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ctrlProps/ctrlProp10.xml" ContentType="application/vnd.ms-excel.controlproperties+xml"/>
  <Override PartName="/xl/ctrlProps/ctrlProp11.xml" ContentType="application/vnd.ms-excel.controlproperties+xml"/>
  <Override PartName="/xl/ctrlProps/ctrlProp12.xml" ContentType="application/vnd.ms-excel.controlproperties+xml"/>
  <Override PartName="/xl/ctrlProps/ctrlProp13.xml" ContentType="application/vnd.ms-excel.controlproperties+xml"/>
  <Override PartName="/xl/ctrlProps/ctrlProp14.xml" ContentType="application/vnd.ms-excel.controlproperties+xml"/>
  <Override PartName="/xl/ctrlProps/ctrlProp15.xml" ContentType="application/vnd.ms-excel.controlproperties+xml"/>
  <Override PartName="/xl/ctrlProps/ctrlProp16.xml" ContentType="application/vnd.ms-excel.controlproperties+xml"/>
  <Override PartName="/xl/ctrlProps/ctrlProp17.xml" ContentType="application/vnd.ms-excel.controlproperties+xml"/>
  <Override PartName="/xl/ctrlProps/ctrlProp18.xml" ContentType="application/vnd.ms-excel.controlproperties+xml"/>
  <Override PartName="/xl/ctrlProps/ctrlProp19.xml" ContentType="application/vnd.ms-excel.controlproperties+xml"/>
  <Override PartName="/xl/ctrlProps/ctrlProp20.xml" ContentType="application/vnd.ms-excel.controlproperties+xml"/>
  <Override PartName="/xl/ctrlProps/ctrlProp21.xml" ContentType="application/vnd.ms-excel.controlproperties+xml"/>
  <Override PartName="/xl/ctrlProps/ctrlProp22.xml" ContentType="application/vnd.ms-excel.controlproperties+xml"/>
  <Override PartName="/xl/ctrlProps/ctrlProp23.xml" ContentType="application/vnd.ms-excel.controlproperties+xml"/>
  <Override PartName="/xl/ctrlProps/ctrlProp24.xml" ContentType="application/vnd.ms-excel.controlproperties+xml"/>
  <Override PartName="/xl/ctrlProps/ctrlProp25.xml" ContentType="application/vnd.ms-excel.controlproperties+xml"/>
  <Override PartName="/xl/ctrlProps/ctrlProp26.xml" ContentType="application/vnd.ms-excel.controlproperties+xml"/>
  <Override PartName="/xl/ctrlProps/ctrlProp27.xml" ContentType="application/vnd.ms-excel.controlproperties+xml"/>
  <Override PartName="/xl/ctrlProps/ctrlProp28.xml" ContentType="application/vnd.ms-excel.controlproperties+xml"/>
  <Override PartName="/xl/ctrlProps/ctrlProp29.xml" ContentType="application/vnd.ms-excel.controlproperties+xml"/>
  <Override PartName="/xl/ctrlProps/ctrlProp30.xml" ContentType="application/vnd.ms-excel.controlproperties+xml"/>
  <Override PartName="/xl/ctrlProps/ctrlProp31.xml" ContentType="application/vnd.ms-excel.controlproperties+xml"/>
  <Override PartName="/xl/ctrlProps/ctrlProp32.xml" ContentType="application/vnd.ms-excel.controlproperties+xml"/>
  <Override PartName="/xl/ctrlProps/ctrlProp33.xml" ContentType="application/vnd.ms-excel.controlproperties+xml"/>
  <Override PartName="/xl/ctrlProps/ctrlProp34.xml" ContentType="application/vnd.ms-excel.controlproperties+xml"/>
  <Override PartName="/xl/ctrlProps/ctrlProp35.xml" ContentType="application/vnd.ms-excel.controlproperties+xml"/>
  <Override PartName="/xl/ctrlProps/ctrlProp36.xml" ContentType="application/vnd.ms-excel.controlproperties+xml"/>
  <Override PartName="/xl/ctrlProps/ctrlProp37.xml" ContentType="application/vnd.ms-excel.controlproperties+xml"/>
  <Override PartName="/xl/ctrlProps/ctrlProp38.xml" ContentType="application/vnd.ms-excel.controlproperties+xml"/>
  <Override PartName="/xl/ctrlProps/ctrlProp39.xml" ContentType="application/vnd.ms-excel.controlproperties+xml"/>
  <Override PartName="/xl/ctrlProps/ctrlProp40.xml" ContentType="application/vnd.ms-excel.controlproperties+xml"/>
  <Override PartName="/xl/ctrlProps/ctrlProp41.xml" ContentType="application/vnd.ms-excel.controlproperties+xml"/>
  <Override PartName="/xl/ctrlProps/ctrlProp42.xml" ContentType="application/vnd.ms-excel.controlproperties+xml"/>
  <Override PartName="/xl/ctrlProps/ctrlProp43.xml" ContentType="application/vnd.ms-excel.controlproperties+xml"/>
  <Override PartName="/xl/ctrlProps/ctrlProp44.xml" ContentType="application/vnd.ms-excel.controlproperties+xml"/>
  <Override PartName="/xl/ctrlProps/ctrlProp45.xml" ContentType="application/vnd.ms-excel.controlproperties+xml"/>
  <Override PartName="/xl/ctrlProps/ctrlProp46.xml" ContentType="application/vnd.ms-excel.controlproperties+xml"/>
  <Override PartName="/xl/ctrlProps/ctrlProp47.xml" ContentType="application/vnd.ms-excel.controlproperties+xml"/>
  <Override PartName="/xl/ctrlProps/ctrlProp48.xml" ContentType="application/vnd.ms-excel.controlproperties+xml"/>
  <Override PartName="/xl/ctrlProps/ctrlProp49.xml" ContentType="application/vnd.ms-excel.controlproperties+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Metadata/LabelInfo.xml" ContentType="application/vnd.ms-office.classificationlabel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20/02/relationships/classificationlabels" Target="docMetadata/LabelInfo.xml"/><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328"/>
  <workbookPr codeName="ThisWorkbook"/>
  <mc:AlternateContent xmlns:mc="http://schemas.openxmlformats.org/markup-compatibility/2006">
    <mc:Choice Requires="x15">
      <x15ac:absPath xmlns:x15ac="http://schemas.microsoft.com/office/spreadsheetml/2010/11/ac" url="\\jptct2611\PJ_DTC\job\01_Project\02_Client\119165_環境省\Project\119165_24510_00_令和６年度CNに向けた再エネ水素の在り方検討\Work in Process\03-3_情報発信\1_ウェブサイト\250207_地域モデル判定ツール差し替え\"/>
    </mc:Choice>
  </mc:AlternateContent>
  <xr:revisionPtr revIDLastSave="0" documentId="13_ncr:1_{9939B5F6-4EEB-478F-9EA8-B8D1BA50A39D}" xr6:coauthVersionLast="47" xr6:coauthVersionMax="47" xr10:uidLastSave="{00000000-0000-0000-0000-000000000000}"/>
  <bookViews>
    <workbookView xWindow="-120" yWindow="-120" windowWidth="29040" windowHeight="17520" tabRatio="801" xr2:uid="{914CC114-A5C9-4D24-AACE-98967EC47869}"/>
  </bookViews>
  <sheets>
    <sheet name="※印刷方法" sheetId="90" r:id="rId1"/>
    <sheet name="地域モデル判定ツール" sheetId="9" r:id="rId2"/>
    <sheet name="モデル概要 →" sheetId="10" r:id="rId3"/>
    <sheet name="モデル①" sheetId="11" r:id="rId4"/>
    <sheet name="モデル②" sheetId="15" r:id="rId5"/>
    <sheet name="モデル③" sheetId="16" r:id="rId6"/>
    <sheet name="モデル④" sheetId="17" r:id="rId7"/>
    <sheet name="モデル⑤" sheetId="18" r:id="rId8"/>
    <sheet name="モデル⑥" sheetId="19" r:id="rId9"/>
    <sheet name="モデル⑦" sheetId="20" r:id="rId10"/>
    <sheet name="モデル⑧" sheetId="21" r:id="rId11"/>
    <sheet name="モデル⑨" sheetId="22" r:id="rId12"/>
    <sheet name="モデル⑩" sheetId="23" r:id="rId13"/>
    <sheet name="モデル⑪" sheetId="24" r:id="rId14"/>
    <sheet name="モデル⑫" sheetId="25" r:id="rId15"/>
    <sheet name="モデル⑬" sheetId="26" r:id="rId16"/>
    <sheet name="モデル⑭" sheetId="27" r:id="rId17"/>
    <sheet name="技術開発動向 →" sheetId="35" r:id="rId18"/>
    <sheet name="技術開発動向①" sheetId="99" r:id="rId19"/>
    <sheet name="技術開発動向②" sheetId="40" r:id="rId20"/>
    <sheet name="技術開発動向③" sheetId="41" r:id="rId21"/>
    <sheet name="技術開発動向④" sheetId="42" r:id="rId22"/>
    <sheet name="技術開発動向⑤" sheetId="43" r:id="rId23"/>
    <sheet name="技術開発動向⑥" sheetId="44" r:id="rId24"/>
    <sheet name="技術開発動向⑦" sheetId="45" r:id="rId25"/>
    <sheet name="技術開発動向⑧" sheetId="46" r:id="rId26"/>
    <sheet name="技術開発動向⑨" sheetId="47" r:id="rId27"/>
    <sheet name="技術開発動向⑩" sheetId="48" r:id="rId28"/>
    <sheet name="技術開発動向⑪" sheetId="49" r:id="rId29"/>
    <sheet name="技術開発動向⑫" sheetId="50" r:id="rId30"/>
    <sheet name="技術開発動向⑬" sheetId="51" r:id="rId31"/>
    <sheet name="技術開発動向⑭" sheetId="52" r:id="rId32"/>
    <sheet name="取組事例 →" sheetId="36" r:id="rId33"/>
    <sheet name="取組事例①" sheetId="55" r:id="rId34"/>
    <sheet name="取組事例②" sheetId="56" r:id="rId35"/>
    <sheet name="取組事例③" sheetId="57" r:id="rId36"/>
    <sheet name="取組事例⑥" sheetId="60" r:id="rId37"/>
    <sheet name="取組事例⑩" sheetId="64" r:id="rId38"/>
    <sheet name="取組事例⑪" sheetId="65" r:id="rId39"/>
    <sheet name="取組事例（太陽光）" sheetId="69" r:id="rId40"/>
    <sheet name="取組事例（風力）" sheetId="70" r:id="rId41"/>
    <sheet name="取組事例（水力）" sheetId="74" r:id="rId42"/>
    <sheet name="取組事例（家畜ふん尿）" sheetId="73" r:id="rId43"/>
    <sheet name="取組事例（下水汚泥）" sheetId="89" r:id="rId44"/>
    <sheet name="取組事例（廃プラスチック）" sheetId="80" r:id="rId45"/>
    <sheet name="取組事例（副生水素）" sheetId="79" r:id="rId46"/>
    <sheet name="（非公開）→" sheetId="12" state="hidden" r:id="rId47"/>
    <sheet name="市区町村別部門別CO2排出量" sheetId="14" state="hidden" r:id="rId48"/>
    <sheet name="都道府県別部門別CO2排出量" sheetId="85" state="hidden" r:id="rId49"/>
    <sheet name="市区町村別再エネポテンシャル" sheetId="87" state="hidden" r:id="rId50"/>
    <sheet name="都道府県別再エネポテンシャル" sheetId="88" state="hidden" r:id="rId51"/>
    <sheet name="人口" sheetId="86" state="hidden" r:id="rId52"/>
    <sheet name="取組事例リスト" sheetId="83" state="hidden" r:id="rId53"/>
  </sheets>
  <externalReferences>
    <externalReference r:id="rId54"/>
  </externalReferences>
  <definedNames>
    <definedName name="_xlnm._FilterDatabase" localSheetId="34" hidden="1">取組事例②!$A$2:$C$4</definedName>
    <definedName name="_xlnm.Print_Area" localSheetId="3">モデル①!$A$1:$H$45</definedName>
    <definedName name="_xlnm.Print_Area" localSheetId="4">モデル②!$A$1:$H$45</definedName>
    <definedName name="_xlnm.Print_Area" localSheetId="5">モデル③!$A$1:$H$45</definedName>
    <definedName name="_xlnm.Print_Area" localSheetId="6">モデル④!$A$1:$H$45</definedName>
    <definedName name="_xlnm.Print_Area" localSheetId="7">モデル⑤!$A$1:$H$45</definedName>
    <definedName name="_xlnm.Print_Area" localSheetId="8">モデル⑥!$A$1:$H$45</definedName>
    <definedName name="_xlnm.Print_Area" localSheetId="9">モデル⑦!$A$1:$H$45</definedName>
    <definedName name="_xlnm.Print_Area" localSheetId="10">モデル⑧!$A$1:$H$45</definedName>
    <definedName name="_xlnm.Print_Area" localSheetId="11">モデル⑨!$A$1:$H$45</definedName>
    <definedName name="_xlnm.Print_Area" localSheetId="12">モデル⑩!$A$1:$H$45</definedName>
    <definedName name="_xlnm.Print_Area" localSheetId="13">モデル⑪!$A$1:$H$44</definedName>
    <definedName name="_xlnm.Print_Area" localSheetId="14">モデル⑫!$A$1:$H$45</definedName>
    <definedName name="_xlnm.Print_Area" localSheetId="15">モデル⑬!$A$1:$H$45</definedName>
    <definedName name="_xlnm.Print_Area" localSheetId="16">モデル⑭!$A$1:$H$45</definedName>
    <definedName name="_xlnm.Print_Area" localSheetId="18">技術開発動向①!$A$1:$G$47</definedName>
    <definedName name="_xlnm.Print_Area" localSheetId="19">技術開発動向②!$A$1:$G$47</definedName>
    <definedName name="_xlnm.Print_Area" localSheetId="20">技術開発動向③!$A$1:$G$47</definedName>
    <definedName name="_xlnm.Print_Area" localSheetId="21">技術開発動向④!$A$1:$G$47</definedName>
    <definedName name="_xlnm.Print_Area" localSheetId="22">技術開発動向⑤!$A$1:$G$47</definedName>
    <definedName name="_xlnm.Print_Area" localSheetId="23">技術開発動向⑥!$A$1:$G$47</definedName>
    <definedName name="_xlnm.Print_Area" localSheetId="24">技術開発動向⑦!$A$1:$G$47</definedName>
    <definedName name="_xlnm.Print_Area" localSheetId="25">技術開発動向⑧!$A$1:$G$47</definedName>
    <definedName name="_xlnm.Print_Area" localSheetId="26">技術開発動向⑨!$A$1:$G$47</definedName>
    <definedName name="_xlnm.Print_Area" localSheetId="27">技術開発動向⑩!$A$1:$G$47</definedName>
    <definedName name="_xlnm.Print_Area" localSheetId="28">技術開発動向⑪!$A$1:$G$47</definedName>
    <definedName name="_xlnm.Print_Area" localSheetId="29">技術開発動向⑫!$A$1:$G$47</definedName>
    <definedName name="_xlnm.Print_Area" localSheetId="30">技術開発動向⑬!$A$1:$G$47</definedName>
    <definedName name="_xlnm.Print_Area" localSheetId="31">技術開発動向⑭!$A$1:$G$47</definedName>
    <definedName name="_xlnm.Print_Area" localSheetId="43">'取組事例（下水汚泥）'!$A$1:$Q$63</definedName>
    <definedName name="_xlnm.Print_Area" localSheetId="42">'取組事例（家畜ふん尿）'!$A$1:$AY$63</definedName>
    <definedName name="_xlnm.Print_Area" localSheetId="41">'取組事例（水力）'!$A$1:$Q$63</definedName>
    <definedName name="_xlnm.Print_Area" localSheetId="44">'取組事例（廃プラスチック）'!$A$1:$Q$63</definedName>
    <definedName name="_xlnm.Print_Area" localSheetId="40">'取組事例（風力）'!$A$1:$BP$63</definedName>
    <definedName name="_xlnm.Print_Area" localSheetId="45">'取組事例（副生水素）'!$A$1:$AH$63</definedName>
    <definedName name="_xlnm.Print_Area" localSheetId="33">取組事例①!$A$1:$AH$63</definedName>
    <definedName name="_xlnm.Print_Area" localSheetId="34">取組事例②!$A$1:$AY$63</definedName>
    <definedName name="_xlnm.Print_Area" localSheetId="35">取組事例③!$A$1:$AH$63</definedName>
    <definedName name="_xlnm.Print_Area" localSheetId="36">取組事例⑥!$A$1:$Q$63</definedName>
    <definedName name="_xlnm.Print_Area" localSheetId="37">取組事例⑩!$A$1:$Q$63</definedName>
    <definedName name="_xlnm.Print_Area" localSheetId="38">取組事例⑪!$A$1:$AH$63</definedName>
    <definedName name="_xlnm.Print_Area" localSheetId="1">地域モデル判定ツール!$A$1:$R$66</definedName>
    <definedName name="チェックリスト">地域モデル判定ツール!$A$1</definedName>
    <definedName name="モデル①">モデル①!$A$1</definedName>
    <definedName name="モデル②">モデル②!$A$1</definedName>
    <definedName name="モデル③">モデル③!$A$1</definedName>
    <definedName name="モデル④">モデル④!$A$1</definedName>
    <definedName name="モデル⑤">モデル⑤!$A$1</definedName>
    <definedName name="モデル⑥">モデル⑥!$A$1</definedName>
    <definedName name="モデル⑦">モデル⑦!$A$1</definedName>
    <definedName name="モデル⑧">モデル⑧!$A$1</definedName>
    <definedName name="モデル⑨">モデル⑨!$A$1</definedName>
    <definedName name="モデル⑩">モデル⑩!$A$1</definedName>
    <definedName name="モデル⑪">モデル⑪!$A$1</definedName>
    <definedName name="モデル⑫">モデル⑫!$A$1</definedName>
    <definedName name="モデル⑬">モデル⑬!$A$1</definedName>
    <definedName name="モデル⑭">モデル⑭!$A$1</definedName>
    <definedName name="愛知県">地域モデル判定ツール!$BK$4:$BK$57</definedName>
    <definedName name="愛媛県">地域モデル判定ツール!$BZ$4:$BZ$23</definedName>
    <definedName name="茨城県">地域モデル判定ツール!$AV$4:$AV$47</definedName>
    <definedName name="岡山県">地域モデル判定ツール!$BU$4:$BU$30</definedName>
    <definedName name="沖縄県">地域モデル判定ツール!$CI$4:$CI$44</definedName>
    <definedName name="岩手県">地域モデル判定ツール!$AQ$4:$AQ$36</definedName>
    <definedName name="岐阜県">地域モデル判定ツール!$BI$4:$BI$45</definedName>
    <definedName name="技術開発動向①" localSheetId="18">技術開発動向①!$A$1</definedName>
    <definedName name="技術開発動向①">#REF!</definedName>
    <definedName name="技術開発動向②">技術開発動向②!$A$1</definedName>
    <definedName name="技術開発動向③">技術開発動向③!$A$1</definedName>
    <definedName name="技術開発動向⑤">技術開発動向⑤!$A$1</definedName>
    <definedName name="技術開発動向⑥">技術開発動向⑥!$A$1</definedName>
    <definedName name="技術開発動向⑦">技術開発動向⑦!$A$1</definedName>
    <definedName name="技術開発動向⑧">技術開発動向⑧!$A$1</definedName>
    <definedName name="技術開発動向⑨">技術開発動向⑨!$A$1</definedName>
    <definedName name="技術開発動向⑩">技術開発動向⑩!$A$1</definedName>
    <definedName name="技術開発動向⑪">技術開発動向⑪!$A$1</definedName>
    <definedName name="技術開発動向⑫">技術開発動向⑫!$A$1</definedName>
    <definedName name="技術開発動向⑬">技術開発動向⑬!$A$1</definedName>
    <definedName name="技術開発動向⑭">技術開発動向⑭!$A$1</definedName>
    <definedName name="宮崎県">地域モデル判定ツール!$CG$4:$CG$29</definedName>
    <definedName name="宮城県">地域モデル判定ツール!$AR$4:$AR$38</definedName>
    <definedName name="京都府">地域モデル判定ツール!$BN$4:$BN$29</definedName>
    <definedName name="熊本県">地域モデル判定ツール!$CE$4:$CE$48</definedName>
    <definedName name="群馬県">地域モデル判定ツール!$AX$4:$AX$38</definedName>
    <definedName name="広島県">地域モデル判定ツール!$BV$4:$BV$26</definedName>
    <definedName name="香川県">地域モデル判定ツール!$BY$4:$BY$20</definedName>
    <definedName name="高知県">地域モデル判定ツール!$CA$4:$CA$37</definedName>
    <definedName name="佐賀県">地域モデル判定ツール!$CC$4:$CC$23</definedName>
    <definedName name="埼玉県">地域モデル判定ツール!$AY$4:$AY$66</definedName>
    <definedName name="三重県">地域モデル判定ツール!$BL$4:$BL$32</definedName>
    <definedName name="山形県">地域モデル判定ツール!$AT$4:$AT$38</definedName>
    <definedName name="山口県">地域モデル判定ツール!$BW$4:$BW$22</definedName>
    <definedName name="山梨県">地域モデル判定ツール!$BG$4:$BG$30</definedName>
    <definedName name="滋賀県">地域モデル判定ツール!$BM$4:$BM$22</definedName>
    <definedName name="鹿児島県">地域モデル判定ツール!$CH$4:$CH$46</definedName>
    <definedName name="取組事例_下水汚泥">'取組事例（下水汚泥）'!$A$1</definedName>
    <definedName name="取組事例_家畜ふん尿">'取組事例（家畜ふん尿）'!$A$1</definedName>
    <definedName name="取組事例_水力">'取組事例（水力）'!$A$1</definedName>
    <definedName name="取組事例_太陽光">'取組事例（太陽光）'!$A$1</definedName>
    <definedName name="取組事例_廃プラスチック">'取組事例（廃プラスチック）'!$A$1</definedName>
    <definedName name="取組事例_風力">'取組事例（風力）'!$A$1</definedName>
    <definedName name="取組事例_副生水素">'取組事例（副生水素）'!$A$1</definedName>
    <definedName name="取組事例①">取組事例①!$A$1</definedName>
    <definedName name="取組事例①_太陽光">'取組事例（太陽光）'!$A$1</definedName>
    <definedName name="取組事例①_風力">'取組事例（風力）'!$A$1</definedName>
    <definedName name="取組事例②">取組事例②!$A$1</definedName>
    <definedName name="取組事例②_太陽光">#REF!</definedName>
    <definedName name="取組事例②_風力">#REF!</definedName>
    <definedName name="取組事例③">取組事例③!$A$1</definedName>
    <definedName name="取組事例③_家畜ふん尿">'取組事例（家畜ふん尿）'!$A$1</definedName>
    <definedName name="取組事例③_水力">'取組事例（水力）'!$A$1</definedName>
    <definedName name="取組事例⑥">取組事例⑥!$A$1</definedName>
    <definedName name="取組事例⑥_風力">#REF!</definedName>
    <definedName name="取組事例⑨">#REF!</definedName>
    <definedName name="取組事例⑨_太陽光">#REF!</definedName>
    <definedName name="取組事例⑩">取組事例⑩!$A$1</definedName>
    <definedName name="取組事例⑩_太陽光">#REF!</definedName>
    <definedName name="取組事例⑪">取組事例⑪!$A$1</definedName>
    <definedName name="取組事例⑪_廃プラスチック">'取組事例（廃プラスチック）'!$A$1</definedName>
    <definedName name="取組事例⑪_副生水素">'取組事例（副生水素）'!$A$1</definedName>
    <definedName name="取組事例⑬">#REF!</definedName>
    <definedName name="取組事例⑬_家畜ふん尿">#REF!</definedName>
    <definedName name="取組事例⑬_副生水素">#REF!</definedName>
    <definedName name="秋田県">地域モデル判定ツール!$AS$4:$AS$28</definedName>
    <definedName name="新潟県">地域モデル判定ツール!$BC$4:$BC$33</definedName>
    <definedName name="神奈川県">地域モデル判定ツール!$BB$4:$BB$36</definedName>
    <definedName name="青森県">地域モデル判定ツール!$AP$4:$AP$43</definedName>
    <definedName name="静岡県">地域モデル判定ツール!$BJ$4:$BJ$38</definedName>
    <definedName name="石川県">地域モデル判定ツール!$BE$4:$BE$22</definedName>
    <definedName name="千葉県">地域モデル判定ツール!$AZ$4:$AZ$57</definedName>
    <definedName name="大阪府">地域モデル判定ツール!$BO$4:$BO$46</definedName>
    <definedName name="大分県">地域モデル判定ツール!$CF$4:$CF$21</definedName>
    <definedName name="長崎県">地域モデル判定ツール!$CD$4:$CD$24</definedName>
    <definedName name="長野県">地域モデル判定ツール!$BH$4:$BH$80</definedName>
    <definedName name="鳥取県">地域モデル判定ツール!$BS$4:$BS$22</definedName>
    <definedName name="島根県">地域モデル判定ツール!$BT$4:$BT$22</definedName>
    <definedName name="東京都">地域モデル判定ツール!$BA$4:$BA$65</definedName>
    <definedName name="徳島県">地域モデル判定ツール!$BX$4:$BX$27</definedName>
    <definedName name="栃木県">地域モデル判定ツール!$AW$4:$AW$28</definedName>
    <definedName name="奈良県">地域モデル判定ツール!$BQ$4:$BQ$42</definedName>
    <definedName name="富山県">地域モデル判定ツール!$BD$4:$BD$18</definedName>
    <definedName name="福井県">地域モデル判定ツール!$BF$4:$BF$20</definedName>
    <definedName name="福岡県">地域モデル判定ツール!$CB$4:$CB$63</definedName>
    <definedName name="福島県">地域モデル判定ツール!$AU$4:$AU$62</definedName>
    <definedName name="兵庫県">地域モデル判定ツール!$BP$4:$BP$44</definedName>
    <definedName name="北海道">地域モデル判定ツール!$AO$4:$AO$182</definedName>
    <definedName name="予算①">#REF!</definedName>
    <definedName name="予算②">#REF!</definedName>
    <definedName name="和歌山県">地域モデル判定ツール!$BR$4:$BR$33</definedName>
  </definedNames>
  <calcPr calcId="191028" calcOnSave="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1" i="99" l="1"/>
  <c r="A1" i="55"/>
  <c r="A1" i="79" l="1"/>
  <c r="A1" i="80"/>
  <c r="A1" i="89"/>
  <c r="A1" i="73"/>
  <c r="A1" i="74"/>
  <c r="A1" i="70"/>
  <c r="A1" i="69"/>
  <c r="A1" i="65"/>
  <c r="A1" i="64"/>
  <c r="A1" i="60"/>
  <c r="A1" i="57"/>
  <c r="A1" i="56"/>
  <c r="A1" i="52"/>
  <c r="A1" i="51"/>
  <c r="A1" i="50"/>
  <c r="A1" i="49"/>
  <c r="A1" i="48"/>
  <c r="A1" i="47"/>
  <c r="A1" i="46"/>
  <c r="A1" i="45"/>
  <c r="A1" i="44"/>
  <c r="A1" i="43"/>
  <c r="A1" i="42"/>
  <c r="A1" i="41"/>
  <c r="A1" i="40"/>
  <c r="A1" i="27"/>
  <c r="A1" i="26"/>
  <c r="A1" i="25"/>
  <c r="A1" i="24"/>
  <c r="A1" i="23"/>
  <c r="A1" i="22"/>
  <c r="A1" i="21"/>
  <c r="A1" i="20"/>
  <c r="A1" i="19"/>
  <c r="A1" i="18"/>
  <c r="A1" i="17"/>
  <c r="A1" i="16"/>
  <c r="A1" i="15"/>
  <c r="A1" i="11"/>
  <c r="F33" i="27" l="1"/>
  <c r="F32" i="27"/>
  <c r="F33" i="26"/>
  <c r="F32" i="26"/>
  <c r="F32" i="25"/>
  <c r="F31" i="25"/>
  <c r="F32" i="24"/>
  <c r="F31" i="24"/>
  <c r="F33" i="23"/>
  <c r="F32" i="23"/>
  <c r="F33" i="22"/>
  <c r="F32" i="22"/>
  <c r="F33" i="21"/>
  <c r="F32" i="21"/>
  <c r="F33" i="20"/>
  <c r="F32" i="20"/>
  <c r="F33" i="19"/>
  <c r="F32" i="19"/>
  <c r="F33" i="18"/>
  <c r="F32" i="18"/>
  <c r="F33" i="17"/>
  <c r="F32" i="17"/>
  <c r="F33" i="16"/>
  <c r="F32" i="16"/>
  <c r="F33" i="15"/>
  <c r="F32" i="15"/>
  <c r="F43" i="27" l="1"/>
  <c r="F42" i="27"/>
  <c r="F41" i="27"/>
  <c r="F40" i="27"/>
  <c r="F39" i="27"/>
  <c r="F38" i="27"/>
  <c r="F37" i="27"/>
  <c r="F36" i="27"/>
  <c r="F43" i="26"/>
  <c r="F42" i="26"/>
  <c r="F41" i="26"/>
  <c r="F40" i="26"/>
  <c r="F39" i="26"/>
  <c r="F38" i="26"/>
  <c r="F37" i="26"/>
  <c r="F36" i="26"/>
  <c r="F42" i="25"/>
  <c r="F41" i="25"/>
  <c r="F40" i="25"/>
  <c r="F39" i="25"/>
  <c r="F38" i="25"/>
  <c r="F37" i="25"/>
  <c r="F36" i="25"/>
  <c r="F35" i="25"/>
  <c r="F42" i="24"/>
  <c r="F41" i="24"/>
  <c r="F40" i="24"/>
  <c r="F39" i="24"/>
  <c r="F38" i="24"/>
  <c r="F37" i="24"/>
  <c r="F36" i="24"/>
  <c r="F35" i="24"/>
  <c r="F43" i="23"/>
  <c r="F42" i="23"/>
  <c r="F41" i="23"/>
  <c r="F40" i="23"/>
  <c r="F39" i="23"/>
  <c r="F38" i="23"/>
  <c r="F37" i="23"/>
  <c r="F36" i="23"/>
  <c r="F43" i="22"/>
  <c r="F42" i="22"/>
  <c r="F41" i="22"/>
  <c r="F40" i="22"/>
  <c r="F39" i="22"/>
  <c r="F38" i="22"/>
  <c r="F37" i="22"/>
  <c r="F36" i="22"/>
  <c r="F43" i="21"/>
  <c r="F42" i="21"/>
  <c r="F41" i="21"/>
  <c r="F40" i="21"/>
  <c r="F39" i="21"/>
  <c r="F38" i="21"/>
  <c r="F37" i="21"/>
  <c r="F36" i="21"/>
  <c r="F43" i="20"/>
  <c r="F42" i="20"/>
  <c r="F41" i="20"/>
  <c r="F40" i="20"/>
  <c r="F39" i="20"/>
  <c r="F38" i="20"/>
  <c r="F37" i="20"/>
  <c r="F36" i="20"/>
  <c r="F43" i="19"/>
  <c r="F42" i="19"/>
  <c r="F41" i="19"/>
  <c r="F40" i="19"/>
  <c r="F39" i="19"/>
  <c r="F38" i="19"/>
  <c r="F37" i="19"/>
  <c r="F36" i="19"/>
  <c r="F43" i="18"/>
  <c r="F42" i="18"/>
  <c r="F41" i="18"/>
  <c r="F40" i="18"/>
  <c r="F39" i="18"/>
  <c r="F38" i="18"/>
  <c r="F37" i="18"/>
  <c r="F36" i="18"/>
  <c r="F43" i="17"/>
  <c r="F42" i="17"/>
  <c r="F41" i="17"/>
  <c r="F40" i="17"/>
  <c r="F39" i="17"/>
  <c r="F38" i="17"/>
  <c r="F37" i="17"/>
  <c r="F36" i="17"/>
  <c r="F43" i="16"/>
  <c r="F42" i="16"/>
  <c r="F41" i="16"/>
  <c r="F40" i="16"/>
  <c r="F39" i="16"/>
  <c r="F38" i="16"/>
  <c r="F37" i="16"/>
  <c r="F36" i="16"/>
  <c r="F43" i="15"/>
  <c r="F42" i="15"/>
  <c r="F41" i="15"/>
  <c r="F40" i="15"/>
  <c r="F39" i="15"/>
  <c r="F38" i="15"/>
  <c r="F37" i="15"/>
  <c r="F36" i="15"/>
  <c r="F42" i="11"/>
  <c r="F33" i="11"/>
  <c r="F43" i="11"/>
  <c r="F41" i="11"/>
  <c r="F40" i="11"/>
  <c r="F39" i="11"/>
  <c r="F38" i="11"/>
  <c r="F37" i="11"/>
  <c r="F36" i="11"/>
  <c r="F32" i="11"/>
  <c r="Y17" i="9"/>
  <c r="Y16" i="9"/>
  <c r="Y12" i="9"/>
  <c r="Y18" i="9"/>
  <c r="Y20" i="9"/>
  <c r="Y19" i="9"/>
  <c r="Y15" i="9"/>
  <c r="Y14" i="9"/>
  <c r="Y13" i="9"/>
  <c r="Y11" i="9"/>
  <c r="Y10" i="9"/>
  <c r="Y9" i="9"/>
  <c r="Y8" i="9"/>
  <c r="Y7" i="9"/>
  <c r="AC28" i="9"/>
  <c r="S17" i="9"/>
  <c r="Z32" i="9" s="1"/>
  <c r="N50" i="9"/>
  <c r="N49" i="9"/>
  <c r="N48" i="9"/>
  <c r="N47" i="9"/>
  <c r="N46" i="9"/>
  <c r="N45" i="9"/>
  <c r="N44" i="9"/>
  <c r="N43" i="9"/>
  <c r="AB8" i="88" a="1"/>
  <c r="AB8" i="88" s="1"/>
  <c r="AF5" i="88"/>
  <c r="AE5" i="88"/>
  <c r="AD5" i="88"/>
  <c r="AC5" i="88"/>
  <c r="AB5" i="88"/>
  <c r="AA5" i="88"/>
  <c r="Z5" i="88"/>
  <c r="AB7" i="88"/>
  <c r="Y5" i="88"/>
  <c r="Q49" i="88"/>
  <c r="Q48" i="88"/>
  <c r="Q47" i="88"/>
  <c r="Q46" i="88"/>
  <c r="Q45" i="88"/>
  <c r="Q44" i="88"/>
  <c r="Q43" i="88"/>
  <c r="Q42" i="88"/>
  <c r="Q41" i="88"/>
  <c r="Q40" i="88"/>
  <c r="Q39" i="88"/>
  <c r="Q38" i="88"/>
  <c r="Q37" i="88"/>
  <c r="Q36" i="88"/>
  <c r="Q35" i="88"/>
  <c r="Q34" i="88"/>
  <c r="Q33" i="88"/>
  <c r="Q32" i="88"/>
  <c r="Q31" i="88"/>
  <c r="Q30" i="88"/>
  <c r="Q29" i="88"/>
  <c r="Q28" i="88"/>
  <c r="Q27" i="88"/>
  <c r="Q26" i="88"/>
  <c r="Q25" i="88"/>
  <c r="Q24" i="88"/>
  <c r="Q23" i="88"/>
  <c r="Q22" i="88"/>
  <c r="Q21" i="88"/>
  <c r="Q20" i="88"/>
  <c r="Q19" i="88"/>
  <c r="Q18" i="88"/>
  <c r="Q17" i="88"/>
  <c r="Q16" i="88"/>
  <c r="Q15" i="88"/>
  <c r="Q14" i="88"/>
  <c r="Q13" i="88"/>
  <c r="Q12" i="88"/>
  <c r="Q11" i="88"/>
  <c r="Q10" i="88"/>
  <c r="Q9" i="88"/>
  <c r="Q8" i="88"/>
  <c r="Q7" i="88"/>
  <c r="Q6" i="88"/>
  <c r="Q5" i="88"/>
  <c r="Q4" i="88"/>
  <c r="Q3" i="88"/>
  <c r="P49" i="88"/>
  <c r="P48" i="88"/>
  <c r="P47" i="88"/>
  <c r="P46" i="88"/>
  <c r="P45" i="88"/>
  <c r="P44" i="88"/>
  <c r="P43" i="88"/>
  <c r="P42" i="88"/>
  <c r="P41" i="88"/>
  <c r="P40" i="88"/>
  <c r="P39" i="88"/>
  <c r="P38" i="88"/>
  <c r="P37" i="88"/>
  <c r="P36" i="88"/>
  <c r="P35" i="88"/>
  <c r="P34" i="88"/>
  <c r="P33" i="88"/>
  <c r="P32" i="88"/>
  <c r="P31" i="88"/>
  <c r="P30" i="88"/>
  <c r="P29" i="88"/>
  <c r="P28" i="88"/>
  <c r="P27" i="88"/>
  <c r="P26" i="88"/>
  <c r="P25" i="88"/>
  <c r="P24" i="88"/>
  <c r="P23" i="88"/>
  <c r="P22" i="88"/>
  <c r="P21" i="88"/>
  <c r="P20" i="88"/>
  <c r="P19" i="88"/>
  <c r="P18" i="88"/>
  <c r="P17" i="88"/>
  <c r="P16" i="88"/>
  <c r="P15" i="88"/>
  <c r="P14" i="88"/>
  <c r="P13" i="88"/>
  <c r="P12" i="88"/>
  <c r="P11" i="88"/>
  <c r="P10" i="88"/>
  <c r="P9" i="88"/>
  <c r="P8" i="88"/>
  <c r="P7" i="88"/>
  <c r="P6" i="88"/>
  <c r="P5" i="88"/>
  <c r="P4" i="88"/>
  <c r="P3" i="88"/>
  <c r="O49" i="88"/>
  <c r="O48" i="88"/>
  <c r="O47" i="88"/>
  <c r="O46" i="88"/>
  <c r="O45" i="88"/>
  <c r="O44" i="88"/>
  <c r="O43" i="88"/>
  <c r="O42" i="88"/>
  <c r="O41" i="88"/>
  <c r="O40" i="88"/>
  <c r="O39" i="88"/>
  <c r="O38" i="88"/>
  <c r="O37" i="88"/>
  <c r="O36" i="88"/>
  <c r="O35" i="88"/>
  <c r="O34" i="88"/>
  <c r="O33" i="88"/>
  <c r="O32" i="88"/>
  <c r="O31" i="88"/>
  <c r="O30" i="88"/>
  <c r="O29" i="88"/>
  <c r="O28" i="88"/>
  <c r="O27" i="88"/>
  <c r="O26" i="88"/>
  <c r="O25" i="88"/>
  <c r="O24" i="88"/>
  <c r="O23" i="88"/>
  <c r="O22" i="88"/>
  <c r="O21" i="88"/>
  <c r="O20" i="88"/>
  <c r="O19" i="88"/>
  <c r="O18" i="88"/>
  <c r="O17" i="88"/>
  <c r="O16" i="88"/>
  <c r="O15" i="88"/>
  <c r="O14" i="88"/>
  <c r="O13" i="88"/>
  <c r="O12" i="88"/>
  <c r="O11" i="88"/>
  <c r="O10" i="88"/>
  <c r="O9" i="88"/>
  <c r="O8" i="88"/>
  <c r="O7" i="88"/>
  <c r="O6" i="88"/>
  <c r="O5" i="88"/>
  <c r="O4" i="88"/>
  <c r="O3" i="88"/>
  <c r="N49" i="88"/>
  <c r="N48" i="88"/>
  <c r="N47" i="88"/>
  <c r="N46" i="88"/>
  <c r="N45" i="88"/>
  <c r="N44" i="88"/>
  <c r="N43" i="88"/>
  <c r="N42" i="88"/>
  <c r="N41" i="88"/>
  <c r="N40" i="88"/>
  <c r="N39" i="88"/>
  <c r="N38" i="88"/>
  <c r="N37" i="88"/>
  <c r="N36" i="88"/>
  <c r="N35" i="88"/>
  <c r="N34" i="88"/>
  <c r="N33" i="88"/>
  <c r="N32" i="88"/>
  <c r="N31" i="88"/>
  <c r="N30" i="88"/>
  <c r="N29" i="88"/>
  <c r="N28" i="88"/>
  <c r="N27" i="88"/>
  <c r="N26" i="88"/>
  <c r="N25" i="88"/>
  <c r="N24" i="88"/>
  <c r="N23" i="88"/>
  <c r="N22" i="88"/>
  <c r="N21" i="88"/>
  <c r="N20" i="88"/>
  <c r="N19" i="88"/>
  <c r="N18" i="88"/>
  <c r="N17" i="88"/>
  <c r="N16" i="88"/>
  <c r="N15" i="88"/>
  <c r="N14" i="88"/>
  <c r="N13" i="88"/>
  <c r="N12" i="88"/>
  <c r="N11" i="88"/>
  <c r="N10" i="88"/>
  <c r="N9" i="88"/>
  <c r="N8" i="88"/>
  <c r="N7" i="88"/>
  <c r="N6" i="88"/>
  <c r="N5" i="88"/>
  <c r="N4" i="88"/>
  <c r="N3" i="88"/>
  <c r="M49" i="88"/>
  <c r="M48" i="88"/>
  <c r="M47" i="88"/>
  <c r="M46" i="88"/>
  <c r="M45" i="88"/>
  <c r="M44" i="88"/>
  <c r="M43" i="88"/>
  <c r="M42" i="88"/>
  <c r="M41" i="88"/>
  <c r="M40" i="88"/>
  <c r="M39" i="88"/>
  <c r="M38" i="88"/>
  <c r="M37" i="88"/>
  <c r="M36" i="88"/>
  <c r="M35" i="88"/>
  <c r="M34" i="88"/>
  <c r="M33" i="88"/>
  <c r="M32" i="88"/>
  <c r="M31" i="88"/>
  <c r="M30" i="88"/>
  <c r="M29" i="88"/>
  <c r="M28" i="88"/>
  <c r="M27" i="88"/>
  <c r="M26" i="88"/>
  <c r="M25" i="88"/>
  <c r="M24" i="88"/>
  <c r="M23" i="88"/>
  <c r="M22" i="88"/>
  <c r="M21" i="88"/>
  <c r="M20" i="88"/>
  <c r="M19" i="88"/>
  <c r="M18" i="88"/>
  <c r="M17" i="88"/>
  <c r="M16" i="88"/>
  <c r="M15" i="88"/>
  <c r="M14" i="88"/>
  <c r="M13" i="88"/>
  <c r="M12" i="88"/>
  <c r="M11" i="88"/>
  <c r="M10" i="88"/>
  <c r="M9" i="88"/>
  <c r="M8" i="88"/>
  <c r="M7" i="88"/>
  <c r="M6" i="88"/>
  <c r="M5" i="88"/>
  <c r="M4" i="88"/>
  <c r="M3" i="88"/>
  <c r="L49" i="88"/>
  <c r="L48" i="88"/>
  <c r="L47" i="88"/>
  <c r="L46" i="88"/>
  <c r="L45" i="88"/>
  <c r="L44" i="88"/>
  <c r="L43" i="88"/>
  <c r="L42" i="88"/>
  <c r="L41" i="88"/>
  <c r="L40" i="88"/>
  <c r="L39" i="88"/>
  <c r="L38" i="88"/>
  <c r="L37" i="88"/>
  <c r="L36" i="88"/>
  <c r="L35" i="88"/>
  <c r="L34" i="88"/>
  <c r="L33" i="88"/>
  <c r="L32" i="88"/>
  <c r="L31" i="88"/>
  <c r="L30" i="88"/>
  <c r="L29" i="88"/>
  <c r="L28" i="88"/>
  <c r="L27" i="88"/>
  <c r="L26" i="88"/>
  <c r="L25" i="88"/>
  <c r="L24" i="88"/>
  <c r="L23" i="88"/>
  <c r="L22" i="88"/>
  <c r="L21" i="88"/>
  <c r="L20" i="88"/>
  <c r="L19" i="88"/>
  <c r="L18" i="88"/>
  <c r="L17" i="88"/>
  <c r="L16" i="88"/>
  <c r="L15" i="88"/>
  <c r="L14" i="88"/>
  <c r="L13" i="88"/>
  <c r="L12" i="88"/>
  <c r="L11" i="88"/>
  <c r="L10" i="88"/>
  <c r="L9" i="88"/>
  <c r="L8" i="88"/>
  <c r="L7" i="88"/>
  <c r="L6" i="88"/>
  <c r="L5" i="88"/>
  <c r="L4" i="88"/>
  <c r="L3" i="88"/>
  <c r="K49" i="88"/>
  <c r="K48" i="88"/>
  <c r="K47" i="88"/>
  <c r="K46" i="88"/>
  <c r="K45" i="88"/>
  <c r="K44" i="88"/>
  <c r="K43" i="88"/>
  <c r="K42" i="88"/>
  <c r="K41" i="88"/>
  <c r="K40" i="88"/>
  <c r="K39" i="88"/>
  <c r="K38" i="88"/>
  <c r="K37" i="88"/>
  <c r="K36" i="88"/>
  <c r="K35" i="88"/>
  <c r="K34" i="88"/>
  <c r="K33" i="88"/>
  <c r="K32" i="88"/>
  <c r="K31" i="88"/>
  <c r="K30" i="88"/>
  <c r="K29" i="88"/>
  <c r="K28" i="88"/>
  <c r="K27" i="88"/>
  <c r="K26" i="88"/>
  <c r="K25" i="88"/>
  <c r="K24" i="88"/>
  <c r="K23" i="88"/>
  <c r="K22" i="88"/>
  <c r="K21" i="88"/>
  <c r="K20" i="88"/>
  <c r="K19" i="88"/>
  <c r="K18" i="88"/>
  <c r="K17" i="88"/>
  <c r="K16" i="88"/>
  <c r="K15" i="88"/>
  <c r="K14" i="88"/>
  <c r="K13" i="88"/>
  <c r="K12" i="88"/>
  <c r="K11" i="88"/>
  <c r="K10" i="88"/>
  <c r="K9" i="88"/>
  <c r="K8" i="88"/>
  <c r="K7" i="88"/>
  <c r="K6" i="88"/>
  <c r="K5" i="88"/>
  <c r="K4" i="88"/>
  <c r="K3" i="88"/>
  <c r="J49" i="88"/>
  <c r="J48" i="88"/>
  <c r="J47" i="88"/>
  <c r="J46" i="88"/>
  <c r="J45" i="88"/>
  <c r="J44" i="88"/>
  <c r="J43" i="88"/>
  <c r="J42" i="88"/>
  <c r="J41" i="88"/>
  <c r="J40" i="88"/>
  <c r="J39" i="88"/>
  <c r="J38" i="88"/>
  <c r="J37" i="88"/>
  <c r="J36" i="88"/>
  <c r="J35" i="88"/>
  <c r="J34" i="88"/>
  <c r="J33" i="88"/>
  <c r="J32" i="88"/>
  <c r="J31" i="88"/>
  <c r="J30" i="88"/>
  <c r="J29" i="88"/>
  <c r="J28" i="88"/>
  <c r="J27" i="88"/>
  <c r="J26" i="88"/>
  <c r="J25" i="88"/>
  <c r="J24" i="88"/>
  <c r="J23" i="88"/>
  <c r="J22" i="88"/>
  <c r="J21" i="88"/>
  <c r="J20" i="88"/>
  <c r="J19" i="88"/>
  <c r="J18" i="88"/>
  <c r="J17" i="88"/>
  <c r="J16" i="88"/>
  <c r="J15" i="88"/>
  <c r="J14" i="88"/>
  <c r="J13" i="88"/>
  <c r="J12" i="88"/>
  <c r="J11" i="88"/>
  <c r="J10" i="88"/>
  <c r="J9" i="88"/>
  <c r="J8" i="88"/>
  <c r="J7" i="88"/>
  <c r="J6" i="88"/>
  <c r="J5" i="88"/>
  <c r="J4" i="88"/>
  <c r="J3" i="88"/>
  <c r="I49" i="88"/>
  <c r="I48" i="88"/>
  <c r="I47" i="88"/>
  <c r="I46" i="88"/>
  <c r="I45" i="88"/>
  <c r="I44" i="88"/>
  <c r="I43" i="88"/>
  <c r="I42" i="88"/>
  <c r="I41" i="88"/>
  <c r="I40" i="88"/>
  <c r="I39" i="88"/>
  <c r="I38" i="88"/>
  <c r="I37" i="88"/>
  <c r="I36" i="88"/>
  <c r="I35" i="88"/>
  <c r="I34" i="88"/>
  <c r="I33" i="88"/>
  <c r="I32" i="88"/>
  <c r="I31" i="88"/>
  <c r="I30" i="88"/>
  <c r="I29" i="88"/>
  <c r="I28" i="88"/>
  <c r="I27" i="88"/>
  <c r="I26" i="88"/>
  <c r="I25" i="88"/>
  <c r="I24" i="88"/>
  <c r="I23" i="88"/>
  <c r="I22" i="88"/>
  <c r="I21" i="88"/>
  <c r="I20" i="88"/>
  <c r="I19" i="88"/>
  <c r="I18" i="88"/>
  <c r="I17" i="88"/>
  <c r="I16" i="88"/>
  <c r="I15" i="88"/>
  <c r="I14" i="88"/>
  <c r="I13" i="88"/>
  <c r="I12" i="88"/>
  <c r="I11" i="88"/>
  <c r="I10" i="88"/>
  <c r="I9" i="88"/>
  <c r="I8" i="88"/>
  <c r="I7" i="88"/>
  <c r="I6" i="88"/>
  <c r="I5" i="88"/>
  <c r="I4" i="88"/>
  <c r="I3" i="88"/>
  <c r="H49" i="88"/>
  <c r="H48" i="88"/>
  <c r="H47" i="88"/>
  <c r="H46" i="88"/>
  <c r="H45" i="88"/>
  <c r="H44" i="88"/>
  <c r="H43" i="88"/>
  <c r="H42" i="88"/>
  <c r="H41" i="88"/>
  <c r="H40" i="88"/>
  <c r="H39" i="88"/>
  <c r="H38" i="88"/>
  <c r="H37" i="88"/>
  <c r="H36" i="88"/>
  <c r="H35" i="88"/>
  <c r="H34" i="88"/>
  <c r="H33" i="88"/>
  <c r="H32" i="88"/>
  <c r="H31" i="88"/>
  <c r="H30" i="88"/>
  <c r="H29" i="88"/>
  <c r="H28" i="88"/>
  <c r="H27" i="88"/>
  <c r="H26" i="88"/>
  <c r="H25" i="88"/>
  <c r="H24" i="88"/>
  <c r="H23" i="88"/>
  <c r="H22" i="88"/>
  <c r="H21" i="88"/>
  <c r="H20" i="88"/>
  <c r="H19" i="88"/>
  <c r="H18" i="88"/>
  <c r="H17" i="88"/>
  <c r="H16" i="88"/>
  <c r="H15" i="88"/>
  <c r="H14" i="88"/>
  <c r="H13" i="88"/>
  <c r="H12" i="88"/>
  <c r="H11" i="88"/>
  <c r="H10" i="88"/>
  <c r="H9" i="88"/>
  <c r="H8" i="88"/>
  <c r="H7" i="88"/>
  <c r="H6" i="88"/>
  <c r="H5" i="88"/>
  <c r="H4" i="88"/>
  <c r="H3" i="88"/>
  <c r="G49" i="88"/>
  <c r="G48" i="88"/>
  <c r="G47" i="88"/>
  <c r="G46" i="88"/>
  <c r="G45" i="88"/>
  <c r="G44" i="88"/>
  <c r="G43" i="88"/>
  <c r="G42" i="88"/>
  <c r="G41" i="88"/>
  <c r="G40" i="88"/>
  <c r="G39" i="88"/>
  <c r="G38" i="88"/>
  <c r="G37" i="88"/>
  <c r="G36" i="88"/>
  <c r="G35" i="88"/>
  <c r="G34" i="88"/>
  <c r="G33" i="88"/>
  <c r="G32" i="88"/>
  <c r="G31" i="88"/>
  <c r="G30" i="88"/>
  <c r="G29" i="88"/>
  <c r="G28" i="88"/>
  <c r="G27" i="88"/>
  <c r="G26" i="88"/>
  <c r="G25" i="88"/>
  <c r="G24" i="88"/>
  <c r="G23" i="88"/>
  <c r="G22" i="88"/>
  <c r="G21" i="88"/>
  <c r="G20" i="88"/>
  <c r="G19" i="88"/>
  <c r="G18" i="88"/>
  <c r="G17" i="88"/>
  <c r="G16" i="88"/>
  <c r="G15" i="88"/>
  <c r="G14" i="88"/>
  <c r="G13" i="88"/>
  <c r="G12" i="88"/>
  <c r="G11" i="88"/>
  <c r="G10" i="88"/>
  <c r="G9" i="88"/>
  <c r="G8" i="88"/>
  <c r="G7" i="88"/>
  <c r="G6" i="88"/>
  <c r="G5" i="88"/>
  <c r="G4" i="88"/>
  <c r="G3" i="88"/>
  <c r="F49" i="88"/>
  <c r="F48" i="88"/>
  <c r="F47" i="88"/>
  <c r="F46" i="88"/>
  <c r="F45" i="88"/>
  <c r="F44" i="88"/>
  <c r="F43" i="88"/>
  <c r="F42" i="88"/>
  <c r="F41" i="88"/>
  <c r="F40" i="88"/>
  <c r="F39" i="88"/>
  <c r="F38" i="88"/>
  <c r="F37" i="88"/>
  <c r="F36" i="88"/>
  <c r="F35" i="88"/>
  <c r="F34" i="88"/>
  <c r="F33" i="88"/>
  <c r="F32" i="88"/>
  <c r="F31" i="88"/>
  <c r="F30" i="88"/>
  <c r="F29" i="88"/>
  <c r="F28" i="88"/>
  <c r="F27" i="88"/>
  <c r="F26" i="88"/>
  <c r="F25" i="88"/>
  <c r="F24" i="88"/>
  <c r="F23" i="88"/>
  <c r="F22" i="88"/>
  <c r="F21" i="88"/>
  <c r="F20" i="88"/>
  <c r="F19" i="88"/>
  <c r="F18" i="88"/>
  <c r="F17" i="88"/>
  <c r="F16" i="88"/>
  <c r="F15" i="88"/>
  <c r="F14" i="88"/>
  <c r="F13" i="88"/>
  <c r="F12" i="88"/>
  <c r="F11" i="88"/>
  <c r="F10" i="88"/>
  <c r="F9" i="88"/>
  <c r="F8" i="88"/>
  <c r="F7" i="88"/>
  <c r="F6" i="88"/>
  <c r="F5" i="88"/>
  <c r="F4" i="88"/>
  <c r="F3" i="88"/>
  <c r="E49" i="88"/>
  <c r="E48" i="88"/>
  <c r="E47" i="88"/>
  <c r="E46" i="88"/>
  <c r="E45" i="88"/>
  <c r="E44" i="88"/>
  <c r="E43" i="88"/>
  <c r="E42" i="88"/>
  <c r="E41" i="88"/>
  <c r="E40" i="88"/>
  <c r="E39" i="88"/>
  <c r="E38" i="88"/>
  <c r="E37" i="88"/>
  <c r="E36" i="88"/>
  <c r="E35" i="88"/>
  <c r="E34" i="88"/>
  <c r="E33" i="88"/>
  <c r="E32" i="88"/>
  <c r="E31" i="88"/>
  <c r="E30" i="88"/>
  <c r="E29" i="88"/>
  <c r="E28" i="88"/>
  <c r="E27" i="88"/>
  <c r="E26" i="88"/>
  <c r="E25" i="88"/>
  <c r="E24" i="88"/>
  <c r="E23" i="88"/>
  <c r="E22" i="88"/>
  <c r="E21" i="88"/>
  <c r="E20" i="88"/>
  <c r="E19" i="88"/>
  <c r="E18" i="88"/>
  <c r="E17" i="88"/>
  <c r="E16" i="88"/>
  <c r="E15" i="88"/>
  <c r="E14" i="88"/>
  <c r="E13" i="88"/>
  <c r="E12" i="88"/>
  <c r="E11" i="88"/>
  <c r="E10" i="88"/>
  <c r="E9" i="88"/>
  <c r="E8" i="88"/>
  <c r="E7" i="88"/>
  <c r="E6" i="88"/>
  <c r="E5" i="88"/>
  <c r="E4" i="88"/>
  <c r="E3" i="88"/>
  <c r="D49" i="88"/>
  <c r="D48" i="88"/>
  <c r="D47" i="88"/>
  <c r="D46" i="88"/>
  <c r="D45" i="88"/>
  <c r="D44" i="88"/>
  <c r="D43" i="88"/>
  <c r="D42" i="88"/>
  <c r="D41" i="88"/>
  <c r="D40" i="88"/>
  <c r="D39" i="88"/>
  <c r="D38" i="88"/>
  <c r="D37" i="88"/>
  <c r="D36" i="88"/>
  <c r="D35" i="88"/>
  <c r="D34" i="88"/>
  <c r="D33" i="88"/>
  <c r="D32" i="88"/>
  <c r="D31" i="88"/>
  <c r="D30" i="88"/>
  <c r="D29" i="88"/>
  <c r="D28" i="88"/>
  <c r="D27" i="88"/>
  <c r="D26" i="88"/>
  <c r="D25" i="88"/>
  <c r="D24" i="88"/>
  <c r="D23" i="88"/>
  <c r="D22" i="88"/>
  <c r="D21" i="88"/>
  <c r="D20" i="88"/>
  <c r="D19" i="88"/>
  <c r="D18" i="88"/>
  <c r="D17" i="88"/>
  <c r="D16" i="88"/>
  <c r="D15" i="88"/>
  <c r="D14" i="88"/>
  <c r="D13" i="88"/>
  <c r="D12" i="88"/>
  <c r="D11" i="88"/>
  <c r="D10" i="88"/>
  <c r="D9" i="88"/>
  <c r="D8" i="88"/>
  <c r="D7" i="88"/>
  <c r="D6" i="88"/>
  <c r="D5" i="88"/>
  <c r="D4" i="88"/>
  <c r="D3" i="88"/>
  <c r="C49" i="88"/>
  <c r="C48" i="88"/>
  <c r="C47" i="88"/>
  <c r="C46" i="88"/>
  <c r="C45" i="88"/>
  <c r="C44" i="88"/>
  <c r="C43" i="88"/>
  <c r="C42" i="88"/>
  <c r="C41" i="88"/>
  <c r="C40" i="88"/>
  <c r="C39" i="88"/>
  <c r="C38" i="88"/>
  <c r="C37" i="88"/>
  <c r="C36" i="88"/>
  <c r="C35" i="88"/>
  <c r="C34" i="88"/>
  <c r="C33" i="88"/>
  <c r="C32" i="88"/>
  <c r="C31" i="88"/>
  <c r="C30" i="88"/>
  <c r="C29" i="88"/>
  <c r="C28" i="88"/>
  <c r="C27" i="88"/>
  <c r="C26" i="88"/>
  <c r="C25" i="88"/>
  <c r="C24" i="88"/>
  <c r="C23" i="88"/>
  <c r="C22" i="88"/>
  <c r="C21" i="88"/>
  <c r="C20" i="88"/>
  <c r="C19" i="88"/>
  <c r="C18" i="88"/>
  <c r="C17" i="88"/>
  <c r="C16" i="88"/>
  <c r="C15" i="88"/>
  <c r="C14" i="88"/>
  <c r="C13" i="88"/>
  <c r="C12" i="88"/>
  <c r="C11" i="88"/>
  <c r="C10" i="88"/>
  <c r="C9" i="88"/>
  <c r="C8" i="88"/>
  <c r="C7" i="88"/>
  <c r="C6" i="88"/>
  <c r="C5" i="88"/>
  <c r="C4" i="88"/>
  <c r="C3" i="88"/>
  <c r="Y1798" i="87"/>
  <c r="Y1797" i="87"/>
  <c r="Y1796" i="87"/>
  <c r="Y1795" i="87"/>
  <c r="Y1794" i="87"/>
  <c r="Y1793" i="87"/>
  <c r="Y1792" i="87"/>
  <c r="Y1791" i="87"/>
  <c r="Y1790" i="87"/>
  <c r="Y1789" i="87"/>
  <c r="Y1788" i="87"/>
  <c r="Y1787" i="87"/>
  <c r="Y1786" i="87"/>
  <c r="Y1785" i="87"/>
  <c r="Y1784" i="87"/>
  <c r="Y1783" i="87"/>
  <c r="Y1782" i="87"/>
  <c r="Y1781" i="87"/>
  <c r="Y1780" i="87"/>
  <c r="Y1779" i="87"/>
  <c r="Y1778" i="87"/>
  <c r="Y1777" i="87"/>
  <c r="Y1776" i="87"/>
  <c r="Y1775" i="87"/>
  <c r="Y1774" i="87"/>
  <c r="Y1773" i="87"/>
  <c r="Y1772" i="87"/>
  <c r="Y1771" i="87"/>
  <c r="Y1770" i="87"/>
  <c r="Y1769" i="87"/>
  <c r="Y1768" i="87"/>
  <c r="Y1767" i="87"/>
  <c r="Y1766" i="87"/>
  <c r="Y1765" i="87"/>
  <c r="Y1764" i="87"/>
  <c r="Y1763" i="87"/>
  <c r="Y1762" i="87"/>
  <c r="Y1761" i="87"/>
  <c r="Y1760" i="87"/>
  <c r="Y1759" i="87"/>
  <c r="Y1758" i="87"/>
  <c r="Y1757" i="87"/>
  <c r="Y1756" i="87"/>
  <c r="Y1755" i="87"/>
  <c r="Y1754" i="87"/>
  <c r="Y1753" i="87"/>
  <c r="Y1752" i="87"/>
  <c r="Y1751" i="87"/>
  <c r="Y1750" i="87"/>
  <c r="Y1749" i="87"/>
  <c r="Y1748" i="87"/>
  <c r="Y1747" i="87"/>
  <c r="Y1746" i="87"/>
  <c r="Y1745" i="87"/>
  <c r="Y1744" i="87"/>
  <c r="Y1743" i="87"/>
  <c r="Y1742" i="87"/>
  <c r="Y1741" i="87"/>
  <c r="Y1740" i="87"/>
  <c r="Y1739" i="87"/>
  <c r="Y1738" i="87"/>
  <c r="Y1737" i="87"/>
  <c r="Y1736" i="87"/>
  <c r="Y1735" i="87"/>
  <c r="Y1734" i="87"/>
  <c r="Y1733" i="87"/>
  <c r="Y1732" i="87"/>
  <c r="Y1731" i="87"/>
  <c r="Y1730" i="87"/>
  <c r="Y1729" i="87"/>
  <c r="Y1728" i="87"/>
  <c r="Y1727" i="87"/>
  <c r="Y1726" i="87"/>
  <c r="Y1725" i="87"/>
  <c r="Y1724" i="87"/>
  <c r="Y1723" i="87"/>
  <c r="Y1722" i="87"/>
  <c r="Y1721" i="87"/>
  <c r="Y1720" i="87"/>
  <c r="Y1719" i="87"/>
  <c r="Y1718" i="87"/>
  <c r="Y1717" i="87"/>
  <c r="Y1716" i="87"/>
  <c r="Y1715" i="87"/>
  <c r="Y1714" i="87"/>
  <c r="Y1713" i="87"/>
  <c r="Y1712" i="87"/>
  <c r="Y1711" i="87"/>
  <c r="Y1710" i="87"/>
  <c r="Y1709" i="87"/>
  <c r="Y1708" i="87"/>
  <c r="Y1707" i="87"/>
  <c r="Y1706" i="87"/>
  <c r="Y1705" i="87"/>
  <c r="Y1704" i="87"/>
  <c r="Y1703" i="87"/>
  <c r="Y1702" i="87"/>
  <c r="Y1701" i="87"/>
  <c r="Y1700" i="87"/>
  <c r="Y1699" i="87"/>
  <c r="Y1698" i="87"/>
  <c r="Y1697" i="87"/>
  <c r="Y1696" i="87"/>
  <c r="Y1695" i="87"/>
  <c r="Y1694" i="87"/>
  <c r="Y1693" i="87"/>
  <c r="Y1692" i="87"/>
  <c r="Y1691" i="87"/>
  <c r="Y1690" i="87"/>
  <c r="Y1689" i="87"/>
  <c r="Y1688" i="87"/>
  <c r="Y1687" i="87"/>
  <c r="Y1686" i="87"/>
  <c r="Y1685" i="87"/>
  <c r="Y1684" i="87"/>
  <c r="Y1683" i="87"/>
  <c r="Y1682" i="87"/>
  <c r="Y1681" i="87"/>
  <c r="Y1680" i="87"/>
  <c r="Y1679" i="87"/>
  <c r="Y1678" i="87"/>
  <c r="Y1677" i="87"/>
  <c r="Y1676" i="87"/>
  <c r="Y1675" i="87"/>
  <c r="Y1674" i="87"/>
  <c r="Y1673" i="87"/>
  <c r="Y1672" i="87"/>
  <c r="Y1671" i="87"/>
  <c r="Y1670" i="87"/>
  <c r="Y1669" i="87"/>
  <c r="Y1668" i="87"/>
  <c r="Y1667" i="87"/>
  <c r="Y1666" i="87"/>
  <c r="Y1665" i="87"/>
  <c r="Y1664" i="87"/>
  <c r="Y1663" i="87"/>
  <c r="Y1662" i="87"/>
  <c r="Y1661" i="87"/>
  <c r="Y1660" i="87"/>
  <c r="Y1659" i="87"/>
  <c r="Y1658" i="87"/>
  <c r="Y1657" i="87"/>
  <c r="Y1656" i="87"/>
  <c r="Y1655" i="87"/>
  <c r="Y1654" i="87"/>
  <c r="Y1653" i="87"/>
  <c r="Y1652" i="87"/>
  <c r="Y1651" i="87"/>
  <c r="Y1650" i="87"/>
  <c r="Y1649" i="87"/>
  <c r="Y1648" i="87"/>
  <c r="Y1647" i="87"/>
  <c r="Y1646" i="87"/>
  <c r="Y1645" i="87"/>
  <c r="Y1644" i="87"/>
  <c r="Y1643" i="87"/>
  <c r="Y1642" i="87"/>
  <c r="Y1641" i="87"/>
  <c r="Y1640" i="87"/>
  <c r="Y1639" i="87"/>
  <c r="Y1638" i="87"/>
  <c r="Y1637" i="87"/>
  <c r="Y1636" i="87"/>
  <c r="Y1635" i="87"/>
  <c r="Y1634" i="87"/>
  <c r="Y1633" i="87"/>
  <c r="Y1632" i="87"/>
  <c r="Y1631" i="87"/>
  <c r="Y1630" i="87"/>
  <c r="Y1629" i="87"/>
  <c r="Y1628" i="87"/>
  <c r="Y1627" i="87"/>
  <c r="Y1626" i="87"/>
  <c r="Y1625" i="87"/>
  <c r="Y1624" i="87"/>
  <c r="Y1623" i="87"/>
  <c r="Y1622" i="87"/>
  <c r="Y1621" i="87"/>
  <c r="Y1620" i="87"/>
  <c r="Y1619" i="87"/>
  <c r="Y1618" i="87"/>
  <c r="Y1617" i="87"/>
  <c r="Y1616" i="87"/>
  <c r="Y1615" i="87"/>
  <c r="Y1614" i="87"/>
  <c r="Y1613" i="87"/>
  <c r="Y1612" i="87"/>
  <c r="Y1611" i="87"/>
  <c r="Y1610" i="87"/>
  <c r="Y1609" i="87"/>
  <c r="Y1608" i="87"/>
  <c r="Y1607" i="87"/>
  <c r="Y1606" i="87"/>
  <c r="Y1605" i="87"/>
  <c r="Y1604" i="87"/>
  <c r="Y1603" i="87"/>
  <c r="Y1602" i="87"/>
  <c r="Y1601" i="87"/>
  <c r="Y1600" i="87"/>
  <c r="Y1599" i="87"/>
  <c r="Y1598" i="87"/>
  <c r="Y1597" i="87"/>
  <c r="Y1596" i="87"/>
  <c r="Y1595" i="87"/>
  <c r="Y1594" i="87"/>
  <c r="Y1593" i="87"/>
  <c r="Y1592" i="87"/>
  <c r="Y1591" i="87"/>
  <c r="Y1590" i="87"/>
  <c r="Y1589" i="87"/>
  <c r="Y1588" i="87"/>
  <c r="Y1587" i="87"/>
  <c r="Y1586" i="87"/>
  <c r="Y1585" i="87"/>
  <c r="Y1584" i="87"/>
  <c r="Y1583" i="87"/>
  <c r="Y1582" i="87"/>
  <c r="Y1581" i="87"/>
  <c r="Y1580" i="87"/>
  <c r="Y1579" i="87"/>
  <c r="Y1578" i="87"/>
  <c r="Y1577" i="87"/>
  <c r="Y1576" i="87"/>
  <c r="Y1575" i="87"/>
  <c r="Y1574" i="87"/>
  <c r="Y1573" i="87"/>
  <c r="Y1572" i="87"/>
  <c r="Y1571" i="87"/>
  <c r="Y1570" i="87"/>
  <c r="Y1569" i="87"/>
  <c r="Y1568" i="87"/>
  <c r="Y1567" i="87"/>
  <c r="Y1566" i="87"/>
  <c r="Y1565" i="87"/>
  <c r="Y1564" i="87"/>
  <c r="Y1563" i="87"/>
  <c r="Y1562" i="87"/>
  <c r="Y1561" i="87"/>
  <c r="Y1560" i="87"/>
  <c r="Y1559" i="87"/>
  <c r="Y1558" i="87"/>
  <c r="Y1557" i="87"/>
  <c r="Y1556" i="87"/>
  <c r="Y1555" i="87"/>
  <c r="Y1554" i="87"/>
  <c r="Y1553" i="87"/>
  <c r="Y1552" i="87"/>
  <c r="Y1551" i="87"/>
  <c r="Y1550" i="87"/>
  <c r="Y1549" i="87"/>
  <c r="Y1548" i="87"/>
  <c r="Y1547" i="87"/>
  <c r="Y1546" i="87"/>
  <c r="Y1545" i="87"/>
  <c r="Y1544" i="87"/>
  <c r="Y1543" i="87"/>
  <c r="Y1542" i="87"/>
  <c r="Y1541" i="87"/>
  <c r="Y1540" i="87"/>
  <c r="Y1539" i="87"/>
  <c r="Y1538" i="87"/>
  <c r="Y1537" i="87"/>
  <c r="Y1536" i="87"/>
  <c r="Y1535" i="87"/>
  <c r="Y1534" i="87"/>
  <c r="Y1533" i="87"/>
  <c r="Y1532" i="87"/>
  <c r="Y1531" i="87"/>
  <c r="Y1530" i="87"/>
  <c r="Y1529" i="87"/>
  <c r="Y1528" i="87"/>
  <c r="Y1527" i="87"/>
  <c r="Y1526" i="87"/>
  <c r="Y1525" i="87"/>
  <c r="Y1524" i="87"/>
  <c r="Y1523" i="87"/>
  <c r="Y1522" i="87"/>
  <c r="Y1521" i="87"/>
  <c r="Y1520" i="87"/>
  <c r="Y1519" i="87"/>
  <c r="Y1518" i="87"/>
  <c r="Y1517" i="87"/>
  <c r="Y1516" i="87"/>
  <c r="Y1515" i="87"/>
  <c r="Y1514" i="87"/>
  <c r="Y1513" i="87"/>
  <c r="Y1512" i="87"/>
  <c r="Y1511" i="87"/>
  <c r="Y1510" i="87"/>
  <c r="Y1509" i="87"/>
  <c r="Y1508" i="87"/>
  <c r="Y1507" i="87"/>
  <c r="Y1506" i="87"/>
  <c r="Y1505" i="87"/>
  <c r="Y1504" i="87"/>
  <c r="Y1503" i="87"/>
  <c r="Y1502" i="87"/>
  <c r="Y1501" i="87"/>
  <c r="Y1500" i="87"/>
  <c r="Y1499" i="87"/>
  <c r="Y1498" i="87"/>
  <c r="Y1497" i="87"/>
  <c r="Y1496" i="87"/>
  <c r="Y1495" i="87"/>
  <c r="Y1494" i="87"/>
  <c r="Y1493" i="87"/>
  <c r="Y1492" i="87"/>
  <c r="Y1491" i="87"/>
  <c r="Y1490" i="87"/>
  <c r="Y1489" i="87"/>
  <c r="Y1488" i="87"/>
  <c r="Y1487" i="87"/>
  <c r="Y1486" i="87"/>
  <c r="Y1485" i="87"/>
  <c r="Y1484" i="87"/>
  <c r="Y1483" i="87"/>
  <c r="Y1482" i="87"/>
  <c r="Y1481" i="87"/>
  <c r="Y1480" i="87"/>
  <c r="Y1479" i="87"/>
  <c r="Y1478" i="87"/>
  <c r="Y1477" i="87"/>
  <c r="Y1476" i="87"/>
  <c r="Y1475" i="87"/>
  <c r="Y1474" i="87"/>
  <c r="Y1473" i="87"/>
  <c r="Y1472" i="87"/>
  <c r="Y1471" i="87"/>
  <c r="Y1470" i="87"/>
  <c r="Y1469" i="87"/>
  <c r="Y1468" i="87"/>
  <c r="Y1467" i="87"/>
  <c r="Y1466" i="87"/>
  <c r="Y1465" i="87"/>
  <c r="Y1464" i="87"/>
  <c r="Y1463" i="87"/>
  <c r="Y1462" i="87"/>
  <c r="Y1461" i="87"/>
  <c r="Y1460" i="87"/>
  <c r="Y1459" i="87"/>
  <c r="Y1458" i="87"/>
  <c r="Y1457" i="87"/>
  <c r="Y1456" i="87"/>
  <c r="Y1455" i="87"/>
  <c r="Y1454" i="87"/>
  <c r="Y1453" i="87"/>
  <c r="Y1452" i="87"/>
  <c r="Y1451" i="87"/>
  <c r="Y1450" i="87"/>
  <c r="Y1449" i="87"/>
  <c r="Y1448" i="87"/>
  <c r="Y1447" i="87"/>
  <c r="Y1446" i="87"/>
  <c r="Y1445" i="87"/>
  <c r="Y1444" i="87"/>
  <c r="Y1443" i="87"/>
  <c r="Y1442" i="87"/>
  <c r="Y1441" i="87"/>
  <c r="Y1440" i="87"/>
  <c r="Y1439" i="87"/>
  <c r="Y1438" i="87"/>
  <c r="Y1437" i="87"/>
  <c r="Y1436" i="87"/>
  <c r="Y1435" i="87"/>
  <c r="Y1434" i="87"/>
  <c r="Y1433" i="87"/>
  <c r="Y1432" i="87"/>
  <c r="Y1431" i="87"/>
  <c r="Y1430" i="87"/>
  <c r="Y1429" i="87"/>
  <c r="Y1428" i="87"/>
  <c r="Y1427" i="87"/>
  <c r="Y1426" i="87"/>
  <c r="Y1425" i="87"/>
  <c r="Y1424" i="87"/>
  <c r="Y1423" i="87"/>
  <c r="Y1422" i="87"/>
  <c r="Y1421" i="87"/>
  <c r="Y1420" i="87"/>
  <c r="Y1419" i="87"/>
  <c r="Y1418" i="87"/>
  <c r="Y1417" i="87"/>
  <c r="Y1416" i="87"/>
  <c r="Y1415" i="87"/>
  <c r="Y1414" i="87"/>
  <c r="Y1413" i="87"/>
  <c r="Y1412" i="87"/>
  <c r="Y1411" i="87"/>
  <c r="Y1410" i="87"/>
  <c r="Y1409" i="87"/>
  <c r="Y1408" i="87"/>
  <c r="Y1407" i="87"/>
  <c r="Y1406" i="87"/>
  <c r="Y1405" i="87"/>
  <c r="Y1404" i="87"/>
  <c r="Y1403" i="87"/>
  <c r="Y1402" i="87"/>
  <c r="Y1401" i="87"/>
  <c r="Y1400" i="87"/>
  <c r="Y1399" i="87"/>
  <c r="Y1398" i="87"/>
  <c r="Y1397" i="87"/>
  <c r="Y1396" i="87"/>
  <c r="Y1395" i="87"/>
  <c r="Y1394" i="87"/>
  <c r="Y1393" i="87"/>
  <c r="Y1392" i="87"/>
  <c r="Y1391" i="87"/>
  <c r="Y1390" i="87"/>
  <c r="Y1389" i="87"/>
  <c r="Y1388" i="87"/>
  <c r="Y1387" i="87"/>
  <c r="Y1386" i="87"/>
  <c r="Y1385" i="87"/>
  <c r="Y1384" i="87"/>
  <c r="Y1383" i="87"/>
  <c r="Y1382" i="87"/>
  <c r="Y1381" i="87"/>
  <c r="Y1380" i="87"/>
  <c r="Y1379" i="87"/>
  <c r="Y1378" i="87"/>
  <c r="Y1377" i="87"/>
  <c r="Y1376" i="87"/>
  <c r="Y1375" i="87"/>
  <c r="Y1374" i="87"/>
  <c r="Y1373" i="87"/>
  <c r="Y1372" i="87"/>
  <c r="Y1371" i="87"/>
  <c r="Y1370" i="87"/>
  <c r="Y1369" i="87"/>
  <c r="Y1368" i="87"/>
  <c r="Y1367" i="87"/>
  <c r="Y1366" i="87"/>
  <c r="Y1365" i="87"/>
  <c r="Y1364" i="87"/>
  <c r="Y1363" i="87"/>
  <c r="Y1362" i="87"/>
  <c r="Y1361" i="87"/>
  <c r="Y1360" i="87"/>
  <c r="Y1359" i="87"/>
  <c r="Y1358" i="87"/>
  <c r="Y1357" i="87"/>
  <c r="Y1356" i="87"/>
  <c r="Y1355" i="87"/>
  <c r="Y1354" i="87"/>
  <c r="Y1353" i="87"/>
  <c r="Y1352" i="87"/>
  <c r="Y1351" i="87"/>
  <c r="Y1350" i="87"/>
  <c r="Y1349" i="87"/>
  <c r="Y1348" i="87"/>
  <c r="Y1347" i="87"/>
  <c r="Y1346" i="87"/>
  <c r="Y1345" i="87"/>
  <c r="Y1344" i="87"/>
  <c r="Y1343" i="87"/>
  <c r="Y1342" i="87"/>
  <c r="Y1341" i="87"/>
  <c r="Y1340" i="87"/>
  <c r="Y1339" i="87"/>
  <c r="Y1338" i="87"/>
  <c r="Y1337" i="87"/>
  <c r="Y1336" i="87"/>
  <c r="Y1335" i="87"/>
  <c r="Y1334" i="87"/>
  <c r="Y1333" i="87"/>
  <c r="Y1332" i="87"/>
  <c r="Y1331" i="87"/>
  <c r="Y1330" i="87"/>
  <c r="Y1329" i="87"/>
  <c r="Y1328" i="87"/>
  <c r="Y1327" i="87"/>
  <c r="Y1326" i="87"/>
  <c r="Y1325" i="87"/>
  <c r="Y1324" i="87"/>
  <c r="Y1323" i="87"/>
  <c r="Y1322" i="87"/>
  <c r="Y1321" i="87"/>
  <c r="Y1320" i="87"/>
  <c r="Y1319" i="87"/>
  <c r="Y1318" i="87"/>
  <c r="Y1317" i="87"/>
  <c r="Y1316" i="87"/>
  <c r="Y1315" i="87"/>
  <c r="Y1314" i="87"/>
  <c r="Y1313" i="87"/>
  <c r="Y1312" i="87"/>
  <c r="Y1311" i="87"/>
  <c r="Y1310" i="87"/>
  <c r="Y1309" i="87"/>
  <c r="Y1308" i="87"/>
  <c r="Y1307" i="87"/>
  <c r="Y1306" i="87"/>
  <c r="Y1305" i="87"/>
  <c r="Y1304" i="87"/>
  <c r="Y1303" i="87"/>
  <c r="Y1302" i="87"/>
  <c r="Y1301" i="87"/>
  <c r="Y1300" i="87"/>
  <c r="Y1299" i="87"/>
  <c r="Y1298" i="87"/>
  <c r="Y1297" i="87"/>
  <c r="Y1296" i="87"/>
  <c r="Y1295" i="87"/>
  <c r="Y1294" i="87"/>
  <c r="Y1293" i="87"/>
  <c r="Y1292" i="87"/>
  <c r="Y1291" i="87"/>
  <c r="Y1290" i="87"/>
  <c r="Y1289" i="87"/>
  <c r="Y1288" i="87"/>
  <c r="Y1287" i="87"/>
  <c r="Y1286" i="87"/>
  <c r="Y1285" i="87"/>
  <c r="Y1284" i="87"/>
  <c r="Y1283" i="87"/>
  <c r="Y1282" i="87"/>
  <c r="Y1281" i="87"/>
  <c r="Y1280" i="87"/>
  <c r="Y1279" i="87"/>
  <c r="Y1278" i="87"/>
  <c r="Y1277" i="87"/>
  <c r="Y1276" i="87"/>
  <c r="Y1275" i="87"/>
  <c r="Y1274" i="87"/>
  <c r="Y1273" i="87"/>
  <c r="Y1272" i="87"/>
  <c r="Y1271" i="87"/>
  <c r="Y1270" i="87"/>
  <c r="Y1269" i="87"/>
  <c r="Y1268" i="87"/>
  <c r="Y1267" i="87"/>
  <c r="Y1266" i="87"/>
  <c r="Y1265" i="87"/>
  <c r="Y1264" i="87"/>
  <c r="Y1263" i="87"/>
  <c r="Y1262" i="87"/>
  <c r="Y1261" i="87"/>
  <c r="Y1260" i="87"/>
  <c r="Y1259" i="87"/>
  <c r="Y1258" i="87"/>
  <c r="Y1257" i="87"/>
  <c r="Y1256" i="87"/>
  <c r="Y1255" i="87"/>
  <c r="Y1254" i="87"/>
  <c r="Y1253" i="87"/>
  <c r="Y1252" i="87"/>
  <c r="Y1251" i="87"/>
  <c r="Y1250" i="87"/>
  <c r="Y1249" i="87"/>
  <c r="Y1248" i="87"/>
  <c r="Y1247" i="87"/>
  <c r="Y1246" i="87"/>
  <c r="Y1245" i="87"/>
  <c r="Y1244" i="87"/>
  <c r="Y1243" i="87"/>
  <c r="Y1242" i="87"/>
  <c r="Y1241" i="87"/>
  <c r="Y1240" i="87"/>
  <c r="Y1239" i="87"/>
  <c r="Y1238" i="87"/>
  <c r="Y1237" i="87"/>
  <c r="Y1236" i="87"/>
  <c r="Y1235" i="87"/>
  <c r="Y1234" i="87"/>
  <c r="Y1233" i="87"/>
  <c r="Y1232" i="87"/>
  <c r="Y1231" i="87"/>
  <c r="Y1230" i="87"/>
  <c r="Y1229" i="87"/>
  <c r="Y1228" i="87"/>
  <c r="Y1227" i="87"/>
  <c r="Y1226" i="87"/>
  <c r="Y1225" i="87"/>
  <c r="Y1224" i="87"/>
  <c r="Y1223" i="87"/>
  <c r="Y1222" i="87"/>
  <c r="Y1221" i="87"/>
  <c r="Y1220" i="87"/>
  <c r="Y1219" i="87"/>
  <c r="Y1218" i="87"/>
  <c r="Y1217" i="87"/>
  <c r="Y1216" i="87"/>
  <c r="Y1215" i="87"/>
  <c r="Y1214" i="87"/>
  <c r="Y1213" i="87"/>
  <c r="Y1212" i="87"/>
  <c r="Y1211" i="87"/>
  <c r="Y1210" i="87"/>
  <c r="Y1209" i="87"/>
  <c r="Y1208" i="87"/>
  <c r="Y1207" i="87"/>
  <c r="Y1206" i="87"/>
  <c r="Y1205" i="87"/>
  <c r="Y1204" i="87"/>
  <c r="Y1203" i="87"/>
  <c r="Y1202" i="87"/>
  <c r="Y1201" i="87"/>
  <c r="Y1200" i="87"/>
  <c r="Y1199" i="87"/>
  <c r="Y1198" i="87"/>
  <c r="Y1197" i="87"/>
  <c r="Y1196" i="87"/>
  <c r="Y1195" i="87"/>
  <c r="Y1194" i="87"/>
  <c r="Y1193" i="87"/>
  <c r="Y1192" i="87"/>
  <c r="Y1191" i="87"/>
  <c r="Y1190" i="87"/>
  <c r="Y1189" i="87"/>
  <c r="Y1188" i="87"/>
  <c r="Y1187" i="87"/>
  <c r="Y1186" i="87"/>
  <c r="Y1185" i="87"/>
  <c r="Y1184" i="87"/>
  <c r="Y1183" i="87"/>
  <c r="Y1182" i="87"/>
  <c r="Y1181" i="87"/>
  <c r="Y1180" i="87"/>
  <c r="Y1179" i="87"/>
  <c r="Y1178" i="87"/>
  <c r="Y1177" i="87"/>
  <c r="Y1176" i="87"/>
  <c r="Y1175" i="87"/>
  <c r="Y1174" i="87"/>
  <c r="Y1173" i="87"/>
  <c r="Y1172" i="87"/>
  <c r="Y1171" i="87"/>
  <c r="Y1170" i="87"/>
  <c r="Y1169" i="87"/>
  <c r="Y1168" i="87"/>
  <c r="Y1167" i="87"/>
  <c r="Y1166" i="87"/>
  <c r="Y1165" i="87"/>
  <c r="Y1164" i="87"/>
  <c r="Y1163" i="87"/>
  <c r="Y1162" i="87"/>
  <c r="Y1161" i="87"/>
  <c r="Y1160" i="87"/>
  <c r="Y1159" i="87"/>
  <c r="Y1158" i="87"/>
  <c r="Y1157" i="87"/>
  <c r="Y1156" i="87"/>
  <c r="Y1155" i="87"/>
  <c r="Y1154" i="87"/>
  <c r="Y1153" i="87"/>
  <c r="Y1152" i="87"/>
  <c r="Y1151" i="87"/>
  <c r="Y1150" i="87"/>
  <c r="Y1149" i="87"/>
  <c r="Y1148" i="87"/>
  <c r="Y1147" i="87"/>
  <c r="Y1146" i="87"/>
  <c r="Y1145" i="87"/>
  <c r="Y1144" i="87"/>
  <c r="Y1143" i="87"/>
  <c r="Y1142" i="87"/>
  <c r="Y1141" i="87"/>
  <c r="Y1140" i="87"/>
  <c r="Y1139" i="87"/>
  <c r="Y1138" i="87"/>
  <c r="Y1137" i="87"/>
  <c r="Y1136" i="87"/>
  <c r="Y1135" i="87"/>
  <c r="Y1134" i="87"/>
  <c r="Y1133" i="87"/>
  <c r="Y1132" i="87"/>
  <c r="Y1131" i="87"/>
  <c r="Y1130" i="87"/>
  <c r="Y1129" i="87"/>
  <c r="Y1128" i="87"/>
  <c r="Y1127" i="87"/>
  <c r="Y1126" i="87"/>
  <c r="Y1125" i="87"/>
  <c r="Y1124" i="87"/>
  <c r="Y1123" i="87"/>
  <c r="Y1122" i="87"/>
  <c r="Y1121" i="87"/>
  <c r="Y1120" i="87"/>
  <c r="Y1119" i="87"/>
  <c r="Y1118" i="87"/>
  <c r="Y1117" i="87"/>
  <c r="Y1116" i="87"/>
  <c r="Y1115" i="87"/>
  <c r="Y1114" i="87"/>
  <c r="Y1113" i="87"/>
  <c r="Y1112" i="87"/>
  <c r="Y1111" i="87"/>
  <c r="Y1110" i="87"/>
  <c r="Y1109" i="87"/>
  <c r="Y1108" i="87"/>
  <c r="Y1107" i="87"/>
  <c r="Y1106" i="87"/>
  <c r="Y1105" i="87"/>
  <c r="Y1104" i="87"/>
  <c r="Y1103" i="87"/>
  <c r="Y1102" i="87"/>
  <c r="Y1101" i="87"/>
  <c r="Y1100" i="87"/>
  <c r="Y1099" i="87"/>
  <c r="Y1098" i="87"/>
  <c r="Y1097" i="87"/>
  <c r="Y1096" i="87"/>
  <c r="Y1095" i="87"/>
  <c r="Y1094" i="87"/>
  <c r="Y1093" i="87"/>
  <c r="Y1092" i="87"/>
  <c r="Y1091" i="87"/>
  <c r="Y1090" i="87"/>
  <c r="Y1089" i="87"/>
  <c r="Y1088" i="87"/>
  <c r="Y1087" i="87"/>
  <c r="Y1086" i="87"/>
  <c r="Y1085" i="87"/>
  <c r="Y1084" i="87"/>
  <c r="Y1083" i="87"/>
  <c r="Y1082" i="87"/>
  <c r="Y1081" i="87"/>
  <c r="Y1080" i="87"/>
  <c r="Y1079" i="87"/>
  <c r="Y1078" i="87"/>
  <c r="Y1077" i="87"/>
  <c r="Y1076" i="87"/>
  <c r="Y1075" i="87"/>
  <c r="Y1074" i="87"/>
  <c r="Y1073" i="87"/>
  <c r="Y1072" i="87"/>
  <c r="Y1071" i="87"/>
  <c r="Y1070" i="87"/>
  <c r="Y1069" i="87"/>
  <c r="Y1068" i="87"/>
  <c r="Y1067" i="87"/>
  <c r="Y1066" i="87"/>
  <c r="Y1065" i="87"/>
  <c r="Y1064" i="87"/>
  <c r="Y1063" i="87"/>
  <c r="Y1062" i="87"/>
  <c r="Y1061" i="87"/>
  <c r="Y1060" i="87"/>
  <c r="Y1059" i="87"/>
  <c r="Y1058" i="87"/>
  <c r="Y1057" i="87"/>
  <c r="Y1056" i="87"/>
  <c r="Y1055" i="87"/>
  <c r="Y1054" i="87"/>
  <c r="Y1053" i="87"/>
  <c r="Y1052" i="87"/>
  <c r="Y1051" i="87"/>
  <c r="Y1050" i="87"/>
  <c r="Y1049" i="87"/>
  <c r="Y1048" i="87"/>
  <c r="Y1047" i="87"/>
  <c r="Y1046" i="87"/>
  <c r="Y1045" i="87"/>
  <c r="Y1044" i="87"/>
  <c r="Y1043" i="87"/>
  <c r="Y1042" i="87"/>
  <c r="Y1041" i="87"/>
  <c r="Y1040" i="87"/>
  <c r="Y1039" i="87"/>
  <c r="Y1038" i="87"/>
  <c r="Y1037" i="87"/>
  <c r="Y1036" i="87"/>
  <c r="Y1035" i="87"/>
  <c r="Y1034" i="87"/>
  <c r="Y1033" i="87"/>
  <c r="Y1032" i="87"/>
  <c r="Y1031" i="87"/>
  <c r="Y1030" i="87"/>
  <c r="Y1029" i="87"/>
  <c r="Y1028" i="87"/>
  <c r="Y1027" i="87"/>
  <c r="Y1026" i="87"/>
  <c r="Y1025" i="87"/>
  <c r="Y1024" i="87"/>
  <c r="Y1023" i="87"/>
  <c r="Y1022" i="87"/>
  <c r="Y1021" i="87"/>
  <c r="Y1020" i="87"/>
  <c r="Y1019" i="87"/>
  <c r="Y1018" i="87"/>
  <c r="Y1017" i="87"/>
  <c r="Y1016" i="87"/>
  <c r="Y1015" i="87"/>
  <c r="Y1014" i="87"/>
  <c r="Y1013" i="87"/>
  <c r="Y1012" i="87"/>
  <c r="Y1011" i="87"/>
  <c r="Y1010" i="87"/>
  <c r="Y1009" i="87"/>
  <c r="Y1008" i="87"/>
  <c r="Y1007" i="87"/>
  <c r="Y1006" i="87"/>
  <c r="Y1005" i="87"/>
  <c r="Y1004" i="87"/>
  <c r="Y1003" i="87"/>
  <c r="Y1002" i="87"/>
  <c r="Y1001" i="87"/>
  <c r="Y1000" i="87"/>
  <c r="Y999" i="87"/>
  <c r="Y998" i="87"/>
  <c r="Y997" i="87"/>
  <c r="Y996" i="87"/>
  <c r="Y995" i="87"/>
  <c r="Y994" i="87"/>
  <c r="Y993" i="87"/>
  <c r="Y992" i="87"/>
  <c r="Y991" i="87"/>
  <c r="Y990" i="87"/>
  <c r="Y989" i="87"/>
  <c r="Y988" i="87"/>
  <c r="Y987" i="87"/>
  <c r="Y986" i="87"/>
  <c r="Y985" i="87"/>
  <c r="Y984" i="87"/>
  <c r="Y983" i="87"/>
  <c r="Y982" i="87"/>
  <c r="Y981" i="87"/>
  <c r="Y980" i="87"/>
  <c r="Y979" i="87"/>
  <c r="Y978" i="87"/>
  <c r="Y977" i="87"/>
  <c r="Y976" i="87"/>
  <c r="Y975" i="87"/>
  <c r="Y974" i="87"/>
  <c r="Y973" i="87"/>
  <c r="Y972" i="87"/>
  <c r="Y971" i="87"/>
  <c r="Y970" i="87"/>
  <c r="Y969" i="87"/>
  <c r="Y968" i="87"/>
  <c r="Y967" i="87"/>
  <c r="Y966" i="87"/>
  <c r="Y965" i="87"/>
  <c r="Y964" i="87"/>
  <c r="Y963" i="87"/>
  <c r="Y962" i="87"/>
  <c r="Y961" i="87"/>
  <c r="Y960" i="87"/>
  <c r="Y959" i="87"/>
  <c r="Y958" i="87"/>
  <c r="Y957" i="87"/>
  <c r="Y956" i="87"/>
  <c r="Y955" i="87"/>
  <c r="Y954" i="87"/>
  <c r="Y953" i="87"/>
  <c r="Y952" i="87"/>
  <c r="Y951" i="87"/>
  <c r="Y950" i="87"/>
  <c r="Y949" i="87"/>
  <c r="Y948" i="87"/>
  <c r="Y947" i="87"/>
  <c r="Y946" i="87"/>
  <c r="Y945" i="87"/>
  <c r="Y944" i="87"/>
  <c r="Y943" i="87"/>
  <c r="Y942" i="87"/>
  <c r="Y941" i="87"/>
  <c r="Y940" i="87"/>
  <c r="Y939" i="87"/>
  <c r="Y938" i="87"/>
  <c r="Y937" i="87"/>
  <c r="Y936" i="87"/>
  <c r="Y935" i="87"/>
  <c r="Y934" i="87"/>
  <c r="Y933" i="87"/>
  <c r="Y932" i="87"/>
  <c r="Y931" i="87"/>
  <c r="Y930" i="87"/>
  <c r="Y929" i="87"/>
  <c r="Y928" i="87"/>
  <c r="Y927" i="87"/>
  <c r="Y926" i="87"/>
  <c r="Y925" i="87"/>
  <c r="Y924" i="87"/>
  <c r="Y923" i="87"/>
  <c r="Y922" i="87"/>
  <c r="Y921" i="87"/>
  <c r="Y920" i="87"/>
  <c r="Y919" i="87"/>
  <c r="Y918" i="87"/>
  <c r="Y917" i="87"/>
  <c r="Y916" i="87"/>
  <c r="Y915" i="87"/>
  <c r="Y914" i="87"/>
  <c r="Y913" i="87"/>
  <c r="Y912" i="87"/>
  <c r="Y911" i="87"/>
  <c r="Y910" i="87"/>
  <c r="Y909" i="87"/>
  <c r="Y908" i="87"/>
  <c r="Y907" i="87"/>
  <c r="Y906" i="87"/>
  <c r="Y905" i="87"/>
  <c r="Y904" i="87"/>
  <c r="Y903" i="87"/>
  <c r="Y902" i="87"/>
  <c r="Y901" i="87"/>
  <c r="Y900" i="87"/>
  <c r="Y899" i="87"/>
  <c r="Y898" i="87"/>
  <c r="Y897" i="87"/>
  <c r="Y896" i="87"/>
  <c r="Y895" i="87"/>
  <c r="Y894" i="87"/>
  <c r="Y893" i="87"/>
  <c r="Y892" i="87"/>
  <c r="Y891" i="87"/>
  <c r="Y890" i="87"/>
  <c r="Y889" i="87"/>
  <c r="Y888" i="87"/>
  <c r="Y887" i="87"/>
  <c r="Y886" i="87"/>
  <c r="Y885" i="87"/>
  <c r="Y884" i="87"/>
  <c r="Y883" i="87"/>
  <c r="Y882" i="87"/>
  <c r="Y881" i="87"/>
  <c r="Y880" i="87"/>
  <c r="Y879" i="87"/>
  <c r="Y878" i="87"/>
  <c r="Y877" i="87"/>
  <c r="Y876" i="87"/>
  <c r="Y875" i="87"/>
  <c r="Y874" i="87"/>
  <c r="Y873" i="87"/>
  <c r="Y872" i="87"/>
  <c r="Y871" i="87"/>
  <c r="Y870" i="87"/>
  <c r="Y869" i="87"/>
  <c r="Y868" i="87"/>
  <c r="Y867" i="87"/>
  <c r="Y866" i="87"/>
  <c r="Y865" i="87"/>
  <c r="Y864" i="87"/>
  <c r="Y863" i="87"/>
  <c r="Y862" i="87"/>
  <c r="Y861" i="87"/>
  <c r="Y860" i="87"/>
  <c r="Y859" i="87"/>
  <c r="Y858" i="87"/>
  <c r="Y857" i="87"/>
  <c r="Y856" i="87"/>
  <c r="Y855" i="87"/>
  <c r="Y854" i="87"/>
  <c r="Y853" i="87"/>
  <c r="Y852" i="87"/>
  <c r="Y851" i="87"/>
  <c r="Y850" i="87"/>
  <c r="Y849" i="87"/>
  <c r="Y848" i="87"/>
  <c r="Y847" i="87"/>
  <c r="Y846" i="87"/>
  <c r="Y845" i="87"/>
  <c r="Y844" i="87"/>
  <c r="Y843" i="87"/>
  <c r="Y842" i="87"/>
  <c r="Y841" i="87"/>
  <c r="Y840" i="87"/>
  <c r="Y839" i="87"/>
  <c r="Y838" i="87"/>
  <c r="Y837" i="87"/>
  <c r="Y836" i="87"/>
  <c r="Y835" i="87"/>
  <c r="Y834" i="87"/>
  <c r="Y833" i="87"/>
  <c r="Y832" i="87"/>
  <c r="Y831" i="87"/>
  <c r="Y830" i="87"/>
  <c r="Y829" i="87"/>
  <c r="Y828" i="87"/>
  <c r="Y827" i="87"/>
  <c r="Y826" i="87"/>
  <c r="Y825" i="87"/>
  <c r="Y824" i="87"/>
  <c r="Y823" i="87"/>
  <c r="Y822" i="87"/>
  <c r="Y821" i="87"/>
  <c r="Y820" i="87"/>
  <c r="Y819" i="87"/>
  <c r="Y818" i="87"/>
  <c r="Y817" i="87"/>
  <c r="Y816" i="87"/>
  <c r="Y815" i="87"/>
  <c r="Y814" i="87"/>
  <c r="Y813" i="87"/>
  <c r="Y812" i="87"/>
  <c r="Y811" i="87"/>
  <c r="Y810" i="87"/>
  <c r="Y809" i="87"/>
  <c r="Y808" i="87"/>
  <c r="Y807" i="87"/>
  <c r="Y806" i="87"/>
  <c r="Y805" i="87"/>
  <c r="Y804" i="87"/>
  <c r="Y803" i="87"/>
  <c r="Y802" i="87"/>
  <c r="Y801" i="87"/>
  <c r="Y800" i="87"/>
  <c r="Y799" i="87"/>
  <c r="Y798" i="87"/>
  <c r="Y797" i="87"/>
  <c r="Y796" i="87"/>
  <c r="Y795" i="87"/>
  <c r="Y794" i="87"/>
  <c r="Y793" i="87"/>
  <c r="Y792" i="87"/>
  <c r="Y791" i="87"/>
  <c r="Y790" i="87"/>
  <c r="Y789" i="87"/>
  <c r="Y788" i="87"/>
  <c r="Y787" i="87"/>
  <c r="Y786" i="87"/>
  <c r="Y785" i="87"/>
  <c r="Y784" i="87"/>
  <c r="Y783" i="87"/>
  <c r="Y782" i="87"/>
  <c r="Y781" i="87"/>
  <c r="Y780" i="87"/>
  <c r="Y779" i="87"/>
  <c r="Y778" i="87"/>
  <c r="Y777" i="87"/>
  <c r="Y776" i="87"/>
  <c r="Y775" i="87"/>
  <c r="Y774" i="87"/>
  <c r="Y773" i="87"/>
  <c r="Y772" i="87"/>
  <c r="Y771" i="87"/>
  <c r="Y770" i="87"/>
  <c r="Y769" i="87"/>
  <c r="Y768" i="87"/>
  <c r="Y767" i="87"/>
  <c r="Y766" i="87"/>
  <c r="Y765" i="87"/>
  <c r="Y764" i="87"/>
  <c r="Y763" i="87"/>
  <c r="Y762" i="87"/>
  <c r="Y761" i="87"/>
  <c r="Y760" i="87"/>
  <c r="Y759" i="87"/>
  <c r="Y758" i="87"/>
  <c r="Y757" i="87"/>
  <c r="Y756" i="87"/>
  <c r="Y755" i="87"/>
  <c r="Y754" i="87"/>
  <c r="Y753" i="87"/>
  <c r="Y752" i="87"/>
  <c r="Y751" i="87"/>
  <c r="Y750" i="87"/>
  <c r="Y749" i="87"/>
  <c r="Y748" i="87"/>
  <c r="Y747" i="87"/>
  <c r="Y746" i="87"/>
  <c r="Y745" i="87"/>
  <c r="Y744" i="87"/>
  <c r="Y743" i="87"/>
  <c r="Y742" i="87"/>
  <c r="Y741" i="87"/>
  <c r="Y740" i="87"/>
  <c r="Y739" i="87"/>
  <c r="Y738" i="87"/>
  <c r="Y737" i="87"/>
  <c r="Y736" i="87"/>
  <c r="Y735" i="87"/>
  <c r="Y734" i="87"/>
  <c r="Y733" i="87"/>
  <c r="Y732" i="87"/>
  <c r="Y731" i="87"/>
  <c r="Y730" i="87"/>
  <c r="Y729" i="87"/>
  <c r="Y728" i="87"/>
  <c r="Y727" i="87"/>
  <c r="Y726" i="87"/>
  <c r="Y725" i="87"/>
  <c r="Y724" i="87"/>
  <c r="Y723" i="87"/>
  <c r="Y722" i="87"/>
  <c r="Y721" i="87"/>
  <c r="Y720" i="87"/>
  <c r="Y719" i="87"/>
  <c r="Y718" i="87"/>
  <c r="Y717" i="87"/>
  <c r="Y716" i="87"/>
  <c r="Y715" i="87"/>
  <c r="Y714" i="87"/>
  <c r="Y713" i="87"/>
  <c r="Y712" i="87"/>
  <c r="Y711" i="87"/>
  <c r="Y710" i="87"/>
  <c r="Y709" i="87"/>
  <c r="Y708" i="87"/>
  <c r="Y707" i="87"/>
  <c r="Y706" i="87"/>
  <c r="Y705" i="87"/>
  <c r="Y704" i="87"/>
  <c r="Y703" i="87"/>
  <c r="Y702" i="87"/>
  <c r="Y701" i="87"/>
  <c r="Y700" i="87"/>
  <c r="Y699" i="87"/>
  <c r="Y698" i="87"/>
  <c r="Y697" i="87"/>
  <c r="Y696" i="87"/>
  <c r="Y695" i="87"/>
  <c r="Y694" i="87"/>
  <c r="Y693" i="87"/>
  <c r="Y692" i="87"/>
  <c r="Y691" i="87"/>
  <c r="Y690" i="87"/>
  <c r="Y689" i="87"/>
  <c r="Y688" i="87"/>
  <c r="Y687" i="87"/>
  <c r="Y686" i="87"/>
  <c r="Y685" i="87"/>
  <c r="Y684" i="87"/>
  <c r="Y683" i="87"/>
  <c r="Y682" i="87"/>
  <c r="Y681" i="87"/>
  <c r="Y680" i="87"/>
  <c r="Y679" i="87"/>
  <c r="Y678" i="87"/>
  <c r="Y677" i="87"/>
  <c r="Y676" i="87"/>
  <c r="Y675" i="87"/>
  <c r="Y674" i="87"/>
  <c r="Y673" i="87"/>
  <c r="Y672" i="87"/>
  <c r="Y671" i="87"/>
  <c r="Y670" i="87"/>
  <c r="Y669" i="87"/>
  <c r="Y668" i="87"/>
  <c r="Y667" i="87"/>
  <c r="Y666" i="87"/>
  <c r="Y665" i="87"/>
  <c r="Y664" i="87"/>
  <c r="Y663" i="87"/>
  <c r="Y662" i="87"/>
  <c r="Y661" i="87"/>
  <c r="Y660" i="87"/>
  <c r="Y659" i="87"/>
  <c r="Y658" i="87"/>
  <c r="Y657" i="87"/>
  <c r="Y656" i="87"/>
  <c r="Y655" i="87"/>
  <c r="Y654" i="87"/>
  <c r="Y653" i="87"/>
  <c r="Y652" i="87"/>
  <c r="Y651" i="87"/>
  <c r="Y650" i="87"/>
  <c r="Y649" i="87"/>
  <c r="Y648" i="87"/>
  <c r="Y647" i="87"/>
  <c r="Y646" i="87"/>
  <c r="Y645" i="87"/>
  <c r="Y644" i="87"/>
  <c r="Y643" i="87"/>
  <c r="Y642" i="87"/>
  <c r="Y641" i="87"/>
  <c r="Y640" i="87"/>
  <c r="Y639" i="87"/>
  <c r="Y638" i="87"/>
  <c r="Y637" i="87"/>
  <c r="Y636" i="87"/>
  <c r="Y635" i="87"/>
  <c r="Y634" i="87"/>
  <c r="Y633" i="87"/>
  <c r="Y632" i="87"/>
  <c r="Y631" i="87"/>
  <c r="Y630" i="87"/>
  <c r="Y629" i="87"/>
  <c r="Y628" i="87"/>
  <c r="Y627" i="87"/>
  <c r="Y626" i="87"/>
  <c r="Y625" i="87"/>
  <c r="Y624" i="87"/>
  <c r="Y623" i="87"/>
  <c r="Y622" i="87"/>
  <c r="Y621" i="87"/>
  <c r="Y620" i="87"/>
  <c r="Y619" i="87"/>
  <c r="Y618" i="87"/>
  <c r="Y617" i="87"/>
  <c r="Y616" i="87"/>
  <c r="Y615" i="87"/>
  <c r="Y614" i="87"/>
  <c r="Y613" i="87"/>
  <c r="Y612" i="87"/>
  <c r="Y611" i="87"/>
  <c r="Y610" i="87"/>
  <c r="Y609" i="87"/>
  <c r="Y608" i="87"/>
  <c r="Y607" i="87"/>
  <c r="Y606" i="87"/>
  <c r="Y605" i="87"/>
  <c r="Y604" i="87"/>
  <c r="Y603" i="87"/>
  <c r="Y602" i="87"/>
  <c r="Y601" i="87"/>
  <c r="Y600" i="87"/>
  <c r="Y599" i="87"/>
  <c r="Y598" i="87"/>
  <c r="Y597" i="87"/>
  <c r="Y596" i="87"/>
  <c r="Y595" i="87"/>
  <c r="Y594" i="87"/>
  <c r="Y593" i="87"/>
  <c r="Y592" i="87"/>
  <c r="Y591" i="87"/>
  <c r="Y590" i="87"/>
  <c r="Y589" i="87"/>
  <c r="Y588" i="87"/>
  <c r="Y587" i="87"/>
  <c r="Y586" i="87"/>
  <c r="Y585" i="87"/>
  <c r="Y584" i="87"/>
  <c r="Y583" i="87"/>
  <c r="Y582" i="87"/>
  <c r="Y581" i="87"/>
  <c r="Y580" i="87"/>
  <c r="Y579" i="87"/>
  <c r="Y578" i="87"/>
  <c r="Y577" i="87"/>
  <c r="Y576" i="87"/>
  <c r="Y575" i="87"/>
  <c r="Y574" i="87"/>
  <c r="Y573" i="87"/>
  <c r="Y572" i="87"/>
  <c r="Y571" i="87"/>
  <c r="Y570" i="87"/>
  <c r="Y569" i="87"/>
  <c r="Y568" i="87"/>
  <c r="Y567" i="87"/>
  <c r="Y566" i="87"/>
  <c r="Y565" i="87"/>
  <c r="Y564" i="87"/>
  <c r="Y563" i="87"/>
  <c r="Y562" i="87"/>
  <c r="Y561" i="87"/>
  <c r="Y560" i="87"/>
  <c r="Y559" i="87"/>
  <c r="Y558" i="87"/>
  <c r="Y557" i="87"/>
  <c r="Y556" i="87"/>
  <c r="Y555" i="87"/>
  <c r="Y554" i="87"/>
  <c r="Y553" i="87"/>
  <c r="Y552" i="87"/>
  <c r="Y551" i="87"/>
  <c r="Y550" i="87"/>
  <c r="Y549" i="87"/>
  <c r="Y548" i="87"/>
  <c r="Y547" i="87"/>
  <c r="Y546" i="87"/>
  <c r="Y545" i="87"/>
  <c r="Y544" i="87"/>
  <c r="Y543" i="87"/>
  <c r="Y542" i="87"/>
  <c r="Y541" i="87"/>
  <c r="Y540" i="87"/>
  <c r="Y539" i="87"/>
  <c r="Y538" i="87"/>
  <c r="Y537" i="87"/>
  <c r="Y536" i="87"/>
  <c r="Y535" i="87"/>
  <c r="Y534" i="87"/>
  <c r="Y533" i="87"/>
  <c r="Y532" i="87"/>
  <c r="Y531" i="87"/>
  <c r="Y530" i="87"/>
  <c r="Y529" i="87"/>
  <c r="Y528" i="87"/>
  <c r="Y527" i="87"/>
  <c r="Y526" i="87"/>
  <c r="Y525" i="87"/>
  <c r="Y524" i="87"/>
  <c r="Y523" i="87"/>
  <c r="Y522" i="87"/>
  <c r="Y521" i="87"/>
  <c r="Y520" i="87"/>
  <c r="Y519" i="87"/>
  <c r="Y518" i="87"/>
  <c r="Y517" i="87"/>
  <c r="Y516" i="87"/>
  <c r="Y515" i="87"/>
  <c r="Y514" i="87"/>
  <c r="Y513" i="87"/>
  <c r="Y512" i="87"/>
  <c r="Y511" i="87"/>
  <c r="Y510" i="87"/>
  <c r="Y509" i="87"/>
  <c r="Y508" i="87"/>
  <c r="Y507" i="87"/>
  <c r="Y506" i="87"/>
  <c r="Y505" i="87"/>
  <c r="Y504" i="87"/>
  <c r="Y503" i="87"/>
  <c r="Y502" i="87"/>
  <c r="Y501" i="87"/>
  <c r="Y500" i="87"/>
  <c r="Y499" i="87"/>
  <c r="Y498" i="87"/>
  <c r="Y497" i="87"/>
  <c r="Y496" i="87"/>
  <c r="Y495" i="87"/>
  <c r="Y494" i="87"/>
  <c r="Y493" i="87"/>
  <c r="Y492" i="87"/>
  <c r="Y491" i="87"/>
  <c r="Y490" i="87"/>
  <c r="Y489" i="87"/>
  <c r="Y488" i="87"/>
  <c r="Y487" i="87"/>
  <c r="Y486" i="87"/>
  <c r="Y485" i="87"/>
  <c r="Y484" i="87"/>
  <c r="Y483" i="87"/>
  <c r="Y482" i="87"/>
  <c r="Y481" i="87"/>
  <c r="Y480" i="87"/>
  <c r="Y479" i="87"/>
  <c r="Y478" i="87"/>
  <c r="Y477" i="87"/>
  <c r="Y476" i="87"/>
  <c r="Y475" i="87"/>
  <c r="Y474" i="87"/>
  <c r="Y473" i="87"/>
  <c r="Y472" i="87"/>
  <c r="Y471" i="87"/>
  <c r="Y470" i="87"/>
  <c r="Y469" i="87"/>
  <c r="Y468" i="87"/>
  <c r="Y467" i="87"/>
  <c r="Y466" i="87"/>
  <c r="Y465" i="87"/>
  <c r="Y464" i="87"/>
  <c r="Y463" i="87"/>
  <c r="Y462" i="87"/>
  <c r="Y461" i="87"/>
  <c r="Y460" i="87"/>
  <c r="Y459" i="87"/>
  <c r="Y458" i="87"/>
  <c r="Y457" i="87"/>
  <c r="Y456" i="87"/>
  <c r="Y455" i="87"/>
  <c r="Y454" i="87"/>
  <c r="Y453" i="87"/>
  <c r="Y452" i="87"/>
  <c r="Y451" i="87"/>
  <c r="Y450" i="87"/>
  <c r="Y449" i="87"/>
  <c r="Y448" i="87"/>
  <c r="Y447" i="87"/>
  <c r="Y446" i="87"/>
  <c r="Y445" i="87"/>
  <c r="Y444" i="87"/>
  <c r="Y443" i="87"/>
  <c r="Y442" i="87"/>
  <c r="Y441" i="87"/>
  <c r="Y440" i="87"/>
  <c r="Y439" i="87"/>
  <c r="Y438" i="87"/>
  <c r="Y437" i="87"/>
  <c r="Y436" i="87"/>
  <c r="Y435" i="87"/>
  <c r="Y434" i="87"/>
  <c r="Y433" i="87"/>
  <c r="Y432" i="87"/>
  <c r="Y431" i="87"/>
  <c r="Y430" i="87"/>
  <c r="Y429" i="87"/>
  <c r="Y428" i="87"/>
  <c r="Y427" i="87"/>
  <c r="Y426" i="87"/>
  <c r="Y425" i="87"/>
  <c r="Y424" i="87"/>
  <c r="Y423" i="87"/>
  <c r="Y422" i="87"/>
  <c r="Y421" i="87"/>
  <c r="Y420" i="87"/>
  <c r="Y419" i="87"/>
  <c r="Y418" i="87"/>
  <c r="Y417" i="87"/>
  <c r="Y416" i="87"/>
  <c r="Y415" i="87"/>
  <c r="Y414" i="87"/>
  <c r="Y413" i="87"/>
  <c r="Y412" i="87"/>
  <c r="Y411" i="87"/>
  <c r="Y410" i="87"/>
  <c r="Y409" i="87"/>
  <c r="Y408" i="87"/>
  <c r="Y407" i="87"/>
  <c r="Y406" i="87"/>
  <c r="Y405" i="87"/>
  <c r="Y404" i="87"/>
  <c r="Y403" i="87"/>
  <c r="Y402" i="87"/>
  <c r="Y401" i="87"/>
  <c r="Y400" i="87"/>
  <c r="Y399" i="87"/>
  <c r="Y398" i="87"/>
  <c r="Y397" i="87"/>
  <c r="Y396" i="87"/>
  <c r="Y395" i="87"/>
  <c r="Y394" i="87"/>
  <c r="Y393" i="87"/>
  <c r="Y392" i="87"/>
  <c r="Y391" i="87"/>
  <c r="Y390" i="87"/>
  <c r="Y389" i="87"/>
  <c r="Y388" i="87"/>
  <c r="Y387" i="87"/>
  <c r="Y386" i="87"/>
  <c r="Y385" i="87"/>
  <c r="Y384" i="87"/>
  <c r="Y383" i="87"/>
  <c r="Y382" i="87"/>
  <c r="Y381" i="87"/>
  <c r="Y380" i="87"/>
  <c r="Y379" i="87"/>
  <c r="Y378" i="87"/>
  <c r="Y377" i="87"/>
  <c r="Y376" i="87"/>
  <c r="Y375" i="87"/>
  <c r="Y374" i="87"/>
  <c r="Y373" i="87"/>
  <c r="Y372" i="87"/>
  <c r="Y371" i="87"/>
  <c r="Y370" i="87"/>
  <c r="Y369" i="87"/>
  <c r="Y368" i="87"/>
  <c r="Y367" i="87"/>
  <c r="Y366" i="87"/>
  <c r="Y365" i="87"/>
  <c r="Y364" i="87"/>
  <c r="Y363" i="87"/>
  <c r="Y362" i="87"/>
  <c r="Y361" i="87"/>
  <c r="Y360" i="87"/>
  <c r="Y359" i="87"/>
  <c r="Y358" i="87"/>
  <c r="Y357" i="87"/>
  <c r="Y356" i="87"/>
  <c r="Y355" i="87"/>
  <c r="Y354" i="87"/>
  <c r="Y353" i="87"/>
  <c r="Y352" i="87"/>
  <c r="Y351" i="87"/>
  <c r="Y350" i="87"/>
  <c r="Y349" i="87"/>
  <c r="Y348" i="87"/>
  <c r="Y347" i="87"/>
  <c r="Y346" i="87"/>
  <c r="Y345" i="87"/>
  <c r="Y344" i="87"/>
  <c r="Y343" i="87"/>
  <c r="Y342" i="87"/>
  <c r="Y341" i="87"/>
  <c r="Y340" i="87"/>
  <c r="Y339" i="87"/>
  <c r="Y338" i="87"/>
  <c r="Y337" i="87"/>
  <c r="Y336" i="87"/>
  <c r="Y335" i="87"/>
  <c r="Y334" i="87"/>
  <c r="Y333" i="87"/>
  <c r="Y332" i="87"/>
  <c r="Y331" i="87"/>
  <c r="Y330" i="87"/>
  <c r="Y329" i="87"/>
  <c r="Y328" i="87"/>
  <c r="Y327" i="87"/>
  <c r="Y326" i="87"/>
  <c r="Y325" i="87"/>
  <c r="Y324" i="87"/>
  <c r="Y323" i="87"/>
  <c r="Y322" i="87"/>
  <c r="Y321" i="87"/>
  <c r="Y320" i="87"/>
  <c r="Y319" i="87"/>
  <c r="Y318" i="87"/>
  <c r="Y317" i="87"/>
  <c r="Y316" i="87"/>
  <c r="Y315" i="87"/>
  <c r="Y314" i="87"/>
  <c r="Y313" i="87"/>
  <c r="Y312" i="87"/>
  <c r="Y311" i="87"/>
  <c r="Y310" i="87"/>
  <c r="Y309" i="87"/>
  <c r="Y308" i="87"/>
  <c r="Y307" i="87"/>
  <c r="Y306" i="87"/>
  <c r="Y305" i="87"/>
  <c r="Y304" i="87"/>
  <c r="Y303" i="87"/>
  <c r="Y302" i="87"/>
  <c r="Y301" i="87"/>
  <c r="Y300" i="87"/>
  <c r="Y299" i="87"/>
  <c r="Y298" i="87"/>
  <c r="Y297" i="87"/>
  <c r="Y296" i="87"/>
  <c r="Y295" i="87"/>
  <c r="Y294" i="87"/>
  <c r="Y293" i="87"/>
  <c r="Y292" i="87"/>
  <c r="Y291" i="87"/>
  <c r="Y290" i="87"/>
  <c r="Y289" i="87"/>
  <c r="Y288" i="87"/>
  <c r="Y287" i="87"/>
  <c r="Y286" i="87"/>
  <c r="Y285" i="87"/>
  <c r="Y284" i="87"/>
  <c r="Y283" i="87"/>
  <c r="Y282" i="87"/>
  <c r="Y281" i="87"/>
  <c r="Y280" i="87"/>
  <c r="Y279" i="87"/>
  <c r="Y278" i="87"/>
  <c r="Y277" i="87"/>
  <c r="Y276" i="87"/>
  <c r="Y275" i="87"/>
  <c r="Y274" i="87"/>
  <c r="Y273" i="87"/>
  <c r="Y272" i="87"/>
  <c r="Y271" i="87"/>
  <c r="Y270" i="87"/>
  <c r="Y269" i="87"/>
  <c r="Y268" i="87"/>
  <c r="Y267" i="87"/>
  <c r="Y266" i="87"/>
  <c r="Y265" i="87"/>
  <c r="Y264" i="87"/>
  <c r="Y263" i="87"/>
  <c r="Y262" i="87"/>
  <c r="Y261" i="87"/>
  <c r="Y260" i="87"/>
  <c r="Y259" i="87"/>
  <c r="Y258" i="87"/>
  <c r="Y257" i="87"/>
  <c r="Y256" i="87"/>
  <c r="Y255" i="87"/>
  <c r="Y254" i="87"/>
  <c r="Y253" i="87"/>
  <c r="Y252" i="87"/>
  <c r="Y251" i="87"/>
  <c r="Y250" i="87"/>
  <c r="Y249" i="87"/>
  <c r="Y248" i="87"/>
  <c r="Y247" i="87"/>
  <c r="Y246" i="87"/>
  <c r="Y245" i="87"/>
  <c r="Y244" i="87"/>
  <c r="Y243" i="87"/>
  <c r="Y242" i="87"/>
  <c r="Y241" i="87"/>
  <c r="Y240" i="87"/>
  <c r="Y239" i="87"/>
  <c r="Y238" i="87"/>
  <c r="Y237" i="87"/>
  <c r="Y236" i="87"/>
  <c r="Y235" i="87"/>
  <c r="Y234" i="87"/>
  <c r="Y233" i="87"/>
  <c r="Y232" i="87"/>
  <c r="Y231" i="87"/>
  <c r="Y230" i="87"/>
  <c r="Y229" i="87"/>
  <c r="Y228" i="87"/>
  <c r="Y227" i="87"/>
  <c r="Y226" i="87"/>
  <c r="Y225" i="87"/>
  <c r="Y224" i="87"/>
  <c r="Y223" i="87"/>
  <c r="Y222" i="87"/>
  <c r="Y221" i="87"/>
  <c r="Y220" i="87"/>
  <c r="Y219" i="87"/>
  <c r="Y218" i="87"/>
  <c r="Y217" i="87"/>
  <c r="Y216" i="87"/>
  <c r="Y215" i="87"/>
  <c r="Y214" i="87"/>
  <c r="Y213" i="87"/>
  <c r="Y212" i="87"/>
  <c r="Y211" i="87"/>
  <c r="Y210" i="87"/>
  <c r="Y209" i="87"/>
  <c r="Y208" i="87"/>
  <c r="Y207" i="87"/>
  <c r="Y206" i="87"/>
  <c r="Y205" i="87"/>
  <c r="Y204" i="87"/>
  <c r="Y203" i="87"/>
  <c r="Y202" i="87"/>
  <c r="Y201" i="87"/>
  <c r="Y200" i="87"/>
  <c r="Y199" i="87"/>
  <c r="Y198" i="87"/>
  <c r="Y197" i="87"/>
  <c r="Y196" i="87"/>
  <c r="Y195" i="87"/>
  <c r="Y194" i="87"/>
  <c r="Y193" i="87"/>
  <c r="Y192" i="87"/>
  <c r="Y191" i="87"/>
  <c r="Y190" i="87"/>
  <c r="Y189" i="87"/>
  <c r="Y188" i="87"/>
  <c r="Y187" i="87"/>
  <c r="Y186" i="87"/>
  <c r="Y185" i="87"/>
  <c r="Y184" i="87"/>
  <c r="Y183" i="87"/>
  <c r="Y182" i="87"/>
  <c r="Y181" i="87"/>
  <c r="Y180" i="87"/>
  <c r="Y179" i="87"/>
  <c r="Y178" i="87"/>
  <c r="Y177" i="87"/>
  <c r="Y176" i="87"/>
  <c r="Y175" i="87"/>
  <c r="Y174" i="87"/>
  <c r="Y173" i="87"/>
  <c r="Y172" i="87"/>
  <c r="Y171" i="87"/>
  <c r="Y170" i="87"/>
  <c r="Y169" i="87"/>
  <c r="Y168" i="87"/>
  <c r="Y167" i="87"/>
  <c r="Y166" i="87"/>
  <c r="Y165" i="87"/>
  <c r="Y164" i="87"/>
  <c r="Y163" i="87"/>
  <c r="Y162" i="87"/>
  <c r="Y161" i="87"/>
  <c r="Y160" i="87"/>
  <c r="Y159" i="87"/>
  <c r="Y158" i="87"/>
  <c r="Y157" i="87"/>
  <c r="Y156" i="87"/>
  <c r="Y155" i="87"/>
  <c r="Y154" i="87"/>
  <c r="Y153" i="87"/>
  <c r="Y152" i="87"/>
  <c r="Y151" i="87"/>
  <c r="Y150" i="87"/>
  <c r="Y149" i="87"/>
  <c r="Y148" i="87"/>
  <c r="Y147" i="87"/>
  <c r="Y146" i="87"/>
  <c r="Y145" i="87"/>
  <c r="Y144" i="87"/>
  <c r="Y143" i="87"/>
  <c r="Y142" i="87"/>
  <c r="Y141" i="87"/>
  <c r="Y140" i="87"/>
  <c r="Y139" i="87"/>
  <c r="Y138" i="87"/>
  <c r="Y137" i="87"/>
  <c r="Y136" i="87"/>
  <c r="Y135" i="87"/>
  <c r="Y134" i="87"/>
  <c r="Y133" i="87"/>
  <c r="Y132" i="87"/>
  <c r="Y131" i="87"/>
  <c r="Y130" i="87"/>
  <c r="Y129" i="87"/>
  <c r="Y128" i="87"/>
  <c r="Y127" i="87"/>
  <c r="Y126" i="87"/>
  <c r="Y125" i="87"/>
  <c r="Y124" i="87"/>
  <c r="Y123" i="87"/>
  <c r="Y122" i="87"/>
  <c r="Y121" i="87"/>
  <c r="Y120" i="87"/>
  <c r="Y119" i="87"/>
  <c r="Y118" i="87"/>
  <c r="Y117" i="87"/>
  <c r="Y116" i="87"/>
  <c r="Y115" i="87"/>
  <c r="Y114" i="87"/>
  <c r="Y113" i="87"/>
  <c r="Y112" i="87"/>
  <c r="Y111" i="87"/>
  <c r="Y110" i="87"/>
  <c r="Y109" i="87"/>
  <c r="Y108" i="87"/>
  <c r="Y107" i="87"/>
  <c r="Y106" i="87"/>
  <c r="Y105" i="87"/>
  <c r="Y104" i="87"/>
  <c r="Y103" i="87"/>
  <c r="Y102" i="87"/>
  <c r="Y101" i="87"/>
  <c r="Y100" i="87"/>
  <c r="Y99" i="87"/>
  <c r="Y98" i="87"/>
  <c r="Y97" i="87"/>
  <c r="Y96" i="87"/>
  <c r="Y95" i="87"/>
  <c r="Y94" i="87"/>
  <c r="Y93" i="87"/>
  <c r="Y92" i="87"/>
  <c r="Y91" i="87"/>
  <c r="Y90" i="87"/>
  <c r="Y89" i="87"/>
  <c r="Y88" i="87"/>
  <c r="Y87" i="87"/>
  <c r="Y86" i="87"/>
  <c r="Y85" i="87"/>
  <c r="Y84" i="87"/>
  <c r="Y83" i="87"/>
  <c r="Y82" i="87"/>
  <c r="Y81" i="87"/>
  <c r="Y80" i="87"/>
  <c r="Y79" i="87"/>
  <c r="Y78" i="87"/>
  <c r="Y77" i="87"/>
  <c r="Y76" i="87"/>
  <c r="Y75" i="87"/>
  <c r="Y74" i="87"/>
  <c r="Y73" i="87"/>
  <c r="Y72" i="87"/>
  <c r="Y71" i="87"/>
  <c r="Y70" i="87"/>
  <c r="Y69" i="87"/>
  <c r="Y68" i="87"/>
  <c r="Y67" i="87"/>
  <c r="Y66" i="87"/>
  <c r="Y65" i="87"/>
  <c r="Y64" i="87"/>
  <c r="Y63" i="87"/>
  <c r="Y62" i="87"/>
  <c r="Y61" i="87"/>
  <c r="Y60" i="87"/>
  <c r="Y59" i="87"/>
  <c r="Y58" i="87"/>
  <c r="Y57" i="87"/>
  <c r="Y56" i="87"/>
  <c r="Y55" i="87"/>
  <c r="Y54" i="87"/>
  <c r="Y53" i="87"/>
  <c r="Y52" i="87"/>
  <c r="Y51" i="87"/>
  <c r="Y50" i="87"/>
  <c r="Y49" i="87"/>
  <c r="Y48" i="87"/>
  <c r="Y47" i="87"/>
  <c r="Y46" i="87"/>
  <c r="Y45" i="87"/>
  <c r="Y44" i="87"/>
  <c r="Y43" i="87"/>
  <c r="Y42" i="87"/>
  <c r="Y41" i="87"/>
  <c r="Y40" i="87"/>
  <c r="Y39" i="87"/>
  <c r="Y38" i="87"/>
  <c r="Y37" i="87"/>
  <c r="Y36" i="87"/>
  <c r="Y35" i="87"/>
  <c r="Y34" i="87"/>
  <c r="Y33" i="87"/>
  <c r="Y32" i="87"/>
  <c r="Y31" i="87"/>
  <c r="Y30" i="87"/>
  <c r="Y29" i="87"/>
  <c r="Y28" i="87"/>
  <c r="Y27" i="87"/>
  <c r="Y26" i="87"/>
  <c r="Y25" i="87"/>
  <c r="Y24" i="87"/>
  <c r="Y23" i="87"/>
  <c r="Y22" i="87"/>
  <c r="Y21" i="87"/>
  <c r="Y20" i="87"/>
  <c r="Y19" i="87"/>
  <c r="Y18" i="87"/>
  <c r="Y17" i="87"/>
  <c r="Y16" i="87"/>
  <c r="Y15" i="87"/>
  <c r="Y14" i="87"/>
  <c r="Y13" i="87"/>
  <c r="Y12" i="87"/>
  <c r="Y11" i="87"/>
  <c r="Y10" i="87"/>
  <c r="Y9" i="87"/>
  <c r="Y8" i="87"/>
  <c r="Y7" i="87"/>
  <c r="Y6" i="87"/>
  <c r="Y5" i="87"/>
  <c r="Y4" i="87"/>
  <c r="Y3" i="87"/>
  <c r="BD8" i="87" a="1"/>
  <c r="BD8" i="87" s="1"/>
  <c r="BD7" i="87"/>
  <c r="BA3" i="87"/>
  <c r="AG1798" i="87"/>
  <c r="AF1798" i="87"/>
  <c r="AE1798" i="87"/>
  <c r="AD1798" i="87"/>
  <c r="AC1798" i="87"/>
  <c r="AB1798" i="87"/>
  <c r="AA1798" i="87"/>
  <c r="AG1797" i="87"/>
  <c r="AF1797" i="87"/>
  <c r="AE1797" i="87"/>
  <c r="AD1797" i="87"/>
  <c r="AC1797" i="87"/>
  <c r="AB1797" i="87"/>
  <c r="AA1797" i="87"/>
  <c r="AG1796" i="87"/>
  <c r="AF1796" i="87"/>
  <c r="AE1796" i="87"/>
  <c r="AD1796" i="87"/>
  <c r="AC1796" i="87"/>
  <c r="AB1796" i="87"/>
  <c r="AA1796" i="87"/>
  <c r="AG1795" i="87"/>
  <c r="AF1795" i="87"/>
  <c r="AE1795" i="87"/>
  <c r="AD1795" i="87"/>
  <c r="AC1795" i="87"/>
  <c r="AB1795" i="87"/>
  <c r="AA1795" i="87"/>
  <c r="AG1794" i="87"/>
  <c r="AF1794" i="87"/>
  <c r="AE1794" i="87"/>
  <c r="AD1794" i="87"/>
  <c r="AC1794" i="87"/>
  <c r="AB1794" i="87"/>
  <c r="AA1794" i="87"/>
  <c r="AG1793" i="87"/>
  <c r="AF1793" i="87"/>
  <c r="AE1793" i="87"/>
  <c r="AD1793" i="87"/>
  <c r="AC1793" i="87"/>
  <c r="AB1793" i="87"/>
  <c r="AA1793" i="87"/>
  <c r="AG1792" i="87"/>
  <c r="AF1792" i="87"/>
  <c r="AE1792" i="87"/>
  <c r="AD1792" i="87"/>
  <c r="AC1792" i="87"/>
  <c r="AB1792" i="87"/>
  <c r="AA1792" i="87"/>
  <c r="AG1791" i="87"/>
  <c r="AF1791" i="87"/>
  <c r="AE1791" i="87"/>
  <c r="AD1791" i="87"/>
  <c r="AC1791" i="87"/>
  <c r="AB1791" i="87"/>
  <c r="AA1791" i="87"/>
  <c r="AG1790" i="87"/>
  <c r="AF1790" i="87"/>
  <c r="AE1790" i="87"/>
  <c r="AD1790" i="87"/>
  <c r="AC1790" i="87"/>
  <c r="AB1790" i="87"/>
  <c r="AA1790" i="87"/>
  <c r="AG1789" i="87"/>
  <c r="AF1789" i="87"/>
  <c r="AE1789" i="87"/>
  <c r="AD1789" i="87"/>
  <c r="AC1789" i="87"/>
  <c r="AB1789" i="87"/>
  <c r="AA1789" i="87"/>
  <c r="AG1788" i="87"/>
  <c r="AF1788" i="87"/>
  <c r="AE1788" i="87"/>
  <c r="AD1788" i="87"/>
  <c r="AC1788" i="87"/>
  <c r="AB1788" i="87"/>
  <c r="AA1788" i="87"/>
  <c r="AG1787" i="87"/>
  <c r="AF1787" i="87"/>
  <c r="AE1787" i="87"/>
  <c r="AD1787" i="87"/>
  <c r="AC1787" i="87"/>
  <c r="AB1787" i="87"/>
  <c r="AA1787" i="87"/>
  <c r="AG1786" i="87"/>
  <c r="AF1786" i="87"/>
  <c r="AE1786" i="87"/>
  <c r="AD1786" i="87"/>
  <c r="AC1786" i="87"/>
  <c r="AB1786" i="87"/>
  <c r="AA1786" i="87"/>
  <c r="AG1785" i="87"/>
  <c r="AF1785" i="87"/>
  <c r="AE1785" i="87"/>
  <c r="AD1785" i="87"/>
  <c r="AC1785" i="87"/>
  <c r="AB1785" i="87"/>
  <c r="AA1785" i="87"/>
  <c r="AG1784" i="87"/>
  <c r="AF1784" i="87"/>
  <c r="AE1784" i="87"/>
  <c r="AD1784" i="87"/>
  <c r="AC1784" i="87"/>
  <c r="AB1784" i="87"/>
  <c r="AA1784" i="87"/>
  <c r="AG1783" i="87"/>
  <c r="AF1783" i="87"/>
  <c r="AE1783" i="87"/>
  <c r="AD1783" i="87"/>
  <c r="AC1783" i="87"/>
  <c r="AB1783" i="87"/>
  <c r="AA1783" i="87"/>
  <c r="AG1782" i="87"/>
  <c r="AF1782" i="87"/>
  <c r="AE1782" i="87"/>
  <c r="AD1782" i="87"/>
  <c r="AC1782" i="87"/>
  <c r="AB1782" i="87"/>
  <c r="AA1782" i="87"/>
  <c r="AG1781" i="87"/>
  <c r="AF1781" i="87"/>
  <c r="AE1781" i="87"/>
  <c r="AD1781" i="87"/>
  <c r="AC1781" i="87"/>
  <c r="AB1781" i="87"/>
  <c r="AA1781" i="87"/>
  <c r="AG1780" i="87"/>
  <c r="AF1780" i="87"/>
  <c r="AE1780" i="87"/>
  <c r="AD1780" i="87"/>
  <c r="AC1780" i="87"/>
  <c r="AB1780" i="87"/>
  <c r="AA1780" i="87"/>
  <c r="AG1779" i="87"/>
  <c r="AF1779" i="87"/>
  <c r="AE1779" i="87"/>
  <c r="AD1779" i="87"/>
  <c r="AC1779" i="87"/>
  <c r="AB1779" i="87"/>
  <c r="AA1779" i="87"/>
  <c r="AG1778" i="87"/>
  <c r="AF1778" i="87"/>
  <c r="AE1778" i="87"/>
  <c r="AD1778" i="87"/>
  <c r="AC1778" i="87"/>
  <c r="AB1778" i="87"/>
  <c r="AA1778" i="87"/>
  <c r="AG1777" i="87"/>
  <c r="AF1777" i="87"/>
  <c r="AE1777" i="87"/>
  <c r="AD1777" i="87"/>
  <c r="AC1777" i="87"/>
  <c r="AB1777" i="87"/>
  <c r="AA1777" i="87"/>
  <c r="AG1776" i="87"/>
  <c r="AF1776" i="87"/>
  <c r="AE1776" i="87"/>
  <c r="AD1776" i="87"/>
  <c r="AC1776" i="87"/>
  <c r="AB1776" i="87"/>
  <c r="AA1776" i="87"/>
  <c r="AG1775" i="87"/>
  <c r="AF1775" i="87"/>
  <c r="AE1775" i="87"/>
  <c r="AD1775" i="87"/>
  <c r="AC1775" i="87"/>
  <c r="AB1775" i="87"/>
  <c r="AA1775" i="87"/>
  <c r="AG1774" i="87"/>
  <c r="AF1774" i="87"/>
  <c r="AE1774" i="87"/>
  <c r="AD1774" i="87"/>
  <c r="AC1774" i="87"/>
  <c r="AB1774" i="87"/>
  <c r="AA1774" i="87"/>
  <c r="AG1773" i="87"/>
  <c r="AF1773" i="87"/>
  <c r="AE1773" i="87"/>
  <c r="AD1773" i="87"/>
  <c r="AC1773" i="87"/>
  <c r="AB1773" i="87"/>
  <c r="AA1773" i="87"/>
  <c r="AG1772" i="87"/>
  <c r="AF1772" i="87"/>
  <c r="AE1772" i="87"/>
  <c r="AD1772" i="87"/>
  <c r="AC1772" i="87"/>
  <c r="AB1772" i="87"/>
  <c r="AA1772" i="87"/>
  <c r="AG1771" i="87"/>
  <c r="AF1771" i="87"/>
  <c r="AE1771" i="87"/>
  <c r="AD1771" i="87"/>
  <c r="AC1771" i="87"/>
  <c r="AB1771" i="87"/>
  <c r="AA1771" i="87"/>
  <c r="AG1770" i="87"/>
  <c r="AF1770" i="87"/>
  <c r="AE1770" i="87"/>
  <c r="AD1770" i="87"/>
  <c r="AC1770" i="87"/>
  <c r="AB1770" i="87"/>
  <c r="AA1770" i="87"/>
  <c r="AG1769" i="87"/>
  <c r="AF1769" i="87"/>
  <c r="AE1769" i="87"/>
  <c r="AD1769" i="87"/>
  <c r="AC1769" i="87"/>
  <c r="AB1769" i="87"/>
  <c r="AA1769" i="87"/>
  <c r="AG1768" i="87"/>
  <c r="AF1768" i="87"/>
  <c r="AE1768" i="87"/>
  <c r="AD1768" i="87"/>
  <c r="AC1768" i="87"/>
  <c r="AB1768" i="87"/>
  <c r="AA1768" i="87"/>
  <c r="AG1767" i="87"/>
  <c r="AF1767" i="87"/>
  <c r="AE1767" i="87"/>
  <c r="AD1767" i="87"/>
  <c r="AC1767" i="87"/>
  <c r="AB1767" i="87"/>
  <c r="AA1767" i="87"/>
  <c r="AG1766" i="87"/>
  <c r="AF1766" i="87"/>
  <c r="AE1766" i="87"/>
  <c r="AD1766" i="87"/>
  <c r="AC1766" i="87"/>
  <c r="AB1766" i="87"/>
  <c r="AA1766" i="87"/>
  <c r="AG1765" i="87"/>
  <c r="AF1765" i="87"/>
  <c r="AE1765" i="87"/>
  <c r="AD1765" i="87"/>
  <c r="AC1765" i="87"/>
  <c r="AB1765" i="87"/>
  <c r="AA1765" i="87"/>
  <c r="AG1764" i="87"/>
  <c r="AF1764" i="87"/>
  <c r="AE1764" i="87"/>
  <c r="AD1764" i="87"/>
  <c r="AC1764" i="87"/>
  <c r="AB1764" i="87"/>
  <c r="AA1764" i="87"/>
  <c r="AG1763" i="87"/>
  <c r="AF1763" i="87"/>
  <c r="AE1763" i="87"/>
  <c r="AD1763" i="87"/>
  <c r="AC1763" i="87"/>
  <c r="AB1763" i="87"/>
  <c r="AA1763" i="87"/>
  <c r="AG1762" i="87"/>
  <c r="AF1762" i="87"/>
  <c r="AE1762" i="87"/>
  <c r="AD1762" i="87"/>
  <c r="AC1762" i="87"/>
  <c r="AB1762" i="87"/>
  <c r="AA1762" i="87"/>
  <c r="AG1761" i="87"/>
  <c r="AF1761" i="87"/>
  <c r="AE1761" i="87"/>
  <c r="AD1761" i="87"/>
  <c r="AC1761" i="87"/>
  <c r="AB1761" i="87"/>
  <c r="AA1761" i="87"/>
  <c r="AG1760" i="87"/>
  <c r="AF1760" i="87"/>
  <c r="AE1760" i="87"/>
  <c r="AD1760" i="87"/>
  <c r="AC1760" i="87"/>
  <c r="AB1760" i="87"/>
  <c r="AA1760" i="87"/>
  <c r="AG1759" i="87"/>
  <c r="AF1759" i="87"/>
  <c r="AE1759" i="87"/>
  <c r="AD1759" i="87"/>
  <c r="AC1759" i="87"/>
  <c r="AB1759" i="87"/>
  <c r="AA1759" i="87"/>
  <c r="AG1758" i="87"/>
  <c r="AF1758" i="87"/>
  <c r="AE1758" i="87"/>
  <c r="AD1758" i="87"/>
  <c r="AC1758" i="87"/>
  <c r="AB1758" i="87"/>
  <c r="AA1758" i="87"/>
  <c r="AG1757" i="87"/>
  <c r="AF1757" i="87"/>
  <c r="AE1757" i="87"/>
  <c r="AD1757" i="87"/>
  <c r="AC1757" i="87"/>
  <c r="AB1757" i="87"/>
  <c r="AA1757" i="87"/>
  <c r="AG1756" i="87"/>
  <c r="AF1756" i="87"/>
  <c r="AE1756" i="87"/>
  <c r="AD1756" i="87"/>
  <c r="AC1756" i="87"/>
  <c r="AB1756" i="87"/>
  <c r="AA1756" i="87"/>
  <c r="AG1755" i="87"/>
  <c r="AF1755" i="87"/>
  <c r="AE1755" i="87"/>
  <c r="AD1755" i="87"/>
  <c r="AC1755" i="87"/>
  <c r="AB1755" i="87"/>
  <c r="AA1755" i="87"/>
  <c r="AG1754" i="87"/>
  <c r="AF1754" i="87"/>
  <c r="AE1754" i="87"/>
  <c r="AD1754" i="87"/>
  <c r="AC1754" i="87"/>
  <c r="AB1754" i="87"/>
  <c r="AA1754" i="87"/>
  <c r="AG1753" i="87"/>
  <c r="AF1753" i="87"/>
  <c r="AE1753" i="87"/>
  <c r="AD1753" i="87"/>
  <c r="AC1753" i="87"/>
  <c r="AB1753" i="87"/>
  <c r="AA1753" i="87"/>
  <c r="AG1752" i="87"/>
  <c r="AF1752" i="87"/>
  <c r="AE1752" i="87"/>
  <c r="AD1752" i="87"/>
  <c r="AC1752" i="87"/>
  <c r="AB1752" i="87"/>
  <c r="AA1752" i="87"/>
  <c r="AG1751" i="87"/>
  <c r="AF1751" i="87"/>
  <c r="AE1751" i="87"/>
  <c r="AD1751" i="87"/>
  <c r="AC1751" i="87"/>
  <c r="AB1751" i="87"/>
  <c r="AA1751" i="87"/>
  <c r="AG1750" i="87"/>
  <c r="AF1750" i="87"/>
  <c r="AE1750" i="87"/>
  <c r="AD1750" i="87"/>
  <c r="AC1750" i="87"/>
  <c r="AB1750" i="87"/>
  <c r="AA1750" i="87"/>
  <c r="AG1749" i="87"/>
  <c r="AF1749" i="87"/>
  <c r="AE1749" i="87"/>
  <c r="AD1749" i="87"/>
  <c r="AC1749" i="87"/>
  <c r="AB1749" i="87"/>
  <c r="AA1749" i="87"/>
  <c r="AG1748" i="87"/>
  <c r="AF1748" i="87"/>
  <c r="AE1748" i="87"/>
  <c r="AD1748" i="87"/>
  <c r="AC1748" i="87"/>
  <c r="AB1748" i="87"/>
  <c r="AA1748" i="87"/>
  <c r="AG1747" i="87"/>
  <c r="AF1747" i="87"/>
  <c r="AE1747" i="87"/>
  <c r="AD1747" i="87"/>
  <c r="AC1747" i="87"/>
  <c r="AB1747" i="87"/>
  <c r="AA1747" i="87"/>
  <c r="AG1746" i="87"/>
  <c r="AF1746" i="87"/>
  <c r="AE1746" i="87"/>
  <c r="AD1746" i="87"/>
  <c r="AC1746" i="87"/>
  <c r="AB1746" i="87"/>
  <c r="AA1746" i="87"/>
  <c r="AG1745" i="87"/>
  <c r="AF1745" i="87"/>
  <c r="AE1745" i="87"/>
  <c r="AD1745" i="87"/>
  <c r="AC1745" i="87"/>
  <c r="AB1745" i="87"/>
  <c r="AA1745" i="87"/>
  <c r="AG1744" i="87"/>
  <c r="AF1744" i="87"/>
  <c r="AE1744" i="87"/>
  <c r="AD1744" i="87"/>
  <c r="AC1744" i="87"/>
  <c r="AB1744" i="87"/>
  <c r="AA1744" i="87"/>
  <c r="AG1743" i="87"/>
  <c r="AF1743" i="87"/>
  <c r="AE1743" i="87"/>
  <c r="AD1743" i="87"/>
  <c r="AC1743" i="87"/>
  <c r="AB1743" i="87"/>
  <c r="AA1743" i="87"/>
  <c r="AG1742" i="87"/>
  <c r="AF1742" i="87"/>
  <c r="AE1742" i="87"/>
  <c r="AD1742" i="87"/>
  <c r="AC1742" i="87"/>
  <c r="AB1742" i="87"/>
  <c r="AA1742" i="87"/>
  <c r="AG1741" i="87"/>
  <c r="AF1741" i="87"/>
  <c r="AE1741" i="87"/>
  <c r="AD1741" i="87"/>
  <c r="AC1741" i="87"/>
  <c r="AB1741" i="87"/>
  <c r="AA1741" i="87"/>
  <c r="AG1740" i="87"/>
  <c r="AF1740" i="87"/>
  <c r="AE1740" i="87"/>
  <c r="AD1740" i="87"/>
  <c r="AC1740" i="87"/>
  <c r="AB1740" i="87"/>
  <c r="AA1740" i="87"/>
  <c r="AG1739" i="87"/>
  <c r="AF1739" i="87"/>
  <c r="AE1739" i="87"/>
  <c r="AD1739" i="87"/>
  <c r="AC1739" i="87"/>
  <c r="AB1739" i="87"/>
  <c r="AA1739" i="87"/>
  <c r="AG1738" i="87"/>
  <c r="AF1738" i="87"/>
  <c r="AE1738" i="87"/>
  <c r="AD1738" i="87"/>
  <c r="AC1738" i="87"/>
  <c r="AB1738" i="87"/>
  <c r="AA1738" i="87"/>
  <c r="AG1737" i="87"/>
  <c r="AF1737" i="87"/>
  <c r="AE1737" i="87"/>
  <c r="AD1737" i="87"/>
  <c r="AC1737" i="87"/>
  <c r="AB1737" i="87"/>
  <c r="AA1737" i="87"/>
  <c r="AG1736" i="87"/>
  <c r="AF1736" i="87"/>
  <c r="AE1736" i="87"/>
  <c r="AD1736" i="87"/>
  <c r="AC1736" i="87"/>
  <c r="AB1736" i="87"/>
  <c r="AA1736" i="87"/>
  <c r="AG1735" i="87"/>
  <c r="AF1735" i="87"/>
  <c r="AE1735" i="87"/>
  <c r="AD1735" i="87"/>
  <c r="AC1735" i="87"/>
  <c r="AB1735" i="87"/>
  <c r="AA1735" i="87"/>
  <c r="AG1734" i="87"/>
  <c r="AF1734" i="87"/>
  <c r="AE1734" i="87"/>
  <c r="AD1734" i="87"/>
  <c r="AC1734" i="87"/>
  <c r="AB1734" i="87"/>
  <c r="AA1734" i="87"/>
  <c r="AG1733" i="87"/>
  <c r="AF1733" i="87"/>
  <c r="AE1733" i="87"/>
  <c r="AD1733" i="87"/>
  <c r="AC1733" i="87"/>
  <c r="AB1733" i="87"/>
  <c r="AA1733" i="87"/>
  <c r="AG1732" i="87"/>
  <c r="AF1732" i="87"/>
  <c r="AE1732" i="87"/>
  <c r="AD1732" i="87"/>
  <c r="AC1732" i="87"/>
  <c r="AB1732" i="87"/>
  <c r="AA1732" i="87"/>
  <c r="AG1731" i="87"/>
  <c r="AF1731" i="87"/>
  <c r="AE1731" i="87"/>
  <c r="AD1731" i="87"/>
  <c r="AC1731" i="87"/>
  <c r="AB1731" i="87"/>
  <c r="AA1731" i="87"/>
  <c r="AG1730" i="87"/>
  <c r="AF1730" i="87"/>
  <c r="AE1730" i="87"/>
  <c r="AD1730" i="87"/>
  <c r="AC1730" i="87"/>
  <c r="AB1730" i="87"/>
  <c r="AA1730" i="87"/>
  <c r="AG1729" i="87"/>
  <c r="AF1729" i="87"/>
  <c r="AE1729" i="87"/>
  <c r="AD1729" i="87"/>
  <c r="AC1729" i="87"/>
  <c r="AB1729" i="87"/>
  <c r="AA1729" i="87"/>
  <c r="AG1728" i="87"/>
  <c r="AF1728" i="87"/>
  <c r="AE1728" i="87"/>
  <c r="AD1728" i="87"/>
  <c r="AC1728" i="87"/>
  <c r="AB1728" i="87"/>
  <c r="AA1728" i="87"/>
  <c r="AG1727" i="87"/>
  <c r="AF1727" i="87"/>
  <c r="AE1727" i="87"/>
  <c r="AD1727" i="87"/>
  <c r="AC1727" i="87"/>
  <c r="AB1727" i="87"/>
  <c r="AA1727" i="87"/>
  <c r="AG1726" i="87"/>
  <c r="AF1726" i="87"/>
  <c r="AE1726" i="87"/>
  <c r="AD1726" i="87"/>
  <c r="AC1726" i="87"/>
  <c r="AB1726" i="87"/>
  <c r="AA1726" i="87"/>
  <c r="AG1725" i="87"/>
  <c r="AF1725" i="87"/>
  <c r="AE1725" i="87"/>
  <c r="AD1725" i="87"/>
  <c r="AC1725" i="87"/>
  <c r="AB1725" i="87"/>
  <c r="AA1725" i="87"/>
  <c r="AG1724" i="87"/>
  <c r="AF1724" i="87"/>
  <c r="AE1724" i="87"/>
  <c r="AD1724" i="87"/>
  <c r="AC1724" i="87"/>
  <c r="AB1724" i="87"/>
  <c r="AA1724" i="87"/>
  <c r="AG1723" i="87"/>
  <c r="AF1723" i="87"/>
  <c r="AE1723" i="87"/>
  <c r="AD1723" i="87"/>
  <c r="AC1723" i="87"/>
  <c r="AB1723" i="87"/>
  <c r="AA1723" i="87"/>
  <c r="AG1722" i="87"/>
  <c r="AF1722" i="87"/>
  <c r="AE1722" i="87"/>
  <c r="AD1722" i="87"/>
  <c r="AC1722" i="87"/>
  <c r="AB1722" i="87"/>
  <c r="AA1722" i="87"/>
  <c r="AG1721" i="87"/>
  <c r="AF1721" i="87"/>
  <c r="AE1721" i="87"/>
  <c r="AD1721" i="87"/>
  <c r="AC1721" i="87"/>
  <c r="AB1721" i="87"/>
  <c r="AA1721" i="87"/>
  <c r="AG1720" i="87"/>
  <c r="AF1720" i="87"/>
  <c r="AE1720" i="87"/>
  <c r="AD1720" i="87"/>
  <c r="AC1720" i="87"/>
  <c r="AB1720" i="87"/>
  <c r="AA1720" i="87"/>
  <c r="AG1719" i="87"/>
  <c r="AF1719" i="87"/>
  <c r="AE1719" i="87"/>
  <c r="AD1719" i="87"/>
  <c r="AC1719" i="87"/>
  <c r="AB1719" i="87"/>
  <c r="AA1719" i="87"/>
  <c r="AG1718" i="87"/>
  <c r="AF1718" i="87"/>
  <c r="AE1718" i="87"/>
  <c r="AD1718" i="87"/>
  <c r="AC1718" i="87"/>
  <c r="AB1718" i="87"/>
  <c r="AA1718" i="87"/>
  <c r="AG1717" i="87"/>
  <c r="AF1717" i="87"/>
  <c r="AE1717" i="87"/>
  <c r="AD1717" i="87"/>
  <c r="AC1717" i="87"/>
  <c r="AB1717" i="87"/>
  <c r="AA1717" i="87"/>
  <c r="AG1716" i="87"/>
  <c r="AF1716" i="87"/>
  <c r="AE1716" i="87"/>
  <c r="AD1716" i="87"/>
  <c r="AC1716" i="87"/>
  <c r="AB1716" i="87"/>
  <c r="AA1716" i="87"/>
  <c r="AG1715" i="87"/>
  <c r="AF1715" i="87"/>
  <c r="AE1715" i="87"/>
  <c r="AD1715" i="87"/>
  <c r="AC1715" i="87"/>
  <c r="AB1715" i="87"/>
  <c r="AA1715" i="87"/>
  <c r="AG1714" i="87"/>
  <c r="AF1714" i="87"/>
  <c r="AE1714" i="87"/>
  <c r="AD1714" i="87"/>
  <c r="AC1714" i="87"/>
  <c r="AB1714" i="87"/>
  <c r="AA1714" i="87"/>
  <c r="AG1713" i="87"/>
  <c r="AF1713" i="87"/>
  <c r="AE1713" i="87"/>
  <c r="AD1713" i="87"/>
  <c r="AC1713" i="87"/>
  <c r="AB1713" i="87"/>
  <c r="AA1713" i="87"/>
  <c r="AG1712" i="87"/>
  <c r="AF1712" i="87"/>
  <c r="AE1712" i="87"/>
  <c r="AD1712" i="87"/>
  <c r="AC1712" i="87"/>
  <c r="AB1712" i="87"/>
  <c r="AA1712" i="87"/>
  <c r="AG1711" i="87"/>
  <c r="AF1711" i="87"/>
  <c r="AE1711" i="87"/>
  <c r="AD1711" i="87"/>
  <c r="AC1711" i="87"/>
  <c r="AB1711" i="87"/>
  <c r="AA1711" i="87"/>
  <c r="AG1710" i="87"/>
  <c r="AF1710" i="87"/>
  <c r="AE1710" i="87"/>
  <c r="AD1710" i="87"/>
  <c r="AC1710" i="87"/>
  <c r="AB1710" i="87"/>
  <c r="AA1710" i="87"/>
  <c r="AG1709" i="87"/>
  <c r="AF1709" i="87"/>
  <c r="AE1709" i="87"/>
  <c r="AD1709" i="87"/>
  <c r="AC1709" i="87"/>
  <c r="AB1709" i="87"/>
  <c r="AA1709" i="87"/>
  <c r="AG1708" i="87"/>
  <c r="AF1708" i="87"/>
  <c r="AE1708" i="87"/>
  <c r="AD1708" i="87"/>
  <c r="AC1708" i="87"/>
  <c r="AB1708" i="87"/>
  <c r="AA1708" i="87"/>
  <c r="AG1707" i="87"/>
  <c r="AF1707" i="87"/>
  <c r="AE1707" i="87"/>
  <c r="AD1707" i="87"/>
  <c r="AC1707" i="87"/>
  <c r="AB1707" i="87"/>
  <c r="AA1707" i="87"/>
  <c r="AG1706" i="87"/>
  <c r="AF1706" i="87"/>
  <c r="AE1706" i="87"/>
  <c r="AD1706" i="87"/>
  <c r="AC1706" i="87"/>
  <c r="AB1706" i="87"/>
  <c r="AA1706" i="87"/>
  <c r="AG1705" i="87"/>
  <c r="AF1705" i="87"/>
  <c r="AE1705" i="87"/>
  <c r="AD1705" i="87"/>
  <c r="AC1705" i="87"/>
  <c r="AB1705" i="87"/>
  <c r="AA1705" i="87"/>
  <c r="AG1704" i="87"/>
  <c r="AF1704" i="87"/>
  <c r="AE1704" i="87"/>
  <c r="AD1704" i="87"/>
  <c r="AC1704" i="87"/>
  <c r="AB1704" i="87"/>
  <c r="AA1704" i="87"/>
  <c r="AG1703" i="87"/>
  <c r="AF1703" i="87"/>
  <c r="AE1703" i="87"/>
  <c r="AD1703" i="87"/>
  <c r="AC1703" i="87"/>
  <c r="AB1703" i="87"/>
  <c r="AA1703" i="87"/>
  <c r="AG1702" i="87"/>
  <c r="AF1702" i="87"/>
  <c r="AE1702" i="87"/>
  <c r="AD1702" i="87"/>
  <c r="AC1702" i="87"/>
  <c r="AB1702" i="87"/>
  <c r="AA1702" i="87"/>
  <c r="AG1701" i="87"/>
  <c r="AF1701" i="87"/>
  <c r="AE1701" i="87"/>
  <c r="AD1701" i="87"/>
  <c r="AC1701" i="87"/>
  <c r="AB1701" i="87"/>
  <c r="AA1701" i="87"/>
  <c r="AG1700" i="87"/>
  <c r="AF1700" i="87"/>
  <c r="AE1700" i="87"/>
  <c r="AD1700" i="87"/>
  <c r="AC1700" i="87"/>
  <c r="AB1700" i="87"/>
  <c r="AA1700" i="87"/>
  <c r="AG1699" i="87"/>
  <c r="AF1699" i="87"/>
  <c r="AE1699" i="87"/>
  <c r="AD1699" i="87"/>
  <c r="AC1699" i="87"/>
  <c r="AB1699" i="87"/>
  <c r="AA1699" i="87"/>
  <c r="AG1698" i="87"/>
  <c r="AF1698" i="87"/>
  <c r="AE1698" i="87"/>
  <c r="AD1698" i="87"/>
  <c r="AC1698" i="87"/>
  <c r="AB1698" i="87"/>
  <c r="AA1698" i="87"/>
  <c r="AG1697" i="87"/>
  <c r="AF1697" i="87"/>
  <c r="AE1697" i="87"/>
  <c r="AD1697" i="87"/>
  <c r="AC1697" i="87"/>
  <c r="AB1697" i="87"/>
  <c r="AA1697" i="87"/>
  <c r="AG1696" i="87"/>
  <c r="AF1696" i="87"/>
  <c r="AE1696" i="87"/>
  <c r="AD1696" i="87"/>
  <c r="AC1696" i="87"/>
  <c r="AB1696" i="87"/>
  <c r="AA1696" i="87"/>
  <c r="AG1695" i="87"/>
  <c r="AF1695" i="87"/>
  <c r="AE1695" i="87"/>
  <c r="AD1695" i="87"/>
  <c r="AC1695" i="87"/>
  <c r="AB1695" i="87"/>
  <c r="AA1695" i="87"/>
  <c r="AG1694" i="87"/>
  <c r="AF1694" i="87"/>
  <c r="AE1694" i="87"/>
  <c r="AD1694" i="87"/>
  <c r="AC1694" i="87"/>
  <c r="AB1694" i="87"/>
  <c r="AA1694" i="87"/>
  <c r="AG1693" i="87"/>
  <c r="AF1693" i="87"/>
  <c r="AE1693" i="87"/>
  <c r="AD1693" i="87"/>
  <c r="AC1693" i="87"/>
  <c r="AB1693" i="87"/>
  <c r="AA1693" i="87"/>
  <c r="AG1692" i="87"/>
  <c r="AF1692" i="87"/>
  <c r="AE1692" i="87"/>
  <c r="AD1692" i="87"/>
  <c r="AC1692" i="87"/>
  <c r="AB1692" i="87"/>
  <c r="AA1692" i="87"/>
  <c r="AG1691" i="87"/>
  <c r="AF1691" i="87"/>
  <c r="AE1691" i="87"/>
  <c r="AD1691" i="87"/>
  <c r="AC1691" i="87"/>
  <c r="AB1691" i="87"/>
  <c r="AA1691" i="87"/>
  <c r="AG1690" i="87"/>
  <c r="AF1690" i="87"/>
  <c r="AE1690" i="87"/>
  <c r="AD1690" i="87"/>
  <c r="AC1690" i="87"/>
  <c r="AB1690" i="87"/>
  <c r="AA1690" i="87"/>
  <c r="AG1689" i="87"/>
  <c r="AF1689" i="87"/>
  <c r="AE1689" i="87"/>
  <c r="AD1689" i="87"/>
  <c r="AC1689" i="87"/>
  <c r="AB1689" i="87"/>
  <c r="AA1689" i="87"/>
  <c r="AG1688" i="87"/>
  <c r="AF1688" i="87"/>
  <c r="AE1688" i="87"/>
  <c r="AD1688" i="87"/>
  <c r="AC1688" i="87"/>
  <c r="AB1688" i="87"/>
  <c r="AA1688" i="87"/>
  <c r="AG1687" i="87"/>
  <c r="AF1687" i="87"/>
  <c r="AE1687" i="87"/>
  <c r="AD1687" i="87"/>
  <c r="AC1687" i="87"/>
  <c r="AB1687" i="87"/>
  <c r="AA1687" i="87"/>
  <c r="AG1686" i="87"/>
  <c r="AF1686" i="87"/>
  <c r="AE1686" i="87"/>
  <c r="AD1686" i="87"/>
  <c r="AC1686" i="87"/>
  <c r="AB1686" i="87"/>
  <c r="AA1686" i="87"/>
  <c r="AG1685" i="87"/>
  <c r="AF1685" i="87"/>
  <c r="AE1685" i="87"/>
  <c r="AD1685" i="87"/>
  <c r="AC1685" i="87"/>
  <c r="AB1685" i="87"/>
  <c r="AA1685" i="87"/>
  <c r="AG1684" i="87"/>
  <c r="AF1684" i="87"/>
  <c r="AE1684" i="87"/>
  <c r="AD1684" i="87"/>
  <c r="AC1684" i="87"/>
  <c r="AB1684" i="87"/>
  <c r="AA1684" i="87"/>
  <c r="AG1683" i="87"/>
  <c r="AF1683" i="87"/>
  <c r="AE1683" i="87"/>
  <c r="AD1683" i="87"/>
  <c r="AC1683" i="87"/>
  <c r="AB1683" i="87"/>
  <c r="AA1683" i="87"/>
  <c r="AG1682" i="87"/>
  <c r="AF1682" i="87"/>
  <c r="AE1682" i="87"/>
  <c r="AD1682" i="87"/>
  <c r="AC1682" i="87"/>
  <c r="AB1682" i="87"/>
  <c r="AA1682" i="87"/>
  <c r="AG1681" i="87"/>
  <c r="AF1681" i="87"/>
  <c r="AE1681" i="87"/>
  <c r="AD1681" i="87"/>
  <c r="AC1681" i="87"/>
  <c r="AB1681" i="87"/>
  <c r="AA1681" i="87"/>
  <c r="AG1680" i="87"/>
  <c r="AF1680" i="87"/>
  <c r="AE1680" i="87"/>
  <c r="AD1680" i="87"/>
  <c r="AC1680" i="87"/>
  <c r="AB1680" i="87"/>
  <c r="AA1680" i="87"/>
  <c r="AG1679" i="87"/>
  <c r="AF1679" i="87"/>
  <c r="AE1679" i="87"/>
  <c r="AD1679" i="87"/>
  <c r="AC1679" i="87"/>
  <c r="AB1679" i="87"/>
  <c r="AA1679" i="87"/>
  <c r="AG1678" i="87"/>
  <c r="AF1678" i="87"/>
  <c r="AE1678" i="87"/>
  <c r="AD1678" i="87"/>
  <c r="AC1678" i="87"/>
  <c r="AB1678" i="87"/>
  <c r="AA1678" i="87"/>
  <c r="AG1677" i="87"/>
  <c r="AF1677" i="87"/>
  <c r="AE1677" i="87"/>
  <c r="AD1677" i="87"/>
  <c r="AC1677" i="87"/>
  <c r="AB1677" i="87"/>
  <c r="AA1677" i="87"/>
  <c r="AG1676" i="87"/>
  <c r="AF1676" i="87"/>
  <c r="AE1676" i="87"/>
  <c r="AD1676" i="87"/>
  <c r="AC1676" i="87"/>
  <c r="AB1676" i="87"/>
  <c r="AA1676" i="87"/>
  <c r="AG1675" i="87"/>
  <c r="AF1675" i="87"/>
  <c r="AE1675" i="87"/>
  <c r="AD1675" i="87"/>
  <c r="AC1675" i="87"/>
  <c r="AB1675" i="87"/>
  <c r="AA1675" i="87"/>
  <c r="AG1674" i="87"/>
  <c r="AF1674" i="87"/>
  <c r="AE1674" i="87"/>
  <c r="AD1674" i="87"/>
  <c r="AC1674" i="87"/>
  <c r="AB1674" i="87"/>
  <c r="AA1674" i="87"/>
  <c r="AG1673" i="87"/>
  <c r="AF1673" i="87"/>
  <c r="AE1673" i="87"/>
  <c r="AD1673" i="87"/>
  <c r="AC1673" i="87"/>
  <c r="AB1673" i="87"/>
  <c r="AA1673" i="87"/>
  <c r="AG1672" i="87"/>
  <c r="AF1672" i="87"/>
  <c r="AE1672" i="87"/>
  <c r="AD1672" i="87"/>
  <c r="AC1672" i="87"/>
  <c r="AB1672" i="87"/>
  <c r="AA1672" i="87"/>
  <c r="AG1671" i="87"/>
  <c r="AF1671" i="87"/>
  <c r="AE1671" i="87"/>
  <c r="AD1671" i="87"/>
  <c r="AC1671" i="87"/>
  <c r="AB1671" i="87"/>
  <c r="AA1671" i="87"/>
  <c r="AG1670" i="87"/>
  <c r="AF1670" i="87"/>
  <c r="AE1670" i="87"/>
  <c r="AD1670" i="87"/>
  <c r="AC1670" i="87"/>
  <c r="AB1670" i="87"/>
  <c r="AA1670" i="87"/>
  <c r="AG1669" i="87"/>
  <c r="AF1669" i="87"/>
  <c r="AE1669" i="87"/>
  <c r="AD1669" i="87"/>
  <c r="AC1669" i="87"/>
  <c r="AB1669" i="87"/>
  <c r="AA1669" i="87"/>
  <c r="AG1668" i="87"/>
  <c r="AF1668" i="87"/>
  <c r="AE1668" i="87"/>
  <c r="AD1668" i="87"/>
  <c r="AC1668" i="87"/>
  <c r="AB1668" i="87"/>
  <c r="AA1668" i="87"/>
  <c r="AG1667" i="87"/>
  <c r="AF1667" i="87"/>
  <c r="AE1667" i="87"/>
  <c r="AD1667" i="87"/>
  <c r="AC1667" i="87"/>
  <c r="AB1667" i="87"/>
  <c r="AA1667" i="87"/>
  <c r="AG1666" i="87"/>
  <c r="AF1666" i="87"/>
  <c r="AE1666" i="87"/>
  <c r="AD1666" i="87"/>
  <c r="AC1666" i="87"/>
  <c r="AB1666" i="87"/>
  <c r="AA1666" i="87"/>
  <c r="AG1665" i="87"/>
  <c r="AF1665" i="87"/>
  <c r="AE1665" i="87"/>
  <c r="AD1665" i="87"/>
  <c r="AC1665" i="87"/>
  <c r="AB1665" i="87"/>
  <c r="AA1665" i="87"/>
  <c r="AG1664" i="87"/>
  <c r="AF1664" i="87"/>
  <c r="AE1664" i="87"/>
  <c r="AD1664" i="87"/>
  <c r="AC1664" i="87"/>
  <c r="AB1664" i="87"/>
  <c r="AA1664" i="87"/>
  <c r="AG1663" i="87"/>
  <c r="AF1663" i="87"/>
  <c r="AE1663" i="87"/>
  <c r="AD1663" i="87"/>
  <c r="AC1663" i="87"/>
  <c r="AB1663" i="87"/>
  <c r="AA1663" i="87"/>
  <c r="AG1662" i="87"/>
  <c r="AF1662" i="87"/>
  <c r="AE1662" i="87"/>
  <c r="AD1662" i="87"/>
  <c r="AC1662" i="87"/>
  <c r="AB1662" i="87"/>
  <c r="AA1662" i="87"/>
  <c r="AG1661" i="87"/>
  <c r="AF1661" i="87"/>
  <c r="AE1661" i="87"/>
  <c r="AD1661" i="87"/>
  <c r="AC1661" i="87"/>
  <c r="AB1661" i="87"/>
  <c r="AA1661" i="87"/>
  <c r="AG1660" i="87"/>
  <c r="AF1660" i="87"/>
  <c r="AE1660" i="87"/>
  <c r="AD1660" i="87"/>
  <c r="AC1660" i="87"/>
  <c r="AB1660" i="87"/>
  <c r="AA1660" i="87"/>
  <c r="AG1659" i="87"/>
  <c r="AF1659" i="87"/>
  <c r="AE1659" i="87"/>
  <c r="AD1659" i="87"/>
  <c r="AC1659" i="87"/>
  <c r="AB1659" i="87"/>
  <c r="AA1659" i="87"/>
  <c r="AG1658" i="87"/>
  <c r="AF1658" i="87"/>
  <c r="AE1658" i="87"/>
  <c r="AD1658" i="87"/>
  <c r="AC1658" i="87"/>
  <c r="AB1658" i="87"/>
  <c r="AA1658" i="87"/>
  <c r="AG1657" i="87"/>
  <c r="AF1657" i="87"/>
  <c r="AE1657" i="87"/>
  <c r="AD1657" i="87"/>
  <c r="AC1657" i="87"/>
  <c r="AB1657" i="87"/>
  <c r="AA1657" i="87"/>
  <c r="AG1656" i="87"/>
  <c r="AF1656" i="87"/>
  <c r="AE1656" i="87"/>
  <c r="AD1656" i="87"/>
  <c r="AC1656" i="87"/>
  <c r="AB1656" i="87"/>
  <c r="AA1656" i="87"/>
  <c r="AG1655" i="87"/>
  <c r="AF1655" i="87"/>
  <c r="AE1655" i="87"/>
  <c r="AD1655" i="87"/>
  <c r="AC1655" i="87"/>
  <c r="AB1655" i="87"/>
  <c r="AA1655" i="87"/>
  <c r="AG1654" i="87"/>
  <c r="AF1654" i="87"/>
  <c r="AE1654" i="87"/>
  <c r="AD1654" i="87"/>
  <c r="AC1654" i="87"/>
  <c r="AB1654" i="87"/>
  <c r="AA1654" i="87"/>
  <c r="AG1653" i="87"/>
  <c r="AF1653" i="87"/>
  <c r="AE1653" i="87"/>
  <c r="AD1653" i="87"/>
  <c r="AC1653" i="87"/>
  <c r="AB1653" i="87"/>
  <c r="AA1653" i="87"/>
  <c r="AG1652" i="87"/>
  <c r="AF1652" i="87"/>
  <c r="AE1652" i="87"/>
  <c r="AD1652" i="87"/>
  <c r="AC1652" i="87"/>
  <c r="AB1652" i="87"/>
  <c r="AA1652" i="87"/>
  <c r="AG1651" i="87"/>
  <c r="AF1651" i="87"/>
  <c r="AE1651" i="87"/>
  <c r="AD1651" i="87"/>
  <c r="AC1651" i="87"/>
  <c r="AB1651" i="87"/>
  <c r="AA1651" i="87"/>
  <c r="AG1650" i="87"/>
  <c r="AF1650" i="87"/>
  <c r="AE1650" i="87"/>
  <c r="AD1650" i="87"/>
  <c r="AC1650" i="87"/>
  <c r="AB1650" i="87"/>
  <c r="AA1650" i="87"/>
  <c r="AG1649" i="87"/>
  <c r="AF1649" i="87"/>
  <c r="AE1649" i="87"/>
  <c r="AD1649" i="87"/>
  <c r="AC1649" i="87"/>
  <c r="AB1649" i="87"/>
  <c r="AA1649" i="87"/>
  <c r="AG1648" i="87"/>
  <c r="AF1648" i="87"/>
  <c r="AE1648" i="87"/>
  <c r="AD1648" i="87"/>
  <c r="AC1648" i="87"/>
  <c r="AB1648" i="87"/>
  <c r="AA1648" i="87"/>
  <c r="AG1647" i="87"/>
  <c r="AF1647" i="87"/>
  <c r="AE1647" i="87"/>
  <c r="AD1647" i="87"/>
  <c r="AC1647" i="87"/>
  <c r="AB1647" i="87"/>
  <c r="AA1647" i="87"/>
  <c r="AG1646" i="87"/>
  <c r="AF1646" i="87"/>
  <c r="AE1646" i="87"/>
  <c r="AD1646" i="87"/>
  <c r="AC1646" i="87"/>
  <c r="AB1646" i="87"/>
  <c r="AA1646" i="87"/>
  <c r="AG1645" i="87"/>
  <c r="AF1645" i="87"/>
  <c r="AE1645" i="87"/>
  <c r="AD1645" i="87"/>
  <c r="AC1645" i="87"/>
  <c r="AB1645" i="87"/>
  <c r="AA1645" i="87"/>
  <c r="AG1644" i="87"/>
  <c r="AF1644" i="87"/>
  <c r="AE1644" i="87"/>
  <c r="AD1644" i="87"/>
  <c r="AC1644" i="87"/>
  <c r="AB1644" i="87"/>
  <c r="AA1644" i="87"/>
  <c r="AG1643" i="87"/>
  <c r="AF1643" i="87"/>
  <c r="AE1643" i="87"/>
  <c r="AD1643" i="87"/>
  <c r="AC1643" i="87"/>
  <c r="AB1643" i="87"/>
  <c r="AA1643" i="87"/>
  <c r="AG1642" i="87"/>
  <c r="AF1642" i="87"/>
  <c r="AE1642" i="87"/>
  <c r="AD1642" i="87"/>
  <c r="AC1642" i="87"/>
  <c r="AB1642" i="87"/>
  <c r="AA1642" i="87"/>
  <c r="AG1641" i="87"/>
  <c r="AF1641" i="87"/>
  <c r="AE1641" i="87"/>
  <c r="AD1641" i="87"/>
  <c r="AC1641" i="87"/>
  <c r="AB1641" i="87"/>
  <c r="AA1641" i="87"/>
  <c r="AG1640" i="87"/>
  <c r="AF1640" i="87"/>
  <c r="AE1640" i="87"/>
  <c r="AD1640" i="87"/>
  <c r="AC1640" i="87"/>
  <c r="AB1640" i="87"/>
  <c r="AA1640" i="87"/>
  <c r="AG1639" i="87"/>
  <c r="AF1639" i="87"/>
  <c r="AE1639" i="87"/>
  <c r="AD1639" i="87"/>
  <c r="AC1639" i="87"/>
  <c r="AB1639" i="87"/>
  <c r="AA1639" i="87"/>
  <c r="AG1638" i="87"/>
  <c r="AF1638" i="87"/>
  <c r="AE1638" i="87"/>
  <c r="AD1638" i="87"/>
  <c r="AC1638" i="87"/>
  <c r="AB1638" i="87"/>
  <c r="AA1638" i="87"/>
  <c r="AG1637" i="87"/>
  <c r="AF1637" i="87"/>
  <c r="AE1637" i="87"/>
  <c r="AD1637" i="87"/>
  <c r="AC1637" i="87"/>
  <c r="AB1637" i="87"/>
  <c r="AA1637" i="87"/>
  <c r="AG1636" i="87"/>
  <c r="AF1636" i="87"/>
  <c r="AE1636" i="87"/>
  <c r="AD1636" i="87"/>
  <c r="AC1636" i="87"/>
  <c r="AB1636" i="87"/>
  <c r="AA1636" i="87"/>
  <c r="AG1635" i="87"/>
  <c r="AF1635" i="87"/>
  <c r="AE1635" i="87"/>
  <c r="AD1635" i="87"/>
  <c r="AC1635" i="87"/>
  <c r="AB1635" i="87"/>
  <c r="AA1635" i="87"/>
  <c r="AG1634" i="87"/>
  <c r="AF1634" i="87"/>
  <c r="AE1634" i="87"/>
  <c r="AD1634" i="87"/>
  <c r="AC1634" i="87"/>
  <c r="AB1634" i="87"/>
  <c r="AA1634" i="87"/>
  <c r="AG1633" i="87"/>
  <c r="AF1633" i="87"/>
  <c r="AE1633" i="87"/>
  <c r="AD1633" i="87"/>
  <c r="AC1633" i="87"/>
  <c r="AB1633" i="87"/>
  <c r="AA1633" i="87"/>
  <c r="AG1632" i="87"/>
  <c r="AF1632" i="87"/>
  <c r="AE1632" i="87"/>
  <c r="AD1632" i="87"/>
  <c r="AC1632" i="87"/>
  <c r="AB1632" i="87"/>
  <c r="AA1632" i="87"/>
  <c r="AG1631" i="87"/>
  <c r="AF1631" i="87"/>
  <c r="AE1631" i="87"/>
  <c r="AD1631" i="87"/>
  <c r="AC1631" i="87"/>
  <c r="AB1631" i="87"/>
  <c r="AA1631" i="87"/>
  <c r="AG1630" i="87"/>
  <c r="AF1630" i="87"/>
  <c r="AE1630" i="87"/>
  <c r="AD1630" i="87"/>
  <c r="AC1630" i="87"/>
  <c r="AB1630" i="87"/>
  <c r="AA1630" i="87"/>
  <c r="AG1629" i="87"/>
  <c r="AF1629" i="87"/>
  <c r="AE1629" i="87"/>
  <c r="AD1629" i="87"/>
  <c r="AC1629" i="87"/>
  <c r="AB1629" i="87"/>
  <c r="AA1629" i="87"/>
  <c r="AG1628" i="87"/>
  <c r="AF1628" i="87"/>
  <c r="AE1628" i="87"/>
  <c r="AD1628" i="87"/>
  <c r="AC1628" i="87"/>
  <c r="AB1628" i="87"/>
  <c r="AA1628" i="87"/>
  <c r="AG1627" i="87"/>
  <c r="AF1627" i="87"/>
  <c r="AE1627" i="87"/>
  <c r="AD1627" i="87"/>
  <c r="AC1627" i="87"/>
  <c r="AB1627" i="87"/>
  <c r="AA1627" i="87"/>
  <c r="AG1626" i="87"/>
  <c r="AF1626" i="87"/>
  <c r="AE1626" i="87"/>
  <c r="AD1626" i="87"/>
  <c r="AC1626" i="87"/>
  <c r="AB1626" i="87"/>
  <c r="AA1626" i="87"/>
  <c r="AG1625" i="87"/>
  <c r="AF1625" i="87"/>
  <c r="AE1625" i="87"/>
  <c r="AD1625" i="87"/>
  <c r="AC1625" i="87"/>
  <c r="AB1625" i="87"/>
  <c r="AA1625" i="87"/>
  <c r="AG1624" i="87"/>
  <c r="AF1624" i="87"/>
  <c r="AE1624" i="87"/>
  <c r="AD1624" i="87"/>
  <c r="AC1624" i="87"/>
  <c r="AB1624" i="87"/>
  <c r="AA1624" i="87"/>
  <c r="AG1623" i="87"/>
  <c r="AF1623" i="87"/>
  <c r="AE1623" i="87"/>
  <c r="AD1623" i="87"/>
  <c r="AC1623" i="87"/>
  <c r="AB1623" i="87"/>
  <c r="AA1623" i="87"/>
  <c r="AG1622" i="87"/>
  <c r="AF1622" i="87"/>
  <c r="AE1622" i="87"/>
  <c r="AD1622" i="87"/>
  <c r="AC1622" i="87"/>
  <c r="AB1622" i="87"/>
  <c r="AA1622" i="87"/>
  <c r="AG1621" i="87"/>
  <c r="AF1621" i="87"/>
  <c r="AE1621" i="87"/>
  <c r="AD1621" i="87"/>
  <c r="AC1621" i="87"/>
  <c r="AB1621" i="87"/>
  <c r="AA1621" i="87"/>
  <c r="AG1620" i="87"/>
  <c r="AF1620" i="87"/>
  <c r="AE1620" i="87"/>
  <c r="AD1620" i="87"/>
  <c r="AC1620" i="87"/>
  <c r="AB1620" i="87"/>
  <c r="AA1620" i="87"/>
  <c r="AG1619" i="87"/>
  <c r="AF1619" i="87"/>
  <c r="AE1619" i="87"/>
  <c r="AD1619" i="87"/>
  <c r="AC1619" i="87"/>
  <c r="AB1619" i="87"/>
  <c r="AA1619" i="87"/>
  <c r="AG1618" i="87"/>
  <c r="AF1618" i="87"/>
  <c r="AE1618" i="87"/>
  <c r="AD1618" i="87"/>
  <c r="AC1618" i="87"/>
  <c r="AB1618" i="87"/>
  <c r="AA1618" i="87"/>
  <c r="AG1617" i="87"/>
  <c r="AF1617" i="87"/>
  <c r="AE1617" i="87"/>
  <c r="AD1617" i="87"/>
  <c r="AC1617" i="87"/>
  <c r="AB1617" i="87"/>
  <c r="AA1617" i="87"/>
  <c r="AG1616" i="87"/>
  <c r="AF1616" i="87"/>
  <c r="AE1616" i="87"/>
  <c r="AD1616" i="87"/>
  <c r="AC1616" i="87"/>
  <c r="AB1616" i="87"/>
  <c r="AA1616" i="87"/>
  <c r="AG1615" i="87"/>
  <c r="AF1615" i="87"/>
  <c r="AE1615" i="87"/>
  <c r="AD1615" i="87"/>
  <c r="AC1615" i="87"/>
  <c r="AB1615" i="87"/>
  <c r="AA1615" i="87"/>
  <c r="AG1614" i="87"/>
  <c r="AF1614" i="87"/>
  <c r="AE1614" i="87"/>
  <c r="AD1614" i="87"/>
  <c r="AC1614" i="87"/>
  <c r="AB1614" i="87"/>
  <c r="AA1614" i="87"/>
  <c r="AG1613" i="87"/>
  <c r="AF1613" i="87"/>
  <c r="AE1613" i="87"/>
  <c r="AD1613" i="87"/>
  <c r="AC1613" i="87"/>
  <c r="AB1613" i="87"/>
  <c r="AA1613" i="87"/>
  <c r="AG1612" i="87"/>
  <c r="AF1612" i="87"/>
  <c r="AE1612" i="87"/>
  <c r="AD1612" i="87"/>
  <c r="AC1612" i="87"/>
  <c r="AB1612" i="87"/>
  <c r="AA1612" i="87"/>
  <c r="AG1611" i="87"/>
  <c r="AF1611" i="87"/>
  <c r="AE1611" i="87"/>
  <c r="AD1611" i="87"/>
  <c r="AC1611" i="87"/>
  <c r="AB1611" i="87"/>
  <c r="AA1611" i="87"/>
  <c r="AG1610" i="87"/>
  <c r="AF1610" i="87"/>
  <c r="AE1610" i="87"/>
  <c r="AD1610" i="87"/>
  <c r="AC1610" i="87"/>
  <c r="AB1610" i="87"/>
  <c r="AA1610" i="87"/>
  <c r="AG1609" i="87"/>
  <c r="AF1609" i="87"/>
  <c r="AE1609" i="87"/>
  <c r="AD1609" i="87"/>
  <c r="AC1609" i="87"/>
  <c r="AB1609" i="87"/>
  <c r="AA1609" i="87"/>
  <c r="AG1608" i="87"/>
  <c r="AF1608" i="87"/>
  <c r="AE1608" i="87"/>
  <c r="AD1608" i="87"/>
  <c r="AC1608" i="87"/>
  <c r="AB1608" i="87"/>
  <c r="AA1608" i="87"/>
  <c r="AG1607" i="87"/>
  <c r="AF1607" i="87"/>
  <c r="AE1607" i="87"/>
  <c r="AD1607" i="87"/>
  <c r="AC1607" i="87"/>
  <c r="AB1607" i="87"/>
  <c r="AA1607" i="87"/>
  <c r="AG1606" i="87"/>
  <c r="AF1606" i="87"/>
  <c r="AE1606" i="87"/>
  <c r="AD1606" i="87"/>
  <c r="AC1606" i="87"/>
  <c r="AB1606" i="87"/>
  <c r="AA1606" i="87"/>
  <c r="AG1605" i="87"/>
  <c r="AF1605" i="87"/>
  <c r="AE1605" i="87"/>
  <c r="AD1605" i="87"/>
  <c r="AC1605" i="87"/>
  <c r="AB1605" i="87"/>
  <c r="AA1605" i="87"/>
  <c r="AG1604" i="87"/>
  <c r="AF1604" i="87"/>
  <c r="AE1604" i="87"/>
  <c r="AD1604" i="87"/>
  <c r="AC1604" i="87"/>
  <c r="AB1604" i="87"/>
  <c r="AA1604" i="87"/>
  <c r="AG1603" i="87"/>
  <c r="AF1603" i="87"/>
  <c r="AE1603" i="87"/>
  <c r="AD1603" i="87"/>
  <c r="AC1603" i="87"/>
  <c r="AB1603" i="87"/>
  <c r="AA1603" i="87"/>
  <c r="AG1602" i="87"/>
  <c r="AF1602" i="87"/>
  <c r="AE1602" i="87"/>
  <c r="AD1602" i="87"/>
  <c r="AC1602" i="87"/>
  <c r="AB1602" i="87"/>
  <c r="AA1602" i="87"/>
  <c r="AG1601" i="87"/>
  <c r="AF1601" i="87"/>
  <c r="AE1601" i="87"/>
  <c r="AD1601" i="87"/>
  <c r="AC1601" i="87"/>
  <c r="AB1601" i="87"/>
  <c r="AA1601" i="87"/>
  <c r="AG1600" i="87"/>
  <c r="AF1600" i="87"/>
  <c r="AE1600" i="87"/>
  <c r="AD1600" i="87"/>
  <c r="AC1600" i="87"/>
  <c r="AB1600" i="87"/>
  <c r="AA1600" i="87"/>
  <c r="AG1599" i="87"/>
  <c r="AF1599" i="87"/>
  <c r="AE1599" i="87"/>
  <c r="AD1599" i="87"/>
  <c r="AC1599" i="87"/>
  <c r="AB1599" i="87"/>
  <c r="AA1599" i="87"/>
  <c r="AG1598" i="87"/>
  <c r="AF1598" i="87"/>
  <c r="AE1598" i="87"/>
  <c r="AD1598" i="87"/>
  <c r="AC1598" i="87"/>
  <c r="AB1598" i="87"/>
  <c r="AA1598" i="87"/>
  <c r="AG1597" i="87"/>
  <c r="AF1597" i="87"/>
  <c r="AE1597" i="87"/>
  <c r="AD1597" i="87"/>
  <c r="AC1597" i="87"/>
  <c r="AB1597" i="87"/>
  <c r="AA1597" i="87"/>
  <c r="AG1596" i="87"/>
  <c r="AF1596" i="87"/>
  <c r="AE1596" i="87"/>
  <c r="AD1596" i="87"/>
  <c r="AC1596" i="87"/>
  <c r="AB1596" i="87"/>
  <c r="AA1596" i="87"/>
  <c r="AG1595" i="87"/>
  <c r="AF1595" i="87"/>
  <c r="AE1595" i="87"/>
  <c r="AD1595" i="87"/>
  <c r="AC1595" i="87"/>
  <c r="AB1595" i="87"/>
  <c r="AA1595" i="87"/>
  <c r="AG1594" i="87"/>
  <c r="AF1594" i="87"/>
  <c r="AE1594" i="87"/>
  <c r="AD1594" i="87"/>
  <c r="AC1594" i="87"/>
  <c r="AB1594" i="87"/>
  <c r="AA1594" i="87"/>
  <c r="AG1593" i="87"/>
  <c r="AF1593" i="87"/>
  <c r="AE1593" i="87"/>
  <c r="AD1593" i="87"/>
  <c r="AC1593" i="87"/>
  <c r="AB1593" i="87"/>
  <c r="AA1593" i="87"/>
  <c r="AG1592" i="87"/>
  <c r="AF1592" i="87"/>
  <c r="AE1592" i="87"/>
  <c r="AD1592" i="87"/>
  <c r="AC1592" i="87"/>
  <c r="AB1592" i="87"/>
  <c r="AA1592" i="87"/>
  <c r="AG1591" i="87"/>
  <c r="AF1591" i="87"/>
  <c r="AE1591" i="87"/>
  <c r="AD1591" i="87"/>
  <c r="AC1591" i="87"/>
  <c r="AB1591" i="87"/>
  <c r="AA1591" i="87"/>
  <c r="AG1590" i="87"/>
  <c r="AF1590" i="87"/>
  <c r="AE1590" i="87"/>
  <c r="AD1590" i="87"/>
  <c r="AC1590" i="87"/>
  <c r="AB1590" i="87"/>
  <c r="AA1590" i="87"/>
  <c r="AG1589" i="87"/>
  <c r="AF1589" i="87"/>
  <c r="AE1589" i="87"/>
  <c r="AD1589" i="87"/>
  <c r="AC1589" i="87"/>
  <c r="AB1589" i="87"/>
  <c r="AA1589" i="87"/>
  <c r="AG1588" i="87"/>
  <c r="AF1588" i="87"/>
  <c r="AE1588" i="87"/>
  <c r="AD1588" i="87"/>
  <c r="AC1588" i="87"/>
  <c r="AB1588" i="87"/>
  <c r="AA1588" i="87"/>
  <c r="AG1587" i="87"/>
  <c r="AF1587" i="87"/>
  <c r="AE1587" i="87"/>
  <c r="AD1587" i="87"/>
  <c r="AC1587" i="87"/>
  <c r="AB1587" i="87"/>
  <c r="AA1587" i="87"/>
  <c r="AG1586" i="87"/>
  <c r="AF1586" i="87"/>
  <c r="AE1586" i="87"/>
  <c r="AD1586" i="87"/>
  <c r="AC1586" i="87"/>
  <c r="AB1586" i="87"/>
  <c r="AA1586" i="87"/>
  <c r="AG1585" i="87"/>
  <c r="AF1585" i="87"/>
  <c r="AE1585" i="87"/>
  <c r="AD1585" i="87"/>
  <c r="AC1585" i="87"/>
  <c r="AB1585" i="87"/>
  <c r="AA1585" i="87"/>
  <c r="AG1584" i="87"/>
  <c r="AF1584" i="87"/>
  <c r="AE1584" i="87"/>
  <c r="AD1584" i="87"/>
  <c r="AC1584" i="87"/>
  <c r="AB1584" i="87"/>
  <c r="AA1584" i="87"/>
  <c r="AG1583" i="87"/>
  <c r="AF1583" i="87"/>
  <c r="AE1583" i="87"/>
  <c r="AD1583" i="87"/>
  <c r="AC1583" i="87"/>
  <c r="AB1583" i="87"/>
  <c r="AA1583" i="87"/>
  <c r="AG1582" i="87"/>
  <c r="AF1582" i="87"/>
  <c r="AE1582" i="87"/>
  <c r="AD1582" i="87"/>
  <c r="AC1582" i="87"/>
  <c r="AB1582" i="87"/>
  <c r="AA1582" i="87"/>
  <c r="AG1581" i="87"/>
  <c r="AF1581" i="87"/>
  <c r="AE1581" i="87"/>
  <c r="AD1581" i="87"/>
  <c r="AC1581" i="87"/>
  <c r="AB1581" i="87"/>
  <c r="AA1581" i="87"/>
  <c r="AG1580" i="87"/>
  <c r="AF1580" i="87"/>
  <c r="AE1580" i="87"/>
  <c r="AD1580" i="87"/>
  <c r="AC1580" i="87"/>
  <c r="AB1580" i="87"/>
  <c r="AA1580" i="87"/>
  <c r="AG1579" i="87"/>
  <c r="AF1579" i="87"/>
  <c r="AE1579" i="87"/>
  <c r="AD1579" i="87"/>
  <c r="AC1579" i="87"/>
  <c r="AB1579" i="87"/>
  <c r="AA1579" i="87"/>
  <c r="AG1578" i="87"/>
  <c r="AF1578" i="87"/>
  <c r="AE1578" i="87"/>
  <c r="AD1578" i="87"/>
  <c r="AC1578" i="87"/>
  <c r="AB1578" i="87"/>
  <c r="AA1578" i="87"/>
  <c r="AG1577" i="87"/>
  <c r="AF1577" i="87"/>
  <c r="AE1577" i="87"/>
  <c r="AD1577" i="87"/>
  <c r="AC1577" i="87"/>
  <c r="AB1577" i="87"/>
  <c r="AA1577" i="87"/>
  <c r="AG1576" i="87"/>
  <c r="AF1576" i="87"/>
  <c r="AE1576" i="87"/>
  <c r="AD1576" i="87"/>
  <c r="AC1576" i="87"/>
  <c r="AB1576" i="87"/>
  <c r="AA1576" i="87"/>
  <c r="AG1575" i="87"/>
  <c r="AF1575" i="87"/>
  <c r="AE1575" i="87"/>
  <c r="AD1575" i="87"/>
  <c r="AC1575" i="87"/>
  <c r="AB1575" i="87"/>
  <c r="AA1575" i="87"/>
  <c r="AG1574" i="87"/>
  <c r="AF1574" i="87"/>
  <c r="AE1574" i="87"/>
  <c r="AD1574" i="87"/>
  <c r="AC1574" i="87"/>
  <c r="AB1574" i="87"/>
  <c r="AA1574" i="87"/>
  <c r="AG1573" i="87"/>
  <c r="AF1573" i="87"/>
  <c r="AE1573" i="87"/>
  <c r="AD1573" i="87"/>
  <c r="AC1573" i="87"/>
  <c r="AB1573" i="87"/>
  <c r="AA1573" i="87"/>
  <c r="AG1572" i="87"/>
  <c r="AF1572" i="87"/>
  <c r="AE1572" i="87"/>
  <c r="AD1572" i="87"/>
  <c r="AC1572" i="87"/>
  <c r="AB1572" i="87"/>
  <c r="AA1572" i="87"/>
  <c r="AG1571" i="87"/>
  <c r="AF1571" i="87"/>
  <c r="AE1571" i="87"/>
  <c r="AD1571" i="87"/>
  <c r="AC1571" i="87"/>
  <c r="AB1571" i="87"/>
  <c r="AA1571" i="87"/>
  <c r="AG1570" i="87"/>
  <c r="AF1570" i="87"/>
  <c r="AE1570" i="87"/>
  <c r="AD1570" i="87"/>
  <c r="AC1570" i="87"/>
  <c r="AB1570" i="87"/>
  <c r="AA1570" i="87"/>
  <c r="AG1569" i="87"/>
  <c r="AF1569" i="87"/>
  <c r="AE1569" i="87"/>
  <c r="AD1569" i="87"/>
  <c r="AC1569" i="87"/>
  <c r="AB1569" i="87"/>
  <c r="AA1569" i="87"/>
  <c r="AG1568" i="87"/>
  <c r="AF1568" i="87"/>
  <c r="AE1568" i="87"/>
  <c r="AD1568" i="87"/>
  <c r="AC1568" i="87"/>
  <c r="AB1568" i="87"/>
  <c r="AA1568" i="87"/>
  <c r="AG1567" i="87"/>
  <c r="AF1567" i="87"/>
  <c r="AE1567" i="87"/>
  <c r="AD1567" i="87"/>
  <c r="AC1567" i="87"/>
  <c r="AB1567" i="87"/>
  <c r="AA1567" i="87"/>
  <c r="AG1566" i="87"/>
  <c r="AF1566" i="87"/>
  <c r="AE1566" i="87"/>
  <c r="AD1566" i="87"/>
  <c r="AC1566" i="87"/>
  <c r="AB1566" i="87"/>
  <c r="AA1566" i="87"/>
  <c r="AG1565" i="87"/>
  <c r="AF1565" i="87"/>
  <c r="AE1565" i="87"/>
  <c r="AD1565" i="87"/>
  <c r="AC1565" i="87"/>
  <c r="AB1565" i="87"/>
  <c r="AA1565" i="87"/>
  <c r="AG1564" i="87"/>
  <c r="AF1564" i="87"/>
  <c r="AE1564" i="87"/>
  <c r="AD1564" i="87"/>
  <c r="AC1564" i="87"/>
  <c r="AB1564" i="87"/>
  <c r="AA1564" i="87"/>
  <c r="AG1563" i="87"/>
  <c r="AF1563" i="87"/>
  <c r="AE1563" i="87"/>
  <c r="AD1563" i="87"/>
  <c r="AC1563" i="87"/>
  <c r="AB1563" i="87"/>
  <c r="AA1563" i="87"/>
  <c r="AG1562" i="87"/>
  <c r="AF1562" i="87"/>
  <c r="AE1562" i="87"/>
  <c r="AD1562" i="87"/>
  <c r="AC1562" i="87"/>
  <c r="AB1562" i="87"/>
  <c r="AA1562" i="87"/>
  <c r="AG1561" i="87"/>
  <c r="AF1561" i="87"/>
  <c r="AE1561" i="87"/>
  <c r="AD1561" i="87"/>
  <c r="AC1561" i="87"/>
  <c r="AB1561" i="87"/>
  <c r="AA1561" i="87"/>
  <c r="AG1560" i="87"/>
  <c r="AF1560" i="87"/>
  <c r="AE1560" i="87"/>
  <c r="AD1560" i="87"/>
  <c r="AC1560" i="87"/>
  <c r="AB1560" i="87"/>
  <c r="AA1560" i="87"/>
  <c r="AG1559" i="87"/>
  <c r="AF1559" i="87"/>
  <c r="AE1559" i="87"/>
  <c r="AD1559" i="87"/>
  <c r="AC1559" i="87"/>
  <c r="AB1559" i="87"/>
  <c r="AA1559" i="87"/>
  <c r="AG1558" i="87"/>
  <c r="AF1558" i="87"/>
  <c r="AE1558" i="87"/>
  <c r="AD1558" i="87"/>
  <c r="AC1558" i="87"/>
  <c r="AB1558" i="87"/>
  <c r="AA1558" i="87"/>
  <c r="AG1557" i="87"/>
  <c r="AF1557" i="87"/>
  <c r="AE1557" i="87"/>
  <c r="AD1557" i="87"/>
  <c r="AC1557" i="87"/>
  <c r="AB1557" i="87"/>
  <c r="AA1557" i="87"/>
  <c r="AG1556" i="87"/>
  <c r="AF1556" i="87"/>
  <c r="AE1556" i="87"/>
  <c r="AD1556" i="87"/>
  <c r="AC1556" i="87"/>
  <c r="AB1556" i="87"/>
  <c r="AA1556" i="87"/>
  <c r="AG1555" i="87"/>
  <c r="AF1555" i="87"/>
  <c r="AE1555" i="87"/>
  <c r="AD1555" i="87"/>
  <c r="AC1555" i="87"/>
  <c r="AB1555" i="87"/>
  <c r="AA1555" i="87"/>
  <c r="AG1554" i="87"/>
  <c r="AF1554" i="87"/>
  <c r="AE1554" i="87"/>
  <c r="AD1554" i="87"/>
  <c r="AC1554" i="87"/>
  <c r="AB1554" i="87"/>
  <c r="AA1554" i="87"/>
  <c r="AG1553" i="87"/>
  <c r="AF1553" i="87"/>
  <c r="AE1553" i="87"/>
  <c r="AD1553" i="87"/>
  <c r="AC1553" i="87"/>
  <c r="AB1553" i="87"/>
  <c r="AA1553" i="87"/>
  <c r="AG1552" i="87"/>
  <c r="AF1552" i="87"/>
  <c r="AE1552" i="87"/>
  <c r="AD1552" i="87"/>
  <c r="AC1552" i="87"/>
  <c r="AB1552" i="87"/>
  <c r="AA1552" i="87"/>
  <c r="AG1551" i="87"/>
  <c r="AF1551" i="87"/>
  <c r="AE1551" i="87"/>
  <c r="AD1551" i="87"/>
  <c r="AC1551" i="87"/>
  <c r="AB1551" i="87"/>
  <c r="AA1551" i="87"/>
  <c r="AG1550" i="87"/>
  <c r="AF1550" i="87"/>
  <c r="AE1550" i="87"/>
  <c r="AD1550" i="87"/>
  <c r="AC1550" i="87"/>
  <c r="AB1550" i="87"/>
  <c r="AA1550" i="87"/>
  <c r="AG1549" i="87"/>
  <c r="AF1549" i="87"/>
  <c r="AE1549" i="87"/>
  <c r="AD1549" i="87"/>
  <c r="AC1549" i="87"/>
  <c r="AB1549" i="87"/>
  <c r="AA1549" i="87"/>
  <c r="AG1548" i="87"/>
  <c r="AF1548" i="87"/>
  <c r="AE1548" i="87"/>
  <c r="AD1548" i="87"/>
  <c r="AC1548" i="87"/>
  <c r="AB1548" i="87"/>
  <c r="AA1548" i="87"/>
  <c r="AG1547" i="87"/>
  <c r="AF1547" i="87"/>
  <c r="AE1547" i="87"/>
  <c r="AD1547" i="87"/>
  <c r="AC1547" i="87"/>
  <c r="AB1547" i="87"/>
  <c r="AA1547" i="87"/>
  <c r="AG1546" i="87"/>
  <c r="AF1546" i="87"/>
  <c r="AE1546" i="87"/>
  <c r="AD1546" i="87"/>
  <c r="AC1546" i="87"/>
  <c r="AB1546" i="87"/>
  <c r="AA1546" i="87"/>
  <c r="AG1545" i="87"/>
  <c r="AF1545" i="87"/>
  <c r="AE1545" i="87"/>
  <c r="AD1545" i="87"/>
  <c r="AC1545" i="87"/>
  <c r="AB1545" i="87"/>
  <c r="AA1545" i="87"/>
  <c r="AG1544" i="87"/>
  <c r="AF1544" i="87"/>
  <c r="AE1544" i="87"/>
  <c r="AD1544" i="87"/>
  <c r="AC1544" i="87"/>
  <c r="AB1544" i="87"/>
  <c r="AA1544" i="87"/>
  <c r="AG1543" i="87"/>
  <c r="AF1543" i="87"/>
  <c r="AE1543" i="87"/>
  <c r="AD1543" i="87"/>
  <c r="AC1543" i="87"/>
  <c r="AB1543" i="87"/>
  <c r="AA1543" i="87"/>
  <c r="AG1542" i="87"/>
  <c r="AF1542" i="87"/>
  <c r="AE1542" i="87"/>
  <c r="AD1542" i="87"/>
  <c r="AC1542" i="87"/>
  <c r="AB1542" i="87"/>
  <c r="AA1542" i="87"/>
  <c r="AG1541" i="87"/>
  <c r="AF1541" i="87"/>
  <c r="AE1541" i="87"/>
  <c r="AD1541" i="87"/>
  <c r="AC1541" i="87"/>
  <c r="AB1541" i="87"/>
  <c r="AA1541" i="87"/>
  <c r="AG1540" i="87"/>
  <c r="AF1540" i="87"/>
  <c r="AE1540" i="87"/>
  <c r="AD1540" i="87"/>
  <c r="AC1540" i="87"/>
  <c r="AB1540" i="87"/>
  <c r="AA1540" i="87"/>
  <c r="AG1539" i="87"/>
  <c r="AF1539" i="87"/>
  <c r="AE1539" i="87"/>
  <c r="AD1539" i="87"/>
  <c r="AC1539" i="87"/>
  <c r="AB1539" i="87"/>
  <c r="AA1539" i="87"/>
  <c r="AG1538" i="87"/>
  <c r="AF1538" i="87"/>
  <c r="AE1538" i="87"/>
  <c r="AD1538" i="87"/>
  <c r="AC1538" i="87"/>
  <c r="AB1538" i="87"/>
  <c r="AA1538" i="87"/>
  <c r="AG1537" i="87"/>
  <c r="AF1537" i="87"/>
  <c r="AE1537" i="87"/>
  <c r="AD1537" i="87"/>
  <c r="AC1537" i="87"/>
  <c r="AB1537" i="87"/>
  <c r="AA1537" i="87"/>
  <c r="AG1536" i="87"/>
  <c r="AF1536" i="87"/>
  <c r="AE1536" i="87"/>
  <c r="AD1536" i="87"/>
  <c r="AC1536" i="87"/>
  <c r="AB1536" i="87"/>
  <c r="AA1536" i="87"/>
  <c r="AG1535" i="87"/>
  <c r="AF1535" i="87"/>
  <c r="AE1535" i="87"/>
  <c r="AD1535" i="87"/>
  <c r="AC1535" i="87"/>
  <c r="AB1535" i="87"/>
  <c r="AA1535" i="87"/>
  <c r="AG1534" i="87"/>
  <c r="AF1534" i="87"/>
  <c r="AE1534" i="87"/>
  <c r="AD1534" i="87"/>
  <c r="AC1534" i="87"/>
  <c r="AB1534" i="87"/>
  <c r="AA1534" i="87"/>
  <c r="AG1533" i="87"/>
  <c r="AF1533" i="87"/>
  <c r="AE1533" i="87"/>
  <c r="AD1533" i="87"/>
  <c r="AC1533" i="87"/>
  <c r="AB1533" i="87"/>
  <c r="AA1533" i="87"/>
  <c r="AG1532" i="87"/>
  <c r="AF1532" i="87"/>
  <c r="AE1532" i="87"/>
  <c r="AD1532" i="87"/>
  <c r="AC1532" i="87"/>
  <c r="AB1532" i="87"/>
  <c r="AA1532" i="87"/>
  <c r="AG1531" i="87"/>
  <c r="AF1531" i="87"/>
  <c r="AE1531" i="87"/>
  <c r="AD1531" i="87"/>
  <c r="AC1531" i="87"/>
  <c r="AB1531" i="87"/>
  <c r="AA1531" i="87"/>
  <c r="AG1530" i="87"/>
  <c r="AF1530" i="87"/>
  <c r="AE1530" i="87"/>
  <c r="AD1530" i="87"/>
  <c r="AC1530" i="87"/>
  <c r="AB1530" i="87"/>
  <c r="AA1530" i="87"/>
  <c r="AG1529" i="87"/>
  <c r="AF1529" i="87"/>
  <c r="AE1529" i="87"/>
  <c r="AD1529" i="87"/>
  <c r="AC1529" i="87"/>
  <c r="AB1529" i="87"/>
  <c r="AA1529" i="87"/>
  <c r="AG1528" i="87"/>
  <c r="AF1528" i="87"/>
  <c r="AE1528" i="87"/>
  <c r="AD1528" i="87"/>
  <c r="AC1528" i="87"/>
  <c r="AB1528" i="87"/>
  <c r="AA1528" i="87"/>
  <c r="AG1527" i="87"/>
  <c r="AF1527" i="87"/>
  <c r="AE1527" i="87"/>
  <c r="AD1527" i="87"/>
  <c r="AC1527" i="87"/>
  <c r="AB1527" i="87"/>
  <c r="AA1527" i="87"/>
  <c r="AG1526" i="87"/>
  <c r="AF1526" i="87"/>
  <c r="AE1526" i="87"/>
  <c r="AD1526" i="87"/>
  <c r="AC1526" i="87"/>
  <c r="AB1526" i="87"/>
  <c r="AA1526" i="87"/>
  <c r="AG1525" i="87"/>
  <c r="AF1525" i="87"/>
  <c r="AE1525" i="87"/>
  <c r="AD1525" i="87"/>
  <c r="AC1525" i="87"/>
  <c r="AB1525" i="87"/>
  <c r="AA1525" i="87"/>
  <c r="AG1524" i="87"/>
  <c r="AF1524" i="87"/>
  <c r="AE1524" i="87"/>
  <c r="AD1524" i="87"/>
  <c r="AC1524" i="87"/>
  <c r="AB1524" i="87"/>
  <c r="AA1524" i="87"/>
  <c r="AG1523" i="87"/>
  <c r="AF1523" i="87"/>
  <c r="AE1523" i="87"/>
  <c r="AD1523" i="87"/>
  <c r="AC1523" i="87"/>
  <c r="AB1523" i="87"/>
  <c r="AA1523" i="87"/>
  <c r="AG1522" i="87"/>
  <c r="AF1522" i="87"/>
  <c r="AE1522" i="87"/>
  <c r="AD1522" i="87"/>
  <c r="AC1522" i="87"/>
  <c r="AB1522" i="87"/>
  <c r="AA1522" i="87"/>
  <c r="AG1521" i="87"/>
  <c r="AF1521" i="87"/>
  <c r="AE1521" i="87"/>
  <c r="AD1521" i="87"/>
  <c r="AC1521" i="87"/>
  <c r="AB1521" i="87"/>
  <c r="AA1521" i="87"/>
  <c r="AG1520" i="87"/>
  <c r="AF1520" i="87"/>
  <c r="AE1520" i="87"/>
  <c r="AD1520" i="87"/>
  <c r="AC1520" i="87"/>
  <c r="AB1520" i="87"/>
  <c r="AA1520" i="87"/>
  <c r="AG1519" i="87"/>
  <c r="AF1519" i="87"/>
  <c r="AE1519" i="87"/>
  <c r="AD1519" i="87"/>
  <c r="AC1519" i="87"/>
  <c r="AB1519" i="87"/>
  <c r="AA1519" i="87"/>
  <c r="AG1518" i="87"/>
  <c r="AF1518" i="87"/>
  <c r="AE1518" i="87"/>
  <c r="AD1518" i="87"/>
  <c r="AC1518" i="87"/>
  <c r="AB1518" i="87"/>
  <c r="AA1518" i="87"/>
  <c r="AG1517" i="87"/>
  <c r="AF1517" i="87"/>
  <c r="AE1517" i="87"/>
  <c r="AD1517" i="87"/>
  <c r="AC1517" i="87"/>
  <c r="AB1517" i="87"/>
  <c r="AA1517" i="87"/>
  <c r="AG1516" i="87"/>
  <c r="AF1516" i="87"/>
  <c r="AE1516" i="87"/>
  <c r="AD1516" i="87"/>
  <c r="AC1516" i="87"/>
  <c r="AB1516" i="87"/>
  <c r="AA1516" i="87"/>
  <c r="AG1515" i="87"/>
  <c r="AF1515" i="87"/>
  <c r="AE1515" i="87"/>
  <c r="AD1515" i="87"/>
  <c r="AC1515" i="87"/>
  <c r="AB1515" i="87"/>
  <c r="AA1515" i="87"/>
  <c r="AG1514" i="87"/>
  <c r="AF1514" i="87"/>
  <c r="AE1514" i="87"/>
  <c r="AD1514" i="87"/>
  <c r="AC1514" i="87"/>
  <c r="AB1514" i="87"/>
  <c r="AA1514" i="87"/>
  <c r="AG1513" i="87"/>
  <c r="AF1513" i="87"/>
  <c r="AE1513" i="87"/>
  <c r="AD1513" i="87"/>
  <c r="AC1513" i="87"/>
  <c r="AB1513" i="87"/>
  <c r="AA1513" i="87"/>
  <c r="AG1512" i="87"/>
  <c r="AF1512" i="87"/>
  <c r="AE1512" i="87"/>
  <c r="AD1512" i="87"/>
  <c r="AC1512" i="87"/>
  <c r="AB1512" i="87"/>
  <c r="AA1512" i="87"/>
  <c r="AG1511" i="87"/>
  <c r="AF1511" i="87"/>
  <c r="AE1511" i="87"/>
  <c r="AD1511" i="87"/>
  <c r="AC1511" i="87"/>
  <c r="AB1511" i="87"/>
  <c r="AA1511" i="87"/>
  <c r="AG1510" i="87"/>
  <c r="AF1510" i="87"/>
  <c r="AE1510" i="87"/>
  <c r="AD1510" i="87"/>
  <c r="AC1510" i="87"/>
  <c r="AB1510" i="87"/>
  <c r="AA1510" i="87"/>
  <c r="AG1509" i="87"/>
  <c r="AF1509" i="87"/>
  <c r="AE1509" i="87"/>
  <c r="AD1509" i="87"/>
  <c r="AC1509" i="87"/>
  <c r="AB1509" i="87"/>
  <c r="AA1509" i="87"/>
  <c r="AG1508" i="87"/>
  <c r="AF1508" i="87"/>
  <c r="AE1508" i="87"/>
  <c r="AD1508" i="87"/>
  <c r="AC1508" i="87"/>
  <c r="AB1508" i="87"/>
  <c r="AA1508" i="87"/>
  <c r="AG1507" i="87"/>
  <c r="AF1507" i="87"/>
  <c r="AE1507" i="87"/>
  <c r="AD1507" i="87"/>
  <c r="AC1507" i="87"/>
  <c r="AB1507" i="87"/>
  <c r="AA1507" i="87"/>
  <c r="AG1506" i="87"/>
  <c r="AF1506" i="87"/>
  <c r="AE1506" i="87"/>
  <c r="AD1506" i="87"/>
  <c r="AC1506" i="87"/>
  <c r="AB1506" i="87"/>
  <c r="AA1506" i="87"/>
  <c r="AG1505" i="87"/>
  <c r="AF1505" i="87"/>
  <c r="AE1505" i="87"/>
  <c r="AD1505" i="87"/>
  <c r="AC1505" i="87"/>
  <c r="AB1505" i="87"/>
  <c r="AA1505" i="87"/>
  <c r="AG1504" i="87"/>
  <c r="AF1504" i="87"/>
  <c r="AE1504" i="87"/>
  <c r="AD1504" i="87"/>
  <c r="AC1504" i="87"/>
  <c r="AB1504" i="87"/>
  <c r="AA1504" i="87"/>
  <c r="AG1503" i="87"/>
  <c r="AF1503" i="87"/>
  <c r="AE1503" i="87"/>
  <c r="AD1503" i="87"/>
  <c r="AC1503" i="87"/>
  <c r="AB1503" i="87"/>
  <c r="AA1503" i="87"/>
  <c r="AG1502" i="87"/>
  <c r="AF1502" i="87"/>
  <c r="AE1502" i="87"/>
  <c r="AD1502" i="87"/>
  <c r="AC1502" i="87"/>
  <c r="AB1502" i="87"/>
  <c r="AA1502" i="87"/>
  <c r="AG1501" i="87"/>
  <c r="AF1501" i="87"/>
  <c r="AE1501" i="87"/>
  <c r="AD1501" i="87"/>
  <c r="AC1501" i="87"/>
  <c r="AB1501" i="87"/>
  <c r="AA1501" i="87"/>
  <c r="AG1500" i="87"/>
  <c r="AF1500" i="87"/>
  <c r="AE1500" i="87"/>
  <c r="AD1500" i="87"/>
  <c r="AC1500" i="87"/>
  <c r="AB1500" i="87"/>
  <c r="AA1500" i="87"/>
  <c r="AG1499" i="87"/>
  <c r="AF1499" i="87"/>
  <c r="AE1499" i="87"/>
  <c r="AD1499" i="87"/>
  <c r="AC1499" i="87"/>
  <c r="AB1499" i="87"/>
  <c r="AA1499" i="87"/>
  <c r="AG1498" i="87"/>
  <c r="AF1498" i="87"/>
  <c r="AE1498" i="87"/>
  <c r="AD1498" i="87"/>
  <c r="AC1498" i="87"/>
  <c r="AB1498" i="87"/>
  <c r="AA1498" i="87"/>
  <c r="AG1497" i="87"/>
  <c r="AF1497" i="87"/>
  <c r="AE1497" i="87"/>
  <c r="AD1497" i="87"/>
  <c r="AC1497" i="87"/>
  <c r="AB1497" i="87"/>
  <c r="AA1497" i="87"/>
  <c r="AG1496" i="87"/>
  <c r="AF1496" i="87"/>
  <c r="AE1496" i="87"/>
  <c r="AD1496" i="87"/>
  <c r="AC1496" i="87"/>
  <c r="AB1496" i="87"/>
  <c r="AA1496" i="87"/>
  <c r="AG1495" i="87"/>
  <c r="AF1495" i="87"/>
  <c r="AE1495" i="87"/>
  <c r="AD1495" i="87"/>
  <c r="AC1495" i="87"/>
  <c r="AB1495" i="87"/>
  <c r="AA1495" i="87"/>
  <c r="AG1494" i="87"/>
  <c r="AF1494" i="87"/>
  <c r="AE1494" i="87"/>
  <c r="AD1494" i="87"/>
  <c r="AC1494" i="87"/>
  <c r="AB1494" i="87"/>
  <c r="AA1494" i="87"/>
  <c r="AG1493" i="87"/>
  <c r="AF1493" i="87"/>
  <c r="AE1493" i="87"/>
  <c r="AD1493" i="87"/>
  <c r="AC1493" i="87"/>
  <c r="AB1493" i="87"/>
  <c r="AA1493" i="87"/>
  <c r="AG1492" i="87"/>
  <c r="AF1492" i="87"/>
  <c r="AE1492" i="87"/>
  <c r="AD1492" i="87"/>
  <c r="AC1492" i="87"/>
  <c r="AB1492" i="87"/>
  <c r="AA1492" i="87"/>
  <c r="AG1491" i="87"/>
  <c r="AF1491" i="87"/>
  <c r="AE1491" i="87"/>
  <c r="AD1491" i="87"/>
  <c r="AC1491" i="87"/>
  <c r="AB1491" i="87"/>
  <c r="AA1491" i="87"/>
  <c r="AG1490" i="87"/>
  <c r="AF1490" i="87"/>
  <c r="AE1490" i="87"/>
  <c r="AD1490" i="87"/>
  <c r="AC1490" i="87"/>
  <c r="AB1490" i="87"/>
  <c r="AA1490" i="87"/>
  <c r="AG1489" i="87"/>
  <c r="AF1489" i="87"/>
  <c r="AE1489" i="87"/>
  <c r="AD1489" i="87"/>
  <c r="AC1489" i="87"/>
  <c r="AB1489" i="87"/>
  <c r="AA1489" i="87"/>
  <c r="AG1488" i="87"/>
  <c r="AF1488" i="87"/>
  <c r="AE1488" i="87"/>
  <c r="AD1488" i="87"/>
  <c r="AC1488" i="87"/>
  <c r="AB1488" i="87"/>
  <c r="AA1488" i="87"/>
  <c r="AG1487" i="87"/>
  <c r="AF1487" i="87"/>
  <c r="AE1487" i="87"/>
  <c r="AD1487" i="87"/>
  <c r="AC1487" i="87"/>
  <c r="AB1487" i="87"/>
  <c r="AA1487" i="87"/>
  <c r="AG1486" i="87"/>
  <c r="AF1486" i="87"/>
  <c r="AE1486" i="87"/>
  <c r="AD1486" i="87"/>
  <c r="AC1486" i="87"/>
  <c r="AB1486" i="87"/>
  <c r="AA1486" i="87"/>
  <c r="AG1485" i="87"/>
  <c r="AF1485" i="87"/>
  <c r="AE1485" i="87"/>
  <c r="AD1485" i="87"/>
  <c r="AC1485" i="87"/>
  <c r="AB1485" i="87"/>
  <c r="AA1485" i="87"/>
  <c r="AG1484" i="87"/>
  <c r="AF1484" i="87"/>
  <c r="AE1484" i="87"/>
  <c r="AD1484" i="87"/>
  <c r="AC1484" i="87"/>
  <c r="AB1484" i="87"/>
  <c r="AA1484" i="87"/>
  <c r="AG1483" i="87"/>
  <c r="AF1483" i="87"/>
  <c r="AE1483" i="87"/>
  <c r="AD1483" i="87"/>
  <c r="AC1483" i="87"/>
  <c r="AB1483" i="87"/>
  <c r="AA1483" i="87"/>
  <c r="AG1482" i="87"/>
  <c r="AF1482" i="87"/>
  <c r="AE1482" i="87"/>
  <c r="AD1482" i="87"/>
  <c r="AC1482" i="87"/>
  <c r="AB1482" i="87"/>
  <c r="AA1482" i="87"/>
  <c r="AG1481" i="87"/>
  <c r="AF1481" i="87"/>
  <c r="AE1481" i="87"/>
  <c r="AD1481" i="87"/>
  <c r="AC1481" i="87"/>
  <c r="AB1481" i="87"/>
  <c r="AA1481" i="87"/>
  <c r="AG1480" i="87"/>
  <c r="AF1480" i="87"/>
  <c r="AE1480" i="87"/>
  <c r="AD1480" i="87"/>
  <c r="AC1480" i="87"/>
  <c r="AB1480" i="87"/>
  <c r="AA1480" i="87"/>
  <c r="AG1479" i="87"/>
  <c r="AF1479" i="87"/>
  <c r="AE1479" i="87"/>
  <c r="AD1479" i="87"/>
  <c r="AC1479" i="87"/>
  <c r="AB1479" i="87"/>
  <c r="AA1479" i="87"/>
  <c r="AG1478" i="87"/>
  <c r="AF1478" i="87"/>
  <c r="AE1478" i="87"/>
  <c r="AD1478" i="87"/>
  <c r="AC1478" i="87"/>
  <c r="AB1478" i="87"/>
  <c r="AA1478" i="87"/>
  <c r="AG1477" i="87"/>
  <c r="AF1477" i="87"/>
  <c r="AE1477" i="87"/>
  <c r="AD1477" i="87"/>
  <c r="AC1477" i="87"/>
  <c r="AB1477" i="87"/>
  <c r="AA1477" i="87"/>
  <c r="AG1476" i="87"/>
  <c r="AF1476" i="87"/>
  <c r="AE1476" i="87"/>
  <c r="AD1476" i="87"/>
  <c r="AC1476" i="87"/>
  <c r="AB1476" i="87"/>
  <c r="AA1476" i="87"/>
  <c r="AG1475" i="87"/>
  <c r="AF1475" i="87"/>
  <c r="AE1475" i="87"/>
  <c r="AD1475" i="87"/>
  <c r="AC1475" i="87"/>
  <c r="AB1475" i="87"/>
  <c r="AA1475" i="87"/>
  <c r="AG1474" i="87"/>
  <c r="AF1474" i="87"/>
  <c r="AE1474" i="87"/>
  <c r="AD1474" i="87"/>
  <c r="AC1474" i="87"/>
  <c r="AB1474" i="87"/>
  <c r="AA1474" i="87"/>
  <c r="AG1473" i="87"/>
  <c r="AF1473" i="87"/>
  <c r="AE1473" i="87"/>
  <c r="AD1473" i="87"/>
  <c r="AC1473" i="87"/>
  <c r="AB1473" i="87"/>
  <c r="AA1473" i="87"/>
  <c r="AG1472" i="87"/>
  <c r="AF1472" i="87"/>
  <c r="AE1472" i="87"/>
  <c r="AD1472" i="87"/>
  <c r="AC1472" i="87"/>
  <c r="AB1472" i="87"/>
  <c r="AA1472" i="87"/>
  <c r="AG1471" i="87"/>
  <c r="AF1471" i="87"/>
  <c r="AE1471" i="87"/>
  <c r="AD1471" i="87"/>
  <c r="AC1471" i="87"/>
  <c r="AB1471" i="87"/>
  <c r="AA1471" i="87"/>
  <c r="AG1470" i="87"/>
  <c r="AF1470" i="87"/>
  <c r="AE1470" i="87"/>
  <c r="AD1470" i="87"/>
  <c r="AC1470" i="87"/>
  <c r="AB1470" i="87"/>
  <c r="AA1470" i="87"/>
  <c r="AG1469" i="87"/>
  <c r="AF1469" i="87"/>
  <c r="AE1469" i="87"/>
  <c r="AD1469" i="87"/>
  <c r="AC1469" i="87"/>
  <c r="AB1469" i="87"/>
  <c r="AA1469" i="87"/>
  <c r="AG1468" i="87"/>
  <c r="AF1468" i="87"/>
  <c r="AE1468" i="87"/>
  <c r="AD1468" i="87"/>
  <c r="AC1468" i="87"/>
  <c r="AB1468" i="87"/>
  <c r="AA1468" i="87"/>
  <c r="AG1467" i="87"/>
  <c r="AF1467" i="87"/>
  <c r="AE1467" i="87"/>
  <c r="AD1467" i="87"/>
  <c r="AC1467" i="87"/>
  <c r="AB1467" i="87"/>
  <c r="AA1467" i="87"/>
  <c r="AG1466" i="87"/>
  <c r="AF1466" i="87"/>
  <c r="AE1466" i="87"/>
  <c r="AD1466" i="87"/>
  <c r="AC1466" i="87"/>
  <c r="AB1466" i="87"/>
  <c r="AA1466" i="87"/>
  <c r="AG1465" i="87"/>
  <c r="AF1465" i="87"/>
  <c r="AE1465" i="87"/>
  <c r="AD1465" i="87"/>
  <c r="AC1465" i="87"/>
  <c r="AB1465" i="87"/>
  <c r="AA1465" i="87"/>
  <c r="AG1464" i="87"/>
  <c r="AF1464" i="87"/>
  <c r="AE1464" i="87"/>
  <c r="AD1464" i="87"/>
  <c r="AC1464" i="87"/>
  <c r="AB1464" i="87"/>
  <c r="AA1464" i="87"/>
  <c r="AG1463" i="87"/>
  <c r="AF1463" i="87"/>
  <c r="AE1463" i="87"/>
  <c r="AD1463" i="87"/>
  <c r="AC1463" i="87"/>
  <c r="AB1463" i="87"/>
  <c r="AA1463" i="87"/>
  <c r="AG1462" i="87"/>
  <c r="AF1462" i="87"/>
  <c r="AE1462" i="87"/>
  <c r="AD1462" i="87"/>
  <c r="AC1462" i="87"/>
  <c r="AB1462" i="87"/>
  <c r="AA1462" i="87"/>
  <c r="AG1461" i="87"/>
  <c r="AF1461" i="87"/>
  <c r="AE1461" i="87"/>
  <c r="AD1461" i="87"/>
  <c r="AC1461" i="87"/>
  <c r="AB1461" i="87"/>
  <c r="AA1461" i="87"/>
  <c r="AG1460" i="87"/>
  <c r="AF1460" i="87"/>
  <c r="AE1460" i="87"/>
  <c r="AD1460" i="87"/>
  <c r="AC1460" i="87"/>
  <c r="AB1460" i="87"/>
  <c r="AA1460" i="87"/>
  <c r="AG1459" i="87"/>
  <c r="AF1459" i="87"/>
  <c r="AE1459" i="87"/>
  <c r="AD1459" i="87"/>
  <c r="AC1459" i="87"/>
  <c r="AB1459" i="87"/>
  <c r="AA1459" i="87"/>
  <c r="AG1458" i="87"/>
  <c r="AF1458" i="87"/>
  <c r="AE1458" i="87"/>
  <c r="AD1458" i="87"/>
  <c r="AC1458" i="87"/>
  <c r="AB1458" i="87"/>
  <c r="AA1458" i="87"/>
  <c r="AG1457" i="87"/>
  <c r="AF1457" i="87"/>
  <c r="AE1457" i="87"/>
  <c r="AD1457" i="87"/>
  <c r="AC1457" i="87"/>
  <c r="AB1457" i="87"/>
  <c r="AA1457" i="87"/>
  <c r="AG1456" i="87"/>
  <c r="AF1456" i="87"/>
  <c r="AE1456" i="87"/>
  <c r="AD1456" i="87"/>
  <c r="AC1456" i="87"/>
  <c r="AB1456" i="87"/>
  <c r="AA1456" i="87"/>
  <c r="AG1455" i="87"/>
  <c r="AF1455" i="87"/>
  <c r="AE1455" i="87"/>
  <c r="AD1455" i="87"/>
  <c r="AC1455" i="87"/>
  <c r="AB1455" i="87"/>
  <c r="AA1455" i="87"/>
  <c r="AG1454" i="87"/>
  <c r="AF1454" i="87"/>
  <c r="AE1454" i="87"/>
  <c r="AD1454" i="87"/>
  <c r="AC1454" i="87"/>
  <c r="AB1454" i="87"/>
  <c r="AA1454" i="87"/>
  <c r="AG1453" i="87"/>
  <c r="AF1453" i="87"/>
  <c r="AE1453" i="87"/>
  <c r="AD1453" i="87"/>
  <c r="AC1453" i="87"/>
  <c r="AB1453" i="87"/>
  <c r="AA1453" i="87"/>
  <c r="AG1452" i="87"/>
  <c r="AF1452" i="87"/>
  <c r="AE1452" i="87"/>
  <c r="AD1452" i="87"/>
  <c r="AC1452" i="87"/>
  <c r="AB1452" i="87"/>
  <c r="AA1452" i="87"/>
  <c r="AG1451" i="87"/>
  <c r="AF1451" i="87"/>
  <c r="AE1451" i="87"/>
  <c r="AD1451" i="87"/>
  <c r="AC1451" i="87"/>
  <c r="AB1451" i="87"/>
  <c r="AA1451" i="87"/>
  <c r="AG1450" i="87"/>
  <c r="AF1450" i="87"/>
  <c r="AE1450" i="87"/>
  <c r="AD1450" i="87"/>
  <c r="AC1450" i="87"/>
  <c r="AB1450" i="87"/>
  <c r="AA1450" i="87"/>
  <c r="AG1449" i="87"/>
  <c r="AF1449" i="87"/>
  <c r="AE1449" i="87"/>
  <c r="AD1449" i="87"/>
  <c r="AC1449" i="87"/>
  <c r="AB1449" i="87"/>
  <c r="AA1449" i="87"/>
  <c r="AG1448" i="87"/>
  <c r="AF1448" i="87"/>
  <c r="AE1448" i="87"/>
  <c r="AD1448" i="87"/>
  <c r="AC1448" i="87"/>
  <c r="AB1448" i="87"/>
  <c r="AA1448" i="87"/>
  <c r="AG1447" i="87"/>
  <c r="AF1447" i="87"/>
  <c r="AE1447" i="87"/>
  <c r="AD1447" i="87"/>
  <c r="AC1447" i="87"/>
  <c r="AB1447" i="87"/>
  <c r="AA1447" i="87"/>
  <c r="AG1446" i="87"/>
  <c r="AF1446" i="87"/>
  <c r="AE1446" i="87"/>
  <c r="AD1446" i="87"/>
  <c r="AC1446" i="87"/>
  <c r="AB1446" i="87"/>
  <c r="AA1446" i="87"/>
  <c r="AG1445" i="87"/>
  <c r="AF1445" i="87"/>
  <c r="AE1445" i="87"/>
  <c r="AD1445" i="87"/>
  <c r="AC1445" i="87"/>
  <c r="AB1445" i="87"/>
  <c r="AA1445" i="87"/>
  <c r="AG1444" i="87"/>
  <c r="AF1444" i="87"/>
  <c r="AE1444" i="87"/>
  <c r="AD1444" i="87"/>
  <c r="AC1444" i="87"/>
  <c r="AB1444" i="87"/>
  <c r="AA1444" i="87"/>
  <c r="AG1443" i="87"/>
  <c r="AF1443" i="87"/>
  <c r="AE1443" i="87"/>
  <c r="AD1443" i="87"/>
  <c r="AC1443" i="87"/>
  <c r="AB1443" i="87"/>
  <c r="AA1443" i="87"/>
  <c r="AG1442" i="87"/>
  <c r="AF1442" i="87"/>
  <c r="AE1442" i="87"/>
  <c r="AD1442" i="87"/>
  <c r="AC1442" i="87"/>
  <c r="AB1442" i="87"/>
  <c r="AA1442" i="87"/>
  <c r="AG1441" i="87"/>
  <c r="AF1441" i="87"/>
  <c r="AE1441" i="87"/>
  <c r="AD1441" i="87"/>
  <c r="AC1441" i="87"/>
  <c r="AB1441" i="87"/>
  <c r="AA1441" i="87"/>
  <c r="AG1440" i="87"/>
  <c r="AF1440" i="87"/>
  <c r="AE1440" i="87"/>
  <c r="AD1440" i="87"/>
  <c r="AC1440" i="87"/>
  <c r="AB1440" i="87"/>
  <c r="AA1440" i="87"/>
  <c r="AG1439" i="87"/>
  <c r="AF1439" i="87"/>
  <c r="AE1439" i="87"/>
  <c r="AD1439" i="87"/>
  <c r="AC1439" i="87"/>
  <c r="AB1439" i="87"/>
  <c r="AA1439" i="87"/>
  <c r="AG1438" i="87"/>
  <c r="AF1438" i="87"/>
  <c r="AE1438" i="87"/>
  <c r="AD1438" i="87"/>
  <c r="AC1438" i="87"/>
  <c r="AB1438" i="87"/>
  <c r="AA1438" i="87"/>
  <c r="AG1437" i="87"/>
  <c r="AF1437" i="87"/>
  <c r="AE1437" i="87"/>
  <c r="AD1437" i="87"/>
  <c r="AC1437" i="87"/>
  <c r="AB1437" i="87"/>
  <c r="AA1437" i="87"/>
  <c r="AG1436" i="87"/>
  <c r="AF1436" i="87"/>
  <c r="AE1436" i="87"/>
  <c r="AD1436" i="87"/>
  <c r="AC1436" i="87"/>
  <c r="AB1436" i="87"/>
  <c r="AA1436" i="87"/>
  <c r="AG1435" i="87"/>
  <c r="AF1435" i="87"/>
  <c r="AE1435" i="87"/>
  <c r="AD1435" i="87"/>
  <c r="AC1435" i="87"/>
  <c r="AB1435" i="87"/>
  <c r="AA1435" i="87"/>
  <c r="AG1434" i="87"/>
  <c r="AF1434" i="87"/>
  <c r="AE1434" i="87"/>
  <c r="AD1434" i="87"/>
  <c r="AC1434" i="87"/>
  <c r="AB1434" i="87"/>
  <c r="AA1434" i="87"/>
  <c r="AG1433" i="87"/>
  <c r="AF1433" i="87"/>
  <c r="AE1433" i="87"/>
  <c r="AD1433" i="87"/>
  <c r="AC1433" i="87"/>
  <c r="AB1433" i="87"/>
  <c r="AA1433" i="87"/>
  <c r="AG1432" i="87"/>
  <c r="AF1432" i="87"/>
  <c r="AE1432" i="87"/>
  <c r="AD1432" i="87"/>
  <c r="AC1432" i="87"/>
  <c r="AB1432" i="87"/>
  <c r="AA1432" i="87"/>
  <c r="AG1431" i="87"/>
  <c r="AF1431" i="87"/>
  <c r="AE1431" i="87"/>
  <c r="AD1431" i="87"/>
  <c r="AC1431" i="87"/>
  <c r="AB1431" i="87"/>
  <c r="AA1431" i="87"/>
  <c r="AG1430" i="87"/>
  <c r="AF1430" i="87"/>
  <c r="AE1430" i="87"/>
  <c r="AD1430" i="87"/>
  <c r="AC1430" i="87"/>
  <c r="AB1430" i="87"/>
  <c r="AA1430" i="87"/>
  <c r="AG1429" i="87"/>
  <c r="AF1429" i="87"/>
  <c r="AE1429" i="87"/>
  <c r="AD1429" i="87"/>
  <c r="AC1429" i="87"/>
  <c r="AB1429" i="87"/>
  <c r="AA1429" i="87"/>
  <c r="AG1428" i="87"/>
  <c r="AF1428" i="87"/>
  <c r="AE1428" i="87"/>
  <c r="AD1428" i="87"/>
  <c r="AC1428" i="87"/>
  <c r="AB1428" i="87"/>
  <c r="AA1428" i="87"/>
  <c r="AG1427" i="87"/>
  <c r="AF1427" i="87"/>
  <c r="AE1427" i="87"/>
  <c r="AD1427" i="87"/>
  <c r="AC1427" i="87"/>
  <c r="AB1427" i="87"/>
  <c r="AA1427" i="87"/>
  <c r="AG1426" i="87"/>
  <c r="AF1426" i="87"/>
  <c r="AE1426" i="87"/>
  <c r="AD1426" i="87"/>
  <c r="AC1426" i="87"/>
  <c r="AB1426" i="87"/>
  <c r="AA1426" i="87"/>
  <c r="AG1425" i="87"/>
  <c r="AF1425" i="87"/>
  <c r="AE1425" i="87"/>
  <c r="AD1425" i="87"/>
  <c r="AC1425" i="87"/>
  <c r="AB1425" i="87"/>
  <c r="AA1425" i="87"/>
  <c r="AG1424" i="87"/>
  <c r="AF1424" i="87"/>
  <c r="AE1424" i="87"/>
  <c r="AD1424" i="87"/>
  <c r="AC1424" i="87"/>
  <c r="AB1424" i="87"/>
  <c r="AA1424" i="87"/>
  <c r="AG1423" i="87"/>
  <c r="AF1423" i="87"/>
  <c r="AE1423" i="87"/>
  <c r="AD1423" i="87"/>
  <c r="AC1423" i="87"/>
  <c r="AB1423" i="87"/>
  <c r="AA1423" i="87"/>
  <c r="AG1422" i="87"/>
  <c r="AF1422" i="87"/>
  <c r="AE1422" i="87"/>
  <c r="AD1422" i="87"/>
  <c r="AC1422" i="87"/>
  <c r="AB1422" i="87"/>
  <c r="AA1422" i="87"/>
  <c r="AG1421" i="87"/>
  <c r="AF1421" i="87"/>
  <c r="AE1421" i="87"/>
  <c r="AD1421" i="87"/>
  <c r="AC1421" i="87"/>
  <c r="AB1421" i="87"/>
  <c r="AA1421" i="87"/>
  <c r="AG1420" i="87"/>
  <c r="AF1420" i="87"/>
  <c r="AE1420" i="87"/>
  <c r="AD1420" i="87"/>
  <c r="AC1420" i="87"/>
  <c r="AB1420" i="87"/>
  <c r="AA1420" i="87"/>
  <c r="AG1419" i="87"/>
  <c r="AF1419" i="87"/>
  <c r="AE1419" i="87"/>
  <c r="AD1419" i="87"/>
  <c r="AC1419" i="87"/>
  <c r="AB1419" i="87"/>
  <c r="AA1419" i="87"/>
  <c r="AG1418" i="87"/>
  <c r="AF1418" i="87"/>
  <c r="AE1418" i="87"/>
  <c r="AD1418" i="87"/>
  <c r="AC1418" i="87"/>
  <c r="AB1418" i="87"/>
  <c r="AA1418" i="87"/>
  <c r="AG1417" i="87"/>
  <c r="AF1417" i="87"/>
  <c r="AE1417" i="87"/>
  <c r="AD1417" i="87"/>
  <c r="AC1417" i="87"/>
  <c r="AB1417" i="87"/>
  <c r="AA1417" i="87"/>
  <c r="AG1416" i="87"/>
  <c r="AF1416" i="87"/>
  <c r="AE1416" i="87"/>
  <c r="AD1416" i="87"/>
  <c r="AC1416" i="87"/>
  <c r="AB1416" i="87"/>
  <c r="AA1416" i="87"/>
  <c r="AG1415" i="87"/>
  <c r="AF1415" i="87"/>
  <c r="AE1415" i="87"/>
  <c r="AD1415" i="87"/>
  <c r="AC1415" i="87"/>
  <c r="AB1415" i="87"/>
  <c r="AA1415" i="87"/>
  <c r="AG1414" i="87"/>
  <c r="AF1414" i="87"/>
  <c r="AE1414" i="87"/>
  <c r="AD1414" i="87"/>
  <c r="AC1414" i="87"/>
  <c r="AB1414" i="87"/>
  <c r="AA1414" i="87"/>
  <c r="AG1413" i="87"/>
  <c r="AF1413" i="87"/>
  <c r="AE1413" i="87"/>
  <c r="AD1413" i="87"/>
  <c r="AC1413" i="87"/>
  <c r="AB1413" i="87"/>
  <c r="AA1413" i="87"/>
  <c r="AG1412" i="87"/>
  <c r="AF1412" i="87"/>
  <c r="AE1412" i="87"/>
  <c r="AD1412" i="87"/>
  <c r="AC1412" i="87"/>
  <c r="AB1412" i="87"/>
  <c r="AA1412" i="87"/>
  <c r="AG1411" i="87"/>
  <c r="AF1411" i="87"/>
  <c r="AE1411" i="87"/>
  <c r="AD1411" i="87"/>
  <c r="AC1411" i="87"/>
  <c r="AB1411" i="87"/>
  <c r="AA1411" i="87"/>
  <c r="AG1410" i="87"/>
  <c r="AF1410" i="87"/>
  <c r="AE1410" i="87"/>
  <c r="AD1410" i="87"/>
  <c r="AC1410" i="87"/>
  <c r="AB1410" i="87"/>
  <c r="AA1410" i="87"/>
  <c r="AG1409" i="87"/>
  <c r="AF1409" i="87"/>
  <c r="AE1409" i="87"/>
  <c r="AD1409" i="87"/>
  <c r="AC1409" i="87"/>
  <c r="AB1409" i="87"/>
  <c r="AA1409" i="87"/>
  <c r="AG1408" i="87"/>
  <c r="AF1408" i="87"/>
  <c r="AE1408" i="87"/>
  <c r="AD1408" i="87"/>
  <c r="AC1408" i="87"/>
  <c r="AB1408" i="87"/>
  <c r="AA1408" i="87"/>
  <c r="AG1407" i="87"/>
  <c r="AF1407" i="87"/>
  <c r="AE1407" i="87"/>
  <c r="AD1407" i="87"/>
  <c r="AC1407" i="87"/>
  <c r="AB1407" i="87"/>
  <c r="AA1407" i="87"/>
  <c r="AG1406" i="87"/>
  <c r="AF1406" i="87"/>
  <c r="AE1406" i="87"/>
  <c r="AD1406" i="87"/>
  <c r="AC1406" i="87"/>
  <c r="AB1406" i="87"/>
  <c r="AA1406" i="87"/>
  <c r="AG1405" i="87"/>
  <c r="AF1405" i="87"/>
  <c r="AE1405" i="87"/>
  <c r="AD1405" i="87"/>
  <c r="AC1405" i="87"/>
  <c r="AB1405" i="87"/>
  <c r="AA1405" i="87"/>
  <c r="AG1404" i="87"/>
  <c r="AF1404" i="87"/>
  <c r="AE1404" i="87"/>
  <c r="AD1404" i="87"/>
  <c r="AC1404" i="87"/>
  <c r="AB1404" i="87"/>
  <c r="AA1404" i="87"/>
  <c r="AG1403" i="87"/>
  <c r="AF1403" i="87"/>
  <c r="AE1403" i="87"/>
  <c r="AD1403" i="87"/>
  <c r="AC1403" i="87"/>
  <c r="AB1403" i="87"/>
  <c r="AA1403" i="87"/>
  <c r="AG1402" i="87"/>
  <c r="AF1402" i="87"/>
  <c r="AE1402" i="87"/>
  <c r="AD1402" i="87"/>
  <c r="AC1402" i="87"/>
  <c r="AB1402" i="87"/>
  <c r="AA1402" i="87"/>
  <c r="AG1401" i="87"/>
  <c r="AF1401" i="87"/>
  <c r="AE1401" i="87"/>
  <c r="AD1401" i="87"/>
  <c r="AC1401" i="87"/>
  <c r="AB1401" i="87"/>
  <c r="AA1401" i="87"/>
  <c r="AG1400" i="87"/>
  <c r="AF1400" i="87"/>
  <c r="AE1400" i="87"/>
  <c r="AD1400" i="87"/>
  <c r="AC1400" i="87"/>
  <c r="AB1400" i="87"/>
  <c r="AA1400" i="87"/>
  <c r="AG1399" i="87"/>
  <c r="AF1399" i="87"/>
  <c r="AE1399" i="87"/>
  <c r="AD1399" i="87"/>
  <c r="AC1399" i="87"/>
  <c r="AB1399" i="87"/>
  <c r="AA1399" i="87"/>
  <c r="AG1398" i="87"/>
  <c r="AF1398" i="87"/>
  <c r="AE1398" i="87"/>
  <c r="AD1398" i="87"/>
  <c r="AC1398" i="87"/>
  <c r="AB1398" i="87"/>
  <c r="AA1398" i="87"/>
  <c r="AG1397" i="87"/>
  <c r="AF1397" i="87"/>
  <c r="AE1397" i="87"/>
  <c r="AD1397" i="87"/>
  <c r="AC1397" i="87"/>
  <c r="AB1397" i="87"/>
  <c r="AA1397" i="87"/>
  <c r="AG1396" i="87"/>
  <c r="AF1396" i="87"/>
  <c r="AE1396" i="87"/>
  <c r="AD1396" i="87"/>
  <c r="AC1396" i="87"/>
  <c r="AB1396" i="87"/>
  <c r="AA1396" i="87"/>
  <c r="AG1395" i="87"/>
  <c r="AF1395" i="87"/>
  <c r="AE1395" i="87"/>
  <c r="AD1395" i="87"/>
  <c r="AC1395" i="87"/>
  <c r="AB1395" i="87"/>
  <c r="AA1395" i="87"/>
  <c r="AG1394" i="87"/>
  <c r="AF1394" i="87"/>
  <c r="AE1394" i="87"/>
  <c r="AD1394" i="87"/>
  <c r="AC1394" i="87"/>
  <c r="AB1394" i="87"/>
  <c r="AA1394" i="87"/>
  <c r="AG1393" i="87"/>
  <c r="AF1393" i="87"/>
  <c r="AE1393" i="87"/>
  <c r="AD1393" i="87"/>
  <c r="AC1393" i="87"/>
  <c r="AB1393" i="87"/>
  <c r="AA1393" i="87"/>
  <c r="AG1392" i="87"/>
  <c r="AF1392" i="87"/>
  <c r="AE1392" i="87"/>
  <c r="AD1392" i="87"/>
  <c r="AC1392" i="87"/>
  <c r="AB1392" i="87"/>
  <c r="AA1392" i="87"/>
  <c r="AG1391" i="87"/>
  <c r="AF1391" i="87"/>
  <c r="AE1391" i="87"/>
  <c r="AD1391" i="87"/>
  <c r="AC1391" i="87"/>
  <c r="AB1391" i="87"/>
  <c r="AA1391" i="87"/>
  <c r="AG1390" i="87"/>
  <c r="AF1390" i="87"/>
  <c r="AE1390" i="87"/>
  <c r="AD1390" i="87"/>
  <c r="AC1390" i="87"/>
  <c r="AB1390" i="87"/>
  <c r="AA1390" i="87"/>
  <c r="AG1389" i="87"/>
  <c r="AF1389" i="87"/>
  <c r="AE1389" i="87"/>
  <c r="AD1389" i="87"/>
  <c r="AC1389" i="87"/>
  <c r="AB1389" i="87"/>
  <c r="AA1389" i="87"/>
  <c r="AG1388" i="87"/>
  <c r="AF1388" i="87"/>
  <c r="AE1388" i="87"/>
  <c r="AD1388" i="87"/>
  <c r="AC1388" i="87"/>
  <c r="AB1388" i="87"/>
  <c r="AA1388" i="87"/>
  <c r="AG1387" i="87"/>
  <c r="AF1387" i="87"/>
  <c r="AE1387" i="87"/>
  <c r="AD1387" i="87"/>
  <c r="AC1387" i="87"/>
  <c r="AB1387" i="87"/>
  <c r="AA1387" i="87"/>
  <c r="AG1386" i="87"/>
  <c r="AF1386" i="87"/>
  <c r="AE1386" i="87"/>
  <c r="AD1386" i="87"/>
  <c r="AC1386" i="87"/>
  <c r="AB1386" i="87"/>
  <c r="AA1386" i="87"/>
  <c r="AG1385" i="87"/>
  <c r="AF1385" i="87"/>
  <c r="AE1385" i="87"/>
  <c r="AD1385" i="87"/>
  <c r="AC1385" i="87"/>
  <c r="AB1385" i="87"/>
  <c r="AA1385" i="87"/>
  <c r="AG1384" i="87"/>
  <c r="AF1384" i="87"/>
  <c r="AE1384" i="87"/>
  <c r="AD1384" i="87"/>
  <c r="AC1384" i="87"/>
  <c r="AB1384" i="87"/>
  <c r="AA1384" i="87"/>
  <c r="AG1383" i="87"/>
  <c r="AF1383" i="87"/>
  <c r="AE1383" i="87"/>
  <c r="AD1383" i="87"/>
  <c r="AC1383" i="87"/>
  <c r="AB1383" i="87"/>
  <c r="AA1383" i="87"/>
  <c r="AG1382" i="87"/>
  <c r="AF1382" i="87"/>
  <c r="AE1382" i="87"/>
  <c r="AD1382" i="87"/>
  <c r="AC1382" i="87"/>
  <c r="AB1382" i="87"/>
  <c r="AA1382" i="87"/>
  <c r="AG1381" i="87"/>
  <c r="AF1381" i="87"/>
  <c r="AE1381" i="87"/>
  <c r="AD1381" i="87"/>
  <c r="AC1381" i="87"/>
  <c r="AB1381" i="87"/>
  <c r="AA1381" i="87"/>
  <c r="AG1380" i="87"/>
  <c r="AF1380" i="87"/>
  <c r="AE1380" i="87"/>
  <c r="AD1380" i="87"/>
  <c r="AC1380" i="87"/>
  <c r="AB1380" i="87"/>
  <c r="AA1380" i="87"/>
  <c r="AG1379" i="87"/>
  <c r="AF1379" i="87"/>
  <c r="AE1379" i="87"/>
  <c r="AD1379" i="87"/>
  <c r="AC1379" i="87"/>
  <c r="AB1379" i="87"/>
  <c r="AA1379" i="87"/>
  <c r="AG1378" i="87"/>
  <c r="AF1378" i="87"/>
  <c r="AE1378" i="87"/>
  <c r="AD1378" i="87"/>
  <c r="AC1378" i="87"/>
  <c r="AB1378" i="87"/>
  <c r="AA1378" i="87"/>
  <c r="AG1377" i="87"/>
  <c r="AF1377" i="87"/>
  <c r="AE1377" i="87"/>
  <c r="AD1377" i="87"/>
  <c r="AC1377" i="87"/>
  <c r="AB1377" i="87"/>
  <c r="AA1377" i="87"/>
  <c r="AG1376" i="87"/>
  <c r="AF1376" i="87"/>
  <c r="AE1376" i="87"/>
  <c r="AD1376" i="87"/>
  <c r="AC1376" i="87"/>
  <c r="AB1376" i="87"/>
  <c r="AA1376" i="87"/>
  <c r="AG1375" i="87"/>
  <c r="AF1375" i="87"/>
  <c r="AE1375" i="87"/>
  <c r="AD1375" i="87"/>
  <c r="AC1375" i="87"/>
  <c r="AB1375" i="87"/>
  <c r="AA1375" i="87"/>
  <c r="AG1374" i="87"/>
  <c r="AF1374" i="87"/>
  <c r="AE1374" i="87"/>
  <c r="AD1374" i="87"/>
  <c r="AC1374" i="87"/>
  <c r="AB1374" i="87"/>
  <c r="AA1374" i="87"/>
  <c r="AG1373" i="87"/>
  <c r="AF1373" i="87"/>
  <c r="AE1373" i="87"/>
  <c r="AD1373" i="87"/>
  <c r="AC1373" i="87"/>
  <c r="AB1373" i="87"/>
  <c r="AA1373" i="87"/>
  <c r="AG1372" i="87"/>
  <c r="AF1372" i="87"/>
  <c r="AE1372" i="87"/>
  <c r="AD1372" i="87"/>
  <c r="AC1372" i="87"/>
  <c r="AB1372" i="87"/>
  <c r="AA1372" i="87"/>
  <c r="AG1371" i="87"/>
  <c r="AF1371" i="87"/>
  <c r="AE1371" i="87"/>
  <c r="AD1371" i="87"/>
  <c r="AC1371" i="87"/>
  <c r="AB1371" i="87"/>
  <c r="AA1371" i="87"/>
  <c r="AG1370" i="87"/>
  <c r="AF1370" i="87"/>
  <c r="AE1370" i="87"/>
  <c r="AD1370" i="87"/>
  <c r="AC1370" i="87"/>
  <c r="AB1370" i="87"/>
  <c r="AA1370" i="87"/>
  <c r="AG1369" i="87"/>
  <c r="AF1369" i="87"/>
  <c r="AE1369" i="87"/>
  <c r="AD1369" i="87"/>
  <c r="AC1369" i="87"/>
  <c r="AB1369" i="87"/>
  <c r="AA1369" i="87"/>
  <c r="AG1368" i="87"/>
  <c r="AF1368" i="87"/>
  <c r="AE1368" i="87"/>
  <c r="AD1368" i="87"/>
  <c r="AC1368" i="87"/>
  <c r="AB1368" i="87"/>
  <c r="AA1368" i="87"/>
  <c r="AG1367" i="87"/>
  <c r="AF1367" i="87"/>
  <c r="AE1367" i="87"/>
  <c r="AD1367" i="87"/>
  <c r="AC1367" i="87"/>
  <c r="AB1367" i="87"/>
  <c r="AA1367" i="87"/>
  <c r="AG1366" i="87"/>
  <c r="AF1366" i="87"/>
  <c r="AE1366" i="87"/>
  <c r="AD1366" i="87"/>
  <c r="AC1366" i="87"/>
  <c r="AB1366" i="87"/>
  <c r="AA1366" i="87"/>
  <c r="AG1365" i="87"/>
  <c r="AF1365" i="87"/>
  <c r="AE1365" i="87"/>
  <c r="AD1365" i="87"/>
  <c r="AC1365" i="87"/>
  <c r="AB1365" i="87"/>
  <c r="AA1365" i="87"/>
  <c r="AG1364" i="87"/>
  <c r="AF1364" i="87"/>
  <c r="AE1364" i="87"/>
  <c r="AD1364" i="87"/>
  <c r="AC1364" i="87"/>
  <c r="AB1364" i="87"/>
  <c r="AA1364" i="87"/>
  <c r="AG1363" i="87"/>
  <c r="AF1363" i="87"/>
  <c r="AE1363" i="87"/>
  <c r="AD1363" i="87"/>
  <c r="AC1363" i="87"/>
  <c r="AB1363" i="87"/>
  <c r="AA1363" i="87"/>
  <c r="AG1362" i="87"/>
  <c r="AF1362" i="87"/>
  <c r="AE1362" i="87"/>
  <c r="AD1362" i="87"/>
  <c r="AC1362" i="87"/>
  <c r="AB1362" i="87"/>
  <c r="AA1362" i="87"/>
  <c r="AG1361" i="87"/>
  <c r="AF1361" i="87"/>
  <c r="AE1361" i="87"/>
  <c r="AD1361" i="87"/>
  <c r="AC1361" i="87"/>
  <c r="AB1361" i="87"/>
  <c r="AA1361" i="87"/>
  <c r="AG1360" i="87"/>
  <c r="AF1360" i="87"/>
  <c r="AE1360" i="87"/>
  <c r="AD1360" i="87"/>
  <c r="AC1360" i="87"/>
  <c r="AB1360" i="87"/>
  <c r="AA1360" i="87"/>
  <c r="AG1359" i="87"/>
  <c r="AF1359" i="87"/>
  <c r="AE1359" i="87"/>
  <c r="AD1359" i="87"/>
  <c r="AC1359" i="87"/>
  <c r="AB1359" i="87"/>
  <c r="AA1359" i="87"/>
  <c r="AG1358" i="87"/>
  <c r="AF1358" i="87"/>
  <c r="AE1358" i="87"/>
  <c r="AD1358" i="87"/>
  <c r="AC1358" i="87"/>
  <c r="AB1358" i="87"/>
  <c r="AA1358" i="87"/>
  <c r="AG1357" i="87"/>
  <c r="AF1357" i="87"/>
  <c r="AE1357" i="87"/>
  <c r="AD1357" i="87"/>
  <c r="AC1357" i="87"/>
  <c r="AB1357" i="87"/>
  <c r="AA1357" i="87"/>
  <c r="AG1356" i="87"/>
  <c r="AF1356" i="87"/>
  <c r="AE1356" i="87"/>
  <c r="AD1356" i="87"/>
  <c r="AC1356" i="87"/>
  <c r="AB1356" i="87"/>
  <c r="AA1356" i="87"/>
  <c r="AG1355" i="87"/>
  <c r="AF1355" i="87"/>
  <c r="AE1355" i="87"/>
  <c r="AD1355" i="87"/>
  <c r="AC1355" i="87"/>
  <c r="AB1355" i="87"/>
  <c r="AA1355" i="87"/>
  <c r="AG1354" i="87"/>
  <c r="AF1354" i="87"/>
  <c r="AE1354" i="87"/>
  <c r="AD1354" i="87"/>
  <c r="AC1354" i="87"/>
  <c r="AB1354" i="87"/>
  <c r="AA1354" i="87"/>
  <c r="AG1353" i="87"/>
  <c r="AF1353" i="87"/>
  <c r="AE1353" i="87"/>
  <c r="AD1353" i="87"/>
  <c r="AC1353" i="87"/>
  <c r="AB1353" i="87"/>
  <c r="AA1353" i="87"/>
  <c r="AG1352" i="87"/>
  <c r="AF1352" i="87"/>
  <c r="AE1352" i="87"/>
  <c r="AD1352" i="87"/>
  <c r="AC1352" i="87"/>
  <c r="AB1352" i="87"/>
  <c r="AA1352" i="87"/>
  <c r="AG1351" i="87"/>
  <c r="AF1351" i="87"/>
  <c r="AE1351" i="87"/>
  <c r="AD1351" i="87"/>
  <c r="AC1351" i="87"/>
  <c r="AB1351" i="87"/>
  <c r="AA1351" i="87"/>
  <c r="AG1350" i="87"/>
  <c r="AF1350" i="87"/>
  <c r="AE1350" i="87"/>
  <c r="AD1350" i="87"/>
  <c r="AC1350" i="87"/>
  <c r="AB1350" i="87"/>
  <c r="AA1350" i="87"/>
  <c r="AG1349" i="87"/>
  <c r="AF1349" i="87"/>
  <c r="AE1349" i="87"/>
  <c r="AD1349" i="87"/>
  <c r="AC1349" i="87"/>
  <c r="AB1349" i="87"/>
  <c r="AA1349" i="87"/>
  <c r="AG1348" i="87"/>
  <c r="AF1348" i="87"/>
  <c r="AE1348" i="87"/>
  <c r="AD1348" i="87"/>
  <c r="AC1348" i="87"/>
  <c r="AB1348" i="87"/>
  <c r="AA1348" i="87"/>
  <c r="AG1347" i="87"/>
  <c r="AF1347" i="87"/>
  <c r="AE1347" i="87"/>
  <c r="AD1347" i="87"/>
  <c r="AC1347" i="87"/>
  <c r="AB1347" i="87"/>
  <c r="AA1347" i="87"/>
  <c r="AG1346" i="87"/>
  <c r="AF1346" i="87"/>
  <c r="AE1346" i="87"/>
  <c r="AD1346" i="87"/>
  <c r="AC1346" i="87"/>
  <c r="AB1346" i="87"/>
  <c r="AA1346" i="87"/>
  <c r="AG1345" i="87"/>
  <c r="AF1345" i="87"/>
  <c r="AE1345" i="87"/>
  <c r="AD1345" i="87"/>
  <c r="AC1345" i="87"/>
  <c r="AB1345" i="87"/>
  <c r="AA1345" i="87"/>
  <c r="AG1344" i="87"/>
  <c r="AF1344" i="87"/>
  <c r="AE1344" i="87"/>
  <c r="AD1344" i="87"/>
  <c r="AC1344" i="87"/>
  <c r="AB1344" i="87"/>
  <c r="AA1344" i="87"/>
  <c r="AG1343" i="87"/>
  <c r="AF1343" i="87"/>
  <c r="AE1343" i="87"/>
  <c r="AD1343" i="87"/>
  <c r="AC1343" i="87"/>
  <c r="AB1343" i="87"/>
  <c r="AA1343" i="87"/>
  <c r="AG1342" i="87"/>
  <c r="AF1342" i="87"/>
  <c r="AE1342" i="87"/>
  <c r="AD1342" i="87"/>
  <c r="AC1342" i="87"/>
  <c r="AB1342" i="87"/>
  <c r="AA1342" i="87"/>
  <c r="AG1341" i="87"/>
  <c r="AF1341" i="87"/>
  <c r="AE1341" i="87"/>
  <c r="AD1341" i="87"/>
  <c r="AC1341" i="87"/>
  <c r="AB1341" i="87"/>
  <c r="AA1341" i="87"/>
  <c r="AG1340" i="87"/>
  <c r="AF1340" i="87"/>
  <c r="AE1340" i="87"/>
  <c r="AD1340" i="87"/>
  <c r="AC1340" i="87"/>
  <c r="AB1340" i="87"/>
  <c r="AA1340" i="87"/>
  <c r="AG1339" i="87"/>
  <c r="AF1339" i="87"/>
  <c r="AE1339" i="87"/>
  <c r="AD1339" i="87"/>
  <c r="AC1339" i="87"/>
  <c r="AB1339" i="87"/>
  <c r="AA1339" i="87"/>
  <c r="AG1338" i="87"/>
  <c r="AF1338" i="87"/>
  <c r="AE1338" i="87"/>
  <c r="AD1338" i="87"/>
  <c r="AC1338" i="87"/>
  <c r="AB1338" i="87"/>
  <c r="AA1338" i="87"/>
  <c r="AG1337" i="87"/>
  <c r="AF1337" i="87"/>
  <c r="AE1337" i="87"/>
  <c r="AD1337" i="87"/>
  <c r="AC1337" i="87"/>
  <c r="AB1337" i="87"/>
  <c r="AA1337" i="87"/>
  <c r="AG1336" i="87"/>
  <c r="AF1336" i="87"/>
  <c r="AE1336" i="87"/>
  <c r="AD1336" i="87"/>
  <c r="AC1336" i="87"/>
  <c r="AB1336" i="87"/>
  <c r="AA1336" i="87"/>
  <c r="AG1335" i="87"/>
  <c r="AF1335" i="87"/>
  <c r="AE1335" i="87"/>
  <c r="AD1335" i="87"/>
  <c r="AC1335" i="87"/>
  <c r="AB1335" i="87"/>
  <c r="AA1335" i="87"/>
  <c r="AG1334" i="87"/>
  <c r="AF1334" i="87"/>
  <c r="AE1334" i="87"/>
  <c r="AD1334" i="87"/>
  <c r="AC1334" i="87"/>
  <c r="AB1334" i="87"/>
  <c r="AA1334" i="87"/>
  <c r="AG1333" i="87"/>
  <c r="AF1333" i="87"/>
  <c r="AE1333" i="87"/>
  <c r="AD1333" i="87"/>
  <c r="AC1333" i="87"/>
  <c r="AB1333" i="87"/>
  <c r="AA1333" i="87"/>
  <c r="AG1332" i="87"/>
  <c r="AF1332" i="87"/>
  <c r="AE1332" i="87"/>
  <c r="AD1332" i="87"/>
  <c r="AC1332" i="87"/>
  <c r="AB1332" i="87"/>
  <c r="AA1332" i="87"/>
  <c r="AG1331" i="87"/>
  <c r="AF1331" i="87"/>
  <c r="AE1331" i="87"/>
  <c r="AD1331" i="87"/>
  <c r="AC1331" i="87"/>
  <c r="AB1331" i="87"/>
  <c r="AA1331" i="87"/>
  <c r="AG1330" i="87"/>
  <c r="AF1330" i="87"/>
  <c r="AE1330" i="87"/>
  <c r="AD1330" i="87"/>
  <c r="AC1330" i="87"/>
  <c r="AB1330" i="87"/>
  <c r="AA1330" i="87"/>
  <c r="AG1329" i="87"/>
  <c r="AF1329" i="87"/>
  <c r="AE1329" i="87"/>
  <c r="AD1329" i="87"/>
  <c r="AC1329" i="87"/>
  <c r="AB1329" i="87"/>
  <c r="AA1329" i="87"/>
  <c r="AG1328" i="87"/>
  <c r="AF1328" i="87"/>
  <c r="AE1328" i="87"/>
  <c r="AD1328" i="87"/>
  <c r="AC1328" i="87"/>
  <c r="AB1328" i="87"/>
  <c r="AA1328" i="87"/>
  <c r="AG1327" i="87"/>
  <c r="AF1327" i="87"/>
  <c r="AE1327" i="87"/>
  <c r="AD1327" i="87"/>
  <c r="AC1327" i="87"/>
  <c r="AB1327" i="87"/>
  <c r="AA1327" i="87"/>
  <c r="AG1326" i="87"/>
  <c r="AF1326" i="87"/>
  <c r="AE1326" i="87"/>
  <c r="AD1326" i="87"/>
  <c r="AC1326" i="87"/>
  <c r="AB1326" i="87"/>
  <c r="AA1326" i="87"/>
  <c r="AG1325" i="87"/>
  <c r="AF1325" i="87"/>
  <c r="AE1325" i="87"/>
  <c r="AD1325" i="87"/>
  <c r="AC1325" i="87"/>
  <c r="AB1325" i="87"/>
  <c r="AA1325" i="87"/>
  <c r="AG1324" i="87"/>
  <c r="AF1324" i="87"/>
  <c r="AE1324" i="87"/>
  <c r="AD1324" i="87"/>
  <c r="AC1324" i="87"/>
  <c r="AB1324" i="87"/>
  <c r="AA1324" i="87"/>
  <c r="AG1323" i="87"/>
  <c r="AF1323" i="87"/>
  <c r="AE1323" i="87"/>
  <c r="AD1323" i="87"/>
  <c r="AC1323" i="87"/>
  <c r="AB1323" i="87"/>
  <c r="AA1323" i="87"/>
  <c r="AG1322" i="87"/>
  <c r="AF1322" i="87"/>
  <c r="AE1322" i="87"/>
  <c r="AD1322" i="87"/>
  <c r="AC1322" i="87"/>
  <c r="AB1322" i="87"/>
  <c r="AA1322" i="87"/>
  <c r="AG1321" i="87"/>
  <c r="AF1321" i="87"/>
  <c r="AE1321" i="87"/>
  <c r="AD1321" i="87"/>
  <c r="AC1321" i="87"/>
  <c r="AB1321" i="87"/>
  <c r="AA1321" i="87"/>
  <c r="AG1320" i="87"/>
  <c r="AF1320" i="87"/>
  <c r="AE1320" i="87"/>
  <c r="AD1320" i="87"/>
  <c r="AC1320" i="87"/>
  <c r="AB1320" i="87"/>
  <c r="AA1320" i="87"/>
  <c r="AG1319" i="87"/>
  <c r="AF1319" i="87"/>
  <c r="AE1319" i="87"/>
  <c r="AD1319" i="87"/>
  <c r="AC1319" i="87"/>
  <c r="AB1319" i="87"/>
  <c r="AA1319" i="87"/>
  <c r="AG1318" i="87"/>
  <c r="AF1318" i="87"/>
  <c r="AE1318" i="87"/>
  <c r="AD1318" i="87"/>
  <c r="AC1318" i="87"/>
  <c r="AB1318" i="87"/>
  <c r="AA1318" i="87"/>
  <c r="AG1317" i="87"/>
  <c r="AF1317" i="87"/>
  <c r="AE1317" i="87"/>
  <c r="AD1317" i="87"/>
  <c r="AC1317" i="87"/>
  <c r="AB1317" i="87"/>
  <c r="AA1317" i="87"/>
  <c r="AG1316" i="87"/>
  <c r="AF1316" i="87"/>
  <c r="AE1316" i="87"/>
  <c r="AD1316" i="87"/>
  <c r="AC1316" i="87"/>
  <c r="AB1316" i="87"/>
  <c r="AA1316" i="87"/>
  <c r="AG1315" i="87"/>
  <c r="AF1315" i="87"/>
  <c r="AE1315" i="87"/>
  <c r="AD1315" i="87"/>
  <c r="AC1315" i="87"/>
  <c r="AB1315" i="87"/>
  <c r="AA1315" i="87"/>
  <c r="AG1314" i="87"/>
  <c r="AF1314" i="87"/>
  <c r="AE1314" i="87"/>
  <c r="AD1314" i="87"/>
  <c r="AC1314" i="87"/>
  <c r="AB1314" i="87"/>
  <c r="AA1314" i="87"/>
  <c r="AG1313" i="87"/>
  <c r="AF1313" i="87"/>
  <c r="AE1313" i="87"/>
  <c r="AD1313" i="87"/>
  <c r="AC1313" i="87"/>
  <c r="AB1313" i="87"/>
  <c r="AA1313" i="87"/>
  <c r="AG1312" i="87"/>
  <c r="AF1312" i="87"/>
  <c r="AE1312" i="87"/>
  <c r="AD1312" i="87"/>
  <c r="AC1312" i="87"/>
  <c r="AB1312" i="87"/>
  <c r="AA1312" i="87"/>
  <c r="AG1311" i="87"/>
  <c r="AF1311" i="87"/>
  <c r="AE1311" i="87"/>
  <c r="AD1311" i="87"/>
  <c r="AC1311" i="87"/>
  <c r="AB1311" i="87"/>
  <c r="AA1311" i="87"/>
  <c r="AG1310" i="87"/>
  <c r="AF1310" i="87"/>
  <c r="AE1310" i="87"/>
  <c r="AD1310" i="87"/>
  <c r="AC1310" i="87"/>
  <c r="AB1310" i="87"/>
  <c r="AA1310" i="87"/>
  <c r="AG1309" i="87"/>
  <c r="AF1309" i="87"/>
  <c r="AE1309" i="87"/>
  <c r="AD1309" i="87"/>
  <c r="AC1309" i="87"/>
  <c r="AB1309" i="87"/>
  <c r="AA1309" i="87"/>
  <c r="AG1308" i="87"/>
  <c r="AF1308" i="87"/>
  <c r="AE1308" i="87"/>
  <c r="AD1308" i="87"/>
  <c r="AC1308" i="87"/>
  <c r="AB1308" i="87"/>
  <c r="AA1308" i="87"/>
  <c r="AG1307" i="87"/>
  <c r="AF1307" i="87"/>
  <c r="AE1307" i="87"/>
  <c r="AD1307" i="87"/>
  <c r="AC1307" i="87"/>
  <c r="AB1307" i="87"/>
  <c r="AA1307" i="87"/>
  <c r="AG1306" i="87"/>
  <c r="AF1306" i="87"/>
  <c r="AE1306" i="87"/>
  <c r="AD1306" i="87"/>
  <c r="AC1306" i="87"/>
  <c r="AB1306" i="87"/>
  <c r="AA1306" i="87"/>
  <c r="AG1305" i="87"/>
  <c r="AF1305" i="87"/>
  <c r="AE1305" i="87"/>
  <c r="AD1305" i="87"/>
  <c r="AC1305" i="87"/>
  <c r="AB1305" i="87"/>
  <c r="AA1305" i="87"/>
  <c r="AG1304" i="87"/>
  <c r="AF1304" i="87"/>
  <c r="AE1304" i="87"/>
  <c r="AD1304" i="87"/>
  <c r="AC1304" i="87"/>
  <c r="AB1304" i="87"/>
  <c r="AA1304" i="87"/>
  <c r="AG1303" i="87"/>
  <c r="AF1303" i="87"/>
  <c r="AE1303" i="87"/>
  <c r="AD1303" i="87"/>
  <c r="AC1303" i="87"/>
  <c r="AB1303" i="87"/>
  <c r="AA1303" i="87"/>
  <c r="AG1302" i="87"/>
  <c r="AF1302" i="87"/>
  <c r="AE1302" i="87"/>
  <c r="AD1302" i="87"/>
  <c r="AC1302" i="87"/>
  <c r="AB1302" i="87"/>
  <c r="AA1302" i="87"/>
  <c r="AG1301" i="87"/>
  <c r="AF1301" i="87"/>
  <c r="AE1301" i="87"/>
  <c r="AD1301" i="87"/>
  <c r="AC1301" i="87"/>
  <c r="AB1301" i="87"/>
  <c r="AA1301" i="87"/>
  <c r="AG1300" i="87"/>
  <c r="AF1300" i="87"/>
  <c r="AE1300" i="87"/>
  <c r="AD1300" i="87"/>
  <c r="AC1300" i="87"/>
  <c r="AB1300" i="87"/>
  <c r="AA1300" i="87"/>
  <c r="AG1299" i="87"/>
  <c r="AF1299" i="87"/>
  <c r="AE1299" i="87"/>
  <c r="AD1299" i="87"/>
  <c r="AC1299" i="87"/>
  <c r="AB1299" i="87"/>
  <c r="AA1299" i="87"/>
  <c r="AG1298" i="87"/>
  <c r="AF1298" i="87"/>
  <c r="AE1298" i="87"/>
  <c r="AD1298" i="87"/>
  <c r="AC1298" i="87"/>
  <c r="AB1298" i="87"/>
  <c r="AA1298" i="87"/>
  <c r="AG1297" i="87"/>
  <c r="AF1297" i="87"/>
  <c r="AE1297" i="87"/>
  <c r="AD1297" i="87"/>
  <c r="AC1297" i="87"/>
  <c r="AB1297" i="87"/>
  <c r="AA1297" i="87"/>
  <c r="AG1296" i="87"/>
  <c r="AF1296" i="87"/>
  <c r="AE1296" i="87"/>
  <c r="AD1296" i="87"/>
  <c r="AC1296" i="87"/>
  <c r="AB1296" i="87"/>
  <c r="AA1296" i="87"/>
  <c r="AG1295" i="87"/>
  <c r="AF1295" i="87"/>
  <c r="AE1295" i="87"/>
  <c r="AD1295" i="87"/>
  <c r="AC1295" i="87"/>
  <c r="AB1295" i="87"/>
  <c r="AA1295" i="87"/>
  <c r="AG1294" i="87"/>
  <c r="AF1294" i="87"/>
  <c r="AE1294" i="87"/>
  <c r="AD1294" i="87"/>
  <c r="AC1294" i="87"/>
  <c r="AB1294" i="87"/>
  <c r="AA1294" i="87"/>
  <c r="AG1293" i="87"/>
  <c r="AF1293" i="87"/>
  <c r="AE1293" i="87"/>
  <c r="AD1293" i="87"/>
  <c r="AC1293" i="87"/>
  <c r="AB1293" i="87"/>
  <c r="AA1293" i="87"/>
  <c r="AG1292" i="87"/>
  <c r="AF1292" i="87"/>
  <c r="AE1292" i="87"/>
  <c r="AD1292" i="87"/>
  <c r="AC1292" i="87"/>
  <c r="AB1292" i="87"/>
  <c r="AA1292" i="87"/>
  <c r="AG1291" i="87"/>
  <c r="AF1291" i="87"/>
  <c r="AE1291" i="87"/>
  <c r="AD1291" i="87"/>
  <c r="AC1291" i="87"/>
  <c r="AB1291" i="87"/>
  <c r="AA1291" i="87"/>
  <c r="AG1290" i="87"/>
  <c r="AF1290" i="87"/>
  <c r="AE1290" i="87"/>
  <c r="AD1290" i="87"/>
  <c r="AC1290" i="87"/>
  <c r="AB1290" i="87"/>
  <c r="AA1290" i="87"/>
  <c r="AG1289" i="87"/>
  <c r="AF1289" i="87"/>
  <c r="AE1289" i="87"/>
  <c r="AD1289" i="87"/>
  <c r="AC1289" i="87"/>
  <c r="AB1289" i="87"/>
  <c r="AA1289" i="87"/>
  <c r="AG1288" i="87"/>
  <c r="AF1288" i="87"/>
  <c r="AE1288" i="87"/>
  <c r="AD1288" i="87"/>
  <c r="AC1288" i="87"/>
  <c r="AB1288" i="87"/>
  <c r="AA1288" i="87"/>
  <c r="AG1287" i="87"/>
  <c r="AF1287" i="87"/>
  <c r="AE1287" i="87"/>
  <c r="AD1287" i="87"/>
  <c r="AC1287" i="87"/>
  <c r="AB1287" i="87"/>
  <c r="AA1287" i="87"/>
  <c r="AG1286" i="87"/>
  <c r="AF1286" i="87"/>
  <c r="AE1286" i="87"/>
  <c r="AD1286" i="87"/>
  <c r="AC1286" i="87"/>
  <c r="AB1286" i="87"/>
  <c r="AA1286" i="87"/>
  <c r="AG1285" i="87"/>
  <c r="AF1285" i="87"/>
  <c r="AE1285" i="87"/>
  <c r="AD1285" i="87"/>
  <c r="AC1285" i="87"/>
  <c r="AB1285" i="87"/>
  <c r="AA1285" i="87"/>
  <c r="AG1284" i="87"/>
  <c r="AF1284" i="87"/>
  <c r="AE1284" i="87"/>
  <c r="AD1284" i="87"/>
  <c r="AC1284" i="87"/>
  <c r="AB1284" i="87"/>
  <c r="AA1284" i="87"/>
  <c r="AG1283" i="87"/>
  <c r="AF1283" i="87"/>
  <c r="AE1283" i="87"/>
  <c r="AD1283" i="87"/>
  <c r="AC1283" i="87"/>
  <c r="AB1283" i="87"/>
  <c r="AA1283" i="87"/>
  <c r="AG1282" i="87"/>
  <c r="AF1282" i="87"/>
  <c r="AE1282" i="87"/>
  <c r="AD1282" i="87"/>
  <c r="AC1282" i="87"/>
  <c r="AB1282" i="87"/>
  <c r="AA1282" i="87"/>
  <c r="AG1281" i="87"/>
  <c r="AF1281" i="87"/>
  <c r="AE1281" i="87"/>
  <c r="AD1281" i="87"/>
  <c r="AC1281" i="87"/>
  <c r="AB1281" i="87"/>
  <c r="AA1281" i="87"/>
  <c r="AG1280" i="87"/>
  <c r="AF1280" i="87"/>
  <c r="AE1280" i="87"/>
  <c r="AD1280" i="87"/>
  <c r="AC1280" i="87"/>
  <c r="AB1280" i="87"/>
  <c r="AA1280" i="87"/>
  <c r="AG1279" i="87"/>
  <c r="AF1279" i="87"/>
  <c r="AE1279" i="87"/>
  <c r="AD1279" i="87"/>
  <c r="AC1279" i="87"/>
  <c r="AB1279" i="87"/>
  <c r="AA1279" i="87"/>
  <c r="AG1278" i="87"/>
  <c r="AF1278" i="87"/>
  <c r="AE1278" i="87"/>
  <c r="AD1278" i="87"/>
  <c r="AC1278" i="87"/>
  <c r="AB1278" i="87"/>
  <c r="AA1278" i="87"/>
  <c r="AG1277" i="87"/>
  <c r="AF1277" i="87"/>
  <c r="AE1277" i="87"/>
  <c r="AD1277" i="87"/>
  <c r="AC1277" i="87"/>
  <c r="AB1277" i="87"/>
  <c r="AA1277" i="87"/>
  <c r="AG1276" i="87"/>
  <c r="AF1276" i="87"/>
  <c r="AE1276" i="87"/>
  <c r="AD1276" i="87"/>
  <c r="AC1276" i="87"/>
  <c r="AB1276" i="87"/>
  <c r="AA1276" i="87"/>
  <c r="AG1275" i="87"/>
  <c r="AF1275" i="87"/>
  <c r="AE1275" i="87"/>
  <c r="AD1275" i="87"/>
  <c r="AC1275" i="87"/>
  <c r="AB1275" i="87"/>
  <c r="AA1275" i="87"/>
  <c r="AG1274" i="87"/>
  <c r="AF1274" i="87"/>
  <c r="AE1274" i="87"/>
  <c r="AD1274" i="87"/>
  <c r="AC1274" i="87"/>
  <c r="AB1274" i="87"/>
  <c r="AA1274" i="87"/>
  <c r="AG1273" i="87"/>
  <c r="AF1273" i="87"/>
  <c r="AE1273" i="87"/>
  <c r="AD1273" i="87"/>
  <c r="AC1273" i="87"/>
  <c r="AB1273" i="87"/>
  <c r="AA1273" i="87"/>
  <c r="AG1272" i="87"/>
  <c r="AF1272" i="87"/>
  <c r="AE1272" i="87"/>
  <c r="AD1272" i="87"/>
  <c r="AC1272" i="87"/>
  <c r="AB1272" i="87"/>
  <c r="AA1272" i="87"/>
  <c r="AG1271" i="87"/>
  <c r="AF1271" i="87"/>
  <c r="AE1271" i="87"/>
  <c r="AD1271" i="87"/>
  <c r="AC1271" i="87"/>
  <c r="AB1271" i="87"/>
  <c r="AA1271" i="87"/>
  <c r="AG1270" i="87"/>
  <c r="AF1270" i="87"/>
  <c r="AE1270" i="87"/>
  <c r="AD1270" i="87"/>
  <c r="AC1270" i="87"/>
  <c r="AB1270" i="87"/>
  <c r="AA1270" i="87"/>
  <c r="AG1269" i="87"/>
  <c r="AF1269" i="87"/>
  <c r="AE1269" i="87"/>
  <c r="AD1269" i="87"/>
  <c r="AC1269" i="87"/>
  <c r="AB1269" i="87"/>
  <c r="AA1269" i="87"/>
  <c r="AG1268" i="87"/>
  <c r="AF1268" i="87"/>
  <c r="AE1268" i="87"/>
  <c r="AD1268" i="87"/>
  <c r="AC1268" i="87"/>
  <c r="AB1268" i="87"/>
  <c r="AA1268" i="87"/>
  <c r="AG1267" i="87"/>
  <c r="AF1267" i="87"/>
  <c r="AE1267" i="87"/>
  <c r="AD1267" i="87"/>
  <c r="AC1267" i="87"/>
  <c r="AB1267" i="87"/>
  <c r="AA1267" i="87"/>
  <c r="AG1266" i="87"/>
  <c r="AF1266" i="87"/>
  <c r="AE1266" i="87"/>
  <c r="AD1266" i="87"/>
  <c r="AC1266" i="87"/>
  <c r="AB1266" i="87"/>
  <c r="AA1266" i="87"/>
  <c r="AG1265" i="87"/>
  <c r="AF1265" i="87"/>
  <c r="AE1265" i="87"/>
  <c r="AD1265" i="87"/>
  <c r="AC1265" i="87"/>
  <c r="AB1265" i="87"/>
  <c r="AA1265" i="87"/>
  <c r="AG1264" i="87"/>
  <c r="AF1264" i="87"/>
  <c r="AE1264" i="87"/>
  <c r="AD1264" i="87"/>
  <c r="AC1264" i="87"/>
  <c r="AB1264" i="87"/>
  <c r="AA1264" i="87"/>
  <c r="AG1263" i="87"/>
  <c r="AF1263" i="87"/>
  <c r="AE1263" i="87"/>
  <c r="AD1263" i="87"/>
  <c r="AC1263" i="87"/>
  <c r="AB1263" i="87"/>
  <c r="AA1263" i="87"/>
  <c r="AG1262" i="87"/>
  <c r="AF1262" i="87"/>
  <c r="AE1262" i="87"/>
  <c r="AD1262" i="87"/>
  <c r="AC1262" i="87"/>
  <c r="AB1262" i="87"/>
  <c r="AA1262" i="87"/>
  <c r="AG1261" i="87"/>
  <c r="AF1261" i="87"/>
  <c r="AE1261" i="87"/>
  <c r="AD1261" i="87"/>
  <c r="AC1261" i="87"/>
  <c r="AB1261" i="87"/>
  <c r="AA1261" i="87"/>
  <c r="AG1260" i="87"/>
  <c r="AF1260" i="87"/>
  <c r="AE1260" i="87"/>
  <c r="AD1260" i="87"/>
  <c r="AC1260" i="87"/>
  <c r="AB1260" i="87"/>
  <c r="AA1260" i="87"/>
  <c r="AG1259" i="87"/>
  <c r="AF1259" i="87"/>
  <c r="AE1259" i="87"/>
  <c r="AD1259" i="87"/>
  <c r="AC1259" i="87"/>
  <c r="AB1259" i="87"/>
  <c r="AA1259" i="87"/>
  <c r="AG1258" i="87"/>
  <c r="AF1258" i="87"/>
  <c r="AE1258" i="87"/>
  <c r="AD1258" i="87"/>
  <c r="AC1258" i="87"/>
  <c r="AB1258" i="87"/>
  <c r="AA1258" i="87"/>
  <c r="AG1257" i="87"/>
  <c r="AF1257" i="87"/>
  <c r="AE1257" i="87"/>
  <c r="AD1257" i="87"/>
  <c r="AC1257" i="87"/>
  <c r="AB1257" i="87"/>
  <c r="AA1257" i="87"/>
  <c r="AG1256" i="87"/>
  <c r="AF1256" i="87"/>
  <c r="AE1256" i="87"/>
  <c r="AD1256" i="87"/>
  <c r="AC1256" i="87"/>
  <c r="AB1256" i="87"/>
  <c r="AA1256" i="87"/>
  <c r="AG1255" i="87"/>
  <c r="AF1255" i="87"/>
  <c r="AE1255" i="87"/>
  <c r="AD1255" i="87"/>
  <c r="AC1255" i="87"/>
  <c r="AB1255" i="87"/>
  <c r="AA1255" i="87"/>
  <c r="AG1254" i="87"/>
  <c r="AF1254" i="87"/>
  <c r="AE1254" i="87"/>
  <c r="AD1254" i="87"/>
  <c r="AC1254" i="87"/>
  <c r="AB1254" i="87"/>
  <c r="AA1254" i="87"/>
  <c r="AG1253" i="87"/>
  <c r="AF1253" i="87"/>
  <c r="AE1253" i="87"/>
  <c r="AD1253" i="87"/>
  <c r="AC1253" i="87"/>
  <c r="AB1253" i="87"/>
  <c r="AA1253" i="87"/>
  <c r="AG1252" i="87"/>
  <c r="AF1252" i="87"/>
  <c r="AE1252" i="87"/>
  <c r="AD1252" i="87"/>
  <c r="AC1252" i="87"/>
  <c r="AB1252" i="87"/>
  <c r="AA1252" i="87"/>
  <c r="AG1251" i="87"/>
  <c r="AF1251" i="87"/>
  <c r="AE1251" i="87"/>
  <c r="AD1251" i="87"/>
  <c r="AC1251" i="87"/>
  <c r="AB1251" i="87"/>
  <c r="AA1251" i="87"/>
  <c r="AG1250" i="87"/>
  <c r="AF1250" i="87"/>
  <c r="AE1250" i="87"/>
  <c r="AD1250" i="87"/>
  <c r="AC1250" i="87"/>
  <c r="AB1250" i="87"/>
  <c r="AA1250" i="87"/>
  <c r="AG1249" i="87"/>
  <c r="AF1249" i="87"/>
  <c r="AE1249" i="87"/>
  <c r="AD1249" i="87"/>
  <c r="AC1249" i="87"/>
  <c r="AB1249" i="87"/>
  <c r="AA1249" i="87"/>
  <c r="AG1248" i="87"/>
  <c r="AF1248" i="87"/>
  <c r="AE1248" i="87"/>
  <c r="AD1248" i="87"/>
  <c r="AC1248" i="87"/>
  <c r="AB1248" i="87"/>
  <c r="AA1248" i="87"/>
  <c r="AG1247" i="87"/>
  <c r="AF1247" i="87"/>
  <c r="AE1247" i="87"/>
  <c r="AD1247" i="87"/>
  <c r="AC1247" i="87"/>
  <c r="AB1247" i="87"/>
  <c r="AA1247" i="87"/>
  <c r="AG1246" i="87"/>
  <c r="AF1246" i="87"/>
  <c r="AE1246" i="87"/>
  <c r="AD1246" i="87"/>
  <c r="AC1246" i="87"/>
  <c r="AB1246" i="87"/>
  <c r="AA1246" i="87"/>
  <c r="AG1245" i="87"/>
  <c r="AF1245" i="87"/>
  <c r="AE1245" i="87"/>
  <c r="AD1245" i="87"/>
  <c r="AC1245" i="87"/>
  <c r="AB1245" i="87"/>
  <c r="AA1245" i="87"/>
  <c r="AG1244" i="87"/>
  <c r="AF1244" i="87"/>
  <c r="AE1244" i="87"/>
  <c r="AD1244" i="87"/>
  <c r="AC1244" i="87"/>
  <c r="AB1244" i="87"/>
  <c r="AA1244" i="87"/>
  <c r="AG1243" i="87"/>
  <c r="AF1243" i="87"/>
  <c r="AE1243" i="87"/>
  <c r="AD1243" i="87"/>
  <c r="AC1243" i="87"/>
  <c r="AB1243" i="87"/>
  <c r="AA1243" i="87"/>
  <c r="AG1242" i="87"/>
  <c r="AF1242" i="87"/>
  <c r="AE1242" i="87"/>
  <c r="AD1242" i="87"/>
  <c r="AC1242" i="87"/>
  <c r="AB1242" i="87"/>
  <c r="AA1242" i="87"/>
  <c r="AG1241" i="87"/>
  <c r="AF1241" i="87"/>
  <c r="AE1241" i="87"/>
  <c r="AD1241" i="87"/>
  <c r="AC1241" i="87"/>
  <c r="AB1241" i="87"/>
  <c r="AA1241" i="87"/>
  <c r="AG1240" i="87"/>
  <c r="AF1240" i="87"/>
  <c r="AE1240" i="87"/>
  <c r="AD1240" i="87"/>
  <c r="AC1240" i="87"/>
  <c r="AB1240" i="87"/>
  <c r="AA1240" i="87"/>
  <c r="AG1239" i="87"/>
  <c r="AF1239" i="87"/>
  <c r="AE1239" i="87"/>
  <c r="AD1239" i="87"/>
  <c r="AC1239" i="87"/>
  <c r="AB1239" i="87"/>
  <c r="AA1239" i="87"/>
  <c r="AG1238" i="87"/>
  <c r="AF1238" i="87"/>
  <c r="AE1238" i="87"/>
  <c r="AD1238" i="87"/>
  <c r="AC1238" i="87"/>
  <c r="AB1238" i="87"/>
  <c r="AA1238" i="87"/>
  <c r="AG1237" i="87"/>
  <c r="AF1237" i="87"/>
  <c r="AE1237" i="87"/>
  <c r="AD1237" i="87"/>
  <c r="AC1237" i="87"/>
  <c r="AB1237" i="87"/>
  <c r="AA1237" i="87"/>
  <c r="AG1236" i="87"/>
  <c r="AF1236" i="87"/>
  <c r="AE1236" i="87"/>
  <c r="AD1236" i="87"/>
  <c r="AC1236" i="87"/>
  <c r="AB1236" i="87"/>
  <c r="AA1236" i="87"/>
  <c r="AG1235" i="87"/>
  <c r="AF1235" i="87"/>
  <c r="AE1235" i="87"/>
  <c r="AD1235" i="87"/>
  <c r="AC1235" i="87"/>
  <c r="AB1235" i="87"/>
  <c r="AA1235" i="87"/>
  <c r="AG1234" i="87"/>
  <c r="AF1234" i="87"/>
  <c r="AE1234" i="87"/>
  <c r="AD1234" i="87"/>
  <c r="AC1234" i="87"/>
  <c r="AB1234" i="87"/>
  <c r="AA1234" i="87"/>
  <c r="AG1233" i="87"/>
  <c r="AF1233" i="87"/>
  <c r="AE1233" i="87"/>
  <c r="AD1233" i="87"/>
  <c r="AC1233" i="87"/>
  <c r="AB1233" i="87"/>
  <c r="AA1233" i="87"/>
  <c r="AG1232" i="87"/>
  <c r="AF1232" i="87"/>
  <c r="AE1232" i="87"/>
  <c r="AD1232" i="87"/>
  <c r="AC1232" i="87"/>
  <c r="AB1232" i="87"/>
  <c r="AA1232" i="87"/>
  <c r="AG1231" i="87"/>
  <c r="AF1231" i="87"/>
  <c r="AE1231" i="87"/>
  <c r="AD1231" i="87"/>
  <c r="AC1231" i="87"/>
  <c r="AB1231" i="87"/>
  <c r="AA1231" i="87"/>
  <c r="AG1230" i="87"/>
  <c r="AF1230" i="87"/>
  <c r="AE1230" i="87"/>
  <c r="AD1230" i="87"/>
  <c r="AC1230" i="87"/>
  <c r="AB1230" i="87"/>
  <c r="AA1230" i="87"/>
  <c r="AG1229" i="87"/>
  <c r="AF1229" i="87"/>
  <c r="AE1229" i="87"/>
  <c r="AD1229" i="87"/>
  <c r="AC1229" i="87"/>
  <c r="AB1229" i="87"/>
  <c r="AA1229" i="87"/>
  <c r="AG1228" i="87"/>
  <c r="AF1228" i="87"/>
  <c r="AE1228" i="87"/>
  <c r="AD1228" i="87"/>
  <c r="AC1228" i="87"/>
  <c r="AB1228" i="87"/>
  <c r="AA1228" i="87"/>
  <c r="AG1227" i="87"/>
  <c r="AF1227" i="87"/>
  <c r="AE1227" i="87"/>
  <c r="AD1227" i="87"/>
  <c r="AC1227" i="87"/>
  <c r="AB1227" i="87"/>
  <c r="AA1227" i="87"/>
  <c r="AG1226" i="87"/>
  <c r="AF1226" i="87"/>
  <c r="AE1226" i="87"/>
  <c r="AD1226" i="87"/>
  <c r="AC1226" i="87"/>
  <c r="AB1226" i="87"/>
  <c r="AA1226" i="87"/>
  <c r="AG1225" i="87"/>
  <c r="AF1225" i="87"/>
  <c r="AE1225" i="87"/>
  <c r="AD1225" i="87"/>
  <c r="AC1225" i="87"/>
  <c r="AB1225" i="87"/>
  <c r="AA1225" i="87"/>
  <c r="AG1224" i="87"/>
  <c r="AF1224" i="87"/>
  <c r="AE1224" i="87"/>
  <c r="AD1224" i="87"/>
  <c r="AC1224" i="87"/>
  <c r="AB1224" i="87"/>
  <c r="AA1224" i="87"/>
  <c r="AG1223" i="87"/>
  <c r="AF1223" i="87"/>
  <c r="AE1223" i="87"/>
  <c r="AD1223" i="87"/>
  <c r="AC1223" i="87"/>
  <c r="AB1223" i="87"/>
  <c r="AA1223" i="87"/>
  <c r="AG1222" i="87"/>
  <c r="AF1222" i="87"/>
  <c r="AE1222" i="87"/>
  <c r="AD1222" i="87"/>
  <c r="AC1222" i="87"/>
  <c r="AB1222" i="87"/>
  <c r="AA1222" i="87"/>
  <c r="AG1221" i="87"/>
  <c r="AF1221" i="87"/>
  <c r="AE1221" i="87"/>
  <c r="AD1221" i="87"/>
  <c r="AC1221" i="87"/>
  <c r="AB1221" i="87"/>
  <c r="AA1221" i="87"/>
  <c r="AG1220" i="87"/>
  <c r="AF1220" i="87"/>
  <c r="AE1220" i="87"/>
  <c r="AD1220" i="87"/>
  <c r="AC1220" i="87"/>
  <c r="AB1220" i="87"/>
  <c r="AA1220" i="87"/>
  <c r="AG1219" i="87"/>
  <c r="AF1219" i="87"/>
  <c r="AE1219" i="87"/>
  <c r="AD1219" i="87"/>
  <c r="AC1219" i="87"/>
  <c r="AB1219" i="87"/>
  <c r="AA1219" i="87"/>
  <c r="AG1218" i="87"/>
  <c r="AF1218" i="87"/>
  <c r="AE1218" i="87"/>
  <c r="AD1218" i="87"/>
  <c r="AC1218" i="87"/>
  <c r="AB1218" i="87"/>
  <c r="AA1218" i="87"/>
  <c r="AG1217" i="87"/>
  <c r="AF1217" i="87"/>
  <c r="AE1217" i="87"/>
  <c r="AD1217" i="87"/>
  <c r="AC1217" i="87"/>
  <c r="AB1217" i="87"/>
  <c r="AA1217" i="87"/>
  <c r="AG1216" i="87"/>
  <c r="AF1216" i="87"/>
  <c r="AE1216" i="87"/>
  <c r="AD1216" i="87"/>
  <c r="AC1216" i="87"/>
  <c r="AB1216" i="87"/>
  <c r="AA1216" i="87"/>
  <c r="AG1215" i="87"/>
  <c r="AF1215" i="87"/>
  <c r="AE1215" i="87"/>
  <c r="AD1215" i="87"/>
  <c r="AC1215" i="87"/>
  <c r="AB1215" i="87"/>
  <c r="AA1215" i="87"/>
  <c r="AG1214" i="87"/>
  <c r="AF1214" i="87"/>
  <c r="AE1214" i="87"/>
  <c r="AD1214" i="87"/>
  <c r="AC1214" i="87"/>
  <c r="AB1214" i="87"/>
  <c r="AA1214" i="87"/>
  <c r="AG1213" i="87"/>
  <c r="AF1213" i="87"/>
  <c r="AE1213" i="87"/>
  <c r="AD1213" i="87"/>
  <c r="AC1213" i="87"/>
  <c r="AB1213" i="87"/>
  <c r="AA1213" i="87"/>
  <c r="AG1212" i="87"/>
  <c r="AF1212" i="87"/>
  <c r="AE1212" i="87"/>
  <c r="AD1212" i="87"/>
  <c r="AC1212" i="87"/>
  <c r="AB1212" i="87"/>
  <c r="AA1212" i="87"/>
  <c r="AG1211" i="87"/>
  <c r="AF1211" i="87"/>
  <c r="AE1211" i="87"/>
  <c r="AD1211" i="87"/>
  <c r="AC1211" i="87"/>
  <c r="AB1211" i="87"/>
  <c r="AA1211" i="87"/>
  <c r="AG1210" i="87"/>
  <c r="AF1210" i="87"/>
  <c r="AE1210" i="87"/>
  <c r="AD1210" i="87"/>
  <c r="AC1210" i="87"/>
  <c r="AB1210" i="87"/>
  <c r="AA1210" i="87"/>
  <c r="AG1209" i="87"/>
  <c r="AF1209" i="87"/>
  <c r="AE1209" i="87"/>
  <c r="AD1209" i="87"/>
  <c r="AC1209" i="87"/>
  <c r="AB1209" i="87"/>
  <c r="AA1209" i="87"/>
  <c r="AG1208" i="87"/>
  <c r="AF1208" i="87"/>
  <c r="AE1208" i="87"/>
  <c r="AD1208" i="87"/>
  <c r="AC1208" i="87"/>
  <c r="AB1208" i="87"/>
  <c r="AA1208" i="87"/>
  <c r="AG1207" i="87"/>
  <c r="AF1207" i="87"/>
  <c r="AE1207" i="87"/>
  <c r="AD1207" i="87"/>
  <c r="AC1207" i="87"/>
  <c r="AB1207" i="87"/>
  <c r="AA1207" i="87"/>
  <c r="AG1206" i="87"/>
  <c r="AF1206" i="87"/>
  <c r="AE1206" i="87"/>
  <c r="AD1206" i="87"/>
  <c r="AC1206" i="87"/>
  <c r="AB1206" i="87"/>
  <c r="AA1206" i="87"/>
  <c r="AG1205" i="87"/>
  <c r="AF1205" i="87"/>
  <c r="AE1205" i="87"/>
  <c r="AD1205" i="87"/>
  <c r="AC1205" i="87"/>
  <c r="AB1205" i="87"/>
  <c r="AA1205" i="87"/>
  <c r="AG1204" i="87"/>
  <c r="AF1204" i="87"/>
  <c r="AE1204" i="87"/>
  <c r="AD1204" i="87"/>
  <c r="AC1204" i="87"/>
  <c r="AB1204" i="87"/>
  <c r="AA1204" i="87"/>
  <c r="AG1203" i="87"/>
  <c r="AF1203" i="87"/>
  <c r="AE1203" i="87"/>
  <c r="AD1203" i="87"/>
  <c r="AC1203" i="87"/>
  <c r="AB1203" i="87"/>
  <c r="AA1203" i="87"/>
  <c r="AG1202" i="87"/>
  <c r="AF1202" i="87"/>
  <c r="AE1202" i="87"/>
  <c r="AD1202" i="87"/>
  <c r="AC1202" i="87"/>
  <c r="AB1202" i="87"/>
  <c r="AA1202" i="87"/>
  <c r="AG1201" i="87"/>
  <c r="AF1201" i="87"/>
  <c r="AE1201" i="87"/>
  <c r="AD1201" i="87"/>
  <c r="AC1201" i="87"/>
  <c r="AB1201" i="87"/>
  <c r="AA1201" i="87"/>
  <c r="AG1200" i="87"/>
  <c r="AF1200" i="87"/>
  <c r="AE1200" i="87"/>
  <c r="AD1200" i="87"/>
  <c r="AC1200" i="87"/>
  <c r="AB1200" i="87"/>
  <c r="AA1200" i="87"/>
  <c r="AG1199" i="87"/>
  <c r="AF1199" i="87"/>
  <c r="AE1199" i="87"/>
  <c r="AD1199" i="87"/>
  <c r="AC1199" i="87"/>
  <c r="AB1199" i="87"/>
  <c r="AA1199" i="87"/>
  <c r="AG1198" i="87"/>
  <c r="AF1198" i="87"/>
  <c r="AE1198" i="87"/>
  <c r="AD1198" i="87"/>
  <c r="AC1198" i="87"/>
  <c r="AB1198" i="87"/>
  <c r="AA1198" i="87"/>
  <c r="AG1197" i="87"/>
  <c r="AF1197" i="87"/>
  <c r="AE1197" i="87"/>
  <c r="AD1197" i="87"/>
  <c r="AC1197" i="87"/>
  <c r="AB1197" i="87"/>
  <c r="AA1197" i="87"/>
  <c r="AG1196" i="87"/>
  <c r="AF1196" i="87"/>
  <c r="AE1196" i="87"/>
  <c r="AD1196" i="87"/>
  <c r="AC1196" i="87"/>
  <c r="AB1196" i="87"/>
  <c r="AA1196" i="87"/>
  <c r="AG1195" i="87"/>
  <c r="AF1195" i="87"/>
  <c r="AE1195" i="87"/>
  <c r="AD1195" i="87"/>
  <c r="AC1195" i="87"/>
  <c r="AB1195" i="87"/>
  <c r="AA1195" i="87"/>
  <c r="AG1194" i="87"/>
  <c r="AF1194" i="87"/>
  <c r="AE1194" i="87"/>
  <c r="AD1194" i="87"/>
  <c r="AC1194" i="87"/>
  <c r="AB1194" i="87"/>
  <c r="AA1194" i="87"/>
  <c r="AG1193" i="87"/>
  <c r="AF1193" i="87"/>
  <c r="AE1193" i="87"/>
  <c r="AD1193" i="87"/>
  <c r="AC1193" i="87"/>
  <c r="AB1193" i="87"/>
  <c r="AA1193" i="87"/>
  <c r="AG1192" i="87"/>
  <c r="AF1192" i="87"/>
  <c r="AE1192" i="87"/>
  <c r="AD1192" i="87"/>
  <c r="AC1192" i="87"/>
  <c r="AB1192" i="87"/>
  <c r="AA1192" i="87"/>
  <c r="AG1191" i="87"/>
  <c r="AF1191" i="87"/>
  <c r="AE1191" i="87"/>
  <c r="AD1191" i="87"/>
  <c r="AC1191" i="87"/>
  <c r="AB1191" i="87"/>
  <c r="AA1191" i="87"/>
  <c r="AG1190" i="87"/>
  <c r="AF1190" i="87"/>
  <c r="AE1190" i="87"/>
  <c r="AD1190" i="87"/>
  <c r="AC1190" i="87"/>
  <c r="AB1190" i="87"/>
  <c r="AA1190" i="87"/>
  <c r="AG1189" i="87"/>
  <c r="AF1189" i="87"/>
  <c r="AE1189" i="87"/>
  <c r="AD1189" i="87"/>
  <c r="AC1189" i="87"/>
  <c r="AB1189" i="87"/>
  <c r="AA1189" i="87"/>
  <c r="AG1188" i="87"/>
  <c r="AF1188" i="87"/>
  <c r="AE1188" i="87"/>
  <c r="AD1188" i="87"/>
  <c r="AC1188" i="87"/>
  <c r="AB1188" i="87"/>
  <c r="AA1188" i="87"/>
  <c r="AG1187" i="87"/>
  <c r="AF1187" i="87"/>
  <c r="AE1187" i="87"/>
  <c r="AD1187" i="87"/>
  <c r="AC1187" i="87"/>
  <c r="AB1187" i="87"/>
  <c r="AA1187" i="87"/>
  <c r="AG1186" i="87"/>
  <c r="AF1186" i="87"/>
  <c r="AE1186" i="87"/>
  <c r="AD1186" i="87"/>
  <c r="AC1186" i="87"/>
  <c r="AB1186" i="87"/>
  <c r="AA1186" i="87"/>
  <c r="AG1185" i="87"/>
  <c r="AF1185" i="87"/>
  <c r="AE1185" i="87"/>
  <c r="AD1185" i="87"/>
  <c r="AC1185" i="87"/>
  <c r="AB1185" i="87"/>
  <c r="AA1185" i="87"/>
  <c r="AG1184" i="87"/>
  <c r="AF1184" i="87"/>
  <c r="AE1184" i="87"/>
  <c r="AD1184" i="87"/>
  <c r="AC1184" i="87"/>
  <c r="AB1184" i="87"/>
  <c r="AA1184" i="87"/>
  <c r="AG1183" i="87"/>
  <c r="AF1183" i="87"/>
  <c r="AE1183" i="87"/>
  <c r="AD1183" i="87"/>
  <c r="AC1183" i="87"/>
  <c r="AB1183" i="87"/>
  <c r="AA1183" i="87"/>
  <c r="AG1182" i="87"/>
  <c r="AF1182" i="87"/>
  <c r="AE1182" i="87"/>
  <c r="AD1182" i="87"/>
  <c r="AC1182" i="87"/>
  <c r="AB1182" i="87"/>
  <c r="AA1182" i="87"/>
  <c r="AG1181" i="87"/>
  <c r="AF1181" i="87"/>
  <c r="AE1181" i="87"/>
  <c r="AD1181" i="87"/>
  <c r="AC1181" i="87"/>
  <c r="AB1181" i="87"/>
  <c r="AA1181" i="87"/>
  <c r="AG1180" i="87"/>
  <c r="AF1180" i="87"/>
  <c r="AE1180" i="87"/>
  <c r="AD1180" i="87"/>
  <c r="AC1180" i="87"/>
  <c r="AB1180" i="87"/>
  <c r="AA1180" i="87"/>
  <c r="AG1179" i="87"/>
  <c r="AF1179" i="87"/>
  <c r="AE1179" i="87"/>
  <c r="AD1179" i="87"/>
  <c r="AC1179" i="87"/>
  <c r="AB1179" i="87"/>
  <c r="AA1179" i="87"/>
  <c r="AG1178" i="87"/>
  <c r="AF1178" i="87"/>
  <c r="AE1178" i="87"/>
  <c r="AD1178" i="87"/>
  <c r="AC1178" i="87"/>
  <c r="AB1178" i="87"/>
  <c r="AA1178" i="87"/>
  <c r="AG1177" i="87"/>
  <c r="AF1177" i="87"/>
  <c r="AE1177" i="87"/>
  <c r="AD1177" i="87"/>
  <c r="AC1177" i="87"/>
  <c r="AB1177" i="87"/>
  <c r="AA1177" i="87"/>
  <c r="AG1176" i="87"/>
  <c r="AF1176" i="87"/>
  <c r="AE1176" i="87"/>
  <c r="AD1176" i="87"/>
  <c r="AC1176" i="87"/>
  <c r="AB1176" i="87"/>
  <c r="AA1176" i="87"/>
  <c r="AG1175" i="87"/>
  <c r="AF1175" i="87"/>
  <c r="AE1175" i="87"/>
  <c r="AD1175" i="87"/>
  <c r="AC1175" i="87"/>
  <c r="AB1175" i="87"/>
  <c r="AA1175" i="87"/>
  <c r="AG1174" i="87"/>
  <c r="AF1174" i="87"/>
  <c r="AE1174" i="87"/>
  <c r="AD1174" i="87"/>
  <c r="AC1174" i="87"/>
  <c r="AB1174" i="87"/>
  <c r="AA1174" i="87"/>
  <c r="AG1173" i="87"/>
  <c r="AF1173" i="87"/>
  <c r="AE1173" i="87"/>
  <c r="AD1173" i="87"/>
  <c r="AC1173" i="87"/>
  <c r="AB1173" i="87"/>
  <c r="AA1173" i="87"/>
  <c r="AG1172" i="87"/>
  <c r="AF1172" i="87"/>
  <c r="AE1172" i="87"/>
  <c r="AD1172" i="87"/>
  <c r="AC1172" i="87"/>
  <c r="AB1172" i="87"/>
  <c r="AA1172" i="87"/>
  <c r="AG1171" i="87"/>
  <c r="AF1171" i="87"/>
  <c r="AE1171" i="87"/>
  <c r="AD1171" i="87"/>
  <c r="AC1171" i="87"/>
  <c r="AB1171" i="87"/>
  <c r="AA1171" i="87"/>
  <c r="AG1170" i="87"/>
  <c r="AF1170" i="87"/>
  <c r="AE1170" i="87"/>
  <c r="AD1170" i="87"/>
  <c r="AC1170" i="87"/>
  <c r="AB1170" i="87"/>
  <c r="AA1170" i="87"/>
  <c r="AG1169" i="87"/>
  <c r="AF1169" i="87"/>
  <c r="AE1169" i="87"/>
  <c r="AD1169" i="87"/>
  <c r="AC1169" i="87"/>
  <c r="AB1169" i="87"/>
  <c r="AA1169" i="87"/>
  <c r="AG1168" i="87"/>
  <c r="AF1168" i="87"/>
  <c r="AE1168" i="87"/>
  <c r="AD1168" i="87"/>
  <c r="AC1168" i="87"/>
  <c r="AB1168" i="87"/>
  <c r="AA1168" i="87"/>
  <c r="AG1167" i="87"/>
  <c r="AF1167" i="87"/>
  <c r="AE1167" i="87"/>
  <c r="AD1167" i="87"/>
  <c r="AC1167" i="87"/>
  <c r="AB1167" i="87"/>
  <c r="AA1167" i="87"/>
  <c r="AG1166" i="87"/>
  <c r="AF1166" i="87"/>
  <c r="AE1166" i="87"/>
  <c r="AD1166" i="87"/>
  <c r="AC1166" i="87"/>
  <c r="AB1166" i="87"/>
  <c r="AA1166" i="87"/>
  <c r="AG1165" i="87"/>
  <c r="AF1165" i="87"/>
  <c r="AE1165" i="87"/>
  <c r="AD1165" i="87"/>
  <c r="AC1165" i="87"/>
  <c r="AB1165" i="87"/>
  <c r="AA1165" i="87"/>
  <c r="AG1164" i="87"/>
  <c r="AF1164" i="87"/>
  <c r="AE1164" i="87"/>
  <c r="AD1164" i="87"/>
  <c r="AC1164" i="87"/>
  <c r="AB1164" i="87"/>
  <c r="AA1164" i="87"/>
  <c r="AG1163" i="87"/>
  <c r="AF1163" i="87"/>
  <c r="AE1163" i="87"/>
  <c r="AD1163" i="87"/>
  <c r="AC1163" i="87"/>
  <c r="AB1163" i="87"/>
  <c r="AA1163" i="87"/>
  <c r="AG1162" i="87"/>
  <c r="AF1162" i="87"/>
  <c r="AE1162" i="87"/>
  <c r="AD1162" i="87"/>
  <c r="AC1162" i="87"/>
  <c r="AB1162" i="87"/>
  <c r="AA1162" i="87"/>
  <c r="AG1161" i="87"/>
  <c r="AF1161" i="87"/>
  <c r="AE1161" i="87"/>
  <c r="AD1161" i="87"/>
  <c r="AC1161" i="87"/>
  <c r="AB1161" i="87"/>
  <c r="AA1161" i="87"/>
  <c r="AG1160" i="87"/>
  <c r="AF1160" i="87"/>
  <c r="AE1160" i="87"/>
  <c r="AD1160" i="87"/>
  <c r="AC1160" i="87"/>
  <c r="AB1160" i="87"/>
  <c r="AA1160" i="87"/>
  <c r="AG1159" i="87"/>
  <c r="AF1159" i="87"/>
  <c r="AE1159" i="87"/>
  <c r="AD1159" i="87"/>
  <c r="AC1159" i="87"/>
  <c r="AB1159" i="87"/>
  <c r="AA1159" i="87"/>
  <c r="AG1158" i="87"/>
  <c r="AF1158" i="87"/>
  <c r="AE1158" i="87"/>
  <c r="AD1158" i="87"/>
  <c r="AC1158" i="87"/>
  <c r="AB1158" i="87"/>
  <c r="AA1158" i="87"/>
  <c r="AG1157" i="87"/>
  <c r="AF1157" i="87"/>
  <c r="AE1157" i="87"/>
  <c r="AD1157" i="87"/>
  <c r="AC1157" i="87"/>
  <c r="AB1157" i="87"/>
  <c r="AA1157" i="87"/>
  <c r="AG1156" i="87"/>
  <c r="AF1156" i="87"/>
  <c r="AE1156" i="87"/>
  <c r="AD1156" i="87"/>
  <c r="AC1156" i="87"/>
  <c r="AB1156" i="87"/>
  <c r="AA1156" i="87"/>
  <c r="AG1155" i="87"/>
  <c r="AF1155" i="87"/>
  <c r="AE1155" i="87"/>
  <c r="AD1155" i="87"/>
  <c r="AC1155" i="87"/>
  <c r="AB1155" i="87"/>
  <c r="AA1155" i="87"/>
  <c r="AG1154" i="87"/>
  <c r="AF1154" i="87"/>
  <c r="AE1154" i="87"/>
  <c r="AD1154" i="87"/>
  <c r="AC1154" i="87"/>
  <c r="AB1154" i="87"/>
  <c r="AA1154" i="87"/>
  <c r="AG1153" i="87"/>
  <c r="AF1153" i="87"/>
  <c r="AE1153" i="87"/>
  <c r="AD1153" i="87"/>
  <c r="AC1153" i="87"/>
  <c r="AB1153" i="87"/>
  <c r="AA1153" i="87"/>
  <c r="AG1152" i="87"/>
  <c r="AF1152" i="87"/>
  <c r="AE1152" i="87"/>
  <c r="AD1152" i="87"/>
  <c r="AC1152" i="87"/>
  <c r="AB1152" i="87"/>
  <c r="AA1152" i="87"/>
  <c r="AG1151" i="87"/>
  <c r="AF1151" i="87"/>
  <c r="AE1151" i="87"/>
  <c r="AD1151" i="87"/>
  <c r="AC1151" i="87"/>
  <c r="AB1151" i="87"/>
  <c r="AA1151" i="87"/>
  <c r="AG1150" i="87"/>
  <c r="AF1150" i="87"/>
  <c r="AE1150" i="87"/>
  <c r="AD1150" i="87"/>
  <c r="AC1150" i="87"/>
  <c r="AB1150" i="87"/>
  <c r="AA1150" i="87"/>
  <c r="AG1149" i="87"/>
  <c r="AF1149" i="87"/>
  <c r="AE1149" i="87"/>
  <c r="AD1149" i="87"/>
  <c r="AC1149" i="87"/>
  <c r="AB1149" i="87"/>
  <c r="AA1149" i="87"/>
  <c r="AG1148" i="87"/>
  <c r="AF1148" i="87"/>
  <c r="AE1148" i="87"/>
  <c r="AD1148" i="87"/>
  <c r="AC1148" i="87"/>
  <c r="AB1148" i="87"/>
  <c r="AA1148" i="87"/>
  <c r="AG1147" i="87"/>
  <c r="AF1147" i="87"/>
  <c r="AE1147" i="87"/>
  <c r="AD1147" i="87"/>
  <c r="AC1147" i="87"/>
  <c r="AB1147" i="87"/>
  <c r="AA1147" i="87"/>
  <c r="AG1146" i="87"/>
  <c r="AF1146" i="87"/>
  <c r="AE1146" i="87"/>
  <c r="AD1146" i="87"/>
  <c r="AC1146" i="87"/>
  <c r="AB1146" i="87"/>
  <c r="AA1146" i="87"/>
  <c r="AG1145" i="87"/>
  <c r="AF1145" i="87"/>
  <c r="AE1145" i="87"/>
  <c r="AD1145" i="87"/>
  <c r="AC1145" i="87"/>
  <c r="AB1145" i="87"/>
  <c r="AA1145" i="87"/>
  <c r="AG1144" i="87"/>
  <c r="AF1144" i="87"/>
  <c r="AE1144" i="87"/>
  <c r="AD1144" i="87"/>
  <c r="AC1144" i="87"/>
  <c r="AB1144" i="87"/>
  <c r="AA1144" i="87"/>
  <c r="AG1143" i="87"/>
  <c r="AF1143" i="87"/>
  <c r="AE1143" i="87"/>
  <c r="AD1143" i="87"/>
  <c r="AC1143" i="87"/>
  <c r="AB1143" i="87"/>
  <c r="AA1143" i="87"/>
  <c r="AG1142" i="87"/>
  <c r="AF1142" i="87"/>
  <c r="AE1142" i="87"/>
  <c r="AD1142" i="87"/>
  <c r="AC1142" i="87"/>
  <c r="AB1142" i="87"/>
  <c r="AA1142" i="87"/>
  <c r="AG1141" i="87"/>
  <c r="AF1141" i="87"/>
  <c r="AE1141" i="87"/>
  <c r="AD1141" i="87"/>
  <c r="AC1141" i="87"/>
  <c r="AB1141" i="87"/>
  <c r="AA1141" i="87"/>
  <c r="AG1140" i="87"/>
  <c r="AF1140" i="87"/>
  <c r="AE1140" i="87"/>
  <c r="AD1140" i="87"/>
  <c r="AC1140" i="87"/>
  <c r="AB1140" i="87"/>
  <c r="AA1140" i="87"/>
  <c r="AG1139" i="87"/>
  <c r="AF1139" i="87"/>
  <c r="AE1139" i="87"/>
  <c r="AD1139" i="87"/>
  <c r="AC1139" i="87"/>
  <c r="AB1139" i="87"/>
  <c r="AA1139" i="87"/>
  <c r="AG1138" i="87"/>
  <c r="AF1138" i="87"/>
  <c r="AE1138" i="87"/>
  <c r="AD1138" i="87"/>
  <c r="AC1138" i="87"/>
  <c r="AB1138" i="87"/>
  <c r="AA1138" i="87"/>
  <c r="AG1137" i="87"/>
  <c r="AF1137" i="87"/>
  <c r="AE1137" i="87"/>
  <c r="AD1137" i="87"/>
  <c r="AC1137" i="87"/>
  <c r="AB1137" i="87"/>
  <c r="AA1137" i="87"/>
  <c r="AG1136" i="87"/>
  <c r="AF1136" i="87"/>
  <c r="AE1136" i="87"/>
  <c r="AD1136" i="87"/>
  <c r="AC1136" i="87"/>
  <c r="AB1136" i="87"/>
  <c r="AA1136" i="87"/>
  <c r="AG1135" i="87"/>
  <c r="AF1135" i="87"/>
  <c r="AE1135" i="87"/>
  <c r="AD1135" i="87"/>
  <c r="AC1135" i="87"/>
  <c r="AB1135" i="87"/>
  <c r="AA1135" i="87"/>
  <c r="AG1134" i="87"/>
  <c r="AF1134" i="87"/>
  <c r="AE1134" i="87"/>
  <c r="AD1134" i="87"/>
  <c r="AC1134" i="87"/>
  <c r="AB1134" i="87"/>
  <c r="AA1134" i="87"/>
  <c r="AG1133" i="87"/>
  <c r="AF1133" i="87"/>
  <c r="AE1133" i="87"/>
  <c r="AD1133" i="87"/>
  <c r="AC1133" i="87"/>
  <c r="AB1133" i="87"/>
  <c r="AA1133" i="87"/>
  <c r="AG1132" i="87"/>
  <c r="AF1132" i="87"/>
  <c r="AE1132" i="87"/>
  <c r="AD1132" i="87"/>
  <c r="AC1132" i="87"/>
  <c r="AB1132" i="87"/>
  <c r="AA1132" i="87"/>
  <c r="AG1131" i="87"/>
  <c r="AF1131" i="87"/>
  <c r="AE1131" i="87"/>
  <c r="AD1131" i="87"/>
  <c r="AC1131" i="87"/>
  <c r="AB1131" i="87"/>
  <c r="AA1131" i="87"/>
  <c r="AG1130" i="87"/>
  <c r="AF1130" i="87"/>
  <c r="AE1130" i="87"/>
  <c r="AD1130" i="87"/>
  <c r="AC1130" i="87"/>
  <c r="AB1130" i="87"/>
  <c r="AA1130" i="87"/>
  <c r="AG1129" i="87"/>
  <c r="AF1129" i="87"/>
  <c r="AE1129" i="87"/>
  <c r="AD1129" i="87"/>
  <c r="AC1129" i="87"/>
  <c r="AB1129" i="87"/>
  <c r="AA1129" i="87"/>
  <c r="AG1128" i="87"/>
  <c r="AF1128" i="87"/>
  <c r="AE1128" i="87"/>
  <c r="AD1128" i="87"/>
  <c r="AC1128" i="87"/>
  <c r="AB1128" i="87"/>
  <c r="AA1128" i="87"/>
  <c r="AG1127" i="87"/>
  <c r="AF1127" i="87"/>
  <c r="AE1127" i="87"/>
  <c r="AD1127" i="87"/>
  <c r="AC1127" i="87"/>
  <c r="AB1127" i="87"/>
  <c r="AA1127" i="87"/>
  <c r="AG1126" i="87"/>
  <c r="AF1126" i="87"/>
  <c r="AE1126" i="87"/>
  <c r="AD1126" i="87"/>
  <c r="AC1126" i="87"/>
  <c r="AB1126" i="87"/>
  <c r="AA1126" i="87"/>
  <c r="AG1125" i="87"/>
  <c r="AF1125" i="87"/>
  <c r="AE1125" i="87"/>
  <c r="AD1125" i="87"/>
  <c r="AC1125" i="87"/>
  <c r="AB1125" i="87"/>
  <c r="AA1125" i="87"/>
  <c r="AG1124" i="87"/>
  <c r="AF1124" i="87"/>
  <c r="AE1124" i="87"/>
  <c r="AD1124" i="87"/>
  <c r="AC1124" i="87"/>
  <c r="AB1124" i="87"/>
  <c r="AA1124" i="87"/>
  <c r="AG1123" i="87"/>
  <c r="AF1123" i="87"/>
  <c r="AE1123" i="87"/>
  <c r="AD1123" i="87"/>
  <c r="AC1123" i="87"/>
  <c r="AB1123" i="87"/>
  <c r="AA1123" i="87"/>
  <c r="AG1122" i="87"/>
  <c r="AF1122" i="87"/>
  <c r="AE1122" i="87"/>
  <c r="AD1122" i="87"/>
  <c r="AC1122" i="87"/>
  <c r="AB1122" i="87"/>
  <c r="AA1122" i="87"/>
  <c r="AG1121" i="87"/>
  <c r="AF1121" i="87"/>
  <c r="AE1121" i="87"/>
  <c r="AD1121" i="87"/>
  <c r="AC1121" i="87"/>
  <c r="AB1121" i="87"/>
  <c r="AA1121" i="87"/>
  <c r="AG1120" i="87"/>
  <c r="AF1120" i="87"/>
  <c r="AE1120" i="87"/>
  <c r="AD1120" i="87"/>
  <c r="AC1120" i="87"/>
  <c r="AB1120" i="87"/>
  <c r="AA1120" i="87"/>
  <c r="AG1119" i="87"/>
  <c r="AF1119" i="87"/>
  <c r="AE1119" i="87"/>
  <c r="AD1119" i="87"/>
  <c r="AC1119" i="87"/>
  <c r="AB1119" i="87"/>
  <c r="AA1119" i="87"/>
  <c r="AG1118" i="87"/>
  <c r="AF1118" i="87"/>
  <c r="AE1118" i="87"/>
  <c r="AD1118" i="87"/>
  <c r="AC1118" i="87"/>
  <c r="AB1118" i="87"/>
  <c r="AA1118" i="87"/>
  <c r="AG1117" i="87"/>
  <c r="AF1117" i="87"/>
  <c r="AE1117" i="87"/>
  <c r="AD1117" i="87"/>
  <c r="AC1117" i="87"/>
  <c r="AB1117" i="87"/>
  <c r="AA1117" i="87"/>
  <c r="AG1116" i="87"/>
  <c r="AF1116" i="87"/>
  <c r="AE1116" i="87"/>
  <c r="AD1116" i="87"/>
  <c r="AC1116" i="87"/>
  <c r="AB1116" i="87"/>
  <c r="AA1116" i="87"/>
  <c r="AG1115" i="87"/>
  <c r="AF1115" i="87"/>
  <c r="AE1115" i="87"/>
  <c r="AD1115" i="87"/>
  <c r="AC1115" i="87"/>
  <c r="AB1115" i="87"/>
  <c r="AA1115" i="87"/>
  <c r="AG1114" i="87"/>
  <c r="AF1114" i="87"/>
  <c r="AE1114" i="87"/>
  <c r="AD1114" i="87"/>
  <c r="AC1114" i="87"/>
  <c r="AB1114" i="87"/>
  <c r="AA1114" i="87"/>
  <c r="AG1113" i="87"/>
  <c r="AF1113" i="87"/>
  <c r="AE1113" i="87"/>
  <c r="AD1113" i="87"/>
  <c r="AC1113" i="87"/>
  <c r="AB1113" i="87"/>
  <c r="AA1113" i="87"/>
  <c r="AG1112" i="87"/>
  <c r="AF1112" i="87"/>
  <c r="AE1112" i="87"/>
  <c r="AD1112" i="87"/>
  <c r="AC1112" i="87"/>
  <c r="AB1112" i="87"/>
  <c r="AA1112" i="87"/>
  <c r="AG1111" i="87"/>
  <c r="AF1111" i="87"/>
  <c r="AE1111" i="87"/>
  <c r="AD1111" i="87"/>
  <c r="AC1111" i="87"/>
  <c r="AB1111" i="87"/>
  <c r="AA1111" i="87"/>
  <c r="AG1110" i="87"/>
  <c r="AF1110" i="87"/>
  <c r="AE1110" i="87"/>
  <c r="AD1110" i="87"/>
  <c r="AC1110" i="87"/>
  <c r="AB1110" i="87"/>
  <c r="AA1110" i="87"/>
  <c r="AG1109" i="87"/>
  <c r="AF1109" i="87"/>
  <c r="AE1109" i="87"/>
  <c r="AD1109" i="87"/>
  <c r="AC1109" i="87"/>
  <c r="AB1109" i="87"/>
  <c r="AA1109" i="87"/>
  <c r="AG1108" i="87"/>
  <c r="AF1108" i="87"/>
  <c r="AE1108" i="87"/>
  <c r="AD1108" i="87"/>
  <c r="AC1108" i="87"/>
  <c r="AB1108" i="87"/>
  <c r="AA1108" i="87"/>
  <c r="AG1107" i="87"/>
  <c r="AF1107" i="87"/>
  <c r="AE1107" i="87"/>
  <c r="AD1107" i="87"/>
  <c r="AC1107" i="87"/>
  <c r="AB1107" i="87"/>
  <c r="AA1107" i="87"/>
  <c r="AG1106" i="87"/>
  <c r="AF1106" i="87"/>
  <c r="AE1106" i="87"/>
  <c r="AD1106" i="87"/>
  <c r="AC1106" i="87"/>
  <c r="AB1106" i="87"/>
  <c r="AA1106" i="87"/>
  <c r="AG1105" i="87"/>
  <c r="AF1105" i="87"/>
  <c r="AE1105" i="87"/>
  <c r="AD1105" i="87"/>
  <c r="AC1105" i="87"/>
  <c r="AB1105" i="87"/>
  <c r="AA1105" i="87"/>
  <c r="AG1104" i="87"/>
  <c r="AF1104" i="87"/>
  <c r="AE1104" i="87"/>
  <c r="AD1104" i="87"/>
  <c r="AC1104" i="87"/>
  <c r="AB1104" i="87"/>
  <c r="AA1104" i="87"/>
  <c r="AG1103" i="87"/>
  <c r="AF1103" i="87"/>
  <c r="AE1103" i="87"/>
  <c r="AD1103" i="87"/>
  <c r="AC1103" i="87"/>
  <c r="AB1103" i="87"/>
  <c r="AA1103" i="87"/>
  <c r="AG1102" i="87"/>
  <c r="AF1102" i="87"/>
  <c r="AE1102" i="87"/>
  <c r="AD1102" i="87"/>
  <c r="AC1102" i="87"/>
  <c r="AB1102" i="87"/>
  <c r="AA1102" i="87"/>
  <c r="AG1101" i="87"/>
  <c r="AF1101" i="87"/>
  <c r="AE1101" i="87"/>
  <c r="AD1101" i="87"/>
  <c r="AC1101" i="87"/>
  <c r="AB1101" i="87"/>
  <c r="AA1101" i="87"/>
  <c r="AG1100" i="87"/>
  <c r="AF1100" i="87"/>
  <c r="AE1100" i="87"/>
  <c r="AD1100" i="87"/>
  <c r="AC1100" i="87"/>
  <c r="AB1100" i="87"/>
  <c r="AA1100" i="87"/>
  <c r="AG1099" i="87"/>
  <c r="AF1099" i="87"/>
  <c r="AE1099" i="87"/>
  <c r="AD1099" i="87"/>
  <c r="AC1099" i="87"/>
  <c r="AB1099" i="87"/>
  <c r="AA1099" i="87"/>
  <c r="AG1098" i="87"/>
  <c r="AF1098" i="87"/>
  <c r="AE1098" i="87"/>
  <c r="AD1098" i="87"/>
  <c r="AC1098" i="87"/>
  <c r="AB1098" i="87"/>
  <c r="AA1098" i="87"/>
  <c r="AG1097" i="87"/>
  <c r="AF1097" i="87"/>
  <c r="AE1097" i="87"/>
  <c r="AD1097" i="87"/>
  <c r="AC1097" i="87"/>
  <c r="AB1097" i="87"/>
  <c r="AA1097" i="87"/>
  <c r="AG1096" i="87"/>
  <c r="AF1096" i="87"/>
  <c r="AE1096" i="87"/>
  <c r="AD1096" i="87"/>
  <c r="AC1096" i="87"/>
  <c r="AB1096" i="87"/>
  <c r="AA1096" i="87"/>
  <c r="AG1095" i="87"/>
  <c r="AF1095" i="87"/>
  <c r="AE1095" i="87"/>
  <c r="AD1095" i="87"/>
  <c r="AC1095" i="87"/>
  <c r="AB1095" i="87"/>
  <c r="AA1095" i="87"/>
  <c r="AG1094" i="87"/>
  <c r="AF1094" i="87"/>
  <c r="AE1094" i="87"/>
  <c r="AD1094" i="87"/>
  <c r="AC1094" i="87"/>
  <c r="AB1094" i="87"/>
  <c r="AA1094" i="87"/>
  <c r="AG1093" i="87"/>
  <c r="AF1093" i="87"/>
  <c r="AE1093" i="87"/>
  <c r="AD1093" i="87"/>
  <c r="AC1093" i="87"/>
  <c r="AB1093" i="87"/>
  <c r="AA1093" i="87"/>
  <c r="AG1092" i="87"/>
  <c r="AF1092" i="87"/>
  <c r="AE1092" i="87"/>
  <c r="AD1092" i="87"/>
  <c r="AC1092" i="87"/>
  <c r="AB1092" i="87"/>
  <c r="AA1092" i="87"/>
  <c r="AG1091" i="87"/>
  <c r="AF1091" i="87"/>
  <c r="AE1091" i="87"/>
  <c r="AD1091" i="87"/>
  <c r="AC1091" i="87"/>
  <c r="AB1091" i="87"/>
  <c r="AA1091" i="87"/>
  <c r="AG1090" i="87"/>
  <c r="AF1090" i="87"/>
  <c r="AE1090" i="87"/>
  <c r="AD1090" i="87"/>
  <c r="AC1090" i="87"/>
  <c r="AB1090" i="87"/>
  <c r="AA1090" i="87"/>
  <c r="AG1089" i="87"/>
  <c r="AF1089" i="87"/>
  <c r="AE1089" i="87"/>
  <c r="AD1089" i="87"/>
  <c r="AC1089" i="87"/>
  <c r="AB1089" i="87"/>
  <c r="AA1089" i="87"/>
  <c r="AG1088" i="87"/>
  <c r="AF1088" i="87"/>
  <c r="AE1088" i="87"/>
  <c r="AD1088" i="87"/>
  <c r="AC1088" i="87"/>
  <c r="AB1088" i="87"/>
  <c r="AA1088" i="87"/>
  <c r="AG1087" i="87"/>
  <c r="AF1087" i="87"/>
  <c r="AE1087" i="87"/>
  <c r="AD1087" i="87"/>
  <c r="AC1087" i="87"/>
  <c r="AB1087" i="87"/>
  <c r="AA1087" i="87"/>
  <c r="AG1086" i="87"/>
  <c r="AF1086" i="87"/>
  <c r="AE1086" i="87"/>
  <c r="AD1086" i="87"/>
  <c r="AC1086" i="87"/>
  <c r="AB1086" i="87"/>
  <c r="AA1086" i="87"/>
  <c r="AG1085" i="87"/>
  <c r="AF1085" i="87"/>
  <c r="AE1085" i="87"/>
  <c r="AD1085" i="87"/>
  <c r="AC1085" i="87"/>
  <c r="AB1085" i="87"/>
  <c r="AA1085" i="87"/>
  <c r="AG1084" i="87"/>
  <c r="AF1084" i="87"/>
  <c r="AE1084" i="87"/>
  <c r="AD1084" i="87"/>
  <c r="AC1084" i="87"/>
  <c r="AB1084" i="87"/>
  <c r="AA1084" i="87"/>
  <c r="AG1083" i="87"/>
  <c r="AF1083" i="87"/>
  <c r="AE1083" i="87"/>
  <c r="AD1083" i="87"/>
  <c r="AC1083" i="87"/>
  <c r="AB1083" i="87"/>
  <c r="AA1083" i="87"/>
  <c r="AG1082" i="87"/>
  <c r="AF1082" i="87"/>
  <c r="AE1082" i="87"/>
  <c r="AD1082" i="87"/>
  <c r="AC1082" i="87"/>
  <c r="AB1082" i="87"/>
  <c r="AA1082" i="87"/>
  <c r="AG1081" i="87"/>
  <c r="AF1081" i="87"/>
  <c r="AE1081" i="87"/>
  <c r="AD1081" i="87"/>
  <c r="AC1081" i="87"/>
  <c r="AB1081" i="87"/>
  <c r="AA1081" i="87"/>
  <c r="AG1080" i="87"/>
  <c r="AF1080" i="87"/>
  <c r="AE1080" i="87"/>
  <c r="AD1080" i="87"/>
  <c r="AC1080" i="87"/>
  <c r="AB1080" i="87"/>
  <c r="AA1080" i="87"/>
  <c r="AG1079" i="87"/>
  <c r="AF1079" i="87"/>
  <c r="AE1079" i="87"/>
  <c r="AD1079" i="87"/>
  <c r="AC1079" i="87"/>
  <c r="AB1079" i="87"/>
  <c r="AA1079" i="87"/>
  <c r="AG1078" i="87"/>
  <c r="AF1078" i="87"/>
  <c r="AE1078" i="87"/>
  <c r="AD1078" i="87"/>
  <c r="AC1078" i="87"/>
  <c r="AB1078" i="87"/>
  <c r="AA1078" i="87"/>
  <c r="AG1077" i="87"/>
  <c r="AF1077" i="87"/>
  <c r="AE1077" i="87"/>
  <c r="AD1077" i="87"/>
  <c r="AC1077" i="87"/>
  <c r="AB1077" i="87"/>
  <c r="AA1077" i="87"/>
  <c r="AG1076" i="87"/>
  <c r="AF1076" i="87"/>
  <c r="AE1076" i="87"/>
  <c r="AD1076" i="87"/>
  <c r="AC1076" i="87"/>
  <c r="AB1076" i="87"/>
  <c r="AA1076" i="87"/>
  <c r="AG1075" i="87"/>
  <c r="AF1075" i="87"/>
  <c r="AE1075" i="87"/>
  <c r="AD1075" i="87"/>
  <c r="AC1075" i="87"/>
  <c r="AB1075" i="87"/>
  <c r="AA1075" i="87"/>
  <c r="AG1074" i="87"/>
  <c r="AF1074" i="87"/>
  <c r="AE1074" i="87"/>
  <c r="AD1074" i="87"/>
  <c r="AC1074" i="87"/>
  <c r="AB1074" i="87"/>
  <c r="AA1074" i="87"/>
  <c r="AG1073" i="87"/>
  <c r="AF1073" i="87"/>
  <c r="AE1073" i="87"/>
  <c r="AD1073" i="87"/>
  <c r="AC1073" i="87"/>
  <c r="AB1073" i="87"/>
  <c r="AA1073" i="87"/>
  <c r="AG1072" i="87"/>
  <c r="AF1072" i="87"/>
  <c r="AE1072" i="87"/>
  <c r="AD1072" i="87"/>
  <c r="AC1072" i="87"/>
  <c r="AB1072" i="87"/>
  <c r="AA1072" i="87"/>
  <c r="AG1071" i="87"/>
  <c r="AF1071" i="87"/>
  <c r="AE1071" i="87"/>
  <c r="AD1071" i="87"/>
  <c r="AC1071" i="87"/>
  <c r="AB1071" i="87"/>
  <c r="AA1071" i="87"/>
  <c r="AG1070" i="87"/>
  <c r="AF1070" i="87"/>
  <c r="AE1070" i="87"/>
  <c r="AD1070" i="87"/>
  <c r="AC1070" i="87"/>
  <c r="AB1070" i="87"/>
  <c r="AA1070" i="87"/>
  <c r="AG1069" i="87"/>
  <c r="AF1069" i="87"/>
  <c r="AE1069" i="87"/>
  <c r="AD1069" i="87"/>
  <c r="AC1069" i="87"/>
  <c r="AB1069" i="87"/>
  <c r="AA1069" i="87"/>
  <c r="AG1068" i="87"/>
  <c r="AF1068" i="87"/>
  <c r="AE1068" i="87"/>
  <c r="AD1068" i="87"/>
  <c r="AC1068" i="87"/>
  <c r="AB1068" i="87"/>
  <c r="AA1068" i="87"/>
  <c r="AG1067" i="87"/>
  <c r="AF1067" i="87"/>
  <c r="AE1067" i="87"/>
  <c r="AD1067" i="87"/>
  <c r="AC1067" i="87"/>
  <c r="AB1067" i="87"/>
  <c r="AA1067" i="87"/>
  <c r="AG1066" i="87"/>
  <c r="AF1066" i="87"/>
  <c r="AE1066" i="87"/>
  <c r="AD1066" i="87"/>
  <c r="AC1066" i="87"/>
  <c r="AB1066" i="87"/>
  <c r="AA1066" i="87"/>
  <c r="AG1065" i="87"/>
  <c r="AF1065" i="87"/>
  <c r="AE1065" i="87"/>
  <c r="AD1065" i="87"/>
  <c r="AC1065" i="87"/>
  <c r="AB1065" i="87"/>
  <c r="AA1065" i="87"/>
  <c r="AG1064" i="87"/>
  <c r="AF1064" i="87"/>
  <c r="AE1064" i="87"/>
  <c r="AD1064" i="87"/>
  <c r="AC1064" i="87"/>
  <c r="AB1064" i="87"/>
  <c r="AA1064" i="87"/>
  <c r="AG1063" i="87"/>
  <c r="AF1063" i="87"/>
  <c r="AE1063" i="87"/>
  <c r="AD1063" i="87"/>
  <c r="AC1063" i="87"/>
  <c r="AB1063" i="87"/>
  <c r="AA1063" i="87"/>
  <c r="AG1062" i="87"/>
  <c r="AF1062" i="87"/>
  <c r="AE1062" i="87"/>
  <c r="AD1062" i="87"/>
  <c r="AC1062" i="87"/>
  <c r="AB1062" i="87"/>
  <c r="AA1062" i="87"/>
  <c r="AG1061" i="87"/>
  <c r="AF1061" i="87"/>
  <c r="AE1061" i="87"/>
  <c r="AD1061" i="87"/>
  <c r="AC1061" i="87"/>
  <c r="AB1061" i="87"/>
  <c r="AA1061" i="87"/>
  <c r="AG1060" i="87"/>
  <c r="AF1060" i="87"/>
  <c r="AE1060" i="87"/>
  <c r="AD1060" i="87"/>
  <c r="AC1060" i="87"/>
  <c r="AB1060" i="87"/>
  <c r="AA1060" i="87"/>
  <c r="AG1059" i="87"/>
  <c r="AF1059" i="87"/>
  <c r="AE1059" i="87"/>
  <c r="AD1059" i="87"/>
  <c r="AC1059" i="87"/>
  <c r="AB1059" i="87"/>
  <c r="AA1059" i="87"/>
  <c r="AG1058" i="87"/>
  <c r="AF1058" i="87"/>
  <c r="AE1058" i="87"/>
  <c r="AD1058" i="87"/>
  <c r="AC1058" i="87"/>
  <c r="AB1058" i="87"/>
  <c r="AA1058" i="87"/>
  <c r="AG1057" i="87"/>
  <c r="AF1057" i="87"/>
  <c r="AE1057" i="87"/>
  <c r="AD1057" i="87"/>
  <c r="AC1057" i="87"/>
  <c r="AB1057" i="87"/>
  <c r="AA1057" i="87"/>
  <c r="AG1056" i="87"/>
  <c r="AF1056" i="87"/>
  <c r="AE1056" i="87"/>
  <c r="AD1056" i="87"/>
  <c r="AC1056" i="87"/>
  <c r="AB1056" i="87"/>
  <c r="AA1056" i="87"/>
  <c r="AG1055" i="87"/>
  <c r="AF1055" i="87"/>
  <c r="AE1055" i="87"/>
  <c r="AD1055" i="87"/>
  <c r="AC1055" i="87"/>
  <c r="AB1055" i="87"/>
  <c r="AA1055" i="87"/>
  <c r="AG1054" i="87"/>
  <c r="AF1054" i="87"/>
  <c r="AE1054" i="87"/>
  <c r="AD1054" i="87"/>
  <c r="AC1054" i="87"/>
  <c r="AB1054" i="87"/>
  <c r="AA1054" i="87"/>
  <c r="AG1053" i="87"/>
  <c r="AF1053" i="87"/>
  <c r="AE1053" i="87"/>
  <c r="AD1053" i="87"/>
  <c r="AC1053" i="87"/>
  <c r="AB1053" i="87"/>
  <c r="AA1053" i="87"/>
  <c r="AG1052" i="87"/>
  <c r="AF1052" i="87"/>
  <c r="AE1052" i="87"/>
  <c r="AD1052" i="87"/>
  <c r="AC1052" i="87"/>
  <c r="AB1052" i="87"/>
  <c r="AA1052" i="87"/>
  <c r="AG1051" i="87"/>
  <c r="AF1051" i="87"/>
  <c r="AE1051" i="87"/>
  <c r="AD1051" i="87"/>
  <c r="AC1051" i="87"/>
  <c r="AB1051" i="87"/>
  <c r="AA1051" i="87"/>
  <c r="AG1050" i="87"/>
  <c r="AF1050" i="87"/>
  <c r="AE1050" i="87"/>
  <c r="AD1050" i="87"/>
  <c r="AC1050" i="87"/>
  <c r="AB1050" i="87"/>
  <c r="AA1050" i="87"/>
  <c r="AG1049" i="87"/>
  <c r="AF1049" i="87"/>
  <c r="AE1049" i="87"/>
  <c r="AD1049" i="87"/>
  <c r="AC1049" i="87"/>
  <c r="AB1049" i="87"/>
  <c r="AA1049" i="87"/>
  <c r="AG1048" i="87"/>
  <c r="AF1048" i="87"/>
  <c r="AE1048" i="87"/>
  <c r="AD1048" i="87"/>
  <c r="AC1048" i="87"/>
  <c r="AB1048" i="87"/>
  <c r="AA1048" i="87"/>
  <c r="AG1047" i="87"/>
  <c r="AF1047" i="87"/>
  <c r="AE1047" i="87"/>
  <c r="AD1047" i="87"/>
  <c r="AC1047" i="87"/>
  <c r="AB1047" i="87"/>
  <c r="AA1047" i="87"/>
  <c r="AG1046" i="87"/>
  <c r="AF1046" i="87"/>
  <c r="AE1046" i="87"/>
  <c r="AD1046" i="87"/>
  <c r="AC1046" i="87"/>
  <c r="AB1046" i="87"/>
  <c r="AA1046" i="87"/>
  <c r="AG1045" i="87"/>
  <c r="AF1045" i="87"/>
  <c r="AE1045" i="87"/>
  <c r="AD1045" i="87"/>
  <c r="AC1045" i="87"/>
  <c r="AB1045" i="87"/>
  <c r="AA1045" i="87"/>
  <c r="AG1044" i="87"/>
  <c r="AF1044" i="87"/>
  <c r="AE1044" i="87"/>
  <c r="AD1044" i="87"/>
  <c r="AC1044" i="87"/>
  <c r="AB1044" i="87"/>
  <c r="AA1044" i="87"/>
  <c r="AG1043" i="87"/>
  <c r="AF1043" i="87"/>
  <c r="AE1043" i="87"/>
  <c r="AD1043" i="87"/>
  <c r="AC1043" i="87"/>
  <c r="AB1043" i="87"/>
  <c r="AA1043" i="87"/>
  <c r="AG1042" i="87"/>
  <c r="AF1042" i="87"/>
  <c r="AE1042" i="87"/>
  <c r="AD1042" i="87"/>
  <c r="AC1042" i="87"/>
  <c r="AB1042" i="87"/>
  <c r="AA1042" i="87"/>
  <c r="AG1041" i="87"/>
  <c r="AF1041" i="87"/>
  <c r="AE1041" i="87"/>
  <c r="AD1041" i="87"/>
  <c r="AC1041" i="87"/>
  <c r="AB1041" i="87"/>
  <c r="AA1041" i="87"/>
  <c r="AG1040" i="87"/>
  <c r="AF1040" i="87"/>
  <c r="AE1040" i="87"/>
  <c r="AD1040" i="87"/>
  <c r="AC1040" i="87"/>
  <c r="AB1040" i="87"/>
  <c r="AA1040" i="87"/>
  <c r="AG1039" i="87"/>
  <c r="AF1039" i="87"/>
  <c r="AE1039" i="87"/>
  <c r="AD1039" i="87"/>
  <c r="AC1039" i="87"/>
  <c r="AB1039" i="87"/>
  <c r="AA1039" i="87"/>
  <c r="AG1038" i="87"/>
  <c r="AF1038" i="87"/>
  <c r="AE1038" i="87"/>
  <c r="AD1038" i="87"/>
  <c r="AC1038" i="87"/>
  <c r="AB1038" i="87"/>
  <c r="AA1038" i="87"/>
  <c r="AG1037" i="87"/>
  <c r="AF1037" i="87"/>
  <c r="AE1037" i="87"/>
  <c r="AD1037" i="87"/>
  <c r="AC1037" i="87"/>
  <c r="AB1037" i="87"/>
  <c r="AA1037" i="87"/>
  <c r="AG1036" i="87"/>
  <c r="AF1036" i="87"/>
  <c r="AE1036" i="87"/>
  <c r="AD1036" i="87"/>
  <c r="AC1036" i="87"/>
  <c r="AB1036" i="87"/>
  <c r="AA1036" i="87"/>
  <c r="AG1035" i="87"/>
  <c r="AF1035" i="87"/>
  <c r="AE1035" i="87"/>
  <c r="AD1035" i="87"/>
  <c r="AC1035" i="87"/>
  <c r="AB1035" i="87"/>
  <c r="AA1035" i="87"/>
  <c r="AG1034" i="87"/>
  <c r="AF1034" i="87"/>
  <c r="AE1034" i="87"/>
  <c r="AD1034" i="87"/>
  <c r="AC1034" i="87"/>
  <c r="AB1034" i="87"/>
  <c r="AA1034" i="87"/>
  <c r="AG1033" i="87"/>
  <c r="AF1033" i="87"/>
  <c r="AE1033" i="87"/>
  <c r="AD1033" i="87"/>
  <c r="AC1033" i="87"/>
  <c r="AB1033" i="87"/>
  <c r="AA1033" i="87"/>
  <c r="AG1032" i="87"/>
  <c r="AF1032" i="87"/>
  <c r="AE1032" i="87"/>
  <c r="AD1032" i="87"/>
  <c r="AC1032" i="87"/>
  <c r="AB1032" i="87"/>
  <c r="AA1032" i="87"/>
  <c r="AG1031" i="87"/>
  <c r="AF1031" i="87"/>
  <c r="AE1031" i="87"/>
  <c r="AD1031" i="87"/>
  <c r="AC1031" i="87"/>
  <c r="AB1031" i="87"/>
  <c r="AA1031" i="87"/>
  <c r="AG1030" i="87"/>
  <c r="AF1030" i="87"/>
  <c r="AE1030" i="87"/>
  <c r="AD1030" i="87"/>
  <c r="AC1030" i="87"/>
  <c r="AB1030" i="87"/>
  <c r="AA1030" i="87"/>
  <c r="AG1029" i="87"/>
  <c r="AF1029" i="87"/>
  <c r="AE1029" i="87"/>
  <c r="AD1029" i="87"/>
  <c r="AC1029" i="87"/>
  <c r="AB1029" i="87"/>
  <c r="AA1029" i="87"/>
  <c r="AG1028" i="87"/>
  <c r="AF1028" i="87"/>
  <c r="AE1028" i="87"/>
  <c r="AD1028" i="87"/>
  <c r="AC1028" i="87"/>
  <c r="AB1028" i="87"/>
  <c r="AA1028" i="87"/>
  <c r="AG1027" i="87"/>
  <c r="AF1027" i="87"/>
  <c r="AE1027" i="87"/>
  <c r="AD1027" i="87"/>
  <c r="AC1027" i="87"/>
  <c r="AB1027" i="87"/>
  <c r="AA1027" i="87"/>
  <c r="AG1026" i="87"/>
  <c r="AF1026" i="87"/>
  <c r="AE1026" i="87"/>
  <c r="AD1026" i="87"/>
  <c r="AC1026" i="87"/>
  <c r="AB1026" i="87"/>
  <c r="AA1026" i="87"/>
  <c r="AG1025" i="87"/>
  <c r="AF1025" i="87"/>
  <c r="AE1025" i="87"/>
  <c r="AD1025" i="87"/>
  <c r="AC1025" i="87"/>
  <c r="AB1025" i="87"/>
  <c r="AA1025" i="87"/>
  <c r="AG1024" i="87"/>
  <c r="AF1024" i="87"/>
  <c r="AE1024" i="87"/>
  <c r="AD1024" i="87"/>
  <c r="AC1024" i="87"/>
  <c r="AB1024" i="87"/>
  <c r="AA1024" i="87"/>
  <c r="AG1023" i="87"/>
  <c r="AF1023" i="87"/>
  <c r="AE1023" i="87"/>
  <c r="AD1023" i="87"/>
  <c r="AC1023" i="87"/>
  <c r="AB1023" i="87"/>
  <c r="AA1023" i="87"/>
  <c r="AG1022" i="87"/>
  <c r="AF1022" i="87"/>
  <c r="AE1022" i="87"/>
  <c r="AD1022" i="87"/>
  <c r="AC1022" i="87"/>
  <c r="AB1022" i="87"/>
  <c r="AA1022" i="87"/>
  <c r="AG1021" i="87"/>
  <c r="AF1021" i="87"/>
  <c r="AE1021" i="87"/>
  <c r="AD1021" i="87"/>
  <c r="AC1021" i="87"/>
  <c r="AB1021" i="87"/>
  <c r="AA1021" i="87"/>
  <c r="AG1020" i="87"/>
  <c r="AF1020" i="87"/>
  <c r="AE1020" i="87"/>
  <c r="AD1020" i="87"/>
  <c r="AC1020" i="87"/>
  <c r="AB1020" i="87"/>
  <c r="AA1020" i="87"/>
  <c r="AG1019" i="87"/>
  <c r="AF1019" i="87"/>
  <c r="AE1019" i="87"/>
  <c r="AD1019" i="87"/>
  <c r="AC1019" i="87"/>
  <c r="AB1019" i="87"/>
  <c r="AA1019" i="87"/>
  <c r="AG1018" i="87"/>
  <c r="AF1018" i="87"/>
  <c r="AE1018" i="87"/>
  <c r="AD1018" i="87"/>
  <c r="AC1018" i="87"/>
  <c r="AB1018" i="87"/>
  <c r="AA1018" i="87"/>
  <c r="AG1017" i="87"/>
  <c r="AF1017" i="87"/>
  <c r="AE1017" i="87"/>
  <c r="AD1017" i="87"/>
  <c r="AC1017" i="87"/>
  <c r="AB1017" i="87"/>
  <c r="AA1017" i="87"/>
  <c r="AG1016" i="87"/>
  <c r="AF1016" i="87"/>
  <c r="AE1016" i="87"/>
  <c r="AD1016" i="87"/>
  <c r="AC1016" i="87"/>
  <c r="AB1016" i="87"/>
  <c r="AA1016" i="87"/>
  <c r="AG1015" i="87"/>
  <c r="AF1015" i="87"/>
  <c r="AE1015" i="87"/>
  <c r="AD1015" i="87"/>
  <c r="AC1015" i="87"/>
  <c r="AB1015" i="87"/>
  <c r="AA1015" i="87"/>
  <c r="AG1014" i="87"/>
  <c r="AF1014" i="87"/>
  <c r="AE1014" i="87"/>
  <c r="AD1014" i="87"/>
  <c r="AC1014" i="87"/>
  <c r="AB1014" i="87"/>
  <c r="AA1014" i="87"/>
  <c r="AG1013" i="87"/>
  <c r="AF1013" i="87"/>
  <c r="AE1013" i="87"/>
  <c r="AD1013" i="87"/>
  <c r="AC1013" i="87"/>
  <c r="AB1013" i="87"/>
  <c r="AA1013" i="87"/>
  <c r="AG1012" i="87"/>
  <c r="AF1012" i="87"/>
  <c r="AE1012" i="87"/>
  <c r="AD1012" i="87"/>
  <c r="AC1012" i="87"/>
  <c r="AB1012" i="87"/>
  <c r="AA1012" i="87"/>
  <c r="AG1011" i="87"/>
  <c r="AF1011" i="87"/>
  <c r="AE1011" i="87"/>
  <c r="AD1011" i="87"/>
  <c r="AC1011" i="87"/>
  <c r="AB1011" i="87"/>
  <c r="AA1011" i="87"/>
  <c r="AG1010" i="87"/>
  <c r="AF1010" i="87"/>
  <c r="AE1010" i="87"/>
  <c r="AD1010" i="87"/>
  <c r="AC1010" i="87"/>
  <c r="AB1010" i="87"/>
  <c r="AA1010" i="87"/>
  <c r="AG1009" i="87"/>
  <c r="AF1009" i="87"/>
  <c r="AE1009" i="87"/>
  <c r="AD1009" i="87"/>
  <c r="AC1009" i="87"/>
  <c r="AB1009" i="87"/>
  <c r="AA1009" i="87"/>
  <c r="AG1008" i="87"/>
  <c r="AF1008" i="87"/>
  <c r="AE1008" i="87"/>
  <c r="AD1008" i="87"/>
  <c r="AC1008" i="87"/>
  <c r="AB1008" i="87"/>
  <c r="AA1008" i="87"/>
  <c r="AG1007" i="87"/>
  <c r="AF1007" i="87"/>
  <c r="AE1007" i="87"/>
  <c r="AD1007" i="87"/>
  <c r="AC1007" i="87"/>
  <c r="AB1007" i="87"/>
  <c r="AA1007" i="87"/>
  <c r="AG1006" i="87"/>
  <c r="AF1006" i="87"/>
  <c r="AE1006" i="87"/>
  <c r="AD1006" i="87"/>
  <c r="AC1006" i="87"/>
  <c r="AB1006" i="87"/>
  <c r="AA1006" i="87"/>
  <c r="AG1005" i="87"/>
  <c r="AF1005" i="87"/>
  <c r="AE1005" i="87"/>
  <c r="AD1005" i="87"/>
  <c r="AC1005" i="87"/>
  <c r="AB1005" i="87"/>
  <c r="AA1005" i="87"/>
  <c r="AG1004" i="87"/>
  <c r="AF1004" i="87"/>
  <c r="AE1004" i="87"/>
  <c r="AD1004" i="87"/>
  <c r="AC1004" i="87"/>
  <c r="AB1004" i="87"/>
  <c r="AA1004" i="87"/>
  <c r="AG1003" i="87"/>
  <c r="AF1003" i="87"/>
  <c r="AE1003" i="87"/>
  <c r="AD1003" i="87"/>
  <c r="AC1003" i="87"/>
  <c r="AB1003" i="87"/>
  <c r="AA1003" i="87"/>
  <c r="AG1002" i="87"/>
  <c r="AF1002" i="87"/>
  <c r="AE1002" i="87"/>
  <c r="AD1002" i="87"/>
  <c r="AC1002" i="87"/>
  <c r="AB1002" i="87"/>
  <c r="AA1002" i="87"/>
  <c r="AG1001" i="87"/>
  <c r="AF1001" i="87"/>
  <c r="AE1001" i="87"/>
  <c r="AD1001" i="87"/>
  <c r="AC1001" i="87"/>
  <c r="AB1001" i="87"/>
  <c r="AA1001" i="87"/>
  <c r="AG1000" i="87"/>
  <c r="AF1000" i="87"/>
  <c r="AE1000" i="87"/>
  <c r="AD1000" i="87"/>
  <c r="AC1000" i="87"/>
  <c r="AB1000" i="87"/>
  <c r="AA1000" i="87"/>
  <c r="AG999" i="87"/>
  <c r="AF999" i="87"/>
  <c r="AE999" i="87"/>
  <c r="AD999" i="87"/>
  <c r="AC999" i="87"/>
  <c r="AB999" i="87"/>
  <c r="AA999" i="87"/>
  <c r="AG998" i="87"/>
  <c r="AF998" i="87"/>
  <c r="AE998" i="87"/>
  <c r="AD998" i="87"/>
  <c r="AC998" i="87"/>
  <c r="AB998" i="87"/>
  <c r="AA998" i="87"/>
  <c r="AG997" i="87"/>
  <c r="AF997" i="87"/>
  <c r="AE997" i="87"/>
  <c r="AD997" i="87"/>
  <c r="AC997" i="87"/>
  <c r="AB997" i="87"/>
  <c r="AA997" i="87"/>
  <c r="AG996" i="87"/>
  <c r="AF996" i="87"/>
  <c r="AE996" i="87"/>
  <c r="AD996" i="87"/>
  <c r="AC996" i="87"/>
  <c r="AB996" i="87"/>
  <c r="AA996" i="87"/>
  <c r="AG995" i="87"/>
  <c r="AF995" i="87"/>
  <c r="AE995" i="87"/>
  <c r="AD995" i="87"/>
  <c r="AC995" i="87"/>
  <c r="AB995" i="87"/>
  <c r="AA995" i="87"/>
  <c r="AG994" i="87"/>
  <c r="AF994" i="87"/>
  <c r="AE994" i="87"/>
  <c r="AD994" i="87"/>
  <c r="AC994" i="87"/>
  <c r="AB994" i="87"/>
  <c r="AA994" i="87"/>
  <c r="AG993" i="87"/>
  <c r="AF993" i="87"/>
  <c r="AE993" i="87"/>
  <c r="AD993" i="87"/>
  <c r="AC993" i="87"/>
  <c r="AB993" i="87"/>
  <c r="AA993" i="87"/>
  <c r="AG992" i="87"/>
  <c r="AF992" i="87"/>
  <c r="AE992" i="87"/>
  <c r="AD992" i="87"/>
  <c r="AC992" i="87"/>
  <c r="AB992" i="87"/>
  <c r="AA992" i="87"/>
  <c r="AG991" i="87"/>
  <c r="AF991" i="87"/>
  <c r="AE991" i="87"/>
  <c r="AD991" i="87"/>
  <c r="AC991" i="87"/>
  <c r="AB991" i="87"/>
  <c r="AA991" i="87"/>
  <c r="AG990" i="87"/>
  <c r="AF990" i="87"/>
  <c r="AE990" i="87"/>
  <c r="AD990" i="87"/>
  <c r="AC990" i="87"/>
  <c r="AB990" i="87"/>
  <c r="AA990" i="87"/>
  <c r="AG989" i="87"/>
  <c r="AF989" i="87"/>
  <c r="AE989" i="87"/>
  <c r="AD989" i="87"/>
  <c r="AC989" i="87"/>
  <c r="AB989" i="87"/>
  <c r="AA989" i="87"/>
  <c r="AG988" i="87"/>
  <c r="AF988" i="87"/>
  <c r="AE988" i="87"/>
  <c r="AD988" i="87"/>
  <c r="AC988" i="87"/>
  <c r="AB988" i="87"/>
  <c r="AA988" i="87"/>
  <c r="AG987" i="87"/>
  <c r="AF987" i="87"/>
  <c r="AE987" i="87"/>
  <c r="AD987" i="87"/>
  <c r="AC987" i="87"/>
  <c r="AB987" i="87"/>
  <c r="AA987" i="87"/>
  <c r="AG986" i="87"/>
  <c r="AF986" i="87"/>
  <c r="AE986" i="87"/>
  <c r="AD986" i="87"/>
  <c r="AC986" i="87"/>
  <c r="AB986" i="87"/>
  <c r="AA986" i="87"/>
  <c r="AG985" i="87"/>
  <c r="AF985" i="87"/>
  <c r="AE985" i="87"/>
  <c r="AD985" i="87"/>
  <c r="AC985" i="87"/>
  <c r="AB985" i="87"/>
  <c r="AA985" i="87"/>
  <c r="AG984" i="87"/>
  <c r="AF984" i="87"/>
  <c r="AE984" i="87"/>
  <c r="AD984" i="87"/>
  <c r="AC984" i="87"/>
  <c r="AB984" i="87"/>
  <c r="AA984" i="87"/>
  <c r="AG983" i="87"/>
  <c r="AF983" i="87"/>
  <c r="AE983" i="87"/>
  <c r="AD983" i="87"/>
  <c r="AC983" i="87"/>
  <c r="AB983" i="87"/>
  <c r="AA983" i="87"/>
  <c r="AG982" i="87"/>
  <c r="AF982" i="87"/>
  <c r="AE982" i="87"/>
  <c r="AD982" i="87"/>
  <c r="AC982" i="87"/>
  <c r="AB982" i="87"/>
  <c r="AA982" i="87"/>
  <c r="AG981" i="87"/>
  <c r="AF981" i="87"/>
  <c r="AE981" i="87"/>
  <c r="AD981" i="87"/>
  <c r="AC981" i="87"/>
  <c r="AB981" i="87"/>
  <c r="AA981" i="87"/>
  <c r="AG980" i="87"/>
  <c r="AF980" i="87"/>
  <c r="AE980" i="87"/>
  <c r="AD980" i="87"/>
  <c r="AC980" i="87"/>
  <c r="AB980" i="87"/>
  <c r="AA980" i="87"/>
  <c r="AG979" i="87"/>
  <c r="AF979" i="87"/>
  <c r="AE979" i="87"/>
  <c r="AD979" i="87"/>
  <c r="AC979" i="87"/>
  <c r="AB979" i="87"/>
  <c r="AA979" i="87"/>
  <c r="AG978" i="87"/>
  <c r="AF978" i="87"/>
  <c r="AE978" i="87"/>
  <c r="AD978" i="87"/>
  <c r="AC978" i="87"/>
  <c r="AB978" i="87"/>
  <c r="AA978" i="87"/>
  <c r="AG977" i="87"/>
  <c r="AF977" i="87"/>
  <c r="AE977" i="87"/>
  <c r="AD977" i="87"/>
  <c r="AC977" i="87"/>
  <c r="AB977" i="87"/>
  <c r="AA977" i="87"/>
  <c r="AG976" i="87"/>
  <c r="AF976" i="87"/>
  <c r="AE976" i="87"/>
  <c r="AD976" i="87"/>
  <c r="AC976" i="87"/>
  <c r="AB976" i="87"/>
  <c r="AA976" i="87"/>
  <c r="AG975" i="87"/>
  <c r="AF975" i="87"/>
  <c r="AE975" i="87"/>
  <c r="AD975" i="87"/>
  <c r="AC975" i="87"/>
  <c r="AB975" i="87"/>
  <c r="AA975" i="87"/>
  <c r="AG974" i="87"/>
  <c r="AF974" i="87"/>
  <c r="AE974" i="87"/>
  <c r="AD974" i="87"/>
  <c r="AC974" i="87"/>
  <c r="AB974" i="87"/>
  <c r="AA974" i="87"/>
  <c r="AG973" i="87"/>
  <c r="AF973" i="87"/>
  <c r="AE973" i="87"/>
  <c r="AD973" i="87"/>
  <c r="AC973" i="87"/>
  <c r="AB973" i="87"/>
  <c r="AA973" i="87"/>
  <c r="AG972" i="87"/>
  <c r="AF972" i="87"/>
  <c r="AE972" i="87"/>
  <c r="AD972" i="87"/>
  <c r="AC972" i="87"/>
  <c r="AB972" i="87"/>
  <c r="AA972" i="87"/>
  <c r="AG971" i="87"/>
  <c r="AF971" i="87"/>
  <c r="AE971" i="87"/>
  <c r="AD971" i="87"/>
  <c r="AC971" i="87"/>
  <c r="AB971" i="87"/>
  <c r="AA971" i="87"/>
  <c r="AG970" i="87"/>
  <c r="AF970" i="87"/>
  <c r="AE970" i="87"/>
  <c r="AD970" i="87"/>
  <c r="AC970" i="87"/>
  <c r="AB970" i="87"/>
  <c r="AA970" i="87"/>
  <c r="AG969" i="87"/>
  <c r="AF969" i="87"/>
  <c r="AE969" i="87"/>
  <c r="AD969" i="87"/>
  <c r="AC969" i="87"/>
  <c r="AB969" i="87"/>
  <c r="AA969" i="87"/>
  <c r="AG968" i="87"/>
  <c r="AF968" i="87"/>
  <c r="AE968" i="87"/>
  <c r="AD968" i="87"/>
  <c r="AC968" i="87"/>
  <c r="AB968" i="87"/>
  <c r="AA968" i="87"/>
  <c r="AG967" i="87"/>
  <c r="AF967" i="87"/>
  <c r="AE967" i="87"/>
  <c r="AD967" i="87"/>
  <c r="AC967" i="87"/>
  <c r="AB967" i="87"/>
  <c r="AA967" i="87"/>
  <c r="AG966" i="87"/>
  <c r="AF966" i="87"/>
  <c r="AE966" i="87"/>
  <c r="AD966" i="87"/>
  <c r="AC966" i="87"/>
  <c r="AB966" i="87"/>
  <c r="AA966" i="87"/>
  <c r="AG965" i="87"/>
  <c r="AF965" i="87"/>
  <c r="AE965" i="87"/>
  <c r="AD965" i="87"/>
  <c r="AC965" i="87"/>
  <c r="AB965" i="87"/>
  <c r="AA965" i="87"/>
  <c r="AG964" i="87"/>
  <c r="AF964" i="87"/>
  <c r="AE964" i="87"/>
  <c r="AD964" i="87"/>
  <c r="AC964" i="87"/>
  <c r="AB964" i="87"/>
  <c r="AA964" i="87"/>
  <c r="AG963" i="87"/>
  <c r="AF963" i="87"/>
  <c r="AE963" i="87"/>
  <c r="AD963" i="87"/>
  <c r="AC963" i="87"/>
  <c r="AB963" i="87"/>
  <c r="AA963" i="87"/>
  <c r="AG962" i="87"/>
  <c r="AF962" i="87"/>
  <c r="AE962" i="87"/>
  <c r="AD962" i="87"/>
  <c r="AC962" i="87"/>
  <c r="AB962" i="87"/>
  <c r="AA962" i="87"/>
  <c r="AG961" i="87"/>
  <c r="AF961" i="87"/>
  <c r="AE961" i="87"/>
  <c r="AD961" i="87"/>
  <c r="AC961" i="87"/>
  <c r="AB961" i="87"/>
  <c r="AA961" i="87"/>
  <c r="AG960" i="87"/>
  <c r="AF960" i="87"/>
  <c r="AE960" i="87"/>
  <c r="AD960" i="87"/>
  <c r="AC960" i="87"/>
  <c r="AB960" i="87"/>
  <c r="AA960" i="87"/>
  <c r="AG959" i="87"/>
  <c r="AF959" i="87"/>
  <c r="AE959" i="87"/>
  <c r="AD959" i="87"/>
  <c r="AC959" i="87"/>
  <c r="AB959" i="87"/>
  <c r="AA959" i="87"/>
  <c r="AG958" i="87"/>
  <c r="AF958" i="87"/>
  <c r="AE958" i="87"/>
  <c r="AD958" i="87"/>
  <c r="AC958" i="87"/>
  <c r="AB958" i="87"/>
  <c r="AA958" i="87"/>
  <c r="AG957" i="87"/>
  <c r="AF957" i="87"/>
  <c r="AE957" i="87"/>
  <c r="AD957" i="87"/>
  <c r="AC957" i="87"/>
  <c r="AB957" i="87"/>
  <c r="AA957" i="87"/>
  <c r="AG956" i="87"/>
  <c r="AF956" i="87"/>
  <c r="AE956" i="87"/>
  <c r="AD956" i="87"/>
  <c r="AC956" i="87"/>
  <c r="AB956" i="87"/>
  <c r="AA956" i="87"/>
  <c r="AG955" i="87"/>
  <c r="AF955" i="87"/>
  <c r="AE955" i="87"/>
  <c r="AD955" i="87"/>
  <c r="AC955" i="87"/>
  <c r="AB955" i="87"/>
  <c r="AA955" i="87"/>
  <c r="AG954" i="87"/>
  <c r="AF954" i="87"/>
  <c r="AE954" i="87"/>
  <c r="AD954" i="87"/>
  <c r="AC954" i="87"/>
  <c r="AB954" i="87"/>
  <c r="AA954" i="87"/>
  <c r="AG953" i="87"/>
  <c r="AF953" i="87"/>
  <c r="AE953" i="87"/>
  <c r="AD953" i="87"/>
  <c r="AC953" i="87"/>
  <c r="AB953" i="87"/>
  <c r="AA953" i="87"/>
  <c r="AG952" i="87"/>
  <c r="AF952" i="87"/>
  <c r="AE952" i="87"/>
  <c r="AD952" i="87"/>
  <c r="AC952" i="87"/>
  <c r="AB952" i="87"/>
  <c r="AA952" i="87"/>
  <c r="AG951" i="87"/>
  <c r="AF951" i="87"/>
  <c r="AE951" i="87"/>
  <c r="AD951" i="87"/>
  <c r="AC951" i="87"/>
  <c r="AB951" i="87"/>
  <c r="AA951" i="87"/>
  <c r="AG950" i="87"/>
  <c r="AF950" i="87"/>
  <c r="AE950" i="87"/>
  <c r="AD950" i="87"/>
  <c r="AC950" i="87"/>
  <c r="AB950" i="87"/>
  <c r="AA950" i="87"/>
  <c r="AG949" i="87"/>
  <c r="AF949" i="87"/>
  <c r="AE949" i="87"/>
  <c r="AD949" i="87"/>
  <c r="AC949" i="87"/>
  <c r="AB949" i="87"/>
  <c r="AA949" i="87"/>
  <c r="AG948" i="87"/>
  <c r="AF948" i="87"/>
  <c r="AE948" i="87"/>
  <c r="AD948" i="87"/>
  <c r="AC948" i="87"/>
  <c r="AB948" i="87"/>
  <c r="AA948" i="87"/>
  <c r="AG947" i="87"/>
  <c r="AF947" i="87"/>
  <c r="AE947" i="87"/>
  <c r="AD947" i="87"/>
  <c r="AC947" i="87"/>
  <c r="AB947" i="87"/>
  <c r="AA947" i="87"/>
  <c r="AG946" i="87"/>
  <c r="AF946" i="87"/>
  <c r="AE946" i="87"/>
  <c r="AD946" i="87"/>
  <c r="AC946" i="87"/>
  <c r="AB946" i="87"/>
  <c r="AA946" i="87"/>
  <c r="AG945" i="87"/>
  <c r="AF945" i="87"/>
  <c r="AE945" i="87"/>
  <c r="AD945" i="87"/>
  <c r="AC945" i="87"/>
  <c r="AB945" i="87"/>
  <c r="AA945" i="87"/>
  <c r="AG944" i="87"/>
  <c r="AF944" i="87"/>
  <c r="AE944" i="87"/>
  <c r="AD944" i="87"/>
  <c r="AC944" i="87"/>
  <c r="AB944" i="87"/>
  <c r="AA944" i="87"/>
  <c r="AG943" i="87"/>
  <c r="AF943" i="87"/>
  <c r="AE943" i="87"/>
  <c r="AD943" i="87"/>
  <c r="AC943" i="87"/>
  <c r="AB943" i="87"/>
  <c r="AA943" i="87"/>
  <c r="AG942" i="87"/>
  <c r="AF942" i="87"/>
  <c r="AE942" i="87"/>
  <c r="AD942" i="87"/>
  <c r="AC942" i="87"/>
  <c r="AB942" i="87"/>
  <c r="AA942" i="87"/>
  <c r="AG941" i="87"/>
  <c r="AF941" i="87"/>
  <c r="AE941" i="87"/>
  <c r="AD941" i="87"/>
  <c r="AC941" i="87"/>
  <c r="AB941" i="87"/>
  <c r="AA941" i="87"/>
  <c r="AG940" i="87"/>
  <c r="AF940" i="87"/>
  <c r="AE940" i="87"/>
  <c r="AD940" i="87"/>
  <c r="AC940" i="87"/>
  <c r="AB940" i="87"/>
  <c r="AA940" i="87"/>
  <c r="AG939" i="87"/>
  <c r="AF939" i="87"/>
  <c r="AE939" i="87"/>
  <c r="AD939" i="87"/>
  <c r="AC939" i="87"/>
  <c r="AB939" i="87"/>
  <c r="AA939" i="87"/>
  <c r="AG938" i="87"/>
  <c r="AF938" i="87"/>
  <c r="AE938" i="87"/>
  <c r="AD938" i="87"/>
  <c r="AC938" i="87"/>
  <c r="AB938" i="87"/>
  <c r="AA938" i="87"/>
  <c r="AG937" i="87"/>
  <c r="AF937" i="87"/>
  <c r="AE937" i="87"/>
  <c r="AD937" i="87"/>
  <c r="AC937" i="87"/>
  <c r="AB937" i="87"/>
  <c r="AA937" i="87"/>
  <c r="AG936" i="87"/>
  <c r="AF936" i="87"/>
  <c r="AE936" i="87"/>
  <c r="AD936" i="87"/>
  <c r="AC936" i="87"/>
  <c r="AB936" i="87"/>
  <c r="AA936" i="87"/>
  <c r="AG935" i="87"/>
  <c r="AF935" i="87"/>
  <c r="AE935" i="87"/>
  <c r="AD935" i="87"/>
  <c r="AC935" i="87"/>
  <c r="AB935" i="87"/>
  <c r="AA935" i="87"/>
  <c r="AG934" i="87"/>
  <c r="AF934" i="87"/>
  <c r="AE934" i="87"/>
  <c r="AD934" i="87"/>
  <c r="AC934" i="87"/>
  <c r="AB934" i="87"/>
  <c r="AA934" i="87"/>
  <c r="AG933" i="87"/>
  <c r="AF933" i="87"/>
  <c r="AE933" i="87"/>
  <c r="AD933" i="87"/>
  <c r="AC933" i="87"/>
  <c r="AB933" i="87"/>
  <c r="AA933" i="87"/>
  <c r="AG932" i="87"/>
  <c r="AF932" i="87"/>
  <c r="AE932" i="87"/>
  <c r="AD932" i="87"/>
  <c r="AC932" i="87"/>
  <c r="AB932" i="87"/>
  <c r="AA932" i="87"/>
  <c r="AG931" i="87"/>
  <c r="AF931" i="87"/>
  <c r="AE931" i="87"/>
  <c r="AD931" i="87"/>
  <c r="AC931" i="87"/>
  <c r="AB931" i="87"/>
  <c r="AA931" i="87"/>
  <c r="AG930" i="87"/>
  <c r="AF930" i="87"/>
  <c r="AE930" i="87"/>
  <c r="AD930" i="87"/>
  <c r="AC930" i="87"/>
  <c r="AB930" i="87"/>
  <c r="AA930" i="87"/>
  <c r="AG929" i="87"/>
  <c r="AF929" i="87"/>
  <c r="AE929" i="87"/>
  <c r="AD929" i="87"/>
  <c r="AC929" i="87"/>
  <c r="AB929" i="87"/>
  <c r="AA929" i="87"/>
  <c r="AG928" i="87"/>
  <c r="AF928" i="87"/>
  <c r="AE928" i="87"/>
  <c r="AD928" i="87"/>
  <c r="AC928" i="87"/>
  <c r="AB928" i="87"/>
  <c r="AA928" i="87"/>
  <c r="AG927" i="87"/>
  <c r="AF927" i="87"/>
  <c r="AE927" i="87"/>
  <c r="AD927" i="87"/>
  <c r="AC927" i="87"/>
  <c r="AB927" i="87"/>
  <c r="AA927" i="87"/>
  <c r="AG926" i="87"/>
  <c r="AF926" i="87"/>
  <c r="AE926" i="87"/>
  <c r="AD926" i="87"/>
  <c r="AC926" i="87"/>
  <c r="AB926" i="87"/>
  <c r="AA926" i="87"/>
  <c r="AG925" i="87"/>
  <c r="AF925" i="87"/>
  <c r="AE925" i="87"/>
  <c r="AD925" i="87"/>
  <c r="AC925" i="87"/>
  <c r="AB925" i="87"/>
  <c r="AA925" i="87"/>
  <c r="AG924" i="87"/>
  <c r="AF924" i="87"/>
  <c r="AE924" i="87"/>
  <c r="AD924" i="87"/>
  <c r="AC924" i="87"/>
  <c r="AB924" i="87"/>
  <c r="AA924" i="87"/>
  <c r="AG923" i="87"/>
  <c r="AF923" i="87"/>
  <c r="AE923" i="87"/>
  <c r="AD923" i="87"/>
  <c r="AC923" i="87"/>
  <c r="AB923" i="87"/>
  <c r="AA923" i="87"/>
  <c r="AG922" i="87"/>
  <c r="AF922" i="87"/>
  <c r="AE922" i="87"/>
  <c r="AD922" i="87"/>
  <c r="AC922" i="87"/>
  <c r="AB922" i="87"/>
  <c r="AA922" i="87"/>
  <c r="AG921" i="87"/>
  <c r="AF921" i="87"/>
  <c r="AE921" i="87"/>
  <c r="AD921" i="87"/>
  <c r="AC921" i="87"/>
  <c r="AB921" i="87"/>
  <c r="AA921" i="87"/>
  <c r="AG920" i="87"/>
  <c r="AF920" i="87"/>
  <c r="AE920" i="87"/>
  <c r="AD920" i="87"/>
  <c r="AC920" i="87"/>
  <c r="AB920" i="87"/>
  <c r="AA920" i="87"/>
  <c r="AG919" i="87"/>
  <c r="AF919" i="87"/>
  <c r="AE919" i="87"/>
  <c r="AD919" i="87"/>
  <c r="AC919" i="87"/>
  <c r="AB919" i="87"/>
  <c r="AA919" i="87"/>
  <c r="AG918" i="87"/>
  <c r="AF918" i="87"/>
  <c r="AE918" i="87"/>
  <c r="AD918" i="87"/>
  <c r="AC918" i="87"/>
  <c r="AB918" i="87"/>
  <c r="AA918" i="87"/>
  <c r="AG917" i="87"/>
  <c r="AF917" i="87"/>
  <c r="AE917" i="87"/>
  <c r="AD917" i="87"/>
  <c r="AC917" i="87"/>
  <c r="AB917" i="87"/>
  <c r="AA917" i="87"/>
  <c r="AG916" i="87"/>
  <c r="AF916" i="87"/>
  <c r="AE916" i="87"/>
  <c r="AD916" i="87"/>
  <c r="AC916" i="87"/>
  <c r="AB916" i="87"/>
  <c r="AA916" i="87"/>
  <c r="AG915" i="87"/>
  <c r="AF915" i="87"/>
  <c r="AE915" i="87"/>
  <c r="AD915" i="87"/>
  <c r="AC915" i="87"/>
  <c r="AB915" i="87"/>
  <c r="AA915" i="87"/>
  <c r="AG914" i="87"/>
  <c r="AF914" i="87"/>
  <c r="AE914" i="87"/>
  <c r="AD914" i="87"/>
  <c r="AC914" i="87"/>
  <c r="AB914" i="87"/>
  <c r="AA914" i="87"/>
  <c r="AG913" i="87"/>
  <c r="AF913" i="87"/>
  <c r="AE913" i="87"/>
  <c r="AD913" i="87"/>
  <c r="AC913" i="87"/>
  <c r="AB913" i="87"/>
  <c r="AA913" i="87"/>
  <c r="AG912" i="87"/>
  <c r="AF912" i="87"/>
  <c r="AE912" i="87"/>
  <c r="AD912" i="87"/>
  <c r="AC912" i="87"/>
  <c r="AB912" i="87"/>
  <c r="AA912" i="87"/>
  <c r="AG911" i="87"/>
  <c r="AF911" i="87"/>
  <c r="AE911" i="87"/>
  <c r="AD911" i="87"/>
  <c r="AC911" i="87"/>
  <c r="AB911" i="87"/>
  <c r="AA911" i="87"/>
  <c r="AG910" i="87"/>
  <c r="AF910" i="87"/>
  <c r="AE910" i="87"/>
  <c r="AD910" i="87"/>
  <c r="AC910" i="87"/>
  <c r="AB910" i="87"/>
  <c r="AA910" i="87"/>
  <c r="AG909" i="87"/>
  <c r="AF909" i="87"/>
  <c r="AE909" i="87"/>
  <c r="AD909" i="87"/>
  <c r="AC909" i="87"/>
  <c r="AB909" i="87"/>
  <c r="AA909" i="87"/>
  <c r="AG908" i="87"/>
  <c r="AF908" i="87"/>
  <c r="AE908" i="87"/>
  <c r="AD908" i="87"/>
  <c r="AC908" i="87"/>
  <c r="AB908" i="87"/>
  <c r="AA908" i="87"/>
  <c r="AG907" i="87"/>
  <c r="AF907" i="87"/>
  <c r="AE907" i="87"/>
  <c r="AD907" i="87"/>
  <c r="AC907" i="87"/>
  <c r="AB907" i="87"/>
  <c r="AA907" i="87"/>
  <c r="AG906" i="87"/>
  <c r="AF906" i="87"/>
  <c r="AE906" i="87"/>
  <c r="AD906" i="87"/>
  <c r="AC906" i="87"/>
  <c r="AB906" i="87"/>
  <c r="AA906" i="87"/>
  <c r="AG905" i="87"/>
  <c r="AF905" i="87"/>
  <c r="AE905" i="87"/>
  <c r="AD905" i="87"/>
  <c r="AC905" i="87"/>
  <c r="AB905" i="87"/>
  <c r="AA905" i="87"/>
  <c r="AG904" i="87"/>
  <c r="AF904" i="87"/>
  <c r="AE904" i="87"/>
  <c r="AD904" i="87"/>
  <c r="AC904" i="87"/>
  <c r="AB904" i="87"/>
  <c r="AA904" i="87"/>
  <c r="AG903" i="87"/>
  <c r="AF903" i="87"/>
  <c r="AE903" i="87"/>
  <c r="AD903" i="87"/>
  <c r="AC903" i="87"/>
  <c r="AB903" i="87"/>
  <c r="AA903" i="87"/>
  <c r="AG902" i="87"/>
  <c r="AF902" i="87"/>
  <c r="AE902" i="87"/>
  <c r="AD902" i="87"/>
  <c r="AC902" i="87"/>
  <c r="AB902" i="87"/>
  <c r="AA902" i="87"/>
  <c r="AG901" i="87"/>
  <c r="AF901" i="87"/>
  <c r="AE901" i="87"/>
  <c r="AD901" i="87"/>
  <c r="AC901" i="87"/>
  <c r="AB901" i="87"/>
  <c r="AA901" i="87"/>
  <c r="AG900" i="87"/>
  <c r="AF900" i="87"/>
  <c r="AE900" i="87"/>
  <c r="AD900" i="87"/>
  <c r="AC900" i="87"/>
  <c r="AB900" i="87"/>
  <c r="AA900" i="87"/>
  <c r="AG899" i="87"/>
  <c r="AF899" i="87"/>
  <c r="AE899" i="87"/>
  <c r="AD899" i="87"/>
  <c r="AC899" i="87"/>
  <c r="AB899" i="87"/>
  <c r="AA899" i="87"/>
  <c r="AG898" i="87"/>
  <c r="AF898" i="87"/>
  <c r="AE898" i="87"/>
  <c r="AD898" i="87"/>
  <c r="AC898" i="87"/>
  <c r="AB898" i="87"/>
  <c r="AA898" i="87"/>
  <c r="AG897" i="87"/>
  <c r="AF897" i="87"/>
  <c r="AE897" i="87"/>
  <c r="AD897" i="87"/>
  <c r="AC897" i="87"/>
  <c r="AB897" i="87"/>
  <c r="AA897" i="87"/>
  <c r="AG896" i="87"/>
  <c r="AF896" i="87"/>
  <c r="AE896" i="87"/>
  <c r="AD896" i="87"/>
  <c r="AC896" i="87"/>
  <c r="AB896" i="87"/>
  <c r="AA896" i="87"/>
  <c r="AG895" i="87"/>
  <c r="AF895" i="87"/>
  <c r="AE895" i="87"/>
  <c r="AD895" i="87"/>
  <c r="AC895" i="87"/>
  <c r="AB895" i="87"/>
  <c r="AA895" i="87"/>
  <c r="AG894" i="87"/>
  <c r="AF894" i="87"/>
  <c r="AE894" i="87"/>
  <c r="AD894" i="87"/>
  <c r="AC894" i="87"/>
  <c r="AB894" i="87"/>
  <c r="AA894" i="87"/>
  <c r="AG893" i="87"/>
  <c r="AF893" i="87"/>
  <c r="AE893" i="87"/>
  <c r="AD893" i="87"/>
  <c r="AC893" i="87"/>
  <c r="AB893" i="87"/>
  <c r="AA893" i="87"/>
  <c r="AG892" i="87"/>
  <c r="AF892" i="87"/>
  <c r="AE892" i="87"/>
  <c r="AD892" i="87"/>
  <c r="AC892" i="87"/>
  <c r="AB892" i="87"/>
  <c r="AA892" i="87"/>
  <c r="AG891" i="87"/>
  <c r="AF891" i="87"/>
  <c r="AE891" i="87"/>
  <c r="AD891" i="87"/>
  <c r="AC891" i="87"/>
  <c r="AB891" i="87"/>
  <c r="AA891" i="87"/>
  <c r="AG890" i="87"/>
  <c r="AF890" i="87"/>
  <c r="AE890" i="87"/>
  <c r="AD890" i="87"/>
  <c r="AC890" i="87"/>
  <c r="AB890" i="87"/>
  <c r="AA890" i="87"/>
  <c r="AG889" i="87"/>
  <c r="AF889" i="87"/>
  <c r="AE889" i="87"/>
  <c r="AD889" i="87"/>
  <c r="AC889" i="87"/>
  <c r="AB889" i="87"/>
  <c r="AA889" i="87"/>
  <c r="AG888" i="87"/>
  <c r="AF888" i="87"/>
  <c r="AE888" i="87"/>
  <c r="AD888" i="87"/>
  <c r="AC888" i="87"/>
  <c r="AB888" i="87"/>
  <c r="AA888" i="87"/>
  <c r="AG887" i="87"/>
  <c r="AF887" i="87"/>
  <c r="AE887" i="87"/>
  <c r="AD887" i="87"/>
  <c r="AC887" i="87"/>
  <c r="AB887" i="87"/>
  <c r="AA887" i="87"/>
  <c r="AG886" i="87"/>
  <c r="AF886" i="87"/>
  <c r="AE886" i="87"/>
  <c r="AD886" i="87"/>
  <c r="AC886" i="87"/>
  <c r="AB886" i="87"/>
  <c r="AA886" i="87"/>
  <c r="AG885" i="87"/>
  <c r="AF885" i="87"/>
  <c r="AE885" i="87"/>
  <c r="AD885" i="87"/>
  <c r="AC885" i="87"/>
  <c r="AB885" i="87"/>
  <c r="AA885" i="87"/>
  <c r="AG884" i="87"/>
  <c r="AF884" i="87"/>
  <c r="AE884" i="87"/>
  <c r="AD884" i="87"/>
  <c r="AC884" i="87"/>
  <c r="AB884" i="87"/>
  <c r="AA884" i="87"/>
  <c r="AG883" i="87"/>
  <c r="AF883" i="87"/>
  <c r="AE883" i="87"/>
  <c r="AD883" i="87"/>
  <c r="AC883" i="87"/>
  <c r="AB883" i="87"/>
  <c r="AA883" i="87"/>
  <c r="AG882" i="87"/>
  <c r="AF882" i="87"/>
  <c r="AE882" i="87"/>
  <c r="AD882" i="87"/>
  <c r="AC882" i="87"/>
  <c r="AB882" i="87"/>
  <c r="AA882" i="87"/>
  <c r="AG881" i="87"/>
  <c r="AF881" i="87"/>
  <c r="AE881" i="87"/>
  <c r="AD881" i="87"/>
  <c r="AC881" i="87"/>
  <c r="AB881" i="87"/>
  <c r="AA881" i="87"/>
  <c r="AG880" i="87"/>
  <c r="AF880" i="87"/>
  <c r="AE880" i="87"/>
  <c r="AD880" i="87"/>
  <c r="AC880" i="87"/>
  <c r="AB880" i="87"/>
  <c r="AA880" i="87"/>
  <c r="AG879" i="87"/>
  <c r="AF879" i="87"/>
  <c r="AE879" i="87"/>
  <c r="AD879" i="87"/>
  <c r="AC879" i="87"/>
  <c r="AB879" i="87"/>
  <c r="AA879" i="87"/>
  <c r="AG878" i="87"/>
  <c r="AF878" i="87"/>
  <c r="AE878" i="87"/>
  <c r="AD878" i="87"/>
  <c r="AC878" i="87"/>
  <c r="AB878" i="87"/>
  <c r="AA878" i="87"/>
  <c r="AG877" i="87"/>
  <c r="AF877" i="87"/>
  <c r="AE877" i="87"/>
  <c r="AD877" i="87"/>
  <c r="AC877" i="87"/>
  <c r="AB877" i="87"/>
  <c r="AA877" i="87"/>
  <c r="AG876" i="87"/>
  <c r="AF876" i="87"/>
  <c r="AE876" i="87"/>
  <c r="AD876" i="87"/>
  <c r="AC876" i="87"/>
  <c r="AB876" i="87"/>
  <c r="AA876" i="87"/>
  <c r="AG875" i="87"/>
  <c r="AF875" i="87"/>
  <c r="AE875" i="87"/>
  <c r="AD875" i="87"/>
  <c r="AC875" i="87"/>
  <c r="AB875" i="87"/>
  <c r="AA875" i="87"/>
  <c r="AG874" i="87"/>
  <c r="AF874" i="87"/>
  <c r="AE874" i="87"/>
  <c r="AD874" i="87"/>
  <c r="AC874" i="87"/>
  <c r="AB874" i="87"/>
  <c r="AA874" i="87"/>
  <c r="AG873" i="87"/>
  <c r="AF873" i="87"/>
  <c r="AE873" i="87"/>
  <c r="AD873" i="87"/>
  <c r="AC873" i="87"/>
  <c r="AB873" i="87"/>
  <c r="AA873" i="87"/>
  <c r="AG872" i="87"/>
  <c r="AF872" i="87"/>
  <c r="AE872" i="87"/>
  <c r="AD872" i="87"/>
  <c r="AC872" i="87"/>
  <c r="AB872" i="87"/>
  <c r="AA872" i="87"/>
  <c r="AG871" i="87"/>
  <c r="AF871" i="87"/>
  <c r="AE871" i="87"/>
  <c r="AD871" i="87"/>
  <c r="AC871" i="87"/>
  <c r="AB871" i="87"/>
  <c r="AA871" i="87"/>
  <c r="AG870" i="87"/>
  <c r="AF870" i="87"/>
  <c r="AE870" i="87"/>
  <c r="AD870" i="87"/>
  <c r="AC870" i="87"/>
  <c r="AB870" i="87"/>
  <c r="AA870" i="87"/>
  <c r="AG869" i="87"/>
  <c r="AF869" i="87"/>
  <c r="AE869" i="87"/>
  <c r="AD869" i="87"/>
  <c r="AC869" i="87"/>
  <c r="AB869" i="87"/>
  <c r="AA869" i="87"/>
  <c r="AG868" i="87"/>
  <c r="AF868" i="87"/>
  <c r="AE868" i="87"/>
  <c r="AD868" i="87"/>
  <c r="AC868" i="87"/>
  <c r="AB868" i="87"/>
  <c r="AA868" i="87"/>
  <c r="AG867" i="87"/>
  <c r="AF867" i="87"/>
  <c r="AE867" i="87"/>
  <c r="AD867" i="87"/>
  <c r="AC867" i="87"/>
  <c r="AB867" i="87"/>
  <c r="AA867" i="87"/>
  <c r="AG866" i="87"/>
  <c r="AF866" i="87"/>
  <c r="AE866" i="87"/>
  <c r="AD866" i="87"/>
  <c r="AC866" i="87"/>
  <c r="AB866" i="87"/>
  <c r="AA866" i="87"/>
  <c r="AG865" i="87"/>
  <c r="AF865" i="87"/>
  <c r="AE865" i="87"/>
  <c r="AD865" i="87"/>
  <c r="AC865" i="87"/>
  <c r="AB865" i="87"/>
  <c r="AA865" i="87"/>
  <c r="AG864" i="87"/>
  <c r="AF864" i="87"/>
  <c r="AE864" i="87"/>
  <c r="AD864" i="87"/>
  <c r="AC864" i="87"/>
  <c r="AB864" i="87"/>
  <c r="AA864" i="87"/>
  <c r="AG863" i="87"/>
  <c r="AF863" i="87"/>
  <c r="AE863" i="87"/>
  <c r="AD863" i="87"/>
  <c r="AC863" i="87"/>
  <c r="AB863" i="87"/>
  <c r="AA863" i="87"/>
  <c r="AG862" i="87"/>
  <c r="AF862" i="87"/>
  <c r="AE862" i="87"/>
  <c r="AD862" i="87"/>
  <c r="AC862" i="87"/>
  <c r="AB862" i="87"/>
  <c r="AA862" i="87"/>
  <c r="AG861" i="87"/>
  <c r="AF861" i="87"/>
  <c r="AE861" i="87"/>
  <c r="AD861" i="87"/>
  <c r="AC861" i="87"/>
  <c r="AB861" i="87"/>
  <c r="AA861" i="87"/>
  <c r="AG860" i="87"/>
  <c r="AF860" i="87"/>
  <c r="AE860" i="87"/>
  <c r="AD860" i="87"/>
  <c r="AC860" i="87"/>
  <c r="AB860" i="87"/>
  <c r="AA860" i="87"/>
  <c r="AG859" i="87"/>
  <c r="AF859" i="87"/>
  <c r="AE859" i="87"/>
  <c r="AD859" i="87"/>
  <c r="AC859" i="87"/>
  <c r="AB859" i="87"/>
  <c r="AA859" i="87"/>
  <c r="AG858" i="87"/>
  <c r="AF858" i="87"/>
  <c r="AE858" i="87"/>
  <c r="AD858" i="87"/>
  <c r="AC858" i="87"/>
  <c r="AB858" i="87"/>
  <c r="AA858" i="87"/>
  <c r="AG857" i="87"/>
  <c r="AF857" i="87"/>
  <c r="AE857" i="87"/>
  <c r="AD857" i="87"/>
  <c r="AC857" i="87"/>
  <c r="AB857" i="87"/>
  <c r="AA857" i="87"/>
  <c r="AG856" i="87"/>
  <c r="AF856" i="87"/>
  <c r="AE856" i="87"/>
  <c r="AD856" i="87"/>
  <c r="AC856" i="87"/>
  <c r="AB856" i="87"/>
  <c r="AA856" i="87"/>
  <c r="AG855" i="87"/>
  <c r="AF855" i="87"/>
  <c r="AE855" i="87"/>
  <c r="AD855" i="87"/>
  <c r="AC855" i="87"/>
  <c r="AB855" i="87"/>
  <c r="AA855" i="87"/>
  <c r="AG854" i="87"/>
  <c r="AF854" i="87"/>
  <c r="AE854" i="87"/>
  <c r="AD854" i="87"/>
  <c r="AC854" i="87"/>
  <c r="AB854" i="87"/>
  <c r="AA854" i="87"/>
  <c r="AG853" i="87"/>
  <c r="AF853" i="87"/>
  <c r="AE853" i="87"/>
  <c r="AD853" i="87"/>
  <c r="AC853" i="87"/>
  <c r="AB853" i="87"/>
  <c r="AA853" i="87"/>
  <c r="AG852" i="87"/>
  <c r="AF852" i="87"/>
  <c r="AE852" i="87"/>
  <c r="AD852" i="87"/>
  <c r="AC852" i="87"/>
  <c r="AB852" i="87"/>
  <c r="AA852" i="87"/>
  <c r="AG851" i="87"/>
  <c r="AF851" i="87"/>
  <c r="AE851" i="87"/>
  <c r="AD851" i="87"/>
  <c r="AC851" i="87"/>
  <c r="AB851" i="87"/>
  <c r="AA851" i="87"/>
  <c r="AG850" i="87"/>
  <c r="AF850" i="87"/>
  <c r="AE850" i="87"/>
  <c r="AD850" i="87"/>
  <c r="AC850" i="87"/>
  <c r="AB850" i="87"/>
  <c r="AA850" i="87"/>
  <c r="AG849" i="87"/>
  <c r="AF849" i="87"/>
  <c r="AE849" i="87"/>
  <c r="AD849" i="87"/>
  <c r="AC849" i="87"/>
  <c r="AB849" i="87"/>
  <c r="AA849" i="87"/>
  <c r="AG848" i="87"/>
  <c r="AF848" i="87"/>
  <c r="AE848" i="87"/>
  <c r="AD848" i="87"/>
  <c r="AC848" i="87"/>
  <c r="AB848" i="87"/>
  <c r="AA848" i="87"/>
  <c r="AG847" i="87"/>
  <c r="AF847" i="87"/>
  <c r="AE847" i="87"/>
  <c r="AD847" i="87"/>
  <c r="AC847" i="87"/>
  <c r="AB847" i="87"/>
  <c r="AA847" i="87"/>
  <c r="AG846" i="87"/>
  <c r="AF846" i="87"/>
  <c r="AE846" i="87"/>
  <c r="AD846" i="87"/>
  <c r="AC846" i="87"/>
  <c r="AB846" i="87"/>
  <c r="AA846" i="87"/>
  <c r="AG845" i="87"/>
  <c r="AF845" i="87"/>
  <c r="AE845" i="87"/>
  <c r="AD845" i="87"/>
  <c r="AC845" i="87"/>
  <c r="AB845" i="87"/>
  <c r="AA845" i="87"/>
  <c r="AG844" i="87"/>
  <c r="AF844" i="87"/>
  <c r="AE844" i="87"/>
  <c r="AD844" i="87"/>
  <c r="AC844" i="87"/>
  <c r="AB844" i="87"/>
  <c r="AA844" i="87"/>
  <c r="AG843" i="87"/>
  <c r="AF843" i="87"/>
  <c r="AE843" i="87"/>
  <c r="AD843" i="87"/>
  <c r="AC843" i="87"/>
  <c r="AB843" i="87"/>
  <c r="AA843" i="87"/>
  <c r="AG842" i="87"/>
  <c r="AF842" i="87"/>
  <c r="AE842" i="87"/>
  <c r="AD842" i="87"/>
  <c r="AC842" i="87"/>
  <c r="AB842" i="87"/>
  <c r="AA842" i="87"/>
  <c r="AG841" i="87"/>
  <c r="AF841" i="87"/>
  <c r="AE841" i="87"/>
  <c r="AD841" i="87"/>
  <c r="AC841" i="87"/>
  <c r="AB841" i="87"/>
  <c r="AA841" i="87"/>
  <c r="AG840" i="87"/>
  <c r="AF840" i="87"/>
  <c r="AE840" i="87"/>
  <c r="AD840" i="87"/>
  <c r="AC840" i="87"/>
  <c r="AB840" i="87"/>
  <c r="AA840" i="87"/>
  <c r="AG839" i="87"/>
  <c r="AF839" i="87"/>
  <c r="AE839" i="87"/>
  <c r="AD839" i="87"/>
  <c r="AC839" i="87"/>
  <c r="AB839" i="87"/>
  <c r="AA839" i="87"/>
  <c r="AG838" i="87"/>
  <c r="AF838" i="87"/>
  <c r="AE838" i="87"/>
  <c r="AD838" i="87"/>
  <c r="AC838" i="87"/>
  <c r="AB838" i="87"/>
  <c r="AA838" i="87"/>
  <c r="AG837" i="87"/>
  <c r="AF837" i="87"/>
  <c r="AE837" i="87"/>
  <c r="AD837" i="87"/>
  <c r="AC837" i="87"/>
  <c r="AB837" i="87"/>
  <c r="AA837" i="87"/>
  <c r="AG836" i="87"/>
  <c r="AF836" i="87"/>
  <c r="AE836" i="87"/>
  <c r="AD836" i="87"/>
  <c r="AC836" i="87"/>
  <c r="AB836" i="87"/>
  <c r="AA836" i="87"/>
  <c r="AG835" i="87"/>
  <c r="AF835" i="87"/>
  <c r="AE835" i="87"/>
  <c r="AD835" i="87"/>
  <c r="AC835" i="87"/>
  <c r="AB835" i="87"/>
  <c r="AA835" i="87"/>
  <c r="AG834" i="87"/>
  <c r="AF834" i="87"/>
  <c r="AE834" i="87"/>
  <c r="AD834" i="87"/>
  <c r="AC834" i="87"/>
  <c r="AB834" i="87"/>
  <c r="AA834" i="87"/>
  <c r="AG833" i="87"/>
  <c r="AF833" i="87"/>
  <c r="AE833" i="87"/>
  <c r="AD833" i="87"/>
  <c r="AC833" i="87"/>
  <c r="AB833" i="87"/>
  <c r="AA833" i="87"/>
  <c r="AG832" i="87"/>
  <c r="AF832" i="87"/>
  <c r="AE832" i="87"/>
  <c r="AD832" i="87"/>
  <c r="AC832" i="87"/>
  <c r="AB832" i="87"/>
  <c r="AA832" i="87"/>
  <c r="AG831" i="87"/>
  <c r="AF831" i="87"/>
  <c r="AE831" i="87"/>
  <c r="AD831" i="87"/>
  <c r="AC831" i="87"/>
  <c r="AB831" i="87"/>
  <c r="AA831" i="87"/>
  <c r="AG830" i="87"/>
  <c r="AF830" i="87"/>
  <c r="AE830" i="87"/>
  <c r="AD830" i="87"/>
  <c r="AC830" i="87"/>
  <c r="AB830" i="87"/>
  <c r="AA830" i="87"/>
  <c r="AG829" i="87"/>
  <c r="AF829" i="87"/>
  <c r="AE829" i="87"/>
  <c r="AD829" i="87"/>
  <c r="AC829" i="87"/>
  <c r="AB829" i="87"/>
  <c r="AA829" i="87"/>
  <c r="AG828" i="87"/>
  <c r="AF828" i="87"/>
  <c r="AE828" i="87"/>
  <c r="AD828" i="87"/>
  <c r="AC828" i="87"/>
  <c r="AB828" i="87"/>
  <c r="AA828" i="87"/>
  <c r="AG827" i="87"/>
  <c r="AF827" i="87"/>
  <c r="AE827" i="87"/>
  <c r="AD827" i="87"/>
  <c r="AC827" i="87"/>
  <c r="AB827" i="87"/>
  <c r="AA827" i="87"/>
  <c r="AG826" i="87"/>
  <c r="AF826" i="87"/>
  <c r="AE826" i="87"/>
  <c r="AD826" i="87"/>
  <c r="AC826" i="87"/>
  <c r="AB826" i="87"/>
  <c r="AA826" i="87"/>
  <c r="AG825" i="87"/>
  <c r="AF825" i="87"/>
  <c r="AE825" i="87"/>
  <c r="AD825" i="87"/>
  <c r="AC825" i="87"/>
  <c r="AB825" i="87"/>
  <c r="AA825" i="87"/>
  <c r="AG824" i="87"/>
  <c r="AF824" i="87"/>
  <c r="AE824" i="87"/>
  <c r="AD824" i="87"/>
  <c r="AC824" i="87"/>
  <c r="AB824" i="87"/>
  <c r="AA824" i="87"/>
  <c r="AG823" i="87"/>
  <c r="AF823" i="87"/>
  <c r="AE823" i="87"/>
  <c r="AD823" i="87"/>
  <c r="AC823" i="87"/>
  <c r="AB823" i="87"/>
  <c r="AA823" i="87"/>
  <c r="AG822" i="87"/>
  <c r="AF822" i="87"/>
  <c r="AE822" i="87"/>
  <c r="AD822" i="87"/>
  <c r="AC822" i="87"/>
  <c r="AB822" i="87"/>
  <c r="AA822" i="87"/>
  <c r="AG821" i="87"/>
  <c r="AF821" i="87"/>
  <c r="AE821" i="87"/>
  <c r="AD821" i="87"/>
  <c r="AC821" i="87"/>
  <c r="AB821" i="87"/>
  <c r="AA821" i="87"/>
  <c r="AG820" i="87"/>
  <c r="AF820" i="87"/>
  <c r="AE820" i="87"/>
  <c r="AD820" i="87"/>
  <c r="AC820" i="87"/>
  <c r="AB820" i="87"/>
  <c r="AA820" i="87"/>
  <c r="AG819" i="87"/>
  <c r="AF819" i="87"/>
  <c r="AE819" i="87"/>
  <c r="AD819" i="87"/>
  <c r="AC819" i="87"/>
  <c r="AB819" i="87"/>
  <c r="AA819" i="87"/>
  <c r="AG818" i="87"/>
  <c r="AF818" i="87"/>
  <c r="AE818" i="87"/>
  <c r="AD818" i="87"/>
  <c r="AC818" i="87"/>
  <c r="AB818" i="87"/>
  <c r="AA818" i="87"/>
  <c r="AG817" i="87"/>
  <c r="AF817" i="87"/>
  <c r="AE817" i="87"/>
  <c r="AD817" i="87"/>
  <c r="AC817" i="87"/>
  <c r="AB817" i="87"/>
  <c r="AA817" i="87"/>
  <c r="AG816" i="87"/>
  <c r="AF816" i="87"/>
  <c r="AE816" i="87"/>
  <c r="AD816" i="87"/>
  <c r="AC816" i="87"/>
  <c r="AB816" i="87"/>
  <c r="AA816" i="87"/>
  <c r="AG815" i="87"/>
  <c r="AF815" i="87"/>
  <c r="AE815" i="87"/>
  <c r="AD815" i="87"/>
  <c r="AC815" i="87"/>
  <c r="AB815" i="87"/>
  <c r="AA815" i="87"/>
  <c r="AG814" i="87"/>
  <c r="AF814" i="87"/>
  <c r="AE814" i="87"/>
  <c r="AD814" i="87"/>
  <c r="AC814" i="87"/>
  <c r="AB814" i="87"/>
  <c r="AA814" i="87"/>
  <c r="AG813" i="87"/>
  <c r="AF813" i="87"/>
  <c r="AE813" i="87"/>
  <c r="AD813" i="87"/>
  <c r="AC813" i="87"/>
  <c r="AB813" i="87"/>
  <c r="AA813" i="87"/>
  <c r="AG812" i="87"/>
  <c r="AF812" i="87"/>
  <c r="AE812" i="87"/>
  <c r="AD812" i="87"/>
  <c r="AC812" i="87"/>
  <c r="AB812" i="87"/>
  <c r="AA812" i="87"/>
  <c r="AG811" i="87"/>
  <c r="AF811" i="87"/>
  <c r="AE811" i="87"/>
  <c r="AD811" i="87"/>
  <c r="AC811" i="87"/>
  <c r="AB811" i="87"/>
  <c r="AA811" i="87"/>
  <c r="AG810" i="87"/>
  <c r="AF810" i="87"/>
  <c r="AE810" i="87"/>
  <c r="AD810" i="87"/>
  <c r="AC810" i="87"/>
  <c r="AB810" i="87"/>
  <c r="AA810" i="87"/>
  <c r="AG809" i="87"/>
  <c r="AF809" i="87"/>
  <c r="AE809" i="87"/>
  <c r="AD809" i="87"/>
  <c r="AC809" i="87"/>
  <c r="AB809" i="87"/>
  <c r="AA809" i="87"/>
  <c r="AG808" i="87"/>
  <c r="AF808" i="87"/>
  <c r="AE808" i="87"/>
  <c r="AD808" i="87"/>
  <c r="AC808" i="87"/>
  <c r="AB808" i="87"/>
  <c r="AA808" i="87"/>
  <c r="AG807" i="87"/>
  <c r="AF807" i="87"/>
  <c r="AE807" i="87"/>
  <c r="AD807" i="87"/>
  <c r="AC807" i="87"/>
  <c r="AB807" i="87"/>
  <c r="AA807" i="87"/>
  <c r="AG806" i="87"/>
  <c r="AF806" i="87"/>
  <c r="AE806" i="87"/>
  <c r="AD806" i="87"/>
  <c r="AC806" i="87"/>
  <c r="AB806" i="87"/>
  <c r="AA806" i="87"/>
  <c r="AG805" i="87"/>
  <c r="AF805" i="87"/>
  <c r="AE805" i="87"/>
  <c r="AD805" i="87"/>
  <c r="AC805" i="87"/>
  <c r="AB805" i="87"/>
  <c r="AA805" i="87"/>
  <c r="AG804" i="87"/>
  <c r="AF804" i="87"/>
  <c r="AE804" i="87"/>
  <c r="AD804" i="87"/>
  <c r="AC804" i="87"/>
  <c r="AB804" i="87"/>
  <c r="AA804" i="87"/>
  <c r="AG803" i="87"/>
  <c r="AF803" i="87"/>
  <c r="AE803" i="87"/>
  <c r="AD803" i="87"/>
  <c r="AC803" i="87"/>
  <c r="AB803" i="87"/>
  <c r="AA803" i="87"/>
  <c r="AG802" i="87"/>
  <c r="AF802" i="87"/>
  <c r="AE802" i="87"/>
  <c r="AD802" i="87"/>
  <c r="AC802" i="87"/>
  <c r="AB802" i="87"/>
  <c r="AA802" i="87"/>
  <c r="AG801" i="87"/>
  <c r="AF801" i="87"/>
  <c r="AE801" i="87"/>
  <c r="AD801" i="87"/>
  <c r="AC801" i="87"/>
  <c r="AB801" i="87"/>
  <c r="AA801" i="87"/>
  <c r="AG800" i="87"/>
  <c r="AF800" i="87"/>
  <c r="AE800" i="87"/>
  <c r="AD800" i="87"/>
  <c r="AC800" i="87"/>
  <c r="AB800" i="87"/>
  <c r="AA800" i="87"/>
  <c r="AG799" i="87"/>
  <c r="AF799" i="87"/>
  <c r="AE799" i="87"/>
  <c r="AD799" i="87"/>
  <c r="AC799" i="87"/>
  <c r="AB799" i="87"/>
  <c r="AA799" i="87"/>
  <c r="AG798" i="87"/>
  <c r="AF798" i="87"/>
  <c r="AE798" i="87"/>
  <c r="AD798" i="87"/>
  <c r="AC798" i="87"/>
  <c r="AB798" i="87"/>
  <c r="AA798" i="87"/>
  <c r="AG797" i="87"/>
  <c r="AF797" i="87"/>
  <c r="AE797" i="87"/>
  <c r="AD797" i="87"/>
  <c r="AC797" i="87"/>
  <c r="AB797" i="87"/>
  <c r="AA797" i="87"/>
  <c r="AG796" i="87"/>
  <c r="AF796" i="87"/>
  <c r="AE796" i="87"/>
  <c r="AD796" i="87"/>
  <c r="AC796" i="87"/>
  <c r="AB796" i="87"/>
  <c r="AA796" i="87"/>
  <c r="AG795" i="87"/>
  <c r="AF795" i="87"/>
  <c r="AE795" i="87"/>
  <c r="AD795" i="87"/>
  <c r="AC795" i="87"/>
  <c r="AB795" i="87"/>
  <c r="AA795" i="87"/>
  <c r="AG794" i="87"/>
  <c r="AF794" i="87"/>
  <c r="AE794" i="87"/>
  <c r="AD794" i="87"/>
  <c r="AC794" i="87"/>
  <c r="AB794" i="87"/>
  <c r="AA794" i="87"/>
  <c r="AG793" i="87"/>
  <c r="AF793" i="87"/>
  <c r="AE793" i="87"/>
  <c r="AD793" i="87"/>
  <c r="AC793" i="87"/>
  <c r="AB793" i="87"/>
  <c r="AA793" i="87"/>
  <c r="AG792" i="87"/>
  <c r="AF792" i="87"/>
  <c r="AE792" i="87"/>
  <c r="AD792" i="87"/>
  <c r="AC792" i="87"/>
  <c r="AB792" i="87"/>
  <c r="AA792" i="87"/>
  <c r="AG791" i="87"/>
  <c r="AF791" i="87"/>
  <c r="AE791" i="87"/>
  <c r="AD791" i="87"/>
  <c r="AC791" i="87"/>
  <c r="AB791" i="87"/>
  <c r="AA791" i="87"/>
  <c r="AG790" i="87"/>
  <c r="AF790" i="87"/>
  <c r="AE790" i="87"/>
  <c r="AD790" i="87"/>
  <c r="AC790" i="87"/>
  <c r="AB790" i="87"/>
  <c r="AA790" i="87"/>
  <c r="AG789" i="87"/>
  <c r="AF789" i="87"/>
  <c r="AE789" i="87"/>
  <c r="AD789" i="87"/>
  <c r="AC789" i="87"/>
  <c r="AB789" i="87"/>
  <c r="AA789" i="87"/>
  <c r="AG788" i="87"/>
  <c r="AF788" i="87"/>
  <c r="AE788" i="87"/>
  <c r="AD788" i="87"/>
  <c r="AC788" i="87"/>
  <c r="AB788" i="87"/>
  <c r="AA788" i="87"/>
  <c r="AG787" i="87"/>
  <c r="AF787" i="87"/>
  <c r="AE787" i="87"/>
  <c r="AD787" i="87"/>
  <c r="AC787" i="87"/>
  <c r="AB787" i="87"/>
  <c r="AA787" i="87"/>
  <c r="AG786" i="87"/>
  <c r="AF786" i="87"/>
  <c r="AE786" i="87"/>
  <c r="AD786" i="87"/>
  <c r="AC786" i="87"/>
  <c r="AB786" i="87"/>
  <c r="AA786" i="87"/>
  <c r="AG785" i="87"/>
  <c r="AF785" i="87"/>
  <c r="AE785" i="87"/>
  <c r="AD785" i="87"/>
  <c r="AC785" i="87"/>
  <c r="AB785" i="87"/>
  <c r="AA785" i="87"/>
  <c r="AG784" i="87"/>
  <c r="AF784" i="87"/>
  <c r="AE784" i="87"/>
  <c r="AD784" i="87"/>
  <c r="AC784" i="87"/>
  <c r="AB784" i="87"/>
  <c r="AA784" i="87"/>
  <c r="AG783" i="87"/>
  <c r="AF783" i="87"/>
  <c r="AE783" i="87"/>
  <c r="AD783" i="87"/>
  <c r="AC783" i="87"/>
  <c r="AB783" i="87"/>
  <c r="AA783" i="87"/>
  <c r="AG782" i="87"/>
  <c r="AF782" i="87"/>
  <c r="AE782" i="87"/>
  <c r="AD782" i="87"/>
  <c r="AC782" i="87"/>
  <c r="AB782" i="87"/>
  <c r="AA782" i="87"/>
  <c r="AG781" i="87"/>
  <c r="AF781" i="87"/>
  <c r="AE781" i="87"/>
  <c r="AD781" i="87"/>
  <c r="AC781" i="87"/>
  <c r="AB781" i="87"/>
  <c r="AA781" i="87"/>
  <c r="AG780" i="87"/>
  <c r="AF780" i="87"/>
  <c r="AE780" i="87"/>
  <c r="AD780" i="87"/>
  <c r="AC780" i="87"/>
  <c r="AB780" i="87"/>
  <c r="AA780" i="87"/>
  <c r="AG779" i="87"/>
  <c r="AF779" i="87"/>
  <c r="AE779" i="87"/>
  <c r="AD779" i="87"/>
  <c r="AC779" i="87"/>
  <c r="AB779" i="87"/>
  <c r="AA779" i="87"/>
  <c r="AG778" i="87"/>
  <c r="AF778" i="87"/>
  <c r="AE778" i="87"/>
  <c r="AD778" i="87"/>
  <c r="AC778" i="87"/>
  <c r="AB778" i="87"/>
  <c r="AA778" i="87"/>
  <c r="AG777" i="87"/>
  <c r="AF777" i="87"/>
  <c r="AE777" i="87"/>
  <c r="AD777" i="87"/>
  <c r="AC777" i="87"/>
  <c r="AB777" i="87"/>
  <c r="AA777" i="87"/>
  <c r="AG776" i="87"/>
  <c r="AF776" i="87"/>
  <c r="AE776" i="87"/>
  <c r="AD776" i="87"/>
  <c r="AC776" i="87"/>
  <c r="AB776" i="87"/>
  <c r="AA776" i="87"/>
  <c r="AG775" i="87"/>
  <c r="AF775" i="87"/>
  <c r="AE775" i="87"/>
  <c r="AD775" i="87"/>
  <c r="AC775" i="87"/>
  <c r="AB775" i="87"/>
  <c r="AA775" i="87"/>
  <c r="AG774" i="87"/>
  <c r="AF774" i="87"/>
  <c r="AE774" i="87"/>
  <c r="AD774" i="87"/>
  <c r="AC774" i="87"/>
  <c r="AB774" i="87"/>
  <c r="AA774" i="87"/>
  <c r="AG773" i="87"/>
  <c r="AF773" i="87"/>
  <c r="AE773" i="87"/>
  <c r="AD773" i="87"/>
  <c r="AC773" i="87"/>
  <c r="AB773" i="87"/>
  <c r="AA773" i="87"/>
  <c r="AG772" i="87"/>
  <c r="AF772" i="87"/>
  <c r="AE772" i="87"/>
  <c r="AD772" i="87"/>
  <c r="AC772" i="87"/>
  <c r="AB772" i="87"/>
  <c r="AA772" i="87"/>
  <c r="AG771" i="87"/>
  <c r="AF771" i="87"/>
  <c r="AE771" i="87"/>
  <c r="AD771" i="87"/>
  <c r="AC771" i="87"/>
  <c r="AB771" i="87"/>
  <c r="AA771" i="87"/>
  <c r="AG770" i="87"/>
  <c r="AF770" i="87"/>
  <c r="AE770" i="87"/>
  <c r="AD770" i="87"/>
  <c r="AC770" i="87"/>
  <c r="AB770" i="87"/>
  <c r="AA770" i="87"/>
  <c r="AG769" i="87"/>
  <c r="AF769" i="87"/>
  <c r="AE769" i="87"/>
  <c r="AD769" i="87"/>
  <c r="AC769" i="87"/>
  <c r="AB769" i="87"/>
  <c r="AA769" i="87"/>
  <c r="AG768" i="87"/>
  <c r="AF768" i="87"/>
  <c r="AE768" i="87"/>
  <c r="AD768" i="87"/>
  <c r="AC768" i="87"/>
  <c r="AB768" i="87"/>
  <c r="AA768" i="87"/>
  <c r="AG767" i="87"/>
  <c r="AF767" i="87"/>
  <c r="AE767" i="87"/>
  <c r="AD767" i="87"/>
  <c r="AC767" i="87"/>
  <c r="AB767" i="87"/>
  <c r="AA767" i="87"/>
  <c r="AG766" i="87"/>
  <c r="AF766" i="87"/>
  <c r="AE766" i="87"/>
  <c r="AD766" i="87"/>
  <c r="AC766" i="87"/>
  <c r="AB766" i="87"/>
  <c r="AA766" i="87"/>
  <c r="AG765" i="87"/>
  <c r="AF765" i="87"/>
  <c r="AE765" i="87"/>
  <c r="AD765" i="87"/>
  <c r="AC765" i="87"/>
  <c r="AB765" i="87"/>
  <c r="AA765" i="87"/>
  <c r="AG764" i="87"/>
  <c r="AF764" i="87"/>
  <c r="AE764" i="87"/>
  <c r="AD764" i="87"/>
  <c r="AC764" i="87"/>
  <c r="AB764" i="87"/>
  <c r="AA764" i="87"/>
  <c r="AG763" i="87"/>
  <c r="AF763" i="87"/>
  <c r="AE763" i="87"/>
  <c r="AD763" i="87"/>
  <c r="AC763" i="87"/>
  <c r="AB763" i="87"/>
  <c r="AA763" i="87"/>
  <c r="AG762" i="87"/>
  <c r="AF762" i="87"/>
  <c r="AE762" i="87"/>
  <c r="AD762" i="87"/>
  <c r="AC762" i="87"/>
  <c r="AB762" i="87"/>
  <c r="AA762" i="87"/>
  <c r="AG761" i="87"/>
  <c r="AF761" i="87"/>
  <c r="AE761" i="87"/>
  <c r="AD761" i="87"/>
  <c r="AC761" i="87"/>
  <c r="AB761" i="87"/>
  <c r="AA761" i="87"/>
  <c r="AG760" i="87"/>
  <c r="AF760" i="87"/>
  <c r="AE760" i="87"/>
  <c r="AD760" i="87"/>
  <c r="AC760" i="87"/>
  <c r="AB760" i="87"/>
  <c r="AA760" i="87"/>
  <c r="AG759" i="87"/>
  <c r="AF759" i="87"/>
  <c r="AE759" i="87"/>
  <c r="AD759" i="87"/>
  <c r="AC759" i="87"/>
  <c r="AB759" i="87"/>
  <c r="AA759" i="87"/>
  <c r="AG758" i="87"/>
  <c r="AF758" i="87"/>
  <c r="AE758" i="87"/>
  <c r="AD758" i="87"/>
  <c r="AC758" i="87"/>
  <c r="AB758" i="87"/>
  <c r="AA758" i="87"/>
  <c r="AG757" i="87"/>
  <c r="AF757" i="87"/>
  <c r="AE757" i="87"/>
  <c r="AD757" i="87"/>
  <c r="AC757" i="87"/>
  <c r="AB757" i="87"/>
  <c r="AA757" i="87"/>
  <c r="AG756" i="87"/>
  <c r="AF756" i="87"/>
  <c r="AE756" i="87"/>
  <c r="AD756" i="87"/>
  <c r="AC756" i="87"/>
  <c r="AB756" i="87"/>
  <c r="AA756" i="87"/>
  <c r="AG755" i="87"/>
  <c r="AF755" i="87"/>
  <c r="AE755" i="87"/>
  <c r="AD755" i="87"/>
  <c r="AC755" i="87"/>
  <c r="AB755" i="87"/>
  <c r="AA755" i="87"/>
  <c r="AG754" i="87"/>
  <c r="AF754" i="87"/>
  <c r="AE754" i="87"/>
  <c r="AD754" i="87"/>
  <c r="AC754" i="87"/>
  <c r="AB754" i="87"/>
  <c r="AA754" i="87"/>
  <c r="AG753" i="87"/>
  <c r="AF753" i="87"/>
  <c r="AE753" i="87"/>
  <c r="AD753" i="87"/>
  <c r="AC753" i="87"/>
  <c r="AB753" i="87"/>
  <c r="AA753" i="87"/>
  <c r="AG752" i="87"/>
  <c r="AF752" i="87"/>
  <c r="AE752" i="87"/>
  <c r="AD752" i="87"/>
  <c r="AC752" i="87"/>
  <c r="AB752" i="87"/>
  <c r="AA752" i="87"/>
  <c r="AG751" i="87"/>
  <c r="AF751" i="87"/>
  <c r="AE751" i="87"/>
  <c r="AD751" i="87"/>
  <c r="AC751" i="87"/>
  <c r="AB751" i="87"/>
  <c r="AA751" i="87"/>
  <c r="AG750" i="87"/>
  <c r="AF750" i="87"/>
  <c r="AE750" i="87"/>
  <c r="AD750" i="87"/>
  <c r="AC750" i="87"/>
  <c r="AB750" i="87"/>
  <c r="AA750" i="87"/>
  <c r="AG749" i="87"/>
  <c r="AF749" i="87"/>
  <c r="AE749" i="87"/>
  <c r="AD749" i="87"/>
  <c r="AC749" i="87"/>
  <c r="AB749" i="87"/>
  <c r="AA749" i="87"/>
  <c r="AG748" i="87"/>
  <c r="AF748" i="87"/>
  <c r="AE748" i="87"/>
  <c r="AD748" i="87"/>
  <c r="AC748" i="87"/>
  <c r="AB748" i="87"/>
  <c r="AA748" i="87"/>
  <c r="AG747" i="87"/>
  <c r="AF747" i="87"/>
  <c r="AE747" i="87"/>
  <c r="AD747" i="87"/>
  <c r="AC747" i="87"/>
  <c r="AB747" i="87"/>
  <c r="AA747" i="87"/>
  <c r="AG746" i="87"/>
  <c r="AF746" i="87"/>
  <c r="AE746" i="87"/>
  <c r="AD746" i="87"/>
  <c r="AC746" i="87"/>
  <c r="AB746" i="87"/>
  <c r="AA746" i="87"/>
  <c r="AG745" i="87"/>
  <c r="AF745" i="87"/>
  <c r="AE745" i="87"/>
  <c r="AD745" i="87"/>
  <c r="AC745" i="87"/>
  <c r="AB745" i="87"/>
  <c r="AA745" i="87"/>
  <c r="AG744" i="87"/>
  <c r="AF744" i="87"/>
  <c r="AE744" i="87"/>
  <c r="AD744" i="87"/>
  <c r="AC744" i="87"/>
  <c r="AB744" i="87"/>
  <c r="AA744" i="87"/>
  <c r="AG743" i="87"/>
  <c r="AF743" i="87"/>
  <c r="AE743" i="87"/>
  <c r="AD743" i="87"/>
  <c r="AC743" i="87"/>
  <c r="AB743" i="87"/>
  <c r="AA743" i="87"/>
  <c r="AG742" i="87"/>
  <c r="AF742" i="87"/>
  <c r="AE742" i="87"/>
  <c r="AD742" i="87"/>
  <c r="AC742" i="87"/>
  <c r="AB742" i="87"/>
  <c r="AA742" i="87"/>
  <c r="AG741" i="87"/>
  <c r="AF741" i="87"/>
  <c r="AE741" i="87"/>
  <c r="AD741" i="87"/>
  <c r="AC741" i="87"/>
  <c r="AB741" i="87"/>
  <c r="AA741" i="87"/>
  <c r="AG740" i="87"/>
  <c r="AF740" i="87"/>
  <c r="AE740" i="87"/>
  <c r="AD740" i="87"/>
  <c r="AC740" i="87"/>
  <c r="AB740" i="87"/>
  <c r="AA740" i="87"/>
  <c r="AG739" i="87"/>
  <c r="AF739" i="87"/>
  <c r="AE739" i="87"/>
  <c r="AD739" i="87"/>
  <c r="AC739" i="87"/>
  <c r="AB739" i="87"/>
  <c r="AA739" i="87"/>
  <c r="AG738" i="87"/>
  <c r="AF738" i="87"/>
  <c r="AE738" i="87"/>
  <c r="AD738" i="87"/>
  <c r="AC738" i="87"/>
  <c r="AB738" i="87"/>
  <c r="AA738" i="87"/>
  <c r="AG737" i="87"/>
  <c r="AF737" i="87"/>
  <c r="AE737" i="87"/>
  <c r="AD737" i="87"/>
  <c r="AC737" i="87"/>
  <c r="AB737" i="87"/>
  <c r="AA737" i="87"/>
  <c r="AG736" i="87"/>
  <c r="AF736" i="87"/>
  <c r="AE736" i="87"/>
  <c r="AD736" i="87"/>
  <c r="AC736" i="87"/>
  <c r="AB736" i="87"/>
  <c r="AA736" i="87"/>
  <c r="AG735" i="87"/>
  <c r="AF735" i="87"/>
  <c r="AE735" i="87"/>
  <c r="AD735" i="87"/>
  <c r="AC735" i="87"/>
  <c r="AB735" i="87"/>
  <c r="AA735" i="87"/>
  <c r="AG734" i="87"/>
  <c r="AF734" i="87"/>
  <c r="AE734" i="87"/>
  <c r="AD734" i="87"/>
  <c r="AC734" i="87"/>
  <c r="AB734" i="87"/>
  <c r="AA734" i="87"/>
  <c r="AG733" i="87"/>
  <c r="AF733" i="87"/>
  <c r="AE733" i="87"/>
  <c r="AD733" i="87"/>
  <c r="AC733" i="87"/>
  <c r="AB733" i="87"/>
  <c r="AA733" i="87"/>
  <c r="AG732" i="87"/>
  <c r="AF732" i="87"/>
  <c r="AE732" i="87"/>
  <c r="AD732" i="87"/>
  <c r="AC732" i="87"/>
  <c r="AB732" i="87"/>
  <c r="AA732" i="87"/>
  <c r="AG731" i="87"/>
  <c r="AF731" i="87"/>
  <c r="AE731" i="87"/>
  <c r="AD731" i="87"/>
  <c r="AC731" i="87"/>
  <c r="AB731" i="87"/>
  <c r="AA731" i="87"/>
  <c r="AG730" i="87"/>
  <c r="AF730" i="87"/>
  <c r="AE730" i="87"/>
  <c r="AD730" i="87"/>
  <c r="AC730" i="87"/>
  <c r="AB730" i="87"/>
  <c r="AA730" i="87"/>
  <c r="AG729" i="87"/>
  <c r="AF729" i="87"/>
  <c r="AE729" i="87"/>
  <c r="AD729" i="87"/>
  <c r="AC729" i="87"/>
  <c r="AB729" i="87"/>
  <c r="AA729" i="87"/>
  <c r="AG728" i="87"/>
  <c r="AF728" i="87"/>
  <c r="AE728" i="87"/>
  <c r="AD728" i="87"/>
  <c r="AC728" i="87"/>
  <c r="AB728" i="87"/>
  <c r="AA728" i="87"/>
  <c r="AG727" i="87"/>
  <c r="AF727" i="87"/>
  <c r="AE727" i="87"/>
  <c r="AD727" i="87"/>
  <c r="AC727" i="87"/>
  <c r="AB727" i="87"/>
  <c r="AA727" i="87"/>
  <c r="AG726" i="87"/>
  <c r="AF726" i="87"/>
  <c r="AE726" i="87"/>
  <c r="AD726" i="87"/>
  <c r="AC726" i="87"/>
  <c r="AB726" i="87"/>
  <c r="AA726" i="87"/>
  <c r="AG725" i="87"/>
  <c r="AF725" i="87"/>
  <c r="AE725" i="87"/>
  <c r="AD725" i="87"/>
  <c r="AC725" i="87"/>
  <c r="AB725" i="87"/>
  <c r="AA725" i="87"/>
  <c r="AG724" i="87"/>
  <c r="AF724" i="87"/>
  <c r="AE724" i="87"/>
  <c r="AD724" i="87"/>
  <c r="AC724" i="87"/>
  <c r="AB724" i="87"/>
  <c r="AA724" i="87"/>
  <c r="AG723" i="87"/>
  <c r="AF723" i="87"/>
  <c r="AE723" i="87"/>
  <c r="AD723" i="87"/>
  <c r="AC723" i="87"/>
  <c r="AB723" i="87"/>
  <c r="AA723" i="87"/>
  <c r="AG722" i="87"/>
  <c r="AF722" i="87"/>
  <c r="AE722" i="87"/>
  <c r="AD722" i="87"/>
  <c r="AC722" i="87"/>
  <c r="AB722" i="87"/>
  <c r="AA722" i="87"/>
  <c r="AG721" i="87"/>
  <c r="AF721" i="87"/>
  <c r="AE721" i="87"/>
  <c r="AD721" i="87"/>
  <c r="AC721" i="87"/>
  <c r="AB721" i="87"/>
  <c r="AA721" i="87"/>
  <c r="AG720" i="87"/>
  <c r="AF720" i="87"/>
  <c r="AE720" i="87"/>
  <c r="AD720" i="87"/>
  <c r="AC720" i="87"/>
  <c r="AB720" i="87"/>
  <c r="AA720" i="87"/>
  <c r="AG719" i="87"/>
  <c r="AF719" i="87"/>
  <c r="AE719" i="87"/>
  <c r="AD719" i="87"/>
  <c r="AC719" i="87"/>
  <c r="AB719" i="87"/>
  <c r="AA719" i="87"/>
  <c r="AG718" i="87"/>
  <c r="AF718" i="87"/>
  <c r="AE718" i="87"/>
  <c r="AD718" i="87"/>
  <c r="AC718" i="87"/>
  <c r="AB718" i="87"/>
  <c r="AA718" i="87"/>
  <c r="AG717" i="87"/>
  <c r="AF717" i="87"/>
  <c r="AE717" i="87"/>
  <c r="AD717" i="87"/>
  <c r="AC717" i="87"/>
  <c r="AB717" i="87"/>
  <c r="AA717" i="87"/>
  <c r="AG716" i="87"/>
  <c r="AF716" i="87"/>
  <c r="AE716" i="87"/>
  <c r="AD716" i="87"/>
  <c r="AC716" i="87"/>
  <c r="AB716" i="87"/>
  <c r="AA716" i="87"/>
  <c r="AG715" i="87"/>
  <c r="AF715" i="87"/>
  <c r="AE715" i="87"/>
  <c r="AD715" i="87"/>
  <c r="AC715" i="87"/>
  <c r="AB715" i="87"/>
  <c r="AA715" i="87"/>
  <c r="AG714" i="87"/>
  <c r="AF714" i="87"/>
  <c r="AE714" i="87"/>
  <c r="AD714" i="87"/>
  <c r="AC714" i="87"/>
  <c r="AB714" i="87"/>
  <c r="AA714" i="87"/>
  <c r="AG713" i="87"/>
  <c r="AF713" i="87"/>
  <c r="AE713" i="87"/>
  <c r="AD713" i="87"/>
  <c r="AC713" i="87"/>
  <c r="AB713" i="87"/>
  <c r="AA713" i="87"/>
  <c r="AG712" i="87"/>
  <c r="AF712" i="87"/>
  <c r="AE712" i="87"/>
  <c r="AD712" i="87"/>
  <c r="AC712" i="87"/>
  <c r="AB712" i="87"/>
  <c r="AA712" i="87"/>
  <c r="AG711" i="87"/>
  <c r="AF711" i="87"/>
  <c r="AE711" i="87"/>
  <c r="AD711" i="87"/>
  <c r="AC711" i="87"/>
  <c r="AB711" i="87"/>
  <c r="AA711" i="87"/>
  <c r="AG710" i="87"/>
  <c r="AF710" i="87"/>
  <c r="AE710" i="87"/>
  <c r="AD710" i="87"/>
  <c r="AC710" i="87"/>
  <c r="AB710" i="87"/>
  <c r="AA710" i="87"/>
  <c r="AG709" i="87"/>
  <c r="AF709" i="87"/>
  <c r="AE709" i="87"/>
  <c r="AD709" i="87"/>
  <c r="AC709" i="87"/>
  <c r="AB709" i="87"/>
  <c r="AA709" i="87"/>
  <c r="AG708" i="87"/>
  <c r="AF708" i="87"/>
  <c r="AE708" i="87"/>
  <c r="AD708" i="87"/>
  <c r="AC708" i="87"/>
  <c r="AB708" i="87"/>
  <c r="AA708" i="87"/>
  <c r="AG707" i="87"/>
  <c r="AF707" i="87"/>
  <c r="AE707" i="87"/>
  <c r="AD707" i="87"/>
  <c r="AC707" i="87"/>
  <c r="AB707" i="87"/>
  <c r="AA707" i="87"/>
  <c r="AG706" i="87"/>
  <c r="AF706" i="87"/>
  <c r="AE706" i="87"/>
  <c r="AD706" i="87"/>
  <c r="AC706" i="87"/>
  <c r="AB706" i="87"/>
  <c r="AA706" i="87"/>
  <c r="AG705" i="87"/>
  <c r="AF705" i="87"/>
  <c r="AE705" i="87"/>
  <c r="AD705" i="87"/>
  <c r="AC705" i="87"/>
  <c r="AB705" i="87"/>
  <c r="AA705" i="87"/>
  <c r="AG704" i="87"/>
  <c r="AF704" i="87"/>
  <c r="AE704" i="87"/>
  <c r="AD704" i="87"/>
  <c r="AC704" i="87"/>
  <c r="AB704" i="87"/>
  <c r="AA704" i="87"/>
  <c r="AG703" i="87"/>
  <c r="AF703" i="87"/>
  <c r="AE703" i="87"/>
  <c r="AD703" i="87"/>
  <c r="AC703" i="87"/>
  <c r="AB703" i="87"/>
  <c r="AA703" i="87"/>
  <c r="AG702" i="87"/>
  <c r="AF702" i="87"/>
  <c r="AE702" i="87"/>
  <c r="AD702" i="87"/>
  <c r="AC702" i="87"/>
  <c r="AB702" i="87"/>
  <c r="AA702" i="87"/>
  <c r="AG701" i="87"/>
  <c r="AF701" i="87"/>
  <c r="AE701" i="87"/>
  <c r="AD701" i="87"/>
  <c r="AC701" i="87"/>
  <c r="AB701" i="87"/>
  <c r="AA701" i="87"/>
  <c r="AG700" i="87"/>
  <c r="AF700" i="87"/>
  <c r="AE700" i="87"/>
  <c r="AD700" i="87"/>
  <c r="AC700" i="87"/>
  <c r="AB700" i="87"/>
  <c r="AA700" i="87"/>
  <c r="AG699" i="87"/>
  <c r="AF699" i="87"/>
  <c r="AE699" i="87"/>
  <c r="AD699" i="87"/>
  <c r="AC699" i="87"/>
  <c r="AB699" i="87"/>
  <c r="AA699" i="87"/>
  <c r="AG698" i="87"/>
  <c r="AF698" i="87"/>
  <c r="AE698" i="87"/>
  <c r="AD698" i="87"/>
  <c r="AC698" i="87"/>
  <c r="AB698" i="87"/>
  <c r="AA698" i="87"/>
  <c r="AG697" i="87"/>
  <c r="AF697" i="87"/>
  <c r="AE697" i="87"/>
  <c r="AD697" i="87"/>
  <c r="AC697" i="87"/>
  <c r="AB697" i="87"/>
  <c r="AA697" i="87"/>
  <c r="AG696" i="87"/>
  <c r="AF696" i="87"/>
  <c r="AE696" i="87"/>
  <c r="AD696" i="87"/>
  <c r="AC696" i="87"/>
  <c r="AB696" i="87"/>
  <c r="AA696" i="87"/>
  <c r="AG695" i="87"/>
  <c r="AF695" i="87"/>
  <c r="AE695" i="87"/>
  <c r="AD695" i="87"/>
  <c r="AC695" i="87"/>
  <c r="AB695" i="87"/>
  <c r="AA695" i="87"/>
  <c r="AG694" i="87"/>
  <c r="AF694" i="87"/>
  <c r="AE694" i="87"/>
  <c r="AD694" i="87"/>
  <c r="AC694" i="87"/>
  <c r="AB694" i="87"/>
  <c r="AA694" i="87"/>
  <c r="AG693" i="87"/>
  <c r="AF693" i="87"/>
  <c r="AE693" i="87"/>
  <c r="AD693" i="87"/>
  <c r="AC693" i="87"/>
  <c r="AB693" i="87"/>
  <c r="AA693" i="87"/>
  <c r="AG692" i="87"/>
  <c r="AF692" i="87"/>
  <c r="AE692" i="87"/>
  <c r="AD692" i="87"/>
  <c r="AC692" i="87"/>
  <c r="AB692" i="87"/>
  <c r="AA692" i="87"/>
  <c r="AG691" i="87"/>
  <c r="AF691" i="87"/>
  <c r="AE691" i="87"/>
  <c r="AD691" i="87"/>
  <c r="AC691" i="87"/>
  <c r="AB691" i="87"/>
  <c r="AA691" i="87"/>
  <c r="AG690" i="87"/>
  <c r="AF690" i="87"/>
  <c r="AE690" i="87"/>
  <c r="AD690" i="87"/>
  <c r="AC690" i="87"/>
  <c r="AB690" i="87"/>
  <c r="AA690" i="87"/>
  <c r="AG689" i="87"/>
  <c r="AF689" i="87"/>
  <c r="AE689" i="87"/>
  <c r="AD689" i="87"/>
  <c r="AC689" i="87"/>
  <c r="AB689" i="87"/>
  <c r="AA689" i="87"/>
  <c r="AG688" i="87"/>
  <c r="AF688" i="87"/>
  <c r="AE688" i="87"/>
  <c r="AD688" i="87"/>
  <c r="AC688" i="87"/>
  <c r="AB688" i="87"/>
  <c r="AA688" i="87"/>
  <c r="AG687" i="87"/>
  <c r="AF687" i="87"/>
  <c r="AE687" i="87"/>
  <c r="AD687" i="87"/>
  <c r="AC687" i="87"/>
  <c r="AB687" i="87"/>
  <c r="AA687" i="87"/>
  <c r="AG686" i="87"/>
  <c r="AF686" i="87"/>
  <c r="AE686" i="87"/>
  <c r="AD686" i="87"/>
  <c r="AC686" i="87"/>
  <c r="AB686" i="87"/>
  <c r="AA686" i="87"/>
  <c r="AG685" i="87"/>
  <c r="AF685" i="87"/>
  <c r="AE685" i="87"/>
  <c r="AD685" i="87"/>
  <c r="AC685" i="87"/>
  <c r="AB685" i="87"/>
  <c r="AA685" i="87"/>
  <c r="AG684" i="87"/>
  <c r="AF684" i="87"/>
  <c r="AE684" i="87"/>
  <c r="AD684" i="87"/>
  <c r="AC684" i="87"/>
  <c r="AB684" i="87"/>
  <c r="AA684" i="87"/>
  <c r="AG683" i="87"/>
  <c r="AF683" i="87"/>
  <c r="AE683" i="87"/>
  <c r="AD683" i="87"/>
  <c r="AC683" i="87"/>
  <c r="AB683" i="87"/>
  <c r="AA683" i="87"/>
  <c r="AG682" i="87"/>
  <c r="AF682" i="87"/>
  <c r="AE682" i="87"/>
  <c r="AD682" i="87"/>
  <c r="AC682" i="87"/>
  <c r="AB682" i="87"/>
  <c r="AA682" i="87"/>
  <c r="AG681" i="87"/>
  <c r="AF681" i="87"/>
  <c r="AE681" i="87"/>
  <c r="AD681" i="87"/>
  <c r="AC681" i="87"/>
  <c r="AB681" i="87"/>
  <c r="AA681" i="87"/>
  <c r="AG680" i="87"/>
  <c r="AF680" i="87"/>
  <c r="AE680" i="87"/>
  <c r="AD680" i="87"/>
  <c r="AC680" i="87"/>
  <c r="AB680" i="87"/>
  <c r="AA680" i="87"/>
  <c r="AG679" i="87"/>
  <c r="AF679" i="87"/>
  <c r="AE679" i="87"/>
  <c r="AD679" i="87"/>
  <c r="AC679" i="87"/>
  <c r="AB679" i="87"/>
  <c r="AA679" i="87"/>
  <c r="AG678" i="87"/>
  <c r="AF678" i="87"/>
  <c r="AE678" i="87"/>
  <c r="AD678" i="87"/>
  <c r="AC678" i="87"/>
  <c r="AB678" i="87"/>
  <c r="AA678" i="87"/>
  <c r="AG677" i="87"/>
  <c r="AF677" i="87"/>
  <c r="AE677" i="87"/>
  <c r="AD677" i="87"/>
  <c r="AC677" i="87"/>
  <c r="AB677" i="87"/>
  <c r="AA677" i="87"/>
  <c r="AG676" i="87"/>
  <c r="AF676" i="87"/>
  <c r="AE676" i="87"/>
  <c r="AD676" i="87"/>
  <c r="AC676" i="87"/>
  <c r="AB676" i="87"/>
  <c r="AA676" i="87"/>
  <c r="AG675" i="87"/>
  <c r="AF675" i="87"/>
  <c r="AE675" i="87"/>
  <c r="AD675" i="87"/>
  <c r="AC675" i="87"/>
  <c r="AB675" i="87"/>
  <c r="AA675" i="87"/>
  <c r="AG674" i="87"/>
  <c r="AF674" i="87"/>
  <c r="AE674" i="87"/>
  <c r="AD674" i="87"/>
  <c r="AC674" i="87"/>
  <c r="AB674" i="87"/>
  <c r="AA674" i="87"/>
  <c r="AG673" i="87"/>
  <c r="AF673" i="87"/>
  <c r="AE673" i="87"/>
  <c r="AD673" i="87"/>
  <c r="AC673" i="87"/>
  <c r="AB673" i="87"/>
  <c r="AA673" i="87"/>
  <c r="AG672" i="87"/>
  <c r="AF672" i="87"/>
  <c r="AE672" i="87"/>
  <c r="AD672" i="87"/>
  <c r="AC672" i="87"/>
  <c r="AB672" i="87"/>
  <c r="AA672" i="87"/>
  <c r="AG671" i="87"/>
  <c r="AF671" i="87"/>
  <c r="AE671" i="87"/>
  <c r="AD671" i="87"/>
  <c r="AC671" i="87"/>
  <c r="AB671" i="87"/>
  <c r="AA671" i="87"/>
  <c r="AG670" i="87"/>
  <c r="AF670" i="87"/>
  <c r="AE670" i="87"/>
  <c r="AD670" i="87"/>
  <c r="AC670" i="87"/>
  <c r="AB670" i="87"/>
  <c r="AA670" i="87"/>
  <c r="AG669" i="87"/>
  <c r="AF669" i="87"/>
  <c r="AE669" i="87"/>
  <c r="AD669" i="87"/>
  <c r="AC669" i="87"/>
  <c r="AB669" i="87"/>
  <c r="AA669" i="87"/>
  <c r="AG668" i="87"/>
  <c r="AF668" i="87"/>
  <c r="AE668" i="87"/>
  <c r="AD668" i="87"/>
  <c r="AC668" i="87"/>
  <c r="AB668" i="87"/>
  <c r="AA668" i="87"/>
  <c r="AG667" i="87"/>
  <c r="AF667" i="87"/>
  <c r="AE667" i="87"/>
  <c r="AD667" i="87"/>
  <c r="AC667" i="87"/>
  <c r="AB667" i="87"/>
  <c r="AA667" i="87"/>
  <c r="AG666" i="87"/>
  <c r="AF666" i="87"/>
  <c r="AE666" i="87"/>
  <c r="AD666" i="87"/>
  <c r="AC666" i="87"/>
  <c r="AB666" i="87"/>
  <c r="AA666" i="87"/>
  <c r="AG665" i="87"/>
  <c r="AF665" i="87"/>
  <c r="AE665" i="87"/>
  <c r="AD665" i="87"/>
  <c r="AC665" i="87"/>
  <c r="AB665" i="87"/>
  <c r="AA665" i="87"/>
  <c r="AG664" i="87"/>
  <c r="AF664" i="87"/>
  <c r="AE664" i="87"/>
  <c r="AD664" i="87"/>
  <c r="AC664" i="87"/>
  <c r="AB664" i="87"/>
  <c r="AA664" i="87"/>
  <c r="AG663" i="87"/>
  <c r="AF663" i="87"/>
  <c r="AE663" i="87"/>
  <c r="AD663" i="87"/>
  <c r="AC663" i="87"/>
  <c r="AB663" i="87"/>
  <c r="AA663" i="87"/>
  <c r="AG662" i="87"/>
  <c r="AF662" i="87"/>
  <c r="AE662" i="87"/>
  <c r="AD662" i="87"/>
  <c r="AC662" i="87"/>
  <c r="AB662" i="87"/>
  <c r="AA662" i="87"/>
  <c r="AG661" i="87"/>
  <c r="AF661" i="87"/>
  <c r="AE661" i="87"/>
  <c r="AD661" i="87"/>
  <c r="AC661" i="87"/>
  <c r="AB661" i="87"/>
  <c r="AA661" i="87"/>
  <c r="AG660" i="87"/>
  <c r="AF660" i="87"/>
  <c r="AE660" i="87"/>
  <c r="AD660" i="87"/>
  <c r="AC660" i="87"/>
  <c r="AB660" i="87"/>
  <c r="AA660" i="87"/>
  <c r="AG659" i="87"/>
  <c r="AF659" i="87"/>
  <c r="AE659" i="87"/>
  <c r="AD659" i="87"/>
  <c r="AC659" i="87"/>
  <c r="AB659" i="87"/>
  <c r="AA659" i="87"/>
  <c r="AG658" i="87"/>
  <c r="AF658" i="87"/>
  <c r="AE658" i="87"/>
  <c r="AD658" i="87"/>
  <c r="AC658" i="87"/>
  <c r="AB658" i="87"/>
  <c r="AA658" i="87"/>
  <c r="AG657" i="87"/>
  <c r="AF657" i="87"/>
  <c r="AE657" i="87"/>
  <c r="AD657" i="87"/>
  <c r="AC657" i="87"/>
  <c r="AB657" i="87"/>
  <c r="AA657" i="87"/>
  <c r="AG656" i="87"/>
  <c r="AF656" i="87"/>
  <c r="AE656" i="87"/>
  <c r="AD656" i="87"/>
  <c r="AC656" i="87"/>
  <c r="AB656" i="87"/>
  <c r="AA656" i="87"/>
  <c r="AG655" i="87"/>
  <c r="AF655" i="87"/>
  <c r="AE655" i="87"/>
  <c r="AD655" i="87"/>
  <c r="AC655" i="87"/>
  <c r="AB655" i="87"/>
  <c r="AA655" i="87"/>
  <c r="AG654" i="87"/>
  <c r="AF654" i="87"/>
  <c r="AE654" i="87"/>
  <c r="AD654" i="87"/>
  <c r="AC654" i="87"/>
  <c r="AB654" i="87"/>
  <c r="AA654" i="87"/>
  <c r="AG653" i="87"/>
  <c r="AF653" i="87"/>
  <c r="AE653" i="87"/>
  <c r="AD653" i="87"/>
  <c r="AC653" i="87"/>
  <c r="AB653" i="87"/>
  <c r="AA653" i="87"/>
  <c r="AG652" i="87"/>
  <c r="AF652" i="87"/>
  <c r="AE652" i="87"/>
  <c r="AD652" i="87"/>
  <c r="AC652" i="87"/>
  <c r="AB652" i="87"/>
  <c r="AA652" i="87"/>
  <c r="AG651" i="87"/>
  <c r="AF651" i="87"/>
  <c r="AE651" i="87"/>
  <c r="AD651" i="87"/>
  <c r="AC651" i="87"/>
  <c r="AB651" i="87"/>
  <c r="AA651" i="87"/>
  <c r="AG650" i="87"/>
  <c r="AF650" i="87"/>
  <c r="AE650" i="87"/>
  <c r="AD650" i="87"/>
  <c r="AC650" i="87"/>
  <c r="AB650" i="87"/>
  <c r="AA650" i="87"/>
  <c r="AG649" i="87"/>
  <c r="AF649" i="87"/>
  <c r="AE649" i="87"/>
  <c r="AD649" i="87"/>
  <c r="AC649" i="87"/>
  <c r="AB649" i="87"/>
  <c r="AA649" i="87"/>
  <c r="AG648" i="87"/>
  <c r="AF648" i="87"/>
  <c r="AE648" i="87"/>
  <c r="AD648" i="87"/>
  <c r="AC648" i="87"/>
  <c r="AB648" i="87"/>
  <c r="AA648" i="87"/>
  <c r="AG647" i="87"/>
  <c r="AF647" i="87"/>
  <c r="AE647" i="87"/>
  <c r="AD647" i="87"/>
  <c r="AC647" i="87"/>
  <c r="AB647" i="87"/>
  <c r="AA647" i="87"/>
  <c r="AG646" i="87"/>
  <c r="AF646" i="87"/>
  <c r="AE646" i="87"/>
  <c r="AD646" i="87"/>
  <c r="AC646" i="87"/>
  <c r="AB646" i="87"/>
  <c r="AA646" i="87"/>
  <c r="AG645" i="87"/>
  <c r="AF645" i="87"/>
  <c r="AE645" i="87"/>
  <c r="AD645" i="87"/>
  <c r="AC645" i="87"/>
  <c r="AB645" i="87"/>
  <c r="AA645" i="87"/>
  <c r="AG644" i="87"/>
  <c r="AF644" i="87"/>
  <c r="AE644" i="87"/>
  <c r="AD644" i="87"/>
  <c r="AC644" i="87"/>
  <c r="AB644" i="87"/>
  <c r="AA644" i="87"/>
  <c r="AG643" i="87"/>
  <c r="AF643" i="87"/>
  <c r="AE643" i="87"/>
  <c r="AD643" i="87"/>
  <c r="AC643" i="87"/>
  <c r="AB643" i="87"/>
  <c r="AA643" i="87"/>
  <c r="AG642" i="87"/>
  <c r="AF642" i="87"/>
  <c r="AE642" i="87"/>
  <c r="AD642" i="87"/>
  <c r="AC642" i="87"/>
  <c r="AB642" i="87"/>
  <c r="AA642" i="87"/>
  <c r="AG641" i="87"/>
  <c r="AF641" i="87"/>
  <c r="AE641" i="87"/>
  <c r="AD641" i="87"/>
  <c r="AC641" i="87"/>
  <c r="AB641" i="87"/>
  <c r="AA641" i="87"/>
  <c r="AG640" i="87"/>
  <c r="AF640" i="87"/>
  <c r="AE640" i="87"/>
  <c r="AD640" i="87"/>
  <c r="AC640" i="87"/>
  <c r="AB640" i="87"/>
  <c r="AA640" i="87"/>
  <c r="AG639" i="87"/>
  <c r="AF639" i="87"/>
  <c r="AE639" i="87"/>
  <c r="AD639" i="87"/>
  <c r="AC639" i="87"/>
  <c r="AB639" i="87"/>
  <c r="AA639" i="87"/>
  <c r="AG638" i="87"/>
  <c r="AF638" i="87"/>
  <c r="AE638" i="87"/>
  <c r="AD638" i="87"/>
  <c r="AC638" i="87"/>
  <c r="AB638" i="87"/>
  <c r="AA638" i="87"/>
  <c r="AG637" i="87"/>
  <c r="AF637" i="87"/>
  <c r="AE637" i="87"/>
  <c r="AD637" i="87"/>
  <c r="AC637" i="87"/>
  <c r="AB637" i="87"/>
  <c r="AA637" i="87"/>
  <c r="AG636" i="87"/>
  <c r="AF636" i="87"/>
  <c r="AE636" i="87"/>
  <c r="AD636" i="87"/>
  <c r="AC636" i="87"/>
  <c r="AB636" i="87"/>
  <c r="AA636" i="87"/>
  <c r="AG635" i="87"/>
  <c r="AF635" i="87"/>
  <c r="AE635" i="87"/>
  <c r="AD635" i="87"/>
  <c r="AC635" i="87"/>
  <c r="AB635" i="87"/>
  <c r="AA635" i="87"/>
  <c r="AG634" i="87"/>
  <c r="AF634" i="87"/>
  <c r="AE634" i="87"/>
  <c r="AD634" i="87"/>
  <c r="AC634" i="87"/>
  <c r="AB634" i="87"/>
  <c r="AA634" i="87"/>
  <c r="AG633" i="87"/>
  <c r="AF633" i="87"/>
  <c r="AE633" i="87"/>
  <c r="AD633" i="87"/>
  <c r="AC633" i="87"/>
  <c r="AB633" i="87"/>
  <c r="AA633" i="87"/>
  <c r="AG632" i="87"/>
  <c r="AF632" i="87"/>
  <c r="AE632" i="87"/>
  <c r="AD632" i="87"/>
  <c r="AC632" i="87"/>
  <c r="AB632" i="87"/>
  <c r="AA632" i="87"/>
  <c r="AG631" i="87"/>
  <c r="AF631" i="87"/>
  <c r="AE631" i="87"/>
  <c r="AD631" i="87"/>
  <c r="AC631" i="87"/>
  <c r="AB631" i="87"/>
  <c r="AA631" i="87"/>
  <c r="AG630" i="87"/>
  <c r="AF630" i="87"/>
  <c r="AE630" i="87"/>
  <c r="AD630" i="87"/>
  <c r="AC630" i="87"/>
  <c r="AB630" i="87"/>
  <c r="AA630" i="87"/>
  <c r="AG629" i="87"/>
  <c r="AF629" i="87"/>
  <c r="AE629" i="87"/>
  <c r="AD629" i="87"/>
  <c r="AC629" i="87"/>
  <c r="AB629" i="87"/>
  <c r="AA629" i="87"/>
  <c r="AG628" i="87"/>
  <c r="AF628" i="87"/>
  <c r="AE628" i="87"/>
  <c r="AD628" i="87"/>
  <c r="AC628" i="87"/>
  <c r="AB628" i="87"/>
  <c r="AA628" i="87"/>
  <c r="AG627" i="87"/>
  <c r="AF627" i="87"/>
  <c r="AE627" i="87"/>
  <c r="AD627" i="87"/>
  <c r="AC627" i="87"/>
  <c r="AB627" i="87"/>
  <c r="AA627" i="87"/>
  <c r="AG626" i="87"/>
  <c r="AF626" i="87"/>
  <c r="AE626" i="87"/>
  <c r="AD626" i="87"/>
  <c r="AC626" i="87"/>
  <c r="AB626" i="87"/>
  <c r="AA626" i="87"/>
  <c r="AG625" i="87"/>
  <c r="AF625" i="87"/>
  <c r="AE625" i="87"/>
  <c r="AD625" i="87"/>
  <c r="AC625" i="87"/>
  <c r="AB625" i="87"/>
  <c r="AA625" i="87"/>
  <c r="AG624" i="87"/>
  <c r="AF624" i="87"/>
  <c r="AE624" i="87"/>
  <c r="AD624" i="87"/>
  <c r="AC624" i="87"/>
  <c r="AB624" i="87"/>
  <c r="AA624" i="87"/>
  <c r="AG623" i="87"/>
  <c r="AF623" i="87"/>
  <c r="AE623" i="87"/>
  <c r="AD623" i="87"/>
  <c r="AC623" i="87"/>
  <c r="AB623" i="87"/>
  <c r="AA623" i="87"/>
  <c r="AG622" i="87"/>
  <c r="AF622" i="87"/>
  <c r="AE622" i="87"/>
  <c r="AD622" i="87"/>
  <c r="AC622" i="87"/>
  <c r="AB622" i="87"/>
  <c r="AA622" i="87"/>
  <c r="AG621" i="87"/>
  <c r="AF621" i="87"/>
  <c r="AE621" i="87"/>
  <c r="AD621" i="87"/>
  <c r="AC621" i="87"/>
  <c r="AB621" i="87"/>
  <c r="AA621" i="87"/>
  <c r="AG620" i="87"/>
  <c r="AF620" i="87"/>
  <c r="AE620" i="87"/>
  <c r="AD620" i="87"/>
  <c r="AC620" i="87"/>
  <c r="AB620" i="87"/>
  <c r="AA620" i="87"/>
  <c r="AG619" i="87"/>
  <c r="AF619" i="87"/>
  <c r="AE619" i="87"/>
  <c r="AD619" i="87"/>
  <c r="AC619" i="87"/>
  <c r="AB619" i="87"/>
  <c r="AA619" i="87"/>
  <c r="AG618" i="87"/>
  <c r="AF618" i="87"/>
  <c r="AE618" i="87"/>
  <c r="AD618" i="87"/>
  <c r="AC618" i="87"/>
  <c r="AB618" i="87"/>
  <c r="AA618" i="87"/>
  <c r="AG617" i="87"/>
  <c r="AF617" i="87"/>
  <c r="AE617" i="87"/>
  <c r="AD617" i="87"/>
  <c r="AC617" i="87"/>
  <c r="AB617" i="87"/>
  <c r="AA617" i="87"/>
  <c r="AG616" i="87"/>
  <c r="AF616" i="87"/>
  <c r="AE616" i="87"/>
  <c r="AD616" i="87"/>
  <c r="AC616" i="87"/>
  <c r="AB616" i="87"/>
  <c r="AA616" i="87"/>
  <c r="AG615" i="87"/>
  <c r="AF615" i="87"/>
  <c r="AE615" i="87"/>
  <c r="AD615" i="87"/>
  <c r="AC615" i="87"/>
  <c r="AB615" i="87"/>
  <c r="AA615" i="87"/>
  <c r="AG614" i="87"/>
  <c r="AF614" i="87"/>
  <c r="AE614" i="87"/>
  <c r="AD614" i="87"/>
  <c r="AC614" i="87"/>
  <c r="AB614" i="87"/>
  <c r="AA614" i="87"/>
  <c r="AG613" i="87"/>
  <c r="AF613" i="87"/>
  <c r="AE613" i="87"/>
  <c r="AD613" i="87"/>
  <c r="AC613" i="87"/>
  <c r="AB613" i="87"/>
  <c r="AA613" i="87"/>
  <c r="AG612" i="87"/>
  <c r="AF612" i="87"/>
  <c r="AE612" i="87"/>
  <c r="AD612" i="87"/>
  <c r="AC612" i="87"/>
  <c r="AB612" i="87"/>
  <c r="AA612" i="87"/>
  <c r="AG611" i="87"/>
  <c r="AF611" i="87"/>
  <c r="AE611" i="87"/>
  <c r="AD611" i="87"/>
  <c r="AC611" i="87"/>
  <c r="AB611" i="87"/>
  <c r="AA611" i="87"/>
  <c r="AG610" i="87"/>
  <c r="AF610" i="87"/>
  <c r="AE610" i="87"/>
  <c r="AD610" i="87"/>
  <c r="AC610" i="87"/>
  <c r="AB610" i="87"/>
  <c r="AA610" i="87"/>
  <c r="AG609" i="87"/>
  <c r="AF609" i="87"/>
  <c r="AE609" i="87"/>
  <c r="AD609" i="87"/>
  <c r="AC609" i="87"/>
  <c r="AB609" i="87"/>
  <c r="AA609" i="87"/>
  <c r="AG608" i="87"/>
  <c r="AF608" i="87"/>
  <c r="AE608" i="87"/>
  <c r="AD608" i="87"/>
  <c r="AC608" i="87"/>
  <c r="AB608" i="87"/>
  <c r="AA608" i="87"/>
  <c r="AG607" i="87"/>
  <c r="AF607" i="87"/>
  <c r="AE607" i="87"/>
  <c r="AD607" i="87"/>
  <c r="AC607" i="87"/>
  <c r="AB607" i="87"/>
  <c r="AA607" i="87"/>
  <c r="AG606" i="87"/>
  <c r="AF606" i="87"/>
  <c r="AE606" i="87"/>
  <c r="AD606" i="87"/>
  <c r="AC606" i="87"/>
  <c r="AB606" i="87"/>
  <c r="AA606" i="87"/>
  <c r="AG605" i="87"/>
  <c r="AF605" i="87"/>
  <c r="AE605" i="87"/>
  <c r="AD605" i="87"/>
  <c r="AC605" i="87"/>
  <c r="AB605" i="87"/>
  <c r="AA605" i="87"/>
  <c r="AG604" i="87"/>
  <c r="AF604" i="87"/>
  <c r="AE604" i="87"/>
  <c r="AD604" i="87"/>
  <c r="AC604" i="87"/>
  <c r="AB604" i="87"/>
  <c r="AA604" i="87"/>
  <c r="AG603" i="87"/>
  <c r="AF603" i="87"/>
  <c r="AE603" i="87"/>
  <c r="AD603" i="87"/>
  <c r="AC603" i="87"/>
  <c r="AB603" i="87"/>
  <c r="AA603" i="87"/>
  <c r="AG602" i="87"/>
  <c r="AF602" i="87"/>
  <c r="AE602" i="87"/>
  <c r="AD602" i="87"/>
  <c r="AC602" i="87"/>
  <c r="AB602" i="87"/>
  <c r="AA602" i="87"/>
  <c r="AG601" i="87"/>
  <c r="AF601" i="87"/>
  <c r="AE601" i="87"/>
  <c r="AD601" i="87"/>
  <c r="AC601" i="87"/>
  <c r="AB601" i="87"/>
  <c r="AA601" i="87"/>
  <c r="AG600" i="87"/>
  <c r="AF600" i="87"/>
  <c r="AE600" i="87"/>
  <c r="AD600" i="87"/>
  <c r="AC600" i="87"/>
  <c r="AB600" i="87"/>
  <c r="AA600" i="87"/>
  <c r="AG599" i="87"/>
  <c r="AF599" i="87"/>
  <c r="AE599" i="87"/>
  <c r="AD599" i="87"/>
  <c r="AC599" i="87"/>
  <c r="AB599" i="87"/>
  <c r="AA599" i="87"/>
  <c r="AG598" i="87"/>
  <c r="AF598" i="87"/>
  <c r="AE598" i="87"/>
  <c r="AD598" i="87"/>
  <c r="AC598" i="87"/>
  <c r="AB598" i="87"/>
  <c r="AA598" i="87"/>
  <c r="AG597" i="87"/>
  <c r="AF597" i="87"/>
  <c r="AE597" i="87"/>
  <c r="AD597" i="87"/>
  <c r="AC597" i="87"/>
  <c r="AB597" i="87"/>
  <c r="AA597" i="87"/>
  <c r="AG596" i="87"/>
  <c r="AF596" i="87"/>
  <c r="AE596" i="87"/>
  <c r="AD596" i="87"/>
  <c r="AC596" i="87"/>
  <c r="AB596" i="87"/>
  <c r="AA596" i="87"/>
  <c r="AG595" i="87"/>
  <c r="AF595" i="87"/>
  <c r="AE595" i="87"/>
  <c r="AD595" i="87"/>
  <c r="AC595" i="87"/>
  <c r="AB595" i="87"/>
  <c r="AA595" i="87"/>
  <c r="AG594" i="87"/>
  <c r="AF594" i="87"/>
  <c r="AE594" i="87"/>
  <c r="AD594" i="87"/>
  <c r="AC594" i="87"/>
  <c r="AB594" i="87"/>
  <c r="AA594" i="87"/>
  <c r="AG593" i="87"/>
  <c r="AF593" i="87"/>
  <c r="AE593" i="87"/>
  <c r="AD593" i="87"/>
  <c r="AC593" i="87"/>
  <c r="AB593" i="87"/>
  <c r="AA593" i="87"/>
  <c r="AG592" i="87"/>
  <c r="AF592" i="87"/>
  <c r="AE592" i="87"/>
  <c r="AD592" i="87"/>
  <c r="AC592" i="87"/>
  <c r="AB592" i="87"/>
  <c r="AA592" i="87"/>
  <c r="AG591" i="87"/>
  <c r="AF591" i="87"/>
  <c r="AE591" i="87"/>
  <c r="AD591" i="87"/>
  <c r="AC591" i="87"/>
  <c r="AB591" i="87"/>
  <c r="AA591" i="87"/>
  <c r="AG590" i="87"/>
  <c r="AF590" i="87"/>
  <c r="AE590" i="87"/>
  <c r="AD590" i="87"/>
  <c r="AC590" i="87"/>
  <c r="AB590" i="87"/>
  <c r="AA590" i="87"/>
  <c r="AG589" i="87"/>
  <c r="AF589" i="87"/>
  <c r="AE589" i="87"/>
  <c r="AD589" i="87"/>
  <c r="AC589" i="87"/>
  <c r="AB589" i="87"/>
  <c r="AA589" i="87"/>
  <c r="AG588" i="87"/>
  <c r="AF588" i="87"/>
  <c r="AE588" i="87"/>
  <c r="AD588" i="87"/>
  <c r="AC588" i="87"/>
  <c r="AB588" i="87"/>
  <c r="AA588" i="87"/>
  <c r="AG587" i="87"/>
  <c r="AF587" i="87"/>
  <c r="AE587" i="87"/>
  <c r="AD587" i="87"/>
  <c r="AC587" i="87"/>
  <c r="AB587" i="87"/>
  <c r="AA587" i="87"/>
  <c r="AG586" i="87"/>
  <c r="AF586" i="87"/>
  <c r="AE586" i="87"/>
  <c r="AD586" i="87"/>
  <c r="AC586" i="87"/>
  <c r="AB586" i="87"/>
  <c r="AA586" i="87"/>
  <c r="AG585" i="87"/>
  <c r="AF585" i="87"/>
  <c r="AE585" i="87"/>
  <c r="AD585" i="87"/>
  <c r="AC585" i="87"/>
  <c r="AB585" i="87"/>
  <c r="AA585" i="87"/>
  <c r="AG584" i="87"/>
  <c r="AF584" i="87"/>
  <c r="AE584" i="87"/>
  <c r="AD584" i="87"/>
  <c r="AC584" i="87"/>
  <c r="AB584" i="87"/>
  <c r="AA584" i="87"/>
  <c r="AG583" i="87"/>
  <c r="AF583" i="87"/>
  <c r="AE583" i="87"/>
  <c r="AD583" i="87"/>
  <c r="AC583" i="87"/>
  <c r="AB583" i="87"/>
  <c r="AA583" i="87"/>
  <c r="AG582" i="87"/>
  <c r="AF582" i="87"/>
  <c r="AE582" i="87"/>
  <c r="AD582" i="87"/>
  <c r="AC582" i="87"/>
  <c r="AB582" i="87"/>
  <c r="AA582" i="87"/>
  <c r="AG581" i="87"/>
  <c r="AF581" i="87"/>
  <c r="AE581" i="87"/>
  <c r="AD581" i="87"/>
  <c r="AC581" i="87"/>
  <c r="AB581" i="87"/>
  <c r="AA581" i="87"/>
  <c r="AG580" i="87"/>
  <c r="AF580" i="87"/>
  <c r="AE580" i="87"/>
  <c r="AD580" i="87"/>
  <c r="AC580" i="87"/>
  <c r="AB580" i="87"/>
  <c r="AA580" i="87"/>
  <c r="AG579" i="87"/>
  <c r="AF579" i="87"/>
  <c r="AE579" i="87"/>
  <c r="AD579" i="87"/>
  <c r="AC579" i="87"/>
  <c r="AB579" i="87"/>
  <c r="AA579" i="87"/>
  <c r="AG578" i="87"/>
  <c r="AF578" i="87"/>
  <c r="AE578" i="87"/>
  <c r="AD578" i="87"/>
  <c r="AC578" i="87"/>
  <c r="AB578" i="87"/>
  <c r="AA578" i="87"/>
  <c r="AG577" i="87"/>
  <c r="AF577" i="87"/>
  <c r="AE577" i="87"/>
  <c r="AD577" i="87"/>
  <c r="AC577" i="87"/>
  <c r="AB577" i="87"/>
  <c r="AA577" i="87"/>
  <c r="AG576" i="87"/>
  <c r="AF576" i="87"/>
  <c r="AE576" i="87"/>
  <c r="AD576" i="87"/>
  <c r="AC576" i="87"/>
  <c r="AB576" i="87"/>
  <c r="AA576" i="87"/>
  <c r="AG575" i="87"/>
  <c r="AF575" i="87"/>
  <c r="AE575" i="87"/>
  <c r="AD575" i="87"/>
  <c r="AC575" i="87"/>
  <c r="AB575" i="87"/>
  <c r="AA575" i="87"/>
  <c r="AG574" i="87"/>
  <c r="AF574" i="87"/>
  <c r="AE574" i="87"/>
  <c r="AD574" i="87"/>
  <c r="AC574" i="87"/>
  <c r="AB574" i="87"/>
  <c r="AA574" i="87"/>
  <c r="AG573" i="87"/>
  <c r="AF573" i="87"/>
  <c r="AE573" i="87"/>
  <c r="AD573" i="87"/>
  <c r="AC573" i="87"/>
  <c r="AB573" i="87"/>
  <c r="AA573" i="87"/>
  <c r="AG572" i="87"/>
  <c r="AF572" i="87"/>
  <c r="AE572" i="87"/>
  <c r="AD572" i="87"/>
  <c r="AC572" i="87"/>
  <c r="AB572" i="87"/>
  <c r="AA572" i="87"/>
  <c r="AG571" i="87"/>
  <c r="AF571" i="87"/>
  <c r="AE571" i="87"/>
  <c r="AD571" i="87"/>
  <c r="AC571" i="87"/>
  <c r="AB571" i="87"/>
  <c r="AA571" i="87"/>
  <c r="AG570" i="87"/>
  <c r="AF570" i="87"/>
  <c r="AE570" i="87"/>
  <c r="AD570" i="87"/>
  <c r="AC570" i="87"/>
  <c r="AB570" i="87"/>
  <c r="AA570" i="87"/>
  <c r="AG569" i="87"/>
  <c r="AF569" i="87"/>
  <c r="AE569" i="87"/>
  <c r="AD569" i="87"/>
  <c r="AC569" i="87"/>
  <c r="AB569" i="87"/>
  <c r="AA569" i="87"/>
  <c r="AG568" i="87"/>
  <c r="AF568" i="87"/>
  <c r="AE568" i="87"/>
  <c r="AD568" i="87"/>
  <c r="AC568" i="87"/>
  <c r="AB568" i="87"/>
  <c r="AA568" i="87"/>
  <c r="AG567" i="87"/>
  <c r="AF567" i="87"/>
  <c r="AE567" i="87"/>
  <c r="AD567" i="87"/>
  <c r="AC567" i="87"/>
  <c r="AB567" i="87"/>
  <c r="AA567" i="87"/>
  <c r="AG566" i="87"/>
  <c r="AF566" i="87"/>
  <c r="AE566" i="87"/>
  <c r="AD566" i="87"/>
  <c r="AC566" i="87"/>
  <c r="AB566" i="87"/>
  <c r="AA566" i="87"/>
  <c r="AG565" i="87"/>
  <c r="AF565" i="87"/>
  <c r="AE565" i="87"/>
  <c r="AD565" i="87"/>
  <c r="AC565" i="87"/>
  <c r="AB565" i="87"/>
  <c r="AA565" i="87"/>
  <c r="AG564" i="87"/>
  <c r="AF564" i="87"/>
  <c r="AE564" i="87"/>
  <c r="AD564" i="87"/>
  <c r="AC564" i="87"/>
  <c r="AB564" i="87"/>
  <c r="AA564" i="87"/>
  <c r="AG563" i="87"/>
  <c r="AF563" i="87"/>
  <c r="AE563" i="87"/>
  <c r="AD563" i="87"/>
  <c r="AC563" i="87"/>
  <c r="AB563" i="87"/>
  <c r="AA563" i="87"/>
  <c r="AG562" i="87"/>
  <c r="AF562" i="87"/>
  <c r="AE562" i="87"/>
  <c r="AD562" i="87"/>
  <c r="AC562" i="87"/>
  <c r="AB562" i="87"/>
  <c r="AA562" i="87"/>
  <c r="AG561" i="87"/>
  <c r="AF561" i="87"/>
  <c r="AE561" i="87"/>
  <c r="AD561" i="87"/>
  <c r="AC561" i="87"/>
  <c r="AB561" i="87"/>
  <c r="AA561" i="87"/>
  <c r="AG560" i="87"/>
  <c r="AF560" i="87"/>
  <c r="AE560" i="87"/>
  <c r="AD560" i="87"/>
  <c r="AC560" i="87"/>
  <c r="AB560" i="87"/>
  <c r="AA560" i="87"/>
  <c r="AG559" i="87"/>
  <c r="AF559" i="87"/>
  <c r="AE559" i="87"/>
  <c r="AD559" i="87"/>
  <c r="AC559" i="87"/>
  <c r="AB559" i="87"/>
  <c r="AA559" i="87"/>
  <c r="AG558" i="87"/>
  <c r="AF558" i="87"/>
  <c r="AE558" i="87"/>
  <c r="AD558" i="87"/>
  <c r="AC558" i="87"/>
  <c r="AB558" i="87"/>
  <c r="AA558" i="87"/>
  <c r="AG557" i="87"/>
  <c r="AF557" i="87"/>
  <c r="AE557" i="87"/>
  <c r="AD557" i="87"/>
  <c r="AC557" i="87"/>
  <c r="AB557" i="87"/>
  <c r="AA557" i="87"/>
  <c r="AG556" i="87"/>
  <c r="AF556" i="87"/>
  <c r="AE556" i="87"/>
  <c r="AD556" i="87"/>
  <c r="AC556" i="87"/>
  <c r="AB556" i="87"/>
  <c r="AA556" i="87"/>
  <c r="AG555" i="87"/>
  <c r="AF555" i="87"/>
  <c r="AE555" i="87"/>
  <c r="AD555" i="87"/>
  <c r="AC555" i="87"/>
  <c r="AB555" i="87"/>
  <c r="AA555" i="87"/>
  <c r="AG554" i="87"/>
  <c r="AF554" i="87"/>
  <c r="AE554" i="87"/>
  <c r="AD554" i="87"/>
  <c r="AC554" i="87"/>
  <c r="AB554" i="87"/>
  <c r="AA554" i="87"/>
  <c r="AG553" i="87"/>
  <c r="AF553" i="87"/>
  <c r="AE553" i="87"/>
  <c r="AD553" i="87"/>
  <c r="AC553" i="87"/>
  <c r="AB553" i="87"/>
  <c r="AA553" i="87"/>
  <c r="AG552" i="87"/>
  <c r="AF552" i="87"/>
  <c r="AE552" i="87"/>
  <c r="AD552" i="87"/>
  <c r="AC552" i="87"/>
  <c r="AB552" i="87"/>
  <c r="AA552" i="87"/>
  <c r="AG551" i="87"/>
  <c r="AF551" i="87"/>
  <c r="AE551" i="87"/>
  <c r="AD551" i="87"/>
  <c r="AC551" i="87"/>
  <c r="AB551" i="87"/>
  <c r="AA551" i="87"/>
  <c r="AG550" i="87"/>
  <c r="AF550" i="87"/>
  <c r="AE550" i="87"/>
  <c r="AD550" i="87"/>
  <c r="AC550" i="87"/>
  <c r="AB550" i="87"/>
  <c r="AA550" i="87"/>
  <c r="AG549" i="87"/>
  <c r="AF549" i="87"/>
  <c r="AE549" i="87"/>
  <c r="AD549" i="87"/>
  <c r="AC549" i="87"/>
  <c r="AB549" i="87"/>
  <c r="AA549" i="87"/>
  <c r="AG548" i="87"/>
  <c r="AF548" i="87"/>
  <c r="AE548" i="87"/>
  <c r="AD548" i="87"/>
  <c r="AC548" i="87"/>
  <c r="AB548" i="87"/>
  <c r="AA548" i="87"/>
  <c r="AG547" i="87"/>
  <c r="AF547" i="87"/>
  <c r="AE547" i="87"/>
  <c r="AD547" i="87"/>
  <c r="AC547" i="87"/>
  <c r="AB547" i="87"/>
  <c r="AA547" i="87"/>
  <c r="AG546" i="87"/>
  <c r="AF546" i="87"/>
  <c r="AE546" i="87"/>
  <c r="AD546" i="87"/>
  <c r="AC546" i="87"/>
  <c r="AB546" i="87"/>
  <c r="AA546" i="87"/>
  <c r="AG545" i="87"/>
  <c r="AF545" i="87"/>
  <c r="AE545" i="87"/>
  <c r="AD545" i="87"/>
  <c r="AC545" i="87"/>
  <c r="AB545" i="87"/>
  <c r="AA545" i="87"/>
  <c r="AG544" i="87"/>
  <c r="AF544" i="87"/>
  <c r="AE544" i="87"/>
  <c r="AD544" i="87"/>
  <c r="AC544" i="87"/>
  <c r="AB544" i="87"/>
  <c r="AA544" i="87"/>
  <c r="AG543" i="87"/>
  <c r="AF543" i="87"/>
  <c r="AE543" i="87"/>
  <c r="AD543" i="87"/>
  <c r="AC543" i="87"/>
  <c r="AB543" i="87"/>
  <c r="AA543" i="87"/>
  <c r="AG542" i="87"/>
  <c r="AF542" i="87"/>
  <c r="AE542" i="87"/>
  <c r="AD542" i="87"/>
  <c r="AC542" i="87"/>
  <c r="AB542" i="87"/>
  <c r="AA542" i="87"/>
  <c r="AG541" i="87"/>
  <c r="AF541" i="87"/>
  <c r="AE541" i="87"/>
  <c r="AD541" i="87"/>
  <c r="AC541" i="87"/>
  <c r="AB541" i="87"/>
  <c r="AA541" i="87"/>
  <c r="AG540" i="87"/>
  <c r="AF540" i="87"/>
  <c r="AE540" i="87"/>
  <c r="AD540" i="87"/>
  <c r="AC540" i="87"/>
  <c r="AB540" i="87"/>
  <c r="AA540" i="87"/>
  <c r="AG539" i="87"/>
  <c r="AF539" i="87"/>
  <c r="AE539" i="87"/>
  <c r="AD539" i="87"/>
  <c r="AC539" i="87"/>
  <c r="AB539" i="87"/>
  <c r="AA539" i="87"/>
  <c r="AG538" i="87"/>
  <c r="AF538" i="87"/>
  <c r="AE538" i="87"/>
  <c r="AD538" i="87"/>
  <c r="AC538" i="87"/>
  <c r="AB538" i="87"/>
  <c r="AA538" i="87"/>
  <c r="AG537" i="87"/>
  <c r="AF537" i="87"/>
  <c r="AE537" i="87"/>
  <c r="AD537" i="87"/>
  <c r="AC537" i="87"/>
  <c r="AB537" i="87"/>
  <c r="AA537" i="87"/>
  <c r="AG536" i="87"/>
  <c r="AF536" i="87"/>
  <c r="AE536" i="87"/>
  <c r="AD536" i="87"/>
  <c r="AC536" i="87"/>
  <c r="AB536" i="87"/>
  <c r="AA536" i="87"/>
  <c r="AG535" i="87"/>
  <c r="AF535" i="87"/>
  <c r="AE535" i="87"/>
  <c r="AD535" i="87"/>
  <c r="AC535" i="87"/>
  <c r="AB535" i="87"/>
  <c r="AA535" i="87"/>
  <c r="AG534" i="87"/>
  <c r="AF534" i="87"/>
  <c r="AE534" i="87"/>
  <c r="AD534" i="87"/>
  <c r="AC534" i="87"/>
  <c r="AB534" i="87"/>
  <c r="AA534" i="87"/>
  <c r="AG533" i="87"/>
  <c r="AF533" i="87"/>
  <c r="AE533" i="87"/>
  <c r="AD533" i="87"/>
  <c r="AC533" i="87"/>
  <c r="AB533" i="87"/>
  <c r="AA533" i="87"/>
  <c r="AG532" i="87"/>
  <c r="AF532" i="87"/>
  <c r="AE532" i="87"/>
  <c r="AD532" i="87"/>
  <c r="AC532" i="87"/>
  <c r="AB532" i="87"/>
  <c r="AA532" i="87"/>
  <c r="AG531" i="87"/>
  <c r="AF531" i="87"/>
  <c r="AE531" i="87"/>
  <c r="AD531" i="87"/>
  <c r="AC531" i="87"/>
  <c r="AB531" i="87"/>
  <c r="AA531" i="87"/>
  <c r="AG530" i="87"/>
  <c r="AF530" i="87"/>
  <c r="AE530" i="87"/>
  <c r="AD530" i="87"/>
  <c r="AC530" i="87"/>
  <c r="AB530" i="87"/>
  <c r="AA530" i="87"/>
  <c r="AG529" i="87"/>
  <c r="AF529" i="87"/>
  <c r="AE529" i="87"/>
  <c r="AD529" i="87"/>
  <c r="AC529" i="87"/>
  <c r="AB529" i="87"/>
  <c r="AA529" i="87"/>
  <c r="AG528" i="87"/>
  <c r="AF528" i="87"/>
  <c r="AE528" i="87"/>
  <c r="AD528" i="87"/>
  <c r="AC528" i="87"/>
  <c r="AB528" i="87"/>
  <c r="AA528" i="87"/>
  <c r="AG527" i="87"/>
  <c r="AF527" i="87"/>
  <c r="AE527" i="87"/>
  <c r="AD527" i="87"/>
  <c r="AC527" i="87"/>
  <c r="AB527" i="87"/>
  <c r="AA527" i="87"/>
  <c r="AG526" i="87"/>
  <c r="AF526" i="87"/>
  <c r="AE526" i="87"/>
  <c r="AD526" i="87"/>
  <c r="AC526" i="87"/>
  <c r="AB526" i="87"/>
  <c r="AA526" i="87"/>
  <c r="AG525" i="87"/>
  <c r="AF525" i="87"/>
  <c r="AE525" i="87"/>
  <c r="AD525" i="87"/>
  <c r="AC525" i="87"/>
  <c r="AB525" i="87"/>
  <c r="AA525" i="87"/>
  <c r="AG524" i="87"/>
  <c r="AF524" i="87"/>
  <c r="AE524" i="87"/>
  <c r="AD524" i="87"/>
  <c r="AC524" i="87"/>
  <c r="AB524" i="87"/>
  <c r="AA524" i="87"/>
  <c r="AG523" i="87"/>
  <c r="AF523" i="87"/>
  <c r="AE523" i="87"/>
  <c r="AD523" i="87"/>
  <c r="AC523" i="87"/>
  <c r="AB523" i="87"/>
  <c r="AA523" i="87"/>
  <c r="AG522" i="87"/>
  <c r="AF522" i="87"/>
  <c r="AE522" i="87"/>
  <c r="AD522" i="87"/>
  <c r="AC522" i="87"/>
  <c r="AB522" i="87"/>
  <c r="AA522" i="87"/>
  <c r="AG521" i="87"/>
  <c r="AF521" i="87"/>
  <c r="AE521" i="87"/>
  <c r="AD521" i="87"/>
  <c r="AC521" i="87"/>
  <c r="AB521" i="87"/>
  <c r="AA521" i="87"/>
  <c r="AG520" i="87"/>
  <c r="AF520" i="87"/>
  <c r="AE520" i="87"/>
  <c r="AD520" i="87"/>
  <c r="AC520" i="87"/>
  <c r="AB520" i="87"/>
  <c r="AA520" i="87"/>
  <c r="AG519" i="87"/>
  <c r="AF519" i="87"/>
  <c r="AE519" i="87"/>
  <c r="AD519" i="87"/>
  <c r="AC519" i="87"/>
  <c r="AB519" i="87"/>
  <c r="AA519" i="87"/>
  <c r="AG518" i="87"/>
  <c r="AF518" i="87"/>
  <c r="AE518" i="87"/>
  <c r="AD518" i="87"/>
  <c r="AC518" i="87"/>
  <c r="AB518" i="87"/>
  <c r="AA518" i="87"/>
  <c r="AG517" i="87"/>
  <c r="AF517" i="87"/>
  <c r="AE517" i="87"/>
  <c r="AD517" i="87"/>
  <c r="AC517" i="87"/>
  <c r="AB517" i="87"/>
  <c r="AA517" i="87"/>
  <c r="AG516" i="87"/>
  <c r="AF516" i="87"/>
  <c r="AE516" i="87"/>
  <c r="AD516" i="87"/>
  <c r="AC516" i="87"/>
  <c r="AB516" i="87"/>
  <c r="AA516" i="87"/>
  <c r="AG515" i="87"/>
  <c r="AF515" i="87"/>
  <c r="AE515" i="87"/>
  <c r="AD515" i="87"/>
  <c r="AC515" i="87"/>
  <c r="AB515" i="87"/>
  <c r="AA515" i="87"/>
  <c r="AG514" i="87"/>
  <c r="AF514" i="87"/>
  <c r="AE514" i="87"/>
  <c r="AD514" i="87"/>
  <c r="AC514" i="87"/>
  <c r="AB514" i="87"/>
  <c r="AA514" i="87"/>
  <c r="AG513" i="87"/>
  <c r="AF513" i="87"/>
  <c r="AE513" i="87"/>
  <c r="AD513" i="87"/>
  <c r="AC513" i="87"/>
  <c r="AB513" i="87"/>
  <c r="AA513" i="87"/>
  <c r="AG512" i="87"/>
  <c r="AF512" i="87"/>
  <c r="AE512" i="87"/>
  <c r="AD512" i="87"/>
  <c r="AC512" i="87"/>
  <c r="AB512" i="87"/>
  <c r="AA512" i="87"/>
  <c r="AG511" i="87"/>
  <c r="AF511" i="87"/>
  <c r="AE511" i="87"/>
  <c r="AD511" i="87"/>
  <c r="AC511" i="87"/>
  <c r="AB511" i="87"/>
  <c r="AA511" i="87"/>
  <c r="AG510" i="87"/>
  <c r="AF510" i="87"/>
  <c r="AE510" i="87"/>
  <c r="AD510" i="87"/>
  <c r="AC510" i="87"/>
  <c r="AB510" i="87"/>
  <c r="AA510" i="87"/>
  <c r="AG509" i="87"/>
  <c r="AF509" i="87"/>
  <c r="AE509" i="87"/>
  <c r="AD509" i="87"/>
  <c r="AC509" i="87"/>
  <c r="AB509" i="87"/>
  <c r="AA509" i="87"/>
  <c r="AG508" i="87"/>
  <c r="AF508" i="87"/>
  <c r="AE508" i="87"/>
  <c r="AD508" i="87"/>
  <c r="AC508" i="87"/>
  <c r="AB508" i="87"/>
  <c r="AA508" i="87"/>
  <c r="AG507" i="87"/>
  <c r="AF507" i="87"/>
  <c r="AE507" i="87"/>
  <c r="AD507" i="87"/>
  <c r="AC507" i="87"/>
  <c r="AB507" i="87"/>
  <c r="AA507" i="87"/>
  <c r="AG506" i="87"/>
  <c r="AF506" i="87"/>
  <c r="AE506" i="87"/>
  <c r="AD506" i="87"/>
  <c r="AC506" i="87"/>
  <c r="AB506" i="87"/>
  <c r="AA506" i="87"/>
  <c r="AG505" i="87"/>
  <c r="AF505" i="87"/>
  <c r="AE505" i="87"/>
  <c r="AD505" i="87"/>
  <c r="AC505" i="87"/>
  <c r="AB505" i="87"/>
  <c r="AA505" i="87"/>
  <c r="AG504" i="87"/>
  <c r="AF504" i="87"/>
  <c r="AE504" i="87"/>
  <c r="AD504" i="87"/>
  <c r="AC504" i="87"/>
  <c r="AB504" i="87"/>
  <c r="AA504" i="87"/>
  <c r="AG503" i="87"/>
  <c r="AF503" i="87"/>
  <c r="AE503" i="87"/>
  <c r="AD503" i="87"/>
  <c r="AC503" i="87"/>
  <c r="AB503" i="87"/>
  <c r="AA503" i="87"/>
  <c r="AG502" i="87"/>
  <c r="AF502" i="87"/>
  <c r="AE502" i="87"/>
  <c r="AD502" i="87"/>
  <c r="AC502" i="87"/>
  <c r="AB502" i="87"/>
  <c r="AA502" i="87"/>
  <c r="AG501" i="87"/>
  <c r="AF501" i="87"/>
  <c r="AE501" i="87"/>
  <c r="AD501" i="87"/>
  <c r="AC501" i="87"/>
  <c r="AB501" i="87"/>
  <c r="AA501" i="87"/>
  <c r="AG500" i="87"/>
  <c r="AF500" i="87"/>
  <c r="AE500" i="87"/>
  <c r="AD500" i="87"/>
  <c r="AC500" i="87"/>
  <c r="AB500" i="87"/>
  <c r="AA500" i="87"/>
  <c r="AG499" i="87"/>
  <c r="AF499" i="87"/>
  <c r="AE499" i="87"/>
  <c r="AD499" i="87"/>
  <c r="AC499" i="87"/>
  <c r="AB499" i="87"/>
  <c r="AA499" i="87"/>
  <c r="AG498" i="87"/>
  <c r="AF498" i="87"/>
  <c r="AE498" i="87"/>
  <c r="AD498" i="87"/>
  <c r="AC498" i="87"/>
  <c r="AB498" i="87"/>
  <c r="AA498" i="87"/>
  <c r="AG497" i="87"/>
  <c r="AF497" i="87"/>
  <c r="AE497" i="87"/>
  <c r="AD497" i="87"/>
  <c r="AC497" i="87"/>
  <c r="AB497" i="87"/>
  <c r="AA497" i="87"/>
  <c r="AG496" i="87"/>
  <c r="AF496" i="87"/>
  <c r="AE496" i="87"/>
  <c r="AD496" i="87"/>
  <c r="AC496" i="87"/>
  <c r="AB496" i="87"/>
  <c r="AA496" i="87"/>
  <c r="AG495" i="87"/>
  <c r="AF495" i="87"/>
  <c r="AE495" i="87"/>
  <c r="AD495" i="87"/>
  <c r="AC495" i="87"/>
  <c r="AB495" i="87"/>
  <c r="AA495" i="87"/>
  <c r="AG494" i="87"/>
  <c r="AF494" i="87"/>
  <c r="AE494" i="87"/>
  <c r="AD494" i="87"/>
  <c r="AC494" i="87"/>
  <c r="AB494" i="87"/>
  <c r="AA494" i="87"/>
  <c r="AG493" i="87"/>
  <c r="AF493" i="87"/>
  <c r="AE493" i="87"/>
  <c r="AD493" i="87"/>
  <c r="AC493" i="87"/>
  <c r="AB493" i="87"/>
  <c r="AA493" i="87"/>
  <c r="AG492" i="87"/>
  <c r="AF492" i="87"/>
  <c r="AE492" i="87"/>
  <c r="AD492" i="87"/>
  <c r="AC492" i="87"/>
  <c r="AB492" i="87"/>
  <c r="AA492" i="87"/>
  <c r="AG491" i="87"/>
  <c r="AF491" i="87"/>
  <c r="AE491" i="87"/>
  <c r="AD491" i="87"/>
  <c r="AC491" i="87"/>
  <c r="AB491" i="87"/>
  <c r="AA491" i="87"/>
  <c r="AG490" i="87"/>
  <c r="AF490" i="87"/>
  <c r="AE490" i="87"/>
  <c r="AD490" i="87"/>
  <c r="AC490" i="87"/>
  <c r="AB490" i="87"/>
  <c r="AA490" i="87"/>
  <c r="AG489" i="87"/>
  <c r="AF489" i="87"/>
  <c r="AE489" i="87"/>
  <c r="AD489" i="87"/>
  <c r="AC489" i="87"/>
  <c r="AB489" i="87"/>
  <c r="AA489" i="87"/>
  <c r="AG488" i="87"/>
  <c r="AF488" i="87"/>
  <c r="AE488" i="87"/>
  <c r="AD488" i="87"/>
  <c r="AC488" i="87"/>
  <c r="AB488" i="87"/>
  <c r="AA488" i="87"/>
  <c r="AG487" i="87"/>
  <c r="AF487" i="87"/>
  <c r="AE487" i="87"/>
  <c r="AD487" i="87"/>
  <c r="AC487" i="87"/>
  <c r="AB487" i="87"/>
  <c r="AA487" i="87"/>
  <c r="AG486" i="87"/>
  <c r="AF486" i="87"/>
  <c r="AE486" i="87"/>
  <c r="AD486" i="87"/>
  <c r="AC486" i="87"/>
  <c r="AB486" i="87"/>
  <c r="AA486" i="87"/>
  <c r="AG485" i="87"/>
  <c r="AF485" i="87"/>
  <c r="AE485" i="87"/>
  <c r="AD485" i="87"/>
  <c r="AC485" i="87"/>
  <c r="AB485" i="87"/>
  <c r="AA485" i="87"/>
  <c r="AG484" i="87"/>
  <c r="AF484" i="87"/>
  <c r="AE484" i="87"/>
  <c r="AD484" i="87"/>
  <c r="AC484" i="87"/>
  <c r="AB484" i="87"/>
  <c r="AA484" i="87"/>
  <c r="AG483" i="87"/>
  <c r="AF483" i="87"/>
  <c r="AE483" i="87"/>
  <c r="AD483" i="87"/>
  <c r="AC483" i="87"/>
  <c r="AB483" i="87"/>
  <c r="AA483" i="87"/>
  <c r="AG482" i="87"/>
  <c r="AF482" i="87"/>
  <c r="AE482" i="87"/>
  <c r="AD482" i="87"/>
  <c r="AC482" i="87"/>
  <c r="AB482" i="87"/>
  <c r="AA482" i="87"/>
  <c r="AG481" i="87"/>
  <c r="AF481" i="87"/>
  <c r="AE481" i="87"/>
  <c r="AD481" i="87"/>
  <c r="AC481" i="87"/>
  <c r="AB481" i="87"/>
  <c r="AA481" i="87"/>
  <c r="AG480" i="87"/>
  <c r="AF480" i="87"/>
  <c r="AE480" i="87"/>
  <c r="AD480" i="87"/>
  <c r="AC480" i="87"/>
  <c r="AB480" i="87"/>
  <c r="AA480" i="87"/>
  <c r="AG479" i="87"/>
  <c r="AF479" i="87"/>
  <c r="AE479" i="87"/>
  <c r="AD479" i="87"/>
  <c r="AC479" i="87"/>
  <c r="AB479" i="87"/>
  <c r="AA479" i="87"/>
  <c r="AG478" i="87"/>
  <c r="AF478" i="87"/>
  <c r="AE478" i="87"/>
  <c r="AD478" i="87"/>
  <c r="AC478" i="87"/>
  <c r="AB478" i="87"/>
  <c r="AA478" i="87"/>
  <c r="AG477" i="87"/>
  <c r="AF477" i="87"/>
  <c r="AE477" i="87"/>
  <c r="AD477" i="87"/>
  <c r="AC477" i="87"/>
  <c r="AB477" i="87"/>
  <c r="AA477" i="87"/>
  <c r="AG476" i="87"/>
  <c r="AF476" i="87"/>
  <c r="AE476" i="87"/>
  <c r="AD476" i="87"/>
  <c r="AC476" i="87"/>
  <c r="AB476" i="87"/>
  <c r="AA476" i="87"/>
  <c r="AG475" i="87"/>
  <c r="AF475" i="87"/>
  <c r="AE475" i="87"/>
  <c r="AD475" i="87"/>
  <c r="AC475" i="87"/>
  <c r="AB475" i="87"/>
  <c r="AA475" i="87"/>
  <c r="AG474" i="87"/>
  <c r="AF474" i="87"/>
  <c r="AE474" i="87"/>
  <c r="AD474" i="87"/>
  <c r="AC474" i="87"/>
  <c r="AB474" i="87"/>
  <c r="AA474" i="87"/>
  <c r="AG473" i="87"/>
  <c r="AF473" i="87"/>
  <c r="AE473" i="87"/>
  <c r="AD473" i="87"/>
  <c r="AC473" i="87"/>
  <c r="AB473" i="87"/>
  <c r="AA473" i="87"/>
  <c r="AG472" i="87"/>
  <c r="AF472" i="87"/>
  <c r="AE472" i="87"/>
  <c r="AD472" i="87"/>
  <c r="AC472" i="87"/>
  <c r="AB472" i="87"/>
  <c r="AA472" i="87"/>
  <c r="AG471" i="87"/>
  <c r="AF471" i="87"/>
  <c r="AE471" i="87"/>
  <c r="AD471" i="87"/>
  <c r="AC471" i="87"/>
  <c r="AB471" i="87"/>
  <c r="AA471" i="87"/>
  <c r="AG470" i="87"/>
  <c r="AF470" i="87"/>
  <c r="AE470" i="87"/>
  <c r="AD470" i="87"/>
  <c r="AC470" i="87"/>
  <c r="AB470" i="87"/>
  <c r="AA470" i="87"/>
  <c r="AG469" i="87"/>
  <c r="AF469" i="87"/>
  <c r="AE469" i="87"/>
  <c r="AD469" i="87"/>
  <c r="AC469" i="87"/>
  <c r="AB469" i="87"/>
  <c r="AA469" i="87"/>
  <c r="AG468" i="87"/>
  <c r="AF468" i="87"/>
  <c r="AE468" i="87"/>
  <c r="AD468" i="87"/>
  <c r="AC468" i="87"/>
  <c r="AB468" i="87"/>
  <c r="AA468" i="87"/>
  <c r="AG467" i="87"/>
  <c r="AF467" i="87"/>
  <c r="AE467" i="87"/>
  <c r="AD467" i="87"/>
  <c r="AC467" i="87"/>
  <c r="AB467" i="87"/>
  <c r="AA467" i="87"/>
  <c r="AG466" i="87"/>
  <c r="AF466" i="87"/>
  <c r="AE466" i="87"/>
  <c r="AD466" i="87"/>
  <c r="AC466" i="87"/>
  <c r="AB466" i="87"/>
  <c r="AA466" i="87"/>
  <c r="AG465" i="87"/>
  <c r="AF465" i="87"/>
  <c r="AE465" i="87"/>
  <c r="AD465" i="87"/>
  <c r="AC465" i="87"/>
  <c r="AB465" i="87"/>
  <c r="AA465" i="87"/>
  <c r="AG464" i="87"/>
  <c r="AF464" i="87"/>
  <c r="AE464" i="87"/>
  <c r="AD464" i="87"/>
  <c r="AC464" i="87"/>
  <c r="AB464" i="87"/>
  <c r="AA464" i="87"/>
  <c r="AG463" i="87"/>
  <c r="AF463" i="87"/>
  <c r="AE463" i="87"/>
  <c r="AD463" i="87"/>
  <c r="AC463" i="87"/>
  <c r="AB463" i="87"/>
  <c r="AA463" i="87"/>
  <c r="AG462" i="87"/>
  <c r="AF462" i="87"/>
  <c r="AE462" i="87"/>
  <c r="AD462" i="87"/>
  <c r="AC462" i="87"/>
  <c r="AB462" i="87"/>
  <c r="AA462" i="87"/>
  <c r="AG461" i="87"/>
  <c r="AF461" i="87"/>
  <c r="AE461" i="87"/>
  <c r="AD461" i="87"/>
  <c r="AC461" i="87"/>
  <c r="AB461" i="87"/>
  <c r="AA461" i="87"/>
  <c r="AG460" i="87"/>
  <c r="AF460" i="87"/>
  <c r="AE460" i="87"/>
  <c r="AD460" i="87"/>
  <c r="AC460" i="87"/>
  <c r="AB460" i="87"/>
  <c r="AA460" i="87"/>
  <c r="AG459" i="87"/>
  <c r="AF459" i="87"/>
  <c r="AE459" i="87"/>
  <c r="AD459" i="87"/>
  <c r="AC459" i="87"/>
  <c r="AB459" i="87"/>
  <c r="AA459" i="87"/>
  <c r="AG458" i="87"/>
  <c r="AF458" i="87"/>
  <c r="AE458" i="87"/>
  <c r="AD458" i="87"/>
  <c r="AC458" i="87"/>
  <c r="AB458" i="87"/>
  <c r="AA458" i="87"/>
  <c r="AG457" i="87"/>
  <c r="AF457" i="87"/>
  <c r="AE457" i="87"/>
  <c r="AD457" i="87"/>
  <c r="AC457" i="87"/>
  <c r="AB457" i="87"/>
  <c r="AA457" i="87"/>
  <c r="AG456" i="87"/>
  <c r="AF456" i="87"/>
  <c r="AE456" i="87"/>
  <c r="AD456" i="87"/>
  <c r="AC456" i="87"/>
  <c r="AB456" i="87"/>
  <c r="AA456" i="87"/>
  <c r="AG455" i="87"/>
  <c r="AF455" i="87"/>
  <c r="AE455" i="87"/>
  <c r="AD455" i="87"/>
  <c r="AC455" i="87"/>
  <c r="AB455" i="87"/>
  <c r="AA455" i="87"/>
  <c r="AG454" i="87"/>
  <c r="AF454" i="87"/>
  <c r="AE454" i="87"/>
  <c r="AD454" i="87"/>
  <c r="AC454" i="87"/>
  <c r="AB454" i="87"/>
  <c r="AA454" i="87"/>
  <c r="AG453" i="87"/>
  <c r="AF453" i="87"/>
  <c r="AE453" i="87"/>
  <c r="AD453" i="87"/>
  <c r="AC453" i="87"/>
  <c r="AB453" i="87"/>
  <c r="AA453" i="87"/>
  <c r="AG452" i="87"/>
  <c r="AF452" i="87"/>
  <c r="AE452" i="87"/>
  <c r="AD452" i="87"/>
  <c r="AC452" i="87"/>
  <c r="AB452" i="87"/>
  <c r="AA452" i="87"/>
  <c r="AG451" i="87"/>
  <c r="AF451" i="87"/>
  <c r="AE451" i="87"/>
  <c r="AD451" i="87"/>
  <c r="AC451" i="87"/>
  <c r="AB451" i="87"/>
  <c r="AA451" i="87"/>
  <c r="AG450" i="87"/>
  <c r="AF450" i="87"/>
  <c r="AE450" i="87"/>
  <c r="AD450" i="87"/>
  <c r="AC450" i="87"/>
  <c r="AB450" i="87"/>
  <c r="AA450" i="87"/>
  <c r="AG449" i="87"/>
  <c r="AF449" i="87"/>
  <c r="AE449" i="87"/>
  <c r="AD449" i="87"/>
  <c r="AC449" i="87"/>
  <c r="AB449" i="87"/>
  <c r="AA449" i="87"/>
  <c r="AG448" i="87"/>
  <c r="AF448" i="87"/>
  <c r="AE448" i="87"/>
  <c r="AD448" i="87"/>
  <c r="AC448" i="87"/>
  <c r="AB448" i="87"/>
  <c r="AA448" i="87"/>
  <c r="AG447" i="87"/>
  <c r="AF447" i="87"/>
  <c r="AE447" i="87"/>
  <c r="AD447" i="87"/>
  <c r="AC447" i="87"/>
  <c r="AB447" i="87"/>
  <c r="AA447" i="87"/>
  <c r="AG446" i="87"/>
  <c r="AF446" i="87"/>
  <c r="AE446" i="87"/>
  <c r="AD446" i="87"/>
  <c r="AC446" i="87"/>
  <c r="AB446" i="87"/>
  <c r="AA446" i="87"/>
  <c r="AG445" i="87"/>
  <c r="AF445" i="87"/>
  <c r="AE445" i="87"/>
  <c r="AD445" i="87"/>
  <c r="AC445" i="87"/>
  <c r="AB445" i="87"/>
  <c r="AA445" i="87"/>
  <c r="AG444" i="87"/>
  <c r="AF444" i="87"/>
  <c r="AE444" i="87"/>
  <c r="AD444" i="87"/>
  <c r="AC444" i="87"/>
  <c r="AB444" i="87"/>
  <c r="AA444" i="87"/>
  <c r="AG443" i="87"/>
  <c r="AF443" i="87"/>
  <c r="AE443" i="87"/>
  <c r="AD443" i="87"/>
  <c r="AC443" i="87"/>
  <c r="AB443" i="87"/>
  <c r="AA443" i="87"/>
  <c r="AG442" i="87"/>
  <c r="AF442" i="87"/>
  <c r="AE442" i="87"/>
  <c r="AD442" i="87"/>
  <c r="AC442" i="87"/>
  <c r="AB442" i="87"/>
  <c r="AA442" i="87"/>
  <c r="AG441" i="87"/>
  <c r="AF441" i="87"/>
  <c r="AE441" i="87"/>
  <c r="AD441" i="87"/>
  <c r="AC441" i="87"/>
  <c r="AB441" i="87"/>
  <c r="AA441" i="87"/>
  <c r="AG440" i="87"/>
  <c r="AF440" i="87"/>
  <c r="AE440" i="87"/>
  <c r="AD440" i="87"/>
  <c r="AC440" i="87"/>
  <c r="AB440" i="87"/>
  <c r="AA440" i="87"/>
  <c r="AG439" i="87"/>
  <c r="AF439" i="87"/>
  <c r="AE439" i="87"/>
  <c r="AD439" i="87"/>
  <c r="AC439" i="87"/>
  <c r="AB439" i="87"/>
  <c r="AA439" i="87"/>
  <c r="AG438" i="87"/>
  <c r="AF438" i="87"/>
  <c r="AE438" i="87"/>
  <c r="AD438" i="87"/>
  <c r="AC438" i="87"/>
  <c r="AB438" i="87"/>
  <c r="AA438" i="87"/>
  <c r="AG437" i="87"/>
  <c r="AF437" i="87"/>
  <c r="AE437" i="87"/>
  <c r="AD437" i="87"/>
  <c r="AC437" i="87"/>
  <c r="AB437" i="87"/>
  <c r="AA437" i="87"/>
  <c r="AG436" i="87"/>
  <c r="AF436" i="87"/>
  <c r="AE436" i="87"/>
  <c r="AD436" i="87"/>
  <c r="AC436" i="87"/>
  <c r="AB436" i="87"/>
  <c r="AA436" i="87"/>
  <c r="AG435" i="87"/>
  <c r="AF435" i="87"/>
  <c r="AE435" i="87"/>
  <c r="AD435" i="87"/>
  <c r="AC435" i="87"/>
  <c r="AB435" i="87"/>
  <c r="AA435" i="87"/>
  <c r="AG434" i="87"/>
  <c r="AF434" i="87"/>
  <c r="AE434" i="87"/>
  <c r="AD434" i="87"/>
  <c r="AC434" i="87"/>
  <c r="AB434" i="87"/>
  <c r="AA434" i="87"/>
  <c r="AG433" i="87"/>
  <c r="AF433" i="87"/>
  <c r="AE433" i="87"/>
  <c r="AD433" i="87"/>
  <c r="AC433" i="87"/>
  <c r="AB433" i="87"/>
  <c r="AA433" i="87"/>
  <c r="AG432" i="87"/>
  <c r="AF432" i="87"/>
  <c r="AE432" i="87"/>
  <c r="AD432" i="87"/>
  <c r="AC432" i="87"/>
  <c r="AB432" i="87"/>
  <c r="AA432" i="87"/>
  <c r="AG431" i="87"/>
  <c r="AF431" i="87"/>
  <c r="AE431" i="87"/>
  <c r="AD431" i="87"/>
  <c r="AC431" i="87"/>
  <c r="AB431" i="87"/>
  <c r="AA431" i="87"/>
  <c r="AG430" i="87"/>
  <c r="AF430" i="87"/>
  <c r="AE430" i="87"/>
  <c r="AD430" i="87"/>
  <c r="AC430" i="87"/>
  <c r="AB430" i="87"/>
  <c r="AA430" i="87"/>
  <c r="AG429" i="87"/>
  <c r="AF429" i="87"/>
  <c r="AE429" i="87"/>
  <c r="AD429" i="87"/>
  <c r="AC429" i="87"/>
  <c r="AB429" i="87"/>
  <c r="AA429" i="87"/>
  <c r="AG428" i="87"/>
  <c r="AF428" i="87"/>
  <c r="AE428" i="87"/>
  <c r="AD428" i="87"/>
  <c r="AC428" i="87"/>
  <c r="AB428" i="87"/>
  <c r="AA428" i="87"/>
  <c r="AG427" i="87"/>
  <c r="AF427" i="87"/>
  <c r="AE427" i="87"/>
  <c r="AD427" i="87"/>
  <c r="AC427" i="87"/>
  <c r="AB427" i="87"/>
  <c r="AA427" i="87"/>
  <c r="AG426" i="87"/>
  <c r="AF426" i="87"/>
  <c r="AE426" i="87"/>
  <c r="AD426" i="87"/>
  <c r="AC426" i="87"/>
  <c r="AB426" i="87"/>
  <c r="AA426" i="87"/>
  <c r="AG425" i="87"/>
  <c r="AF425" i="87"/>
  <c r="AE425" i="87"/>
  <c r="AD425" i="87"/>
  <c r="AC425" i="87"/>
  <c r="AB425" i="87"/>
  <c r="AA425" i="87"/>
  <c r="AG424" i="87"/>
  <c r="AF424" i="87"/>
  <c r="AE424" i="87"/>
  <c r="AD424" i="87"/>
  <c r="AC424" i="87"/>
  <c r="AB424" i="87"/>
  <c r="AA424" i="87"/>
  <c r="AG423" i="87"/>
  <c r="AF423" i="87"/>
  <c r="AE423" i="87"/>
  <c r="AD423" i="87"/>
  <c r="AC423" i="87"/>
  <c r="AB423" i="87"/>
  <c r="AA423" i="87"/>
  <c r="AG422" i="87"/>
  <c r="AF422" i="87"/>
  <c r="AE422" i="87"/>
  <c r="AD422" i="87"/>
  <c r="AC422" i="87"/>
  <c r="AB422" i="87"/>
  <c r="AA422" i="87"/>
  <c r="AG421" i="87"/>
  <c r="AF421" i="87"/>
  <c r="AE421" i="87"/>
  <c r="AD421" i="87"/>
  <c r="AC421" i="87"/>
  <c r="AB421" i="87"/>
  <c r="AA421" i="87"/>
  <c r="AG420" i="87"/>
  <c r="AF420" i="87"/>
  <c r="AE420" i="87"/>
  <c r="AD420" i="87"/>
  <c r="AC420" i="87"/>
  <c r="AB420" i="87"/>
  <c r="AA420" i="87"/>
  <c r="AG419" i="87"/>
  <c r="AF419" i="87"/>
  <c r="AE419" i="87"/>
  <c r="AD419" i="87"/>
  <c r="AC419" i="87"/>
  <c r="AB419" i="87"/>
  <c r="AA419" i="87"/>
  <c r="AG418" i="87"/>
  <c r="AF418" i="87"/>
  <c r="AE418" i="87"/>
  <c r="AD418" i="87"/>
  <c r="AC418" i="87"/>
  <c r="AB418" i="87"/>
  <c r="AA418" i="87"/>
  <c r="AG417" i="87"/>
  <c r="AF417" i="87"/>
  <c r="AE417" i="87"/>
  <c r="AD417" i="87"/>
  <c r="AC417" i="87"/>
  <c r="AB417" i="87"/>
  <c r="AA417" i="87"/>
  <c r="AG416" i="87"/>
  <c r="AF416" i="87"/>
  <c r="AE416" i="87"/>
  <c r="AD416" i="87"/>
  <c r="AC416" i="87"/>
  <c r="AB416" i="87"/>
  <c r="AA416" i="87"/>
  <c r="AG415" i="87"/>
  <c r="AF415" i="87"/>
  <c r="AE415" i="87"/>
  <c r="AD415" i="87"/>
  <c r="AC415" i="87"/>
  <c r="AB415" i="87"/>
  <c r="AA415" i="87"/>
  <c r="AG414" i="87"/>
  <c r="AF414" i="87"/>
  <c r="AE414" i="87"/>
  <c r="AD414" i="87"/>
  <c r="AC414" i="87"/>
  <c r="AB414" i="87"/>
  <c r="AA414" i="87"/>
  <c r="AG413" i="87"/>
  <c r="AF413" i="87"/>
  <c r="AE413" i="87"/>
  <c r="AD413" i="87"/>
  <c r="AC413" i="87"/>
  <c r="AB413" i="87"/>
  <c r="AA413" i="87"/>
  <c r="AG412" i="87"/>
  <c r="AF412" i="87"/>
  <c r="AE412" i="87"/>
  <c r="AD412" i="87"/>
  <c r="AC412" i="87"/>
  <c r="AB412" i="87"/>
  <c r="AA412" i="87"/>
  <c r="AG411" i="87"/>
  <c r="AF411" i="87"/>
  <c r="AE411" i="87"/>
  <c r="AD411" i="87"/>
  <c r="AC411" i="87"/>
  <c r="AB411" i="87"/>
  <c r="AA411" i="87"/>
  <c r="AG410" i="87"/>
  <c r="AF410" i="87"/>
  <c r="AE410" i="87"/>
  <c r="AD410" i="87"/>
  <c r="AC410" i="87"/>
  <c r="AB410" i="87"/>
  <c r="AA410" i="87"/>
  <c r="AG409" i="87"/>
  <c r="AF409" i="87"/>
  <c r="AE409" i="87"/>
  <c r="AD409" i="87"/>
  <c r="AC409" i="87"/>
  <c r="AB409" i="87"/>
  <c r="AA409" i="87"/>
  <c r="AG408" i="87"/>
  <c r="AF408" i="87"/>
  <c r="AE408" i="87"/>
  <c r="AD408" i="87"/>
  <c r="AC408" i="87"/>
  <c r="AB408" i="87"/>
  <c r="AA408" i="87"/>
  <c r="AG407" i="87"/>
  <c r="AF407" i="87"/>
  <c r="AE407" i="87"/>
  <c r="AD407" i="87"/>
  <c r="AC407" i="87"/>
  <c r="AB407" i="87"/>
  <c r="AA407" i="87"/>
  <c r="AG406" i="87"/>
  <c r="AF406" i="87"/>
  <c r="AE406" i="87"/>
  <c r="AD406" i="87"/>
  <c r="AC406" i="87"/>
  <c r="AB406" i="87"/>
  <c r="AA406" i="87"/>
  <c r="AG405" i="87"/>
  <c r="AF405" i="87"/>
  <c r="AE405" i="87"/>
  <c r="AD405" i="87"/>
  <c r="AC405" i="87"/>
  <c r="AB405" i="87"/>
  <c r="AA405" i="87"/>
  <c r="AG404" i="87"/>
  <c r="AF404" i="87"/>
  <c r="AE404" i="87"/>
  <c r="AD404" i="87"/>
  <c r="AC404" i="87"/>
  <c r="AB404" i="87"/>
  <c r="AA404" i="87"/>
  <c r="AG403" i="87"/>
  <c r="AF403" i="87"/>
  <c r="AE403" i="87"/>
  <c r="AD403" i="87"/>
  <c r="AC403" i="87"/>
  <c r="AB403" i="87"/>
  <c r="AA403" i="87"/>
  <c r="AG402" i="87"/>
  <c r="AF402" i="87"/>
  <c r="AE402" i="87"/>
  <c r="AD402" i="87"/>
  <c r="AC402" i="87"/>
  <c r="AB402" i="87"/>
  <c r="AA402" i="87"/>
  <c r="AG401" i="87"/>
  <c r="AF401" i="87"/>
  <c r="AE401" i="87"/>
  <c r="AD401" i="87"/>
  <c r="AC401" i="87"/>
  <c r="AB401" i="87"/>
  <c r="AA401" i="87"/>
  <c r="AG400" i="87"/>
  <c r="AF400" i="87"/>
  <c r="AE400" i="87"/>
  <c r="AD400" i="87"/>
  <c r="AC400" i="87"/>
  <c r="AB400" i="87"/>
  <c r="AA400" i="87"/>
  <c r="AG399" i="87"/>
  <c r="AF399" i="87"/>
  <c r="AE399" i="87"/>
  <c r="AD399" i="87"/>
  <c r="AC399" i="87"/>
  <c r="AB399" i="87"/>
  <c r="AA399" i="87"/>
  <c r="AG398" i="87"/>
  <c r="AF398" i="87"/>
  <c r="AE398" i="87"/>
  <c r="AD398" i="87"/>
  <c r="AC398" i="87"/>
  <c r="AB398" i="87"/>
  <c r="AA398" i="87"/>
  <c r="AG397" i="87"/>
  <c r="AF397" i="87"/>
  <c r="AE397" i="87"/>
  <c r="AD397" i="87"/>
  <c r="AC397" i="87"/>
  <c r="AB397" i="87"/>
  <c r="AA397" i="87"/>
  <c r="AG396" i="87"/>
  <c r="AF396" i="87"/>
  <c r="AE396" i="87"/>
  <c r="AD396" i="87"/>
  <c r="AC396" i="87"/>
  <c r="AB396" i="87"/>
  <c r="AA396" i="87"/>
  <c r="AG395" i="87"/>
  <c r="AF395" i="87"/>
  <c r="AE395" i="87"/>
  <c r="AD395" i="87"/>
  <c r="AC395" i="87"/>
  <c r="AB395" i="87"/>
  <c r="AA395" i="87"/>
  <c r="AG394" i="87"/>
  <c r="AF394" i="87"/>
  <c r="AE394" i="87"/>
  <c r="AD394" i="87"/>
  <c r="AC394" i="87"/>
  <c r="AB394" i="87"/>
  <c r="AA394" i="87"/>
  <c r="AG393" i="87"/>
  <c r="AF393" i="87"/>
  <c r="AE393" i="87"/>
  <c r="AD393" i="87"/>
  <c r="AC393" i="87"/>
  <c r="AB393" i="87"/>
  <c r="AA393" i="87"/>
  <c r="AG392" i="87"/>
  <c r="AF392" i="87"/>
  <c r="AE392" i="87"/>
  <c r="AD392" i="87"/>
  <c r="AC392" i="87"/>
  <c r="AB392" i="87"/>
  <c r="AA392" i="87"/>
  <c r="AG391" i="87"/>
  <c r="AF391" i="87"/>
  <c r="AE391" i="87"/>
  <c r="AD391" i="87"/>
  <c r="AC391" i="87"/>
  <c r="AB391" i="87"/>
  <c r="AA391" i="87"/>
  <c r="AG390" i="87"/>
  <c r="AF390" i="87"/>
  <c r="AE390" i="87"/>
  <c r="AD390" i="87"/>
  <c r="AC390" i="87"/>
  <c r="AB390" i="87"/>
  <c r="AA390" i="87"/>
  <c r="AG389" i="87"/>
  <c r="AF389" i="87"/>
  <c r="AE389" i="87"/>
  <c r="AD389" i="87"/>
  <c r="AC389" i="87"/>
  <c r="AB389" i="87"/>
  <c r="AA389" i="87"/>
  <c r="AG388" i="87"/>
  <c r="AF388" i="87"/>
  <c r="AE388" i="87"/>
  <c r="AD388" i="87"/>
  <c r="AC388" i="87"/>
  <c r="AB388" i="87"/>
  <c r="AA388" i="87"/>
  <c r="AG387" i="87"/>
  <c r="AF387" i="87"/>
  <c r="AE387" i="87"/>
  <c r="AD387" i="87"/>
  <c r="AC387" i="87"/>
  <c r="AB387" i="87"/>
  <c r="AA387" i="87"/>
  <c r="AG386" i="87"/>
  <c r="AF386" i="87"/>
  <c r="AE386" i="87"/>
  <c r="AD386" i="87"/>
  <c r="AC386" i="87"/>
  <c r="AB386" i="87"/>
  <c r="AA386" i="87"/>
  <c r="AG385" i="87"/>
  <c r="AF385" i="87"/>
  <c r="AE385" i="87"/>
  <c r="AD385" i="87"/>
  <c r="AC385" i="87"/>
  <c r="AB385" i="87"/>
  <c r="AA385" i="87"/>
  <c r="AG384" i="87"/>
  <c r="AF384" i="87"/>
  <c r="AE384" i="87"/>
  <c r="AD384" i="87"/>
  <c r="AC384" i="87"/>
  <c r="AB384" i="87"/>
  <c r="AA384" i="87"/>
  <c r="AG383" i="87"/>
  <c r="AF383" i="87"/>
  <c r="AE383" i="87"/>
  <c r="AD383" i="87"/>
  <c r="AC383" i="87"/>
  <c r="AB383" i="87"/>
  <c r="AA383" i="87"/>
  <c r="AG382" i="87"/>
  <c r="AF382" i="87"/>
  <c r="AE382" i="87"/>
  <c r="AD382" i="87"/>
  <c r="AC382" i="87"/>
  <c r="AB382" i="87"/>
  <c r="AA382" i="87"/>
  <c r="AG381" i="87"/>
  <c r="AF381" i="87"/>
  <c r="AE381" i="87"/>
  <c r="AD381" i="87"/>
  <c r="AC381" i="87"/>
  <c r="AB381" i="87"/>
  <c r="AA381" i="87"/>
  <c r="AG380" i="87"/>
  <c r="AF380" i="87"/>
  <c r="AE380" i="87"/>
  <c r="AD380" i="87"/>
  <c r="AC380" i="87"/>
  <c r="AB380" i="87"/>
  <c r="AA380" i="87"/>
  <c r="AG379" i="87"/>
  <c r="AF379" i="87"/>
  <c r="AE379" i="87"/>
  <c r="AD379" i="87"/>
  <c r="AC379" i="87"/>
  <c r="AB379" i="87"/>
  <c r="AA379" i="87"/>
  <c r="AG378" i="87"/>
  <c r="AF378" i="87"/>
  <c r="AE378" i="87"/>
  <c r="AD378" i="87"/>
  <c r="AC378" i="87"/>
  <c r="AB378" i="87"/>
  <c r="AA378" i="87"/>
  <c r="AG377" i="87"/>
  <c r="AF377" i="87"/>
  <c r="AE377" i="87"/>
  <c r="AD377" i="87"/>
  <c r="AC377" i="87"/>
  <c r="AB377" i="87"/>
  <c r="AA377" i="87"/>
  <c r="AG376" i="87"/>
  <c r="AF376" i="87"/>
  <c r="AE376" i="87"/>
  <c r="AD376" i="87"/>
  <c r="AC376" i="87"/>
  <c r="AB376" i="87"/>
  <c r="AA376" i="87"/>
  <c r="AG375" i="87"/>
  <c r="AF375" i="87"/>
  <c r="AE375" i="87"/>
  <c r="AD375" i="87"/>
  <c r="AC375" i="87"/>
  <c r="AB375" i="87"/>
  <c r="AA375" i="87"/>
  <c r="AG374" i="87"/>
  <c r="AF374" i="87"/>
  <c r="AE374" i="87"/>
  <c r="AD374" i="87"/>
  <c r="AC374" i="87"/>
  <c r="AB374" i="87"/>
  <c r="AA374" i="87"/>
  <c r="AG373" i="87"/>
  <c r="AF373" i="87"/>
  <c r="AE373" i="87"/>
  <c r="AD373" i="87"/>
  <c r="AC373" i="87"/>
  <c r="AB373" i="87"/>
  <c r="AA373" i="87"/>
  <c r="AG372" i="87"/>
  <c r="AF372" i="87"/>
  <c r="AE372" i="87"/>
  <c r="AD372" i="87"/>
  <c r="AC372" i="87"/>
  <c r="AB372" i="87"/>
  <c r="AA372" i="87"/>
  <c r="AG371" i="87"/>
  <c r="AF371" i="87"/>
  <c r="AE371" i="87"/>
  <c r="AD371" i="87"/>
  <c r="AC371" i="87"/>
  <c r="AB371" i="87"/>
  <c r="AA371" i="87"/>
  <c r="AG370" i="87"/>
  <c r="AF370" i="87"/>
  <c r="AE370" i="87"/>
  <c r="AD370" i="87"/>
  <c r="AC370" i="87"/>
  <c r="AB370" i="87"/>
  <c r="AA370" i="87"/>
  <c r="AG369" i="87"/>
  <c r="AF369" i="87"/>
  <c r="AE369" i="87"/>
  <c r="AD369" i="87"/>
  <c r="AC369" i="87"/>
  <c r="AB369" i="87"/>
  <c r="AA369" i="87"/>
  <c r="AG368" i="87"/>
  <c r="AF368" i="87"/>
  <c r="AE368" i="87"/>
  <c r="AD368" i="87"/>
  <c r="AC368" i="87"/>
  <c r="AB368" i="87"/>
  <c r="AA368" i="87"/>
  <c r="AG367" i="87"/>
  <c r="AF367" i="87"/>
  <c r="AE367" i="87"/>
  <c r="AD367" i="87"/>
  <c r="AC367" i="87"/>
  <c r="AB367" i="87"/>
  <c r="AA367" i="87"/>
  <c r="AG366" i="87"/>
  <c r="AF366" i="87"/>
  <c r="AE366" i="87"/>
  <c r="AD366" i="87"/>
  <c r="AC366" i="87"/>
  <c r="AB366" i="87"/>
  <c r="AA366" i="87"/>
  <c r="AG365" i="87"/>
  <c r="AF365" i="87"/>
  <c r="AE365" i="87"/>
  <c r="AD365" i="87"/>
  <c r="AC365" i="87"/>
  <c r="AB365" i="87"/>
  <c r="AA365" i="87"/>
  <c r="AG364" i="87"/>
  <c r="AF364" i="87"/>
  <c r="AE364" i="87"/>
  <c r="AD364" i="87"/>
  <c r="AC364" i="87"/>
  <c r="AB364" i="87"/>
  <c r="AA364" i="87"/>
  <c r="AG363" i="87"/>
  <c r="AF363" i="87"/>
  <c r="AE363" i="87"/>
  <c r="AD363" i="87"/>
  <c r="AC363" i="87"/>
  <c r="AB363" i="87"/>
  <c r="AA363" i="87"/>
  <c r="AG362" i="87"/>
  <c r="AF362" i="87"/>
  <c r="AE362" i="87"/>
  <c r="AD362" i="87"/>
  <c r="AC362" i="87"/>
  <c r="AB362" i="87"/>
  <c r="AA362" i="87"/>
  <c r="AG361" i="87"/>
  <c r="AF361" i="87"/>
  <c r="AE361" i="87"/>
  <c r="AD361" i="87"/>
  <c r="AC361" i="87"/>
  <c r="AB361" i="87"/>
  <c r="AA361" i="87"/>
  <c r="AG360" i="87"/>
  <c r="AF360" i="87"/>
  <c r="AE360" i="87"/>
  <c r="AD360" i="87"/>
  <c r="AC360" i="87"/>
  <c r="AB360" i="87"/>
  <c r="AA360" i="87"/>
  <c r="AG359" i="87"/>
  <c r="AF359" i="87"/>
  <c r="AE359" i="87"/>
  <c r="AD359" i="87"/>
  <c r="AC359" i="87"/>
  <c r="AB359" i="87"/>
  <c r="AA359" i="87"/>
  <c r="AG358" i="87"/>
  <c r="AF358" i="87"/>
  <c r="AE358" i="87"/>
  <c r="AD358" i="87"/>
  <c r="AC358" i="87"/>
  <c r="AB358" i="87"/>
  <c r="AA358" i="87"/>
  <c r="AG357" i="87"/>
  <c r="AF357" i="87"/>
  <c r="AE357" i="87"/>
  <c r="AD357" i="87"/>
  <c r="AC357" i="87"/>
  <c r="AB357" i="87"/>
  <c r="AA357" i="87"/>
  <c r="AG356" i="87"/>
  <c r="AF356" i="87"/>
  <c r="AE356" i="87"/>
  <c r="AD356" i="87"/>
  <c r="AC356" i="87"/>
  <c r="AB356" i="87"/>
  <c r="AA356" i="87"/>
  <c r="AG355" i="87"/>
  <c r="AF355" i="87"/>
  <c r="AE355" i="87"/>
  <c r="AD355" i="87"/>
  <c r="AC355" i="87"/>
  <c r="AB355" i="87"/>
  <c r="AA355" i="87"/>
  <c r="AG354" i="87"/>
  <c r="AF354" i="87"/>
  <c r="AE354" i="87"/>
  <c r="AD354" i="87"/>
  <c r="AC354" i="87"/>
  <c r="AB354" i="87"/>
  <c r="AA354" i="87"/>
  <c r="AG353" i="87"/>
  <c r="AF353" i="87"/>
  <c r="AE353" i="87"/>
  <c r="AD353" i="87"/>
  <c r="AC353" i="87"/>
  <c r="AB353" i="87"/>
  <c r="AA353" i="87"/>
  <c r="AG352" i="87"/>
  <c r="AF352" i="87"/>
  <c r="AE352" i="87"/>
  <c r="AD352" i="87"/>
  <c r="AC352" i="87"/>
  <c r="AB352" i="87"/>
  <c r="AA352" i="87"/>
  <c r="AG351" i="87"/>
  <c r="AF351" i="87"/>
  <c r="AE351" i="87"/>
  <c r="AD351" i="87"/>
  <c r="AC351" i="87"/>
  <c r="AB351" i="87"/>
  <c r="AA351" i="87"/>
  <c r="AG350" i="87"/>
  <c r="AF350" i="87"/>
  <c r="AE350" i="87"/>
  <c r="AD350" i="87"/>
  <c r="AC350" i="87"/>
  <c r="AB350" i="87"/>
  <c r="AA350" i="87"/>
  <c r="AG349" i="87"/>
  <c r="AF349" i="87"/>
  <c r="AE349" i="87"/>
  <c r="AD349" i="87"/>
  <c r="AC349" i="87"/>
  <c r="AB349" i="87"/>
  <c r="AA349" i="87"/>
  <c r="AG348" i="87"/>
  <c r="AF348" i="87"/>
  <c r="AE348" i="87"/>
  <c r="AD348" i="87"/>
  <c r="AC348" i="87"/>
  <c r="AB348" i="87"/>
  <c r="AA348" i="87"/>
  <c r="AG347" i="87"/>
  <c r="AF347" i="87"/>
  <c r="AE347" i="87"/>
  <c r="AD347" i="87"/>
  <c r="AC347" i="87"/>
  <c r="AB347" i="87"/>
  <c r="AA347" i="87"/>
  <c r="AG346" i="87"/>
  <c r="AF346" i="87"/>
  <c r="AE346" i="87"/>
  <c r="AD346" i="87"/>
  <c r="AC346" i="87"/>
  <c r="AB346" i="87"/>
  <c r="AA346" i="87"/>
  <c r="AG345" i="87"/>
  <c r="AF345" i="87"/>
  <c r="AE345" i="87"/>
  <c r="AD345" i="87"/>
  <c r="AC345" i="87"/>
  <c r="AB345" i="87"/>
  <c r="AA345" i="87"/>
  <c r="AG344" i="87"/>
  <c r="AF344" i="87"/>
  <c r="AE344" i="87"/>
  <c r="AD344" i="87"/>
  <c r="AC344" i="87"/>
  <c r="AB344" i="87"/>
  <c r="AA344" i="87"/>
  <c r="AG343" i="87"/>
  <c r="AF343" i="87"/>
  <c r="AE343" i="87"/>
  <c r="AD343" i="87"/>
  <c r="AC343" i="87"/>
  <c r="AB343" i="87"/>
  <c r="AA343" i="87"/>
  <c r="AG342" i="87"/>
  <c r="AF342" i="87"/>
  <c r="AE342" i="87"/>
  <c r="AD342" i="87"/>
  <c r="AC342" i="87"/>
  <c r="AB342" i="87"/>
  <c r="AA342" i="87"/>
  <c r="AG341" i="87"/>
  <c r="AF341" i="87"/>
  <c r="AE341" i="87"/>
  <c r="AD341" i="87"/>
  <c r="AC341" i="87"/>
  <c r="AB341" i="87"/>
  <c r="AA341" i="87"/>
  <c r="AG340" i="87"/>
  <c r="AF340" i="87"/>
  <c r="AE340" i="87"/>
  <c r="AD340" i="87"/>
  <c r="AC340" i="87"/>
  <c r="AB340" i="87"/>
  <c r="AA340" i="87"/>
  <c r="AG339" i="87"/>
  <c r="AF339" i="87"/>
  <c r="AE339" i="87"/>
  <c r="AD339" i="87"/>
  <c r="AC339" i="87"/>
  <c r="AB339" i="87"/>
  <c r="AA339" i="87"/>
  <c r="AG338" i="87"/>
  <c r="AF338" i="87"/>
  <c r="AE338" i="87"/>
  <c r="AD338" i="87"/>
  <c r="AC338" i="87"/>
  <c r="AB338" i="87"/>
  <c r="AA338" i="87"/>
  <c r="AG337" i="87"/>
  <c r="AF337" i="87"/>
  <c r="AE337" i="87"/>
  <c r="AD337" i="87"/>
  <c r="AC337" i="87"/>
  <c r="AB337" i="87"/>
  <c r="AA337" i="87"/>
  <c r="AG336" i="87"/>
  <c r="AF336" i="87"/>
  <c r="AE336" i="87"/>
  <c r="AD336" i="87"/>
  <c r="AC336" i="87"/>
  <c r="AB336" i="87"/>
  <c r="AA336" i="87"/>
  <c r="AG335" i="87"/>
  <c r="AF335" i="87"/>
  <c r="AE335" i="87"/>
  <c r="AD335" i="87"/>
  <c r="AC335" i="87"/>
  <c r="AB335" i="87"/>
  <c r="AA335" i="87"/>
  <c r="AG334" i="87"/>
  <c r="AF334" i="87"/>
  <c r="AE334" i="87"/>
  <c r="AD334" i="87"/>
  <c r="AC334" i="87"/>
  <c r="AB334" i="87"/>
  <c r="AA334" i="87"/>
  <c r="AG333" i="87"/>
  <c r="AF333" i="87"/>
  <c r="AE333" i="87"/>
  <c r="AD333" i="87"/>
  <c r="AC333" i="87"/>
  <c r="AB333" i="87"/>
  <c r="AA333" i="87"/>
  <c r="AG332" i="87"/>
  <c r="AF332" i="87"/>
  <c r="AE332" i="87"/>
  <c r="AD332" i="87"/>
  <c r="AC332" i="87"/>
  <c r="AB332" i="87"/>
  <c r="AA332" i="87"/>
  <c r="AG331" i="87"/>
  <c r="AF331" i="87"/>
  <c r="AE331" i="87"/>
  <c r="AD331" i="87"/>
  <c r="AC331" i="87"/>
  <c r="AB331" i="87"/>
  <c r="AA331" i="87"/>
  <c r="AG330" i="87"/>
  <c r="AF330" i="87"/>
  <c r="AE330" i="87"/>
  <c r="AD330" i="87"/>
  <c r="AC330" i="87"/>
  <c r="AB330" i="87"/>
  <c r="AA330" i="87"/>
  <c r="AG329" i="87"/>
  <c r="AF329" i="87"/>
  <c r="AE329" i="87"/>
  <c r="AD329" i="87"/>
  <c r="AC329" i="87"/>
  <c r="AB329" i="87"/>
  <c r="AA329" i="87"/>
  <c r="AG328" i="87"/>
  <c r="AF328" i="87"/>
  <c r="AE328" i="87"/>
  <c r="AD328" i="87"/>
  <c r="AC328" i="87"/>
  <c r="AB328" i="87"/>
  <c r="AA328" i="87"/>
  <c r="AG327" i="87"/>
  <c r="AF327" i="87"/>
  <c r="AE327" i="87"/>
  <c r="AD327" i="87"/>
  <c r="AC327" i="87"/>
  <c r="AB327" i="87"/>
  <c r="AA327" i="87"/>
  <c r="AG326" i="87"/>
  <c r="AF326" i="87"/>
  <c r="AE326" i="87"/>
  <c r="AD326" i="87"/>
  <c r="AC326" i="87"/>
  <c r="AB326" i="87"/>
  <c r="AA326" i="87"/>
  <c r="AG325" i="87"/>
  <c r="AF325" i="87"/>
  <c r="AE325" i="87"/>
  <c r="AD325" i="87"/>
  <c r="AC325" i="87"/>
  <c r="AB325" i="87"/>
  <c r="AA325" i="87"/>
  <c r="AG324" i="87"/>
  <c r="AF324" i="87"/>
  <c r="AE324" i="87"/>
  <c r="AD324" i="87"/>
  <c r="AC324" i="87"/>
  <c r="AB324" i="87"/>
  <c r="AA324" i="87"/>
  <c r="AG323" i="87"/>
  <c r="AF323" i="87"/>
  <c r="AE323" i="87"/>
  <c r="AD323" i="87"/>
  <c r="AC323" i="87"/>
  <c r="AB323" i="87"/>
  <c r="AA323" i="87"/>
  <c r="AG322" i="87"/>
  <c r="AF322" i="87"/>
  <c r="AE322" i="87"/>
  <c r="AD322" i="87"/>
  <c r="AC322" i="87"/>
  <c r="AB322" i="87"/>
  <c r="AA322" i="87"/>
  <c r="AG321" i="87"/>
  <c r="AF321" i="87"/>
  <c r="AE321" i="87"/>
  <c r="AD321" i="87"/>
  <c r="AC321" i="87"/>
  <c r="AB321" i="87"/>
  <c r="AA321" i="87"/>
  <c r="AG320" i="87"/>
  <c r="AF320" i="87"/>
  <c r="AE320" i="87"/>
  <c r="AD320" i="87"/>
  <c r="AC320" i="87"/>
  <c r="AB320" i="87"/>
  <c r="AA320" i="87"/>
  <c r="AG319" i="87"/>
  <c r="AF319" i="87"/>
  <c r="AE319" i="87"/>
  <c r="AD319" i="87"/>
  <c r="AC319" i="87"/>
  <c r="AB319" i="87"/>
  <c r="AA319" i="87"/>
  <c r="AG318" i="87"/>
  <c r="AF318" i="87"/>
  <c r="AE318" i="87"/>
  <c r="AD318" i="87"/>
  <c r="AC318" i="87"/>
  <c r="AB318" i="87"/>
  <c r="AA318" i="87"/>
  <c r="AG317" i="87"/>
  <c r="AF317" i="87"/>
  <c r="AE317" i="87"/>
  <c r="AD317" i="87"/>
  <c r="AC317" i="87"/>
  <c r="AB317" i="87"/>
  <c r="AA317" i="87"/>
  <c r="AG316" i="87"/>
  <c r="AF316" i="87"/>
  <c r="AE316" i="87"/>
  <c r="AD316" i="87"/>
  <c r="AC316" i="87"/>
  <c r="AB316" i="87"/>
  <c r="AA316" i="87"/>
  <c r="AG315" i="87"/>
  <c r="AF315" i="87"/>
  <c r="AE315" i="87"/>
  <c r="AD315" i="87"/>
  <c r="AC315" i="87"/>
  <c r="AB315" i="87"/>
  <c r="AA315" i="87"/>
  <c r="AG314" i="87"/>
  <c r="AF314" i="87"/>
  <c r="AE314" i="87"/>
  <c r="AD314" i="87"/>
  <c r="AC314" i="87"/>
  <c r="AB314" i="87"/>
  <c r="AA314" i="87"/>
  <c r="AG313" i="87"/>
  <c r="AF313" i="87"/>
  <c r="AE313" i="87"/>
  <c r="AD313" i="87"/>
  <c r="AC313" i="87"/>
  <c r="AB313" i="87"/>
  <c r="AA313" i="87"/>
  <c r="AG312" i="87"/>
  <c r="AF312" i="87"/>
  <c r="AE312" i="87"/>
  <c r="AD312" i="87"/>
  <c r="AC312" i="87"/>
  <c r="AB312" i="87"/>
  <c r="AA312" i="87"/>
  <c r="AG311" i="87"/>
  <c r="AF311" i="87"/>
  <c r="AE311" i="87"/>
  <c r="AD311" i="87"/>
  <c r="AC311" i="87"/>
  <c r="AB311" i="87"/>
  <c r="AA311" i="87"/>
  <c r="AG310" i="87"/>
  <c r="AF310" i="87"/>
  <c r="AE310" i="87"/>
  <c r="AD310" i="87"/>
  <c r="AC310" i="87"/>
  <c r="AB310" i="87"/>
  <c r="AA310" i="87"/>
  <c r="AG309" i="87"/>
  <c r="AF309" i="87"/>
  <c r="AE309" i="87"/>
  <c r="AD309" i="87"/>
  <c r="AC309" i="87"/>
  <c r="AB309" i="87"/>
  <c r="AA309" i="87"/>
  <c r="AG308" i="87"/>
  <c r="AF308" i="87"/>
  <c r="AE308" i="87"/>
  <c r="AD308" i="87"/>
  <c r="AC308" i="87"/>
  <c r="AB308" i="87"/>
  <c r="AA308" i="87"/>
  <c r="AG307" i="87"/>
  <c r="AF307" i="87"/>
  <c r="AE307" i="87"/>
  <c r="AD307" i="87"/>
  <c r="AC307" i="87"/>
  <c r="AB307" i="87"/>
  <c r="AA307" i="87"/>
  <c r="AG306" i="87"/>
  <c r="AF306" i="87"/>
  <c r="AE306" i="87"/>
  <c r="AD306" i="87"/>
  <c r="AC306" i="87"/>
  <c r="AB306" i="87"/>
  <c r="AA306" i="87"/>
  <c r="AG305" i="87"/>
  <c r="AF305" i="87"/>
  <c r="AE305" i="87"/>
  <c r="AD305" i="87"/>
  <c r="AC305" i="87"/>
  <c r="AB305" i="87"/>
  <c r="AA305" i="87"/>
  <c r="AG304" i="87"/>
  <c r="AF304" i="87"/>
  <c r="AE304" i="87"/>
  <c r="AD304" i="87"/>
  <c r="AC304" i="87"/>
  <c r="AB304" i="87"/>
  <c r="AA304" i="87"/>
  <c r="AG303" i="87"/>
  <c r="AF303" i="87"/>
  <c r="AE303" i="87"/>
  <c r="AD303" i="87"/>
  <c r="AC303" i="87"/>
  <c r="AB303" i="87"/>
  <c r="AA303" i="87"/>
  <c r="AG302" i="87"/>
  <c r="AF302" i="87"/>
  <c r="AE302" i="87"/>
  <c r="AD302" i="87"/>
  <c r="AC302" i="87"/>
  <c r="AB302" i="87"/>
  <c r="AA302" i="87"/>
  <c r="AG301" i="87"/>
  <c r="AF301" i="87"/>
  <c r="AE301" i="87"/>
  <c r="AD301" i="87"/>
  <c r="AC301" i="87"/>
  <c r="AB301" i="87"/>
  <c r="AA301" i="87"/>
  <c r="AG300" i="87"/>
  <c r="AF300" i="87"/>
  <c r="AE300" i="87"/>
  <c r="AD300" i="87"/>
  <c r="AC300" i="87"/>
  <c r="AB300" i="87"/>
  <c r="AA300" i="87"/>
  <c r="AG299" i="87"/>
  <c r="AF299" i="87"/>
  <c r="AE299" i="87"/>
  <c r="AD299" i="87"/>
  <c r="AC299" i="87"/>
  <c r="AB299" i="87"/>
  <c r="AA299" i="87"/>
  <c r="AG298" i="87"/>
  <c r="AF298" i="87"/>
  <c r="AE298" i="87"/>
  <c r="AD298" i="87"/>
  <c r="AC298" i="87"/>
  <c r="AB298" i="87"/>
  <c r="AA298" i="87"/>
  <c r="AG297" i="87"/>
  <c r="AF297" i="87"/>
  <c r="AE297" i="87"/>
  <c r="AD297" i="87"/>
  <c r="AC297" i="87"/>
  <c r="AB297" i="87"/>
  <c r="AA297" i="87"/>
  <c r="AG296" i="87"/>
  <c r="AF296" i="87"/>
  <c r="AE296" i="87"/>
  <c r="AD296" i="87"/>
  <c r="AC296" i="87"/>
  <c r="AB296" i="87"/>
  <c r="AA296" i="87"/>
  <c r="AG295" i="87"/>
  <c r="AF295" i="87"/>
  <c r="AE295" i="87"/>
  <c r="AD295" i="87"/>
  <c r="AC295" i="87"/>
  <c r="AB295" i="87"/>
  <c r="AA295" i="87"/>
  <c r="AG294" i="87"/>
  <c r="AF294" i="87"/>
  <c r="AE294" i="87"/>
  <c r="AD294" i="87"/>
  <c r="AC294" i="87"/>
  <c r="AB294" i="87"/>
  <c r="AA294" i="87"/>
  <c r="AG293" i="87"/>
  <c r="AF293" i="87"/>
  <c r="AE293" i="87"/>
  <c r="AD293" i="87"/>
  <c r="AC293" i="87"/>
  <c r="AB293" i="87"/>
  <c r="AA293" i="87"/>
  <c r="AG292" i="87"/>
  <c r="AF292" i="87"/>
  <c r="AE292" i="87"/>
  <c r="AD292" i="87"/>
  <c r="AC292" i="87"/>
  <c r="AB292" i="87"/>
  <c r="AA292" i="87"/>
  <c r="AG291" i="87"/>
  <c r="AF291" i="87"/>
  <c r="AE291" i="87"/>
  <c r="AD291" i="87"/>
  <c r="AC291" i="87"/>
  <c r="AB291" i="87"/>
  <c r="AA291" i="87"/>
  <c r="AG290" i="87"/>
  <c r="AF290" i="87"/>
  <c r="AE290" i="87"/>
  <c r="AD290" i="87"/>
  <c r="AC290" i="87"/>
  <c r="AB290" i="87"/>
  <c r="AA290" i="87"/>
  <c r="AG289" i="87"/>
  <c r="AF289" i="87"/>
  <c r="AE289" i="87"/>
  <c r="AD289" i="87"/>
  <c r="AC289" i="87"/>
  <c r="AB289" i="87"/>
  <c r="AA289" i="87"/>
  <c r="AG288" i="87"/>
  <c r="AF288" i="87"/>
  <c r="AE288" i="87"/>
  <c r="AD288" i="87"/>
  <c r="AC288" i="87"/>
  <c r="AB288" i="87"/>
  <c r="AA288" i="87"/>
  <c r="AG287" i="87"/>
  <c r="AF287" i="87"/>
  <c r="AE287" i="87"/>
  <c r="AD287" i="87"/>
  <c r="AC287" i="87"/>
  <c r="AB287" i="87"/>
  <c r="AA287" i="87"/>
  <c r="AG286" i="87"/>
  <c r="AF286" i="87"/>
  <c r="AE286" i="87"/>
  <c r="AD286" i="87"/>
  <c r="AC286" i="87"/>
  <c r="AB286" i="87"/>
  <c r="AA286" i="87"/>
  <c r="AG285" i="87"/>
  <c r="AF285" i="87"/>
  <c r="AE285" i="87"/>
  <c r="AD285" i="87"/>
  <c r="AC285" i="87"/>
  <c r="AB285" i="87"/>
  <c r="AA285" i="87"/>
  <c r="AG284" i="87"/>
  <c r="AF284" i="87"/>
  <c r="AE284" i="87"/>
  <c r="AD284" i="87"/>
  <c r="AC284" i="87"/>
  <c r="AB284" i="87"/>
  <c r="AA284" i="87"/>
  <c r="AG283" i="87"/>
  <c r="AF283" i="87"/>
  <c r="AE283" i="87"/>
  <c r="AD283" i="87"/>
  <c r="AC283" i="87"/>
  <c r="AB283" i="87"/>
  <c r="AA283" i="87"/>
  <c r="AG282" i="87"/>
  <c r="AF282" i="87"/>
  <c r="AE282" i="87"/>
  <c r="AD282" i="87"/>
  <c r="AC282" i="87"/>
  <c r="AB282" i="87"/>
  <c r="AA282" i="87"/>
  <c r="AG281" i="87"/>
  <c r="AF281" i="87"/>
  <c r="AE281" i="87"/>
  <c r="AD281" i="87"/>
  <c r="AC281" i="87"/>
  <c r="AB281" i="87"/>
  <c r="AA281" i="87"/>
  <c r="AG280" i="87"/>
  <c r="AF280" i="87"/>
  <c r="AE280" i="87"/>
  <c r="AD280" i="87"/>
  <c r="AC280" i="87"/>
  <c r="AB280" i="87"/>
  <c r="AA280" i="87"/>
  <c r="AG279" i="87"/>
  <c r="AF279" i="87"/>
  <c r="AE279" i="87"/>
  <c r="AD279" i="87"/>
  <c r="AC279" i="87"/>
  <c r="AB279" i="87"/>
  <c r="AA279" i="87"/>
  <c r="AG278" i="87"/>
  <c r="AF278" i="87"/>
  <c r="AE278" i="87"/>
  <c r="AD278" i="87"/>
  <c r="AC278" i="87"/>
  <c r="AB278" i="87"/>
  <c r="AA278" i="87"/>
  <c r="AG277" i="87"/>
  <c r="AF277" i="87"/>
  <c r="AE277" i="87"/>
  <c r="AD277" i="87"/>
  <c r="AC277" i="87"/>
  <c r="AB277" i="87"/>
  <c r="AA277" i="87"/>
  <c r="AG276" i="87"/>
  <c r="AF276" i="87"/>
  <c r="AE276" i="87"/>
  <c r="AD276" i="87"/>
  <c r="AC276" i="87"/>
  <c r="AB276" i="87"/>
  <c r="AA276" i="87"/>
  <c r="AG275" i="87"/>
  <c r="AF275" i="87"/>
  <c r="AE275" i="87"/>
  <c r="AD275" i="87"/>
  <c r="AC275" i="87"/>
  <c r="AB275" i="87"/>
  <c r="AA275" i="87"/>
  <c r="AG274" i="87"/>
  <c r="AF274" i="87"/>
  <c r="AE274" i="87"/>
  <c r="AD274" i="87"/>
  <c r="AC274" i="87"/>
  <c r="AB274" i="87"/>
  <c r="AA274" i="87"/>
  <c r="AG273" i="87"/>
  <c r="AF273" i="87"/>
  <c r="AE273" i="87"/>
  <c r="AD273" i="87"/>
  <c r="AC273" i="87"/>
  <c r="AB273" i="87"/>
  <c r="AA273" i="87"/>
  <c r="AG272" i="87"/>
  <c r="AF272" i="87"/>
  <c r="AE272" i="87"/>
  <c r="AD272" i="87"/>
  <c r="AC272" i="87"/>
  <c r="AB272" i="87"/>
  <c r="AA272" i="87"/>
  <c r="AG271" i="87"/>
  <c r="AF271" i="87"/>
  <c r="AE271" i="87"/>
  <c r="AD271" i="87"/>
  <c r="AC271" i="87"/>
  <c r="AB271" i="87"/>
  <c r="AA271" i="87"/>
  <c r="AG270" i="87"/>
  <c r="AF270" i="87"/>
  <c r="AE270" i="87"/>
  <c r="AD270" i="87"/>
  <c r="AC270" i="87"/>
  <c r="AB270" i="87"/>
  <c r="AA270" i="87"/>
  <c r="AG269" i="87"/>
  <c r="AF269" i="87"/>
  <c r="AE269" i="87"/>
  <c r="AD269" i="87"/>
  <c r="AC269" i="87"/>
  <c r="AB269" i="87"/>
  <c r="AA269" i="87"/>
  <c r="AG268" i="87"/>
  <c r="AF268" i="87"/>
  <c r="AE268" i="87"/>
  <c r="AD268" i="87"/>
  <c r="AC268" i="87"/>
  <c r="AB268" i="87"/>
  <c r="AA268" i="87"/>
  <c r="AG267" i="87"/>
  <c r="AF267" i="87"/>
  <c r="AE267" i="87"/>
  <c r="AD267" i="87"/>
  <c r="AC267" i="87"/>
  <c r="AB267" i="87"/>
  <c r="AA267" i="87"/>
  <c r="AG266" i="87"/>
  <c r="AF266" i="87"/>
  <c r="AE266" i="87"/>
  <c r="AD266" i="87"/>
  <c r="AC266" i="87"/>
  <c r="AB266" i="87"/>
  <c r="AA266" i="87"/>
  <c r="AG265" i="87"/>
  <c r="AF265" i="87"/>
  <c r="AE265" i="87"/>
  <c r="AD265" i="87"/>
  <c r="AC265" i="87"/>
  <c r="AB265" i="87"/>
  <c r="AA265" i="87"/>
  <c r="AG264" i="87"/>
  <c r="AF264" i="87"/>
  <c r="AE264" i="87"/>
  <c r="AD264" i="87"/>
  <c r="AC264" i="87"/>
  <c r="AB264" i="87"/>
  <c r="AA264" i="87"/>
  <c r="AG263" i="87"/>
  <c r="AF263" i="87"/>
  <c r="AE263" i="87"/>
  <c r="AD263" i="87"/>
  <c r="AC263" i="87"/>
  <c r="AB263" i="87"/>
  <c r="AA263" i="87"/>
  <c r="AG262" i="87"/>
  <c r="AF262" i="87"/>
  <c r="AE262" i="87"/>
  <c r="AD262" i="87"/>
  <c r="AC262" i="87"/>
  <c r="AB262" i="87"/>
  <c r="AA262" i="87"/>
  <c r="AG261" i="87"/>
  <c r="AF261" i="87"/>
  <c r="AE261" i="87"/>
  <c r="AD261" i="87"/>
  <c r="AC261" i="87"/>
  <c r="AB261" i="87"/>
  <c r="AA261" i="87"/>
  <c r="AG260" i="87"/>
  <c r="AF260" i="87"/>
  <c r="AE260" i="87"/>
  <c r="AD260" i="87"/>
  <c r="AC260" i="87"/>
  <c r="AB260" i="87"/>
  <c r="AA260" i="87"/>
  <c r="AG259" i="87"/>
  <c r="AF259" i="87"/>
  <c r="AE259" i="87"/>
  <c r="AD259" i="87"/>
  <c r="AC259" i="87"/>
  <c r="AB259" i="87"/>
  <c r="AA259" i="87"/>
  <c r="AG258" i="87"/>
  <c r="AF258" i="87"/>
  <c r="AE258" i="87"/>
  <c r="AD258" i="87"/>
  <c r="AC258" i="87"/>
  <c r="AB258" i="87"/>
  <c r="AA258" i="87"/>
  <c r="AG257" i="87"/>
  <c r="AF257" i="87"/>
  <c r="AE257" i="87"/>
  <c r="AD257" i="87"/>
  <c r="AC257" i="87"/>
  <c r="AB257" i="87"/>
  <c r="AA257" i="87"/>
  <c r="AG256" i="87"/>
  <c r="AF256" i="87"/>
  <c r="AE256" i="87"/>
  <c r="AD256" i="87"/>
  <c r="AC256" i="87"/>
  <c r="AB256" i="87"/>
  <c r="AA256" i="87"/>
  <c r="AG255" i="87"/>
  <c r="AF255" i="87"/>
  <c r="AE255" i="87"/>
  <c r="AD255" i="87"/>
  <c r="AC255" i="87"/>
  <c r="AB255" i="87"/>
  <c r="AA255" i="87"/>
  <c r="AG254" i="87"/>
  <c r="AF254" i="87"/>
  <c r="AE254" i="87"/>
  <c r="AD254" i="87"/>
  <c r="AC254" i="87"/>
  <c r="AB254" i="87"/>
  <c r="AA254" i="87"/>
  <c r="AG253" i="87"/>
  <c r="AF253" i="87"/>
  <c r="AE253" i="87"/>
  <c r="AD253" i="87"/>
  <c r="AC253" i="87"/>
  <c r="AB253" i="87"/>
  <c r="AA253" i="87"/>
  <c r="AG252" i="87"/>
  <c r="AF252" i="87"/>
  <c r="AE252" i="87"/>
  <c r="AD252" i="87"/>
  <c r="AC252" i="87"/>
  <c r="AB252" i="87"/>
  <c r="AA252" i="87"/>
  <c r="AG251" i="87"/>
  <c r="AF251" i="87"/>
  <c r="AE251" i="87"/>
  <c r="AD251" i="87"/>
  <c r="AC251" i="87"/>
  <c r="AB251" i="87"/>
  <c r="AA251" i="87"/>
  <c r="AG250" i="87"/>
  <c r="AF250" i="87"/>
  <c r="AE250" i="87"/>
  <c r="AD250" i="87"/>
  <c r="AC250" i="87"/>
  <c r="AB250" i="87"/>
  <c r="AA250" i="87"/>
  <c r="AG249" i="87"/>
  <c r="AF249" i="87"/>
  <c r="AE249" i="87"/>
  <c r="AD249" i="87"/>
  <c r="AC249" i="87"/>
  <c r="AB249" i="87"/>
  <c r="AA249" i="87"/>
  <c r="AG248" i="87"/>
  <c r="AF248" i="87"/>
  <c r="AE248" i="87"/>
  <c r="AD248" i="87"/>
  <c r="AC248" i="87"/>
  <c r="AB248" i="87"/>
  <c r="AA248" i="87"/>
  <c r="AG247" i="87"/>
  <c r="AF247" i="87"/>
  <c r="AE247" i="87"/>
  <c r="AD247" i="87"/>
  <c r="AC247" i="87"/>
  <c r="AB247" i="87"/>
  <c r="AA247" i="87"/>
  <c r="AG246" i="87"/>
  <c r="AF246" i="87"/>
  <c r="AE246" i="87"/>
  <c r="AD246" i="87"/>
  <c r="AC246" i="87"/>
  <c r="AB246" i="87"/>
  <c r="AA246" i="87"/>
  <c r="AG245" i="87"/>
  <c r="AF245" i="87"/>
  <c r="AE245" i="87"/>
  <c r="AD245" i="87"/>
  <c r="AC245" i="87"/>
  <c r="AB245" i="87"/>
  <c r="AA245" i="87"/>
  <c r="AG244" i="87"/>
  <c r="AF244" i="87"/>
  <c r="AE244" i="87"/>
  <c r="AD244" i="87"/>
  <c r="AC244" i="87"/>
  <c r="AB244" i="87"/>
  <c r="AA244" i="87"/>
  <c r="AG243" i="87"/>
  <c r="AF243" i="87"/>
  <c r="AE243" i="87"/>
  <c r="AD243" i="87"/>
  <c r="AC243" i="87"/>
  <c r="AB243" i="87"/>
  <c r="AA243" i="87"/>
  <c r="AG242" i="87"/>
  <c r="AF242" i="87"/>
  <c r="AE242" i="87"/>
  <c r="AD242" i="87"/>
  <c r="AC242" i="87"/>
  <c r="AB242" i="87"/>
  <c r="AA242" i="87"/>
  <c r="AG241" i="87"/>
  <c r="AF241" i="87"/>
  <c r="AE241" i="87"/>
  <c r="AD241" i="87"/>
  <c r="AC241" i="87"/>
  <c r="AB241" i="87"/>
  <c r="AA241" i="87"/>
  <c r="AG240" i="87"/>
  <c r="AF240" i="87"/>
  <c r="AE240" i="87"/>
  <c r="AD240" i="87"/>
  <c r="AC240" i="87"/>
  <c r="AB240" i="87"/>
  <c r="AA240" i="87"/>
  <c r="AG239" i="87"/>
  <c r="AF239" i="87"/>
  <c r="AE239" i="87"/>
  <c r="AD239" i="87"/>
  <c r="AC239" i="87"/>
  <c r="AB239" i="87"/>
  <c r="AA239" i="87"/>
  <c r="AG238" i="87"/>
  <c r="AF238" i="87"/>
  <c r="AE238" i="87"/>
  <c r="AD238" i="87"/>
  <c r="AC238" i="87"/>
  <c r="AB238" i="87"/>
  <c r="AA238" i="87"/>
  <c r="AG237" i="87"/>
  <c r="AF237" i="87"/>
  <c r="AE237" i="87"/>
  <c r="AD237" i="87"/>
  <c r="AC237" i="87"/>
  <c r="AB237" i="87"/>
  <c r="AA237" i="87"/>
  <c r="AG236" i="87"/>
  <c r="AF236" i="87"/>
  <c r="AE236" i="87"/>
  <c r="AD236" i="87"/>
  <c r="AC236" i="87"/>
  <c r="AB236" i="87"/>
  <c r="AA236" i="87"/>
  <c r="AG235" i="87"/>
  <c r="AF235" i="87"/>
  <c r="AE235" i="87"/>
  <c r="AD235" i="87"/>
  <c r="AC235" i="87"/>
  <c r="AB235" i="87"/>
  <c r="AA235" i="87"/>
  <c r="AG234" i="87"/>
  <c r="AF234" i="87"/>
  <c r="AE234" i="87"/>
  <c r="AD234" i="87"/>
  <c r="AC234" i="87"/>
  <c r="AB234" i="87"/>
  <c r="AA234" i="87"/>
  <c r="AG233" i="87"/>
  <c r="AF233" i="87"/>
  <c r="AE233" i="87"/>
  <c r="AD233" i="87"/>
  <c r="AC233" i="87"/>
  <c r="AB233" i="87"/>
  <c r="AA233" i="87"/>
  <c r="AG232" i="87"/>
  <c r="AF232" i="87"/>
  <c r="AE232" i="87"/>
  <c r="AD232" i="87"/>
  <c r="AC232" i="87"/>
  <c r="AB232" i="87"/>
  <c r="AA232" i="87"/>
  <c r="AG231" i="87"/>
  <c r="AF231" i="87"/>
  <c r="AE231" i="87"/>
  <c r="AD231" i="87"/>
  <c r="AC231" i="87"/>
  <c r="AB231" i="87"/>
  <c r="AA231" i="87"/>
  <c r="AG230" i="87"/>
  <c r="AF230" i="87"/>
  <c r="AE230" i="87"/>
  <c r="AD230" i="87"/>
  <c r="AC230" i="87"/>
  <c r="AB230" i="87"/>
  <c r="AA230" i="87"/>
  <c r="AG229" i="87"/>
  <c r="AF229" i="87"/>
  <c r="AE229" i="87"/>
  <c r="AD229" i="87"/>
  <c r="AC229" i="87"/>
  <c r="AB229" i="87"/>
  <c r="AA229" i="87"/>
  <c r="AG228" i="87"/>
  <c r="AF228" i="87"/>
  <c r="AE228" i="87"/>
  <c r="AD228" i="87"/>
  <c r="AC228" i="87"/>
  <c r="AB228" i="87"/>
  <c r="AA228" i="87"/>
  <c r="AG227" i="87"/>
  <c r="AF227" i="87"/>
  <c r="AE227" i="87"/>
  <c r="AD227" i="87"/>
  <c r="AC227" i="87"/>
  <c r="AB227" i="87"/>
  <c r="AA227" i="87"/>
  <c r="AG226" i="87"/>
  <c r="AF226" i="87"/>
  <c r="AE226" i="87"/>
  <c r="AD226" i="87"/>
  <c r="AC226" i="87"/>
  <c r="AB226" i="87"/>
  <c r="AA226" i="87"/>
  <c r="AG225" i="87"/>
  <c r="AF225" i="87"/>
  <c r="AE225" i="87"/>
  <c r="AD225" i="87"/>
  <c r="AC225" i="87"/>
  <c r="AB225" i="87"/>
  <c r="AA225" i="87"/>
  <c r="AG224" i="87"/>
  <c r="AF224" i="87"/>
  <c r="AE224" i="87"/>
  <c r="AD224" i="87"/>
  <c r="AC224" i="87"/>
  <c r="AB224" i="87"/>
  <c r="AA224" i="87"/>
  <c r="AG223" i="87"/>
  <c r="AF223" i="87"/>
  <c r="AE223" i="87"/>
  <c r="AD223" i="87"/>
  <c r="AC223" i="87"/>
  <c r="AB223" i="87"/>
  <c r="AA223" i="87"/>
  <c r="AG222" i="87"/>
  <c r="AF222" i="87"/>
  <c r="AE222" i="87"/>
  <c r="AD222" i="87"/>
  <c r="AC222" i="87"/>
  <c r="AB222" i="87"/>
  <c r="AA222" i="87"/>
  <c r="AG221" i="87"/>
  <c r="AF221" i="87"/>
  <c r="AE221" i="87"/>
  <c r="AD221" i="87"/>
  <c r="AC221" i="87"/>
  <c r="AB221" i="87"/>
  <c r="AA221" i="87"/>
  <c r="AG220" i="87"/>
  <c r="AF220" i="87"/>
  <c r="AE220" i="87"/>
  <c r="AD220" i="87"/>
  <c r="AC220" i="87"/>
  <c r="AB220" i="87"/>
  <c r="AA220" i="87"/>
  <c r="AG219" i="87"/>
  <c r="AF219" i="87"/>
  <c r="AE219" i="87"/>
  <c r="AD219" i="87"/>
  <c r="AC219" i="87"/>
  <c r="AB219" i="87"/>
  <c r="AA219" i="87"/>
  <c r="AG218" i="87"/>
  <c r="AF218" i="87"/>
  <c r="AE218" i="87"/>
  <c r="AD218" i="87"/>
  <c r="AC218" i="87"/>
  <c r="AB218" i="87"/>
  <c r="AA218" i="87"/>
  <c r="AG217" i="87"/>
  <c r="AF217" i="87"/>
  <c r="AE217" i="87"/>
  <c r="AD217" i="87"/>
  <c r="AC217" i="87"/>
  <c r="AB217" i="87"/>
  <c r="AA217" i="87"/>
  <c r="AG216" i="87"/>
  <c r="AF216" i="87"/>
  <c r="AE216" i="87"/>
  <c r="AD216" i="87"/>
  <c r="AC216" i="87"/>
  <c r="AB216" i="87"/>
  <c r="AA216" i="87"/>
  <c r="AG215" i="87"/>
  <c r="AF215" i="87"/>
  <c r="AE215" i="87"/>
  <c r="AD215" i="87"/>
  <c r="AC215" i="87"/>
  <c r="AB215" i="87"/>
  <c r="AA215" i="87"/>
  <c r="AG214" i="87"/>
  <c r="AF214" i="87"/>
  <c r="AE214" i="87"/>
  <c r="AD214" i="87"/>
  <c r="AC214" i="87"/>
  <c r="AB214" i="87"/>
  <c r="AA214" i="87"/>
  <c r="AG213" i="87"/>
  <c r="AF213" i="87"/>
  <c r="AE213" i="87"/>
  <c r="AD213" i="87"/>
  <c r="AC213" i="87"/>
  <c r="AB213" i="87"/>
  <c r="AA213" i="87"/>
  <c r="AG212" i="87"/>
  <c r="AF212" i="87"/>
  <c r="AE212" i="87"/>
  <c r="AD212" i="87"/>
  <c r="AC212" i="87"/>
  <c r="AB212" i="87"/>
  <c r="AA212" i="87"/>
  <c r="AG211" i="87"/>
  <c r="AF211" i="87"/>
  <c r="AE211" i="87"/>
  <c r="AD211" i="87"/>
  <c r="AC211" i="87"/>
  <c r="AB211" i="87"/>
  <c r="AA211" i="87"/>
  <c r="AG210" i="87"/>
  <c r="AF210" i="87"/>
  <c r="AE210" i="87"/>
  <c r="AD210" i="87"/>
  <c r="AC210" i="87"/>
  <c r="AB210" i="87"/>
  <c r="AA210" i="87"/>
  <c r="AG209" i="87"/>
  <c r="AF209" i="87"/>
  <c r="AE209" i="87"/>
  <c r="AD209" i="87"/>
  <c r="AC209" i="87"/>
  <c r="AB209" i="87"/>
  <c r="AA209" i="87"/>
  <c r="AG208" i="87"/>
  <c r="AF208" i="87"/>
  <c r="AE208" i="87"/>
  <c r="AD208" i="87"/>
  <c r="AC208" i="87"/>
  <c r="AB208" i="87"/>
  <c r="AA208" i="87"/>
  <c r="AG207" i="87"/>
  <c r="AF207" i="87"/>
  <c r="AE207" i="87"/>
  <c r="AD207" i="87"/>
  <c r="AC207" i="87"/>
  <c r="AB207" i="87"/>
  <c r="AA207" i="87"/>
  <c r="AG206" i="87"/>
  <c r="AF206" i="87"/>
  <c r="AE206" i="87"/>
  <c r="AD206" i="87"/>
  <c r="AC206" i="87"/>
  <c r="AB206" i="87"/>
  <c r="AA206" i="87"/>
  <c r="AG205" i="87"/>
  <c r="AF205" i="87"/>
  <c r="AE205" i="87"/>
  <c r="AD205" i="87"/>
  <c r="AC205" i="87"/>
  <c r="AB205" i="87"/>
  <c r="AA205" i="87"/>
  <c r="AG204" i="87"/>
  <c r="AF204" i="87"/>
  <c r="AE204" i="87"/>
  <c r="AD204" i="87"/>
  <c r="AC204" i="87"/>
  <c r="AB204" i="87"/>
  <c r="AA204" i="87"/>
  <c r="AG203" i="87"/>
  <c r="AF203" i="87"/>
  <c r="AE203" i="87"/>
  <c r="AD203" i="87"/>
  <c r="AC203" i="87"/>
  <c r="AB203" i="87"/>
  <c r="AA203" i="87"/>
  <c r="AG202" i="87"/>
  <c r="AF202" i="87"/>
  <c r="AE202" i="87"/>
  <c r="AD202" i="87"/>
  <c r="AC202" i="87"/>
  <c r="AB202" i="87"/>
  <c r="AA202" i="87"/>
  <c r="AG201" i="87"/>
  <c r="AF201" i="87"/>
  <c r="AE201" i="87"/>
  <c r="AD201" i="87"/>
  <c r="AC201" i="87"/>
  <c r="AB201" i="87"/>
  <c r="AA201" i="87"/>
  <c r="AG200" i="87"/>
  <c r="AF200" i="87"/>
  <c r="AE200" i="87"/>
  <c r="AD200" i="87"/>
  <c r="AC200" i="87"/>
  <c r="AB200" i="87"/>
  <c r="AA200" i="87"/>
  <c r="AG199" i="87"/>
  <c r="AF199" i="87"/>
  <c r="AE199" i="87"/>
  <c r="AD199" i="87"/>
  <c r="AC199" i="87"/>
  <c r="AB199" i="87"/>
  <c r="AA199" i="87"/>
  <c r="AG198" i="87"/>
  <c r="AF198" i="87"/>
  <c r="AE198" i="87"/>
  <c r="AD198" i="87"/>
  <c r="AC198" i="87"/>
  <c r="AB198" i="87"/>
  <c r="AA198" i="87"/>
  <c r="AG197" i="87"/>
  <c r="AF197" i="87"/>
  <c r="AE197" i="87"/>
  <c r="AD197" i="87"/>
  <c r="AC197" i="87"/>
  <c r="AB197" i="87"/>
  <c r="AA197" i="87"/>
  <c r="AG196" i="87"/>
  <c r="AF196" i="87"/>
  <c r="AE196" i="87"/>
  <c r="AD196" i="87"/>
  <c r="AC196" i="87"/>
  <c r="AB196" i="87"/>
  <c r="AA196" i="87"/>
  <c r="AG195" i="87"/>
  <c r="AF195" i="87"/>
  <c r="AE195" i="87"/>
  <c r="AD195" i="87"/>
  <c r="AC195" i="87"/>
  <c r="AB195" i="87"/>
  <c r="AA195" i="87"/>
  <c r="AG194" i="87"/>
  <c r="AF194" i="87"/>
  <c r="AE194" i="87"/>
  <c r="AD194" i="87"/>
  <c r="AC194" i="87"/>
  <c r="AB194" i="87"/>
  <c r="AA194" i="87"/>
  <c r="AG193" i="87"/>
  <c r="AF193" i="87"/>
  <c r="AE193" i="87"/>
  <c r="AD193" i="87"/>
  <c r="AC193" i="87"/>
  <c r="AB193" i="87"/>
  <c r="AA193" i="87"/>
  <c r="AG192" i="87"/>
  <c r="AF192" i="87"/>
  <c r="AE192" i="87"/>
  <c r="AD192" i="87"/>
  <c r="AC192" i="87"/>
  <c r="AB192" i="87"/>
  <c r="AA192" i="87"/>
  <c r="AG191" i="87"/>
  <c r="AF191" i="87"/>
  <c r="AE191" i="87"/>
  <c r="AD191" i="87"/>
  <c r="AC191" i="87"/>
  <c r="AB191" i="87"/>
  <c r="AA191" i="87"/>
  <c r="AG190" i="87"/>
  <c r="AF190" i="87"/>
  <c r="AE190" i="87"/>
  <c r="AD190" i="87"/>
  <c r="AC190" i="87"/>
  <c r="AB190" i="87"/>
  <c r="AA190" i="87"/>
  <c r="AG189" i="87"/>
  <c r="AF189" i="87"/>
  <c r="AE189" i="87"/>
  <c r="AD189" i="87"/>
  <c r="AC189" i="87"/>
  <c r="AB189" i="87"/>
  <c r="AA189" i="87"/>
  <c r="AG188" i="87"/>
  <c r="AF188" i="87"/>
  <c r="AE188" i="87"/>
  <c r="AD188" i="87"/>
  <c r="AC188" i="87"/>
  <c r="AB188" i="87"/>
  <c r="AA188" i="87"/>
  <c r="AG187" i="87"/>
  <c r="AF187" i="87"/>
  <c r="AE187" i="87"/>
  <c r="AD187" i="87"/>
  <c r="AC187" i="87"/>
  <c r="AB187" i="87"/>
  <c r="AA187" i="87"/>
  <c r="AG186" i="87"/>
  <c r="AF186" i="87"/>
  <c r="AE186" i="87"/>
  <c r="AD186" i="87"/>
  <c r="AC186" i="87"/>
  <c r="AB186" i="87"/>
  <c r="AA186" i="87"/>
  <c r="AG185" i="87"/>
  <c r="AF185" i="87"/>
  <c r="AE185" i="87"/>
  <c r="AD185" i="87"/>
  <c r="AC185" i="87"/>
  <c r="AB185" i="87"/>
  <c r="AA185" i="87"/>
  <c r="AG184" i="87"/>
  <c r="AF184" i="87"/>
  <c r="AE184" i="87"/>
  <c r="AD184" i="87"/>
  <c r="AC184" i="87"/>
  <c r="AB184" i="87"/>
  <c r="AA184" i="87"/>
  <c r="AG183" i="87"/>
  <c r="AF183" i="87"/>
  <c r="AE183" i="87"/>
  <c r="AD183" i="87"/>
  <c r="AC183" i="87"/>
  <c r="AB183" i="87"/>
  <c r="AA183" i="87"/>
  <c r="AG182" i="87"/>
  <c r="AF182" i="87"/>
  <c r="AE182" i="87"/>
  <c r="AD182" i="87"/>
  <c r="AC182" i="87"/>
  <c r="AB182" i="87"/>
  <c r="AA182" i="87"/>
  <c r="AG181" i="87"/>
  <c r="AF181" i="87"/>
  <c r="AE181" i="87"/>
  <c r="AD181" i="87"/>
  <c r="AC181" i="87"/>
  <c r="AB181" i="87"/>
  <c r="AA181" i="87"/>
  <c r="AG180" i="87"/>
  <c r="AF180" i="87"/>
  <c r="AE180" i="87"/>
  <c r="AD180" i="87"/>
  <c r="AC180" i="87"/>
  <c r="AB180" i="87"/>
  <c r="AA180" i="87"/>
  <c r="AG179" i="87"/>
  <c r="AF179" i="87"/>
  <c r="AE179" i="87"/>
  <c r="AD179" i="87"/>
  <c r="AC179" i="87"/>
  <c r="AB179" i="87"/>
  <c r="AA179" i="87"/>
  <c r="AG178" i="87"/>
  <c r="AF178" i="87"/>
  <c r="AE178" i="87"/>
  <c r="AD178" i="87"/>
  <c r="AC178" i="87"/>
  <c r="AB178" i="87"/>
  <c r="AA178" i="87"/>
  <c r="AG177" i="87"/>
  <c r="AF177" i="87"/>
  <c r="AE177" i="87"/>
  <c r="AD177" i="87"/>
  <c r="AC177" i="87"/>
  <c r="AB177" i="87"/>
  <c r="AA177" i="87"/>
  <c r="AG176" i="87"/>
  <c r="AF176" i="87"/>
  <c r="AE176" i="87"/>
  <c r="AD176" i="87"/>
  <c r="AC176" i="87"/>
  <c r="AB176" i="87"/>
  <c r="AA176" i="87"/>
  <c r="AG175" i="87"/>
  <c r="AF175" i="87"/>
  <c r="AE175" i="87"/>
  <c r="AD175" i="87"/>
  <c r="AC175" i="87"/>
  <c r="AB175" i="87"/>
  <c r="AA175" i="87"/>
  <c r="AG174" i="87"/>
  <c r="AF174" i="87"/>
  <c r="AE174" i="87"/>
  <c r="AD174" i="87"/>
  <c r="AC174" i="87"/>
  <c r="AB174" i="87"/>
  <c r="AA174" i="87"/>
  <c r="AG173" i="87"/>
  <c r="AF173" i="87"/>
  <c r="AE173" i="87"/>
  <c r="AD173" i="87"/>
  <c r="AC173" i="87"/>
  <c r="AB173" i="87"/>
  <c r="AA173" i="87"/>
  <c r="AG172" i="87"/>
  <c r="AF172" i="87"/>
  <c r="AE172" i="87"/>
  <c r="AD172" i="87"/>
  <c r="AC172" i="87"/>
  <c r="AB172" i="87"/>
  <c r="AA172" i="87"/>
  <c r="AG171" i="87"/>
  <c r="AF171" i="87"/>
  <c r="AE171" i="87"/>
  <c r="AD171" i="87"/>
  <c r="AC171" i="87"/>
  <c r="AB171" i="87"/>
  <c r="AA171" i="87"/>
  <c r="AG170" i="87"/>
  <c r="AF170" i="87"/>
  <c r="AE170" i="87"/>
  <c r="AD170" i="87"/>
  <c r="AC170" i="87"/>
  <c r="AB170" i="87"/>
  <c r="AA170" i="87"/>
  <c r="AG169" i="87"/>
  <c r="AF169" i="87"/>
  <c r="AE169" i="87"/>
  <c r="AD169" i="87"/>
  <c r="AC169" i="87"/>
  <c r="AB169" i="87"/>
  <c r="AA169" i="87"/>
  <c r="AG168" i="87"/>
  <c r="AF168" i="87"/>
  <c r="AE168" i="87"/>
  <c r="AD168" i="87"/>
  <c r="AC168" i="87"/>
  <c r="AB168" i="87"/>
  <c r="AA168" i="87"/>
  <c r="AG167" i="87"/>
  <c r="AF167" i="87"/>
  <c r="AE167" i="87"/>
  <c r="AD167" i="87"/>
  <c r="AC167" i="87"/>
  <c r="AB167" i="87"/>
  <c r="AA167" i="87"/>
  <c r="AG166" i="87"/>
  <c r="AF166" i="87"/>
  <c r="AE166" i="87"/>
  <c r="AD166" i="87"/>
  <c r="AC166" i="87"/>
  <c r="AB166" i="87"/>
  <c r="AA166" i="87"/>
  <c r="AG165" i="87"/>
  <c r="AF165" i="87"/>
  <c r="AE165" i="87"/>
  <c r="AD165" i="87"/>
  <c r="AC165" i="87"/>
  <c r="AB165" i="87"/>
  <c r="AA165" i="87"/>
  <c r="AG164" i="87"/>
  <c r="AF164" i="87"/>
  <c r="AE164" i="87"/>
  <c r="AD164" i="87"/>
  <c r="AC164" i="87"/>
  <c r="AB164" i="87"/>
  <c r="AA164" i="87"/>
  <c r="AG163" i="87"/>
  <c r="AF163" i="87"/>
  <c r="AE163" i="87"/>
  <c r="AD163" i="87"/>
  <c r="AC163" i="87"/>
  <c r="AB163" i="87"/>
  <c r="AA163" i="87"/>
  <c r="AG162" i="87"/>
  <c r="AF162" i="87"/>
  <c r="AE162" i="87"/>
  <c r="AD162" i="87"/>
  <c r="AC162" i="87"/>
  <c r="AB162" i="87"/>
  <c r="AA162" i="87"/>
  <c r="AG161" i="87"/>
  <c r="AF161" i="87"/>
  <c r="AE161" i="87"/>
  <c r="AD161" i="87"/>
  <c r="AC161" i="87"/>
  <c r="AB161" i="87"/>
  <c r="AA161" i="87"/>
  <c r="AG160" i="87"/>
  <c r="AF160" i="87"/>
  <c r="AE160" i="87"/>
  <c r="AD160" i="87"/>
  <c r="AC160" i="87"/>
  <c r="AB160" i="87"/>
  <c r="AA160" i="87"/>
  <c r="AG159" i="87"/>
  <c r="AF159" i="87"/>
  <c r="AE159" i="87"/>
  <c r="AD159" i="87"/>
  <c r="AC159" i="87"/>
  <c r="AB159" i="87"/>
  <c r="AA159" i="87"/>
  <c r="AG158" i="87"/>
  <c r="AF158" i="87"/>
  <c r="AE158" i="87"/>
  <c r="AD158" i="87"/>
  <c r="AC158" i="87"/>
  <c r="AB158" i="87"/>
  <c r="AA158" i="87"/>
  <c r="AG157" i="87"/>
  <c r="AF157" i="87"/>
  <c r="AE157" i="87"/>
  <c r="AD157" i="87"/>
  <c r="AC157" i="87"/>
  <c r="AB157" i="87"/>
  <c r="AA157" i="87"/>
  <c r="AG156" i="87"/>
  <c r="AF156" i="87"/>
  <c r="AE156" i="87"/>
  <c r="AD156" i="87"/>
  <c r="AC156" i="87"/>
  <c r="AB156" i="87"/>
  <c r="AA156" i="87"/>
  <c r="AG155" i="87"/>
  <c r="AF155" i="87"/>
  <c r="AE155" i="87"/>
  <c r="AD155" i="87"/>
  <c r="AC155" i="87"/>
  <c r="AB155" i="87"/>
  <c r="AA155" i="87"/>
  <c r="AG154" i="87"/>
  <c r="AF154" i="87"/>
  <c r="AE154" i="87"/>
  <c r="AD154" i="87"/>
  <c r="AC154" i="87"/>
  <c r="AB154" i="87"/>
  <c r="AA154" i="87"/>
  <c r="AG153" i="87"/>
  <c r="AF153" i="87"/>
  <c r="AE153" i="87"/>
  <c r="AD153" i="87"/>
  <c r="AC153" i="87"/>
  <c r="AB153" i="87"/>
  <c r="AA153" i="87"/>
  <c r="AG152" i="87"/>
  <c r="AF152" i="87"/>
  <c r="AE152" i="87"/>
  <c r="AD152" i="87"/>
  <c r="AC152" i="87"/>
  <c r="AB152" i="87"/>
  <c r="AA152" i="87"/>
  <c r="AG151" i="87"/>
  <c r="AF151" i="87"/>
  <c r="AE151" i="87"/>
  <c r="AD151" i="87"/>
  <c r="AC151" i="87"/>
  <c r="AB151" i="87"/>
  <c r="AA151" i="87"/>
  <c r="AG150" i="87"/>
  <c r="AF150" i="87"/>
  <c r="AE150" i="87"/>
  <c r="AD150" i="87"/>
  <c r="AC150" i="87"/>
  <c r="AB150" i="87"/>
  <c r="AA150" i="87"/>
  <c r="AG149" i="87"/>
  <c r="AF149" i="87"/>
  <c r="AE149" i="87"/>
  <c r="AD149" i="87"/>
  <c r="AC149" i="87"/>
  <c r="AB149" i="87"/>
  <c r="AA149" i="87"/>
  <c r="AG148" i="87"/>
  <c r="AF148" i="87"/>
  <c r="AE148" i="87"/>
  <c r="AD148" i="87"/>
  <c r="AC148" i="87"/>
  <c r="AB148" i="87"/>
  <c r="AA148" i="87"/>
  <c r="AG147" i="87"/>
  <c r="AF147" i="87"/>
  <c r="AE147" i="87"/>
  <c r="AD147" i="87"/>
  <c r="AC147" i="87"/>
  <c r="AB147" i="87"/>
  <c r="AA147" i="87"/>
  <c r="AG146" i="87"/>
  <c r="AF146" i="87"/>
  <c r="AE146" i="87"/>
  <c r="AD146" i="87"/>
  <c r="AC146" i="87"/>
  <c r="AB146" i="87"/>
  <c r="AA146" i="87"/>
  <c r="AG145" i="87"/>
  <c r="AF145" i="87"/>
  <c r="AE145" i="87"/>
  <c r="AD145" i="87"/>
  <c r="AC145" i="87"/>
  <c r="AB145" i="87"/>
  <c r="AA145" i="87"/>
  <c r="AG144" i="87"/>
  <c r="AF144" i="87"/>
  <c r="AE144" i="87"/>
  <c r="AD144" i="87"/>
  <c r="AC144" i="87"/>
  <c r="AB144" i="87"/>
  <c r="AA144" i="87"/>
  <c r="AG143" i="87"/>
  <c r="AF143" i="87"/>
  <c r="AE143" i="87"/>
  <c r="AD143" i="87"/>
  <c r="AC143" i="87"/>
  <c r="AB143" i="87"/>
  <c r="AA143" i="87"/>
  <c r="AG142" i="87"/>
  <c r="AF142" i="87"/>
  <c r="AE142" i="87"/>
  <c r="AD142" i="87"/>
  <c r="AC142" i="87"/>
  <c r="AB142" i="87"/>
  <c r="AA142" i="87"/>
  <c r="AG141" i="87"/>
  <c r="AF141" i="87"/>
  <c r="AE141" i="87"/>
  <c r="AD141" i="87"/>
  <c r="AC141" i="87"/>
  <c r="AB141" i="87"/>
  <c r="AA141" i="87"/>
  <c r="AG140" i="87"/>
  <c r="AF140" i="87"/>
  <c r="AE140" i="87"/>
  <c r="AD140" i="87"/>
  <c r="AC140" i="87"/>
  <c r="AB140" i="87"/>
  <c r="AA140" i="87"/>
  <c r="AG139" i="87"/>
  <c r="AF139" i="87"/>
  <c r="AE139" i="87"/>
  <c r="AD139" i="87"/>
  <c r="AC139" i="87"/>
  <c r="AB139" i="87"/>
  <c r="AA139" i="87"/>
  <c r="AG138" i="87"/>
  <c r="AF138" i="87"/>
  <c r="AE138" i="87"/>
  <c r="AD138" i="87"/>
  <c r="AC138" i="87"/>
  <c r="AB138" i="87"/>
  <c r="AA138" i="87"/>
  <c r="AG137" i="87"/>
  <c r="AF137" i="87"/>
  <c r="AE137" i="87"/>
  <c r="AD137" i="87"/>
  <c r="AC137" i="87"/>
  <c r="AB137" i="87"/>
  <c r="AA137" i="87"/>
  <c r="AG136" i="87"/>
  <c r="AF136" i="87"/>
  <c r="AE136" i="87"/>
  <c r="AD136" i="87"/>
  <c r="AC136" i="87"/>
  <c r="AB136" i="87"/>
  <c r="AA136" i="87"/>
  <c r="AG135" i="87"/>
  <c r="AF135" i="87"/>
  <c r="AE135" i="87"/>
  <c r="AD135" i="87"/>
  <c r="AC135" i="87"/>
  <c r="AB135" i="87"/>
  <c r="AA135" i="87"/>
  <c r="AG134" i="87"/>
  <c r="AF134" i="87"/>
  <c r="AE134" i="87"/>
  <c r="AD134" i="87"/>
  <c r="AC134" i="87"/>
  <c r="AB134" i="87"/>
  <c r="AA134" i="87"/>
  <c r="AG133" i="87"/>
  <c r="AF133" i="87"/>
  <c r="AE133" i="87"/>
  <c r="AD133" i="87"/>
  <c r="AC133" i="87"/>
  <c r="AB133" i="87"/>
  <c r="AA133" i="87"/>
  <c r="AG132" i="87"/>
  <c r="AF132" i="87"/>
  <c r="AE132" i="87"/>
  <c r="AD132" i="87"/>
  <c r="AC132" i="87"/>
  <c r="AB132" i="87"/>
  <c r="AA132" i="87"/>
  <c r="AG131" i="87"/>
  <c r="AF131" i="87"/>
  <c r="AE131" i="87"/>
  <c r="AD131" i="87"/>
  <c r="AC131" i="87"/>
  <c r="AB131" i="87"/>
  <c r="AA131" i="87"/>
  <c r="AG130" i="87"/>
  <c r="AF130" i="87"/>
  <c r="AE130" i="87"/>
  <c r="AD130" i="87"/>
  <c r="AC130" i="87"/>
  <c r="AB130" i="87"/>
  <c r="AA130" i="87"/>
  <c r="AG129" i="87"/>
  <c r="AF129" i="87"/>
  <c r="AE129" i="87"/>
  <c r="AD129" i="87"/>
  <c r="AC129" i="87"/>
  <c r="AB129" i="87"/>
  <c r="AA129" i="87"/>
  <c r="AG128" i="87"/>
  <c r="AF128" i="87"/>
  <c r="AE128" i="87"/>
  <c r="AD128" i="87"/>
  <c r="AC128" i="87"/>
  <c r="AB128" i="87"/>
  <c r="AA128" i="87"/>
  <c r="AG127" i="87"/>
  <c r="AF127" i="87"/>
  <c r="AE127" i="87"/>
  <c r="AD127" i="87"/>
  <c r="AC127" i="87"/>
  <c r="AB127" i="87"/>
  <c r="AA127" i="87"/>
  <c r="AG126" i="87"/>
  <c r="AF126" i="87"/>
  <c r="AE126" i="87"/>
  <c r="AD126" i="87"/>
  <c r="AC126" i="87"/>
  <c r="AB126" i="87"/>
  <c r="AA126" i="87"/>
  <c r="AG125" i="87"/>
  <c r="AF125" i="87"/>
  <c r="AE125" i="87"/>
  <c r="AD125" i="87"/>
  <c r="AC125" i="87"/>
  <c r="AB125" i="87"/>
  <c r="AA125" i="87"/>
  <c r="AG124" i="87"/>
  <c r="AF124" i="87"/>
  <c r="AE124" i="87"/>
  <c r="AD124" i="87"/>
  <c r="AC124" i="87"/>
  <c r="AB124" i="87"/>
  <c r="AA124" i="87"/>
  <c r="AG123" i="87"/>
  <c r="AF123" i="87"/>
  <c r="AE123" i="87"/>
  <c r="AD123" i="87"/>
  <c r="AC123" i="87"/>
  <c r="AB123" i="87"/>
  <c r="AA123" i="87"/>
  <c r="AG122" i="87"/>
  <c r="AF122" i="87"/>
  <c r="AE122" i="87"/>
  <c r="AD122" i="87"/>
  <c r="AC122" i="87"/>
  <c r="AB122" i="87"/>
  <c r="AA122" i="87"/>
  <c r="AG121" i="87"/>
  <c r="AF121" i="87"/>
  <c r="AE121" i="87"/>
  <c r="AD121" i="87"/>
  <c r="AC121" i="87"/>
  <c r="AB121" i="87"/>
  <c r="AA121" i="87"/>
  <c r="AG120" i="87"/>
  <c r="AF120" i="87"/>
  <c r="AE120" i="87"/>
  <c r="AD120" i="87"/>
  <c r="AC120" i="87"/>
  <c r="AB120" i="87"/>
  <c r="AA120" i="87"/>
  <c r="AG119" i="87"/>
  <c r="AF119" i="87"/>
  <c r="AE119" i="87"/>
  <c r="AD119" i="87"/>
  <c r="AC119" i="87"/>
  <c r="AB119" i="87"/>
  <c r="AA119" i="87"/>
  <c r="AG118" i="87"/>
  <c r="AF118" i="87"/>
  <c r="AE118" i="87"/>
  <c r="AD118" i="87"/>
  <c r="AC118" i="87"/>
  <c r="AB118" i="87"/>
  <c r="AA118" i="87"/>
  <c r="AG117" i="87"/>
  <c r="AF117" i="87"/>
  <c r="AE117" i="87"/>
  <c r="AD117" i="87"/>
  <c r="AC117" i="87"/>
  <c r="AB117" i="87"/>
  <c r="AA117" i="87"/>
  <c r="AG116" i="87"/>
  <c r="AF116" i="87"/>
  <c r="AE116" i="87"/>
  <c r="AD116" i="87"/>
  <c r="AC116" i="87"/>
  <c r="AB116" i="87"/>
  <c r="AA116" i="87"/>
  <c r="AG115" i="87"/>
  <c r="AF115" i="87"/>
  <c r="AE115" i="87"/>
  <c r="AD115" i="87"/>
  <c r="AC115" i="87"/>
  <c r="AB115" i="87"/>
  <c r="AA115" i="87"/>
  <c r="AG114" i="87"/>
  <c r="AF114" i="87"/>
  <c r="AE114" i="87"/>
  <c r="AD114" i="87"/>
  <c r="AC114" i="87"/>
  <c r="AB114" i="87"/>
  <c r="AA114" i="87"/>
  <c r="AG113" i="87"/>
  <c r="AF113" i="87"/>
  <c r="AE113" i="87"/>
  <c r="AD113" i="87"/>
  <c r="AC113" i="87"/>
  <c r="AB113" i="87"/>
  <c r="AA113" i="87"/>
  <c r="AG112" i="87"/>
  <c r="AF112" i="87"/>
  <c r="AE112" i="87"/>
  <c r="AD112" i="87"/>
  <c r="AC112" i="87"/>
  <c r="AB112" i="87"/>
  <c r="AA112" i="87"/>
  <c r="AG111" i="87"/>
  <c r="AF111" i="87"/>
  <c r="AE111" i="87"/>
  <c r="AD111" i="87"/>
  <c r="AC111" i="87"/>
  <c r="AB111" i="87"/>
  <c r="AA111" i="87"/>
  <c r="AG110" i="87"/>
  <c r="AF110" i="87"/>
  <c r="AE110" i="87"/>
  <c r="AD110" i="87"/>
  <c r="AC110" i="87"/>
  <c r="AB110" i="87"/>
  <c r="AA110" i="87"/>
  <c r="AG109" i="87"/>
  <c r="AF109" i="87"/>
  <c r="AE109" i="87"/>
  <c r="AD109" i="87"/>
  <c r="AC109" i="87"/>
  <c r="AB109" i="87"/>
  <c r="AA109" i="87"/>
  <c r="AG108" i="87"/>
  <c r="AF108" i="87"/>
  <c r="AE108" i="87"/>
  <c r="AD108" i="87"/>
  <c r="AC108" i="87"/>
  <c r="AB108" i="87"/>
  <c r="AA108" i="87"/>
  <c r="AG107" i="87"/>
  <c r="AF107" i="87"/>
  <c r="AE107" i="87"/>
  <c r="AD107" i="87"/>
  <c r="AC107" i="87"/>
  <c r="AB107" i="87"/>
  <c r="AA107" i="87"/>
  <c r="AG106" i="87"/>
  <c r="AF106" i="87"/>
  <c r="AE106" i="87"/>
  <c r="AD106" i="87"/>
  <c r="AC106" i="87"/>
  <c r="AB106" i="87"/>
  <c r="AA106" i="87"/>
  <c r="AG105" i="87"/>
  <c r="AF105" i="87"/>
  <c r="AE105" i="87"/>
  <c r="AD105" i="87"/>
  <c r="AC105" i="87"/>
  <c r="AB105" i="87"/>
  <c r="AA105" i="87"/>
  <c r="AG104" i="87"/>
  <c r="AF104" i="87"/>
  <c r="AE104" i="87"/>
  <c r="AD104" i="87"/>
  <c r="AC104" i="87"/>
  <c r="AB104" i="87"/>
  <c r="AA104" i="87"/>
  <c r="AG103" i="87"/>
  <c r="AF103" i="87"/>
  <c r="AE103" i="87"/>
  <c r="AD103" i="87"/>
  <c r="AC103" i="87"/>
  <c r="AB103" i="87"/>
  <c r="AA103" i="87"/>
  <c r="AG102" i="87"/>
  <c r="AF102" i="87"/>
  <c r="AE102" i="87"/>
  <c r="AD102" i="87"/>
  <c r="AC102" i="87"/>
  <c r="AB102" i="87"/>
  <c r="AA102" i="87"/>
  <c r="AG101" i="87"/>
  <c r="AF101" i="87"/>
  <c r="AE101" i="87"/>
  <c r="AD101" i="87"/>
  <c r="AC101" i="87"/>
  <c r="AB101" i="87"/>
  <c r="AA101" i="87"/>
  <c r="AG100" i="87"/>
  <c r="AF100" i="87"/>
  <c r="AE100" i="87"/>
  <c r="AD100" i="87"/>
  <c r="AC100" i="87"/>
  <c r="AB100" i="87"/>
  <c r="AA100" i="87"/>
  <c r="AG99" i="87"/>
  <c r="AF99" i="87"/>
  <c r="AE99" i="87"/>
  <c r="AD99" i="87"/>
  <c r="AC99" i="87"/>
  <c r="AB99" i="87"/>
  <c r="AA99" i="87"/>
  <c r="AG98" i="87"/>
  <c r="AF98" i="87"/>
  <c r="AE98" i="87"/>
  <c r="AD98" i="87"/>
  <c r="AC98" i="87"/>
  <c r="AB98" i="87"/>
  <c r="AA98" i="87"/>
  <c r="AG97" i="87"/>
  <c r="AF97" i="87"/>
  <c r="AE97" i="87"/>
  <c r="AD97" i="87"/>
  <c r="AC97" i="87"/>
  <c r="AB97" i="87"/>
  <c r="AA97" i="87"/>
  <c r="AG96" i="87"/>
  <c r="AF96" i="87"/>
  <c r="AE96" i="87"/>
  <c r="AD96" i="87"/>
  <c r="AC96" i="87"/>
  <c r="AB96" i="87"/>
  <c r="AA96" i="87"/>
  <c r="AG95" i="87"/>
  <c r="AF95" i="87"/>
  <c r="AE95" i="87"/>
  <c r="AD95" i="87"/>
  <c r="AC95" i="87"/>
  <c r="AB95" i="87"/>
  <c r="AA95" i="87"/>
  <c r="AG94" i="87"/>
  <c r="AF94" i="87"/>
  <c r="AE94" i="87"/>
  <c r="AD94" i="87"/>
  <c r="AC94" i="87"/>
  <c r="AB94" i="87"/>
  <c r="AA94" i="87"/>
  <c r="AG93" i="87"/>
  <c r="AF93" i="87"/>
  <c r="AE93" i="87"/>
  <c r="AD93" i="87"/>
  <c r="AC93" i="87"/>
  <c r="AB93" i="87"/>
  <c r="AA93" i="87"/>
  <c r="AG92" i="87"/>
  <c r="AF92" i="87"/>
  <c r="AE92" i="87"/>
  <c r="AD92" i="87"/>
  <c r="AC92" i="87"/>
  <c r="AB92" i="87"/>
  <c r="AA92" i="87"/>
  <c r="AG91" i="87"/>
  <c r="AF91" i="87"/>
  <c r="AE91" i="87"/>
  <c r="AD91" i="87"/>
  <c r="AC91" i="87"/>
  <c r="AB91" i="87"/>
  <c r="AA91" i="87"/>
  <c r="AG90" i="87"/>
  <c r="AF90" i="87"/>
  <c r="AE90" i="87"/>
  <c r="AD90" i="87"/>
  <c r="AC90" i="87"/>
  <c r="AB90" i="87"/>
  <c r="AA90" i="87"/>
  <c r="AG89" i="87"/>
  <c r="AF89" i="87"/>
  <c r="AE89" i="87"/>
  <c r="AD89" i="87"/>
  <c r="AC89" i="87"/>
  <c r="AB89" i="87"/>
  <c r="AA89" i="87"/>
  <c r="AG88" i="87"/>
  <c r="AF88" i="87"/>
  <c r="AE88" i="87"/>
  <c r="AD88" i="87"/>
  <c r="AC88" i="87"/>
  <c r="AB88" i="87"/>
  <c r="AA88" i="87"/>
  <c r="AG87" i="87"/>
  <c r="AF87" i="87"/>
  <c r="AE87" i="87"/>
  <c r="AD87" i="87"/>
  <c r="AC87" i="87"/>
  <c r="AB87" i="87"/>
  <c r="AA87" i="87"/>
  <c r="AG86" i="87"/>
  <c r="AF86" i="87"/>
  <c r="AE86" i="87"/>
  <c r="AD86" i="87"/>
  <c r="AC86" i="87"/>
  <c r="AB86" i="87"/>
  <c r="AA86" i="87"/>
  <c r="AG85" i="87"/>
  <c r="AF85" i="87"/>
  <c r="AE85" i="87"/>
  <c r="AD85" i="87"/>
  <c r="AC85" i="87"/>
  <c r="AB85" i="87"/>
  <c r="AA85" i="87"/>
  <c r="AG84" i="87"/>
  <c r="AF84" i="87"/>
  <c r="AE84" i="87"/>
  <c r="AD84" i="87"/>
  <c r="AC84" i="87"/>
  <c r="AB84" i="87"/>
  <c r="AA84" i="87"/>
  <c r="AG83" i="87"/>
  <c r="AF83" i="87"/>
  <c r="AE83" i="87"/>
  <c r="AD83" i="87"/>
  <c r="AC83" i="87"/>
  <c r="AB83" i="87"/>
  <c r="AA83" i="87"/>
  <c r="AG82" i="87"/>
  <c r="AF82" i="87"/>
  <c r="AE82" i="87"/>
  <c r="AD82" i="87"/>
  <c r="AC82" i="87"/>
  <c r="AB82" i="87"/>
  <c r="AA82" i="87"/>
  <c r="AG81" i="87"/>
  <c r="AF81" i="87"/>
  <c r="AE81" i="87"/>
  <c r="AD81" i="87"/>
  <c r="AC81" i="87"/>
  <c r="AB81" i="87"/>
  <c r="AA81" i="87"/>
  <c r="AG80" i="87"/>
  <c r="AF80" i="87"/>
  <c r="AE80" i="87"/>
  <c r="AD80" i="87"/>
  <c r="AC80" i="87"/>
  <c r="AB80" i="87"/>
  <c r="AA80" i="87"/>
  <c r="AG79" i="87"/>
  <c r="AF79" i="87"/>
  <c r="AE79" i="87"/>
  <c r="AD79" i="87"/>
  <c r="AC79" i="87"/>
  <c r="AB79" i="87"/>
  <c r="AA79" i="87"/>
  <c r="AG78" i="87"/>
  <c r="AF78" i="87"/>
  <c r="AE78" i="87"/>
  <c r="AD78" i="87"/>
  <c r="AC78" i="87"/>
  <c r="AB78" i="87"/>
  <c r="AA78" i="87"/>
  <c r="AG77" i="87"/>
  <c r="AF77" i="87"/>
  <c r="AE77" i="87"/>
  <c r="AD77" i="87"/>
  <c r="AC77" i="87"/>
  <c r="AB77" i="87"/>
  <c r="AA77" i="87"/>
  <c r="AG76" i="87"/>
  <c r="AF76" i="87"/>
  <c r="AE76" i="87"/>
  <c r="AD76" i="87"/>
  <c r="AC76" i="87"/>
  <c r="AB76" i="87"/>
  <c r="AA76" i="87"/>
  <c r="AG75" i="87"/>
  <c r="AF75" i="87"/>
  <c r="AE75" i="87"/>
  <c r="AD75" i="87"/>
  <c r="AC75" i="87"/>
  <c r="AB75" i="87"/>
  <c r="AA75" i="87"/>
  <c r="AG74" i="87"/>
  <c r="AF74" i="87"/>
  <c r="AE74" i="87"/>
  <c r="AD74" i="87"/>
  <c r="AC74" i="87"/>
  <c r="AB74" i="87"/>
  <c r="AA74" i="87"/>
  <c r="AG73" i="87"/>
  <c r="AF73" i="87"/>
  <c r="AE73" i="87"/>
  <c r="AD73" i="87"/>
  <c r="AC73" i="87"/>
  <c r="AB73" i="87"/>
  <c r="AA73" i="87"/>
  <c r="AG72" i="87"/>
  <c r="AF72" i="87"/>
  <c r="AE72" i="87"/>
  <c r="AD72" i="87"/>
  <c r="AC72" i="87"/>
  <c r="AB72" i="87"/>
  <c r="AA72" i="87"/>
  <c r="AG71" i="87"/>
  <c r="AF71" i="87"/>
  <c r="AE71" i="87"/>
  <c r="AD71" i="87"/>
  <c r="AC71" i="87"/>
  <c r="AB71" i="87"/>
  <c r="AA71" i="87"/>
  <c r="AG70" i="87"/>
  <c r="AF70" i="87"/>
  <c r="AE70" i="87"/>
  <c r="AD70" i="87"/>
  <c r="AC70" i="87"/>
  <c r="AB70" i="87"/>
  <c r="AA70" i="87"/>
  <c r="AG69" i="87"/>
  <c r="AF69" i="87"/>
  <c r="AE69" i="87"/>
  <c r="AD69" i="87"/>
  <c r="AC69" i="87"/>
  <c r="AB69" i="87"/>
  <c r="AA69" i="87"/>
  <c r="AG68" i="87"/>
  <c r="AF68" i="87"/>
  <c r="AE68" i="87"/>
  <c r="AD68" i="87"/>
  <c r="AC68" i="87"/>
  <c r="AB68" i="87"/>
  <c r="AA68" i="87"/>
  <c r="AG67" i="87"/>
  <c r="AF67" i="87"/>
  <c r="AE67" i="87"/>
  <c r="AD67" i="87"/>
  <c r="AC67" i="87"/>
  <c r="AB67" i="87"/>
  <c r="AA67" i="87"/>
  <c r="AG66" i="87"/>
  <c r="AF66" i="87"/>
  <c r="AE66" i="87"/>
  <c r="AD66" i="87"/>
  <c r="AC66" i="87"/>
  <c r="AB66" i="87"/>
  <c r="AA66" i="87"/>
  <c r="AG65" i="87"/>
  <c r="AF65" i="87"/>
  <c r="AE65" i="87"/>
  <c r="AD65" i="87"/>
  <c r="AC65" i="87"/>
  <c r="AB65" i="87"/>
  <c r="AA65" i="87"/>
  <c r="AG64" i="87"/>
  <c r="AF64" i="87"/>
  <c r="AE64" i="87"/>
  <c r="AD64" i="87"/>
  <c r="AC64" i="87"/>
  <c r="AB64" i="87"/>
  <c r="AA64" i="87"/>
  <c r="AG63" i="87"/>
  <c r="AF63" i="87"/>
  <c r="AE63" i="87"/>
  <c r="AD63" i="87"/>
  <c r="AC63" i="87"/>
  <c r="AB63" i="87"/>
  <c r="AA63" i="87"/>
  <c r="AG62" i="87"/>
  <c r="AF62" i="87"/>
  <c r="AE62" i="87"/>
  <c r="AD62" i="87"/>
  <c r="AC62" i="87"/>
  <c r="AB62" i="87"/>
  <c r="AA62" i="87"/>
  <c r="AG61" i="87"/>
  <c r="AF61" i="87"/>
  <c r="AE61" i="87"/>
  <c r="AD61" i="87"/>
  <c r="AC61" i="87"/>
  <c r="AB61" i="87"/>
  <c r="AA61" i="87"/>
  <c r="AG60" i="87"/>
  <c r="AF60" i="87"/>
  <c r="AE60" i="87"/>
  <c r="AD60" i="87"/>
  <c r="AC60" i="87"/>
  <c r="AB60" i="87"/>
  <c r="AA60" i="87"/>
  <c r="AG59" i="87"/>
  <c r="AF59" i="87"/>
  <c r="AE59" i="87"/>
  <c r="AD59" i="87"/>
  <c r="AC59" i="87"/>
  <c r="AB59" i="87"/>
  <c r="AA59" i="87"/>
  <c r="AG58" i="87"/>
  <c r="AF58" i="87"/>
  <c r="AE58" i="87"/>
  <c r="AD58" i="87"/>
  <c r="AC58" i="87"/>
  <c r="AB58" i="87"/>
  <c r="AA58" i="87"/>
  <c r="AG57" i="87"/>
  <c r="AF57" i="87"/>
  <c r="AE57" i="87"/>
  <c r="AD57" i="87"/>
  <c r="AC57" i="87"/>
  <c r="AB57" i="87"/>
  <c r="AA57" i="87"/>
  <c r="AG56" i="87"/>
  <c r="AF56" i="87"/>
  <c r="AE56" i="87"/>
  <c r="AD56" i="87"/>
  <c r="AC56" i="87"/>
  <c r="AB56" i="87"/>
  <c r="AA56" i="87"/>
  <c r="AG55" i="87"/>
  <c r="AF55" i="87"/>
  <c r="AE55" i="87"/>
  <c r="AD55" i="87"/>
  <c r="AC55" i="87"/>
  <c r="AB55" i="87"/>
  <c r="AA55" i="87"/>
  <c r="AG54" i="87"/>
  <c r="AF54" i="87"/>
  <c r="AE54" i="87"/>
  <c r="AD54" i="87"/>
  <c r="AC54" i="87"/>
  <c r="AB54" i="87"/>
  <c r="AA54" i="87"/>
  <c r="AG53" i="87"/>
  <c r="AF53" i="87"/>
  <c r="AE53" i="87"/>
  <c r="AD53" i="87"/>
  <c r="AC53" i="87"/>
  <c r="AB53" i="87"/>
  <c r="AA53" i="87"/>
  <c r="AG52" i="87"/>
  <c r="AF52" i="87"/>
  <c r="AE52" i="87"/>
  <c r="AD52" i="87"/>
  <c r="AC52" i="87"/>
  <c r="AB52" i="87"/>
  <c r="AA52" i="87"/>
  <c r="AG51" i="87"/>
  <c r="AF51" i="87"/>
  <c r="AE51" i="87"/>
  <c r="AD51" i="87"/>
  <c r="AC51" i="87"/>
  <c r="AB51" i="87"/>
  <c r="AA51" i="87"/>
  <c r="AG50" i="87"/>
  <c r="AF50" i="87"/>
  <c r="AE50" i="87"/>
  <c r="AD50" i="87"/>
  <c r="AC50" i="87"/>
  <c r="AB50" i="87"/>
  <c r="AA50" i="87"/>
  <c r="AG49" i="87"/>
  <c r="AF49" i="87"/>
  <c r="AE49" i="87"/>
  <c r="AD49" i="87"/>
  <c r="AC49" i="87"/>
  <c r="AB49" i="87"/>
  <c r="AA49" i="87"/>
  <c r="AG48" i="87"/>
  <c r="AF48" i="87"/>
  <c r="AE48" i="87"/>
  <c r="AD48" i="87"/>
  <c r="AC48" i="87"/>
  <c r="AB48" i="87"/>
  <c r="AA48" i="87"/>
  <c r="AG47" i="87"/>
  <c r="AF47" i="87"/>
  <c r="AE47" i="87"/>
  <c r="AD47" i="87"/>
  <c r="AC47" i="87"/>
  <c r="AB47" i="87"/>
  <c r="AA47" i="87"/>
  <c r="AG46" i="87"/>
  <c r="AF46" i="87"/>
  <c r="AE46" i="87"/>
  <c r="AD46" i="87"/>
  <c r="AC46" i="87"/>
  <c r="AB46" i="87"/>
  <c r="AA46" i="87"/>
  <c r="AG45" i="87"/>
  <c r="AF45" i="87"/>
  <c r="AE45" i="87"/>
  <c r="AD45" i="87"/>
  <c r="AC45" i="87"/>
  <c r="AB45" i="87"/>
  <c r="AA45" i="87"/>
  <c r="AG44" i="87"/>
  <c r="AF44" i="87"/>
  <c r="AE44" i="87"/>
  <c r="AD44" i="87"/>
  <c r="AC44" i="87"/>
  <c r="AB44" i="87"/>
  <c r="AA44" i="87"/>
  <c r="AG43" i="87"/>
  <c r="AF43" i="87"/>
  <c r="AE43" i="87"/>
  <c r="AD43" i="87"/>
  <c r="AC43" i="87"/>
  <c r="AB43" i="87"/>
  <c r="AA43" i="87"/>
  <c r="AG42" i="87"/>
  <c r="AF42" i="87"/>
  <c r="AE42" i="87"/>
  <c r="AD42" i="87"/>
  <c r="AC42" i="87"/>
  <c r="AB42" i="87"/>
  <c r="AA42" i="87"/>
  <c r="AG41" i="87"/>
  <c r="AF41" i="87"/>
  <c r="AE41" i="87"/>
  <c r="AD41" i="87"/>
  <c r="AC41" i="87"/>
  <c r="AB41" i="87"/>
  <c r="AA41" i="87"/>
  <c r="AG40" i="87"/>
  <c r="AF40" i="87"/>
  <c r="AE40" i="87"/>
  <c r="AD40" i="87"/>
  <c r="AC40" i="87"/>
  <c r="AB40" i="87"/>
  <c r="AA40" i="87"/>
  <c r="AG39" i="87"/>
  <c r="AF39" i="87"/>
  <c r="AE39" i="87"/>
  <c r="AD39" i="87"/>
  <c r="AC39" i="87"/>
  <c r="AB39" i="87"/>
  <c r="AA39" i="87"/>
  <c r="AG38" i="87"/>
  <c r="AF38" i="87"/>
  <c r="AE38" i="87"/>
  <c r="AD38" i="87"/>
  <c r="AC38" i="87"/>
  <c r="AB38" i="87"/>
  <c r="AA38" i="87"/>
  <c r="AG37" i="87"/>
  <c r="AF37" i="87"/>
  <c r="AE37" i="87"/>
  <c r="AD37" i="87"/>
  <c r="AC37" i="87"/>
  <c r="AB37" i="87"/>
  <c r="AA37" i="87"/>
  <c r="AG36" i="87"/>
  <c r="AF36" i="87"/>
  <c r="AE36" i="87"/>
  <c r="AD36" i="87"/>
  <c r="AC36" i="87"/>
  <c r="AB36" i="87"/>
  <c r="AA36" i="87"/>
  <c r="AG35" i="87"/>
  <c r="AF35" i="87"/>
  <c r="AE35" i="87"/>
  <c r="AD35" i="87"/>
  <c r="AC35" i="87"/>
  <c r="AB35" i="87"/>
  <c r="AA35" i="87"/>
  <c r="AG34" i="87"/>
  <c r="AF34" i="87"/>
  <c r="AE34" i="87"/>
  <c r="AD34" i="87"/>
  <c r="AC34" i="87"/>
  <c r="AB34" i="87"/>
  <c r="AA34" i="87"/>
  <c r="AG33" i="87"/>
  <c r="AF33" i="87"/>
  <c r="AE33" i="87"/>
  <c r="AD33" i="87"/>
  <c r="AC33" i="87"/>
  <c r="AB33" i="87"/>
  <c r="AA33" i="87"/>
  <c r="AG32" i="87"/>
  <c r="AF32" i="87"/>
  <c r="AE32" i="87"/>
  <c r="AD32" i="87"/>
  <c r="AC32" i="87"/>
  <c r="AB32" i="87"/>
  <c r="AA32" i="87"/>
  <c r="AG31" i="87"/>
  <c r="AF31" i="87"/>
  <c r="AE31" i="87"/>
  <c r="AD31" i="87"/>
  <c r="AC31" i="87"/>
  <c r="AB31" i="87"/>
  <c r="AA31" i="87"/>
  <c r="AG30" i="87"/>
  <c r="AF30" i="87"/>
  <c r="AE30" i="87"/>
  <c r="AD30" i="87"/>
  <c r="AC30" i="87"/>
  <c r="AB30" i="87"/>
  <c r="AA30" i="87"/>
  <c r="AG29" i="87"/>
  <c r="AF29" i="87"/>
  <c r="AE29" i="87"/>
  <c r="AD29" i="87"/>
  <c r="AC29" i="87"/>
  <c r="AB29" i="87"/>
  <c r="AA29" i="87"/>
  <c r="AG28" i="87"/>
  <c r="AF28" i="87"/>
  <c r="AE28" i="87"/>
  <c r="AD28" i="87"/>
  <c r="AC28" i="87"/>
  <c r="AB28" i="87"/>
  <c r="AA28" i="87"/>
  <c r="AG27" i="87"/>
  <c r="AF27" i="87"/>
  <c r="AE27" i="87"/>
  <c r="AD27" i="87"/>
  <c r="AC27" i="87"/>
  <c r="AB27" i="87"/>
  <c r="AA27" i="87"/>
  <c r="AG26" i="87"/>
  <c r="AF26" i="87"/>
  <c r="AE26" i="87"/>
  <c r="AD26" i="87"/>
  <c r="AC26" i="87"/>
  <c r="AB26" i="87"/>
  <c r="AA26" i="87"/>
  <c r="AG25" i="87"/>
  <c r="AF25" i="87"/>
  <c r="AE25" i="87"/>
  <c r="AD25" i="87"/>
  <c r="AC25" i="87"/>
  <c r="AB25" i="87"/>
  <c r="AA25" i="87"/>
  <c r="AG24" i="87"/>
  <c r="AF24" i="87"/>
  <c r="AE24" i="87"/>
  <c r="AD24" i="87"/>
  <c r="AC24" i="87"/>
  <c r="AB24" i="87"/>
  <c r="AA24" i="87"/>
  <c r="AG23" i="87"/>
  <c r="AF23" i="87"/>
  <c r="AE23" i="87"/>
  <c r="AD23" i="87"/>
  <c r="AC23" i="87"/>
  <c r="AB23" i="87"/>
  <c r="AA23" i="87"/>
  <c r="AG22" i="87"/>
  <c r="AF22" i="87"/>
  <c r="AE22" i="87"/>
  <c r="AD22" i="87"/>
  <c r="AC22" i="87"/>
  <c r="AB22" i="87"/>
  <c r="AA22" i="87"/>
  <c r="AG21" i="87"/>
  <c r="AF21" i="87"/>
  <c r="AE21" i="87"/>
  <c r="AD21" i="87"/>
  <c r="AC21" i="87"/>
  <c r="AB21" i="87"/>
  <c r="AA21" i="87"/>
  <c r="AG20" i="87"/>
  <c r="AF20" i="87"/>
  <c r="AE20" i="87"/>
  <c r="AD20" i="87"/>
  <c r="AC20" i="87"/>
  <c r="AB20" i="87"/>
  <c r="AA20" i="87"/>
  <c r="AG19" i="87"/>
  <c r="AF19" i="87"/>
  <c r="AE19" i="87"/>
  <c r="AD19" i="87"/>
  <c r="AC19" i="87"/>
  <c r="AB19" i="87"/>
  <c r="AA19" i="87"/>
  <c r="AG18" i="87"/>
  <c r="AF18" i="87"/>
  <c r="AE18" i="87"/>
  <c r="AD18" i="87"/>
  <c r="AC18" i="87"/>
  <c r="AB18" i="87"/>
  <c r="AA18" i="87"/>
  <c r="AG17" i="87"/>
  <c r="AF17" i="87"/>
  <c r="AE17" i="87"/>
  <c r="AD17" i="87"/>
  <c r="AC17" i="87"/>
  <c r="AB17" i="87"/>
  <c r="AA17" i="87"/>
  <c r="AG16" i="87"/>
  <c r="AF16" i="87"/>
  <c r="AE16" i="87"/>
  <c r="AD16" i="87"/>
  <c r="AC16" i="87"/>
  <c r="AB16" i="87"/>
  <c r="AA16" i="87"/>
  <c r="AG15" i="87"/>
  <c r="AF15" i="87"/>
  <c r="AE15" i="87"/>
  <c r="AD15" i="87"/>
  <c r="AC15" i="87"/>
  <c r="AB15" i="87"/>
  <c r="AA15" i="87"/>
  <c r="AG14" i="87"/>
  <c r="AF14" i="87"/>
  <c r="AE14" i="87"/>
  <c r="AD14" i="87"/>
  <c r="AC14" i="87"/>
  <c r="AB14" i="87"/>
  <c r="AA14" i="87"/>
  <c r="AG13" i="87"/>
  <c r="AF13" i="87"/>
  <c r="AE13" i="87"/>
  <c r="AD13" i="87"/>
  <c r="AC13" i="87"/>
  <c r="AB13" i="87"/>
  <c r="AA13" i="87"/>
  <c r="AG12" i="87"/>
  <c r="AF12" i="87"/>
  <c r="AE12" i="87"/>
  <c r="AD12" i="87"/>
  <c r="AC12" i="87"/>
  <c r="AB12" i="87"/>
  <c r="AA12" i="87"/>
  <c r="AG11" i="87"/>
  <c r="AF11" i="87"/>
  <c r="AE11" i="87"/>
  <c r="AD11" i="87"/>
  <c r="AC11" i="87"/>
  <c r="AB11" i="87"/>
  <c r="AA11" i="87"/>
  <c r="AG10" i="87"/>
  <c r="AF10" i="87"/>
  <c r="AE10" i="87"/>
  <c r="AD10" i="87"/>
  <c r="AC10" i="87"/>
  <c r="AB10" i="87"/>
  <c r="AA10" i="87"/>
  <c r="AG9" i="87"/>
  <c r="AF9" i="87"/>
  <c r="AE9" i="87"/>
  <c r="AD9" i="87"/>
  <c r="AC9" i="87"/>
  <c r="AB9" i="87"/>
  <c r="AA9" i="87"/>
  <c r="AG8" i="87"/>
  <c r="AF8" i="87"/>
  <c r="AE8" i="87"/>
  <c r="AD8" i="87"/>
  <c r="AC8" i="87"/>
  <c r="AB8" i="87"/>
  <c r="AA8" i="87"/>
  <c r="AG7" i="87"/>
  <c r="AF7" i="87"/>
  <c r="AE7" i="87"/>
  <c r="AD7" i="87"/>
  <c r="AC7" i="87"/>
  <c r="AB7" i="87"/>
  <c r="AA7" i="87"/>
  <c r="AG6" i="87"/>
  <c r="AF6" i="87"/>
  <c r="AE6" i="87"/>
  <c r="AD6" i="87"/>
  <c r="AC6" i="87"/>
  <c r="AB6" i="87"/>
  <c r="AA6" i="87"/>
  <c r="AG5" i="87"/>
  <c r="AF5" i="87"/>
  <c r="AE5" i="87"/>
  <c r="AD5" i="87"/>
  <c r="AC5" i="87"/>
  <c r="AB5" i="87"/>
  <c r="AA5" i="87"/>
  <c r="AG4" i="87"/>
  <c r="AF4" i="87"/>
  <c r="AE4" i="87"/>
  <c r="AD4" i="87"/>
  <c r="AC4" i="87"/>
  <c r="AB4" i="87"/>
  <c r="AA4" i="87"/>
  <c r="AG3" i="87"/>
  <c r="AF3" i="87"/>
  <c r="AE3" i="87"/>
  <c r="AD3" i="87"/>
  <c r="AC3" i="87"/>
  <c r="AB3" i="87"/>
  <c r="AA3" i="87"/>
  <c r="Z1798" i="87"/>
  <c r="Z1797" i="87"/>
  <c r="Z1796" i="87"/>
  <c r="Z1795" i="87"/>
  <c r="Z1794" i="87"/>
  <c r="Z1793" i="87"/>
  <c r="Z1792" i="87"/>
  <c r="Z1791" i="87"/>
  <c r="Z1790" i="87"/>
  <c r="Z1789" i="87"/>
  <c r="Z1788" i="87"/>
  <c r="Z1787" i="87"/>
  <c r="Z1786" i="87"/>
  <c r="Z1785" i="87"/>
  <c r="Z1784" i="87"/>
  <c r="Z1783" i="87"/>
  <c r="Z1782" i="87"/>
  <c r="Z1781" i="87"/>
  <c r="Z1780" i="87"/>
  <c r="Z1779" i="87"/>
  <c r="Z1778" i="87"/>
  <c r="Z1777" i="87"/>
  <c r="Z1776" i="87"/>
  <c r="Z1775" i="87"/>
  <c r="Z1774" i="87"/>
  <c r="Z1773" i="87"/>
  <c r="Z1772" i="87"/>
  <c r="Z1771" i="87"/>
  <c r="Z1770" i="87"/>
  <c r="Z1769" i="87"/>
  <c r="Z1768" i="87"/>
  <c r="Z1767" i="87"/>
  <c r="Z1766" i="87"/>
  <c r="Z1765" i="87"/>
  <c r="Z1764" i="87"/>
  <c r="Z1763" i="87"/>
  <c r="Z1762" i="87"/>
  <c r="Z1761" i="87"/>
  <c r="Z1760" i="87"/>
  <c r="Z1759" i="87"/>
  <c r="Z1758" i="87"/>
  <c r="Z1757" i="87"/>
  <c r="Z1756" i="87"/>
  <c r="Z1755" i="87"/>
  <c r="Z1754" i="87"/>
  <c r="Z1753" i="87"/>
  <c r="Z1752" i="87"/>
  <c r="Z1751" i="87"/>
  <c r="Z1750" i="87"/>
  <c r="Z1749" i="87"/>
  <c r="Z1748" i="87"/>
  <c r="Z1747" i="87"/>
  <c r="Z1746" i="87"/>
  <c r="Z1745" i="87"/>
  <c r="Z1744" i="87"/>
  <c r="Z1743" i="87"/>
  <c r="Z1742" i="87"/>
  <c r="Z1741" i="87"/>
  <c r="Z1740" i="87"/>
  <c r="Z1739" i="87"/>
  <c r="Z1738" i="87"/>
  <c r="Z1737" i="87"/>
  <c r="Z1736" i="87"/>
  <c r="Z1735" i="87"/>
  <c r="Z1734" i="87"/>
  <c r="Z1733" i="87"/>
  <c r="Z1732" i="87"/>
  <c r="Z1731" i="87"/>
  <c r="Z1730" i="87"/>
  <c r="Z1729" i="87"/>
  <c r="Z1728" i="87"/>
  <c r="Z1727" i="87"/>
  <c r="Z1726" i="87"/>
  <c r="Z1725" i="87"/>
  <c r="Z1724" i="87"/>
  <c r="Z1723" i="87"/>
  <c r="Z1722" i="87"/>
  <c r="Z1721" i="87"/>
  <c r="Z1720" i="87"/>
  <c r="Z1719" i="87"/>
  <c r="Z1718" i="87"/>
  <c r="Z1717" i="87"/>
  <c r="Z1716" i="87"/>
  <c r="Z1715" i="87"/>
  <c r="Z1714" i="87"/>
  <c r="Z1713" i="87"/>
  <c r="Z1712" i="87"/>
  <c r="Z1711" i="87"/>
  <c r="Z1710" i="87"/>
  <c r="Z1709" i="87"/>
  <c r="Z1708" i="87"/>
  <c r="Z1707" i="87"/>
  <c r="Z1706" i="87"/>
  <c r="Z1705" i="87"/>
  <c r="Z1704" i="87"/>
  <c r="Z1703" i="87"/>
  <c r="Z1702" i="87"/>
  <c r="Z1701" i="87"/>
  <c r="Z1700" i="87"/>
  <c r="Z1699" i="87"/>
  <c r="Z1698" i="87"/>
  <c r="Z1697" i="87"/>
  <c r="Z1696" i="87"/>
  <c r="Z1695" i="87"/>
  <c r="Z1694" i="87"/>
  <c r="Z1693" i="87"/>
  <c r="Z1692" i="87"/>
  <c r="Z1691" i="87"/>
  <c r="Z1690" i="87"/>
  <c r="Z1689" i="87"/>
  <c r="Z1688" i="87"/>
  <c r="Z1687" i="87"/>
  <c r="Z1686" i="87"/>
  <c r="Z1685" i="87"/>
  <c r="Z1684" i="87"/>
  <c r="Z1683" i="87"/>
  <c r="Z1682" i="87"/>
  <c r="Z1681" i="87"/>
  <c r="Z1680" i="87"/>
  <c r="Z1679" i="87"/>
  <c r="Z1678" i="87"/>
  <c r="Z1677" i="87"/>
  <c r="Z1676" i="87"/>
  <c r="Z1675" i="87"/>
  <c r="Z1674" i="87"/>
  <c r="Z1673" i="87"/>
  <c r="Z1672" i="87"/>
  <c r="Z1671" i="87"/>
  <c r="Z1670" i="87"/>
  <c r="Z1669" i="87"/>
  <c r="Z1668" i="87"/>
  <c r="Z1667" i="87"/>
  <c r="Z1666" i="87"/>
  <c r="Z1665" i="87"/>
  <c r="Z1664" i="87"/>
  <c r="Z1663" i="87"/>
  <c r="Z1662" i="87"/>
  <c r="Z1661" i="87"/>
  <c r="Z1660" i="87"/>
  <c r="Z1659" i="87"/>
  <c r="Z1658" i="87"/>
  <c r="Z1657" i="87"/>
  <c r="Z1656" i="87"/>
  <c r="Z1655" i="87"/>
  <c r="Z1654" i="87"/>
  <c r="Z1653" i="87"/>
  <c r="Z1652" i="87"/>
  <c r="Z1651" i="87"/>
  <c r="Z1650" i="87"/>
  <c r="Z1649" i="87"/>
  <c r="Z1648" i="87"/>
  <c r="Z1647" i="87"/>
  <c r="Z1646" i="87"/>
  <c r="Z1645" i="87"/>
  <c r="Z1644" i="87"/>
  <c r="Z1643" i="87"/>
  <c r="Z1642" i="87"/>
  <c r="Z1641" i="87"/>
  <c r="Z1640" i="87"/>
  <c r="Z1639" i="87"/>
  <c r="Z1638" i="87"/>
  <c r="Z1637" i="87"/>
  <c r="Z1636" i="87"/>
  <c r="Z1635" i="87"/>
  <c r="Z1634" i="87"/>
  <c r="Z1633" i="87"/>
  <c r="Z1632" i="87"/>
  <c r="Z1631" i="87"/>
  <c r="Z1630" i="87"/>
  <c r="Z1629" i="87"/>
  <c r="Z1628" i="87"/>
  <c r="Z1627" i="87"/>
  <c r="Z1626" i="87"/>
  <c r="Z1625" i="87"/>
  <c r="Z1624" i="87"/>
  <c r="Z1623" i="87"/>
  <c r="Z1622" i="87"/>
  <c r="Z1621" i="87"/>
  <c r="Z1620" i="87"/>
  <c r="Z1619" i="87"/>
  <c r="Z1618" i="87"/>
  <c r="Z1617" i="87"/>
  <c r="Z1616" i="87"/>
  <c r="Z1615" i="87"/>
  <c r="Z1614" i="87"/>
  <c r="Z1613" i="87"/>
  <c r="Z1612" i="87"/>
  <c r="Z1611" i="87"/>
  <c r="Z1610" i="87"/>
  <c r="Z1609" i="87"/>
  <c r="Z1608" i="87"/>
  <c r="Z1607" i="87"/>
  <c r="Z1606" i="87"/>
  <c r="Z1605" i="87"/>
  <c r="Z1604" i="87"/>
  <c r="Z1603" i="87"/>
  <c r="Z1602" i="87"/>
  <c r="Z1601" i="87"/>
  <c r="Z1600" i="87"/>
  <c r="Z1599" i="87"/>
  <c r="Z1598" i="87"/>
  <c r="Z1597" i="87"/>
  <c r="Z1596" i="87"/>
  <c r="Z1595" i="87"/>
  <c r="Z1594" i="87"/>
  <c r="Z1593" i="87"/>
  <c r="Z1592" i="87"/>
  <c r="Z1591" i="87"/>
  <c r="Z1590" i="87"/>
  <c r="Z1589" i="87"/>
  <c r="Z1588" i="87"/>
  <c r="Z1587" i="87"/>
  <c r="Z1586" i="87"/>
  <c r="Z1585" i="87"/>
  <c r="Z1584" i="87"/>
  <c r="Z1583" i="87"/>
  <c r="Z1582" i="87"/>
  <c r="Z1581" i="87"/>
  <c r="Z1580" i="87"/>
  <c r="Z1579" i="87"/>
  <c r="Z1578" i="87"/>
  <c r="Z1577" i="87"/>
  <c r="Z1576" i="87"/>
  <c r="Z1575" i="87"/>
  <c r="Z1574" i="87"/>
  <c r="Z1573" i="87"/>
  <c r="Z1572" i="87"/>
  <c r="Z1571" i="87"/>
  <c r="Z1570" i="87"/>
  <c r="Z1569" i="87"/>
  <c r="Z1568" i="87"/>
  <c r="Z1567" i="87"/>
  <c r="Z1566" i="87"/>
  <c r="Z1565" i="87"/>
  <c r="Z1564" i="87"/>
  <c r="Z1563" i="87"/>
  <c r="Z1562" i="87"/>
  <c r="Z1561" i="87"/>
  <c r="Z1560" i="87"/>
  <c r="Z1559" i="87"/>
  <c r="Z1558" i="87"/>
  <c r="Z1557" i="87"/>
  <c r="Z1556" i="87"/>
  <c r="Z1555" i="87"/>
  <c r="Z1554" i="87"/>
  <c r="Z1553" i="87"/>
  <c r="Z1552" i="87"/>
  <c r="Z1551" i="87"/>
  <c r="Z1550" i="87"/>
  <c r="Z1549" i="87"/>
  <c r="Z1548" i="87"/>
  <c r="Z1547" i="87"/>
  <c r="Z1546" i="87"/>
  <c r="Z1545" i="87"/>
  <c r="Z1544" i="87"/>
  <c r="Z1543" i="87"/>
  <c r="Z1542" i="87"/>
  <c r="Z1541" i="87"/>
  <c r="Z1540" i="87"/>
  <c r="Z1539" i="87"/>
  <c r="Z1538" i="87"/>
  <c r="Z1537" i="87"/>
  <c r="Z1536" i="87"/>
  <c r="Z1535" i="87"/>
  <c r="Z1534" i="87"/>
  <c r="Z1533" i="87"/>
  <c r="Z1532" i="87"/>
  <c r="Z1531" i="87"/>
  <c r="Z1530" i="87"/>
  <c r="Z1529" i="87"/>
  <c r="Z1528" i="87"/>
  <c r="Z1527" i="87"/>
  <c r="Z1526" i="87"/>
  <c r="Z1525" i="87"/>
  <c r="Z1524" i="87"/>
  <c r="Z1523" i="87"/>
  <c r="Z1522" i="87"/>
  <c r="Z1521" i="87"/>
  <c r="Z1520" i="87"/>
  <c r="Z1519" i="87"/>
  <c r="Z1518" i="87"/>
  <c r="Z1517" i="87"/>
  <c r="Z1516" i="87"/>
  <c r="Z1515" i="87"/>
  <c r="Z1514" i="87"/>
  <c r="Z1513" i="87"/>
  <c r="Z1512" i="87"/>
  <c r="Z1511" i="87"/>
  <c r="Z1510" i="87"/>
  <c r="Z1509" i="87"/>
  <c r="Z1508" i="87"/>
  <c r="Z1507" i="87"/>
  <c r="Z1506" i="87"/>
  <c r="Z1505" i="87"/>
  <c r="Z1504" i="87"/>
  <c r="Z1503" i="87"/>
  <c r="Z1502" i="87"/>
  <c r="Z1501" i="87"/>
  <c r="Z1500" i="87"/>
  <c r="Z1499" i="87"/>
  <c r="Z1498" i="87"/>
  <c r="Z1497" i="87"/>
  <c r="Z1496" i="87"/>
  <c r="Z1495" i="87"/>
  <c r="Z1494" i="87"/>
  <c r="Z1493" i="87"/>
  <c r="Z1492" i="87"/>
  <c r="Z1491" i="87"/>
  <c r="Z1490" i="87"/>
  <c r="Z1489" i="87"/>
  <c r="Z1488" i="87"/>
  <c r="Z1487" i="87"/>
  <c r="Z1486" i="87"/>
  <c r="Z1485" i="87"/>
  <c r="Z1484" i="87"/>
  <c r="Z1483" i="87"/>
  <c r="Z1482" i="87"/>
  <c r="Z1481" i="87"/>
  <c r="Z1480" i="87"/>
  <c r="Z1479" i="87"/>
  <c r="Z1478" i="87"/>
  <c r="Z1477" i="87"/>
  <c r="Z1476" i="87"/>
  <c r="Z1475" i="87"/>
  <c r="Z1474" i="87"/>
  <c r="Z1473" i="87"/>
  <c r="Z1472" i="87"/>
  <c r="Z1471" i="87"/>
  <c r="Z1470" i="87"/>
  <c r="Z1469" i="87"/>
  <c r="Z1468" i="87"/>
  <c r="Z1467" i="87"/>
  <c r="Z1466" i="87"/>
  <c r="Z1465" i="87"/>
  <c r="Z1464" i="87"/>
  <c r="Z1463" i="87"/>
  <c r="Z1462" i="87"/>
  <c r="Z1461" i="87"/>
  <c r="Z1460" i="87"/>
  <c r="Z1459" i="87"/>
  <c r="Z1458" i="87"/>
  <c r="Z1457" i="87"/>
  <c r="Z1456" i="87"/>
  <c r="Z1455" i="87"/>
  <c r="Z1454" i="87"/>
  <c r="Z1453" i="87"/>
  <c r="Z1452" i="87"/>
  <c r="Z1451" i="87"/>
  <c r="Z1450" i="87"/>
  <c r="Z1449" i="87"/>
  <c r="Z1448" i="87"/>
  <c r="Z1447" i="87"/>
  <c r="Z1446" i="87"/>
  <c r="Z1445" i="87"/>
  <c r="Z1444" i="87"/>
  <c r="Z1443" i="87"/>
  <c r="Z1442" i="87"/>
  <c r="Z1441" i="87"/>
  <c r="Z1440" i="87"/>
  <c r="Z1439" i="87"/>
  <c r="Z1438" i="87"/>
  <c r="Z1437" i="87"/>
  <c r="Z1436" i="87"/>
  <c r="Z1435" i="87"/>
  <c r="Z1434" i="87"/>
  <c r="Z1433" i="87"/>
  <c r="Z1432" i="87"/>
  <c r="Z1431" i="87"/>
  <c r="Z1430" i="87"/>
  <c r="Z1429" i="87"/>
  <c r="Z1428" i="87"/>
  <c r="Z1427" i="87"/>
  <c r="Z1426" i="87"/>
  <c r="Z1425" i="87"/>
  <c r="Z1424" i="87"/>
  <c r="Z1423" i="87"/>
  <c r="Z1422" i="87"/>
  <c r="Z1421" i="87"/>
  <c r="Z1420" i="87"/>
  <c r="Z1419" i="87"/>
  <c r="Z1418" i="87"/>
  <c r="Z1417" i="87"/>
  <c r="Z1416" i="87"/>
  <c r="Z1415" i="87"/>
  <c r="Z1414" i="87"/>
  <c r="Z1413" i="87"/>
  <c r="Z1412" i="87"/>
  <c r="Z1411" i="87"/>
  <c r="Z1410" i="87"/>
  <c r="Z1409" i="87"/>
  <c r="Z1408" i="87"/>
  <c r="Z1407" i="87"/>
  <c r="Z1406" i="87"/>
  <c r="Z1405" i="87"/>
  <c r="Z1404" i="87"/>
  <c r="Z1403" i="87"/>
  <c r="Z1402" i="87"/>
  <c r="Z1401" i="87"/>
  <c r="Z1400" i="87"/>
  <c r="Z1399" i="87"/>
  <c r="Z1398" i="87"/>
  <c r="Z1397" i="87"/>
  <c r="Z1396" i="87"/>
  <c r="Z1395" i="87"/>
  <c r="Z1394" i="87"/>
  <c r="Z1393" i="87"/>
  <c r="Z1392" i="87"/>
  <c r="Z1391" i="87"/>
  <c r="Z1390" i="87"/>
  <c r="Z1389" i="87"/>
  <c r="Z1388" i="87"/>
  <c r="Z1387" i="87"/>
  <c r="Z1386" i="87"/>
  <c r="Z1385" i="87"/>
  <c r="Z1384" i="87"/>
  <c r="Z1383" i="87"/>
  <c r="Z1382" i="87"/>
  <c r="Z1381" i="87"/>
  <c r="Z1380" i="87"/>
  <c r="Z1379" i="87"/>
  <c r="Z1378" i="87"/>
  <c r="Z1377" i="87"/>
  <c r="Z1376" i="87"/>
  <c r="Z1375" i="87"/>
  <c r="Z1374" i="87"/>
  <c r="Z1373" i="87"/>
  <c r="Z1372" i="87"/>
  <c r="Z1371" i="87"/>
  <c r="Z1370" i="87"/>
  <c r="Z1369" i="87"/>
  <c r="Z1368" i="87"/>
  <c r="Z1367" i="87"/>
  <c r="Z1366" i="87"/>
  <c r="Z1365" i="87"/>
  <c r="Z1364" i="87"/>
  <c r="Z1363" i="87"/>
  <c r="Z1362" i="87"/>
  <c r="Z1361" i="87"/>
  <c r="Z1360" i="87"/>
  <c r="Z1359" i="87"/>
  <c r="Z1358" i="87"/>
  <c r="Z1357" i="87"/>
  <c r="Z1356" i="87"/>
  <c r="Z1355" i="87"/>
  <c r="Z1354" i="87"/>
  <c r="Z1353" i="87"/>
  <c r="Z1352" i="87"/>
  <c r="Z1351" i="87"/>
  <c r="Z1350" i="87"/>
  <c r="Z1349" i="87"/>
  <c r="Z1348" i="87"/>
  <c r="Z1347" i="87"/>
  <c r="Z1346" i="87"/>
  <c r="Z1345" i="87"/>
  <c r="Z1344" i="87"/>
  <c r="Z1343" i="87"/>
  <c r="Z1342" i="87"/>
  <c r="Z1341" i="87"/>
  <c r="Z1340" i="87"/>
  <c r="Z1339" i="87"/>
  <c r="Z1338" i="87"/>
  <c r="Z1337" i="87"/>
  <c r="Z1336" i="87"/>
  <c r="Z1335" i="87"/>
  <c r="Z1334" i="87"/>
  <c r="Z1333" i="87"/>
  <c r="Z1332" i="87"/>
  <c r="Z1331" i="87"/>
  <c r="Z1330" i="87"/>
  <c r="Z1329" i="87"/>
  <c r="Z1328" i="87"/>
  <c r="Z1327" i="87"/>
  <c r="Z1326" i="87"/>
  <c r="Z1325" i="87"/>
  <c r="Z1324" i="87"/>
  <c r="Z1323" i="87"/>
  <c r="Z1322" i="87"/>
  <c r="Z1321" i="87"/>
  <c r="Z1320" i="87"/>
  <c r="Z1319" i="87"/>
  <c r="Z1318" i="87"/>
  <c r="Z1317" i="87"/>
  <c r="Z1316" i="87"/>
  <c r="Z1315" i="87"/>
  <c r="Z1314" i="87"/>
  <c r="Z1313" i="87"/>
  <c r="Z1312" i="87"/>
  <c r="Z1311" i="87"/>
  <c r="Z1310" i="87"/>
  <c r="Z1309" i="87"/>
  <c r="Z1308" i="87"/>
  <c r="Z1307" i="87"/>
  <c r="Z1306" i="87"/>
  <c r="Z1305" i="87"/>
  <c r="Z1304" i="87"/>
  <c r="Z1303" i="87"/>
  <c r="Z1302" i="87"/>
  <c r="Z1301" i="87"/>
  <c r="Z1300" i="87"/>
  <c r="Z1299" i="87"/>
  <c r="Z1298" i="87"/>
  <c r="Z1297" i="87"/>
  <c r="Z1296" i="87"/>
  <c r="Z1295" i="87"/>
  <c r="Z1294" i="87"/>
  <c r="Z1293" i="87"/>
  <c r="Z1292" i="87"/>
  <c r="Z1291" i="87"/>
  <c r="Z1290" i="87"/>
  <c r="Z1289" i="87"/>
  <c r="Z1288" i="87"/>
  <c r="Z1287" i="87"/>
  <c r="Z1286" i="87"/>
  <c r="Z1285" i="87"/>
  <c r="Z1284" i="87"/>
  <c r="Z1283" i="87"/>
  <c r="Z1282" i="87"/>
  <c r="Z1281" i="87"/>
  <c r="Z1280" i="87"/>
  <c r="Z1279" i="87"/>
  <c r="Z1278" i="87"/>
  <c r="Z1277" i="87"/>
  <c r="Z1276" i="87"/>
  <c r="Z1275" i="87"/>
  <c r="Z1274" i="87"/>
  <c r="Z1273" i="87"/>
  <c r="Z1272" i="87"/>
  <c r="Z1271" i="87"/>
  <c r="Z1270" i="87"/>
  <c r="Z1269" i="87"/>
  <c r="Z1268" i="87"/>
  <c r="Z1267" i="87"/>
  <c r="Z1266" i="87"/>
  <c r="Z1265" i="87"/>
  <c r="Z1264" i="87"/>
  <c r="Z1263" i="87"/>
  <c r="Z1262" i="87"/>
  <c r="Z1261" i="87"/>
  <c r="Z1260" i="87"/>
  <c r="Z1259" i="87"/>
  <c r="Z1258" i="87"/>
  <c r="Z1257" i="87"/>
  <c r="Z1256" i="87"/>
  <c r="Z1255" i="87"/>
  <c r="Z1254" i="87"/>
  <c r="Z1253" i="87"/>
  <c r="Z1252" i="87"/>
  <c r="Z1251" i="87"/>
  <c r="Z1250" i="87"/>
  <c r="Z1249" i="87"/>
  <c r="Z1248" i="87"/>
  <c r="Z1247" i="87"/>
  <c r="Z1246" i="87"/>
  <c r="Z1245" i="87"/>
  <c r="Z1244" i="87"/>
  <c r="Z1243" i="87"/>
  <c r="Z1242" i="87"/>
  <c r="Z1241" i="87"/>
  <c r="Z1240" i="87"/>
  <c r="Z1239" i="87"/>
  <c r="Z1238" i="87"/>
  <c r="Z1237" i="87"/>
  <c r="Z1236" i="87"/>
  <c r="Z1235" i="87"/>
  <c r="Z1234" i="87"/>
  <c r="Z1233" i="87"/>
  <c r="Z1232" i="87"/>
  <c r="Z1231" i="87"/>
  <c r="Z1230" i="87"/>
  <c r="Z1229" i="87"/>
  <c r="Z1228" i="87"/>
  <c r="Z1227" i="87"/>
  <c r="Z1226" i="87"/>
  <c r="Z1225" i="87"/>
  <c r="Z1224" i="87"/>
  <c r="Z1223" i="87"/>
  <c r="Z1222" i="87"/>
  <c r="Z1221" i="87"/>
  <c r="Z1220" i="87"/>
  <c r="Z1219" i="87"/>
  <c r="Z1218" i="87"/>
  <c r="Z1217" i="87"/>
  <c r="Z1216" i="87"/>
  <c r="Z1215" i="87"/>
  <c r="Z1214" i="87"/>
  <c r="Z1213" i="87"/>
  <c r="Z1212" i="87"/>
  <c r="Z1211" i="87"/>
  <c r="Z1210" i="87"/>
  <c r="Z1209" i="87"/>
  <c r="Z1208" i="87"/>
  <c r="Z1207" i="87"/>
  <c r="Z1206" i="87"/>
  <c r="Z1205" i="87"/>
  <c r="Z1204" i="87"/>
  <c r="Z1203" i="87"/>
  <c r="Z1202" i="87"/>
  <c r="Z1201" i="87"/>
  <c r="Z1200" i="87"/>
  <c r="Z1199" i="87"/>
  <c r="Z1198" i="87"/>
  <c r="Z1197" i="87"/>
  <c r="Z1196" i="87"/>
  <c r="Z1195" i="87"/>
  <c r="Z1194" i="87"/>
  <c r="Z1193" i="87"/>
  <c r="Z1192" i="87"/>
  <c r="Z1191" i="87"/>
  <c r="Z1190" i="87"/>
  <c r="Z1189" i="87"/>
  <c r="Z1188" i="87"/>
  <c r="Z1187" i="87"/>
  <c r="Z1186" i="87"/>
  <c r="Z1185" i="87"/>
  <c r="Z1184" i="87"/>
  <c r="Z1183" i="87"/>
  <c r="Z1182" i="87"/>
  <c r="Z1181" i="87"/>
  <c r="Z1180" i="87"/>
  <c r="Z1179" i="87"/>
  <c r="Z1178" i="87"/>
  <c r="Z1177" i="87"/>
  <c r="Z1176" i="87"/>
  <c r="Z1175" i="87"/>
  <c r="Z1174" i="87"/>
  <c r="Z1173" i="87"/>
  <c r="Z1172" i="87"/>
  <c r="Z1171" i="87"/>
  <c r="Z1170" i="87"/>
  <c r="Z1169" i="87"/>
  <c r="Z1168" i="87"/>
  <c r="Z1167" i="87"/>
  <c r="Z1166" i="87"/>
  <c r="Z1165" i="87"/>
  <c r="Z1164" i="87"/>
  <c r="Z1163" i="87"/>
  <c r="Z1162" i="87"/>
  <c r="Z1161" i="87"/>
  <c r="Z1160" i="87"/>
  <c r="Z1159" i="87"/>
  <c r="Z1158" i="87"/>
  <c r="Z1157" i="87"/>
  <c r="Z1156" i="87"/>
  <c r="Z1155" i="87"/>
  <c r="Z1154" i="87"/>
  <c r="Z1153" i="87"/>
  <c r="Z1152" i="87"/>
  <c r="Z1151" i="87"/>
  <c r="Z1150" i="87"/>
  <c r="Z1149" i="87"/>
  <c r="Z1148" i="87"/>
  <c r="Z1147" i="87"/>
  <c r="Z1146" i="87"/>
  <c r="Z1145" i="87"/>
  <c r="Z1144" i="87"/>
  <c r="Z1143" i="87"/>
  <c r="Z1142" i="87"/>
  <c r="Z1141" i="87"/>
  <c r="Z1140" i="87"/>
  <c r="Z1139" i="87"/>
  <c r="Z1138" i="87"/>
  <c r="Z1137" i="87"/>
  <c r="Z1136" i="87"/>
  <c r="Z1135" i="87"/>
  <c r="Z1134" i="87"/>
  <c r="Z1133" i="87"/>
  <c r="Z1132" i="87"/>
  <c r="Z1131" i="87"/>
  <c r="Z1130" i="87"/>
  <c r="Z1129" i="87"/>
  <c r="Z1128" i="87"/>
  <c r="Z1127" i="87"/>
  <c r="Z1126" i="87"/>
  <c r="Z1125" i="87"/>
  <c r="Z1124" i="87"/>
  <c r="Z1123" i="87"/>
  <c r="Z1122" i="87"/>
  <c r="Z1121" i="87"/>
  <c r="Z1120" i="87"/>
  <c r="Z1119" i="87"/>
  <c r="Z1118" i="87"/>
  <c r="Z1117" i="87"/>
  <c r="Z1116" i="87"/>
  <c r="Z1115" i="87"/>
  <c r="Z1114" i="87"/>
  <c r="Z1113" i="87"/>
  <c r="Z1112" i="87"/>
  <c r="Z1111" i="87"/>
  <c r="Z1110" i="87"/>
  <c r="Z1109" i="87"/>
  <c r="Z1108" i="87"/>
  <c r="Z1107" i="87"/>
  <c r="Z1106" i="87"/>
  <c r="Z1105" i="87"/>
  <c r="Z1104" i="87"/>
  <c r="Z1103" i="87"/>
  <c r="Z1102" i="87"/>
  <c r="Z1101" i="87"/>
  <c r="Z1100" i="87"/>
  <c r="Z1099" i="87"/>
  <c r="Z1098" i="87"/>
  <c r="Z1097" i="87"/>
  <c r="Z1096" i="87"/>
  <c r="Z1095" i="87"/>
  <c r="Z1094" i="87"/>
  <c r="Z1093" i="87"/>
  <c r="Z1092" i="87"/>
  <c r="Z1091" i="87"/>
  <c r="Z1090" i="87"/>
  <c r="Z1089" i="87"/>
  <c r="Z1088" i="87"/>
  <c r="Z1087" i="87"/>
  <c r="Z1086" i="87"/>
  <c r="Z1085" i="87"/>
  <c r="Z1084" i="87"/>
  <c r="Z1083" i="87"/>
  <c r="Z1082" i="87"/>
  <c r="Z1081" i="87"/>
  <c r="Z1080" i="87"/>
  <c r="Z1079" i="87"/>
  <c r="Z1078" i="87"/>
  <c r="Z1077" i="87"/>
  <c r="Z1076" i="87"/>
  <c r="Z1075" i="87"/>
  <c r="Z1074" i="87"/>
  <c r="Z1073" i="87"/>
  <c r="Z1072" i="87"/>
  <c r="Z1071" i="87"/>
  <c r="Z1070" i="87"/>
  <c r="Z1069" i="87"/>
  <c r="Z1068" i="87"/>
  <c r="Z1067" i="87"/>
  <c r="Z1066" i="87"/>
  <c r="Z1065" i="87"/>
  <c r="Z1064" i="87"/>
  <c r="Z1063" i="87"/>
  <c r="Z1062" i="87"/>
  <c r="Z1061" i="87"/>
  <c r="Z1060" i="87"/>
  <c r="Z1059" i="87"/>
  <c r="Z1058" i="87"/>
  <c r="Z1057" i="87"/>
  <c r="Z1056" i="87"/>
  <c r="Z1055" i="87"/>
  <c r="Z1054" i="87"/>
  <c r="Z1053" i="87"/>
  <c r="Z1052" i="87"/>
  <c r="Z1051" i="87"/>
  <c r="Z1050" i="87"/>
  <c r="Z1049" i="87"/>
  <c r="Z1048" i="87"/>
  <c r="Z1047" i="87"/>
  <c r="Z1046" i="87"/>
  <c r="Z1045" i="87"/>
  <c r="Z1044" i="87"/>
  <c r="Z1043" i="87"/>
  <c r="Z1042" i="87"/>
  <c r="Z1041" i="87"/>
  <c r="Z1040" i="87"/>
  <c r="Z1039" i="87"/>
  <c r="Z1038" i="87"/>
  <c r="Z1037" i="87"/>
  <c r="Z1036" i="87"/>
  <c r="Z1035" i="87"/>
  <c r="Z1034" i="87"/>
  <c r="Z1033" i="87"/>
  <c r="Z1032" i="87"/>
  <c r="Z1031" i="87"/>
  <c r="Z1030" i="87"/>
  <c r="Z1029" i="87"/>
  <c r="Z1028" i="87"/>
  <c r="Z1027" i="87"/>
  <c r="Z1026" i="87"/>
  <c r="Z1025" i="87"/>
  <c r="Z1024" i="87"/>
  <c r="Z1023" i="87"/>
  <c r="Z1022" i="87"/>
  <c r="Z1021" i="87"/>
  <c r="Z1020" i="87"/>
  <c r="Z1019" i="87"/>
  <c r="Z1018" i="87"/>
  <c r="Z1017" i="87"/>
  <c r="Z1016" i="87"/>
  <c r="Z1015" i="87"/>
  <c r="Z1014" i="87"/>
  <c r="Z1013" i="87"/>
  <c r="Z1012" i="87"/>
  <c r="Z1011" i="87"/>
  <c r="Z1010" i="87"/>
  <c r="Z1009" i="87"/>
  <c r="Z1008" i="87"/>
  <c r="Z1007" i="87"/>
  <c r="Z1006" i="87"/>
  <c r="Z1005" i="87"/>
  <c r="Z1004" i="87"/>
  <c r="Z1003" i="87"/>
  <c r="Z1002" i="87"/>
  <c r="Z1001" i="87"/>
  <c r="Z1000" i="87"/>
  <c r="Z999" i="87"/>
  <c r="Z998" i="87"/>
  <c r="Z997" i="87"/>
  <c r="Z996" i="87"/>
  <c r="Z995" i="87"/>
  <c r="Z994" i="87"/>
  <c r="Z993" i="87"/>
  <c r="Z992" i="87"/>
  <c r="Z991" i="87"/>
  <c r="Z990" i="87"/>
  <c r="Z989" i="87"/>
  <c r="Z988" i="87"/>
  <c r="Z987" i="87"/>
  <c r="Z986" i="87"/>
  <c r="Z985" i="87"/>
  <c r="Z984" i="87"/>
  <c r="Z983" i="87"/>
  <c r="Z982" i="87"/>
  <c r="Z981" i="87"/>
  <c r="Z980" i="87"/>
  <c r="Z979" i="87"/>
  <c r="Z978" i="87"/>
  <c r="Z977" i="87"/>
  <c r="Z976" i="87"/>
  <c r="Z975" i="87"/>
  <c r="Z974" i="87"/>
  <c r="Z973" i="87"/>
  <c r="Z972" i="87"/>
  <c r="Z971" i="87"/>
  <c r="Z970" i="87"/>
  <c r="Z969" i="87"/>
  <c r="Z968" i="87"/>
  <c r="Z967" i="87"/>
  <c r="Z966" i="87"/>
  <c r="Z965" i="87"/>
  <c r="Z964" i="87"/>
  <c r="Z963" i="87"/>
  <c r="Z962" i="87"/>
  <c r="Z961" i="87"/>
  <c r="Z960" i="87"/>
  <c r="Z959" i="87"/>
  <c r="Z958" i="87"/>
  <c r="Z957" i="87"/>
  <c r="Z956" i="87"/>
  <c r="Z955" i="87"/>
  <c r="Z954" i="87"/>
  <c r="Z953" i="87"/>
  <c r="Z952" i="87"/>
  <c r="Z951" i="87"/>
  <c r="Z950" i="87"/>
  <c r="Z949" i="87"/>
  <c r="Z948" i="87"/>
  <c r="Z947" i="87"/>
  <c r="Z946" i="87"/>
  <c r="Z945" i="87"/>
  <c r="Z944" i="87"/>
  <c r="Z943" i="87"/>
  <c r="Z942" i="87"/>
  <c r="Z941" i="87"/>
  <c r="Z940" i="87"/>
  <c r="Z939" i="87"/>
  <c r="Z938" i="87"/>
  <c r="Z937" i="87"/>
  <c r="Z936" i="87"/>
  <c r="Z935" i="87"/>
  <c r="Z934" i="87"/>
  <c r="Z933" i="87"/>
  <c r="Z932" i="87"/>
  <c r="Z931" i="87"/>
  <c r="Z930" i="87"/>
  <c r="Z929" i="87"/>
  <c r="Z928" i="87"/>
  <c r="Z927" i="87"/>
  <c r="Z926" i="87"/>
  <c r="Z925" i="87"/>
  <c r="Z924" i="87"/>
  <c r="Z923" i="87"/>
  <c r="Z922" i="87"/>
  <c r="Z921" i="87"/>
  <c r="Z920" i="87"/>
  <c r="Z919" i="87"/>
  <c r="Z918" i="87"/>
  <c r="Z917" i="87"/>
  <c r="Z916" i="87"/>
  <c r="Z915" i="87"/>
  <c r="Z914" i="87"/>
  <c r="Z913" i="87"/>
  <c r="Z912" i="87"/>
  <c r="Z911" i="87"/>
  <c r="Z910" i="87"/>
  <c r="Z909" i="87"/>
  <c r="Z908" i="87"/>
  <c r="Z907" i="87"/>
  <c r="Z906" i="87"/>
  <c r="Z905" i="87"/>
  <c r="Z904" i="87"/>
  <c r="Z903" i="87"/>
  <c r="Z902" i="87"/>
  <c r="Z901" i="87"/>
  <c r="Z900" i="87"/>
  <c r="Z899" i="87"/>
  <c r="Z898" i="87"/>
  <c r="Z897" i="87"/>
  <c r="Z896" i="87"/>
  <c r="Z895" i="87"/>
  <c r="Z894" i="87"/>
  <c r="Z893" i="87"/>
  <c r="Z892" i="87"/>
  <c r="Z891" i="87"/>
  <c r="Z890" i="87"/>
  <c r="Z889" i="87"/>
  <c r="Z888" i="87"/>
  <c r="Z887" i="87"/>
  <c r="Z886" i="87"/>
  <c r="Z885" i="87"/>
  <c r="Z884" i="87"/>
  <c r="Z883" i="87"/>
  <c r="Z882" i="87"/>
  <c r="Z881" i="87"/>
  <c r="Z880" i="87"/>
  <c r="Z879" i="87"/>
  <c r="Z878" i="87"/>
  <c r="Z877" i="87"/>
  <c r="Z876" i="87"/>
  <c r="Z875" i="87"/>
  <c r="Z874" i="87"/>
  <c r="Z873" i="87"/>
  <c r="Z872" i="87"/>
  <c r="Z871" i="87"/>
  <c r="Z870" i="87"/>
  <c r="Z869" i="87"/>
  <c r="Z868" i="87"/>
  <c r="Z867" i="87"/>
  <c r="Z866" i="87"/>
  <c r="Z865" i="87"/>
  <c r="Z864" i="87"/>
  <c r="Z863" i="87"/>
  <c r="Z862" i="87"/>
  <c r="Z861" i="87"/>
  <c r="Z860" i="87"/>
  <c r="Z859" i="87"/>
  <c r="Z858" i="87"/>
  <c r="Z857" i="87"/>
  <c r="Z856" i="87"/>
  <c r="Z855" i="87"/>
  <c r="Z854" i="87"/>
  <c r="Z853" i="87"/>
  <c r="Z852" i="87"/>
  <c r="Z851" i="87"/>
  <c r="Z850" i="87"/>
  <c r="Z849" i="87"/>
  <c r="Z848" i="87"/>
  <c r="Z847" i="87"/>
  <c r="Z846" i="87"/>
  <c r="Z845" i="87"/>
  <c r="Z844" i="87"/>
  <c r="Z843" i="87"/>
  <c r="Z842" i="87"/>
  <c r="Z841" i="87"/>
  <c r="Z840" i="87"/>
  <c r="Z839" i="87"/>
  <c r="Z838" i="87"/>
  <c r="Z837" i="87"/>
  <c r="Z836" i="87"/>
  <c r="Z835" i="87"/>
  <c r="Z834" i="87"/>
  <c r="Z833" i="87"/>
  <c r="Z832" i="87"/>
  <c r="Z831" i="87"/>
  <c r="Z830" i="87"/>
  <c r="Z829" i="87"/>
  <c r="Z828" i="87"/>
  <c r="Z827" i="87"/>
  <c r="Z826" i="87"/>
  <c r="Z825" i="87"/>
  <c r="Z824" i="87"/>
  <c r="Z823" i="87"/>
  <c r="Z822" i="87"/>
  <c r="Z821" i="87"/>
  <c r="Z820" i="87"/>
  <c r="Z819" i="87"/>
  <c r="Z818" i="87"/>
  <c r="Z817" i="87"/>
  <c r="Z816" i="87"/>
  <c r="Z815" i="87"/>
  <c r="Z814" i="87"/>
  <c r="Z813" i="87"/>
  <c r="Z812" i="87"/>
  <c r="Z811" i="87"/>
  <c r="Z810" i="87"/>
  <c r="Z809" i="87"/>
  <c r="Z808" i="87"/>
  <c r="Z807" i="87"/>
  <c r="Z806" i="87"/>
  <c r="Z805" i="87"/>
  <c r="Z804" i="87"/>
  <c r="Z803" i="87"/>
  <c r="Z802" i="87"/>
  <c r="Z801" i="87"/>
  <c r="Z800" i="87"/>
  <c r="Z799" i="87"/>
  <c r="Z798" i="87"/>
  <c r="Z797" i="87"/>
  <c r="Z796" i="87"/>
  <c r="Z795" i="87"/>
  <c r="Z794" i="87"/>
  <c r="Z793" i="87"/>
  <c r="Z792" i="87"/>
  <c r="Z791" i="87"/>
  <c r="Z790" i="87"/>
  <c r="Z789" i="87"/>
  <c r="Z788" i="87"/>
  <c r="Z787" i="87"/>
  <c r="Z786" i="87"/>
  <c r="Z785" i="87"/>
  <c r="Z784" i="87"/>
  <c r="Z783" i="87"/>
  <c r="Z782" i="87"/>
  <c r="Z781" i="87"/>
  <c r="Z780" i="87"/>
  <c r="Z779" i="87"/>
  <c r="Z778" i="87"/>
  <c r="Z777" i="87"/>
  <c r="Z776" i="87"/>
  <c r="Z775" i="87"/>
  <c r="Z774" i="87"/>
  <c r="Z773" i="87"/>
  <c r="Z772" i="87"/>
  <c r="Z771" i="87"/>
  <c r="Z770" i="87"/>
  <c r="Z769" i="87"/>
  <c r="Z768" i="87"/>
  <c r="Z767" i="87"/>
  <c r="Z766" i="87"/>
  <c r="Z765" i="87"/>
  <c r="Z764" i="87"/>
  <c r="Z763" i="87"/>
  <c r="Z762" i="87"/>
  <c r="Z761" i="87"/>
  <c r="Z760" i="87"/>
  <c r="Z759" i="87"/>
  <c r="Z758" i="87"/>
  <c r="Z757" i="87"/>
  <c r="Z756" i="87"/>
  <c r="Z755" i="87"/>
  <c r="Z754" i="87"/>
  <c r="Z753" i="87"/>
  <c r="Z752" i="87"/>
  <c r="Z751" i="87"/>
  <c r="Z750" i="87"/>
  <c r="Z749" i="87"/>
  <c r="Z748" i="87"/>
  <c r="Z747" i="87"/>
  <c r="Z746" i="87"/>
  <c r="Z745" i="87"/>
  <c r="Z744" i="87"/>
  <c r="Z743" i="87"/>
  <c r="Z742" i="87"/>
  <c r="Z741" i="87"/>
  <c r="Z740" i="87"/>
  <c r="Z739" i="87"/>
  <c r="Z738" i="87"/>
  <c r="Z737" i="87"/>
  <c r="Z736" i="87"/>
  <c r="Z735" i="87"/>
  <c r="Z734" i="87"/>
  <c r="Z733" i="87"/>
  <c r="Z732" i="87"/>
  <c r="Z731" i="87"/>
  <c r="Z730" i="87"/>
  <c r="Z729" i="87"/>
  <c r="Z728" i="87"/>
  <c r="Z727" i="87"/>
  <c r="Z726" i="87"/>
  <c r="Z725" i="87"/>
  <c r="Z724" i="87"/>
  <c r="Z723" i="87"/>
  <c r="Z722" i="87"/>
  <c r="Z721" i="87"/>
  <c r="Z720" i="87"/>
  <c r="Z719" i="87"/>
  <c r="Z718" i="87"/>
  <c r="Z717" i="87"/>
  <c r="Z716" i="87"/>
  <c r="Z715" i="87"/>
  <c r="Z714" i="87"/>
  <c r="Z713" i="87"/>
  <c r="Z712" i="87"/>
  <c r="Z711" i="87"/>
  <c r="Z710" i="87"/>
  <c r="Z709" i="87"/>
  <c r="Z708" i="87"/>
  <c r="Z707" i="87"/>
  <c r="Z706" i="87"/>
  <c r="Z705" i="87"/>
  <c r="Z704" i="87"/>
  <c r="Z703" i="87"/>
  <c r="Z702" i="87"/>
  <c r="Z701" i="87"/>
  <c r="Z700" i="87"/>
  <c r="Z699" i="87"/>
  <c r="Z698" i="87"/>
  <c r="Z697" i="87"/>
  <c r="Z696" i="87"/>
  <c r="Z695" i="87"/>
  <c r="Z694" i="87"/>
  <c r="Z693" i="87"/>
  <c r="Z692" i="87"/>
  <c r="Z691" i="87"/>
  <c r="Z690" i="87"/>
  <c r="Z689" i="87"/>
  <c r="Z688" i="87"/>
  <c r="Z687" i="87"/>
  <c r="Z686" i="87"/>
  <c r="Z685" i="87"/>
  <c r="Z684" i="87"/>
  <c r="Z683" i="87"/>
  <c r="Z682" i="87"/>
  <c r="Z681" i="87"/>
  <c r="Z680" i="87"/>
  <c r="Z679" i="87"/>
  <c r="Z678" i="87"/>
  <c r="Z677" i="87"/>
  <c r="Z676" i="87"/>
  <c r="Z675" i="87"/>
  <c r="Z674" i="87"/>
  <c r="Z673" i="87"/>
  <c r="Z672" i="87"/>
  <c r="Z671" i="87"/>
  <c r="Z670" i="87"/>
  <c r="Z669" i="87"/>
  <c r="Z668" i="87"/>
  <c r="Z667" i="87"/>
  <c r="Z666" i="87"/>
  <c r="Z665" i="87"/>
  <c r="Z664" i="87"/>
  <c r="Z663" i="87"/>
  <c r="Z662" i="87"/>
  <c r="Z661" i="87"/>
  <c r="Z660" i="87"/>
  <c r="Z659" i="87"/>
  <c r="Z658" i="87"/>
  <c r="Z657" i="87"/>
  <c r="Z656" i="87"/>
  <c r="Z655" i="87"/>
  <c r="Z654" i="87"/>
  <c r="Z653" i="87"/>
  <c r="Z652" i="87"/>
  <c r="Z651" i="87"/>
  <c r="Z650" i="87"/>
  <c r="Z649" i="87"/>
  <c r="Z648" i="87"/>
  <c r="Z647" i="87"/>
  <c r="Z646" i="87"/>
  <c r="Z645" i="87"/>
  <c r="Z644" i="87"/>
  <c r="Z643" i="87"/>
  <c r="Z642" i="87"/>
  <c r="Z641" i="87"/>
  <c r="Z640" i="87"/>
  <c r="Z639" i="87"/>
  <c r="Z638" i="87"/>
  <c r="Z637" i="87"/>
  <c r="Z636" i="87"/>
  <c r="Z635" i="87"/>
  <c r="Z634" i="87"/>
  <c r="Z633" i="87"/>
  <c r="Z632" i="87"/>
  <c r="Z631" i="87"/>
  <c r="Z630" i="87"/>
  <c r="Z629" i="87"/>
  <c r="Z628" i="87"/>
  <c r="Z627" i="87"/>
  <c r="Z626" i="87"/>
  <c r="Z625" i="87"/>
  <c r="Z624" i="87"/>
  <c r="Z623" i="87"/>
  <c r="Z622" i="87"/>
  <c r="Z621" i="87"/>
  <c r="Z620" i="87"/>
  <c r="Z619" i="87"/>
  <c r="Z618" i="87"/>
  <c r="Z617" i="87"/>
  <c r="Z616" i="87"/>
  <c r="Z615" i="87"/>
  <c r="Z614" i="87"/>
  <c r="Z613" i="87"/>
  <c r="Z612" i="87"/>
  <c r="Z611" i="87"/>
  <c r="Z610" i="87"/>
  <c r="Z609" i="87"/>
  <c r="Z608" i="87"/>
  <c r="Z607" i="87"/>
  <c r="Z606" i="87"/>
  <c r="Z605" i="87"/>
  <c r="Z604" i="87"/>
  <c r="Z603" i="87"/>
  <c r="Z602" i="87"/>
  <c r="Z601" i="87"/>
  <c r="Z600" i="87"/>
  <c r="Z599" i="87"/>
  <c r="Z598" i="87"/>
  <c r="Z597" i="87"/>
  <c r="Z596" i="87"/>
  <c r="Z595" i="87"/>
  <c r="Z594" i="87"/>
  <c r="Z593" i="87"/>
  <c r="Z592" i="87"/>
  <c r="Z591" i="87"/>
  <c r="Z590" i="87"/>
  <c r="Z589" i="87"/>
  <c r="Z588" i="87"/>
  <c r="Z587" i="87"/>
  <c r="Z586" i="87"/>
  <c r="Z585" i="87"/>
  <c r="Z584" i="87"/>
  <c r="Z583" i="87"/>
  <c r="Z582" i="87"/>
  <c r="Z581" i="87"/>
  <c r="Z580" i="87"/>
  <c r="Z579" i="87"/>
  <c r="Z578" i="87"/>
  <c r="Z577" i="87"/>
  <c r="Z576" i="87"/>
  <c r="Z575" i="87"/>
  <c r="Z574" i="87"/>
  <c r="Z573" i="87"/>
  <c r="Z572" i="87"/>
  <c r="Z571" i="87"/>
  <c r="Z570" i="87"/>
  <c r="Z569" i="87"/>
  <c r="Z568" i="87"/>
  <c r="Z567" i="87"/>
  <c r="Z566" i="87"/>
  <c r="Z565" i="87"/>
  <c r="Z564" i="87"/>
  <c r="Z563" i="87"/>
  <c r="Z562" i="87"/>
  <c r="Z561" i="87"/>
  <c r="Z560" i="87"/>
  <c r="Z559" i="87"/>
  <c r="Z558" i="87"/>
  <c r="Z557" i="87"/>
  <c r="Z556" i="87"/>
  <c r="Z555" i="87"/>
  <c r="Z554" i="87"/>
  <c r="Z553" i="87"/>
  <c r="Z552" i="87"/>
  <c r="Z551" i="87"/>
  <c r="Z550" i="87"/>
  <c r="Z549" i="87"/>
  <c r="Z548" i="87"/>
  <c r="Z547" i="87"/>
  <c r="Z546" i="87"/>
  <c r="Z545" i="87"/>
  <c r="Z544" i="87"/>
  <c r="Z543" i="87"/>
  <c r="Z542" i="87"/>
  <c r="Z541" i="87"/>
  <c r="Z540" i="87"/>
  <c r="Z539" i="87"/>
  <c r="Z538" i="87"/>
  <c r="Z537" i="87"/>
  <c r="Z536" i="87"/>
  <c r="Z535" i="87"/>
  <c r="Z534" i="87"/>
  <c r="Z533" i="87"/>
  <c r="Z532" i="87"/>
  <c r="Z531" i="87"/>
  <c r="Z530" i="87"/>
  <c r="Z529" i="87"/>
  <c r="Z528" i="87"/>
  <c r="Z527" i="87"/>
  <c r="Z526" i="87"/>
  <c r="Z525" i="87"/>
  <c r="Z524" i="87"/>
  <c r="Z523" i="87"/>
  <c r="Z522" i="87"/>
  <c r="Z521" i="87"/>
  <c r="Z520" i="87"/>
  <c r="Z519" i="87"/>
  <c r="Z518" i="87"/>
  <c r="Z517" i="87"/>
  <c r="Z516" i="87"/>
  <c r="Z515" i="87"/>
  <c r="Z514" i="87"/>
  <c r="Z513" i="87"/>
  <c r="Z512" i="87"/>
  <c r="Z511" i="87"/>
  <c r="Z510" i="87"/>
  <c r="Z509" i="87"/>
  <c r="Z508" i="87"/>
  <c r="Z507" i="87"/>
  <c r="Z506" i="87"/>
  <c r="Z505" i="87"/>
  <c r="Z504" i="87"/>
  <c r="Z503" i="87"/>
  <c r="Z502" i="87"/>
  <c r="Z501" i="87"/>
  <c r="Z500" i="87"/>
  <c r="Z499" i="87"/>
  <c r="Z498" i="87"/>
  <c r="Z497" i="87"/>
  <c r="Z496" i="87"/>
  <c r="Z495" i="87"/>
  <c r="Z494" i="87"/>
  <c r="Z493" i="87"/>
  <c r="Z492" i="87"/>
  <c r="Z491" i="87"/>
  <c r="Z490" i="87"/>
  <c r="Z489" i="87"/>
  <c r="Z488" i="87"/>
  <c r="Z487" i="87"/>
  <c r="Z486" i="87"/>
  <c r="Z485" i="87"/>
  <c r="Z484" i="87"/>
  <c r="Z483" i="87"/>
  <c r="Z482" i="87"/>
  <c r="Z481" i="87"/>
  <c r="Z480" i="87"/>
  <c r="Z479" i="87"/>
  <c r="Z478" i="87"/>
  <c r="Z477" i="87"/>
  <c r="Z476" i="87"/>
  <c r="Z475" i="87"/>
  <c r="Z474" i="87"/>
  <c r="Z473" i="87"/>
  <c r="Z472" i="87"/>
  <c r="Z471" i="87"/>
  <c r="Z470" i="87"/>
  <c r="Z469" i="87"/>
  <c r="Z468" i="87"/>
  <c r="Z467" i="87"/>
  <c r="Z466" i="87"/>
  <c r="Z465" i="87"/>
  <c r="Z464" i="87"/>
  <c r="Z463" i="87"/>
  <c r="Z462" i="87"/>
  <c r="Z461" i="87"/>
  <c r="Z460" i="87"/>
  <c r="Z459" i="87"/>
  <c r="Z458" i="87"/>
  <c r="Z457" i="87"/>
  <c r="Z456" i="87"/>
  <c r="Z455" i="87"/>
  <c r="Z454" i="87"/>
  <c r="Z453" i="87"/>
  <c r="Z452" i="87"/>
  <c r="Z451" i="87"/>
  <c r="Z450" i="87"/>
  <c r="Z449" i="87"/>
  <c r="Z448" i="87"/>
  <c r="Z447" i="87"/>
  <c r="Z446" i="87"/>
  <c r="Z445" i="87"/>
  <c r="Z444" i="87"/>
  <c r="Z443" i="87"/>
  <c r="Z442" i="87"/>
  <c r="Z441" i="87"/>
  <c r="Z440" i="87"/>
  <c r="Z439" i="87"/>
  <c r="Z438" i="87"/>
  <c r="Z437" i="87"/>
  <c r="Z436" i="87"/>
  <c r="Z435" i="87"/>
  <c r="Z434" i="87"/>
  <c r="Z433" i="87"/>
  <c r="Z432" i="87"/>
  <c r="Z431" i="87"/>
  <c r="Z430" i="87"/>
  <c r="Z429" i="87"/>
  <c r="Z428" i="87"/>
  <c r="Z427" i="87"/>
  <c r="Z426" i="87"/>
  <c r="Z425" i="87"/>
  <c r="Z424" i="87"/>
  <c r="Z423" i="87"/>
  <c r="Z422" i="87"/>
  <c r="Z421" i="87"/>
  <c r="Z420" i="87"/>
  <c r="Z419" i="87"/>
  <c r="Z418" i="87"/>
  <c r="Z417" i="87"/>
  <c r="Z416" i="87"/>
  <c r="Z415" i="87"/>
  <c r="Z414" i="87"/>
  <c r="Z413" i="87"/>
  <c r="Z412" i="87"/>
  <c r="Z411" i="87"/>
  <c r="Z410" i="87"/>
  <c r="Z409" i="87"/>
  <c r="Z408" i="87"/>
  <c r="Z407" i="87"/>
  <c r="Z406" i="87"/>
  <c r="Z405" i="87"/>
  <c r="Z404" i="87"/>
  <c r="Z403" i="87"/>
  <c r="Z402" i="87"/>
  <c r="Z401" i="87"/>
  <c r="Z400" i="87"/>
  <c r="Z399" i="87"/>
  <c r="Z398" i="87"/>
  <c r="Z397" i="87"/>
  <c r="Z396" i="87"/>
  <c r="Z395" i="87"/>
  <c r="Z394" i="87"/>
  <c r="Z393" i="87"/>
  <c r="Z392" i="87"/>
  <c r="Z391" i="87"/>
  <c r="Z390" i="87"/>
  <c r="Z389" i="87"/>
  <c r="Z388" i="87"/>
  <c r="Z387" i="87"/>
  <c r="Z386" i="87"/>
  <c r="Z385" i="87"/>
  <c r="Z384" i="87"/>
  <c r="Z383" i="87"/>
  <c r="Z382" i="87"/>
  <c r="Z381" i="87"/>
  <c r="Z380" i="87"/>
  <c r="Z379" i="87"/>
  <c r="Z378" i="87"/>
  <c r="Z377" i="87"/>
  <c r="Z376" i="87"/>
  <c r="Z375" i="87"/>
  <c r="Z374" i="87"/>
  <c r="Z373" i="87"/>
  <c r="Z372" i="87"/>
  <c r="Z371" i="87"/>
  <c r="Z370" i="87"/>
  <c r="Z369" i="87"/>
  <c r="Z368" i="87"/>
  <c r="Z367" i="87"/>
  <c r="Z366" i="87"/>
  <c r="Z365" i="87"/>
  <c r="Z364" i="87"/>
  <c r="Z363" i="87"/>
  <c r="Z362" i="87"/>
  <c r="Z361" i="87"/>
  <c r="Z360" i="87"/>
  <c r="Z359" i="87"/>
  <c r="Z358" i="87"/>
  <c r="Z357" i="87"/>
  <c r="Z356" i="87"/>
  <c r="Z355" i="87"/>
  <c r="Z354" i="87"/>
  <c r="Z353" i="87"/>
  <c r="Z352" i="87"/>
  <c r="Z351" i="87"/>
  <c r="Z350" i="87"/>
  <c r="Z349" i="87"/>
  <c r="Z348" i="87"/>
  <c r="Z347" i="87"/>
  <c r="Z346" i="87"/>
  <c r="Z345" i="87"/>
  <c r="Z344" i="87"/>
  <c r="Z343" i="87"/>
  <c r="Z342" i="87"/>
  <c r="Z341" i="87"/>
  <c r="Z340" i="87"/>
  <c r="Z339" i="87"/>
  <c r="Z338" i="87"/>
  <c r="Z337" i="87"/>
  <c r="Z336" i="87"/>
  <c r="Z335" i="87"/>
  <c r="Z334" i="87"/>
  <c r="Z333" i="87"/>
  <c r="Z332" i="87"/>
  <c r="Z331" i="87"/>
  <c r="Z330" i="87"/>
  <c r="Z329" i="87"/>
  <c r="Z328" i="87"/>
  <c r="Z327" i="87"/>
  <c r="Z326" i="87"/>
  <c r="Z325" i="87"/>
  <c r="Z324" i="87"/>
  <c r="Z323" i="87"/>
  <c r="Z322" i="87"/>
  <c r="Z321" i="87"/>
  <c r="Z320" i="87"/>
  <c r="Z319" i="87"/>
  <c r="Z318" i="87"/>
  <c r="Z317" i="87"/>
  <c r="Z316" i="87"/>
  <c r="Z315" i="87"/>
  <c r="Z314" i="87"/>
  <c r="Z313" i="87"/>
  <c r="Z312" i="87"/>
  <c r="Z311" i="87"/>
  <c r="Z310" i="87"/>
  <c r="Z309" i="87"/>
  <c r="Z308" i="87"/>
  <c r="Z307" i="87"/>
  <c r="Z306" i="87"/>
  <c r="Z305" i="87"/>
  <c r="Z304" i="87"/>
  <c r="Z303" i="87"/>
  <c r="Z302" i="87"/>
  <c r="Z301" i="87"/>
  <c r="Z300" i="87"/>
  <c r="Z299" i="87"/>
  <c r="Z298" i="87"/>
  <c r="Z297" i="87"/>
  <c r="Z296" i="87"/>
  <c r="Z295" i="87"/>
  <c r="Z294" i="87"/>
  <c r="Z293" i="87"/>
  <c r="Z292" i="87"/>
  <c r="Z291" i="87"/>
  <c r="Z290" i="87"/>
  <c r="Z289" i="87"/>
  <c r="Z288" i="87"/>
  <c r="Z287" i="87"/>
  <c r="Z286" i="87"/>
  <c r="Z285" i="87"/>
  <c r="Z284" i="87"/>
  <c r="Z283" i="87"/>
  <c r="Z282" i="87"/>
  <c r="Z281" i="87"/>
  <c r="Z280" i="87"/>
  <c r="Z279" i="87"/>
  <c r="Z278" i="87"/>
  <c r="Z277" i="87"/>
  <c r="Z276" i="87"/>
  <c r="Z275" i="87"/>
  <c r="Z274" i="87"/>
  <c r="Z273" i="87"/>
  <c r="Z272" i="87"/>
  <c r="Z271" i="87"/>
  <c r="Z270" i="87"/>
  <c r="Z269" i="87"/>
  <c r="Z268" i="87"/>
  <c r="Z267" i="87"/>
  <c r="Z266" i="87"/>
  <c r="Z265" i="87"/>
  <c r="Z264" i="87"/>
  <c r="Z263" i="87"/>
  <c r="Z262" i="87"/>
  <c r="Z261" i="87"/>
  <c r="Z260" i="87"/>
  <c r="Z259" i="87"/>
  <c r="Z258" i="87"/>
  <c r="Z257" i="87"/>
  <c r="Z256" i="87"/>
  <c r="Z255" i="87"/>
  <c r="Z254" i="87"/>
  <c r="Z253" i="87"/>
  <c r="Z252" i="87"/>
  <c r="Z251" i="87"/>
  <c r="Z250" i="87"/>
  <c r="Z249" i="87"/>
  <c r="Z248" i="87"/>
  <c r="Z247" i="87"/>
  <c r="Z246" i="87"/>
  <c r="Z245" i="87"/>
  <c r="Z244" i="87"/>
  <c r="Z243" i="87"/>
  <c r="Z242" i="87"/>
  <c r="Z241" i="87"/>
  <c r="Z240" i="87"/>
  <c r="Z239" i="87"/>
  <c r="Z238" i="87"/>
  <c r="Z237" i="87"/>
  <c r="Z236" i="87"/>
  <c r="Z235" i="87"/>
  <c r="Z234" i="87"/>
  <c r="Z233" i="87"/>
  <c r="Z232" i="87"/>
  <c r="Z231" i="87"/>
  <c r="Z230" i="87"/>
  <c r="Z229" i="87"/>
  <c r="Z228" i="87"/>
  <c r="Z227" i="87"/>
  <c r="Z226" i="87"/>
  <c r="Z225" i="87"/>
  <c r="Z224" i="87"/>
  <c r="Z223" i="87"/>
  <c r="Z222" i="87"/>
  <c r="Z221" i="87"/>
  <c r="Z220" i="87"/>
  <c r="Z219" i="87"/>
  <c r="Z218" i="87"/>
  <c r="Z217" i="87"/>
  <c r="Z216" i="87"/>
  <c r="Z215" i="87"/>
  <c r="Z214" i="87"/>
  <c r="Z213" i="87"/>
  <c r="Z212" i="87"/>
  <c r="Z211" i="87"/>
  <c r="Z210" i="87"/>
  <c r="Z209" i="87"/>
  <c r="Z208" i="87"/>
  <c r="Z207" i="87"/>
  <c r="Z206" i="87"/>
  <c r="Z205" i="87"/>
  <c r="Z204" i="87"/>
  <c r="Z203" i="87"/>
  <c r="Z202" i="87"/>
  <c r="Z201" i="87"/>
  <c r="Z200" i="87"/>
  <c r="Z199" i="87"/>
  <c r="Z198" i="87"/>
  <c r="Z197" i="87"/>
  <c r="Z196" i="87"/>
  <c r="Z195" i="87"/>
  <c r="Z194" i="87"/>
  <c r="Z193" i="87"/>
  <c r="Z192" i="87"/>
  <c r="Z191" i="87"/>
  <c r="Z190" i="87"/>
  <c r="Z189" i="87"/>
  <c r="Z188" i="87"/>
  <c r="Z187" i="87"/>
  <c r="Z186" i="87"/>
  <c r="Z185" i="87"/>
  <c r="Z184" i="87"/>
  <c r="Z183" i="87"/>
  <c r="Z182" i="87"/>
  <c r="Z181" i="87"/>
  <c r="Z180" i="87"/>
  <c r="Z179" i="87"/>
  <c r="Z178" i="87"/>
  <c r="Z177" i="87"/>
  <c r="Z176" i="87"/>
  <c r="Z175" i="87"/>
  <c r="Z174" i="87"/>
  <c r="Z173" i="87"/>
  <c r="Z172" i="87"/>
  <c r="Z171" i="87"/>
  <c r="Z170" i="87"/>
  <c r="Z169" i="87"/>
  <c r="Z168" i="87"/>
  <c r="Z167" i="87"/>
  <c r="Z166" i="87"/>
  <c r="Z165" i="87"/>
  <c r="Z164" i="87"/>
  <c r="Z163" i="87"/>
  <c r="Z162" i="87"/>
  <c r="Z161" i="87"/>
  <c r="Z160" i="87"/>
  <c r="Z159" i="87"/>
  <c r="Z158" i="87"/>
  <c r="Z157" i="87"/>
  <c r="Z156" i="87"/>
  <c r="Z155" i="87"/>
  <c r="Z154" i="87"/>
  <c r="Z153" i="87"/>
  <c r="Z152" i="87"/>
  <c r="Z151" i="87"/>
  <c r="Z150" i="87"/>
  <c r="Z149" i="87"/>
  <c r="Z148" i="87"/>
  <c r="Z147" i="87"/>
  <c r="Z146" i="87"/>
  <c r="Z145" i="87"/>
  <c r="Z144" i="87"/>
  <c r="Z143" i="87"/>
  <c r="Z142" i="87"/>
  <c r="Z141" i="87"/>
  <c r="Z140" i="87"/>
  <c r="Z139" i="87"/>
  <c r="Z138" i="87"/>
  <c r="Z137" i="87"/>
  <c r="Z136" i="87"/>
  <c r="Z135" i="87"/>
  <c r="Z134" i="87"/>
  <c r="Z133" i="87"/>
  <c r="Z132" i="87"/>
  <c r="Z131" i="87"/>
  <c r="Z130" i="87"/>
  <c r="Z129" i="87"/>
  <c r="Z128" i="87"/>
  <c r="Z127" i="87"/>
  <c r="Z126" i="87"/>
  <c r="Z125" i="87"/>
  <c r="Z124" i="87"/>
  <c r="Z123" i="87"/>
  <c r="Z122" i="87"/>
  <c r="Z121" i="87"/>
  <c r="Z120" i="87"/>
  <c r="Z119" i="87"/>
  <c r="Z118" i="87"/>
  <c r="Z117" i="87"/>
  <c r="Z116" i="87"/>
  <c r="Z115" i="87"/>
  <c r="Z114" i="87"/>
  <c r="Z113" i="87"/>
  <c r="Z112" i="87"/>
  <c r="Z111" i="87"/>
  <c r="Z110" i="87"/>
  <c r="Z109" i="87"/>
  <c r="Z108" i="87"/>
  <c r="Z107" i="87"/>
  <c r="Z106" i="87"/>
  <c r="Z105" i="87"/>
  <c r="Z104" i="87"/>
  <c r="Z103" i="87"/>
  <c r="Z102" i="87"/>
  <c r="Z101" i="87"/>
  <c r="Z100" i="87"/>
  <c r="Z99" i="87"/>
  <c r="Z98" i="87"/>
  <c r="Z97" i="87"/>
  <c r="Z96" i="87"/>
  <c r="Z95" i="87"/>
  <c r="Z94" i="87"/>
  <c r="Z93" i="87"/>
  <c r="Z92" i="87"/>
  <c r="Z91" i="87"/>
  <c r="Z90" i="87"/>
  <c r="Z89" i="87"/>
  <c r="Z88" i="87"/>
  <c r="Z87" i="87"/>
  <c r="Z86" i="87"/>
  <c r="Z85" i="87"/>
  <c r="Z84" i="87"/>
  <c r="Z83" i="87"/>
  <c r="Z82" i="87"/>
  <c r="Z81" i="87"/>
  <c r="Z80" i="87"/>
  <c r="Z79" i="87"/>
  <c r="Z78" i="87"/>
  <c r="Z77" i="87"/>
  <c r="Z76" i="87"/>
  <c r="Z75" i="87"/>
  <c r="Z74" i="87"/>
  <c r="Z73" i="87"/>
  <c r="Z72" i="87"/>
  <c r="Z71" i="87"/>
  <c r="Z70" i="87"/>
  <c r="Z69" i="87"/>
  <c r="Z68" i="87"/>
  <c r="Z67" i="87"/>
  <c r="Z66" i="87"/>
  <c r="Z65" i="87"/>
  <c r="Z64" i="87"/>
  <c r="Z63" i="87"/>
  <c r="Z62" i="87"/>
  <c r="Z61" i="87"/>
  <c r="Z60" i="87"/>
  <c r="Z59" i="87"/>
  <c r="Z58" i="87"/>
  <c r="Z57" i="87"/>
  <c r="Z56" i="87"/>
  <c r="Z55" i="87"/>
  <c r="Z54" i="87"/>
  <c r="Z53" i="87"/>
  <c r="Z52" i="87"/>
  <c r="Z51" i="87"/>
  <c r="Z50" i="87"/>
  <c r="Z49" i="87"/>
  <c r="Z48" i="87"/>
  <c r="Z47" i="87"/>
  <c r="Z46" i="87"/>
  <c r="Z45" i="87"/>
  <c r="Z44" i="87"/>
  <c r="Z43" i="87"/>
  <c r="Z42" i="87"/>
  <c r="Z41" i="87"/>
  <c r="Z40" i="87"/>
  <c r="Z39" i="87"/>
  <c r="Z38" i="87"/>
  <c r="Z37" i="87"/>
  <c r="Z36" i="87"/>
  <c r="Z35" i="87"/>
  <c r="Z34" i="87"/>
  <c r="Z33" i="87"/>
  <c r="Z32" i="87"/>
  <c r="Z31" i="87"/>
  <c r="Z30" i="87"/>
  <c r="Z29" i="87"/>
  <c r="Z28" i="87"/>
  <c r="Z27" i="87"/>
  <c r="Z26" i="87"/>
  <c r="Z25" i="87"/>
  <c r="Z24" i="87"/>
  <c r="Z23" i="87"/>
  <c r="Z22" i="87"/>
  <c r="Z21" i="87"/>
  <c r="Z20" i="87"/>
  <c r="Z19" i="87"/>
  <c r="Z18" i="87"/>
  <c r="Z17" i="87"/>
  <c r="Z16" i="87"/>
  <c r="Z15" i="87"/>
  <c r="Z14" i="87"/>
  <c r="Z13" i="87"/>
  <c r="Z12" i="87"/>
  <c r="Z11" i="87"/>
  <c r="Z10" i="87"/>
  <c r="Z9" i="87"/>
  <c r="Z8" i="87"/>
  <c r="Z7" i="87"/>
  <c r="Z6" i="87"/>
  <c r="Z5" i="87"/>
  <c r="Z4" i="87"/>
  <c r="Z3" i="87"/>
  <c r="B1798" i="87"/>
  <c r="A1798" i="87" s="1"/>
  <c r="B1797" i="87"/>
  <c r="A1797" i="87" s="1"/>
  <c r="B1796" i="87"/>
  <c r="A1796" i="87" s="1"/>
  <c r="B1795" i="87"/>
  <c r="A1795" i="87" s="1"/>
  <c r="B1794" i="87"/>
  <c r="A1794" i="87" s="1"/>
  <c r="B1793" i="87"/>
  <c r="A1793" i="87" s="1"/>
  <c r="B1792" i="87"/>
  <c r="A1792" i="87" s="1"/>
  <c r="B1791" i="87"/>
  <c r="A1791" i="87" s="1"/>
  <c r="B1790" i="87"/>
  <c r="A1790" i="87" s="1"/>
  <c r="B1789" i="87"/>
  <c r="A1789" i="87" s="1"/>
  <c r="B1788" i="87"/>
  <c r="A1788" i="87" s="1"/>
  <c r="B1787" i="87"/>
  <c r="A1787" i="87" s="1"/>
  <c r="B1786" i="87"/>
  <c r="A1786" i="87" s="1"/>
  <c r="B1785" i="87"/>
  <c r="A1785" i="87" s="1"/>
  <c r="B1784" i="87"/>
  <c r="A1784" i="87" s="1"/>
  <c r="B1783" i="87"/>
  <c r="A1783" i="87" s="1"/>
  <c r="B1782" i="87"/>
  <c r="A1782" i="87" s="1"/>
  <c r="B1781" i="87"/>
  <c r="A1781" i="87" s="1"/>
  <c r="B1780" i="87"/>
  <c r="A1780" i="87" s="1"/>
  <c r="B1779" i="87"/>
  <c r="A1779" i="87" s="1"/>
  <c r="B1778" i="87"/>
  <c r="A1778" i="87" s="1"/>
  <c r="B1777" i="87"/>
  <c r="A1777" i="87" s="1"/>
  <c r="B1776" i="87"/>
  <c r="A1776" i="87" s="1"/>
  <c r="B1775" i="87"/>
  <c r="A1775" i="87" s="1"/>
  <c r="B1774" i="87"/>
  <c r="A1774" i="87" s="1"/>
  <c r="B1773" i="87"/>
  <c r="A1773" i="87" s="1"/>
  <c r="B1772" i="87"/>
  <c r="A1772" i="87" s="1"/>
  <c r="B1771" i="87"/>
  <c r="A1771" i="87" s="1"/>
  <c r="B1770" i="87"/>
  <c r="A1770" i="87" s="1"/>
  <c r="B1769" i="87"/>
  <c r="A1769" i="87" s="1"/>
  <c r="B1768" i="87"/>
  <c r="A1768" i="87" s="1"/>
  <c r="B1767" i="87"/>
  <c r="A1767" i="87" s="1"/>
  <c r="B1766" i="87"/>
  <c r="A1766" i="87" s="1"/>
  <c r="B1765" i="87"/>
  <c r="A1765" i="87" s="1"/>
  <c r="B1764" i="87"/>
  <c r="A1764" i="87" s="1"/>
  <c r="B1763" i="87"/>
  <c r="A1763" i="87" s="1"/>
  <c r="B1762" i="87"/>
  <c r="A1762" i="87" s="1"/>
  <c r="B1761" i="87"/>
  <c r="A1761" i="87" s="1"/>
  <c r="B1760" i="87"/>
  <c r="A1760" i="87" s="1"/>
  <c r="B1759" i="87"/>
  <c r="A1759" i="87" s="1"/>
  <c r="B1758" i="87"/>
  <c r="A1758" i="87" s="1"/>
  <c r="B1757" i="87"/>
  <c r="A1757" i="87" s="1"/>
  <c r="AP1757" i="87" s="1"/>
  <c r="B1756" i="87"/>
  <c r="A1756" i="87" s="1"/>
  <c r="B1755" i="87"/>
  <c r="A1755" i="87" s="1"/>
  <c r="B1754" i="87"/>
  <c r="A1754" i="87" s="1"/>
  <c r="B1753" i="87"/>
  <c r="A1753" i="87" s="1"/>
  <c r="B1752" i="87"/>
  <c r="A1752" i="87" s="1"/>
  <c r="B1751" i="87"/>
  <c r="A1751" i="87" s="1"/>
  <c r="B1750" i="87"/>
  <c r="A1750" i="87" s="1"/>
  <c r="B1749" i="87"/>
  <c r="A1749" i="87" s="1"/>
  <c r="B1748" i="87"/>
  <c r="A1748" i="87" s="1"/>
  <c r="B1747" i="87"/>
  <c r="A1747" i="87" s="1"/>
  <c r="B1746" i="87"/>
  <c r="A1746" i="87" s="1"/>
  <c r="B1745" i="87"/>
  <c r="A1745" i="87" s="1"/>
  <c r="B1744" i="87"/>
  <c r="A1744" i="87" s="1"/>
  <c r="B1743" i="87"/>
  <c r="A1743" i="87" s="1"/>
  <c r="B1742" i="87"/>
  <c r="A1742" i="87" s="1"/>
  <c r="B1741" i="87"/>
  <c r="A1741" i="87" s="1"/>
  <c r="B1740" i="87"/>
  <c r="A1740" i="87" s="1"/>
  <c r="B1739" i="87"/>
  <c r="A1739" i="87" s="1"/>
  <c r="B1738" i="87"/>
  <c r="A1738" i="87" s="1"/>
  <c r="B1737" i="87"/>
  <c r="A1737" i="87" s="1"/>
  <c r="B1736" i="87"/>
  <c r="A1736" i="87" s="1"/>
  <c r="B1735" i="87"/>
  <c r="A1735" i="87" s="1"/>
  <c r="B1734" i="87"/>
  <c r="A1734" i="87" s="1"/>
  <c r="B1733" i="87"/>
  <c r="A1733" i="87" s="1"/>
  <c r="B1732" i="87"/>
  <c r="A1732" i="87" s="1"/>
  <c r="B1731" i="87"/>
  <c r="A1731" i="87" s="1"/>
  <c r="B1730" i="87"/>
  <c r="A1730" i="87" s="1"/>
  <c r="B1729" i="87"/>
  <c r="A1729" i="87" s="1"/>
  <c r="B1728" i="87"/>
  <c r="A1728" i="87" s="1"/>
  <c r="B1727" i="87"/>
  <c r="A1727" i="87" s="1"/>
  <c r="B1726" i="87"/>
  <c r="A1726" i="87" s="1"/>
  <c r="B1725" i="87"/>
  <c r="A1725" i="87" s="1"/>
  <c r="B1724" i="87"/>
  <c r="A1724" i="87" s="1"/>
  <c r="B1723" i="87"/>
  <c r="A1723" i="87" s="1"/>
  <c r="B1722" i="87"/>
  <c r="A1722" i="87" s="1"/>
  <c r="B1721" i="87"/>
  <c r="A1721" i="87" s="1"/>
  <c r="B1720" i="87"/>
  <c r="A1720" i="87" s="1"/>
  <c r="B1719" i="87"/>
  <c r="A1719" i="87" s="1"/>
  <c r="B1718" i="87"/>
  <c r="A1718" i="87" s="1"/>
  <c r="B1717" i="87"/>
  <c r="A1717" i="87" s="1"/>
  <c r="B1716" i="87"/>
  <c r="A1716" i="87" s="1"/>
  <c r="B1715" i="87"/>
  <c r="A1715" i="87" s="1"/>
  <c r="B1714" i="87"/>
  <c r="A1714" i="87" s="1"/>
  <c r="B1713" i="87"/>
  <c r="A1713" i="87" s="1"/>
  <c r="AP1713" i="87" s="1"/>
  <c r="B1712" i="87"/>
  <c r="A1712" i="87" s="1"/>
  <c r="B1711" i="87"/>
  <c r="A1711" i="87" s="1"/>
  <c r="B1710" i="87"/>
  <c r="A1710" i="87" s="1"/>
  <c r="B1709" i="87"/>
  <c r="A1709" i="87" s="1"/>
  <c r="B1708" i="87"/>
  <c r="A1708" i="87" s="1"/>
  <c r="B1707" i="87"/>
  <c r="A1707" i="87" s="1"/>
  <c r="B1706" i="87"/>
  <c r="A1706" i="87" s="1"/>
  <c r="B1705" i="87"/>
  <c r="A1705" i="87" s="1"/>
  <c r="B1704" i="87"/>
  <c r="A1704" i="87" s="1"/>
  <c r="B1703" i="87"/>
  <c r="A1703" i="87" s="1"/>
  <c r="B1702" i="87"/>
  <c r="A1702" i="87" s="1"/>
  <c r="B1701" i="87"/>
  <c r="A1701" i="87" s="1"/>
  <c r="B1700" i="87"/>
  <c r="A1700" i="87" s="1"/>
  <c r="B1699" i="87"/>
  <c r="A1699" i="87" s="1"/>
  <c r="B1698" i="87"/>
  <c r="A1698" i="87" s="1"/>
  <c r="B1697" i="87"/>
  <c r="A1697" i="87" s="1"/>
  <c r="B1696" i="87"/>
  <c r="A1696" i="87" s="1"/>
  <c r="B1695" i="87"/>
  <c r="A1695" i="87" s="1"/>
  <c r="B1694" i="87"/>
  <c r="A1694" i="87" s="1"/>
  <c r="B1693" i="87"/>
  <c r="A1693" i="87" s="1"/>
  <c r="B1692" i="87"/>
  <c r="A1692" i="87" s="1"/>
  <c r="B1691" i="87"/>
  <c r="A1691" i="87" s="1"/>
  <c r="B1690" i="87"/>
  <c r="A1690" i="87" s="1"/>
  <c r="B1689" i="87"/>
  <c r="A1689" i="87" s="1"/>
  <c r="B1688" i="87"/>
  <c r="A1688" i="87" s="1"/>
  <c r="B1687" i="87"/>
  <c r="A1687" i="87" s="1"/>
  <c r="B1686" i="87"/>
  <c r="A1686" i="87" s="1"/>
  <c r="AP1686" i="87" s="1"/>
  <c r="B1685" i="87"/>
  <c r="A1685" i="87" s="1"/>
  <c r="B1684" i="87"/>
  <c r="A1684" i="87" s="1"/>
  <c r="B1683" i="87"/>
  <c r="A1683" i="87" s="1"/>
  <c r="B1682" i="87"/>
  <c r="A1682" i="87" s="1"/>
  <c r="B1681" i="87"/>
  <c r="A1681" i="87" s="1"/>
  <c r="B1680" i="87"/>
  <c r="A1680" i="87" s="1"/>
  <c r="B1679" i="87"/>
  <c r="A1679" i="87" s="1"/>
  <c r="B1678" i="87"/>
  <c r="A1678" i="87" s="1"/>
  <c r="B1677" i="87"/>
  <c r="A1677" i="87" s="1"/>
  <c r="B1676" i="87"/>
  <c r="A1676" i="87" s="1"/>
  <c r="B1675" i="87"/>
  <c r="A1675" i="87" s="1"/>
  <c r="B1674" i="87"/>
  <c r="A1674" i="87" s="1"/>
  <c r="B1673" i="87"/>
  <c r="A1673" i="87" s="1"/>
  <c r="B1672" i="87"/>
  <c r="A1672" i="87" s="1"/>
  <c r="B1671" i="87"/>
  <c r="A1671" i="87" s="1"/>
  <c r="B1670" i="87"/>
  <c r="A1670" i="87" s="1"/>
  <c r="B1669" i="87"/>
  <c r="A1669" i="87" s="1"/>
  <c r="B1668" i="87"/>
  <c r="A1668" i="87" s="1"/>
  <c r="B1667" i="87"/>
  <c r="A1667" i="87" s="1"/>
  <c r="AP1667" i="87" s="1"/>
  <c r="B1666" i="87"/>
  <c r="A1666" i="87" s="1"/>
  <c r="B1665" i="87"/>
  <c r="A1665" i="87" s="1"/>
  <c r="B1664" i="87"/>
  <c r="A1664" i="87" s="1"/>
  <c r="B1663" i="87"/>
  <c r="A1663" i="87" s="1"/>
  <c r="B1662" i="87"/>
  <c r="A1662" i="87" s="1"/>
  <c r="B1661" i="87"/>
  <c r="A1661" i="87" s="1"/>
  <c r="B1660" i="87"/>
  <c r="A1660" i="87" s="1"/>
  <c r="B1659" i="87"/>
  <c r="A1659" i="87" s="1"/>
  <c r="B1658" i="87"/>
  <c r="A1658" i="87" s="1"/>
  <c r="B1657" i="87"/>
  <c r="A1657" i="87" s="1"/>
  <c r="B1656" i="87"/>
  <c r="A1656" i="87" s="1"/>
  <c r="B1655" i="87"/>
  <c r="A1655" i="87" s="1"/>
  <c r="B1654" i="87"/>
  <c r="A1654" i="87" s="1"/>
  <c r="B1653" i="87"/>
  <c r="A1653" i="87" s="1"/>
  <c r="B1652" i="87"/>
  <c r="A1652" i="87" s="1"/>
  <c r="B1651" i="87"/>
  <c r="A1651" i="87" s="1"/>
  <c r="B1650" i="87"/>
  <c r="A1650" i="87" s="1"/>
  <c r="B1649" i="87"/>
  <c r="A1649" i="87" s="1"/>
  <c r="B1648" i="87"/>
  <c r="A1648" i="87" s="1"/>
  <c r="B1647" i="87"/>
  <c r="A1647" i="87" s="1"/>
  <c r="B1646" i="87"/>
  <c r="A1646" i="87" s="1"/>
  <c r="B1645" i="87"/>
  <c r="A1645" i="87" s="1"/>
  <c r="B1644" i="87"/>
  <c r="A1644" i="87" s="1"/>
  <c r="B1643" i="87"/>
  <c r="A1643" i="87" s="1"/>
  <c r="B1642" i="87"/>
  <c r="A1642" i="87" s="1"/>
  <c r="B1641" i="87"/>
  <c r="A1641" i="87" s="1"/>
  <c r="B1640" i="87"/>
  <c r="A1640" i="87" s="1"/>
  <c r="B1639" i="87"/>
  <c r="A1639" i="87" s="1"/>
  <c r="B1638" i="87"/>
  <c r="A1638" i="87" s="1"/>
  <c r="B1637" i="87"/>
  <c r="A1637" i="87" s="1"/>
  <c r="B1636" i="87"/>
  <c r="A1636" i="87" s="1"/>
  <c r="B1635" i="87"/>
  <c r="A1635" i="87" s="1"/>
  <c r="B1634" i="87"/>
  <c r="A1634" i="87" s="1"/>
  <c r="B1633" i="87"/>
  <c r="A1633" i="87" s="1"/>
  <c r="B1632" i="87"/>
  <c r="A1632" i="87" s="1"/>
  <c r="B1631" i="87"/>
  <c r="A1631" i="87" s="1"/>
  <c r="B1630" i="87"/>
  <c r="A1630" i="87" s="1"/>
  <c r="B1629" i="87"/>
  <c r="A1629" i="87" s="1"/>
  <c r="B1628" i="87"/>
  <c r="A1628" i="87" s="1"/>
  <c r="B1627" i="87"/>
  <c r="A1627" i="87" s="1"/>
  <c r="B1626" i="87"/>
  <c r="A1626" i="87" s="1"/>
  <c r="B1625" i="87"/>
  <c r="A1625" i="87" s="1"/>
  <c r="B1624" i="87"/>
  <c r="A1624" i="87" s="1"/>
  <c r="B1623" i="87"/>
  <c r="A1623" i="87" s="1"/>
  <c r="B1622" i="87"/>
  <c r="A1622" i="87" s="1"/>
  <c r="B1621" i="87"/>
  <c r="A1621" i="87" s="1"/>
  <c r="AP1621" i="87" s="1"/>
  <c r="B1620" i="87"/>
  <c r="A1620" i="87" s="1"/>
  <c r="B1619" i="87"/>
  <c r="A1619" i="87" s="1"/>
  <c r="B1618" i="87"/>
  <c r="A1618" i="87" s="1"/>
  <c r="B1617" i="87"/>
  <c r="A1617" i="87" s="1"/>
  <c r="B1616" i="87"/>
  <c r="A1616" i="87" s="1"/>
  <c r="B1615" i="87"/>
  <c r="A1615" i="87" s="1"/>
  <c r="B1614" i="87"/>
  <c r="A1614" i="87" s="1"/>
  <c r="B1613" i="87"/>
  <c r="A1613" i="87" s="1"/>
  <c r="B1612" i="87"/>
  <c r="A1612" i="87" s="1"/>
  <c r="B1611" i="87"/>
  <c r="A1611" i="87" s="1"/>
  <c r="B1610" i="87"/>
  <c r="A1610" i="87" s="1"/>
  <c r="B1609" i="87"/>
  <c r="A1609" i="87" s="1"/>
  <c r="B1608" i="87"/>
  <c r="A1608" i="87" s="1"/>
  <c r="B1607" i="87"/>
  <c r="A1607" i="87" s="1"/>
  <c r="B1606" i="87"/>
  <c r="A1606" i="87" s="1"/>
  <c r="B1605" i="87"/>
  <c r="A1605" i="87" s="1"/>
  <c r="B1604" i="87"/>
  <c r="A1604" i="87" s="1"/>
  <c r="B1603" i="87"/>
  <c r="A1603" i="87" s="1"/>
  <c r="B1602" i="87"/>
  <c r="A1602" i="87" s="1"/>
  <c r="B1601" i="87"/>
  <c r="A1601" i="87" s="1"/>
  <c r="B1600" i="87"/>
  <c r="A1600" i="87" s="1"/>
  <c r="B1599" i="87"/>
  <c r="A1599" i="87" s="1"/>
  <c r="AP1599" i="87" s="1"/>
  <c r="B1598" i="87"/>
  <c r="A1598" i="87" s="1"/>
  <c r="B1597" i="87"/>
  <c r="A1597" i="87" s="1"/>
  <c r="B1596" i="87"/>
  <c r="A1596" i="87" s="1"/>
  <c r="B1595" i="87"/>
  <c r="A1595" i="87" s="1"/>
  <c r="B1594" i="87"/>
  <c r="A1594" i="87" s="1"/>
  <c r="B1593" i="87"/>
  <c r="A1593" i="87" s="1"/>
  <c r="B1592" i="87"/>
  <c r="A1592" i="87" s="1"/>
  <c r="B1591" i="87"/>
  <c r="A1591" i="87" s="1"/>
  <c r="B1590" i="87"/>
  <c r="A1590" i="87" s="1"/>
  <c r="B1589" i="87"/>
  <c r="A1589" i="87" s="1"/>
  <c r="B1588" i="87"/>
  <c r="A1588" i="87" s="1"/>
  <c r="B1587" i="87"/>
  <c r="A1587" i="87" s="1"/>
  <c r="B1586" i="87"/>
  <c r="A1586" i="87" s="1"/>
  <c r="B1585" i="87"/>
  <c r="A1585" i="87" s="1"/>
  <c r="B1584" i="87"/>
  <c r="A1584" i="87" s="1"/>
  <c r="B1583" i="87"/>
  <c r="A1583" i="87" s="1"/>
  <c r="B1582" i="87"/>
  <c r="A1582" i="87" s="1"/>
  <c r="B1581" i="87"/>
  <c r="A1581" i="87" s="1"/>
  <c r="B1580" i="87"/>
  <c r="A1580" i="87" s="1"/>
  <c r="B1579" i="87"/>
  <c r="A1579" i="87" s="1"/>
  <c r="B1578" i="87"/>
  <c r="A1578" i="87" s="1"/>
  <c r="AP1578" i="87" s="1"/>
  <c r="B1577" i="87"/>
  <c r="A1577" i="87" s="1"/>
  <c r="B1576" i="87"/>
  <c r="A1576" i="87" s="1"/>
  <c r="B1575" i="87"/>
  <c r="A1575" i="87" s="1"/>
  <c r="B1574" i="87"/>
  <c r="A1574" i="87" s="1"/>
  <c r="B1573" i="87"/>
  <c r="A1573" i="87" s="1"/>
  <c r="B1572" i="87"/>
  <c r="A1572" i="87" s="1"/>
  <c r="B1571" i="87"/>
  <c r="A1571" i="87" s="1"/>
  <c r="B1570" i="87"/>
  <c r="A1570" i="87" s="1"/>
  <c r="B1569" i="87"/>
  <c r="A1569" i="87" s="1"/>
  <c r="B1568" i="87"/>
  <c r="A1568" i="87" s="1"/>
  <c r="B1567" i="87"/>
  <c r="A1567" i="87" s="1"/>
  <c r="B1566" i="87"/>
  <c r="A1566" i="87" s="1"/>
  <c r="B1565" i="87"/>
  <c r="A1565" i="87" s="1"/>
  <c r="B1564" i="87"/>
  <c r="A1564" i="87" s="1"/>
  <c r="B1563" i="87"/>
  <c r="A1563" i="87" s="1"/>
  <c r="B1562" i="87"/>
  <c r="A1562" i="87" s="1"/>
  <c r="B1561" i="87"/>
  <c r="A1561" i="87" s="1"/>
  <c r="B1560" i="87"/>
  <c r="A1560" i="87" s="1"/>
  <c r="B1559" i="87"/>
  <c r="A1559" i="87" s="1"/>
  <c r="B1558" i="87"/>
  <c r="A1558" i="87" s="1"/>
  <c r="B1557" i="87"/>
  <c r="A1557" i="87" s="1"/>
  <c r="B1556" i="87"/>
  <c r="A1556" i="87" s="1"/>
  <c r="B1555" i="87"/>
  <c r="A1555" i="87" s="1"/>
  <c r="B1554" i="87"/>
  <c r="A1554" i="87" s="1"/>
  <c r="B1553" i="87"/>
  <c r="A1553" i="87" s="1"/>
  <c r="B1552" i="87"/>
  <c r="A1552" i="87" s="1"/>
  <c r="B1551" i="87"/>
  <c r="A1551" i="87" s="1"/>
  <c r="B1550" i="87"/>
  <c r="A1550" i="87" s="1"/>
  <c r="B1549" i="87"/>
  <c r="A1549" i="87" s="1"/>
  <c r="B1548" i="87"/>
  <c r="A1548" i="87" s="1"/>
  <c r="B1547" i="87"/>
  <c r="A1547" i="87" s="1"/>
  <c r="B1546" i="87"/>
  <c r="A1546" i="87" s="1"/>
  <c r="B1545" i="87"/>
  <c r="A1545" i="87" s="1"/>
  <c r="B1544" i="87"/>
  <c r="A1544" i="87" s="1"/>
  <c r="B1543" i="87"/>
  <c r="A1543" i="87" s="1"/>
  <c r="B1542" i="87"/>
  <c r="A1542" i="87" s="1"/>
  <c r="B1541" i="87"/>
  <c r="A1541" i="87" s="1"/>
  <c r="B1540" i="87"/>
  <c r="A1540" i="87" s="1"/>
  <c r="B1539" i="87"/>
  <c r="A1539" i="87" s="1"/>
  <c r="B1538" i="87"/>
  <c r="A1538" i="87" s="1"/>
  <c r="B1537" i="87"/>
  <c r="A1537" i="87" s="1"/>
  <c r="B1536" i="87"/>
  <c r="A1536" i="87" s="1"/>
  <c r="B1535" i="87"/>
  <c r="A1535" i="87" s="1"/>
  <c r="B1534" i="87"/>
  <c r="A1534" i="87" s="1"/>
  <c r="B1533" i="87"/>
  <c r="A1533" i="87" s="1"/>
  <c r="B1532" i="87"/>
  <c r="A1532" i="87" s="1"/>
  <c r="B1531" i="87"/>
  <c r="A1531" i="87" s="1"/>
  <c r="B1530" i="87"/>
  <c r="A1530" i="87" s="1"/>
  <c r="B1529" i="87"/>
  <c r="A1529" i="87" s="1"/>
  <c r="B1528" i="87"/>
  <c r="A1528" i="87" s="1"/>
  <c r="B1527" i="87"/>
  <c r="A1527" i="87" s="1"/>
  <c r="B1526" i="87"/>
  <c r="A1526" i="87" s="1"/>
  <c r="B1525" i="87"/>
  <c r="A1525" i="87" s="1"/>
  <c r="B1524" i="87"/>
  <c r="A1524" i="87" s="1"/>
  <c r="B1523" i="87"/>
  <c r="A1523" i="87" s="1"/>
  <c r="B1522" i="87"/>
  <c r="A1522" i="87" s="1"/>
  <c r="B1521" i="87"/>
  <c r="A1521" i="87" s="1"/>
  <c r="B1520" i="87"/>
  <c r="A1520" i="87" s="1"/>
  <c r="B1519" i="87"/>
  <c r="A1519" i="87" s="1"/>
  <c r="B1518" i="87"/>
  <c r="A1518" i="87" s="1"/>
  <c r="B1517" i="87"/>
  <c r="A1517" i="87" s="1"/>
  <c r="AP1517" i="87" s="1"/>
  <c r="B1516" i="87"/>
  <c r="A1516" i="87" s="1"/>
  <c r="B1515" i="87"/>
  <c r="A1515" i="87" s="1"/>
  <c r="B1514" i="87"/>
  <c r="A1514" i="87" s="1"/>
  <c r="B1513" i="87"/>
  <c r="A1513" i="87" s="1"/>
  <c r="B1512" i="87"/>
  <c r="A1512" i="87" s="1"/>
  <c r="B1511" i="87"/>
  <c r="A1511" i="87" s="1"/>
  <c r="B1510" i="87"/>
  <c r="A1510" i="87" s="1"/>
  <c r="B1509" i="87"/>
  <c r="A1509" i="87" s="1"/>
  <c r="B1508" i="87"/>
  <c r="A1508" i="87" s="1"/>
  <c r="B1507" i="87"/>
  <c r="A1507" i="87" s="1"/>
  <c r="B1506" i="87"/>
  <c r="A1506" i="87" s="1"/>
  <c r="B1505" i="87"/>
  <c r="A1505" i="87" s="1"/>
  <c r="B1504" i="87"/>
  <c r="A1504" i="87" s="1"/>
  <c r="B1503" i="87"/>
  <c r="A1503" i="87" s="1"/>
  <c r="B1502" i="87"/>
  <c r="A1502" i="87" s="1"/>
  <c r="B1501" i="87"/>
  <c r="A1501" i="87" s="1"/>
  <c r="B1500" i="87"/>
  <c r="A1500" i="87" s="1"/>
  <c r="B1499" i="87"/>
  <c r="A1499" i="87" s="1"/>
  <c r="B1498" i="87"/>
  <c r="A1498" i="87" s="1"/>
  <c r="B1497" i="87"/>
  <c r="A1497" i="87" s="1"/>
  <c r="B1496" i="87"/>
  <c r="A1496" i="87" s="1"/>
  <c r="B1495" i="87"/>
  <c r="A1495" i="87" s="1"/>
  <c r="B1494" i="87"/>
  <c r="A1494" i="87" s="1"/>
  <c r="B1493" i="87"/>
  <c r="A1493" i="87" s="1"/>
  <c r="B1492" i="87"/>
  <c r="A1492" i="87" s="1"/>
  <c r="B1491" i="87"/>
  <c r="A1491" i="87" s="1"/>
  <c r="B1490" i="87"/>
  <c r="A1490" i="87" s="1"/>
  <c r="B1489" i="87"/>
  <c r="A1489" i="87" s="1"/>
  <c r="B1488" i="87"/>
  <c r="A1488" i="87" s="1"/>
  <c r="B1487" i="87"/>
  <c r="A1487" i="87" s="1"/>
  <c r="B1486" i="87"/>
  <c r="A1486" i="87" s="1"/>
  <c r="B1485" i="87"/>
  <c r="A1485" i="87" s="1"/>
  <c r="B1484" i="87"/>
  <c r="A1484" i="87" s="1"/>
  <c r="B1483" i="87"/>
  <c r="A1483" i="87" s="1"/>
  <c r="B1482" i="87"/>
  <c r="A1482" i="87" s="1"/>
  <c r="AP1482" i="87" s="1"/>
  <c r="B1481" i="87"/>
  <c r="A1481" i="87" s="1"/>
  <c r="B1480" i="87"/>
  <c r="A1480" i="87" s="1"/>
  <c r="B1479" i="87"/>
  <c r="A1479" i="87" s="1"/>
  <c r="B1478" i="87"/>
  <c r="A1478" i="87" s="1"/>
  <c r="B1477" i="87"/>
  <c r="A1477" i="87" s="1"/>
  <c r="B1476" i="87"/>
  <c r="A1476" i="87" s="1"/>
  <c r="B1475" i="87"/>
  <c r="A1475" i="87" s="1"/>
  <c r="B1474" i="87"/>
  <c r="A1474" i="87" s="1"/>
  <c r="B1473" i="87"/>
  <c r="A1473" i="87" s="1"/>
  <c r="B1472" i="87"/>
  <c r="A1472" i="87" s="1"/>
  <c r="B1471" i="87"/>
  <c r="A1471" i="87" s="1"/>
  <c r="B1470" i="87"/>
  <c r="A1470" i="87" s="1"/>
  <c r="B1469" i="87"/>
  <c r="A1469" i="87" s="1"/>
  <c r="B1468" i="87"/>
  <c r="A1468" i="87" s="1"/>
  <c r="B1467" i="87"/>
  <c r="A1467" i="87" s="1"/>
  <c r="B1466" i="87"/>
  <c r="A1466" i="87" s="1"/>
  <c r="B1465" i="87"/>
  <c r="A1465" i="87" s="1"/>
  <c r="B1464" i="87"/>
  <c r="A1464" i="87" s="1"/>
  <c r="B1463" i="87"/>
  <c r="A1463" i="87" s="1"/>
  <c r="B1462" i="87"/>
  <c r="A1462" i="87" s="1"/>
  <c r="B1461" i="87"/>
  <c r="A1461" i="87" s="1"/>
  <c r="AP1461" i="87" s="1"/>
  <c r="B1460" i="87"/>
  <c r="A1460" i="87" s="1"/>
  <c r="B1459" i="87"/>
  <c r="A1459" i="87" s="1"/>
  <c r="B1458" i="87"/>
  <c r="A1458" i="87" s="1"/>
  <c r="B1457" i="87"/>
  <c r="A1457" i="87" s="1"/>
  <c r="B1456" i="87"/>
  <c r="A1456" i="87" s="1"/>
  <c r="B1455" i="87"/>
  <c r="A1455" i="87" s="1"/>
  <c r="B1454" i="87"/>
  <c r="A1454" i="87" s="1"/>
  <c r="B1453" i="87"/>
  <c r="A1453" i="87" s="1"/>
  <c r="B1452" i="87"/>
  <c r="A1452" i="87" s="1"/>
  <c r="B1451" i="87"/>
  <c r="A1451" i="87" s="1"/>
  <c r="B1450" i="87"/>
  <c r="A1450" i="87" s="1"/>
  <c r="B1449" i="87"/>
  <c r="A1449" i="87" s="1"/>
  <c r="B1448" i="87"/>
  <c r="A1448" i="87" s="1"/>
  <c r="B1447" i="87"/>
  <c r="A1447" i="87" s="1"/>
  <c r="B1446" i="87"/>
  <c r="A1446" i="87" s="1"/>
  <c r="B1445" i="87"/>
  <c r="A1445" i="87" s="1"/>
  <c r="B1444" i="87"/>
  <c r="A1444" i="87" s="1"/>
  <c r="B1443" i="87"/>
  <c r="A1443" i="87" s="1"/>
  <c r="AP1443" i="87" s="1"/>
  <c r="B1442" i="87"/>
  <c r="A1442" i="87" s="1"/>
  <c r="B1441" i="87"/>
  <c r="A1441" i="87" s="1"/>
  <c r="B1440" i="87"/>
  <c r="A1440" i="87" s="1"/>
  <c r="B1439" i="87"/>
  <c r="A1439" i="87" s="1"/>
  <c r="B1438" i="87"/>
  <c r="A1438" i="87" s="1"/>
  <c r="B1437" i="87"/>
  <c r="A1437" i="87" s="1"/>
  <c r="B1436" i="87"/>
  <c r="A1436" i="87" s="1"/>
  <c r="B1435" i="87"/>
  <c r="A1435" i="87" s="1"/>
  <c r="B1434" i="87"/>
  <c r="A1434" i="87" s="1"/>
  <c r="B1433" i="87"/>
  <c r="A1433" i="87" s="1"/>
  <c r="B1432" i="87"/>
  <c r="A1432" i="87" s="1"/>
  <c r="B1431" i="87"/>
  <c r="A1431" i="87" s="1"/>
  <c r="B1430" i="87"/>
  <c r="A1430" i="87" s="1"/>
  <c r="B1429" i="87"/>
  <c r="A1429" i="87" s="1"/>
  <c r="B1428" i="87"/>
  <c r="A1428" i="87" s="1"/>
  <c r="B1427" i="87"/>
  <c r="A1427" i="87" s="1"/>
  <c r="B1426" i="87"/>
  <c r="A1426" i="87" s="1"/>
  <c r="B1425" i="87"/>
  <c r="A1425" i="87" s="1"/>
  <c r="B1424" i="87"/>
  <c r="A1424" i="87" s="1"/>
  <c r="B1423" i="87"/>
  <c r="A1423" i="87" s="1"/>
  <c r="B1422" i="87"/>
  <c r="A1422" i="87" s="1"/>
  <c r="B1421" i="87"/>
  <c r="A1421" i="87" s="1"/>
  <c r="B1420" i="87"/>
  <c r="A1420" i="87" s="1"/>
  <c r="B1419" i="87"/>
  <c r="A1419" i="87" s="1"/>
  <c r="B1418" i="87"/>
  <c r="A1418" i="87" s="1"/>
  <c r="AP1418" i="87" s="1"/>
  <c r="B1417" i="87"/>
  <c r="A1417" i="87" s="1"/>
  <c r="B1416" i="87"/>
  <c r="A1416" i="87" s="1"/>
  <c r="B1415" i="87"/>
  <c r="A1415" i="87" s="1"/>
  <c r="B1414" i="87"/>
  <c r="A1414" i="87" s="1"/>
  <c r="B1413" i="87"/>
  <c r="A1413" i="87" s="1"/>
  <c r="B1412" i="87"/>
  <c r="A1412" i="87" s="1"/>
  <c r="B1411" i="87"/>
  <c r="A1411" i="87" s="1"/>
  <c r="B1410" i="87"/>
  <c r="A1410" i="87" s="1"/>
  <c r="B1409" i="87"/>
  <c r="A1409" i="87" s="1"/>
  <c r="B1408" i="87"/>
  <c r="A1408" i="87" s="1"/>
  <c r="B1407" i="87"/>
  <c r="A1407" i="87" s="1"/>
  <c r="B1406" i="87"/>
  <c r="A1406" i="87" s="1"/>
  <c r="B1405" i="87"/>
  <c r="A1405" i="87" s="1"/>
  <c r="B1404" i="87"/>
  <c r="A1404" i="87" s="1"/>
  <c r="B1403" i="87"/>
  <c r="A1403" i="87" s="1"/>
  <c r="B1402" i="87"/>
  <c r="A1402" i="87" s="1"/>
  <c r="B1401" i="87"/>
  <c r="A1401" i="87" s="1"/>
  <c r="B1400" i="87"/>
  <c r="A1400" i="87" s="1"/>
  <c r="B1399" i="87"/>
  <c r="A1399" i="87" s="1"/>
  <c r="B1398" i="87"/>
  <c r="A1398" i="87" s="1"/>
  <c r="AP1398" i="87" s="1"/>
  <c r="B1397" i="87"/>
  <c r="A1397" i="87" s="1"/>
  <c r="B1396" i="87"/>
  <c r="A1396" i="87" s="1"/>
  <c r="B1395" i="87"/>
  <c r="A1395" i="87" s="1"/>
  <c r="B1394" i="87"/>
  <c r="A1394" i="87" s="1"/>
  <c r="B1393" i="87"/>
  <c r="A1393" i="87" s="1"/>
  <c r="B1392" i="87"/>
  <c r="A1392" i="87" s="1"/>
  <c r="B1391" i="87"/>
  <c r="A1391" i="87" s="1"/>
  <c r="B1390" i="87"/>
  <c r="A1390" i="87" s="1"/>
  <c r="B1389" i="87"/>
  <c r="A1389" i="87" s="1"/>
  <c r="B1388" i="87"/>
  <c r="A1388" i="87" s="1"/>
  <c r="B1387" i="87"/>
  <c r="A1387" i="87" s="1"/>
  <c r="B1386" i="87"/>
  <c r="A1386" i="87" s="1"/>
  <c r="B1385" i="87"/>
  <c r="A1385" i="87" s="1"/>
  <c r="B1384" i="87"/>
  <c r="A1384" i="87" s="1"/>
  <c r="B1383" i="87"/>
  <c r="A1383" i="87" s="1"/>
  <c r="B1382" i="87"/>
  <c r="A1382" i="87" s="1"/>
  <c r="B1381" i="87"/>
  <c r="A1381" i="87" s="1"/>
  <c r="B1380" i="87"/>
  <c r="A1380" i="87" s="1"/>
  <c r="B1379" i="87"/>
  <c r="A1379" i="87" s="1"/>
  <c r="B1378" i="87"/>
  <c r="A1378" i="87" s="1"/>
  <c r="B1377" i="87"/>
  <c r="A1377" i="87" s="1"/>
  <c r="B1376" i="87"/>
  <c r="A1376" i="87" s="1"/>
  <c r="B1375" i="87"/>
  <c r="A1375" i="87" s="1"/>
  <c r="B1374" i="87"/>
  <c r="A1374" i="87" s="1"/>
  <c r="AP1374" i="87" s="1"/>
  <c r="B1373" i="87"/>
  <c r="A1373" i="87" s="1"/>
  <c r="B1372" i="87"/>
  <c r="A1372" i="87" s="1"/>
  <c r="B1371" i="87"/>
  <c r="A1371" i="87" s="1"/>
  <c r="B1370" i="87"/>
  <c r="A1370" i="87" s="1"/>
  <c r="B1369" i="87"/>
  <c r="A1369" i="87" s="1"/>
  <c r="B1368" i="87"/>
  <c r="A1368" i="87" s="1"/>
  <c r="B1367" i="87"/>
  <c r="A1367" i="87" s="1"/>
  <c r="B1366" i="87"/>
  <c r="A1366" i="87" s="1"/>
  <c r="B1365" i="87"/>
  <c r="A1365" i="87" s="1"/>
  <c r="B1364" i="87"/>
  <c r="A1364" i="87" s="1"/>
  <c r="B1363" i="87"/>
  <c r="A1363" i="87" s="1"/>
  <c r="B1362" i="87"/>
  <c r="A1362" i="87" s="1"/>
  <c r="B1361" i="87"/>
  <c r="A1361" i="87" s="1"/>
  <c r="B1360" i="87"/>
  <c r="A1360" i="87" s="1"/>
  <c r="B1359" i="87"/>
  <c r="A1359" i="87" s="1"/>
  <c r="B1358" i="87"/>
  <c r="A1358" i="87" s="1"/>
  <c r="B1357" i="87"/>
  <c r="A1357" i="87" s="1"/>
  <c r="B1356" i="87"/>
  <c r="A1356" i="87" s="1"/>
  <c r="B1355" i="87"/>
  <c r="A1355" i="87" s="1"/>
  <c r="B1354" i="87"/>
  <c r="A1354" i="87" s="1"/>
  <c r="B1353" i="87"/>
  <c r="A1353" i="87" s="1"/>
  <c r="B1352" i="87"/>
  <c r="A1352" i="87" s="1"/>
  <c r="B1351" i="87"/>
  <c r="A1351" i="87" s="1"/>
  <c r="B1350" i="87"/>
  <c r="A1350" i="87" s="1"/>
  <c r="B1349" i="87"/>
  <c r="A1349" i="87" s="1"/>
  <c r="B1348" i="87"/>
  <c r="A1348" i="87" s="1"/>
  <c r="B1347" i="87"/>
  <c r="A1347" i="87" s="1"/>
  <c r="B1346" i="87"/>
  <c r="A1346" i="87" s="1"/>
  <c r="AP1346" i="87" s="1"/>
  <c r="B1345" i="87"/>
  <c r="A1345" i="87" s="1"/>
  <c r="B1344" i="87"/>
  <c r="A1344" i="87" s="1"/>
  <c r="B1343" i="87"/>
  <c r="A1343" i="87" s="1"/>
  <c r="B1342" i="87"/>
  <c r="A1342" i="87" s="1"/>
  <c r="B1341" i="87"/>
  <c r="A1341" i="87" s="1"/>
  <c r="B1340" i="87"/>
  <c r="A1340" i="87" s="1"/>
  <c r="B1339" i="87"/>
  <c r="A1339" i="87" s="1"/>
  <c r="B1338" i="87"/>
  <c r="A1338" i="87" s="1"/>
  <c r="B1337" i="87"/>
  <c r="A1337" i="87" s="1"/>
  <c r="B1336" i="87"/>
  <c r="A1336" i="87" s="1"/>
  <c r="B1335" i="87"/>
  <c r="A1335" i="87" s="1"/>
  <c r="B1334" i="87"/>
  <c r="A1334" i="87" s="1"/>
  <c r="B1333" i="87"/>
  <c r="A1333" i="87" s="1"/>
  <c r="B1332" i="87"/>
  <c r="A1332" i="87" s="1"/>
  <c r="B1331" i="87"/>
  <c r="A1331" i="87" s="1"/>
  <c r="B1330" i="87"/>
  <c r="A1330" i="87" s="1"/>
  <c r="B1329" i="87"/>
  <c r="A1329" i="87" s="1"/>
  <c r="B1328" i="87"/>
  <c r="A1328" i="87" s="1"/>
  <c r="B1327" i="87"/>
  <c r="A1327" i="87" s="1"/>
  <c r="B1326" i="87"/>
  <c r="A1326" i="87" s="1"/>
  <c r="AP1326" i="87" s="1"/>
  <c r="B1325" i="87"/>
  <c r="A1325" i="87" s="1"/>
  <c r="B1324" i="87"/>
  <c r="A1324" i="87" s="1"/>
  <c r="B1323" i="87"/>
  <c r="A1323" i="87" s="1"/>
  <c r="B1322" i="87"/>
  <c r="A1322" i="87" s="1"/>
  <c r="B1321" i="87"/>
  <c r="A1321" i="87" s="1"/>
  <c r="B1320" i="87"/>
  <c r="A1320" i="87" s="1"/>
  <c r="B1319" i="87"/>
  <c r="A1319" i="87" s="1"/>
  <c r="B1318" i="87"/>
  <c r="A1318" i="87" s="1"/>
  <c r="B1317" i="87"/>
  <c r="A1317" i="87" s="1"/>
  <c r="B1316" i="87"/>
  <c r="A1316" i="87" s="1"/>
  <c r="B1315" i="87"/>
  <c r="A1315" i="87" s="1"/>
  <c r="B1314" i="87"/>
  <c r="A1314" i="87" s="1"/>
  <c r="B1313" i="87"/>
  <c r="A1313" i="87" s="1"/>
  <c r="B1312" i="87"/>
  <c r="A1312" i="87" s="1"/>
  <c r="B1311" i="87"/>
  <c r="A1311" i="87" s="1"/>
  <c r="B1310" i="87"/>
  <c r="A1310" i="87" s="1"/>
  <c r="B1309" i="87"/>
  <c r="A1309" i="87" s="1"/>
  <c r="B1308" i="87"/>
  <c r="A1308" i="87" s="1"/>
  <c r="B1307" i="87"/>
  <c r="A1307" i="87" s="1"/>
  <c r="B1306" i="87"/>
  <c r="A1306" i="87" s="1"/>
  <c r="AP1306" i="87" s="1"/>
  <c r="B1305" i="87"/>
  <c r="A1305" i="87" s="1"/>
  <c r="B1304" i="87"/>
  <c r="A1304" i="87" s="1"/>
  <c r="B1303" i="87"/>
  <c r="A1303" i="87" s="1"/>
  <c r="B1302" i="87"/>
  <c r="A1302" i="87" s="1"/>
  <c r="B1301" i="87"/>
  <c r="A1301" i="87" s="1"/>
  <c r="B1300" i="87"/>
  <c r="A1300" i="87" s="1"/>
  <c r="B1299" i="87"/>
  <c r="A1299" i="87" s="1"/>
  <c r="B1298" i="87"/>
  <c r="A1298" i="87" s="1"/>
  <c r="B1297" i="87"/>
  <c r="A1297" i="87" s="1"/>
  <c r="B1296" i="87"/>
  <c r="A1296" i="87" s="1"/>
  <c r="B1295" i="87"/>
  <c r="A1295" i="87" s="1"/>
  <c r="B1294" i="87"/>
  <c r="A1294" i="87" s="1"/>
  <c r="B1293" i="87"/>
  <c r="A1293" i="87" s="1"/>
  <c r="B1292" i="87"/>
  <c r="A1292" i="87" s="1"/>
  <c r="B1291" i="87"/>
  <c r="A1291" i="87" s="1"/>
  <c r="B1290" i="87"/>
  <c r="A1290" i="87" s="1"/>
  <c r="B1289" i="87"/>
  <c r="A1289" i="87" s="1"/>
  <c r="B1288" i="87"/>
  <c r="A1288" i="87" s="1"/>
  <c r="B1287" i="87"/>
  <c r="A1287" i="87" s="1"/>
  <c r="B1286" i="87"/>
  <c r="A1286" i="87" s="1"/>
  <c r="B1285" i="87"/>
  <c r="A1285" i="87" s="1"/>
  <c r="B1284" i="87"/>
  <c r="A1284" i="87" s="1"/>
  <c r="B1283" i="87"/>
  <c r="A1283" i="87" s="1"/>
  <c r="B1282" i="87"/>
  <c r="A1282" i="87" s="1"/>
  <c r="B1281" i="87"/>
  <c r="A1281" i="87" s="1"/>
  <c r="B1280" i="87"/>
  <c r="A1280" i="87" s="1"/>
  <c r="B1279" i="87"/>
  <c r="A1279" i="87" s="1"/>
  <c r="B1278" i="87"/>
  <c r="A1278" i="87" s="1"/>
  <c r="B1277" i="87"/>
  <c r="A1277" i="87" s="1"/>
  <c r="B1276" i="87"/>
  <c r="A1276" i="87" s="1"/>
  <c r="B1275" i="87"/>
  <c r="A1275" i="87" s="1"/>
  <c r="AP1275" i="87" s="1"/>
  <c r="B1274" i="87"/>
  <c r="A1274" i="87" s="1"/>
  <c r="B1273" i="87"/>
  <c r="A1273" i="87" s="1"/>
  <c r="B1272" i="87"/>
  <c r="A1272" i="87" s="1"/>
  <c r="B1271" i="87"/>
  <c r="A1271" i="87" s="1"/>
  <c r="B1270" i="87"/>
  <c r="A1270" i="87" s="1"/>
  <c r="B1269" i="87"/>
  <c r="A1269" i="87" s="1"/>
  <c r="B1268" i="87"/>
  <c r="A1268" i="87" s="1"/>
  <c r="B1267" i="87"/>
  <c r="A1267" i="87" s="1"/>
  <c r="B1266" i="87"/>
  <c r="A1266" i="87" s="1"/>
  <c r="B1265" i="87"/>
  <c r="A1265" i="87" s="1"/>
  <c r="B1264" i="87"/>
  <c r="A1264" i="87" s="1"/>
  <c r="B1263" i="87"/>
  <c r="A1263" i="87" s="1"/>
  <c r="B1262" i="87"/>
  <c r="A1262" i="87" s="1"/>
  <c r="B1261" i="87"/>
  <c r="A1261" i="87" s="1"/>
  <c r="B1260" i="87"/>
  <c r="A1260" i="87" s="1"/>
  <c r="B1259" i="87"/>
  <c r="A1259" i="87" s="1"/>
  <c r="B1258" i="87"/>
  <c r="A1258" i="87" s="1"/>
  <c r="B1257" i="87"/>
  <c r="A1257" i="87" s="1"/>
  <c r="B1256" i="87"/>
  <c r="A1256" i="87" s="1"/>
  <c r="B1255" i="87"/>
  <c r="A1255" i="87" s="1"/>
  <c r="B1254" i="87"/>
  <c r="A1254" i="87" s="1"/>
  <c r="B1253" i="87"/>
  <c r="A1253" i="87" s="1"/>
  <c r="B1252" i="87"/>
  <c r="A1252" i="87" s="1"/>
  <c r="B1251" i="87"/>
  <c r="A1251" i="87" s="1"/>
  <c r="B1250" i="87"/>
  <c r="A1250" i="87" s="1"/>
  <c r="B1249" i="87"/>
  <c r="A1249" i="87" s="1"/>
  <c r="B1248" i="87"/>
  <c r="A1248" i="87" s="1"/>
  <c r="B1247" i="87"/>
  <c r="A1247" i="87" s="1"/>
  <c r="B1246" i="87"/>
  <c r="A1246" i="87" s="1"/>
  <c r="B1245" i="87"/>
  <c r="A1245" i="87" s="1"/>
  <c r="B1244" i="87"/>
  <c r="A1244" i="87" s="1"/>
  <c r="B1243" i="87"/>
  <c r="A1243" i="87" s="1"/>
  <c r="B1242" i="87"/>
  <c r="A1242" i="87" s="1"/>
  <c r="B1241" i="87"/>
  <c r="A1241" i="87" s="1"/>
  <c r="B1240" i="87"/>
  <c r="A1240" i="87" s="1"/>
  <c r="B1239" i="87"/>
  <c r="A1239" i="87" s="1"/>
  <c r="B1238" i="87"/>
  <c r="A1238" i="87" s="1"/>
  <c r="B1237" i="87"/>
  <c r="A1237" i="87" s="1"/>
  <c r="B1236" i="87"/>
  <c r="A1236" i="87" s="1"/>
  <c r="B1235" i="87"/>
  <c r="A1235" i="87" s="1"/>
  <c r="AP1235" i="87" s="1"/>
  <c r="B1234" i="87"/>
  <c r="A1234" i="87" s="1"/>
  <c r="B1233" i="87"/>
  <c r="A1233" i="87" s="1"/>
  <c r="B1232" i="87"/>
  <c r="A1232" i="87" s="1"/>
  <c r="B1231" i="87"/>
  <c r="A1231" i="87" s="1"/>
  <c r="B1230" i="87"/>
  <c r="A1230" i="87" s="1"/>
  <c r="B1229" i="87"/>
  <c r="A1229" i="87" s="1"/>
  <c r="B1228" i="87"/>
  <c r="A1228" i="87" s="1"/>
  <c r="B1227" i="87"/>
  <c r="A1227" i="87" s="1"/>
  <c r="B1226" i="87"/>
  <c r="A1226" i="87" s="1"/>
  <c r="B1225" i="87"/>
  <c r="A1225" i="87" s="1"/>
  <c r="B1224" i="87"/>
  <c r="A1224" i="87" s="1"/>
  <c r="B1223" i="87"/>
  <c r="A1223" i="87" s="1"/>
  <c r="B1222" i="87"/>
  <c r="A1222" i="87" s="1"/>
  <c r="B1221" i="87"/>
  <c r="A1221" i="87" s="1"/>
  <c r="B1220" i="87"/>
  <c r="A1220" i="87" s="1"/>
  <c r="B1219" i="87"/>
  <c r="A1219" i="87" s="1"/>
  <c r="B1218" i="87"/>
  <c r="A1218" i="87" s="1"/>
  <c r="B1217" i="87"/>
  <c r="A1217" i="87" s="1"/>
  <c r="B1216" i="87"/>
  <c r="A1216" i="87" s="1"/>
  <c r="B1215" i="87"/>
  <c r="A1215" i="87" s="1"/>
  <c r="B1214" i="87"/>
  <c r="A1214" i="87" s="1"/>
  <c r="B1213" i="87"/>
  <c r="A1213" i="87" s="1"/>
  <c r="B1212" i="87"/>
  <c r="A1212" i="87" s="1"/>
  <c r="B1211" i="87"/>
  <c r="A1211" i="87" s="1"/>
  <c r="B1210" i="87"/>
  <c r="A1210" i="87" s="1"/>
  <c r="B1209" i="87"/>
  <c r="A1209" i="87" s="1"/>
  <c r="B1208" i="87"/>
  <c r="A1208" i="87" s="1"/>
  <c r="B1207" i="87"/>
  <c r="A1207" i="87" s="1"/>
  <c r="B1206" i="87"/>
  <c r="A1206" i="87" s="1"/>
  <c r="B1205" i="87"/>
  <c r="A1205" i="87" s="1"/>
  <c r="B1204" i="87"/>
  <c r="A1204" i="87" s="1"/>
  <c r="B1203" i="87"/>
  <c r="A1203" i="87" s="1"/>
  <c r="B1202" i="87"/>
  <c r="A1202" i="87" s="1"/>
  <c r="B1201" i="87"/>
  <c r="A1201" i="87" s="1"/>
  <c r="B1200" i="87"/>
  <c r="A1200" i="87" s="1"/>
  <c r="B1199" i="87"/>
  <c r="A1199" i="87" s="1"/>
  <c r="B1198" i="87"/>
  <c r="A1198" i="87" s="1"/>
  <c r="B1197" i="87"/>
  <c r="A1197" i="87" s="1"/>
  <c r="B1196" i="87"/>
  <c r="A1196" i="87" s="1"/>
  <c r="B1195" i="87"/>
  <c r="A1195" i="87" s="1"/>
  <c r="B1194" i="87"/>
  <c r="A1194" i="87" s="1"/>
  <c r="B1193" i="87"/>
  <c r="A1193" i="87" s="1"/>
  <c r="AP1193" i="87" s="1"/>
  <c r="B1192" i="87"/>
  <c r="A1192" i="87" s="1"/>
  <c r="B1191" i="87"/>
  <c r="A1191" i="87" s="1"/>
  <c r="B1190" i="87"/>
  <c r="A1190" i="87" s="1"/>
  <c r="B1189" i="87"/>
  <c r="A1189" i="87" s="1"/>
  <c r="B1188" i="87"/>
  <c r="A1188" i="87" s="1"/>
  <c r="B1187" i="87"/>
  <c r="A1187" i="87" s="1"/>
  <c r="B1186" i="87"/>
  <c r="A1186" i="87" s="1"/>
  <c r="B1185" i="87"/>
  <c r="A1185" i="87" s="1"/>
  <c r="B1184" i="87"/>
  <c r="A1184" i="87" s="1"/>
  <c r="B1183" i="87"/>
  <c r="A1183" i="87" s="1"/>
  <c r="B1182" i="87"/>
  <c r="A1182" i="87" s="1"/>
  <c r="B1181" i="87"/>
  <c r="A1181" i="87" s="1"/>
  <c r="B1180" i="87"/>
  <c r="A1180" i="87" s="1"/>
  <c r="B1179" i="87"/>
  <c r="A1179" i="87" s="1"/>
  <c r="B1178" i="87"/>
  <c r="A1178" i="87" s="1"/>
  <c r="B1177" i="87"/>
  <c r="A1177" i="87" s="1"/>
  <c r="B1176" i="87"/>
  <c r="A1176" i="87" s="1"/>
  <c r="B1175" i="87"/>
  <c r="A1175" i="87" s="1"/>
  <c r="B1174" i="87"/>
  <c r="A1174" i="87" s="1"/>
  <c r="B1173" i="87"/>
  <c r="A1173" i="87" s="1"/>
  <c r="B1172" i="87"/>
  <c r="A1172" i="87" s="1"/>
  <c r="B1171" i="87"/>
  <c r="A1171" i="87" s="1"/>
  <c r="B1170" i="87"/>
  <c r="A1170" i="87" s="1"/>
  <c r="B1169" i="87"/>
  <c r="A1169" i="87" s="1"/>
  <c r="B1168" i="87"/>
  <c r="A1168" i="87" s="1"/>
  <c r="B1167" i="87"/>
  <c r="A1167" i="87" s="1"/>
  <c r="B1166" i="87"/>
  <c r="A1166" i="87" s="1"/>
  <c r="B1165" i="87"/>
  <c r="A1165" i="87" s="1"/>
  <c r="B1164" i="87"/>
  <c r="A1164" i="87" s="1"/>
  <c r="B1163" i="87"/>
  <c r="A1163" i="87" s="1"/>
  <c r="B1162" i="87"/>
  <c r="A1162" i="87" s="1"/>
  <c r="B1161" i="87"/>
  <c r="A1161" i="87" s="1"/>
  <c r="B1160" i="87"/>
  <c r="A1160" i="87" s="1"/>
  <c r="B1159" i="87"/>
  <c r="A1159" i="87" s="1"/>
  <c r="B1158" i="87"/>
  <c r="A1158" i="87" s="1"/>
  <c r="B1157" i="87"/>
  <c r="A1157" i="87" s="1"/>
  <c r="B1156" i="87"/>
  <c r="A1156" i="87" s="1"/>
  <c r="B1155" i="87"/>
  <c r="A1155" i="87" s="1"/>
  <c r="B1154" i="87"/>
  <c r="A1154" i="87" s="1"/>
  <c r="B1153" i="87"/>
  <c r="A1153" i="87" s="1"/>
  <c r="B1152" i="87"/>
  <c r="A1152" i="87" s="1"/>
  <c r="B1151" i="87"/>
  <c r="A1151" i="87" s="1"/>
  <c r="B1150" i="87"/>
  <c r="A1150" i="87" s="1"/>
  <c r="B1149" i="87"/>
  <c r="A1149" i="87" s="1"/>
  <c r="AP1149" i="87" s="1"/>
  <c r="B1148" i="87"/>
  <c r="A1148" i="87" s="1"/>
  <c r="B1147" i="87"/>
  <c r="A1147" i="87" s="1"/>
  <c r="B1146" i="87"/>
  <c r="A1146" i="87" s="1"/>
  <c r="B1145" i="87"/>
  <c r="A1145" i="87" s="1"/>
  <c r="B1144" i="87"/>
  <c r="A1144" i="87" s="1"/>
  <c r="B1143" i="87"/>
  <c r="A1143" i="87" s="1"/>
  <c r="B1142" i="87"/>
  <c r="A1142" i="87" s="1"/>
  <c r="B1141" i="87"/>
  <c r="A1141" i="87" s="1"/>
  <c r="B1140" i="87"/>
  <c r="A1140" i="87" s="1"/>
  <c r="B1139" i="87"/>
  <c r="A1139" i="87" s="1"/>
  <c r="B1138" i="87"/>
  <c r="A1138" i="87" s="1"/>
  <c r="B1137" i="87"/>
  <c r="A1137" i="87" s="1"/>
  <c r="B1136" i="87"/>
  <c r="A1136" i="87" s="1"/>
  <c r="B1135" i="87"/>
  <c r="A1135" i="87" s="1"/>
  <c r="B1134" i="87"/>
  <c r="A1134" i="87" s="1"/>
  <c r="B1133" i="87"/>
  <c r="A1133" i="87" s="1"/>
  <c r="B1132" i="87"/>
  <c r="A1132" i="87" s="1"/>
  <c r="B1131" i="87"/>
  <c r="A1131" i="87" s="1"/>
  <c r="B1130" i="87"/>
  <c r="A1130" i="87" s="1"/>
  <c r="B1129" i="87"/>
  <c r="A1129" i="87" s="1"/>
  <c r="B1128" i="87"/>
  <c r="A1128" i="87" s="1"/>
  <c r="B1127" i="87"/>
  <c r="A1127" i="87" s="1"/>
  <c r="B1126" i="87"/>
  <c r="A1126" i="87" s="1"/>
  <c r="B1125" i="87"/>
  <c r="A1125" i="87" s="1"/>
  <c r="B1124" i="87"/>
  <c r="A1124" i="87" s="1"/>
  <c r="B1123" i="87"/>
  <c r="A1123" i="87" s="1"/>
  <c r="B1122" i="87"/>
  <c r="A1122" i="87" s="1"/>
  <c r="AP1122" i="87" s="1"/>
  <c r="B1121" i="87"/>
  <c r="A1121" i="87" s="1"/>
  <c r="B1120" i="87"/>
  <c r="A1120" i="87" s="1"/>
  <c r="B1119" i="87"/>
  <c r="A1119" i="87" s="1"/>
  <c r="B1118" i="87"/>
  <c r="A1118" i="87" s="1"/>
  <c r="B1117" i="87"/>
  <c r="A1117" i="87" s="1"/>
  <c r="B1116" i="87"/>
  <c r="A1116" i="87" s="1"/>
  <c r="B1115" i="87"/>
  <c r="A1115" i="87" s="1"/>
  <c r="B1114" i="87"/>
  <c r="A1114" i="87" s="1"/>
  <c r="B1113" i="87"/>
  <c r="A1113" i="87" s="1"/>
  <c r="B1112" i="87"/>
  <c r="A1112" i="87" s="1"/>
  <c r="B1111" i="87"/>
  <c r="A1111" i="87" s="1"/>
  <c r="B1110" i="87"/>
  <c r="A1110" i="87" s="1"/>
  <c r="B1109" i="87"/>
  <c r="A1109" i="87" s="1"/>
  <c r="B1108" i="87"/>
  <c r="A1108" i="87" s="1"/>
  <c r="B1107" i="87"/>
  <c r="A1107" i="87" s="1"/>
  <c r="B1106" i="87"/>
  <c r="A1106" i="87" s="1"/>
  <c r="B1105" i="87"/>
  <c r="A1105" i="87" s="1"/>
  <c r="B1104" i="87"/>
  <c r="A1104" i="87" s="1"/>
  <c r="B1103" i="87"/>
  <c r="A1103" i="87" s="1"/>
  <c r="B1102" i="87"/>
  <c r="A1102" i="87" s="1"/>
  <c r="AP1102" i="87" s="1"/>
  <c r="B1101" i="87"/>
  <c r="A1101" i="87" s="1"/>
  <c r="B1100" i="87"/>
  <c r="A1100" i="87" s="1"/>
  <c r="B1099" i="87"/>
  <c r="A1099" i="87" s="1"/>
  <c r="B1098" i="87"/>
  <c r="A1098" i="87" s="1"/>
  <c r="B1097" i="87"/>
  <c r="A1097" i="87" s="1"/>
  <c r="B1096" i="87"/>
  <c r="A1096" i="87" s="1"/>
  <c r="B1095" i="87"/>
  <c r="A1095" i="87" s="1"/>
  <c r="B1094" i="87"/>
  <c r="A1094" i="87" s="1"/>
  <c r="B1093" i="87"/>
  <c r="A1093" i="87" s="1"/>
  <c r="B1092" i="87"/>
  <c r="A1092" i="87" s="1"/>
  <c r="B1091" i="87"/>
  <c r="A1091" i="87" s="1"/>
  <c r="B1090" i="87"/>
  <c r="A1090" i="87" s="1"/>
  <c r="B1089" i="87"/>
  <c r="A1089" i="87" s="1"/>
  <c r="B1088" i="87"/>
  <c r="A1088" i="87" s="1"/>
  <c r="B1087" i="87"/>
  <c r="A1087" i="87" s="1"/>
  <c r="B1086" i="87"/>
  <c r="A1086" i="87" s="1"/>
  <c r="B1085" i="87"/>
  <c r="A1085" i="87" s="1"/>
  <c r="B1084" i="87"/>
  <c r="A1084" i="87" s="1"/>
  <c r="B1083" i="87"/>
  <c r="A1083" i="87" s="1"/>
  <c r="B1082" i="87"/>
  <c r="A1082" i="87" s="1"/>
  <c r="B1081" i="87"/>
  <c r="A1081" i="87" s="1"/>
  <c r="B1080" i="87"/>
  <c r="A1080" i="87" s="1"/>
  <c r="B1079" i="87"/>
  <c r="A1079" i="87" s="1"/>
  <c r="B1078" i="87"/>
  <c r="A1078" i="87" s="1"/>
  <c r="B1077" i="87"/>
  <c r="A1077" i="87" s="1"/>
  <c r="B1076" i="87"/>
  <c r="A1076" i="87" s="1"/>
  <c r="B1075" i="87"/>
  <c r="A1075" i="87" s="1"/>
  <c r="B1074" i="87"/>
  <c r="A1074" i="87" s="1"/>
  <c r="B1073" i="87"/>
  <c r="A1073" i="87" s="1"/>
  <c r="B1072" i="87"/>
  <c r="A1072" i="87" s="1"/>
  <c r="AP1072" i="87" s="1"/>
  <c r="B1071" i="87"/>
  <c r="A1071" i="87" s="1"/>
  <c r="B1070" i="87"/>
  <c r="A1070" i="87" s="1"/>
  <c r="B1069" i="87"/>
  <c r="A1069" i="87" s="1"/>
  <c r="B1068" i="87"/>
  <c r="A1068" i="87" s="1"/>
  <c r="B1067" i="87"/>
  <c r="A1067" i="87" s="1"/>
  <c r="B1066" i="87"/>
  <c r="A1066" i="87" s="1"/>
  <c r="B1065" i="87"/>
  <c r="A1065" i="87" s="1"/>
  <c r="B1064" i="87"/>
  <c r="A1064" i="87" s="1"/>
  <c r="B1063" i="87"/>
  <c r="A1063" i="87" s="1"/>
  <c r="B1062" i="87"/>
  <c r="A1062" i="87" s="1"/>
  <c r="B1061" i="87"/>
  <c r="A1061" i="87" s="1"/>
  <c r="B1060" i="87"/>
  <c r="A1060" i="87" s="1"/>
  <c r="B1059" i="87"/>
  <c r="A1059" i="87" s="1"/>
  <c r="B1058" i="87"/>
  <c r="A1058" i="87" s="1"/>
  <c r="B1057" i="87"/>
  <c r="A1057" i="87" s="1"/>
  <c r="B1056" i="87"/>
  <c r="A1056" i="87" s="1"/>
  <c r="B1055" i="87"/>
  <c r="A1055" i="87" s="1"/>
  <c r="B1054" i="87"/>
  <c r="A1054" i="87" s="1"/>
  <c r="B1053" i="87"/>
  <c r="A1053" i="87" s="1"/>
  <c r="B1052" i="87"/>
  <c r="A1052" i="87" s="1"/>
  <c r="B1051" i="87"/>
  <c r="A1051" i="87" s="1"/>
  <c r="B1050" i="87"/>
  <c r="A1050" i="87" s="1"/>
  <c r="B1049" i="87"/>
  <c r="A1049" i="87" s="1"/>
  <c r="B1048" i="87"/>
  <c r="A1048" i="87" s="1"/>
  <c r="B1047" i="87"/>
  <c r="A1047" i="87" s="1"/>
  <c r="B1046" i="87"/>
  <c r="A1046" i="87" s="1"/>
  <c r="B1045" i="87"/>
  <c r="A1045" i="87" s="1"/>
  <c r="B1044" i="87"/>
  <c r="A1044" i="87" s="1"/>
  <c r="B1043" i="87"/>
  <c r="A1043" i="87" s="1"/>
  <c r="B1042" i="87"/>
  <c r="A1042" i="87" s="1"/>
  <c r="B1041" i="87"/>
  <c r="A1041" i="87" s="1"/>
  <c r="B1040" i="87"/>
  <c r="A1040" i="87" s="1"/>
  <c r="B1039" i="87"/>
  <c r="A1039" i="87" s="1"/>
  <c r="B1038" i="87"/>
  <c r="A1038" i="87" s="1"/>
  <c r="B1037" i="87"/>
  <c r="A1037" i="87" s="1"/>
  <c r="B1036" i="87"/>
  <c r="A1036" i="87" s="1"/>
  <c r="B1035" i="87"/>
  <c r="A1035" i="87" s="1"/>
  <c r="B1034" i="87"/>
  <c r="A1034" i="87" s="1"/>
  <c r="B1033" i="87"/>
  <c r="A1033" i="87" s="1"/>
  <c r="B1032" i="87"/>
  <c r="A1032" i="87" s="1"/>
  <c r="B1031" i="87"/>
  <c r="A1031" i="87" s="1"/>
  <c r="B1030" i="87"/>
  <c r="A1030" i="87" s="1"/>
  <c r="B1029" i="87"/>
  <c r="A1029" i="87" s="1"/>
  <c r="B1028" i="87"/>
  <c r="A1028" i="87" s="1"/>
  <c r="B1027" i="87"/>
  <c r="A1027" i="87" s="1"/>
  <c r="B1026" i="87"/>
  <c r="A1026" i="87" s="1"/>
  <c r="B1025" i="87"/>
  <c r="A1025" i="87" s="1"/>
  <c r="B1024" i="87"/>
  <c r="A1024" i="87" s="1"/>
  <c r="B1023" i="87"/>
  <c r="A1023" i="87" s="1"/>
  <c r="B1022" i="87"/>
  <c r="A1022" i="87" s="1"/>
  <c r="B1021" i="87"/>
  <c r="A1021" i="87" s="1"/>
  <c r="B1020" i="87"/>
  <c r="A1020" i="87" s="1"/>
  <c r="B1019" i="87"/>
  <c r="A1019" i="87" s="1"/>
  <c r="B1018" i="87"/>
  <c r="A1018" i="87" s="1"/>
  <c r="B1017" i="87"/>
  <c r="A1017" i="87" s="1"/>
  <c r="AP1017" i="87" s="1"/>
  <c r="B1016" i="87"/>
  <c r="A1016" i="87" s="1"/>
  <c r="B1015" i="87"/>
  <c r="A1015" i="87" s="1"/>
  <c r="B1014" i="87"/>
  <c r="A1014" i="87" s="1"/>
  <c r="B1013" i="87"/>
  <c r="A1013" i="87" s="1"/>
  <c r="B1012" i="87"/>
  <c r="A1012" i="87" s="1"/>
  <c r="B1011" i="87"/>
  <c r="A1011" i="87" s="1"/>
  <c r="B1010" i="87"/>
  <c r="A1010" i="87" s="1"/>
  <c r="B1009" i="87"/>
  <c r="A1009" i="87" s="1"/>
  <c r="B1008" i="87"/>
  <c r="A1008" i="87" s="1"/>
  <c r="B1007" i="87"/>
  <c r="A1007" i="87" s="1"/>
  <c r="B1006" i="87"/>
  <c r="A1006" i="87" s="1"/>
  <c r="B1005" i="87"/>
  <c r="A1005" i="87" s="1"/>
  <c r="B1004" i="87"/>
  <c r="A1004" i="87" s="1"/>
  <c r="B1003" i="87"/>
  <c r="A1003" i="87" s="1"/>
  <c r="B1002" i="87"/>
  <c r="A1002" i="87" s="1"/>
  <c r="B1001" i="87"/>
  <c r="A1001" i="87" s="1"/>
  <c r="B1000" i="87"/>
  <c r="A1000" i="87" s="1"/>
  <c r="B999" i="87"/>
  <c r="A999" i="87" s="1"/>
  <c r="B998" i="87"/>
  <c r="A998" i="87" s="1"/>
  <c r="B997" i="87"/>
  <c r="A997" i="87" s="1"/>
  <c r="B996" i="87"/>
  <c r="A996" i="87" s="1"/>
  <c r="B995" i="87"/>
  <c r="A995" i="87" s="1"/>
  <c r="B994" i="87"/>
  <c r="A994" i="87" s="1"/>
  <c r="B993" i="87"/>
  <c r="A993" i="87" s="1"/>
  <c r="B992" i="87"/>
  <c r="A992" i="87" s="1"/>
  <c r="B991" i="87"/>
  <c r="A991" i="87" s="1"/>
  <c r="B990" i="87"/>
  <c r="A990" i="87" s="1"/>
  <c r="B989" i="87"/>
  <c r="A989" i="87" s="1"/>
  <c r="B988" i="87"/>
  <c r="A988" i="87" s="1"/>
  <c r="B987" i="87"/>
  <c r="A987" i="87" s="1"/>
  <c r="B986" i="87"/>
  <c r="A986" i="87" s="1"/>
  <c r="B985" i="87"/>
  <c r="A985" i="87" s="1"/>
  <c r="B984" i="87"/>
  <c r="A984" i="87" s="1"/>
  <c r="B983" i="87"/>
  <c r="A983" i="87" s="1"/>
  <c r="B982" i="87"/>
  <c r="A982" i="87" s="1"/>
  <c r="B981" i="87"/>
  <c r="A981" i="87" s="1"/>
  <c r="AP981" i="87" s="1"/>
  <c r="B980" i="87"/>
  <c r="A980" i="87" s="1"/>
  <c r="B979" i="87"/>
  <c r="A979" i="87" s="1"/>
  <c r="B978" i="87"/>
  <c r="A978" i="87" s="1"/>
  <c r="B977" i="87"/>
  <c r="A977" i="87" s="1"/>
  <c r="B976" i="87"/>
  <c r="A976" i="87" s="1"/>
  <c r="B975" i="87"/>
  <c r="A975" i="87" s="1"/>
  <c r="B974" i="87"/>
  <c r="A974" i="87" s="1"/>
  <c r="B973" i="87"/>
  <c r="A973" i="87" s="1"/>
  <c r="B972" i="87"/>
  <c r="A972" i="87" s="1"/>
  <c r="B971" i="87"/>
  <c r="A971" i="87" s="1"/>
  <c r="B970" i="87"/>
  <c r="A970" i="87" s="1"/>
  <c r="B969" i="87"/>
  <c r="A969" i="87" s="1"/>
  <c r="B968" i="87"/>
  <c r="A968" i="87" s="1"/>
  <c r="B967" i="87"/>
  <c r="A967" i="87" s="1"/>
  <c r="B966" i="87"/>
  <c r="A966" i="87" s="1"/>
  <c r="B965" i="87"/>
  <c r="A965" i="87" s="1"/>
  <c r="B964" i="87"/>
  <c r="A964" i="87" s="1"/>
  <c r="B963" i="87"/>
  <c r="A963" i="87" s="1"/>
  <c r="B962" i="87"/>
  <c r="A962" i="87" s="1"/>
  <c r="B961" i="87"/>
  <c r="A961" i="87" s="1"/>
  <c r="B960" i="87"/>
  <c r="A960" i="87" s="1"/>
  <c r="B959" i="87"/>
  <c r="A959" i="87" s="1"/>
  <c r="B958" i="87"/>
  <c r="A958" i="87" s="1"/>
  <c r="B957" i="87"/>
  <c r="A957" i="87" s="1"/>
  <c r="B956" i="87"/>
  <c r="A956" i="87" s="1"/>
  <c r="B955" i="87"/>
  <c r="A955" i="87" s="1"/>
  <c r="B954" i="87"/>
  <c r="A954" i="87" s="1"/>
  <c r="B953" i="87"/>
  <c r="A953" i="87" s="1"/>
  <c r="B952" i="87"/>
  <c r="A952" i="87" s="1"/>
  <c r="B951" i="87"/>
  <c r="A951" i="87" s="1"/>
  <c r="B950" i="87"/>
  <c r="A950" i="87" s="1"/>
  <c r="B949" i="87"/>
  <c r="A949" i="87" s="1"/>
  <c r="B948" i="87"/>
  <c r="A948" i="87" s="1"/>
  <c r="B947" i="87"/>
  <c r="A947" i="87" s="1"/>
  <c r="B946" i="87"/>
  <c r="A946" i="87" s="1"/>
  <c r="B945" i="87"/>
  <c r="A945" i="87" s="1"/>
  <c r="B944" i="87"/>
  <c r="A944" i="87" s="1"/>
  <c r="B943" i="87"/>
  <c r="A943" i="87" s="1"/>
  <c r="B942" i="87"/>
  <c r="A942" i="87" s="1"/>
  <c r="B941" i="87"/>
  <c r="A941" i="87" s="1"/>
  <c r="B940" i="87"/>
  <c r="A940" i="87" s="1"/>
  <c r="B939" i="87"/>
  <c r="A939" i="87" s="1"/>
  <c r="B938" i="87"/>
  <c r="A938" i="87" s="1"/>
  <c r="AP938" i="87" s="1"/>
  <c r="B937" i="87"/>
  <c r="A937" i="87" s="1"/>
  <c r="B936" i="87"/>
  <c r="A936" i="87" s="1"/>
  <c r="B935" i="87"/>
  <c r="A935" i="87" s="1"/>
  <c r="B934" i="87"/>
  <c r="A934" i="87" s="1"/>
  <c r="B933" i="87"/>
  <c r="A933" i="87" s="1"/>
  <c r="B932" i="87"/>
  <c r="A932" i="87" s="1"/>
  <c r="B931" i="87"/>
  <c r="A931" i="87" s="1"/>
  <c r="B930" i="87"/>
  <c r="A930" i="87" s="1"/>
  <c r="B929" i="87"/>
  <c r="A929" i="87" s="1"/>
  <c r="B928" i="87"/>
  <c r="A928" i="87" s="1"/>
  <c r="B927" i="87"/>
  <c r="A927" i="87" s="1"/>
  <c r="B926" i="87"/>
  <c r="A926" i="87" s="1"/>
  <c r="B925" i="87"/>
  <c r="A925" i="87" s="1"/>
  <c r="B924" i="87"/>
  <c r="A924" i="87" s="1"/>
  <c r="B923" i="87"/>
  <c r="A923" i="87" s="1"/>
  <c r="B922" i="87"/>
  <c r="A922" i="87" s="1"/>
  <c r="B921" i="87"/>
  <c r="A921" i="87" s="1"/>
  <c r="B920" i="87"/>
  <c r="A920" i="87" s="1"/>
  <c r="B919" i="87"/>
  <c r="A919" i="87" s="1"/>
  <c r="B918" i="87"/>
  <c r="A918" i="87" s="1"/>
  <c r="B917" i="87"/>
  <c r="A917" i="87" s="1"/>
  <c r="B916" i="87"/>
  <c r="A916" i="87" s="1"/>
  <c r="B915" i="87"/>
  <c r="A915" i="87" s="1"/>
  <c r="B914" i="87"/>
  <c r="A914" i="87" s="1"/>
  <c r="B913" i="87"/>
  <c r="A913" i="87" s="1"/>
  <c r="B912" i="87"/>
  <c r="A912" i="87" s="1"/>
  <c r="B911" i="87"/>
  <c r="A911" i="87" s="1"/>
  <c r="B910" i="87"/>
  <c r="A910" i="87" s="1"/>
  <c r="B909" i="87"/>
  <c r="A909" i="87" s="1"/>
  <c r="B908" i="87"/>
  <c r="A908" i="87" s="1"/>
  <c r="B907" i="87"/>
  <c r="A907" i="87" s="1"/>
  <c r="B906" i="87"/>
  <c r="A906" i="87" s="1"/>
  <c r="B905" i="87"/>
  <c r="A905" i="87" s="1"/>
  <c r="B904" i="87"/>
  <c r="A904" i="87" s="1"/>
  <c r="B903" i="87"/>
  <c r="A903" i="87" s="1"/>
  <c r="B902" i="87"/>
  <c r="A902" i="87" s="1"/>
  <c r="B901" i="87"/>
  <c r="A901" i="87" s="1"/>
  <c r="B900" i="87"/>
  <c r="A900" i="87" s="1"/>
  <c r="B899" i="87"/>
  <c r="A899" i="87" s="1"/>
  <c r="B898" i="87"/>
  <c r="A898" i="87" s="1"/>
  <c r="B897" i="87"/>
  <c r="A897" i="87" s="1"/>
  <c r="B896" i="87"/>
  <c r="A896" i="87" s="1"/>
  <c r="B895" i="87"/>
  <c r="A895" i="87" s="1"/>
  <c r="B894" i="87"/>
  <c r="A894" i="87" s="1"/>
  <c r="B893" i="87"/>
  <c r="A893" i="87" s="1"/>
  <c r="B892" i="87"/>
  <c r="A892" i="87" s="1"/>
  <c r="B891" i="87"/>
  <c r="A891" i="87" s="1"/>
  <c r="B890" i="87"/>
  <c r="A890" i="87" s="1"/>
  <c r="B889" i="87"/>
  <c r="A889" i="87" s="1"/>
  <c r="B888" i="87"/>
  <c r="A888" i="87" s="1"/>
  <c r="B887" i="87"/>
  <c r="A887" i="87" s="1"/>
  <c r="B886" i="87"/>
  <c r="A886" i="87" s="1"/>
  <c r="B885" i="87"/>
  <c r="A885" i="87" s="1"/>
  <c r="B884" i="87"/>
  <c r="A884" i="87" s="1"/>
  <c r="B883" i="87"/>
  <c r="A883" i="87" s="1"/>
  <c r="B882" i="87"/>
  <c r="A882" i="87" s="1"/>
  <c r="B881" i="87"/>
  <c r="A881" i="87" s="1"/>
  <c r="B880" i="87"/>
  <c r="A880" i="87" s="1"/>
  <c r="B879" i="87"/>
  <c r="A879" i="87" s="1"/>
  <c r="B878" i="87"/>
  <c r="A878" i="87" s="1"/>
  <c r="B877" i="87"/>
  <c r="A877" i="87" s="1"/>
  <c r="B876" i="87"/>
  <c r="A876" i="87" s="1"/>
  <c r="B875" i="87"/>
  <c r="A875" i="87" s="1"/>
  <c r="B874" i="87"/>
  <c r="A874" i="87" s="1"/>
  <c r="B873" i="87"/>
  <c r="A873" i="87" s="1"/>
  <c r="B872" i="87"/>
  <c r="A872" i="87" s="1"/>
  <c r="B871" i="87"/>
  <c r="A871" i="87" s="1"/>
  <c r="B870" i="87"/>
  <c r="A870" i="87" s="1"/>
  <c r="B869" i="87"/>
  <c r="A869" i="87" s="1"/>
  <c r="B868" i="87"/>
  <c r="A868" i="87" s="1"/>
  <c r="B867" i="87"/>
  <c r="A867" i="87" s="1"/>
  <c r="B866" i="87"/>
  <c r="A866" i="87" s="1"/>
  <c r="B865" i="87"/>
  <c r="A865" i="87" s="1"/>
  <c r="B864" i="87"/>
  <c r="A864" i="87" s="1"/>
  <c r="B863" i="87"/>
  <c r="A863" i="87" s="1"/>
  <c r="B862" i="87"/>
  <c r="A862" i="87" s="1"/>
  <c r="B861" i="87"/>
  <c r="A861" i="87" s="1"/>
  <c r="B860" i="87"/>
  <c r="A860" i="87" s="1"/>
  <c r="AP860" i="87" s="1"/>
  <c r="B859" i="87"/>
  <c r="A859" i="87" s="1"/>
  <c r="B858" i="87"/>
  <c r="A858" i="87" s="1"/>
  <c r="B857" i="87"/>
  <c r="A857" i="87" s="1"/>
  <c r="B856" i="87"/>
  <c r="A856" i="87" s="1"/>
  <c r="B855" i="87"/>
  <c r="A855" i="87" s="1"/>
  <c r="B854" i="87"/>
  <c r="A854" i="87" s="1"/>
  <c r="B853" i="87"/>
  <c r="A853" i="87" s="1"/>
  <c r="B852" i="87"/>
  <c r="A852" i="87" s="1"/>
  <c r="B851" i="87"/>
  <c r="A851" i="87" s="1"/>
  <c r="B850" i="87"/>
  <c r="A850" i="87" s="1"/>
  <c r="B849" i="87"/>
  <c r="A849" i="87" s="1"/>
  <c r="B848" i="87"/>
  <c r="A848" i="87" s="1"/>
  <c r="B847" i="87"/>
  <c r="A847" i="87" s="1"/>
  <c r="B846" i="87"/>
  <c r="A846" i="87" s="1"/>
  <c r="B845" i="87"/>
  <c r="A845" i="87" s="1"/>
  <c r="B844" i="87"/>
  <c r="A844" i="87" s="1"/>
  <c r="B843" i="87"/>
  <c r="A843" i="87" s="1"/>
  <c r="B842" i="87"/>
  <c r="A842" i="87" s="1"/>
  <c r="B841" i="87"/>
  <c r="A841" i="87" s="1"/>
  <c r="B840" i="87"/>
  <c r="A840" i="87" s="1"/>
  <c r="B839" i="87"/>
  <c r="A839" i="87" s="1"/>
  <c r="B838" i="87"/>
  <c r="A838" i="87" s="1"/>
  <c r="B837" i="87"/>
  <c r="A837" i="87" s="1"/>
  <c r="B836" i="87"/>
  <c r="A836" i="87" s="1"/>
  <c r="B835" i="87"/>
  <c r="A835" i="87" s="1"/>
  <c r="B834" i="87"/>
  <c r="A834" i="87" s="1"/>
  <c r="B833" i="87"/>
  <c r="A833" i="87" s="1"/>
  <c r="B832" i="87"/>
  <c r="A832" i="87" s="1"/>
  <c r="AP832" i="87" s="1"/>
  <c r="B831" i="87"/>
  <c r="A831" i="87" s="1"/>
  <c r="B830" i="87"/>
  <c r="A830" i="87" s="1"/>
  <c r="B829" i="87"/>
  <c r="A829" i="87" s="1"/>
  <c r="B828" i="87"/>
  <c r="A828" i="87" s="1"/>
  <c r="B827" i="87"/>
  <c r="A827" i="87" s="1"/>
  <c r="B826" i="87"/>
  <c r="A826" i="87" s="1"/>
  <c r="B825" i="87"/>
  <c r="A825" i="87" s="1"/>
  <c r="B824" i="87"/>
  <c r="A824" i="87" s="1"/>
  <c r="B823" i="87"/>
  <c r="A823" i="87" s="1"/>
  <c r="B822" i="87"/>
  <c r="A822" i="87" s="1"/>
  <c r="B821" i="87"/>
  <c r="A821" i="87" s="1"/>
  <c r="B820" i="87"/>
  <c r="A820" i="87" s="1"/>
  <c r="B819" i="87"/>
  <c r="A819" i="87" s="1"/>
  <c r="B818" i="87"/>
  <c r="A818" i="87" s="1"/>
  <c r="B817" i="87"/>
  <c r="A817" i="87" s="1"/>
  <c r="B816" i="87"/>
  <c r="A816" i="87" s="1"/>
  <c r="B815" i="87"/>
  <c r="A815" i="87" s="1"/>
  <c r="B814" i="87"/>
  <c r="A814" i="87" s="1"/>
  <c r="AP814" i="87" s="1"/>
  <c r="B813" i="87"/>
  <c r="A813" i="87" s="1"/>
  <c r="B812" i="87"/>
  <c r="A812" i="87" s="1"/>
  <c r="B811" i="87"/>
  <c r="A811" i="87" s="1"/>
  <c r="B810" i="87"/>
  <c r="A810" i="87" s="1"/>
  <c r="B809" i="87"/>
  <c r="A809" i="87" s="1"/>
  <c r="B808" i="87"/>
  <c r="A808" i="87" s="1"/>
  <c r="B807" i="87"/>
  <c r="A807" i="87" s="1"/>
  <c r="B806" i="87"/>
  <c r="A806" i="87" s="1"/>
  <c r="B805" i="87"/>
  <c r="A805" i="87" s="1"/>
  <c r="B804" i="87"/>
  <c r="A804" i="87" s="1"/>
  <c r="B803" i="87"/>
  <c r="A803" i="87" s="1"/>
  <c r="B802" i="87"/>
  <c r="A802" i="87" s="1"/>
  <c r="B801" i="87"/>
  <c r="A801" i="87" s="1"/>
  <c r="B800" i="87"/>
  <c r="A800" i="87" s="1"/>
  <c r="B799" i="87"/>
  <c r="A799" i="87" s="1"/>
  <c r="B798" i="87"/>
  <c r="A798" i="87" s="1"/>
  <c r="B797" i="87"/>
  <c r="A797" i="87" s="1"/>
  <c r="B796" i="87"/>
  <c r="A796" i="87" s="1"/>
  <c r="B795" i="87"/>
  <c r="A795" i="87" s="1"/>
  <c r="B794" i="87"/>
  <c r="A794" i="87" s="1"/>
  <c r="AP794" i="87" s="1"/>
  <c r="B793" i="87"/>
  <c r="A793" i="87" s="1"/>
  <c r="B792" i="87"/>
  <c r="A792" i="87" s="1"/>
  <c r="B791" i="87"/>
  <c r="A791" i="87" s="1"/>
  <c r="B790" i="87"/>
  <c r="A790" i="87" s="1"/>
  <c r="B789" i="87"/>
  <c r="A789" i="87" s="1"/>
  <c r="B788" i="87"/>
  <c r="A788" i="87" s="1"/>
  <c r="B787" i="87"/>
  <c r="A787" i="87" s="1"/>
  <c r="B786" i="87"/>
  <c r="A786" i="87" s="1"/>
  <c r="B785" i="87"/>
  <c r="A785" i="87" s="1"/>
  <c r="B784" i="87"/>
  <c r="A784" i="87" s="1"/>
  <c r="B783" i="87"/>
  <c r="A783" i="87" s="1"/>
  <c r="B782" i="87"/>
  <c r="A782" i="87" s="1"/>
  <c r="B781" i="87"/>
  <c r="A781" i="87" s="1"/>
  <c r="B780" i="87"/>
  <c r="A780" i="87" s="1"/>
  <c r="B779" i="87"/>
  <c r="A779" i="87" s="1"/>
  <c r="B778" i="87"/>
  <c r="A778" i="87" s="1"/>
  <c r="AP778" i="87" s="1"/>
  <c r="B777" i="87"/>
  <c r="A777" i="87" s="1"/>
  <c r="B776" i="87"/>
  <c r="A776" i="87" s="1"/>
  <c r="B775" i="87"/>
  <c r="A775" i="87" s="1"/>
  <c r="B774" i="87"/>
  <c r="A774" i="87" s="1"/>
  <c r="B773" i="87"/>
  <c r="A773" i="87" s="1"/>
  <c r="B772" i="87"/>
  <c r="A772" i="87" s="1"/>
  <c r="B771" i="87"/>
  <c r="A771" i="87" s="1"/>
  <c r="B770" i="87"/>
  <c r="A770" i="87" s="1"/>
  <c r="B769" i="87"/>
  <c r="A769" i="87" s="1"/>
  <c r="B768" i="87"/>
  <c r="A768" i="87" s="1"/>
  <c r="B767" i="87"/>
  <c r="A767" i="87" s="1"/>
  <c r="B766" i="87"/>
  <c r="A766" i="87" s="1"/>
  <c r="B765" i="87"/>
  <c r="A765" i="87" s="1"/>
  <c r="B764" i="87"/>
  <c r="A764" i="87" s="1"/>
  <c r="B763" i="87"/>
  <c r="A763" i="87" s="1"/>
  <c r="B762" i="87"/>
  <c r="A762" i="87" s="1"/>
  <c r="B761" i="87"/>
  <c r="A761" i="87" s="1"/>
  <c r="B760" i="87"/>
  <c r="A760" i="87" s="1"/>
  <c r="B759" i="87"/>
  <c r="A759" i="87" s="1"/>
  <c r="B758" i="87"/>
  <c r="A758" i="87" s="1"/>
  <c r="B757" i="87"/>
  <c r="A757" i="87" s="1"/>
  <c r="B756" i="87"/>
  <c r="A756" i="87" s="1"/>
  <c r="B755" i="87"/>
  <c r="A755" i="87" s="1"/>
  <c r="B754" i="87"/>
  <c r="A754" i="87" s="1"/>
  <c r="B753" i="87"/>
  <c r="A753" i="87" s="1"/>
  <c r="B752" i="87"/>
  <c r="A752" i="87" s="1"/>
  <c r="B751" i="87"/>
  <c r="A751" i="87" s="1"/>
  <c r="B750" i="87"/>
  <c r="A750" i="87" s="1"/>
  <c r="B749" i="87"/>
  <c r="A749" i="87" s="1"/>
  <c r="B748" i="87"/>
  <c r="A748" i="87" s="1"/>
  <c r="B747" i="87"/>
  <c r="A747" i="87" s="1"/>
  <c r="AP747" i="87" s="1"/>
  <c r="B746" i="87"/>
  <c r="A746" i="87" s="1"/>
  <c r="B745" i="87"/>
  <c r="A745" i="87" s="1"/>
  <c r="B744" i="87"/>
  <c r="A744" i="87" s="1"/>
  <c r="B743" i="87"/>
  <c r="A743" i="87" s="1"/>
  <c r="B742" i="87"/>
  <c r="A742" i="87" s="1"/>
  <c r="B741" i="87"/>
  <c r="A741" i="87" s="1"/>
  <c r="B740" i="87"/>
  <c r="A740" i="87" s="1"/>
  <c r="B739" i="87"/>
  <c r="A739" i="87" s="1"/>
  <c r="B738" i="87"/>
  <c r="A738" i="87" s="1"/>
  <c r="B737" i="87"/>
  <c r="A737" i="87" s="1"/>
  <c r="B736" i="87"/>
  <c r="A736" i="87" s="1"/>
  <c r="B735" i="87"/>
  <c r="A735" i="87" s="1"/>
  <c r="B734" i="87"/>
  <c r="A734" i="87" s="1"/>
  <c r="B733" i="87"/>
  <c r="A733" i="87" s="1"/>
  <c r="B732" i="87"/>
  <c r="A732" i="87" s="1"/>
  <c r="B731" i="87"/>
  <c r="A731" i="87" s="1"/>
  <c r="B730" i="87"/>
  <c r="A730" i="87" s="1"/>
  <c r="B729" i="87"/>
  <c r="A729" i="87" s="1"/>
  <c r="B728" i="87"/>
  <c r="A728" i="87" s="1"/>
  <c r="B727" i="87"/>
  <c r="A727" i="87" s="1"/>
  <c r="B726" i="87"/>
  <c r="A726" i="87" s="1"/>
  <c r="B725" i="87"/>
  <c r="A725" i="87" s="1"/>
  <c r="B724" i="87"/>
  <c r="A724" i="87" s="1"/>
  <c r="B723" i="87"/>
  <c r="A723" i="87" s="1"/>
  <c r="B722" i="87"/>
  <c r="A722" i="87" s="1"/>
  <c r="B721" i="87"/>
  <c r="A721" i="87" s="1"/>
  <c r="B720" i="87"/>
  <c r="A720" i="87" s="1"/>
  <c r="B719" i="87"/>
  <c r="A719" i="87" s="1"/>
  <c r="B718" i="87"/>
  <c r="A718" i="87" s="1"/>
  <c r="B717" i="87"/>
  <c r="A717" i="87" s="1"/>
  <c r="B716" i="87"/>
  <c r="A716" i="87" s="1"/>
  <c r="B715" i="87"/>
  <c r="A715" i="87" s="1"/>
  <c r="B714" i="87"/>
  <c r="A714" i="87" s="1"/>
  <c r="B713" i="87"/>
  <c r="A713" i="87" s="1"/>
  <c r="AP713" i="87" s="1"/>
  <c r="B712" i="87"/>
  <c r="A712" i="87" s="1"/>
  <c r="B711" i="87"/>
  <c r="A711" i="87" s="1"/>
  <c r="B710" i="87"/>
  <c r="A710" i="87" s="1"/>
  <c r="B709" i="87"/>
  <c r="A709" i="87" s="1"/>
  <c r="B708" i="87"/>
  <c r="A708" i="87" s="1"/>
  <c r="B707" i="87"/>
  <c r="A707" i="87" s="1"/>
  <c r="B706" i="87"/>
  <c r="A706" i="87" s="1"/>
  <c r="B705" i="87"/>
  <c r="A705" i="87" s="1"/>
  <c r="B704" i="87"/>
  <c r="A704" i="87" s="1"/>
  <c r="B703" i="87"/>
  <c r="A703" i="87" s="1"/>
  <c r="B702" i="87"/>
  <c r="A702" i="87" s="1"/>
  <c r="B701" i="87"/>
  <c r="A701" i="87" s="1"/>
  <c r="B700" i="87"/>
  <c r="A700" i="87" s="1"/>
  <c r="B699" i="87"/>
  <c r="A699" i="87" s="1"/>
  <c r="B698" i="87"/>
  <c r="A698" i="87" s="1"/>
  <c r="B697" i="87"/>
  <c r="A697" i="87" s="1"/>
  <c r="B696" i="87"/>
  <c r="A696" i="87" s="1"/>
  <c r="B695" i="87"/>
  <c r="A695" i="87" s="1"/>
  <c r="B694" i="87"/>
  <c r="A694" i="87" s="1"/>
  <c r="B693" i="87"/>
  <c r="A693" i="87" s="1"/>
  <c r="B692" i="87"/>
  <c r="A692" i="87" s="1"/>
  <c r="B691" i="87"/>
  <c r="A691" i="87" s="1"/>
  <c r="B690" i="87"/>
  <c r="A690" i="87" s="1"/>
  <c r="B689" i="87"/>
  <c r="A689" i="87" s="1"/>
  <c r="B688" i="87"/>
  <c r="A688" i="87" s="1"/>
  <c r="B687" i="87"/>
  <c r="A687" i="87" s="1"/>
  <c r="B686" i="87"/>
  <c r="A686" i="87" s="1"/>
  <c r="B685" i="87"/>
  <c r="A685" i="87" s="1"/>
  <c r="B684" i="87"/>
  <c r="A684" i="87" s="1"/>
  <c r="B683" i="87"/>
  <c r="A683" i="87" s="1"/>
  <c r="B682" i="87"/>
  <c r="A682" i="87" s="1"/>
  <c r="B681" i="87"/>
  <c r="A681" i="87" s="1"/>
  <c r="B680" i="87"/>
  <c r="A680" i="87" s="1"/>
  <c r="B679" i="87"/>
  <c r="A679" i="87" s="1"/>
  <c r="B678" i="87"/>
  <c r="A678" i="87" s="1"/>
  <c r="B677" i="87"/>
  <c r="A677" i="87" s="1"/>
  <c r="B676" i="87"/>
  <c r="A676" i="87" s="1"/>
  <c r="B675" i="87"/>
  <c r="A675" i="87" s="1"/>
  <c r="B674" i="87"/>
  <c r="A674" i="87" s="1"/>
  <c r="B673" i="87"/>
  <c r="A673" i="87" s="1"/>
  <c r="B672" i="87"/>
  <c r="A672" i="87" s="1"/>
  <c r="B671" i="87"/>
  <c r="A671" i="87" s="1"/>
  <c r="B670" i="87"/>
  <c r="A670" i="87" s="1"/>
  <c r="B669" i="87"/>
  <c r="A669" i="87" s="1"/>
  <c r="B668" i="87"/>
  <c r="A668" i="87" s="1"/>
  <c r="B667" i="87"/>
  <c r="A667" i="87" s="1"/>
  <c r="B666" i="87"/>
  <c r="A666" i="87" s="1"/>
  <c r="B665" i="87"/>
  <c r="A665" i="87" s="1"/>
  <c r="B664" i="87"/>
  <c r="A664" i="87" s="1"/>
  <c r="B663" i="87"/>
  <c r="A663" i="87" s="1"/>
  <c r="B662" i="87"/>
  <c r="A662" i="87" s="1"/>
  <c r="B661" i="87"/>
  <c r="A661" i="87" s="1"/>
  <c r="B660" i="87"/>
  <c r="A660" i="87" s="1"/>
  <c r="B659" i="87"/>
  <c r="A659" i="87" s="1"/>
  <c r="B658" i="87"/>
  <c r="A658" i="87" s="1"/>
  <c r="B657" i="87"/>
  <c r="A657" i="87" s="1"/>
  <c r="B656" i="87"/>
  <c r="A656" i="87" s="1"/>
  <c r="B655" i="87"/>
  <c r="A655" i="87" s="1"/>
  <c r="B654" i="87"/>
  <c r="A654" i="87" s="1"/>
  <c r="B653" i="87"/>
  <c r="A653" i="87" s="1"/>
  <c r="B652" i="87"/>
  <c r="A652" i="87" s="1"/>
  <c r="B651" i="87"/>
  <c r="A651" i="87" s="1"/>
  <c r="B650" i="87"/>
  <c r="A650" i="87" s="1"/>
  <c r="AP650" i="87" s="1"/>
  <c r="B649" i="87"/>
  <c r="A649" i="87" s="1"/>
  <c r="B648" i="87"/>
  <c r="A648" i="87" s="1"/>
  <c r="B647" i="87"/>
  <c r="A647" i="87" s="1"/>
  <c r="B646" i="87"/>
  <c r="A646" i="87" s="1"/>
  <c r="B645" i="87"/>
  <c r="A645" i="87" s="1"/>
  <c r="B644" i="87"/>
  <c r="A644" i="87" s="1"/>
  <c r="B643" i="87"/>
  <c r="A643" i="87" s="1"/>
  <c r="B642" i="87"/>
  <c r="A642" i="87" s="1"/>
  <c r="B641" i="87"/>
  <c r="A641" i="87" s="1"/>
  <c r="B640" i="87"/>
  <c r="A640" i="87" s="1"/>
  <c r="B639" i="87"/>
  <c r="A639" i="87" s="1"/>
  <c r="B638" i="87"/>
  <c r="A638" i="87" s="1"/>
  <c r="B637" i="87"/>
  <c r="A637" i="87" s="1"/>
  <c r="B636" i="87"/>
  <c r="A636" i="87" s="1"/>
  <c r="B635" i="87"/>
  <c r="A635" i="87" s="1"/>
  <c r="B634" i="87"/>
  <c r="A634" i="87" s="1"/>
  <c r="B633" i="87"/>
  <c r="A633" i="87" s="1"/>
  <c r="B632" i="87"/>
  <c r="A632" i="87" s="1"/>
  <c r="B631" i="87"/>
  <c r="A631" i="87" s="1"/>
  <c r="B630" i="87"/>
  <c r="A630" i="87" s="1"/>
  <c r="B629" i="87"/>
  <c r="A629" i="87" s="1"/>
  <c r="B628" i="87"/>
  <c r="A628" i="87" s="1"/>
  <c r="B627" i="87"/>
  <c r="A627" i="87" s="1"/>
  <c r="B626" i="87"/>
  <c r="A626" i="87" s="1"/>
  <c r="B625" i="87"/>
  <c r="A625" i="87" s="1"/>
  <c r="B624" i="87"/>
  <c r="A624" i="87" s="1"/>
  <c r="B623" i="87"/>
  <c r="A623" i="87" s="1"/>
  <c r="B622" i="87"/>
  <c r="A622" i="87" s="1"/>
  <c r="B621" i="87"/>
  <c r="A621" i="87" s="1"/>
  <c r="B620" i="87"/>
  <c r="A620" i="87" s="1"/>
  <c r="B619" i="87"/>
  <c r="A619" i="87" s="1"/>
  <c r="B618" i="87"/>
  <c r="A618" i="87" s="1"/>
  <c r="B617" i="87"/>
  <c r="A617" i="87" s="1"/>
  <c r="B616" i="87"/>
  <c r="A616" i="87" s="1"/>
  <c r="B615" i="87"/>
  <c r="A615" i="87" s="1"/>
  <c r="B614" i="87"/>
  <c r="A614" i="87" s="1"/>
  <c r="B613" i="87"/>
  <c r="A613" i="87" s="1"/>
  <c r="B612" i="87"/>
  <c r="A612" i="87" s="1"/>
  <c r="B611" i="87"/>
  <c r="A611" i="87" s="1"/>
  <c r="B610" i="87"/>
  <c r="A610" i="87" s="1"/>
  <c r="B609" i="87"/>
  <c r="A609" i="87" s="1"/>
  <c r="B608" i="87"/>
  <c r="A608" i="87" s="1"/>
  <c r="B607" i="87"/>
  <c r="A607" i="87" s="1"/>
  <c r="B606" i="87"/>
  <c r="A606" i="87" s="1"/>
  <c r="B605" i="87"/>
  <c r="A605" i="87" s="1"/>
  <c r="B604" i="87"/>
  <c r="A604" i="87" s="1"/>
  <c r="B603" i="87"/>
  <c r="A603" i="87" s="1"/>
  <c r="B602" i="87"/>
  <c r="A602" i="87" s="1"/>
  <c r="B601" i="87"/>
  <c r="A601" i="87" s="1"/>
  <c r="B600" i="87"/>
  <c r="A600" i="87" s="1"/>
  <c r="B599" i="87"/>
  <c r="A599" i="87" s="1"/>
  <c r="B598" i="87"/>
  <c r="A598" i="87" s="1"/>
  <c r="B597" i="87"/>
  <c r="A597" i="87" s="1"/>
  <c r="B596" i="87"/>
  <c r="A596" i="87" s="1"/>
  <c r="B595" i="87"/>
  <c r="A595" i="87" s="1"/>
  <c r="AP595" i="87" s="1"/>
  <c r="B594" i="87"/>
  <c r="A594" i="87" s="1"/>
  <c r="B593" i="87"/>
  <c r="A593" i="87" s="1"/>
  <c r="B592" i="87"/>
  <c r="A592" i="87" s="1"/>
  <c r="B591" i="87"/>
  <c r="A591" i="87" s="1"/>
  <c r="B590" i="87"/>
  <c r="A590" i="87" s="1"/>
  <c r="B589" i="87"/>
  <c r="A589" i="87" s="1"/>
  <c r="B588" i="87"/>
  <c r="A588" i="87" s="1"/>
  <c r="B587" i="87"/>
  <c r="A587" i="87" s="1"/>
  <c r="B586" i="87"/>
  <c r="A586" i="87" s="1"/>
  <c r="B585" i="87"/>
  <c r="A585" i="87" s="1"/>
  <c r="B584" i="87"/>
  <c r="A584" i="87" s="1"/>
  <c r="B583" i="87"/>
  <c r="A583" i="87" s="1"/>
  <c r="B582" i="87"/>
  <c r="A582" i="87" s="1"/>
  <c r="B581" i="87"/>
  <c r="A581" i="87" s="1"/>
  <c r="B580" i="87"/>
  <c r="A580" i="87" s="1"/>
  <c r="B579" i="87"/>
  <c r="A579" i="87" s="1"/>
  <c r="B578" i="87"/>
  <c r="A578" i="87" s="1"/>
  <c r="B577" i="87"/>
  <c r="A577" i="87" s="1"/>
  <c r="B576" i="87"/>
  <c r="A576" i="87" s="1"/>
  <c r="B575" i="87"/>
  <c r="A575" i="87" s="1"/>
  <c r="B574" i="87"/>
  <c r="A574" i="87" s="1"/>
  <c r="B573" i="87"/>
  <c r="A573" i="87" s="1"/>
  <c r="B572" i="87"/>
  <c r="A572" i="87" s="1"/>
  <c r="B571" i="87"/>
  <c r="A571" i="87" s="1"/>
  <c r="B570" i="87"/>
  <c r="A570" i="87" s="1"/>
  <c r="B569" i="87"/>
  <c r="A569" i="87" s="1"/>
  <c r="B568" i="87"/>
  <c r="A568" i="87" s="1"/>
  <c r="B567" i="87"/>
  <c r="A567" i="87" s="1"/>
  <c r="B566" i="87"/>
  <c r="A566" i="87" s="1"/>
  <c r="B565" i="87"/>
  <c r="A565" i="87" s="1"/>
  <c r="B564" i="87"/>
  <c r="A564" i="87" s="1"/>
  <c r="B563" i="87"/>
  <c r="A563" i="87" s="1"/>
  <c r="B562" i="87"/>
  <c r="A562" i="87" s="1"/>
  <c r="B561" i="87"/>
  <c r="A561" i="87" s="1"/>
  <c r="B560" i="87"/>
  <c r="A560" i="87" s="1"/>
  <c r="B559" i="87"/>
  <c r="A559" i="87" s="1"/>
  <c r="B558" i="87"/>
  <c r="A558" i="87" s="1"/>
  <c r="B557" i="87"/>
  <c r="A557" i="87" s="1"/>
  <c r="B556" i="87"/>
  <c r="A556" i="87" s="1"/>
  <c r="B555" i="87"/>
  <c r="A555" i="87" s="1"/>
  <c r="B554" i="87"/>
  <c r="A554" i="87" s="1"/>
  <c r="B553" i="87"/>
  <c r="A553" i="87" s="1"/>
  <c r="B552" i="87"/>
  <c r="A552" i="87" s="1"/>
  <c r="B551" i="87"/>
  <c r="A551" i="87" s="1"/>
  <c r="B550" i="87"/>
  <c r="A550" i="87" s="1"/>
  <c r="B549" i="87"/>
  <c r="A549" i="87" s="1"/>
  <c r="B548" i="87"/>
  <c r="A548" i="87" s="1"/>
  <c r="B547" i="87"/>
  <c r="A547" i="87" s="1"/>
  <c r="B546" i="87"/>
  <c r="A546" i="87" s="1"/>
  <c r="B545" i="87"/>
  <c r="A545" i="87" s="1"/>
  <c r="B544" i="87"/>
  <c r="A544" i="87" s="1"/>
  <c r="B543" i="87"/>
  <c r="A543" i="87" s="1"/>
  <c r="B542" i="87"/>
  <c r="A542" i="87" s="1"/>
  <c r="B541" i="87"/>
  <c r="A541" i="87" s="1"/>
  <c r="B540" i="87"/>
  <c r="A540" i="87" s="1"/>
  <c r="B539" i="87"/>
  <c r="A539" i="87" s="1"/>
  <c r="B538" i="87"/>
  <c r="A538" i="87" s="1"/>
  <c r="B537" i="87"/>
  <c r="A537" i="87" s="1"/>
  <c r="B536" i="87"/>
  <c r="A536" i="87" s="1"/>
  <c r="B535" i="87"/>
  <c r="A535" i="87" s="1"/>
  <c r="B534" i="87"/>
  <c r="A534" i="87" s="1"/>
  <c r="B533" i="87"/>
  <c r="A533" i="87" s="1"/>
  <c r="B532" i="87"/>
  <c r="A532" i="87" s="1"/>
  <c r="B531" i="87"/>
  <c r="A531" i="87" s="1"/>
  <c r="AP531" i="87" s="1"/>
  <c r="B530" i="87"/>
  <c r="A530" i="87" s="1"/>
  <c r="B529" i="87"/>
  <c r="A529" i="87" s="1"/>
  <c r="B528" i="87"/>
  <c r="A528" i="87" s="1"/>
  <c r="B527" i="87"/>
  <c r="A527" i="87" s="1"/>
  <c r="B526" i="87"/>
  <c r="A526" i="87" s="1"/>
  <c r="B525" i="87"/>
  <c r="A525" i="87" s="1"/>
  <c r="B524" i="87"/>
  <c r="A524" i="87" s="1"/>
  <c r="B523" i="87"/>
  <c r="A523" i="87" s="1"/>
  <c r="B522" i="87"/>
  <c r="A522" i="87" s="1"/>
  <c r="B521" i="87"/>
  <c r="A521" i="87" s="1"/>
  <c r="B520" i="87"/>
  <c r="A520" i="87" s="1"/>
  <c r="B519" i="87"/>
  <c r="A519" i="87" s="1"/>
  <c r="B518" i="87"/>
  <c r="A518" i="87" s="1"/>
  <c r="B517" i="87"/>
  <c r="A517" i="87" s="1"/>
  <c r="B516" i="87"/>
  <c r="A516" i="87" s="1"/>
  <c r="B515" i="87"/>
  <c r="A515" i="87" s="1"/>
  <c r="B514" i="87"/>
  <c r="A514" i="87" s="1"/>
  <c r="B513" i="87"/>
  <c r="A513" i="87" s="1"/>
  <c r="B512" i="87"/>
  <c r="A512" i="87" s="1"/>
  <c r="B511" i="87"/>
  <c r="A511" i="87" s="1"/>
  <c r="B510" i="87"/>
  <c r="A510" i="87" s="1"/>
  <c r="B509" i="87"/>
  <c r="A509" i="87" s="1"/>
  <c r="B508" i="87"/>
  <c r="A508" i="87" s="1"/>
  <c r="B507" i="87"/>
  <c r="A507" i="87" s="1"/>
  <c r="B506" i="87"/>
  <c r="A506" i="87" s="1"/>
  <c r="B505" i="87"/>
  <c r="A505" i="87" s="1"/>
  <c r="B504" i="87"/>
  <c r="A504" i="87" s="1"/>
  <c r="B503" i="87"/>
  <c r="A503" i="87" s="1"/>
  <c r="B502" i="87"/>
  <c r="A502" i="87" s="1"/>
  <c r="B501" i="87"/>
  <c r="A501" i="87" s="1"/>
  <c r="B500" i="87"/>
  <c r="A500" i="87" s="1"/>
  <c r="B499" i="87"/>
  <c r="A499" i="87" s="1"/>
  <c r="B498" i="87"/>
  <c r="A498" i="87" s="1"/>
  <c r="B497" i="87"/>
  <c r="A497" i="87" s="1"/>
  <c r="B496" i="87"/>
  <c r="A496" i="87" s="1"/>
  <c r="B495" i="87"/>
  <c r="A495" i="87" s="1"/>
  <c r="AP495" i="87" s="1"/>
  <c r="B494" i="87"/>
  <c r="A494" i="87" s="1"/>
  <c r="B493" i="87"/>
  <c r="A493" i="87" s="1"/>
  <c r="B492" i="87"/>
  <c r="A492" i="87" s="1"/>
  <c r="B491" i="87"/>
  <c r="A491" i="87" s="1"/>
  <c r="B490" i="87"/>
  <c r="A490" i="87" s="1"/>
  <c r="B489" i="87"/>
  <c r="A489" i="87" s="1"/>
  <c r="B488" i="87"/>
  <c r="A488" i="87" s="1"/>
  <c r="B487" i="87"/>
  <c r="A487" i="87" s="1"/>
  <c r="B486" i="87"/>
  <c r="A486" i="87" s="1"/>
  <c r="B485" i="87"/>
  <c r="A485" i="87" s="1"/>
  <c r="B484" i="87"/>
  <c r="A484" i="87" s="1"/>
  <c r="B483" i="87"/>
  <c r="A483" i="87" s="1"/>
  <c r="B482" i="87"/>
  <c r="A482" i="87" s="1"/>
  <c r="B481" i="87"/>
  <c r="A481" i="87" s="1"/>
  <c r="B480" i="87"/>
  <c r="A480" i="87" s="1"/>
  <c r="B479" i="87"/>
  <c r="A479" i="87" s="1"/>
  <c r="B478" i="87"/>
  <c r="A478" i="87" s="1"/>
  <c r="B477" i="87"/>
  <c r="A477" i="87" s="1"/>
  <c r="B476" i="87"/>
  <c r="A476" i="87" s="1"/>
  <c r="B475" i="87"/>
  <c r="A475" i="87" s="1"/>
  <c r="B474" i="87"/>
  <c r="A474" i="87" s="1"/>
  <c r="B473" i="87"/>
  <c r="A473" i="87" s="1"/>
  <c r="B472" i="87"/>
  <c r="A472" i="87" s="1"/>
  <c r="B471" i="87"/>
  <c r="A471" i="87" s="1"/>
  <c r="B470" i="87"/>
  <c r="A470" i="87" s="1"/>
  <c r="B469" i="87"/>
  <c r="A469" i="87" s="1"/>
  <c r="AP469" i="87" s="1"/>
  <c r="B468" i="87"/>
  <c r="A468" i="87" s="1"/>
  <c r="B467" i="87"/>
  <c r="A467" i="87" s="1"/>
  <c r="B466" i="87"/>
  <c r="A466" i="87" s="1"/>
  <c r="B465" i="87"/>
  <c r="A465" i="87" s="1"/>
  <c r="B464" i="87"/>
  <c r="A464" i="87" s="1"/>
  <c r="B463" i="87"/>
  <c r="A463" i="87" s="1"/>
  <c r="B462" i="87"/>
  <c r="A462" i="87" s="1"/>
  <c r="B461" i="87"/>
  <c r="A461" i="87" s="1"/>
  <c r="B460" i="87"/>
  <c r="A460" i="87" s="1"/>
  <c r="B459" i="87"/>
  <c r="A459" i="87" s="1"/>
  <c r="B458" i="87"/>
  <c r="A458" i="87" s="1"/>
  <c r="B457" i="87"/>
  <c r="A457" i="87" s="1"/>
  <c r="B456" i="87"/>
  <c r="A456" i="87" s="1"/>
  <c r="B455" i="87"/>
  <c r="A455" i="87" s="1"/>
  <c r="B454" i="87"/>
  <c r="A454" i="87" s="1"/>
  <c r="B453" i="87"/>
  <c r="A453" i="87" s="1"/>
  <c r="B452" i="87"/>
  <c r="A452" i="87" s="1"/>
  <c r="B451" i="87"/>
  <c r="A451" i="87" s="1"/>
  <c r="B450" i="87"/>
  <c r="A450" i="87" s="1"/>
  <c r="B449" i="87"/>
  <c r="A449" i="87" s="1"/>
  <c r="B448" i="87"/>
  <c r="A448" i="87" s="1"/>
  <c r="B447" i="87"/>
  <c r="A447" i="87" s="1"/>
  <c r="B446" i="87"/>
  <c r="A446" i="87" s="1"/>
  <c r="B445" i="87"/>
  <c r="A445" i="87" s="1"/>
  <c r="B444" i="87"/>
  <c r="A444" i="87" s="1"/>
  <c r="B443" i="87"/>
  <c r="A443" i="87" s="1"/>
  <c r="B442" i="87"/>
  <c r="A442" i="87" s="1"/>
  <c r="B441" i="87"/>
  <c r="A441" i="87" s="1"/>
  <c r="B440" i="87"/>
  <c r="A440" i="87" s="1"/>
  <c r="B439" i="87"/>
  <c r="A439" i="87" s="1"/>
  <c r="B438" i="87"/>
  <c r="A438" i="87" s="1"/>
  <c r="B437" i="87"/>
  <c r="A437" i="87" s="1"/>
  <c r="B436" i="87"/>
  <c r="A436" i="87" s="1"/>
  <c r="B435" i="87"/>
  <c r="A435" i="87" s="1"/>
  <c r="B434" i="87"/>
  <c r="A434" i="87" s="1"/>
  <c r="B433" i="87"/>
  <c r="A433" i="87" s="1"/>
  <c r="B432" i="87"/>
  <c r="A432" i="87" s="1"/>
  <c r="B431" i="87"/>
  <c r="A431" i="87" s="1"/>
  <c r="B430" i="87"/>
  <c r="A430" i="87" s="1"/>
  <c r="B429" i="87"/>
  <c r="A429" i="87" s="1"/>
  <c r="B428" i="87"/>
  <c r="A428" i="87" s="1"/>
  <c r="B427" i="87"/>
  <c r="A427" i="87" s="1"/>
  <c r="B426" i="87"/>
  <c r="A426" i="87" s="1"/>
  <c r="B425" i="87"/>
  <c r="A425" i="87" s="1"/>
  <c r="B424" i="87"/>
  <c r="A424" i="87" s="1"/>
  <c r="AP424" i="87" s="1"/>
  <c r="B423" i="87"/>
  <c r="A423" i="87" s="1"/>
  <c r="B422" i="87"/>
  <c r="A422" i="87" s="1"/>
  <c r="B421" i="87"/>
  <c r="A421" i="87" s="1"/>
  <c r="B420" i="87"/>
  <c r="A420" i="87" s="1"/>
  <c r="B419" i="87"/>
  <c r="A419" i="87" s="1"/>
  <c r="B418" i="87"/>
  <c r="A418" i="87" s="1"/>
  <c r="B417" i="87"/>
  <c r="A417" i="87" s="1"/>
  <c r="B416" i="87"/>
  <c r="A416" i="87" s="1"/>
  <c r="B415" i="87"/>
  <c r="A415" i="87" s="1"/>
  <c r="B414" i="87"/>
  <c r="A414" i="87" s="1"/>
  <c r="B413" i="87"/>
  <c r="A413" i="87" s="1"/>
  <c r="B412" i="87"/>
  <c r="A412" i="87" s="1"/>
  <c r="B411" i="87"/>
  <c r="A411" i="87" s="1"/>
  <c r="B410" i="87"/>
  <c r="A410" i="87" s="1"/>
  <c r="B409" i="87"/>
  <c r="A409" i="87" s="1"/>
  <c r="B408" i="87"/>
  <c r="A408" i="87" s="1"/>
  <c r="B407" i="87"/>
  <c r="A407" i="87" s="1"/>
  <c r="B406" i="87"/>
  <c r="A406" i="87" s="1"/>
  <c r="B405" i="87"/>
  <c r="A405" i="87" s="1"/>
  <c r="B404" i="87"/>
  <c r="A404" i="87" s="1"/>
  <c r="B403" i="87"/>
  <c r="A403" i="87" s="1"/>
  <c r="B402" i="87"/>
  <c r="A402" i="87" s="1"/>
  <c r="B401" i="87"/>
  <c r="A401" i="87" s="1"/>
  <c r="B400" i="87"/>
  <c r="A400" i="87" s="1"/>
  <c r="B399" i="87"/>
  <c r="A399" i="87" s="1"/>
  <c r="B398" i="87"/>
  <c r="A398" i="87" s="1"/>
  <c r="B397" i="87"/>
  <c r="A397" i="87" s="1"/>
  <c r="B396" i="87"/>
  <c r="A396" i="87" s="1"/>
  <c r="B395" i="87"/>
  <c r="A395" i="87" s="1"/>
  <c r="B394" i="87"/>
  <c r="A394" i="87" s="1"/>
  <c r="B393" i="87"/>
  <c r="A393" i="87" s="1"/>
  <c r="B392" i="87"/>
  <c r="A392" i="87" s="1"/>
  <c r="B391" i="87"/>
  <c r="A391" i="87" s="1"/>
  <c r="B390" i="87"/>
  <c r="A390" i="87" s="1"/>
  <c r="B389" i="87"/>
  <c r="A389" i="87" s="1"/>
  <c r="B388" i="87"/>
  <c r="A388" i="87" s="1"/>
  <c r="B387" i="87"/>
  <c r="A387" i="87" s="1"/>
  <c r="B386" i="87"/>
  <c r="A386" i="87" s="1"/>
  <c r="B385" i="87"/>
  <c r="A385" i="87" s="1"/>
  <c r="B384" i="87"/>
  <c r="A384" i="87" s="1"/>
  <c r="B383" i="87"/>
  <c r="A383" i="87" s="1"/>
  <c r="B382" i="87"/>
  <c r="A382" i="87" s="1"/>
  <c r="B381" i="87"/>
  <c r="A381" i="87" s="1"/>
  <c r="B380" i="87"/>
  <c r="A380" i="87" s="1"/>
  <c r="B379" i="87"/>
  <c r="A379" i="87" s="1"/>
  <c r="B378" i="87"/>
  <c r="A378" i="87" s="1"/>
  <c r="B377" i="87"/>
  <c r="A377" i="87" s="1"/>
  <c r="B376" i="87"/>
  <c r="A376" i="87" s="1"/>
  <c r="B375" i="87"/>
  <c r="A375" i="87" s="1"/>
  <c r="B374" i="87"/>
  <c r="A374" i="87" s="1"/>
  <c r="B373" i="87"/>
  <c r="A373" i="87" s="1"/>
  <c r="B372" i="87"/>
  <c r="A372" i="87" s="1"/>
  <c r="B371" i="87"/>
  <c r="A371" i="87" s="1"/>
  <c r="B370" i="87"/>
  <c r="A370" i="87" s="1"/>
  <c r="B369" i="87"/>
  <c r="A369" i="87" s="1"/>
  <c r="B368" i="87"/>
  <c r="A368" i="87" s="1"/>
  <c r="B367" i="87"/>
  <c r="A367" i="87" s="1"/>
  <c r="B366" i="87"/>
  <c r="A366" i="87" s="1"/>
  <c r="B365" i="87"/>
  <c r="A365" i="87" s="1"/>
  <c r="B364" i="87"/>
  <c r="A364" i="87" s="1"/>
  <c r="AP364" i="87" s="1"/>
  <c r="B363" i="87"/>
  <c r="A363" i="87" s="1"/>
  <c r="B362" i="87"/>
  <c r="A362" i="87" s="1"/>
  <c r="B361" i="87"/>
  <c r="A361" i="87" s="1"/>
  <c r="B360" i="87"/>
  <c r="A360" i="87" s="1"/>
  <c r="B359" i="87"/>
  <c r="A359" i="87" s="1"/>
  <c r="B358" i="87"/>
  <c r="A358" i="87" s="1"/>
  <c r="B357" i="87"/>
  <c r="A357" i="87" s="1"/>
  <c r="B356" i="87"/>
  <c r="A356" i="87" s="1"/>
  <c r="B355" i="87"/>
  <c r="A355" i="87" s="1"/>
  <c r="B354" i="87"/>
  <c r="A354" i="87" s="1"/>
  <c r="B353" i="87"/>
  <c r="A353" i="87" s="1"/>
  <c r="B352" i="87"/>
  <c r="A352" i="87" s="1"/>
  <c r="B351" i="87"/>
  <c r="A351" i="87" s="1"/>
  <c r="B350" i="87"/>
  <c r="A350" i="87" s="1"/>
  <c r="B349" i="87"/>
  <c r="A349" i="87" s="1"/>
  <c r="B348" i="87"/>
  <c r="A348" i="87" s="1"/>
  <c r="B347" i="87"/>
  <c r="A347" i="87" s="1"/>
  <c r="B346" i="87"/>
  <c r="A346" i="87" s="1"/>
  <c r="B345" i="87"/>
  <c r="A345" i="87" s="1"/>
  <c r="B344" i="87"/>
  <c r="A344" i="87" s="1"/>
  <c r="B343" i="87"/>
  <c r="A343" i="87" s="1"/>
  <c r="B342" i="87"/>
  <c r="A342" i="87" s="1"/>
  <c r="B341" i="87"/>
  <c r="A341" i="87" s="1"/>
  <c r="B340" i="87"/>
  <c r="A340" i="87" s="1"/>
  <c r="B339" i="87"/>
  <c r="A339" i="87" s="1"/>
  <c r="B338" i="87"/>
  <c r="A338" i="87" s="1"/>
  <c r="B337" i="87"/>
  <c r="A337" i="87" s="1"/>
  <c r="B336" i="87"/>
  <c r="A336" i="87" s="1"/>
  <c r="B335" i="87"/>
  <c r="A335" i="87" s="1"/>
  <c r="B334" i="87"/>
  <c r="A334" i="87" s="1"/>
  <c r="B333" i="87"/>
  <c r="A333" i="87" s="1"/>
  <c r="B332" i="87"/>
  <c r="A332" i="87" s="1"/>
  <c r="B331" i="87"/>
  <c r="A331" i="87" s="1"/>
  <c r="B330" i="87"/>
  <c r="A330" i="87" s="1"/>
  <c r="B329" i="87"/>
  <c r="A329" i="87" s="1"/>
  <c r="B328" i="87"/>
  <c r="A328" i="87" s="1"/>
  <c r="AP328" i="87" s="1"/>
  <c r="B327" i="87"/>
  <c r="A327" i="87" s="1"/>
  <c r="B326" i="87"/>
  <c r="A326" i="87" s="1"/>
  <c r="B325" i="87"/>
  <c r="A325" i="87" s="1"/>
  <c r="B324" i="87"/>
  <c r="A324" i="87" s="1"/>
  <c r="B323" i="87"/>
  <c r="A323" i="87" s="1"/>
  <c r="B322" i="87"/>
  <c r="A322" i="87" s="1"/>
  <c r="B321" i="87"/>
  <c r="A321" i="87" s="1"/>
  <c r="B320" i="87"/>
  <c r="A320" i="87" s="1"/>
  <c r="B319" i="87"/>
  <c r="A319" i="87" s="1"/>
  <c r="B318" i="87"/>
  <c r="A318" i="87" s="1"/>
  <c r="B317" i="87"/>
  <c r="A317" i="87" s="1"/>
  <c r="B316" i="87"/>
  <c r="A316" i="87" s="1"/>
  <c r="B315" i="87"/>
  <c r="A315" i="87" s="1"/>
  <c r="B314" i="87"/>
  <c r="A314" i="87" s="1"/>
  <c r="B313" i="87"/>
  <c r="A313" i="87" s="1"/>
  <c r="B312" i="87"/>
  <c r="A312" i="87" s="1"/>
  <c r="B311" i="87"/>
  <c r="A311" i="87" s="1"/>
  <c r="B310" i="87"/>
  <c r="A310" i="87" s="1"/>
  <c r="B309" i="87"/>
  <c r="A309" i="87" s="1"/>
  <c r="B308" i="87"/>
  <c r="A308" i="87" s="1"/>
  <c r="B307" i="87"/>
  <c r="A307" i="87" s="1"/>
  <c r="B306" i="87"/>
  <c r="A306" i="87" s="1"/>
  <c r="B305" i="87"/>
  <c r="A305" i="87" s="1"/>
  <c r="B304" i="87"/>
  <c r="A304" i="87" s="1"/>
  <c r="B303" i="87"/>
  <c r="A303" i="87" s="1"/>
  <c r="B302" i="87"/>
  <c r="A302" i="87" s="1"/>
  <c r="AP302" i="87" s="1"/>
  <c r="B301" i="87"/>
  <c r="A301" i="87" s="1"/>
  <c r="B300" i="87"/>
  <c r="A300" i="87" s="1"/>
  <c r="B299" i="87"/>
  <c r="A299" i="87" s="1"/>
  <c r="B298" i="87"/>
  <c r="A298" i="87" s="1"/>
  <c r="B297" i="87"/>
  <c r="A297" i="87" s="1"/>
  <c r="B296" i="87"/>
  <c r="A296" i="87" s="1"/>
  <c r="B295" i="87"/>
  <c r="A295" i="87" s="1"/>
  <c r="B294" i="87"/>
  <c r="A294" i="87" s="1"/>
  <c r="B293" i="87"/>
  <c r="A293" i="87" s="1"/>
  <c r="B292" i="87"/>
  <c r="A292" i="87" s="1"/>
  <c r="B291" i="87"/>
  <c r="A291" i="87" s="1"/>
  <c r="B290" i="87"/>
  <c r="A290" i="87" s="1"/>
  <c r="B289" i="87"/>
  <c r="A289" i="87" s="1"/>
  <c r="B288" i="87"/>
  <c r="A288" i="87" s="1"/>
  <c r="B287" i="87"/>
  <c r="A287" i="87" s="1"/>
  <c r="B286" i="87"/>
  <c r="A286" i="87" s="1"/>
  <c r="B285" i="87"/>
  <c r="A285" i="87" s="1"/>
  <c r="B284" i="87"/>
  <c r="A284" i="87" s="1"/>
  <c r="B283" i="87"/>
  <c r="A283" i="87" s="1"/>
  <c r="B282" i="87"/>
  <c r="A282" i="87" s="1"/>
  <c r="B281" i="87"/>
  <c r="A281" i="87" s="1"/>
  <c r="B280" i="87"/>
  <c r="A280" i="87" s="1"/>
  <c r="B279" i="87"/>
  <c r="A279" i="87" s="1"/>
  <c r="B278" i="87"/>
  <c r="A278" i="87" s="1"/>
  <c r="B277" i="87"/>
  <c r="A277" i="87" s="1"/>
  <c r="B276" i="87"/>
  <c r="A276" i="87" s="1"/>
  <c r="B275" i="87"/>
  <c r="A275" i="87" s="1"/>
  <c r="B274" i="87"/>
  <c r="A274" i="87" s="1"/>
  <c r="B273" i="87"/>
  <c r="A273" i="87" s="1"/>
  <c r="B272" i="87"/>
  <c r="A272" i="87" s="1"/>
  <c r="B271" i="87"/>
  <c r="A271" i="87" s="1"/>
  <c r="B270" i="87"/>
  <c r="A270" i="87" s="1"/>
  <c r="B269" i="87"/>
  <c r="A269" i="87" s="1"/>
  <c r="B268" i="87"/>
  <c r="A268" i="87" s="1"/>
  <c r="B267" i="87"/>
  <c r="A267" i="87" s="1"/>
  <c r="B266" i="87"/>
  <c r="A266" i="87" s="1"/>
  <c r="AP266" i="87" s="1"/>
  <c r="B265" i="87"/>
  <c r="A265" i="87" s="1"/>
  <c r="B264" i="87"/>
  <c r="A264" i="87" s="1"/>
  <c r="B263" i="87"/>
  <c r="A263" i="87" s="1"/>
  <c r="B262" i="87"/>
  <c r="A262" i="87" s="1"/>
  <c r="B261" i="87"/>
  <c r="A261" i="87" s="1"/>
  <c r="B260" i="87"/>
  <c r="A260" i="87" s="1"/>
  <c r="B259" i="87"/>
  <c r="A259" i="87" s="1"/>
  <c r="B258" i="87"/>
  <c r="A258" i="87" s="1"/>
  <c r="B257" i="87"/>
  <c r="A257" i="87" s="1"/>
  <c r="B256" i="87"/>
  <c r="A256" i="87" s="1"/>
  <c r="B255" i="87"/>
  <c r="A255" i="87" s="1"/>
  <c r="B254" i="87"/>
  <c r="A254" i="87" s="1"/>
  <c r="B253" i="87"/>
  <c r="A253" i="87" s="1"/>
  <c r="B252" i="87"/>
  <c r="A252" i="87" s="1"/>
  <c r="B251" i="87"/>
  <c r="A251" i="87" s="1"/>
  <c r="B250" i="87"/>
  <c r="A250" i="87" s="1"/>
  <c r="B249" i="87"/>
  <c r="A249" i="87" s="1"/>
  <c r="B248" i="87"/>
  <c r="A248" i="87" s="1"/>
  <c r="B247" i="87"/>
  <c r="A247" i="87" s="1"/>
  <c r="B246" i="87"/>
  <c r="A246" i="87" s="1"/>
  <c r="B245" i="87"/>
  <c r="A245" i="87" s="1"/>
  <c r="B244" i="87"/>
  <c r="A244" i="87" s="1"/>
  <c r="B243" i="87"/>
  <c r="A243" i="87" s="1"/>
  <c r="B242" i="87"/>
  <c r="A242" i="87" s="1"/>
  <c r="B241" i="87"/>
  <c r="A241" i="87" s="1"/>
  <c r="B240" i="87"/>
  <c r="A240" i="87" s="1"/>
  <c r="B239" i="87"/>
  <c r="A239" i="87" s="1"/>
  <c r="B238" i="87"/>
  <c r="A238" i="87" s="1"/>
  <c r="B237" i="87"/>
  <c r="A237" i="87" s="1"/>
  <c r="B236" i="87"/>
  <c r="A236" i="87" s="1"/>
  <c r="B235" i="87"/>
  <c r="A235" i="87" s="1"/>
  <c r="B234" i="87"/>
  <c r="A234" i="87" s="1"/>
  <c r="B233" i="87"/>
  <c r="A233" i="87" s="1"/>
  <c r="B232" i="87"/>
  <c r="A232" i="87" s="1"/>
  <c r="AP232" i="87" s="1"/>
  <c r="B231" i="87"/>
  <c r="A231" i="87" s="1"/>
  <c r="B230" i="87"/>
  <c r="A230" i="87" s="1"/>
  <c r="B229" i="87"/>
  <c r="A229" i="87" s="1"/>
  <c r="B228" i="87"/>
  <c r="A228" i="87" s="1"/>
  <c r="B227" i="87"/>
  <c r="A227" i="87" s="1"/>
  <c r="B226" i="87"/>
  <c r="A226" i="87" s="1"/>
  <c r="B225" i="87"/>
  <c r="A225" i="87" s="1"/>
  <c r="B224" i="87"/>
  <c r="A224" i="87" s="1"/>
  <c r="B223" i="87"/>
  <c r="A223" i="87" s="1"/>
  <c r="B222" i="87"/>
  <c r="A222" i="87" s="1"/>
  <c r="B221" i="87"/>
  <c r="A221" i="87" s="1"/>
  <c r="B220" i="87"/>
  <c r="A220" i="87" s="1"/>
  <c r="B219" i="87"/>
  <c r="A219" i="87" s="1"/>
  <c r="B218" i="87"/>
  <c r="A218" i="87" s="1"/>
  <c r="B217" i="87"/>
  <c r="A217" i="87" s="1"/>
  <c r="B216" i="87"/>
  <c r="A216" i="87" s="1"/>
  <c r="B215" i="87"/>
  <c r="A215" i="87" s="1"/>
  <c r="B214" i="87"/>
  <c r="A214" i="87" s="1"/>
  <c r="B213" i="87"/>
  <c r="A213" i="87" s="1"/>
  <c r="B212" i="87"/>
  <c r="A212" i="87" s="1"/>
  <c r="B211" i="87"/>
  <c r="A211" i="87" s="1"/>
  <c r="B210" i="87"/>
  <c r="A210" i="87" s="1"/>
  <c r="B209" i="87"/>
  <c r="A209" i="87" s="1"/>
  <c r="B208" i="87"/>
  <c r="A208" i="87" s="1"/>
  <c r="B207" i="87"/>
  <c r="A207" i="87" s="1"/>
  <c r="B206" i="87"/>
  <c r="A206" i="87" s="1"/>
  <c r="B205" i="87"/>
  <c r="A205" i="87" s="1"/>
  <c r="B204" i="87"/>
  <c r="A204" i="87" s="1"/>
  <c r="B203" i="87"/>
  <c r="A203" i="87" s="1"/>
  <c r="B202" i="87"/>
  <c r="A202" i="87" s="1"/>
  <c r="B201" i="87"/>
  <c r="A201" i="87" s="1"/>
  <c r="B200" i="87"/>
  <c r="A200" i="87" s="1"/>
  <c r="B199" i="87"/>
  <c r="A199" i="87" s="1"/>
  <c r="B198" i="87"/>
  <c r="A198" i="87" s="1"/>
  <c r="B197" i="87"/>
  <c r="A197" i="87" s="1"/>
  <c r="B196" i="87"/>
  <c r="A196" i="87" s="1"/>
  <c r="B195" i="87"/>
  <c r="A195" i="87" s="1"/>
  <c r="B194" i="87"/>
  <c r="A194" i="87" s="1"/>
  <c r="B193" i="87"/>
  <c r="A193" i="87" s="1"/>
  <c r="B192" i="87"/>
  <c r="A192" i="87" s="1"/>
  <c r="B191" i="87"/>
  <c r="A191" i="87" s="1"/>
  <c r="AP191" i="87" s="1"/>
  <c r="B190" i="87"/>
  <c r="A190" i="87" s="1"/>
  <c r="AP190" i="87" s="1"/>
  <c r="AX190" i="87" s="1"/>
  <c r="B189" i="87"/>
  <c r="A189" i="87" s="1"/>
  <c r="B188" i="87"/>
  <c r="A188" i="87" s="1"/>
  <c r="B187" i="87"/>
  <c r="A187" i="87" s="1"/>
  <c r="B186" i="87"/>
  <c r="A186" i="87" s="1"/>
  <c r="B185" i="87"/>
  <c r="A185" i="87" s="1"/>
  <c r="B184" i="87"/>
  <c r="A184" i="87" s="1"/>
  <c r="B183" i="87"/>
  <c r="A183" i="87" s="1"/>
  <c r="B182" i="87"/>
  <c r="A182" i="87" s="1"/>
  <c r="B181" i="87"/>
  <c r="A181" i="87" s="1"/>
  <c r="B180" i="87"/>
  <c r="A180" i="87" s="1"/>
  <c r="B179" i="87"/>
  <c r="A179" i="87" s="1"/>
  <c r="B178" i="87"/>
  <c r="A178" i="87" s="1"/>
  <c r="B177" i="87"/>
  <c r="A177" i="87" s="1"/>
  <c r="B176" i="87"/>
  <c r="A176" i="87" s="1"/>
  <c r="B175" i="87"/>
  <c r="A175" i="87" s="1"/>
  <c r="B174" i="87"/>
  <c r="A174" i="87" s="1"/>
  <c r="B173" i="87"/>
  <c r="A173" i="87" s="1"/>
  <c r="B172" i="87"/>
  <c r="A172" i="87" s="1"/>
  <c r="B171" i="87"/>
  <c r="A171" i="87" s="1"/>
  <c r="B170" i="87"/>
  <c r="A170" i="87" s="1"/>
  <c r="B169" i="87"/>
  <c r="A169" i="87" s="1"/>
  <c r="B168" i="87"/>
  <c r="A168" i="87" s="1"/>
  <c r="B167" i="87"/>
  <c r="A167" i="87" s="1"/>
  <c r="B166" i="87"/>
  <c r="A166" i="87" s="1"/>
  <c r="B165" i="87"/>
  <c r="A165" i="87" s="1"/>
  <c r="B164" i="87"/>
  <c r="A164" i="87" s="1"/>
  <c r="B163" i="87"/>
  <c r="A163" i="87" s="1"/>
  <c r="B162" i="87"/>
  <c r="A162" i="87" s="1"/>
  <c r="B161" i="87"/>
  <c r="A161" i="87" s="1"/>
  <c r="B160" i="87"/>
  <c r="A160" i="87" s="1"/>
  <c r="B159" i="87"/>
  <c r="A159" i="87" s="1"/>
  <c r="B158" i="87"/>
  <c r="A158" i="87" s="1"/>
  <c r="B157" i="87"/>
  <c r="A157" i="87" s="1"/>
  <c r="B156" i="87"/>
  <c r="A156" i="87" s="1"/>
  <c r="B155" i="87"/>
  <c r="A155" i="87" s="1"/>
  <c r="B154" i="87"/>
  <c r="A154" i="87" s="1"/>
  <c r="B153" i="87"/>
  <c r="A153" i="87" s="1"/>
  <c r="AP153" i="87" s="1"/>
  <c r="AX153" i="87" s="1"/>
  <c r="B152" i="87"/>
  <c r="A152" i="87" s="1"/>
  <c r="B151" i="87"/>
  <c r="A151" i="87" s="1"/>
  <c r="B150" i="87"/>
  <c r="A150" i="87" s="1"/>
  <c r="B149" i="87"/>
  <c r="A149" i="87" s="1"/>
  <c r="B148" i="87"/>
  <c r="A148" i="87" s="1"/>
  <c r="B147" i="87"/>
  <c r="A147" i="87" s="1"/>
  <c r="B146" i="87"/>
  <c r="A146" i="87" s="1"/>
  <c r="B145" i="87"/>
  <c r="A145" i="87" s="1"/>
  <c r="B144" i="87"/>
  <c r="A144" i="87" s="1"/>
  <c r="B143" i="87"/>
  <c r="A143" i="87" s="1"/>
  <c r="B142" i="87"/>
  <c r="A142" i="87" s="1"/>
  <c r="B141" i="87"/>
  <c r="A141" i="87" s="1"/>
  <c r="B140" i="87"/>
  <c r="A140" i="87" s="1"/>
  <c r="B139" i="87"/>
  <c r="A139" i="87" s="1"/>
  <c r="B138" i="87"/>
  <c r="A138" i="87" s="1"/>
  <c r="B137" i="87"/>
  <c r="A137" i="87" s="1"/>
  <c r="B136" i="87"/>
  <c r="A136" i="87" s="1"/>
  <c r="B135" i="87"/>
  <c r="A135" i="87" s="1"/>
  <c r="B134" i="87"/>
  <c r="A134" i="87" s="1"/>
  <c r="B133" i="87"/>
  <c r="A133" i="87" s="1"/>
  <c r="B132" i="87"/>
  <c r="A132" i="87" s="1"/>
  <c r="B131" i="87"/>
  <c r="A131" i="87" s="1"/>
  <c r="B130" i="87"/>
  <c r="A130" i="87" s="1"/>
  <c r="B129" i="87"/>
  <c r="A129" i="87" s="1"/>
  <c r="B128" i="87"/>
  <c r="A128" i="87" s="1"/>
  <c r="B127" i="87"/>
  <c r="A127" i="87" s="1"/>
  <c r="B126" i="87"/>
  <c r="A126" i="87" s="1"/>
  <c r="B125" i="87"/>
  <c r="A125" i="87" s="1"/>
  <c r="B124" i="87"/>
  <c r="A124" i="87" s="1"/>
  <c r="B123" i="87"/>
  <c r="A123" i="87" s="1"/>
  <c r="B122" i="87"/>
  <c r="A122" i="87" s="1"/>
  <c r="B121" i="87"/>
  <c r="A121" i="87" s="1"/>
  <c r="B120" i="87"/>
  <c r="A120" i="87" s="1"/>
  <c r="B119" i="87"/>
  <c r="A119" i="87" s="1"/>
  <c r="B118" i="87"/>
  <c r="A118" i="87" s="1"/>
  <c r="B117" i="87"/>
  <c r="A117" i="87" s="1"/>
  <c r="B116" i="87"/>
  <c r="A116" i="87" s="1"/>
  <c r="B115" i="87"/>
  <c r="A115" i="87" s="1"/>
  <c r="B114" i="87"/>
  <c r="A114" i="87" s="1"/>
  <c r="B113" i="87"/>
  <c r="A113" i="87" s="1"/>
  <c r="B112" i="87"/>
  <c r="A112" i="87" s="1"/>
  <c r="B111" i="87"/>
  <c r="A111" i="87" s="1"/>
  <c r="B110" i="87"/>
  <c r="A110" i="87" s="1"/>
  <c r="B109" i="87"/>
  <c r="A109" i="87" s="1"/>
  <c r="B108" i="87"/>
  <c r="A108" i="87" s="1"/>
  <c r="B107" i="87"/>
  <c r="A107" i="87" s="1"/>
  <c r="B106" i="87"/>
  <c r="A106" i="87" s="1"/>
  <c r="B105" i="87"/>
  <c r="A105" i="87" s="1"/>
  <c r="B104" i="87"/>
  <c r="A104" i="87" s="1"/>
  <c r="B103" i="87"/>
  <c r="A103" i="87" s="1"/>
  <c r="B102" i="87"/>
  <c r="A102" i="87" s="1"/>
  <c r="B101" i="87"/>
  <c r="A101" i="87" s="1"/>
  <c r="B100" i="87"/>
  <c r="A100" i="87" s="1"/>
  <c r="AP100" i="87" s="1"/>
  <c r="AX100" i="87" s="1"/>
  <c r="B99" i="87"/>
  <c r="A99" i="87" s="1"/>
  <c r="B98" i="87"/>
  <c r="A98" i="87" s="1"/>
  <c r="B97" i="87"/>
  <c r="A97" i="87" s="1"/>
  <c r="B96" i="87"/>
  <c r="A96" i="87" s="1"/>
  <c r="B95" i="87"/>
  <c r="A95" i="87" s="1"/>
  <c r="B94" i="87"/>
  <c r="A94" i="87" s="1"/>
  <c r="B93" i="87"/>
  <c r="A93" i="87" s="1"/>
  <c r="B92" i="87"/>
  <c r="A92" i="87" s="1"/>
  <c r="B91" i="87"/>
  <c r="A91" i="87" s="1"/>
  <c r="B90" i="87"/>
  <c r="A90" i="87" s="1"/>
  <c r="B89" i="87"/>
  <c r="A89" i="87" s="1"/>
  <c r="B88" i="87"/>
  <c r="A88" i="87" s="1"/>
  <c r="B87" i="87"/>
  <c r="A87" i="87" s="1"/>
  <c r="B86" i="87"/>
  <c r="A86" i="87" s="1"/>
  <c r="B85" i="87"/>
  <c r="A85" i="87" s="1"/>
  <c r="B84" i="87"/>
  <c r="A84" i="87" s="1"/>
  <c r="B83" i="87"/>
  <c r="A83" i="87" s="1"/>
  <c r="B82" i="87"/>
  <c r="A82" i="87" s="1"/>
  <c r="B81" i="87"/>
  <c r="A81" i="87" s="1"/>
  <c r="B80" i="87"/>
  <c r="A80" i="87" s="1"/>
  <c r="B79" i="87"/>
  <c r="A79" i="87" s="1"/>
  <c r="B78" i="87"/>
  <c r="A78" i="87" s="1"/>
  <c r="B77" i="87"/>
  <c r="A77" i="87" s="1"/>
  <c r="B76" i="87"/>
  <c r="A76" i="87" s="1"/>
  <c r="B75" i="87"/>
  <c r="A75" i="87" s="1"/>
  <c r="B74" i="87"/>
  <c r="A74" i="87" s="1"/>
  <c r="B73" i="87"/>
  <c r="A73" i="87" s="1"/>
  <c r="B72" i="87"/>
  <c r="A72" i="87" s="1"/>
  <c r="B71" i="87"/>
  <c r="A71" i="87" s="1"/>
  <c r="B70" i="87"/>
  <c r="A70" i="87" s="1"/>
  <c r="B69" i="87"/>
  <c r="A69" i="87" s="1"/>
  <c r="B68" i="87"/>
  <c r="A68" i="87" s="1"/>
  <c r="B67" i="87"/>
  <c r="A67" i="87" s="1"/>
  <c r="B66" i="87"/>
  <c r="A66" i="87" s="1"/>
  <c r="B65" i="87"/>
  <c r="A65" i="87" s="1"/>
  <c r="B64" i="87"/>
  <c r="A64" i="87" s="1"/>
  <c r="B63" i="87"/>
  <c r="A63" i="87" s="1"/>
  <c r="B62" i="87"/>
  <c r="A62" i="87" s="1"/>
  <c r="B61" i="87"/>
  <c r="A61" i="87" s="1"/>
  <c r="B60" i="87"/>
  <c r="A60" i="87" s="1"/>
  <c r="B59" i="87"/>
  <c r="A59" i="87" s="1"/>
  <c r="B58" i="87"/>
  <c r="A58" i="87" s="1"/>
  <c r="B57" i="87"/>
  <c r="A57" i="87" s="1"/>
  <c r="B56" i="87"/>
  <c r="A56" i="87" s="1"/>
  <c r="B55" i="87"/>
  <c r="A55" i="87" s="1"/>
  <c r="B54" i="87"/>
  <c r="A54" i="87" s="1"/>
  <c r="B53" i="87"/>
  <c r="A53" i="87" s="1"/>
  <c r="B52" i="87"/>
  <c r="A52" i="87" s="1"/>
  <c r="B51" i="87"/>
  <c r="A51" i="87" s="1"/>
  <c r="B50" i="87"/>
  <c r="A50" i="87" s="1"/>
  <c r="B49" i="87"/>
  <c r="A49" i="87" s="1"/>
  <c r="B48" i="87"/>
  <c r="A48" i="87" s="1"/>
  <c r="B47" i="87"/>
  <c r="A47" i="87" s="1"/>
  <c r="B46" i="87"/>
  <c r="A46" i="87" s="1"/>
  <c r="B45" i="87"/>
  <c r="A45" i="87" s="1"/>
  <c r="B44" i="87"/>
  <c r="A44" i="87" s="1"/>
  <c r="AP44" i="87" s="1"/>
  <c r="AX44" i="87" s="1"/>
  <c r="B43" i="87"/>
  <c r="A43" i="87" s="1"/>
  <c r="B42" i="87"/>
  <c r="A42" i="87" s="1"/>
  <c r="B41" i="87"/>
  <c r="A41" i="87" s="1"/>
  <c r="B40" i="87"/>
  <c r="A40" i="87" s="1"/>
  <c r="B39" i="87"/>
  <c r="A39" i="87" s="1"/>
  <c r="B38" i="87"/>
  <c r="A38" i="87" s="1"/>
  <c r="B37" i="87"/>
  <c r="A37" i="87" s="1"/>
  <c r="B36" i="87"/>
  <c r="A36" i="87" s="1"/>
  <c r="B35" i="87"/>
  <c r="A35" i="87" s="1"/>
  <c r="B34" i="87"/>
  <c r="A34" i="87" s="1"/>
  <c r="B33" i="87"/>
  <c r="A33" i="87" s="1"/>
  <c r="B32" i="87"/>
  <c r="A32" i="87" s="1"/>
  <c r="B31" i="87"/>
  <c r="A31" i="87" s="1"/>
  <c r="B30" i="87"/>
  <c r="A30" i="87" s="1"/>
  <c r="B29" i="87"/>
  <c r="A29" i="87" s="1"/>
  <c r="B28" i="87"/>
  <c r="A28" i="87" s="1"/>
  <c r="B27" i="87"/>
  <c r="A27" i="87" s="1"/>
  <c r="B26" i="87"/>
  <c r="A26" i="87" s="1"/>
  <c r="B25" i="87"/>
  <c r="A25" i="87" s="1"/>
  <c r="B24" i="87"/>
  <c r="A24" i="87" s="1"/>
  <c r="B23" i="87"/>
  <c r="A23" i="87" s="1"/>
  <c r="B22" i="87"/>
  <c r="A22" i="87" s="1"/>
  <c r="B21" i="87"/>
  <c r="A21" i="87" s="1"/>
  <c r="B20" i="87"/>
  <c r="A20" i="87" s="1"/>
  <c r="B19" i="87"/>
  <c r="A19" i="87" s="1"/>
  <c r="B18" i="87"/>
  <c r="A18" i="87" s="1"/>
  <c r="B17" i="87"/>
  <c r="A17" i="87" s="1"/>
  <c r="B16" i="87"/>
  <c r="A16" i="87" s="1"/>
  <c r="B15" i="87"/>
  <c r="A15" i="87" s="1"/>
  <c r="B14" i="87"/>
  <c r="A14" i="87" s="1"/>
  <c r="B13" i="87"/>
  <c r="A13" i="87" s="1"/>
  <c r="B12" i="87"/>
  <c r="A12" i="87" s="1"/>
  <c r="B11" i="87"/>
  <c r="A11" i="87" s="1"/>
  <c r="B10" i="87"/>
  <c r="A10" i="87" s="1"/>
  <c r="B9" i="87"/>
  <c r="A9" i="87" s="1"/>
  <c r="B8" i="87"/>
  <c r="A8" i="87" s="1"/>
  <c r="B7" i="87"/>
  <c r="A7" i="87" s="1"/>
  <c r="B6" i="87"/>
  <c r="A6" i="87" s="1"/>
  <c r="B5" i="87"/>
  <c r="A5" i="87" s="1"/>
  <c r="B4" i="87"/>
  <c r="A4" i="87" s="1"/>
  <c r="B3" i="87"/>
  <c r="A3" i="87" s="1"/>
  <c r="N36" i="9"/>
  <c r="N35" i="9"/>
  <c r="N34" i="9"/>
  <c r="N33" i="9"/>
  <c r="N32" i="9"/>
  <c r="N31" i="9"/>
  <c r="N30" i="9"/>
  <c r="N29" i="9"/>
  <c r="N28" i="9"/>
  <c r="N27" i="9"/>
  <c r="N26" i="9"/>
  <c r="T798" i="14"/>
  <c r="A1745" i="14"/>
  <c r="T1745" i="14" s="1"/>
  <c r="A1744" i="14"/>
  <c r="T1744" i="14" s="1"/>
  <c r="A1743" i="14"/>
  <c r="T1743" i="14" s="1"/>
  <c r="A1742" i="14"/>
  <c r="T1742" i="14" s="1"/>
  <c r="A1741" i="14"/>
  <c r="T1741" i="14" s="1"/>
  <c r="A1740" i="14"/>
  <c r="T1740" i="14" s="1"/>
  <c r="A1739" i="14"/>
  <c r="T1739" i="14" s="1"/>
  <c r="A1738" i="14"/>
  <c r="T1738" i="14" s="1"/>
  <c r="A1737" i="14"/>
  <c r="T1737" i="14" s="1"/>
  <c r="A1736" i="14"/>
  <c r="T1736" i="14" s="1"/>
  <c r="A1735" i="14"/>
  <c r="T1735" i="14" s="1"/>
  <c r="A1734" i="14"/>
  <c r="T1734" i="14" s="1"/>
  <c r="A1733" i="14"/>
  <c r="T1733" i="14" s="1"/>
  <c r="A1732" i="14"/>
  <c r="T1732" i="14" s="1"/>
  <c r="A1731" i="14"/>
  <c r="T1731" i="14" s="1"/>
  <c r="A1730" i="14"/>
  <c r="T1730" i="14" s="1"/>
  <c r="A1729" i="14"/>
  <c r="T1729" i="14" s="1"/>
  <c r="A1728" i="14"/>
  <c r="T1728" i="14" s="1"/>
  <c r="A1727" i="14"/>
  <c r="T1727" i="14" s="1"/>
  <c r="A1726" i="14"/>
  <c r="T1726" i="14" s="1"/>
  <c r="A1725" i="14"/>
  <c r="T1725" i="14" s="1"/>
  <c r="A1724" i="14"/>
  <c r="T1724" i="14" s="1"/>
  <c r="A1723" i="14"/>
  <c r="T1723" i="14" s="1"/>
  <c r="A1722" i="14"/>
  <c r="T1722" i="14" s="1"/>
  <c r="A1721" i="14"/>
  <c r="T1721" i="14" s="1"/>
  <c r="A1720" i="14"/>
  <c r="T1720" i="14" s="1"/>
  <c r="A1719" i="14"/>
  <c r="T1719" i="14" s="1"/>
  <c r="A1718" i="14"/>
  <c r="T1718" i="14" s="1"/>
  <c r="A1717" i="14"/>
  <c r="T1717" i="14" s="1"/>
  <c r="A1716" i="14"/>
  <c r="T1716" i="14" s="1"/>
  <c r="A1715" i="14"/>
  <c r="T1715" i="14" s="1"/>
  <c r="A1714" i="14"/>
  <c r="T1714" i="14" s="1"/>
  <c r="A1713" i="14"/>
  <c r="T1713" i="14" s="1"/>
  <c r="A1712" i="14"/>
  <c r="T1712" i="14" s="1"/>
  <c r="A1711" i="14"/>
  <c r="T1711" i="14" s="1"/>
  <c r="A1710" i="14"/>
  <c r="T1710" i="14" s="1"/>
  <c r="A1709" i="14"/>
  <c r="T1709" i="14" s="1"/>
  <c r="A1708" i="14"/>
  <c r="T1708" i="14" s="1"/>
  <c r="A1707" i="14"/>
  <c r="T1707" i="14" s="1"/>
  <c r="A1706" i="14"/>
  <c r="T1706" i="14" s="1"/>
  <c r="A1705" i="14"/>
  <c r="T1705" i="14" s="1"/>
  <c r="A1704" i="14"/>
  <c r="T1704" i="14" s="1"/>
  <c r="A1703" i="14"/>
  <c r="T1703" i="14" s="1"/>
  <c r="A1702" i="14"/>
  <c r="T1702" i="14" s="1"/>
  <c r="A1701" i="14"/>
  <c r="T1701" i="14" s="1"/>
  <c r="A1700" i="14"/>
  <c r="T1700" i="14" s="1"/>
  <c r="A1699" i="14"/>
  <c r="T1699" i="14" s="1"/>
  <c r="A1698" i="14"/>
  <c r="T1698" i="14" s="1"/>
  <c r="A1697" i="14"/>
  <c r="T1697" i="14" s="1"/>
  <c r="A1696" i="14"/>
  <c r="T1696" i="14" s="1"/>
  <c r="A1695" i="14"/>
  <c r="T1695" i="14" s="1"/>
  <c r="A1694" i="14"/>
  <c r="T1694" i="14" s="1"/>
  <c r="A1693" i="14"/>
  <c r="T1693" i="14" s="1"/>
  <c r="A1692" i="14"/>
  <c r="T1692" i="14" s="1"/>
  <c r="A1691" i="14"/>
  <c r="T1691" i="14" s="1"/>
  <c r="A1690" i="14"/>
  <c r="T1690" i="14" s="1"/>
  <c r="A1689" i="14"/>
  <c r="T1689" i="14" s="1"/>
  <c r="A1688" i="14"/>
  <c r="T1688" i="14" s="1"/>
  <c r="A1687" i="14"/>
  <c r="T1687" i="14" s="1"/>
  <c r="A1686" i="14"/>
  <c r="T1686" i="14" s="1"/>
  <c r="A1685" i="14"/>
  <c r="T1685" i="14" s="1"/>
  <c r="A1684" i="14"/>
  <c r="T1684" i="14" s="1"/>
  <c r="A1683" i="14"/>
  <c r="T1683" i="14" s="1"/>
  <c r="A1682" i="14"/>
  <c r="T1682" i="14" s="1"/>
  <c r="A1681" i="14"/>
  <c r="T1681" i="14" s="1"/>
  <c r="A1680" i="14"/>
  <c r="T1680" i="14" s="1"/>
  <c r="A1679" i="14"/>
  <c r="T1679" i="14" s="1"/>
  <c r="A1678" i="14"/>
  <c r="T1678" i="14" s="1"/>
  <c r="A1677" i="14"/>
  <c r="T1677" i="14" s="1"/>
  <c r="A1676" i="14"/>
  <c r="T1676" i="14" s="1"/>
  <c r="A1675" i="14"/>
  <c r="T1675" i="14" s="1"/>
  <c r="A1674" i="14"/>
  <c r="T1674" i="14" s="1"/>
  <c r="A1673" i="14"/>
  <c r="T1673" i="14" s="1"/>
  <c r="A1672" i="14"/>
  <c r="T1672" i="14" s="1"/>
  <c r="A1671" i="14"/>
  <c r="T1671" i="14" s="1"/>
  <c r="A1670" i="14"/>
  <c r="T1670" i="14" s="1"/>
  <c r="A1669" i="14"/>
  <c r="T1669" i="14" s="1"/>
  <c r="A1668" i="14"/>
  <c r="T1668" i="14" s="1"/>
  <c r="A1667" i="14"/>
  <c r="T1667" i="14" s="1"/>
  <c r="A1666" i="14"/>
  <c r="T1666" i="14" s="1"/>
  <c r="A1665" i="14"/>
  <c r="T1665" i="14" s="1"/>
  <c r="A1664" i="14"/>
  <c r="T1664" i="14" s="1"/>
  <c r="A1663" i="14"/>
  <c r="T1663" i="14" s="1"/>
  <c r="A1662" i="14"/>
  <c r="T1662" i="14" s="1"/>
  <c r="A1661" i="14"/>
  <c r="T1661" i="14" s="1"/>
  <c r="A1660" i="14"/>
  <c r="T1660" i="14" s="1"/>
  <c r="A1659" i="14"/>
  <c r="T1659" i="14" s="1"/>
  <c r="A1658" i="14"/>
  <c r="T1658" i="14" s="1"/>
  <c r="A1657" i="14"/>
  <c r="T1657" i="14" s="1"/>
  <c r="A1656" i="14"/>
  <c r="T1656" i="14" s="1"/>
  <c r="A1655" i="14"/>
  <c r="T1655" i="14" s="1"/>
  <c r="A1654" i="14"/>
  <c r="T1654" i="14" s="1"/>
  <c r="A1653" i="14"/>
  <c r="T1653" i="14" s="1"/>
  <c r="A1652" i="14"/>
  <c r="T1652" i="14" s="1"/>
  <c r="A1651" i="14"/>
  <c r="T1651" i="14" s="1"/>
  <c r="A1650" i="14"/>
  <c r="T1650" i="14" s="1"/>
  <c r="A1649" i="14"/>
  <c r="T1649" i="14" s="1"/>
  <c r="A1648" i="14"/>
  <c r="T1648" i="14" s="1"/>
  <c r="A1647" i="14"/>
  <c r="T1647" i="14" s="1"/>
  <c r="A1646" i="14"/>
  <c r="T1646" i="14" s="1"/>
  <c r="A1645" i="14"/>
  <c r="T1645" i="14" s="1"/>
  <c r="A1644" i="14"/>
  <c r="T1644" i="14" s="1"/>
  <c r="A1643" i="14"/>
  <c r="T1643" i="14" s="1"/>
  <c r="A1642" i="14"/>
  <c r="T1642" i="14" s="1"/>
  <c r="A1641" i="14"/>
  <c r="T1641" i="14" s="1"/>
  <c r="A1640" i="14"/>
  <c r="T1640" i="14" s="1"/>
  <c r="A1639" i="14"/>
  <c r="T1639" i="14" s="1"/>
  <c r="A1638" i="14"/>
  <c r="T1638" i="14" s="1"/>
  <c r="A1637" i="14"/>
  <c r="T1637" i="14" s="1"/>
  <c r="A1636" i="14"/>
  <c r="T1636" i="14" s="1"/>
  <c r="A1635" i="14"/>
  <c r="T1635" i="14" s="1"/>
  <c r="A1634" i="14"/>
  <c r="T1634" i="14" s="1"/>
  <c r="A1633" i="14"/>
  <c r="T1633" i="14" s="1"/>
  <c r="A1632" i="14"/>
  <c r="T1632" i="14" s="1"/>
  <c r="A1631" i="14"/>
  <c r="T1631" i="14" s="1"/>
  <c r="A1630" i="14"/>
  <c r="T1630" i="14" s="1"/>
  <c r="A1629" i="14"/>
  <c r="T1629" i="14" s="1"/>
  <c r="A1628" i="14"/>
  <c r="T1628" i="14" s="1"/>
  <c r="A1627" i="14"/>
  <c r="T1627" i="14" s="1"/>
  <c r="A1626" i="14"/>
  <c r="T1626" i="14" s="1"/>
  <c r="A1625" i="14"/>
  <c r="T1625" i="14" s="1"/>
  <c r="A1624" i="14"/>
  <c r="T1624" i="14" s="1"/>
  <c r="A1623" i="14"/>
  <c r="T1623" i="14" s="1"/>
  <c r="A1622" i="14"/>
  <c r="T1622" i="14" s="1"/>
  <c r="A1621" i="14"/>
  <c r="T1621" i="14" s="1"/>
  <c r="A1620" i="14"/>
  <c r="T1620" i="14" s="1"/>
  <c r="A1619" i="14"/>
  <c r="T1619" i="14" s="1"/>
  <c r="A1618" i="14"/>
  <c r="T1618" i="14" s="1"/>
  <c r="A1617" i="14"/>
  <c r="T1617" i="14" s="1"/>
  <c r="A1616" i="14"/>
  <c r="T1616" i="14" s="1"/>
  <c r="A1615" i="14"/>
  <c r="T1615" i="14" s="1"/>
  <c r="A1614" i="14"/>
  <c r="T1614" i="14" s="1"/>
  <c r="A1613" i="14"/>
  <c r="T1613" i="14" s="1"/>
  <c r="A1612" i="14"/>
  <c r="T1612" i="14" s="1"/>
  <c r="A1611" i="14"/>
  <c r="T1611" i="14" s="1"/>
  <c r="A1610" i="14"/>
  <c r="T1610" i="14" s="1"/>
  <c r="A1609" i="14"/>
  <c r="T1609" i="14" s="1"/>
  <c r="A1608" i="14"/>
  <c r="T1608" i="14" s="1"/>
  <c r="A1607" i="14"/>
  <c r="T1607" i="14" s="1"/>
  <c r="A1606" i="14"/>
  <c r="T1606" i="14" s="1"/>
  <c r="A1605" i="14"/>
  <c r="T1605" i="14" s="1"/>
  <c r="A1604" i="14"/>
  <c r="T1604" i="14" s="1"/>
  <c r="A1603" i="14"/>
  <c r="T1603" i="14" s="1"/>
  <c r="A1602" i="14"/>
  <c r="T1602" i="14" s="1"/>
  <c r="A1601" i="14"/>
  <c r="T1601" i="14" s="1"/>
  <c r="A1600" i="14"/>
  <c r="T1600" i="14" s="1"/>
  <c r="A1599" i="14"/>
  <c r="T1599" i="14" s="1"/>
  <c r="A1598" i="14"/>
  <c r="T1598" i="14" s="1"/>
  <c r="A1597" i="14"/>
  <c r="T1597" i="14" s="1"/>
  <c r="A1596" i="14"/>
  <c r="T1596" i="14" s="1"/>
  <c r="A1595" i="14"/>
  <c r="T1595" i="14" s="1"/>
  <c r="A1594" i="14"/>
  <c r="T1594" i="14" s="1"/>
  <c r="A1593" i="14"/>
  <c r="T1593" i="14" s="1"/>
  <c r="A1592" i="14"/>
  <c r="T1592" i="14" s="1"/>
  <c r="A1591" i="14"/>
  <c r="T1591" i="14" s="1"/>
  <c r="A1590" i="14"/>
  <c r="T1590" i="14" s="1"/>
  <c r="A1589" i="14"/>
  <c r="T1589" i="14" s="1"/>
  <c r="A1588" i="14"/>
  <c r="T1588" i="14" s="1"/>
  <c r="A1587" i="14"/>
  <c r="T1587" i="14" s="1"/>
  <c r="A1586" i="14"/>
  <c r="T1586" i="14" s="1"/>
  <c r="A1585" i="14"/>
  <c r="T1585" i="14" s="1"/>
  <c r="A1584" i="14"/>
  <c r="T1584" i="14" s="1"/>
  <c r="A1583" i="14"/>
  <c r="T1583" i="14" s="1"/>
  <c r="A1582" i="14"/>
  <c r="T1582" i="14" s="1"/>
  <c r="A1581" i="14"/>
  <c r="T1581" i="14" s="1"/>
  <c r="A1580" i="14"/>
  <c r="T1580" i="14" s="1"/>
  <c r="A1579" i="14"/>
  <c r="T1579" i="14" s="1"/>
  <c r="A1578" i="14"/>
  <c r="T1578" i="14" s="1"/>
  <c r="A1577" i="14"/>
  <c r="T1577" i="14" s="1"/>
  <c r="A1576" i="14"/>
  <c r="T1576" i="14" s="1"/>
  <c r="A1575" i="14"/>
  <c r="T1575" i="14" s="1"/>
  <c r="A1574" i="14"/>
  <c r="T1574" i="14" s="1"/>
  <c r="A1573" i="14"/>
  <c r="T1573" i="14" s="1"/>
  <c r="A1572" i="14"/>
  <c r="T1572" i="14" s="1"/>
  <c r="A1571" i="14"/>
  <c r="T1571" i="14" s="1"/>
  <c r="A1570" i="14"/>
  <c r="T1570" i="14" s="1"/>
  <c r="A1569" i="14"/>
  <c r="T1569" i="14" s="1"/>
  <c r="A1568" i="14"/>
  <c r="T1568" i="14" s="1"/>
  <c r="A1567" i="14"/>
  <c r="T1567" i="14" s="1"/>
  <c r="A1566" i="14"/>
  <c r="T1566" i="14" s="1"/>
  <c r="A1565" i="14"/>
  <c r="T1565" i="14" s="1"/>
  <c r="A1564" i="14"/>
  <c r="T1564" i="14" s="1"/>
  <c r="A1563" i="14"/>
  <c r="T1563" i="14" s="1"/>
  <c r="A1562" i="14"/>
  <c r="T1562" i="14" s="1"/>
  <c r="A1561" i="14"/>
  <c r="T1561" i="14" s="1"/>
  <c r="A1560" i="14"/>
  <c r="T1560" i="14" s="1"/>
  <c r="A1559" i="14"/>
  <c r="T1559" i="14" s="1"/>
  <c r="A1558" i="14"/>
  <c r="T1558" i="14" s="1"/>
  <c r="A1557" i="14"/>
  <c r="T1557" i="14" s="1"/>
  <c r="A1556" i="14"/>
  <c r="T1556" i="14" s="1"/>
  <c r="A1555" i="14"/>
  <c r="T1555" i="14" s="1"/>
  <c r="A1554" i="14"/>
  <c r="T1554" i="14" s="1"/>
  <c r="A1553" i="14"/>
  <c r="T1553" i="14" s="1"/>
  <c r="A1552" i="14"/>
  <c r="T1552" i="14" s="1"/>
  <c r="A1551" i="14"/>
  <c r="T1551" i="14" s="1"/>
  <c r="A1550" i="14"/>
  <c r="T1550" i="14" s="1"/>
  <c r="A1549" i="14"/>
  <c r="T1549" i="14" s="1"/>
  <c r="A1548" i="14"/>
  <c r="T1548" i="14" s="1"/>
  <c r="A1547" i="14"/>
  <c r="T1547" i="14" s="1"/>
  <c r="A1546" i="14"/>
  <c r="T1546" i="14" s="1"/>
  <c r="A1545" i="14"/>
  <c r="T1545" i="14" s="1"/>
  <c r="A1544" i="14"/>
  <c r="T1544" i="14" s="1"/>
  <c r="A1543" i="14"/>
  <c r="T1543" i="14" s="1"/>
  <c r="A1542" i="14"/>
  <c r="T1542" i="14" s="1"/>
  <c r="A1541" i="14"/>
  <c r="T1541" i="14" s="1"/>
  <c r="A1540" i="14"/>
  <c r="T1540" i="14" s="1"/>
  <c r="A1539" i="14"/>
  <c r="T1539" i="14" s="1"/>
  <c r="A1538" i="14"/>
  <c r="T1538" i="14" s="1"/>
  <c r="A1537" i="14"/>
  <c r="T1537" i="14" s="1"/>
  <c r="A1536" i="14"/>
  <c r="T1536" i="14" s="1"/>
  <c r="A1535" i="14"/>
  <c r="T1535" i="14" s="1"/>
  <c r="A1534" i="14"/>
  <c r="T1534" i="14" s="1"/>
  <c r="A1533" i="14"/>
  <c r="T1533" i="14" s="1"/>
  <c r="A1532" i="14"/>
  <c r="T1532" i="14" s="1"/>
  <c r="A1531" i="14"/>
  <c r="T1531" i="14" s="1"/>
  <c r="A1530" i="14"/>
  <c r="T1530" i="14" s="1"/>
  <c r="A1529" i="14"/>
  <c r="T1529" i="14" s="1"/>
  <c r="A1528" i="14"/>
  <c r="T1528" i="14" s="1"/>
  <c r="A1527" i="14"/>
  <c r="T1527" i="14" s="1"/>
  <c r="A1526" i="14"/>
  <c r="T1526" i="14" s="1"/>
  <c r="A1525" i="14"/>
  <c r="T1525" i="14" s="1"/>
  <c r="A1524" i="14"/>
  <c r="T1524" i="14" s="1"/>
  <c r="A1523" i="14"/>
  <c r="T1523" i="14" s="1"/>
  <c r="A1522" i="14"/>
  <c r="T1522" i="14" s="1"/>
  <c r="A1521" i="14"/>
  <c r="T1521" i="14" s="1"/>
  <c r="A1520" i="14"/>
  <c r="T1520" i="14" s="1"/>
  <c r="A1519" i="14"/>
  <c r="T1519" i="14" s="1"/>
  <c r="A1518" i="14"/>
  <c r="T1518" i="14" s="1"/>
  <c r="A1517" i="14"/>
  <c r="T1517" i="14" s="1"/>
  <c r="A1516" i="14"/>
  <c r="T1516" i="14" s="1"/>
  <c r="A1515" i="14"/>
  <c r="T1515" i="14" s="1"/>
  <c r="A1514" i="14"/>
  <c r="T1514" i="14" s="1"/>
  <c r="A1513" i="14"/>
  <c r="T1513" i="14" s="1"/>
  <c r="A1512" i="14"/>
  <c r="T1512" i="14" s="1"/>
  <c r="A1511" i="14"/>
  <c r="T1511" i="14" s="1"/>
  <c r="A1510" i="14"/>
  <c r="T1510" i="14" s="1"/>
  <c r="A1509" i="14"/>
  <c r="T1509" i="14" s="1"/>
  <c r="A1508" i="14"/>
  <c r="T1508" i="14" s="1"/>
  <c r="A1507" i="14"/>
  <c r="T1507" i="14" s="1"/>
  <c r="A1506" i="14"/>
  <c r="T1506" i="14" s="1"/>
  <c r="A1505" i="14"/>
  <c r="T1505" i="14" s="1"/>
  <c r="A1504" i="14"/>
  <c r="T1504" i="14" s="1"/>
  <c r="A1503" i="14"/>
  <c r="T1503" i="14" s="1"/>
  <c r="A1502" i="14"/>
  <c r="T1502" i="14" s="1"/>
  <c r="A1501" i="14"/>
  <c r="T1501" i="14" s="1"/>
  <c r="A1500" i="14"/>
  <c r="T1500" i="14" s="1"/>
  <c r="A1499" i="14"/>
  <c r="T1499" i="14" s="1"/>
  <c r="A1498" i="14"/>
  <c r="T1498" i="14" s="1"/>
  <c r="A1497" i="14"/>
  <c r="T1497" i="14" s="1"/>
  <c r="A1496" i="14"/>
  <c r="T1496" i="14" s="1"/>
  <c r="A1495" i="14"/>
  <c r="T1495" i="14" s="1"/>
  <c r="A1494" i="14"/>
  <c r="T1494" i="14" s="1"/>
  <c r="A1493" i="14"/>
  <c r="T1493" i="14" s="1"/>
  <c r="A1492" i="14"/>
  <c r="T1492" i="14" s="1"/>
  <c r="A1491" i="14"/>
  <c r="T1491" i="14" s="1"/>
  <c r="A1490" i="14"/>
  <c r="T1490" i="14" s="1"/>
  <c r="A1489" i="14"/>
  <c r="T1489" i="14" s="1"/>
  <c r="A1488" i="14"/>
  <c r="T1488" i="14" s="1"/>
  <c r="A1487" i="14"/>
  <c r="T1487" i="14" s="1"/>
  <c r="A1486" i="14"/>
  <c r="T1486" i="14" s="1"/>
  <c r="A1485" i="14"/>
  <c r="T1485" i="14" s="1"/>
  <c r="A1484" i="14"/>
  <c r="T1484" i="14" s="1"/>
  <c r="A1483" i="14"/>
  <c r="T1483" i="14" s="1"/>
  <c r="A1482" i="14"/>
  <c r="T1482" i="14" s="1"/>
  <c r="A1481" i="14"/>
  <c r="T1481" i="14" s="1"/>
  <c r="A1480" i="14"/>
  <c r="T1480" i="14" s="1"/>
  <c r="A1479" i="14"/>
  <c r="T1479" i="14" s="1"/>
  <c r="A1478" i="14"/>
  <c r="T1478" i="14" s="1"/>
  <c r="A1477" i="14"/>
  <c r="T1477" i="14" s="1"/>
  <c r="A1476" i="14"/>
  <c r="T1476" i="14" s="1"/>
  <c r="A1475" i="14"/>
  <c r="T1475" i="14" s="1"/>
  <c r="A1474" i="14"/>
  <c r="T1474" i="14" s="1"/>
  <c r="A1473" i="14"/>
  <c r="T1473" i="14" s="1"/>
  <c r="A1472" i="14"/>
  <c r="T1472" i="14" s="1"/>
  <c r="A1471" i="14"/>
  <c r="T1471" i="14" s="1"/>
  <c r="A1470" i="14"/>
  <c r="T1470" i="14" s="1"/>
  <c r="A1469" i="14"/>
  <c r="T1469" i="14" s="1"/>
  <c r="A1468" i="14"/>
  <c r="T1468" i="14" s="1"/>
  <c r="A1467" i="14"/>
  <c r="T1467" i="14" s="1"/>
  <c r="A1466" i="14"/>
  <c r="T1466" i="14" s="1"/>
  <c r="A1465" i="14"/>
  <c r="T1465" i="14" s="1"/>
  <c r="A1464" i="14"/>
  <c r="T1464" i="14" s="1"/>
  <c r="A1463" i="14"/>
  <c r="T1463" i="14" s="1"/>
  <c r="A1462" i="14"/>
  <c r="T1462" i="14" s="1"/>
  <c r="A1461" i="14"/>
  <c r="T1461" i="14" s="1"/>
  <c r="A1460" i="14"/>
  <c r="T1460" i="14" s="1"/>
  <c r="A1459" i="14"/>
  <c r="T1459" i="14" s="1"/>
  <c r="A1458" i="14"/>
  <c r="T1458" i="14" s="1"/>
  <c r="A1457" i="14"/>
  <c r="T1457" i="14" s="1"/>
  <c r="A1456" i="14"/>
  <c r="T1456" i="14" s="1"/>
  <c r="A1455" i="14"/>
  <c r="T1455" i="14" s="1"/>
  <c r="A1454" i="14"/>
  <c r="T1454" i="14" s="1"/>
  <c r="A1453" i="14"/>
  <c r="T1453" i="14" s="1"/>
  <c r="A1452" i="14"/>
  <c r="T1452" i="14" s="1"/>
  <c r="A1451" i="14"/>
  <c r="T1451" i="14" s="1"/>
  <c r="A1450" i="14"/>
  <c r="T1450" i="14" s="1"/>
  <c r="A1449" i="14"/>
  <c r="T1449" i="14" s="1"/>
  <c r="A1448" i="14"/>
  <c r="T1448" i="14" s="1"/>
  <c r="A1447" i="14"/>
  <c r="T1447" i="14" s="1"/>
  <c r="A1446" i="14"/>
  <c r="T1446" i="14" s="1"/>
  <c r="A1445" i="14"/>
  <c r="T1445" i="14" s="1"/>
  <c r="A1444" i="14"/>
  <c r="T1444" i="14" s="1"/>
  <c r="A1443" i="14"/>
  <c r="T1443" i="14" s="1"/>
  <c r="A1442" i="14"/>
  <c r="T1442" i="14" s="1"/>
  <c r="A1441" i="14"/>
  <c r="T1441" i="14" s="1"/>
  <c r="A1440" i="14"/>
  <c r="T1440" i="14" s="1"/>
  <c r="A1439" i="14"/>
  <c r="T1439" i="14" s="1"/>
  <c r="A1438" i="14"/>
  <c r="T1438" i="14" s="1"/>
  <c r="A1437" i="14"/>
  <c r="T1437" i="14" s="1"/>
  <c r="A1436" i="14"/>
  <c r="T1436" i="14" s="1"/>
  <c r="A1435" i="14"/>
  <c r="T1435" i="14" s="1"/>
  <c r="A1434" i="14"/>
  <c r="T1434" i="14" s="1"/>
  <c r="A1433" i="14"/>
  <c r="T1433" i="14" s="1"/>
  <c r="A1432" i="14"/>
  <c r="T1432" i="14" s="1"/>
  <c r="A1431" i="14"/>
  <c r="T1431" i="14" s="1"/>
  <c r="A1430" i="14"/>
  <c r="T1430" i="14" s="1"/>
  <c r="A1429" i="14"/>
  <c r="T1429" i="14" s="1"/>
  <c r="A1428" i="14"/>
  <c r="T1428" i="14" s="1"/>
  <c r="A1427" i="14"/>
  <c r="T1427" i="14" s="1"/>
  <c r="A1426" i="14"/>
  <c r="T1426" i="14" s="1"/>
  <c r="A1425" i="14"/>
  <c r="T1425" i="14" s="1"/>
  <c r="A1424" i="14"/>
  <c r="T1424" i="14" s="1"/>
  <c r="A1423" i="14"/>
  <c r="T1423" i="14" s="1"/>
  <c r="A1422" i="14"/>
  <c r="T1422" i="14" s="1"/>
  <c r="A1421" i="14"/>
  <c r="T1421" i="14" s="1"/>
  <c r="A1420" i="14"/>
  <c r="T1420" i="14" s="1"/>
  <c r="A1419" i="14"/>
  <c r="T1419" i="14" s="1"/>
  <c r="A1418" i="14"/>
  <c r="T1418" i="14" s="1"/>
  <c r="A1417" i="14"/>
  <c r="T1417" i="14" s="1"/>
  <c r="A1416" i="14"/>
  <c r="T1416" i="14" s="1"/>
  <c r="A1415" i="14"/>
  <c r="T1415" i="14" s="1"/>
  <c r="A1414" i="14"/>
  <c r="T1414" i="14" s="1"/>
  <c r="A1413" i="14"/>
  <c r="T1413" i="14" s="1"/>
  <c r="A1412" i="14"/>
  <c r="T1412" i="14" s="1"/>
  <c r="A1411" i="14"/>
  <c r="T1411" i="14" s="1"/>
  <c r="A1410" i="14"/>
  <c r="T1410" i="14" s="1"/>
  <c r="A1409" i="14"/>
  <c r="T1409" i="14" s="1"/>
  <c r="A1408" i="14"/>
  <c r="T1408" i="14" s="1"/>
  <c r="A1407" i="14"/>
  <c r="T1407" i="14" s="1"/>
  <c r="A1406" i="14"/>
  <c r="T1406" i="14" s="1"/>
  <c r="A1405" i="14"/>
  <c r="T1405" i="14" s="1"/>
  <c r="A1404" i="14"/>
  <c r="T1404" i="14" s="1"/>
  <c r="A1403" i="14"/>
  <c r="T1403" i="14" s="1"/>
  <c r="A1402" i="14"/>
  <c r="T1402" i="14" s="1"/>
  <c r="A1401" i="14"/>
  <c r="T1401" i="14" s="1"/>
  <c r="A1400" i="14"/>
  <c r="T1400" i="14" s="1"/>
  <c r="A1399" i="14"/>
  <c r="T1399" i="14" s="1"/>
  <c r="A1398" i="14"/>
  <c r="T1398" i="14" s="1"/>
  <c r="A1397" i="14"/>
  <c r="T1397" i="14" s="1"/>
  <c r="A1396" i="14"/>
  <c r="T1396" i="14" s="1"/>
  <c r="A1395" i="14"/>
  <c r="T1395" i="14" s="1"/>
  <c r="A1394" i="14"/>
  <c r="T1394" i="14" s="1"/>
  <c r="A1393" i="14"/>
  <c r="T1393" i="14" s="1"/>
  <c r="A1392" i="14"/>
  <c r="T1392" i="14" s="1"/>
  <c r="A1391" i="14"/>
  <c r="T1391" i="14" s="1"/>
  <c r="A1390" i="14"/>
  <c r="T1390" i="14" s="1"/>
  <c r="A1389" i="14"/>
  <c r="T1389" i="14" s="1"/>
  <c r="A1388" i="14"/>
  <c r="T1388" i="14" s="1"/>
  <c r="A1387" i="14"/>
  <c r="T1387" i="14" s="1"/>
  <c r="A1386" i="14"/>
  <c r="T1386" i="14" s="1"/>
  <c r="A1385" i="14"/>
  <c r="T1385" i="14" s="1"/>
  <c r="A1384" i="14"/>
  <c r="T1384" i="14" s="1"/>
  <c r="A1383" i="14"/>
  <c r="T1383" i="14" s="1"/>
  <c r="A1382" i="14"/>
  <c r="T1382" i="14" s="1"/>
  <c r="A1381" i="14"/>
  <c r="T1381" i="14" s="1"/>
  <c r="A1380" i="14"/>
  <c r="T1380" i="14" s="1"/>
  <c r="A1379" i="14"/>
  <c r="T1379" i="14" s="1"/>
  <c r="A1378" i="14"/>
  <c r="T1378" i="14" s="1"/>
  <c r="A1377" i="14"/>
  <c r="T1377" i="14" s="1"/>
  <c r="A1376" i="14"/>
  <c r="T1376" i="14" s="1"/>
  <c r="A1375" i="14"/>
  <c r="T1375" i="14" s="1"/>
  <c r="A1374" i="14"/>
  <c r="T1374" i="14" s="1"/>
  <c r="A1373" i="14"/>
  <c r="T1373" i="14" s="1"/>
  <c r="A1372" i="14"/>
  <c r="T1372" i="14" s="1"/>
  <c r="A1371" i="14"/>
  <c r="T1371" i="14" s="1"/>
  <c r="A1370" i="14"/>
  <c r="T1370" i="14" s="1"/>
  <c r="A1369" i="14"/>
  <c r="T1369" i="14" s="1"/>
  <c r="A1368" i="14"/>
  <c r="T1368" i="14" s="1"/>
  <c r="A1367" i="14"/>
  <c r="T1367" i="14" s="1"/>
  <c r="A1366" i="14"/>
  <c r="T1366" i="14" s="1"/>
  <c r="A1365" i="14"/>
  <c r="T1365" i="14" s="1"/>
  <c r="A1364" i="14"/>
  <c r="T1364" i="14" s="1"/>
  <c r="A1363" i="14"/>
  <c r="T1363" i="14" s="1"/>
  <c r="A1362" i="14"/>
  <c r="T1362" i="14" s="1"/>
  <c r="A1361" i="14"/>
  <c r="T1361" i="14" s="1"/>
  <c r="A1360" i="14"/>
  <c r="T1360" i="14" s="1"/>
  <c r="A1359" i="14"/>
  <c r="T1359" i="14" s="1"/>
  <c r="A1358" i="14"/>
  <c r="T1358" i="14" s="1"/>
  <c r="A1357" i="14"/>
  <c r="T1357" i="14" s="1"/>
  <c r="A1356" i="14"/>
  <c r="T1356" i="14" s="1"/>
  <c r="A1355" i="14"/>
  <c r="T1355" i="14" s="1"/>
  <c r="A1354" i="14"/>
  <c r="T1354" i="14" s="1"/>
  <c r="A1353" i="14"/>
  <c r="T1353" i="14" s="1"/>
  <c r="A1352" i="14"/>
  <c r="T1352" i="14" s="1"/>
  <c r="A1351" i="14"/>
  <c r="T1351" i="14" s="1"/>
  <c r="A1350" i="14"/>
  <c r="T1350" i="14" s="1"/>
  <c r="A1349" i="14"/>
  <c r="T1349" i="14" s="1"/>
  <c r="A1348" i="14"/>
  <c r="T1348" i="14" s="1"/>
  <c r="A1347" i="14"/>
  <c r="T1347" i="14" s="1"/>
  <c r="A1346" i="14"/>
  <c r="T1346" i="14" s="1"/>
  <c r="A1345" i="14"/>
  <c r="T1345" i="14" s="1"/>
  <c r="A1344" i="14"/>
  <c r="T1344" i="14" s="1"/>
  <c r="A1343" i="14"/>
  <c r="T1343" i="14" s="1"/>
  <c r="A1342" i="14"/>
  <c r="T1342" i="14" s="1"/>
  <c r="A1341" i="14"/>
  <c r="T1341" i="14" s="1"/>
  <c r="A1340" i="14"/>
  <c r="T1340" i="14" s="1"/>
  <c r="A1339" i="14"/>
  <c r="T1339" i="14" s="1"/>
  <c r="A1338" i="14"/>
  <c r="T1338" i="14" s="1"/>
  <c r="A1337" i="14"/>
  <c r="T1337" i="14" s="1"/>
  <c r="A1336" i="14"/>
  <c r="T1336" i="14" s="1"/>
  <c r="A1335" i="14"/>
  <c r="T1335" i="14" s="1"/>
  <c r="A1334" i="14"/>
  <c r="T1334" i="14" s="1"/>
  <c r="A1333" i="14"/>
  <c r="T1333" i="14" s="1"/>
  <c r="A1332" i="14"/>
  <c r="T1332" i="14" s="1"/>
  <c r="A1331" i="14"/>
  <c r="T1331" i="14" s="1"/>
  <c r="A1330" i="14"/>
  <c r="T1330" i="14" s="1"/>
  <c r="A1329" i="14"/>
  <c r="T1329" i="14" s="1"/>
  <c r="A1328" i="14"/>
  <c r="T1328" i="14" s="1"/>
  <c r="A1327" i="14"/>
  <c r="T1327" i="14" s="1"/>
  <c r="A1326" i="14"/>
  <c r="T1326" i="14" s="1"/>
  <c r="A1325" i="14"/>
  <c r="T1325" i="14" s="1"/>
  <c r="A1324" i="14"/>
  <c r="T1324" i="14" s="1"/>
  <c r="A1323" i="14"/>
  <c r="T1323" i="14" s="1"/>
  <c r="A1322" i="14"/>
  <c r="T1322" i="14" s="1"/>
  <c r="A1321" i="14"/>
  <c r="T1321" i="14" s="1"/>
  <c r="A1320" i="14"/>
  <c r="T1320" i="14" s="1"/>
  <c r="A1319" i="14"/>
  <c r="T1319" i="14" s="1"/>
  <c r="A1318" i="14"/>
  <c r="T1318" i="14" s="1"/>
  <c r="A1317" i="14"/>
  <c r="T1317" i="14" s="1"/>
  <c r="A1316" i="14"/>
  <c r="T1316" i="14" s="1"/>
  <c r="A1315" i="14"/>
  <c r="T1315" i="14" s="1"/>
  <c r="A1314" i="14"/>
  <c r="T1314" i="14" s="1"/>
  <c r="A1313" i="14"/>
  <c r="T1313" i="14" s="1"/>
  <c r="A1312" i="14"/>
  <c r="T1312" i="14" s="1"/>
  <c r="A1311" i="14"/>
  <c r="T1311" i="14" s="1"/>
  <c r="A1310" i="14"/>
  <c r="T1310" i="14" s="1"/>
  <c r="A1309" i="14"/>
  <c r="T1309" i="14" s="1"/>
  <c r="A1308" i="14"/>
  <c r="T1308" i="14" s="1"/>
  <c r="A1307" i="14"/>
  <c r="T1307" i="14" s="1"/>
  <c r="A1306" i="14"/>
  <c r="T1306" i="14" s="1"/>
  <c r="A1305" i="14"/>
  <c r="T1305" i="14" s="1"/>
  <c r="A1304" i="14"/>
  <c r="T1304" i="14" s="1"/>
  <c r="A1303" i="14"/>
  <c r="T1303" i="14" s="1"/>
  <c r="A1302" i="14"/>
  <c r="T1302" i="14" s="1"/>
  <c r="A1301" i="14"/>
  <c r="T1301" i="14" s="1"/>
  <c r="A1300" i="14"/>
  <c r="T1300" i="14" s="1"/>
  <c r="A1299" i="14"/>
  <c r="T1299" i="14" s="1"/>
  <c r="A1298" i="14"/>
  <c r="T1298" i="14" s="1"/>
  <c r="A1297" i="14"/>
  <c r="T1297" i="14" s="1"/>
  <c r="A1296" i="14"/>
  <c r="T1296" i="14" s="1"/>
  <c r="A1295" i="14"/>
  <c r="T1295" i="14" s="1"/>
  <c r="A1294" i="14"/>
  <c r="T1294" i="14" s="1"/>
  <c r="A1293" i="14"/>
  <c r="T1293" i="14" s="1"/>
  <c r="A1292" i="14"/>
  <c r="T1292" i="14" s="1"/>
  <c r="A1291" i="14"/>
  <c r="T1291" i="14" s="1"/>
  <c r="A1290" i="14"/>
  <c r="T1290" i="14" s="1"/>
  <c r="A1289" i="14"/>
  <c r="T1289" i="14" s="1"/>
  <c r="A1288" i="14"/>
  <c r="T1288" i="14" s="1"/>
  <c r="A1287" i="14"/>
  <c r="T1287" i="14" s="1"/>
  <c r="A1286" i="14"/>
  <c r="T1286" i="14" s="1"/>
  <c r="A1285" i="14"/>
  <c r="T1285" i="14" s="1"/>
  <c r="A1284" i="14"/>
  <c r="T1284" i="14" s="1"/>
  <c r="A1283" i="14"/>
  <c r="T1283" i="14" s="1"/>
  <c r="A1282" i="14"/>
  <c r="T1282" i="14" s="1"/>
  <c r="A1281" i="14"/>
  <c r="T1281" i="14" s="1"/>
  <c r="A1280" i="14"/>
  <c r="T1280" i="14" s="1"/>
  <c r="A1279" i="14"/>
  <c r="T1279" i="14" s="1"/>
  <c r="A1278" i="14"/>
  <c r="T1278" i="14" s="1"/>
  <c r="A1277" i="14"/>
  <c r="T1277" i="14" s="1"/>
  <c r="A1276" i="14"/>
  <c r="T1276" i="14" s="1"/>
  <c r="A1275" i="14"/>
  <c r="T1275" i="14" s="1"/>
  <c r="A1274" i="14"/>
  <c r="T1274" i="14" s="1"/>
  <c r="A1273" i="14"/>
  <c r="T1273" i="14" s="1"/>
  <c r="A1272" i="14"/>
  <c r="T1272" i="14" s="1"/>
  <c r="A1271" i="14"/>
  <c r="T1271" i="14" s="1"/>
  <c r="A1270" i="14"/>
  <c r="T1270" i="14" s="1"/>
  <c r="A1269" i="14"/>
  <c r="T1269" i="14" s="1"/>
  <c r="A1268" i="14"/>
  <c r="T1268" i="14" s="1"/>
  <c r="A1267" i="14"/>
  <c r="T1267" i="14" s="1"/>
  <c r="A1266" i="14"/>
  <c r="T1266" i="14" s="1"/>
  <c r="A1265" i="14"/>
  <c r="T1265" i="14" s="1"/>
  <c r="A1264" i="14"/>
  <c r="T1264" i="14" s="1"/>
  <c r="A1263" i="14"/>
  <c r="T1263" i="14" s="1"/>
  <c r="A1262" i="14"/>
  <c r="T1262" i="14" s="1"/>
  <c r="A1261" i="14"/>
  <c r="T1261" i="14" s="1"/>
  <c r="A1260" i="14"/>
  <c r="T1260" i="14" s="1"/>
  <c r="A1259" i="14"/>
  <c r="T1259" i="14" s="1"/>
  <c r="A1258" i="14"/>
  <c r="T1258" i="14" s="1"/>
  <c r="A1257" i="14"/>
  <c r="T1257" i="14" s="1"/>
  <c r="A1256" i="14"/>
  <c r="T1256" i="14" s="1"/>
  <c r="A1255" i="14"/>
  <c r="T1255" i="14" s="1"/>
  <c r="A1254" i="14"/>
  <c r="T1254" i="14" s="1"/>
  <c r="A1253" i="14"/>
  <c r="T1253" i="14" s="1"/>
  <c r="A1252" i="14"/>
  <c r="T1252" i="14" s="1"/>
  <c r="A1251" i="14"/>
  <c r="T1251" i="14" s="1"/>
  <c r="A1250" i="14"/>
  <c r="T1250" i="14" s="1"/>
  <c r="A1249" i="14"/>
  <c r="T1249" i="14" s="1"/>
  <c r="A1248" i="14"/>
  <c r="T1248" i="14" s="1"/>
  <c r="A1247" i="14"/>
  <c r="T1247" i="14" s="1"/>
  <c r="A1246" i="14"/>
  <c r="T1246" i="14" s="1"/>
  <c r="A1245" i="14"/>
  <c r="T1245" i="14" s="1"/>
  <c r="A1244" i="14"/>
  <c r="T1244" i="14" s="1"/>
  <c r="A1243" i="14"/>
  <c r="T1243" i="14" s="1"/>
  <c r="A1242" i="14"/>
  <c r="T1242" i="14" s="1"/>
  <c r="A1241" i="14"/>
  <c r="T1241" i="14" s="1"/>
  <c r="A1240" i="14"/>
  <c r="T1240" i="14" s="1"/>
  <c r="A1239" i="14"/>
  <c r="T1239" i="14" s="1"/>
  <c r="A1238" i="14"/>
  <c r="T1238" i="14" s="1"/>
  <c r="A1237" i="14"/>
  <c r="T1237" i="14" s="1"/>
  <c r="A1236" i="14"/>
  <c r="T1236" i="14" s="1"/>
  <c r="A1235" i="14"/>
  <c r="T1235" i="14" s="1"/>
  <c r="A1234" i="14"/>
  <c r="T1234" i="14" s="1"/>
  <c r="A1233" i="14"/>
  <c r="T1233" i="14" s="1"/>
  <c r="A1232" i="14"/>
  <c r="T1232" i="14" s="1"/>
  <c r="A1231" i="14"/>
  <c r="T1231" i="14" s="1"/>
  <c r="A1230" i="14"/>
  <c r="T1230" i="14" s="1"/>
  <c r="A1229" i="14"/>
  <c r="T1229" i="14" s="1"/>
  <c r="A1228" i="14"/>
  <c r="T1228" i="14" s="1"/>
  <c r="A1227" i="14"/>
  <c r="T1227" i="14" s="1"/>
  <c r="A1226" i="14"/>
  <c r="T1226" i="14" s="1"/>
  <c r="A1225" i="14"/>
  <c r="T1225" i="14" s="1"/>
  <c r="A1224" i="14"/>
  <c r="T1224" i="14" s="1"/>
  <c r="A1223" i="14"/>
  <c r="T1223" i="14" s="1"/>
  <c r="A1222" i="14"/>
  <c r="T1222" i="14" s="1"/>
  <c r="A1221" i="14"/>
  <c r="T1221" i="14" s="1"/>
  <c r="A1220" i="14"/>
  <c r="T1220" i="14" s="1"/>
  <c r="A1219" i="14"/>
  <c r="T1219" i="14" s="1"/>
  <c r="A1218" i="14"/>
  <c r="T1218" i="14" s="1"/>
  <c r="A1217" i="14"/>
  <c r="T1217" i="14" s="1"/>
  <c r="A1216" i="14"/>
  <c r="T1216" i="14" s="1"/>
  <c r="A1215" i="14"/>
  <c r="T1215" i="14" s="1"/>
  <c r="A1214" i="14"/>
  <c r="T1214" i="14" s="1"/>
  <c r="A1213" i="14"/>
  <c r="T1213" i="14" s="1"/>
  <c r="A1212" i="14"/>
  <c r="T1212" i="14" s="1"/>
  <c r="A1211" i="14"/>
  <c r="T1211" i="14" s="1"/>
  <c r="A1210" i="14"/>
  <c r="T1210" i="14" s="1"/>
  <c r="A1209" i="14"/>
  <c r="T1209" i="14" s="1"/>
  <c r="A1208" i="14"/>
  <c r="T1208" i="14" s="1"/>
  <c r="A1207" i="14"/>
  <c r="T1207" i="14" s="1"/>
  <c r="A1206" i="14"/>
  <c r="T1206" i="14" s="1"/>
  <c r="A1205" i="14"/>
  <c r="T1205" i="14" s="1"/>
  <c r="A1204" i="14"/>
  <c r="T1204" i="14" s="1"/>
  <c r="A1203" i="14"/>
  <c r="T1203" i="14" s="1"/>
  <c r="A1202" i="14"/>
  <c r="T1202" i="14" s="1"/>
  <c r="A1201" i="14"/>
  <c r="T1201" i="14" s="1"/>
  <c r="A1200" i="14"/>
  <c r="T1200" i="14" s="1"/>
  <c r="A1199" i="14"/>
  <c r="T1199" i="14" s="1"/>
  <c r="A1198" i="14"/>
  <c r="T1198" i="14" s="1"/>
  <c r="A1197" i="14"/>
  <c r="T1197" i="14" s="1"/>
  <c r="A1196" i="14"/>
  <c r="T1196" i="14" s="1"/>
  <c r="A1195" i="14"/>
  <c r="T1195" i="14" s="1"/>
  <c r="A1194" i="14"/>
  <c r="T1194" i="14" s="1"/>
  <c r="A1193" i="14"/>
  <c r="T1193" i="14" s="1"/>
  <c r="A1192" i="14"/>
  <c r="T1192" i="14" s="1"/>
  <c r="A1191" i="14"/>
  <c r="T1191" i="14" s="1"/>
  <c r="A1190" i="14"/>
  <c r="T1190" i="14" s="1"/>
  <c r="A1189" i="14"/>
  <c r="T1189" i="14" s="1"/>
  <c r="A1188" i="14"/>
  <c r="T1188" i="14" s="1"/>
  <c r="A1187" i="14"/>
  <c r="T1187" i="14" s="1"/>
  <c r="A1186" i="14"/>
  <c r="T1186" i="14" s="1"/>
  <c r="A1185" i="14"/>
  <c r="T1185" i="14" s="1"/>
  <c r="A1184" i="14"/>
  <c r="T1184" i="14" s="1"/>
  <c r="A1183" i="14"/>
  <c r="T1183" i="14" s="1"/>
  <c r="A1182" i="14"/>
  <c r="T1182" i="14" s="1"/>
  <c r="A1181" i="14"/>
  <c r="T1181" i="14" s="1"/>
  <c r="A1180" i="14"/>
  <c r="T1180" i="14" s="1"/>
  <c r="A1179" i="14"/>
  <c r="T1179" i="14" s="1"/>
  <c r="A1178" i="14"/>
  <c r="T1178" i="14" s="1"/>
  <c r="A1177" i="14"/>
  <c r="T1177" i="14" s="1"/>
  <c r="A1176" i="14"/>
  <c r="T1176" i="14" s="1"/>
  <c r="A1175" i="14"/>
  <c r="T1175" i="14" s="1"/>
  <c r="A1174" i="14"/>
  <c r="T1174" i="14" s="1"/>
  <c r="A1173" i="14"/>
  <c r="T1173" i="14" s="1"/>
  <c r="A1172" i="14"/>
  <c r="T1172" i="14" s="1"/>
  <c r="A1171" i="14"/>
  <c r="T1171" i="14" s="1"/>
  <c r="A1170" i="14"/>
  <c r="T1170" i="14" s="1"/>
  <c r="A1169" i="14"/>
  <c r="T1169" i="14" s="1"/>
  <c r="A1168" i="14"/>
  <c r="T1168" i="14" s="1"/>
  <c r="A1167" i="14"/>
  <c r="T1167" i="14" s="1"/>
  <c r="A1166" i="14"/>
  <c r="T1166" i="14" s="1"/>
  <c r="A1165" i="14"/>
  <c r="T1165" i="14" s="1"/>
  <c r="A1164" i="14"/>
  <c r="T1164" i="14" s="1"/>
  <c r="A1163" i="14"/>
  <c r="T1163" i="14" s="1"/>
  <c r="A1162" i="14"/>
  <c r="T1162" i="14" s="1"/>
  <c r="A1161" i="14"/>
  <c r="T1161" i="14" s="1"/>
  <c r="A1160" i="14"/>
  <c r="T1160" i="14" s="1"/>
  <c r="A1159" i="14"/>
  <c r="T1159" i="14" s="1"/>
  <c r="A1158" i="14"/>
  <c r="T1158" i="14" s="1"/>
  <c r="A1157" i="14"/>
  <c r="T1157" i="14" s="1"/>
  <c r="A1156" i="14"/>
  <c r="T1156" i="14" s="1"/>
  <c r="A1155" i="14"/>
  <c r="T1155" i="14" s="1"/>
  <c r="A1154" i="14"/>
  <c r="T1154" i="14" s="1"/>
  <c r="A1153" i="14"/>
  <c r="T1153" i="14" s="1"/>
  <c r="A1152" i="14"/>
  <c r="T1152" i="14" s="1"/>
  <c r="A1151" i="14"/>
  <c r="T1151" i="14" s="1"/>
  <c r="A1150" i="14"/>
  <c r="T1150" i="14" s="1"/>
  <c r="A1149" i="14"/>
  <c r="T1149" i="14" s="1"/>
  <c r="A1148" i="14"/>
  <c r="T1148" i="14" s="1"/>
  <c r="A1147" i="14"/>
  <c r="T1147" i="14" s="1"/>
  <c r="A1146" i="14"/>
  <c r="T1146" i="14" s="1"/>
  <c r="A1145" i="14"/>
  <c r="T1145" i="14" s="1"/>
  <c r="A1144" i="14"/>
  <c r="T1144" i="14" s="1"/>
  <c r="A1143" i="14"/>
  <c r="T1143" i="14" s="1"/>
  <c r="A1142" i="14"/>
  <c r="T1142" i="14" s="1"/>
  <c r="A1141" i="14"/>
  <c r="T1141" i="14" s="1"/>
  <c r="A1140" i="14"/>
  <c r="T1140" i="14" s="1"/>
  <c r="A1139" i="14"/>
  <c r="T1139" i="14" s="1"/>
  <c r="A1138" i="14"/>
  <c r="T1138" i="14" s="1"/>
  <c r="A1137" i="14"/>
  <c r="T1137" i="14" s="1"/>
  <c r="A1136" i="14"/>
  <c r="T1136" i="14" s="1"/>
  <c r="A1135" i="14"/>
  <c r="T1135" i="14" s="1"/>
  <c r="A1134" i="14"/>
  <c r="T1134" i="14" s="1"/>
  <c r="A1133" i="14"/>
  <c r="T1133" i="14" s="1"/>
  <c r="A1132" i="14"/>
  <c r="T1132" i="14" s="1"/>
  <c r="A1131" i="14"/>
  <c r="T1131" i="14" s="1"/>
  <c r="A1130" i="14"/>
  <c r="T1130" i="14" s="1"/>
  <c r="A1129" i="14"/>
  <c r="T1129" i="14" s="1"/>
  <c r="A1128" i="14"/>
  <c r="T1128" i="14" s="1"/>
  <c r="A1127" i="14"/>
  <c r="T1127" i="14" s="1"/>
  <c r="A1126" i="14"/>
  <c r="T1126" i="14" s="1"/>
  <c r="A1125" i="14"/>
  <c r="T1125" i="14" s="1"/>
  <c r="A1124" i="14"/>
  <c r="T1124" i="14" s="1"/>
  <c r="A1123" i="14"/>
  <c r="T1123" i="14" s="1"/>
  <c r="A1122" i="14"/>
  <c r="T1122" i="14" s="1"/>
  <c r="A1121" i="14"/>
  <c r="T1121" i="14" s="1"/>
  <c r="A1120" i="14"/>
  <c r="T1120" i="14" s="1"/>
  <c r="A1119" i="14"/>
  <c r="T1119" i="14" s="1"/>
  <c r="A1118" i="14"/>
  <c r="T1118" i="14" s="1"/>
  <c r="A1117" i="14"/>
  <c r="T1117" i="14" s="1"/>
  <c r="A1116" i="14"/>
  <c r="T1116" i="14" s="1"/>
  <c r="A1115" i="14"/>
  <c r="T1115" i="14" s="1"/>
  <c r="A1114" i="14"/>
  <c r="T1114" i="14" s="1"/>
  <c r="A1113" i="14"/>
  <c r="T1113" i="14" s="1"/>
  <c r="A1112" i="14"/>
  <c r="T1112" i="14" s="1"/>
  <c r="A1111" i="14"/>
  <c r="T1111" i="14" s="1"/>
  <c r="A1110" i="14"/>
  <c r="T1110" i="14" s="1"/>
  <c r="A1109" i="14"/>
  <c r="T1109" i="14" s="1"/>
  <c r="A1108" i="14"/>
  <c r="T1108" i="14" s="1"/>
  <c r="A1107" i="14"/>
  <c r="T1107" i="14" s="1"/>
  <c r="A1106" i="14"/>
  <c r="T1106" i="14" s="1"/>
  <c r="A1105" i="14"/>
  <c r="T1105" i="14" s="1"/>
  <c r="A1104" i="14"/>
  <c r="T1104" i="14" s="1"/>
  <c r="A1103" i="14"/>
  <c r="T1103" i="14" s="1"/>
  <c r="A1102" i="14"/>
  <c r="T1102" i="14" s="1"/>
  <c r="A1101" i="14"/>
  <c r="T1101" i="14" s="1"/>
  <c r="A1100" i="14"/>
  <c r="T1100" i="14" s="1"/>
  <c r="A1099" i="14"/>
  <c r="T1099" i="14" s="1"/>
  <c r="A1098" i="14"/>
  <c r="T1098" i="14" s="1"/>
  <c r="A1097" i="14"/>
  <c r="T1097" i="14" s="1"/>
  <c r="A1096" i="14"/>
  <c r="T1096" i="14" s="1"/>
  <c r="A1095" i="14"/>
  <c r="T1095" i="14" s="1"/>
  <c r="A1094" i="14"/>
  <c r="T1094" i="14" s="1"/>
  <c r="A1093" i="14"/>
  <c r="T1093" i="14" s="1"/>
  <c r="A1092" i="14"/>
  <c r="T1092" i="14" s="1"/>
  <c r="A1091" i="14"/>
  <c r="T1091" i="14" s="1"/>
  <c r="A1090" i="14"/>
  <c r="T1090" i="14" s="1"/>
  <c r="A1089" i="14"/>
  <c r="T1089" i="14" s="1"/>
  <c r="A1088" i="14"/>
  <c r="T1088" i="14" s="1"/>
  <c r="A1087" i="14"/>
  <c r="T1087" i="14" s="1"/>
  <c r="A1086" i="14"/>
  <c r="T1086" i="14" s="1"/>
  <c r="A1085" i="14"/>
  <c r="T1085" i="14" s="1"/>
  <c r="A1084" i="14"/>
  <c r="T1084" i="14" s="1"/>
  <c r="A1083" i="14"/>
  <c r="T1083" i="14" s="1"/>
  <c r="A1082" i="14"/>
  <c r="T1082" i="14" s="1"/>
  <c r="A1081" i="14"/>
  <c r="T1081" i="14" s="1"/>
  <c r="A1080" i="14"/>
  <c r="T1080" i="14" s="1"/>
  <c r="A1079" i="14"/>
  <c r="T1079" i="14" s="1"/>
  <c r="A1078" i="14"/>
  <c r="T1078" i="14" s="1"/>
  <c r="A1077" i="14"/>
  <c r="T1077" i="14" s="1"/>
  <c r="A1076" i="14"/>
  <c r="T1076" i="14" s="1"/>
  <c r="A1075" i="14"/>
  <c r="T1075" i="14" s="1"/>
  <c r="A1074" i="14"/>
  <c r="T1074" i="14" s="1"/>
  <c r="A1073" i="14"/>
  <c r="T1073" i="14" s="1"/>
  <c r="A1072" i="14"/>
  <c r="T1072" i="14" s="1"/>
  <c r="A1071" i="14"/>
  <c r="T1071" i="14" s="1"/>
  <c r="A1070" i="14"/>
  <c r="T1070" i="14" s="1"/>
  <c r="A1069" i="14"/>
  <c r="T1069" i="14" s="1"/>
  <c r="A1068" i="14"/>
  <c r="T1068" i="14" s="1"/>
  <c r="A1067" i="14"/>
  <c r="T1067" i="14" s="1"/>
  <c r="A1066" i="14"/>
  <c r="T1066" i="14" s="1"/>
  <c r="A1065" i="14"/>
  <c r="T1065" i="14" s="1"/>
  <c r="A1064" i="14"/>
  <c r="T1064" i="14" s="1"/>
  <c r="A1063" i="14"/>
  <c r="T1063" i="14" s="1"/>
  <c r="A1062" i="14"/>
  <c r="T1062" i="14" s="1"/>
  <c r="A1061" i="14"/>
  <c r="T1061" i="14" s="1"/>
  <c r="A1060" i="14"/>
  <c r="T1060" i="14" s="1"/>
  <c r="A1059" i="14"/>
  <c r="T1059" i="14" s="1"/>
  <c r="A1058" i="14"/>
  <c r="T1058" i="14" s="1"/>
  <c r="A1057" i="14"/>
  <c r="T1057" i="14" s="1"/>
  <c r="A1056" i="14"/>
  <c r="T1056" i="14" s="1"/>
  <c r="A1055" i="14"/>
  <c r="T1055" i="14" s="1"/>
  <c r="A1054" i="14"/>
  <c r="T1054" i="14" s="1"/>
  <c r="A1053" i="14"/>
  <c r="T1053" i="14" s="1"/>
  <c r="A1052" i="14"/>
  <c r="T1052" i="14" s="1"/>
  <c r="A1051" i="14"/>
  <c r="T1051" i="14" s="1"/>
  <c r="A1050" i="14"/>
  <c r="T1050" i="14" s="1"/>
  <c r="A1049" i="14"/>
  <c r="T1049" i="14" s="1"/>
  <c r="A1048" i="14"/>
  <c r="T1048" i="14" s="1"/>
  <c r="A1047" i="14"/>
  <c r="T1047" i="14" s="1"/>
  <c r="A1046" i="14"/>
  <c r="T1046" i="14" s="1"/>
  <c r="A1045" i="14"/>
  <c r="T1045" i="14" s="1"/>
  <c r="A1044" i="14"/>
  <c r="T1044" i="14" s="1"/>
  <c r="A1043" i="14"/>
  <c r="T1043" i="14" s="1"/>
  <c r="A1042" i="14"/>
  <c r="T1042" i="14" s="1"/>
  <c r="A1041" i="14"/>
  <c r="T1041" i="14" s="1"/>
  <c r="A1040" i="14"/>
  <c r="T1040" i="14" s="1"/>
  <c r="A1039" i="14"/>
  <c r="T1039" i="14" s="1"/>
  <c r="A1038" i="14"/>
  <c r="T1038" i="14" s="1"/>
  <c r="A1037" i="14"/>
  <c r="T1037" i="14" s="1"/>
  <c r="A1036" i="14"/>
  <c r="T1036" i="14" s="1"/>
  <c r="A1035" i="14"/>
  <c r="T1035" i="14" s="1"/>
  <c r="A1034" i="14"/>
  <c r="T1034" i="14" s="1"/>
  <c r="A1033" i="14"/>
  <c r="T1033" i="14" s="1"/>
  <c r="A1032" i="14"/>
  <c r="T1032" i="14" s="1"/>
  <c r="A1031" i="14"/>
  <c r="T1031" i="14" s="1"/>
  <c r="A1030" i="14"/>
  <c r="T1030" i="14" s="1"/>
  <c r="A1029" i="14"/>
  <c r="T1029" i="14" s="1"/>
  <c r="A1028" i="14"/>
  <c r="T1028" i="14" s="1"/>
  <c r="A1027" i="14"/>
  <c r="T1027" i="14" s="1"/>
  <c r="A1026" i="14"/>
  <c r="T1026" i="14" s="1"/>
  <c r="A1025" i="14"/>
  <c r="T1025" i="14" s="1"/>
  <c r="A1024" i="14"/>
  <c r="T1024" i="14" s="1"/>
  <c r="A1023" i="14"/>
  <c r="T1023" i="14" s="1"/>
  <c r="A1022" i="14"/>
  <c r="T1022" i="14" s="1"/>
  <c r="A1021" i="14"/>
  <c r="T1021" i="14" s="1"/>
  <c r="A1020" i="14"/>
  <c r="T1020" i="14" s="1"/>
  <c r="A1019" i="14"/>
  <c r="T1019" i="14" s="1"/>
  <c r="A1018" i="14"/>
  <c r="T1018" i="14" s="1"/>
  <c r="A1017" i="14"/>
  <c r="T1017" i="14" s="1"/>
  <c r="A1016" i="14"/>
  <c r="T1016" i="14" s="1"/>
  <c r="A1015" i="14"/>
  <c r="T1015" i="14" s="1"/>
  <c r="A1014" i="14"/>
  <c r="T1014" i="14" s="1"/>
  <c r="A1013" i="14"/>
  <c r="T1013" i="14" s="1"/>
  <c r="A1012" i="14"/>
  <c r="T1012" i="14" s="1"/>
  <c r="A1011" i="14"/>
  <c r="T1011" i="14" s="1"/>
  <c r="A1010" i="14"/>
  <c r="T1010" i="14" s="1"/>
  <c r="A1009" i="14"/>
  <c r="T1009" i="14" s="1"/>
  <c r="A1008" i="14"/>
  <c r="T1008" i="14" s="1"/>
  <c r="A1007" i="14"/>
  <c r="T1007" i="14" s="1"/>
  <c r="A1006" i="14"/>
  <c r="T1006" i="14" s="1"/>
  <c r="A1005" i="14"/>
  <c r="T1005" i="14" s="1"/>
  <c r="A1004" i="14"/>
  <c r="T1004" i="14" s="1"/>
  <c r="A1003" i="14"/>
  <c r="T1003" i="14" s="1"/>
  <c r="A1002" i="14"/>
  <c r="T1002" i="14" s="1"/>
  <c r="A1001" i="14"/>
  <c r="T1001" i="14" s="1"/>
  <c r="A1000" i="14"/>
  <c r="T1000" i="14" s="1"/>
  <c r="A999" i="14"/>
  <c r="T999" i="14" s="1"/>
  <c r="A998" i="14"/>
  <c r="T998" i="14" s="1"/>
  <c r="A997" i="14"/>
  <c r="T997" i="14" s="1"/>
  <c r="A996" i="14"/>
  <c r="T996" i="14" s="1"/>
  <c r="A995" i="14"/>
  <c r="T995" i="14" s="1"/>
  <c r="A994" i="14"/>
  <c r="T994" i="14" s="1"/>
  <c r="A993" i="14"/>
  <c r="T993" i="14" s="1"/>
  <c r="A992" i="14"/>
  <c r="T992" i="14" s="1"/>
  <c r="A991" i="14"/>
  <c r="T991" i="14" s="1"/>
  <c r="A990" i="14"/>
  <c r="T990" i="14" s="1"/>
  <c r="A989" i="14"/>
  <c r="T989" i="14" s="1"/>
  <c r="A988" i="14"/>
  <c r="T988" i="14" s="1"/>
  <c r="A987" i="14"/>
  <c r="T987" i="14" s="1"/>
  <c r="A986" i="14"/>
  <c r="T986" i="14" s="1"/>
  <c r="A985" i="14"/>
  <c r="T985" i="14" s="1"/>
  <c r="A984" i="14"/>
  <c r="T984" i="14" s="1"/>
  <c r="A983" i="14"/>
  <c r="T983" i="14" s="1"/>
  <c r="A982" i="14"/>
  <c r="T982" i="14" s="1"/>
  <c r="A981" i="14"/>
  <c r="T981" i="14" s="1"/>
  <c r="A980" i="14"/>
  <c r="T980" i="14" s="1"/>
  <c r="A979" i="14"/>
  <c r="T979" i="14" s="1"/>
  <c r="A978" i="14"/>
  <c r="T978" i="14" s="1"/>
  <c r="A977" i="14"/>
  <c r="T977" i="14" s="1"/>
  <c r="A976" i="14"/>
  <c r="T976" i="14" s="1"/>
  <c r="A975" i="14"/>
  <c r="T975" i="14" s="1"/>
  <c r="A974" i="14"/>
  <c r="T974" i="14" s="1"/>
  <c r="A973" i="14"/>
  <c r="T973" i="14" s="1"/>
  <c r="A972" i="14"/>
  <c r="T972" i="14" s="1"/>
  <c r="A971" i="14"/>
  <c r="T971" i="14" s="1"/>
  <c r="A970" i="14"/>
  <c r="T970" i="14" s="1"/>
  <c r="A969" i="14"/>
  <c r="T969" i="14" s="1"/>
  <c r="A968" i="14"/>
  <c r="T968" i="14" s="1"/>
  <c r="A967" i="14"/>
  <c r="T967" i="14" s="1"/>
  <c r="A966" i="14"/>
  <c r="T966" i="14" s="1"/>
  <c r="A965" i="14"/>
  <c r="T965" i="14" s="1"/>
  <c r="A964" i="14"/>
  <c r="T964" i="14" s="1"/>
  <c r="A963" i="14"/>
  <c r="T963" i="14" s="1"/>
  <c r="A962" i="14"/>
  <c r="T962" i="14" s="1"/>
  <c r="A961" i="14"/>
  <c r="T961" i="14" s="1"/>
  <c r="A960" i="14"/>
  <c r="T960" i="14" s="1"/>
  <c r="A959" i="14"/>
  <c r="T959" i="14" s="1"/>
  <c r="A958" i="14"/>
  <c r="T958" i="14" s="1"/>
  <c r="A957" i="14"/>
  <c r="T957" i="14" s="1"/>
  <c r="A956" i="14"/>
  <c r="T956" i="14" s="1"/>
  <c r="A955" i="14"/>
  <c r="T955" i="14" s="1"/>
  <c r="A954" i="14"/>
  <c r="T954" i="14" s="1"/>
  <c r="A953" i="14"/>
  <c r="T953" i="14" s="1"/>
  <c r="A952" i="14"/>
  <c r="T952" i="14" s="1"/>
  <c r="A951" i="14"/>
  <c r="T951" i="14" s="1"/>
  <c r="A950" i="14"/>
  <c r="T950" i="14" s="1"/>
  <c r="A949" i="14"/>
  <c r="T949" i="14" s="1"/>
  <c r="A948" i="14"/>
  <c r="T948" i="14" s="1"/>
  <c r="A947" i="14"/>
  <c r="T947" i="14" s="1"/>
  <c r="A946" i="14"/>
  <c r="T946" i="14" s="1"/>
  <c r="A945" i="14"/>
  <c r="T945" i="14" s="1"/>
  <c r="A944" i="14"/>
  <c r="T944" i="14" s="1"/>
  <c r="A943" i="14"/>
  <c r="T943" i="14" s="1"/>
  <c r="A942" i="14"/>
  <c r="T942" i="14" s="1"/>
  <c r="A941" i="14"/>
  <c r="T941" i="14" s="1"/>
  <c r="A940" i="14"/>
  <c r="T940" i="14" s="1"/>
  <c r="A939" i="14"/>
  <c r="T939" i="14" s="1"/>
  <c r="A938" i="14"/>
  <c r="T938" i="14" s="1"/>
  <c r="A937" i="14"/>
  <c r="T937" i="14" s="1"/>
  <c r="A936" i="14"/>
  <c r="T936" i="14" s="1"/>
  <c r="A935" i="14"/>
  <c r="T935" i="14" s="1"/>
  <c r="A934" i="14"/>
  <c r="T934" i="14" s="1"/>
  <c r="A933" i="14"/>
  <c r="T933" i="14" s="1"/>
  <c r="A932" i="14"/>
  <c r="T932" i="14" s="1"/>
  <c r="A931" i="14"/>
  <c r="T931" i="14" s="1"/>
  <c r="A930" i="14"/>
  <c r="T930" i="14" s="1"/>
  <c r="A929" i="14"/>
  <c r="T929" i="14" s="1"/>
  <c r="A928" i="14"/>
  <c r="T928" i="14" s="1"/>
  <c r="A927" i="14"/>
  <c r="T927" i="14" s="1"/>
  <c r="A926" i="14"/>
  <c r="T926" i="14" s="1"/>
  <c r="A925" i="14"/>
  <c r="T925" i="14" s="1"/>
  <c r="A924" i="14"/>
  <c r="T924" i="14" s="1"/>
  <c r="A923" i="14"/>
  <c r="T923" i="14" s="1"/>
  <c r="A922" i="14"/>
  <c r="T922" i="14" s="1"/>
  <c r="A921" i="14"/>
  <c r="T921" i="14" s="1"/>
  <c r="A920" i="14"/>
  <c r="T920" i="14" s="1"/>
  <c r="A919" i="14"/>
  <c r="T919" i="14" s="1"/>
  <c r="A918" i="14"/>
  <c r="T918" i="14" s="1"/>
  <c r="A917" i="14"/>
  <c r="T917" i="14" s="1"/>
  <c r="A916" i="14"/>
  <c r="T916" i="14" s="1"/>
  <c r="A915" i="14"/>
  <c r="T915" i="14" s="1"/>
  <c r="A914" i="14"/>
  <c r="T914" i="14" s="1"/>
  <c r="A913" i="14"/>
  <c r="T913" i="14" s="1"/>
  <c r="A912" i="14"/>
  <c r="T912" i="14" s="1"/>
  <c r="A911" i="14"/>
  <c r="T911" i="14" s="1"/>
  <c r="A910" i="14"/>
  <c r="T910" i="14" s="1"/>
  <c r="A909" i="14"/>
  <c r="T909" i="14" s="1"/>
  <c r="A908" i="14"/>
  <c r="T908" i="14" s="1"/>
  <c r="A907" i="14"/>
  <c r="T907" i="14" s="1"/>
  <c r="A906" i="14"/>
  <c r="T906" i="14" s="1"/>
  <c r="A905" i="14"/>
  <c r="T905" i="14" s="1"/>
  <c r="A904" i="14"/>
  <c r="T904" i="14" s="1"/>
  <c r="A903" i="14"/>
  <c r="T903" i="14" s="1"/>
  <c r="A902" i="14"/>
  <c r="T902" i="14" s="1"/>
  <c r="A901" i="14"/>
  <c r="T901" i="14" s="1"/>
  <c r="A900" i="14"/>
  <c r="T900" i="14" s="1"/>
  <c r="A899" i="14"/>
  <c r="T899" i="14" s="1"/>
  <c r="A898" i="14"/>
  <c r="T898" i="14" s="1"/>
  <c r="A897" i="14"/>
  <c r="T897" i="14" s="1"/>
  <c r="A896" i="14"/>
  <c r="T896" i="14" s="1"/>
  <c r="A895" i="14"/>
  <c r="T895" i="14" s="1"/>
  <c r="A894" i="14"/>
  <c r="T894" i="14" s="1"/>
  <c r="A893" i="14"/>
  <c r="T893" i="14" s="1"/>
  <c r="A892" i="14"/>
  <c r="T892" i="14" s="1"/>
  <c r="A891" i="14"/>
  <c r="T891" i="14" s="1"/>
  <c r="A890" i="14"/>
  <c r="T890" i="14" s="1"/>
  <c r="A889" i="14"/>
  <c r="T889" i="14" s="1"/>
  <c r="A888" i="14"/>
  <c r="T888" i="14" s="1"/>
  <c r="A887" i="14"/>
  <c r="T887" i="14" s="1"/>
  <c r="A886" i="14"/>
  <c r="T886" i="14" s="1"/>
  <c r="A885" i="14"/>
  <c r="T885" i="14" s="1"/>
  <c r="A884" i="14"/>
  <c r="T884" i="14" s="1"/>
  <c r="A883" i="14"/>
  <c r="T883" i="14" s="1"/>
  <c r="A882" i="14"/>
  <c r="T882" i="14" s="1"/>
  <c r="A881" i="14"/>
  <c r="T881" i="14" s="1"/>
  <c r="A880" i="14"/>
  <c r="T880" i="14" s="1"/>
  <c r="A879" i="14"/>
  <c r="T879" i="14" s="1"/>
  <c r="A878" i="14"/>
  <c r="T878" i="14" s="1"/>
  <c r="A877" i="14"/>
  <c r="T877" i="14" s="1"/>
  <c r="A876" i="14"/>
  <c r="T876" i="14" s="1"/>
  <c r="A875" i="14"/>
  <c r="T875" i="14" s="1"/>
  <c r="A874" i="14"/>
  <c r="T874" i="14" s="1"/>
  <c r="A873" i="14"/>
  <c r="T873" i="14" s="1"/>
  <c r="A872" i="14"/>
  <c r="T872" i="14" s="1"/>
  <c r="A871" i="14"/>
  <c r="T871" i="14" s="1"/>
  <c r="A870" i="14"/>
  <c r="T870" i="14" s="1"/>
  <c r="A869" i="14"/>
  <c r="T869" i="14" s="1"/>
  <c r="A868" i="14"/>
  <c r="T868" i="14" s="1"/>
  <c r="A867" i="14"/>
  <c r="T867" i="14" s="1"/>
  <c r="A866" i="14"/>
  <c r="T866" i="14" s="1"/>
  <c r="A865" i="14"/>
  <c r="T865" i="14" s="1"/>
  <c r="A864" i="14"/>
  <c r="T864" i="14" s="1"/>
  <c r="A863" i="14"/>
  <c r="T863" i="14" s="1"/>
  <c r="A862" i="14"/>
  <c r="T862" i="14" s="1"/>
  <c r="A861" i="14"/>
  <c r="T861" i="14" s="1"/>
  <c r="A860" i="14"/>
  <c r="T860" i="14" s="1"/>
  <c r="A859" i="14"/>
  <c r="T859" i="14" s="1"/>
  <c r="A858" i="14"/>
  <c r="T858" i="14" s="1"/>
  <c r="A857" i="14"/>
  <c r="T857" i="14" s="1"/>
  <c r="A856" i="14"/>
  <c r="T856" i="14" s="1"/>
  <c r="A855" i="14"/>
  <c r="T855" i="14" s="1"/>
  <c r="A854" i="14"/>
  <c r="T854" i="14" s="1"/>
  <c r="A853" i="14"/>
  <c r="T853" i="14" s="1"/>
  <c r="A852" i="14"/>
  <c r="T852" i="14" s="1"/>
  <c r="A851" i="14"/>
  <c r="T851" i="14" s="1"/>
  <c r="A850" i="14"/>
  <c r="T850" i="14" s="1"/>
  <c r="A849" i="14"/>
  <c r="T849" i="14" s="1"/>
  <c r="A848" i="14"/>
  <c r="T848" i="14" s="1"/>
  <c r="A847" i="14"/>
  <c r="T847" i="14" s="1"/>
  <c r="A846" i="14"/>
  <c r="T846" i="14" s="1"/>
  <c r="A845" i="14"/>
  <c r="T845" i="14" s="1"/>
  <c r="A844" i="14"/>
  <c r="T844" i="14" s="1"/>
  <c r="A843" i="14"/>
  <c r="T843" i="14" s="1"/>
  <c r="A842" i="14"/>
  <c r="T842" i="14" s="1"/>
  <c r="A841" i="14"/>
  <c r="T841" i="14" s="1"/>
  <c r="A840" i="14"/>
  <c r="T840" i="14" s="1"/>
  <c r="A839" i="14"/>
  <c r="T839" i="14" s="1"/>
  <c r="A838" i="14"/>
  <c r="T838" i="14" s="1"/>
  <c r="A837" i="14"/>
  <c r="T837" i="14" s="1"/>
  <c r="A836" i="14"/>
  <c r="T836" i="14" s="1"/>
  <c r="A835" i="14"/>
  <c r="T835" i="14" s="1"/>
  <c r="A834" i="14"/>
  <c r="T834" i="14" s="1"/>
  <c r="A833" i="14"/>
  <c r="T833" i="14" s="1"/>
  <c r="A832" i="14"/>
  <c r="T832" i="14" s="1"/>
  <c r="A831" i="14"/>
  <c r="T831" i="14" s="1"/>
  <c r="A830" i="14"/>
  <c r="T830" i="14" s="1"/>
  <c r="A829" i="14"/>
  <c r="T829" i="14" s="1"/>
  <c r="A828" i="14"/>
  <c r="T828" i="14" s="1"/>
  <c r="A827" i="14"/>
  <c r="T827" i="14" s="1"/>
  <c r="A826" i="14"/>
  <c r="T826" i="14" s="1"/>
  <c r="A825" i="14"/>
  <c r="T825" i="14" s="1"/>
  <c r="A824" i="14"/>
  <c r="T824" i="14" s="1"/>
  <c r="A823" i="14"/>
  <c r="T823" i="14" s="1"/>
  <c r="A822" i="14"/>
  <c r="T822" i="14" s="1"/>
  <c r="A821" i="14"/>
  <c r="T821" i="14" s="1"/>
  <c r="A820" i="14"/>
  <c r="T820" i="14" s="1"/>
  <c r="A819" i="14"/>
  <c r="T819" i="14" s="1"/>
  <c r="A818" i="14"/>
  <c r="T818" i="14" s="1"/>
  <c r="A817" i="14"/>
  <c r="T817" i="14" s="1"/>
  <c r="A816" i="14"/>
  <c r="T816" i="14" s="1"/>
  <c r="A815" i="14"/>
  <c r="T815" i="14" s="1"/>
  <c r="A814" i="14"/>
  <c r="T814" i="14" s="1"/>
  <c r="A813" i="14"/>
  <c r="T813" i="14" s="1"/>
  <c r="A812" i="14"/>
  <c r="T812" i="14" s="1"/>
  <c r="A811" i="14"/>
  <c r="T811" i="14" s="1"/>
  <c r="A810" i="14"/>
  <c r="T810" i="14" s="1"/>
  <c r="A809" i="14"/>
  <c r="T809" i="14" s="1"/>
  <c r="A808" i="14"/>
  <c r="T808" i="14" s="1"/>
  <c r="A807" i="14"/>
  <c r="T807" i="14" s="1"/>
  <c r="A806" i="14"/>
  <c r="T806" i="14" s="1"/>
  <c r="A805" i="14"/>
  <c r="T805" i="14" s="1"/>
  <c r="A804" i="14"/>
  <c r="T804" i="14" s="1"/>
  <c r="A803" i="14"/>
  <c r="T803" i="14" s="1"/>
  <c r="A802" i="14"/>
  <c r="T802" i="14" s="1"/>
  <c r="A801" i="14"/>
  <c r="T801" i="14" s="1"/>
  <c r="A800" i="14"/>
  <c r="T800" i="14" s="1"/>
  <c r="A799" i="14"/>
  <c r="T799" i="14" s="1"/>
  <c r="A798" i="14"/>
  <c r="A797" i="14"/>
  <c r="T797" i="14" s="1"/>
  <c r="A796" i="14"/>
  <c r="T796" i="14" s="1"/>
  <c r="A795" i="14"/>
  <c r="T795" i="14" s="1"/>
  <c r="A794" i="14"/>
  <c r="T794" i="14" s="1"/>
  <c r="A793" i="14"/>
  <c r="T793" i="14" s="1"/>
  <c r="A792" i="14"/>
  <c r="T792" i="14" s="1"/>
  <c r="A791" i="14"/>
  <c r="T791" i="14" s="1"/>
  <c r="A790" i="14"/>
  <c r="T790" i="14" s="1"/>
  <c r="A789" i="14"/>
  <c r="T789" i="14" s="1"/>
  <c r="A788" i="14"/>
  <c r="T788" i="14" s="1"/>
  <c r="A787" i="14"/>
  <c r="T787" i="14" s="1"/>
  <c r="A786" i="14"/>
  <c r="T786" i="14" s="1"/>
  <c r="A785" i="14"/>
  <c r="T785" i="14" s="1"/>
  <c r="A784" i="14"/>
  <c r="T784" i="14" s="1"/>
  <c r="A783" i="14"/>
  <c r="T783" i="14" s="1"/>
  <c r="A782" i="14"/>
  <c r="T782" i="14" s="1"/>
  <c r="A781" i="14"/>
  <c r="T781" i="14" s="1"/>
  <c r="A780" i="14"/>
  <c r="T780" i="14" s="1"/>
  <c r="A779" i="14"/>
  <c r="T779" i="14" s="1"/>
  <c r="A778" i="14"/>
  <c r="T778" i="14" s="1"/>
  <c r="A777" i="14"/>
  <c r="T777" i="14" s="1"/>
  <c r="A776" i="14"/>
  <c r="T776" i="14" s="1"/>
  <c r="A775" i="14"/>
  <c r="T775" i="14" s="1"/>
  <c r="A774" i="14"/>
  <c r="T774" i="14" s="1"/>
  <c r="A773" i="14"/>
  <c r="T773" i="14" s="1"/>
  <c r="A772" i="14"/>
  <c r="T772" i="14" s="1"/>
  <c r="A771" i="14"/>
  <c r="T771" i="14" s="1"/>
  <c r="A770" i="14"/>
  <c r="T770" i="14" s="1"/>
  <c r="A769" i="14"/>
  <c r="T769" i="14" s="1"/>
  <c r="A768" i="14"/>
  <c r="T768" i="14" s="1"/>
  <c r="A767" i="14"/>
  <c r="T767" i="14" s="1"/>
  <c r="A766" i="14"/>
  <c r="T766" i="14" s="1"/>
  <c r="A765" i="14"/>
  <c r="T765" i="14" s="1"/>
  <c r="A764" i="14"/>
  <c r="T764" i="14" s="1"/>
  <c r="A763" i="14"/>
  <c r="T763" i="14" s="1"/>
  <c r="A762" i="14"/>
  <c r="T762" i="14" s="1"/>
  <c r="A761" i="14"/>
  <c r="T761" i="14" s="1"/>
  <c r="A760" i="14"/>
  <c r="T760" i="14" s="1"/>
  <c r="A759" i="14"/>
  <c r="T759" i="14" s="1"/>
  <c r="A758" i="14"/>
  <c r="T758" i="14" s="1"/>
  <c r="A757" i="14"/>
  <c r="T757" i="14" s="1"/>
  <c r="A756" i="14"/>
  <c r="T756" i="14" s="1"/>
  <c r="A755" i="14"/>
  <c r="T755" i="14" s="1"/>
  <c r="A754" i="14"/>
  <c r="T754" i="14" s="1"/>
  <c r="A753" i="14"/>
  <c r="T753" i="14" s="1"/>
  <c r="A752" i="14"/>
  <c r="T752" i="14" s="1"/>
  <c r="A751" i="14"/>
  <c r="T751" i="14" s="1"/>
  <c r="A750" i="14"/>
  <c r="T750" i="14" s="1"/>
  <c r="A749" i="14"/>
  <c r="T749" i="14" s="1"/>
  <c r="A748" i="14"/>
  <c r="T748" i="14" s="1"/>
  <c r="A747" i="14"/>
  <c r="T747" i="14" s="1"/>
  <c r="A746" i="14"/>
  <c r="T746" i="14" s="1"/>
  <c r="A745" i="14"/>
  <c r="T745" i="14" s="1"/>
  <c r="A744" i="14"/>
  <c r="T744" i="14" s="1"/>
  <c r="A743" i="14"/>
  <c r="T743" i="14" s="1"/>
  <c r="A742" i="14"/>
  <c r="T742" i="14" s="1"/>
  <c r="A741" i="14"/>
  <c r="T741" i="14" s="1"/>
  <c r="A740" i="14"/>
  <c r="T740" i="14" s="1"/>
  <c r="A739" i="14"/>
  <c r="T739" i="14" s="1"/>
  <c r="A738" i="14"/>
  <c r="T738" i="14" s="1"/>
  <c r="A737" i="14"/>
  <c r="T737" i="14" s="1"/>
  <c r="A736" i="14"/>
  <c r="T736" i="14" s="1"/>
  <c r="A735" i="14"/>
  <c r="T735" i="14" s="1"/>
  <c r="A734" i="14"/>
  <c r="T734" i="14" s="1"/>
  <c r="A733" i="14"/>
  <c r="T733" i="14" s="1"/>
  <c r="A732" i="14"/>
  <c r="T732" i="14" s="1"/>
  <c r="A731" i="14"/>
  <c r="T731" i="14" s="1"/>
  <c r="A730" i="14"/>
  <c r="T730" i="14" s="1"/>
  <c r="A729" i="14"/>
  <c r="T729" i="14" s="1"/>
  <c r="A728" i="14"/>
  <c r="T728" i="14" s="1"/>
  <c r="A727" i="14"/>
  <c r="T727" i="14" s="1"/>
  <c r="A726" i="14"/>
  <c r="T726" i="14" s="1"/>
  <c r="A725" i="14"/>
  <c r="T725" i="14" s="1"/>
  <c r="A724" i="14"/>
  <c r="T724" i="14" s="1"/>
  <c r="A723" i="14"/>
  <c r="T723" i="14" s="1"/>
  <c r="A722" i="14"/>
  <c r="T722" i="14" s="1"/>
  <c r="A721" i="14"/>
  <c r="T721" i="14" s="1"/>
  <c r="A720" i="14"/>
  <c r="T720" i="14" s="1"/>
  <c r="A719" i="14"/>
  <c r="T719" i="14" s="1"/>
  <c r="A718" i="14"/>
  <c r="T718" i="14" s="1"/>
  <c r="A717" i="14"/>
  <c r="T717" i="14" s="1"/>
  <c r="A716" i="14"/>
  <c r="T716" i="14" s="1"/>
  <c r="A715" i="14"/>
  <c r="T715" i="14" s="1"/>
  <c r="A714" i="14"/>
  <c r="T714" i="14" s="1"/>
  <c r="A713" i="14"/>
  <c r="T713" i="14" s="1"/>
  <c r="A712" i="14"/>
  <c r="T712" i="14" s="1"/>
  <c r="A711" i="14"/>
  <c r="T711" i="14" s="1"/>
  <c r="A710" i="14"/>
  <c r="T710" i="14" s="1"/>
  <c r="A709" i="14"/>
  <c r="T709" i="14" s="1"/>
  <c r="A708" i="14"/>
  <c r="T708" i="14" s="1"/>
  <c r="A707" i="14"/>
  <c r="T707" i="14" s="1"/>
  <c r="A706" i="14"/>
  <c r="T706" i="14" s="1"/>
  <c r="A705" i="14"/>
  <c r="T705" i="14" s="1"/>
  <c r="A704" i="14"/>
  <c r="T704" i="14" s="1"/>
  <c r="A703" i="14"/>
  <c r="T703" i="14" s="1"/>
  <c r="A702" i="14"/>
  <c r="T702" i="14" s="1"/>
  <c r="A701" i="14"/>
  <c r="T701" i="14" s="1"/>
  <c r="A700" i="14"/>
  <c r="T700" i="14" s="1"/>
  <c r="A699" i="14"/>
  <c r="T699" i="14" s="1"/>
  <c r="A698" i="14"/>
  <c r="T698" i="14" s="1"/>
  <c r="A697" i="14"/>
  <c r="T697" i="14" s="1"/>
  <c r="A696" i="14"/>
  <c r="T696" i="14" s="1"/>
  <c r="A695" i="14"/>
  <c r="T695" i="14" s="1"/>
  <c r="A694" i="14"/>
  <c r="T694" i="14" s="1"/>
  <c r="A693" i="14"/>
  <c r="T693" i="14" s="1"/>
  <c r="A692" i="14"/>
  <c r="T692" i="14" s="1"/>
  <c r="A691" i="14"/>
  <c r="T691" i="14" s="1"/>
  <c r="A690" i="14"/>
  <c r="T690" i="14" s="1"/>
  <c r="A689" i="14"/>
  <c r="T689" i="14" s="1"/>
  <c r="A688" i="14"/>
  <c r="T688" i="14" s="1"/>
  <c r="A687" i="14"/>
  <c r="T687" i="14" s="1"/>
  <c r="A686" i="14"/>
  <c r="T686" i="14" s="1"/>
  <c r="A685" i="14"/>
  <c r="T685" i="14" s="1"/>
  <c r="A684" i="14"/>
  <c r="T684" i="14" s="1"/>
  <c r="A683" i="14"/>
  <c r="T683" i="14" s="1"/>
  <c r="A682" i="14"/>
  <c r="T682" i="14" s="1"/>
  <c r="A681" i="14"/>
  <c r="T681" i="14" s="1"/>
  <c r="A680" i="14"/>
  <c r="T680" i="14" s="1"/>
  <c r="A679" i="14"/>
  <c r="T679" i="14" s="1"/>
  <c r="A678" i="14"/>
  <c r="T678" i="14" s="1"/>
  <c r="A677" i="14"/>
  <c r="T677" i="14" s="1"/>
  <c r="A676" i="14"/>
  <c r="T676" i="14" s="1"/>
  <c r="A675" i="14"/>
  <c r="T675" i="14" s="1"/>
  <c r="A674" i="14"/>
  <c r="T674" i="14" s="1"/>
  <c r="A673" i="14"/>
  <c r="T673" i="14" s="1"/>
  <c r="A672" i="14"/>
  <c r="T672" i="14" s="1"/>
  <c r="A671" i="14"/>
  <c r="T671" i="14" s="1"/>
  <c r="A670" i="14"/>
  <c r="T670" i="14" s="1"/>
  <c r="A669" i="14"/>
  <c r="T669" i="14" s="1"/>
  <c r="A668" i="14"/>
  <c r="T668" i="14" s="1"/>
  <c r="A667" i="14"/>
  <c r="T667" i="14" s="1"/>
  <c r="A666" i="14"/>
  <c r="T666" i="14" s="1"/>
  <c r="A665" i="14"/>
  <c r="T665" i="14" s="1"/>
  <c r="A664" i="14"/>
  <c r="T664" i="14" s="1"/>
  <c r="A663" i="14"/>
  <c r="T663" i="14" s="1"/>
  <c r="A662" i="14"/>
  <c r="T662" i="14" s="1"/>
  <c r="A661" i="14"/>
  <c r="T661" i="14" s="1"/>
  <c r="A660" i="14"/>
  <c r="T660" i="14" s="1"/>
  <c r="A659" i="14"/>
  <c r="T659" i="14" s="1"/>
  <c r="A658" i="14"/>
  <c r="T658" i="14" s="1"/>
  <c r="A657" i="14"/>
  <c r="T657" i="14" s="1"/>
  <c r="A656" i="14"/>
  <c r="T656" i="14" s="1"/>
  <c r="A655" i="14"/>
  <c r="T655" i="14" s="1"/>
  <c r="A654" i="14"/>
  <c r="T654" i="14" s="1"/>
  <c r="A653" i="14"/>
  <c r="T653" i="14" s="1"/>
  <c r="A652" i="14"/>
  <c r="T652" i="14" s="1"/>
  <c r="A651" i="14"/>
  <c r="T651" i="14" s="1"/>
  <c r="A650" i="14"/>
  <c r="T650" i="14" s="1"/>
  <c r="A649" i="14"/>
  <c r="T649" i="14" s="1"/>
  <c r="A648" i="14"/>
  <c r="T648" i="14" s="1"/>
  <c r="A647" i="14"/>
  <c r="T647" i="14" s="1"/>
  <c r="A646" i="14"/>
  <c r="T646" i="14" s="1"/>
  <c r="A645" i="14"/>
  <c r="T645" i="14" s="1"/>
  <c r="A644" i="14"/>
  <c r="T644" i="14" s="1"/>
  <c r="A643" i="14"/>
  <c r="T643" i="14" s="1"/>
  <c r="A642" i="14"/>
  <c r="T642" i="14" s="1"/>
  <c r="A641" i="14"/>
  <c r="T641" i="14" s="1"/>
  <c r="A640" i="14"/>
  <c r="T640" i="14" s="1"/>
  <c r="A639" i="14"/>
  <c r="T639" i="14" s="1"/>
  <c r="A638" i="14"/>
  <c r="T638" i="14" s="1"/>
  <c r="A637" i="14"/>
  <c r="T637" i="14" s="1"/>
  <c r="A636" i="14"/>
  <c r="T636" i="14" s="1"/>
  <c r="A635" i="14"/>
  <c r="T635" i="14" s="1"/>
  <c r="A634" i="14"/>
  <c r="T634" i="14" s="1"/>
  <c r="A633" i="14"/>
  <c r="T633" i="14" s="1"/>
  <c r="A632" i="14"/>
  <c r="T632" i="14" s="1"/>
  <c r="A631" i="14"/>
  <c r="T631" i="14" s="1"/>
  <c r="A630" i="14"/>
  <c r="T630" i="14" s="1"/>
  <c r="A629" i="14"/>
  <c r="T629" i="14" s="1"/>
  <c r="A628" i="14"/>
  <c r="T628" i="14" s="1"/>
  <c r="A627" i="14"/>
  <c r="T627" i="14" s="1"/>
  <c r="A626" i="14"/>
  <c r="T626" i="14" s="1"/>
  <c r="A625" i="14"/>
  <c r="T625" i="14" s="1"/>
  <c r="A624" i="14"/>
  <c r="T624" i="14" s="1"/>
  <c r="A623" i="14"/>
  <c r="T623" i="14" s="1"/>
  <c r="A622" i="14"/>
  <c r="T622" i="14" s="1"/>
  <c r="A621" i="14"/>
  <c r="T621" i="14" s="1"/>
  <c r="A620" i="14"/>
  <c r="T620" i="14" s="1"/>
  <c r="A619" i="14"/>
  <c r="T619" i="14" s="1"/>
  <c r="A618" i="14"/>
  <c r="T618" i="14" s="1"/>
  <c r="A617" i="14"/>
  <c r="T617" i="14" s="1"/>
  <c r="A616" i="14"/>
  <c r="T616" i="14" s="1"/>
  <c r="A615" i="14"/>
  <c r="T615" i="14" s="1"/>
  <c r="A614" i="14"/>
  <c r="T614" i="14" s="1"/>
  <c r="A613" i="14"/>
  <c r="T613" i="14" s="1"/>
  <c r="A612" i="14"/>
  <c r="T612" i="14" s="1"/>
  <c r="A611" i="14"/>
  <c r="T611" i="14" s="1"/>
  <c r="A610" i="14"/>
  <c r="T610" i="14" s="1"/>
  <c r="A609" i="14"/>
  <c r="T609" i="14" s="1"/>
  <c r="A608" i="14"/>
  <c r="T608" i="14" s="1"/>
  <c r="A607" i="14"/>
  <c r="T607" i="14" s="1"/>
  <c r="A606" i="14"/>
  <c r="T606" i="14" s="1"/>
  <c r="A605" i="14"/>
  <c r="T605" i="14" s="1"/>
  <c r="A604" i="14"/>
  <c r="T604" i="14" s="1"/>
  <c r="A603" i="14"/>
  <c r="T603" i="14" s="1"/>
  <c r="A602" i="14"/>
  <c r="T602" i="14" s="1"/>
  <c r="A601" i="14"/>
  <c r="T601" i="14" s="1"/>
  <c r="A600" i="14"/>
  <c r="T600" i="14" s="1"/>
  <c r="A599" i="14"/>
  <c r="T599" i="14" s="1"/>
  <c r="A598" i="14"/>
  <c r="T598" i="14" s="1"/>
  <c r="A597" i="14"/>
  <c r="T597" i="14" s="1"/>
  <c r="A596" i="14"/>
  <c r="T596" i="14" s="1"/>
  <c r="A595" i="14"/>
  <c r="T595" i="14" s="1"/>
  <c r="A594" i="14"/>
  <c r="T594" i="14" s="1"/>
  <c r="A593" i="14"/>
  <c r="T593" i="14" s="1"/>
  <c r="A592" i="14"/>
  <c r="T592" i="14" s="1"/>
  <c r="A591" i="14"/>
  <c r="T591" i="14" s="1"/>
  <c r="A590" i="14"/>
  <c r="T590" i="14" s="1"/>
  <c r="A589" i="14"/>
  <c r="T589" i="14" s="1"/>
  <c r="A588" i="14"/>
  <c r="T588" i="14" s="1"/>
  <c r="A587" i="14"/>
  <c r="T587" i="14" s="1"/>
  <c r="A586" i="14"/>
  <c r="T586" i="14" s="1"/>
  <c r="A585" i="14"/>
  <c r="T585" i="14" s="1"/>
  <c r="A584" i="14"/>
  <c r="T584" i="14" s="1"/>
  <c r="A583" i="14"/>
  <c r="T583" i="14" s="1"/>
  <c r="A582" i="14"/>
  <c r="T582" i="14" s="1"/>
  <c r="A581" i="14"/>
  <c r="T581" i="14" s="1"/>
  <c r="A580" i="14"/>
  <c r="T580" i="14" s="1"/>
  <c r="A579" i="14"/>
  <c r="T579" i="14" s="1"/>
  <c r="A578" i="14"/>
  <c r="T578" i="14" s="1"/>
  <c r="A577" i="14"/>
  <c r="T577" i="14" s="1"/>
  <c r="A576" i="14"/>
  <c r="T576" i="14" s="1"/>
  <c r="A575" i="14"/>
  <c r="T575" i="14" s="1"/>
  <c r="A574" i="14"/>
  <c r="T574" i="14" s="1"/>
  <c r="A573" i="14"/>
  <c r="T573" i="14" s="1"/>
  <c r="A572" i="14"/>
  <c r="T572" i="14" s="1"/>
  <c r="A571" i="14"/>
  <c r="T571" i="14" s="1"/>
  <c r="A570" i="14"/>
  <c r="T570" i="14" s="1"/>
  <c r="A569" i="14"/>
  <c r="T569" i="14" s="1"/>
  <c r="A568" i="14"/>
  <c r="T568" i="14" s="1"/>
  <c r="A567" i="14"/>
  <c r="T567" i="14" s="1"/>
  <c r="A566" i="14"/>
  <c r="T566" i="14" s="1"/>
  <c r="A565" i="14"/>
  <c r="T565" i="14" s="1"/>
  <c r="A564" i="14"/>
  <c r="T564" i="14" s="1"/>
  <c r="A563" i="14"/>
  <c r="T563" i="14" s="1"/>
  <c r="A562" i="14"/>
  <c r="T562" i="14" s="1"/>
  <c r="A561" i="14"/>
  <c r="T561" i="14" s="1"/>
  <c r="A560" i="14"/>
  <c r="T560" i="14" s="1"/>
  <c r="A559" i="14"/>
  <c r="T559" i="14" s="1"/>
  <c r="A558" i="14"/>
  <c r="T558" i="14" s="1"/>
  <c r="A557" i="14"/>
  <c r="T557" i="14" s="1"/>
  <c r="A556" i="14"/>
  <c r="T556" i="14" s="1"/>
  <c r="A555" i="14"/>
  <c r="T555" i="14" s="1"/>
  <c r="A554" i="14"/>
  <c r="T554" i="14" s="1"/>
  <c r="A553" i="14"/>
  <c r="T553" i="14" s="1"/>
  <c r="A552" i="14"/>
  <c r="T552" i="14" s="1"/>
  <c r="A551" i="14"/>
  <c r="T551" i="14" s="1"/>
  <c r="A550" i="14"/>
  <c r="T550" i="14" s="1"/>
  <c r="A549" i="14"/>
  <c r="T549" i="14" s="1"/>
  <c r="A548" i="14"/>
  <c r="T548" i="14" s="1"/>
  <c r="A547" i="14"/>
  <c r="T547" i="14" s="1"/>
  <c r="A546" i="14"/>
  <c r="T546" i="14" s="1"/>
  <c r="A545" i="14"/>
  <c r="T545" i="14" s="1"/>
  <c r="A544" i="14"/>
  <c r="T544" i="14" s="1"/>
  <c r="A543" i="14"/>
  <c r="T543" i="14" s="1"/>
  <c r="A542" i="14"/>
  <c r="T542" i="14" s="1"/>
  <c r="A541" i="14"/>
  <c r="T541" i="14" s="1"/>
  <c r="A540" i="14"/>
  <c r="T540" i="14" s="1"/>
  <c r="A539" i="14"/>
  <c r="T539" i="14" s="1"/>
  <c r="A538" i="14"/>
  <c r="T538" i="14" s="1"/>
  <c r="A537" i="14"/>
  <c r="T537" i="14" s="1"/>
  <c r="A536" i="14"/>
  <c r="T536" i="14" s="1"/>
  <c r="A535" i="14"/>
  <c r="T535" i="14" s="1"/>
  <c r="A534" i="14"/>
  <c r="T534" i="14" s="1"/>
  <c r="A533" i="14"/>
  <c r="T533" i="14" s="1"/>
  <c r="A532" i="14"/>
  <c r="T532" i="14" s="1"/>
  <c r="A531" i="14"/>
  <c r="T531" i="14" s="1"/>
  <c r="A530" i="14"/>
  <c r="T530" i="14" s="1"/>
  <c r="A529" i="14"/>
  <c r="T529" i="14" s="1"/>
  <c r="A528" i="14"/>
  <c r="T528" i="14" s="1"/>
  <c r="A527" i="14"/>
  <c r="T527" i="14" s="1"/>
  <c r="A526" i="14"/>
  <c r="T526" i="14" s="1"/>
  <c r="A525" i="14"/>
  <c r="T525" i="14" s="1"/>
  <c r="A524" i="14"/>
  <c r="T524" i="14" s="1"/>
  <c r="A523" i="14"/>
  <c r="T523" i="14" s="1"/>
  <c r="A522" i="14"/>
  <c r="T522" i="14" s="1"/>
  <c r="A521" i="14"/>
  <c r="T521" i="14" s="1"/>
  <c r="A520" i="14"/>
  <c r="T520" i="14" s="1"/>
  <c r="A519" i="14"/>
  <c r="T519" i="14" s="1"/>
  <c r="A518" i="14"/>
  <c r="T518" i="14" s="1"/>
  <c r="A517" i="14"/>
  <c r="T517" i="14" s="1"/>
  <c r="A516" i="14"/>
  <c r="T516" i="14" s="1"/>
  <c r="A515" i="14"/>
  <c r="T515" i="14" s="1"/>
  <c r="A514" i="14"/>
  <c r="T514" i="14" s="1"/>
  <c r="A513" i="14"/>
  <c r="T513" i="14" s="1"/>
  <c r="A512" i="14"/>
  <c r="T512" i="14" s="1"/>
  <c r="A511" i="14"/>
  <c r="T511" i="14" s="1"/>
  <c r="A510" i="14"/>
  <c r="T510" i="14" s="1"/>
  <c r="A509" i="14"/>
  <c r="T509" i="14" s="1"/>
  <c r="A508" i="14"/>
  <c r="T508" i="14" s="1"/>
  <c r="A507" i="14"/>
  <c r="T507" i="14" s="1"/>
  <c r="A506" i="14"/>
  <c r="T506" i="14" s="1"/>
  <c r="A505" i="14"/>
  <c r="T505" i="14" s="1"/>
  <c r="A504" i="14"/>
  <c r="T504" i="14" s="1"/>
  <c r="A503" i="14"/>
  <c r="T503" i="14" s="1"/>
  <c r="A502" i="14"/>
  <c r="T502" i="14" s="1"/>
  <c r="A501" i="14"/>
  <c r="T501" i="14" s="1"/>
  <c r="A500" i="14"/>
  <c r="T500" i="14" s="1"/>
  <c r="A499" i="14"/>
  <c r="T499" i="14" s="1"/>
  <c r="A498" i="14"/>
  <c r="T498" i="14" s="1"/>
  <c r="A497" i="14"/>
  <c r="T497" i="14" s="1"/>
  <c r="A496" i="14"/>
  <c r="T496" i="14" s="1"/>
  <c r="A495" i="14"/>
  <c r="T495" i="14" s="1"/>
  <c r="A494" i="14"/>
  <c r="T494" i="14" s="1"/>
  <c r="A493" i="14"/>
  <c r="T493" i="14" s="1"/>
  <c r="A492" i="14"/>
  <c r="T492" i="14" s="1"/>
  <c r="A491" i="14"/>
  <c r="T491" i="14" s="1"/>
  <c r="A490" i="14"/>
  <c r="T490" i="14" s="1"/>
  <c r="A489" i="14"/>
  <c r="T489" i="14" s="1"/>
  <c r="A488" i="14"/>
  <c r="T488" i="14" s="1"/>
  <c r="A487" i="14"/>
  <c r="T487" i="14" s="1"/>
  <c r="A486" i="14"/>
  <c r="T486" i="14" s="1"/>
  <c r="A485" i="14"/>
  <c r="T485" i="14" s="1"/>
  <c r="A484" i="14"/>
  <c r="T484" i="14" s="1"/>
  <c r="A483" i="14"/>
  <c r="T483" i="14" s="1"/>
  <c r="A482" i="14"/>
  <c r="T482" i="14" s="1"/>
  <c r="A481" i="14"/>
  <c r="T481" i="14" s="1"/>
  <c r="A480" i="14"/>
  <c r="T480" i="14" s="1"/>
  <c r="A479" i="14"/>
  <c r="T479" i="14" s="1"/>
  <c r="A478" i="14"/>
  <c r="T478" i="14" s="1"/>
  <c r="A477" i="14"/>
  <c r="T477" i="14" s="1"/>
  <c r="A476" i="14"/>
  <c r="T476" i="14" s="1"/>
  <c r="A475" i="14"/>
  <c r="T475" i="14" s="1"/>
  <c r="A474" i="14"/>
  <c r="T474" i="14" s="1"/>
  <c r="A473" i="14"/>
  <c r="T473" i="14" s="1"/>
  <c r="A472" i="14"/>
  <c r="T472" i="14" s="1"/>
  <c r="A471" i="14"/>
  <c r="T471" i="14" s="1"/>
  <c r="A470" i="14"/>
  <c r="T470" i="14" s="1"/>
  <c r="A469" i="14"/>
  <c r="T469" i="14" s="1"/>
  <c r="A468" i="14"/>
  <c r="T468" i="14" s="1"/>
  <c r="A467" i="14"/>
  <c r="T467" i="14" s="1"/>
  <c r="A466" i="14"/>
  <c r="T466" i="14" s="1"/>
  <c r="A465" i="14"/>
  <c r="T465" i="14" s="1"/>
  <c r="A464" i="14"/>
  <c r="T464" i="14" s="1"/>
  <c r="A463" i="14"/>
  <c r="T463" i="14" s="1"/>
  <c r="A462" i="14"/>
  <c r="T462" i="14" s="1"/>
  <c r="A461" i="14"/>
  <c r="T461" i="14" s="1"/>
  <c r="A460" i="14"/>
  <c r="T460" i="14" s="1"/>
  <c r="A459" i="14"/>
  <c r="T459" i="14" s="1"/>
  <c r="A458" i="14"/>
  <c r="T458" i="14" s="1"/>
  <c r="A457" i="14"/>
  <c r="T457" i="14" s="1"/>
  <c r="A456" i="14"/>
  <c r="T456" i="14" s="1"/>
  <c r="A455" i="14"/>
  <c r="T455" i="14" s="1"/>
  <c r="A454" i="14"/>
  <c r="T454" i="14" s="1"/>
  <c r="A453" i="14"/>
  <c r="T453" i="14" s="1"/>
  <c r="A452" i="14"/>
  <c r="T452" i="14" s="1"/>
  <c r="A451" i="14"/>
  <c r="T451" i="14" s="1"/>
  <c r="A450" i="14"/>
  <c r="T450" i="14" s="1"/>
  <c r="A449" i="14"/>
  <c r="T449" i="14" s="1"/>
  <c r="A448" i="14"/>
  <c r="T448" i="14" s="1"/>
  <c r="A447" i="14"/>
  <c r="T447" i="14" s="1"/>
  <c r="A446" i="14"/>
  <c r="T446" i="14" s="1"/>
  <c r="A445" i="14"/>
  <c r="T445" i="14" s="1"/>
  <c r="A444" i="14"/>
  <c r="T444" i="14" s="1"/>
  <c r="A443" i="14"/>
  <c r="T443" i="14" s="1"/>
  <c r="A442" i="14"/>
  <c r="T442" i="14" s="1"/>
  <c r="A441" i="14"/>
  <c r="T441" i="14" s="1"/>
  <c r="A440" i="14"/>
  <c r="T440" i="14" s="1"/>
  <c r="A439" i="14"/>
  <c r="T439" i="14" s="1"/>
  <c r="A438" i="14"/>
  <c r="T438" i="14" s="1"/>
  <c r="A437" i="14"/>
  <c r="T437" i="14" s="1"/>
  <c r="A436" i="14"/>
  <c r="T436" i="14" s="1"/>
  <c r="A435" i="14"/>
  <c r="T435" i="14" s="1"/>
  <c r="A434" i="14"/>
  <c r="T434" i="14" s="1"/>
  <c r="A433" i="14"/>
  <c r="T433" i="14" s="1"/>
  <c r="A432" i="14"/>
  <c r="T432" i="14" s="1"/>
  <c r="A431" i="14"/>
  <c r="T431" i="14" s="1"/>
  <c r="A430" i="14"/>
  <c r="T430" i="14" s="1"/>
  <c r="A429" i="14"/>
  <c r="T429" i="14" s="1"/>
  <c r="A428" i="14"/>
  <c r="T428" i="14" s="1"/>
  <c r="A427" i="14"/>
  <c r="T427" i="14" s="1"/>
  <c r="A426" i="14"/>
  <c r="T426" i="14" s="1"/>
  <c r="A425" i="14"/>
  <c r="T425" i="14" s="1"/>
  <c r="A424" i="14"/>
  <c r="T424" i="14" s="1"/>
  <c r="A423" i="14"/>
  <c r="T423" i="14" s="1"/>
  <c r="A422" i="14"/>
  <c r="T422" i="14" s="1"/>
  <c r="A421" i="14"/>
  <c r="T421" i="14" s="1"/>
  <c r="A420" i="14"/>
  <c r="T420" i="14" s="1"/>
  <c r="A419" i="14"/>
  <c r="T419" i="14" s="1"/>
  <c r="A418" i="14"/>
  <c r="T418" i="14" s="1"/>
  <c r="A417" i="14"/>
  <c r="T417" i="14" s="1"/>
  <c r="A416" i="14"/>
  <c r="T416" i="14" s="1"/>
  <c r="A415" i="14"/>
  <c r="T415" i="14" s="1"/>
  <c r="A414" i="14"/>
  <c r="T414" i="14" s="1"/>
  <c r="A413" i="14"/>
  <c r="T413" i="14" s="1"/>
  <c r="A412" i="14"/>
  <c r="T412" i="14" s="1"/>
  <c r="A411" i="14"/>
  <c r="T411" i="14" s="1"/>
  <c r="A410" i="14"/>
  <c r="T410" i="14" s="1"/>
  <c r="A409" i="14"/>
  <c r="T409" i="14" s="1"/>
  <c r="A408" i="14"/>
  <c r="T408" i="14" s="1"/>
  <c r="A407" i="14"/>
  <c r="T407" i="14" s="1"/>
  <c r="A406" i="14"/>
  <c r="T406" i="14" s="1"/>
  <c r="A405" i="14"/>
  <c r="T405" i="14" s="1"/>
  <c r="A404" i="14"/>
  <c r="T404" i="14" s="1"/>
  <c r="A403" i="14"/>
  <c r="T403" i="14" s="1"/>
  <c r="A402" i="14"/>
  <c r="T402" i="14" s="1"/>
  <c r="A401" i="14"/>
  <c r="T401" i="14" s="1"/>
  <c r="A400" i="14"/>
  <c r="T400" i="14" s="1"/>
  <c r="A399" i="14"/>
  <c r="T399" i="14" s="1"/>
  <c r="A398" i="14"/>
  <c r="T398" i="14" s="1"/>
  <c r="A397" i="14"/>
  <c r="T397" i="14" s="1"/>
  <c r="A396" i="14"/>
  <c r="T396" i="14" s="1"/>
  <c r="A395" i="14"/>
  <c r="T395" i="14" s="1"/>
  <c r="A394" i="14"/>
  <c r="T394" i="14" s="1"/>
  <c r="A393" i="14"/>
  <c r="T393" i="14" s="1"/>
  <c r="A392" i="14"/>
  <c r="T392" i="14" s="1"/>
  <c r="A391" i="14"/>
  <c r="T391" i="14" s="1"/>
  <c r="A390" i="14"/>
  <c r="T390" i="14" s="1"/>
  <c r="A389" i="14"/>
  <c r="T389" i="14" s="1"/>
  <c r="A388" i="14"/>
  <c r="T388" i="14" s="1"/>
  <c r="A387" i="14"/>
  <c r="T387" i="14" s="1"/>
  <c r="A386" i="14"/>
  <c r="T386" i="14" s="1"/>
  <c r="A385" i="14"/>
  <c r="T385" i="14" s="1"/>
  <c r="A384" i="14"/>
  <c r="T384" i="14" s="1"/>
  <c r="A383" i="14"/>
  <c r="T383" i="14" s="1"/>
  <c r="A382" i="14"/>
  <c r="T382" i="14" s="1"/>
  <c r="A381" i="14"/>
  <c r="T381" i="14" s="1"/>
  <c r="A380" i="14"/>
  <c r="T380" i="14" s="1"/>
  <c r="A379" i="14"/>
  <c r="T379" i="14" s="1"/>
  <c r="A378" i="14"/>
  <c r="T378" i="14" s="1"/>
  <c r="A377" i="14"/>
  <c r="T377" i="14" s="1"/>
  <c r="A376" i="14"/>
  <c r="T376" i="14" s="1"/>
  <c r="A375" i="14"/>
  <c r="T375" i="14" s="1"/>
  <c r="A374" i="14"/>
  <c r="T374" i="14" s="1"/>
  <c r="A373" i="14"/>
  <c r="T373" i="14" s="1"/>
  <c r="A372" i="14"/>
  <c r="T372" i="14" s="1"/>
  <c r="A371" i="14"/>
  <c r="T371" i="14" s="1"/>
  <c r="A370" i="14"/>
  <c r="T370" i="14" s="1"/>
  <c r="A369" i="14"/>
  <c r="T369" i="14" s="1"/>
  <c r="A368" i="14"/>
  <c r="T368" i="14" s="1"/>
  <c r="A367" i="14"/>
  <c r="T367" i="14" s="1"/>
  <c r="A366" i="14"/>
  <c r="T366" i="14" s="1"/>
  <c r="A365" i="14"/>
  <c r="T365" i="14" s="1"/>
  <c r="A364" i="14"/>
  <c r="T364" i="14" s="1"/>
  <c r="A363" i="14"/>
  <c r="T363" i="14" s="1"/>
  <c r="A362" i="14"/>
  <c r="T362" i="14" s="1"/>
  <c r="A361" i="14"/>
  <c r="T361" i="14" s="1"/>
  <c r="A360" i="14"/>
  <c r="T360" i="14" s="1"/>
  <c r="A359" i="14"/>
  <c r="T359" i="14" s="1"/>
  <c r="A358" i="14"/>
  <c r="T358" i="14" s="1"/>
  <c r="A357" i="14"/>
  <c r="T357" i="14" s="1"/>
  <c r="A356" i="14"/>
  <c r="T356" i="14" s="1"/>
  <c r="A355" i="14"/>
  <c r="T355" i="14" s="1"/>
  <c r="A354" i="14"/>
  <c r="T354" i="14" s="1"/>
  <c r="A353" i="14"/>
  <c r="T353" i="14" s="1"/>
  <c r="A352" i="14"/>
  <c r="T352" i="14" s="1"/>
  <c r="A351" i="14"/>
  <c r="T351" i="14" s="1"/>
  <c r="A350" i="14"/>
  <c r="T350" i="14" s="1"/>
  <c r="A349" i="14"/>
  <c r="T349" i="14" s="1"/>
  <c r="A348" i="14"/>
  <c r="T348" i="14" s="1"/>
  <c r="A347" i="14"/>
  <c r="T347" i="14" s="1"/>
  <c r="A346" i="14"/>
  <c r="T346" i="14" s="1"/>
  <c r="A345" i="14"/>
  <c r="T345" i="14" s="1"/>
  <c r="A344" i="14"/>
  <c r="T344" i="14" s="1"/>
  <c r="A343" i="14"/>
  <c r="T343" i="14" s="1"/>
  <c r="A342" i="14"/>
  <c r="T342" i="14" s="1"/>
  <c r="A341" i="14"/>
  <c r="T341" i="14" s="1"/>
  <c r="A340" i="14"/>
  <c r="T340" i="14" s="1"/>
  <c r="A339" i="14"/>
  <c r="T339" i="14" s="1"/>
  <c r="A338" i="14"/>
  <c r="T338" i="14" s="1"/>
  <c r="A337" i="14"/>
  <c r="T337" i="14" s="1"/>
  <c r="A336" i="14"/>
  <c r="T336" i="14" s="1"/>
  <c r="A335" i="14"/>
  <c r="T335" i="14" s="1"/>
  <c r="A334" i="14"/>
  <c r="T334" i="14" s="1"/>
  <c r="A333" i="14"/>
  <c r="T333" i="14" s="1"/>
  <c r="A332" i="14"/>
  <c r="T332" i="14" s="1"/>
  <c r="A331" i="14"/>
  <c r="T331" i="14" s="1"/>
  <c r="A330" i="14"/>
  <c r="T330" i="14" s="1"/>
  <c r="A329" i="14"/>
  <c r="T329" i="14" s="1"/>
  <c r="A328" i="14"/>
  <c r="T328" i="14" s="1"/>
  <c r="A327" i="14"/>
  <c r="T327" i="14" s="1"/>
  <c r="A326" i="14"/>
  <c r="T326" i="14" s="1"/>
  <c r="A325" i="14"/>
  <c r="T325" i="14" s="1"/>
  <c r="A324" i="14"/>
  <c r="T324" i="14" s="1"/>
  <c r="A323" i="14"/>
  <c r="T323" i="14" s="1"/>
  <c r="A322" i="14"/>
  <c r="T322" i="14" s="1"/>
  <c r="A321" i="14"/>
  <c r="T321" i="14" s="1"/>
  <c r="A320" i="14"/>
  <c r="T320" i="14" s="1"/>
  <c r="A319" i="14"/>
  <c r="T319" i="14" s="1"/>
  <c r="A318" i="14"/>
  <c r="T318" i="14" s="1"/>
  <c r="A317" i="14"/>
  <c r="T317" i="14" s="1"/>
  <c r="A316" i="14"/>
  <c r="T316" i="14" s="1"/>
  <c r="A315" i="14"/>
  <c r="T315" i="14" s="1"/>
  <c r="A314" i="14"/>
  <c r="T314" i="14" s="1"/>
  <c r="A313" i="14"/>
  <c r="T313" i="14" s="1"/>
  <c r="A312" i="14"/>
  <c r="T312" i="14" s="1"/>
  <c r="A311" i="14"/>
  <c r="T311" i="14" s="1"/>
  <c r="A310" i="14"/>
  <c r="T310" i="14" s="1"/>
  <c r="A309" i="14"/>
  <c r="T309" i="14" s="1"/>
  <c r="A308" i="14"/>
  <c r="T308" i="14" s="1"/>
  <c r="A307" i="14"/>
  <c r="T307" i="14" s="1"/>
  <c r="A306" i="14"/>
  <c r="T306" i="14" s="1"/>
  <c r="A305" i="14"/>
  <c r="T305" i="14" s="1"/>
  <c r="A304" i="14"/>
  <c r="T304" i="14" s="1"/>
  <c r="A303" i="14"/>
  <c r="T303" i="14" s="1"/>
  <c r="A302" i="14"/>
  <c r="T302" i="14" s="1"/>
  <c r="A301" i="14"/>
  <c r="T301" i="14" s="1"/>
  <c r="A300" i="14"/>
  <c r="T300" i="14" s="1"/>
  <c r="A299" i="14"/>
  <c r="T299" i="14" s="1"/>
  <c r="A298" i="14"/>
  <c r="T298" i="14" s="1"/>
  <c r="A297" i="14"/>
  <c r="T297" i="14" s="1"/>
  <c r="A296" i="14"/>
  <c r="T296" i="14" s="1"/>
  <c r="A295" i="14"/>
  <c r="T295" i="14" s="1"/>
  <c r="A294" i="14"/>
  <c r="T294" i="14" s="1"/>
  <c r="A293" i="14"/>
  <c r="T293" i="14" s="1"/>
  <c r="A292" i="14"/>
  <c r="T292" i="14" s="1"/>
  <c r="A291" i="14"/>
  <c r="T291" i="14" s="1"/>
  <c r="A290" i="14"/>
  <c r="T290" i="14" s="1"/>
  <c r="A289" i="14"/>
  <c r="T289" i="14" s="1"/>
  <c r="A288" i="14"/>
  <c r="T288" i="14" s="1"/>
  <c r="A287" i="14"/>
  <c r="T287" i="14" s="1"/>
  <c r="A286" i="14"/>
  <c r="T286" i="14" s="1"/>
  <c r="A285" i="14"/>
  <c r="T285" i="14" s="1"/>
  <c r="A284" i="14"/>
  <c r="T284" i="14" s="1"/>
  <c r="A283" i="14"/>
  <c r="T283" i="14" s="1"/>
  <c r="A282" i="14"/>
  <c r="T282" i="14" s="1"/>
  <c r="A281" i="14"/>
  <c r="T281" i="14" s="1"/>
  <c r="A280" i="14"/>
  <c r="T280" i="14" s="1"/>
  <c r="A279" i="14"/>
  <c r="T279" i="14" s="1"/>
  <c r="A278" i="14"/>
  <c r="T278" i="14" s="1"/>
  <c r="A277" i="14"/>
  <c r="T277" i="14" s="1"/>
  <c r="A276" i="14"/>
  <c r="T276" i="14" s="1"/>
  <c r="A275" i="14"/>
  <c r="T275" i="14" s="1"/>
  <c r="A274" i="14"/>
  <c r="T274" i="14" s="1"/>
  <c r="A273" i="14"/>
  <c r="T273" i="14" s="1"/>
  <c r="A272" i="14"/>
  <c r="T272" i="14" s="1"/>
  <c r="A271" i="14"/>
  <c r="T271" i="14" s="1"/>
  <c r="A270" i="14"/>
  <c r="T270" i="14" s="1"/>
  <c r="A269" i="14"/>
  <c r="T269" i="14" s="1"/>
  <c r="A268" i="14"/>
  <c r="T268" i="14" s="1"/>
  <c r="A267" i="14"/>
  <c r="T267" i="14" s="1"/>
  <c r="A266" i="14"/>
  <c r="T266" i="14" s="1"/>
  <c r="A265" i="14"/>
  <c r="T265" i="14" s="1"/>
  <c r="A264" i="14"/>
  <c r="T264" i="14" s="1"/>
  <c r="A263" i="14"/>
  <c r="T263" i="14" s="1"/>
  <c r="A262" i="14"/>
  <c r="T262" i="14" s="1"/>
  <c r="A261" i="14"/>
  <c r="T261" i="14" s="1"/>
  <c r="A260" i="14"/>
  <c r="T260" i="14" s="1"/>
  <c r="A259" i="14"/>
  <c r="T259" i="14" s="1"/>
  <c r="A258" i="14"/>
  <c r="T258" i="14" s="1"/>
  <c r="A257" i="14"/>
  <c r="T257" i="14" s="1"/>
  <c r="A256" i="14"/>
  <c r="T256" i="14" s="1"/>
  <c r="A255" i="14"/>
  <c r="T255" i="14" s="1"/>
  <c r="A254" i="14"/>
  <c r="T254" i="14" s="1"/>
  <c r="A253" i="14"/>
  <c r="T253" i="14" s="1"/>
  <c r="A252" i="14"/>
  <c r="T252" i="14" s="1"/>
  <c r="A251" i="14"/>
  <c r="T251" i="14" s="1"/>
  <c r="A250" i="14"/>
  <c r="T250" i="14" s="1"/>
  <c r="A249" i="14"/>
  <c r="T249" i="14" s="1"/>
  <c r="A248" i="14"/>
  <c r="T248" i="14" s="1"/>
  <c r="A247" i="14"/>
  <c r="T247" i="14" s="1"/>
  <c r="A246" i="14"/>
  <c r="T246" i="14" s="1"/>
  <c r="A245" i="14"/>
  <c r="T245" i="14" s="1"/>
  <c r="A244" i="14"/>
  <c r="T244" i="14" s="1"/>
  <c r="A243" i="14"/>
  <c r="T243" i="14" s="1"/>
  <c r="A242" i="14"/>
  <c r="T242" i="14" s="1"/>
  <c r="A241" i="14"/>
  <c r="T241" i="14" s="1"/>
  <c r="A240" i="14"/>
  <c r="T240" i="14" s="1"/>
  <c r="A239" i="14"/>
  <c r="T239" i="14" s="1"/>
  <c r="A238" i="14"/>
  <c r="T238" i="14" s="1"/>
  <c r="A237" i="14"/>
  <c r="T237" i="14" s="1"/>
  <c r="A236" i="14"/>
  <c r="T236" i="14" s="1"/>
  <c r="A235" i="14"/>
  <c r="T235" i="14" s="1"/>
  <c r="A234" i="14"/>
  <c r="T234" i="14" s="1"/>
  <c r="A233" i="14"/>
  <c r="T233" i="14" s="1"/>
  <c r="A232" i="14"/>
  <c r="T232" i="14" s="1"/>
  <c r="A231" i="14"/>
  <c r="T231" i="14" s="1"/>
  <c r="A230" i="14"/>
  <c r="T230" i="14" s="1"/>
  <c r="A229" i="14"/>
  <c r="T229" i="14" s="1"/>
  <c r="A228" i="14"/>
  <c r="T228" i="14" s="1"/>
  <c r="A227" i="14"/>
  <c r="T227" i="14" s="1"/>
  <c r="A226" i="14"/>
  <c r="T226" i="14" s="1"/>
  <c r="A225" i="14"/>
  <c r="T225" i="14" s="1"/>
  <c r="A224" i="14"/>
  <c r="T224" i="14" s="1"/>
  <c r="A223" i="14"/>
  <c r="T223" i="14" s="1"/>
  <c r="A222" i="14"/>
  <c r="T222" i="14" s="1"/>
  <c r="A221" i="14"/>
  <c r="T221" i="14" s="1"/>
  <c r="A220" i="14"/>
  <c r="T220" i="14" s="1"/>
  <c r="A219" i="14"/>
  <c r="T219" i="14" s="1"/>
  <c r="A218" i="14"/>
  <c r="T218" i="14" s="1"/>
  <c r="A217" i="14"/>
  <c r="T217" i="14" s="1"/>
  <c r="A216" i="14"/>
  <c r="T216" i="14" s="1"/>
  <c r="A215" i="14"/>
  <c r="T215" i="14" s="1"/>
  <c r="A214" i="14"/>
  <c r="T214" i="14" s="1"/>
  <c r="A213" i="14"/>
  <c r="T213" i="14" s="1"/>
  <c r="A212" i="14"/>
  <c r="T212" i="14" s="1"/>
  <c r="A211" i="14"/>
  <c r="T211" i="14" s="1"/>
  <c r="A210" i="14"/>
  <c r="T210" i="14" s="1"/>
  <c r="A209" i="14"/>
  <c r="T209" i="14" s="1"/>
  <c r="A208" i="14"/>
  <c r="T208" i="14" s="1"/>
  <c r="A207" i="14"/>
  <c r="T207" i="14" s="1"/>
  <c r="A206" i="14"/>
  <c r="T206" i="14" s="1"/>
  <c r="A205" i="14"/>
  <c r="T205" i="14" s="1"/>
  <c r="A204" i="14"/>
  <c r="T204" i="14" s="1"/>
  <c r="A203" i="14"/>
  <c r="T203" i="14" s="1"/>
  <c r="A202" i="14"/>
  <c r="T202" i="14" s="1"/>
  <c r="A201" i="14"/>
  <c r="T201" i="14" s="1"/>
  <c r="A200" i="14"/>
  <c r="T200" i="14" s="1"/>
  <c r="A199" i="14"/>
  <c r="T199" i="14" s="1"/>
  <c r="A198" i="14"/>
  <c r="T198" i="14" s="1"/>
  <c r="A197" i="14"/>
  <c r="T197" i="14" s="1"/>
  <c r="A196" i="14"/>
  <c r="T196" i="14" s="1"/>
  <c r="A195" i="14"/>
  <c r="T195" i="14" s="1"/>
  <c r="A194" i="14"/>
  <c r="T194" i="14" s="1"/>
  <c r="A193" i="14"/>
  <c r="T193" i="14" s="1"/>
  <c r="A192" i="14"/>
  <c r="T192" i="14" s="1"/>
  <c r="A191" i="14"/>
  <c r="T191" i="14" s="1"/>
  <c r="A190" i="14"/>
  <c r="T190" i="14" s="1"/>
  <c r="A189" i="14"/>
  <c r="T189" i="14" s="1"/>
  <c r="A188" i="14"/>
  <c r="T188" i="14" s="1"/>
  <c r="A187" i="14"/>
  <c r="T187" i="14" s="1"/>
  <c r="A186" i="14"/>
  <c r="T186" i="14" s="1"/>
  <c r="A185" i="14"/>
  <c r="T185" i="14" s="1"/>
  <c r="A184" i="14"/>
  <c r="T184" i="14" s="1"/>
  <c r="A183" i="14"/>
  <c r="T183" i="14" s="1"/>
  <c r="A182" i="14"/>
  <c r="T182" i="14" s="1"/>
  <c r="A181" i="14"/>
  <c r="T181" i="14" s="1"/>
  <c r="A180" i="14"/>
  <c r="T180" i="14" s="1"/>
  <c r="A179" i="14"/>
  <c r="T179" i="14" s="1"/>
  <c r="A178" i="14"/>
  <c r="T178" i="14" s="1"/>
  <c r="A177" i="14"/>
  <c r="T177" i="14" s="1"/>
  <c r="A176" i="14"/>
  <c r="T176" i="14" s="1"/>
  <c r="A175" i="14"/>
  <c r="T175" i="14" s="1"/>
  <c r="A174" i="14"/>
  <c r="T174" i="14" s="1"/>
  <c r="A173" i="14"/>
  <c r="T173" i="14" s="1"/>
  <c r="A172" i="14"/>
  <c r="T172" i="14" s="1"/>
  <c r="A171" i="14"/>
  <c r="T171" i="14" s="1"/>
  <c r="A170" i="14"/>
  <c r="T170" i="14" s="1"/>
  <c r="A169" i="14"/>
  <c r="T169" i="14" s="1"/>
  <c r="A168" i="14"/>
  <c r="T168" i="14" s="1"/>
  <c r="A167" i="14"/>
  <c r="T167" i="14" s="1"/>
  <c r="A166" i="14"/>
  <c r="T166" i="14" s="1"/>
  <c r="A165" i="14"/>
  <c r="T165" i="14" s="1"/>
  <c r="A164" i="14"/>
  <c r="T164" i="14" s="1"/>
  <c r="A163" i="14"/>
  <c r="T163" i="14" s="1"/>
  <c r="A162" i="14"/>
  <c r="T162" i="14" s="1"/>
  <c r="A161" i="14"/>
  <c r="T161" i="14" s="1"/>
  <c r="A160" i="14"/>
  <c r="T160" i="14" s="1"/>
  <c r="A159" i="14"/>
  <c r="T159" i="14" s="1"/>
  <c r="A158" i="14"/>
  <c r="T158" i="14" s="1"/>
  <c r="A157" i="14"/>
  <c r="T157" i="14" s="1"/>
  <c r="A156" i="14"/>
  <c r="T156" i="14" s="1"/>
  <c r="A155" i="14"/>
  <c r="T155" i="14" s="1"/>
  <c r="A154" i="14"/>
  <c r="T154" i="14" s="1"/>
  <c r="A153" i="14"/>
  <c r="T153" i="14" s="1"/>
  <c r="A152" i="14"/>
  <c r="T152" i="14" s="1"/>
  <c r="A151" i="14"/>
  <c r="T151" i="14" s="1"/>
  <c r="A150" i="14"/>
  <c r="T150" i="14" s="1"/>
  <c r="A149" i="14"/>
  <c r="T149" i="14" s="1"/>
  <c r="A148" i="14"/>
  <c r="T148" i="14" s="1"/>
  <c r="A147" i="14"/>
  <c r="T147" i="14" s="1"/>
  <c r="A146" i="14"/>
  <c r="T146" i="14" s="1"/>
  <c r="A145" i="14"/>
  <c r="T145" i="14" s="1"/>
  <c r="A144" i="14"/>
  <c r="T144" i="14" s="1"/>
  <c r="A143" i="14"/>
  <c r="T143" i="14" s="1"/>
  <c r="A142" i="14"/>
  <c r="T142" i="14" s="1"/>
  <c r="A141" i="14"/>
  <c r="T141" i="14" s="1"/>
  <c r="A140" i="14"/>
  <c r="T140" i="14" s="1"/>
  <c r="A139" i="14"/>
  <c r="T139" i="14" s="1"/>
  <c r="A138" i="14"/>
  <c r="T138" i="14" s="1"/>
  <c r="A137" i="14"/>
  <c r="T137" i="14" s="1"/>
  <c r="A136" i="14"/>
  <c r="T136" i="14" s="1"/>
  <c r="A135" i="14"/>
  <c r="T135" i="14" s="1"/>
  <c r="A134" i="14"/>
  <c r="T134" i="14" s="1"/>
  <c r="A133" i="14"/>
  <c r="T133" i="14" s="1"/>
  <c r="A132" i="14"/>
  <c r="T132" i="14" s="1"/>
  <c r="A131" i="14"/>
  <c r="T131" i="14" s="1"/>
  <c r="A130" i="14"/>
  <c r="T130" i="14" s="1"/>
  <c r="A129" i="14"/>
  <c r="T129" i="14" s="1"/>
  <c r="A128" i="14"/>
  <c r="T128" i="14" s="1"/>
  <c r="A127" i="14"/>
  <c r="T127" i="14" s="1"/>
  <c r="A126" i="14"/>
  <c r="T126" i="14" s="1"/>
  <c r="A125" i="14"/>
  <c r="T125" i="14" s="1"/>
  <c r="A124" i="14"/>
  <c r="T124" i="14" s="1"/>
  <c r="A123" i="14"/>
  <c r="T123" i="14" s="1"/>
  <c r="A122" i="14"/>
  <c r="T122" i="14" s="1"/>
  <c r="A121" i="14"/>
  <c r="T121" i="14" s="1"/>
  <c r="A120" i="14"/>
  <c r="T120" i="14" s="1"/>
  <c r="A119" i="14"/>
  <c r="T119" i="14" s="1"/>
  <c r="A118" i="14"/>
  <c r="T118" i="14" s="1"/>
  <c r="A117" i="14"/>
  <c r="T117" i="14" s="1"/>
  <c r="A116" i="14"/>
  <c r="T116" i="14" s="1"/>
  <c r="A115" i="14"/>
  <c r="T115" i="14" s="1"/>
  <c r="A114" i="14"/>
  <c r="T114" i="14" s="1"/>
  <c r="A113" i="14"/>
  <c r="T113" i="14" s="1"/>
  <c r="A112" i="14"/>
  <c r="T112" i="14" s="1"/>
  <c r="A111" i="14"/>
  <c r="T111" i="14" s="1"/>
  <c r="A110" i="14"/>
  <c r="T110" i="14" s="1"/>
  <c r="A109" i="14"/>
  <c r="T109" i="14" s="1"/>
  <c r="A108" i="14"/>
  <c r="T108" i="14" s="1"/>
  <c r="A107" i="14"/>
  <c r="T107" i="14" s="1"/>
  <c r="A106" i="14"/>
  <c r="T106" i="14" s="1"/>
  <c r="A105" i="14"/>
  <c r="T105" i="14" s="1"/>
  <c r="A104" i="14"/>
  <c r="T104" i="14" s="1"/>
  <c r="A103" i="14"/>
  <c r="T103" i="14" s="1"/>
  <c r="A102" i="14"/>
  <c r="T102" i="14" s="1"/>
  <c r="A101" i="14"/>
  <c r="T101" i="14" s="1"/>
  <c r="A100" i="14"/>
  <c r="T100" i="14" s="1"/>
  <c r="A99" i="14"/>
  <c r="T99" i="14" s="1"/>
  <c r="A98" i="14"/>
  <c r="T98" i="14" s="1"/>
  <c r="A97" i="14"/>
  <c r="T97" i="14" s="1"/>
  <c r="A96" i="14"/>
  <c r="T96" i="14" s="1"/>
  <c r="A95" i="14"/>
  <c r="T95" i="14" s="1"/>
  <c r="A94" i="14"/>
  <c r="T94" i="14" s="1"/>
  <c r="A93" i="14"/>
  <c r="T93" i="14" s="1"/>
  <c r="A92" i="14"/>
  <c r="T92" i="14" s="1"/>
  <c r="A91" i="14"/>
  <c r="T91" i="14" s="1"/>
  <c r="A90" i="14"/>
  <c r="T90" i="14" s="1"/>
  <c r="A89" i="14"/>
  <c r="T89" i="14" s="1"/>
  <c r="A88" i="14"/>
  <c r="T88" i="14" s="1"/>
  <c r="A87" i="14"/>
  <c r="T87" i="14" s="1"/>
  <c r="A86" i="14"/>
  <c r="T86" i="14" s="1"/>
  <c r="A85" i="14"/>
  <c r="T85" i="14" s="1"/>
  <c r="A84" i="14"/>
  <c r="T84" i="14" s="1"/>
  <c r="A83" i="14"/>
  <c r="T83" i="14" s="1"/>
  <c r="A82" i="14"/>
  <c r="T82" i="14" s="1"/>
  <c r="A81" i="14"/>
  <c r="T81" i="14" s="1"/>
  <c r="A80" i="14"/>
  <c r="T80" i="14" s="1"/>
  <c r="A79" i="14"/>
  <c r="T79" i="14" s="1"/>
  <c r="A78" i="14"/>
  <c r="T78" i="14" s="1"/>
  <c r="A77" i="14"/>
  <c r="T77" i="14" s="1"/>
  <c r="A76" i="14"/>
  <c r="T76" i="14" s="1"/>
  <c r="A75" i="14"/>
  <c r="T75" i="14" s="1"/>
  <c r="A74" i="14"/>
  <c r="T74" i="14" s="1"/>
  <c r="A73" i="14"/>
  <c r="T73" i="14" s="1"/>
  <c r="A72" i="14"/>
  <c r="T72" i="14" s="1"/>
  <c r="A71" i="14"/>
  <c r="T71" i="14" s="1"/>
  <c r="A70" i="14"/>
  <c r="T70" i="14" s="1"/>
  <c r="A69" i="14"/>
  <c r="T69" i="14" s="1"/>
  <c r="A68" i="14"/>
  <c r="T68" i="14" s="1"/>
  <c r="A67" i="14"/>
  <c r="T67" i="14" s="1"/>
  <c r="A66" i="14"/>
  <c r="T66" i="14" s="1"/>
  <c r="A65" i="14"/>
  <c r="T65" i="14" s="1"/>
  <c r="A64" i="14"/>
  <c r="T64" i="14" s="1"/>
  <c r="A63" i="14"/>
  <c r="T63" i="14" s="1"/>
  <c r="A62" i="14"/>
  <c r="T62" i="14" s="1"/>
  <c r="A61" i="14"/>
  <c r="T61" i="14" s="1"/>
  <c r="A60" i="14"/>
  <c r="T60" i="14" s="1"/>
  <c r="A59" i="14"/>
  <c r="T59" i="14" s="1"/>
  <c r="A58" i="14"/>
  <c r="T58" i="14" s="1"/>
  <c r="A57" i="14"/>
  <c r="T57" i="14" s="1"/>
  <c r="A56" i="14"/>
  <c r="T56" i="14" s="1"/>
  <c r="A55" i="14"/>
  <c r="T55" i="14" s="1"/>
  <c r="A54" i="14"/>
  <c r="T54" i="14" s="1"/>
  <c r="A53" i="14"/>
  <c r="T53" i="14" s="1"/>
  <c r="A52" i="14"/>
  <c r="T52" i="14" s="1"/>
  <c r="A51" i="14"/>
  <c r="T51" i="14" s="1"/>
  <c r="A50" i="14"/>
  <c r="T50" i="14" s="1"/>
  <c r="A49" i="14"/>
  <c r="T49" i="14" s="1"/>
  <c r="A48" i="14"/>
  <c r="T48" i="14" s="1"/>
  <c r="A47" i="14"/>
  <c r="T47" i="14" s="1"/>
  <c r="A46" i="14"/>
  <c r="T46" i="14" s="1"/>
  <c r="A45" i="14"/>
  <c r="T45" i="14" s="1"/>
  <c r="A44" i="14"/>
  <c r="T44" i="14" s="1"/>
  <c r="A43" i="14"/>
  <c r="T43" i="14" s="1"/>
  <c r="A42" i="14"/>
  <c r="T42" i="14" s="1"/>
  <c r="A41" i="14"/>
  <c r="T41" i="14" s="1"/>
  <c r="A40" i="14"/>
  <c r="T40" i="14" s="1"/>
  <c r="A39" i="14"/>
  <c r="T39" i="14" s="1"/>
  <c r="A38" i="14"/>
  <c r="T38" i="14" s="1"/>
  <c r="A37" i="14"/>
  <c r="T37" i="14" s="1"/>
  <c r="A36" i="14"/>
  <c r="T36" i="14" s="1"/>
  <c r="A35" i="14"/>
  <c r="T35" i="14" s="1"/>
  <c r="A34" i="14"/>
  <c r="T34" i="14" s="1"/>
  <c r="A33" i="14"/>
  <c r="T33" i="14" s="1"/>
  <c r="A32" i="14"/>
  <c r="T32" i="14" s="1"/>
  <c r="A31" i="14"/>
  <c r="T31" i="14" s="1"/>
  <c r="A30" i="14"/>
  <c r="T30" i="14" s="1"/>
  <c r="A29" i="14"/>
  <c r="T29" i="14" s="1"/>
  <c r="A28" i="14"/>
  <c r="T28" i="14" s="1"/>
  <c r="A27" i="14"/>
  <c r="T27" i="14" s="1"/>
  <c r="A26" i="14"/>
  <c r="T26" i="14" s="1"/>
  <c r="A25" i="14"/>
  <c r="T25" i="14" s="1"/>
  <c r="A24" i="14"/>
  <c r="T24" i="14" s="1"/>
  <c r="A23" i="14"/>
  <c r="T23" i="14" s="1"/>
  <c r="A22" i="14"/>
  <c r="T22" i="14" s="1"/>
  <c r="A21" i="14"/>
  <c r="T21" i="14" s="1"/>
  <c r="A20" i="14"/>
  <c r="T20" i="14" s="1"/>
  <c r="A19" i="14"/>
  <c r="T19" i="14" s="1"/>
  <c r="A18" i="14"/>
  <c r="T18" i="14" s="1"/>
  <c r="A17" i="14"/>
  <c r="T17" i="14" s="1"/>
  <c r="A16" i="14"/>
  <c r="T16" i="14" s="1"/>
  <c r="A15" i="14"/>
  <c r="T15" i="14" s="1"/>
  <c r="A14" i="14"/>
  <c r="T14" i="14" s="1"/>
  <c r="A13" i="14"/>
  <c r="T13" i="14" s="1"/>
  <c r="A12" i="14"/>
  <c r="T12" i="14" s="1"/>
  <c r="A11" i="14"/>
  <c r="T11" i="14" s="1"/>
  <c r="A10" i="14"/>
  <c r="T10" i="14" s="1"/>
  <c r="A9" i="14"/>
  <c r="T9" i="14" s="1"/>
  <c r="A8" i="14"/>
  <c r="T8" i="14" s="1"/>
  <c r="A7" i="14"/>
  <c r="T7" i="14" s="1"/>
  <c r="A6" i="14"/>
  <c r="T6" i="14" s="1"/>
  <c r="A5" i="14"/>
  <c r="T5" i="14" s="1"/>
  <c r="A1748" i="86"/>
  <c r="A1747" i="86"/>
  <c r="A1746" i="86"/>
  <c r="A1745" i="86"/>
  <c r="A1744" i="86"/>
  <c r="A1743" i="86"/>
  <c r="A1742" i="86"/>
  <c r="A1741" i="86"/>
  <c r="A1740" i="86"/>
  <c r="A1739" i="86"/>
  <c r="A1738" i="86"/>
  <c r="A1737" i="86"/>
  <c r="A1736" i="86"/>
  <c r="A1735" i="86"/>
  <c r="A1734" i="86"/>
  <c r="A1733" i="86"/>
  <c r="A1732" i="86"/>
  <c r="A1731" i="86"/>
  <c r="A1730" i="86"/>
  <c r="A1729" i="86"/>
  <c r="A1728" i="86"/>
  <c r="A1727" i="86"/>
  <c r="A1726" i="86"/>
  <c r="A1725" i="86"/>
  <c r="A1724" i="86"/>
  <c r="A1723" i="86"/>
  <c r="A1722" i="86"/>
  <c r="A1721" i="86"/>
  <c r="A1720" i="86"/>
  <c r="A1719" i="86"/>
  <c r="A1718" i="86"/>
  <c r="A1717" i="86"/>
  <c r="A1716" i="86"/>
  <c r="A1715" i="86"/>
  <c r="A1714" i="86"/>
  <c r="A1713" i="86"/>
  <c r="A1712" i="86"/>
  <c r="A1711" i="86"/>
  <c r="A1710" i="86"/>
  <c r="A1709" i="86"/>
  <c r="A1708" i="86"/>
  <c r="A1707" i="86"/>
  <c r="A1706" i="86"/>
  <c r="A1705" i="86"/>
  <c r="A1704" i="86"/>
  <c r="A1703" i="86"/>
  <c r="A1702" i="86"/>
  <c r="A1701" i="86"/>
  <c r="A1700" i="86"/>
  <c r="A1699" i="86"/>
  <c r="A1698" i="86"/>
  <c r="A1697" i="86"/>
  <c r="A1696" i="86"/>
  <c r="A1695" i="86"/>
  <c r="A1694" i="86"/>
  <c r="A1693" i="86"/>
  <c r="A1692" i="86"/>
  <c r="A1691" i="86"/>
  <c r="A1690" i="86"/>
  <c r="A1689" i="86"/>
  <c r="A1688" i="86"/>
  <c r="A1687" i="86"/>
  <c r="A1686" i="86"/>
  <c r="A1685" i="86"/>
  <c r="A1684" i="86"/>
  <c r="A1683" i="86"/>
  <c r="A1682" i="86"/>
  <c r="A1681" i="86"/>
  <c r="A1680" i="86"/>
  <c r="A1679" i="86"/>
  <c r="A1678" i="86"/>
  <c r="A1677" i="86"/>
  <c r="A1676" i="86"/>
  <c r="A1675" i="86"/>
  <c r="A1674" i="86"/>
  <c r="A1673" i="86"/>
  <c r="A1672" i="86"/>
  <c r="A1671" i="86"/>
  <c r="A1670" i="86"/>
  <c r="A1669" i="86"/>
  <c r="A1668" i="86"/>
  <c r="A1667" i="86"/>
  <c r="A1666" i="86"/>
  <c r="A1665" i="86"/>
  <c r="A1664" i="86"/>
  <c r="A1663" i="86"/>
  <c r="A1662" i="86"/>
  <c r="A1661" i="86"/>
  <c r="A1660" i="86"/>
  <c r="A1659" i="86"/>
  <c r="A1658" i="86"/>
  <c r="A1657" i="86"/>
  <c r="A1656" i="86"/>
  <c r="A1655" i="86"/>
  <c r="A1654" i="86"/>
  <c r="A1653" i="86"/>
  <c r="A1652" i="86"/>
  <c r="A1651" i="86"/>
  <c r="A1650" i="86"/>
  <c r="A1649" i="86"/>
  <c r="A1648" i="86"/>
  <c r="A1647" i="86"/>
  <c r="A1646" i="86"/>
  <c r="A1645" i="86"/>
  <c r="A1644" i="86"/>
  <c r="A1643" i="86"/>
  <c r="A1642" i="86"/>
  <c r="A1641" i="86"/>
  <c r="A1640" i="86"/>
  <c r="A1639" i="86"/>
  <c r="A1638" i="86"/>
  <c r="A1637" i="86"/>
  <c r="A1636" i="86"/>
  <c r="A1635" i="86"/>
  <c r="A1634" i="86"/>
  <c r="A1633" i="86"/>
  <c r="A1632" i="86"/>
  <c r="A1631" i="86"/>
  <c r="A1630" i="86"/>
  <c r="A1629" i="86"/>
  <c r="A1628" i="86"/>
  <c r="A1627" i="86"/>
  <c r="A1626" i="86"/>
  <c r="A1625" i="86"/>
  <c r="A1624" i="86"/>
  <c r="A1623" i="86"/>
  <c r="A1622" i="86"/>
  <c r="A1621" i="86"/>
  <c r="A1620" i="86"/>
  <c r="A1619" i="86"/>
  <c r="A1618" i="86"/>
  <c r="A1617" i="86"/>
  <c r="A1616" i="86"/>
  <c r="A1615" i="86"/>
  <c r="A1614" i="86"/>
  <c r="A1613" i="86"/>
  <c r="A1612" i="86"/>
  <c r="A1611" i="86"/>
  <c r="A1610" i="86"/>
  <c r="A1609" i="86"/>
  <c r="A1608" i="86"/>
  <c r="A1607" i="86"/>
  <c r="A1606" i="86"/>
  <c r="A1605" i="86"/>
  <c r="A1604" i="86"/>
  <c r="A1603" i="86"/>
  <c r="A1602" i="86"/>
  <c r="A1601" i="86"/>
  <c r="A1600" i="86"/>
  <c r="A1599" i="86"/>
  <c r="A1598" i="86"/>
  <c r="A1597" i="86"/>
  <c r="A1596" i="86"/>
  <c r="A1595" i="86"/>
  <c r="A1594" i="86"/>
  <c r="A1593" i="86"/>
  <c r="A1592" i="86"/>
  <c r="A1591" i="86"/>
  <c r="A1590" i="86"/>
  <c r="A1589" i="86"/>
  <c r="A1588" i="86"/>
  <c r="A1587" i="86"/>
  <c r="A1586" i="86"/>
  <c r="A1585" i="86"/>
  <c r="A1584" i="86"/>
  <c r="A1583" i="86"/>
  <c r="A1582" i="86"/>
  <c r="A1581" i="86"/>
  <c r="A1580" i="86"/>
  <c r="A1579" i="86"/>
  <c r="A1578" i="86"/>
  <c r="A1577" i="86"/>
  <c r="A1576" i="86"/>
  <c r="A1575" i="86"/>
  <c r="A1574" i="86"/>
  <c r="A1573" i="86"/>
  <c r="A1572" i="86"/>
  <c r="A1571" i="86"/>
  <c r="A1570" i="86"/>
  <c r="A1569" i="86"/>
  <c r="A1568" i="86"/>
  <c r="A1567" i="86"/>
  <c r="A1566" i="86"/>
  <c r="A1565" i="86"/>
  <c r="A1564" i="86"/>
  <c r="A1563" i="86"/>
  <c r="A1562" i="86"/>
  <c r="A1561" i="86"/>
  <c r="A1560" i="86"/>
  <c r="A1559" i="86"/>
  <c r="A1558" i="86"/>
  <c r="A1557" i="86"/>
  <c r="A1556" i="86"/>
  <c r="A1555" i="86"/>
  <c r="A1554" i="86"/>
  <c r="A1553" i="86"/>
  <c r="A1552" i="86"/>
  <c r="A1551" i="86"/>
  <c r="A1550" i="86"/>
  <c r="A1549" i="86"/>
  <c r="A1548" i="86"/>
  <c r="A1547" i="86"/>
  <c r="A1546" i="86"/>
  <c r="A1545" i="86"/>
  <c r="A1544" i="86"/>
  <c r="A1543" i="86"/>
  <c r="A1542" i="86"/>
  <c r="A1541" i="86"/>
  <c r="A1540" i="86"/>
  <c r="A1539" i="86"/>
  <c r="A1538" i="86"/>
  <c r="A1537" i="86"/>
  <c r="A1536" i="86"/>
  <c r="A1535" i="86"/>
  <c r="A1534" i="86"/>
  <c r="A1533" i="86"/>
  <c r="A1532" i="86"/>
  <c r="A1531" i="86"/>
  <c r="A1530" i="86"/>
  <c r="A1529" i="86"/>
  <c r="A1528" i="86"/>
  <c r="A1527" i="86"/>
  <c r="A1526" i="86"/>
  <c r="A1525" i="86"/>
  <c r="A1524" i="86"/>
  <c r="A1523" i="86"/>
  <c r="A1522" i="86"/>
  <c r="A1521" i="86"/>
  <c r="A1520" i="86"/>
  <c r="A1519" i="86"/>
  <c r="A1518" i="86"/>
  <c r="A1517" i="86"/>
  <c r="A1516" i="86"/>
  <c r="A1515" i="86"/>
  <c r="A1514" i="86"/>
  <c r="A1513" i="86"/>
  <c r="A1512" i="86"/>
  <c r="A1511" i="86"/>
  <c r="A1510" i="86"/>
  <c r="A1509" i="86"/>
  <c r="A1508" i="86"/>
  <c r="A1507" i="86"/>
  <c r="A1506" i="86"/>
  <c r="A1505" i="86"/>
  <c r="A1504" i="86"/>
  <c r="A1503" i="86"/>
  <c r="A1502" i="86"/>
  <c r="A1501" i="86"/>
  <c r="A1500" i="86"/>
  <c r="A1499" i="86"/>
  <c r="A1498" i="86"/>
  <c r="A1497" i="86"/>
  <c r="A1496" i="86"/>
  <c r="A1495" i="86"/>
  <c r="A1494" i="86"/>
  <c r="A1493" i="86"/>
  <c r="A1492" i="86"/>
  <c r="A1491" i="86"/>
  <c r="A1490" i="86"/>
  <c r="A1489" i="86"/>
  <c r="A1488" i="86"/>
  <c r="A1487" i="86"/>
  <c r="A1486" i="86"/>
  <c r="A1485" i="86"/>
  <c r="A1484" i="86"/>
  <c r="A1483" i="86"/>
  <c r="A1482" i="86"/>
  <c r="A1481" i="86"/>
  <c r="A1480" i="86"/>
  <c r="A1479" i="86"/>
  <c r="A1478" i="86"/>
  <c r="A1477" i="86"/>
  <c r="A1476" i="86"/>
  <c r="A1475" i="86"/>
  <c r="A1474" i="86"/>
  <c r="A1473" i="86"/>
  <c r="A1472" i="86"/>
  <c r="A1471" i="86"/>
  <c r="A1470" i="86"/>
  <c r="A1469" i="86"/>
  <c r="A1468" i="86"/>
  <c r="A1467" i="86"/>
  <c r="A1466" i="86"/>
  <c r="A1465" i="86"/>
  <c r="A1464" i="86"/>
  <c r="A1463" i="86"/>
  <c r="A1462" i="86"/>
  <c r="A1461" i="86"/>
  <c r="A1460" i="86"/>
  <c r="A1459" i="86"/>
  <c r="A1458" i="86"/>
  <c r="A1457" i="86"/>
  <c r="A1456" i="86"/>
  <c r="A1455" i="86"/>
  <c r="A1454" i="86"/>
  <c r="A1453" i="86"/>
  <c r="A1452" i="86"/>
  <c r="A1451" i="86"/>
  <c r="A1450" i="86"/>
  <c r="A1449" i="86"/>
  <c r="A1448" i="86"/>
  <c r="A1447" i="86"/>
  <c r="A1446" i="86"/>
  <c r="A1445" i="86"/>
  <c r="A1444" i="86"/>
  <c r="A1443" i="86"/>
  <c r="A1442" i="86"/>
  <c r="A1441" i="86"/>
  <c r="A1440" i="86"/>
  <c r="A1439" i="86"/>
  <c r="A1438" i="86"/>
  <c r="A1437" i="86"/>
  <c r="A1436" i="86"/>
  <c r="A1435" i="86"/>
  <c r="A1434" i="86"/>
  <c r="A1433" i="86"/>
  <c r="A1432" i="86"/>
  <c r="A1431" i="86"/>
  <c r="A1430" i="86"/>
  <c r="A1429" i="86"/>
  <c r="A1428" i="86"/>
  <c r="A1427" i="86"/>
  <c r="A1426" i="86"/>
  <c r="A1425" i="86"/>
  <c r="A1424" i="86"/>
  <c r="A1423" i="86"/>
  <c r="A1422" i="86"/>
  <c r="A1421" i="86"/>
  <c r="A1420" i="86"/>
  <c r="A1419" i="86"/>
  <c r="A1418" i="86"/>
  <c r="A1417" i="86"/>
  <c r="A1416" i="86"/>
  <c r="A1415" i="86"/>
  <c r="A1414" i="86"/>
  <c r="A1413" i="86"/>
  <c r="A1412" i="86"/>
  <c r="A1411" i="86"/>
  <c r="A1410" i="86"/>
  <c r="A1409" i="86"/>
  <c r="A1408" i="86"/>
  <c r="A1407" i="86"/>
  <c r="A1406" i="86"/>
  <c r="A1405" i="86"/>
  <c r="A1404" i="86"/>
  <c r="A1403" i="86"/>
  <c r="A1402" i="86"/>
  <c r="A1401" i="86"/>
  <c r="A1400" i="86"/>
  <c r="A1399" i="86"/>
  <c r="A1398" i="86"/>
  <c r="A1397" i="86"/>
  <c r="A1396" i="86"/>
  <c r="A1395" i="86"/>
  <c r="A1394" i="86"/>
  <c r="A1393" i="86"/>
  <c r="A1392" i="86"/>
  <c r="A1391" i="86"/>
  <c r="A1390" i="86"/>
  <c r="A1389" i="86"/>
  <c r="A1388" i="86"/>
  <c r="A1387" i="86"/>
  <c r="A1386" i="86"/>
  <c r="A1385" i="86"/>
  <c r="A1384" i="86"/>
  <c r="A1383" i="86"/>
  <c r="A1382" i="86"/>
  <c r="A1381" i="86"/>
  <c r="A1380" i="86"/>
  <c r="A1379" i="86"/>
  <c r="A1378" i="86"/>
  <c r="A1377" i="86"/>
  <c r="A1376" i="86"/>
  <c r="A1375" i="86"/>
  <c r="A1374" i="86"/>
  <c r="A1373" i="86"/>
  <c r="A1372" i="86"/>
  <c r="A1371" i="86"/>
  <c r="A1370" i="86"/>
  <c r="A1369" i="86"/>
  <c r="A1368" i="86"/>
  <c r="A1367" i="86"/>
  <c r="A1366" i="86"/>
  <c r="A1365" i="86"/>
  <c r="A1364" i="86"/>
  <c r="A1363" i="86"/>
  <c r="A1362" i="86"/>
  <c r="A1361" i="86"/>
  <c r="A1360" i="86"/>
  <c r="A1359" i="86"/>
  <c r="A1358" i="86"/>
  <c r="A1357" i="86"/>
  <c r="A1356" i="86"/>
  <c r="A1355" i="86"/>
  <c r="A1354" i="86"/>
  <c r="A1353" i="86"/>
  <c r="A1352" i="86"/>
  <c r="A1351" i="86"/>
  <c r="A1350" i="86"/>
  <c r="A1349" i="86"/>
  <c r="A1348" i="86"/>
  <c r="A1347" i="86"/>
  <c r="A1346" i="86"/>
  <c r="A1345" i="86"/>
  <c r="A1344" i="86"/>
  <c r="A1343" i="86"/>
  <c r="A1342" i="86"/>
  <c r="A1341" i="86"/>
  <c r="A1340" i="86"/>
  <c r="A1339" i="86"/>
  <c r="A1338" i="86"/>
  <c r="A1337" i="86"/>
  <c r="A1336" i="86"/>
  <c r="A1335" i="86"/>
  <c r="A1334" i="86"/>
  <c r="A1333" i="86"/>
  <c r="A1332" i="86"/>
  <c r="A1331" i="86"/>
  <c r="A1330" i="86"/>
  <c r="A1329" i="86"/>
  <c r="A1328" i="86"/>
  <c r="A1327" i="86"/>
  <c r="A1326" i="86"/>
  <c r="A1325" i="86"/>
  <c r="A1324" i="86"/>
  <c r="A1323" i="86"/>
  <c r="A1322" i="86"/>
  <c r="A1321" i="86"/>
  <c r="A1320" i="86"/>
  <c r="A1319" i="86"/>
  <c r="A1318" i="86"/>
  <c r="A1317" i="86"/>
  <c r="A1316" i="86"/>
  <c r="A1315" i="86"/>
  <c r="A1314" i="86"/>
  <c r="A1313" i="86"/>
  <c r="A1312" i="86"/>
  <c r="A1311" i="86"/>
  <c r="A1310" i="86"/>
  <c r="A1309" i="86"/>
  <c r="A1308" i="86"/>
  <c r="A1307" i="86"/>
  <c r="A1306" i="86"/>
  <c r="A1305" i="86"/>
  <c r="A1304" i="86"/>
  <c r="A1303" i="86"/>
  <c r="A1302" i="86"/>
  <c r="A1301" i="86"/>
  <c r="A1300" i="86"/>
  <c r="A1299" i="86"/>
  <c r="A1298" i="86"/>
  <c r="A1297" i="86"/>
  <c r="A1296" i="86"/>
  <c r="A1295" i="86"/>
  <c r="A1294" i="86"/>
  <c r="A1293" i="86"/>
  <c r="A1292" i="86"/>
  <c r="A1291" i="86"/>
  <c r="A1290" i="86"/>
  <c r="A1289" i="86"/>
  <c r="A1288" i="86"/>
  <c r="A1287" i="86"/>
  <c r="A1286" i="86"/>
  <c r="A1285" i="86"/>
  <c r="A1284" i="86"/>
  <c r="A1283" i="86"/>
  <c r="A1282" i="86"/>
  <c r="A1281" i="86"/>
  <c r="A1280" i="86"/>
  <c r="A1279" i="86"/>
  <c r="A1278" i="86"/>
  <c r="A1277" i="86"/>
  <c r="A1276" i="86"/>
  <c r="A1275" i="86"/>
  <c r="A1274" i="86"/>
  <c r="A1273" i="86"/>
  <c r="A1272" i="86"/>
  <c r="A1271" i="86"/>
  <c r="A1270" i="86"/>
  <c r="A1269" i="86"/>
  <c r="A1268" i="86"/>
  <c r="A1267" i="86"/>
  <c r="A1266" i="86"/>
  <c r="A1265" i="86"/>
  <c r="A1264" i="86"/>
  <c r="A1263" i="86"/>
  <c r="A1262" i="86"/>
  <c r="A1261" i="86"/>
  <c r="A1260" i="86"/>
  <c r="A1259" i="86"/>
  <c r="A1258" i="86"/>
  <c r="A1257" i="86"/>
  <c r="A1256" i="86"/>
  <c r="A1255" i="86"/>
  <c r="A1254" i="86"/>
  <c r="A1253" i="86"/>
  <c r="A1252" i="86"/>
  <c r="A1251" i="86"/>
  <c r="A1250" i="86"/>
  <c r="A1249" i="86"/>
  <c r="A1248" i="86"/>
  <c r="A1247" i="86"/>
  <c r="A1246" i="86"/>
  <c r="A1245" i="86"/>
  <c r="A1244" i="86"/>
  <c r="A1243" i="86"/>
  <c r="A1242" i="86"/>
  <c r="A1241" i="86"/>
  <c r="A1240" i="86"/>
  <c r="A1239" i="86"/>
  <c r="A1238" i="86"/>
  <c r="A1237" i="86"/>
  <c r="A1236" i="86"/>
  <c r="A1235" i="86"/>
  <c r="A1234" i="86"/>
  <c r="A1233" i="86"/>
  <c r="A1232" i="86"/>
  <c r="A1231" i="86"/>
  <c r="A1230" i="86"/>
  <c r="A1229" i="86"/>
  <c r="A1228" i="86"/>
  <c r="A1227" i="86"/>
  <c r="A1226" i="86"/>
  <c r="A1225" i="86"/>
  <c r="A1224" i="86"/>
  <c r="A1223" i="86"/>
  <c r="A1222" i="86"/>
  <c r="A1221" i="86"/>
  <c r="A1220" i="86"/>
  <c r="A1219" i="86"/>
  <c r="A1218" i="86"/>
  <c r="A1217" i="86"/>
  <c r="A1216" i="86"/>
  <c r="A1215" i="86"/>
  <c r="A1214" i="86"/>
  <c r="A1213" i="86"/>
  <c r="A1212" i="86"/>
  <c r="A1211" i="86"/>
  <c r="A1210" i="86"/>
  <c r="A1209" i="86"/>
  <c r="A1208" i="86"/>
  <c r="A1207" i="86"/>
  <c r="A1206" i="86"/>
  <c r="A1205" i="86"/>
  <c r="A1204" i="86"/>
  <c r="A1203" i="86"/>
  <c r="A1202" i="86"/>
  <c r="A1201" i="86"/>
  <c r="A1200" i="86"/>
  <c r="A1199" i="86"/>
  <c r="A1198" i="86"/>
  <c r="A1197" i="86"/>
  <c r="A1196" i="86"/>
  <c r="A1195" i="86"/>
  <c r="A1194" i="86"/>
  <c r="A1193" i="86"/>
  <c r="A1192" i="86"/>
  <c r="A1191" i="86"/>
  <c r="A1190" i="86"/>
  <c r="A1189" i="86"/>
  <c r="A1188" i="86"/>
  <c r="A1187" i="86"/>
  <c r="A1186" i="86"/>
  <c r="A1185" i="86"/>
  <c r="A1184" i="86"/>
  <c r="A1183" i="86"/>
  <c r="A1182" i="86"/>
  <c r="A1181" i="86"/>
  <c r="A1180" i="86"/>
  <c r="A1179" i="86"/>
  <c r="A1178" i="86"/>
  <c r="A1177" i="86"/>
  <c r="A1176" i="86"/>
  <c r="A1175" i="86"/>
  <c r="A1174" i="86"/>
  <c r="A1173" i="86"/>
  <c r="A1172" i="86"/>
  <c r="A1171" i="86"/>
  <c r="A1170" i="86"/>
  <c r="A1169" i="86"/>
  <c r="A1168" i="86"/>
  <c r="A1167" i="86"/>
  <c r="A1166" i="86"/>
  <c r="A1165" i="86"/>
  <c r="A1164" i="86"/>
  <c r="A1163" i="86"/>
  <c r="A1162" i="86"/>
  <c r="A1161" i="86"/>
  <c r="A1160" i="86"/>
  <c r="A1159" i="86"/>
  <c r="A1158" i="86"/>
  <c r="A1157" i="86"/>
  <c r="A1156" i="86"/>
  <c r="A1155" i="86"/>
  <c r="A1154" i="86"/>
  <c r="A1153" i="86"/>
  <c r="A1152" i="86"/>
  <c r="A1151" i="86"/>
  <c r="A1150" i="86"/>
  <c r="A1149" i="86"/>
  <c r="A1148" i="86"/>
  <c r="A1147" i="86"/>
  <c r="A1146" i="86"/>
  <c r="A1145" i="86"/>
  <c r="A1144" i="86"/>
  <c r="A1143" i="86"/>
  <c r="A1142" i="86"/>
  <c r="A1141" i="86"/>
  <c r="A1140" i="86"/>
  <c r="A1139" i="86"/>
  <c r="A1138" i="86"/>
  <c r="A1137" i="86"/>
  <c r="A1136" i="86"/>
  <c r="A1135" i="86"/>
  <c r="A1134" i="86"/>
  <c r="A1133" i="86"/>
  <c r="A1132" i="86"/>
  <c r="A1131" i="86"/>
  <c r="A1130" i="86"/>
  <c r="A1129" i="86"/>
  <c r="A1128" i="86"/>
  <c r="A1127" i="86"/>
  <c r="A1126" i="86"/>
  <c r="A1125" i="86"/>
  <c r="A1124" i="86"/>
  <c r="A1123" i="86"/>
  <c r="A1122" i="86"/>
  <c r="A1121" i="86"/>
  <c r="A1120" i="86"/>
  <c r="A1119" i="86"/>
  <c r="A1118" i="86"/>
  <c r="A1117" i="86"/>
  <c r="A1116" i="86"/>
  <c r="A1115" i="86"/>
  <c r="A1114" i="86"/>
  <c r="A1113" i="86"/>
  <c r="A1112" i="86"/>
  <c r="A1111" i="86"/>
  <c r="A1110" i="86"/>
  <c r="A1109" i="86"/>
  <c r="A1108" i="86"/>
  <c r="A1107" i="86"/>
  <c r="A1106" i="86"/>
  <c r="A1105" i="86"/>
  <c r="A1104" i="86"/>
  <c r="A1103" i="86"/>
  <c r="A1102" i="86"/>
  <c r="A1101" i="86"/>
  <c r="A1100" i="86"/>
  <c r="A1099" i="86"/>
  <c r="A1098" i="86"/>
  <c r="A1097" i="86"/>
  <c r="A1096" i="86"/>
  <c r="A1095" i="86"/>
  <c r="A1094" i="86"/>
  <c r="A1093" i="86"/>
  <c r="A1092" i="86"/>
  <c r="A1091" i="86"/>
  <c r="A1090" i="86"/>
  <c r="A1089" i="86"/>
  <c r="A1088" i="86"/>
  <c r="A1087" i="86"/>
  <c r="A1086" i="86"/>
  <c r="A1085" i="86"/>
  <c r="A1084" i="86"/>
  <c r="A1083" i="86"/>
  <c r="A1082" i="86"/>
  <c r="A1081" i="86"/>
  <c r="A1080" i="86"/>
  <c r="A1079" i="86"/>
  <c r="A1078" i="86"/>
  <c r="A1077" i="86"/>
  <c r="A1076" i="86"/>
  <c r="A1075" i="86"/>
  <c r="A1074" i="86"/>
  <c r="A1073" i="86"/>
  <c r="A1072" i="86"/>
  <c r="A1071" i="86"/>
  <c r="A1070" i="86"/>
  <c r="A1069" i="86"/>
  <c r="A1068" i="86"/>
  <c r="A1067" i="86"/>
  <c r="A1066" i="86"/>
  <c r="A1065" i="86"/>
  <c r="A1064" i="86"/>
  <c r="A1063" i="86"/>
  <c r="A1062" i="86"/>
  <c r="A1061" i="86"/>
  <c r="A1060" i="86"/>
  <c r="A1059" i="86"/>
  <c r="A1058" i="86"/>
  <c r="A1057" i="86"/>
  <c r="A1056" i="86"/>
  <c r="A1055" i="86"/>
  <c r="A1054" i="86"/>
  <c r="A1053" i="86"/>
  <c r="A1052" i="86"/>
  <c r="A1051" i="86"/>
  <c r="A1050" i="86"/>
  <c r="A1049" i="86"/>
  <c r="A1048" i="86"/>
  <c r="A1047" i="86"/>
  <c r="A1046" i="86"/>
  <c r="A1045" i="86"/>
  <c r="A1044" i="86"/>
  <c r="A1043" i="86"/>
  <c r="A1042" i="86"/>
  <c r="A1041" i="86"/>
  <c r="A1040" i="86"/>
  <c r="A1039" i="86"/>
  <c r="A1038" i="86"/>
  <c r="A1037" i="86"/>
  <c r="A1036" i="86"/>
  <c r="A1035" i="86"/>
  <c r="A1034" i="86"/>
  <c r="A1033" i="86"/>
  <c r="A1032" i="86"/>
  <c r="A1031" i="86"/>
  <c r="A1030" i="86"/>
  <c r="A1029" i="86"/>
  <c r="A1028" i="86"/>
  <c r="A1027" i="86"/>
  <c r="A1026" i="86"/>
  <c r="A1025" i="86"/>
  <c r="A1024" i="86"/>
  <c r="A1023" i="86"/>
  <c r="A1022" i="86"/>
  <c r="A1021" i="86"/>
  <c r="A1020" i="86"/>
  <c r="A1019" i="86"/>
  <c r="A1018" i="86"/>
  <c r="A1017" i="86"/>
  <c r="A1016" i="86"/>
  <c r="A1015" i="86"/>
  <c r="A1014" i="86"/>
  <c r="A1013" i="86"/>
  <c r="A1012" i="86"/>
  <c r="A1011" i="86"/>
  <c r="A1010" i="86"/>
  <c r="A1009" i="86"/>
  <c r="A1008" i="86"/>
  <c r="A1007" i="86"/>
  <c r="A1006" i="86"/>
  <c r="A1005" i="86"/>
  <c r="A1004" i="86"/>
  <c r="A1003" i="86"/>
  <c r="A1002" i="86"/>
  <c r="A1001" i="86"/>
  <c r="A1000" i="86"/>
  <c r="A999" i="86"/>
  <c r="A998" i="86"/>
  <c r="A997" i="86"/>
  <c r="A996" i="86"/>
  <c r="A995" i="86"/>
  <c r="A994" i="86"/>
  <c r="A993" i="86"/>
  <c r="A992" i="86"/>
  <c r="A991" i="86"/>
  <c r="A990" i="86"/>
  <c r="A989" i="86"/>
  <c r="A988" i="86"/>
  <c r="A987" i="86"/>
  <c r="A986" i="86"/>
  <c r="A985" i="86"/>
  <c r="A984" i="86"/>
  <c r="A983" i="86"/>
  <c r="A982" i="86"/>
  <c r="A981" i="86"/>
  <c r="A980" i="86"/>
  <c r="A979" i="86"/>
  <c r="A978" i="86"/>
  <c r="A977" i="86"/>
  <c r="A976" i="86"/>
  <c r="A975" i="86"/>
  <c r="A974" i="86"/>
  <c r="A973" i="86"/>
  <c r="A972" i="86"/>
  <c r="A971" i="86"/>
  <c r="A970" i="86"/>
  <c r="A969" i="86"/>
  <c r="A968" i="86"/>
  <c r="A967" i="86"/>
  <c r="A966" i="86"/>
  <c r="A965" i="86"/>
  <c r="A964" i="86"/>
  <c r="A963" i="86"/>
  <c r="A962" i="86"/>
  <c r="A961" i="86"/>
  <c r="A960" i="86"/>
  <c r="A959" i="86"/>
  <c r="A958" i="86"/>
  <c r="A957" i="86"/>
  <c r="A956" i="86"/>
  <c r="A955" i="86"/>
  <c r="A954" i="86"/>
  <c r="A953" i="86"/>
  <c r="A952" i="86"/>
  <c r="A951" i="86"/>
  <c r="A950" i="86"/>
  <c r="A949" i="86"/>
  <c r="A948" i="86"/>
  <c r="A947" i="86"/>
  <c r="A946" i="86"/>
  <c r="A945" i="86"/>
  <c r="A944" i="86"/>
  <c r="A943" i="86"/>
  <c r="A942" i="86"/>
  <c r="A941" i="86"/>
  <c r="A940" i="86"/>
  <c r="A939" i="86"/>
  <c r="A938" i="86"/>
  <c r="A937" i="86"/>
  <c r="A936" i="86"/>
  <c r="A935" i="86"/>
  <c r="A934" i="86"/>
  <c r="A933" i="86"/>
  <c r="A932" i="86"/>
  <c r="A931" i="86"/>
  <c r="A930" i="86"/>
  <c r="A929" i="86"/>
  <c r="A928" i="86"/>
  <c r="A927" i="86"/>
  <c r="A926" i="86"/>
  <c r="A925" i="86"/>
  <c r="A924" i="86"/>
  <c r="A923" i="86"/>
  <c r="A922" i="86"/>
  <c r="A921" i="86"/>
  <c r="A920" i="86"/>
  <c r="A919" i="86"/>
  <c r="A918" i="86"/>
  <c r="A917" i="86"/>
  <c r="A916" i="86"/>
  <c r="A915" i="86"/>
  <c r="A914" i="86"/>
  <c r="A913" i="86"/>
  <c r="A912" i="86"/>
  <c r="A911" i="86"/>
  <c r="A910" i="86"/>
  <c r="A909" i="86"/>
  <c r="A908" i="86"/>
  <c r="A907" i="86"/>
  <c r="A906" i="86"/>
  <c r="A905" i="86"/>
  <c r="A904" i="86"/>
  <c r="A903" i="86"/>
  <c r="A902" i="86"/>
  <c r="A901" i="86"/>
  <c r="A900" i="86"/>
  <c r="A899" i="86"/>
  <c r="A898" i="86"/>
  <c r="A897" i="86"/>
  <c r="A896" i="86"/>
  <c r="A895" i="86"/>
  <c r="A894" i="86"/>
  <c r="A893" i="86"/>
  <c r="A892" i="86"/>
  <c r="A891" i="86"/>
  <c r="A890" i="86"/>
  <c r="A889" i="86"/>
  <c r="A888" i="86"/>
  <c r="A887" i="86"/>
  <c r="A886" i="86"/>
  <c r="A885" i="86"/>
  <c r="A884" i="86"/>
  <c r="A883" i="86"/>
  <c r="A882" i="86"/>
  <c r="A881" i="86"/>
  <c r="A880" i="86"/>
  <c r="A879" i="86"/>
  <c r="A878" i="86"/>
  <c r="A877" i="86"/>
  <c r="A876" i="86"/>
  <c r="A875" i="86"/>
  <c r="A874" i="86"/>
  <c r="A873" i="86"/>
  <c r="A872" i="86"/>
  <c r="A871" i="86"/>
  <c r="A870" i="86"/>
  <c r="A869" i="86"/>
  <c r="A868" i="86"/>
  <c r="A867" i="86"/>
  <c r="A866" i="86"/>
  <c r="A865" i="86"/>
  <c r="A864" i="86"/>
  <c r="A863" i="86"/>
  <c r="A862" i="86"/>
  <c r="A861" i="86"/>
  <c r="A860" i="86"/>
  <c r="A859" i="86"/>
  <c r="A858" i="86"/>
  <c r="A857" i="86"/>
  <c r="A856" i="86"/>
  <c r="A855" i="86"/>
  <c r="A854" i="86"/>
  <c r="A853" i="86"/>
  <c r="A852" i="86"/>
  <c r="A851" i="86"/>
  <c r="A850" i="86"/>
  <c r="A849" i="86"/>
  <c r="A848" i="86"/>
  <c r="A847" i="86"/>
  <c r="A846" i="86"/>
  <c r="A845" i="86"/>
  <c r="A844" i="86"/>
  <c r="A843" i="86"/>
  <c r="A842" i="86"/>
  <c r="A841" i="86"/>
  <c r="A840" i="86"/>
  <c r="A839" i="86"/>
  <c r="A838" i="86"/>
  <c r="A837" i="86"/>
  <c r="A836" i="86"/>
  <c r="A835" i="86"/>
  <c r="A834" i="86"/>
  <c r="A833" i="86"/>
  <c r="A832" i="86"/>
  <c r="A831" i="86"/>
  <c r="A830" i="86"/>
  <c r="A829" i="86"/>
  <c r="A828" i="86"/>
  <c r="A827" i="86"/>
  <c r="A826" i="86"/>
  <c r="A825" i="86"/>
  <c r="A824" i="86"/>
  <c r="A823" i="86"/>
  <c r="A822" i="86"/>
  <c r="A821" i="86"/>
  <c r="A820" i="86"/>
  <c r="A819" i="86"/>
  <c r="A818" i="86"/>
  <c r="A817" i="86"/>
  <c r="A816" i="86"/>
  <c r="A815" i="86"/>
  <c r="A814" i="86"/>
  <c r="A813" i="86"/>
  <c r="A812" i="86"/>
  <c r="A811" i="86"/>
  <c r="A810" i="86"/>
  <c r="A809" i="86"/>
  <c r="A808" i="86"/>
  <c r="A807" i="86"/>
  <c r="A806" i="86"/>
  <c r="A805" i="86"/>
  <c r="A804" i="86"/>
  <c r="A803" i="86"/>
  <c r="A802" i="86"/>
  <c r="A801" i="86"/>
  <c r="A800" i="86"/>
  <c r="A799" i="86"/>
  <c r="A798" i="86"/>
  <c r="A797" i="86"/>
  <c r="A796" i="86"/>
  <c r="A795" i="86"/>
  <c r="A794" i="86"/>
  <c r="A793" i="86"/>
  <c r="A792" i="86"/>
  <c r="A791" i="86"/>
  <c r="A790" i="86"/>
  <c r="A789" i="86"/>
  <c r="A788" i="86"/>
  <c r="A787" i="86"/>
  <c r="A786" i="86"/>
  <c r="A785" i="86"/>
  <c r="A784" i="86"/>
  <c r="A783" i="86"/>
  <c r="A782" i="86"/>
  <c r="A781" i="86"/>
  <c r="A780" i="86"/>
  <c r="A779" i="86"/>
  <c r="A778" i="86"/>
  <c r="A777" i="86"/>
  <c r="A776" i="86"/>
  <c r="A775" i="86"/>
  <c r="A774" i="86"/>
  <c r="A773" i="86"/>
  <c r="A772" i="86"/>
  <c r="A771" i="86"/>
  <c r="A770" i="86"/>
  <c r="A769" i="86"/>
  <c r="A768" i="86"/>
  <c r="A767" i="86"/>
  <c r="A766" i="86"/>
  <c r="A765" i="86"/>
  <c r="A764" i="86"/>
  <c r="A763" i="86"/>
  <c r="A762" i="86"/>
  <c r="A761" i="86"/>
  <c r="A760" i="86"/>
  <c r="A759" i="86"/>
  <c r="A758" i="86"/>
  <c r="A757" i="86"/>
  <c r="A756" i="86"/>
  <c r="A755" i="86"/>
  <c r="A754" i="86"/>
  <c r="A753" i="86"/>
  <c r="A752" i="86"/>
  <c r="A751" i="86"/>
  <c r="A750" i="86"/>
  <c r="A749" i="86"/>
  <c r="A748" i="86"/>
  <c r="A747" i="86"/>
  <c r="A746" i="86"/>
  <c r="A745" i="86"/>
  <c r="A744" i="86"/>
  <c r="A743" i="86"/>
  <c r="A742" i="86"/>
  <c r="A741" i="86"/>
  <c r="A740" i="86"/>
  <c r="A739" i="86"/>
  <c r="A738" i="86"/>
  <c r="A737" i="86"/>
  <c r="A736" i="86"/>
  <c r="A735" i="86"/>
  <c r="A734" i="86"/>
  <c r="A733" i="86"/>
  <c r="A732" i="86"/>
  <c r="A731" i="86"/>
  <c r="A730" i="86"/>
  <c r="A729" i="86"/>
  <c r="A728" i="86"/>
  <c r="A727" i="86"/>
  <c r="A726" i="86"/>
  <c r="A725" i="86"/>
  <c r="A724" i="86"/>
  <c r="A723" i="86"/>
  <c r="A722" i="86"/>
  <c r="A721" i="86"/>
  <c r="A720" i="86"/>
  <c r="A719" i="86"/>
  <c r="A718" i="86"/>
  <c r="A717" i="86"/>
  <c r="A716" i="86"/>
  <c r="A715" i="86"/>
  <c r="A714" i="86"/>
  <c r="A713" i="86"/>
  <c r="A712" i="86"/>
  <c r="A711" i="86"/>
  <c r="A710" i="86"/>
  <c r="A709" i="86"/>
  <c r="A708" i="86"/>
  <c r="A707" i="86"/>
  <c r="A706" i="86"/>
  <c r="A705" i="86"/>
  <c r="A704" i="86"/>
  <c r="A703" i="86"/>
  <c r="A702" i="86"/>
  <c r="A701" i="86"/>
  <c r="A700" i="86"/>
  <c r="A699" i="86"/>
  <c r="A698" i="86"/>
  <c r="A697" i="86"/>
  <c r="A696" i="86"/>
  <c r="A695" i="86"/>
  <c r="A694" i="86"/>
  <c r="A693" i="86"/>
  <c r="A692" i="86"/>
  <c r="A691" i="86"/>
  <c r="A690" i="86"/>
  <c r="A689" i="86"/>
  <c r="A688" i="86"/>
  <c r="A687" i="86"/>
  <c r="A686" i="86"/>
  <c r="A685" i="86"/>
  <c r="A684" i="86"/>
  <c r="A683" i="86"/>
  <c r="A682" i="86"/>
  <c r="A681" i="86"/>
  <c r="A680" i="86"/>
  <c r="A679" i="86"/>
  <c r="A678" i="86"/>
  <c r="A677" i="86"/>
  <c r="A676" i="86"/>
  <c r="A675" i="86"/>
  <c r="A674" i="86"/>
  <c r="A673" i="86"/>
  <c r="A672" i="86"/>
  <c r="A671" i="86"/>
  <c r="A670" i="86"/>
  <c r="A669" i="86"/>
  <c r="A668" i="86"/>
  <c r="A667" i="86"/>
  <c r="A666" i="86"/>
  <c r="A665" i="86"/>
  <c r="A664" i="86"/>
  <c r="A663" i="86"/>
  <c r="A662" i="86"/>
  <c r="A661" i="86"/>
  <c r="A660" i="86"/>
  <c r="A659" i="86"/>
  <c r="A658" i="86"/>
  <c r="A657" i="86"/>
  <c r="A656" i="86"/>
  <c r="A655" i="86"/>
  <c r="A654" i="86"/>
  <c r="A653" i="86"/>
  <c r="A652" i="86"/>
  <c r="A651" i="86"/>
  <c r="A650" i="86"/>
  <c r="A649" i="86"/>
  <c r="A648" i="86"/>
  <c r="A647" i="86"/>
  <c r="A646" i="86"/>
  <c r="A645" i="86"/>
  <c r="A644" i="86"/>
  <c r="A643" i="86"/>
  <c r="A642" i="86"/>
  <c r="A641" i="86"/>
  <c r="A640" i="86"/>
  <c r="A639" i="86"/>
  <c r="A638" i="86"/>
  <c r="A637" i="86"/>
  <c r="A636" i="86"/>
  <c r="A635" i="86"/>
  <c r="A634" i="86"/>
  <c r="A633" i="86"/>
  <c r="A632" i="86"/>
  <c r="A631" i="86"/>
  <c r="A630" i="86"/>
  <c r="A629" i="86"/>
  <c r="A628" i="86"/>
  <c r="A627" i="86"/>
  <c r="A626" i="86"/>
  <c r="A625" i="86"/>
  <c r="A624" i="86"/>
  <c r="A623" i="86"/>
  <c r="A622" i="86"/>
  <c r="A621" i="86"/>
  <c r="A620" i="86"/>
  <c r="A619" i="86"/>
  <c r="A618" i="86"/>
  <c r="A617" i="86"/>
  <c r="A616" i="86"/>
  <c r="A615" i="86"/>
  <c r="A614" i="86"/>
  <c r="A613" i="86"/>
  <c r="A612" i="86"/>
  <c r="A611" i="86"/>
  <c r="A610" i="86"/>
  <c r="A609" i="86"/>
  <c r="A608" i="86"/>
  <c r="A607" i="86"/>
  <c r="A606" i="86"/>
  <c r="A605" i="86"/>
  <c r="A604" i="86"/>
  <c r="A603" i="86"/>
  <c r="A602" i="86"/>
  <c r="A601" i="86"/>
  <c r="A600" i="86"/>
  <c r="A599" i="86"/>
  <c r="A598" i="86"/>
  <c r="A597" i="86"/>
  <c r="A596" i="86"/>
  <c r="A595" i="86"/>
  <c r="A594" i="86"/>
  <c r="A593" i="86"/>
  <c r="A592" i="86"/>
  <c r="A591" i="86"/>
  <c r="A590" i="86"/>
  <c r="A589" i="86"/>
  <c r="A588" i="86"/>
  <c r="A587" i="86"/>
  <c r="A586" i="86"/>
  <c r="A585" i="86"/>
  <c r="A584" i="86"/>
  <c r="A583" i="86"/>
  <c r="A582" i="86"/>
  <c r="A581" i="86"/>
  <c r="A580" i="86"/>
  <c r="A579" i="86"/>
  <c r="A578" i="86"/>
  <c r="A577" i="86"/>
  <c r="A576" i="86"/>
  <c r="A575" i="86"/>
  <c r="A574" i="86"/>
  <c r="A573" i="86"/>
  <c r="A572" i="86"/>
  <c r="A571" i="86"/>
  <c r="A570" i="86"/>
  <c r="A569" i="86"/>
  <c r="A568" i="86"/>
  <c r="A567" i="86"/>
  <c r="A566" i="86"/>
  <c r="A565" i="86"/>
  <c r="A564" i="86"/>
  <c r="A563" i="86"/>
  <c r="A562" i="86"/>
  <c r="A561" i="86"/>
  <c r="A560" i="86"/>
  <c r="A559" i="86"/>
  <c r="A558" i="86"/>
  <c r="A557" i="86"/>
  <c r="A556" i="86"/>
  <c r="A555" i="86"/>
  <c r="A554" i="86"/>
  <c r="A553" i="86"/>
  <c r="A552" i="86"/>
  <c r="A551" i="86"/>
  <c r="A550" i="86"/>
  <c r="A549" i="86"/>
  <c r="A548" i="86"/>
  <c r="A547" i="86"/>
  <c r="A546" i="86"/>
  <c r="A545" i="86"/>
  <c r="A544" i="86"/>
  <c r="A543" i="86"/>
  <c r="A542" i="86"/>
  <c r="A541" i="86"/>
  <c r="A540" i="86"/>
  <c r="A539" i="86"/>
  <c r="A538" i="86"/>
  <c r="A537" i="86"/>
  <c r="A536" i="86"/>
  <c r="A535" i="86"/>
  <c r="A534" i="86"/>
  <c r="A533" i="86"/>
  <c r="A532" i="86"/>
  <c r="A531" i="86"/>
  <c r="A530" i="86"/>
  <c r="A529" i="86"/>
  <c r="A528" i="86"/>
  <c r="A527" i="86"/>
  <c r="A526" i="86"/>
  <c r="A525" i="86"/>
  <c r="A524" i="86"/>
  <c r="A523" i="86"/>
  <c r="A522" i="86"/>
  <c r="A521" i="86"/>
  <c r="A520" i="86"/>
  <c r="A519" i="86"/>
  <c r="A518" i="86"/>
  <c r="A517" i="86"/>
  <c r="A516" i="86"/>
  <c r="A515" i="86"/>
  <c r="A514" i="86"/>
  <c r="A513" i="86"/>
  <c r="A512" i="86"/>
  <c r="A511" i="86"/>
  <c r="A510" i="86"/>
  <c r="A509" i="86"/>
  <c r="A508" i="86"/>
  <c r="A507" i="86"/>
  <c r="A506" i="86"/>
  <c r="A505" i="86"/>
  <c r="A504" i="86"/>
  <c r="A503" i="86"/>
  <c r="A502" i="86"/>
  <c r="A501" i="86"/>
  <c r="A500" i="86"/>
  <c r="A499" i="86"/>
  <c r="A498" i="86"/>
  <c r="A497" i="86"/>
  <c r="A496" i="86"/>
  <c r="A495" i="86"/>
  <c r="A494" i="86"/>
  <c r="A493" i="86"/>
  <c r="A492" i="86"/>
  <c r="A491" i="86"/>
  <c r="A490" i="86"/>
  <c r="A489" i="86"/>
  <c r="A488" i="86"/>
  <c r="A487" i="86"/>
  <c r="A486" i="86"/>
  <c r="A485" i="86"/>
  <c r="A484" i="86"/>
  <c r="A483" i="86"/>
  <c r="A482" i="86"/>
  <c r="A481" i="86"/>
  <c r="A480" i="86"/>
  <c r="A479" i="86"/>
  <c r="A478" i="86"/>
  <c r="A477" i="86"/>
  <c r="A476" i="86"/>
  <c r="A475" i="86"/>
  <c r="A474" i="86"/>
  <c r="A473" i="86"/>
  <c r="A472" i="86"/>
  <c r="A471" i="86"/>
  <c r="A470" i="86"/>
  <c r="A469" i="86"/>
  <c r="A468" i="86"/>
  <c r="A467" i="86"/>
  <c r="A466" i="86"/>
  <c r="A465" i="86"/>
  <c r="A464" i="86"/>
  <c r="A463" i="86"/>
  <c r="A462" i="86"/>
  <c r="A461" i="86"/>
  <c r="A460" i="86"/>
  <c r="A459" i="86"/>
  <c r="A458" i="86"/>
  <c r="A457" i="86"/>
  <c r="A456" i="86"/>
  <c r="A455" i="86"/>
  <c r="A454" i="86"/>
  <c r="A453" i="86"/>
  <c r="A452" i="86"/>
  <c r="A451" i="86"/>
  <c r="A450" i="86"/>
  <c r="A449" i="86"/>
  <c r="A448" i="86"/>
  <c r="A447" i="86"/>
  <c r="A446" i="86"/>
  <c r="A445" i="86"/>
  <c r="A444" i="86"/>
  <c r="A443" i="86"/>
  <c r="A442" i="86"/>
  <c r="A441" i="86"/>
  <c r="A440" i="86"/>
  <c r="A439" i="86"/>
  <c r="A438" i="86"/>
  <c r="A437" i="86"/>
  <c r="A436" i="86"/>
  <c r="A435" i="86"/>
  <c r="A434" i="86"/>
  <c r="A433" i="86"/>
  <c r="A432" i="86"/>
  <c r="A431" i="86"/>
  <c r="A430" i="86"/>
  <c r="A429" i="86"/>
  <c r="A428" i="86"/>
  <c r="A427" i="86"/>
  <c r="A426" i="86"/>
  <c r="A425" i="86"/>
  <c r="A424" i="86"/>
  <c r="A423" i="86"/>
  <c r="A422" i="86"/>
  <c r="A421" i="86"/>
  <c r="A420" i="86"/>
  <c r="A419" i="86"/>
  <c r="A418" i="86"/>
  <c r="A417" i="86"/>
  <c r="A416" i="86"/>
  <c r="A415" i="86"/>
  <c r="A414" i="86"/>
  <c r="A413" i="86"/>
  <c r="A412" i="86"/>
  <c r="A411" i="86"/>
  <c r="A410" i="86"/>
  <c r="A409" i="86"/>
  <c r="A408" i="86"/>
  <c r="A407" i="86"/>
  <c r="A406" i="86"/>
  <c r="A405" i="86"/>
  <c r="A404" i="86"/>
  <c r="A403" i="86"/>
  <c r="A402" i="86"/>
  <c r="A401" i="86"/>
  <c r="A400" i="86"/>
  <c r="A399" i="86"/>
  <c r="A398" i="86"/>
  <c r="A397" i="86"/>
  <c r="A396" i="86"/>
  <c r="A395" i="86"/>
  <c r="A394" i="86"/>
  <c r="A393" i="86"/>
  <c r="A392" i="86"/>
  <c r="A391" i="86"/>
  <c r="A390" i="86"/>
  <c r="A389" i="86"/>
  <c r="A388" i="86"/>
  <c r="A387" i="86"/>
  <c r="A386" i="86"/>
  <c r="A385" i="86"/>
  <c r="A384" i="86"/>
  <c r="A383" i="86"/>
  <c r="A382" i="86"/>
  <c r="A381" i="86"/>
  <c r="A380" i="86"/>
  <c r="A379" i="86"/>
  <c r="A378" i="86"/>
  <c r="A377" i="86"/>
  <c r="A376" i="86"/>
  <c r="A375" i="86"/>
  <c r="A374" i="86"/>
  <c r="A373" i="86"/>
  <c r="A372" i="86"/>
  <c r="A371" i="86"/>
  <c r="A370" i="86"/>
  <c r="A369" i="86"/>
  <c r="A368" i="86"/>
  <c r="A367" i="86"/>
  <c r="A366" i="86"/>
  <c r="A365" i="86"/>
  <c r="A364" i="86"/>
  <c r="A363" i="86"/>
  <c r="A362" i="86"/>
  <c r="A361" i="86"/>
  <c r="A360" i="86"/>
  <c r="A359" i="86"/>
  <c r="A358" i="86"/>
  <c r="A357" i="86"/>
  <c r="A356" i="86"/>
  <c r="A355" i="86"/>
  <c r="A354" i="86"/>
  <c r="A353" i="86"/>
  <c r="A352" i="86"/>
  <c r="A351" i="86"/>
  <c r="A350" i="86"/>
  <c r="A349" i="86"/>
  <c r="A348" i="86"/>
  <c r="A347" i="86"/>
  <c r="A346" i="86"/>
  <c r="A345" i="86"/>
  <c r="A344" i="86"/>
  <c r="A343" i="86"/>
  <c r="A342" i="86"/>
  <c r="A341" i="86"/>
  <c r="A340" i="86"/>
  <c r="A339" i="86"/>
  <c r="A338" i="86"/>
  <c r="A337" i="86"/>
  <c r="A336" i="86"/>
  <c r="A335" i="86"/>
  <c r="A334" i="86"/>
  <c r="A333" i="86"/>
  <c r="A332" i="86"/>
  <c r="A331" i="86"/>
  <c r="A330" i="86"/>
  <c r="A329" i="86"/>
  <c r="A328" i="86"/>
  <c r="A327" i="86"/>
  <c r="A326" i="86"/>
  <c r="A325" i="86"/>
  <c r="A324" i="86"/>
  <c r="A323" i="86"/>
  <c r="A322" i="86"/>
  <c r="A321" i="86"/>
  <c r="A320" i="86"/>
  <c r="A319" i="86"/>
  <c r="A318" i="86"/>
  <c r="A317" i="86"/>
  <c r="A316" i="86"/>
  <c r="A315" i="86"/>
  <c r="A314" i="86"/>
  <c r="A313" i="86"/>
  <c r="A312" i="86"/>
  <c r="A311" i="86"/>
  <c r="A310" i="86"/>
  <c r="A309" i="86"/>
  <c r="A308" i="86"/>
  <c r="A307" i="86"/>
  <c r="A306" i="86"/>
  <c r="A305" i="86"/>
  <c r="A304" i="86"/>
  <c r="A303" i="86"/>
  <c r="A302" i="86"/>
  <c r="A301" i="86"/>
  <c r="A300" i="86"/>
  <c r="A299" i="86"/>
  <c r="A298" i="86"/>
  <c r="A297" i="86"/>
  <c r="A296" i="86"/>
  <c r="A295" i="86"/>
  <c r="A294" i="86"/>
  <c r="A293" i="86"/>
  <c r="A292" i="86"/>
  <c r="A291" i="86"/>
  <c r="A290" i="86"/>
  <c r="A289" i="86"/>
  <c r="A288" i="86"/>
  <c r="A287" i="86"/>
  <c r="A286" i="86"/>
  <c r="A285" i="86"/>
  <c r="A284" i="86"/>
  <c r="A283" i="86"/>
  <c r="A282" i="86"/>
  <c r="A281" i="86"/>
  <c r="A280" i="86"/>
  <c r="A279" i="86"/>
  <c r="A278" i="86"/>
  <c r="A277" i="86"/>
  <c r="A276" i="86"/>
  <c r="A275" i="86"/>
  <c r="A274" i="86"/>
  <c r="A273" i="86"/>
  <c r="A272" i="86"/>
  <c r="A271" i="86"/>
  <c r="A270" i="86"/>
  <c r="A269" i="86"/>
  <c r="A268" i="86"/>
  <c r="A267" i="86"/>
  <c r="A266" i="86"/>
  <c r="A265" i="86"/>
  <c r="A264" i="86"/>
  <c r="A263" i="86"/>
  <c r="A262" i="86"/>
  <c r="A261" i="86"/>
  <c r="A260" i="86"/>
  <c r="A259" i="86"/>
  <c r="A258" i="86"/>
  <c r="A257" i="86"/>
  <c r="A256" i="86"/>
  <c r="A255" i="86"/>
  <c r="A254" i="86"/>
  <c r="A253" i="86"/>
  <c r="A252" i="86"/>
  <c r="A251" i="86"/>
  <c r="A250" i="86"/>
  <c r="A249" i="86"/>
  <c r="A248" i="86"/>
  <c r="A247" i="86"/>
  <c r="A246" i="86"/>
  <c r="A245" i="86"/>
  <c r="A244" i="86"/>
  <c r="A243" i="86"/>
  <c r="A242" i="86"/>
  <c r="A241" i="86"/>
  <c r="A240" i="86"/>
  <c r="A239" i="86"/>
  <c r="A238" i="86"/>
  <c r="A237" i="86"/>
  <c r="A236" i="86"/>
  <c r="A235" i="86"/>
  <c r="A234" i="86"/>
  <c r="A233" i="86"/>
  <c r="A232" i="86"/>
  <c r="A231" i="86"/>
  <c r="A230" i="86"/>
  <c r="A229" i="86"/>
  <c r="A228" i="86"/>
  <c r="A227" i="86"/>
  <c r="A226" i="86"/>
  <c r="A225" i="86"/>
  <c r="A224" i="86"/>
  <c r="A223" i="86"/>
  <c r="A222" i="86"/>
  <c r="A221" i="86"/>
  <c r="A220" i="86"/>
  <c r="A219" i="86"/>
  <c r="A218" i="86"/>
  <c r="A217" i="86"/>
  <c r="A216" i="86"/>
  <c r="A215" i="86"/>
  <c r="A214" i="86"/>
  <c r="A213" i="86"/>
  <c r="A212" i="86"/>
  <c r="A211" i="86"/>
  <c r="A210" i="86"/>
  <c r="A209" i="86"/>
  <c r="A208" i="86"/>
  <c r="A207" i="86"/>
  <c r="A206" i="86"/>
  <c r="A205" i="86"/>
  <c r="A204" i="86"/>
  <c r="A203" i="86"/>
  <c r="A202" i="86"/>
  <c r="A201" i="86"/>
  <c r="A200" i="86"/>
  <c r="A199" i="86"/>
  <c r="A198" i="86"/>
  <c r="A197" i="86"/>
  <c r="A196" i="86"/>
  <c r="A195" i="86"/>
  <c r="A194" i="86"/>
  <c r="A193" i="86"/>
  <c r="A192" i="86"/>
  <c r="A191" i="86"/>
  <c r="A190" i="86"/>
  <c r="A189" i="86"/>
  <c r="A188" i="86"/>
  <c r="A187" i="86"/>
  <c r="A186" i="86"/>
  <c r="A185" i="86"/>
  <c r="A184" i="86"/>
  <c r="A183" i="86"/>
  <c r="A182" i="86"/>
  <c r="A181" i="86"/>
  <c r="A180" i="86"/>
  <c r="A179" i="86"/>
  <c r="A178" i="86"/>
  <c r="A177" i="86"/>
  <c r="A176" i="86"/>
  <c r="A175" i="86"/>
  <c r="A174" i="86"/>
  <c r="A173" i="86"/>
  <c r="A172" i="86"/>
  <c r="A171" i="86"/>
  <c r="A170" i="86"/>
  <c r="A169" i="86"/>
  <c r="A168" i="86"/>
  <c r="A167" i="86"/>
  <c r="A166" i="86"/>
  <c r="A165" i="86"/>
  <c r="A164" i="86"/>
  <c r="A163" i="86"/>
  <c r="A162" i="86"/>
  <c r="A161" i="86"/>
  <c r="A160" i="86"/>
  <c r="A159" i="86"/>
  <c r="A158" i="86"/>
  <c r="A157" i="86"/>
  <c r="A156" i="86"/>
  <c r="A155" i="86"/>
  <c r="A154" i="86"/>
  <c r="A153" i="86"/>
  <c r="A152" i="86"/>
  <c r="A151" i="86"/>
  <c r="A150" i="86"/>
  <c r="A149" i="86"/>
  <c r="A148" i="86"/>
  <c r="A147" i="86"/>
  <c r="A146" i="86"/>
  <c r="A145" i="86"/>
  <c r="A144" i="86"/>
  <c r="A143" i="86"/>
  <c r="A142" i="86"/>
  <c r="A141" i="86"/>
  <c r="A140" i="86"/>
  <c r="A139" i="86"/>
  <c r="A138" i="86"/>
  <c r="A137" i="86"/>
  <c r="A136" i="86"/>
  <c r="A135" i="86"/>
  <c r="A134" i="86"/>
  <c r="A133" i="86"/>
  <c r="A132" i="86"/>
  <c r="A131" i="86"/>
  <c r="A130" i="86"/>
  <c r="A129" i="86"/>
  <c r="A128" i="86"/>
  <c r="A127" i="86"/>
  <c r="A126" i="86"/>
  <c r="A125" i="86"/>
  <c r="A124" i="86"/>
  <c r="A123" i="86"/>
  <c r="A122" i="86"/>
  <c r="A121" i="86"/>
  <c r="A120" i="86"/>
  <c r="A119" i="86"/>
  <c r="A118" i="86"/>
  <c r="A117" i="86"/>
  <c r="A116" i="86"/>
  <c r="A115" i="86"/>
  <c r="A114" i="86"/>
  <c r="A113" i="86"/>
  <c r="A112" i="86"/>
  <c r="A111" i="86"/>
  <c r="A110" i="86"/>
  <c r="A109" i="86"/>
  <c r="A108" i="86"/>
  <c r="A107" i="86"/>
  <c r="A106" i="86"/>
  <c r="A105" i="86"/>
  <c r="A104" i="86"/>
  <c r="A103" i="86"/>
  <c r="A102" i="86"/>
  <c r="A101" i="86"/>
  <c r="A100" i="86"/>
  <c r="A99" i="86"/>
  <c r="A98" i="86"/>
  <c r="A97" i="86"/>
  <c r="A96" i="86"/>
  <c r="A95" i="86"/>
  <c r="A94" i="86"/>
  <c r="A93" i="86"/>
  <c r="A92" i="86"/>
  <c r="A91" i="86"/>
  <c r="A90" i="86"/>
  <c r="A89" i="86"/>
  <c r="A88" i="86"/>
  <c r="A87" i="86"/>
  <c r="A86" i="86"/>
  <c r="A85" i="86"/>
  <c r="A84" i="86"/>
  <c r="A83" i="86"/>
  <c r="A82" i="86"/>
  <c r="A81" i="86"/>
  <c r="A80" i="86"/>
  <c r="A79" i="86"/>
  <c r="A78" i="86"/>
  <c r="A77" i="86"/>
  <c r="A76" i="86"/>
  <c r="A75" i="86"/>
  <c r="A74" i="86"/>
  <c r="A73" i="86"/>
  <c r="A72" i="86"/>
  <c r="A71" i="86"/>
  <c r="A70" i="86"/>
  <c r="A69" i="86"/>
  <c r="A68" i="86"/>
  <c r="A67" i="86"/>
  <c r="A66" i="86"/>
  <c r="A65" i="86"/>
  <c r="A64" i="86"/>
  <c r="A63" i="86"/>
  <c r="A62" i="86"/>
  <c r="A61" i="86"/>
  <c r="A60" i="86"/>
  <c r="A59" i="86"/>
  <c r="A58" i="86"/>
  <c r="A57" i="86"/>
  <c r="A56" i="86"/>
  <c r="A55" i="86"/>
  <c r="A54" i="86"/>
  <c r="A53" i="86"/>
  <c r="A52" i="86"/>
  <c r="A51" i="86"/>
  <c r="A50" i="86"/>
  <c r="A49" i="86"/>
  <c r="A48" i="86"/>
  <c r="A47" i="86"/>
  <c r="A46" i="86"/>
  <c r="A45" i="86"/>
  <c r="A44" i="86"/>
  <c r="A43" i="86"/>
  <c r="A42" i="86"/>
  <c r="A41" i="86"/>
  <c r="A40" i="86"/>
  <c r="A39" i="86"/>
  <c r="A38" i="86"/>
  <c r="A37" i="86"/>
  <c r="A36" i="86"/>
  <c r="A35" i="86"/>
  <c r="A34" i="86"/>
  <c r="A33" i="86"/>
  <c r="A32" i="86"/>
  <c r="A31" i="86"/>
  <c r="A30" i="86"/>
  <c r="A29" i="86"/>
  <c r="A28" i="86"/>
  <c r="A27" i="86"/>
  <c r="A26" i="86"/>
  <c r="A25" i="86"/>
  <c r="A24" i="86"/>
  <c r="A23" i="86"/>
  <c r="A22" i="86"/>
  <c r="A21" i="86"/>
  <c r="A20" i="86"/>
  <c r="A19" i="86"/>
  <c r="A18" i="86"/>
  <c r="A17" i="86"/>
  <c r="A16" i="86"/>
  <c r="A15" i="86"/>
  <c r="A14" i="86"/>
  <c r="A13" i="86"/>
  <c r="A12" i="86"/>
  <c r="A11" i="86"/>
  <c r="A10" i="86"/>
  <c r="A9" i="86"/>
  <c r="A8" i="86"/>
  <c r="A7" i="86"/>
  <c r="A6" i="86"/>
  <c r="A5" i="86"/>
  <c r="A4" i="86"/>
  <c r="A3" i="86"/>
  <c r="A2" i="86"/>
  <c r="E1748" i="86"/>
  <c r="AF1745" i="14" s="1"/>
  <c r="E1747" i="86"/>
  <c r="AF1744" i="14" s="1"/>
  <c r="E1746" i="86"/>
  <c r="AF1743" i="14" s="1"/>
  <c r="E1745" i="86"/>
  <c r="AF1742" i="14" s="1"/>
  <c r="E1744" i="86"/>
  <c r="AF1741" i="14" s="1"/>
  <c r="E1743" i="86"/>
  <c r="AF1740" i="14" s="1"/>
  <c r="E1742" i="86"/>
  <c r="AF1739" i="14" s="1"/>
  <c r="E1741" i="86"/>
  <c r="E1740" i="86"/>
  <c r="AF1737" i="14" s="1"/>
  <c r="E1739" i="86"/>
  <c r="AF1736" i="14" s="1"/>
  <c r="E1738" i="86"/>
  <c r="AF1735" i="14" s="1"/>
  <c r="E1737" i="86"/>
  <c r="AF1734" i="14" s="1"/>
  <c r="E1736" i="86"/>
  <c r="AF1733" i="14" s="1"/>
  <c r="E1735" i="86"/>
  <c r="AF1732" i="14" s="1"/>
  <c r="E1734" i="86"/>
  <c r="AF1731" i="14" s="1"/>
  <c r="E1733" i="86"/>
  <c r="E1732" i="86"/>
  <c r="AF1729" i="14" s="1"/>
  <c r="E1731" i="86"/>
  <c r="AF1728" i="14" s="1"/>
  <c r="E1730" i="86"/>
  <c r="AF1727" i="14" s="1"/>
  <c r="E1729" i="86"/>
  <c r="AF1726" i="14" s="1"/>
  <c r="E1728" i="86"/>
  <c r="AF1725" i="14" s="1"/>
  <c r="E1727" i="86"/>
  <c r="AF1724" i="14" s="1"/>
  <c r="E1726" i="86"/>
  <c r="AF1723" i="14" s="1"/>
  <c r="E1725" i="86"/>
  <c r="E1724" i="86"/>
  <c r="AF1721" i="14" s="1"/>
  <c r="E1723" i="86"/>
  <c r="AF1720" i="14" s="1"/>
  <c r="E1722" i="86"/>
  <c r="AF1719" i="14" s="1"/>
  <c r="E1721" i="86"/>
  <c r="AF1718" i="14" s="1"/>
  <c r="E1720" i="86"/>
  <c r="AF1717" i="14" s="1"/>
  <c r="E1719" i="86"/>
  <c r="AF1716" i="14" s="1"/>
  <c r="E1718" i="86"/>
  <c r="AF1715" i="14" s="1"/>
  <c r="E1717" i="86"/>
  <c r="E1716" i="86"/>
  <c r="AF1713" i="14" s="1"/>
  <c r="E1715" i="86"/>
  <c r="AF1712" i="14" s="1"/>
  <c r="E1714" i="86"/>
  <c r="AF1711" i="14" s="1"/>
  <c r="E1713" i="86"/>
  <c r="AF1710" i="14" s="1"/>
  <c r="E1712" i="86"/>
  <c r="AF1709" i="14" s="1"/>
  <c r="E1711" i="86"/>
  <c r="AF1708" i="14" s="1"/>
  <c r="E1710" i="86"/>
  <c r="AF1707" i="14" s="1"/>
  <c r="E1709" i="86"/>
  <c r="E1708" i="86"/>
  <c r="E1707" i="86"/>
  <c r="AF1704" i="14" s="1"/>
  <c r="E1706" i="86"/>
  <c r="AF1703" i="14" s="1"/>
  <c r="E1705" i="86"/>
  <c r="AF1702" i="14" s="1"/>
  <c r="E1704" i="86"/>
  <c r="AF1701" i="14" s="1"/>
  <c r="E1703" i="86"/>
  <c r="AF1700" i="14" s="1"/>
  <c r="E1702" i="86"/>
  <c r="AF1699" i="14" s="1"/>
  <c r="E1701" i="86"/>
  <c r="E1700" i="86"/>
  <c r="AF1697" i="14" s="1"/>
  <c r="E1699" i="86"/>
  <c r="AF1696" i="14" s="1"/>
  <c r="E1698" i="86"/>
  <c r="AF1695" i="14" s="1"/>
  <c r="E1697" i="86"/>
  <c r="AF1694" i="14" s="1"/>
  <c r="E1696" i="86"/>
  <c r="AF1693" i="14" s="1"/>
  <c r="E1695" i="86"/>
  <c r="AF1692" i="14" s="1"/>
  <c r="E1694" i="86"/>
  <c r="AF1691" i="14" s="1"/>
  <c r="E1693" i="86"/>
  <c r="E1692" i="86"/>
  <c r="AF1689" i="14" s="1"/>
  <c r="E1691" i="86"/>
  <c r="AF1688" i="14" s="1"/>
  <c r="E1690" i="86"/>
  <c r="AF1687" i="14" s="1"/>
  <c r="E1689" i="86"/>
  <c r="AF1686" i="14" s="1"/>
  <c r="E1688" i="86"/>
  <c r="AF1685" i="14" s="1"/>
  <c r="E1687" i="86"/>
  <c r="AF1684" i="14" s="1"/>
  <c r="E1686" i="86"/>
  <c r="AF1683" i="14" s="1"/>
  <c r="E1685" i="86"/>
  <c r="E1684" i="86"/>
  <c r="AF1681" i="14" s="1"/>
  <c r="E1683" i="86"/>
  <c r="AF1680" i="14" s="1"/>
  <c r="E1682" i="86"/>
  <c r="AF1679" i="14" s="1"/>
  <c r="E1681" i="86"/>
  <c r="AF1678" i="14" s="1"/>
  <c r="E1680" i="86"/>
  <c r="AF1677" i="14" s="1"/>
  <c r="E1679" i="86"/>
  <c r="AF1676" i="14" s="1"/>
  <c r="E1678" i="86"/>
  <c r="AF1675" i="14" s="1"/>
  <c r="E1677" i="86"/>
  <c r="E1676" i="86"/>
  <c r="AF1673" i="14" s="1"/>
  <c r="E1675" i="86"/>
  <c r="AF1672" i="14" s="1"/>
  <c r="E1674" i="86"/>
  <c r="AF1671" i="14" s="1"/>
  <c r="E1673" i="86"/>
  <c r="AF1670" i="14" s="1"/>
  <c r="E1672" i="86"/>
  <c r="AF1669" i="14" s="1"/>
  <c r="E1671" i="86"/>
  <c r="AF1668" i="14" s="1"/>
  <c r="E1670" i="86"/>
  <c r="AF1667" i="14" s="1"/>
  <c r="E1669" i="86"/>
  <c r="E1668" i="86"/>
  <c r="AF1665" i="14" s="1"/>
  <c r="E1667" i="86"/>
  <c r="AF1664" i="14" s="1"/>
  <c r="E1666" i="86"/>
  <c r="AF1663" i="14" s="1"/>
  <c r="E1665" i="86"/>
  <c r="E1664" i="86"/>
  <c r="AF1661" i="14" s="1"/>
  <c r="E1663" i="86"/>
  <c r="AF1660" i="14" s="1"/>
  <c r="E1662" i="86"/>
  <c r="AF1659" i="14" s="1"/>
  <c r="E1661" i="86"/>
  <c r="E1660" i="86"/>
  <c r="AF1657" i="14" s="1"/>
  <c r="E1659" i="86"/>
  <c r="AF1656" i="14" s="1"/>
  <c r="E1658" i="86"/>
  <c r="AF1655" i="14" s="1"/>
  <c r="E1657" i="86"/>
  <c r="AF1654" i="14" s="1"/>
  <c r="E1656" i="86"/>
  <c r="AF1653" i="14" s="1"/>
  <c r="E1655" i="86"/>
  <c r="AF1652" i="14" s="1"/>
  <c r="E1654" i="86"/>
  <c r="AF1651" i="14" s="1"/>
  <c r="E1653" i="86"/>
  <c r="E1652" i="86"/>
  <c r="AF1649" i="14" s="1"/>
  <c r="E1651" i="86"/>
  <c r="AF1648" i="14" s="1"/>
  <c r="E1650" i="86"/>
  <c r="AF1647" i="14" s="1"/>
  <c r="E1649" i="86"/>
  <c r="AF1646" i="14" s="1"/>
  <c r="E1648" i="86"/>
  <c r="AF1645" i="14" s="1"/>
  <c r="E1647" i="86"/>
  <c r="AF1644" i="14" s="1"/>
  <c r="E1646" i="86"/>
  <c r="AF1643" i="14" s="1"/>
  <c r="E1645" i="86"/>
  <c r="E1644" i="86"/>
  <c r="AF1641" i="14" s="1"/>
  <c r="E1643" i="86"/>
  <c r="AF1640" i="14" s="1"/>
  <c r="E1642" i="86"/>
  <c r="AF1639" i="14" s="1"/>
  <c r="E1641" i="86"/>
  <c r="AF1638" i="14" s="1"/>
  <c r="E1640" i="86"/>
  <c r="AF1637" i="14" s="1"/>
  <c r="E1639" i="86"/>
  <c r="E1638" i="86"/>
  <c r="AF1635" i="14" s="1"/>
  <c r="E1637" i="86"/>
  <c r="E1636" i="86"/>
  <c r="AF1633" i="14" s="1"/>
  <c r="E1635" i="86"/>
  <c r="AF1632" i="14" s="1"/>
  <c r="E1634" i="86"/>
  <c r="AF1631" i="14" s="1"/>
  <c r="E1633" i="86"/>
  <c r="AF1630" i="14" s="1"/>
  <c r="E1632" i="86"/>
  <c r="AF1629" i="14" s="1"/>
  <c r="E1631" i="86"/>
  <c r="AF1628" i="14" s="1"/>
  <c r="E1630" i="86"/>
  <c r="AF1627" i="14" s="1"/>
  <c r="E1629" i="86"/>
  <c r="E1628" i="86"/>
  <c r="AF1625" i="14" s="1"/>
  <c r="E1627" i="86"/>
  <c r="AF1624" i="14" s="1"/>
  <c r="E1626" i="86"/>
  <c r="AF1623" i="14" s="1"/>
  <c r="E1625" i="86"/>
  <c r="AF1622" i="14" s="1"/>
  <c r="E1624" i="86"/>
  <c r="AF1621" i="14" s="1"/>
  <c r="E1623" i="86"/>
  <c r="AF1620" i="14" s="1"/>
  <c r="E1622" i="86"/>
  <c r="AF1619" i="14" s="1"/>
  <c r="E1621" i="86"/>
  <c r="E1620" i="86"/>
  <c r="AF1617" i="14" s="1"/>
  <c r="E1619" i="86"/>
  <c r="AF1616" i="14" s="1"/>
  <c r="E1618" i="86"/>
  <c r="AF1615" i="14" s="1"/>
  <c r="E1617" i="86"/>
  <c r="AF1614" i="14" s="1"/>
  <c r="E1616" i="86"/>
  <c r="AF1613" i="14" s="1"/>
  <c r="E1615" i="86"/>
  <c r="AF1612" i="14" s="1"/>
  <c r="E1614" i="86"/>
  <c r="AF1611" i="14" s="1"/>
  <c r="E1613" i="86"/>
  <c r="E1612" i="86"/>
  <c r="AF1609" i="14" s="1"/>
  <c r="E1611" i="86"/>
  <c r="AF1608" i="14" s="1"/>
  <c r="E1610" i="86"/>
  <c r="AF1607" i="14" s="1"/>
  <c r="E1609" i="86"/>
  <c r="AF1606" i="14" s="1"/>
  <c r="E1608" i="86"/>
  <c r="AF1605" i="14" s="1"/>
  <c r="E1607" i="86"/>
  <c r="AF1604" i="14" s="1"/>
  <c r="E1606" i="86"/>
  <c r="AF1603" i="14" s="1"/>
  <c r="E1605" i="86"/>
  <c r="E1604" i="86"/>
  <c r="AF1601" i="14" s="1"/>
  <c r="E1603" i="86"/>
  <c r="AF1600" i="14" s="1"/>
  <c r="E1602" i="86"/>
  <c r="AF1599" i="14" s="1"/>
  <c r="E1601" i="86"/>
  <c r="AF1598" i="14" s="1"/>
  <c r="E1600" i="86"/>
  <c r="AF1597" i="14" s="1"/>
  <c r="E1599" i="86"/>
  <c r="AF1596" i="14" s="1"/>
  <c r="E1598" i="86"/>
  <c r="AF1595" i="14" s="1"/>
  <c r="E1597" i="86"/>
  <c r="E1596" i="86"/>
  <c r="AF1593" i="14" s="1"/>
  <c r="E1595" i="86"/>
  <c r="AF1592" i="14" s="1"/>
  <c r="E1594" i="86"/>
  <c r="AF1591" i="14" s="1"/>
  <c r="E1593" i="86"/>
  <c r="AF1590" i="14" s="1"/>
  <c r="E1592" i="86"/>
  <c r="AF1589" i="14" s="1"/>
  <c r="E1591" i="86"/>
  <c r="AF1588" i="14" s="1"/>
  <c r="E1590" i="86"/>
  <c r="AF1587" i="14" s="1"/>
  <c r="E1589" i="86"/>
  <c r="E1588" i="86"/>
  <c r="AF1585" i="14" s="1"/>
  <c r="E1587" i="86"/>
  <c r="AF1584" i="14" s="1"/>
  <c r="E1586" i="86"/>
  <c r="AF1583" i="14" s="1"/>
  <c r="E1585" i="86"/>
  <c r="AF1582" i="14" s="1"/>
  <c r="E1584" i="86"/>
  <c r="AF1581" i="14" s="1"/>
  <c r="E1583" i="86"/>
  <c r="AF1580" i="14" s="1"/>
  <c r="E1582" i="86"/>
  <c r="AF1579" i="14" s="1"/>
  <c r="E1581" i="86"/>
  <c r="E1580" i="86"/>
  <c r="AF1577" i="14" s="1"/>
  <c r="E1579" i="86"/>
  <c r="AF1576" i="14" s="1"/>
  <c r="E1578" i="86"/>
  <c r="AF1575" i="14" s="1"/>
  <c r="E1577" i="86"/>
  <c r="AF1574" i="14" s="1"/>
  <c r="E1576" i="86"/>
  <c r="E1575" i="86"/>
  <c r="AF1572" i="14" s="1"/>
  <c r="E1574" i="86"/>
  <c r="AF1571" i="14" s="1"/>
  <c r="E1573" i="86"/>
  <c r="E1572" i="86"/>
  <c r="AF1569" i="14" s="1"/>
  <c r="E1571" i="86"/>
  <c r="AF1568" i="14" s="1"/>
  <c r="E1570" i="86"/>
  <c r="AF1567" i="14" s="1"/>
  <c r="E1569" i="86"/>
  <c r="AF1566" i="14" s="1"/>
  <c r="E1568" i="86"/>
  <c r="AF1565" i="14" s="1"/>
  <c r="E1567" i="86"/>
  <c r="AF1564" i="14" s="1"/>
  <c r="E1566" i="86"/>
  <c r="AF1563" i="14" s="1"/>
  <c r="E1565" i="86"/>
  <c r="E1564" i="86"/>
  <c r="AF1561" i="14" s="1"/>
  <c r="E1563" i="86"/>
  <c r="AF1560" i="14" s="1"/>
  <c r="E1562" i="86"/>
  <c r="AF1559" i="14" s="1"/>
  <c r="E1561" i="86"/>
  <c r="AF1558" i="14" s="1"/>
  <c r="E1560" i="86"/>
  <c r="AF1557" i="14" s="1"/>
  <c r="E1559" i="86"/>
  <c r="AF1556" i="14" s="1"/>
  <c r="E1558" i="86"/>
  <c r="AF1555" i="14" s="1"/>
  <c r="E1557" i="86"/>
  <c r="E1556" i="86"/>
  <c r="AF1553" i="14" s="1"/>
  <c r="E1555" i="86"/>
  <c r="E1554" i="86"/>
  <c r="AF1551" i="14" s="1"/>
  <c r="E1553" i="86"/>
  <c r="AF1550" i="14" s="1"/>
  <c r="E1552" i="86"/>
  <c r="AF1549" i="14" s="1"/>
  <c r="E1551" i="86"/>
  <c r="AF1548" i="14" s="1"/>
  <c r="E1550" i="86"/>
  <c r="AF1547" i="14" s="1"/>
  <c r="E1549" i="86"/>
  <c r="E1548" i="86"/>
  <c r="AF1545" i="14" s="1"/>
  <c r="E1547" i="86"/>
  <c r="AF1544" i="14" s="1"/>
  <c r="E1546" i="86"/>
  <c r="AF1543" i="14" s="1"/>
  <c r="E1545" i="86"/>
  <c r="AF1542" i="14" s="1"/>
  <c r="E1544" i="86"/>
  <c r="AF1541" i="14" s="1"/>
  <c r="E1543" i="86"/>
  <c r="AF1540" i="14" s="1"/>
  <c r="E1542" i="86"/>
  <c r="AF1539" i="14" s="1"/>
  <c r="E1541" i="86"/>
  <c r="E1540" i="86"/>
  <c r="AF1537" i="14" s="1"/>
  <c r="E1539" i="86"/>
  <c r="AF1536" i="14" s="1"/>
  <c r="E1538" i="86"/>
  <c r="AF1535" i="14" s="1"/>
  <c r="E1537" i="86"/>
  <c r="AF1534" i="14" s="1"/>
  <c r="E1536" i="86"/>
  <c r="AF1533" i="14" s="1"/>
  <c r="E1535" i="86"/>
  <c r="E1534" i="86"/>
  <c r="AF1531" i="14" s="1"/>
  <c r="E1533" i="86"/>
  <c r="E1532" i="86"/>
  <c r="AF1529" i="14" s="1"/>
  <c r="E1531" i="86"/>
  <c r="AF1528" i="14" s="1"/>
  <c r="E1530" i="86"/>
  <c r="AF1527" i="14" s="1"/>
  <c r="E1529" i="86"/>
  <c r="AF1526" i="14" s="1"/>
  <c r="E1528" i="86"/>
  <c r="E1527" i="86"/>
  <c r="AF1524" i="14" s="1"/>
  <c r="E1526" i="86"/>
  <c r="AF1523" i="14" s="1"/>
  <c r="E1525" i="86"/>
  <c r="E1524" i="86"/>
  <c r="AF1521" i="14" s="1"/>
  <c r="E1523" i="86"/>
  <c r="AF1520" i="14" s="1"/>
  <c r="E1522" i="86"/>
  <c r="AF1519" i="14" s="1"/>
  <c r="E1521" i="86"/>
  <c r="AF1518" i="14" s="1"/>
  <c r="E1520" i="86"/>
  <c r="AF1517" i="14" s="1"/>
  <c r="E1519" i="86"/>
  <c r="AF1516" i="14" s="1"/>
  <c r="E1518" i="86"/>
  <c r="AF1515" i="14" s="1"/>
  <c r="E1517" i="86"/>
  <c r="E1516" i="86"/>
  <c r="AF1513" i="14" s="1"/>
  <c r="E1515" i="86"/>
  <c r="AF1512" i="14" s="1"/>
  <c r="E1514" i="86"/>
  <c r="AF1511" i="14" s="1"/>
  <c r="E1513" i="86"/>
  <c r="AF1510" i="14" s="1"/>
  <c r="E1512" i="86"/>
  <c r="AF1509" i="14" s="1"/>
  <c r="E1511" i="86"/>
  <c r="AF1508" i="14" s="1"/>
  <c r="E1510" i="86"/>
  <c r="AF1507" i="14" s="1"/>
  <c r="E1509" i="86"/>
  <c r="E1508" i="86"/>
  <c r="AF1505" i="14" s="1"/>
  <c r="E1507" i="86"/>
  <c r="AF1504" i="14" s="1"/>
  <c r="E1506" i="86"/>
  <c r="AF1503" i="14" s="1"/>
  <c r="E1505" i="86"/>
  <c r="AF1502" i="14" s="1"/>
  <c r="E1504" i="86"/>
  <c r="AF1501" i="14" s="1"/>
  <c r="E1503" i="86"/>
  <c r="AF1500" i="14" s="1"/>
  <c r="E1502" i="86"/>
  <c r="AF1499" i="14" s="1"/>
  <c r="E1501" i="86"/>
  <c r="E1500" i="86"/>
  <c r="AF1497" i="14" s="1"/>
  <c r="E1499" i="86"/>
  <c r="AF1496" i="14" s="1"/>
  <c r="E1498" i="86"/>
  <c r="AF1495" i="14" s="1"/>
  <c r="E1497" i="86"/>
  <c r="AF1494" i="14" s="1"/>
  <c r="E1496" i="86"/>
  <c r="AF1493" i="14" s="1"/>
  <c r="E1495" i="86"/>
  <c r="AF1492" i="14" s="1"/>
  <c r="E1494" i="86"/>
  <c r="AF1491" i="14" s="1"/>
  <c r="E1493" i="86"/>
  <c r="E1492" i="86"/>
  <c r="AF1489" i="14" s="1"/>
  <c r="E1491" i="86"/>
  <c r="AF1488" i="14" s="1"/>
  <c r="E1490" i="86"/>
  <c r="AF1487" i="14" s="1"/>
  <c r="E1489" i="86"/>
  <c r="AF1486" i="14" s="1"/>
  <c r="E1488" i="86"/>
  <c r="AF1485" i="14" s="1"/>
  <c r="E1487" i="86"/>
  <c r="AF1484" i="14" s="1"/>
  <c r="E1486" i="86"/>
  <c r="AF1483" i="14" s="1"/>
  <c r="E1485" i="86"/>
  <c r="E1484" i="86"/>
  <c r="AF1481" i="14" s="1"/>
  <c r="E1483" i="86"/>
  <c r="AF1480" i="14" s="1"/>
  <c r="E1482" i="86"/>
  <c r="AF1479" i="14" s="1"/>
  <c r="E1481" i="86"/>
  <c r="AF1478" i="14" s="1"/>
  <c r="E1480" i="86"/>
  <c r="AF1477" i="14" s="1"/>
  <c r="E1479" i="86"/>
  <c r="AF1476" i="14" s="1"/>
  <c r="E1478" i="86"/>
  <c r="AF1475" i="14" s="1"/>
  <c r="E1477" i="86"/>
  <c r="E1476" i="86"/>
  <c r="AF1473" i="14" s="1"/>
  <c r="E1475" i="86"/>
  <c r="E1474" i="86"/>
  <c r="AF1471" i="14" s="1"/>
  <c r="E1473" i="86"/>
  <c r="AF1470" i="14" s="1"/>
  <c r="E1472" i="86"/>
  <c r="AF1469" i="14" s="1"/>
  <c r="E1471" i="86"/>
  <c r="AF1468" i="14" s="1"/>
  <c r="E1470" i="86"/>
  <c r="AF1467" i="14" s="1"/>
  <c r="E1469" i="86"/>
  <c r="E1468" i="86"/>
  <c r="AF1465" i="14" s="1"/>
  <c r="E1467" i="86"/>
  <c r="AF1464" i="14" s="1"/>
  <c r="E1466" i="86"/>
  <c r="AF1463" i="14" s="1"/>
  <c r="E1465" i="86"/>
  <c r="AF1462" i="14" s="1"/>
  <c r="E1464" i="86"/>
  <c r="AF1461" i="14" s="1"/>
  <c r="E1463" i="86"/>
  <c r="AF1460" i="14" s="1"/>
  <c r="E1462" i="86"/>
  <c r="AF1459" i="14" s="1"/>
  <c r="E1461" i="86"/>
  <c r="E1460" i="86"/>
  <c r="AF1457" i="14" s="1"/>
  <c r="E1459" i="86"/>
  <c r="AF1456" i="14" s="1"/>
  <c r="E1458" i="86"/>
  <c r="AF1455" i="14" s="1"/>
  <c r="E1457" i="86"/>
  <c r="AF1454" i="14" s="1"/>
  <c r="E1456" i="86"/>
  <c r="AF1453" i="14" s="1"/>
  <c r="E1455" i="86"/>
  <c r="AF1452" i="14" s="1"/>
  <c r="E1454" i="86"/>
  <c r="AF1451" i="14" s="1"/>
  <c r="E1453" i="86"/>
  <c r="E1452" i="86"/>
  <c r="AF1449" i="14" s="1"/>
  <c r="E1451" i="86"/>
  <c r="AF1448" i="14" s="1"/>
  <c r="E1450" i="86"/>
  <c r="AF1447" i="14" s="1"/>
  <c r="E1449" i="86"/>
  <c r="AF1446" i="14" s="1"/>
  <c r="E1448" i="86"/>
  <c r="AF1445" i="14" s="1"/>
  <c r="E1447" i="86"/>
  <c r="AF1444" i="14" s="1"/>
  <c r="E1446" i="86"/>
  <c r="AF1443" i="14" s="1"/>
  <c r="E1445" i="86"/>
  <c r="E1444" i="86"/>
  <c r="AF1441" i="14" s="1"/>
  <c r="E1443" i="86"/>
  <c r="AF1440" i="14" s="1"/>
  <c r="E1442" i="86"/>
  <c r="AF1439" i="14" s="1"/>
  <c r="E1441" i="86"/>
  <c r="E1440" i="86"/>
  <c r="AF1437" i="14" s="1"/>
  <c r="E1439" i="86"/>
  <c r="AF1436" i="14" s="1"/>
  <c r="E1438" i="86"/>
  <c r="AF1435" i="14" s="1"/>
  <c r="E1437" i="86"/>
  <c r="E1436" i="86"/>
  <c r="AF1433" i="14" s="1"/>
  <c r="E1435" i="86"/>
  <c r="AF1432" i="14" s="1"/>
  <c r="E1434" i="86"/>
  <c r="AF1431" i="14" s="1"/>
  <c r="E1433" i="86"/>
  <c r="AF1430" i="14" s="1"/>
  <c r="E1432" i="86"/>
  <c r="AF1429" i="14" s="1"/>
  <c r="E1431" i="86"/>
  <c r="AF1428" i="14" s="1"/>
  <c r="E1430" i="86"/>
  <c r="AF1427" i="14" s="1"/>
  <c r="E1429" i="86"/>
  <c r="E1428" i="86"/>
  <c r="AF1425" i="14" s="1"/>
  <c r="E1427" i="86"/>
  <c r="AF1424" i="14" s="1"/>
  <c r="E1426" i="86"/>
  <c r="AF1423" i="14" s="1"/>
  <c r="E1425" i="86"/>
  <c r="AF1422" i="14" s="1"/>
  <c r="E1424" i="86"/>
  <c r="AF1421" i="14" s="1"/>
  <c r="E1423" i="86"/>
  <c r="AF1420" i="14" s="1"/>
  <c r="E1422" i="86"/>
  <c r="AF1419" i="14" s="1"/>
  <c r="E1421" i="86"/>
  <c r="E1420" i="86"/>
  <c r="AF1417" i="14" s="1"/>
  <c r="E1419" i="86"/>
  <c r="AF1416" i="14" s="1"/>
  <c r="E1418" i="86"/>
  <c r="AF1415" i="14" s="1"/>
  <c r="E1417" i="86"/>
  <c r="AF1414" i="14" s="1"/>
  <c r="E1416" i="86"/>
  <c r="AF1413" i="14" s="1"/>
  <c r="E1415" i="86"/>
  <c r="AF1412" i="14" s="1"/>
  <c r="E1414" i="86"/>
  <c r="AF1411" i="14" s="1"/>
  <c r="E1413" i="86"/>
  <c r="E1412" i="86"/>
  <c r="AF1409" i="14" s="1"/>
  <c r="E1411" i="86"/>
  <c r="AF1408" i="14" s="1"/>
  <c r="E1410" i="86"/>
  <c r="AF1407" i="14" s="1"/>
  <c r="E1409" i="86"/>
  <c r="AF1406" i="14" s="1"/>
  <c r="E1408" i="86"/>
  <c r="AF1405" i="14" s="1"/>
  <c r="E1407" i="86"/>
  <c r="AF1404" i="14" s="1"/>
  <c r="E1406" i="86"/>
  <c r="AF1403" i="14" s="1"/>
  <c r="E1405" i="86"/>
  <c r="E1404" i="86"/>
  <c r="E1403" i="86"/>
  <c r="AF1400" i="14" s="1"/>
  <c r="E1402" i="86"/>
  <c r="AF1399" i="14" s="1"/>
  <c r="E1401" i="86"/>
  <c r="AF1398" i="14" s="1"/>
  <c r="E1400" i="86"/>
  <c r="AF1397" i="14" s="1"/>
  <c r="E1399" i="86"/>
  <c r="AF1396" i="14" s="1"/>
  <c r="E1398" i="86"/>
  <c r="AF1395" i="14" s="1"/>
  <c r="E1397" i="86"/>
  <c r="E1396" i="86"/>
  <c r="AF1393" i="14" s="1"/>
  <c r="E1395" i="86"/>
  <c r="AF1392" i="14" s="1"/>
  <c r="E1394" i="86"/>
  <c r="AF1391" i="14" s="1"/>
  <c r="E1393" i="86"/>
  <c r="AF1390" i="14" s="1"/>
  <c r="E1392" i="86"/>
  <c r="AF1389" i="14" s="1"/>
  <c r="E1391" i="86"/>
  <c r="AF1388" i="14" s="1"/>
  <c r="E1390" i="86"/>
  <c r="AF1387" i="14" s="1"/>
  <c r="E1389" i="86"/>
  <c r="E1388" i="86"/>
  <c r="AF1385" i="14" s="1"/>
  <c r="E1387" i="86"/>
  <c r="AF1384" i="14" s="1"/>
  <c r="E1386" i="86"/>
  <c r="AF1383" i="14" s="1"/>
  <c r="E1385" i="86"/>
  <c r="AF1382" i="14" s="1"/>
  <c r="E1384" i="86"/>
  <c r="AF1381" i="14" s="1"/>
  <c r="E1383" i="86"/>
  <c r="AF1380" i="14" s="1"/>
  <c r="E1382" i="86"/>
  <c r="AF1379" i="14" s="1"/>
  <c r="E1381" i="86"/>
  <c r="E1380" i="86"/>
  <c r="E1379" i="86"/>
  <c r="AF1376" i="14" s="1"/>
  <c r="E1378" i="86"/>
  <c r="AF1375" i="14" s="1"/>
  <c r="E1377" i="86"/>
  <c r="AF1374" i="14" s="1"/>
  <c r="E1376" i="86"/>
  <c r="AF1373" i="14" s="1"/>
  <c r="E1375" i="86"/>
  <c r="AF1372" i="14" s="1"/>
  <c r="E1374" i="86"/>
  <c r="AF1371" i="14" s="1"/>
  <c r="E1373" i="86"/>
  <c r="E1372" i="86"/>
  <c r="AF1369" i="14" s="1"/>
  <c r="E1371" i="86"/>
  <c r="AF1368" i="14" s="1"/>
  <c r="E1370" i="86"/>
  <c r="AF1367" i="14" s="1"/>
  <c r="E1369" i="86"/>
  <c r="AF1366" i="14" s="1"/>
  <c r="E1368" i="86"/>
  <c r="AF1365" i="14" s="1"/>
  <c r="E1367" i="86"/>
  <c r="AF1364" i="14" s="1"/>
  <c r="E1366" i="86"/>
  <c r="AF1363" i="14" s="1"/>
  <c r="E1365" i="86"/>
  <c r="E1364" i="86"/>
  <c r="AF1361" i="14" s="1"/>
  <c r="E1363" i="86"/>
  <c r="AF1360" i="14" s="1"/>
  <c r="E1362" i="86"/>
  <c r="AF1359" i="14" s="1"/>
  <c r="E1361" i="86"/>
  <c r="E1360" i="86"/>
  <c r="AF1357" i="14" s="1"/>
  <c r="E1359" i="86"/>
  <c r="AF1356" i="14" s="1"/>
  <c r="E1358" i="86"/>
  <c r="AF1355" i="14" s="1"/>
  <c r="E1357" i="86"/>
  <c r="E1356" i="86"/>
  <c r="AF1353" i="14" s="1"/>
  <c r="E1355" i="86"/>
  <c r="AF1352" i="14" s="1"/>
  <c r="E1354" i="86"/>
  <c r="AF1351" i="14" s="1"/>
  <c r="E1353" i="86"/>
  <c r="AF1350" i="14" s="1"/>
  <c r="E1352" i="86"/>
  <c r="AF1349" i="14" s="1"/>
  <c r="E1351" i="86"/>
  <c r="AF1348" i="14" s="1"/>
  <c r="E1350" i="86"/>
  <c r="AF1347" i="14" s="1"/>
  <c r="E1349" i="86"/>
  <c r="E1348" i="86"/>
  <c r="AF1345" i="14" s="1"/>
  <c r="E1347" i="86"/>
  <c r="AF1344" i="14" s="1"/>
  <c r="E1346" i="86"/>
  <c r="AF1343" i="14" s="1"/>
  <c r="E1345" i="86"/>
  <c r="AF1342" i="14" s="1"/>
  <c r="E1344" i="86"/>
  <c r="AF1341" i="14" s="1"/>
  <c r="E1343" i="86"/>
  <c r="AF1340" i="14" s="1"/>
  <c r="E1342" i="86"/>
  <c r="AF1339" i="14" s="1"/>
  <c r="E1341" i="86"/>
  <c r="E1340" i="86"/>
  <c r="AF1337" i="14" s="1"/>
  <c r="E1339" i="86"/>
  <c r="AF1336" i="14" s="1"/>
  <c r="E1338" i="86"/>
  <c r="AF1335" i="14" s="1"/>
  <c r="E1337" i="86"/>
  <c r="AF1334" i="14" s="1"/>
  <c r="E1336" i="86"/>
  <c r="AF1333" i="14" s="1"/>
  <c r="E1335" i="86"/>
  <c r="AF1332" i="14" s="1"/>
  <c r="E1334" i="86"/>
  <c r="AF1331" i="14" s="1"/>
  <c r="E1333" i="86"/>
  <c r="E1332" i="86"/>
  <c r="AF1329" i="14" s="1"/>
  <c r="E1331" i="86"/>
  <c r="AF1328" i="14" s="1"/>
  <c r="E1330" i="86"/>
  <c r="AF1327" i="14" s="1"/>
  <c r="E1329" i="86"/>
  <c r="AF1326" i="14" s="1"/>
  <c r="E1328" i="86"/>
  <c r="AF1325" i="14" s="1"/>
  <c r="E1327" i="86"/>
  <c r="AF1324" i="14" s="1"/>
  <c r="E1326" i="86"/>
  <c r="AF1323" i="14" s="1"/>
  <c r="E1325" i="86"/>
  <c r="E1324" i="86"/>
  <c r="AF1321" i="14" s="1"/>
  <c r="E1323" i="86"/>
  <c r="AF1320" i="14" s="1"/>
  <c r="E1322" i="86"/>
  <c r="AF1319" i="14" s="1"/>
  <c r="E1321" i="86"/>
  <c r="AF1318" i="14" s="1"/>
  <c r="E1320" i="86"/>
  <c r="AF1317" i="14" s="1"/>
  <c r="E1319" i="86"/>
  <c r="AF1316" i="14" s="1"/>
  <c r="E1318" i="86"/>
  <c r="AF1315" i="14" s="1"/>
  <c r="E1317" i="86"/>
  <c r="E1316" i="86"/>
  <c r="AF1313" i="14" s="1"/>
  <c r="E1315" i="86"/>
  <c r="AF1312" i="14" s="1"/>
  <c r="E1314" i="86"/>
  <c r="AF1311" i="14" s="1"/>
  <c r="E1313" i="86"/>
  <c r="AF1310" i="14" s="1"/>
  <c r="E1312" i="86"/>
  <c r="AF1309" i="14" s="1"/>
  <c r="E1311" i="86"/>
  <c r="E1310" i="86"/>
  <c r="AF1307" i="14" s="1"/>
  <c r="E1309" i="86"/>
  <c r="E1308" i="86"/>
  <c r="AF1305" i="14" s="1"/>
  <c r="E1307" i="86"/>
  <c r="AF1304" i="14" s="1"/>
  <c r="E1306" i="86"/>
  <c r="AF1303" i="14" s="1"/>
  <c r="E1305" i="86"/>
  <c r="AF1302" i="14" s="1"/>
  <c r="E1304" i="86"/>
  <c r="AF1301" i="14" s="1"/>
  <c r="E1303" i="86"/>
  <c r="AF1300" i="14" s="1"/>
  <c r="E1302" i="86"/>
  <c r="AF1299" i="14" s="1"/>
  <c r="E1301" i="86"/>
  <c r="E1300" i="86"/>
  <c r="AF1297" i="14" s="1"/>
  <c r="E1299" i="86"/>
  <c r="AF1296" i="14" s="1"/>
  <c r="E1298" i="86"/>
  <c r="AF1295" i="14" s="1"/>
  <c r="E1297" i="86"/>
  <c r="AF1294" i="14" s="1"/>
  <c r="E1296" i="86"/>
  <c r="AF1293" i="14" s="1"/>
  <c r="E1295" i="86"/>
  <c r="AF1292" i="14" s="1"/>
  <c r="E1294" i="86"/>
  <c r="AF1291" i="14" s="1"/>
  <c r="E1293" i="86"/>
  <c r="E1292" i="86"/>
  <c r="E1291" i="86"/>
  <c r="AF1288" i="14" s="1"/>
  <c r="E1290" i="86"/>
  <c r="AF1287" i="14" s="1"/>
  <c r="E1289" i="86"/>
  <c r="AF1286" i="14" s="1"/>
  <c r="E1288" i="86"/>
  <c r="AF1285" i="14" s="1"/>
  <c r="E1287" i="86"/>
  <c r="AF1284" i="14" s="1"/>
  <c r="E1286" i="86"/>
  <c r="AF1283" i="14" s="1"/>
  <c r="E1285" i="86"/>
  <c r="E1284" i="86"/>
  <c r="AF1281" i="14" s="1"/>
  <c r="E1283" i="86"/>
  <c r="AF1280" i="14" s="1"/>
  <c r="E1282" i="86"/>
  <c r="AF1279" i="14" s="1"/>
  <c r="E1281" i="86"/>
  <c r="AF1278" i="14" s="1"/>
  <c r="E1280" i="86"/>
  <c r="AF1277" i="14" s="1"/>
  <c r="E1279" i="86"/>
  <c r="AF1276" i="14" s="1"/>
  <c r="E1278" i="86"/>
  <c r="AF1275" i="14" s="1"/>
  <c r="E1277" i="86"/>
  <c r="E1276" i="86"/>
  <c r="AF1273" i="14" s="1"/>
  <c r="E1275" i="86"/>
  <c r="AF1272" i="14" s="1"/>
  <c r="E1274" i="86"/>
  <c r="AF1271" i="14" s="1"/>
  <c r="E1273" i="86"/>
  <c r="E1272" i="86"/>
  <c r="E1271" i="86"/>
  <c r="AF1268" i="14" s="1"/>
  <c r="E1270" i="86"/>
  <c r="AF1267" i="14" s="1"/>
  <c r="E1269" i="86"/>
  <c r="E1268" i="86"/>
  <c r="AF1265" i="14" s="1"/>
  <c r="E1267" i="86"/>
  <c r="AF1264" i="14" s="1"/>
  <c r="E1266" i="86"/>
  <c r="AF1263" i="14" s="1"/>
  <c r="E1265" i="86"/>
  <c r="AF1262" i="14" s="1"/>
  <c r="E1264" i="86"/>
  <c r="AF1261" i="14" s="1"/>
  <c r="E1263" i="86"/>
  <c r="AF1260" i="14" s="1"/>
  <c r="E1262" i="86"/>
  <c r="AF1259" i="14" s="1"/>
  <c r="E1261" i="86"/>
  <c r="E1260" i="86"/>
  <c r="AF1257" i="14" s="1"/>
  <c r="E1259" i="86"/>
  <c r="AF1256" i="14" s="1"/>
  <c r="E1258" i="86"/>
  <c r="AF1255" i="14" s="1"/>
  <c r="E1257" i="86"/>
  <c r="AF1254" i="14" s="1"/>
  <c r="E1256" i="86"/>
  <c r="AF1253" i="14" s="1"/>
  <c r="E1255" i="86"/>
  <c r="AF1252" i="14" s="1"/>
  <c r="E1254" i="86"/>
  <c r="AF1251" i="14" s="1"/>
  <c r="E1253" i="86"/>
  <c r="E1252" i="86"/>
  <c r="AF1249" i="14" s="1"/>
  <c r="E1251" i="86"/>
  <c r="AF1248" i="14" s="1"/>
  <c r="E1250" i="86"/>
  <c r="AF1247" i="14" s="1"/>
  <c r="E1249" i="86"/>
  <c r="AF1246" i="14" s="1"/>
  <c r="E1248" i="86"/>
  <c r="AF1245" i="14" s="1"/>
  <c r="E1247" i="86"/>
  <c r="AF1244" i="14" s="1"/>
  <c r="E1246" i="86"/>
  <c r="AF1243" i="14" s="1"/>
  <c r="E1245" i="86"/>
  <c r="E1244" i="86"/>
  <c r="AF1241" i="14" s="1"/>
  <c r="E1243" i="86"/>
  <c r="E1242" i="86"/>
  <c r="AF1239" i="14" s="1"/>
  <c r="E1241" i="86"/>
  <c r="AF1238" i="14" s="1"/>
  <c r="E1240" i="86"/>
  <c r="AF1237" i="14" s="1"/>
  <c r="E1239" i="86"/>
  <c r="AF1236" i="14" s="1"/>
  <c r="E1238" i="86"/>
  <c r="AF1235" i="14" s="1"/>
  <c r="E1237" i="86"/>
  <c r="E1236" i="86"/>
  <c r="AF1233" i="14" s="1"/>
  <c r="E1235" i="86"/>
  <c r="AF1232" i="14" s="1"/>
  <c r="E1234" i="86"/>
  <c r="AF1231" i="14" s="1"/>
  <c r="E1233" i="86"/>
  <c r="AF1230" i="14" s="1"/>
  <c r="E1232" i="86"/>
  <c r="AF1229" i="14" s="1"/>
  <c r="E1231" i="86"/>
  <c r="AF1228" i="14" s="1"/>
  <c r="E1230" i="86"/>
  <c r="AF1227" i="14" s="1"/>
  <c r="E1229" i="86"/>
  <c r="E1228" i="86"/>
  <c r="AF1225" i="14" s="1"/>
  <c r="E1227" i="86"/>
  <c r="AF1224" i="14" s="1"/>
  <c r="E1226" i="86"/>
  <c r="AF1223" i="14" s="1"/>
  <c r="E1225" i="86"/>
  <c r="AF1222" i="14" s="1"/>
  <c r="E1224" i="86"/>
  <c r="AF1221" i="14" s="1"/>
  <c r="E1223" i="86"/>
  <c r="AF1220" i="14" s="1"/>
  <c r="E1222" i="86"/>
  <c r="AF1219" i="14" s="1"/>
  <c r="E1221" i="86"/>
  <c r="E1220" i="86"/>
  <c r="AF1217" i="14" s="1"/>
  <c r="E1219" i="86"/>
  <c r="AF1216" i="14" s="1"/>
  <c r="E1218" i="86"/>
  <c r="AF1215" i="14" s="1"/>
  <c r="E1217" i="86"/>
  <c r="AF1214" i="14" s="1"/>
  <c r="E1216" i="86"/>
  <c r="AF1213" i="14" s="1"/>
  <c r="E1215" i="86"/>
  <c r="AF1212" i="14" s="1"/>
  <c r="E1214" i="86"/>
  <c r="AF1211" i="14" s="1"/>
  <c r="E1213" i="86"/>
  <c r="E1212" i="86"/>
  <c r="AF1209" i="14" s="1"/>
  <c r="E1211" i="86"/>
  <c r="AF1208" i="14" s="1"/>
  <c r="E1210" i="86"/>
  <c r="AF1207" i="14" s="1"/>
  <c r="E1209" i="86"/>
  <c r="AF1206" i="14" s="1"/>
  <c r="E1208" i="86"/>
  <c r="AF1205" i="14" s="1"/>
  <c r="E1207" i="86"/>
  <c r="AF1204" i="14" s="1"/>
  <c r="E1206" i="86"/>
  <c r="AF1203" i="14" s="1"/>
  <c r="E1205" i="86"/>
  <c r="E1204" i="86"/>
  <c r="E1203" i="86"/>
  <c r="AF1200" i="14" s="1"/>
  <c r="E1202" i="86"/>
  <c r="AF1199" i="14" s="1"/>
  <c r="E1201" i="86"/>
  <c r="AF1198" i="14" s="1"/>
  <c r="E1200" i="86"/>
  <c r="AF1197" i="14" s="1"/>
  <c r="E1199" i="86"/>
  <c r="AF1196" i="14" s="1"/>
  <c r="E1198" i="86"/>
  <c r="AF1195" i="14" s="1"/>
  <c r="E1197" i="86"/>
  <c r="E1196" i="86"/>
  <c r="AF1193" i="14" s="1"/>
  <c r="E1195" i="86"/>
  <c r="AF1192" i="14" s="1"/>
  <c r="E1194" i="86"/>
  <c r="AF1191" i="14" s="1"/>
  <c r="E1193" i="86"/>
  <c r="AF1190" i="14" s="1"/>
  <c r="E1192" i="86"/>
  <c r="AF1189" i="14" s="1"/>
  <c r="E1191" i="86"/>
  <c r="AF1188" i="14" s="1"/>
  <c r="E1190" i="86"/>
  <c r="AF1187" i="14" s="1"/>
  <c r="E1189" i="86"/>
  <c r="E1188" i="86"/>
  <c r="AF1185" i="14" s="1"/>
  <c r="E1187" i="86"/>
  <c r="AF1184" i="14" s="1"/>
  <c r="E1186" i="86"/>
  <c r="AF1183" i="14" s="1"/>
  <c r="E1185" i="86"/>
  <c r="AF1182" i="14" s="1"/>
  <c r="E1184" i="86"/>
  <c r="AF1181" i="14" s="1"/>
  <c r="E1183" i="86"/>
  <c r="AF1180" i="14" s="1"/>
  <c r="E1182" i="86"/>
  <c r="AF1179" i="14" s="1"/>
  <c r="E1181" i="86"/>
  <c r="E1180" i="86"/>
  <c r="AF1177" i="14" s="1"/>
  <c r="E1179" i="86"/>
  <c r="AF1176" i="14" s="1"/>
  <c r="E1178" i="86"/>
  <c r="AF1175" i="14" s="1"/>
  <c r="E1177" i="86"/>
  <c r="AF1174" i="14" s="1"/>
  <c r="E1176" i="86"/>
  <c r="AF1173" i="14" s="1"/>
  <c r="E1175" i="86"/>
  <c r="AF1172" i="14" s="1"/>
  <c r="E1174" i="86"/>
  <c r="AF1171" i="14" s="1"/>
  <c r="E1173" i="86"/>
  <c r="E1172" i="86"/>
  <c r="AF1169" i="14" s="1"/>
  <c r="E1171" i="86"/>
  <c r="AF1168" i="14" s="1"/>
  <c r="E1170" i="86"/>
  <c r="AF1167" i="14" s="1"/>
  <c r="E1169" i="86"/>
  <c r="AF1166" i="14" s="1"/>
  <c r="E1168" i="86"/>
  <c r="AF1165" i="14" s="1"/>
  <c r="E1167" i="86"/>
  <c r="AF1164" i="14" s="1"/>
  <c r="E1166" i="86"/>
  <c r="AF1163" i="14" s="1"/>
  <c r="E1165" i="86"/>
  <c r="E1164" i="86"/>
  <c r="AF1161" i="14" s="1"/>
  <c r="E1163" i="86"/>
  <c r="E1162" i="86"/>
  <c r="AF1159" i="14" s="1"/>
  <c r="E1161" i="86"/>
  <c r="AF1158" i="14" s="1"/>
  <c r="E1160" i="86"/>
  <c r="AF1157" i="14" s="1"/>
  <c r="E1159" i="86"/>
  <c r="AF1156" i="14" s="1"/>
  <c r="E1158" i="86"/>
  <c r="AF1155" i="14" s="1"/>
  <c r="E1157" i="86"/>
  <c r="E1156" i="86"/>
  <c r="AF1153" i="14" s="1"/>
  <c r="E1155" i="86"/>
  <c r="AF1152" i="14" s="1"/>
  <c r="E1154" i="86"/>
  <c r="AF1151" i="14" s="1"/>
  <c r="E1153" i="86"/>
  <c r="AF1150" i="14" s="1"/>
  <c r="E1152" i="86"/>
  <c r="AF1149" i="14" s="1"/>
  <c r="E1151" i="86"/>
  <c r="AF1148" i="14" s="1"/>
  <c r="E1150" i="86"/>
  <c r="AF1147" i="14" s="1"/>
  <c r="E1149" i="86"/>
  <c r="E1148" i="86"/>
  <c r="AF1145" i="14" s="1"/>
  <c r="E1147" i="86"/>
  <c r="AF1144" i="14" s="1"/>
  <c r="E1146" i="86"/>
  <c r="AF1143" i="14" s="1"/>
  <c r="E1145" i="86"/>
  <c r="AF1142" i="14" s="1"/>
  <c r="E1144" i="86"/>
  <c r="AF1141" i="14" s="1"/>
  <c r="E1143" i="86"/>
  <c r="AF1140" i="14" s="1"/>
  <c r="E1142" i="86"/>
  <c r="AF1139" i="14" s="1"/>
  <c r="E1141" i="86"/>
  <c r="E1140" i="86"/>
  <c r="AF1137" i="14" s="1"/>
  <c r="E1139" i="86"/>
  <c r="AF1136" i="14" s="1"/>
  <c r="E1138" i="86"/>
  <c r="AF1135" i="14" s="1"/>
  <c r="E1137" i="86"/>
  <c r="AF1134" i="14" s="1"/>
  <c r="E1136" i="86"/>
  <c r="AF1133" i="14" s="1"/>
  <c r="E1135" i="86"/>
  <c r="AF1132" i="14" s="1"/>
  <c r="E1134" i="86"/>
  <c r="AF1131" i="14" s="1"/>
  <c r="E1133" i="86"/>
  <c r="E1132" i="86"/>
  <c r="AF1129" i="14" s="1"/>
  <c r="E1131" i="86"/>
  <c r="AF1128" i="14" s="1"/>
  <c r="E1130" i="86"/>
  <c r="AF1127" i="14" s="1"/>
  <c r="E1129" i="86"/>
  <c r="AF1126" i="14" s="1"/>
  <c r="E1128" i="86"/>
  <c r="AF1125" i="14" s="1"/>
  <c r="E1127" i="86"/>
  <c r="AF1124" i="14" s="1"/>
  <c r="E1126" i="86"/>
  <c r="AF1123" i="14" s="1"/>
  <c r="E1125" i="86"/>
  <c r="E1124" i="86"/>
  <c r="AF1121" i="14" s="1"/>
  <c r="E1123" i="86"/>
  <c r="AF1120" i="14" s="1"/>
  <c r="E1122" i="86"/>
  <c r="AF1119" i="14" s="1"/>
  <c r="E1121" i="86"/>
  <c r="E1120" i="86"/>
  <c r="E1119" i="86"/>
  <c r="AF1116" i="14" s="1"/>
  <c r="E1118" i="86"/>
  <c r="AF1115" i="14" s="1"/>
  <c r="E1117" i="86"/>
  <c r="E1116" i="86"/>
  <c r="AF1113" i="14" s="1"/>
  <c r="E1115" i="86"/>
  <c r="AF1112" i="14" s="1"/>
  <c r="E1114" i="86"/>
  <c r="AF1111" i="14" s="1"/>
  <c r="E1113" i="86"/>
  <c r="AF1110" i="14" s="1"/>
  <c r="E1112" i="86"/>
  <c r="AF1109" i="14" s="1"/>
  <c r="E1111" i="86"/>
  <c r="AF1108" i="14" s="1"/>
  <c r="E1110" i="86"/>
  <c r="AF1107" i="14" s="1"/>
  <c r="E1109" i="86"/>
  <c r="E1108" i="86"/>
  <c r="AF1105" i="14" s="1"/>
  <c r="E1107" i="86"/>
  <c r="AF1104" i="14" s="1"/>
  <c r="E1106" i="86"/>
  <c r="AF1103" i="14" s="1"/>
  <c r="E1105" i="86"/>
  <c r="AF1102" i="14" s="1"/>
  <c r="E1104" i="86"/>
  <c r="AF1101" i="14" s="1"/>
  <c r="E1103" i="86"/>
  <c r="AF1100" i="14" s="1"/>
  <c r="E1102" i="86"/>
  <c r="AF1099" i="14" s="1"/>
  <c r="E1101" i="86"/>
  <c r="E1100" i="86"/>
  <c r="AF1097" i="14" s="1"/>
  <c r="E1099" i="86"/>
  <c r="AF1096" i="14" s="1"/>
  <c r="E1098" i="86"/>
  <c r="AF1095" i="14" s="1"/>
  <c r="E1097" i="86"/>
  <c r="AF1094" i="14" s="1"/>
  <c r="E1096" i="86"/>
  <c r="AF1093" i="14" s="1"/>
  <c r="E1095" i="86"/>
  <c r="AF1092" i="14" s="1"/>
  <c r="E1094" i="86"/>
  <c r="E1093" i="86"/>
  <c r="E1092" i="86"/>
  <c r="AF1089" i="14" s="1"/>
  <c r="E1091" i="86"/>
  <c r="AF1088" i="14" s="1"/>
  <c r="E1090" i="86"/>
  <c r="AF1087" i="14" s="1"/>
  <c r="E1089" i="86"/>
  <c r="AF1086" i="14" s="1"/>
  <c r="E1088" i="86"/>
  <c r="AF1085" i="14" s="1"/>
  <c r="E1087" i="86"/>
  <c r="AF1084" i="14" s="1"/>
  <c r="E1086" i="86"/>
  <c r="AF1083" i="14" s="1"/>
  <c r="E1085" i="86"/>
  <c r="E1084" i="86"/>
  <c r="AF1081" i="14" s="1"/>
  <c r="E1083" i="86"/>
  <c r="AF1080" i="14" s="1"/>
  <c r="E1082" i="86"/>
  <c r="AF1079" i="14" s="1"/>
  <c r="E1081" i="86"/>
  <c r="AF1078" i="14" s="1"/>
  <c r="E1080" i="86"/>
  <c r="AF1077" i="14" s="1"/>
  <c r="E1079" i="86"/>
  <c r="AF1076" i="14" s="1"/>
  <c r="E1078" i="86"/>
  <c r="AF1075" i="14" s="1"/>
  <c r="E1077" i="86"/>
  <c r="E1076" i="86"/>
  <c r="AF1073" i="14" s="1"/>
  <c r="E1075" i="86"/>
  <c r="E1074" i="86"/>
  <c r="AF1071" i="14" s="1"/>
  <c r="E1073" i="86"/>
  <c r="AF1070" i="14" s="1"/>
  <c r="E1072" i="86"/>
  <c r="AF1069" i="14" s="1"/>
  <c r="E1071" i="86"/>
  <c r="AF1068" i="14" s="1"/>
  <c r="E1070" i="86"/>
  <c r="AF1067" i="14" s="1"/>
  <c r="E1069" i="86"/>
  <c r="E1068" i="86"/>
  <c r="AF1065" i="14" s="1"/>
  <c r="E1067" i="86"/>
  <c r="AF1064" i="14" s="1"/>
  <c r="E1066" i="86"/>
  <c r="AF1063" i="14" s="1"/>
  <c r="E1065" i="86"/>
  <c r="AF1062" i="14" s="1"/>
  <c r="E1064" i="86"/>
  <c r="AF1061" i="14" s="1"/>
  <c r="E1063" i="86"/>
  <c r="AF1060" i="14" s="1"/>
  <c r="E1062" i="86"/>
  <c r="AF1059" i="14" s="1"/>
  <c r="E1061" i="86"/>
  <c r="E1060" i="86"/>
  <c r="AF1057" i="14" s="1"/>
  <c r="E1059" i="86"/>
  <c r="AF1056" i="14" s="1"/>
  <c r="E1058" i="86"/>
  <c r="AF1055" i="14" s="1"/>
  <c r="E1057" i="86"/>
  <c r="E1056" i="86"/>
  <c r="AF1053" i="14" s="1"/>
  <c r="E1055" i="86"/>
  <c r="AF1052" i="14" s="1"/>
  <c r="E1054" i="86"/>
  <c r="AF1051" i="14" s="1"/>
  <c r="E1053" i="86"/>
  <c r="E1052" i="86"/>
  <c r="AF1049" i="14" s="1"/>
  <c r="E1051" i="86"/>
  <c r="AF1048" i="14" s="1"/>
  <c r="E1050" i="86"/>
  <c r="AF1047" i="14" s="1"/>
  <c r="E1049" i="86"/>
  <c r="AF1046" i="14" s="1"/>
  <c r="E1048" i="86"/>
  <c r="AF1045" i="14" s="1"/>
  <c r="E1047" i="86"/>
  <c r="AF1044" i="14" s="1"/>
  <c r="E1046" i="86"/>
  <c r="E1045" i="86"/>
  <c r="E1044" i="86"/>
  <c r="AF1041" i="14" s="1"/>
  <c r="E1043" i="86"/>
  <c r="AF1040" i="14" s="1"/>
  <c r="E1042" i="86"/>
  <c r="AF1039" i="14" s="1"/>
  <c r="E1041" i="86"/>
  <c r="AF1038" i="14" s="1"/>
  <c r="E1040" i="86"/>
  <c r="AF1037" i="14" s="1"/>
  <c r="E1039" i="86"/>
  <c r="AF1036" i="14" s="1"/>
  <c r="E1038" i="86"/>
  <c r="AF1035" i="14" s="1"/>
  <c r="E1037" i="86"/>
  <c r="E1036" i="86"/>
  <c r="AF1033" i="14" s="1"/>
  <c r="E1035" i="86"/>
  <c r="AF1032" i="14" s="1"/>
  <c r="E1034" i="86"/>
  <c r="AF1031" i="14" s="1"/>
  <c r="E1033" i="86"/>
  <c r="AF1030" i="14" s="1"/>
  <c r="E1032" i="86"/>
  <c r="AF1029" i="14" s="1"/>
  <c r="E1031" i="86"/>
  <c r="AF1028" i="14" s="1"/>
  <c r="E1030" i="86"/>
  <c r="AF1027" i="14" s="1"/>
  <c r="E1029" i="86"/>
  <c r="E1028" i="86"/>
  <c r="AF1025" i="14" s="1"/>
  <c r="E1027" i="86"/>
  <c r="AF1024" i="14" s="1"/>
  <c r="E1026" i="86"/>
  <c r="AF1023" i="14" s="1"/>
  <c r="E1025" i="86"/>
  <c r="AF1022" i="14" s="1"/>
  <c r="E1024" i="86"/>
  <c r="AF1021" i="14" s="1"/>
  <c r="E1023" i="86"/>
  <c r="AF1020" i="14" s="1"/>
  <c r="E1022" i="86"/>
  <c r="AF1019" i="14" s="1"/>
  <c r="E1021" i="86"/>
  <c r="E1020" i="86"/>
  <c r="AF1017" i="14" s="1"/>
  <c r="E1019" i="86"/>
  <c r="AF1016" i="14" s="1"/>
  <c r="E1018" i="86"/>
  <c r="AF1015" i="14" s="1"/>
  <c r="E1017" i="86"/>
  <c r="AF1014" i="14" s="1"/>
  <c r="E1016" i="86"/>
  <c r="AF1013" i="14" s="1"/>
  <c r="E1015" i="86"/>
  <c r="AF1012" i="14" s="1"/>
  <c r="E1014" i="86"/>
  <c r="AF1011" i="14" s="1"/>
  <c r="E1013" i="86"/>
  <c r="E1012" i="86"/>
  <c r="AF1009" i="14" s="1"/>
  <c r="E1011" i="86"/>
  <c r="AF1008" i="14" s="1"/>
  <c r="E1010" i="86"/>
  <c r="AF1007" i="14" s="1"/>
  <c r="E1009" i="86"/>
  <c r="AF1006" i="14" s="1"/>
  <c r="E1008" i="86"/>
  <c r="AF1005" i="14" s="1"/>
  <c r="E1007" i="86"/>
  <c r="AF1004" i="14" s="1"/>
  <c r="E1006" i="86"/>
  <c r="AF1003" i="14" s="1"/>
  <c r="E1005" i="86"/>
  <c r="E1004" i="86"/>
  <c r="AF1001" i="14" s="1"/>
  <c r="E1003" i="86"/>
  <c r="AF1000" i="14" s="1"/>
  <c r="E1002" i="86"/>
  <c r="AF999" i="14" s="1"/>
  <c r="E1001" i="86"/>
  <c r="AF998" i="14" s="1"/>
  <c r="E1000" i="86"/>
  <c r="AF997" i="14" s="1"/>
  <c r="E999" i="86"/>
  <c r="AF996" i="14" s="1"/>
  <c r="E998" i="86"/>
  <c r="AF995" i="14" s="1"/>
  <c r="E997" i="86"/>
  <c r="E996" i="86"/>
  <c r="AF993" i="14" s="1"/>
  <c r="E995" i="86"/>
  <c r="AF992" i="14" s="1"/>
  <c r="E994" i="86"/>
  <c r="AF991" i="14" s="1"/>
  <c r="E993" i="86"/>
  <c r="E992" i="86"/>
  <c r="E991" i="86"/>
  <c r="AF988" i="14" s="1"/>
  <c r="E990" i="86"/>
  <c r="AF987" i="14" s="1"/>
  <c r="E989" i="86"/>
  <c r="E988" i="86"/>
  <c r="AF985" i="14" s="1"/>
  <c r="E987" i="86"/>
  <c r="AF984" i="14" s="1"/>
  <c r="E986" i="86"/>
  <c r="AF983" i="14" s="1"/>
  <c r="E985" i="86"/>
  <c r="AF982" i="14" s="1"/>
  <c r="E984" i="86"/>
  <c r="AF981" i="14" s="1"/>
  <c r="E983" i="86"/>
  <c r="AF980" i="14" s="1"/>
  <c r="E982" i="86"/>
  <c r="AF979" i="14" s="1"/>
  <c r="E981" i="86"/>
  <c r="E980" i="86"/>
  <c r="AF977" i="14" s="1"/>
  <c r="E979" i="86"/>
  <c r="AF976" i="14" s="1"/>
  <c r="E978" i="86"/>
  <c r="AF975" i="14" s="1"/>
  <c r="E977" i="86"/>
  <c r="AF974" i="14" s="1"/>
  <c r="E976" i="86"/>
  <c r="AF973" i="14" s="1"/>
  <c r="E975" i="86"/>
  <c r="AF972" i="14" s="1"/>
  <c r="E974" i="86"/>
  <c r="AF971" i="14" s="1"/>
  <c r="E973" i="86"/>
  <c r="E972" i="86"/>
  <c r="AF969" i="14" s="1"/>
  <c r="E971" i="86"/>
  <c r="AF968" i="14" s="1"/>
  <c r="E970" i="86"/>
  <c r="AF967" i="14" s="1"/>
  <c r="E969" i="86"/>
  <c r="AF966" i="14" s="1"/>
  <c r="E968" i="86"/>
  <c r="AF965" i="14" s="1"/>
  <c r="E967" i="86"/>
  <c r="AF964" i="14" s="1"/>
  <c r="E966" i="86"/>
  <c r="AF963" i="14" s="1"/>
  <c r="E965" i="86"/>
  <c r="E964" i="86"/>
  <c r="AF961" i="14" s="1"/>
  <c r="E963" i="86"/>
  <c r="AF960" i="14" s="1"/>
  <c r="E962" i="86"/>
  <c r="AF959" i="14" s="1"/>
  <c r="E961" i="86"/>
  <c r="AF958" i="14" s="1"/>
  <c r="E960" i="86"/>
  <c r="AF957" i="14" s="1"/>
  <c r="E959" i="86"/>
  <c r="AF956" i="14" s="1"/>
  <c r="E958" i="86"/>
  <c r="AF955" i="14" s="1"/>
  <c r="E957" i="86"/>
  <c r="E956" i="86"/>
  <c r="AF953" i="14" s="1"/>
  <c r="E955" i="86"/>
  <c r="AF952" i="14" s="1"/>
  <c r="E954" i="86"/>
  <c r="AF951" i="14" s="1"/>
  <c r="E953" i="86"/>
  <c r="AF950" i="14" s="1"/>
  <c r="E952" i="86"/>
  <c r="AF949" i="14" s="1"/>
  <c r="E951" i="86"/>
  <c r="AF948" i="14" s="1"/>
  <c r="E950" i="86"/>
  <c r="AF947" i="14" s="1"/>
  <c r="E949" i="86"/>
  <c r="E948" i="86"/>
  <c r="AF945" i="14" s="1"/>
  <c r="E947" i="86"/>
  <c r="AF944" i="14" s="1"/>
  <c r="E946" i="86"/>
  <c r="AF943" i="14" s="1"/>
  <c r="E945" i="86"/>
  <c r="AF942" i="14" s="1"/>
  <c r="E944" i="86"/>
  <c r="AF941" i="14" s="1"/>
  <c r="E943" i="86"/>
  <c r="AF940" i="14" s="1"/>
  <c r="E942" i="86"/>
  <c r="AF939" i="14" s="1"/>
  <c r="E941" i="86"/>
  <c r="E940" i="86"/>
  <c r="AF937" i="14" s="1"/>
  <c r="E939" i="86"/>
  <c r="AF936" i="14" s="1"/>
  <c r="E938" i="86"/>
  <c r="AF935" i="14" s="1"/>
  <c r="E937" i="86"/>
  <c r="AF934" i="14" s="1"/>
  <c r="E936" i="86"/>
  <c r="AF933" i="14" s="1"/>
  <c r="E935" i="86"/>
  <c r="AF932" i="14" s="1"/>
  <c r="E934" i="86"/>
  <c r="AF931" i="14" s="1"/>
  <c r="E933" i="86"/>
  <c r="E932" i="86"/>
  <c r="AF929" i="14" s="1"/>
  <c r="E931" i="86"/>
  <c r="AF928" i="14" s="1"/>
  <c r="E930" i="86"/>
  <c r="AF927" i="14" s="1"/>
  <c r="E929" i="86"/>
  <c r="E928" i="86"/>
  <c r="AF925" i="14" s="1"/>
  <c r="E927" i="86"/>
  <c r="AF924" i="14" s="1"/>
  <c r="E926" i="86"/>
  <c r="AF923" i="14" s="1"/>
  <c r="E925" i="86"/>
  <c r="E924" i="86"/>
  <c r="AF921" i="14" s="1"/>
  <c r="E923" i="86"/>
  <c r="AF920" i="14" s="1"/>
  <c r="E922" i="86"/>
  <c r="AF919" i="14" s="1"/>
  <c r="E921" i="86"/>
  <c r="AF918" i="14" s="1"/>
  <c r="E920" i="86"/>
  <c r="AF917" i="14" s="1"/>
  <c r="E919" i="86"/>
  <c r="AF916" i="14" s="1"/>
  <c r="E918" i="86"/>
  <c r="AF915" i="14" s="1"/>
  <c r="E917" i="86"/>
  <c r="E916" i="86"/>
  <c r="AF913" i="14" s="1"/>
  <c r="E915" i="86"/>
  <c r="E914" i="86"/>
  <c r="AF911" i="14" s="1"/>
  <c r="E913" i="86"/>
  <c r="AF910" i="14" s="1"/>
  <c r="E912" i="86"/>
  <c r="AF909" i="14" s="1"/>
  <c r="E911" i="86"/>
  <c r="AF908" i="14" s="1"/>
  <c r="E910" i="86"/>
  <c r="AF907" i="14" s="1"/>
  <c r="E909" i="86"/>
  <c r="E908" i="86"/>
  <c r="AF905" i="14" s="1"/>
  <c r="E907" i="86"/>
  <c r="AF904" i="14" s="1"/>
  <c r="E906" i="86"/>
  <c r="AF903" i="14" s="1"/>
  <c r="E905" i="86"/>
  <c r="AF902" i="14" s="1"/>
  <c r="E904" i="86"/>
  <c r="AF901" i="14" s="1"/>
  <c r="E903" i="86"/>
  <c r="AF900" i="14" s="1"/>
  <c r="E902" i="86"/>
  <c r="AF899" i="14" s="1"/>
  <c r="E901" i="86"/>
  <c r="E900" i="86"/>
  <c r="AF897" i="14" s="1"/>
  <c r="E899" i="86"/>
  <c r="AF896" i="14" s="1"/>
  <c r="E898" i="86"/>
  <c r="AF895" i="14" s="1"/>
  <c r="E897" i="86"/>
  <c r="AF894" i="14" s="1"/>
  <c r="E896" i="86"/>
  <c r="AF893" i="14" s="1"/>
  <c r="E895" i="86"/>
  <c r="AF892" i="14" s="1"/>
  <c r="E894" i="86"/>
  <c r="AF891" i="14" s="1"/>
  <c r="E893" i="86"/>
  <c r="E892" i="86"/>
  <c r="AF889" i="14" s="1"/>
  <c r="E891" i="86"/>
  <c r="AF888" i="14" s="1"/>
  <c r="E890" i="86"/>
  <c r="AF887" i="14" s="1"/>
  <c r="E889" i="86"/>
  <c r="AF886" i="14" s="1"/>
  <c r="E888" i="86"/>
  <c r="AF885" i="14" s="1"/>
  <c r="E887" i="86"/>
  <c r="AF884" i="14" s="1"/>
  <c r="E886" i="86"/>
  <c r="AF883" i="14" s="1"/>
  <c r="E885" i="86"/>
  <c r="E884" i="86"/>
  <c r="AF881" i="14" s="1"/>
  <c r="E883" i="86"/>
  <c r="AF880" i="14" s="1"/>
  <c r="E882" i="86"/>
  <c r="AF879" i="14" s="1"/>
  <c r="E881" i="86"/>
  <c r="AF878" i="14" s="1"/>
  <c r="E880" i="86"/>
  <c r="AF877" i="14" s="1"/>
  <c r="E879" i="86"/>
  <c r="AF876" i="14" s="1"/>
  <c r="E878" i="86"/>
  <c r="AF875" i="14" s="1"/>
  <c r="E877" i="86"/>
  <c r="E876" i="86"/>
  <c r="AF873" i="14" s="1"/>
  <c r="E875" i="86"/>
  <c r="AF872" i="14" s="1"/>
  <c r="E874" i="86"/>
  <c r="AF871" i="14" s="1"/>
  <c r="E873" i="86"/>
  <c r="AF870" i="14" s="1"/>
  <c r="E872" i="86"/>
  <c r="AF869" i="14" s="1"/>
  <c r="E871" i="86"/>
  <c r="AF868" i="14" s="1"/>
  <c r="E870" i="86"/>
  <c r="AF867" i="14" s="1"/>
  <c r="E869" i="86"/>
  <c r="E868" i="86"/>
  <c r="AF865" i="14" s="1"/>
  <c r="E867" i="86"/>
  <c r="AF864" i="14" s="1"/>
  <c r="E866" i="86"/>
  <c r="AF863" i="14" s="1"/>
  <c r="E865" i="86"/>
  <c r="E864" i="86"/>
  <c r="AF861" i="14" s="1"/>
  <c r="E863" i="86"/>
  <c r="AF860" i="14" s="1"/>
  <c r="E862" i="86"/>
  <c r="AF859" i="14" s="1"/>
  <c r="E861" i="86"/>
  <c r="E860" i="86"/>
  <c r="AF857" i="14" s="1"/>
  <c r="E859" i="86"/>
  <c r="AF856" i="14" s="1"/>
  <c r="E858" i="86"/>
  <c r="AF855" i="14" s="1"/>
  <c r="E857" i="86"/>
  <c r="AF854" i="14" s="1"/>
  <c r="E856" i="86"/>
  <c r="AF853" i="14" s="1"/>
  <c r="E855" i="86"/>
  <c r="AF852" i="14" s="1"/>
  <c r="E854" i="86"/>
  <c r="AF851" i="14" s="1"/>
  <c r="E853" i="86"/>
  <c r="E852" i="86"/>
  <c r="AF849" i="14" s="1"/>
  <c r="E851" i="86"/>
  <c r="AF848" i="14" s="1"/>
  <c r="E850" i="86"/>
  <c r="AF847" i="14" s="1"/>
  <c r="E849" i="86"/>
  <c r="AF846" i="14" s="1"/>
  <c r="E848" i="86"/>
  <c r="AF845" i="14" s="1"/>
  <c r="E847" i="86"/>
  <c r="AF844" i="14" s="1"/>
  <c r="E846" i="86"/>
  <c r="AF843" i="14" s="1"/>
  <c r="E845" i="86"/>
  <c r="E844" i="86"/>
  <c r="AF841" i="14" s="1"/>
  <c r="E843" i="86"/>
  <c r="AF840" i="14" s="1"/>
  <c r="E842" i="86"/>
  <c r="AF839" i="14" s="1"/>
  <c r="E841" i="86"/>
  <c r="AF838" i="14" s="1"/>
  <c r="E840" i="86"/>
  <c r="AF837" i="14" s="1"/>
  <c r="E839" i="86"/>
  <c r="AF836" i="14" s="1"/>
  <c r="E838" i="86"/>
  <c r="AF835" i="14" s="1"/>
  <c r="E837" i="86"/>
  <c r="E836" i="86"/>
  <c r="AF833" i="14" s="1"/>
  <c r="E835" i="86"/>
  <c r="AF832" i="14" s="1"/>
  <c r="E834" i="86"/>
  <c r="AF831" i="14" s="1"/>
  <c r="E833" i="86"/>
  <c r="AF830" i="14" s="1"/>
  <c r="E832" i="86"/>
  <c r="AF829" i="14" s="1"/>
  <c r="E831" i="86"/>
  <c r="AF828" i="14" s="1"/>
  <c r="E830" i="86"/>
  <c r="AF827" i="14" s="1"/>
  <c r="E829" i="86"/>
  <c r="E828" i="86"/>
  <c r="AF825" i="14" s="1"/>
  <c r="E827" i="86"/>
  <c r="AF824" i="14" s="1"/>
  <c r="E826" i="86"/>
  <c r="AF823" i="14" s="1"/>
  <c r="E825" i="86"/>
  <c r="AF822" i="14" s="1"/>
  <c r="E824" i="86"/>
  <c r="AF821" i="14" s="1"/>
  <c r="E823" i="86"/>
  <c r="AF820" i="14" s="1"/>
  <c r="E822" i="86"/>
  <c r="AF819" i="14" s="1"/>
  <c r="E821" i="86"/>
  <c r="E820" i="86"/>
  <c r="AF817" i="14" s="1"/>
  <c r="E819" i="86"/>
  <c r="AF816" i="14" s="1"/>
  <c r="E818" i="86"/>
  <c r="AF815" i="14" s="1"/>
  <c r="E817" i="86"/>
  <c r="AF814" i="14" s="1"/>
  <c r="E816" i="86"/>
  <c r="AF813" i="14" s="1"/>
  <c r="E815" i="86"/>
  <c r="AF812" i="14" s="1"/>
  <c r="E814" i="86"/>
  <c r="AF811" i="14" s="1"/>
  <c r="E813" i="86"/>
  <c r="E812" i="86"/>
  <c r="AF809" i="14" s="1"/>
  <c r="E811" i="86"/>
  <c r="AF808" i="14" s="1"/>
  <c r="E810" i="86"/>
  <c r="AF807" i="14" s="1"/>
  <c r="E809" i="86"/>
  <c r="AF806" i="14" s="1"/>
  <c r="E808" i="86"/>
  <c r="AF805" i="14" s="1"/>
  <c r="E807" i="86"/>
  <c r="AF804" i="14" s="1"/>
  <c r="E806" i="86"/>
  <c r="AF803" i="14" s="1"/>
  <c r="E805" i="86"/>
  <c r="E804" i="86"/>
  <c r="AF801" i="14" s="1"/>
  <c r="E803" i="86"/>
  <c r="AF800" i="14" s="1"/>
  <c r="E802" i="86"/>
  <c r="AF799" i="14" s="1"/>
  <c r="E801" i="86"/>
  <c r="AF798" i="14" s="1"/>
  <c r="E800" i="86"/>
  <c r="AF797" i="14" s="1"/>
  <c r="E799" i="86"/>
  <c r="AF796" i="14" s="1"/>
  <c r="E798" i="86"/>
  <c r="AF795" i="14" s="1"/>
  <c r="E797" i="86"/>
  <c r="E796" i="86"/>
  <c r="AF793" i="14" s="1"/>
  <c r="E795" i="86"/>
  <c r="AF792" i="14" s="1"/>
  <c r="E794" i="86"/>
  <c r="E793" i="86"/>
  <c r="AF790" i="14" s="1"/>
  <c r="E792" i="86"/>
  <c r="AF789" i="14" s="1"/>
  <c r="E791" i="86"/>
  <c r="AF788" i="14" s="1"/>
  <c r="E790" i="86"/>
  <c r="AF787" i="14" s="1"/>
  <c r="E789" i="86"/>
  <c r="E788" i="86"/>
  <c r="AF785" i="14" s="1"/>
  <c r="E787" i="86"/>
  <c r="AF784" i="14" s="1"/>
  <c r="E786" i="86"/>
  <c r="AF783" i="14" s="1"/>
  <c r="E785" i="86"/>
  <c r="AF782" i="14" s="1"/>
  <c r="E784" i="86"/>
  <c r="AF781" i="14" s="1"/>
  <c r="E783" i="86"/>
  <c r="AF780" i="14" s="1"/>
  <c r="E782" i="86"/>
  <c r="AF779" i="14" s="1"/>
  <c r="E781" i="86"/>
  <c r="E780" i="86"/>
  <c r="AF777" i="14" s="1"/>
  <c r="E779" i="86"/>
  <c r="AF776" i="14" s="1"/>
  <c r="E778" i="86"/>
  <c r="AF775" i="14" s="1"/>
  <c r="E777" i="86"/>
  <c r="AF774" i="14" s="1"/>
  <c r="E776" i="86"/>
  <c r="AF773" i="14" s="1"/>
  <c r="E775" i="86"/>
  <c r="E774" i="86"/>
  <c r="AF771" i="14" s="1"/>
  <c r="E773" i="86"/>
  <c r="E772" i="86"/>
  <c r="AF769" i="14" s="1"/>
  <c r="E771" i="86"/>
  <c r="AF768" i="14" s="1"/>
  <c r="E770" i="86"/>
  <c r="AF767" i="14" s="1"/>
  <c r="E769" i="86"/>
  <c r="AF766" i="14" s="1"/>
  <c r="E768" i="86"/>
  <c r="AF765" i="14" s="1"/>
  <c r="E767" i="86"/>
  <c r="AF764" i="14" s="1"/>
  <c r="E766" i="86"/>
  <c r="AF763" i="14" s="1"/>
  <c r="E765" i="86"/>
  <c r="E764" i="86"/>
  <c r="AF761" i="14" s="1"/>
  <c r="E763" i="86"/>
  <c r="AF760" i="14" s="1"/>
  <c r="E762" i="86"/>
  <c r="AF759" i="14" s="1"/>
  <c r="E761" i="86"/>
  <c r="AF758" i="14" s="1"/>
  <c r="E760" i="86"/>
  <c r="E759" i="86"/>
  <c r="AF756" i="14" s="1"/>
  <c r="E758" i="86"/>
  <c r="AF755" i="14" s="1"/>
  <c r="E757" i="86"/>
  <c r="E756" i="86"/>
  <c r="AF753" i="14" s="1"/>
  <c r="E755" i="86"/>
  <c r="AF752" i="14" s="1"/>
  <c r="E754" i="86"/>
  <c r="AF751" i="14" s="1"/>
  <c r="E753" i="86"/>
  <c r="AF750" i="14" s="1"/>
  <c r="E752" i="86"/>
  <c r="AF749" i="14" s="1"/>
  <c r="E751" i="86"/>
  <c r="AF748" i="14" s="1"/>
  <c r="E750" i="86"/>
  <c r="AF747" i="14" s="1"/>
  <c r="E749" i="86"/>
  <c r="E748" i="86"/>
  <c r="AF745" i="14" s="1"/>
  <c r="E747" i="86"/>
  <c r="AF744" i="14" s="1"/>
  <c r="E746" i="86"/>
  <c r="AF743" i="14" s="1"/>
  <c r="E745" i="86"/>
  <c r="AF742" i="14" s="1"/>
  <c r="E744" i="86"/>
  <c r="AF741" i="14" s="1"/>
  <c r="E743" i="86"/>
  <c r="AF740" i="14" s="1"/>
  <c r="E742" i="86"/>
  <c r="AF739" i="14" s="1"/>
  <c r="E741" i="86"/>
  <c r="E740" i="86"/>
  <c r="AF737" i="14" s="1"/>
  <c r="E739" i="86"/>
  <c r="AF736" i="14" s="1"/>
  <c r="E738" i="86"/>
  <c r="AF735" i="14" s="1"/>
  <c r="E737" i="86"/>
  <c r="E736" i="86"/>
  <c r="AF733" i="14" s="1"/>
  <c r="E735" i="86"/>
  <c r="AF732" i="14" s="1"/>
  <c r="E734" i="86"/>
  <c r="AF731" i="14" s="1"/>
  <c r="E733" i="86"/>
  <c r="E732" i="86"/>
  <c r="AF729" i="14" s="1"/>
  <c r="E731" i="86"/>
  <c r="AF728" i="14" s="1"/>
  <c r="E730" i="86"/>
  <c r="AF727" i="14" s="1"/>
  <c r="E729" i="86"/>
  <c r="AF726" i="14" s="1"/>
  <c r="E728" i="86"/>
  <c r="AF725" i="14" s="1"/>
  <c r="E727" i="86"/>
  <c r="AF724" i="14" s="1"/>
  <c r="E726" i="86"/>
  <c r="AF723" i="14" s="1"/>
  <c r="E725" i="86"/>
  <c r="E724" i="86"/>
  <c r="AF721" i="14" s="1"/>
  <c r="E723" i="86"/>
  <c r="AF720" i="14" s="1"/>
  <c r="E722" i="86"/>
  <c r="AF719" i="14" s="1"/>
  <c r="E721" i="86"/>
  <c r="AF718" i="14" s="1"/>
  <c r="E720" i="86"/>
  <c r="AF717" i="14" s="1"/>
  <c r="E719" i="86"/>
  <c r="AF716" i="14" s="1"/>
  <c r="E718" i="86"/>
  <c r="AF715" i="14" s="1"/>
  <c r="E717" i="86"/>
  <c r="E716" i="86"/>
  <c r="AF713" i="14" s="1"/>
  <c r="E715" i="86"/>
  <c r="AF712" i="14" s="1"/>
  <c r="E714" i="86"/>
  <c r="AF711" i="14" s="1"/>
  <c r="E713" i="86"/>
  <c r="AF710" i="14" s="1"/>
  <c r="E712" i="86"/>
  <c r="AF709" i="14" s="1"/>
  <c r="E711" i="86"/>
  <c r="AF708" i="14" s="1"/>
  <c r="E710" i="86"/>
  <c r="AF707" i="14" s="1"/>
  <c r="E709" i="86"/>
  <c r="E708" i="86"/>
  <c r="AF705" i="14" s="1"/>
  <c r="E707" i="86"/>
  <c r="AF704" i="14" s="1"/>
  <c r="E706" i="86"/>
  <c r="AF703" i="14" s="1"/>
  <c r="E705" i="86"/>
  <c r="AF702" i="14" s="1"/>
  <c r="E704" i="86"/>
  <c r="AF701" i="14" s="1"/>
  <c r="E703" i="86"/>
  <c r="AF700" i="14" s="1"/>
  <c r="E702" i="86"/>
  <c r="AF699" i="14" s="1"/>
  <c r="E701" i="86"/>
  <c r="E700" i="86"/>
  <c r="AF697" i="14" s="1"/>
  <c r="E699" i="86"/>
  <c r="AF696" i="14" s="1"/>
  <c r="E698" i="86"/>
  <c r="AF695" i="14" s="1"/>
  <c r="E697" i="86"/>
  <c r="E696" i="86"/>
  <c r="AF693" i="14" s="1"/>
  <c r="E695" i="86"/>
  <c r="AF692" i="14" s="1"/>
  <c r="E694" i="86"/>
  <c r="AF691" i="14" s="1"/>
  <c r="E693" i="86"/>
  <c r="E692" i="86"/>
  <c r="AF689" i="14" s="1"/>
  <c r="E691" i="86"/>
  <c r="AF688" i="14" s="1"/>
  <c r="E690" i="86"/>
  <c r="AF687" i="14" s="1"/>
  <c r="E689" i="86"/>
  <c r="AF686" i="14" s="1"/>
  <c r="E688" i="86"/>
  <c r="AF685" i="14" s="1"/>
  <c r="E687" i="86"/>
  <c r="AF684" i="14" s="1"/>
  <c r="E686" i="86"/>
  <c r="AF683" i="14" s="1"/>
  <c r="E685" i="86"/>
  <c r="E684" i="86"/>
  <c r="AF681" i="14" s="1"/>
  <c r="E683" i="86"/>
  <c r="AF680" i="14" s="1"/>
  <c r="E682" i="86"/>
  <c r="AF679" i="14" s="1"/>
  <c r="E681" i="86"/>
  <c r="AF678" i="14" s="1"/>
  <c r="E680" i="86"/>
  <c r="AF677" i="14" s="1"/>
  <c r="E679" i="86"/>
  <c r="AF676" i="14" s="1"/>
  <c r="E678" i="86"/>
  <c r="AF675" i="14" s="1"/>
  <c r="E677" i="86"/>
  <c r="E676" i="86"/>
  <c r="AF673" i="14" s="1"/>
  <c r="E675" i="86"/>
  <c r="AF672" i="14" s="1"/>
  <c r="E674" i="86"/>
  <c r="AF671" i="14" s="1"/>
  <c r="E673" i="86"/>
  <c r="E672" i="86"/>
  <c r="AF669" i="14" s="1"/>
  <c r="E671" i="86"/>
  <c r="AF668" i="14" s="1"/>
  <c r="E670" i="86"/>
  <c r="AF667" i="14" s="1"/>
  <c r="E669" i="86"/>
  <c r="E668" i="86"/>
  <c r="AF665" i="14" s="1"/>
  <c r="E667" i="86"/>
  <c r="AF664" i="14" s="1"/>
  <c r="E666" i="86"/>
  <c r="AF663" i="14" s="1"/>
  <c r="E665" i="86"/>
  <c r="AF662" i="14" s="1"/>
  <c r="E664" i="86"/>
  <c r="AF661" i="14" s="1"/>
  <c r="E663" i="86"/>
  <c r="AF660" i="14" s="1"/>
  <c r="E662" i="86"/>
  <c r="AF659" i="14" s="1"/>
  <c r="E661" i="86"/>
  <c r="E660" i="86"/>
  <c r="AF657" i="14" s="1"/>
  <c r="E659" i="86"/>
  <c r="AF656" i="14" s="1"/>
  <c r="E658" i="86"/>
  <c r="AF655" i="14" s="1"/>
  <c r="E657" i="86"/>
  <c r="AF654" i="14" s="1"/>
  <c r="E656" i="86"/>
  <c r="AF653" i="14" s="1"/>
  <c r="E655" i="86"/>
  <c r="AF652" i="14" s="1"/>
  <c r="E654" i="86"/>
  <c r="AF651" i="14" s="1"/>
  <c r="E653" i="86"/>
  <c r="E652" i="86"/>
  <c r="AF649" i="14" s="1"/>
  <c r="E651" i="86"/>
  <c r="AF648" i="14" s="1"/>
  <c r="E650" i="86"/>
  <c r="AF647" i="14" s="1"/>
  <c r="E649" i="86"/>
  <c r="AF646" i="14" s="1"/>
  <c r="E648" i="86"/>
  <c r="AF645" i="14" s="1"/>
  <c r="E647" i="86"/>
  <c r="AF644" i="14" s="1"/>
  <c r="E646" i="86"/>
  <c r="AF643" i="14" s="1"/>
  <c r="E645" i="86"/>
  <c r="E644" i="86"/>
  <c r="AF641" i="14" s="1"/>
  <c r="E643" i="86"/>
  <c r="AF640" i="14" s="1"/>
  <c r="E642" i="86"/>
  <c r="AF639" i="14" s="1"/>
  <c r="E641" i="86"/>
  <c r="AF638" i="14" s="1"/>
  <c r="E640" i="86"/>
  <c r="AF637" i="14" s="1"/>
  <c r="E639" i="86"/>
  <c r="AF636" i="14" s="1"/>
  <c r="E638" i="86"/>
  <c r="AF635" i="14" s="1"/>
  <c r="E637" i="86"/>
  <c r="E636" i="86"/>
  <c r="AF633" i="14" s="1"/>
  <c r="E635" i="86"/>
  <c r="E634" i="86"/>
  <c r="E633" i="86"/>
  <c r="AF630" i="14" s="1"/>
  <c r="E632" i="86"/>
  <c r="AF629" i="14" s="1"/>
  <c r="E631" i="86"/>
  <c r="AF628" i="14" s="1"/>
  <c r="E630" i="86"/>
  <c r="AF627" i="14" s="1"/>
  <c r="E629" i="86"/>
  <c r="E628" i="86"/>
  <c r="AF625" i="14" s="1"/>
  <c r="E627" i="86"/>
  <c r="AF624" i="14" s="1"/>
  <c r="E626" i="86"/>
  <c r="E625" i="86"/>
  <c r="AF622" i="14" s="1"/>
  <c r="E624" i="86"/>
  <c r="AF621" i="14" s="1"/>
  <c r="E623" i="86"/>
  <c r="AF620" i="14" s="1"/>
  <c r="E622" i="86"/>
  <c r="AF619" i="14" s="1"/>
  <c r="E621" i="86"/>
  <c r="E620" i="86"/>
  <c r="AF617" i="14" s="1"/>
  <c r="E619" i="86"/>
  <c r="AF616" i="14" s="1"/>
  <c r="E618" i="86"/>
  <c r="E617" i="86"/>
  <c r="AF614" i="14" s="1"/>
  <c r="E616" i="86"/>
  <c r="AF613" i="14" s="1"/>
  <c r="E615" i="86"/>
  <c r="AF612" i="14" s="1"/>
  <c r="E614" i="86"/>
  <c r="AF611" i="14" s="1"/>
  <c r="E613" i="86"/>
  <c r="E612" i="86"/>
  <c r="AF609" i="14" s="1"/>
  <c r="E611" i="86"/>
  <c r="AF608" i="14" s="1"/>
  <c r="E610" i="86"/>
  <c r="E609" i="86"/>
  <c r="AF606" i="14" s="1"/>
  <c r="E608" i="86"/>
  <c r="AF605" i="14" s="1"/>
  <c r="E607" i="86"/>
  <c r="AF604" i="14" s="1"/>
  <c r="E606" i="86"/>
  <c r="AF603" i="14" s="1"/>
  <c r="E605" i="86"/>
  <c r="E604" i="86"/>
  <c r="AF601" i="14" s="1"/>
  <c r="E603" i="86"/>
  <c r="AF600" i="14" s="1"/>
  <c r="E602" i="86"/>
  <c r="E601" i="86"/>
  <c r="AF598" i="14" s="1"/>
  <c r="E600" i="86"/>
  <c r="AF597" i="14" s="1"/>
  <c r="E599" i="86"/>
  <c r="AF596" i="14" s="1"/>
  <c r="E598" i="86"/>
  <c r="AF595" i="14" s="1"/>
  <c r="E597" i="86"/>
  <c r="E596" i="86"/>
  <c r="AF593" i="14" s="1"/>
  <c r="E595" i="86"/>
  <c r="AF592" i="14" s="1"/>
  <c r="E594" i="86"/>
  <c r="E593" i="86"/>
  <c r="AF590" i="14" s="1"/>
  <c r="E592" i="86"/>
  <c r="AF589" i="14" s="1"/>
  <c r="E591" i="86"/>
  <c r="AF588" i="14" s="1"/>
  <c r="E590" i="86"/>
  <c r="AF587" i="14" s="1"/>
  <c r="E589" i="86"/>
  <c r="E588" i="86"/>
  <c r="AF585" i="14" s="1"/>
  <c r="E587" i="86"/>
  <c r="AF584" i="14" s="1"/>
  <c r="E586" i="86"/>
  <c r="E585" i="86"/>
  <c r="AF582" i="14" s="1"/>
  <c r="E584" i="86"/>
  <c r="AF581" i="14" s="1"/>
  <c r="E583" i="86"/>
  <c r="AF580" i="14" s="1"/>
  <c r="E582" i="86"/>
  <c r="AF579" i="14" s="1"/>
  <c r="E581" i="86"/>
  <c r="E580" i="86"/>
  <c r="AF577" i="14" s="1"/>
  <c r="E579" i="86"/>
  <c r="AF576" i="14" s="1"/>
  <c r="E578" i="86"/>
  <c r="E577" i="86"/>
  <c r="AF574" i="14" s="1"/>
  <c r="E576" i="86"/>
  <c r="AF573" i="14" s="1"/>
  <c r="E575" i="86"/>
  <c r="AF572" i="14" s="1"/>
  <c r="E574" i="86"/>
  <c r="AF571" i="14" s="1"/>
  <c r="E573" i="86"/>
  <c r="E572" i="86"/>
  <c r="AF569" i="14" s="1"/>
  <c r="E571" i="86"/>
  <c r="AF568" i="14" s="1"/>
  <c r="E570" i="86"/>
  <c r="E569" i="86"/>
  <c r="AF566" i="14" s="1"/>
  <c r="E568" i="86"/>
  <c r="AF565" i="14" s="1"/>
  <c r="E567" i="86"/>
  <c r="AF564" i="14" s="1"/>
  <c r="E566" i="86"/>
  <c r="AF563" i="14" s="1"/>
  <c r="E565" i="86"/>
  <c r="E564" i="86"/>
  <c r="AF561" i="14" s="1"/>
  <c r="E563" i="86"/>
  <c r="AF560" i="14" s="1"/>
  <c r="E562" i="86"/>
  <c r="E561" i="86"/>
  <c r="AF558" i="14" s="1"/>
  <c r="E560" i="86"/>
  <c r="AF557" i="14" s="1"/>
  <c r="E559" i="86"/>
  <c r="AF556" i="14" s="1"/>
  <c r="E558" i="86"/>
  <c r="AF555" i="14" s="1"/>
  <c r="E557" i="86"/>
  <c r="E556" i="86"/>
  <c r="AF553" i="14" s="1"/>
  <c r="E555" i="86"/>
  <c r="AF552" i="14" s="1"/>
  <c r="E554" i="86"/>
  <c r="E553" i="86"/>
  <c r="AF550" i="14" s="1"/>
  <c r="E552" i="86"/>
  <c r="AF549" i="14" s="1"/>
  <c r="E551" i="86"/>
  <c r="AF548" i="14" s="1"/>
  <c r="E550" i="86"/>
  <c r="AF547" i="14" s="1"/>
  <c r="E549" i="86"/>
  <c r="E548" i="86"/>
  <c r="AF545" i="14" s="1"/>
  <c r="E547" i="86"/>
  <c r="AF544" i="14" s="1"/>
  <c r="E546" i="86"/>
  <c r="E545" i="86"/>
  <c r="AF542" i="14" s="1"/>
  <c r="E544" i="86"/>
  <c r="AF541" i="14" s="1"/>
  <c r="E543" i="86"/>
  <c r="AF540" i="14" s="1"/>
  <c r="E542" i="86"/>
  <c r="AF539" i="14" s="1"/>
  <c r="E541" i="86"/>
  <c r="E540" i="86"/>
  <c r="AF537" i="14" s="1"/>
  <c r="E539" i="86"/>
  <c r="AF536" i="14" s="1"/>
  <c r="E538" i="86"/>
  <c r="E537" i="86"/>
  <c r="AF534" i="14" s="1"/>
  <c r="E536" i="86"/>
  <c r="AF533" i="14" s="1"/>
  <c r="E535" i="86"/>
  <c r="AF532" i="14" s="1"/>
  <c r="E534" i="86"/>
  <c r="AF531" i="14" s="1"/>
  <c r="E533" i="86"/>
  <c r="E532" i="86"/>
  <c r="AF529" i="14" s="1"/>
  <c r="E531" i="86"/>
  <c r="AF528" i="14" s="1"/>
  <c r="E530" i="86"/>
  <c r="E529" i="86"/>
  <c r="AF526" i="14" s="1"/>
  <c r="E528" i="86"/>
  <c r="AF525" i="14" s="1"/>
  <c r="E527" i="86"/>
  <c r="AF524" i="14" s="1"/>
  <c r="E526" i="86"/>
  <c r="AF523" i="14" s="1"/>
  <c r="E525" i="86"/>
  <c r="E524" i="86"/>
  <c r="AF521" i="14" s="1"/>
  <c r="E523" i="86"/>
  <c r="AF520" i="14" s="1"/>
  <c r="E522" i="86"/>
  <c r="E521" i="86"/>
  <c r="AF518" i="14" s="1"/>
  <c r="E520" i="86"/>
  <c r="AF517" i="14" s="1"/>
  <c r="E519" i="86"/>
  <c r="AF516" i="14" s="1"/>
  <c r="E518" i="86"/>
  <c r="E517" i="86"/>
  <c r="E516" i="86"/>
  <c r="AF513" i="14" s="1"/>
  <c r="E515" i="86"/>
  <c r="AF512" i="14" s="1"/>
  <c r="E514" i="86"/>
  <c r="E513" i="86"/>
  <c r="AF510" i="14" s="1"/>
  <c r="E512" i="86"/>
  <c r="AF509" i="14" s="1"/>
  <c r="E511" i="86"/>
  <c r="AF508" i="14" s="1"/>
  <c r="E510" i="86"/>
  <c r="AF507" i="14" s="1"/>
  <c r="E509" i="86"/>
  <c r="E508" i="86"/>
  <c r="AF505" i="14" s="1"/>
  <c r="E507" i="86"/>
  <c r="AF504" i="14" s="1"/>
  <c r="E506" i="86"/>
  <c r="E505" i="86"/>
  <c r="AF502" i="14" s="1"/>
  <c r="E504" i="86"/>
  <c r="AF501" i="14" s="1"/>
  <c r="E503" i="86"/>
  <c r="AF500" i="14" s="1"/>
  <c r="E502" i="86"/>
  <c r="AF499" i="14" s="1"/>
  <c r="E501" i="86"/>
  <c r="E500" i="86"/>
  <c r="AF497" i="14" s="1"/>
  <c r="E499" i="86"/>
  <c r="AF496" i="14" s="1"/>
  <c r="E498" i="86"/>
  <c r="E497" i="86"/>
  <c r="AF494" i="14" s="1"/>
  <c r="E496" i="86"/>
  <c r="AF493" i="14" s="1"/>
  <c r="E495" i="86"/>
  <c r="AF492" i="14" s="1"/>
  <c r="E494" i="86"/>
  <c r="AF491" i="14" s="1"/>
  <c r="E493" i="86"/>
  <c r="E492" i="86"/>
  <c r="AF489" i="14" s="1"/>
  <c r="E491" i="86"/>
  <c r="AF488" i="14" s="1"/>
  <c r="E490" i="86"/>
  <c r="E489" i="86"/>
  <c r="AF486" i="14" s="1"/>
  <c r="E488" i="86"/>
  <c r="AF485" i="14" s="1"/>
  <c r="E487" i="86"/>
  <c r="AF484" i="14" s="1"/>
  <c r="E486" i="86"/>
  <c r="AF483" i="14" s="1"/>
  <c r="E485" i="86"/>
  <c r="E484" i="86"/>
  <c r="AF481" i="14" s="1"/>
  <c r="E483" i="86"/>
  <c r="E482" i="86"/>
  <c r="E481" i="86"/>
  <c r="AF478" i="14" s="1"/>
  <c r="E480" i="86"/>
  <c r="AF477" i="14" s="1"/>
  <c r="E479" i="86"/>
  <c r="AF476" i="14" s="1"/>
  <c r="E478" i="86"/>
  <c r="AF475" i="14" s="1"/>
  <c r="E477" i="86"/>
  <c r="E476" i="86"/>
  <c r="AF473" i="14" s="1"/>
  <c r="E475" i="86"/>
  <c r="AF472" i="14" s="1"/>
  <c r="E474" i="86"/>
  <c r="E473" i="86"/>
  <c r="AF470" i="14" s="1"/>
  <c r="E472" i="86"/>
  <c r="AF469" i="14" s="1"/>
  <c r="E471" i="86"/>
  <c r="AF468" i="14" s="1"/>
  <c r="E470" i="86"/>
  <c r="AF467" i="14" s="1"/>
  <c r="E469" i="86"/>
  <c r="E468" i="86"/>
  <c r="AF465" i="14" s="1"/>
  <c r="E467" i="86"/>
  <c r="AF464" i="14" s="1"/>
  <c r="E466" i="86"/>
  <c r="E465" i="86"/>
  <c r="AF462" i="14" s="1"/>
  <c r="E464" i="86"/>
  <c r="AF461" i="14" s="1"/>
  <c r="E463" i="86"/>
  <c r="AF460" i="14" s="1"/>
  <c r="E462" i="86"/>
  <c r="AF459" i="14" s="1"/>
  <c r="E461" i="86"/>
  <c r="E460" i="86"/>
  <c r="AF457" i="14" s="1"/>
  <c r="E459" i="86"/>
  <c r="AF456" i="14" s="1"/>
  <c r="E458" i="86"/>
  <c r="E457" i="86"/>
  <c r="AF454" i="14" s="1"/>
  <c r="E456" i="86"/>
  <c r="AF453" i="14" s="1"/>
  <c r="E455" i="86"/>
  <c r="AF452" i="14" s="1"/>
  <c r="E454" i="86"/>
  <c r="AF451" i="14" s="1"/>
  <c r="E453" i="86"/>
  <c r="E452" i="86"/>
  <c r="AF449" i="14" s="1"/>
  <c r="E451" i="86"/>
  <c r="AF448" i="14" s="1"/>
  <c r="E450" i="86"/>
  <c r="E449" i="86"/>
  <c r="AF446" i="14" s="1"/>
  <c r="E448" i="86"/>
  <c r="AF445" i="14" s="1"/>
  <c r="E447" i="86"/>
  <c r="AF444" i="14" s="1"/>
  <c r="E446" i="86"/>
  <c r="AF443" i="14" s="1"/>
  <c r="E445" i="86"/>
  <c r="E444" i="86"/>
  <c r="AF441" i="14" s="1"/>
  <c r="E443" i="86"/>
  <c r="AF440" i="14" s="1"/>
  <c r="E442" i="86"/>
  <c r="E441" i="86"/>
  <c r="AF438" i="14" s="1"/>
  <c r="E440" i="86"/>
  <c r="AF437" i="14" s="1"/>
  <c r="E439" i="86"/>
  <c r="AF436" i="14" s="1"/>
  <c r="E438" i="86"/>
  <c r="AF435" i="14" s="1"/>
  <c r="E437" i="86"/>
  <c r="E436" i="86"/>
  <c r="AF433" i="14" s="1"/>
  <c r="E435" i="86"/>
  <c r="AF432" i="14" s="1"/>
  <c r="E434" i="86"/>
  <c r="E433" i="86"/>
  <c r="AF430" i="14" s="1"/>
  <c r="E432" i="86"/>
  <c r="AF429" i="14" s="1"/>
  <c r="E431" i="86"/>
  <c r="AF428" i="14" s="1"/>
  <c r="E430" i="86"/>
  <c r="AF427" i="14" s="1"/>
  <c r="E429" i="86"/>
  <c r="E428" i="86"/>
  <c r="AF425" i="14" s="1"/>
  <c r="E427" i="86"/>
  <c r="AF424" i="14" s="1"/>
  <c r="E426" i="86"/>
  <c r="E425" i="86"/>
  <c r="AF422" i="14" s="1"/>
  <c r="E424" i="86"/>
  <c r="AF421" i="14" s="1"/>
  <c r="E423" i="86"/>
  <c r="AF420" i="14" s="1"/>
  <c r="E422" i="86"/>
  <c r="AF419" i="14" s="1"/>
  <c r="E421" i="86"/>
  <c r="E420" i="86"/>
  <c r="AF417" i="14" s="1"/>
  <c r="E419" i="86"/>
  <c r="AF416" i="14" s="1"/>
  <c r="E418" i="86"/>
  <c r="E417" i="86"/>
  <c r="AF414" i="14" s="1"/>
  <c r="E416" i="86"/>
  <c r="AF413" i="14" s="1"/>
  <c r="E415" i="86"/>
  <c r="AF412" i="14" s="1"/>
  <c r="E414" i="86"/>
  <c r="E413" i="86"/>
  <c r="E412" i="86"/>
  <c r="AF409" i="14" s="1"/>
  <c r="E411" i="86"/>
  <c r="AF408" i="14" s="1"/>
  <c r="E410" i="86"/>
  <c r="E409" i="86"/>
  <c r="AF406" i="14" s="1"/>
  <c r="E408" i="86"/>
  <c r="AF405" i="14" s="1"/>
  <c r="E407" i="86"/>
  <c r="AF404" i="14" s="1"/>
  <c r="E406" i="86"/>
  <c r="AF403" i="14" s="1"/>
  <c r="E405" i="86"/>
  <c r="E404" i="86"/>
  <c r="AF401" i="14" s="1"/>
  <c r="E403" i="86"/>
  <c r="AF400" i="14" s="1"/>
  <c r="E402" i="86"/>
  <c r="E401" i="86"/>
  <c r="AF398" i="14" s="1"/>
  <c r="E400" i="86"/>
  <c r="AF397" i="14" s="1"/>
  <c r="E399" i="86"/>
  <c r="AF396" i="14" s="1"/>
  <c r="E398" i="86"/>
  <c r="AF395" i="14" s="1"/>
  <c r="E397" i="86"/>
  <c r="E396" i="86"/>
  <c r="AF393" i="14" s="1"/>
  <c r="E395" i="86"/>
  <c r="AF392" i="14" s="1"/>
  <c r="E394" i="86"/>
  <c r="E393" i="86"/>
  <c r="AF390" i="14" s="1"/>
  <c r="E392" i="86"/>
  <c r="AF389" i="14" s="1"/>
  <c r="E391" i="86"/>
  <c r="AF388" i="14" s="1"/>
  <c r="E390" i="86"/>
  <c r="AF387" i="14" s="1"/>
  <c r="E389" i="86"/>
  <c r="E388" i="86"/>
  <c r="AF385" i="14" s="1"/>
  <c r="E387" i="86"/>
  <c r="AF384" i="14" s="1"/>
  <c r="E386" i="86"/>
  <c r="E385" i="86"/>
  <c r="AF382" i="14" s="1"/>
  <c r="E384" i="86"/>
  <c r="AF381" i="14" s="1"/>
  <c r="E383" i="86"/>
  <c r="AF380" i="14" s="1"/>
  <c r="E382" i="86"/>
  <c r="AF379" i="14" s="1"/>
  <c r="E381" i="86"/>
  <c r="E380" i="86"/>
  <c r="AF377" i="14" s="1"/>
  <c r="E379" i="86"/>
  <c r="AF376" i="14" s="1"/>
  <c r="E378" i="86"/>
  <c r="E377" i="86"/>
  <c r="AF374" i="14" s="1"/>
  <c r="E376" i="86"/>
  <c r="AF373" i="14" s="1"/>
  <c r="E375" i="86"/>
  <c r="AF372" i="14" s="1"/>
  <c r="E374" i="86"/>
  <c r="AF371" i="14" s="1"/>
  <c r="E373" i="86"/>
  <c r="E372" i="86"/>
  <c r="AF369" i="14" s="1"/>
  <c r="E371" i="86"/>
  <c r="AF368" i="14" s="1"/>
  <c r="E370" i="86"/>
  <c r="E369" i="86"/>
  <c r="AF366" i="14" s="1"/>
  <c r="E368" i="86"/>
  <c r="AF365" i="14" s="1"/>
  <c r="E367" i="86"/>
  <c r="AF364" i="14" s="1"/>
  <c r="E366" i="86"/>
  <c r="AF363" i="14" s="1"/>
  <c r="E365" i="86"/>
  <c r="E364" i="86"/>
  <c r="AF361" i="14" s="1"/>
  <c r="E363" i="86"/>
  <c r="AF360" i="14" s="1"/>
  <c r="E362" i="86"/>
  <c r="E361" i="86"/>
  <c r="AF358" i="14" s="1"/>
  <c r="E360" i="86"/>
  <c r="AF357" i="14" s="1"/>
  <c r="E359" i="86"/>
  <c r="AF356" i="14" s="1"/>
  <c r="E358" i="86"/>
  <c r="AF355" i="14" s="1"/>
  <c r="E357" i="86"/>
  <c r="E356" i="86"/>
  <c r="AF353" i="14" s="1"/>
  <c r="E355" i="86"/>
  <c r="E354" i="86"/>
  <c r="E353" i="86"/>
  <c r="AF350" i="14" s="1"/>
  <c r="E352" i="86"/>
  <c r="AF349" i="14" s="1"/>
  <c r="E351" i="86"/>
  <c r="AF348" i="14" s="1"/>
  <c r="E350" i="86"/>
  <c r="AF347" i="14" s="1"/>
  <c r="E349" i="86"/>
  <c r="E348" i="86"/>
  <c r="AF345" i="14" s="1"/>
  <c r="E347" i="86"/>
  <c r="AF344" i="14" s="1"/>
  <c r="E346" i="86"/>
  <c r="E345" i="86"/>
  <c r="AF342" i="14" s="1"/>
  <c r="E344" i="86"/>
  <c r="AF341" i="14" s="1"/>
  <c r="E343" i="86"/>
  <c r="AF340" i="14" s="1"/>
  <c r="E342" i="86"/>
  <c r="AF339" i="14" s="1"/>
  <c r="E341" i="86"/>
  <c r="E340" i="86"/>
  <c r="AF337" i="14" s="1"/>
  <c r="E339" i="86"/>
  <c r="AF336" i="14" s="1"/>
  <c r="E338" i="86"/>
  <c r="E337" i="86"/>
  <c r="AF334" i="14" s="1"/>
  <c r="E336" i="86"/>
  <c r="AF333" i="14" s="1"/>
  <c r="E335" i="86"/>
  <c r="AF332" i="14" s="1"/>
  <c r="E334" i="86"/>
  <c r="AF331" i="14" s="1"/>
  <c r="E333" i="86"/>
  <c r="E332" i="86"/>
  <c r="AF329" i="14" s="1"/>
  <c r="E331" i="86"/>
  <c r="AF328" i="14" s="1"/>
  <c r="E330" i="86"/>
  <c r="E329" i="86"/>
  <c r="AF326" i="14" s="1"/>
  <c r="E328" i="86"/>
  <c r="AF325" i="14" s="1"/>
  <c r="E327" i="86"/>
  <c r="AF324" i="14" s="1"/>
  <c r="E326" i="86"/>
  <c r="AF323" i="14" s="1"/>
  <c r="E325" i="86"/>
  <c r="E324" i="86"/>
  <c r="AF321" i="14" s="1"/>
  <c r="E323" i="86"/>
  <c r="AF320" i="14" s="1"/>
  <c r="E322" i="86"/>
  <c r="E321" i="86"/>
  <c r="AF318" i="14" s="1"/>
  <c r="E320" i="86"/>
  <c r="E319" i="86"/>
  <c r="AF316" i="14" s="1"/>
  <c r="E318" i="86"/>
  <c r="AF315" i="14" s="1"/>
  <c r="E317" i="86"/>
  <c r="E316" i="86"/>
  <c r="AF313" i="14" s="1"/>
  <c r="E315" i="86"/>
  <c r="AF312" i="14" s="1"/>
  <c r="E314" i="86"/>
  <c r="E313" i="86"/>
  <c r="AF310" i="14" s="1"/>
  <c r="E312" i="86"/>
  <c r="AF309" i="14" s="1"/>
  <c r="E311" i="86"/>
  <c r="AF308" i="14" s="1"/>
  <c r="E310" i="86"/>
  <c r="AF307" i="14" s="1"/>
  <c r="E309" i="86"/>
  <c r="E308" i="86"/>
  <c r="AF305" i="14" s="1"/>
  <c r="E307" i="86"/>
  <c r="AF304" i="14" s="1"/>
  <c r="E306" i="86"/>
  <c r="E305" i="86"/>
  <c r="AF302" i="14" s="1"/>
  <c r="E304" i="86"/>
  <c r="AF301" i="14" s="1"/>
  <c r="E303" i="86"/>
  <c r="AF300" i="14" s="1"/>
  <c r="E302" i="86"/>
  <c r="AF299" i="14" s="1"/>
  <c r="E301" i="86"/>
  <c r="E300" i="86"/>
  <c r="AF297" i="14" s="1"/>
  <c r="E299" i="86"/>
  <c r="AF296" i="14" s="1"/>
  <c r="E298" i="86"/>
  <c r="E297" i="86"/>
  <c r="AF294" i="14" s="1"/>
  <c r="E296" i="86"/>
  <c r="AF293" i="14" s="1"/>
  <c r="E295" i="86"/>
  <c r="E294" i="86"/>
  <c r="AF291" i="14" s="1"/>
  <c r="E293" i="86"/>
  <c r="E292" i="86"/>
  <c r="AF289" i="14" s="1"/>
  <c r="E291" i="86"/>
  <c r="AF288" i="14" s="1"/>
  <c r="E290" i="86"/>
  <c r="E289" i="86"/>
  <c r="AF286" i="14" s="1"/>
  <c r="E288" i="86"/>
  <c r="AF285" i="14" s="1"/>
  <c r="E287" i="86"/>
  <c r="AF283" i="14" s="1"/>
  <c r="E286" i="86"/>
  <c r="E285" i="86"/>
  <c r="AF281" i="14" s="1"/>
  <c r="E284" i="86"/>
  <c r="AF280" i="14" s="1"/>
  <c r="E283" i="86"/>
  <c r="E282" i="86"/>
  <c r="AF278" i="14" s="1"/>
  <c r="E281" i="86"/>
  <c r="AF277" i="14" s="1"/>
  <c r="E280" i="86"/>
  <c r="AF276" i="14" s="1"/>
  <c r="E279" i="86"/>
  <c r="AF275" i="14" s="1"/>
  <c r="E278" i="86"/>
  <c r="E277" i="86"/>
  <c r="AF273" i="14" s="1"/>
  <c r="E276" i="86"/>
  <c r="AF272" i="14" s="1"/>
  <c r="E275" i="86"/>
  <c r="E274" i="86"/>
  <c r="AF270" i="14" s="1"/>
  <c r="E273" i="86"/>
  <c r="AF284" i="14" s="1"/>
  <c r="E272" i="86"/>
  <c r="AF269" i="14" s="1"/>
  <c r="E271" i="86"/>
  <c r="AF268" i="14" s="1"/>
  <c r="E270" i="86"/>
  <c r="AF267" i="14" s="1"/>
  <c r="E269" i="86"/>
  <c r="E268" i="86"/>
  <c r="AF265" i="14" s="1"/>
  <c r="E267" i="86"/>
  <c r="AF264" i="14" s="1"/>
  <c r="E266" i="86"/>
  <c r="E265" i="86"/>
  <c r="AF262" i="14" s="1"/>
  <c r="E264" i="86"/>
  <c r="AF261" i="14" s="1"/>
  <c r="E263" i="86"/>
  <c r="AF260" i="14" s="1"/>
  <c r="E262" i="86"/>
  <c r="AF259" i="14" s="1"/>
  <c r="E261" i="86"/>
  <c r="E260" i="86"/>
  <c r="E259" i="86"/>
  <c r="AF256" i="14" s="1"/>
  <c r="E258" i="86"/>
  <c r="E257" i="86"/>
  <c r="AF254" i="14" s="1"/>
  <c r="E256" i="86"/>
  <c r="AF253" i="14" s="1"/>
  <c r="E255" i="86"/>
  <c r="AF252" i="14" s="1"/>
  <c r="E254" i="86"/>
  <c r="AF251" i="14" s="1"/>
  <c r="E253" i="86"/>
  <c r="E252" i="86"/>
  <c r="AF249" i="14" s="1"/>
  <c r="E251" i="86"/>
  <c r="AF248" i="14" s="1"/>
  <c r="E250" i="86"/>
  <c r="E249" i="86"/>
  <c r="AF246" i="14" s="1"/>
  <c r="E248" i="86"/>
  <c r="E247" i="86"/>
  <c r="AF244" i="14" s="1"/>
  <c r="E246" i="86"/>
  <c r="AF243" i="14" s="1"/>
  <c r="E245" i="86"/>
  <c r="E244" i="86"/>
  <c r="AF241" i="14" s="1"/>
  <c r="E243" i="86"/>
  <c r="AF240" i="14" s="1"/>
  <c r="E242" i="86"/>
  <c r="E241" i="86"/>
  <c r="AF238" i="14" s="1"/>
  <c r="E240" i="86"/>
  <c r="E239" i="86"/>
  <c r="AF236" i="14" s="1"/>
  <c r="E238" i="86"/>
  <c r="AF235" i="14" s="1"/>
  <c r="E237" i="86"/>
  <c r="E236" i="86"/>
  <c r="AF233" i="14" s="1"/>
  <c r="E235" i="86"/>
  <c r="AF232" i="14" s="1"/>
  <c r="E234" i="86"/>
  <c r="E233" i="86"/>
  <c r="AF230" i="14" s="1"/>
  <c r="E232" i="86"/>
  <c r="E231" i="86"/>
  <c r="AF228" i="14" s="1"/>
  <c r="E230" i="86"/>
  <c r="AF227" i="14" s="1"/>
  <c r="E229" i="86"/>
  <c r="E228" i="86"/>
  <c r="AF225" i="14" s="1"/>
  <c r="E227" i="86"/>
  <c r="E226" i="86"/>
  <c r="E225" i="86"/>
  <c r="AF222" i="14" s="1"/>
  <c r="E224" i="86"/>
  <c r="E223" i="86"/>
  <c r="AF220" i="14" s="1"/>
  <c r="E222" i="86"/>
  <c r="AF219" i="14" s="1"/>
  <c r="E221" i="86"/>
  <c r="E220" i="86"/>
  <c r="AF217" i="14" s="1"/>
  <c r="E219" i="86"/>
  <c r="AF216" i="14" s="1"/>
  <c r="E218" i="86"/>
  <c r="E217" i="86"/>
  <c r="AF214" i="14" s="1"/>
  <c r="E216" i="86"/>
  <c r="E215" i="86"/>
  <c r="AF212" i="14" s="1"/>
  <c r="E214" i="86"/>
  <c r="AF211" i="14" s="1"/>
  <c r="E213" i="86"/>
  <c r="E212" i="86"/>
  <c r="AF209" i="14" s="1"/>
  <c r="E211" i="86"/>
  <c r="AF208" i="14" s="1"/>
  <c r="E210" i="86"/>
  <c r="E209" i="86"/>
  <c r="AF206" i="14" s="1"/>
  <c r="E208" i="86"/>
  <c r="E207" i="86"/>
  <c r="AF204" i="14" s="1"/>
  <c r="E206" i="86"/>
  <c r="AF203" i="14" s="1"/>
  <c r="E205" i="86"/>
  <c r="E204" i="86"/>
  <c r="AF201" i="14" s="1"/>
  <c r="E203" i="86"/>
  <c r="AF200" i="14" s="1"/>
  <c r="E202" i="86"/>
  <c r="E201" i="86"/>
  <c r="AF198" i="14" s="1"/>
  <c r="E200" i="86"/>
  <c r="E199" i="86"/>
  <c r="AF196" i="14" s="1"/>
  <c r="E198" i="86"/>
  <c r="AF195" i="14" s="1"/>
  <c r="E197" i="86"/>
  <c r="E196" i="86"/>
  <c r="AF193" i="14" s="1"/>
  <c r="E195" i="86"/>
  <c r="AF192" i="14" s="1"/>
  <c r="E194" i="86"/>
  <c r="E193" i="86"/>
  <c r="AF190" i="14" s="1"/>
  <c r="E192" i="86"/>
  <c r="E191" i="86"/>
  <c r="AF188" i="14" s="1"/>
  <c r="E190" i="86"/>
  <c r="AF187" i="14" s="1"/>
  <c r="E189" i="86"/>
  <c r="E188" i="86"/>
  <c r="AF185" i="14" s="1"/>
  <c r="E187" i="86"/>
  <c r="E186" i="86"/>
  <c r="E185" i="86"/>
  <c r="E184" i="86"/>
  <c r="E183" i="86"/>
  <c r="E182" i="86"/>
  <c r="E181" i="86"/>
  <c r="E180" i="86"/>
  <c r="E179" i="86"/>
  <c r="AF182" i="14" s="1"/>
  <c r="E178" i="86"/>
  <c r="E177" i="86"/>
  <c r="AF180" i="14" s="1"/>
  <c r="E176" i="86"/>
  <c r="AF179" i="14" s="1"/>
  <c r="E175" i="86"/>
  <c r="E174" i="86"/>
  <c r="AF177" i="14" s="1"/>
  <c r="E173" i="86"/>
  <c r="AF176" i="14" s="1"/>
  <c r="E172" i="86"/>
  <c r="E171" i="86"/>
  <c r="AF174" i="14" s="1"/>
  <c r="E170" i="86"/>
  <c r="E169" i="86"/>
  <c r="AF172" i="14" s="1"/>
  <c r="E168" i="86"/>
  <c r="AF171" i="14" s="1"/>
  <c r="E167" i="86"/>
  <c r="E166" i="86"/>
  <c r="AF169" i="14" s="1"/>
  <c r="E165" i="86"/>
  <c r="AF168" i="14" s="1"/>
  <c r="E164" i="86"/>
  <c r="E163" i="86"/>
  <c r="AF166" i="14" s="1"/>
  <c r="E162" i="86"/>
  <c r="E161" i="86"/>
  <c r="AF164" i="14" s="1"/>
  <c r="E160" i="86"/>
  <c r="AF163" i="14" s="1"/>
  <c r="E159" i="86"/>
  <c r="E158" i="86"/>
  <c r="AF161" i="14" s="1"/>
  <c r="E157" i="86"/>
  <c r="AF160" i="14" s="1"/>
  <c r="E156" i="86"/>
  <c r="E155" i="86"/>
  <c r="AF158" i="14" s="1"/>
  <c r="E154" i="86"/>
  <c r="E153" i="86"/>
  <c r="AF156" i="14" s="1"/>
  <c r="E152" i="86"/>
  <c r="AF155" i="14" s="1"/>
  <c r="E151" i="86"/>
  <c r="E150" i="86"/>
  <c r="AF153" i="14" s="1"/>
  <c r="E149" i="86"/>
  <c r="AF152" i="14" s="1"/>
  <c r="E148" i="86"/>
  <c r="E147" i="86"/>
  <c r="AF150" i="14" s="1"/>
  <c r="E146" i="86"/>
  <c r="E145" i="86"/>
  <c r="AF148" i="14" s="1"/>
  <c r="E144" i="86"/>
  <c r="AF147" i="14" s="1"/>
  <c r="E143" i="86"/>
  <c r="E142" i="86"/>
  <c r="AF145" i="14" s="1"/>
  <c r="E141" i="86"/>
  <c r="AF144" i="14" s="1"/>
  <c r="E140" i="86"/>
  <c r="E139" i="86"/>
  <c r="AF142" i="14" s="1"/>
  <c r="E138" i="86"/>
  <c r="E137" i="86"/>
  <c r="AF140" i="14" s="1"/>
  <c r="E136" i="86"/>
  <c r="AF139" i="14" s="1"/>
  <c r="E135" i="86"/>
  <c r="E134" i="86"/>
  <c r="AF137" i="14" s="1"/>
  <c r="E133" i="86"/>
  <c r="AF136" i="14" s="1"/>
  <c r="E132" i="86"/>
  <c r="E131" i="86"/>
  <c r="AF134" i="14" s="1"/>
  <c r="E130" i="86"/>
  <c r="E129" i="86"/>
  <c r="AF132" i="14" s="1"/>
  <c r="E128" i="86"/>
  <c r="AF131" i="14" s="1"/>
  <c r="E127" i="86"/>
  <c r="E126" i="86"/>
  <c r="AF129" i="14" s="1"/>
  <c r="E125" i="86"/>
  <c r="AF128" i="14" s="1"/>
  <c r="E124" i="86"/>
  <c r="E123" i="86"/>
  <c r="AF126" i="14" s="1"/>
  <c r="E122" i="86"/>
  <c r="E121" i="86"/>
  <c r="AF124" i="14" s="1"/>
  <c r="E120" i="86"/>
  <c r="AF123" i="14" s="1"/>
  <c r="E119" i="86"/>
  <c r="E118" i="86"/>
  <c r="AF121" i="14" s="1"/>
  <c r="E117" i="86"/>
  <c r="AF120" i="14" s="1"/>
  <c r="E116" i="86"/>
  <c r="E115" i="86"/>
  <c r="AF118" i="14" s="1"/>
  <c r="E114" i="86"/>
  <c r="E113" i="86"/>
  <c r="AF116" i="14" s="1"/>
  <c r="E112" i="86"/>
  <c r="AF115" i="14" s="1"/>
  <c r="E111" i="86"/>
  <c r="E110" i="86"/>
  <c r="AF113" i="14" s="1"/>
  <c r="E109" i="86"/>
  <c r="AF112" i="14" s="1"/>
  <c r="E108" i="86"/>
  <c r="E107" i="86"/>
  <c r="AF110" i="14" s="1"/>
  <c r="E106" i="86"/>
  <c r="E105" i="86"/>
  <c r="AF108" i="14" s="1"/>
  <c r="E104" i="86"/>
  <c r="AF107" i="14" s="1"/>
  <c r="E103" i="86"/>
  <c r="E102" i="86"/>
  <c r="AF105" i="14" s="1"/>
  <c r="E101" i="86"/>
  <c r="AF104" i="14" s="1"/>
  <c r="E100" i="86"/>
  <c r="E99" i="86"/>
  <c r="AF102" i="14" s="1"/>
  <c r="E98" i="86"/>
  <c r="E97" i="86"/>
  <c r="AF100" i="14" s="1"/>
  <c r="E96" i="86"/>
  <c r="AF99" i="14" s="1"/>
  <c r="E95" i="86"/>
  <c r="E94" i="86"/>
  <c r="AF97" i="14" s="1"/>
  <c r="E93" i="86"/>
  <c r="AF96" i="14" s="1"/>
  <c r="E92" i="86"/>
  <c r="E91" i="86"/>
  <c r="AF94" i="14" s="1"/>
  <c r="E90" i="86"/>
  <c r="E89" i="86"/>
  <c r="AF92" i="14" s="1"/>
  <c r="E88" i="86"/>
  <c r="AF91" i="14" s="1"/>
  <c r="E87" i="86"/>
  <c r="E86" i="86"/>
  <c r="AF89" i="14" s="1"/>
  <c r="E85" i="86"/>
  <c r="AF88" i="14" s="1"/>
  <c r="E84" i="86"/>
  <c r="E83" i="86"/>
  <c r="AF86" i="14" s="1"/>
  <c r="E82" i="86"/>
  <c r="E81" i="86"/>
  <c r="AF84" i="14" s="1"/>
  <c r="E80" i="86"/>
  <c r="AF83" i="14" s="1"/>
  <c r="E79" i="86"/>
  <c r="E78" i="86"/>
  <c r="AF81" i="14" s="1"/>
  <c r="E77" i="86"/>
  <c r="AF80" i="14" s="1"/>
  <c r="E76" i="86"/>
  <c r="E75" i="86"/>
  <c r="AF78" i="14" s="1"/>
  <c r="E74" i="86"/>
  <c r="E73" i="86"/>
  <c r="AF76" i="14" s="1"/>
  <c r="E72" i="86"/>
  <c r="AF75" i="14" s="1"/>
  <c r="E71" i="86"/>
  <c r="E70" i="86"/>
  <c r="AF73" i="14" s="1"/>
  <c r="E69" i="86"/>
  <c r="AF72" i="14" s="1"/>
  <c r="E68" i="86"/>
  <c r="E67" i="86"/>
  <c r="AF70" i="14" s="1"/>
  <c r="E66" i="86"/>
  <c r="E65" i="86"/>
  <c r="AF68" i="14" s="1"/>
  <c r="E64" i="86"/>
  <c r="AF67" i="14" s="1"/>
  <c r="E63" i="86"/>
  <c r="E62" i="86"/>
  <c r="AF65" i="14" s="1"/>
  <c r="E61" i="86"/>
  <c r="AF64" i="14" s="1"/>
  <c r="E60" i="86"/>
  <c r="E59" i="86"/>
  <c r="AF62" i="14" s="1"/>
  <c r="E58" i="86"/>
  <c r="E57" i="86"/>
  <c r="AF60" i="14" s="1"/>
  <c r="E56" i="86"/>
  <c r="AF59" i="14" s="1"/>
  <c r="E55" i="86"/>
  <c r="E54" i="86"/>
  <c r="AF57" i="14" s="1"/>
  <c r="E53" i="86"/>
  <c r="AF56" i="14" s="1"/>
  <c r="E52" i="86"/>
  <c r="E51" i="86"/>
  <c r="AF54" i="14" s="1"/>
  <c r="E50" i="86"/>
  <c r="E49" i="86"/>
  <c r="AF52" i="14" s="1"/>
  <c r="E48" i="86"/>
  <c r="AF51" i="14" s="1"/>
  <c r="E47" i="86"/>
  <c r="E46" i="86"/>
  <c r="AF49" i="14" s="1"/>
  <c r="E45" i="86"/>
  <c r="AF48" i="14" s="1"/>
  <c r="E44" i="86"/>
  <c r="E43" i="86"/>
  <c r="AF46" i="14" s="1"/>
  <c r="E42" i="86"/>
  <c r="E41" i="86"/>
  <c r="AF44" i="14" s="1"/>
  <c r="E40" i="86"/>
  <c r="AF43" i="14" s="1"/>
  <c r="E39" i="86"/>
  <c r="E38" i="86"/>
  <c r="AF41" i="14" s="1"/>
  <c r="E37" i="86"/>
  <c r="E36" i="86"/>
  <c r="E35" i="86"/>
  <c r="E34" i="86"/>
  <c r="E33" i="86"/>
  <c r="E32" i="86"/>
  <c r="E31" i="86"/>
  <c r="E30" i="86"/>
  <c r="E29" i="86"/>
  <c r="E28" i="86"/>
  <c r="E27" i="86"/>
  <c r="E26" i="86"/>
  <c r="E25" i="86"/>
  <c r="E24" i="86"/>
  <c r="E23" i="86"/>
  <c r="E22" i="86"/>
  <c r="E21" i="86"/>
  <c r="E20" i="86"/>
  <c r="E19" i="86"/>
  <c r="E18" i="86"/>
  <c r="E17" i="86"/>
  <c r="E16" i="86"/>
  <c r="E15" i="86"/>
  <c r="E14" i="86"/>
  <c r="E13" i="86"/>
  <c r="E12" i="86"/>
  <c r="E11" i="86"/>
  <c r="E10" i="86"/>
  <c r="E9" i="86"/>
  <c r="E8" i="86"/>
  <c r="E7" i="86"/>
  <c r="E6" i="86"/>
  <c r="E5" i="86"/>
  <c r="E4" i="86"/>
  <c r="E3" i="86"/>
  <c r="E2" i="86"/>
  <c r="AC14" i="85" l="1"/>
  <c r="AG14" i="85" s="1"/>
  <c r="V14" i="88" s="1"/>
  <c r="AC46" i="85"/>
  <c r="AG46" i="85" s="1"/>
  <c r="V46" i="88" s="1"/>
  <c r="AC30" i="85"/>
  <c r="AG30" i="85" s="1"/>
  <c r="V30" i="88" s="1"/>
  <c r="AC6" i="85"/>
  <c r="AG6" i="85" s="1"/>
  <c r="V6" i="88" s="1"/>
  <c r="AC16" i="85"/>
  <c r="AG16" i="85" s="1"/>
  <c r="V16" i="88" s="1"/>
  <c r="AC33" i="85"/>
  <c r="AG33" i="85" s="1"/>
  <c r="V33" i="88" s="1"/>
  <c r="AC37" i="85"/>
  <c r="AG37" i="85" s="1"/>
  <c r="V37" i="88" s="1"/>
  <c r="AN174" i="14"/>
  <c r="AM174" i="14"/>
  <c r="AL174" i="14"/>
  <c r="AK174" i="14"/>
  <c r="AJ174" i="14"/>
  <c r="AI174" i="14"/>
  <c r="AH174" i="14"/>
  <c r="AG174" i="14"/>
  <c r="AN232" i="14"/>
  <c r="AM232" i="14"/>
  <c r="AJ232" i="14"/>
  <c r="AH232" i="14"/>
  <c r="AG232" i="14"/>
  <c r="AL232" i="14"/>
  <c r="AK232" i="14"/>
  <c r="AI232" i="14"/>
  <c r="AN296" i="14"/>
  <c r="AM296" i="14"/>
  <c r="AL296" i="14"/>
  <c r="AK296" i="14"/>
  <c r="AJ296" i="14"/>
  <c r="AI296" i="14"/>
  <c r="AH296" i="14"/>
  <c r="AG296" i="14"/>
  <c r="AN360" i="14"/>
  <c r="AM360" i="14"/>
  <c r="AL360" i="14"/>
  <c r="AK360" i="14"/>
  <c r="AJ360" i="14"/>
  <c r="AI360" i="14"/>
  <c r="AH360" i="14"/>
  <c r="AG360" i="14"/>
  <c r="AN416" i="14"/>
  <c r="AM416" i="14"/>
  <c r="AL416" i="14"/>
  <c r="AK416" i="14"/>
  <c r="AJ416" i="14"/>
  <c r="AI416" i="14"/>
  <c r="AH416" i="14"/>
  <c r="AG416" i="14"/>
  <c r="AN472" i="14"/>
  <c r="AM472" i="14"/>
  <c r="AL472" i="14"/>
  <c r="AK472" i="14"/>
  <c r="AJ472" i="14"/>
  <c r="AI472" i="14"/>
  <c r="AH472" i="14"/>
  <c r="AG472" i="14"/>
  <c r="AN528" i="14"/>
  <c r="AM528" i="14"/>
  <c r="AJ528" i="14"/>
  <c r="AI528" i="14"/>
  <c r="AH528" i="14"/>
  <c r="AG528" i="14"/>
  <c r="AL528" i="14"/>
  <c r="AK528" i="14"/>
  <c r="AH576" i="14"/>
  <c r="AG576" i="14"/>
  <c r="AN576" i="14"/>
  <c r="AM576" i="14"/>
  <c r="AL576" i="14"/>
  <c r="AK576" i="14"/>
  <c r="AJ576" i="14"/>
  <c r="AI576" i="14"/>
  <c r="AH624" i="14"/>
  <c r="AG624" i="14"/>
  <c r="AN624" i="14"/>
  <c r="AM624" i="14"/>
  <c r="AL624" i="14"/>
  <c r="AK624" i="14"/>
  <c r="AJ624" i="14"/>
  <c r="AI624" i="14"/>
  <c r="AH680" i="14"/>
  <c r="AG680" i="14"/>
  <c r="AN680" i="14"/>
  <c r="AM680" i="14"/>
  <c r="AL680" i="14"/>
  <c r="AK680" i="14"/>
  <c r="AJ680" i="14"/>
  <c r="AI680" i="14"/>
  <c r="AH728" i="14"/>
  <c r="AG728" i="14"/>
  <c r="AN728" i="14"/>
  <c r="AM728" i="14"/>
  <c r="AL728" i="14"/>
  <c r="AK728" i="14"/>
  <c r="AJ728" i="14"/>
  <c r="AI728" i="14"/>
  <c r="AH776" i="14"/>
  <c r="AG776" i="14"/>
  <c r="AN776" i="14"/>
  <c r="AM776" i="14"/>
  <c r="AL776" i="14"/>
  <c r="AK776" i="14"/>
  <c r="AJ776" i="14"/>
  <c r="AI776" i="14"/>
  <c r="AH816" i="14"/>
  <c r="AG816" i="14"/>
  <c r="AN816" i="14"/>
  <c r="AM816" i="14"/>
  <c r="AL816" i="14"/>
  <c r="AK816" i="14"/>
  <c r="AJ816" i="14"/>
  <c r="AI816" i="14"/>
  <c r="AN856" i="14"/>
  <c r="AK856" i="14"/>
  <c r="AI856" i="14"/>
  <c r="AH856" i="14"/>
  <c r="AG856" i="14"/>
  <c r="AO856" i="14" s="1"/>
  <c r="AM856" i="14"/>
  <c r="AL856" i="14"/>
  <c r="AJ856" i="14"/>
  <c r="AN872" i="14"/>
  <c r="AM872" i="14"/>
  <c r="AK872" i="14"/>
  <c r="AJ872" i="14"/>
  <c r="AI872" i="14"/>
  <c r="AH872" i="14"/>
  <c r="AG872" i="14"/>
  <c r="AO872" i="14" s="1"/>
  <c r="AL872" i="14"/>
  <c r="AN928" i="14"/>
  <c r="AM928" i="14"/>
  <c r="AL928" i="14"/>
  <c r="AK928" i="14"/>
  <c r="AJ928" i="14"/>
  <c r="AI928" i="14"/>
  <c r="AH928" i="14"/>
  <c r="AG928" i="14"/>
  <c r="AN976" i="14"/>
  <c r="AM976" i="14"/>
  <c r="AL976" i="14"/>
  <c r="AK976" i="14"/>
  <c r="AJ976" i="14"/>
  <c r="AI976" i="14"/>
  <c r="AH976" i="14"/>
  <c r="AG976" i="14"/>
  <c r="AJ1016" i="14"/>
  <c r="AN1016" i="14"/>
  <c r="AK1016" i="14"/>
  <c r="AI1016" i="14"/>
  <c r="AH1016" i="14"/>
  <c r="AG1016" i="14"/>
  <c r="AM1016" i="14"/>
  <c r="AL1016" i="14"/>
  <c r="AM1080" i="14"/>
  <c r="AL1080" i="14"/>
  <c r="AK1080" i="14"/>
  <c r="AJ1080" i="14"/>
  <c r="AI1080" i="14"/>
  <c r="AH1080" i="14"/>
  <c r="AG1080" i="14"/>
  <c r="AN1080" i="14"/>
  <c r="AI1128" i="14"/>
  <c r="AM1128" i="14"/>
  <c r="AJ1128" i="14"/>
  <c r="AK1128" i="14"/>
  <c r="AH1128" i="14"/>
  <c r="AG1128" i="14"/>
  <c r="AN1128" i="14"/>
  <c r="AL1128" i="14"/>
  <c r="AI1208" i="14"/>
  <c r="AH1208" i="14"/>
  <c r="AM1208" i="14"/>
  <c r="AL1208" i="14"/>
  <c r="AJ1208" i="14"/>
  <c r="AK1208" i="14"/>
  <c r="AG1208" i="14"/>
  <c r="AN1208" i="14"/>
  <c r="AK1280" i="14"/>
  <c r="AJ1280" i="14"/>
  <c r="AG1280" i="14"/>
  <c r="AN1280" i="14"/>
  <c r="AM1280" i="14"/>
  <c r="AL1280" i="14"/>
  <c r="AI1280" i="14"/>
  <c r="AH1280" i="14"/>
  <c r="AI1344" i="14"/>
  <c r="AN1344" i="14"/>
  <c r="AM1344" i="14"/>
  <c r="AK1344" i="14"/>
  <c r="AJ1344" i="14"/>
  <c r="AH1344" i="14"/>
  <c r="AG1344" i="14"/>
  <c r="AL1344" i="14"/>
  <c r="AI1504" i="14"/>
  <c r="AH1504" i="14"/>
  <c r="AM1504" i="14"/>
  <c r="AL1504" i="14"/>
  <c r="AK1504" i="14"/>
  <c r="AJ1504" i="14"/>
  <c r="AG1504" i="14"/>
  <c r="AN1504" i="14"/>
  <c r="AI1528" i="14"/>
  <c r="AH1528" i="14"/>
  <c r="AM1528" i="14"/>
  <c r="AL1528" i="14"/>
  <c r="AK1528" i="14"/>
  <c r="AJ1528" i="14"/>
  <c r="AG1528" i="14"/>
  <c r="AN1528" i="14"/>
  <c r="AM1688" i="14"/>
  <c r="AJ1688" i="14"/>
  <c r="AI1688" i="14"/>
  <c r="AN1688" i="14"/>
  <c r="AL1688" i="14"/>
  <c r="AK1688" i="14"/>
  <c r="AH1688" i="14"/>
  <c r="AG1688" i="14"/>
  <c r="AN57" i="14"/>
  <c r="AM57" i="14"/>
  <c r="AL57" i="14"/>
  <c r="AK57" i="14"/>
  <c r="AJ57" i="14"/>
  <c r="AI57" i="14"/>
  <c r="AH57" i="14"/>
  <c r="AG57" i="14"/>
  <c r="AN97" i="14"/>
  <c r="AM97" i="14"/>
  <c r="AL97" i="14"/>
  <c r="AK97" i="14"/>
  <c r="AJ97" i="14"/>
  <c r="AI97" i="14"/>
  <c r="AH97" i="14"/>
  <c r="AG97" i="14"/>
  <c r="AN137" i="14"/>
  <c r="AM137" i="14"/>
  <c r="AL137" i="14"/>
  <c r="AK137" i="14"/>
  <c r="AJ137" i="14"/>
  <c r="AI137" i="14"/>
  <c r="AH137" i="14"/>
  <c r="AG137" i="14"/>
  <c r="AO137" i="14" s="1"/>
  <c r="AN187" i="14"/>
  <c r="AM187" i="14"/>
  <c r="AL187" i="14"/>
  <c r="AK187" i="14"/>
  <c r="AJ187" i="14"/>
  <c r="AI187" i="14"/>
  <c r="AH187" i="14"/>
  <c r="AG187" i="14"/>
  <c r="AN212" i="14"/>
  <c r="AJ212" i="14"/>
  <c r="AI212" i="14"/>
  <c r="AH212" i="14"/>
  <c r="AG212" i="14"/>
  <c r="AM212" i="14"/>
  <c r="AL212" i="14"/>
  <c r="AK212" i="14"/>
  <c r="AN51" i="14"/>
  <c r="AM51" i="14"/>
  <c r="AL51" i="14"/>
  <c r="AK51" i="14"/>
  <c r="AJ51" i="14"/>
  <c r="AI51" i="14"/>
  <c r="AH51" i="14"/>
  <c r="AG51" i="14"/>
  <c r="AN75" i="14"/>
  <c r="AM75" i="14"/>
  <c r="AL75" i="14"/>
  <c r="AK75" i="14"/>
  <c r="AJ75" i="14"/>
  <c r="AI75" i="14"/>
  <c r="AH75" i="14"/>
  <c r="AG75" i="14"/>
  <c r="AN99" i="14"/>
  <c r="AM99" i="14"/>
  <c r="AL99" i="14"/>
  <c r="AK99" i="14"/>
  <c r="AJ99" i="14"/>
  <c r="AI99" i="14"/>
  <c r="AH99" i="14"/>
  <c r="AG99" i="14"/>
  <c r="AN131" i="14"/>
  <c r="AM131" i="14"/>
  <c r="AL131" i="14"/>
  <c r="AK131" i="14"/>
  <c r="AJ131" i="14"/>
  <c r="AI131" i="14"/>
  <c r="AH131" i="14"/>
  <c r="AG131" i="14"/>
  <c r="AO131" i="14" s="1"/>
  <c r="AN155" i="14"/>
  <c r="AM155" i="14"/>
  <c r="AL155" i="14"/>
  <c r="AK155" i="14"/>
  <c r="AJ155" i="14"/>
  <c r="AI155" i="14"/>
  <c r="AH155" i="14"/>
  <c r="AG155" i="14"/>
  <c r="AN179" i="14"/>
  <c r="AM179" i="14"/>
  <c r="AL179" i="14"/>
  <c r="AK179" i="14"/>
  <c r="AJ179" i="14"/>
  <c r="AI179" i="14"/>
  <c r="AH179" i="14"/>
  <c r="AG179" i="14"/>
  <c r="AN269" i="14"/>
  <c r="AM269" i="14"/>
  <c r="AJ269" i="14"/>
  <c r="AI269" i="14"/>
  <c r="AH269" i="14"/>
  <c r="AG269" i="14"/>
  <c r="AL269" i="14"/>
  <c r="AK269" i="14"/>
  <c r="AN285" i="14"/>
  <c r="AM285" i="14"/>
  <c r="AL285" i="14"/>
  <c r="AK285" i="14"/>
  <c r="AJ285" i="14"/>
  <c r="AI285" i="14"/>
  <c r="AH285" i="14"/>
  <c r="AG285" i="14"/>
  <c r="AN301" i="14"/>
  <c r="AM301" i="14"/>
  <c r="AL301" i="14"/>
  <c r="AK301" i="14"/>
  <c r="AJ301" i="14"/>
  <c r="AI301" i="14"/>
  <c r="AH301" i="14"/>
  <c r="AG301" i="14"/>
  <c r="AN325" i="14"/>
  <c r="AM325" i="14"/>
  <c r="AL325" i="14"/>
  <c r="AK325" i="14"/>
  <c r="AJ325" i="14"/>
  <c r="AI325" i="14"/>
  <c r="AH325" i="14"/>
  <c r="AG325" i="14"/>
  <c r="AN333" i="14"/>
  <c r="AM333" i="14"/>
  <c r="AL333" i="14"/>
  <c r="AK333" i="14"/>
  <c r="AJ333" i="14"/>
  <c r="AI333" i="14"/>
  <c r="AH333" i="14"/>
  <c r="AG333" i="14"/>
  <c r="AN341" i="14"/>
  <c r="AM341" i="14"/>
  <c r="AL341" i="14"/>
  <c r="AK341" i="14"/>
  <c r="AJ341" i="14"/>
  <c r="AI341" i="14"/>
  <c r="AH341" i="14"/>
  <c r="AG341" i="14"/>
  <c r="AO341" i="14" s="1"/>
  <c r="AN349" i="14"/>
  <c r="AM349" i="14"/>
  <c r="AL349" i="14"/>
  <c r="AK349" i="14"/>
  <c r="AJ349" i="14"/>
  <c r="AI349" i="14"/>
  <c r="AH349" i="14"/>
  <c r="AG349" i="14"/>
  <c r="AN357" i="14"/>
  <c r="AM357" i="14"/>
  <c r="AL357" i="14"/>
  <c r="AK357" i="14"/>
  <c r="AJ357" i="14"/>
  <c r="AI357" i="14"/>
  <c r="AH357" i="14"/>
  <c r="AG357" i="14"/>
  <c r="AN365" i="14"/>
  <c r="AM365" i="14"/>
  <c r="AL365" i="14"/>
  <c r="AK365" i="14"/>
  <c r="AJ365" i="14"/>
  <c r="AI365" i="14"/>
  <c r="AH365" i="14"/>
  <c r="AG365" i="14"/>
  <c r="AN373" i="14"/>
  <c r="AM373" i="14"/>
  <c r="AL373" i="14"/>
  <c r="AK373" i="14"/>
  <c r="AJ373" i="14"/>
  <c r="AI373" i="14"/>
  <c r="AH373" i="14"/>
  <c r="AG373" i="14"/>
  <c r="AO373" i="14" s="1"/>
  <c r="AN381" i="14"/>
  <c r="AM381" i="14"/>
  <c r="AL381" i="14"/>
  <c r="AK381" i="14"/>
  <c r="AJ381" i="14"/>
  <c r="AI381" i="14"/>
  <c r="AH381" i="14"/>
  <c r="AG381" i="14"/>
  <c r="AO381" i="14" s="1"/>
  <c r="AN389" i="14"/>
  <c r="AM389" i="14"/>
  <c r="AL389" i="14"/>
  <c r="AK389" i="14"/>
  <c r="AJ389" i="14"/>
  <c r="AI389" i="14"/>
  <c r="AH389" i="14"/>
  <c r="AG389" i="14"/>
  <c r="AN397" i="14"/>
  <c r="AM397" i="14"/>
  <c r="AL397" i="14"/>
  <c r="AK397" i="14"/>
  <c r="AJ397" i="14"/>
  <c r="AI397" i="14"/>
  <c r="AH397" i="14"/>
  <c r="AG397" i="14"/>
  <c r="AN405" i="14"/>
  <c r="AM405" i="14"/>
  <c r="AL405" i="14"/>
  <c r="AK405" i="14"/>
  <c r="AJ405" i="14"/>
  <c r="AI405" i="14"/>
  <c r="AH405" i="14"/>
  <c r="AG405" i="14"/>
  <c r="AN413" i="14"/>
  <c r="AM413" i="14"/>
  <c r="AL413" i="14"/>
  <c r="AK413" i="14"/>
  <c r="AJ413" i="14"/>
  <c r="AI413" i="14"/>
  <c r="AH413" i="14"/>
  <c r="AG413" i="14"/>
  <c r="AN421" i="14"/>
  <c r="AM421" i="14"/>
  <c r="AL421" i="14"/>
  <c r="AK421" i="14"/>
  <c r="AJ421" i="14"/>
  <c r="AI421" i="14"/>
  <c r="AH421" i="14"/>
  <c r="AG421" i="14"/>
  <c r="AN429" i="14"/>
  <c r="AM429" i="14"/>
  <c r="AL429" i="14"/>
  <c r="AK429" i="14"/>
  <c r="AJ429" i="14"/>
  <c r="AI429" i="14"/>
  <c r="AH429" i="14"/>
  <c r="AG429" i="14"/>
  <c r="AN437" i="14"/>
  <c r="AM437" i="14"/>
  <c r="AL437" i="14"/>
  <c r="AK437" i="14"/>
  <c r="AJ437" i="14"/>
  <c r="AI437" i="14"/>
  <c r="AH437" i="14"/>
  <c r="AG437" i="14"/>
  <c r="AN445" i="14"/>
  <c r="AM445" i="14"/>
  <c r="AL445" i="14"/>
  <c r="AK445" i="14"/>
  <c r="AJ445" i="14"/>
  <c r="AI445" i="14"/>
  <c r="AH445" i="14"/>
  <c r="AG445" i="14"/>
  <c r="AN453" i="14"/>
  <c r="AM453" i="14"/>
  <c r="AL453" i="14"/>
  <c r="AK453" i="14"/>
  <c r="AJ453" i="14"/>
  <c r="AI453" i="14"/>
  <c r="AH453" i="14"/>
  <c r="AG453" i="14"/>
  <c r="AN461" i="14"/>
  <c r="AM461" i="14"/>
  <c r="AL461" i="14"/>
  <c r="AK461" i="14"/>
  <c r="AJ461" i="14"/>
  <c r="AI461" i="14"/>
  <c r="AH461" i="14"/>
  <c r="AG461" i="14"/>
  <c r="AN469" i="14"/>
  <c r="AM469" i="14"/>
  <c r="AL469" i="14"/>
  <c r="AK469" i="14"/>
  <c r="AJ469" i="14"/>
  <c r="AI469" i="14"/>
  <c r="AH469" i="14"/>
  <c r="AG469" i="14"/>
  <c r="AN477" i="14"/>
  <c r="AM477" i="14"/>
  <c r="AL477" i="14"/>
  <c r="AK477" i="14"/>
  <c r="AJ477" i="14"/>
  <c r="AI477" i="14"/>
  <c r="AH477" i="14"/>
  <c r="AG477" i="14"/>
  <c r="AN485" i="14"/>
  <c r="AM485" i="14"/>
  <c r="AL485" i="14"/>
  <c r="AK485" i="14"/>
  <c r="AJ485" i="14"/>
  <c r="AI485" i="14"/>
  <c r="AH485" i="14"/>
  <c r="AG485" i="14"/>
  <c r="AN493" i="14"/>
  <c r="AM493" i="14"/>
  <c r="AL493" i="14"/>
  <c r="AK493" i="14"/>
  <c r="AJ493" i="14"/>
  <c r="AI493" i="14"/>
  <c r="AH493" i="14"/>
  <c r="AG493" i="14"/>
  <c r="AN501" i="14"/>
  <c r="AM501" i="14"/>
  <c r="AL501" i="14"/>
  <c r="AK501" i="14"/>
  <c r="AJ501" i="14"/>
  <c r="AI501" i="14"/>
  <c r="AH501" i="14"/>
  <c r="AG501" i="14"/>
  <c r="AN509" i="14"/>
  <c r="AM509" i="14"/>
  <c r="AL509" i="14"/>
  <c r="AK509" i="14"/>
  <c r="AJ509" i="14"/>
  <c r="AI509" i="14"/>
  <c r="AH509" i="14"/>
  <c r="AG509" i="14"/>
  <c r="AN517" i="14"/>
  <c r="AM517" i="14"/>
  <c r="AL517" i="14"/>
  <c r="AK517" i="14"/>
  <c r="AJ517" i="14"/>
  <c r="AI517" i="14"/>
  <c r="AH517" i="14"/>
  <c r="AG517" i="14"/>
  <c r="AN525" i="14"/>
  <c r="AM525" i="14"/>
  <c r="AL525" i="14"/>
  <c r="AK525" i="14"/>
  <c r="AJ525" i="14"/>
  <c r="AI525" i="14"/>
  <c r="AH525" i="14"/>
  <c r="AG525" i="14"/>
  <c r="AN533" i="14"/>
  <c r="AM533" i="14"/>
  <c r="AL533" i="14"/>
  <c r="AK533" i="14"/>
  <c r="AJ533" i="14"/>
  <c r="AI533" i="14"/>
  <c r="AH533" i="14"/>
  <c r="AG533" i="14"/>
  <c r="AN541" i="14"/>
  <c r="AM541" i="14"/>
  <c r="AL541" i="14"/>
  <c r="AK541" i="14"/>
  <c r="AJ541" i="14"/>
  <c r="AI541" i="14"/>
  <c r="AH541" i="14"/>
  <c r="AG541" i="14"/>
  <c r="AN549" i="14"/>
  <c r="AM549" i="14"/>
  <c r="AK549" i="14"/>
  <c r="AI549" i="14"/>
  <c r="AH549" i="14"/>
  <c r="AG549" i="14"/>
  <c r="AL549" i="14"/>
  <c r="AJ549" i="14"/>
  <c r="AN557" i="14"/>
  <c r="AM557" i="14"/>
  <c r="AK557" i="14"/>
  <c r="AI557" i="14"/>
  <c r="AH557" i="14"/>
  <c r="AG557" i="14"/>
  <c r="AL557" i="14"/>
  <c r="AJ557" i="14"/>
  <c r="AN565" i="14"/>
  <c r="AM565" i="14"/>
  <c r="AK565" i="14"/>
  <c r="AI565" i="14"/>
  <c r="AH565" i="14"/>
  <c r="AG565" i="14"/>
  <c r="AL565" i="14"/>
  <c r="AJ565" i="14"/>
  <c r="AG573" i="14"/>
  <c r="AN573" i="14"/>
  <c r="AM573" i="14"/>
  <c r="AK573" i="14"/>
  <c r="AJ573" i="14"/>
  <c r="AI573" i="14"/>
  <c r="AL573" i="14"/>
  <c r="AH573" i="14"/>
  <c r="AH581" i="14"/>
  <c r="AG581" i="14"/>
  <c r="AN581" i="14"/>
  <c r="AM581" i="14"/>
  <c r="AL581" i="14"/>
  <c r="AK581" i="14"/>
  <c r="AJ581" i="14"/>
  <c r="AI581" i="14"/>
  <c r="AH589" i="14"/>
  <c r="AG589" i="14"/>
  <c r="AN589" i="14"/>
  <c r="AM589" i="14"/>
  <c r="AL589" i="14"/>
  <c r="AK589" i="14"/>
  <c r="AJ589" i="14"/>
  <c r="AI589" i="14"/>
  <c r="AH597" i="14"/>
  <c r="AG597" i="14"/>
  <c r="AN597" i="14"/>
  <c r="AM597" i="14"/>
  <c r="AL597" i="14"/>
  <c r="AK597" i="14"/>
  <c r="AJ597" i="14"/>
  <c r="AI597" i="14"/>
  <c r="AH605" i="14"/>
  <c r="AG605" i="14"/>
  <c r="AN605" i="14"/>
  <c r="AM605" i="14"/>
  <c r="AL605" i="14"/>
  <c r="AK605" i="14"/>
  <c r="AJ605" i="14"/>
  <c r="AI605" i="14"/>
  <c r="AH613" i="14"/>
  <c r="AG613" i="14"/>
  <c r="AN613" i="14"/>
  <c r="AM613" i="14"/>
  <c r="AL613" i="14"/>
  <c r="AK613" i="14"/>
  <c r="AJ613" i="14"/>
  <c r="AI613" i="14"/>
  <c r="AH621" i="14"/>
  <c r="AG621" i="14"/>
  <c r="AN621" i="14"/>
  <c r="AM621" i="14"/>
  <c r="AL621" i="14"/>
  <c r="AK621" i="14"/>
  <c r="AJ621" i="14"/>
  <c r="AI621" i="14"/>
  <c r="AH629" i="14"/>
  <c r="AG629" i="14"/>
  <c r="AN629" i="14"/>
  <c r="AM629" i="14"/>
  <c r="AL629" i="14"/>
  <c r="AK629" i="14"/>
  <c r="AJ629" i="14"/>
  <c r="AI629" i="14"/>
  <c r="AH637" i="14"/>
  <c r="AG637" i="14"/>
  <c r="AN637" i="14"/>
  <c r="AM637" i="14"/>
  <c r="AL637" i="14"/>
  <c r="AK637" i="14"/>
  <c r="AJ637" i="14"/>
  <c r="AI637" i="14"/>
  <c r="AH645" i="14"/>
  <c r="AG645" i="14"/>
  <c r="AN645" i="14"/>
  <c r="AM645" i="14"/>
  <c r="AL645" i="14"/>
  <c r="AK645" i="14"/>
  <c r="AJ645" i="14"/>
  <c r="AI645" i="14"/>
  <c r="AH653" i="14"/>
  <c r="AG653" i="14"/>
  <c r="AN653" i="14"/>
  <c r="AM653" i="14"/>
  <c r="AL653" i="14"/>
  <c r="AK653" i="14"/>
  <c r="AJ653" i="14"/>
  <c r="AI653" i="14"/>
  <c r="AH661" i="14"/>
  <c r="AG661" i="14"/>
  <c r="AN661" i="14"/>
  <c r="AM661" i="14"/>
  <c r="AL661" i="14"/>
  <c r="AK661" i="14"/>
  <c r="AJ661" i="14"/>
  <c r="AI661" i="14"/>
  <c r="AH669" i="14"/>
  <c r="AG669" i="14"/>
  <c r="AN669" i="14"/>
  <c r="AM669" i="14"/>
  <c r="AL669" i="14"/>
  <c r="AK669" i="14"/>
  <c r="AJ669" i="14"/>
  <c r="AI669" i="14"/>
  <c r="AH677" i="14"/>
  <c r="AG677" i="14"/>
  <c r="AN677" i="14"/>
  <c r="AM677" i="14"/>
  <c r="AL677" i="14"/>
  <c r="AK677" i="14"/>
  <c r="AJ677" i="14"/>
  <c r="AI677" i="14"/>
  <c r="AH685" i="14"/>
  <c r="AG685" i="14"/>
  <c r="AN685" i="14"/>
  <c r="AM685" i="14"/>
  <c r="AL685" i="14"/>
  <c r="AK685" i="14"/>
  <c r="AJ685" i="14"/>
  <c r="AI685" i="14"/>
  <c r="AH693" i="14"/>
  <c r="AG693" i="14"/>
  <c r="AO693" i="14" s="1"/>
  <c r="AN693" i="14"/>
  <c r="AM693" i="14"/>
  <c r="AL693" i="14"/>
  <c r="AK693" i="14"/>
  <c r="AJ693" i="14"/>
  <c r="AI693" i="14"/>
  <c r="AH701" i="14"/>
  <c r="AG701" i="14"/>
  <c r="AN701" i="14"/>
  <c r="AM701" i="14"/>
  <c r="AL701" i="14"/>
  <c r="AK701" i="14"/>
  <c r="AJ701" i="14"/>
  <c r="AI701" i="14"/>
  <c r="AH709" i="14"/>
  <c r="AG709" i="14"/>
  <c r="AN709" i="14"/>
  <c r="AM709" i="14"/>
  <c r="AL709" i="14"/>
  <c r="AK709" i="14"/>
  <c r="AJ709" i="14"/>
  <c r="AI709" i="14"/>
  <c r="AH717" i="14"/>
  <c r="AG717" i="14"/>
  <c r="AN717" i="14"/>
  <c r="AM717" i="14"/>
  <c r="AL717" i="14"/>
  <c r="AK717" i="14"/>
  <c r="AJ717" i="14"/>
  <c r="AI717" i="14"/>
  <c r="AH725" i="14"/>
  <c r="AG725" i="14"/>
  <c r="AN725" i="14"/>
  <c r="AM725" i="14"/>
  <c r="AL725" i="14"/>
  <c r="AK725" i="14"/>
  <c r="AJ725" i="14"/>
  <c r="AI725" i="14"/>
  <c r="AH733" i="14"/>
  <c r="AG733" i="14"/>
  <c r="AN733" i="14"/>
  <c r="AM733" i="14"/>
  <c r="AL733" i="14"/>
  <c r="AK733" i="14"/>
  <c r="AJ733" i="14"/>
  <c r="AI733" i="14"/>
  <c r="AH741" i="14"/>
  <c r="AG741" i="14"/>
  <c r="AN741" i="14"/>
  <c r="AM741" i="14"/>
  <c r="AL741" i="14"/>
  <c r="AK741" i="14"/>
  <c r="AJ741" i="14"/>
  <c r="AI741" i="14"/>
  <c r="AH749" i="14"/>
  <c r="AG749" i="14"/>
  <c r="AN749" i="14"/>
  <c r="AM749" i="14"/>
  <c r="AL749" i="14"/>
  <c r="AK749" i="14"/>
  <c r="AJ749" i="14"/>
  <c r="AI749" i="14"/>
  <c r="AH765" i="14"/>
  <c r="AG765" i="14"/>
  <c r="AN765" i="14"/>
  <c r="AM765" i="14"/>
  <c r="AL765" i="14"/>
  <c r="AK765" i="14"/>
  <c r="AJ765" i="14"/>
  <c r="AI765" i="14"/>
  <c r="AH773" i="14"/>
  <c r="AG773" i="14"/>
  <c r="AN773" i="14"/>
  <c r="AM773" i="14"/>
  <c r="AL773" i="14"/>
  <c r="AK773" i="14"/>
  <c r="AJ773" i="14"/>
  <c r="AI773" i="14"/>
  <c r="AH781" i="14"/>
  <c r="AG781" i="14"/>
  <c r="AN781" i="14"/>
  <c r="AM781" i="14"/>
  <c r="AL781" i="14"/>
  <c r="AK781" i="14"/>
  <c r="AJ781" i="14"/>
  <c r="AI781" i="14"/>
  <c r="AH789" i="14"/>
  <c r="AG789" i="14"/>
  <c r="AN789" i="14"/>
  <c r="AM789" i="14"/>
  <c r="AL789" i="14"/>
  <c r="AK789" i="14"/>
  <c r="AJ789" i="14"/>
  <c r="AI789" i="14"/>
  <c r="AH797" i="14"/>
  <c r="AG797" i="14"/>
  <c r="AN797" i="14"/>
  <c r="AM797" i="14"/>
  <c r="AL797" i="14"/>
  <c r="AK797" i="14"/>
  <c r="AJ797" i="14"/>
  <c r="AI797" i="14"/>
  <c r="AH805" i="14"/>
  <c r="AG805" i="14"/>
  <c r="AN805" i="14"/>
  <c r="AM805" i="14"/>
  <c r="AL805" i="14"/>
  <c r="AK805" i="14"/>
  <c r="AJ805" i="14"/>
  <c r="AI805" i="14"/>
  <c r="AH813" i="14"/>
  <c r="AG813" i="14"/>
  <c r="AN813" i="14"/>
  <c r="AM813" i="14"/>
  <c r="AL813" i="14"/>
  <c r="AK813" i="14"/>
  <c r="AJ813" i="14"/>
  <c r="AI813" i="14"/>
  <c r="AH821" i="14"/>
  <c r="AG821" i="14"/>
  <c r="AN821" i="14"/>
  <c r="AM821" i="14"/>
  <c r="AL821" i="14"/>
  <c r="AK821" i="14"/>
  <c r="AJ821" i="14"/>
  <c r="AI821" i="14"/>
  <c r="AH829" i="14"/>
  <c r="AG829" i="14"/>
  <c r="AN829" i="14"/>
  <c r="AM829" i="14"/>
  <c r="AL829" i="14"/>
  <c r="AK829" i="14"/>
  <c r="AJ829" i="14"/>
  <c r="AI829" i="14"/>
  <c r="AH837" i="14"/>
  <c r="AG837" i="14"/>
  <c r="AN837" i="14"/>
  <c r="AM837" i="14"/>
  <c r="AL837" i="14"/>
  <c r="AK837" i="14"/>
  <c r="AJ837" i="14"/>
  <c r="AI837" i="14"/>
  <c r="AH845" i="14"/>
  <c r="AG845" i="14"/>
  <c r="AN845" i="14"/>
  <c r="AM845" i="14"/>
  <c r="AL845" i="14"/>
  <c r="AK845" i="14"/>
  <c r="AJ845" i="14"/>
  <c r="AI845" i="14"/>
  <c r="AN853" i="14"/>
  <c r="AK853" i="14"/>
  <c r="AI853" i="14"/>
  <c r="AH853" i="14"/>
  <c r="AG853" i="14"/>
  <c r="AM853" i="14"/>
  <c r="AL853" i="14"/>
  <c r="AJ853" i="14"/>
  <c r="AN861" i="14"/>
  <c r="AK861" i="14"/>
  <c r="AI861" i="14"/>
  <c r="AH861" i="14"/>
  <c r="AG861" i="14"/>
  <c r="AM861" i="14"/>
  <c r="AL861" i="14"/>
  <c r="AJ861" i="14"/>
  <c r="AN869" i="14"/>
  <c r="AM869" i="14"/>
  <c r="AK869" i="14"/>
  <c r="AI869" i="14"/>
  <c r="AH869" i="14"/>
  <c r="AG869" i="14"/>
  <c r="AL869" i="14"/>
  <c r="AJ869" i="14"/>
  <c r="AN877" i="14"/>
  <c r="AM877" i="14"/>
  <c r="AK877" i="14"/>
  <c r="AJ877" i="14"/>
  <c r="AI877" i="14"/>
  <c r="AH877" i="14"/>
  <c r="AG877" i="14"/>
  <c r="AL877" i="14"/>
  <c r="AN885" i="14"/>
  <c r="AM885" i="14"/>
  <c r="AL885" i="14"/>
  <c r="AK885" i="14"/>
  <c r="AJ885" i="14"/>
  <c r="AI885" i="14"/>
  <c r="AH885" i="14"/>
  <c r="AG885" i="14"/>
  <c r="AN893" i="14"/>
  <c r="AM893" i="14"/>
  <c r="AL893" i="14"/>
  <c r="AK893" i="14"/>
  <c r="AJ893" i="14"/>
  <c r="AI893" i="14"/>
  <c r="AH893" i="14"/>
  <c r="AG893" i="14"/>
  <c r="AO893" i="14" s="1"/>
  <c r="AN901" i="14"/>
  <c r="AM901" i="14"/>
  <c r="AL901" i="14"/>
  <c r="AK901" i="14"/>
  <c r="AJ901" i="14"/>
  <c r="AI901" i="14"/>
  <c r="AH901" i="14"/>
  <c r="AG901" i="14"/>
  <c r="AO901" i="14" s="1"/>
  <c r="AN909" i="14"/>
  <c r="AM909" i="14"/>
  <c r="AL909" i="14"/>
  <c r="AK909" i="14"/>
  <c r="AJ909" i="14"/>
  <c r="AI909" i="14"/>
  <c r="AH909" i="14"/>
  <c r="AG909" i="14"/>
  <c r="AO909" i="14" s="1"/>
  <c r="AN917" i="14"/>
  <c r="AM917" i="14"/>
  <c r="AL917" i="14"/>
  <c r="AK917" i="14"/>
  <c r="AJ917" i="14"/>
  <c r="AI917" i="14"/>
  <c r="AH917" i="14"/>
  <c r="AG917" i="14"/>
  <c r="AN925" i="14"/>
  <c r="AM925" i="14"/>
  <c r="AL925" i="14"/>
  <c r="AK925" i="14"/>
  <c r="AJ925" i="14"/>
  <c r="AI925" i="14"/>
  <c r="AH925" i="14"/>
  <c r="AG925" i="14"/>
  <c r="AN933" i="14"/>
  <c r="AM933" i="14"/>
  <c r="AL933" i="14"/>
  <c r="AK933" i="14"/>
  <c r="AJ933" i="14"/>
  <c r="AI933" i="14"/>
  <c r="AH933" i="14"/>
  <c r="AG933" i="14"/>
  <c r="AN941" i="14"/>
  <c r="AM941" i="14"/>
  <c r="AL941" i="14"/>
  <c r="AK941" i="14"/>
  <c r="AJ941" i="14"/>
  <c r="AI941" i="14"/>
  <c r="AH941" i="14"/>
  <c r="AG941" i="14"/>
  <c r="AN949" i="14"/>
  <c r="AM949" i="14"/>
  <c r="AL949" i="14"/>
  <c r="AK949" i="14"/>
  <c r="AJ949" i="14"/>
  <c r="AI949" i="14"/>
  <c r="AH949" i="14"/>
  <c r="AG949" i="14"/>
  <c r="AN957" i="14"/>
  <c r="AM957" i="14"/>
  <c r="AL957" i="14"/>
  <c r="AK957" i="14"/>
  <c r="AJ957" i="14"/>
  <c r="AI957" i="14"/>
  <c r="AH957" i="14"/>
  <c r="AG957" i="14"/>
  <c r="AN965" i="14"/>
  <c r="AM965" i="14"/>
  <c r="AL965" i="14"/>
  <c r="AK965" i="14"/>
  <c r="AJ965" i="14"/>
  <c r="AI965" i="14"/>
  <c r="AH965" i="14"/>
  <c r="AG965" i="14"/>
  <c r="AN973" i="14"/>
  <c r="AM973" i="14"/>
  <c r="AL973" i="14"/>
  <c r="AK973" i="14"/>
  <c r="AJ973" i="14"/>
  <c r="AI973" i="14"/>
  <c r="AH973" i="14"/>
  <c r="AG973" i="14"/>
  <c r="AN981" i="14"/>
  <c r="AM981" i="14"/>
  <c r="AL981" i="14"/>
  <c r="AK981" i="14"/>
  <c r="AJ981" i="14"/>
  <c r="AI981" i="14"/>
  <c r="AH981" i="14"/>
  <c r="AG981" i="14"/>
  <c r="AN997" i="14"/>
  <c r="AM997" i="14"/>
  <c r="AL997" i="14"/>
  <c r="AK997" i="14"/>
  <c r="AJ997" i="14"/>
  <c r="AI997" i="14"/>
  <c r="AH997" i="14"/>
  <c r="AG997" i="14"/>
  <c r="AJ1005" i="14"/>
  <c r="AN1005" i="14"/>
  <c r="AM1005" i="14"/>
  <c r="AL1005" i="14"/>
  <c r="AK1005" i="14"/>
  <c r="AI1005" i="14"/>
  <c r="AH1005" i="14"/>
  <c r="AG1005" i="14"/>
  <c r="AJ1013" i="14"/>
  <c r="AN1013" i="14"/>
  <c r="AM1013" i="14"/>
  <c r="AL1013" i="14"/>
  <c r="AK1013" i="14"/>
  <c r="AI1013" i="14"/>
  <c r="AH1013" i="14"/>
  <c r="AG1013" i="14"/>
  <c r="AJ1021" i="14"/>
  <c r="AN1021" i="14"/>
  <c r="AM1021" i="14"/>
  <c r="AL1021" i="14"/>
  <c r="AK1021" i="14"/>
  <c r="AI1021" i="14"/>
  <c r="AH1021" i="14"/>
  <c r="AG1021" i="14"/>
  <c r="AJ1029" i="14"/>
  <c r="AN1029" i="14"/>
  <c r="AM1029" i="14"/>
  <c r="AL1029" i="14"/>
  <c r="AK1029" i="14"/>
  <c r="AI1029" i="14"/>
  <c r="AH1029" i="14"/>
  <c r="AG1029" i="14"/>
  <c r="AJ1037" i="14"/>
  <c r="AN1037" i="14"/>
  <c r="AM1037" i="14"/>
  <c r="AL1037" i="14"/>
  <c r="AK1037" i="14"/>
  <c r="AI1037" i="14"/>
  <c r="AH1037" i="14"/>
  <c r="AG1037" i="14"/>
  <c r="AJ1053" i="14"/>
  <c r="AN1053" i="14"/>
  <c r="AM1053" i="14"/>
  <c r="AL1053" i="14"/>
  <c r="AK1053" i="14"/>
  <c r="AI1053" i="14"/>
  <c r="AH1053" i="14"/>
  <c r="AG1053" i="14"/>
  <c r="AJ1061" i="14"/>
  <c r="AI1061" i="14"/>
  <c r="AG1061" i="14"/>
  <c r="AN1061" i="14"/>
  <c r="AM1061" i="14"/>
  <c r="AL1061" i="14"/>
  <c r="AK1061" i="14"/>
  <c r="AH1061" i="14"/>
  <c r="AJ1069" i="14"/>
  <c r="AI1069" i="14"/>
  <c r="AG1069" i="14"/>
  <c r="AN1069" i="14"/>
  <c r="AM1069" i="14"/>
  <c r="AL1069" i="14"/>
  <c r="AK1069" i="14"/>
  <c r="AH1069" i="14"/>
  <c r="AM1077" i="14"/>
  <c r="AL1077" i="14"/>
  <c r="AK1077" i="14"/>
  <c r="AJ1077" i="14"/>
  <c r="AI1077" i="14"/>
  <c r="AH1077" i="14"/>
  <c r="AG1077" i="14"/>
  <c r="AN1077" i="14"/>
  <c r="AM1085" i="14"/>
  <c r="AL1085" i="14"/>
  <c r="AK1085" i="14"/>
  <c r="AJ1085" i="14"/>
  <c r="AI1085" i="14"/>
  <c r="AH1085" i="14"/>
  <c r="AG1085" i="14"/>
  <c r="AN1085" i="14"/>
  <c r="AM1093" i="14"/>
  <c r="AL1093" i="14"/>
  <c r="AK1093" i="14"/>
  <c r="AJ1093" i="14"/>
  <c r="AI1093" i="14"/>
  <c r="AH1093" i="14"/>
  <c r="AG1093" i="14"/>
  <c r="AN1093" i="14"/>
  <c r="AM1109" i="14"/>
  <c r="AJ1109" i="14"/>
  <c r="AL1109" i="14"/>
  <c r="AK1109" i="14"/>
  <c r="AI1109" i="14"/>
  <c r="AH1109" i="14"/>
  <c r="AG1109" i="14"/>
  <c r="AN1109" i="14"/>
  <c r="AM1125" i="14"/>
  <c r="AJ1125" i="14"/>
  <c r="AL1125" i="14"/>
  <c r="AK1125" i="14"/>
  <c r="AI1125" i="14"/>
  <c r="AH1125" i="14"/>
  <c r="AG1125" i="14"/>
  <c r="AN1125" i="14"/>
  <c r="AI1133" i="14"/>
  <c r="AM1133" i="14"/>
  <c r="AL1133" i="14"/>
  <c r="AJ1133" i="14"/>
  <c r="AN1133" i="14"/>
  <c r="AK1133" i="14"/>
  <c r="AH1133" i="14"/>
  <c r="AG1133" i="14"/>
  <c r="AI1141" i="14"/>
  <c r="AH1141" i="14"/>
  <c r="AM1141" i="14"/>
  <c r="AL1141" i="14"/>
  <c r="AJ1141" i="14"/>
  <c r="AN1141" i="14"/>
  <c r="AK1141" i="14"/>
  <c r="AG1141" i="14"/>
  <c r="AI1165" i="14"/>
  <c r="AH1165" i="14"/>
  <c r="AM1165" i="14"/>
  <c r="AL1165" i="14"/>
  <c r="AJ1165" i="14"/>
  <c r="AN1165" i="14"/>
  <c r="AK1165" i="14"/>
  <c r="AG1165" i="14"/>
  <c r="AI1173" i="14"/>
  <c r="AH1173" i="14"/>
  <c r="AM1173" i="14"/>
  <c r="AL1173" i="14"/>
  <c r="AJ1173" i="14"/>
  <c r="AN1173" i="14"/>
  <c r="AK1173" i="14"/>
  <c r="AG1173" i="14"/>
  <c r="AI1181" i="14"/>
  <c r="AH1181" i="14"/>
  <c r="AM1181" i="14"/>
  <c r="AL1181" i="14"/>
  <c r="AJ1181" i="14"/>
  <c r="AN1181" i="14"/>
  <c r="AK1181" i="14"/>
  <c r="AG1181" i="14"/>
  <c r="AI1189" i="14"/>
  <c r="AH1189" i="14"/>
  <c r="AM1189" i="14"/>
  <c r="AL1189" i="14"/>
  <c r="AJ1189" i="14"/>
  <c r="AN1189" i="14"/>
  <c r="AK1189" i="14"/>
  <c r="AG1189" i="14"/>
  <c r="AI1197" i="14"/>
  <c r="AH1197" i="14"/>
  <c r="AM1197" i="14"/>
  <c r="AL1197" i="14"/>
  <c r="AJ1197" i="14"/>
  <c r="AN1197" i="14"/>
  <c r="AK1197" i="14"/>
  <c r="AG1197" i="14"/>
  <c r="AI1205" i="14"/>
  <c r="AH1205" i="14"/>
  <c r="AM1205" i="14"/>
  <c r="AL1205" i="14"/>
  <c r="AJ1205" i="14"/>
  <c r="AN1205" i="14"/>
  <c r="AK1205" i="14"/>
  <c r="AG1205" i="14"/>
  <c r="AN1229" i="14"/>
  <c r="AM1229" i="14"/>
  <c r="AL1229" i="14"/>
  <c r="AK1229" i="14"/>
  <c r="AJ1229" i="14"/>
  <c r="AH1229" i="14"/>
  <c r="AG1229" i="14"/>
  <c r="AI1229" i="14"/>
  <c r="AN1237" i="14"/>
  <c r="AM1237" i="14"/>
  <c r="AL1237" i="14"/>
  <c r="AK1237" i="14"/>
  <c r="AJ1237" i="14"/>
  <c r="AH1237" i="14"/>
  <c r="AG1237" i="14"/>
  <c r="AO1237" i="14" s="1"/>
  <c r="AI1237" i="14"/>
  <c r="AJ1245" i="14"/>
  <c r="AN1245" i="14"/>
  <c r="AM1245" i="14"/>
  <c r="AL1245" i="14"/>
  <c r="AI1245" i="14"/>
  <c r="AH1245" i="14"/>
  <c r="AG1245" i="14"/>
  <c r="AK1245" i="14"/>
  <c r="AJ1253" i="14"/>
  <c r="AN1253" i="14"/>
  <c r="AM1253" i="14"/>
  <c r="AL1253" i="14"/>
  <c r="AI1253" i="14"/>
  <c r="AH1253" i="14"/>
  <c r="AG1253" i="14"/>
  <c r="AK1253" i="14"/>
  <c r="AK1261" i="14"/>
  <c r="AJ1261" i="14"/>
  <c r="AG1261" i="14"/>
  <c r="AN1261" i="14"/>
  <c r="AM1261" i="14"/>
  <c r="AL1261" i="14"/>
  <c r="AH1261" i="14"/>
  <c r="AI1261" i="14"/>
  <c r="AK1285" i="14"/>
  <c r="AJ1285" i="14"/>
  <c r="AG1285" i="14"/>
  <c r="AN1285" i="14"/>
  <c r="AM1285" i="14"/>
  <c r="AL1285" i="14"/>
  <c r="AH1285" i="14"/>
  <c r="AI1285" i="14"/>
  <c r="AK1293" i="14"/>
  <c r="AJ1293" i="14"/>
  <c r="AG1293" i="14"/>
  <c r="AN1293" i="14"/>
  <c r="AM1293" i="14"/>
  <c r="AL1293" i="14"/>
  <c r="AH1293" i="14"/>
  <c r="AI1293" i="14"/>
  <c r="AK1309" i="14"/>
  <c r="AJ1309" i="14"/>
  <c r="AG1309" i="14"/>
  <c r="AN1309" i="14"/>
  <c r="AM1309" i="14"/>
  <c r="AL1309" i="14"/>
  <c r="AH1309" i="14"/>
  <c r="AI1309" i="14"/>
  <c r="AK1317" i="14"/>
  <c r="AJ1317" i="14"/>
  <c r="AG1317" i="14"/>
  <c r="AN1317" i="14"/>
  <c r="AM1317" i="14"/>
  <c r="AL1317" i="14"/>
  <c r="AH1317" i="14"/>
  <c r="AI1317" i="14"/>
  <c r="AK1325" i="14"/>
  <c r="AJ1325" i="14"/>
  <c r="AG1325" i="14"/>
  <c r="AN1325" i="14"/>
  <c r="AM1325" i="14"/>
  <c r="AL1325" i="14"/>
  <c r="AH1325" i="14"/>
  <c r="AI1325" i="14"/>
  <c r="AI1349" i="14"/>
  <c r="AN1349" i="14"/>
  <c r="AM1349" i="14"/>
  <c r="AJ1349" i="14"/>
  <c r="AH1349" i="14"/>
  <c r="AG1349" i="14"/>
  <c r="AK1349" i="14"/>
  <c r="AL1349" i="14"/>
  <c r="AI1373" i="14"/>
  <c r="AN1373" i="14"/>
  <c r="AM1373" i="14"/>
  <c r="AK1373" i="14"/>
  <c r="AL1373" i="14"/>
  <c r="AJ1373" i="14"/>
  <c r="AH1373" i="14"/>
  <c r="AG1373" i="14"/>
  <c r="AO1373" i="14" s="1"/>
  <c r="AI1381" i="14"/>
  <c r="AN1381" i="14"/>
  <c r="AM1381" i="14"/>
  <c r="AK1381" i="14"/>
  <c r="AL1381" i="14"/>
  <c r="AJ1381" i="14"/>
  <c r="AH1381" i="14"/>
  <c r="AG1381" i="14"/>
  <c r="AJ1413" i="14"/>
  <c r="AI1413" i="14"/>
  <c r="AN1413" i="14"/>
  <c r="AM1413" i="14"/>
  <c r="AL1413" i="14"/>
  <c r="AK1413" i="14"/>
  <c r="AH1413" i="14"/>
  <c r="AG1413" i="14"/>
  <c r="AJ1437" i="14"/>
  <c r="AI1437" i="14"/>
  <c r="AN1437" i="14"/>
  <c r="AM1437" i="14"/>
  <c r="AL1437" i="14"/>
  <c r="AK1437" i="14"/>
  <c r="AH1437" i="14"/>
  <c r="AG1437" i="14"/>
  <c r="AJ1445" i="14"/>
  <c r="AI1445" i="14"/>
  <c r="AN1445" i="14"/>
  <c r="AM1445" i="14"/>
  <c r="AL1445" i="14"/>
  <c r="AK1445" i="14"/>
  <c r="AH1445" i="14"/>
  <c r="AG1445" i="14"/>
  <c r="AI1477" i="14"/>
  <c r="AH1477" i="14"/>
  <c r="AM1477" i="14"/>
  <c r="AL1477" i="14"/>
  <c r="AK1477" i="14"/>
  <c r="AJ1477" i="14"/>
  <c r="AN1477" i="14"/>
  <c r="AG1477" i="14"/>
  <c r="AI1501" i="14"/>
  <c r="AH1501" i="14"/>
  <c r="AM1501" i="14"/>
  <c r="AL1501" i="14"/>
  <c r="AK1501" i="14"/>
  <c r="AJ1501" i="14"/>
  <c r="AN1501" i="14"/>
  <c r="AG1501" i="14"/>
  <c r="AI1509" i="14"/>
  <c r="AH1509" i="14"/>
  <c r="AM1509" i="14"/>
  <c r="AL1509" i="14"/>
  <c r="AK1509" i="14"/>
  <c r="AJ1509" i="14"/>
  <c r="AN1509" i="14"/>
  <c r="AG1509" i="14"/>
  <c r="AI1533" i="14"/>
  <c r="AH1533" i="14"/>
  <c r="AM1533" i="14"/>
  <c r="AL1533" i="14"/>
  <c r="AK1533" i="14"/>
  <c r="AJ1533" i="14"/>
  <c r="AN1533" i="14"/>
  <c r="AG1533" i="14"/>
  <c r="AI1557" i="14"/>
  <c r="AH1557" i="14"/>
  <c r="AM1557" i="14"/>
  <c r="AL1557" i="14"/>
  <c r="AK1557" i="14"/>
  <c r="AJ1557" i="14"/>
  <c r="AN1557" i="14"/>
  <c r="AG1557" i="14"/>
  <c r="AI1565" i="14"/>
  <c r="AH1565" i="14"/>
  <c r="AM1565" i="14"/>
  <c r="AL1565" i="14"/>
  <c r="AK1565" i="14"/>
  <c r="AJ1565" i="14"/>
  <c r="AN1565" i="14"/>
  <c r="AG1565" i="14"/>
  <c r="AN1597" i="14"/>
  <c r="AK1597" i="14"/>
  <c r="AH1597" i="14"/>
  <c r="AG1597" i="14"/>
  <c r="AM1597" i="14"/>
  <c r="AL1597" i="14"/>
  <c r="AJ1597" i="14"/>
  <c r="AI1597" i="14"/>
  <c r="AG1621" i="14"/>
  <c r="AN1621" i="14"/>
  <c r="AK1621" i="14"/>
  <c r="AJ1621" i="14"/>
  <c r="AI1621" i="14"/>
  <c r="AH1621" i="14"/>
  <c r="AM1621" i="14"/>
  <c r="AL1621" i="14"/>
  <c r="AG1629" i="14"/>
  <c r="AN1629" i="14"/>
  <c r="AK1629" i="14"/>
  <c r="AJ1629" i="14"/>
  <c r="AI1629" i="14"/>
  <c r="AH1629" i="14"/>
  <c r="AM1629" i="14"/>
  <c r="AL1629" i="14"/>
  <c r="AG1661" i="14"/>
  <c r="AO1661" i="14" s="1"/>
  <c r="AN1661" i="14"/>
  <c r="AK1661" i="14"/>
  <c r="AJ1661" i="14"/>
  <c r="AI1661" i="14"/>
  <c r="AH1661" i="14"/>
  <c r="AM1661" i="14"/>
  <c r="AL1661" i="14"/>
  <c r="AM1685" i="14"/>
  <c r="AG1685" i="14"/>
  <c r="AK1685" i="14"/>
  <c r="AJ1685" i="14"/>
  <c r="AI1685" i="14"/>
  <c r="AH1685" i="14"/>
  <c r="AN1685" i="14"/>
  <c r="AL1685" i="14"/>
  <c r="AN1693" i="14"/>
  <c r="AM1693" i="14"/>
  <c r="AG1693" i="14"/>
  <c r="AK1693" i="14"/>
  <c r="AJ1693" i="14"/>
  <c r="AI1693" i="14"/>
  <c r="AH1693" i="14"/>
  <c r="AL1693" i="14"/>
  <c r="AK1725" i="14"/>
  <c r="AG1725" i="14"/>
  <c r="AN1725" i="14"/>
  <c r="AM1725" i="14"/>
  <c r="AL1725" i="14"/>
  <c r="AJ1725" i="14"/>
  <c r="AI1725" i="14"/>
  <c r="AH1725" i="14"/>
  <c r="AN70" i="14"/>
  <c r="AM70" i="14"/>
  <c r="AL70" i="14"/>
  <c r="AK70" i="14"/>
  <c r="AJ70" i="14"/>
  <c r="AI70" i="14"/>
  <c r="AH70" i="14"/>
  <c r="AG70" i="14"/>
  <c r="AO70" i="14" s="1"/>
  <c r="AN110" i="14"/>
  <c r="AM110" i="14"/>
  <c r="AL110" i="14"/>
  <c r="AK110" i="14"/>
  <c r="AJ110" i="14"/>
  <c r="AI110" i="14"/>
  <c r="AH110" i="14"/>
  <c r="AG110" i="14"/>
  <c r="AO110" i="14" s="1"/>
  <c r="AN158" i="14"/>
  <c r="AM158" i="14"/>
  <c r="AL158" i="14"/>
  <c r="AK158" i="14"/>
  <c r="AJ158" i="14"/>
  <c r="AI158" i="14"/>
  <c r="AH158" i="14"/>
  <c r="AG158" i="14"/>
  <c r="AN200" i="14"/>
  <c r="AM200" i="14"/>
  <c r="AL200" i="14"/>
  <c r="AK200" i="14"/>
  <c r="AJ200" i="14"/>
  <c r="AI200" i="14"/>
  <c r="AH200" i="14"/>
  <c r="AG200" i="14"/>
  <c r="AO200" i="14" s="1"/>
  <c r="AN256" i="14"/>
  <c r="AM256" i="14"/>
  <c r="AJ256" i="14"/>
  <c r="AH256" i="14"/>
  <c r="AG256" i="14"/>
  <c r="AL256" i="14"/>
  <c r="AK256" i="14"/>
  <c r="AI256" i="14"/>
  <c r="AN344" i="14"/>
  <c r="AM344" i="14"/>
  <c r="AL344" i="14"/>
  <c r="AK344" i="14"/>
  <c r="AJ344" i="14"/>
  <c r="AI344" i="14"/>
  <c r="AH344" i="14"/>
  <c r="AG344" i="14"/>
  <c r="AN408" i="14"/>
  <c r="AM408" i="14"/>
  <c r="AL408" i="14"/>
  <c r="AK408" i="14"/>
  <c r="AJ408" i="14"/>
  <c r="AI408" i="14"/>
  <c r="AH408" i="14"/>
  <c r="AG408" i="14"/>
  <c r="AO408" i="14" s="1"/>
  <c r="AN464" i="14"/>
  <c r="AM464" i="14"/>
  <c r="AL464" i="14"/>
  <c r="AK464" i="14"/>
  <c r="AJ464" i="14"/>
  <c r="AI464" i="14"/>
  <c r="AH464" i="14"/>
  <c r="AG464" i="14"/>
  <c r="AN568" i="14"/>
  <c r="AM568" i="14"/>
  <c r="AK568" i="14"/>
  <c r="AI568" i="14"/>
  <c r="AL568" i="14"/>
  <c r="AJ568" i="14"/>
  <c r="AH568" i="14"/>
  <c r="AG568" i="14"/>
  <c r="AK1272" i="14"/>
  <c r="AJ1272" i="14"/>
  <c r="AG1272" i="14"/>
  <c r="AN1272" i="14"/>
  <c r="AM1272" i="14"/>
  <c r="AL1272" i="14"/>
  <c r="AI1272" i="14"/>
  <c r="AH1272" i="14"/>
  <c r="AI1352" i="14"/>
  <c r="AN1352" i="14"/>
  <c r="AM1352" i="14"/>
  <c r="AK1352" i="14"/>
  <c r="AJ1352" i="14"/>
  <c r="AH1352" i="14"/>
  <c r="AG1352" i="14"/>
  <c r="AL1352" i="14"/>
  <c r="AJ1400" i="14"/>
  <c r="AI1400" i="14"/>
  <c r="AN1400" i="14"/>
  <c r="AM1400" i="14"/>
  <c r="AL1400" i="14"/>
  <c r="AK1400" i="14"/>
  <c r="AH1400" i="14"/>
  <c r="AG1400" i="14"/>
  <c r="AG1648" i="14"/>
  <c r="AN1648" i="14"/>
  <c r="AK1648" i="14"/>
  <c r="AJ1648" i="14"/>
  <c r="AI1648" i="14"/>
  <c r="AH1648" i="14"/>
  <c r="AM1648" i="14"/>
  <c r="AL1648" i="14"/>
  <c r="AN49" i="14"/>
  <c r="AM49" i="14"/>
  <c r="AL49" i="14"/>
  <c r="AK49" i="14"/>
  <c r="AJ49" i="14"/>
  <c r="AI49" i="14"/>
  <c r="AH49" i="14"/>
  <c r="AG49" i="14"/>
  <c r="AN89" i="14"/>
  <c r="AM89" i="14"/>
  <c r="AL89" i="14"/>
  <c r="AK89" i="14"/>
  <c r="AJ89" i="14"/>
  <c r="AI89" i="14"/>
  <c r="AH89" i="14"/>
  <c r="AG89" i="14"/>
  <c r="AO89" i="14" s="1"/>
  <c r="AN129" i="14"/>
  <c r="AM129" i="14"/>
  <c r="AL129" i="14"/>
  <c r="AK129" i="14"/>
  <c r="AJ129" i="14"/>
  <c r="AI129" i="14"/>
  <c r="AH129" i="14"/>
  <c r="AG129" i="14"/>
  <c r="AO129" i="14" s="1"/>
  <c r="AN177" i="14"/>
  <c r="AM177" i="14"/>
  <c r="AL177" i="14"/>
  <c r="AK177" i="14"/>
  <c r="AJ177" i="14"/>
  <c r="AI177" i="14"/>
  <c r="AH177" i="14"/>
  <c r="AG177" i="14"/>
  <c r="AN196" i="14"/>
  <c r="AM196" i="14"/>
  <c r="AL196" i="14"/>
  <c r="AK196" i="14"/>
  <c r="AJ196" i="14"/>
  <c r="AI196" i="14"/>
  <c r="AH196" i="14"/>
  <c r="AG196" i="14"/>
  <c r="AO196" i="14" s="1"/>
  <c r="AN236" i="14"/>
  <c r="AM236" i="14"/>
  <c r="AJ236" i="14"/>
  <c r="AH236" i="14"/>
  <c r="AG236" i="14"/>
  <c r="AI236" i="14"/>
  <c r="AL236" i="14"/>
  <c r="AK236" i="14"/>
  <c r="AN67" i="14"/>
  <c r="AM67" i="14"/>
  <c r="AL67" i="14"/>
  <c r="AK67" i="14"/>
  <c r="AJ67" i="14"/>
  <c r="AI67" i="14"/>
  <c r="AH67" i="14"/>
  <c r="AG67" i="14"/>
  <c r="AN91" i="14"/>
  <c r="AM91" i="14"/>
  <c r="AL91" i="14"/>
  <c r="AK91" i="14"/>
  <c r="AJ91" i="14"/>
  <c r="AI91" i="14"/>
  <c r="AH91" i="14"/>
  <c r="AG91" i="14"/>
  <c r="AN115" i="14"/>
  <c r="AM115" i="14"/>
  <c r="AL115" i="14"/>
  <c r="AK115" i="14"/>
  <c r="AJ115" i="14"/>
  <c r="AI115" i="14"/>
  <c r="AH115" i="14"/>
  <c r="AG115" i="14"/>
  <c r="AO115" i="14" s="1"/>
  <c r="AN139" i="14"/>
  <c r="AM139" i="14"/>
  <c r="AL139" i="14"/>
  <c r="AK139" i="14"/>
  <c r="AJ139" i="14"/>
  <c r="AI139" i="14"/>
  <c r="AH139" i="14"/>
  <c r="AG139" i="14"/>
  <c r="AO139" i="14" s="1"/>
  <c r="AN163" i="14"/>
  <c r="AM163" i="14"/>
  <c r="AL163" i="14"/>
  <c r="AK163" i="14"/>
  <c r="AJ163" i="14"/>
  <c r="AI163" i="14"/>
  <c r="AH163" i="14"/>
  <c r="AG163" i="14"/>
  <c r="AO163" i="14" s="1"/>
  <c r="AN261" i="14"/>
  <c r="AM261" i="14"/>
  <c r="AJ261" i="14"/>
  <c r="AI261" i="14"/>
  <c r="AH261" i="14"/>
  <c r="AG261" i="14"/>
  <c r="AL261" i="14"/>
  <c r="AK261" i="14"/>
  <c r="AN276" i="14"/>
  <c r="AM276" i="14"/>
  <c r="AL276" i="14"/>
  <c r="AK276" i="14"/>
  <c r="AJ276" i="14"/>
  <c r="AI276" i="14"/>
  <c r="AH276" i="14"/>
  <c r="AG276" i="14"/>
  <c r="AN309" i="14"/>
  <c r="AM309" i="14"/>
  <c r="AL309" i="14"/>
  <c r="AK309" i="14"/>
  <c r="AJ309" i="14"/>
  <c r="AI309" i="14"/>
  <c r="AH309" i="14"/>
  <c r="AG309" i="14"/>
  <c r="AN52" i="14"/>
  <c r="AM52" i="14"/>
  <c r="AL52" i="14"/>
  <c r="AK52" i="14"/>
  <c r="AJ52" i="14"/>
  <c r="AI52" i="14"/>
  <c r="AH52" i="14"/>
  <c r="AG52" i="14"/>
  <c r="AO52" i="14" s="1"/>
  <c r="AN68" i="14"/>
  <c r="AM68" i="14"/>
  <c r="AL68" i="14"/>
  <c r="AK68" i="14"/>
  <c r="AJ68" i="14"/>
  <c r="AI68" i="14"/>
  <c r="AH68" i="14"/>
  <c r="AG68" i="14"/>
  <c r="AN84" i="14"/>
  <c r="AM84" i="14"/>
  <c r="AL84" i="14"/>
  <c r="AK84" i="14"/>
  <c r="AJ84" i="14"/>
  <c r="AI84" i="14"/>
  <c r="AH84" i="14"/>
  <c r="AG84" i="14"/>
  <c r="AO84" i="14" s="1"/>
  <c r="AN108" i="14"/>
  <c r="AM108" i="14"/>
  <c r="AL108" i="14"/>
  <c r="AK108" i="14"/>
  <c r="AJ108" i="14"/>
  <c r="AI108" i="14"/>
  <c r="AH108" i="14"/>
  <c r="AG108" i="14"/>
  <c r="AO108" i="14" s="1"/>
  <c r="AN124" i="14"/>
  <c r="AM124" i="14"/>
  <c r="AL124" i="14"/>
  <c r="AK124" i="14"/>
  <c r="AJ124" i="14"/>
  <c r="AI124" i="14"/>
  <c r="AH124" i="14"/>
  <c r="AG124" i="14"/>
  <c r="AO124" i="14" s="1"/>
  <c r="AN140" i="14"/>
  <c r="AM140" i="14"/>
  <c r="AL140" i="14"/>
  <c r="AK140" i="14"/>
  <c r="AJ140" i="14"/>
  <c r="AI140" i="14"/>
  <c r="AH140" i="14"/>
  <c r="AG140" i="14"/>
  <c r="AN156" i="14"/>
  <c r="AM156" i="14"/>
  <c r="AL156" i="14"/>
  <c r="AK156" i="14"/>
  <c r="AJ156" i="14"/>
  <c r="AI156" i="14"/>
  <c r="AH156" i="14"/>
  <c r="AG156" i="14"/>
  <c r="AN172" i="14"/>
  <c r="AM172" i="14"/>
  <c r="AL172" i="14"/>
  <c r="AK172" i="14"/>
  <c r="AJ172" i="14"/>
  <c r="AI172" i="14"/>
  <c r="AH172" i="14"/>
  <c r="AG172" i="14"/>
  <c r="AO172" i="14" s="1"/>
  <c r="AN190" i="14"/>
  <c r="AM190" i="14"/>
  <c r="AL190" i="14"/>
  <c r="AK190" i="14"/>
  <c r="AJ190" i="14"/>
  <c r="AI190" i="14"/>
  <c r="AH190" i="14"/>
  <c r="AG190" i="14"/>
  <c r="AN206" i="14"/>
  <c r="AM206" i="14"/>
  <c r="AL206" i="14"/>
  <c r="AK206" i="14"/>
  <c r="AJ206" i="14"/>
  <c r="AI206" i="14"/>
  <c r="AH206" i="14"/>
  <c r="AG206" i="14"/>
  <c r="AN222" i="14"/>
  <c r="AM222" i="14"/>
  <c r="AJ222" i="14"/>
  <c r="AH222" i="14"/>
  <c r="AG222" i="14"/>
  <c r="AL222" i="14"/>
  <c r="AK222" i="14"/>
  <c r="AI222" i="14"/>
  <c r="AN230" i="14"/>
  <c r="AM230" i="14"/>
  <c r="AJ230" i="14"/>
  <c r="AH230" i="14"/>
  <c r="AG230" i="14"/>
  <c r="AL230" i="14"/>
  <c r="AK230" i="14"/>
  <c r="AI230" i="14"/>
  <c r="AN246" i="14"/>
  <c r="AM246" i="14"/>
  <c r="AJ246" i="14"/>
  <c r="AH246" i="14"/>
  <c r="AG246" i="14"/>
  <c r="AL246" i="14"/>
  <c r="AK246" i="14"/>
  <c r="AI246" i="14"/>
  <c r="AN284" i="14"/>
  <c r="AM284" i="14"/>
  <c r="AL284" i="14"/>
  <c r="AK284" i="14"/>
  <c r="AJ284" i="14"/>
  <c r="AI284" i="14"/>
  <c r="AH284" i="14"/>
  <c r="AG284" i="14"/>
  <c r="AN286" i="14"/>
  <c r="AM286" i="14"/>
  <c r="AL286" i="14"/>
  <c r="AK286" i="14"/>
  <c r="AJ286" i="14"/>
  <c r="AI286" i="14"/>
  <c r="AH286" i="14"/>
  <c r="AG286" i="14"/>
  <c r="AN302" i="14"/>
  <c r="AM302" i="14"/>
  <c r="AL302" i="14"/>
  <c r="AK302" i="14"/>
  <c r="AJ302" i="14"/>
  <c r="AI302" i="14"/>
  <c r="AH302" i="14"/>
  <c r="AG302" i="14"/>
  <c r="AN318" i="14"/>
  <c r="AM318" i="14"/>
  <c r="AL318" i="14"/>
  <c r="AK318" i="14"/>
  <c r="AJ318" i="14"/>
  <c r="AI318" i="14"/>
  <c r="AH318" i="14"/>
  <c r="AG318" i="14"/>
  <c r="AN334" i="14"/>
  <c r="AM334" i="14"/>
  <c r="AL334" i="14"/>
  <c r="AK334" i="14"/>
  <c r="AJ334" i="14"/>
  <c r="AI334" i="14"/>
  <c r="AH334" i="14"/>
  <c r="AG334" i="14"/>
  <c r="AN350" i="14"/>
  <c r="AM350" i="14"/>
  <c r="AL350" i="14"/>
  <c r="AK350" i="14"/>
  <c r="AJ350" i="14"/>
  <c r="AI350" i="14"/>
  <c r="AH350" i="14"/>
  <c r="AG350" i="14"/>
  <c r="AN366" i="14"/>
  <c r="AM366" i="14"/>
  <c r="AL366" i="14"/>
  <c r="AK366" i="14"/>
  <c r="AJ366" i="14"/>
  <c r="AI366" i="14"/>
  <c r="AH366" i="14"/>
  <c r="AG366" i="14"/>
  <c r="AN382" i="14"/>
  <c r="AM382" i="14"/>
  <c r="AL382" i="14"/>
  <c r="AK382" i="14"/>
  <c r="AJ382" i="14"/>
  <c r="AI382" i="14"/>
  <c r="AH382" i="14"/>
  <c r="AG382" i="14"/>
  <c r="AO382" i="14" s="1"/>
  <c r="AN398" i="14"/>
  <c r="AM398" i="14"/>
  <c r="AL398" i="14"/>
  <c r="AK398" i="14"/>
  <c r="AJ398" i="14"/>
  <c r="AI398" i="14"/>
  <c r="AH398" i="14"/>
  <c r="AG398" i="14"/>
  <c r="AN414" i="14"/>
  <c r="AM414" i="14"/>
  <c r="AL414" i="14"/>
  <c r="AK414" i="14"/>
  <c r="AJ414" i="14"/>
  <c r="AI414" i="14"/>
  <c r="AH414" i="14"/>
  <c r="AG414" i="14"/>
  <c r="AN430" i="14"/>
  <c r="AM430" i="14"/>
  <c r="AL430" i="14"/>
  <c r="AK430" i="14"/>
  <c r="AJ430" i="14"/>
  <c r="AI430" i="14"/>
  <c r="AH430" i="14"/>
  <c r="AG430" i="14"/>
  <c r="AN446" i="14"/>
  <c r="AM446" i="14"/>
  <c r="AL446" i="14"/>
  <c r="AK446" i="14"/>
  <c r="AJ446" i="14"/>
  <c r="AI446" i="14"/>
  <c r="AH446" i="14"/>
  <c r="AG446" i="14"/>
  <c r="AN462" i="14"/>
  <c r="AM462" i="14"/>
  <c r="AL462" i="14"/>
  <c r="AK462" i="14"/>
  <c r="AJ462" i="14"/>
  <c r="AI462" i="14"/>
  <c r="AH462" i="14"/>
  <c r="AG462" i="14"/>
  <c r="AN478" i="14"/>
  <c r="AM478" i="14"/>
  <c r="AL478" i="14"/>
  <c r="AK478" i="14"/>
  <c r="AJ478" i="14"/>
  <c r="AI478" i="14"/>
  <c r="AH478" i="14"/>
  <c r="AG478" i="14"/>
  <c r="AN494" i="14"/>
  <c r="AM494" i="14"/>
  <c r="AL494" i="14"/>
  <c r="AK494" i="14"/>
  <c r="AJ494" i="14"/>
  <c r="AI494" i="14"/>
  <c r="AH494" i="14"/>
  <c r="AG494" i="14"/>
  <c r="AO494" i="14" s="1"/>
  <c r="AN510" i="14"/>
  <c r="AM510" i="14"/>
  <c r="AL510" i="14"/>
  <c r="AK510" i="14"/>
  <c r="AJ510" i="14"/>
  <c r="AI510" i="14"/>
  <c r="AH510" i="14"/>
  <c r="AG510" i="14"/>
  <c r="AN526" i="14"/>
  <c r="AM526" i="14"/>
  <c r="AL526" i="14"/>
  <c r="AK526" i="14"/>
  <c r="AJ526" i="14"/>
  <c r="AI526" i="14"/>
  <c r="AH526" i="14"/>
  <c r="AG526" i="14"/>
  <c r="AN542" i="14"/>
  <c r="AM542" i="14"/>
  <c r="AL542" i="14"/>
  <c r="AK542" i="14"/>
  <c r="AJ542" i="14"/>
  <c r="AI542" i="14"/>
  <c r="AH542" i="14"/>
  <c r="AG542" i="14"/>
  <c r="AN558" i="14"/>
  <c r="AM558" i="14"/>
  <c r="AK558" i="14"/>
  <c r="AI558" i="14"/>
  <c r="AL558" i="14"/>
  <c r="AJ558" i="14"/>
  <c r="AH558" i="14"/>
  <c r="AG558" i="14"/>
  <c r="AG574" i="14"/>
  <c r="AN574" i="14"/>
  <c r="AM574" i="14"/>
  <c r="AK574" i="14"/>
  <c r="AJ574" i="14"/>
  <c r="AI574" i="14"/>
  <c r="AL574" i="14"/>
  <c r="AH574" i="14"/>
  <c r="AH590" i="14"/>
  <c r="AG590" i="14"/>
  <c r="AN590" i="14"/>
  <c r="AM590" i="14"/>
  <c r="AL590" i="14"/>
  <c r="AK590" i="14"/>
  <c r="AJ590" i="14"/>
  <c r="AI590" i="14"/>
  <c r="AH606" i="14"/>
  <c r="AG606" i="14"/>
  <c r="AN606" i="14"/>
  <c r="AM606" i="14"/>
  <c r="AL606" i="14"/>
  <c r="AK606" i="14"/>
  <c r="AJ606" i="14"/>
  <c r="AI606" i="14"/>
  <c r="AH614" i="14"/>
  <c r="AG614" i="14"/>
  <c r="AN614" i="14"/>
  <c r="AM614" i="14"/>
  <c r="AL614" i="14"/>
  <c r="AK614" i="14"/>
  <c r="AJ614" i="14"/>
  <c r="AI614" i="14"/>
  <c r="AH622" i="14"/>
  <c r="AG622" i="14"/>
  <c r="AN622" i="14"/>
  <c r="AM622" i="14"/>
  <c r="AL622" i="14"/>
  <c r="AK622" i="14"/>
  <c r="AJ622" i="14"/>
  <c r="AI622" i="14"/>
  <c r="AH630" i="14"/>
  <c r="AG630" i="14"/>
  <c r="AN630" i="14"/>
  <c r="AM630" i="14"/>
  <c r="AL630" i="14"/>
  <c r="AK630" i="14"/>
  <c r="AJ630" i="14"/>
  <c r="AI630" i="14"/>
  <c r="AH638" i="14"/>
  <c r="AG638" i="14"/>
  <c r="AN638" i="14"/>
  <c r="AM638" i="14"/>
  <c r="AL638" i="14"/>
  <c r="AK638" i="14"/>
  <c r="AJ638" i="14"/>
  <c r="AI638" i="14"/>
  <c r="AH646" i="14"/>
  <c r="AG646" i="14"/>
  <c r="AN646" i="14"/>
  <c r="AM646" i="14"/>
  <c r="AL646" i="14"/>
  <c r="AK646" i="14"/>
  <c r="AJ646" i="14"/>
  <c r="AI646" i="14"/>
  <c r="AH654" i="14"/>
  <c r="AG654" i="14"/>
  <c r="AN654" i="14"/>
  <c r="AM654" i="14"/>
  <c r="AL654" i="14"/>
  <c r="AK654" i="14"/>
  <c r="AJ654" i="14"/>
  <c r="AI654" i="14"/>
  <c r="AH662" i="14"/>
  <c r="AG662" i="14"/>
  <c r="AN662" i="14"/>
  <c r="AM662" i="14"/>
  <c r="AL662" i="14"/>
  <c r="AK662" i="14"/>
  <c r="AJ662" i="14"/>
  <c r="AI662" i="14"/>
  <c r="AH678" i="14"/>
  <c r="AG678" i="14"/>
  <c r="AN678" i="14"/>
  <c r="AM678" i="14"/>
  <c r="AL678" i="14"/>
  <c r="AK678" i="14"/>
  <c r="AJ678" i="14"/>
  <c r="AI678" i="14"/>
  <c r="AH686" i="14"/>
  <c r="AG686" i="14"/>
  <c r="AO686" i="14" s="1"/>
  <c r="AN686" i="14"/>
  <c r="AM686" i="14"/>
  <c r="AL686" i="14"/>
  <c r="AK686" i="14"/>
  <c r="AJ686" i="14"/>
  <c r="AI686" i="14"/>
  <c r="AH702" i="14"/>
  <c r="AG702" i="14"/>
  <c r="AN702" i="14"/>
  <c r="AM702" i="14"/>
  <c r="AL702" i="14"/>
  <c r="AK702" i="14"/>
  <c r="AJ702" i="14"/>
  <c r="AI702" i="14"/>
  <c r="AH710" i="14"/>
  <c r="AG710" i="14"/>
  <c r="AN710" i="14"/>
  <c r="AM710" i="14"/>
  <c r="AL710" i="14"/>
  <c r="AK710" i="14"/>
  <c r="AJ710" i="14"/>
  <c r="AI710" i="14"/>
  <c r="AH718" i="14"/>
  <c r="AG718" i="14"/>
  <c r="AN718" i="14"/>
  <c r="AM718" i="14"/>
  <c r="AL718" i="14"/>
  <c r="AK718" i="14"/>
  <c r="AJ718" i="14"/>
  <c r="AI718" i="14"/>
  <c r="AH726" i="14"/>
  <c r="AG726" i="14"/>
  <c r="AO726" i="14" s="1"/>
  <c r="AN726" i="14"/>
  <c r="AM726" i="14"/>
  <c r="AL726" i="14"/>
  <c r="AK726" i="14"/>
  <c r="AJ726" i="14"/>
  <c r="AI726" i="14"/>
  <c r="AH742" i="14"/>
  <c r="AG742" i="14"/>
  <c r="AN742" i="14"/>
  <c r="AM742" i="14"/>
  <c r="AL742" i="14"/>
  <c r="AK742" i="14"/>
  <c r="AJ742" i="14"/>
  <c r="AI742" i="14"/>
  <c r="AH750" i="14"/>
  <c r="AG750" i="14"/>
  <c r="AN750" i="14"/>
  <c r="AM750" i="14"/>
  <c r="AL750" i="14"/>
  <c r="AK750" i="14"/>
  <c r="AJ750" i="14"/>
  <c r="AI750" i="14"/>
  <c r="AH758" i="14"/>
  <c r="AG758" i="14"/>
  <c r="AN758" i="14"/>
  <c r="AM758" i="14"/>
  <c r="AL758" i="14"/>
  <c r="AK758" i="14"/>
  <c r="AJ758" i="14"/>
  <c r="AI758" i="14"/>
  <c r="AH766" i="14"/>
  <c r="AG766" i="14"/>
  <c r="AN766" i="14"/>
  <c r="AM766" i="14"/>
  <c r="AL766" i="14"/>
  <c r="AK766" i="14"/>
  <c r="AJ766" i="14"/>
  <c r="AI766" i="14"/>
  <c r="AH774" i="14"/>
  <c r="AG774" i="14"/>
  <c r="AN774" i="14"/>
  <c r="AM774" i="14"/>
  <c r="AL774" i="14"/>
  <c r="AK774" i="14"/>
  <c r="AJ774" i="14"/>
  <c r="AI774" i="14"/>
  <c r="AH782" i="14"/>
  <c r="AG782" i="14"/>
  <c r="AN782" i="14"/>
  <c r="AM782" i="14"/>
  <c r="AL782" i="14"/>
  <c r="AK782" i="14"/>
  <c r="AJ782" i="14"/>
  <c r="AI782" i="14"/>
  <c r="AH790" i="14"/>
  <c r="AG790" i="14"/>
  <c r="AN790" i="14"/>
  <c r="AM790" i="14"/>
  <c r="AL790" i="14"/>
  <c r="AK790" i="14"/>
  <c r="AJ790" i="14"/>
  <c r="AI790" i="14"/>
  <c r="AH798" i="14"/>
  <c r="AG798" i="14"/>
  <c r="AN798" i="14"/>
  <c r="AM798" i="14"/>
  <c r="AL798" i="14"/>
  <c r="AK798" i="14"/>
  <c r="AJ798" i="14"/>
  <c r="AI798" i="14"/>
  <c r="AH806" i="14"/>
  <c r="AG806" i="14"/>
  <c r="AN806" i="14"/>
  <c r="AM806" i="14"/>
  <c r="AL806" i="14"/>
  <c r="AK806" i="14"/>
  <c r="AJ806" i="14"/>
  <c r="AI806" i="14"/>
  <c r="AH814" i="14"/>
  <c r="AG814" i="14"/>
  <c r="AN814" i="14"/>
  <c r="AM814" i="14"/>
  <c r="AL814" i="14"/>
  <c r="AK814" i="14"/>
  <c r="AJ814" i="14"/>
  <c r="AI814" i="14"/>
  <c r="AH822" i="14"/>
  <c r="AG822" i="14"/>
  <c r="AO822" i="14" s="1"/>
  <c r="AN822" i="14"/>
  <c r="AM822" i="14"/>
  <c r="AL822" i="14"/>
  <c r="AK822" i="14"/>
  <c r="AJ822" i="14"/>
  <c r="AI822" i="14"/>
  <c r="AH830" i="14"/>
  <c r="AG830" i="14"/>
  <c r="AN830" i="14"/>
  <c r="AM830" i="14"/>
  <c r="AL830" i="14"/>
  <c r="AK830" i="14"/>
  <c r="AJ830" i="14"/>
  <c r="AI830" i="14"/>
  <c r="AH838" i="14"/>
  <c r="AG838" i="14"/>
  <c r="AN838" i="14"/>
  <c r="AM838" i="14"/>
  <c r="AL838" i="14"/>
  <c r="AK838" i="14"/>
  <c r="AJ838" i="14"/>
  <c r="AI838" i="14"/>
  <c r="AN846" i="14"/>
  <c r="AH846" i="14"/>
  <c r="AG846" i="14"/>
  <c r="AM846" i="14"/>
  <c r="AL846" i="14"/>
  <c r="AK846" i="14"/>
  <c r="AJ846" i="14"/>
  <c r="AI846" i="14"/>
  <c r="AN854" i="14"/>
  <c r="AK854" i="14"/>
  <c r="AI854" i="14"/>
  <c r="AH854" i="14"/>
  <c r="AG854" i="14"/>
  <c r="AO854" i="14" s="1"/>
  <c r="AM854" i="14"/>
  <c r="AL854" i="14"/>
  <c r="AJ854" i="14"/>
  <c r="AN870" i="14"/>
  <c r="AM870" i="14"/>
  <c r="AK870" i="14"/>
  <c r="AI870" i="14"/>
  <c r="AH870" i="14"/>
  <c r="AG870" i="14"/>
  <c r="AL870" i="14"/>
  <c r="AJ870" i="14"/>
  <c r="AN878" i="14"/>
  <c r="AM878" i="14"/>
  <c r="AK878" i="14"/>
  <c r="AJ878" i="14"/>
  <c r="AI878" i="14"/>
  <c r="AH878" i="14"/>
  <c r="AG878" i="14"/>
  <c r="AO878" i="14" s="1"/>
  <c r="AL878" i="14"/>
  <c r="AN886" i="14"/>
  <c r="AM886" i="14"/>
  <c r="AL886" i="14"/>
  <c r="AK886" i="14"/>
  <c r="AJ886" i="14"/>
  <c r="AI886" i="14"/>
  <c r="AH886" i="14"/>
  <c r="AG886" i="14"/>
  <c r="AO886" i="14" s="1"/>
  <c r="AN894" i="14"/>
  <c r="AM894" i="14"/>
  <c r="AL894" i="14"/>
  <c r="AK894" i="14"/>
  <c r="AJ894" i="14"/>
  <c r="AI894" i="14"/>
  <c r="AH894" i="14"/>
  <c r="AG894" i="14"/>
  <c r="AO894" i="14" s="1"/>
  <c r="AN902" i="14"/>
  <c r="AM902" i="14"/>
  <c r="AL902" i="14"/>
  <c r="AK902" i="14"/>
  <c r="AJ902" i="14"/>
  <c r="AI902" i="14"/>
  <c r="AH902" i="14"/>
  <c r="AG902" i="14"/>
  <c r="AN910" i="14"/>
  <c r="AM910" i="14"/>
  <c r="AL910" i="14"/>
  <c r="AK910" i="14"/>
  <c r="AJ910" i="14"/>
  <c r="AI910" i="14"/>
  <c r="AH910" i="14"/>
  <c r="AG910" i="14"/>
  <c r="AN918" i="14"/>
  <c r="AM918" i="14"/>
  <c r="AL918" i="14"/>
  <c r="AK918" i="14"/>
  <c r="AJ918" i="14"/>
  <c r="AI918" i="14"/>
  <c r="AH918" i="14"/>
  <c r="AG918" i="14"/>
  <c r="AN934" i="14"/>
  <c r="AM934" i="14"/>
  <c r="AL934" i="14"/>
  <c r="AK934" i="14"/>
  <c r="AJ934" i="14"/>
  <c r="AI934" i="14"/>
  <c r="AH934" i="14"/>
  <c r="AG934" i="14"/>
  <c r="AN942" i="14"/>
  <c r="AM942" i="14"/>
  <c r="AL942" i="14"/>
  <c r="AK942" i="14"/>
  <c r="AJ942" i="14"/>
  <c r="AI942" i="14"/>
  <c r="AH942" i="14"/>
  <c r="AG942" i="14"/>
  <c r="AN950" i="14"/>
  <c r="AM950" i="14"/>
  <c r="AL950" i="14"/>
  <c r="AK950" i="14"/>
  <c r="AJ950" i="14"/>
  <c r="AI950" i="14"/>
  <c r="AH950" i="14"/>
  <c r="AG950" i="14"/>
  <c r="AN958" i="14"/>
  <c r="AM958" i="14"/>
  <c r="AL958" i="14"/>
  <c r="AK958" i="14"/>
  <c r="AJ958" i="14"/>
  <c r="AI958" i="14"/>
  <c r="AH958" i="14"/>
  <c r="AG958" i="14"/>
  <c r="AN966" i="14"/>
  <c r="AM966" i="14"/>
  <c r="AL966" i="14"/>
  <c r="AK966" i="14"/>
  <c r="AJ966" i="14"/>
  <c r="AI966" i="14"/>
  <c r="AH966" i="14"/>
  <c r="AG966" i="14"/>
  <c r="AN974" i="14"/>
  <c r="AM974" i="14"/>
  <c r="AL974" i="14"/>
  <c r="AK974" i="14"/>
  <c r="AJ974" i="14"/>
  <c r="AI974" i="14"/>
  <c r="AH974" i="14"/>
  <c r="AG974" i="14"/>
  <c r="AN982" i="14"/>
  <c r="AM982" i="14"/>
  <c r="AL982" i="14"/>
  <c r="AK982" i="14"/>
  <c r="AJ982" i="14"/>
  <c r="AI982" i="14"/>
  <c r="AH982" i="14"/>
  <c r="AG982" i="14"/>
  <c r="AN998" i="14"/>
  <c r="AG998" i="14"/>
  <c r="AM998" i="14"/>
  <c r="AL998" i="14"/>
  <c r="AK998" i="14"/>
  <c r="AJ998" i="14"/>
  <c r="AI998" i="14"/>
  <c r="AH998" i="14"/>
  <c r="AJ1006" i="14"/>
  <c r="AN1006" i="14"/>
  <c r="AM1006" i="14"/>
  <c r="AL1006" i="14"/>
  <c r="AK1006" i="14"/>
  <c r="AI1006" i="14"/>
  <c r="AH1006" i="14"/>
  <c r="AG1006" i="14"/>
  <c r="AJ1014" i="14"/>
  <c r="AN1014" i="14"/>
  <c r="AM1014" i="14"/>
  <c r="AL1014" i="14"/>
  <c r="AK1014" i="14"/>
  <c r="AI1014" i="14"/>
  <c r="AH1014" i="14"/>
  <c r="AG1014" i="14"/>
  <c r="AJ1022" i="14"/>
  <c r="AN1022" i="14"/>
  <c r="AM1022" i="14"/>
  <c r="AL1022" i="14"/>
  <c r="AK1022" i="14"/>
  <c r="AI1022" i="14"/>
  <c r="AH1022" i="14"/>
  <c r="AG1022" i="14"/>
  <c r="AJ1030" i="14"/>
  <c r="AN1030" i="14"/>
  <c r="AM1030" i="14"/>
  <c r="AL1030" i="14"/>
  <c r="AK1030" i="14"/>
  <c r="AI1030" i="14"/>
  <c r="AH1030" i="14"/>
  <c r="AG1030" i="14"/>
  <c r="AJ1038" i="14"/>
  <c r="AN1038" i="14"/>
  <c r="AM1038" i="14"/>
  <c r="AL1038" i="14"/>
  <c r="AK1038" i="14"/>
  <c r="AI1038" i="14"/>
  <c r="AH1038" i="14"/>
  <c r="AG1038" i="14"/>
  <c r="AJ1046" i="14"/>
  <c r="AN1046" i="14"/>
  <c r="AM1046" i="14"/>
  <c r="AL1046" i="14"/>
  <c r="AK1046" i="14"/>
  <c r="AI1046" i="14"/>
  <c r="AH1046" i="14"/>
  <c r="AG1046" i="14"/>
  <c r="AJ1062" i="14"/>
  <c r="AI1062" i="14"/>
  <c r="AG1062" i="14"/>
  <c r="AN1062" i="14"/>
  <c r="AM1062" i="14"/>
  <c r="AL1062" i="14"/>
  <c r="AK1062" i="14"/>
  <c r="AH1062" i="14"/>
  <c r="AJ1070" i="14"/>
  <c r="AI1070" i="14"/>
  <c r="AG1070" i="14"/>
  <c r="AN1070" i="14"/>
  <c r="AM1070" i="14"/>
  <c r="AL1070" i="14"/>
  <c r="AK1070" i="14"/>
  <c r="AH1070" i="14"/>
  <c r="AM1078" i="14"/>
  <c r="AL1078" i="14"/>
  <c r="AK1078" i="14"/>
  <c r="AJ1078" i="14"/>
  <c r="AI1078" i="14"/>
  <c r="AH1078" i="14"/>
  <c r="AG1078" i="14"/>
  <c r="AN1078" i="14"/>
  <c r="AM1086" i="14"/>
  <c r="AL1086" i="14"/>
  <c r="AK1086" i="14"/>
  <c r="AJ1086" i="14"/>
  <c r="AI1086" i="14"/>
  <c r="AH1086" i="14"/>
  <c r="AG1086" i="14"/>
  <c r="AN1086" i="14"/>
  <c r="AM1094" i="14"/>
  <c r="AL1094" i="14"/>
  <c r="AK1094" i="14"/>
  <c r="AJ1094" i="14"/>
  <c r="AI1094" i="14"/>
  <c r="AH1094" i="14"/>
  <c r="AG1094" i="14"/>
  <c r="AN1094" i="14"/>
  <c r="AM1102" i="14"/>
  <c r="AG1102" i="14"/>
  <c r="AN1102" i="14"/>
  <c r="AL1102" i="14"/>
  <c r="AK1102" i="14"/>
  <c r="AJ1102" i="14"/>
  <c r="AI1102" i="14"/>
  <c r="AH1102" i="14"/>
  <c r="AM1126" i="14"/>
  <c r="AJ1126" i="14"/>
  <c r="AN1126" i="14"/>
  <c r="AL1126" i="14"/>
  <c r="AK1126" i="14"/>
  <c r="AI1126" i="14"/>
  <c r="AH1126" i="14"/>
  <c r="AG1126" i="14"/>
  <c r="AI1134" i="14"/>
  <c r="AM1134" i="14"/>
  <c r="AL1134" i="14"/>
  <c r="AJ1134" i="14"/>
  <c r="AH1134" i="14"/>
  <c r="AG1134" i="14"/>
  <c r="AN1134" i="14"/>
  <c r="AK1134" i="14"/>
  <c r="AI1142" i="14"/>
  <c r="AH1142" i="14"/>
  <c r="AM1142" i="14"/>
  <c r="AL1142" i="14"/>
  <c r="AJ1142" i="14"/>
  <c r="AN1142" i="14"/>
  <c r="AK1142" i="14"/>
  <c r="AG1142" i="14"/>
  <c r="AI1150" i="14"/>
  <c r="AH1150" i="14"/>
  <c r="AM1150" i="14"/>
  <c r="AL1150" i="14"/>
  <c r="AJ1150" i="14"/>
  <c r="AN1150" i="14"/>
  <c r="AK1150" i="14"/>
  <c r="AG1150" i="14"/>
  <c r="AI1174" i="14"/>
  <c r="AH1174" i="14"/>
  <c r="AM1174" i="14"/>
  <c r="AL1174" i="14"/>
  <c r="AJ1174" i="14"/>
  <c r="AN1174" i="14"/>
  <c r="AK1174" i="14"/>
  <c r="AG1174" i="14"/>
  <c r="AI1182" i="14"/>
  <c r="AH1182" i="14"/>
  <c r="AM1182" i="14"/>
  <c r="AL1182" i="14"/>
  <c r="AJ1182" i="14"/>
  <c r="AN1182" i="14"/>
  <c r="AK1182" i="14"/>
  <c r="AG1182" i="14"/>
  <c r="AI1190" i="14"/>
  <c r="AH1190" i="14"/>
  <c r="AM1190" i="14"/>
  <c r="AL1190" i="14"/>
  <c r="AJ1190" i="14"/>
  <c r="AN1190" i="14"/>
  <c r="AK1190" i="14"/>
  <c r="AG1190" i="14"/>
  <c r="AI1198" i="14"/>
  <c r="AH1198" i="14"/>
  <c r="AM1198" i="14"/>
  <c r="AL1198" i="14"/>
  <c r="AJ1198" i="14"/>
  <c r="AN1198" i="14"/>
  <c r="AK1198" i="14"/>
  <c r="AG1198" i="14"/>
  <c r="AI1206" i="14"/>
  <c r="AH1206" i="14"/>
  <c r="AM1206" i="14"/>
  <c r="AL1206" i="14"/>
  <c r="AJ1206" i="14"/>
  <c r="AN1206" i="14"/>
  <c r="AK1206" i="14"/>
  <c r="AG1206" i="14"/>
  <c r="AI1214" i="14"/>
  <c r="AH1214" i="14"/>
  <c r="AM1214" i="14"/>
  <c r="AL1214" i="14"/>
  <c r="AJ1214" i="14"/>
  <c r="AN1214" i="14"/>
  <c r="AK1214" i="14"/>
  <c r="AG1214" i="14"/>
  <c r="AN1238" i="14"/>
  <c r="AM1238" i="14"/>
  <c r="AL1238" i="14"/>
  <c r="AG1238" i="14"/>
  <c r="AO1238" i="14" s="1"/>
  <c r="AK1238" i="14"/>
  <c r="AJ1238" i="14"/>
  <c r="AH1238" i="14"/>
  <c r="AI1238" i="14"/>
  <c r="AJ1246" i="14"/>
  <c r="AN1246" i="14"/>
  <c r="AM1246" i="14"/>
  <c r="AL1246" i="14"/>
  <c r="AI1246" i="14"/>
  <c r="AH1246" i="14"/>
  <c r="AK1246" i="14"/>
  <c r="AG1246" i="14"/>
  <c r="AJ1254" i="14"/>
  <c r="AN1254" i="14"/>
  <c r="AM1254" i="14"/>
  <c r="AL1254" i="14"/>
  <c r="AI1254" i="14"/>
  <c r="AH1254" i="14"/>
  <c r="AK1254" i="14"/>
  <c r="AG1254" i="14"/>
  <c r="AK1262" i="14"/>
  <c r="AJ1262" i="14"/>
  <c r="AG1262" i="14"/>
  <c r="AN1262" i="14"/>
  <c r="AM1262" i="14"/>
  <c r="AL1262" i="14"/>
  <c r="AI1262" i="14"/>
  <c r="AH1262" i="14"/>
  <c r="AK1294" i="14"/>
  <c r="AJ1294" i="14"/>
  <c r="AG1294" i="14"/>
  <c r="AN1294" i="14"/>
  <c r="AM1294" i="14"/>
  <c r="AL1294" i="14"/>
  <c r="AI1294" i="14"/>
  <c r="AH1294" i="14"/>
  <c r="AK1302" i="14"/>
  <c r="AJ1302" i="14"/>
  <c r="AG1302" i="14"/>
  <c r="AN1302" i="14"/>
  <c r="AM1302" i="14"/>
  <c r="AL1302" i="14"/>
  <c r="AI1302" i="14"/>
  <c r="AH1302" i="14"/>
  <c r="AK1318" i="14"/>
  <c r="AJ1318" i="14"/>
  <c r="AG1318" i="14"/>
  <c r="AN1318" i="14"/>
  <c r="AM1318" i="14"/>
  <c r="AL1318" i="14"/>
  <c r="AI1318" i="14"/>
  <c r="AH1318" i="14"/>
  <c r="AK1326" i="14"/>
  <c r="AJ1326" i="14"/>
  <c r="AG1326" i="14"/>
  <c r="AN1326" i="14"/>
  <c r="AM1326" i="14"/>
  <c r="AL1326" i="14"/>
  <c r="AI1326" i="14"/>
  <c r="AH1326" i="14"/>
  <c r="AN1334" i="14"/>
  <c r="AK1334" i="14"/>
  <c r="AJ1334" i="14"/>
  <c r="AG1334" i="14"/>
  <c r="AM1334" i="14"/>
  <c r="AL1334" i="14"/>
  <c r="AI1334" i="14"/>
  <c r="AH1334" i="14"/>
  <c r="AI1382" i="14"/>
  <c r="AN1382" i="14"/>
  <c r="AM1382" i="14"/>
  <c r="AK1382" i="14"/>
  <c r="AL1382" i="14"/>
  <c r="AJ1382" i="14"/>
  <c r="AH1382" i="14"/>
  <c r="AG1382" i="14"/>
  <c r="AJ1390" i="14"/>
  <c r="AI1390" i="14"/>
  <c r="AN1390" i="14"/>
  <c r="AM1390" i="14"/>
  <c r="AK1390" i="14"/>
  <c r="AG1390" i="14"/>
  <c r="AL1390" i="14"/>
  <c r="AH1390" i="14"/>
  <c r="AJ1422" i="14"/>
  <c r="AI1422" i="14"/>
  <c r="AN1422" i="14"/>
  <c r="AM1422" i="14"/>
  <c r="AL1422" i="14"/>
  <c r="AK1422" i="14"/>
  <c r="AH1422" i="14"/>
  <c r="AG1422" i="14"/>
  <c r="AJ1446" i="14"/>
  <c r="AI1446" i="14"/>
  <c r="AN1446" i="14"/>
  <c r="AM1446" i="14"/>
  <c r="AL1446" i="14"/>
  <c r="AK1446" i="14"/>
  <c r="AH1446" i="14"/>
  <c r="AG1446" i="14"/>
  <c r="AJ1454" i="14"/>
  <c r="AI1454" i="14"/>
  <c r="AN1454" i="14"/>
  <c r="AM1454" i="14"/>
  <c r="AL1454" i="14"/>
  <c r="AK1454" i="14"/>
  <c r="AH1454" i="14"/>
  <c r="AG1454" i="14"/>
  <c r="AO1454" i="14" s="1"/>
  <c r="AI1486" i="14"/>
  <c r="AH1486" i="14"/>
  <c r="AM1486" i="14"/>
  <c r="AL1486" i="14"/>
  <c r="AK1486" i="14"/>
  <c r="AJ1486" i="14"/>
  <c r="AG1486" i="14"/>
  <c r="AN1486" i="14"/>
  <c r="AI1510" i="14"/>
  <c r="AH1510" i="14"/>
  <c r="AM1510" i="14"/>
  <c r="AL1510" i="14"/>
  <c r="AK1510" i="14"/>
  <c r="AJ1510" i="14"/>
  <c r="AG1510" i="14"/>
  <c r="AN1510" i="14"/>
  <c r="AI1518" i="14"/>
  <c r="AH1518" i="14"/>
  <c r="AM1518" i="14"/>
  <c r="AL1518" i="14"/>
  <c r="AK1518" i="14"/>
  <c r="AJ1518" i="14"/>
  <c r="AG1518" i="14"/>
  <c r="AN1518" i="14"/>
  <c r="AI1542" i="14"/>
  <c r="AH1542" i="14"/>
  <c r="AM1542" i="14"/>
  <c r="AL1542" i="14"/>
  <c r="AK1542" i="14"/>
  <c r="AJ1542" i="14"/>
  <c r="AG1542" i="14"/>
  <c r="AN1542" i="14"/>
  <c r="AI1566" i="14"/>
  <c r="AH1566" i="14"/>
  <c r="AM1566" i="14"/>
  <c r="AL1566" i="14"/>
  <c r="AK1566" i="14"/>
  <c r="AJ1566" i="14"/>
  <c r="AG1566" i="14"/>
  <c r="AN1566" i="14"/>
  <c r="AI1574" i="14"/>
  <c r="AH1574" i="14"/>
  <c r="AM1574" i="14"/>
  <c r="AL1574" i="14"/>
  <c r="AK1574" i="14"/>
  <c r="AJ1574" i="14"/>
  <c r="AG1574" i="14"/>
  <c r="AN1574" i="14"/>
  <c r="AG1606" i="14"/>
  <c r="AN1606" i="14"/>
  <c r="AK1606" i="14"/>
  <c r="AJ1606" i="14"/>
  <c r="AI1606" i="14"/>
  <c r="AH1606" i="14"/>
  <c r="AM1606" i="14"/>
  <c r="AL1606" i="14"/>
  <c r="AG1630" i="14"/>
  <c r="AN1630" i="14"/>
  <c r="AK1630" i="14"/>
  <c r="AJ1630" i="14"/>
  <c r="AI1630" i="14"/>
  <c r="AH1630" i="14"/>
  <c r="AM1630" i="14"/>
  <c r="AL1630" i="14"/>
  <c r="AG1638" i="14"/>
  <c r="AN1638" i="14"/>
  <c r="AK1638" i="14"/>
  <c r="AJ1638" i="14"/>
  <c r="AI1638" i="14"/>
  <c r="AH1638" i="14"/>
  <c r="AM1638" i="14"/>
  <c r="AL1638" i="14"/>
  <c r="AG1670" i="14"/>
  <c r="AN1670" i="14"/>
  <c r="AK1670" i="14"/>
  <c r="AJ1670" i="14"/>
  <c r="AI1670" i="14"/>
  <c r="AH1670" i="14"/>
  <c r="AM1670" i="14"/>
  <c r="AL1670" i="14"/>
  <c r="AN1694" i="14"/>
  <c r="AM1694" i="14"/>
  <c r="AI1694" i="14"/>
  <c r="AH1694" i="14"/>
  <c r="AL1694" i="14"/>
  <c r="AK1694" i="14"/>
  <c r="AJ1694" i="14"/>
  <c r="AG1694" i="14"/>
  <c r="AO1694" i="14" s="1"/>
  <c r="AG1702" i="14"/>
  <c r="AN1702" i="14"/>
  <c r="AM1702" i="14"/>
  <c r="AL1702" i="14"/>
  <c r="AK1702" i="14"/>
  <c r="AJ1702" i="14"/>
  <c r="AI1702" i="14"/>
  <c r="AH1702" i="14"/>
  <c r="AK1734" i="14"/>
  <c r="AG1734" i="14"/>
  <c r="AO1734" i="14" s="1"/>
  <c r="AN1734" i="14"/>
  <c r="AM1734" i="14"/>
  <c r="AL1734" i="14"/>
  <c r="AH1734" i="14"/>
  <c r="AJ1734" i="14"/>
  <c r="AI1734" i="14"/>
  <c r="AN62" i="14"/>
  <c r="AM62" i="14"/>
  <c r="AL62" i="14"/>
  <c r="AK62" i="14"/>
  <c r="AJ62" i="14"/>
  <c r="AI62" i="14"/>
  <c r="AH62" i="14"/>
  <c r="AG62" i="14"/>
  <c r="AN102" i="14"/>
  <c r="AM102" i="14"/>
  <c r="AL102" i="14"/>
  <c r="AK102" i="14"/>
  <c r="AJ102" i="14"/>
  <c r="AI102" i="14"/>
  <c r="AH102" i="14"/>
  <c r="AG102" i="14"/>
  <c r="AO102" i="14" s="1"/>
  <c r="AN150" i="14"/>
  <c r="AM150" i="14"/>
  <c r="AL150" i="14"/>
  <c r="AK150" i="14"/>
  <c r="AJ150" i="14"/>
  <c r="AI150" i="14"/>
  <c r="AH150" i="14"/>
  <c r="AG150" i="14"/>
  <c r="AN208" i="14"/>
  <c r="AM208" i="14"/>
  <c r="AL208" i="14"/>
  <c r="AK208" i="14"/>
  <c r="AJ208" i="14"/>
  <c r="AI208" i="14"/>
  <c r="AH208" i="14"/>
  <c r="AG208" i="14"/>
  <c r="AN264" i="14"/>
  <c r="AM264" i="14"/>
  <c r="AJ264" i="14"/>
  <c r="AI264" i="14"/>
  <c r="AH264" i="14"/>
  <c r="AG264" i="14"/>
  <c r="AL264" i="14"/>
  <c r="AK264" i="14"/>
  <c r="AN328" i="14"/>
  <c r="AM328" i="14"/>
  <c r="AL328" i="14"/>
  <c r="AK328" i="14"/>
  <c r="AJ328" i="14"/>
  <c r="AI328" i="14"/>
  <c r="AH328" i="14"/>
  <c r="AG328" i="14"/>
  <c r="AN392" i="14"/>
  <c r="AM392" i="14"/>
  <c r="AL392" i="14"/>
  <c r="AK392" i="14"/>
  <c r="AJ392" i="14"/>
  <c r="AI392" i="14"/>
  <c r="AH392" i="14"/>
  <c r="AG392" i="14"/>
  <c r="AN448" i="14"/>
  <c r="AM448" i="14"/>
  <c r="AL448" i="14"/>
  <c r="AK448" i="14"/>
  <c r="AJ448" i="14"/>
  <c r="AI448" i="14"/>
  <c r="AH448" i="14"/>
  <c r="AG448" i="14"/>
  <c r="AN504" i="14"/>
  <c r="AM504" i="14"/>
  <c r="AL504" i="14"/>
  <c r="AK504" i="14"/>
  <c r="AJ504" i="14"/>
  <c r="AI504" i="14"/>
  <c r="AH504" i="14"/>
  <c r="AG504" i="14"/>
  <c r="AN552" i="14"/>
  <c r="AM552" i="14"/>
  <c r="AK552" i="14"/>
  <c r="AI552" i="14"/>
  <c r="AL552" i="14"/>
  <c r="AJ552" i="14"/>
  <c r="AH552" i="14"/>
  <c r="AG552" i="14"/>
  <c r="AH600" i="14"/>
  <c r="AG600" i="14"/>
  <c r="AN600" i="14"/>
  <c r="AM600" i="14"/>
  <c r="AL600" i="14"/>
  <c r="AK600" i="14"/>
  <c r="AJ600" i="14"/>
  <c r="AI600" i="14"/>
  <c r="AH648" i="14"/>
  <c r="AG648" i="14"/>
  <c r="AN648" i="14"/>
  <c r="AM648" i="14"/>
  <c r="AL648" i="14"/>
  <c r="AK648" i="14"/>
  <c r="AJ648" i="14"/>
  <c r="AI648" i="14"/>
  <c r="AH688" i="14"/>
  <c r="AG688" i="14"/>
  <c r="AO688" i="14" s="1"/>
  <c r="AN688" i="14"/>
  <c r="AM688" i="14"/>
  <c r="AL688" i="14"/>
  <c r="AK688" i="14"/>
  <c r="AJ688" i="14"/>
  <c r="AI688" i="14"/>
  <c r="AH720" i="14"/>
  <c r="AG720" i="14"/>
  <c r="AN720" i="14"/>
  <c r="AM720" i="14"/>
  <c r="AL720" i="14"/>
  <c r="AK720" i="14"/>
  <c r="AJ720" i="14"/>
  <c r="AI720" i="14"/>
  <c r="AH768" i="14"/>
  <c r="AG768" i="14"/>
  <c r="AN768" i="14"/>
  <c r="AM768" i="14"/>
  <c r="AL768" i="14"/>
  <c r="AK768" i="14"/>
  <c r="AJ768" i="14"/>
  <c r="AI768" i="14"/>
  <c r="AH808" i="14"/>
  <c r="AG808" i="14"/>
  <c r="AN808" i="14"/>
  <c r="AM808" i="14"/>
  <c r="AL808" i="14"/>
  <c r="AK808" i="14"/>
  <c r="AJ808" i="14"/>
  <c r="AI808" i="14"/>
  <c r="AN848" i="14"/>
  <c r="AJ848" i="14"/>
  <c r="AI848" i="14"/>
  <c r="AH848" i="14"/>
  <c r="AG848" i="14"/>
  <c r="AM848" i="14"/>
  <c r="AL848" i="14"/>
  <c r="AK848" i="14"/>
  <c r="AN896" i="14"/>
  <c r="AM896" i="14"/>
  <c r="AL896" i="14"/>
  <c r="AK896" i="14"/>
  <c r="AJ896" i="14"/>
  <c r="AI896" i="14"/>
  <c r="AH896" i="14"/>
  <c r="AG896" i="14"/>
  <c r="AO896" i="14" s="1"/>
  <c r="AN944" i="14"/>
  <c r="AM944" i="14"/>
  <c r="AL944" i="14"/>
  <c r="AK944" i="14"/>
  <c r="AJ944" i="14"/>
  <c r="AI944" i="14"/>
  <c r="AH944" i="14"/>
  <c r="AG944" i="14"/>
  <c r="AN992" i="14"/>
  <c r="AM992" i="14"/>
  <c r="AL992" i="14"/>
  <c r="AK992" i="14"/>
  <c r="AJ992" i="14"/>
  <c r="AI992" i="14"/>
  <c r="AH992" i="14"/>
  <c r="AG992" i="14"/>
  <c r="AJ1040" i="14"/>
  <c r="AN1040" i="14"/>
  <c r="AK1040" i="14"/>
  <c r="AI1040" i="14"/>
  <c r="AH1040" i="14"/>
  <c r="AG1040" i="14"/>
  <c r="AO1040" i="14" s="1"/>
  <c r="AM1040" i="14"/>
  <c r="AL1040" i="14"/>
  <c r="AM1096" i="14"/>
  <c r="AL1096" i="14"/>
  <c r="AK1096" i="14"/>
  <c r="AJ1096" i="14"/>
  <c r="AI1096" i="14"/>
  <c r="AH1096" i="14"/>
  <c r="AG1096" i="14"/>
  <c r="AN1096" i="14"/>
  <c r="AI1144" i="14"/>
  <c r="AH1144" i="14"/>
  <c r="AM1144" i="14"/>
  <c r="AL1144" i="14"/>
  <c r="AJ1144" i="14"/>
  <c r="AK1144" i="14"/>
  <c r="AG1144" i="14"/>
  <c r="AN1144" i="14"/>
  <c r="AI1192" i="14"/>
  <c r="AH1192" i="14"/>
  <c r="AM1192" i="14"/>
  <c r="AL1192" i="14"/>
  <c r="AJ1192" i="14"/>
  <c r="AK1192" i="14"/>
  <c r="AG1192" i="14"/>
  <c r="AN1192" i="14"/>
  <c r="AK1264" i="14"/>
  <c r="AJ1264" i="14"/>
  <c r="AG1264" i="14"/>
  <c r="AO1264" i="14" s="1"/>
  <c r="AN1264" i="14"/>
  <c r="AM1264" i="14"/>
  <c r="AL1264" i="14"/>
  <c r="AI1264" i="14"/>
  <c r="AH1264" i="14"/>
  <c r="AN1336" i="14"/>
  <c r="AM1336" i="14"/>
  <c r="AL1336" i="14"/>
  <c r="AI1336" i="14"/>
  <c r="AH1336" i="14"/>
  <c r="AG1336" i="14"/>
  <c r="AK1336" i="14"/>
  <c r="AJ1336" i="14"/>
  <c r="AI1464" i="14"/>
  <c r="AM1464" i="14"/>
  <c r="AK1464" i="14"/>
  <c r="AJ1464" i="14"/>
  <c r="AN1464" i="14"/>
  <c r="AL1464" i="14"/>
  <c r="AH1464" i="14"/>
  <c r="AG1464" i="14"/>
  <c r="AG1624" i="14"/>
  <c r="AN1624" i="14"/>
  <c r="AK1624" i="14"/>
  <c r="AJ1624" i="14"/>
  <c r="AI1624" i="14"/>
  <c r="AH1624" i="14"/>
  <c r="AM1624" i="14"/>
  <c r="AL1624" i="14"/>
  <c r="AN41" i="14"/>
  <c r="AM41" i="14"/>
  <c r="AL41" i="14"/>
  <c r="AK41" i="14"/>
  <c r="AJ41" i="14"/>
  <c r="AI41" i="14"/>
  <c r="AH41" i="14"/>
  <c r="AG41" i="14"/>
  <c r="AO41" i="14" s="1"/>
  <c r="AN73" i="14"/>
  <c r="AM73" i="14"/>
  <c r="AL73" i="14"/>
  <c r="AK73" i="14"/>
  <c r="AJ73" i="14"/>
  <c r="AI73" i="14"/>
  <c r="AH73" i="14"/>
  <c r="AG73" i="14"/>
  <c r="AO73" i="14" s="1"/>
  <c r="AN121" i="14"/>
  <c r="AM121" i="14"/>
  <c r="AL121" i="14"/>
  <c r="AK121" i="14"/>
  <c r="AJ121" i="14"/>
  <c r="AI121" i="14"/>
  <c r="AH121" i="14"/>
  <c r="AG121" i="14"/>
  <c r="AO121" i="14" s="1"/>
  <c r="AN161" i="14"/>
  <c r="AM161" i="14"/>
  <c r="AL161" i="14"/>
  <c r="AK161" i="14"/>
  <c r="AJ161" i="14"/>
  <c r="AI161" i="14"/>
  <c r="AH161" i="14"/>
  <c r="AG161" i="14"/>
  <c r="AN188" i="14"/>
  <c r="AM188" i="14"/>
  <c r="AL188" i="14"/>
  <c r="AK188" i="14"/>
  <c r="AJ188" i="14"/>
  <c r="AI188" i="14"/>
  <c r="AH188" i="14"/>
  <c r="AG188" i="14"/>
  <c r="AN220" i="14"/>
  <c r="AM220" i="14"/>
  <c r="AJ220" i="14"/>
  <c r="AL220" i="14"/>
  <c r="AK220" i="14"/>
  <c r="AI220" i="14"/>
  <c r="AH220" i="14"/>
  <c r="AG220" i="14"/>
  <c r="AN43" i="14"/>
  <c r="AM43" i="14"/>
  <c r="AL43" i="14"/>
  <c r="AK43" i="14"/>
  <c r="AJ43" i="14"/>
  <c r="AI43" i="14"/>
  <c r="AH43" i="14"/>
  <c r="AG43" i="14"/>
  <c r="AO43" i="14" s="1"/>
  <c r="AN59" i="14"/>
  <c r="AM59" i="14"/>
  <c r="AL59" i="14"/>
  <c r="AK59" i="14"/>
  <c r="AJ59" i="14"/>
  <c r="AI59" i="14"/>
  <c r="AH59" i="14"/>
  <c r="AG59" i="14"/>
  <c r="AO59" i="14" s="1"/>
  <c r="AN83" i="14"/>
  <c r="AM83" i="14"/>
  <c r="AL83" i="14"/>
  <c r="AK83" i="14"/>
  <c r="AJ83" i="14"/>
  <c r="AI83" i="14"/>
  <c r="AH83" i="14"/>
  <c r="AG83" i="14"/>
  <c r="AO83" i="14" s="1"/>
  <c r="AN107" i="14"/>
  <c r="AM107" i="14"/>
  <c r="AL107" i="14"/>
  <c r="AK107" i="14"/>
  <c r="AJ107" i="14"/>
  <c r="AI107" i="14"/>
  <c r="AH107" i="14"/>
  <c r="AG107" i="14"/>
  <c r="AO107" i="14" s="1"/>
  <c r="AN123" i="14"/>
  <c r="AM123" i="14"/>
  <c r="AL123" i="14"/>
  <c r="AK123" i="14"/>
  <c r="AJ123" i="14"/>
  <c r="AI123" i="14"/>
  <c r="AH123" i="14"/>
  <c r="AG123" i="14"/>
  <c r="AO123" i="14" s="1"/>
  <c r="AN147" i="14"/>
  <c r="AM147" i="14"/>
  <c r="AL147" i="14"/>
  <c r="AK147" i="14"/>
  <c r="AJ147" i="14"/>
  <c r="AI147" i="14"/>
  <c r="AH147" i="14"/>
  <c r="AG147" i="14"/>
  <c r="AN171" i="14"/>
  <c r="AM171" i="14"/>
  <c r="AL171" i="14"/>
  <c r="AK171" i="14"/>
  <c r="AJ171" i="14"/>
  <c r="AI171" i="14"/>
  <c r="AH171" i="14"/>
  <c r="AG171" i="14"/>
  <c r="AO171" i="14" s="1"/>
  <c r="AN253" i="14"/>
  <c r="AM253" i="14"/>
  <c r="AJ253" i="14"/>
  <c r="AH253" i="14"/>
  <c r="AG253" i="14"/>
  <c r="AO253" i="14" s="1"/>
  <c r="AL253" i="14"/>
  <c r="AK253" i="14"/>
  <c r="AI253" i="14"/>
  <c r="AN293" i="14"/>
  <c r="AM293" i="14"/>
  <c r="AL293" i="14"/>
  <c r="AK293" i="14"/>
  <c r="AJ293" i="14"/>
  <c r="AI293" i="14"/>
  <c r="AH293" i="14"/>
  <c r="AG293" i="14"/>
  <c r="AN44" i="14"/>
  <c r="AM44" i="14"/>
  <c r="AL44" i="14"/>
  <c r="AK44" i="14"/>
  <c r="AJ44" i="14"/>
  <c r="AI44" i="14"/>
  <c r="AH44" i="14"/>
  <c r="AG44" i="14"/>
  <c r="AO44" i="14" s="1"/>
  <c r="AN60" i="14"/>
  <c r="AM60" i="14"/>
  <c r="AL60" i="14"/>
  <c r="AK60" i="14"/>
  <c r="AJ60" i="14"/>
  <c r="AI60" i="14"/>
  <c r="AH60" i="14"/>
  <c r="AG60" i="14"/>
  <c r="AO60" i="14" s="1"/>
  <c r="AN76" i="14"/>
  <c r="AM76" i="14"/>
  <c r="AL76" i="14"/>
  <c r="AK76" i="14"/>
  <c r="AJ76" i="14"/>
  <c r="AI76" i="14"/>
  <c r="AH76" i="14"/>
  <c r="AG76" i="14"/>
  <c r="AO76" i="14" s="1"/>
  <c r="AN92" i="14"/>
  <c r="AM92" i="14"/>
  <c r="AL92" i="14"/>
  <c r="AK92" i="14"/>
  <c r="AJ92" i="14"/>
  <c r="AI92" i="14"/>
  <c r="AH92" i="14"/>
  <c r="AG92" i="14"/>
  <c r="AN100" i="14"/>
  <c r="AM100" i="14"/>
  <c r="AL100" i="14"/>
  <c r="AK100" i="14"/>
  <c r="AJ100" i="14"/>
  <c r="AI100" i="14"/>
  <c r="AH100" i="14"/>
  <c r="AG100" i="14"/>
  <c r="AO100" i="14" s="1"/>
  <c r="AN116" i="14"/>
  <c r="AM116" i="14"/>
  <c r="AL116" i="14"/>
  <c r="AK116" i="14"/>
  <c r="AJ116" i="14"/>
  <c r="AI116" i="14"/>
  <c r="AH116" i="14"/>
  <c r="AG116" i="14"/>
  <c r="AO116" i="14" s="1"/>
  <c r="AN132" i="14"/>
  <c r="AM132" i="14"/>
  <c r="AL132" i="14"/>
  <c r="AK132" i="14"/>
  <c r="AJ132" i="14"/>
  <c r="AI132" i="14"/>
  <c r="AH132" i="14"/>
  <c r="AG132" i="14"/>
  <c r="AO132" i="14" s="1"/>
  <c r="AN148" i="14"/>
  <c r="AM148" i="14"/>
  <c r="AL148" i="14"/>
  <c r="AK148" i="14"/>
  <c r="AJ148" i="14"/>
  <c r="AI148" i="14"/>
  <c r="AH148" i="14"/>
  <c r="AG148" i="14"/>
  <c r="AN164" i="14"/>
  <c r="AM164" i="14"/>
  <c r="AL164" i="14"/>
  <c r="AK164" i="14"/>
  <c r="AJ164" i="14"/>
  <c r="AI164" i="14"/>
  <c r="AH164" i="14"/>
  <c r="AG164" i="14"/>
  <c r="AN180" i="14"/>
  <c r="AM180" i="14"/>
  <c r="AL180" i="14"/>
  <c r="AK180" i="14"/>
  <c r="AJ180" i="14"/>
  <c r="AI180" i="14"/>
  <c r="AH180" i="14"/>
  <c r="AG180" i="14"/>
  <c r="AN198" i="14"/>
  <c r="AM198" i="14"/>
  <c r="AL198" i="14"/>
  <c r="AK198" i="14"/>
  <c r="AJ198" i="14"/>
  <c r="AI198" i="14"/>
  <c r="AH198" i="14"/>
  <c r="AG198" i="14"/>
  <c r="AN214" i="14"/>
  <c r="AJ214" i="14"/>
  <c r="AM214" i="14"/>
  <c r="AL214" i="14"/>
  <c r="AK214" i="14"/>
  <c r="AI214" i="14"/>
  <c r="AH214" i="14"/>
  <c r="AG214" i="14"/>
  <c r="AN238" i="14"/>
  <c r="AM238" i="14"/>
  <c r="AJ238" i="14"/>
  <c r="AH238" i="14"/>
  <c r="AG238" i="14"/>
  <c r="AL238" i="14"/>
  <c r="AK238" i="14"/>
  <c r="AI238" i="14"/>
  <c r="AN254" i="14"/>
  <c r="AM254" i="14"/>
  <c r="AJ254" i="14"/>
  <c r="AH254" i="14"/>
  <c r="AG254" i="14"/>
  <c r="AL254" i="14"/>
  <c r="AK254" i="14"/>
  <c r="AI254" i="14"/>
  <c r="AN262" i="14"/>
  <c r="AM262" i="14"/>
  <c r="AJ262" i="14"/>
  <c r="AI262" i="14"/>
  <c r="AH262" i="14"/>
  <c r="AG262" i="14"/>
  <c r="AL262" i="14"/>
  <c r="AK262" i="14"/>
  <c r="AN277" i="14"/>
  <c r="AM277" i="14"/>
  <c r="AL277" i="14"/>
  <c r="AK277" i="14"/>
  <c r="AJ277" i="14"/>
  <c r="AI277" i="14"/>
  <c r="AH277" i="14"/>
  <c r="AG277" i="14"/>
  <c r="AN294" i="14"/>
  <c r="AM294" i="14"/>
  <c r="AL294" i="14"/>
  <c r="AK294" i="14"/>
  <c r="AJ294" i="14"/>
  <c r="AI294" i="14"/>
  <c r="AH294" i="14"/>
  <c r="AG294" i="14"/>
  <c r="AN310" i="14"/>
  <c r="AM310" i="14"/>
  <c r="AL310" i="14"/>
  <c r="AK310" i="14"/>
  <c r="AJ310" i="14"/>
  <c r="AI310" i="14"/>
  <c r="AH310" i="14"/>
  <c r="AG310" i="14"/>
  <c r="AN326" i="14"/>
  <c r="AM326" i="14"/>
  <c r="AL326" i="14"/>
  <c r="AK326" i="14"/>
  <c r="AJ326" i="14"/>
  <c r="AI326" i="14"/>
  <c r="AH326" i="14"/>
  <c r="AG326" i="14"/>
  <c r="AN342" i="14"/>
  <c r="AM342" i="14"/>
  <c r="AL342" i="14"/>
  <c r="AK342" i="14"/>
  <c r="AJ342" i="14"/>
  <c r="AI342" i="14"/>
  <c r="AH342" i="14"/>
  <c r="AG342" i="14"/>
  <c r="AO342" i="14" s="1"/>
  <c r="AN358" i="14"/>
  <c r="AM358" i="14"/>
  <c r="AL358" i="14"/>
  <c r="AK358" i="14"/>
  <c r="AJ358" i="14"/>
  <c r="AI358" i="14"/>
  <c r="AH358" i="14"/>
  <c r="AG358" i="14"/>
  <c r="AN374" i="14"/>
  <c r="AM374" i="14"/>
  <c r="AL374" i="14"/>
  <c r="AK374" i="14"/>
  <c r="AJ374" i="14"/>
  <c r="AI374" i="14"/>
  <c r="AH374" i="14"/>
  <c r="AG374" i="14"/>
  <c r="AN390" i="14"/>
  <c r="AM390" i="14"/>
  <c r="AL390" i="14"/>
  <c r="AK390" i="14"/>
  <c r="AJ390" i="14"/>
  <c r="AI390" i="14"/>
  <c r="AH390" i="14"/>
  <c r="AG390" i="14"/>
  <c r="AN406" i="14"/>
  <c r="AM406" i="14"/>
  <c r="AL406" i="14"/>
  <c r="AK406" i="14"/>
  <c r="AJ406" i="14"/>
  <c r="AI406" i="14"/>
  <c r="AH406" i="14"/>
  <c r="AG406" i="14"/>
  <c r="AN422" i="14"/>
  <c r="AM422" i="14"/>
  <c r="AL422" i="14"/>
  <c r="AK422" i="14"/>
  <c r="AJ422" i="14"/>
  <c r="AI422" i="14"/>
  <c r="AH422" i="14"/>
  <c r="AG422" i="14"/>
  <c r="AN438" i="14"/>
  <c r="AM438" i="14"/>
  <c r="AL438" i="14"/>
  <c r="AK438" i="14"/>
  <c r="AJ438" i="14"/>
  <c r="AI438" i="14"/>
  <c r="AH438" i="14"/>
  <c r="AG438" i="14"/>
  <c r="AN454" i="14"/>
  <c r="AM454" i="14"/>
  <c r="AL454" i="14"/>
  <c r="AK454" i="14"/>
  <c r="AJ454" i="14"/>
  <c r="AI454" i="14"/>
  <c r="AH454" i="14"/>
  <c r="AG454" i="14"/>
  <c r="AN470" i="14"/>
  <c r="AM470" i="14"/>
  <c r="AL470" i="14"/>
  <c r="AK470" i="14"/>
  <c r="AJ470" i="14"/>
  <c r="AI470" i="14"/>
  <c r="AH470" i="14"/>
  <c r="AG470" i="14"/>
  <c r="AN486" i="14"/>
  <c r="AM486" i="14"/>
  <c r="AL486" i="14"/>
  <c r="AK486" i="14"/>
  <c r="AJ486" i="14"/>
  <c r="AI486" i="14"/>
  <c r="AH486" i="14"/>
  <c r="AG486" i="14"/>
  <c r="AN502" i="14"/>
  <c r="AM502" i="14"/>
  <c r="AL502" i="14"/>
  <c r="AK502" i="14"/>
  <c r="AJ502" i="14"/>
  <c r="AI502" i="14"/>
  <c r="AH502" i="14"/>
  <c r="AG502" i="14"/>
  <c r="AN518" i="14"/>
  <c r="AM518" i="14"/>
  <c r="AL518" i="14"/>
  <c r="AK518" i="14"/>
  <c r="AJ518" i="14"/>
  <c r="AI518" i="14"/>
  <c r="AH518" i="14"/>
  <c r="AG518" i="14"/>
  <c r="AN534" i="14"/>
  <c r="AM534" i="14"/>
  <c r="AL534" i="14"/>
  <c r="AK534" i="14"/>
  <c r="AJ534" i="14"/>
  <c r="AI534" i="14"/>
  <c r="AH534" i="14"/>
  <c r="AG534" i="14"/>
  <c r="AN550" i="14"/>
  <c r="AM550" i="14"/>
  <c r="AK550" i="14"/>
  <c r="AI550" i="14"/>
  <c r="AL550" i="14"/>
  <c r="AJ550" i="14"/>
  <c r="AH550" i="14"/>
  <c r="AG550" i="14"/>
  <c r="AN566" i="14"/>
  <c r="AM566" i="14"/>
  <c r="AK566" i="14"/>
  <c r="AI566" i="14"/>
  <c r="AL566" i="14"/>
  <c r="AJ566" i="14"/>
  <c r="AH566" i="14"/>
  <c r="AG566" i="14"/>
  <c r="AH582" i="14"/>
  <c r="AG582" i="14"/>
  <c r="AN582" i="14"/>
  <c r="AM582" i="14"/>
  <c r="AL582" i="14"/>
  <c r="AK582" i="14"/>
  <c r="AJ582" i="14"/>
  <c r="AI582" i="14"/>
  <c r="AH598" i="14"/>
  <c r="AG598" i="14"/>
  <c r="AN598" i="14"/>
  <c r="AM598" i="14"/>
  <c r="AL598" i="14"/>
  <c r="AK598" i="14"/>
  <c r="AJ598" i="14"/>
  <c r="AI598" i="14"/>
  <c r="AN270" i="14"/>
  <c r="AM270" i="14"/>
  <c r="AJ270" i="14"/>
  <c r="AI270" i="14"/>
  <c r="AH270" i="14"/>
  <c r="AG270" i="14"/>
  <c r="AL270" i="14"/>
  <c r="AK270" i="14"/>
  <c r="AN278" i="14"/>
  <c r="AM278" i="14"/>
  <c r="AL278" i="14"/>
  <c r="AK278" i="14"/>
  <c r="AJ278" i="14"/>
  <c r="AI278" i="14"/>
  <c r="AH278" i="14"/>
  <c r="AG278" i="14"/>
  <c r="AH639" i="14"/>
  <c r="AG639" i="14"/>
  <c r="AN639" i="14"/>
  <c r="AM639" i="14"/>
  <c r="AL639" i="14"/>
  <c r="AK639" i="14"/>
  <c r="AJ639" i="14"/>
  <c r="AI639" i="14"/>
  <c r="AH647" i="14"/>
  <c r="AG647" i="14"/>
  <c r="AN647" i="14"/>
  <c r="AM647" i="14"/>
  <c r="AL647" i="14"/>
  <c r="AK647" i="14"/>
  <c r="AJ647" i="14"/>
  <c r="AI647" i="14"/>
  <c r="AH655" i="14"/>
  <c r="AG655" i="14"/>
  <c r="AN655" i="14"/>
  <c r="AM655" i="14"/>
  <c r="AL655" i="14"/>
  <c r="AK655" i="14"/>
  <c r="AJ655" i="14"/>
  <c r="AI655" i="14"/>
  <c r="AH663" i="14"/>
  <c r="AG663" i="14"/>
  <c r="AN663" i="14"/>
  <c r="AM663" i="14"/>
  <c r="AL663" i="14"/>
  <c r="AK663" i="14"/>
  <c r="AJ663" i="14"/>
  <c r="AI663" i="14"/>
  <c r="AH671" i="14"/>
  <c r="AG671" i="14"/>
  <c r="AN671" i="14"/>
  <c r="AM671" i="14"/>
  <c r="AL671" i="14"/>
  <c r="AK671" i="14"/>
  <c r="AJ671" i="14"/>
  <c r="AI671" i="14"/>
  <c r="AH679" i="14"/>
  <c r="AG679" i="14"/>
  <c r="AN679" i="14"/>
  <c r="AM679" i="14"/>
  <c r="AL679" i="14"/>
  <c r="AK679" i="14"/>
  <c r="AJ679" i="14"/>
  <c r="AI679" i="14"/>
  <c r="AH687" i="14"/>
  <c r="AG687" i="14"/>
  <c r="AO687" i="14" s="1"/>
  <c r="AN687" i="14"/>
  <c r="AM687" i="14"/>
  <c r="AL687" i="14"/>
  <c r="AK687" i="14"/>
  <c r="AJ687" i="14"/>
  <c r="AI687" i="14"/>
  <c r="AH695" i="14"/>
  <c r="AG695" i="14"/>
  <c r="AN695" i="14"/>
  <c r="AM695" i="14"/>
  <c r="AL695" i="14"/>
  <c r="AK695" i="14"/>
  <c r="AJ695" i="14"/>
  <c r="AI695" i="14"/>
  <c r="AH703" i="14"/>
  <c r="AG703" i="14"/>
  <c r="AN703" i="14"/>
  <c r="AM703" i="14"/>
  <c r="AL703" i="14"/>
  <c r="AK703" i="14"/>
  <c r="AJ703" i="14"/>
  <c r="AI703" i="14"/>
  <c r="AH711" i="14"/>
  <c r="AG711" i="14"/>
  <c r="AN711" i="14"/>
  <c r="AM711" i="14"/>
  <c r="AL711" i="14"/>
  <c r="AK711" i="14"/>
  <c r="AJ711" i="14"/>
  <c r="AI711" i="14"/>
  <c r="AH719" i="14"/>
  <c r="AG719" i="14"/>
  <c r="AN719" i="14"/>
  <c r="AM719" i="14"/>
  <c r="AL719" i="14"/>
  <c r="AK719" i="14"/>
  <c r="AJ719" i="14"/>
  <c r="AI719" i="14"/>
  <c r="AH727" i="14"/>
  <c r="AG727" i="14"/>
  <c r="AN727" i="14"/>
  <c r="AM727" i="14"/>
  <c r="AL727" i="14"/>
  <c r="AK727" i="14"/>
  <c r="AJ727" i="14"/>
  <c r="AI727" i="14"/>
  <c r="AH735" i="14"/>
  <c r="AG735" i="14"/>
  <c r="AN735" i="14"/>
  <c r="AM735" i="14"/>
  <c r="AL735" i="14"/>
  <c r="AK735" i="14"/>
  <c r="AJ735" i="14"/>
  <c r="AI735" i="14"/>
  <c r="AH743" i="14"/>
  <c r="AG743" i="14"/>
  <c r="AN743" i="14"/>
  <c r="AM743" i="14"/>
  <c r="AL743" i="14"/>
  <c r="AK743" i="14"/>
  <c r="AJ743" i="14"/>
  <c r="AI743" i="14"/>
  <c r="AH751" i="14"/>
  <c r="AG751" i="14"/>
  <c r="AO751" i="14" s="1"/>
  <c r="AN751" i="14"/>
  <c r="AM751" i="14"/>
  <c r="AL751" i="14"/>
  <c r="AK751" i="14"/>
  <c r="AJ751" i="14"/>
  <c r="AI751" i="14"/>
  <c r="AH759" i="14"/>
  <c r="AG759" i="14"/>
  <c r="AN759" i="14"/>
  <c r="AM759" i="14"/>
  <c r="AL759" i="14"/>
  <c r="AK759" i="14"/>
  <c r="AJ759" i="14"/>
  <c r="AI759" i="14"/>
  <c r="AH767" i="14"/>
  <c r="AG767" i="14"/>
  <c r="AO767" i="14" s="1"/>
  <c r="AN767" i="14"/>
  <c r="AM767" i="14"/>
  <c r="AL767" i="14"/>
  <c r="AK767" i="14"/>
  <c r="AJ767" i="14"/>
  <c r="AI767" i="14"/>
  <c r="AH775" i="14"/>
  <c r="AG775" i="14"/>
  <c r="AN775" i="14"/>
  <c r="AM775" i="14"/>
  <c r="AL775" i="14"/>
  <c r="AK775" i="14"/>
  <c r="AJ775" i="14"/>
  <c r="AI775" i="14"/>
  <c r="AH783" i="14"/>
  <c r="AG783" i="14"/>
  <c r="AN783" i="14"/>
  <c r="AM783" i="14"/>
  <c r="AL783" i="14"/>
  <c r="AK783" i="14"/>
  <c r="AJ783" i="14"/>
  <c r="AI783" i="14"/>
  <c r="AH799" i="14"/>
  <c r="AG799" i="14"/>
  <c r="AN799" i="14"/>
  <c r="AM799" i="14"/>
  <c r="AL799" i="14"/>
  <c r="AK799" i="14"/>
  <c r="AJ799" i="14"/>
  <c r="AI799" i="14"/>
  <c r="AH807" i="14"/>
  <c r="AG807" i="14"/>
  <c r="AN807" i="14"/>
  <c r="AM807" i="14"/>
  <c r="AL807" i="14"/>
  <c r="AK807" i="14"/>
  <c r="AJ807" i="14"/>
  <c r="AI807" i="14"/>
  <c r="AH815" i="14"/>
  <c r="AG815" i="14"/>
  <c r="AN815" i="14"/>
  <c r="AM815" i="14"/>
  <c r="AL815" i="14"/>
  <c r="AK815" i="14"/>
  <c r="AJ815" i="14"/>
  <c r="AI815" i="14"/>
  <c r="AH823" i="14"/>
  <c r="AG823" i="14"/>
  <c r="AN823" i="14"/>
  <c r="AM823" i="14"/>
  <c r="AL823" i="14"/>
  <c r="AK823" i="14"/>
  <c r="AJ823" i="14"/>
  <c r="AI823" i="14"/>
  <c r="AH831" i="14"/>
  <c r="AG831" i="14"/>
  <c r="AO831" i="14" s="1"/>
  <c r="AN831" i="14"/>
  <c r="AM831" i="14"/>
  <c r="AL831" i="14"/>
  <c r="AK831" i="14"/>
  <c r="AJ831" i="14"/>
  <c r="AI831" i="14"/>
  <c r="AH839" i="14"/>
  <c r="AG839" i="14"/>
  <c r="AN839" i="14"/>
  <c r="AM839" i="14"/>
  <c r="AL839" i="14"/>
  <c r="AK839" i="14"/>
  <c r="AJ839" i="14"/>
  <c r="AI839" i="14"/>
  <c r="AN847" i="14"/>
  <c r="AI847" i="14"/>
  <c r="AH847" i="14"/>
  <c r="AG847" i="14"/>
  <c r="AM847" i="14"/>
  <c r="AL847" i="14"/>
  <c r="AK847" i="14"/>
  <c r="AJ847" i="14"/>
  <c r="AN855" i="14"/>
  <c r="AK855" i="14"/>
  <c r="AI855" i="14"/>
  <c r="AH855" i="14"/>
  <c r="AG855" i="14"/>
  <c r="AO855" i="14" s="1"/>
  <c r="AM855" i="14"/>
  <c r="AL855" i="14"/>
  <c r="AJ855" i="14"/>
  <c r="AN863" i="14"/>
  <c r="AK863" i="14"/>
  <c r="AI863" i="14"/>
  <c r="AH863" i="14"/>
  <c r="AG863" i="14"/>
  <c r="AO863" i="14" s="1"/>
  <c r="AM863" i="14"/>
  <c r="AL863" i="14"/>
  <c r="AJ863" i="14"/>
  <c r="AN871" i="14"/>
  <c r="AM871" i="14"/>
  <c r="AK871" i="14"/>
  <c r="AI871" i="14"/>
  <c r="AH871" i="14"/>
  <c r="AG871" i="14"/>
  <c r="AL871" i="14"/>
  <c r="AJ871" i="14"/>
  <c r="AN879" i="14"/>
  <c r="AM879" i="14"/>
  <c r="AK879" i="14"/>
  <c r="AJ879" i="14"/>
  <c r="AI879" i="14"/>
  <c r="AH879" i="14"/>
  <c r="AG879" i="14"/>
  <c r="AO879" i="14" s="1"/>
  <c r="AL879" i="14"/>
  <c r="AN887" i="14"/>
  <c r="AM887" i="14"/>
  <c r="AL887" i="14"/>
  <c r="AK887" i="14"/>
  <c r="AJ887" i="14"/>
  <c r="AI887" i="14"/>
  <c r="AH887" i="14"/>
  <c r="AG887" i="14"/>
  <c r="AO887" i="14" s="1"/>
  <c r="AN895" i="14"/>
  <c r="AM895" i="14"/>
  <c r="AL895" i="14"/>
  <c r="AK895" i="14"/>
  <c r="AJ895" i="14"/>
  <c r="AI895" i="14"/>
  <c r="AH895" i="14"/>
  <c r="AG895" i="14"/>
  <c r="AN903" i="14"/>
  <c r="AM903" i="14"/>
  <c r="AL903" i="14"/>
  <c r="AK903" i="14"/>
  <c r="AJ903" i="14"/>
  <c r="AI903" i="14"/>
  <c r="AH903" i="14"/>
  <c r="AG903" i="14"/>
  <c r="AN911" i="14"/>
  <c r="AM911" i="14"/>
  <c r="AL911" i="14"/>
  <c r="AK911" i="14"/>
  <c r="AJ911" i="14"/>
  <c r="AI911" i="14"/>
  <c r="AH911" i="14"/>
  <c r="AG911" i="14"/>
  <c r="AO911" i="14" s="1"/>
  <c r="AN919" i="14"/>
  <c r="AM919" i="14"/>
  <c r="AL919" i="14"/>
  <c r="AK919" i="14"/>
  <c r="AJ919" i="14"/>
  <c r="AI919" i="14"/>
  <c r="AH919" i="14"/>
  <c r="AG919" i="14"/>
  <c r="AN927" i="14"/>
  <c r="AM927" i="14"/>
  <c r="AL927" i="14"/>
  <c r="AK927" i="14"/>
  <c r="AJ927" i="14"/>
  <c r="AI927" i="14"/>
  <c r="AH927" i="14"/>
  <c r="AG927" i="14"/>
  <c r="AN935" i="14"/>
  <c r="AM935" i="14"/>
  <c r="AL935" i="14"/>
  <c r="AK935" i="14"/>
  <c r="AJ935" i="14"/>
  <c r="AI935" i="14"/>
  <c r="AH935" i="14"/>
  <c r="AG935" i="14"/>
  <c r="AN943" i="14"/>
  <c r="AM943" i="14"/>
  <c r="AL943" i="14"/>
  <c r="AK943" i="14"/>
  <c r="AJ943" i="14"/>
  <c r="AI943" i="14"/>
  <c r="AH943" i="14"/>
  <c r="AG943" i="14"/>
  <c r="AN951" i="14"/>
  <c r="AM951" i="14"/>
  <c r="AL951" i="14"/>
  <c r="AK951" i="14"/>
  <c r="AJ951" i="14"/>
  <c r="AI951" i="14"/>
  <c r="AH951" i="14"/>
  <c r="AG951" i="14"/>
  <c r="AO951" i="14" s="1"/>
  <c r="AN959" i="14"/>
  <c r="AM959" i="14"/>
  <c r="AL959" i="14"/>
  <c r="AK959" i="14"/>
  <c r="AJ959" i="14"/>
  <c r="AI959" i="14"/>
  <c r="AH959" i="14"/>
  <c r="AG959" i="14"/>
  <c r="AN967" i="14"/>
  <c r="AM967" i="14"/>
  <c r="AL967" i="14"/>
  <c r="AK967" i="14"/>
  <c r="AJ967" i="14"/>
  <c r="AI967" i="14"/>
  <c r="AH967" i="14"/>
  <c r="AG967" i="14"/>
  <c r="AN975" i="14"/>
  <c r="AM975" i="14"/>
  <c r="AL975" i="14"/>
  <c r="AK975" i="14"/>
  <c r="AJ975" i="14"/>
  <c r="AI975" i="14"/>
  <c r="AH975" i="14"/>
  <c r="AG975" i="14"/>
  <c r="AN983" i="14"/>
  <c r="AM983" i="14"/>
  <c r="AL983" i="14"/>
  <c r="AK983" i="14"/>
  <c r="AJ983" i="14"/>
  <c r="AI983" i="14"/>
  <c r="AH983" i="14"/>
  <c r="AG983" i="14"/>
  <c r="AN991" i="14"/>
  <c r="AM991" i="14"/>
  <c r="AL991" i="14"/>
  <c r="AK991" i="14"/>
  <c r="AJ991" i="14"/>
  <c r="AI991" i="14"/>
  <c r="AH991" i="14"/>
  <c r="AG991" i="14"/>
  <c r="AJ1007" i="14"/>
  <c r="AN1007" i="14"/>
  <c r="AH1007" i="14"/>
  <c r="AG1007" i="14"/>
  <c r="AM1007" i="14"/>
  <c r="AL1007" i="14"/>
  <c r="AK1007" i="14"/>
  <c r="AI1007" i="14"/>
  <c r="AJ1015" i="14"/>
  <c r="AN1015" i="14"/>
  <c r="AH1015" i="14"/>
  <c r="AG1015" i="14"/>
  <c r="AM1015" i="14"/>
  <c r="AL1015" i="14"/>
  <c r="AK1015" i="14"/>
  <c r="AI1015" i="14"/>
  <c r="AJ1023" i="14"/>
  <c r="AN1023" i="14"/>
  <c r="AH1023" i="14"/>
  <c r="AG1023" i="14"/>
  <c r="AM1023" i="14"/>
  <c r="AL1023" i="14"/>
  <c r="AK1023" i="14"/>
  <c r="AI1023" i="14"/>
  <c r="AJ1031" i="14"/>
  <c r="AN1031" i="14"/>
  <c r="AH1031" i="14"/>
  <c r="AG1031" i="14"/>
  <c r="AM1031" i="14"/>
  <c r="AL1031" i="14"/>
  <c r="AK1031" i="14"/>
  <c r="AI1031" i="14"/>
  <c r="AJ1039" i="14"/>
  <c r="AN1039" i="14"/>
  <c r="AH1039" i="14"/>
  <c r="AG1039" i="14"/>
  <c r="AM1039" i="14"/>
  <c r="AL1039" i="14"/>
  <c r="AK1039" i="14"/>
  <c r="AI1039" i="14"/>
  <c r="AJ1047" i="14"/>
  <c r="AN1047" i="14"/>
  <c r="AH1047" i="14"/>
  <c r="AG1047" i="14"/>
  <c r="AM1047" i="14"/>
  <c r="AL1047" i="14"/>
  <c r="AK1047" i="14"/>
  <c r="AI1047" i="14"/>
  <c r="AJ1063" i="14"/>
  <c r="AI1063" i="14"/>
  <c r="AG1063" i="14"/>
  <c r="AN1063" i="14"/>
  <c r="AM1063" i="14"/>
  <c r="AL1063" i="14"/>
  <c r="AK1063" i="14"/>
  <c r="AH1063" i="14"/>
  <c r="AJ1071" i="14"/>
  <c r="AI1071" i="14"/>
  <c r="AG1071" i="14"/>
  <c r="AN1071" i="14"/>
  <c r="AM1071" i="14"/>
  <c r="AL1071" i="14"/>
  <c r="AK1071" i="14"/>
  <c r="AH1071" i="14"/>
  <c r="AM1079" i="14"/>
  <c r="AL1079" i="14"/>
  <c r="AK1079" i="14"/>
  <c r="AJ1079" i="14"/>
  <c r="AI1079" i="14"/>
  <c r="AH1079" i="14"/>
  <c r="AG1079" i="14"/>
  <c r="AN1079" i="14"/>
  <c r="AM1087" i="14"/>
  <c r="AL1087" i="14"/>
  <c r="AK1087" i="14"/>
  <c r="AJ1087" i="14"/>
  <c r="AI1087" i="14"/>
  <c r="AH1087" i="14"/>
  <c r="AG1087" i="14"/>
  <c r="AN1087" i="14"/>
  <c r="AM1095" i="14"/>
  <c r="AL1095" i="14"/>
  <c r="AK1095" i="14"/>
  <c r="AJ1095" i="14"/>
  <c r="AI1095" i="14"/>
  <c r="AH1095" i="14"/>
  <c r="AG1095" i="14"/>
  <c r="AN1095" i="14"/>
  <c r="AM1103" i="14"/>
  <c r="AH1103" i="14"/>
  <c r="AG1103" i="14"/>
  <c r="AN1103" i="14"/>
  <c r="AL1103" i="14"/>
  <c r="AK1103" i="14"/>
  <c r="AJ1103" i="14"/>
  <c r="AI1103" i="14"/>
  <c r="AM1111" i="14"/>
  <c r="AJ1111" i="14"/>
  <c r="AG1111" i="14"/>
  <c r="AO1111" i="14" s="1"/>
  <c r="AN1111" i="14"/>
  <c r="AL1111" i="14"/>
  <c r="AK1111" i="14"/>
  <c r="AI1111" i="14"/>
  <c r="AH1111" i="14"/>
  <c r="AM1119" i="14"/>
  <c r="AJ1119" i="14"/>
  <c r="AG1119" i="14"/>
  <c r="AN1119" i="14"/>
  <c r="AL1119" i="14"/>
  <c r="AK1119" i="14"/>
  <c r="AI1119" i="14"/>
  <c r="AH1119" i="14"/>
  <c r="AM1127" i="14"/>
  <c r="AJ1127" i="14"/>
  <c r="AG1127" i="14"/>
  <c r="AN1127" i="14"/>
  <c r="AL1127" i="14"/>
  <c r="AK1127" i="14"/>
  <c r="AI1127" i="14"/>
  <c r="AH1127" i="14"/>
  <c r="AI1135" i="14"/>
  <c r="AM1135" i="14"/>
  <c r="AL1135" i="14"/>
  <c r="AJ1135" i="14"/>
  <c r="AN1135" i="14"/>
  <c r="AK1135" i="14"/>
  <c r="AH1135" i="14"/>
  <c r="AG1135" i="14"/>
  <c r="AI1143" i="14"/>
  <c r="AH1143" i="14"/>
  <c r="AM1143" i="14"/>
  <c r="AL1143" i="14"/>
  <c r="AJ1143" i="14"/>
  <c r="AN1143" i="14"/>
  <c r="AK1143" i="14"/>
  <c r="AG1143" i="14"/>
  <c r="AI1151" i="14"/>
  <c r="AH1151" i="14"/>
  <c r="AM1151" i="14"/>
  <c r="AL1151" i="14"/>
  <c r="AJ1151" i="14"/>
  <c r="AN1151" i="14"/>
  <c r="AK1151" i="14"/>
  <c r="AG1151" i="14"/>
  <c r="AI1159" i="14"/>
  <c r="AH1159" i="14"/>
  <c r="AM1159" i="14"/>
  <c r="AL1159" i="14"/>
  <c r="AJ1159" i="14"/>
  <c r="AN1159" i="14"/>
  <c r="AK1159" i="14"/>
  <c r="AG1159" i="14"/>
  <c r="AI1183" i="14"/>
  <c r="AH1183" i="14"/>
  <c r="AM1183" i="14"/>
  <c r="AL1183" i="14"/>
  <c r="AJ1183" i="14"/>
  <c r="AN1183" i="14"/>
  <c r="AK1183" i="14"/>
  <c r="AG1183" i="14"/>
  <c r="AI1191" i="14"/>
  <c r="AH1191" i="14"/>
  <c r="AM1191" i="14"/>
  <c r="AL1191" i="14"/>
  <c r="AJ1191" i="14"/>
  <c r="AN1191" i="14"/>
  <c r="AK1191" i="14"/>
  <c r="AG1191" i="14"/>
  <c r="AI1199" i="14"/>
  <c r="AH1199" i="14"/>
  <c r="AM1199" i="14"/>
  <c r="AL1199" i="14"/>
  <c r="AJ1199" i="14"/>
  <c r="AN1199" i="14"/>
  <c r="AK1199" i="14"/>
  <c r="AG1199" i="14"/>
  <c r="AI1207" i="14"/>
  <c r="AH1207" i="14"/>
  <c r="AM1207" i="14"/>
  <c r="AL1207" i="14"/>
  <c r="AJ1207" i="14"/>
  <c r="AN1207" i="14"/>
  <c r="AK1207" i="14"/>
  <c r="AG1207" i="14"/>
  <c r="AI1215" i="14"/>
  <c r="AH1215" i="14"/>
  <c r="AM1215" i="14"/>
  <c r="AL1215" i="14"/>
  <c r="AJ1215" i="14"/>
  <c r="AN1215" i="14"/>
  <c r="AK1215" i="14"/>
  <c r="AG1215" i="14"/>
  <c r="AN1223" i="14"/>
  <c r="AM1223" i="14"/>
  <c r="AL1223" i="14"/>
  <c r="AK1223" i="14"/>
  <c r="AJ1223" i="14"/>
  <c r="AH1223" i="14"/>
  <c r="AG1223" i="14"/>
  <c r="AI1223" i="14"/>
  <c r="AJ1247" i="14"/>
  <c r="AN1247" i="14"/>
  <c r="AM1247" i="14"/>
  <c r="AL1247" i="14"/>
  <c r="AI1247" i="14"/>
  <c r="AH1247" i="14"/>
  <c r="AG1247" i="14"/>
  <c r="AK1247" i="14"/>
  <c r="AJ1255" i="14"/>
  <c r="AN1255" i="14"/>
  <c r="AM1255" i="14"/>
  <c r="AL1255" i="14"/>
  <c r="AI1255" i="14"/>
  <c r="AH1255" i="14"/>
  <c r="AG1255" i="14"/>
  <c r="AK1255" i="14"/>
  <c r="AK1263" i="14"/>
  <c r="AJ1263" i="14"/>
  <c r="AG1263" i="14"/>
  <c r="AN1263" i="14"/>
  <c r="AM1263" i="14"/>
  <c r="AL1263" i="14"/>
  <c r="AI1263" i="14"/>
  <c r="AH1263" i="14"/>
  <c r="AK1271" i="14"/>
  <c r="AJ1271" i="14"/>
  <c r="AG1271" i="14"/>
  <c r="AN1271" i="14"/>
  <c r="AM1271" i="14"/>
  <c r="AL1271" i="14"/>
  <c r="AI1271" i="14"/>
  <c r="AH1271" i="14"/>
  <c r="AK1279" i="14"/>
  <c r="AJ1279" i="14"/>
  <c r="AG1279" i="14"/>
  <c r="AN1279" i="14"/>
  <c r="AM1279" i="14"/>
  <c r="AL1279" i="14"/>
  <c r="AI1279" i="14"/>
  <c r="AH1279" i="14"/>
  <c r="AK1303" i="14"/>
  <c r="AJ1303" i="14"/>
  <c r="AG1303" i="14"/>
  <c r="AN1303" i="14"/>
  <c r="AM1303" i="14"/>
  <c r="AL1303" i="14"/>
  <c r="AI1303" i="14"/>
  <c r="AH1303" i="14"/>
  <c r="AK1311" i="14"/>
  <c r="AJ1311" i="14"/>
  <c r="AG1311" i="14"/>
  <c r="AN1311" i="14"/>
  <c r="AM1311" i="14"/>
  <c r="AL1311" i="14"/>
  <c r="AI1311" i="14"/>
  <c r="AH1311" i="14"/>
  <c r="AK1327" i="14"/>
  <c r="AJ1327" i="14"/>
  <c r="AG1327" i="14"/>
  <c r="AO1327" i="14" s="1"/>
  <c r="AN1327" i="14"/>
  <c r="AM1327" i="14"/>
  <c r="AL1327" i="14"/>
  <c r="AI1327" i="14"/>
  <c r="AH1327" i="14"/>
  <c r="AN1335" i="14"/>
  <c r="AL1335" i="14"/>
  <c r="AK1335" i="14"/>
  <c r="AH1335" i="14"/>
  <c r="AG1335" i="14"/>
  <c r="AM1335" i="14"/>
  <c r="AJ1335" i="14"/>
  <c r="AI1335" i="14"/>
  <c r="AI1343" i="14"/>
  <c r="AN1343" i="14"/>
  <c r="AM1343" i="14"/>
  <c r="AL1343" i="14"/>
  <c r="AK1343" i="14"/>
  <c r="AG1343" i="14"/>
  <c r="AH1343" i="14"/>
  <c r="AJ1343" i="14"/>
  <c r="AI1367" i="14"/>
  <c r="AN1367" i="14"/>
  <c r="AM1367" i="14"/>
  <c r="AK1367" i="14"/>
  <c r="AL1367" i="14"/>
  <c r="AJ1367" i="14"/>
  <c r="AH1367" i="14"/>
  <c r="AG1367" i="14"/>
  <c r="AJ1391" i="14"/>
  <c r="AI1391" i="14"/>
  <c r="AN1391" i="14"/>
  <c r="AM1391" i="14"/>
  <c r="AK1391" i="14"/>
  <c r="AH1391" i="14"/>
  <c r="AG1391" i="14"/>
  <c r="AO1391" i="14" s="1"/>
  <c r="AL1391" i="14"/>
  <c r="AJ1399" i="14"/>
  <c r="AI1399" i="14"/>
  <c r="AN1399" i="14"/>
  <c r="AM1399" i="14"/>
  <c r="AL1399" i="14"/>
  <c r="AK1399" i="14"/>
  <c r="AH1399" i="14"/>
  <c r="AG1399" i="14"/>
  <c r="AJ1431" i="14"/>
  <c r="AI1431" i="14"/>
  <c r="AN1431" i="14"/>
  <c r="AM1431" i="14"/>
  <c r="AL1431" i="14"/>
  <c r="AK1431" i="14"/>
  <c r="AH1431" i="14"/>
  <c r="AG1431" i="14"/>
  <c r="AJ1455" i="14"/>
  <c r="AI1455" i="14"/>
  <c r="AN1455" i="14"/>
  <c r="AM1455" i="14"/>
  <c r="AL1455" i="14"/>
  <c r="AK1455" i="14"/>
  <c r="AH1455" i="14"/>
  <c r="AG1455" i="14"/>
  <c r="AO1455" i="14" s="1"/>
  <c r="AI1463" i="14"/>
  <c r="AM1463" i="14"/>
  <c r="AH1463" i="14"/>
  <c r="AG1463" i="14"/>
  <c r="AN1463" i="14"/>
  <c r="AL1463" i="14"/>
  <c r="AK1463" i="14"/>
  <c r="AJ1463" i="14"/>
  <c r="AI1495" i="14"/>
  <c r="AH1495" i="14"/>
  <c r="AM1495" i="14"/>
  <c r="AL1495" i="14"/>
  <c r="AK1495" i="14"/>
  <c r="AJ1495" i="14"/>
  <c r="AN1495" i="14"/>
  <c r="AG1495" i="14"/>
  <c r="AI1519" i="14"/>
  <c r="AH1519" i="14"/>
  <c r="AM1519" i="14"/>
  <c r="AL1519" i="14"/>
  <c r="AK1519" i="14"/>
  <c r="AJ1519" i="14"/>
  <c r="AN1519" i="14"/>
  <c r="AG1519" i="14"/>
  <c r="AI1551" i="14"/>
  <c r="AH1551" i="14"/>
  <c r="AM1551" i="14"/>
  <c r="AL1551" i="14"/>
  <c r="AK1551" i="14"/>
  <c r="AJ1551" i="14"/>
  <c r="AN1551" i="14"/>
  <c r="AG1551" i="14"/>
  <c r="AI1575" i="14"/>
  <c r="AH1575" i="14"/>
  <c r="AM1575" i="14"/>
  <c r="AL1575" i="14"/>
  <c r="AK1575" i="14"/>
  <c r="AJ1575" i="14"/>
  <c r="AN1575" i="14"/>
  <c r="AG1575" i="14"/>
  <c r="AN1583" i="14"/>
  <c r="AK1583" i="14"/>
  <c r="AH1583" i="14"/>
  <c r="AJ1583" i="14"/>
  <c r="AI1583" i="14"/>
  <c r="AG1583" i="14"/>
  <c r="AM1583" i="14"/>
  <c r="AL1583" i="14"/>
  <c r="AG1615" i="14"/>
  <c r="AO1615" i="14" s="1"/>
  <c r="AN1615" i="14"/>
  <c r="AK1615" i="14"/>
  <c r="AJ1615" i="14"/>
  <c r="AI1615" i="14"/>
  <c r="AH1615" i="14"/>
  <c r="AM1615" i="14"/>
  <c r="AL1615" i="14"/>
  <c r="AG1639" i="14"/>
  <c r="AN1639" i="14"/>
  <c r="AK1639" i="14"/>
  <c r="AJ1639" i="14"/>
  <c r="AI1639" i="14"/>
  <c r="AH1639" i="14"/>
  <c r="AM1639" i="14"/>
  <c r="AL1639" i="14"/>
  <c r="AG1647" i="14"/>
  <c r="AN1647" i="14"/>
  <c r="AK1647" i="14"/>
  <c r="AJ1647" i="14"/>
  <c r="AI1647" i="14"/>
  <c r="AH1647" i="14"/>
  <c r="AM1647" i="14"/>
  <c r="AL1647" i="14"/>
  <c r="AG1679" i="14"/>
  <c r="AN1679" i="14"/>
  <c r="AK1679" i="14"/>
  <c r="AJ1679" i="14"/>
  <c r="AI1679" i="14"/>
  <c r="AH1679" i="14"/>
  <c r="AM1679" i="14"/>
  <c r="AL1679" i="14"/>
  <c r="AG1703" i="14"/>
  <c r="AN1703" i="14"/>
  <c r="AM1703" i="14"/>
  <c r="AL1703" i="14"/>
  <c r="AK1703" i="14"/>
  <c r="AJ1703" i="14"/>
  <c r="AI1703" i="14"/>
  <c r="AH1703" i="14"/>
  <c r="AK1711" i="14"/>
  <c r="AG1711" i="14"/>
  <c r="AN1711" i="14"/>
  <c r="AM1711" i="14"/>
  <c r="AL1711" i="14"/>
  <c r="AI1711" i="14"/>
  <c r="AH1711" i="14"/>
  <c r="AJ1711" i="14"/>
  <c r="AK1743" i="14"/>
  <c r="AG1743" i="14"/>
  <c r="AO1743" i="14" s="1"/>
  <c r="AN1743" i="14"/>
  <c r="AM1743" i="14"/>
  <c r="AL1743" i="14"/>
  <c r="AI1743" i="14"/>
  <c r="AH1743" i="14"/>
  <c r="AJ1743" i="14"/>
  <c r="AN78" i="14"/>
  <c r="AM78" i="14"/>
  <c r="AL78" i="14"/>
  <c r="AK78" i="14"/>
  <c r="AJ78" i="14"/>
  <c r="AI78" i="14"/>
  <c r="AH78" i="14"/>
  <c r="AG78" i="14"/>
  <c r="AN142" i="14"/>
  <c r="AM142" i="14"/>
  <c r="AL142" i="14"/>
  <c r="AK142" i="14"/>
  <c r="AJ142" i="14"/>
  <c r="AI142" i="14"/>
  <c r="AH142" i="14"/>
  <c r="AG142" i="14"/>
  <c r="AO142" i="14" s="1"/>
  <c r="AN192" i="14"/>
  <c r="AM192" i="14"/>
  <c r="AL192" i="14"/>
  <c r="AK192" i="14"/>
  <c r="AJ192" i="14"/>
  <c r="AI192" i="14"/>
  <c r="AH192" i="14"/>
  <c r="AG192" i="14"/>
  <c r="AN248" i="14"/>
  <c r="AM248" i="14"/>
  <c r="AJ248" i="14"/>
  <c r="AH248" i="14"/>
  <c r="AG248" i="14"/>
  <c r="AL248" i="14"/>
  <c r="AK248" i="14"/>
  <c r="AI248" i="14"/>
  <c r="AN312" i="14"/>
  <c r="AM312" i="14"/>
  <c r="AL312" i="14"/>
  <c r="AK312" i="14"/>
  <c r="AJ312" i="14"/>
  <c r="AI312" i="14"/>
  <c r="AH312" i="14"/>
  <c r="AG312" i="14"/>
  <c r="AO312" i="14" s="1"/>
  <c r="AN368" i="14"/>
  <c r="AM368" i="14"/>
  <c r="AL368" i="14"/>
  <c r="AK368" i="14"/>
  <c r="AJ368" i="14"/>
  <c r="AI368" i="14"/>
  <c r="AH368" i="14"/>
  <c r="AG368" i="14"/>
  <c r="AN432" i="14"/>
  <c r="AM432" i="14"/>
  <c r="AL432" i="14"/>
  <c r="AK432" i="14"/>
  <c r="AJ432" i="14"/>
  <c r="AI432" i="14"/>
  <c r="AH432" i="14"/>
  <c r="AG432" i="14"/>
  <c r="AN488" i="14"/>
  <c r="AM488" i="14"/>
  <c r="AL488" i="14"/>
  <c r="AK488" i="14"/>
  <c r="AJ488" i="14"/>
  <c r="AI488" i="14"/>
  <c r="AH488" i="14"/>
  <c r="AG488" i="14"/>
  <c r="AN536" i="14"/>
  <c r="AM536" i="14"/>
  <c r="AJ536" i="14"/>
  <c r="AI536" i="14"/>
  <c r="AH536" i="14"/>
  <c r="AG536" i="14"/>
  <c r="AL536" i="14"/>
  <c r="AK536" i="14"/>
  <c r="AH584" i="14"/>
  <c r="AG584" i="14"/>
  <c r="AN584" i="14"/>
  <c r="AM584" i="14"/>
  <c r="AL584" i="14"/>
  <c r="AK584" i="14"/>
  <c r="AJ584" i="14"/>
  <c r="AI584" i="14"/>
  <c r="AH616" i="14"/>
  <c r="AG616" i="14"/>
  <c r="AN616" i="14"/>
  <c r="AM616" i="14"/>
  <c r="AL616" i="14"/>
  <c r="AK616" i="14"/>
  <c r="AJ616" i="14"/>
  <c r="AI616" i="14"/>
  <c r="AH672" i="14"/>
  <c r="AG672" i="14"/>
  <c r="AN672" i="14"/>
  <c r="AM672" i="14"/>
  <c r="AL672" i="14"/>
  <c r="AK672" i="14"/>
  <c r="AJ672" i="14"/>
  <c r="AI672" i="14"/>
  <c r="AH712" i="14"/>
  <c r="AG712" i="14"/>
  <c r="AN712" i="14"/>
  <c r="AM712" i="14"/>
  <c r="AL712" i="14"/>
  <c r="AK712" i="14"/>
  <c r="AJ712" i="14"/>
  <c r="AI712" i="14"/>
  <c r="AH760" i="14"/>
  <c r="AG760" i="14"/>
  <c r="AN760" i="14"/>
  <c r="AM760" i="14"/>
  <c r="AL760" i="14"/>
  <c r="AK760" i="14"/>
  <c r="AJ760" i="14"/>
  <c r="AI760" i="14"/>
  <c r="AH800" i="14"/>
  <c r="AG800" i="14"/>
  <c r="AN800" i="14"/>
  <c r="AM800" i="14"/>
  <c r="AL800" i="14"/>
  <c r="AK800" i="14"/>
  <c r="AJ800" i="14"/>
  <c r="AI800" i="14"/>
  <c r="AH840" i="14"/>
  <c r="AG840" i="14"/>
  <c r="AN840" i="14"/>
  <c r="AM840" i="14"/>
  <c r="AL840" i="14"/>
  <c r="AK840" i="14"/>
  <c r="AJ840" i="14"/>
  <c r="AI840" i="14"/>
  <c r="AN888" i="14"/>
  <c r="AM888" i="14"/>
  <c r="AL888" i="14"/>
  <c r="AK888" i="14"/>
  <c r="AJ888" i="14"/>
  <c r="AI888" i="14"/>
  <c r="AH888" i="14"/>
  <c r="AG888" i="14"/>
  <c r="AO888" i="14" s="1"/>
  <c r="AN936" i="14"/>
  <c r="AM936" i="14"/>
  <c r="AL936" i="14"/>
  <c r="AK936" i="14"/>
  <c r="AJ936" i="14"/>
  <c r="AI936" i="14"/>
  <c r="AH936" i="14"/>
  <c r="AG936" i="14"/>
  <c r="AN984" i="14"/>
  <c r="AM984" i="14"/>
  <c r="AL984" i="14"/>
  <c r="AK984" i="14"/>
  <c r="AJ984" i="14"/>
  <c r="AI984" i="14"/>
  <c r="AH984" i="14"/>
  <c r="AG984" i="14"/>
  <c r="AJ1032" i="14"/>
  <c r="AN1032" i="14"/>
  <c r="AK1032" i="14"/>
  <c r="AI1032" i="14"/>
  <c r="AH1032" i="14"/>
  <c r="AG1032" i="14"/>
  <c r="AM1032" i="14"/>
  <c r="AL1032" i="14"/>
  <c r="AJ1048" i="14"/>
  <c r="AN1048" i="14"/>
  <c r="AK1048" i="14"/>
  <c r="AI1048" i="14"/>
  <c r="AH1048" i="14"/>
  <c r="AG1048" i="14"/>
  <c r="AM1048" i="14"/>
  <c r="AL1048" i="14"/>
  <c r="AM1112" i="14"/>
  <c r="AJ1112" i="14"/>
  <c r="AI1112" i="14"/>
  <c r="AH1112" i="14"/>
  <c r="AG1112" i="14"/>
  <c r="AN1112" i="14"/>
  <c r="AL1112" i="14"/>
  <c r="AK1112" i="14"/>
  <c r="AI1168" i="14"/>
  <c r="AH1168" i="14"/>
  <c r="AM1168" i="14"/>
  <c r="AL1168" i="14"/>
  <c r="AJ1168" i="14"/>
  <c r="AK1168" i="14"/>
  <c r="AG1168" i="14"/>
  <c r="AN1168" i="14"/>
  <c r="AN1232" i="14"/>
  <c r="AM1232" i="14"/>
  <c r="AL1232" i="14"/>
  <c r="AK1232" i="14"/>
  <c r="AI1232" i="14"/>
  <c r="AH1232" i="14"/>
  <c r="AJ1232" i="14"/>
  <c r="AG1232" i="14"/>
  <c r="AO1232" i="14" s="1"/>
  <c r="AK1288" i="14"/>
  <c r="AJ1288" i="14"/>
  <c r="AG1288" i="14"/>
  <c r="AO1288" i="14" s="1"/>
  <c r="AN1288" i="14"/>
  <c r="AM1288" i="14"/>
  <c r="AL1288" i="14"/>
  <c r="AI1288" i="14"/>
  <c r="AH1288" i="14"/>
  <c r="AJ1440" i="14"/>
  <c r="AI1440" i="14"/>
  <c r="AN1440" i="14"/>
  <c r="AM1440" i="14"/>
  <c r="AL1440" i="14"/>
  <c r="AK1440" i="14"/>
  <c r="AH1440" i="14"/>
  <c r="AG1440" i="14"/>
  <c r="AN1584" i="14"/>
  <c r="AK1584" i="14"/>
  <c r="AH1584" i="14"/>
  <c r="AI1584" i="14"/>
  <c r="AG1584" i="14"/>
  <c r="AM1584" i="14"/>
  <c r="AL1584" i="14"/>
  <c r="AJ1584" i="14"/>
  <c r="AK1720" i="14"/>
  <c r="AG1720" i="14"/>
  <c r="AN1720" i="14"/>
  <c r="AM1720" i="14"/>
  <c r="AL1720" i="14"/>
  <c r="AJ1720" i="14"/>
  <c r="AI1720" i="14"/>
  <c r="AH1720" i="14"/>
  <c r="AN185" i="14"/>
  <c r="AM185" i="14"/>
  <c r="AL185" i="14"/>
  <c r="AK185" i="14"/>
  <c r="AJ185" i="14"/>
  <c r="AI185" i="14"/>
  <c r="AH185" i="14"/>
  <c r="AG185" i="14"/>
  <c r="AN193" i="14"/>
  <c r="AM193" i="14"/>
  <c r="AL193" i="14"/>
  <c r="AK193" i="14"/>
  <c r="AJ193" i="14"/>
  <c r="AI193" i="14"/>
  <c r="AH193" i="14"/>
  <c r="AG193" i="14"/>
  <c r="AN201" i="14"/>
  <c r="AM201" i="14"/>
  <c r="AL201" i="14"/>
  <c r="AK201" i="14"/>
  <c r="AJ201" i="14"/>
  <c r="AI201" i="14"/>
  <c r="AH201" i="14"/>
  <c r="AG201" i="14"/>
  <c r="AN209" i="14"/>
  <c r="AM209" i="14"/>
  <c r="AL209" i="14"/>
  <c r="AK209" i="14"/>
  <c r="AJ209" i="14"/>
  <c r="AI209" i="14"/>
  <c r="AH209" i="14"/>
  <c r="AG209" i="14"/>
  <c r="AN217" i="14"/>
  <c r="AJ217" i="14"/>
  <c r="AL217" i="14"/>
  <c r="AK217" i="14"/>
  <c r="AI217" i="14"/>
  <c r="AH217" i="14"/>
  <c r="AG217" i="14"/>
  <c r="AO217" i="14" s="1"/>
  <c r="AM217" i="14"/>
  <c r="AN225" i="14"/>
  <c r="AM225" i="14"/>
  <c r="AJ225" i="14"/>
  <c r="AH225" i="14"/>
  <c r="AG225" i="14"/>
  <c r="AK225" i="14"/>
  <c r="AI225" i="14"/>
  <c r="AL225" i="14"/>
  <c r="AN233" i="14"/>
  <c r="AM233" i="14"/>
  <c r="AJ233" i="14"/>
  <c r="AH233" i="14"/>
  <c r="AG233" i="14"/>
  <c r="AK233" i="14"/>
  <c r="AI233" i="14"/>
  <c r="AL233" i="14"/>
  <c r="AN241" i="14"/>
  <c r="AM241" i="14"/>
  <c r="AJ241" i="14"/>
  <c r="AH241" i="14"/>
  <c r="AG241" i="14"/>
  <c r="AK241" i="14"/>
  <c r="AI241" i="14"/>
  <c r="AL241" i="14"/>
  <c r="AN249" i="14"/>
  <c r="AM249" i="14"/>
  <c r="AJ249" i="14"/>
  <c r="AH249" i="14"/>
  <c r="AG249" i="14"/>
  <c r="AK249" i="14"/>
  <c r="AI249" i="14"/>
  <c r="AL249" i="14"/>
  <c r="AN265" i="14"/>
  <c r="AM265" i="14"/>
  <c r="AJ265" i="14"/>
  <c r="AI265" i="14"/>
  <c r="AH265" i="14"/>
  <c r="AG265" i="14"/>
  <c r="AL265" i="14"/>
  <c r="AK265" i="14"/>
  <c r="AN272" i="14"/>
  <c r="AM272" i="14"/>
  <c r="AJ272" i="14"/>
  <c r="AI272" i="14"/>
  <c r="AH272" i="14"/>
  <c r="AG272" i="14"/>
  <c r="AL272" i="14"/>
  <c r="AK272" i="14"/>
  <c r="AN289" i="14"/>
  <c r="AM289" i="14"/>
  <c r="AL289" i="14"/>
  <c r="AK289" i="14"/>
  <c r="AJ289" i="14"/>
  <c r="AI289" i="14"/>
  <c r="AH289" i="14"/>
  <c r="AG289" i="14"/>
  <c r="AN297" i="14"/>
  <c r="AM297" i="14"/>
  <c r="AL297" i="14"/>
  <c r="AK297" i="14"/>
  <c r="AJ297" i="14"/>
  <c r="AI297" i="14"/>
  <c r="AH297" i="14"/>
  <c r="AG297" i="14"/>
  <c r="AN313" i="14"/>
  <c r="AM313" i="14"/>
  <c r="AL313" i="14"/>
  <c r="AK313" i="14"/>
  <c r="AJ313" i="14"/>
  <c r="AI313" i="14"/>
  <c r="AH313" i="14"/>
  <c r="AG313" i="14"/>
  <c r="AO313" i="14" s="1"/>
  <c r="AN321" i="14"/>
  <c r="AM321" i="14"/>
  <c r="AL321" i="14"/>
  <c r="AK321" i="14"/>
  <c r="AJ321" i="14"/>
  <c r="AI321" i="14"/>
  <c r="AH321" i="14"/>
  <c r="AG321" i="14"/>
  <c r="AN337" i="14"/>
  <c r="AM337" i="14"/>
  <c r="AL337" i="14"/>
  <c r="AK337" i="14"/>
  <c r="AJ337" i="14"/>
  <c r="AI337" i="14"/>
  <c r="AH337" i="14"/>
  <c r="AG337" i="14"/>
  <c r="AN345" i="14"/>
  <c r="AM345" i="14"/>
  <c r="AL345" i="14"/>
  <c r="AK345" i="14"/>
  <c r="AJ345" i="14"/>
  <c r="AI345" i="14"/>
  <c r="AH345" i="14"/>
  <c r="AG345" i="14"/>
  <c r="AN353" i="14"/>
  <c r="AM353" i="14"/>
  <c r="AL353" i="14"/>
  <c r="AK353" i="14"/>
  <c r="AJ353" i="14"/>
  <c r="AI353" i="14"/>
  <c r="AH353" i="14"/>
  <c r="AG353" i="14"/>
  <c r="AN361" i="14"/>
  <c r="AM361" i="14"/>
  <c r="AL361" i="14"/>
  <c r="AK361" i="14"/>
  <c r="AJ361" i="14"/>
  <c r="AI361" i="14"/>
  <c r="AH361" i="14"/>
  <c r="AG361" i="14"/>
  <c r="AN369" i="14"/>
  <c r="AM369" i="14"/>
  <c r="AL369" i="14"/>
  <c r="AK369" i="14"/>
  <c r="AJ369" i="14"/>
  <c r="AI369" i="14"/>
  <c r="AH369" i="14"/>
  <c r="AG369" i="14"/>
  <c r="AN385" i="14"/>
  <c r="AM385" i="14"/>
  <c r="AL385" i="14"/>
  <c r="AK385" i="14"/>
  <c r="AJ385" i="14"/>
  <c r="AI385" i="14"/>
  <c r="AH385" i="14"/>
  <c r="AG385" i="14"/>
  <c r="AN393" i="14"/>
  <c r="AM393" i="14"/>
  <c r="AL393" i="14"/>
  <c r="AK393" i="14"/>
  <c r="AJ393" i="14"/>
  <c r="AI393" i="14"/>
  <c r="AH393" i="14"/>
  <c r="AG393" i="14"/>
  <c r="AO393" i="14" s="1"/>
  <c r="AN401" i="14"/>
  <c r="AM401" i="14"/>
  <c r="AL401" i="14"/>
  <c r="AK401" i="14"/>
  <c r="AJ401" i="14"/>
  <c r="AI401" i="14"/>
  <c r="AH401" i="14"/>
  <c r="AG401" i="14"/>
  <c r="AO401" i="14" s="1"/>
  <c r="AN409" i="14"/>
  <c r="AM409" i="14"/>
  <c r="AL409" i="14"/>
  <c r="AK409" i="14"/>
  <c r="AJ409" i="14"/>
  <c r="AI409" i="14"/>
  <c r="AH409" i="14"/>
  <c r="AG409" i="14"/>
  <c r="AN425" i="14"/>
  <c r="AM425" i="14"/>
  <c r="AL425" i="14"/>
  <c r="AK425" i="14"/>
  <c r="AJ425" i="14"/>
  <c r="AI425" i="14"/>
  <c r="AH425" i="14"/>
  <c r="AG425" i="14"/>
  <c r="AN433" i="14"/>
  <c r="AM433" i="14"/>
  <c r="AL433" i="14"/>
  <c r="AK433" i="14"/>
  <c r="AJ433" i="14"/>
  <c r="AI433" i="14"/>
  <c r="AH433" i="14"/>
  <c r="AG433" i="14"/>
  <c r="AN449" i="14"/>
  <c r="AM449" i="14"/>
  <c r="AL449" i="14"/>
  <c r="AK449" i="14"/>
  <c r="AJ449" i="14"/>
  <c r="AI449" i="14"/>
  <c r="AH449" i="14"/>
  <c r="AG449" i="14"/>
  <c r="AN457" i="14"/>
  <c r="AM457" i="14"/>
  <c r="AL457" i="14"/>
  <c r="AK457" i="14"/>
  <c r="AJ457" i="14"/>
  <c r="AI457" i="14"/>
  <c r="AH457" i="14"/>
  <c r="AG457" i="14"/>
  <c r="AN473" i="14"/>
  <c r="AM473" i="14"/>
  <c r="AL473" i="14"/>
  <c r="AK473" i="14"/>
  <c r="AJ473" i="14"/>
  <c r="AI473" i="14"/>
  <c r="AH473" i="14"/>
  <c r="AG473" i="14"/>
  <c r="AN481" i="14"/>
  <c r="AM481" i="14"/>
  <c r="AL481" i="14"/>
  <c r="AK481" i="14"/>
  <c r="AJ481" i="14"/>
  <c r="AI481" i="14"/>
  <c r="AH481" i="14"/>
  <c r="AG481" i="14"/>
  <c r="AN489" i="14"/>
  <c r="AM489" i="14"/>
  <c r="AL489" i="14"/>
  <c r="AK489" i="14"/>
  <c r="AJ489" i="14"/>
  <c r="AI489" i="14"/>
  <c r="AH489" i="14"/>
  <c r="AG489" i="14"/>
  <c r="AN497" i="14"/>
  <c r="AM497" i="14"/>
  <c r="AL497" i="14"/>
  <c r="AK497" i="14"/>
  <c r="AJ497" i="14"/>
  <c r="AI497" i="14"/>
  <c r="AH497" i="14"/>
  <c r="AG497" i="14"/>
  <c r="AO497" i="14" s="1"/>
  <c r="AN505" i="14"/>
  <c r="AM505" i="14"/>
  <c r="AL505" i="14"/>
  <c r="AK505" i="14"/>
  <c r="AJ505" i="14"/>
  <c r="AI505" i="14"/>
  <c r="AH505" i="14"/>
  <c r="AG505" i="14"/>
  <c r="AO505" i="14" s="1"/>
  <c r="AN521" i="14"/>
  <c r="AM521" i="14"/>
  <c r="AL521" i="14"/>
  <c r="AK521" i="14"/>
  <c r="AJ521" i="14"/>
  <c r="AI521" i="14"/>
  <c r="AH521" i="14"/>
  <c r="AG521" i="14"/>
  <c r="AN529" i="14"/>
  <c r="AM529" i="14"/>
  <c r="AL529" i="14"/>
  <c r="AK529" i="14"/>
  <c r="AJ529" i="14"/>
  <c r="AI529" i="14"/>
  <c r="AH529" i="14"/>
  <c r="AG529" i="14"/>
  <c r="AN537" i="14"/>
  <c r="AM537" i="14"/>
  <c r="AL537" i="14"/>
  <c r="AK537" i="14"/>
  <c r="AJ537" i="14"/>
  <c r="AI537" i="14"/>
  <c r="AH537" i="14"/>
  <c r="AG537" i="14"/>
  <c r="AN545" i="14"/>
  <c r="AM545" i="14"/>
  <c r="AK545" i="14"/>
  <c r="AI545" i="14"/>
  <c r="AH545" i="14"/>
  <c r="AG545" i="14"/>
  <c r="AL545" i="14"/>
  <c r="AJ545" i="14"/>
  <c r="AN553" i="14"/>
  <c r="AM553" i="14"/>
  <c r="AK553" i="14"/>
  <c r="AI553" i="14"/>
  <c r="AH553" i="14"/>
  <c r="AG553" i="14"/>
  <c r="AL553" i="14"/>
  <c r="AJ553" i="14"/>
  <c r="AN561" i="14"/>
  <c r="AM561" i="14"/>
  <c r="AK561" i="14"/>
  <c r="AI561" i="14"/>
  <c r="AH561" i="14"/>
  <c r="AG561" i="14"/>
  <c r="AL561" i="14"/>
  <c r="AJ561" i="14"/>
  <c r="AN569" i="14"/>
  <c r="AM569" i="14"/>
  <c r="AK569" i="14"/>
  <c r="AI569" i="14"/>
  <c r="AH569" i="14"/>
  <c r="AG569" i="14"/>
  <c r="AL569" i="14"/>
  <c r="AJ569" i="14"/>
  <c r="AH577" i="14"/>
  <c r="AG577" i="14"/>
  <c r="AN577" i="14"/>
  <c r="AM577" i="14"/>
  <c r="AL577" i="14"/>
  <c r="AK577" i="14"/>
  <c r="AJ577" i="14"/>
  <c r="AI577" i="14"/>
  <c r="AH585" i="14"/>
  <c r="AG585" i="14"/>
  <c r="AN585" i="14"/>
  <c r="AM585" i="14"/>
  <c r="AL585" i="14"/>
  <c r="AK585" i="14"/>
  <c r="AJ585" i="14"/>
  <c r="AI585" i="14"/>
  <c r="AH601" i="14"/>
  <c r="AG601" i="14"/>
  <c r="AN601" i="14"/>
  <c r="AM601" i="14"/>
  <c r="AL601" i="14"/>
  <c r="AK601" i="14"/>
  <c r="AJ601" i="14"/>
  <c r="AI601" i="14"/>
  <c r="AH609" i="14"/>
  <c r="AG609" i="14"/>
  <c r="AN609" i="14"/>
  <c r="AM609" i="14"/>
  <c r="AL609" i="14"/>
  <c r="AK609" i="14"/>
  <c r="AJ609" i="14"/>
  <c r="AI609" i="14"/>
  <c r="AH617" i="14"/>
  <c r="AG617" i="14"/>
  <c r="AN617" i="14"/>
  <c r="AM617" i="14"/>
  <c r="AL617" i="14"/>
  <c r="AK617" i="14"/>
  <c r="AJ617" i="14"/>
  <c r="AI617" i="14"/>
  <c r="AH625" i="14"/>
  <c r="AG625" i="14"/>
  <c r="AN625" i="14"/>
  <c r="AM625" i="14"/>
  <c r="AL625" i="14"/>
  <c r="AK625" i="14"/>
  <c r="AJ625" i="14"/>
  <c r="AI625" i="14"/>
  <c r="AH633" i="14"/>
  <c r="AG633" i="14"/>
  <c r="AN633" i="14"/>
  <c r="AM633" i="14"/>
  <c r="AL633" i="14"/>
  <c r="AK633" i="14"/>
  <c r="AJ633" i="14"/>
  <c r="AI633" i="14"/>
  <c r="AH641" i="14"/>
  <c r="AG641" i="14"/>
  <c r="AN641" i="14"/>
  <c r="AM641" i="14"/>
  <c r="AL641" i="14"/>
  <c r="AK641" i="14"/>
  <c r="AJ641" i="14"/>
  <c r="AI641" i="14"/>
  <c r="AH649" i="14"/>
  <c r="AG649" i="14"/>
  <c r="AN649" i="14"/>
  <c r="AM649" i="14"/>
  <c r="AL649" i="14"/>
  <c r="AK649" i="14"/>
  <c r="AJ649" i="14"/>
  <c r="AI649" i="14"/>
  <c r="AH657" i="14"/>
  <c r="AG657" i="14"/>
  <c r="AN657" i="14"/>
  <c r="AM657" i="14"/>
  <c r="AL657" i="14"/>
  <c r="AK657" i="14"/>
  <c r="AJ657" i="14"/>
  <c r="AI657" i="14"/>
  <c r="AH665" i="14"/>
  <c r="AG665" i="14"/>
  <c r="AN665" i="14"/>
  <c r="AM665" i="14"/>
  <c r="AL665" i="14"/>
  <c r="AK665" i="14"/>
  <c r="AJ665" i="14"/>
  <c r="AI665" i="14"/>
  <c r="AH673" i="14"/>
  <c r="AG673" i="14"/>
  <c r="AN673" i="14"/>
  <c r="AM673" i="14"/>
  <c r="AL673" i="14"/>
  <c r="AK673" i="14"/>
  <c r="AJ673" i="14"/>
  <c r="AI673" i="14"/>
  <c r="AH681" i="14"/>
  <c r="AG681" i="14"/>
  <c r="AN681" i="14"/>
  <c r="AM681" i="14"/>
  <c r="AL681" i="14"/>
  <c r="AK681" i="14"/>
  <c r="AJ681" i="14"/>
  <c r="AI681" i="14"/>
  <c r="AH689" i="14"/>
  <c r="AG689" i="14"/>
  <c r="AO689" i="14" s="1"/>
  <c r="AN689" i="14"/>
  <c r="AM689" i="14"/>
  <c r="AL689" i="14"/>
  <c r="AK689" i="14"/>
  <c r="AJ689" i="14"/>
  <c r="AI689" i="14"/>
  <c r="AH697" i="14"/>
  <c r="AG697" i="14"/>
  <c r="AN697" i="14"/>
  <c r="AM697" i="14"/>
  <c r="AL697" i="14"/>
  <c r="AK697" i="14"/>
  <c r="AJ697" i="14"/>
  <c r="AI697" i="14"/>
  <c r="AH705" i="14"/>
  <c r="AG705" i="14"/>
  <c r="AN705" i="14"/>
  <c r="AM705" i="14"/>
  <c r="AL705" i="14"/>
  <c r="AK705" i="14"/>
  <c r="AJ705" i="14"/>
  <c r="AI705" i="14"/>
  <c r="AH713" i="14"/>
  <c r="AG713" i="14"/>
  <c r="AN713" i="14"/>
  <c r="AM713" i="14"/>
  <c r="AL713" i="14"/>
  <c r="AK713" i="14"/>
  <c r="AJ713" i="14"/>
  <c r="AI713" i="14"/>
  <c r="AH721" i="14"/>
  <c r="AG721" i="14"/>
  <c r="AN721" i="14"/>
  <c r="AM721" i="14"/>
  <c r="AL721" i="14"/>
  <c r="AK721" i="14"/>
  <c r="AJ721" i="14"/>
  <c r="AI721" i="14"/>
  <c r="AH729" i="14"/>
  <c r="AG729" i="14"/>
  <c r="AN729" i="14"/>
  <c r="AM729" i="14"/>
  <c r="AL729" i="14"/>
  <c r="AK729" i="14"/>
  <c r="AJ729" i="14"/>
  <c r="AI729" i="14"/>
  <c r="AH737" i="14"/>
  <c r="AG737" i="14"/>
  <c r="AN737" i="14"/>
  <c r="AM737" i="14"/>
  <c r="AL737" i="14"/>
  <c r="AK737" i="14"/>
  <c r="AJ737" i="14"/>
  <c r="AI737" i="14"/>
  <c r="AH745" i="14"/>
  <c r="AG745" i="14"/>
  <c r="AN745" i="14"/>
  <c r="AM745" i="14"/>
  <c r="AL745" i="14"/>
  <c r="AK745" i="14"/>
  <c r="AJ745" i="14"/>
  <c r="AI745" i="14"/>
  <c r="AH753" i="14"/>
  <c r="AG753" i="14"/>
  <c r="AN753" i="14"/>
  <c r="AM753" i="14"/>
  <c r="AL753" i="14"/>
  <c r="AK753" i="14"/>
  <c r="AJ753" i="14"/>
  <c r="AI753" i="14"/>
  <c r="AH761" i="14"/>
  <c r="AG761" i="14"/>
  <c r="AN761" i="14"/>
  <c r="AM761" i="14"/>
  <c r="AL761" i="14"/>
  <c r="AK761" i="14"/>
  <c r="AJ761" i="14"/>
  <c r="AI761" i="14"/>
  <c r="AH769" i="14"/>
  <c r="AG769" i="14"/>
  <c r="AN769" i="14"/>
  <c r="AM769" i="14"/>
  <c r="AL769" i="14"/>
  <c r="AK769" i="14"/>
  <c r="AJ769" i="14"/>
  <c r="AI769" i="14"/>
  <c r="AH777" i="14"/>
  <c r="AG777" i="14"/>
  <c r="AN777" i="14"/>
  <c r="AM777" i="14"/>
  <c r="AL777" i="14"/>
  <c r="AK777" i="14"/>
  <c r="AJ777" i="14"/>
  <c r="AI777" i="14"/>
  <c r="AH785" i="14"/>
  <c r="AG785" i="14"/>
  <c r="AN785" i="14"/>
  <c r="AM785" i="14"/>
  <c r="AL785" i="14"/>
  <c r="AK785" i="14"/>
  <c r="AJ785" i="14"/>
  <c r="AI785" i="14"/>
  <c r="AH793" i="14"/>
  <c r="AG793" i="14"/>
  <c r="AN793" i="14"/>
  <c r="AM793" i="14"/>
  <c r="AL793" i="14"/>
  <c r="AK793" i="14"/>
  <c r="AJ793" i="14"/>
  <c r="AI793" i="14"/>
  <c r="AH801" i="14"/>
  <c r="AG801" i="14"/>
  <c r="AO801" i="14" s="1"/>
  <c r="AN801" i="14"/>
  <c r="AM801" i="14"/>
  <c r="AL801" i="14"/>
  <c r="AK801" i="14"/>
  <c r="AJ801" i="14"/>
  <c r="AI801" i="14"/>
  <c r="AH809" i="14"/>
  <c r="AG809" i="14"/>
  <c r="AN809" i="14"/>
  <c r="AM809" i="14"/>
  <c r="AL809" i="14"/>
  <c r="AK809" i="14"/>
  <c r="AJ809" i="14"/>
  <c r="AI809" i="14"/>
  <c r="AH817" i="14"/>
  <c r="AG817" i="14"/>
  <c r="AN817" i="14"/>
  <c r="AM817" i="14"/>
  <c r="AL817" i="14"/>
  <c r="AK817" i="14"/>
  <c r="AJ817" i="14"/>
  <c r="AI817" i="14"/>
  <c r="AH825" i="14"/>
  <c r="AG825" i="14"/>
  <c r="AN825" i="14"/>
  <c r="AM825" i="14"/>
  <c r="AL825" i="14"/>
  <c r="AK825" i="14"/>
  <c r="AJ825" i="14"/>
  <c r="AI825" i="14"/>
  <c r="AH833" i="14"/>
  <c r="AG833" i="14"/>
  <c r="AO833" i="14" s="1"/>
  <c r="AN833" i="14"/>
  <c r="AM833" i="14"/>
  <c r="AL833" i="14"/>
  <c r="AK833" i="14"/>
  <c r="AJ833" i="14"/>
  <c r="AI833" i="14"/>
  <c r="AH841" i="14"/>
  <c r="AG841" i="14"/>
  <c r="AN841" i="14"/>
  <c r="AM841" i="14"/>
  <c r="AL841" i="14"/>
  <c r="AK841" i="14"/>
  <c r="AJ841" i="14"/>
  <c r="AI841" i="14"/>
  <c r="AN849" i="14"/>
  <c r="AK849" i="14"/>
  <c r="AJ849" i="14"/>
  <c r="AI849" i="14"/>
  <c r="AH849" i="14"/>
  <c r="AG849" i="14"/>
  <c r="AM849" i="14"/>
  <c r="AL849" i="14"/>
  <c r="AN857" i="14"/>
  <c r="AK857" i="14"/>
  <c r="AI857" i="14"/>
  <c r="AH857" i="14"/>
  <c r="AG857" i="14"/>
  <c r="AO857" i="14" s="1"/>
  <c r="AL857" i="14"/>
  <c r="AJ857" i="14"/>
  <c r="AM857" i="14"/>
  <c r="AN865" i="14"/>
  <c r="AM865" i="14"/>
  <c r="AK865" i="14"/>
  <c r="AI865" i="14"/>
  <c r="AH865" i="14"/>
  <c r="AG865" i="14"/>
  <c r="AL865" i="14"/>
  <c r="AJ865" i="14"/>
  <c r="AN873" i="14"/>
  <c r="AM873" i="14"/>
  <c r="AK873" i="14"/>
  <c r="AJ873" i="14"/>
  <c r="AI873" i="14"/>
  <c r="AH873" i="14"/>
  <c r="AG873" i="14"/>
  <c r="AL873" i="14"/>
  <c r="AN881" i="14"/>
  <c r="AM881" i="14"/>
  <c r="AK881" i="14"/>
  <c r="AJ881" i="14"/>
  <c r="AI881" i="14"/>
  <c r="AH881" i="14"/>
  <c r="AG881" i="14"/>
  <c r="AO881" i="14" s="1"/>
  <c r="AL881" i="14"/>
  <c r="AN889" i="14"/>
  <c r="AM889" i="14"/>
  <c r="AL889" i="14"/>
  <c r="AK889" i="14"/>
  <c r="AJ889" i="14"/>
  <c r="AI889" i="14"/>
  <c r="AH889" i="14"/>
  <c r="AG889" i="14"/>
  <c r="AO889" i="14" s="1"/>
  <c r="AN897" i="14"/>
  <c r="AM897" i="14"/>
  <c r="AL897" i="14"/>
  <c r="AK897" i="14"/>
  <c r="AJ897" i="14"/>
  <c r="AI897" i="14"/>
  <c r="AH897" i="14"/>
  <c r="AG897" i="14"/>
  <c r="AO897" i="14" s="1"/>
  <c r="AN905" i="14"/>
  <c r="AM905" i="14"/>
  <c r="AL905" i="14"/>
  <c r="AK905" i="14"/>
  <c r="AJ905" i="14"/>
  <c r="AI905" i="14"/>
  <c r="AH905" i="14"/>
  <c r="AG905" i="14"/>
  <c r="AN913" i="14"/>
  <c r="AM913" i="14"/>
  <c r="AL913" i="14"/>
  <c r="AK913" i="14"/>
  <c r="AJ913" i="14"/>
  <c r="AI913" i="14"/>
  <c r="AH913" i="14"/>
  <c r="AG913" i="14"/>
  <c r="AN921" i="14"/>
  <c r="AM921" i="14"/>
  <c r="AL921" i="14"/>
  <c r="AK921" i="14"/>
  <c r="AJ921" i="14"/>
  <c r="AI921" i="14"/>
  <c r="AH921" i="14"/>
  <c r="AG921" i="14"/>
  <c r="AN929" i="14"/>
  <c r="AM929" i="14"/>
  <c r="AL929" i="14"/>
  <c r="AK929" i="14"/>
  <c r="AJ929" i="14"/>
  <c r="AI929" i="14"/>
  <c r="AH929" i="14"/>
  <c r="AG929" i="14"/>
  <c r="AN937" i="14"/>
  <c r="AM937" i="14"/>
  <c r="AL937" i="14"/>
  <c r="AK937" i="14"/>
  <c r="AJ937" i="14"/>
  <c r="AI937" i="14"/>
  <c r="AH937" i="14"/>
  <c r="AG937" i="14"/>
  <c r="AN945" i="14"/>
  <c r="AM945" i="14"/>
  <c r="AL945" i="14"/>
  <c r="AK945" i="14"/>
  <c r="AJ945" i="14"/>
  <c r="AI945" i="14"/>
  <c r="AH945" i="14"/>
  <c r="AG945" i="14"/>
  <c r="AN953" i="14"/>
  <c r="AM953" i="14"/>
  <c r="AL953" i="14"/>
  <c r="AK953" i="14"/>
  <c r="AJ953" i="14"/>
  <c r="AI953" i="14"/>
  <c r="AH953" i="14"/>
  <c r="AG953" i="14"/>
  <c r="AO953" i="14" s="1"/>
  <c r="AN969" i="14"/>
  <c r="AM969" i="14"/>
  <c r="AL969" i="14"/>
  <c r="AK969" i="14"/>
  <c r="AJ969" i="14"/>
  <c r="AI969" i="14"/>
  <c r="AH969" i="14"/>
  <c r="AG969" i="14"/>
  <c r="AN977" i="14"/>
  <c r="AM977" i="14"/>
  <c r="AL977" i="14"/>
  <c r="AK977" i="14"/>
  <c r="AJ977" i="14"/>
  <c r="AI977" i="14"/>
  <c r="AH977" i="14"/>
  <c r="AG977" i="14"/>
  <c r="AN985" i="14"/>
  <c r="AM985" i="14"/>
  <c r="AL985" i="14"/>
  <c r="AK985" i="14"/>
  <c r="AJ985" i="14"/>
  <c r="AI985" i="14"/>
  <c r="AH985" i="14"/>
  <c r="AG985" i="14"/>
  <c r="AN993" i="14"/>
  <c r="AM993" i="14"/>
  <c r="AL993" i="14"/>
  <c r="AK993" i="14"/>
  <c r="AJ993" i="14"/>
  <c r="AI993" i="14"/>
  <c r="AH993" i="14"/>
  <c r="AG993" i="14"/>
  <c r="AJ1001" i="14"/>
  <c r="AN1001" i="14"/>
  <c r="AM1001" i="14"/>
  <c r="AL1001" i="14"/>
  <c r="AK1001" i="14"/>
  <c r="AI1001" i="14"/>
  <c r="AH1001" i="14"/>
  <c r="AG1001" i="14"/>
  <c r="AJ1009" i="14"/>
  <c r="AN1009" i="14"/>
  <c r="AM1009" i="14"/>
  <c r="AL1009" i="14"/>
  <c r="AK1009" i="14"/>
  <c r="AI1009" i="14"/>
  <c r="AH1009" i="14"/>
  <c r="AG1009" i="14"/>
  <c r="AJ1025" i="14"/>
  <c r="AN1025" i="14"/>
  <c r="AM1025" i="14"/>
  <c r="AL1025" i="14"/>
  <c r="AK1025" i="14"/>
  <c r="AI1025" i="14"/>
  <c r="AH1025" i="14"/>
  <c r="AG1025" i="14"/>
  <c r="AJ1033" i="14"/>
  <c r="AN1033" i="14"/>
  <c r="AM1033" i="14"/>
  <c r="AL1033" i="14"/>
  <c r="AK1033" i="14"/>
  <c r="AI1033" i="14"/>
  <c r="AH1033" i="14"/>
  <c r="AG1033" i="14"/>
  <c r="AO1033" i="14" s="1"/>
  <c r="AJ1041" i="14"/>
  <c r="AN1041" i="14"/>
  <c r="AM1041" i="14"/>
  <c r="AL1041" i="14"/>
  <c r="AK1041" i="14"/>
  <c r="AI1041" i="14"/>
  <c r="AH1041" i="14"/>
  <c r="AG1041" i="14"/>
  <c r="AO1041" i="14" s="1"/>
  <c r="AJ1049" i="14"/>
  <c r="AN1049" i="14"/>
  <c r="AM1049" i="14"/>
  <c r="AL1049" i="14"/>
  <c r="AK1049" i="14"/>
  <c r="AI1049" i="14"/>
  <c r="AH1049" i="14"/>
  <c r="AG1049" i="14"/>
  <c r="AJ1057" i="14"/>
  <c r="AN1057" i="14"/>
  <c r="AM1057" i="14"/>
  <c r="AL1057" i="14"/>
  <c r="AK1057" i="14"/>
  <c r="AI1057" i="14"/>
  <c r="AH1057" i="14"/>
  <c r="AG1057" i="14"/>
  <c r="AJ1065" i="14"/>
  <c r="AI1065" i="14"/>
  <c r="AG1065" i="14"/>
  <c r="AN1065" i="14"/>
  <c r="AM1065" i="14"/>
  <c r="AL1065" i="14"/>
  <c r="AK1065" i="14"/>
  <c r="AH1065" i="14"/>
  <c r="AM1081" i="14"/>
  <c r="AL1081" i="14"/>
  <c r="AK1081" i="14"/>
  <c r="AJ1081" i="14"/>
  <c r="AI1081" i="14"/>
  <c r="AH1081" i="14"/>
  <c r="AG1081" i="14"/>
  <c r="AN1081" i="14"/>
  <c r="AM1089" i="14"/>
  <c r="AL1089" i="14"/>
  <c r="AK1089" i="14"/>
  <c r="AJ1089" i="14"/>
  <c r="AI1089" i="14"/>
  <c r="AH1089" i="14"/>
  <c r="AG1089" i="14"/>
  <c r="AN1089" i="14"/>
  <c r="AM1097" i="14"/>
  <c r="AL1097" i="14"/>
  <c r="AK1097" i="14"/>
  <c r="AJ1097" i="14"/>
  <c r="AI1097" i="14"/>
  <c r="AH1097" i="14"/>
  <c r="AG1097" i="14"/>
  <c r="AN1097" i="14"/>
  <c r="AM1105" i="14"/>
  <c r="AJ1105" i="14"/>
  <c r="AL1105" i="14"/>
  <c r="AK1105" i="14"/>
  <c r="AI1105" i="14"/>
  <c r="AH1105" i="14"/>
  <c r="AG1105" i="14"/>
  <c r="AN1105" i="14"/>
  <c r="AM1113" i="14"/>
  <c r="AJ1113" i="14"/>
  <c r="AL1113" i="14"/>
  <c r="AK1113" i="14"/>
  <c r="AI1113" i="14"/>
  <c r="AH1113" i="14"/>
  <c r="AG1113" i="14"/>
  <c r="AO1113" i="14" s="1"/>
  <c r="AN1113" i="14"/>
  <c r="AI1137" i="14"/>
  <c r="AH1137" i="14"/>
  <c r="AM1137" i="14"/>
  <c r="AL1137" i="14"/>
  <c r="AJ1137" i="14"/>
  <c r="AN1137" i="14"/>
  <c r="AK1137" i="14"/>
  <c r="AG1137" i="14"/>
  <c r="AI1145" i="14"/>
  <c r="AH1145" i="14"/>
  <c r="AM1145" i="14"/>
  <c r="AL1145" i="14"/>
  <c r="AJ1145" i="14"/>
  <c r="AN1145" i="14"/>
  <c r="AK1145" i="14"/>
  <c r="AG1145" i="14"/>
  <c r="AI1153" i="14"/>
  <c r="AH1153" i="14"/>
  <c r="AM1153" i="14"/>
  <c r="AL1153" i="14"/>
  <c r="AJ1153" i="14"/>
  <c r="AN1153" i="14"/>
  <c r="AK1153" i="14"/>
  <c r="AG1153" i="14"/>
  <c r="AI1161" i="14"/>
  <c r="AH1161" i="14"/>
  <c r="AM1161" i="14"/>
  <c r="AL1161" i="14"/>
  <c r="AJ1161" i="14"/>
  <c r="AN1161" i="14"/>
  <c r="AK1161" i="14"/>
  <c r="AG1161" i="14"/>
  <c r="AI1169" i="14"/>
  <c r="AH1169" i="14"/>
  <c r="AM1169" i="14"/>
  <c r="AL1169" i="14"/>
  <c r="AJ1169" i="14"/>
  <c r="AN1169" i="14"/>
  <c r="AK1169" i="14"/>
  <c r="AG1169" i="14"/>
  <c r="AI1177" i="14"/>
  <c r="AH1177" i="14"/>
  <c r="AM1177" i="14"/>
  <c r="AL1177" i="14"/>
  <c r="AJ1177" i="14"/>
  <c r="AN1177" i="14"/>
  <c r="AK1177" i="14"/>
  <c r="AG1177" i="14"/>
  <c r="AI1209" i="14"/>
  <c r="AH1209" i="14"/>
  <c r="AM1209" i="14"/>
  <c r="AL1209" i="14"/>
  <c r="AJ1209" i="14"/>
  <c r="AN1209" i="14"/>
  <c r="AK1209" i="14"/>
  <c r="AG1209" i="14"/>
  <c r="AI1217" i="14"/>
  <c r="AH1217" i="14"/>
  <c r="AM1217" i="14"/>
  <c r="AL1217" i="14"/>
  <c r="AJ1217" i="14"/>
  <c r="AN1217" i="14"/>
  <c r="AK1217" i="14"/>
  <c r="AG1217" i="14"/>
  <c r="AO1217" i="14" s="1"/>
  <c r="AN1225" i="14"/>
  <c r="AM1225" i="14"/>
  <c r="AL1225" i="14"/>
  <c r="AH1225" i="14"/>
  <c r="AG1225" i="14"/>
  <c r="AK1225" i="14"/>
  <c r="AI1225" i="14"/>
  <c r="AJ1225" i="14"/>
  <c r="AN1233" i="14"/>
  <c r="AM1233" i="14"/>
  <c r="AL1233" i="14"/>
  <c r="AH1233" i="14"/>
  <c r="AG1233" i="14"/>
  <c r="AO1233" i="14" s="1"/>
  <c r="AK1233" i="14"/>
  <c r="AI1233" i="14"/>
  <c r="AJ1233" i="14"/>
  <c r="AJ1241" i="14"/>
  <c r="AN1241" i="14"/>
  <c r="AM1241" i="14"/>
  <c r="AL1241" i="14"/>
  <c r="AI1241" i="14"/>
  <c r="AH1241" i="14"/>
  <c r="AG1241" i="14"/>
  <c r="AK1241" i="14"/>
  <c r="AK1265" i="14"/>
  <c r="AJ1265" i="14"/>
  <c r="AG1265" i="14"/>
  <c r="AN1265" i="14"/>
  <c r="AM1265" i="14"/>
  <c r="AL1265" i="14"/>
  <c r="AH1265" i="14"/>
  <c r="AI1265" i="14"/>
  <c r="AK1273" i="14"/>
  <c r="AJ1273" i="14"/>
  <c r="AG1273" i="14"/>
  <c r="AN1273" i="14"/>
  <c r="AM1273" i="14"/>
  <c r="AL1273" i="14"/>
  <c r="AH1273" i="14"/>
  <c r="AI1273" i="14"/>
  <c r="AK1281" i="14"/>
  <c r="AJ1281" i="14"/>
  <c r="AG1281" i="14"/>
  <c r="AN1281" i="14"/>
  <c r="AM1281" i="14"/>
  <c r="AL1281" i="14"/>
  <c r="AH1281" i="14"/>
  <c r="AI1281" i="14"/>
  <c r="AK1297" i="14"/>
  <c r="AJ1297" i="14"/>
  <c r="AG1297" i="14"/>
  <c r="AN1297" i="14"/>
  <c r="AM1297" i="14"/>
  <c r="AL1297" i="14"/>
  <c r="AH1297" i="14"/>
  <c r="AI1297" i="14"/>
  <c r="AK1321" i="14"/>
  <c r="AJ1321" i="14"/>
  <c r="AG1321" i="14"/>
  <c r="AN1321" i="14"/>
  <c r="AM1321" i="14"/>
  <c r="AL1321" i="14"/>
  <c r="AH1321" i="14"/>
  <c r="AI1321" i="14"/>
  <c r="AK1329" i="14"/>
  <c r="AJ1329" i="14"/>
  <c r="AG1329" i="14"/>
  <c r="AN1329" i="14"/>
  <c r="AM1329" i="14"/>
  <c r="AL1329" i="14"/>
  <c r="AH1329" i="14"/>
  <c r="AI1329" i="14"/>
  <c r="AI1345" i="14"/>
  <c r="AN1345" i="14"/>
  <c r="AM1345" i="14"/>
  <c r="AJ1345" i="14"/>
  <c r="AH1345" i="14"/>
  <c r="AL1345" i="14"/>
  <c r="AK1345" i="14"/>
  <c r="AG1345" i="14"/>
  <c r="AI1353" i="14"/>
  <c r="AN1353" i="14"/>
  <c r="AM1353" i="14"/>
  <c r="AJ1353" i="14"/>
  <c r="AH1353" i="14"/>
  <c r="AL1353" i="14"/>
  <c r="AK1353" i="14"/>
  <c r="AG1353" i="14"/>
  <c r="AJ1385" i="14"/>
  <c r="AI1385" i="14"/>
  <c r="AN1385" i="14"/>
  <c r="AM1385" i="14"/>
  <c r="AK1385" i="14"/>
  <c r="AL1385" i="14"/>
  <c r="AH1385" i="14"/>
  <c r="AG1385" i="14"/>
  <c r="AJ1409" i="14"/>
  <c r="AI1409" i="14"/>
  <c r="AN1409" i="14"/>
  <c r="AM1409" i="14"/>
  <c r="AL1409" i="14"/>
  <c r="AK1409" i="14"/>
  <c r="AH1409" i="14"/>
  <c r="AG1409" i="14"/>
  <c r="AJ1417" i="14"/>
  <c r="AI1417" i="14"/>
  <c r="AN1417" i="14"/>
  <c r="AM1417" i="14"/>
  <c r="AL1417" i="14"/>
  <c r="AK1417" i="14"/>
  <c r="AH1417" i="14"/>
  <c r="AG1417" i="14"/>
  <c r="AJ1449" i="14"/>
  <c r="AI1449" i="14"/>
  <c r="AN1449" i="14"/>
  <c r="AM1449" i="14"/>
  <c r="AL1449" i="14"/>
  <c r="AK1449" i="14"/>
  <c r="AH1449" i="14"/>
  <c r="AG1449" i="14"/>
  <c r="AO1449" i="14" s="1"/>
  <c r="AI1473" i="14"/>
  <c r="AH1473" i="14"/>
  <c r="AM1473" i="14"/>
  <c r="AL1473" i="14"/>
  <c r="AK1473" i="14"/>
  <c r="AJ1473" i="14"/>
  <c r="AN1473" i="14"/>
  <c r="AG1473" i="14"/>
  <c r="AI1481" i="14"/>
  <c r="AH1481" i="14"/>
  <c r="AM1481" i="14"/>
  <c r="AL1481" i="14"/>
  <c r="AK1481" i="14"/>
  <c r="AJ1481" i="14"/>
  <c r="AN1481" i="14"/>
  <c r="AG1481" i="14"/>
  <c r="AI1513" i="14"/>
  <c r="AH1513" i="14"/>
  <c r="AM1513" i="14"/>
  <c r="AL1513" i="14"/>
  <c r="AK1513" i="14"/>
  <c r="AJ1513" i="14"/>
  <c r="AN1513" i="14"/>
  <c r="AG1513" i="14"/>
  <c r="AI1529" i="14"/>
  <c r="AH1529" i="14"/>
  <c r="AM1529" i="14"/>
  <c r="AL1529" i="14"/>
  <c r="AK1529" i="14"/>
  <c r="AJ1529" i="14"/>
  <c r="AN1529" i="14"/>
  <c r="AG1529" i="14"/>
  <c r="AI1537" i="14"/>
  <c r="AH1537" i="14"/>
  <c r="AM1537" i="14"/>
  <c r="AL1537" i="14"/>
  <c r="AK1537" i="14"/>
  <c r="AJ1537" i="14"/>
  <c r="AN1537" i="14"/>
  <c r="AG1537" i="14"/>
  <c r="AI1569" i="14"/>
  <c r="AH1569" i="14"/>
  <c r="AM1569" i="14"/>
  <c r="AL1569" i="14"/>
  <c r="AK1569" i="14"/>
  <c r="AJ1569" i="14"/>
  <c r="AN1569" i="14"/>
  <c r="AG1569" i="14"/>
  <c r="AN1593" i="14"/>
  <c r="AK1593" i="14"/>
  <c r="AH1593" i="14"/>
  <c r="AM1593" i="14"/>
  <c r="AL1593" i="14"/>
  <c r="AG1593" i="14"/>
  <c r="AJ1593" i="14"/>
  <c r="AI1593" i="14"/>
  <c r="AG1601" i="14"/>
  <c r="AN1601" i="14"/>
  <c r="AK1601" i="14"/>
  <c r="AI1601" i="14"/>
  <c r="AH1601" i="14"/>
  <c r="AJ1601" i="14"/>
  <c r="AM1601" i="14"/>
  <c r="AL1601" i="14"/>
  <c r="AG1633" i="14"/>
  <c r="AN1633" i="14"/>
  <c r="AK1633" i="14"/>
  <c r="AJ1633" i="14"/>
  <c r="AI1633" i="14"/>
  <c r="AH1633" i="14"/>
  <c r="AM1633" i="14"/>
  <c r="AL1633" i="14"/>
  <c r="AG1657" i="14"/>
  <c r="AO1657" i="14" s="1"/>
  <c r="AN1657" i="14"/>
  <c r="AK1657" i="14"/>
  <c r="AJ1657" i="14"/>
  <c r="AI1657" i="14"/>
  <c r="AH1657" i="14"/>
  <c r="AM1657" i="14"/>
  <c r="AL1657" i="14"/>
  <c r="AG1665" i="14"/>
  <c r="AN1665" i="14"/>
  <c r="AK1665" i="14"/>
  <c r="AJ1665" i="14"/>
  <c r="AI1665" i="14"/>
  <c r="AH1665" i="14"/>
  <c r="AM1665" i="14"/>
  <c r="AL1665" i="14"/>
  <c r="AG1697" i="14"/>
  <c r="AN1697" i="14"/>
  <c r="AM1697" i="14"/>
  <c r="AL1697" i="14"/>
  <c r="AK1697" i="14"/>
  <c r="AJ1697" i="14"/>
  <c r="AI1697" i="14"/>
  <c r="AH1697" i="14"/>
  <c r="AK1721" i="14"/>
  <c r="AG1721" i="14"/>
  <c r="AN1721" i="14"/>
  <c r="AM1721" i="14"/>
  <c r="AL1721" i="14"/>
  <c r="AJ1721" i="14"/>
  <c r="AI1721" i="14"/>
  <c r="AH1721" i="14"/>
  <c r="AK1729" i="14"/>
  <c r="AG1729" i="14"/>
  <c r="AN1729" i="14"/>
  <c r="AM1729" i="14"/>
  <c r="AL1729" i="14"/>
  <c r="AJ1729" i="14"/>
  <c r="AI1729" i="14"/>
  <c r="AH1729" i="14"/>
  <c r="AN54" i="14"/>
  <c r="AM54" i="14"/>
  <c r="AL54" i="14"/>
  <c r="AK54" i="14"/>
  <c r="AJ54" i="14"/>
  <c r="AI54" i="14"/>
  <c r="AH54" i="14"/>
  <c r="AG54" i="14"/>
  <c r="AO54" i="14" s="1"/>
  <c r="AN118" i="14"/>
  <c r="AM118" i="14"/>
  <c r="AL118" i="14"/>
  <c r="AK118" i="14"/>
  <c r="AJ118" i="14"/>
  <c r="AI118" i="14"/>
  <c r="AH118" i="14"/>
  <c r="AG118" i="14"/>
  <c r="AO118" i="14" s="1"/>
  <c r="AN304" i="14"/>
  <c r="AM304" i="14"/>
  <c r="AL304" i="14"/>
  <c r="AK304" i="14"/>
  <c r="AJ304" i="14"/>
  <c r="AI304" i="14"/>
  <c r="AH304" i="14"/>
  <c r="AG304" i="14"/>
  <c r="AN384" i="14"/>
  <c r="AM384" i="14"/>
  <c r="AL384" i="14"/>
  <c r="AK384" i="14"/>
  <c r="AJ384" i="14"/>
  <c r="AI384" i="14"/>
  <c r="AH384" i="14"/>
  <c r="AG384" i="14"/>
  <c r="AO384" i="14" s="1"/>
  <c r="AN424" i="14"/>
  <c r="AM424" i="14"/>
  <c r="AL424" i="14"/>
  <c r="AK424" i="14"/>
  <c r="AJ424" i="14"/>
  <c r="AI424" i="14"/>
  <c r="AH424" i="14"/>
  <c r="AG424" i="14"/>
  <c r="AN520" i="14"/>
  <c r="AM520" i="14"/>
  <c r="AJ520" i="14"/>
  <c r="AI520" i="14"/>
  <c r="AH520" i="14"/>
  <c r="AG520" i="14"/>
  <c r="AL520" i="14"/>
  <c r="AK520" i="14"/>
  <c r="AH656" i="14"/>
  <c r="AG656" i="14"/>
  <c r="AN656" i="14"/>
  <c r="AM656" i="14"/>
  <c r="AL656" i="14"/>
  <c r="AK656" i="14"/>
  <c r="AJ656" i="14"/>
  <c r="AI656" i="14"/>
  <c r="AH736" i="14"/>
  <c r="AG736" i="14"/>
  <c r="AN736" i="14"/>
  <c r="AM736" i="14"/>
  <c r="AL736" i="14"/>
  <c r="AK736" i="14"/>
  <c r="AJ736" i="14"/>
  <c r="AI736" i="14"/>
  <c r="AI1216" i="14"/>
  <c r="AH1216" i="14"/>
  <c r="AM1216" i="14"/>
  <c r="AL1216" i="14"/>
  <c r="AJ1216" i="14"/>
  <c r="AK1216" i="14"/>
  <c r="AG1216" i="14"/>
  <c r="AN1216" i="14"/>
  <c r="AN280" i="14"/>
  <c r="AM280" i="14"/>
  <c r="AL280" i="14"/>
  <c r="AK280" i="14"/>
  <c r="AJ280" i="14"/>
  <c r="AI280" i="14"/>
  <c r="AH280" i="14"/>
  <c r="AG280" i="14"/>
  <c r="AN305" i="14"/>
  <c r="AM305" i="14"/>
  <c r="AL305" i="14"/>
  <c r="AK305" i="14"/>
  <c r="AJ305" i="14"/>
  <c r="AI305" i="14"/>
  <c r="AH305" i="14"/>
  <c r="AG305" i="14"/>
  <c r="AO305" i="14" s="1"/>
  <c r="AN329" i="14"/>
  <c r="AM329" i="14"/>
  <c r="AL329" i="14"/>
  <c r="AK329" i="14"/>
  <c r="AJ329" i="14"/>
  <c r="AI329" i="14"/>
  <c r="AH329" i="14"/>
  <c r="AG329" i="14"/>
  <c r="AN377" i="14"/>
  <c r="AM377" i="14"/>
  <c r="AL377" i="14"/>
  <c r="AK377" i="14"/>
  <c r="AJ377" i="14"/>
  <c r="AI377" i="14"/>
  <c r="AH377" i="14"/>
  <c r="AG377" i="14"/>
  <c r="AO377" i="14" s="1"/>
  <c r="AN417" i="14"/>
  <c r="AM417" i="14"/>
  <c r="AL417" i="14"/>
  <c r="AK417" i="14"/>
  <c r="AJ417" i="14"/>
  <c r="AI417" i="14"/>
  <c r="AH417" i="14"/>
  <c r="AG417" i="14"/>
  <c r="AN441" i="14"/>
  <c r="AM441" i="14"/>
  <c r="AL441" i="14"/>
  <c r="AK441" i="14"/>
  <c r="AJ441" i="14"/>
  <c r="AI441" i="14"/>
  <c r="AH441" i="14"/>
  <c r="AG441" i="14"/>
  <c r="AN465" i="14"/>
  <c r="AM465" i="14"/>
  <c r="AL465" i="14"/>
  <c r="AK465" i="14"/>
  <c r="AJ465" i="14"/>
  <c r="AI465" i="14"/>
  <c r="AH465" i="14"/>
  <c r="AG465" i="14"/>
  <c r="AN513" i="14"/>
  <c r="AM513" i="14"/>
  <c r="AL513" i="14"/>
  <c r="AK513" i="14"/>
  <c r="AJ513" i="14"/>
  <c r="AI513" i="14"/>
  <c r="AH513" i="14"/>
  <c r="AG513" i="14"/>
  <c r="AH593" i="14"/>
  <c r="AG593" i="14"/>
  <c r="AN593" i="14"/>
  <c r="AM593" i="14"/>
  <c r="AL593" i="14"/>
  <c r="AK593" i="14"/>
  <c r="AJ593" i="14"/>
  <c r="AI593" i="14"/>
  <c r="AN48" i="14"/>
  <c r="AM48" i="14"/>
  <c r="AL48" i="14"/>
  <c r="AK48" i="14"/>
  <c r="AJ48" i="14"/>
  <c r="AI48" i="14"/>
  <c r="AH48" i="14"/>
  <c r="AG48" i="14"/>
  <c r="AN56" i="14"/>
  <c r="AM56" i="14"/>
  <c r="AL56" i="14"/>
  <c r="AK56" i="14"/>
  <c r="AJ56" i="14"/>
  <c r="AI56" i="14"/>
  <c r="AH56" i="14"/>
  <c r="AG56" i="14"/>
  <c r="AN64" i="14"/>
  <c r="AM64" i="14"/>
  <c r="AL64" i="14"/>
  <c r="AK64" i="14"/>
  <c r="AJ64" i="14"/>
  <c r="AI64" i="14"/>
  <c r="AH64" i="14"/>
  <c r="AG64" i="14"/>
  <c r="AO64" i="14" s="1"/>
  <c r="AN72" i="14"/>
  <c r="AM72" i="14"/>
  <c r="AL72" i="14"/>
  <c r="AK72" i="14"/>
  <c r="AJ72" i="14"/>
  <c r="AI72" i="14"/>
  <c r="AH72" i="14"/>
  <c r="AG72" i="14"/>
  <c r="AO72" i="14" s="1"/>
  <c r="AN80" i="14"/>
  <c r="AM80" i="14"/>
  <c r="AL80" i="14"/>
  <c r="AK80" i="14"/>
  <c r="AJ80" i="14"/>
  <c r="AI80" i="14"/>
  <c r="AH80" i="14"/>
  <c r="AG80" i="14"/>
  <c r="AN88" i="14"/>
  <c r="AM88" i="14"/>
  <c r="AL88" i="14"/>
  <c r="AK88" i="14"/>
  <c r="AJ88" i="14"/>
  <c r="AI88" i="14"/>
  <c r="AH88" i="14"/>
  <c r="AG88" i="14"/>
  <c r="AO88" i="14" s="1"/>
  <c r="AN96" i="14"/>
  <c r="AM96" i="14"/>
  <c r="AL96" i="14"/>
  <c r="AK96" i="14"/>
  <c r="AJ96" i="14"/>
  <c r="AI96" i="14"/>
  <c r="AH96" i="14"/>
  <c r="AG96" i="14"/>
  <c r="AO96" i="14" s="1"/>
  <c r="AN104" i="14"/>
  <c r="AM104" i="14"/>
  <c r="AL104" i="14"/>
  <c r="AK104" i="14"/>
  <c r="AJ104" i="14"/>
  <c r="AI104" i="14"/>
  <c r="AH104" i="14"/>
  <c r="AG104" i="14"/>
  <c r="AO104" i="14" s="1"/>
  <c r="AN112" i="14"/>
  <c r="AM112" i="14"/>
  <c r="AL112" i="14"/>
  <c r="AK112" i="14"/>
  <c r="AJ112" i="14"/>
  <c r="AI112" i="14"/>
  <c r="AH112" i="14"/>
  <c r="AG112" i="14"/>
  <c r="AO112" i="14" s="1"/>
  <c r="AN120" i="14"/>
  <c r="AM120" i="14"/>
  <c r="AL120" i="14"/>
  <c r="AK120" i="14"/>
  <c r="AJ120" i="14"/>
  <c r="AI120" i="14"/>
  <c r="AH120" i="14"/>
  <c r="AG120" i="14"/>
  <c r="AN128" i="14"/>
  <c r="AM128" i="14"/>
  <c r="AL128" i="14"/>
  <c r="AK128" i="14"/>
  <c r="AJ128" i="14"/>
  <c r="AI128" i="14"/>
  <c r="AH128" i="14"/>
  <c r="AG128" i="14"/>
  <c r="AN136" i="14"/>
  <c r="AM136" i="14"/>
  <c r="AL136" i="14"/>
  <c r="AK136" i="14"/>
  <c r="AJ136" i="14"/>
  <c r="AI136" i="14"/>
  <c r="AH136" i="14"/>
  <c r="AG136" i="14"/>
  <c r="AO136" i="14" s="1"/>
  <c r="AN144" i="14"/>
  <c r="AM144" i="14"/>
  <c r="AL144" i="14"/>
  <c r="AK144" i="14"/>
  <c r="AJ144" i="14"/>
  <c r="AI144" i="14"/>
  <c r="AH144" i="14"/>
  <c r="AG144" i="14"/>
  <c r="AO144" i="14" s="1"/>
  <c r="AN152" i="14"/>
  <c r="AM152" i="14"/>
  <c r="AL152" i="14"/>
  <c r="AK152" i="14"/>
  <c r="AJ152" i="14"/>
  <c r="AI152" i="14"/>
  <c r="AH152" i="14"/>
  <c r="AG152" i="14"/>
  <c r="AO152" i="14" s="1"/>
  <c r="AN160" i="14"/>
  <c r="AM160" i="14"/>
  <c r="AL160" i="14"/>
  <c r="AK160" i="14"/>
  <c r="AJ160" i="14"/>
  <c r="AI160" i="14"/>
  <c r="AH160" i="14"/>
  <c r="AG160" i="14"/>
  <c r="AN168" i="14"/>
  <c r="AM168" i="14"/>
  <c r="AL168" i="14"/>
  <c r="AK168" i="14"/>
  <c r="AJ168" i="14"/>
  <c r="AI168" i="14"/>
  <c r="AH168" i="14"/>
  <c r="AG168" i="14"/>
  <c r="AO168" i="14" s="1"/>
  <c r="AN176" i="14"/>
  <c r="AM176" i="14"/>
  <c r="AL176" i="14"/>
  <c r="AK176" i="14"/>
  <c r="AJ176" i="14"/>
  <c r="AI176" i="14"/>
  <c r="AH176" i="14"/>
  <c r="AG176" i="14"/>
  <c r="AN273" i="14"/>
  <c r="AM273" i="14"/>
  <c r="AL273" i="14"/>
  <c r="AK273" i="14"/>
  <c r="AJ273" i="14"/>
  <c r="AI273" i="14"/>
  <c r="AH273" i="14"/>
  <c r="AG273" i="14"/>
  <c r="AN281" i="14"/>
  <c r="AM281" i="14"/>
  <c r="AL281" i="14"/>
  <c r="AK281" i="14"/>
  <c r="AJ281" i="14"/>
  <c r="AI281" i="14"/>
  <c r="AH281" i="14"/>
  <c r="AG281" i="14"/>
  <c r="AN94" i="14"/>
  <c r="AM94" i="14"/>
  <c r="AL94" i="14"/>
  <c r="AK94" i="14"/>
  <c r="AJ94" i="14"/>
  <c r="AI94" i="14"/>
  <c r="AH94" i="14"/>
  <c r="AG94" i="14"/>
  <c r="AO94" i="14" s="1"/>
  <c r="AN126" i="14"/>
  <c r="AM126" i="14"/>
  <c r="AL126" i="14"/>
  <c r="AK126" i="14"/>
  <c r="AJ126" i="14"/>
  <c r="AI126" i="14"/>
  <c r="AH126" i="14"/>
  <c r="AG126" i="14"/>
  <c r="AN166" i="14"/>
  <c r="AM166" i="14"/>
  <c r="AL166" i="14"/>
  <c r="AK166" i="14"/>
  <c r="AJ166" i="14"/>
  <c r="AI166" i="14"/>
  <c r="AH166" i="14"/>
  <c r="AG166" i="14"/>
  <c r="AN216" i="14"/>
  <c r="AJ216" i="14"/>
  <c r="AI216" i="14"/>
  <c r="AH216" i="14"/>
  <c r="AG216" i="14"/>
  <c r="AO216" i="14" s="1"/>
  <c r="AM216" i="14"/>
  <c r="AL216" i="14"/>
  <c r="AK216" i="14"/>
  <c r="AN288" i="14"/>
  <c r="AM288" i="14"/>
  <c r="AL288" i="14"/>
  <c r="AK288" i="14"/>
  <c r="AJ288" i="14"/>
  <c r="AI288" i="14"/>
  <c r="AH288" i="14"/>
  <c r="AG288" i="14"/>
  <c r="AN336" i="14"/>
  <c r="AM336" i="14"/>
  <c r="AL336" i="14"/>
  <c r="AK336" i="14"/>
  <c r="AJ336" i="14"/>
  <c r="AI336" i="14"/>
  <c r="AH336" i="14"/>
  <c r="AG336" i="14"/>
  <c r="AN400" i="14"/>
  <c r="AM400" i="14"/>
  <c r="AL400" i="14"/>
  <c r="AK400" i="14"/>
  <c r="AJ400" i="14"/>
  <c r="AI400" i="14"/>
  <c r="AH400" i="14"/>
  <c r="AG400" i="14"/>
  <c r="AN456" i="14"/>
  <c r="AM456" i="14"/>
  <c r="AL456" i="14"/>
  <c r="AK456" i="14"/>
  <c r="AJ456" i="14"/>
  <c r="AI456" i="14"/>
  <c r="AH456" i="14"/>
  <c r="AG456" i="14"/>
  <c r="AN512" i="14"/>
  <c r="AM512" i="14"/>
  <c r="AL512" i="14"/>
  <c r="AK512" i="14"/>
  <c r="AJ512" i="14"/>
  <c r="AI512" i="14"/>
  <c r="AH512" i="14"/>
  <c r="AG512" i="14"/>
  <c r="AN560" i="14"/>
  <c r="AM560" i="14"/>
  <c r="AK560" i="14"/>
  <c r="AI560" i="14"/>
  <c r="AL560" i="14"/>
  <c r="AJ560" i="14"/>
  <c r="AH560" i="14"/>
  <c r="AG560" i="14"/>
  <c r="AH592" i="14"/>
  <c r="AG592" i="14"/>
  <c r="AN592" i="14"/>
  <c r="AM592" i="14"/>
  <c r="AL592" i="14"/>
  <c r="AK592" i="14"/>
  <c r="AJ592" i="14"/>
  <c r="AI592" i="14"/>
  <c r="AH640" i="14"/>
  <c r="AG640" i="14"/>
  <c r="AN640" i="14"/>
  <c r="AM640" i="14"/>
  <c r="AL640" i="14"/>
  <c r="AK640" i="14"/>
  <c r="AJ640" i="14"/>
  <c r="AI640" i="14"/>
  <c r="AH696" i="14"/>
  <c r="AG696" i="14"/>
  <c r="AN696" i="14"/>
  <c r="AM696" i="14"/>
  <c r="AL696" i="14"/>
  <c r="AK696" i="14"/>
  <c r="AJ696" i="14"/>
  <c r="AI696" i="14"/>
  <c r="AH752" i="14"/>
  <c r="AG752" i="14"/>
  <c r="AN752" i="14"/>
  <c r="AM752" i="14"/>
  <c r="AL752" i="14"/>
  <c r="AK752" i="14"/>
  <c r="AJ752" i="14"/>
  <c r="AI752" i="14"/>
  <c r="AH792" i="14"/>
  <c r="AG792" i="14"/>
  <c r="AN792" i="14"/>
  <c r="AM792" i="14"/>
  <c r="AL792" i="14"/>
  <c r="AK792" i="14"/>
  <c r="AJ792" i="14"/>
  <c r="AI792" i="14"/>
  <c r="AH832" i="14"/>
  <c r="AG832" i="14"/>
  <c r="AN832" i="14"/>
  <c r="AM832" i="14"/>
  <c r="AL832" i="14"/>
  <c r="AK832" i="14"/>
  <c r="AJ832" i="14"/>
  <c r="AI832" i="14"/>
  <c r="AN880" i="14"/>
  <c r="AM880" i="14"/>
  <c r="AK880" i="14"/>
  <c r="AJ880" i="14"/>
  <c r="AI880" i="14"/>
  <c r="AH880" i="14"/>
  <c r="AG880" i="14"/>
  <c r="AO880" i="14" s="1"/>
  <c r="AL880" i="14"/>
  <c r="AN920" i="14"/>
  <c r="AM920" i="14"/>
  <c r="AL920" i="14"/>
  <c r="AK920" i="14"/>
  <c r="AJ920" i="14"/>
  <c r="AI920" i="14"/>
  <c r="AH920" i="14"/>
  <c r="AG920" i="14"/>
  <c r="AN968" i="14"/>
  <c r="AM968" i="14"/>
  <c r="AL968" i="14"/>
  <c r="AK968" i="14"/>
  <c r="AJ968" i="14"/>
  <c r="AI968" i="14"/>
  <c r="AH968" i="14"/>
  <c r="AG968" i="14"/>
  <c r="AJ1024" i="14"/>
  <c r="AN1024" i="14"/>
  <c r="AK1024" i="14"/>
  <c r="AI1024" i="14"/>
  <c r="AH1024" i="14"/>
  <c r="AG1024" i="14"/>
  <c r="AM1024" i="14"/>
  <c r="AL1024" i="14"/>
  <c r="AM1088" i="14"/>
  <c r="AL1088" i="14"/>
  <c r="AK1088" i="14"/>
  <c r="AJ1088" i="14"/>
  <c r="AI1088" i="14"/>
  <c r="AH1088" i="14"/>
  <c r="AG1088" i="14"/>
  <c r="AN1088" i="14"/>
  <c r="AI1136" i="14"/>
  <c r="AH1136" i="14"/>
  <c r="AM1136" i="14"/>
  <c r="AL1136" i="14"/>
  <c r="AJ1136" i="14"/>
  <c r="AK1136" i="14"/>
  <c r="AG1136" i="14"/>
  <c r="AN1136" i="14"/>
  <c r="AI1200" i="14"/>
  <c r="AH1200" i="14"/>
  <c r="AM1200" i="14"/>
  <c r="AL1200" i="14"/>
  <c r="AJ1200" i="14"/>
  <c r="AK1200" i="14"/>
  <c r="AG1200" i="14"/>
  <c r="AN1200" i="14"/>
  <c r="AJ1256" i="14"/>
  <c r="AN1256" i="14"/>
  <c r="AM1256" i="14"/>
  <c r="AL1256" i="14"/>
  <c r="AI1256" i="14"/>
  <c r="AH1256" i="14"/>
  <c r="AK1256" i="14"/>
  <c r="AG1256" i="14"/>
  <c r="AK1312" i="14"/>
  <c r="AJ1312" i="14"/>
  <c r="AG1312" i="14"/>
  <c r="AN1312" i="14"/>
  <c r="AM1312" i="14"/>
  <c r="AL1312" i="14"/>
  <c r="AI1312" i="14"/>
  <c r="AH1312" i="14"/>
  <c r="AI1376" i="14"/>
  <c r="AN1376" i="14"/>
  <c r="AM1376" i="14"/>
  <c r="AK1376" i="14"/>
  <c r="AL1376" i="14"/>
  <c r="AJ1376" i="14"/>
  <c r="AH1376" i="14"/>
  <c r="AG1376" i="14"/>
  <c r="AO1376" i="14" s="1"/>
  <c r="AI1560" i="14"/>
  <c r="AH1560" i="14"/>
  <c r="AM1560" i="14"/>
  <c r="AL1560" i="14"/>
  <c r="AK1560" i="14"/>
  <c r="AJ1560" i="14"/>
  <c r="AG1560" i="14"/>
  <c r="AN1560" i="14"/>
  <c r="AG1656" i="14"/>
  <c r="AO1656" i="14" s="1"/>
  <c r="AN1656" i="14"/>
  <c r="AK1656" i="14"/>
  <c r="AJ1656" i="14"/>
  <c r="AI1656" i="14"/>
  <c r="AH1656" i="14"/>
  <c r="AM1656" i="14"/>
  <c r="AL1656" i="14"/>
  <c r="AN81" i="14"/>
  <c r="AM81" i="14"/>
  <c r="AL81" i="14"/>
  <c r="AK81" i="14"/>
  <c r="AJ81" i="14"/>
  <c r="AI81" i="14"/>
  <c r="AH81" i="14"/>
  <c r="AG81" i="14"/>
  <c r="AN113" i="14"/>
  <c r="AM113" i="14"/>
  <c r="AL113" i="14"/>
  <c r="AK113" i="14"/>
  <c r="AJ113" i="14"/>
  <c r="AI113" i="14"/>
  <c r="AH113" i="14"/>
  <c r="AG113" i="14"/>
  <c r="AN153" i="14"/>
  <c r="AM153" i="14"/>
  <c r="AL153" i="14"/>
  <c r="AK153" i="14"/>
  <c r="AJ153" i="14"/>
  <c r="AI153" i="14"/>
  <c r="AH153" i="14"/>
  <c r="AG153" i="14"/>
  <c r="AO153" i="14" s="1"/>
  <c r="AN195" i="14"/>
  <c r="AM195" i="14"/>
  <c r="AL195" i="14"/>
  <c r="AK195" i="14"/>
  <c r="AJ195" i="14"/>
  <c r="AI195" i="14"/>
  <c r="AH195" i="14"/>
  <c r="AG195" i="14"/>
  <c r="AO195" i="14" s="1"/>
  <c r="AN203" i="14"/>
  <c r="AM203" i="14"/>
  <c r="AL203" i="14"/>
  <c r="AK203" i="14"/>
  <c r="AJ203" i="14"/>
  <c r="AI203" i="14"/>
  <c r="AH203" i="14"/>
  <c r="AG203" i="14"/>
  <c r="AN211" i="14"/>
  <c r="AJ211" i="14"/>
  <c r="AG211" i="14"/>
  <c r="AM211" i="14"/>
  <c r="AL211" i="14"/>
  <c r="AK211" i="14"/>
  <c r="AI211" i="14"/>
  <c r="AH211" i="14"/>
  <c r="AN219" i="14"/>
  <c r="AM219" i="14"/>
  <c r="AJ219" i="14"/>
  <c r="AH219" i="14"/>
  <c r="AG219" i="14"/>
  <c r="AL219" i="14"/>
  <c r="AK219" i="14"/>
  <c r="AI219" i="14"/>
  <c r="AN227" i="14"/>
  <c r="AM227" i="14"/>
  <c r="AJ227" i="14"/>
  <c r="AH227" i="14"/>
  <c r="AG227" i="14"/>
  <c r="AL227" i="14"/>
  <c r="AK227" i="14"/>
  <c r="AI227" i="14"/>
  <c r="AN235" i="14"/>
  <c r="AM235" i="14"/>
  <c r="AJ235" i="14"/>
  <c r="AH235" i="14"/>
  <c r="AG235" i="14"/>
  <c r="AL235" i="14"/>
  <c r="AK235" i="14"/>
  <c r="AI235" i="14"/>
  <c r="AN243" i="14"/>
  <c r="AM243" i="14"/>
  <c r="AJ243" i="14"/>
  <c r="AH243" i="14"/>
  <c r="AG243" i="14"/>
  <c r="AL243" i="14"/>
  <c r="AK243" i="14"/>
  <c r="AI243" i="14"/>
  <c r="AN251" i="14"/>
  <c r="AM251" i="14"/>
  <c r="AJ251" i="14"/>
  <c r="AH251" i="14"/>
  <c r="AG251" i="14"/>
  <c r="AO251" i="14" s="1"/>
  <c r="AL251" i="14"/>
  <c r="AK251" i="14"/>
  <c r="AI251" i="14"/>
  <c r="AN259" i="14"/>
  <c r="AM259" i="14"/>
  <c r="AJ259" i="14"/>
  <c r="AI259" i="14"/>
  <c r="AH259" i="14"/>
  <c r="AG259" i="14"/>
  <c r="AL259" i="14"/>
  <c r="AK259" i="14"/>
  <c r="AN267" i="14"/>
  <c r="AM267" i="14"/>
  <c r="AJ267" i="14"/>
  <c r="AI267" i="14"/>
  <c r="AH267" i="14"/>
  <c r="AG267" i="14"/>
  <c r="AL267" i="14"/>
  <c r="AK267" i="14"/>
  <c r="AN291" i="14"/>
  <c r="AM291" i="14"/>
  <c r="AL291" i="14"/>
  <c r="AK291" i="14"/>
  <c r="AJ291" i="14"/>
  <c r="AI291" i="14"/>
  <c r="AH291" i="14"/>
  <c r="AG291" i="14"/>
  <c r="AN299" i="14"/>
  <c r="AM299" i="14"/>
  <c r="AL299" i="14"/>
  <c r="AK299" i="14"/>
  <c r="AJ299" i="14"/>
  <c r="AI299" i="14"/>
  <c r="AH299" i="14"/>
  <c r="AG299" i="14"/>
  <c r="AN307" i="14"/>
  <c r="AM307" i="14"/>
  <c r="AL307" i="14"/>
  <c r="AK307" i="14"/>
  <c r="AJ307" i="14"/>
  <c r="AI307" i="14"/>
  <c r="AH307" i="14"/>
  <c r="AG307" i="14"/>
  <c r="AO307" i="14" s="1"/>
  <c r="AN315" i="14"/>
  <c r="AM315" i="14"/>
  <c r="AL315" i="14"/>
  <c r="AK315" i="14"/>
  <c r="AJ315" i="14"/>
  <c r="AI315" i="14"/>
  <c r="AH315" i="14"/>
  <c r="AG315" i="14"/>
  <c r="AN323" i="14"/>
  <c r="AM323" i="14"/>
  <c r="AL323" i="14"/>
  <c r="AK323" i="14"/>
  <c r="AJ323" i="14"/>
  <c r="AI323" i="14"/>
  <c r="AH323" i="14"/>
  <c r="AG323" i="14"/>
  <c r="AN331" i="14"/>
  <c r="AM331" i="14"/>
  <c r="AL331" i="14"/>
  <c r="AK331" i="14"/>
  <c r="AJ331" i="14"/>
  <c r="AI331" i="14"/>
  <c r="AH331" i="14"/>
  <c r="AG331" i="14"/>
  <c r="AN339" i="14"/>
  <c r="AM339" i="14"/>
  <c r="AL339" i="14"/>
  <c r="AK339" i="14"/>
  <c r="AJ339" i="14"/>
  <c r="AI339" i="14"/>
  <c r="AH339" i="14"/>
  <c r="AG339" i="14"/>
  <c r="AN347" i="14"/>
  <c r="AM347" i="14"/>
  <c r="AL347" i="14"/>
  <c r="AK347" i="14"/>
  <c r="AJ347" i="14"/>
  <c r="AI347" i="14"/>
  <c r="AH347" i="14"/>
  <c r="AG347" i="14"/>
  <c r="AN355" i="14"/>
  <c r="AM355" i="14"/>
  <c r="AL355" i="14"/>
  <c r="AK355" i="14"/>
  <c r="AJ355" i="14"/>
  <c r="AI355" i="14"/>
  <c r="AH355" i="14"/>
  <c r="AG355" i="14"/>
  <c r="AN363" i="14"/>
  <c r="AM363" i="14"/>
  <c r="AL363" i="14"/>
  <c r="AK363" i="14"/>
  <c r="AJ363" i="14"/>
  <c r="AI363" i="14"/>
  <c r="AH363" i="14"/>
  <c r="AG363" i="14"/>
  <c r="AN371" i="14"/>
  <c r="AM371" i="14"/>
  <c r="AL371" i="14"/>
  <c r="AK371" i="14"/>
  <c r="AJ371" i="14"/>
  <c r="AI371" i="14"/>
  <c r="AH371" i="14"/>
  <c r="AG371" i="14"/>
  <c r="AN379" i="14"/>
  <c r="AM379" i="14"/>
  <c r="AL379" i="14"/>
  <c r="AK379" i="14"/>
  <c r="AJ379" i="14"/>
  <c r="AI379" i="14"/>
  <c r="AH379" i="14"/>
  <c r="AG379" i="14"/>
  <c r="AN387" i="14"/>
  <c r="AM387" i="14"/>
  <c r="AL387" i="14"/>
  <c r="AK387" i="14"/>
  <c r="AJ387" i="14"/>
  <c r="AI387" i="14"/>
  <c r="AH387" i="14"/>
  <c r="AG387" i="14"/>
  <c r="AN395" i="14"/>
  <c r="AM395" i="14"/>
  <c r="AL395" i="14"/>
  <c r="AK395" i="14"/>
  <c r="AJ395" i="14"/>
  <c r="AI395" i="14"/>
  <c r="AH395" i="14"/>
  <c r="AG395" i="14"/>
  <c r="AN403" i="14"/>
  <c r="AM403" i="14"/>
  <c r="AL403" i="14"/>
  <c r="AK403" i="14"/>
  <c r="AJ403" i="14"/>
  <c r="AI403" i="14"/>
  <c r="AH403" i="14"/>
  <c r="AG403" i="14"/>
  <c r="AN419" i="14"/>
  <c r="AM419" i="14"/>
  <c r="AL419" i="14"/>
  <c r="AK419" i="14"/>
  <c r="AJ419" i="14"/>
  <c r="AI419" i="14"/>
  <c r="AH419" i="14"/>
  <c r="AG419" i="14"/>
  <c r="AN427" i="14"/>
  <c r="AM427" i="14"/>
  <c r="AL427" i="14"/>
  <c r="AK427" i="14"/>
  <c r="AJ427" i="14"/>
  <c r="AI427" i="14"/>
  <c r="AH427" i="14"/>
  <c r="AG427" i="14"/>
  <c r="AN435" i="14"/>
  <c r="AM435" i="14"/>
  <c r="AL435" i="14"/>
  <c r="AK435" i="14"/>
  <c r="AJ435" i="14"/>
  <c r="AI435" i="14"/>
  <c r="AH435" i="14"/>
  <c r="AG435" i="14"/>
  <c r="AN443" i="14"/>
  <c r="AM443" i="14"/>
  <c r="AL443" i="14"/>
  <c r="AK443" i="14"/>
  <c r="AJ443" i="14"/>
  <c r="AI443" i="14"/>
  <c r="AH443" i="14"/>
  <c r="AG443" i="14"/>
  <c r="AN451" i="14"/>
  <c r="AM451" i="14"/>
  <c r="AL451" i="14"/>
  <c r="AK451" i="14"/>
  <c r="AJ451" i="14"/>
  <c r="AI451" i="14"/>
  <c r="AH451" i="14"/>
  <c r="AG451" i="14"/>
  <c r="AN459" i="14"/>
  <c r="AM459" i="14"/>
  <c r="AL459" i="14"/>
  <c r="AK459" i="14"/>
  <c r="AJ459" i="14"/>
  <c r="AI459" i="14"/>
  <c r="AH459" i="14"/>
  <c r="AG459" i="14"/>
  <c r="AN467" i="14"/>
  <c r="AM467" i="14"/>
  <c r="AL467" i="14"/>
  <c r="AK467" i="14"/>
  <c r="AJ467" i="14"/>
  <c r="AI467" i="14"/>
  <c r="AH467" i="14"/>
  <c r="AG467" i="14"/>
  <c r="AN475" i="14"/>
  <c r="AM475" i="14"/>
  <c r="AL475" i="14"/>
  <c r="AK475" i="14"/>
  <c r="AJ475" i="14"/>
  <c r="AI475" i="14"/>
  <c r="AH475" i="14"/>
  <c r="AG475" i="14"/>
  <c r="AN483" i="14"/>
  <c r="AM483" i="14"/>
  <c r="AL483" i="14"/>
  <c r="AK483" i="14"/>
  <c r="AJ483" i="14"/>
  <c r="AI483" i="14"/>
  <c r="AH483" i="14"/>
  <c r="AG483" i="14"/>
  <c r="AN491" i="14"/>
  <c r="AM491" i="14"/>
  <c r="AL491" i="14"/>
  <c r="AK491" i="14"/>
  <c r="AJ491" i="14"/>
  <c r="AI491" i="14"/>
  <c r="AH491" i="14"/>
  <c r="AG491" i="14"/>
  <c r="AN499" i="14"/>
  <c r="AM499" i="14"/>
  <c r="AL499" i="14"/>
  <c r="AK499" i="14"/>
  <c r="AJ499" i="14"/>
  <c r="AI499" i="14"/>
  <c r="AH499" i="14"/>
  <c r="AG499" i="14"/>
  <c r="AN507" i="14"/>
  <c r="AM507" i="14"/>
  <c r="AL507" i="14"/>
  <c r="AK507" i="14"/>
  <c r="AJ507" i="14"/>
  <c r="AI507" i="14"/>
  <c r="AH507" i="14"/>
  <c r="AG507" i="14"/>
  <c r="AN523" i="14"/>
  <c r="AM523" i="14"/>
  <c r="AH523" i="14"/>
  <c r="AG523" i="14"/>
  <c r="AL523" i="14"/>
  <c r="AK523" i="14"/>
  <c r="AJ523" i="14"/>
  <c r="AI523" i="14"/>
  <c r="AN531" i="14"/>
  <c r="AM531" i="14"/>
  <c r="AH531" i="14"/>
  <c r="AG531" i="14"/>
  <c r="AL531" i="14"/>
  <c r="AK531" i="14"/>
  <c r="AJ531" i="14"/>
  <c r="AI531" i="14"/>
  <c r="AN539" i="14"/>
  <c r="AM539" i="14"/>
  <c r="AH539" i="14"/>
  <c r="AG539" i="14"/>
  <c r="AL539" i="14"/>
  <c r="AK539" i="14"/>
  <c r="AJ539" i="14"/>
  <c r="AI539" i="14"/>
  <c r="AN547" i="14"/>
  <c r="AM547" i="14"/>
  <c r="AK547" i="14"/>
  <c r="AI547" i="14"/>
  <c r="AH547" i="14"/>
  <c r="AG547" i="14"/>
  <c r="AL547" i="14"/>
  <c r="AJ547" i="14"/>
  <c r="AN555" i="14"/>
  <c r="AM555" i="14"/>
  <c r="AK555" i="14"/>
  <c r="AI555" i="14"/>
  <c r="AH555" i="14"/>
  <c r="AG555" i="14"/>
  <c r="AL555" i="14"/>
  <c r="AJ555" i="14"/>
  <c r="AN563" i="14"/>
  <c r="AM563" i="14"/>
  <c r="AK563" i="14"/>
  <c r="AI563" i="14"/>
  <c r="AH563" i="14"/>
  <c r="AG563" i="14"/>
  <c r="AL563" i="14"/>
  <c r="AJ563" i="14"/>
  <c r="AG571" i="14"/>
  <c r="AN571" i="14"/>
  <c r="AM571" i="14"/>
  <c r="AK571" i="14"/>
  <c r="AJ571" i="14"/>
  <c r="AI571" i="14"/>
  <c r="AL571" i="14"/>
  <c r="AH571" i="14"/>
  <c r="AH579" i="14"/>
  <c r="AG579" i="14"/>
  <c r="AN579" i="14"/>
  <c r="AM579" i="14"/>
  <c r="AL579" i="14"/>
  <c r="AK579" i="14"/>
  <c r="AJ579" i="14"/>
  <c r="AI579" i="14"/>
  <c r="AH587" i="14"/>
  <c r="AG587" i="14"/>
  <c r="AN587" i="14"/>
  <c r="AM587" i="14"/>
  <c r="AL587" i="14"/>
  <c r="AK587" i="14"/>
  <c r="AJ587" i="14"/>
  <c r="AI587" i="14"/>
  <c r="AH595" i="14"/>
  <c r="AG595" i="14"/>
  <c r="AN595" i="14"/>
  <c r="AM595" i="14"/>
  <c r="AL595" i="14"/>
  <c r="AK595" i="14"/>
  <c r="AJ595" i="14"/>
  <c r="AI595" i="14"/>
  <c r="AH603" i="14"/>
  <c r="AG603" i="14"/>
  <c r="AN603" i="14"/>
  <c r="AM603" i="14"/>
  <c r="AL603" i="14"/>
  <c r="AK603" i="14"/>
  <c r="AJ603" i="14"/>
  <c r="AI603" i="14"/>
  <c r="AH611" i="14"/>
  <c r="AG611" i="14"/>
  <c r="AN611" i="14"/>
  <c r="AM611" i="14"/>
  <c r="AL611" i="14"/>
  <c r="AK611" i="14"/>
  <c r="AJ611" i="14"/>
  <c r="AI611" i="14"/>
  <c r="AH619" i="14"/>
  <c r="AG619" i="14"/>
  <c r="AN619" i="14"/>
  <c r="AM619" i="14"/>
  <c r="AL619" i="14"/>
  <c r="AK619" i="14"/>
  <c r="AJ619" i="14"/>
  <c r="AI619" i="14"/>
  <c r="AH627" i="14"/>
  <c r="AG627" i="14"/>
  <c r="AN627" i="14"/>
  <c r="AM627" i="14"/>
  <c r="AL627" i="14"/>
  <c r="AK627" i="14"/>
  <c r="AJ627" i="14"/>
  <c r="AI627" i="14"/>
  <c r="AH635" i="14"/>
  <c r="AG635" i="14"/>
  <c r="AN635" i="14"/>
  <c r="AM635" i="14"/>
  <c r="AL635" i="14"/>
  <c r="AK635" i="14"/>
  <c r="AJ635" i="14"/>
  <c r="AI635" i="14"/>
  <c r="AH643" i="14"/>
  <c r="AG643" i="14"/>
  <c r="AN643" i="14"/>
  <c r="AM643" i="14"/>
  <c r="AL643" i="14"/>
  <c r="AK643" i="14"/>
  <c r="AJ643" i="14"/>
  <c r="AI643" i="14"/>
  <c r="AH651" i="14"/>
  <c r="AG651" i="14"/>
  <c r="AN651" i="14"/>
  <c r="AM651" i="14"/>
  <c r="AL651" i="14"/>
  <c r="AK651" i="14"/>
  <c r="AJ651" i="14"/>
  <c r="AI651" i="14"/>
  <c r="AH659" i="14"/>
  <c r="AG659" i="14"/>
  <c r="AN659" i="14"/>
  <c r="AM659" i="14"/>
  <c r="AL659" i="14"/>
  <c r="AK659" i="14"/>
  <c r="AJ659" i="14"/>
  <c r="AI659" i="14"/>
  <c r="AH667" i="14"/>
  <c r="AG667" i="14"/>
  <c r="AN667" i="14"/>
  <c r="AM667" i="14"/>
  <c r="AL667" i="14"/>
  <c r="AK667" i="14"/>
  <c r="AJ667" i="14"/>
  <c r="AI667" i="14"/>
  <c r="AH675" i="14"/>
  <c r="AG675" i="14"/>
  <c r="AN675" i="14"/>
  <c r="AM675" i="14"/>
  <c r="AL675" i="14"/>
  <c r="AK675" i="14"/>
  <c r="AJ675" i="14"/>
  <c r="AI675" i="14"/>
  <c r="AH683" i="14"/>
  <c r="AG683" i="14"/>
  <c r="AO683" i="14" s="1"/>
  <c r="AN683" i="14"/>
  <c r="AM683" i="14"/>
  <c r="AL683" i="14"/>
  <c r="AK683" i="14"/>
  <c r="AJ683" i="14"/>
  <c r="AI683" i="14"/>
  <c r="AH691" i="14"/>
  <c r="AG691" i="14"/>
  <c r="AN691" i="14"/>
  <c r="AM691" i="14"/>
  <c r="AL691" i="14"/>
  <c r="AK691" i="14"/>
  <c r="AJ691" i="14"/>
  <c r="AI691" i="14"/>
  <c r="AH699" i="14"/>
  <c r="AG699" i="14"/>
  <c r="AN699" i="14"/>
  <c r="AM699" i="14"/>
  <c r="AL699" i="14"/>
  <c r="AK699" i="14"/>
  <c r="AJ699" i="14"/>
  <c r="AI699" i="14"/>
  <c r="AH707" i="14"/>
  <c r="AG707" i="14"/>
  <c r="AN707" i="14"/>
  <c r="AM707" i="14"/>
  <c r="AL707" i="14"/>
  <c r="AK707" i="14"/>
  <c r="AJ707" i="14"/>
  <c r="AI707" i="14"/>
  <c r="AH715" i="14"/>
  <c r="AG715" i="14"/>
  <c r="AN715" i="14"/>
  <c r="AM715" i="14"/>
  <c r="AL715" i="14"/>
  <c r="AK715" i="14"/>
  <c r="AJ715" i="14"/>
  <c r="AI715" i="14"/>
  <c r="AH723" i="14"/>
  <c r="AG723" i="14"/>
  <c r="AN723" i="14"/>
  <c r="AM723" i="14"/>
  <c r="AL723" i="14"/>
  <c r="AK723" i="14"/>
  <c r="AJ723" i="14"/>
  <c r="AI723" i="14"/>
  <c r="AH731" i="14"/>
  <c r="AG731" i="14"/>
  <c r="AN731" i="14"/>
  <c r="AM731" i="14"/>
  <c r="AL731" i="14"/>
  <c r="AK731" i="14"/>
  <c r="AJ731" i="14"/>
  <c r="AI731" i="14"/>
  <c r="AH739" i="14"/>
  <c r="AG739" i="14"/>
  <c r="AN739" i="14"/>
  <c r="AM739" i="14"/>
  <c r="AL739" i="14"/>
  <c r="AK739" i="14"/>
  <c r="AJ739" i="14"/>
  <c r="AI739" i="14"/>
  <c r="AH747" i="14"/>
  <c r="AG747" i="14"/>
  <c r="AN747" i="14"/>
  <c r="AM747" i="14"/>
  <c r="AL747" i="14"/>
  <c r="AK747" i="14"/>
  <c r="AJ747" i="14"/>
  <c r="AI747" i="14"/>
  <c r="AH755" i="14"/>
  <c r="AG755" i="14"/>
  <c r="AN755" i="14"/>
  <c r="AM755" i="14"/>
  <c r="AL755" i="14"/>
  <c r="AK755" i="14"/>
  <c r="AJ755" i="14"/>
  <c r="AI755" i="14"/>
  <c r="AH763" i="14"/>
  <c r="AG763" i="14"/>
  <c r="AN763" i="14"/>
  <c r="AM763" i="14"/>
  <c r="AL763" i="14"/>
  <c r="AK763" i="14"/>
  <c r="AJ763" i="14"/>
  <c r="AI763" i="14"/>
  <c r="AH771" i="14"/>
  <c r="AG771" i="14"/>
  <c r="AN771" i="14"/>
  <c r="AM771" i="14"/>
  <c r="AL771" i="14"/>
  <c r="AK771" i="14"/>
  <c r="AJ771" i="14"/>
  <c r="AI771" i="14"/>
  <c r="AH779" i="14"/>
  <c r="AG779" i="14"/>
  <c r="AN779" i="14"/>
  <c r="AM779" i="14"/>
  <c r="AL779" i="14"/>
  <c r="AK779" i="14"/>
  <c r="AJ779" i="14"/>
  <c r="AI779" i="14"/>
  <c r="AH787" i="14"/>
  <c r="AG787" i="14"/>
  <c r="AN787" i="14"/>
  <c r="AM787" i="14"/>
  <c r="AL787" i="14"/>
  <c r="AK787" i="14"/>
  <c r="AJ787" i="14"/>
  <c r="AI787" i="14"/>
  <c r="AH795" i="14"/>
  <c r="AG795" i="14"/>
  <c r="AN795" i="14"/>
  <c r="AM795" i="14"/>
  <c r="AL795" i="14"/>
  <c r="AK795" i="14"/>
  <c r="AJ795" i="14"/>
  <c r="AI795" i="14"/>
  <c r="AH803" i="14"/>
  <c r="AG803" i="14"/>
  <c r="AN803" i="14"/>
  <c r="AM803" i="14"/>
  <c r="AL803" i="14"/>
  <c r="AK803" i="14"/>
  <c r="AJ803" i="14"/>
  <c r="AI803" i="14"/>
  <c r="AH811" i="14"/>
  <c r="AG811" i="14"/>
  <c r="AN811" i="14"/>
  <c r="AM811" i="14"/>
  <c r="AL811" i="14"/>
  <c r="AK811" i="14"/>
  <c r="AJ811" i="14"/>
  <c r="AI811" i="14"/>
  <c r="AH819" i="14"/>
  <c r="AG819" i="14"/>
  <c r="AN819" i="14"/>
  <c r="AM819" i="14"/>
  <c r="AL819" i="14"/>
  <c r="AK819" i="14"/>
  <c r="AJ819" i="14"/>
  <c r="AI819" i="14"/>
  <c r="AH827" i="14"/>
  <c r="AG827" i="14"/>
  <c r="AO827" i="14" s="1"/>
  <c r="AN827" i="14"/>
  <c r="AM827" i="14"/>
  <c r="AL827" i="14"/>
  <c r="AK827" i="14"/>
  <c r="AJ827" i="14"/>
  <c r="AI827" i="14"/>
  <c r="AH835" i="14"/>
  <c r="AG835" i="14"/>
  <c r="AN835" i="14"/>
  <c r="AM835" i="14"/>
  <c r="AL835" i="14"/>
  <c r="AK835" i="14"/>
  <c r="AJ835" i="14"/>
  <c r="AI835" i="14"/>
  <c r="AH843" i="14"/>
  <c r="AG843" i="14"/>
  <c r="AN843" i="14"/>
  <c r="AM843" i="14"/>
  <c r="AL843" i="14"/>
  <c r="AK843" i="14"/>
  <c r="AJ843" i="14"/>
  <c r="AI843" i="14"/>
  <c r="AN851" i="14"/>
  <c r="AK851" i="14"/>
  <c r="AM851" i="14"/>
  <c r="AL851" i="14"/>
  <c r="AJ851" i="14"/>
  <c r="AI851" i="14"/>
  <c r="AH851" i="14"/>
  <c r="AG851" i="14"/>
  <c r="AN859" i="14"/>
  <c r="AK859" i="14"/>
  <c r="AI859" i="14"/>
  <c r="AH859" i="14"/>
  <c r="AG859" i="14"/>
  <c r="AM859" i="14"/>
  <c r="AL859" i="14"/>
  <c r="AJ859" i="14"/>
  <c r="AN867" i="14"/>
  <c r="AM867" i="14"/>
  <c r="AK867" i="14"/>
  <c r="AI867" i="14"/>
  <c r="AH867" i="14"/>
  <c r="AG867" i="14"/>
  <c r="AL867" i="14"/>
  <c r="AJ867" i="14"/>
  <c r="AN875" i="14"/>
  <c r="AM875" i="14"/>
  <c r="AK875" i="14"/>
  <c r="AJ875" i="14"/>
  <c r="AI875" i="14"/>
  <c r="AH875" i="14"/>
  <c r="AG875" i="14"/>
  <c r="AL875" i="14"/>
  <c r="AN883" i="14"/>
  <c r="AM883" i="14"/>
  <c r="AL883" i="14"/>
  <c r="AK883" i="14"/>
  <c r="AJ883" i="14"/>
  <c r="AI883" i="14"/>
  <c r="AH883" i="14"/>
  <c r="AG883" i="14"/>
  <c r="AO883" i="14" s="1"/>
  <c r="AN891" i="14"/>
  <c r="AM891" i="14"/>
  <c r="AL891" i="14"/>
  <c r="AK891" i="14"/>
  <c r="AJ891" i="14"/>
  <c r="AI891" i="14"/>
  <c r="AH891" i="14"/>
  <c r="AG891" i="14"/>
  <c r="AO891" i="14" s="1"/>
  <c r="AN899" i="14"/>
  <c r="AM899" i="14"/>
  <c r="AL899" i="14"/>
  <c r="AK899" i="14"/>
  <c r="AJ899" i="14"/>
  <c r="AI899" i="14"/>
  <c r="AH899" i="14"/>
  <c r="AG899" i="14"/>
  <c r="AN907" i="14"/>
  <c r="AM907" i="14"/>
  <c r="AL907" i="14"/>
  <c r="AK907" i="14"/>
  <c r="AJ907" i="14"/>
  <c r="AI907" i="14"/>
  <c r="AH907" i="14"/>
  <c r="AG907" i="14"/>
  <c r="AO907" i="14" s="1"/>
  <c r="AN915" i="14"/>
  <c r="AM915" i="14"/>
  <c r="AL915" i="14"/>
  <c r="AK915" i="14"/>
  <c r="AJ915" i="14"/>
  <c r="AI915" i="14"/>
  <c r="AH915" i="14"/>
  <c r="AG915" i="14"/>
  <c r="AN923" i="14"/>
  <c r="AM923" i="14"/>
  <c r="AL923" i="14"/>
  <c r="AK923" i="14"/>
  <c r="AJ923" i="14"/>
  <c r="AI923" i="14"/>
  <c r="AH923" i="14"/>
  <c r="AG923" i="14"/>
  <c r="AN931" i="14"/>
  <c r="AM931" i="14"/>
  <c r="AL931" i="14"/>
  <c r="AK931" i="14"/>
  <c r="AJ931" i="14"/>
  <c r="AI931" i="14"/>
  <c r="AH931" i="14"/>
  <c r="AG931" i="14"/>
  <c r="AN939" i="14"/>
  <c r="AM939" i="14"/>
  <c r="AL939" i="14"/>
  <c r="AK939" i="14"/>
  <c r="AJ939" i="14"/>
  <c r="AI939" i="14"/>
  <c r="AH939" i="14"/>
  <c r="AG939" i="14"/>
  <c r="AN947" i="14"/>
  <c r="AM947" i="14"/>
  <c r="AL947" i="14"/>
  <c r="AK947" i="14"/>
  <c r="AJ947" i="14"/>
  <c r="AI947" i="14"/>
  <c r="AH947" i="14"/>
  <c r="AG947" i="14"/>
  <c r="AN955" i="14"/>
  <c r="AM955" i="14"/>
  <c r="AL955" i="14"/>
  <c r="AK955" i="14"/>
  <c r="AJ955" i="14"/>
  <c r="AI955" i="14"/>
  <c r="AH955" i="14"/>
  <c r="AG955" i="14"/>
  <c r="AN963" i="14"/>
  <c r="AM963" i="14"/>
  <c r="AL963" i="14"/>
  <c r="AK963" i="14"/>
  <c r="AJ963" i="14"/>
  <c r="AI963" i="14"/>
  <c r="AH963" i="14"/>
  <c r="AG963" i="14"/>
  <c r="AN979" i="14"/>
  <c r="AM979" i="14"/>
  <c r="AL979" i="14"/>
  <c r="AK979" i="14"/>
  <c r="AJ979" i="14"/>
  <c r="AI979" i="14"/>
  <c r="AH979" i="14"/>
  <c r="AG979" i="14"/>
  <c r="AN987" i="14"/>
  <c r="AM987" i="14"/>
  <c r="AL987" i="14"/>
  <c r="AK987" i="14"/>
  <c r="AJ987" i="14"/>
  <c r="AI987" i="14"/>
  <c r="AH987" i="14"/>
  <c r="AG987" i="14"/>
  <c r="AN995" i="14"/>
  <c r="AM995" i="14"/>
  <c r="AL995" i="14"/>
  <c r="AK995" i="14"/>
  <c r="AJ995" i="14"/>
  <c r="AI995" i="14"/>
  <c r="AH995" i="14"/>
  <c r="AG995" i="14"/>
  <c r="AJ1003" i="14"/>
  <c r="AN1003" i="14"/>
  <c r="AH1003" i="14"/>
  <c r="AG1003" i="14"/>
  <c r="AM1003" i="14"/>
  <c r="AL1003" i="14"/>
  <c r="AK1003" i="14"/>
  <c r="AI1003" i="14"/>
  <c r="AJ1011" i="14"/>
  <c r="AN1011" i="14"/>
  <c r="AH1011" i="14"/>
  <c r="AG1011" i="14"/>
  <c r="AM1011" i="14"/>
  <c r="AL1011" i="14"/>
  <c r="AK1011" i="14"/>
  <c r="AI1011" i="14"/>
  <c r="AJ1019" i="14"/>
  <c r="AN1019" i="14"/>
  <c r="AH1019" i="14"/>
  <c r="AG1019" i="14"/>
  <c r="AM1019" i="14"/>
  <c r="AL1019" i="14"/>
  <c r="AK1019" i="14"/>
  <c r="AI1019" i="14"/>
  <c r="AJ1035" i="14"/>
  <c r="AN1035" i="14"/>
  <c r="AH1035" i="14"/>
  <c r="AG1035" i="14"/>
  <c r="AM1035" i="14"/>
  <c r="AL1035" i="14"/>
  <c r="AK1035" i="14"/>
  <c r="AI1035" i="14"/>
  <c r="AJ1051" i="14"/>
  <c r="AN1051" i="14"/>
  <c r="AH1051" i="14"/>
  <c r="AG1051" i="14"/>
  <c r="AM1051" i="14"/>
  <c r="AL1051" i="14"/>
  <c r="AK1051" i="14"/>
  <c r="AI1051" i="14"/>
  <c r="AJ1059" i="14"/>
  <c r="AN1059" i="14"/>
  <c r="AH1059" i="14"/>
  <c r="AG1059" i="14"/>
  <c r="AM1059" i="14"/>
  <c r="AL1059" i="14"/>
  <c r="AK1059" i="14"/>
  <c r="AI1059" i="14"/>
  <c r="AJ1067" i="14"/>
  <c r="AI1067" i="14"/>
  <c r="AG1067" i="14"/>
  <c r="AN1067" i="14"/>
  <c r="AM1067" i="14"/>
  <c r="AL1067" i="14"/>
  <c r="AK1067" i="14"/>
  <c r="AH1067" i="14"/>
  <c r="AM1075" i="14"/>
  <c r="AL1075" i="14"/>
  <c r="AK1075" i="14"/>
  <c r="AJ1075" i="14"/>
  <c r="AI1075" i="14"/>
  <c r="AG1075" i="14"/>
  <c r="AN1075" i="14"/>
  <c r="AH1075" i="14"/>
  <c r="AM1099" i="14"/>
  <c r="AL1099" i="14"/>
  <c r="AK1099" i="14"/>
  <c r="AJ1099" i="14"/>
  <c r="AI1099" i="14"/>
  <c r="AH1099" i="14"/>
  <c r="AG1099" i="14"/>
  <c r="AN1099" i="14"/>
  <c r="AM1107" i="14"/>
  <c r="AJ1107" i="14"/>
  <c r="AG1107" i="14"/>
  <c r="AN1107" i="14"/>
  <c r="AL1107" i="14"/>
  <c r="AK1107" i="14"/>
  <c r="AI1107" i="14"/>
  <c r="AH1107" i="14"/>
  <c r="AM1115" i="14"/>
  <c r="AJ1115" i="14"/>
  <c r="AG1115" i="14"/>
  <c r="AO1115" i="14" s="1"/>
  <c r="AN1115" i="14"/>
  <c r="AL1115" i="14"/>
  <c r="AK1115" i="14"/>
  <c r="AI1115" i="14"/>
  <c r="AH1115" i="14"/>
  <c r="AM1123" i="14"/>
  <c r="AJ1123" i="14"/>
  <c r="AG1123" i="14"/>
  <c r="AN1123" i="14"/>
  <c r="AL1123" i="14"/>
  <c r="AK1123" i="14"/>
  <c r="AI1123" i="14"/>
  <c r="AH1123" i="14"/>
  <c r="AI1147" i="14"/>
  <c r="AH1147" i="14"/>
  <c r="AM1147" i="14"/>
  <c r="AL1147" i="14"/>
  <c r="AJ1147" i="14"/>
  <c r="AG1147" i="14"/>
  <c r="AN1147" i="14"/>
  <c r="AK1147" i="14"/>
  <c r="AI1155" i="14"/>
  <c r="AH1155" i="14"/>
  <c r="AM1155" i="14"/>
  <c r="AL1155" i="14"/>
  <c r="AJ1155" i="14"/>
  <c r="AG1155" i="14"/>
  <c r="AN1155" i="14"/>
  <c r="AK1155" i="14"/>
  <c r="AI1163" i="14"/>
  <c r="AH1163" i="14"/>
  <c r="AM1163" i="14"/>
  <c r="AL1163" i="14"/>
  <c r="AJ1163" i="14"/>
  <c r="AG1163" i="14"/>
  <c r="AN1163" i="14"/>
  <c r="AK1163" i="14"/>
  <c r="AI1171" i="14"/>
  <c r="AH1171" i="14"/>
  <c r="AM1171" i="14"/>
  <c r="AL1171" i="14"/>
  <c r="AJ1171" i="14"/>
  <c r="AG1171" i="14"/>
  <c r="AN1171" i="14"/>
  <c r="AK1171" i="14"/>
  <c r="AI1179" i="14"/>
  <c r="AH1179" i="14"/>
  <c r="AM1179" i="14"/>
  <c r="AL1179" i="14"/>
  <c r="AJ1179" i="14"/>
  <c r="AG1179" i="14"/>
  <c r="AN1179" i="14"/>
  <c r="AK1179" i="14"/>
  <c r="AI1187" i="14"/>
  <c r="AH1187" i="14"/>
  <c r="AM1187" i="14"/>
  <c r="AL1187" i="14"/>
  <c r="AJ1187" i="14"/>
  <c r="AG1187" i="14"/>
  <c r="AN1187" i="14"/>
  <c r="AK1187" i="14"/>
  <c r="AI1211" i="14"/>
  <c r="AH1211" i="14"/>
  <c r="AM1211" i="14"/>
  <c r="AL1211" i="14"/>
  <c r="AJ1211" i="14"/>
  <c r="AG1211" i="14"/>
  <c r="AN1211" i="14"/>
  <c r="AK1211" i="14"/>
  <c r="AI1219" i="14"/>
  <c r="AH1219" i="14"/>
  <c r="AG1219" i="14"/>
  <c r="AM1219" i="14"/>
  <c r="AL1219" i="14"/>
  <c r="AJ1219" i="14"/>
  <c r="AN1219" i="14"/>
  <c r="AK1219" i="14"/>
  <c r="AN1227" i="14"/>
  <c r="AM1227" i="14"/>
  <c r="AL1227" i="14"/>
  <c r="AJ1227" i="14"/>
  <c r="AI1227" i="14"/>
  <c r="AG1227" i="14"/>
  <c r="AK1227" i="14"/>
  <c r="AH1227" i="14"/>
  <c r="AN1235" i="14"/>
  <c r="AM1235" i="14"/>
  <c r="AL1235" i="14"/>
  <c r="AJ1235" i="14"/>
  <c r="AI1235" i="14"/>
  <c r="AG1235" i="14"/>
  <c r="AO1235" i="14" s="1"/>
  <c r="AK1235" i="14"/>
  <c r="AH1235" i="14"/>
  <c r="AJ1243" i="14"/>
  <c r="AN1243" i="14"/>
  <c r="AM1243" i="14"/>
  <c r="AL1243" i="14"/>
  <c r="AI1243" i="14"/>
  <c r="AH1243" i="14"/>
  <c r="AG1243" i="14"/>
  <c r="AK1243" i="14"/>
  <c r="AJ1251" i="14"/>
  <c r="AN1251" i="14"/>
  <c r="AM1251" i="14"/>
  <c r="AL1251" i="14"/>
  <c r="AI1251" i="14"/>
  <c r="AH1251" i="14"/>
  <c r="AG1251" i="14"/>
  <c r="AO1251" i="14" s="1"/>
  <c r="AK1251" i="14"/>
  <c r="AK1275" i="14"/>
  <c r="AJ1275" i="14"/>
  <c r="AG1275" i="14"/>
  <c r="AO1275" i="14" s="1"/>
  <c r="AN1275" i="14"/>
  <c r="AM1275" i="14"/>
  <c r="AL1275" i="14"/>
  <c r="AI1275" i="14"/>
  <c r="AH1275" i="14"/>
  <c r="AK1283" i="14"/>
  <c r="AJ1283" i="14"/>
  <c r="AG1283" i="14"/>
  <c r="AN1283" i="14"/>
  <c r="AM1283" i="14"/>
  <c r="AL1283" i="14"/>
  <c r="AI1283" i="14"/>
  <c r="AH1283" i="14"/>
  <c r="AK1291" i="14"/>
  <c r="AJ1291" i="14"/>
  <c r="AG1291" i="14"/>
  <c r="AN1291" i="14"/>
  <c r="AM1291" i="14"/>
  <c r="AL1291" i="14"/>
  <c r="AI1291" i="14"/>
  <c r="AH1291" i="14"/>
  <c r="AK1299" i="14"/>
  <c r="AJ1299" i="14"/>
  <c r="AG1299" i="14"/>
  <c r="AO1299" i="14" s="1"/>
  <c r="AN1299" i="14"/>
  <c r="AM1299" i="14"/>
  <c r="AL1299" i="14"/>
  <c r="AI1299" i="14"/>
  <c r="AH1299" i="14"/>
  <c r="AK1307" i="14"/>
  <c r="AJ1307" i="14"/>
  <c r="AG1307" i="14"/>
  <c r="AN1307" i="14"/>
  <c r="AM1307" i="14"/>
  <c r="AL1307" i="14"/>
  <c r="AI1307" i="14"/>
  <c r="AH1307" i="14"/>
  <c r="AK1331" i="14"/>
  <c r="AJ1331" i="14"/>
  <c r="AG1331" i="14"/>
  <c r="AO1331" i="14" s="1"/>
  <c r="AN1331" i="14"/>
  <c r="AM1331" i="14"/>
  <c r="AL1331" i="14"/>
  <c r="AI1331" i="14"/>
  <c r="AH1331" i="14"/>
  <c r="AN1339" i="14"/>
  <c r="AM1339" i="14"/>
  <c r="AK1339" i="14"/>
  <c r="AJ1339" i="14"/>
  <c r="AG1339" i="14"/>
  <c r="AL1339" i="14"/>
  <c r="AI1339" i="14"/>
  <c r="AH1339" i="14"/>
  <c r="AI1355" i="14"/>
  <c r="AN1355" i="14"/>
  <c r="AM1355" i="14"/>
  <c r="AG1355" i="14"/>
  <c r="AL1355" i="14"/>
  <c r="AK1355" i="14"/>
  <c r="AJ1355" i="14"/>
  <c r="AH1355" i="14"/>
  <c r="AI1363" i="14"/>
  <c r="AN1363" i="14"/>
  <c r="AM1363" i="14"/>
  <c r="AK1363" i="14"/>
  <c r="AL1363" i="14"/>
  <c r="AJ1363" i="14"/>
  <c r="AH1363" i="14"/>
  <c r="AG1363" i="14"/>
  <c r="AJ1395" i="14"/>
  <c r="AI1395" i="14"/>
  <c r="AN1395" i="14"/>
  <c r="AM1395" i="14"/>
  <c r="AL1395" i="14"/>
  <c r="AK1395" i="14"/>
  <c r="AH1395" i="14"/>
  <c r="AG1395" i="14"/>
  <c r="AJ1419" i="14"/>
  <c r="AI1419" i="14"/>
  <c r="AN1419" i="14"/>
  <c r="AM1419" i="14"/>
  <c r="AL1419" i="14"/>
  <c r="AK1419" i="14"/>
  <c r="AH1419" i="14"/>
  <c r="AG1419" i="14"/>
  <c r="AJ1427" i="14"/>
  <c r="AI1427" i="14"/>
  <c r="AN1427" i="14"/>
  <c r="AM1427" i="14"/>
  <c r="AL1427" i="14"/>
  <c r="AK1427" i="14"/>
  <c r="AH1427" i="14"/>
  <c r="AG1427" i="14"/>
  <c r="AM1459" i="14"/>
  <c r="AJ1459" i="14"/>
  <c r="AI1459" i="14"/>
  <c r="AN1459" i="14"/>
  <c r="AL1459" i="14"/>
  <c r="AK1459" i="14"/>
  <c r="AH1459" i="14"/>
  <c r="AG1459" i="14"/>
  <c r="AO1459" i="14" s="1"/>
  <c r="AI1483" i="14"/>
  <c r="AH1483" i="14"/>
  <c r="AM1483" i="14"/>
  <c r="AL1483" i="14"/>
  <c r="AK1483" i="14"/>
  <c r="AJ1483" i="14"/>
  <c r="AN1483" i="14"/>
  <c r="AG1483" i="14"/>
  <c r="AI1491" i="14"/>
  <c r="AH1491" i="14"/>
  <c r="AM1491" i="14"/>
  <c r="AL1491" i="14"/>
  <c r="AK1491" i="14"/>
  <c r="AJ1491" i="14"/>
  <c r="AN1491" i="14"/>
  <c r="AG1491" i="14"/>
  <c r="AI1523" i="14"/>
  <c r="AH1523" i="14"/>
  <c r="AM1523" i="14"/>
  <c r="AL1523" i="14"/>
  <c r="AK1523" i="14"/>
  <c r="AJ1523" i="14"/>
  <c r="AN1523" i="14"/>
  <c r="AG1523" i="14"/>
  <c r="AI1539" i="14"/>
  <c r="AH1539" i="14"/>
  <c r="AM1539" i="14"/>
  <c r="AL1539" i="14"/>
  <c r="AK1539" i="14"/>
  <c r="AJ1539" i="14"/>
  <c r="AN1539" i="14"/>
  <c r="AG1539" i="14"/>
  <c r="AI1547" i="14"/>
  <c r="AH1547" i="14"/>
  <c r="AM1547" i="14"/>
  <c r="AL1547" i="14"/>
  <c r="AK1547" i="14"/>
  <c r="AJ1547" i="14"/>
  <c r="AN1547" i="14"/>
  <c r="AG1547" i="14"/>
  <c r="AI1579" i="14"/>
  <c r="AH1579" i="14"/>
  <c r="AM1579" i="14"/>
  <c r="AL1579" i="14"/>
  <c r="AK1579" i="14"/>
  <c r="AJ1579" i="14"/>
  <c r="AN1579" i="14"/>
  <c r="AG1579" i="14"/>
  <c r="AG1603" i="14"/>
  <c r="AN1603" i="14"/>
  <c r="AK1603" i="14"/>
  <c r="AJ1603" i="14"/>
  <c r="AI1603" i="14"/>
  <c r="AH1603" i="14"/>
  <c r="AM1603" i="14"/>
  <c r="AL1603" i="14"/>
  <c r="AG1611" i="14"/>
  <c r="AO1611" i="14" s="1"/>
  <c r="AN1611" i="14"/>
  <c r="AK1611" i="14"/>
  <c r="AJ1611" i="14"/>
  <c r="AI1611" i="14"/>
  <c r="AH1611" i="14"/>
  <c r="AM1611" i="14"/>
  <c r="AL1611" i="14"/>
  <c r="AG1643" i="14"/>
  <c r="AN1643" i="14"/>
  <c r="AK1643" i="14"/>
  <c r="AJ1643" i="14"/>
  <c r="AI1643" i="14"/>
  <c r="AH1643" i="14"/>
  <c r="AM1643" i="14"/>
  <c r="AL1643" i="14"/>
  <c r="AG1667" i="14"/>
  <c r="AN1667" i="14"/>
  <c r="AK1667" i="14"/>
  <c r="AJ1667" i="14"/>
  <c r="AI1667" i="14"/>
  <c r="AH1667" i="14"/>
  <c r="AM1667" i="14"/>
  <c r="AL1667" i="14"/>
  <c r="AG1675" i="14"/>
  <c r="AN1675" i="14"/>
  <c r="AK1675" i="14"/>
  <c r="AJ1675" i="14"/>
  <c r="AI1675" i="14"/>
  <c r="AH1675" i="14"/>
  <c r="AM1675" i="14"/>
  <c r="AL1675" i="14"/>
  <c r="AG1707" i="14"/>
  <c r="AN1707" i="14"/>
  <c r="AM1707" i="14"/>
  <c r="AL1707" i="14"/>
  <c r="AK1707" i="14"/>
  <c r="AJ1707" i="14"/>
  <c r="AI1707" i="14"/>
  <c r="AH1707" i="14"/>
  <c r="AK1731" i="14"/>
  <c r="AG1731" i="14"/>
  <c r="AN1731" i="14"/>
  <c r="AM1731" i="14"/>
  <c r="AL1731" i="14"/>
  <c r="AI1731" i="14"/>
  <c r="AH1731" i="14"/>
  <c r="AJ1731" i="14"/>
  <c r="AK1739" i="14"/>
  <c r="AG1739" i="14"/>
  <c r="AO1739" i="14" s="1"/>
  <c r="AN1739" i="14"/>
  <c r="AM1739" i="14"/>
  <c r="AL1739" i="14"/>
  <c r="AI1739" i="14"/>
  <c r="AH1739" i="14"/>
  <c r="AJ1739" i="14"/>
  <c r="AN46" i="14"/>
  <c r="AM46" i="14"/>
  <c r="AL46" i="14"/>
  <c r="AK46" i="14"/>
  <c r="AJ46" i="14"/>
  <c r="AI46" i="14"/>
  <c r="AH46" i="14"/>
  <c r="AG46" i="14"/>
  <c r="AN86" i="14"/>
  <c r="AM86" i="14"/>
  <c r="AL86" i="14"/>
  <c r="AK86" i="14"/>
  <c r="AJ86" i="14"/>
  <c r="AI86" i="14"/>
  <c r="AH86" i="14"/>
  <c r="AG86" i="14"/>
  <c r="AO86" i="14" s="1"/>
  <c r="AN134" i="14"/>
  <c r="AM134" i="14"/>
  <c r="AL134" i="14"/>
  <c r="AK134" i="14"/>
  <c r="AJ134" i="14"/>
  <c r="AI134" i="14"/>
  <c r="AH134" i="14"/>
  <c r="AG134" i="14"/>
  <c r="AN182" i="14"/>
  <c r="AM182" i="14"/>
  <c r="AL182" i="14"/>
  <c r="AK182" i="14"/>
  <c r="AJ182" i="14"/>
  <c r="AI182" i="14"/>
  <c r="AH182" i="14"/>
  <c r="AG182" i="14"/>
  <c r="AN240" i="14"/>
  <c r="AM240" i="14"/>
  <c r="AJ240" i="14"/>
  <c r="AH240" i="14"/>
  <c r="AG240" i="14"/>
  <c r="AL240" i="14"/>
  <c r="AK240" i="14"/>
  <c r="AI240" i="14"/>
  <c r="AN320" i="14"/>
  <c r="AM320" i="14"/>
  <c r="AL320" i="14"/>
  <c r="AK320" i="14"/>
  <c r="AJ320" i="14"/>
  <c r="AI320" i="14"/>
  <c r="AH320" i="14"/>
  <c r="AG320" i="14"/>
  <c r="AN376" i="14"/>
  <c r="AM376" i="14"/>
  <c r="AL376" i="14"/>
  <c r="AK376" i="14"/>
  <c r="AJ376" i="14"/>
  <c r="AI376" i="14"/>
  <c r="AH376" i="14"/>
  <c r="AG376" i="14"/>
  <c r="AN440" i="14"/>
  <c r="AM440" i="14"/>
  <c r="AL440" i="14"/>
  <c r="AK440" i="14"/>
  <c r="AJ440" i="14"/>
  <c r="AI440" i="14"/>
  <c r="AH440" i="14"/>
  <c r="AG440" i="14"/>
  <c r="AN496" i="14"/>
  <c r="AM496" i="14"/>
  <c r="AL496" i="14"/>
  <c r="AK496" i="14"/>
  <c r="AJ496" i="14"/>
  <c r="AI496" i="14"/>
  <c r="AH496" i="14"/>
  <c r="AG496" i="14"/>
  <c r="AN544" i="14"/>
  <c r="AM544" i="14"/>
  <c r="AK544" i="14"/>
  <c r="AI544" i="14"/>
  <c r="AL544" i="14"/>
  <c r="AJ544" i="14"/>
  <c r="AH544" i="14"/>
  <c r="AG544" i="14"/>
  <c r="AH608" i="14"/>
  <c r="AG608" i="14"/>
  <c r="AN608" i="14"/>
  <c r="AM608" i="14"/>
  <c r="AL608" i="14"/>
  <c r="AK608" i="14"/>
  <c r="AJ608" i="14"/>
  <c r="AI608" i="14"/>
  <c r="AH664" i="14"/>
  <c r="AG664" i="14"/>
  <c r="AN664" i="14"/>
  <c r="AM664" i="14"/>
  <c r="AL664" i="14"/>
  <c r="AK664" i="14"/>
  <c r="AJ664" i="14"/>
  <c r="AI664" i="14"/>
  <c r="AH704" i="14"/>
  <c r="AG704" i="14"/>
  <c r="AN704" i="14"/>
  <c r="AM704" i="14"/>
  <c r="AL704" i="14"/>
  <c r="AK704" i="14"/>
  <c r="AJ704" i="14"/>
  <c r="AI704" i="14"/>
  <c r="AH744" i="14"/>
  <c r="AG744" i="14"/>
  <c r="AN744" i="14"/>
  <c r="AM744" i="14"/>
  <c r="AL744" i="14"/>
  <c r="AK744" i="14"/>
  <c r="AJ744" i="14"/>
  <c r="AI744" i="14"/>
  <c r="AH784" i="14"/>
  <c r="AG784" i="14"/>
  <c r="AN784" i="14"/>
  <c r="AM784" i="14"/>
  <c r="AL784" i="14"/>
  <c r="AK784" i="14"/>
  <c r="AJ784" i="14"/>
  <c r="AI784" i="14"/>
  <c r="AH824" i="14"/>
  <c r="AG824" i="14"/>
  <c r="AN824" i="14"/>
  <c r="AM824" i="14"/>
  <c r="AL824" i="14"/>
  <c r="AK824" i="14"/>
  <c r="AJ824" i="14"/>
  <c r="AI824" i="14"/>
  <c r="AN864" i="14"/>
  <c r="AK864" i="14"/>
  <c r="AI864" i="14"/>
  <c r="AH864" i="14"/>
  <c r="AG864" i="14"/>
  <c r="AM864" i="14"/>
  <c r="AL864" i="14"/>
  <c r="AJ864" i="14"/>
  <c r="AN904" i="14"/>
  <c r="AM904" i="14"/>
  <c r="AL904" i="14"/>
  <c r="AK904" i="14"/>
  <c r="AJ904" i="14"/>
  <c r="AI904" i="14"/>
  <c r="AH904" i="14"/>
  <c r="AG904" i="14"/>
  <c r="AN960" i="14"/>
  <c r="AM960" i="14"/>
  <c r="AL960" i="14"/>
  <c r="AK960" i="14"/>
  <c r="AJ960" i="14"/>
  <c r="AI960" i="14"/>
  <c r="AH960" i="14"/>
  <c r="AG960" i="14"/>
  <c r="AJ1000" i="14"/>
  <c r="AN1000" i="14"/>
  <c r="AK1000" i="14"/>
  <c r="AI1000" i="14"/>
  <c r="AH1000" i="14"/>
  <c r="AG1000" i="14"/>
  <c r="AM1000" i="14"/>
  <c r="AL1000" i="14"/>
  <c r="AJ1056" i="14"/>
  <c r="AN1056" i="14"/>
  <c r="AK1056" i="14"/>
  <c r="AI1056" i="14"/>
  <c r="AH1056" i="14"/>
  <c r="AG1056" i="14"/>
  <c r="AM1056" i="14"/>
  <c r="AL1056" i="14"/>
  <c r="AM1104" i="14"/>
  <c r="AJ1104" i="14"/>
  <c r="AI1104" i="14"/>
  <c r="AH1104" i="14"/>
  <c r="AG1104" i="14"/>
  <c r="AN1104" i="14"/>
  <c r="AL1104" i="14"/>
  <c r="AK1104" i="14"/>
  <c r="AI1152" i="14"/>
  <c r="AH1152" i="14"/>
  <c r="AM1152" i="14"/>
  <c r="AL1152" i="14"/>
  <c r="AJ1152" i="14"/>
  <c r="AK1152" i="14"/>
  <c r="AG1152" i="14"/>
  <c r="AN1152" i="14"/>
  <c r="AN1224" i="14"/>
  <c r="AM1224" i="14"/>
  <c r="AL1224" i="14"/>
  <c r="AJ1224" i="14"/>
  <c r="AI1224" i="14"/>
  <c r="AG1224" i="14"/>
  <c r="AK1224" i="14"/>
  <c r="AH1224" i="14"/>
  <c r="AK1320" i="14"/>
  <c r="AJ1320" i="14"/>
  <c r="AG1320" i="14"/>
  <c r="AN1320" i="14"/>
  <c r="AM1320" i="14"/>
  <c r="AL1320" i="14"/>
  <c r="AI1320" i="14"/>
  <c r="AH1320" i="14"/>
  <c r="AJ1408" i="14"/>
  <c r="AI1408" i="14"/>
  <c r="AN1408" i="14"/>
  <c r="AM1408" i="14"/>
  <c r="AL1408" i="14"/>
  <c r="AK1408" i="14"/>
  <c r="AH1408" i="14"/>
  <c r="AG1408" i="14"/>
  <c r="AN1592" i="14"/>
  <c r="AK1592" i="14"/>
  <c r="AH1592" i="14"/>
  <c r="AI1592" i="14"/>
  <c r="AG1592" i="14"/>
  <c r="AM1592" i="14"/>
  <c r="AL1592" i="14"/>
  <c r="AJ1592" i="14"/>
  <c r="AK1712" i="14"/>
  <c r="AG1712" i="14"/>
  <c r="AN1712" i="14"/>
  <c r="AM1712" i="14"/>
  <c r="AL1712" i="14"/>
  <c r="AJ1712" i="14"/>
  <c r="AI1712" i="14"/>
  <c r="AH1712" i="14"/>
  <c r="AN65" i="14"/>
  <c r="AM65" i="14"/>
  <c r="AL65" i="14"/>
  <c r="AK65" i="14"/>
  <c r="AJ65" i="14"/>
  <c r="AI65" i="14"/>
  <c r="AH65" i="14"/>
  <c r="AG65" i="14"/>
  <c r="AO65" i="14" s="1"/>
  <c r="AN105" i="14"/>
  <c r="AM105" i="14"/>
  <c r="AL105" i="14"/>
  <c r="AK105" i="14"/>
  <c r="AJ105" i="14"/>
  <c r="AI105" i="14"/>
  <c r="AH105" i="14"/>
  <c r="AG105" i="14"/>
  <c r="AO105" i="14" s="1"/>
  <c r="AN145" i="14"/>
  <c r="AM145" i="14"/>
  <c r="AL145" i="14"/>
  <c r="AK145" i="14"/>
  <c r="AJ145" i="14"/>
  <c r="AI145" i="14"/>
  <c r="AH145" i="14"/>
  <c r="AG145" i="14"/>
  <c r="AN169" i="14"/>
  <c r="AM169" i="14"/>
  <c r="AL169" i="14"/>
  <c r="AK169" i="14"/>
  <c r="AJ169" i="14"/>
  <c r="AI169" i="14"/>
  <c r="AH169" i="14"/>
  <c r="AG169" i="14"/>
  <c r="AN204" i="14"/>
  <c r="AM204" i="14"/>
  <c r="AL204" i="14"/>
  <c r="AK204" i="14"/>
  <c r="AJ204" i="14"/>
  <c r="AI204" i="14"/>
  <c r="AH204" i="14"/>
  <c r="AG204" i="14"/>
  <c r="AN228" i="14"/>
  <c r="AM228" i="14"/>
  <c r="AJ228" i="14"/>
  <c r="AH228" i="14"/>
  <c r="AG228" i="14"/>
  <c r="AI228" i="14"/>
  <c r="AL228" i="14"/>
  <c r="AK228" i="14"/>
  <c r="AN244" i="14"/>
  <c r="AM244" i="14"/>
  <c r="AJ244" i="14"/>
  <c r="AH244" i="14"/>
  <c r="AG244" i="14"/>
  <c r="AI244" i="14"/>
  <c r="AL244" i="14"/>
  <c r="AK244" i="14"/>
  <c r="AN252" i="14"/>
  <c r="AM252" i="14"/>
  <c r="AJ252" i="14"/>
  <c r="AH252" i="14"/>
  <c r="AG252" i="14"/>
  <c r="AI252" i="14"/>
  <c r="AL252" i="14"/>
  <c r="AK252" i="14"/>
  <c r="AN260" i="14"/>
  <c r="AM260" i="14"/>
  <c r="AJ260" i="14"/>
  <c r="AI260" i="14"/>
  <c r="AH260" i="14"/>
  <c r="AG260" i="14"/>
  <c r="AL260" i="14"/>
  <c r="AK260" i="14"/>
  <c r="AN268" i="14"/>
  <c r="AM268" i="14"/>
  <c r="AJ268" i="14"/>
  <c r="AI268" i="14"/>
  <c r="AH268" i="14"/>
  <c r="AG268" i="14"/>
  <c r="AL268" i="14"/>
  <c r="AK268" i="14"/>
  <c r="AN275" i="14"/>
  <c r="AM275" i="14"/>
  <c r="AL275" i="14"/>
  <c r="AK275" i="14"/>
  <c r="AJ275" i="14"/>
  <c r="AI275" i="14"/>
  <c r="AH275" i="14"/>
  <c r="AG275" i="14"/>
  <c r="AN283" i="14"/>
  <c r="AM283" i="14"/>
  <c r="AL283" i="14"/>
  <c r="AK283" i="14"/>
  <c r="AJ283" i="14"/>
  <c r="AI283" i="14"/>
  <c r="AH283" i="14"/>
  <c r="AG283" i="14"/>
  <c r="AN300" i="14"/>
  <c r="AM300" i="14"/>
  <c r="AL300" i="14"/>
  <c r="AK300" i="14"/>
  <c r="AJ300" i="14"/>
  <c r="AI300" i="14"/>
  <c r="AH300" i="14"/>
  <c r="AG300" i="14"/>
  <c r="AN308" i="14"/>
  <c r="AM308" i="14"/>
  <c r="AL308" i="14"/>
  <c r="AK308" i="14"/>
  <c r="AJ308" i="14"/>
  <c r="AI308" i="14"/>
  <c r="AH308" i="14"/>
  <c r="AG308" i="14"/>
  <c r="AN316" i="14"/>
  <c r="AM316" i="14"/>
  <c r="AL316" i="14"/>
  <c r="AK316" i="14"/>
  <c r="AJ316" i="14"/>
  <c r="AI316" i="14"/>
  <c r="AH316" i="14"/>
  <c r="AG316" i="14"/>
  <c r="AO316" i="14" s="1"/>
  <c r="AN324" i="14"/>
  <c r="AM324" i="14"/>
  <c r="AL324" i="14"/>
  <c r="AK324" i="14"/>
  <c r="AJ324" i="14"/>
  <c r="AI324" i="14"/>
  <c r="AH324" i="14"/>
  <c r="AG324" i="14"/>
  <c r="AN332" i="14"/>
  <c r="AM332" i="14"/>
  <c r="AL332" i="14"/>
  <c r="AK332" i="14"/>
  <c r="AJ332" i="14"/>
  <c r="AI332" i="14"/>
  <c r="AH332" i="14"/>
  <c r="AG332" i="14"/>
  <c r="AN340" i="14"/>
  <c r="AM340" i="14"/>
  <c r="AL340" i="14"/>
  <c r="AK340" i="14"/>
  <c r="AJ340" i="14"/>
  <c r="AI340" i="14"/>
  <c r="AH340" i="14"/>
  <c r="AG340" i="14"/>
  <c r="AN348" i="14"/>
  <c r="AM348" i="14"/>
  <c r="AL348" i="14"/>
  <c r="AK348" i="14"/>
  <c r="AJ348" i="14"/>
  <c r="AI348" i="14"/>
  <c r="AH348" i="14"/>
  <c r="AG348" i="14"/>
  <c r="AN356" i="14"/>
  <c r="AM356" i="14"/>
  <c r="AL356" i="14"/>
  <c r="AK356" i="14"/>
  <c r="AJ356" i="14"/>
  <c r="AI356" i="14"/>
  <c r="AH356" i="14"/>
  <c r="AG356" i="14"/>
  <c r="AN364" i="14"/>
  <c r="AM364" i="14"/>
  <c r="AL364" i="14"/>
  <c r="AK364" i="14"/>
  <c r="AJ364" i="14"/>
  <c r="AI364" i="14"/>
  <c r="AH364" i="14"/>
  <c r="AG364" i="14"/>
  <c r="AN372" i="14"/>
  <c r="AM372" i="14"/>
  <c r="AL372" i="14"/>
  <c r="AK372" i="14"/>
  <c r="AJ372" i="14"/>
  <c r="AI372" i="14"/>
  <c r="AH372" i="14"/>
  <c r="AG372" i="14"/>
  <c r="AO372" i="14" s="1"/>
  <c r="AN380" i="14"/>
  <c r="AM380" i="14"/>
  <c r="AL380" i="14"/>
  <c r="AK380" i="14"/>
  <c r="AJ380" i="14"/>
  <c r="AI380" i="14"/>
  <c r="AH380" i="14"/>
  <c r="AG380" i="14"/>
  <c r="AO380" i="14" s="1"/>
  <c r="AN388" i="14"/>
  <c r="AM388" i="14"/>
  <c r="AL388" i="14"/>
  <c r="AK388" i="14"/>
  <c r="AJ388" i="14"/>
  <c r="AI388" i="14"/>
  <c r="AH388" i="14"/>
  <c r="AG388" i="14"/>
  <c r="AN396" i="14"/>
  <c r="AM396" i="14"/>
  <c r="AL396" i="14"/>
  <c r="AK396" i="14"/>
  <c r="AJ396" i="14"/>
  <c r="AI396" i="14"/>
  <c r="AH396" i="14"/>
  <c r="AG396" i="14"/>
  <c r="AN404" i="14"/>
  <c r="AM404" i="14"/>
  <c r="AL404" i="14"/>
  <c r="AK404" i="14"/>
  <c r="AJ404" i="14"/>
  <c r="AI404" i="14"/>
  <c r="AH404" i="14"/>
  <c r="AG404" i="14"/>
  <c r="AO404" i="14" s="1"/>
  <c r="AN412" i="14"/>
  <c r="AM412" i="14"/>
  <c r="AL412" i="14"/>
  <c r="AK412" i="14"/>
  <c r="AJ412" i="14"/>
  <c r="AI412" i="14"/>
  <c r="AH412" i="14"/>
  <c r="AG412" i="14"/>
  <c r="AN420" i="14"/>
  <c r="AM420" i="14"/>
  <c r="AL420" i="14"/>
  <c r="AK420" i="14"/>
  <c r="AJ420" i="14"/>
  <c r="AI420" i="14"/>
  <c r="AH420" i="14"/>
  <c r="AG420" i="14"/>
  <c r="AN428" i="14"/>
  <c r="AM428" i="14"/>
  <c r="AL428" i="14"/>
  <c r="AK428" i="14"/>
  <c r="AJ428" i="14"/>
  <c r="AI428" i="14"/>
  <c r="AH428" i="14"/>
  <c r="AG428" i="14"/>
  <c r="AN436" i="14"/>
  <c r="AM436" i="14"/>
  <c r="AL436" i="14"/>
  <c r="AK436" i="14"/>
  <c r="AJ436" i="14"/>
  <c r="AI436" i="14"/>
  <c r="AH436" i="14"/>
  <c r="AG436" i="14"/>
  <c r="AN444" i="14"/>
  <c r="AM444" i="14"/>
  <c r="AL444" i="14"/>
  <c r="AK444" i="14"/>
  <c r="AJ444" i="14"/>
  <c r="AI444" i="14"/>
  <c r="AH444" i="14"/>
  <c r="AG444" i="14"/>
  <c r="AN452" i="14"/>
  <c r="AM452" i="14"/>
  <c r="AL452" i="14"/>
  <c r="AK452" i="14"/>
  <c r="AJ452" i="14"/>
  <c r="AI452" i="14"/>
  <c r="AH452" i="14"/>
  <c r="AG452" i="14"/>
  <c r="AN460" i="14"/>
  <c r="AM460" i="14"/>
  <c r="AL460" i="14"/>
  <c r="AK460" i="14"/>
  <c r="AJ460" i="14"/>
  <c r="AI460" i="14"/>
  <c r="AH460" i="14"/>
  <c r="AG460" i="14"/>
  <c r="AN468" i="14"/>
  <c r="AM468" i="14"/>
  <c r="AL468" i="14"/>
  <c r="AK468" i="14"/>
  <c r="AJ468" i="14"/>
  <c r="AI468" i="14"/>
  <c r="AH468" i="14"/>
  <c r="AG468" i="14"/>
  <c r="AN476" i="14"/>
  <c r="AM476" i="14"/>
  <c r="AL476" i="14"/>
  <c r="AK476" i="14"/>
  <c r="AJ476" i="14"/>
  <c r="AI476" i="14"/>
  <c r="AH476" i="14"/>
  <c r="AG476" i="14"/>
  <c r="AN484" i="14"/>
  <c r="AM484" i="14"/>
  <c r="AL484" i="14"/>
  <c r="AK484" i="14"/>
  <c r="AJ484" i="14"/>
  <c r="AI484" i="14"/>
  <c r="AH484" i="14"/>
  <c r="AG484" i="14"/>
  <c r="AN492" i="14"/>
  <c r="AM492" i="14"/>
  <c r="AL492" i="14"/>
  <c r="AK492" i="14"/>
  <c r="AJ492" i="14"/>
  <c r="AI492" i="14"/>
  <c r="AH492" i="14"/>
  <c r="AG492" i="14"/>
  <c r="AN500" i="14"/>
  <c r="AM500" i="14"/>
  <c r="AL500" i="14"/>
  <c r="AK500" i="14"/>
  <c r="AJ500" i="14"/>
  <c r="AI500" i="14"/>
  <c r="AH500" i="14"/>
  <c r="AG500" i="14"/>
  <c r="AN508" i="14"/>
  <c r="AM508" i="14"/>
  <c r="AL508" i="14"/>
  <c r="AK508" i="14"/>
  <c r="AJ508" i="14"/>
  <c r="AI508" i="14"/>
  <c r="AH508" i="14"/>
  <c r="AG508" i="14"/>
  <c r="AN516" i="14"/>
  <c r="AM516" i="14"/>
  <c r="AL516" i="14"/>
  <c r="AK516" i="14"/>
  <c r="AJ516" i="14"/>
  <c r="AI516" i="14"/>
  <c r="AH516" i="14"/>
  <c r="AG516" i="14"/>
  <c r="AN524" i="14"/>
  <c r="AM524" i="14"/>
  <c r="AJ524" i="14"/>
  <c r="AI524" i="14"/>
  <c r="AH524" i="14"/>
  <c r="AG524" i="14"/>
  <c r="AL524" i="14"/>
  <c r="AK524" i="14"/>
  <c r="AN532" i="14"/>
  <c r="AM532" i="14"/>
  <c r="AJ532" i="14"/>
  <c r="AI532" i="14"/>
  <c r="AH532" i="14"/>
  <c r="AG532" i="14"/>
  <c r="AL532" i="14"/>
  <c r="AK532" i="14"/>
  <c r="AN540" i="14"/>
  <c r="AM540" i="14"/>
  <c r="AJ540" i="14"/>
  <c r="AI540" i="14"/>
  <c r="AH540" i="14"/>
  <c r="AG540" i="14"/>
  <c r="AL540" i="14"/>
  <c r="AK540" i="14"/>
  <c r="AN548" i="14"/>
  <c r="AM548" i="14"/>
  <c r="AK548" i="14"/>
  <c r="AI548" i="14"/>
  <c r="AL548" i="14"/>
  <c r="AJ548" i="14"/>
  <c r="AH548" i="14"/>
  <c r="AG548" i="14"/>
  <c r="AN556" i="14"/>
  <c r="AM556" i="14"/>
  <c r="AK556" i="14"/>
  <c r="AI556" i="14"/>
  <c r="AL556" i="14"/>
  <c r="AJ556" i="14"/>
  <c r="AH556" i="14"/>
  <c r="AG556" i="14"/>
  <c r="AN564" i="14"/>
  <c r="AM564" i="14"/>
  <c r="AK564" i="14"/>
  <c r="AI564" i="14"/>
  <c r="AL564" i="14"/>
  <c r="AJ564" i="14"/>
  <c r="AH564" i="14"/>
  <c r="AG564" i="14"/>
  <c r="AG572" i="14"/>
  <c r="AN572" i="14"/>
  <c r="AM572" i="14"/>
  <c r="AK572" i="14"/>
  <c r="AJ572" i="14"/>
  <c r="AI572" i="14"/>
  <c r="AL572" i="14"/>
  <c r="AH572" i="14"/>
  <c r="AH580" i="14"/>
  <c r="AG580" i="14"/>
  <c r="AN580" i="14"/>
  <c r="AM580" i="14"/>
  <c r="AL580" i="14"/>
  <c r="AK580" i="14"/>
  <c r="AJ580" i="14"/>
  <c r="AI580" i="14"/>
  <c r="AH588" i="14"/>
  <c r="AG588" i="14"/>
  <c r="AN588" i="14"/>
  <c r="AM588" i="14"/>
  <c r="AL588" i="14"/>
  <c r="AK588" i="14"/>
  <c r="AJ588" i="14"/>
  <c r="AI588" i="14"/>
  <c r="AH596" i="14"/>
  <c r="AG596" i="14"/>
  <c r="AN596" i="14"/>
  <c r="AM596" i="14"/>
  <c r="AL596" i="14"/>
  <c r="AK596" i="14"/>
  <c r="AJ596" i="14"/>
  <c r="AI596" i="14"/>
  <c r="AH604" i="14"/>
  <c r="AG604" i="14"/>
  <c r="AN604" i="14"/>
  <c r="AM604" i="14"/>
  <c r="AL604" i="14"/>
  <c r="AK604" i="14"/>
  <c r="AJ604" i="14"/>
  <c r="AI604" i="14"/>
  <c r="AH612" i="14"/>
  <c r="AG612" i="14"/>
  <c r="AN612" i="14"/>
  <c r="AM612" i="14"/>
  <c r="AL612" i="14"/>
  <c r="AK612" i="14"/>
  <c r="AJ612" i="14"/>
  <c r="AI612" i="14"/>
  <c r="AH620" i="14"/>
  <c r="AG620" i="14"/>
  <c r="AN620" i="14"/>
  <c r="AM620" i="14"/>
  <c r="AL620" i="14"/>
  <c r="AK620" i="14"/>
  <c r="AJ620" i="14"/>
  <c r="AI620" i="14"/>
  <c r="AH628" i="14"/>
  <c r="AG628" i="14"/>
  <c r="AN628" i="14"/>
  <c r="AM628" i="14"/>
  <c r="AL628" i="14"/>
  <c r="AK628" i="14"/>
  <c r="AJ628" i="14"/>
  <c r="AI628" i="14"/>
  <c r="AH636" i="14"/>
  <c r="AG636" i="14"/>
  <c r="AN636" i="14"/>
  <c r="AM636" i="14"/>
  <c r="AL636" i="14"/>
  <c r="AK636" i="14"/>
  <c r="AJ636" i="14"/>
  <c r="AI636" i="14"/>
  <c r="AH644" i="14"/>
  <c r="AG644" i="14"/>
  <c r="AN644" i="14"/>
  <c r="AM644" i="14"/>
  <c r="AL644" i="14"/>
  <c r="AK644" i="14"/>
  <c r="AJ644" i="14"/>
  <c r="AI644" i="14"/>
  <c r="AH652" i="14"/>
  <c r="AG652" i="14"/>
  <c r="AN652" i="14"/>
  <c r="AM652" i="14"/>
  <c r="AL652" i="14"/>
  <c r="AK652" i="14"/>
  <c r="AJ652" i="14"/>
  <c r="AI652" i="14"/>
  <c r="AH660" i="14"/>
  <c r="AG660" i="14"/>
  <c r="AN660" i="14"/>
  <c r="AM660" i="14"/>
  <c r="AL660" i="14"/>
  <c r="AK660" i="14"/>
  <c r="AJ660" i="14"/>
  <c r="AI660" i="14"/>
  <c r="AH668" i="14"/>
  <c r="AG668" i="14"/>
  <c r="AN668" i="14"/>
  <c r="AM668" i="14"/>
  <c r="AL668" i="14"/>
  <c r="AK668" i="14"/>
  <c r="AJ668" i="14"/>
  <c r="AI668" i="14"/>
  <c r="AH676" i="14"/>
  <c r="AG676" i="14"/>
  <c r="AN676" i="14"/>
  <c r="AM676" i="14"/>
  <c r="AL676" i="14"/>
  <c r="AK676" i="14"/>
  <c r="AJ676" i="14"/>
  <c r="AI676" i="14"/>
  <c r="AH684" i="14"/>
  <c r="AG684" i="14"/>
  <c r="AN684" i="14"/>
  <c r="AM684" i="14"/>
  <c r="AL684" i="14"/>
  <c r="AK684" i="14"/>
  <c r="AJ684" i="14"/>
  <c r="AI684" i="14"/>
  <c r="AH692" i="14"/>
  <c r="AG692" i="14"/>
  <c r="AO692" i="14" s="1"/>
  <c r="AN692" i="14"/>
  <c r="AM692" i="14"/>
  <c r="AL692" i="14"/>
  <c r="AK692" i="14"/>
  <c r="AJ692" i="14"/>
  <c r="AI692" i="14"/>
  <c r="AH700" i="14"/>
  <c r="AG700" i="14"/>
  <c r="AN700" i="14"/>
  <c r="AM700" i="14"/>
  <c r="AL700" i="14"/>
  <c r="AK700" i="14"/>
  <c r="AJ700" i="14"/>
  <c r="AI700" i="14"/>
  <c r="AH708" i="14"/>
  <c r="AG708" i="14"/>
  <c r="AN708" i="14"/>
  <c r="AM708" i="14"/>
  <c r="AL708" i="14"/>
  <c r="AK708" i="14"/>
  <c r="AJ708" i="14"/>
  <c r="AI708" i="14"/>
  <c r="AH716" i="14"/>
  <c r="AG716" i="14"/>
  <c r="AN716" i="14"/>
  <c r="AM716" i="14"/>
  <c r="AL716" i="14"/>
  <c r="AK716" i="14"/>
  <c r="AJ716" i="14"/>
  <c r="AI716" i="14"/>
  <c r="AH724" i="14"/>
  <c r="AG724" i="14"/>
  <c r="AN724" i="14"/>
  <c r="AM724" i="14"/>
  <c r="AL724" i="14"/>
  <c r="AK724" i="14"/>
  <c r="AJ724" i="14"/>
  <c r="AI724" i="14"/>
  <c r="AH732" i="14"/>
  <c r="AG732" i="14"/>
  <c r="AN732" i="14"/>
  <c r="AM732" i="14"/>
  <c r="AL732" i="14"/>
  <c r="AK732" i="14"/>
  <c r="AJ732" i="14"/>
  <c r="AI732" i="14"/>
  <c r="AH740" i="14"/>
  <c r="AG740" i="14"/>
  <c r="AN740" i="14"/>
  <c r="AM740" i="14"/>
  <c r="AL740" i="14"/>
  <c r="AK740" i="14"/>
  <c r="AJ740" i="14"/>
  <c r="AI740" i="14"/>
  <c r="AH748" i="14"/>
  <c r="AG748" i="14"/>
  <c r="AN748" i="14"/>
  <c r="AM748" i="14"/>
  <c r="AL748" i="14"/>
  <c r="AK748" i="14"/>
  <c r="AJ748" i="14"/>
  <c r="AI748" i="14"/>
  <c r="AH756" i="14"/>
  <c r="AG756" i="14"/>
  <c r="AO756" i="14" s="1"/>
  <c r="AN756" i="14"/>
  <c r="AM756" i="14"/>
  <c r="AL756" i="14"/>
  <c r="AK756" i="14"/>
  <c r="AJ756" i="14"/>
  <c r="AI756" i="14"/>
  <c r="AH764" i="14"/>
  <c r="AG764" i="14"/>
  <c r="AN764" i="14"/>
  <c r="AM764" i="14"/>
  <c r="AL764" i="14"/>
  <c r="AK764" i="14"/>
  <c r="AJ764" i="14"/>
  <c r="AI764" i="14"/>
  <c r="AH780" i="14"/>
  <c r="AG780" i="14"/>
  <c r="AN780" i="14"/>
  <c r="AM780" i="14"/>
  <c r="AL780" i="14"/>
  <c r="AK780" i="14"/>
  <c r="AJ780" i="14"/>
  <c r="AI780" i="14"/>
  <c r="AH788" i="14"/>
  <c r="AG788" i="14"/>
  <c r="AN788" i="14"/>
  <c r="AM788" i="14"/>
  <c r="AL788" i="14"/>
  <c r="AK788" i="14"/>
  <c r="AJ788" i="14"/>
  <c r="AI788" i="14"/>
  <c r="AH796" i="14"/>
  <c r="AG796" i="14"/>
  <c r="AN796" i="14"/>
  <c r="AM796" i="14"/>
  <c r="AL796" i="14"/>
  <c r="AK796" i="14"/>
  <c r="AJ796" i="14"/>
  <c r="AI796" i="14"/>
  <c r="AH804" i="14"/>
  <c r="AG804" i="14"/>
  <c r="AN804" i="14"/>
  <c r="AM804" i="14"/>
  <c r="AL804" i="14"/>
  <c r="AK804" i="14"/>
  <c r="AJ804" i="14"/>
  <c r="AI804" i="14"/>
  <c r="AH812" i="14"/>
  <c r="AG812" i="14"/>
  <c r="AN812" i="14"/>
  <c r="AM812" i="14"/>
  <c r="AL812" i="14"/>
  <c r="AK812" i="14"/>
  <c r="AJ812" i="14"/>
  <c r="AI812" i="14"/>
  <c r="AH820" i="14"/>
  <c r="AG820" i="14"/>
  <c r="AN820" i="14"/>
  <c r="AM820" i="14"/>
  <c r="AL820" i="14"/>
  <c r="AK820" i="14"/>
  <c r="AJ820" i="14"/>
  <c r="AI820" i="14"/>
  <c r="AH828" i="14"/>
  <c r="AG828" i="14"/>
  <c r="AO828" i="14" s="1"/>
  <c r="AN828" i="14"/>
  <c r="AM828" i="14"/>
  <c r="AL828" i="14"/>
  <c r="AK828" i="14"/>
  <c r="AJ828" i="14"/>
  <c r="AI828" i="14"/>
  <c r="AH836" i="14"/>
  <c r="AG836" i="14"/>
  <c r="AN836" i="14"/>
  <c r="AM836" i="14"/>
  <c r="AL836" i="14"/>
  <c r="AK836" i="14"/>
  <c r="AJ836" i="14"/>
  <c r="AI836" i="14"/>
  <c r="AH844" i="14"/>
  <c r="AG844" i="14"/>
  <c r="AN844" i="14"/>
  <c r="AM844" i="14"/>
  <c r="AL844" i="14"/>
  <c r="AK844" i="14"/>
  <c r="AJ844" i="14"/>
  <c r="AI844" i="14"/>
  <c r="AN852" i="14"/>
  <c r="AK852" i="14"/>
  <c r="AI852" i="14"/>
  <c r="AH852" i="14"/>
  <c r="AG852" i="14"/>
  <c r="AJ852" i="14"/>
  <c r="AM852" i="14"/>
  <c r="AL852" i="14"/>
  <c r="AN860" i="14"/>
  <c r="AK860" i="14"/>
  <c r="AI860" i="14"/>
  <c r="AH860" i="14"/>
  <c r="AG860" i="14"/>
  <c r="AJ860" i="14"/>
  <c r="AM860" i="14"/>
  <c r="AL860" i="14"/>
  <c r="AN868" i="14"/>
  <c r="AM868" i="14"/>
  <c r="AK868" i="14"/>
  <c r="AI868" i="14"/>
  <c r="AH868" i="14"/>
  <c r="AG868" i="14"/>
  <c r="AL868" i="14"/>
  <c r="AJ868" i="14"/>
  <c r="AN876" i="14"/>
  <c r="AM876" i="14"/>
  <c r="AK876" i="14"/>
  <c r="AJ876" i="14"/>
  <c r="AI876" i="14"/>
  <c r="AH876" i="14"/>
  <c r="AG876" i="14"/>
  <c r="AO876" i="14" s="1"/>
  <c r="AL876" i="14"/>
  <c r="AN884" i="14"/>
  <c r="AM884" i="14"/>
  <c r="AL884" i="14"/>
  <c r="AK884" i="14"/>
  <c r="AJ884" i="14"/>
  <c r="AI884" i="14"/>
  <c r="AH884" i="14"/>
  <c r="AG884" i="14"/>
  <c r="AN892" i="14"/>
  <c r="AM892" i="14"/>
  <c r="AL892" i="14"/>
  <c r="AK892" i="14"/>
  <c r="AJ892" i="14"/>
  <c r="AI892" i="14"/>
  <c r="AH892" i="14"/>
  <c r="AG892" i="14"/>
  <c r="AN900" i="14"/>
  <c r="AM900" i="14"/>
  <c r="AL900" i="14"/>
  <c r="AK900" i="14"/>
  <c r="AJ900" i="14"/>
  <c r="AI900" i="14"/>
  <c r="AH900" i="14"/>
  <c r="AG900" i="14"/>
  <c r="AN908" i="14"/>
  <c r="AM908" i="14"/>
  <c r="AL908" i="14"/>
  <c r="AK908" i="14"/>
  <c r="AJ908" i="14"/>
  <c r="AI908" i="14"/>
  <c r="AH908" i="14"/>
  <c r="AG908" i="14"/>
  <c r="AN916" i="14"/>
  <c r="AM916" i="14"/>
  <c r="AL916" i="14"/>
  <c r="AK916" i="14"/>
  <c r="AJ916" i="14"/>
  <c r="AI916" i="14"/>
  <c r="AH916" i="14"/>
  <c r="AG916" i="14"/>
  <c r="AN924" i="14"/>
  <c r="AM924" i="14"/>
  <c r="AL924" i="14"/>
  <c r="AK924" i="14"/>
  <c r="AJ924" i="14"/>
  <c r="AI924" i="14"/>
  <c r="AH924" i="14"/>
  <c r="AG924" i="14"/>
  <c r="AN932" i="14"/>
  <c r="AM932" i="14"/>
  <c r="AL932" i="14"/>
  <c r="AK932" i="14"/>
  <c r="AJ932" i="14"/>
  <c r="AI932" i="14"/>
  <c r="AH932" i="14"/>
  <c r="AG932" i="14"/>
  <c r="AN940" i="14"/>
  <c r="AM940" i="14"/>
  <c r="AL940" i="14"/>
  <c r="AK940" i="14"/>
  <c r="AJ940" i="14"/>
  <c r="AI940" i="14"/>
  <c r="AH940" i="14"/>
  <c r="AG940" i="14"/>
  <c r="AN948" i="14"/>
  <c r="AM948" i="14"/>
  <c r="AL948" i="14"/>
  <c r="AK948" i="14"/>
  <c r="AJ948" i="14"/>
  <c r="AI948" i="14"/>
  <c r="AH948" i="14"/>
  <c r="AG948" i="14"/>
  <c r="AO948" i="14" s="1"/>
  <c r="AN956" i="14"/>
  <c r="AM956" i="14"/>
  <c r="AL956" i="14"/>
  <c r="AK956" i="14"/>
  <c r="AJ956" i="14"/>
  <c r="AI956" i="14"/>
  <c r="AH956" i="14"/>
  <c r="AG956" i="14"/>
  <c r="AN964" i="14"/>
  <c r="AM964" i="14"/>
  <c r="AL964" i="14"/>
  <c r="AK964" i="14"/>
  <c r="AJ964" i="14"/>
  <c r="AI964" i="14"/>
  <c r="AH964" i="14"/>
  <c r="AG964" i="14"/>
  <c r="AN972" i="14"/>
  <c r="AM972" i="14"/>
  <c r="AL972" i="14"/>
  <c r="AK972" i="14"/>
  <c r="AJ972" i="14"/>
  <c r="AI972" i="14"/>
  <c r="AH972" i="14"/>
  <c r="AG972" i="14"/>
  <c r="AN988" i="14"/>
  <c r="AM988" i="14"/>
  <c r="AL988" i="14"/>
  <c r="AK988" i="14"/>
  <c r="AJ988" i="14"/>
  <c r="AI988" i="14"/>
  <c r="AH988" i="14"/>
  <c r="AG988" i="14"/>
  <c r="AN996" i="14"/>
  <c r="AM996" i="14"/>
  <c r="AL996" i="14"/>
  <c r="AK996" i="14"/>
  <c r="AJ996" i="14"/>
  <c r="AI996" i="14"/>
  <c r="AH996" i="14"/>
  <c r="AG996" i="14"/>
  <c r="AJ1004" i="14"/>
  <c r="AN1004" i="14"/>
  <c r="AK1004" i="14"/>
  <c r="AI1004" i="14"/>
  <c r="AH1004" i="14"/>
  <c r="AG1004" i="14"/>
  <c r="AM1004" i="14"/>
  <c r="AL1004" i="14"/>
  <c r="AJ1012" i="14"/>
  <c r="AN1012" i="14"/>
  <c r="AK1012" i="14"/>
  <c r="AI1012" i="14"/>
  <c r="AH1012" i="14"/>
  <c r="AG1012" i="14"/>
  <c r="AM1012" i="14"/>
  <c r="AL1012" i="14"/>
  <c r="AJ1020" i="14"/>
  <c r="AN1020" i="14"/>
  <c r="AK1020" i="14"/>
  <c r="AI1020" i="14"/>
  <c r="AH1020" i="14"/>
  <c r="AG1020" i="14"/>
  <c r="AM1020" i="14"/>
  <c r="AL1020" i="14"/>
  <c r="AJ1028" i="14"/>
  <c r="AN1028" i="14"/>
  <c r="AK1028" i="14"/>
  <c r="AI1028" i="14"/>
  <c r="AH1028" i="14"/>
  <c r="AG1028" i="14"/>
  <c r="AM1028" i="14"/>
  <c r="AL1028" i="14"/>
  <c r="AJ1044" i="14"/>
  <c r="AN1044" i="14"/>
  <c r="AK1044" i="14"/>
  <c r="AI1044" i="14"/>
  <c r="AH1044" i="14"/>
  <c r="AG1044" i="14"/>
  <c r="AM1044" i="14"/>
  <c r="AL1044" i="14"/>
  <c r="AJ1052" i="14"/>
  <c r="AN1052" i="14"/>
  <c r="AK1052" i="14"/>
  <c r="AI1052" i="14"/>
  <c r="AH1052" i="14"/>
  <c r="AG1052" i="14"/>
  <c r="AM1052" i="14"/>
  <c r="AL1052" i="14"/>
  <c r="AJ1060" i="14"/>
  <c r="AI1060" i="14"/>
  <c r="AG1060" i="14"/>
  <c r="AN1060" i="14"/>
  <c r="AM1060" i="14"/>
  <c r="AL1060" i="14"/>
  <c r="AK1060" i="14"/>
  <c r="AH1060" i="14"/>
  <c r="AJ1068" i="14"/>
  <c r="AI1068" i="14"/>
  <c r="AG1068" i="14"/>
  <c r="AN1068" i="14"/>
  <c r="AM1068" i="14"/>
  <c r="AL1068" i="14"/>
  <c r="AK1068" i="14"/>
  <c r="AH1068" i="14"/>
  <c r="AM1076" i="14"/>
  <c r="AL1076" i="14"/>
  <c r="AK1076" i="14"/>
  <c r="AJ1076" i="14"/>
  <c r="AI1076" i="14"/>
  <c r="AH1076" i="14"/>
  <c r="AG1076" i="14"/>
  <c r="AN1076" i="14"/>
  <c r="AM1084" i="14"/>
  <c r="AL1084" i="14"/>
  <c r="AK1084" i="14"/>
  <c r="AJ1084" i="14"/>
  <c r="AI1084" i="14"/>
  <c r="AH1084" i="14"/>
  <c r="AG1084" i="14"/>
  <c r="AN1084" i="14"/>
  <c r="AM1100" i="14"/>
  <c r="AN1100" i="14"/>
  <c r="AL1100" i="14"/>
  <c r="AK1100" i="14"/>
  <c r="AJ1100" i="14"/>
  <c r="AI1100" i="14"/>
  <c r="AH1100" i="14"/>
  <c r="AG1100" i="14"/>
  <c r="AM1108" i="14"/>
  <c r="AJ1108" i="14"/>
  <c r="AI1108" i="14"/>
  <c r="AH1108" i="14"/>
  <c r="AG1108" i="14"/>
  <c r="AN1108" i="14"/>
  <c r="AL1108" i="14"/>
  <c r="AK1108" i="14"/>
  <c r="AM1116" i="14"/>
  <c r="AJ1116" i="14"/>
  <c r="AI1116" i="14"/>
  <c r="AH1116" i="14"/>
  <c r="AG1116" i="14"/>
  <c r="AN1116" i="14"/>
  <c r="AL1116" i="14"/>
  <c r="AK1116" i="14"/>
  <c r="AM1124" i="14"/>
  <c r="AJ1124" i="14"/>
  <c r="AI1124" i="14"/>
  <c r="AH1124" i="14"/>
  <c r="AG1124" i="14"/>
  <c r="AN1124" i="14"/>
  <c r="AL1124" i="14"/>
  <c r="AK1124" i="14"/>
  <c r="AI1132" i="14"/>
  <c r="AM1132" i="14"/>
  <c r="AL1132" i="14"/>
  <c r="AJ1132" i="14"/>
  <c r="AH1132" i="14"/>
  <c r="AG1132" i="14"/>
  <c r="AN1132" i="14"/>
  <c r="AK1132" i="14"/>
  <c r="AI1156" i="14"/>
  <c r="AH1156" i="14"/>
  <c r="AM1156" i="14"/>
  <c r="AL1156" i="14"/>
  <c r="AJ1156" i="14"/>
  <c r="AN1156" i="14"/>
  <c r="AK1156" i="14"/>
  <c r="AG1156" i="14"/>
  <c r="AI1164" i="14"/>
  <c r="AH1164" i="14"/>
  <c r="AM1164" i="14"/>
  <c r="AL1164" i="14"/>
  <c r="AJ1164" i="14"/>
  <c r="AN1164" i="14"/>
  <c r="AK1164" i="14"/>
  <c r="AG1164" i="14"/>
  <c r="AI1172" i="14"/>
  <c r="AH1172" i="14"/>
  <c r="AM1172" i="14"/>
  <c r="AL1172" i="14"/>
  <c r="AJ1172" i="14"/>
  <c r="AN1172" i="14"/>
  <c r="AK1172" i="14"/>
  <c r="AG1172" i="14"/>
  <c r="AI1180" i="14"/>
  <c r="AH1180" i="14"/>
  <c r="AM1180" i="14"/>
  <c r="AL1180" i="14"/>
  <c r="AJ1180" i="14"/>
  <c r="AN1180" i="14"/>
  <c r="AK1180" i="14"/>
  <c r="AG1180" i="14"/>
  <c r="AI1188" i="14"/>
  <c r="AH1188" i="14"/>
  <c r="AM1188" i="14"/>
  <c r="AL1188" i="14"/>
  <c r="AJ1188" i="14"/>
  <c r="AN1188" i="14"/>
  <c r="AK1188" i="14"/>
  <c r="AG1188" i="14"/>
  <c r="AI1196" i="14"/>
  <c r="AH1196" i="14"/>
  <c r="AM1196" i="14"/>
  <c r="AL1196" i="14"/>
  <c r="AJ1196" i="14"/>
  <c r="AN1196" i="14"/>
  <c r="AK1196" i="14"/>
  <c r="AG1196" i="14"/>
  <c r="AI1220" i="14"/>
  <c r="AH1220" i="14"/>
  <c r="AG1220" i="14"/>
  <c r="AM1220" i="14"/>
  <c r="AL1220" i="14"/>
  <c r="AJ1220" i="14"/>
  <c r="AN1220" i="14"/>
  <c r="AK1220" i="14"/>
  <c r="AN1228" i="14"/>
  <c r="AM1228" i="14"/>
  <c r="AL1228" i="14"/>
  <c r="AI1228" i="14"/>
  <c r="AH1228" i="14"/>
  <c r="AG1228" i="14"/>
  <c r="AJ1228" i="14"/>
  <c r="AK1228" i="14"/>
  <c r="AN1236" i="14"/>
  <c r="AM1236" i="14"/>
  <c r="AL1236" i="14"/>
  <c r="AI1236" i="14"/>
  <c r="AH1236" i="14"/>
  <c r="AG1236" i="14"/>
  <c r="AO1236" i="14" s="1"/>
  <c r="AJ1236" i="14"/>
  <c r="AK1236" i="14"/>
  <c r="AJ1244" i="14"/>
  <c r="AN1244" i="14"/>
  <c r="AM1244" i="14"/>
  <c r="AL1244" i="14"/>
  <c r="AI1244" i="14"/>
  <c r="AH1244" i="14"/>
  <c r="AK1244" i="14"/>
  <c r="AG1244" i="14"/>
  <c r="AJ1252" i="14"/>
  <c r="AN1252" i="14"/>
  <c r="AM1252" i="14"/>
  <c r="AL1252" i="14"/>
  <c r="AI1252" i="14"/>
  <c r="AH1252" i="14"/>
  <c r="AK1252" i="14"/>
  <c r="AG1252" i="14"/>
  <c r="AO1252" i="14" s="1"/>
  <c r="AK1260" i="14"/>
  <c r="AJ1260" i="14"/>
  <c r="AG1260" i="14"/>
  <c r="AN1260" i="14"/>
  <c r="AM1260" i="14"/>
  <c r="AL1260" i="14"/>
  <c r="AI1260" i="14"/>
  <c r="AH1260" i="14"/>
  <c r="AK1276" i="14"/>
  <c r="AJ1276" i="14"/>
  <c r="AG1276" i="14"/>
  <c r="AN1276" i="14"/>
  <c r="AM1276" i="14"/>
  <c r="AL1276" i="14"/>
  <c r="AI1276" i="14"/>
  <c r="AH1276" i="14"/>
  <c r="AK1284" i="14"/>
  <c r="AJ1284" i="14"/>
  <c r="AG1284" i="14"/>
  <c r="AN1284" i="14"/>
  <c r="AM1284" i="14"/>
  <c r="AL1284" i="14"/>
  <c r="AI1284" i="14"/>
  <c r="AH1284" i="14"/>
  <c r="AK1292" i="14"/>
  <c r="AJ1292" i="14"/>
  <c r="AG1292" i="14"/>
  <c r="AN1292" i="14"/>
  <c r="AM1292" i="14"/>
  <c r="AL1292" i="14"/>
  <c r="AI1292" i="14"/>
  <c r="AH1292" i="14"/>
  <c r="AK1300" i="14"/>
  <c r="AJ1300" i="14"/>
  <c r="AG1300" i="14"/>
  <c r="AO1300" i="14" s="1"/>
  <c r="AN1300" i="14"/>
  <c r="AM1300" i="14"/>
  <c r="AL1300" i="14"/>
  <c r="AI1300" i="14"/>
  <c r="AH1300" i="14"/>
  <c r="AK1316" i="14"/>
  <c r="AJ1316" i="14"/>
  <c r="AG1316" i="14"/>
  <c r="AN1316" i="14"/>
  <c r="AM1316" i="14"/>
  <c r="AL1316" i="14"/>
  <c r="AI1316" i="14"/>
  <c r="AH1316" i="14"/>
  <c r="AN1340" i="14"/>
  <c r="AM1340" i="14"/>
  <c r="AL1340" i="14"/>
  <c r="AI1340" i="14"/>
  <c r="AH1340" i="14"/>
  <c r="AG1340" i="14"/>
  <c r="AK1340" i="14"/>
  <c r="AJ1340" i="14"/>
  <c r="AI1348" i="14"/>
  <c r="AN1348" i="14"/>
  <c r="AM1348" i="14"/>
  <c r="AK1348" i="14"/>
  <c r="AJ1348" i="14"/>
  <c r="AL1348" i="14"/>
  <c r="AH1348" i="14"/>
  <c r="AG1348" i="14"/>
  <c r="AI1364" i="14"/>
  <c r="AN1364" i="14"/>
  <c r="AM1364" i="14"/>
  <c r="AK1364" i="14"/>
  <c r="AL1364" i="14"/>
  <c r="AJ1364" i="14"/>
  <c r="AG1364" i="14"/>
  <c r="AH1364" i="14"/>
  <c r="AI1372" i="14"/>
  <c r="AN1372" i="14"/>
  <c r="AM1372" i="14"/>
  <c r="AK1372" i="14"/>
  <c r="AL1372" i="14"/>
  <c r="AJ1372" i="14"/>
  <c r="AG1372" i="14"/>
  <c r="AH1372" i="14"/>
  <c r="AJ1404" i="14"/>
  <c r="AI1404" i="14"/>
  <c r="AN1404" i="14"/>
  <c r="AM1404" i="14"/>
  <c r="AL1404" i="14"/>
  <c r="AK1404" i="14"/>
  <c r="AH1404" i="14"/>
  <c r="AG1404" i="14"/>
  <c r="AJ1428" i="14"/>
  <c r="AI1428" i="14"/>
  <c r="AN1428" i="14"/>
  <c r="AM1428" i="14"/>
  <c r="AL1428" i="14"/>
  <c r="AK1428" i="14"/>
  <c r="AH1428" i="14"/>
  <c r="AG1428" i="14"/>
  <c r="AJ1436" i="14"/>
  <c r="AI1436" i="14"/>
  <c r="AN1436" i="14"/>
  <c r="AM1436" i="14"/>
  <c r="AL1436" i="14"/>
  <c r="AK1436" i="14"/>
  <c r="AH1436" i="14"/>
  <c r="AG1436" i="14"/>
  <c r="AI1468" i="14"/>
  <c r="AH1468" i="14"/>
  <c r="AM1468" i="14"/>
  <c r="AL1468" i="14"/>
  <c r="AK1468" i="14"/>
  <c r="AJ1468" i="14"/>
  <c r="AG1468" i="14"/>
  <c r="AN1468" i="14"/>
  <c r="AI1492" i="14"/>
  <c r="AH1492" i="14"/>
  <c r="AM1492" i="14"/>
  <c r="AL1492" i="14"/>
  <c r="AK1492" i="14"/>
  <c r="AJ1492" i="14"/>
  <c r="AG1492" i="14"/>
  <c r="AN1492" i="14"/>
  <c r="AI1500" i="14"/>
  <c r="AH1500" i="14"/>
  <c r="AM1500" i="14"/>
  <c r="AL1500" i="14"/>
  <c r="AK1500" i="14"/>
  <c r="AJ1500" i="14"/>
  <c r="AG1500" i="14"/>
  <c r="AN1500" i="14"/>
  <c r="AI1548" i="14"/>
  <c r="AH1548" i="14"/>
  <c r="AM1548" i="14"/>
  <c r="AL1548" i="14"/>
  <c r="AK1548" i="14"/>
  <c r="AJ1548" i="14"/>
  <c r="AG1548" i="14"/>
  <c r="AN1548" i="14"/>
  <c r="AI1556" i="14"/>
  <c r="AH1556" i="14"/>
  <c r="AM1556" i="14"/>
  <c r="AL1556" i="14"/>
  <c r="AK1556" i="14"/>
  <c r="AJ1556" i="14"/>
  <c r="AG1556" i="14"/>
  <c r="AN1556" i="14"/>
  <c r="AN1588" i="14"/>
  <c r="AK1588" i="14"/>
  <c r="AH1588" i="14"/>
  <c r="AM1588" i="14"/>
  <c r="AI1588" i="14"/>
  <c r="AG1588" i="14"/>
  <c r="AL1588" i="14"/>
  <c r="AJ1588" i="14"/>
  <c r="AG1612" i="14"/>
  <c r="AO1612" i="14" s="1"/>
  <c r="AN1612" i="14"/>
  <c r="AK1612" i="14"/>
  <c r="AJ1612" i="14"/>
  <c r="AI1612" i="14"/>
  <c r="AH1612" i="14"/>
  <c r="AM1612" i="14"/>
  <c r="AL1612" i="14"/>
  <c r="AG1620" i="14"/>
  <c r="AN1620" i="14"/>
  <c r="AK1620" i="14"/>
  <c r="AJ1620" i="14"/>
  <c r="AI1620" i="14"/>
  <c r="AH1620" i="14"/>
  <c r="AM1620" i="14"/>
  <c r="AL1620" i="14"/>
  <c r="AG1652" i="14"/>
  <c r="AN1652" i="14"/>
  <c r="AK1652" i="14"/>
  <c r="AJ1652" i="14"/>
  <c r="AI1652" i="14"/>
  <c r="AH1652" i="14"/>
  <c r="AM1652" i="14"/>
  <c r="AL1652" i="14"/>
  <c r="AG1676" i="14"/>
  <c r="AN1676" i="14"/>
  <c r="AK1676" i="14"/>
  <c r="AJ1676" i="14"/>
  <c r="AI1676" i="14"/>
  <c r="AH1676" i="14"/>
  <c r="AM1676" i="14"/>
  <c r="AL1676" i="14"/>
  <c r="AG1684" i="14"/>
  <c r="AN1684" i="14"/>
  <c r="AK1684" i="14"/>
  <c r="AJ1684" i="14"/>
  <c r="AI1684" i="14"/>
  <c r="AH1684" i="14"/>
  <c r="AM1684" i="14"/>
  <c r="AL1684" i="14"/>
  <c r="AK1716" i="14"/>
  <c r="AG1716" i="14"/>
  <c r="AO1716" i="14" s="1"/>
  <c r="AN1716" i="14"/>
  <c r="AM1716" i="14"/>
  <c r="AL1716" i="14"/>
  <c r="AJ1716" i="14"/>
  <c r="AI1716" i="14"/>
  <c r="AH1716" i="14"/>
  <c r="AK1740" i="14"/>
  <c r="AG1740" i="14"/>
  <c r="AO1740" i="14" s="1"/>
  <c r="AN1740" i="14"/>
  <c r="AM1740" i="14"/>
  <c r="AL1740" i="14"/>
  <c r="AJ1740" i="14"/>
  <c r="AI1740" i="14"/>
  <c r="AH1740" i="14"/>
  <c r="AI1166" i="14"/>
  <c r="AH1166" i="14"/>
  <c r="AM1166" i="14"/>
  <c r="AL1166" i="14"/>
  <c r="AJ1166" i="14"/>
  <c r="AN1166" i="14"/>
  <c r="AK1166" i="14"/>
  <c r="AG1166" i="14"/>
  <c r="AN1230" i="14"/>
  <c r="AM1230" i="14"/>
  <c r="AL1230" i="14"/>
  <c r="AG1230" i="14"/>
  <c r="AK1230" i="14"/>
  <c r="AJ1230" i="14"/>
  <c r="AH1230" i="14"/>
  <c r="AI1230" i="14"/>
  <c r="AK1310" i="14"/>
  <c r="AJ1310" i="14"/>
  <c r="AG1310" i="14"/>
  <c r="AN1310" i="14"/>
  <c r="AM1310" i="14"/>
  <c r="AL1310" i="14"/>
  <c r="AI1310" i="14"/>
  <c r="AH1310" i="14"/>
  <c r="AC3" i="85"/>
  <c r="AG3" i="85" s="1"/>
  <c r="V3" i="88" s="1"/>
  <c r="AC11" i="85"/>
  <c r="AG11" i="85" s="1"/>
  <c r="V11" i="88" s="1"/>
  <c r="AC20" i="85"/>
  <c r="AG20" i="85" s="1"/>
  <c r="V20" i="88" s="1"/>
  <c r="AI1175" i="14"/>
  <c r="AH1175" i="14"/>
  <c r="AM1175" i="14"/>
  <c r="AL1175" i="14"/>
  <c r="AJ1175" i="14"/>
  <c r="AN1175" i="14"/>
  <c r="AK1175" i="14"/>
  <c r="AG1175" i="14"/>
  <c r="AJ1439" i="14"/>
  <c r="AI1439" i="14"/>
  <c r="AN1439" i="14"/>
  <c r="AM1439" i="14"/>
  <c r="AL1439" i="14"/>
  <c r="AK1439" i="14"/>
  <c r="AH1439" i="14"/>
  <c r="AG1439" i="14"/>
  <c r="AI1511" i="14"/>
  <c r="AH1511" i="14"/>
  <c r="AM1511" i="14"/>
  <c r="AL1511" i="14"/>
  <c r="AK1511" i="14"/>
  <c r="AJ1511" i="14"/>
  <c r="AN1511" i="14"/>
  <c r="AG1511" i="14"/>
  <c r="AI1527" i="14"/>
  <c r="AH1527" i="14"/>
  <c r="AM1527" i="14"/>
  <c r="AL1527" i="14"/>
  <c r="AK1527" i="14"/>
  <c r="AJ1527" i="14"/>
  <c r="AN1527" i="14"/>
  <c r="AG1527" i="14"/>
  <c r="AN1599" i="14"/>
  <c r="AK1599" i="14"/>
  <c r="AI1599" i="14"/>
  <c r="AH1599" i="14"/>
  <c r="AM1599" i="14"/>
  <c r="AL1599" i="14"/>
  <c r="AJ1599" i="14"/>
  <c r="AG1599" i="14"/>
  <c r="AG1623" i="14"/>
  <c r="AN1623" i="14"/>
  <c r="AK1623" i="14"/>
  <c r="AJ1623" i="14"/>
  <c r="AI1623" i="14"/>
  <c r="AH1623" i="14"/>
  <c r="AL1623" i="14"/>
  <c r="AM1623" i="14"/>
  <c r="AG1671" i="14"/>
  <c r="AN1671" i="14"/>
  <c r="AK1671" i="14"/>
  <c r="AJ1671" i="14"/>
  <c r="AI1671" i="14"/>
  <c r="AH1671" i="14"/>
  <c r="AM1671" i="14"/>
  <c r="AL1671" i="14"/>
  <c r="AG1695" i="14"/>
  <c r="AO1695" i="14" s="1"/>
  <c r="AN1695" i="14"/>
  <c r="AM1695" i="14"/>
  <c r="AL1695" i="14"/>
  <c r="AK1695" i="14"/>
  <c r="AH1695" i="14"/>
  <c r="AJ1695" i="14"/>
  <c r="AI1695" i="14"/>
  <c r="AC4" i="85"/>
  <c r="AG4" i="85" s="1"/>
  <c r="V4" i="88" s="1"/>
  <c r="AC5" i="85"/>
  <c r="AG5" i="85" s="1"/>
  <c r="V5" i="88" s="1"/>
  <c r="AC15" i="85"/>
  <c r="AG15" i="85" s="1"/>
  <c r="V15" i="88" s="1"/>
  <c r="AC23" i="85"/>
  <c r="AG23" i="85" s="1"/>
  <c r="V23" i="88" s="1"/>
  <c r="AN952" i="14"/>
  <c r="AM952" i="14"/>
  <c r="AL952" i="14"/>
  <c r="AK952" i="14"/>
  <c r="AJ952" i="14"/>
  <c r="AI952" i="14"/>
  <c r="AH952" i="14"/>
  <c r="AG952" i="14"/>
  <c r="AJ1008" i="14"/>
  <c r="AN1008" i="14"/>
  <c r="AK1008" i="14"/>
  <c r="AI1008" i="14"/>
  <c r="AH1008" i="14"/>
  <c r="AG1008" i="14"/>
  <c r="AM1008" i="14"/>
  <c r="AL1008" i="14"/>
  <c r="AC27" i="85"/>
  <c r="AG27" i="85" s="1"/>
  <c r="V27" i="88" s="1"/>
  <c r="AM1120" i="14"/>
  <c r="AJ1120" i="14"/>
  <c r="AI1120" i="14"/>
  <c r="AH1120" i="14"/>
  <c r="AG1120" i="14"/>
  <c r="AN1120" i="14"/>
  <c r="AL1120" i="14"/>
  <c r="AK1120" i="14"/>
  <c r="AI1176" i="14"/>
  <c r="AH1176" i="14"/>
  <c r="AM1176" i="14"/>
  <c r="AL1176" i="14"/>
  <c r="AJ1176" i="14"/>
  <c r="AK1176" i="14"/>
  <c r="AG1176" i="14"/>
  <c r="AN1176" i="14"/>
  <c r="AI1184" i="14"/>
  <c r="AH1184" i="14"/>
  <c r="AM1184" i="14"/>
  <c r="AL1184" i="14"/>
  <c r="AJ1184" i="14"/>
  <c r="AK1184" i="14"/>
  <c r="AG1184" i="14"/>
  <c r="AN1184" i="14"/>
  <c r="AC32" i="85"/>
  <c r="AG32" i="85" s="1"/>
  <c r="V32" i="88" s="1"/>
  <c r="AF1240" i="14"/>
  <c r="AJ1248" i="14"/>
  <c r="AN1248" i="14"/>
  <c r="AM1248" i="14"/>
  <c r="AL1248" i="14"/>
  <c r="AI1248" i="14"/>
  <c r="AH1248" i="14"/>
  <c r="AK1248" i="14"/>
  <c r="AG1248" i="14"/>
  <c r="AK1296" i="14"/>
  <c r="AJ1296" i="14"/>
  <c r="AG1296" i="14"/>
  <c r="AN1296" i="14"/>
  <c r="AM1296" i="14"/>
  <c r="AL1296" i="14"/>
  <c r="AI1296" i="14"/>
  <c r="AH1296" i="14"/>
  <c r="AK1304" i="14"/>
  <c r="AJ1304" i="14"/>
  <c r="AG1304" i="14"/>
  <c r="AO1304" i="14" s="1"/>
  <c r="AN1304" i="14"/>
  <c r="AM1304" i="14"/>
  <c r="AL1304" i="14"/>
  <c r="AI1304" i="14"/>
  <c r="AH1304" i="14"/>
  <c r="AK1328" i="14"/>
  <c r="AJ1328" i="14"/>
  <c r="AG1328" i="14"/>
  <c r="AN1328" i="14"/>
  <c r="AM1328" i="14"/>
  <c r="AL1328" i="14"/>
  <c r="AI1328" i="14"/>
  <c r="AH1328" i="14"/>
  <c r="AI1360" i="14"/>
  <c r="AN1360" i="14"/>
  <c r="AM1360" i="14"/>
  <c r="AK1360" i="14"/>
  <c r="AL1360" i="14"/>
  <c r="AJ1360" i="14"/>
  <c r="AH1360" i="14"/>
  <c r="AG1360" i="14"/>
  <c r="AI1368" i="14"/>
  <c r="AN1368" i="14"/>
  <c r="AM1368" i="14"/>
  <c r="AK1368" i="14"/>
  <c r="AL1368" i="14"/>
  <c r="AJ1368" i="14"/>
  <c r="AH1368" i="14"/>
  <c r="AG1368" i="14"/>
  <c r="AI1384" i="14"/>
  <c r="AN1384" i="14"/>
  <c r="AM1384" i="14"/>
  <c r="AK1384" i="14"/>
  <c r="AL1384" i="14"/>
  <c r="AJ1384" i="14"/>
  <c r="AH1384" i="14"/>
  <c r="AG1384" i="14"/>
  <c r="AJ1392" i="14"/>
  <c r="AI1392" i="14"/>
  <c r="AN1392" i="14"/>
  <c r="AM1392" i="14"/>
  <c r="AK1392" i="14"/>
  <c r="AL1392" i="14"/>
  <c r="AH1392" i="14"/>
  <c r="AG1392" i="14"/>
  <c r="AJ1416" i="14"/>
  <c r="AI1416" i="14"/>
  <c r="AN1416" i="14"/>
  <c r="AM1416" i="14"/>
  <c r="AL1416" i="14"/>
  <c r="AK1416" i="14"/>
  <c r="AH1416" i="14"/>
  <c r="AG1416" i="14"/>
  <c r="AJ1424" i="14"/>
  <c r="AI1424" i="14"/>
  <c r="AN1424" i="14"/>
  <c r="AM1424" i="14"/>
  <c r="AL1424" i="14"/>
  <c r="AK1424" i="14"/>
  <c r="AH1424" i="14"/>
  <c r="AG1424" i="14"/>
  <c r="AJ1432" i="14"/>
  <c r="AI1432" i="14"/>
  <c r="AN1432" i="14"/>
  <c r="AM1432" i="14"/>
  <c r="AL1432" i="14"/>
  <c r="AK1432" i="14"/>
  <c r="AH1432" i="14"/>
  <c r="AG1432" i="14"/>
  <c r="AJ1448" i="14"/>
  <c r="AI1448" i="14"/>
  <c r="AN1448" i="14"/>
  <c r="AM1448" i="14"/>
  <c r="AL1448" i="14"/>
  <c r="AK1448" i="14"/>
  <c r="AH1448" i="14"/>
  <c r="AG1448" i="14"/>
  <c r="AJ1456" i="14"/>
  <c r="AI1456" i="14"/>
  <c r="AN1456" i="14"/>
  <c r="AM1456" i="14"/>
  <c r="AL1456" i="14"/>
  <c r="AK1456" i="14"/>
  <c r="AH1456" i="14"/>
  <c r="AG1456" i="14"/>
  <c r="AO1456" i="14" s="1"/>
  <c r="AC42" i="85"/>
  <c r="AG42" i="85" s="1"/>
  <c r="V42" i="88" s="1"/>
  <c r="AI1480" i="14"/>
  <c r="AH1480" i="14"/>
  <c r="AM1480" i="14"/>
  <c r="AL1480" i="14"/>
  <c r="AK1480" i="14"/>
  <c r="AJ1480" i="14"/>
  <c r="AG1480" i="14"/>
  <c r="AN1480" i="14"/>
  <c r="AI1488" i="14"/>
  <c r="AH1488" i="14"/>
  <c r="AM1488" i="14"/>
  <c r="AL1488" i="14"/>
  <c r="AK1488" i="14"/>
  <c r="AJ1488" i="14"/>
  <c r="AG1488" i="14"/>
  <c r="AN1488" i="14"/>
  <c r="AI1496" i="14"/>
  <c r="AH1496" i="14"/>
  <c r="AM1496" i="14"/>
  <c r="AL1496" i="14"/>
  <c r="AK1496" i="14"/>
  <c r="AJ1496" i="14"/>
  <c r="AG1496" i="14"/>
  <c r="AN1496" i="14"/>
  <c r="AI1512" i="14"/>
  <c r="AH1512" i="14"/>
  <c r="AM1512" i="14"/>
  <c r="AL1512" i="14"/>
  <c r="AK1512" i="14"/>
  <c r="AJ1512" i="14"/>
  <c r="AG1512" i="14"/>
  <c r="AN1512" i="14"/>
  <c r="AI1520" i="14"/>
  <c r="AH1520" i="14"/>
  <c r="AM1520" i="14"/>
  <c r="AL1520" i="14"/>
  <c r="AK1520" i="14"/>
  <c r="AJ1520" i="14"/>
  <c r="AG1520" i="14"/>
  <c r="AN1520" i="14"/>
  <c r="AI1536" i="14"/>
  <c r="AH1536" i="14"/>
  <c r="AM1536" i="14"/>
  <c r="AL1536" i="14"/>
  <c r="AK1536" i="14"/>
  <c r="AJ1536" i="14"/>
  <c r="AG1536" i="14"/>
  <c r="AN1536" i="14"/>
  <c r="AI1544" i="14"/>
  <c r="AH1544" i="14"/>
  <c r="AM1544" i="14"/>
  <c r="AL1544" i="14"/>
  <c r="AK1544" i="14"/>
  <c r="AJ1544" i="14"/>
  <c r="AG1544" i="14"/>
  <c r="AN1544" i="14"/>
  <c r="AC44" i="85"/>
  <c r="AG44" i="85" s="1"/>
  <c r="V44" i="88" s="1"/>
  <c r="AF1552" i="14"/>
  <c r="AI1568" i="14"/>
  <c r="AH1568" i="14"/>
  <c r="AM1568" i="14"/>
  <c r="AL1568" i="14"/>
  <c r="AK1568" i="14"/>
  <c r="AJ1568" i="14"/>
  <c r="AG1568" i="14"/>
  <c r="AN1568" i="14"/>
  <c r="AI1576" i="14"/>
  <c r="AH1576" i="14"/>
  <c r="AM1576" i="14"/>
  <c r="AL1576" i="14"/>
  <c r="AK1576" i="14"/>
  <c r="AJ1576" i="14"/>
  <c r="AG1576" i="14"/>
  <c r="AN1576" i="14"/>
  <c r="AG1600" i="14"/>
  <c r="AN1600" i="14"/>
  <c r="AK1600" i="14"/>
  <c r="AI1600" i="14"/>
  <c r="AH1600" i="14"/>
  <c r="AM1600" i="14"/>
  <c r="AL1600" i="14"/>
  <c r="AJ1600" i="14"/>
  <c r="AG1608" i="14"/>
  <c r="AN1608" i="14"/>
  <c r="AK1608" i="14"/>
  <c r="AJ1608" i="14"/>
  <c r="AI1608" i="14"/>
  <c r="AH1608" i="14"/>
  <c r="AM1608" i="14"/>
  <c r="AL1608" i="14"/>
  <c r="AG1616" i="14"/>
  <c r="AN1616" i="14"/>
  <c r="AK1616" i="14"/>
  <c r="AJ1616" i="14"/>
  <c r="AI1616" i="14"/>
  <c r="AH1616" i="14"/>
  <c r="AM1616" i="14"/>
  <c r="AL1616" i="14"/>
  <c r="AN961" i="14"/>
  <c r="AM961" i="14"/>
  <c r="AL961" i="14"/>
  <c r="AK961" i="14"/>
  <c r="AJ961" i="14"/>
  <c r="AI961" i="14"/>
  <c r="AH961" i="14"/>
  <c r="AG961" i="14"/>
  <c r="AJ1017" i="14"/>
  <c r="AN1017" i="14"/>
  <c r="AM1017" i="14"/>
  <c r="AL1017" i="14"/>
  <c r="AK1017" i="14"/>
  <c r="AI1017" i="14"/>
  <c r="AH1017" i="14"/>
  <c r="AG1017" i="14"/>
  <c r="AM1073" i="14"/>
  <c r="AJ1073" i="14"/>
  <c r="AI1073" i="14"/>
  <c r="AG1073" i="14"/>
  <c r="AN1073" i="14"/>
  <c r="AH1073" i="14"/>
  <c r="AL1073" i="14"/>
  <c r="AK1073" i="14"/>
  <c r="AM1121" i="14"/>
  <c r="AJ1121" i="14"/>
  <c r="AL1121" i="14"/>
  <c r="AK1121" i="14"/>
  <c r="AI1121" i="14"/>
  <c r="AH1121" i="14"/>
  <c r="AG1121" i="14"/>
  <c r="AN1121" i="14"/>
  <c r="AI1129" i="14"/>
  <c r="AM1129" i="14"/>
  <c r="AL1129" i="14"/>
  <c r="AJ1129" i="14"/>
  <c r="AN1129" i="14"/>
  <c r="AK1129" i="14"/>
  <c r="AH1129" i="14"/>
  <c r="AG1129" i="14"/>
  <c r="AI1185" i="14"/>
  <c r="AH1185" i="14"/>
  <c r="AM1185" i="14"/>
  <c r="AL1185" i="14"/>
  <c r="AJ1185" i="14"/>
  <c r="AN1185" i="14"/>
  <c r="AK1185" i="14"/>
  <c r="AG1185" i="14"/>
  <c r="AI1193" i="14"/>
  <c r="AH1193" i="14"/>
  <c r="AM1193" i="14"/>
  <c r="AL1193" i="14"/>
  <c r="AJ1193" i="14"/>
  <c r="AN1193" i="14"/>
  <c r="AK1193" i="14"/>
  <c r="AG1193" i="14"/>
  <c r="AC31" i="85"/>
  <c r="AG31" i="85" s="1"/>
  <c r="V31" i="88" s="1"/>
  <c r="AJ1249" i="14"/>
  <c r="AN1249" i="14"/>
  <c r="AM1249" i="14"/>
  <c r="AL1249" i="14"/>
  <c r="AI1249" i="14"/>
  <c r="AH1249" i="14"/>
  <c r="AG1249" i="14"/>
  <c r="AK1249" i="14"/>
  <c r="AJ1257" i="14"/>
  <c r="AG1257" i="14"/>
  <c r="AN1257" i="14"/>
  <c r="AM1257" i="14"/>
  <c r="AL1257" i="14"/>
  <c r="AK1257" i="14"/>
  <c r="AI1257" i="14"/>
  <c r="AH1257" i="14"/>
  <c r="AC34" i="85"/>
  <c r="AG34" i="85" s="1"/>
  <c r="V34" i="88" s="1"/>
  <c r="AK1305" i="14"/>
  <c r="AJ1305" i="14"/>
  <c r="AG1305" i="14"/>
  <c r="AO1305" i="14" s="1"/>
  <c r="AN1305" i="14"/>
  <c r="AM1305" i="14"/>
  <c r="AL1305" i="14"/>
  <c r="AH1305" i="14"/>
  <c r="AI1305" i="14"/>
  <c r="AK1313" i="14"/>
  <c r="AJ1313" i="14"/>
  <c r="AG1313" i="14"/>
  <c r="AN1313" i="14"/>
  <c r="AM1313" i="14"/>
  <c r="AL1313" i="14"/>
  <c r="AH1313" i="14"/>
  <c r="AI1313" i="14"/>
  <c r="AN1337" i="14"/>
  <c r="AM1337" i="14"/>
  <c r="AG1337" i="14"/>
  <c r="AK1337" i="14"/>
  <c r="AJ1337" i="14"/>
  <c r="AI1337" i="14"/>
  <c r="AH1337" i="14"/>
  <c r="AL1337" i="14"/>
  <c r="AI1361" i="14"/>
  <c r="AN1361" i="14"/>
  <c r="AM1361" i="14"/>
  <c r="AK1361" i="14"/>
  <c r="AL1361" i="14"/>
  <c r="AJ1361" i="14"/>
  <c r="AH1361" i="14"/>
  <c r="AG1361" i="14"/>
  <c r="AI1369" i="14"/>
  <c r="AN1369" i="14"/>
  <c r="AM1369" i="14"/>
  <c r="AK1369" i="14"/>
  <c r="AL1369" i="14"/>
  <c r="AJ1369" i="14"/>
  <c r="AH1369" i="14"/>
  <c r="AG1369" i="14"/>
  <c r="AC38" i="85"/>
  <c r="AG38" i="85" s="1"/>
  <c r="V38" i="88" s="1"/>
  <c r="AF1377" i="14"/>
  <c r="AJ1393" i="14"/>
  <c r="AI1393" i="14"/>
  <c r="AN1393" i="14"/>
  <c r="AM1393" i="14"/>
  <c r="AK1393" i="14"/>
  <c r="AL1393" i="14"/>
  <c r="AH1393" i="14"/>
  <c r="AG1393" i="14"/>
  <c r="AF1401" i="14"/>
  <c r="AC39" i="85"/>
  <c r="AJ1425" i="14"/>
  <c r="AI1425" i="14"/>
  <c r="AN1425" i="14"/>
  <c r="AM1425" i="14"/>
  <c r="AL1425" i="14"/>
  <c r="AK1425" i="14"/>
  <c r="AH1425" i="14"/>
  <c r="AG1425" i="14"/>
  <c r="AJ1433" i="14"/>
  <c r="AI1433" i="14"/>
  <c r="AN1433" i="14"/>
  <c r="AM1433" i="14"/>
  <c r="AL1433" i="14"/>
  <c r="AK1433" i="14"/>
  <c r="AH1433" i="14"/>
  <c r="AG1433" i="14"/>
  <c r="AJ1441" i="14"/>
  <c r="AI1441" i="14"/>
  <c r="AN1441" i="14"/>
  <c r="AM1441" i="14"/>
  <c r="AL1441" i="14"/>
  <c r="AK1441" i="14"/>
  <c r="AH1441" i="14"/>
  <c r="AG1441" i="14"/>
  <c r="AJ1457" i="14"/>
  <c r="AI1457" i="14"/>
  <c r="AN1457" i="14"/>
  <c r="AM1457" i="14"/>
  <c r="AL1457" i="14"/>
  <c r="AK1457" i="14"/>
  <c r="AH1457" i="14"/>
  <c r="AG1457" i="14"/>
  <c r="AO1457" i="14" s="1"/>
  <c r="AI1465" i="14"/>
  <c r="AM1465" i="14"/>
  <c r="AN1465" i="14"/>
  <c r="AL1465" i="14"/>
  <c r="AH1465" i="14"/>
  <c r="AG1465" i="14"/>
  <c r="AO1465" i="14" s="1"/>
  <c r="AK1465" i="14"/>
  <c r="AJ1465" i="14"/>
  <c r="AI1489" i="14"/>
  <c r="AH1489" i="14"/>
  <c r="AM1489" i="14"/>
  <c r="AL1489" i="14"/>
  <c r="AK1489" i="14"/>
  <c r="AJ1489" i="14"/>
  <c r="AN1489" i="14"/>
  <c r="AG1489" i="14"/>
  <c r="AI1497" i="14"/>
  <c r="AH1497" i="14"/>
  <c r="AM1497" i="14"/>
  <c r="AL1497" i="14"/>
  <c r="AK1497" i="14"/>
  <c r="AJ1497" i="14"/>
  <c r="AN1497" i="14"/>
  <c r="AG1497" i="14"/>
  <c r="AI1505" i="14"/>
  <c r="AH1505" i="14"/>
  <c r="AM1505" i="14"/>
  <c r="AL1505" i="14"/>
  <c r="AK1505" i="14"/>
  <c r="AJ1505" i="14"/>
  <c r="AN1505" i="14"/>
  <c r="AG1505" i="14"/>
  <c r="AI1521" i="14"/>
  <c r="AH1521" i="14"/>
  <c r="AM1521" i="14"/>
  <c r="AL1521" i="14"/>
  <c r="AK1521" i="14"/>
  <c r="AJ1521" i="14"/>
  <c r="AN1521" i="14"/>
  <c r="AG1521" i="14"/>
  <c r="AI1545" i="14"/>
  <c r="AH1545" i="14"/>
  <c r="AM1545" i="14"/>
  <c r="AL1545" i="14"/>
  <c r="AK1545" i="14"/>
  <c r="AJ1545" i="14"/>
  <c r="AN1545" i="14"/>
  <c r="AG1545" i="14"/>
  <c r="AI1553" i="14"/>
  <c r="AH1553" i="14"/>
  <c r="AM1553" i="14"/>
  <c r="AL1553" i="14"/>
  <c r="AK1553" i="14"/>
  <c r="AJ1553" i="14"/>
  <c r="AN1553" i="14"/>
  <c r="AG1553" i="14"/>
  <c r="AI1561" i="14"/>
  <c r="AH1561" i="14"/>
  <c r="AM1561" i="14"/>
  <c r="AL1561" i="14"/>
  <c r="AK1561" i="14"/>
  <c r="AJ1561" i="14"/>
  <c r="AN1561" i="14"/>
  <c r="AG1561" i="14"/>
  <c r="AI1577" i="14"/>
  <c r="AH1577" i="14"/>
  <c r="AM1577" i="14"/>
  <c r="AL1577" i="14"/>
  <c r="AK1577" i="14"/>
  <c r="AJ1577" i="14"/>
  <c r="AN1577" i="14"/>
  <c r="AG1577" i="14"/>
  <c r="AN1585" i="14"/>
  <c r="AK1585" i="14"/>
  <c r="AH1585" i="14"/>
  <c r="AM1585" i="14"/>
  <c r="AL1585" i="14"/>
  <c r="AG1585" i="14"/>
  <c r="AJ1585" i="14"/>
  <c r="AI1585" i="14"/>
  <c r="AG1609" i="14"/>
  <c r="AN1609" i="14"/>
  <c r="AK1609" i="14"/>
  <c r="AJ1609" i="14"/>
  <c r="AI1609" i="14"/>
  <c r="AH1609" i="14"/>
  <c r="AM1609" i="14"/>
  <c r="AL1609" i="14"/>
  <c r="AG1617" i="14"/>
  <c r="AN1617" i="14"/>
  <c r="AK1617" i="14"/>
  <c r="AJ1617" i="14"/>
  <c r="AI1617" i="14"/>
  <c r="AH1617" i="14"/>
  <c r="AM1617" i="14"/>
  <c r="AL1617" i="14"/>
  <c r="AC24" i="85"/>
  <c r="AG24" i="85" s="1"/>
  <c r="V24" i="88" s="1"/>
  <c r="AC40" i="85"/>
  <c r="AG40" i="85" s="1"/>
  <c r="V40" i="88" s="1"/>
  <c r="AC10" i="85"/>
  <c r="AG10" i="85" s="1"/>
  <c r="V10" i="88" s="1"/>
  <c r="AC13" i="85"/>
  <c r="AG13" i="85" s="1"/>
  <c r="V13" i="88" s="1"/>
  <c r="AN971" i="14"/>
  <c r="AM971" i="14"/>
  <c r="AL971" i="14"/>
  <c r="AK971" i="14"/>
  <c r="AJ971" i="14"/>
  <c r="AI971" i="14"/>
  <c r="AH971" i="14"/>
  <c r="AG971" i="14"/>
  <c r="AJ1027" i="14"/>
  <c r="AN1027" i="14"/>
  <c r="AH1027" i="14"/>
  <c r="AG1027" i="14"/>
  <c r="AM1027" i="14"/>
  <c r="AL1027" i="14"/>
  <c r="AK1027" i="14"/>
  <c r="AI1027" i="14"/>
  <c r="AC26" i="85"/>
  <c r="AG26" i="85" s="1"/>
  <c r="V26" i="88" s="1"/>
  <c r="AM1083" i="14"/>
  <c r="AL1083" i="14"/>
  <c r="AK1083" i="14"/>
  <c r="AJ1083" i="14"/>
  <c r="AI1083" i="14"/>
  <c r="AH1083" i="14"/>
  <c r="AG1083" i="14"/>
  <c r="AN1083" i="14"/>
  <c r="AC28" i="85"/>
  <c r="AG28" i="85" s="1"/>
  <c r="V28" i="88" s="1"/>
  <c r="AI1131" i="14"/>
  <c r="AM1131" i="14"/>
  <c r="AL1131" i="14"/>
  <c r="AJ1131" i="14"/>
  <c r="AN1131" i="14"/>
  <c r="AK1131" i="14"/>
  <c r="AH1131" i="14"/>
  <c r="AG1131" i="14"/>
  <c r="AI1139" i="14"/>
  <c r="AH1139" i="14"/>
  <c r="AM1139" i="14"/>
  <c r="AL1139" i="14"/>
  <c r="AJ1139" i="14"/>
  <c r="AG1139" i="14"/>
  <c r="AN1139" i="14"/>
  <c r="AK1139" i="14"/>
  <c r="AI1195" i="14"/>
  <c r="AH1195" i="14"/>
  <c r="AM1195" i="14"/>
  <c r="AL1195" i="14"/>
  <c r="AJ1195" i="14"/>
  <c r="AG1195" i="14"/>
  <c r="AN1195" i="14"/>
  <c r="AK1195" i="14"/>
  <c r="AI1203" i="14"/>
  <c r="AH1203" i="14"/>
  <c r="AM1203" i="14"/>
  <c r="AL1203" i="14"/>
  <c r="AJ1203" i="14"/>
  <c r="AG1203" i="14"/>
  <c r="AN1203" i="14"/>
  <c r="AK1203" i="14"/>
  <c r="AJ1259" i="14"/>
  <c r="AG1259" i="14"/>
  <c r="AN1259" i="14"/>
  <c r="AM1259" i="14"/>
  <c r="AL1259" i="14"/>
  <c r="AK1259" i="14"/>
  <c r="AH1259" i="14"/>
  <c r="AI1259" i="14"/>
  <c r="AK1267" i="14"/>
  <c r="AJ1267" i="14"/>
  <c r="AG1267" i="14"/>
  <c r="AO1267" i="14" s="1"/>
  <c r="AN1267" i="14"/>
  <c r="AM1267" i="14"/>
  <c r="AL1267" i="14"/>
  <c r="AI1267" i="14"/>
  <c r="AH1267" i="14"/>
  <c r="AK1315" i="14"/>
  <c r="AJ1315" i="14"/>
  <c r="AG1315" i="14"/>
  <c r="AN1315" i="14"/>
  <c r="AM1315" i="14"/>
  <c r="AL1315" i="14"/>
  <c r="AI1315" i="14"/>
  <c r="AH1315" i="14"/>
  <c r="AK1323" i="14"/>
  <c r="AJ1323" i="14"/>
  <c r="AG1323" i="14"/>
  <c r="AN1323" i="14"/>
  <c r="AM1323" i="14"/>
  <c r="AL1323" i="14"/>
  <c r="AI1323" i="14"/>
  <c r="AH1323" i="14"/>
  <c r="AI1347" i="14"/>
  <c r="AN1347" i="14"/>
  <c r="AM1347" i="14"/>
  <c r="AG1347" i="14"/>
  <c r="AL1347" i="14"/>
  <c r="AK1347" i="14"/>
  <c r="AJ1347" i="14"/>
  <c r="AH1347" i="14"/>
  <c r="AI1371" i="14"/>
  <c r="AN1371" i="14"/>
  <c r="AM1371" i="14"/>
  <c r="AK1371" i="14"/>
  <c r="AL1371" i="14"/>
  <c r="AJ1371" i="14"/>
  <c r="AH1371" i="14"/>
  <c r="AG1371" i="14"/>
  <c r="AI1379" i="14"/>
  <c r="AN1379" i="14"/>
  <c r="AM1379" i="14"/>
  <c r="AK1379" i="14"/>
  <c r="AL1379" i="14"/>
  <c r="AJ1379" i="14"/>
  <c r="AH1379" i="14"/>
  <c r="AG1379" i="14"/>
  <c r="AJ1387" i="14"/>
  <c r="AI1387" i="14"/>
  <c r="AN1387" i="14"/>
  <c r="AM1387" i="14"/>
  <c r="AK1387" i="14"/>
  <c r="AH1387" i="14"/>
  <c r="AG1387" i="14"/>
  <c r="AO1387" i="14" s="1"/>
  <c r="AL1387" i="14"/>
  <c r="AJ1403" i="14"/>
  <c r="AI1403" i="14"/>
  <c r="AN1403" i="14"/>
  <c r="AM1403" i="14"/>
  <c r="AL1403" i="14"/>
  <c r="AK1403" i="14"/>
  <c r="AH1403" i="14"/>
  <c r="AG1403" i="14"/>
  <c r="AJ1411" i="14"/>
  <c r="AI1411" i="14"/>
  <c r="AN1411" i="14"/>
  <c r="AM1411" i="14"/>
  <c r="AL1411" i="14"/>
  <c r="AK1411" i="14"/>
  <c r="AH1411" i="14"/>
  <c r="AG1411" i="14"/>
  <c r="AJ1435" i="14"/>
  <c r="AI1435" i="14"/>
  <c r="AN1435" i="14"/>
  <c r="AM1435" i="14"/>
  <c r="AL1435" i="14"/>
  <c r="AK1435" i="14"/>
  <c r="AH1435" i="14"/>
  <c r="AG1435" i="14"/>
  <c r="AO1435" i="14" s="1"/>
  <c r="AJ1443" i="14"/>
  <c r="AI1443" i="14"/>
  <c r="AN1443" i="14"/>
  <c r="AM1443" i="14"/>
  <c r="AL1443" i="14"/>
  <c r="AK1443" i="14"/>
  <c r="AH1443" i="14"/>
  <c r="AG1443" i="14"/>
  <c r="AJ1451" i="14"/>
  <c r="AI1451" i="14"/>
  <c r="AN1451" i="14"/>
  <c r="AM1451" i="14"/>
  <c r="AL1451" i="14"/>
  <c r="AK1451" i="14"/>
  <c r="AH1451" i="14"/>
  <c r="AG1451" i="14"/>
  <c r="AO1451" i="14" s="1"/>
  <c r="AI1467" i="14"/>
  <c r="AH1467" i="14"/>
  <c r="AM1467" i="14"/>
  <c r="AK1467" i="14"/>
  <c r="AJ1467" i="14"/>
  <c r="AN1467" i="14"/>
  <c r="AL1467" i="14"/>
  <c r="AG1467" i="14"/>
  <c r="AI1475" i="14"/>
  <c r="AH1475" i="14"/>
  <c r="AM1475" i="14"/>
  <c r="AL1475" i="14"/>
  <c r="AK1475" i="14"/>
  <c r="AJ1475" i="14"/>
  <c r="AN1475" i="14"/>
  <c r="AG1475" i="14"/>
  <c r="AI1499" i="14"/>
  <c r="AH1499" i="14"/>
  <c r="AM1499" i="14"/>
  <c r="AL1499" i="14"/>
  <c r="AK1499" i="14"/>
  <c r="AJ1499" i="14"/>
  <c r="AN1499" i="14"/>
  <c r="AG1499" i="14"/>
  <c r="AI1507" i="14"/>
  <c r="AH1507" i="14"/>
  <c r="AM1507" i="14"/>
  <c r="AL1507" i="14"/>
  <c r="AK1507" i="14"/>
  <c r="AJ1507" i="14"/>
  <c r="AN1507" i="14"/>
  <c r="AG1507" i="14"/>
  <c r="AI1515" i="14"/>
  <c r="AH1515" i="14"/>
  <c r="AM1515" i="14"/>
  <c r="AL1515" i="14"/>
  <c r="AK1515" i="14"/>
  <c r="AJ1515" i="14"/>
  <c r="AN1515" i="14"/>
  <c r="AG1515" i="14"/>
  <c r="AI1531" i="14"/>
  <c r="AH1531" i="14"/>
  <c r="AM1531" i="14"/>
  <c r="AL1531" i="14"/>
  <c r="AK1531" i="14"/>
  <c r="AJ1531" i="14"/>
  <c r="AN1531" i="14"/>
  <c r="AG1531" i="14"/>
  <c r="AI1555" i="14"/>
  <c r="AH1555" i="14"/>
  <c r="AM1555" i="14"/>
  <c r="AL1555" i="14"/>
  <c r="AK1555" i="14"/>
  <c r="AJ1555" i="14"/>
  <c r="AN1555" i="14"/>
  <c r="AG1555" i="14"/>
  <c r="AI1563" i="14"/>
  <c r="AH1563" i="14"/>
  <c r="AM1563" i="14"/>
  <c r="AL1563" i="14"/>
  <c r="AK1563" i="14"/>
  <c r="AJ1563" i="14"/>
  <c r="AN1563" i="14"/>
  <c r="AG1563" i="14"/>
  <c r="AI1571" i="14"/>
  <c r="AH1571" i="14"/>
  <c r="AM1571" i="14"/>
  <c r="AL1571" i="14"/>
  <c r="AK1571" i="14"/>
  <c r="AJ1571" i="14"/>
  <c r="AN1571" i="14"/>
  <c r="AG1571" i="14"/>
  <c r="AN1587" i="14"/>
  <c r="AK1587" i="14"/>
  <c r="AH1587" i="14"/>
  <c r="AJ1587" i="14"/>
  <c r="AI1587" i="14"/>
  <c r="AM1587" i="14"/>
  <c r="AL1587" i="14"/>
  <c r="AG1587" i="14"/>
  <c r="AN1595" i="14"/>
  <c r="AK1595" i="14"/>
  <c r="AH1595" i="14"/>
  <c r="AJ1595" i="14"/>
  <c r="AI1595" i="14"/>
  <c r="AM1595" i="14"/>
  <c r="AL1595" i="14"/>
  <c r="AG1595" i="14"/>
  <c r="AC7" i="85"/>
  <c r="AG7" i="85" s="1"/>
  <c r="V7" i="88" s="1"/>
  <c r="AC19" i="85"/>
  <c r="AG19" i="85" s="1"/>
  <c r="V19" i="88" s="1"/>
  <c r="AN980" i="14"/>
  <c r="AM980" i="14"/>
  <c r="AL980" i="14"/>
  <c r="AK980" i="14"/>
  <c r="AJ980" i="14"/>
  <c r="AI980" i="14"/>
  <c r="AH980" i="14"/>
  <c r="AG980" i="14"/>
  <c r="AJ1036" i="14"/>
  <c r="AN1036" i="14"/>
  <c r="AK1036" i="14"/>
  <c r="AI1036" i="14"/>
  <c r="AH1036" i="14"/>
  <c r="AG1036" i="14"/>
  <c r="AM1036" i="14"/>
  <c r="AL1036" i="14"/>
  <c r="AM1092" i="14"/>
  <c r="AL1092" i="14"/>
  <c r="AK1092" i="14"/>
  <c r="AJ1092" i="14"/>
  <c r="AI1092" i="14"/>
  <c r="AH1092" i="14"/>
  <c r="AG1092" i="14"/>
  <c r="AN1092" i="14"/>
  <c r="AI1140" i="14"/>
  <c r="AH1140" i="14"/>
  <c r="AM1140" i="14"/>
  <c r="AL1140" i="14"/>
  <c r="AJ1140" i="14"/>
  <c r="AN1140" i="14"/>
  <c r="AK1140" i="14"/>
  <c r="AG1140" i="14"/>
  <c r="AI1148" i="14"/>
  <c r="AH1148" i="14"/>
  <c r="AM1148" i="14"/>
  <c r="AL1148" i="14"/>
  <c r="AJ1148" i="14"/>
  <c r="AN1148" i="14"/>
  <c r="AK1148" i="14"/>
  <c r="AG1148" i="14"/>
  <c r="AI1204" i="14"/>
  <c r="AH1204" i="14"/>
  <c r="AM1204" i="14"/>
  <c r="AL1204" i="14"/>
  <c r="AJ1204" i="14"/>
  <c r="AN1204" i="14"/>
  <c r="AK1204" i="14"/>
  <c r="AG1204" i="14"/>
  <c r="AI1212" i="14"/>
  <c r="AH1212" i="14"/>
  <c r="AM1212" i="14"/>
  <c r="AL1212" i="14"/>
  <c r="AJ1212" i="14"/>
  <c r="AN1212" i="14"/>
  <c r="AK1212" i="14"/>
  <c r="AG1212" i="14"/>
  <c r="AK1268" i="14"/>
  <c r="AJ1268" i="14"/>
  <c r="AG1268" i="14"/>
  <c r="AO1268" i="14" s="1"/>
  <c r="AN1268" i="14"/>
  <c r="AM1268" i="14"/>
  <c r="AL1268" i="14"/>
  <c r="AI1268" i="14"/>
  <c r="AH1268" i="14"/>
  <c r="AC35" i="85"/>
  <c r="AG35" i="85" s="1"/>
  <c r="V35" i="88" s="1"/>
  <c r="AK1324" i="14"/>
  <c r="AJ1324" i="14"/>
  <c r="AG1324" i="14"/>
  <c r="AN1324" i="14"/>
  <c r="AM1324" i="14"/>
  <c r="AL1324" i="14"/>
  <c r="AI1324" i="14"/>
  <c r="AH1324" i="14"/>
  <c r="AK1332" i="14"/>
  <c r="AJ1332" i="14"/>
  <c r="AG1332" i="14"/>
  <c r="AO1332" i="14" s="1"/>
  <c r="AN1332" i="14"/>
  <c r="AM1332" i="14"/>
  <c r="AL1332" i="14"/>
  <c r="AI1332" i="14"/>
  <c r="AH1332" i="14"/>
  <c r="AI1356" i="14"/>
  <c r="AN1356" i="14"/>
  <c r="AM1356" i="14"/>
  <c r="AK1356" i="14"/>
  <c r="AL1356" i="14"/>
  <c r="AJ1356" i="14"/>
  <c r="AG1356" i="14"/>
  <c r="AH1356" i="14"/>
  <c r="AI1380" i="14"/>
  <c r="AN1380" i="14"/>
  <c r="AM1380" i="14"/>
  <c r="AK1380" i="14"/>
  <c r="AL1380" i="14"/>
  <c r="AJ1380" i="14"/>
  <c r="AG1380" i="14"/>
  <c r="AH1380" i="14"/>
  <c r="AJ1388" i="14"/>
  <c r="AI1388" i="14"/>
  <c r="AN1388" i="14"/>
  <c r="AM1388" i="14"/>
  <c r="AK1388" i="14"/>
  <c r="AL1388" i="14"/>
  <c r="AH1388" i="14"/>
  <c r="AG1388" i="14"/>
  <c r="AJ1396" i="14"/>
  <c r="AI1396" i="14"/>
  <c r="AN1396" i="14"/>
  <c r="AM1396" i="14"/>
  <c r="AL1396" i="14"/>
  <c r="AK1396" i="14"/>
  <c r="AH1396" i="14"/>
  <c r="AG1396" i="14"/>
  <c r="AJ1412" i="14"/>
  <c r="AI1412" i="14"/>
  <c r="AN1412" i="14"/>
  <c r="AM1412" i="14"/>
  <c r="AL1412" i="14"/>
  <c r="AK1412" i="14"/>
  <c r="AH1412" i="14"/>
  <c r="AG1412" i="14"/>
  <c r="AO1412" i="14" s="1"/>
  <c r="AJ1420" i="14"/>
  <c r="AI1420" i="14"/>
  <c r="AN1420" i="14"/>
  <c r="AM1420" i="14"/>
  <c r="AL1420" i="14"/>
  <c r="AK1420" i="14"/>
  <c r="AH1420" i="14"/>
  <c r="AG1420" i="14"/>
  <c r="AJ1444" i="14"/>
  <c r="AI1444" i="14"/>
  <c r="AN1444" i="14"/>
  <c r="AM1444" i="14"/>
  <c r="AL1444" i="14"/>
  <c r="AK1444" i="14"/>
  <c r="AH1444" i="14"/>
  <c r="AG1444" i="14"/>
  <c r="AJ1452" i="14"/>
  <c r="AI1452" i="14"/>
  <c r="AN1452" i="14"/>
  <c r="AM1452" i="14"/>
  <c r="AL1452" i="14"/>
  <c r="AK1452" i="14"/>
  <c r="AH1452" i="14"/>
  <c r="AG1452" i="14"/>
  <c r="AO1452" i="14" s="1"/>
  <c r="AM1460" i="14"/>
  <c r="AK1460" i="14"/>
  <c r="AJ1460" i="14"/>
  <c r="AG1460" i="14"/>
  <c r="AN1460" i="14"/>
  <c r="AL1460" i="14"/>
  <c r="AI1460" i="14"/>
  <c r="AH1460" i="14"/>
  <c r="AI1476" i="14"/>
  <c r="AH1476" i="14"/>
  <c r="AM1476" i="14"/>
  <c r="AL1476" i="14"/>
  <c r="AK1476" i="14"/>
  <c r="AJ1476" i="14"/>
  <c r="AG1476" i="14"/>
  <c r="AN1476" i="14"/>
  <c r="AI1484" i="14"/>
  <c r="AH1484" i="14"/>
  <c r="AM1484" i="14"/>
  <c r="AL1484" i="14"/>
  <c r="AK1484" i="14"/>
  <c r="AJ1484" i="14"/>
  <c r="AG1484" i="14"/>
  <c r="AN1484" i="14"/>
  <c r="AI1508" i="14"/>
  <c r="AH1508" i="14"/>
  <c r="AM1508" i="14"/>
  <c r="AL1508" i="14"/>
  <c r="AK1508" i="14"/>
  <c r="AJ1508" i="14"/>
  <c r="AG1508" i="14"/>
  <c r="AN1508" i="14"/>
  <c r="AI1516" i="14"/>
  <c r="AH1516" i="14"/>
  <c r="AM1516" i="14"/>
  <c r="AL1516" i="14"/>
  <c r="AK1516" i="14"/>
  <c r="AJ1516" i="14"/>
  <c r="AG1516" i="14"/>
  <c r="AO1516" i="14" s="1"/>
  <c r="AN1516" i="14"/>
  <c r="AI1524" i="14"/>
  <c r="AH1524" i="14"/>
  <c r="AM1524" i="14"/>
  <c r="AL1524" i="14"/>
  <c r="AK1524" i="14"/>
  <c r="AJ1524" i="14"/>
  <c r="AG1524" i="14"/>
  <c r="AN1524" i="14"/>
  <c r="AF1532" i="14"/>
  <c r="AC43" i="85"/>
  <c r="AG43" i="85" s="1"/>
  <c r="V43" i="88" s="1"/>
  <c r="AI1540" i="14"/>
  <c r="AH1540" i="14"/>
  <c r="AM1540" i="14"/>
  <c r="AL1540" i="14"/>
  <c r="AK1540" i="14"/>
  <c r="AJ1540" i="14"/>
  <c r="AG1540" i="14"/>
  <c r="AN1540" i="14"/>
  <c r="AI1564" i="14"/>
  <c r="AH1564" i="14"/>
  <c r="AM1564" i="14"/>
  <c r="AL1564" i="14"/>
  <c r="AK1564" i="14"/>
  <c r="AJ1564" i="14"/>
  <c r="AG1564" i="14"/>
  <c r="AN1564" i="14"/>
  <c r="AI1572" i="14"/>
  <c r="AH1572" i="14"/>
  <c r="AM1572" i="14"/>
  <c r="AL1572" i="14"/>
  <c r="AK1572" i="14"/>
  <c r="AJ1572" i="14"/>
  <c r="AG1572" i="14"/>
  <c r="AN1572" i="14"/>
  <c r="AI1580" i="14"/>
  <c r="AH1580" i="14"/>
  <c r="AM1580" i="14"/>
  <c r="AL1580" i="14"/>
  <c r="AK1580" i="14"/>
  <c r="AJ1580" i="14"/>
  <c r="AG1580" i="14"/>
  <c r="AN1580" i="14"/>
  <c r="AN1596" i="14"/>
  <c r="AK1596" i="14"/>
  <c r="AH1596" i="14"/>
  <c r="AM1596" i="14"/>
  <c r="AI1596" i="14"/>
  <c r="AG1596" i="14"/>
  <c r="AO1596" i="14" s="1"/>
  <c r="AL1596" i="14"/>
  <c r="AJ1596" i="14"/>
  <c r="AG1604" i="14"/>
  <c r="AN1604" i="14"/>
  <c r="AK1604" i="14"/>
  <c r="AJ1604" i="14"/>
  <c r="AI1604" i="14"/>
  <c r="AH1604" i="14"/>
  <c r="AM1604" i="14"/>
  <c r="AL1604" i="14"/>
  <c r="AC8" i="85"/>
  <c r="AG8" i="85" s="1"/>
  <c r="V8" i="88" s="1"/>
  <c r="AC18" i="85"/>
  <c r="AG18" i="85" s="1"/>
  <c r="V18" i="88" s="1"/>
  <c r="AC25" i="85"/>
  <c r="AG25" i="85" s="1"/>
  <c r="V25" i="88" s="1"/>
  <c r="AF989" i="14"/>
  <c r="AJ1045" i="14"/>
  <c r="AN1045" i="14"/>
  <c r="AM1045" i="14"/>
  <c r="AL1045" i="14"/>
  <c r="AK1045" i="14"/>
  <c r="AI1045" i="14"/>
  <c r="AH1045" i="14"/>
  <c r="AG1045" i="14"/>
  <c r="AM1101" i="14"/>
  <c r="AN1101" i="14"/>
  <c r="AL1101" i="14"/>
  <c r="AK1101" i="14"/>
  <c r="AJ1101" i="14"/>
  <c r="AI1101" i="14"/>
  <c r="AH1101" i="14"/>
  <c r="AG1101" i="14"/>
  <c r="AC29" i="85"/>
  <c r="AG29" i="85" s="1"/>
  <c r="V29" i="88" s="1"/>
  <c r="AI1149" i="14"/>
  <c r="AH1149" i="14"/>
  <c r="AM1149" i="14"/>
  <c r="AL1149" i="14"/>
  <c r="AJ1149" i="14"/>
  <c r="AN1149" i="14"/>
  <c r="AK1149" i="14"/>
  <c r="AG1149" i="14"/>
  <c r="AI1157" i="14"/>
  <c r="AH1157" i="14"/>
  <c r="AM1157" i="14"/>
  <c r="AL1157" i="14"/>
  <c r="AJ1157" i="14"/>
  <c r="AN1157" i="14"/>
  <c r="AK1157" i="14"/>
  <c r="AG1157" i="14"/>
  <c r="AI1213" i="14"/>
  <c r="AH1213" i="14"/>
  <c r="AM1213" i="14"/>
  <c r="AL1213" i="14"/>
  <c r="AJ1213" i="14"/>
  <c r="AN1213" i="14"/>
  <c r="AK1213" i="14"/>
  <c r="AG1213" i="14"/>
  <c r="AO1213" i="14" s="1"/>
  <c r="AN1221" i="14"/>
  <c r="AI1221" i="14"/>
  <c r="AH1221" i="14"/>
  <c r="AG1221" i="14"/>
  <c r="AO1221" i="14" s="1"/>
  <c r="AM1221" i="14"/>
  <c r="AL1221" i="14"/>
  <c r="AJ1221" i="14"/>
  <c r="AK1221" i="14"/>
  <c r="AK1277" i="14"/>
  <c r="AJ1277" i="14"/>
  <c r="AG1277" i="14"/>
  <c r="AN1277" i="14"/>
  <c r="AM1277" i="14"/>
  <c r="AL1277" i="14"/>
  <c r="AH1277" i="14"/>
  <c r="AI1277" i="14"/>
  <c r="AK1301" i="14"/>
  <c r="AJ1301" i="14"/>
  <c r="AG1301" i="14"/>
  <c r="AN1301" i="14"/>
  <c r="AM1301" i="14"/>
  <c r="AL1301" i="14"/>
  <c r="AH1301" i="14"/>
  <c r="AI1301" i="14"/>
  <c r="AK1333" i="14"/>
  <c r="AJ1333" i="14"/>
  <c r="AG1333" i="14"/>
  <c r="AN1333" i="14"/>
  <c r="AM1333" i="14"/>
  <c r="AL1333" i="14"/>
  <c r="AH1333" i="14"/>
  <c r="AI1333" i="14"/>
  <c r="AN1341" i="14"/>
  <c r="AM1341" i="14"/>
  <c r="AG1341" i="14"/>
  <c r="AK1341" i="14"/>
  <c r="AJ1341" i="14"/>
  <c r="AI1341" i="14"/>
  <c r="AH1341" i="14"/>
  <c r="AL1341" i="14"/>
  <c r="AI1357" i="14"/>
  <c r="AN1357" i="14"/>
  <c r="AM1357" i="14"/>
  <c r="AK1357" i="14"/>
  <c r="AL1357" i="14"/>
  <c r="AJ1357" i="14"/>
  <c r="AH1357" i="14"/>
  <c r="AG1357" i="14"/>
  <c r="AI1365" i="14"/>
  <c r="AN1365" i="14"/>
  <c r="AM1365" i="14"/>
  <c r="AK1365" i="14"/>
  <c r="AL1365" i="14"/>
  <c r="AJ1365" i="14"/>
  <c r="AH1365" i="14"/>
  <c r="AG1365" i="14"/>
  <c r="AJ1389" i="14"/>
  <c r="AI1389" i="14"/>
  <c r="AN1389" i="14"/>
  <c r="AM1389" i="14"/>
  <c r="AK1389" i="14"/>
  <c r="AL1389" i="14"/>
  <c r="AG1389" i="14"/>
  <c r="AH1389" i="14"/>
  <c r="AJ1397" i="14"/>
  <c r="AI1397" i="14"/>
  <c r="AN1397" i="14"/>
  <c r="AM1397" i="14"/>
  <c r="AL1397" i="14"/>
  <c r="AK1397" i="14"/>
  <c r="AH1397" i="14"/>
  <c r="AG1397" i="14"/>
  <c r="AJ1405" i="14"/>
  <c r="AI1405" i="14"/>
  <c r="AN1405" i="14"/>
  <c r="AM1405" i="14"/>
  <c r="AL1405" i="14"/>
  <c r="AK1405" i="14"/>
  <c r="AH1405" i="14"/>
  <c r="AG1405" i="14"/>
  <c r="AJ1421" i="14"/>
  <c r="AI1421" i="14"/>
  <c r="AN1421" i="14"/>
  <c r="AM1421" i="14"/>
  <c r="AL1421" i="14"/>
  <c r="AK1421" i="14"/>
  <c r="AH1421" i="14"/>
  <c r="AG1421" i="14"/>
  <c r="AJ1429" i="14"/>
  <c r="AI1429" i="14"/>
  <c r="AN1429" i="14"/>
  <c r="AM1429" i="14"/>
  <c r="AL1429" i="14"/>
  <c r="AK1429" i="14"/>
  <c r="AH1429" i="14"/>
  <c r="AG1429" i="14"/>
  <c r="AJ1453" i="14"/>
  <c r="AI1453" i="14"/>
  <c r="AN1453" i="14"/>
  <c r="AM1453" i="14"/>
  <c r="AL1453" i="14"/>
  <c r="AK1453" i="14"/>
  <c r="AH1453" i="14"/>
  <c r="AG1453" i="14"/>
  <c r="AO1453" i="14" s="1"/>
  <c r="AI1461" i="14"/>
  <c r="AM1461" i="14"/>
  <c r="AN1461" i="14"/>
  <c r="AL1461" i="14"/>
  <c r="AH1461" i="14"/>
  <c r="AG1461" i="14"/>
  <c r="AK1461" i="14"/>
  <c r="AJ1461" i="14"/>
  <c r="AI1469" i="14"/>
  <c r="AH1469" i="14"/>
  <c r="AM1469" i="14"/>
  <c r="AL1469" i="14"/>
  <c r="AK1469" i="14"/>
  <c r="AJ1469" i="14"/>
  <c r="AN1469" i="14"/>
  <c r="AG1469" i="14"/>
  <c r="AO1469" i="14" s="1"/>
  <c r="AI1485" i="14"/>
  <c r="AH1485" i="14"/>
  <c r="AM1485" i="14"/>
  <c r="AL1485" i="14"/>
  <c r="AK1485" i="14"/>
  <c r="AJ1485" i="14"/>
  <c r="AN1485" i="14"/>
  <c r="AG1485" i="14"/>
  <c r="AI1493" i="14"/>
  <c r="AH1493" i="14"/>
  <c r="AM1493" i="14"/>
  <c r="AL1493" i="14"/>
  <c r="AK1493" i="14"/>
  <c r="AJ1493" i="14"/>
  <c r="AN1493" i="14"/>
  <c r="AG1493" i="14"/>
  <c r="AI1517" i="14"/>
  <c r="AH1517" i="14"/>
  <c r="AM1517" i="14"/>
  <c r="AL1517" i="14"/>
  <c r="AK1517" i="14"/>
  <c r="AJ1517" i="14"/>
  <c r="AN1517" i="14"/>
  <c r="AG1517" i="14"/>
  <c r="AI1541" i="14"/>
  <c r="AH1541" i="14"/>
  <c r="AM1541" i="14"/>
  <c r="AL1541" i="14"/>
  <c r="AK1541" i="14"/>
  <c r="AJ1541" i="14"/>
  <c r="AN1541" i="14"/>
  <c r="AG1541" i="14"/>
  <c r="AI1549" i="14"/>
  <c r="AH1549" i="14"/>
  <c r="AM1549" i="14"/>
  <c r="AL1549" i="14"/>
  <c r="AK1549" i="14"/>
  <c r="AJ1549" i="14"/>
  <c r="AN1549" i="14"/>
  <c r="AG1549" i="14"/>
  <c r="AO1549" i="14" s="1"/>
  <c r="AC45" i="85"/>
  <c r="AF1573" i="14"/>
  <c r="AN1581" i="14"/>
  <c r="AI1581" i="14"/>
  <c r="AH1581" i="14"/>
  <c r="AM1581" i="14"/>
  <c r="AL1581" i="14"/>
  <c r="AK1581" i="14"/>
  <c r="AJ1581" i="14"/>
  <c r="AG1581" i="14"/>
  <c r="AN1589" i="14"/>
  <c r="AK1589" i="14"/>
  <c r="AH1589" i="14"/>
  <c r="AG1589" i="14"/>
  <c r="AM1589" i="14"/>
  <c r="AL1589" i="14"/>
  <c r="AJ1589" i="14"/>
  <c r="AI1589" i="14"/>
  <c r="AG1605" i="14"/>
  <c r="AN1605" i="14"/>
  <c r="AK1605" i="14"/>
  <c r="AJ1605" i="14"/>
  <c r="AI1605" i="14"/>
  <c r="AH1605" i="14"/>
  <c r="AM1605" i="14"/>
  <c r="AL1605" i="14"/>
  <c r="AG1613" i="14"/>
  <c r="AO1613" i="14" s="1"/>
  <c r="AN1613" i="14"/>
  <c r="AK1613" i="14"/>
  <c r="AJ1613" i="14"/>
  <c r="AI1613" i="14"/>
  <c r="AH1613" i="14"/>
  <c r="AM1613" i="14"/>
  <c r="AL1613" i="14"/>
  <c r="AG1637" i="14"/>
  <c r="AN1637" i="14"/>
  <c r="AK1637" i="14"/>
  <c r="AJ1637" i="14"/>
  <c r="AI1637" i="14"/>
  <c r="AH1637" i="14"/>
  <c r="AM1637" i="14"/>
  <c r="AL1637" i="14"/>
  <c r="AG1645" i="14"/>
  <c r="AN1645" i="14"/>
  <c r="AK1645" i="14"/>
  <c r="AJ1645" i="14"/>
  <c r="AI1645" i="14"/>
  <c r="AH1645" i="14"/>
  <c r="AM1645" i="14"/>
  <c r="AL1645" i="14"/>
  <c r="AG1653" i="14"/>
  <c r="AN1653" i="14"/>
  <c r="AK1653" i="14"/>
  <c r="AJ1653" i="14"/>
  <c r="AI1653" i="14"/>
  <c r="AH1653" i="14"/>
  <c r="AM1653" i="14"/>
  <c r="AL1653" i="14"/>
  <c r="AG1669" i="14"/>
  <c r="AN1669" i="14"/>
  <c r="AK1669" i="14"/>
  <c r="AJ1669" i="14"/>
  <c r="AI1669" i="14"/>
  <c r="AH1669" i="14"/>
  <c r="AM1669" i="14"/>
  <c r="AL1669" i="14"/>
  <c r="AG1677" i="14"/>
  <c r="AN1677" i="14"/>
  <c r="AK1677" i="14"/>
  <c r="AJ1677" i="14"/>
  <c r="AI1677" i="14"/>
  <c r="AH1677" i="14"/>
  <c r="AM1677" i="14"/>
  <c r="AL1677" i="14"/>
  <c r="AG1701" i="14"/>
  <c r="AN1701" i="14"/>
  <c r="AM1701" i="14"/>
  <c r="AL1701" i="14"/>
  <c r="AK1701" i="14"/>
  <c r="AJ1701" i="14"/>
  <c r="AI1701" i="14"/>
  <c r="AH1701" i="14"/>
  <c r="AK1709" i="14"/>
  <c r="AG1709" i="14"/>
  <c r="AN1709" i="14"/>
  <c r="AM1709" i="14"/>
  <c r="AL1709" i="14"/>
  <c r="AJ1709" i="14"/>
  <c r="AI1709" i="14"/>
  <c r="AH1709" i="14"/>
  <c r="AK1717" i="14"/>
  <c r="AG1717" i="14"/>
  <c r="AO1717" i="14" s="1"/>
  <c r="AN1717" i="14"/>
  <c r="AM1717" i="14"/>
  <c r="AL1717" i="14"/>
  <c r="AJ1717" i="14"/>
  <c r="AI1717" i="14"/>
  <c r="AH1717" i="14"/>
  <c r="AK1733" i="14"/>
  <c r="AG1733" i="14"/>
  <c r="AO1733" i="14" s="1"/>
  <c r="AN1733" i="14"/>
  <c r="AM1733" i="14"/>
  <c r="AL1733" i="14"/>
  <c r="AJ1733" i="14"/>
  <c r="AI1733" i="14"/>
  <c r="AH1733" i="14"/>
  <c r="AK1741" i="14"/>
  <c r="AG1741" i="14"/>
  <c r="AN1741" i="14"/>
  <c r="AM1741" i="14"/>
  <c r="AL1741" i="14"/>
  <c r="AJ1741" i="14"/>
  <c r="AI1741" i="14"/>
  <c r="AH1741" i="14"/>
  <c r="AF257" i="14"/>
  <c r="AF515" i="14"/>
  <c r="AF632" i="14"/>
  <c r="AF772" i="14"/>
  <c r="AF1043" i="14"/>
  <c r="AF1117" i="14"/>
  <c r="AM1110" i="14"/>
  <c r="AJ1110" i="14"/>
  <c r="AN1110" i="14"/>
  <c r="AL1110" i="14"/>
  <c r="AK1110" i="14"/>
  <c r="AI1110" i="14"/>
  <c r="AH1110" i="14"/>
  <c r="AG1110" i="14"/>
  <c r="AO1110" i="14" s="1"/>
  <c r="AI1158" i="14"/>
  <c r="AH1158" i="14"/>
  <c r="AM1158" i="14"/>
  <c r="AL1158" i="14"/>
  <c r="AJ1158" i="14"/>
  <c r="AN1158" i="14"/>
  <c r="AK1158" i="14"/>
  <c r="AG1158" i="14"/>
  <c r="AK1278" i="14"/>
  <c r="AJ1278" i="14"/>
  <c r="AG1278" i="14"/>
  <c r="AN1278" i="14"/>
  <c r="AM1278" i="14"/>
  <c r="AL1278" i="14"/>
  <c r="AI1278" i="14"/>
  <c r="AH1278" i="14"/>
  <c r="AI1366" i="14"/>
  <c r="AN1366" i="14"/>
  <c r="AM1366" i="14"/>
  <c r="AK1366" i="14"/>
  <c r="AL1366" i="14"/>
  <c r="AJ1366" i="14"/>
  <c r="AH1366" i="14"/>
  <c r="AG1366" i="14"/>
  <c r="AJ1406" i="14"/>
  <c r="AI1406" i="14"/>
  <c r="AN1406" i="14"/>
  <c r="AM1406" i="14"/>
  <c r="AL1406" i="14"/>
  <c r="AK1406" i="14"/>
  <c r="AH1406" i="14"/>
  <c r="AG1406" i="14"/>
  <c r="AJ1430" i="14"/>
  <c r="AI1430" i="14"/>
  <c r="AN1430" i="14"/>
  <c r="AM1430" i="14"/>
  <c r="AL1430" i="14"/>
  <c r="AK1430" i="14"/>
  <c r="AH1430" i="14"/>
  <c r="AG1430" i="14"/>
  <c r="AI1462" i="14"/>
  <c r="AM1462" i="14"/>
  <c r="AK1462" i="14"/>
  <c r="AJ1462" i="14"/>
  <c r="AH1462" i="14"/>
  <c r="AG1462" i="14"/>
  <c r="AN1462" i="14"/>
  <c r="AL1462" i="14"/>
  <c r="AI1470" i="14"/>
  <c r="AH1470" i="14"/>
  <c r="AM1470" i="14"/>
  <c r="AL1470" i="14"/>
  <c r="AK1470" i="14"/>
  <c r="AJ1470" i="14"/>
  <c r="AG1470" i="14"/>
  <c r="AO1470" i="14" s="1"/>
  <c r="AN1470" i="14"/>
  <c r="AI1478" i="14"/>
  <c r="AH1478" i="14"/>
  <c r="AM1478" i="14"/>
  <c r="AL1478" i="14"/>
  <c r="AK1478" i="14"/>
  <c r="AJ1478" i="14"/>
  <c r="AG1478" i="14"/>
  <c r="AN1478" i="14"/>
  <c r="AI1494" i="14"/>
  <c r="AH1494" i="14"/>
  <c r="AM1494" i="14"/>
  <c r="AL1494" i="14"/>
  <c r="AK1494" i="14"/>
  <c r="AJ1494" i="14"/>
  <c r="AG1494" i="14"/>
  <c r="AN1494" i="14"/>
  <c r="AI1502" i="14"/>
  <c r="AH1502" i="14"/>
  <c r="AM1502" i="14"/>
  <c r="AL1502" i="14"/>
  <c r="AK1502" i="14"/>
  <c r="AJ1502" i="14"/>
  <c r="AG1502" i="14"/>
  <c r="AN1502" i="14"/>
  <c r="AI1526" i="14"/>
  <c r="AH1526" i="14"/>
  <c r="AM1526" i="14"/>
  <c r="AL1526" i="14"/>
  <c r="AK1526" i="14"/>
  <c r="AJ1526" i="14"/>
  <c r="AG1526" i="14"/>
  <c r="AN1526" i="14"/>
  <c r="AI1534" i="14"/>
  <c r="AH1534" i="14"/>
  <c r="AM1534" i="14"/>
  <c r="AL1534" i="14"/>
  <c r="AK1534" i="14"/>
  <c r="AJ1534" i="14"/>
  <c r="AG1534" i="14"/>
  <c r="AN1534" i="14"/>
  <c r="AI1550" i="14"/>
  <c r="AH1550" i="14"/>
  <c r="AM1550" i="14"/>
  <c r="AL1550" i="14"/>
  <c r="AK1550" i="14"/>
  <c r="AJ1550" i="14"/>
  <c r="AG1550" i="14"/>
  <c r="AN1550" i="14"/>
  <c r="AI1558" i="14"/>
  <c r="AH1558" i="14"/>
  <c r="AM1558" i="14"/>
  <c r="AL1558" i="14"/>
  <c r="AK1558" i="14"/>
  <c r="AJ1558" i="14"/>
  <c r="AG1558" i="14"/>
  <c r="AN1558" i="14"/>
  <c r="AN1582" i="14"/>
  <c r="AK1582" i="14"/>
  <c r="AH1582" i="14"/>
  <c r="AL1582" i="14"/>
  <c r="AJ1582" i="14"/>
  <c r="AM1582" i="14"/>
  <c r="AI1582" i="14"/>
  <c r="AG1582" i="14"/>
  <c r="AN1590" i="14"/>
  <c r="AK1590" i="14"/>
  <c r="AH1590" i="14"/>
  <c r="AL1590" i="14"/>
  <c r="AJ1590" i="14"/>
  <c r="AM1590" i="14"/>
  <c r="AI1590" i="14"/>
  <c r="AG1590" i="14"/>
  <c r="AN1598" i="14"/>
  <c r="AK1598" i="14"/>
  <c r="AI1598" i="14"/>
  <c r="AH1598" i="14"/>
  <c r="AM1598" i="14"/>
  <c r="AL1598" i="14"/>
  <c r="AJ1598" i="14"/>
  <c r="AG1598" i="14"/>
  <c r="AG1614" i="14"/>
  <c r="AO1614" i="14" s="1"/>
  <c r="AN1614" i="14"/>
  <c r="AK1614" i="14"/>
  <c r="AJ1614" i="14"/>
  <c r="AI1614" i="14"/>
  <c r="AH1614" i="14"/>
  <c r="AM1614" i="14"/>
  <c r="AL1614" i="14"/>
  <c r="AG1622" i="14"/>
  <c r="AN1622" i="14"/>
  <c r="AK1622" i="14"/>
  <c r="AJ1622" i="14"/>
  <c r="AI1622" i="14"/>
  <c r="AH1622" i="14"/>
  <c r="AM1622" i="14"/>
  <c r="AL1622" i="14"/>
  <c r="AG1646" i="14"/>
  <c r="AN1646" i="14"/>
  <c r="AK1646" i="14"/>
  <c r="AJ1646" i="14"/>
  <c r="AI1646" i="14"/>
  <c r="AH1646" i="14"/>
  <c r="AM1646" i="14"/>
  <c r="AL1646" i="14"/>
  <c r="AG1654" i="14"/>
  <c r="AN1654" i="14"/>
  <c r="AK1654" i="14"/>
  <c r="AJ1654" i="14"/>
  <c r="AI1654" i="14"/>
  <c r="AH1654" i="14"/>
  <c r="AM1654" i="14"/>
  <c r="AL1654" i="14"/>
  <c r="AC48" i="85"/>
  <c r="AG48" i="85" s="1"/>
  <c r="V48" i="88" s="1"/>
  <c r="AF1662" i="14"/>
  <c r="AG1678" i="14"/>
  <c r="AN1678" i="14"/>
  <c r="AK1678" i="14"/>
  <c r="AJ1678" i="14"/>
  <c r="AI1678" i="14"/>
  <c r="AH1678" i="14"/>
  <c r="AM1678" i="14"/>
  <c r="AL1678" i="14"/>
  <c r="AM1686" i="14"/>
  <c r="AH1686" i="14"/>
  <c r="AG1686" i="14"/>
  <c r="AL1686" i="14"/>
  <c r="AK1686" i="14"/>
  <c r="AJ1686" i="14"/>
  <c r="AI1686" i="14"/>
  <c r="AN1686" i="14"/>
  <c r="AK1710" i="14"/>
  <c r="AG1710" i="14"/>
  <c r="AN1710" i="14"/>
  <c r="AM1710" i="14"/>
  <c r="AL1710" i="14"/>
  <c r="AH1710" i="14"/>
  <c r="AJ1710" i="14"/>
  <c r="AI1710" i="14"/>
  <c r="AK1718" i="14"/>
  <c r="AG1718" i="14"/>
  <c r="AO1718" i="14" s="1"/>
  <c r="AN1718" i="14"/>
  <c r="AM1718" i="14"/>
  <c r="AL1718" i="14"/>
  <c r="AH1718" i="14"/>
  <c r="AJ1718" i="14"/>
  <c r="AI1718" i="14"/>
  <c r="AK1726" i="14"/>
  <c r="AG1726" i="14"/>
  <c r="AN1726" i="14"/>
  <c r="AM1726" i="14"/>
  <c r="AL1726" i="14"/>
  <c r="AH1726" i="14"/>
  <c r="AJ1726" i="14"/>
  <c r="AI1726" i="14"/>
  <c r="AK1742" i="14"/>
  <c r="AG1742" i="14"/>
  <c r="AN1742" i="14"/>
  <c r="AM1742" i="14"/>
  <c r="AL1742" i="14"/>
  <c r="AH1742" i="14"/>
  <c r="AJ1742" i="14"/>
  <c r="AI1742" i="14"/>
  <c r="AF184" i="14"/>
  <c r="AF791" i="14"/>
  <c r="AF10" i="14"/>
  <c r="AF18" i="14"/>
  <c r="AF26" i="14"/>
  <c r="AF34" i="14"/>
  <c r="AF42" i="14"/>
  <c r="AF50" i="14"/>
  <c r="AF58" i="14"/>
  <c r="AF66" i="14"/>
  <c r="AF74" i="14"/>
  <c r="AF82" i="14"/>
  <c r="AF90" i="14"/>
  <c r="AF98" i="14"/>
  <c r="AF106" i="14"/>
  <c r="AF114" i="14"/>
  <c r="AF122" i="14"/>
  <c r="AF130" i="14"/>
  <c r="AF138" i="14"/>
  <c r="AF146" i="14"/>
  <c r="AF154" i="14"/>
  <c r="AF162" i="14"/>
  <c r="AF170" i="14"/>
  <c r="AF178" i="14"/>
  <c r="AF186" i="14"/>
  <c r="AF194" i="14"/>
  <c r="AF202" i="14"/>
  <c r="AF210" i="14"/>
  <c r="AF218" i="14"/>
  <c r="AF226" i="14"/>
  <c r="AF234" i="14"/>
  <c r="AF242" i="14"/>
  <c r="AF250" i="14"/>
  <c r="AF258" i="14"/>
  <c r="AF266" i="14"/>
  <c r="AF274" i="14"/>
  <c r="AF282" i="14"/>
  <c r="AF290" i="14"/>
  <c r="AF298" i="14"/>
  <c r="AF306" i="14"/>
  <c r="AF314" i="14"/>
  <c r="AF322" i="14"/>
  <c r="AF330" i="14"/>
  <c r="AF338" i="14"/>
  <c r="AF346" i="14"/>
  <c r="AF354" i="14"/>
  <c r="AF362" i="14"/>
  <c r="AF370" i="14"/>
  <c r="AF378" i="14"/>
  <c r="AF386" i="14"/>
  <c r="AF394" i="14"/>
  <c r="AF402" i="14"/>
  <c r="AF410" i="14"/>
  <c r="AF418" i="14"/>
  <c r="AF426" i="14"/>
  <c r="AF434" i="14"/>
  <c r="AF442" i="14"/>
  <c r="AF450" i="14"/>
  <c r="AF458" i="14"/>
  <c r="AF466" i="14"/>
  <c r="AF474" i="14"/>
  <c r="AF482" i="14"/>
  <c r="AF490" i="14"/>
  <c r="AF498" i="14"/>
  <c r="AF506" i="14"/>
  <c r="AF514" i="14"/>
  <c r="AF522" i="14"/>
  <c r="AF530" i="14"/>
  <c r="AF538" i="14"/>
  <c r="AF546" i="14"/>
  <c r="AF554" i="14"/>
  <c r="AF562" i="14"/>
  <c r="AF570" i="14"/>
  <c r="AF578" i="14"/>
  <c r="AF586" i="14"/>
  <c r="AF594" i="14"/>
  <c r="AF602" i="14"/>
  <c r="AF610" i="14"/>
  <c r="AF618" i="14"/>
  <c r="AF626" i="14"/>
  <c r="AF634" i="14"/>
  <c r="AF642" i="14"/>
  <c r="AF650" i="14"/>
  <c r="AF658" i="14"/>
  <c r="AF666" i="14"/>
  <c r="AF674" i="14"/>
  <c r="AF682" i="14"/>
  <c r="AF690" i="14"/>
  <c r="AF698" i="14"/>
  <c r="AF706" i="14"/>
  <c r="AF714" i="14"/>
  <c r="AF722" i="14"/>
  <c r="AF730" i="14"/>
  <c r="AF738" i="14"/>
  <c r="AF746" i="14"/>
  <c r="AF754" i="14"/>
  <c r="AF762" i="14"/>
  <c r="AF770" i="14"/>
  <c r="AF778" i="14"/>
  <c r="AF786" i="14"/>
  <c r="AF794" i="14"/>
  <c r="AF802" i="14"/>
  <c r="AF810" i="14"/>
  <c r="AF818" i="14"/>
  <c r="AF826" i="14"/>
  <c r="AF834" i="14"/>
  <c r="AF842" i="14"/>
  <c r="AF850" i="14"/>
  <c r="AF858" i="14"/>
  <c r="AF866" i="14"/>
  <c r="AF874" i="14"/>
  <c r="AF882" i="14"/>
  <c r="AF890" i="14"/>
  <c r="AF898" i="14"/>
  <c r="AK1719" i="14"/>
  <c r="AG1719" i="14"/>
  <c r="AN1719" i="14"/>
  <c r="AM1719" i="14"/>
  <c r="AL1719" i="14"/>
  <c r="AI1719" i="14"/>
  <c r="AH1719" i="14"/>
  <c r="AJ1719" i="14"/>
  <c r="AK1727" i="14"/>
  <c r="AG1727" i="14"/>
  <c r="AN1727" i="14"/>
  <c r="AM1727" i="14"/>
  <c r="AL1727" i="14"/>
  <c r="AI1727" i="14"/>
  <c r="AH1727" i="14"/>
  <c r="AJ1727" i="14"/>
  <c r="AK1735" i="14"/>
  <c r="AG1735" i="14"/>
  <c r="AO1735" i="14" s="1"/>
  <c r="AN1735" i="14"/>
  <c r="AM1735" i="14"/>
  <c r="AL1735" i="14"/>
  <c r="AI1735" i="14"/>
  <c r="AH1735" i="14"/>
  <c r="AJ1735" i="14"/>
  <c r="AF224" i="14"/>
  <c r="AF292" i="14"/>
  <c r="AF912" i="14"/>
  <c r="AF1270" i="14"/>
  <c r="AF1308" i="14"/>
  <c r="AF1472" i="14"/>
  <c r="AJ1414" i="14"/>
  <c r="AI1414" i="14"/>
  <c r="AN1414" i="14"/>
  <c r="AM1414" i="14"/>
  <c r="AL1414" i="14"/>
  <c r="AK1414" i="14"/>
  <c r="AH1414" i="14"/>
  <c r="AG1414" i="14"/>
  <c r="AC17" i="85"/>
  <c r="AG17" i="85" s="1"/>
  <c r="V17" i="88" s="1"/>
  <c r="AJ1055" i="14"/>
  <c r="AN1055" i="14"/>
  <c r="AH1055" i="14"/>
  <c r="AG1055" i="14"/>
  <c r="AM1055" i="14"/>
  <c r="AL1055" i="14"/>
  <c r="AK1055" i="14"/>
  <c r="AI1055" i="14"/>
  <c r="AI1167" i="14"/>
  <c r="AH1167" i="14"/>
  <c r="AM1167" i="14"/>
  <c r="AL1167" i="14"/>
  <c r="AJ1167" i="14"/>
  <c r="AN1167" i="14"/>
  <c r="AK1167" i="14"/>
  <c r="AG1167" i="14"/>
  <c r="AK1295" i="14"/>
  <c r="AJ1295" i="14"/>
  <c r="AG1295" i="14"/>
  <c r="AN1295" i="14"/>
  <c r="AM1295" i="14"/>
  <c r="AL1295" i="14"/>
  <c r="AI1295" i="14"/>
  <c r="AH1295" i="14"/>
  <c r="AK1319" i="14"/>
  <c r="AJ1319" i="14"/>
  <c r="AG1319" i="14"/>
  <c r="AN1319" i="14"/>
  <c r="AM1319" i="14"/>
  <c r="AL1319" i="14"/>
  <c r="AI1319" i="14"/>
  <c r="AH1319" i="14"/>
  <c r="AI1359" i="14"/>
  <c r="AN1359" i="14"/>
  <c r="AM1359" i="14"/>
  <c r="AK1359" i="14"/>
  <c r="AL1359" i="14"/>
  <c r="AJ1359" i="14"/>
  <c r="AH1359" i="14"/>
  <c r="AG1359" i="14"/>
  <c r="AI1479" i="14"/>
  <c r="AH1479" i="14"/>
  <c r="AM1479" i="14"/>
  <c r="AL1479" i="14"/>
  <c r="AK1479" i="14"/>
  <c r="AJ1479" i="14"/>
  <c r="AN1479" i="14"/>
  <c r="AG1479" i="14"/>
  <c r="AG1632" i="14"/>
  <c r="AO1632" i="14" s="1"/>
  <c r="AN1632" i="14"/>
  <c r="AK1632" i="14"/>
  <c r="AJ1632" i="14"/>
  <c r="AI1632" i="14"/>
  <c r="AH1632" i="14"/>
  <c r="AM1632" i="14"/>
  <c r="AL1632" i="14"/>
  <c r="AG1640" i="14"/>
  <c r="AN1640" i="14"/>
  <c r="AK1640" i="14"/>
  <c r="AJ1640" i="14"/>
  <c r="AI1640" i="14"/>
  <c r="AH1640" i="14"/>
  <c r="AM1640" i="14"/>
  <c r="AL1640" i="14"/>
  <c r="AG1664" i="14"/>
  <c r="AN1664" i="14"/>
  <c r="AK1664" i="14"/>
  <c r="AJ1664" i="14"/>
  <c r="AI1664" i="14"/>
  <c r="AH1664" i="14"/>
  <c r="AM1664" i="14"/>
  <c r="AL1664" i="14"/>
  <c r="AG1672" i="14"/>
  <c r="AN1672" i="14"/>
  <c r="AK1672" i="14"/>
  <c r="AJ1672" i="14"/>
  <c r="AI1672" i="14"/>
  <c r="AH1672" i="14"/>
  <c r="AM1672" i="14"/>
  <c r="AL1672" i="14"/>
  <c r="AG1680" i="14"/>
  <c r="AN1680" i="14"/>
  <c r="AK1680" i="14"/>
  <c r="AJ1680" i="14"/>
  <c r="AI1680" i="14"/>
  <c r="AH1680" i="14"/>
  <c r="AM1680" i="14"/>
  <c r="AL1680" i="14"/>
  <c r="AG1696" i="14"/>
  <c r="AN1696" i="14"/>
  <c r="AM1696" i="14"/>
  <c r="AL1696" i="14"/>
  <c r="AK1696" i="14"/>
  <c r="AJ1696" i="14"/>
  <c r="AI1696" i="14"/>
  <c r="AH1696" i="14"/>
  <c r="AG1704" i="14"/>
  <c r="AN1704" i="14"/>
  <c r="AM1704" i="14"/>
  <c r="AL1704" i="14"/>
  <c r="AK1704" i="14"/>
  <c r="AJ1704" i="14"/>
  <c r="AI1704" i="14"/>
  <c r="AH1704" i="14"/>
  <c r="AK1728" i="14"/>
  <c r="AG1728" i="14"/>
  <c r="AN1728" i="14"/>
  <c r="AM1728" i="14"/>
  <c r="AL1728" i="14"/>
  <c r="AJ1728" i="14"/>
  <c r="AI1728" i="14"/>
  <c r="AH1728" i="14"/>
  <c r="AK1736" i="14"/>
  <c r="AG1736" i="14"/>
  <c r="AO1736" i="14" s="1"/>
  <c r="AN1736" i="14"/>
  <c r="AM1736" i="14"/>
  <c r="AL1736" i="14"/>
  <c r="AJ1736" i="14"/>
  <c r="AI1736" i="14"/>
  <c r="AH1736" i="14"/>
  <c r="AK1744" i="14"/>
  <c r="AG1744" i="14"/>
  <c r="AO1744" i="14" s="1"/>
  <c r="AN1744" i="14"/>
  <c r="AM1744" i="14"/>
  <c r="AL1744" i="14"/>
  <c r="AJ1744" i="14"/>
  <c r="AI1744" i="14"/>
  <c r="AH1744" i="14"/>
  <c r="AF411" i="14"/>
  <c r="AF757" i="14"/>
  <c r="AF1160" i="14"/>
  <c r="AG1625" i="14"/>
  <c r="AN1625" i="14"/>
  <c r="AK1625" i="14"/>
  <c r="AJ1625" i="14"/>
  <c r="AI1625" i="14"/>
  <c r="AH1625" i="14"/>
  <c r="AM1625" i="14"/>
  <c r="AL1625" i="14"/>
  <c r="AG1641" i="14"/>
  <c r="AN1641" i="14"/>
  <c r="AK1641" i="14"/>
  <c r="AJ1641" i="14"/>
  <c r="AI1641" i="14"/>
  <c r="AH1641" i="14"/>
  <c r="AM1641" i="14"/>
  <c r="AL1641" i="14"/>
  <c r="AG1649" i="14"/>
  <c r="AN1649" i="14"/>
  <c r="AK1649" i="14"/>
  <c r="AJ1649" i="14"/>
  <c r="AI1649" i="14"/>
  <c r="AH1649" i="14"/>
  <c r="AM1649" i="14"/>
  <c r="AL1649" i="14"/>
  <c r="AG1673" i="14"/>
  <c r="AN1673" i="14"/>
  <c r="AK1673" i="14"/>
  <c r="AJ1673" i="14"/>
  <c r="AI1673" i="14"/>
  <c r="AH1673" i="14"/>
  <c r="AM1673" i="14"/>
  <c r="AL1673" i="14"/>
  <c r="AG1681" i="14"/>
  <c r="AO1681" i="14" s="1"/>
  <c r="AN1681" i="14"/>
  <c r="AK1681" i="14"/>
  <c r="AJ1681" i="14"/>
  <c r="AI1681" i="14"/>
  <c r="AH1681" i="14"/>
  <c r="AM1681" i="14"/>
  <c r="AL1681" i="14"/>
  <c r="AM1689" i="14"/>
  <c r="AK1689" i="14"/>
  <c r="AJ1689" i="14"/>
  <c r="AG1689" i="14"/>
  <c r="AN1689" i="14"/>
  <c r="AL1689" i="14"/>
  <c r="AI1689" i="14"/>
  <c r="AH1689" i="14"/>
  <c r="AC49" i="85"/>
  <c r="AF1705" i="14"/>
  <c r="AK1713" i="14"/>
  <c r="AG1713" i="14"/>
  <c r="AN1713" i="14"/>
  <c r="AM1713" i="14"/>
  <c r="AL1713" i="14"/>
  <c r="AJ1713" i="14"/>
  <c r="AI1713" i="14"/>
  <c r="AH1713" i="14"/>
  <c r="AK1737" i="14"/>
  <c r="AG1737" i="14"/>
  <c r="AO1737" i="14" s="1"/>
  <c r="AN1737" i="14"/>
  <c r="AM1737" i="14"/>
  <c r="AL1737" i="14"/>
  <c r="AJ1737" i="14"/>
  <c r="AI1737" i="14"/>
  <c r="AH1737" i="14"/>
  <c r="AK1745" i="14"/>
  <c r="AG1745" i="14"/>
  <c r="AO1745" i="14" s="1"/>
  <c r="AN1745" i="14"/>
  <c r="AM1745" i="14"/>
  <c r="AL1745" i="14"/>
  <c r="AJ1745" i="14"/>
  <c r="AI1745" i="14"/>
  <c r="AH1745" i="14"/>
  <c r="AF1091" i="14"/>
  <c r="AC22" i="85"/>
  <c r="AG22" i="85" s="1"/>
  <c r="V22" i="88" s="1"/>
  <c r="AF317" i="14"/>
  <c r="AF694" i="14"/>
  <c r="AF1358" i="14"/>
  <c r="AF6" i="14"/>
  <c r="AF14" i="14"/>
  <c r="AF22" i="14"/>
  <c r="AF30" i="14"/>
  <c r="AF38" i="14"/>
  <c r="AF670" i="14"/>
  <c r="AF734" i="14"/>
  <c r="AF862" i="14"/>
  <c r="AF926" i="14"/>
  <c r="AF990" i="14"/>
  <c r="AF1054" i="14"/>
  <c r="AF1118" i="14"/>
  <c r="AI1350" i="14"/>
  <c r="AN1350" i="14"/>
  <c r="AM1350" i="14"/>
  <c r="AH1350" i="14"/>
  <c r="AG1350" i="14"/>
  <c r="AL1350" i="14"/>
  <c r="AK1350" i="14"/>
  <c r="AJ1350" i="14"/>
  <c r="AJ1398" i="14"/>
  <c r="AI1398" i="14"/>
  <c r="AN1398" i="14"/>
  <c r="AM1398" i="14"/>
  <c r="AL1398" i="14"/>
  <c r="AK1398" i="14"/>
  <c r="AH1398" i="14"/>
  <c r="AG1398" i="14"/>
  <c r="AC41" i="85"/>
  <c r="AF1438" i="14"/>
  <c r="AJ999" i="14"/>
  <c r="AN999" i="14"/>
  <c r="AH999" i="14"/>
  <c r="AG999" i="14"/>
  <c r="AM999" i="14"/>
  <c r="AL999" i="14"/>
  <c r="AK999" i="14"/>
  <c r="AI999" i="14"/>
  <c r="AN1239" i="14"/>
  <c r="AM1239" i="14"/>
  <c r="AL1239" i="14"/>
  <c r="AJ1239" i="14"/>
  <c r="AI1239" i="14"/>
  <c r="AH1239" i="14"/>
  <c r="AK1239" i="14"/>
  <c r="AG1239" i="14"/>
  <c r="AO1239" i="14" s="1"/>
  <c r="AK1287" i="14"/>
  <c r="AJ1287" i="14"/>
  <c r="AG1287" i="14"/>
  <c r="AO1287" i="14" s="1"/>
  <c r="AN1287" i="14"/>
  <c r="AM1287" i="14"/>
  <c r="AL1287" i="14"/>
  <c r="AI1287" i="14"/>
  <c r="AH1287" i="14"/>
  <c r="AI1351" i="14"/>
  <c r="AN1351" i="14"/>
  <c r="AM1351" i="14"/>
  <c r="AL1351" i="14"/>
  <c r="AK1351" i="14"/>
  <c r="AG1351" i="14"/>
  <c r="AJ1351" i="14"/>
  <c r="AH1351" i="14"/>
  <c r="AI1383" i="14"/>
  <c r="AN1383" i="14"/>
  <c r="AM1383" i="14"/>
  <c r="AK1383" i="14"/>
  <c r="AL1383" i="14"/>
  <c r="AJ1383" i="14"/>
  <c r="AH1383" i="14"/>
  <c r="AG1383" i="14"/>
  <c r="AJ1415" i="14"/>
  <c r="AI1415" i="14"/>
  <c r="AN1415" i="14"/>
  <c r="AM1415" i="14"/>
  <c r="AL1415" i="14"/>
  <c r="AK1415" i="14"/>
  <c r="AH1415" i="14"/>
  <c r="AG1415" i="14"/>
  <c r="AI1471" i="14"/>
  <c r="AH1471" i="14"/>
  <c r="AM1471" i="14"/>
  <c r="AL1471" i="14"/>
  <c r="AK1471" i="14"/>
  <c r="AJ1471" i="14"/>
  <c r="AN1471" i="14"/>
  <c r="AG1471" i="14"/>
  <c r="AI1503" i="14"/>
  <c r="AH1503" i="14"/>
  <c r="AM1503" i="14"/>
  <c r="AL1503" i="14"/>
  <c r="AK1503" i="14"/>
  <c r="AJ1503" i="14"/>
  <c r="AN1503" i="14"/>
  <c r="AG1503" i="14"/>
  <c r="AI1535" i="14"/>
  <c r="AH1535" i="14"/>
  <c r="AM1535" i="14"/>
  <c r="AL1535" i="14"/>
  <c r="AK1535" i="14"/>
  <c r="AJ1535" i="14"/>
  <c r="AN1535" i="14"/>
  <c r="AG1535" i="14"/>
  <c r="AI1559" i="14"/>
  <c r="AH1559" i="14"/>
  <c r="AM1559" i="14"/>
  <c r="AL1559" i="14"/>
  <c r="AK1559" i="14"/>
  <c r="AJ1559" i="14"/>
  <c r="AN1559" i="14"/>
  <c r="AG1559" i="14"/>
  <c r="AG1607" i="14"/>
  <c r="AO1607" i="14" s="1"/>
  <c r="AN1607" i="14"/>
  <c r="AK1607" i="14"/>
  <c r="AJ1607" i="14"/>
  <c r="AI1607" i="14"/>
  <c r="AH1607" i="14"/>
  <c r="AM1607" i="14"/>
  <c r="AL1607" i="14"/>
  <c r="AG1655" i="14"/>
  <c r="AN1655" i="14"/>
  <c r="AK1655" i="14"/>
  <c r="AJ1655" i="14"/>
  <c r="AI1655" i="14"/>
  <c r="AH1655" i="14"/>
  <c r="AM1655" i="14"/>
  <c r="AL1655" i="14"/>
  <c r="AM1687" i="14"/>
  <c r="AI1687" i="14"/>
  <c r="AH1687" i="14"/>
  <c r="AN1687" i="14"/>
  <c r="AL1687" i="14"/>
  <c r="AK1687" i="14"/>
  <c r="AJ1687" i="14"/>
  <c r="AG1687" i="14"/>
  <c r="AG1619" i="14"/>
  <c r="AN1619" i="14"/>
  <c r="AK1619" i="14"/>
  <c r="AJ1619" i="14"/>
  <c r="AI1619" i="14"/>
  <c r="AH1619" i="14"/>
  <c r="AM1619" i="14"/>
  <c r="AL1619" i="14"/>
  <c r="AG1627" i="14"/>
  <c r="AN1627" i="14"/>
  <c r="AK1627" i="14"/>
  <c r="AJ1627" i="14"/>
  <c r="AI1627" i="14"/>
  <c r="AH1627" i="14"/>
  <c r="AM1627" i="14"/>
  <c r="AL1627" i="14"/>
  <c r="AG1635" i="14"/>
  <c r="AN1635" i="14"/>
  <c r="AK1635" i="14"/>
  <c r="AJ1635" i="14"/>
  <c r="AI1635" i="14"/>
  <c r="AH1635" i="14"/>
  <c r="AM1635" i="14"/>
  <c r="AL1635" i="14"/>
  <c r="AG1651" i="14"/>
  <c r="AO1651" i="14" s="1"/>
  <c r="AN1651" i="14"/>
  <c r="AK1651" i="14"/>
  <c r="AJ1651" i="14"/>
  <c r="AI1651" i="14"/>
  <c r="AH1651" i="14"/>
  <c r="AM1651" i="14"/>
  <c r="AL1651" i="14"/>
  <c r="AG1659" i="14"/>
  <c r="AN1659" i="14"/>
  <c r="AK1659" i="14"/>
  <c r="AJ1659" i="14"/>
  <c r="AI1659" i="14"/>
  <c r="AH1659" i="14"/>
  <c r="AM1659" i="14"/>
  <c r="AL1659" i="14"/>
  <c r="AG1683" i="14"/>
  <c r="AN1683" i="14"/>
  <c r="AK1683" i="14"/>
  <c r="AJ1683" i="14"/>
  <c r="AI1683" i="14"/>
  <c r="AH1683" i="14"/>
  <c r="AM1683" i="14"/>
  <c r="AL1683" i="14"/>
  <c r="AM1691" i="14"/>
  <c r="AN1691" i="14"/>
  <c r="AL1691" i="14"/>
  <c r="AI1691" i="14"/>
  <c r="AH1691" i="14"/>
  <c r="AG1691" i="14"/>
  <c r="AK1691" i="14"/>
  <c r="AJ1691" i="14"/>
  <c r="AG1699" i="14"/>
  <c r="AN1699" i="14"/>
  <c r="AM1699" i="14"/>
  <c r="AL1699" i="14"/>
  <c r="AK1699" i="14"/>
  <c r="AJ1699" i="14"/>
  <c r="AI1699" i="14"/>
  <c r="AH1699" i="14"/>
  <c r="AK1715" i="14"/>
  <c r="AG1715" i="14"/>
  <c r="AN1715" i="14"/>
  <c r="AM1715" i="14"/>
  <c r="AL1715" i="14"/>
  <c r="AI1715" i="14"/>
  <c r="AH1715" i="14"/>
  <c r="AJ1715" i="14"/>
  <c r="AK1723" i="14"/>
  <c r="AG1723" i="14"/>
  <c r="AN1723" i="14"/>
  <c r="AM1723" i="14"/>
  <c r="AL1723" i="14"/>
  <c r="AI1723" i="14"/>
  <c r="AH1723" i="14"/>
  <c r="AJ1723" i="14"/>
  <c r="AF1072" i="14"/>
  <c r="AF7" i="14"/>
  <c r="AF15" i="14"/>
  <c r="AF23" i="14"/>
  <c r="AF31" i="14"/>
  <c r="AF39" i="14"/>
  <c r="AF47" i="14"/>
  <c r="AF55" i="14"/>
  <c r="AF63" i="14"/>
  <c r="AF71" i="14"/>
  <c r="AF79" i="14"/>
  <c r="AF87" i="14"/>
  <c r="AF95" i="14"/>
  <c r="AF103" i="14"/>
  <c r="AF111" i="14"/>
  <c r="AF119" i="14"/>
  <c r="AF127" i="14"/>
  <c r="AF135" i="14"/>
  <c r="AF143" i="14"/>
  <c r="AF151" i="14"/>
  <c r="AF159" i="14"/>
  <c r="AF167" i="14"/>
  <c r="AF175" i="14"/>
  <c r="AF183" i="14"/>
  <c r="AF191" i="14"/>
  <c r="AF199" i="14"/>
  <c r="AF207" i="14"/>
  <c r="AF215" i="14"/>
  <c r="AF223" i="14"/>
  <c r="AF231" i="14"/>
  <c r="AF239" i="14"/>
  <c r="AF247" i="14"/>
  <c r="AF255" i="14"/>
  <c r="AF263" i="14"/>
  <c r="AF271" i="14"/>
  <c r="AF279" i="14"/>
  <c r="AF287" i="14"/>
  <c r="AF295" i="14"/>
  <c r="AN1222" i="14"/>
  <c r="AM1222" i="14"/>
  <c r="AJ1222" i="14"/>
  <c r="AI1222" i="14"/>
  <c r="AH1222" i="14"/>
  <c r="AK1222" i="14"/>
  <c r="AL1222" i="14"/>
  <c r="AG1222" i="14"/>
  <c r="AO1222" i="14" s="1"/>
  <c r="AK1286" i="14"/>
  <c r="AJ1286" i="14"/>
  <c r="AG1286" i="14"/>
  <c r="AO1286" i="14" s="1"/>
  <c r="AN1286" i="14"/>
  <c r="AM1286" i="14"/>
  <c r="AL1286" i="14"/>
  <c r="AI1286" i="14"/>
  <c r="AH1286" i="14"/>
  <c r="AN1342" i="14"/>
  <c r="AM1342" i="14"/>
  <c r="AI1342" i="14"/>
  <c r="AH1342" i="14"/>
  <c r="AL1342" i="14"/>
  <c r="AK1342" i="14"/>
  <c r="AJ1342" i="14"/>
  <c r="AG1342" i="14"/>
  <c r="AI1374" i="14"/>
  <c r="AN1374" i="14"/>
  <c r="AM1374" i="14"/>
  <c r="AK1374" i="14"/>
  <c r="AL1374" i="14"/>
  <c r="AJ1374" i="14"/>
  <c r="AH1374" i="14"/>
  <c r="AG1374" i="14"/>
  <c r="AN1231" i="14"/>
  <c r="AM1231" i="14"/>
  <c r="AL1231" i="14"/>
  <c r="AJ1231" i="14"/>
  <c r="AI1231" i="14"/>
  <c r="AH1231" i="14"/>
  <c r="AK1231" i="14"/>
  <c r="AG1231" i="14"/>
  <c r="AC36" i="85"/>
  <c r="AG36" i="85" s="1"/>
  <c r="V36" i="88" s="1"/>
  <c r="AI1375" i="14"/>
  <c r="AN1375" i="14"/>
  <c r="AM1375" i="14"/>
  <c r="AK1375" i="14"/>
  <c r="AL1375" i="14"/>
  <c r="AJ1375" i="14"/>
  <c r="AH1375" i="14"/>
  <c r="AG1375" i="14"/>
  <c r="AJ1407" i="14"/>
  <c r="AI1407" i="14"/>
  <c r="AN1407" i="14"/>
  <c r="AM1407" i="14"/>
  <c r="AL1407" i="14"/>
  <c r="AK1407" i="14"/>
  <c r="AH1407" i="14"/>
  <c r="AG1407" i="14"/>
  <c r="AJ1423" i="14"/>
  <c r="AI1423" i="14"/>
  <c r="AN1423" i="14"/>
  <c r="AM1423" i="14"/>
  <c r="AL1423" i="14"/>
  <c r="AK1423" i="14"/>
  <c r="AH1423" i="14"/>
  <c r="AG1423" i="14"/>
  <c r="AJ1447" i="14"/>
  <c r="AI1447" i="14"/>
  <c r="AN1447" i="14"/>
  <c r="AM1447" i="14"/>
  <c r="AL1447" i="14"/>
  <c r="AK1447" i="14"/>
  <c r="AH1447" i="14"/>
  <c r="AG1447" i="14"/>
  <c r="AI1487" i="14"/>
  <c r="AH1487" i="14"/>
  <c r="AM1487" i="14"/>
  <c r="AL1487" i="14"/>
  <c r="AK1487" i="14"/>
  <c r="AJ1487" i="14"/>
  <c r="AN1487" i="14"/>
  <c r="AG1487" i="14"/>
  <c r="AI1543" i="14"/>
  <c r="AH1543" i="14"/>
  <c r="AM1543" i="14"/>
  <c r="AL1543" i="14"/>
  <c r="AK1543" i="14"/>
  <c r="AJ1543" i="14"/>
  <c r="AN1543" i="14"/>
  <c r="AG1543" i="14"/>
  <c r="AI1567" i="14"/>
  <c r="AH1567" i="14"/>
  <c r="AM1567" i="14"/>
  <c r="AL1567" i="14"/>
  <c r="AK1567" i="14"/>
  <c r="AJ1567" i="14"/>
  <c r="AN1567" i="14"/>
  <c r="AG1567" i="14"/>
  <c r="AN1591" i="14"/>
  <c r="AK1591" i="14"/>
  <c r="AH1591" i="14"/>
  <c r="AJ1591" i="14"/>
  <c r="AI1591" i="14"/>
  <c r="AG1591" i="14"/>
  <c r="AM1591" i="14"/>
  <c r="AL1591" i="14"/>
  <c r="AG1631" i="14"/>
  <c r="AN1631" i="14"/>
  <c r="AK1631" i="14"/>
  <c r="AJ1631" i="14"/>
  <c r="AI1631" i="14"/>
  <c r="AH1631" i="14"/>
  <c r="AM1631" i="14"/>
  <c r="AL1631" i="14"/>
  <c r="AG1663" i="14"/>
  <c r="AN1663" i="14"/>
  <c r="AK1663" i="14"/>
  <c r="AJ1663" i="14"/>
  <c r="AI1663" i="14"/>
  <c r="AH1663" i="14"/>
  <c r="AM1663" i="14"/>
  <c r="AL1663" i="14"/>
  <c r="AC9" i="85"/>
  <c r="AG9" i="85" s="1"/>
  <c r="V9" i="88" s="1"/>
  <c r="AC12" i="85"/>
  <c r="AG12" i="85" s="1"/>
  <c r="V12" i="88" s="1"/>
  <c r="AC21" i="85"/>
  <c r="AG21" i="85" s="1"/>
  <c r="V21" i="88" s="1"/>
  <c r="AJ1064" i="14"/>
  <c r="AI1064" i="14"/>
  <c r="AG1064" i="14"/>
  <c r="AN1064" i="14"/>
  <c r="AM1064" i="14"/>
  <c r="AL1064" i="14"/>
  <c r="AK1064" i="14"/>
  <c r="AH1064" i="14"/>
  <c r="AG1628" i="14"/>
  <c r="AN1628" i="14"/>
  <c r="AK1628" i="14"/>
  <c r="AJ1628" i="14"/>
  <c r="AI1628" i="14"/>
  <c r="AH1628" i="14"/>
  <c r="AM1628" i="14"/>
  <c r="AL1628" i="14"/>
  <c r="AC47" i="85"/>
  <c r="AF1636" i="14"/>
  <c r="AG1644" i="14"/>
  <c r="AN1644" i="14"/>
  <c r="AK1644" i="14"/>
  <c r="AJ1644" i="14"/>
  <c r="AI1644" i="14"/>
  <c r="AH1644" i="14"/>
  <c r="AM1644" i="14"/>
  <c r="AL1644" i="14"/>
  <c r="AG1660" i="14"/>
  <c r="AO1660" i="14" s="1"/>
  <c r="AN1660" i="14"/>
  <c r="AK1660" i="14"/>
  <c r="AJ1660" i="14"/>
  <c r="AI1660" i="14"/>
  <c r="AH1660" i="14"/>
  <c r="AM1660" i="14"/>
  <c r="AL1660" i="14"/>
  <c r="AG1668" i="14"/>
  <c r="AN1668" i="14"/>
  <c r="AK1668" i="14"/>
  <c r="AJ1668" i="14"/>
  <c r="AI1668" i="14"/>
  <c r="AH1668" i="14"/>
  <c r="AM1668" i="14"/>
  <c r="AL1668" i="14"/>
  <c r="AM1692" i="14"/>
  <c r="AN1692" i="14"/>
  <c r="AJ1692" i="14"/>
  <c r="AI1692" i="14"/>
  <c r="AH1692" i="14"/>
  <c r="AG1692" i="14"/>
  <c r="AL1692" i="14"/>
  <c r="AK1692" i="14"/>
  <c r="AG1700" i="14"/>
  <c r="AN1700" i="14"/>
  <c r="AM1700" i="14"/>
  <c r="AL1700" i="14"/>
  <c r="AK1700" i="14"/>
  <c r="AJ1700" i="14"/>
  <c r="AI1700" i="14"/>
  <c r="AH1700" i="14"/>
  <c r="AG1708" i="14"/>
  <c r="AN1708" i="14"/>
  <c r="AM1708" i="14"/>
  <c r="AL1708" i="14"/>
  <c r="AK1708" i="14"/>
  <c r="AJ1708" i="14"/>
  <c r="AI1708" i="14"/>
  <c r="AH1708" i="14"/>
  <c r="AK1724" i="14"/>
  <c r="AG1724" i="14"/>
  <c r="AO1724" i="14" s="1"/>
  <c r="AN1724" i="14"/>
  <c r="AM1724" i="14"/>
  <c r="AL1724" i="14"/>
  <c r="AJ1724" i="14"/>
  <c r="AI1724" i="14"/>
  <c r="AH1724" i="14"/>
  <c r="AK1732" i="14"/>
  <c r="AG1732" i="14"/>
  <c r="AN1732" i="14"/>
  <c r="AM1732" i="14"/>
  <c r="AL1732" i="14"/>
  <c r="AJ1732" i="14"/>
  <c r="AI1732" i="14"/>
  <c r="AH1732" i="14"/>
  <c r="AF352" i="14"/>
  <c r="AF1201" i="14"/>
  <c r="AF1289" i="14"/>
  <c r="AF906" i="14"/>
  <c r="AF914" i="14"/>
  <c r="AF922" i="14"/>
  <c r="AF930" i="14"/>
  <c r="AF938" i="14"/>
  <c r="AF946" i="14"/>
  <c r="AF954" i="14"/>
  <c r="AF962" i="14"/>
  <c r="AF970" i="14"/>
  <c r="AF978" i="14"/>
  <c r="AF986" i="14"/>
  <c r="AF994" i="14"/>
  <c r="AF1002" i="14"/>
  <c r="AF1010" i="14"/>
  <c r="AF1018" i="14"/>
  <c r="AF1026" i="14"/>
  <c r="AF1034" i="14"/>
  <c r="AF1042" i="14"/>
  <c r="AF1050" i="14"/>
  <c r="AF1058" i="14"/>
  <c r="AF1066" i="14"/>
  <c r="AF1074" i="14"/>
  <c r="AF1082" i="14"/>
  <c r="AF1090" i="14"/>
  <c r="AF1098" i="14"/>
  <c r="AF1106" i="14"/>
  <c r="AF1114" i="14"/>
  <c r="AF1122" i="14"/>
  <c r="AF1130" i="14"/>
  <c r="AF1138" i="14"/>
  <c r="AF1146" i="14"/>
  <c r="AF1154" i="14"/>
  <c r="AF1162" i="14"/>
  <c r="AF1170" i="14"/>
  <c r="AF1178" i="14"/>
  <c r="AF1186" i="14"/>
  <c r="AF1194" i="14"/>
  <c r="AF1202" i="14"/>
  <c r="AF1210" i="14"/>
  <c r="AF1218" i="14"/>
  <c r="AF1226" i="14"/>
  <c r="AF1234" i="14"/>
  <c r="AF1242" i="14"/>
  <c r="AF1250" i="14"/>
  <c r="AF1258" i="14"/>
  <c r="AF1266" i="14"/>
  <c r="AF1274" i="14"/>
  <c r="AF1282" i="14"/>
  <c r="AF1290" i="14"/>
  <c r="AF1298" i="14"/>
  <c r="AF1306" i="14"/>
  <c r="AF1314" i="14"/>
  <c r="AF1322" i="14"/>
  <c r="AF1330" i="14"/>
  <c r="AF1338" i="14"/>
  <c r="AF1346" i="14"/>
  <c r="AF1354" i="14"/>
  <c r="AF1362" i="14"/>
  <c r="AF1370" i="14"/>
  <c r="AF1378" i="14"/>
  <c r="AF1386" i="14"/>
  <c r="AF1394" i="14"/>
  <c r="AF1402" i="14"/>
  <c r="AF1410" i="14"/>
  <c r="AF1418" i="14"/>
  <c r="AF1426" i="14"/>
  <c r="AF1434" i="14"/>
  <c r="AF1442" i="14"/>
  <c r="AF1450" i="14"/>
  <c r="AF1458" i="14"/>
  <c r="AF1466" i="14"/>
  <c r="AF1474" i="14"/>
  <c r="AF1482" i="14"/>
  <c r="AF1490" i="14"/>
  <c r="AF1498" i="14"/>
  <c r="AF1506" i="14"/>
  <c r="AF1514" i="14"/>
  <c r="AF1522" i="14"/>
  <c r="AF1530" i="14"/>
  <c r="AF1538" i="14"/>
  <c r="AF1546" i="14"/>
  <c r="AF1554" i="14"/>
  <c r="AF1562" i="14"/>
  <c r="AF1570" i="14"/>
  <c r="AF1578" i="14"/>
  <c r="AF1586" i="14"/>
  <c r="AF1594" i="14"/>
  <c r="AF1602" i="14"/>
  <c r="AF1610" i="14"/>
  <c r="AF1618" i="14"/>
  <c r="AF1626" i="14"/>
  <c r="AF1634" i="14"/>
  <c r="AF1642" i="14"/>
  <c r="AF1650" i="14"/>
  <c r="AF1658" i="14"/>
  <c r="AF1666" i="14"/>
  <c r="AF1674" i="14"/>
  <c r="AF1682" i="14"/>
  <c r="AF1690" i="14"/>
  <c r="AF1698" i="14"/>
  <c r="AF1706" i="14"/>
  <c r="AF1714" i="14"/>
  <c r="AF1722" i="14"/>
  <c r="AF1730" i="14"/>
  <c r="AF1738" i="14"/>
  <c r="AF11" i="14"/>
  <c r="AF19" i="14"/>
  <c r="AF27" i="14"/>
  <c r="AF35" i="14"/>
  <c r="AF12" i="14"/>
  <c r="AF20" i="14"/>
  <c r="AF28" i="14"/>
  <c r="AF36" i="14"/>
  <c r="AF5" i="14"/>
  <c r="AF13" i="14"/>
  <c r="AF21" i="14"/>
  <c r="AF29" i="14"/>
  <c r="AF37" i="14"/>
  <c r="AF45" i="14"/>
  <c r="AF53" i="14"/>
  <c r="AF61" i="14"/>
  <c r="AF69" i="14"/>
  <c r="AF77" i="14"/>
  <c r="AF85" i="14"/>
  <c r="AF93" i="14"/>
  <c r="AF101" i="14"/>
  <c r="AF109" i="14"/>
  <c r="AF117" i="14"/>
  <c r="AF125" i="14"/>
  <c r="AF133" i="14"/>
  <c r="AF141" i="14"/>
  <c r="AF149" i="14"/>
  <c r="AF157" i="14"/>
  <c r="AF165" i="14"/>
  <c r="AF173" i="14"/>
  <c r="AF181" i="14"/>
  <c r="AF189" i="14"/>
  <c r="AF197" i="14"/>
  <c r="AF205" i="14"/>
  <c r="AF213" i="14"/>
  <c r="AF221" i="14"/>
  <c r="AF229" i="14"/>
  <c r="AF237" i="14"/>
  <c r="AF245" i="14"/>
  <c r="AF1269" i="14"/>
  <c r="AF1525" i="14"/>
  <c r="AF303" i="14"/>
  <c r="AF311" i="14"/>
  <c r="AF319" i="14"/>
  <c r="AF327" i="14"/>
  <c r="AF335" i="14"/>
  <c r="AF343" i="14"/>
  <c r="AF351" i="14"/>
  <c r="AF359" i="14"/>
  <c r="AF367" i="14"/>
  <c r="AF375" i="14"/>
  <c r="AF383" i="14"/>
  <c r="AF391" i="14"/>
  <c r="AF399" i="14"/>
  <c r="AF407" i="14"/>
  <c r="AF415" i="14"/>
  <c r="AF423" i="14"/>
  <c r="AF431" i="14"/>
  <c r="AF439" i="14"/>
  <c r="AF447" i="14"/>
  <c r="AF455" i="14"/>
  <c r="AF463" i="14"/>
  <c r="AF471" i="14"/>
  <c r="AF479" i="14"/>
  <c r="AF487" i="14"/>
  <c r="AF495" i="14"/>
  <c r="AF503" i="14"/>
  <c r="AF511" i="14"/>
  <c r="AF519" i="14"/>
  <c r="AF527" i="14"/>
  <c r="AF535" i="14"/>
  <c r="AF543" i="14"/>
  <c r="AF551" i="14"/>
  <c r="AF559" i="14"/>
  <c r="AF567" i="14"/>
  <c r="AF575" i="14"/>
  <c r="AF583" i="14"/>
  <c r="AF591" i="14"/>
  <c r="AF599" i="14"/>
  <c r="AF607" i="14"/>
  <c r="AF615" i="14"/>
  <c r="AF623" i="14"/>
  <c r="AF631" i="14"/>
  <c r="AF8" i="14"/>
  <c r="AF16" i="14"/>
  <c r="AF24" i="14"/>
  <c r="AF32" i="14"/>
  <c r="AF40" i="14"/>
  <c r="AF480" i="14"/>
  <c r="AF9" i="14"/>
  <c r="AF17" i="14"/>
  <c r="AF25" i="14"/>
  <c r="AF33" i="14"/>
  <c r="AP6" i="87"/>
  <c r="AP14" i="87"/>
  <c r="AP22" i="87"/>
  <c r="AP30" i="87"/>
  <c r="AP38" i="87"/>
  <c r="AX38" i="87" s="1"/>
  <c r="AP46" i="87"/>
  <c r="AP54" i="87"/>
  <c r="AP62" i="87"/>
  <c r="AT62" i="87" s="1"/>
  <c r="AP70" i="87"/>
  <c r="AV70" i="87" s="1"/>
  <c r="AP78" i="87"/>
  <c r="AX78" i="87" s="1"/>
  <c r="AP86" i="87"/>
  <c r="AR86" i="87" s="1"/>
  <c r="AP94" i="87"/>
  <c r="AP102" i="87"/>
  <c r="AP110" i="87"/>
  <c r="AP118" i="87"/>
  <c r="AP126" i="87"/>
  <c r="AP134" i="87"/>
  <c r="AX134" i="87" s="1"/>
  <c r="AP142" i="87"/>
  <c r="AP150" i="87"/>
  <c r="AP158" i="87"/>
  <c r="AW158" i="87" s="1"/>
  <c r="AP166" i="87"/>
  <c r="AP174" i="87"/>
  <c r="AQ174" i="87" s="1"/>
  <c r="AP182" i="87"/>
  <c r="AV182" i="87" s="1"/>
  <c r="AP198" i="87"/>
  <c r="AX198" i="87" s="1"/>
  <c r="AP206" i="87"/>
  <c r="AP214" i="87"/>
  <c r="AP222" i="87"/>
  <c r="AQ222" i="87" s="1"/>
  <c r="AP230" i="87"/>
  <c r="AP238" i="87"/>
  <c r="AX238" i="87" s="1"/>
  <c r="AP246" i="87"/>
  <c r="AP254" i="87"/>
  <c r="AX254" i="87" s="1"/>
  <c r="AP262" i="87"/>
  <c r="AP270" i="87"/>
  <c r="AX270" i="87" s="1"/>
  <c r="AP278" i="87"/>
  <c r="AP286" i="87"/>
  <c r="AP294" i="87"/>
  <c r="AQ294" i="87" s="1"/>
  <c r="AX302" i="87"/>
  <c r="AP310" i="87"/>
  <c r="AP318" i="87"/>
  <c r="AX318" i="87" s="1"/>
  <c r="AP326" i="87"/>
  <c r="AW326" i="87" s="1"/>
  <c r="AP334" i="87"/>
  <c r="AP342" i="87"/>
  <c r="AP350" i="87"/>
  <c r="AX350" i="87" s="1"/>
  <c r="AP358" i="87"/>
  <c r="AV358" i="87" s="1"/>
  <c r="AP366" i="87"/>
  <c r="AX366" i="87" s="1"/>
  <c r="AP374" i="87"/>
  <c r="AQ374" i="87" s="1"/>
  <c r="AP382" i="87"/>
  <c r="AX382" i="87" s="1"/>
  <c r="AP390" i="87"/>
  <c r="AV390" i="87" s="1"/>
  <c r="AP398" i="87"/>
  <c r="AP406" i="87"/>
  <c r="AV406" i="87" s="1"/>
  <c r="AP414" i="87"/>
  <c r="AP422" i="87"/>
  <c r="AX422" i="87" s="1"/>
  <c r="AP430" i="87"/>
  <c r="AP438" i="87"/>
  <c r="AP446" i="87"/>
  <c r="AP454" i="87"/>
  <c r="AP462" i="87"/>
  <c r="AX462" i="87" s="1"/>
  <c r="AP470" i="87"/>
  <c r="AS470" i="87" s="1"/>
  <c r="AP478" i="87"/>
  <c r="AX478" i="87" s="1"/>
  <c r="AP486" i="87"/>
  <c r="AP7" i="87"/>
  <c r="AX7" i="87" s="1"/>
  <c r="AP15" i="87"/>
  <c r="AS15" i="87" s="1"/>
  <c r="AP23" i="87"/>
  <c r="AW23" i="87" s="1"/>
  <c r="AP31" i="87"/>
  <c r="AP39" i="87"/>
  <c r="AP47" i="87"/>
  <c r="AP55" i="87"/>
  <c r="AP63" i="87"/>
  <c r="AP71" i="87"/>
  <c r="AS71" i="87" s="1"/>
  <c r="AP79" i="87"/>
  <c r="AP87" i="87"/>
  <c r="AX87" i="87" s="1"/>
  <c r="AP95" i="87"/>
  <c r="AX95" i="87" s="1"/>
  <c r="AP103" i="87"/>
  <c r="AX103" i="87" s="1"/>
  <c r="AP111" i="87"/>
  <c r="AR111" i="87" s="1"/>
  <c r="AP119" i="87"/>
  <c r="AP127" i="87"/>
  <c r="AV127" i="87" s="1"/>
  <c r="AP135" i="87"/>
  <c r="AP143" i="87"/>
  <c r="AR143" i="87" s="1"/>
  <c r="AP151" i="87"/>
  <c r="AP159" i="87"/>
  <c r="AP167" i="87"/>
  <c r="AR167" i="87" s="1"/>
  <c r="AP175" i="87"/>
  <c r="AV175" i="87" s="1"/>
  <c r="AP183" i="87"/>
  <c r="AQ183" i="87" s="1"/>
  <c r="AX191" i="87"/>
  <c r="AP199" i="87"/>
  <c r="AP207" i="87"/>
  <c r="AP494" i="87"/>
  <c r="AX494" i="87" s="1"/>
  <c r="AP502" i="87"/>
  <c r="AP510" i="87"/>
  <c r="AP518" i="87"/>
  <c r="AT518" i="87" s="1"/>
  <c r="AP526" i="87"/>
  <c r="AU526" i="87" s="1"/>
  <c r="AP534" i="87"/>
  <c r="AW534" i="87" s="1"/>
  <c r="AP542" i="87"/>
  <c r="AP550" i="87"/>
  <c r="AX550" i="87" s="1"/>
  <c r="AP558" i="87"/>
  <c r="AP566" i="87"/>
  <c r="AW566" i="87" s="1"/>
  <c r="AP574" i="87"/>
  <c r="AR574" i="87" s="1"/>
  <c r="AP582" i="87"/>
  <c r="AP590" i="87"/>
  <c r="AX590" i="87" s="1"/>
  <c r="AP598" i="87"/>
  <c r="AW598" i="87" s="1"/>
  <c r="AP606" i="87"/>
  <c r="AX606" i="87" s="1"/>
  <c r="AP614" i="87"/>
  <c r="AP622" i="87"/>
  <c r="AX622" i="87" s="1"/>
  <c r="AP630" i="87"/>
  <c r="AQ630" i="87" s="1"/>
  <c r="AP638" i="87"/>
  <c r="AP646" i="87"/>
  <c r="AR646" i="87" s="1"/>
  <c r="AP654" i="87"/>
  <c r="AP662" i="87"/>
  <c r="AX662" i="87" s="1"/>
  <c r="AP670" i="87"/>
  <c r="AQ670" i="87" s="1"/>
  <c r="AP678" i="87"/>
  <c r="AP686" i="87"/>
  <c r="AW686" i="87" s="1"/>
  <c r="AP694" i="87"/>
  <c r="AP702" i="87"/>
  <c r="AP710" i="87"/>
  <c r="AU710" i="87" s="1"/>
  <c r="AP718" i="87"/>
  <c r="AX718" i="87" s="1"/>
  <c r="AP726" i="87"/>
  <c r="AP734" i="87"/>
  <c r="AX734" i="87" s="1"/>
  <c r="AP742" i="87"/>
  <c r="AU742" i="87" s="1"/>
  <c r="AP750" i="87"/>
  <c r="AU750" i="87" s="1"/>
  <c r="AP758" i="87"/>
  <c r="AU758" i="87" s="1"/>
  <c r="AP766" i="87"/>
  <c r="AW766" i="87" s="1"/>
  <c r="AP774" i="87"/>
  <c r="AX774" i="87" s="1"/>
  <c r="AP782" i="87"/>
  <c r="AP790" i="87"/>
  <c r="AQ790" i="87" s="1"/>
  <c r="AP798" i="87"/>
  <c r="AP806" i="87"/>
  <c r="AX814" i="87"/>
  <c r="AP822" i="87"/>
  <c r="AV822" i="87" s="1"/>
  <c r="AP830" i="87"/>
  <c r="AX830" i="87" s="1"/>
  <c r="AP838" i="87"/>
  <c r="AW838" i="87" s="1"/>
  <c r="AP846" i="87"/>
  <c r="AX846" i="87" s="1"/>
  <c r="AP854" i="87"/>
  <c r="AP862" i="87"/>
  <c r="AS862" i="87" s="1"/>
  <c r="AP870" i="87"/>
  <c r="AU870" i="87" s="1"/>
  <c r="AP878" i="87"/>
  <c r="AW878" i="87" s="1"/>
  <c r="AP886" i="87"/>
  <c r="AP894" i="87"/>
  <c r="AP902" i="87"/>
  <c r="AR902" i="87" s="1"/>
  <c r="AP910" i="87"/>
  <c r="AR910" i="87" s="1"/>
  <c r="AP918" i="87"/>
  <c r="AP926" i="87"/>
  <c r="AX926" i="87" s="1"/>
  <c r="AP934" i="87"/>
  <c r="AP942" i="87"/>
  <c r="AX942" i="87" s="1"/>
  <c r="AP950" i="87"/>
  <c r="AQ950" i="87" s="1"/>
  <c r="AP958" i="87"/>
  <c r="AX958" i="87" s="1"/>
  <c r="AP966" i="87"/>
  <c r="AQ966" i="87" s="1"/>
  <c r="AP974" i="87"/>
  <c r="AU974" i="87" s="1"/>
  <c r="AP982" i="87"/>
  <c r="AR982" i="87" s="1"/>
  <c r="AP990" i="87"/>
  <c r="AQ990" i="87" s="1"/>
  <c r="AP998" i="87"/>
  <c r="AX998" i="87" s="1"/>
  <c r="AP1006" i="87"/>
  <c r="AP1014" i="87"/>
  <c r="AQ1014" i="87" s="1"/>
  <c r="AP1022" i="87"/>
  <c r="AW1022" i="87" s="1"/>
  <c r="AP1030" i="87"/>
  <c r="AP215" i="87"/>
  <c r="AX215" i="87" s="1"/>
  <c r="AP223" i="87"/>
  <c r="AS223" i="87" s="1"/>
  <c r="AP231" i="87"/>
  <c r="AX231" i="87" s="1"/>
  <c r="AP239" i="87"/>
  <c r="AP247" i="87"/>
  <c r="AX247" i="87" s="1"/>
  <c r="AP255" i="87"/>
  <c r="AT255" i="87" s="1"/>
  <c r="AP263" i="87"/>
  <c r="AP271" i="87"/>
  <c r="AP279" i="87"/>
  <c r="AX279" i="87" s="1"/>
  <c r="AP287" i="87"/>
  <c r="AR287" i="87" s="1"/>
  <c r="AP295" i="87"/>
  <c r="AP303" i="87"/>
  <c r="AP311" i="87"/>
  <c r="AW311" i="87" s="1"/>
  <c r="AP319" i="87"/>
  <c r="AS319" i="87" s="1"/>
  <c r="AP327" i="87"/>
  <c r="AX327" i="87" s="1"/>
  <c r="AP335" i="87"/>
  <c r="AP343" i="87"/>
  <c r="AX343" i="87" s="1"/>
  <c r="AP351" i="87"/>
  <c r="AP359" i="87"/>
  <c r="AX359" i="87" s="1"/>
  <c r="AP367" i="87"/>
  <c r="AP375" i="87"/>
  <c r="AP383" i="87"/>
  <c r="AW383" i="87" s="1"/>
  <c r="AP391" i="87"/>
  <c r="AP399" i="87"/>
  <c r="AP407" i="87"/>
  <c r="AX407" i="87" s="1"/>
  <c r="AP415" i="87"/>
  <c r="AW415" i="87" s="1"/>
  <c r="AP423" i="87"/>
  <c r="AP431" i="87"/>
  <c r="AP439" i="87"/>
  <c r="AX439" i="87" s="1"/>
  <c r="AP447" i="87"/>
  <c r="AQ447" i="87" s="1"/>
  <c r="AP455" i="87"/>
  <c r="AX455" i="87" s="1"/>
  <c r="AP463" i="87"/>
  <c r="AV463" i="87" s="1"/>
  <c r="AP471" i="87"/>
  <c r="AX471" i="87" s="1"/>
  <c r="AP479" i="87"/>
  <c r="AS479" i="87" s="1"/>
  <c r="AP487" i="87"/>
  <c r="AU487" i="87" s="1"/>
  <c r="AX495" i="87"/>
  <c r="AP503" i="87"/>
  <c r="AV503" i="87" s="1"/>
  <c r="AP511" i="87"/>
  <c r="AX511" i="87" s="1"/>
  <c r="AP519" i="87"/>
  <c r="AQ519" i="87" s="1"/>
  <c r="AY519" i="87" s="1"/>
  <c r="AP527" i="87"/>
  <c r="AW527" i="87" s="1"/>
  <c r="AP535" i="87"/>
  <c r="AW535" i="87" s="1"/>
  <c r="AP543" i="87"/>
  <c r="AP551" i="87"/>
  <c r="AX551" i="87" s="1"/>
  <c r="AP559" i="87"/>
  <c r="AR559" i="87" s="1"/>
  <c r="AP567" i="87"/>
  <c r="AP575" i="87"/>
  <c r="AP583" i="87"/>
  <c r="AX583" i="87" s="1"/>
  <c r="AP591" i="87"/>
  <c r="AP599" i="87"/>
  <c r="AW599" i="87" s="1"/>
  <c r="AP607" i="87"/>
  <c r="AW607" i="87" s="1"/>
  <c r="AP615" i="87"/>
  <c r="AP623" i="87"/>
  <c r="AX623" i="87" s="1"/>
  <c r="AP631" i="87"/>
  <c r="AQ631" i="87" s="1"/>
  <c r="AP639" i="87"/>
  <c r="AR639" i="87" s="1"/>
  <c r="AP647" i="87"/>
  <c r="AU647" i="87" s="1"/>
  <c r="AP655" i="87"/>
  <c r="AP663" i="87"/>
  <c r="AX663" i="87" s="1"/>
  <c r="AP671" i="87"/>
  <c r="AP679" i="87"/>
  <c r="AX679" i="87" s="1"/>
  <c r="AP1038" i="87"/>
  <c r="AP1046" i="87"/>
  <c r="AP1054" i="87"/>
  <c r="AV1054" i="87" s="1"/>
  <c r="AP1062" i="87"/>
  <c r="AW1062" i="87" s="1"/>
  <c r="AP1070" i="87"/>
  <c r="AV1070" i="87" s="1"/>
  <c r="AP1078" i="87"/>
  <c r="AR1078" i="87" s="1"/>
  <c r="AP1086" i="87"/>
  <c r="AX1086" i="87" s="1"/>
  <c r="AP1094" i="87"/>
  <c r="AX1102" i="87"/>
  <c r="AP1110" i="87"/>
  <c r="AP1118" i="87"/>
  <c r="AP1126" i="87"/>
  <c r="AX1126" i="87" s="1"/>
  <c r="AP1134" i="87"/>
  <c r="AP1142" i="87"/>
  <c r="AX1142" i="87" s="1"/>
  <c r="AP1150" i="87"/>
  <c r="AP1158" i="87"/>
  <c r="AX1158" i="87" s="1"/>
  <c r="AP1166" i="87"/>
  <c r="AU1166" i="87" s="1"/>
  <c r="AP1174" i="87"/>
  <c r="AP1182" i="87"/>
  <c r="AV1182" i="87" s="1"/>
  <c r="AP1190" i="87"/>
  <c r="AU1190" i="87" s="1"/>
  <c r="AP1198" i="87"/>
  <c r="AX1198" i="87" s="1"/>
  <c r="AP1206" i="87"/>
  <c r="AR1206" i="87" s="1"/>
  <c r="AP1214" i="87"/>
  <c r="AS1214" i="87" s="1"/>
  <c r="AP1222" i="87"/>
  <c r="AP1230" i="87"/>
  <c r="AP1238" i="87"/>
  <c r="AX1238" i="87" s="1"/>
  <c r="AP1246" i="87"/>
  <c r="AQ1246" i="87" s="1"/>
  <c r="AP1254" i="87"/>
  <c r="AX1254" i="87" s="1"/>
  <c r="AP1262" i="87"/>
  <c r="AS1262" i="87" s="1"/>
  <c r="AP1270" i="87"/>
  <c r="AX1270" i="87" s="1"/>
  <c r="AP1278" i="87"/>
  <c r="AU1278" i="87" s="1"/>
  <c r="AP1286" i="87"/>
  <c r="AR1286" i="87" s="1"/>
  <c r="AP1294" i="87"/>
  <c r="AQ1294" i="87" s="1"/>
  <c r="AP1302" i="87"/>
  <c r="AR1302" i="87" s="1"/>
  <c r="AP1310" i="87"/>
  <c r="AX1310" i="87" s="1"/>
  <c r="AP1318" i="87"/>
  <c r="AQ1318" i="87" s="1"/>
  <c r="AX1326" i="87"/>
  <c r="AP1334" i="87"/>
  <c r="AT1334" i="87" s="1"/>
  <c r="AP1342" i="87"/>
  <c r="AP1350" i="87"/>
  <c r="AP1358" i="87"/>
  <c r="AV1358" i="87" s="1"/>
  <c r="AP1366" i="87"/>
  <c r="AX1366" i="87" s="1"/>
  <c r="AX1374" i="87"/>
  <c r="AP1382" i="87"/>
  <c r="AX1382" i="87" s="1"/>
  <c r="AP1390" i="87"/>
  <c r="AT1390" i="87" s="1"/>
  <c r="AX1398" i="87"/>
  <c r="AP1406" i="87"/>
  <c r="AQ1406" i="87" s="1"/>
  <c r="AP1414" i="87"/>
  <c r="AP1422" i="87"/>
  <c r="AX1422" i="87" s="1"/>
  <c r="AP1430" i="87"/>
  <c r="AP1438" i="87"/>
  <c r="AP1446" i="87"/>
  <c r="AR1446" i="87" s="1"/>
  <c r="AP1454" i="87"/>
  <c r="AP1462" i="87"/>
  <c r="AW1462" i="87" s="1"/>
  <c r="AP1470" i="87"/>
  <c r="AR1470" i="87" s="1"/>
  <c r="AP1478" i="87"/>
  <c r="AX1478" i="87" s="1"/>
  <c r="AP1486" i="87"/>
  <c r="AP1494" i="87"/>
  <c r="AX1494" i="87" s="1"/>
  <c r="AP1502" i="87"/>
  <c r="AQ1502" i="87" s="1"/>
  <c r="AY1502" i="87" s="1"/>
  <c r="AP1510" i="87"/>
  <c r="AP1518" i="87"/>
  <c r="AU1518" i="87" s="1"/>
  <c r="AP687" i="87"/>
  <c r="AP695" i="87"/>
  <c r="AX695" i="87" s="1"/>
  <c r="AP703" i="87"/>
  <c r="AP711" i="87"/>
  <c r="AU711" i="87" s="1"/>
  <c r="AP719" i="87"/>
  <c r="AP727" i="87"/>
  <c r="AP735" i="87"/>
  <c r="AX735" i="87" s="1"/>
  <c r="AP743" i="87"/>
  <c r="AU743" i="87" s="1"/>
  <c r="AP751" i="87"/>
  <c r="AT751" i="87" s="1"/>
  <c r="AP759" i="87"/>
  <c r="AP767" i="87"/>
  <c r="AX767" i="87" s="1"/>
  <c r="AP775" i="87"/>
  <c r="AV775" i="87" s="1"/>
  <c r="AP783" i="87"/>
  <c r="AQ783" i="87" s="1"/>
  <c r="AP791" i="87"/>
  <c r="AS791" i="87" s="1"/>
  <c r="AP799" i="87"/>
  <c r="AP807" i="87"/>
  <c r="AX807" i="87" s="1"/>
  <c r="AP815" i="87"/>
  <c r="AP823" i="87"/>
  <c r="AW823" i="87" s="1"/>
  <c r="AP831" i="87"/>
  <c r="AS831" i="87" s="1"/>
  <c r="AP839" i="87"/>
  <c r="AX839" i="87" s="1"/>
  <c r="AP847" i="87"/>
  <c r="AX847" i="87" s="1"/>
  <c r="AP855" i="87"/>
  <c r="AP863" i="87"/>
  <c r="AX863" i="87" s="1"/>
  <c r="AP871" i="87"/>
  <c r="AR871" i="87" s="1"/>
  <c r="AP879" i="87"/>
  <c r="AR879" i="87" s="1"/>
  <c r="AP887" i="87"/>
  <c r="AR887" i="87" s="1"/>
  <c r="AP895" i="87"/>
  <c r="AP903" i="87"/>
  <c r="AX903" i="87" s="1"/>
  <c r="AP911" i="87"/>
  <c r="AP919" i="87"/>
  <c r="AX919" i="87" s="1"/>
  <c r="AP927" i="87"/>
  <c r="AP935" i="87"/>
  <c r="AP943" i="87"/>
  <c r="AT943" i="87" s="1"/>
  <c r="AP951" i="87"/>
  <c r="AX951" i="87" s="1"/>
  <c r="AP959" i="87"/>
  <c r="AX959" i="87" s="1"/>
  <c r="AP967" i="87"/>
  <c r="AP975" i="87"/>
  <c r="AX975" i="87" s="1"/>
  <c r="AP983" i="87"/>
  <c r="AW983" i="87" s="1"/>
  <c r="AP991" i="87"/>
  <c r="AX991" i="87" s="1"/>
  <c r="AP999" i="87"/>
  <c r="AV999" i="87" s="1"/>
  <c r="AP1007" i="87"/>
  <c r="AP1015" i="87"/>
  <c r="AX1015" i="87" s="1"/>
  <c r="AP1023" i="87"/>
  <c r="AP1031" i="87"/>
  <c r="AX1031" i="87" s="1"/>
  <c r="AP1039" i="87"/>
  <c r="AV1039" i="87" s="1"/>
  <c r="AP1047" i="87"/>
  <c r="AV1047" i="87" s="1"/>
  <c r="AP1055" i="87"/>
  <c r="AP1063" i="87"/>
  <c r="AP1071" i="87"/>
  <c r="AP1079" i="87"/>
  <c r="AP1087" i="87"/>
  <c r="AX1087" i="87" s="1"/>
  <c r="AP1095" i="87"/>
  <c r="AP1526" i="87"/>
  <c r="AX1526" i="87" s="1"/>
  <c r="AP1534" i="87"/>
  <c r="AW1534" i="87" s="1"/>
  <c r="AP1103" i="87"/>
  <c r="AW1103" i="87" s="1"/>
  <c r="AP1111" i="87"/>
  <c r="AT1111" i="87" s="1"/>
  <c r="AP1119" i="87"/>
  <c r="AU1119" i="87" s="1"/>
  <c r="AP1127" i="87"/>
  <c r="AX1127" i="87" s="1"/>
  <c r="AP1135" i="87"/>
  <c r="AP1143" i="87"/>
  <c r="AS1143" i="87" s="1"/>
  <c r="AP1151" i="87"/>
  <c r="AV1151" i="87" s="1"/>
  <c r="AP1159" i="87"/>
  <c r="AP1167" i="87"/>
  <c r="AX1167" i="87" s="1"/>
  <c r="AP1175" i="87"/>
  <c r="AP1183" i="87"/>
  <c r="AP1191" i="87"/>
  <c r="AP1199" i="87"/>
  <c r="AX1199" i="87" s="1"/>
  <c r="AP1207" i="87"/>
  <c r="AV1207" i="87" s="1"/>
  <c r="AP1215" i="87"/>
  <c r="AQ1215" i="87" s="1"/>
  <c r="AP1223" i="87"/>
  <c r="AP1231" i="87"/>
  <c r="AP1239" i="87"/>
  <c r="AX1239" i="87" s="1"/>
  <c r="AP1247" i="87"/>
  <c r="AQ1247" i="87" s="1"/>
  <c r="AP1255" i="87"/>
  <c r="AX1255" i="87" s="1"/>
  <c r="AP1263" i="87"/>
  <c r="AQ1263" i="87" s="1"/>
  <c r="AP1271" i="87"/>
  <c r="AX1271" i="87" s="1"/>
  <c r="AP1279" i="87"/>
  <c r="AX1279" i="87" s="1"/>
  <c r="AP1287" i="87"/>
  <c r="AX1287" i="87" s="1"/>
  <c r="AP1295" i="87"/>
  <c r="AX1295" i="87" s="1"/>
  <c r="AP1303" i="87"/>
  <c r="AV1303" i="87" s="1"/>
  <c r="AP1311" i="87"/>
  <c r="AW1311" i="87" s="1"/>
  <c r="AP1319" i="87"/>
  <c r="AW1319" i="87" s="1"/>
  <c r="AP1327" i="87"/>
  <c r="AP1335" i="87"/>
  <c r="AR1335" i="87" s="1"/>
  <c r="AP1343" i="87"/>
  <c r="AP1351" i="87"/>
  <c r="AX1351" i="87" s="1"/>
  <c r="AP1359" i="87"/>
  <c r="AP1367" i="87"/>
  <c r="AR1367" i="87" s="1"/>
  <c r="AP1375" i="87"/>
  <c r="AT1375" i="87" s="1"/>
  <c r="AP1383" i="87"/>
  <c r="AX1383" i="87" s="1"/>
  <c r="AP1391" i="87"/>
  <c r="AX1391" i="87" s="1"/>
  <c r="AP1399" i="87"/>
  <c r="AX1399" i="87" s="1"/>
  <c r="AP1407" i="87"/>
  <c r="AX1407" i="87" s="1"/>
  <c r="AP1415" i="87"/>
  <c r="AP1423" i="87"/>
  <c r="AX1423" i="87" s="1"/>
  <c r="AP1431" i="87"/>
  <c r="AQ1431" i="87" s="1"/>
  <c r="AP1439" i="87"/>
  <c r="AS1439" i="87" s="1"/>
  <c r="AP1447" i="87"/>
  <c r="AR1447" i="87" s="1"/>
  <c r="AP1455" i="87"/>
  <c r="AP1463" i="87"/>
  <c r="AX1463" i="87" s="1"/>
  <c r="AP1471" i="87"/>
  <c r="AP1479" i="87"/>
  <c r="AP1487" i="87"/>
  <c r="AV1487" i="87" s="1"/>
  <c r="AP1495" i="87"/>
  <c r="AP1503" i="87"/>
  <c r="AT1503" i="87" s="1"/>
  <c r="AP1511" i="87"/>
  <c r="AX1511" i="87" s="1"/>
  <c r="AP1519" i="87"/>
  <c r="AX1519" i="87" s="1"/>
  <c r="AP1527" i="87"/>
  <c r="AX1527" i="87" s="1"/>
  <c r="AP1535" i="87"/>
  <c r="AX1535" i="87" s="1"/>
  <c r="AP1543" i="87"/>
  <c r="AX1543" i="87" s="1"/>
  <c r="AP1551" i="87"/>
  <c r="AR1551" i="87" s="1"/>
  <c r="AP1559" i="87"/>
  <c r="AU1559" i="87" s="1"/>
  <c r="AP1567" i="87"/>
  <c r="AP1575" i="87"/>
  <c r="AX1575" i="87" s="1"/>
  <c r="AP1583" i="87"/>
  <c r="AP1591" i="87"/>
  <c r="AW1591" i="87" s="1"/>
  <c r="AX1599" i="87"/>
  <c r="AP1542" i="87"/>
  <c r="AP1607" i="87"/>
  <c r="AX1607" i="87" s="1"/>
  <c r="AP1550" i="87"/>
  <c r="AT1550" i="87" s="1"/>
  <c r="AP1615" i="87"/>
  <c r="AX1615" i="87" s="1"/>
  <c r="AP8" i="87"/>
  <c r="AW8" i="87" s="1"/>
  <c r="AP16" i="87"/>
  <c r="AX16" i="87" s="1"/>
  <c r="AP24" i="87"/>
  <c r="AR24" i="87" s="1"/>
  <c r="AP32" i="87"/>
  <c r="AR32" i="87" s="1"/>
  <c r="AP40" i="87"/>
  <c r="AX40" i="87" s="1"/>
  <c r="AP48" i="87"/>
  <c r="AX48" i="87" s="1"/>
  <c r="AP56" i="87"/>
  <c r="AP64" i="87"/>
  <c r="AX64" i="87" s="1"/>
  <c r="AP72" i="87"/>
  <c r="AX72" i="87" s="1"/>
  <c r="AP80" i="87"/>
  <c r="AR80" i="87" s="1"/>
  <c r="AP88" i="87"/>
  <c r="AX88" i="87" s="1"/>
  <c r="AP96" i="87"/>
  <c r="AX96" i="87" s="1"/>
  <c r="AP104" i="87"/>
  <c r="AX104" i="87" s="1"/>
  <c r="AP112" i="87"/>
  <c r="AX112" i="87" s="1"/>
  <c r="AP120" i="87"/>
  <c r="AR120" i="87" s="1"/>
  <c r="AP128" i="87"/>
  <c r="AX128" i="87" s="1"/>
  <c r="AP136" i="87"/>
  <c r="AQ136" i="87" s="1"/>
  <c r="AY136" i="87" s="1"/>
  <c r="AP144" i="87"/>
  <c r="AV144" i="87" s="1"/>
  <c r="AP152" i="87"/>
  <c r="AX152" i="87" s="1"/>
  <c r="AP160" i="87"/>
  <c r="AX160" i="87" s="1"/>
  <c r="AP168" i="87"/>
  <c r="AX168" i="87" s="1"/>
  <c r="AP176" i="87"/>
  <c r="AX176" i="87" s="1"/>
  <c r="AP184" i="87"/>
  <c r="AX184" i="87" s="1"/>
  <c r="AP192" i="87"/>
  <c r="AP200" i="87"/>
  <c r="AX200" i="87" s="1"/>
  <c r="AP1558" i="87"/>
  <c r="AX1558" i="87" s="1"/>
  <c r="AP1623" i="87"/>
  <c r="AQ1623" i="87" s="1"/>
  <c r="AP208" i="87"/>
  <c r="AX208" i="87" s="1"/>
  <c r="AP216" i="87"/>
  <c r="AP224" i="87"/>
  <c r="AX224" i="87" s="1"/>
  <c r="AX232" i="87"/>
  <c r="AP240" i="87"/>
  <c r="AW240" i="87" s="1"/>
  <c r="AP248" i="87"/>
  <c r="AX248" i="87" s="1"/>
  <c r="AP256" i="87"/>
  <c r="AX256" i="87" s="1"/>
  <c r="AP264" i="87"/>
  <c r="AX264" i="87" s="1"/>
  <c r="AP272" i="87"/>
  <c r="AX272" i="87" s="1"/>
  <c r="AP280" i="87"/>
  <c r="AX280" i="87" s="1"/>
  <c r="AP288" i="87"/>
  <c r="AR288" i="87" s="1"/>
  <c r="AP296" i="87"/>
  <c r="AX296" i="87" s="1"/>
  <c r="AP304" i="87"/>
  <c r="AX304" i="87" s="1"/>
  <c r="AP312" i="87"/>
  <c r="AX312" i="87" s="1"/>
  <c r="AP320" i="87"/>
  <c r="AX320" i="87" s="1"/>
  <c r="AX328" i="87"/>
  <c r="AP336" i="87"/>
  <c r="AX336" i="87" s="1"/>
  <c r="AP344" i="87"/>
  <c r="AU344" i="87" s="1"/>
  <c r="AP352" i="87"/>
  <c r="AV352" i="87" s="1"/>
  <c r="AP360" i="87"/>
  <c r="AX360" i="87" s="1"/>
  <c r="AP368" i="87"/>
  <c r="AX368" i="87" s="1"/>
  <c r="AP376" i="87"/>
  <c r="AX376" i="87" s="1"/>
  <c r="AP384" i="87"/>
  <c r="AX384" i="87" s="1"/>
  <c r="AP392" i="87"/>
  <c r="AX392" i="87" s="1"/>
  <c r="AP400" i="87"/>
  <c r="AR400" i="87" s="1"/>
  <c r="AP408" i="87"/>
  <c r="AX408" i="87" s="1"/>
  <c r="AP416" i="87"/>
  <c r="AX416" i="87" s="1"/>
  <c r="AX424" i="87"/>
  <c r="AP432" i="87"/>
  <c r="AX432" i="87" s="1"/>
  <c r="AP440" i="87"/>
  <c r="AU440" i="87" s="1"/>
  <c r="AP448" i="87"/>
  <c r="AX448" i="87" s="1"/>
  <c r="AP456" i="87"/>
  <c r="AU456" i="87" s="1"/>
  <c r="AP464" i="87"/>
  <c r="AW464" i="87" s="1"/>
  <c r="AP472" i="87"/>
  <c r="AX472" i="87" s="1"/>
  <c r="AP480" i="87"/>
  <c r="AX480" i="87" s="1"/>
  <c r="AP488" i="87"/>
  <c r="AX488" i="87" s="1"/>
  <c r="AP496" i="87"/>
  <c r="AX496" i="87" s="1"/>
  <c r="AP504" i="87"/>
  <c r="AP512" i="87"/>
  <c r="AX512" i="87" s="1"/>
  <c r="AP520" i="87"/>
  <c r="AX520" i="87" s="1"/>
  <c r="AP528" i="87"/>
  <c r="AX528" i="87" s="1"/>
  <c r="AP536" i="87"/>
  <c r="AX536" i="87" s="1"/>
  <c r="AP10" i="87"/>
  <c r="AP18" i="87"/>
  <c r="AP26" i="87"/>
  <c r="AT26" i="87" s="1"/>
  <c r="AP34" i="87"/>
  <c r="AP42" i="87"/>
  <c r="AS42" i="87" s="1"/>
  <c r="AP50" i="87"/>
  <c r="AR50" i="87" s="1"/>
  <c r="AP58" i="87"/>
  <c r="AT58" i="87" s="1"/>
  <c r="AP66" i="87"/>
  <c r="AP74" i="87"/>
  <c r="AP82" i="87"/>
  <c r="AP90" i="87"/>
  <c r="AP98" i="87"/>
  <c r="AP106" i="87"/>
  <c r="AR106" i="87" s="1"/>
  <c r="AP114" i="87"/>
  <c r="AP122" i="87"/>
  <c r="AT122" i="87" s="1"/>
  <c r="AP130" i="87"/>
  <c r="AW130" i="87" s="1"/>
  <c r="AP138" i="87"/>
  <c r="AP146" i="87"/>
  <c r="AP154" i="87"/>
  <c r="AR154" i="87" s="1"/>
  <c r="AP162" i="87"/>
  <c r="AP170" i="87"/>
  <c r="AP178" i="87"/>
  <c r="AP186" i="87"/>
  <c r="AS186" i="87" s="1"/>
  <c r="AP194" i="87"/>
  <c r="AP202" i="87"/>
  <c r="AP210" i="87"/>
  <c r="AP218" i="87"/>
  <c r="AW218" i="87" s="1"/>
  <c r="AP226" i="87"/>
  <c r="AP234" i="87"/>
  <c r="AW234" i="87" s="1"/>
  <c r="AP242" i="87"/>
  <c r="AP250" i="87"/>
  <c r="AP258" i="87"/>
  <c r="AX266" i="87"/>
  <c r="AP274" i="87"/>
  <c r="AP282" i="87"/>
  <c r="AV282" i="87" s="1"/>
  <c r="AP290" i="87"/>
  <c r="AU290" i="87" s="1"/>
  <c r="AP298" i="87"/>
  <c r="AP306" i="87"/>
  <c r="AU306" i="87" s="1"/>
  <c r="AP314" i="87"/>
  <c r="AP322" i="87"/>
  <c r="AP330" i="87"/>
  <c r="AV330" i="87" s="1"/>
  <c r="AP338" i="87"/>
  <c r="AP346" i="87"/>
  <c r="AP354" i="87"/>
  <c r="AP362" i="87"/>
  <c r="AU362" i="87" s="1"/>
  <c r="AP3" i="87"/>
  <c r="AV3" i="87" s="1"/>
  <c r="AP11" i="87"/>
  <c r="AS11" i="87" s="1"/>
  <c r="AP19" i="87"/>
  <c r="AR19" i="87" s="1"/>
  <c r="AP27" i="87"/>
  <c r="AP35" i="87"/>
  <c r="AP43" i="87"/>
  <c r="AS43" i="87" s="1"/>
  <c r="AP51" i="87"/>
  <c r="AS51" i="87" s="1"/>
  <c r="AP59" i="87"/>
  <c r="AP67" i="87"/>
  <c r="AV67" i="87" s="1"/>
  <c r="AP75" i="87"/>
  <c r="AP83" i="87"/>
  <c r="AP91" i="87"/>
  <c r="AP99" i="87"/>
  <c r="AP107" i="87"/>
  <c r="AV107" i="87" s="1"/>
  <c r="AP115" i="87"/>
  <c r="AP123" i="87"/>
  <c r="AR123" i="87" s="1"/>
  <c r="AP131" i="87"/>
  <c r="AV131" i="87" s="1"/>
  <c r="AP139" i="87"/>
  <c r="AV139" i="87" s="1"/>
  <c r="AP147" i="87"/>
  <c r="AS147" i="87" s="1"/>
  <c r="AP155" i="87"/>
  <c r="AP163" i="87"/>
  <c r="AP171" i="87"/>
  <c r="AR171" i="87" s="1"/>
  <c r="AP179" i="87"/>
  <c r="AP187" i="87"/>
  <c r="AP195" i="87"/>
  <c r="AU195" i="87" s="1"/>
  <c r="AP203" i="87"/>
  <c r="AX203" i="87" s="1"/>
  <c r="AP211" i="87"/>
  <c r="AP219" i="87"/>
  <c r="AP227" i="87"/>
  <c r="AU227" i="87" s="1"/>
  <c r="AP235" i="87"/>
  <c r="AP243" i="87"/>
  <c r="AU243" i="87" s="1"/>
  <c r="AP251" i="87"/>
  <c r="AV251" i="87" s="1"/>
  <c r="AP259" i="87"/>
  <c r="AU259" i="87" s="1"/>
  <c r="AP267" i="87"/>
  <c r="AS267" i="87" s="1"/>
  <c r="AP275" i="87"/>
  <c r="AW275" i="87" s="1"/>
  <c r="AP283" i="87"/>
  <c r="AP291" i="87"/>
  <c r="AP299" i="87"/>
  <c r="AS299" i="87" s="1"/>
  <c r="AP307" i="87"/>
  <c r="AP315" i="87"/>
  <c r="AX315" i="87" s="1"/>
  <c r="AP323" i="87"/>
  <c r="AR323" i="87" s="1"/>
  <c r="AP331" i="87"/>
  <c r="AX331" i="87" s="1"/>
  <c r="AP339" i="87"/>
  <c r="AU339" i="87" s="1"/>
  <c r="AP347" i="87"/>
  <c r="AS347" i="87" s="1"/>
  <c r="AP355" i="87"/>
  <c r="AQ355" i="87" s="1"/>
  <c r="AY355" i="87" s="1"/>
  <c r="AP363" i="87"/>
  <c r="AW363" i="87" s="1"/>
  <c r="AP371" i="87"/>
  <c r="AP4" i="87"/>
  <c r="AP12" i="87"/>
  <c r="AQ12" i="87" s="1"/>
  <c r="AY12" i="87" s="1"/>
  <c r="AP20" i="87"/>
  <c r="AP28" i="87"/>
  <c r="AP36" i="87"/>
  <c r="AW36" i="87" s="1"/>
  <c r="AP52" i="87"/>
  <c r="AP60" i="87"/>
  <c r="AX60" i="87" s="1"/>
  <c r="AP68" i="87"/>
  <c r="AS68" i="87" s="1"/>
  <c r="AP76" i="87"/>
  <c r="AX76" i="87" s="1"/>
  <c r="AP84" i="87"/>
  <c r="AW84" i="87" s="1"/>
  <c r="AP92" i="87"/>
  <c r="AS92" i="87" s="1"/>
  <c r="AP108" i="87"/>
  <c r="AP116" i="87"/>
  <c r="AP124" i="87"/>
  <c r="AP132" i="87"/>
  <c r="AX132" i="87" s="1"/>
  <c r="AP140" i="87"/>
  <c r="AP148" i="87"/>
  <c r="AP156" i="87"/>
  <c r="AU156" i="87" s="1"/>
  <c r="AP164" i="87"/>
  <c r="AP172" i="87"/>
  <c r="AP180" i="87"/>
  <c r="AP188" i="87"/>
  <c r="AP196" i="87"/>
  <c r="AX196" i="87" s="1"/>
  <c r="AP204" i="87"/>
  <c r="AP212" i="87"/>
  <c r="AP220" i="87"/>
  <c r="AU220" i="87" s="1"/>
  <c r="AP228" i="87"/>
  <c r="AP236" i="87"/>
  <c r="AP244" i="87"/>
  <c r="AP252" i="87"/>
  <c r="AT252" i="87" s="1"/>
  <c r="AP260" i="87"/>
  <c r="AP268" i="87"/>
  <c r="AP276" i="87"/>
  <c r="AP284" i="87"/>
  <c r="AU284" i="87" s="1"/>
  <c r="AP292" i="87"/>
  <c r="AX292" i="87" s="1"/>
  <c r="AP300" i="87"/>
  <c r="AS300" i="87" s="1"/>
  <c r="AP308" i="87"/>
  <c r="AP316" i="87"/>
  <c r="AP324" i="87"/>
  <c r="AP332" i="87"/>
  <c r="AP340" i="87"/>
  <c r="AP348" i="87"/>
  <c r="AP356" i="87"/>
  <c r="AX364" i="87"/>
  <c r="AP5" i="87"/>
  <c r="AP13" i="87"/>
  <c r="AS13" i="87" s="1"/>
  <c r="AP21" i="87"/>
  <c r="AW21" i="87" s="1"/>
  <c r="AP29" i="87"/>
  <c r="AX29" i="87" s="1"/>
  <c r="AP37" i="87"/>
  <c r="AP45" i="87"/>
  <c r="AU45" i="87" s="1"/>
  <c r="AP53" i="87"/>
  <c r="AX53" i="87" s="1"/>
  <c r="AP61" i="87"/>
  <c r="AR61" i="87" s="1"/>
  <c r="AP69" i="87"/>
  <c r="AP77" i="87"/>
  <c r="AT77" i="87" s="1"/>
  <c r="AP85" i="87"/>
  <c r="AP93" i="87"/>
  <c r="AX93" i="87" s="1"/>
  <c r="AP101" i="87"/>
  <c r="AR101" i="87" s="1"/>
  <c r="AP109" i="87"/>
  <c r="AP117" i="87"/>
  <c r="AP125" i="87"/>
  <c r="AP133" i="87"/>
  <c r="AP141" i="87"/>
  <c r="AP149" i="87"/>
  <c r="AR149" i="87" s="1"/>
  <c r="AP157" i="87"/>
  <c r="AP165" i="87"/>
  <c r="AP173" i="87"/>
  <c r="AU173" i="87" s="1"/>
  <c r="AP181" i="87"/>
  <c r="AT181" i="87" s="1"/>
  <c r="AP189" i="87"/>
  <c r="AQ189" i="87" s="1"/>
  <c r="AP197" i="87"/>
  <c r="AT197" i="87" s="1"/>
  <c r="AP205" i="87"/>
  <c r="AV205" i="87" s="1"/>
  <c r="AP213" i="87"/>
  <c r="AP221" i="87"/>
  <c r="AP229" i="87"/>
  <c r="AP237" i="87"/>
  <c r="AQ237" i="87" s="1"/>
  <c r="AP245" i="87"/>
  <c r="AP253" i="87"/>
  <c r="AQ253" i="87" s="1"/>
  <c r="AP261" i="87"/>
  <c r="AX261" i="87" s="1"/>
  <c r="AP269" i="87"/>
  <c r="AP277" i="87"/>
  <c r="AX277" i="87" s="1"/>
  <c r="AP285" i="87"/>
  <c r="AW285" i="87" s="1"/>
  <c r="AP293" i="87"/>
  <c r="AP301" i="87"/>
  <c r="AP309" i="87"/>
  <c r="AP317" i="87"/>
  <c r="AS317" i="87" s="1"/>
  <c r="AP325" i="87"/>
  <c r="AP333" i="87"/>
  <c r="AP341" i="87"/>
  <c r="AP349" i="87"/>
  <c r="AP357" i="87"/>
  <c r="AP365" i="87"/>
  <c r="AP1566" i="87"/>
  <c r="AX1566" i="87" s="1"/>
  <c r="AP1631" i="87"/>
  <c r="AP544" i="87"/>
  <c r="AX544" i="87" s="1"/>
  <c r="AP552" i="87"/>
  <c r="AV552" i="87" s="1"/>
  <c r="AP560" i="87"/>
  <c r="AW560" i="87" s="1"/>
  <c r="AP568" i="87"/>
  <c r="AX568" i="87" s="1"/>
  <c r="AP576" i="87"/>
  <c r="AX576" i="87" s="1"/>
  <c r="AP584" i="87"/>
  <c r="AX584" i="87" s="1"/>
  <c r="AP592" i="87"/>
  <c r="AX592" i="87" s="1"/>
  <c r="AP600" i="87"/>
  <c r="AX600" i="87" s="1"/>
  <c r="AP608" i="87"/>
  <c r="AP616" i="87"/>
  <c r="AX616" i="87" s="1"/>
  <c r="AP624" i="87"/>
  <c r="AX624" i="87" s="1"/>
  <c r="AP632" i="87"/>
  <c r="AX632" i="87" s="1"/>
  <c r="AP640" i="87"/>
  <c r="AX640" i="87" s="1"/>
  <c r="AP648" i="87"/>
  <c r="AU648" i="87" s="1"/>
  <c r="AP656" i="87"/>
  <c r="AX656" i="87" s="1"/>
  <c r="AP664" i="87"/>
  <c r="AU664" i="87" s="1"/>
  <c r="AP672" i="87"/>
  <c r="AT672" i="87" s="1"/>
  <c r="AP680" i="87"/>
  <c r="AX680" i="87" s="1"/>
  <c r="AP688" i="87"/>
  <c r="AX688" i="87" s="1"/>
  <c r="AP696" i="87"/>
  <c r="AX696" i="87" s="1"/>
  <c r="AP704" i="87"/>
  <c r="AX704" i="87" s="1"/>
  <c r="AP712" i="87"/>
  <c r="AP720" i="87"/>
  <c r="AX720" i="87" s="1"/>
  <c r="AP728" i="87"/>
  <c r="AX728" i="87" s="1"/>
  <c r="AP736" i="87"/>
  <c r="AX736" i="87" s="1"/>
  <c r="AP744" i="87"/>
  <c r="AX744" i="87" s="1"/>
  <c r="AP752" i="87"/>
  <c r="AX752" i="87" s="1"/>
  <c r="AP760" i="87"/>
  <c r="AS760" i="87" s="1"/>
  <c r="AP768" i="87"/>
  <c r="AX768" i="87" s="1"/>
  <c r="AP776" i="87"/>
  <c r="AS776" i="87" s="1"/>
  <c r="AP784" i="87"/>
  <c r="AT784" i="87" s="1"/>
  <c r="AP792" i="87"/>
  <c r="AX792" i="87" s="1"/>
  <c r="AP800" i="87"/>
  <c r="AX800" i="87" s="1"/>
  <c r="AP808" i="87"/>
  <c r="AX808" i="87" s="1"/>
  <c r="AP816" i="87"/>
  <c r="AX816" i="87" s="1"/>
  <c r="AP824" i="87"/>
  <c r="AX824" i="87" s="1"/>
  <c r="AX832" i="87"/>
  <c r="AP840" i="87"/>
  <c r="AX840" i="87" s="1"/>
  <c r="AP848" i="87"/>
  <c r="AX848" i="87" s="1"/>
  <c r="AP856" i="87"/>
  <c r="AX856" i="87" s="1"/>
  <c r="AP864" i="87"/>
  <c r="AX864" i="87" s="1"/>
  <c r="AP872" i="87"/>
  <c r="AR872" i="87" s="1"/>
  <c r="AP880" i="87"/>
  <c r="AX880" i="87" s="1"/>
  <c r="AP888" i="87"/>
  <c r="AQ888" i="87" s="1"/>
  <c r="AP896" i="87"/>
  <c r="AS896" i="87" s="1"/>
  <c r="AP904" i="87"/>
  <c r="AX904" i="87" s="1"/>
  <c r="AP912" i="87"/>
  <c r="AX912" i="87" s="1"/>
  <c r="AP920" i="87"/>
  <c r="AX920" i="87" s="1"/>
  <c r="AP928" i="87"/>
  <c r="AX928" i="87" s="1"/>
  <c r="AP936" i="87"/>
  <c r="AP944" i="87"/>
  <c r="AX944" i="87" s="1"/>
  <c r="AP952" i="87"/>
  <c r="AX952" i="87" s="1"/>
  <c r="AP960" i="87"/>
  <c r="AX960" i="87" s="1"/>
  <c r="AP968" i="87"/>
  <c r="AX968" i="87" s="1"/>
  <c r="AP976" i="87"/>
  <c r="AX976" i="87" s="1"/>
  <c r="AP9" i="87"/>
  <c r="AQ9" i="87" s="1"/>
  <c r="AP17" i="87"/>
  <c r="AS17" i="87" s="1"/>
  <c r="AP25" i="87"/>
  <c r="AP33" i="87"/>
  <c r="AX33" i="87" s="1"/>
  <c r="AP41" i="87"/>
  <c r="AR41" i="87" s="1"/>
  <c r="AP49" i="87"/>
  <c r="AR49" i="87" s="1"/>
  <c r="AP57" i="87"/>
  <c r="AP65" i="87"/>
  <c r="AQ65" i="87" s="1"/>
  <c r="AP73" i="87"/>
  <c r="AP81" i="87"/>
  <c r="AP89" i="87"/>
  <c r="AX89" i="87" s="1"/>
  <c r="AP97" i="87"/>
  <c r="AX97" i="87" s="1"/>
  <c r="AP105" i="87"/>
  <c r="AP113" i="87"/>
  <c r="AR113" i="87" s="1"/>
  <c r="AP121" i="87"/>
  <c r="AP129" i="87"/>
  <c r="AQ129" i="87" s="1"/>
  <c r="AP137" i="87"/>
  <c r="AP145" i="87"/>
  <c r="AP161" i="87"/>
  <c r="AP169" i="87"/>
  <c r="AX169" i="87" s="1"/>
  <c r="AP177" i="87"/>
  <c r="AP185" i="87"/>
  <c r="AP193" i="87"/>
  <c r="AP201" i="87"/>
  <c r="AV201" i="87" s="1"/>
  <c r="AP209" i="87"/>
  <c r="AP217" i="87"/>
  <c r="AP225" i="87"/>
  <c r="AX225" i="87" s="1"/>
  <c r="AP233" i="87"/>
  <c r="AX233" i="87" s="1"/>
  <c r="AP241" i="87"/>
  <c r="AP249" i="87"/>
  <c r="AX249" i="87" s="1"/>
  <c r="AP257" i="87"/>
  <c r="AU257" i="87" s="1"/>
  <c r="AP265" i="87"/>
  <c r="AT265" i="87" s="1"/>
  <c r="AP273" i="87"/>
  <c r="AQ273" i="87" s="1"/>
  <c r="AP281" i="87"/>
  <c r="AP289" i="87"/>
  <c r="AT289" i="87" s="1"/>
  <c r="AP297" i="87"/>
  <c r="AP305" i="87"/>
  <c r="AW305" i="87" s="1"/>
  <c r="AP313" i="87"/>
  <c r="AS313" i="87" s="1"/>
  <c r="AP321" i="87"/>
  <c r="AP329" i="87"/>
  <c r="AT329" i="87" s="1"/>
  <c r="AP337" i="87"/>
  <c r="AW337" i="87" s="1"/>
  <c r="AP345" i="87"/>
  <c r="AR345" i="87" s="1"/>
  <c r="AP353" i="87"/>
  <c r="AX353" i="87" s="1"/>
  <c r="AP361" i="87"/>
  <c r="AX361" i="87" s="1"/>
  <c r="AP370" i="87"/>
  <c r="AR370" i="87" s="1"/>
  <c r="AP378" i="87"/>
  <c r="AP386" i="87"/>
  <c r="AU386" i="87" s="1"/>
  <c r="AP394" i="87"/>
  <c r="AP402" i="87"/>
  <c r="AP410" i="87"/>
  <c r="AP418" i="87"/>
  <c r="AU418" i="87" s="1"/>
  <c r="AP426" i="87"/>
  <c r="AP434" i="87"/>
  <c r="AR434" i="87" s="1"/>
  <c r="AP442" i="87"/>
  <c r="AV442" i="87" s="1"/>
  <c r="AP450" i="87"/>
  <c r="AP458" i="87"/>
  <c r="AT458" i="87" s="1"/>
  <c r="AP466" i="87"/>
  <c r="AP474" i="87"/>
  <c r="AP482" i="87"/>
  <c r="AW482" i="87" s="1"/>
  <c r="AP490" i="87"/>
  <c r="AP498" i="87"/>
  <c r="AS498" i="87" s="1"/>
  <c r="AP506" i="87"/>
  <c r="AP514" i="87"/>
  <c r="AV514" i="87" s="1"/>
  <c r="AP522" i="87"/>
  <c r="AU522" i="87" s="1"/>
  <c r="AP530" i="87"/>
  <c r="AQ530" i="87" s="1"/>
  <c r="AP538" i="87"/>
  <c r="AU538" i="87" s="1"/>
  <c r="AP546" i="87"/>
  <c r="AW546" i="87" s="1"/>
  <c r="AP554" i="87"/>
  <c r="AP562" i="87"/>
  <c r="AS562" i="87" s="1"/>
  <c r="AP570" i="87"/>
  <c r="AX570" i="87" s="1"/>
  <c r="AP578" i="87"/>
  <c r="AP586" i="87"/>
  <c r="AV586" i="87" s="1"/>
  <c r="AP594" i="87"/>
  <c r="AP602" i="87"/>
  <c r="AV602" i="87" s="1"/>
  <c r="AP610" i="87"/>
  <c r="AP618" i="87"/>
  <c r="AQ618" i="87" s="1"/>
  <c r="AP626" i="87"/>
  <c r="AS626" i="87" s="1"/>
  <c r="AP634" i="87"/>
  <c r="AP642" i="87"/>
  <c r="AR642" i="87" s="1"/>
  <c r="AX650" i="87"/>
  <c r="AP658" i="87"/>
  <c r="AP666" i="87"/>
  <c r="AP674" i="87"/>
  <c r="AP682" i="87"/>
  <c r="AR682" i="87" s="1"/>
  <c r="AP690" i="87"/>
  <c r="AP698" i="87"/>
  <c r="AR698" i="87" s="1"/>
  <c r="AP706" i="87"/>
  <c r="AP714" i="87"/>
  <c r="AQ714" i="87" s="1"/>
  <c r="AP722" i="87"/>
  <c r="AU722" i="87" s="1"/>
  <c r="AP730" i="87"/>
  <c r="AP738" i="87"/>
  <c r="AP746" i="87"/>
  <c r="AR746" i="87" s="1"/>
  <c r="AP754" i="87"/>
  <c r="AP762" i="87"/>
  <c r="AP770" i="87"/>
  <c r="AX778" i="87"/>
  <c r="AP786" i="87"/>
  <c r="AQ786" i="87" s="1"/>
  <c r="AX794" i="87"/>
  <c r="AP802" i="87"/>
  <c r="AS802" i="87" s="1"/>
  <c r="AP810" i="87"/>
  <c r="AP818" i="87"/>
  <c r="AS818" i="87" s="1"/>
  <c r="AP826" i="87"/>
  <c r="AT826" i="87" s="1"/>
  <c r="AP834" i="87"/>
  <c r="AW834" i="87" s="1"/>
  <c r="AP842" i="87"/>
  <c r="AP850" i="87"/>
  <c r="AR850" i="87" s="1"/>
  <c r="AP858" i="87"/>
  <c r="AQ858" i="87" s="1"/>
  <c r="AY858" i="87" s="1"/>
  <c r="AP866" i="87"/>
  <c r="AV866" i="87" s="1"/>
  <c r="AP874" i="87"/>
  <c r="AP882" i="87"/>
  <c r="AP890" i="87"/>
  <c r="AR890" i="87" s="1"/>
  <c r="AP898" i="87"/>
  <c r="AS898" i="87" s="1"/>
  <c r="AP906" i="87"/>
  <c r="AR906" i="87" s="1"/>
  <c r="AP914" i="87"/>
  <c r="AP922" i="87"/>
  <c r="AP930" i="87"/>
  <c r="AX938" i="87"/>
  <c r="AP946" i="87"/>
  <c r="AS946" i="87" s="1"/>
  <c r="AP954" i="87"/>
  <c r="AP962" i="87"/>
  <c r="AP970" i="87"/>
  <c r="AP978" i="87"/>
  <c r="AW978" i="87" s="1"/>
  <c r="AP986" i="87"/>
  <c r="AP994" i="87"/>
  <c r="AS994" i="87" s="1"/>
  <c r="AP1002" i="87"/>
  <c r="AR1002" i="87" s="1"/>
  <c r="AP1010" i="87"/>
  <c r="AQ1010" i="87" s="1"/>
  <c r="AP1018" i="87"/>
  <c r="AW1018" i="87" s="1"/>
  <c r="AP1026" i="87"/>
  <c r="AP1034" i="87"/>
  <c r="AR1034" i="87" s="1"/>
  <c r="AP1042" i="87"/>
  <c r="AW1042" i="87" s="1"/>
  <c r="AP1050" i="87"/>
  <c r="AR1050" i="87" s="1"/>
  <c r="AP1058" i="87"/>
  <c r="AP1066" i="87"/>
  <c r="AP1074" i="87"/>
  <c r="AP1082" i="87"/>
  <c r="AP379" i="87"/>
  <c r="AP387" i="87"/>
  <c r="AP395" i="87"/>
  <c r="AR395" i="87" s="1"/>
  <c r="AP403" i="87"/>
  <c r="AQ403" i="87" s="1"/>
  <c r="AP411" i="87"/>
  <c r="AQ411" i="87" s="1"/>
  <c r="AP419" i="87"/>
  <c r="AV419" i="87" s="1"/>
  <c r="AP427" i="87"/>
  <c r="AP435" i="87"/>
  <c r="AX435" i="87" s="1"/>
  <c r="AP443" i="87"/>
  <c r="AP451" i="87"/>
  <c r="AT451" i="87" s="1"/>
  <c r="AP459" i="87"/>
  <c r="AR459" i="87" s="1"/>
  <c r="AP467" i="87"/>
  <c r="AP475" i="87"/>
  <c r="AS475" i="87" s="1"/>
  <c r="AP483" i="87"/>
  <c r="AP491" i="87"/>
  <c r="AP499" i="87"/>
  <c r="AX499" i="87" s="1"/>
  <c r="AP507" i="87"/>
  <c r="AP515" i="87"/>
  <c r="AP523" i="87"/>
  <c r="AS523" i="87" s="1"/>
  <c r="AX531" i="87"/>
  <c r="AP539" i="87"/>
  <c r="AQ539" i="87" s="1"/>
  <c r="AP547" i="87"/>
  <c r="AQ547" i="87" s="1"/>
  <c r="AP555" i="87"/>
  <c r="AP563" i="87"/>
  <c r="AP571" i="87"/>
  <c r="AT571" i="87" s="1"/>
  <c r="AP579" i="87"/>
  <c r="AT579" i="87" s="1"/>
  <c r="AP587" i="87"/>
  <c r="AX595" i="87"/>
  <c r="AP603" i="87"/>
  <c r="AW603" i="87" s="1"/>
  <c r="AP611" i="87"/>
  <c r="AS611" i="87" s="1"/>
  <c r="AP619" i="87"/>
  <c r="AR619" i="87" s="1"/>
  <c r="AP627" i="87"/>
  <c r="AP635" i="87"/>
  <c r="AW635" i="87" s="1"/>
  <c r="AP643" i="87"/>
  <c r="AQ643" i="87" s="1"/>
  <c r="AP651" i="87"/>
  <c r="AP659" i="87"/>
  <c r="AP667" i="87"/>
  <c r="AV667" i="87" s="1"/>
  <c r="AP675" i="87"/>
  <c r="AP683" i="87"/>
  <c r="AQ683" i="87" s="1"/>
  <c r="AP691" i="87"/>
  <c r="AV691" i="87" s="1"/>
  <c r="AP699" i="87"/>
  <c r="AP707" i="87"/>
  <c r="AV707" i="87" s="1"/>
  <c r="AP715" i="87"/>
  <c r="AQ715" i="87" s="1"/>
  <c r="AP723" i="87"/>
  <c r="AP731" i="87"/>
  <c r="AP739" i="87"/>
  <c r="AW739" i="87" s="1"/>
  <c r="AX747" i="87"/>
  <c r="AP755" i="87"/>
  <c r="AT755" i="87" s="1"/>
  <c r="AP763" i="87"/>
  <c r="AP771" i="87"/>
  <c r="AV771" i="87" s="1"/>
  <c r="AP779" i="87"/>
  <c r="AU779" i="87" s="1"/>
  <c r="AP787" i="87"/>
  <c r="AT787" i="87" s="1"/>
  <c r="AP795" i="87"/>
  <c r="AU795" i="87" s="1"/>
  <c r="AP803" i="87"/>
  <c r="AP811" i="87"/>
  <c r="AP819" i="87"/>
  <c r="AQ819" i="87" s="1"/>
  <c r="AP827" i="87"/>
  <c r="AT827" i="87" s="1"/>
  <c r="AP835" i="87"/>
  <c r="AP843" i="87"/>
  <c r="AP851" i="87"/>
  <c r="AQ851" i="87" s="1"/>
  <c r="AP859" i="87"/>
  <c r="AU859" i="87" s="1"/>
  <c r="AP867" i="87"/>
  <c r="AP875" i="87"/>
  <c r="AP883" i="87"/>
  <c r="AQ883" i="87" s="1"/>
  <c r="AY883" i="87" s="1"/>
  <c r="AP891" i="87"/>
  <c r="AQ891" i="87" s="1"/>
  <c r="AP899" i="87"/>
  <c r="AS899" i="87" s="1"/>
  <c r="AP907" i="87"/>
  <c r="AR907" i="87" s="1"/>
  <c r="AP915" i="87"/>
  <c r="AP923" i="87"/>
  <c r="AR923" i="87" s="1"/>
  <c r="AP931" i="87"/>
  <c r="AX931" i="87" s="1"/>
  <c r="AP939" i="87"/>
  <c r="AP947" i="87"/>
  <c r="AV947" i="87" s="1"/>
  <c r="AP955" i="87"/>
  <c r="AP963" i="87"/>
  <c r="AP971" i="87"/>
  <c r="AV971" i="87" s="1"/>
  <c r="AP979" i="87"/>
  <c r="AP987" i="87"/>
  <c r="AP995" i="87"/>
  <c r="AX995" i="87" s="1"/>
  <c r="AP1003" i="87"/>
  <c r="AU1003" i="87" s="1"/>
  <c r="AP1011" i="87"/>
  <c r="AV1011" i="87" s="1"/>
  <c r="AP1019" i="87"/>
  <c r="AR1019" i="87" s="1"/>
  <c r="AP1027" i="87"/>
  <c r="AS1027" i="87" s="1"/>
  <c r="AP1035" i="87"/>
  <c r="AP372" i="87"/>
  <c r="AP380" i="87"/>
  <c r="AP388" i="87"/>
  <c r="AX388" i="87" s="1"/>
  <c r="AP396" i="87"/>
  <c r="AP404" i="87"/>
  <c r="AT404" i="87" s="1"/>
  <c r="AP412" i="87"/>
  <c r="AP420" i="87"/>
  <c r="AU420" i="87" s="1"/>
  <c r="AP428" i="87"/>
  <c r="AW428" i="87" s="1"/>
  <c r="AP436" i="87"/>
  <c r="AU436" i="87" s="1"/>
  <c r="AP444" i="87"/>
  <c r="AP452" i="87"/>
  <c r="AX452" i="87" s="1"/>
  <c r="AP460" i="87"/>
  <c r="AP468" i="87"/>
  <c r="AV468" i="87" s="1"/>
  <c r="AP476" i="87"/>
  <c r="AP484" i="87"/>
  <c r="AT484" i="87" s="1"/>
  <c r="AP492" i="87"/>
  <c r="AP500" i="87"/>
  <c r="AP508" i="87"/>
  <c r="AP516" i="87"/>
  <c r="AV516" i="87" s="1"/>
  <c r="AP524" i="87"/>
  <c r="AV524" i="87" s="1"/>
  <c r="AP532" i="87"/>
  <c r="AP540" i="87"/>
  <c r="AP548" i="87"/>
  <c r="AT548" i="87" s="1"/>
  <c r="AP556" i="87"/>
  <c r="AT556" i="87" s="1"/>
  <c r="AP564" i="87"/>
  <c r="AP572" i="87"/>
  <c r="AV572" i="87" s="1"/>
  <c r="AP580" i="87"/>
  <c r="AP588" i="87"/>
  <c r="AQ588" i="87" s="1"/>
  <c r="AP596" i="87"/>
  <c r="AU596" i="87" s="1"/>
  <c r="AP604" i="87"/>
  <c r="AR604" i="87" s="1"/>
  <c r="AP612" i="87"/>
  <c r="AU612" i="87" s="1"/>
  <c r="AP620" i="87"/>
  <c r="AR620" i="87" s="1"/>
  <c r="AP628" i="87"/>
  <c r="AQ628" i="87" s="1"/>
  <c r="AP636" i="87"/>
  <c r="AW636" i="87" s="1"/>
  <c r="AP644" i="87"/>
  <c r="AX644" i="87" s="1"/>
  <c r="AP652" i="87"/>
  <c r="AP660" i="87"/>
  <c r="AP668" i="87"/>
  <c r="AP676" i="87"/>
  <c r="AP684" i="87"/>
  <c r="AU684" i="87" s="1"/>
  <c r="AP692" i="87"/>
  <c r="AP700" i="87"/>
  <c r="AR700" i="87" s="1"/>
  <c r="AP708" i="87"/>
  <c r="AP716" i="87"/>
  <c r="AU716" i="87" s="1"/>
  <c r="AP724" i="87"/>
  <c r="AS724" i="87" s="1"/>
  <c r="AP732" i="87"/>
  <c r="AS732" i="87" s="1"/>
  <c r="AP740" i="87"/>
  <c r="AP748" i="87"/>
  <c r="AT748" i="87" s="1"/>
  <c r="AP756" i="87"/>
  <c r="AU756" i="87" s="1"/>
  <c r="AP764" i="87"/>
  <c r="AP772" i="87"/>
  <c r="AP780" i="87"/>
  <c r="AT780" i="87" s="1"/>
  <c r="AP788" i="87"/>
  <c r="AV788" i="87" s="1"/>
  <c r="AP796" i="87"/>
  <c r="AS796" i="87" s="1"/>
  <c r="AP804" i="87"/>
  <c r="AW804" i="87" s="1"/>
  <c r="AP812" i="87"/>
  <c r="AR812" i="87" s="1"/>
  <c r="AP820" i="87"/>
  <c r="AV820" i="87" s="1"/>
  <c r="AP828" i="87"/>
  <c r="AW828" i="87" s="1"/>
  <c r="AP836" i="87"/>
  <c r="AX836" i="87" s="1"/>
  <c r="AP844" i="87"/>
  <c r="AP852" i="87"/>
  <c r="AW852" i="87" s="1"/>
  <c r="AX860" i="87"/>
  <c r="AP868" i="87"/>
  <c r="AR868" i="87" s="1"/>
  <c r="AP876" i="87"/>
  <c r="AP884" i="87"/>
  <c r="AV884" i="87" s="1"/>
  <c r="AP892" i="87"/>
  <c r="AU892" i="87" s="1"/>
  <c r="AP900" i="87"/>
  <c r="AP908" i="87"/>
  <c r="AQ908" i="87" s="1"/>
  <c r="AY908" i="87" s="1"/>
  <c r="AP916" i="87"/>
  <c r="AU916" i="87" s="1"/>
  <c r="AP924" i="87"/>
  <c r="AV924" i="87" s="1"/>
  <c r="AP932" i="87"/>
  <c r="AS932" i="87" s="1"/>
  <c r="AP940" i="87"/>
  <c r="AP948" i="87"/>
  <c r="AP956" i="87"/>
  <c r="AT956" i="87" s="1"/>
  <c r="AP964" i="87"/>
  <c r="AX964" i="87" s="1"/>
  <c r="AP373" i="87"/>
  <c r="AV373" i="87" s="1"/>
  <c r="AP381" i="87"/>
  <c r="AX381" i="87" s="1"/>
  <c r="AP389" i="87"/>
  <c r="AP397" i="87"/>
  <c r="AX397" i="87" s="1"/>
  <c r="AP405" i="87"/>
  <c r="AP413" i="87"/>
  <c r="AR413" i="87" s="1"/>
  <c r="AP421" i="87"/>
  <c r="AU421" i="87" s="1"/>
  <c r="AP429" i="87"/>
  <c r="AX429" i="87" s="1"/>
  <c r="AP437" i="87"/>
  <c r="AT437" i="87" s="1"/>
  <c r="AP445" i="87"/>
  <c r="AT445" i="87" s="1"/>
  <c r="AP453" i="87"/>
  <c r="AV453" i="87" s="1"/>
  <c r="AP461" i="87"/>
  <c r="AX469" i="87"/>
  <c r="AP477" i="87"/>
  <c r="AP485" i="87"/>
  <c r="AP493" i="87"/>
  <c r="AV493" i="87" s="1"/>
  <c r="AP501" i="87"/>
  <c r="AP509" i="87"/>
  <c r="AX509" i="87" s="1"/>
  <c r="AP517" i="87"/>
  <c r="AV517" i="87" s="1"/>
  <c r="AP525" i="87"/>
  <c r="AP533" i="87"/>
  <c r="AP541" i="87"/>
  <c r="AP549" i="87"/>
  <c r="AP557" i="87"/>
  <c r="AV557" i="87" s="1"/>
  <c r="AP565" i="87"/>
  <c r="AP573" i="87"/>
  <c r="AP581" i="87"/>
  <c r="AP589" i="87"/>
  <c r="AP597" i="87"/>
  <c r="AP605" i="87"/>
  <c r="AX605" i="87" s="1"/>
  <c r="AP613" i="87"/>
  <c r="AP621" i="87"/>
  <c r="AQ621" i="87" s="1"/>
  <c r="AP629" i="87"/>
  <c r="AX629" i="87" s="1"/>
  <c r="AP637" i="87"/>
  <c r="AP645" i="87"/>
  <c r="AU645" i="87" s="1"/>
  <c r="AP653" i="87"/>
  <c r="AT653" i="87" s="1"/>
  <c r="AP661" i="87"/>
  <c r="AP669" i="87"/>
  <c r="AT669" i="87" s="1"/>
  <c r="AP677" i="87"/>
  <c r="AR677" i="87" s="1"/>
  <c r="AP685" i="87"/>
  <c r="AT685" i="87" s="1"/>
  <c r="AP693" i="87"/>
  <c r="AP701" i="87"/>
  <c r="AX701" i="87" s="1"/>
  <c r="AP709" i="87"/>
  <c r="AR709" i="87" s="1"/>
  <c r="AP717" i="87"/>
  <c r="AX717" i="87" s="1"/>
  <c r="AP725" i="87"/>
  <c r="AP733" i="87"/>
  <c r="AX733" i="87" s="1"/>
  <c r="AP741" i="87"/>
  <c r="AP749" i="87"/>
  <c r="AT749" i="87" s="1"/>
  <c r="AP757" i="87"/>
  <c r="AP765" i="87"/>
  <c r="AP773" i="87"/>
  <c r="AQ773" i="87" s="1"/>
  <c r="AP781" i="87"/>
  <c r="AQ781" i="87" s="1"/>
  <c r="AP789" i="87"/>
  <c r="AT789" i="87" s="1"/>
  <c r="AP797" i="87"/>
  <c r="AP805" i="87"/>
  <c r="AP813" i="87"/>
  <c r="AQ813" i="87" s="1"/>
  <c r="AP821" i="87"/>
  <c r="AP829" i="87"/>
  <c r="AP837" i="87"/>
  <c r="AP845" i="87"/>
  <c r="AX845" i="87" s="1"/>
  <c r="AP853" i="87"/>
  <c r="AQ853" i="87" s="1"/>
  <c r="AY853" i="87" s="1"/>
  <c r="AP861" i="87"/>
  <c r="AR861" i="87" s="1"/>
  <c r="AP869" i="87"/>
  <c r="AP877" i="87"/>
  <c r="AQ877" i="87" s="1"/>
  <c r="AP885" i="87"/>
  <c r="AP893" i="87"/>
  <c r="AR893" i="87" s="1"/>
  <c r="AP901" i="87"/>
  <c r="AW901" i="87" s="1"/>
  <c r="AP909" i="87"/>
  <c r="AV909" i="87" s="1"/>
  <c r="AP917" i="87"/>
  <c r="AP925" i="87"/>
  <c r="AP933" i="87"/>
  <c r="AW933" i="87" s="1"/>
  <c r="AP941" i="87"/>
  <c r="AR941" i="87" s="1"/>
  <c r="AP949" i="87"/>
  <c r="AP957" i="87"/>
  <c r="AQ957" i="87" s="1"/>
  <c r="AP965" i="87"/>
  <c r="AP973" i="87"/>
  <c r="AV973" i="87" s="1"/>
  <c r="AX981" i="87"/>
  <c r="AP989" i="87"/>
  <c r="AP997" i="87"/>
  <c r="AR997" i="87" s="1"/>
  <c r="AP1005" i="87"/>
  <c r="AP1013" i="87"/>
  <c r="AP1574" i="87"/>
  <c r="AP1582" i="87"/>
  <c r="AP1639" i="87"/>
  <c r="AX1639" i="87" s="1"/>
  <c r="AP1647" i="87"/>
  <c r="AX1647" i="87" s="1"/>
  <c r="AP984" i="87"/>
  <c r="AX984" i="87" s="1"/>
  <c r="AP992" i="87"/>
  <c r="AQ992" i="87" s="1"/>
  <c r="AP1000" i="87"/>
  <c r="AX1000" i="87" s="1"/>
  <c r="AP1008" i="87"/>
  <c r="AQ1008" i="87" s="1"/>
  <c r="AP1016" i="87"/>
  <c r="AV1016" i="87" s="1"/>
  <c r="AP1024" i="87"/>
  <c r="AX1024" i="87" s="1"/>
  <c r="AP1032" i="87"/>
  <c r="AX1032" i="87" s="1"/>
  <c r="AP1040" i="87"/>
  <c r="AX1040" i="87" s="1"/>
  <c r="AP1048" i="87"/>
  <c r="AX1048" i="87" s="1"/>
  <c r="AP1056" i="87"/>
  <c r="AX1056" i="87" s="1"/>
  <c r="AP1064" i="87"/>
  <c r="AX1064" i="87" s="1"/>
  <c r="AX1072" i="87"/>
  <c r="AP1080" i="87"/>
  <c r="AX1080" i="87" s="1"/>
  <c r="AP1088" i="87"/>
  <c r="AX1088" i="87" s="1"/>
  <c r="AP1096" i="87"/>
  <c r="AX1096" i="87" s="1"/>
  <c r="AP1104" i="87"/>
  <c r="AX1104" i="87" s="1"/>
  <c r="AP1112" i="87"/>
  <c r="AX1112" i="87" s="1"/>
  <c r="AP1120" i="87"/>
  <c r="AX1120" i="87" s="1"/>
  <c r="AP1128" i="87"/>
  <c r="AX1128" i="87" s="1"/>
  <c r="AP1136" i="87"/>
  <c r="AX1136" i="87" s="1"/>
  <c r="AP1144" i="87"/>
  <c r="AX1144" i="87" s="1"/>
  <c r="AP1152" i="87"/>
  <c r="AX1152" i="87" s="1"/>
  <c r="AP1160" i="87"/>
  <c r="AX1160" i="87" s="1"/>
  <c r="AP1168" i="87"/>
  <c r="AX1168" i="87" s="1"/>
  <c r="AP1176" i="87"/>
  <c r="AX1176" i="87" s="1"/>
  <c r="AP1184" i="87"/>
  <c r="AX1184" i="87" s="1"/>
  <c r="AP1192" i="87"/>
  <c r="AX1192" i="87" s="1"/>
  <c r="AP1200" i="87"/>
  <c r="AX1200" i="87" s="1"/>
  <c r="AP1208" i="87"/>
  <c r="AX1208" i="87" s="1"/>
  <c r="AP1216" i="87"/>
  <c r="AX1216" i="87" s="1"/>
  <c r="AP1224" i="87"/>
  <c r="AX1224" i="87" s="1"/>
  <c r="AP1232" i="87"/>
  <c r="AX1232" i="87" s="1"/>
  <c r="AP1240" i="87"/>
  <c r="AX1240" i="87" s="1"/>
  <c r="AP1248" i="87"/>
  <c r="AX1248" i="87" s="1"/>
  <c r="AP1256" i="87"/>
  <c r="AX1256" i="87" s="1"/>
  <c r="AP1264" i="87"/>
  <c r="AX1264" i="87" s="1"/>
  <c r="AP1272" i="87"/>
  <c r="AX1272" i="87" s="1"/>
  <c r="AP1280" i="87"/>
  <c r="AX1280" i="87" s="1"/>
  <c r="AP1288" i="87"/>
  <c r="AX1288" i="87" s="1"/>
  <c r="AP1296" i="87"/>
  <c r="AX1296" i="87" s="1"/>
  <c r="AP1304" i="87"/>
  <c r="AX1304" i="87" s="1"/>
  <c r="AP1312" i="87"/>
  <c r="AX1312" i="87" s="1"/>
  <c r="AP1320" i="87"/>
  <c r="AX1320" i="87" s="1"/>
  <c r="AP1328" i="87"/>
  <c r="AX1328" i="87" s="1"/>
  <c r="AP1336" i="87"/>
  <c r="AX1336" i="87" s="1"/>
  <c r="AP1344" i="87"/>
  <c r="AX1344" i="87" s="1"/>
  <c r="AP1352" i="87"/>
  <c r="AX1352" i="87" s="1"/>
  <c r="AP1360" i="87"/>
  <c r="AX1360" i="87" s="1"/>
  <c r="AP1368" i="87"/>
  <c r="AX1368" i="87" s="1"/>
  <c r="AP1376" i="87"/>
  <c r="AX1376" i="87" s="1"/>
  <c r="AP1384" i="87"/>
  <c r="AX1384" i="87" s="1"/>
  <c r="AP1392" i="87"/>
  <c r="AX1392" i="87" s="1"/>
  <c r="AP1400" i="87"/>
  <c r="AX1400" i="87" s="1"/>
  <c r="AP1408" i="87"/>
  <c r="AX1408" i="87" s="1"/>
  <c r="AP1416" i="87"/>
  <c r="AX1416" i="87" s="1"/>
  <c r="AP1424" i="87"/>
  <c r="AX1424" i="87" s="1"/>
  <c r="AP1432" i="87"/>
  <c r="AX1432" i="87" s="1"/>
  <c r="AP1440" i="87"/>
  <c r="AX1440" i="87" s="1"/>
  <c r="AP1448" i="87"/>
  <c r="AX1448" i="87" s="1"/>
  <c r="AP1456" i="87"/>
  <c r="AX1456" i="87" s="1"/>
  <c r="AP1464" i="87"/>
  <c r="AX1464" i="87" s="1"/>
  <c r="AP1472" i="87"/>
  <c r="AX1472" i="87" s="1"/>
  <c r="AP1480" i="87"/>
  <c r="AX1480" i="87" s="1"/>
  <c r="AP1488" i="87"/>
  <c r="AX1488" i="87" s="1"/>
  <c r="AP1496" i="87"/>
  <c r="AX1496" i="87" s="1"/>
  <c r="AP1504" i="87"/>
  <c r="AX1504" i="87" s="1"/>
  <c r="AP1512" i="87"/>
  <c r="AX1512" i="87" s="1"/>
  <c r="AP1520" i="87"/>
  <c r="AX1520" i="87" s="1"/>
  <c r="AP1528" i="87"/>
  <c r="AX1528" i="87" s="1"/>
  <c r="AP1536" i="87"/>
  <c r="AX1536" i="87" s="1"/>
  <c r="AP1544" i="87"/>
  <c r="AX1544" i="87" s="1"/>
  <c r="AP1552" i="87"/>
  <c r="AX1552" i="87" s="1"/>
  <c r="AP1560" i="87"/>
  <c r="AX1560" i="87" s="1"/>
  <c r="AP1568" i="87"/>
  <c r="AX1568" i="87" s="1"/>
  <c r="AP1576" i="87"/>
  <c r="AX1576" i="87" s="1"/>
  <c r="AP1584" i="87"/>
  <c r="AX1584" i="87" s="1"/>
  <c r="AP1592" i="87"/>
  <c r="AX1592" i="87" s="1"/>
  <c r="AP1600" i="87"/>
  <c r="AX1600" i="87" s="1"/>
  <c r="AP1608" i="87"/>
  <c r="AX1608" i="87" s="1"/>
  <c r="AP1616" i="87"/>
  <c r="AX1616" i="87" s="1"/>
  <c r="AP1624" i="87"/>
  <c r="AX1624" i="87" s="1"/>
  <c r="AP1632" i="87"/>
  <c r="AX1632" i="87" s="1"/>
  <c r="AP1640" i="87"/>
  <c r="AX1640" i="87" s="1"/>
  <c r="AP1648" i="87"/>
  <c r="AX1648" i="87" s="1"/>
  <c r="AP1656" i="87"/>
  <c r="AX1656" i="87" s="1"/>
  <c r="AP1664" i="87"/>
  <c r="AX1664" i="87" s="1"/>
  <c r="AP369" i="87"/>
  <c r="AS369" i="87" s="1"/>
  <c r="AP377" i="87"/>
  <c r="AR377" i="87" s="1"/>
  <c r="AP385" i="87"/>
  <c r="AS385" i="87" s="1"/>
  <c r="AP393" i="87"/>
  <c r="AQ393" i="87" s="1"/>
  <c r="AY393" i="87" s="1"/>
  <c r="AP401" i="87"/>
  <c r="AP409" i="87"/>
  <c r="AP417" i="87"/>
  <c r="AR417" i="87" s="1"/>
  <c r="AP425" i="87"/>
  <c r="AT425" i="87" s="1"/>
  <c r="AP433" i="87"/>
  <c r="AP441" i="87"/>
  <c r="AP449" i="87"/>
  <c r="AS449" i="87" s="1"/>
  <c r="AP457" i="87"/>
  <c r="AP465" i="87"/>
  <c r="AP473" i="87"/>
  <c r="AP481" i="87"/>
  <c r="AP489" i="87"/>
  <c r="AR489" i="87" s="1"/>
  <c r="AP497" i="87"/>
  <c r="AT497" i="87" s="1"/>
  <c r="AP505" i="87"/>
  <c r="AS505" i="87" s="1"/>
  <c r="AP513" i="87"/>
  <c r="AT513" i="87" s="1"/>
  <c r="AP521" i="87"/>
  <c r="AP529" i="87"/>
  <c r="AX529" i="87" s="1"/>
  <c r="AP537" i="87"/>
  <c r="AP545" i="87"/>
  <c r="AP553" i="87"/>
  <c r="AP561" i="87"/>
  <c r="AU561" i="87" s="1"/>
  <c r="AP569" i="87"/>
  <c r="AP577" i="87"/>
  <c r="AP585" i="87"/>
  <c r="AP593" i="87"/>
  <c r="AX593" i="87" s="1"/>
  <c r="AP601" i="87"/>
  <c r="AP609" i="87"/>
  <c r="AP617" i="87"/>
  <c r="AQ617" i="87" s="1"/>
  <c r="AP625" i="87"/>
  <c r="AU625" i="87" s="1"/>
  <c r="AP633" i="87"/>
  <c r="AX633" i="87" s="1"/>
  <c r="AP641" i="87"/>
  <c r="AP649" i="87"/>
  <c r="AP657" i="87"/>
  <c r="AP665" i="87"/>
  <c r="AP673" i="87"/>
  <c r="AP681" i="87"/>
  <c r="AP689" i="87"/>
  <c r="AS689" i="87" s="1"/>
  <c r="AP697" i="87"/>
  <c r="AP705" i="87"/>
  <c r="AX713" i="87"/>
  <c r="AP721" i="87"/>
  <c r="AP729" i="87"/>
  <c r="AP737" i="87"/>
  <c r="AW737" i="87" s="1"/>
  <c r="AP745" i="87"/>
  <c r="AR745" i="87" s="1"/>
  <c r="AP753" i="87"/>
  <c r="AU753" i="87" s="1"/>
  <c r="AP761" i="87"/>
  <c r="AU761" i="87" s="1"/>
  <c r="AP769" i="87"/>
  <c r="AP777" i="87"/>
  <c r="AP785" i="87"/>
  <c r="AP793" i="87"/>
  <c r="AP801" i="87"/>
  <c r="AW801" i="87" s="1"/>
  <c r="AP809" i="87"/>
  <c r="AP817" i="87"/>
  <c r="AP825" i="87"/>
  <c r="AW825" i="87" s="1"/>
  <c r="AP833" i="87"/>
  <c r="AP841" i="87"/>
  <c r="AV841" i="87" s="1"/>
  <c r="AP849" i="87"/>
  <c r="AP857" i="87"/>
  <c r="AP865" i="87"/>
  <c r="AP873" i="87"/>
  <c r="AT873" i="87" s="1"/>
  <c r="AP881" i="87"/>
  <c r="AQ881" i="87" s="1"/>
  <c r="AY881" i="87" s="1"/>
  <c r="AP889" i="87"/>
  <c r="AW889" i="87" s="1"/>
  <c r="AP897" i="87"/>
  <c r="AP905" i="87"/>
  <c r="AV905" i="87" s="1"/>
  <c r="AP913" i="87"/>
  <c r="AP921" i="87"/>
  <c r="AU921" i="87" s="1"/>
  <c r="AP929" i="87"/>
  <c r="AR929" i="87" s="1"/>
  <c r="AP937" i="87"/>
  <c r="AW937" i="87" s="1"/>
  <c r="AP945" i="87"/>
  <c r="AW945" i="87" s="1"/>
  <c r="AP953" i="87"/>
  <c r="AU953" i="87" s="1"/>
  <c r="AP961" i="87"/>
  <c r="AW961" i="87" s="1"/>
  <c r="AP969" i="87"/>
  <c r="AT969" i="87" s="1"/>
  <c r="AP977" i="87"/>
  <c r="AW977" i="87" s="1"/>
  <c r="AP985" i="87"/>
  <c r="AS985" i="87" s="1"/>
  <c r="AP993" i="87"/>
  <c r="AP1001" i="87"/>
  <c r="AP1009" i="87"/>
  <c r="AW1009" i="87" s="1"/>
  <c r="AX1017" i="87"/>
  <c r="AP1090" i="87"/>
  <c r="AP1098" i="87"/>
  <c r="AP1106" i="87"/>
  <c r="AV1106" i="87" s="1"/>
  <c r="AP1114" i="87"/>
  <c r="AS1114" i="87" s="1"/>
  <c r="AX1122" i="87"/>
  <c r="AP1130" i="87"/>
  <c r="AS1130" i="87" s="1"/>
  <c r="AP1138" i="87"/>
  <c r="AR1138" i="87" s="1"/>
  <c r="AP1146" i="87"/>
  <c r="AU1146" i="87" s="1"/>
  <c r="AP1154" i="87"/>
  <c r="AP1162" i="87"/>
  <c r="AR1162" i="87" s="1"/>
  <c r="AP1170" i="87"/>
  <c r="AT1170" i="87" s="1"/>
  <c r="AP1178" i="87"/>
  <c r="AP1186" i="87"/>
  <c r="AP1194" i="87"/>
  <c r="AS1194" i="87" s="1"/>
  <c r="AP1202" i="87"/>
  <c r="AX1202" i="87" s="1"/>
  <c r="AP1210" i="87"/>
  <c r="AU1210" i="87" s="1"/>
  <c r="AP1218" i="87"/>
  <c r="AP1226" i="87"/>
  <c r="AP1234" i="87"/>
  <c r="AP1242" i="87"/>
  <c r="AP1250" i="87"/>
  <c r="AP1258" i="87"/>
  <c r="AT1258" i="87" s="1"/>
  <c r="AP1266" i="87"/>
  <c r="AT1266" i="87" s="1"/>
  <c r="AP1274" i="87"/>
  <c r="AP1282" i="87"/>
  <c r="AS1282" i="87" s="1"/>
  <c r="AP1290" i="87"/>
  <c r="AP1298" i="87"/>
  <c r="AU1298" i="87" s="1"/>
  <c r="AX1306" i="87"/>
  <c r="AP1314" i="87"/>
  <c r="AV1314" i="87" s="1"/>
  <c r="AP1322" i="87"/>
  <c r="AP1330" i="87"/>
  <c r="AP1338" i="87"/>
  <c r="AW1338" i="87" s="1"/>
  <c r="AX1346" i="87"/>
  <c r="AP1354" i="87"/>
  <c r="AP1362" i="87"/>
  <c r="AS1362" i="87" s="1"/>
  <c r="AP1370" i="87"/>
  <c r="AQ1370" i="87" s="1"/>
  <c r="AY1370" i="87" s="1"/>
  <c r="AP1378" i="87"/>
  <c r="AV1378" i="87" s="1"/>
  <c r="AP1386" i="87"/>
  <c r="AP1394" i="87"/>
  <c r="AX1394" i="87" s="1"/>
  <c r="AP1402" i="87"/>
  <c r="AP1410" i="87"/>
  <c r="AX1418" i="87"/>
  <c r="AP1426" i="87"/>
  <c r="AS1426" i="87" s="1"/>
  <c r="AP1434" i="87"/>
  <c r="AW1434" i="87" s="1"/>
  <c r="AP1442" i="87"/>
  <c r="AT1442" i="87" s="1"/>
  <c r="AP1450" i="87"/>
  <c r="AP1458" i="87"/>
  <c r="AS1458" i="87" s="1"/>
  <c r="AP1466" i="87"/>
  <c r="AW1466" i="87" s="1"/>
  <c r="AP1474" i="87"/>
  <c r="AU1474" i="87" s="1"/>
  <c r="AX1482" i="87"/>
  <c r="AP1490" i="87"/>
  <c r="AP1498" i="87"/>
  <c r="AP1506" i="87"/>
  <c r="AP1514" i="87"/>
  <c r="AP1522" i="87"/>
  <c r="AU1522" i="87" s="1"/>
  <c r="AP1530" i="87"/>
  <c r="AR1530" i="87" s="1"/>
  <c r="AP1538" i="87"/>
  <c r="AP1546" i="87"/>
  <c r="AP1554" i="87"/>
  <c r="AP1562" i="87"/>
  <c r="AU1562" i="87" s="1"/>
  <c r="AP1570" i="87"/>
  <c r="AS1570" i="87" s="1"/>
  <c r="AX1578" i="87"/>
  <c r="AP1586" i="87"/>
  <c r="AP1594" i="87"/>
  <c r="AS1594" i="87" s="1"/>
  <c r="AP1602" i="87"/>
  <c r="AQ1602" i="87" s="1"/>
  <c r="AP1610" i="87"/>
  <c r="AW1610" i="87" s="1"/>
  <c r="AP1618" i="87"/>
  <c r="AU1618" i="87" s="1"/>
  <c r="AP1626" i="87"/>
  <c r="AP1634" i="87"/>
  <c r="AU1634" i="87" s="1"/>
  <c r="AP1642" i="87"/>
  <c r="AP1650" i="87"/>
  <c r="AP1658" i="87"/>
  <c r="AR1658" i="87" s="1"/>
  <c r="AP1666" i="87"/>
  <c r="AV1666" i="87" s="1"/>
  <c r="AP1674" i="87"/>
  <c r="AP1682" i="87"/>
  <c r="AP1690" i="87"/>
  <c r="AU1690" i="87" s="1"/>
  <c r="AP1698" i="87"/>
  <c r="AT1698" i="87" s="1"/>
  <c r="AP1706" i="87"/>
  <c r="AP1714" i="87"/>
  <c r="AU1714" i="87" s="1"/>
  <c r="AP1722" i="87"/>
  <c r="AW1722" i="87" s="1"/>
  <c r="AP1730" i="87"/>
  <c r="AS1730" i="87" s="1"/>
  <c r="AP1738" i="87"/>
  <c r="AP1746" i="87"/>
  <c r="AP1043" i="87"/>
  <c r="AR1043" i="87" s="1"/>
  <c r="AP1051" i="87"/>
  <c r="AW1051" i="87" s="1"/>
  <c r="AP1059" i="87"/>
  <c r="AP1067" i="87"/>
  <c r="AR1067" i="87" s="1"/>
  <c r="AP1075" i="87"/>
  <c r="AR1075" i="87" s="1"/>
  <c r="AP1083" i="87"/>
  <c r="AU1083" i="87" s="1"/>
  <c r="AP1091" i="87"/>
  <c r="AP1099" i="87"/>
  <c r="AX1099" i="87" s="1"/>
  <c r="AP1107" i="87"/>
  <c r="AP1115" i="87"/>
  <c r="AV1115" i="87" s="1"/>
  <c r="AP1123" i="87"/>
  <c r="AP1131" i="87"/>
  <c r="AP1139" i="87"/>
  <c r="AP1147" i="87"/>
  <c r="AT1147" i="87" s="1"/>
  <c r="AP1155" i="87"/>
  <c r="AP1163" i="87"/>
  <c r="AX1163" i="87" s="1"/>
  <c r="AP1171" i="87"/>
  <c r="AP1179" i="87"/>
  <c r="AV1179" i="87" s="1"/>
  <c r="AP1187" i="87"/>
  <c r="AP1195" i="87"/>
  <c r="AP1203" i="87"/>
  <c r="AP1211" i="87"/>
  <c r="AT1211" i="87" s="1"/>
  <c r="AP1219" i="87"/>
  <c r="AU1219" i="87" s="1"/>
  <c r="AP1227" i="87"/>
  <c r="AX1235" i="87"/>
  <c r="AP1243" i="87"/>
  <c r="AS1243" i="87" s="1"/>
  <c r="AP1251" i="87"/>
  <c r="AP1259" i="87"/>
  <c r="AU1259" i="87" s="1"/>
  <c r="AP1267" i="87"/>
  <c r="AW1267" i="87" s="1"/>
  <c r="AX1275" i="87"/>
  <c r="AP1283" i="87"/>
  <c r="AW1283" i="87" s="1"/>
  <c r="AP1291" i="87"/>
  <c r="AP1299" i="87"/>
  <c r="AT1299" i="87" s="1"/>
  <c r="AP1307" i="87"/>
  <c r="AW1307" i="87" s="1"/>
  <c r="AP1315" i="87"/>
  <c r="AS1315" i="87" s="1"/>
  <c r="AP1323" i="87"/>
  <c r="AR1323" i="87" s="1"/>
  <c r="AP1331" i="87"/>
  <c r="AQ1331" i="87" s="1"/>
  <c r="AP1339" i="87"/>
  <c r="AP1347" i="87"/>
  <c r="AS1347" i="87" s="1"/>
  <c r="AP1355" i="87"/>
  <c r="AX1355" i="87" s="1"/>
  <c r="AP1363" i="87"/>
  <c r="AP1371" i="87"/>
  <c r="AW1371" i="87" s="1"/>
  <c r="AP1379" i="87"/>
  <c r="AR1379" i="87" s="1"/>
  <c r="AP1387" i="87"/>
  <c r="AP1395" i="87"/>
  <c r="AU1395" i="87" s="1"/>
  <c r="AP1403" i="87"/>
  <c r="AP1411" i="87"/>
  <c r="AP1419" i="87"/>
  <c r="AX1419" i="87" s="1"/>
  <c r="AP1427" i="87"/>
  <c r="AP1435" i="87"/>
  <c r="AS1435" i="87" s="1"/>
  <c r="AX1443" i="87"/>
  <c r="AP1451" i="87"/>
  <c r="AR1451" i="87" s="1"/>
  <c r="AP1459" i="87"/>
  <c r="AU1459" i="87" s="1"/>
  <c r="AP1467" i="87"/>
  <c r="AT1467" i="87" s="1"/>
  <c r="AP1475" i="87"/>
  <c r="AP1483" i="87"/>
  <c r="AP1491" i="87"/>
  <c r="AP1499" i="87"/>
  <c r="AU1499" i="87" s="1"/>
  <c r="AP1507" i="87"/>
  <c r="AP1515" i="87"/>
  <c r="AR1515" i="87" s="1"/>
  <c r="AP1523" i="87"/>
  <c r="AP1531" i="87"/>
  <c r="AP1539" i="87"/>
  <c r="AP1547" i="87"/>
  <c r="AX1547" i="87" s="1"/>
  <c r="AP1555" i="87"/>
  <c r="AP1563" i="87"/>
  <c r="AT1563" i="87" s="1"/>
  <c r="AP1571" i="87"/>
  <c r="AP1579" i="87"/>
  <c r="AV1579" i="87" s="1"/>
  <c r="AP1587" i="87"/>
  <c r="AP1595" i="87"/>
  <c r="AV1595" i="87" s="1"/>
  <c r="AP1603" i="87"/>
  <c r="AP1611" i="87"/>
  <c r="AP1619" i="87"/>
  <c r="AW1619" i="87" s="1"/>
  <c r="AP1627" i="87"/>
  <c r="AT1627" i="87" s="1"/>
  <c r="AP1635" i="87"/>
  <c r="AP1643" i="87"/>
  <c r="AP1651" i="87"/>
  <c r="AP1659" i="87"/>
  <c r="AX1667" i="87"/>
  <c r="AP1675" i="87"/>
  <c r="AX1675" i="87" s="1"/>
  <c r="AP1683" i="87"/>
  <c r="AP1691" i="87"/>
  <c r="AW1691" i="87" s="1"/>
  <c r="AP1699" i="87"/>
  <c r="AP1707" i="87"/>
  <c r="AS1707" i="87" s="1"/>
  <c r="AP1715" i="87"/>
  <c r="AP1723" i="87"/>
  <c r="AP1731" i="87"/>
  <c r="AP972" i="87"/>
  <c r="AP980" i="87"/>
  <c r="AP988" i="87"/>
  <c r="AT988" i="87" s="1"/>
  <c r="AP996" i="87"/>
  <c r="AP1004" i="87"/>
  <c r="AP1012" i="87"/>
  <c r="AP1020" i="87"/>
  <c r="AT1020" i="87" s="1"/>
  <c r="AP1028" i="87"/>
  <c r="AP1036" i="87"/>
  <c r="AX1036" i="87" s="1"/>
  <c r="AP1044" i="87"/>
  <c r="AP1052" i="87"/>
  <c r="AT1052" i="87" s="1"/>
  <c r="AP1060" i="87"/>
  <c r="AV1060" i="87" s="1"/>
  <c r="AP1068" i="87"/>
  <c r="AT1068" i="87" s="1"/>
  <c r="AP1076" i="87"/>
  <c r="AP1084" i="87"/>
  <c r="AP1092" i="87"/>
  <c r="AP1100" i="87"/>
  <c r="AX1100" i="87" s="1"/>
  <c r="AP1108" i="87"/>
  <c r="AP1116" i="87"/>
  <c r="AS1116" i="87" s="1"/>
  <c r="AP1124" i="87"/>
  <c r="AP1132" i="87"/>
  <c r="AU1132" i="87" s="1"/>
  <c r="AP1140" i="87"/>
  <c r="AP1148" i="87"/>
  <c r="AU1148" i="87" s="1"/>
  <c r="AP1156" i="87"/>
  <c r="AP1164" i="87"/>
  <c r="AX1164" i="87" s="1"/>
  <c r="AP1172" i="87"/>
  <c r="AX1172" i="87" s="1"/>
  <c r="AP1180" i="87"/>
  <c r="AS1180" i="87" s="1"/>
  <c r="AP1188" i="87"/>
  <c r="AP1196" i="87"/>
  <c r="AT1196" i="87" s="1"/>
  <c r="AP1204" i="87"/>
  <c r="AP1212" i="87"/>
  <c r="AP1220" i="87"/>
  <c r="AP1228" i="87"/>
  <c r="AX1228" i="87" s="1"/>
  <c r="AP1236" i="87"/>
  <c r="AP1244" i="87"/>
  <c r="AP1252" i="87"/>
  <c r="AP1260" i="87"/>
  <c r="AP1268" i="87"/>
  <c r="AV1268" i="87" s="1"/>
  <c r="AP1276" i="87"/>
  <c r="AU1276" i="87" s="1"/>
  <c r="AP1284" i="87"/>
  <c r="AV1284" i="87" s="1"/>
  <c r="AP1292" i="87"/>
  <c r="AX1292" i="87" s="1"/>
  <c r="AP1300" i="87"/>
  <c r="AP1308" i="87"/>
  <c r="AT1308" i="87" s="1"/>
  <c r="AP1316" i="87"/>
  <c r="AR1316" i="87" s="1"/>
  <c r="AP1324" i="87"/>
  <c r="AP1332" i="87"/>
  <c r="AW1332" i="87" s="1"/>
  <c r="AP1340" i="87"/>
  <c r="AQ1340" i="87" s="1"/>
  <c r="AP1348" i="87"/>
  <c r="AQ1348" i="87" s="1"/>
  <c r="AP1356" i="87"/>
  <c r="AX1356" i="87" s="1"/>
  <c r="AP1364" i="87"/>
  <c r="AP1372" i="87"/>
  <c r="AV1372" i="87" s="1"/>
  <c r="AP1380" i="87"/>
  <c r="AV1380" i="87" s="1"/>
  <c r="AP1388" i="87"/>
  <c r="AP1396" i="87"/>
  <c r="AV1396" i="87" s="1"/>
  <c r="AP1404" i="87"/>
  <c r="AP1412" i="87"/>
  <c r="AQ1412" i="87" s="1"/>
  <c r="AP1420" i="87"/>
  <c r="AX1420" i="87" s="1"/>
  <c r="AP1428" i="87"/>
  <c r="AP1436" i="87"/>
  <c r="AQ1436" i="87" s="1"/>
  <c r="AP1444" i="87"/>
  <c r="AR1444" i="87" s="1"/>
  <c r="AP1452" i="87"/>
  <c r="AP1460" i="87"/>
  <c r="AS1460" i="87" s="1"/>
  <c r="AP1468" i="87"/>
  <c r="AP1476" i="87"/>
  <c r="AP1484" i="87"/>
  <c r="AX1484" i="87" s="1"/>
  <c r="AP1492" i="87"/>
  <c r="AP1500" i="87"/>
  <c r="AU1500" i="87" s="1"/>
  <c r="AP1508" i="87"/>
  <c r="AS1508" i="87" s="1"/>
  <c r="AP1516" i="87"/>
  <c r="AT1516" i="87" s="1"/>
  <c r="AP1524" i="87"/>
  <c r="AP1532" i="87"/>
  <c r="AP1540" i="87"/>
  <c r="AP1548" i="87"/>
  <c r="AX1548" i="87" s="1"/>
  <c r="AP1556" i="87"/>
  <c r="AP1564" i="87"/>
  <c r="AR1564" i="87" s="1"/>
  <c r="AP1572" i="87"/>
  <c r="AP1580" i="87"/>
  <c r="AT1580" i="87" s="1"/>
  <c r="AP1588" i="87"/>
  <c r="AP1596" i="87"/>
  <c r="AP1604" i="87"/>
  <c r="AP1612" i="87"/>
  <c r="AX1612" i="87" s="1"/>
  <c r="AP1620" i="87"/>
  <c r="AP1628" i="87"/>
  <c r="AT1628" i="87" s="1"/>
  <c r="AP1636" i="87"/>
  <c r="AV1636" i="87" s="1"/>
  <c r="AP1644" i="87"/>
  <c r="AT1644" i="87" s="1"/>
  <c r="AP1021" i="87"/>
  <c r="AU1021" i="87" s="1"/>
  <c r="AP1029" i="87"/>
  <c r="AP1037" i="87"/>
  <c r="AR1037" i="87" s="1"/>
  <c r="AP1045" i="87"/>
  <c r="AX1045" i="87" s="1"/>
  <c r="AP1053" i="87"/>
  <c r="AP1061" i="87"/>
  <c r="AR1061" i="87" s="1"/>
  <c r="AP1069" i="87"/>
  <c r="AP1077" i="87"/>
  <c r="AP1085" i="87"/>
  <c r="AP1093" i="87"/>
  <c r="AX1093" i="87" s="1"/>
  <c r="AP1101" i="87"/>
  <c r="AP1109" i="87"/>
  <c r="AX1109" i="87" s="1"/>
  <c r="AP1117" i="87"/>
  <c r="AV1117" i="87" s="1"/>
  <c r="AP1125" i="87"/>
  <c r="AP1133" i="87"/>
  <c r="AU1133" i="87" s="1"/>
  <c r="AP1141" i="87"/>
  <c r="AX1149" i="87"/>
  <c r="AP1157" i="87"/>
  <c r="AP1165" i="87"/>
  <c r="AP1173" i="87"/>
  <c r="AX1173" i="87" s="1"/>
  <c r="AP1181" i="87"/>
  <c r="AR1181" i="87" s="1"/>
  <c r="AP1189" i="87"/>
  <c r="AP1197" i="87"/>
  <c r="AP1205" i="87"/>
  <c r="AP1213" i="87"/>
  <c r="AP1221" i="87"/>
  <c r="AX1221" i="87" s="1"/>
  <c r="AP1229" i="87"/>
  <c r="AP1237" i="87"/>
  <c r="AX1237" i="87" s="1"/>
  <c r="AP1245" i="87"/>
  <c r="AP1253" i="87"/>
  <c r="AQ1253" i="87" s="1"/>
  <c r="AP1261" i="87"/>
  <c r="AU1261" i="87" s="1"/>
  <c r="AP1269" i="87"/>
  <c r="AR1269" i="87" s="1"/>
  <c r="AP1277" i="87"/>
  <c r="AU1277" i="87" s="1"/>
  <c r="AP1285" i="87"/>
  <c r="AP1293" i="87"/>
  <c r="AP1301" i="87"/>
  <c r="AX1301" i="87" s="1"/>
  <c r="AP1309" i="87"/>
  <c r="AQ1309" i="87" s="1"/>
  <c r="AP1317" i="87"/>
  <c r="AP1325" i="87"/>
  <c r="AV1325" i="87" s="1"/>
  <c r="AP1333" i="87"/>
  <c r="AX1333" i="87" s="1"/>
  <c r="AP1341" i="87"/>
  <c r="AQ1341" i="87" s="1"/>
  <c r="AP1349" i="87"/>
  <c r="AP1357" i="87"/>
  <c r="AP1365" i="87"/>
  <c r="AX1365" i="87" s="1"/>
  <c r="AP1373" i="87"/>
  <c r="AU1373" i="87" s="1"/>
  <c r="AP1381" i="87"/>
  <c r="AP1389" i="87"/>
  <c r="AS1389" i="87" s="1"/>
  <c r="AP1397" i="87"/>
  <c r="AT1397" i="87" s="1"/>
  <c r="AP1405" i="87"/>
  <c r="AP1413" i="87"/>
  <c r="AP1421" i="87"/>
  <c r="AP1429" i="87"/>
  <c r="AX1429" i="87" s="1"/>
  <c r="AP1437" i="87"/>
  <c r="AV1437" i="87" s="1"/>
  <c r="AP1445" i="87"/>
  <c r="AX1445" i="87" s="1"/>
  <c r="AP1453" i="87"/>
  <c r="AX1461" i="87"/>
  <c r="AP1469" i="87"/>
  <c r="AT1469" i="87" s="1"/>
  <c r="AP1477" i="87"/>
  <c r="AP1485" i="87"/>
  <c r="AU1485" i="87" s="1"/>
  <c r="AP1493" i="87"/>
  <c r="AP1501" i="87"/>
  <c r="AP1509" i="87"/>
  <c r="AX1517" i="87"/>
  <c r="AP1525" i="87"/>
  <c r="AP1533" i="87"/>
  <c r="AP1541" i="87"/>
  <c r="AX1541" i="87" s="1"/>
  <c r="AP1549" i="87"/>
  <c r="AP1557" i="87"/>
  <c r="AX1557" i="87" s="1"/>
  <c r="AP1565" i="87"/>
  <c r="AV1565" i="87" s="1"/>
  <c r="AP1573" i="87"/>
  <c r="AX1573" i="87" s="1"/>
  <c r="AP1581" i="87"/>
  <c r="AW1581" i="87" s="1"/>
  <c r="AP1589" i="87"/>
  <c r="AV1589" i="87" s="1"/>
  <c r="AP1597" i="87"/>
  <c r="AW1597" i="87" s="1"/>
  <c r="AP1605" i="87"/>
  <c r="AP1613" i="87"/>
  <c r="AX1621" i="87"/>
  <c r="AP1629" i="87"/>
  <c r="AP1637" i="87"/>
  <c r="AP1645" i="87"/>
  <c r="AP1653" i="87"/>
  <c r="AP1661" i="87"/>
  <c r="AR1661" i="87" s="1"/>
  <c r="AP1669" i="87"/>
  <c r="AT1669" i="87" s="1"/>
  <c r="AP1590" i="87"/>
  <c r="AU1590" i="87" s="1"/>
  <c r="AP1598" i="87"/>
  <c r="AX1598" i="87" s="1"/>
  <c r="AP1655" i="87"/>
  <c r="AU1655" i="87" s="1"/>
  <c r="AP1663" i="87"/>
  <c r="AT1663" i="87" s="1"/>
  <c r="AP1025" i="87"/>
  <c r="AW1025" i="87" s="1"/>
  <c r="AP1033" i="87"/>
  <c r="AS1033" i="87" s="1"/>
  <c r="AP1041" i="87"/>
  <c r="AX1041" i="87" s="1"/>
  <c r="AP1049" i="87"/>
  <c r="AQ1049" i="87" s="1"/>
  <c r="AP1057" i="87"/>
  <c r="AT1057" i="87" s="1"/>
  <c r="AP1065" i="87"/>
  <c r="AX1065" i="87" s="1"/>
  <c r="AP1073" i="87"/>
  <c r="AP1081" i="87"/>
  <c r="AW1081" i="87" s="1"/>
  <c r="AP1089" i="87"/>
  <c r="AW1089" i="87" s="1"/>
  <c r="AP1097" i="87"/>
  <c r="AV1097" i="87" s="1"/>
  <c r="AP1105" i="87"/>
  <c r="AQ1105" i="87" s="1"/>
  <c r="AP1113" i="87"/>
  <c r="AW1113" i="87" s="1"/>
  <c r="AP1121" i="87"/>
  <c r="AR1121" i="87" s="1"/>
  <c r="AP1129" i="87"/>
  <c r="AP1137" i="87"/>
  <c r="AP1145" i="87"/>
  <c r="AP1153" i="87"/>
  <c r="AS1153" i="87" s="1"/>
  <c r="AP1161" i="87"/>
  <c r="AR1161" i="87" s="1"/>
  <c r="AP1169" i="87"/>
  <c r="AP1177" i="87"/>
  <c r="AW1177" i="87" s="1"/>
  <c r="AP1185" i="87"/>
  <c r="AW1185" i="87" s="1"/>
  <c r="AX1193" i="87"/>
  <c r="AP1201" i="87"/>
  <c r="AP1209" i="87"/>
  <c r="AP1217" i="87"/>
  <c r="AR1217" i="87" s="1"/>
  <c r="AP1225" i="87"/>
  <c r="AP1233" i="87"/>
  <c r="AQ1233" i="87" s="1"/>
  <c r="AP1241" i="87"/>
  <c r="AV1241" i="87" s="1"/>
  <c r="AP1249" i="87"/>
  <c r="AP1257" i="87"/>
  <c r="AS1257" i="87" s="1"/>
  <c r="AP1265" i="87"/>
  <c r="AP1273" i="87"/>
  <c r="AS1273" i="87" s="1"/>
  <c r="AP1281" i="87"/>
  <c r="AP1289" i="87"/>
  <c r="AT1289" i="87" s="1"/>
  <c r="AP1297" i="87"/>
  <c r="AP1305" i="87"/>
  <c r="AP1313" i="87"/>
  <c r="AP1321" i="87"/>
  <c r="AW1321" i="87" s="1"/>
  <c r="AP1329" i="87"/>
  <c r="AP1337" i="87"/>
  <c r="AV1337" i="87" s="1"/>
  <c r="AP1345" i="87"/>
  <c r="AP1353" i="87"/>
  <c r="AV1353" i="87" s="1"/>
  <c r="AP1361" i="87"/>
  <c r="AP1369" i="87"/>
  <c r="AP1377" i="87"/>
  <c r="AP1385" i="87"/>
  <c r="AW1385" i="87" s="1"/>
  <c r="AP1393" i="87"/>
  <c r="AP1401" i="87"/>
  <c r="AQ1401" i="87" s="1"/>
  <c r="AP1409" i="87"/>
  <c r="AV1409" i="87" s="1"/>
  <c r="AP1417" i="87"/>
  <c r="AP1425" i="87"/>
  <c r="AP1433" i="87"/>
  <c r="AW1433" i="87" s="1"/>
  <c r="AP1441" i="87"/>
  <c r="AP1449" i="87"/>
  <c r="AQ1449" i="87" s="1"/>
  <c r="AP1457" i="87"/>
  <c r="AP1465" i="87"/>
  <c r="AS1465" i="87" s="1"/>
  <c r="AP1473" i="87"/>
  <c r="AQ1473" i="87" s="1"/>
  <c r="AP1481" i="87"/>
  <c r="AW1481" i="87" s="1"/>
  <c r="AP1489" i="87"/>
  <c r="AP1497" i="87"/>
  <c r="AP1505" i="87"/>
  <c r="AR1505" i="87" s="1"/>
  <c r="AP1513" i="87"/>
  <c r="AQ1513" i="87" s="1"/>
  <c r="AP1521" i="87"/>
  <c r="AP1529" i="87"/>
  <c r="AP1537" i="87"/>
  <c r="AQ1537" i="87" s="1"/>
  <c r="AP1545" i="87"/>
  <c r="AQ1545" i="87" s="1"/>
  <c r="AP1553" i="87"/>
  <c r="AV1553" i="87" s="1"/>
  <c r="AP1561" i="87"/>
  <c r="AP1569" i="87"/>
  <c r="AP1577" i="87"/>
  <c r="AS1577" i="87" s="1"/>
  <c r="AP1585" i="87"/>
  <c r="AP1593" i="87"/>
  <c r="AP1601" i="87"/>
  <c r="AS1601" i="87" s="1"/>
  <c r="AP1609" i="87"/>
  <c r="AS1609" i="87" s="1"/>
  <c r="AP1617" i="87"/>
  <c r="AR1617" i="87" s="1"/>
  <c r="AP1625" i="87"/>
  <c r="AP1633" i="87"/>
  <c r="AP1641" i="87"/>
  <c r="AV1641" i="87" s="1"/>
  <c r="AP1649" i="87"/>
  <c r="AP1657" i="87"/>
  <c r="AP1665" i="87"/>
  <c r="AP1606" i="87"/>
  <c r="AX1606" i="87" s="1"/>
  <c r="AP1614" i="87"/>
  <c r="AV1614" i="87" s="1"/>
  <c r="AP1622" i="87"/>
  <c r="AU1622" i="87" s="1"/>
  <c r="AP1630" i="87"/>
  <c r="AW1630" i="87" s="1"/>
  <c r="AP1638" i="87"/>
  <c r="AX1638" i="87" s="1"/>
  <c r="AP1646" i="87"/>
  <c r="AP1654" i="87"/>
  <c r="AP1662" i="87"/>
  <c r="AU1662" i="87" s="1"/>
  <c r="AP1670" i="87"/>
  <c r="AU1670" i="87" s="1"/>
  <c r="AP1678" i="87"/>
  <c r="AX1686" i="87"/>
  <c r="AP1694" i="87"/>
  <c r="AP1702" i="87"/>
  <c r="AX1702" i="87" s="1"/>
  <c r="AP1710" i="87"/>
  <c r="AX1710" i="87" s="1"/>
  <c r="AP1718" i="87"/>
  <c r="AX1718" i="87" s="1"/>
  <c r="AP1726" i="87"/>
  <c r="AT1726" i="87" s="1"/>
  <c r="AP1734" i="87"/>
  <c r="AS1734" i="87" s="1"/>
  <c r="AP1742" i="87"/>
  <c r="AQ1742" i="87" s="1"/>
  <c r="AP1750" i="87"/>
  <c r="AR1750" i="87" s="1"/>
  <c r="AP1758" i="87"/>
  <c r="AR1758" i="87" s="1"/>
  <c r="AP1766" i="87"/>
  <c r="AP1774" i="87"/>
  <c r="AW1774" i="87" s="1"/>
  <c r="AP1782" i="87"/>
  <c r="AP1790" i="87"/>
  <c r="AP1798" i="87"/>
  <c r="AP1671" i="87"/>
  <c r="AS1671" i="87" s="1"/>
  <c r="AP1679" i="87"/>
  <c r="AX1679" i="87" s="1"/>
  <c r="AP1687" i="87"/>
  <c r="AP1695" i="87"/>
  <c r="AX1695" i="87" s="1"/>
  <c r="AP1703" i="87"/>
  <c r="AT1703" i="87" s="1"/>
  <c r="AP1711" i="87"/>
  <c r="AT1711" i="87" s="1"/>
  <c r="AP1719" i="87"/>
  <c r="AR1719" i="87" s="1"/>
  <c r="AP1727" i="87"/>
  <c r="AP1735" i="87"/>
  <c r="AX1735" i="87" s="1"/>
  <c r="AP1743" i="87"/>
  <c r="AT1743" i="87" s="1"/>
  <c r="AP1751" i="87"/>
  <c r="AX1751" i="87" s="1"/>
  <c r="AP1759" i="87"/>
  <c r="AP1767" i="87"/>
  <c r="AX1767" i="87" s="1"/>
  <c r="AP1775" i="87"/>
  <c r="AX1775" i="87" s="1"/>
  <c r="AP1783" i="87"/>
  <c r="AX1783" i="87" s="1"/>
  <c r="AP1791" i="87"/>
  <c r="AP1672" i="87"/>
  <c r="AX1672" i="87" s="1"/>
  <c r="AP1680" i="87"/>
  <c r="AX1680" i="87" s="1"/>
  <c r="AP1688" i="87"/>
  <c r="AX1688" i="87" s="1"/>
  <c r="AP1696" i="87"/>
  <c r="AX1696" i="87" s="1"/>
  <c r="AP1704" i="87"/>
  <c r="AX1704" i="87" s="1"/>
  <c r="AP1712" i="87"/>
  <c r="AX1712" i="87" s="1"/>
  <c r="AP1720" i="87"/>
  <c r="AX1720" i="87" s="1"/>
  <c r="AP1728" i="87"/>
  <c r="AX1728" i="87" s="1"/>
  <c r="AP1736" i="87"/>
  <c r="AX1736" i="87" s="1"/>
  <c r="AP1744" i="87"/>
  <c r="AX1744" i="87" s="1"/>
  <c r="AP1752" i="87"/>
  <c r="AX1752" i="87" s="1"/>
  <c r="AP1760" i="87"/>
  <c r="AX1760" i="87" s="1"/>
  <c r="AP1768" i="87"/>
  <c r="AX1768" i="87" s="1"/>
  <c r="AP1776" i="87"/>
  <c r="AX1776" i="87" s="1"/>
  <c r="AP1784" i="87"/>
  <c r="AX1784" i="87" s="1"/>
  <c r="AP1792" i="87"/>
  <c r="AX1792" i="87" s="1"/>
  <c r="AP1673" i="87"/>
  <c r="AP1681" i="87"/>
  <c r="AP1689" i="87"/>
  <c r="AT1689" i="87" s="1"/>
  <c r="AP1697" i="87"/>
  <c r="AW1697" i="87" s="1"/>
  <c r="AP1705" i="87"/>
  <c r="AX1713" i="87"/>
  <c r="AP1721" i="87"/>
  <c r="AW1721" i="87" s="1"/>
  <c r="AP1729" i="87"/>
  <c r="AP1737" i="87"/>
  <c r="AP1745" i="87"/>
  <c r="AP1753" i="87"/>
  <c r="AQ1753" i="87" s="1"/>
  <c r="AP1761" i="87"/>
  <c r="AR1761" i="87" s="1"/>
  <c r="AP1769" i="87"/>
  <c r="AP1777" i="87"/>
  <c r="AP1785" i="87"/>
  <c r="AW1785" i="87" s="1"/>
  <c r="AP1793" i="87"/>
  <c r="AP1754" i="87"/>
  <c r="AX1754" i="87" s="1"/>
  <c r="AP1762" i="87"/>
  <c r="AT1762" i="87" s="1"/>
  <c r="AP1770" i="87"/>
  <c r="AP1778" i="87"/>
  <c r="AP1786" i="87"/>
  <c r="AP1794" i="87"/>
  <c r="AQ1794" i="87" s="1"/>
  <c r="AP1739" i="87"/>
  <c r="AU1739" i="87" s="1"/>
  <c r="AP1747" i="87"/>
  <c r="AV1747" i="87" s="1"/>
  <c r="AP1755" i="87"/>
  <c r="AP1763" i="87"/>
  <c r="AP1771" i="87"/>
  <c r="AP1779" i="87"/>
  <c r="AX1779" i="87" s="1"/>
  <c r="AP1787" i="87"/>
  <c r="AQ1787" i="87" s="1"/>
  <c r="AY1787" i="87" s="1"/>
  <c r="AP1795" i="87"/>
  <c r="AU1795" i="87" s="1"/>
  <c r="AP1652" i="87"/>
  <c r="AP1660" i="87"/>
  <c r="AP1668" i="87"/>
  <c r="AU1668" i="87" s="1"/>
  <c r="AP1676" i="87"/>
  <c r="AU1676" i="87" s="1"/>
  <c r="AP1684" i="87"/>
  <c r="AR1684" i="87" s="1"/>
  <c r="AP1692" i="87"/>
  <c r="AX1692" i="87" s="1"/>
  <c r="AP1700" i="87"/>
  <c r="AP1708" i="87"/>
  <c r="AW1708" i="87" s="1"/>
  <c r="AP1716" i="87"/>
  <c r="AR1716" i="87" s="1"/>
  <c r="AP1724" i="87"/>
  <c r="AV1724" i="87" s="1"/>
  <c r="AP1732" i="87"/>
  <c r="AP1740" i="87"/>
  <c r="AP1748" i="87"/>
  <c r="AP1756" i="87"/>
  <c r="AX1756" i="87" s="1"/>
  <c r="AP1764" i="87"/>
  <c r="AP1772" i="87"/>
  <c r="AQ1772" i="87" s="1"/>
  <c r="AP1780" i="87"/>
  <c r="AR1780" i="87" s="1"/>
  <c r="AP1788" i="87"/>
  <c r="AP1796" i="87"/>
  <c r="AP1677" i="87"/>
  <c r="AT1677" i="87" s="1"/>
  <c r="AP1685" i="87"/>
  <c r="AQ1685" i="87" s="1"/>
  <c r="AP1693" i="87"/>
  <c r="AX1693" i="87" s="1"/>
  <c r="AP1701" i="87"/>
  <c r="AP1709" i="87"/>
  <c r="AX1709" i="87" s="1"/>
  <c r="AP1717" i="87"/>
  <c r="AP1725" i="87"/>
  <c r="AV1725" i="87" s="1"/>
  <c r="AP1733" i="87"/>
  <c r="AP1741" i="87"/>
  <c r="AP1749" i="87"/>
  <c r="AX1757" i="87"/>
  <c r="AP1765" i="87"/>
  <c r="AP1773" i="87"/>
  <c r="AP1781" i="87"/>
  <c r="AP1789" i="87"/>
  <c r="AP1797" i="87"/>
  <c r="BB7" i="87"/>
  <c r="AV391" i="87"/>
  <c r="AV9" i="87"/>
  <c r="AQ153" i="87"/>
  <c r="AU153" i="87"/>
  <c r="AT153" i="87"/>
  <c r="AS153" i="87"/>
  <c r="AR153" i="87"/>
  <c r="AW153" i="87"/>
  <c r="AV153" i="87"/>
  <c r="AV249" i="87"/>
  <c r="AW273" i="87"/>
  <c r="AV273" i="87"/>
  <c r="AR273" i="87"/>
  <c r="AT313" i="87"/>
  <c r="AR481" i="87"/>
  <c r="AU713" i="87"/>
  <c r="AT713" i="87"/>
  <c r="AS713" i="87"/>
  <c r="AR713" i="87"/>
  <c r="AQ713" i="87"/>
  <c r="AW713" i="87"/>
  <c r="AV713" i="87"/>
  <c r="AU897" i="87"/>
  <c r="AW1017" i="87"/>
  <c r="AV1017" i="87"/>
  <c r="AU1017" i="87"/>
  <c r="AT1017" i="87"/>
  <c r="AS1017" i="87"/>
  <c r="AR1017" i="87"/>
  <c r="AQ1017" i="87"/>
  <c r="AS1041" i="87"/>
  <c r="AR1041" i="87"/>
  <c r="AV1193" i="87"/>
  <c r="AU1193" i="87"/>
  <c r="AT1193" i="87"/>
  <c r="AS1193" i="87"/>
  <c r="AR1193" i="87"/>
  <c r="AQ1193" i="87"/>
  <c r="AW1193" i="87"/>
  <c r="AQ1209" i="87"/>
  <c r="AQ1713" i="87"/>
  <c r="AV1713" i="87"/>
  <c r="AU1713" i="87"/>
  <c r="AT1713" i="87"/>
  <c r="AS1713" i="87"/>
  <c r="AR1713" i="87"/>
  <c r="AW1713" i="87"/>
  <c r="AV39" i="87"/>
  <c r="AW159" i="87"/>
  <c r="AV159" i="87"/>
  <c r="AU159" i="87"/>
  <c r="AR159" i="87"/>
  <c r="AQ271" i="87"/>
  <c r="AU271" i="87"/>
  <c r="AU375" i="87"/>
  <c r="AS375" i="87"/>
  <c r="AQ66" i="87"/>
  <c r="AW66" i="87"/>
  <c r="AV66" i="87"/>
  <c r="AS66" i="87"/>
  <c r="AV106" i="87"/>
  <c r="AT138" i="87"/>
  <c r="AS170" i="87"/>
  <c r="AQ178" i="87"/>
  <c r="AV178" i="87"/>
  <c r="AU178" i="87"/>
  <c r="AT178" i="87"/>
  <c r="AS178" i="87"/>
  <c r="AV234" i="87"/>
  <c r="AR234" i="87"/>
  <c r="AS250" i="87"/>
  <c r="AQ266" i="87"/>
  <c r="AW266" i="87"/>
  <c r="AV266" i="87"/>
  <c r="AU266" i="87"/>
  <c r="AT266" i="87"/>
  <c r="AS266" i="87"/>
  <c r="AR266" i="87"/>
  <c r="AQ274" i="87"/>
  <c r="AW274" i="87"/>
  <c r="AW322" i="87"/>
  <c r="AU322" i="87"/>
  <c r="AV386" i="87"/>
  <c r="AT402" i="87"/>
  <c r="AR402" i="87"/>
  <c r="AW402" i="87"/>
  <c r="AQ458" i="87"/>
  <c r="AU514" i="87"/>
  <c r="AT514" i="87"/>
  <c r="AQ570" i="87"/>
  <c r="AR578" i="87"/>
  <c r="AQ586" i="87"/>
  <c r="AU650" i="87"/>
  <c r="AT650" i="87"/>
  <c r="AS650" i="87"/>
  <c r="AR650" i="87"/>
  <c r="AQ650" i="87"/>
  <c r="AW650" i="87"/>
  <c r="AV650" i="87"/>
  <c r="AS698" i="87"/>
  <c r="AQ722" i="87"/>
  <c r="AQ778" i="87"/>
  <c r="AW778" i="87"/>
  <c r="AV778" i="87"/>
  <c r="AS778" i="87"/>
  <c r="AR778" i="87"/>
  <c r="AU778" i="87"/>
  <c r="AT778" i="87"/>
  <c r="AQ794" i="87"/>
  <c r="AW794" i="87"/>
  <c r="AV794" i="87"/>
  <c r="AS794" i="87"/>
  <c r="AR794" i="87"/>
  <c r="AU794" i="87"/>
  <c r="AT794" i="87"/>
  <c r="AS850" i="87"/>
  <c r="AS890" i="87"/>
  <c r="AS906" i="87"/>
  <c r="AQ914" i="87"/>
  <c r="AY914" i="87" s="1"/>
  <c r="AT938" i="87"/>
  <c r="AS938" i="87"/>
  <c r="AR938" i="87"/>
  <c r="AQ938" i="87"/>
  <c r="AW938" i="87"/>
  <c r="AV938" i="87"/>
  <c r="AU938" i="87"/>
  <c r="AW962" i="87"/>
  <c r="AV962" i="87"/>
  <c r="AT962" i="87"/>
  <c r="AS962" i="87"/>
  <c r="AQ962" i="87"/>
  <c r="AW1026" i="87"/>
  <c r="AW1034" i="87"/>
  <c r="AV1122" i="87"/>
  <c r="AU1122" i="87"/>
  <c r="AT1122" i="87"/>
  <c r="AS1122" i="87"/>
  <c r="AR1122" i="87"/>
  <c r="AQ1122" i="87"/>
  <c r="AW1122" i="87"/>
  <c r="AR1306" i="87"/>
  <c r="AW1306" i="87"/>
  <c r="AV1306" i="87"/>
  <c r="AT1306" i="87"/>
  <c r="AS1306" i="87"/>
  <c r="AU1306" i="87"/>
  <c r="AQ1306" i="87"/>
  <c r="AR1346" i="87"/>
  <c r="AQ1346" i="87"/>
  <c r="AW1346" i="87"/>
  <c r="AV1346" i="87"/>
  <c r="AU1346" i="87"/>
  <c r="AT1346" i="87"/>
  <c r="AS1346" i="87"/>
  <c r="AS1418" i="87"/>
  <c r="AR1418" i="87"/>
  <c r="AQ1418" i="87"/>
  <c r="AW1418" i="87"/>
  <c r="AV1418" i="87"/>
  <c r="AU1418" i="87"/>
  <c r="AT1418" i="87"/>
  <c r="AU1466" i="87"/>
  <c r="AS1482" i="87"/>
  <c r="AR1482" i="87"/>
  <c r="AQ1482" i="87"/>
  <c r="AW1482" i="87"/>
  <c r="AV1482" i="87"/>
  <c r="AU1482" i="87"/>
  <c r="AT1482" i="87"/>
  <c r="AV1538" i="87"/>
  <c r="AW1578" i="87"/>
  <c r="AV1578" i="87"/>
  <c r="AU1578" i="87"/>
  <c r="AT1578" i="87"/>
  <c r="AS1578" i="87"/>
  <c r="AR1578" i="87"/>
  <c r="AQ1578" i="87"/>
  <c r="AW1706" i="87"/>
  <c r="AR1754" i="87"/>
  <c r="AQ191" i="87"/>
  <c r="AW191" i="87"/>
  <c r="AV191" i="87"/>
  <c r="AU191" i="87"/>
  <c r="AT191" i="87"/>
  <c r="AS191" i="87"/>
  <c r="AR191" i="87"/>
  <c r="AT399" i="87"/>
  <c r="AR399" i="87"/>
  <c r="AQ399" i="87"/>
  <c r="AW35" i="87"/>
  <c r="AT35" i="87"/>
  <c r="AQ75" i="87"/>
  <c r="AW75" i="87"/>
  <c r="AU75" i="87"/>
  <c r="AV147" i="87"/>
  <c r="AU147" i="87"/>
  <c r="AR147" i="87"/>
  <c r="AQ187" i="87"/>
  <c r="AY187" i="87" s="1"/>
  <c r="AW187" i="87"/>
  <c r="AQ203" i="87"/>
  <c r="AY203" i="87" s="1"/>
  <c r="AW203" i="87"/>
  <c r="AU203" i="87"/>
  <c r="AT203" i="87"/>
  <c r="AR203" i="87"/>
  <c r="AR227" i="87"/>
  <c r="AU267" i="87"/>
  <c r="AR283" i="87"/>
  <c r="AT315" i="87"/>
  <c r="AR315" i="87"/>
  <c r="AQ315" i="87"/>
  <c r="AW315" i="87"/>
  <c r="AV331" i="87"/>
  <c r="AS331" i="87"/>
  <c r="AQ331" i="87"/>
  <c r="AW331" i="87"/>
  <c r="AT339" i="87"/>
  <c r="AQ387" i="87"/>
  <c r="AT403" i="87"/>
  <c r="AV435" i="87"/>
  <c r="AR435" i="87"/>
  <c r="AT507" i="87"/>
  <c r="AU515" i="87"/>
  <c r="AW531" i="87"/>
  <c r="AV531" i="87"/>
  <c r="AU531" i="87"/>
  <c r="AT531" i="87"/>
  <c r="AS531" i="87"/>
  <c r="AR531" i="87"/>
  <c r="AQ531" i="87"/>
  <c r="AS547" i="87"/>
  <c r="AW587" i="87"/>
  <c r="AT587" i="87"/>
  <c r="AS587" i="87"/>
  <c r="AW595" i="87"/>
  <c r="AV595" i="87"/>
  <c r="AU595" i="87"/>
  <c r="AT595" i="87"/>
  <c r="AS595" i="87"/>
  <c r="AR595" i="87"/>
  <c r="AQ595" i="87"/>
  <c r="AV627" i="87"/>
  <c r="AU643" i="87"/>
  <c r="AT643" i="87"/>
  <c r="AV643" i="87"/>
  <c r="AW659" i="87"/>
  <c r="AS699" i="87"/>
  <c r="AU747" i="87"/>
  <c r="AT747" i="87"/>
  <c r="AS747" i="87"/>
  <c r="AR747" i="87"/>
  <c r="AQ747" i="87"/>
  <c r="AW747" i="87"/>
  <c r="AV747" i="87"/>
  <c r="AQ763" i="87"/>
  <c r="AU771" i="87"/>
  <c r="AR771" i="87"/>
  <c r="AV923" i="87"/>
  <c r="AW963" i="87"/>
  <c r="AS1019" i="87"/>
  <c r="AV1035" i="87"/>
  <c r="AU1035" i="87"/>
  <c r="AT1035" i="87"/>
  <c r="AQ1035" i="87"/>
  <c r="AS1051" i="87"/>
  <c r="AW1067" i="87"/>
  <c r="AV1203" i="87"/>
  <c r="AU1203" i="87"/>
  <c r="AR1203" i="87"/>
  <c r="AV1235" i="87"/>
  <c r="AU1235" i="87"/>
  <c r="AT1235" i="87"/>
  <c r="AS1235" i="87"/>
  <c r="AR1235" i="87"/>
  <c r="AQ1235" i="87"/>
  <c r="AW1235" i="87"/>
  <c r="AR1275" i="87"/>
  <c r="AW1275" i="87"/>
  <c r="AV1275" i="87"/>
  <c r="AT1275" i="87"/>
  <c r="AS1275" i="87"/>
  <c r="AU1275" i="87"/>
  <c r="AQ1275" i="87"/>
  <c r="AV1315" i="87"/>
  <c r="AR1387" i="87"/>
  <c r="AS1443" i="87"/>
  <c r="AR1443" i="87"/>
  <c r="AQ1443" i="87"/>
  <c r="AW1443" i="87"/>
  <c r="AV1443" i="87"/>
  <c r="AU1443" i="87"/>
  <c r="AT1443" i="87"/>
  <c r="AT1515" i="87"/>
  <c r="AS1547" i="87"/>
  <c r="AR1587" i="87"/>
  <c r="AU1667" i="87"/>
  <c r="AT1667" i="87"/>
  <c r="AS1667" i="87"/>
  <c r="AR1667" i="87"/>
  <c r="AQ1667" i="87"/>
  <c r="AV1667" i="87"/>
  <c r="AW1667" i="87"/>
  <c r="AU1707" i="87"/>
  <c r="AQ247" i="87"/>
  <c r="AW247" i="87"/>
  <c r="AV247" i="87"/>
  <c r="AU247" i="87"/>
  <c r="AT247" i="87"/>
  <c r="AS247" i="87"/>
  <c r="AR247" i="87"/>
  <c r="AU287" i="87"/>
  <c r="AW367" i="87"/>
  <c r="AR20" i="87"/>
  <c r="AR44" i="87"/>
  <c r="AQ44" i="87"/>
  <c r="AW44" i="87"/>
  <c r="AV44" i="87"/>
  <c r="AU44" i="87"/>
  <c r="AT44" i="87"/>
  <c r="AS44" i="87"/>
  <c r="AR76" i="87"/>
  <c r="AQ76" i="87"/>
  <c r="AW76" i="87"/>
  <c r="AU76" i="87"/>
  <c r="AT76" i="87"/>
  <c r="AS76" i="87"/>
  <c r="AR100" i="87"/>
  <c r="AQ100" i="87"/>
  <c r="AW100" i="87"/>
  <c r="AV100" i="87"/>
  <c r="AU100" i="87"/>
  <c r="AT100" i="87"/>
  <c r="AS100" i="87"/>
  <c r="AR108" i="87"/>
  <c r="AR124" i="87"/>
  <c r="AQ124" i="87"/>
  <c r="AU124" i="87"/>
  <c r="AT124" i="87"/>
  <c r="AQ164" i="87"/>
  <c r="AS164" i="87"/>
  <c r="AQ180" i="87"/>
  <c r="AQ196" i="87"/>
  <c r="AT196" i="87"/>
  <c r="AW228" i="87"/>
  <c r="AV228" i="87"/>
  <c r="AU228" i="87"/>
  <c r="AQ236" i="87"/>
  <c r="AW236" i="87"/>
  <c r="AV236" i="87"/>
  <c r="AR236" i="87"/>
  <c r="AW276" i="87"/>
  <c r="AU276" i="87"/>
  <c r="AT276" i="87"/>
  <c r="AQ292" i="87"/>
  <c r="AW292" i="87"/>
  <c r="AV292" i="87"/>
  <c r="AU292" i="87"/>
  <c r="AT292" i="87"/>
  <c r="AS292" i="87"/>
  <c r="AR292" i="87"/>
  <c r="AR308" i="87"/>
  <c r="AV340" i="87"/>
  <c r="AU340" i="87"/>
  <c r="AS348" i="87"/>
  <c r="AV364" i="87"/>
  <c r="AU364" i="87"/>
  <c r="AT364" i="87"/>
  <c r="AS364" i="87"/>
  <c r="AR364" i="87"/>
  <c r="AQ364" i="87"/>
  <c r="AW364" i="87"/>
  <c r="AT420" i="87"/>
  <c r="AS420" i="87"/>
  <c r="AQ420" i="87"/>
  <c r="AW420" i="87"/>
  <c r="AQ476" i="87"/>
  <c r="AV476" i="87"/>
  <c r="AU532" i="87"/>
  <c r="AW548" i="87"/>
  <c r="AR548" i="87"/>
  <c r="AQ548" i="87"/>
  <c r="AS660" i="87"/>
  <c r="AW700" i="87"/>
  <c r="AU740" i="87"/>
  <c r="AT740" i="87"/>
  <c r="AR740" i="87"/>
  <c r="AQ740" i="87"/>
  <c r="AV796" i="87"/>
  <c r="AQ812" i="87"/>
  <c r="AT812" i="87"/>
  <c r="AU812" i="87"/>
  <c r="AR860" i="87"/>
  <c r="AQ860" i="87"/>
  <c r="AW860" i="87"/>
  <c r="AV860" i="87"/>
  <c r="AU860" i="87"/>
  <c r="AT860" i="87"/>
  <c r="AS860" i="87"/>
  <c r="AW868" i="87"/>
  <c r="AV868" i="87"/>
  <c r="AR884" i="87"/>
  <c r="AR924" i="87"/>
  <c r="AQ924" i="87"/>
  <c r="AW924" i="87"/>
  <c r="AV996" i="87"/>
  <c r="AU996" i="87"/>
  <c r="AS996" i="87"/>
  <c r="AU1068" i="87"/>
  <c r="AV1084" i="87"/>
  <c r="AV1124" i="87"/>
  <c r="AU1124" i="87"/>
  <c r="AV1196" i="87"/>
  <c r="AQ1196" i="87"/>
  <c r="AW1444" i="87"/>
  <c r="AT1444" i="87"/>
  <c r="AR1460" i="87"/>
  <c r="AQ1460" i="87"/>
  <c r="AW1460" i="87"/>
  <c r="AT1460" i="87"/>
  <c r="AU1516" i="87"/>
  <c r="AV1516" i="87"/>
  <c r="AS1532" i="87"/>
  <c r="AW1572" i="87"/>
  <c r="AR1572" i="87"/>
  <c r="AQ1572" i="87"/>
  <c r="AU1644" i="87"/>
  <c r="AR1668" i="87"/>
  <c r="AR1676" i="87"/>
  <c r="AQ1732" i="87"/>
  <c r="AT1740" i="87"/>
  <c r="AV359" i="87"/>
  <c r="AU359" i="87"/>
  <c r="AT359" i="87"/>
  <c r="AS359" i="87"/>
  <c r="AR359" i="87"/>
  <c r="AQ359" i="87"/>
  <c r="AW359" i="87"/>
  <c r="AR37" i="87"/>
  <c r="AT37" i="87"/>
  <c r="AS37" i="87"/>
  <c r="AT45" i="87"/>
  <c r="AR53" i="87"/>
  <c r="AQ53" i="87"/>
  <c r="AW53" i="87"/>
  <c r="AV53" i="87"/>
  <c r="AU53" i="87"/>
  <c r="AT53" i="87"/>
  <c r="AS53" i="87"/>
  <c r="AT69" i="87"/>
  <c r="AR77" i="87"/>
  <c r="AW93" i="87"/>
  <c r="AT93" i="87"/>
  <c r="AU117" i="87"/>
  <c r="AW133" i="87"/>
  <c r="AQ149" i="87"/>
  <c r="AY149" i="87" s="1"/>
  <c r="AT149" i="87"/>
  <c r="AQ165" i="87"/>
  <c r="AY165" i="87" s="1"/>
  <c r="AS165" i="87"/>
  <c r="AR165" i="87"/>
  <c r="AV181" i="87"/>
  <c r="AW189" i="87"/>
  <c r="AQ197" i="87"/>
  <c r="AQ205" i="87"/>
  <c r="AW205" i="87"/>
  <c r="AU205" i="87"/>
  <c r="AR205" i="87"/>
  <c r="AT237" i="87"/>
  <c r="AQ245" i="87"/>
  <c r="AV245" i="87"/>
  <c r="AT245" i="87"/>
  <c r="AS245" i="87"/>
  <c r="AQ261" i="87"/>
  <c r="AW261" i="87"/>
  <c r="AV261" i="87"/>
  <c r="AU261" i="87"/>
  <c r="AT261" i="87"/>
  <c r="AS261" i="87"/>
  <c r="AR261" i="87"/>
  <c r="AW277" i="87"/>
  <c r="AV277" i="87"/>
  <c r="AQ301" i="87"/>
  <c r="AV301" i="87"/>
  <c r="AU301" i="87"/>
  <c r="AR309" i="87"/>
  <c r="AV317" i="87"/>
  <c r="AR317" i="87"/>
  <c r="AQ317" i="87"/>
  <c r="AY317" i="87" s="1"/>
  <c r="AW317" i="87"/>
  <c r="AV349" i="87"/>
  <c r="AW357" i="87"/>
  <c r="AV381" i="87"/>
  <c r="AU381" i="87"/>
  <c r="AT381" i="87"/>
  <c r="AR381" i="87"/>
  <c r="AQ381" i="87"/>
  <c r="AW381" i="87"/>
  <c r="AV397" i="87"/>
  <c r="AU397" i="87"/>
  <c r="AT397" i="87"/>
  <c r="AS397" i="87"/>
  <c r="AR397" i="87"/>
  <c r="AQ397" i="87"/>
  <c r="AY397" i="87" s="1"/>
  <c r="AW397" i="87"/>
  <c r="AV461" i="87"/>
  <c r="AS461" i="87"/>
  <c r="AR469" i="87"/>
  <c r="AQ469" i="87"/>
  <c r="AW469" i="87"/>
  <c r="AV469" i="87"/>
  <c r="AU469" i="87"/>
  <c r="AT469" i="87"/>
  <c r="AS469" i="87"/>
  <c r="AW477" i="87"/>
  <c r="AW509" i="87"/>
  <c r="AS509" i="87"/>
  <c r="AQ509" i="87"/>
  <c r="AS517" i="87"/>
  <c r="AV533" i="87"/>
  <c r="AU533" i="87"/>
  <c r="AT533" i="87"/>
  <c r="AV549" i="87"/>
  <c r="AT549" i="87"/>
  <c r="AW589" i="87"/>
  <c r="AV589" i="87"/>
  <c r="AU589" i="87"/>
  <c r="AW605" i="87"/>
  <c r="AU605" i="87"/>
  <c r="AV621" i="87"/>
  <c r="AS653" i="87"/>
  <c r="AR653" i="87"/>
  <c r="AQ653" i="87"/>
  <c r="AU661" i="87"/>
  <c r="AQ661" i="87"/>
  <c r="AW661" i="87"/>
  <c r="AU701" i="87"/>
  <c r="AS701" i="87"/>
  <c r="AV701" i="87"/>
  <c r="AU717" i="87"/>
  <c r="AT717" i="87"/>
  <c r="AS717" i="87"/>
  <c r="AR717" i="87"/>
  <c r="AQ717" i="87"/>
  <c r="AW717" i="87"/>
  <c r="AV717" i="87"/>
  <c r="AQ733" i="87"/>
  <c r="AW733" i="87"/>
  <c r="AQ765" i="87"/>
  <c r="AW773" i="87"/>
  <c r="AT773" i="87"/>
  <c r="AS773" i="87"/>
  <c r="AR773" i="87"/>
  <c r="AR829" i="87"/>
  <c r="AQ829" i="87"/>
  <c r="AW829" i="87"/>
  <c r="AU829" i="87"/>
  <c r="AT829" i="87"/>
  <c r="AS829" i="87"/>
  <c r="AW845" i="87"/>
  <c r="AV845" i="87"/>
  <c r="AU845" i="87"/>
  <c r="AT845" i="87"/>
  <c r="AS845" i="87"/>
  <c r="AR925" i="87"/>
  <c r="AV925" i="87"/>
  <c r="AR933" i="87"/>
  <c r="AQ941" i="87"/>
  <c r="AW957" i="87"/>
  <c r="AV957" i="87"/>
  <c r="AU957" i="87"/>
  <c r="AS957" i="87"/>
  <c r="AR957" i="87"/>
  <c r="AW981" i="87"/>
  <c r="AV981" i="87"/>
  <c r="AU981" i="87"/>
  <c r="AT981" i="87"/>
  <c r="AS981" i="87"/>
  <c r="AR981" i="87"/>
  <c r="AQ981" i="87"/>
  <c r="AQ989" i="87"/>
  <c r="AV1021" i="87"/>
  <c r="AQ1093" i="87"/>
  <c r="AV1149" i="87"/>
  <c r="AU1149" i="87"/>
  <c r="AT1149" i="87"/>
  <c r="AS1149" i="87"/>
  <c r="AR1149" i="87"/>
  <c r="AQ1149" i="87"/>
  <c r="AW1149" i="87"/>
  <c r="AS1197" i="87"/>
  <c r="AV1205" i="87"/>
  <c r="AT1205" i="87"/>
  <c r="AQ1205" i="87"/>
  <c r="AV1221" i="87"/>
  <c r="AQ1221" i="87"/>
  <c r="AW1221" i="87"/>
  <c r="AW1237" i="87"/>
  <c r="AQ1261" i="87"/>
  <c r="AW1269" i="87"/>
  <c r="AV1277" i="87"/>
  <c r="AT1277" i="87"/>
  <c r="AS1277" i="87"/>
  <c r="AQ1277" i="87"/>
  <c r="AT1317" i="87"/>
  <c r="AR1333" i="87"/>
  <c r="AW1333" i="87"/>
  <c r="AV1333" i="87"/>
  <c r="AU1333" i="87"/>
  <c r="AT1333" i="87"/>
  <c r="AW1349" i="87"/>
  <c r="AV1349" i="87"/>
  <c r="AU1381" i="87"/>
  <c r="AS1381" i="87"/>
  <c r="AQ1389" i="87"/>
  <c r="AW1389" i="87"/>
  <c r="AV1389" i="87"/>
  <c r="AU1389" i="87"/>
  <c r="AQ1445" i="87"/>
  <c r="AW1445" i="87"/>
  <c r="AV1445" i="87"/>
  <c r="AU1445" i="87"/>
  <c r="AS1461" i="87"/>
  <c r="AR1461" i="87"/>
  <c r="AQ1461" i="87"/>
  <c r="AW1461" i="87"/>
  <c r="AV1461" i="87"/>
  <c r="AU1461" i="87"/>
  <c r="AT1461" i="87"/>
  <c r="AW1469" i="87"/>
  <c r="AQ1501" i="87"/>
  <c r="AY1501" i="87" s="1"/>
  <c r="AU1517" i="87"/>
  <c r="AT1517" i="87"/>
  <c r="AS1517" i="87"/>
  <c r="AR1517" i="87"/>
  <c r="AQ1517" i="87"/>
  <c r="AV1517" i="87"/>
  <c r="AW1517" i="87"/>
  <c r="AU1541" i="87"/>
  <c r="AS1541" i="87"/>
  <c r="AU1573" i="87"/>
  <c r="AW1573" i="87"/>
  <c r="AR1573" i="87"/>
  <c r="AT1573" i="87"/>
  <c r="AS1597" i="87"/>
  <c r="AR1597" i="87"/>
  <c r="AQ1597" i="87"/>
  <c r="AW1621" i="87"/>
  <c r="AV1621" i="87"/>
  <c r="AU1621" i="87"/>
  <c r="AT1621" i="87"/>
  <c r="AS1621" i="87"/>
  <c r="AR1621" i="87"/>
  <c r="AQ1621" i="87"/>
  <c r="AQ1637" i="87"/>
  <c r="AS1653" i="87"/>
  <c r="AU1709" i="87"/>
  <c r="AQ1725" i="87"/>
  <c r="AW1725" i="87"/>
  <c r="AR1757" i="87"/>
  <c r="AQ1757" i="87"/>
  <c r="AW1757" i="87"/>
  <c r="AV1757" i="87"/>
  <c r="AU1757" i="87"/>
  <c r="AT1757" i="87"/>
  <c r="AS1757" i="87"/>
  <c r="AS1789" i="87"/>
  <c r="AR7" i="87"/>
  <c r="AQ7" i="87"/>
  <c r="AW7" i="87"/>
  <c r="AV7" i="87"/>
  <c r="AU7" i="87"/>
  <c r="AT7" i="87"/>
  <c r="AS7" i="87"/>
  <c r="AU47" i="87"/>
  <c r="AT47" i="87"/>
  <c r="AQ71" i="87"/>
  <c r="AW71" i="87"/>
  <c r="AV71" i="87"/>
  <c r="AT71" i="87"/>
  <c r="AR103" i="87"/>
  <c r="AQ103" i="87"/>
  <c r="AW103" i="87"/>
  <c r="AV103" i="87"/>
  <c r="AU103" i="87"/>
  <c r="AT103" i="87"/>
  <c r="AS103" i="87"/>
  <c r="AT143" i="87"/>
  <c r="AS143" i="87"/>
  <c r="AQ167" i="87"/>
  <c r="AW199" i="87"/>
  <c r="AV199" i="87"/>
  <c r="AU199" i="87"/>
  <c r="AT199" i="87"/>
  <c r="AS199" i="87"/>
  <c r="AR199" i="87"/>
  <c r="AQ231" i="87"/>
  <c r="AY231" i="87" s="1"/>
  <c r="AW231" i="87"/>
  <c r="AV231" i="87"/>
  <c r="AU231" i="87"/>
  <c r="AT231" i="87"/>
  <c r="AS231" i="87"/>
  <c r="AR231" i="87"/>
  <c r="AU263" i="87"/>
  <c r="AR6" i="87"/>
  <c r="AV6" i="87"/>
  <c r="AU6" i="87"/>
  <c r="AT6" i="87"/>
  <c r="AS6" i="87"/>
  <c r="AR38" i="87"/>
  <c r="AQ38" i="87"/>
  <c r="AW38" i="87"/>
  <c r="AV38" i="87"/>
  <c r="AU38" i="87"/>
  <c r="AT38" i="87"/>
  <c r="AS38" i="87"/>
  <c r="AQ46" i="87"/>
  <c r="AU62" i="87"/>
  <c r="AR70" i="87"/>
  <c r="AS70" i="87"/>
  <c r="AR78" i="87"/>
  <c r="AQ78" i="87"/>
  <c r="AW78" i="87"/>
  <c r="AV78" i="87"/>
  <c r="AU78" i="87"/>
  <c r="AT78" i="87"/>
  <c r="AS78" i="87"/>
  <c r="AQ94" i="87"/>
  <c r="AY94" i="87" s="1"/>
  <c r="AW102" i="87"/>
  <c r="AV102" i="87"/>
  <c r="AU102" i="87"/>
  <c r="AS102" i="87"/>
  <c r="AQ110" i="87"/>
  <c r="AU110" i="87"/>
  <c r="AS110" i="87"/>
  <c r="AR118" i="87"/>
  <c r="AQ118" i="87"/>
  <c r="AW118" i="87"/>
  <c r="AV118" i="87"/>
  <c r="AU118" i="87"/>
  <c r="AT118" i="87"/>
  <c r="AR134" i="87"/>
  <c r="AQ134" i="87"/>
  <c r="AY134" i="87" s="1"/>
  <c r="AW134" i="87"/>
  <c r="AV134" i="87"/>
  <c r="AU134" i="87"/>
  <c r="AT134" i="87"/>
  <c r="AS134" i="87"/>
  <c r="AW174" i="87"/>
  <c r="AQ182" i="87"/>
  <c r="AW182" i="87"/>
  <c r="AU182" i="87"/>
  <c r="AT182" i="87"/>
  <c r="AR182" i="87"/>
  <c r="AQ190" i="87"/>
  <c r="AW190" i="87"/>
  <c r="AV190" i="87"/>
  <c r="AU190" i="87"/>
  <c r="AT190" i="87"/>
  <c r="AS190" i="87"/>
  <c r="AR190" i="87"/>
  <c r="AQ198" i="87"/>
  <c r="AW198" i="87"/>
  <c r="AV198" i="87"/>
  <c r="AU198" i="87"/>
  <c r="AT198" i="87"/>
  <c r="AS198" i="87"/>
  <c r="AR198" i="87"/>
  <c r="AW206" i="87"/>
  <c r="AR206" i="87"/>
  <c r="AW230" i="87"/>
  <c r="AQ238" i="87"/>
  <c r="AW238" i="87"/>
  <c r="AV238" i="87"/>
  <c r="AU238" i="87"/>
  <c r="AT238" i="87"/>
  <c r="AS238" i="87"/>
  <c r="AR238" i="87"/>
  <c r="AQ254" i="87"/>
  <c r="AW254" i="87"/>
  <c r="AV254" i="87"/>
  <c r="AU254" i="87"/>
  <c r="AT254" i="87"/>
  <c r="AS254" i="87"/>
  <c r="AR254" i="87"/>
  <c r="AQ270" i="87"/>
  <c r="AW270" i="87"/>
  <c r="AV270" i="87"/>
  <c r="AU270" i="87"/>
  <c r="AT270" i="87"/>
  <c r="AS270" i="87"/>
  <c r="AR270" i="87"/>
  <c r="AS278" i="87"/>
  <c r="AQ302" i="87"/>
  <c r="AW302" i="87"/>
  <c r="AV302" i="87"/>
  <c r="AU302" i="87"/>
  <c r="AT302" i="87"/>
  <c r="AS302" i="87"/>
  <c r="AR302" i="87"/>
  <c r="AQ310" i="87"/>
  <c r="AW310" i="87"/>
  <c r="AV310" i="87"/>
  <c r="AT310" i="87"/>
  <c r="AS310" i="87"/>
  <c r="AR310" i="87"/>
  <c r="AT318" i="87"/>
  <c r="AS318" i="87"/>
  <c r="AR318" i="87"/>
  <c r="AV326" i="87"/>
  <c r="AT326" i="87"/>
  <c r="AV334" i="87"/>
  <c r="AT334" i="87"/>
  <c r="AS334" i="87"/>
  <c r="AV342" i="87"/>
  <c r="AT342" i="87"/>
  <c r="AV350" i="87"/>
  <c r="AU350" i="87"/>
  <c r="AT350" i="87"/>
  <c r="AS350" i="87"/>
  <c r="AR350" i="87"/>
  <c r="AQ350" i="87"/>
  <c r="AW350" i="87"/>
  <c r="AV366" i="87"/>
  <c r="AU366" i="87"/>
  <c r="AT366" i="87"/>
  <c r="AS366" i="87"/>
  <c r="AR366" i="87"/>
  <c r="AQ366" i="87"/>
  <c r="AW366" i="87"/>
  <c r="AV382" i="87"/>
  <c r="AU382" i="87"/>
  <c r="AT382" i="87"/>
  <c r="AS382" i="87"/>
  <c r="AR382" i="87"/>
  <c r="AQ382" i="87"/>
  <c r="AW382" i="87"/>
  <c r="AQ398" i="87"/>
  <c r="AW398" i="87"/>
  <c r="AT406" i="87"/>
  <c r="AV414" i="87"/>
  <c r="AS414" i="87"/>
  <c r="AQ414" i="87"/>
  <c r="AY414" i="87" s="1"/>
  <c r="AW414" i="87"/>
  <c r="AV422" i="87"/>
  <c r="AU422" i="87"/>
  <c r="AT422" i="87"/>
  <c r="AS422" i="87"/>
  <c r="AR422" i="87"/>
  <c r="AQ422" i="87"/>
  <c r="AW422" i="87"/>
  <c r="AS430" i="87"/>
  <c r="AW430" i="87"/>
  <c r="AV446" i="87"/>
  <c r="AU446" i="87"/>
  <c r="AT446" i="87"/>
  <c r="AR446" i="87"/>
  <c r="AQ446" i="87"/>
  <c r="AV454" i="87"/>
  <c r="AU454" i="87"/>
  <c r="AR454" i="87"/>
  <c r="AQ454" i="87"/>
  <c r="AW454" i="87"/>
  <c r="AV462" i="87"/>
  <c r="AU462" i="87"/>
  <c r="AT462" i="87"/>
  <c r="AS462" i="87"/>
  <c r="AR462" i="87"/>
  <c r="AQ462" i="87"/>
  <c r="AW462" i="87"/>
  <c r="AS478" i="87"/>
  <c r="AR478" i="87"/>
  <c r="AQ478" i="87"/>
  <c r="AW478" i="87"/>
  <c r="AV478" i="87"/>
  <c r="AU478" i="87"/>
  <c r="AT478" i="87"/>
  <c r="AW494" i="87"/>
  <c r="AV494" i="87"/>
  <c r="AU494" i="87"/>
  <c r="AT494" i="87"/>
  <c r="AS494" i="87"/>
  <c r="AR494" i="87"/>
  <c r="AQ494" i="87"/>
  <c r="AS510" i="87"/>
  <c r="AR510" i="87"/>
  <c r="AR526" i="87"/>
  <c r="AR534" i="87"/>
  <c r="AQ534" i="87"/>
  <c r="AW542" i="87"/>
  <c r="AS542" i="87"/>
  <c r="AR542" i="87"/>
  <c r="AQ542" i="87"/>
  <c r="AW550" i="87"/>
  <c r="AV550" i="87"/>
  <c r="AU550" i="87"/>
  <c r="AT550" i="87"/>
  <c r="AS550" i="87"/>
  <c r="AR550" i="87"/>
  <c r="AQ550" i="87"/>
  <c r="AW558" i="87"/>
  <c r="AU558" i="87"/>
  <c r="AS558" i="87"/>
  <c r="AS574" i="87"/>
  <c r="AV582" i="87"/>
  <c r="AU582" i="87"/>
  <c r="AR582" i="87"/>
  <c r="AW590" i="87"/>
  <c r="AV590" i="87"/>
  <c r="AU590" i="87"/>
  <c r="AT590" i="87"/>
  <c r="AS590" i="87"/>
  <c r="AR590" i="87"/>
  <c r="AQ590" i="87"/>
  <c r="AW606" i="87"/>
  <c r="AV606" i="87"/>
  <c r="AU606" i="87"/>
  <c r="AT606" i="87"/>
  <c r="AS606" i="87"/>
  <c r="AR606" i="87"/>
  <c r="AQ606" i="87"/>
  <c r="AW622" i="87"/>
  <c r="AV622" i="87"/>
  <c r="AU622" i="87"/>
  <c r="AT622" i="87"/>
  <c r="AS622" i="87"/>
  <c r="AR622" i="87"/>
  <c r="AQ622" i="87"/>
  <c r="AS646" i="87"/>
  <c r="AW646" i="87"/>
  <c r="AT654" i="87"/>
  <c r="AR654" i="87"/>
  <c r="AQ654" i="87"/>
  <c r="AW654" i="87"/>
  <c r="AV654" i="87"/>
  <c r="AU662" i="87"/>
  <c r="AT662" i="87"/>
  <c r="AS662" i="87"/>
  <c r="AR662" i="87"/>
  <c r="AQ662" i="87"/>
  <c r="AW662" i="87"/>
  <c r="AV662" i="87"/>
  <c r="AS670" i="87"/>
  <c r="AT686" i="87"/>
  <c r="AS686" i="87"/>
  <c r="AR686" i="87"/>
  <c r="AR694" i="87"/>
  <c r="AW694" i="87"/>
  <c r="AV694" i="87"/>
  <c r="AQ702" i="87"/>
  <c r="AY702" i="87" s="1"/>
  <c r="AW702" i="87"/>
  <c r="AU718" i="87"/>
  <c r="AT718" i="87"/>
  <c r="AS718" i="87"/>
  <c r="AR718" i="87"/>
  <c r="AQ718" i="87"/>
  <c r="AW718" i="87"/>
  <c r="AV718" i="87"/>
  <c r="AU734" i="87"/>
  <c r="AT734" i="87"/>
  <c r="AS734" i="87"/>
  <c r="AR734" i="87"/>
  <c r="AQ734" i="87"/>
  <c r="AW734" i="87"/>
  <c r="AV734" i="87"/>
  <c r="AR750" i="87"/>
  <c r="AW750" i="87"/>
  <c r="AT758" i="87"/>
  <c r="AV758" i="87"/>
  <c r="AV766" i="87"/>
  <c r="AW774" i="87"/>
  <c r="AV774" i="87"/>
  <c r="AU774" i="87"/>
  <c r="AT774" i="87"/>
  <c r="AS774" i="87"/>
  <c r="AR774" i="87"/>
  <c r="AQ774" i="87"/>
  <c r="AU782" i="87"/>
  <c r="AT782" i="87"/>
  <c r="AV798" i="87"/>
  <c r="AS798" i="87"/>
  <c r="AT798" i="87"/>
  <c r="AV806" i="87"/>
  <c r="AS806" i="87"/>
  <c r="AT806" i="87"/>
  <c r="AR814" i="87"/>
  <c r="AQ814" i="87"/>
  <c r="AW814" i="87"/>
  <c r="AV814" i="87"/>
  <c r="AT814" i="87"/>
  <c r="AS814" i="87"/>
  <c r="AU814" i="87"/>
  <c r="AR830" i="87"/>
  <c r="AQ830" i="87"/>
  <c r="AW830" i="87"/>
  <c r="AV830" i="87"/>
  <c r="AU830" i="87"/>
  <c r="AT830" i="87"/>
  <c r="AS830" i="87"/>
  <c r="AR846" i="87"/>
  <c r="AQ846" i="87"/>
  <c r="AW846" i="87"/>
  <c r="AV846" i="87"/>
  <c r="AU846" i="87"/>
  <c r="AT846" i="87"/>
  <c r="AS846" i="87"/>
  <c r="AV854" i="87"/>
  <c r="AS854" i="87"/>
  <c r="AR862" i="87"/>
  <c r="AV870" i="87"/>
  <c r="AQ878" i="87"/>
  <c r="AV878" i="87"/>
  <c r="AU878" i="87"/>
  <c r="AT878" i="87"/>
  <c r="AV886" i="87"/>
  <c r="AU886" i="87"/>
  <c r="AS886" i="87"/>
  <c r="AQ894" i="87"/>
  <c r="AT894" i="87"/>
  <c r="AS894" i="87"/>
  <c r="AQ910" i="87"/>
  <c r="AU910" i="87"/>
  <c r="AS910" i="87"/>
  <c r="AR918" i="87"/>
  <c r="AQ918" i="87"/>
  <c r="AS918" i="87"/>
  <c r="AR926" i="87"/>
  <c r="AQ926" i="87"/>
  <c r="AW926" i="87"/>
  <c r="AV926" i="87"/>
  <c r="AU926" i="87"/>
  <c r="AT926" i="87"/>
  <c r="AS926" i="87"/>
  <c r="AT942" i="87"/>
  <c r="AS942" i="87"/>
  <c r="AQ942" i="87"/>
  <c r="AV942" i="87"/>
  <c r="AU942" i="87"/>
  <c r="AR942" i="87"/>
  <c r="AW942" i="87"/>
  <c r="AW958" i="87"/>
  <c r="AV958" i="87"/>
  <c r="AU958" i="87"/>
  <c r="AT958" i="87"/>
  <c r="AS958" i="87"/>
  <c r="AR958" i="87"/>
  <c r="AQ958" i="87"/>
  <c r="AW966" i="87"/>
  <c r="AT966" i="87"/>
  <c r="AW982" i="87"/>
  <c r="AV982" i="87"/>
  <c r="AW990" i="87"/>
  <c r="AV990" i="87"/>
  <c r="AU990" i="87"/>
  <c r="AS990" i="87"/>
  <c r="AW998" i="87"/>
  <c r="AV998" i="87"/>
  <c r="AU998" i="87"/>
  <c r="AT998" i="87"/>
  <c r="AS998" i="87"/>
  <c r="AR998" i="87"/>
  <c r="AQ998" i="87"/>
  <c r="AW1006" i="87"/>
  <c r="AT1006" i="87"/>
  <c r="AR1006" i="87"/>
  <c r="AS1022" i="87"/>
  <c r="AR1022" i="87"/>
  <c r="AU1030" i="87"/>
  <c r="AT1030" i="87"/>
  <c r="AR1030" i="87"/>
  <c r="AW1046" i="87"/>
  <c r="AU1046" i="87"/>
  <c r="AU1070" i="87"/>
  <c r="AT1070" i="87"/>
  <c r="AS1070" i="87"/>
  <c r="AW1078" i="87"/>
  <c r="AU1078" i="87"/>
  <c r="AT1078" i="87"/>
  <c r="AS1078" i="87"/>
  <c r="AW1086" i="87"/>
  <c r="AV1086" i="87"/>
  <c r="AU1086" i="87"/>
  <c r="AT1086" i="87"/>
  <c r="AS1086" i="87"/>
  <c r="AR1086" i="87"/>
  <c r="AQ1086" i="87"/>
  <c r="AW1094" i="87"/>
  <c r="AQ1094" i="87"/>
  <c r="AV1102" i="87"/>
  <c r="AU1102" i="87"/>
  <c r="AT1102" i="87"/>
  <c r="AS1102" i="87"/>
  <c r="AR1102" i="87"/>
  <c r="AQ1102" i="87"/>
  <c r="AW1102" i="87"/>
  <c r="AV1110" i="87"/>
  <c r="AU1110" i="87"/>
  <c r="AR1110" i="87"/>
  <c r="AQ1110" i="87"/>
  <c r="AW1110" i="87"/>
  <c r="AV1118" i="87"/>
  <c r="AQ1118" i="87"/>
  <c r="AW1118" i="87"/>
  <c r="AV1126" i="87"/>
  <c r="AU1126" i="87"/>
  <c r="AT1126" i="87"/>
  <c r="AS1126" i="87"/>
  <c r="AR1126" i="87"/>
  <c r="AQ1126" i="87"/>
  <c r="AW1126" i="87"/>
  <c r="AU1134" i="87"/>
  <c r="AV1142" i="87"/>
  <c r="AU1142" i="87"/>
  <c r="AT1142" i="87"/>
  <c r="AS1142" i="87"/>
  <c r="AR1142" i="87"/>
  <c r="AQ1142" i="87"/>
  <c r="AY1142" i="87" s="1"/>
  <c r="AW1142" i="87"/>
  <c r="AV1158" i="87"/>
  <c r="AU1158" i="87"/>
  <c r="AT1158" i="87"/>
  <c r="AS1158" i="87"/>
  <c r="AR1158" i="87"/>
  <c r="AQ1158" i="87"/>
  <c r="AW1158" i="87"/>
  <c r="AW1174" i="87"/>
  <c r="AT1182" i="87"/>
  <c r="AV1190" i="87"/>
  <c r="AT1190" i="87"/>
  <c r="AR1190" i="87"/>
  <c r="AW1190" i="87"/>
  <c r="AV1198" i="87"/>
  <c r="AU1198" i="87"/>
  <c r="AT1198" i="87"/>
  <c r="AS1198" i="87"/>
  <c r="AR1198" i="87"/>
  <c r="AQ1198" i="87"/>
  <c r="AW1198" i="87"/>
  <c r="AV1206" i="87"/>
  <c r="AT1206" i="87"/>
  <c r="AW1214" i="87"/>
  <c r="AT1222" i="87"/>
  <c r="AS1222" i="87"/>
  <c r="AR1222" i="87"/>
  <c r="AQ1222" i="87"/>
  <c r="AW1238" i="87"/>
  <c r="AV1238" i="87"/>
  <c r="AU1238" i="87"/>
  <c r="AT1238" i="87"/>
  <c r="AS1238" i="87"/>
  <c r="AR1238" i="87"/>
  <c r="AQ1238" i="87"/>
  <c r="AR1254" i="87"/>
  <c r="AW1254" i="87"/>
  <c r="AV1254" i="87"/>
  <c r="AT1254" i="87"/>
  <c r="AS1254" i="87"/>
  <c r="AU1254" i="87"/>
  <c r="AQ1254" i="87"/>
  <c r="AR1270" i="87"/>
  <c r="AW1270" i="87"/>
  <c r="AV1270" i="87"/>
  <c r="AT1270" i="87"/>
  <c r="AS1270" i="87"/>
  <c r="AU1270" i="87"/>
  <c r="AQ1270" i="87"/>
  <c r="AY1270" i="87" s="1"/>
  <c r="AR1278" i="87"/>
  <c r="AS1278" i="87"/>
  <c r="AV1302" i="87"/>
  <c r="AS1302" i="87"/>
  <c r="AU1302" i="87"/>
  <c r="AR1310" i="87"/>
  <c r="AW1310" i="87"/>
  <c r="AV1310" i="87"/>
  <c r="AT1310" i="87"/>
  <c r="AS1310" i="87"/>
  <c r="AU1310" i="87"/>
  <c r="AQ1310" i="87"/>
  <c r="AR1318" i="87"/>
  <c r="AV1318" i="87"/>
  <c r="AS1318" i="87"/>
  <c r="AR1326" i="87"/>
  <c r="AW1326" i="87"/>
  <c r="AV1326" i="87"/>
  <c r="AU1326" i="87"/>
  <c r="AT1326" i="87"/>
  <c r="AS1326" i="87"/>
  <c r="AQ1326" i="87"/>
  <c r="AR1334" i="87"/>
  <c r="AQ1334" i="87"/>
  <c r="AV1334" i="87"/>
  <c r="AU1334" i="87"/>
  <c r="AW1342" i="87"/>
  <c r="AV1342" i="87"/>
  <c r="AS1342" i="87"/>
  <c r="AR1350" i="87"/>
  <c r="AT1350" i="87"/>
  <c r="AS1350" i="87"/>
  <c r="AR1366" i="87"/>
  <c r="AQ1366" i="87"/>
  <c r="AY1366" i="87" s="1"/>
  <c r="AW1366" i="87"/>
  <c r="AV1366" i="87"/>
  <c r="AU1366" i="87"/>
  <c r="AT1366" i="87"/>
  <c r="AS1366" i="87"/>
  <c r="AR1374" i="87"/>
  <c r="AQ1374" i="87"/>
  <c r="AW1374" i="87"/>
  <c r="AV1374" i="87"/>
  <c r="AU1374" i="87"/>
  <c r="AT1374" i="87"/>
  <c r="AS1374" i="87"/>
  <c r="AR1382" i="87"/>
  <c r="AQ1382" i="87"/>
  <c r="AW1382" i="87"/>
  <c r="AV1382" i="87"/>
  <c r="AU1382" i="87"/>
  <c r="AT1382" i="87"/>
  <c r="AS1382" i="87"/>
  <c r="AW1390" i="87"/>
  <c r="AR1398" i="87"/>
  <c r="AQ1398" i="87"/>
  <c r="AW1398" i="87"/>
  <c r="AV1398" i="87"/>
  <c r="AU1398" i="87"/>
  <c r="AT1398" i="87"/>
  <c r="AS1398" i="87"/>
  <c r="AU1406" i="87"/>
  <c r="AT1406" i="87"/>
  <c r="AS1414" i="87"/>
  <c r="AW1414" i="87"/>
  <c r="AV1414" i="87"/>
  <c r="AU1414" i="87"/>
  <c r="AT1414" i="87"/>
  <c r="AS1422" i="87"/>
  <c r="AR1422" i="87"/>
  <c r="AQ1422" i="87"/>
  <c r="AW1422" i="87"/>
  <c r="AV1422" i="87"/>
  <c r="AU1422" i="87"/>
  <c r="AT1422" i="87"/>
  <c r="AS1430" i="87"/>
  <c r="AR1430" i="87"/>
  <c r="AV1430" i="87"/>
  <c r="AT1430" i="87"/>
  <c r="AQ1446" i="87"/>
  <c r="AW1446" i="87"/>
  <c r="AT1446" i="87"/>
  <c r="AW1454" i="87"/>
  <c r="AU1454" i="87"/>
  <c r="AS1478" i="87"/>
  <c r="AR1478" i="87"/>
  <c r="AQ1478" i="87"/>
  <c r="AW1478" i="87"/>
  <c r="AV1478" i="87"/>
  <c r="AU1478" i="87"/>
  <c r="AT1478" i="87"/>
  <c r="AR1486" i="87"/>
  <c r="AS1494" i="87"/>
  <c r="AR1494" i="87"/>
  <c r="AQ1494" i="87"/>
  <c r="AY1494" i="87" s="1"/>
  <c r="AW1494" i="87"/>
  <c r="AV1494" i="87"/>
  <c r="AU1494" i="87"/>
  <c r="AT1494" i="87"/>
  <c r="AT1502" i="87"/>
  <c r="AU1510" i="87"/>
  <c r="AR1510" i="87"/>
  <c r="AW1510" i="87"/>
  <c r="AR1518" i="87"/>
  <c r="AQ1518" i="87"/>
  <c r="AW1518" i="87"/>
  <c r="AU1526" i="87"/>
  <c r="AT1526" i="87"/>
  <c r="AS1526" i="87"/>
  <c r="AR1526" i="87"/>
  <c r="AQ1526" i="87"/>
  <c r="AV1526" i="87"/>
  <c r="AW1526" i="87"/>
  <c r="AU1534" i="87"/>
  <c r="AQ1534" i="87"/>
  <c r="AV1534" i="87"/>
  <c r="AW1542" i="87"/>
  <c r="AU1558" i="87"/>
  <c r="AT1558" i="87"/>
  <c r="AS1558" i="87"/>
  <c r="AR1558" i="87"/>
  <c r="AQ1558" i="87"/>
  <c r="AV1558" i="87"/>
  <c r="AW1558" i="87"/>
  <c r="AU1566" i="87"/>
  <c r="AT1566" i="87"/>
  <c r="AS1566" i="87"/>
  <c r="AR1566" i="87"/>
  <c r="AQ1566" i="87"/>
  <c r="AV1566" i="87"/>
  <c r="AW1566" i="87"/>
  <c r="AW1574" i="87"/>
  <c r="AV1582" i="87"/>
  <c r="AQ1582" i="87"/>
  <c r="AQ1598" i="87"/>
  <c r="AW1606" i="87"/>
  <c r="AV1606" i="87"/>
  <c r="AU1606" i="87"/>
  <c r="AT1606" i="87"/>
  <c r="AS1606" i="87"/>
  <c r="AR1606" i="87"/>
  <c r="AQ1606" i="87"/>
  <c r="AR1654" i="87"/>
  <c r="AV1654" i="87"/>
  <c r="AT1670" i="87"/>
  <c r="AR1670" i="87"/>
  <c r="AW1670" i="87"/>
  <c r="AV1670" i="87"/>
  <c r="AV1686" i="87"/>
  <c r="AU1686" i="87"/>
  <c r="AT1686" i="87"/>
  <c r="AS1686" i="87"/>
  <c r="AR1686" i="87"/>
  <c r="AQ1686" i="87"/>
  <c r="AW1686" i="87"/>
  <c r="AT1702" i="87"/>
  <c r="AR1718" i="87"/>
  <c r="AQ1718" i="87"/>
  <c r="AW1718" i="87"/>
  <c r="AV1718" i="87"/>
  <c r="AU1718" i="87"/>
  <c r="AT1718" i="87"/>
  <c r="AS1718" i="87"/>
  <c r="AW1742" i="87"/>
  <c r="AU1750" i="87"/>
  <c r="AT1750" i="87"/>
  <c r="AU1758" i="87"/>
  <c r="AT1758" i="87"/>
  <c r="AV1774" i="87"/>
  <c r="AR1782" i="87"/>
  <c r="AT1790" i="87"/>
  <c r="AV1798" i="87"/>
  <c r="AQ1798" i="87"/>
  <c r="AY1798" i="87" s="1"/>
  <c r="AW1798" i="87"/>
  <c r="AV295" i="87"/>
  <c r="AT295" i="87"/>
  <c r="AR295" i="87"/>
  <c r="AV303" i="87"/>
  <c r="AS311" i="87"/>
  <c r="AR311" i="87"/>
  <c r="AT319" i="87"/>
  <c r="AV327" i="87"/>
  <c r="AT327" i="87"/>
  <c r="AS327" i="87"/>
  <c r="AR327" i="87"/>
  <c r="AQ327" i="87"/>
  <c r="AY327" i="87" s="1"/>
  <c r="AW327" i="87"/>
  <c r="AU327" i="87"/>
  <c r="AV343" i="87"/>
  <c r="AU343" i="87"/>
  <c r="AT343" i="87"/>
  <c r="AS343" i="87"/>
  <c r="AR343" i="87"/>
  <c r="AQ343" i="87"/>
  <c r="AW343" i="87"/>
  <c r="AV423" i="87"/>
  <c r="AS423" i="87"/>
  <c r="AR423" i="87"/>
  <c r="AV431" i="87"/>
  <c r="AU431" i="87"/>
  <c r="AS431" i="87"/>
  <c r="AR431" i="87"/>
  <c r="AQ431" i="87"/>
  <c r="AV439" i="87"/>
  <c r="AU439" i="87"/>
  <c r="AT439" i="87"/>
  <c r="AS439" i="87"/>
  <c r="AR439" i="87"/>
  <c r="AQ439" i="87"/>
  <c r="AW439" i="87"/>
  <c r="AV455" i="87"/>
  <c r="AU455" i="87"/>
  <c r="AT455" i="87"/>
  <c r="AS455" i="87"/>
  <c r="AR455" i="87"/>
  <c r="AQ455" i="87"/>
  <c r="AW455" i="87"/>
  <c r="AT471" i="87"/>
  <c r="AS471" i="87"/>
  <c r="AR471" i="87"/>
  <c r="AQ471" i="87"/>
  <c r="AW471" i="87"/>
  <c r="AV471" i="87"/>
  <c r="AU471" i="87"/>
  <c r="AW479" i="87"/>
  <c r="AR487" i="87"/>
  <c r="AW495" i="87"/>
  <c r="AV495" i="87"/>
  <c r="AU495" i="87"/>
  <c r="AT495" i="87"/>
  <c r="AS495" i="87"/>
  <c r="AR495" i="87"/>
  <c r="AQ495" i="87"/>
  <c r="AU503" i="87"/>
  <c r="AS503" i="87"/>
  <c r="AW511" i="87"/>
  <c r="AV511" i="87"/>
  <c r="AU511" i="87"/>
  <c r="AT511" i="87"/>
  <c r="AS511" i="87"/>
  <c r="AR511" i="87"/>
  <c r="AQ511" i="87"/>
  <c r="AY511" i="87" s="1"/>
  <c r="AW519" i="87"/>
  <c r="AV519" i="87"/>
  <c r="AR519" i="87"/>
  <c r="AQ527" i="87"/>
  <c r="AR535" i="87"/>
  <c r="AQ535" i="87"/>
  <c r="AW543" i="87"/>
  <c r="AS543" i="87"/>
  <c r="AR543" i="87"/>
  <c r="AQ543" i="87"/>
  <c r="AW551" i="87"/>
  <c r="AV551" i="87"/>
  <c r="AU551" i="87"/>
  <c r="AT551" i="87"/>
  <c r="AS551" i="87"/>
  <c r="AR551" i="87"/>
  <c r="AQ551" i="87"/>
  <c r="AV567" i="87"/>
  <c r="AU567" i="87"/>
  <c r="AS567" i="87"/>
  <c r="AW583" i="87"/>
  <c r="AV583" i="87"/>
  <c r="AU583" i="87"/>
  <c r="AT583" i="87"/>
  <c r="AS583" i="87"/>
  <c r="AR583" i="87"/>
  <c r="AQ583" i="87"/>
  <c r="AV591" i="87"/>
  <c r="AS591" i="87"/>
  <c r="AQ591" i="87"/>
  <c r="AQ599" i="87"/>
  <c r="AV607" i="87"/>
  <c r="AS607" i="87"/>
  <c r="AQ607" i="87"/>
  <c r="AW615" i="87"/>
  <c r="AV615" i="87"/>
  <c r="AU615" i="87"/>
  <c r="AT615" i="87"/>
  <c r="AR615" i="87"/>
  <c r="AQ615" i="87"/>
  <c r="AW623" i="87"/>
  <c r="AV623" i="87"/>
  <c r="AU623" i="87"/>
  <c r="AT623" i="87"/>
  <c r="AS623" i="87"/>
  <c r="AR623" i="87"/>
  <c r="AQ623" i="87"/>
  <c r="AW631" i="87"/>
  <c r="AT647" i="87"/>
  <c r="AR647" i="87"/>
  <c r="AU655" i="87"/>
  <c r="AT655" i="87"/>
  <c r="AS655" i="87"/>
  <c r="AR655" i="87"/>
  <c r="AW655" i="87"/>
  <c r="AV655" i="87"/>
  <c r="AU663" i="87"/>
  <c r="AT663" i="87"/>
  <c r="AS663" i="87"/>
  <c r="AR663" i="87"/>
  <c r="AQ663" i="87"/>
  <c r="AW663" i="87"/>
  <c r="AV663" i="87"/>
  <c r="AU679" i="87"/>
  <c r="AT679" i="87"/>
  <c r="AS679" i="87"/>
  <c r="AR679" i="87"/>
  <c r="AQ679" i="87"/>
  <c r="AW679" i="87"/>
  <c r="AV679" i="87"/>
  <c r="AU695" i="87"/>
  <c r="AT695" i="87"/>
  <c r="AS695" i="87"/>
  <c r="AR695" i="87"/>
  <c r="AQ695" i="87"/>
  <c r="AW695" i="87"/>
  <c r="AV695" i="87"/>
  <c r="AR703" i="87"/>
  <c r="AV703" i="87"/>
  <c r="AT711" i="87"/>
  <c r="AU719" i="87"/>
  <c r="AS719" i="87"/>
  <c r="AR719" i="87"/>
  <c r="AQ719" i="87"/>
  <c r="AW719" i="87"/>
  <c r="AU727" i="87"/>
  <c r="AT727" i="87"/>
  <c r="AS727" i="87"/>
  <c r="AW727" i="87"/>
  <c r="AV727" i="87"/>
  <c r="AU735" i="87"/>
  <c r="AT735" i="87"/>
  <c r="AS735" i="87"/>
  <c r="AR735" i="87"/>
  <c r="AQ735" i="87"/>
  <c r="AW735" i="87"/>
  <c r="AV735" i="87"/>
  <c r="AR743" i="87"/>
  <c r="AR751" i="87"/>
  <c r="AU767" i="87"/>
  <c r="AT767" i="87"/>
  <c r="AS767" i="87"/>
  <c r="AR767" i="87"/>
  <c r="AQ767" i="87"/>
  <c r="AW767" i="87"/>
  <c r="AV767" i="87"/>
  <c r="AW775" i="87"/>
  <c r="AS783" i="87"/>
  <c r="AV791" i="87"/>
  <c r="AR791" i="87"/>
  <c r="AQ799" i="87"/>
  <c r="AW799" i="87"/>
  <c r="AU799" i="87"/>
  <c r="AT799" i="87"/>
  <c r="AS799" i="87"/>
  <c r="AR799" i="87"/>
  <c r="AQ807" i="87"/>
  <c r="AW807" i="87"/>
  <c r="AV807" i="87"/>
  <c r="AU807" i="87"/>
  <c r="AT807" i="87"/>
  <c r="AS807" i="87"/>
  <c r="AR807" i="87"/>
  <c r="AQ831" i="87"/>
  <c r="AW831" i="87"/>
  <c r="AV831" i="87"/>
  <c r="AU831" i="87"/>
  <c r="AQ839" i="87"/>
  <c r="AW839" i="87"/>
  <c r="AV839" i="87"/>
  <c r="AT839" i="87"/>
  <c r="AS839" i="87"/>
  <c r="AR847" i="87"/>
  <c r="AQ847" i="87"/>
  <c r="AY847" i="87" s="1"/>
  <c r="AW847" i="87"/>
  <c r="AV847" i="87"/>
  <c r="AU847" i="87"/>
  <c r="AT847" i="87"/>
  <c r="AS847" i="87"/>
  <c r="AR863" i="87"/>
  <c r="AQ863" i="87"/>
  <c r="AW863" i="87"/>
  <c r="AV863" i="87"/>
  <c r="AU863" i="87"/>
  <c r="AT863" i="87"/>
  <c r="AS863" i="87"/>
  <c r="AQ879" i="87"/>
  <c r="AQ887" i="87"/>
  <c r="AS887" i="87"/>
  <c r="AU895" i="87"/>
  <c r="AT895" i="87"/>
  <c r="AR903" i="87"/>
  <c r="AQ903" i="87"/>
  <c r="AW903" i="87"/>
  <c r="AS903" i="87"/>
  <c r="AQ911" i="87"/>
  <c r="AW911" i="87"/>
  <c r="AV911" i="87"/>
  <c r="AU911" i="87"/>
  <c r="AR919" i="87"/>
  <c r="AQ919" i="87"/>
  <c r="AY919" i="87" s="1"/>
  <c r="AW919" i="87"/>
  <c r="AV919" i="87"/>
  <c r="AU919" i="87"/>
  <c r="AT919" i="87"/>
  <c r="AS919" i="87"/>
  <c r="AQ927" i="87"/>
  <c r="AY927" i="87" s="1"/>
  <c r="AV927" i="87"/>
  <c r="AU927" i="87"/>
  <c r="AV951" i="87"/>
  <c r="AU951" i="87"/>
  <c r="AT951" i="87"/>
  <c r="AR951" i="87"/>
  <c r="AQ951" i="87"/>
  <c r="AW959" i="87"/>
  <c r="AV959" i="87"/>
  <c r="AU959" i="87"/>
  <c r="AT959" i="87"/>
  <c r="AS959" i="87"/>
  <c r="AR959" i="87"/>
  <c r="AQ959" i="87"/>
  <c r="AW975" i="87"/>
  <c r="AV975" i="87"/>
  <c r="AU975" i="87"/>
  <c r="AT975" i="87"/>
  <c r="AS975" i="87"/>
  <c r="AR975" i="87"/>
  <c r="AQ975" i="87"/>
  <c r="AY975" i="87" s="1"/>
  <c r="AV983" i="87"/>
  <c r="AW991" i="87"/>
  <c r="AV991" i="87"/>
  <c r="AU991" i="87"/>
  <c r="AT991" i="87"/>
  <c r="AS991" i="87"/>
  <c r="AR991" i="87"/>
  <c r="AQ991" i="87"/>
  <c r="AR999" i="87"/>
  <c r="AQ999" i="87"/>
  <c r="AW1015" i="87"/>
  <c r="AU1015" i="87"/>
  <c r="AV1023" i="87"/>
  <c r="AU1023" i="87"/>
  <c r="AT1023" i="87"/>
  <c r="AS1023" i="87"/>
  <c r="AW1031" i="87"/>
  <c r="AV1031" i="87"/>
  <c r="AU1031" i="87"/>
  <c r="AT1031" i="87"/>
  <c r="AS1031" i="87"/>
  <c r="AR1031" i="87"/>
  <c r="AQ1031" i="87"/>
  <c r="AT1039" i="87"/>
  <c r="AS1039" i="87"/>
  <c r="AV1055" i="87"/>
  <c r="AU1055" i="87"/>
  <c r="AR1055" i="87"/>
  <c r="AQ1055" i="87"/>
  <c r="AW1063" i="87"/>
  <c r="AV1063" i="87"/>
  <c r="AT1063" i="87"/>
  <c r="AS1063" i="87"/>
  <c r="AR1063" i="87"/>
  <c r="AT1071" i="87"/>
  <c r="AW1087" i="87"/>
  <c r="AV1087" i="87"/>
  <c r="AU1087" i="87"/>
  <c r="AT1087" i="87"/>
  <c r="AS1087" i="87"/>
  <c r="AR1087" i="87"/>
  <c r="AQ1087" i="87"/>
  <c r="AV1103" i="87"/>
  <c r="AS1103" i="87"/>
  <c r="AU1111" i="87"/>
  <c r="AS1111" i="87"/>
  <c r="AW1119" i="87"/>
  <c r="AV1127" i="87"/>
  <c r="AU1127" i="87"/>
  <c r="AT1127" i="87"/>
  <c r="AS1127" i="87"/>
  <c r="AR1127" i="87"/>
  <c r="AQ1127" i="87"/>
  <c r="AW1127" i="87"/>
  <c r="AU1135" i="87"/>
  <c r="AT1135" i="87"/>
  <c r="AW1135" i="87"/>
  <c r="AS1151" i="87"/>
  <c r="AQ1151" i="87"/>
  <c r="AU1159" i="87"/>
  <c r="AT1159" i="87"/>
  <c r="AS1159" i="87"/>
  <c r="AR1159" i="87"/>
  <c r="AQ1159" i="87"/>
  <c r="AV1167" i="87"/>
  <c r="AU1167" i="87"/>
  <c r="AT1167" i="87"/>
  <c r="AS1167" i="87"/>
  <c r="AR1167" i="87"/>
  <c r="AQ1167" i="87"/>
  <c r="AW1167" i="87"/>
  <c r="AV1191" i="87"/>
  <c r="AV1199" i="87"/>
  <c r="AU1199" i="87"/>
  <c r="AT1199" i="87"/>
  <c r="AS1199" i="87"/>
  <c r="AR1199" i="87"/>
  <c r="AQ1199" i="87"/>
  <c r="AW1199" i="87"/>
  <c r="AS1207" i="87"/>
  <c r="AV1215" i="87"/>
  <c r="AS1215" i="87"/>
  <c r="AR1215" i="87"/>
  <c r="AV1223" i="87"/>
  <c r="AT1223" i="87"/>
  <c r="AU1231" i="87"/>
  <c r="AT1231" i="87"/>
  <c r="AS1231" i="87"/>
  <c r="AR1231" i="87"/>
  <c r="AQ1231" i="87"/>
  <c r="AW1231" i="87"/>
  <c r="AW1239" i="87"/>
  <c r="AV1239" i="87"/>
  <c r="AU1239" i="87"/>
  <c r="AT1239" i="87"/>
  <c r="AS1239" i="87"/>
  <c r="AR1239" i="87"/>
  <c r="AQ1239" i="87"/>
  <c r="AR1263" i="87"/>
  <c r="AW1263" i="87"/>
  <c r="AV1263" i="87"/>
  <c r="AW1271" i="87"/>
  <c r="AV1271" i="87"/>
  <c r="AT1271" i="87"/>
  <c r="AS1271" i="87"/>
  <c r="AU1271" i="87"/>
  <c r="AQ1271" i="87"/>
  <c r="AY1271" i="87" s="1"/>
  <c r="AR1279" i="87"/>
  <c r="AW1279" i="87"/>
  <c r="AV1279" i="87"/>
  <c r="AT1279" i="87"/>
  <c r="AS1279" i="87"/>
  <c r="AU1279" i="87"/>
  <c r="AQ1279" i="87"/>
  <c r="AR1295" i="87"/>
  <c r="AW1295" i="87"/>
  <c r="AV1295" i="87"/>
  <c r="AT1295" i="87"/>
  <c r="AS1295" i="87"/>
  <c r="AU1295" i="87"/>
  <c r="AQ1295" i="87"/>
  <c r="AT1319" i="87"/>
  <c r="AR1327" i="87"/>
  <c r="AW1327" i="87"/>
  <c r="AU1327" i="87"/>
  <c r="AU1335" i="87"/>
  <c r="AT1335" i="87"/>
  <c r="AS1335" i="87"/>
  <c r="AW1343" i="87"/>
  <c r="AV1343" i="87"/>
  <c r="AU1343" i="87"/>
  <c r="AT1343" i="87"/>
  <c r="AS1343" i="87"/>
  <c r="AR1351" i="87"/>
  <c r="AQ1351" i="87"/>
  <c r="AW1351" i="87"/>
  <c r="AV1351" i="87"/>
  <c r="AU1351" i="87"/>
  <c r="AT1351" i="87"/>
  <c r="AS1351" i="87"/>
  <c r="AW1359" i="87"/>
  <c r="AV1359" i="87"/>
  <c r="AT1359" i="87"/>
  <c r="AW1367" i="87"/>
  <c r="AT1367" i="87"/>
  <c r="AR1383" i="87"/>
  <c r="AW1383" i="87"/>
  <c r="AV1383" i="87"/>
  <c r="AU1383" i="87"/>
  <c r="AT1383" i="87"/>
  <c r="AS1383" i="87"/>
  <c r="AT1391" i="87"/>
  <c r="AS1391" i="87"/>
  <c r="AR1391" i="87"/>
  <c r="AQ1391" i="87"/>
  <c r="AW1391" i="87"/>
  <c r="AV1391" i="87"/>
  <c r="AU1391" i="87"/>
  <c r="AS1407" i="87"/>
  <c r="AR1407" i="87"/>
  <c r="AQ1407" i="87"/>
  <c r="AW1407" i="87"/>
  <c r="AV1407" i="87"/>
  <c r="AT1407" i="87"/>
  <c r="AU1407" i="87"/>
  <c r="AS1423" i="87"/>
  <c r="AR1423" i="87"/>
  <c r="AQ1423" i="87"/>
  <c r="AW1423" i="87"/>
  <c r="AV1423" i="87"/>
  <c r="AT1423" i="87"/>
  <c r="AU1423" i="87"/>
  <c r="AW1431" i="87"/>
  <c r="AT1431" i="87"/>
  <c r="AW1439" i="87"/>
  <c r="AS1447" i="87"/>
  <c r="AS1455" i="87"/>
  <c r="AR1455" i="87"/>
  <c r="AQ1455" i="87"/>
  <c r="AY1455" i="87" s="1"/>
  <c r="AW1455" i="87"/>
  <c r="AV1455" i="87"/>
  <c r="AU1455" i="87"/>
  <c r="AS1463" i="87"/>
  <c r="AR1463" i="87"/>
  <c r="AQ1463" i="87"/>
  <c r="AW1463" i="87"/>
  <c r="AV1463" i="87"/>
  <c r="AU1463" i="87"/>
  <c r="AT1463" i="87"/>
  <c r="AS1471" i="87"/>
  <c r="AR1471" i="87"/>
  <c r="AQ1471" i="87"/>
  <c r="AW1471" i="87"/>
  <c r="AU1471" i="87"/>
  <c r="AR1487" i="87"/>
  <c r="AQ1487" i="87"/>
  <c r="AT1495" i="87"/>
  <c r="AR1495" i="87"/>
  <c r="AQ1495" i="87"/>
  <c r="AY1495" i="87" s="1"/>
  <c r="AU1495" i="87"/>
  <c r="AW1503" i="87"/>
  <c r="AU1519" i="87"/>
  <c r="AT1519" i="87"/>
  <c r="AS1519" i="87"/>
  <c r="AR1519" i="87"/>
  <c r="AQ1519" i="87"/>
  <c r="AV1519" i="87"/>
  <c r="AW1519" i="87"/>
  <c r="AR1527" i="87"/>
  <c r="AU1535" i="87"/>
  <c r="AT1535" i="87"/>
  <c r="AS1535" i="87"/>
  <c r="AR1535" i="87"/>
  <c r="AQ1535" i="87"/>
  <c r="AV1535" i="87"/>
  <c r="AW1535" i="87"/>
  <c r="AS1543" i="87"/>
  <c r="AR1543" i="87"/>
  <c r="AV1543" i="87"/>
  <c r="AW1543" i="87"/>
  <c r="AT1559" i="87"/>
  <c r="AS1559" i="87"/>
  <c r="AR1559" i="87"/>
  <c r="AV1567" i="87"/>
  <c r="AU1575" i="87"/>
  <c r="AT1575" i="87"/>
  <c r="AS1575" i="87"/>
  <c r="AW1575" i="87"/>
  <c r="AV1575" i="87"/>
  <c r="AR1575" i="87"/>
  <c r="AQ1575" i="87"/>
  <c r="AW1583" i="87"/>
  <c r="AV1583" i="87"/>
  <c r="AU1583" i="87"/>
  <c r="AT1583" i="87"/>
  <c r="AR1583" i="87"/>
  <c r="AU1591" i="87"/>
  <c r="AW1599" i="87"/>
  <c r="AV1599" i="87"/>
  <c r="AU1599" i="87"/>
  <c r="AT1599" i="87"/>
  <c r="AS1599" i="87"/>
  <c r="AQ1599" i="87"/>
  <c r="AR1599" i="87"/>
  <c r="AW1607" i="87"/>
  <c r="AV1607" i="87"/>
  <c r="AU1607" i="87"/>
  <c r="AT1607" i="87"/>
  <c r="AS1607" i="87"/>
  <c r="AQ1607" i="87"/>
  <c r="AR1607" i="87"/>
  <c r="AW1615" i="87"/>
  <c r="AV1615" i="87"/>
  <c r="AU1615" i="87"/>
  <c r="AT1615" i="87"/>
  <c r="AS1615" i="87"/>
  <c r="AQ1615" i="87"/>
  <c r="AR1615" i="87"/>
  <c r="AQ1639" i="87"/>
  <c r="AT1639" i="87"/>
  <c r="AS1639" i="87"/>
  <c r="AR1639" i="87"/>
  <c r="AW1639" i="87"/>
  <c r="AU1639" i="87"/>
  <c r="AV1639" i="87"/>
  <c r="AT1647" i="87"/>
  <c r="AU1679" i="87"/>
  <c r="AT1679" i="87"/>
  <c r="AS1679" i="87"/>
  <c r="AR1679" i="87"/>
  <c r="AQ1679" i="87"/>
  <c r="AV1679" i="87"/>
  <c r="AW1679" i="87"/>
  <c r="AU1695" i="87"/>
  <c r="AT1695" i="87"/>
  <c r="AW1695" i="87"/>
  <c r="AW1703" i="87"/>
  <c r="AR1711" i="87"/>
  <c r="AQ1711" i="87"/>
  <c r="AY1711" i="87" s="1"/>
  <c r="AS1719" i="87"/>
  <c r="AR1727" i="87"/>
  <c r="AQ1727" i="87"/>
  <c r="AR1735" i="87"/>
  <c r="AQ1735" i="87"/>
  <c r="AW1735" i="87"/>
  <c r="AV1735" i="87"/>
  <c r="AU1735" i="87"/>
  <c r="AT1735" i="87"/>
  <c r="AS1735" i="87"/>
  <c r="AV1743" i="87"/>
  <c r="AU1743" i="87"/>
  <c r="AS1775" i="87"/>
  <c r="AV1791" i="87"/>
  <c r="AU1791" i="87"/>
  <c r="AT1791" i="87"/>
  <c r="AS1791" i="87"/>
  <c r="AR1791" i="87"/>
  <c r="AQ1791" i="87"/>
  <c r="AY1791" i="87" s="1"/>
  <c r="AW31" i="87"/>
  <c r="AV31" i="87"/>
  <c r="AR55" i="87"/>
  <c r="AQ55" i="87"/>
  <c r="AY55" i="87" s="1"/>
  <c r="AV55" i="87"/>
  <c r="AU55" i="87"/>
  <c r="AT55" i="87"/>
  <c r="AS55" i="87"/>
  <c r="AR87" i="87"/>
  <c r="AQ87" i="87"/>
  <c r="AW87" i="87"/>
  <c r="AV87" i="87"/>
  <c r="AU87" i="87"/>
  <c r="AT87" i="87"/>
  <c r="AS87" i="87"/>
  <c r="AQ127" i="87"/>
  <c r="AY127" i="87" s="1"/>
  <c r="AW127" i="87"/>
  <c r="AT151" i="87"/>
  <c r="AS151" i="87"/>
  <c r="AR151" i="87"/>
  <c r="AW151" i="87"/>
  <c r="AV151" i="87"/>
  <c r="AQ175" i="87"/>
  <c r="AW175" i="87"/>
  <c r="AQ215" i="87"/>
  <c r="AW215" i="87"/>
  <c r="AV215" i="87"/>
  <c r="AU215" i="87"/>
  <c r="AT215" i="87"/>
  <c r="AS215" i="87"/>
  <c r="AR215" i="87"/>
  <c r="AS255" i="87"/>
  <c r="AQ279" i="87"/>
  <c r="AW279" i="87"/>
  <c r="AV279" i="87"/>
  <c r="AU279" i="87"/>
  <c r="AT279" i="87"/>
  <c r="AS279" i="87"/>
  <c r="AR279" i="87"/>
  <c r="AV407" i="87"/>
  <c r="AU407" i="87"/>
  <c r="AT407" i="87"/>
  <c r="AS407" i="87"/>
  <c r="AR407" i="87"/>
  <c r="AQ407" i="87"/>
  <c r="AW407" i="87"/>
  <c r="AV8" i="87"/>
  <c r="AR16" i="87"/>
  <c r="AQ16" i="87"/>
  <c r="AW16" i="87"/>
  <c r="AV16" i="87"/>
  <c r="AU16" i="87"/>
  <c r="AT16" i="87"/>
  <c r="AS16" i="87"/>
  <c r="AQ24" i="87"/>
  <c r="AY24" i="87" s="1"/>
  <c r="AQ32" i="87"/>
  <c r="AY32" i="87" s="1"/>
  <c r="AV32" i="87"/>
  <c r="AT32" i="87"/>
  <c r="AS32" i="87"/>
  <c r="AQ40" i="87"/>
  <c r="AY40" i="87" s="1"/>
  <c r="AW40" i="87"/>
  <c r="AU40" i="87"/>
  <c r="AR48" i="87"/>
  <c r="AQ48" i="87"/>
  <c r="AW48" i="87"/>
  <c r="AV48" i="87"/>
  <c r="AU48" i="87"/>
  <c r="AT48" i="87"/>
  <c r="AS48" i="87"/>
  <c r="AQ56" i="87"/>
  <c r="AY56" i="87" s="1"/>
  <c r="AW56" i="87"/>
  <c r="AV56" i="87"/>
  <c r="AU56" i="87"/>
  <c r="AT56" i="87"/>
  <c r="AS56" i="87"/>
  <c r="AQ64" i="87"/>
  <c r="AY64" i="87" s="1"/>
  <c r="AW64" i="87"/>
  <c r="AV64" i="87"/>
  <c r="AU64" i="87"/>
  <c r="AT64" i="87"/>
  <c r="AW80" i="87"/>
  <c r="AV80" i="87"/>
  <c r="AT80" i="87"/>
  <c r="AS80" i="87"/>
  <c r="AR88" i="87"/>
  <c r="AQ88" i="87"/>
  <c r="AW88" i="87"/>
  <c r="AV88" i="87"/>
  <c r="AT88" i="87"/>
  <c r="AS88" i="87"/>
  <c r="AR96" i="87"/>
  <c r="AQ96" i="87"/>
  <c r="AW96" i="87"/>
  <c r="AV96" i="87"/>
  <c r="AU96" i="87"/>
  <c r="AT96" i="87"/>
  <c r="AS96" i="87"/>
  <c r="AR112" i="87"/>
  <c r="AQ112" i="87"/>
  <c r="AW112" i="87"/>
  <c r="AV112" i="87"/>
  <c r="AU112" i="87"/>
  <c r="AT112" i="87"/>
  <c r="AS112" i="87"/>
  <c r="AT120" i="87"/>
  <c r="AR128" i="87"/>
  <c r="AQ128" i="87"/>
  <c r="AY128" i="87" s="1"/>
  <c r="AW128" i="87"/>
  <c r="AV128" i="87"/>
  <c r="AU128" i="87"/>
  <c r="AT128" i="87"/>
  <c r="AS128" i="87"/>
  <c r="AR136" i="87"/>
  <c r="AT136" i="87"/>
  <c r="AS136" i="87"/>
  <c r="AQ144" i="87"/>
  <c r="AW144" i="87"/>
  <c r="AT152" i="87"/>
  <c r="AS152" i="87"/>
  <c r="AW152" i="87"/>
  <c r="AQ160" i="87"/>
  <c r="AW160" i="87"/>
  <c r="AV160" i="87"/>
  <c r="AU160" i="87"/>
  <c r="AT160" i="87"/>
  <c r="AS160" i="87"/>
  <c r="AR160" i="87"/>
  <c r="AQ168" i="87"/>
  <c r="AW168" i="87"/>
  <c r="AV168" i="87"/>
  <c r="AU168" i="87"/>
  <c r="AT168" i="87"/>
  <c r="AS168" i="87"/>
  <c r="AR168" i="87"/>
  <c r="AW176" i="87"/>
  <c r="AV176" i="87"/>
  <c r="AU176" i="87"/>
  <c r="AT176" i="87"/>
  <c r="AS176" i="87"/>
  <c r="AR184" i="87"/>
  <c r="AQ192" i="87"/>
  <c r="AS192" i="87"/>
  <c r="AR192" i="87"/>
  <c r="AQ200" i="87"/>
  <c r="AW200" i="87"/>
  <c r="AV200" i="87"/>
  <c r="AU200" i="87"/>
  <c r="AS200" i="87"/>
  <c r="AR200" i="87"/>
  <c r="AQ208" i="87"/>
  <c r="AY208" i="87" s="1"/>
  <c r="AW208" i="87"/>
  <c r="AV208" i="87"/>
  <c r="AU208" i="87"/>
  <c r="AT208" i="87"/>
  <c r="AS208" i="87"/>
  <c r="AR208" i="87"/>
  <c r="AQ224" i="87"/>
  <c r="AY224" i="87" s="1"/>
  <c r="AW224" i="87"/>
  <c r="AV224" i="87"/>
  <c r="AU224" i="87"/>
  <c r="AT224" i="87"/>
  <c r="AS224" i="87"/>
  <c r="AR224" i="87"/>
  <c r="AQ232" i="87"/>
  <c r="AW232" i="87"/>
  <c r="AV232" i="87"/>
  <c r="AU232" i="87"/>
  <c r="AT232" i="87"/>
  <c r="AS232" i="87"/>
  <c r="AR232" i="87"/>
  <c r="AQ240" i="87"/>
  <c r="AU248" i="87"/>
  <c r="AT248" i="87"/>
  <c r="AS248" i="87"/>
  <c r="AQ256" i="87"/>
  <c r="AW256" i="87"/>
  <c r="AV256" i="87"/>
  <c r="AU256" i="87"/>
  <c r="AT256" i="87"/>
  <c r="AS256" i="87"/>
  <c r="AR256" i="87"/>
  <c r="AQ264" i="87"/>
  <c r="AW264" i="87"/>
  <c r="AV264" i="87"/>
  <c r="AU264" i="87"/>
  <c r="AT264" i="87"/>
  <c r="AS264" i="87"/>
  <c r="AR264" i="87"/>
  <c r="AQ272" i="87"/>
  <c r="AV272" i="87"/>
  <c r="AU272" i="87"/>
  <c r="AS272" i="87"/>
  <c r="AR280" i="87"/>
  <c r="AQ288" i="87"/>
  <c r="AW288" i="87"/>
  <c r="AS288" i="87"/>
  <c r="AQ296" i="87"/>
  <c r="AW296" i="87"/>
  <c r="AV296" i="87"/>
  <c r="AU296" i="87"/>
  <c r="AS296" i="87"/>
  <c r="AR296" i="87"/>
  <c r="AQ304" i="87"/>
  <c r="AW304" i="87"/>
  <c r="AV304" i="87"/>
  <c r="AU304" i="87"/>
  <c r="AT304" i="87"/>
  <c r="AS304" i="87"/>
  <c r="AR304" i="87"/>
  <c r="AV320" i="87"/>
  <c r="AT320" i="87"/>
  <c r="AS320" i="87"/>
  <c r="AR320" i="87"/>
  <c r="AQ320" i="87"/>
  <c r="AW320" i="87"/>
  <c r="AU320" i="87"/>
  <c r="AV328" i="87"/>
  <c r="AT328" i="87"/>
  <c r="AS328" i="87"/>
  <c r="AR328" i="87"/>
  <c r="AQ328" i="87"/>
  <c r="AW328" i="87"/>
  <c r="AU328" i="87"/>
  <c r="AV336" i="87"/>
  <c r="AU336" i="87"/>
  <c r="AT336" i="87"/>
  <c r="AS336" i="87"/>
  <c r="AR336" i="87"/>
  <c r="AQ336" i="87"/>
  <c r="AW336" i="87"/>
  <c r="AV344" i="87"/>
  <c r="AT352" i="87"/>
  <c r="AS352" i="87"/>
  <c r="AS360" i="87"/>
  <c r="AR360" i="87"/>
  <c r="AQ360" i="87"/>
  <c r="AV368" i="87"/>
  <c r="AU368" i="87"/>
  <c r="AT368" i="87"/>
  <c r="AS368" i="87"/>
  <c r="AR368" i="87"/>
  <c r="AQ368" i="87"/>
  <c r="AW368" i="87"/>
  <c r="AV376" i="87"/>
  <c r="AU376" i="87"/>
  <c r="AT376" i="87"/>
  <c r="AS376" i="87"/>
  <c r="AR376" i="87"/>
  <c r="AQ376" i="87"/>
  <c r="AW376" i="87"/>
  <c r="AV384" i="87"/>
  <c r="AT384" i="87"/>
  <c r="AS384" i="87"/>
  <c r="AQ384" i="87"/>
  <c r="AW392" i="87"/>
  <c r="AU400" i="87"/>
  <c r="AT400" i="87"/>
  <c r="AS400" i="87"/>
  <c r="AV408" i="87"/>
  <c r="AU408" i="87"/>
  <c r="AT408" i="87"/>
  <c r="AS408" i="87"/>
  <c r="AQ408" i="87"/>
  <c r="AW408" i="87"/>
  <c r="AV416" i="87"/>
  <c r="AU416" i="87"/>
  <c r="AT416" i="87"/>
  <c r="AS416" i="87"/>
  <c r="AR416" i="87"/>
  <c r="AQ416" i="87"/>
  <c r="AW416" i="87"/>
  <c r="AV424" i="87"/>
  <c r="AU424" i="87"/>
  <c r="AT424" i="87"/>
  <c r="AS424" i="87"/>
  <c r="AR424" i="87"/>
  <c r="AQ424" i="87"/>
  <c r="AW424" i="87"/>
  <c r="AV432" i="87"/>
  <c r="AU432" i="87"/>
  <c r="AT432" i="87"/>
  <c r="AS432" i="87"/>
  <c r="AR432" i="87"/>
  <c r="AQ432" i="87"/>
  <c r="AW432" i="87"/>
  <c r="AT440" i="87"/>
  <c r="AV448" i="87"/>
  <c r="AU448" i="87"/>
  <c r="AT448" i="87"/>
  <c r="AS448" i="87"/>
  <c r="AR448" i="87"/>
  <c r="AQ448" i="87"/>
  <c r="AW448" i="87"/>
  <c r="AV456" i="87"/>
  <c r="AV464" i="87"/>
  <c r="AT464" i="87"/>
  <c r="AR464" i="87"/>
  <c r="AQ464" i="87"/>
  <c r="AS472" i="87"/>
  <c r="AR472" i="87"/>
  <c r="AW472" i="87"/>
  <c r="AW480" i="87"/>
  <c r="AV480" i="87"/>
  <c r="AU480" i="87"/>
  <c r="AT480" i="87"/>
  <c r="AS480" i="87"/>
  <c r="AR480" i="87"/>
  <c r="AQ480" i="87"/>
  <c r="AW488" i="87"/>
  <c r="AV488" i="87"/>
  <c r="AU488" i="87"/>
  <c r="AT488" i="87"/>
  <c r="AS488" i="87"/>
  <c r="AR488" i="87"/>
  <c r="AQ488" i="87"/>
  <c r="AV496" i="87"/>
  <c r="AU496" i="87"/>
  <c r="AT496" i="87"/>
  <c r="AS496" i="87"/>
  <c r="AR496" i="87"/>
  <c r="AW512" i="87"/>
  <c r="AV512" i="87"/>
  <c r="AT512" i="87"/>
  <c r="AS512" i="87"/>
  <c r="AR512" i="87"/>
  <c r="AQ512" i="87"/>
  <c r="AW520" i="87"/>
  <c r="AV520" i="87"/>
  <c r="AU520" i="87"/>
  <c r="AT520" i="87"/>
  <c r="AR520" i="87"/>
  <c r="AQ520" i="87"/>
  <c r="AW528" i="87"/>
  <c r="AV528" i="87"/>
  <c r="AU528" i="87"/>
  <c r="AT528" i="87"/>
  <c r="AS528" i="87"/>
  <c r="AR528" i="87"/>
  <c r="AQ528" i="87"/>
  <c r="AW544" i="87"/>
  <c r="AV544" i="87"/>
  <c r="AU544" i="87"/>
  <c r="AT544" i="87"/>
  <c r="AS544" i="87"/>
  <c r="AR544" i="87"/>
  <c r="AQ544" i="87"/>
  <c r="AU552" i="87"/>
  <c r="AT552" i="87"/>
  <c r="AR552" i="87"/>
  <c r="AQ552" i="87"/>
  <c r="AU568" i="87"/>
  <c r="AT568" i="87"/>
  <c r="AR568" i="87"/>
  <c r="AW576" i="87"/>
  <c r="AV576" i="87"/>
  <c r="AU576" i="87"/>
  <c r="AT576" i="87"/>
  <c r="AS576" i="87"/>
  <c r="AR576" i="87"/>
  <c r="AQ576" i="87"/>
  <c r="AW584" i="87"/>
  <c r="AV584" i="87"/>
  <c r="AU584" i="87"/>
  <c r="AT584" i="87"/>
  <c r="AS584" i="87"/>
  <c r="AR584" i="87"/>
  <c r="AQ584" i="87"/>
  <c r="AU592" i="87"/>
  <c r="AT592" i="87"/>
  <c r="AS592" i="87"/>
  <c r="AR592" i="87"/>
  <c r="AW608" i="87"/>
  <c r="AS608" i="87"/>
  <c r="AR608" i="87"/>
  <c r="AW616" i="87"/>
  <c r="AV616" i="87"/>
  <c r="AU616" i="87"/>
  <c r="AT616" i="87"/>
  <c r="AR616" i="87"/>
  <c r="AQ616" i="87"/>
  <c r="AW624" i="87"/>
  <c r="AV624" i="87"/>
  <c r="AU624" i="87"/>
  <c r="AT624" i="87"/>
  <c r="AS624" i="87"/>
  <c r="AR624" i="87"/>
  <c r="AQ624" i="87"/>
  <c r="AU640" i="87"/>
  <c r="AT640" i="87"/>
  <c r="AS640" i="87"/>
  <c r="AR640" i="87"/>
  <c r="AQ640" i="87"/>
  <c r="AW640" i="87"/>
  <c r="AV640" i="87"/>
  <c r="AV648" i="87"/>
  <c r="AU656" i="87"/>
  <c r="AT656" i="87"/>
  <c r="AS656" i="87"/>
  <c r="AR656" i="87"/>
  <c r="AQ656" i="87"/>
  <c r="AW656" i="87"/>
  <c r="AV656" i="87"/>
  <c r="AT664" i="87"/>
  <c r="AS672" i="87"/>
  <c r="AR672" i="87"/>
  <c r="AW672" i="87"/>
  <c r="AV672" i="87"/>
  <c r="AS680" i="87"/>
  <c r="AR680" i="87"/>
  <c r="AW680" i="87"/>
  <c r="AU688" i="87"/>
  <c r="AT688" i="87"/>
  <c r="AS688" i="87"/>
  <c r="AR688" i="87"/>
  <c r="AQ688" i="87"/>
  <c r="AW688" i="87"/>
  <c r="AV688" i="87"/>
  <c r="AU696" i="87"/>
  <c r="AT696" i="87"/>
  <c r="AS696" i="87"/>
  <c r="AR696" i="87"/>
  <c r="AQ696" i="87"/>
  <c r="AW696" i="87"/>
  <c r="AV696" i="87"/>
  <c r="AS704" i="87"/>
  <c r="AR704" i="87"/>
  <c r="AQ704" i="87"/>
  <c r="AW704" i="87"/>
  <c r="AS720" i="87"/>
  <c r="AR720" i="87"/>
  <c r="AW720" i="87"/>
  <c r="AV720" i="87"/>
  <c r="AU728" i="87"/>
  <c r="AT728" i="87"/>
  <c r="AS728" i="87"/>
  <c r="AR728" i="87"/>
  <c r="AW728" i="87"/>
  <c r="AV728" i="87"/>
  <c r="AU736" i="87"/>
  <c r="AT736" i="87"/>
  <c r="AS736" i="87"/>
  <c r="AR736" i="87"/>
  <c r="AQ736" i="87"/>
  <c r="AW736" i="87"/>
  <c r="AV736" i="87"/>
  <c r="AU752" i="87"/>
  <c r="AT752" i="87"/>
  <c r="AS752" i="87"/>
  <c r="AR752" i="87"/>
  <c r="AQ752" i="87"/>
  <c r="AW752" i="87"/>
  <c r="AV752" i="87"/>
  <c r="AQ760" i="87"/>
  <c r="AV768" i="87"/>
  <c r="AU768" i="87"/>
  <c r="AT768" i="87"/>
  <c r="AS768" i="87"/>
  <c r="AR768" i="87"/>
  <c r="AQ768" i="87"/>
  <c r="AW768" i="87"/>
  <c r="AV776" i="87"/>
  <c r="AU776" i="87"/>
  <c r="AT776" i="87"/>
  <c r="AW784" i="87"/>
  <c r="AU784" i="87"/>
  <c r="AV792" i="87"/>
  <c r="AS792" i="87"/>
  <c r="AU792" i="87"/>
  <c r="AQ800" i="87"/>
  <c r="AW800" i="87"/>
  <c r="AV800" i="87"/>
  <c r="AS800" i="87"/>
  <c r="AR800" i="87"/>
  <c r="AU800" i="87"/>
  <c r="AT800" i="87"/>
  <c r="AQ808" i="87"/>
  <c r="AW808" i="87"/>
  <c r="AV808" i="87"/>
  <c r="AT808" i="87"/>
  <c r="AS808" i="87"/>
  <c r="AR808" i="87"/>
  <c r="AU808" i="87"/>
  <c r="AW816" i="87"/>
  <c r="AV816" i="87"/>
  <c r="AT816" i="87"/>
  <c r="AU816" i="87"/>
  <c r="AR832" i="87"/>
  <c r="AQ832" i="87"/>
  <c r="AW832" i="87"/>
  <c r="AV832" i="87"/>
  <c r="AU832" i="87"/>
  <c r="AT832" i="87"/>
  <c r="AS832" i="87"/>
  <c r="AR840" i="87"/>
  <c r="AQ840" i="87"/>
  <c r="AW840" i="87"/>
  <c r="AV840" i="87"/>
  <c r="AT840" i="87"/>
  <c r="AS840" i="87"/>
  <c r="AR848" i="87"/>
  <c r="AQ848" i="87"/>
  <c r="AW848" i="87"/>
  <c r="AV848" i="87"/>
  <c r="AU848" i="87"/>
  <c r="AT848" i="87"/>
  <c r="AS848" i="87"/>
  <c r="AR864" i="87"/>
  <c r="AQ864" i="87"/>
  <c r="AW864" i="87"/>
  <c r="AV864" i="87"/>
  <c r="AU864" i="87"/>
  <c r="AT864" i="87"/>
  <c r="AS864" i="87"/>
  <c r="AT872" i="87"/>
  <c r="AR880" i="87"/>
  <c r="AQ880" i="87"/>
  <c r="AY880" i="87" s="1"/>
  <c r="AW880" i="87"/>
  <c r="AV880" i="87"/>
  <c r="AU880" i="87"/>
  <c r="AT880" i="87"/>
  <c r="AS880" i="87"/>
  <c r="AR888" i="87"/>
  <c r="AQ896" i="87"/>
  <c r="AW896" i="87"/>
  <c r="AU896" i="87"/>
  <c r="AT896" i="87"/>
  <c r="AW904" i="87"/>
  <c r="AV904" i="87"/>
  <c r="AT904" i="87"/>
  <c r="AR912" i="87"/>
  <c r="AQ912" i="87"/>
  <c r="AY912" i="87" s="1"/>
  <c r="AW912" i="87"/>
  <c r="AV912" i="87"/>
  <c r="AU912" i="87"/>
  <c r="AT912" i="87"/>
  <c r="AS912" i="87"/>
  <c r="AR920" i="87"/>
  <c r="AQ920" i="87"/>
  <c r="AY920" i="87" s="1"/>
  <c r="AW920" i="87"/>
  <c r="AV920" i="87"/>
  <c r="AU920" i="87"/>
  <c r="AT920" i="87"/>
  <c r="AS920" i="87"/>
  <c r="AW928" i="87"/>
  <c r="AV928" i="87"/>
  <c r="AU928" i="87"/>
  <c r="AT928" i="87"/>
  <c r="AS944" i="87"/>
  <c r="AQ944" i="87"/>
  <c r="AU944" i="87"/>
  <c r="AR944" i="87"/>
  <c r="AW944" i="87"/>
  <c r="AW952" i="87"/>
  <c r="AV952" i="87"/>
  <c r="AU952" i="87"/>
  <c r="AT952" i="87"/>
  <c r="AR952" i="87"/>
  <c r="AQ952" i="87"/>
  <c r="AW960" i="87"/>
  <c r="AV960" i="87"/>
  <c r="AU960" i="87"/>
  <c r="AT960" i="87"/>
  <c r="AS960" i="87"/>
  <c r="AR960" i="87"/>
  <c r="AQ960" i="87"/>
  <c r="AW976" i="87"/>
  <c r="AV976" i="87"/>
  <c r="AU976" i="87"/>
  <c r="AT976" i="87"/>
  <c r="AS976" i="87"/>
  <c r="AR976" i="87"/>
  <c r="AQ976" i="87"/>
  <c r="AW984" i="87"/>
  <c r="AV984" i="87"/>
  <c r="AU984" i="87"/>
  <c r="AT984" i="87"/>
  <c r="AS984" i="87"/>
  <c r="AR984" i="87"/>
  <c r="AQ984" i="87"/>
  <c r="AW1000" i="87"/>
  <c r="AV1000" i="87"/>
  <c r="AU1000" i="87"/>
  <c r="AT1000" i="87"/>
  <c r="AS1000" i="87"/>
  <c r="AR1000" i="87"/>
  <c r="AQ1000" i="87"/>
  <c r="AV1008" i="87"/>
  <c r="AR1008" i="87"/>
  <c r="AS1016" i="87"/>
  <c r="AR1016" i="87"/>
  <c r="AT1024" i="87"/>
  <c r="AS1024" i="87"/>
  <c r="AR1024" i="87"/>
  <c r="AW1032" i="87"/>
  <c r="AU1032" i="87"/>
  <c r="AT1032" i="87"/>
  <c r="AR1032" i="87"/>
  <c r="AW1040" i="87"/>
  <c r="AV1040" i="87"/>
  <c r="AU1040" i="87"/>
  <c r="AT1040" i="87"/>
  <c r="AS1040" i="87"/>
  <c r="AR1040" i="87"/>
  <c r="AQ1040" i="87"/>
  <c r="AU1048" i="87"/>
  <c r="AT1048" i="87"/>
  <c r="AR1048" i="87"/>
  <c r="AU1056" i="87"/>
  <c r="AW1064" i="87"/>
  <c r="AV1064" i="87"/>
  <c r="AS1064" i="87"/>
  <c r="AR1064" i="87"/>
  <c r="AQ1064" i="87"/>
  <c r="AW1072" i="87"/>
  <c r="AV1072" i="87"/>
  <c r="AU1072" i="87"/>
  <c r="AT1072" i="87"/>
  <c r="AS1072" i="87"/>
  <c r="AR1072" i="87"/>
  <c r="AQ1072" i="87"/>
  <c r="AW1080" i="87"/>
  <c r="AV1080" i="87"/>
  <c r="AU1080" i="87"/>
  <c r="AT1080" i="87"/>
  <c r="AS1080" i="87"/>
  <c r="AR1080" i="87"/>
  <c r="AQ1080" i="87"/>
  <c r="AT1088" i="87"/>
  <c r="AW1096" i="87"/>
  <c r="AV1096" i="87"/>
  <c r="AU1096" i="87"/>
  <c r="AT1096" i="87"/>
  <c r="AS1096" i="87"/>
  <c r="AR1096" i="87"/>
  <c r="AQ1096" i="87"/>
  <c r="AS1112" i="87"/>
  <c r="AT1120" i="87"/>
  <c r="AS1120" i="87"/>
  <c r="AQ1120" i="87"/>
  <c r="AW1120" i="87"/>
  <c r="AR1128" i="87"/>
  <c r="AQ1128" i="87"/>
  <c r="AU1136" i="87"/>
  <c r="AW1136" i="87"/>
  <c r="AV1144" i="87"/>
  <c r="AU1144" i="87"/>
  <c r="AS1144" i="87"/>
  <c r="AQ1144" i="87"/>
  <c r="AW1144" i="87"/>
  <c r="AV1152" i="87"/>
  <c r="AU1152" i="87"/>
  <c r="AT1152" i="87"/>
  <c r="AS1152" i="87"/>
  <c r="AR1152" i="87"/>
  <c r="AQ1152" i="87"/>
  <c r="AW1152" i="87"/>
  <c r="AV1160" i="87"/>
  <c r="AU1160" i="87"/>
  <c r="AQ1160" i="87"/>
  <c r="AW1160" i="87"/>
  <c r="AS1176" i="87"/>
  <c r="AV1184" i="87"/>
  <c r="AU1184" i="87"/>
  <c r="AQ1184" i="87"/>
  <c r="AW1184" i="87"/>
  <c r="AV1192" i="87"/>
  <c r="AU1192" i="87"/>
  <c r="AT1192" i="87"/>
  <c r="AS1192" i="87"/>
  <c r="AR1192" i="87"/>
  <c r="AQ1192" i="87"/>
  <c r="AW1192" i="87"/>
  <c r="AV1208" i="87"/>
  <c r="AU1208" i="87"/>
  <c r="AT1208" i="87"/>
  <c r="AS1208" i="87"/>
  <c r="AR1208" i="87"/>
  <c r="AQ1208" i="87"/>
  <c r="AW1208" i="87"/>
  <c r="AV1224" i="87"/>
  <c r="AU1224" i="87"/>
  <c r="AT1224" i="87"/>
  <c r="AS1224" i="87"/>
  <c r="AR1224" i="87"/>
  <c r="AQ1224" i="87"/>
  <c r="AW1224" i="87"/>
  <c r="AW1232" i="87"/>
  <c r="AU1240" i="87"/>
  <c r="AV1248" i="87"/>
  <c r="AR1248" i="87"/>
  <c r="AQ1248" i="87"/>
  <c r="AY1248" i="87" s="1"/>
  <c r="AR1256" i="87"/>
  <c r="AV1256" i="87"/>
  <c r="AS1256" i="87"/>
  <c r="AU1256" i="87"/>
  <c r="AR1264" i="87"/>
  <c r="AW1264" i="87"/>
  <c r="AV1264" i="87"/>
  <c r="AT1264" i="87"/>
  <c r="AS1264" i="87"/>
  <c r="AU1264" i="87"/>
  <c r="AQ1264" i="87"/>
  <c r="AR1272" i="87"/>
  <c r="AS1272" i="87"/>
  <c r="AU1272" i="87"/>
  <c r="AR1288" i="87"/>
  <c r="AW1288" i="87"/>
  <c r="AV1288" i="87"/>
  <c r="AT1288" i="87"/>
  <c r="AR1296" i="87"/>
  <c r="AV1296" i="87"/>
  <c r="AT1296" i="87"/>
  <c r="AU1296" i="87"/>
  <c r="AQ1296" i="87"/>
  <c r="AT1304" i="87"/>
  <c r="AR1320" i="87"/>
  <c r="AW1320" i="87"/>
  <c r="AV1320" i="87"/>
  <c r="AT1320" i="87"/>
  <c r="AS1320" i="87"/>
  <c r="AU1320" i="87"/>
  <c r="AQ1320" i="87"/>
  <c r="AV1328" i="87"/>
  <c r="AR1336" i="87"/>
  <c r="AQ1336" i="87"/>
  <c r="AY1336" i="87" s="1"/>
  <c r="AW1336" i="87"/>
  <c r="AV1336" i="87"/>
  <c r="AU1336" i="87"/>
  <c r="AT1336" i="87"/>
  <c r="AS1336" i="87"/>
  <c r="AQ1344" i="87"/>
  <c r="AY1344" i="87" s="1"/>
  <c r="AW1344" i="87"/>
  <c r="AU1344" i="87"/>
  <c r="AT1344" i="87"/>
  <c r="AV1352" i="87"/>
  <c r="AU1352" i="87"/>
  <c r="AV1360" i="87"/>
  <c r="AU1360" i="87"/>
  <c r="AS1360" i="87"/>
  <c r="AR1376" i="87"/>
  <c r="AQ1376" i="87"/>
  <c r="AW1376" i="87"/>
  <c r="AV1376" i="87"/>
  <c r="AU1376" i="87"/>
  <c r="AT1376" i="87"/>
  <c r="AS1376" i="87"/>
  <c r="AW1384" i="87"/>
  <c r="AV1384" i="87"/>
  <c r="AT1384" i="87"/>
  <c r="AW1392" i="87"/>
  <c r="AR1400" i="87"/>
  <c r="AW1400" i="87"/>
  <c r="AV1400" i="87"/>
  <c r="AS1400" i="87"/>
  <c r="AS1408" i="87"/>
  <c r="AR1408" i="87"/>
  <c r="AW1408" i="87"/>
  <c r="AV1408" i="87"/>
  <c r="AU1408" i="87"/>
  <c r="AS1416" i="87"/>
  <c r="AR1416" i="87"/>
  <c r="AQ1416" i="87"/>
  <c r="AW1416" i="87"/>
  <c r="AV1416" i="87"/>
  <c r="AU1416" i="87"/>
  <c r="AT1416" i="87"/>
  <c r="AW1432" i="87"/>
  <c r="AS1448" i="87"/>
  <c r="AR1448" i="87"/>
  <c r="AQ1448" i="87"/>
  <c r="AW1448" i="87"/>
  <c r="AV1448" i="87"/>
  <c r="AU1448" i="87"/>
  <c r="AT1448" i="87"/>
  <c r="AS1464" i="87"/>
  <c r="AR1464" i="87"/>
  <c r="AW1464" i="87"/>
  <c r="AV1464" i="87"/>
  <c r="AS1472" i="87"/>
  <c r="AQ1472" i="87"/>
  <c r="AS1480" i="87"/>
  <c r="AR1480" i="87"/>
  <c r="AQ1480" i="87"/>
  <c r="AV1480" i="87"/>
  <c r="AT1480" i="87"/>
  <c r="AS1488" i="87"/>
  <c r="AR1488" i="87"/>
  <c r="AQ1488" i="87"/>
  <c r="AW1488" i="87"/>
  <c r="AV1488" i="87"/>
  <c r="AU1488" i="87"/>
  <c r="AT1488" i="87"/>
  <c r="AR1496" i="87"/>
  <c r="AS1504" i="87"/>
  <c r="AR1504" i="87"/>
  <c r="AU1512" i="87"/>
  <c r="AQ1512" i="87"/>
  <c r="AV1512" i="87"/>
  <c r="AT1520" i="87"/>
  <c r="AS1520" i="87"/>
  <c r="AR1520" i="87"/>
  <c r="AU1528" i="87"/>
  <c r="AT1528" i="87"/>
  <c r="AS1528" i="87"/>
  <c r="AR1528" i="87"/>
  <c r="AQ1528" i="87"/>
  <c r="AV1528" i="87"/>
  <c r="AW1528" i="87"/>
  <c r="AR1536" i="87"/>
  <c r="AU1544" i="87"/>
  <c r="AT1544" i="87"/>
  <c r="AS1544" i="87"/>
  <c r="AR1544" i="87"/>
  <c r="AQ1544" i="87"/>
  <c r="AV1544" i="87"/>
  <c r="AW1544" i="87"/>
  <c r="AR1560" i="87"/>
  <c r="AS1568" i="87"/>
  <c r="AU1568" i="87"/>
  <c r="AT1568" i="87"/>
  <c r="AT1576" i="87"/>
  <c r="AS1576" i="87"/>
  <c r="AW1576" i="87"/>
  <c r="AV1584" i="87"/>
  <c r="AQ1584" i="87"/>
  <c r="AW1592" i="87"/>
  <c r="AV1592" i="87"/>
  <c r="AT1592" i="87"/>
  <c r="AR1592" i="87"/>
  <c r="AQ1592" i="87"/>
  <c r="AW1600" i="87"/>
  <c r="AV1600" i="87"/>
  <c r="AU1600" i="87"/>
  <c r="AT1600" i="87"/>
  <c r="AS1600" i="87"/>
  <c r="AR1600" i="87"/>
  <c r="AQ1600" i="87"/>
  <c r="AW1608" i="87"/>
  <c r="AV1608" i="87"/>
  <c r="AR1608" i="87"/>
  <c r="AQ1608" i="87"/>
  <c r="AW1632" i="87"/>
  <c r="AV1632" i="87"/>
  <c r="AR1632" i="87"/>
  <c r="AQ1632" i="87"/>
  <c r="AQ1640" i="87"/>
  <c r="AV1640" i="87"/>
  <c r="AU1640" i="87"/>
  <c r="AT1640" i="87"/>
  <c r="AS1640" i="87"/>
  <c r="AR1640" i="87"/>
  <c r="AW1640" i="87"/>
  <c r="AU1656" i="87"/>
  <c r="AT1656" i="87"/>
  <c r="AS1656" i="87"/>
  <c r="AR1656" i="87"/>
  <c r="AQ1656" i="87"/>
  <c r="AY1656" i="87" s="1"/>
  <c r="AW1656" i="87"/>
  <c r="AV1656" i="87"/>
  <c r="AQ1664" i="87"/>
  <c r="AY1664" i="87" s="1"/>
  <c r="AU1680" i="87"/>
  <c r="AT1680" i="87"/>
  <c r="AS1680" i="87"/>
  <c r="AR1680" i="87"/>
  <c r="AQ1680" i="87"/>
  <c r="AW1680" i="87"/>
  <c r="AV1680" i="87"/>
  <c r="AV1688" i="87"/>
  <c r="AT1704" i="87"/>
  <c r="AS1704" i="87"/>
  <c r="AQ1704" i="87"/>
  <c r="AQ1712" i="87"/>
  <c r="AY1712" i="87" s="1"/>
  <c r="AW1712" i="87"/>
  <c r="AV1712" i="87"/>
  <c r="AR1720" i="87"/>
  <c r="AQ1720" i="87"/>
  <c r="AW1720" i="87"/>
  <c r="AV1720" i="87"/>
  <c r="AU1720" i="87"/>
  <c r="AT1720" i="87"/>
  <c r="AS1720" i="87"/>
  <c r="AV1728" i="87"/>
  <c r="AU1728" i="87"/>
  <c r="AT1728" i="87"/>
  <c r="AQ1744" i="87"/>
  <c r="AW1744" i="87"/>
  <c r="AV1752" i="87"/>
  <c r="AT1752" i="87"/>
  <c r="AR1776" i="87"/>
  <c r="AQ1776" i="87"/>
  <c r="AW1776" i="87"/>
  <c r="AV1776" i="87"/>
  <c r="AU1776" i="87"/>
  <c r="AT1776" i="87"/>
  <c r="AS1776" i="87"/>
  <c r="AV1792" i="87"/>
  <c r="AU1792" i="87"/>
  <c r="AT1792" i="87"/>
  <c r="AS1792" i="87"/>
  <c r="AR1792" i="87"/>
  <c r="AQ1792" i="87"/>
  <c r="AY1792" i="87" s="1"/>
  <c r="AW1792" i="87"/>
  <c r="AL224" i="87"/>
  <c r="AJ446" i="87"/>
  <c r="AL31" i="87"/>
  <c r="AK254" i="87"/>
  <c r="AO474" i="87"/>
  <c r="AO281" i="87"/>
  <c r="AL502" i="87"/>
  <c r="AL61" i="87"/>
  <c r="AJ283" i="87"/>
  <c r="AN503" i="87"/>
  <c r="AJ66" i="87"/>
  <c r="AO287" i="87"/>
  <c r="AL508" i="87"/>
  <c r="AN61" i="87"/>
  <c r="AL283" i="87"/>
  <c r="AI504" i="87"/>
  <c r="AM499" i="87"/>
  <c r="AO725" i="87"/>
  <c r="AJ143" i="87"/>
  <c r="AN706" i="87"/>
  <c r="AO899" i="87"/>
  <c r="AO674" i="87"/>
  <c r="AJ821" i="87"/>
  <c r="AI964" i="87"/>
  <c r="AJ708" i="87"/>
  <c r="AJ820" i="87"/>
  <c r="AM1015" i="87"/>
  <c r="AK708" i="87"/>
  <c r="AM806" i="87"/>
  <c r="AI898" i="87"/>
  <c r="AK1044" i="87"/>
  <c r="AI729" i="87"/>
  <c r="AJ802" i="87"/>
  <c r="AK875" i="87"/>
  <c r="AL948" i="87"/>
  <c r="AM1021" i="87"/>
  <c r="AJ705" i="87"/>
  <c r="AK778" i="87"/>
  <c r="AL851" i="87"/>
  <c r="AN997" i="87"/>
  <c r="AM787" i="87"/>
  <c r="AO933" i="87"/>
  <c r="AI1007" i="87"/>
  <c r="AJ1080" i="87"/>
  <c r="AK1153" i="87"/>
  <c r="AL689" i="87"/>
  <c r="AM762" i="87"/>
  <c r="AL801" i="87"/>
  <c r="AI838" i="87"/>
  <c r="AM874" i="87"/>
  <c r="AJ911" i="87"/>
  <c r="AN947" i="87"/>
  <c r="AK984" i="87"/>
  <c r="AO1020" i="87"/>
  <c r="AL1057" i="87"/>
  <c r="AI1077" i="87"/>
  <c r="AM1113" i="87"/>
  <c r="AJ1150" i="87"/>
  <c r="AN1186" i="87"/>
  <c r="AO1259" i="87"/>
  <c r="AL1296" i="87"/>
  <c r="AI1333" i="87"/>
  <c r="AM1369" i="87"/>
  <c r="AJ1406" i="87"/>
  <c r="AN1049" i="87"/>
  <c r="AK1086" i="87"/>
  <c r="AO1122" i="87"/>
  <c r="AI1196" i="87"/>
  <c r="AM1232" i="87"/>
  <c r="AJ1269" i="87"/>
  <c r="AN1305" i="87"/>
  <c r="AK1342" i="87"/>
  <c r="AO1378" i="87"/>
  <c r="AL1415" i="87"/>
  <c r="AJ1100" i="87"/>
  <c r="AN1136" i="87"/>
  <c r="AO1209" i="87"/>
  <c r="AI1283" i="87"/>
  <c r="AM1319" i="87"/>
  <c r="AJ1356" i="87"/>
  <c r="AN1392" i="87"/>
  <c r="AK1429" i="87"/>
  <c r="AL1069" i="87"/>
  <c r="AI1106" i="87"/>
  <c r="AL1133" i="87"/>
  <c r="AN1151" i="87"/>
  <c r="AI1170" i="87"/>
  <c r="AK1188" i="87"/>
  <c r="AM1206" i="87"/>
  <c r="AO1224" i="87"/>
  <c r="AJ1243" i="87"/>
  <c r="AL1261" i="87"/>
  <c r="AN1279" i="87"/>
  <c r="AI1298" i="87"/>
  <c r="AK1316" i="87"/>
  <c r="AJ1331" i="87"/>
  <c r="AM1342" i="87"/>
  <c r="AJ1379" i="87"/>
  <c r="AN1391" i="87"/>
  <c r="AK1404" i="87"/>
  <c r="AN1415" i="87"/>
  <c r="AK1428" i="87"/>
  <c r="AK1075" i="87"/>
  <c r="AO1087" i="87"/>
  <c r="AO1111" i="87"/>
  <c r="AL1124" i="87"/>
  <c r="AO1135" i="87"/>
  <c r="AL1148" i="87"/>
  <c r="AL1172" i="87"/>
  <c r="AI1185" i="87"/>
  <c r="AM1197" i="87"/>
  <c r="AI1209" i="87"/>
  <c r="AM1221" i="87"/>
  <c r="AJ1234" i="87"/>
  <c r="AM1245" i="87"/>
  <c r="AJ1258" i="87"/>
  <c r="AN1270" i="87"/>
  <c r="AJ1282" i="87"/>
  <c r="AN1294" i="87"/>
  <c r="AK1307" i="87"/>
  <c r="AN1318" i="87"/>
  <c r="AO1327" i="87"/>
  <c r="AI1337" i="87"/>
  <c r="AJ1346" i="87"/>
  <c r="AL1364" i="87"/>
  <c r="AM1373" i="87"/>
  <c r="AN1382" i="87"/>
  <c r="AO1391" i="87"/>
  <c r="AJ1410" i="87"/>
  <c r="AK1419" i="87"/>
  <c r="AL1428" i="87"/>
  <c r="AM1437" i="87"/>
  <c r="AN1446" i="87"/>
  <c r="AK1066" i="87"/>
  <c r="AL1075" i="87"/>
  <c r="AM1084" i="87"/>
  <c r="AN1093" i="87"/>
  <c r="AO1102" i="87"/>
  <c r="AI1112" i="87"/>
  <c r="AJ1121" i="87"/>
  <c r="AK1130" i="87"/>
  <c r="AL1139" i="87"/>
  <c r="AM1148" i="87"/>
  <c r="AN1157" i="87"/>
  <c r="AO1166" i="87"/>
  <c r="AI1176" i="87"/>
  <c r="AJ1185" i="87"/>
  <c r="AK1194" i="87"/>
  <c r="AL1203" i="87"/>
  <c r="AM1212" i="87"/>
  <c r="AN1221" i="87"/>
  <c r="AO1230" i="87"/>
  <c r="AI1240" i="87"/>
  <c r="AJ1249" i="87"/>
  <c r="AK1258" i="87"/>
  <c r="AL1267" i="87"/>
  <c r="AM1276" i="87"/>
  <c r="AN1285" i="87"/>
  <c r="AO1294" i="87"/>
  <c r="AI1304" i="87"/>
  <c r="AJ1313" i="87"/>
  <c r="AK1322" i="87"/>
  <c r="AL1331" i="87"/>
  <c r="AM1340" i="87"/>
  <c r="AN1349" i="87"/>
  <c r="AO1358" i="87"/>
  <c r="AI1368" i="87"/>
  <c r="AJ1377" i="87"/>
  <c r="AK1386" i="87"/>
  <c r="AL1395" i="87"/>
  <c r="AM1404" i="87"/>
  <c r="AN1413" i="87"/>
  <c r="AO1422" i="87"/>
  <c r="AI1432" i="87"/>
  <c r="AJ1441" i="87"/>
  <c r="AK1450" i="87"/>
  <c r="AI1207" i="87"/>
  <c r="AJ1216" i="87"/>
  <c r="AL1234" i="87"/>
  <c r="AM1243" i="87"/>
  <c r="AN1252" i="87"/>
  <c r="AO1261" i="87"/>
  <c r="AI1271" i="87"/>
  <c r="AJ1280" i="87"/>
  <c r="AL1298" i="87"/>
  <c r="AM1307" i="87"/>
  <c r="AN1316" i="87"/>
  <c r="AO1325" i="87"/>
  <c r="AI1335" i="87"/>
  <c r="AJ1344" i="87"/>
  <c r="AL1362" i="87"/>
  <c r="AM1371" i="87"/>
  <c r="AN1380" i="87"/>
  <c r="AO1389" i="87"/>
  <c r="AI1399" i="87"/>
  <c r="AJ1408" i="87"/>
  <c r="AK1417" i="87"/>
  <c r="AL1426" i="87"/>
  <c r="AM1435" i="87"/>
  <c r="AN1444" i="87"/>
  <c r="AO1453" i="87"/>
  <c r="AI1463" i="87"/>
  <c r="AJ1472" i="87"/>
  <c r="AK1481" i="87"/>
  <c r="AL1490" i="87"/>
  <c r="AM1499" i="87"/>
  <c r="AN1508" i="87"/>
  <c r="AO1517" i="87"/>
  <c r="AI1527" i="87"/>
  <c r="AJ1536" i="87"/>
  <c r="AK1545" i="87"/>
  <c r="AL1554" i="87"/>
  <c r="AM1563" i="87"/>
  <c r="AN1572" i="87"/>
  <c r="AO1581" i="87"/>
  <c r="AI1591" i="87"/>
  <c r="AJ1600" i="87"/>
  <c r="AK1609" i="87"/>
  <c r="AL1618" i="87"/>
  <c r="AM1627" i="87"/>
  <c r="AN1636" i="87"/>
  <c r="AO1645" i="87"/>
  <c r="AI1655" i="87"/>
  <c r="AN1067" i="87"/>
  <c r="AO1076" i="87"/>
  <c r="AI1086" i="87"/>
  <c r="AK1104" i="87"/>
  <c r="AL1113" i="87"/>
  <c r="AM1122" i="87"/>
  <c r="AN1131" i="87"/>
  <c r="AO1140" i="87"/>
  <c r="AI1150" i="87"/>
  <c r="AK1168" i="87"/>
  <c r="AL1177" i="87"/>
  <c r="AM1186" i="87"/>
  <c r="AN1195" i="87"/>
  <c r="AO1204" i="87"/>
  <c r="AI1214" i="87"/>
  <c r="AK1232" i="87"/>
  <c r="AL1241" i="87"/>
  <c r="AM1250" i="87"/>
  <c r="AN1259" i="87"/>
  <c r="AO1268" i="87"/>
  <c r="AI1278" i="87"/>
  <c r="AK1296" i="87"/>
  <c r="AL1305" i="87"/>
  <c r="AM1314" i="87"/>
  <c r="AN1323" i="87"/>
  <c r="AO1332" i="87"/>
  <c r="AI1342" i="87"/>
  <c r="AK1360" i="87"/>
  <c r="AL1369" i="87"/>
  <c r="AM1378" i="87"/>
  <c r="AN1387" i="87"/>
  <c r="AO1396" i="87"/>
  <c r="AI1406" i="87"/>
  <c r="AJ1415" i="87"/>
  <c r="AK1424" i="87"/>
  <c r="AL1433" i="87"/>
  <c r="AM1442" i="87"/>
  <c r="AN1451" i="87"/>
  <c r="AO1460" i="87"/>
  <c r="AI1470" i="87"/>
  <c r="AJ1479" i="87"/>
  <c r="AK1488" i="87"/>
  <c r="AL1497" i="87"/>
  <c r="AM1506" i="87"/>
  <c r="AN1515" i="87"/>
  <c r="AO1524" i="87"/>
  <c r="AI1534" i="87"/>
  <c r="AJ1543" i="87"/>
  <c r="AK1552" i="87"/>
  <c r="AL1561" i="87"/>
  <c r="AM1570" i="87"/>
  <c r="AN1579" i="87"/>
  <c r="AO1588" i="87"/>
  <c r="AI1598" i="87"/>
  <c r="AJ1607" i="87"/>
  <c r="AK1616" i="87"/>
  <c r="AL1625" i="87"/>
  <c r="AM1634" i="87"/>
  <c r="AN1643" i="87"/>
  <c r="AO1652" i="87"/>
  <c r="AI1662" i="87"/>
  <c r="AJ1671" i="87"/>
  <c r="AK1680" i="87"/>
  <c r="AL1689" i="87"/>
  <c r="AM1698" i="87"/>
  <c r="AN1707" i="87"/>
  <c r="AO1716" i="87"/>
  <c r="AI1726" i="87"/>
  <c r="AJ1735" i="87"/>
  <c r="AK1744" i="87"/>
  <c r="AL1753" i="87"/>
  <c r="AM1762" i="87"/>
  <c r="AN1771" i="87"/>
  <c r="AO1780" i="87"/>
  <c r="AO1435" i="87"/>
  <c r="AI1445" i="87"/>
  <c r="AK1463" i="87"/>
  <c r="AL1472" i="87"/>
  <c r="AM1481" i="87"/>
  <c r="AN1490" i="87"/>
  <c r="AO1499" i="87"/>
  <c r="AI1509" i="87"/>
  <c r="AK1527" i="87"/>
  <c r="AL1536" i="87"/>
  <c r="AM1545" i="87"/>
  <c r="AN1554" i="87"/>
  <c r="AO1563" i="87"/>
  <c r="AI1573" i="87"/>
  <c r="AK1591" i="87"/>
  <c r="AL1600" i="87"/>
  <c r="AM1609" i="87"/>
  <c r="AN1618" i="87"/>
  <c r="AO1627" i="87"/>
  <c r="AI1637" i="87"/>
  <c r="AK1655" i="87"/>
  <c r="AL1664" i="87"/>
  <c r="AM1673" i="87"/>
  <c r="AN1682" i="87"/>
  <c r="AO1691" i="87"/>
  <c r="AI1701" i="87"/>
  <c r="AK1719" i="87"/>
  <c r="AL1728" i="87"/>
  <c r="AM1737" i="87"/>
  <c r="AN1746" i="87"/>
  <c r="AO1755" i="87"/>
  <c r="AI1765" i="87"/>
  <c r="AK1783" i="87"/>
  <c r="AL1792" i="87"/>
  <c r="AK1462" i="87"/>
  <c r="AL1471" i="87"/>
  <c r="AM1480" i="87"/>
  <c r="AN1489" i="87"/>
  <c r="AI1508" i="87"/>
  <c r="AJ1517" i="87"/>
  <c r="AK1526" i="87"/>
  <c r="AL1535" i="87"/>
  <c r="AM1544" i="87"/>
  <c r="AN1553" i="87"/>
  <c r="AI1572" i="87"/>
  <c r="AJ1581" i="87"/>
  <c r="AK1590" i="87"/>
  <c r="AL1599" i="87"/>
  <c r="AM1608" i="87"/>
  <c r="AN1617" i="87"/>
  <c r="AI1636" i="87"/>
  <c r="AJ1645" i="87"/>
  <c r="AK1654" i="87"/>
  <c r="AL1663" i="87"/>
  <c r="AM1672" i="87"/>
  <c r="AN1681" i="87"/>
  <c r="AI1700" i="87"/>
  <c r="AJ1709" i="87"/>
  <c r="AK1718" i="87"/>
  <c r="AL1727" i="87"/>
  <c r="AM1736" i="87"/>
  <c r="AN1745" i="87"/>
  <c r="AI1764" i="87"/>
  <c r="AJ1773" i="87"/>
  <c r="AK1782" i="87"/>
  <c r="AL1462" i="87"/>
  <c r="AM1471" i="87"/>
  <c r="AN1480" i="87"/>
  <c r="AO1489" i="87"/>
  <c r="AI1499" i="87"/>
  <c r="AJ1508" i="87"/>
  <c r="AK1517" i="87"/>
  <c r="AL1526" i="87"/>
  <c r="AM1535" i="87"/>
  <c r="AN1544" i="87"/>
  <c r="AO1553" i="87"/>
  <c r="AI1563" i="87"/>
  <c r="AJ1572" i="87"/>
  <c r="AK1581" i="87"/>
  <c r="AL1590" i="87"/>
  <c r="AM1599" i="87"/>
  <c r="AN1608" i="87"/>
  <c r="AO1617" i="87"/>
  <c r="AI1627" i="87"/>
  <c r="AJ1636" i="87"/>
  <c r="AK1645" i="87"/>
  <c r="AL1654" i="87"/>
  <c r="AM1663" i="87"/>
  <c r="AN1672" i="87"/>
  <c r="AO1681" i="87"/>
  <c r="AI1691" i="87"/>
  <c r="AJ1700" i="87"/>
  <c r="AK1709" i="87"/>
  <c r="AL1718" i="87"/>
  <c r="AM1727" i="87"/>
  <c r="AN1736" i="87"/>
  <c r="AO1745" i="87"/>
  <c r="AI1755" i="87"/>
  <c r="AJ1764" i="87"/>
  <c r="AK1773" i="87"/>
  <c r="AL1782" i="87"/>
  <c r="AO1456" i="87"/>
  <c r="AI1466" i="87"/>
  <c r="AK1484" i="87"/>
  <c r="AL1493" i="87"/>
  <c r="AM1502" i="87"/>
  <c r="AN1511" i="87"/>
  <c r="AO1520" i="87"/>
  <c r="AI1530" i="87"/>
  <c r="AK1548" i="87"/>
  <c r="AL1557" i="87"/>
  <c r="AM1566" i="87"/>
  <c r="AN1575" i="87"/>
  <c r="AO1584" i="87"/>
  <c r="AI1594" i="87"/>
  <c r="AK1612" i="87"/>
  <c r="AL1621" i="87"/>
  <c r="AM1630" i="87"/>
  <c r="AN1639" i="87"/>
  <c r="AO1648" i="87"/>
  <c r="AI1658" i="87"/>
  <c r="AK1676" i="87"/>
  <c r="AL1685" i="87"/>
  <c r="AM1694" i="87"/>
  <c r="AN1703" i="87"/>
  <c r="AO1712" i="87"/>
  <c r="AI1722" i="87"/>
  <c r="AK1740" i="87"/>
  <c r="AL1749" i="87"/>
  <c r="AM1758" i="87"/>
  <c r="AN1767" i="87"/>
  <c r="AO1776" i="87"/>
  <c r="AI1786" i="87"/>
  <c r="AJ1795" i="87"/>
  <c r="AL1460" i="87"/>
  <c r="AM1469" i="87"/>
  <c r="AN1478" i="87"/>
  <c r="AO1487" i="87"/>
  <c r="AI1497" i="87"/>
  <c r="AJ1506" i="87"/>
  <c r="AK1515" i="87"/>
  <c r="AL1524" i="87"/>
  <c r="AM1533" i="87"/>
  <c r="AN1542" i="87"/>
  <c r="AO1551" i="87"/>
  <c r="AI1561" i="87"/>
  <c r="AJ1570" i="87"/>
  <c r="AK1579" i="87"/>
  <c r="AL1588" i="87"/>
  <c r="AM1597" i="87"/>
  <c r="AN1606" i="87"/>
  <c r="AO1615" i="87"/>
  <c r="AI1625" i="87"/>
  <c r="AJ1634" i="87"/>
  <c r="AK1643" i="87"/>
  <c r="AL1652" i="87"/>
  <c r="AM1661" i="87"/>
  <c r="AN1670" i="87"/>
  <c r="AO1679" i="87"/>
  <c r="AI1689" i="87"/>
  <c r="AJ1698" i="87"/>
  <c r="AK1707" i="87"/>
  <c r="AL1716" i="87"/>
  <c r="AM1725" i="87"/>
  <c r="AN1734" i="87"/>
  <c r="AO1743" i="87"/>
  <c r="AI1753" i="87"/>
  <c r="AJ1762" i="87"/>
  <c r="AK1771" i="87"/>
  <c r="AL1780" i="87"/>
  <c r="AM1789" i="87"/>
  <c r="AN1798" i="87"/>
  <c r="AO1462" i="87"/>
  <c r="AI1472" i="87"/>
  <c r="AJ1481" i="87"/>
  <c r="AK1490" i="87"/>
  <c r="AL1499" i="87"/>
  <c r="AM1508" i="87"/>
  <c r="AN1517" i="87"/>
  <c r="AO1526" i="87"/>
  <c r="AI1536" i="87"/>
  <c r="AJ1545" i="87"/>
  <c r="AK1554" i="87"/>
  <c r="AL1563" i="87"/>
  <c r="AM1572" i="87"/>
  <c r="AN1581" i="87"/>
  <c r="AO1590" i="87"/>
  <c r="AI1600" i="87"/>
  <c r="AJ1609" i="87"/>
  <c r="AK1618" i="87"/>
  <c r="AL1627" i="87"/>
  <c r="AM1636" i="87"/>
  <c r="AN1645" i="87"/>
  <c r="AO1654" i="87"/>
  <c r="AI1664" i="87"/>
  <c r="AJ1673" i="87"/>
  <c r="AK1682" i="87"/>
  <c r="AL1691" i="87"/>
  <c r="AM1700" i="87"/>
  <c r="AN1709" i="87"/>
  <c r="AO1718" i="87"/>
  <c r="AI1728" i="87"/>
  <c r="AJ1737" i="87"/>
  <c r="AK1746" i="87"/>
  <c r="AL1755" i="87"/>
  <c r="AM1764" i="87"/>
  <c r="AN1773" i="87"/>
  <c r="AO1782" i="87"/>
  <c r="AI1792" i="87"/>
  <c r="AL1666" i="87"/>
  <c r="AM1675" i="87"/>
  <c r="AN1684" i="87"/>
  <c r="AO1693" i="87"/>
  <c r="AI1703" i="87"/>
  <c r="AJ1712" i="87"/>
  <c r="AL1730" i="87"/>
  <c r="AM1739" i="87"/>
  <c r="AN1748" i="87"/>
  <c r="AO1757" i="87"/>
  <c r="AI1767" i="87"/>
  <c r="AJ1776" i="87"/>
  <c r="AL1794" i="87"/>
  <c r="AH1796" i="87"/>
  <c r="AK1796" i="87" s="1"/>
  <c r="AH1792" i="87"/>
  <c r="AM1792" i="87" s="1"/>
  <c r="AH1791" i="87"/>
  <c r="AJ1791" i="87" s="1"/>
  <c r="AH7" i="87"/>
  <c r="AH15" i="87"/>
  <c r="AH23" i="87"/>
  <c r="AH31" i="87"/>
  <c r="AN31" i="87" s="1"/>
  <c r="AH39" i="87"/>
  <c r="AH47" i="87"/>
  <c r="AH55" i="87"/>
  <c r="AH63" i="87"/>
  <c r="AH71" i="87"/>
  <c r="AH79" i="87"/>
  <c r="AH6" i="87"/>
  <c r="AN6" i="87" s="1"/>
  <c r="AH14" i="87"/>
  <c r="AH22" i="87"/>
  <c r="AH30" i="87"/>
  <c r="AL30" i="87" s="1"/>
  <c r="AH38" i="87"/>
  <c r="AH46" i="87"/>
  <c r="AH54" i="87"/>
  <c r="AH62" i="87"/>
  <c r="AH70" i="87"/>
  <c r="AI70" i="87" s="1"/>
  <c r="AH78" i="87"/>
  <c r="AH5" i="87"/>
  <c r="AH13" i="87"/>
  <c r="AH21" i="87"/>
  <c r="AH29" i="87"/>
  <c r="AH37" i="87"/>
  <c r="AM37" i="87" s="1"/>
  <c r="AH45" i="87"/>
  <c r="AH53" i="87"/>
  <c r="AH61" i="87"/>
  <c r="AH69" i="87"/>
  <c r="AH77" i="87"/>
  <c r="AH85" i="87"/>
  <c r="AH93" i="87"/>
  <c r="AH101" i="87"/>
  <c r="AH109" i="87"/>
  <c r="AH117" i="87"/>
  <c r="AH125" i="87"/>
  <c r="AH133" i="87"/>
  <c r="AH141" i="87"/>
  <c r="AH4" i="87"/>
  <c r="AH12" i="87"/>
  <c r="AH20" i="87"/>
  <c r="AH28" i="87"/>
  <c r="AN28" i="87" s="1"/>
  <c r="AH36" i="87"/>
  <c r="AH44" i="87"/>
  <c r="AH52" i="87"/>
  <c r="AH60" i="87"/>
  <c r="AH68" i="87"/>
  <c r="AH76" i="87"/>
  <c r="AH84" i="87"/>
  <c r="AH92" i="87"/>
  <c r="AH100" i="87"/>
  <c r="AH108" i="87"/>
  <c r="AH116" i="87"/>
  <c r="AO116" i="87" s="1"/>
  <c r="AH124" i="87"/>
  <c r="AH132" i="87"/>
  <c r="AH140" i="87"/>
  <c r="AI140" i="87" s="1"/>
  <c r="AH3" i="87"/>
  <c r="AH11" i="87"/>
  <c r="AH19" i="87"/>
  <c r="AH27" i="87"/>
  <c r="AH35" i="87"/>
  <c r="AH43" i="87"/>
  <c r="AH51" i="87"/>
  <c r="AH59" i="87"/>
  <c r="AI59" i="87" s="1"/>
  <c r="AH67" i="87"/>
  <c r="AH10" i="87"/>
  <c r="AH18" i="87"/>
  <c r="AH26" i="87"/>
  <c r="AH34" i="87"/>
  <c r="AH42" i="87"/>
  <c r="AH50" i="87"/>
  <c r="AH58" i="87"/>
  <c r="AH66" i="87"/>
  <c r="AH9" i="87"/>
  <c r="AH17" i="87"/>
  <c r="AH25" i="87"/>
  <c r="AH33" i="87"/>
  <c r="AJ33" i="87" s="1"/>
  <c r="AH41" i="87"/>
  <c r="AH49" i="87"/>
  <c r="AH57" i="87"/>
  <c r="AH65" i="87"/>
  <c r="AH73" i="87"/>
  <c r="AH81" i="87"/>
  <c r="AH89" i="87"/>
  <c r="AH97" i="87"/>
  <c r="AH105" i="87"/>
  <c r="AH113" i="87"/>
  <c r="AH121" i="87"/>
  <c r="AH8" i="87"/>
  <c r="AH16" i="87"/>
  <c r="AH24" i="87"/>
  <c r="AH32" i="87"/>
  <c r="AH40" i="87"/>
  <c r="AH48" i="87"/>
  <c r="AH56" i="87"/>
  <c r="AH64" i="87"/>
  <c r="AH72" i="87"/>
  <c r="AH80" i="87"/>
  <c r="AH88" i="87"/>
  <c r="AH96" i="87"/>
  <c r="AH104" i="87"/>
  <c r="AH112" i="87"/>
  <c r="AH120" i="87"/>
  <c r="AH87" i="87"/>
  <c r="AH95" i="87"/>
  <c r="AJ95" i="87" s="1"/>
  <c r="AH103" i="87"/>
  <c r="AH111" i="87"/>
  <c r="AK111" i="87" s="1"/>
  <c r="AH119" i="87"/>
  <c r="AH127" i="87"/>
  <c r="AH135" i="87"/>
  <c r="AH143" i="87"/>
  <c r="AH151" i="87"/>
  <c r="AH159" i="87"/>
  <c r="AH167" i="87"/>
  <c r="AM167" i="87" s="1"/>
  <c r="AH175" i="87"/>
  <c r="AH183" i="87"/>
  <c r="AH191" i="87"/>
  <c r="AH199" i="87"/>
  <c r="AH207" i="87"/>
  <c r="AH215" i="87"/>
  <c r="AH223" i="87"/>
  <c r="AL223" i="87" s="1"/>
  <c r="AH231" i="87"/>
  <c r="AH239" i="87"/>
  <c r="AH247" i="87"/>
  <c r="AH255" i="87"/>
  <c r="AH263" i="87"/>
  <c r="AH271" i="87"/>
  <c r="AH279" i="87"/>
  <c r="AH287" i="87"/>
  <c r="AH295" i="87"/>
  <c r="AH303" i="87"/>
  <c r="AH311" i="87"/>
  <c r="AH319" i="87"/>
  <c r="AH327" i="87"/>
  <c r="AH335" i="87"/>
  <c r="AH343" i="87"/>
  <c r="AH351" i="87"/>
  <c r="AH359" i="87"/>
  <c r="AH367" i="87"/>
  <c r="AH375" i="87"/>
  <c r="AH383" i="87"/>
  <c r="AH391" i="87"/>
  <c r="AH399" i="87"/>
  <c r="AH407" i="87"/>
  <c r="AH415" i="87"/>
  <c r="AH423" i="87"/>
  <c r="AH431" i="87"/>
  <c r="AH439" i="87"/>
  <c r="AH447" i="87"/>
  <c r="AI447" i="87" s="1"/>
  <c r="AH455" i="87"/>
  <c r="AH463" i="87"/>
  <c r="AH471" i="87"/>
  <c r="AH479" i="87"/>
  <c r="AH487" i="87"/>
  <c r="AH495" i="87"/>
  <c r="AH503" i="87"/>
  <c r="AH511" i="87"/>
  <c r="AH86" i="87"/>
  <c r="AH94" i="87"/>
  <c r="AH102" i="87"/>
  <c r="AH110" i="87"/>
  <c r="AH118" i="87"/>
  <c r="AH126" i="87"/>
  <c r="AH134" i="87"/>
  <c r="AH142" i="87"/>
  <c r="AH150" i="87"/>
  <c r="AH158" i="87"/>
  <c r="AH166" i="87"/>
  <c r="AH174" i="87"/>
  <c r="AN174" i="87" s="1"/>
  <c r="AH182" i="87"/>
  <c r="AH190" i="87"/>
  <c r="AH198" i="87"/>
  <c r="AL198" i="87" s="1"/>
  <c r="AH206" i="87"/>
  <c r="AH214" i="87"/>
  <c r="AH222" i="87"/>
  <c r="AH230" i="87"/>
  <c r="AH238" i="87"/>
  <c r="AH246" i="87"/>
  <c r="AH254" i="87"/>
  <c r="AH262" i="87"/>
  <c r="AH270" i="87"/>
  <c r="AH278" i="87"/>
  <c r="AH286" i="87"/>
  <c r="AH294" i="87"/>
  <c r="AH302" i="87"/>
  <c r="AH310" i="87"/>
  <c r="AH318" i="87"/>
  <c r="AH326" i="87"/>
  <c r="AH334" i="87"/>
  <c r="AH342" i="87"/>
  <c r="AH350" i="87"/>
  <c r="AH358" i="87"/>
  <c r="AH366" i="87"/>
  <c r="AM366" i="87" s="1"/>
  <c r="AH374" i="87"/>
  <c r="AH382" i="87"/>
  <c r="AH390" i="87"/>
  <c r="AH398" i="87"/>
  <c r="AH406" i="87"/>
  <c r="AH414" i="87"/>
  <c r="AH422" i="87"/>
  <c r="AH430" i="87"/>
  <c r="AH438" i="87"/>
  <c r="AH446" i="87"/>
  <c r="AH454" i="87"/>
  <c r="AN454" i="87" s="1"/>
  <c r="AH462" i="87"/>
  <c r="AH470" i="87"/>
  <c r="AH478" i="87"/>
  <c r="AH486" i="87"/>
  <c r="AH494" i="87"/>
  <c r="AH502" i="87"/>
  <c r="AH510" i="87"/>
  <c r="AH149" i="87"/>
  <c r="AH157" i="87"/>
  <c r="AH165" i="87"/>
  <c r="AH173" i="87"/>
  <c r="AH181" i="87"/>
  <c r="AH189" i="87"/>
  <c r="AH197" i="87"/>
  <c r="AH205" i="87"/>
  <c r="AH213" i="87"/>
  <c r="AH221" i="87"/>
  <c r="AH229" i="87"/>
  <c r="AH237" i="87"/>
  <c r="AH245" i="87"/>
  <c r="AH253" i="87"/>
  <c r="AL253" i="87" s="1"/>
  <c r="AH261" i="87"/>
  <c r="AH269" i="87"/>
  <c r="AH277" i="87"/>
  <c r="AH285" i="87"/>
  <c r="AH293" i="87"/>
  <c r="AH301" i="87"/>
  <c r="AH309" i="87"/>
  <c r="AI309" i="87" s="1"/>
  <c r="AH317" i="87"/>
  <c r="AH325" i="87"/>
  <c r="AH333" i="87"/>
  <c r="AH341" i="87"/>
  <c r="AH349" i="87"/>
  <c r="AH357" i="87"/>
  <c r="AH365" i="87"/>
  <c r="AH373" i="87"/>
  <c r="AH381" i="87"/>
  <c r="AH389" i="87"/>
  <c r="AH397" i="87"/>
  <c r="AH405" i="87"/>
  <c r="AH413" i="87"/>
  <c r="AH421" i="87"/>
  <c r="AI421" i="87" s="1"/>
  <c r="AH429" i="87"/>
  <c r="AH437" i="87"/>
  <c r="AH445" i="87"/>
  <c r="AH453" i="87"/>
  <c r="AH461" i="87"/>
  <c r="AH469" i="87"/>
  <c r="AH477" i="87"/>
  <c r="AK477" i="87" s="1"/>
  <c r="AH485" i="87"/>
  <c r="AH493" i="87"/>
  <c r="AH501" i="87"/>
  <c r="AH509" i="87"/>
  <c r="AH517" i="87"/>
  <c r="AH525" i="87"/>
  <c r="AH533" i="87"/>
  <c r="AH541" i="87"/>
  <c r="AH549" i="87"/>
  <c r="AH557" i="87"/>
  <c r="AH565" i="87"/>
  <c r="AH573" i="87"/>
  <c r="AH148" i="87"/>
  <c r="AH156" i="87"/>
  <c r="AH164" i="87"/>
  <c r="AH172" i="87"/>
  <c r="AH180" i="87"/>
  <c r="AH188" i="87"/>
  <c r="AH196" i="87"/>
  <c r="AH204" i="87"/>
  <c r="AL204" i="87" s="1"/>
  <c r="AH212" i="87"/>
  <c r="AH220" i="87"/>
  <c r="AH228" i="87"/>
  <c r="AK228" i="87" s="1"/>
  <c r="AH236" i="87"/>
  <c r="AH244" i="87"/>
  <c r="AH252" i="87"/>
  <c r="AH260" i="87"/>
  <c r="AH268" i="87"/>
  <c r="AH276" i="87"/>
  <c r="AH284" i="87"/>
  <c r="AH292" i="87"/>
  <c r="AH300" i="87"/>
  <c r="AH308" i="87"/>
  <c r="AH316" i="87"/>
  <c r="AH324" i="87"/>
  <c r="AH332" i="87"/>
  <c r="AN332" i="87" s="1"/>
  <c r="AH340" i="87"/>
  <c r="AH348" i="87"/>
  <c r="AH356" i="87"/>
  <c r="AH364" i="87"/>
  <c r="AH372" i="87"/>
  <c r="AH380" i="87"/>
  <c r="AH388" i="87"/>
  <c r="AH396" i="87"/>
  <c r="AH404" i="87"/>
  <c r="AH412" i="87"/>
  <c r="AH420" i="87"/>
  <c r="AK420" i="87" s="1"/>
  <c r="AH428" i="87"/>
  <c r="AH436" i="87"/>
  <c r="AH444" i="87"/>
  <c r="AH452" i="87"/>
  <c r="AH460" i="87"/>
  <c r="AO460" i="87" s="1"/>
  <c r="AH468" i="87"/>
  <c r="AH476" i="87"/>
  <c r="AH484" i="87"/>
  <c r="AH492" i="87"/>
  <c r="AH500" i="87"/>
  <c r="AH508" i="87"/>
  <c r="AH516" i="87"/>
  <c r="AH524" i="87"/>
  <c r="AH532" i="87"/>
  <c r="AH540" i="87"/>
  <c r="AH548" i="87"/>
  <c r="AH556" i="87"/>
  <c r="AH564" i="87"/>
  <c r="AH75" i="87"/>
  <c r="AH83" i="87"/>
  <c r="AH91" i="87"/>
  <c r="AH99" i="87"/>
  <c r="AH107" i="87"/>
  <c r="AH115" i="87"/>
  <c r="AH123" i="87"/>
  <c r="AH131" i="87"/>
  <c r="AH139" i="87"/>
  <c r="AH147" i="87"/>
  <c r="AH155" i="87"/>
  <c r="AH163" i="87"/>
  <c r="AH171" i="87"/>
  <c r="AH179" i="87"/>
  <c r="AH187" i="87"/>
  <c r="AH195" i="87"/>
  <c r="AH203" i="87"/>
  <c r="AH211" i="87"/>
  <c r="AH219" i="87"/>
  <c r="AH227" i="87"/>
  <c r="AI227" i="87" s="1"/>
  <c r="AH235" i="87"/>
  <c r="AH243" i="87"/>
  <c r="AH251" i="87"/>
  <c r="AI251" i="87" s="1"/>
  <c r="AH259" i="87"/>
  <c r="AH267" i="87"/>
  <c r="AH275" i="87"/>
  <c r="AH283" i="87"/>
  <c r="AH291" i="87"/>
  <c r="AH299" i="87"/>
  <c r="AH307" i="87"/>
  <c r="AH315" i="87"/>
  <c r="AH323" i="87"/>
  <c r="AH331" i="87"/>
  <c r="AH339" i="87"/>
  <c r="AH347" i="87"/>
  <c r="AH355" i="87"/>
  <c r="AH363" i="87"/>
  <c r="AH371" i="87"/>
  <c r="AH379" i="87"/>
  <c r="AH387" i="87"/>
  <c r="AH395" i="87"/>
  <c r="AH403" i="87"/>
  <c r="AH411" i="87"/>
  <c r="AH419" i="87"/>
  <c r="AI419" i="87" s="1"/>
  <c r="AH427" i="87"/>
  <c r="AH435" i="87"/>
  <c r="AH443" i="87"/>
  <c r="AH451" i="87"/>
  <c r="AH459" i="87"/>
  <c r="AH467" i="87"/>
  <c r="AH475" i="87"/>
  <c r="AM475" i="87" s="1"/>
  <c r="AH483" i="87"/>
  <c r="AK483" i="87" s="1"/>
  <c r="AH491" i="87"/>
  <c r="AH499" i="87"/>
  <c r="AH74" i="87"/>
  <c r="AH82" i="87"/>
  <c r="AH90" i="87"/>
  <c r="AH98" i="87"/>
  <c r="AH106" i="87"/>
  <c r="AH114" i="87"/>
  <c r="AO114" i="87" s="1"/>
  <c r="AH122" i="87"/>
  <c r="AH130" i="87"/>
  <c r="AH138" i="87"/>
  <c r="AH146" i="87"/>
  <c r="AH154" i="87"/>
  <c r="AH162" i="87"/>
  <c r="AH170" i="87"/>
  <c r="AK170" i="87" s="1"/>
  <c r="AH178" i="87"/>
  <c r="AH186" i="87"/>
  <c r="AH194" i="87"/>
  <c r="AN194" i="87" s="1"/>
  <c r="AH202" i="87"/>
  <c r="AH210" i="87"/>
  <c r="AH218" i="87"/>
  <c r="AH226" i="87"/>
  <c r="AH234" i="87"/>
  <c r="AH242" i="87"/>
  <c r="AH250" i="87"/>
  <c r="AH258" i="87"/>
  <c r="AJ258" i="87" s="1"/>
  <c r="AH266" i="87"/>
  <c r="AH274" i="87"/>
  <c r="AH282" i="87"/>
  <c r="AH290" i="87"/>
  <c r="AH298" i="87"/>
  <c r="AH306" i="87"/>
  <c r="AH314" i="87"/>
  <c r="AM314" i="87" s="1"/>
  <c r="AH322" i="87"/>
  <c r="AH330" i="87"/>
  <c r="AH338" i="87"/>
  <c r="AH346" i="87"/>
  <c r="AH354" i="87"/>
  <c r="AH362" i="87"/>
  <c r="AL362" i="87" s="1"/>
  <c r="AH370" i="87"/>
  <c r="AH378" i="87"/>
  <c r="AH386" i="87"/>
  <c r="AH394" i="87"/>
  <c r="AH402" i="87"/>
  <c r="AH410" i="87"/>
  <c r="AH418" i="87"/>
  <c r="AH426" i="87"/>
  <c r="AH434" i="87"/>
  <c r="AH442" i="87"/>
  <c r="AH450" i="87"/>
  <c r="AI450" i="87" s="1"/>
  <c r="AH458" i="87"/>
  <c r="AH466" i="87"/>
  <c r="AH474" i="87"/>
  <c r="AH482" i="87"/>
  <c r="AH490" i="87"/>
  <c r="AH498" i="87"/>
  <c r="AH129" i="87"/>
  <c r="AH137" i="87"/>
  <c r="AH145" i="87"/>
  <c r="AH153" i="87"/>
  <c r="AH161" i="87"/>
  <c r="AH169" i="87"/>
  <c r="AN169" i="87" s="1"/>
  <c r="AH177" i="87"/>
  <c r="AH185" i="87"/>
  <c r="AH193" i="87"/>
  <c r="AH201" i="87"/>
  <c r="AH209" i="87"/>
  <c r="AH217" i="87"/>
  <c r="AH225" i="87"/>
  <c r="AH233" i="87"/>
  <c r="AI233" i="87" s="1"/>
  <c r="AH241" i="87"/>
  <c r="AL241" i="87" s="1"/>
  <c r="AH249" i="87"/>
  <c r="AK249" i="87" s="1"/>
  <c r="AH257" i="87"/>
  <c r="AH265" i="87"/>
  <c r="AH273" i="87"/>
  <c r="AH281" i="87"/>
  <c r="AH289" i="87"/>
  <c r="AH297" i="87"/>
  <c r="AH305" i="87"/>
  <c r="AH313" i="87"/>
  <c r="AH321" i="87"/>
  <c r="AH329" i="87"/>
  <c r="AH337" i="87"/>
  <c r="AH345" i="87"/>
  <c r="AH353" i="87"/>
  <c r="AH361" i="87"/>
  <c r="AM361" i="87" s="1"/>
  <c r="AH369" i="87"/>
  <c r="AH377" i="87"/>
  <c r="AH385" i="87"/>
  <c r="AH393" i="87"/>
  <c r="AH401" i="87"/>
  <c r="AH409" i="87"/>
  <c r="AH417" i="87"/>
  <c r="AH425" i="87"/>
  <c r="AH433" i="87"/>
  <c r="AH441" i="87"/>
  <c r="AH449" i="87"/>
  <c r="AN449" i="87" s="1"/>
  <c r="AH457" i="87"/>
  <c r="AH465" i="87"/>
  <c r="AH473" i="87"/>
  <c r="AH481" i="87"/>
  <c r="AH489" i="87"/>
  <c r="AH497" i="87"/>
  <c r="AH505" i="87"/>
  <c r="AH513" i="87"/>
  <c r="AH521" i="87"/>
  <c r="AH529" i="87"/>
  <c r="AH128" i="87"/>
  <c r="AH136" i="87"/>
  <c r="AH144" i="87"/>
  <c r="AO144" i="87" s="1"/>
  <c r="AH152" i="87"/>
  <c r="AH160" i="87"/>
  <c r="AH168" i="87"/>
  <c r="AO168" i="87" s="1"/>
  <c r="AH176" i="87"/>
  <c r="AH184" i="87"/>
  <c r="AH192" i="87"/>
  <c r="AH200" i="87"/>
  <c r="AH208" i="87"/>
  <c r="AH216" i="87"/>
  <c r="AK216" i="87" s="1"/>
  <c r="AH224" i="87"/>
  <c r="AJ224" i="87" s="1"/>
  <c r="AH232" i="87"/>
  <c r="AH240" i="87"/>
  <c r="AH248" i="87"/>
  <c r="AH256" i="87"/>
  <c r="AH264" i="87"/>
  <c r="AH272" i="87"/>
  <c r="AH280" i="87"/>
  <c r="AH288" i="87"/>
  <c r="AH296" i="87"/>
  <c r="AH304" i="87"/>
  <c r="AH312" i="87"/>
  <c r="AH320" i="87"/>
  <c r="AH328" i="87"/>
  <c r="AH336" i="87"/>
  <c r="AK336" i="87" s="1"/>
  <c r="AH344" i="87"/>
  <c r="AH352" i="87"/>
  <c r="AH360" i="87"/>
  <c r="AH368" i="87"/>
  <c r="AH376" i="87"/>
  <c r="AH384" i="87"/>
  <c r="AH392" i="87"/>
  <c r="AH400" i="87"/>
  <c r="AH408" i="87"/>
  <c r="AH416" i="87"/>
  <c r="AJ416" i="87" s="1"/>
  <c r="AH424" i="87"/>
  <c r="AH432" i="87"/>
  <c r="AH440" i="87"/>
  <c r="AH448" i="87"/>
  <c r="AH456" i="87"/>
  <c r="AH464" i="87"/>
  <c r="AH472" i="87"/>
  <c r="AH480" i="87"/>
  <c r="AI480" i="87" s="1"/>
  <c r="AH488" i="87"/>
  <c r="AH496" i="87"/>
  <c r="AH504" i="87"/>
  <c r="AH512" i="87"/>
  <c r="AH520" i="87"/>
  <c r="AH528" i="87"/>
  <c r="AH519" i="87"/>
  <c r="AH527" i="87"/>
  <c r="AH535" i="87"/>
  <c r="AH543" i="87"/>
  <c r="AH551" i="87"/>
  <c r="AH559" i="87"/>
  <c r="AH567" i="87"/>
  <c r="AH575" i="87"/>
  <c r="AH583" i="87"/>
  <c r="AH591" i="87"/>
  <c r="AO591" i="87" s="1"/>
  <c r="AH599" i="87"/>
  <c r="AH607" i="87"/>
  <c r="AH615" i="87"/>
  <c r="AH623" i="87"/>
  <c r="AH631" i="87"/>
  <c r="AH639" i="87"/>
  <c r="AH647" i="87"/>
  <c r="AH655" i="87"/>
  <c r="AJ655" i="87" s="1"/>
  <c r="AH663" i="87"/>
  <c r="AH671" i="87"/>
  <c r="AN671" i="87" s="1"/>
  <c r="AH679" i="87"/>
  <c r="AM679" i="87" s="1"/>
  <c r="AH687" i="87"/>
  <c r="AH695" i="87"/>
  <c r="AH703" i="87"/>
  <c r="AH711" i="87"/>
  <c r="AL711" i="87" s="1"/>
  <c r="AH719" i="87"/>
  <c r="AO719" i="87" s="1"/>
  <c r="AH727" i="87"/>
  <c r="AH735" i="87"/>
  <c r="AJ735" i="87" s="1"/>
  <c r="AH743" i="87"/>
  <c r="AH751" i="87"/>
  <c r="AH759" i="87"/>
  <c r="AH767" i="87"/>
  <c r="AH775" i="87"/>
  <c r="AH783" i="87"/>
  <c r="AJ783" i="87" s="1"/>
  <c r="AH791" i="87"/>
  <c r="AH799" i="87"/>
  <c r="AJ799" i="87" s="1"/>
  <c r="AH807" i="87"/>
  <c r="AH815" i="87"/>
  <c r="AH823" i="87"/>
  <c r="AH831" i="87"/>
  <c r="AH839" i="87"/>
  <c r="AH847" i="87"/>
  <c r="AO847" i="87" s="1"/>
  <c r="AH855" i="87"/>
  <c r="AH863" i="87"/>
  <c r="AJ863" i="87" s="1"/>
  <c r="AH871" i="87"/>
  <c r="AH879" i="87"/>
  <c r="AH887" i="87"/>
  <c r="AH895" i="87"/>
  <c r="AH903" i="87"/>
  <c r="AH911" i="87"/>
  <c r="AO911" i="87" s="1"/>
  <c r="AH919" i="87"/>
  <c r="AH927" i="87"/>
  <c r="AH935" i="87"/>
  <c r="AH518" i="87"/>
  <c r="AH526" i="87"/>
  <c r="AH534" i="87"/>
  <c r="AH542" i="87"/>
  <c r="AH550" i="87"/>
  <c r="AH558" i="87"/>
  <c r="AH566" i="87"/>
  <c r="AH574" i="87"/>
  <c r="AH582" i="87"/>
  <c r="AH590" i="87"/>
  <c r="AH598" i="87"/>
  <c r="AH606" i="87"/>
  <c r="AH614" i="87"/>
  <c r="AH622" i="87"/>
  <c r="AN622" i="87" s="1"/>
  <c r="AH630" i="87"/>
  <c r="AH638" i="87"/>
  <c r="AH646" i="87"/>
  <c r="AH654" i="87"/>
  <c r="AH662" i="87"/>
  <c r="AH670" i="87"/>
  <c r="AH678" i="87"/>
  <c r="AH686" i="87"/>
  <c r="AO686" i="87" s="1"/>
  <c r="AH694" i="87"/>
  <c r="AL694" i="87" s="1"/>
  <c r="AH702" i="87"/>
  <c r="AH710" i="87"/>
  <c r="AH718" i="87"/>
  <c r="AH726" i="87"/>
  <c r="AI726" i="87" s="1"/>
  <c r="AH734" i="87"/>
  <c r="AH742" i="87"/>
  <c r="AH750" i="87"/>
  <c r="AO750" i="87" s="1"/>
  <c r="AH758" i="87"/>
  <c r="AH766" i="87"/>
  <c r="AH774" i="87"/>
  <c r="AH782" i="87"/>
  <c r="AH790" i="87"/>
  <c r="AH798" i="87"/>
  <c r="AH806" i="87"/>
  <c r="AH814" i="87"/>
  <c r="AO814" i="87" s="1"/>
  <c r="AH822" i="87"/>
  <c r="AH830" i="87"/>
  <c r="AH838" i="87"/>
  <c r="AH846" i="87"/>
  <c r="AH854" i="87"/>
  <c r="AI854" i="87" s="1"/>
  <c r="AH862" i="87"/>
  <c r="AH870" i="87"/>
  <c r="AH878" i="87"/>
  <c r="AJ878" i="87" s="1"/>
  <c r="AH886" i="87"/>
  <c r="AH894" i="87"/>
  <c r="AH902" i="87"/>
  <c r="AH910" i="87"/>
  <c r="AH918" i="87"/>
  <c r="AH926" i="87"/>
  <c r="AH934" i="87"/>
  <c r="AM934" i="87" s="1"/>
  <c r="AH581" i="87"/>
  <c r="AH589" i="87"/>
  <c r="AH597" i="87"/>
  <c r="AH605" i="87"/>
  <c r="AH613" i="87"/>
  <c r="AH621" i="87"/>
  <c r="AH629" i="87"/>
  <c r="AH637" i="87"/>
  <c r="AH645" i="87"/>
  <c r="AH653" i="87"/>
  <c r="AH661" i="87"/>
  <c r="AH669" i="87"/>
  <c r="AH677" i="87"/>
  <c r="AH685" i="87"/>
  <c r="AH693" i="87"/>
  <c r="AH701" i="87"/>
  <c r="AM701" i="87" s="1"/>
  <c r="AH709" i="87"/>
  <c r="AH717" i="87"/>
  <c r="AH725" i="87"/>
  <c r="AH733" i="87"/>
  <c r="AH741" i="87"/>
  <c r="AH749" i="87"/>
  <c r="AH757" i="87"/>
  <c r="AL757" i="87" s="1"/>
  <c r="AH765" i="87"/>
  <c r="AM765" i="87" s="1"/>
  <c r="AH773" i="87"/>
  <c r="AH781" i="87"/>
  <c r="AK781" i="87" s="1"/>
  <c r="AH789" i="87"/>
  <c r="AH797" i="87"/>
  <c r="AH805" i="87"/>
  <c r="AH813" i="87"/>
  <c r="AH821" i="87"/>
  <c r="AH829" i="87"/>
  <c r="AM829" i="87" s="1"/>
  <c r="AH837" i="87"/>
  <c r="AH845" i="87"/>
  <c r="AH853" i="87"/>
  <c r="AI853" i="87" s="1"/>
  <c r="AH861" i="87"/>
  <c r="AH869" i="87"/>
  <c r="AH877" i="87"/>
  <c r="AH885" i="87"/>
  <c r="AH893" i="87"/>
  <c r="AK893" i="87" s="1"/>
  <c r="AH901" i="87"/>
  <c r="AH909" i="87"/>
  <c r="AH917" i="87"/>
  <c r="AH925" i="87"/>
  <c r="AH933" i="87"/>
  <c r="AH941" i="87"/>
  <c r="AH949" i="87"/>
  <c r="AJ949" i="87" s="1"/>
  <c r="AH957" i="87"/>
  <c r="AH965" i="87"/>
  <c r="AH572" i="87"/>
  <c r="AH580" i="87"/>
  <c r="AH588" i="87"/>
  <c r="AH596" i="87"/>
  <c r="AH604" i="87"/>
  <c r="AH612" i="87"/>
  <c r="AH620" i="87"/>
  <c r="AH628" i="87"/>
  <c r="AO628" i="87" s="1"/>
  <c r="AH636" i="87"/>
  <c r="AH644" i="87"/>
  <c r="AH652" i="87"/>
  <c r="AH660" i="87"/>
  <c r="AH668" i="87"/>
  <c r="AH676" i="87"/>
  <c r="AH684" i="87"/>
  <c r="AK684" i="87" s="1"/>
  <c r="AH692" i="87"/>
  <c r="AL692" i="87" s="1"/>
  <c r="AH700" i="87"/>
  <c r="AH708" i="87"/>
  <c r="AH716" i="87"/>
  <c r="AH724" i="87"/>
  <c r="AH732" i="87"/>
  <c r="AH740" i="87"/>
  <c r="AH748" i="87"/>
  <c r="AI748" i="87" s="1"/>
  <c r="AH756" i="87"/>
  <c r="AH764" i="87"/>
  <c r="AH772" i="87"/>
  <c r="AH780" i="87"/>
  <c r="AH788" i="87"/>
  <c r="AH796" i="87"/>
  <c r="AJ796" i="87" s="1"/>
  <c r="AH804" i="87"/>
  <c r="AH812" i="87"/>
  <c r="AH820" i="87"/>
  <c r="AH828" i="87"/>
  <c r="AO828" i="87" s="1"/>
  <c r="AH836" i="87"/>
  <c r="AH844" i="87"/>
  <c r="AH852" i="87"/>
  <c r="AH860" i="87"/>
  <c r="AH868" i="87"/>
  <c r="AH876" i="87"/>
  <c r="AI876" i="87" s="1"/>
  <c r="AH884" i="87"/>
  <c r="AH892" i="87"/>
  <c r="AH900" i="87"/>
  <c r="AH908" i="87"/>
  <c r="AO908" i="87" s="1"/>
  <c r="AH916" i="87"/>
  <c r="AH924" i="87"/>
  <c r="AH932" i="87"/>
  <c r="AH940" i="87"/>
  <c r="AH948" i="87"/>
  <c r="AH956" i="87"/>
  <c r="AH964" i="87"/>
  <c r="AH507" i="87"/>
  <c r="AH515" i="87"/>
  <c r="AH523" i="87"/>
  <c r="AH531" i="87"/>
  <c r="AH539" i="87"/>
  <c r="AH547" i="87"/>
  <c r="AH555" i="87"/>
  <c r="AH563" i="87"/>
  <c r="AH571" i="87"/>
  <c r="AH579" i="87"/>
  <c r="AH587" i="87"/>
  <c r="AH595" i="87"/>
  <c r="AH603" i="87"/>
  <c r="AH611" i="87"/>
  <c r="AH619" i="87"/>
  <c r="AH627" i="87"/>
  <c r="AH635" i="87"/>
  <c r="AH643" i="87"/>
  <c r="AH651" i="87"/>
  <c r="AK651" i="87" s="1"/>
  <c r="AH659" i="87"/>
  <c r="AH667" i="87"/>
  <c r="AM667" i="87" s="1"/>
  <c r="AH675" i="87"/>
  <c r="AK675" i="87" s="1"/>
  <c r="AH683" i="87"/>
  <c r="AH691" i="87"/>
  <c r="AH699" i="87"/>
  <c r="AH707" i="87"/>
  <c r="AH715" i="87"/>
  <c r="AH723" i="87"/>
  <c r="AL723" i="87" s="1"/>
  <c r="AH731" i="87"/>
  <c r="AH739" i="87"/>
  <c r="AH747" i="87"/>
  <c r="AH755" i="87"/>
  <c r="AH763" i="87"/>
  <c r="AH771" i="87"/>
  <c r="AH779" i="87"/>
  <c r="AH787" i="87"/>
  <c r="AH795" i="87"/>
  <c r="AH803" i="87"/>
  <c r="AH811" i="87"/>
  <c r="AH819" i="87"/>
  <c r="AH827" i="87"/>
  <c r="AH835" i="87"/>
  <c r="AH843" i="87"/>
  <c r="AH851" i="87"/>
  <c r="AM851" i="87" s="1"/>
  <c r="AH859" i="87"/>
  <c r="AH867" i="87"/>
  <c r="AJ867" i="87" s="1"/>
  <c r="AH875" i="87"/>
  <c r="AH883" i="87"/>
  <c r="AH891" i="87"/>
  <c r="AH899" i="87"/>
  <c r="AH907" i="87"/>
  <c r="AH915" i="87"/>
  <c r="AM915" i="87" s="1"/>
  <c r="AH923" i="87"/>
  <c r="AH931" i="87"/>
  <c r="AH506" i="87"/>
  <c r="AH514" i="87"/>
  <c r="AH522" i="87"/>
  <c r="AH530" i="87"/>
  <c r="AH538" i="87"/>
  <c r="AH546" i="87"/>
  <c r="AH554" i="87"/>
  <c r="AH562" i="87"/>
  <c r="AH570" i="87"/>
  <c r="AH578" i="87"/>
  <c r="AH586" i="87"/>
  <c r="AH594" i="87"/>
  <c r="AH602" i="87"/>
  <c r="AH610" i="87"/>
  <c r="AH618" i="87"/>
  <c r="AK618" i="87" s="1"/>
  <c r="AH626" i="87"/>
  <c r="AH634" i="87"/>
  <c r="AH642" i="87"/>
  <c r="AN642" i="87" s="1"/>
  <c r="AH650" i="87"/>
  <c r="AH658" i="87"/>
  <c r="AH666" i="87"/>
  <c r="AH674" i="87"/>
  <c r="AH682" i="87"/>
  <c r="AH690" i="87"/>
  <c r="AH698" i="87"/>
  <c r="AH706" i="87"/>
  <c r="AH714" i="87"/>
  <c r="AH722" i="87"/>
  <c r="AH730" i="87"/>
  <c r="AH738" i="87"/>
  <c r="AH746" i="87"/>
  <c r="AH754" i="87"/>
  <c r="AH762" i="87"/>
  <c r="AH770" i="87"/>
  <c r="AH778" i="87"/>
  <c r="AH786" i="87"/>
  <c r="AH794" i="87"/>
  <c r="AI794" i="87" s="1"/>
  <c r="AH802" i="87"/>
  <c r="AO802" i="87" s="1"/>
  <c r="AH810" i="87"/>
  <c r="AH818" i="87"/>
  <c r="AH826" i="87"/>
  <c r="AN826" i="87" s="1"/>
  <c r="AH834" i="87"/>
  <c r="AH842" i="87"/>
  <c r="AK842" i="87" s="1"/>
  <c r="AH850" i="87"/>
  <c r="AH858" i="87"/>
  <c r="AH866" i="87"/>
  <c r="AJ866" i="87" s="1"/>
  <c r="AH874" i="87"/>
  <c r="AH882" i="87"/>
  <c r="AH890" i="87"/>
  <c r="AH898" i="87"/>
  <c r="AH906" i="87"/>
  <c r="AH914" i="87"/>
  <c r="AH922" i="87"/>
  <c r="AH930" i="87"/>
  <c r="AO930" i="87" s="1"/>
  <c r="AH537" i="87"/>
  <c r="AH545" i="87"/>
  <c r="AH553" i="87"/>
  <c r="AH561" i="87"/>
  <c r="AH569" i="87"/>
  <c r="AH577" i="87"/>
  <c r="AH585" i="87"/>
  <c r="AH593" i="87"/>
  <c r="AH601" i="87"/>
  <c r="AH609" i="87"/>
  <c r="AH617" i="87"/>
  <c r="AH625" i="87"/>
  <c r="AH633" i="87"/>
  <c r="AH641" i="87"/>
  <c r="AH649" i="87"/>
  <c r="AH657" i="87"/>
  <c r="AH665" i="87"/>
  <c r="AH673" i="87"/>
  <c r="AH681" i="87"/>
  <c r="AH689" i="87"/>
  <c r="AH697" i="87"/>
  <c r="AK697" i="87" s="1"/>
  <c r="AH705" i="87"/>
  <c r="AH713" i="87"/>
  <c r="AH721" i="87"/>
  <c r="AH729" i="87"/>
  <c r="AN729" i="87" s="1"/>
  <c r="AH737" i="87"/>
  <c r="AH745" i="87"/>
  <c r="AH753" i="87"/>
  <c r="AL753" i="87" s="1"/>
  <c r="AH761" i="87"/>
  <c r="AH769" i="87"/>
  <c r="AH777" i="87"/>
  <c r="AH785" i="87"/>
  <c r="AH793" i="87"/>
  <c r="AI793" i="87" s="1"/>
  <c r="AH801" i="87"/>
  <c r="AH809" i="87"/>
  <c r="AH817" i="87"/>
  <c r="AH825" i="87"/>
  <c r="AH833" i="87"/>
  <c r="AH841" i="87"/>
  <c r="AH849" i="87"/>
  <c r="AH857" i="87"/>
  <c r="AI857" i="87" s="1"/>
  <c r="AH865" i="87"/>
  <c r="AL865" i="87" s="1"/>
  <c r="AH873" i="87"/>
  <c r="AH881" i="87"/>
  <c r="AO881" i="87" s="1"/>
  <c r="AH889" i="87"/>
  <c r="AH897" i="87"/>
  <c r="AH905" i="87"/>
  <c r="AH913" i="87"/>
  <c r="AH921" i="87"/>
  <c r="AI921" i="87" s="1"/>
  <c r="AH929" i="87"/>
  <c r="AL929" i="87" s="1"/>
  <c r="AH937" i="87"/>
  <c r="AH945" i="87"/>
  <c r="AL945" i="87" s="1"/>
  <c r="AH953" i="87"/>
  <c r="AH961" i="87"/>
  <c r="AH536" i="87"/>
  <c r="AH544" i="87"/>
  <c r="AH552" i="87"/>
  <c r="AH560" i="87"/>
  <c r="AH568" i="87"/>
  <c r="AH576" i="87"/>
  <c r="AH584" i="87"/>
  <c r="AH592" i="87"/>
  <c r="AH600" i="87"/>
  <c r="AH608" i="87"/>
  <c r="AH616" i="87"/>
  <c r="AO616" i="87" s="1"/>
  <c r="AH624" i="87"/>
  <c r="AH632" i="87"/>
  <c r="AH640" i="87"/>
  <c r="AH648" i="87"/>
  <c r="AH656" i="87"/>
  <c r="AH664" i="87"/>
  <c r="AH672" i="87"/>
  <c r="AI672" i="87" s="1"/>
  <c r="AH680" i="87"/>
  <c r="AL680" i="87" s="1"/>
  <c r="AH688" i="87"/>
  <c r="AH696" i="87"/>
  <c r="AO696" i="87" s="1"/>
  <c r="AH704" i="87"/>
  <c r="AH712" i="87"/>
  <c r="AH720" i="87"/>
  <c r="AH728" i="87"/>
  <c r="AH736" i="87"/>
  <c r="AH744" i="87"/>
  <c r="AO744" i="87" s="1"/>
  <c r="AH752" i="87"/>
  <c r="AH760" i="87"/>
  <c r="AI760" i="87" s="1"/>
  <c r="AH768" i="87"/>
  <c r="AH776" i="87"/>
  <c r="AH784" i="87"/>
  <c r="AH792" i="87"/>
  <c r="AK792" i="87" s="1"/>
  <c r="AH800" i="87"/>
  <c r="AH808" i="87"/>
  <c r="AN808" i="87" s="1"/>
  <c r="AH816" i="87"/>
  <c r="AH824" i="87"/>
  <c r="AI824" i="87" s="1"/>
  <c r="AH832" i="87"/>
  <c r="AH840" i="87"/>
  <c r="AH848" i="87"/>
  <c r="AH856" i="87"/>
  <c r="AK856" i="87" s="1"/>
  <c r="AH864" i="87"/>
  <c r="AH872" i="87"/>
  <c r="AK872" i="87" s="1"/>
  <c r="AH880" i="87"/>
  <c r="AH888" i="87"/>
  <c r="AO888" i="87" s="1"/>
  <c r="AH896" i="87"/>
  <c r="AH904" i="87"/>
  <c r="AH912" i="87"/>
  <c r="AH920" i="87"/>
  <c r="AH928" i="87"/>
  <c r="AH936" i="87"/>
  <c r="AK936" i="87" s="1"/>
  <c r="AH944" i="87"/>
  <c r="AH952" i="87"/>
  <c r="AO952" i="87" s="1"/>
  <c r="AH943" i="87"/>
  <c r="AH951" i="87"/>
  <c r="AH959" i="87"/>
  <c r="AH967" i="87"/>
  <c r="AH975" i="87"/>
  <c r="AO975" i="87" s="1"/>
  <c r="AH983" i="87"/>
  <c r="AH991" i="87"/>
  <c r="AM991" i="87" s="1"/>
  <c r="AH999" i="87"/>
  <c r="AH1007" i="87"/>
  <c r="AH1015" i="87"/>
  <c r="AH1023" i="87"/>
  <c r="AH1031" i="87"/>
  <c r="AH1039" i="87"/>
  <c r="AM1039" i="87" s="1"/>
  <c r="AH1047" i="87"/>
  <c r="AL1047" i="87" s="1"/>
  <c r="AH1055" i="87"/>
  <c r="AJ1055" i="87" s="1"/>
  <c r="AH1063" i="87"/>
  <c r="AH1071" i="87"/>
  <c r="AO1071" i="87" s="1"/>
  <c r="AH1079" i="87"/>
  <c r="AH1087" i="87"/>
  <c r="AH1095" i="87"/>
  <c r="AL1095" i="87" s="1"/>
  <c r="AH1103" i="87"/>
  <c r="AO1103" i="87" s="1"/>
  <c r="AH1111" i="87"/>
  <c r="AL1111" i="87" s="1"/>
  <c r="AH1119" i="87"/>
  <c r="AJ1119" i="87" s="1"/>
  <c r="AH1127" i="87"/>
  <c r="AN1127" i="87" s="1"/>
  <c r="AH1135" i="87"/>
  <c r="AI1135" i="87" s="1"/>
  <c r="AH1143" i="87"/>
  <c r="AH1151" i="87"/>
  <c r="AH1159" i="87"/>
  <c r="AH1167" i="87"/>
  <c r="AO1167" i="87" s="1"/>
  <c r="AH1175" i="87"/>
  <c r="AL1175" i="87" s="1"/>
  <c r="AH1183" i="87"/>
  <c r="AJ1183" i="87" s="1"/>
  <c r="AH1191" i="87"/>
  <c r="AO1191" i="87" s="1"/>
  <c r="AH1199" i="87"/>
  <c r="AI1199" i="87" s="1"/>
  <c r="AH1207" i="87"/>
  <c r="AM1207" i="87" s="1"/>
  <c r="AH1215" i="87"/>
  <c r="AH1223" i="87"/>
  <c r="AH1231" i="87"/>
  <c r="AN1231" i="87" s="1"/>
  <c r="AH1239" i="87"/>
  <c r="AM1239" i="87" s="1"/>
  <c r="AH1247" i="87"/>
  <c r="AJ1247" i="87" s="1"/>
  <c r="AH1255" i="87"/>
  <c r="AN1255" i="87" s="1"/>
  <c r="AH1263" i="87"/>
  <c r="AH1271" i="87"/>
  <c r="AH1279" i="87"/>
  <c r="AH1287" i="87"/>
  <c r="AK1287" i="87" s="1"/>
  <c r="AH1295" i="87"/>
  <c r="AI1295" i="87" s="1"/>
  <c r="AH1303" i="87"/>
  <c r="AM1303" i="87" s="1"/>
  <c r="AH1311" i="87"/>
  <c r="AJ1311" i="87" s="1"/>
  <c r="AH1319" i="87"/>
  <c r="AH1327" i="87"/>
  <c r="AN1327" i="87" s="1"/>
  <c r="AH1335" i="87"/>
  <c r="AO1335" i="87" s="1"/>
  <c r="AH1343" i="87"/>
  <c r="AH1351" i="87"/>
  <c r="AM1351" i="87" s="1"/>
  <c r="AH1359" i="87"/>
  <c r="AN1359" i="87" s="1"/>
  <c r="AH942" i="87"/>
  <c r="AH950" i="87"/>
  <c r="AH958" i="87"/>
  <c r="AH966" i="87"/>
  <c r="AH974" i="87"/>
  <c r="AH982" i="87"/>
  <c r="AH990" i="87"/>
  <c r="AH998" i="87"/>
  <c r="AM998" i="87" s="1"/>
  <c r="AH1006" i="87"/>
  <c r="AH1014" i="87"/>
  <c r="AH1022" i="87"/>
  <c r="AH1030" i="87"/>
  <c r="AH1038" i="87"/>
  <c r="AH1046" i="87"/>
  <c r="AH1054" i="87"/>
  <c r="AH1062" i="87"/>
  <c r="AM1062" i="87" s="1"/>
  <c r="AH1070" i="87"/>
  <c r="AO1070" i="87" s="1"/>
  <c r="AH1078" i="87"/>
  <c r="AH1086" i="87"/>
  <c r="AH1094" i="87"/>
  <c r="AM1094" i="87" s="1"/>
  <c r="AH1102" i="87"/>
  <c r="AH1110" i="87"/>
  <c r="AH1118" i="87"/>
  <c r="AL1118" i="87" s="1"/>
  <c r="AH1126" i="87"/>
  <c r="AN1126" i="87" s="1"/>
  <c r="AH1134" i="87"/>
  <c r="AO1134" i="87" s="1"/>
  <c r="AH1142" i="87"/>
  <c r="AM1142" i="87" s="1"/>
  <c r="AH1150" i="87"/>
  <c r="AK1150" i="87" s="1"/>
  <c r="AH1158" i="87"/>
  <c r="AN1158" i="87" s="1"/>
  <c r="AH1166" i="87"/>
  <c r="AL1166" i="87" s="1"/>
  <c r="AH1174" i="87"/>
  <c r="AH1182" i="87"/>
  <c r="AH1190" i="87"/>
  <c r="AI1190" i="87" s="1"/>
  <c r="AH1198" i="87"/>
  <c r="AO1198" i="87" s="1"/>
  <c r="AH1206" i="87"/>
  <c r="AN1206" i="87" s="1"/>
  <c r="AH1214" i="87"/>
  <c r="AJ1214" i="87" s="1"/>
  <c r="AH1222" i="87"/>
  <c r="AM1222" i="87" s="1"/>
  <c r="AH1230" i="87"/>
  <c r="AL1230" i="87" s="1"/>
  <c r="AH1238" i="87"/>
  <c r="AH1246" i="87"/>
  <c r="AO1246" i="87" s="1"/>
  <c r="AH1254" i="87"/>
  <c r="AI1254" i="87" s="1"/>
  <c r="AH1262" i="87"/>
  <c r="AL1262" i="87" s="1"/>
  <c r="AH1270" i="87"/>
  <c r="AM1270" i="87" s="1"/>
  <c r="AH1278" i="87"/>
  <c r="AH1286" i="87"/>
  <c r="AI1286" i="87" s="1"/>
  <c r="AH1294" i="87"/>
  <c r="AL1294" i="87" s="1"/>
  <c r="AH1302" i="87"/>
  <c r="AH1310" i="87"/>
  <c r="AH1318" i="87"/>
  <c r="AI1318" i="87" s="1"/>
  <c r="AH1326" i="87"/>
  <c r="AO1326" i="87" s="1"/>
  <c r="AH1334" i="87"/>
  <c r="AN1334" i="87" s="1"/>
  <c r="AH1342" i="87"/>
  <c r="AL1342" i="87" s="1"/>
  <c r="AH1350" i="87"/>
  <c r="AI1350" i="87" s="1"/>
  <c r="AH1358" i="87"/>
  <c r="AL1358" i="87" s="1"/>
  <c r="AH973" i="87"/>
  <c r="AH981" i="87"/>
  <c r="AH989" i="87"/>
  <c r="AL989" i="87" s="1"/>
  <c r="AH997" i="87"/>
  <c r="AO997" i="87" s="1"/>
  <c r="AH1005" i="87"/>
  <c r="AH1013" i="87"/>
  <c r="AH1021" i="87"/>
  <c r="AH1029" i="87"/>
  <c r="AH1037" i="87"/>
  <c r="AH1045" i="87"/>
  <c r="AH1053" i="87"/>
  <c r="AH1061" i="87"/>
  <c r="AO1061" i="87" s="1"/>
  <c r="AH1069" i="87"/>
  <c r="AM1069" i="87" s="1"/>
  <c r="AH1077" i="87"/>
  <c r="AJ1077" i="87" s="1"/>
  <c r="AH1085" i="87"/>
  <c r="AM1085" i="87" s="1"/>
  <c r="AH1093" i="87"/>
  <c r="AH1101" i="87"/>
  <c r="AH1109" i="87"/>
  <c r="AN1109" i="87" s="1"/>
  <c r="AH1117" i="87"/>
  <c r="AM1117" i="87" s="1"/>
  <c r="AH1125" i="87"/>
  <c r="AN1125" i="87" s="1"/>
  <c r="AH1133" i="87"/>
  <c r="AM1133" i="87" s="1"/>
  <c r="AH1141" i="87"/>
  <c r="AI1141" i="87" s="1"/>
  <c r="AH1149" i="87"/>
  <c r="AL1149" i="87" s="1"/>
  <c r="AH1157" i="87"/>
  <c r="AJ1157" i="87" s="1"/>
  <c r="AH1165" i="87"/>
  <c r="AH1173" i="87"/>
  <c r="AK1173" i="87" s="1"/>
  <c r="AH1181" i="87"/>
  <c r="AN1181" i="87" s="1"/>
  <c r="AH1189" i="87"/>
  <c r="AK1189" i="87" s="1"/>
  <c r="AH1197" i="87"/>
  <c r="AL1197" i="87" s="1"/>
  <c r="AH1205" i="87"/>
  <c r="AO1205" i="87" s="1"/>
  <c r="AH1213" i="87"/>
  <c r="AO1213" i="87" s="1"/>
  <c r="AH1221" i="87"/>
  <c r="AK1221" i="87" s="1"/>
  <c r="AH1229" i="87"/>
  <c r="AH1237" i="87"/>
  <c r="AM1237" i="87" s="1"/>
  <c r="AH1245" i="87"/>
  <c r="AO1245" i="87" s="1"/>
  <c r="AH1253" i="87"/>
  <c r="AN1253" i="87" s="1"/>
  <c r="AH1261" i="87"/>
  <c r="AH1269" i="87"/>
  <c r="AO1269" i="87" s="1"/>
  <c r="AH1277" i="87"/>
  <c r="AO1277" i="87" s="1"/>
  <c r="AH1285" i="87"/>
  <c r="AK1285" i="87" s="1"/>
  <c r="AH1293" i="87"/>
  <c r="AH1301" i="87"/>
  <c r="AH1309" i="87"/>
  <c r="AM1309" i="87" s="1"/>
  <c r="AH1317" i="87"/>
  <c r="AN1317" i="87" s="1"/>
  <c r="AH1325" i="87"/>
  <c r="AL1325" i="87" s="1"/>
  <c r="AH1333" i="87"/>
  <c r="AK1333" i="87" s="1"/>
  <c r="AH1341" i="87"/>
  <c r="AO1341" i="87" s="1"/>
  <c r="AH1349" i="87"/>
  <c r="AK1349" i="87" s="1"/>
  <c r="AH1357" i="87"/>
  <c r="AH1365" i="87"/>
  <c r="AN1365" i="87" s="1"/>
  <c r="AH972" i="87"/>
  <c r="AO972" i="87" s="1"/>
  <c r="AH980" i="87"/>
  <c r="AH988" i="87"/>
  <c r="AN988" i="87" s="1"/>
  <c r="AH996" i="87"/>
  <c r="AH1004" i="87"/>
  <c r="AH1012" i="87"/>
  <c r="AL1012" i="87" s="1"/>
  <c r="AH1020" i="87"/>
  <c r="AH1028" i="87"/>
  <c r="AH1036" i="87"/>
  <c r="AO1036" i="87" s="1"/>
  <c r="AH1044" i="87"/>
  <c r="AH1052" i="87"/>
  <c r="AN1052" i="87" s="1"/>
  <c r="AH1060" i="87"/>
  <c r="AH1068" i="87"/>
  <c r="AH1076" i="87"/>
  <c r="AH1084" i="87"/>
  <c r="AH1092" i="87"/>
  <c r="AH1100" i="87"/>
  <c r="AO1100" i="87" s="1"/>
  <c r="AH1108" i="87"/>
  <c r="AO1108" i="87" s="1"/>
  <c r="AH1116" i="87"/>
  <c r="AN1116" i="87" s="1"/>
  <c r="AH1124" i="87"/>
  <c r="AH1132" i="87"/>
  <c r="AH1140" i="87"/>
  <c r="AH1148" i="87"/>
  <c r="AH1156" i="87"/>
  <c r="AO1156" i="87" s="1"/>
  <c r="AH1164" i="87"/>
  <c r="AL1164" i="87" s="1"/>
  <c r="AH1172" i="87"/>
  <c r="AO1172" i="87" s="1"/>
  <c r="AH1180" i="87"/>
  <c r="AM1180" i="87" s="1"/>
  <c r="AH1188" i="87"/>
  <c r="AH1196" i="87"/>
  <c r="AH1204" i="87"/>
  <c r="AK1204" i="87" s="1"/>
  <c r="AH1212" i="87"/>
  <c r="AJ1212" i="87" s="1"/>
  <c r="AH1220" i="87"/>
  <c r="AM1220" i="87" s="1"/>
  <c r="AH1228" i="87"/>
  <c r="AI1228" i="87" s="1"/>
  <c r="AH1236" i="87"/>
  <c r="AO1236" i="87" s="1"/>
  <c r="AH1244" i="87"/>
  <c r="AM1244" i="87" s="1"/>
  <c r="AH1252" i="87"/>
  <c r="AH1260" i="87"/>
  <c r="AI1260" i="87" s="1"/>
  <c r="AH1268" i="87"/>
  <c r="AL1268" i="87" s="1"/>
  <c r="AH1276" i="87"/>
  <c r="AJ1276" i="87" s="1"/>
  <c r="AH1284" i="87"/>
  <c r="AN1284" i="87" s="1"/>
  <c r="AH1292" i="87"/>
  <c r="AI1292" i="87" s="1"/>
  <c r="AH1300" i="87"/>
  <c r="AL1300" i="87" s="1"/>
  <c r="AH1308" i="87"/>
  <c r="AM1308" i="87" s="1"/>
  <c r="AH1316" i="87"/>
  <c r="AL1316" i="87" s="1"/>
  <c r="AH1324" i="87"/>
  <c r="AJ1324" i="87" s="1"/>
  <c r="AH1332" i="87"/>
  <c r="AH1340" i="87"/>
  <c r="AJ1340" i="87" s="1"/>
  <c r="AH1348" i="87"/>
  <c r="AL1348" i="87" s="1"/>
  <c r="AH1356" i="87"/>
  <c r="AI1356" i="87" s="1"/>
  <c r="AH1364" i="87"/>
  <c r="AO1364" i="87" s="1"/>
  <c r="AH1372" i="87"/>
  <c r="AM1372" i="87" s="1"/>
  <c r="AH939" i="87"/>
  <c r="AK939" i="87" s="1"/>
  <c r="AH947" i="87"/>
  <c r="AH955" i="87"/>
  <c r="AH963" i="87"/>
  <c r="AH971" i="87"/>
  <c r="AH979" i="87"/>
  <c r="AI979" i="87" s="1"/>
  <c r="AH987" i="87"/>
  <c r="AH995" i="87"/>
  <c r="AH1003" i="87"/>
  <c r="AK1003" i="87" s="1"/>
  <c r="AH1011" i="87"/>
  <c r="AN1011" i="87" s="1"/>
  <c r="AH1019" i="87"/>
  <c r="AH1027" i="87"/>
  <c r="AH1035" i="87"/>
  <c r="AH1043" i="87"/>
  <c r="AM1043" i="87" s="1"/>
  <c r="AH1051" i="87"/>
  <c r="AH1059" i="87"/>
  <c r="AH1067" i="87"/>
  <c r="AO1067" i="87" s="1"/>
  <c r="AH1075" i="87"/>
  <c r="AN1075" i="87" s="1"/>
  <c r="AH1083" i="87"/>
  <c r="AL1083" i="87" s="1"/>
  <c r="AH1091" i="87"/>
  <c r="AH1099" i="87"/>
  <c r="AN1099" i="87" s="1"/>
  <c r="AH1107" i="87"/>
  <c r="AM1107" i="87" s="1"/>
  <c r="AH1115" i="87"/>
  <c r="AL1115" i="87" s="1"/>
  <c r="AH1123" i="87"/>
  <c r="AH1131" i="87"/>
  <c r="AK1131" i="87" s="1"/>
  <c r="AH1139" i="87"/>
  <c r="AJ1139" i="87" s="1"/>
  <c r="AH1147" i="87"/>
  <c r="AO1147" i="87" s="1"/>
  <c r="AH1155" i="87"/>
  <c r="AH1163" i="87"/>
  <c r="AL1163" i="87" s="1"/>
  <c r="AH1171" i="87"/>
  <c r="AM1171" i="87" s="1"/>
  <c r="AH1179" i="87"/>
  <c r="AL1179" i="87" s="1"/>
  <c r="AH1187" i="87"/>
  <c r="AH1195" i="87"/>
  <c r="AK1195" i="87" s="1"/>
  <c r="AH1203" i="87"/>
  <c r="AK1203" i="87" s="1"/>
  <c r="AH1211" i="87"/>
  <c r="AL1211" i="87" s="1"/>
  <c r="AH1219" i="87"/>
  <c r="AO1219" i="87" s="1"/>
  <c r="AH1227" i="87"/>
  <c r="AK1227" i="87" s="1"/>
  <c r="AH1235" i="87"/>
  <c r="AN1235" i="87" s="1"/>
  <c r="AH1243" i="87"/>
  <c r="AL1243" i="87" s="1"/>
  <c r="AH1251" i="87"/>
  <c r="AM1251" i="87" s="1"/>
  <c r="AH1259" i="87"/>
  <c r="AI1259" i="87" s="1"/>
  <c r="AH1267" i="87"/>
  <c r="AM1267" i="87" s="1"/>
  <c r="AH1275" i="87"/>
  <c r="AL1275" i="87" s="1"/>
  <c r="AH1283" i="87"/>
  <c r="AO1283" i="87" s="1"/>
  <c r="AH1291" i="87"/>
  <c r="AH1299" i="87"/>
  <c r="AI1299" i="87" s="1"/>
  <c r="AH1307" i="87"/>
  <c r="AL1307" i="87" s="1"/>
  <c r="AH1315" i="87"/>
  <c r="AM1315" i="87" s="1"/>
  <c r="AH1323" i="87"/>
  <c r="AI1323" i="87" s="1"/>
  <c r="AH1331" i="87"/>
  <c r="AM1331" i="87" s="1"/>
  <c r="AH1339" i="87"/>
  <c r="AL1339" i="87" s="1"/>
  <c r="AH1347" i="87"/>
  <c r="AO1347" i="87" s="1"/>
  <c r="AH1355" i="87"/>
  <c r="AK1355" i="87" s="1"/>
  <c r="AH1363" i="87"/>
  <c r="AN1363" i="87" s="1"/>
  <c r="AH938" i="87"/>
  <c r="AM938" i="87" s="1"/>
  <c r="AH946" i="87"/>
  <c r="AH954" i="87"/>
  <c r="AH962" i="87"/>
  <c r="AI962" i="87" s="1"/>
  <c r="AH970" i="87"/>
  <c r="AH978" i="87"/>
  <c r="AH986" i="87"/>
  <c r="AH994" i="87"/>
  <c r="AJ994" i="87" s="1"/>
  <c r="AH1002" i="87"/>
  <c r="AM1002" i="87" s="1"/>
  <c r="AH1010" i="87"/>
  <c r="AH1018" i="87"/>
  <c r="AN1018" i="87" s="1"/>
  <c r="AH1026" i="87"/>
  <c r="AI1026" i="87" s="1"/>
  <c r="AH1034" i="87"/>
  <c r="AH1042" i="87"/>
  <c r="AH1050" i="87"/>
  <c r="AH1058" i="87"/>
  <c r="AO1058" i="87" s="1"/>
  <c r="AH1066" i="87"/>
  <c r="AM1066" i="87" s="1"/>
  <c r="AH1074" i="87"/>
  <c r="AO1074" i="87" s="1"/>
  <c r="AH1082" i="87"/>
  <c r="AJ1082" i="87" s="1"/>
  <c r="AH1090" i="87"/>
  <c r="AK1090" i="87" s="1"/>
  <c r="AH1098" i="87"/>
  <c r="AJ1098" i="87" s="1"/>
  <c r="AH1106" i="87"/>
  <c r="AH1114" i="87"/>
  <c r="AH1122" i="87"/>
  <c r="AL1122" i="87" s="1"/>
  <c r="AH1130" i="87"/>
  <c r="AJ1130" i="87" s="1"/>
  <c r="AH1138" i="87"/>
  <c r="AN1138" i="87" s="1"/>
  <c r="AH1146" i="87"/>
  <c r="AI1146" i="87" s="1"/>
  <c r="AH1154" i="87"/>
  <c r="AH1162" i="87"/>
  <c r="AH1170" i="87"/>
  <c r="AH1178" i="87"/>
  <c r="AH1186" i="87"/>
  <c r="AL1186" i="87" s="1"/>
  <c r="AH1194" i="87"/>
  <c r="AJ1194" i="87" s="1"/>
  <c r="AH1202" i="87"/>
  <c r="AL1202" i="87" s="1"/>
  <c r="AH1210" i="87"/>
  <c r="AM1210" i="87" s="1"/>
  <c r="AH1218" i="87"/>
  <c r="AK1218" i="87" s="1"/>
  <c r="AH1226" i="87"/>
  <c r="AH1234" i="87"/>
  <c r="AH1242" i="87"/>
  <c r="AL1242" i="87" s="1"/>
  <c r="AH1250" i="87"/>
  <c r="AK1250" i="87" s="1"/>
  <c r="AH1258" i="87"/>
  <c r="AL1258" i="87" s="1"/>
  <c r="AH1266" i="87"/>
  <c r="AL1266" i="87" s="1"/>
  <c r="AH1274" i="87"/>
  <c r="AI1274" i="87" s="1"/>
  <c r="AH1282" i="87"/>
  <c r="AH1290" i="87"/>
  <c r="AH1298" i="87"/>
  <c r="AH1306" i="87"/>
  <c r="AL1306" i="87" s="1"/>
  <c r="AH1314" i="87"/>
  <c r="AK1314" i="87" s="1"/>
  <c r="AH1322" i="87"/>
  <c r="AJ1322" i="87" s="1"/>
  <c r="AH1330" i="87"/>
  <c r="AI1330" i="87" s="1"/>
  <c r="AH1338" i="87"/>
  <c r="AI1338" i="87" s="1"/>
  <c r="AH1346" i="87"/>
  <c r="AK1346" i="87" s="1"/>
  <c r="AH1354" i="87"/>
  <c r="AJ1354" i="87" s="1"/>
  <c r="AH1362" i="87"/>
  <c r="AH969" i="87"/>
  <c r="AH977" i="87"/>
  <c r="AH985" i="87"/>
  <c r="AI985" i="87" s="1"/>
  <c r="AH993" i="87"/>
  <c r="AH1001" i="87"/>
  <c r="AH1009" i="87"/>
  <c r="AH1017" i="87"/>
  <c r="AH1025" i="87"/>
  <c r="AH1033" i="87"/>
  <c r="AH1041" i="87"/>
  <c r="AH1049" i="87"/>
  <c r="AI1049" i="87" s="1"/>
  <c r="AH1057" i="87"/>
  <c r="AH1065" i="87"/>
  <c r="AM1065" i="87" s="1"/>
  <c r="AH1073" i="87"/>
  <c r="AL1073" i="87" s="1"/>
  <c r="AH1081" i="87"/>
  <c r="AH1089" i="87"/>
  <c r="AH1097" i="87"/>
  <c r="AO1097" i="87" s="1"/>
  <c r="AH1105" i="87"/>
  <c r="AJ1105" i="87" s="1"/>
  <c r="AH1113" i="87"/>
  <c r="AN1113" i="87" s="1"/>
  <c r="AH1121" i="87"/>
  <c r="AI1121" i="87" s="1"/>
  <c r="AH1129" i="87"/>
  <c r="AL1129" i="87" s="1"/>
  <c r="AH1137" i="87"/>
  <c r="AJ1137" i="87" s="1"/>
  <c r="AH1145" i="87"/>
  <c r="AH1153" i="87"/>
  <c r="AH1161" i="87"/>
  <c r="AL1161" i="87" s="1"/>
  <c r="AH1169" i="87"/>
  <c r="AJ1169" i="87" s="1"/>
  <c r="AH1177" i="87"/>
  <c r="AI1177" i="87" s="1"/>
  <c r="AH1185" i="87"/>
  <c r="AL1185" i="87" s="1"/>
  <c r="AH1193" i="87"/>
  <c r="AL1193" i="87" s="1"/>
  <c r="AH1201" i="87"/>
  <c r="AL1201" i="87" s="1"/>
  <c r="AH1209" i="87"/>
  <c r="AH1217" i="87"/>
  <c r="AH1225" i="87"/>
  <c r="AH1233" i="87"/>
  <c r="AJ1233" i="87" s="1"/>
  <c r="AH1241" i="87"/>
  <c r="AO1241" i="87" s="1"/>
  <c r="AH1249" i="87"/>
  <c r="AK1249" i="87" s="1"/>
  <c r="AH1257" i="87"/>
  <c r="AN1257" i="87" s="1"/>
  <c r="AH1265" i="87"/>
  <c r="AI1265" i="87" s="1"/>
  <c r="AH1273" i="87"/>
  <c r="AH1281" i="87"/>
  <c r="AH1289" i="87"/>
  <c r="AJ1289" i="87" s="1"/>
  <c r="AH1297" i="87"/>
  <c r="AJ1297" i="87" s="1"/>
  <c r="AH1305" i="87"/>
  <c r="AO1305" i="87" s="1"/>
  <c r="AH1313" i="87"/>
  <c r="AI1313" i="87" s="1"/>
  <c r="AH1321" i="87"/>
  <c r="AO1321" i="87" s="1"/>
  <c r="AH1329" i="87"/>
  <c r="AK1329" i="87" s="1"/>
  <c r="AH1337" i="87"/>
  <c r="AH1345" i="87"/>
  <c r="AH1353" i="87"/>
  <c r="AI1353" i="87" s="1"/>
  <c r="AH1361" i="87"/>
  <c r="AJ1361" i="87" s="1"/>
  <c r="AH1369" i="87"/>
  <c r="AO1369" i="87" s="1"/>
  <c r="AH960" i="87"/>
  <c r="AH968" i="87"/>
  <c r="AH976" i="87"/>
  <c r="AH984" i="87"/>
  <c r="AH992" i="87"/>
  <c r="AH1000" i="87"/>
  <c r="AH1008" i="87"/>
  <c r="AH1016" i="87"/>
  <c r="AO1016" i="87" s="1"/>
  <c r="AH1024" i="87"/>
  <c r="AH1032" i="87"/>
  <c r="AH1040" i="87"/>
  <c r="AH1048" i="87"/>
  <c r="AH1056" i="87"/>
  <c r="AH1064" i="87"/>
  <c r="AH1072" i="87"/>
  <c r="AN1072" i="87" s="1"/>
  <c r="AH1080" i="87"/>
  <c r="AK1080" i="87" s="1"/>
  <c r="AH1088" i="87"/>
  <c r="AN1088" i="87" s="1"/>
  <c r="AH1096" i="87"/>
  <c r="AO1096" i="87" s="1"/>
  <c r="AH1104" i="87"/>
  <c r="AM1104" i="87" s="1"/>
  <c r="AH1112" i="87"/>
  <c r="AK1112" i="87" s="1"/>
  <c r="AH1120" i="87"/>
  <c r="AH1128" i="87"/>
  <c r="AH1136" i="87"/>
  <c r="AK1136" i="87" s="1"/>
  <c r="AH1144" i="87"/>
  <c r="AK1144" i="87" s="1"/>
  <c r="AH1152" i="87"/>
  <c r="AH1160" i="87"/>
  <c r="AH1168" i="87"/>
  <c r="AH1176" i="87"/>
  <c r="AK1176" i="87" s="1"/>
  <c r="AH1184" i="87"/>
  <c r="AH1192" i="87"/>
  <c r="AH1200" i="87"/>
  <c r="AK1200" i="87" s="1"/>
  <c r="AH1208" i="87"/>
  <c r="AK1208" i="87" s="1"/>
  <c r="AH1216" i="87"/>
  <c r="AH1224" i="87"/>
  <c r="AJ1224" i="87" s="1"/>
  <c r="AH1232" i="87"/>
  <c r="AJ1232" i="87" s="1"/>
  <c r="AH1240" i="87"/>
  <c r="AO1240" i="87" s="1"/>
  <c r="AH1248" i="87"/>
  <c r="AN1248" i="87" s="1"/>
  <c r="AH1256" i="87"/>
  <c r="AJ1256" i="87" s="1"/>
  <c r="AH1264" i="87"/>
  <c r="AJ1264" i="87" s="1"/>
  <c r="AH1272" i="87"/>
  <c r="AK1272" i="87" s="1"/>
  <c r="AH1280" i="87"/>
  <c r="AN1280" i="87" s="1"/>
  <c r="AH1288" i="87"/>
  <c r="AJ1288" i="87" s="1"/>
  <c r="AH1296" i="87"/>
  <c r="AM1296" i="87" s="1"/>
  <c r="AH1304" i="87"/>
  <c r="AK1304" i="87" s="1"/>
  <c r="AH1312" i="87"/>
  <c r="AN1312" i="87" s="1"/>
  <c r="AH1320" i="87"/>
  <c r="AH1328" i="87"/>
  <c r="AN1328" i="87" s="1"/>
  <c r="AH1336" i="87"/>
  <c r="AK1336" i="87" s="1"/>
  <c r="AH1344" i="87"/>
  <c r="AN1344" i="87" s="1"/>
  <c r="AH1352" i="87"/>
  <c r="AO1352" i="87" s="1"/>
  <c r="AH1360" i="87"/>
  <c r="AN1360" i="87" s="1"/>
  <c r="AH1368" i="87"/>
  <c r="AK1368" i="87" s="1"/>
  <c r="AH1376" i="87"/>
  <c r="AN1376" i="87" s="1"/>
  <c r="AH1367" i="87"/>
  <c r="AM1367" i="87" s="1"/>
  <c r="AH1375" i="87"/>
  <c r="AO1375" i="87" s="1"/>
  <c r="AH1383" i="87"/>
  <c r="AN1383" i="87" s="1"/>
  <c r="AH1391" i="87"/>
  <c r="AH1399" i="87"/>
  <c r="AO1399" i="87" s="1"/>
  <c r="AH1407" i="87"/>
  <c r="AO1407" i="87" s="1"/>
  <c r="AH1415" i="87"/>
  <c r="AM1415" i="87" s="1"/>
  <c r="AH1423" i="87"/>
  <c r="AH1431" i="87"/>
  <c r="AM1431" i="87" s="1"/>
  <c r="AH1439" i="87"/>
  <c r="AO1439" i="87" s="1"/>
  <c r="AH1447" i="87"/>
  <c r="AL1447" i="87" s="1"/>
  <c r="AH1455" i="87"/>
  <c r="AO1455" i="87" s="1"/>
  <c r="AH1463" i="87"/>
  <c r="AL1463" i="87" s="1"/>
  <c r="AH1471" i="87"/>
  <c r="AJ1471" i="87" s="1"/>
  <c r="AH1479" i="87"/>
  <c r="AO1479" i="87" s="1"/>
  <c r="AH1487" i="87"/>
  <c r="AN1487" i="87" s="1"/>
  <c r="AH1495" i="87"/>
  <c r="AN1495" i="87" s="1"/>
  <c r="AH1503" i="87"/>
  <c r="AN1503" i="87" s="1"/>
  <c r="AH1511" i="87"/>
  <c r="AI1511" i="87" s="1"/>
  <c r="AH1519" i="87"/>
  <c r="AI1519" i="87" s="1"/>
  <c r="AH1527" i="87"/>
  <c r="AL1527" i="87" s="1"/>
  <c r="AH1535" i="87"/>
  <c r="AJ1535" i="87" s="1"/>
  <c r="AH1543" i="87"/>
  <c r="AO1543" i="87" s="1"/>
  <c r="AH1551" i="87"/>
  <c r="AN1551" i="87" s="1"/>
  <c r="AH1559" i="87"/>
  <c r="AN1559" i="87" s="1"/>
  <c r="AH1567" i="87"/>
  <c r="AN1567" i="87" s="1"/>
  <c r="AH1575" i="87"/>
  <c r="AI1575" i="87" s="1"/>
  <c r="AH1583" i="87"/>
  <c r="AI1583" i="87" s="1"/>
  <c r="AH1591" i="87"/>
  <c r="AL1591" i="87" s="1"/>
  <c r="AH1599" i="87"/>
  <c r="AJ1599" i="87" s="1"/>
  <c r="AH1607" i="87"/>
  <c r="AO1607" i="87" s="1"/>
  <c r="AH1615" i="87"/>
  <c r="AN1615" i="87" s="1"/>
  <c r="AH1623" i="87"/>
  <c r="AN1623" i="87" s="1"/>
  <c r="AH1631" i="87"/>
  <c r="AN1631" i="87" s="1"/>
  <c r="AH1639" i="87"/>
  <c r="AI1639" i="87" s="1"/>
  <c r="AH1647" i="87"/>
  <c r="AI1647" i="87" s="1"/>
  <c r="AH1655" i="87"/>
  <c r="AL1655" i="87" s="1"/>
  <c r="AH1663" i="87"/>
  <c r="AJ1663" i="87" s="1"/>
  <c r="AH1671" i="87"/>
  <c r="AO1671" i="87" s="1"/>
  <c r="AH1679" i="87"/>
  <c r="AN1679" i="87" s="1"/>
  <c r="AH1687" i="87"/>
  <c r="AN1687" i="87" s="1"/>
  <c r="AH1695" i="87"/>
  <c r="AN1695" i="87" s="1"/>
  <c r="AH1703" i="87"/>
  <c r="AK1703" i="87" s="1"/>
  <c r="AH1711" i="87"/>
  <c r="AK1711" i="87" s="1"/>
  <c r="AH1719" i="87"/>
  <c r="AL1719" i="87" s="1"/>
  <c r="AH1727" i="87"/>
  <c r="AJ1727" i="87" s="1"/>
  <c r="AH1735" i="87"/>
  <c r="AO1735" i="87" s="1"/>
  <c r="AH1743" i="87"/>
  <c r="AN1743" i="87" s="1"/>
  <c r="AH1751" i="87"/>
  <c r="AN1751" i="87" s="1"/>
  <c r="AH1759" i="87"/>
  <c r="AN1759" i="87" s="1"/>
  <c r="AH1767" i="87"/>
  <c r="AK1767" i="87" s="1"/>
  <c r="AH1775" i="87"/>
  <c r="AK1775" i="87" s="1"/>
  <c r="AH1783" i="87"/>
  <c r="AL1783" i="87" s="1"/>
  <c r="AH1366" i="87"/>
  <c r="AI1366" i="87" s="1"/>
  <c r="AH1374" i="87"/>
  <c r="AH1382" i="87"/>
  <c r="AH1390" i="87"/>
  <c r="AH1398" i="87"/>
  <c r="AO1398" i="87" s="1"/>
  <c r="AH1406" i="87"/>
  <c r="AL1406" i="87" s="1"/>
  <c r="AH1414" i="87"/>
  <c r="AN1414" i="87" s="1"/>
  <c r="AH1422" i="87"/>
  <c r="AL1422" i="87" s="1"/>
  <c r="AH1430" i="87"/>
  <c r="AI1430" i="87" s="1"/>
  <c r="AH1438" i="87"/>
  <c r="AK1438" i="87" s="1"/>
  <c r="AH1446" i="87"/>
  <c r="AH1454" i="87"/>
  <c r="AL1454" i="87" s="1"/>
  <c r="AH1462" i="87"/>
  <c r="AI1462" i="87" s="1"/>
  <c r="AH1470" i="87"/>
  <c r="AN1470" i="87" s="1"/>
  <c r="AH1478" i="87"/>
  <c r="AM1478" i="87" s="1"/>
  <c r="AH1486" i="87"/>
  <c r="AM1486" i="87" s="1"/>
  <c r="AH1494" i="87"/>
  <c r="AM1494" i="87" s="1"/>
  <c r="AH1502" i="87"/>
  <c r="AJ1502" i="87" s="1"/>
  <c r="AH1510" i="87"/>
  <c r="AJ1510" i="87" s="1"/>
  <c r="AH1518" i="87"/>
  <c r="AK1518" i="87" s="1"/>
  <c r="AH1526" i="87"/>
  <c r="AI1526" i="87" s="1"/>
  <c r="AH1534" i="87"/>
  <c r="AN1534" i="87" s="1"/>
  <c r="AH1542" i="87"/>
  <c r="AM1542" i="87" s="1"/>
  <c r="AH1550" i="87"/>
  <c r="AM1550" i="87" s="1"/>
  <c r="AH1558" i="87"/>
  <c r="AM1558" i="87" s="1"/>
  <c r="AH1566" i="87"/>
  <c r="AJ1566" i="87" s="1"/>
  <c r="AH1574" i="87"/>
  <c r="AJ1574" i="87" s="1"/>
  <c r="AH1582" i="87"/>
  <c r="AK1582" i="87" s="1"/>
  <c r="AH1590" i="87"/>
  <c r="AI1590" i="87" s="1"/>
  <c r="AH1598" i="87"/>
  <c r="AN1598" i="87" s="1"/>
  <c r="AH1606" i="87"/>
  <c r="AM1606" i="87" s="1"/>
  <c r="AH1614" i="87"/>
  <c r="AM1614" i="87" s="1"/>
  <c r="AH1622" i="87"/>
  <c r="AM1622" i="87" s="1"/>
  <c r="AH1630" i="87"/>
  <c r="AJ1630" i="87" s="1"/>
  <c r="AH1638" i="87"/>
  <c r="AJ1638" i="87" s="1"/>
  <c r="AH1646" i="87"/>
  <c r="AK1646" i="87" s="1"/>
  <c r="AH1654" i="87"/>
  <c r="AI1654" i="87" s="1"/>
  <c r="AH1662" i="87"/>
  <c r="AN1662" i="87" s="1"/>
  <c r="AH1670" i="87"/>
  <c r="AM1670" i="87" s="1"/>
  <c r="AH1678" i="87"/>
  <c r="AM1678" i="87" s="1"/>
  <c r="AH1686" i="87"/>
  <c r="AM1686" i="87" s="1"/>
  <c r="AH1694" i="87"/>
  <c r="AJ1694" i="87" s="1"/>
  <c r="AH1702" i="87"/>
  <c r="AJ1702" i="87" s="1"/>
  <c r="AH1710" i="87"/>
  <c r="AK1710" i="87" s="1"/>
  <c r="AH1718" i="87"/>
  <c r="AI1718" i="87" s="1"/>
  <c r="AH1726" i="87"/>
  <c r="AN1726" i="87" s="1"/>
  <c r="AH1734" i="87"/>
  <c r="AM1734" i="87" s="1"/>
  <c r="AH1742" i="87"/>
  <c r="AM1742" i="87" s="1"/>
  <c r="AH1750" i="87"/>
  <c r="AM1750" i="87" s="1"/>
  <c r="AH1758" i="87"/>
  <c r="AJ1758" i="87" s="1"/>
  <c r="AH1766" i="87"/>
  <c r="AJ1766" i="87" s="1"/>
  <c r="AH1774" i="87"/>
  <c r="AK1774" i="87" s="1"/>
  <c r="AH1782" i="87"/>
  <c r="AI1782" i="87" s="1"/>
  <c r="AH1373" i="87"/>
  <c r="AO1373" i="87" s="1"/>
  <c r="AH1381" i="87"/>
  <c r="AN1381" i="87" s="1"/>
  <c r="AH1389" i="87"/>
  <c r="AM1389" i="87" s="1"/>
  <c r="AH1397" i="87"/>
  <c r="AK1397" i="87" s="1"/>
  <c r="AH1405" i="87"/>
  <c r="AH1413" i="87"/>
  <c r="AK1413" i="87" s="1"/>
  <c r="AH1421" i="87"/>
  <c r="AN1421" i="87" s="1"/>
  <c r="AH1429" i="87"/>
  <c r="AO1429" i="87" s="1"/>
  <c r="AH1437" i="87"/>
  <c r="AN1437" i="87" s="1"/>
  <c r="AH1445" i="87"/>
  <c r="AN1445" i="87" s="1"/>
  <c r="AH1453" i="87"/>
  <c r="AM1453" i="87" s="1"/>
  <c r="AH1461" i="87"/>
  <c r="AM1461" i="87" s="1"/>
  <c r="AH1469" i="87"/>
  <c r="AL1469" i="87" s="1"/>
  <c r="AH1477" i="87"/>
  <c r="AL1477" i="87" s="1"/>
  <c r="AH1485" i="87"/>
  <c r="AL1485" i="87" s="1"/>
  <c r="AH1493" i="87"/>
  <c r="AI1493" i="87" s="1"/>
  <c r="AH1501" i="87"/>
  <c r="AI1501" i="87" s="1"/>
  <c r="AH1509" i="87"/>
  <c r="AO1509" i="87" s="1"/>
  <c r="AH1517" i="87"/>
  <c r="AM1517" i="87" s="1"/>
  <c r="AH1525" i="87"/>
  <c r="AM1525" i="87" s="1"/>
  <c r="AH1533" i="87"/>
  <c r="AL1533" i="87" s="1"/>
  <c r="AH1541" i="87"/>
  <c r="AL1541" i="87" s="1"/>
  <c r="AH1549" i="87"/>
  <c r="AL1549" i="87" s="1"/>
  <c r="AH1557" i="87"/>
  <c r="AI1557" i="87" s="1"/>
  <c r="AH1565" i="87"/>
  <c r="AI1565" i="87" s="1"/>
  <c r="AH1573" i="87"/>
  <c r="AO1573" i="87" s="1"/>
  <c r="AH1581" i="87"/>
  <c r="AM1581" i="87" s="1"/>
  <c r="AH1589" i="87"/>
  <c r="AM1589" i="87" s="1"/>
  <c r="AH1597" i="87"/>
  <c r="AL1597" i="87" s="1"/>
  <c r="AH1605" i="87"/>
  <c r="AL1605" i="87" s="1"/>
  <c r="AH1613" i="87"/>
  <c r="AL1613" i="87" s="1"/>
  <c r="AH1621" i="87"/>
  <c r="AI1621" i="87" s="1"/>
  <c r="AH1629" i="87"/>
  <c r="AI1629" i="87" s="1"/>
  <c r="AH1637" i="87"/>
  <c r="AO1637" i="87" s="1"/>
  <c r="AH1645" i="87"/>
  <c r="AM1645" i="87" s="1"/>
  <c r="AH1653" i="87"/>
  <c r="AM1653" i="87" s="1"/>
  <c r="AH1661" i="87"/>
  <c r="AL1661" i="87" s="1"/>
  <c r="AH1669" i="87"/>
  <c r="AL1669" i="87" s="1"/>
  <c r="AH1677" i="87"/>
  <c r="AL1677" i="87" s="1"/>
  <c r="AH1685" i="87"/>
  <c r="AO1685" i="87" s="1"/>
  <c r="AH1693" i="87"/>
  <c r="AI1693" i="87" s="1"/>
  <c r="AH1701" i="87"/>
  <c r="AJ1701" i="87" s="1"/>
  <c r="AH1709" i="87"/>
  <c r="AM1709" i="87" s="1"/>
  <c r="AH1717" i="87"/>
  <c r="AM1717" i="87" s="1"/>
  <c r="AH1725" i="87"/>
  <c r="AL1725" i="87" s="1"/>
  <c r="AH1733" i="87"/>
  <c r="AL1733" i="87" s="1"/>
  <c r="AH1741" i="87"/>
  <c r="AL1741" i="87" s="1"/>
  <c r="AH1749" i="87"/>
  <c r="AO1749" i="87" s="1"/>
  <c r="AH1757" i="87"/>
  <c r="AI1757" i="87" s="1"/>
  <c r="AH1765" i="87"/>
  <c r="AJ1765" i="87" s="1"/>
  <c r="AH1773" i="87"/>
  <c r="AM1773" i="87" s="1"/>
  <c r="AH1781" i="87"/>
  <c r="AM1781" i="87" s="1"/>
  <c r="AH1789" i="87"/>
  <c r="AL1789" i="87" s="1"/>
  <c r="AH1380" i="87"/>
  <c r="AH1388" i="87"/>
  <c r="AJ1388" i="87" s="1"/>
  <c r="AH1396" i="87"/>
  <c r="AK1396" i="87" s="1"/>
  <c r="AH1404" i="87"/>
  <c r="AJ1404" i="87" s="1"/>
  <c r="AH1412" i="87"/>
  <c r="AN1412" i="87" s="1"/>
  <c r="AH1420" i="87"/>
  <c r="AI1420" i="87" s="1"/>
  <c r="AH1428" i="87"/>
  <c r="AO1428" i="87" s="1"/>
  <c r="AH1436" i="87"/>
  <c r="AL1436" i="87" s="1"/>
  <c r="AH1444" i="87"/>
  <c r="AH1452" i="87"/>
  <c r="AJ1452" i="87" s="1"/>
  <c r="AH1460" i="87"/>
  <c r="AJ1460" i="87" s="1"/>
  <c r="AH1468" i="87"/>
  <c r="AK1468" i="87" s="1"/>
  <c r="AH1476" i="87"/>
  <c r="AK1476" i="87" s="1"/>
  <c r="AH1484" i="87"/>
  <c r="AN1484" i="87" s="1"/>
  <c r="AH1492" i="87"/>
  <c r="AN1492" i="87" s="1"/>
  <c r="AH1500" i="87"/>
  <c r="AN1500" i="87" s="1"/>
  <c r="AH1508" i="87"/>
  <c r="AO1508" i="87" s="1"/>
  <c r="AH1516" i="87"/>
  <c r="AO1516" i="87" s="1"/>
  <c r="AH1524" i="87"/>
  <c r="AK1524" i="87" s="1"/>
  <c r="AH1532" i="87"/>
  <c r="AK1532" i="87" s="1"/>
  <c r="AH1540" i="87"/>
  <c r="AK1540" i="87" s="1"/>
  <c r="AH1548" i="87"/>
  <c r="AN1548" i="87" s="1"/>
  <c r="AH1556" i="87"/>
  <c r="AN1556" i="87" s="1"/>
  <c r="AH1564" i="87"/>
  <c r="AN1564" i="87" s="1"/>
  <c r="AH1572" i="87"/>
  <c r="AO1572" i="87" s="1"/>
  <c r="AH1580" i="87"/>
  <c r="AO1580" i="87" s="1"/>
  <c r="AH1588" i="87"/>
  <c r="AK1588" i="87" s="1"/>
  <c r="AH1596" i="87"/>
  <c r="AK1596" i="87" s="1"/>
  <c r="AH1604" i="87"/>
  <c r="AK1604" i="87" s="1"/>
  <c r="AH1612" i="87"/>
  <c r="AN1612" i="87" s="1"/>
  <c r="AH1620" i="87"/>
  <c r="AN1620" i="87" s="1"/>
  <c r="AH1628" i="87"/>
  <c r="AN1628" i="87" s="1"/>
  <c r="AH1636" i="87"/>
  <c r="AO1636" i="87" s="1"/>
  <c r="AH1644" i="87"/>
  <c r="AO1644" i="87" s="1"/>
  <c r="AH1652" i="87"/>
  <c r="AK1652" i="87" s="1"/>
  <c r="AH1660" i="87"/>
  <c r="AK1660" i="87" s="1"/>
  <c r="AH1668" i="87"/>
  <c r="AK1668" i="87" s="1"/>
  <c r="AH1676" i="87"/>
  <c r="AN1676" i="87" s="1"/>
  <c r="AH1684" i="87"/>
  <c r="AI1684" i="87" s="1"/>
  <c r="AH1692" i="87"/>
  <c r="AI1692" i="87" s="1"/>
  <c r="AH1700" i="87"/>
  <c r="AO1700" i="87" s="1"/>
  <c r="AH1708" i="87"/>
  <c r="AO1708" i="87" s="1"/>
  <c r="AH1716" i="87"/>
  <c r="AK1716" i="87" s="1"/>
  <c r="AH1724" i="87"/>
  <c r="AK1724" i="87" s="1"/>
  <c r="AH1732" i="87"/>
  <c r="AK1732" i="87" s="1"/>
  <c r="AH1740" i="87"/>
  <c r="AN1740" i="87" s="1"/>
  <c r="AH1748" i="87"/>
  <c r="AI1748" i="87" s="1"/>
  <c r="AH1756" i="87"/>
  <c r="AI1756" i="87" s="1"/>
  <c r="AH1764" i="87"/>
  <c r="AO1764" i="87" s="1"/>
  <c r="AH1772" i="87"/>
  <c r="AO1772" i="87" s="1"/>
  <c r="AH1780" i="87"/>
  <c r="AK1780" i="87" s="1"/>
  <c r="AH1788" i="87"/>
  <c r="AK1788" i="87" s="1"/>
  <c r="AH1371" i="87"/>
  <c r="AK1371" i="87" s="1"/>
  <c r="AH1379" i="87"/>
  <c r="AK1379" i="87" s="1"/>
  <c r="AH1387" i="87"/>
  <c r="AI1387" i="87" s="1"/>
  <c r="AH1395" i="87"/>
  <c r="AN1395" i="87" s="1"/>
  <c r="AH1403" i="87"/>
  <c r="AH1411" i="87"/>
  <c r="AO1411" i="87" s="1"/>
  <c r="AH1419" i="87"/>
  <c r="AJ1419" i="87" s="1"/>
  <c r="AH1427" i="87"/>
  <c r="AN1427" i="87" s="1"/>
  <c r="AH1435" i="87"/>
  <c r="AI1435" i="87" s="1"/>
  <c r="AH1443" i="87"/>
  <c r="AI1443" i="87" s="1"/>
  <c r="AH1451" i="87"/>
  <c r="AI1451" i="87" s="1"/>
  <c r="AH1459" i="87"/>
  <c r="AI1459" i="87" s="1"/>
  <c r="AH1467" i="87"/>
  <c r="AJ1467" i="87" s="1"/>
  <c r="AH1475" i="87"/>
  <c r="AM1475" i="87" s="1"/>
  <c r="AH1483" i="87"/>
  <c r="AM1483" i="87" s="1"/>
  <c r="AH1491" i="87"/>
  <c r="AM1491" i="87" s="1"/>
  <c r="AH1499" i="87"/>
  <c r="AN1499" i="87" s="1"/>
  <c r="AH1507" i="87"/>
  <c r="AN1507" i="87" s="1"/>
  <c r="AH1515" i="87"/>
  <c r="AJ1515" i="87" s="1"/>
  <c r="AH1523" i="87"/>
  <c r="AJ1523" i="87" s="1"/>
  <c r="AH1531" i="87"/>
  <c r="AJ1531" i="87" s="1"/>
  <c r="AH1539" i="87"/>
  <c r="AJ1539" i="87" s="1"/>
  <c r="AH1547" i="87"/>
  <c r="AM1547" i="87" s="1"/>
  <c r="AH1555" i="87"/>
  <c r="AM1555" i="87" s="1"/>
  <c r="AH1563" i="87"/>
  <c r="AN1563" i="87" s="1"/>
  <c r="AH1571" i="87"/>
  <c r="AN1571" i="87" s="1"/>
  <c r="AH1579" i="87"/>
  <c r="AJ1579" i="87" s="1"/>
  <c r="AH1587" i="87"/>
  <c r="AJ1587" i="87" s="1"/>
  <c r="AH1595" i="87"/>
  <c r="AJ1595" i="87" s="1"/>
  <c r="AH1603" i="87"/>
  <c r="AM1603" i="87" s="1"/>
  <c r="AH1611" i="87"/>
  <c r="AM1611" i="87" s="1"/>
  <c r="AH1619" i="87"/>
  <c r="AM1619" i="87" s="1"/>
  <c r="AH1627" i="87"/>
  <c r="AN1627" i="87" s="1"/>
  <c r="AH1635" i="87"/>
  <c r="AN1635" i="87" s="1"/>
  <c r="AH1643" i="87"/>
  <c r="AJ1643" i="87" s="1"/>
  <c r="AH1651" i="87"/>
  <c r="AJ1651" i="87" s="1"/>
  <c r="AH1659" i="87"/>
  <c r="AJ1659" i="87" s="1"/>
  <c r="AH1667" i="87"/>
  <c r="AM1667" i="87" s="1"/>
  <c r="AH1675" i="87"/>
  <c r="AO1675" i="87" s="1"/>
  <c r="AH1683" i="87"/>
  <c r="AO1683" i="87" s="1"/>
  <c r="AH1691" i="87"/>
  <c r="AN1691" i="87" s="1"/>
  <c r="AH1699" i="87"/>
  <c r="AN1699" i="87" s="1"/>
  <c r="AH1707" i="87"/>
  <c r="AJ1707" i="87" s="1"/>
  <c r="AH1715" i="87"/>
  <c r="AJ1715" i="87" s="1"/>
  <c r="AH1723" i="87"/>
  <c r="AJ1723" i="87" s="1"/>
  <c r="AH1731" i="87"/>
  <c r="AM1731" i="87" s="1"/>
  <c r="AH1739" i="87"/>
  <c r="AO1739" i="87" s="1"/>
  <c r="AH1747" i="87"/>
  <c r="AO1747" i="87" s="1"/>
  <c r="AH1755" i="87"/>
  <c r="AN1755" i="87" s="1"/>
  <c r="AH1763" i="87"/>
  <c r="AN1763" i="87" s="1"/>
  <c r="AH1771" i="87"/>
  <c r="AJ1771" i="87" s="1"/>
  <c r="AH1779" i="87"/>
  <c r="AJ1779" i="87" s="1"/>
  <c r="AH1787" i="87"/>
  <c r="AJ1787" i="87" s="1"/>
  <c r="AH1370" i="87"/>
  <c r="AH1378" i="87"/>
  <c r="AK1378" i="87" s="1"/>
  <c r="AH1386" i="87"/>
  <c r="AJ1386" i="87" s="1"/>
  <c r="AH1394" i="87"/>
  <c r="AI1394" i="87" s="1"/>
  <c r="AH1402" i="87"/>
  <c r="AM1402" i="87" s="1"/>
  <c r="AH1410" i="87"/>
  <c r="AI1410" i="87" s="1"/>
  <c r="AH1418" i="87"/>
  <c r="AJ1418" i="87" s="1"/>
  <c r="AH1426" i="87"/>
  <c r="AH1434" i="87"/>
  <c r="AI1434" i="87" s="1"/>
  <c r="AH1442" i="87"/>
  <c r="AI1442" i="87" s="1"/>
  <c r="AH1450" i="87"/>
  <c r="AO1450" i="87" s="1"/>
  <c r="AH1458" i="87"/>
  <c r="AO1458" i="87" s="1"/>
  <c r="AH1466" i="87"/>
  <c r="AL1466" i="87" s="1"/>
  <c r="AH1474" i="87"/>
  <c r="AL1474" i="87" s="1"/>
  <c r="AH1482" i="87"/>
  <c r="AL1482" i="87" s="1"/>
  <c r="AH1490" i="87"/>
  <c r="AO1490" i="87" s="1"/>
  <c r="AH1498" i="87"/>
  <c r="AM1498" i="87" s="1"/>
  <c r="AH1506" i="87"/>
  <c r="AI1506" i="87" s="1"/>
  <c r="AH1514" i="87"/>
  <c r="AI1514" i="87" s="1"/>
  <c r="AH1522" i="87"/>
  <c r="AI1522" i="87" s="1"/>
  <c r="AH1530" i="87"/>
  <c r="AL1530" i="87" s="1"/>
  <c r="AH1538" i="87"/>
  <c r="AL1538" i="87" s="1"/>
  <c r="AH1546" i="87"/>
  <c r="AL1546" i="87" s="1"/>
  <c r="AH1554" i="87"/>
  <c r="AO1554" i="87" s="1"/>
  <c r="AH1562" i="87"/>
  <c r="AM1562" i="87" s="1"/>
  <c r="AH1570" i="87"/>
  <c r="AI1570" i="87" s="1"/>
  <c r="AH1578" i="87"/>
  <c r="AI1578" i="87" s="1"/>
  <c r="AH1586" i="87"/>
  <c r="AI1586" i="87" s="1"/>
  <c r="AH1594" i="87"/>
  <c r="AL1594" i="87" s="1"/>
  <c r="AH1602" i="87"/>
  <c r="AL1602" i="87" s="1"/>
  <c r="AH1610" i="87"/>
  <c r="AL1610" i="87" s="1"/>
  <c r="AH1618" i="87"/>
  <c r="AO1618" i="87" s="1"/>
  <c r="AH1626" i="87"/>
  <c r="AM1626" i="87" s="1"/>
  <c r="AH1634" i="87"/>
  <c r="AI1634" i="87" s="1"/>
  <c r="AH1642" i="87"/>
  <c r="AI1642" i="87" s="1"/>
  <c r="AH1650" i="87"/>
  <c r="AI1650" i="87" s="1"/>
  <c r="AH1658" i="87"/>
  <c r="AL1658" i="87" s="1"/>
  <c r="AH1666" i="87"/>
  <c r="AN1666" i="87" s="1"/>
  <c r="AH1674" i="87"/>
  <c r="AN1674" i="87" s="1"/>
  <c r="AH1682" i="87"/>
  <c r="AO1682" i="87" s="1"/>
  <c r="AH1690" i="87"/>
  <c r="AM1690" i="87" s="1"/>
  <c r="AH1698" i="87"/>
  <c r="AI1698" i="87" s="1"/>
  <c r="AH1706" i="87"/>
  <c r="AI1706" i="87" s="1"/>
  <c r="AH1714" i="87"/>
  <c r="AI1714" i="87" s="1"/>
  <c r="AH1722" i="87"/>
  <c r="AL1722" i="87" s="1"/>
  <c r="AH1730" i="87"/>
  <c r="AN1730" i="87" s="1"/>
  <c r="AH1738" i="87"/>
  <c r="AN1738" i="87" s="1"/>
  <c r="AH1746" i="87"/>
  <c r="AO1746" i="87" s="1"/>
  <c r="AH1754" i="87"/>
  <c r="AM1754" i="87" s="1"/>
  <c r="AH1762" i="87"/>
  <c r="AI1762" i="87" s="1"/>
  <c r="AH1770" i="87"/>
  <c r="AI1770" i="87" s="1"/>
  <c r="AH1778" i="87"/>
  <c r="AI1778" i="87" s="1"/>
  <c r="AH1786" i="87"/>
  <c r="AL1786" i="87" s="1"/>
  <c r="AH1377" i="87"/>
  <c r="AK1377" i="87" s="1"/>
  <c r="AH1385" i="87"/>
  <c r="AO1385" i="87" s="1"/>
  <c r="AH1393" i="87"/>
  <c r="AH1401" i="87"/>
  <c r="AL1401" i="87" s="1"/>
  <c r="AH1409" i="87"/>
  <c r="AL1409" i="87" s="1"/>
  <c r="AH1417" i="87"/>
  <c r="AJ1417" i="87" s="1"/>
  <c r="AH1425" i="87"/>
  <c r="AI1425" i="87" s="1"/>
  <c r="AH1433" i="87"/>
  <c r="AO1433" i="87" s="1"/>
  <c r="AH1441" i="87"/>
  <c r="AI1441" i="87" s="1"/>
  <c r="AH1449" i="87"/>
  <c r="AO1449" i="87" s="1"/>
  <c r="AH1457" i="87"/>
  <c r="AH1465" i="87"/>
  <c r="AK1465" i="87" s="1"/>
  <c r="AH1473" i="87"/>
  <c r="AK1473" i="87" s="1"/>
  <c r="AH1481" i="87"/>
  <c r="AN1481" i="87" s="1"/>
  <c r="AH1489" i="87"/>
  <c r="AL1489" i="87" s="1"/>
  <c r="AH1497" i="87"/>
  <c r="AK1497" i="87" s="1"/>
  <c r="AH1505" i="87"/>
  <c r="AK1505" i="87" s="1"/>
  <c r="AH1513" i="87"/>
  <c r="AK1513" i="87" s="1"/>
  <c r="AH1521" i="87"/>
  <c r="AK1521" i="87" s="1"/>
  <c r="AH1529" i="87"/>
  <c r="AK1529" i="87" s="1"/>
  <c r="AH1537" i="87"/>
  <c r="AK1537" i="87" s="1"/>
  <c r="AH1545" i="87"/>
  <c r="AN1545" i="87" s="1"/>
  <c r="AH1553" i="87"/>
  <c r="AL1553" i="87" s="1"/>
  <c r="AH1561" i="87"/>
  <c r="AK1561" i="87" s="1"/>
  <c r="AH1569" i="87"/>
  <c r="AK1569" i="87" s="1"/>
  <c r="AH1577" i="87"/>
  <c r="AK1577" i="87" s="1"/>
  <c r="AH1585" i="87"/>
  <c r="AK1585" i="87" s="1"/>
  <c r="AH1593" i="87"/>
  <c r="AK1593" i="87" s="1"/>
  <c r="AH1601" i="87"/>
  <c r="AK1601" i="87" s="1"/>
  <c r="AH1609" i="87"/>
  <c r="AN1609" i="87" s="1"/>
  <c r="AH1617" i="87"/>
  <c r="AL1617" i="87" s="1"/>
  <c r="AH1625" i="87"/>
  <c r="AK1625" i="87" s="1"/>
  <c r="AH1633" i="87"/>
  <c r="AK1633" i="87" s="1"/>
  <c r="AH1641" i="87"/>
  <c r="AK1641" i="87" s="1"/>
  <c r="AH1649" i="87"/>
  <c r="AK1649" i="87" s="1"/>
  <c r="AH1657" i="87"/>
  <c r="AM1657" i="87" s="1"/>
  <c r="AH1665" i="87"/>
  <c r="AM1665" i="87" s="1"/>
  <c r="AH1673" i="87"/>
  <c r="AN1673" i="87" s="1"/>
  <c r="AH1681" i="87"/>
  <c r="AL1681" i="87" s="1"/>
  <c r="AH1689" i="87"/>
  <c r="AK1689" i="87" s="1"/>
  <c r="AH1697" i="87"/>
  <c r="AK1697" i="87" s="1"/>
  <c r="AH1705" i="87"/>
  <c r="AK1705" i="87" s="1"/>
  <c r="AH1713" i="87"/>
  <c r="AK1713" i="87" s="1"/>
  <c r="AH1721" i="87"/>
  <c r="AM1721" i="87" s="1"/>
  <c r="AH1729" i="87"/>
  <c r="AM1729" i="87" s="1"/>
  <c r="AH1737" i="87"/>
  <c r="AN1737" i="87" s="1"/>
  <c r="AH1745" i="87"/>
  <c r="AL1745" i="87" s="1"/>
  <c r="AH1753" i="87"/>
  <c r="AK1753" i="87" s="1"/>
  <c r="AH1761" i="87"/>
  <c r="AK1761" i="87" s="1"/>
  <c r="AH1769" i="87"/>
  <c r="AK1769" i="87" s="1"/>
  <c r="AH1777" i="87"/>
  <c r="AK1777" i="87" s="1"/>
  <c r="AH1785" i="87"/>
  <c r="AM1785" i="87" s="1"/>
  <c r="AH1384" i="87"/>
  <c r="AJ1384" i="87" s="1"/>
  <c r="AH1392" i="87"/>
  <c r="AJ1392" i="87" s="1"/>
  <c r="AH1400" i="87"/>
  <c r="AI1400" i="87" s="1"/>
  <c r="AH1408" i="87"/>
  <c r="AH1416" i="87"/>
  <c r="AJ1416" i="87" s="1"/>
  <c r="AH1424" i="87"/>
  <c r="AN1424" i="87" s="1"/>
  <c r="AH1432" i="87"/>
  <c r="AH1440" i="87"/>
  <c r="AN1440" i="87" s="1"/>
  <c r="AH1448" i="87"/>
  <c r="AJ1448" i="87" s="1"/>
  <c r="AH1456" i="87"/>
  <c r="AM1456" i="87" s="1"/>
  <c r="AH1464" i="87"/>
  <c r="AJ1464" i="87" s="1"/>
  <c r="AH1472" i="87"/>
  <c r="AM1472" i="87" s="1"/>
  <c r="AH1480" i="87"/>
  <c r="AK1480" i="87" s="1"/>
  <c r="AH1488" i="87"/>
  <c r="AO1488" i="87" s="1"/>
  <c r="AH1496" i="87"/>
  <c r="AO1496" i="87" s="1"/>
  <c r="AH1504" i="87"/>
  <c r="AO1504" i="87" s="1"/>
  <c r="AH1512" i="87"/>
  <c r="AO1512" i="87" s="1"/>
  <c r="AH1520" i="87"/>
  <c r="AJ1520" i="87" s="1"/>
  <c r="AH1528" i="87"/>
  <c r="AJ1528" i="87" s="1"/>
  <c r="AH1536" i="87"/>
  <c r="AM1536" i="87" s="1"/>
  <c r="AH1544" i="87"/>
  <c r="AK1544" i="87" s="1"/>
  <c r="AH1552" i="87"/>
  <c r="AO1552" i="87" s="1"/>
  <c r="AH1560" i="87"/>
  <c r="AO1560" i="87" s="1"/>
  <c r="AH1568" i="87"/>
  <c r="AO1568" i="87" s="1"/>
  <c r="AH1576" i="87"/>
  <c r="AO1576" i="87" s="1"/>
  <c r="AH1584" i="87"/>
  <c r="AJ1584" i="87" s="1"/>
  <c r="AH1592" i="87"/>
  <c r="AJ1592" i="87" s="1"/>
  <c r="AH1600" i="87"/>
  <c r="AM1600" i="87" s="1"/>
  <c r="AH1608" i="87"/>
  <c r="AK1608" i="87" s="1"/>
  <c r="AH1616" i="87"/>
  <c r="AO1616" i="87" s="1"/>
  <c r="AH1624" i="87"/>
  <c r="AO1624" i="87" s="1"/>
  <c r="AH1632" i="87"/>
  <c r="AO1632" i="87" s="1"/>
  <c r="AH1640" i="87"/>
  <c r="AO1640" i="87" s="1"/>
  <c r="AH1648" i="87"/>
  <c r="AJ1648" i="87" s="1"/>
  <c r="AH1656" i="87"/>
  <c r="AL1656" i="87" s="1"/>
  <c r="AH1664" i="87"/>
  <c r="AM1664" i="87" s="1"/>
  <c r="AH1672" i="87"/>
  <c r="AK1672" i="87" s="1"/>
  <c r="AH1680" i="87"/>
  <c r="AO1680" i="87" s="1"/>
  <c r="AH1688" i="87"/>
  <c r="AO1688" i="87" s="1"/>
  <c r="AH1696" i="87"/>
  <c r="AO1696" i="87" s="1"/>
  <c r="AH1704" i="87"/>
  <c r="AO1704" i="87" s="1"/>
  <c r="AH1712" i="87"/>
  <c r="AL1712" i="87" s="1"/>
  <c r="AH1720" i="87"/>
  <c r="AL1720" i="87" s="1"/>
  <c r="AH1728" i="87"/>
  <c r="AM1728" i="87" s="1"/>
  <c r="AH1736" i="87"/>
  <c r="AK1736" i="87" s="1"/>
  <c r="AH1744" i="87"/>
  <c r="AO1744" i="87" s="1"/>
  <c r="AH1752" i="87"/>
  <c r="AO1752" i="87" s="1"/>
  <c r="AH1760" i="87"/>
  <c r="AO1760" i="87" s="1"/>
  <c r="AH1768" i="87"/>
  <c r="AO1768" i="87" s="1"/>
  <c r="AH1776" i="87"/>
  <c r="AL1776" i="87" s="1"/>
  <c r="AH1784" i="87"/>
  <c r="AL1784" i="87" s="1"/>
  <c r="AH1793" i="87"/>
  <c r="AM1793" i="87" s="1"/>
  <c r="AH1794" i="87"/>
  <c r="AN1794" i="87" s="1"/>
  <c r="AH1795" i="87"/>
  <c r="AM1795" i="87" s="1"/>
  <c r="AH1797" i="87"/>
  <c r="AL1797" i="87" s="1"/>
  <c r="AH1790" i="87"/>
  <c r="AN1790" i="87" s="1"/>
  <c r="AH1798" i="87"/>
  <c r="AM1798" i="87" s="1"/>
  <c r="AD5" i="85"/>
  <c r="S5" i="88" s="1"/>
  <c r="AD11" i="85"/>
  <c r="S11" i="88" s="1"/>
  <c r="AD15" i="85"/>
  <c r="S15" i="88" s="1"/>
  <c r="AD21" i="85"/>
  <c r="AD25" i="85"/>
  <c r="AD27" i="85"/>
  <c r="S27" i="88" s="1"/>
  <c r="AD31" i="85"/>
  <c r="S31" i="88" s="1"/>
  <c r="AD33" i="85"/>
  <c r="AD35" i="85"/>
  <c r="S35" i="88" s="1"/>
  <c r="AE5" i="85"/>
  <c r="T5" i="88" s="1"/>
  <c r="AE11" i="85"/>
  <c r="T11" i="88" s="1"/>
  <c r="AE21" i="85"/>
  <c r="T21" i="88" s="1"/>
  <c r="AE25" i="85"/>
  <c r="T25" i="88" s="1"/>
  <c r="AE27" i="85"/>
  <c r="T27" i="88" s="1"/>
  <c r="AE31" i="85"/>
  <c r="T31" i="88" s="1"/>
  <c r="AE33" i="85"/>
  <c r="T33" i="88" s="1"/>
  <c r="AE35" i="85"/>
  <c r="T35" i="88" s="1"/>
  <c r="AE37" i="85"/>
  <c r="AE39" i="85"/>
  <c r="T39" i="88" s="1"/>
  <c r="AE41" i="85"/>
  <c r="T41" i="88" s="1"/>
  <c r="AE45" i="85"/>
  <c r="AE47" i="85"/>
  <c r="AE49" i="85"/>
  <c r="AF5" i="85"/>
  <c r="U5" i="88" s="1"/>
  <c r="AF7" i="85"/>
  <c r="U7" i="88" s="1"/>
  <c r="AF11" i="85"/>
  <c r="U11" i="88" s="1"/>
  <c r="AF21" i="85"/>
  <c r="U21" i="88" s="1"/>
  <c r="AF25" i="85"/>
  <c r="U25" i="88" s="1"/>
  <c r="AF27" i="85"/>
  <c r="U27" i="88" s="1"/>
  <c r="AF29" i="85"/>
  <c r="U29" i="88" s="1"/>
  <c r="AF31" i="85"/>
  <c r="U31" i="88" s="1"/>
  <c r="AF33" i="85"/>
  <c r="U33" i="88" s="1"/>
  <c r="AF35" i="85"/>
  <c r="U35" i="88" s="1"/>
  <c r="AF37" i="85"/>
  <c r="U37" i="88" s="1"/>
  <c r="AF39" i="85"/>
  <c r="U39" i="88" s="1"/>
  <c r="AF41" i="85"/>
  <c r="U41" i="88" s="1"/>
  <c r="AF45" i="85"/>
  <c r="U45" i="88" s="1"/>
  <c r="AF47" i="85"/>
  <c r="U47" i="88" s="1"/>
  <c r="AF49" i="85"/>
  <c r="U49" i="88" s="1"/>
  <c r="AD4" i="85"/>
  <c r="S4" i="88" s="1"/>
  <c r="AD6" i="85"/>
  <c r="AD8" i="85"/>
  <c r="S8" i="88" s="1"/>
  <c r="AD12" i="85"/>
  <c r="S12" i="88" s="1"/>
  <c r="AD14" i="85"/>
  <c r="S14" i="88" s="1"/>
  <c r="AD16" i="85"/>
  <c r="S16" i="88" s="1"/>
  <c r="AD20" i="85"/>
  <c r="AD22" i="85"/>
  <c r="AD24" i="85"/>
  <c r="S24" i="88" s="1"/>
  <c r="AD26" i="85"/>
  <c r="S26" i="88" s="1"/>
  <c r="AD28" i="85"/>
  <c r="S28" i="88" s="1"/>
  <c r="AD30" i="85"/>
  <c r="S30" i="88" s="1"/>
  <c r="AD34" i="85"/>
  <c r="AD38" i="85"/>
  <c r="AD42" i="85"/>
  <c r="S42" i="88" s="1"/>
  <c r="AD44" i="85"/>
  <c r="S44" i="88" s="1"/>
  <c r="AD46" i="85"/>
  <c r="S46" i="88" s="1"/>
  <c r="AD48" i="85"/>
  <c r="AE4" i="85"/>
  <c r="T4" i="88" s="1"/>
  <c r="AE6" i="85"/>
  <c r="T6" i="88" s="1"/>
  <c r="AE8" i="85"/>
  <c r="T8" i="88" s="1"/>
  <c r="AE12" i="85"/>
  <c r="T12" i="88" s="1"/>
  <c r="AE14" i="85"/>
  <c r="T14" i="88" s="1"/>
  <c r="AE16" i="85"/>
  <c r="T16" i="88" s="1"/>
  <c r="AE20" i="85"/>
  <c r="T20" i="88" s="1"/>
  <c r="AE22" i="85"/>
  <c r="T22" i="88" s="1"/>
  <c r="AE24" i="85"/>
  <c r="T24" i="88" s="1"/>
  <c r="AE26" i="85"/>
  <c r="T26" i="88" s="1"/>
  <c r="AE28" i="85"/>
  <c r="T28" i="88" s="1"/>
  <c r="AE30" i="85"/>
  <c r="T30" i="88" s="1"/>
  <c r="AE34" i="85"/>
  <c r="T34" i="88" s="1"/>
  <c r="AE38" i="85"/>
  <c r="T38" i="88" s="1"/>
  <c r="AE42" i="85"/>
  <c r="T42" i="88" s="1"/>
  <c r="AE44" i="85"/>
  <c r="T44" i="88" s="1"/>
  <c r="AE46" i="85"/>
  <c r="T46" i="88" s="1"/>
  <c r="AE48" i="85"/>
  <c r="T48" i="88" s="1"/>
  <c r="AF4" i="85"/>
  <c r="U4" i="88" s="1"/>
  <c r="AF6" i="85"/>
  <c r="U6" i="88" s="1"/>
  <c r="AF8" i="85"/>
  <c r="U8" i="88" s="1"/>
  <c r="AF12" i="85"/>
  <c r="U12" i="88" s="1"/>
  <c r="AF14" i="85"/>
  <c r="U14" i="88" s="1"/>
  <c r="AF16" i="85"/>
  <c r="U16" i="88" s="1"/>
  <c r="AF20" i="85"/>
  <c r="U20" i="88" s="1"/>
  <c r="AF22" i="85"/>
  <c r="U22" i="88" s="1"/>
  <c r="AF24" i="85"/>
  <c r="U24" i="88" s="1"/>
  <c r="AF26" i="85"/>
  <c r="U26" i="88" s="1"/>
  <c r="AF28" i="85"/>
  <c r="U28" i="88" s="1"/>
  <c r="AF30" i="85"/>
  <c r="U30" i="88" s="1"/>
  <c r="AF34" i="85"/>
  <c r="U34" i="88" s="1"/>
  <c r="AF36" i="85"/>
  <c r="U36" i="88" s="1"/>
  <c r="AF38" i="85"/>
  <c r="U38" i="88" s="1"/>
  <c r="AF42" i="85"/>
  <c r="U42" i="88" s="1"/>
  <c r="AF44" i="85"/>
  <c r="U44" i="88" s="1"/>
  <c r="AF46" i="85"/>
  <c r="U46" i="88" s="1"/>
  <c r="AF48" i="85"/>
  <c r="U48" i="88" s="1"/>
  <c r="AX1076" i="87" l="1"/>
  <c r="AU1076" i="87"/>
  <c r="AT1076" i="87"/>
  <c r="AQ1076" i="87"/>
  <c r="AW1076" i="87"/>
  <c r="AV1076" i="87"/>
  <c r="AX501" i="87"/>
  <c r="AW501" i="87"/>
  <c r="AX1631" i="87"/>
  <c r="AV1631" i="87"/>
  <c r="AX216" i="87"/>
  <c r="AW216" i="87"/>
  <c r="AX1486" i="87"/>
  <c r="AW1486" i="87"/>
  <c r="AV1486" i="87"/>
  <c r="AS1486" i="87"/>
  <c r="AW1216" i="87"/>
  <c r="AQ872" i="87"/>
  <c r="AU120" i="87"/>
  <c r="AR1703" i="87"/>
  <c r="AS1527" i="87"/>
  <c r="AT1395" i="87"/>
  <c r="AQ1696" i="87"/>
  <c r="AS1664" i="87"/>
  <c r="AQ1576" i="87"/>
  <c r="AW1552" i="87"/>
  <c r="AR1512" i="87"/>
  <c r="AT1456" i="87"/>
  <c r="AT1440" i="87"/>
  <c r="AQ1392" i="87"/>
  <c r="AR1344" i="87"/>
  <c r="AR1328" i="87"/>
  <c r="AQ1288" i="87"/>
  <c r="AY1288" i="87" s="1"/>
  <c r="AQ1232" i="87"/>
  <c r="AQ1216" i="87"/>
  <c r="AU1120" i="87"/>
  <c r="AT944" i="87"/>
  <c r="AS888" i="87"/>
  <c r="AS824" i="87"/>
  <c r="AQ776" i="87"/>
  <c r="AT720" i="87"/>
  <c r="AY720" i="87" s="1"/>
  <c r="AT648" i="87"/>
  <c r="AW456" i="87"/>
  <c r="AV440" i="87"/>
  <c r="AW400" i="87"/>
  <c r="AW352" i="87"/>
  <c r="AR240" i="87"/>
  <c r="AU136" i="87"/>
  <c r="AV120" i="87"/>
  <c r="AQ8" i="87"/>
  <c r="AT1543" i="87"/>
  <c r="AT1527" i="87"/>
  <c r="AT1487" i="87"/>
  <c r="AQ1319" i="87"/>
  <c r="AY1319" i="87" s="1"/>
  <c r="AT1207" i="87"/>
  <c r="AY1207" i="87" s="1"/>
  <c r="AT1151" i="87"/>
  <c r="AY1151" i="87" s="1"/>
  <c r="AU999" i="87"/>
  <c r="AQ1590" i="87"/>
  <c r="AV1502" i="87"/>
  <c r="AW1166" i="87"/>
  <c r="AR630" i="87"/>
  <c r="AU23" i="87"/>
  <c r="AR428" i="87"/>
  <c r="AT227" i="87"/>
  <c r="AX1732" i="87"/>
  <c r="AW1732" i="87"/>
  <c r="AT1732" i="87"/>
  <c r="AS1732" i="87"/>
  <c r="AR1732" i="87"/>
  <c r="AY1732" i="87" s="1"/>
  <c r="AU1732" i="87"/>
  <c r="AX837" i="87"/>
  <c r="AQ837" i="87"/>
  <c r="AU837" i="87"/>
  <c r="AT837" i="87"/>
  <c r="AS837" i="87"/>
  <c r="AW837" i="87"/>
  <c r="AX760" i="87"/>
  <c r="AV760" i="87"/>
  <c r="AX242" i="87"/>
  <c r="AS242" i="87"/>
  <c r="AQ242" i="87"/>
  <c r="AW242" i="87"/>
  <c r="AV242" i="87"/>
  <c r="AU242" i="87"/>
  <c r="AR242" i="87"/>
  <c r="AX759" i="87"/>
  <c r="AS759" i="87"/>
  <c r="AR759" i="87"/>
  <c r="AU759" i="87"/>
  <c r="AT759" i="87"/>
  <c r="AQ759" i="87"/>
  <c r="AX726" i="87"/>
  <c r="AS726" i="87"/>
  <c r="AR726" i="87"/>
  <c r="AU726" i="87"/>
  <c r="AT726" i="87"/>
  <c r="AQ726" i="87"/>
  <c r="AY726" i="87" s="1"/>
  <c r="AR1664" i="87"/>
  <c r="AW648" i="87"/>
  <c r="AR1696" i="87"/>
  <c r="AT1664" i="87"/>
  <c r="AR1576" i="87"/>
  <c r="AV1552" i="87"/>
  <c r="AS1512" i="87"/>
  <c r="AU1456" i="87"/>
  <c r="AU1440" i="87"/>
  <c r="AT1392" i="87"/>
  <c r="AS1352" i="87"/>
  <c r="AU1288" i="87"/>
  <c r="AR1232" i="87"/>
  <c r="AR1216" i="87"/>
  <c r="AY1216" i="87" s="1"/>
  <c r="AV1120" i="87"/>
  <c r="AT888" i="87"/>
  <c r="AR776" i="87"/>
  <c r="AT760" i="87"/>
  <c r="AU720" i="87"/>
  <c r="AV664" i="87"/>
  <c r="AT456" i="87"/>
  <c r="AQ400" i="87"/>
  <c r="AQ352" i="87"/>
  <c r="AV240" i="87"/>
  <c r="AV136" i="87"/>
  <c r="AQ120" i="87"/>
  <c r="AY120" i="87" s="1"/>
  <c r="AS72" i="87"/>
  <c r="AV24" i="87"/>
  <c r="AR8" i="87"/>
  <c r="AY8" i="87" s="1"/>
  <c r="AQ1663" i="87"/>
  <c r="AY1663" i="87" s="1"/>
  <c r="AU1543" i="87"/>
  <c r="AU1527" i="87"/>
  <c r="AU1487" i="87"/>
  <c r="AU1319" i="87"/>
  <c r="AU1207" i="87"/>
  <c r="AU1151" i="87"/>
  <c r="AQ1062" i="87"/>
  <c r="AY1062" i="87" s="1"/>
  <c r="AT742" i="87"/>
  <c r="AU630" i="87"/>
  <c r="AU909" i="87"/>
  <c r="AS612" i="87"/>
  <c r="AQ1210" i="87"/>
  <c r="AX1300" i="87"/>
  <c r="AR1300" i="87"/>
  <c r="AX389" i="87"/>
  <c r="AV389" i="87"/>
  <c r="AU389" i="87"/>
  <c r="AR389" i="87"/>
  <c r="AQ389" i="87"/>
  <c r="AT389" i="87"/>
  <c r="AX763" i="87"/>
  <c r="AV763" i="87"/>
  <c r="AU763" i="87"/>
  <c r="AT763" i="87"/>
  <c r="AS763" i="87"/>
  <c r="AR763" i="87"/>
  <c r="AY763" i="87" s="1"/>
  <c r="AX466" i="87"/>
  <c r="AT466" i="87"/>
  <c r="AQ466" i="87"/>
  <c r="AW466" i="87"/>
  <c r="AV466" i="87"/>
  <c r="AU466" i="87"/>
  <c r="AS466" i="87"/>
  <c r="AX269" i="87"/>
  <c r="AQ269" i="87"/>
  <c r="AW269" i="87"/>
  <c r="AV269" i="87"/>
  <c r="AU269" i="87"/>
  <c r="AR269" i="87"/>
  <c r="AT269" i="87"/>
  <c r="AS269" i="87"/>
  <c r="AY269" i="87" s="1"/>
  <c r="AX211" i="87"/>
  <c r="AQ211" i="87"/>
  <c r="AW211" i="87"/>
  <c r="AV211" i="87"/>
  <c r="AS211" i="87"/>
  <c r="AR211" i="87"/>
  <c r="AU211" i="87"/>
  <c r="AT211" i="87"/>
  <c r="AX1191" i="87"/>
  <c r="AR1191" i="87"/>
  <c r="AS1191" i="87"/>
  <c r="AQ1191" i="87"/>
  <c r="AW1191" i="87"/>
  <c r="AX351" i="87"/>
  <c r="AV351" i="87"/>
  <c r="AU351" i="87"/>
  <c r="AT351" i="87"/>
  <c r="AW351" i="87"/>
  <c r="AS351" i="87"/>
  <c r="AR351" i="87"/>
  <c r="AQ351" i="87"/>
  <c r="AX374" i="87"/>
  <c r="AW374" i="87"/>
  <c r="AU374" i="87"/>
  <c r="AT374" i="87"/>
  <c r="AV374" i="87"/>
  <c r="AS374" i="87"/>
  <c r="AR374" i="87"/>
  <c r="AY374" i="87" s="1"/>
  <c r="AR760" i="87"/>
  <c r="AU1696" i="87"/>
  <c r="AU1664" i="87"/>
  <c r="AV1576" i="87"/>
  <c r="AQ1552" i="87"/>
  <c r="AT1512" i="87"/>
  <c r="AV1456" i="87"/>
  <c r="AV1440" i="87"/>
  <c r="AT1352" i="87"/>
  <c r="AS1288" i="87"/>
  <c r="AS1232" i="87"/>
  <c r="AS1216" i="87"/>
  <c r="AW1128" i="87"/>
  <c r="AQ1016" i="87"/>
  <c r="AY1016" i="87" s="1"/>
  <c r="AU760" i="87"/>
  <c r="AW664" i="87"/>
  <c r="AR352" i="87"/>
  <c r="AW24" i="87"/>
  <c r="AR255" i="87"/>
  <c r="AR1663" i="87"/>
  <c r="AR1591" i="87"/>
  <c r="AS1319" i="87"/>
  <c r="AS871" i="87"/>
  <c r="AQ1316" i="87"/>
  <c r="AR300" i="87"/>
  <c r="AR466" i="87"/>
  <c r="AV130" i="87"/>
  <c r="AU937" i="87"/>
  <c r="AX1687" i="87"/>
  <c r="AQ1687" i="87"/>
  <c r="AW1687" i="87"/>
  <c r="AX809" i="87"/>
  <c r="AV809" i="87"/>
  <c r="AU764" i="87"/>
  <c r="AS764" i="87"/>
  <c r="AX651" i="87"/>
  <c r="AR651" i="87"/>
  <c r="AV651" i="87"/>
  <c r="AU651" i="87"/>
  <c r="AQ651" i="87"/>
  <c r="AW651" i="87"/>
  <c r="AX9" i="87"/>
  <c r="AW9" i="87"/>
  <c r="AT9" i="87"/>
  <c r="AS9" i="87"/>
  <c r="AR9" i="87"/>
  <c r="AU9" i="87"/>
  <c r="AX188" i="87"/>
  <c r="AS188" i="87"/>
  <c r="AQ188" i="87"/>
  <c r="AY188" i="87" s="1"/>
  <c r="AW188" i="87"/>
  <c r="AV188" i="87"/>
  <c r="AX440" i="87"/>
  <c r="AS440" i="87"/>
  <c r="AR440" i="87"/>
  <c r="AQ440" i="87"/>
  <c r="AY440" i="87" s="1"/>
  <c r="AX1095" i="87"/>
  <c r="AT1095" i="87"/>
  <c r="AU1095" i="87"/>
  <c r="AS1095" i="87"/>
  <c r="AR1095" i="87"/>
  <c r="AX575" i="87"/>
  <c r="AR575" i="87"/>
  <c r="AW575" i="87"/>
  <c r="AV575" i="87"/>
  <c r="AX502" i="87"/>
  <c r="AR502" i="87"/>
  <c r="AW502" i="87"/>
  <c r="AV502" i="87"/>
  <c r="AT502" i="87"/>
  <c r="AS502" i="87"/>
  <c r="AQ502" i="87"/>
  <c r="AS1784" i="87"/>
  <c r="AR1552" i="87"/>
  <c r="AR1687" i="87"/>
  <c r="AS1663" i="87"/>
  <c r="AR1631" i="87"/>
  <c r="AT871" i="87"/>
  <c r="AV759" i="87"/>
  <c r="AW463" i="87"/>
  <c r="AQ1054" i="87"/>
  <c r="AT1341" i="87"/>
  <c r="AU853" i="87"/>
  <c r="AU1316" i="87"/>
  <c r="AS556" i="87"/>
  <c r="AQ1658" i="87"/>
  <c r="AX1789" i="87"/>
  <c r="AR1789" i="87"/>
  <c r="AW1789" i="87"/>
  <c r="AX1759" i="87"/>
  <c r="AT1759" i="87"/>
  <c r="AS1759" i="87"/>
  <c r="AX1782" i="87"/>
  <c r="AQ1782" i="87"/>
  <c r="AW1782" i="87"/>
  <c r="AV1782" i="87"/>
  <c r="AU1782" i="87"/>
  <c r="AT1782" i="87"/>
  <c r="AX1670" i="87"/>
  <c r="AS1670" i="87"/>
  <c r="AX1637" i="87"/>
  <c r="AU1637" i="87"/>
  <c r="AW1637" i="87"/>
  <c r="AX1525" i="87"/>
  <c r="AW1525" i="87"/>
  <c r="AT1525" i="87"/>
  <c r="AS1525" i="87"/>
  <c r="AU1525" i="87"/>
  <c r="AR1525" i="87"/>
  <c r="AQ1525" i="87"/>
  <c r="AV1525" i="87"/>
  <c r="AX1413" i="87"/>
  <c r="AR1413" i="87"/>
  <c r="AQ1189" i="87"/>
  <c r="AT1189" i="87"/>
  <c r="AX1077" i="87"/>
  <c r="AS1077" i="87"/>
  <c r="AQ1077" i="87"/>
  <c r="AU1077" i="87"/>
  <c r="AW1260" i="87"/>
  <c r="AR1260" i="87"/>
  <c r="AU1260" i="87"/>
  <c r="AV1131" i="87"/>
  <c r="AW1131" i="87"/>
  <c r="AX1574" i="87"/>
  <c r="AR1574" i="87"/>
  <c r="AY1574" i="87" s="1"/>
  <c r="AS1574" i="87"/>
  <c r="AV1574" i="87"/>
  <c r="AT1574" i="87"/>
  <c r="AX909" i="87"/>
  <c r="AR909" i="87"/>
  <c r="AQ909" i="87"/>
  <c r="AY909" i="87" s="1"/>
  <c r="AW909" i="87"/>
  <c r="AS909" i="87"/>
  <c r="AT909" i="87"/>
  <c r="AX797" i="87"/>
  <c r="AW797" i="87"/>
  <c r="AR797" i="87"/>
  <c r="AX573" i="87"/>
  <c r="AU573" i="87"/>
  <c r="AQ573" i="87"/>
  <c r="AV573" i="87"/>
  <c r="AS573" i="87"/>
  <c r="AR573" i="87"/>
  <c r="AX461" i="87"/>
  <c r="AW461" i="87"/>
  <c r="AU461" i="87"/>
  <c r="AT461" i="87"/>
  <c r="AR461" i="87"/>
  <c r="AR612" i="87"/>
  <c r="AW612" i="87"/>
  <c r="AV612" i="87"/>
  <c r="AQ500" i="87"/>
  <c r="AV500" i="87"/>
  <c r="AR835" i="87"/>
  <c r="AW835" i="87"/>
  <c r="AQ835" i="87"/>
  <c r="AT387" i="87"/>
  <c r="AW387" i="87"/>
  <c r="AV986" i="87"/>
  <c r="AS986" i="87"/>
  <c r="AW762" i="87"/>
  <c r="AQ762" i="87"/>
  <c r="AX608" i="87"/>
  <c r="AQ608" i="87"/>
  <c r="AV608" i="87"/>
  <c r="AU608" i="87"/>
  <c r="AT608" i="87"/>
  <c r="AY608" i="87" s="1"/>
  <c r="AX341" i="87"/>
  <c r="AU341" i="87"/>
  <c r="AT341" i="87"/>
  <c r="AS229" i="87"/>
  <c r="AR229" i="87"/>
  <c r="AQ229" i="87"/>
  <c r="AX117" i="87"/>
  <c r="AR117" i="87"/>
  <c r="AQ117" i="87"/>
  <c r="AW117" i="87"/>
  <c r="AV117" i="87"/>
  <c r="AS117" i="87"/>
  <c r="AT117" i="87"/>
  <c r="AY117" i="87" s="1"/>
  <c r="AS5" i="87"/>
  <c r="AY5" i="87" s="1"/>
  <c r="AQ5" i="87"/>
  <c r="AV5" i="87"/>
  <c r="AX148" i="87"/>
  <c r="AV148" i="87"/>
  <c r="AU148" i="87"/>
  <c r="AR148" i="87"/>
  <c r="AQ148" i="87"/>
  <c r="AY148" i="87" s="1"/>
  <c r="AW148" i="87"/>
  <c r="AX20" i="87"/>
  <c r="AS20" i="87"/>
  <c r="AQ20" i="87"/>
  <c r="AY20" i="87" s="1"/>
  <c r="AW20" i="87"/>
  <c r="AV20" i="87"/>
  <c r="AU20" i="87"/>
  <c r="AT20" i="87"/>
  <c r="AX59" i="87"/>
  <c r="AS59" i="87"/>
  <c r="AR59" i="87"/>
  <c r="AQ59" i="87"/>
  <c r="AW59" i="87"/>
  <c r="AU59" i="87"/>
  <c r="AX314" i="87"/>
  <c r="AT314" i="87"/>
  <c r="AX400" i="87"/>
  <c r="AV400" i="87"/>
  <c r="AX288" i="87"/>
  <c r="AV288" i="87"/>
  <c r="AU288" i="87"/>
  <c r="AT288" i="87"/>
  <c r="AX192" i="87"/>
  <c r="AV192" i="87"/>
  <c r="AU192" i="87"/>
  <c r="AT192" i="87"/>
  <c r="AX80" i="87"/>
  <c r="AQ80" i="87"/>
  <c r="AX1487" i="87"/>
  <c r="AW1487" i="87"/>
  <c r="AS1487" i="87"/>
  <c r="AX1263" i="87"/>
  <c r="AT1263" i="87"/>
  <c r="AS1263" i="87"/>
  <c r="AY1263" i="87" s="1"/>
  <c r="AU1263" i="87"/>
  <c r="AX1151" i="87"/>
  <c r="AR1151" i="87"/>
  <c r="AX1055" i="87"/>
  <c r="AW1055" i="87"/>
  <c r="AT1055" i="87"/>
  <c r="AS1055" i="87"/>
  <c r="AR1717" i="87"/>
  <c r="AW1717" i="87"/>
  <c r="AX1453" i="87"/>
  <c r="AU1453" i="87"/>
  <c r="AS1453" i="87"/>
  <c r="AR1453" i="87"/>
  <c r="AQ1453" i="87"/>
  <c r="AY1453" i="87" s="1"/>
  <c r="AW1453" i="87"/>
  <c r="AV1453" i="87"/>
  <c r="AX1188" i="87"/>
  <c r="AV1188" i="87"/>
  <c r="AS1188" i="87"/>
  <c r="AR1188" i="87"/>
  <c r="AU1188" i="87"/>
  <c r="AT1188" i="87"/>
  <c r="AQ1188" i="87"/>
  <c r="AX1059" i="87"/>
  <c r="AU1059" i="87"/>
  <c r="AT1059" i="87"/>
  <c r="AS1059" i="87"/>
  <c r="AR1059" i="87"/>
  <c r="AY1059" i="87" s="1"/>
  <c r="AV613" i="87"/>
  <c r="AT613" i="87"/>
  <c r="AX157" i="87"/>
  <c r="AT157" i="87"/>
  <c r="AX8" i="87"/>
  <c r="AU8" i="87"/>
  <c r="AT8" i="87"/>
  <c r="AS8" i="87"/>
  <c r="AX983" i="87"/>
  <c r="AT983" i="87"/>
  <c r="AU983" i="87"/>
  <c r="AX239" i="87"/>
  <c r="AU239" i="87"/>
  <c r="AR239" i="87"/>
  <c r="AQ239" i="87"/>
  <c r="AY239" i="87" s="1"/>
  <c r="AV239" i="87"/>
  <c r="AX486" i="87"/>
  <c r="AR486" i="87"/>
  <c r="AW486" i="87"/>
  <c r="AV486" i="87"/>
  <c r="AQ486" i="87"/>
  <c r="AU486" i="87"/>
  <c r="AW1688" i="87"/>
  <c r="AW1440" i="87"/>
  <c r="AW1672" i="87"/>
  <c r="AQ1456" i="87"/>
  <c r="AU1216" i="87"/>
  <c r="AQ1631" i="87"/>
  <c r="AY1631" i="87" s="1"/>
  <c r="AQ463" i="87"/>
  <c r="AU1262" i="87"/>
  <c r="AU1054" i="87"/>
  <c r="AR158" i="87"/>
  <c r="AT1453" i="87"/>
  <c r="AQ1781" i="87"/>
  <c r="AS1781" i="87"/>
  <c r="AT1781" i="87"/>
  <c r="AS1796" i="87"/>
  <c r="AW1796" i="87"/>
  <c r="AS1405" i="87"/>
  <c r="AQ1405" i="87"/>
  <c r="AW1069" i="87"/>
  <c r="AV1069" i="87"/>
  <c r="AT1140" i="87"/>
  <c r="AS1140" i="87"/>
  <c r="AR1140" i="87"/>
  <c r="AT380" i="87"/>
  <c r="AU380" i="87"/>
  <c r="AR73" i="87"/>
  <c r="AQ73" i="87"/>
  <c r="AY73" i="87" s="1"/>
  <c r="AW73" i="87"/>
  <c r="AX936" i="87"/>
  <c r="AS936" i="87"/>
  <c r="AX712" i="87"/>
  <c r="AV712" i="87"/>
  <c r="AV333" i="87"/>
  <c r="AR333" i="87"/>
  <c r="AQ194" i="87"/>
  <c r="AW194" i="87"/>
  <c r="AX504" i="87"/>
  <c r="AQ504" i="87"/>
  <c r="AR1479" i="87"/>
  <c r="AQ1479" i="87"/>
  <c r="AY1479" i="87" s="1"/>
  <c r="AT1479" i="87"/>
  <c r="AQ935" i="87"/>
  <c r="AY935" i="87" s="1"/>
  <c r="AR935" i="87"/>
  <c r="AX823" i="87"/>
  <c r="AV823" i="87"/>
  <c r="AV1438" i="87"/>
  <c r="AT1438" i="87"/>
  <c r="AX1210" i="87"/>
  <c r="AS1210" i="87"/>
  <c r="AR1210" i="87"/>
  <c r="AX540" i="87"/>
  <c r="AR540" i="87"/>
  <c r="AW540" i="87"/>
  <c r="AV540" i="87"/>
  <c r="AU540" i="87"/>
  <c r="AT540" i="87"/>
  <c r="AX1026" i="87"/>
  <c r="AU1026" i="87"/>
  <c r="AR1026" i="87"/>
  <c r="AQ1026" i="87"/>
  <c r="AT1026" i="87"/>
  <c r="AS1026" i="87"/>
  <c r="AY1026" i="87" s="1"/>
  <c r="AX121" i="87"/>
  <c r="AU121" i="87"/>
  <c r="AX45" i="87"/>
  <c r="AW45" i="87"/>
  <c r="AV45" i="87"/>
  <c r="AS45" i="87"/>
  <c r="AR45" i="87"/>
  <c r="AQ45" i="87"/>
  <c r="AX130" i="87"/>
  <c r="AR130" i="87"/>
  <c r="AQ130" i="87"/>
  <c r="AU130" i="87"/>
  <c r="AT130" i="87"/>
  <c r="AS130" i="87"/>
  <c r="AX1415" i="87"/>
  <c r="AV1415" i="87"/>
  <c r="AS1415" i="87"/>
  <c r="AR1415" i="87"/>
  <c r="AX1150" i="87"/>
  <c r="AT1150" i="87"/>
  <c r="AQ1150" i="87"/>
  <c r="AW1150" i="87"/>
  <c r="AV1150" i="87"/>
  <c r="AU1150" i="87"/>
  <c r="AT950" i="87"/>
  <c r="AS950" i="87"/>
  <c r="AX142" i="87"/>
  <c r="AR142" i="87"/>
  <c r="AQ142" i="87"/>
  <c r="AY142" i="87" s="1"/>
  <c r="AT142" i="87"/>
  <c r="AS142" i="87"/>
  <c r="AW142" i="87"/>
  <c r="AV142" i="87"/>
  <c r="AU142" i="87"/>
  <c r="AW1456" i="87"/>
  <c r="AT1784" i="87"/>
  <c r="AT1622" i="87"/>
  <c r="AU1784" i="87"/>
  <c r="AS1744" i="87"/>
  <c r="AR1688" i="87"/>
  <c r="AQ1672" i="87"/>
  <c r="AU1576" i="87"/>
  <c r="AT1552" i="87"/>
  <c r="AR1456" i="87"/>
  <c r="AR1440" i="87"/>
  <c r="AW1352" i="87"/>
  <c r="AV1232" i="87"/>
  <c r="AV1216" i="87"/>
  <c r="AS1128" i="87"/>
  <c r="AR1104" i="87"/>
  <c r="AT1016" i="87"/>
  <c r="AQ560" i="87"/>
  <c r="AS216" i="87"/>
  <c r="AU255" i="87"/>
  <c r="AT1687" i="87"/>
  <c r="AU1663" i="87"/>
  <c r="AS1631" i="87"/>
  <c r="AR1319" i="87"/>
  <c r="AQ1095" i="87"/>
  <c r="AV871" i="87"/>
  <c r="AT783" i="87"/>
  <c r="AR599" i="87"/>
  <c r="AS487" i="87"/>
  <c r="AQ1574" i="87"/>
  <c r="AU1286" i="87"/>
  <c r="AQ974" i="87"/>
  <c r="AS526" i="87"/>
  <c r="AS486" i="87"/>
  <c r="AR390" i="87"/>
  <c r="AS158" i="87"/>
  <c r="AY158" i="87" s="1"/>
  <c r="AW573" i="87"/>
  <c r="AW892" i="87"/>
  <c r="AS239" i="87"/>
  <c r="AX1636" i="87"/>
  <c r="AQ1636" i="87"/>
  <c r="AU1636" i="87"/>
  <c r="AT1636" i="87"/>
  <c r="AS1636" i="87"/>
  <c r="AR1636" i="87"/>
  <c r="AW1636" i="87"/>
  <c r="AX992" i="87"/>
  <c r="AU992" i="87"/>
  <c r="AT992" i="87"/>
  <c r="AS992" i="87"/>
  <c r="AY992" i="87" s="1"/>
  <c r="AQ987" i="87"/>
  <c r="AS987" i="87"/>
  <c r="AX300" i="87"/>
  <c r="AT300" i="87"/>
  <c r="AQ300" i="87"/>
  <c r="AW300" i="87"/>
  <c r="AV300" i="87"/>
  <c r="AU300" i="87"/>
  <c r="AX120" i="87"/>
  <c r="AW120" i="87"/>
  <c r="AX1262" i="87"/>
  <c r="AV1262" i="87"/>
  <c r="AT1262" i="87"/>
  <c r="AQ1262" i="87"/>
  <c r="AY1262" i="87" s="1"/>
  <c r="AX262" i="87"/>
  <c r="AW262" i="87"/>
  <c r="AV262" i="87"/>
  <c r="AU262" i="87"/>
  <c r="AT262" i="87"/>
  <c r="AT1232" i="87"/>
  <c r="AW1104" i="87"/>
  <c r="AQ1104" i="87"/>
  <c r="AW759" i="87"/>
  <c r="AV1784" i="87"/>
  <c r="AT1744" i="87"/>
  <c r="AS1688" i="87"/>
  <c r="AR1672" i="87"/>
  <c r="AW1568" i="87"/>
  <c r="AU1552" i="87"/>
  <c r="AS1456" i="87"/>
  <c r="AS1440" i="87"/>
  <c r="AQ1352" i="87"/>
  <c r="AT1128" i="87"/>
  <c r="AS1104" i="87"/>
  <c r="AU1016" i="87"/>
  <c r="AR992" i="87"/>
  <c r="AR560" i="87"/>
  <c r="AW344" i="87"/>
  <c r="AT216" i="87"/>
  <c r="AW255" i="87"/>
  <c r="AW1759" i="87"/>
  <c r="AU1687" i="87"/>
  <c r="AW1655" i="87"/>
  <c r="AT1631" i="87"/>
  <c r="AW1551" i="87"/>
  <c r="AT1303" i="87"/>
  <c r="AV1095" i="87"/>
  <c r="AV783" i="87"/>
  <c r="AS599" i="87"/>
  <c r="AQ575" i="87"/>
  <c r="AS1726" i="87"/>
  <c r="AU1574" i="87"/>
  <c r="AW1262" i="87"/>
  <c r="AR974" i="87"/>
  <c r="AV838" i="87"/>
  <c r="AT486" i="87"/>
  <c r="AS390" i="87"/>
  <c r="AR262" i="87"/>
  <c r="AV158" i="87"/>
  <c r="AU1589" i="87"/>
  <c r="AW1188" i="87"/>
  <c r="AQ1075" i="87"/>
  <c r="AT835" i="87"/>
  <c r="AT239" i="87"/>
  <c r="AT242" i="87"/>
  <c r="AX1105" i="87"/>
  <c r="AR1105" i="87"/>
  <c r="AX1524" i="87"/>
  <c r="AU1524" i="87"/>
  <c r="AT1524" i="87"/>
  <c r="AS1524" i="87"/>
  <c r="AY1524" i="87" s="1"/>
  <c r="AR1524" i="87"/>
  <c r="AW1524" i="87"/>
  <c r="AV1524" i="87"/>
  <c r="AX1395" i="87"/>
  <c r="AS1395" i="87"/>
  <c r="AR1395" i="87"/>
  <c r="AW1395" i="87"/>
  <c r="AQ1395" i="87"/>
  <c r="AV1395" i="87"/>
  <c r="AX876" i="87"/>
  <c r="AR876" i="87"/>
  <c r="AQ876" i="87"/>
  <c r="AU876" i="87"/>
  <c r="AT876" i="87"/>
  <c r="AY876" i="87" s="1"/>
  <c r="AS876" i="87"/>
  <c r="AX648" i="87"/>
  <c r="AS648" i="87"/>
  <c r="AR648" i="87"/>
  <c r="AQ648" i="87"/>
  <c r="AX99" i="87"/>
  <c r="AV99" i="87"/>
  <c r="AU99" i="87"/>
  <c r="AS99" i="87"/>
  <c r="AX871" i="87"/>
  <c r="AQ871" i="87"/>
  <c r="AW871" i="87"/>
  <c r="AX463" i="87"/>
  <c r="AR463" i="87"/>
  <c r="AU463" i="87"/>
  <c r="AT463" i="87"/>
  <c r="AS463" i="87"/>
  <c r="AX614" i="87"/>
  <c r="AV614" i="87"/>
  <c r="AS614" i="87"/>
  <c r="AR614" i="87"/>
  <c r="AU614" i="87"/>
  <c r="AT614" i="87"/>
  <c r="AV1672" i="87"/>
  <c r="AT1216" i="87"/>
  <c r="AU1232" i="87"/>
  <c r="AS1687" i="87"/>
  <c r="AW1784" i="87"/>
  <c r="AU1744" i="87"/>
  <c r="AT1688" i="87"/>
  <c r="AS1672" i="87"/>
  <c r="AT1624" i="87"/>
  <c r="AQ1568" i="87"/>
  <c r="AT1464" i="87"/>
  <c r="AT1400" i="87"/>
  <c r="AR1352" i="87"/>
  <c r="AQ1280" i="87"/>
  <c r="AU1128" i="87"/>
  <c r="AT1104" i="87"/>
  <c r="AT1064" i="87"/>
  <c r="AV992" i="87"/>
  <c r="AV560" i="87"/>
  <c r="AT344" i="87"/>
  <c r="AU216" i="87"/>
  <c r="AQ255" i="87"/>
  <c r="AS1751" i="87"/>
  <c r="AV1711" i="87"/>
  <c r="AV1687" i="87"/>
  <c r="AQ1655" i="87"/>
  <c r="AU1631" i="87"/>
  <c r="AQ1551" i="87"/>
  <c r="AW1215" i="87"/>
  <c r="AW1095" i="87"/>
  <c r="AT599" i="87"/>
  <c r="AS575" i="87"/>
  <c r="AY575" i="87" s="1"/>
  <c r="AT479" i="87"/>
  <c r="AY479" i="87" s="1"/>
  <c r="AQ1278" i="87"/>
  <c r="AR1262" i="87"/>
  <c r="AS518" i="87"/>
  <c r="AS262" i="87"/>
  <c r="AT1637" i="87"/>
  <c r="AR1077" i="87"/>
  <c r="AW389" i="87"/>
  <c r="AQ1524" i="87"/>
  <c r="AV876" i="87"/>
  <c r="AT779" i="87"/>
  <c r="AR499" i="87"/>
  <c r="AW239" i="87"/>
  <c r="AX1341" i="87"/>
  <c r="AW1341" i="87"/>
  <c r="AV1341" i="87"/>
  <c r="AU1341" i="87"/>
  <c r="AR1341" i="87"/>
  <c r="AS1341" i="87"/>
  <c r="AU1731" i="87"/>
  <c r="AW1731" i="87"/>
  <c r="AX1658" i="87"/>
  <c r="AW1658" i="87"/>
  <c r="AT1658" i="87"/>
  <c r="AS1658" i="87"/>
  <c r="AV1658" i="87"/>
  <c r="AX428" i="87"/>
  <c r="AQ428" i="87"/>
  <c r="AV428" i="87"/>
  <c r="AU428" i="87"/>
  <c r="AT428" i="87"/>
  <c r="AS428" i="87"/>
  <c r="AX914" i="87"/>
  <c r="AR914" i="87"/>
  <c r="AV914" i="87"/>
  <c r="AU914" i="87"/>
  <c r="AT914" i="87"/>
  <c r="AS914" i="87"/>
  <c r="AX872" i="87"/>
  <c r="AW872" i="87"/>
  <c r="AV872" i="87"/>
  <c r="AU872" i="87"/>
  <c r="AX18" i="87"/>
  <c r="AW18" i="87"/>
  <c r="AU18" i="87"/>
  <c r="AT18" i="87"/>
  <c r="AX1303" i="87"/>
  <c r="AS1303" i="87"/>
  <c r="AU1303" i="87"/>
  <c r="AQ1303" i="87"/>
  <c r="AY1303" i="87" s="1"/>
  <c r="AX1038" i="87"/>
  <c r="AT1038" i="87"/>
  <c r="AQ1038" i="87"/>
  <c r="AW1038" i="87"/>
  <c r="AX838" i="87"/>
  <c r="AT838" i="87"/>
  <c r="AR838" i="87"/>
  <c r="AY838" i="87" s="1"/>
  <c r="AQ838" i="87"/>
  <c r="AU838" i="87"/>
  <c r="AS838" i="87"/>
  <c r="AX30" i="87"/>
  <c r="AW30" i="87"/>
  <c r="AV30" i="87"/>
  <c r="AU30" i="87"/>
  <c r="AR30" i="87"/>
  <c r="AQ30" i="87"/>
  <c r="AY30" i="87" s="1"/>
  <c r="AT30" i="87"/>
  <c r="AS30" i="87"/>
  <c r="AW1328" i="87"/>
  <c r="AQ1688" i="87"/>
  <c r="AY1688" i="87" s="1"/>
  <c r="AS1552" i="87"/>
  <c r="AQ1440" i="87"/>
  <c r="AR216" i="87"/>
  <c r="AU871" i="87"/>
  <c r="AE32" i="85"/>
  <c r="T32" i="88" s="1"/>
  <c r="AQ1784" i="87"/>
  <c r="AV1744" i="87"/>
  <c r="AU1688" i="87"/>
  <c r="AT1672" i="87"/>
  <c r="AR1616" i="87"/>
  <c r="AR1568" i="87"/>
  <c r="AU1464" i="87"/>
  <c r="AU1400" i="87"/>
  <c r="AS1344" i="87"/>
  <c r="AQ1328" i="87"/>
  <c r="AY1328" i="87" s="1"/>
  <c r="AT1280" i="87"/>
  <c r="AV1128" i="87"/>
  <c r="AU1104" i="87"/>
  <c r="AU1064" i="87"/>
  <c r="AW992" i="87"/>
  <c r="AV216" i="87"/>
  <c r="AV1751" i="87"/>
  <c r="AW1711" i="87"/>
  <c r="AS1655" i="87"/>
  <c r="AW1631" i="87"/>
  <c r="AU1415" i="87"/>
  <c r="AW1303" i="87"/>
  <c r="AT575" i="87"/>
  <c r="AR1038" i="87"/>
  <c r="AY1038" i="87" s="1"/>
  <c r="AQ262" i="87"/>
  <c r="AY262" i="87" s="1"/>
  <c r="AV1637" i="87"/>
  <c r="AT1077" i="87"/>
  <c r="AS389" i="87"/>
  <c r="AR157" i="87"/>
  <c r="AW876" i="87"/>
  <c r="AQ540" i="87"/>
  <c r="AV499" i="87"/>
  <c r="AV1322" i="87"/>
  <c r="AT1322" i="87"/>
  <c r="AR1322" i="87"/>
  <c r="AW1322" i="87"/>
  <c r="AU1322" i="87"/>
  <c r="AR1784" i="87"/>
  <c r="AY1784" i="87" s="1"/>
  <c r="AU1672" i="87"/>
  <c r="AS1328" i="87"/>
  <c r="AV1104" i="87"/>
  <c r="AQ216" i="87"/>
  <c r="AW1527" i="87"/>
  <c r="AT1415" i="87"/>
  <c r="AR1303" i="87"/>
  <c r="AQ983" i="87"/>
  <c r="AU575" i="87"/>
  <c r="AT1486" i="87"/>
  <c r="AR1150" i="87"/>
  <c r="AS1038" i="87"/>
  <c r="AW157" i="87"/>
  <c r="AS540" i="87"/>
  <c r="AY540" i="87" s="1"/>
  <c r="AT188" i="87"/>
  <c r="AQ1059" i="87"/>
  <c r="AS651" i="87"/>
  <c r="AT1734" i="87"/>
  <c r="AR1734" i="87"/>
  <c r="AR1622" i="87"/>
  <c r="AQ1622" i="87"/>
  <c r="AX1663" i="87"/>
  <c r="AV1663" i="87"/>
  <c r="AW1663" i="87"/>
  <c r="AT1589" i="87"/>
  <c r="AW1589" i="87"/>
  <c r="AV1141" i="87"/>
  <c r="AR1141" i="87"/>
  <c r="AY1141" i="87" s="1"/>
  <c r="AQ1141" i="87"/>
  <c r="AS1141" i="87"/>
  <c r="AW1141" i="87"/>
  <c r="AX1029" i="87"/>
  <c r="AR1029" i="87"/>
  <c r="AX1016" i="87"/>
  <c r="AW1016" i="87"/>
  <c r="AU973" i="87"/>
  <c r="AS973" i="87"/>
  <c r="AW973" i="87"/>
  <c r="AV637" i="87"/>
  <c r="AR637" i="87"/>
  <c r="AW637" i="87"/>
  <c r="AU637" i="87"/>
  <c r="AW525" i="87"/>
  <c r="AV525" i="87"/>
  <c r="AU525" i="87"/>
  <c r="AT525" i="87"/>
  <c r="AT676" i="87"/>
  <c r="AQ676" i="87"/>
  <c r="AW676" i="87"/>
  <c r="AV676" i="87"/>
  <c r="AR564" i="87"/>
  <c r="AU564" i="87"/>
  <c r="AS378" i="87"/>
  <c r="AT378" i="87"/>
  <c r="AX896" i="87"/>
  <c r="AR896" i="87"/>
  <c r="AY896" i="87" s="1"/>
  <c r="AX784" i="87"/>
  <c r="AV784" i="87"/>
  <c r="AS784" i="87"/>
  <c r="AR784" i="87"/>
  <c r="AX672" i="87"/>
  <c r="AU672" i="87"/>
  <c r="AX560" i="87"/>
  <c r="AU560" i="87"/>
  <c r="AT560" i="87"/>
  <c r="AS560" i="87"/>
  <c r="AQ293" i="87"/>
  <c r="AS293" i="87"/>
  <c r="AR293" i="87"/>
  <c r="AY293" i="87" s="1"/>
  <c r="AW69" i="87"/>
  <c r="AV69" i="87"/>
  <c r="AQ212" i="87"/>
  <c r="AT212" i="87"/>
  <c r="AR212" i="87"/>
  <c r="AX464" i="87"/>
  <c r="AU464" i="87"/>
  <c r="AX352" i="87"/>
  <c r="AU352" i="87"/>
  <c r="AX240" i="87"/>
  <c r="AU240" i="87"/>
  <c r="AT240" i="87"/>
  <c r="AS240" i="87"/>
  <c r="AX144" i="87"/>
  <c r="AU144" i="87"/>
  <c r="AT144" i="87"/>
  <c r="AS144" i="87"/>
  <c r="AX32" i="87"/>
  <c r="AW32" i="87"/>
  <c r="AX1551" i="87"/>
  <c r="AV1551" i="87"/>
  <c r="AU1551" i="87"/>
  <c r="AT1551" i="87"/>
  <c r="AS1551" i="87"/>
  <c r="AX1327" i="87"/>
  <c r="AT1327" i="87"/>
  <c r="AS1327" i="87"/>
  <c r="AQ1327" i="87"/>
  <c r="AY1327" i="87" s="1"/>
  <c r="AX1215" i="87"/>
  <c r="AT1215" i="87"/>
  <c r="AX1103" i="87"/>
  <c r="AU1103" i="87"/>
  <c r="AR1103" i="87"/>
  <c r="AQ1103" i="87"/>
  <c r="AT1103" i="87"/>
  <c r="AX895" i="87"/>
  <c r="AR895" i="87"/>
  <c r="AQ895" i="87"/>
  <c r="AS895" i="87"/>
  <c r="AV895" i="87"/>
  <c r="AX783" i="87"/>
  <c r="AR783" i="87"/>
  <c r="AW783" i="87"/>
  <c r="AU783" i="87"/>
  <c r="AX1510" i="87"/>
  <c r="AT1510" i="87"/>
  <c r="AQ1510" i="87"/>
  <c r="AY1510" i="87" s="1"/>
  <c r="AV1510" i="87"/>
  <c r="AX1286" i="87"/>
  <c r="AQ1286" i="87"/>
  <c r="AW1286" i="87"/>
  <c r="AV1286" i="87"/>
  <c r="AT1286" i="87"/>
  <c r="AS1286" i="87"/>
  <c r="AX1174" i="87"/>
  <c r="AV1174" i="87"/>
  <c r="AS1174" i="87"/>
  <c r="AY1174" i="87" s="1"/>
  <c r="AR1174" i="87"/>
  <c r="AU1174" i="87"/>
  <c r="AT1174" i="87"/>
  <c r="AQ1174" i="87"/>
  <c r="AX1062" i="87"/>
  <c r="AV1062" i="87"/>
  <c r="AS1062" i="87"/>
  <c r="AR1062" i="87"/>
  <c r="AU1062" i="87"/>
  <c r="AT1062" i="87"/>
  <c r="AX599" i="87"/>
  <c r="AV599" i="87"/>
  <c r="AU599" i="87"/>
  <c r="AY599" i="87" s="1"/>
  <c r="AX487" i="87"/>
  <c r="AW487" i="87"/>
  <c r="AV487" i="87"/>
  <c r="AQ487" i="87"/>
  <c r="AT487" i="87"/>
  <c r="AX375" i="87"/>
  <c r="AV375" i="87"/>
  <c r="AW375" i="87"/>
  <c r="AV263" i="87"/>
  <c r="AQ263" i="87"/>
  <c r="AW263" i="87"/>
  <c r="AX974" i="87"/>
  <c r="AT974" i="87"/>
  <c r="AS974" i="87"/>
  <c r="AY974" i="87" s="1"/>
  <c r="AW974" i="87"/>
  <c r="AV974" i="87"/>
  <c r="AX862" i="87"/>
  <c r="AQ862" i="87"/>
  <c r="AW862" i="87"/>
  <c r="AV862" i="87"/>
  <c r="AU862" i="87"/>
  <c r="AT862" i="87"/>
  <c r="AX750" i="87"/>
  <c r="AV750" i="87"/>
  <c r="AT750" i="87"/>
  <c r="AS750" i="87"/>
  <c r="AQ750" i="87"/>
  <c r="AQ638" i="87"/>
  <c r="AW638" i="87"/>
  <c r="AX526" i="87"/>
  <c r="AT526" i="87"/>
  <c r="AQ526" i="87"/>
  <c r="AW526" i="87"/>
  <c r="AV526" i="87"/>
  <c r="AQ135" i="87"/>
  <c r="AY135" i="87" s="1"/>
  <c r="AU135" i="87"/>
  <c r="AS135" i="87"/>
  <c r="AX398" i="87"/>
  <c r="AT398" i="87"/>
  <c r="AS398" i="87"/>
  <c r="AR398" i="87"/>
  <c r="AV398" i="87"/>
  <c r="AU398" i="87"/>
  <c r="AW166" i="87"/>
  <c r="AT166" i="87"/>
  <c r="AS166" i="87"/>
  <c r="AR166" i="87"/>
  <c r="AW54" i="87"/>
  <c r="AT54" i="87"/>
  <c r="AR54" i="87"/>
  <c r="AS54" i="87"/>
  <c r="AX725" i="87"/>
  <c r="AU725" i="87"/>
  <c r="AT725" i="87"/>
  <c r="AW725" i="87"/>
  <c r="AV725" i="87"/>
  <c r="AS725" i="87"/>
  <c r="AY725" i="87" s="1"/>
  <c r="AR725" i="87"/>
  <c r="AQ725" i="87"/>
  <c r="AV1664" i="87"/>
  <c r="AT1328" i="87"/>
  <c r="AV1527" i="87"/>
  <c r="AR983" i="87"/>
  <c r="AS1150" i="87"/>
  <c r="AU1038" i="87"/>
  <c r="AV726" i="87"/>
  <c r="AV837" i="87"/>
  <c r="AW1059" i="87"/>
  <c r="AU1733" i="87"/>
  <c r="AQ1733" i="87"/>
  <c r="AY1733" i="87" s="1"/>
  <c r="AW1733" i="87"/>
  <c r="AV1733" i="87"/>
  <c r="AV1673" i="87"/>
  <c r="AT1673" i="87"/>
  <c r="AW1726" i="87"/>
  <c r="AU1726" i="87"/>
  <c r="AR1726" i="87"/>
  <c r="AQ1726" i="87"/>
  <c r="AS1469" i="87"/>
  <c r="AR1469" i="87"/>
  <c r="AQ1469" i="87"/>
  <c r="AW1021" i="87"/>
  <c r="AT1021" i="87"/>
  <c r="AT1204" i="87"/>
  <c r="AR1204" i="87"/>
  <c r="AY1204" i="87" s="1"/>
  <c r="AW1523" i="87"/>
  <c r="AT1523" i="87"/>
  <c r="AS1523" i="87"/>
  <c r="AV1523" i="87"/>
  <c r="AT1187" i="87"/>
  <c r="AQ1187" i="87"/>
  <c r="AW1187" i="87"/>
  <c r="AU1450" i="87"/>
  <c r="AR1450" i="87"/>
  <c r="AT1450" i="87"/>
  <c r="AX1008" i="87"/>
  <c r="AU1008" i="87"/>
  <c r="AT1008" i="87"/>
  <c r="AS1008" i="87"/>
  <c r="AR853" i="87"/>
  <c r="AS853" i="87"/>
  <c r="AT853" i="87"/>
  <c r="AR741" i="87"/>
  <c r="AW741" i="87"/>
  <c r="AW517" i="87"/>
  <c r="AU517" i="87"/>
  <c r="AT517" i="87"/>
  <c r="AV556" i="87"/>
  <c r="AU556" i="87"/>
  <c r="AT443" i="87"/>
  <c r="AW443" i="87"/>
  <c r="AS443" i="87"/>
  <c r="AQ443" i="87"/>
  <c r="AY443" i="87" s="1"/>
  <c r="AR706" i="87"/>
  <c r="AV706" i="87"/>
  <c r="AS706" i="87"/>
  <c r="AX776" i="87"/>
  <c r="AW776" i="87"/>
  <c r="AX552" i="87"/>
  <c r="AW552" i="87"/>
  <c r="AR173" i="87"/>
  <c r="AW173" i="87"/>
  <c r="AV173" i="87"/>
  <c r="AS316" i="87"/>
  <c r="AR316" i="87"/>
  <c r="AQ316" i="87"/>
  <c r="AY316" i="87" s="1"/>
  <c r="AX204" i="87"/>
  <c r="AV204" i="87"/>
  <c r="AV339" i="87"/>
  <c r="AQ339" i="87"/>
  <c r="AW339" i="87"/>
  <c r="AS258" i="87"/>
  <c r="AQ258" i="87"/>
  <c r="AW258" i="87"/>
  <c r="AT258" i="87"/>
  <c r="AR258" i="87"/>
  <c r="AX344" i="87"/>
  <c r="AS344" i="87"/>
  <c r="AR344" i="87"/>
  <c r="AQ344" i="87"/>
  <c r="AY344" i="87" s="1"/>
  <c r="AX136" i="87"/>
  <c r="AW136" i="87"/>
  <c r="AX1319" i="87"/>
  <c r="AV1319" i="87"/>
  <c r="AX1534" i="87"/>
  <c r="AT1534" i="87"/>
  <c r="AS1534" i="87"/>
  <c r="AX887" i="87"/>
  <c r="AU887" i="87"/>
  <c r="AW887" i="87"/>
  <c r="AV887" i="87"/>
  <c r="AT887" i="87"/>
  <c r="AX1502" i="87"/>
  <c r="AW1502" i="87"/>
  <c r="AU1502" i="87"/>
  <c r="AS1502" i="87"/>
  <c r="AR1502" i="87"/>
  <c r="AX1278" i="87"/>
  <c r="AV1278" i="87"/>
  <c r="AT1278" i="87"/>
  <c r="AW1278" i="87"/>
  <c r="AX1054" i="87"/>
  <c r="AT1054" i="87"/>
  <c r="AS1054" i="87"/>
  <c r="AR1054" i="87"/>
  <c r="AW1054" i="87"/>
  <c r="AX591" i="87"/>
  <c r="AR591" i="87"/>
  <c r="AY591" i="87" s="1"/>
  <c r="AW591" i="87"/>
  <c r="AT591" i="87"/>
  <c r="AU367" i="87"/>
  <c r="AT367" i="87"/>
  <c r="AS367" i="87"/>
  <c r="AX966" i="87"/>
  <c r="AV966" i="87"/>
  <c r="AS966" i="87"/>
  <c r="AR966" i="87"/>
  <c r="AU966" i="87"/>
  <c r="AX742" i="87"/>
  <c r="AS742" i="87"/>
  <c r="AR742" i="87"/>
  <c r="AQ742" i="87"/>
  <c r="AY742" i="87" s="1"/>
  <c r="AW742" i="87"/>
  <c r="AV742" i="87"/>
  <c r="AX518" i="87"/>
  <c r="AW518" i="87"/>
  <c r="AV518" i="87"/>
  <c r="AR518" i="87"/>
  <c r="AQ518" i="87"/>
  <c r="AU518" i="87"/>
  <c r="AR15" i="87"/>
  <c r="AQ15" i="87"/>
  <c r="AU15" i="87"/>
  <c r="AT15" i="87"/>
  <c r="AX278" i="87"/>
  <c r="AW278" i="87"/>
  <c r="AV278" i="87"/>
  <c r="AU278" i="87"/>
  <c r="AQ278" i="87"/>
  <c r="AT278" i="87"/>
  <c r="AX46" i="87"/>
  <c r="AW46" i="87"/>
  <c r="AV46" i="87"/>
  <c r="AU46" i="87"/>
  <c r="AR46" i="87"/>
  <c r="AS46" i="87"/>
  <c r="AX697" i="87"/>
  <c r="AT697" i="87"/>
  <c r="AS697" i="87"/>
  <c r="AQ697" i="87"/>
  <c r="AX578" i="87"/>
  <c r="AQ578" i="87"/>
  <c r="AV578" i="87"/>
  <c r="AU578" i="87"/>
  <c r="AT578" i="87"/>
  <c r="AS578" i="87"/>
  <c r="AW578" i="87"/>
  <c r="AW1415" i="87"/>
  <c r="AT1191" i="87"/>
  <c r="AU1486" i="87"/>
  <c r="AQ614" i="87"/>
  <c r="AR1076" i="87"/>
  <c r="AT651" i="87"/>
  <c r="AW121" i="87"/>
  <c r="AS1345" i="87"/>
  <c r="AQ1345" i="87"/>
  <c r="AV1581" i="87"/>
  <c r="AU1581" i="87"/>
  <c r="AV1133" i="87"/>
  <c r="AW1133" i="87"/>
  <c r="AV1075" i="87"/>
  <c r="AW1075" i="87"/>
  <c r="AU1075" i="87"/>
  <c r="AV1338" i="87"/>
  <c r="AU1338" i="87"/>
  <c r="AR1338" i="87"/>
  <c r="AQ965" i="87"/>
  <c r="AV965" i="87"/>
  <c r="AT965" i="87"/>
  <c r="AT405" i="87"/>
  <c r="AS405" i="87"/>
  <c r="AR405" i="87"/>
  <c r="AW668" i="87"/>
  <c r="AT668" i="87"/>
  <c r="AQ668" i="87"/>
  <c r="AU668" i="87"/>
  <c r="AW444" i="87"/>
  <c r="AT444" i="87"/>
  <c r="AR444" i="87"/>
  <c r="AU444" i="87"/>
  <c r="AW891" i="87"/>
  <c r="AU891" i="87"/>
  <c r="AT891" i="87"/>
  <c r="AW779" i="87"/>
  <c r="AV779" i="87"/>
  <c r="AW594" i="87"/>
  <c r="AR594" i="87"/>
  <c r="AS594" i="87"/>
  <c r="AS137" i="87"/>
  <c r="AR137" i="87"/>
  <c r="AQ137" i="87"/>
  <c r="AV137" i="87"/>
  <c r="AU137" i="87"/>
  <c r="AX888" i="87"/>
  <c r="AW888" i="87"/>
  <c r="AV888" i="87"/>
  <c r="AU888" i="87"/>
  <c r="AX664" i="87"/>
  <c r="AS664" i="87"/>
  <c r="AR664" i="87"/>
  <c r="AQ664" i="87"/>
  <c r="AS61" i="87"/>
  <c r="AU61" i="87"/>
  <c r="AT61" i="87"/>
  <c r="AQ61" i="87"/>
  <c r="AY61" i="87" s="1"/>
  <c r="AR146" i="87"/>
  <c r="AW146" i="87"/>
  <c r="AX456" i="87"/>
  <c r="AS456" i="87"/>
  <c r="AR456" i="87"/>
  <c r="AQ456" i="87"/>
  <c r="AY456" i="87" s="1"/>
  <c r="AX24" i="87"/>
  <c r="AU24" i="87"/>
  <c r="AT24" i="87"/>
  <c r="AS24" i="87"/>
  <c r="AX1431" i="87"/>
  <c r="AV1431" i="87"/>
  <c r="AS1431" i="87"/>
  <c r="AR1431" i="87"/>
  <c r="AX1207" i="87"/>
  <c r="AR1207" i="87"/>
  <c r="AQ1207" i="87"/>
  <c r="AW1207" i="87"/>
  <c r="AX999" i="87"/>
  <c r="AT999" i="87"/>
  <c r="AY999" i="87" s="1"/>
  <c r="AS999" i="87"/>
  <c r="AW999" i="87"/>
  <c r="AX775" i="87"/>
  <c r="AU775" i="87"/>
  <c r="AT775" i="87"/>
  <c r="AS775" i="87"/>
  <c r="AR775" i="87"/>
  <c r="AQ775" i="87"/>
  <c r="AY775" i="87" s="1"/>
  <c r="AX1390" i="87"/>
  <c r="AR1390" i="87"/>
  <c r="AV1390" i="87"/>
  <c r="AU1390" i="87"/>
  <c r="AS1390" i="87"/>
  <c r="AQ1390" i="87"/>
  <c r="AY1390" i="87" s="1"/>
  <c r="AX479" i="87"/>
  <c r="AV479" i="87"/>
  <c r="AR479" i="87"/>
  <c r="AQ479" i="87"/>
  <c r="AU479" i="87"/>
  <c r="AX255" i="87"/>
  <c r="AV255" i="87"/>
  <c r="AX854" i="87"/>
  <c r="AT854" i="87"/>
  <c r="AR854" i="87"/>
  <c r="AQ854" i="87"/>
  <c r="AW854" i="87"/>
  <c r="AX630" i="87"/>
  <c r="AW630" i="87"/>
  <c r="AT630" i="87"/>
  <c r="AS630" i="87"/>
  <c r="AV630" i="87"/>
  <c r="AX127" i="87"/>
  <c r="AU127" i="87"/>
  <c r="AT127" i="87"/>
  <c r="AS127" i="87"/>
  <c r="AX390" i="87"/>
  <c r="AW390" i="87"/>
  <c r="AU390" i="87"/>
  <c r="AT390" i="87"/>
  <c r="AQ390" i="87"/>
  <c r="AY390" i="87" s="1"/>
  <c r="AT158" i="87"/>
  <c r="AU158" i="87"/>
  <c r="AR1744" i="87"/>
  <c r="AW1664" i="87"/>
  <c r="AV1568" i="87"/>
  <c r="AW1512" i="87"/>
  <c r="AQ1464" i="87"/>
  <c r="AQ1400" i="87"/>
  <c r="AV1344" i="87"/>
  <c r="AU1328" i="87"/>
  <c r="AQ1168" i="87"/>
  <c r="AR1120" i="87"/>
  <c r="AT1056" i="87"/>
  <c r="AW1008" i="87"/>
  <c r="AV944" i="87"/>
  <c r="AV896" i="87"/>
  <c r="AS872" i="87"/>
  <c r="AQ784" i="87"/>
  <c r="AW760" i="87"/>
  <c r="AQ720" i="87"/>
  <c r="AQ672" i="87"/>
  <c r="AQ600" i="87"/>
  <c r="AS552" i="87"/>
  <c r="AU512" i="87"/>
  <c r="AS464" i="87"/>
  <c r="AW440" i="87"/>
  <c r="AW192" i="87"/>
  <c r="AR144" i="87"/>
  <c r="AS120" i="87"/>
  <c r="AU80" i="87"/>
  <c r="AU32" i="87"/>
  <c r="AR127" i="87"/>
  <c r="AS1711" i="87"/>
  <c r="AQ1543" i="87"/>
  <c r="AQ1527" i="87"/>
  <c r="AU1431" i="87"/>
  <c r="AQ1415" i="87"/>
  <c r="AV1327" i="87"/>
  <c r="AU1215" i="87"/>
  <c r="AU1191" i="87"/>
  <c r="AW1151" i="87"/>
  <c r="AS983" i="87"/>
  <c r="AW895" i="87"/>
  <c r="AU591" i="87"/>
  <c r="AS1782" i="87"/>
  <c r="AQ1670" i="87"/>
  <c r="AR1534" i="87"/>
  <c r="AS1510" i="87"/>
  <c r="AQ1486" i="87"/>
  <c r="AV1038" i="87"/>
  <c r="AU854" i="87"/>
  <c r="AW726" i="87"/>
  <c r="AW614" i="87"/>
  <c r="AU502" i="87"/>
  <c r="AR278" i="87"/>
  <c r="AT46" i="87"/>
  <c r="AT263" i="87"/>
  <c r="AS1189" i="87"/>
  <c r="AY1189" i="87" s="1"/>
  <c r="AR837" i="87"/>
  <c r="AS525" i="87"/>
  <c r="AQ461" i="87"/>
  <c r="AV1732" i="87"/>
  <c r="AS1076" i="87"/>
  <c r="AV92" i="87"/>
  <c r="AW763" i="87"/>
  <c r="AV275" i="87"/>
  <c r="AV1026" i="87"/>
  <c r="AW914" i="87"/>
  <c r="AQ121" i="87"/>
  <c r="AY121" i="87" s="1"/>
  <c r="AS535" i="87"/>
  <c r="AT311" i="87"/>
  <c r="AV1022" i="87"/>
  <c r="AQ566" i="87"/>
  <c r="AT535" i="87"/>
  <c r="AV311" i="87"/>
  <c r="AS1334" i="87"/>
  <c r="AS902" i="87"/>
  <c r="AV686" i="87"/>
  <c r="AU566" i="87"/>
  <c r="AX831" i="87"/>
  <c r="AR831" i="87"/>
  <c r="AT831" i="87"/>
  <c r="AX719" i="87"/>
  <c r="AV719" i="87"/>
  <c r="AT719" i="87"/>
  <c r="AY719" i="87" s="1"/>
  <c r="AX1446" i="87"/>
  <c r="AS1446" i="87"/>
  <c r="AU1446" i="87"/>
  <c r="AX1334" i="87"/>
  <c r="AW1334" i="87"/>
  <c r="AX1222" i="87"/>
  <c r="AW1222" i="87"/>
  <c r="AU1222" i="87"/>
  <c r="AX1110" i="87"/>
  <c r="AT1110" i="87"/>
  <c r="AS1110" i="87"/>
  <c r="AX647" i="87"/>
  <c r="AS647" i="87"/>
  <c r="AW647" i="87"/>
  <c r="AV647" i="87"/>
  <c r="AX535" i="87"/>
  <c r="AV535" i="87"/>
  <c r="AU535" i="87"/>
  <c r="AX423" i="87"/>
  <c r="AT423" i="87"/>
  <c r="AQ423" i="87"/>
  <c r="AW423" i="87"/>
  <c r="AX311" i="87"/>
  <c r="AQ311" i="87"/>
  <c r="AU311" i="87"/>
  <c r="AX1022" i="87"/>
  <c r="AU1022" i="87"/>
  <c r="AT1022" i="87"/>
  <c r="AY1022" i="87" s="1"/>
  <c r="AX910" i="87"/>
  <c r="AW910" i="87"/>
  <c r="AV910" i="87"/>
  <c r="AX798" i="87"/>
  <c r="AW798" i="87"/>
  <c r="AR798" i="87"/>
  <c r="AU798" i="87"/>
  <c r="AX686" i="87"/>
  <c r="AQ686" i="87"/>
  <c r="AU686" i="87"/>
  <c r="AX71" i="87"/>
  <c r="AU71" i="87"/>
  <c r="AR71" i="87"/>
  <c r="AX446" i="87"/>
  <c r="AS446" i="87"/>
  <c r="AY446" i="87" s="1"/>
  <c r="AW446" i="87"/>
  <c r="AX334" i="87"/>
  <c r="AU334" i="87"/>
  <c r="AR334" i="87"/>
  <c r="AQ334" i="87"/>
  <c r="AW334" i="87"/>
  <c r="AX102" i="87"/>
  <c r="AT102" i="87"/>
  <c r="AR102" i="87"/>
  <c r="AQ102" i="87"/>
  <c r="AQ303" i="87"/>
  <c r="AS303" i="87"/>
  <c r="AS678" i="87"/>
  <c r="AQ678" i="87"/>
  <c r="AY678" i="87" s="1"/>
  <c r="AU438" i="87"/>
  <c r="AR438" i="87"/>
  <c r="AQ438" i="87"/>
  <c r="AQ647" i="87"/>
  <c r="AU423" i="87"/>
  <c r="AV1446" i="87"/>
  <c r="AV1222" i="87"/>
  <c r="AQ1022" i="87"/>
  <c r="AT910" i="87"/>
  <c r="AQ798" i="87"/>
  <c r="AV438" i="87"/>
  <c r="AQ1333" i="87"/>
  <c r="AQ1668" i="87"/>
  <c r="AY1668" i="87" s="1"/>
  <c r="AW643" i="87"/>
  <c r="AQ1669" i="87"/>
  <c r="AS1445" i="87"/>
  <c r="AS868" i="87"/>
  <c r="AV420" i="87"/>
  <c r="AS1669" i="87"/>
  <c r="AT868" i="87"/>
  <c r="AS633" i="87"/>
  <c r="AS1333" i="87"/>
  <c r="AX855" i="87"/>
  <c r="AV855" i="87"/>
  <c r="AX967" i="87"/>
  <c r="AT967" i="87"/>
  <c r="AE15" i="85"/>
  <c r="T15" i="88" s="1"/>
  <c r="AD7" i="85"/>
  <c r="S7" i="88" s="1"/>
  <c r="AW1768" i="87"/>
  <c r="AW1728" i="87"/>
  <c r="AR1712" i="87"/>
  <c r="AR1584" i="87"/>
  <c r="AT1472" i="87"/>
  <c r="AS1248" i="87"/>
  <c r="AQ1136" i="87"/>
  <c r="AU1024" i="87"/>
  <c r="AT360" i="87"/>
  <c r="AV248" i="87"/>
  <c r="AW1743" i="87"/>
  <c r="AU1719" i="87"/>
  <c r="AT1447" i="87"/>
  <c r="AY1447" i="87" s="1"/>
  <c r="AV1335" i="87"/>
  <c r="AQ1015" i="87"/>
  <c r="AV1750" i="87"/>
  <c r="AT1630" i="87"/>
  <c r="AS1518" i="87"/>
  <c r="AV1406" i="87"/>
  <c r="AU1246" i="87"/>
  <c r="AS534" i="87"/>
  <c r="AW143" i="87"/>
  <c r="AU1597" i="87"/>
  <c r="AW445" i="87"/>
  <c r="AQ1444" i="87"/>
  <c r="AQ932" i="87"/>
  <c r="AY932" i="87" s="1"/>
  <c r="AT907" i="87"/>
  <c r="AW355" i="87"/>
  <c r="AU139" i="87"/>
  <c r="AU50" i="87"/>
  <c r="AX1653" i="87"/>
  <c r="AU1653" i="87"/>
  <c r="AV1653" i="87"/>
  <c r="AV1317" i="87"/>
  <c r="AQ1317" i="87"/>
  <c r="AW1317" i="87"/>
  <c r="AX1205" i="87"/>
  <c r="AW1205" i="87"/>
  <c r="AR1388" i="87"/>
  <c r="AV1388" i="87"/>
  <c r="AX1079" i="87"/>
  <c r="AS1079" i="87"/>
  <c r="AY1079" i="87" s="1"/>
  <c r="AE40" i="85"/>
  <c r="T40" i="88" s="1"/>
  <c r="AQ1728" i="87"/>
  <c r="AS1712" i="87"/>
  <c r="AS1584" i="87"/>
  <c r="AU1472" i="87"/>
  <c r="AU1248" i="87"/>
  <c r="AR1136" i="87"/>
  <c r="AV1024" i="87"/>
  <c r="AQ928" i="87"/>
  <c r="AQ816" i="87"/>
  <c r="AT704" i="87"/>
  <c r="AV592" i="87"/>
  <c r="AU360" i="87"/>
  <c r="AW248" i="87"/>
  <c r="AQ1743" i="87"/>
  <c r="AV1719" i="87"/>
  <c r="AW1447" i="87"/>
  <c r="AQ1335" i="87"/>
  <c r="AU1039" i="87"/>
  <c r="AR1015" i="87"/>
  <c r="AW1750" i="87"/>
  <c r="AT1518" i="87"/>
  <c r="AW1406" i="87"/>
  <c r="AT534" i="87"/>
  <c r="AV318" i="87"/>
  <c r="AR294" i="87"/>
  <c r="AQ143" i="87"/>
  <c r="AY143" i="87" s="1"/>
  <c r="AS1397" i="87"/>
  <c r="AQ1061" i="87"/>
  <c r="AR645" i="87"/>
  <c r="AU907" i="87"/>
  <c r="AT19" i="87"/>
  <c r="AS834" i="87"/>
  <c r="AV50" i="87"/>
  <c r="AQ1790" i="87"/>
  <c r="AY1790" i="87" s="1"/>
  <c r="AW1790" i="87"/>
  <c r="AE10" i="85"/>
  <c r="T10" i="88" s="1"/>
  <c r="AE7" i="85"/>
  <c r="T7" i="88" s="1"/>
  <c r="AR1728" i="87"/>
  <c r="AT1712" i="87"/>
  <c r="AT1584" i="87"/>
  <c r="AY1584" i="87" s="1"/>
  <c r="AV1472" i="87"/>
  <c r="AW1248" i="87"/>
  <c r="AS1136" i="87"/>
  <c r="AW1024" i="87"/>
  <c r="AR928" i="87"/>
  <c r="AR816" i="87"/>
  <c r="AU704" i="87"/>
  <c r="AW592" i="87"/>
  <c r="AW496" i="87"/>
  <c r="AV360" i="87"/>
  <c r="AQ248" i="87"/>
  <c r="AQ176" i="87"/>
  <c r="AY176" i="87" s="1"/>
  <c r="AR64" i="87"/>
  <c r="AS40" i="87"/>
  <c r="AW1719" i="87"/>
  <c r="AQ1447" i="87"/>
  <c r="AS1015" i="87"/>
  <c r="AW1206" i="87"/>
  <c r="AT710" i="87"/>
  <c r="AW670" i="87"/>
  <c r="AV294" i="87"/>
  <c r="AQ1269" i="87"/>
  <c r="AY1269" i="87" s="1"/>
  <c r="AS421" i="87"/>
  <c r="AS197" i="87"/>
  <c r="AV1340" i="87"/>
  <c r="AT804" i="87"/>
  <c r="AV19" i="87"/>
  <c r="AT834" i="87"/>
  <c r="AQ50" i="87"/>
  <c r="AY50" i="87" s="1"/>
  <c r="AE43" i="85"/>
  <c r="T43" i="88" s="1"/>
  <c r="AW1704" i="87"/>
  <c r="AU1584" i="87"/>
  <c r="AW1472" i="87"/>
  <c r="AS1384" i="87"/>
  <c r="AV1368" i="87"/>
  <c r="AT1248" i="87"/>
  <c r="AT1136" i="87"/>
  <c r="AQ1048" i="87"/>
  <c r="AQ1032" i="87"/>
  <c r="AS904" i="87"/>
  <c r="AT792" i="87"/>
  <c r="AV680" i="87"/>
  <c r="AQ568" i="87"/>
  <c r="AY568" i="87" s="1"/>
  <c r="AV472" i="87"/>
  <c r="AW384" i="87"/>
  <c r="AR272" i="87"/>
  <c r="AV152" i="87"/>
  <c r="AT40" i="87"/>
  <c r="AQ1719" i="87"/>
  <c r="AR1111" i="87"/>
  <c r="AT1015" i="87"/>
  <c r="AU631" i="87"/>
  <c r="AS1742" i="87"/>
  <c r="AT1302" i="87"/>
  <c r="AV646" i="87"/>
  <c r="AT1269" i="87"/>
  <c r="AT1332" i="87"/>
  <c r="AY1332" i="87" s="1"/>
  <c r="AQ684" i="87"/>
  <c r="AQ571" i="87"/>
  <c r="AW19" i="87"/>
  <c r="AU834" i="87"/>
  <c r="AT1742" i="87"/>
  <c r="AV1332" i="87"/>
  <c r="AT796" i="87"/>
  <c r="AR684" i="87"/>
  <c r="AQ572" i="87"/>
  <c r="AR571" i="87"/>
  <c r="AW386" i="87"/>
  <c r="AQ1773" i="87"/>
  <c r="AS1773" i="87"/>
  <c r="AT1788" i="87"/>
  <c r="AR1788" i="87"/>
  <c r="AQ1654" i="87"/>
  <c r="AW1654" i="87"/>
  <c r="AU445" i="87"/>
  <c r="AR445" i="87"/>
  <c r="AT101" i="87"/>
  <c r="AS101" i="87"/>
  <c r="AV356" i="87"/>
  <c r="AU356" i="87"/>
  <c r="AX1583" i="87"/>
  <c r="AS1583" i="87"/>
  <c r="AX1471" i="87"/>
  <c r="AT1471" i="87"/>
  <c r="AY1471" i="87" s="1"/>
  <c r="AX1359" i="87"/>
  <c r="AR1359" i="87"/>
  <c r="AQ1359" i="87"/>
  <c r="AX1135" i="87"/>
  <c r="AR1135" i="87"/>
  <c r="AQ1135" i="87"/>
  <c r="AX1039" i="87"/>
  <c r="AW1039" i="87"/>
  <c r="AR1039" i="87"/>
  <c r="AQ1039" i="87"/>
  <c r="AX927" i="87"/>
  <c r="AR927" i="87"/>
  <c r="AT927" i="87"/>
  <c r="AS927" i="87"/>
  <c r="AX703" i="87"/>
  <c r="AT703" i="87"/>
  <c r="AS703" i="87"/>
  <c r="AX1430" i="87"/>
  <c r="AQ1430" i="87"/>
  <c r="AX1318" i="87"/>
  <c r="AW1318" i="87"/>
  <c r="AX1206" i="87"/>
  <c r="AS1206" i="87"/>
  <c r="AQ1206" i="87"/>
  <c r="AX1094" i="87"/>
  <c r="AV1094" i="87"/>
  <c r="AX519" i="87"/>
  <c r="AT519" i="87"/>
  <c r="AS519" i="87"/>
  <c r="AX295" i="87"/>
  <c r="AS295" i="87"/>
  <c r="AX1006" i="87"/>
  <c r="AS1006" i="87"/>
  <c r="AQ1006" i="87"/>
  <c r="AX894" i="87"/>
  <c r="AV894" i="87"/>
  <c r="AU894" i="87"/>
  <c r="AX782" i="87"/>
  <c r="AQ782" i="87"/>
  <c r="AV782" i="87"/>
  <c r="AX670" i="87"/>
  <c r="AU670" i="87"/>
  <c r="AR670" i="87"/>
  <c r="AY670" i="87" s="1"/>
  <c r="AX558" i="87"/>
  <c r="AV558" i="87"/>
  <c r="AT558" i="87"/>
  <c r="AX55" i="87"/>
  <c r="AW55" i="87"/>
  <c r="AX430" i="87"/>
  <c r="AR430" i="87"/>
  <c r="AQ430" i="87"/>
  <c r="AV206" i="87"/>
  <c r="AU206" i="87"/>
  <c r="AQ206" i="87"/>
  <c r="AR1704" i="87"/>
  <c r="AW1584" i="87"/>
  <c r="AR1472" i="87"/>
  <c r="AU1384" i="87"/>
  <c r="AT1360" i="87"/>
  <c r="AQ1272" i="87"/>
  <c r="AY1272" i="87" s="1"/>
  <c r="AQ1256" i="87"/>
  <c r="AY1256" i="87" s="1"/>
  <c r="AV1136" i="87"/>
  <c r="AS1048" i="87"/>
  <c r="AS1032" i="87"/>
  <c r="AU904" i="87"/>
  <c r="AR792" i="87"/>
  <c r="AQ680" i="87"/>
  <c r="AS568" i="87"/>
  <c r="AQ472" i="87"/>
  <c r="AR384" i="87"/>
  <c r="AT272" i="87"/>
  <c r="AY272" i="87" s="1"/>
  <c r="AR152" i="87"/>
  <c r="AV40" i="87"/>
  <c r="AR1783" i="87"/>
  <c r="AS1135" i="87"/>
  <c r="AV1015" i="87"/>
  <c r="AR607" i="87"/>
  <c r="AU519" i="87"/>
  <c r="AU1742" i="87"/>
  <c r="AT1318" i="87"/>
  <c r="AU1206" i="87"/>
  <c r="AW1182" i="87"/>
  <c r="AT870" i="87"/>
  <c r="AW758" i="87"/>
  <c r="AQ646" i="87"/>
  <c r="AY646" i="87" s="1"/>
  <c r="AS62" i="87"/>
  <c r="AU189" i="87"/>
  <c r="AS77" i="87"/>
  <c r="AU796" i="87"/>
  <c r="AR572" i="87"/>
  <c r="AU1315" i="87"/>
  <c r="AS386" i="87"/>
  <c r="AD43" i="85"/>
  <c r="AD10" i="85"/>
  <c r="S10" i="88" s="1"/>
  <c r="AT1648" i="87"/>
  <c r="AU1200" i="87"/>
  <c r="AR1399" i="87"/>
  <c r="AV1742" i="87"/>
  <c r="AW1294" i="87"/>
  <c r="AQ1182" i="87"/>
  <c r="AR758" i="87"/>
  <c r="AT174" i="87"/>
  <c r="AV189" i="87"/>
  <c r="AW722" i="87"/>
  <c r="AV1727" i="87"/>
  <c r="AU1727" i="87"/>
  <c r="AX1750" i="87"/>
  <c r="AQ1750" i="87"/>
  <c r="AS1750" i="87"/>
  <c r="AX1605" i="87"/>
  <c r="AW1605" i="87"/>
  <c r="AV1605" i="87"/>
  <c r="AT1493" i="87"/>
  <c r="AW1493" i="87"/>
  <c r="AX1381" i="87"/>
  <c r="AW1381" i="87"/>
  <c r="AT1381" i="87"/>
  <c r="AX1269" i="87"/>
  <c r="AU1269" i="87"/>
  <c r="AV1269" i="87"/>
  <c r="AS1269" i="87"/>
  <c r="AX1157" i="87"/>
  <c r="AU1157" i="87"/>
  <c r="AW1157" i="87"/>
  <c r="AW1452" i="87"/>
  <c r="AT1452" i="87"/>
  <c r="AR1452" i="87"/>
  <c r="AY1452" i="87" s="1"/>
  <c r="AV1004" i="87"/>
  <c r="AW1004" i="87"/>
  <c r="AX989" i="87"/>
  <c r="AW989" i="87"/>
  <c r="AU989" i="87"/>
  <c r="AR989" i="87"/>
  <c r="AW765" i="87"/>
  <c r="AU765" i="87"/>
  <c r="AR765" i="87"/>
  <c r="AT765" i="87"/>
  <c r="AX653" i="87"/>
  <c r="AU653" i="87"/>
  <c r="AV653" i="87"/>
  <c r="AY653" i="87" s="1"/>
  <c r="AX541" i="87"/>
  <c r="AR541" i="87"/>
  <c r="AQ541" i="87"/>
  <c r="AX916" i="87"/>
  <c r="AQ916" i="87"/>
  <c r="AY916" i="87" s="1"/>
  <c r="AT916" i="87"/>
  <c r="AV916" i="87"/>
  <c r="AV804" i="87"/>
  <c r="AS804" i="87"/>
  <c r="AQ804" i="87"/>
  <c r="AU804" i="87"/>
  <c r="AW1027" i="87"/>
  <c r="AR1027" i="87"/>
  <c r="AV1027" i="87"/>
  <c r="AX691" i="87"/>
  <c r="AS691" i="87"/>
  <c r="AR467" i="87"/>
  <c r="AW467" i="87"/>
  <c r="AV954" i="87"/>
  <c r="AW954" i="87"/>
  <c r="AT506" i="87"/>
  <c r="AU506" i="87"/>
  <c r="AX309" i="87"/>
  <c r="AT309" i="87"/>
  <c r="AS309" i="87"/>
  <c r="AQ309" i="87"/>
  <c r="AW309" i="87"/>
  <c r="AX197" i="87"/>
  <c r="AV197" i="87"/>
  <c r="AU197" i="87"/>
  <c r="AR197" i="87"/>
  <c r="AW197" i="87"/>
  <c r="AU85" i="87"/>
  <c r="AQ85" i="87"/>
  <c r="AW85" i="87"/>
  <c r="AX340" i="87"/>
  <c r="AT340" i="87"/>
  <c r="AR340" i="87"/>
  <c r="AW340" i="87"/>
  <c r="AX228" i="87"/>
  <c r="AQ228" i="87"/>
  <c r="AS228" i="87"/>
  <c r="AR228" i="87"/>
  <c r="AY228" i="87" s="1"/>
  <c r="AV116" i="87"/>
  <c r="AS116" i="87"/>
  <c r="AX251" i="87"/>
  <c r="AT251" i="87"/>
  <c r="AR251" i="87"/>
  <c r="AQ251" i="87"/>
  <c r="AX139" i="87"/>
  <c r="AQ139" i="87"/>
  <c r="AW139" i="87"/>
  <c r="AW170" i="87"/>
  <c r="AQ170" i="87"/>
  <c r="AY170" i="87" s="1"/>
  <c r="AX1455" i="87"/>
  <c r="AT1455" i="87"/>
  <c r="AX1343" i="87"/>
  <c r="AR1343" i="87"/>
  <c r="AQ1343" i="87"/>
  <c r="AY1343" i="87" s="1"/>
  <c r="AX1231" i="87"/>
  <c r="AV1231" i="87"/>
  <c r="AX1023" i="87"/>
  <c r="AW1023" i="87"/>
  <c r="AR1023" i="87"/>
  <c r="AQ1023" i="87"/>
  <c r="AX911" i="87"/>
  <c r="AR911" i="87"/>
  <c r="AT911" i="87"/>
  <c r="AS911" i="87"/>
  <c r="AX799" i="87"/>
  <c r="AV799" i="87"/>
  <c r="AX1414" i="87"/>
  <c r="AQ1414" i="87"/>
  <c r="AY1414" i="87" s="1"/>
  <c r="AX1302" i="87"/>
  <c r="AW1302" i="87"/>
  <c r="AQ1302" i="87"/>
  <c r="AY1302" i="87" s="1"/>
  <c r="AX1190" i="87"/>
  <c r="AS1190" i="87"/>
  <c r="AQ1190" i="87"/>
  <c r="AX1078" i="87"/>
  <c r="AV1078" i="87"/>
  <c r="AQ1078" i="87"/>
  <c r="AX615" i="87"/>
  <c r="AS615" i="87"/>
  <c r="AY615" i="87" s="1"/>
  <c r="AU391" i="87"/>
  <c r="AT391" i="87"/>
  <c r="AX990" i="87"/>
  <c r="AT990" i="87"/>
  <c r="AR990" i="87"/>
  <c r="AX878" i="87"/>
  <c r="AS878" i="87"/>
  <c r="AR878" i="87"/>
  <c r="AX654" i="87"/>
  <c r="AU654" i="87"/>
  <c r="AS654" i="87"/>
  <c r="AX542" i="87"/>
  <c r="AV542" i="87"/>
  <c r="AT542" i="87"/>
  <c r="AY542" i="87" s="1"/>
  <c r="AX151" i="87"/>
  <c r="AQ151" i="87"/>
  <c r="AY151" i="87" s="1"/>
  <c r="AU151" i="87"/>
  <c r="AR39" i="87"/>
  <c r="AQ39" i="87"/>
  <c r="AY39" i="87" s="1"/>
  <c r="AT39" i="87"/>
  <c r="AW39" i="87"/>
  <c r="AX414" i="87"/>
  <c r="AU414" i="87"/>
  <c r="AT414" i="87"/>
  <c r="AX182" i="87"/>
  <c r="AS182" i="87"/>
  <c r="AX70" i="87"/>
  <c r="AU70" i="87"/>
  <c r="AT70" i="87"/>
  <c r="AQ70" i="87"/>
  <c r="AW70" i="87"/>
  <c r="AX1719" i="87"/>
  <c r="AT1719" i="87"/>
  <c r="AX1261" i="87"/>
  <c r="AR1261" i="87"/>
  <c r="AT1261" i="87"/>
  <c r="AS1261" i="87"/>
  <c r="AX1332" i="87"/>
  <c r="AR1332" i="87"/>
  <c r="AQ1332" i="87"/>
  <c r="AU1332" i="87"/>
  <c r="AS1332" i="87"/>
  <c r="AX1651" i="87"/>
  <c r="AT1651" i="87"/>
  <c r="AS1651" i="87"/>
  <c r="AV1651" i="87"/>
  <c r="AR1651" i="87"/>
  <c r="AQ1651" i="87"/>
  <c r="AX1315" i="87"/>
  <c r="AR1315" i="87"/>
  <c r="AT1315" i="87"/>
  <c r="AU572" i="87"/>
  <c r="AT572" i="87"/>
  <c r="AW572" i="87"/>
  <c r="AX1019" i="87"/>
  <c r="AQ1019" i="87"/>
  <c r="AY1019" i="87" s="1"/>
  <c r="AV1019" i="87"/>
  <c r="AU1019" i="87"/>
  <c r="AX571" i="87"/>
  <c r="AW571" i="87"/>
  <c r="AV571" i="87"/>
  <c r="AS571" i="87"/>
  <c r="AU571" i="87"/>
  <c r="AX386" i="87"/>
  <c r="AT386" i="87"/>
  <c r="AR386" i="87"/>
  <c r="AQ386" i="87"/>
  <c r="AY386" i="87" s="1"/>
  <c r="AX77" i="87"/>
  <c r="AQ77" i="87"/>
  <c r="AV77" i="87"/>
  <c r="AU77" i="87"/>
  <c r="AX108" i="87"/>
  <c r="AW108" i="87"/>
  <c r="AV108" i="87"/>
  <c r="AQ108" i="87"/>
  <c r="AU108" i="87"/>
  <c r="AX274" i="87"/>
  <c r="AV274" i="87"/>
  <c r="AX50" i="87"/>
  <c r="AW50" i="87"/>
  <c r="AT50" i="87"/>
  <c r="AS50" i="87"/>
  <c r="AX1559" i="87"/>
  <c r="AV1559" i="87"/>
  <c r="AX1223" i="87"/>
  <c r="AU1223" i="87"/>
  <c r="AW1223" i="87"/>
  <c r="AX1406" i="87"/>
  <c r="AS1406" i="87"/>
  <c r="AR1406" i="87"/>
  <c r="AX1070" i="87"/>
  <c r="AQ1070" i="87"/>
  <c r="AY1070" i="87" s="1"/>
  <c r="AW1070" i="87"/>
  <c r="AX870" i="87"/>
  <c r="AQ870" i="87"/>
  <c r="AS870" i="87"/>
  <c r="AX646" i="87"/>
  <c r="AU646" i="87"/>
  <c r="AT646" i="87"/>
  <c r="AX31" i="87"/>
  <c r="AR31" i="87"/>
  <c r="AQ31" i="87"/>
  <c r="AX62" i="87"/>
  <c r="AQ62" i="87"/>
  <c r="AY62" i="87" s="1"/>
  <c r="AV62" i="87"/>
  <c r="AF40" i="85"/>
  <c r="U40" i="88" s="1"/>
  <c r="AD40" i="85"/>
  <c r="S40" i="88" s="1"/>
  <c r="AD29" i="85"/>
  <c r="S29" i="88" s="1"/>
  <c r="AU1704" i="87"/>
  <c r="AS1608" i="87"/>
  <c r="AS1592" i="87"/>
  <c r="AU1480" i="87"/>
  <c r="AU1424" i="87"/>
  <c r="AQ1384" i="87"/>
  <c r="AW1360" i="87"/>
  <c r="AT1272" i="87"/>
  <c r="AT1256" i="87"/>
  <c r="AR1160" i="87"/>
  <c r="AR1144" i="87"/>
  <c r="AV1048" i="87"/>
  <c r="AV1032" i="87"/>
  <c r="AQ904" i="87"/>
  <c r="AY904" i="87" s="1"/>
  <c r="AW792" i="87"/>
  <c r="AT680" i="87"/>
  <c r="AV568" i="87"/>
  <c r="AT472" i="87"/>
  <c r="AY472" i="87" s="1"/>
  <c r="AU384" i="87"/>
  <c r="AW272" i="87"/>
  <c r="AU152" i="87"/>
  <c r="AR40" i="87"/>
  <c r="AS31" i="87"/>
  <c r="AU1511" i="87"/>
  <c r="AS1359" i="87"/>
  <c r="AQ1223" i="87"/>
  <c r="AV1135" i="87"/>
  <c r="AW927" i="87"/>
  <c r="AT903" i="87"/>
  <c r="AW703" i="87"/>
  <c r="AQ383" i="87"/>
  <c r="AU295" i="87"/>
  <c r="AU1430" i="87"/>
  <c r="AU1182" i="87"/>
  <c r="AV1006" i="87"/>
  <c r="AQ982" i="87"/>
  <c r="AW894" i="87"/>
  <c r="AW870" i="87"/>
  <c r="AW782" i="87"/>
  <c r="AW62" i="87"/>
  <c r="AV1261" i="87"/>
  <c r="AW781" i="87"/>
  <c r="AU309" i="87"/>
  <c r="AT356" i="87"/>
  <c r="AW1651" i="87"/>
  <c r="AW1315" i="87"/>
  <c r="AT1019" i="87"/>
  <c r="AT722" i="87"/>
  <c r="AS39" i="87"/>
  <c r="AF43" i="85"/>
  <c r="U43" i="88" s="1"/>
  <c r="AW1652" i="87"/>
  <c r="AV1652" i="87"/>
  <c r="AU1652" i="87"/>
  <c r="AX1742" i="87"/>
  <c r="AR1742" i="87"/>
  <c r="AX1597" i="87"/>
  <c r="AV1597" i="87"/>
  <c r="AT1597" i="87"/>
  <c r="AX1444" i="87"/>
  <c r="AV1444" i="87"/>
  <c r="AU1444" i="87"/>
  <c r="AY1444" i="87" s="1"/>
  <c r="AS1444" i="87"/>
  <c r="AX996" i="87"/>
  <c r="AW996" i="87"/>
  <c r="AT996" i="87"/>
  <c r="AR996" i="87"/>
  <c r="AX1203" i="87"/>
  <c r="AT1203" i="87"/>
  <c r="AS1203" i="87"/>
  <c r="AQ1203" i="87"/>
  <c r="AX1466" i="87"/>
  <c r="AS1466" i="87"/>
  <c r="AR1466" i="87"/>
  <c r="AV1466" i="87"/>
  <c r="AT1466" i="87"/>
  <c r="AY1466" i="87" s="1"/>
  <c r="AX617" i="87"/>
  <c r="AW617" i="87"/>
  <c r="AR617" i="87"/>
  <c r="AX505" i="87"/>
  <c r="AV505" i="87"/>
  <c r="AU505" i="87"/>
  <c r="AV869" i="87"/>
  <c r="AT869" i="87"/>
  <c r="AX645" i="87"/>
  <c r="AV645" i="87"/>
  <c r="AT645" i="87"/>
  <c r="AS645" i="87"/>
  <c r="AQ645" i="87"/>
  <c r="AY645" i="87" s="1"/>
  <c r="AW645" i="87"/>
  <c r="AX796" i="87"/>
  <c r="AQ796" i="87"/>
  <c r="AW796" i="87"/>
  <c r="AR796" i="87"/>
  <c r="AX907" i="87"/>
  <c r="AS907" i="87"/>
  <c r="AQ907" i="87"/>
  <c r="AY907" i="87" s="1"/>
  <c r="AW907" i="87"/>
  <c r="AV907" i="87"/>
  <c r="AX834" i="87"/>
  <c r="AR834" i="87"/>
  <c r="AV834" i="87"/>
  <c r="AQ834" i="87"/>
  <c r="AY834" i="87" s="1"/>
  <c r="AX189" i="87"/>
  <c r="AT189" i="87"/>
  <c r="AS189" i="87"/>
  <c r="AR189" i="87"/>
  <c r="AX355" i="87"/>
  <c r="AU355" i="87"/>
  <c r="AT355" i="87"/>
  <c r="AR355" i="87"/>
  <c r="AX19" i="87"/>
  <c r="AQ19" i="87"/>
  <c r="AY19" i="87" s="1"/>
  <c r="AS19" i="87"/>
  <c r="AU19" i="87"/>
  <c r="AX1335" i="87"/>
  <c r="AW1335" i="87"/>
  <c r="AX791" i="87"/>
  <c r="AQ791" i="87"/>
  <c r="AW791" i="87"/>
  <c r="AX607" i="87"/>
  <c r="AU607" i="87"/>
  <c r="AT607" i="87"/>
  <c r="AX271" i="87"/>
  <c r="AW271" i="87"/>
  <c r="AT271" i="87"/>
  <c r="AR271" i="87"/>
  <c r="AX758" i="87"/>
  <c r="AS758" i="87"/>
  <c r="AQ758" i="87"/>
  <c r="AX534" i="87"/>
  <c r="AV534" i="87"/>
  <c r="AU534" i="87"/>
  <c r="AX174" i="87"/>
  <c r="AV174" i="87"/>
  <c r="AU174" i="87"/>
  <c r="AS174" i="87"/>
  <c r="AR174" i="87"/>
  <c r="AV1704" i="87"/>
  <c r="AT1608" i="87"/>
  <c r="AR1384" i="87"/>
  <c r="AQ1360" i="87"/>
  <c r="AV1272" i="87"/>
  <c r="AS1160" i="87"/>
  <c r="AW1048" i="87"/>
  <c r="AR904" i="87"/>
  <c r="AQ792" i="87"/>
  <c r="AU680" i="87"/>
  <c r="AW568" i="87"/>
  <c r="AU472" i="87"/>
  <c r="AQ152" i="87"/>
  <c r="AY152" i="87" s="1"/>
  <c r="AT31" i="87"/>
  <c r="AT1727" i="87"/>
  <c r="AW1559" i="87"/>
  <c r="AR1223" i="87"/>
  <c r="AU903" i="87"/>
  <c r="AT791" i="87"/>
  <c r="AV383" i="87"/>
  <c r="AR870" i="87"/>
  <c r="AY870" i="87" s="1"/>
  <c r="AR62" i="87"/>
  <c r="AS167" i="87"/>
  <c r="AW1261" i="87"/>
  <c r="AW541" i="87"/>
  <c r="AV309" i="87"/>
  <c r="AS108" i="87"/>
  <c r="AU1651" i="87"/>
  <c r="AW1019" i="87"/>
  <c r="AV1754" i="87"/>
  <c r="AQ1466" i="87"/>
  <c r="AX1733" i="87"/>
  <c r="AR1733" i="87"/>
  <c r="AT1733" i="87"/>
  <c r="AS1733" i="87"/>
  <c r="AX1673" i="87"/>
  <c r="AS1673" i="87"/>
  <c r="AR1673" i="87"/>
  <c r="AQ1673" i="87"/>
  <c r="AW1673" i="87"/>
  <c r="AX1703" i="87"/>
  <c r="AV1703" i="87"/>
  <c r="AX1726" i="87"/>
  <c r="AV1726" i="87"/>
  <c r="AX1655" i="87"/>
  <c r="AT1655" i="87"/>
  <c r="AX1581" i="87"/>
  <c r="AS1581" i="87"/>
  <c r="AR1581" i="87"/>
  <c r="AY1581" i="87" s="1"/>
  <c r="AT1581" i="87"/>
  <c r="AQ1581" i="87"/>
  <c r="AX1469" i="87"/>
  <c r="AV1469" i="87"/>
  <c r="AU1469" i="87"/>
  <c r="AS1245" i="87"/>
  <c r="AR1245" i="87"/>
  <c r="AX1133" i="87"/>
  <c r="AS1133" i="87"/>
  <c r="AR1133" i="87"/>
  <c r="AT1133" i="87"/>
  <c r="AQ1133" i="87"/>
  <c r="AX1021" i="87"/>
  <c r="AS1021" i="87"/>
  <c r="AR1021" i="87"/>
  <c r="AY1021" i="87" s="1"/>
  <c r="AQ1021" i="87"/>
  <c r="AX1316" i="87"/>
  <c r="AV1316" i="87"/>
  <c r="AT1316" i="87"/>
  <c r="AW1316" i="87"/>
  <c r="AS1316" i="87"/>
  <c r="AX1204" i="87"/>
  <c r="AQ1204" i="87"/>
  <c r="AW1204" i="87"/>
  <c r="AV1204" i="87"/>
  <c r="AU1204" i="87"/>
  <c r="AS1204" i="87"/>
  <c r="AF10" i="85"/>
  <c r="U10" i="88" s="1"/>
  <c r="AX533" i="87"/>
  <c r="AW533" i="87"/>
  <c r="AR533" i="87"/>
  <c r="AQ533" i="87"/>
  <c r="AX684" i="87"/>
  <c r="AV684" i="87"/>
  <c r="AT684" i="87"/>
  <c r="AS684" i="87"/>
  <c r="AW684" i="87"/>
  <c r="AX722" i="87"/>
  <c r="AS722" i="87"/>
  <c r="AR722" i="87"/>
  <c r="AV722" i="87"/>
  <c r="AX273" i="87"/>
  <c r="AT273" i="87"/>
  <c r="AS273" i="87"/>
  <c r="AU273" i="87"/>
  <c r="AX301" i="87"/>
  <c r="AW301" i="87"/>
  <c r="AR301" i="87"/>
  <c r="AT301" i="87"/>
  <c r="AX332" i="87"/>
  <c r="AW332" i="87"/>
  <c r="AX1447" i="87"/>
  <c r="AV1447" i="87"/>
  <c r="AU1447" i="87"/>
  <c r="AX1111" i="87"/>
  <c r="AV1111" i="87"/>
  <c r="AQ1111" i="87"/>
  <c r="AY1111" i="87" s="1"/>
  <c r="AW1111" i="87"/>
  <c r="AX1518" i="87"/>
  <c r="AV1518" i="87"/>
  <c r="AX1182" i="87"/>
  <c r="AS1182" i="87"/>
  <c r="AR1182" i="87"/>
  <c r="AX982" i="87"/>
  <c r="AT982" i="87"/>
  <c r="AS982" i="87"/>
  <c r="AX143" i="87"/>
  <c r="AV143" i="87"/>
  <c r="AU143" i="87"/>
  <c r="AX294" i="87"/>
  <c r="AU294" i="87"/>
  <c r="AT294" i="87"/>
  <c r="AW294" i="87"/>
  <c r="AS294" i="87"/>
  <c r="AF15" i="85"/>
  <c r="U15" i="88" s="1"/>
  <c r="AE29" i="85"/>
  <c r="T29" i="88" s="1"/>
  <c r="AS1728" i="87"/>
  <c r="AU1712" i="87"/>
  <c r="AU1608" i="87"/>
  <c r="AU1592" i="87"/>
  <c r="AW1480" i="87"/>
  <c r="AR1360" i="87"/>
  <c r="AW1272" i="87"/>
  <c r="AW1256" i="87"/>
  <c r="AT1160" i="87"/>
  <c r="AY1160" i="87" s="1"/>
  <c r="AT1144" i="87"/>
  <c r="AQ1024" i="87"/>
  <c r="AS928" i="87"/>
  <c r="AS816" i="87"/>
  <c r="AV704" i="87"/>
  <c r="AQ592" i="87"/>
  <c r="AQ496" i="87"/>
  <c r="AW360" i="87"/>
  <c r="AR248" i="87"/>
  <c r="AR176" i="87"/>
  <c r="AS64" i="87"/>
  <c r="AU31" i="87"/>
  <c r="AW1727" i="87"/>
  <c r="AQ1583" i="87"/>
  <c r="AY1583" i="87" s="1"/>
  <c r="AQ1559" i="87"/>
  <c r="AV1471" i="87"/>
  <c r="AU1359" i="87"/>
  <c r="AS1223" i="87"/>
  <c r="AV903" i="87"/>
  <c r="AU791" i="87"/>
  <c r="AU703" i="87"/>
  <c r="AQ295" i="87"/>
  <c r="AT1470" i="87"/>
  <c r="AW1430" i="87"/>
  <c r="AR1414" i="87"/>
  <c r="AS1358" i="87"/>
  <c r="AR1094" i="87"/>
  <c r="AR1070" i="87"/>
  <c r="AU982" i="87"/>
  <c r="AR894" i="87"/>
  <c r="AQ558" i="87"/>
  <c r="AU542" i="87"/>
  <c r="AR414" i="87"/>
  <c r="AV167" i="87"/>
  <c r="AW1653" i="87"/>
  <c r="AT1605" i="87"/>
  <c r="AU1317" i="87"/>
  <c r="AW653" i="87"/>
  <c r="AS533" i="87"/>
  <c r="AS301" i="87"/>
  <c r="AW1276" i="87"/>
  <c r="AQ996" i="87"/>
  <c r="AY996" i="87" s="1"/>
  <c r="AQ340" i="87"/>
  <c r="AT228" i="87"/>
  <c r="AT108" i="87"/>
  <c r="AS1595" i="87"/>
  <c r="AW1203" i="87"/>
  <c r="AQ1754" i="87"/>
  <c r="AU1673" i="87"/>
  <c r="AX925" i="87"/>
  <c r="AU925" i="87"/>
  <c r="AS925" i="87"/>
  <c r="AX589" i="87"/>
  <c r="AS589" i="87"/>
  <c r="AR589" i="87"/>
  <c r="AY589" i="87" s="1"/>
  <c r="AX477" i="87"/>
  <c r="AV477" i="87"/>
  <c r="AU477" i="87"/>
  <c r="AW740" i="87"/>
  <c r="AV740" i="87"/>
  <c r="AR963" i="87"/>
  <c r="AT963" i="87"/>
  <c r="AX627" i="87"/>
  <c r="AR627" i="87"/>
  <c r="AV515" i="87"/>
  <c r="AR515" i="87"/>
  <c r="AV357" i="87"/>
  <c r="AQ357" i="87"/>
  <c r="AX245" i="87"/>
  <c r="AW245" i="87"/>
  <c r="AR245" i="87"/>
  <c r="AV133" i="87"/>
  <c r="AS133" i="87"/>
  <c r="AX276" i="87"/>
  <c r="AQ276" i="87"/>
  <c r="AX164" i="87"/>
  <c r="AV164" i="87"/>
  <c r="AU164" i="87"/>
  <c r="AR164" i="87"/>
  <c r="AX187" i="87"/>
  <c r="AU187" i="87"/>
  <c r="AS187" i="87"/>
  <c r="AX75" i="87"/>
  <c r="AT75" i="87"/>
  <c r="AX199" i="87"/>
  <c r="AQ199" i="87"/>
  <c r="AX118" i="87"/>
  <c r="AS118" i="87"/>
  <c r="AX6" i="87"/>
  <c r="AQ6" i="87"/>
  <c r="AW6" i="87"/>
  <c r="AU1587" i="87"/>
  <c r="AQ1587" i="87"/>
  <c r="AT805" i="87"/>
  <c r="AR805" i="87"/>
  <c r="AW507" i="87"/>
  <c r="AU507" i="87"/>
  <c r="AR125" i="87"/>
  <c r="AW125" i="87"/>
  <c r="AV773" i="87"/>
  <c r="AQ701" i="87"/>
  <c r="AQ589" i="87"/>
  <c r="AT285" i="87"/>
  <c r="AQ133" i="87"/>
  <c r="AY133" i="87" s="1"/>
  <c r="AQ21" i="87"/>
  <c r="AY21" i="87" s="1"/>
  <c r="AS924" i="87"/>
  <c r="AT164" i="87"/>
  <c r="AV1331" i="87"/>
  <c r="AS1187" i="87"/>
  <c r="AT475" i="87"/>
  <c r="AT850" i="87"/>
  <c r="AW706" i="87"/>
  <c r="AV594" i="87"/>
  <c r="AR701" i="87"/>
  <c r="AT589" i="87"/>
  <c r="AT125" i="87"/>
  <c r="AR21" i="87"/>
  <c r="AS276" i="87"/>
  <c r="AW164" i="87"/>
  <c r="AS963" i="87"/>
  <c r="AT1780" i="87"/>
  <c r="AS1780" i="87"/>
  <c r="AX1668" i="87"/>
  <c r="AW1668" i="87"/>
  <c r="AV1668" i="87"/>
  <c r="AX1389" i="87"/>
  <c r="AT1389" i="87"/>
  <c r="AX1277" i="87"/>
  <c r="AR1277" i="87"/>
  <c r="AX1572" i="87"/>
  <c r="AV1572" i="87"/>
  <c r="AT1572" i="87"/>
  <c r="AX1460" i="87"/>
  <c r="AV1460" i="87"/>
  <c r="AU1460" i="87"/>
  <c r="AX1124" i="87"/>
  <c r="AS1124" i="87"/>
  <c r="AW1124" i="87"/>
  <c r="AX1012" i="87"/>
  <c r="AU1012" i="87"/>
  <c r="AS1012" i="87"/>
  <c r="AX1331" i="87"/>
  <c r="AS1331" i="87"/>
  <c r="AX1706" i="87"/>
  <c r="AT1706" i="87"/>
  <c r="AX1594" i="87"/>
  <c r="AV1594" i="87"/>
  <c r="AT1594" i="87"/>
  <c r="AX1146" i="87"/>
  <c r="AS1146" i="87"/>
  <c r="AX773" i="87"/>
  <c r="AU773" i="87"/>
  <c r="AX661" i="87"/>
  <c r="AV661" i="87"/>
  <c r="AY661" i="87" s="1"/>
  <c r="AT661" i="87"/>
  <c r="AS661" i="87"/>
  <c r="AX924" i="87"/>
  <c r="AU924" i="87"/>
  <c r="AT924" i="87"/>
  <c r="AX812" i="87"/>
  <c r="AW812" i="87"/>
  <c r="AV812" i="87"/>
  <c r="AS812" i="87"/>
  <c r="AX476" i="87"/>
  <c r="AU476" i="87"/>
  <c r="AT476" i="87"/>
  <c r="AS476" i="87"/>
  <c r="AR476" i="87"/>
  <c r="AY476" i="87" s="1"/>
  <c r="AX1035" i="87"/>
  <c r="AS1035" i="87"/>
  <c r="AR1035" i="87"/>
  <c r="AX587" i="87"/>
  <c r="AQ587" i="87"/>
  <c r="AY587" i="87" s="1"/>
  <c r="AV587" i="87"/>
  <c r="AU587" i="87"/>
  <c r="AX962" i="87"/>
  <c r="AU962" i="87"/>
  <c r="AX850" i="87"/>
  <c r="AV850" i="87"/>
  <c r="AU850" i="87"/>
  <c r="AX514" i="87"/>
  <c r="AS514" i="87"/>
  <c r="AY514" i="87" s="1"/>
  <c r="AR514" i="87"/>
  <c r="AW514" i="87"/>
  <c r="AX402" i="87"/>
  <c r="AV402" i="87"/>
  <c r="AU402" i="87"/>
  <c r="AX57" i="87"/>
  <c r="AQ57" i="87"/>
  <c r="AY57" i="87" s="1"/>
  <c r="AX317" i="87"/>
  <c r="AT317" i="87"/>
  <c r="AU317" i="87"/>
  <c r="AX205" i="87"/>
  <c r="AT205" i="87"/>
  <c r="AS205" i="87"/>
  <c r="AX236" i="87"/>
  <c r="AU236" i="87"/>
  <c r="AT236" i="87"/>
  <c r="AX124" i="87"/>
  <c r="AW124" i="87"/>
  <c r="AX147" i="87"/>
  <c r="AT147" i="87"/>
  <c r="AQ147" i="87"/>
  <c r="AW147" i="87"/>
  <c r="AX35" i="87"/>
  <c r="AS35" i="87"/>
  <c r="AR35" i="87"/>
  <c r="AX178" i="87"/>
  <c r="AW178" i="87"/>
  <c r="AR178" i="87"/>
  <c r="AY178" i="87" s="1"/>
  <c r="AX66" i="87"/>
  <c r="AU66" i="87"/>
  <c r="AT66" i="87"/>
  <c r="AR66" i="87"/>
  <c r="AX399" i="87"/>
  <c r="AW399" i="87"/>
  <c r="AU399" i="87"/>
  <c r="AX159" i="87"/>
  <c r="AT159" i="87"/>
  <c r="AS159" i="87"/>
  <c r="AQ159" i="87"/>
  <c r="AX310" i="87"/>
  <c r="AU310" i="87"/>
  <c r="AR1389" i="87"/>
  <c r="AY1389" i="87" s="1"/>
  <c r="AW1277" i="87"/>
  <c r="AR661" i="87"/>
  <c r="AU245" i="87"/>
  <c r="AW476" i="87"/>
  <c r="AS236" i="87"/>
  <c r="AW1035" i="87"/>
  <c r="AR587" i="87"/>
  <c r="AQ35" i="87"/>
  <c r="AY35" i="87" s="1"/>
  <c r="AR962" i="87"/>
  <c r="AX1523" i="87"/>
  <c r="AU1523" i="87"/>
  <c r="AR1523" i="87"/>
  <c r="AS1411" i="87"/>
  <c r="AQ1411" i="87"/>
  <c r="AX1187" i="87"/>
  <c r="AV1187" i="87"/>
  <c r="AU1187" i="87"/>
  <c r="AR1187" i="87"/>
  <c r="AX1075" i="87"/>
  <c r="AT1075" i="87"/>
  <c r="AS1075" i="87"/>
  <c r="AQ1450" i="87"/>
  <c r="AS1450" i="87"/>
  <c r="AX1338" i="87"/>
  <c r="AQ1338" i="87"/>
  <c r="AY1338" i="87" s="1"/>
  <c r="AS1338" i="87"/>
  <c r="AX489" i="87"/>
  <c r="AS489" i="87"/>
  <c r="AX377" i="87"/>
  <c r="AU377" i="87"/>
  <c r="AT377" i="87"/>
  <c r="AX965" i="87"/>
  <c r="AS965" i="87"/>
  <c r="AR965" i="87"/>
  <c r="AW965" i="87"/>
  <c r="AX853" i="87"/>
  <c r="AW853" i="87"/>
  <c r="AV853" i="87"/>
  <c r="AX517" i="87"/>
  <c r="AR517" i="87"/>
  <c r="AQ517" i="87"/>
  <c r="AX405" i="87"/>
  <c r="AQ405" i="87"/>
  <c r="AW405" i="87"/>
  <c r="AV405" i="87"/>
  <c r="AU405" i="87"/>
  <c r="AX668" i="87"/>
  <c r="AS668" i="87"/>
  <c r="AR668" i="87"/>
  <c r="AV668" i="87"/>
  <c r="AX556" i="87"/>
  <c r="AW556" i="87"/>
  <c r="AR556" i="87"/>
  <c r="AQ556" i="87"/>
  <c r="AX891" i="87"/>
  <c r="AR891" i="87"/>
  <c r="AY891" i="87" s="1"/>
  <c r="AV891" i="87"/>
  <c r="AX779" i="87"/>
  <c r="AQ779" i="87"/>
  <c r="AS779" i="87"/>
  <c r="AR779" i="87"/>
  <c r="AX443" i="87"/>
  <c r="AV443" i="87"/>
  <c r="AU443" i="87"/>
  <c r="AR443" i="87"/>
  <c r="AX706" i="87"/>
  <c r="AU706" i="87"/>
  <c r="AT706" i="87"/>
  <c r="AQ706" i="87"/>
  <c r="AY706" i="87" s="1"/>
  <c r="AX594" i="87"/>
  <c r="AU594" i="87"/>
  <c r="AT594" i="87"/>
  <c r="AQ594" i="87"/>
  <c r="AX257" i="87"/>
  <c r="AS257" i="87"/>
  <c r="AX137" i="87"/>
  <c r="AW137" i="87"/>
  <c r="AX285" i="87"/>
  <c r="AR285" i="87"/>
  <c r="AX173" i="87"/>
  <c r="AT173" i="87"/>
  <c r="AS173" i="87"/>
  <c r="AQ173" i="87"/>
  <c r="AY173" i="87" s="1"/>
  <c r="AX61" i="87"/>
  <c r="AW61" i="87"/>
  <c r="AV61" i="87"/>
  <c r="AX316" i="87"/>
  <c r="AU316" i="87"/>
  <c r="AT316" i="87"/>
  <c r="AX339" i="87"/>
  <c r="AS339" i="87"/>
  <c r="AR339" i="87"/>
  <c r="AX227" i="87"/>
  <c r="AQ227" i="87"/>
  <c r="AW227" i="87"/>
  <c r="AS227" i="87"/>
  <c r="AX258" i="87"/>
  <c r="AV258" i="87"/>
  <c r="AU258" i="87"/>
  <c r="AX146" i="87"/>
  <c r="AU146" i="87"/>
  <c r="AX367" i="87"/>
  <c r="AR367" i="87"/>
  <c r="AQ367" i="87"/>
  <c r="AV367" i="87"/>
  <c r="AX15" i="87"/>
  <c r="AW15" i="87"/>
  <c r="AV15" i="87"/>
  <c r="AX158" i="87"/>
  <c r="AQ158" i="87"/>
  <c r="AU965" i="87"/>
  <c r="AU629" i="87"/>
  <c r="AT1124" i="87"/>
  <c r="AQ1523" i="87"/>
  <c r="AS891" i="87"/>
  <c r="AT1338" i="87"/>
  <c r="AT137" i="87"/>
  <c r="AX1725" i="87"/>
  <c r="AS1725" i="87"/>
  <c r="AX1349" i="87"/>
  <c r="AT1349" i="87"/>
  <c r="AQ1125" i="87"/>
  <c r="AV1125" i="87"/>
  <c r="AW1125" i="87"/>
  <c r="AX972" i="87"/>
  <c r="AQ972" i="87"/>
  <c r="AY972" i="87" s="1"/>
  <c r="AO1741" i="14"/>
  <c r="AO1521" i="14"/>
  <c r="AQ845" i="87"/>
  <c r="AT509" i="87"/>
  <c r="AU548" i="87"/>
  <c r="AQ771" i="87"/>
  <c r="AD37" i="85"/>
  <c r="S37" i="88" s="1"/>
  <c r="AR845" i="87"/>
  <c r="AU509" i="87"/>
  <c r="AV548" i="87"/>
  <c r="AR362" i="87"/>
  <c r="AX1755" i="87"/>
  <c r="AR1755" i="87"/>
  <c r="AW1755" i="87"/>
  <c r="AT1755" i="87"/>
  <c r="AS1755" i="87"/>
  <c r="AX1715" i="87"/>
  <c r="AS1715" i="87"/>
  <c r="AQ1715" i="87"/>
  <c r="AV1715" i="87"/>
  <c r="AR1715" i="87"/>
  <c r="AW1715" i="87"/>
  <c r="AU1715" i="87"/>
  <c r="AX172" i="87"/>
  <c r="AQ172" i="87"/>
  <c r="AY172" i="87" s="1"/>
  <c r="AW172" i="87"/>
  <c r="AU172" i="87"/>
  <c r="AT172" i="87"/>
  <c r="AS172" i="87"/>
  <c r="AR172" i="87"/>
  <c r="AX1134" i="87"/>
  <c r="AR1134" i="87"/>
  <c r="AX207" i="87"/>
  <c r="AT207" i="87"/>
  <c r="AS207" i="87"/>
  <c r="AR207" i="87"/>
  <c r="AQ207" i="87"/>
  <c r="AU1648" i="87"/>
  <c r="AU1647" i="87"/>
  <c r="AS743" i="87"/>
  <c r="AU1470" i="87"/>
  <c r="AT1358" i="87"/>
  <c r="AV1134" i="87"/>
  <c r="AT933" i="87"/>
  <c r="AR1768" i="87"/>
  <c r="AT1536" i="87"/>
  <c r="AU1280" i="87"/>
  <c r="AV1088" i="87"/>
  <c r="AV1056" i="87"/>
  <c r="AT1775" i="87"/>
  <c r="AV1479" i="87"/>
  <c r="AU1367" i="87"/>
  <c r="AU1079" i="87"/>
  <c r="AT743" i="87"/>
  <c r="AT303" i="87"/>
  <c r="AY303" i="87" s="1"/>
  <c r="AW1246" i="87"/>
  <c r="AV566" i="87"/>
  <c r="AS438" i="87"/>
  <c r="AT1459" i="87"/>
  <c r="AX1797" i="87"/>
  <c r="AV1797" i="87"/>
  <c r="AU1797" i="87"/>
  <c r="AS1797" i="87"/>
  <c r="AQ1797" i="87"/>
  <c r="AY1797" i="87" s="1"/>
  <c r="AW1797" i="87"/>
  <c r="AT1797" i="87"/>
  <c r="AX1737" i="87"/>
  <c r="AS1737" i="87"/>
  <c r="AX1790" i="87"/>
  <c r="AR1790" i="87"/>
  <c r="AX1645" i="87"/>
  <c r="AS1645" i="87"/>
  <c r="AU1645" i="87"/>
  <c r="AV1645" i="87"/>
  <c r="AX1533" i="87"/>
  <c r="AU1533" i="87"/>
  <c r="AS1533" i="87"/>
  <c r="AQ1533" i="87"/>
  <c r="AV1533" i="87"/>
  <c r="AT1533" i="87"/>
  <c r="AX1197" i="87"/>
  <c r="AQ1197" i="87"/>
  <c r="AW1197" i="87"/>
  <c r="AX1380" i="87"/>
  <c r="AU1380" i="87"/>
  <c r="AT1380" i="87"/>
  <c r="AS1380" i="87"/>
  <c r="AR1380" i="87"/>
  <c r="AQ1380" i="87"/>
  <c r="AW1380" i="87"/>
  <c r="AX1268" i="87"/>
  <c r="AT1268" i="87"/>
  <c r="AS1268" i="87"/>
  <c r="AU1268" i="87"/>
  <c r="AQ1268" i="87"/>
  <c r="AY1268" i="87" s="1"/>
  <c r="AX1699" i="87"/>
  <c r="AV1699" i="87"/>
  <c r="AU1699" i="87"/>
  <c r="AT1699" i="87"/>
  <c r="AR1699" i="87"/>
  <c r="AW1699" i="87"/>
  <c r="AS1699" i="87"/>
  <c r="AX1587" i="87"/>
  <c r="AW1587" i="87"/>
  <c r="AV1587" i="87"/>
  <c r="AS1587" i="87"/>
  <c r="AX1251" i="87"/>
  <c r="AW1251" i="87"/>
  <c r="AV1251" i="87"/>
  <c r="AU1251" i="87"/>
  <c r="AX1139" i="87"/>
  <c r="AV1139" i="87"/>
  <c r="AU1139" i="87"/>
  <c r="AT1139" i="87"/>
  <c r="AS1139" i="87"/>
  <c r="AW1139" i="87"/>
  <c r="AS1514" i="87"/>
  <c r="AU1514" i="87"/>
  <c r="AT1514" i="87"/>
  <c r="AV1514" i="87"/>
  <c r="AW1514" i="87"/>
  <c r="AX1402" i="87"/>
  <c r="AS1402" i="87"/>
  <c r="AR1402" i="87"/>
  <c r="AQ1402" i="87"/>
  <c r="AV1402" i="87"/>
  <c r="AU1402" i="87"/>
  <c r="AW1402" i="87"/>
  <c r="AT1402" i="87"/>
  <c r="AX1001" i="87"/>
  <c r="AR1001" i="87"/>
  <c r="AX553" i="87"/>
  <c r="AS553" i="87"/>
  <c r="AQ553" i="87"/>
  <c r="AX441" i="87"/>
  <c r="AU441" i="87"/>
  <c r="AT441" i="87"/>
  <c r="AR441" i="87"/>
  <c r="AX1582" i="87"/>
  <c r="AW1582" i="87"/>
  <c r="AX917" i="87"/>
  <c r="AT917" i="87"/>
  <c r="AS917" i="87"/>
  <c r="AR917" i="87"/>
  <c r="AQ917" i="87"/>
  <c r="AY917" i="87" s="1"/>
  <c r="AW917" i="87"/>
  <c r="AV917" i="87"/>
  <c r="AX693" i="87"/>
  <c r="AU693" i="87"/>
  <c r="AX581" i="87"/>
  <c r="AW581" i="87"/>
  <c r="AV581" i="87"/>
  <c r="AT581" i="87"/>
  <c r="AS581" i="87"/>
  <c r="AY581" i="87" s="1"/>
  <c r="AR581" i="87"/>
  <c r="AX732" i="87"/>
  <c r="AQ732" i="87"/>
  <c r="AW732" i="87"/>
  <c r="AV732" i="87"/>
  <c r="AU732" i="87"/>
  <c r="AR732" i="87"/>
  <c r="AX620" i="87"/>
  <c r="AW620" i="87"/>
  <c r="AV620" i="87"/>
  <c r="AU620" i="87"/>
  <c r="AT620" i="87"/>
  <c r="AS620" i="87"/>
  <c r="AW508" i="87"/>
  <c r="AV508" i="87"/>
  <c r="AU508" i="87"/>
  <c r="AS508" i="87"/>
  <c r="AR508" i="87"/>
  <c r="AX955" i="87"/>
  <c r="AW955" i="87"/>
  <c r="AV955" i="87"/>
  <c r="AU955" i="87"/>
  <c r="AS955" i="87"/>
  <c r="AR955" i="87"/>
  <c r="AT955" i="87"/>
  <c r="AQ955" i="87"/>
  <c r="AX843" i="87"/>
  <c r="AW843" i="87"/>
  <c r="AV843" i="87"/>
  <c r="AU843" i="87"/>
  <c r="AT843" i="87"/>
  <c r="AQ843" i="87"/>
  <c r="AR731" i="87"/>
  <c r="AQ731" i="87"/>
  <c r="AW731" i="87"/>
  <c r="AX507" i="87"/>
  <c r="AQ507" i="87"/>
  <c r="AR507" i="87"/>
  <c r="AV507" i="87"/>
  <c r="AX770" i="87"/>
  <c r="AS770" i="87"/>
  <c r="AR770" i="87"/>
  <c r="AY770" i="87" s="1"/>
  <c r="AQ770" i="87"/>
  <c r="AU770" i="87"/>
  <c r="AT770" i="87"/>
  <c r="AX658" i="87"/>
  <c r="AU658" i="87"/>
  <c r="AT658" i="87"/>
  <c r="AS658" i="87"/>
  <c r="AQ658" i="87"/>
  <c r="AW658" i="87"/>
  <c r="AX321" i="87"/>
  <c r="AS321" i="87"/>
  <c r="AW321" i="87"/>
  <c r="AX209" i="87"/>
  <c r="AT209" i="87"/>
  <c r="AS209" i="87"/>
  <c r="AR209" i="87"/>
  <c r="AQ209" i="87"/>
  <c r="AW209" i="87"/>
  <c r="AV209" i="87"/>
  <c r="AX349" i="87"/>
  <c r="AT349" i="87"/>
  <c r="AQ349" i="87"/>
  <c r="AX237" i="87"/>
  <c r="AR237" i="87"/>
  <c r="AS237" i="87"/>
  <c r="AX125" i="87"/>
  <c r="AV125" i="87"/>
  <c r="AU125" i="87"/>
  <c r="AS125" i="87"/>
  <c r="AX13" i="87"/>
  <c r="AQ13" i="87"/>
  <c r="AY13" i="87" s="1"/>
  <c r="AV13" i="87"/>
  <c r="AR13" i="87"/>
  <c r="AX268" i="87"/>
  <c r="AQ268" i="87"/>
  <c r="AX28" i="87"/>
  <c r="AR28" i="87"/>
  <c r="AQ28" i="87"/>
  <c r="AY28" i="87" s="1"/>
  <c r="AW28" i="87"/>
  <c r="AU28" i="87"/>
  <c r="AT28" i="87"/>
  <c r="AV28" i="87"/>
  <c r="AS28" i="87"/>
  <c r="AX291" i="87"/>
  <c r="AQ291" i="87"/>
  <c r="AW291" i="87"/>
  <c r="AV291" i="87"/>
  <c r="AU291" i="87"/>
  <c r="AS291" i="87"/>
  <c r="AR291" i="87"/>
  <c r="AX322" i="87"/>
  <c r="AV322" i="87"/>
  <c r="AS322" i="87"/>
  <c r="AR322" i="87"/>
  <c r="AQ322" i="87"/>
  <c r="AY322" i="87" s="1"/>
  <c r="AX210" i="87"/>
  <c r="AT210" i="87"/>
  <c r="AX1542" i="87"/>
  <c r="AU1542" i="87"/>
  <c r="AT1542" i="87"/>
  <c r="AS1542" i="87"/>
  <c r="AX1495" i="87"/>
  <c r="AV1495" i="87"/>
  <c r="AX1159" i="87"/>
  <c r="AV1159" i="87"/>
  <c r="AX1063" i="87"/>
  <c r="AU1063" i="87"/>
  <c r="AX727" i="87"/>
  <c r="AQ727" i="87"/>
  <c r="AX1454" i="87"/>
  <c r="AS1454" i="87"/>
  <c r="AR1454" i="87"/>
  <c r="AQ1454" i="87"/>
  <c r="AX1342" i="87"/>
  <c r="AT1342" i="87"/>
  <c r="AU1230" i="87"/>
  <c r="AW1230" i="87"/>
  <c r="AX1118" i="87"/>
  <c r="AR1118" i="87"/>
  <c r="AX655" i="87"/>
  <c r="AQ655" i="87"/>
  <c r="AX543" i="87"/>
  <c r="AV543" i="87"/>
  <c r="AU543" i="87"/>
  <c r="AY543" i="87" s="1"/>
  <c r="AT543" i="87"/>
  <c r="AX431" i="87"/>
  <c r="AT431" i="87"/>
  <c r="AX1030" i="87"/>
  <c r="AQ1030" i="87"/>
  <c r="AX918" i="87"/>
  <c r="AV918" i="87"/>
  <c r="AU918" i="87"/>
  <c r="AT918" i="87"/>
  <c r="AX806" i="87"/>
  <c r="AR806" i="87"/>
  <c r="AX694" i="87"/>
  <c r="AU694" i="87"/>
  <c r="AT694" i="87"/>
  <c r="AX582" i="87"/>
  <c r="AT582" i="87"/>
  <c r="AX79" i="87"/>
  <c r="AQ79" i="87"/>
  <c r="AY79" i="87" s="1"/>
  <c r="AW79" i="87"/>
  <c r="AV79" i="87"/>
  <c r="AU79" i="87"/>
  <c r="AS79" i="87"/>
  <c r="AR79" i="87"/>
  <c r="AT79" i="87"/>
  <c r="AX454" i="87"/>
  <c r="AT454" i="87"/>
  <c r="AX230" i="87"/>
  <c r="AT230" i="87"/>
  <c r="AS230" i="87"/>
  <c r="AQ230" i="87"/>
  <c r="AV230" i="87"/>
  <c r="AU230" i="87"/>
  <c r="AR230" i="87"/>
  <c r="AX110" i="87"/>
  <c r="AR110" i="87"/>
  <c r="AW110" i="87"/>
  <c r="AV110" i="87"/>
  <c r="AX569" i="87"/>
  <c r="AS569" i="87"/>
  <c r="AX597" i="87"/>
  <c r="AW597" i="87"/>
  <c r="AV597" i="87"/>
  <c r="AT597" i="87"/>
  <c r="AS597" i="87"/>
  <c r="AR597" i="87"/>
  <c r="AX450" i="87"/>
  <c r="AV450" i="87"/>
  <c r="AR450" i="87"/>
  <c r="AQ450" i="87"/>
  <c r="AW450" i="87"/>
  <c r="AX338" i="87"/>
  <c r="AV338" i="87"/>
  <c r="AQ338" i="87"/>
  <c r="AX246" i="87"/>
  <c r="AQ246" i="87"/>
  <c r="AY246" i="87" s="1"/>
  <c r="AW246" i="87"/>
  <c r="AV246" i="87"/>
  <c r="AT246" i="87"/>
  <c r="AS246" i="87"/>
  <c r="AR246" i="87"/>
  <c r="AV1200" i="87"/>
  <c r="AT1079" i="87"/>
  <c r="AV1246" i="87"/>
  <c r="AT1504" i="87"/>
  <c r="AW1424" i="87"/>
  <c r="AR1392" i="87"/>
  <c r="AS95" i="87"/>
  <c r="AT1751" i="87"/>
  <c r="AR1623" i="87"/>
  <c r="AY1623" i="87" s="1"/>
  <c r="AQ1591" i="87"/>
  <c r="AY1591" i="87" s="1"/>
  <c r="AV967" i="87"/>
  <c r="AQ855" i="87"/>
  <c r="AQ823" i="87"/>
  <c r="AV1470" i="87"/>
  <c r="AU1358" i="87"/>
  <c r="AV678" i="87"/>
  <c r="AU1781" i="87"/>
  <c r="AQ1661" i="87"/>
  <c r="AY1661" i="87" s="1"/>
  <c r="AR1405" i="87"/>
  <c r="AV172" i="87"/>
  <c r="AX1085" i="87"/>
  <c r="AU1085" i="87"/>
  <c r="AT1085" i="87"/>
  <c r="AR1085" i="87"/>
  <c r="AW1085" i="87"/>
  <c r="AV1085" i="87"/>
  <c r="AE19" i="85"/>
  <c r="T19" i="88" s="1"/>
  <c r="AD23" i="85"/>
  <c r="S23" i="88" s="1"/>
  <c r="AT1760" i="87"/>
  <c r="AQ1616" i="87"/>
  <c r="AU1536" i="87"/>
  <c r="AU1520" i="87"/>
  <c r="AU1504" i="87"/>
  <c r="AQ1424" i="87"/>
  <c r="AQ1408" i="87"/>
  <c r="AS1392" i="87"/>
  <c r="AS1296" i="87"/>
  <c r="AY1296" i="87" s="1"/>
  <c r="AS1280" i="87"/>
  <c r="AW1168" i="87"/>
  <c r="AW1088" i="87"/>
  <c r="AW1056" i="87"/>
  <c r="AT95" i="87"/>
  <c r="AU1775" i="87"/>
  <c r="AU1751" i="87"/>
  <c r="AS1591" i="87"/>
  <c r="AW1495" i="87"/>
  <c r="AW1479" i="87"/>
  <c r="AV1367" i="87"/>
  <c r="AV1079" i="87"/>
  <c r="AW967" i="87"/>
  <c r="AW951" i="87"/>
  <c r="AR855" i="87"/>
  <c r="AY855" i="87" s="1"/>
  <c r="AR839" i="87"/>
  <c r="AR823" i="87"/>
  <c r="AU303" i="87"/>
  <c r="AS1790" i="87"/>
  <c r="AW1470" i="87"/>
  <c r="AU1438" i="87"/>
  <c r="AW678" i="87"/>
  <c r="AS454" i="87"/>
  <c r="AR1197" i="87"/>
  <c r="AW1061" i="87"/>
  <c r="AQ125" i="87"/>
  <c r="AY125" i="87" s="1"/>
  <c r="AU13" i="87"/>
  <c r="AV956" i="87"/>
  <c r="AT732" i="87"/>
  <c r="AY732" i="87" s="1"/>
  <c r="AT1587" i="87"/>
  <c r="AT322" i="87"/>
  <c r="AT1694" i="87"/>
  <c r="AR1694" i="87"/>
  <c r="AX1213" i="87"/>
  <c r="AQ1213" i="87"/>
  <c r="AW1213" i="87"/>
  <c r="AU1213" i="87"/>
  <c r="AT1213" i="87"/>
  <c r="AS1213" i="87"/>
  <c r="AX1623" i="87"/>
  <c r="AT1623" i="87"/>
  <c r="AX1358" i="87"/>
  <c r="AR1358" i="87"/>
  <c r="AY1358" i="87" s="1"/>
  <c r="AQ1358" i="87"/>
  <c r="AW1358" i="87"/>
  <c r="AX335" i="87"/>
  <c r="AQ335" i="87"/>
  <c r="AV1424" i="87"/>
  <c r="AW358" i="87"/>
  <c r="AU971" i="87"/>
  <c r="AX1662" i="87"/>
  <c r="AS1662" i="87"/>
  <c r="AX1274" i="87"/>
  <c r="AW1274" i="87"/>
  <c r="AT1274" i="87"/>
  <c r="AU1274" i="87"/>
  <c r="AX565" i="87"/>
  <c r="AR565" i="87"/>
  <c r="AX140" i="87"/>
  <c r="AW140" i="87"/>
  <c r="AT140" i="87"/>
  <c r="AR1168" i="87"/>
  <c r="AR968" i="87"/>
  <c r="AY968" i="87" s="1"/>
  <c r="AT856" i="87"/>
  <c r="AW744" i="87"/>
  <c r="AU632" i="87"/>
  <c r="AR600" i="87"/>
  <c r="AR312" i="87"/>
  <c r="AS280" i="87"/>
  <c r="AS184" i="87"/>
  <c r="AT104" i="87"/>
  <c r="AY104" i="87" s="1"/>
  <c r="AT72" i="87"/>
  <c r="AV95" i="87"/>
  <c r="AW1775" i="87"/>
  <c r="AW1671" i="87"/>
  <c r="AU1623" i="87"/>
  <c r="AV1591" i="87"/>
  <c r="AQ1367" i="87"/>
  <c r="AW1143" i="87"/>
  <c r="AQ1047" i="87"/>
  <c r="AS935" i="87"/>
  <c r="AR527" i="87"/>
  <c r="AU1790" i="87"/>
  <c r="AS1470" i="87"/>
  <c r="AQ1214" i="87"/>
  <c r="AY1214" i="87" s="1"/>
  <c r="AW902" i="87"/>
  <c r="AR678" i="87"/>
  <c r="AQ470" i="87"/>
  <c r="AQ358" i="87"/>
  <c r="AT1197" i="87"/>
  <c r="AW1268" i="87"/>
  <c r="AV770" i="87"/>
  <c r="AX1743" i="87"/>
  <c r="AS1743" i="87"/>
  <c r="AX1766" i="87"/>
  <c r="AQ1766" i="87"/>
  <c r="AX1654" i="87"/>
  <c r="AU1654" i="87"/>
  <c r="AT1654" i="87"/>
  <c r="AS1654" i="87"/>
  <c r="AX1509" i="87"/>
  <c r="AW1509" i="87"/>
  <c r="AU1509" i="87"/>
  <c r="AR1509" i="87"/>
  <c r="AQ1509" i="87"/>
  <c r="AX1397" i="87"/>
  <c r="AQ1397" i="87"/>
  <c r="AW1397" i="87"/>
  <c r="AR1397" i="87"/>
  <c r="AV1397" i="87"/>
  <c r="AX1285" i="87"/>
  <c r="AS1285" i="87"/>
  <c r="AU1285" i="87"/>
  <c r="AW1580" i="87"/>
  <c r="AU1580" i="87"/>
  <c r="AT1468" i="87"/>
  <c r="AQ1468" i="87"/>
  <c r="AV1468" i="87"/>
  <c r="AQ1244" i="87"/>
  <c r="AS1244" i="87"/>
  <c r="AS1132" i="87"/>
  <c r="AV1132" i="87"/>
  <c r="AX1005" i="87"/>
  <c r="AQ1005" i="87"/>
  <c r="AQ893" i="87"/>
  <c r="AV893" i="87"/>
  <c r="AU893" i="87"/>
  <c r="AT893" i="87"/>
  <c r="AX781" i="87"/>
  <c r="AT781" i="87"/>
  <c r="AS781" i="87"/>
  <c r="AV781" i="87"/>
  <c r="AU781" i="87"/>
  <c r="AR781" i="87"/>
  <c r="AX669" i="87"/>
  <c r="AS669" i="87"/>
  <c r="AQ669" i="87"/>
  <c r="AX445" i="87"/>
  <c r="AV445" i="87"/>
  <c r="AV932" i="87"/>
  <c r="AU932" i="87"/>
  <c r="AW932" i="87"/>
  <c r="AW484" i="87"/>
  <c r="AU484" i="87"/>
  <c r="AQ484" i="87"/>
  <c r="AR707" i="87"/>
  <c r="AS707" i="87"/>
  <c r="AQ707" i="87"/>
  <c r="AY707" i="87" s="1"/>
  <c r="AR1082" i="87"/>
  <c r="AS1082" i="87"/>
  <c r="AW970" i="87"/>
  <c r="AR970" i="87"/>
  <c r="AR634" i="87"/>
  <c r="AS634" i="87"/>
  <c r="AS185" i="87"/>
  <c r="AT185" i="87"/>
  <c r="AX325" i="87"/>
  <c r="AT325" i="87"/>
  <c r="AR325" i="87"/>
  <c r="AQ325" i="87"/>
  <c r="AV325" i="87"/>
  <c r="AS325" i="87"/>
  <c r="AW325" i="87"/>
  <c r="AU325" i="87"/>
  <c r="AX213" i="87"/>
  <c r="AW213" i="87"/>
  <c r="AV213" i="87"/>
  <c r="AX356" i="87"/>
  <c r="AQ356" i="87"/>
  <c r="AY356" i="87" s="1"/>
  <c r="AW356" i="87"/>
  <c r="AS356" i="87"/>
  <c r="AR356" i="87"/>
  <c r="AX4" i="87"/>
  <c r="AR4" i="87"/>
  <c r="AW4" i="87"/>
  <c r="AU4" i="87"/>
  <c r="AS4" i="87"/>
  <c r="AV4" i="87"/>
  <c r="AX267" i="87"/>
  <c r="AQ267" i="87"/>
  <c r="AX365" i="87"/>
  <c r="AR365" i="87"/>
  <c r="AQ365" i="87"/>
  <c r="AY365" i="87" s="1"/>
  <c r="AV365" i="87"/>
  <c r="AU365" i="87"/>
  <c r="AT365" i="87"/>
  <c r="AW365" i="87"/>
  <c r="AF3" i="85"/>
  <c r="U3" i="88" s="1"/>
  <c r="AQ1768" i="87"/>
  <c r="AU1088" i="87"/>
  <c r="AU967" i="87"/>
  <c r="AV1775" i="87"/>
  <c r="AW1079" i="87"/>
  <c r="AX1781" i="87"/>
  <c r="AR1781" i="87"/>
  <c r="AW1781" i="87"/>
  <c r="AV1781" i="87"/>
  <c r="AX1123" i="87"/>
  <c r="AT1123" i="87"/>
  <c r="AS1123" i="87"/>
  <c r="AQ1123" i="87"/>
  <c r="AW1123" i="87"/>
  <c r="AV1123" i="87"/>
  <c r="AX940" i="87"/>
  <c r="AU940" i="87"/>
  <c r="AT940" i="87"/>
  <c r="AR940" i="87"/>
  <c r="AQ940" i="87"/>
  <c r="AS940" i="87"/>
  <c r="AW940" i="87"/>
  <c r="AV940" i="87"/>
  <c r="AX642" i="87"/>
  <c r="AU642" i="87"/>
  <c r="AT642" i="87"/>
  <c r="AS642" i="87"/>
  <c r="AQ642" i="87"/>
  <c r="AW642" i="87"/>
  <c r="AV642" i="87"/>
  <c r="AX193" i="87"/>
  <c r="AV193" i="87"/>
  <c r="AX221" i="87"/>
  <c r="AV221" i="87"/>
  <c r="AS221" i="87"/>
  <c r="AX275" i="87"/>
  <c r="AU275" i="87"/>
  <c r="AT275" i="87"/>
  <c r="AS275" i="87"/>
  <c r="AR275" i="87"/>
  <c r="AQ275" i="87"/>
  <c r="AX82" i="87"/>
  <c r="AR82" i="87"/>
  <c r="AV82" i="87"/>
  <c r="AU82" i="87"/>
  <c r="AT82" i="87"/>
  <c r="AX1479" i="87"/>
  <c r="AU1479" i="87"/>
  <c r="AX1438" i="87"/>
  <c r="AS1438" i="87"/>
  <c r="AR1438" i="87"/>
  <c r="AY1438" i="87" s="1"/>
  <c r="AQ1438" i="87"/>
  <c r="AX415" i="87"/>
  <c r="AT415" i="87"/>
  <c r="AX566" i="87"/>
  <c r="AT566" i="87"/>
  <c r="AS566" i="87"/>
  <c r="AR566" i="87"/>
  <c r="AE13" i="85"/>
  <c r="T13" i="88" s="1"/>
  <c r="AD19" i="85"/>
  <c r="S19" i="88" s="1"/>
  <c r="AQ1760" i="87"/>
  <c r="AS1616" i="87"/>
  <c r="AS1424" i="87"/>
  <c r="AU1392" i="87"/>
  <c r="AV1280" i="87"/>
  <c r="AT936" i="87"/>
  <c r="AT824" i="87"/>
  <c r="AW712" i="87"/>
  <c r="AR536" i="87"/>
  <c r="AR504" i="87"/>
  <c r="AQ392" i="87"/>
  <c r="AW1751" i="87"/>
  <c r="AF32" i="85"/>
  <c r="U32" i="88" s="1"/>
  <c r="AD36" i="85"/>
  <c r="S36" i="88" s="1"/>
  <c r="AS1752" i="87"/>
  <c r="AS1736" i="87"/>
  <c r="AT1616" i="87"/>
  <c r="AW1296" i="87"/>
  <c r="AW1280" i="87"/>
  <c r="AS1168" i="87"/>
  <c r="AS968" i="87"/>
  <c r="AS952" i="87"/>
  <c r="AU936" i="87"/>
  <c r="AU856" i="87"/>
  <c r="AU840" i="87"/>
  <c r="AU824" i="87"/>
  <c r="AQ744" i="87"/>
  <c r="AQ728" i="87"/>
  <c r="AQ712" i="87"/>
  <c r="AY712" i="87" s="1"/>
  <c r="AV632" i="87"/>
  <c r="AS616" i="87"/>
  <c r="AS600" i="87"/>
  <c r="AS536" i="87"/>
  <c r="AY536" i="87" s="1"/>
  <c r="AS520" i="87"/>
  <c r="AS504" i="87"/>
  <c r="AR408" i="87"/>
  <c r="AR392" i="87"/>
  <c r="AS312" i="87"/>
  <c r="AT296" i="87"/>
  <c r="AT280" i="87"/>
  <c r="AT200" i="87"/>
  <c r="AT184" i="87"/>
  <c r="AU104" i="87"/>
  <c r="AU88" i="87"/>
  <c r="AU72" i="87"/>
  <c r="AW95" i="87"/>
  <c r="AQ1775" i="87"/>
  <c r="AY1775" i="87" s="1"/>
  <c r="AQ1751" i="87"/>
  <c r="AQ1671" i="87"/>
  <c r="AV1623" i="87"/>
  <c r="AS1495" i="87"/>
  <c r="AS1479" i="87"/>
  <c r="AW1159" i="87"/>
  <c r="AQ1143" i="87"/>
  <c r="AY1143" i="87" s="1"/>
  <c r="AQ1063" i="87"/>
  <c r="AR1047" i="87"/>
  <c r="AT935" i="87"/>
  <c r="AV639" i="87"/>
  <c r="AS527" i="87"/>
  <c r="AW431" i="87"/>
  <c r="AQ415" i="87"/>
  <c r="AY415" i="87" s="1"/>
  <c r="AQ319" i="87"/>
  <c r="AV1790" i="87"/>
  <c r="AT1454" i="87"/>
  <c r="AW1438" i="87"/>
  <c r="AR1214" i="87"/>
  <c r="AS1014" i="87"/>
  <c r="AQ902" i="87"/>
  <c r="AY902" i="87" s="1"/>
  <c r="AT790" i="87"/>
  <c r="AQ694" i="87"/>
  <c r="AQ582" i="87"/>
  <c r="AU358" i="87"/>
  <c r="AU1397" i="87"/>
  <c r="AU1197" i="87"/>
  <c r="AQ1085" i="87"/>
  <c r="AY1085" i="87" s="1"/>
  <c r="AU917" i="87"/>
  <c r="AT677" i="87"/>
  <c r="AQ581" i="87"/>
  <c r="AQ445" i="87"/>
  <c r="AS253" i="87"/>
  <c r="AU237" i="87"/>
  <c r="AR1268" i="87"/>
  <c r="AT932" i="87"/>
  <c r="AQ604" i="87"/>
  <c r="AT1379" i="87"/>
  <c r="AW770" i="87"/>
  <c r="AX1661" i="87"/>
  <c r="AW1661" i="87"/>
  <c r="AV1661" i="87"/>
  <c r="AU1661" i="87"/>
  <c r="AT1661" i="87"/>
  <c r="AS1661" i="87"/>
  <c r="AX1060" i="87"/>
  <c r="AQ1060" i="87"/>
  <c r="AW1060" i="87"/>
  <c r="AU1060" i="87"/>
  <c r="AT1060" i="87"/>
  <c r="AS1060" i="87"/>
  <c r="AX971" i="87"/>
  <c r="AT971" i="87"/>
  <c r="AS971" i="87"/>
  <c r="AR971" i="87"/>
  <c r="AQ971" i="87"/>
  <c r="AY971" i="87" s="1"/>
  <c r="AW971" i="87"/>
  <c r="AX1175" i="87"/>
  <c r="AV1175" i="87"/>
  <c r="AX671" i="87"/>
  <c r="AQ671" i="87"/>
  <c r="AX14" i="87"/>
  <c r="AQ14" i="87"/>
  <c r="AY14" i="87" s="1"/>
  <c r="AV14" i="87"/>
  <c r="AU14" i="87"/>
  <c r="AW14" i="87"/>
  <c r="AT14" i="87"/>
  <c r="AS14" i="87"/>
  <c r="AS856" i="87"/>
  <c r="AR1060" i="87"/>
  <c r="AX379" i="87"/>
  <c r="AV379" i="87"/>
  <c r="AS379" i="87"/>
  <c r="AR379" i="87"/>
  <c r="AQ379" i="87"/>
  <c r="AW379" i="87"/>
  <c r="AX711" i="87"/>
  <c r="AQ711" i="87"/>
  <c r="AY711" i="87" s="1"/>
  <c r="AX214" i="87"/>
  <c r="AQ214" i="87"/>
  <c r="AV214" i="87"/>
  <c r="AU214" i="87"/>
  <c r="AT214" i="87"/>
  <c r="AS214" i="87"/>
  <c r="AR214" i="87"/>
  <c r="AT968" i="87"/>
  <c r="AV936" i="87"/>
  <c r="AV856" i="87"/>
  <c r="AV824" i="87"/>
  <c r="AR744" i="87"/>
  <c r="AR712" i="87"/>
  <c r="AW632" i="87"/>
  <c r="AT600" i="87"/>
  <c r="AT504" i="87"/>
  <c r="AS392" i="87"/>
  <c r="AT312" i="87"/>
  <c r="AU280" i="87"/>
  <c r="AU184" i="87"/>
  <c r="AV104" i="87"/>
  <c r="AV72" i="87"/>
  <c r="AQ95" i="87"/>
  <c r="AR1775" i="87"/>
  <c r="AR1751" i="87"/>
  <c r="AR1671" i="87"/>
  <c r="AW1623" i="87"/>
  <c r="AQ1287" i="87"/>
  <c r="AY1287" i="87" s="1"/>
  <c r="AQ1255" i="87"/>
  <c r="AW1175" i="87"/>
  <c r="AR1143" i="87"/>
  <c r="AS1047" i="87"/>
  <c r="AU935" i="87"/>
  <c r="AW639" i="87"/>
  <c r="AR415" i="87"/>
  <c r="AW335" i="87"/>
  <c r="AT1014" i="87"/>
  <c r="AU790" i="87"/>
  <c r="AQ598" i="87"/>
  <c r="AV1197" i="87"/>
  <c r="AS1085" i="87"/>
  <c r="AU581" i="87"/>
  <c r="AT253" i="87"/>
  <c r="AV237" i="87"/>
  <c r="AU207" i="87"/>
  <c r="AQ1139" i="87"/>
  <c r="AX1379" i="87"/>
  <c r="AQ1379" i="87"/>
  <c r="AW1379" i="87"/>
  <c r="AV1379" i="87"/>
  <c r="AU1379" i="87"/>
  <c r="AX52" i="87"/>
  <c r="AR52" i="87"/>
  <c r="AQ52" i="87"/>
  <c r="AY52" i="87" s="1"/>
  <c r="AU52" i="87"/>
  <c r="AT52" i="87"/>
  <c r="AW52" i="87"/>
  <c r="AX126" i="87"/>
  <c r="AR126" i="87"/>
  <c r="AW126" i="87"/>
  <c r="AV126" i="87"/>
  <c r="AQ126" i="87"/>
  <c r="AY126" i="87" s="1"/>
  <c r="AQ968" i="87"/>
  <c r="AX604" i="87"/>
  <c r="AW604" i="87"/>
  <c r="AT604" i="87"/>
  <c r="AX109" i="87"/>
  <c r="AV109" i="87"/>
  <c r="AU109" i="87"/>
  <c r="AS109" i="87"/>
  <c r="AW109" i="87"/>
  <c r="AT109" i="87"/>
  <c r="AX1214" i="87"/>
  <c r="AV1214" i="87"/>
  <c r="AU1214" i="87"/>
  <c r="AT1214" i="87"/>
  <c r="AX678" i="87"/>
  <c r="AU678" i="87"/>
  <c r="AT678" i="87"/>
  <c r="AF23" i="85"/>
  <c r="U23" i="88" s="1"/>
  <c r="AD13" i="85"/>
  <c r="S13" i="88" s="1"/>
  <c r="AT1736" i="87"/>
  <c r="AU1616" i="87"/>
  <c r="AQ1312" i="87"/>
  <c r="AY1312" i="87" s="1"/>
  <c r="AR1280" i="87"/>
  <c r="AT1168" i="87"/>
  <c r="AT536" i="87"/>
  <c r="AD32" i="85"/>
  <c r="AU1752" i="87"/>
  <c r="AU1736" i="87"/>
  <c r="AV1616" i="87"/>
  <c r="AU1312" i="87"/>
  <c r="AU1168" i="87"/>
  <c r="AU968" i="87"/>
  <c r="AW936" i="87"/>
  <c r="AW856" i="87"/>
  <c r="AW824" i="87"/>
  <c r="AS744" i="87"/>
  <c r="AS712" i="87"/>
  <c r="AQ632" i="87"/>
  <c r="AU600" i="87"/>
  <c r="AU536" i="87"/>
  <c r="AU504" i="87"/>
  <c r="AT392" i="87"/>
  <c r="AU312" i="87"/>
  <c r="AV280" i="87"/>
  <c r="AV184" i="87"/>
  <c r="AW104" i="87"/>
  <c r="AW72" i="87"/>
  <c r="AR95" i="87"/>
  <c r="AS1783" i="87"/>
  <c r="AT1767" i="87"/>
  <c r="AW1511" i="87"/>
  <c r="AV1399" i="87"/>
  <c r="AU1287" i="87"/>
  <c r="AU1255" i="87"/>
  <c r="AQ1175" i="87"/>
  <c r="AY1175" i="87" s="1"/>
  <c r="AT1047" i="87"/>
  <c r="AW935" i="87"/>
  <c r="AV671" i="87"/>
  <c r="AS415" i="87"/>
  <c r="AR335" i="87"/>
  <c r="AW1550" i="87"/>
  <c r="AV1454" i="87"/>
  <c r="AU1342" i="87"/>
  <c r="AS1030" i="87"/>
  <c r="AW918" i="87"/>
  <c r="AU806" i="87"/>
  <c r="AS790" i="87"/>
  <c r="AS694" i="87"/>
  <c r="AR598" i="87"/>
  <c r="AS582" i="87"/>
  <c r="AW214" i="87"/>
  <c r="AT110" i="87"/>
  <c r="AW1645" i="87"/>
  <c r="AU253" i="87"/>
  <c r="AW237" i="87"/>
  <c r="AS604" i="87"/>
  <c r="AV207" i="87"/>
  <c r="AR1139" i="87"/>
  <c r="AT379" i="87"/>
  <c r="AW873" i="87"/>
  <c r="AX1671" i="87"/>
  <c r="AV1671" i="87"/>
  <c r="AX1325" i="87"/>
  <c r="AU1325" i="87"/>
  <c r="AT1325" i="87"/>
  <c r="AQ1325" i="87"/>
  <c r="AY1325" i="87" s="1"/>
  <c r="AR1325" i="87"/>
  <c r="AW1325" i="87"/>
  <c r="AS1325" i="87"/>
  <c r="AX710" i="87"/>
  <c r="AQ710" i="87"/>
  <c r="AW710" i="87"/>
  <c r="AV710" i="87"/>
  <c r="AU1760" i="87"/>
  <c r="AR1424" i="87"/>
  <c r="AQ536" i="87"/>
  <c r="AX1252" i="87"/>
  <c r="AR1252" i="87"/>
  <c r="AW1252" i="87"/>
  <c r="AT1252" i="87"/>
  <c r="AS1252" i="87"/>
  <c r="AU1252" i="87"/>
  <c r="AQ1252" i="87"/>
  <c r="AR939" i="87"/>
  <c r="AT939" i="87"/>
  <c r="AX163" i="87"/>
  <c r="AW163" i="87"/>
  <c r="AU163" i="87"/>
  <c r="AR163" i="87"/>
  <c r="AX1143" i="87"/>
  <c r="AV1143" i="87"/>
  <c r="AX639" i="87"/>
  <c r="AQ639" i="87"/>
  <c r="AX902" i="87"/>
  <c r="AV902" i="87"/>
  <c r="AU902" i="87"/>
  <c r="AT902" i="87"/>
  <c r="AX438" i="87"/>
  <c r="AT438" i="87"/>
  <c r="AV968" i="87"/>
  <c r="AQ936" i="87"/>
  <c r="AQ856" i="87"/>
  <c r="AY856" i="87" s="1"/>
  <c r="AQ824" i="87"/>
  <c r="AT744" i="87"/>
  <c r="AT712" i="87"/>
  <c r="AR632" i="87"/>
  <c r="AV600" i="87"/>
  <c r="AV536" i="87"/>
  <c r="AV504" i="87"/>
  <c r="AU392" i="87"/>
  <c r="AW312" i="87"/>
  <c r="AW280" i="87"/>
  <c r="AW184" i="87"/>
  <c r="AQ104" i="87"/>
  <c r="AQ72" i="87"/>
  <c r="AT1783" i="87"/>
  <c r="AV1767" i="87"/>
  <c r="AT1671" i="87"/>
  <c r="AW1647" i="87"/>
  <c r="AV1511" i="87"/>
  <c r="AW1399" i="87"/>
  <c r="AS1287" i="87"/>
  <c r="AS1255" i="87"/>
  <c r="AR1175" i="87"/>
  <c r="AT1143" i="87"/>
  <c r="AW671" i="87"/>
  <c r="AS639" i="87"/>
  <c r="AU415" i="87"/>
  <c r="AS335" i="87"/>
  <c r="AV1662" i="87"/>
  <c r="AV790" i="87"/>
  <c r="AS598" i="87"/>
  <c r="AQ1645" i="87"/>
  <c r="AY1645" i="87" s="1"/>
  <c r="AV253" i="87"/>
  <c r="AV1252" i="87"/>
  <c r="AU604" i="87"/>
  <c r="AW207" i="87"/>
  <c r="AU379" i="87"/>
  <c r="AS163" i="87"/>
  <c r="AS1274" i="87"/>
  <c r="AS786" i="87"/>
  <c r="AV658" i="87"/>
  <c r="AU209" i="87"/>
  <c r="AX1741" i="87"/>
  <c r="AQ1741" i="87"/>
  <c r="AU1741" i="87"/>
  <c r="AX1711" i="87"/>
  <c r="AU1711" i="87"/>
  <c r="AX1622" i="87"/>
  <c r="AS1622" i="87"/>
  <c r="AW1716" i="87"/>
  <c r="AS1716" i="87"/>
  <c r="AX1508" i="87"/>
  <c r="AU1508" i="87"/>
  <c r="AT1508" i="87"/>
  <c r="AR1508" i="87"/>
  <c r="AQ1508" i="87"/>
  <c r="AW1508" i="87"/>
  <c r="AV1508" i="87"/>
  <c r="AV485" i="87"/>
  <c r="AT485" i="87"/>
  <c r="AX337" i="87"/>
  <c r="AV337" i="87"/>
  <c r="AT337" i="87"/>
  <c r="AS337" i="87"/>
  <c r="AR337" i="87"/>
  <c r="AU337" i="87"/>
  <c r="AR141" i="87"/>
  <c r="AW141" i="87"/>
  <c r="AU141" i="87"/>
  <c r="AT141" i="87"/>
  <c r="AX114" i="87"/>
  <c r="AV114" i="87"/>
  <c r="AU114" i="87"/>
  <c r="AT114" i="87"/>
  <c r="AS114" i="87"/>
  <c r="AY114" i="87" s="1"/>
  <c r="AR114" i="87"/>
  <c r="AW114" i="87"/>
  <c r="AX1246" i="87"/>
  <c r="AT1246" i="87"/>
  <c r="AS1246" i="87"/>
  <c r="AR1246" i="87"/>
  <c r="AX934" i="87"/>
  <c r="AT934" i="87"/>
  <c r="AS934" i="87"/>
  <c r="AR934" i="87"/>
  <c r="AV744" i="87"/>
  <c r="AX1722" i="87"/>
  <c r="AQ1722" i="87"/>
  <c r="AV1722" i="87"/>
  <c r="AU1722" i="87"/>
  <c r="AT1722" i="87"/>
  <c r="AS1722" i="87"/>
  <c r="AX715" i="87"/>
  <c r="AV715" i="87"/>
  <c r="AU715" i="87"/>
  <c r="AT715" i="87"/>
  <c r="AS715" i="87"/>
  <c r="AR715" i="87"/>
  <c r="AW715" i="87"/>
  <c r="AX530" i="87"/>
  <c r="AW530" i="87"/>
  <c r="AU530" i="87"/>
  <c r="AT530" i="87"/>
  <c r="AV530" i="87"/>
  <c r="AS530" i="87"/>
  <c r="AR530" i="87"/>
  <c r="AX1047" i="87"/>
  <c r="AU1047" i="87"/>
  <c r="AX527" i="87"/>
  <c r="AV527" i="87"/>
  <c r="AU527" i="87"/>
  <c r="AT527" i="87"/>
  <c r="AF19" i="85"/>
  <c r="U19" i="88" s="1"/>
  <c r="AV1648" i="87"/>
  <c r="AV1168" i="87"/>
  <c r="AW1752" i="87"/>
  <c r="AW1648" i="87"/>
  <c r="AT1312" i="87"/>
  <c r="AQ1200" i="87"/>
  <c r="AW968" i="87"/>
  <c r="AR936" i="87"/>
  <c r="AR856" i="87"/>
  <c r="AR824" i="87"/>
  <c r="AU744" i="87"/>
  <c r="AU712" i="87"/>
  <c r="AS632" i="87"/>
  <c r="AW600" i="87"/>
  <c r="AW536" i="87"/>
  <c r="AW504" i="87"/>
  <c r="AV392" i="87"/>
  <c r="AQ312" i="87"/>
  <c r="AQ280" i="87"/>
  <c r="AQ184" i="87"/>
  <c r="AY184" i="87" s="1"/>
  <c r="AR104" i="87"/>
  <c r="AR72" i="87"/>
  <c r="AR175" i="87"/>
  <c r="AU1783" i="87"/>
  <c r="AQ1767" i="87"/>
  <c r="AU1671" i="87"/>
  <c r="AV1647" i="87"/>
  <c r="AQ1511" i="87"/>
  <c r="AS1399" i="87"/>
  <c r="AT1287" i="87"/>
  <c r="AT1255" i="87"/>
  <c r="AS1175" i="87"/>
  <c r="AU1143" i="87"/>
  <c r="AW1047" i="87"/>
  <c r="AV711" i="87"/>
  <c r="AR671" i="87"/>
  <c r="AT639" i="87"/>
  <c r="AQ559" i="87"/>
  <c r="AV415" i="87"/>
  <c r="AT335" i="87"/>
  <c r="AW1662" i="87"/>
  <c r="AR1582" i="87"/>
  <c r="AW1134" i="87"/>
  <c r="AQ934" i="87"/>
  <c r="AW790" i="87"/>
  <c r="AU598" i="87"/>
  <c r="AR14" i="87"/>
  <c r="AR1797" i="87"/>
  <c r="AR1645" i="87"/>
  <c r="AW1533" i="87"/>
  <c r="AW253" i="87"/>
  <c r="AQ141" i="87"/>
  <c r="AY141" i="87" s="1"/>
  <c r="AU1396" i="87"/>
  <c r="AV604" i="87"/>
  <c r="AU1755" i="87"/>
  <c r="AU1123" i="87"/>
  <c r="AV786" i="87"/>
  <c r="AR658" i="87"/>
  <c r="AU1737" i="87"/>
  <c r="AQ337" i="87"/>
  <c r="AY337" i="87" s="1"/>
  <c r="AS193" i="87"/>
  <c r="AX1530" i="87"/>
  <c r="AQ1530" i="87"/>
  <c r="AV1530" i="87"/>
  <c r="AW1530" i="87"/>
  <c r="AS1530" i="87"/>
  <c r="AX709" i="87"/>
  <c r="AU709" i="87"/>
  <c r="AS709" i="87"/>
  <c r="AQ709" i="87"/>
  <c r="AY709" i="87" s="1"/>
  <c r="AW709" i="87"/>
  <c r="AT709" i="87"/>
  <c r="AX412" i="87"/>
  <c r="AU412" i="87"/>
  <c r="AT412" i="87"/>
  <c r="AS412" i="87"/>
  <c r="AR412" i="87"/>
  <c r="AW412" i="87"/>
  <c r="AQ412" i="87"/>
  <c r="AX898" i="87"/>
  <c r="AW898" i="87"/>
  <c r="AV898" i="87"/>
  <c r="AU898" i="87"/>
  <c r="AT898" i="87"/>
  <c r="AR898" i="87"/>
  <c r="AQ898" i="87"/>
  <c r="AY898" i="87" s="1"/>
  <c r="AX83" i="87"/>
  <c r="AR83" i="87"/>
  <c r="AW83" i="87"/>
  <c r="AV83" i="87"/>
  <c r="AT83" i="87"/>
  <c r="AS83" i="87"/>
  <c r="AX358" i="87"/>
  <c r="AT358" i="87"/>
  <c r="AS358" i="87"/>
  <c r="AR358" i="87"/>
  <c r="AT632" i="87"/>
  <c r="AU95" i="87"/>
  <c r="AX1169" i="87"/>
  <c r="AQ1169" i="87"/>
  <c r="AR1169" i="87"/>
  <c r="AX1588" i="87"/>
  <c r="AW1588" i="87"/>
  <c r="AV1588" i="87"/>
  <c r="AU1588" i="87"/>
  <c r="AT1588" i="87"/>
  <c r="AR1588" i="87"/>
  <c r="AQ1588" i="87"/>
  <c r="AS1588" i="87"/>
  <c r="AY1588" i="87" s="1"/>
  <c r="AX1459" i="87"/>
  <c r="AS1459" i="87"/>
  <c r="AR1459" i="87"/>
  <c r="AW1459" i="87"/>
  <c r="AV1459" i="87"/>
  <c r="AQ1459" i="87"/>
  <c r="AQ1386" i="87"/>
  <c r="AV1386" i="87"/>
  <c r="AX425" i="87"/>
  <c r="AS425" i="87"/>
  <c r="AX901" i="87"/>
  <c r="AT901" i="87"/>
  <c r="AS901" i="87"/>
  <c r="AR901" i="87"/>
  <c r="AQ901" i="87"/>
  <c r="AV901" i="87"/>
  <c r="AU901" i="87"/>
  <c r="AX492" i="87"/>
  <c r="AW492" i="87"/>
  <c r="AT492" i="87"/>
  <c r="AS492" i="87"/>
  <c r="AY492" i="87" s="1"/>
  <c r="AR492" i="87"/>
  <c r="AQ492" i="87"/>
  <c r="AX73" i="87"/>
  <c r="AV73" i="87"/>
  <c r="AU73" i="87"/>
  <c r="AT73" i="87"/>
  <c r="AS73" i="87"/>
  <c r="AX252" i="87"/>
  <c r="AR252" i="87"/>
  <c r="AW252" i="87"/>
  <c r="AV252" i="87"/>
  <c r="AU252" i="87"/>
  <c r="AX935" i="87"/>
  <c r="AV935" i="87"/>
  <c r="AX303" i="87"/>
  <c r="AW303" i="87"/>
  <c r="AR303" i="87"/>
  <c r="AX326" i="87"/>
  <c r="AU326" i="87"/>
  <c r="AE3" i="85"/>
  <c r="T3" i="88" s="1"/>
  <c r="AS1312" i="87"/>
  <c r="AW1736" i="87"/>
  <c r="AF13" i="85"/>
  <c r="U13" i="88" s="1"/>
  <c r="AD3" i="85"/>
  <c r="S3" i="88" s="1"/>
  <c r="AT1768" i="87"/>
  <c r="AQ1752" i="87"/>
  <c r="AQ1736" i="87"/>
  <c r="AY1736" i="87" s="1"/>
  <c r="AQ1648" i="87"/>
  <c r="AS1632" i="87"/>
  <c r="AW1536" i="87"/>
  <c r="AW1520" i="87"/>
  <c r="AV1504" i="87"/>
  <c r="AV1312" i="87"/>
  <c r="AR1200" i="87"/>
  <c r="AR1184" i="87"/>
  <c r="AQ1088" i="87"/>
  <c r="AQ1056" i="87"/>
  <c r="AT175" i="87"/>
  <c r="AV1783" i="87"/>
  <c r="AR1767" i="87"/>
  <c r="AQ1647" i="87"/>
  <c r="AR1511" i="87"/>
  <c r="AY1511" i="87" s="1"/>
  <c r="AT1399" i="87"/>
  <c r="AV1287" i="87"/>
  <c r="AV1255" i="87"/>
  <c r="AT1175" i="87"/>
  <c r="AQ967" i="87"/>
  <c r="AS855" i="87"/>
  <c r="AS823" i="87"/>
  <c r="AW711" i="87"/>
  <c r="AS671" i="87"/>
  <c r="AU639" i="87"/>
  <c r="AS447" i="87"/>
  <c r="AU335" i="87"/>
  <c r="AQ1662" i="87"/>
  <c r="AY1662" i="87" s="1"/>
  <c r="AV1622" i="87"/>
  <c r="AY1622" i="87" s="1"/>
  <c r="AS1582" i="87"/>
  <c r="AV1542" i="87"/>
  <c r="AQ1342" i="87"/>
  <c r="AY1342" i="87" s="1"/>
  <c r="AQ1134" i="87"/>
  <c r="AS1118" i="87"/>
  <c r="AV1030" i="87"/>
  <c r="AU934" i="87"/>
  <c r="AS822" i="87"/>
  <c r="AW806" i="87"/>
  <c r="AV598" i="87"/>
  <c r="AW582" i="87"/>
  <c r="AQ326" i="87"/>
  <c r="AS126" i="87"/>
  <c r="AT1645" i="87"/>
  <c r="AR1533" i="87"/>
  <c r="AR1213" i="87"/>
  <c r="AQ597" i="87"/>
  <c r="AS365" i="87"/>
  <c r="AQ636" i="87"/>
  <c r="AV412" i="87"/>
  <c r="AQ1251" i="87"/>
  <c r="AU83" i="87"/>
  <c r="AT1530" i="87"/>
  <c r="AW1386" i="87"/>
  <c r="AS450" i="87"/>
  <c r="AV1737" i="87"/>
  <c r="AU569" i="87"/>
  <c r="AX1396" i="87"/>
  <c r="AQ1396" i="87"/>
  <c r="AT1396" i="87"/>
  <c r="AS1396" i="87"/>
  <c r="AR1396" i="87"/>
  <c r="AR1642" i="87"/>
  <c r="AQ1642" i="87"/>
  <c r="AS1642" i="87"/>
  <c r="AT1642" i="87"/>
  <c r="AX681" i="87"/>
  <c r="AR681" i="87"/>
  <c r="AQ681" i="87"/>
  <c r="AX743" i="87"/>
  <c r="AQ743" i="87"/>
  <c r="AX559" i="87"/>
  <c r="AV559" i="87"/>
  <c r="AU559" i="87"/>
  <c r="AT559" i="87"/>
  <c r="AV312" i="87"/>
  <c r="AS1623" i="87"/>
  <c r="AX1796" i="87"/>
  <c r="AV1796" i="87"/>
  <c r="AU1796" i="87"/>
  <c r="AT1796" i="87"/>
  <c r="AR1796" i="87"/>
  <c r="AQ1796" i="87"/>
  <c r="AY1796" i="87" s="1"/>
  <c r="AX1405" i="87"/>
  <c r="AW1405" i="87"/>
  <c r="AV1405" i="87"/>
  <c r="AT1405" i="87"/>
  <c r="AU1405" i="87"/>
  <c r="AX1140" i="87"/>
  <c r="AV1140" i="87"/>
  <c r="AU1140" i="87"/>
  <c r="AW1140" i="87"/>
  <c r="AX453" i="87"/>
  <c r="AT453" i="87"/>
  <c r="AS453" i="87"/>
  <c r="AQ453" i="87"/>
  <c r="AU453" i="87"/>
  <c r="AR453" i="87"/>
  <c r="AW453" i="87"/>
  <c r="AX827" i="87"/>
  <c r="AR827" i="87"/>
  <c r="AQ827" i="87"/>
  <c r="AV827" i="87"/>
  <c r="AU827" i="87"/>
  <c r="AW827" i="87"/>
  <c r="AS827" i="87"/>
  <c r="AX333" i="87"/>
  <c r="AQ333" i="87"/>
  <c r="AW333" i="87"/>
  <c r="AU333" i="87"/>
  <c r="AT333" i="87"/>
  <c r="AS333" i="87"/>
  <c r="AX1367" i="87"/>
  <c r="AS1367" i="87"/>
  <c r="AY1367" i="87" s="1"/>
  <c r="AV1736" i="87"/>
  <c r="AU1768" i="87"/>
  <c r="AR1752" i="87"/>
  <c r="AR1736" i="87"/>
  <c r="AR1648" i="87"/>
  <c r="AT1632" i="87"/>
  <c r="AV1536" i="87"/>
  <c r="AV1520" i="87"/>
  <c r="AW1504" i="87"/>
  <c r="AW1312" i="87"/>
  <c r="AS1200" i="87"/>
  <c r="AS1184" i="87"/>
  <c r="AR1088" i="87"/>
  <c r="AY1088" i="87" s="1"/>
  <c r="AR1056" i="87"/>
  <c r="AU175" i="87"/>
  <c r="AW1783" i="87"/>
  <c r="AR1647" i="87"/>
  <c r="AS1511" i="87"/>
  <c r="AU1399" i="87"/>
  <c r="AW1287" i="87"/>
  <c r="AW1255" i="87"/>
  <c r="AU1175" i="87"/>
  <c r="AQ1079" i="87"/>
  <c r="AR967" i="87"/>
  <c r="AT855" i="87"/>
  <c r="AT823" i="87"/>
  <c r="AV743" i="87"/>
  <c r="AR711" i="87"/>
  <c r="AT671" i="87"/>
  <c r="AS559" i="87"/>
  <c r="AT447" i="87"/>
  <c r="AV335" i="87"/>
  <c r="AR1662" i="87"/>
  <c r="AW1622" i="87"/>
  <c r="AT1582" i="87"/>
  <c r="AQ1542" i="87"/>
  <c r="AR1342" i="87"/>
  <c r="AS1134" i="87"/>
  <c r="AT1118" i="87"/>
  <c r="AW1030" i="87"/>
  <c r="AV934" i="87"/>
  <c r="AU822" i="87"/>
  <c r="AQ806" i="87"/>
  <c r="AR710" i="87"/>
  <c r="AR326" i="87"/>
  <c r="AT126" i="87"/>
  <c r="AW1741" i="87"/>
  <c r="AS1509" i="87"/>
  <c r="AT1285" i="87"/>
  <c r="AV1213" i="87"/>
  <c r="AU597" i="87"/>
  <c r="AQ109" i="87"/>
  <c r="AT29" i="87"/>
  <c r="AW1396" i="87"/>
  <c r="AU492" i="87"/>
  <c r="AQ380" i="87"/>
  <c r="AY380" i="87" s="1"/>
  <c r="AT1715" i="87"/>
  <c r="AS1251" i="87"/>
  <c r="AS843" i="87"/>
  <c r="AQ83" i="87"/>
  <c r="AY83" i="87" s="1"/>
  <c r="AU1642" i="87"/>
  <c r="AU1530" i="87"/>
  <c r="AT450" i="87"/>
  <c r="AQ114" i="87"/>
  <c r="AV569" i="87"/>
  <c r="AX748" i="87"/>
  <c r="AW748" i="87"/>
  <c r="AV748" i="87"/>
  <c r="AU748" i="87"/>
  <c r="AS748" i="87"/>
  <c r="AY748" i="87" s="1"/>
  <c r="AR748" i="87"/>
  <c r="AQ748" i="87"/>
  <c r="AX786" i="87"/>
  <c r="AR786" i="87"/>
  <c r="AU786" i="87"/>
  <c r="AT786" i="87"/>
  <c r="AW786" i="87"/>
  <c r="AX253" i="87"/>
  <c r="AR253" i="87"/>
  <c r="AY253" i="87" s="1"/>
  <c r="AX1470" i="87"/>
  <c r="AQ1470" i="87"/>
  <c r="AX598" i="87"/>
  <c r="AT598" i="87"/>
  <c r="AE23" i="85"/>
  <c r="T23" i="88" s="1"/>
  <c r="AS1536" i="87"/>
  <c r="AW855" i="87"/>
  <c r="AS104" i="87"/>
  <c r="AX1069" i="87"/>
  <c r="AU1069" i="87"/>
  <c r="AT1069" i="87"/>
  <c r="AR1069" i="87"/>
  <c r="AQ1069" i="87"/>
  <c r="AY1069" i="87" s="1"/>
  <c r="AX789" i="87"/>
  <c r="AQ789" i="87"/>
  <c r="AY789" i="87" s="1"/>
  <c r="AV789" i="87"/>
  <c r="AU789" i="87"/>
  <c r="AW789" i="87"/>
  <c r="AS789" i="87"/>
  <c r="AR789" i="87"/>
  <c r="AX194" i="87"/>
  <c r="AT194" i="87"/>
  <c r="AS194" i="87"/>
  <c r="AR194" i="87"/>
  <c r="AV194" i="87"/>
  <c r="AU194" i="87"/>
  <c r="AX1591" i="87"/>
  <c r="AT1591" i="87"/>
  <c r="AX790" i="87"/>
  <c r="AR790" i="87"/>
  <c r="AY790" i="87" s="1"/>
  <c r="AX94" i="87"/>
  <c r="AR94" i="87"/>
  <c r="AW94" i="87"/>
  <c r="AV94" i="87"/>
  <c r="AU94" i="87"/>
  <c r="AT94" i="87"/>
  <c r="AS94" i="87"/>
  <c r="AW1616" i="87"/>
  <c r="AW1200" i="87"/>
  <c r="AS1768" i="87"/>
  <c r="AE36" i="85"/>
  <c r="T36" i="88" s="1"/>
  <c r="AV1768" i="87"/>
  <c r="AS1648" i="87"/>
  <c r="AU1632" i="87"/>
  <c r="AQ1536" i="87"/>
  <c r="AQ1520" i="87"/>
  <c r="AY1520" i="87" s="1"/>
  <c r="AQ1504" i="87"/>
  <c r="AY1504" i="87" s="1"/>
  <c r="AT1424" i="87"/>
  <c r="AT1408" i="87"/>
  <c r="AV1392" i="87"/>
  <c r="AR1312" i="87"/>
  <c r="AT1200" i="87"/>
  <c r="AT1184" i="87"/>
  <c r="AS1088" i="87"/>
  <c r="AS1056" i="87"/>
  <c r="AQ1783" i="87"/>
  <c r="AR1743" i="87"/>
  <c r="AY1743" i="87" s="1"/>
  <c r="AS1647" i="87"/>
  <c r="AT1511" i="87"/>
  <c r="AQ1399" i="87"/>
  <c r="AQ1383" i="87"/>
  <c r="AY1383" i="87" s="1"/>
  <c r="AR1287" i="87"/>
  <c r="AR1271" i="87"/>
  <c r="AR1255" i="87"/>
  <c r="AR1079" i="87"/>
  <c r="AS967" i="87"/>
  <c r="AS951" i="87"/>
  <c r="AU855" i="87"/>
  <c r="AU839" i="87"/>
  <c r="AU823" i="87"/>
  <c r="AW743" i="87"/>
  <c r="AR727" i="87"/>
  <c r="AS711" i="87"/>
  <c r="AU671" i="87"/>
  <c r="AW559" i="87"/>
  <c r="AT1662" i="87"/>
  <c r="AU1582" i="87"/>
  <c r="AR1542" i="87"/>
  <c r="AT1134" i="87"/>
  <c r="AU1118" i="87"/>
  <c r="AW934" i="87"/>
  <c r="AS710" i="87"/>
  <c r="AW438" i="87"/>
  <c r="AS326" i="87"/>
  <c r="AU246" i="87"/>
  <c r="AU126" i="87"/>
  <c r="AS1069" i="87"/>
  <c r="AV709" i="87"/>
  <c r="AQ221" i="87"/>
  <c r="AY221" i="87" s="1"/>
  <c r="AR109" i="87"/>
  <c r="AW29" i="87"/>
  <c r="AQ1140" i="87"/>
  <c r="AU828" i="87"/>
  <c r="AQ620" i="87"/>
  <c r="AV492" i="87"/>
  <c r="AS380" i="87"/>
  <c r="AR1251" i="87"/>
  <c r="AR843" i="87"/>
  <c r="AY843" i="87" s="1"/>
  <c r="AS507" i="87"/>
  <c r="AU450" i="87"/>
  <c r="AX1677" i="87"/>
  <c r="AV1677" i="87"/>
  <c r="AV298" i="87"/>
  <c r="AW298" i="87"/>
  <c r="AX167" i="87"/>
  <c r="AW167" i="87"/>
  <c r="AU167" i="87"/>
  <c r="AT167" i="87"/>
  <c r="AX206" i="87"/>
  <c r="AT206" i="87"/>
  <c r="AS206" i="87"/>
  <c r="AQ703" i="87"/>
  <c r="AY703" i="87" s="1"/>
  <c r="AW295" i="87"/>
  <c r="AU1318" i="87"/>
  <c r="AS1094" i="87"/>
  <c r="AU1006" i="87"/>
  <c r="AR782" i="87"/>
  <c r="AY782" i="87" s="1"/>
  <c r="AT430" i="87"/>
  <c r="AU318" i="87"/>
  <c r="AS1029" i="87"/>
  <c r="AS676" i="87"/>
  <c r="AQ375" i="87"/>
  <c r="AT1094" i="87"/>
  <c r="AS782" i="87"/>
  <c r="AU430" i="87"/>
  <c r="AW318" i="87"/>
  <c r="AV347" i="87"/>
  <c r="AU826" i="87"/>
  <c r="AU1094" i="87"/>
  <c r="AV670" i="87"/>
  <c r="AV430" i="87"/>
  <c r="AQ318" i="87"/>
  <c r="AY318" i="87" s="1"/>
  <c r="AX1589" i="87"/>
  <c r="AQ1589" i="87"/>
  <c r="AX1477" i="87"/>
  <c r="AR1477" i="87"/>
  <c r="AT1477" i="87"/>
  <c r="AX1141" i="87"/>
  <c r="AU1141" i="87"/>
  <c r="AT1141" i="87"/>
  <c r="AV1324" i="87"/>
  <c r="AR1324" i="87"/>
  <c r="AQ1324" i="87"/>
  <c r="AY1324" i="87" s="1"/>
  <c r="AU1643" i="87"/>
  <c r="AS1643" i="87"/>
  <c r="AR1195" i="87"/>
  <c r="AT1195" i="87"/>
  <c r="AS1195" i="87"/>
  <c r="AX973" i="87"/>
  <c r="AR973" i="87"/>
  <c r="AQ973" i="87"/>
  <c r="AX861" i="87"/>
  <c r="AQ861" i="87"/>
  <c r="AV861" i="87"/>
  <c r="AX637" i="87"/>
  <c r="AT637" i="87"/>
  <c r="AX525" i="87"/>
  <c r="AR525" i="87"/>
  <c r="AQ525" i="87"/>
  <c r="AY525" i="87" s="1"/>
  <c r="AX413" i="87"/>
  <c r="AQ413" i="87"/>
  <c r="AQ899" i="87"/>
  <c r="AW899" i="87"/>
  <c r="AV899" i="87"/>
  <c r="AT899" i="87"/>
  <c r="AX563" i="87"/>
  <c r="AW563" i="87"/>
  <c r="AS563" i="87"/>
  <c r="AW451" i="87"/>
  <c r="AS451" i="87"/>
  <c r="AR451" i="87"/>
  <c r="AX181" i="87"/>
  <c r="AQ181" i="87"/>
  <c r="AY181" i="87" s="1"/>
  <c r="AW181" i="87"/>
  <c r="AU181" i="87"/>
  <c r="AS181" i="87"/>
  <c r="AR181" i="87"/>
  <c r="AW324" i="87"/>
  <c r="AV324" i="87"/>
  <c r="AX212" i="87"/>
  <c r="AV212" i="87"/>
  <c r="AU212" i="87"/>
  <c r="AX92" i="87"/>
  <c r="AR92" i="87"/>
  <c r="AQ92" i="87"/>
  <c r="AW92" i="87"/>
  <c r="AU92" i="87"/>
  <c r="AT92" i="87"/>
  <c r="AX123" i="87"/>
  <c r="AQ123" i="87"/>
  <c r="AY123" i="87" s="1"/>
  <c r="AW123" i="87"/>
  <c r="AU123" i="87"/>
  <c r="AS123" i="87"/>
  <c r="AX11" i="87"/>
  <c r="AQ11" i="87"/>
  <c r="AV11" i="87"/>
  <c r="AR42" i="87"/>
  <c r="AQ42" i="87"/>
  <c r="AY42" i="87" s="1"/>
  <c r="AX263" i="87"/>
  <c r="AS263" i="87"/>
  <c r="AR263" i="87"/>
  <c r="AY263" i="87" s="1"/>
  <c r="AT135" i="87"/>
  <c r="AR135" i="87"/>
  <c r="AX23" i="87"/>
  <c r="AR23" i="87"/>
  <c r="AQ23" i="87"/>
  <c r="AY23" i="87" s="1"/>
  <c r="AV23" i="87"/>
  <c r="AT23" i="87"/>
  <c r="AS23" i="87"/>
  <c r="AX166" i="87"/>
  <c r="AQ166" i="87"/>
  <c r="AY166" i="87" s="1"/>
  <c r="AV166" i="87"/>
  <c r="AU166" i="87"/>
  <c r="AX54" i="87"/>
  <c r="AQ54" i="87"/>
  <c r="AY54" i="87" s="1"/>
  <c r="AV54" i="87"/>
  <c r="AU54" i="87"/>
  <c r="AS1253" i="87"/>
  <c r="AV1253" i="87"/>
  <c r="AR1589" i="87"/>
  <c r="AW1253" i="87"/>
  <c r="AR298" i="87"/>
  <c r="AT670" i="87"/>
  <c r="AR558" i="87"/>
  <c r="AY558" i="87" s="1"/>
  <c r="AQ1789" i="87"/>
  <c r="AY1789" i="87" s="1"/>
  <c r="AS1589" i="87"/>
  <c r="AR1253" i="87"/>
  <c r="AT973" i="87"/>
  <c r="AO1529" i="14"/>
  <c r="AO1551" i="14"/>
  <c r="AQ1653" i="87"/>
  <c r="AV1413" i="87"/>
  <c r="AR1205" i="87"/>
  <c r="AU1189" i="87"/>
  <c r="AR1093" i="87"/>
  <c r="AV1077" i="87"/>
  <c r="AS1668" i="87"/>
  <c r="AS1572" i="87"/>
  <c r="AY1572" i="87" s="1"/>
  <c r="AQ1012" i="87"/>
  <c r="AT1331" i="87"/>
  <c r="AU851" i="87"/>
  <c r="AW850" i="87"/>
  <c r="AW745" i="87"/>
  <c r="AW633" i="87"/>
  <c r="AR1653" i="87"/>
  <c r="AQ1413" i="87"/>
  <c r="AS1205" i="87"/>
  <c r="AW1093" i="87"/>
  <c r="AW1077" i="87"/>
  <c r="AT1668" i="87"/>
  <c r="AU1572" i="87"/>
  <c r="AS1276" i="87"/>
  <c r="AR1012" i="87"/>
  <c r="AU1331" i="87"/>
  <c r="AQ850" i="87"/>
  <c r="AR633" i="87"/>
  <c r="AO1195" i="14"/>
  <c r="AT1653" i="87"/>
  <c r="AU1205" i="87"/>
  <c r="AW1388" i="87"/>
  <c r="AT1012" i="87"/>
  <c r="AW1331" i="87"/>
  <c r="AS515" i="87"/>
  <c r="AQ402" i="87"/>
  <c r="AQ1124" i="87"/>
  <c r="AV1012" i="87"/>
  <c r="AR1331" i="87"/>
  <c r="AW515" i="87"/>
  <c r="AR1706" i="87"/>
  <c r="AQ1594" i="87"/>
  <c r="AY1594" i="87" s="1"/>
  <c r="AQ1146" i="87"/>
  <c r="AQ514" i="87"/>
  <c r="AS402" i="87"/>
  <c r="AR1124" i="87"/>
  <c r="AW1012" i="87"/>
  <c r="AT1259" i="87"/>
  <c r="AR1219" i="87"/>
  <c r="AS1706" i="87"/>
  <c r="AR1594" i="87"/>
  <c r="AR1146" i="87"/>
  <c r="AS1760" i="87"/>
  <c r="AW1696" i="87"/>
  <c r="AS1695" i="87"/>
  <c r="AW1766" i="87"/>
  <c r="AS1702" i="87"/>
  <c r="AQ1638" i="87"/>
  <c r="AU1429" i="87"/>
  <c r="AT429" i="87"/>
  <c r="AS341" i="87"/>
  <c r="AU277" i="87"/>
  <c r="AU213" i="87"/>
  <c r="AR1644" i="87"/>
  <c r="AR1580" i="87"/>
  <c r="AT1388" i="87"/>
  <c r="AR132" i="87"/>
  <c r="AW1579" i="87"/>
  <c r="AT995" i="87"/>
  <c r="AW1618" i="87"/>
  <c r="AT1002" i="87"/>
  <c r="AY1002" i="87" s="1"/>
  <c r="AX1611" i="87"/>
  <c r="AR1611" i="87"/>
  <c r="AX1483" i="87"/>
  <c r="AT1483" i="87"/>
  <c r="AX1291" i="87"/>
  <c r="AT1291" i="87"/>
  <c r="AX1227" i="87"/>
  <c r="AR1227" i="87"/>
  <c r="AW1490" i="87"/>
  <c r="AS1490" i="87"/>
  <c r="AQ1234" i="87"/>
  <c r="AT1234" i="87"/>
  <c r="AX900" i="87"/>
  <c r="AS900" i="87"/>
  <c r="AX772" i="87"/>
  <c r="AV772" i="87"/>
  <c r="AX708" i="87"/>
  <c r="AU708" i="87"/>
  <c r="AX580" i="87"/>
  <c r="AV580" i="87"/>
  <c r="AX516" i="87"/>
  <c r="AW516" i="87"/>
  <c r="AX867" i="87"/>
  <c r="AU867" i="87"/>
  <c r="AX803" i="87"/>
  <c r="AV803" i="87"/>
  <c r="AQ483" i="87"/>
  <c r="AY483" i="87" s="1"/>
  <c r="AR483" i="87"/>
  <c r="AU874" i="87"/>
  <c r="AV874" i="87"/>
  <c r="AU490" i="87"/>
  <c r="AV490" i="87"/>
  <c r="AS426" i="87"/>
  <c r="AT426" i="87"/>
  <c r="AX149" i="87"/>
  <c r="AV149" i="87"/>
  <c r="AX85" i="87"/>
  <c r="AR85" i="87"/>
  <c r="AV85" i="87"/>
  <c r="AX21" i="87"/>
  <c r="AV21" i="87"/>
  <c r="AS21" i="87"/>
  <c r="AX324" i="87"/>
  <c r="AT324" i="87"/>
  <c r="AX260" i="87"/>
  <c r="AW260" i="87"/>
  <c r="AV235" i="87"/>
  <c r="AW235" i="87"/>
  <c r="AS346" i="87"/>
  <c r="AU346" i="87"/>
  <c r="AS90" i="87"/>
  <c r="AV90" i="87"/>
  <c r="AW90" i="87"/>
  <c r="AV119" i="87"/>
  <c r="AT119" i="87"/>
  <c r="AR119" i="87"/>
  <c r="AR1766" i="87"/>
  <c r="AU1702" i="87"/>
  <c r="AT1638" i="87"/>
  <c r="AR1598" i="87"/>
  <c r="AS1557" i="87"/>
  <c r="AQ1237" i="87"/>
  <c r="AQ1109" i="87"/>
  <c r="AR1005" i="87"/>
  <c r="AQ557" i="87"/>
  <c r="AR1292" i="87"/>
  <c r="AT1228" i="87"/>
  <c r="AV1100" i="87"/>
  <c r="AR964" i="87"/>
  <c r="AW452" i="87"/>
  <c r="AW1163" i="87"/>
  <c r="AR299" i="87"/>
  <c r="AV1539" i="87"/>
  <c r="AR1539" i="87"/>
  <c r="AX572" i="87"/>
  <c r="AS572" i="87"/>
  <c r="AX508" i="87"/>
  <c r="AT508" i="87"/>
  <c r="AX444" i="87"/>
  <c r="AV444" i="87"/>
  <c r="AS444" i="87"/>
  <c r="AX380" i="87"/>
  <c r="AW380" i="87"/>
  <c r="AV380" i="87"/>
  <c r="AX987" i="87"/>
  <c r="AV987" i="87"/>
  <c r="AR987" i="87"/>
  <c r="AX923" i="87"/>
  <c r="AW923" i="87"/>
  <c r="AT923" i="87"/>
  <c r="AX859" i="87"/>
  <c r="AW859" i="87"/>
  <c r="AX795" i="87"/>
  <c r="AQ795" i="87"/>
  <c r="AX731" i="87"/>
  <c r="AT731" i="87"/>
  <c r="AV731" i="87"/>
  <c r="AX667" i="87"/>
  <c r="AQ667" i="87"/>
  <c r="AS667" i="87"/>
  <c r="AX603" i="87"/>
  <c r="AU603" i="87"/>
  <c r="AQ603" i="87"/>
  <c r="AV603" i="87"/>
  <c r="AX539" i="87"/>
  <c r="AV539" i="87"/>
  <c r="AR539" i="87"/>
  <c r="AW539" i="87"/>
  <c r="AX475" i="87"/>
  <c r="AR475" i="87"/>
  <c r="AW475" i="87"/>
  <c r="AX411" i="87"/>
  <c r="AR411" i="87"/>
  <c r="AS411" i="87"/>
  <c r="AT1058" i="87"/>
  <c r="AW1058" i="87"/>
  <c r="AQ1058" i="87"/>
  <c r="AV994" i="87"/>
  <c r="AW994" i="87"/>
  <c r="AR994" i="87"/>
  <c r="AQ994" i="87"/>
  <c r="AS930" i="87"/>
  <c r="AR930" i="87"/>
  <c r="AQ930" i="87"/>
  <c r="AX866" i="87"/>
  <c r="AQ866" i="87"/>
  <c r="AY866" i="87" s="1"/>
  <c r="AW866" i="87"/>
  <c r="AX802" i="87"/>
  <c r="AW802" i="87"/>
  <c r="AV802" i="87"/>
  <c r="AU802" i="87"/>
  <c r="AX738" i="87"/>
  <c r="AS738" i="87"/>
  <c r="AW738" i="87"/>
  <c r="AT738" i="87"/>
  <c r="AX674" i="87"/>
  <c r="AQ674" i="87"/>
  <c r="AX610" i="87"/>
  <c r="AT610" i="87"/>
  <c r="AR610" i="87"/>
  <c r="AX546" i="87"/>
  <c r="AR546" i="87"/>
  <c r="AU546" i="87"/>
  <c r="AX482" i="87"/>
  <c r="AT482" i="87"/>
  <c r="AX418" i="87"/>
  <c r="AW418" i="87"/>
  <c r="AQ418" i="87"/>
  <c r="AX289" i="87"/>
  <c r="AQ289" i="87"/>
  <c r="AX161" i="87"/>
  <c r="AW161" i="87"/>
  <c r="AX25" i="87"/>
  <c r="AV25" i="87"/>
  <c r="AX141" i="87"/>
  <c r="AV141" i="87"/>
  <c r="AS141" i="87"/>
  <c r="AV1760" i="87"/>
  <c r="AS1696" i="87"/>
  <c r="AU1759" i="87"/>
  <c r="AV1695" i="87"/>
  <c r="AV1702" i="87"/>
  <c r="AU1638" i="87"/>
  <c r="AS1598" i="87"/>
  <c r="AT1789" i="87"/>
  <c r="AR1725" i="87"/>
  <c r="AT1557" i="87"/>
  <c r="AR1301" i="87"/>
  <c r="AR1109" i="87"/>
  <c r="AS1005" i="87"/>
  <c r="AS877" i="87"/>
  <c r="AV341" i="87"/>
  <c r="AQ277" i="87"/>
  <c r="AQ213" i="87"/>
  <c r="AS1644" i="87"/>
  <c r="AV1580" i="87"/>
  <c r="AV1452" i="87"/>
  <c r="AR1356" i="87"/>
  <c r="AS1196" i="87"/>
  <c r="AS1068" i="87"/>
  <c r="AS964" i="87"/>
  <c r="AQ644" i="87"/>
  <c r="AQ452" i="87"/>
  <c r="AT1451" i="87"/>
  <c r="AV1259" i="87"/>
  <c r="AR1131" i="87"/>
  <c r="AV1099" i="87"/>
  <c r="AQ1067" i="87"/>
  <c r="AU987" i="87"/>
  <c r="AR795" i="87"/>
  <c r="AU731" i="87"/>
  <c r="AW667" i="87"/>
  <c r="AT539" i="87"/>
  <c r="AV475" i="87"/>
  <c r="AR1058" i="87"/>
  <c r="AY1058" i="87" s="1"/>
  <c r="AT346" i="87"/>
  <c r="AW1760" i="87"/>
  <c r="AT1696" i="87"/>
  <c r="AV1759" i="87"/>
  <c r="AS1766" i="87"/>
  <c r="AV1638" i="87"/>
  <c r="AT1598" i="87"/>
  <c r="AT1005" i="87"/>
  <c r="AQ493" i="87"/>
  <c r="AR1692" i="87"/>
  <c r="AW1548" i="87"/>
  <c r="AV1348" i="87"/>
  <c r="AU836" i="87"/>
  <c r="AR644" i="87"/>
  <c r="AU580" i="87"/>
  <c r="AS388" i="87"/>
  <c r="AW1747" i="87"/>
  <c r="AW1451" i="87"/>
  <c r="AR1419" i="87"/>
  <c r="AU1131" i="87"/>
  <c r="AT859" i="87"/>
  <c r="AT795" i="87"/>
  <c r="AT667" i="87"/>
  <c r="AU539" i="87"/>
  <c r="AQ475" i="87"/>
  <c r="AY475" i="87" s="1"/>
  <c r="AW411" i="87"/>
  <c r="AU1170" i="87"/>
  <c r="AV1058" i="87"/>
  <c r="AT183" i="87"/>
  <c r="AT1766" i="87"/>
  <c r="AW1702" i="87"/>
  <c r="AW1638" i="87"/>
  <c r="AU1598" i="87"/>
  <c r="AV1365" i="87"/>
  <c r="AU1005" i="87"/>
  <c r="AS813" i="87"/>
  <c r="AV749" i="87"/>
  <c r="AW341" i="87"/>
  <c r="AR277" i="87"/>
  <c r="AR213" i="87"/>
  <c r="AS149" i="87"/>
  <c r="AU1164" i="87"/>
  <c r="AY1164" i="87" s="1"/>
  <c r="AV836" i="87"/>
  <c r="AQ772" i="87"/>
  <c r="AY772" i="87" s="1"/>
  <c r="AT388" i="87"/>
  <c r="AS260" i="87"/>
  <c r="AU60" i="87"/>
  <c r="AR1675" i="87"/>
  <c r="AT611" i="87"/>
  <c r="AX1788" i="87"/>
  <c r="AV1788" i="87"/>
  <c r="AX1724" i="87"/>
  <c r="AQ1724" i="87"/>
  <c r="AX1660" i="87"/>
  <c r="AU1660" i="87"/>
  <c r="AX1644" i="87"/>
  <c r="AW1644" i="87"/>
  <c r="AX1580" i="87"/>
  <c r="AS1580" i="87"/>
  <c r="AX1516" i="87"/>
  <c r="AR1516" i="87"/>
  <c r="AW1516" i="87"/>
  <c r="AX1452" i="87"/>
  <c r="AQ1452" i="87"/>
  <c r="AU1452" i="87"/>
  <c r="AX1388" i="87"/>
  <c r="AQ1388" i="87"/>
  <c r="AU1388" i="87"/>
  <c r="AX1324" i="87"/>
  <c r="AW1324" i="87"/>
  <c r="AT1324" i="87"/>
  <c r="AX1260" i="87"/>
  <c r="AT1260" i="87"/>
  <c r="AQ1260" i="87"/>
  <c r="AX1196" i="87"/>
  <c r="AU1196" i="87"/>
  <c r="AR1196" i="87"/>
  <c r="AX1132" i="87"/>
  <c r="AT1132" i="87"/>
  <c r="AX1068" i="87"/>
  <c r="AQ1068" i="87"/>
  <c r="AW1068" i="87"/>
  <c r="AX1004" i="87"/>
  <c r="AU1004" i="87"/>
  <c r="AQ1004" i="87"/>
  <c r="AY1004" i="87" s="1"/>
  <c r="AT1643" i="87"/>
  <c r="AV1643" i="87"/>
  <c r="AW1515" i="87"/>
  <c r="AQ1515" i="87"/>
  <c r="AY1515" i="87" s="1"/>
  <c r="AV1067" i="87"/>
  <c r="AT1067" i="87"/>
  <c r="AS433" i="87"/>
  <c r="AW433" i="87"/>
  <c r="AX932" i="87"/>
  <c r="AR932" i="87"/>
  <c r="AX868" i="87"/>
  <c r="AQ868" i="87"/>
  <c r="AU868" i="87"/>
  <c r="AX804" i="87"/>
  <c r="AR804" i="87"/>
  <c r="AX740" i="87"/>
  <c r="AS740" i="87"/>
  <c r="AX676" i="87"/>
  <c r="AU676" i="87"/>
  <c r="AR676" i="87"/>
  <c r="AX612" i="87"/>
  <c r="AT612" i="87"/>
  <c r="AQ612" i="87"/>
  <c r="AV484" i="87"/>
  <c r="AS484" i="87"/>
  <c r="AT1027" i="87"/>
  <c r="AQ1027" i="87"/>
  <c r="AY1027" i="87" s="1"/>
  <c r="AR1760" i="87"/>
  <c r="AY1760" i="87" s="1"/>
  <c r="AV1696" i="87"/>
  <c r="AQ1759" i="87"/>
  <c r="AQ1695" i="87"/>
  <c r="AU1766" i="87"/>
  <c r="AQ1702" i="87"/>
  <c r="AY1702" i="87" s="1"/>
  <c r="AR1638" i="87"/>
  <c r="AV1598" i="87"/>
  <c r="AU1789" i="87"/>
  <c r="AT1725" i="87"/>
  <c r="AW1365" i="87"/>
  <c r="AS1173" i="87"/>
  <c r="AW1045" i="87"/>
  <c r="AV1005" i="87"/>
  <c r="AV685" i="87"/>
  <c r="AW429" i="87"/>
  <c r="AQ341" i="87"/>
  <c r="AS277" i="87"/>
  <c r="AS213" i="87"/>
  <c r="AU149" i="87"/>
  <c r="AS85" i="87"/>
  <c r="AT21" i="87"/>
  <c r="AV1756" i="87"/>
  <c r="AW1660" i="87"/>
  <c r="AV1644" i="87"/>
  <c r="AQ1516" i="87"/>
  <c r="AS1452" i="87"/>
  <c r="AS1420" i="87"/>
  <c r="AS1324" i="87"/>
  <c r="AS1260" i="87"/>
  <c r="AW1132" i="87"/>
  <c r="AV1068" i="87"/>
  <c r="AR1004" i="87"/>
  <c r="AQ260" i="87"/>
  <c r="AY260" i="87" s="1"/>
  <c r="AR60" i="87"/>
  <c r="AV1707" i="87"/>
  <c r="AR1579" i="87"/>
  <c r="AU931" i="87"/>
  <c r="AQ859" i="87"/>
  <c r="AY859" i="87" s="1"/>
  <c r="AW795" i="87"/>
  <c r="AR603" i="87"/>
  <c r="AU411" i="87"/>
  <c r="AT930" i="87"/>
  <c r="AV738" i="87"/>
  <c r="AV674" i="87"/>
  <c r="AS154" i="87"/>
  <c r="AU1353" i="87"/>
  <c r="AR353" i="87"/>
  <c r="AR1759" i="87"/>
  <c r="AR1695" i="87"/>
  <c r="AV1766" i="87"/>
  <c r="AR1702" i="87"/>
  <c r="AS1638" i="87"/>
  <c r="AW1598" i="87"/>
  <c r="AY910" i="87"/>
  <c r="AY38" i="87"/>
  <c r="AY351" i="87"/>
  <c r="AV1789" i="87"/>
  <c r="AU1725" i="87"/>
  <c r="AT1429" i="87"/>
  <c r="AT1173" i="87"/>
  <c r="AU1037" i="87"/>
  <c r="AW1005" i="87"/>
  <c r="AQ429" i="87"/>
  <c r="AR341" i="87"/>
  <c r="AT277" i="87"/>
  <c r="AT213" i="87"/>
  <c r="AW149" i="87"/>
  <c r="AT85" i="87"/>
  <c r="AU21" i="87"/>
  <c r="AU1724" i="87"/>
  <c r="AR1660" i="87"/>
  <c r="AQ1644" i="87"/>
  <c r="AQ1580" i="87"/>
  <c r="AS1516" i="87"/>
  <c r="AS1388" i="87"/>
  <c r="AU1324" i="87"/>
  <c r="AV1260" i="87"/>
  <c r="AR1132" i="87"/>
  <c r="AT1004" i="87"/>
  <c r="AU132" i="87"/>
  <c r="AS1579" i="87"/>
  <c r="AU923" i="87"/>
  <c r="AR859" i="87"/>
  <c r="AT603" i="87"/>
  <c r="AV411" i="87"/>
  <c r="AW107" i="87"/>
  <c r="AT866" i="87"/>
  <c r="AW674" i="87"/>
  <c r="AW610" i="87"/>
  <c r="AT353" i="87"/>
  <c r="AU387" i="87"/>
  <c r="AQ99" i="87"/>
  <c r="AV35" i="87"/>
  <c r="AV1034" i="87"/>
  <c r="AU338" i="87"/>
  <c r="AU274" i="87"/>
  <c r="AQ210" i="87"/>
  <c r="AY210" i="87" s="1"/>
  <c r="AS18" i="87"/>
  <c r="AV129" i="87"/>
  <c r="AW77" i="87"/>
  <c r="AT13" i="87"/>
  <c r="AV316" i="87"/>
  <c r="AQ252" i="87"/>
  <c r="AR188" i="87"/>
  <c r="AS124" i="87"/>
  <c r="AS52" i="87"/>
  <c r="AU835" i="87"/>
  <c r="AS355" i="87"/>
  <c r="AT331" i="87"/>
  <c r="AR267" i="87"/>
  <c r="AV227" i="87"/>
  <c r="AT163" i="87"/>
  <c r="AT99" i="87"/>
  <c r="AR75" i="87"/>
  <c r="AU11" i="87"/>
  <c r="AS399" i="87"/>
  <c r="AW338" i="87"/>
  <c r="AS210" i="87"/>
  <c r="AQ146" i="87"/>
  <c r="AY146" i="87" s="1"/>
  <c r="AW82" i="87"/>
  <c r="AQ18" i="87"/>
  <c r="AY18" i="87" s="1"/>
  <c r="AS271" i="87"/>
  <c r="AW1601" i="87"/>
  <c r="AV1089" i="87"/>
  <c r="AV873" i="87"/>
  <c r="AQ1034" i="87"/>
  <c r="AY1034" i="87" s="1"/>
  <c r="AQ906" i="87"/>
  <c r="AY906" i="87" s="1"/>
  <c r="AW586" i="87"/>
  <c r="AR458" i="87"/>
  <c r="AR338" i="87"/>
  <c r="AR274" i="87"/>
  <c r="AV210" i="87"/>
  <c r="AS146" i="87"/>
  <c r="AS265" i="87"/>
  <c r="AW13" i="87"/>
  <c r="AW316" i="87"/>
  <c r="AS252" i="87"/>
  <c r="AU188" i="87"/>
  <c r="AV124" i="87"/>
  <c r="AV52" i="87"/>
  <c r="AV355" i="87"/>
  <c r="AT291" i="87"/>
  <c r="AV267" i="87"/>
  <c r="AS203" i="87"/>
  <c r="AQ163" i="87"/>
  <c r="AY163" i="87" s="1"/>
  <c r="AS139" i="87"/>
  <c r="AW99" i="87"/>
  <c r="AU35" i="87"/>
  <c r="AR11" i="87"/>
  <c r="AV399" i="87"/>
  <c r="AS338" i="87"/>
  <c r="AS274" i="87"/>
  <c r="AW210" i="87"/>
  <c r="AR375" i="87"/>
  <c r="AY375" i="87" s="1"/>
  <c r="AV271" i="87"/>
  <c r="AV1001" i="87"/>
  <c r="AX1765" i="87"/>
  <c r="AU1765" i="87"/>
  <c r="AX1701" i="87"/>
  <c r="AW1701" i="87"/>
  <c r="AX1764" i="87"/>
  <c r="AW1764" i="87"/>
  <c r="AX1700" i="87"/>
  <c r="AQ1700" i="87"/>
  <c r="AW1700" i="87"/>
  <c r="AV1786" i="87"/>
  <c r="AW1786" i="87"/>
  <c r="AX1774" i="87"/>
  <c r="AQ1774" i="87"/>
  <c r="AX1646" i="87"/>
  <c r="AS1646" i="87"/>
  <c r="AX1629" i="87"/>
  <c r="AU1629" i="87"/>
  <c r="AX1565" i="87"/>
  <c r="AW1565" i="87"/>
  <c r="AX1501" i="87"/>
  <c r="AW1501" i="87"/>
  <c r="AX1117" i="87"/>
  <c r="AU1117" i="87"/>
  <c r="AX1053" i="87"/>
  <c r="AS1053" i="87"/>
  <c r="AR1053" i="87"/>
  <c r="AY1053" i="87" s="1"/>
  <c r="AX1620" i="87"/>
  <c r="AS1620" i="87"/>
  <c r="AX1556" i="87"/>
  <c r="AU1556" i="87"/>
  <c r="AX1492" i="87"/>
  <c r="AW1492" i="87"/>
  <c r="AV1492" i="87"/>
  <c r="AX1428" i="87"/>
  <c r="AS1428" i="87"/>
  <c r="AX1364" i="87"/>
  <c r="AV1364" i="87"/>
  <c r="AX1236" i="87"/>
  <c r="AS1236" i="87"/>
  <c r="AR1236" i="87"/>
  <c r="AX1108" i="87"/>
  <c r="AT1108" i="87"/>
  <c r="AX1044" i="87"/>
  <c r="AS1044" i="87"/>
  <c r="AX980" i="87"/>
  <c r="AR980" i="87"/>
  <c r="AQ1491" i="87"/>
  <c r="AR1491" i="87"/>
  <c r="AU1363" i="87"/>
  <c r="AQ1363" i="87"/>
  <c r="AV1363" i="87"/>
  <c r="AQ1178" i="87"/>
  <c r="AR1178" i="87"/>
  <c r="AY1178" i="87" s="1"/>
  <c r="AX1013" i="87"/>
  <c r="AW1013" i="87"/>
  <c r="AX949" i="87"/>
  <c r="AT949" i="87"/>
  <c r="AS949" i="87"/>
  <c r="AX885" i="87"/>
  <c r="AS885" i="87"/>
  <c r="AX821" i="87"/>
  <c r="AQ821" i="87"/>
  <c r="AW821" i="87"/>
  <c r="AX757" i="87"/>
  <c r="AQ757" i="87"/>
  <c r="AW757" i="87"/>
  <c r="AT1437" i="87"/>
  <c r="AS1043" i="87"/>
  <c r="AX1749" i="87"/>
  <c r="AR1749" i="87"/>
  <c r="AW1749" i="87"/>
  <c r="AV1749" i="87"/>
  <c r="AT1749" i="87"/>
  <c r="AX1685" i="87"/>
  <c r="AS1685" i="87"/>
  <c r="AR1685" i="87"/>
  <c r="AW1685" i="87"/>
  <c r="AU1685" i="87"/>
  <c r="AX1748" i="87"/>
  <c r="AV1748" i="87"/>
  <c r="AU1748" i="87"/>
  <c r="AT1748" i="87"/>
  <c r="AS1748" i="87"/>
  <c r="AQ1748" i="87"/>
  <c r="AX1684" i="87"/>
  <c r="AV1684" i="87"/>
  <c r="AU1684" i="87"/>
  <c r="AT1684" i="87"/>
  <c r="AS1684" i="87"/>
  <c r="AQ1684" i="87"/>
  <c r="AX1771" i="87"/>
  <c r="AS1771" i="87"/>
  <c r="AR1771" i="87"/>
  <c r="AQ1771" i="87"/>
  <c r="AY1771" i="87" s="1"/>
  <c r="AW1771" i="87"/>
  <c r="AU1771" i="87"/>
  <c r="AT1771" i="87"/>
  <c r="AW1770" i="87"/>
  <c r="AQ1770" i="87"/>
  <c r="AY1770" i="87" s="1"/>
  <c r="AX1758" i="87"/>
  <c r="AS1758" i="87"/>
  <c r="AQ1758" i="87"/>
  <c r="AW1758" i="87"/>
  <c r="AX1694" i="87"/>
  <c r="AQ1694" i="87"/>
  <c r="AV1694" i="87"/>
  <c r="AU1694" i="87"/>
  <c r="AX1630" i="87"/>
  <c r="AV1630" i="87"/>
  <c r="AS1630" i="87"/>
  <c r="AY1630" i="87" s="1"/>
  <c r="AR1630" i="87"/>
  <c r="AX1590" i="87"/>
  <c r="AR1590" i="87"/>
  <c r="AW1590" i="87"/>
  <c r="AV1590" i="87"/>
  <c r="AT1590" i="87"/>
  <c r="AU1613" i="87"/>
  <c r="AT1613" i="87"/>
  <c r="AS1549" i="87"/>
  <c r="AR1549" i="87"/>
  <c r="AX1485" i="87"/>
  <c r="AT1485" i="87"/>
  <c r="AR1485" i="87"/>
  <c r="AQ1485" i="87"/>
  <c r="AV1485" i="87"/>
  <c r="AX1421" i="87"/>
  <c r="AU1421" i="87"/>
  <c r="AT1421" i="87"/>
  <c r="AS1421" i="87"/>
  <c r="AR1421" i="87"/>
  <c r="AW1421" i="87"/>
  <c r="AX1357" i="87"/>
  <c r="AW1357" i="87"/>
  <c r="AV1357" i="87"/>
  <c r="AT1357" i="87"/>
  <c r="AS1357" i="87"/>
  <c r="AR1357" i="87"/>
  <c r="AX1293" i="87"/>
  <c r="AU1293" i="87"/>
  <c r="AW1293" i="87"/>
  <c r="AV1293" i="87"/>
  <c r="AS1293" i="87"/>
  <c r="AX1229" i="87"/>
  <c r="AR1229" i="87"/>
  <c r="AQ1229" i="87"/>
  <c r="AV1229" i="87"/>
  <c r="AT1229" i="87"/>
  <c r="AX1165" i="87"/>
  <c r="AV1165" i="87"/>
  <c r="AU1165" i="87"/>
  <c r="AS1165" i="87"/>
  <c r="AR1165" i="87"/>
  <c r="AW1165" i="87"/>
  <c r="AX1101" i="87"/>
  <c r="AR1101" i="87"/>
  <c r="AQ1101" i="87"/>
  <c r="AV1101" i="87"/>
  <c r="AT1101" i="87"/>
  <c r="AX1037" i="87"/>
  <c r="AW1037" i="87"/>
  <c r="AV1037" i="87"/>
  <c r="AT1037" i="87"/>
  <c r="AS1037" i="87"/>
  <c r="AQ1037" i="87"/>
  <c r="AX1604" i="87"/>
  <c r="AW1604" i="87"/>
  <c r="AV1604" i="87"/>
  <c r="AU1604" i="87"/>
  <c r="AT1604" i="87"/>
  <c r="AS1604" i="87"/>
  <c r="AQ1604" i="87"/>
  <c r="AX1540" i="87"/>
  <c r="AW1540" i="87"/>
  <c r="AU1540" i="87"/>
  <c r="AT1540" i="87"/>
  <c r="AS1540" i="87"/>
  <c r="AQ1540" i="87"/>
  <c r="AX1476" i="87"/>
  <c r="AU1476" i="87"/>
  <c r="AT1476" i="87"/>
  <c r="AS1476" i="87"/>
  <c r="AR1476" i="87"/>
  <c r="AW1476" i="87"/>
  <c r="AX1412" i="87"/>
  <c r="AU1412" i="87"/>
  <c r="AT1412" i="87"/>
  <c r="AS1412" i="87"/>
  <c r="AR1412" i="87"/>
  <c r="AW1412" i="87"/>
  <c r="AX1348" i="87"/>
  <c r="AU1348" i="87"/>
  <c r="AT1348" i="87"/>
  <c r="AS1348" i="87"/>
  <c r="AR1348" i="87"/>
  <c r="AW1348" i="87"/>
  <c r="AX1284" i="87"/>
  <c r="AT1284" i="87"/>
  <c r="AS1284" i="87"/>
  <c r="AU1284" i="87"/>
  <c r="AQ1284" i="87"/>
  <c r="AW1284" i="87"/>
  <c r="AX1220" i="87"/>
  <c r="AQ1220" i="87"/>
  <c r="AW1220" i="87"/>
  <c r="AV1220" i="87"/>
  <c r="AU1220" i="87"/>
  <c r="AS1220" i="87"/>
  <c r="AX1156" i="87"/>
  <c r="AS1156" i="87"/>
  <c r="AR1156" i="87"/>
  <c r="AQ1156" i="87"/>
  <c r="AW1156" i="87"/>
  <c r="AU1156" i="87"/>
  <c r="AX1092" i="87"/>
  <c r="AT1092" i="87"/>
  <c r="AS1092" i="87"/>
  <c r="AR1092" i="87"/>
  <c r="AQ1092" i="87"/>
  <c r="AV1092" i="87"/>
  <c r="AX1028" i="87"/>
  <c r="AU1028" i="87"/>
  <c r="AT1028" i="87"/>
  <c r="AY1028" i="87" s="1"/>
  <c r="AS1028" i="87"/>
  <c r="AR1028" i="87"/>
  <c r="AQ1028" i="87"/>
  <c r="AW1028" i="87"/>
  <c r="AX1731" i="87"/>
  <c r="AT1731" i="87"/>
  <c r="AR1731" i="87"/>
  <c r="AS1731" i="87"/>
  <c r="AQ1731" i="87"/>
  <c r="AV1731" i="87"/>
  <c r="AX1603" i="87"/>
  <c r="AW1603" i="87"/>
  <c r="AT1603" i="87"/>
  <c r="AY1603" i="87" s="1"/>
  <c r="AV1603" i="87"/>
  <c r="AU1603" i="87"/>
  <c r="AS1603" i="87"/>
  <c r="AQ1603" i="87"/>
  <c r="AR1603" i="87"/>
  <c r="AX1539" i="87"/>
  <c r="AS1539" i="87"/>
  <c r="AW1539" i="87"/>
  <c r="AU1539" i="87"/>
  <c r="AT1539" i="87"/>
  <c r="AQ1539" i="87"/>
  <c r="AX1475" i="87"/>
  <c r="AT1475" i="87"/>
  <c r="AR1475" i="87"/>
  <c r="AY1475" i="87" s="1"/>
  <c r="AS1475" i="87"/>
  <c r="AQ1475" i="87"/>
  <c r="AW1475" i="87"/>
  <c r="AV1475" i="87"/>
  <c r="AU1475" i="87"/>
  <c r="AX1411" i="87"/>
  <c r="AV1411" i="87"/>
  <c r="AW1411" i="87"/>
  <c r="AT1411" i="87"/>
  <c r="AU1411" i="87"/>
  <c r="AR1411" i="87"/>
  <c r="AX1347" i="87"/>
  <c r="AU1347" i="87"/>
  <c r="AR1347" i="87"/>
  <c r="AQ1347" i="87"/>
  <c r="AY1347" i="87" s="1"/>
  <c r="AW1347" i="87"/>
  <c r="AV1347" i="87"/>
  <c r="AT1347" i="87"/>
  <c r="AX1283" i="87"/>
  <c r="AT1283" i="87"/>
  <c r="AQ1283" i="87"/>
  <c r="AU1283" i="87"/>
  <c r="AR1283" i="87"/>
  <c r="AV1283" i="87"/>
  <c r="AX1219" i="87"/>
  <c r="AT1219" i="87"/>
  <c r="AQ1219" i="87"/>
  <c r="AW1219" i="87"/>
  <c r="AV1219" i="87"/>
  <c r="AS1219" i="87"/>
  <c r="AX1155" i="87"/>
  <c r="AR1155" i="87"/>
  <c r="AV1155" i="87"/>
  <c r="AU1155" i="87"/>
  <c r="AT1155" i="87"/>
  <c r="AQ1155" i="87"/>
  <c r="AX1091" i="87"/>
  <c r="AV1091" i="87"/>
  <c r="AS1091" i="87"/>
  <c r="AW1091" i="87"/>
  <c r="AU1091" i="87"/>
  <c r="AT1091" i="87"/>
  <c r="AQ1091" i="87"/>
  <c r="AQ1738" i="87"/>
  <c r="AU1738" i="87"/>
  <c r="AR1738" i="87"/>
  <c r="AT1738" i="87"/>
  <c r="AS1738" i="87"/>
  <c r="AS1674" i="87"/>
  <c r="AU1674" i="87"/>
  <c r="AV1674" i="87"/>
  <c r="AV1610" i="87"/>
  <c r="AS1610" i="87"/>
  <c r="AT1610" i="87"/>
  <c r="AU1354" i="87"/>
  <c r="AW1354" i="87"/>
  <c r="AV1354" i="87"/>
  <c r="AS1354" i="87"/>
  <c r="AS1290" i="87"/>
  <c r="AR1290" i="87"/>
  <c r="AW1290" i="87"/>
  <c r="AV1290" i="87"/>
  <c r="AU1290" i="87"/>
  <c r="AW1226" i="87"/>
  <c r="AV1226" i="87"/>
  <c r="AU1226" i="87"/>
  <c r="AR1226" i="87"/>
  <c r="AQ1226" i="87"/>
  <c r="AT1162" i="87"/>
  <c r="AV1162" i="87"/>
  <c r="AQ1162" i="87"/>
  <c r="AU1162" i="87"/>
  <c r="AU1098" i="87"/>
  <c r="AT1098" i="87"/>
  <c r="AW1098" i="87"/>
  <c r="AS1098" i="87"/>
  <c r="AX777" i="87"/>
  <c r="AU777" i="87"/>
  <c r="AT777" i="87"/>
  <c r="AQ649" i="87"/>
  <c r="AV649" i="87"/>
  <c r="AX585" i="87"/>
  <c r="AS585" i="87"/>
  <c r="AX521" i="87"/>
  <c r="AV521" i="87"/>
  <c r="AT521" i="87"/>
  <c r="AX457" i="87"/>
  <c r="AV457" i="87"/>
  <c r="AT457" i="87"/>
  <c r="AW997" i="87"/>
  <c r="AQ997" i="87"/>
  <c r="AX933" i="87"/>
  <c r="AQ933" i="87"/>
  <c r="AY933" i="87" s="1"/>
  <c r="AV933" i="87"/>
  <c r="AU933" i="87"/>
  <c r="AS933" i="87"/>
  <c r="AX869" i="87"/>
  <c r="AS869" i="87"/>
  <c r="AR869" i="87"/>
  <c r="AY869" i="87" s="1"/>
  <c r="AQ869" i="87"/>
  <c r="AW869" i="87"/>
  <c r="AU869" i="87"/>
  <c r="AX805" i="87"/>
  <c r="AQ805" i="87"/>
  <c r="AW805" i="87"/>
  <c r="AV805" i="87"/>
  <c r="AU805" i="87"/>
  <c r="AS805" i="87"/>
  <c r="AX741" i="87"/>
  <c r="AV741" i="87"/>
  <c r="AU741" i="87"/>
  <c r="AT741" i="87"/>
  <c r="AS741" i="87"/>
  <c r="AY741" i="87" s="1"/>
  <c r="AQ741" i="87"/>
  <c r="AX677" i="87"/>
  <c r="AQ677" i="87"/>
  <c r="AW677" i="87"/>
  <c r="AV677" i="87"/>
  <c r="AU677" i="87"/>
  <c r="AS677" i="87"/>
  <c r="AX613" i="87"/>
  <c r="AS613" i="87"/>
  <c r="AR613" i="87"/>
  <c r="AQ613" i="87"/>
  <c r="AW613" i="87"/>
  <c r="AU613" i="87"/>
  <c r="AX549" i="87"/>
  <c r="AS549" i="87"/>
  <c r="AR549" i="87"/>
  <c r="AQ549" i="87"/>
  <c r="AW549" i="87"/>
  <c r="AU549" i="87"/>
  <c r="AX485" i="87"/>
  <c r="AS485" i="87"/>
  <c r="AR485" i="87"/>
  <c r="AQ485" i="87"/>
  <c r="AW485" i="87"/>
  <c r="AU485" i="87"/>
  <c r="AX421" i="87"/>
  <c r="AR421" i="87"/>
  <c r="AQ421" i="87"/>
  <c r="AY421" i="87" s="1"/>
  <c r="AW421" i="87"/>
  <c r="AV421" i="87"/>
  <c r="AT421" i="87"/>
  <c r="AX956" i="87"/>
  <c r="AS956" i="87"/>
  <c r="AR956" i="87"/>
  <c r="AQ956" i="87"/>
  <c r="AW956" i="87"/>
  <c r="AU956" i="87"/>
  <c r="AX892" i="87"/>
  <c r="AT892" i="87"/>
  <c r="AS892" i="87"/>
  <c r="AR892" i="87"/>
  <c r="AQ892" i="87"/>
  <c r="AV892" i="87"/>
  <c r="AX828" i="87"/>
  <c r="AT828" i="87"/>
  <c r="AS828" i="87"/>
  <c r="AR828" i="87"/>
  <c r="AQ828" i="87"/>
  <c r="AV828" i="87"/>
  <c r="AX764" i="87"/>
  <c r="AR764" i="87"/>
  <c r="AQ764" i="87"/>
  <c r="AW764" i="87"/>
  <c r="AV764" i="87"/>
  <c r="AT764" i="87"/>
  <c r="AX700" i="87"/>
  <c r="AV700" i="87"/>
  <c r="AU700" i="87"/>
  <c r="AT700" i="87"/>
  <c r="AS700" i="87"/>
  <c r="AQ700" i="87"/>
  <c r="AX636" i="87"/>
  <c r="AV636" i="87"/>
  <c r="AU636" i="87"/>
  <c r="AT636" i="87"/>
  <c r="AR636" i="87"/>
  <c r="AS636" i="87"/>
  <c r="AS1767" i="87"/>
  <c r="AQ1703" i="87"/>
  <c r="AY1703" i="87" s="1"/>
  <c r="AV1758" i="87"/>
  <c r="AV1765" i="87"/>
  <c r="AS1749" i="87"/>
  <c r="AT1685" i="87"/>
  <c r="AV1629" i="87"/>
  <c r="AR1613" i="87"/>
  <c r="AV1549" i="87"/>
  <c r="AW1485" i="87"/>
  <c r="AQ1293" i="87"/>
  <c r="AW1101" i="87"/>
  <c r="AR1284" i="87"/>
  <c r="AV1172" i="87"/>
  <c r="AW1155" i="87"/>
  <c r="AY1264" i="87"/>
  <c r="AS1710" i="87"/>
  <c r="AY1710" i="87" s="1"/>
  <c r="AU1749" i="87"/>
  <c r="AV1685" i="87"/>
  <c r="AS1485" i="87"/>
  <c r="AV1421" i="87"/>
  <c r="AU1357" i="87"/>
  <c r="AT1293" i="87"/>
  <c r="AS1101" i="87"/>
  <c r="AQ1764" i="87"/>
  <c r="AU1108" i="87"/>
  <c r="AQ980" i="87"/>
  <c r="AY980" i="87" s="1"/>
  <c r="AS1155" i="87"/>
  <c r="AR1674" i="87"/>
  <c r="AY1608" i="87"/>
  <c r="AY1512" i="87"/>
  <c r="AY1096" i="87"/>
  <c r="AY31" i="87"/>
  <c r="AU1767" i="87"/>
  <c r="AS1703" i="87"/>
  <c r="AV1655" i="87"/>
  <c r="AY911" i="87"/>
  <c r="AT1710" i="87"/>
  <c r="AW1694" i="87"/>
  <c r="AT1646" i="87"/>
  <c r="AQ1630" i="87"/>
  <c r="AQ1749" i="87"/>
  <c r="AQ1421" i="87"/>
  <c r="AQ1357" i="87"/>
  <c r="AR1293" i="87"/>
  <c r="AY1293" i="87" s="1"/>
  <c r="AW1229" i="87"/>
  <c r="AQ1165" i="87"/>
  <c r="AU1101" i="87"/>
  <c r="AT1620" i="87"/>
  <c r="AV1540" i="87"/>
  <c r="AV1476" i="87"/>
  <c r="AR1220" i="87"/>
  <c r="AT1156" i="87"/>
  <c r="AY1156" i="87" s="1"/>
  <c r="AT1044" i="87"/>
  <c r="AS1229" i="87"/>
  <c r="AT1165" i="87"/>
  <c r="AW1748" i="87"/>
  <c r="AR1604" i="87"/>
  <c r="AY1604" i="87" s="1"/>
  <c r="AR1540" i="87"/>
  <c r="AQ1476" i="87"/>
  <c r="AU1364" i="87"/>
  <c r="AT1220" i="87"/>
  <c r="AV1156" i="87"/>
  <c r="AU1092" i="87"/>
  <c r="AV1028" i="87"/>
  <c r="AR1091" i="87"/>
  <c r="AT649" i="87"/>
  <c r="AW1767" i="87"/>
  <c r="AU1703" i="87"/>
  <c r="AR1655" i="87"/>
  <c r="AS1694" i="87"/>
  <c r="AU1630" i="87"/>
  <c r="AS1590" i="87"/>
  <c r="AY1590" i="87" s="1"/>
  <c r="AU1229" i="87"/>
  <c r="AR1748" i="87"/>
  <c r="AW1684" i="87"/>
  <c r="AV1412" i="87"/>
  <c r="AW1092" i="87"/>
  <c r="AS1283" i="87"/>
  <c r="AQ619" i="87"/>
  <c r="AY619" i="87" s="1"/>
  <c r="AT619" i="87"/>
  <c r="AR427" i="87"/>
  <c r="AU427" i="87"/>
  <c r="AV882" i="87"/>
  <c r="AT882" i="87"/>
  <c r="AX68" i="87"/>
  <c r="AT68" i="87"/>
  <c r="AX371" i="87"/>
  <c r="AW371" i="87"/>
  <c r="AX307" i="87"/>
  <c r="AR307" i="87"/>
  <c r="AX243" i="87"/>
  <c r="AV243" i="87"/>
  <c r="AX179" i="87"/>
  <c r="AS179" i="87"/>
  <c r="AX115" i="87"/>
  <c r="AU115" i="87"/>
  <c r="AS115" i="87"/>
  <c r="AX51" i="87"/>
  <c r="AR51" i="87"/>
  <c r="AW162" i="87"/>
  <c r="AV162" i="87"/>
  <c r="AS34" i="87"/>
  <c r="AT34" i="87"/>
  <c r="AX287" i="87"/>
  <c r="AW287" i="87"/>
  <c r="AT287" i="87"/>
  <c r="AQ63" i="87"/>
  <c r="AY63" i="87" s="1"/>
  <c r="AV63" i="87"/>
  <c r="AT629" i="87"/>
  <c r="AQ565" i="87"/>
  <c r="AV501" i="87"/>
  <c r="AT373" i="87"/>
  <c r="AU349" i="87"/>
  <c r="AS285" i="87"/>
  <c r="AW221" i="87"/>
  <c r="AS157" i="87"/>
  <c r="AS93" i="87"/>
  <c r="AS29" i="87"/>
  <c r="AU1788" i="87"/>
  <c r="AR1724" i="87"/>
  <c r="AQ1660" i="87"/>
  <c r="AY1660" i="87" s="1"/>
  <c r="AQ204" i="87"/>
  <c r="AY204" i="87" s="1"/>
  <c r="AU140" i="87"/>
  <c r="AS287" i="87"/>
  <c r="AQ1579" i="87"/>
  <c r="AV1451" i="87"/>
  <c r="AQ243" i="87"/>
  <c r="AY243" i="87" s="1"/>
  <c r="AQ51" i="87"/>
  <c r="AY51" i="87" s="1"/>
  <c r="AU285" i="87"/>
  <c r="AU157" i="87"/>
  <c r="AU93" i="87"/>
  <c r="AU29" i="87"/>
  <c r="AW1788" i="87"/>
  <c r="AS1724" i="87"/>
  <c r="AS1660" i="87"/>
  <c r="AV68" i="87"/>
  <c r="AV287" i="87"/>
  <c r="AR1707" i="87"/>
  <c r="AT1579" i="87"/>
  <c r="AQ1451" i="87"/>
  <c r="AQ1259" i="87"/>
  <c r="AY1259" i="87" s="1"/>
  <c r="AW1195" i="87"/>
  <c r="AS427" i="87"/>
  <c r="AT307" i="87"/>
  <c r="AU1473" i="87"/>
  <c r="AR1025" i="87"/>
  <c r="AW349" i="87"/>
  <c r="AV285" i="87"/>
  <c r="AR221" i="87"/>
  <c r="AV157" i="87"/>
  <c r="AV93" i="87"/>
  <c r="AV29" i="87"/>
  <c r="AQ1788" i="87"/>
  <c r="AY1788" i="87" s="1"/>
  <c r="AT1724" i="87"/>
  <c r="AT1660" i="87"/>
  <c r="AW1196" i="87"/>
  <c r="AQ1132" i="87"/>
  <c r="AR1068" i="87"/>
  <c r="AS1004" i="87"/>
  <c r="AW780" i="87"/>
  <c r="AQ287" i="87"/>
  <c r="AS307" i="87"/>
  <c r="AT179" i="87"/>
  <c r="AV1202" i="87"/>
  <c r="AQ223" i="87"/>
  <c r="AR1473" i="87"/>
  <c r="AY1473" i="87" s="1"/>
  <c r="AW1153" i="87"/>
  <c r="AQ780" i="87"/>
  <c r="AW524" i="87"/>
  <c r="AV179" i="87"/>
  <c r="AX1747" i="87"/>
  <c r="AR1747" i="87"/>
  <c r="AW1417" i="87"/>
  <c r="AV1417" i="87"/>
  <c r="AX1707" i="87"/>
  <c r="AT1707" i="87"/>
  <c r="AQ1707" i="87"/>
  <c r="AY1707" i="87" s="1"/>
  <c r="AX1643" i="87"/>
  <c r="AQ1643" i="87"/>
  <c r="AY1643" i="87" s="1"/>
  <c r="AR1643" i="87"/>
  <c r="AX1579" i="87"/>
  <c r="AU1579" i="87"/>
  <c r="AX1515" i="87"/>
  <c r="AV1515" i="87"/>
  <c r="AU1515" i="87"/>
  <c r="AX1451" i="87"/>
  <c r="AU1451" i="87"/>
  <c r="AS1451" i="87"/>
  <c r="AX1259" i="87"/>
  <c r="AW1259" i="87"/>
  <c r="AS1259" i="87"/>
  <c r="AX1195" i="87"/>
  <c r="AQ1195" i="87"/>
  <c r="AV1195" i="87"/>
  <c r="AX1131" i="87"/>
  <c r="AT1131" i="87"/>
  <c r="AQ1131" i="87"/>
  <c r="AY1131" i="87" s="1"/>
  <c r="AX1067" i="87"/>
  <c r="AU1067" i="87"/>
  <c r="AX1714" i="87"/>
  <c r="AT1714" i="87"/>
  <c r="AX1650" i="87"/>
  <c r="AT1650" i="87"/>
  <c r="AX1586" i="87"/>
  <c r="AS1586" i="87"/>
  <c r="AX1522" i="87"/>
  <c r="AR1522" i="87"/>
  <c r="AX1458" i="87"/>
  <c r="AU1458" i="87"/>
  <c r="AX1330" i="87"/>
  <c r="AW1330" i="87"/>
  <c r="AX1266" i="87"/>
  <c r="AR1266" i="87"/>
  <c r="AV1266" i="87"/>
  <c r="AX548" i="87"/>
  <c r="AS548" i="87"/>
  <c r="AX484" i="87"/>
  <c r="AR484" i="87"/>
  <c r="AX420" i="87"/>
  <c r="AR420" i="87"/>
  <c r="AY420" i="87" s="1"/>
  <c r="AX1027" i="87"/>
  <c r="AU1027" i="87"/>
  <c r="AX963" i="87"/>
  <c r="AQ963" i="87"/>
  <c r="AV963" i="87"/>
  <c r="AU963" i="87"/>
  <c r="AX899" i="87"/>
  <c r="AU899" i="87"/>
  <c r="AR899" i="87"/>
  <c r="AX835" i="87"/>
  <c r="AV835" i="87"/>
  <c r="AS835" i="87"/>
  <c r="AX771" i="87"/>
  <c r="AW771" i="87"/>
  <c r="AT771" i="87"/>
  <c r="AS771" i="87"/>
  <c r="AX707" i="87"/>
  <c r="AW707" i="87"/>
  <c r="AU707" i="87"/>
  <c r="AT707" i="87"/>
  <c r="AX643" i="87"/>
  <c r="AS643" i="87"/>
  <c r="AR643" i="87"/>
  <c r="AX515" i="87"/>
  <c r="AT515" i="87"/>
  <c r="AQ515" i="87"/>
  <c r="AX451" i="87"/>
  <c r="AQ451" i="87"/>
  <c r="AV451" i="87"/>
  <c r="AU451" i="87"/>
  <c r="AX387" i="87"/>
  <c r="AV387" i="87"/>
  <c r="AS387" i="87"/>
  <c r="AR387" i="87"/>
  <c r="AY387" i="87" s="1"/>
  <c r="AX1034" i="87"/>
  <c r="AU1034" i="87"/>
  <c r="AS1034" i="87"/>
  <c r="AR842" i="87"/>
  <c r="AW842" i="87"/>
  <c r="AV842" i="87"/>
  <c r="AW714" i="87"/>
  <c r="AS714" i="87"/>
  <c r="AW522" i="87"/>
  <c r="AT522" i="87"/>
  <c r="AR394" i="87"/>
  <c r="AW394" i="87"/>
  <c r="AR349" i="87"/>
  <c r="AY349" i="87" s="1"/>
  <c r="AQ285" i="87"/>
  <c r="AY285" i="87" s="1"/>
  <c r="AT221" i="87"/>
  <c r="AQ157" i="87"/>
  <c r="AQ93" i="87"/>
  <c r="AQ29" i="87"/>
  <c r="AY29" i="87" s="1"/>
  <c r="AR332" i="87"/>
  <c r="AR268" i="87"/>
  <c r="AT1665" i="87"/>
  <c r="AQ1665" i="87"/>
  <c r="AV1537" i="87"/>
  <c r="AU1537" i="87"/>
  <c r="AW1281" i="87"/>
  <c r="AU1281" i="87"/>
  <c r="AV1217" i="87"/>
  <c r="AS1217" i="87"/>
  <c r="AS349" i="87"/>
  <c r="AU221" i="87"/>
  <c r="AR93" i="87"/>
  <c r="AR29" i="87"/>
  <c r="AS1788" i="87"/>
  <c r="AW1724" i="87"/>
  <c r="AV1660" i="87"/>
  <c r="AW268" i="87"/>
  <c r="AU204" i="87"/>
  <c r="AW1707" i="87"/>
  <c r="AW1643" i="87"/>
  <c r="AS1515" i="87"/>
  <c r="AR1259" i="87"/>
  <c r="AU1195" i="87"/>
  <c r="AS1131" i="87"/>
  <c r="AS1067" i="87"/>
  <c r="AR371" i="87"/>
  <c r="AW1665" i="87"/>
  <c r="AQ1281" i="87"/>
  <c r="AT1089" i="87"/>
  <c r="AO1687" i="14"/>
  <c r="AO1436" i="14"/>
  <c r="AO908" i="14"/>
  <c r="AO900" i="14"/>
  <c r="AO884" i="14"/>
  <c r="AO500" i="14"/>
  <c r="AU1706" i="87"/>
  <c r="AV1642" i="87"/>
  <c r="AQ1514" i="87"/>
  <c r="AY1514" i="87" s="1"/>
  <c r="AV1450" i="87"/>
  <c r="AS1058" i="87"/>
  <c r="AT994" i="87"/>
  <c r="AU930" i="87"/>
  <c r="AR866" i="87"/>
  <c r="AQ802" i="87"/>
  <c r="AQ738" i="87"/>
  <c r="AS674" i="87"/>
  <c r="AS546" i="87"/>
  <c r="AU482" i="87"/>
  <c r="AV418" i="87"/>
  <c r="AR289" i="87"/>
  <c r="AW225" i="87"/>
  <c r="AQ508" i="87"/>
  <c r="AQ444" i="87"/>
  <c r="AR380" i="87"/>
  <c r="AQ1699" i="87"/>
  <c r="AS1379" i="87"/>
  <c r="AQ1315" i="87"/>
  <c r="AY1315" i="87" s="1"/>
  <c r="AT1251" i="87"/>
  <c r="AR1123" i="87"/>
  <c r="AV1059" i="87"/>
  <c r="AT987" i="87"/>
  <c r="AQ923" i="87"/>
  <c r="AY923" i="87" s="1"/>
  <c r="AS859" i="87"/>
  <c r="AS795" i="87"/>
  <c r="AS731" i="87"/>
  <c r="AY731" i="87" s="1"/>
  <c r="AR667" i="87"/>
  <c r="AT411" i="87"/>
  <c r="AR331" i="87"/>
  <c r="AT267" i="87"/>
  <c r="AV203" i="87"/>
  <c r="AV163" i="87"/>
  <c r="AR139" i="87"/>
  <c r="AR99" i="87"/>
  <c r="AS75" i="87"/>
  <c r="AT11" i="87"/>
  <c r="AV1706" i="87"/>
  <c r="AQ1322" i="87"/>
  <c r="AV930" i="87"/>
  <c r="AR738" i="87"/>
  <c r="AU674" i="87"/>
  <c r="AQ610" i="87"/>
  <c r="AT546" i="87"/>
  <c r="AV482" i="87"/>
  <c r="AT338" i="87"/>
  <c r="AR210" i="87"/>
  <c r="AT146" i="87"/>
  <c r="AQ82" i="87"/>
  <c r="AY82" i="87" s="1"/>
  <c r="AV18" i="87"/>
  <c r="AT375" i="87"/>
  <c r="AT809" i="87"/>
  <c r="AS289" i="87"/>
  <c r="AU193" i="87"/>
  <c r="AV89" i="87"/>
  <c r="AW57" i="87"/>
  <c r="AW987" i="87"/>
  <c r="AS923" i="87"/>
  <c r="AV859" i="87"/>
  <c r="AV795" i="87"/>
  <c r="AU667" i="87"/>
  <c r="AS603" i="87"/>
  <c r="AS539" i="87"/>
  <c r="AU475" i="87"/>
  <c r="AU331" i="87"/>
  <c r="AW267" i="87"/>
  <c r="AT139" i="87"/>
  <c r="AV75" i="87"/>
  <c r="AW11" i="87"/>
  <c r="AQ1706" i="87"/>
  <c r="AU866" i="87"/>
  <c r="AR802" i="87"/>
  <c r="AV610" i="87"/>
  <c r="AV314" i="87"/>
  <c r="AT274" i="87"/>
  <c r="AU210" i="87"/>
  <c r="AV146" i="87"/>
  <c r="AS82" i="87"/>
  <c r="AR18" i="87"/>
  <c r="AW1001" i="87"/>
  <c r="AT681" i="87"/>
  <c r="AV617" i="87"/>
  <c r="AW553" i="87"/>
  <c r="AT489" i="87"/>
  <c r="AQ425" i="87"/>
  <c r="AS353" i="87"/>
  <c r="AV265" i="87"/>
  <c r="AV161" i="87"/>
  <c r="AU129" i="87"/>
  <c r="AW25" i="87"/>
  <c r="AV1709" i="87"/>
  <c r="AV1564" i="87"/>
  <c r="AU1244" i="87"/>
  <c r="AQ1180" i="87"/>
  <c r="AV1563" i="87"/>
  <c r="AQ1499" i="87"/>
  <c r="AY1499" i="87" s="1"/>
  <c r="AR1115" i="87"/>
  <c r="AY80" i="87"/>
  <c r="AY103" i="87"/>
  <c r="AW1709" i="87"/>
  <c r="AR1637" i="87"/>
  <c r="AV1573" i="87"/>
  <c r="AT1509" i="87"/>
  <c r="AR1445" i="87"/>
  <c r="AY1445" i="87" s="1"/>
  <c r="AV1381" i="87"/>
  <c r="AS1564" i="87"/>
  <c r="AS1500" i="87"/>
  <c r="AT1180" i="87"/>
  <c r="AV1435" i="87"/>
  <c r="AR1179" i="87"/>
  <c r="AY1179" i="87" s="1"/>
  <c r="AQ1709" i="87"/>
  <c r="AY1709" i="87" s="1"/>
  <c r="AV1500" i="87"/>
  <c r="AS1371" i="87"/>
  <c r="AQ1573" i="87"/>
  <c r="AQ1381" i="87"/>
  <c r="AU1253" i="87"/>
  <c r="AW1189" i="87"/>
  <c r="AT1772" i="87"/>
  <c r="AQ1708" i="87"/>
  <c r="AY1708" i="87" s="1"/>
  <c r="AT1436" i="87"/>
  <c r="AT1372" i="87"/>
  <c r="AV1243" i="87"/>
  <c r="AR1709" i="87"/>
  <c r="AS1637" i="87"/>
  <c r="AS1573" i="87"/>
  <c r="AY1573" i="87" s="1"/>
  <c r="AV1509" i="87"/>
  <c r="AT1445" i="87"/>
  <c r="AR1381" i="87"/>
  <c r="AU1772" i="87"/>
  <c r="AS1708" i="87"/>
  <c r="AW1436" i="87"/>
  <c r="AW1372" i="87"/>
  <c r="AU1307" i="87"/>
  <c r="AY1307" i="87" s="1"/>
  <c r="AS1709" i="87"/>
  <c r="AV1772" i="87"/>
  <c r="AU1708" i="87"/>
  <c r="AQ1795" i="87"/>
  <c r="AT1709" i="87"/>
  <c r="AY381" i="87"/>
  <c r="AX1772" i="87"/>
  <c r="AR1772" i="87"/>
  <c r="AW1772" i="87"/>
  <c r="AS1772" i="87"/>
  <c r="AX1708" i="87"/>
  <c r="AT1708" i="87"/>
  <c r="AR1708" i="87"/>
  <c r="AV1708" i="87"/>
  <c r="AX1795" i="87"/>
  <c r="AT1795" i="87"/>
  <c r="AS1795" i="87"/>
  <c r="AR1795" i="87"/>
  <c r="AW1795" i="87"/>
  <c r="AV1795" i="87"/>
  <c r="AX1794" i="87"/>
  <c r="AW1794" i="87"/>
  <c r="AV1794" i="87"/>
  <c r="AX1777" i="87"/>
  <c r="AR1777" i="87"/>
  <c r="AQ1777" i="87"/>
  <c r="AY1777" i="87" s="1"/>
  <c r="AV1777" i="87"/>
  <c r="AX1657" i="87"/>
  <c r="AV1657" i="87"/>
  <c r="AU1657" i="87"/>
  <c r="AT1657" i="87"/>
  <c r="AS1657" i="87"/>
  <c r="AR1657" i="87"/>
  <c r="AQ1657" i="87"/>
  <c r="AY1657" i="87" s="1"/>
  <c r="AW1657" i="87"/>
  <c r="AX1593" i="87"/>
  <c r="AW1593" i="87"/>
  <c r="AV1593" i="87"/>
  <c r="AU1593" i="87"/>
  <c r="AT1593" i="87"/>
  <c r="AS1593" i="87"/>
  <c r="AR1593" i="87"/>
  <c r="AY1593" i="87" s="1"/>
  <c r="AQ1593" i="87"/>
  <c r="AX1529" i="87"/>
  <c r="AS1529" i="87"/>
  <c r="AU1529" i="87"/>
  <c r="AT1529" i="87"/>
  <c r="AR1529" i="87"/>
  <c r="AY1529" i="87" s="1"/>
  <c r="AQ1529" i="87"/>
  <c r="AV1529" i="87"/>
  <c r="AW1529" i="87"/>
  <c r="AX1465" i="87"/>
  <c r="AV1465" i="87"/>
  <c r="AR1465" i="87"/>
  <c r="AQ1465" i="87"/>
  <c r="AW1465" i="87"/>
  <c r="AU1465" i="87"/>
  <c r="AT1465" i="87"/>
  <c r="AX1401" i="87"/>
  <c r="AW1401" i="87"/>
  <c r="AT1401" i="87"/>
  <c r="AY1401" i="87" s="1"/>
  <c r="AV1401" i="87"/>
  <c r="AU1401" i="87"/>
  <c r="AS1401" i="87"/>
  <c r="AR1401" i="87"/>
  <c r="AX1337" i="87"/>
  <c r="AQ1337" i="87"/>
  <c r="AY1337" i="87" s="1"/>
  <c r="AU1337" i="87"/>
  <c r="AT1337" i="87"/>
  <c r="AS1337" i="87"/>
  <c r="AR1337" i="87"/>
  <c r="AW1337" i="87"/>
  <c r="AX1273" i="87"/>
  <c r="AT1273" i="87"/>
  <c r="AQ1273" i="87"/>
  <c r="AY1273" i="87" s="1"/>
  <c r="AU1273" i="87"/>
  <c r="AR1273" i="87"/>
  <c r="AW1273" i="87"/>
  <c r="AV1273" i="87"/>
  <c r="AX1209" i="87"/>
  <c r="AW1209" i="87"/>
  <c r="AV1209" i="87"/>
  <c r="AU1209" i="87"/>
  <c r="AT1209" i="87"/>
  <c r="AS1209" i="87"/>
  <c r="AR1209" i="87"/>
  <c r="AX1145" i="87"/>
  <c r="AV1145" i="87"/>
  <c r="AU1145" i="87"/>
  <c r="AT1145" i="87"/>
  <c r="AS1145" i="87"/>
  <c r="AR1145" i="87"/>
  <c r="AQ1145" i="87"/>
  <c r="AY1145" i="87" s="1"/>
  <c r="AW1145" i="87"/>
  <c r="AX1081" i="87"/>
  <c r="AT1081" i="87"/>
  <c r="AV1081" i="87"/>
  <c r="AU1081" i="87"/>
  <c r="AS1081" i="87"/>
  <c r="AR1081" i="87"/>
  <c r="AQ1081" i="87"/>
  <c r="AX1317" i="87"/>
  <c r="AR1317" i="87"/>
  <c r="AY1317" i="87" s="1"/>
  <c r="AS1317" i="87"/>
  <c r="AX1253" i="87"/>
  <c r="AT1253" i="87"/>
  <c r="AX1189" i="87"/>
  <c r="AV1189" i="87"/>
  <c r="AR1189" i="87"/>
  <c r="AU1628" i="87"/>
  <c r="AR1628" i="87"/>
  <c r="AU1308" i="87"/>
  <c r="AV1308" i="87"/>
  <c r="AX1627" i="87"/>
  <c r="AS1627" i="87"/>
  <c r="AQ1627" i="87"/>
  <c r="AR1627" i="87"/>
  <c r="AY1627" i="87" s="1"/>
  <c r="AW1627" i="87"/>
  <c r="AV1627" i="87"/>
  <c r="AU1627" i="87"/>
  <c r="AX1563" i="87"/>
  <c r="AS1563" i="87"/>
  <c r="AR1563" i="87"/>
  <c r="AQ1563" i="87"/>
  <c r="AW1563" i="87"/>
  <c r="AU1563" i="87"/>
  <c r="AX1499" i="87"/>
  <c r="AW1499" i="87"/>
  <c r="AV1499" i="87"/>
  <c r="AT1499" i="87"/>
  <c r="AS1499" i="87"/>
  <c r="AR1499" i="87"/>
  <c r="AX1435" i="87"/>
  <c r="AT1435" i="87"/>
  <c r="AU1435" i="87"/>
  <c r="AR1435" i="87"/>
  <c r="AQ1435" i="87"/>
  <c r="AW1435" i="87"/>
  <c r="AX1371" i="87"/>
  <c r="AV1371" i="87"/>
  <c r="AU1371" i="87"/>
  <c r="AT1371" i="87"/>
  <c r="AR1371" i="87"/>
  <c r="AQ1371" i="87"/>
  <c r="AY1371" i="87" s="1"/>
  <c r="AX1307" i="87"/>
  <c r="AV1307" i="87"/>
  <c r="AT1307" i="87"/>
  <c r="AS1307" i="87"/>
  <c r="AQ1307" i="87"/>
  <c r="AR1307" i="87"/>
  <c r="AX1243" i="87"/>
  <c r="AU1243" i="87"/>
  <c r="AT1243" i="87"/>
  <c r="AR1243" i="87"/>
  <c r="AY1243" i="87" s="1"/>
  <c r="AQ1243" i="87"/>
  <c r="AW1243" i="87"/>
  <c r="AX1179" i="87"/>
  <c r="AU1179" i="87"/>
  <c r="AT1179" i="87"/>
  <c r="AS1179" i="87"/>
  <c r="AQ1179" i="87"/>
  <c r="AW1179" i="87"/>
  <c r="AX1115" i="87"/>
  <c r="AQ1115" i="87"/>
  <c r="AW1115" i="87"/>
  <c r="AU1115" i="87"/>
  <c r="AT1115" i="87"/>
  <c r="AS1115" i="87"/>
  <c r="AX1051" i="87"/>
  <c r="AV1051" i="87"/>
  <c r="AU1051" i="87"/>
  <c r="AT1051" i="87"/>
  <c r="AR1051" i="87"/>
  <c r="AQ1051" i="87"/>
  <c r="AY1051" i="87" s="1"/>
  <c r="AX1698" i="87"/>
  <c r="AS1698" i="87"/>
  <c r="AR1698" i="87"/>
  <c r="AQ1698" i="87"/>
  <c r="AW1698" i="87"/>
  <c r="AV1698" i="87"/>
  <c r="AU1698" i="87"/>
  <c r="AX1634" i="87"/>
  <c r="AV1634" i="87"/>
  <c r="AT1634" i="87"/>
  <c r="AS1634" i="87"/>
  <c r="AR1634" i="87"/>
  <c r="AQ1634" i="87"/>
  <c r="AW1634" i="87"/>
  <c r="AX1570" i="87"/>
  <c r="AW1570" i="87"/>
  <c r="AV1570" i="87"/>
  <c r="AT1570" i="87"/>
  <c r="AQ1570" i="87"/>
  <c r="AR1570" i="87"/>
  <c r="AU1570" i="87"/>
  <c r="AX1506" i="87"/>
  <c r="AV1506" i="87"/>
  <c r="AQ1506" i="87"/>
  <c r="AW1506" i="87"/>
  <c r="AU1506" i="87"/>
  <c r="AT1506" i="87"/>
  <c r="AS1506" i="87"/>
  <c r="AR1506" i="87"/>
  <c r="AX1442" i="87"/>
  <c r="AS1442" i="87"/>
  <c r="AR1442" i="87"/>
  <c r="AQ1442" i="87"/>
  <c r="AV1442" i="87"/>
  <c r="AX1378" i="87"/>
  <c r="AW1378" i="87"/>
  <c r="AU1378" i="87"/>
  <c r="AT1378" i="87"/>
  <c r="AS1378" i="87"/>
  <c r="AR1378" i="87"/>
  <c r="AQ1378" i="87"/>
  <c r="AX1250" i="87"/>
  <c r="AT1250" i="87"/>
  <c r="AV1250" i="87"/>
  <c r="AS1250" i="87"/>
  <c r="AQ1250" i="87"/>
  <c r="AU1250" i="87"/>
  <c r="AX1186" i="87"/>
  <c r="AR1186" i="87"/>
  <c r="AV1186" i="87"/>
  <c r="AU1186" i="87"/>
  <c r="AT1186" i="87"/>
  <c r="AW1186" i="87"/>
  <c r="AX993" i="87"/>
  <c r="AT993" i="87"/>
  <c r="AW993" i="87"/>
  <c r="AV993" i="87"/>
  <c r="AU993" i="87"/>
  <c r="AS993" i="87"/>
  <c r="AR993" i="87"/>
  <c r="AQ993" i="87"/>
  <c r="AX929" i="87"/>
  <c r="AQ929" i="87"/>
  <c r="AW929" i="87"/>
  <c r="AV929" i="87"/>
  <c r="AU929" i="87"/>
  <c r="AT929" i="87"/>
  <c r="AS929" i="87"/>
  <c r="AX865" i="87"/>
  <c r="AR865" i="87"/>
  <c r="AQ865" i="87"/>
  <c r="AW865" i="87"/>
  <c r="AV865" i="87"/>
  <c r="AU865" i="87"/>
  <c r="AT865" i="87"/>
  <c r="AS865" i="87"/>
  <c r="AX801" i="87"/>
  <c r="AU801" i="87"/>
  <c r="AV801" i="87"/>
  <c r="AT801" i="87"/>
  <c r="AS801" i="87"/>
  <c r="AR801" i="87"/>
  <c r="AQ801" i="87"/>
  <c r="AY801" i="87" s="1"/>
  <c r="AX737" i="87"/>
  <c r="AU737" i="87"/>
  <c r="AV737" i="87"/>
  <c r="AT737" i="87"/>
  <c r="AS737" i="87"/>
  <c r="AR737" i="87"/>
  <c r="AQ737" i="87"/>
  <c r="AX673" i="87"/>
  <c r="AQ673" i="87"/>
  <c r="AU673" i="87"/>
  <c r="AT673" i="87"/>
  <c r="AS673" i="87"/>
  <c r="AR673" i="87"/>
  <c r="AW673" i="87"/>
  <c r="AV673" i="87"/>
  <c r="AX609" i="87"/>
  <c r="AR609" i="87"/>
  <c r="AW609" i="87"/>
  <c r="AV609" i="87"/>
  <c r="AU609" i="87"/>
  <c r="AT609" i="87"/>
  <c r="AS609" i="87"/>
  <c r="AQ609" i="87"/>
  <c r="AX545" i="87"/>
  <c r="AR545" i="87"/>
  <c r="AW545" i="87"/>
  <c r="AV545" i="87"/>
  <c r="AU545" i="87"/>
  <c r="AT545" i="87"/>
  <c r="AS545" i="87"/>
  <c r="AQ545" i="87"/>
  <c r="AX481" i="87"/>
  <c r="AS481" i="87"/>
  <c r="AQ481" i="87"/>
  <c r="AW481" i="87"/>
  <c r="AV481" i="87"/>
  <c r="AU481" i="87"/>
  <c r="AT481" i="87"/>
  <c r="AX417" i="87"/>
  <c r="AQ417" i="87"/>
  <c r="AY417" i="87" s="1"/>
  <c r="AW417" i="87"/>
  <c r="AV417" i="87"/>
  <c r="AU417" i="87"/>
  <c r="AT417" i="87"/>
  <c r="AS417" i="87"/>
  <c r="AX957" i="87"/>
  <c r="AT957" i="87"/>
  <c r="AX893" i="87"/>
  <c r="AW893" i="87"/>
  <c r="AS893" i="87"/>
  <c r="AX829" i="87"/>
  <c r="AV829" i="87"/>
  <c r="AX765" i="87"/>
  <c r="AV765" i="87"/>
  <c r="AS765" i="87"/>
  <c r="AT701" i="87"/>
  <c r="AQ637" i="87"/>
  <c r="AY637" i="87" s="1"/>
  <c r="AT573" i="87"/>
  <c r="AR509" i="87"/>
  <c r="AS916" i="87"/>
  <c r="AV276" i="87"/>
  <c r="AS212" i="87"/>
  <c r="AT148" i="87"/>
  <c r="AV76" i="87"/>
  <c r="AT4" i="87"/>
  <c r="AT691" i="87"/>
  <c r="AW627" i="87"/>
  <c r="AS499" i="87"/>
  <c r="AS435" i="87"/>
  <c r="AU315" i="87"/>
  <c r="AW251" i="87"/>
  <c r="AV187" i="87"/>
  <c r="AV123" i="87"/>
  <c r="AV59" i="87"/>
  <c r="AU1082" i="87"/>
  <c r="AQ1018" i="87"/>
  <c r="AT890" i="87"/>
  <c r="AV826" i="87"/>
  <c r="AR762" i="87"/>
  <c r="AT698" i="87"/>
  <c r="AU634" i="87"/>
  <c r="AR570" i="87"/>
  <c r="AV506" i="87"/>
  <c r="AW442" i="87"/>
  <c r="AV378" i="87"/>
  <c r="AQ298" i="87"/>
  <c r="AS234" i="87"/>
  <c r="AT42" i="87"/>
  <c r="AV135" i="87"/>
  <c r="AT585" i="87"/>
  <c r="AU313" i="87"/>
  <c r="AW249" i="87"/>
  <c r="AU185" i="87"/>
  <c r="AT113" i="87"/>
  <c r="AS49" i="87"/>
  <c r="AU691" i="87"/>
  <c r="AQ563" i="87"/>
  <c r="AT499" i="87"/>
  <c r="AY499" i="87" s="1"/>
  <c r="AT435" i="87"/>
  <c r="AV1082" i="87"/>
  <c r="AR1018" i="87"/>
  <c r="AV890" i="87"/>
  <c r="AW826" i="87"/>
  <c r="AS762" i="87"/>
  <c r="AS570" i="87"/>
  <c r="AY570" i="87" s="1"/>
  <c r="AW506" i="87"/>
  <c r="AQ442" i="87"/>
  <c r="AW362" i="87"/>
  <c r="AT234" i="87"/>
  <c r="AS106" i="87"/>
  <c r="AU42" i="87"/>
  <c r="AV313" i="87"/>
  <c r="AQ249" i="87"/>
  <c r="AW185" i="87"/>
  <c r="AU113" i="87"/>
  <c r="AT49" i="87"/>
  <c r="AW849" i="87"/>
  <c r="AQ849" i="87"/>
  <c r="AY849" i="87" s="1"/>
  <c r="AQ627" i="87"/>
  <c r="AR563" i="87"/>
  <c r="AY563" i="87" s="1"/>
  <c r="AU499" i="87"/>
  <c r="AU435" i="87"/>
  <c r="AW1082" i="87"/>
  <c r="AS1018" i="87"/>
  <c r="AQ954" i="87"/>
  <c r="AW890" i="87"/>
  <c r="AQ826" i="87"/>
  <c r="AT762" i="87"/>
  <c r="AT570" i="87"/>
  <c r="AS442" i="87"/>
  <c r="AQ362" i="87"/>
  <c r="AU234" i="87"/>
  <c r="AR170" i="87"/>
  <c r="AT106" i="87"/>
  <c r="AW42" i="87"/>
  <c r="AW313" i="87"/>
  <c r="AQ185" i="87"/>
  <c r="AV113" i="87"/>
  <c r="AU49" i="87"/>
  <c r="AX1377" i="87"/>
  <c r="AQ1377" i="87"/>
  <c r="AX905" i="87"/>
  <c r="AS905" i="87"/>
  <c r="AX393" i="87"/>
  <c r="AV393" i="87"/>
  <c r="AX1058" i="87"/>
  <c r="AU1058" i="87"/>
  <c r="AX994" i="87"/>
  <c r="AU994" i="87"/>
  <c r="AX930" i="87"/>
  <c r="AW930" i="87"/>
  <c r="AT1018" i="87"/>
  <c r="AS954" i="87"/>
  <c r="AQ890" i="87"/>
  <c r="AY890" i="87" s="1"/>
  <c r="AR826" i="87"/>
  <c r="AU762" i="87"/>
  <c r="AV698" i="87"/>
  <c r="AV634" i="87"/>
  <c r="AU570" i="87"/>
  <c r="AT442" i="87"/>
  <c r="AW378" i="87"/>
  <c r="AQ313" i="87"/>
  <c r="AY313" i="87" s="1"/>
  <c r="AR249" i="87"/>
  <c r="AW113" i="87"/>
  <c r="AV49" i="87"/>
  <c r="AT1410" i="87"/>
  <c r="AW1410" i="87"/>
  <c r="AS1218" i="87"/>
  <c r="AW1218" i="87"/>
  <c r="AW701" i="87"/>
  <c r="AS637" i="87"/>
  <c r="AV509" i="87"/>
  <c r="AS445" i="87"/>
  <c r="AS381" i="87"/>
  <c r="AW916" i="87"/>
  <c r="AS340" i="87"/>
  <c r="AY340" i="87" s="1"/>
  <c r="AR276" i="87"/>
  <c r="AW212" i="87"/>
  <c r="AS148" i="87"/>
  <c r="AQ4" i="87"/>
  <c r="AV1771" i="87"/>
  <c r="AW691" i="87"/>
  <c r="AS627" i="87"/>
  <c r="AT563" i="87"/>
  <c r="AW499" i="87"/>
  <c r="AS315" i="87"/>
  <c r="AS251" i="87"/>
  <c r="AR187" i="87"/>
  <c r="AT1298" i="87"/>
  <c r="AU1018" i="87"/>
  <c r="AT954" i="87"/>
  <c r="AW698" i="87"/>
  <c r="AW634" i="87"/>
  <c r="AV570" i="87"/>
  <c r="AR506" i="87"/>
  <c r="AY506" i="87" s="1"/>
  <c r="AU442" i="87"/>
  <c r="AQ378" i="87"/>
  <c r="AS362" i="87"/>
  <c r="AS298" i="87"/>
  <c r="AU170" i="87"/>
  <c r="AW106" i="87"/>
  <c r="AT1753" i="87"/>
  <c r="AS1281" i="87"/>
  <c r="AW1217" i="87"/>
  <c r="AR561" i="87"/>
  <c r="AQ457" i="87"/>
  <c r="AW393" i="87"/>
  <c r="AS249" i="87"/>
  <c r="AQ113" i="87"/>
  <c r="AY113" i="87" s="1"/>
  <c r="AW49" i="87"/>
  <c r="AQ691" i="87"/>
  <c r="AT627" i="87"/>
  <c r="AU563" i="87"/>
  <c r="AW435" i="87"/>
  <c r="AQ1082" i="87"/>
  <c r="AU954" i="87"/>
  <c r="AQ698" i="87"/>
  <c r="AY698" i="87" s="1"/>
  <c r="AQ634" i="87"/>
  <c r="AW570" i="87"/>
  <c r="AS506" i="87"/>
  <c r="AR378" i="87"/>
  <c r="AT362" i="87"/>
  <c r="AT298" i="87"/>
  <c r="AV170" i="87"/>
  <c r="AQ106" i="87"/>
  <c r="AT249" i="87"/>
  <c r="AR185" i="87"/>
  <c r="AX1138" i="87"/>
  <c r="AT1138" i="87"/>
  <c r="AY924" i="87"/>
  <c r="AR916" i="87"/>
  <c r="AR691" i="87"/>
  <c r="AY691" i="87" s="1"/>
  <c r="AU627" i="87"/>
  <c r="AV563" i="87"/>
  <c r="AQ499" i="87"/>
  <c r="AQ435" i="87"/>
  <c r="AV315" i="87"/>
  <c r="AU251" i="87"/>
  <c r="AT187" i="87"/>
  <c r="AT123" i="87"/>
  <c r="AT59" i="87"/>
  <c r="AR1545" i="87"/>
  <c r="AU249" i="87"/>
  <c r="AU1601" i="87"/>
  <c r="AV1601" i="87"/>
  <c r="AS1409" i="87"/>
  <c r="AQ1409" i="87"/>
  <c r="AQ1025" i="87"/>
  <c r="AV1025" i="87"/>
  <c r="AX1642" i="87"/>
  <c r="AW1642" i="87"/>
  <c r="AX1514" i="87"/>
  <c r="AR1514" i="87"/>
  <c r="AX1450" i="87"/>
  <c r="AW1450" i="87"/>
  <c r="AX1386" i="87"/>
  <c r="AT1386" i="87"/>
  <c r="AX1322" i="87"/>
  <c r="AS1322" i="87"/>
  <c r="AX937" i="87"/>
  <c r="AQ937" i="87"/>
  <c r="AY937" i="87" s="1"/>
  <c r="AX873" i="87"/>
  <c r="AR873" i="87"/>
  <c r="AX745" i="87"/>
  <c r="AQ745" i="87"/>
  <c r="AX1082" i="87"/>
  <c r="AT1082" i="87"/>
  <c r="AX1018" i="87"/>
  <c r="AV1018" i="87"/>
  <c r="AX954" i="87"/>
  <c r="AR954" i="87"/>
  <c r="AX890" i="87"/>
  <c r="AU890" i="87"/>
  <c r="AX826" i="87"/>
  <c r="AS826" i="87"/>
  <c r="AX762" i="87"/>
  <c r="AV762" i="87"/>
  <c r="AX698" i="87"/>
  <c r="AU698" i="87"/>
  <c r="AX634" i="87"/>
  <c r="AT634" i="87"/>
  <c r="AX506" i="87"/>
  <c r="AQ506" i="87"/>
  <c r="AX442" i="87"/>
  <c r="AR442" i="87"/>
  <c r="AX378" i="87"/>
  <c r="AU378" i="87"/>
  <c r="AX313" i="87"/>
  <c r="AR313" i="87"/>
  <c r="AX185" i="87"/>
  <c r="AV185" i="87"/>
  <c r="AX113" i="87"/>
  <c r="AS113" i="87"/>
  <c r="AX49" i="87"/>
  <c r="AQ49" i="87"/>
  <c r="AX362" i="87"/>
  <c r="AV362" i="87"/>
  <c r="AX298" i="87"/>
  <c r="AU298" i="87"/>
  <c r="AX234" i="87"/>
  <c r="AQ234" i="87"/>
  <c r="AX170" i="87"/>
  <c r="AT170" i="87"/>
  <c r="AX106" i="87"/>
  <c r="AU106" i="87"/>
  <c r="AX42" i="87"/>
  <c r="AV42" i="87"/>
  <c r="AX135" i="87"/>
  <c r="AW135" i="87"/>
  <c r="AO1244" i="14"/>
  <c r="AO1100" i="14"/>
  <c r="AO988" i="14"/>
  <c r="AO972" i="14"/>
  <c r="AO940" i="14"/>
  <c r="AO932" i="14"/>
  <c r="AO916" i="14"/>
  <c r="AO892" i="14"/>
  <c r="AO508" i="14"/>
  <c r="AO1256" i="14"/>
  <c r="AO1088" i="14"/>
  <c r="AO1223" i="14"/>
  <c r="AO1229" i="14"/>
  <c r="AO1109" i="14"/>
  <c r="AO877" i="14"/>
  <c r="AT1034" i="87"/>
  <c r="AS866" i="87"/>
  <c r="AT802" i="87"/>
  <c r="AU738" i="87"/>
  <c r="AQ546" i="87"/>
  <c r="AS482" i="87"/>
  <c r="AR418" i="87"/>
  <c r="AR321" i="87"/>
  <c r="AV257" i="87"/>
  <c r="AU225" i="87"/>
  <c r="AW89" i="87"/>
  <c r="AU57" i="87"/>
  <c r="AV1693" i="87"/>
  <c r="AR1557" i="87"/>
  <c r="AV1493" i="87"/>
  <c r="AU1365" i="87"/>
  <c r="AW1301" i="87"/>
  <c r="AR1173" i="87"/>
  <c r="AW1109" i="87"/>
  <c r="AV1045" i="87"/>
  <c r="AU1756" i="87"/>
  <c r="AQ1692" i="87"/>
  <c r="AW1612" i="87"/>
  <c r="AS1484" i="87"/>
  <c r="AR1420" i="87"/>
  <c r="AY1420" i="87" s="1"/>
  <c r="AQ1356" i="87"/>
  <c r="AW1292" i="87"/>
  <c r="AS1228" i="87"/>
  <c r="AT1164" i="87"/>
  <c r="AU1100" i="87"/>
  <c r="AW1036" i="87"/>
  <c r="AQ964" i="87"/>
  <c r="AR900" i="87"/>
  <c r="AT836" i="87"/>
  <c r="AU772" i="87"/>
  <c r="AT708" i="87"/>
  <c r="AW644" i="87"/>
  <c r="AT580" i="87"/>
  <c r="AU516" i="87"/>
  <c r="AR388" i="87"/>
  <c r="AS324" i="87"/>
  <c r="AV260" i="87"/>
  <c r="AW196" i="87"/>
  <c r="AQ132" i="87"/>
  <c r="AY132" i="87" s="1"/>
  <c r="AY108" i="87"/>
  <c r="AQ60" i="87"/>
  <c r="AY60" i="87" s="1"/>
  <c r="AR1779" i="87"/>
  <c r="AQ1675" i="87"/>
  <c r="AR1547" i="87"/>
  <c r="AQ1419" i="87"/>
  <c r="AR1355" i="87"/>
  <c r="AS1291" i="87"/>
  <c r="AQ1227" i="87"/>
  <c r="AY1227" i="87" s="1"/>
  <c r="AU1099" i="87"/>
  <c r="AS995" i="87"/>
  <c r="AT931" i="87"/>
  <c r="AT867" i="87"/>
  <c r="AU803" i="87"/>
  <c r="AT1609" i="87"/>
  <c r="AT1513" i="87"/>
  <c r="AQ97" i="87"/>
  <c r="AX1778" i="87"/>
  <c r="AQ1778" i="87"/>
  <c r="AU1778" i="87"/>
  <c r="AT1778" i="87"/>
  <c r="AX1761" i="87"/>
  <c r="AU1761" i="87"/>
  <c r="AT1761" i="87"/>
  <c r="AX1385" i="87"/>
  <c r="AS1385" i="87"/>
  <c r="AX1129" i="87"/>
  <c r="AT1129" i="87"/>
  <c r="AX1746" i="87"/>
  <c r="AR1746" i="87"/>
  <c r="AS1746" i="87"/>
  <c r="AX1682" i="87"/>
  <c r="AR1682" i="87"/>
  <c r="AX1618" i="87"/>
  <c r="AQ1618" i="87"/>
  <c r="AY1618" i="87" s="1"/>
  <c r="AX1554" i="87"/>
  <c r="AW1554" i="87"/>
  <c r="AT1554" i="87"/>
  <c r="AS1554" i="87"/>
  <c r="AX1490" i="87"/>
  <c r="AT1490" i="87"/>
  <c r="AR1490" i="87"/>
  <c r="AQ1490" i="87"/>
  <c r="AX1362" i="87"/>
  <c r="AQ1362" i="87"/>
  <c r="AW1362" i="87"/>
  <c r="AX1298" i="87"/>
  <c r="AS1298" i="87"/>
  <c r="AR1298" i="87"/>
  <c r="AX1234" i="87"/>
  <c r="AV1234" i="87"/>
  <c r="AS1234" i="87"/>
  <c r="AR1234" i="87"/>
  <c r="AX1170" i="87"/>
  <c r="AR1170" i="87"/>
  <c r="AV1170" i="87"/>
  <c r="AX1106" i="87"/>
  <c r="AU1106" i="87"/>
  <c r="AR1106" i="87"/>
  <c r="AQ1106" i="87"/>
  <c r="AX977" i="87"/>
  <c r="AR977" i="87"/>
  <c r="AT977" i="87"/>
  <c r="AX913" i="87"/>
  <c r="AQ913" i="87"/>
  <c r="AY913" i="87" s="1"/>
  <c r="AT913" i="87"/>
  <c r="AR913" i="87"/>
  <c r="AX849" i="87"/>
  <c r="AR849" i="87"/>
  <c r="AV849" i="87"/>
  <c r="AT849" i="87"/>
  <c r="AX785" i="87"/>
  <c r="AR785" i="87"/>
  <c r="AQ785" i="87"/>
  <c r="AW785" i="87"/>
  <c r="AS785" i="87"/>
  <c r="AX721" i="87"/>
  <c r="AS721" i="87"/>
  <c r="AV721" i="87"/>
  <c r="AT721" i="87"/>
  <c r="AX657" i="87"/>
  <c r="AQ657" i="87"/>
  <c r="AX465" i="87"/>
  <c r="AQ465" i="87"/>
  <c r="AX401" i="87"/>
  <c r="AR401" i="87"/>
  <c r="AQ401" i="87"/>
  <c r="AX739" i="87"/>
  <c r="AV739" i="87"/>
  <c r="AT739" i="87"/>
  <c r="AS739" i="87"/>
  <c r="AX675" i="87"/>
  <c r="AR675" i="87"/>
  <c r="AY675" i="87" s="1"/>
  <c r="AV675" i="87"/>
  <c r="AX611" i="87"/>
  <c r="AU611" i="87"/>
  <c r="AR611" i="87"/>
  <c r="AQ611" i="87"/>
  <c r="AX547" i="87"/>
  <c r="AR547" i="87"/>
  <c r="AY547" i="87" s="1"/>
  <c r="AW547" i="87"/>
  <c r="AV547" i="87"/>
  <c r="AX483" i="87"/>
  <c r="AW483" i="87"/>
  <c r="AT483" i="87"/>
  <c r="AS483" i="87"/>
  <c r="AX419" i="87"/>
  <c r="AT419" i="87"/>
  <c r="AS419" i="87"/>
  <c r="AX1066" i="87"/>
  <c r="AQ1066" i="87"/>
  <c r="AV1066" i="87"/>
  <c r="AU1066" i="87"/>
  <c r="AX1002" i="87"/>
  <c r="AS1002" i="87"/>
  <c r="AW1002" i="87"/>
  <c r="AX874" i="87"/>
  <c r="AS874" i="87"/>
  <c r="AQ874" i="87"/>
  <c r="AW874" i="87"/>
  <c r="AX810" i="87"/>
  <c r="AS810" i="87"/>
  <c r="AY810" i="87" s="1"/>
  <c r="AQ810" i="87"/>
  <c r="AW810" i="87"/>
  <c r="AX618" i="87"/>
  <c r="AV618" i="87"/>
  <c r="AS618" i="87"/>
  <c r="AR618" i="87"/>
  <c r="AX554" i="87"/>
  <c r="AQ554" i="87"/>
  <c r="AV554" i="87"/>
  <c r="AU554" i="87"/>
  <c r="AX490" i="87"/>
  <c r="AS490" i="87"/>
  <c r="AW490" i="87"/>
  <c r="AX426" i="87"/>
  <c r="AU426" i="87"/>
  <c r="AR426" i="87"/>
  <c r="AQ426" i="87"/>
  <c r="AX297" i="87"/>
  <c r="AQ297" i="87"/>
  <c r="AX363" i="87"/>
  <c r="AT363" i="87"/>
  <c r="AS363" i="87"/>
  <c r="AX299" i="87"/>
  <c r="AQ299" i="87"/>
  <c r="AU299" i="87"/>
  <c r="AT299" i="87"/>
  <c r="AX235" i="87"/>
  <c r="AQ235" i="87"/>
  <c r="AY235" i="87" s="1"/>
  <c r="AU235" i="87"/>
  <c r="AT235" i="87"/>
  <c r="AX171" i="87"/>
  <c r="AV171" i="87"/>
  <c r="AU171" i="87"/>
  <c r="AX107" i="87"/>
  <c r="AT107" i="87"/>
  <c r="AR107" i="87"/>
  <c r="AQ107" i="87"/>
  <c r="AX43" i="87"/>
  <c r="AU43" i="87"/>
  <c r="AR43" i="87"/>
  <c r="AX346" i="87"/>
  <c r="AR346" i="87"/>
  <c r="AV346" i="87"/>
  <c r="AX282" i="87"/>
  <c r="AS282" i="87"/>
  <c r="AQ282" i="87"/>
  <c r="AY282" i="87" s="1"/>
  <c r="AW282" i="87"/>
  <c r="AX218" i="87"/>
  <c r="AQ218" i="87"/>
  <c r="AY218" i="87" s="1"/>
  <c r="AU218" i="87"/>
  <c r="AT218" i="87"/>
  <c r="AX154" i="87"/>
  <c r="AW154" i="87"/>
  <c r="AQ154" i="87"/>
  <c r="AU154" i="87"/>
  <c r="AY154" i="87" s="1"/>
  <c r="AX90" i="87"/>
  <c r="AQ90" i="87"/>
  <c r="AU90" i="87"/>
  <c r="AT90" i="87"/>
  <c r="AX26" i="87"/>
  <c r="AS26" i="87"/>
  <c r="AQ26" i="87"/>
  <c r="AY26" i="87" s="1"/>
  <c r="AW26" i="87"/>
  <c r="AX183" i="87"/>
  <c r="AU183" i="87"/>
  <c r="AR183" i="87"/>
  <c r="AX119" i="87"/>
  <c r="AS119" i="87"/>
  <c r="AQ119" i="87"/>
  <c r="AY119" i="87" s="1"/>
  <c r="AW119" i="87"/>
  <c r="AW1693" i="87"/>
  <c r="AW1756" i="87"/>
  <c r="AS1692" i="87"/>
  <c r="AQ1612" i="87"/>
  <c r="AV1548" i="87"/>
  <c r="AT1484" i="87"/>
  <c r="AU1228" i="87"/>
  <c r="AV1164" i="87"/>
  <c r="AQ1036" i="87"/>
  <c r="AR972" i="87"/>
  <c r="AS1779" i="87"/>
  <c r="AS1675" i="87"/>
  <c r="AQ1611" i="87"/>
  <c r="AY1611" i="87" s="1"/>
  <c r="AT1547" i="87"/>
  <c r="AY1547" i="87" s="1"/>
  <c r="AU1483" i="87"/>
  <c r="AS1419" i="87"/>
  <c r="AS1355" i="87"/>
  <c r="AV1291" i="87"/>
  <c r="AS1227" i="87"/>
  <c r="AQ1163" i="87"/>
  <c r="AU995" i="87"/>
  <c r="AV867" i="87"/>
  <c r="AW803" i="87"/>
  <c r="AQ739" i="87"/>
  <c r="AV611" i="87"/>
  <c r="AT547" i="87"/>
  <c r="AU483" i="87"/>
  <c r="AS1778" i="87"/>
  <c r="AY1778" i="87" s="1"/>
  <c r="AV1554" i="87"/>
  <c r="AT1362" i="87"/>
  <c r="AV1298" i="87"/>
  <c r="AU1234" i="87"/>
  <c r="AU1002" i="87"/>
  <c r="AR874" i="87"/>
  <c r="AT618" i="87"/>
  <c r="AR554" i="87"/>
  <c r="AV426" i="87"/>
  <c r="AT154" i="87"/>
  <c r="AV169" i="87"/>
  <c r="AX1770" i="87"/>
  <c r="AR1770" i="87"/>
  <c r="AV1770" i="87"/>
  <c r="AU1770" i="87"/>
  <c r="AX1633" i="87"/>
  <c r="AV1633" i="87"/>
  <c r="AQ1633" i="87"/>
  <c r="AX1569" i="87"/>
  <c r="AW1569" i="87"/>
  <c r="AQ1569" i="87"/>
  <c r="AX1505" i="87"/>
  <c r="AW1505" i="87"/>
  <c r="AX1441" i="87"/>
  <c r="AT1441" i="87"/>
  <c r="AX1313" i="87"/>
  <c r="AW1313" i="87"/>
  <c r="AX1249" i="87"/>
  <c r="AQ1249" i="87"/>
  <c r="AX1185" i="87"/>
  <c r="AV1185" i="87"/>
  <c r="AR1185" i="87"/>
  <c r="AQ1185" i="87"/>
  <c r="AX1121" i="87"/>
  <c r="AT1121" i="87"/>
  <c r="AW1121" i="87"/>
  <c r="AU1121" i="87"/>
  <c r="AX1057" i="87"/>
  <c r="AQ1057" i="87"/>
  <c r="AW1057" i="87"/>
  <c r="AR1057" i="87"/>
  <c r="AY1057" i="87" s="1"/>
  <c r="AX1738" i="87"/>
  <c r="AW1738" i="87"/>
  <c r="AV1738" i="87"/>
  <c r="AX1674" i="87"/>
  <c r="AT1674" i="87"/>
  <c r="AQ1674" i="87"/>
  <c r="AW1674" i="87"/>
  <c r="AX1610" i="87"/>
  <c r="AU1610" i="87"/>
  <c r="AR1610" i="87"/>
  <c r="AQ1610" i="87"/>
  <c r="AX1354" i="87"/>
  <c r="AT1354" i="87"/>
  <c r="AR1354" i="87"/>
  <c r="AQ1354" i="87"/>
  <c r="AY1354" i="87" s="1"/>
  <c r="AX1290" i="87"/>
  <c r="AT1290" i="87"/>
  <c r="AQ1290" i="87"/>
  <c r="AX1226" i="87"/>
  <c r="AT1226" i="87"/>
  <c r="AS1226" i="87"/>
  <c r="AX1162" i="87"/>
  <c r="AS1162" i="87"/>
  <c r="AW1162" i="87"/>
  <c r="AX1098" i="87"/>
  <c r="AV1098" i="87"/>
  <c r="AR1098" i="87"/>
  <c r="AQ1098" i="87"/>
  <c r="AY1098" i="87" s="1"/>
  <c r="AX969" i="87"/>
  <c r="AS969" i="87"/>
  <c r="AQ969" i="87"/>
  <c r="AX841" i="87"/>
  <c r="AU841" i="87"/>
  <c r="AX649" i="87"/>
  <c r="AS649" i="87"/>
  <c r="AR649" i="87"/>
  <c r="AQ1693" i="87"/>
  <c r="AU1557" i="87"/>
  <c r="AV1429" i="87"/>
  <c r="AQ1365" i="87"/>
  <c r="AU1301" i="87"/>
  <c r="AR1237" i="87"/>
  <c r="AU1173" i="87"/>
  <c r="AS1109" i="87"/>
  <c r="AQ1045" i="87"/>
  <c r="AR429" i="87"/>
  <c r="AQ1756" i="87"/>
  <c r="AT1692" i="87"/>
  <c r="AR1612" i="87"/>
  <c r="AQ1548" i="87"/>
  <c r="AU1484" i="87"/>
  <c r="AT1420" i="87"/>
  <c r="AS1356" i="87"/>
  <c r="AQ1292" i="87"/>
  <c r="AV1228" i="87"/>
  <c r="AW1100" i="87"/>
  <c r="AR1036" i="87"/>
  <c r="AS972" i="87"/>
  <c r="AT964" i="87"/>
  <c r="AT900" i="87"/>
  <c r="AW836" i="87"/>
  <c r="AR772" i="87"/>
  <c r="AV708" i="87"/>
  <c r="AS644" i="87"/>
  <c r="AW580" i="87"/>
  <c r="AR452" i="87"/>
  <c r="AU388" i="87"/>
  <c r="AR196" i="87"/>
  <c r="AS132" i="87"/>
  <c r="AS60" i="87"/>
  <c r="AT1779" i="87"/>
  <c r="AT1675" i="87"/>
  <c r="AS1611" i="87"/>
  <c r="AU1547" i="87"/>
  <c r="AV1483" i="87"/>
  <c r="AT1355" i="87"/>
  <c r="AW1291" i="87"/>
  <c r="AT1227" i="87"/>
  <c r="AR1163" i="87"/>
  <c r="AW1099" i="87"/>
  <c r="AV995" i="87"/>
  <c r="AV931" i="87"/>
  <c r="AW867" i="87"/>
  <c r="AQ803" i="87"/>
  <c r="AR739" i="87"/>
  <c r="AY739" i="87" s="1"/>
  <c r="AW675" i="87"/>
  <c r="AW611" i="87"/>
  <c r="AU547" i="87"/>
  <c r="AV483" i="87"/>
  <c r="AQ363" i="87"/>
  <c r="AV299" i="87"/>
  <c r="AS171" i="87"/>
  <c r="AT43" i="87"/>
  <c r="AU119" i="87"/>
  <c r="AV1778" i="87"/>
  <c r="AW1682" i="87"/>
  <c r="AQ1554" i="87"/>
  <c r="AU1362" i="87"/>
  <c r="AW1298" i="87"/>
  <c r="AV1002" i="87"/>
  <c r="AR810" i="87"/>
  <c r="AU618" i="87"/>
  <c r="AS554" i="87"/>
  <c r="AR90" i="87"/>
  <c r="AY90" i="87" s="1"/>
  <c r="AU26" i="87"/>
  <c r="AR1577" i="87"/>
  <c r="AS1321" i="87"/>
  <c r="AS1185" i="87"/>
  <c r="AQ169" i="87"/>
  <c r="AY888" i="87"/>
  <c r="AY350" i="87"/>
  <c r="AR1693" i="87"/>
  <c r="AW1429" i="87"/>
  <c r="AR1365" i="87"/>
  <c r="AQ1301" i="87"/>
  <c r="AS1237" i="87"/>
  <c r="AV1173" i="87"/>
  <c r="AT1109" i="87"/>
  <c r="AR1045" i="87"/>
  <c r="AS429" i="87"/>
  <c r="AR1756" i="87"/>
  <c r="AU1692" i="87"/>
  <c r="AS1612" i="87"/>
  <c r="AR1548" i="87"/>
  <c r="AV1484" i="87"/>
  <c r="AU1420" i="87"/>
  <c r="AT1356" i="87"/>
  <c r="AU1292" i="87"/>
  <c r="AW1164" i="87"/>
  <c r="AQ1100" i="87"/>
  <c r="AS1036" i="87"/>
  <c r="AT972" i="87"/>
  <c r="AU964" i="87"/>
  <c r="AU900" i="87"/>
  <c r="AQ836" i="87"/>
  <c r="AW772" i="87"/>
  <c r="AW708" i="87"/>
  <c r="AT644" i="87"/>
  <c r="AQ516" i="87"/>
  <c r="AY516" i="87" s="1"/>
  <c r="AS452" i="87"/>
  <c r="AV388" i="87"/>
  <c r="AU324" i="87"/>
  <c r="AR260" i="87"/>
  <c r="AS196" i="87"/>
  <c r="AT132" i="87"/>
  <c r="AT60" i="87"/>
  <c r="AU1779" i="87"/>
  <c r="AU1675" i="87"/>
  <c r="AT1611" i="87"/>
  <c r="AW1483" i="87"/>
  <c r="AU1419" i="87"/>
  <c r="AU1355" i="87"/>
  <c r="AR1291" i="87"/>
  <c r="AU1227" i="87"/>
  <c r="AS1163" i="87"/>
  <c r="AQ1099" i="87"/>
  <c r="AW995" i="87"/>
  <c r="AW931" i="87"/>
  <c r="AQ867" i="87"/>
  <c r="AU739" i="87"/>
  <c r="AQ675" i="87"/>
  <c r="AW419" i="87"/>
  <c r="AR363" i="87"/>
  <c r="AW299" i="87"/>
  <c r="AT171" i="87"/>
  <c r="AV43" i="87"/>
  <c r="AW1778" i="87"/>
  <c r="AT1682" i="87"/>
  <c r="AR1554" i="87"/>
  <c r="AR1362" i="87"/>
  <c r="AR1066" i="87"/>
  <c r="AU810" i="87"/>
  <c r="AW618" i="87"/>
  <c r="AT554" i="87"/>
  <c r="AV26" i="87"/>
  <c r="AS183" i="87"/>
  <c r="AU1697" i="87"/>
  <c r="AR1441" i="87"/>
  <c r="AU1185" i="87"/>
  <c r="AW1065" i="87"/>
  <c r="AW721" i="87"/>
  <c r="AR593" i="87"/>
  <c r="AS33" i="87"/>
  <c r="AS1693" i="87"/>
  <c r="AW1557" i="87"/>
  <c r="AQ1429" i="87"/>
  <c r="AY1429" i="87" s="1"/>
  <c r="AS1301" i="87"/>
  <c r="AT1237" i="87"/>
  <c r="AU1109" i="87"/>
  <c r="AS1045" i="87"/>
  <c r="AV1692" i="87"/>
  <c r="AT1612" i="87"/>
  <c r="AS1548" i="87"/>
  <c r="AW1484" i="87"/>
  <c r="AV1420" i="87"/>
  <c r="AU1356" i="87"/>
  <c r="AS1292" i="87"/>
  <c r="AW1228" i="87"/>
  <c r="AQ1164" i="87"/>
  <c r="AR1100" i="87"/>
  <c r="AT1036" i="87"/>
  <c r="AU972" i="87"/>
  <c r="AV964" i="87"/>
  <c r="AV900" i="87"/>
  <c r="AR836" i="87"/>
  <c r="AQ708" i="87"/>
  <c r="AY708" i="87" s="1"/>
  <c r="AU644" i="87"/>
  <c r="AQ580" i="87"/>
  <c r="AR516" i="87"/>
  <c r="AT452" i="87"/>
  <c r="AV1779" i="87"/>
  <c r="AU1611" i="87"/>
  <c r="AW1547" i="87"/>
  <c r="AQ1483" i="87"/>
  <c r="AT1419" i="87"/>
  <c r="AV1355" i="87"/>
  <c r="AV1227" i="87"/>
  <c r="AT1163" i="87"/>
  <c r="AR1099" i="87"/>
  <c r="AQ931" i="87"/>
  <c r="AR867" i="87"/>
  <c r="AR803" i="87"/>
  <c r="AS675" i="87"/>
  <c r="AQ419" i="87"/>
  <c r="AY419" i="87" s="1"/>
  <c r="AU363" i="87"/>
  <c r="AW171" i="87"/>
  <c r="AW43" i="87"/>
  <c r="AR1778" i="87"/>
  <c r="AV1682" i="87"/>
  <c r="AU1554" i="87"/>
  <c r="AW1170" i="87"/>
  <c r="AW1106" i="87"/>
  <c r="AS1066" i="87"/>
  <c r="AT810" i="87"/>
  <c r="AW554" i="87"/>
  <c r="AQ490" i="87"/>
  <c r="AR282" i="87"/>
  <c r="AR218" i="87"/>
  <c r="AR26" i="87"/>
  <c r="AW1689" i="87"/>
  <c r="AU913" i="87"/>
  <c r="AU785" i="87"/>
  <c r="AR721" i="87"/>
  <c r="AR529" i="87"/>
  <c r="AV297" i="87"/>
  <c r="AV233" i="87"/>
  <c r="AQ33" i="87"/>
  <c r="AY33" i="87" s="1"/>
  <c r="AV1793" i="87"/>
  <c r="AW1793" i="87"/>
  <c r="AR1729" i="87"/>
  <c r="AW1729" i="87"/>
  <c r="AW1225" i="87"/>
  <c r="AR1225" i="87"/>
  <c r="AT1693" i="87"/>
  <c r="AV1557" i="87"/>
  <c r="AR1429" i="87"/>
  <c r="AS1365" i="87"/>
  <c r="AT1301" i="87"/>
  <c r="AU1237" i="87"/>
  <c r="AW1173" i="87"/>
  <c r="AV1109" i="87"/>
  <c r="AT1045" i="87"/>
  <c r="AU429" i="87"/>
  <c r="AS1756" i="87"/>
  <c r="AU1612" i="87"/>
  <c r="AT1548" i="87"/>
  <c r="AQ1484" i="87"/>
  <c r="AW1420" i="87"/>
  <c r="AV1356" i="87"/>
  <c r="AT1292" i="87"/>
  <c r="AQ1228" i="87"/>
  <c r="AR1164" i="87"/>
  <c r="AS1100" i="87"/>
  <c r="AU1036" i="87"/>
  <c r="AV972" i="87"/>
  <c r="AW964" i="87"/>
  <c r="AW900" i="87"/>
  <c r="AS772" i="87"/>
  <c r="AR708" i="87"/>
  <c r="AR580" i="87"/>
  <c r="AY580" i="87" s="1"/>
  <c r="AS516" i="87"/>
  <c r="AU452" i="87"/>
  <c r="AW388" i="87"/>
  <c r="AQ324" i="87"/>
  <c r="AY324" i="87" s="1"/>
  <c r="AT260" i="87"/>
  <c r="AU196" i="87"/>
  <c r="AV132" i="87"/>
  <c r="AV60" i="87"/>
  <c r="AW1779" i="87"/>
  <c r="AW1675" i="87"/>
  <c r="AV1611" i="87"/>
  <c r="AV1547" i="87"/>
  <c r="AR1483" i="87"/>
  <c r="AY1483" i="87" s="1"/>
  <c r="AV1419" i="87"/>
  <c r="AY1419" i="87" s="1"/>
  <c r="AW1355" i="87"/>
  <c r="AQ1291" i="87"/>
  <c r="AU1163" i="87"/>
  <c r="AS1099" i="87"/>
  <c r="AQ995" i="87"/>
  <c r="AR931" i="87"/>
  <c r="AS803" i="87"/>
  <c r="AT675" i="87"/>
  <c r="AR419" i="87"/>
  <c r="AV363" i="87"/>
  <c r="AR235" i="87"/>
  <c r="AQ171" i="87"/>
  <c r="AY171" i="87" s="1"/>
  <c r="AS107" i="87"/>
  <c r="AQ43" i="87"/>
  <c r="AY43" i="87" s="1"/>
  <c r="AS1770" i="87"/>
  <c r="AU1746" i="87"/>
  <c r="AU1490" i="87"/>
  <c r="AQ1170" i="87"/>
  <c r="AS1106" i="87"/>
  <c r="AT1066" i="87"/>
  <c r="AV810" i="87"/>
  <c r="AR490" i="87"/>
  <c r="AW346" i="87"/>
  <c r="AT282" i="87"/>
  <c r="AS218" i="87"/>
  <c r="AV183" i="87"/>
  <c r="AU1641" i="87"/>
  <c r="AU1057" i="87"/>
  <c r="AQ977" i="87"/>
  <c r="AW913" i="87"/>
  <c r="AV785" i="87"/>
  <c r="AU721" i="87"/>
  <c r="AS529" i="87"/>
  <c r="AR465" i="87"/>
  <c r="AT361" i="87"/>
  <c r="AQ233" i="87"/>
  <c r="AY848" i="87"/>
  <c r="AY1015" i="87"/>
  <c r="AU1693" i="87"/>
  <c r="AQ1557" i="87"/>
  <c r="AS1429" i="87"/>
  <c r="AT1365" i="87"/>
  <c r="AV1301" i="87"/>
  <c r="AV1237" i="87"/>
  <c r="AQ1173" i="87"/>
  <c r="AU1045" i="87"/>
  <c r="AV429" i="87"/>
  <c r="AT1756" i="87"/>
  <c r="AW1692" i="87"/>
  <c r="AV1612" i="87"/>
  <c r="AU1548" i="87"/>
  <c r="AR1484" i="87"/>
  <c r="AQ1420" i="87"/>
  <c r="AW1356" i="87"/>
  <c r="AV1292" i="87"/>
  <c r="AR1228" i="87"/>
  <c r="AS1164" i="87"/>
  <c r="AT1100" i="87"/>
  <c r="AV1036" i="87"/>
  <c r="AW972" i="87"/>
  <c r="AQ900" i="87"/>
  <c r="AS836" i="87"/>
  <c r="AY836" i="87" s="1"/>
  <c r="AT772" i="87"/>
  <c r="AS708" i="87"/>
  <c r="AV644" i="87"/>
  <c r="AS580" i="87"/>
  <c r="AT516" i="87"/>
  <c r="AV452" i="87"/>
  <c r="AQ388" i="87"/>
  <c r="AY388" i="87" s="1"/>
  <c r="AR324" i="87"/>
  <c r="AU260" i="87"/>
  <c r="AV196" i="87"/>
  <c r="AW132" i="87"/>
  <c r="AW60" i="87"/>
  <c r="AQ1779" i="87"/>
  <c r="AV1675" i="87"/>
  <c r="AW1611" i="87"/>
  <c r="AQ1547" i="87"/>
  <c r="AS1483" i="87"/>
  <c r="AW1419" i="87"/>
  <c r="AQ1355" i="87"/>
  <c r="AU1291" i="87"/>
  <c r="AW1227" i="87"/>
  <c r="AV1163" i="87"/>
  <c r="AT1099" i="87"/>
  <c r="AR995" i="87"/>
  <c r="AS931" i="87"/>
  <c r="AS867" i="87"/>
  <c r="AT803" i="87"/>
  <c r="AU675" i="87"/>
  <c r="AU419" i="87"/>
  <c r="AS235" i="87"/>
  <c r="AU107" i="87"/>
  <c r="AT1770" i="87"/>
  <c r="AW1746" i="87"/>
  <c r="AS1618" i="87"/>
  <c r="AV1490" i="87"/>
  <c r="AQ1298" i="87"/>
  <c r="AW1234" i="87"/>
  <c r="AS1170" i="87"/>
  <c r="AT1106" i="87"/>
  <c r="AW1066" i="87"/>
  <c r="AQ1002" i="87"/>
  <c r="AT874" i="87"/>
  <c r="AT490" i="87"/>
  <c r="AW426" i="87"/>
  <c r="AQ346" i="87"/>
  <c r="AU282" i="87"/>
  <c r="AV218" i="87"/>
  <c r="AV154" i="87"/>
  <c r="AW183" i="87"/>
  <c r="AT1249" i="87"/>
  <c r="AQ1121" i="87"/>
  <c r="AY1121" i="87" s="1"/>
  <c r="AU977" i="87"/>
  <c r="AS849" i="87"/>
  <c r="AV361" i="87"/>
  <c r="AR585" i="87"/>
  <c r="AY585" i="87" s="1"/>
  <c r="AS521" i="87"/>
  <c r="AS457" i="87"/>
  <c r="AT393" i="87"/>
  <c r="AO1353" i="14"/>
  <c r="AO952" i="14"/>
  <c r="AO1548" i="14"/>
  <c r="AO1152" i="14"/>
  <c r="AO875" i="14"/>
  <c r="AO1105" i="14"/>
  <c r="AO1089" i="14"/>
  <c r="AO873" i="14"/>
  <c r="AO1255" i="14"/>
  <c r="AO1087" i="14"/>
  <c r="AO1086" i="14"/>
  <c r="AS1394" i="87"/>
  <c r="AS1330" i="87"/>
  <c r="AU1345" i="87"/>
  <c r="AR1281" i="87"/>
  <c r="AU1217" i="87"/>
  <c r="AT1153" i="87"/>
  <c r="AQ1089" i="87"/>
  <c r="AY1089" i="87" s="1"/>
  <c r="AS1001" i="87"/>
  <c r="AY1001" i="87" s="1"/>
  <c r="AR937" i="87"/>
  <c r="AS809" i="87"/>
  <c r="AS745" i="87"/>
  <c r="AS617" i="87"/>
  <c r="AV585" i="87"/>
  <c r="AT553" i="87"/>
  <c r="AY553" i="87" s="1"/>
  <c r="AW521" i="87"/>
  <c r="AU489" i="87"/>
  <c r="AV425" i="87"/>
  <c r="AV353" i="87"/>
  <c r="AU289" i="87"/>
  <c r="AR225" i="87"/>
  <c r="AS161" i="87"/>
  <c r="AS89" i="87"/>
  <c r="AT25" i="87"/>
  <c r="AQ1394" i="87"/>
  <c r="AU1330" i="87"/>
  <c r="AQ1202" i="87"/>
  <c r="AT674" i="87"/>
  <c r="AU610" i="87"/>
  <c r="AR482" i="87"/>
  <c r="AT418" i="87"/>
  <c r="AT1473" i="87"/>
  <c r="AU1409" i="87"/>
  <c r="AW1345" i="87"/>
  <c r="AS1089" i="87"/>
  <c r="AU1001" i="87"/>
  <c r="AS937" i="87"/>
  <c r="AU809" i="87"/>
  <c r="AU745" i="87"/>
  <c r="AV681" i="87"/>
  <c r="AT617" i="87"/>
  <c r="AW585" i="87"/>
  <c r="AV553" i="87"/>
  <c r="AW489" i="87"/>
  <c r="AW289" i="87"/>
  <c r="AT225" i="87"/>
  <c r="AT161" i="87"/>
  <c r="AU89" i="87"/>
  <c r="AU25" i="87"/>
  <c r="AW1714" i="87"/>
  <c r="AS1650" i="87"/>
  <c r="AQ1586" i="87"/>
  <c r="AS1522" i="87"/>
  <c r="AQ1138" i="87"/>
  <c r="AV1665" i="87"/>
  <c r="AS1537" i="87"/>
  <c r="AR1409" i="87"/>
  <c r="AU1025" i="87"/>
  <c r="AT937" i="87"/>
  <c r="AU873" i="87"/>
  <c r="AQ809" i="87"/>
  <c r="AS681" i="87"/>
  <c r="AQ585" i="87"/>
  <c r="AQ521" i="87"/>
  <c r="AY521" i="87" s="1"/>
  <c r="AQ497" i="87"/>
  <c r="AY497" i="87" s="1"/>
  <c r="AR457" i="87"/>
  <c r="AW425" i="87"/>
  <c r="AS393" i="87"/>
  <c r="AQ353" i="87"/>
  <c r="AY353" i="87" s="1"/>
  <c r="AQ225" i="87"/>
  <c r="AY225" i="87" s="1"/>
  <c r="AQ161" i="87"/>
  <c r="AY161" i="87" s="1"/>
  <c r="AQ89" i="87"/>
  <c r="AY89" i="87" s="1"/>
  <c r="AR25" i="87"/>
  <c r="AV1741" i="87"/>
  <c r="AU1677" i="87"/>
  <c r="AU1605" i="87"/>
  <c r="AT1541" i="87"/>
  <c r="AS1477" i="87"/>
  <c r="AW1413" i="87"/>
  <c r="AU1349" i="87"/>
  <c r="AQ1285" i="87"/>
  <c r="AV1157" i="87"/>
  <c r="AQ1029" i="87"/>
  <c r="AT925" i="87"/>
  <c r="AW861" i="87"/>
  <c r="AQ797" i="87"/>
  <c r="AV733" i="87"/>
  <c r="AR669" i="87"/>
  <c r="AV605" i="87"/>
  <c r="AT477" i="87"/>
  <c r="AW413" i="87"/>
  <c r="AX1740" i="87"/>
  <c r="AR1740" i="87"/>
  <c r="AW1740" i="87"/>
  <c r="AV1740" i="87"/>
  <c r="AS1740" i="87"/>
  <c r="AX1676" i="87"/>
  <c r="AT1676" i="87"/>
  <c r="AS1676" i="87"/>
  <c r="AW1676" i="87"/>
  <c r="AX1763" i="87"/>
  <c r="AQ1763" i="87"/>
  <c r="AW1763" i="87"/>
  <c r="AV1763" i="87"/>
  <c r="AU1763" i="87"/>
  <c r="AS1763" i="87"/>
  <c r="AY1763" i="87" s="1"/>
  <c r="AX1762" i="87"/>
  <c r="AS1762" i="87"/>
  <c r="AR1762" i="87"/>
  <c r="AQ1762" i="87"/>
  <c r="AV1762" i="87"/>
  <c r="AU1762" i="87"/>
  <c r="AX1745" i="87"/>
  <c r="AW1745" i="87"/>
  <c r="AT1745" i="87"/>
  <c r="AR1745" i="87"/>
  <c r="AV1745" i="87"/>
  <c r="AU1745" i="87"/>
  <c r="AS1745" i="87"/>
  <c r="AX1681" i="87"/>
  <c r="AR1681" i="87"/>
  <c r="AQ1681" i="87"/>
  <c r="AX1625" i="87"/>
  <c r="AT1625" i="87"/>
  <c r="AQ1625" i="87"/>
  <c r="AW1625" i="87"/>
  <c r="AV1625" i="87"/>
  <c r="AS1625" i="87"/>
  <c r="AR1625" i="87"/>
  <c r="AX1561" i="87"/>
  <c r="AW1561" i="87"/>
  <c r="AT1561" i="87"/>
  <c r="AV1561" i="87"/>
  <c r="AS1561" i="87"/>
  <c r="AR1561" i="87"/>
  <c r="AQ1561" i="87"/>
  <c r="AX1497" i="87"/>
  <c r="AU1497" i="87"/>
  <c r="AR1497" i="87"/>
  <c r="AS1497" i="87"/>
  <c r="AQ1497" i="87"/>
  <c r="AY1497" i="87" s="1"/>
  <c r="AW1497" i="87"/>
  <c r="AV1497" i="87"/>
  <c r="AT1497" i="87"/>
  <c r="AX1433" i="87"/>
  <c r="AQ1433" i="87"/>
  <c r="AY1433" i="87" s="1"/>
  <c r="AT1433" i="87"/>
  <c r="AS1433" i="87"/>
  <c r="AR1433" i="87"/>
  <c r="AV1433" i="87"/>
  <c r="AU1433" i="87"/>
  <c r="AX1369" i="87"/>
  <c r="AT1369" i="87"/>
  <c r="AR1369" i="87"/>
  <c r="AS1369" i="87"/>
  <c r="AW1369" i="87"/>
  <c r="AV1369" i="87"/>
  <c r="AU1369" i="87"/>
  <c r="AX1305" i="87"/>
  <c r="AR1305" i="87"/>
  <c r="AT1305" i="87"/>
  <c r="AV1305" i="87"/>
  <c r="AS1305" i="87"/>
  <c r="AQ1305" i="87"/>
  <c r="AU1305" i="87"/>
  <c r="AW1305" i="87"/>
  <c r="AX1241" i="87"/>
  <c r="AQ1241" i="87"/>
  <c r="AU1241" i="87"/>
  <c r="AR1241" i="87"/>
  <c r="AW1241" i="87"/>
  <c r="AT1241" i="87"/>
  <c r="AS1241" i="87"/>
  <c r="AX1596" i="87"/>
  <c r="AW1596" i="87"/>
  <c r="AU1596" i="87"/>
  <c r="AT1596" i="87"/>
  <c r="AQ1596" i="87"/>
  <c r="AX1532" i="87"/>
  <c r="AW1532" i="87"/>
  <c r="AU1532" i="87"/>
  <c r="AT1532" i="87"/>
  <c r="AQ1532" i="87"/>
  <c r="AX1468" i="87"/>
  <c r="AU1468" i="87"/>
  <c r="AS1468" i="87"/>
  <c r="AW1468" i="87"/>
  <c r="AX1404" i="87"/>
  <c r="AW1404" i="87"/>
  <c r="AU1404" i="87"/>
  <c r="AT1404" i="87"/>
  <c r="AR1404" i="87"/>
  <c r="AX1340" i="87"/>
  <c r="AW1340" i="87"/>
  <c r="AU1340" i="87"/>
  <c r="AT1340" i="87"/>
  <c r="AR1340" i="87"/>
  <c r="AY1340" i="87" s="1"/>
  <c r="AX1276" i="87"/>
  <c r="AR1276" i="87"/>
  <c r="AV1276" i="87"/>
  <c r="AT1276" i="87"/>
  <c r="AQ1276" i="87"/>
  <c r="AX1212" i="87"/>
  <c r="AV1212" i="87"/>
  <c r="AU1212" i="87"/>
  <c r="AY1212" i="87" s="1"/>
  <c r="AT1212" i="87"/>
  <c r="AQ1212" i="87"/>
  <c r="AX1148" i="87"/>
  <c r="AQ1148" i="87"/>
  <c r="AW1148" i="87"/>
  <c r="AV1148" i="87"/>
  <c r="AS1148" i="87"/>
  <c r="AX1084" i="87"/>
  <c r="AU1084" i="87"/>
  <c r="AT1084" i="87"/>
  <c r="AS1084" i="87"/>
  <c r="AR1084" i="87"/>
  <c r="AW1084" i="87"/>
  <c r="AX1020" i="87"/>
  <c r="AW1020" i="87"/>
  <c r="AV1020" i="87"/>
  <c r="AU1020" i="87"/>
  <c r="AS1020" i="87"/>
  <c r="AR1020" i="87"/>
  <c r="AX1723" i="87"/>
  <c r="AR1723" i="87"/>
  <c r="AY1723" i="87" s="1"/>
  <c r="AQ1723" i="87"/>
  <c r="AW1723" i="87"/>
  <c r="AV1723" i="87"/>
  <c r="AT1723" i="87"/>
  <c r="AS1723" i="87"/>
  <c r="AX1659" i="87"/>
  <c r="AR1659" i="87"/>
  <c r="AQ1659" i="87"/>
  <c r="AY1659" i="87" s="1"/>
  <c r="AV1659" i="87"/>
  <c r="AW1659" i="87"/>
  <c r="AU1659" i="87"/>
  <c r="AT1659" i="87"/>
  <c r="AX1595" i="87"/>
  <c r="AQ1595" i="87"/>
  <c r="AR1595" i="87"/>
  <c r="AW1595" i="87"/>
  <c r="AU1595" i="87"/>
  <c r="AT1595" i="87"/>
  <c r="AX1531" i="87"/>
  <c r="AU1531" i="87"/>
  <c r="AT1531" i="87"/>
  <c r="AS1531" i="87"/>
  <c r="AQ1531" i="87"/>
  <c r="AV1531" i="87"/>
  <c r="AX1467" i="87"/>
  <c r="AQ1467" i="87"/>
  <c r="AW1467" i="87"/>
  <c r="AV1467" i="87"/>
  <c r="AU1467" i="87"/>
  <c r="AS1467" i="87"/>
  <c r="AX1403" i="87"/>
  <c r="AW1403" i="87"/>
  <c r="AV1403" i="87"/>
  <c r="AU1403" i="87"/>
  <c r="AT1403" i="87"/>
  <c r="AS1403" i="87"/>
  <c r="AR1403" i="87"/>
  <c r="AX1339" i="87"/>
  <c r="AR1339" i="87"/>
  <c r="AQ1339" i="87"/>
  <c r="AW1339" i="87"/>
  <c r="AV1339" i="87"/>
  <c r="AT1339" i="87"/>
  <c r="AS1339" i="87"/>
  <c r="AX1538" i="87"/>
  <c r="AW1538" i="87"/>
  <c r="AS1538" i="87"/>
  <c r="AQ1538" i="87"/>
  <c r="AX1474" i="87"/>
  <c r="AR1474" i="87"/>
  <c r="AQ1474" i="87"/>
  <c r="AW1474" i="87"/>
  <c r="AV1474" i="87"/>
  <c r="AT1474" i="87"/>
  <c r="AX1410" i="87"/>
  <c r="AS1410" i="87"/>
  <c r="AY1410" i="87" s="1"/>
  <c r="AR1410" i="87"/>
  <c r="AQ1410" i="87"/>
  <c r="AV1410" i="87"/>
  <c r="AU1410" i="87"/>
  <c r="AX1282" i="87"/>
  <c r="AU1282" i="87"/>
  <c r="AQ1282" i="87"/>
  <c r="AY1282" i="87" s="1"/>
  <c r="AR1282" i="87"/>
  <c r="AV1282" i="87"/>
  <c r="AT1282" i="87"/>
  <c r="AX1218" i="87"/>
  <c r="AV1218" i="87"/>
  <c r="AU1218" i="87"/>
  <c r="AT1218" i="87"/>
  <c r="AR1218" i="87"/>
  <c r="AQ1218" i="87"/>
  <c r="AX1154" i="87"/>
  <c r="AT1154" i="87"/>
  <c r="AS1154" i="87"/>
  <c r="AR1154" i="87"/>
  <c r="AQ1154" i="87"/>
  <c r="AV1154" i="87"/>
  <c r="AX1090" i="87"/>
  <c r="AW1090" i="87"/>
  <c r="AS1090" i="87"/>
  <c r="AR1090" i="87"/>
  <c r="AY1090" i="87" s="1"/>
  <c r="AX961" i="87"/>
  <c r="AT961" i="87"/>
  <c r="AQ961" i="87"/>
  <c r="AR961" i="87"/>
  <c r="AV961" i="87"/>
  <c r="AU961" i="87"/>
  <c r="AS961" i="87"/>
  <c r="AX897" i="87"/>
  <c r="AT897" i="87"/>
  <c r="AR897" i="87"/>
  <c r="AQ897" i="87"/>
  <c r="AW897" i="87"/>
  <c r="AV897" i="87"/>
  <c r="AS897" i="87"/>
  <c r="AX833" i="87"/>
  <c r="AS833" i="87"/>
  <c r="AQ833" i="87"/>
  <c r="AV833" i="87"/>
  <c r="AU833" i="87"/>
  <c r="AT833" i="87"/>
  <c r="AR833" i="87"/>
  <c r="AW833" i="87"/>
  <c r="AX769" i="87"/>
  <c r="AQ769" i="87"/>
  <c r="AV769" i="87"/>
  <c r="AR769" i="87"/>
  <c r="AU769" i="87"/>
  <c r="AT769" i="87"/>
  <c r="AS769" i="87"/>
  <c r="AX948" i="87"/>
  <c r="AT948" i="87"/>
  <c r="AS948" i="87"/>
  <c r="AR948" i="87"/>
  <c r="AQ948" i="87"/>
  <c r="AW948" i="87"/>
  <c r="AV948" i="87"/>
  <c r="AX884" i="87"/>
  <c r="AU884" i="87"/>
  <c r="AT884" i="87"/>
  <c r="AS884" i="87"/>
  <c r="AQ884" i="87"/>
  <c r="AY884" i="87" s="1"/>
  <c r="AW884" i="87"/>
  <c r="AX820" i="87"/>
  <c r="AR820" i="87"/>
  <c r="AQ820" i="87"/>
  <c r="AW820" i="87"/>
  <c r="AT820" i="87"/>
  <c r="AU820" i="87"/>
  <c r="AX756" i="87"/>
  <c r="AQ756" i="87"/>
  <c r="AY756" i="87" s="1"/>
  <c r="AW756" i="87"/>
  <c r="AV756" i="87"/>
  <c r="AT756" i="87"/>
  <c r="AS756" i="87"/>
  <c r="AX692" i="87"/>
  <c r="AU692" i="87"/>
  <c r="AT692" i="87"/>
  <c r="AS692" i="87"/>
  <c r="AQ692" i="87"/>
  <c r="AW692" i="87"/>
  <c r="AX628" i="87"/>
  <c r="AU628" i="87"/>
  <c r="AT628" i="87"/>
  <c r="AS628" i="87"/>
  <c r="AR628" i="87"/>
  <c r="AW628" i="87"/>
  <c r="AX564" i="87"/>
  <c r="AQ564" i="87"/>
  <c r="AW564" i="87"/>
  <c r="AV564" i="87"/>
  <c r="AT564" i="87"/>
  <c r="AS564" i="87"/>
  <c r="AX500" i="87"/>
  <c r="AU500" i="87"/>
  <c r="AT500" i="87"/>
  <c r="AS500" i="87"/>
  <c r="AR500" i="87"/>
  <c r="AW500" i="87"/>
  <c r="AX436" i="87"/>
  <c r="AQ436" i="87"/>
  <c r="AW436" i="87"/>
  <c r="AV436" i="87"/>
  <c r="AT436" i="87"/>
  <c r="AS436" i="87"/>
  <c r="AX372" i="87"/>
  <c r="AV372" i="87"/>
  <c r="AU372" i="87"/>
  <c r="AT372" i="87"/>
  <c r="AS372" i="87"/>
  <c r="AQ372" i="87"/>
  <c r="AW372" i="87"/>
  <c r="AX979" i="87"/>
  <c r="AQ979" i="87"/>
  <c r="AW979" i="87"/>
  <c r="AV979" i="87"/>
  <c r="AT979" i="87"/>
  <c r="AS979" i="87"/>
  <c r="AX915" i="87"/>
  <c r="AW915" i="87"/>
  <c r="AV915" i="87"/>
  <c r="AU915" i="87"/>
  <c r="AT915" i="87"/>
  <c r="AR915" i="87"/>
  <c r="AX851" i="87"/>
  <c r="AT851" i="87"/>
  <c r="AS851" i="87"/>
  <c r="AR851" i="87"/>
  <c r="AY851" i="87" s="1"/>
  <c r="AW851" i="87"/>
  <c r="AV851" i="87"/>
  <c r="AX787" i="87"/>
  <c r="AQ787" i="87"/>
  <c r="AW787" i="87"/>
  <c r="AV787" i="87"/>
  <c r="AU787" i="87"/>
  <c r="AS787" i="87"/>
  <c r="AR787" i="87"/>
  <c r="AX723" i="87"/>
  <c r="AS723" i="87"/>
  <c r="AR723" i="87"/>
  <c r="AQ723" i="87"/>
  <c r="AW723" i="87"/>
  <c r="AU723" i="87"/>
  <c r="AX659" i="87"/>
  <c r="AV659" i="87"/>
  <c r="AU659" i="87"/>
  <c r="AT659" i="87"/>
  <c r="AR659" i="87"/>
  <c r="AQ659" i="87"/>
  <c r="AX467" i="87"/>
  <c r="AV467" i="87"/>
  <c r="AU467" i="87"/>
  <c r="AT467" i="87"/>
  <c r="AS467" i="87"/>
  <c r="AQ467" i="87"/>
  <c r="AY467" i="87" s="1"/>
  <c r="AX403" i="87"/>
  <c r="AW403" i="87"/>
  <c r="AV403" i="87"/>
  <c r="AU403" i="87"/>
  <c r="AS403" i="87"/>
  <c r="AR403" i="87"/>
  <c r="AX1050" i="87"/>
  <c r="AV1050" i="87"/>
  <c r="AU1050" i="87"/>
  <c r="AT1050" i="87"/>
  <c r="AS1050" i="87"/>
  <c r="AQ1050" i="87"/>
  <c r="AX986" i="87"/>
  <c r="AR986" i="87"/>
  <c r="AQ986" i="87"/>
  <c r="AW986" i="87"/>
  <c r="AU986" i="87"/>
  <c r="AT986" i="87"/>
  <c r="AX730" i="87"/>
  <c r="AR730" i="87"/>
  <c r="AU730" i="87"/>
  <c r="AT730" i="87"/>
  <c r="AQ730" i="87"/>
  <c r="AW730" i="87"/>
  <c r="AX666" i="87"/>
  <c r="AS666" i="87"/>
  <c r="AQ666" i="87"/>
  <c r="AW666" i="87"/>
  <c r="AV666" i="87"/>
  <c r="AU666" i="87"/>
  <c r="AT666" i="87"/>
  <c r="AX602" i="87"/>
  <c r="AT602" i="87"/>
  <c r="AU602" i="87"/>
  <c r="AS602" i="87"/>
  <c r="AR602" i="87"/>
  <c r="AQ602" i="87"/>
  <c r="AW602" i="87"/>
  <c r="AX538" i="87"/>
  <c r="AW538" i="87"/>
  <c r="AQ538" i="87"/>
  <c r="AV538" i="87"/>
  <c r="AT538" i="87"/>
  <c r="AY538" i="87" s="1"/>
  <c r="AS538" i="87"/>
  <c r="AX474" i="87"/>
  <c r="AT474" i="87"/>
  <c r="AS474" i="87"/>
  <c r="AQ474" i="87"/>
  <c r="AW474" i="87"/>
  <c r="AV474" i="87"/>
  <c r="AR474" i="87"/>
  <c r="AX410" i="87"/>
  <c r="AT410" i="87"/>
  <c r="AR410" i="87"/>
  <c r="AQ410" i="87"/>
  <c r="AW410" i="87"/>
  <c r="AV410" i="87"/>
  <c r="AU410" i="87"/>
  <c r="AS410" i="87"/>
  <c r="AX345" i="87"/>
  <c r="AQ345" i="87"/>
  <c r="AV345" i="87"/>
  <c r="AU345" i="87"/>
  <c r="AT345" i="87"/>
  <c r="AS345" i="87"/>
  <c r="AW345" i="87"/>
  <c r="AX281" i="87"/>
  <c r="AR281" i="87"/>
  <c r="AQ281" i="87"/>
  <c r="AW281" i="87"/>
  <c r="AU281" i="87"/>
  <c r="AT281" i="87"/>
  <c r="AS281" i="87"/>
  <c r="AX217" i="87"/>
  <c r="AW217" i="87"/>
  <c r="AU217" i="87"/>
  <c r="AT217" i="87"/>
  <c r="AS217" i="87"/>
  <c r="AR217" i="87"/>
  <c r="AQ217" i="87"/>
  <c r="AV217" i="87"/>
  <c r="AX145" i="87"/>
  <c r="AR145" i="87"/>
  <c r="AW145" i="87"/>
  <c r="AV145" i="87"/>
  <c r="AS145" i="87"/>
  <c r="AU145" i="87"/>
  <c r="AT145" i="87"/>
  <c r="AX81" i="87"/>
  <c r="AU81" i="87"/>
  <c r="AS81" i="87"/>
  <c r="AV81" i="87"/>
  <c r="AT81" i="87"/>
  <c r="AR81" i="87"/>
  <c r="AQ81" i="87"/>
  <c r="AW81" i="87"/>
  <c r="AX17" i="87"/>
  <c r="AT17" i="87"/>
  <c r="AR17" i="87"/>
  <c r="AY17" i="87" s="1"/>
  <c r="AQ17" i="87"/>
  <c r="AW17" i="87"/>
  <c r="AV17" i="87"/>
  <c r="AU17" i="87"/>
  <c r="AX133" i="87"/>
  <c r="AU133" i="87"/>
  <c r="AT133" i="87"/>
  <c r="AR133" i="87"/>
  <c r="AX69" i="87"/>
  <c r="AS69" i="87"/>
  <c r="AR69" i="87"/>
  <c r="AQ69" i="87"/>
  <c r="AU69" i="87"/>
  <c r="AX5" i="87"/>
  <c r="AW5" i="87"/>
  <c r="AU5" i="87"/>
  <c r="AT5" i="87"/>
  <c r="AR5" i="87"/>
  <c r="AX308" i="87"/>
  <c r="AW308" i="87"/>
  <c r="AV308" i="87"/>
  <c r="AQ308" i="87"/>
  <c r="AT308" i="87"/>
  <c r="AS308" i="87"/>
  <c r="AX244" i="87"/>
  <c r="AU244" i="87"/>
  <c r="AT244" i="87"/>
  <c r="AS244" i="87"/>
  <c r="AY244" i="87" s="1"/>
  <c r="AR244" i="87"/>
  <c r="AQ244" i="87"/>
  <c r="AW244" i="87"/>
  <c r="AX180" i="87"/>
  <c r="AW180" i="87"/>
  <c r="AV180" i="87"/>
  <c r="AU180" i="87"/>
  <c r="AT180" i="87"/>
  <c r="AR180" i="87"/>
  <c r="AX116" i="87"/>
  <c r="AR116" i="87"/>
  <c r="AQ116" i="87"/>
  <c r="AW116" i="87"/>
  <c r="AU116" i="87"/>
  <c r="AT116" i="87"/>
  <c r="AX36" i="87"/>
  <c r="AV36" i="87"/>
  <c r="AU36" i="87"/>
  <c r="AT36" i="87"/>
  <c r="AS36" i="87"/>
  <c r="AR36" i="87"/>
  <c r="AQ36" i="87"/>
  <c r="AY36" i="87" s="1"/>
  <c r="AX347" i="87"/>
  <c r="AR347" i="87"/>
  <c r="AQ347" i="87"/>
  <c r="AW347" i="87"/>
  <c r="AU347" i="87"/>
  <c r="AT347" i="87"/>
  <c r="AX283" i="87"/>
  <c r="AV283" i="87"/>
  <c r="AU283" i="87"/>
  <c r="AT283" i="87"/>
  <c r="AS283" i="87"/>
  <c r="AQ283" i="87"/>
  <c r="AX219" i="87"/>
  <c r="AQ219" i="87"/>
  <c r="AW219" i="87"/>
  <c r="AV219" i="87"/>
  <c r="AU219" i="87"/>
  <c r="AS219" i="87"/>
  <c r="AR219" i="87"/>
  <c r="AX155" i="87"/>
  <c r="AR155" i="87"/>
  <c r="AQ155" i="87"/>
  <c r="AW155" i="87"/>
  <c r="AU155" i="87"/>
  <c r="AT155" i="87"/>
  <c r="AX91" i="87"/>
  <c r="AV91" i="87"/>
  <c r="AU91" i="87"/>
  <c r="AT91" i="87"/>
  <c r="AS91" i="87"/>
  <c r="AR91" i="87"/>
  <c r="AQ91" i="87"/>
  <c r="AX27" i="87"/>
  <c r="AQ27" i="87"/>
  <c r="AY27" i="87" s="1"/>
  <c r="AW27" i="87"/>
  <c r="AV27" i="87"/>
  <c r="AU27" i="87"/>
  <c r="AS27" i="87"/>
  <c r="AX330" i="87"/>
  <c r="AT330" i="87"/>
  <c r="AQ330" i="87"/>
  <c r="AW330" i="87"/>
  <c r="AU330" i="87"/>
  <c r="AS330" i="87"/>
  <c r="AR330" i="87"/>
  <c r="AX202" i="87"/>
  <c r="AT202" i="87"/>
  <c r="AR202" i="87"/>
  <c r="AY202" i="87" s="1"/>
  <c r="AQ202" i="87"/>
  <c r="AV202" i="87"/>
  <c r="AU202" i="87"/>
  <c r="AS202" i="87"/>
  <c r="AX138" i="87"/>
  <c r="AR138" i="87"/>
  <c r="AV138" i="87"/>
  <c r="AQ138" i="87"/>
  <c r="AY138" i="87" s="1"/>
  <c r="AW138" i="87"/>
  <c r="AU138" i="87"/>
  <c r="AS138" i="87"/>
  <c r="AX74" i="87"/>
  <c r="AW74" i="87"/>
  <c r="AT74" i="87"/>
  <c r="AR74" i="87"/>
  <c r="AQ74" i="87"/>
  <c r="AY74" i="87" s="1"/>
  <c r="AV74" i="87"/>
  <c r="AS74" i="87"/>
  <c r="AX10" i="87"/>
  <c r="AS10" i="87"/>
  <c r="AQ10" i="87"/>
  <c r="AW10" i="87"/>
  <c r="AV10" i="87"/>
  <c r="AU10" i="87"/>
  <c r="AT10" i="87"/>
  <c r="AR10" i="87"/>
  <c r="AR1741" i="87"/>
  <c r="AW1677" i="87"/>
  <c r="AW1541" i="87"/>
  <c r="AU1477" i="87"/>
  <c r="AS1413" i="87"/>
  <c r="AQ1349" i="87"/>
  <c r="AV1285" i="87"/>
  <c r="AR1221" i="87"/>
  <c r="AQ1157" i="87"/>
  <c r="AS1093" i="87"/>
  <c r="AT1029" i="87"/>
  <c r="AS989" i="87"/>
  <c r="AW925" i="87"/>
  <c r="AS797" i="87"/>
  <c r="AR733" i="87"/>
  <c r="AU669" i="87"/>
  <c r="AQ605" i="87"/>
  <c r="AS541" i="87"/>
  <c r="AQ477" i="87"/>
  <c r="AS413" i="87"/>
  <c r="AU1740" i="87"/>
  <c r="AR1596" i="87"/>
  <c r="AR1468" i="87"/>
  <c r="AY1468" i="87" s="1"/>
  <c r="AV1404" i="87"/>
  <c r="AW1212" i="87"/>
  <c r="AV628" i="87"/>
  <c r="AS1659" i="87"/>
  <c r="AR1467" i="87"/>
  <c r="AS915" i="87"/>
  <c r="AV723" i="87"/>
  <c r="AS659" i="87"/>
  <c r="AW283" i="87"/>
  <c r="AT219" i="87"/>
  <c r="AS155" i="87"/>
  <c r="AW91" i="87"/>
  <c r="AT27" i="87"/>
  <c r="AW1762" i="87"/>
  <c r="AU1538" i="87"/>
  <c r="AS1474" i="87"/>
  <c r="AW1282" i="87"/>
  <c r="AQ1090" i="87"/>
  <c r="AW1050" i="87"/>
  <c r="AW202" i="87"/>
  <c r="AQ1369" i="87"/>
  <c r="AW769" i="87"/>
  <c r="AV281" i="87"/>
  <c r="AQ1677" i="87"/>
  <c r="AQ1605" i="87"/>
  <c r="AV1541" i="87"/>
  <c r="AV1477" i="87"/>
  <c r="AR1349" i="87"/>
  <c r="AY1349" i="87" s="1"/>
  <c r="AW1285" i="87"/>
  <c r="AS1221" i="87"/>
  <c r="AR1157" i="87"/>
  <c r="AT1093" i="87"/>
  <c r="AU1029" i="87"/>
  <c r="AT989" i="87"/>
  <c r="AQ925" i="87"/>
  <c r="AY925" i="87" s="1"/>
  <c r="AS861" i="87"/>
  <c r="AT797" i="87"/>
  <c r="AS733" i="87"/>
  <c r="AR605" i="87"/>
  <c r="AT541" i="87"/>
  <c r="AR477" i="87"/>
  <c r="AT413" i="87"/>
  <c r="AQ1740" i="87"/>
  <c r="AS1596" i="87"/>
  <c r="AQ1404" i="87"/>
  <c r="AR1212" i="87"/>
  <c r="AV692" i="87"/>
  <c r="AR372" i="87"/>
  <c r="AU308" i="87"/>
  <c r="AV244" i="87"/>
  <c r="AS180" i="87"/>
  <c r="AT1763" i="87"/>
  <c r="AW1531" i="87"/>
  <c r="AR979" i="87"/>
  <c r="AQ915" i="87"/>
  <c r="AY915" i="87" s="1"/>
  <c r="AT723" i="87"/>
  <c r="AV155" i="87"/>
  <c r="AR27" i="87"/>
  <c r="AW1154" i="87"/>
  <c r="AU1090" i="87"/>
  <c r="AU1625" i="87"/>
  <c r="AY1095" i="87"/>
  <c r="AY463" i="87"/>
  <c r="AY343" i="87"/>
  <c r="AS1741" i="87"/>
  <c r="AR1677" i="87"/>
  <c r="AR1605" i="87"/>
  <c r="AQ1541" i="87"/>
  <c r="AY1541" i="87" s="1"/>
  <c r="AW1477" i="87"/>
  <c r="AT1413" i="87"/>
  <c r="AR1285" i="87"/>
  <c r="AT1221" i="87"/>
  <c r="AS1157" i="87"/>
  <c r="AU1093" i="87"/>
  <c r="AV1029" i="87"/>
  <c r="AT861" i="87"/>
  <c r="AU797" i="87"/>
  <c r="AY797" i="87" s="1"/>
  <c r="AT733" i="87"/>
  <c r="AV669" i="87"/>
  <c r="AS605" i="87"/>
  <c r="AU541" i="87"/>
  <c r="AS477" i="87"/>
  <c r="AU413" i="87"/>
  <c r="AV1676" i="87"/>
  <c r="AV1596" i="87"/>
  <c r="AV1532" i="87"/>
  <c r="AS1404" i="87"/>
  <c r="AS1212" i="87"/>
  <c r="AR1148" i="87"/>
  <c r="AU948" i="87"/>
  <c r="AR692" i="87"/>
  <c r="AR1763" i="87"/>
  <c r="AR1531" i="87"/>
  <c r="AU1339" i="87"/>
  <c r="AU979" i="87"/>
  <c r="AU1154" i="87"/>
  <c r="AV730" i="87"/>
  <c r="AU474" i="87"/>
  <c r="AU74" i="87"/>
  <c r="AU1561" i="87"/>
  <c r="AQ145" i="87"/>
  <c r="AY145" i="87" s="1"/>
  <c r="AT1741" i="87"/>
  <c r="AS1677" i="87"/>
  <c r="AY1677" i="87" s="1"/>
  <c r="AS1605" i="87"/>
  <c r="AY1605" i="87" s="1"/>
  <c r="AR1541" i="87"/>
  <c r="AQ1477" i="87"/>
  <c r="AU1413" i="87"/>
  <c r="AS1349" i="87"/>
  <c r="AU1221" i="87"/>
  <c r="AT1157" i="87"/>
  <c r="AV1093" i="87"/>
  <c r="AW1029" i="87"/>
  <c r="AV989" i="87"/>
  <c r="AU861" i="87"/>
  <c r="AV797" i="87"/>
  <c r="AU733" i="87"/>
  <c r="AW669" i="87"/>
  <c r="AT605" i="87"/>
  <c r="AV541" i="87"/>
  <c r="AY461" i="87"/>
  <c r="AV413" i="87"/>
  <c r="AQ1676" i="87"/>
  <c r="AR1532" i="87"/>
  <c r="AS1340" i="87"/>
  <c r="AT1148" i="87"/>
  <c r="AQ1084" i="87"/>
  <c r="AQ1020" i="87"/>
  <c r="AS820" i="87"/>
  <c r="AR756" i="87"/>
  <c r="AR436" i="87"/>
  <c r="AU1723" i="87"/>
  <c r="AQ1403" i="87"/>
  <c r="AY1403" i="87" s="1"/>
  <c r="AS730" i="87"/>
  <c r="AR666" i="87"/>
  <c r="AR538" i="87"/>
  <c r="AQ1745" i="87"/>
  <c r="AY995" i="87"/>
  <c r="AU1114" i="87"/>
  <c r="AX1697" i="87"/>
  <c r="AQ1697" i="87"/>
  <c r="AX1641" i="87"/>
  <c r="AR1641" i="87"/>
  <c r="AX1577" i="87"/>
  <c r="AT1577" i="87"/>
  <c r="AX1513" i="87"/>
  <c r="AU1513" i="87"/>
  <c r="AX1449" i="87"/>
  <c r="AT1449" i="87"/>
  <c r="AX1321" i="87"/>
  <c r="AQ1321" i="87"/>
  <c r="AX1257" i="87"/>
  <c r="AT1257" i="87"/>
  <c r="AY76" i="87"/>
  <c r="AX1753" i="87"/>
  <c r="AV1753" i="87"/>
  <c r="AS1753" i="87"/>
  <c r="AX1689" i="87"/>
  <c r="AV1689" i="87"/>
  <c r="AS1689" i="87"/>
  <c r="AX391" i="87"/>
  <c r="AS391" i="87"/>
  <c r="AQ391" i="87"/>
  <c r="AW391" i="87"/>
  <c r="AX39" i="87"/>
  <c r="AU39" i="87"/>
  <c r="AV1690" i="87"/>
  <c r="AT1178" i="87"/>
  <c r="AU1753" i="87"/>
  <c r="AQ1689" i="87"/>
  <c r="AS1665" i="87"/>
  <c r="AV1473" i="87"/>
  <c r="AT1281" i="87"/>
  <c r="AQ1153" i="87"/>
  <c r="AW1753" i="87"/>
  <c r="AR1689" i="87"/>
  <c r="AY1530" i="87"/>
  <c r="AQ1434" i="87"/>
  <c r="AX1665" i="87"/>
  <c r="AU1665" i="87"/>
  <c r="AR1665" i="87"/>
  <c r="AX1601" i="87"/>
  <c r="AT1601" i="87"/>
  <c r="AQ1601" i="87"/>
  <c r="AX1537" i="87"/>
  <c r="AW1537" i="87"/>
  <c r="AT1537" i="87"/>
  <c r="AY1537" i="87" s="1"/>
  <c r="AX1473" i="87"/>
  <c r="AS1473" i="87"/>
  <c r="AW1473" i="87"/>
  <c r="AX1409" i="87"/>
  <c r="AW1409" i="87"/>
  <c r="AT1409" i="87"/>
  <c r="AX1345" i="87"/>
  <c r="AT1345" i="87"/>
  <c r="AR1345" i="87"/>
  <c r="AX1281" i="87"/>
  <c r="AV1281" i="87"/>
  <c r="AX1217" i="87"/>
  <c r="AT1217" i="87"/>
  <c r="AQ1217" i="87"/>
  <c r="AY1217" i="87" s="1"/>
  <c r="AX1153" i="87"/>
  <c r="AU1153" i="87"/>
  <c r="AR1153" i="87"/>
  <c r="AX1089" i="87"/>
  <c r="AU1089" i="87"/>
  <c r="AR1089" i="87"/>
  <c r="AX1025" i="87"/>
  <c r="AS1025" i="87"/>
  <c r="AY93" i="87"/>
  <c r="AY1772" i="87"/>
  <c r="AS1434" i="87"/>
  <c r="AR1753" i="87"/>
  <c r="AU1689" i="87"/>
  <c r="AR1601" i="87"/>
  <c r="AR1537" i="87"/>
  <c r="AV1345" i="87"/>
  <c r="AV1153" i="87"/>
  <c r="AT1025" i="87"/>
  <c r="AR391" i="87"/>
  <c r="AO1415" i="14"/>
  <c r="AO1257" i="14"/>
  <c r="AO1166" i="14"/>
  <c r="AO1428" i="14"/>
  <c r="AO1404" i="14"/>
  <c r="AO1348" i="14"/>
  <c r="AO1196" i="14"/>
  <c r="AO1188" i="14"/>
  <c r="AO1180" i="14"/>
  <c r="AO1172" i="14"/>
  <c r="AO1156" i="14"/>
  <c r="AO1579" i="14"/>
  <c r="AO1547" i="14"/>
  <c r="AO1539" i="14"/>
  <c r="AO1523" i="14"/>
  <c r="AO1491" i="14"/>
  <c r="AO1483" i="14"/>
  <c r="AO1569" i="14"/>
  <c r="AO1537" i="14"/>
  <c r="AO1513" i="14"/>
  <c r="AO1481" i="14"/>
  <c r="AO1177" i="14"/>
  <c r="AO1169" i="14"/>
  <c r="AO1153" i="14"/>
  <c r="AO1145" i="14"/>
  <c r="AO1575" i="14"/>
  <c r="AO1519" i="14"/>
  <c r="AO1495" i="14"/>
  <c r="AO1726" i="14"/>
  <c r="AO1203" i="14"/>
  <c r="AO1184" i="14"/>
  <c r="AO1176" i="14"/>
  <c r="AO1556" i="14"/>
  <c r="AO1500" i="14"/>
  <c r="AO1492" i="14"/>
  <c r="AO1468" i="14"/>
  <c r="AO1243" i="14"/>
  <c r="AO1560" i="14"/>
  <c r="AO1200" i="14"/>
  <c r="AO1136" i="14"/>
  <c r="AO1216" i="14"/>
  <c r="AO1241" i="14"/>
  <c r="AO1168" i="14"/>
  <c r="AO1247" i="14"/>
  <c r="AO1192" i="14"/>
  <c r="AO1096" i="14"/>
  <c r="AO1574" i="14"/>
  <c r="AO1566" i="14"/>
  <c r="AO1542" i="14"/>
  <c r="AO1518" i="14"/>
  <c r="AO1510" i="14"/>
  <c r="AO1486" i="14"/>
  <c r="AO1352" i="14"/>
  <c r="AO1253" i="14"/>
  <c r="AO1245" i="14"/>
  <c r="AO1125" i="14"/>
  <c r="AO1085" i="14"/>
  <c r="AO1528" i="14"/>
  <c r="AO1504" i="14"/>
  <c r="AO1344" i="14"/>
  <c r="AO1208" i="14"/>
  <c r="AR674" i="87"/>
  <c r="AS610" i="87"/>
  <c r="AV546" i="87"/>
  <c r="AQ482" i="87"/>
  <c r="AS418" i="87"/>
  <c r="AU1793" i="87"/>
  <c r="AS1377" i="87"/>
  <c r="AT1185" i="87"/>
  <c r="AS1121" i="87"/>
  <c r="AS1057" i="87"/>
  <c r="AQ1033" i="87"/>
  <c r="AQ1001" i="87"/>
  <c r="AS977" i="87"/>
  <c r="AS945" i="87"/>
  <c r="AS913" i="87"/>
  <c r="AU905" i="87"/>
  <c r="AQ873" i="87"/>
  <c r="AS841" i="87"/>
  <c r="AW809" i="87"/>
  <c r="AR777" i="87"/>
  <c r="AT745" i="87"/>
  <c r="AU681" i="87"/>
  <c r="AW657" i="87"/>
  <c r="AU649" i="87"/>
  <c r="AU617" i="87"/>
  <c r="AU585" i="87"/>
  <c r="AR553" i="87"/>
  <c r="AR521" i="87"/>
  <c r="AV489" i="87"/>
  <c r="AU457" i="87"/>
  <c r="AR425" i="87"/>
  <c r="AY425" i="87" s="1"/>
  <c r="AR393" i="87"/>
  <c r="AW369" i="87"/>
  <c r="AU353" i="87"/>
  <c r="AV289" i="87"/>
  <c r="AS225" i="87"/>
  <c r="AR161" i="87"/>
  <c r="AS97" i="87"/>
  <c r="AR89" i="87"/>
  <c r="AQ25" i="87"/>
  <c r="AY25" i="87" s="1"/>
  <c r="AU1313" i="87"/>
  <c r="AV1121" i="87"/>
  <c r="AV1057" i="87"/>
  <c r="AT1001" i="87"/>
  <c r="AV977" i="87"/>
  <c r="AV937" i="87"/>
  <c r="AV913" i="87"/>
  <c r="AS873" i="87"/>
  <c r="AU849" i="87"/>
  <c r="AR809" i="87"/>
  <c r="AT785" i="87"/>
  <c r="AV745" i="87"/>
  <c r="AQ721" i="87"/>
  <c r="AW681" i="87"/>
  <c r="AW649" i="87"/>
  <c r="AS593" i="87"/>
  <c r="AU553" i="87"/>
  <c r="AU521" i="87"/>
  <c r="AQ489" i="87"/>
  <c r="AY489" i="87" s="1"/>
  <c r="AW457" i="87"/>
  <c r="AU425" i="87"/>
  <c r="AU393" i="87"/>
  <c r="AW353" i="87"/>
  <c r="AV225" i="87"/>
  <c r="AU161" i="87"/>
  <c r="AT89" i="87"/>
  <c r="AS25" i="87"/>
  <c r="AO829" i="14"/>
  <c r="AO789" i="14"/>
  <c r="AO717" i="14"/>
  <c r="AO685" i="14"/>
  <c r="AY1254" i="87"/>
  <c r="AY78" i="87"/>
  <c r="AS1761" i="87"/>
  <c r="AT1641" i="87"/>
  <c r="AW1577" i="87"/>
  <c r="AS1513" i="87"/>
  <c r="AS1449" i="87"/>
  <c r="AR1385" i="87"/>
  <c r="AQ1257" i="87"/>
  <c r="AY1257" i="87" s="1"/>
  <c r="AU1065" i="87"/>
  <c r="R5" i="88"/>
  <c r="AY1076" i="87"/>
  <c r="AO1689" i="14"/>
  <c r="AY1032" i="87"/>
  <c r="AY864" i="87"/>
  <c r="AY1158" i="87"/>
  <c r="AV1761" i="87"/>
  <c r="AR1697" i="87"/>
  <c r="AW1641" i="87"/>
  <c r="AU1577" i="87"/>
  <c r="AU1449" i="87"/>
  <c r="AT1385" i="87"/>
  <c r="AT1321" i="87"/>
  <c r="AV1257" i="87"/>
  <c r="AO1691" i="14"/>
  <c r="AO1701" i="14"/>
  <c r="AY1286" i="87"/>
  <c r="AY398" i="87"/>
  <c r="AW1761" i="87"/>
  <c r="AS1697" i="87"/>
  <c r="AQ1641" i="87"/>
  <c r="AW1513" i="87"/>
  <c r="AV1449" i="87"/>
  <c r="AU1385" i="87"/>
  <c r="AU1321" i="87"/>
  <c r="AW1257" i="87"/>
  <c r="AY1558" i="87"/>
  <c r="AY830" i="87"/>
  <c r="AY773" i="87"/>
  <c r="AY1644" i="87"/>
  <c r="AQ1761" i="87"/>
  <c r="AT1697" i="87"/>
  <c r="AQ1577" i="87"/>
  <c r="AV1513" i="87"/>
  <c r="AW1449" i="87"/>
  <c r="AV1385" i="87"/>
  <c r="AV1321" i="87"/>
  <c r="AR1257" i="87"/>
  <c r="AO1646" i="14"/>
  <c r="AO1617" i="14"/>
  <c r="AO1609" i="14"/>
  <c r="AY1238" i="87"/>
  <c r="AY1101" i="87"/>
  <c r="AY378" i="87"/>
  <c r="AV1697" i="87"/>
  <c r="AS1641" i="87"/>
  <c r="AV1577" i="87"/>
  <c r="AR1513" i="87"/>
  <c r="AY1513" i="87" s="1"/>
  <c r="AR1449" i="87"/>
  <c r="AQ1385" i="87"/>
  <c r="AR1321" i="87"/>
  <c r="AU1257" i="87"/>
  <c r="AV1129" i="87"/>
  <c r="AO1544" i="14"/>
  <c r="AO1512" i="14"/>
  <c r="AO492" i="14"/>
  <c r="AO476" i="14"/>
  <c r="AO468" i="14"/>
  <c r="AO460" i="14"/>
  <c r="AO452" i="14"/>
  <c r="AO444" i="14"/>
  <c r="AO436" i="14"/>
  <c r="AO428" i="14"/>
  <c r="AO420" i="14"/>
  <c r="AO396" i="14"/>
  <c r="AO388" i="14"/>
  <c r="AO364" i="14"/>
  <c r="AO356" i="14"/>
  <c r="AO348" i="14"/>
  <c r="AO340" i="14"/>
  <c r="AO332" i="14"/>
  <c r="AO324" i="14"/>
  <c r="AO308" i="14"/>
  <c r="AO300" i="14"/>
  <c r="AO283" i="14"/>
  <c r="AO275" i="14"/>
  <c r="AO204" i="14"/>
  <c r="AO169" i="14"/>
  <c r="AO145" i="14"/>
  <c r="AO1408" i="14"/>
  <c r="AO960" i="14"/>
  <c r="AO904" i="14"/>
  <c r="AO496" i="14"/>
  <c r="AO440" i="14"/>
  <c r="AO376" i="14"/>
  <c r="AO182" i="14"/>
  <c r="AO134" i="14"/>
  <c r="AO46" i="14"/>
  <c r="AO1427" i="14"/>
  <c r="AO1419" i="14"/>
  <c r="AO1395" i="14"/>
  <c r="AO1363" i="14"/>
  <c r="AO987" i="14"/>
  <c r="AO979" i="14"/>
  <c r="AO947" i="14"/>
  <c r="AO939" i="14"/>
  <c r="AO931" i="14"/>
  <c r="AO923" i="14"/>
  <c r="AO899" i="14"/>
  <c r="AO851" i="14"/>
  <c r="AO507" i="14"/>
  <c r="AO499" i="14"/>
  <c r="AO491" i="14"/>
  <c r="AO475" i="14"/>
  <c r="AO467" i="14"/>
  <c r="AO459" i="14"/>
  <c r="AO451" i="14"/>
  <c r="AO443" i="14"/>
  <c r="AO435" i="14"/>
  <c r="AO419" i="14"/>
  <c r="AO403" i="14"/>
  <c r="AO395" i="14"/>
  <c r="AO387" i="14"/>
  <c r="AO379" i="14"/>
  <c r="AO371" i="14"/>
  <c r="AO363" i="14"/>
  <c r="AO347" i="14"/>
  <c r="AO339" i="14"/>
  <c r="AO331" i="14"/>
  <c r="AO323" i="14"/>
  <c r="AO315" i="14"/>
  <c r="AO299" i="14"/>
  <c r="AO291" i="14"/>
  <c r="AO203" i="14"/>
  <c r="AO113" i="14"/>
  <c r="AO81" i="14"/>
  <c r="AO968" i="14"/>
  <c r="AO920" i="14"/>
  <c r="AO512" i="14"/>
  <c r="AO400" i="14"/>
  <c r="AO336" i="14"/>
  <c r="AO288" i="14"/>
  <c r="AO166" i="14"/>
  <c r="AO126" i="14"/>
  <c r="AO281" i="14"/>
  <c r="AO273" i="14"/>
  <c r="AO176" i="14"/>
  <c r="AO160" i="14"/>
  <c r="AO128" i="14"/>
  <c r="AO120" i="14"/>
  <c r="AO1588" i="14"/>
  <c r="AY1552" i="87"/>
  <c r="AY1072" i="87"/>
  <c r="AY1008" i="87"/>
  <c r="AY840" i="87"/>
  <c r="AY736" i="87"/>
  <c r="AY16" i="87"/>
  <c r="AY1695" i="87"/>
  <c r="AY1575" i="87"/>
  <c r="AY759" i="87"/>
  <c r="AY743" i="87"/>
  <c r="AU1774" i="87"/>
  <c r="AR1710" i="87"/>
  <c r="AR1646" i="87"/>
  <c r="AY710" i="87"/>
  <c r="AT1765" i="87"/>
  <c r="AV1701" i="87"/>
  <c r="AT1629" i="87"/>
  <c r="AY1509" i="87"/>
  <c r="AV1501" i="87"/>
  <c r="AS1309" i="87"/>
  <c r="AT1117" i="87"/>
  <c r="AQ1053" i="87"/>
  <c r="AV1013" i="87"/>
  <c r="AR949" i="87"/>
  <c r="AR885" i="87"/>
  <c r="AV821" i="87"/>
  <c r="AV757" i="87"/>
  <c r="AT693" i="87"/>
  <c r="AS629" i="87"/>
  <c r="AU501" i="87"/>
  <c r="AV437" i="87"/>
  <c r="AV1764" i="87"/>
  <c r="AY1748" i="87"/>
  <c r="AR1620" i="87"/>
  <c r="AT1556" i="87"/>
  <c r="AU1492" i="87"/>
  <c r="AR1428" i="87"/>
  <c r="AT1364" i="87"/>
  <c r="AW1300" i="87"/>
  <c r="AQ1236" i="87"/>
  <c r="AU1172" i="87"/>
  <c r="AY1140" i="87"/>
  <c r="AS1108" i="87"/>
  <c r="AR1044" i="87"/>
  <c r="AY1658" i="87"/>
  <c r="AX1787" i="87"/>
  <c r="AV1787" i="87"/>
  <c r="AU1787" i="87"/>
  <c r="AT1787" i="87"/>
  <c r="AS1787" i="87"/>
  <c r="AR1787" i="87"/>
  <c r="AX1786" i="87"/>
  <c r="AU1786" i="87"/>
  <c r="AT1786" i="87"/>
  <c r="AS1786" i="87"/>
  <c r="AQ1786" i="87"/>
  <c r="AY1786" i="87" s="1"/>
  <c r="AX1769" i="87"/>
  <c r="AT1769" i="87"/>
  <c r="AS1769" i="87"/>
  <c r="AR1769" i="87"/>
  <c r="AW1769" i="87"/>
  <c r="AU1769" i="87"/>
  <c r="AX1705" i="87"/>
  <c r="AS1705" i="87"/>
  <c r="AR1705" i="87"/>
  <c r="AQ1705" i="87"/>
  <c r="AW1705" i="87"/>
  <c r="AV1705" i="87"/>
  <c r="AU1705" i="87"/>
  <c r="AT1705" i="87"/>
  <c r="AX1649" i="87"/>
  <c r="AU1649" i="87"/>
  <c r="AT1649" i="87"/>
  <c r="AS1649" i="87"/>
  <c r="AQ1649" i="87"/>
  <c r="AR1649" i="87"/>
  <c r="AW1649" i="87"/>
  <c r="AV1649" i="87"/>
  <c r="AX1585" i="87"/>
  <c r="AW1585" i="87"/>
  <c r="AV1585" i="87"/>
  <c r="AU1585" i="87"/>
  <c r="AS1585" i="87"/>
  <c r="AQ1585" i="87"/>
  <c r="AX1521" i="87"/>
  <c r="AU1521" i="87"/>
  <c r="AT1521" i="87"/>
  <c r="AS1521" i="87"/>
  <c r="AQ1521" i="87"/>
  <c r="AR1521" i="87"/>
  <c r="AW1521" i="87"/>
  <c r="AX1457" i="87"/>
  <c r="AS1457" i="87"/>
  <c r="AR1457" i="87"/>
  <c r="AQ1457" i="87"/>
  <c r="AV1457" i="87"/>
  <c r="AW1457" i="87"/>
  <c r="AU1457" i="87"/>
  <c r="AT1457" i="87"/>
  <c r="AX1393" i="87"/>
  <c r="AV1393" i="87"/>
  <c r="AU1393" i="87"/>
  <c r="AT1393" i="87"/>
  <c r="AR1393" i="87"/>
  <c r="AS1393" i="87"/>
  <c r="AX1329" i="87"/>
  <c r="AR1329" i="87"/>
  <c r="AY1329" i="87" s="1"/>
  <c r="AW1329" i="87"/>
  <c r="AV1329" i="87"/>
  <c r="AT1329" i="87"/>
  <c r="AU1329" i="87"/>
  <c r="AS1329" i="87"/>
  <c r="AX1265" i="87"/>
  <c r="AR1265" i="87"/>
  <c r="AW1265" i="87"/>
  <c r="AV1265" i="87"/>
  <c r="AS1265" i="87"/>
  <c r="AQ1265" i="87"/>
  <c r="AU1265" i="87"/>
  <c r="AX1201" i="87"/>
  <c r="AV1201" i="87"/>
  <c r="AU1201" i="87"/>
  <c r="AT1201" i="87"/>
  <c r="AS1201" i="87"/>
  <c r="AQ1201" i="87"/>
  <c r="AW1201" i="87"/>
  <c r="AX1137" i="87"/>
  <c r="AQ1137" i="87"/>
  <c r="AW1137" i="87"/>
  <c r="AV1137" i="87"/>
  <c r="AT1137" i="87"/>
  <c r="AU1137" i="87"/>
  <c r="AS1137" i="87"/>
  <c r="AR1137" i="87"/>
  <c r="AX1073" i="87"/>
  <c r="AR1073" i="87"/>
  <c r="AQ1073" i="87"/>
  <c r="AW1073" i="87"/>
  <c r="AU1073" i="87"/>
  <c r="AV1073" i="87"/>
  <c r="AT1073" i="87"/>
  <c r="AS1073" i="87"/>
  <c r="AX1683" i="87"/>
  <c r="AV1683" i="87"/>
  <c r="AU1683" i="87"/>
  <c r="AT1683" i="87"/>
  <c r="AS1683" i="87"/>
  <c r="AQ1683" i="87"/>
  <c r="AX1619" i="87"/>
  <c r="AV1619" i="87"/>
  <c r="AU1619" i="87"/>
  <c r="AT1619" i="87"/>
  <c r="AS1619" i="87"/>
  <c r="AR1619" i="87"/>
  <c r="AX1555" i="87"/>
  <c r="AS1555" i="87"/>
  <c r="AR1555" i="87"/>
  <c r="AQ1555" i="87"/>
  <c r="AV1555" i="87"/>
  <c r="AX1491" i="87"/>
  <c r="AW1491" i="87"/>
  <c r="AV1491" i="87"/>
  <c r="AU1491" i="87"/>
  <c r="AT1491" i="87"/>
  <c r="AS1491" i="87"/>
  <c r="AX1427" i="87"/>
  <c r="AW1427" i="87"/>
  <c r="AV1427" i="87"/>
  <c r="AT1427" i="87"/>
  <c r="AU1427" i="87"/>
  <c r="AS1427" i="87"/>
  <c r="AX1363" i="87"/>
  <c r="AT1363" i="87"/>
  <c r="AS1363" i="87"/>
  <c r="AR1363" i="87"/>
  <c r="AW1363" i="87"/>
  <c r="AX1299" i="87"/>
  <c r="AR1299" i="87"/>
  <c r="AW1299" i="87"/>
  <c r="AV1299" i="87"/>
  <c r="AS1299" i="87"/>
  <c r="AX1171" i="87"/>
  <c r="AT1171" i="87"/>
  <c r="AS1171" i="87"/>
  <c r="AR1171" i="87"/>
  <c r="AQ1171" i="87"/>
  <c r="AX1107" i="87"/>
  <c r="AR1107" i="87"/>
  <c r="AQ1107" i="87"/>
  <c r="AW1107" i="87"/>
  <c r="AU1107" i="87"/>
  <c r="AX1043" i="87"/>
  <c r="AQ1043" i="87"/>
  <c r="AW1043" i="87"/>
  <c r="AV1043" i="87"/>
  <c r="AT1043" i="87"/>
  <c r="AX1690" i="87"/>
  <c r="AT1690" i="87"/>
  <c r="AS1690" i="87"/>
  <c r="AR1690" i="87"/>
  <c r="AQ1690" i="87"/>
  <c r="AX1626" i="87"/>
  <c r="AW1626" i="87"/>
  <c r="AV1626" i="87"/>
  <c r="AU1626" i="87"/>
  <c r="AT1626" i="87"/>
  <c r="AR1626" i="87"/>
  <c r="AX1562" i="87"/>
  <c r="AR1562" i="87"/>
  <c r="AV1562" i="87"/>
  <c r="AX1498" i="87"/>
  <c r="AW1498" i="87"/>
  <c r="AV1498" i="87"/>
  <c r="AR1498" i="87"/>
  <c r="AX1434" i="87"/>
  <c r="AV1434" i="87"/>
  <c r="AT1434" i="87"/>
  <c r="AU1434" i="87"/>
  <c r="AR1434" i="87"/>
  <c r="AX1242" i="87"/>
  <c r="AR1242" i="87"/>
  <c r="AQ1242" i="87"/>
  <c r="AW1242" i="87"/>
  <c r="AV1242" i="87"/>
  <c r="AT1242" i="87"/>
  <c r="AX1178" i="87"/>
  <c r="AW1178" i="87"/>
  <c r="AV1178" i="87"/>
  <c r="AU1178" i="87"/>
  <c r="AS1178" i="87"/>
  <c r="AX1114" i="87"/>
  <c r="AQ1114" i="87"/>
  <c r="AW1114" i="87"/>
  <c r="AV1114" i="87"/>
  <c r="AT1114" i="87"/>
  <c r="AX985" i="87"/>
  <c r="AQ985" i="87"/>
  <c r="AW985" i="87"/>
  <c r="AV985" i="87"/>
  <c r="AT985" i="87"/>
  <c r="AU985" i="87"/>
  <c r="AR985" i="87"/>
  <c r="AX921" i="87"/>
  <c r="AR921" i="87"/>
  <c r="AQ921" i="87"/>
  <c r="AW921" i="87"/>
  <c r="AV921" i="87"/>
  <c r="AT921" i="87"/>
  <c r="AS921" i="87"/>
  <c r="AX857" i="87"/>
  <c r="AW857" i="87"/>
  <c r="AV857" i="87"/>
  <c r="AU857" i="87"/>
  <c r="AT857" i="87"/>
  <c r="AR857" i="87"/>
  <c r="AS857" i="87"/>
  <c r="AX793" i="87"/>
  <c r="AT793" i="87"/>
  <c r="AS793" i="87"/>
  <c r="AR793" i="87"/>
  <c r="AW793" i="87"/>
  <c r="AQ793" i="87"/>
  <c r="AY793" i="87" s="1"/>
  <c r="AV793" i="87"/>
  <c r="AU793" i="87"/>
  <c r="AX729" i="87"/>
  <c r="AV729" i="87"/>
  <c r="AU729" i="87"/>
  <c r="AT729" i="87"/>
  <c r="AR729" i="87"/>
  <c r="AQ729" i="87"/>
  <c r="AX665" i="87"/>
  <c r="AR665" i="87"/>
  <c r="AQ665" i="87"/>
  <c r="AW665" i="87"/>
  <c r="AV665" i="87"/>
  <c r="AU665" i="87"/>
  <c r="AT665" i="87"/>
  <c r="AS665" i="87"/>
  <c r="AX601" i="87"/>
  <c r="AT601" i="87"/>
  <c r="AS601" i="87"/>
  <c r="AR601" i="87"/>
  <c r="AQ601" i="87"/>
  <c r="AW601" i="87"/>
  <c r="AV601" i="87"/>
  <c r="AU601" i="87"/>
  <c r="AX537" i="87"/>
  <c r="AT537" i="87"/>
  <c r="AS537" i="87"/>
  <c r="AR537" i="87"/>
  <c r="AY537" i="87" s="1"/>
  <c r="AQ537" i="87"/>
  <c r="AW537" i="87"/>
  <c r="AV537" i="87"/>
  <c r="AU537" i="87"/>
  <c r="AX473" i="87"/>
  <c r="AT473" i="87"/>
  <c r="AS473" i="87"/>
  <c r="AR473" i="87"/>
  <c r="AW473" i="87"/>
  <c r="AQ473" i="87"/>
  <c r="AV473" i="87"/>
  <c r="AU473" i="87"/>
  <c r="AX409" i="87"/>
  <c r="AR409" i="87"/>
  <c r="AQ409" i="87"/>
  <c r="AW409" i="87"/>
  <c r="AU409" i="87"/>
  <c r="AV409" i="87"/>
  <c r="AT409" i="87"/>
  <c r="AS409" i="87"/>
  <c r="AX844" i="87"/>
  <c r="AR844" i="87"/>
  <c r="AQ844" i="87"/>
  <c r="AW844" i="87"/>
  <c r="AV844" i="87"/>
  <c r="AT844" i="87"/>
  <c r="AX780" i="87"/>
  <c r="AV780" i="87"/>
  <c r="AS780" i="87"/>
  <c r="AR780" i="87"/>
  <c r="AU780" i="87"/>
  <c r="AY780" i="87" s="1"/>
  <c r="AX716" i="87"/>
  <c r="AQ716" i="87"/>
  <c r="AW716" i="87"/>
  <c r="AV716" i="87"/>
  <c r="AT716" i="87"/>
  <c r="AX652" i="87"/>
  <c r="AV652" i="87"/>
  <c r="AU652" i="87"/>
  <c r="AT652" i="87"/>
  <c r="AR652" i="87"/>
  <c r="AX588" i="87"/>
  <c r="AW588" i="87"/>
  <c r="AV588" i="87"/>
  <c r="AU588" i="87"/>
  <c r="AT588" i="87"/>
  <c r="AR588" i="87"/>
  <c r="AX524" i="87"/>
  <c r="AU524" i="87"/>
  <c r="AT524" i="87"/>
  <c r="AS524" i="87"/>
  <c r="AR524" i="87"/>
  <c r="AX460" i="87"/>
  <c r="AR460" i="87"/>
  <c r="AQ460" i="87"/>
  <c r="AW460" i="87"/>
  <c r="AU460" i="87"/>
  <c r="AX396" i="87"/>
  <c r="AW396" i="87"/>
  <c r="AV396" i="87"/>
  <c r="AU396" i="87"/>
  <c r="AS396" i="87"/>
  <c r="AX1003" i="87"/>
  <c r="AT1003" i="87"/>
  <c r="AS1003" i="87"/>
  <c r="AR1003" i="87"/>
  <c r="AQ1003" i="87"/>
  <c r="AW1003" i="87"/>
  <c r="AX939" i="87"/>
  <c r="AW939" i="87"/>
  <c r="AV939" i="87"/>
  <c r="AU939" i="87"/>
  <c r="AS939" i="87"/>
  <c r="AX875" i="87"/>
  <c r="AR875" i="87"/>
  <c r="AQ875" i="87"/>
  <c r="AW875" i="87"/>
  <c r="AU875" i="87"/>
  <c r="AX811" i="87"/>
  <c r="AW811" i="87"/>
  <c r="AV811" i="87"/>
  <c r="AT811" i="87"/>
  <c r="AR811" i="87"/>
  <c r="AS811" i="87"/>
  <c r="AX683" i="87"/>
  <c r="AW683" i="87"/>
  <c r="AV683" i="87"/>
  <c r="AU683" i="87"/>
  <c r="AS683" i="87"/>
  <c r="AX619" i="87"/>
  <c r="AW619" i="87"/>
  <c r="AV619" i="87"/>
  <c r="AU619" i="87"/>
  <c r="AS619" i="87"/>
  <c r="AX555" i="87"/>
  <c r="AV555" i="87"/>
  <c r="AU555" i="87"/>
  <c r="AT555" i="87"/>
  <c r="AS555" i="87"/>
  <c r="AQ555" i="87"/>
  <c r="AX491" i="87"/>
  <c r="AT491" i="87"/>
  <c r="AS491" i="87"/>
  <c r="AR491" i="87"/>
  <c r="AQ491" i="87"/>
  <c r="AW491" i="87"/>
  <c r="AX427" i="87"/>
  <c r="AQ427" i="87"/>
  <c r="AW427" i="87"/>
  <c r="AV427" i="87"/>
  <c r="AT427" i="87"/>
  <c r="AY427" i="87" s="1"/>
  <c r="AX1074" i="87"/>
  <c r="AQ1074" i="87"/>
  <c r="AW1074" i="87"/>
  <c r="AV1074" i="87"/>
  <c r="AT1074" i="87"/>
  <c r="AX1010" i="87"/>
  <c r="AW1010" i="87"/>
  <c r="AV1010" i="87"/>
  <c r="AU1010" i="87"/>
  <c r="AT1010" i="87"/>
  <c r="AR1010" i="87"/>
  <c r="AX946" i="87"/>
  <c r="AR946" i="87"/>
  <c r="AU946" i="87"/>
  <c r="AT946" i="87"/>
  <c r="AY946" i="87" s="1"/>
  <c r="AQ946" i="87"/>
  <c r="AW946" i="87"/>
  <c r="AV946" i="87"/>
  <c r="AX882" i="87"/>
  <c r="AR882" i="87"/>
  <c r="AQ882" i="87"/>
  <c r="AY882" i="87" s="1"/>
  <c r="AW882" i="87"/>
  <c r="AU882" i="87"/>
  <c r="AS882" i="87"/>
  <c r="AX818" i="87"/>
  <c r="AQ818" i="87"/>
  <c r="AW818" i="87"/>
  <c r="AV818" i="87"/>
  <c r="AT818" i="87"/>
  <c r="AY818" i="87" s="1"/>
  <c r="AU818" i="87"/>
  <c r="AR818" i="87"/>
  <c r="AX754" i="87"/>
  <c r="AT754" i="87"/>
  <c r="AS754" i="87"/>
  <c r="AR754" i="87"/>
  <c r="AQ754" i="87"/>
  <c r="AV754" i="87"/>
  <c r="AU754" i="87"/>
  <c r="AW754" i="87"/>
  <c r="AX690" i="87"/>
  <c r="AR690" i="87"/>
  <c r="AQ690" i="87"/>
  <c r="AW690" i="87"/>
  <c r="AV690" i="87"/>
  <c r="AU690" i="87"/>
  <c r="AT690" i="87"/>
  <c r="AS690" i="87"/>
  <c r="AW1765" i="87"/>
  <c r="AQ1701" i="87"/>
  <c r="AW1629" i="87"/>
  <c r="AQ1565" i="87"/>
  <c r="AR1501" i="87"/>
  <c r="AT1053" i="87"/>
  <c r="AQ1013" i="87"/>
  <c r="AU949" i="87"/>
  <c r="AT885" i="87"/>
  <c r="AR821" i="87"/>
  <c r="AY821" i="87" s="1"/>
  <c r="AR757" i="87"/>
  <c r="AV693" i="87"/>
  <c r="AV629" i="87"/>
  <c r="AS565" i="87"/>
  <c r="AR1764" i="87"/>
  <c r="AR1700" i="87"/>
  <c r="AU1620" i="87"/>
  <c r="AW1556" i="87"/>
  <c r="AQ1492" i="87"/>
  <c r="AT1428" i="87"/>
  <c r="AW1364" i="87"/>
  <c r="AQ1300" i="87"/>
  <c r="AY1300" i="87" s="1"/>
  <c r="AT1236" i="87"/>
  <c r="AW1172" i="87"/>
  <c r="AV1108" i="87"/>
  <c r="AU1044" i="87"/>
  <c r="AS980" i="87"/>
  <c r="AS844" i="87"/>
  <c r="AS588" i="87"/>
  <c r="AY588" i="87" s="1"/>
  <c r="AQ396" i="87"/>
  <c r="AY396" i="87" s="1"/>
  <c r="AW1683" i="87"/>
  <c r="AW1555" i="87"/>
  <c r="AQ1427" i="87"/>
  <c r="AS1107" i="87"/>
  <c r="AU1043" i="87"/>
  <c r="AV1003" i="87"/>
  <c r="AU811" i="87"/>
  <c r="AR683" i="87"/>
  <c r="AU491" i="87"/>
  <c r="AR1786" i="87"/>
  <c r="AS1010" i="87"/>
  <c r="AR1585" i="87"/>
  <c r="AW1393" i="87"/>
  <c r="AT1265" i="87"/>
  <c r="AR1774" i="87"/>
  <c r="AU1710" i="87"/>
  <c r="AU1646" i="87"/>
  <c r="AQ1765" i="87"/>
  <c r="AR1701" i="87"/>
  <c r="AR1565" i="87"/>
  <c r="AT1373" i="87"/>
  <c r="AW1117" i="87"/>
  <c r="AU1053" i="87"/>
  <c r="AR1013" i="87"/>
  <c r="AV949" i="87"/>
  <c r="AU885" i="87"/>
  <c r="AS757" i="87"/>
  <c r="AW693" i="87"/>
  <c r="AW629" i="87"/>
  <c r="AT565" i="87"/>
  <c r="AQ501" i="87"/>
  <c r="AS1700" i="87"/>
  <c r="AV1620" i="87"/>
  <c r="AV1556" i="87"/>
  <c r="AR1492" i="87"/>
  <c r="AU1428" i="87"/>
  <c r="AQ1364" i="87"/>
  <c r="AU1300" i="87"/>
  <c r="AU1236" i="87"/>
  <c r="AQ1172" i="87"/>
  <c r="AV1044" i="87"/>
  <c r="AT980" i="87"/>
  <c r="AU844" i="87"/>
  <c r="AW652" i="87"/>
  <c r="AR396" i="87"/>
  <c r="AR1683" i="87"/>
  <c r="AT1555" i="87"/>
  <c r="AR1427" i="87"/>
  <c r="AY1427" i="87" s="1"/>
  <c r="AT1107" i="87"/>
  <c r="AQ811" i="87"/>
  <c r="AT683" i="87"/>
  <c r="AV491" i="87"/>
  <c r="AQ1626" i="87"/>
  <c r="AR1074" i="87"/>
  <c r="AV1769" i="87"/>
  <c r="AT1585" i="87"/>
  <c r="AV1521" i="87"/>
  <c r="AQ1393" i="87"/>
  <c r="AQ1329" i="87"/>
  <c r="AR1201" i="87"/>
  <c r="AQ857" i="87"/>
  <c r="AY1295" i="87"/>
  <c r="AY1135" i="87"/>
  <c r="AV1710" i="87"/>
  <c r="AV1646" i="87"/>
  <c r="AR1765" i="87"/>
  <c r="AS1701" i="87"/>
  <c r="AQ1629" i="87"/>
  <c r="AS1565" i="87"/>
  <c r="AS1501" i="87"/>
  <c r="AQ1181" i="87"/>
  <c r="AQ1117" i="87"/>
  <c r="AV1053" i="87"/>
  <c r="AS1013" i="87"/>
  <c r="AW949" i="87"/>
  <c r="AV885" i="87"/>
  <c r="AS821" i="87"/>
  <c r="AT757" i="87"/>
  <c r="AQ693" i="87"/>
  <c r="AU565" i="87"/>
  <c r="AR501" i="87"/>
  <c r="AS1764" i="87"/>
  <c r="AT1700" i="87"/>
  <c r="AW1620" i="87"/>
  <c r="AQ1556" i="87"/>
  <c r="AS1492" i="87"/>
  <c r="AV1428" i="87"/>
  <c r="AR1364" i="87"/>
  <c r="AS1300" i="87"/>
  <c r="AY1252" i="87"/>
  <c r="AV1236" i="87"/>
  <c r="AR1172" i="87"/>
  <c r="AW1108" i="87"/>
  <c r="AW1044" i="87"/>
  <c r="AU980" i="87"/>
  <c r="AQ652" i="87"/>
  <c r="AS460" i="87"/>
  <c r="AT396" i="87"/>
  <c r="AU1555" i="87"/>
  <c r="AY1251" i="87"/>
  <c r="AW1171" i="87"/>
  <c r="AV1107" i="87"/>
  <c r="AS875" i="87"/>
  <c r="AS1626" i="87"/>
  <c r="AT1498" i="87"/>
  <c r="AU1242" i="87"/>
  <c r="AS1074" i="87"/>
  <c r="AQ1769" i="87"/>
  <c r="AY1769" i="87" s="1"/>
  <c r="AW729" i="87"/>
  <c r="AY1215" i="87"/>
  <c r="AS1774" i="87"/>
  <c r="AW1710" i="87"/>
  <c r="AW1646" i="87"/>
  <c r="AY1222" i="87"/>
  <c r="AT1701" i="87"/>
  <c r="AR1629" i="87"/>
  <c r="AT1565" i="87"/>
  <c r="AT1501" i="87"/>
  <c r="AR1117" i="87"/>
  <c r="AW1053" i="87"/>
  <c r="AT1013" i="87"/>
  <c r="AW885" i="87"/>
  <c r="AT821" i="87"/>
  <c r="AU757" i="87"/>
  <c r="AR693" i="87"/>
  <c r="AQ629" i="87"/>
  <c r="AV565" i="87"/>
  <c r="AS501" i="87"/>
  <c r="AT1764" i="87"/>
  <c r="AU1700" i="87"/>
  <c r="AR1556" i="87"/>
  <c r="AW1428" i="87"/>
  <c r="AT1300" i="87"/>
  <c r="AS1172" i="87"/>
  <c r="AQ1108" i="87"/>
  <c r="AV980" i="87"/>
  <c r="AY956" i="87"/>
  <c r="AR716" i="87"/>
  <c r="AS652" i="87"/>
  <c r="AT460" i="87"/>
  <c r="AQ1299" i="87"/>
  <c r="AU1171" i="87"/>
  <c r="AT875" i="87"/>
  <c r="AR555" i="87"/>
  <c r="AS1242" i="87"/>
  <c r="AU1074" i="87"/>
  <c r="AS729" i="87"/>
  <c r="AY1744" i="87"/>
  <c r="AY1063" i="87"/>
  <c r="AT1774" i="87"/>
  <c r="AQ1710" i="87"/>
  <c r="AQ1646" i="87"/>
  <c r="AY1606" i="87"/>
  <c r="AY966" i="87"/>
  <c r="AY462" i="87"/>
  <c r="AS1765" i="87"/>
  <c r="AU1701" i="87"/>
  <c r="AS1629" i="87"/>
  <c r="AU1565" i="87"/>
  <c r="AU1501" i="87"/>
  <c r="AS1117" i="87"/>
  <c r="AU1013" i="87"/>
  <c r="AQ949" i="87"/>
  <c r="AQ885" i="87"/>
  <c r="AU821" i="87"/>
  <c r="AS693" i="87"/>
  <c r="AR629" i="87"/>
  <c r="AW565" i="87"/>
  <c r="AT501" i="87"/>
  <c r="AU1764" i="87"/>
  <c r="AV1700" i="87"/>
  <c r="AQ1620" i="87"/>
  <c r="AY1620" i="87" s="1"/>
  <c r="AS1556" i="87"/>
  <c r="AT1492" i="87"/>
  <c r="AQ1428" i="87"/>
  <c r="AY1428" i="87" s="1"/>
  <c r="AS1364" i="87"/>
  <c r="AV1300" i="87"/>
  <c r="AW1236" i="87"/>
  <c r="AT1172" i="87"/>
  <c r="AR1108" i="87"/>
  <c r="AQ1044" i="87"/>
  <c r="AW980" i="87"/>
  <c r="AS716" i="87"/>
  <c r="AQ524" i="87"/>
  <c r="AV460" i="87"/>
  <c r="AW1787" i="87"/>
  <c r="AQ1619" i="87"/>
  <c r="AU1299" i="87"/>
  <c r="AV1171" i="87"/>
  <c r="AQ939" i="87"/>
  <c r="AV875" i="87"/>
  <c r="AW555" i="87"/>
  <c r="AW1690" i="87"/>
  <c r="AT1562" i="87"/>
  <c r="AR1114" i="87"/>
  <c r="AQ332" i="87"/>
  <c r="AW204" i="87"/>
  <c r="AV140" i="87"/>
  <c r="AY124" i="87"/>
  <c r="AU68" i="87"/>
  <c r="AQ1747" i="87"/>
  <c r="AY1747" i="87" s="1"/>
  <c r="AY1699" i="87"/>
  <c r="AY1067" i="87"/>
  <c r="AQ371" i="87"/>
  <c r="AY371" i="87" s="1"/>
  <c r="AW243" i="87"/>
  <c r="AU179" i="87"/>
  <c r="AT115" i="87"/>
  <c r="AY1754" i="87"/>
  <c r="AV1714" i="87"/>
  <c r="AU1650" i="87"/>
  <c r="AR1586" i="87"/>
  <c r="AT1522" i="87"/>
  <c r="AT1458" i="87"/>
  <c r="AR1394" i="87"/>
  <c r="AV1330" i="87"/>
  <c r="AW1266" i="87"/>
  <c r="AW1202" i="87"/>
  <c r="AS1138" i="87"/>
  <c r="AV1729" i="87"/>
  <c r="AX354" i="87"/>
  <c r="AQ354" i="87"/>
  <c r="AY354" i="87" s="1"/>
  <c r="AW354" i="87"/>
  <c r="AV354" i="87"/>
  <c r="AT354" i="87"/>
  <c r="AX290" i="87"/>
  <c r="AQ290" i="87"/>
  <c r="AY290" i="87" s="1"/>
  <c r="AW290" i="87"/>
  <c r="AV290" i="87"/>
  <c r="AT290" i="87"/>
  <c r="AX226" i="87"/>
  <c r="AW226" i="87"/>
  <c r="AV226" i="87"/>
  <c r="AU226" i="87"/>
  <c r="AT226" i="87"/>
  <c r="AR226" i="87"/>
  <c r="AX162" i="87"/>
  <c r="AU162" i="87"/>
  <c r="AT162" i="87"/>
  <c r="AS162" i="87"/>
  <c r="AR162" i="87"/>
  <c r="AQ162" i="87"/>
  <c r="AY162" i="87" s="1"/>
  <c r="AX98" i="87"/>
  <c r="AT98" i="87"/>
  <c r="AS98" i="87"/>
  <c r="AR98" i="87"/>
  <c r="AW98" i="87"/>
  <c r="AX34" i="87"/>
  <c r="AR34" i="87"/>
  <c r="AQ34" i="87"/>
  <c r="AY34" i="87" s="1"/>
  <c r="AW34" i="87"/>
  <c r="AU34" i="87"/>
  <c r="AX223" i="87"/>
  <c r="AW223" i="87"/>
  <c r="AV223" i="87"/>
  <c r="AU223" i="87"/>
  <c r="AT223" i="87"/>
  <c r="AR223" i="87"/>
  <c r="AX63" i="87"/>
  <c r="AT63" i="87"/>
  <c r="AS63" i="87"/>
  <c r="AR63" i="87"/>
  <c r="AW63" i="87"/>
  <c r="AS332" i="87"/>
  <c r="AS268" i="87"/>
  <c r="AQ140" i="87"/>
  <c r="AW68" i="87"/>
  <c r="AS371" i="87"/>
  <c r="AU307" i="87"/>
  <c r="AW179" i="87"/>
  <c r="AV115" i="87"/>
  <c r="AT51" i="87"/>
  <c r="AQ1714" i="87"/>
  <c r="AV1650" i="87"/>
  <c r="AT1586" i="87"/>
  <c r="AV1458" i="87"/>
  <c r="AT1394" i="87"/>
  <c r="AR1330" i="87"/>
  <c r="AR1202" i="87"/>
  <c r="AU1138" i="87"/>
  <c r="AS226" i="87"/>
  <c r="AU98" i="87"/>
  <c r="AV34" i="87"/>
  <c r="AY1185" i="87"/>
  <c r="AS1097" i="87"/>
  <c r="AR625" i="87"/>
  <c r="AS561" i="87"/>
  <c r="AR497" i="87"/>
  <c r="AQ433" i="87"/>
  <c r="AQ369" i="87"/>
  <c r="AU65" i="87"/>
  <c r="AT332" i="87"/>
  <c r="AT268" i="87"/>
  <c r="AR204" i="87"/>
  <c r="AR140" i="87"/>
  <c r="AQ68" i="87"/>
  <c r="AY68" i="87" s="1"/>
  <c r="AS1747" i="87"/>
  <c r="AY411" i="87"/>
  <c r="AT371" i="87"/>
  <c r="AV307" i="87"/>
  <c r="AR243" i="87"/>
  <c r="AQ179" i="87"/>
  <c r="AY179" i="87" s="1"/>
  <c r="AW115" i="87"/>
  <c r="AU51" i="87"/>
  <c r="AY1738" i="87"/>
  <c r="AW1650" i="87"/>
  <c r="AU1586" i="87"/>
  <c r="AW1522" i="87"/>
  <c r="AW1458" i="87"/>
  <c r="AU1394" i="87"/>
  <c r="AQ1266" i="87"/>
  <c r="AY1266" i="87" s="1"/>
  <c r="AS1202" i="87"/>
  <c r="AV1138" i="87"/>
  <c r="AR354" i="87"/>
  <c r="AQ226" i="87"/>
  <c r="AV98" i="87"/>
  <c r="AV1481" i="87"/>
  <c r="AW1161" i="87"/>
  <c r="AW689" i="87"/>
  <c r="AS625" i="87"/>
  <c r="AQ329" i="87"/>
  <c r="AS201" i="87"/>
  <c r="AU332" i="87"/>
  <c r="AU268" i="87"/>
  <c r="AS204" i="87"/>
  <c r="AR68" i="87"/>
  <c r="AT1747" i="87"/>
  <c r="AY899" i="87"/>
  <c r="AU371" i="87"/>
  <c r="AW307" i="87"/>
  <c r="AS243" i="87"/>
  <c r="AQ115" i="87"/>
  <c r="AV51" i="87"/>
  <c r="AR1714" i="87"/>
  <c r="AQ1650" i="87"/>
  <c r="AV1586" i="87"/>
  <c r="AV1522" i="87"/>
  <c r="AQ1458" i="87"/>
  <c r="AV1394" i="87"/>
  <c r="AU1266" i="87"/>
  <c r="AT1202" i="87"/>
  <c r="AS354" i="87"/>
  <c r="AR290" i="87"/>
  <c r="AQ98" i="87"/>
  <c r="AS1289" i="87"/>
  <c r="AQ689" i="87"/>
  <c r="AR329" i="87"/>
  <c r="AT201" i="87"/>
  <c r="AV332" i="87"/>
  <c r="AV268" i="87"/>
  <c r="AT204" i="87"/>
  <c r="AS140" i="87"/>
  <c r="AU1747" i="87"/>
  <c r="AV371" i="87"/>
  <c r="AQ307" i="87"/>
  <c r="AT243" i="87"/>
  <c r="AR179" i="87"/>
  <c r="AR115" i="87"/>
  <c r="AW51" i="87"/>
  <c r="AS1714" i="87"/>
  <c r="AR1650" i="87"/>
  <c r="AW1586" i="87"/>
  <c r="AQ1522" i="87"/>
  <c r="AR1458" i="87"/>
  <c r="AW1394" i="87"/>
  <c r="AS1266" i="87"/>
  <c r="AU1202" i="87"/>
  <c r="AW1138" i="87"/>
  <c r="AU354" i="87"/>
  <c r="AS290" i="87"/>
  <c r="AU63" i="87"/>
  <c r="AX1793" i="87"/>
  <c r="AT1793" i="87"/>
  <c r="AS1793" i="87"/>
  <c r="AR1793" i="87"/>
  <c r="AQ1793" i="87"/>
  <c r="AY1793" i="87" s="1"/>
  <c r="AX1729" i="87"/>
  <c r="AU1729" i="87"/>
  <c r="AT1729" i="87"/>
  <c r="AS1729" i="87"/>
  <c r="AQ1729" i="87"/>
  <c r="AX1609" i="87"/>
  <c r="AQ1609" i="87"/>
  <c r="AX1545" i="87"/>
  <c r="AW1545" i="87"/>
  <c r="AX1481" i="87"/>
  <c r="AT1481" i="87"/>
  <c r="AX1417" i="87"/>
  <c r="AT1417" i="87"/>
  <c r="AX1353" i="87"/>
  <c r="AS1353" i="87"/>
  <c r="AX1289" i="87"/>
  <c r="AU1289" i="87"/>
  <c r="AX1225" i="87"/>
  <c r="AS1225" i="87"/>
  <c r="AX1161" i="87"/>
  <c r="AV1161" i="87"/>
  <c r="AU1161" i="87"/>
  <c r="AT1161" i="87"/>
  <c r="AS1161" i="87"/>
  <c r="AQ1161" i="87"/>
  <c r="AX1097" i="87"/>
  <c r="AT1097" i="87"/>
  <c r="AR1097" i="87"/>
  <c r="AQ1097" i="87"/>
  <c r="AW1097" i="87"/>
  <c r="AU1097" i="87"/>
  <c r="AX1033" i="87"/>
  <c r="AW1033" i="87"/>
  <c r="AV1033" i="87"/>
  <c r="AU1033" i="87"/>
  <c r="AT1033" i="87"/>
  <c r="AR1033" i="87"/>
  <c r="AX1009" i="87"/>
  <c r="AV1009" i="87"/>
  <c r="AT1009" i="87"/>
  <c r="AX945" i="87"/>
  <c r="AT945" i="87"/>
  <c r="AX881" i="87"/>
  <c r="AR881" i="87"/>
  <c r="AV881" i="87"/>
  <c r="AX817" i="87"/>
  <c r="AR817" i="87"/>
  <c r="AQ817" i="87"/>
  <c r="AV817" i="87"/>
  <c r="AX753" i="87"/>
  <c r="AT753" i="87"/>
  <c r="AR753" i="87"/>
  <c r="AX689" i="87"/>
  <c r="AV689" i="87"/>
  <c r="AU689" i="87"/>
  <c r="AT689" i="87"/>
  <c r="AR689" i="87"/>
  <c r="AX625" i="87"/>
  <c r="AQ625" i="87"/>
  <c r="AW625" i="87"/>
  <c r="AV625" i="87"/>
  <c r="AT625" i="87"/>
  <c r="AX561" i="87"/>
  <c r="AQ561" i="87"/>
  <c r="AW561" i="87"/>
  <c r="AV561" i="87"/>
  <c r="AT561" i="87"/>
  <c r="AX497" i="87"/>
  <c r="AW497" i="87"/>
  <c r="AV497" i="87"/>
  <c r="AU497" i="87"/>
  <c r="AS497" i="87"/>
  <c r="AX433" i="87"/>
  <c r="AV433" i="87"/>
  <c r="AU433" i="87"/>
  <c r="AT433" i="87"/>
  <c r="AR433" i="87"/>
  <c r="AX369" i="87"/>
  <c r="AV369" i="87"/>
  <c r="AU369" i="87"/>
  <c r="AT369" i="87"/>
  <c r="AR369" i="87"/>
  <c r="AX970" i="87"/>
  <c r="AV970" i="87"/>
  <c r="AU970" i="87"/>
  <c r="AT970" i="87"/>
  <c r="AS970" i="87"/>
  <c r="AQ970" i="87"/>
  <c r="AX906" i="87"/>
  <c r="AW906" i="87"/>
  <c r="AV906" i="87"/>
  <c r="AU906" i="87"/>
  <c r="AT906" i="87"/>
  <c r="AX842" i="87"/>
  <c r="AU842" i="87"/>
  <c r="AT842" i="87"/>
  <c r="AS842" i="87"/>
  <c r="AQ842" i="87"/>
  <c r="AX714" i="87"/>
  <c r="AV714" i="87"/>
  <c r="AU714" i="87"/>
  <c r="AT714" i="87"/>
  <c r="AR714" i="87"/>
  <c r="AX586" i="87"/>
  <c r="AU586" i="87"/>
  <c r="AT586" i="87"/>
  <c r="AS586" i="87"/>
  <c r="AR586" i="87"/>
  <c r="AX522" i="87"/>
  <c r="AS522" i="87"/>
  <c r="AR522" i="87"/>
  <c r="AQ522" i="87"/>
  <c r="AY522" i="87" s="1"/>
  <c r="AV522" i="87"/>
  <c r="AX458" i="87"/>
  <c r="AW458" i="87"/>
  <c r="AV458" i="87"/>
  <c r="AU458" i="87"/>
  <c r="AS458" i="87"/>
  <c r="AY458" i="87" s="1"/>
  <c r="AX394" i="87"/>
  <c r="AV394" i="87"/>
  <c r="AU394" i="87"/>
  <c r="AT394" i="87"/>
  <c r="AS394" i="87"/>
  <c r="AQ394" i="87"/>
  <c r="AY394" i="87" s="1"/>
  <c r="AX329" i="87"/>
  <c r="AW329" i="87"/>
  <c r="AU329" i="87"/>
  <c r="AV329" i="87"/>
  <c r="AS329" i="87"/>
  <c r="AX265" i="87"/>
  <c r="AR265" i="87"/>
  <c r="AQ265" i="87"/>
  <c r="AY265" i="87" s="1"/>
  <c r="AW265" i="87"/>
  <c r="AU265" i="87"/>
  <c r="AX201" i="87"/>
  <c r="AR201" i="87"/>
  <c r="AQ201" i="87"/>
  <c r="AW201" i="87"/>
  <c r="AU201" i="87"/>
  <c r="AX129" i="87"/>
  <c r="AT129" i="87"/>
  <c r="AS129" i="87"/>
  <c r="AR129" i="87"/>
  <c r="AW129" i="87"/>
  <c r="AX65" i="87"/>
  <c r="AT65" i="87"/>
  <c r="AS65" i="87"/>
  <c r="AR65" i="87"/>
  <c r="AY65" i="87" s="1"/>
  <c r="AW65" i="87"/>
  <c r="AV65" i="87"/>
  <c r="AO1158" i="14"/>
  <c r="AO1541" i="14"/>
  <c r="AO1517" i="14"/>
  <c r="AO1493" i="14"/>
  <c r="AO1485" i="14"/>
  <c r="AO1157" i="14"/>
  <c r="AO1356" i="14"/>
  <c r="AO1212" i="14"/>
  <c r="AO1577" i="14"/>
  <c r="AO1561" i="14"/>
  <c r="AO1545" i="14"/>
  <c r="AO1505" i="14"/>
  <c r="AO1497" i="14"/>
  <c r="AO1511" i="14"/>
  <c r="AY642" i="87"/>
  <c r="AS314" i="87"/>
  <c r="AO1692" i="14"/>
  <c r="AO1558" i="14"/>
  <c r="AO1550" i="14"/>
  <c r="AO1534" i="14"/>
  <c r="AO1526" i="14"/>
  <c r="AO1502" i="14"/>
  <c r="AO1494" i="14"/>
  <c r="AO1478" i="14"/>
  <c r="AO1389" i="14"/>
  <c r="AO1337" i="14"/>
  <c r="AO1536" i="14"/>
  <c r="AO1520" i="14"/>
  <c r="AO1496" i="14"/>
  <c r="AO1480" i="14"/>
  <c r="AO1448" i="14"/>
  <c r="AO1432" i="14"/>
  <c r="AO1424" i="14"/>
  <c r="AO1416" i="14"/>
  <c r="AO1392" i="14"/>
  <c r="AO1384" i="14"/>
  <c r="AO1368" i="14"/>
  <c r="AU314" i="87"/>
  <c r="AO1663" i="14"/>
  <c r="AO1631" i="14"/>
  <c r="AO1559" i="14"/>
  <c r="AO1535" i="14"/>
  <c r="AO1503" i="14"/>
  <c r="AO1471" i="14"/>
  <c r="AO1383" i="14"/>
  <c r="AO1479" i="14"/>
  <c r="AO1359" i="14"/>
  <c r="AO1167" i="14"/>
  <c r="AO1686" i="14"/>
  <c r="AO1460" i="14"/>
  <c r="AO1164" i="14"/>
  <c r="AO996" i="14"/>
  <c r="AO964" i="14"/>
  <c r="AO956" i="14"/>
  <c r="AW314" i="87"/>
  <c r="AO1567" i="14"/>
  <c r="AO1713" i="14"/>
  <c r="AO1414" i="14"/>
  <c r="AO1742" i="14"/>
  <c r="AO1710" i="14"/>
  <c r="AO1709" i="14"/>
  <c r="AO1604" i="14"/>
  <c r="AO1324" i="14"/>
  <c r="AO1139" i="14"/>
  <c r="AO1083" i="14"/>
  <c r="AO971" i="14"/>
  <c r="AQ314" i="87"/>
  <c r="AO1231" i="14"/>
  <c r="AO1278" i="14"/>
  <c r="AR314" i="87"/>
  <c r="AY185" i="87"/>
  <c r="AO804" i="14"/>
  <c r="AO748" i="14"/>
  <c r="AO684" i="14"/>
  <c r="AO628" i="14"/>
  <c r="AO824" i="14"/>
  <c r="AO755" i="14"/>
  <c r="AO723" i="14"/>
  <c r="AO691" i="14"/>
  <c r="AO627" i="14"/>
  <c r="AO752" i="14"/>
  <c r="AO753" i="14"/>
  <c r="AO617" i="14"/>
  <c r="AO823" i="14"/>
  <c r="AO807" i="14"/>
  <c r="AO783" i="14"/>
  <c r="AO775" i="14"/>
  <c r="AO719" i="14"/>
  <c r="AO768" i="14"/>
  <c r="AO720" i="14"/>
  <c r="AO830" i="14"/>
  <c r="AO806" i="14"/>
  <c r="AO790" i="14"/>
  <c r="AO750" i="14"/>
  <c r="AO718" i="14"/>
  <c r="AO630" i="14"/>
  <c r="AO622" i="14"/>
  <c r="AO1685" i="14"/>
  <c r="AO821" i="14"/>
  <c r="AO813" i="14"/>
  <c r="AO805" i="14"/>
  <c r="AO797" i="14"/>
  <c r="AO749" i="14"/>
  <c r="AO733" i="14"/>
  <c r="AO629" i="14"/>
  <c r="AO621" i="14"/>
  <c r="AO776" i="14"/>
  <c r="AO624" i="14"/>
  <c r="AO924" i="14"/>
  <c r="AO564" i="14"/>
  <c r="AO556" i="14"/>
  <c r="AO548" i="14"/>
  <c r="AO516" i="14"/>
  <c r="AO484" i="14"/>
  <c r="AO412" i="14"/>
  <c r="AO544" i="14"/>
  <c r="AO320" i="14"/>
  <c r="AO995" i="14"/>
  <c r="AO963" i="14"/>
  <c r="AO955" i="14"/>
  <c r="AO915" i="14"/>
  <c r="AO483" i="14"/>
  <c r="AO427" i="14"/>
  <c r="AO355" i="14"/>
  <c r="AO560" i="14"/>
  <c r="AO456" i="14"/>
  <c r="AO80" i="14"/>
  <c r="AO56" i="14"/>
  <c r="AO48" i="14"/>
  <c r="AO513" i="14"/>
  <c r="AO465" i="14"/>
  <c r="AO441" i="14"/>
  <c r="AO417" i="14"/>
  <c r="AO329" i="14"/>
  <c r="AO280" i="14"/>
  <c r="AO424" i="14"/>
  <c r="AO304" i="14"/>
  <c r="AO1473" i="14"/>
  <c r="AO1417" i="14"/>
  <c r="AO1409" i="14"/>
  <c r="AO1385" i="14"/>
  <c r="AO1345" i="14"/>
  <c r="AO1209" i="14"/>
  <c r="AO1161" i="14"/>
  <c r="AO1137" i="14"/>
  <c r="AO1057" i="14"/>
  <c r="AO1049" i="14"/>
  <c r="AO1025" i="14"/>
  <c r="AO1009" i="14"/>
  <c r="AO1001" i="14"/>
  <c r="AO993" i="14"/>
  <c r="AO985" i="14"/>
  <c r="AO977" i="14"/>
  <c r="AO969" i="14"/>
  <c r="AO945" i="14"/>
  <c r="AO937" i="14"/>
  <c r="AO929" i="14"/>
  <c r="AO921" i="14"/>
  <c r="AO913" i="14"/>
  <c r="AO905" i="14"/>
  <c r="AO537" i="14"/>
  <c r="AO529" i="14"/>
  <c r="AO521" i="14"/>
  <c r="AO489" i="14"/>
  <c r="AO481" i="14"/>
  <c r="AO473" i="14"/>
  <c r="AO457" i="14"/>
  <c r="AO449" i="14"/>
  <c r="AO433" i="14"/>
  <c r="AO425" i="14"/>
  <c r="AO409" i="14"/>
  <c r="AO385" i="14"/>
  <c r="AO369" i="14"/>
  <c r="AO361" i="14"/>
  <c r="AO353" i="14"/>
  <c r="AO345" i="14"/>
  <c r="AO337" i="14"/>
  <c r="AO321" i="14"/>
  <c r="AO297" i="14"/>
  <c r="AO289" i="14"/>
  <c r="AO209" i="14"/>
  <c r="AO201" i="14"/>
  <c r="AO193" i="14"/>
  <c r="AO185" i="14"/>
  <c r="AO1440" i="14"/>
  <c r="AO984" i="14"/>
  <c r="AO936" i="14"/>
  <c r="AO488" i="14"/>
  <c r="AO432" i="14"/>
  <c r="AO368" i="14"/>
  <c r="AO192" i="14"/>
  <c r="AO78" i="14"/>
  <c r="AO1431" i="14"/>
  <c r="AO1084" i="14"/>
  <c r="AO1076" i="14"/>
  <c r="AO1099" i="14"/>
  <c r="AO1097" i="14"/>
  <c r="AO1081" i="14"/>
  <c r="AO1095" i="14"/>
  <c r="AO1079" i="14"/>
  <c r="AO1144" i="14"/>
  <c r="AO1094" i="14"/>
  <c r="AO1078" i="14"/>
  <c r="AO1093" i="14"/>
  <c r="AO1077" i="14"/>
  <c r="AO1080" i="14"/>
  <c r="AO1228" i="14"/>
  <c r="AO1052" i="14"/>
  <c r="AO1028" i="14"/>
  <c r="AO1020" i="14"/>
  <c r="AO1012" i="14"/>
  <c r="AO1004" i="14"/>
  <c r="AO868" i="14"/>
  <c r="AO524" i="14"/>
  <c r="AO268" i="14"/>
  <c r="AO260" i="14"/>
  <c r="AO1056" i="14"/>
  <c r="AO867" i="14"/>
  <c r="AO563" i="14"/>
  <c r="AO267" i="14"/>
  <c r="AO259" i="14"/>
  <c r="AO1024" i="14"/>
  <c r="AO520" i="14"/>
  <c r="AO865" i="14"/>
  <c r="AO849" i="14"/>
  <c r="AO569" i="14"/>
  <c r="AO561" i="14"/>
  <c r="AO272" i="14"/>
  <c r="AO265" i="14"/>
  <c r="AO1048" i="14"/>
  <c r="AO1032" i="14"/>
  <c r="AO1583" i="14"/>
  <c r="AO871" i="14"/>
  <c r="AO270" i="14"/>
  <c r="AO262" i="14"/>
  <c r="AO264" i="14"/>
  <c r="AO1390" i="14"/>
  <c r="AO1134" i="14"/>
  <c r="AO870" i="14"/>
  <c r="AO261" i="14"/>
  <c r="AO1349" i="14"/>
  <c r="AO869" i="14"/>
  <c r="AO565" i="14"/>
  <c r="AO557" i="14"/>
  <c r="AO549" i="14"/>
  <c r="AO269" i="14"/>
  <c r="AO1128" i="14"/>
  <c r="AO1016" i="14"/>
  <c r="AO528" i="14"/>
  <c r="AO1116" i="14"/>
  <c r="AO1108" i="14"/>
  <c r="AO860" i="14"/>
  <c r="AO252" i="14"/>
  <c r="AO864" i="14"/>
  <c r="AO243" i="14"/>
  <c r="AO249" i="14"/>
  <c r="AO1584" i="14"/>
  <c r="AO254" i="14"/>
  <c r="AO246" i="14"/>
  <c r="AO861" i="14"/>
  <c r="AO212" i="14"/>
  <c r="AX1489" i="87"/>
  <c r="AT1489" i="87"/>
  <c r="AS1489" i="87"/>
  <c r="AR1489" i="87"/>
  <c r="AQ1489" i="87"/>
  <c r="AW1489" i="87"/>
  <c r="AV1489" i="87"/>
  <c r="AX641" i="87"/>
  <c r="AQ641" i="87"/>
  <c r="AW641" i="87"/>
  <c r="AV641" i="87"/>
  <c r="AU641" i="87"/>
  <c r="AT641" i="87"/>
  <c r="AS641" i="87"/>
  <c r="AX1567" i="87"/>
  <c r="AS1567" i="87"/>
  <c r="AX1071" i="87"/>
  <c r="AU1071" i="87"/>
  <c r="AS1071" i="87"/>
  <c r="AQ1071" i="87"/>
  <c r="AY1071" i="87" s="1"/>
  <c r="AX815" i="87"/>
  <c r="AW815" i="87"/>
  <c r="AT815" i="87"/>
  <c r="AS815" i="87"/>
  <c r="R20" i="88"/>
  <c r="AN40" i="14"/>
  <c r="AM40" i="14"/>
  <c r="AL40" i="14"/>
  <c r="AK40" i="14"/>
  <c r="AJ40" i="14"/>
  <c r="AI40" i="14"/>
  <c r="AH40" i="14"/>
  <c r="AG40" i="14"/>
  <c r="AK1269" i="14"/>
  <c r="AJ1269" i="14"/>
  <c r="AG1269" i="14"/>
  <c r="AN1269" i="14"/>
  <c r="AM1269" i="14"/>
  <c r="AL1269" i="14"/>
  <c r="AH1269" i="14"/>
  <c r="AI1269" i="14"/>
  <c r="AJ1418" i="14"/>
  <c r="AI1418" i="14"/>
  <c r="AN1418" i="14"/>
  <c r="AM1418" i="14"/>
  <c r="AL1418" i="14"/>
  <c r="AK1418" i="14"/>
  <c r="AG1418" i="14"/>
  <c r="AH1418" i="14"/>
  <c r="AN906" i="14"/>
  <c r="AM906" i="14"/>
  <c r="AL906" i="14"/>
  <c r="AK906" i="14"/>
  <c r="AJ906" i="14"/>
  <c r="AI906" i="14"/>
  <c r="AH906" i="14"/>
  <c r="AG906" i="14"/>
  <c r="AO906" i="14" s="1"/>
  <c r="AH842" i="14"/>
  <c r="AG842" i="14"/>
  <c r="AN842" i="14"/>
  <c r="AM842" i="14"/>
  <c r="AL842" i="14"/>
  <c r="AK842" i="14"/>
  <c r="AJ842" i="14"/>
  <c r="AI842" i="14"/>
  <c r="AH650" i="14"/>
  <c r="AG650" i="14"/>
  <c r="AN650" i="14"/>
  <c r="AM650" i="14"/>
  <c r="AL650" i="14"/>
  <c r="AK650" i="14"/>
  <c r="AJ650" i="14"/>
  <c r="AI650" i="14"/>
  <c r="AN330" i="14"/>
  <c r="AM330" i="14"/>
  <c r="AL330" i="14"/>
  <c r="AK330" i="14"/>
  <c r="AJ330" i="14"/>
  <c r="AI330" i="14"/>
  <c r="AH330" i="14"/>
  <c r="AG330" i="14"/>
  <c r="AN74" i="14"/>
  <c r="AM74" i="14"/>
  <c r="AL74" i="14"/>
  <c r="AK74" i="14"/>
  <c r="AJ74" i="14"/>
  <c r="AI74" i="14"/>
  <c r="AH74" i="14"/>
  <c r="AG74" i="14"/>
  <c r="AO74" i="14" s="1"/>
  <c r="AN10" i="14"/>
  <c r="AM10" i="14"/>
  <c r="AL10" i="14"/>
  <c r="AK10" i="14"/>
  <c r="AJ10" i="14"/>
  <c r="AI10" i="14"/>
  <c r="AH10" i="14"/>
  <c r="AG10" i="14"/>
  <c r="AH632" i="14"/>
  <c r="AG632" i="14"/>
  <c r="AN632" i="14"/>
  <c r="AM632" i="14"/>
  <c r="AL632" i="14"/>
  <c r="AK632" i="14"/>
  <c r="AJ632" i="14"/>
  <c r="AI632" i="14"/>
  <c r="AX1678" i="87"/>
  <c r="AU1678" i="87"/>
  <c r="AS1678" i="87"/>
  <c r="AR1678" i="87"/>
  <c r="AQ1678" i="87"/>
  <c r="AW1678" i="87"/>
  <c r="AX1233" i="87"/>
  <c r="AW1233" i="87"/>
  <c r="AV1233" i="87"/>
  <c r="AU1233" i="87"/>
  <c r="AT1233" i="87"/>
  <c r="AS1233" i="87"/>
  <c r="AR1233" i="87"/>
  <c r="AX1247" i="87"/>
  <c r="AT1247" i="87"/>
  <c r="AR1247" i="87"/>
  <c r="AW1247" i="87"/>
  <c r="AX687" i="87"/>
  <c r="AS687" i="87"/>
  <c r="AQ687" i="87"/>
  <c r="AW687" i="87"/>
  <c r="AV687" i="87"/>
  <c r="AX22" i="87"/>
  <c r="AQ22" i="87"/>
  <c r="AY22" i="87" s="1"/>
  <c r="AV22" i="87"/>
  <c r="AU22" i="87"/>
  <c r="AT22" i="87"/>
  <c r="AS22" i="87"/>
  <c r="AG1674" i="14"/>
  <c r="AN1674" i="14"/>
  <c r="AK1674" i="14"/>
  <c r="AJ1674" i="14"/>
  <c r="AI1674" i="14"/>
  <c r="AH1674" i="14"/>
  <c r="AM1674" i="14"/>
  <c r="AL1674" i="14"/>
  <c r="AN394" i="14"/>
  <c r="AM394" i="14"/>
  <c r="AL394" i="14"/>
  <c r="AK394" i="14"/>
  <c r="AJ394" i="14"/>
  <c r="AI394" i="14"/>
  <c r="AH394" i="14"/>
  <c r="AG394" i="14"/>
  <c r="AF9" i="85"/>
  <c r="U9" i="88" s="1"/>
  <c r="AE9" i="85"/>
  <c r="T9" i="88" s="1"/>
  <c r="AU1624" i="87"/>
  <c r="AY1592" i="87"/>
  <c r="AS1560" i="87"/>
  <c r="AS1496" i="87"/>
  <c r="AQ1432" i="87"/>
  <c r="AW1368" i="87"/>
  <c r="AV1304" i="87"/>
  <c r="AV1240" i="87"/>
  <c r="AT1176" i="87"/>
  <c r="AT1112" i="87"/>
  <c r="AY1080" i="87"/>
  <c r="AY952" i="87"/>
  <c r="AY744" i="87"/>
  <c r="AQ1567" i="87"/>
  <c r="AQ1503" i="87"/>
  <c r="AY1503" i="87" s="1"/>
  <c r="AR1439" i="87"/>
  <c r="AQ1311" i="87"/>
  <c r="AS1247" i="87"/>
  <c r="AY1247" i="87" s="1"/>
  <c r="AQ1119" i="87"/>
  <c r="AV1071" i="87"/>
  <c r="AU943" i="87"/>
  <c r="AQ1614" i="87"/>
  <c r="AU222" i="87"/>
  <c r="AX1791" i="87"/>
  <c r="AW1791" i="87"/>
  <c r="AX1727" i="87"/>
  <c r="AS1727" i="87"/>
  <c r="AY1727" i="87" s="1"/>
  <c r="AX1798" i="87"/>
  <c r="AU1798" i="87"/>
  <c r="AT1798" i="87"/>
  <c r="AS1798" i="87"/>
  <c r="AR1798" i="87"/>
  <c r="AX1734" i="87"/>
  <c r="AQ1734" i="87"/>
  <c r="AY1734" i="87" s="1"/>
  <c r="AW1734" i="87"/>
  <c r="AV1734" i="87"/>
  <c r="AU1734" i="87"/>
  <c r="AX1387" i="87"/>
  <c r="AQ1387" i="87"/>
  <c r="AW1387" i="87"/>
  <c r="AV1387" i="87"/>
  <c r="AU1387" i="87"/>
  <c r="AT1387" i="87"/>
  <c r="AS1387" i="87"/>
  <c r="AX1323" i="87"/>
  <c r="AW1323" i="87"/>
  <c r="AV1323" i="87"/>
  <c r="AU1323" i="87"/>
  <c r="AT1323" i="87"/>
  <c r="AS1323" i="87"/>
  <c r="AQ1323" i="87"/>
  <c r="AY1323" i="87" s="1"/>
  <c r="R25" i="88"/>
  <c r="AX953" i="87"/>
  <c r="AT953" i="87"/>
  <c r="AS953" i="87"/>
  <c r="AR953" i="87"/>
  <c r="AQ953" i="87"/>
  <c r="AW953" i="87"/>
  <c r="AV953" i="87"/>
  <c r="AX889" i="87"/>
  <c r="AV889" i="87"/>
  <c r="AU889" i="87"/>
  <c r="AT889" i="87"/>
  <c r="AS889" i="87"/>
  <c r="AR889" i="87"/>
  <c r="AQ889" i="87"/>
  <c r="AY889" i="87" s="1"/>
  <c r="AX825" i="87"/>
  <c r="AV825" i="87"/>
  <c r="AU825" i="87"/>
  <c r="AT825" i="87"/>
  <c r="AS825" i="87"/>
  <c r="AR825" i="87"/>
  <c r="AQ825" i="87"/>
  <c r="AY825" i="87" s="1"/>
  <c r="AX761" i="87"/>
  <c r="AT761" i="87"/>
  <c r="AS761" i="87"/>
  <c r="AR761" i="87"/>
  <c r="AQ761" i="87"/>
  <c r="AW761" i="87"/>
  <c r="AV761" i="87"/>
  <c r="AX523" i="87"/>
  <c r="AR523" i="87"/>
  <c r="AQ523" i="87"/>
  <c r="AW523" i="87"/>
  <c r="AV523" i="87"/>
  <c r="AU523" i="87"/>
  <c r="AT523" i="87"/>
  <c r="AX459" i="87"/>
  <c r="AQ459" i="87"/>
  <c r="AW459" i="87"/>
  <c r="AV459" i="87"/>
  <c r="AU459" i="87"/>
  <c r="AT459" i="87"/>
  <c r="AS459" i="87"/>
  <c r="AX395" i="87"/>
  <c r="AQ395" i="87"/>
  <c r="AY395" i="87" s="1"/>
  <c r="AW395" i="87"/>
  <c r="AV395" i="87"/>
  <c r="AU395" i="87"/>
  <c r="AT395" i="87"/>
  <c r="AS395" i="87"/>
  <c r="AX1042" i="87"/>
  <c r="AV1042" i="87"/>
  <c r="AU1042" i="87"/>
  <c r="AT1042" i="87"/>
  <c r="AS1042" i="87"/>
  <c r="AR1042" i="87"/>
  <c r="AQ1042" i="87"/>
  <c r="AX978" i="87"/>
  <c r="AV978" i="87"/>
  <c r="AU978" i="87"/>
  <c r="AT978" i="87"/>
  <c r="AS978" i="87"/>
  <c r="AR978" i="87"/>
  <c r="AQ978" i="87"/>
  <c r="AY978" i="87" s="1"/>
  <c r="AX56" i="87"/>
  <c r="AR56" i="87"/>
  <c r="AX1550" i="87"/>
  <c r="AU1550" i="87"/>
  <c r="AS1550" i="87"/>
  <c r="AR1550" i="87"/>
  <c r="AQ1550" i="87"/>
  <c r="AV1550" i="87"/>
  <c r="AX175" i="87"/>
  <c r="AS175" i="87"/>
  <c r="AX111" i="87"/>
  <c r="AQ111" i="87"/>
  <c r="AW111" i="87"/>
  <c r="AV111" i="87"/>
  <c r="AU111" i="87"/>
  <c r="AT111" i="87"/>
  <c r="AS111" i="87"/>
  <c r="AX47" i="87"/>
  <c r="AS47" i="87"/>
  <c r="AR47" i="87"/>
  <c r="AQ47" i="87"/>
  <c r="AW47" i="87"/>
  <c r="AV47" i="87"/>
  <c r="AX470" i="87"/>
  <c r="AR470" i="87"/>
  <c r="AW470" i="87"/>
  <c r="R11" i="88"/>
  <c r="AV470" i="87"/>
  <c r="AU470" i="87"/>
  <c r="AT470" i="87"/>
  <c r="AX406" i="87"/>
  <c r="AU406" i="87"/>
  <c r="AS406" i="87"/>
  <c r="AR406" i="87"/>
  <c r="AQ406" i="87"/>
  <c r="AY406" i="87" s="1"/>
  <c r="AW406" i="87"/>
  <c r="AX342" i="87"/>
  <c r="AU342" i="87"/>
  <c r="AS342" i="87"/>
  <c r="AR342" i="87"/>
  <c r="AQ342" i="87"/>
  <c r="AW342" i="87"/>
  <c r="AX1361" i="87"/>
  <c r="AS1361" i="87"/>
  <c r="AR1361" i="87"/>
  <c r="AQ1361" i="87"/>
  <c r="AW1361" i="87"/>
  <c r="AV1361" i="87"/>
  <c r="AU1361" i="87"/>
  <c r="AX922" i="87"/>
  <c r="AW922" i="87"/>
  <c r="AV922" i="87"/>
  <c r="AU922" i="87"/>
  <c r="AT922" i="87"/>
  <c r="AS922" i="87"/>
  <c r="AR922" i="87"/>
  <c r="AX1183" i="87"/>
  <c r="AV1183" i="87"/>
  <c r="AT1183" i="87"/>
  <c r="AR1183" i="87"/>
  <c r="AX751" i="87"/>
  <c r="AS751" i="87"/>
  <c r="AQ751" i="87"/>
  <c r="AW751" i="87"/>
  <c r="AV751" i="87"/>
  <c r="AX150" i="87"/>
  <c r="AT150" i="87"/>
  <c r="AW150" i="87"/>
  <c r="AV150" i="87"/>
  <c r="AU150" i="87"/>
  <c r="AS150" i="87"/>
  <c r="AN543" i="14"/>
  <c r="AM543" i="14"/>
  <c r="AK543" i="14"/>
  <c r="AI543" i="14"/>
  <c r="AH543" i="14"/>
  <c r="AG543" i="14"/>
  <c r="AL543" i="14"/>
  <c r="AJ543" i="14"/>
  <c r="AN61" i="14"/>
  <c r="AM61" i="14"/>
  <c r="AL61" i="14"/>
  <c r="AK61" i="14"/>
  <c r="AJ61" i="14"/>
  <c r="AI61" i="14"/>
  <c r="AH61" i="14"/>
  <c r="AG61" i="14"/>
  <c r="AO61" i="14" s="1"/>
  <c r="AI1354" i="14"/>
  <c r="AN1354" i="14"/>
  <c r="AM1354" i="14"/>
  <c r="AL1354" i="14"/>
  <c r="AH1354" i="14"/>
  <c r="AG1354" i="14"/>
  <c r="AK1354" i="14"/>
  <c r="AJ1354" i="14"/>
  <c r="AI1162" i="14"/>
  <c r="AH1162" i="14"/>
  <c r="AM1162" i="14"/>
  <c r="AL1162" i="14"/>
  <c r="AJ1162" i="14"/>
  <c r="AN1162" i="14"/>
  <c r="AK1162" i="14"/>
  <c r="AG1162" i="14"/>
  <c r="AN247" i="14"/>
  <c r="AM247" i="14"/>
  <c r="AJ247" i="14"/>
  <c r="AH247" i="14"/>
  <c r="AG247" i="14"/>
  <c r="AL247" i="14"/>
  <c r="AK247" i="14"/>
  <c r="AI247" i="14"/>
  <c r="AN317" i="14"/>
  <c r="AM317" i="14"/>
  <c r="AL317" i="14"/>
  <c r="AK317" i="14"/>
  <c r="AJ317" i="14"/>
  <c r="AI317" i="14"/>
  <c r="AH317" i="14"/>
  <c r="AG317" i="14"/>
  <c r="AN458" i="14"/>
  <c r="AM458" i="14"/>
  <c r="AL458" i="14"/>
  <c r="AK458" i="14"/>
  <c r="AJ458" i="14"/>
  <c r="AI458" i="14"/>
  <c r="AH458" i="14"/>
  <c r="AG458" i="14"/>
  <c r="AY1752" i="87"/>
  <c r="AV1624" i="87"/>
  <c r="AY1600" i="87"/>
  <c r="AT1560" i="87"/>
  <c r="AT1496" i="87"/>
  <c r="AR1432" i="87"/>
  <c r="AQ1368" i="87"/>
  <c r="AW1304" i="87"/>
  <c r="AY1280" i="87"/>
  <c r="AW1240" i="87"/>
  <c r="AU1176" i="87"/>
  <c r="AU1112" i="87"/>
  <c r="AY1024" i="87"/>
  <c r="AY960" i="87"/>
  <c r="AY88" i="87"/>
  <c r="AR1567" i="87"/>
  <c r="AS1503" i="87"/>
  <c r="AU1311" i="87"/>
  <c r="AY1239" i="87"/>
  <c r="AY1231" i="87"/>
  <c r="AS1119" i="87"/>
  <c r="AW1071" i="87"/>
  <c r="AY1055" i="87"/>
  <c r="AY951" i="87"/>
  <c r="AW943" i="87"/>
  <c r="AU751" i="87"/>
  <c r="AY1030" i="87"/>
  <c r="AY926" i="87"/>
  <c r="AY774" i="87"/>
  <c r="AW222" i="87"/>
  <c r="AW22" i="87"/>
  <c r="AY1341" i="87"/>
  <c r="AY893" i="87"/>
  <c r="AY413" i="87"/>
  <c r="AX1717" i="87"/>
  <c r="AQ1717" i="87"/>
  <c r="AY1717" i="87" s="1"/>
  <c r="AV1717" i="87"/>
  <c r="AU1717" i="87"/>
  <c r="AT1717" i="87"/>
  <c r="AS1717" i="87"/>
  <c r="AX1780" i="87"/>
  <c r="AQ1780" i="87"/>
  <c r="AW1780" i="87"/>
  <c r="AV1780" i="87"/>
  <c r="AU1780" i="87"/>
  <c r="AX1716" i="87"/>
  <c r="AQ1716" i="87"/>
  <c r="AY1716" i="87" s="1"/>
  <c r="AV1716" i="87"/>
  <c r="AU1716" i="87"/>
  <c r="R48" i="88"/>
  <c r="AT1716" i="87"/>
  <c r="AX1652" i="87"/>
  <c r="AT1652" i="87"/>
  <c r="AS1652" i="87"/>
  <c r="AR1652" i="87"/>
  <c r="AQ1652" i="87"/>
  <c r="AX1739" i="87"/>
  <c r="AT1739" i="87"/>
  <c r="AS1739" i="87"/>
  <c r="AR1739" i="87"/>
  <c r="AQ1739" i="87"/>
  <c r="AY1739" i="87" s="1"/>
  <c r="AW1739" i="87"/>
  <c r="AV1739" i="87"/>
  <c r="AX1785" i="87"/>
  <c r="AV1785" i="87"/>
  <c r="AU1785" i="87"/>
  <c r="AT1785" i="87"/>
  <c r="AS1785" i="87"/>
  <c r="AR1785" i="87"/>
  <c r="AQ1785" i="87"/>
  <c r="AX1721" i="87"/>
  <c r="AV1721" i="87"/>
  <c r="AU1721" i="87"/>
  <c r="AT1721" i="87"/>
  <c r="AS1721" i="87"/>
  <c r="AR1721" i="87"/>
  <c r="AQ1721" i="87"/>
  <c r="AX1635" i="87"/>
  <c r="AW1635" i="87"/>
  <c r="AV1635" i="87"/>
  <c r="AU1635" i="87"/>
  <c r="AT1635" i="87"/>
  <c r="AS1635" i="87"/>
  <c r="AQ1635" i="87"/>
  <c r="AR1635" i="87"/>
  <c r="AX1571" i="87"/>
  <c r="AU1571" i="87"/>
  <c r="AS1571" i="87"/>
  <c r="AT1571" i="87"/>
  <c r="AR1571" i="87"/>
  <c r="AQ1571" i="87"/>
  <c r="AY1571" i="87" s="1"/>
  <c r="AV1571" i="87"/>
  <c r="AW1571" i="87"/>
  <c r="AX1507" i="87"/>
  <c r="AR1507" i="87"/>
  <c r="AQ1507" i="87"/>
  <c r="AT1507" i="87"/>
  <c r="AS1507" i="87"/>
  <c r="AW1507" i="87"/>
  <c r="AV1507" i="87"/>
  <c r="AU1507" i="87"/>
  <c r="AX1258" i="87"/>
  <c r="AS1258" i="87"/>
  <c r="AU1258" i="87"/>
  <c r="AQ1258" i="87"/>
  <c r="AR1258" i="87"/>
  <c r="AW1258" i="87"/>
  <c r="AV1258" i="87"/>
  <c r="AX1194" i="87"/>
  <c r="AR1194" i="87"/>
  <c r="R30" i="88"/>
  <c r="AQ1194" i="87"/>
  <c r="AW1194" i="87"/>
  <c r="AV1194" i="87"/>
  <c r="AU1194" i="87"/>
  <c r="AT1194" i="87"/>
  <c r="AX1130" i="87"/>
  <c r="AR1130" i="87"/>
  <c r="AQ1130" i="87"/>
  <c r="AW1130" i="87"/>
  <c r="AV1130" i="87"/>
  <c r="AU1130" i="87"/>
  <c r="AT1130" i="87"/>
  <c r="AX579" i="87"/>
  <c r="AS579" i="87"/>
  <c r="AR579" i="87"/>
  <c r="AQ579" i="87"/>
  <c r="AW579" i="87"/>
  <c r="AV579" i="87"/>
  <c r="AU579" i="87"/>
  <c r="AX766" i="87"/>
  <c r="AU766" i="87"/>
  <c r="AT766" i="87"/>
  <c r="AS766" i="87"/>
  <c r="AR766" i="87"/>
  <c r="AQ766" i="87"/>
  <c r="AX702" i="87"/>
  <c r="AV702" i="87"/>
  <c r="AU702" i="87"/>
  <c r="AT702" i="87"/>
  <c r="AS702" i="87"/>
  <c r="AR702" i="87"/>
  <c r="AX638" i="87"/>
  <c r="AV638" i="87"/>
  <c r="AU638" i="87"/>
  <c r="AT638" i="87"/>
  <c r="AS638" i="87"/>
  <c r="AR638" i="87"/>
  <c r="AY638" i="87" s="1"/>
  <c r="AX574" i="87"/>
  <c r="AQ574" i="87"/>
  <c r="AW574" i="87"/>
  <c r="AV574" i="87"/>
  <c r="AU574" i="87"/>
  <c r="AT574" i="87"/>
  <c r="AX510" i="87"/>
  <c r="AQ510" i="87"/>
  <c r="AY510" i="87" s="1"/>
  <c r="AW510" i="87"/>
  <c r="AV510" i="87"/>
  <c r="AU510" i="87"/>
  <c r="AT510" i="87"/>
  <c r="AX1617" i="87"/>
  <c r="AQ1617" i="87"/>
  <c r="AW1617" i="87"/>
  <c r="AV1617" i="87"/>
  <c r="AU1617" i="87"/>
  <c r="AT1617" i="87"/>
  <c r="AS1617" i="87"/>
  <c r="AN183" i="14"/>
  <c r="AM183" i="14"/>
  <c r="AL183" i="14"/>
  <c r="AK183" i="14"/>
  <c r="AJ183" i="14"/>
  <c r="AI183" i="14"/>
  <c r="AH183" i="14"/>
  <c r="AG183" i="14"/>
  <c r="AO183" i="14" s="1"/>
  <c r="AN266" i="14"/>
  <c r="AM266" i="14"/>
  <c r="AJ266" i="14"/>
  <c r="AI266" i="14"/>
  <c r="AH266" i="14"/>
  <c r="AG266" i="14"/>
  <c r="AL266" i="14"/>
  <c r="AK266" i="14"/>
  <c r="AH22" i="85"/>
  <c r="W22" i="88" s="1"/>
  <c r="S22" i="88"/>
  <c r="AH6" i="85"/>
  <c r="W6" i="88" s="1"/>
  <c r="S6" i="88"/>
  <c r="AH37" i="85"/>
  <c r="W37" i="88" s="1"/>
  <c r="T37" i="88"/>
  <c r="AH25" i="85"/>
  <c r="W25" i="88" s="1"/>
  <c r="S25" i="88"/>
  <c r="AD9" i="85"/>
  <c r="AW1624" i="87"/>
  <c r="AU1560" i="87"/>
  <c r="AU1496" i="87"/>
  <c r="AS1432" i="87"/>
  <c r="AR1368" i="87"/>
  <c r="AR1304" i="87"/>
  <c r="AQ1240" i="87"/>
  <c r="AV1176" i="87"/>
  <c r="AV1112" i="87"/>
  <c r="AY96" i="87"/>
  <c r="AT1567" i="87"/>
  <c r="AT1311" i="87"/>
  <c r="AW1183" i="87"/>
  <c r="AS943" i="87"/>
  <c r="AU815" i="87"/>
  <c r="AR22" i="87"/>
  <c r="AY1476" i="87"/>
  <c r="AY1316" i="87"/>
  <c r="AX1773" i="87"/>
  <c r="AR1773" i="87"/>
  <c r="AW1773" i="87"/>
  <c r="AV1773" i="87"/>
  <c r="AU1773" i="87"/>
  <c r="AT1773" i="87"/>
  <c r="AX1125" i="87"/>
  <c r="AU1125" i="87"/>
  <c r="AT1125" i="87"/>
  <c r="AS1125" i="87"/>
  <c r="AR1125" i="87"/>
  <c r="AX1061" i="87"/>
  <c r="AV1061" i="87"/>
  <c r="AU1061" i="87"/>
  <c r="AT1061" i="87"/>
  <c r="AS1061" i="87"/>
  <c r="AX1628" i="87"/>
  <c r="AS1628" i="87"/>
  <c r="AQ1628" i="87"/>
  <c r="AW1628" i="87"/>
  <c r="AV1628" i="87"/>
  <c r="AX1564" i="87"/>
  <c r="AQ1564" i="87"/>
  <c r="AY1564" i="87" s="1"/>
  <c r="AW1564" i="87"/>
  <c r="AU1564" i="87"/>
  <c r="AT1564" i="87"/>
  <c r="AX1500" i="87"/>
  <c r="AT1500" i="87"/>
  <c r="AR1500" i="87"/>
  <c r="AQ1500" i="87"/>
  <c r="AY1500" i="87" s="1"/>
  <c r="AW1500" i="87"/>
  <c r="AX1436" i="87"/>
  <c r="AV1436" i="87"/>
  <c r="AU1436" i="87"/>
  <c r="AS1436" i="87"/>
  <c r="AR1436" i="87"/>
  <c r="AX1372" i="87"/>
  <c r="AU1372" i="87"/>
  <c r="AS1372" i="87"/>
  <c r="AR1372" i="87"/>
  <c r="AQ1372" i="87"/>
  <c r="AX1308" i="87"/>
  <c r="AS1308" i="87"/>
  <c r="AQ1308" i="87"/>
  <c r="AR1308" i="87"/>
  <c r="AW1308" i="87"/>
  <c r="AX1244" i="87"/>
  <c r="AR1244" i="87"/>
  <c r="AW1244" i="87"/>
  <c r="AT1244" i="87"/>
  <c r="AV1244" i="87"/>
  <c r="AX1180" i="87"/>
  <c r="AR1180" i="87"/>
  <c r="AY1180" i="87" s="1"/>
  <c r="AW1180" i="87"/>
  <c r="AV1180" i="87"/>
  <c r="AU1180" i="87"/>
  <c r="AX1116" i="87"/>
  <c r="AR1116" i="87"/>
  <c r="AQ1116" i="87"/>
  <c r="AW1116" i="87"/>
  <c r="AV1116" i="87"/>
  <c r="AU1116" i="87"/>
  <c r="AT1116" i="87"/>
  <c r="AX1052" i="87"/>
  <c r="AS1052" i="87"/>
  <c r="AR1052" i="87"/>
  <c r="AQ1052" i="87"/>
  <c r="AW1052" i="87"/>
  <c r="AV1052" i="87"/>
  <c r="AU1052" i="87"/>
  <c r="AX988" i="87"/>
  <c r="AS988" i="87"/>
  <c r="AR988" i="87"/>
  <c r="AQ988" i="87"/>
  <c r="AW988" i="87"/>
  <c r="AV988" i="87"/>
  <c r="AU988" i="87"/>
  <c r="AX1691" i="87"/>
  <c r="R47" i="88"/>
  <c r="AV1691" i="87"/>
  <c r="AU1691" i="87"/>
  <c r="AT1691" i="87"/>
  <c r="AS1691" i="87"/>
  <c r="AR1691" i="87"/>
  <c r="AQ1691" i="87"/>
  <c r="AX1314" i="87"/>
  <c r="AT1314" i="87"/>
  <c r="AS1314" i="87"/>
  <c r="AU1314" i="87"/>
  <c r="AQ1314" i="87"/>
  <c r="AR1314" i="87"/>
  <c r="AW1314" i="87"/>
  <c r="AX699" i="87"/>
  <c r="AR699" i="87"/>
  <c r="AQ699" i="87"/>
  <c r="AW699" i="87"/>
  <c r="AV699" i="87"/>
  <c r="AU699" i="87"/>
  <c r="AT699" i="87"/>
  <c r="AX635" i="87"/>
  <c r="AV635" i="87"/>
  <c r="AU635" i="87"/>
  <c r="AS635" i="87"/>
  <c r="AR635" i="87"/>
  <c r="AT635" i="87"/>
  <c r="AQ635" i="87"/>
  <c r="AX250" i="87"/>
  <c r="AR250" i="87"/>
  <c r="AQ250" i="87"/>
  <c r="AW250" i="87"/>
  <c r="AV250" i="87"/>
  <c r="AU250" i="87"/>
  <c r="AT250" i="87"/>
  <c r="AX186" i="87"/>
  <c r="AR186" i="87"/>
  <c r="AQ186" i="87"/>
  <c r="AW186" i="87"/>
  <c r="AV186" i="87"/>
  <c r="AU186" i="87"/>
  <c r="AT186" i="87"/>
  <c r="AX122" i="87"/>
  <c r="AS122" i="87"/>
  <c r="AR122" i="87"/>
  <c r="AQ122" i="87"/>
  <c r="AY122" i="87" s="1"/>
  <c r="AW122" i="87"/>
  <c r="AV122" i="87"/>
  <c r="AU122" i="87"/>
  <c r="AX58" i="87"/>
  <c r="AS58" i="87"/>
  <c r="AR58" i="87"/>
  <c r="AQ58" i="87"/>
  <c r="AW58" i="87"/>
  <c r="AV58" i="87"/>
  <c r="AU58" i="87"/>
  <c r="AX447" i="87"/>
  <c r="AR447" i="87"/>
  <c r="AW447" i="87"/>
  <c r="AV447" i="87"/>
  <c r="AU447" i="87"/>
  <c r="AX383" i="87"/>
  <c r="AU383" i="87"/>
  <c r="AT383" i="87"/>
  <c r="AS383" i="87"/>
  <c r="AR383" i="87"/>
  <c r="AX319" i="87"/>
  <c r="AR319" i="87"/>
  <c r="AY319" i="87" s="1"/>
  <c r="AW319" i="87"/>
  <c r="AU319" i="87"/>
  <c r="AV319" i="87"/>
  <c r="AX1014" i="87"/>
  <c r="AR1014" i="87"/>
  <c r="AY1014" i="87" s="1"/>
  <c r="AW1014" i="87"/>
  <c r="AV1014" i="87"/>
  <c r="AU1014" i="87"/>
  <c r="AX950" i="87"/>
  <c r="AR950" i="87"/>
  <c r="AY950" i="87" s="1"/>
  <c r="AW950" i="87"/>
  <c r="AV950" i="87"/>
  <c r="AU950" i="87"/>
  <c r="AX886" i="87"/>
  <c r="AT886" i="87"/>
  <c r="AR886" i="87"/>
  <c r="AQ886" i="87"/>
  <c r="AW886" i="87"/>
  <c r="AX822" i="87"/>
  <c r="AT822" i="87"/>
  <c r="AR822" i="87"/>
  <c r="AQ822" i="87"/>
  <c r="AW822" i="87"/>
  <c r="AX1425" i="87"/>
  <c r="AT1425" i="87"/>
  <c r="AS1425" i="87"/>
  <c r="AR1425" i="87"/>
  <c r="AQ1425" i="87"/>
  <c r="AW1425" i="87"/>
  <c r="AV1425" i="87"/>
  <c r="AX1267" i="87"/>
  <c r="AV1267" i="87"/>
  <c r="AT1267" i="87"/>
  <c r="AS1267" i="87"/>
  <c r="AU1267" i="87"/>
  <c r="AQ1267" i="87"/>
  <c r="AY1267" i="87" s="1"/>
  <c r="AR1267" i="87"/>
  <c r="AX385" i="87"/>
  <c r="AR385" i="87"/>
  <c r="AQ385" i="87"/>
  <c r="AY385" i="87" s="1"/>
  <c r="AW385" i="87"/>
  <c r="AV385" i="87"/>
  <c r="AU385" i="87"/>
  <c r="AT385" i="87"/>
  <c r="AX1439" i="87"/>
  <c r="AQ1439" i="87"/>
  <c r="AY1439" i="87" s="1"/>
  <c r="AX1119" i="87"/>
  <c r="AV1119" i="87"/>
  <c r="AT1119" i="87"/>
  <c r="AR1119" i="87"/>
  <c r="AX1007" i="87"/>
  <c r="AU1007" i="87"/>
  <c r="AS1007" i="87"/>
  <c r="AQ1007" i="87"/>
  <c r="AX222" i="87"/>
  <c r="AV222" i="87"/>
  <c r="AT222" i="87"/>
  <c r="AS222" i="87"/>
  <c r="AR222" i="87"/>
  <c r="AY222" i="87" s="1"/>
  <c r="AN415" i="14"/>
  <c r="AM415" i="14"/>
  <c r="AL415" i="14"/>
  <c r="AK415" i="14"/>
  <c r="AJ415" i="14"/>
  <c r="AI415" i="14"/>
  <c r="AH415" i="14"/>
  <c r="AG415" i="14"/>
  <c r="AK1738" i="14"/>
  <c r="AG1738" i="14"/>
  <c r="AO1738" i="14" s="1"/>
  <c r="AN1738" i="14"/>
  <c r="AM1738" i="14"/>
  <c r="AL1738" i="14"/>
  <c r="AH1738" i="14"/>
  <c r="AJ1738" i="14"/>
  <c r="AI1738" i="14"/>
  <c r="AK1290" i="14"/>
  <c r="AJ1290" i="14"/>
  <c r="AG1290" i="14"/>
  <c r="AN1290" i="14"/>
  <c r="AM1290" i="14"/>
  <c r="AL1290" i="14"/>
  <c r="AI1290" i="14"/>
  <c r="AH1290" i="14"/>
  <c r="AN970" i="14"/>
  <c r="AM970" i="14"/>
  <c r="AL970" i="14"/>
  <c r="AK970" i="14"/>
  <c r="AJ970" i="14"/>
  <c r="AI970" i="14"/>
  <c r="AH970" i="14"/>
  <c r="AG970" i="14"/>
  <c r="AN119" i="14"/>
  <c r="AM119" i="14"/>
  <c r="AL119" i="14"/>
  <c r="AK119" i="14"/>
  <c r="AJ119" i="14"/>
  <c r="AI119" i="14"/>
  <c r="AH119" i="14"/>
  <c r="AG119" i="14"/>
  <c r="AO119" i="14" s="1"/>
  <c r="AH670" i="14"/>
  <c r="AG670" i="14"/>
  <c r="AN670" i="14"/>
  <c r="AM670" i="14"/>
  <c r="AL670" i="14"/>
  <c r="AK670" i="14"/>
  <c r="AJ670" i="14"/>
  <c r="AI670" i="14"/>
  <c r="AN224" i="14"/>
  <c r="AM224" i="14"/>
  <c r="AJ224" i="14"/>
  <c r="AH224" i="14"/>
  <c r="AG224" i="14"/>
  <c r="AL224" i="14"/>
  <c r="AK224" i="14"/>
  <c r="AI224" i="14"/>
  <c r="AN522" i="14"/>
  <c r="AM522" i="14"/>
  <c r="AL522" i="14"/>
  <c r="AK522" i="14"/>
  <c r="AJ522" i="14"/>
  <c r="AI522" i="14"/>
  <c r="AH522" i="14"/>
  <c r="AG522" i="14"/>
  <c r="AH38" i="85"/>
  <c r="W38" i="88" s="1"/>
  <c r="S38" i="88"/>
  <c r="AH20" i="85"/>
  <c r="W20" i="88" s="1"/>
  <c r="S20" i="88"/>
  <c r="AH7" i="85"/>
  <c r="W7" i="88" s="1"/>
  <c r="AY1616" i="87"/>
  <c r="AY1040" i="87"/>
  <c r="AY976" i="87"/>
  <c r="AY872" i="87"/>
  <c r="AY704" i="87"/>
  <c r="AY48" i="87"/>
  <c r="AU1567" i="87"/>
  <c r="AS1375" i="87"/>
  <c r="AQ1183" i="87"/>
  <c r="AY1103" i="87"/>
  <c r="AR1007" i="87"/>
  <c r="AY967" i="87"/>
  <c r="AV815" i="87"/>
  <c r="AR687" i="87"/>
  <c r="AT1462" i="87"/>
  <c r="AR150" i="87"/>
  <c r="AU1489" i="87"/>
  <c r="AX1437" i="87"/>
  <c r="AU1437" i="87"/>
  <c r="AS1437" i="87"/>
  <c r="AR1437" i="87"/>
  <c r="AQ1437" i="87"/>
  <c r="AW1437" i="87"/>
  <c r="AX1373" i="87"/>
  <c r="AS1373" i="87"/>
  <c r="AR1373" i="87"/>
  <c r="AQ1373" i="87"/>
  <c r="AW1373" i="87"/>
  <c r="AV1373" i="87"/>
  <c r="AX1309" i="87"/>
  <c r="AU1309" i="87"/>
  <c r="AR1309" i="87"/>
  <c r="AW1309" i="87"/>
  <c r="AV1309" i="87"/>
  <c r="AT1309" i="87"/>
  <c r="AX1245" i="87"/>
  <c r="AQ1245" i="87"/>
  <c r="AT1245" i="87"/>
  <c r="AW1245" i="87"/>
  <c r="AV1245" i="87"/>
  <c r="AU1245" i="87"/>
  <c r="AX1181" i="87"/>
  <c r="AW1181" i="87"/>
  <c r="AV1181" i="87"/>
  <c r="AU1181" i="87"/>
  <c r="AT1181" i="87"/>
  <c r="AS1181" i="87"/>
  <c r="AX1370" i="87"/>
  <c r="AW1370" i="87"/>
  <c r="AV1370" i="87"/>
  <c r="AU1370" i="87"/>
  <c r="AT1370" i="87"/>
  <c r="AS1370" i="87"/>
  <c r="AR1370" i="87"/>
  <c r="AX852" i="87"/>
  <c r="AV852" i="87"/>
  <c r="AU852" i="87"/>
  <c r="AT852" i="87"/>
  <c r="AS852" i="87"/>
  <c r="AR852" i="87"/>
  <c r="AQ852" i="87"/>
  <c r="AY852" i="87" s="1"/>
  <c r="AX788" i="87"/>
  <c r="AS788" i="87"/>
  <c r="AR788" i="87"/>
  <c r="AU788" i="87"/>
  <c r="AT788" i="87"/>
  <c r="AQ788" i="87"/>
  <c r="AW788" i="87"/>
  <c r="AX724" i="87"/>
  <c r="AR724" i="87"/>
  <c r="AQ724" i="87"/>
  <c r="AW724" i="87"/>
  <c r="AV724" i="87"/>
  <c r="AU724" i="87"/>
  <c r="AT724" i="87"/>
  <c r="AX660" i="87"/>
  <c r="AR660" i="87"/>
  <c r="AQ660" i="87"/>
  <c r="AW660" i="87"/>
  <c r="AV660" i="87"/>
  <c r="AU660" i="87"/>
  <c r="AT660" i="87"/>
  <c r="AX596" i="87"/>
  <c r="AT596" i="87"/>
  <c r="R14" i="88"/>
  <c r="AS596" i="87"/>
  <c r="AR596" i="87"/>
  <c r="AQ596" i="87"/>
  <c r="AW596" i="87"/>
  <c r="AV596" i="87"/>
  <c r="AX532" i="87"/>
  <c r="R13" i="88"/>
  <c r="AT532" i="87"/>
  <c r="AS532" i="87"/>
  <c r="AR532" i="87"/>
  <c r="AQ532" i="87"/>
  <c r="AW532" i="87"/>
  <c r="AV532" i="87"/>
  <c r="AX468" i="87"/>
  <c r="AU468" i="87"/>
  <c r="AT468" i="87"/>
  <c r="AS468" i="87"/>
  <c r="AR468" i="87"/>
  <c r="AQ468" i="87"/>
  <c r="AW468" i="87"/>
  <c r="AX404" i="87"/>
  <c r="AS404" i="87"/>
  <c r="AR404" i="87"/>
  <c r="AQ404" i="87"/>
  <c r="AW404" i="87"/>
  <c r="AV404" i="87"/>
  <c r="AU404" i="87"/>
  <c r="AX1011" i="87"/>
  <c r="AU1011" i="87"/>
  <c r="AT1011" i="87"/>
  <c r="AS1011" i="87"/>
  <c r="AR1011" i="87"/>
  <c r="AQ1011" i="87"/>
  <c r="AW1011" i="87"/>
  <c r="AX947" i="87"/>
  <c r="AU947" i="87"/>
  <c r="AT947" i="87"/>
  <c r="AS947" i="87"/>
  <c r="AR947" i="87"/>
  <c r="AQ947" i="87"/>
  <c r="AW947" i="87"/>
  <c r="AX883" i="87"/>
  <c r="AW883" i="87"/>
  <c r="AV883" i="87"/>
  <c r="AU883" i="87"/>
  <c r="AT883" i="87"/>
  <c r="AS883" i="87"/>
  <c r="AR883" i="87"/>
  <c r="AX819" i="87"/>
  <c r="AW819" i="87"/>
  <c r="AV819" i="87"/>
  <c r="AT819" i="87"/>
  <c r="AU819" i="87"/>
  <c r="AS819" i="87"/>
  <c r="AR819" i="87"/>
  <c r="AX755" i="87"/>
  <c r="AS755" i="87"/>
  <c r="AR755" i="87"/>
  <c r="AQ755" i="87"/>
  <c r="AW755" i="87"/>
  <c r="AV755" i="87"/>
  <c r="AU755" i="87"/>
  <c r="AX348" i="87"/>
  <c r="AR348" i="87"/>
  <c r="AQ348" i="87"/>
  <c r="AW348" i="87"/>
  <c r="AV348" i="87"/>
  <c r="AU348" i="87"/>
  <c r="AT348" i="87"/>
  <c r="AX284" i="87"/>
  <c r="AT284" i="87"/>
  <c r="AS284" i="87"/>
  <c r="AR284" i="87"/>
  <c r="AQ284" i="87"/>
  <c r="AW284" i="87"/>
  <c r="AV284" i="87"/>
  <c r="AX220" i="87"/>
  <c r="AT220" i="87"/>
  <c r="AS220" i="87"/>
  <c r="AR220" i="87"/>
  <c r="AQ220" i="87"/>
  <c r="AW220" i="87"/>
  <c r="AV220" i="87"/>
  <c r="AX156" i="87"/>
  <c r="AT156" i="87"/>
  <c r="AS156" i="87"/>
  <c r="AR156" i="87"/>
  <c r="AQ156" i="87"/>
  <c r="AW156" i="87"/>
  <c r="AV156" i="87"/>
  <c r="AX84" i="87"/>
  <c r="AV84" i="87"/>
  <c r="AU84" i="87"/>
  <c r="AT84" i="87"/>
  <c r="AS84" i="87"/>
  <c r="AR84" i="87"/>
  <c r="AQ84" i="87"/>
  <c r="AX12" i="87"/>
  <c r="AW12" i="87"/>
  <c r="AV12" i="87"/>
  <c r="AU12" i="87"/>
  <c r="AT12" i="87"/>
  <c r="AS12" i="87"/>
  <c r="AR12" i="87"/>
  <c r="AX323" i="87"/>
  <c r="AQ323" i="87"/>
  <c r="AY323" i="87" s="1"/>
  <c r="AW323" i="87"/>
  <c r="AU323" i="87"/>
  <c r="AV323" i="87"/>
  <c r="AT323" i="87"/>
  <c r="AS323" i="87"/>
  <c r="AX259" i="87"/>
  <c r="AT259" i="87"/>
  <c r="AS259" i="87"/>
  <c r="AR259" i="87"/>
  <c r="AQ259" i="87"/>
  <c r="AY259" i="87" s="1"/>
  <c r="AW259" i="87"/>
  <c r="AV259" i="87"/>
  <c r="AX195" i="87"/>
  <c r="AT195" i="87"/>
  <c r="AS195" i="87"/>
  <c r="AR195" i="87"/>
  <c r="AQ195" i="87"/>
  <c r="AW195" i="87"/>
  <c r="AV195" i="87"/>
  <c r="AX131" i="87"/>
  <c r="AU131" i="87"/>
  <c r="AT131" i="87"/>
  <c r="AS131" i="87"/>
  <c r="AR131" i="87"/>
  <c r="AQ131" i="87"/>
  <c r="AW131" i="87"/>
  <c r="AX67" i="87"/>
  <c r="AU67" i="87"/>
  <c r="AT67" i="87"/>
  <c r="AS67" i="87"/>
  <c r="AR67" i="87"/>
  <c r="AQ67" i="87"/>
  <c r="AW67" i="87"/>
  <c r="R3" i="88"/>
  <c r="AX3" i="87"/>
  <c r="AU3" i="87"/>
  <c r="AT3" i="87"/>
  <c r="AS3" i="87"/>
  <c r="AR3" i="87"/>
  <c r="AQ3" i="87"/>
  <c r="AW3" i="87"/>
  <c r="AX306" i="87"/>
  <c r="AT306" i="87"/>
  <c r="AS306" i="87"/>
  <c r="AR306" i="87"/>
  <c r="AQ306" i="87"/>
  <c r="AW306" i="87"/>
  <c r="AV306" i="87"/>
  <c r="AX1046" i="87"/>
  <c r="AV1046" i="87"/>
  <c r="AT1046" i="87"/>
  <c r="AS1046" i="87"/>
  <c r="AR1046" i="87"/>
  <c r="AQ1046" i="87"/>
  <c r="AX631" i="87"/>
  <c r="AV631" i="87"/>
  <c r="AT631" i="87"/>
  <c r="AS631" i="87"/>
  <c r="AR631" i="87"/>
  <c r="AX567" i="87"/>
  <c r="AT567" i="87"/>
  <c r="AR567" i="87"/>
  <c r="AQ567" i="87"/>
  <c r="AW567" i="87"/>
  <c r="AX503" i="87"/>
  <c r="AT503" i="87"/>
  <c r="AR503" i="87"/>
  <c r="AQ503" i="87"/>
  <c r="AW503" i="87"/>
  <c r="AX1614" i="87"/>
  <c r="AW1614" i="87"/>
  <c r="AU1614" i="87"/>
  <c r="AT1614" i="87"/>
  <c r="AS1614" i="87"/>
  <c r="AR1614" i="87"/>
  <c r="AX705" i="87"/>
  <c r="AQ705" i="87"/>
  <c r="AY705" i="87" s="1"/>
  <c r="AW705" i="87"/>
  <c r="AV705" i="87"/>
  <c r="AU705" i="87"/>
  <c r="AT705" i="87"/>
  <c r="AS705" i="87"/>
  <c r="AX858" i="87"/>
  <c r="AW858" i="87"/>
  <c r="AV858" i="87"/>
  <c r="AU858" i="87"/>
  <c r="AT858" i="87"/>
  <c r="AS858" i="87"/>
  <c r="AR858" i="87"/>
  <c r="AX1503" i="87"/>
  <c r="AR1503" i="87"/>
  <c r="AX879" i="87"/>
  <c r="AW879" i="87"/>
  <c r="AU879" i="87"/>
  <c r="AS879" i="87"/>
  <c r="AX286" i="87"/>
  <c r="AV286" i="87"/>
  <c r="AT286" i="87"/>
  <c r="AS286" i="87"/>
  <c r="AR286" i="87"/>
  <c r="AN479" i="14"/>
  <c r="AM479" i="14"/>
  <c r="AL479" i="14"/>
  <c r="AK479" i="14"/>
  <c r="AJ479" i="14"/>
  <c r="AI479" i="14"/>
  <c r="AH479" i="14"/>
  <c r="AG479" i="14"/>
  <c r="AN125" i="14"/>
  <c r="AM125" i="14"/>
  <c r="AL125" i="14"/>
  <c r="AK125" i="14"/>
  <c r="AJ125" i="14"/>
  <c r="AI125" i="14"/>
  <c r="AH125" i="14"/>
  <c r="AG125" i="14"/>
  <c r="AO125" i="14" s="1"/>
  <c r="AI1546" i="14"/>
  <c r="AH1546" i="14"/>
  <c r="AM1546" i="14"/>
  <c r="AL1546" i="14"/>
  <c r="AK1546" i="14"/>
  <c r="AJ1546" i="14"/>
  <c r="AG1546" i="14"/>
  <c r="AN1546" i="14"/>
  <c r="AM1098" i="14"/>
  <c r="AL1098" i="14"/>
  <c r="AK1098" i="14"/>
  <c r="AJ1098" i="14"/>
  <c r="AI1098" i="14"/>
  <c r="AH1098" i="14"/>
  <c r="AG1098" i="14"/>
  <c r="AN1098" i="14"/>
  <c r="AH778" i="14"/>
  <c r="AG778" i="14"/>
  <c r="AN778" i="14"/>
  <c r="AM778" i="14"/>
  <c r="AL778" i="14"/>
  <c r="AK778" i="14"/>
  <c r="AJ778" i="14"/>
  <c r="AI778" i="14"/>
  <c r="AN202" i="14"/>
  <c r="AM202" i="14"/>
  <c r="AL202" i="14"/>
  <c r="AK202" i="14"/>
  <c r="AJ202" i="14"/>
  <c r="AI202" i="14"/>
  <c r="AH202" i="14"/>
  <c r="AG202" i="14"/>
  <c r="AH34" i="85"/>
  <c r="W34" i="88" s="1"/>
  <c r="S34" i="88"/>
  <c r="AD18" i="85"/>
  <c r="S18" i="88" s="1"/>
  <c r="AF17" i="85"/>
  <c r="U17" i="88" s="1"/>
  <c r="T49" i="88"/>
  <c r="AE17" i="85"/>
  <c r="T17" i="88" s="1"/>
  <c r="AH43" i="85"/>
  <c r="W43" i="88" s="1"/>
  <c r="S43" i="88"/>
  <c r="AH21" i="85"/>
  <c r="W21" i="88" s="1"/>
  <c r="S21" i="88"/>
  <c r="AQ1624" i="87"/>
  <c r="AW1560" i="87"/>
  <c r="AV1496" i="87"/>
  <c r="AU1432" i="87"/>
  <c r="AS1368" i="87"/>
  <c r="AQ1304" i="87"/>
  <c r="AY1304" i="87" s="1"/>
  <c r="AR1240" i="87"/>
  <c r="AW1176" i="87"/>
  <c r="AW1112" i="87"/>
  <c r="AY1048" i="87"/>
  <c r="AY984" i="87"/>
  <c r="AY816" i="87"/>
  <c r="AY112" i="87"/>
  <c r="AU1439" i="87"/>
  <c r="AS1183" i="87"/>
  <c r="AT1007" i="87"/>
  <c r="AQ815" i="87"/>
  <c r="AT687" i="87"/>
  <c r="AV1462" i="87"/>
  <c r="AY1078" i="87"/>
  <c r="AU286" i="87"/>
  <c r="AQ150" i="87"/>
  <c r="AY150" i="87" s="1"/>
  <c r="AY981" i="87"/>
  <c r="AU1425" i="87"/>
  <c r="AR705" i="87"/>
  <c r="AX1493" i="87"/>
  <c r="AU1493" i="87"/>
  <c r="AS1493" i="87"/>
  <c r="AR1493" i="87"/>
  <c r="AQ1493" i="87"/>
  <c r="AX1426" i="87"/>
  <c r="AR1426" i="87"/>
  <c r="AQ1426" i="87"/>
  <c r="AW1426" i="87"/>
  <c r="AV1426" i="87"/>
  <c r="AU1426" i="87"/>
  <c r="AT1426" i="87"/>
  <c r="AX437" i="87"/>
  <c r="AU437" i="87"/>
  <c r="AS437" i="87"/>
  <c r="AR437" i="87"/>
  <c r="AQ437" i="87"/>
  <c r="AW437" i="87"/>
  <c r="AX373" i="87"/>
  <c r="AU373" i="87"/>
  <c r="AS373" i="87"/>
  <c r="AR373" i="87"/>
  <c r="AQ373" i="87"/>
  <c r="AW373" i="87"/>
  <c r="AX908" i="87"/>
  <c r="AW908" i="87"/>
  <c r="AV908" i="87"/>
  <c r="AU908" i="87"/>
  <c r="AT908" i="87"/>
  <c r="AS908" i="87"/>
  <c r="AR908" i="87"/>
  <c r="AX626" i="87"/>
  <c r="AR626" i="87"/>
  <c r="AQ626" i="87"/>
  <c r="AW626" i="87"/>
  <c r="AV626" i="87"/>
  <c r="AU626" i="87"/>
  <c r="AT626" i="87"/>
  <c r="AX562" i="87"/>
  <c r="AR562" i="87"/>
  <c r="AQ562" i="87"/>
  <c r="AW562" i="87"/>
  <c r="AV562" i="87"/>
  <c r="AU562" i="87"/>
  <c r="AT562" i="87"/>
  <c r="AX498" i="87"/>
  <c r="AR498" i="87"/>
  <c r="AQ498" i="87"/>
  <c r="AY498" i="87" s="1"/>
  <c r="AW498" i="87"/>
  <c r="AV498" i="87"/>
  <c r="AU498" i="87"/>
  <c r="AT498" i="87"/>
  <c r="AX434" i="87"/>
  <c r="AQ434" i="87"/>
  <c r="AW434" i="87"/>
  <c r="AV434" i="87"/>
  <c r="AU434" i="87"/>
  <c r="AT434" i="87"/>
  <c r="AS434" i="87"/>
  <c r="AX370" i="87"/>
  <c r="AQ370" i="87"/>
  <c r="R9" i="88"/>
  <c r="AW370" i="87"/>
  <c r="AV370" i="87"/>
  <c r="AU370" i="87"/>
  <c r="AT370" i="87"/>
  <c r="AS370" i="87"/>
  <c r="AX305" i="87"/>
  <c r="AV305" i="87"/>
  <c r="AU305" i="87"/>
  <c r="AT305" i="87"/>
  <c r="AS305" i="87"/>
  <c r="AR305" i="87"/>
  <c r="AQ305" i="87"/>
  <c r="AX241" i="87"/>
  <c r="AV241" i="87"/>
  <c r="AU241" i="87"/>
  <c r="AT241" i="87"/>
  <c r="AS241" i="87"/>
  <c r="AR241" i="87"/>
  <c r="AY241" i="87" s="1"/>
  <c r="AQ241" i="87"/>
  <c r="AX177" i="87"/>
  <c r="AV177" i="87"/>
  <c r="AU177" i="87"/>
  <c r="AT177" i="87"/>
  <c r="AS177" i="87"/>
  <c r="AR177" i="87"/>
  <c r="AQ177" i="87"/>
  <c r="AY177" i="87" s="1"/>
  <c r="AX105" i="87"/>
  <c r="AQ105" i="87"/>
  <c r="AW105" i="87"/>
  <c r="AV105" i="87"/>
  <c r="AU105" i="87"/>
  <c r="AT105" i="87"/>
  <c r="AS105" i="87"/>
  <c r="AX41" i="87"/>
  <c r="AQ41" i="87"/>
  <c r="AY41" i="87" s="1"/>
  <c r="AW41" i="87"/>
  <c r="AV41" i="87"/>
  <c r="AU41" i="87"/>
  <c r="AT41" i="87"/>
  <c r="AS41" i="87"/>
  <c r="R21" i="88"/>
  <c r="AX357" i="87"/>
  <c r="AU357" i="87"/>
  <c r="AT357" i="87"/>
  <c r="AS357" i="87"/>
  <c r="AR357" i="87"/>
  <c r="AX293" i="87"/>
  <c r="AW293" i="87"/>
  <c r="AV293" i="87"/>
  <c r="AU293" i="87"/>
  <c r="AT293" i="87"/>
  <c r="AX229" i="87"/>
  <c r="AW229" i="87"/>
  <c r="AV229" i="87"/>
  <c r="AU229" i="87"/>
  <c r="AT229" i="87"/>
  <c r="AX165" i="87"/>
  <c r="AW165" i="87"/>
  <c r="AV165" i="87"/>
  <c r="AU165" i="87"/>
  <c r="AT165" i="87"/>
  <c r="AX101" i="87"/>
  <c r="AQ101" i="87"/>
  <c r="AW101" i="87"/>
  <c r="AV101" i="87"/>
  <c r="AU101" i="87"/>
  <c r="AX37" i="87"/>
  <c r="AQ37" i="87"/>
  <c r="AY37" i="87" s="1"/>
  <c r="AW37" i="87"/>
  <c r="AV37" i="87"/>
  <c r="AU37" i="87"/>
  <c r="AX1294" i="87"/>
  <c r="AR1294" i="87"/>
  <c r="AY1294" i="87" s="1"/>
  <c r="AV1294" i="87"/>
  <c r="AT1294" i="87"/>
  <c r="AS1294" i="87"/>
  <c r="AU1294" i="87"/>
  <c r="AX1230" i="87"/>
  <c r="AV1230" i="87"/>
  <c r="AT1230" i="87"/>
  <c r="AS1230" i="87"/>
  <c r="AR1230" i="87"/>
  <c r="AQ1230" i="87"/>
  <c r="AX1166" i="87"/>
  <c r="AV1166" i="87"/>
  <c r="AT1166" i="87"/>
  <c r="AS1166" i="87"/>
  <c r="AR1166" i="87"/>
  <c r="AQ1166" i="87"/>
  <c r="AX1297" i="87"/>
  <c r="AU1297" i="87"/>
  <c r="AR1297" i="87"/>
  <c r="AW1297" i="87"/>
  <c r="AV1297" i="87"/>
  <c r="AT1297" i="87"/>
  <c r="AS1297" i="87"/>
  <c r="AX513" i="87"/>
  <c r="AS513" i="87"/>
  <c r="AR513" i="87"/>
  <c r="AQ513" i="87"/>
  <c r="AY513" i="87" s="1"/>
  <c r="AW513" i="87"/>
  <c r="AV513" i="87"/>
  <c r="AU513" i="87"/>
  <c r="AX1375" i="87"/>
  <c r="AR1375" i="87"/>
  <c r="R36" i="88"/>
  <c r="AW1375" i="87"/>
  <c r="AU1375" i="87"/>
  <c r="AX943" i="87"/>
  <c r="AQ943" i="87"/>
  <c r="AV943" i="87"/>
  <c r="AR943" i="87"/>
  <c r="AH607" i="14"/>
  <c r="AG607" i="14"/>
  <c r="AN607" i="14"/>
  <c r="AM607" i="14"/>
  <c r="AL607" i="14"/>
  <c r="AK607" i="14"/>
  <c r="AJ607" i="14"/>
  <c r="AI607" i="14"/>
  <c r="AN189" i="14"/>
  <c r="AM189" i="14"/>
  <c r="AL189" i="14"/>
  <c r="AK189" i="14"/>
  <c r="AJ189" i="14"/>
  <c r="AI189" i="14"/>
  <c r="AH189" i="14"/>
  <c r="AG189" i="14"/>
  <c r="AI1482" i="14"/>
  <c r="AH1482" i="14"/>
  <c r="AM1482" i="14"/>
  <c r="AL1482" i="14"/>
  <c r="AK1482" i="14"/>
  <c r="AJ1482" i="14"/>
  <c r="AG1482" i="14"/>
  <c r="AN1482" i="14"/>
  <c r="AJ1034" i="14"/>
  <c r="AN1034" i="14"/>
  <c r="AM1034" i="14"/>
  <c r="AL1034" i="14"/>
  <c r="AK1034" i="14"/>
  <c r="AI1034" i="14"/>
  <c r="AH1034" i="14"/>
  <c r="AG1034" i="14"/>
  <c r="AH714" i="14"/>
  <c r="AG714" i="14"/>
  <c r="AN714" i="14"/>
  <c r="AM714" i="14"/>
  <c r="AL714" i="14"/>
  <c r="AK714" i="14"/>
  <c r="AJ714" i="14"/>
  <c r="AI714" i="14"/>
  <c r="AN138" i="14"/>
  <c r="AM138" i="14"/>
  <c r="AL138" i="14"/>
  <c r="AK138" i="14"/>
  <c r="AJ138" i="14"/>
  <c r="AI138" i="14"/>
  <c r="AH138" i="14"/>
  <c r="AG138" i="14"/>
  <c r="AO138" i="14" s="1"/>
  <c r="AE18" i="85"/>
  <c r="T18" i="88" s="1"/>
  <c r="AH48" i="85"/>
  <c r="W48" i="88" s="1"/>
  <c r="S48" i="88"/>
  <c r="AH32" i="85"/>
  <c r="W32" i="88" s="1"/>
  <c r="S32" i="88"/>
  <c r="T47" i="88"/>
  <c r="AY1632" i="87"/>
  <c r="AR1624" i="87"/>
  <c r="AV1560" i="87"/>
  <c r="AW1496" i="87"/>
  <c r="AT1432" i="87"/>
  <c r="AT1368" i="87"/>
  <c r="AU1304" i="87"/>
  <c r="AS1240" i="87"/>
  <c r="AQ1176" i="87"/>
  <c r="AQ1112" i="87"/>
  <c r="AU1503" i="87"/>
  <c r="AT1439" i="87"/>
  <c r="AV1375" i="87"/>
  <c r="AU1247" i="87"/>
  <c r="AY1199" i="87"/>
  <c r="AU1183" i="87"/>
  <c r="AV1007" i="87"/>
  <c r="AY983" i="87"/>
  <c r="AT879" i="87"/>
  <c r="AR815" i="87"/>
  <c r="AU687" i="87"/>
  <c r="AY383" i="87"/>
  <c r="AV1678" i="87"/>
  <c r="AW286" i="87"/>
  <c r="AY1621" i="87"/>
  <c r="AY1253" i="87"/>
  <c r="AY1229" i="87"/>
  <c r="AQ922" i="87"/>
  <c r="AY922" i="87" s="1"/>
  <c r="AT1361" i="87"/>
  <c r="AR641" i="87"/>
  <c r="AW241" i="87"/>
  <c r="AX1613" i="87"/>
  <c r="AS1613" i="87"/>
  <c r="AQ1613" i="87"/>
  <c r="AW1613" i="87"/>
  <c r="AV1613" i="87"/>
  <c r="AX1549" i="87"/>
  <c r="AQ1549" i="87"/>
  <c r="AW1549" i="87"/>
  <c r="AU1549" i="87"/>
  <c r="AT1549" i="87"/>
  <c r="AX1546" i="87"/>
  <c r="AU1546" i="87"/>
  <c r="AT1546" i="87"/>
  <c r="AS1546" i="87"/>
  <c r="AR1546" i="87"/>
  <c r="AQ1546" i="87"/>
  <c r="AV1546" i="87"/>
  <c r="AW1546" i="87"/>
  <c r="AX941" i="87"/>
  <c r="AS941" i="87"/>
  <c r="AW941" i="87"/>
  <c r="AV941" i="87"/>
  <c r="AU941" i="87"/>
  <c r="AT941" i="87"/>
  <c r="AX877" i="87"/>
  <c r="AR877" i="87"/>
  <c r="AW877" i="87"/>
  <c r="AV877" i="87"/>
  <c r="AU877" i="87"/>
  <c r="AT877" i="87"/>
  <c r="AX813" i="87"/>
  <c r="AR813" i="87"/>
  <c r="AW813" i="87"/>
  <c r="AV813" i="87"/>
  <c r="AT813" i="87"/>
  <c r="AU813" i="87"/>
  <c r="AX749" i="87"/>
  <c r="AU749" i="87"/>
  <c r="AS749" i="87"/>
  <c r="AR749" i="87"/>
  <c r="AQ749" i="87"/>
  <c r="R17" i="88"/>
  <c r="AW749" i="87"/>
  <c r="AX685" i="87"/>
  <c r="AU685" i="87"/>
  <c r="AS685" i="87"/>
  <c r="AR685" i="87"/>
  <c r="AQ685" i="87"/>
  <c r="AW685" i="87"/>
  <c r="AX621" i="87"/>
  <c r="AW621" i="87"/>
  <c r="AU621" i="87"/>
  <c r="AT621" i="87"/>
  <c r="AS621" i="87"/>
  <c r="AR621" i="87"/>
  <c r="AX557" i="87"/>
  <c r="AW557" i="87"/>
  <c r="AU557" i="87"/>
  <c r="AT557" i="87"/>
  <c r="AS557" i="87"/>
  <c r="AR557" i="87"/>
  <c r="AX493" i="87"/>
  <c r="AW493" i="87"/>
  <c r="AU493" i="87"/>
  <c r="AT493" i="87"/>
  <c r="AS493" i="87"/>
  <c r="AR493" i="87"/>
  <c r="AX746" i="87"/>
  <c r="AQ746" i="87"/>
  <c r="AY746" i="87" s="1"/>
  <c r="AW746" i="87"/>
  <c r="AV746" i="87"/>
  <c r="AU746" i="87"/>
  <c r="AT746" i="87"/>
  <c r="AS746" i="87"/>
  <c r="AX682" i="87"/>
  <c r="AQ682" i="87"/>
  <c r="AW682" i="87"/>
  <c r="AV682" i="87"/>
  <c r="AU682" i="87"/>
  <c r="AT682" i="87"/>
  <c r="AS682" i="87"/>
  <c r="AX1350" i="87"/>
  <c r="AQ1350" i="87"/>
  <c r="AY1350" i="87" s="1"/>
  <c r="AW1350" i="87"/>
  <c r="AV1350" i="87"/>
  <c r="AU1350" i="87"/>
  <c r="AX1553" i="87"/>
  <c r="AW1553" i="87"/>
  <c r="AU1553" i="87"/>
  <c r="AT1553" i="87"/>
  <c r="AS1553" i="87"/>
  <c r="AR1553" i="87"/>
  <c r="AQ1553" i="87"/>
  <c r="AX577" i="87"/>
  <c r="AS577" i="87"/>
  <c r="AR577" i="87"/>
  <c r="AQ577" i="87"/>
  <c r="AW577" i="87"/>
  <c r="AV577" i="87"/>
  <c r="AU577" i="87"/>
  <c r="AX449" i="87"/>
  <c r="AR449" i="87"/>
  <c r="AQ449" i="87"/>
  <c r="AW449" i="87"/>
  <c r="AV449" i="87"/>
  <c r="AU449" i="87"/>
  <c r="AT449" i="87"/>
  <c r="AX1311" i="87"/>
  <c r="AR1311" i="87"/>
  <c r="AV1311" i="87"/>
  <c r="AS1311" i="87"/>
  <c r="AX1462" i="87"/>
  <c r="AU1462" i="87"/>
  <c r="R40" i="88"/>
  <c r="AS1462" i="87"/>
  <c r="AR1462" i="87"/>
  <c r="AQ1462" i="87"/>
  <c r="AX86" i="87"/>
  <c r="AQ86" i="87"/>
  <c r="AY86" i="87" s="1"/>
  <c r="AV86" i="87"/>
  <c r="AU86" i="87"/>
  <c r="AT86" i="87"/>
  <c r="AS86" i="87"/>
  <c r="AN351" i="14"/>
  <c r="AM351" i="14"/>
  <c r="AL351" i="14"/>
  <c r="AK351" i="14"/>
  <c r="AJ351" i="14"/>
  <c r="AI351" i="14"/>
  <c r="AH351" i="14"/>
  <c r="AG351" i="14"/>
  <c r="AN36" i="14"/>
  <c r="AM36" i="14"/>
  <c r="AL36" i="14"/>
  <c r="AK36" i="14"/>
  <c r="AJ36" i="14"/>
  <c r="AI36" i="14"/>
  <c r="AH36" i="14"/>
  <c r="AG36" i="14"/>
  <c r="AG1610" i="14"/>
  <c r="AO1610" i="14" s="1"/>
  <c r="AN1610" i="14"/>
  <c r="AK1610" i="14"/>
  <c r="AJ1610" i="14"/>
  <c r="AI1610" i="14"/>
  <c r="AH1610" i="14"/>
  <c r="AM1610" i="14"/>
  <c r="AL1610" i="14"/>
  <c r="AN1226" i="14"/>
  <c r="AM1226" i="14"/>
  <c r="AL1226" i="14"/>
  <c r="AK1226" i="14"/>
  <c r="AJ1226" i="14"/>
  <c r="AI1226" i="14"/>
  <c r="AG1226" i="14"/>
  <c r="AH1226" i="14"/>
  <c r="AN55" i="14"/>
  <c r="AM55" i="14"/>
  <c r="AL55" i="14"/>
  <c r="AK55" i="14"/>
  <c r="AJ55" i="14"/>
  <c r="AI55" i="14"/>
  <c r="AH55" i="14"/>
  <c r="AG55" i="14"/>
  <c r="AO55" i="14" s="1"/>
  <c r="AJ1438" i="14"/>
  <c r="AI1438" i="14"/>
  <c r="AN1438" i="14"/>
  <c r="AM1438" i="14"/>
  <c r="AL1438" i="14"/>
  <c r="AK1438" i="14"/>
  <c r="AH1438" i="14"/>
  <c r="AG1438" i="14"/>
  <c r="AH586" i="14"/>
  <c r="AG586" i="14"/>
  <c r="AN586" i="14"/>
  <c r="AM586" i="14"/>
  <c r="AL586" i="14"/>
  <c r="AK586" i="14"/>
  <c r="AJ586" i="14"/>
  <c r="AI586" i="14"/>
  <c r="AF18" i="85"/>
  <c r="U18" i="88" s="1"/>
  <c r="T45" i="88"/>
  <c r="AH33" i="85"/>
  <c r="W33" i="88" s="1"/>
  <c r="S33" i="88"/>
  <c r="AD17" i="85"/>
  <c r="S17" i="88" s="1"/>
  <c r="AS1624" i="87"/>
  <c r="AQ1560" i="87"/>
  <c r="AQ1496" i="87"/>
  <c r="AY1496" i="87" s="1"/>
  <c r="AV1432" i="87"/>
  <c r="AU1368" i="87"/>
  <c r="AY1320" i="87"/>
  <c r="AS1304" i="87"/>
  <c r="AT1240" i="87"/>
  <c r="AR1176" i="87"/>
  <c r="AR1112" i="87"/>
  <c r="AY1064" i="87"/>
  <c r="AY1000" i="87"/>
  <c r="AY832" i="87"/>
  <c r="AY1687" i="87"/>
  <c r="AW1567" i="87"/>
  <c r="AV1503" i="87"/>
  <c r="AV1439" i="87"/>
  <c r="AQ1375" i="87"/>
  <c r="AV1247" i="87"/>
  <c r="AY1167" i="87"/>
  <c r="AR1071" i="87"/>
  <c r="AY1031" i="87"/>
  <c r="AW1007" i="87"/>
  <c r="AY991" i="87"/>
  <c r="AV879" i="87"/>
  <c r="AT1678" i="87"/>
  <c r="AY1094" i="87"/>
  <c r="AY382" i="87"/>
  <c r="AQ286" i="87"/>
  <c r="AY286" i="87" s="1"/>
  <c r="AW86" i="87"/>
  <c r="AY1412" i="87"/>
  <c r="AQ1297" i="87"/>
  <c r="AT577" i="87"/>
  <c r="AW177" i="87"/>
  <c r="AR105" i="87"/>
  <c r="AX1177" i="87"/>
  <c r="AV1177" i="87"/>
  <c r="AU1177" i="87"/>
  <c r="AT1177" i="87"/>
  <c r="AS1177" i="87"/>
  <c r="AR1177" i="87"/>
  <c r="AQ1177" i="87"/>
  <c r="AX1113" i="87"/>
  <c r="AV1113" i="87"/>
  <c r="AU1113" i="87"/>
  <c r="AT1113" i="87"/>
  <c r="AS1113" i="87"/>
  <c r="AR1113" i="87"/>
  <c r="AQ1113" i="87"/>
  <c r="AX1049" i="87"/>
  <c r="AW1049" i="87"/>
  <c r="AV1049" i="87"/>
  <c r="AU1049" i="87"/>
  <c r="AT1049" i="87"/>
  <c r="AS1049" i="87"/>
  <c r="AR1049" i="87"/>
  <c r="AX1669" i="87"/>
  <c r="AR1669" i="87"/>
  <c r="AW1669" i="87"/>
  <c r="AV1669" i="87"/>
  <c r="AU1669" i="87"/>
  <c r="AX1211" i="87"/>
  <c r="AS1211" i="87"/>
  <c r="AR1211" i="87"/>
  <c r="AQ1211" i="87"/>
  <c r="AW1211" i="87"/>
  <c r="AV1211" i="87"/>
  <c r="AU1211" i="87"/>
  <c r="AX1147" i="87"/>
  <c r="AS1147" i="87"/>
  <c r="AR1147" i="87"/>
  <c r="AQ1147" i="87"/>
  <c r="AY1147" i="87" s="1"/>
  <c r="AW1147" i="87"/>
  <c r="AV1147" i="87"/>
  <c r="AU1147" i="87"/>
  <c r="AX1083" i="87"/>
  <c r="AT1083" i="87"/>
  <c r="AS1083" i="87"/>
  <c r="AR1083" i="87"/>
  <c r="AQ1083" i="87"/>
  <c r="AW1083" i="87"/>
  <c r="AV1083" i="87"/>
  <c r="AX1730" i="87"/>
  <c r="AR1730" i="87"/>
  <c r="AQ1730" i="87"/>
  <c r="AW1730" i="87"/>
  <c r="AV1730" i="87"/>
  <c r="AU1730" i="87"/>
  <c r="AT1730" i="87"/>
  <c r="AX1666" i="87"/>
  <c r="AU1666" i="87"/>
  <c r="AT1666" i="87"/>
  <c r="AS1666" i="87"/>
  <c r="AR1666" i="87"/>
  <c r="AQ1666" i="87"/>
  <c r="AW1666" i="87"/>
  <c r="AX1602" i="87"/>
  <c r="AW1602" i="87"/>
  <c r="AV1602" i="87"/>
  <c r="AU1602" i="87"/>
  <c r="AT1602" i="87"/>
  <c r="AS1602" i="87"/>
  <c r="AR1602" i="87"/>
  <c r="AX997" i="87"/>
  <c r="AV997" i="87"/>
  <c r="AU997" i="87"/>
  <c r="AT997" i="87"/>
  <c r="AS997" i="87"/>
  <c r="AY997" i="87" s="1"/>
  <c r="AO1399" i="14"/>
  <c r="AO1367" i="14"/>
  <c r="AO1215" i="14"/>
  <c r="AO1207" i="14"/>
  <c r="AO1199" i="14"/>
  <c r="AO1191" i="14"/>
  <c r="AO1183" i="14"/>
  <c r="AO1159" i="14"/>
  <c r="AO1151" i="14"/>
  <c r="AO1143" i="14"/>
  <c r="AO1135" i="14"/>
  <c r="AO991" i="14"/>
  <c r="AO983" i="14"/>
  <c r="AO975" i="14"/>
  <c r="AO967" i="14"/>
  <c r="AO959" i="14"/>
  <c r="AO943" i="14"/>
  <c r="AO935" i="14"/>
  <c r="AO927" i="14"/>
  <c r="AO919" i="14"/>
  <c r="AO903" i="14"/>
  <c r="AO895" i="14"/>
  <c r="AO278" i="14"/>
  <c r="AO566" i="14"/>
  <c r="AO550" i="14"/>
  <c r="AO534" i="14"/>
  <c r="AO518" i="14"/>
  <c r="AO502" i="14"/>
  <c r="AO486" i="14"/>
  <c r="AO470" i="14"/>
  <c r="AO454" i="14"/>
  <c r="AO438" i="14"/>
  <c r="AO422" i="14"/>
  <c r="AO406" i="14"/>
  <c r="AO390" i="14"/>
  <c r="AO374" i="14"/>
  <c r="AO358" i="14"/>
  <c r="AO326" i="14"/>
  <c r="AO310" i="14"/>
  <c r="AO294" i="14"/>
  <c r="AO277" i="14"/>
  <c r="AO214" i="14"/>
  <c r="AO198" i="14"/>
  <c r="AO180" i="14"/>
  <c r="AO164" i="14"/>
  <c r="AO148" i="14"/>
  <c r="AO92" i="14"/>
  <c r="AO293" i="14"/>
  <c r="AO147" i="14"/>
  <c r="AO220" i="14"/>
  <c r="AO188" i="14"/>
  <c r="AO161" i="14"/>
  <c r="AO1464" i="14"/>
  <c r="AO992" i="14"/>
  <c r="AO944" i="14"/>
  <c r="AO552" i="14"/>
  <c r="AO504" i="14"/>
  <c r="AO448" i="14"/>
  <c r="AO392" i="14"/>
  <c r="AO328" i="14"/>
  <c r="AO208" i="14"/>
  <c r="AO150" i="14"/>
  <c r="AO62" i="14"/>
  <c r="AO1446" i="14"/>
  <c r="AO1422" i="14"/>
  <c r="AO1382" i="14"/>
  <c r="AO1254" i="14"/>
  <c r="AO1246" i="14"/>
  <c r="AO1214" i="14"/>
  <c r="AO1206" i="14"/>
  <c r="AO1198" i="14"/>
  <c r="AO1190" i="14"/>
  <c r="AO1182" i="14"/>
  <c r="AO1174" i="14"/>
  <c r="AO1150" i="14"/>
  <c r="AO1142" i="14"/>
  <c r="AO1126" i="14"/>
  <c r="AO1046" i="14"/>
  <c r="AO1038" i="14"/>
  <c r="AO1030" i="14"/>
  <c r="AO1022" i="14"/>
  <c r="AO1014" i="14"/>
  <c r="AO1006" i="14"/>
  <c r="AO982" i="14"/>
  <c r="AO974" i="14"/>
  <c r="AO966" i="14"/>
  <c r="AO958" i="14"/>
  <c r="AO950" i="14"/>
  <c r="AO942" i="14"/>
  <c r="AO934" i="14"/>
  <c r="AO918" i="14"/>
  <c r="AO910" i="14"/>
  <c r="AO902" i="14"/>
  <c r="AO558" i="14"/>
  <c r="AO542" i="14"/>
  <c r="AO526" i="14"/>
  <c r="AO510" i="14"/>
  <c r="AO478" i="14"/>
  <c r="AO462" i="14"/>
  <c r="AO446" i="14"/>
  <c r="AO430" i="14"/>
  <c r="AO414" i="14"/>
  <c r="AO398" i="14"/>
  <c r="AO366" i="14"/>
  <c r="AO350" i="14"/>
  <c r="AO334" i="14"/>
  <c r="AO318" i="14"/>
  <c r="AO302" i="14"/>
  <c r="AO286" i="14"/>
  <c r="AO284" i="14"/>
  <c r="AO206" i="14"/>
  <c r="AO190" i="14"/>
  <c r="AO156" i="14"/>
  <c r="AO140" i="14"/>
  <c r="AO68" i="14"/>
  <c r="AO309" i="14"/>
  <c r="AO276" i="14"/>
  <c r="AO91" i="14"/>
  <c r="AO67" i="14"/>
  <c r="AO177" i="14"/>
  <c r="AO49" i="14"/>
  <c r="AO1400" i="14"/>
  <c r="AO568" i="14"/>
  <c r="AO464" i="14"/>
  <c r="AO344" i="14"/>
  <c r="AO158" i="14"/>
  <c r="AO1565" i="14"/>
  <c r="AO1557" i="14"/>
  <c r="AO1533" i="14"/>
  <c r="AO1509" i="14"/>
  <c r="AO1501" i="14"/>
  <c r="AO1477" i="14"/>
  <c r="AO1445" i="14"/>
  <c r="AO1437" i="14"/>
  <c r="AO1413" i="14"/>
  <c r="AO1381" i="14"/>
  <c r="AO1205" i="14"/>
  <c r="AO1197" i="14"/>
  <c r="AO1189" i="14"/>
  <c r="AO1181" i="14"/>
  <c r="AO1173" i="14"/>
  <c r="AO1165" i="14"/>
  <c r="AO1141" i="14"/>
  <c r="AO1133" i="14"/>
  <c r="AO1053" i="14"/>
  <c r="AO1037" i="14"/>
  <c r="AO1029" i="14"/>
  <c r="AO1021" i="14"/>
  <c r="AO1013" i="14"/>
  <c r="AO1005" i="14"/>
  <c r="AO997" i="14"/>
  <c r="AO981" i="14"/>
  <c r="AO973" i="14"/>
  <c r="AO965" i="14"/>
  <c r="AO957" i="14"/>
  <c r="AO949" i="14"/>
  <c r="AO941" i="14"/>
  <c r="AO933" i="14"/>
  <c r="AO925" i="14"/>
  <c r="AO917" i="14"/>
  <c r="AO885" i="14"/>
  <c r="AO541" i="14"/>
  <c r="AO533" i="14"/>
  <c r="AO525" i="14"/>
  <c r="AO517" i="14"/>
  <c r="AO509" i="14"/>
  <c r="AO501" i="14"/>
  <c r="AO493" i="14"/>
  <c r="AO485" i="14"/>
  <c r="AO477" i="14"/>
  <c r="AO469" i="14"/>
  <c r="AO461" i="14"/>
  <c r="AO453" i="14"/>
  <c r="AO445" i="14"/>
  <c r="AO437" i="14"/>
  <c r="AO429" i="14"/>
  <c r="AO421" i="14"/>
  <c r="AO413" i="14"/>
  <c r="AO405" i="14"/>
  <c r="AO397" i="14"/>
  <c r="AO389" i="14"/>
  <c r="AO365" i="14"/>
  <c r="AO357" i="14"/>
  <c r="AO349" i="14"/>
  <c r="AO333" i="14"/>
  <c r="AO325" i="14"/>
  <c r="AO301" i="14"/>
  <c r="AO285" i="14"/>
  <c r="AO179" i="14"/>
  <c r="AO155" i="14"/>
  <c r="AO99" i="14"/>
  <c r="AO75" i="14"/>
  <c r="AO51" i="14"/>
  <c r="AO187" i="14"/>
  <c r="AO97" i="14"/>
  <c r="AO57" i="14"/>
  <c r="AO1688" i="14"/>
  <c r="AO976" i="14"/>
  <c r="AO928" i="14"/>
  <c r="AO472" i="14"/>
  <c r="AO416" i="14"/>
  <c r="AO360" i="14"/>
  <c r="AO296" i="14"/>
  <c r="AO174" i="14"/>
  <c r="R39" i="88"/>
  <c r="R41" i="88"/>
  <c r="R19" i="88"/>
  <c r="R37" i="88"/>
  <c r="R27" i="88"/>
  <c r="AN32" i="14"/>
  <c r="AM32" i="14"/>
  <c r="AL32" i="14"/>
  <c r="AK32" i="14"/>
  <c r="AJ32" i="14"/>
  <c r="AI32" i="14"/>
  <c r="AH32" i="14"/>
  <c r="AG32" i="14"/>
  <c r="AH599" i="14"/>
  <c r="AG599" i="14"/>
  <c r="AN599" i="14"/>
  <c r="AM599" i="14"/>
  <c r="AL599" i="14"/>
  <c r="AK599" i="14"/>
  <c r="AJ599" i="14"/>
  <c r="AI599" i="14"/>
  <c r="AN535" i="14"/>
  <c r="AM535" i="14"/>
  <c r="AH535" i="14"/>
  <c r="AG535" i="14"/>
  <c r="AL535" i="14"/>
  <c r="AK535" i="14"/>
  <c r="AJ535" i="14"/>
  <c r="AI535" i="14"/>
  <c r="AN471" i="14"/>
  <c r="AM471" i="14"/>
  <c r="AL471" i="14"/>
  <c r="AK471" i="14"/>
  <c r="AJ471" i="14"/>
  <c r="AI471" i="14"/>
  <c r="AH471" i="14"/>
  <c r="AG471" i="14"/>
  <c r="AN407" i="14"/>
  <c r="AM407" i="14"/>
  <c r="AL407" i="14"/>
  <c r="AK407" i="14"/>
  <c r="AJ407" i="14"/>
  <c r="AI407" i="14"/>
  <c r="AH407" i="14"/>
  <c r="AG407" i="14"/>
  <c r="AN343" i="14"/>
  <c r="AM343" i="14"/>
  <c r="AL343" i="14"/>
  <c r="AK343" i="14"/>
  <c r="AJ343" i="14"/>
  <c r="AI343" i="14"/>
  <c r="AH343" i="14"/>
  <c r="AG343" i="14"/>
  <c r="AO343" i="14" s="1"/>
  <c r="AN245" i="14"/>
  <c r="AM245" i="14"/>
  <c r="AJ245" i="14"/>
  <c r="AH245" i="14"/>
  <c r="AG245" i="14"/>
  <c r="AL245" i="14"/>
  <c r="AK245" i="14"/>
  <c r="AI245" i="14"/>
  <c r="AN181" i="14"/>
  <c r="AM181" i="14"/>
  <c r="AL181" i="14"/>
  <c r="AK181" i="14"/>
  <c r="AJ181" i="14"/>
  <c r="AI181" i="14"/>
  <c r="AH181" i="14"/>
  <c r="AG181" i="14"/>
  <c r="AN117" i="14"/>
  <c r="AM117" i="14"/>
  <c r="AL117" i="14"/>
  <c r="AK117" i="14"/>
  <c r="AJ117" i="14"/>
  <c r="AI117" i="14"/>
  <c r="AH117" i="14"/>
  <c r="AG117" i="14"/>
  <c r="AO117" i="14" s="1"/>
  <c r="AN53" i="14"/>
  <c r="AM53" i="14"/>
  <c r="AL53" i="14"/>
  <c r="AK53" i="14"/>
  <c r="AJ53" i="14"/>
  <c r="AI53" i="14"/>
  <c r="AH53" i="14"/>
  <c r="AG53" i="14"/>
  <c r="AO53" i="14" s="1"/>
  <c r="AN28" i="14"/>
  <c r="AM28" i="14"/>
  <c r="AL28" i="14"/>
  <c r="AK28" i="14"/>
  <c r="AJ28" i="14"/>
  <c r="AI28" i="14"/>
  <c r="AH28" i="14"/>
  <c r="AG28" i="14"/>
  <c r="AK1730" i="14"/>
  <c r="AG1730" i="14"/>
  <c r="AN1730" i="14"/>
  <c r="AM1730" i="14"/>
  <c r="AL1730" i="14"/>
  <c r="AH1730" i="14"/>
  <c r="AJ1730" i="14"/>
  <c r="AI1730" i="14"/>
  <c r="AG1666" i="14"/>
  <c r="AN1666" i="14"/>
  <c r="AK1666" i="14"/>
  <c r="AJ1666" i="14"/>
  <c r="AI1666" i="14"/>
  <c r="AH1666" i="14"/>
  <c r="AM1666" i="14"/>
  <c r="AL1666" i="14"/>
  <c r="AG1602" i="14"/>
  <c r="AN1602" i="14"/>
  <c r="AK1602" i="14"/>
  <c r="AJ1602" i="14"/>
  <c r="AI1602" i="14"/>
  <c r="AH1602" i="14"/>
  <c r="AM1602" i="14"/>
  <c r="AL1602" i="14"/>
  <c r="AI1538" i="14"/>
  <c r="AH1538" i="14"/>
  <c r="AM1538" i="14"/>
  <c r="AL1538" i="14"/>
  <c r="AK1538" i="14"/>
  <c r="AJ1538" i="14"/>
  <c r="AG1538" i="14"/>
  <c r="AN1538" i="14"/>
  <c r="AI1474" i="14"/>
  <c r="AH1474" i="14"/>
  <c r="AM1474" i="14"/>
  <c r="AL1474" i="14"/>
  <c r="AK1474" i="14"/>
  <c r="AJ1474" i="14"/>
  <c r="AG1474" i="14"/>
  <c r="AN1474" i="14"/>
  <c r="AJ1410" i="14"/>
  <c r="AI1410" i="14"/>
  <c r="AN1410" i="14"/>
  <c r="AM1410" i="14"/>
  <c r="AL1410" i="14"/>
  <c r="AK1410" i="14"/>
  <c r="AH1410" i="14"/>
  <c r="AG1410" i="14"/>
  <c r="AI1346" i="14"/>
  <c r="AN1346" i="14"/>
  <c r="AM1346" i="14"/>
  <c r="AL1346" i="14"/>
  <c r="AH1346" i="14"/>
  <c r="AG1346" i="14"/>
  <c r="AK1346" i="14"/>
  <c r="AJ1346" i="14"/>
  <c r="AK1282" i="14"/>
  <c r="AJ1282" i="14"/>
  <c r="AG1282" i="14"/>
  <c r="AO1282" i="14" s="1"/>
  <c r="AN1282" i="14"/>
  <c r="AM1282" i="14"/>
  <c r="AL1282" i="14"/>
  <c r="AI1282" i="14"/>
  <c r="AH1282" i="14"/>
  <c r="AI1218" i="14"/>
  <c r="AH1218" i="14"/>
  <c r="AG1218" i="14"/>
  <c r="AM1218" i="14"/>
  <c r="AL1218" i="14"/>
  <c r="AJ1218" i="14"/>
  <c r="AN1218" i="14"/>
  <c r="AK1218" i="14"/>
  <c r="AI1154" i="14"/>
  <c r="AH1154" i="14"/>
  <c r="AM1154" i="14"/>
  <c r="AL1154" i="14"/>
  <c r="AJ1154" i="14"/>
  <c r="AN1154" i="14"/>
  <c r="AK1154" i="14"/>
  <c r="AG1154" i="14"/>
  <c r="AM1090" i="14"/>
  <c r="AL1090" i="14"/>
  <c r="AK1090" i="14"/>
  <c r="AJ1090" i="14"/>
  <c r="AI1090" i="14"/>
  <c r="AH1090" i="14"/>
  <c r="AG1090" i="14"/>
  <c r="AN1090" i="14"/>
  <c r="AJ1026" i="14"/>
  <c r="AN1026" i="14"/>
  <c r="AM1026" i="14"/>
  <c r="AL1026" i="14"/>
  <c r="AK1026" i="14"/>
  <c r="AI1026" i="14"/>
  <c r="AH1026" i="14"/>
  <c r="AG1026" i="14"/>
  <c r="AN962" i="14"/>
  <c r="AM962" i="14"/>
  <c r="AL962" i="14"/>
  <c r="AK962" i="14"/>
  <c r="AJ962" i="14"/>
  <c r="AI962" i="14"/>
  <c r="AH962" i="14"/>
  <c r="AG962" i="14"/>
  <c r="AK1289" i="14"/>
  <c r="AJ1289" i="14"/>
  <c r="AG1289" i="14"/>
  <c r="AN1289" i="14"/>
  <c r="AM1289" i="14"/>
  <c r="AL1289" i="14"/>
  <c r="AH1289" i="14"/>
  <c r="AI1289" i="14"/>
  <c r="AO1543" i="14"/>
  <c r="AO1487" i="14"/>
  <c r="AO1447" i="14"/>
  <c r="AO1423" i="14"/>
  <c r="AO1407" i="14"/>
  <c r="AO1375" i="14"/>
  <c r="AN239" i="14"/>
  <c r="AM239" i="14"/>
  <c r="AJ239" i="14"/>
  <c r="AH239" i="14"/>
  <c r="AG239" i="14"/>
  <c r="AL239" i="14"/>
  <c r="AK239" i="14"/>
  <c r="AI239" i="14"/>
  <c r="AN175" i="14"/>
  <c r="AM175" i="14"/>
  <c r="AL175" i="14"/>
  <c r="AK175" i="14"/>
  <c r="AJ175" i="14"/>
  <c r="AI175" i="14"/>
  <c r="AH175" i="14"/>
  <c r="AG175" i="14"/>
  <c r="AN111" i="14"/>
  <c r="AM111" i="14"/>
  <c r="AL111" i="14"/>
  <c r="AK111" i="14"/>
  <c r="AJ111" i="14"/>
  <c r="AI111" i="14"/>
  <c r="AH111" i="14"/>
  <c r="AG111" i="14"/>
  <c r="AO111" i="14" s="1"/>
  <c r="AN47" i="14"/>
  <c r="AM47" i="14"/>
  <c r="AL47" i="14"/>
  <c r="AK47" i="14"/>
  <c r="AJ47" i="14"/>
  <c r="AI47" i="14"/>
  <c r="AH47" i="14"/>
  <c r="AG47" i="14"/>
  <c r="AO47" i="14" s="1"/>
  <c r="AG41" i="85"/>
  <c r="V41" i="88" s="1"/>
  <c r="AD41" i="85"/>
  <c r="AN38" i="14"/>
  <c r="AM38" i="14"/>
  <c r="AL38" i="14"/>
  <c r="AK38" i="14"/>
  <c r="AJ38" i="14"/>
  <c r="AI38" i="14"/>
  <c r="AH38" i="14"/>
  <c r="AG38" i="14"/>
  <c r="AN898" i="14"/>
  <c r="AM898" i="14"/>
  <c r="AL898" i="14"/>
  <c r="AK898" i="14"/>
  <c r="AJ898" i="14"/>
  <c r="AI898" i="14"/>
  <c r="AH898" i="14"/>
  <c r="AG898" i="14"/>
  <c r="AH834" i="14"/>
  <c r="AG834" i="14"/>
  <c r="AO834" i="14" s="1"/>
  <c r="AN834" i="14"/>
  <c r="AM834" i="14"/>
  <c r="AL834" i="14"/>
  <c r="AK834" i="14"/>
  <c r="AJ834" i="14"/>
  <c r="AI834" i="14"/>
  <c r="AH770" i="14"/>
  <c r="AG770" i="14"/>
  <c r="AN770" i="14"/>
  <c r="AM770" i="14"/>
  <c r="AL770" i="14"/>
  <c r="AK770" i="14"/>
  <c r="AJ770" i="14"/>
  <c r="AI770" i="14"/>
  <c r="AH706" i="14"/>
  <c r="AG706" i="14"/>
  <c r="AN706" i="14"/>
  <c r="AM706" i="14"/>
  <c r="AL706" i="14"/>
  <c r="AK706" i="14"/>
  <c r="AJ706" i="14"/>
  <c r="AI706" i="14"/>
  <c r="AH642" i="14"/>
  <c r="AG642" i="14"/>
  <c r="AN642" i="14"/>
  <c r="AM642" i="14"/>
  <c r="AL642" i="14"/>
  <c r="AK642" i="14"/>
  <c r="AJ642" i="14"/>
  <c r="AI642" i="14"/>
  <c r="AH578" i="14"/>
  <c r="AG578" i="14"/>
  <c r="AN578" i="14"/>
  <c r="AM578" i="14"/>
  <c r="AL578" i="14"/>
  <c r="AK578" i="14"/>
  <c r="AJ578" i="14"/>
  <c r="AI578" i="14"/>
  <c r="AN514" i="14"/>
  <c r="AM514" i="14"/>
  <c r="AL514" i="14"/>
  <c r="AK514" i="14"/>
  <c r="AJ514" i="14"/>
  <c r="AI514" i="14"/>
  <c r="AH514" i="14"/>
  <c r="AG514" i="14"/>
  <c r="AN450" i="14"/>
  <c r="AM450" i="14"/>
  <c r="AL450" i="14"/>
  <c r="AK450" i="14"/>
  <c r="AJ450" i="14"/>
  <c r="AI450" i="14"/>
  <c r="AH450" i="14"/>
  <c r="AG450" i="14"/>
  <c r="AN386" i="14"/>
  <c r="AM386" i="14"/>
  <c r="AL386" i="14"/>
  <c r="AK386" i="14"/>
  <c r="AJ386" i="14"/>
  <c r="AI386" i="14"/>
  <c r="AH386" i="14"/>
  <c r="AG386" i="14"/>
  <c r="AN322" i="14"/>
  <c r="AM322" i="14"/>
  <c r="AL322" i="14"/>
  <c r="AK322" i="14"/>
  <c r="AJ322" i="14"/>
  <c r="AI322" i="14"/>
  <c r="AH322" i="14"/>
  <c r="AG322" i="14"/>
  <c r="AN258" i="14"/>
  <c r="AM258" i="14"/>
  <c r="AJ258" i="14"/>
  <c r="AI258" i="14"/>
  <c r="AH258" i="14"/>
  <c r="AG258" i="14"/>
  <c r="AL258" i="14"/>
  <c r="AK258" i="14"/>
  <c r="AN194" i="14"/>
  <c r="AM194" i="14"/>
  <c r="AL194" i="14"/>
  <c r="AK194" i="14"/>
  <c r="AJ194" i="14"/>
  <c r="AI194" i="14"/>
  <c r="AH194" i="14"/>
  <c r="AG194" i="14"/>
  <c r="AN130" i="14"/>
  <c r="AM130" i="14"/>
  <c r="AL130" i="14"/>
  <c r="AK130" i="14"/>
  <c r="AJ130" i="14"/>
  <c r="AI130" i="14"/>
  <c r="AH130" i="14"/>
  <c r="AG130" i="14"/>
  <c r="AO130" i="14" s="1"/>
  <c r="AN66" i="14"/>
  <c r="AM66" i="14"/>
  <c r="AL66" i="14"/>
  <c r="AK66" i="14"/>
  <c r="AJ66" i="14"/>
  <c r="AI66" i="14"/>
  <c r="AH66" i="14"/>
  <c r="AG66" i="14"/>
  <c r="AO66" i="14" s="1"/>
  <c r="AH791" i="14"/>
  <c r="AG791" i="14"/>
  <c r="AN791" i="14"/>
  <c r="AM791" i="14"/>
  <c r="AL791" i="14"/>
  <c r="AK791" i="14"/>
  <c r="AJ791" i="14"/>
  <c r="AI791" i="14"/>
  <c r="AN515" i="14"/>
  <c r="AM515" i="14"/>
  <c r="AL515" i="14"/>
  <c r="AK515" i="14"/>
  <c r="AJ515" i="14"/>
  <c r="AI515" i="14"/>
  <c r="AH515" i="14"/>
  <c r="AG515" i="14"/>
  <c r="AO1369" i="14"/>
  <c r="AO1361" i="14"/>
  <c r="AO1372" i="14"/>
  <c r="AO1364" i="14"/>
  <c r="AY982" i="87"/>
  <c r="AY1077" i="87"/>
  <c r="AR1794" i="87"/>
  <c r="AY1794" i="87" s="1"/>
  <c r="AW1737" i="87"/>
  <c r="AS1681" i="87"/>
  <c r="AR1633" i="87"/>
  <c r="AU1609" i="87"/>
  <c r="AR1569" i="87"/>
  <c r="AS1545" i="87"/>
  <c r="AS1505" i="87"/>
  <c r="AQ1481" i="87"/>
  <c r="AU1441" i="87"/>
  <c r="AQ1417" i="87"/>
  <c r="AY1417" i="87" s="1"/>
  <c r="AT1377" i="87"/>
  <c r="AW1353" i="87"/>
  <c r="AQ1313" i="87"/>
  <c r="AV1289" i="87"/>
  <c r="AR1249" i="87"/>
  <c r="AT1225" i="87"/>
  <c r="AS1169" i="87"/>
  <c r="AW1129" i="87"/>
  <c r="AS1105" i="87"/>
  <c r="AQ1065" i="87"/>
  <c r="AT1041" i="87"/>
  <c r="AU969" i="87"/>
  <c r="AW905" i="87"/>
  <c r="AW841" i="87"/>
  <c r="AV777" i="87"/>
  <c r="AU697" i="87"/>
  <c r="AR657" i="87"/>
  <c r="AT633" i="87"/>
  <c r="AY617" i="87"/>
  <c r="AT593" i="87"/>
  <c r="AW569" i="87"/>
  <c r="AT529" i="87"/>
  <c r="AW505" i="87"/>
  <c r="AS465" i="87"/>
  <c r="AY465" i="87" s="1"/>
  <c r="AV441" i="87"/>
  <c r="AS401" i="87"/>
  <c r="AV377" i="87"/>
  <c r="AW361" i="87"/>
  <c r="AT321" i="87"/>
  <c r="AR297" i="87"/>
  <c r="AW257" i="87"/>
  <c r="AR233" i="87"/>
  <c r="AW193" i="87"/>
  <c r="AR169" i="87"/>
  <c r="AY169" i="87" s="1"/>
  <c r="AR121" i="87"/>
  <c r="AT97" i="87"/>
  <c r="AR57" i="87"/>
  <c r="AT33" i="87"/>
  <c r="R38" i="88"/>
  <c r="R33" i="88"/>
  <c r="R28" i="88"/>
  <c r="R12" i="88"/>
  <c r="AN24" i="14"/>
  <c r="AM24" i="14"/>
  <c r="AL24" i="14"/>
  <c r="AK24" i="14"/>
  <c r="AJ24" i="14"/>
  <c r="AI24" i="14"/>
  <c r="AH24" i="14"/>
  <c r="AG24" i="14"/>
  <c r="AH591" i="14"/>
  <c r="AG591" i="14"/>
  <c r="AN591" i="14"/>
  <c r="AM591" i="14"/>
  <c r="AL591" i="14"/>
  <c r="AK591" i="14"/>
  <c r="AJ591" i="14"/>
  <c r="AI591" i="14"/>
  <c r="AN527" i="14"/>
  <c r="AM527" i="14"/>
  <c r="AH527" i="14"/>
  <c r="AG527" i="14"/>
  <c r="AL527" i="14"/>
  <c r="AK527" i="14"/>
  <c r="AJ527" i="14"/>
  <c r="AI527" i="14"/>
  <c r="AN463" i="14"/>
  <c r="AM463" i="14"/>
  <c r="AL463" i="14"/>
  <c r="AK463" i="14"/>
  <c r="AJ463" i="14"/>
  <c r="AI463" i="14"/>
  <c r="AH463" i="14"/>
  <c r="AG463" i="14"/>
  <c r="AN399" i="14"/>
  <c r="AM399" i="14"/>
  <c r="AL399" i="14"/>
  <c r="AK399" i="14"/>
  <c r="AJ399" i="14"/>
  <c r="AI399" i="14"/>
  <c r="AH399" i="14"/>
  <c r="AG399" i="14"/>
  <c r="AN335" i="14"/>
  <c r="AM335" i="14"/>
  <c r="AL335" i="14"/>
  <c r="AK335" i="14"/>
  <c r="AJ335" i="14"/>
  <c r="AI335" i="14"/>
  <c r="AH335" i="14"/>
  <c r="AG335" i="14"/>
  <c r="AN237" i="14"/>
  <c r="AM237" i="14"/>
  <c r="AJ237" i="14"/>
  <c r="AH237" i="14"/>
  <c r="AG237" i="14"/>
  <c r="AL237" i="14"/>
  <c r="AK237" i="14"/>
  <c r="AI237" i="14"/>
  <c r="AN173" i="14"/>
  <c r="AM173" i="14"/>
  <c r="AL173" i="14"/>
  <c r="AK173" i="14"/>
  <c r="AJ173" i="14"/>
  <c r="AI173" i="14"/>
  <c r="AH173" i="14"/>
  <c r="AG173" i="14"/>
  <c r="AN109" i="14"/>
  <c r="AM109" i="14"/>
  <c r="AL109" i="14"/>
  <c r="AK109" i="14"/>
  <c r="AJ109" i="14"/>
  <c r="AI109" i="14"/>
  <c r="AH109" i="14"/>
  <c r="AG109" i="14"/>
  <c r="AO109" i="14" s="1"/>
  <c r="AN45" i="14"/>
  <c r="AM45" i="14"/>
  <c r="AL45" i="14"/>
  <c r="AK45" i="14"/>
  <c r="AJ45" i="14"/>
  <c r="AI45" i="14"/>
  <c r="AH45" i="14"/>
  <c r="AG45" i="14"/>
  <c r="AO45" i="14" s="1"/>
  <c r="AN20" i="14"/>
  <c r="AM20" i="14"/>
  <c r="AL20" i="14"/>
  <c r="AK20" i="14"/>
  <c r="AJ20" i="14"/>
  <c r="AI20" i="14"/>
  <c r="AH20" i="14"/>
  <c r="AG20" i="14"/>
  <c r="AK1722" i="14"/>
  <c r="AG1722" i="14"/>
  <c r="AN1722" i="14"/>
  <c r="AM1722" i="14"/>
  <c r="AL1722" i="14"/>
  <c r="AH1722" i="14"/>
  <c r="AJ1722" i="14"/>
  <c r="AI1722" i="14"/>
  <c r="AG1658" i="14"/>
  <c r="AN1658" i="14"/>
  <c r="AK1658" i="14"/>
  <c r="AJ1658" i="14"/>
  <c r="AI1658" i="14"/>
  <c r="AH1658" i="14"/>
  <c r="AM1658" i="14"/>
  <c r="AL1658" i="14"/>
  <c r="AN1594" i="14"/>
  <c r="AK1594" i="14"/>
  <c r="AH1594" i="14"/>
  <c r="AL1594" i="14"/>
  <c r="AJ1594" i="14"/>
  <c r="AI1594" i="14"/>
  <c r="AG1594" i="14"/>
  <c r="AO1594" i="14" s="1"/>
  <c r="AM1594" i="14"/>
  <c r="AI1530" i="14"/>
  <c r="AH1530" i="14"/>
  <c r="AM1530" i="14"/>
  <c r="AL1530" i="14"/>
  <c r="AK1530" i="14"/>
  <c r="AJ1530" i="14"/>
  <c r="AG1530" i="14"/>
  <c r="AN1530" i="14"/>
  <c r="AI1466" i="14"/>
  <c r="AH1466" i="14"/>
  <c r="AM1466" i="14"/>
  <c r="AK1466" i="14"/>
  <c r="AN1466" i="14"/>
  <c r="AL1466" i="14"/>
  <c r="AJ1466" i="14"/>
  <c r="AG1466" i="14"/>
  <c r="AJ1402" i="14"/>
  <c r="AI1402" i="14"/>
  <c r="AN1402" i="14"/>
  <c r="AM1402" i="14"/>
  <c r="AL1402" i="14"/>
  <c r="AK1402" i="14"/>
  <c r="AG1402" i="14"/>
  <c r="AH1402" i="14"/>
  <c r="AN1338" i="14"/>
  <c r="AM1338" i="14"/>
  <c r="AI1338" i="14"/>
  <c r="AH1338" i="14"/>
  <c r="AL1338" i="14"/>
  <c r="AK1338" i="14"/>
  <c r="AJ1338" i="14"/>
  <c r="AG1338" i="14"/>
  <c r="AK1274" i="14"/>
  <c r="AJ1274" i="14"/>
  <c r="AG1274" i="14"/>
  <c r="AN1274" i="14"/>
  <c r="AM1274" i="14"/>
  <c r="AL1274" i="14"/>
  <c r="AI1274" i="14"/>
  <c r="AH1274" i="14"/>
  <c r="AI1210" i="14"/>
  <c r="AH1210" i="14"/>
  <c r="AM1210" i="14"/>
  <c r="AL1210" i="14"/>
  <c r="AJ1210" i="14"/>
  <c r="AN1210" i="14"/>
  <c r="AK1210" i="14"/>
  <c r="AG1210" i="14"/>
  <c r="AI1146" i="14"/>
  <c r="AH1146" i="14"/>
  <c r="AM1146" i="14"/>
  <c r="AL1146" i="14"/>
  <c r="AJ1146" i="14"/>
  <c r="AN1146" i="14"/>
  <c r="AK1146" i="14"/>
  <c r="AG1146" i="14"/>
  <c r="AM1082" i="14"/>
  <c r="AL1082" i="14"/>
  <c r="AK1082" i="14"/>
  <c r="AJ1082" i="14"/>
  <c r="AI1082" i="14"/>
  <c r="AH1082" i="14"/>
  <c r="AG1082" i="14"/>
  <c r="AN1082" i="14"/>
  <c r="AJ1018" i="14"/>
  <c r="AN1018" i="14"/>
  <c r="AM1018" i="14"/>
  <c r="AL1018" i="14"/>
  <c r="AK1018" i="14"/>
  <c r="AI1018" i="14"/>
  <c r="AH1018" i="14"/>
  <c r="AG1018" i="14"/>
  <c r="AN954" i="14"/>
  <c r="AM954" i="14"/>
  <c r="AL954" i="14"/>
  <c r="AK954" i="14"/>
  <c r="AJ954" i="14"/>
  <c r="AI954" i="14"/>
  <c r="AH954" i="14"/>
  <c r="AG954" i="14"/>
  <c r="AI1201" i="14"/>
  <c r="AH1201" i="14"/>
  <c r="AM1201" i="14"/>
  <c r="AL1201" i="14"/>
  <c r="AJ1201" i="14"/>
  <c r="AN1201" i="14"/>
  <c r="AK1201" i="14"/>
  <c r="AG1201" i="14"/>
  <c r="AO1732" i="14"/>
  <c r="AO1374" i="14"/>
  <c r="AO1342" i="14"/>
  <c r="AN295" i="14"/>
  <c r="AM295" i="14"/>
  <c r="AL295" i="14"/>
  <c r="AK295" i="14"/>
  <c r="AJ295" i="14"/>
  <c r="AI295" i="14"/>
  <c r="AH295" i="14"/>
  <c r="AG295" i="14"/>
  <c r="AN231" i="14"/>
  <c r="AM231" i="14"/>
  <c r="AJ231" i="14"/>
  <c r="AH231" i="14"/>
  <c r="AG231" i="14"/>
  <c r="AL231" i="14"/>
  <c r="AK231" i="14"/>
  <c r="AI231" i="14"/>
  <c r="AN167" i="14"/>
  <c r="AM167" i="14"/>
  <c r="AL167" i="14"/>
  <c r="AK167" i="14"/>
  <c r="AJ167" i="14"/>
  <c r="AI167" i="14"/>
  <c r="AH167" i="14"/>
  <c r="AG167" i="14"/>
  <c r="AN103" i="14"/>
  <c r="AM103" i="14"/>
  <c r="AL103" i="14"/>
  <c r="AK103" i="14"/>
  <c r="AJ103" i="14"/>
  <c r="AI103" i="14"/>
  <c r="AH103" i="14"/>
  <c r="AG103" i="14"/>
  <c r="AO103" i="14" s="1"/>
  <c r="AN39" i="14"/>
  <c r="AM39" i="14"/>
  <c r="AL39" i="14"/>
  <c r="AK39" i="14"/>
  <c r="AJ39" i="14"/>
  <c r="AI39" i="14"/>
  <c r="AH39" i="14"/>
  <c r="AG39" i="14"/>
  <c r="AO1351" i="14"/>
  <c r="AO1398" i="14"/>
  <c r="AM1118" i="14"/>
  <c r="AJ1118" i="14"/>
  <c r="AN1118" i="14"/>
  <c r="AL1118" i="14"/>
  <c r="AK1118" i="14"/>
  <c r="AI1118" i="14"/>
  <c r="AH1118" i="14"/>
  <c r="AG1118" i="14"/>
  <c r="AN30" i="14"/>
  <c r="AM30" i="14"/>
  <c r="AL30" i="14"/>
  <c r="AK30" i="14"/>
  <c r="AJ30" i="14"/>
  <c r="AI30" i="14"/>
  <c r="AH30" i="14"/>
  <c r="AG30" i="14"/>
  <c r="AM1091" i="14"/>
  <c r="AL1091" i="14"/>
  <c r="AK1091" i="14"/>
  <c r="AJ1091" i="14"/>
  <c r="AI1091" i="14"/>
  <c r="AH1091" i="14"/>
  <c r="AG1091" i="14"/>
  <c r="AN1091" i="14"/>
  <c r="AN890" i="14"/>
  <c r="AM890" i="14"/>
  <c r="AL890" i="14"/>
  <c r="AK890" i="14"/>
  <c r="AJ890" i="14"/>
  <c r="AI890" i="14"/>
  <c r="AH890" i="14"/>
  <c r="AG890" i="14"/>
  <c r="AO890" i="14" s="1"/>
  <c r="AH826" i="14"/>
  <c r="AG826" i="14"/>
  <c r="AN826" i="14"/>
  <c r="AM826" i="14"/>
  <c r="AL826" i="14"/>
  <c r="AK826" i="14"/>
  <c r="AJ826" i="14"/>
  <c r="AI826" i="14"/>
  <c r="AH762" i="14"/>
  <c r="AG762" i="14"/>
  <c r="AN762" i="14"/>
  <c r="AM762" i="14"/>
  <c r="AL762" i="14"/>
  <c r="AK762" i="14"/>
  <c r="AJ762" i="14"/>
  <c r="AI762" i="14"/>
  <c r="AH698" i="14"/>
  <c r="AG698" i="14"/>
  <c r="AN698" i="14"/>
  <c r="AM698" i="14"/>
  <c r="AL698" i="14"/>
  <c r="AK698" i="14"/>
  <c r="AJ698" i="14"/>
  <c r="AI698" i="14"/>
  <c r="AH634" i="14"/>
  <c r="AG634" i="14"/>
  <c r="AN634" i="14"/>
  <c r="AM634" i="14"/>
  <c r="AL634" i="14"/>
  <c r="AK634" i="14"/>
  <c r="AJ634" i="14"/>
  <c r="AI634" i="14"/>
  <c r="AG570" i="14"/>
  <c r="AO570" i="14" s="1"/>
  <c r="AN570" i="14"/>
  <c r="AM570" i="14"/>
  <c r="AK570" i="14"/>
  <c r="AJ570" i="14"/>
  <c r="AI570" i="14"/>
  <c r="AL570" i="14"/>
  <c r="AH570" i="14"/>
  <c r="AN506" i="14"/>
  <c r="AM506" i="14"/>
  <c r="AL506" i="14"/>
  <c r="AK506" i="14"/>
  <c r="AJ506" i="14"/>
  <c r="AI506" i="14"/>
  <c r="AH506" i="14"/>
  <c r="AG506" i="14"/>
  <c r="AO506" i="14" s="1"/>
  <c r="AN442" i="14"/>
  <c r="AM442" i="14"/>
  <c r="AL442" i="14"/>
  <c r="AK442" i="14"/>
  <c r="AJ442" i="14"/>
  <c r="AI442" i="14"/>
  <c r="AH442" i="14"/>
  <c r="AG442" i="14"/>
  <c r="AN378" i="14"/>
  <c r="AM378" i="14"/>
  <c r="AL378" i="14"/>
  <c r="AK378" i="14"/>
  <c r="AJ378" i="14"/>
  <c r="AI378" i="14"/>
  <c r="AH378" i="14"/>
  <c r="AG378" i="14"/>
  <c r="AN314" i="14"/>
  <c r="AM314" i="14"/>
  <c r="AL314" i="14"/>
  <c r="AK314" i="14"/>
  <c r="AJ314" i="14"/>
  <c r="AI314" i="14"/>
  <c r="AH314" i="14"/>
  <c r="AG314" i="14"/>
  <c r="AN250" i="14"/>
  <c r="AM250" i="14"/>
  <c r="AJ250" i="14"/>
  <c r="AH250" i="14"/>
  <c r="AG250" i="14"/>
  <c r="AO250" i="14" s="1"/>
  <c r="AL250" i="14"/>
  <c r="AK250" i="14"/>
  <c r="AI250" i="14"/>
  <c r="AN186" i="14"/>
  <c r="AM186" i="14"/>
  <c r="AL186" i="14"/>
  <c r="AK186" i="14"/>
  <c r="AJ186" i="14"/>
  <c r="AI186" i="14"/>
  <c r="AH186" i="14"/>
  <c r="AG186" i="14"/>
  <c r="AN122" i="14"/>
  <c r="AM122" i="14"/>
  <c r="AL122" i="14"/>
  <c r="AK122" i="14"/>
  <c r="AJ122" i="14"/>
  <c r="AI122" i="14"/>
  <c r="AH122" i="14"/>
  <c r="AG122" i="14"/>
  <c r="AO122" i="14" s="1"/>
  <c r="AN58" i="14"/>
  <c r="AM58" i="14"/>
  <c r="AL58" i="14"/>
  <c r="AK58" i="14"/>
  <c r="AJ58" i="14"/>
  <c r="AI58" i="14"/>
  <c r="AH58" i="14"/>
  <c r="AG58" i="14"/>
  <c r="AO58" i="14" s="1"/>
  <c r="AN184" i="14"/>
  <c r="AM184" i="14"/>
  <c r="AL184" i="14"/>
  <c r="AK184" i="14"/>
  <c r="AJ184" i="14"/>
  <c r="AI184" i="14"/>
  <c r="AH184" i="14"/>
  <c r="AG184" i="14"/>
  <c r="AO1678" i="14"/>
  <c r="AN257" i="14"/>
  <c r="AM257" i="14"/>
  <c r="AJ257" i="14"/>
  <c r="AI257" i="14"/>
  <c r="AH257" i="14"/>
  <c r="AG257" i="14"/>
  <c r="AL257" i="14"/>
  <c r="AK257" i="14"/>
  <c r="AO1677" i="14"/>
  <c r="AO1669" i="14"/>
  <c r="AO1653" i="14"/>
  <c r="AO1645" i="14"/>
  <c r="AO1637" i="14"/>
  <c r="AO1605" i="14"/>
  <c r="AO1341" i="14"/>
  <c r="AO1333" i="14"/>
  <c r="AO1301" i="14"/>
  <c r="AO1277" i="14"/>
  <c r="AO1616" i="14"/>
  <c r="AO1608" i="14"/>
  <c r="AO1600" i="14"/>
  <c r="AO1340" i="14"/>
  <c r="AO1132" i="14"/>
  <c r="AO1044" i="14"/>
  <c r="AO540" i="14"/>
  <c r="AO532" i="14"/>
  <c r="AO1224" i="14"/>
  <c r="AO1000" i="14"/>
  <c r="AO1227" i="14"/>
  <c r="AO1211" i="14"/>
  <c r="AO1187" i="14"/>
  <c r="AO1179" i="14"/>
  <c r="AO1171" i="14"/>
  <c r="AO1163" i="14"/>
  <c r="AO1155" i="14"/>
  <c r="AO1147" i="14"/>
  <c r="AO1075" i="14"/>
  <c r="AO555" i="14"/>
  <c r="AO547" i="14"/>
  <c r="AO1593" i="14"/>
  <c r="AO553" i="14"/>
  <c r="AO545" i="14"/>
  <c r="AO536" i="14"/>
  <c r="AO1343" i="14"/>
  <c r="AO1336" i="14"/>
  <c r="AY1191" i="87"/>
  <c r="AY1127" i="87"/>
  <c r="AY903" i="87"/>
  <c r="AY423" i="87"/>
  <c r="AY1310" i="87"/>
  <c r="AY1054" i="87"/>
  <c r="AY990" i="87"/>
  <c r="AY1749" i="87"/>
  <c r="AY1597" i="87"/>
  <c r="AY957" i="87"/>
  <c r="AY477" i="87"/>
  <c r="AV1755" i="87"/>
  <c r="AY1075" i="87"/>
  <c r="AY139" i="87"/>
  <c r="AY75" i="87"/>
  <c r="AY11" i="87"/>
  <c r="AS1794" i="87"/>
  <c r="AS1754" i="87"/>
  <c r="AT1746" i="87"/>
  <c r="AQ1682" i="87"/>
  <c r="AY1682" i="87" s="1"/>
  <c r="AY1674" i="87"/>
  <c r="AR1618" i="87"/>
  <c r="AU1594" i="87"/>
  <c r="AW1562" i="87"/>
  <c r="AR1538" i="87"/>
  <c r="AQ1498" i="87"/>
  <c r="AY1498" i="87" s="1"/>
  <c r="AR1386" i="87"/>
  <c r="AQ1330" i="87"/>
  <c r="AV1274" i="87"/>
  <c r="AT1210" i="87"/>
  <c r="AT1146" i="87"/>
  <c r="AT1090" i="87"/>
  <c r="AY402" i="87"/>
  <c r="AY15" i="87"/>
  <c r="AS1777" i="87"/>
  <c r="AQ1737" i="87"/>
  <c r="AT1681" i="87"/>
  <c r="AS1633" i="87"/>
  <c r="AV1609" i="87"/>
  <c r="AT1569" i="87"/>
  <c r="AT1545" i="87"/>
  <c r="AT1505" i="87"/>
  <c r="AR1481" i="87"/>
  <c r="AV1441" i="87"/>
  <c r="AR1417" i="87"/>
  <c r="AU1377" i="87"/>
  <c r="AQ1353" i="87"/>
  <c r="AS1313" i="87"/>
  <c r="AW1289" i="87"/>
  <c r="AS1249" i="87"/>
  <c r="AU1225" i="87"/>
  <c r="AY1193" i="87"/>
  <c r="AT1169" i="87"/>
  <c r="AQ1129" i="87"/>
  <c r="AT1105" i="87"/>
  <c r="AR1065" i="87"/>
  <c r="AU1041" i="87"/>
  <c r="AQ1009" i="87"/>
  <c r="AV969" i="87"/>
  <c r="AR945" i="87"/>
  <c r="AQ905" i="87"/>
  <c r="AY905" i="87" s="1"/>
  <c r="AS881" i="87"/>
  <c r="AQ841" i="87"/>
  <c r="AS817" i="87"/>
  <c r="AW777" i="87"/>
  <c r="AV753" i="87"/>
  <c r="AS657" i="87"/>
  <c r="AU593" i="87"/>
  <c r="AU529" i="87"/>
  <c r="AT465" i="87"/>
  <c r="AT401" i="87"/>
  <c r="AQ361" i="87"/>
  <c r="AV321" i="87"/>
  <c r="AS297" i="87"/>
  <c r="AQ257" i="87"/>
  <c r="AS233" i="87"/>
  <c r="AQ193" i="87"/>
  <c r="AS169" i="87"/>
  <c r="AY137" i="87"/>
  <c r="AU97" i="87"/>
  <c r="AU33" i="87"/>
  <c r="AY9" i="87"/>
  <c r="R49" i="88"/>
  <c r="R24" i="88"/>
  <c r="R8" i="88"/>
  <c r="AN33" i="14"/>
  <c r="AM33" i="14"/>
  <c r="AL33" i="14"/>
  <c r="AK33" i="14"/>
  <c r="AJ33" i="14"/>
  <c r="AI33" i="14"/>
  <c r="AH33" i="14"/>
  <c r="AG33" i="14"/>
  <c r="AN16" i="14"/>
  <c r="AM16" i="14"/>
  <c r="AL16" i="14"/>
  <c r="AK16" i="14"/>
  <c r="AJ16" i="14"/>
  <c r="AI16" i="14"/>
  <c r="AH16" i="14"/>
  <c r="AG16" i="14"/>
  <c r="AH583" i="14"/>
  <c r="AG583" i="14"/>
  <c r="AN583" i="14"/>
  <c r="AM583" i="14"/>
  <c r="AL583" i="14"/>
  <c r="AK583" i="14"/>
  <c r="AJ583" i="14"/>
  <c r="AI583" i="14"/>
  <c r="AN519" i="14"/>
  <c r="AM519" i="14"/>
  <c r="AH519" i="14"/>
  <c r="AG519" i="14"/>
  <c r="AL519" i="14"/>
  <c r="AK519" i="14"/>
  <c r="AJ519" i="14"/>
  <c r="AI519" i="14"/>
  <c r="AN455" i="14"/>
  <c r="AM455" i="14"/>
  <c r="AL455" i="14"/>
  <c r="AK455" i="14"/>
  <c r="AJ455" i="14"/>
  <c r="AI455" i="14"/>
  <c r="AH455" i="14"/>
  <c r="AG455" i="14"/>
  <c r="AN391" i="14"/>
  <c r="AM391" i="14"/>
  <c r="AL391" i="14"/>
  <c r="AK391" i="14"/>
  <c r="AJ391" i="14"/>
  <c r="AI391" i="14"/>
  <c r="AH391" i="14"/>
  <c r="AG391" i="14"/>
  <c r="AN327" i="14"/>
  <c r="AM327" i="14"/>
  <c r="AL327" i="14"/>
  <c r="AK327" i="14"/>
  <c r="AJ327" i="14"/>
  <c r="AI327" i="14"/>
  <c r="AH327" i="14"/>
  <c r="AG327" i="14"/>
  <c r="AN229" i="14"/>
  <c r="AM229" i="14"/>
  <c r="AJ229" i="14"/>
  <c r="AH229" i="14"/>
  <c r="AG229" i="14"/>
  <c r="AL229" i="14"/>
  <c r="AK229" i="14"/>
  <c r="AI229" i="14"/>
  <c r="AN165" i="14"/>
  <c r="AM165" i="14"/>
  <c r="AL165" i="14"/>
  <c r="AK165" i="14"/>
  <c r="AJ165" i="14"/>
  <c r="AI165" i="14"/>
  <c r="AH165" i="14"/>
  <c r="AG165" i="14"/>
  <c r="AN101" i="14"/>
  <c r="AM101" i="14"/>
  <c r="AL101" i="14"/>
  <c r="AK101" i="14"/>
  <c r="AJ101" i="14"/>
  <c r="AI101" i="14"/>
  <c r="AH101" i="14"/>
  <c r="AG101" i="14"/>
  <c r="AO101" i="14" s="1"/>
  <c r="AN37" i="14"/>
  <c r="AM37" i="14"/>
  <c r="AL37" i="14"/>
  <c r="AK37" i="14"/>
  <c r="AJ37" i="14"/>
  <c r="AI37" i="14"/>
  <c r="AH37" i="14"/>
  <c r="AG37" i="14"/>
  <c r="AN12" i="14"/>
  <c r="AM12" i="14"/>
  <c r="AL12" i="14"/>
  <c r="AK12" i="14"/>
  <c r="AJ12" i="14"/>
  <c r="AI12" i="14"/>
  <c r="AH12" i="14"/>
  <c r="AG12" i="14"/>
  <c r="AK1714" i="14"/>
  <c r="AG1714" i="14"/>
  <c r="AN1714" i="14"/>
  <c r="AM1714" i="14"/>
  <c r="AL1714" i="14"/>
  <c r="AH1714" i="14"/>
  <c r="AJ1714" i="14"/>
  <c r="AI1714" i="14"/>
  <c r="AG1650" i="14"/>
  <c r="AN1650" i="14"/>
  <c r="AK1650" i="14"/>
  <c r="AJ1650" i="14"/>
  <c r="AI1650" i="14"/>
  <c r="AH1650" i="14"/>
  <c r="AM1650" i="14"/>
  <c r="AL1650" i="14"/>
  <c r="AN1586" i="14"/>
  <c r="AK1586" i="14"/>
  <c r="AH1586" i="14"/>
  <c r="AL1586" i="14"/>
  <c r="AJ1586" i="14"/>
  <c r="AI1586" i="14"/>
  <c r="AG1586" i="14"/>
  <c r="AM1586" i="14"/>
  <c r="AI1522" i="14"/>
  <c r="AH1522" i="14"/>
  <c r="AM1522" i="14"/>
  <c r="AL1522" i="14"/>
  <c r="AK1522" i="14"/>
  <c r="AJ1522" i="14"/>
  <c r="AG1522" i="14"/>
  <c r="AN1522" i="14"/>
  <c r="AJ1458" i="14"/>
  <c r="AI1458" i="14"/>
  <c r="AN1458" i="14"/>
  <c r="AM1458" i="14"/>
  <c r="AL1458" i="14"/>
  <c r="AK1458" i="14"/>
  <c r="AH1458" i="14"/>
  <c r="AG1458" i="14"/>
  <c r="AO1458" i="14" s="1"/>
  <c r="AJ1394" i="14"/>
  <c r="AI1394" i="14"/>
  <c r="AN1394" i="14"/>
  <c r="AM1394" i="14"/>
  <c r="AK1394" i="14"/>
  <c r="AG1394" i="14"/>
  <c r="AL1394" i="14"/>
  <c r="AH1394" i="14"/>
  <c r="AK1330" i="14"/>
  <c r="AJ1330" i="14"/>
  <c r="AG1330" i="14"/>
  <c r="AN1330" i="14"/>
  <c r="AM1330" i="14"/>
  <c r="AL1330" i="14"/>
  <c r="AI1330" i="14"/>
  <c r="AH1330" i="14"/>
  <c r="AK1266" i="14"/>
  <c r="AJ1266" i="14"/>
  <c r="AG1266" i="14"/>
  <c r="AO1266" i="14" s="1"/>
  <c r="AN1266" i="14"/>
  <c r="AM1266" i="14"/>
  <c r="AL1266" i="14"/>
  <c r="AI1266" i="14"/>
  <c r="AH1266" i="14"/>
  <c r="AI1202" i="14"/>
  <c r="AH1202" i="14"/>
  <c r="AM1202" i="14"/>
  <c r="AL1202" i="14"/>
  <c r="AJ1202" i="14"/>
  <c r="AN1202" i="14"/>
  <c r="AK1202" i="14"/>
  <c r="AG1202" i="14"/>
  <c r="AI1138" i="14"/>
  <c r="AH1138" i="14"/>
  <c r="AM1138" i="14"/>
  <c r="AL1138" i="14"/>
  <c r="AJ1138" i="14"/>
  <c r="AN1138" i="14"/>
  <c r="AK1138" i="14"/>
  <c r="AG1138" i="14"/>
  <c r="AM1074" i="14"/>
  <c r="AJ1074" i="14"/>
  <c r="AI1074" i="14"/>
  <c r="AG1074" i="14"/>
  <c r="AN1074" i="14"/>
  <c r="AL1074" i="14"/>
  <c r="AK1074" i="14"/>
  <c r="AH1074" i="14"/>
  <c r="AJ1010" i="14"/>
  <c r="AN1010" i="14"/>
  <c r="AM1010" i="14"/>
  <c r="AL1010" i="14"/>
  <c r="AK1010" i="14"/>
  <c r="AI1010" i="14"/>
  <c r="AH1010" i="14"/>
  <c r="AG1010" i="14"/>
  <c r="AN946" i="14"/>
  <c r="AM946" i="14"/>
  <c r="AL946" i="14"/>
  <c r="AK946" i="14"/>
  <c r="AJ946" i="14"/>
  <c r="AI946" i="14"/>
  <c r="AH946" i="14"/>
  <c r="AG946" i="14"/>
  <c r="AN352" i="14"/>
  <c r="AM352" i="14"/>
  <c r="AL352" i="14"/>
  <c r="AK352" i="14"/>
  <c r="AJ352" i="14"/>
  <c r="AI352" i="14"/>
  <c r="AH352" i="14"/>
  <c r="AG352" i="14"/>
  <c r="AO1708" i="14"/>
  <c r="AO1700" i="14"/>
  <c r="AO1668" i="14"/>
  <c r="AO1644" i="14"/>
  <c r="AO1064" i="14"/>
  <c r="AO1591" i="14"/>
  <c r="AN287" i="14"/>
  <c r="AM287" i="14"/>
  <c r="AL287" i="14"/>
  <c r="AK287" i="14"/>
  <c r="AJ287" i="14"/>
  <c r="AI287" i="14"/>
  <c r="AH287" i="14"/>
  <c r="AG287" i="14"/>
  <c r="AN223" i="14"/>
  <c r="AM223" i="14"/>
  <c r="AJ223" i="14"/>
  <c r="AH223" i="14"/>
  <c r="AG223" i="14"/>
  <c r="AO223" i="14" s="1"/>
  <c r="AL223" i="14"/>
  <c r="AK223" i="14"/>
  <c r="AI223" i="14"/>
  <c r="AN159" i="14"/>
  <c r="AM159" i="14"/>
  <c r="AL159" i="14"/>
  <c r="AK159" i="14"/>
  <c r="AJ159" i="14"/>
  <c r="AI159" i="14"/>
  <c r="AH159" i="14"/>
  <c r="AG159" i="14"/>
  <c r="AN95" i="14"/>
  <c r="AM95" i="14"/>
  <c r="AL95" i="14"/>
  <c r="AK95" i="14"/>
  <c r="AJ95" i="14"/>
  <c r="AI95" i="14"/>
  <c r="AH95" i="14"/>
  <c r="AG95" i="14"/>
  <c r="AO95" i="14" s="1"/>
  <c r="AN31" i="14"/>
  <c r="AM31" i="14"/>
  <c r="AL31" i="14"/>
  <c r="AK31" i="14"/>
  <c r="AJ31" i="14"/>
  <c r="AI31" i="14"/>
  <c r="AH31" i="14"/>
  <c r="AG31" i="14"/>
  <c r="AO31" i="14" s="1"/>
  <c r="AJ1054" i="14"/>
  <c r="AN1054" i="14"/>
  <c r="AM1054" i="14"/>
  <c r="AL1054" i="14"/>
  <c r="AK1054" i="14"/>
  <c r="AI1054" i="14"/>
  <c r="AH1054" i="14"/>
  <c r="AG1054" i="14"/>
  <c r="AN22" i="14"/>
  <c r="AM22" i="14"/>
  <c r="AL22" i="14"/>
  <c r="AK22" i="14"/>
  <c r="AJ22" i="14"/>
  <c r="AI22" i="14"/>
  <c r="AH22" i="14"/>
  <c r="AG22" i="14"/>
  <c r="AG1705" i="14"/>
  <c r="AN1705" i="14"/>
  <c r="AM1705" i="14"/>
  <c r="AL1705" i="14"/>
  <c r="AK1705" i="14"/>
  <c r="AJ1705" i="14"/>
  <c r="AI1705" i="14"/>
  <c r="AH1705" i="14"/>
  <c r="AI1472" i="14"/>
  <c r="AH1472" i="14"/>
  <c r="AM1472" i="14"/>
  <c r="AL1472" i="14"/>
  <c r="AK1472" i="14"/>
  <c r="AJ1472" i="14"/>
  <c r="AG1472" i="14"/>
  <c r="AN1472" i="14"/>
  <c r="AN882" i="14"/>
  <c r="AM882" i="14"/>
  <c r="AL882" i="14"/>
  <c r="AK882" i="14"/>
  <c r="AJ882" i="14"/>
  <c r="AI882" i="14"/>
  <c r="AH882" i="14"/>
  <c r="AG882" i="14"/>
  <c r="AO882" i="14" s="1"/>
  <c r="AH818" i="14"/>
  <c r="AG818" i="14"/>
  <c r="AN818" i="14"/>
  <c r="AM818" i="14"/>
  <c r="AL818" i="14"/>
  <c r="AK818" i="14"/>
  <c r="AJ818" i="14"/>
  <c r="AI818" i="14"/>
  <c r="AH754" i="14"/>
  <c r="AG754" i="14"/>
  <c r="AO754" i="14" s="1"/>
  <c r="AN754" i="14"/>
  <c r="AM754" i="14"/>
  <c r="AL754" i="14"/>
  <c r="AK754" i="14"/>
  <c r="AJ754" i="14"/>
  <c r="AI754" i="14"/>
  <c r="AH690" i="14"/>
  <c r="AG690" i="14"/>
  <c r="AO690" i="14" s="1"/>
  <c r="AN690" i="14"/>
  <c r="AM690" i="14"/>
  <c r="AL690" i="14"/>
  <c r="AK690" i="14"/>
  <c r="AJ690" i="14"/>
  <c r="AI690" i="14"/>
  <c r="AH626" i="14"/>
  <c r="AG626" i="14"/>
  <c r="AN626" i="14"/>
  <c r="AM626" i="14"/>
  <c r="AL626" i="14"/>
  <c r="AK626" i="14"/>
  <c r="AJ626" i="14"/>
  <c r="AI626" i="14"/>
  <c r="AN562" i="14"/>
  <c r="AM562" i="14"/>
  <c r="AK562" i="14"/>
  <c r="AI562" i="14"/>
  <c r="AL562" i="14"/>
  <c r="AJ562" i="14"/>
  <c r="AH562" i="14"/>
  <c r="AG562" i="14"/>
  <c r="AN498" i="14"/>
  <c r="AM498" i="14"/>
  <c r="AL498" i="14"/>
  <c r="AK498" i="14"/>
  <c r="AJ498" i="14"/>
  <c r="AI498" i="14"/>
  <c r="AH498" i="14"/>
  <c r="AG498" i="14"/>
  <c r="AN434" i="14"/>
  <c r="AM434" i="14"/>
  <c r="AL434" i="14"/>
  <c r="AK434" i="14"/>
  <c r="AJ434" i="14"/>
  <c r="AI434" i="14"/>
  <c r="AH434" i="14"/>
  <c r="AG434" i="14"/>
  <c r="AN370" i="14"/>
  <c r="AM370" i="14"/>
  <c r="AL370" i="14"/>
  <c r="AK370" i="14"/>
  <c r="AJ370" i="14"/>
  <c r="AI370" i="14"/>
  <c r="AH370" i="14"/>
  <c r="AG370" i="14"/>
  <c r="AN306" i="14"/>
  <c r="AM306" i="14"/>
  <c r="AL306" i="14"/>
  <c r="AK306" i="14"/>
  <c r="AJ306" i="14"/>
  <c r="AI306" i="14"/>
  <c r="AH306" i="14"/>
  <c r="AG306" i="14"/>
  <c r="AO306" i="14" s="1"/>
  <c r="AN242" i="14"/>
  <c r="AM242" i="14"/>
  <c r="AJ242" i="14"/>
  <c r="AH242" i="14"/>
  <c r="AG242" i="14"/>
  <c r="AL242" i="14"/>
  <c r="AK242" i="14"/>
  <c r="AI242" i="14"/>
  <c r="AN178" i="14"/>
  <c r="AM178" i="14"/>
  <c r="AL178" i="14"/>
  <c r="AK178" i="14"/>
  <c r="AJ178" i="14"/>
  <c r="AI178" i="14"/>
  <c r="AH178" i="14"/>
  <c r="AG178" i="14"/>
  <c r="AO178" i="14" s="1"/>
  <c r="AN114" i="14"/>
  <c r="AM114" i="14"/>
  <c r="AL114" i="14"/>
  <c r="AK114" i="14"/>
  <c r="AJ114" i="14"/>
  <c r="AI114" i="14"/>
  <c r="AH114" i="14"/>
  <c r="AG114" i="14"/>
  <c r="AO114" i="14" s="1"/>
  <c r="AN50" i="14"/>
  <c r="AM50" i="14"/>
  <c r="AL50" i="14"/>
  <c r="AK50" i="14"/>
  <c r="AJ50" i="14"/>
  <c r="AI50" i="14"/>
  <c r="AH50" i="14"/>
  <c r="AG50" i="14"/>
  <c r="AG1662" i="14"/>
  <c r="AN1662" i="14"/>
  <c r="AK1662" i="14"/>
  <c r="AJ1662" i="14"/>
  <c r="AI1662" i="14"/>
  <c r="AH1662" i="14"/>
  <c r="AM1662" i="14"/>
  <c r="AL1662" i="14"/>
  <c r="AO1581" i="14"/>
  <c r="AI1573" i="14"/>
  <c r="AH1573" i="14"/>
  <c r="AM1573" i="14"/>
  <c r="AL1573" i="14"/>
  <c r="AK1573" i="14"/>
  <c r="AJ1573" i="14"/>
  <c r="AN1573" i="14"/>
  <c r="AG1573" i="14"/>
  <c r="AO1580" i="14"/>
  <c r="AO1572" i="14"/>
  <c r="AO1564" i="14"/>
  <c r="AO1540" i="14"/>
  <c r="AI1532" i="14"/>
  <c r="AH1532" i="14"/>
  <c r="AM1532" i="14"/>
  <c r="AL1532" i="14"/>
  <c r="AK1532" i="14"/>
  <c r="AJ1532" i="14"/>
  <c r="AG1532" i="14"/>
  <c r="AN1532" i="14"/>
  <c r="AO1347" i="14"/>
  <c r="AO1249" i="14"/>
  <c r="AO1193" i="14"/>
  <c r="AO1185" i="14"/>
  <c r="AO1129" i="14"/>
  <c r="AO1017" i="14"/>
  <c r="AO961" i="14"/>
  <c r="AI1552" i="14"/>
  <c r="AH1552" i="14"/>
  <c r="AM1552" i="14"/>
  <c r="AL1552" i="14"/>
  <c r="AK1552" i="14"/>
  <c r="AJ1552" i="14"/>
  <c r="AG1552" i="14"/>
  <c r="AN1552" i="14"/>
  <c r="AO1328" i="14"/>
  <c r="AO1296" i="14"/>
  <c r="AO1120" i="14"/>
  <c r="AO1008" i="14"/>
  <c r="AO1124" i="14"/>
  <c r="AO852" i="14"/>
  <c r="AO244" i="14"/>
  <c r="AO228" i="14"/>
  <c r="AO1592" i="14"/>
  <c r="AO1104" i="14"/>
  <c r="AO240" i="14"/>
  <c r="AO1339" i="14"/>
  <c r="AO859" i="14"/>
  <c r="AO235" i="14"/>
  <c r="AO227" i="14"/>
  <c r="AO219" i="14"/>
  <c r="AO1225" i="14"/>
  <c r="AO241" i="14"/>
  <c r="AO233" i="14"/>
  <c r="AO225" i="14"/>
  <c r="AO1112" i="14"/>
  <c r="AO248" i="14"/>
  <c r="AO1335" i="14"/>
  <c r="AO238" i="14"/>
  <c r="AO848" i="14"/>
  <c r="AO230" i="14"/>
  <c r="AO222" i="14"/>
  <c r="AO236" i="14"/>
  <c r="AO256" i="14"/>
  <c r="AO853" i="14"/>
  <c r="AO232" i="14"/>
  <c r="AY431" i="87"/>
  <c r="AY1318" i="87"/>
  <c r="AY1182" i="87"/>
  <c r="AY998" i="87"/>
  <c r="AY1093" i="87"/>
  <c r="AY1029" i="87"/>
  <c r="AY965" i="87"/>
  <c r="AY359" i="87"/>
  <c r="AY1460" i="87"/>
  <c r="AY1275" i="87"/>
  <c r="AY1139" i="87"/>
  <c r="AY435" i="87"/>
  <c r="AT1794" i="87"/>
  <c r="AT1754" i="87"/>
  <c r="AY1554" i="87"/>
  <c r="AT1777" i="87"/>
  <c r="AR1737" i="87"/>
  <c r="AU1681" i="87"/>
  <c r="AT1633" i="87"/>
  <c r="AW1609" i="87"/>
  <c r="AU1569" i="87"/>
  <c r="AU1545" i="87"/>
  <c r="AU1505" i="87"/>
  <c r="AS1481" i="87"/>
  <c r="AW1441" i="87"/>
  <c r="AS1417" i="87"/>
  <c r="AV1377" i="87"/>
  <c r="AR1353" i="87"/>
  <c r="AT1313" i="87"/>
  <c r="AR1289" i="87"/>
  <c r="AU1249" i="87"/>
  <c r="AV1225" i="87"/>
  <c r="AU1169" i="87"/>
  <c r="AR1129" i="87"/>
  <c r="AU1105" i="87"/>
  <c r="AS1065" i="87"/>
  <c r="AV1041" i="87"/>
  <c r="AR1009" i="87"/>
  <c r="AW969" i="87"/>
  <c r="AU945" i="87"/>
  <c r="AR905" i="87"/>
  <c r="AT881" i="87"/>
  <c r="AR841" i="87"/>
  <c r="AU817" i="87"/>
  <c r="AQ777" i="87"/>
  <c r="AY777" i="87" s="1"/>
  <c r="AW753" i="87"/>
  <c r="AV697" i="87"/>
  <c r="AT657" i="87"/>
  <c r="AU633" i="87"/>
  <c r="AV593" i="87"/>
  <c r="AQ569" i="87"/>
  <c r="AV529" i="87"/>
  <c r="AQ505" i="87"/>
  <c r="AU465" i="87"/>
  <c r="AW441" i="87"/>
  <c r="AU401" i="87"/>
  <c r="AW377" i="87"/>
  <c r="AR361" i="87"/>
  <c r="AT297" i="87"/>
  <c r="AT233" i="87"/>
  <c r="AT169" i="87"/>
  <c r="AS121" i="87"/>
  <c r="AV97" i="87"/>
  <c r="AS57" i="87"/>
  <c r="AV33" i="87"/>
  <c r="R46" i="88"/>
  <c r="R43" i="88"/>
  <c r="R35" i="88"/>
  <c r="R18" i="88"/>
  <c r="R44" i="88"/>
  <c r="R34" i="88"/>
  <c r="AN25" i="14"/>
  <c r="AM25" i="14"/>
  <c r="AL25" i="14"/>
  <c r="AK25" i="14"/>
  <c r="AJ25" i="14"/>
  <c r="AI25" i="14"/>
  <c r="AH25" i="14"/>
  <c r="AG25" i="14"/>
  <c r="AN8" i="14"/>
  <c r="AM8" i="14"/>
  <c r="AL8" i="14"/>
  <c r="AK8" i="14"/>
  <c r="AJ8" i="14"/>
  <c r="AI8" i="14"/>
  <c r="AH8" i="14"/>
  <c r="AG8" i="14"/>
  <c r="AG575" i="14"/>
  <c r="AN575" i="14"/>
  <c r="AM575" i="14"/>
  <c r="AK575" i="14"/>
  <c r="AJ575" i="14"/>
  <c r="AI575" i="14"/>
  <c r="AL575" i="14"/>
  <c r="AH575" i="14"/>
  <c r="AN511" i="14"/>
  <c r="AM511" i="14"/>
  <c r="AL511" i="14"/>
  <c r="AK511" i="14"/>
  <c r="AJ511" i="14"/>
  <c r="AI511" i="14"/>
  <c r="AH511" i="14"/>
  <c r="AG511" i="14"/>
  <c r="AN447" i="14"/>
  <c r="AM447" i="14"/>
  <c r="AL447" i="14"/>
  <c r="AK447" i="14"/>
  <c r="AJ447" i="14"/>
  <c r="AI447" i="14"/>
  <c r="AH447" i="14"/>
  <c r="AG447" i="14"/>
  <c r="AN383" i="14"/>
  <c r="AM383" i="14"/>
  <c r="AL383" i="14"/>
  <c r="AK383" i="14"/>
  <c r="AJ383" i="14"/>
  <c r="AI383" i="14"/>
  <c r="AH383" i="14"/>
  <c r="AG383" i="14"/>
  <c r="AO383" i="14" s="1"/>
  <c r="AN319" i="14"/>
  <c r="AM319" i="14"/>
  <c r="AL319" i="14"/>
  <c r="AK319" i="14"/>
  <c r="AJ319" i="14"/>
  <c r="AI319" i="14"/>
  <c r="AH319" i="14"/>
  <c r="AG319" i="14"/>
  <c r="AN221" i="14"/>
  <c r="AM221" i="14"/>
  <c r="AJ221" i="14"/>
  <c r="AL221" i="14"/>
  <c r="AK221" i="14"/>
  <c r="AI221" i="14"/>
  <c r="AH221" i="14"/>
  <c r="AG221" i="14"/>
  <c r="AN157" i="14"/>
  <c r="AM157" i="14"/>
  <c r="AL157" i="14"/>
  <c r="AK157" i="14"/>
  <c r="AJ157" i="14"/>
  <c r="AI157" i="14"/>
  <c r="AH157" i="14"/>
  <c r="AG157" i="14"/>
  <c r="AO157" i="14" s="1"/>
  <c r="AN93" i="14"/>
  <c r="AM93" i="14"/>
  <c r="AL93" i="14"/>
  <c r="AK93" i="14"/>
  <c r="AJ93" i="14"/>
  <c r="AI93" i="14"/>
  <c r="AH93" i="14"/>
  <c r="AG93" i="14"/>
  <c r="AN29" i="14"/>
  <c r="AM29" i="14"/>
  <c r="AL29" i="14"/>
  <c r="AK29" i="14"/>
  <c r="AJ29" i="14"/>
  <c r="AI29" i="14"/>
  <c r="AH29" i="14"/>
  <c r="AG29" i="14"/>
  <c r="AN35" i="14"/>
  <c r="AM35" i="14"/>
  <c r="AL35" i="14"/>
  <c r="AK35" i="14"/>
  <c r="AJ35" i="14"/>
  <c r="AI35" i="14"/>
  <c r="AH35" i="14"/>
  <c r="AG35" i="14"/>
  <c r="AG1706" i="14"/>
  <c r="AN1706" i="14"/>
  <c r="AM1706" i="14"/>
  <c r="AL1706" i="14"/>
  <c r="AK1706" i="14"/>
  <c r="AJ1706" i="14"/>
  <c r="AI1706" i="14"/>
  <c r="AH1706" i="14"/>
  <c r="AG1642" i="14"/>
  <c r="AN1642" i="14"/>
  <c r="AK1642" i="14"/>
  <c r="AJ1642" i="14"/>
  <c r="AI1642" i="14"/>
  <c r="AH1642" i="14"/>
  <c r="AM1642" i="14"/>
  <c r="AL1642" i="14"/>
  <c r="AI1578" i="14"/>
  <c r="AH1578" i="14"/>
  <c r="AM1578" i="14"/>
  <c r="AL1578" i="14"/>
  <c r="AK1578" i="14"/>
  <c r="AJ1578" i="14"/>
  <c r="AG1578" i="14"/>
  <c r="AN1578" i="14"/>
  <c r="AI1514" i="14"/>
  <c r="AH1514" i="14"/>
  <c r="AM1514" i="14"/>
  <c r="AL1514" i="14"/>
  <c r="AK1514" i="14"/>
  <c r="AJ1514" i="14"/>
  <c r="AG1514" i="14"/>
  <c r="AN1514" i="14"/>
  <c r="AJ1450" i="14"/>
  <c r="AI1450" i="14"/>
  <c r="AN1450" i="14"/>
  <c r="AM1450" i="14"/>
  <c r="AL1450" i="14"/>
  <c r="AK1450" i="14"/>
  <c r="AG1450" i="14"/>
  <c r="AO1450" i="14" s="1"/>
  <c r="AH1450" i="14"/>
  <c r="AJ1386" i="14"/>
  <c r="AI1386" i="14"/>
  <c r="AN1386" i="14"/>
  <c r="AM1386" i="14"/>
  <c r="AK1386" i="14"/>
  <c r="AG1386" i="14"/>
  <c r="AO1386" i="14" s="1"/>
  <c r="AL1386" i="14"/>
  <c r="AH1386" i="14"/>
  <c r="AK1322" i="14"/>
  <c r="AJ1322" i="14"/>
  <c r="AG1322" i="14"/>
  <c r="AN1322" i="14"/>
  <c r="AM1322" i="14"/>
  <c r="AL1322" i="14"/>
  <c r="AI1322" i="14"/>
  <c r="AH1322" i="14"/>
  <c r="AJ1258" i="14"/>
  <c r="AG1258" i="14"/>
  <c r="AN1258" i="14"/>
  <c r="AM1258" i="14"/>
  <c r="AL1258" i="14"/>
  <c r="AK1258" i="14"/>
  <c r="AH1258" i="14"/>
  <c r="AI1258" i="14"/>
  <c r="AI1194" i="14"/>
  <c r="AH1194" i="14"/>
  <c r="AM1194" i="14"/>
  <c r="AL1194" i="14"/>
  <c r="AJ1194" i="14"/>
  <c r="AN1194" i="14"/>
  <c r="AK1194" i="14"/>
  <c r="AG1194" i="14"/>
  <c r="AI1130" i="14"/>
  <c r="AM1130" i="14"/>
  <c r="AL1130" i="14"/>
  <c r="AJ1130" i="14"/>
  <c r="AH1130" i="14"/>
  <c r="AG1130" i="14"/>
  <c r="AN1130" i="14"/>
  <c r="AK1130" i="14"/>
  <c r="AJ1066" i="14"/>
  <c r="AI1066" i="14"/>
  <c r="AG1066" i="14"/>
  <c r="AN1066" i="14"/>
  <c r="AM1066" i="14"/>
  <c r="AL1066" i="14"/>
  <c r="AK1066" i="14"/>
  <c r="AH1066" i="14"/>
  <c r="AJ1002" i="14"/>
  <c r="AN1002" i="14"/>
  <c r="AM1002" i="14"/>
  <c r="AL1002" i="14"/>
  <c r="AK1002" i="14"/>
  <c r="AI1002" i="14"/>
  <c r="AH1002" i="14"/>
  <c r="AG1002" i="14"/>
  <c r="AN938" i="14"/>
  <c r="AM938" i="14"/>
  <c r="AL938" i="14"/>
  <c r="AK938" i="14"/>
  <c r="AJ938" i="14"/>
  <c r="AI938" i="14"/>
  <c r="AH938" i="14"/>
  <c r="AG938" i="14"/>
  <c r="AG1636" i="14"/>
  <c r="AN1636" i="14"/>
  <c r="AK1636" i="14"/>
  <c r="AJ1636" i="14"/>
  <c r="AI1636" i="14"/>
  <c r="AH1636" i="14"/>
  <c r="AM1636" i="14"/>
  <c r="AL1636" i="14"/>
  <c r="AN279" i="14"/>
  <c r="AM279" i="14"/>
  <c r="AL279" i="14"/>
  <c r="AK279" i="14"/>
  <c r="AJ279" i="14"/>
  <c r="AI279" i="14"/>
  <c r="AH279" i="14"/>
  <c r="AG279" i="14"/>
  <c r="AN215" i="14"/>
  <c r="AJ215" i="14"/>
  <c r="AG215" i="14"/>
  <c r="AM215" i="14"/>
  <c r="AL215" i="14"/>
  <c r="AK215" i="14"/>
  <c r="AI215" i="14"/>
  <c r="AH215" i="14"/>
  <c r="AN151" i="14"/>
  <c r="AM151" i="14"/>
  <c r="AL151" i="14"/>
  <c r="AK151" i="14"/>
  <c r="AJ151" i="14"/>
  <c r="AI151" i="14"/>
  <c r="AH151" i="14"/>
  <c r="AG151" i="14"/>
  <c r="AN87" i="14"/>
  <c r="AM87" i="14"/>
  <c r="AL87" i="14"/>
  <c r="AK87" i="14"/>
  <c r="AJ87" i="14"/>
  <c r="AI87" i="14"/>
  <c r="AH87" i="14"/>
  <c r="AG87" i="14"/>
  <c r="AO87" i="14" s="1"/>
  <c r="AN23" i="14"/>
  <c r="AM23" i="14"/>
  <c r="AL23" i="14"/>
  <c r="AK23" i="14"/>
  <c r="AJ23" i="14"/>
  <c r="AI23" i="14"/>
  <c r="AH23" i="14"/>
  <c r="AG23" i="14"/>
  <c r="AO999" i="14"/>
  <c r="AN990" i="14"/>
  <c r="AM990" i="14"/>
  <c r="AL990" i="14"/>
  <c r="AK990" i="14"/>
  <c r="AJ990" i="14"/>
  <c r="AI990" i="14"/>
  <c r="AH990" i="14"/>
  <c r="AG990" i="14"/>
  <c r="AN14" i="14"/>
  <c r="AM14" i="14"/>
  <c r="AL14" i="14"/>
  <c r="AK14" i="14"/>
  <c r="AJ14" i="14"/>
  <c r="AI14" i="14"/>
  <c r="AH14" i="14"/>
  <c r="AG14" i="14"/>
  <c r="AG49" i="85"/>
  <c r="V49" i="88" s="1"/>
  <c r="AD49" i="85"/>
  <c r="S49" i="88" s="1"/>
  <c r="AO1673" i="14"/>
  <c r="AO1649" i="14"/>
  <c r="AO1641" i="14"/>
  <c r="AO1625" i="14"/>
  <c r="AO1055" i="14"/>
  <c r="AK1308" i="14"/>
  <c r="AJ1308" i="14"/>
  <c r="AG1308" i="14"/>
  <c r="AN1308" i="14"/>
  <c r="AM1308" i="14"/>
  <c r="AL1308" i="14"/>
  <c r="AI1308" i="14"/>
  <c r="AH1308" i="14"/>
  <c r="AN874" i="14"/>
  <c r="AM874" i="14"/>
  <c r="AK874" i="14"/>
  <c r="AJ874" i="14"/>
  <c r="AI874" i="14"/>
  <c r="AH874" i="14"/>
  <c r="AG874" i="14"/>
  <c r="AL874" i="14"/>
  <c r="AH810" i="14"/>
  <c r="AG810" i="14"/>
  <c r="AN810" i="14"/>
  <c r="AM810" i="14"/>
  <c r="AL810" i="14"/>
  <c r="AK810" i="14"/>
  <c r="AJ810" i="14"/>
  <c r="AI810" i="14"/>
  <c r="AH746" i="14"/>
  <c r="AG746" i="14"/>
  <c r="AN746" i="14"/>
  <c r="AM746" i="14"/>
  <c r="AL746" i="14"/>
  <c r="AK746" i="14"/>
  <c r="AJ746" i="14"/>
  <c r="AI746" i="14"/>
  <c r="AH682" i="14"/>
  <c r="AG682" i="14"/>
  <c r="AN682" i="14"/>
  <c r="AM682" i="14"/>
  <c r="AL682" i="14"/>
  <c r="AK682" i="14"/>
  <c r="AJ682" i="14"/>
  <c r="AI682" i="14"/>
  <c r="AH618" i="14"/>
  <c r="AG618" i="14"/>
  <c r="AN618" i="14"/>
  <c r="AM618" i="14"/>
  <c r="AL618" i="14"/>
  <c r="AK618" i="14"/>
  <c r="AJ618" i="14"/>
  <c r="AI618" i="14"/>
  <c r="AN554" i="14"/>
  <c r="AM554" i="14"/>
  <c r="AK554" i="14"/>
  <c r="AI554" i="14"/>
  <c r="AL554" i="14"/>
  <c r="AJ554" i="14"/>
  <c r="AH554" i="14"/>
  <c r="AG554" i="14"/>
  <c r="AN490" i="14"/>
  <c r="AM490" i="14"/>
  <c r="AL490" i="14"/>
  <c r="AK490" i="14"/>
  <c r="AJ490" i="14"/>
  <c r="AI490" i="14"/>
  <c r="AH490" i="14"/>
  <c r="AG490" i="14"/>
  <c r="AN426" i="14"/>
  <c r="AM426" i="14"/>
  <c r="AL426" i="14"/>
  <c r="AK426" i="14"/>
  <c r="AJ426" i="14"/>
  <c r="AI426" i="14"/>
  <c r="AH426" i="14"/>
  <c r="AG426" i="14"/>
  <c r="AN362" i="14"/>
  <c r="AM362" i="14"/>
  <c r="AL362" i="14"/>
  <c r="AK362" i="14"/>
  <c r="AJ362" i="14"/>
  <c r="AI362" i="14"/>
  <c r="AH362" i="14"/>
  <c r="AG362" i="14"/>
  <c r="AN298" i="14"/>
  <c r="AM298" i="14"/>
  <c r="AL298" i="14"/>
  <c r="AK298" i="14"/>
  <c r="AJ298" i="14"/>
  <c r="AI298" i="14"/>
  <c r="AH298" i="14"/>
  <c r="AG298" i="14"/>
  <c r="AN234" i="14"/>
  <c r="AM234" i="14"/>
  <c r="AJ234" i="14"/>
  <c r="AH234" i="14"/>
  <c r="AG234" i="14"/>
  <c r="AL234" i="14"/>
  <c r="AK234" i="14"/>
  <c r="AI234" i="14"/>
  <c r="AN170" i="14"/>
  <c r="AM170" i="14"/>
  <c r="AL170" i="14"/>
  <c r="AK170" i="14"/>
  <c r="AJ170" i="14"/>
  <c r="AI170" i="14"/>
  <c r="AH170" i="14"/>
  <c r="AG170" i="14"/>
  <c r="AN106" i="14"/>
  <c r="AM106" i="14"/>
  <c r="AL106" i="14"/>
  <c r="AK106" i="14"/>
  <c r="AJ106" i="14"/>
  <c r="AI106" i="14"/>
  <c r="AH106" i="14"/>
  <c r="AG106" i="14"/>
  <c r="AO106" i="14" s="1"/>
  <c r="AN42" i="14"/>
  <c r="AM42" i="14"/>
  <c r="AL42" i="14"/>
  <c r="AK42" i="14"/>
  <c r="AJ42" i="14"/>
  <c r="AI42" i="14"/>
  <c r="AH42" i="14"/>
  <c r="AG42" i="14"/>
  <c r="AO1654" i="14"/>
  <c r="AO1622" i="14"/>
  <c r="AG45" i="85"/>
  <c r="V45" i="88" s="1"/>
  <c r="AD45" i="85"/>
  <c r="S45" i="88" s="1"/>
  <c r="AO1444" i="14"/>
  <c r="AO1420" i="14"/>
  <c r="AO1396" i="14"/>
  <c r="AO1388" i="14"/>
  <c r="AO1323" i="14"/>
  <c r="AO1315" i="14"/>
  <c r="AO1121" i="14"/>
  <c r="AO1576" i="14"/>
  <c r="AO1568" i="14"/>
  <c r="AO1671" i="14"/>
  <c r="AO1623" i="14"/>
  <c r="AO1230" i="14"/>
  <c r="AO1355" i="14"/>
  <c r="AO1059" i="14"/>
  <c r="AO1051" i="14"/>
  <c r="AO1035" i="14"/>
  <c r="AO1019" i="14"/>
  <c r="AO1011" i="14"/>
  <c r="AO1003" i="14"/>
  <c r="AO539" i="14"/>
  <c r="AO531" i="14"/>
  <c r="AO523" i="14"/>
  <c r="AO1463" i="14"/>
  <c r="AO1047" i="14"/>
  <c r="AO1039" i="14"/>
  <c r="AO1031" i="14"/>
  <c r="AO1023" i="14"/>
  <c r="AO1015" i="14"/>
  <c r="AO1007" i="14"/>
  <c r="AO847" i="14"/>
  <c r="AO1334" i="14"/>
  <c r="AO1597" i="14"/>
  <c r="AY87" i="87"/>
  <c r="AY1647" i="87"/>
  <c r="AY1279" i="87"/>
  <c r="AY1087" i="87"/>
  <c r="AY1023" i="87"/>
  <c r="AY959" i="87"/>
  <c r="AY439" i="87"/>
  <c r="AY1326" i="87"/>
  <c r="AY1190" i="87"/>
  <c r="AY1006" i="87"/>
  <c r="AY422" i="87"/>
  <c r="AY358" i="87"/>
  <c r="AY70" i="87"/>
  <c r="AY71" i="87"/>
  <c r="AY1037" i="87"/>
  <c r="AY973" i="87"/>
  <c r="AY389" i="87"/>
  <c r="AY1684" i="87"/>
  <c r="AQ1755" i="87"/>
  <c r="AY1283" i="87"/>
  <c r="AY963" i="87"/>
  <c r="AY379" i="87"/>
  <c r="AY399" i="87"/>
  <c r="AU1794" i="87"/>
  <c r="AU1754" i="87"/>
  <c r="AV1746" i="87"/>
  <c r="AR1722" i="87"/>
  <c r="AY1698" i="87"/>
  <c r="AS1682" i="87"/>
  <c r="AU1658" i="87"/>
  <c r="AT1618" i="87"/>
  <c r="AW1594" i="87"/>
  <c r="AQ1562" i="87"/>
  <c r="AY1562" i="87" s="1"/>
  <c r="AT1538" i="87"/>
  <c r="AS1498" i="87"/>
  <c r="AU1442" i="87"/>
  <c r="AS1386" i="87"/>
  <c r="AV1362" i="87"/>
  <c r="AR1274" i="87"/>
  <c r="AW1250" i="87"/>
  <c r="AV1210" i="87"/>
  <c r="AQ1186" i="87"/>
  <c r="AV1146" i="87"/>
  <c r="AV1090" i="87"/>
  <c r="AY418" i="87"/>
  <c r="AY130" i="87"/>
  <c r="AY66" i="87"/>
  <c r="AU1777" i="87"/>
  <c r="AY1753" i="87"/>
  <c r="AV1681" i="87"/>
  <c r="AU1633" i="87"/>
  <c r="AV1569" i="87"/>
  <c r="AV1505" i="87"/>
  <c r="AQ1441" i="87"/>
  <c r="AY1441" i="87" s="1"/>
  <c r="AW1377" i="87"/>
  <c r="AV1313" i="87"/>
  <c r="AW1249" i="87"/>
  <c r="AV1169" i="87"/>
  <c r="AS1129" i="87"/>
  <c r="AV1105" i="87"/>
  <c r="AT1065" i="87"/>
  <c r="AW1041" i="87"/>
  <c r="AS1009" i="87"/>
  <c r="AV945" i="87"/>
  <c r="AU881" i="87"/>
  <c r="AT817" i="87"/>
  <c r="AQ753" i="87"/>
  <c r="AW697" i="87"/>
  <c r="AU657" i="87"/>
  <c r="AV633" i="87"/>
  <c r="AW593" i="87"/>
  <c r="AR569" i="87"/>
  <c r="AW529" i="87"/>
  <c r="AR505" i="87"/>
  <c r="AV465" i="87"/>
  <c r="AQ441" i="87"/>
  <c r="AV401" i="87"/>
  <c r="AQ377" i="87"/>
  <c r="AS361" i="87"/>
  <c r="AU321" i="87"/>
  <c r="AU297" i="87"/>
  <c r="AR257" i="87"/>
  <c r="AU233" i="87"/>
  <c r="AR193" i="87"/>
  <c r="AU169" i="87"/>
  <c r="AT121" i="87"/>
  <c r="AW97" i="87"/>
  <c r="AT57" i="87"/>
  <c r="AW33" i="87"/>
  <c r="R42" i="88"/>
  <c r="R29" i="88"/>
  <c r="R31" i="88"/>
  <c r="R15" i="88"/>
  <c r="AN17" i="14"/>
  <c r="AM17" i="14"/>
  <c r="AL17" i="14"/>
  <c r="AK17" i="14"/>
  <c r="AJ17" i="14"/>
  <c r="AI17" i="14"/>
  <c r="AH17" i="14"/>
  <c r="AG17" i="14"/>
  <c r="AH631" i="14"/>
  <c r="AG631" i="14"/>
  <c r="AN631" i="14"/>
  <c r="AM631" i="14"/>
  <c r="AL631" i="14"/>
  <c r="AK631" i="14"/>
  <c r="AJ631" i="14"/>
  <c r="AI631" i="14"/>
  <c r="AN567" i="14"/>
  <c r="AM567" i="14"/>
  <c r="AK567" i="14"/>
  <c r="AI567" i="14"/>
  <c r="AH567" i="14"/>
  <c r="AG567" i="14"/>
  <c r="AL567" i="14"/>
  <c r="AJ567" i="14"/>
  <c r="AN503" i="14"/>
  <c r="AM503" i="14"/>
  <c r="AL503" i="14"/>
  <c r="AK503" i="14"/>
  <c r="AJ503" i="14"/>
  <c r="AI503" i="14"/>
  <c r="AH503" i="14"/>
  <c r="AG503" i="14"/>
  <c r="AO503" i="14" s="1"/>
  <c r="AN439" i="14"/>
  <c r="AM439" i="14"/>
  <c r="AL439" i="14"/>
  <c r="AK439" i="14"/>
  <c r="AJ439" i="14"/>
  <c r="AI439" i="14"/>
  <c r="AH439" i="14"/>
  <c r="AG439" i="14"/>
  <c r="AN375" i="14"/>
  <c r="AM375" i="14"/>
  <c r="AL375" i="14"/>
  <c r="AK375" i="14"/>
  <c r="AJ375" i="14"/>
  <c r="AI375" i="14"/>
  <c r="AH375" i="14"/>
  <c r="AG375" i="14"/>
  <c r="AO375" i="14" s="1"/>
  <c r="AN311" i="14"/>
  <c r="AM311" i="14"/>
  <c r="AL311" i="14"/>
  <c r="AK311" i="14"/>
  <c r="AJ311" i="14"/>
  <c r="AI311" i="14"/>
  <c r="AH311" i="14"/>
  <c r="AG311" i="14"/>
  <c r="AN213" i="14"/>
  <c r="AJ213" i="14"/>
  <c r="AL213" i="14"/>
  <c r="AK213" i="14"/>
  <c r="AI213" i="14"/>
  <c r="AH213" i="14"/>
  <c r="AG213" i="14"/>
  <c r="AM213" i="14"/>
  <c r="AN149" i="14"/>
  <c r="AM149" i="14"/>
  <c r="AL149" i="14"/>
  <c r="AK149" i="14"/>
  <c r="AJ149" i="14"/>
  <c r="AI149" i="14"/>
  <c r="AH149" i="14"/>
  <c r="AG149" i="14"/>
  <c r="AO149" i="14" s="1"/>
  <c r="AN85" i="14"/>
  <c r="AM85" i="14"/>
  <c r="AL85" i="14"/>
  <c r="AK85" i="14"/>
  <c r="AJ85" i="14"/>
  <c r="AI85" i="14"/>
  <c r="AH85" i="14"/>
  <c r="AG85" i="14"/>
  <c r="AN21" i="14"/>
  <c r="AM21" i="14"/>
  <c r="AL21" i="14"/>
  <c r="AK21" i="14"/>
  <c r="AJ21" i="14"/>
  <c r="AI21" i="14"/>
  <c r="AH21" i="14"/>
  <c r="AG21" i="14"/>
  <c r="AN27" i="14"/>
  <c r="AM27" i="14"/>
  <c r="AL27" i="14"/>
  <c r="AK27" i="14"/>
  <c r="AJ27" i="14"/>
  <c r="AI27" i="14"/>
  <c r="AH27" i="14"/>
  <c r="AG27" i="14"/>
  <c r="AG1698" i="14"/>
  <c r="AN1698" i="14"/>
  <c r="AM1698" i="14"/>
  <c r="AL1698" i="14"/>
  <c r="AK1698" i="14"/>
  <c r="AJ1698" i="14"/>
  <c r="AI1698" i="14"/>
  <c r="AH1698" i="14"/>
  <c r="AG1634" i="14"/>
  <c r="AN1634" i="14"/>
  <c r="AK1634" i="14"/>
  <c r="AJ1634" i="14"/>
  <c r="AI1634" i="14"/>
  <c r="AH1634" i="14"/>
  <c r="AM1634" i="14"/>
  <c r="AL1634" i="14"/>
  <c r="AI1570" i="14"/>
  <c r="AH1570" i="14"/>
  <c r="AM1570" i="14"/>
  <c r="AL1570" i="14"/>
  <c r="AK1570" i="14"/>
  <c r="AJ1570" i="14"/>
  <c r="AG1570" i="14"/>
  <c r="AO1570" i="14" s="1"/>
  <c r="AN1570" i="14"/>
  <c r="AI1506" i="14"/>
  <c r="AH1506" i="14"/>
  <c r="AM1506" i="14"/>
  <c r="AL1506" i="14"/>
  <c r="AK1506" i="14"/>
  <c r="AJ1506" i="14"/>
  <c r="AG1506" i="14"/>
  <c r="AN1506" i="14"/>
  <c r="AJ1442" i="14"/>
  <c r="AI1442" i="14"/>
  <c r="AN1442" i="14"/>
  <c r="AM1442" i="14"/>
  <c r="AL1442" i="14"/>
  <c r="AK1442" i="14"/>
  <c r="AH1442" i="14"/>
  <c r="AG1442" i="14"/>
  <c r="AI1378" i="14"/>
  <c r="AN1378" i="14"/>
  <c r="AM1378" i="14"/>
  <c r="AK1378" i="14"/>
  <c r="AL1378" i="14"/>
  <c r="AJ1378" i="14"/>
  <c r="AH1378" i="14"/>
  <c r="AG1378" i="14"/>
  <c r="AK1314" i="14"/>
  <c r="AJ1314" i="14"/>
  <c r="AG1314" i="14"/>
  <c r="AN1314" i="14"/>
  <c r="AM1314" i="14"/>
  <c r="AL1314" i="14"/>
  <c r="AI1314" i="14"/>
  <c r="AH1314" i="14"/>
  <c r="AJ1250" i="14"/>
  <c r="AN1250" i="14"/>
  <c r="AM1250" i="14"/>
  <c r="AL1250" i="14"/>
  <c r="AI1250" i="14"/>
  <c r="AH1250" i="14"/>
  <c r="AK1250" i="14"/>
  <c r="AG1250" i="14"/>
  <c r="AI1186" i="14"/>
  <c r="AH1186" i="14"/>
  <c r="AM1186" i="14"/>
  <c r="AL1186" i="14"/>
  <c r="AJ1186" i="14"/>
  <c r="AN1186" i="14"/>
  <c r="AK1186" i="14"/>
  <c r="AG1186" i="14"/>
  <c r="AM1122" i="14"/>
  <c r="AJ1122" i="14"/>
  <c r="AN1122" i="14"/>
  <c r="AL1122" i="14"/>
  <c r="AK1122" i="14"/>
  <c r="AI1122" i="14"/>
  <c r="AH1122" i="14"/>
  <c r="AG1122" i="14"/>
  <c r="AJ1058" i="14"/>
  <c r="AN1058" i="14"/>
  <c r="AM1058" i="14"/>
  <c r="AL1058" i="14"/>
  <c r="AK1058" i="14"/>
  <c r="AI1058" i="14"/>
  <c r="AH1058" i="14"/>
  <c r="AG1058" i="14"/>
  <c r="AN994" i="14"/>
  <c r="AM994" i="14"/>
  <c r="AL994" i="14"/>
  <c r="AK994" i="14"/>
  <c r="AJ994" i="14"/>
  <c r="AI994" i="14"/>
  <c r="AH994" i="14"/>
  <c r="AG994" i="14"/>
  <c r="AN930" i="14"/>
  <c r="AM930" i="14"/>
  <c r="AL930" i="14"/>
  <c r="AK930" i="14"/>
  <c r="AJ930" i="14"/>
  <c r="AI930" i="14"/>
  <c r="AH930" i="14"/>
  <c r="AG930" i="14"/>
  <c r="AG47" i="85"/>
  <c r="V47" i="88" s="1"/>
  <c r="AD47" i="85"/>
  <c r="S47" i="88" s="1"/>
  <c r="AO1628" i="14"/>
  <c r="AN271" i="14"/>
  <c r="AM271" i="14"/>
  <c r="AJ271" i="14"/>
  <c r="AI271" i="14"/>
  <c r="AH271" i="14"/>
  <c r="AG271" i="14"/>
  <c r="AO271" i="14" s="1"/>
  <c r="AL271" i="14"/>
  <c r="AK271" i="14"/>
  <c r="AN207" i="14"/>
  <c r="AM207" i="14"/>
  <c r="AL207" i="14"/>
  <c r="AK207" i="14"/>
  <c r="AJ207" i="14"/>
  <c r="AI207" i="14"/>
  <c r="AH207" i="14"/>
  <c r="AG207" i="14"/>
  <c r="AN143" i="14"/>
  <c r="AM143" i="14"/>
  <c r="AL143" i="14"/>
  <c r="AK143" i="14"/>
  <c r="AJ143" i="14"/>
  <c r="AI143" i="14"/>
  <c r="AH143" i="14"/>
  <c r="AG143" i="14"/>
  <c r="AN79" i="14"/>
  <c r="AM79" i="14"/>
  <c r="AL79" i="14"/>
  <c r="AK79" i="14"/>
  <c r="AJ79" i="14"/>
  <c r="AI79" i="14"/>
  <c r="AH79" i="14"/>
  <c r="AG79" i="14"/>
  <c r="AO79" i="14" s="1"/>
  <c r="AN15" i="14"/>
  <c r="AM15" i="14"/>
  <c r="AL15" i="14"/>
  <c r="AK15" i="14"/>
  <c r="AJ15" i="14"/>
  <c r="AI15" i="14"/>
  <c r="AH15" i="14"/>
  <c r="AG15" i="14"/>
  <c r="AO1350" i="14"/>
  <c r="AN926" i="14"/>
  <c r="AM926" i="14"/>
  <c r="AL926" i="14"/>
  <c r="AK926" i="14"/>
  <c r="AJ926" i="14"/>
  <c r="AI926" i="14"/>
  <c r="AH926" i="14"/>
  <c r="AG926" i="14"/>
  <c r="AN6" i="14"/>
  <c r="AM6" i="14"/>
  <c r="AL6" i="14"/>
  <c r="AK6" i="14"/>
  <c r="AJ6" i="14"/>
  <c r="AI6" i="14"/>
  <c r="AH6" i="14"/>
  <c r="AG6" i="14"/>
  <c r="AI1160" i="14"/>
  <c r="AH1160" i="14"/>
  <c r="AM1160" i="14"/>
  <c r="AL1160" i="14"/>
  <c r="AJ1160" i="14"/>
  <c r="AK1160" i="14"/>
  <c r="AG1160" i="14"/>
  <c r="AN1160" i="14"/>
  <c r="AO1319" i="14"/>
  <c r="AO1295" i="14"/>
  <c r="AK1270" i="14"/>
  <c r="AJ1270" i="14"/>
  <c r="AG1270" i="14"/>
  <c r="AN1270" i="14"/>
  <c r="AM1270" i="14"/>
  <c r="AL1270" i="14"/>
  <c r="AI1270" i="14"/>
  <c r="AH1270" i="14"/>
  <c r="AN866" i="14"/>
  <c r="AM866" i="14"/>
  <c r="AK866" i="14"/>
  <c r="AI866" i="14"/>
  <c r="AH866" i="14"/>
  <c r="AG866" i="14"/>
  <c r="AL866" i="14"/>
  <c r="AJ866" i="14"/>
  <c r="AH802" i="14"/>
  <c r="AG802" i="14"/>
  <c r="AN802" i="14"/>
  <c r="AM802" i="14"/>
  <c r="AL802" i="14"/>
  <c r="AK802" i="14"/>
  <c r="AJ802" i="14"/>
  <c r="AI802" i="14"/>
  <c r="AH738" i="14"/>
  <c r="AG738" i="14"/>
  <c r="AN738" i="14"/>
  <c r="AM738" i="14"/>
  <c r="AL738" i="14"/>
  <c r="AK738" i="14"/>
  <c r="AJ738" i="14"/>
  <c r="AI738" i="14"/>
  <c r="AH674" i="14"/>
  <c r="AG674" i="14"/>
  <c r="AN674" i="14"/>
  <c r="AM674" i="14"/>
  <c r="AL674" i="14"/>
  <c r="AK674" i="14"/>
  <c r="AJ674" i="14"/>
  <c r="AI674" i="14"/>
  <c r="AH610" i="14"/>
  <c r="AG610" i="14"/>
  <c r="AN610" i="14"/>
  <c r="AM610" i="14"/>
  <c r="AL610" i="14"/>
  <c r="AK610" i="14"/>
  <c r="AJ610" i="14"/>
  <c r="AI610" i="14"/>
  <c r="AN546" i="14"/>
  <c r="AM546" i="14"/>
  <c r="AK546" i="14"/>
  <c r="AI546" i="14"/>
  <c r="AL546" i="14"/>
  <c r="AJ546" i="14"/>
  <c r="AH546" i="14"/>
  <c r="AG546" i="14"/>
  <c r="AN482" i="14"/>
  <c r="AM482" i="14"/>
  <c r="AL482" i="14"/>
  <c r="AK482" i="14"/>
  <c r="AJ482" i="14"/>
  <c r="AI482" i="14"/>
  <c r="AH482" i="14"/>
  <c r="AG482" i="14"/>
  <c r="AN418" i="14"/>
  <c r="AM418" i="14"/>
  <c r="AL418" i="14"/>
  <c r="AK418" i="14"/>
  <c r="AJ418" i="14"/>
  <c r="AI418" i="14"/>
  <c r="AH418" i="14"/>
  <c r="AG418" i="14"/>
  <c r="AN354" i="14"/>
  <c r="AM354" i="14"/>
  <c r="AL354" i="14"/>
  <c r="AK354" i="14"/>
  <c r="AJ354" i="14"/>
  <c r="AI354" i="14"/>
  <c r="AH354" i="14"/>
  <c r="AG354" i="14"/>
  <c r="AN290" i="14"/>
  <c r="AM290" i="14"/>
  <c r="AL290" i="14"/>
  <c r="AK290" i="14"/>
  <c r="AJ290" i="14"/>
  <c r="AI290" i="14"/>
  <c r="AH290" i="14"/>
  <c r="AG290" i="14"/>
  <c r="AN226" i="14"/>
  <c r="AM226" i="14"/>
  <c r="AJ226" i="14"/>
  <c r="AH226" i="14"/>
  <c r="AG226" i="14"/>
  <c r="AL226" i="14"/>
  <c r="AK226" i="14"/>
  <c r="AI226" i="14"/>
  <c r="AN162" i="14"/>
  <c r="AM162" i="14"/>
  <c r="AL162" i="14"/>
  <c r="AK162" i="14"/>
  <c r="AJ162" i="14"/>
  <c r="AI162" i="14"/>
  <c r="AH162" i="14"/>
  <c r="AG162" i="14"/>
  <c r="AO162" i="14" s="1"/>
  <c r="AN98" i="14"/>
  <c r="AM98" i="14"/>
  <c r="AL98" i="14"/>
  <c r="AK98" i="14"/>
  <c r="AJ98" i="14"/>
  <c r="AI98" i="14"/>
  <c r="AH98" i="14"/>
  <c r="AG98" i="14"/>
  <c r="AN34" i="14"/>
  <c r="AM34" i="14"/>
  <c r="AL34" i="14"/>
  <c r="AK34" i="14"/>
  <c r="AJ34" i="14"/>
  <c r="AI34" i="14"/>
  <c r="AH34" i="14"/>
  <c r="AG34" i="14"/>
  <c r="AO1598" i="14"/>
  <c r="AO1590" i="14"/>
  <c r="AO1582" i="14"/>
  <c r="AO1430" i="14"/>
  <c r="AO1406" i="14"/>
  <c r="AO1366" i="14"/>
  <c r="AM1117" i="14"/>
  <c r="AJ1117" i="14"/>
  <c r="AL1117" i="14"/>
  <c r="AK1117" i="14"/>
  <c r="AI1117" i="14"/>
  <c r="AH1117" i="14"/>
  <c r="AG1117" i="14"/>
  <c r="AN1117" i="14"/>
  <c r="AO1429" i="14"/>
  <c r="AO1421" i="14"/>
  <c r="AO1405" i="14"/>
  <c r="AO1397" i="14"/>
  <c r="AO1365" i="14"/>
  <c r="AO1357" i="14"/>
  <c r="AO1149" i="14"/>
  <c r="AO1524" i="14"/>
  <c r="AO1508" i="14"/>
  <c r="AO1484" i="14"/>
  <c r="AO1476" i="14"/>
  <c r="AO1380" i="14"/>
  <c r="AO1204" i="14"/>
  <c r="AO1148" i="14"/>
  <c r="AO1140" i="14"/>
  <c r="AO980" i="14"/>
  <c r="AO1259" i="14"/>
  <c r="AO1027" i="14"/>
  <c r="AO1553" i="14"/>
  <c r="AO1489" i="14"/>
  <c r="AO1441" i="14"/>
  <c r="AO1433" i="14"/>
  <c r="AO1425" i="14"/>
  <c r="AG39" i="85"/>
  <c r="V39" i="88" s="1"/>
  <c r="AD39" i="85"/>
  <c r="AO1599" i="14"/>
  <c r="AO1527" i="14"/>
  <c r="AO1439" i="14"/>
  <c r="AO1175" i="14"/>
  <c r="AO1310" i="14"/>
  <c r="AO1316" i="14"/>
  <c r="AO1292" i="14"/>
  <c r="AO1284" i="14"/>
  <c r="AO1276" i="14"/>
  <c r="AO1260" i="14"/>
  <c r="AO1220" i="14"/>
  <c r="AO1068" i="14"/>
  <c r="AO1060" i="14"/>
  <c r="AO1320" i="14"/>
  <c r="AO1307" i="14"/>
  <c r="AO1291" i="14"/>
  <c r="AO1283" i="14"/>
  <c r="AO1219" i="14"/>
  <c r="AO1123" i="14"/>
  <c r="AO1107" i="14"/>
  <c r="AO1067" i="14"/>
  <c r="AO211" i="14"/>
  <c r="AO1312" i="14"/>
  <c r="AO1329" i="14"/>
  <c r="AO1321" i="14"/>
  <c r="AO1297" i="14"/>
  <c r="AO1281" i="14"/>
  <c r="AO1273" i="14"/>
  <c r="AO1265" i="14"/>
  <c r="AO1065" i="14"/>
  <c r="AO1311" i="14"/>
  <c r="AO1303" i="14"/>
  <c r="AO1279" i="14"/>
  <c r="AO1271" i="14"/>
  <c r="AO1263" i="14"/>
  <c r="AO1127" i="14"/>
  <c r="AO1119" i="14"/>
  <c r="AO1103" i="14"/>
  <c r="AO1071" i="14"/>
  <c r="AO1063" i="14"/>
  <c r="AO1326" i="14"/>
  <c r="AO1318" i="14"/>
  <c r="AO1302" i="14"/>
  <c r="AO1294" i="14"/>
  <c r="AO1262" i="14"/>
  <c r="AO1070" i="14"/>
  <c r="AO1062" i="14"/>
  <c r="AO846" i="14"/>
  <c r="AO1272" i="14"/>
  <c r="AO1693" i="14"/>
  <c r="AO1325" i="14"/>
  <c r="AO1317" i="14"/>
  <c r="AO1309" i="14"/>
  <c r="AO1293" i="14"/>
  <c r="AO1285" i="14"/>
  <c r="AO1261" i="14"/>
  <c r="AO1069" i="14"/>
  <c r="AO1061" i="14"/>
  <c r="AO1280" i="14"/>
  <c r="AY412" i="87"/>
  <c r="AY1291" i="87"/>
  <c r="AY1035" i="87"/>
  <c r="AY362" i="87"/>
  <c r="AY258" i="87"/>
  <c r="R26" i="88"/>
  <c r="R23" i="88"/>
  <c r="R6" i="88"/>
  <c r="R10" i="88"/>
  <c r="R4" i="88"/>
  <c r="R7" i="88"/>
  <c r="AN9" i="14"/>
  <c r="AM9" i="14"/>
  <c r="AL9" i="14"/>
  <c r="AK9" i="14"/>
  <c r="AJ9" i="14"/>
  <c r="AI9" i="14"/>
  <c r="AH9" i="14"/>
  <c r="AG9" i="14"/>
  <c r="AH623" i="14"/>
  <c r="AG623" i="14"/>
  <c r="AN623" i="14"/>
  <c r="AM623" i="14"/>
  <c r="AL623" i="14"/>
  <c r="AK623" i="14"/>
  <c r="AJ623" i="14"/>
  <c r="AI623" i="14"/>
  <c r="AN559" i="14"/>
  <c r="AM559" i="14"/>
  <c r="AK559" i="14"/>
  <c r="AI559" i="14"/>
  <c r="AH559" i="14"/>
  <c r="AG559" i="14"/>
  <c r="AL559" i="14"/>
  <c r="AJ559" i="14"/>
  <c r="AN495" i="14"/>
  <c r="AM495" i="14"/>
  <c r="AL495" i="14"/>
  <c r="AK495" i="14"/>
  <c r="AJ495" i="14"/>
  <c r="AI495" i="14"/>
  <c r="AH495" i="14"/>
  <c r="AG495" i="14"/>
  <c r="AO495" i="14" s="1"/>
  <c r="AN431" i="14"/>
  <c r="AM431" i="14"/>
  <c r="AL431" i="14"/>
  <c r="AK431" i="14"/>
  <c r="AJ431" i="14"/>
  <c r="AI431" i="14"/>
  <c r="AH431" i="14"/>
  <c r="AG431" i="14"/>
  <c r="AN367" i="14"/>
  <c r="AM367" i="14"/>
  <c r="AL367" i="14"/>
  <c r="AK367" i="14"/>
  <c r="AJ367" i="14"/>
  <c r="AI367" i="14"/>
  <c r="AH367" i="14"/>
  <c r="AG367" i="14"/>
  <c r="AN303" i="14"/>
  <c r="AM303" i="14"/>
  <c r="AL303" i="14"/>
  <c r="AK303" i="14"/>
  <c r="AJ303" i="14"/>
  <c r="AI303" i="14"/>
  <c r="AH303" i="14"/>
  <c r="AG303" i="14"/>
  <c r="AN205" i="14"/>
  <c r="AM205" i="14"/>
  <c r="AL205" i="14"/>
  <c r="AK205" i="14"/>
  <c r="AJ205" i="14"/>
  <c r="AI205" i="14"/>
  <c r="AH205" i="14"/>
  <c r="AG205" i="14"/>
  <c r="AN141" i="14"/>
  <c r="AM141" i="14"/>
  <c r="AL141" i="14"/>
  <c r="AK141" i="14"/>
  <c r="AJ141" i="14"/>
  <c r="AI141" i="14"/>
  <c r="AH141" i="14"/>
  <c r="AG141" i="14"/>
  <c r="AO141" i="14" s="1"/>
  <c r="AN77" i="14"/>
  <c r="AM77" i="14"/>
  <c r="AL77" i="14"/>
  <c r="AK77" i="14"/>
  <c r="AJ77" i="14"/>
  <c r="AI77" i="14"/>
  <c r="AH77" i="14"/>
  <c r="AG77" i="14"/>
  <c r="AN13" i="14"/>
  <c r="AM13" i="14"/>
  <c r="AL13" i="14"/>
  <c r="AK13" i="14"/>
  <c r="AJ13" i="14"/>
  <c r="AI13" i="14"/>
  <c r="AH13" i="14"/>
  <c r="AG13" i="14"/>
  <c r="AN19" i="14"/>
  <c r="AM19" i="14"/>
  <c r="AL19" i="14"/>
  <c r="AK19" i="14"/>
  <c r="AJ19" i="14"/>
  <c r="AI19" i="14"/>
  <c r="AH19" i="14"/>
  <c r="AG19" i="14"/>
  <c r="AM1690" i="14"/>
  <c r="AL1690" i="14"/>
  <c r="AK1690" i="14"/>
  <c r="AH1690" i="14"/>
  <c r="AG1690" i="14"/>
  <c r="AN1690" i="14"/>
  <c r="AJ1690" i="14"/>
  <c r="AI1690" i="14"/>
  <c r="AG1626" i="14"/>
  <c r="AN1626" i="14"/>
  <c r="AK1626" i="14"/>
  <c r="AJ1626" i="14"/>
  <c r="AI1626" i="14"/>
  <c r="AH1626" i="14"/>
  <c r="AM1626" i="14"/>
  <c r="AL1626" i="14"/>
  <c r="AI1562" i="14"/>
  <c r="AH1562" i="14"/>
  <c r="AM1562" i="14"/>
  <c r="AL1562" i="14"/>
  <c r="AK1562" i="14"/>
  <c r="AJ1562" i="14"/>
  <c r="AG1562" i="14"/>
  <c r="AN1562" i="14"/>
  <c r="AI1498" i="14"/>
  <c r="AH1498" i="14"/>
  <c r="AM1498" i="14"/>
  <c r="AL1498" i="14"/>
  <c r="AK1498" i="14"/>
  <c r="AJ1498" i="14"/>
  <c r="AG1498" i="14"/>
  <c r="AN1498" i="14"/>
  <c r="AJ1434" i="14"/>
  <c r="AI1434" i="14"/>
  <c r="AN1434" i="14"/>
  <c r="AM1434" i="14"/>
  <c r="AL1434" i="14"/>
  <c r="AK1434" i="14"/>
  <c r="AG1434" i="14"/>
  <c r="AH1434" i="14"/>
  <c r="AI1370" i="14"/>
  <c r="AN1370" i="14"/>
  <c r="AM1370" i="14"/>
  <c r="AK1370" i="14"/>
  <c r="AL1370" i="14"/>
  <c r="AJ1370" i="14"/>
  <c r="AH1370" i="14"/>
  <c r="AG1370" i="14"/>
  <c r="AK1306" i="14"/>
  <c r="AJ1306" i="14"/>
  <c r="AG1306" i="14"/>
  <c r="AO1306" i="14" s="1"/>
  <c r="AN1306" i="14"/>
  <c r="AM1306" i="14"/>
  <c r="AL1306" i="14"/>
  <c r="AI1306" i="14"/>
  <c r="AH1306" i="14"/>
  <c r="AJ1242" i="14"/>
  <c r="AN1242" i="14"/>
  <c r="AM1242" i="14"/>
  <c r="AL1242" i="14"/>
  <c r="AI1242" i="14"/>
  <c r="AH1242" i="14"/>
  <c r="AK1242" i="14"/>
  <c r="AG1242" i="14"/>
  <c r="AI1178" i="14"/>
  <c r="AH1178" i="14"/>
  <c r="AM1178" i="14"/>
  <c r="AL1178" i="14"/>
  <c r="AJ1178" i="14"/>
  <c r="AN1178" i="14"/>
  <c r="AK1178" i="14"/>
  <c r="AG1178" i="14"/>
  <c r="AM1114" i="14"/>
  <c r="AJ1114" i="14"/>
  <c r="AN1114" i="14"/>
  <c r="AL1114" i="14"/>
  <c r="AK1114" i="14"/>
  <c r="AI1114" i="14"/>
  <c r="AH1114" i="14"/>
  <c r="AG1114" i="14"/>
  <c r="AJ1050" i="14"/>
  <c r="AN1050" i="14"/>
  <c r="AM1050" i="14"/>
  <c r="AL1050" i="14"/>
  <c r="AK1050" i="14"/>
  <c r="AI1050" i="14"/>
  <c r="AH1050" i="14"/>
  <c r="AG1050" i="14"/>
  <c r="AN986" i="14"/>
  <c r="AM986" i="14"/>
  <c r="AL986" i="14"/>
  <c r="AK986" i="14"/>
  <c r="AJ986" i="14"/>
  <c r="AI986" i="14"/>
  <c r="AH986" i="14"/>
  <c r="AG986" i="14"/>
  <c r="AN922" i="14"/>
  <c r="AM922" i="14"/>
  <c r="AL922" i="14"/>
  <c r="AK922" i="14"/>
  <c r="AJ922" i="14"/>
  <c r="AI922" i="14"/>
  <c r="AH922" i="14"/>
  <c r="AG922" i="14"/>
  <c r="AN263" i="14"/>
  <c r="AM263" i="14"/>
  <c r="AJ263" i="14"/>
  <c r="AI263" i="14"/>
  <c r="AH263" i="14"/>
  <c r="AG263" i="14"/>
  <c r="AL263" i="14"/>
  <c r="AK263" i="14"/>
  <c r="AN199" i="14"/>
  <c r="AM199" i="14"/>
  <c r="AL199" i="14"/>
  <c r="AK199" i="14"/>
  <c r="AJ199" i="14"/>
  <c r="AI199" i="14"/>
  <c r="AH199" i="14"/>
  <c r="AG199" i="14"/>
  <c r="AN135" i="14"/>
  <c r="AM135" i="14"/>
  <c r="AL135" i="14"/>
  <c r="AK135" i="14"/>
  <c r="AJ135" i="14"/>
  <c r="AI135" i="14"/>
  <c r="AH135" i="14"/>
  <c r="AG135" i="14"/>
  <c r="AN71" i="14"/>
  <c r="AM71" i="14"/>
  <c r="AL71" i="14"/>
  <c r="AK71" i="14"/>
  <c r="AJ71" i="14"/>
  <c r="AI71" i="14"/>
  <c r="AH71" i="14"/>
  <c r="AG71" i="14"/>
  <c r="AO71" i="14" s="1"/>
  <c r="AN7" i="14"/>
  <c r="AM7" i="14"/>
  <c r="AL7" i="14"/>
  <c r="AK7" i="14"/>
  <c r="AJ7" i="14"/>
  <c r="AI7" i="14"/>
  <c r="AH7" i="14"/>
  <c r="AG7" i="14"/>
  <c r="AO1723" i="14"/>
  <c r="AO1715" i="14"/>
  <c r="AN862" i="14"/>
  <c r="AK862" i="14"/>
  <c r="AI862" i="14"/>
  <c r="AH862" i="14"/>
  <c r="AG862" i="14"/>
  <c r="AM862" i="14"/>
  <c r="AL862" i="14"/>
  <c r="AJ862" i="14"/>
  <c r="AI1358" i="14"/>
  <c r="AN1358" i="14"/>
  <c r="AM1358" i="14"/>
  <c r="AK1358" i="14"/>
  <c r="AL1358" i="14"/>
  <c r="AJ1358" i="14"/>
  <c r="AH1358" i="14"/>
  <c r="AG1358" i="14"/>
  <c r="AH757" i="14"/>
  <c r="AG757" i="14"/>
  <c r="AN757" i="14"/>
  <c r="AM757" i="14"/>
  <c r="AL757" i="14"/>
  <c r="AK757" i="14"/>
  <c r="AJ757" i="14"/>
  <c r="AI757" i="14"/>
  <c r="AO1728" i="14"/>
  <c r="AN912" i="14"/>
  <c r="AM912" i="14"/>
  <c r="AL912" i="14"/>
  <c r="AK912" i="14"/>
  <c r="AJ912" i="14"/>
  <c r="AI912" i="14"/>
  <c r="AH912" i="14"/>
  <c r="AG912" i="14"/>
  <c r="AN858" i="14"/>
  <c r="AK858" i="14"/>
  <c r="AI858" i="14"/>
  <c r="AH858" i="14"/>
  <c r="AG858" i="14"/>
  <c r="AO858" i="14" s="1"/>
  <c r="AM858" i="14"/>
  <c r="AL858" i="14"/>
  <c r="AJ858" i="14"/>
  <c r="AH794" i="14"/>
  <c r="AG794" i="14"/>
  <c r="AN794" i="14"/>
  <c r="AM794" i="14"/>
  <c r="AL794" i="14"/>
  <c r="AK794" i="14"/>
  <c r="AJ794" i="14"/>
  <c r="AI794" i="14"/>
  <c r="AH730" i="14"/>
  <c r="AG730" i="14"/>
  <c r="AN730" i="14"/>
  <c r="AM730" i="14"/>
  <c r="AL730" i="14"/>
  <c r="AK730" i="14"/>
  <c r="AJ730" i="14"/>
  <c r="AI730" i="14"/>
  <c r="AH666" i="14"/>
  <c r="AG666" i="14"/>
  <c r="AN666" i="14"/>
  <c r="AM666" i="14"/>
  <c r="AL666" i="14"/>
  <c r="AK666" i="14"/>
  <c r="AJ666" i="14"/>
  <c r="AI666" i="14"/>
  <c r="AH602" i="14"/>
  <c r="AG602" i="14"/>
  <c r="AN602" i="14"/>
  <c r="AM602" i="14"/>
  <c r="AL602" i="14"/>
  <c r="AK602" i="14"/>
  <c r="AJ602" i="14"/>
  <c r="AI602" i="14"/>
  <c r="AN538" i="14"/>
  <c r="AM538" i="14"/>
  <c r="AL538" i="14"/>
  <c r="AK538" i="14"/>
  <c r="AJ538" i="14"/>
  <c r="AI538" i="14"/>
  <c r="AH538" i="14"/>
  <c r="AG538" i="14"/>
  <c r="AN474" i="14"/>
  <c r="AM474" i="14"/>
  <c r="AL474" i="14"/>
  <c r="AK474" i="14"/>
  <c r="AJ474" i="14"/>
  <c r="AI474" i="14"/>
  <c r="AH474" i="14"/>
  <c r="AG474" i="14"/>
  <c r="AN410" i="14"/>
  <c r="AM410" i="14"/>
  <c r="AL410" i="14"/>
  <c r="AK410" i="14"/>
  <c r="AJ410" i="14"/>
  <c r="AI410" i="14"/>
  <c r="AH410" i="14"/>
  <c r="AG410" i="14"/>
  <c r="AN346" i="14"/>
  <c r="AM346" i="14"/>
  <c r="AL346" i="14"/>
  <c r="AK346" i="14"/>
  <c r="AJ346" i="14"/>
  <c r="AI346" i="14"/>
  <c r="AH346" i="14"/>
  <c r="AG346" i="14"/>
  <c r="AN282" i="14"/>
  <c r="AM282" i="14"/>
  <c r="AL282" i="14"/>
  <c r="AK282" i="14"/>
  <c r="AJ282" i="14"/>
  <c r="AI282" i="14"/>
  <c r="AH282" i="14"/>
  <c r="AG282" i="14"/>
  <c r="AN218" i="14"/>
  <c r="AM218" i="14"/>
  <c r="AJ218" i="14"/>
  <c r="AL218" i="14"/>
  <c r="AK218" i="14"/>
  <c r="AI218" i="14"/>
  <c r="AH218" i="14"/>
  <c r="AG218" i="14"/>
  <c r="AN154" i="14"/>
  <c r="AM154" i="14"/>
  <c r="AL154" i="14"/>
  <c r="AK154" i="14"/>
  <c r="AJ154" i="14"/>
  <c r="AI154" i="14"/>
  <c r="AH154" i="14"/>
  <c r="AG154" i="14"/>
  <c r="AN90" i="14"/>
  <c r="AM90" i="14"/>
  <c r="AL90" i="14"/>
  <c r="AK90" i="14"/>
  <c r="AJ90" i="14"/>
  <c r="AI90" i="14"/>
  <c r="AH90" i="14"/>
  <c r="AG90" i="14"/>
  <c r="AO90" i="14" s="1"/>
  <c r="AN26" i="14"/>
  <c r="AM26" i="14"/>
  <c r="AL26" i="14"/>
  <c r="AK26" i="14"/>
  <c r="AJ26" i="14"/>
  <c r="AI26" i="14"/>
  <c r="AH26" i="14"/>
  <c r="AG26" i="14"/>
  <c r="AJ1043" i="14"/>
  <c r="AN1043" i="14"/>
  <c r="AH1043" i="14"/>
  <c r="AG1043" i="14"/>
  <c r="AM1043" i="14"/>
  <c r="AL1043" i="14"/>
  <c r="AK1043" i="14"/>
  <c r="AI1043" i="14"/>
  <c r="AO1101" i="14"/>
  <c r="AO1045" i="14"/>
  <c r="AN989" i="14"/>
  <c r="AM989" i="14"/>
  <c r="AL989" i="14"/>
  <c r="AK989" i="14"/>
  <c r="AJ989" i="14"/>
  <c r="AI989" i="14"/>
  <c r="AH989" i="14"/>
  <c r="AG989" i="14"/>
  <c r="AO1092" i="14"/>
  <c r="AJ1401" i="14"/>
  <c r="AI1401" i="14"/>
  <c r="AN1401" i="14"/>
  <c r="AM1401" i="14"/>
  <c r="AL1401" i="14"/>
  <c r="AK1401" i="14"/>
  <c r="AH1401" i="14"/>
  <c r="AG1401" i="14"/>
  <c r="AO1313" i="14"/>
  <c r="AO1488" i="14"/>
  <c r="AO1360" i="14"/>
  <c r="AO1248" i="14"/>
  <c r="AJ1240" i="14"/>
  <c r="AN1240" i="14"/>
  <c r="AM1240" i="14"/>
  <c r="AL1240" i="14"/>
  <c r="AI1240" i="14"/>
  <c r="AH1240" i="14"/>
  <c r="AK1240" i="14"/>
  <c r="AG1240" i="14"/>
  <c r="AO844" i="14"/>
  <c r="AO836" i="14"/>
  <c r="AO820" i="14"/>
  <c r="AO812" i="14"/>
  <c r="AO796" i="14"/>
  <c r="AO788" i="14"/>
  <c r="AO780" i="14"/>
  <c r="AO764" i="14"/>
  <c r="AO740" i="14"/>
  <c r="AO732" i="14"/>
  <c r="AO724" i="14"/>
  <c r="AO716" i="14"/>
  <c r="AO708" i="14"/>
  <c r="AO700" i="14"/>
  <c r="AO676" i="14"/>
  <c r="AO668" i="14"/>
  <c r="AO660" i="14"/>
  <c r="AO652" i="14"/>
  <c r="AO644" i="14"/>
  <c r="AO636" i="14"/>
  <c r="AO620" i="14"/>
  <c r="AO612" i="14"/>
  <c r="AO604" i="14"/>
  <c r="AO596" i="14"/>
  <c r="AO588" i="14"/>
  <c r="AO580" i="14"/>
  <c r="AO1712" i="14"/>
  <c r="AO784" i="14"/>
  <c r="AO744" i="14"/>
  <c r="AO704" i="14"/>
  <c r="AO664" i="14"/>
  <c r="AO608" i="14"/>
  <c r="AO1731" i="14"/>
  <c r="AO843" i="14"/>
  <c r="AO835" i="14"/>
  <c r="AO819" i="14"/>
  <c r="AO811" i="14"/>
  <c r="AO803" i="14"/>
  <c r="AO795" i="14"/>
  <c r="AO787" i="14"/>
  <c r="AO779" i="14"/>
  <c r="AO771" i="14"/>
  <c r="AO763" i="14"/>
  <c r="AO747" i="14"/>
  <c r="AO739" i="14"/>
  <c r="AO731" i="14"/>
  <c r="AO715" i="14"/>
  <c r="AO707" i="14"/>
  <c r="AO699" i="14"/>
  <c r="AO675" i="14"/>
  <c r="AO667" i="14"/>
  <c r="AO659" i="14"/>
  <c r="AO651" i="14"/>
  <c r="AO643" i="14"/>
  <c r="AO635" i="14"/>
  <c r="AO619" i="14"/>
  <c r="AO611" i="14"/>
  <c r="AO603" i="14"/>
  <c r="AO595" i="14"/>
  <c r="AO587" i="14"/>
  <c r="AO579" i="14"/>
  <c r="AO832" i="14"/>
  <c r="AO792" i="14"/>
  <c r="AO696" i="14"/>
  <c r="AO640" i="14"/>
  <c r="AO592" i="14"/>
  <c r="AO593" i="14"/>
  <c r="AO736" i="14"/>
  <c r="AO656" i="14"/>
  <c r="AO1729" i="14"/>
  <c r="AO1721" i="14"/>
  <c r="AO841" i="14"/>
  <c r="AO825" i="14"/>
  <c r="AO817" i="14"/>
  <c r="AO809" i="14"/>
  <c r="AO793" i="14"/>
  <c r="AO785" i="14"/>
  <c r="AO777" i="14"/>
  <c r="AO769" i="14"/>
  <c r="AO761" i="14"/>
  <c r="AO745" i="14"/>
  <c r="AO737" i="14"/>
  <c r="AO729" i="14"/>
  <c r="AO721" i="14"/>
  <c r="AO713" i="14"/>
  <c r="AO705" i="14"/>
  <c r="AO697" i="14"/>
  <c r="AO681" i="14"/>
  <c r="AO673" i="14"/>
  <c r="AO665" i="14"/>
  <c r="AO657" i="14"/>
  <c r="AO649" i="14"/>
  <c r="AO641" i="14"/>
  <c r="AO633" i="14"/>
  <c r="AO625" i="14"/>
  <c r="AO609" i="14"/>
  <c r="AO601" i="14"/>
  <c r="AO585" i="14"/>
  <c r="AO577" i="14"/>
  <c r="AO1720" i="14"/>
  <c r="AO840" i="14"/>
  <c r="AO800" i="14"/>
  <c r="AO760" i="14"/>
  <c r="AO712" i="14"/>
  <c r="AO672" i="14"/>
  <c r="AO616" i="14"/>
  <c r="AO584" i="14"/>
  <c r="AO1711" i="14"/>
  <c r="AO839" i="14"/>
  <c r="AO815" i="14"/>
  <c r="AO799" i="14"/>
  <c r="AO759" i="14"/>
  <c r="AO743" i="14"/>
  <c r="AO735" i="14"/>
  <c r="AO727" i="14"/>
  <c r="AO711" i="14"/>
  <c r="AO703" i="14"/>
  <c r="AO695" i="14"/>
  <c r="AO679" i="14"/>
  <c r="AO671" i="14"/>
  <c r="AO663" i="14"/>
  <c r="AO655" i="14"/>
  <c r="AO647" i="14"/>
  <c r="AO639" i="14"/>
  <c r="AO598" i="14"/>
  <c r="AO582" i="14"/>
  <c r="AO808" i="14"/>
  <c r="AO648" i="14"/>
  <c r="AO600" i="14"/>
  <c r="AO1102" i="14"/>
  <c r="AO998" i="14"/>
  <c r="AO838" i="14"/>
  <c r="AO814" i="14"/>
  <c r="AO798" i="14"/>
  <c r="AO782" i="14"/>
  <c r="AO774" i="14"/>
  <c r="AO766" i="14"/>
  <c r="AO758" i="14"/>
  <c r="AO742" i="14"/>
  <c r="AO710" i="14"/>
  <c r="AO702" i="14"/>
  <c r="AO678" i="14"/>
  <c r="AO662" i="14"/>
  <c r="AO654" i="14"/>
  <c r="AO646" i="14"/>
  <c r="AO638" i="14"/>
  <c r="AO614" i="14"/>
  <c r="AO606" i="14"/>
  <c r="AO590" i="14"/>
  <c r="AO1725" i="14"/>
  <c r="AO845" i="14"/>
  <c r="AO837" i="14"/>
  <c r="AO781" i="14"/>
  <c r="AO773" i="14"/>
  <c r="AO765" i="14"/>
  <c r="AO741" i="14"/>
  <c r="AO725" i="14"/>
  <c r="AO709" i="14"/>
  <c r="AO701" i="14"/>
  <c r="AO677" i="14"/>
  <c r="AO669" i="14"/>
  <c r="AO661" i="14"/>
  <c r="AO653" i="14"/>
  <c r="AO645" i="14"/>
  <c r="AO637" i="14"/>
  <c r="AO613" i="14"/>
  <c r="AO605" i="14"/>
  <c r="AO597" i="14"/>
  <c r="AO589" i="14"/>
  <c r="AO581" i="14"/>
  <c r="AO816" i="14"/>
  <c r="AO728" i="14"/>
  <c r="AO680" i="14"/>
  <c r="AO576" i="14"/>
  <c r="AY1223" i="87"/>
  <c r="AY1159" i="87"/>
  <c r="AY1039" i="87"/>
  <c r="AY767" i="87"/>
  <c r="AY455" i="87"/>
  <c r="AY1750" i="87"/>
  <c r="AY1598" i="87"/>
  <c r="AY1278" i="87"/>
  <c r="AY1206" i="87"/>
  <c r="AY1086" i="87"/>
  <c r="AY958" i="87"/>
  <c r="AY854" i="87"/>
  <c r="AY1685" i="87"/>
  <c r="AY405" i="87"/>
  <c r="AY1580" i="87"/>
  <c r="AY1484" i="87"/>
  <c r="AY1260" i="87"/>
  <c r="AY1188" i="87"/>
  <c r="AY1068" i="87"/>
  <c r="AY1099" i="87"/>
  <c r="AW1754" i="87"/>
  <c r="AQ1746" i="87"/>
  <c r="AY1746" i="87" s="1"/>
  <c r="AU1682" i="87"/>
  <c r="AV1618" i="87"/>
  <c r="AS1562" i="87"/>
  <c r="AU1498" i="87"/>
  <c r="AW1442" i="87"/>
  <c r="AU1386" i="87"/>
  <c r="AT1330" i="87"/>
  <c r="AQ1274" i="87"/>
  <c r="AY1274" i="87" s="1"/>
  <c r="AR1250" i="87"/>
  <c r="AY1250" i="87" s="1"/>
  <c r="AW1210" i="87"/>
  <c r="AS1186" i="87"/>
  <c r="AW1146" i="87"/>
  <c r="AY1138" i="87"/>
  <c r="AY930" i="87"/>
  <c r="AY850" i="87"/>
  <c r="AW1777" i="87"/>
  <c r="AT1737" i="87"/>
  <c r="AW1681" i="87"/>
  <c r="AW1633" i="87"/>
  <c r="AR1609" i="87"/>
  <c r="AY1609" i="87" s="1"/>
  <c r="AS1569" i="87"/>
  <c r="AV1545" i="87"/>
  <c r="AQ1505" i="87"/>
  <c r="AY1505" i="87" s="1"/>
  <c r="AU1481" i="87"/>
  <c r="AS1441" i="87"/>
  <c r="AU1417" i="87"/>
  <c r="AR1377" i="87"/>
  <c r="AT1353" i="87"/>
  <c r="AR1313" i="87"/>
  <c r="AQ1289" i="87"/>
  <c r="AV1249" i="87"/>
  <c r="AQ1225" i="87"/>
  <c r="AW1169" i="87"/>
  <c r="AU1129" i="87"/>
  <c r="AW1105" i="87"/>
  <c r="AV1065" i="87"/>
  <c r="AQ1041" i="87"/>
  <c r="AU1009" i="87"/>
  <c r="AR969" i="87"/>
  <c r="AY969" i="87" s="1"/>
  <c r="AQ945" i="87"/>
  <c r="AT905" i="87"/>
  <c r="AW881" i="87"/>
  <c r="AT841" i="87"/>
  <c r="AW817" i="87"/>
  <c r="AS777" i="87"/>
  <c r="AS753" i="87"/>
  <c r="AR697" i="87"/>
  <c r="AY697" i="87" s="1"/>
  <c r="AV657" i="87"/>
  <c r="AQ633" i="87"/>
  <c r="AY633" i="87" s="1"/>
  <c r="AQ593" i="87"/>
  <c r="AT569" i="87"/>
  <c r="AQ529" i="87"/>
  <c r="AT505" i="87"/>
  <c r="AW465" i="87"/>
  <c r="AY457" i="87"/>
  <c r="AS441" i="87"/>
  <c r="AW401" i="87"/>
  <c r="AS377" i="87"/>
  <c r="AU361" i="87"/>
  <c r="AQ321" i="87"/>
  <c r="AY321" i="87" s="1"/>
  <c r="AW297" i="87"/>
  <c r="AT257" i="87"/>
  <c r="AW233" i="87"/>
  <c r="AT193" i="87"/>
  <c r="AW169" i="87"/>
  <c r="AV121" i="87"/>
  <c r="AR97" i="87"/>
  <c r="AV57" i="87"/>
  <c r="AR33" i="87"/>
  <c r="R45" i="88"/>
  <c r="R32" i="88"/>
  <c r="R16" i="88"/>
  <c r="R22" i="88"/>
  <c r="AN480" i="14"/>
  <c r="AM480" i="14"/>
  <c r="AL480" i="14"/>
  <c r="AK480" i="14"/>
  <c r="AJ480" i="14"/>
  <c r="AI480" i="14"/>
  <c r="AH480" i="14"/>
  <c r="AG480" i="14"/>
  <c r="AH615" i="14"/>
  <c r="AG615" i="14"/>
  <c r="AN615" i="14"/>
  <c r="AM615" i="14"/>
  <c r="AL615" i="14"/>
  <c r="AK615" i="14"/>
  <c r="AJ615" i="14"/>
  <c r="AI615" i="14"/>
  <c r="AN551" i="14"/>
  <c r="AM551" i="14"/>
  <c r="AK551" i="14"/>
  <c r="AI551" i="14"/>
  <c r="AH551" i="14"/>
  <c r="AG551" i="14"/>
  <c r="AL551" i="14"/>
  <c r="AJ551" i="14"/>
  <c r="AN487" i="14"/>
  <c r="AM487" i="14"/>
  <c r="AL487" i="14"/>
  <c r="AK487" i="14"/>
  <c r="AJ487" i="14"/>
  <c r="AI487" i="14"/>
  <c r="AH487" i="14"/>
  <c r="AG487" i="14"/>
  <c r="AN423" i="14"/>
  <c r="AM423" i="14"/>
  <c r="AL423" i="14"/>
  <c r="AK423" i="14"/>
  <c r="AJ423" i="14"/>
  <c r="AI423" i="14"/>
  <c r="AH423" i="14"/>
  <c r="AG423" i="14"/>
  <c r="AN359" i="14"/>
  <c r="AM359" i="14"/>
  <c r="AL359" i="14"/>
  <c r="AK359" i="14"/>
  <c r="AJ359" i="14"/>
  <c r="AI359" i="14"/>
  <c r="AH359" i="14"/>
  <c r="AG359" i="14"/>
  <c r="AI1525" i="14"/>
  <c r="AH1525" i="14"/>
  <c r="AM1525" i="14"/>
  <c r="AL1525" i="14"/>
  <c r="AK1525" i="14"/>
  <c r="AJ1525" i="14"/>
  <c r="AN1525" i="14"/>
  <c r="AG1525" i="14"/>
  <c r="AO1525" i="14" s="1"/>
  <c r="AN197" i="14"/>
  <c r="AM197" i="14"/>
  <c r="AL197" i="14"/>
  <c r="AK197" i="14"/>
  <c r="AJ197" i="14"/>
  <c r="AI197" i="14"/>
  <c r="AH197" i="14"/>
  <c r="AG197" i="14"/>
  <c r="AN133" i="14"/>
  <c r="AM133" i="14"/>
  <c r="AL133" i="14"/>
  <c r="AK133" i="14"/>
  <c r="AJ133" i="14"/>
  <c r="AI133" i="14"/>
  <c r="AH133" i="14"/>
  <c r="AG133" i="14"/>
  <c r="AN69" i="14"/>
  <c r="AM69" i="14"/>
  <c r="AL69" i="14"/>
  <c r="AK69" i="14"/>
  <c r="AJ69" i="14"/>
  <c r="AI69" i="14"/>
  <c r="AH69" i="14"/>
  <c r="AG69" i="14"/>
  <c r="AN5" i="14"/>
  <c r="AM5" i="14"/>
  <c r="AL5" i="14"/>
  <c r="AK5" i="14"/>
  <c r="AJ5" i="14"/>
  <c r="AI5" i="14"/>
  <c r="AH5" i="14"/>
  <c r="AG5" i="14"/>
  <c r="AN11" i="14"/>
  <c r="AM11" i="14"/>
  <c r="AL11" i="14"/>
  <c r="AK11" i="14"/>
  <c r="AJ11" i="14"/>
  <c r="AI11" i="14"/>
  <c r="AH11" i="14"/>
  <c r="AG11" i="14"/>
  <c r="AG1682" i="14"/>
  <c r="AO1682" i="14" s="1"/>
  <c r="AN1682" i="14"/>
  <c r="AK1682" i="14"/>
  <c r="AJ1682" i="14"/>
  <c r="AI1682" i="14"/>
  <c r="AH1682" i="14"/>
  <c r="AM1682" i="14"/>
  <c r="AL1682" i="14"/>
  <c r="AG1618" i="14"/>
  <c r="AN1618" i="14"/>
  <c r="AK1618" i="14"/>
  <c r="AJ1618" i="14"/>
  <c r="AI1618" i="14"/>
  <c r="AH1618" i="14"/>
  <c r="AM1618" i="14"/>
  <c r="AL1618" i="14"/>
  <c r="AI1554" i="14"/>
  <c r="AH1554" i="14"/>
  <c r="AM1554" i="14"/>
  <c r="AL1554" i="14"/>
  <c r="AK1554" i="14"/>
  <c r="AJ1554" i="14"/>
  <c r="AG1554" i="14"/>
  <c r="AN1554" i="14"/>
  <c r="AI1490" i="14"/>
  <c r="AH1490" i="14"/>
  <c r="AM1490" i="14"/>
  <c r="AL1490" i="14"/>
  <c r="AK1490" i="14"/>
  <c r="AJ1490" i="14"/>
  <c r="AG1490" i="14"/>
  <c r="AN1490" i="14"/>
  <c r="AJ1426" i="14"/>
  <c r="AI1426" i="14"/>
  <c r="AN1426" i="14"/>
  <c r="AM1426" i="14"/>
  <c r="AL1426" i="14"/>
  <c r="AK1426" i="14"/>
  <c r="AH1426" i="14"/>
  <c r="AG1426" i="14"/>
  <c r="AI1362" i="14"/>
  <c r="AN1362" i="14"/>
  <c r="AM1362" i="14"/>
  <c r="AK1362" i="14"/>
  <c r="AL1362" i="14"/>
  <c r="AJ1362" i="14"/>
  <c r="AH1362" i="14"/>
  <c r="AG1362" i="14"/>
  <c r="AK1298" i="14"/>
  <c r="AJ1298" i="14"/>
  <c r="AG1298" i="14"/>
  <c r="AO1298" i="14" s="1"/>
  <c r="AN1298" i="14"/>
  <c r="AM1298" i="14"/>
  <c r="AL1298" i="14"/>
  <c r="AI1298" i="14"/>
  <c r="AH1298" i="14"/>
  <c r="AN1234" i="14"/>
  <c r="AM1234" i="14"/>
  <c r="AL1234" i="14"/>
  <c r="AK1234" i="14"/>
  <c r="AJ1234" i="14"/>
  <c r="AI1234" i="14"/>
  <c r="AG1234" i="14"/>
  <c r="AO1234" i="14" s="1"/>
  <c r="AH1234" i="14"/>
  <c r="AI1170" i="14"/>
  <c r="AH1170" i="14"/>
  <c r="AM1170" i="14"/>
  <c r="AL1170" i="14"/>
  <c r="AJ1170" i="14"/>
  <c r="AN1170" i="14"/>
  <c r="AK1170" i="14"/>
  <c r="AG1170" i="14"/>
  <c r="AM1106" i="14"/>
  <c r="AJ1106" i="14"/>
  <c r="AN1106" i="14"/>
  <c r="AL1106" i="14"/>
  <c r="AK1106" i="14"/>
  <c r="AI1106" i="14"/>
  <c r="AH1106" i="14"/>
  <c r="AG1106" i="14"/>
  <c r="AJ1042" i="14"/>
  <c r="AN1042" i="14"/>
  <c r="AM1042" i="14"/>
  <c r="AL1042" i="14"/>
  <c r="AK1042" i="14"/>
  <c r="AI1042" i="14"/>
  <c r="AH1042" i="14"/>
  <c r="AG1042" i="14"/>
  <c r="AO1042" i="14" s="1"/>
  <c r="AN978" i="14"/>
  <c r="AM978" i="14"/>
  <c r="AL978" i="14"/>
  <c r="AK978" i="14"/>
  <c r="AJ978" i="14"/>
  <c r="AI978" i="14"/>
  <c r="AH978" i="14"/>
  <c r="AG978" i="14"/>
  <c r="AN914" i="14"/>
  <c r="AM914" i="14"/>
  <c r="AL914" i="14"/>
  <c r="AK914" i="14"/>
  <c r="AJ914" i="14"/>
  <c r="AI914" i="14"/>
  <c r="AH914" i="14"/>
  <c r="AG914" i="14"/>
  <c r="AN255" i="14"/>
  <c r="AM255" i="14"/>
  <c r="AJ255" i="14"/>
  <c r="AH255" i="14"/>
  <c r="AG255" i="14"/>
  <c r="AL255" i="14"/>
  <c r="AK255" i="14"/>
  <c r="AI255" i="14"/>
  <c r="AN191" i="14"/>
  <c r="AM191" i="14"/>
  <c r="AL191" i="14"/>
  <c r="AK191" i="14"/>
  <c r="AJ191" i="14"/>
  <c r="AI191" i="14"/>
  <c r="AH191" i="14"/>
  <c r="AG191" i="14"/>
  <c r="AN127" i="14"/>
  <c r="AM127" i="14"/>
  <c r="AL127" i="14"/>
  <c r="AK127" i="14"/>
  <c r="AJ127" i="14"/>
  <c r="AI127" i="14"/>
  <c r="AH127" i="14"/>
  <c r="AG127" i="14"/>
  <c r="AO127" i="14" s="1"/>
  <c r="AN63" i="14"/>
  <c r="AM63" i="14"/>
  <c r="AL63" i="14"/>
  <c r="AK63" i="14"/>
  <c r="AJ63" i="14"/>
  <c r="AI63" i="14"/>
  <c r="AH63" i="14"/>
  <c r="AG63" i="14"/>
  <c r="AO63" i="14" s="1"/>
  <c r="AM1072" i="14"/>
  <c r="AJ1072" i="14"/>
  <c r="AI1072" i="14"/>
  <c r="AG1072" i="14"/>
  <c r="AN1072" i="14"/>
  <c r="AL1072" i="14"/>
  <c r="AK1072" i="14"/>
  <c r="AH1072" i="14"/>
  <c r="AO1699" i="14"/>
  <c r="AO1683" i="14"/>
  <c r="AO1659" i="14"/>
  <c r="AO1635" i="14"/>
  <c r="AO1627" i="14"/>
  <c r="AO1619" i="14"/>
  <c r="AO1655" i="14"/>
  <c r="AH734" i="14"/>
  <c r="AG734" i="14"/>
  <c r="AN734" i="14"/>
  <c r="AM734" i="14"/>
  <c r="AL734" i="14"/>
  <c r="AK734" i="14"/>
  <c r="AJ734" i="14"/>
  <c r="AI734" i="14"/>
  <c r="AH694" i="14"/>
  <c r="AG694" i="14"/>
  <c r="AN694" i="14"/>
  <c r="AM694" i="14"/>
  <c r="AL694" i="14"/>
  <c r="AK694" i="14"/>
  <c r="AJ694" i="14"/>
  <c r="AI694" i="14"/>
  <c r="AN411" i="14"/>
  <c r="AM411" i="14"/>
  <c r="AL411" i="14"/>
  <c r="AK411" i="14"/>
  <c r="AJ411" i="14"/>
  <c r="AI411" i="14"/>
  <c r="AH411" i="14"/>
  <c r="AG411" i="14"/>
  <c r="AO1704" i="14"/>
  <c r="AO1696" i="14"/>
  <c r="AO1680" i="14"/>
  <c r="AO1672" i="14"/>
  <c r="AO1664" i="14"/>
  <c r="AO1640" i="14"/>
  <c r="AN292" i="14"/>
  <c r="AM292" i="14"/>
  <c r="AL292" i="14"/>
  <c r="AK292" i="14"/>
  <c r="AJ292" i="14"/>
  <c r="AI292" i="14"/>
  <c r="AH292" i="14"/>
  <c r="AG292" i="14"/>
  <c r="AO1727" i="14"/>
  <c r="AO1719" i="14"/>
  <c r="AN850" i="14"/>
  <c r="AL850" i="14"/>
  <c r="AK850" i="14"/>
  <c r="AJ850" i="14"/>
  <c r="AI850" i="14"/>
  <c r="AH850" i="14"/>
  <c r="AG850" i="14"/>
  <c r="AM850" i="14"/>
  <c r="AH786" i="14"/>
  <c r="AG786" i="14"/>
  <c r="AN786" i="14"/>
  <c r="AM786" i="14"/>
  <c r="AL786" i="14"/>
  <c r="AK786" i="14"/>
  <c r="AJ786" i="14"/>
  <c r="AI786" i="14"/>
  <c r="AH722" i="14"/>
  <c r="AG722" i="14"/>
  <c r="AN722" i="14"/>
  <c r="AM722" i="14"/>
  <c r="AL722" i="14"/>
  <c r="AK722" i="14"/>
  <c r="AJ722" i="14"/>
  <c r="AI722" i="14"/>
  <c r="AH658" i="14"/>
  <c r="AG658" i="14"/>
  <c r="AN658" i="14"/>
  <c r="AM658" i="14"/>
  <c r="AL658" i="14"/>
  <c r="AK658" i="14"/>
  <c r="AJ658" i="14"/>
  <c r="AI658" i="14"/>
  <c r="AH594" i="14"/>
  <c r="AG594" i="14"/>
  <c r="AN594" i="14"/>
  <c r="AM594" i="14"/>
  <c r="AL594" i="14"/>
  <c r="AK594" i="14"/>
  <c r="AJ594" i="14"/>
  <c r="AI594" i="14"/>
  <c r="AN530" i="14"/>
  <c r="AM530" i="14"/>
  <c r="AL530" i="14"/>
  <c r="AK530" i="14"/>
  <c r="AJ530" i="14"/>
  <c r="AI530" i="14"/>
  <c r="AH530" i="14"/>
  <c r="AG530" i="14"/>
  <c r="AN466" i="14"/>
  <c r="AM466" i="14"/>
  <c r="AL466" i="14"/>
  <c r="AK466" i="14"/>
  <c r="AJ466" i="14"/>
  <c r="AI466" i="14"/>
  <c r="AH466" i="14"/>
  <c r="AG466" i="14"/>
  <c r="AN402" i="14"/>
  <c r="AM402" i="14"/>
  <c r="AL402" i="14"/>
  <c r="AK402" i="14"/>
  <c r="AJ402" i="14"/>
  <c r="AI402" i="14"/>
  <c r="AH402" i="14"/>
  <c r="AG402" i="14"/>
  <c r="AN338" i="14"/>
  <c r="AM338" i="14"/>
  <c r="AL338" i="14"/>
  <c r="AK338" i="14"/>
  <c r="AJ338" i="14"/>
  <c r="AI338" i="14"/>
  <c r="AH338" i="14"/>
  <c r="AG338" i="14"/>
  <c r="AN274" i="14"/>
  <c r="AM274" i="14"/>
  <c r="AL274" i="14"/>
  <c r="AK274" i="14"/>
  <c r="AJ274" i="14"/>
  <c r="AI274" i="14"/>
  <c r="AH274" i="14"/>
  <c r="AG274" i="14"/>
  <c r="AN210" i="14"/>
  <c r="AM210" i="14"/>
  <c r="AL210" i="14"/>
  <c r="AK210" i="14"/>
  <c r="AJ210" i="14"/>
  <c r="AI210" i="14"/>
  <c r="AH210" i="14"/>
  <c r="AG210" i="14"/>
  <c r="AO210" i="14" s="1"/>
  <c r="AN146" i="14"/>
  <c r="AM146" i="14"/>
  <c r="AL146" i="14"/>
  <c r="AK146" i="14"/>
  <c r="AJ146" i="14"/>
  <c r="AI146" i="14"/>
  <c r="AH146" i="14"/>
  <c r="AG146" i="14"/>
  <c r="AN82" i="14"/>
  <c r="AM82" i="14"/>
  <c r="AL82" i="14"/>
  <c r="AK82" i="14"/>
  <c r="AJ82" i="14"/>
  <c r="AI82" i="14"/>
  <c r="AH82" i="14"/>
  <c r="AG82" i="14"/>
  <c r="AN18" i="14"/>
  <c r="AM18" i="14"/>
  <c r="AL18" i="14"/>
  <c r="AK18" i="14"/>
  <c r="AJ18" i="14"/>
  <c r="AI18" i="14"/>
  <c r="AH18" i="14"/>
  <c r="AG18" i="14"/>
  <c r="AO1462" i="14"/>
  <c r="AH772" i="14"/>
  <c r="AG772" i="14"/>
  <c r="AN772" i="14"/>
  <c r="AM772" i="14"/>
  <c r="AL772" i="14"/>
  <c r="AK772" i="14"/>
  <c r="AJ772" i="14"/>
  <c r="AI772" i="14"/>
  <c r="AO1589" i="14"/>
  <c r="AO1461" i="14"/>
  <c r="AO1036" i="14"/>
  <c r="AO1595" i="14"/>
  <c r="AO1587" i="14"/>
  <c r="AO1571" i="14"/>
  <c r="AO1563" i="14"/>
  <c r="AO1555" i="14"/>
  <c r="AO1531" i="14"/>
  <c r="AO1515" i="14"/>
  <c r="AO1507" i="14"/>
  <c r="AO1499" i="14"/>
  <c r="AO1475" i="14"/>
  <c r="AO1467" i="14"/>
  <c r="AO1443" i="14"/>
  <c r="AO1411" i="14"/>
  <c r="AO1403" i="14"/>
  <c r="AO1379" i="14"/>
  <c r="AO1371" i="14"/>
  <c r="AO1131" i="14"/>
  <c r="AO1585" i="14"/>
  <c r="AO1393" i="14"/>
  <c r="AI1377" i="14"/>
  <c r="AN1377" i="14"/>
  <c r="AM1377" i="14"/>
  <c r="AK1377" i="14"/>
  <c r="AL1377" i="14"/>
  <c r="AJ1377" i="14"/>
  <c r="AH1377" i="14"/>
  <c r="AG1377" i="14"/>
  <c r="AO1073" i="14"/>
  <c r="AO1684" i="14"/>
  <c r="AO1676" i="14"/>
  <c r="AO1652" i="14"/>
  <c r="AO1620" i="14"/>
  <c r="AO572" i="14"/>
  <c r="AO1707" i="14"/>
  <c r="AO1675" i="14"/>
  <c r="AO1667" i="14"/>
  <c r="AO1643" i="14"/>
  <c r="AO1603" i="14"/>
  <c r="AO571" i="14"/>
  <c r="AO1697" i="14"/>
  <c r="AO1665" i="14"/>
  <c r="AO1633" i="14"/>
  <c r="AO1601" i="14"/>
  <c r="AO1703" i="14"/>
  <c r="AO1679" i="14"/>
  <c r="AO1647" i="14"/>
  <c r="AO1639" i="14"/>
  <c r="AO1624" i="14"/>
  <c r="AO1702" i="14"/>
  <c r="AO1670" i="14"/>
  <c r="AO1638" i="14"/>
  <c r="AO1630" i="14"/>
  <c r="AO1606" i="14"/>
  <c r="AO574" i="14"/>
  <c r="AO1648" i="14"/>
  <c r="AO1629" i="14"/>
  <c r="AO1621" i="14"/>
  <c r="AO573" i="14"/>
  <c r="AM1390" i="87"/>
  <c r="AJ1390" i="87"/>
  <c r="AK1390" i="87"/>
  <c r="AN1320" i="87"/>
  <c r="AO1320" i="87"/>
  <c r="AL1320" i="87"/>
  <c r="AM1320" i="87"/>
  <c r="AM1225" i="87"/>
  <c r="AN1225" i="87"/>
  <c r="AI1114" i="87"/>
  <c r="AN1114" i="87"/>
  <c r="AO1114" i="87"/>
  <c r="AL1114" i="87"/>
  <c r="AJ1114" i="87"/>
  <c r="AI1035" i="87"/>
  <c r="AL1035" i="87"/>
  <c r="AM1035" i="87"/>
  <c r="AK1035" i="87"/>
  <c r="AO1035" i="87"/>
  <c r="AN1035" i="87"/>
  <c r="AI1301" i="87"/>
  <c r="AJ1301" i="87"/>
  <c r="AJ1182" i="87"/>
  <c r="AK1182" i="87"/>
  <c r="AN1159" i="87"/>
  <c r="AI1159" i="87"/>
  <c r="AM1159" i="87"/>
  <c r="AO1159" i="87"/>
  <c r="AI664" i="87"/>
  <c r="AL664" i="87"/>
  <c r="AO664" i="87"/>
  <c r="AN664" i="87"/>
  <c r="AJ664" i="87"/>
  <c r="AK664" i="87"/>
  <c r="AM664" i="87"/>
  <c r="AI585" i="87"/>
  <c r="AK585" i="87"/>
  <c r="AL585" i="87"/>
  <c r="AM585" i="87"/>
  <c r="AJ585" i="87"/>
  <c r="AN585" i="87"/>
  <c r="AI843" i="87"/>
  <c r="AL843" i="87"/>
  <c r="AM843" i="87"/>
  <c r="AK843" i="87"/>
  <c r="AO843" i="87"/>
  <c r="AN843" i="87"/>
  <c r="AI860" i="87"/>
  <c r="AJ860" i="87"/>
  <c r="AK860" i="87"/>
  <c r="AL860" i="87"/>
  <c r="AO860" i="87"/>
  <c r="AJ877" i="87"/>
  <c r="AL877" i="87"/>
  <c r="AI877" i="87"/>
  <c r="AM877" i="87"/>
  <c r="AK877" i="87"/>
  <c r="AN877" i="87"/>
  <c r="AO877" i="87"/>
  <c r="AO662" i="87"/>
  <c r="AM662" i="87"/>
  <c r="AL662" i="87"/>
  <c r="AN662" i="87"/>
  <c r="AI662" i="87"/>
  <c r="AJ662" i="87"/>
  <c r="AK662" i="87"/>
  <c r="AJ528" i="87"/>
  <c r="AM528" i="87"/>
  <c r="AI528" i="87"/>
  <c r="AO528" i="87"/>
  <c r="AN528" i="87"/>
  <c r="AL528" i="87"/>
  <c r="AK528" i="87"/>
  <c r="AO425" i="87"/>
  <c r="AM425" i="87"/>
  <c r="AN425" i="87"/>
  <c r="AJ425" i="87"/>
  <c r="AL425" i="87"/>
  <c r="AK425" i="87"/>
  <c r="AL226" i="87"/>
  <c r="AO226" i="87"/>
  <c r="AI226" i="87"/>
  <c r="AK226" i="87"/>
  <c r="AN226" i="87"/>
  <c r="AM226" i="87"/>
  <c r="AJ226" i="87"/>
  <c r="AM147" i="87"/>
  <c r="AK147" i="87"/>
  <c r="AN147" i="87"/>
  <c r="AO147" i="87"/>
  <c r="AJ147" i="87"/>
  <c r="AL147" i="87"/>
  <c r="AI147" i="87"/>
  <c r="AN260" i="87"/>
  <c r="AL260" i="87"/>
  <c r="AI260" i="87"/>
  <c r="AK260" i="87"/>
  <c r="AO260" i="87"/>
  <c r="AM260" i="87"/>
  <c r="AJ260" i="87"/>
  <c r="AL181" i="87"/>
  <c r="AN181" i="87"/>
  <c r="AK181" i="87"/>
  <c r="AO181" i="87"/>
  <c r="AM181" i="87"/>
  <c r="AI181" i="87"/>
  <c r="AJ181" i="87"/>
  <c r="AM471" i="87"/>
  <c r="AN471" i="87"/>
  <c r="AI471" i="87"/>
  <c r="AK471" i="87"/>
  <c r="AO471" i="87"/>
  <c r="AL471" i="87"/>
  <c r="AJ471" i="87"/>
  <c r="AN121" i="87"/>
  <c r="AJ121" i="87"/>
  <c r="AL121" i="87"/>
  <c r="AK121" i="87"/>
  <c r="AO121" i="87"/>
  <c r="AM121" i="87"/>
  <c r="AO63" i="87"/>
  <c r="AI63" i="87"/>
  <c r="AJ63" i="87"/>
  <c r="AK63" i="87"/>
  <c r="AL63" i="87"/>
  <c r="AN63" i="87"/>
  <c r="AM63" i="87"/>
  <c r="AK1721" i="87"/>
  <c r="AI1790" i="87"/>
  <c r="AJ1159" i="87"/>
  <c r="AI1401" i="87"/>
  <c r="AN1370" i="87"/>
  <c r="AO1370" i="87"/>
  <c r="AJ1128" i="87"/>
  <c r="AN1128" i="87"/>
  <c r="AO1128" i="87"/>
  <c r="AL1128" i="87"/>
  <c r="AM1128" i="87"/>
  <c r="AO969" i="87"/>
  <c r="AI969" i="87"/>
  <c r="AN969" i="87"/>
  <c r="AL969" i="87"/>
  <c r="AM969" i="87"/>
  <c r="AJ969" i="87"/>
  <c r="AK969" i="87"/>
  <c r="AI1291" i="87"/>
  <c r="AJ1291" i="87"/>
  <c r="AO1291" i="87"/>
  <c r="AN1092" i="87"/>
  <c r="AJ1092" i="87"/>
  <c r="AL1092" i="87"/>
  <c r="AK1092" i="87"/>
  <c r="AI1092" i="87"/>
  <c r="AJ1310" i="87"/>
  <c r="AK1310" i="87"/>
  <c r="AM1031" i="87"/>
  <c r="AO1031" i="87"/>
  <c r="AJ1031" i="87"/>
  <c r="AK1031" i="87"/>
  <c r="AL1031" i="87"/>
  <c r="AN1031" i="87"/>
  <c r="AI1031" i="87"/>
  <c r="AN905" i="87"/>
  <c r="AM905" i="87"/>
  <c r="AI905" i="87"/>
  <c r="AL905" i="87"/>
  <c r="AJ905" i="87"/>
  <c r="AK905" i="87"/>
  <c r="AJ666" i="87"/>
  <c r="AO666" i="87"/>
  <c r="AI666" i="87"/>
  <c r="AK666" i="87"/>
  <c r="AN666" i="87"/>
  <c r="AM666" i="87"/>
  <c r="AL666" i="87"/>
  <c r="AI924" i="87"/>
  <c r="AL924" i="87"/>
  <c r="AJ924" i="87"/>
  <c r="AO924" i="87"/>
  <c r="AK924" i="87"/>
  <c r="AK918" i="87"/>
  <c r="AM918" i="87"/>
  <c r="AO918" i="87"/>
  <c r="AJ918" i="87"/>
  <c r="AN918" i="87"/>
  <c r="AL767" i="87"/>
  <c r="AN767" i="87"/>
  <c r="AK767" i="87"/>
  <c r="AO767" i="87"/>
  <c r="AJ767" i="87"/>
  <c r="AI767" i="87"/>
  <c r="AJ208" i="87"/>
  <c r="AL208" i="87"/>
  <c r="AM208" i="87"/>
  <c r="AO208" i="87"/>
  <c r="AI208" i="87"/>
  <c r="AN208" i="87"/>
  <c r="AK208" i="87"/>
  <c r="AL418" i="87"/>
  <c r="AN418" i="87"/>
  <c r="AJ418" i="87"/>
  <c r="AI418" i="87"/>
  <c r="AK418" i="87"/>
  <c r="AM418" i="87"/>
  <c r="AO418" i="87"/>
  <c r="AM83" i="87"/>
  <c r="AK83" i="87"/>
  <c r="AO83" i="87"/>
  <c r="AN83" i="87"/>
  <c r="AJ83" i="87"/>
  <c r="AL83" i="87"/>
  <c r="AI83" i="87"/>
  <c r="AO501" i="87"/>
  <c r="AI501" i="87"/>
  <c r="AM501" i="87"/>
  <c r="AJ501" i="87"/>
  <c r="AL501" i="87"/>
  <c r="AN501" i="87"/>
  <c r="AK501" i="87"/>
  <c r="AL294" i="87"/>
  <c r="AI294" i="87"/>
  <c r="AJ294" i="87"/>
  <c r="AN294" i="87"/>
  <c r="AK294" i="87"/>
  <c r="AM294" i="87"/>
  <c r="AO294" i="87"/>
  <c r="AM215" i="87"/>
  <c r="AN215" i="87"/>
  <c r="AL215" i="87"/>
  <c r="AI215" i="87"/>
  <c r="AJ215" i="87"/>
  <c r="AO215" i="87"/>
  <c r="AK215" i="87"/>
  <c r="AM76" i="87"/>
  <c r="AK76" i="87"/>
  <c r="AJ76" i="87"/>
  <c r="AN76" i="87"/>
  <c r="AO76" i="87"/>
  <c r="AL76" i="87"/>
  <c r="AI76" i="87"/>
  <c r="AK1785" i="87"/>
  <c r="AJ1603" i="87"/>
  <c r="AL1791" i="87"/>
  <c r="AJ1774" i="87"/>
  <c r="AL1432" i="87"/>
  <c r="AM1432" i="87"/>
  <c r="AN1432" i="87"/>
  <c r="AO1457" i="87"/>
  <c r="AN1457" i="87"/>
  <c r="AO1393" i="87"/>
  <c r="AM1393" i="87"/>
  <c r="AN1393" i="87"/>
  <c r="AN1426" i="87"/>
  <c r="AO1426" i="87"/>
  <c r="AI1403" i="87"/>
  <c r="AJ1403" i="87"/>
  <c r="AI1444" i="87"/>
  <c r="AJ1444" i="87"/>
  <c r="AI1380" i="87"/>
  <c r="AJ1380" i="87"/>
  <c r="AL1446" i="87"/>
  <c r="AK1446" i="87"/>
  <c r="AL1382" i="87"/>
  <c r="AJ1382" i="87"/>
  <c r="AK1382" i="87"/>
  <c r="AK1423" i="87"/>
  <c r="AL1423" i="87"/>
  <c r="AM1423" i="87"/>
  <c r="AJ1184" i="87"/>
  <c r="AN1184" i="87"/>
  <c r="AJ1120" i="87"/>
  <c r="AN1120" i="87"/>
  <c r="AO1120" i="87"/>
  <c r="AK1056" i="87"/>
  <c r="AN1056" i="87"/>
  <c r="AO1056" i="87"/>
  <c r="AI1056" i="87"/>
  <c r="AJ1056" i="87"/>
  <c r="AL992" i="87"/>
  <c r="AM992" i="87"/>
  <c r="AN992" i="87"/>
  <c r="AK992" i="87"/>
  <c r="AO992" i="87"/>
  <c r="AI992" i="87"/>
  <c r="AJ992" i="87"/>
  <c r="AO1345" i="87"/>
  <c r="AM1345" i="87"/>
  <c r="AN1345" i="87"/>
  <c r="AO1281" i="87"/>
  <c r="AM1281" i="87"/>
  <c r="AN1281" i="87"/>
  <c r="AO1217" i="87"/>
  <c r="AM1217" i="87"/>
  <c r="AN1217" i="87"/>
  <c r="AO1153" i="87"/>
  <c r="AM1153" i="87"/>
  <c r="AN1153" i="87"/>
  <c r="AO1089" i="87"/>
  <c r="AM1089" i="87"/>
  <c r="AN1089" i="87"/>
  <c r="AO1025" i="87"/>
  <c r="AM1025" i="87"/>
  <c r="AN1025" i="87"/>
  <c r="AI1025" i="87"/>
  <c r="AL1025" i="87"/>
  <c r="AN1362" i="87"/>
  <c r="AO1362" i="87"/>
  <c r="AN1298" i="87"/>
  <c r="AO1298" i="87"/>
  <c r="AN1234" i="87"/>
  <c r="AO1234" i="87"/>
  <c r="AN1170" i="87"/>
  <c r="AO1170" i="87"/>
  <c r="AL1170" i="87"/>
  <c r="AN1106" i="87"/>
  <c r="AO1106" i="87"/>
  <c r="AL1106" i="87"/>
  <c r="AJ1042" i="87"/>
  <c r="AN1042" i="87"/>
  <c r="AO1042" i="87"/>
  <c r="AM1042" i="87"/>
  <c r="AI1042" i="87"/>
  <c r="AK1042" i="87"/>
  <c r="AL1042" i="87"/>
  <c r="AN978" i="87"/>
  <c r="AJ978" i="87"/>
  <c r="AM978" i="87"/>
  <c r="AI978" i="87"/>
  <c r="AK978" i="87"/>
  <c r="AL978" i="87"/>
  <c r="AM1155" i="87"/>
  <c r="AO1155" i="87"/>
  <c r="AM1091" i="87"/>
  <c r="AJ1091" i="87"/>
  <c r="AO1091" i="87"/>
  <c r="AJ1027" i="87"/>
  <c r="AL1027" i="87"/>
  <c r="AM1027" i="87"/>
  <c r="AO1027" i="87"/>
  <c r="AK1027" i="87"/>
  <c r="AI1027" i="87"/>
  <c r="AJ963" i="87"/>
  <c r="AL963" i="87"/>
  <c r="AM963" i="87"/>
  <c r="AO963" i="87"/>
  <c r="AI963" i="87"/>
  <c r="AK963" i="87"/>
  <c r="AN1148" i="87"/>
  <c r="AJ1148" i="87"/>
  <c r="AN1084" i="87"/>
  <c r="AJ1084" i="87"/>
  <c r="AK1084" i="87"/>
  <c r="AI1020" i="87"/>
  <c r="AJ1020" i="87"/>
  <c r="AK1020" i="87"/>
  <c r="AM1020" i="87"/>
  <c r="AN1020" i="87"/>
  <c r="AL1020" i="87"/>
  <c r="AK1357" i="87"/>
  <c r="AL1357" i="87"/>
  <c r="AI1357" i="87"/>
  <c r="AJ1357" i="87"/>
  <c r="AK1293" i="87"/>
  <c r="AM1293" i="87"/>
  <c r="AL1293" i="87"/>
  <c r="AI1293" i="87"/>
  <c r="AJ1293" i="87"/>
  <c r="AK1229" i="87"/>
  <c r="AM1229" i="87"/>
  <c r="AL1229" i="87"/>
  <c r="AI1229" i="87"/>
  <c r="AJ1229" i="87"/>
  <c r="AO1165" i="87"/>
  <c r="AK1165" i="87"/>
  <c r="AM1165" i="87"/>
  <c r="AL1165" i="87"/>
  <c r="AI1165" i="87"/>
  <c r="AJ1165" i="87"/>
  <c r="AO1101" i="87"/>
  <c r="AK1101" i="87"/>
  <c r="AM1101" i="87"/>
  <c r="AL1101" i="87"/>
  <c r="AI1101" i="87"/>
  <c r="AJ1101" i="87"/>
  <c r="AL1037" i="87"/>
  <c r="AN1037" i="87"/>
  <c r="AO1037" i="87"/>
  <c r="AK1037" i="87"/>
  <c r="AM1037" i="87"/>
  <c r="AL973" i="87"/>
  <c r="AN973" i="87"/>
  <c r="AO973" i="87"/>
  <c r="AK973" i="87"/>
  <c r="AJ973" i="87"/>
  <c r="AM973" i="87"/>
  <c r="AL1302" i="87"/>
  <c r="AN1302" i="87"/>
  <c r="AM1302" i="87"/>
  <c r="AJ1302" i="87"/>
  <c r="AK1302" i="87"/>
  <c r="AL1238" i="87"/>
  <c r="AN1238" i="87"/>
  <c r="AM1238" i="87"/>
  <c r="AJ1238" i="87"/>
  <c r="AK1238" i="87"/>
  <c r="AL1174" i="87"/>
  <c r="AN1174" i="87"/>
  <c r="AM1174" i="87"/>
  <c r="AJ1174" i="87"/>
  <c r="AK1174" i="87"/>
  <c r="AL1110" i="87"/>
  <c r="AN1110" i="87"/>
  <c r="AM1110" i="87"/>
  <c r="AJ1110" i="87"/>
  <c r="AK1110" i="87"/>
  <c r="AM1046" i="87"/>
  <c r="AO1046" i="87"/>
  <c r="AL1046" i="87"/>
  <c r="AN1046" i="87"/>
  <c r="AJ1046" i="87"/>
  <c r="AK1046" i="87"/>
  <c r="AK982" i="87"/>
  <c r="AL982" i="87"/>
  <c r="AM982" i="87"/>
  <c r="AJ982" i="87"/>
  <c r="AO982" i="87"/>
  <c r="AN982" i="87"/>
  <c r="AK1343" i="87"/>
  <c r="AL1343" i="87"/>
  <c r="AM1343" i="87"/>
  <c r="AK1279" i="87"/>
  <c r="AL1279" i="87"/>
  <c r="AM1279" i="87"/>
  <c r="AK1215" i="87"/>
  <c r="AL1215" i="87"/>
  <c r="AM1215" i="87"/>
  <c r="AK1151" i="87"/>
  <c r="AL1151" i="87"/>
  <c r="AI1151" i="87"/>
  <c r="AM1151" i="87"/>
  <c r="AK1087" i="87"/>
  <c r="AL1087" i="87"/>
  <c r="AI1087" i="87"/>
  <c r="AM1087" i="87"/>
  <c r="AL1023" i="87"/>
  <c r="AK1023" i="87"/>
  <c r="AO1023" i="87"/>
  <c r="AJ1023" i="87"/>
  <c r="AM1023" i="87"/>
  <c r="AN1023" i="87"/>
  <c r="AI1023" i="87"/>
  <c r="AL959" i="87"/>
  <c r="AK959" i="87"/>
  <c r="AO959" i="87"/>
  <c r="AM959" i="87"/>
  <c r="AJ959" i="87"/>
  <c r="AN959" i="87"/>
  <c r="AI959" i="87"/>
  <c r="AL912" i="87"/>
  <c r="AN912" i="87"/>
  <c r="AK912" i="87"/>
  <c r="AO912" i="87"/>
  <c r="AI912" i="87"/>
  <c r="AJ912" i="87"/>
  <c r="AL848" i="87"/>
  <c r="AN848" i="87"/>
  <c r="AK848" i="87"/>
  <c r="AM848" i="87"/>
  <c r="AO848" i="87"/>
  <c r="AI848" i="87"/>
  <c r="AJ848" i="87"/>
  <c r="AL784" i="87"/>
  <c r="AN784" i="87"/>
  <c r="AO784" i="87"/>
  <c r="AK784" i="87"/>
  <c r="AI784" i="87"/>
  <c r="AJ784" i="87"/>
  <c r="AJ720" i="87"/>
  <c r="AL720" i="87"/>
  <c r="AN720" i="87"/>
  <c r="AK720" i="87"/>
  <c r="AM720" i="87"/>
  <c r="AI720" i="87"/>
  <c r="AJ656" i="87"/>
  <c r="AL656" i="87"/>
  <c r="AI656" i="87"/>
  <c r="AN656" i="87"/>
  <c r="AK656" i="87"/>
  <c r="AO656" i="87"/>
  <c r="AJ592" i="87"/>
  <c r="AM592" i="87"/>
  <c r="AI592" i="87"/>
  <c r="AO592" i="87"/>
  <c r="AN592" i="87"/>
  <c r="AL592" i="87"/>
  <c r="AK592" i="87"/>
  <c r="AO961" i="87"/>
  <c r="AM961" i="87"/>
  <c r="AI961" i="87"/>
  <c r="AL961" i="87"/>
  <c r="AN961" i="87"/>
  <c r="AO897" i="87"/>
  <c r="AM897" i="87"/>
  <c r="AN897" i="87"/>
  <c r="AI897" i="87"/>
  <c r="AL897" i="87"/>
  <c r="AO833" i="87"/>
  <c r="AM833" i="87"/>
  <c r="AI833" i="87"/>
  <c r="AN833" i="87"/>
  <c r="AL833" i="87"/>
  <c r="AK769" i="87"/>
  <c r="AO769" i="87"/>
  <c r="AM769" i="87"/>
  <c r="AN769" i="87"/>
  <c r="AI769" i="87"/>
  <c r="AL769" i="87"/>
  <c r="AO705" i="87"/>
  <c r="AM705" i="87"/>
  <c r="AK705" i="87"/>
  <c r="AI705" i="87"/>
  <c r="AN705" i="87"/>
  <c r="AL705" i="87"/>
  <c r="AJ641" i="87"/>
  <c r="AO641" i="87"/>
  <c r="AL641" i="87"/>
  <c r="AK641" i="87"/>
  <c r="AM641" i="87"/>
  <c r="AI641" i="87"/>
  <c r="AO577" i="87"/>
  <c r="AK577" i="87"/>
  <c r="AL577" i="87"/>
  <c r="AI577" i="87"/>
  <c r="AM577" i="87"/>
  <c r="AN577" i="87"/>
  <c r="AJ577" i="87"/>
  <c r="AO914" i="87"/>
  <c r="AJ914" i="87"/>
  <c r="AN914" i="87"/>
  <c r="AM914" i="87"/>
  <c r="AI914" i="87"/>
  <c r="AK914" i="87"/>
  <c r="AL914" i="87"/>
  <c r="AI850" i="87"/>
  <c r="AO850" i="87"/>
  <c r="AJ850" i="87"/>
  <c r="AM850" i="87"/>
  <c r="AN850" i="87"/>
  <c r="AK850" i="87"/>
  <c r="AL850" i="87"/>
  <c r="AI786" i="87"/>
  <c r="AO786" i="87"/>
  <c r="AN786" i="87"/>
  <c r="AJ786" i="87"/>
  <c r="AM786" i="87"/>
  <c r="AK786" i="87"/>
  <c r="AL786" i="87"/>
  <c r="AI722" i="87"/>
  <c r="AL722" i="87"/>
  <c r="AO722" i="87"/>
  <c r="AJ722" i="87"/>
  <c r="AN722" i="87"/>
  <c r="AM722" i="87"/>
  <c r="AK722" i="87"/>
  <c r="AJ658" i="87"/>
  <c r="AL658" i="87"/>
  <c r="AM658" i="87"/>
  <c r="AO658" i="87"/>
  <c r="AI658" i="87"/>
  <c r="AK658" i="87"/>
  <c r="AJ594" i="87"/>
  <c r="AN594" i="87"/>
  <c r="AM594" i="87"/>
  <c r="AO594" i="87"/>
  <c r="AI594" i="87"/>
  <c r="AK594" i="87"/>
  <c r="AL594" i="87"/>
  <c r="AJ530" i="87"/>
  <c r="AN530" i="87"/>
  <c r="AM530" i="87"/>
  <c r="AO530" i="87"/>
  <c r="AI530" i="87"/>
  <c r="AK530" i="87"/>
  <c r="AJ899" i="87"/>
  <c r="AL899" i="87"/>
  <c r="AM899" i="87"/>
  <c r="AI899" i="87"/>
  <c r="AK899" i="87"/>
  <c r="AI835" i="87"/>
  <c r="AL835" i="87"/>
  <c r="AM835" i="87"/>
  <c r="AO835" i="87"/>
  <c r="AJ835" i="87"/>
  <c r="AK835" i="87"/>
  <c r="AM771" i="87"/>
  <c r="AJ771" i="87"/>
  <c r="AI771" i="87"/>
  <c r="AL771" i="87"/>
  <c r="AK771" i="87"/>
  <c r="AO771" i="87"/>
  <c r="AO707" i="87"/>
  <c r="AL707" i="87"/>
  <c r="AM707" i="87"/>
  <c r="AK707" i="87"/>
  <c r="AI707" i="87"/>
  <c r="AJ707" i="87"/>
  <c r="AL643" i="87"/>
  <c r="AJ643" i="87"/>
  <c r="AI643" i="87"/>
  <c r="AM643" i="87"/>
  <c r="AN643" i="87"/>
  <c r="AO643" i="87"/>
  <c r="AK643" i="87"/>
  <c r="AL579" i="87"/>
  <c r="AJ579" i="87"/>
  <c r="AI579" i="87"/>
  <c r="AK579" i="87"/>
  <c r="AO579" i="87"/>
  <c r="AM579" i="87"/>
  <c r="AN579" i="87"/>
  <c r="AL515" i="87"/>
  <c r="AJ515" i="87"/>
  <c r="AI515" i="87"/>
  <c r="AM515" i="87"/>
  <c r="AO515" i="87"/>
  <c r="AK515" i="87"/>
  <c r="AN515" i="87"/>
  <c r="AJ916" i="87"/>
  <c r="AI916" i="87"/>
  <c r="AM916" i="87"/>
  <c r="AN916" i="87"/>
  <c r="AL916" i="87"/>
  <c r="AO916" i="87"/>
  <c r="AJ852" i="87"/>
  <c r="AM852" i="87"/>
  <c r="AN852" i="87"/>
  <c r="AL852" i="87"/>
  <c r="AI852" i="87"/>
  <c r="AK852" i="87"/>
  <c r="AO852" i="87"/>
  <c r="AJ788" i="87"/>
  <c r="AI788" i="87"/>
  <c r="AM788" i="87"/>
  <c r="AN788" i="87"/>
  <c r="AK788" i="87"/>
  <c r="AL788" i="87"/>
  <c r="AO788" i="87"/>
  <c r="AJ724" i="87"/>
  <c r="AN724" i="87"/>
  <c r="AM724" i="87"/>
  <c r="AK724" i="87"/>
  <c r="AL724" i="87"/>
  <c r="AI724" i="87"/>
  <c r="AO724" i="87"/>
  <c r="AJ660" i="87"/>
  <c r="AN660" i="87"/>
  <c r="AL660" i="87"/>
  <c r="AO660" i="87"/>
  <c r="AI660" i="87"/>
  <c r="AK660" i="87"/>
  <c r="AM660" i="87"/>
  <c r="AN596" i="87"/>
  <c r="AL596" i="87"/>
  <c r="AO596" i="87"/>
  <c r="AI596" i="87"/>
  <c r="AK596" i="87"/>
  <c r="AM596" i="87"/>
  <c r="AJ596" i="87"/>
  <c r="AJ933" i="87"/>
  <c r="AI933" i="87"/>
  <c r="AK933" i="87"/>
  <c r="AM933" i="87"/>
  <c r="AL933" i="87"/>
  <c r="AJ869" i="87"/>
  <c r="AL869" i="87"/>
  <c r="AM869" i="87"/>
  <c r="AI869" i="87"/>
  <c r="AJ805" i="87"/>
  <c r="AM805" i="87"/>
  <c r="AK805" i="87"/>
  <c r="AL805" i="87"/>
  <c r="AO741" i="87"/>
  <c r="AJ741" i="87"/>
  <c r="AK741" i="87"/>
  <c r="AI741" i="87"/>
  <c r="AM741" i="87"/>
  <c r="AL741" i="87"/>
  <c r="AJ677" i="87"/>
  <c r="AO677" i="87"/>
  <c r="AL677" i="87"/>
  <c r="AM677" i="87"/>
  <c r="AI677" i="87"/>
  <c r="AK677" i="87"/>
  <c r="AJ613" i="87"/>
  <c r="AL613" i="87"/>
  <c r="AN613" i="87"/>
  <c r="AM613" i="87"/>
  <c r="AK613" i="87"/>
  <c r="AJ910" i="87"/>
  <c r="AK910" i="87"/>
  <c r="AI910" i="87"/>
  <c r="AL910" i="87"/>
  <c r="AM910" i="87"/>
  <c r="AO910" i="87"/>
  <c r="AN910" i="87"/>
  <c r="AJ846" i="87"/>
  <c r="AK846" i="87"/>
  <c r="AM846" i="87"/>
  <c r="AL846" i="87"/>
  <c r="AI846" i="87"/>
  <c r="AO846" i="87"/>
  <c r="AN846" i="87"/>
  <c r="AJ782" i="87"/>
  <c r="AL782" i="87"/>
  <c r="AK782" i="87"/>
  <c r="AM782" i="87"/>
  <c r="AI782" i="87"/>
  <c r="AO782" i="87"/>
  <c r="AN782" i="87"/>
  <c r="AJ718" i="87"/>
  <c r="AL718" i="87"/>
  <c r="AK718" i="87"/>
  <c r="AM718" i="87"/>
  <c r="AI718" i="87"/>
  <c r="AO718" i="87"/>
  <c r="AN718" i="87"/>
  <c r="AL654" i="87"/>
  <c r="AM654" i="87"/>
  <c r="AJ654" i="87"/>
  <c r="AO654" i="87"/>
  <c r="AI654" i="87"/>
  <c r="AK654" i="87"/>
  <c r="AN654" i="87"/>
  <c r="AL590" i="87"/>
  <c r="AM590" i="87"/>
  <c r="AK590" i="87"/>
  <c r="AO590" i="87"/>
  <c r="AI590" i="87"/>
  <c r="AJ590" i="87"/>
  <c r="AN590" i="87"/>
  <c r="AL526" i="87"/>
  <c r="AM526" i="87"/>
  <c r="AO526" i="87"/>
  <c r="AJ526" i="87"/>
  <c r="AN526" i="87"/>
  <c r="AI526" i="87"/>
  <c r="AK526" i="87"/>
  <c r="AL887" i="87"/>
  <c r="AK887" i="87"/>
  <c r="AO887" i="87"/>
  <c r="AM887" i="87"/>
  <c r="AJ887" i="87"/>
  <c r="AN887" i="87"/>
  <c r="AI887" i="87"/>
  <c r="AL823" i="87"/>
  <c r="AM823" i="87"/>
  <c r="AN823" i="87"/>
  <c r="AO823" i="87"/>
  <c r="AJ823" i="87"/>
  <c r="AK823" i="87"/>
  <c r="AI823" i="87"/>
  <c r="AL759" i="87"/>
  <c r="AK759" i="87"/>
  <c r="AN759" i="87"/>
  <c r="AI759" i="87"/>
  <c r="AO759" i="87"/>
  <c r="AM759" i="87"/>
  <c r="AJ759" i="87"/>
  <c r="AL695" i="87"/>
  <c r="AM695" i="87"/>
  <c r="AO695" i="87"/>
  <c r="AK695" i="87"/>
  <c r="AJ695" i="87"/>
  <c r="AI695" i="87"/>
  <c r="AN695" i="87"/>
  <c r="AN631" i="87"/>
  <c r="AJ631" i="87"/>
  <c r="AM631" i="87"/>
  <c r="AI631" i="87"/>
  <c r="AK631" i="87"/>
  <c r="AO631" i="87"/>
  <c r="AL631" i="87"/>
  <c r="AN567" i="87"/>
  <c r="AM567" i="87"/>
  <c r="AJ567" i="87"/>
  <c r="AI567" i="87"/>
  <c r="AK567" i="87"/>
  <c r="AL567" i="87"/>
  <c r="AL520" i="87"/>
  <c r="AK520" i="87"/>
  <c r="AM520" i="87"/>
  <c r="AI520" i="87"/>
  <c r="AN520" i="87"/>
  <c r="AO520" i="87"/>
  <c r="AJ520" i="87"/>
  <c r="AK456" i="87"/>
  <c r="AM456" i="87"/>
  <c r="AI456" i="87"/>
  <c r="AO456" i="87"/>
  <c r="AJ456" i="87"/>
  <c r="AN456" i="87"/>
  <c r="AL456" i="87"/>
  <c r="AM392" i="87"/>
  <c r="AK392" i="87"/>
  <c r="AI392" i="87"/>
  <c r="AO392" i="87"/>
  <c r="AN392" i="87"/>
  <c r="AI328" i="87"/>
  <c r="AK328" i="87"/>
  <c r="AO328" i="87"/>
  <c r="AN328" i="87"/>
  <c r="AJ328" i="87"/>
  <c r="AL328" i="87"/>
  <c r="AM328" i="87"/>
  <c r="AO264" i="87"/>
  <c r="AK264" i="87"/>
  <c r="AN264" i="87"/>
  <c r="AJ264" i="87"/>
  <c r="AL264" i="87"/>
  <c r="AM264" i="87"/>
  <c r="AI264" i="87"/>
  <c r="AN200" i="87"/>
  <c r="AK200" i="87"/>
  <c r="AJ200" i="87"/>
  <c r="AL200" i="87"/>
  <c r="AM200" i="87"/>
  <c r="AO200" i="87"/>
  <c r="AJ136" i="87"/>
  <c r="AK136" i="87"/>
  <c r="AL136" i="87"/>
  <c r="AI136" i="87"/>
  <c r="AM136" i="87"/>
  <c r="AO136" i="87"/>
  <c r="AN136" i="87"/>
  <c r="AM481" i="87"/>
  <c r="AN481" i="87"/>
  <c r="AK481" i="87"/>
  <c r="AI481" i="87"/>
  <c r="AJ481" i="87"/>
  <c r="AO481" i="87"/>
  <c r="AL481" i="87"/>
  <c r="AM417" i="87"/>
  <c r="AN417" i="87"/>
  <c r="AK417" i="87"/>
  <c r="AI417" i="87"/>
  <c r="AL417" i="87"/>
  <c r="AJ417" i="87"/>
  <c r="AO417" i="87"/>
  <c r="AM353" i="87"/>
  <c r="AN353" i="87"/>
  <c r="AI353" i="87"/>
  <c r="AJ353" i="87"/>
  <c r="AO353" i="87"/>
  <c r="AL353" i="87"/>
  <c r="AK353" i="87"/>
  <c r="AM289" i="87"/>
  <c r="AN289" i="87"/>
  <c r="AJ289" i="87"/>
  <c r="AI289" i="87"/>
  <c r="AO289" i="87"/>
  <c r="AK289" i="87"/>
  <c r="AM225" i="87"/>
  <c r="AN225" i="87"/>
  <c r="AJ225" i="87"/>
  <c r="AO225" i="87"/>
  <c r="AK225" i="87"/>
  <c r="AL225" i="87"/>
  <c r="AI225" i="87"/>
  <c r="AM161" i="87"/>
  <c r="AN161" i="87"/>
  <c r="AJ161" i="87"/>
  <c r="AO161" i="87"/>
  <c r="AI161" i="87"/>
  <c r="AK161" i="87"/>
  <c r="AL161" i="87"/>
  <c r="AI474" i="87"/>
  <c r="AK474" i="87"/>
  <c r="AM474" i="87"/>
  <c r="AL474" i="87"/>
  <c r="AN474" i="87"/>
  <c r="AJ474" i="87"/>
  <c r="AM410" i="87"/>
  <c r="AL410" i="87"/>
  <c r="AJ410" i="87"/>
  <c r="AN410" i="87"/>
  <c r="AO410" i="87"/>
  <c r="AI410" i="87"/>
  <c r="AK410" i="87"/>
  <c r="AM346" i="87"/>
  <c r="AL346" i="87"/>
  <c r="AN346" i="87"/>
  <c r="AJ346" i="87"/>
  <c r="AO346" i="87"/>
  <c r="AI346" i="87"/>
  <c r="AK346" i="87"/>
  <c r="AL282" i="87"/>
  <c r="AM282" i="87"/>
  <c r="AN282" i="87"/>
  <c r="AJ282" i="87"/>
  <c r="AI282" i="87"/>
  <c r="AK282" i="87"/>
  <c r="AM218" i="87"/>
  <c r="AN218" i="87"/>
  <c r="AJ218" i="87"/>
  <c r="AO218" i="87"/>
  <c r="AI218" i="87"/>
  <c r="AK218" i="87"/>
  <c r="AL218" i="87"/>
  <c r="AN154" i="87"/>
  <c r="AJ154" i="87"/>
  <c r="AM154" i="87"/>
  <c r="AO154" i="87"/>
  <c r="AI154" i="87"/>
  <c r="AK154" i="87"/>
  <c r="AL154" i="87"/>
  <c r="AM90" i="87"/>
  <c r="AO90" i="87"/>
  <c r="AI90" i="87"/>
  <c r="AK90" i="87"/>
  <c r="AL90" i="87"/>
  <c r="AN90" i="87"/>
  <c r="AM459" i="87"/>
  <c r="AK459" i="87"/>
  <c r="AO459" i="87"/>
  <c r="AN459" i="87"/>
  <c r="AJ459" i="87"/>
  <c r="AL459" i="87"/>
  <c r="AI459" i="87"/>
  <c r="AK395" i="87"/>
  <c r="AO395" i="87"/>
  <c r="AN395" i="87"/>
  <c r="AI395" i="87"/>
  <c r="AM395" i="87"/>
  <c r="AO331" i="87"/>
  <c r="AJ331" i="87"/>
  <c r="AL331" i="87"/>
  <c r="AN331" i="87"/>
  <c r="AK331" i="87"/>
  <c r="AI331" i="87"/>
  <c r="AM331" i="87"/>
  <c r="AJ267" i="87"/>
  <c r="AL267" i="87"/>
  <c r="AI267" i="87"/>
  <c r="AN267" i="87"/>
  <c r="AM267" i="87"/>
  <c r="AK267" i="87"/>
  <c r="AO267" i="87"/>
  <c r="AJ203" i="87"/>
  <c r="AL203" i="87"/>
  <c r="AI203" i="87"/>
  <c r="AN203" i="87"/>
  <c r="AK203" i="87"/>
  <c r="AO203" i="87"/>
  <c r="AM203" i="87"/>
  <c r="AJ139" i="87"/>
  <c r="AL139" i="87"/>
  <c r="AI139" i="87"/>
  <c r="AM139" i="87"/>
  <c r="AN139" i="87"/>
  <c r="AO139" i="87"/>
  <c r="AK139" i="87"/>
  <c r="AI75" i="87"/>
  <c r="AM75" i="87"/>
  <c r="AK75" i="87"/>
  <c r="AN75" i="87"/>
  <c r="AO75" i="87"/>
  <c r="AJ75" i="87"/>
  <c r="AL75" i="87"/>
  <c r="AJ508" i="87"/>
  <c r="AK508" i="87"/>
  <c r="AI508" i="87"/>
  <c r="AM508" i="87"/>
  <c r="AN508" i="87"/>
  <c r="AJ444" i="87"/>
  <c r="AK444" i="87"/>
  <c r="AI444" i="87"/>
  <c r="AM444" i="87"/>
  <c r="AN444" i="87"/>
  <c r="AO444" i="87"/>
  <c r="AL444" i="87"/>
  <c r="AJ380" i="87"/>
  <c r="AK380" i="87"/>
  <c r="AM380" i="87"/>
  <c r="AL380" i="87"/>
  <c r="AI380" i="87"/>
  <c r="AN380" i="87"/>
  <c r="AO380" i="87"/>
  <c r="AJ316" i="87"/>
  <c r="AK316" i="87"/>
  <c r="AN316" i="87"/>
  <c r="AO316" i="87"/>
  <c r="AI316" i="87"/>
  <c r="AM316" i="87"/>
  <c r="AJ252" i="87"/>
  <c r="AK252" i="87"/>
  <c r="AN252" i="87"/>
  <c r="AL252" i="87"/>
  <c r="AI252" i="87"/>
  <c r="AO252" i="87"/>
  <c r="AM252" i="87"/>
  <c r="AJ188" i="87"/>
  <c r="AK188" i="87"/>
  <c r="AN188" i="87"/>
  <c r="AL188" i="87"/>
  <c r="AM188" i="87"/>
  <c r="AI188" i="87"/>
  <c r="AO188" i="87"/>
  <c r="AM557" i="87"/>
  <c r="AL557" i="87"/>
  <c r="AN557" i="87"/>
  <c r="AK557" i="87"/>
  <c r="AO557" i="87"/>
  <c r="AI557" i="87"/>
  <c r="AJ557" i="87"/>
  <c r="AM493" i="87"/>
  <c r="AK493" i="87"/>
  <c r="AO493" i="87"/>
  <c r="AI493" i="87"/>
  <c r="AJ493" i="87"/>
  <c r="AL493" i="87"/>
  <c r="AN493" i="87"/>
  <c r="AM429" i="87"/>
  <c r="AO429" i="87"/>
  <c r="AI429" i="87"/>
  <c r="AJ429" i="87"/>
  <c r="AL429" i="87"/>
  <c r="AN429" i="87"/>
  <c r="AK429" i="87"/>
  <c r="AM365" i="87"/>
  <c r="AO365" i="87"/>
  <c r="AI365" i="87"/>
  <c r="AJ365" i="87"/>
  <c r="AL365" i="87"/>
  <c r="AN365" i="87"/>
  <c r="AM301" i="87"/>
  <c r="AI301" i="87"/>
  <c r="AJ301" i="87"/>
  <c r="AK301" i="87"/>
  <c r="AL301" i="87"/>
  <c r="AN301" i="87"/>
  <c r="AO301" i="87"/>
  <c r="AM237" i="87"/>
  <c r="AJ237" i="87"/>
  <c r="AL237" i="87"/>
  <c r="AN237" i="87"/>
  <c r="AK237" i="87"/>
  <c r="AI237" i="87"/>
  <c r="AO237" i="87"/>
  <c r="AM173" i="87"/>
  <c r="AJ173" i="87"/>
  <c r="AL173" i="87"/>
  <c r="AN173" i="87"/>
  <c r="AK173" i="87"/>
  <c r="AO173" i="87"/>
  <c r="AI173" i="87"/>
  <c r="AO478" i="87"/>
  <c r="AJ478" i="87"/>
  <c r="AN478" i="87"/>
  <c r="AK478" i="87"/>
  <c r="AI478" i="87"/>
  <c r="AL478" i="87"/>
  <c r="AO414" i="87"/>
  <c r="AK414" i="87"/>
  <c r="AM414" i="87"/>
  <c r="AI414" i="87"/>
  <c r="AN414" i="87"/>
  <c r="AL414" i="87"/>
  <c r="AJ414" i="87"/>
  <c r="AO350" i="87"/>
  <c r="AK350" i="87"/>
  <c r="AM350" i="87"/>
  <c r="AL350" i="87"/>
  <c r="AI350" i="87"/>
  <c r="AN350" i="87"/>
  <c r="AJ350" i="87"/>
  <c r="AO286" i="87"/>
  <c r="AM286" i="87"/>
  <c r="AL286" i="87"/>
  <c r="AI286" i="87"/>
  <c r="AJ286" i="87"/>
  <c r="AN286" i="87"/>
  <c r="AK286" i="87"/>
  <c r="AO222" i="87"/>
  <c r="AM222" i="87"/>
  <c r="AL222" i="87"/>
  <c r="AI222" i="87"/>
  <c r="AN222" i="87"/>
  <c r="AJ222" i="87"/>
  <c r="AK222" i="87"/>
  <c r="AO158" i="87"/>
  <c r="AL158" i="87"/>
  <c r="AJ158" i="87"/>
  <c r="AN158" i="87"/>
  <c r="AI158" i="87"/>
  <c r="AK158" i="87"/>
  <c r="AM158" i="87"/>
  <c r="AO94" i="87"/>
  <c r="AJ94" i="87"/>
  <c r="AN94" i="87"/>
  <c r="AI94" i="87"/>
  <c r="AK94" i="87"/>
  <c r="AM94" i="87"/>
  <c r="AL94" i="87"/>
  <c r="AK463" i="87"/>
  <c r="AL463" i="87"/>
  <c r="AN463" i="87"/>
  <c r="AM463" i="87"/>
  <c r="AI463" i="87"/>
  <c r="AO463" i="87"/>
  <c r="AJ463" i="87"/>
  <c r="AK399" i="87"/>
  <c r="AL399" i="87"/>
  <c r="AM399" i="87"/>
  <c r="AI399" i="87"/>
  <c r="AN399" i="87"/>
  <c r="AJ399" i="87"/>
  <c r="AK335" i="87"/>
  <c r="AL335" i="87"/>
  <c r="AI335" i="87"/>
  <c r="AO335" i="87"/>
  <c r="AN335" i="87"/>
  <c r="AJ335" i="87"/>
  <c r="AK271" i="87"/>
  <c r="AL271" i="87"/>
  <c r="AI271" i="87"/>
  <c r="AO271" i="87"/>
  <c r="AN271" i="87"/>
  <c r="AJ271" i="87"/>
  <c r="AM271" i="87"/>
  <c r="AK207" i="87"/>
  <c r="AL207" i="87"/>
  <c r="AO207" i="87"/>
  <c r="AM207" i="87"/>
  <c r="AN207" i="87"/>
  <c r="AI207" i="87"/>
  <c r="AJ207" i="87"/>
  <c r="AK143" i="87"/>
  <c r="AL143" i="87"/>
  <c r="AO143" i="87"/>
  <c r="AN143" i="87"/>
  <c r="AI143" i="87"/>
  <c r="AM120" i="87"/>
  <c r="AI120" i="87"/>
  <c r="AO120" i="87"/>
  <c r="AK120" i="87"/>
  <c r="AN120" i="87"/>
  <c r="AL120" i="87"/>
  <c r="AJ120" i="87"/>
  <c r="AI56" i="87"/>
  <c r="AO56" i="87"/>
  <c r="AN56" i="87"/>
  <c r="AK56" i="87"/>
  <c r="AJ56" i="87"/>
  <c r="AL56" i="87"/>
  <c r="AJ113" i="87"/>
  <c r="AI113" i="87"/>
  <c r="AM113" i="87"/>
  <c r="AN113" i="87"/>
  <c r="AK113" i="87"/>
  <c r="AL113" i="87"/>
  <c r="AJ49" i="87"/>
  <c r="AM49" i="87"/>
  <c r="AN49" i="87"/>
  <c r="AO49" i="87"/>
  <c r="AL49" i="87"/>
  <c r="AI49" i="87"/>
  <c r="AK49" i="87"/>
  <c r="AJ50" i="87"/>
  <c r="AN50" i="87"/>
  <c r="AO50" i="87"/>
  <c r="AK50" i="87"/>
  <c r="AM50" i="87"/>
  <c r="AI50" i="87"/>
  <c r="AL50" i="87"/>
  <c r="AO51" i="87"/>
  <c r="AI51" i="87"/>
  <c r="AJ51" i="87"/>
  <c r="AM51" i="87"/>
  <c r="AK51" i="87"/>
  <c r="AN51" i="87"/>
  <c r="AL51" i="87"/>
  <c r="AI132" i="87"/>
  <c r="AM132" i="87"/>
  <c r="AK132" i="87"/>
  <c r="AO132" i="87"/>
  <c r="AL132" i="87"/>
  <c r="AJ132" i="87"/>
  <c r="AN132" i="87"/>
  <c r="AI68" i="87"/>
  <c r="AM68" i="87"/>
  <c r="AK68" i="87"/>
  <c r="AJ68" i="87"/>
  <c r="AN68" i="87"/>
  <c r="AO68" i="87"/>
  <c r="AL68" i="87"/>
  <c r="AM4" i="87"/>
  <c r="AK4" i="87"/>
  <c r="AJ4" i="87"/>
  <c r="AL4" i="87"/>
  <c r="AO4" i="87"/>
  <c r="AI4" i="87"/>
  <c r="AN4" i="87"/>
  <c r="AN85" i="87"/>
  <c r="AK85" i="87"/>
  <c r="AO85" i="87"/>
  <c r="AI85" i="87"/>
  <c r="AM85" i="87"/>
  <c r="AJ85" i="87"/>
  <c r="AN21" i="87"/>
  <c r="AO21" i="87"/>
  <c r="AI21" i="87"/>
  <c r="AM21" i="87"/>
  <c r="AJ21" i="87"/>
  <c r="AL21" i="87"/>
  <c r="AK21" i="87"/>
  <c r="AK38" i="87"/>
  <c r="AI38" i="87"/>
  <c r="AM38" i="87"/>
  <c r="AO38" i="87"/>
  <c r="AN38" i="87"/>
  <c r="AL38" i="87"/>
  <c r="AJ38" i="87"/>
  <c r="AN55" i="87"/>
  <c r="AM55" i="87"/>
  <c r="AJ55" i="87"/>
  <c r="AI55" i="87"/>
  <c r="AO55" i="87"/>
  <c r="AK55" i="87"/>
  <c r="AL55" i="87"/>
  <c r="AK1793" i="87"/>
  <c r="AJ1784" i="87"/>
  <c r="AI1775" i="87"/>
  <c r="AO1765" i="87"/>
  <c r="AN1756" i="87"/>
  <c r="AM1747" i="87"/>
  <c r="AL1738" i="87"/>
  <c r="AK1729" i="87"/>
  <c r="AJ1720" i="87"/>
  <c r="AI1711" i="87"/>
  <c r="AO1701" i="87"/>
  <c r="AN1692" i="87"/>
  <c r="AM1683" i="87"/>
  <c r="AL1674" i="87"/>
  <c r="AK1665" i="87"/>
  <c r="AJ1656" i="87"/>
  <c r="AO1790" i="87"/>
  <c r="AN1781" i="87"/>
  <c r="AM1772" i="87"/>
  <c r="AL1763" i="87"/>
  <c r="AK1754" i="87"/>
  <c r="AJ1745" i="87"/>
  <c r="AI1736" i="87"/>
  <c r="AO1726" i="87"/>
  <c r="AN1717" i="87"/>
  <c r="AM1708" i="87"/>
  <c r="AL1699" i="87"/>
  <c r="AK1690" i="87"/>
  <c r="AJ1681" i="87"/>
  <c r="AI1672" i="87"/>
  <c r="AO1662" i="87"/>
  <c r="AN1653" i="87"/>
  <c r="AM1644" i="87"/>
  <c r="AL1635" i="87"/>
  <c r="AK1626" i="87"/>
  <c r="AJ1617" i="87"/>
  <c r="AI1608" i="87"/>
  <c r="AO1598" i="87"/>
  <c r="AN1589" i="87"/>
  <c r="AM1580" i="87"/>
  <c r="AL1571" i="87"/>
  <c r="AK1562" i="87"/>
  <c r="AJ1553" i="87"/>
  <c r="AI1544" i="87"/>
  <c r="AO1534" i="87"/>
  <c r="AN1525" i="87"/>
  <c r="AM1516" i="87"/>
  <c r="AL1507" i="87"/>
  <c r="AK1498" i="87"/>
  <c r="AJ1489" i="87"/>
  <c r="AI1480" i="87"/>
  <c r="AO1470" i="87"/>
  <c r="AN1461" i="87"/>
  <c r="AM1797" i="87"/>
  <c r="AL1788" i="87"/>
  <c r="AK1779" i="87"/>
  <c r="AJ1770" i="87"/>
  <c r="AI1761" i="87"/>
  <c r="AO1751" i="87"/>
  <c r="AN1742" i="87"/>
  <c r="AM1733" i="87"/>
  <c r="AL1724" i="87"/>
  <c r="AK1715" i="87"/>
  <c r="AJ1706" i="87"/>
  <c r="AI1697" i="87"/>
  <c r="AO1687" i="87"/>
  <c r="AN1678" i="87"/>
  <c r="AM1669" i="87"/>
  <c r="AL1660" i="87"/>
  <c r="AK1651" i="87"/>
  <c r="AJ1642" i="87"/>
  <c r="AI1633" i="87"/>
  <c r="AO1623" i="87"/>
  <c r="AN1614" i="87"/>
  <c r="AM1605" i="87"/>
  <c r="AL1596" i="87"/>
  <c r="AK1587" i="87"/>
  <c r="AJ1578" i="87"/>
  <c r="AI1569" i="87"/>
  <c r="AO1559" i="87"/>
  <c r="AN1550" i="87"/>
  <c r="AM1541" i="87"/>
  <c r="AL1532" i="87"/>
  <c r="AK1523" i="87"/>
  <c r="AJ1514" i="87"/>
  <c r="AI1505" i="87"/>
  <c r="AO1495" i="87"/>
  <c r="AN1486" i="87"/>
  <c r="AM1477" i="87"/>
  <c r="AL1468" i="87"/>
  <c r="AK1459" i="87"/>
  <c r="AI1794" i="87"/>
  <c r="AO1784" i="87"/>
  <c r="AN1775" i="87"/>
  <c r="AM1766" i="87"/>
  <c r="AL1757" i="87"/>
  <c r="AK1748" i="87"/>
  <c r="AJ1739" i="87"/>
  <c r="AI1730" i="87"/>
  <c r="AO1720" i="87"/>
  <c r="AN1711" i="87"/>
  <c r="AM1702" i="87"/>
  <c r="AL1693" i="87"/>
  <c r="AK1684" i="87"/>
  <c r="AJ1675" i="87"/>
  <c r="AI1666" i="87"/>
  <c r="AO1656" i="87"/>
  <c r="AN1647" i="87"/>
  <c r="AM1638" i="87"/>
  <c r="AL1629" i="87"/>
  <c r="AK1620" i="87"/>
  <c r="AJ1611" i="87"/>
  <c r="AI1602" i="87"/>
  <c r="AO1592" i="87"/>
  <c r="AN1583" i="87"/>
  <c r="AM1574" i="87"/>
  <c r="AL1565" i="87"/>
  <c r="AK1556" i="87"/>
  <c r="AJ1547" i="87"/>
  <c r="AI1538" i="87"/>
  <c r="AO1528" i="87"/>
  <c r="AN1519" i="87"/>
  <c r="AM1510" i="87"/>
  <c r="AL1501" i="87"/>
  <c r="AK1492" i="87"/>
  <c r="AJ1483" i="87"/>
  <c r="AI1474" i="87"/>
  <c r="AO1464" i="87"/>
  <c r="AN1455" i="87"/>
  <c r="AL1790" i="87"/>
  <c r="AK1781" i="87"/>
  <c r="AJ1772" i="87"/>
  <c r="AI1763" i="87"/>
  <c r="AO1753" i="87"/>
  <c r="AN1744" i="87"/>
  <c r="AM1735" i="87"/>
  <c r="AL1726" i="87"/>
  <c r="AK1717" i="87"/>
  <c r="AJ1708" i="87"/>
  <c r="AI1699" i="87"/>
  <c r="AO1689" i="87"/>
  <c r="AN1680" i="87"/>
  <c r="AM1671" i="87"/>
  <c r="AL1662" i="87"/>
  <c r="AK1653" i="87"/>
  <c r="AJ1644" i="87"/>
  <c r="AI1635" i="87"/>
  <c r="AO1625" i="87"/>
  <c r="AN1616" i="87"/>
  <c r="AM1607" i="87"/>
  <c r="AL1598" i="87"/>
  <c r="AK1589" i="87"/>
  <c r="AJ1580" i="87"/>
  <c r="AI1571" i="87"/>
  <c r="AO1561" i="87"/>
  <c r="AN1552" i="87"/>
  <c r="AM1543" i="87"/>
  <c r="AL1534" i="87"/>
  <c r="AK1525" i="87"/>
  <c r="AJ1516" i="87"/>
  <c r="AI1507" i="87"/>
  <c r="AO1497" i="87"/>
  <c r="AN1488" i="87"/>
  <c r="AM1479" i="87"/>
  <c r="AL1470" i="87"/>
  <c r="AK1461" i="87"/>
  <c r="AK1790" i="87"/>
  <c r="AJ1781" i="87"/>
  <c r="AI1772" i="87"/>
  <c r="AO1762" i="87"/>
  <c r="AN1753" i="87"/>
  <c r="AM1744" i="87"/>
  <c r="AL1735" i="87"/>
  <c r="AK1726" i="87"/>
  <c r="AJ1717" i="87"/>
  <c r="AI1708" i="87"/>
  <c r="AO1698" i="87"/>
  <c r="AN1689" i="87"/>
  <c r="AM1680" i="87"/>
  <c r="AL1671" i="87"/>
  <c r="AK1662" i="87"/>
  <c r="AJ1653" i="87"/>
  <c r="AI1644" i="87"/>
  <c r="AO1634" i="87"/>
  <c r="AN1625" i="87"/>
  <c r="AM1616" i="87"/>
  <c r="AL1607" i="87"/>
  <c r="AK1598" i="87"/>
  <c r="AJ1589" i="87"/>
  <c r="AI1580" i="87"/>
  <c r="AO1570" i="87"/>
  <c r="AN1561" i="87"/>
  <c r="AM1552" i="87"/>
  <c r="AL1543" i="87"/>
  <c r="AK1534" i="87"/>
  <c r="AJ1525" i="87"/>
  <c r="AI1516" i="87"/>
  <c r="AO1506" i="87"/>
  <c r="AN1497" i="87"/>
  <c r="AM1488" i="87"/>
  <c r="AL1479" i="87"/>
  <c r="AK1470" i="87"/>
  <c r="AJ1461" i="87"/>
  <c r="AK1791" i="87"/>
  <c r="AJ1782" i="87"/>
  <c r="AI1773" i="87"/>
  <c r="AO1763" i="87"/>
  <c r="AN1754" i="87"/>
  <c r="AM1745" i="87"/>
  <c r="AL1736" i="87"/>
  <c r="AK1727" i="87"/>
  <c r="AJ1718" i="87"/>
  <c r="AI1709" i="87"/>
  <c r="AO1699" i="87"/>
  <c r="AN1690" i="87"/>
  <c r="AM1681" i="87"/>
  <c r="AL1672" i="87"/>
  <c r="AK1663" i="87"/>
  <c r="AJ1654" i="87"/>
  <c r="AI1645" i="87"/>
  <c r="AO1635" i="87"/>
  <c r="AN1626" i="87"/>
  <c r="AM1617" i="87"/>
  <c r="AL1608" i="87"/>
  <c r="AK1599" i="87"/>
  <c r="AJ1590" i="87"/>
  <c r="AI1581" i="87"/>
  <c r="AO1571" i="87"/>
  <c r="AN1562" i="87"/>
  <c r="AM1553" i="87"/>
  <c r="AL1544" i="87"/>
  <c r="AK1535" i="87"/>
  <c r="AJ1526" i="87"/>
  <c r="AI1517" i="87"/>
  <c r="AO1507" i="87"/>
  <c r="AN1498" i="87"/>
  <c r="AM1489" i="87"/>
  <c r="AL1480" i="87"/>
  <c r="AK1471" i="87"/>
  <c r="AJ1462" i="87"/>
  <c r="AI1453" i="87"/>
  <c r="AO1443" i="87"/>
  <c r="AI1798" i="87"/>
  <c r="AO1788" i="87"/>
  <c r="AN1779" i="87"/>
  <c r="AM1770" i="87"/>
  <c r="AL1761" i="87"/>
  <c r="AK1752" i="87"/>
  <c r="AJ1743" i="87"/>
  <c r="AI1734" i="87"/>
  <c r="AO1724" i="87"/>
  <c r="AN1715" i="87"/>
  <c r="AM1706" i="87"/>
  <c r="AL1697" i="87"/>
  <c r="AK1688" i="87"/>
  <c r="AJ1679" i="87"/>
  <c r="AI1670" i="87"/>
  <c r="AO1660" i="87"/>
  <c r="AN1651" i="87"/>
  <c r="AM1642" i="87"/>
  <c r="AL1633" i="87"/>
  <c r="AK1624" i="87"/>
  <c r="AJ1615" i="87"/>
  <c r="AI1606" i="87"/>
  <c r="AO1596" i="87"/>
  <c r="AN1587" i="87"/>
  <c r="AM1578" i="87"/>
  <c r="AL1569" i="87"/>
  <c r="AK1560" i="87"/>
  <c r="AJ1551" i="87"/>
  <c r="AI1542" i="87"/>
  <c r="AO1532" i="87"/>
  <c r="AN1523" i="87"/>
  <c r="AM1514" i="87"/>
  <c r="AL1505" i="87"/>
  <c r="AK1496" i="87"/>
  <c r="AJ1487" i="87"/>
  <c r="AI1478" i="87"/>
  <c r="AO1468" i="87"/>
  <c r="AN1459" i="87"/>
  <c r="AM1450" i="87"/>
  <c r="AL1441" i="87"/>
  <c r="AK1432" i="87"/>
  <c r="AJ1423" i="87"/>
  <c r="AI1414" i="87"/>
  <c r="AO1404" i="87"/>
  <c r="AM1386" i="87"/>
  <c r="AL1377" i="87"/>
  <c r="AJ1359" i="87"/>
  <c r="AO1340" i="87"/>
  <c r="AN1331" i="87"/>
  <c r="AM1322" i="87"/>
  <c r="AL1313" i="87"/>
  <c r="AJ1295" i="87"/>
  <c r="AO1276" i="87"/>
  <c r="AN1267" i="87"/>
  <c r="AM1258" i="87"/>
  <c r="AL1249" i="87"/>
  <c r="AK1240" i="87"/>
  <c r="AJ1231" i="87"/>
  <c r="AI1222" i="87"/>
  <c r="AO1212" i="87"/>
  <c r="AN1203" i="87"/>
  <c r="AM1194" i="87"/>
  <c r="AJ1167" i="87"/>
  <c r="AI1158" i="87"/>
  <c r="AO1148" i="87"/>
  <c r="AN1139" i="87"/>
  <c r="AM1130" i="87"/>
  <c r="AL1121" i="87"/>
  <c r="AJ1103" i="87"/>
  <c r="AI1094" i="87"/>
  <c r="AO1084" i="87"/>
  <c r="AO1653" i="87"/>
  <c r="AN1644" i="87"/>
  <c r="AM1635" i="87"/>
  <c r="AL1626" i="87"/>
  <c r="AK1617" i="87"/>
  <c r="AJ1608" i="87"/>
  <c r="AI1599" i="87"/>
  <c r="AO1589" i="87"/>
  <c r="AN1580" i="87"/>
  <c r="AM1571" i="87"/>
  <c r="AL1562" i="87"/>
  <c r="AK1553" i="87"/>
  <c r="AJ1544" i="87"/>
  <c r="AI1535" i="87"/>
  <c r="AO1525" i="87"/>
  <c r="AN1516" i="87"/>
  <c r="AM1507" i="87"/>
  <c r="AL1498" i="87"/>
  <c r="AK1489" i="87"/>
  <c r="AJ1480" i="87"/>
  <c r="AI1471" i="87"/>
  <c r="AO1461" i="87"/>
  <c r="AN1452" i="87"/>
  <c r="AM1443" i="87"/>
  <c r="AL1434" i="87"/>
  <c r="AK1425" i="87"/>
  <c r="AI1407" i="87"/>
  <c r="AO1397" i="87"/>
  <c r="AN1388" i="87"/>
  <c r="AM1379" i="87"/>
  <c r="AL1370" i="87"/>
  <c r="AK1361" i="87"/>
  <c r="AJ1352" i="87"/>
  <c r="AI1343" i="87"/>
  <c r="AO1333" i="87"/>
  <c r="AN1324" i="87"/>
  <c r="AK1297" i="87"/>
  <c r="AI1279" i="87"/>
  <c r="AN1260" i="87"/>
  <c r="AK1233" i="87"/>
  <c r="AI1215" i="87"/>
  <c r="AJ1449" i="87"/>
  <c r="AI1440" i="87"/>
  <c r="AO1430" i="87"/>
  <c r="AM1412" i="87"/>
  <c r="AL1403" i="87"/>
  <c r="AK1394" i="87"/>
  <c r="AJ1385" i="87"/>
  <c r="AI1376" i="87"/>
  <c r="AO1366" i="87"/>
  <c r="AN1357" i="87"/>
  <c r="AM1348" i="87"/>
  <c r="AK1330" i="87"/>
  <c r="AJ1321" i="87"/>
  <c r="AI1312" i="87"/>
  <c r="AO1302" i="87"/>
  <c r="AN1293" i="87"/>
  <c r="AM1284" i="87"/>
  <c r="AK1266" i="87"/>
  <c r="AJ1257" i="87"/>
  <c r="AI1248" i="87"/>
  <c r="AO1238" i="87"/>
  <c r="AN1229" i="87"/>
  <c r="AK1202" i="87"/>
  <c r="AJ1193" i="87"/>
  <c r="AI1184" i="87"/>
  <c r="AO1174" i="87"/>
  <c r="AN1165" i="87"/>
  <c r="AM1156" i="87"/>
  <c r="AL1147" i="87"/>
  <c r="AK1138" i="87"/>
  <c r="AJ1129" i="87"/>
  <c r="AI1120" i="87"/>
  <c r="AO1110" i="87"/>
  <c r="AN1101" i="87"/>
  <c r="AM1092" i="87"/>
  <c r="AK1074" i="87"/>
  <c r="AN1454" i="87"/>
  <c r="AM1445" i="87"/>
  <c r="AK1427" i="87"/>
  <c r="AI1409" i="87"/>
  <c r="AN1390" i="87"/>
  <c r="AM1381" i="87"/>
  <c r="AL1372" i="87"/>
  <c r="AK1363" i="87"/>
  <c r="AI1345" i="87"/>
  <c r="AN1326" i="87"/>
  <c r="AM1317" i="87"/>
  <c r="AI1305" i="87"/>
  <c r="AL1292" i="87"/>
  <c r="AI1281" i="87"/>
  <c r="AO1255" i="87"/>
  <c r="AL1244" i="87"/>
  <c r="AO1231" i="87"/>
  <c r="AK1219" i="87"/>
  <c r="AO1207" i="87"/>
  <c r="AN1182" i="87"/>
  <c r="AK1171" i="87"/>
  <c r="AJ1146" i="87"/>
  <c r="AN1134" i="87"/>
  <c r="AJ1122" i="87"/>
  <c r="AM1109" i="87"/>
  <c r="AI1073" i="87"/>
  <c r="AJ1451" i="87"/>
  <c r="AM1438" i="87"/>
  <c r="AI1426" i="87"/>
  <c r="AM1414" i="87"/>
  <c r="AI1402" i="87"/>
  <c r="AL1389" i="87"/>
  <c r="AI1378" i="87"/>
  <c r="AL1365" i="87"/>
  <c r="AL1341" i="87"/>
  <c r="AO1328" i="87"/>
  <c r="AI1314" i="87"/>
  <c r="AN1295" i="87"/>
  <c r="AL1277" i="87"/>
  <c r="AJ1259" i="87"/>
  <c r="AI1186" i="87"/>
  <c r="AN1167" i="87"/>
  <c r="AJ1131" i="87"/>
  <c r="AN1103" i="87"/>
  <c r="AJ1067" i="87"/>
  <c r="AI1427" i="87"/>
  <c r="AL1390" i="87"/>
  <c r="AO1353" i="87"/>
  <c r="AK1317" i="87"/>
  <c r="AJ1244" i="87"/>
  <c r="AI1171" i="87"/>
  <c r="AL1134" i="87"/>
  <c r="AN1449" i="87"/>
  <c r="AJ1413" i="87"/>
  <c r="AM1376" i="87"/>
  <c r="AI1340" i="87"/>
  <c r="AL1303" i="87"/>
  <c r="AO1266" i="87"/>
  <c r="AK1230" i="87"/>
  <c r="AN1193" i="87"/>
  <c r="AM1120" i="87"/>
  <c r="AI1084" i="87"/>
  <c r="AO1403" i="87"/>
  <c r="AK1367" i="87"/>
  <c r="AN1330" i="87"/>
  <c r="AJ1294" i="87"/>
  <c r="AM1257" i="87"/>
  <c r="AI1221" i="87"/>
  <c r="AL1184" i="87"/>
  <c r="AK1111" i="87"/>
  <c r="AN1074" i="87"/>
  <c r="AM1018" i="87"/>
  <c r="AI982" i="87"/>
  <c r="AN835" i="87"/>
  <c r="AK680" i="87"/>
  <c r="AJ1144" i="87"/>
  <c r="AI1071" i="87"/>
  <c r="AN924" i="87"/>
  <c r="AN1061" i="87"/>
  <c r="AM988" i="87"/>
  <c r="AL915" i="87"/>
  <c r="AJ769" i="87"/>
  <c r="AI696" i="87"/>
  <c r="AJ1035" i="87"/>
  <c r="AI1003" i="87"/>
  <c r="AO905" i="87"/>
  <c r="AM656" i="87"/>
  <c r="AO508" i="87"/>
  <c r="AN253" i="87"/>
  <c r="AM478" i="87"/>
  <c r="AK1421" i="87"/>
  <c r="AL1421" i="87"/>
  <c r="AI1421" i="87"/>
  <c r="AJ1421" i="87"/>
  <c r="AJ1192" i="87"/>
  <c r="AN1192" i="87"/>
  <c r="AO1192" i="87"/>
  <c r="AL1192" i="87"/>
  <c r="AM1192" i="87"/>
  <c r="AM1097" i="87"/>
  <c r="AN1097" i="87"/>
  <c r="AK1097" i="87"/>
  <c r="AI1355" i="87"/>
  <c r="AO1355" i="87"/>
  <c r="AJ1220" i="87"/>
  <c r="AL1220" i="87"/>
  <c r="AK1220" i="87"/>
  <c r="AI1220" i="87"/>
  <c r="AJ981" i="87"/>
  <c r="AK981" i="87"/>
  <c r="AL981" i="87"/>
  <c r="AI981" i="87"/>
  <c r="AN981" i="87"/>
  <c r="AO981" i="87"/>
  <c r="AM981" i="87"/>
  <c r="AN1223" i="87"/>
  <c r="AM1223" i="87"/>
  <c r="AO1223" i="87"/>
  <c r="AL536" i="87"/>
  <c r="AM536" i="87"/>
  <c r="AO536" i="87"/>
  <c r="AN536" i="87"/>
  <c r="AJ536" i="87"/>
  <c r="AI536" i="87"/>
  <c r="AK536" i="87"/>
  <c r="AO794" i="87"/>
  <c r="AN794" i="87"/>
  <c r="AJ794" i="87"/>
  <c r="AM794" i="87"/>
  <c r="AK794" i="87"/>
  <c r="AL794" i="87"/>
  <c r="AI587" i="87"/>
  <c r="AM587" i="87"/>
  <c r="AK587" i="87"/>
  <c r="AN587" i="87"/>
  <c r="AM621" i="87"/>
  <c r="AL621" i="87"/>
  <c r="AN621" i="87"/>
  <c r="AK621" i="87"/>
  <c r="AI621" i="87"/>
  <c r="AJ621" i="87"/>
  <c r="AO621" i="87"/>
  <c r="AL895" i="87"/>
  <c r="AK895" i="87"/>
  <c r="AM895" i="87"/>
  <c r="AO895" i="87"/>
  <c r="AJ895" i="87"/>
  <c r="AN895" i="87"/>
  <c r="AI895" i="87"/>
  <c r="AJ336" i="87"/>
  <c r="AN336" i="87"/>
  <c r="AL336" i="87"/>
  <c r="AM336" i="87"/>
  <c r="AI336" i="87"/>
  <c r="AL482" i="87"/>
  <c r="AN482" i="87"/>
  <c r="AJ482" i="87"/>
  <c r="AO482" i="87"/>
  <c r="AI482" i="87"/>
  <c r="AK482" i="87"/>
  <c r="AJ275" i="87"/>
  <c r="AL275" i="87"/>
  <c r="AI275" i="87"/>
  <c r="AN275" i="87"/>
  <c r="AM275" i="87"/>
  <c r="AO275" i="87"/>
  <c r="AK275" i="87"/>
  <c r="AO565" i="87"/>
  <c r="AI565" i="87"/>
  <c r="AM565" i="87"/>
  <c r="AJ565" i="87"/>
  <c r="AL565" i="87"/>
  <c r="AN565" i="87"/>
  <c r="AK565" i="87"/>
  <c r="AM358" i="87"/>
  <c r="AO358" i="87"/>
  <c r="AL358" i="87"/>
  <c r="AI358" i="87"/>
  <c r="AN358" i="87"/>
  <c r="AJ358" i="87"/>
  <c r="AK358" i="87"/>
  <c r="AM279" i="87"/>
  <c r="AN279" i="87"/>
  <c r="AK279" i="87"/>
  <c r="AO279" i="87"/>
  <c r="AL279" i="87"/>
  <c r="AJ279" i="87"/>
  <c r="AM12" i="87"/>
  <c r="AJ12" i="87"/>
  <c r="AN12" i="87"/>
  <c r="AL12" i="87"/>
  <c r="AI12" i="87"/>
  <c r="AK12" i="87"/>
  <c r="AO12" i="87"/>
  <c r="AJ1667" i="87"/>
  <c r="AO1498" i="87"/>
  <c r="AJ1582" i="87"/>
  <c r="AJ1287" i="87"/>
  <c r="AI1418" i="87"/>
  <c r="AN1418" i="87"/>
  <c r="AO1418" i="87"/>
  <c r="AO1395" i="87"/>
  <c r="AI1395" i="87"/>
  <c r="AK1436" i="87"/>
  <c r="AI1436" i="87"/>
  <c r="AI1405" i="87"/>
  <c r="AJ1405" i="87"/>
  <c r="AK1405" i="87"/>
  <c r="AJ1374" i="87"/>
  <c r="AK1374" i="87"/>
  <c r="AL1368" i="87"/>
  <c r="AM1368" i="87"/>
  <c r="AN1368" i="87"/>
  <c r="AL1304" i="87"/>
  <c r="AM1304" i="87"/>
  <c r="AN1304" i="87"/>
  <c r="AL1240" i="87"/>
  <c r="AM1240" i="87"/>
  <c r="AN1240" i="87"/>
  <c r="AL1176" i="87"/>
  <c r="AM1176" i="87"/>
  <c r="AJ1176" i="87"/>
  <c r="AN1176" i="87"/>
  <c r="AL1112" i="87"/>
  <c r="AM1112" i="87"/>
  <c r="AJ1112" i="87"/>
  <c r="AN1112" i="87"/>
  <c r="AL1048" i="87"/>
  <c r="AM1048" i="87"/>
  <c r="AO1048" i="87"/>
  <c r="AI1048" i="87"/>
  <c r="AJ1048" i="87"/>
  <c r="AN1048" i="87"/>
  <c r="AL984" i="87"/>
  <c r="AM984" i="87"/>
  <c r="AN984" i="87"/>
  <c r="AO984" i="87"/>
  <c r="AI984" i="87"/>
  <c r="AJ984" i="87"/>
  <c r="AM1337" i="87"/>
  <c r="AN1337" i="87"/>
  <c r="AM1273" i="87"/>
  <c r="AN1273" i="87"/>
  <c r="AM1209" i="87"/>
  <c r="AN1209" i="87"/>
  <c r="AK1145" i="87"/>
  <c r="AM1145" i="87"/>
  <c r="AN1145" i="87"/>
  <c r="AK1081" i="87"/>
  <c r="AM1081" i="87"/>
  <c r="AN1081" i="87"/>
  <c r="AN1017" i="87"/>
  <c r="AO1017" i="87"/>
  <c r="AJ1017" i="87"/>
  <c r="AK1017" i="87"/>
  <c r="AI1017" i="87"/>
  <c r="AM1017" i="87"/>
  <c r="AL1017" i="87"/>
  <c r="AI1354" i="87"/>
  <c r="AN1354" i="87"/>
  <c r="AO1354" i="87"/>
  <c r="AI1290" i="87"/>
  <c r="AN1290" i="87"/>
  <c r="AO1290" i="87"/>
  <c r="AI1226" i="87"/>
  <c r="AN1226" i="87"/>
  <c r="AO1226" i="87"/>
  <c r="AI1162" i="87"/>
  <c r="AN1162" i="87"/>
  <c r="AO1162" i="87"/>
  <c r="AI1098" i="87"/>
  <c r="AN1098" i="87"/>
  <c r="AO1098" i="87"/>
  <c r="AN1034" i="87"/>
  <c r="AJ1034" i="87"/>
  <c r="AM1034" i="87"/>
  <c r="AO1034" i="87"/>
  <c r="AI1034" i="87"/>
  <c r="AN970" i="87"/>
  <c r="AJ970" i="87"/>
  <c r="AO970" i="87"/>
  <c r="AM970" i="87"/>
  <c r="AI970" i="87"/>
  <c r="AI1339" i="87"/>
  <c r="AJ1339" i="87"/>
  <c r="AI1275" i="87"/>
  <c r="AK1275" i="87"/>
  <c r="AJ1275" i="87"/>
  <c r="AI1211" i="87"/>
  <c r="AK1211" i="87"/>
  <c r="AJ1211" i="87"/>
  <c r="AM1147" i="87"/>
  <c r="AI1147" i="87"/>
  <c r="AK1147" i="87"/>
  <c r="AJ1147" i="87"/>
  <c r="AM1083" i="87"/>
  <c r="AI1083" i="87"/>
  <c r="AK1083" i="87"/>
  <c r="AJ1083" i="87"/>
  <c r="AO1019" i="87"/>
  <c r="AN1019" i="87"/>
  <c r="AI1019" i="87"/>
  <c r="AJ1019" i="87"/>
  <c r="AL1019" i="87"/>
  <c r="AM1019" i="87"/>
  <c r="AK1019" i="87"/>
  <c r="AO955" i="87"/>
  <c r="AN955" i="87"/>
  <c r="AJ955" i="87"/>
  <c r="AL955" i="87"/>
  <c r="AM955" i="87"/>
  <c r="AK955" i="87"/>
  <c r="AI1332" i="87"/>
  <c r="AJ1332" i="87"/>
  <c r="AI1268" i="87"/>
  <c r="AJ1268" i="87"/>
  <c r="AI1204" i="87"/>
  <c r="AJ1204" i="87"/>
  <c r="AI1140" i="87"/>
  <c r="AN1140" i="87"/>
  <c r="AJ1140" i="87"/>
  <c r="AI1076" i="87"/>
  <c r="AN1076" i="87"/>
  <c r="AJ1076" i="87"/>
  <c r="AI1012" i="87"/>
  <c r="AO1012" i="87"/>
  <c r="AK1012" i="87"/>
  <c r="AM1012" i="87"/>
  <c r="AN1012" i="87"/>
  <c r="AJ1012" i="87"/>
  <c r="AO1157" i="87"/>
  <c r="AK1157" i="87"/>
  <c r="AO1093" i="87"/>
  <c r="AK1093" i="87"/>
  <c r="AL1093" i="87"/>
  <c r="AI1029" i="87"/>
  <c r="AJ1029" i="87"/>
  <c r="AK1029" i="87"/>
  <c r="AL1029" i="87"/>
  <c r="AN1029" i="87"/>
  <c r="AO1029" i="87"/>
  <c r="AM1029" i="87"/>
  <c r="AL1102" i="87"/>
  <c r="AM1102" i="87"/>
  <c r="AJ1038" i="87"/>
  <c r="AK1038" i="87"/>
  <c r="AI1038" i="87"/>
  <c r="AM1038" i="87"/>
  <c r="AO1038" i="87"/>
  <c r="AL1038" i="87"/>
  <c r="AN1038" i="87"/>
  <c r="AJ974" i="87"/>
  <c r="AK974" i="87"/>
  <c r="AI974" i="87"/>
  <c r="AM974" i="87"/>
  <c r="AO974" i="87"/>
  <c r="AL974" i="87"/>
  <c r="AN974" i="87"/>
  <c r="AN1335" i="87"/>
  <c r="AK1335" i="87"/>
  <c r="AL1335" i="87"/>
  <c r="AN1271" i="87"/>
  <c r="AK1271" i="87"/>
  <c r="AL1271" i="87"/>
  <c r="AN1207" i="87"/>
  <c r="AK1207" i="87"/>
  <c r="AL1207" i="87"/>
  <c r="AN1143" i="87"/>
  <c r="AK1143" i="87"/>
  <c r="AL1143" i="87"/>
  <c r="AI1143" i="87"/>
  <c r="AN1079" i="87"/>
  <c r="AK1079" i="87"/>
  <c r="AL1079" i="87"/>
  <c r="AI1079" i="87"/>
  <c r="AO1015" i="87"/>
  <c r="AL1015" i="87"/>
  <c r="AJ1015" i="87"/>
  <c r="AK1015" i="87"/>
  <c r="AN1015" i="87"/>
  <c r="AI1015" i="87"/>
  <c r="AL951" i="87"/>
  <c r="AO951" i="87"/>
  <c r="AJ951" i="87"/>
  <c r="AM951" i="87"/>
  <c r="AN951" i="87"/>
  <c r="AI951" i="87"/>
  <c r="AM904" i="87"/>
  <c r="AL904" i="87"/>
  <c r="AK904" i="87"/>
  <c r="AO904" i="87"/>
  <c r="AI904" i="87"/>
  <c r="AJ904" i="87"/>
  <c r="AN904" i="87"/>
  <c r="AM840" i="87"/>
  <c r="AO840" i="87"/>
  <c r="AL840" i="87"/>
  <c r="AK840" i="87"/>
  <c r="AN840" i="87"/>
  <c r="AI840" i="87"/>
  <c r="AJ840" i="87"/>
  <c r="AM776" i="87"/>
  <c r="AO776" i="87"/>
  <c r="AL776" i="87"/>
  <c r="AK776" i="87"/>
  <c r="AN776" i="87"/>
  <c r="AI776" i="87"/>
  <c r="AM712" i="87"/>
  <c r="AO712" i="87"/>
  <c r="AJ712" i="87"/>
  <c r="AL712" i="87"/>
  <c r="AN712" i="87"/>
  <c r="AK712" i="87"/>
  <c r="AI712" i="87"/>
  <c r="AJ648" i="87"/>
  <c r="AK648" i="87"/>
  <c r="AM648" i="87"/>
  <c r="AL648" i="87"/>
  <c r="AI648" i="87"/>
  <c r="AO648" i="87"/>
  <c r="AN648" i="87"/>
  <c r="AK584" i="87"/>
  <c r="AL584" i="87"/>
  <c r="AM584" i="87"/>
  <c r="AO584" i="87"/>
  <c r="AI584" i="87"/>
  <c r="AN584" i="87"/>
  <c r="AN953" i="87"/>
  <c r="AM953" i="87"/>
  <c r="AJ953" i="87"/>
  <c r="AK953" i="87"/>
  <c r="AI953" i="87"/>
  <c r="AO953" i="87"/>
  <c r="AL953" i="87"/>
  <c r="AN889" i="87"/>
  <c r="AJ889" i="87"/>
  <c r="AK889" i="87"/>
  <c r="AM889" i="87"/>
  <c r="AI889" i="87"/>
  <c r="AO889" i="87"/>
  <c r="AL889" i="87"/>
  <c r="AN825" i="87"/>
  <c r="AJ825" i="87"/>
  <c r="AK825" i="87"/>
  <c r="AO825" i="87"/>
  <c r="AI825" i="87"/>
  <c r="AM825" i="87"/>
  <c r="AL825" i="87"/>
  <c r="AK761" i="87"/>
  <c r="AN761" i="87"/>
  <c r="AJ761" i="87"/>
  <c r="AM761" i="87"/>
  <c r="AI761" i="87"/>
  <c r="AO761" i="87"/>
  <c r="AL761" i="87"/>
  <c r="AN697" i="87"/>
  <c r="AJ697" i="87"/>
  <c r="AO697" i="87"/>
  <c r="AI697" i="87"/>
  <c r="AM697" i="87"/>
  <c r="AL697" i="87"/>
  <c r="AN633" i="87"/>
  <c r="AJ633" i="87"/>
  <c r="AL633" i="87"/>
  <c r="AK633" i="87"/>
  <c r="AI633" i="87"/>
  <c r="AO633" i="87"/>
  <c r="AM633" i="87"/>
  <c r="AN569" i="87"/>
  <c r="AJ569" i="87"/>
  <c r="AO569" i="87"/>
  <c r="AL569" i="87"/>
  <c r="AI569" i="87"/>
  <c r="AM569" i="87"/>
  <c r="AK569" i="87"/>
  <c r="AN906" i="87"/>
  <c r="AJ906" i="87"/>
  <c r="AO906" i="87"/>
  <c r="AM906" i="87"/>
  <c r="AI906" i="87"/>
  <c r="AN842" i="87"/>
  <c r="AO842" i="87"/>
  <c r="AJ842" i="87"/>
  <c r="AM842" i="87"/>
  <c r="AI842" i="87"/>
  <c r="AL778" i="87"/>
  <c r="AN778" i="87"/>
  <c r="AJ778" i="87"/>
  <c r="AO778" i="87"/>
  <c r="AI778" i="87"/>
  <c r="AM778" i="87"/>
  <c r="AL714" i="87"/>
  <c r="AN714" i="87"/>
  <c r="AO714" i="87"/>
  <c r="AI714" i="87"/>
  <c r="AJ714" i="87"/>
  <c r="AM714" i="87"/>
  <c r="AL650" i="87"/>
  <c r="AM650" i="87"/>
  <c r="AJ650" i="87"/>
  <c r="AN650" i="87"/>
  <c r="AI650" i="87"/>
  <c r="AK650" i="87"/>
  <c r="AO650" i="87"/>
  <c r="AL586" i="87"/>
  <c r="AJ586" i="87"/>
  <c r="AM586" i="87"/>
  <c r="AN586" i="87"/>
  <c r="AO586" i="87"/>
  <c r="AI586" i="87"/>
  <c r="AK586" i="87"/>
  <c r="AL522" i="87"/>
  <c r="AJ522" i="87"/>
  <c r="AN522" i="87"/>
  <c r="AM522" i="87"/>
  <c r="AI522" i="87"/>
  <c r="AK522" i="87"/>
  <c r="AO522" i="87"/>
  <c r="AO891" i="87"/>
  <c r="AN891" i="87"/>
  <c r="AJ891" i="87"/>
  <c r="AL891" i="87"/>
  <c r="AM891" i="87"/>
  <c r="AI891" i="87"/>
  <c r="AK891" i="87"/>
  <c r="AO827" i="87"/>
  <c r="AN827" i="87"/>
  <c r="AL827" i="87"/>
  <c r="AM827" i="87"/>
  <c r="AI827" i="87"/>
  <c r="AJ827" i="87"/>
  <c r="AK827" i="87"/>
  <c r="AO763" i="87"/>
  <c r="AM763" i="87"/>
  <c r="AN763" i="87"/>
  <c r="AL763" i="87"/>
  <c r="AJ763" i="87"/>
  <c r="AI763" i="87"/>
  <c r="AK763" i="87"/>
  <c r="AM699" i="87"/>
  <c r="AO699" i="87"/>
  <c r="AN699" i="87"/>
  <c r="AJ699" i="87"/>
  <c r="AI699" i="87"/>
  <c r="AL699" i="87"/>
  <c r="AK699" i="87"/>
  <c r="AK635" i="87"/>
  <c r="AO635" i="87"/>
  <c r="AL635" i="87"/>
  <c r="AI635" i="87"/>
  <c r="AN635" i="87"/>
  <c r="AJ635" i="87"/>
  <c r="AM635" i="87"/>
  <c r="AO571" i="87"/>
  <c r="AL571" i="87"/>
  <c r="AJ571" i="87"/>
  <c r="AN571" i="87"/>
  <c r="AK571" i="87"/>
  <c r="AI571" i="87"/>
  <c r="AM571" i="87"/>
  <c r="AL507" i="87"/>
  <c r="AJ507" i="87"/>
  <c r="AI507" i="87"/>
  <c r="AM507" i="87"/>
  <c r="AN507" i="87"/>
  <c r="AO507" i="87"/>
  <c r="AK507" i="87"/>
  <c r="AI908" i="87"/>
  <c r="AJ908" i="87"/>
  <c r="AK908" i="87"/>
  <c r="AM908" i="87"/>
  <c r="AN908" i="87"/>
  <c r="AL908" i="87"/>
  <c r="AI844" i="87"/>
  <c r="AK844" i="87"/>
  <c r="AM844" i="87"/>
  <c r="AN844" i="87"/>
  <c r="AL844" i="87"/>
  <c r="AJ844" i="87"/>
  <c r="AN780" i="87"/>
  <c r="AI780" i="87"/>
  <c r="AM780" i="87"/>
  <c r="AL780" i="87"/>
  <c r="AJ780" i="87"/>
  <c r="AK780" i="87"/>
  <c r="AI716" i="87"/>
  <c r="AN716" i="87"/>
  <c r="AM716" i="87"/>
  <c r="AJ716" i="87"/>
  <c r="AK716" i="87"/>
  <c r="AL716" i="87"/>
  <c r="AM652" i="87"/>
  <c r="AK652" i="87"/>
  <c r="AJ652" i="87"/>
  <c r="AI652" i="87"/>
  <c r="AL652" i="87"/>
  <c r="AN652" i="87"/>
  <c r="AO652" i="87"/>
  <c r="AM588" i="87"/>
  <c r="AK588" i="87"/>
  <c r="AJ588" i="87"/>
  <c r="AN588" i="87"/>
  <c r="AO588" i="87"/>
  <c r="AL588" i="87"/>
  <c r="AK925" i="87"/>
  <c r="AI925" i="87"/>
  <c r="AN925" i="87"/>
  <c r="AO925" i="87"/>
  <c r="AM925" i="87"/>
  <c r="AJ925" i="87"/>
  <c r="AK861" i="87"/>
  <c r="AI861" i="87"/>
  <c r="AJ861" i="87"/>
  <c r="AN861" i="87"/>
  <c r="AO861" i="87"/>
  <c r="AL861" i="87"/>
  <c r="AM861" i="87"/>
  <c r="AK797" i="87"/>
  <c r="AI797" i="87"/>
  <c r="AN797" i="87"/>
  <c r="AO797" i="87"/>
  <c r="AL797" i="87"/>
  <c r="AM797" i="87"/>
  <c r="AJ797" i="87"/>
  <c r="AK733" i="87"/>
  <c r="AO733" i="87"/>
  <c r="AI733" i="87"/>
  <c r="AJ733" i="87"/>
  <c r="AN733" i="87"/>
  <c r="AM733" i="87"/>
  <c r="AO669" i="87"/>
  <c r="AM669" i="87"/>
  <c r="AI669" i="87"/>
  <c r="AJ669" i="87"/>
  <c r="AL669" i="87"/>
  <c r="AN669" i="87"/>
  <c r="AO605" i="87"/>
  <c r="AI605" i="87"/>
  <c r="AM605" i="87"/>
  <c r="AJ605" i="87"/>
  <c r="AL605" i="87"/>
  <c r="AN605" i="87"/>
  <c r="AK605" i="87"/>
  <c r="AJ902" i="87"/>
  <c r="AK902" i="87"/>
  <c r="AM902" i="87"/>
  <c r="AO902" i="87"/>
  <c r="AL902" i="87"/>
  <c r="AJ838" i="87"/>
  <c r="AL838" i="87"/>
  <c r="AM838" i="87"/>
  <c r="AO838" i="87"/>
  <c r="AK838" i="87"/>
  <c r="AJ774" i="87"/>
  <c r="AK774" i="87"/>
  <c r="AM774" i="87"/>
  <c r="AL774" i="87"/>
  <c r="AO774" i="87"/>
  <c r="AJ710" i="87"/>
  <c r="AL710" i="87"/>
  <c r="AM710" i="87"/>
  <c r="AI710" i="87"/>
  <c r="AO710" i="87"/>
  <c r="AK710" i="87"/>
  <c r="AN646" i="87"/>
  <c r="AJ646" i="87"/>
  <c r="AL646" i="87"/>
  <c r="AK646" i="87"/>
  <c r="AI646" i="87"/>
  <c r="AJ582" i="87"/>
  <c r="AK582" i="87"/>
  <c r="AN582" i="87"/>
  <c r="AM582" i="87"/>
  <c r="AO582" i="87"/>
  <c r="AL582" i="87"/>
  <c r="AJ518" i="87"/>
  <c r="AK518" i="87"/>
  <c r="AM518" i="87"/>
  <c r="AO518" i="87"/>
  <c r="AL518" i="87"/>
  <c r="AN518" i="87"/>
  <c r="AI518" i="87"/>
  <c r="AM879" i="87"/>
  <c r="AK879" i="87"/>
  <c r="AL879" i="87"/>
  <c r="AO879" i="87"/>
  <c r="AJ879" i="87"/>
  <c r="AM815" i="87"/>
  <c r="AK815" i="87"/>
  <c r="AO815" i="87"/>
  <c r="AL815" i="87"/>
  <c r="AN815" i="87"/>
  <c r="AJ815" i="87"/>
  <c r="AI751" i="87"/>
  <c r="AM751" i="87"/>
  <c r="AK751" i="87"/>
  <c r="AL751" i="87"/>
  <c r="AN751" i="87"/>
  <c r="AO751" i="87"/>
  <c r="AJ751" i="87"/>
  <c r="AM687" i="87"/>
  <c r="AK687" i="87"/>
  <c r="AN687" i="87"/>
  <c r="AO687" i="87"/>
  <c r="AI687" i="87"/>
  <c r="AL687" i="87"/>
  <c r="AJ687" i="87"/>
  <c r="AL623" i="87"/>
  <c r="AJ623" i="87"/>
  <c r="AN623" i="87"/>
  <c r="AI623" i="87"/>
  <c r="AO623" i="87"/>
  <c r="AM623" i="87"/>
  <c r="AK623" i="87"/>
  <c r="AL559" i="87"/>
  <c r="AN559" i="87"/>
  <c r="AJ559" i="87"/>
  <c r="AM559" i="87"/>
  <c r="AO559" i="87"/>
  <c r="AJ512" i="87"/>
  <c r="AK512" i="87"/>
  <c r="AL512" i="87"/>
  <c r="AI512" i="87"/>
  <c r="AM512" i="87"/>
  <c r="AO512" i="87"/>
  <c r="AN512" i="87"/>
  <c r="AL448" i="87"/>
  <c r="AK448" i="87"/>
  <c r="AM448" i="87"/>
  <c r="AO448" i="87"/>
  <c r="AJ448" i="87"/>
  <c r="AI448" i="87"/>
  <c r="AL384" i="87"/>
  <c r="AK384" i="87"/>
  <c r="AM384" i="87"/>
  <c r="AI384" i="87"/>
  <c r="AN384" i="87"/>
  <c r="AO384" i="87"/>
  <c r="AJ384" i="87"/>
  <c r="AM320" i="87"/>
  <c r="AK320" i="87"/>
  <c r="AI320" i="87"/>
  <c r="AO320" i="87"/>
  <c r="AJ320" i="87"/>
  <c r="AN320" i="87"/>
  <c r="AL320" i="87"/>
  <c r="AM256" i="87"/>
  <c r="AI256" i="87"/>
  <c r="AK256" i="87"/>
  <c r="AO256" i="87"/>
  <c r="AN256" i="87"/>
  <c r="AL256" i="87"/>
  <c r="AJ256" i="87"/>
  <c r="AI192" i="87"/>
  <c r="AO192" i="87"/>
  <c r="AK192" i="87"/>
  <c r="AN192" i="87"/>
  <c r="AJ192" i="87"/>
  <c r="AL192" i="87"/>
  <c r="AM192" i="87"/>
  <c r="AO128" i="87"/>
  <c r="AN128" i="87"/>
  <c r="AK128" i="87"/>
  <c r="AJ128" i="87"/>
  <c r="AL128" i="87"/>
  <c r="AM128" i="87"/>
  <c r="AI128" i="87"/>
  <c r="AK473" i="87"/>
  <c r="AO473" i="87"/>
  <c r="AI473" i="87"/>
  <c r="AL473" i="87"/>
  <c r="AM473" i="87"/>
  <c r="AN473" i="87"/>
  <c r="AJ473" i="87"/>
  <c r="AK409" i="87"/>
  <c r="AO409" i="87"/>
  <c r="AM409" i="87"/>
  <c r="AI409" i="87"/>
  <c r="AN409" i="87"/>
  <c r="AJ409" i="87"/>
  <c r="AK345" i="87"/>
  <c r="AM345" i="87"/>
  <c r="AI345" i="87"/>
  <c r="AJ345" i="87"/>
  <c r="AN345" i="87"/>
  <c r="AO345" i="87"/>
  <c r="AL345" i="87"/>
  <c r="AK281" i="87"/>
  <c r="AM281" i="87"/>
  <c r="AI281" i="87"/>
  <c r="AN281" i="87"/>
  <c r="AL281" i="87"/>
  <c r="AJ281" i="87"/>
  <c r="AK217" i="87"/>
  <c r="AM217" i="87"/>
  <c r="AI217" i="87"/>
  <c r="AN217" i="87"/>
  <c r="AJ217" i="87"/>
  <c r="AO217" i="87"/>
  <c r="AL217" i="87"/>
  <c r="AK153" i="87"/>
  <c r="AN153" i="87"/>
  <c r="AJ153" i="87"/>
  <c r="AI153" i="87"/>
  <c r="AO153" i="87"/>
  <c r="AM153" i="87"/>
  <c r="AL153" i="87"/>
  <c r="AJ466" i="87"/>
  <c r="AO466" i="87"/>
  <c r="AM466" i="87"/>
  <c r="AI466" i="87"/>
  <c r="AK466" i="87"/>
  <c r="AL466" i="87"/>
  <c r="AN466" i="87"/>
  <c r="AJ402" i="87"/>
  <c r="AO402" i="87"/>
  <c r="AI402" i="87"/>
  <c r="AK402" i="87"/>
  <c r="AM402" i="87"/>
  <c r="AN402" i="87"/>
  <c r="AL402" i="87"/>
  <c r="AJ338" i="87"/>
  <c r="AI338" i="87"/>
  <c r="AK338" i="87"/>
  <c r="AM338" i="87"/>
  <c r="AL338" i="87"/>
  <c r="AN338" i="87"/>
  <c r="AO338" i="87"/>
  <c r="AJ274" i="87"/>
  <c r="AM274" i="87"/>
  <c r="AL274" i="87"/>
  <c r="AN274" i="87"/>
  <c r="AO274" i="87"/>
  <c r="AI274" i="87"/>
  <c r="AK274" i="87"/>
  <c r="AJ210" i="87"/>
  <c r="AL210" i="87"/>
  <c r="AM210" i="87"/>
  <c r="AN210" i="87"/>
  <c r="AO210" i="87"/>
  <c r="AI210" i="87"/>
  <c r="AK210" i="87"/>
  <c r="AJ146" i="87"/>
  <c r="AL146" i="87"/>
  <c r="AM146" i="87"/>
  <c r="AN146" i="87"/>
  <c r="AI146" i="87"/>
  <c r="AK146" i="87"/>
  <c r="AO146" i="87"/>
  <c r="AJ82" i="87"/>
  <c r="AN82" i="87"/>
  <c r="AM82" i="87"/>
  <c r="AO82" i="87"/>
  <c r="AI82" i="87"/>
  <c r="AK82" i="87"/>
  <c r="AL451" i="87"/>
  <c r="AI451" i="87"/>
  <c r="AM451" i="87"/>
  <c r="AK451" i="87"/>
  <c r="AO451" i="87"/>
  <c r="AJ451" i="87"/>
  <c r="AN451" i="87"/>
  <c r="AL387" i="87"/>
  <c r="AM387" i="87"/>
  <c r="AK387" i="87"/>
  <c r="AO387" i="87"/>
  <c r="AJ387" i="87"/>
  <c r="AI387" i="87"/>
  <c r="AL323" i="87"/>
  <c r="AM323" i="87"/>
  <c r="AK323" i="87"/>
  <c r="AO323" i="87"/>
  <c r="AJ323" i="87"/>
  <c r="AN323" i="87"/>
  <c r="AI323" i="87"/>
  <c r="AL259" i="87"/>
  <c r="AK259" i="87"/>
  <c r="AO259" i="87"/>
  <c r="AI259" i="87"/>
  <c r="AJ259" i="87"/>
  <c r="AM259" i="87"/>
  <c r="AN259" i="87"/>
  <c r="AL195" i="87"/>
  <c r="AO195" i="87"/>
  <c r="AJ195" i="87"/>
  <c r="AN195" i="87"/>
  <c r="AK195" i="87"/>
  <c r="AI195" i="87"/>
  <c r="AL131" i="87"/>
  <c r="AJ131" i="87"/>
  <c r="AI131" i="87"/>
  <c r="AM131" i="87"/>
  <c r="AK131" i="87"/>
  <c r="AN131" i="87"/>
  <c r="AO131" i="87"/>
  <c r="AI564" i="87"/>
  <c r="AN564" i="87"/>
  <c r="AL564" i="87"/>
  <c r="AK564" i="87"/>
  <c r="AM564" i="87"/>
  <c r="AJ564" i="87"/>
  <c r="AO564" i="87"/>
  <c r="AI500" i="87"/>
  <c r="AN500" i="87"/>
  <c r="AL500" i="87"/>
  <c r="AJ500" i="87"/>
  <c r="AK500" i="87"/>
  <c r="AM500" i="87"/>
  <c r="AO500" i="87"/>
  <c r="AI436" i="87"/>
  <c r="AN436" i="87"/>
  <c r="AL436" i="87"/>
  <c r="AK436" i="87"/>
  <c r="AM436" i="87"/>
  <c r="AO436" i="87"/>
  <c r="AJ436" i="87"/>
  <c r="AI372" i="87"/>
  <c r="AN372" i="87"/>
  <c r="AK372" i="87"/>
  <c r="AM372" i="87"/>
  <c r="AJ372" i="87"/>
  <c r="AL372" i="87"/>
  <c r="AO372" i="87"/>
  <c r="AI308" i="87"/>
  <c r="AN308" i="87"/>
  <c r="AK308" i="87"/>
  <c r="AM308" i="87"/>
  <c r="AJ308" i="87"/>
  <c r="AL308" i="87"/>
  <c r="AO308" i="87"/>
  <c r="AI244" i="87"/>
  <c r="AN244" i="87"/>
  <c r="AK244" i="87"/>
  <c r="AM244" i="87"/>
  <c r="AJ244" i="87"/>
  <c r="AL244" i="87"/>
  <c r="AO244" i="87"/>
  <c r="AI180" i="87"/>
  <c r="AN180" i="87"/>
  <c r="AJ180" i="87"/>
  <c r="AL180" i="87"/>
  <c r="AK180" i="87"/>
  <c r="AM180" i="87"/>
  <c r="AO180" i="87"/>
  <c r="AJ549" i="87"/>
  <c r="AL549" i="87"/>
  <c r="AN549" i="87"/>
  <c r="AK549" i="87"/>
  <c r="AO549" i="87"/>
  <c r="AM549" i="87"/>
  <c r="AI549" i="87"/>
  <c r="AL485" i="87"/>
  <c r="AN485" i="87"/>
  <c r="AK485" i="87"/>
  <c r="AI485" i="87"/>
  <c r="AM485" i="87"/>
  <c r="AJ485" i="87"/>
  <c r="AO485" i="87"/>
  <c r="AL421" i="87"/>
  <c r="AN421" i="87"/>
  <c r="AK421" i="87"/>
  <c r="AO421" i="87"/>
  <c r="AM421" i="87"/>
  <c r="AK357" i="87"/>
  <c r="AO357" i="87"/>
  <c r="AI357" i="87"/>
  <c r="AM357" i="87"/>
  <c r="AJ357" i="87"/>
  <c r="AL357" i="87"/>
  <c r="AN357" i="87"/>
  <c r="AO293" i="87"/>
  <c r="AI293" i="87"/>
  <c r="AM293" i="87"/>
  <c r="AJ293" i="87"/>
  <c r="AL293" i="87"/>
  <c r="AN293" i="87"/>
  <c r="AK293" i="87"/>
  <c r="AO229" i="87"/>
  <c r="AI229" i="87"/>
  <c r="AM229" i="87"/>
  <c r="AJ229" i="87"/>
  <c r="AL229" i="87"/>
  <c r="AN229" i="87"/>
  <c r="AK229" i="87"/>
  <c r="AI165" i="87"/>
  <c r="AM165" i="87"/>
  <c r="AJ165" i="87"/>
  <c r="AK165" i="87"/>
  <c r="AL165" i="87"/>
  <c r="AN165" i="87"/>
  <c r="AJ470" i="87"/>
  <c r="AN470" i="87"/>
  <c r="AO470" i="87"/>
  <c r="AI470" i="87"/>
  <c r="AK470" i="87"/>
  <c r="AM470" i="87"/>
  <c r="AL470" i="87"/>
  <c r="AJ406" i="87"/>
  <c r="AN406" i="87"/>
  <c r="AK406" i="87"/>
  <c r="AM406" i="87"/>
  <c r="AO406" i="87"/>
  <c r="AL406" i="87"/>
  <c r="AI406" i="87"/>
  <c r="AJ342" i="87"/>
  <c r="AN342" i="87"/>
  <c r="AK342" i="87"/>
  <c r="AO342" i="87"/>
  <c r="AL342" i="87"/>
  <c r="AM342" i="87"/>
  <c r="AI342" i="87"/>
  <c r="AK278" i="87"/>
  <c r="AO278" i="87"/>
  <c r="AM278" i="87"/>
  <c r="AI278" i="87"/>
  <c r="AN278" i="87"/>
  <c r="AL278" i="87"/>
  <c r="AK214" i="87"/>
  <c r="AO214" i="87"/>
  <c r="AM214" i="87"/>
  <c r="AL214" i="87"/>
  <c r="AN214" i="87"/>
  <c r="AJ214" i="87"/>
  <c r="AI214" i="87"/>
  <c r="AO150" i="87"/>
  <c r="AM150" i="87"/>
  <c r="AL150" i="87"/>
  <c r="AJ150" i="87"/>
  <c r="AN150" i="87"/>
  <c r="AI150" i="87"/>
  <c r="AK150" i="87"/>
  <c r="AM86" i="87"/>
  <c r="AL86" i="87"/>
  <c r="AI86" i="87"/>
  <c r="AN86" i="87"/>
  <c r="AI455" i="87"/>
  <c r="AL455" i="87"/>
  <c r="AN455" i="87"/>
  <c r="AM455" i="87"/>
  <c r="AO455" i="87"/>
  <c r="AK455" i="87"/>
  <c r="AJ455" i="87"/>
  <c r="AI391" i="87"/>
  <c r="AN391" i="87"/>
  <c r="AM391" i="87"/>
  <c r="AK391" i="87"/>
  <c r="AJ391" i="87"/>
  <c r="AO391" i="87"/>
  <c r="AI327" i="87"/>
  <c r="AN327" i="87"/>
  <c r="AM327" i="87"/>
  <c r="AO327" i="87"/>
  <c r="AK327" i="87"/>
  <c r="AL327" i="87"/>
  <c r="AJ327" i="87"/>
  <c r="AI263" i="87"/>
  <c r="AM263" i="87"/>
  <c r="AK263" i="87"/>
  <c r="AL263" i="87"/>
  <c r="AO263" i="87"/>
  <c r="AN263" i="87"/>
  <c r="AI199" i="87"/>
  <c r="AK199" i="87"/>
  <c r="AO199" i="87"/>
  <c r="AM199" i="87"/>
  <c r="AJ199" i="87"/>
  <c r="AI135" i="87"/>
  <c r="AK135" i="87"/>
  <c r="AO135" i="87"/>
  <c r="AL135" i="87"/>
  <c r="AN135" i="87"/>
  <c r="AM135" i="87"/>
  <c r="AJ135" i="87"/>
  <c r="AL112" i="87"/>
  <c r="AM112" i="87"/>
  <c r="AI112" i="87"/>
  <c r="AK112" i="87"/>
  <c r="AN112" i="87"/>
  <c r="AO112" i="87"/>
  <c r="AM48" i="87"/>
  <c r="AI48" i="87"/>
  <c r="AO48" i="87"/>
  <c r="AK48" i="87"/>
  <c r="AJ48" i="87"/>
  <c r="AN48" i="87"/>
  <c r="AL48" i="87"/>
  <c r="AO105" i="87"/>
  <c r="AK105" i="87"/>
  <c r="AI105" i="87"/>
  <c r="AM105" i="87"/>
  <c r="AN105" i="87"/>
  <c r="AJ105" i="87"/>
  <c r="AL105" i="87"/>
  <c r="AO41" i="87"/>
  <c r="AK41" i="87"/>
  <c r="AI41" i="87"/>
  <c r="AM41" i="87"/>
  <c r="AL41" i="87"/>
  <c r="AJ41" i="87"/>
  <c r="AN41" i="87"/>
  <c r="AN42" i="87"/>
  <c r="AO42" i="87"/>
  <c r="AI42" i="87"/>
  <c r="AL42" i="87"/>
  <c r="AJ42" i="87"/>
  <c r="AK42" i="87"/>
  <c r="AM42" i="87"/>
  <c r="AM43" i="87"/>
  <c r="AO43" i="87"/>
  <c r="AK43" i="87"/>
  <c r="AJ43" i="87"/>
  <c r="AL43" i="87"/>
  <c r="AI43" i="87"/>
  <c r="AJ124" i="87"/>
  <c r="AK124" i="87"/>
  <c r="AN124" i="87"/>
  <c r="AL124" i="87"/>
  <c r="AI124" i="87"/>
  <c r="AM124" i="87"/>
  <c r="AO124" i="87"/>
  <c r="AJ60" i="87"/>
  <c r="AK60" i="87"/>
  <c r="AL60" i="87"/>
  <c r="AI60" i="87"/>
  <c r="AM60" i="87"/>
  <c r="AN60" i="87"/>
  <c r="AO60" i="87"/>
  <c r="AJ141" i="87"/>
  <c r="AN141" i="87"/>
  <c r="AL141" i="87"/>
  <c r="AK141" i="87"/>
  <c r="AO141" i="87"/>
  <c r="AM141" i="87"/>
  <c r="AN77" i="87"/>
  <c r="AL77" i="87"/>
  <c r="AK77" i="87"/>
  <c r="AI77" i="87"/>
  <c r="AM77" i="87"/>
  <c r="AJ77" i="87"/>
  <c r="AO77" i="87"/>
  <c r="AL13" i="87"/>
  <c r="AK13" i="87"/>
  <c r="AO13" i="87"/>
  <c r="AM13" i="87"/>
  <c r="AI13" i="87"/>
  <c r="AJ13" i="87"/>
  <c r="AN13" i="87"/>
  <c r="AO30" i="87"/>
  <c r="AJ30" i="87"/>
  <c r="AN30" i="87"/>
  <c r="AK30" i="87"/>
  <c r="AI30" i="87"/>
  <c r="AM30" i="87"/>
  <c r="AL47" i="87"/>
  <c r="AN47" i="87"/>
  <c r="AJ47" i="87"/>
  <c r="AM47" i="87"/>
  <c r="AO47" i="87"/>
  <c r="AK47" i="87"/>
  <c r="AI47" i="87"/>
  <c r="AJ1792" i="87"/>
  <c r="AI1783" i="87"/>
  <c r="AO1773" i="87"/>
  <c r="AN1764" i="87"/>
  <c r="AM1755" i="87"/>
  <c r="AL1746" i="87"/>
  <c r="AK1737" i="87"/>
  <c r="AJ1728" i="87"/>
  <c r="AI1719" i="87"/>
  <c r="AO1709" i="87"/>
  <c r="AN1700" i="87"/>
  <c r="AM1691" i="87"/>
  <c r="AL1682" i="87"/>
  <c r="AK1673" i="87"/>
  <c r="AJ1664" i="87"/>
  <c r="AO1798" i="87"/>
  <c r="AN1789" i="87"/>
  <c r="AM1780" i="87"/>
  <c r="AL1771" i="87"/>
  <c r="AK1762" i="87"/>
  <c r="AJ1753" i="87"/>
  <c r="AI1744" i="87"/>
  <c r="AO1734" i="87"/>
  <c r="AN1725" i="87"/>
  <c r="AM1716" i="87"/>
  <c r="AL1707" i="87"/>
  <c r="AK1698" i="87"/>
  <c r="AJ1689" i="87"/>
  <c r="AI1680" i="87"/>
  <c r="AO1670" i="87"/>
  <c r="AN1661" i="87"/>
  <c r="AM1652" i="87"/>
  <c r="AL1643" i="87"/>
  <c r="AK1634" i="87"/>
  <c r="AJ1625" i="87"/>
  <c r="AI1616" i="87"/>
  <c r="AO1606" i="87"/>
  <c r="AN1597" i="87"/>
  <c r="AM1588" i="87"/>
  <c r="AL1579" i="87"/>
  <c r="AK1570" i="87"/>
  <c r="AJ1561" i="87"/>
  <c r="AI1552" i="87"/>
  <c r="AO1542" i="87"/>
  <c r="AN1533" i="87"/>
  <c r="AM1524" i="87"/>
  <c r="AL1515" i="87"/>
  <c r="AK1506" i="87"/>
  <c r="AJ1497" i="87"/>
  <c r="AI1488" i="87"/>
  <c r="AO1478" i="87"/>
  <c r="AN1469" i="87"/>
  <c r="AM1460" i="87"/>
  <c r="AL1796" i="87"/>
  <c r="AK1787" i="87"/>
  <c r="AJ1778" i="87"/>
  <c r="AI1769" i="87"/>
  <c r="AO1759" i="87"/>
  <c r="AN1750" i="87"/>
  <c r="AM1741" i="87"/>
  <c r="AL1732" i="87"/>
  <c r="AK1723" i="87"/>
  <c r="AJ1714" i="87"/>
  <c r="AI1705" i="87"/>
  <c r="AO1695" i="87"/>
  <c r="AN1686" i="87"/>
  <c r="AM1677" i="87"/>
  <c r="AL1668" i="87"/>
  <c r="AK1659" i="87"/>
  <c r="AJ1650" i="87"/>
  <c r="AI1641" i="87"/>
  <c r="AO1631" i="87"/>
  <c r="AN1622" i="87"/>
  <c r="AM1613" i="87"/>
  <c r="AL1604" i="87"/>
  <c r="AK1595" i="87"/>
  <c r="AJ1586" i="87"/>
  <c r="AI1577" i="87"/>
  <c r="AO1567" i="87"/>
  <c r="AN1558" i="87"/>
  <c r="AM1549" i="87"/>
  <c r="AL1540" i="87"/>
  <c r="AK1531" i="87"/>
  <c r="AJ1522" i="87"/>
  <c r="AI1513" i="87"/>
  <c r="AO1503" i="87"/>
  <c r="AN1494" i="87"/>
  <c r="AM1485" i="87"/>
  <c r="AL1476" i="87"/>
  <c r="AK1467" i="87"/>
  <c r="AJ1458" i="87"/>
  <c r="AO1792" i="87"/>
  <c r="AN1783" i="87"/>
  <c r="AM1774" i="87"/>
  <c r="AL1765" i="87"/>
  <c r="AK1756" i="87"/>
  <c r="AJ1747" i="87"/>
  <c r="AI1738" i="87"/>
  <c r="AO1728" i="87"/>
  <c r="AN1719" i="87"/>
  <c r="AM1710" i="87"/>
  <c r="AL1701" i="87"/>
  <c r="AK1692" i="87"/>
  <c r="AJ1683" i="87"/>
  <c r="AI1674" i="87"/>
  <c r="AO1664" i="87"/>
  <c r="AN1655" i="87"/>
  <c r="AM1646" i="87"/>
  <c r="AL1637" i="87"/>
  <c r="AK1628" i="87"/>
  <c r="AJ1619" i="87"/>
  <c r="AI1610" i="87"/>
  <c r="AO1600" i="87"/>
  <c r="AN1591" i="87"/>
  <c r="AM1582" i="87"/>
  <c r="AL1573" i="87"/>
  <c r="AK1564" i="87"/>
  <c r="AJ1555" i="87"/>
  <c r="AI1546" i="87"/>
  <c r="AO1536" i="87"/>
  <c r="AN1527" i="87"/>
  <c r="AM1518" i="87"/>
  <c r="AL1509" i="87"/>
  <c r="AK1500" i="87"/>
  <c r="AJ1491" i="87"/>
  <c r="AI1482" i="87"/>
  <c r="AO1472" i="87"/>
  <c r="AN1463" i="87"/>
  <c r="AL1798" i="87"/>
  <c r="AK1789" i="87"/>
  <c r="AJ1780" i="87"/>
  <c r="AI1771" i="87"/>
  <c r="AO1761" i="87"/>
  <c r="AN1752" i="87"/>
  <c r="AM1743" i="87"/>
  <c r="AL1734" i="87"/>
  <c r="AK1725" i="87"/>
  <c r="AJ1716" i="87"/>
  <c r="AI1707" i="87"/>
  <c r="AO1697" i="87"/>
  <c r="AN1688" i="87"/>
  <c r="AM1679" i="87"/>
  <c r="AL1670" i="87"/>
  <c r="AK1661" i="87"/>
  <c r="AJ1652" i="87"/>
  <c r="AI1643" i="87"/>
  <c r="AO1633" i="87"/>
  <c r="AN1624" i="87"/>
  <c r="AM1615" i="87"/>
  <c r="AL1606" i="87"/>
  <c r="AK1597" i="87"/>
  <c r="AJ1588" i="87"/>
  <c r="AI1579" i="87"/>
  <c r="AO1569" i="87"/>
  <c r="AN1560" i="87"/>
  <c r="AM1551" i="87"/>
  <c r="AL1542" i="87"/>
  <c r="AK1533" i="87"/>
  <c r="AJ1524" i="87"/>
  <c r="AI1515" i="87"/>
  <c r="AO1505" i="87"/>
  <c r="AN1496" i="87"/>
  <c r="AM1487" i="87"/>
  <c r="AL1478" i="87"/>
  <c r="AK1469" i="87"/>
  <c r="AK1798" i="87"/>
  <c r="AJ1789" i="87"/>
  <c r="AI1780" i="87"/>
  <c r="AO1770" i="87"/>
  <c r="AN1761" i="87"/>
  <c r="AM1752" i="87"/>
  <c r="AL1743" i="87"/>
  <c r="AK1734" i="87"/>
  <c r="AJ1725" i="87"/>
  <c r="AI1716" i="87"/>
  <c r="AO1706" i="87"/>
  <c r="AN1697" i="87"/>
  <c r="AM1688" i="87"/>
  <c r="AL1679" i="87"/>
  <c r="AK1670" i="87"/>
  <c r="AJ1661" i="87"/>
  <c r="AI1652" i="87"/>
  <c r="AO1642" i="87"/>
  <c r="AN1633" i="87"/>
  <c r="AM1624" i="87"/>
  <c r="AL1615" i="87"/>
  <c r="AK1606" i="87"/>
  <c r="AJ1597" i="87"/>
  <c r="AI1588" i="87"/>
  <c r="AO1578" i="87"/>
  <c r="AN1569" i="87"/>
  <c r="AM1560" i="87"/>
  <c r="AL1551" i="87"/>
  <c r="AK1542" i="87"/>
  <c r="AJ1533" i="87"/>
  <c r="AI1524" i="87"/>
  <c r="AO1514" i="87"/>
  <c r="AN1505" i="87"/>
  <c r="AM1496" i="87"/>
  <c r="AL1487" i="87"/>
  <c r="AK1478" i="87"/>
  <c r="AJ1469" i="87"/>
  <c r="AI1460" i="87"/>
  <c r="AJ1790" i="87"/>
  <c r="AI1781" i="87"/>
  <c r="AO1771" i="87"/>
  <c r="AN1762" i="87"/>
  <c r="AM1753" i="87"/>
  <c r="AL1744" i="87"/>
  <c r="AK1735" i="87"/>
  <c r="AJ1726" i="87"/>
  <c r="AI1717" i="87"/>
  <c r="AO1707" i="87"/>
  <c r="AN1698" i="87"/>
  <c r="AM1689" i="87"/>
  <c r="AL1680" i="87"/>
  <c r="AK1671" i="87"/>
  <c r="AJ1662" i="87"/>
  <c r="AI1653" i="87"/>
  <c r="AO1643" i="87"/>
  <c r="AN1634" i="87"/>
  <c r="AM1625" i="87"/>
  <c r="AL1616" i="87"/>
  <c r="AK1607" i="87"/>
  <c r="AJ1598" i="87"/>
  <c r="AI1589" i="87"/>
  <c r="AO1579" i="87"/>
  <c r="AN1570" i="87"/>
  <c r="AM1561" i="87"/>
  <c r="AL1552" i="87"/>
  <c r="AK1543" i="87"/>
  <c r="AJ1534" i="87"/>
  <c r="AI1525" i="87"/>
  <c r="AO1515" i="87"/>
  <c r="AN1506" i="87"/>
  <c r="AM1497" i="87"/>
  <c r="AL1488" i="87"/>
  <c r="AK1479" i="87"/>
  <c r="AJ1470" i="87"/>
  <c r="AI1461" i="87"/>
  <c r="AO1451" i="87"/>
  <c r="AN1442" i="87"/>
  <c r="AO1796" i="87"/>
  <c r="AN1787" i="87"/>
  <c r="AM1778" i="87"/>
  <c r="AL1769" i="87"/>
  <c r="AK1760" i="87"/>
  <c r="AJ1751" i="87"/>
  <c r="AI1742" i="87"/>
  <c r="AO1732" i="87"/>
  <c r="AN1723" i="87"/>
  <c r="AM1714" i="87"/>
  <c r="AL1705" i="87"/>
  <c r="AK1696" i="87"/>
  <c r="AJ1687" i="87"/>
  <c r="AI1678" i="87"/>
  <c r="AO1668" i="87"/>
  <c r="AN1659" i="87"/>
  <c r="AM1650" i="87"/>
  <c r="AL1641" i="87"/>
  <c r="AK1632" i="87"/>
  <c r="AJ1623" i="87"/>
  <c r="AI1614" i="87"/>
  <c r="AO1604" i="87"/>
  <c r="AN1595" i="87"/>
  <c r="AM1586" i="87"/>
  <c r="AL1577" i="87"/>
  <c r="AK1568" i="87"/>
  <c r="AJ1559" i="87"/>
  <c r="AI1550" i="87"/>
  <c r="AO1540" i="87"/>
  <c r="AN1531" i="87"/>
  <c r="AM1522" i="87"/>
  <c r="AL1513" i="87"/>
  <c r="AK1504" i="87"/>
  <c r="AJ1495" i="87"/>
  <c r="AI1486" i="87"/>
  <c r="AO1476" i="87"/>
  <c r="AN1467" i="87"/>
  <c r="AM1458" i="87"/>
  <c r="AL1449" i="87"/>
  <c r="AK1440" i="87"/>
  <c r="AJ1431" i="87"/>
  <c r="AI1422" i="87"/>
  <c r="AO1412" i="87"/>
  <c r="AN1403" i="87"/>
  <c r="AM1394" i="87"/>
  <c r="AL1385" i="87"/>
  <c r="AK1376" i="87"/>
  <c r="AJ1367" i="87"/>
  <c r="AI1358" i="87"/>
  <c r="AO1348" i="87"/>
  <c r="AN1339" i="87"/>
  <c r="AM1330" i="87"/>
  <c r="AL1321" i="87"/>
  <c r="AK1312" i="87"/>
  <c r="AJ1303" i="87"/>
  <c r="AI1294" i="87"/>
  <c r="AO1284" i="87"/>
  <c r="AN1275" i="87"/>
  <c r="AM1266" i="87"/>
  <c r="AL1257" i="87"/>
  <c r="AK1248" i="87"/>
  <c r="AJ1239" i="87"/>
  <c r="AI1230" i="87"/>
  <c r="AO1220" i="87"/>
  <c r="AN1211" i="87"/>
  <c r="AM1202" i="87"/>
  <c r="AK1184" i="87"/>
  <c r="AJ1175" i="87"/>
  <c r="AI1166" i="87"/>
  <c r="AN1147" i="87"/>
  <c r="AM1138" i="87"/>
  <c r="AK1120" i="87"/>
  <c r="AJ1111" i="87"/>
  <c r="AI1102" i="87"/>
  <c r="AO1092" i="87"/>
  <c r="AN1083" i="87"/>
  <c r="AM1074" i="87"/>
  <c r="AL1065" i="87"/>
  <c r="AN1652" i="87"/>
  <c r="AM1643" i="87"/>
  <c r="AL1634" i="87"/>
  <c r="AJ1616" i="87"/>
  <c r="AI1607" i="87"/>
  <c r="AO1597" i="87"/>
  <c r="AN1588" i="87"/>
  <c r="AM1579" i="87"/>
  <c r="AL1570" i="87"/>
  <c r="AJ1552" i="87"/>
  <c r="AI1543" i="87"/>
  <c r="AO1533" i="87"/>
  <c r="AN1524" i="87"/>
  <c r="AM1515" i="87"/>
  <c r="AL1506" i="87"/>
  <c r="AJ1488" i="87"/>
  <c r="AI1479" i="87"/>
  <c r="AO1469" i="87"/>
  <c r="AN1460" i="87"/>
  <c r="AM1451" i="87"/>
  <c r="AL1442" i="87"/>
  <c r="AK1433" i="87"/>
  <c r="AJ1424" i="87"/>
  <c r="AI1415" i="87"/>
  <c r="AO1405" i="87"/>
  <c r="AN1396" i="87"/>
  <c r="AM1387" i="87"/>
  <c r="AL1378" i="87"/>
  <c r="AK1369" i="87"/>
  <c r="AJ1360" i="87"/>
  <c r="AI1351" i="87"/>
  <c r="AN1332" i="87"/>
  <c r="AM1323" i="87"/>
  <c r="AL1314" i="87"/>
  <c r="AK1305" i="87"/>
  <c r="AJ1296" i="87"/>
  <c r="AI1287" i="87"/>
  <c r="AN1268" i="87"/>
  <c r="AM1259" i="87"/>
  <c r="AL1250" i="87"/>
  <c r="AK1241" i="87"/>
  <c r="AI1223" i="87"/>
  <c r="AN1204" i="87"/>
  <c r="AI1448" i="87"/>
  <c r="AO1438" i="87"/>
  <c r="AN1429" i="87"/>
  <c r="AM1420" i="87"/>
  <c r="AL1411" i="87"/>
  <c r="AK1402" i="87"/>
  <c r="AJ1393" i="87"/>
  <c r="AI1384" i="87"/>
  <c r="AO1374" i="87"/>
  <c r="AM1356" i="87"/>
  <c r="AL1347" i="87"/>
  <c r="AK1338" i="87"/>
  <c r="AJ1329" i="87"/>
  <c r="AI1320" i="87"/>
  <c r="AO1310" i="87"/>
  <c r="AN1301" i="87"/>
  <c r="AM1292" i="87"/>
  <c r="AL1283" i="87"/>
  <c r="AK1274" i="87"/>
  <c r="AJ1265" i="87"/>
  <c r="AI1256" i="87"/>
  <c r="AN1237" i="87"/>
  <c r="AM1228" i="87"/>
  <c r="AL1219" i="87"/>
  <c r="AK1210" i="87"/>
  <c r="AJ1201" i="87"/>
  <c r="AI1192" i="87"/>
  <c r="AO1182" i="87"/>
  <c r="AN1173" i="87"/>
  <c r="AM1164" i="87"/>
  <c r="AL1155" i="87"/>
  <c r="AK1146" i="87"/>
  <c r="AI1128" i="87"/>
  <c r="AO1118" i="87"/>
  <c r="AM1100" i="87"/>
  <c r="AL1091" i="87"/>
  <c r="AK1082" i="87"/>
  <c r="AJ1073" i="87"/>
  <c r="AL1444" i="87"/>
  <c r="AK1435" i="87"/>
  <c r="AJ1426" i="87"/>
  <c r="AI1417" i="87"/>
  <c r="AN1398" i="87"/>
  <c r="AL1380" i="87"/>
  <c r="AJ1362" i="87"/>
  <c r="AO1343" i="87"/>
  <c r="AM1325" i="87"/>
  <c r="AO1303" i="87"/>
  <c r="AK1291" i="87"/>
  <c r="AO1279" i="87"/>
  <c r="AK1267" i="87"/>
  <c r="AN1254" i="87"/>
  <c r="AK1243" i="87"/>
  <c r="AN1230" i="87"/>
  <c r="AJ1218" i="87"/>
  <c r="AM1181" i="87"/>
  <c r="AJ1170" i="87"/>
  <c r="AM1157" i="87"/>
  <c r="AI1145" i="87"/>
  <c r="AL1108" i="87"/>
  <c r="AI1097" i="87"/>
  <c r="AL1084" i="87"/>
  <c r="AI1450" i="87"/>
  <c r="AL1437" i="87"/>
  <c r="AO1424" i="87"/>
  <c r="AL1413" i="87"/>
  <c r="AO1400" i="87"/>
  <c r="AK1388" i="87"/>
  <c r="AO1376" i="87"/>
  <c r="AK1364" i="87"/>
  <c r="AN1351" i="87"/>
  <c r="AK1340" i="87"/>
  <c r="AO1312" i="87"/>
  <c r="AM1294" i="87"/>
  <c r="AK1276" i="87"/>
  <c r="AI1258" i="87"/>
  <c r="AN1239" i="87"/>
  <c r="AL1221" i="87"/>
  <c r="AJ1203" i="87"/>
  <c r="AO1184" i="87"/>
  <c r="AM1166" i="87"/>
  <c r="AK1148" i="87"/>
  <c r="AI1130" i="87"/>
  <c r="AN1456" i="87"/>
  <c r="AJ1420" i="87"/>
  <c r="AM1383" i="87"/>
  <c r="AI1347" i="87"/>
  <c r="AL1310" i="87"/>
  <c r="AO1273" i="87"/>
  <c r="AK1237" i="87"/>
  <c r="AN1200" i="87"/>
  <c r="AJ1164" i="87"/>
  <c r="AM1127" i="87"/>
  <c r="AI1091" i="87"/>
  <c r="AO1442" i="87"/>
  <c r="AK1406" i="87"/>
  <c r="AN1369" i="87"/>
  <c r="AJ1333" i="87"/>
  <c r="AL1223" i="87"/>
  <c r="AO1186" i="87"/>
  <c r="AM1433" i="87"/>
  <c r="AI1397" i="87"/>
  <c r="AL1360" i="87"/>
  <c r="AO1323" i="87"/>
  <c r="AN1250" i="87"/>
  <c r="AM1177" i="87"/>
  <c r="AL1104" i="87"/>
  <c r="AK1048" i="87"/>
  <c r="AJ975" i="87"/>
  <c r="AI902" i="87"/>
  <c r="AK744" i="87"/>
  <c r="AJ671" i="87"/>
  <c r="AL842" i="87"/>
  <c r="AM1052" i="87"/>
  <c r="AL979" i="87"/>
  <c r="AK906" i="87"/>
  <c r="AJ833" i="87"/>
  <c r="AJ930" i="87"/>
  <c r="AO783" i="87"/>
  <c r="AN710" i="87"/>
  <c r="AN879" i="87"/>
  <c r="AL781" i="87"/>
  <c r="AM784" i="87"/>
  <c r="AI1037" i="87"/>
  <c r="AN658" i="87"/>
  <c r="AM482" i="87"/>
  <c r="AL289" i="87"/>
  <c r="AK450" i="87"/>
  <c r="AM228" i="87"/>
  <c r="AK669" i="87"/>
  <c r="AN448" i="87"/>
  <c r="AN641" i="87"/>
  <c r="AJ421" i="87"/>
  <c r="AL199" i="87"/>
  <c r="AI613" i="87"/>
  <c r="AL392" i="87"/>
  <c r="AM169" i="87"/>
  <c r="AI1064" i="87"/>
  <c r="AJ1064" i="87"/>
  <c r="AO1064" i="87"/>
  <c r="AL1064" i="87"/>
  <c r="AM1064" i="87"/>
  <c r="AI1033" i="87"/>
  <c r="AO1033" i="87"/>
  <c r="AL1033" i="87"/>
  <c r="AM1033" i="87"/>
  <c r="AN1033" i="87"/>
  <c r="AJ1033" i="87"/>
  <c r="AK1033" i="87"/>
  <c r="AJ1050" i="87"/>
  <c r="AN1050" i="87"/>
  <c r="AO1050" i="87"/>
  <c r="AM1050" i="87"/>
  <c r="AI1050" i="87"/>
  <c r="AK1050" i="87"/>
  <c r="AL1050" i="87"/>
  <c r="AI971" i="87"/>
  <c r="AL971" i="87"/>
  <c r="AM971" i="87"/>
  <c r="AK971" i="87"/>
  <c r="AO971" i="87"/>
  <c r="AN971" i="87"/>
  <c r="AI1365" i="87"/>
  <c r="AJ1365" i="87"/>
  <c r="AJ1246" i="87"/>
  <c r="AK1246" i="87"/>
  <c r="AN1287" i="87"/>
  <c r="AM1287" i="87"/>
  <c r="AO1287" i="87"/>
  <c r="AL792" i="87"/>
  <c r="AM792" i="87"/>
  <c r="AI792" i="87"/>
  <c r="AJ792" i="87"/>
  <c r="AN792" i="87"/>
  <c r="AO792" i="87"/>
  <c r="AI649" i="87"/>
  <c r="AO649" i="87"/>
  <c r="AK649" i="87"/>
  <c r="AL649" i="87"/>
  <c r="AN649" i="87"/>
  <c r="AJ649" i="87"/>
  <c r="AM649" i="87"/>
  <c r="AO538" i="87"/>
  <c r="AM538" i="87"/>
  <c r="AI538" i="87"/>
  <c r="AK538" i="87"/>
  <c r="AN538" i="87"/>
  <c r="AL538" i="87"/>
  <c r="AM523" i="87"/>
  <c r="AK523" i="87"/>
  <c r="AO523" i="87"/>
  <c r="AN523" i="87"/>
  <c r="AJ523" i="87"/>
  <c r="AL523" i="87"/>
  <c r="AI523" i="87"/>
  <c r="AJ941" i="87"/>
  <c r="AI941" i="87"/>
  <c r="AM941" i="87"/>
  <c r="AL941" i="87"/>
  <c r="AK941" i="87"/>
  <c r="AN941" i="87"/>
  <c r="AO941" i="87"/>
  <c r="AK790" i="87"/>
  <c r="AO790" i="87"/>
  <c r="AJ790" i="87"/>
  <c r="AL790" i="87"/>
  <c r="AM790" i="87"/>
  <c r="AN790" i="87"/>
  <c r="AO639" i="87"/>
  <c r="AM639" i="87"/>
  <c r="AJ639" i="87"/>
  <c r="AI639" i="87"/>
  <c r="AK639" i="87"/>
  <c r="AL639" i="87"/>
  <c r="AN639" i="87"/>
  <c r="AO489" i="87"/>
  <c r="AI489" i="87"/>
  <c r="AM489" i="87"/>
  <c r="AN489" i="87"/>
  <c r="AJ489" i="87"/>
  <c r="AL489" i="87"/>
  <c r="AK489" i="87"/>
  <c r="AL354" i="87"/>
  <c r="AN354" i="87"/>
  <c r="AJ354" i="87"/>
  <c r="AO354" i="87"/>
  <c r="AI354" i="87"/>
  <c r="AK354" i="87"/>
  <c r="AM354" i="87"/>
  <c r="AJ403" i="87"/>
  <c r="AL403" i="87"/>
  <c r="AN403" i="87"/>
  <c r="AI403" i="87"/>
  <c r="AM403" i="87"/>
  <c r="AK403" i="87"/>
  <c r="AO403" i="87"/>
  <c r="AL196" i="87"/>
  <c r="AI196" i="87"/>
  <c r="AM196" i="87"/>
  <c r="AJ196" i="87"/>
  <c r="AO196" i="87"/>
  <c r="AN196" i="87"/>
  <c r="AK196" i="87"/>
  <c r="AK486" i="87"/>
  <c r="AM486" i="87"/>
  <c r="AO486" i="87"/>
  <c r="AI486" i="87"/>
  <c r="AL486" i="87"/>
  <c r="AN486" i="87"/>
  <c r="AJ486" i="87"/>
  <c r="AM407" i="87"/>
  <c r="AN407" i="87"/>
  <c r="AI407" i="87"/>
  <c r="AK407" i="87"/>
  <c r="AO407" i="87"/>
  <c r="AJ407" i="87"/>
  <c r="AL407" i="87"/>
  <c r="AN57" i="87"/>
  <c r="AJ57" i="87"/>
  <c r="AO57" i="87"/>
  <c r="AL57" i="87"/>
  <c r="AI57" i="87"/>
  <c r="AJ1475" i="87"/>
  <c r="AI1161" i="87"/>
  <c r="AK1452" i="87"/>
  <c r="AI1452" i="87"/>
  <c r="AM924" i="87"/>
  <c r="AN1040" i="87"/>
  <c r="AL1040" i="87"/>
  <c r="AM1040" i="87"/>
  <c r="AK1040" i="87"/>
  <c r="AO1040" i="87"/>
  <c r="AI1040" i="87"/>
  <c r="AJ1040" i="87"/>
  <c r="AK1137" i="87"/>
  <c r="AO1137" i="87"/>
  <c r="AM1137" i="87"/>
  <c r="AN1137" i="87"/>
  <c r="AN1009" i="87"/>
  <c r="AJ1009" i="87"/>
  <c r="AK1009" i="87"/>
  <c r="AM1009" i="87"/>
  <c r="AO1009" i="87"/>
  <c r="AI1009" i="87"/>
  <c r="AI1282" i="87"/>
  <c r="AN1282" i="87"/>
  <c r="AO1282" i="87"/>
  <c r="AL1154" i="87"/>
  <c r="AI1154" i="87"/>
  <c r="AN1154" i="87"/>
  <c r="AO1154" i="87"/>
  <c r="AO962" i="87"/>
  <c r="AK962" i="87"/>
  <c r="AL962" i="87"/>
  <c r="AN962" i="87"/>
  <c r="AJ962" i="87"/>
  <c r="AM962" i="87"/>
  <c r="AO1075" i="87"/>
  <c r="AM1075" i="87"/>
  <c r="AI1075" i="87"/>
  <c r="AJ1075" i="87"/>
  <c r="AO947" i="87"/>
  <c r="AI947" i="87"/>
  <c r="AJ947" i="87"/>
  <c r="AL947" i="87"/>
  <c r="AM947" i="87"/>
  <c r="AK947" i="87"/>
  <c r="AK1260" i="87"/>
  <c r="AJ1260" i="87"/>
  <c r="AL1260" i="87"/>
  <c r="AJ1068" i="87"/>
  <c r="AK1068" i="87"/>
  <c r="AN1068" i="87"/>
  <c r="AL1068" i="87"/>
  <c r="AI1277" i="87"/>
  <c r="AJ1277" i="87"/>
  <c r="AK1277" i="87"/>
  <c r="AI1149" i="87"/>
  <c r="AJ1149" i="87"/>
  <c r="AO1149" i="87"/>
  <c r="AK1149" i="87"/>
  <c r="AJ1350" i="87"/>
  <c r="AK1350" i="87"/>
  <c r="AL1350" i="87"/>
  <c r="AJ1158" i="87"/>
  <c r="AK1158" i="87"/>
  <c r="AL1158" i="87"/>
  <c r="AJ1030" i="87"/>
  <c r="AL1030" i="87"/>
  <c r="AK1030" i="87"/>
  <c r="AM1030" i="87"/>
  <c r="AO1030" i="87"/>
  <c r="AM1263" i="87"/>
  <c r="AN1263" i="87"/>
  <c r="AK1263" i="87"/>
  <c r="AL1263" i="87"/>
  <c r="AM1071" i="87"/>
  <c r="AN1071" i="87"/>
  <c r="AK1071" i="87"/>
  <c r="AL1071" i="87"/>
  <c r="AM943" i="87"/>
  <c r="AK943" i="87"/>
  <c r="AO943" i="87"/>
  <c r="AL943" i="87"/>
  <c r="AJ943" i="87"/>
  <c r="AM832" i="87"/>
  <c r="AL832" i="87"/>
  <c r="AO832" i="87"/>
  <c r="AK832" i="87"/>
  <c r="AI832" i="87"/>
  <c r="AJ832" i="87"/>
  <c r="AM704" i="87"/>
  <c r="AJ704" i="87"/>
  <c r="AO704" i="87"/>
  <c r="AK704" i="87"/>
  <c r="AN704" i="87"/>
  <c r="AL704" i="87"/>
  <c r="AI704" i="87"/>
  <c r="AO945" i="87"/>
  <c r="AJ945" i="87"/>
  <c r="AK945" i="87"/>
  <c r="AI945" i="87"/>
  <c r="AN945" i="87"/>
  <c r="AM945" i="87"/>
  <c r="AJ817" i="87"/>
  <c r="AK817" i="87"/>
  <c r="AM817" i="87"/>
  <c r="AI817" i="87"/>
  <c r="AN817" i="87"/>
  <c r="AO817" i="87"/>
  <c r="AJ625" i="87"/>
  <c r="AI625" i="87"/>
  <c r="AM625" i="87"/>
  <c r="AN625" i="87"/>
  <c r="AO625" i="87"/>
  <c r="AK625" i="87"/>
  <c r="AL625" i="87"/>
  <c r="AO898" i="87"/>
  <c r="AK898" i="87"/>
  <c r="AL898" i="87"/>
  <c r="AJ898" i="87"/>
  <c r="AN898" i="87"/>
  <c r="AM898" i="87"/>
  <c r="AL770" i="87"/>
  <c r="AO770" i="87"/>
  <c r="AK770" i="87"/>
  <c r="AJ770" i="87"/>
  <c r="AN770" i="87"/>
  <c r="AM770" i="87"/>
  <c r="AO642" i="87"/>
  <c r="AI642" i="87"/>
  <c r="AK642" i="87"/>
  <c r="AM642" i="87"/>
  <c r="AJ642" i="87"/>
  <c r="AI578" i="87"/>
  <c r="AK578" i="87"/>
  <c r="AL578" i="87"/>
  <c r="AM578" i="87"/>
  <c r="AN578" i="87"/>
  <c r="AJ578" i="87"/>
  <c r="AO578" i="87"/>
  <c r="AO883" i="87"/>
  <c r="AI883" i="87"/>
  <c r="AJ883" i="87"/>
  <c r="AL883" i="87"/>
  <c r="AM883" i="87"/>
  <c r="AK883" i="87"/>
  <c r="AO819" i="87"/>
  <c r="AJ819" i="87"/>
  <c r="AL819" i="87"/>
  <c r="AM819" i="87"/>
  <c r="AI819" i="87"/>
  <c r="AK819" i="87"/>
  <c r="AO755" i="87"/>
  <c r="AI755" i="87"/>
  <c r="AJ755" i="87"/>
  <c r="AM755" i="87"/>
  <c r="AN755" i="87"/>
  <c r="AL755" i="87"/>
  <c r="AK755" i="87"/>
  <c r="AO691" i="87"/>
  <c r="AM691" i="87"/>
  <c r="AI691" i="87"/>
  <c r="AJ691" i="87"/>
  <c r="AN691" i="87"/>
  <c r="AL691" i="87"/>
  <c r="AK691" i="87"/>
  <c r="AO627" i="87"/>
  <c r="AI627" i="87"/>
  <c r="AJ627" i="87"/>
  <c r="AM627" i="87"/>
  <c r="AK627" i="87"/>
  <c r="AL627" i="87"/>
  <c r="AN627" i="87"/>
  <c r="AO563" i="87"/>
  <c r="AI563" i="87"/>
  <c r="AJ563" i="87"/>
  <c r="AM563" i="87"/>
  <c r="AK563" i="87"/>
  <c r="AN563" i="87"/>
  <c r="AO964" i="87"/>
  <c r="AK964" i="87"/>
  <c r="AM964" i="87"/>
  <c r="AN964" i="87"/>
  <c r="AJ964" i="87"/>
  <c r="AL964" i="87"/>
  <c r="AO900" i="87"/>
  <c r="AI900" i="87"/>
  <c r="AK900" i="87"/>
  <c r="AM900" i="87"/>
  <c r="AN900" i="87"/>
  <c r="AJ900" i="87"/>
  <c r="AL900" i="87"/>
  <c r="AO836" i="87"/>
  <c r="AJ836" i="87"/>
  <c r="AM836" i="87"/>
  <c r="AN836" i="87"/>
  <c r="AK836" i="87"/>
  <c r="AI836" i="87"/>
  <c r="AL836" i="87"/>
  <c r="AN772" i="87"/>
  <c r="AO772" i="87"/>
  <c r="AI772" i="87"/>
  <c r="AK772" i="87"/>
  <c r="AJ772" i="87"/>
  <c r="AM772" i="87"/>
  <c r="AL772" i="87"/>
  <c r="AO708" i="87"/>
  <c r="AM708" i="87"/>
  <c r="AN708" i="87"/>
  <c r="AI708" i="87"/>
  <c r="AL708" i="87"/>
  <c r="AM644" i="87"/>
  <c r="AK644" i="87"/>
  <c r="AO644" i="87"/>
  <c r="AN644" i="87"/>
  <c r="AI644" i="87"/>
  <c r="AL644" i="87"/>
  <c r="AI580" i="87"/>
  <c r="AM580" i="87"/>
  <c r="AK580" i="87"/>
  <c r="AJ580" i="87"/>
  <c r="AN580" i="87"/>
  <c r="AO580" i="87"/>
  <c r="AL580" i="87"/>
  <c r="AJ917" i="87"/>
  <c r="AL917" i="87"/>
  <c r="AN917" i="87"/>
  <c r="AO917" i="87"/>
  <c r="AI917" i="87"/>
  <c r="AM917" i="87"/>
  <c r="AK917" i="87"/>
  <c r="AJ853" i="87"/>
  <c r="AN853" i="87"/>
  <c r="AO853" i="87"/>
  <c r="AK853" i="87"/>
  <c r="AM853" i="87"/>
  <c r="AL853" i="87"/>
  <c r="AJ789" i="87"/>
  <c r="AN789" i="87"/>
  <c r="AO789" i="87"/>
  <c r="AI789" i="87"/>
  <c r="AK789" i="87"/>
  <c r="AL789" i="87"/>
  <c r="AM789" i="87"/>
  <c r="AJ725" i="87"/>
  <c r="AK725" i="87"/>
  <c r="AN725" i="87"/>
  <c r="AL725" i="87"/>
  <c r="AM725" i="87"/>
  <c r="AI725" i="87"/>
  <c r="AN661" i="87"/>
  <c r="AL661" i="87"/>
  <c r="AK661" i="87"/>
  <c r="AO661" i="87"/>
  <c r="AJ661" i="87"/>
  <c r="AI661" i="87"/>
  <c r="AM661" i="87"/>
  <c r="AN597" i="87"/>
  <c r="AK597" i="87"/>
  <c r="AO597" i="87"/>
  <c r="AI597" i="87"/>
  <c r="AM597" i="87"/>
  <c r="AJ597" i="87"/>
  <c r="AL597" i="87"/>
  <c r="AJ894" i="87"/>
  <c r="AL894" i="87"/>
  <c r="AN894" i="87"/>
  <c r="AI894" i="87"/>
  <c r="AM894" i="87"/>
  <c r="AO894" i="87"/>
  <c r="AJ766" i="87"/>
  <c r="AL766" i="87"/>
  <c r="AN766" i="87"/>
  <c r="AI766" i="87"/>
  <c r="AM766" i="87"/>
  <c r="AO766" i="87"/>
  <c r="AJ702" i="87"/>
  <c r="AL702" i="87"/>
  <c r="AN702" i="87"/>
  <c r="AI702" i="87"/>
  <c r="AK702" i="87"/>
  <c r="AM702" i="87"/>
  <c r="AO702" i="87"/>
  <c r="AJ638" i="87"/>
  <c r="AN638" i="87"/>
  <c r="AI638" i="87"/>
  <c r="AK638" i="87"/>
  <c r="AM638" i="87"/>
  <c r="AO638" i="87"/>
  <c r="AL638" i="87"/>
  <c r="AJ574" i="87"/>
  <c r="AN574" i="87"/>
  <c r="AK574" i="87"/>
  <c r="AM574" i="87"/>
  <c r="AO574" i="87"/>
  <c r="AL574" i="87"/>
  <c r="AI574" i="87"/>
  <c r="AL935" i="87"/>
  <c r="AN935" i="87"/>
  <c r="AI935" i="87"/>
  <c r="AK935" i="87"/>
  <c r="AM935" i="87"/>
  <c r="AO935" i="87"/>
  <c r="AJ935" i="87"/>
  <c r="AL871" i="87"/>
  <c r="AM871" i="87"/>
  <c r="AI871" i="87"/>
  <c r="AN871" i="87"/>
  <c r="AO871" i="87"/>
  <c r="AK871" i="87"/>
  <c r="AJ871" i="87"/>
  <c r="AL807" i="87"/>
  <c r="AK807" i="87"/>
  <c r="AN807" i="87"/>
  <c r="AI807" i="87"/>
  <c r="AO807" i="87"/>
  <c r="AM807" i="87"/>
  <c r="AJ807" i="87"/>
  <c r="AI743" i="87"/>
  <c r="AL743" i="87"/>
  <c r="AM743" i="87"/>
  <c r="AK743" i="87"/>
  <c r="AO743" i="87"/>
  <c r="AN743" i="87"/>
  <c r="AJ743" i="87"/>
  <c r="AI679" i="87"/>
  <c r="AL679" i="87"/>
  <c r="AN679" i="87"/>
  <c r="AO679" i="87"/>
  <c r="AK679" i="87"/>
  <c r="AJ679" i="87"/>
  <c r="AK615" i="87"/>
  <c r="AO615" i="87"/>
  <c r="AL615" i="87"/>
  <c r="AJ615" i="87"/>
  <c r="AN615" i="87"/>
  <c r="AI615" i="87"/>
  <c r="AK551" i="87"/>
  <c r="AO551" i="87"/>
  <c r="AL551" i="87"/>
  <c r="AJ551" i="87"/>
  <c r="AM551" i="87"/>
  <c r="AN551" i="87"/>
  <c r="AI551" i="87"/>
  <c r="AO504" i="87"/>
  <c r="AN504" i="87"/>
  <c r="AJ504" i="87"/>
  <c r="AK504" i="87"/>
  <c r="AN440" i="87"/>
  <c r="AJ440" i="87"/>
  <c r="AK440" i="87"/>
  <c r="AL440" i="87"/>
  <c r="AM440" i="87"/>
  <c r="AI440" i="87"/>
  <c r="AO440" i="87"/>
  <c r="AJ376" i="87"/>
  <c r="AL376" i="87"/>
  <c r="AK376" i="87"/>
  <c r="AI376" i="87"/>
  <c r="AM376" i="87"/>
  <c r="AO376" i="87"/>
  <c r="AN376" i="87"/>
  <c r="AL312" i="87"/>
  <c r="AK312" i="87"/>
  <c r="AM312" i="87"/>
  <c r="AO312" i="87"/>
  <c r="AN312" i="87"/>
  <c r="AJ312" i="87"/>
  <c r="AL248" i="87"/>
  <c r="AM248" i="87"/>
  <c r="AK248" i="87"/>
  <c r="AI248" i="87"/>
  <c r="AN248" i="87"/>
  <c r="AO248" i="87"/>
  <c r="AJ248" i="87"/>
  <c r="AM184" i="87"/>
  <c r="AI184" i="87"/>
  <c r="AK184" i="87"/>
  <c r="AO184" i="87"/>
  <c r="AJ184" i="87"/>
  <c r="AN184" i="87"/>
  <c r="AL184" i="87"/>
  <c r="AL529" i="87"/>
  <c r="AN529" i="87"/>
  <c r="AJ529" i="87"/>
  <c r="AK529" i="87"/>
  <c r="AI529" i="87"/>
  <c r="AO529" i="87"/>
  <c r="AN465" i="87"/>
  <c r="AL465" i="87"/>
  <c r="AJ465" i="87"/>
  <c r="AO465" i="87"/>
  <c r="AI465" i="87"/>
  <c r="AM465" i="87"/>
  <c r="AK465" i="87"/>
  <c r="AJ401" i="87"/>
  <c r="AL401" i="87"/>
  <c r="AO401" i="87"/>
  <c r="AK401" i="87"/>
  <c r="AM401" i="87"/>
  <c r="AI401" i="87"/>
  <c r="AN401" i="87"/>
  <c r="AL337" i="87"/>
  <c r="AO337" i="87"/>
  <c r="AK337" i="87"/>
  <c r="AI337" i="87"/>
  <c r="AO273" i="87"/>
  <c r="AL273" i="87"/>
  <c r="AK273" i="87"/>
  <c r="AM273" i="87"/>
  <c r="AI273" i="87"/>
  <c r="AN273" i="87"/>
  <c r="AJ273" i="87"/>
  <c r="AK209" i="87"/>
  <c r="AL209" i="87"/>
  <c r="AM209" i="87"/>
  <c r="AI209" i="87"/>
  <c r="AJ209" i="87"/>
  <c r="AN209" i="87"/>
  <c r="AO209" i="87"/>
  <c r="AL145" i="87"/>
  <c r="AM145" i="87"/>
  <c r="AI145" i="87"/>
  <c r="AN145" i="87"/>
  <c r="AO145" i="87"/>
  <c r="AK145" i="87"/>
  <c r="AJ458" i="87"/>
  <c r="AN458" i="87"/>
  <c r="AM458" i="87"/>
  <c r="AO458" i="87"/>
  <c r="AI458" i="87"/>
  <c r="AK458" i="87"/>
  <c r="AL458" i="87"/>
  <c r="AN394" i="87"/>
  <c r="AO394" i="87"/>
  <c r="AM394" i="87"/>
  <c r="AI394" i="87"/>
  <c r="AK394" i="87"/>
  <c r="AL394" i="87"/>
  <c r="AJ394" i="87"/>
  <c r="AO330" i="87"/>
  <c r="AI330" i="87"/>
  <c r="AK330" i="87"/>
  <c r="AM330" i="87"/>
  <c r="AL330" i="87"/>
  <c r="AJ330" i="87"/>
  <c r="AN330" i="87"/>
  <c r="AO266" i="87"/>
  <c r="AI266" i="87"/>
  <c r="AK266" i="87"/>
  <c r="AM266" i="87"/>
  <c r="AJ266" i="87"/>
  <c r="AN266" i="87"/>
  <c r="AL266" i="87"/>
  <c r="AI202" i="87"/>
  <c r="AK202" i="87"/>
  <c r="AM202" i="87"/>
  <c r="AL202" i="87"/>
  <c r="AN202" i="87"/>
  <c r="AO202" i="87"/>
  <c r="AJ202" i="87"/>
  <c r="AL138" i="87"/>
  <c r="AM138" i="87"/>
  <c r="AJ138" i="87"/>
  <c r="AN138" i="87"/>
  <c r="AO138" i="87"/>
  <c r="AI138" i="87"/>
  <c r="AK138" i="87"/>
  <c r="AL74" i="87"/>
  <c r="AJ74" i="87"/>
  <c r="AM74" i="87"/>
  <c r="AN74" i="87"/>
  <c r="AO74" i="87"/>
  <c r="AI74" i="87"/>
  <c r="AK74" i="87"/>
  <c r="AL443" i="87"/>
  <c r="AJ443" i="87"/>
  <c r="AI443" i="87"/>
  <c r="AK443" i="87"/>
  <c r="AN443" i="87"/>
  <c r="AO443" i="87"/>
  <c r="AM443" i="87"/>
  <c r="AJ379" i="87"/>
  <c r="AI379" i="87"/>
  <c r="AM379" i="87"/>
  <c r="AO379" i="87"/>
  <c r="AN379" i="87"/>
  <c r="AK379" i="87"/>
  <c r="AL379" i="87"/>
  <c r="AI315" i="87"/>
  <c r="AM315" i="87"/>
  <c r="AK315" i="87"/>
  <c r="AN315" i="87"/>
  <c r="AL315" i="87"/>
  <c r="AO315" i="87"/>
  <c r="AJ315" i="87"/>
  <c r="AM251" i="87"/>
  <c r="AK251" i="87"/>
  <c r="AO251" i="87"/>
  <c r="AL251" i="87"/>
  <c r="AN251" i="87"/>
  <c r="AJ251" i="87"/>
  <c r="AM187" i="87"/>
  <c r="AK187" i="87"/>
  <c r="AO187" i="87"/>
  <c r="AJ187" i="87"/>
  <c r="AN187" i="87"/>
  <c r="AL187" i="87"/>
  <c r="AI187" i="87"/>
  <c r="AK123" i="87"/>
  <c r="AO123" i="87"/>
  <c r="AL123" i="87"/>
  <c r="AI123" i="87"/>
  <c r="AN123" i="87"/>
  <c r="AJ123" i="87"/>
  <c r="AM123" i="87"/>
  <c r="AJ556" i="87"/>
  <c r="AO556" i="87"/>
  <c r="AN556" i="87"/>
  <c r="AI556" i="87"/>
  <c r="AL556" i="87"/>
  <c r="AK556" i="87"/>
  <c r="AM556" i="87"/>
  <c r="AO492" i="87"/>
  <c r="AN492" i="87"/>
  <c r="AL492" i="87"/>
  <c r="AI492" i="87"/>
  <c r="AK492" i="87"/>
  <c r="AM492" i="87"/>
  <c r="AJ492" i="87"/>
  <c r="AN428" i="87"/>
  <c r="AO428" i="87"/>
  <c r="AL428" i="87"/>
  <c r="AI428" i="87"/>
  <c r="AK428" i="87"/>
  <c r="AM428" i="87"/>
  <c r="AJ428" i="87"/>
  <c r="AO364" i="87"/>
  <c r="AL364" i="87"/>
  <c r="AI364" i="87"/>
  <c r="AJ364" i="87"/>
  <c r="AN364" i="87"/>
  <c r="AK364" i="87"/>
  <c r="AM364" i="87"/>
  <c r="AL300" i="87"/>
  <c r="AO300" i="87"/>
  <c r="AI300" i="87"/>
  <c r="AK300" i="87"/>
  <c r="AM300" i="87"/>
  <c r="AJ300" i="87"/>
  <c r="AN300" i="87"/>
  <c r="AI236" i="87"/>
  <c r="AO236" i="87"/>
  <c r="AK236" i="87"/>
  <c r="AM236" i="87"/>
  <c r="AJ236" i="87"/>
  <c r="AN236" i="87"/>
  <c r="AL236" i="87"/>
  <c r="AO172" i="87"/>
  <c r="AK172" i="87"/>
  <c r="AM172" i="87"/>
  <c r="AJ172" i="87"/>
  <c r="AI172" i="87"/>
  <c r="AN172" i="87"/>
  <c r="AL172" i="87"/>
  <c r="AI541" i="87"/>
  <c r="AM541" i="87"/>
  <c r="AJ541" i="87"/>
  <c r="AK541" i="87"/>
  <c r="AL541" i="87"/>
  <c r="AN541" i="87"/>
  <c r="AO541" i="87"/>
  <c r="AJ477" i="87"/>
  <c r="AL477" i="87"/>
  <c r="AN477" i="87"/>
  <c r="AI477" i="87"/>
  <c r="AO477" i="87"/>
  <c r="AM477" i="87"/>
  <c r="AJ413" i="87"/>
  <c r="AL413" i="87"/>
  <c r="AN413" i="87"/>
  <c r="AK413" i="87"/>
  <c r="AO413" i="87"/>
  <c r="AM413" i="87"/>
  <c r="AI413" i="87"/>
  <c r="AL349" i="87"/>
  <c r="AN349" i="87"/>
  <c r="AK349" i="87"/>
  <c r="AI349" i="87"/>
  <c r="AM349" i="87"/>
  <c r="AJ349" i="87"/>
  <c r="AO349" i="87"/>
  <c r="AL285" i="87"/>
  <c r="AN285" i="87"/>
  <c r="AK285" i="87"/>
  <c r="AO285" i="87"/>
  <c r="AI285" i="87"/>
  <c r="AJ285" i="87"/>
  <c r="AM285" i="87"/>
  <c r="AK221" i="87"/>
  <c r="AO221" i="87"/>
  <c r="AI221" i="87"/>
  <c r="AM221" i="87"/>
  <c r="AJ221" i="87"/>
  <c r="AL221" i="87"/>
  <c r="AN221" i="87"/>
  <c r="AO157" i="87"/>
  <c r="AI157" i="87"/>
  <c r="AM157" i="87"/>
  <c r="AJ157" i="87"/>
  <c r="AL157" i="87"/>
  <c r="AN157" i="87"/>
  <c r="AK157" i="87"/>
  <c r="AL462" i="87"/>
  <c r="AM462" i="87"/>
  <c r="AI462" i="87"/>
  <c r="AN462" i="87"/>
  <c r="AJ462" i="87"/>
  <c r="AK462" i="87"/>
  <c r="AO462" i="87"/>
  <c r="AL398" i="87"/>
  <c r="AM398" i="87"/>
  <c r="AJ398" i="87"/>
  <c r="AN398" i="87"/>
  <c r="AK398" i="87"/>
  <c r="AI398" i="87"/>
  <c r="AO398" i="87"/>
  <c r="AL334" i="87"/>
  <c r="AM334" i="87"/>
  <c r="AJ334" i="87"/>
  <c r="AN334" i="87"/>
  <c r="AO334" i="87"/>
  <c r="AI334" i="87"/>
  <c r="AK334" i="87"/>
  <c r="AL270" i="87"/>
  <c r="AM270" i="87"/>
  <c r="AJ270" i="87"/>
  <c r="AN270" i="87"/>
  <c r="AK270" i="87"/>
  <c r="AI270" i="87"/>
  <c r="AO270" i="87"/>
  <c r="AL206" i="87"/>
  <c r="AM206" i="87"/>
  <c r="AJ206" i="87"/>
  <c r="AN206" i="87"/>
  <c r="AK206" i="87"/>
  <c r="AO206" i="87"/>
  <c r="AI206" i="87"/>
  <c r="AL142" i="87"/>
  <c r="AM142" i="87"/>
  <c r="AK142" i="87"/>
  <c r="AO142" i="87"/>
  <c r="AI142" i="87"/>
  <c r="AJ142" i="87"/>
  <c r="AN142" i="87"/>
  <c r="AO511" i="87"/>
  <c r="AJ511" i="87"/>
  <c r="AK511" i="87"/>
  <c r="AL511" i="87"/>
  <c r="AN511" i="87"/>
  <c r="AM511" i="87"/>
  <c r="AI511" i="87"/>
  <c r="AO447" i="87"/>
  <c r="AK447" i="87"/>
  <c r="AJ447" i="87"/>
  <c r="AL447" i="87"/>
  <c r="AM447" i="87"/>
  <c r="AN447" i="87"/>
  <c r="AO383" i="87"/>
  <c r="AJ383" i="87"/>
  <c r="AL383" i="87"/>
  <c r="AN383" i="87"/>
  <c r="AI383" i="87"/>
  <c r="AM383" i="87"/>
  <c r="AK383" i="87"/>
  <c r="AO319" i="87"/>
  <c r="AL319" i="87"/>
  <c r="AJ319" i="87"/>
  <c r="AN319" i="87"/>
  <c r="AM319" i="87"/>
  <c r="AK319" i="87"/>
  <c r="AI319" i="87"/>
  <c r="AO255" i="87"/>
  <c r="AJ255" i="87"/>
  <c r="AN255" i="87"/>
  <c r="AM255" i="87"/>
  <c r="AI255" i="87"/>
  <c r="AK255" i="87"/>
  <c r="AL255" i="87"/>
  <c r="AO191" i="87"/>
  <c r="AN191" i="87"/>
  <c r="AJ191" i="87"/>
  <c r="AM191" i="87"/>
  <c r="AI191" i="87"/>
  <c r="AK191" i="87"/>
  <c r="AL191" i="87"/>
  <c r="AO127" i="87"/>
  <c r="AM127" i="87"/>
  <c r="AJ127" i="87"/>
  <c r="AI127" i="87"/>
  <c r="AK127" i="87"/>
  <c r="AL127" i="87"/>
  <c r="AN127" i="87"/>
  <c r="AI104" i="87"/>
  <c r="AJ104" i="87"/>
  <c r="AL104" i="87"/>
  <c r="AK104" i="87"/>
  <c r="AM104" i="87"/>
  <c r="AO104" i="87"/>
  <c r="AN104" i="87"/>
  <c r="AI40" i="87"/>
  <c r="AL40" i="87"/>
  <c r="AM40" i="87"/>
  <c r="AO40" i="87"/>
  <c r="AN40" i="87"/>
  <c r="AJ40" i="87"/>
  <c r="AK40" i="87"/>
  <c r="AM97" i="87"/>
  <c r="AN97" i="87"/>
  <c r="AO97" i="87"/>
  <c r="AK97" i="87"/>
  <c r="AI97" i="87"/>
  <c r="AL97" i="87"/>
  <c r="AJ97" i="87"/>
  <c r="AM33" i="87"/>
  <c r="AN33" i="87"/>
  <c r="AO33" i="87"/>
  <c r="AK33" i="87"/>
  <c r="AI33" i="87"/>
  <c r="AL33" i="87"/>
  <c r="AL34" i="87"/>
  <c r="AN34" i="87"/>
  <c r="AO34" i="87"/>
  <c r="AI34" i="87"/>
  <c r="AK34" i="87"/>
  <c r="AM34" i="87"/>
  <c r="AJ34" i="87"/>
  <c r="AJ35" i="87"/>
  <c r="AL35" i="87"/>
  <c r="AN35" i="87"/>
  <c r="AI35" i="87"/>
  <c r="AM35" i="87"/>
  <c r="AO35" i="87"/>
  <c r="AK35" i="87"/>
  <c r="AI116" i="87"/>
  <c r="AN116" i="87"/>
  <c r="AL116" i="87"/>
  <c r="AJ116" i="87"/>
  <c r="AI52" i="87"/>
  <c r="AN52" i="87"/>
  <c r="AL52" i="87"/>
  <c r="AK52" i="87"/>
  <c r="AM52" i="87"/>
  <c r="AO52" i="87"/>
  <c r="AJ52" i="87"/>
  <c r="AK133" i="87"/>
  <c r="AL133" i="87"/>
  <c r="AI133" i="87"/>
  <c r="AM133" i="87"/>
  <c r="AJ133" i="87"/>
  <c r="AN133" i="87"/>
  <c r="AO133" i="87"/>
  <c r="AK69" i="87"/>
  <c r="AL69" i="87"/>
  <c r="AJ69" i="87"/>
  <c r="AN69" i="87"/>
  <c r="AM69" i="87"/>
  <c r="AI69" i="87"/>
  <c r="AO69" i="87"/>
  <c r="AK5" i="87"/>
  <c r="AL5" i="87"/>
  <c r="AJ5" i="87"/>
  <c r="AN5" i="87"/>
  <c r="AO5" i="87"/>
  <c r="AI5" i="87"/>
  <c r="AM5" i="87"/>
  <c r="AL22" i="87"/>
  <c r="AJ22" i="87"/>
  <c r="AN22" i="87"/>
  <c r="AK22" i="87"/>
  <c r="AO22" i="87"/>
  <c r="AM22" i="87"/>
  <c r="AK39" i="87"/>
  <c r="AO39" i="87"/>
  <c r="AL39" i="87"/>
  <c r="AJ39" i="87"/>
  <c r="AM39" i="87"/>
  <c r="AN39" i="87"/>
  <c r="AI39" i="87"/>
  <c r="AI1791" i="87"/>
  <c r="AO1781" i="87"/>
  <c r="AN1772" i="87"/>
  <c r="AM1763" i="87"/>
  <c r="AL1754" i="87"/>
  <c r="AK1745" i="87"/>
  <c r="AJ1736" i="87"/>
  <c r="AI1727" i="87"/>
  <c r="AO1717" i="87"/>
  <c r="AN1708" i="87"/>
  <c r="AM1699" i="87"/>
  <c r="AL1690" i="87"/>
  <c r="AK1681" i="87"/>
  <c r="AJ1672" i="87"/>
  <c r="AI1663" i="87"/>
  <c r="AN1797" i="87"/>
  <c r="AM1788" i="87"/>
  <c r="AL1779" i="87"/>
  <c r="AK1770" i="87"/>
  <c r="AJ1761" i="87"/>
  <c r="AI1752" i="87"/>
  <c r="AO1742" i="87"/>
  <c r="AN1733" i="87"/>
  <c r="AM1724" i="87"/>
  <c r="AL1715" i="87"/>
  <c r="AK1706" i="87"/>
  <c r="AJ1697" i="87"/>
  <c r="AI1688" i="87"/>
  <c r="AO1678" i="87"/>
  <c r="AN1669" i="87"/>
  <c r="AM1660" i="87"/>
  <c r="AL1651" i="87"/>
  <c r="AK1642" i="87"/>
  <c r="AJ1633" i="87"/>
  <c r="AI1624" i="87"/>
  <c r="AO1614" i="87"/>
  <c r="AN1605" i="87"/>
  <c r="AM1596" i="87"/>
  <c r="AL1587" i="87"/>
  <c r="AK1578" i="87"/>
  <c r="AJ1569" i="87"/>
  <c r="AI1560" i="87"/>
  <c r="AO1550" i="87"/>
  <c r="AN1541" i="87"/>
  <c r="AM1532" i="87"/>
  <c r="AL1523" i="87"/>
  <c r="AK1514" i="87"/>
  <c r="AJ1505" i="87"/>
  <c r="AI1496" i="87"/>
  <c r="AO1486" i="87"/>
  <c r="AN1477" i="87"/>
  <c r="AM1468" i="87"/>
  <c r="AL1459" i="87"/>
  <c r="AK1795" i="87"/>
  <c r="AJ1786" i="87"/>
  <c r="AI1777" i="87"/>
  <c r="AO1767" i="87"/>
  <c r="AN1758" i="87"/>
  <c r="AM1749" i="87"/>
  <c r="AL1740" i="87"/>
  <c r="AK1731" i="87"/>
  <c r="AJ1722" i="87"/>
  <c r="AI1713" i="87"/>
  <c r="AO1703" i="87"/>
  <c r="AN1694" i="87"/>
  <c r="AM1685" i="87"/>
  <c r="AL1676" i="87"/>
  <c r="AK1667" i="87"/>
  <c r="AJ1658" i="87"/>
  <c r="AI1649" i="87"/>
  <c r="AO1639" i="87"/>
  <c r="AN1630" i="87"/>
  <c r="AM1621" i="87"/>
  <c r="AL1612" i="87"/>
  <c r="AK1603" i="87"/>
  <c r="AJ1594" i="87"/>
  <c r="AI1585" i="87"/>
  <c r="AO1575" i="87"/>
  <c r="AN1566" i="87"/>
  <c r="AM1557" i="87"/>
  <c r="AL1548" i="87"/>
  <c r="AK1539" i="87"/>
  <c r="AJ1530" i="87"/>
  <c r="AI1521" i="87"/>
  <c r="AO1511" i="87"/>
  <c r="AN1502" i="87"/>
  <c r="AM1493" i="87"/>
  <c r="AL1484" i="87"/>
  <c r="AK1475" i="87"/>
  <c r="AJ1466" i="87"/>
  <c r="AI1457" i="87"/>
  <c r="AN1791" i="87"/>
  <c r="AM1782" i="87"/>
  <c r="AL1773" i="87"/>
  <c r="AK1764" i="87"/>
  <c r="AJ1755" i="87"/>
  <c r="AI1746" i="87"/>
  <c r="AO1736" i="87"/>
  <c r="AN1727" i="87"/>
  <c r="AM1718" i="87"/>
  <c r="AL1709" i="87"/>
  <c r="AK1700" i="87"/>
  <c r="AJ1691" i="87"/>
  <c r="AI1682" i="87"/>
  <c r="AO1672" i="87"/>
  <c r="AN1663" i="87"/>
  <c r="AM1654" i="87"/>
  <c r="AL1645" i="87"/>
  <c r="AK1636" i="87"/>
  <c r="AJ1627" i="87"/>
  <c r="AI1618" i="87"/>
  <c r="AO1608" i="87"/>
  <c r="AN1599" i="87"/>
  <c r="AM1590" i="87"/>
  <c r="AL1581" i="87"/>
  <c r="AK1572" i="87"/>
  <c r="AJ1563" i="87"/>
  <c r="AI1554" i="87"/>
  <c r="AO1544" i="87"/>
  <c r="AN1535" i="87"/>
  <c r="AM1526" i="87"/>
  <c r="AL1517" i="87"/>
  <c r="AK1508" i="87"/>
  <c r="AJ1499" i="87"/>
  <c r="AI1490" i="87"/>
  <c r="AO1480" i="87"/>
  <c r="AN1471" i="87"/>
  <c r="AM1462" i="87"/>
  <c r="AK1797" i="87"/>
  <c r="AJ1788" i="87"/>
  <c r="AI1779" i="87"/>
  <c r="AO1769" i="87"/>
  <c r="AN1760" i="87"/>
  <c r="AM1751" i="87"/>
  <c r="AL1742" i="87"/>
  <c r="AK1733" i="87"/>
  <c r="AJ1724" i="87"/>
  <c r="AI1715" i="87"/>
  <c r="AO1705" i="87"/>
  <c r="AN1696" i="87"/>
  <c r="AM1687" i="87"/>
  <c r="AL1678" i="87"/>
  <c r="AK1669" i="87"/>
  <c r="AJ1660" i="87"/>
  <c r="AI1651" i="87"/>
  <c r="AO1641" i="87"/>
  <c r="AN1632" i="87"/>
  <c r="AM1623" i="87"/>
  <c r="AL1614" i="87"/>
  <c r="AK1605" i="87"/>
  <c r="AJ1596" i="87"/>
  <c r="AI1587" i="87"/>
  <c r="AO1577" i="87"/>
  <c r="AN1568" i="87"/>
  <c r="AM1559" i="87"/>
  <c r="AL1550" i="87"/>
  <c r="AK1541" i="87"/>
  <c r="AJ1532" i="87"/>
  <c r="AI1523" i="87"/>
  <c r="AO1513" i="87"/>
  <c r="AN1504" i="87"/>
  <c r="AM1495" i="87"/>
  <c r="AL1486" i="87"/>
  <c r="AK1477" i="87"/>
  <c r="AJ1468" i="87"/>
  <c r="AJ1797" i="87"/>
  <c r="AI1788" i="87"/>
  <c r="AO1778" i="87"/>
  <c r="AN1769" i="87"/>
  <c r="AM1760" i="87"/>
  <c r="AL1751" i="87"/>
  <c r="AK1742" i="87"/>
  <c r="AJ1733" i="87"/>
  <c r="AI1724" i="87"/>
  <c r="AO1714" i="87"/>
  <c r="AN1705" i="87"/>
  <c r="AM1696" i="87"/>
  <c r="AL1687" i="87"/>
  <c r="AK1678" i="87"/>
  <c r="AJ1669" i="87"/>
  <c r="AI1660" i="87"/>
  <c r="AO1650" i="87"/>
  <c r="AN1641" i="87"/>
  <c r="AM1632" i="87"/>
  <c r="AL1623" i="87"/>
  <c r="AK1614" i="87"/>
  <c r="AJ1605" i="87"/>
  <c r="AI1596" i="87"/>
  <c r="AO1586" i="87"/>
  <c r="AN1577" i="87"/>
  <c r="AM1568" i="87"/>
  <c r="AL1559" i="87"/>
  <c r="AK1550" i="87"/>
  <c r="AJ1541" i="87"/>
  <c r="AI1532" i="87"/>
  <c r="AO1522" i="87"/>
  <c r="AN1513" i="87"/>
  <c r="AM1504" i="87"/>
  <c r="AL1495" i="87"/>
  <c r="AK1486" i="87"/>
  <c r="AJ1477" i="87"/>
  <c r="AI1468" i="87"/>
  <c r="AJ1798" i="87"/>
  <c r="AI1789" i="87"/>
  <c r="AO1779" i="87"/>
  <c r="AN1770" i="87"/>
  <c r="AM1761" i="87"/>
  <c r="AL1752" i="87"/>
  <c r="AK1743" i="87"/>
  <c r="AJ1734" i="87"/>
  <c r="AI1725" i="87"/>
  <c r="AO1715" i="87"/>
  <c r="AN1706" i="87"/>
  <c r="AM1697" i="87"/>
  <c r="AL1688" i="87"/>
  <c r="AK1679" i="87"/>
  <c r="AJ1670" i="87"/>
  <c r="AI1661" i="87"/>
  <c r="AO1651" i="87"/>
  <c r="AN1642" i="87"/>
  <c r="AM1633" i="87"/>
  <c r="AL1624" i="87"/>
  <c r="AK1615" i="87"/>
  <c r="AJ1606" i="87"/>
  <c r="AI1597" i="87"/>
  <c r="AO1587" i="87"/>
  <c r="AN1578" i="87"/>
  <c r="AM1569" i="87"/>
  <c r="AL1560" i="87"/>
  <c r="AK1551" i="87"/>
  <c r="AJ1542" i="87"/>
  <c r="AI1533" i="87"/>
  <c r="AO1523" i="87"/>
  <c r="AN1514" i="87"/>
  <c r="AM1505" i="87"/>
  <c r="AL1496" i="87"/>
  <c r="AK1487" i="87"/>
  <c r="AJ1478" i="87"/>
  <c r="AI1469" i="87"/>
  <c r="AO1459" i="87"/>
  <c r="AN1450" i="87"/>
  <c r="AM1441" i="87"/>
  <c r="AN1795" i="87"/>
  <c r="AM1786" i="87"/>
  <c r="AL1777" i="87"/>
  <c r="AK1768" i="87"/>
  <c r="AJ1759" i="87"/>
  <c r="AI1750" i="87"/>
  <c r="AO1740" i="87"/>
  <c r="AN1731" i="87"/>
  <c r="AM1722" i="87"/>
  <c r="AL1713" i="87"/>
  <c r="AK1704" i="87"/>
  <c r="AJ1695" i="87"/>
  <c r="AI1686" i="87"/>
  <c r="AO1676" i="87"/>
  <c r="AN1667" i="87"/>
  <c r="AM1658" i="87"/>
  <c r="AL1649" i="87"/>
  <c r="AK1640" i="87"/>
  <c r="AJ1631" i="87"/>
  <c r="AI1622" i="87"/>
  <c r="AO1612" i="87"/>
  <c r="AN1603" i="87"/>
  <c r="AM1594" i="87"/>
  <c r="AL1585" i="87"/>
  <c r="AK1576" i="87"/>
  <c r="AJ1567" i="87"/>
  <c r="AI1558" i="87"/>
  <c r="AO1548" i="87"/>
  <c r="AN1539" i="87"/>
  <c r="AM1530" i="87"/>
  <c r="AL1521" i="87"/>
  <c r="AK1512" i="87"/>
  <c r="AJ1503" i="87"/>
  <c r="AI1494" i="87"/>
  <c r="AO1484" i="87"/>
  <c r="AN1475" i="87"/>
  <c r="AM1466" i="87"/>
  <c r="AL1457" i="87"/>
  <c r="AK1448" i="87"/>
  <c r="AJ1439" i="87"/>
  <c r="AO1420" i="87"/>
  <c r="AN1411" i="87"/>
  <c r="AL1393" i="87"/>
  <c r="AK1384" i="87"/>
  <c r="AJ1375" i="87"/>
  <c r="AO1356" i="87"/>
  <c r="AN1347" i="87"/>
  <c r="AM1338" i="87"/>
  <c r="AL1329" i="87"/>
  <c r="AK1320" i="87"/>
  <c r="AI1302" i="87"/>
  <c r="AO1292" i="87"/>
  <c r="AN1283" i="87"/>
  <c r="AM1274" i="87"/>
  <c r="AL1265" i="87"/>
  <c r="AK1256" i="87"/>
  <c r="AI1238" i="87"/>
  <c r="AO1228" i="87"/>
  <c r="AN1219" i="87"/>
  <c r="AK1192" i="87"/>
  <c r="AI1174" i="87"/>
  <c r="AO1164" i="87"/>
  <c r="AN1155" i="87"/>
  <c r="AM1146" i="87"/>
  <c r="AL1137" i="87"/>
  <c r="AK1128" i="87"/>
  <c r="AI1110" i="87"/>
  <c r="AN1091" i="87"/>
  <c r="AM1082" i="87"/>
  <c r="AK1064" i="87"/>
  <c r="AM1651" i="87"/>
  <c r="AL1642" i="87"/>
  <c r="AJ1624" i="87"/>
  <c r="AI1615" i="87"/>
  <c r="AO1605" i="87"/>
  <c r="AN1596" i="87"/>
  <c r="AM1587" i="87"/>
  <c r="AL1578" i="87"/>
  <c r="AJ1560" i="87"/>
  <c r="AI1551" i="87"/>
  <c r="AO1541" i="87"/>
  <c r="AN1532" i="87"/>
  <c r="AM1523" i="87"/>
  <c r="AL1514" i="87"/>
  <c r="AJ1496" i="87"/>
  <c r="AI1487" i="87"/>
  <c r="AO1477" i="87"/>
  <c r="AN1468" i="87"/>
  <c r="AM1459" i="87"/>
  <c r="AL1450" i="87"/>
  <c r="AK1441" i="87"/>
  <c r="AJ1432" i="87"/>
  <c r="AI1423" i="87"/>
  <c r="AO1413" i="87"/>
  <c r="AN1404" i="87"/>
  <c r="AM1395" i="87"/>
  <c r="AL1386" i="87"/>
  <c r="AJ1368" i="87"/>
  <c r="AI1359" i="87"/>
  <c r="AO1349" i="87"/>
  <c r="AN1340" i="87"/>
  <c r="AL1322" i="87"/>
  <c r="AK1313" i="87"/>
  <c r="AJ1304" i="87"/>
  <c r="AO1285" i="87"/>
  <c r="AN1276" i="87"/>
  <c r="AJ1240" i="87"/>
  <c r="AI1231" i="87"/>
  <c r="AO1221" i="87"/>
  <c r="AN1212" i="87"/>
  <c r="AM1203" i="87"/>
  <c r="AO1446" i="87"/>
  <c r="AM1428" i="87"/>
  <c r="AL1419" i="87"/>
  <c r="AK1410" i="87"/>
  <c r="AJ1401" i="87"/>
  <c r="AI1392" i="87"/>
  <c r="AO1382" i="87"/>
  <c r="AN1373" i="87"/>
  <c r="AM1364" i="87"/>
  <c r="AL1355" i="87"/>
  <c r="AJ1337" i="87"/>
  <c r="AI1328" i="87"/>
  <c r="AO1318" i="87"/>
  <c r="AN1309" i="87"/>
  <c r="AM1300" i="87"/>
  <c r="AL1291" i="87"/>
  <c r="AK1282" i="87"/>
  <c r="AJ1273" i="87"/>
  <c r="AI1264" i="87"/>
  <c r="AO1254" i="87"/>
  <c r="AN1245" i="87"/>
  <c r="AM1236" i="87"/>
  <c r="AL1227" i="87"/>
  <c r="AJ1209" i="87"/>
  <c r="AI1200" i="87"/>
  <c r="AO1190" i="87"/>
  <c r="AM1172" i="87"/>
  <c r="AK1154" i="87"/>
  <c r="AJ1145" i="87"/>
  <c r="AI1136" i="87"/>
  <c r="AO1126" i="87"/>
  <c r="AN1117" i="87"/>
  <c r="AM1108" i="87"/>
  <c r="AL1099" i="87"/>
  <c r="AJ1081" i="87"/>
  <c r="AI1072" i="87"/>
  <c r="AL1452" i="87"/>
  <c r="AK1443" i="87"/>
  <c r="AJ1434" i="87"/>
  <c r="AO1415" i="87"/>
  <c r="AN1406" i="87"/>
  <c r="AM1397" i="87"/>
  <c r="AL1388" i="87"/>
  <c r="AJ1370" i="87"/>
  <c r="AI1361" i="87"/>
  <c r="AO1351" i="87"/>
  <c r="AN1342" i="87"/>
  <c r="AM1333" i="87"/>
  <c r="AL1324" i="87"/>
  <c r="AJ1314" i="87"/>
  <c r="AM1301" i="87"/>
  <c r="AJ1290" i="87"/>
  <c r="AM1277" i="87"/>
  <c r="AM1253" i="87"/>
  <c r="AI1241" i="87"/>
  <c r="AL1228" i="87"/>
  <c r="AI1217" i="87"/>
  <c r="AL1204" i="87"/>
  <c r="AL1180" i="87"/>
  <c r="AK1155" i="87"/>
  <c r="AO1143" i="87"/>
  <c r="AN1118" i="87"/>
  <c r="AK1107" i="87"/>
  <c r="AN1094" i="87"/>
  <c r="AN1070" i="87"/>
  <c r="AN1447" i="87"/>
  <c r="AJ1435" i="87"/>
  <c r="AN1423" i="87"/>
  <c r="AJ1411" i="87"/>
  <c r="AM1398" i="87"/>
  <c r="AJ1387" i="87"/>
  <c r="AM1374" i="87"/>
  <c r="AI1362" i="87"/>
  <c r="AM1350" i="87"/>
  <c r="AM1310" i="87"/>
  <c r="AK1292" i="87"/>
  <c r="AL1237" i="87"/>
  <c r="AJ1219" i="87"/>
  <c r="AO1200" i="87"/>
  <c r="AM1182" i="87"/>
  <c r="AK1164" i="87"/>
  <c r="AO1417" i="87"/>
  <c r="AK1381" i="87"/>
  <c r="AJ1308" i="87"/>
  <c r="AM1271" i="87"/>
  <c r="AI1235" i="87"/>
  <c r="AL1198" i="87"/>
  <c r="AO1161" i="87"/>
  <c r="AK1125" i="87"/>
  <c r="AM1440" i="87"/>
  <c r="AI1404" i="87"/>
  <c r="AL1367" i="87"/>
  <c r="AO1330" i="87"/>
  <c r="AK1294" i="87"/>
  <c r="AJ1221" i="87"/>
  <c r="AM1184" i="87"/>
  <c r="AI1148" i="87"/>
  <c r="AK1431" i="87"/>
  <c r="AN1394" i="87"/>
  <c r="AJ1358" i="87"/>
  <c r="AM1321" i="87"/>
  <c r="AI1285" i="87"/>
  <c r="AL1248" i="87"/>
  <c r="AO1211" i="87"/>
  <c r="AK1175" i="87"/>
  <c r="AJ1102" i="87"/>
  <c r="AI1046" i="87"/>
  <c r="AL1009" i="87"/>
  <c r="AN899" i="87"/>
  <c r="AM826" i="87"/>
  <c r="AI790" i="87"/>
  <c r="AO1125" i="87"/>
  <c r="AM979" i="87"/>
  <c r="AL906" i="87"/>
  <c r="AK833" i="87"/>
  <c r="AL1043" i="87"/>
  <c r="AK970" i="87"/>
  <c r="AJ897" i="87"/>
  <c r="AN677" i="87"/>
  <c r="AN774" i="87"/>
  <c r="AN943" i="87"/>
  <c r="AI770" i="87"/>
  <c r="AJ1037" i="87"/>
  <c r="AM912" i="87"/>
  <c r="AK766" i="87"/>
  <c r="AJ263" i="87"/>
  <c r="AL642" i="87"/>
  <c r="AM195" i="87"/>
  <c r="AO646" i="87"/>
  <c r="AM420" i="87"/>
  <c r="AI200" i="87"/>
  <c r="AI425" i="87"/>
  <c r="AM646" i="87"/>
  <c r="AN199" i="87"/>
  <c r="AJ644" i="87"/>
  <c r="AM616" i="87"/>
  <c r="AL391" i="87"/>
  <c r="AO587" i="87"/>
  <c r="AI141" i="87"/>
  <c r="AM1454" i="87"/>
  <c r="AK1454" i="87"/>
  <c r="AM1353" i="87"/>
  <c r="AN1353" i="87"/>
  <c r="AI1242" i="87"/>
  <c r="AN1242" i="87"/>
  <c r="AO1242" i="87"/>
  <c r="AJ1242" i="87"/>
  <c r="AM1163" i="87"/>
  <c r="AI1163" i="87"/>
  <c r="AJ1163" i="87"/>
  <c r="AO1163" i="87"/>
  <c r="AN1156" i="87"/>
  <c r="AJ1156" i="87"/>
  <c r="AL1156" i="87"/>
  <c r="AK1156" i="87"/>
  <c r="AI1156" i="87"/>
  <c r="AO1109" i="87"/>
  <c r="AL1109" i="87"/>
  <c r="AI1109" i="87"/>
  <c r="AJ1109" i="87"/>
  <c r="AL1054" i="87"/>
  <c r="AM1054" i="87"/>
  <c r="AO1054" i="87"/>
  <c r="AN1054" i="87"/>
  <c r="AJ1054" i="87"/>
  <c r="AK1054" i="87"/>
  <c r="AI1054" i="87"/>
  <c r="AK967" i="87"/>
  <c r="AM967" i="87"/>
  <c r="AO967" i="87"/>
  <c r="AL967" i="87"/>
  <c r="AJ967" i="87"/>
  <c r="AN967" i="87"/>
  <c r="AI967" i="87"/>
  <c r="AL600" i="87"/>
  <c r="AM600" i="87"/>
  <c r="AI600" i="87"/>
  <c r="AO600" i="87"/>
  <c r="AN600" i="87"/>
  <c r="AJ600" i="87"/>
  <c r="AK600" i="87"/>
  <c r="AO922" i="87"/>
  <c r="AN922" i="87"/>
  <c r="AJ922" i="87"/>
  <c r="AM922" i="87"/>
  <c r="AI922" i="87"/>
  <c r="AK922" i="87"/>
  <c r="AL922" i="87"/>
  <c r="AI907" i="87"/>
  <c r="AL907" i="87"/>
  <c r="AM907" i="87"/>
  <c r="AO907" i="87"/>
  <c r="AK907" i="87"/>
  <c r="AN907" i="87"/>
  <c r="AI796" i="87"/>
  <c r="AK796" i="87"/>
  <c r="AL796" i="87"/>
  <c r="AO796" i="87"/>
  <c r="AJ749" i="87"/>
  <c r="AL749" i="87"/>
  <c r="AI749" i="87"/>
  <c r="AM749" i="87"/>
  <c r="AK749" i="87"/>
  <c r="AN749" i="87"/>
  <c r="AL534" i="87"/>
  <c r="AJ534" i="87"/>
  <c r="AN534" i="87"/>
  <c r="AK534" i="87"/>
  <c r="AM534" i="87"/>
  <c r="AJ464" i="87"/>
  <c r="AI464" i="87"/>
  <c r="AO464" i="87"/>
  <c r="AN464" i="87"/>
  <c r="AL464" i="87"/>
  <c r="AK464" i="87"/>
  <c r="AM464" i="87"/>
  <c r="AO361" i="87"/>
  <c r="AN361" i="87"/>
  <c r="AJ361" i="87"/>
  <c r="AK361" i="87"/>
  <c r="AL361" i="87"/>
  <c r="AI361" i="87"/>
  <c r="AL290" i="87"/>
  <c r="AN290" i="87"/>
  <c r="AJ290" i="87"/>
  <c r="AO290" i="87"/>
  <c r="AI290" i="87"/>
  <c r="AK290" i="87"/>
  <c r="AM290" i="87"/>
  <c r="AJ339" i="87"/>
  <c r="AL339" i="87"/>
  <c r="AI339" i="87"/>
  <c r="AN339" i="87"/>
  <c r="AK339" i="87"/>
  <c r="AO339" i="87"/>
  <c r="AM339" i="87"/>
  <c r="AK452" i="87"/>
  <c r="AJ452" i="87"/>
  <c r="AN452" i="87"/>
  <c r="AO452" i="87"/>
  <c r="AI452" i="87"/>
  <c r="AM452" i="87"/>
  <c r="AL452" i="87"/>
  <c r="AI437" i="87"/>
  <c r="AM437" i="87"/>
  <c r="AJ437" i="87"/>
  <c r="AK437" i="87"/>
  <c r="AL437" i="87"/>
  <c r="AN437" i="87"/>
  <c r="AO437" i="87"/>
  <c r="AM422" i="87"/>
  <c r="AO422" i="87"/>
  <c r="AL422" i="87"/>
  <c r="AI422" i="87"/>
  <c r="AJ422" i="87"/>
  <c r="AN422" i="87"/>
  <c r="AK422" i="87"/>
  <c r="AM343" i="87"/>
  <c r="AN343" i="87"/>
  <c r="AK343" i="87"/>
  <c r="AO343" i="87"/>
  <c r="AL343" i="87"/>
  <c r="AJ343" i="87"/>
  <c r="AI343" i="87"/>
  <c r="AK58" i="87"/>
  <c r="AO58" i="87"/>
  <c r="AI58" i="87"/>
  <c r="AL58" i="87"/>
  <c r="AN58" i="87"/>
  <c r="AM58" i="87"/>
  <c r="AJ58" i="87"/>
  <c r="AO93" i="87"/>
  <c r="AI93" i="87"/>
  <c r="AM93" i="87"/>
  <c r="AJ93" i="87"/>
  <c r="AL93" i="87"/>
  <c r="AN93" i="87"/>
  <c r="AK93" i="87"/>
  <c r="AO1440" i="87"/>
  <c r="AJ1355" i="87"/>
  <c r="AL1159" i="87"/>
  <c r="AJ971" i="87"/>
  <c r="AI279" i="87"/>
  <c r="AM1377" i="87"/>
  <c r="AN1377" i="87"/>
  <c r="AO1377" i="87"/>
  <c r="AL1366" i="87"/>
  <c r="AM1366" i="87"/>
  <c r="AJ1366" i="87"/>
  <c r="AK1366" i="87"/>
  <c r="AK1407" i="87"/>
  <c r="AL1407" i="87"/>
  <c r="AM1407" i="87"/>
  <c r="AO1168" i="87"/>
  <c r="AJ1168" i="87"/>
  <c r="AN1168" i="87"/>
  <c r="AL976" i="87"/>
  <c r="AN976" i="87"/>
  <c r="AK976" i="87"/>
  <c r="AO976" i="87"/>
  <c r="AI976" i="87"/>
  <c r="AJ976" i="87"/>
  <c r="AM976" i="87"/>
  <c r="AK1201" i="87"/>
  <c r="AO1201" i="87"/>
  <c r="AM1201" i="87"/>
  <c r="AN1201" i="87"/>
  <c r="AK1073" i="87"/>
  <c r="AO1073" i="87"/>
  <c r="AM1073" i="87"/>
  <c r="AN1073" i="87"/>
  <c r="AN1346" i="87"/>
  <c r="AO1346" i="87"/>
  <c r="AI1218" i="87"/>
  <c r="AN1218" i="87"/>
  <c r="AO1218" i="87"/>
  <c r="AL1090" i="87"/>
  <c r="AI1090" i="87"/>
  <c r="AN1090" i="87"/>
  <c r="AO1090" i="87"/>
  <c r="AO1026" i="87"/>
  <c r="AK1026" i="87"/>
  <c r="AL1026" i="87"/>
  <c r="AN1026" i="87"/>
  <c r="AJ1026" i="87"/>
  <c r="AM1026" i="87"/>
  <c r="AO1331" i="87"/>
  <c r="AI1331" i="87"/>
  <c r="AO1011" i="87"/>
  <c r="AJ1011" i="87"/>
  <c r="AL1011" i="87"/>
  <c r="AM1011" i="87"/>
  <c r="AI1011" i="87"/>
  <c r="AK1011" i="87"/>
  <c r="AK1196" i="87"/>
  <c r="AN1196" i="87"/>
  <c r="AJ1196" i="87"/>
  <c r="AL1196" i="87"/>
  <c r="AK1132" i="87"/>
  <c r="AN1132" i="87"/>
  <c r="AJ1132" i="87"/>
  <c r="AL1132" i="87"/>
  <c r="AJ1004" i="87"/>
  <c r="AL1004" i="87"/>
  <c r="AO1004" i="87"/>
  <c r="AK1004" i="87"/>
  <c r="AI1004" i="87"/>
  <c r="AM1004" i="87"/>
  <c r="AN1004" i="87"/>
  <c r="AI1341" i="87"/>
  <c r="AJ1341" i="87"/>
  <c r="AK1341" i="87"/>
  <c r="AI1213" i="87"/>
  <c r="AJ1213" i="87"/>
  <c r="AK1213" i="87"/>
  <c r="AI1085" i="87"/>
  <c r="AJ1085" i="87"/>
  <c r="AO1085" i="87"/>
  <c r="AK1085" i="87"/>
  <c r="AI1021" i="87"/>
  <c r="AK1021" i="87"/>
  <c r="AL1021" i="87"/>
  <c r="AN1021" i="87"/>
  <c r="AO1021" i="87"/>
  <c r="AJ1021" i="87"/>
  <c r="AJ1286" i="87"/>
  <c r="AK1286" i="87"/>
  <c r="AL1286" i="87"/>
  <c r="AJ1222" i="87"/>
  <c r="AK1222" i="87"/>
  <c r="AL1222" i="87"/>
  <c r="AJ1094" i="87"/>
  <c r="AK1094" i="87"/>
  <c r="AL1094" i="87"/>
  <c r="AJ966" i="87"/>
  <c r="AK966" i="87"/>
  <c r="AM966" i="87"/>
  <c r="AO966" i="87"/>
  <c r="AM1327" i="87"/>
  <c r="AK1327" i="87"/>
  <c r="AL1327" i="87"/>
  <c r="AM1199" i="87"/>
  <c r="AN1199" i="87"/>
  <c r="AK1199" i="87"/>
  <c r="AL1199" i="87"/>
  <c r="AM1135" i="87"/>
  <c r="AN1135" i="87"/>
  <c r="AK1135" i="87"/>
  <c r="AL1135" i="87"/>
  <c r="AM1007" i="87"/>
  <c r="AK1007" i="87"/>
  <c r="AO1007" i="87"/>
  <c r="AJ1007" i="87"/>
  <c r="AM896" i="87"/>
  <c r="AN896" i="87"/>
  <c r="AK896" i="87"/>
  <c r="AL896" i="87"/>
  <c r="AO896" i="87"/>
  <c r="AI896" i="87"/>
  <c r="AJ896" i="87"/>
  <c r="AM768" i="87"/>
  <c r="AN768" i="87"/>
  <c r="AL768" i="87"/>
  <c r="AK768" i="87"/>
  <c r="AJ768" i="87"/>
  <c r="AO768" i="87"/>
  <c r="AI768" i="87"/>
  <c r="AO640" i="87"/>
  <c r="AN640" i="87"/>
  <c r="AK640" i="87"/>
  <c r="AJ640" i="87"/>
  <c r="AL640" i="87"/>
  <c r="AM640" i="87"/>
  <c r="AI640" i="87"/>
  <c r="AN576" i="87"/>
  <c r="AJ576" i="87"/>
  <c r="AK576" i="87"/>
  <c r="AL576" i="87"/>
  <c r="AM576" i="87"/>
  <c r="AI576" i="87"/>
  <c r="AO576" i="87"/>
  <c r="AM881" i="87"/>
  <c r="AN881" i="87"/>
  <c r="AJ881" i="87"/>
  <c r="AK881" i="87"/>
  <c r="AI881" i="87"/>
  <c r="AK753" i="87"/>
  <c r="AO753" i="87"/>
  <c r="AN753" i="87"/>
  <c r="AJ753" i="87"/>
  <c r="AI753" i="87"/>
  <c r="AK689" i="87"/>
  <c r="AJ689" i="87"/>
  <c r="AM689" i="87"/>
  <c r="AI689" i="87"/>
  <c r="AN689" i="87"/>
  <c r="AO689" i="87"/>
  <c r="AJ561" i="87"/>
  <c r="AM561" i="87"/>
  <c r="AN561" i="87"/>
  <c r="AO561" i="87"/>
  <c r="AK561" i="87"/>
  <c r="AL561" i="87"/>
  <c r="AI561" i="87"/>
  <c r="AO834" i="87"/>
  <c r="AK834" i="87"/>
  <c r="AL834" i="87"/>
  <c r="AN834" i="87"/>
  <c r="AI834" i="87"/>
  <c r="AJ834" i="87"/>
  <c r="AM834" i="87"/>
  <c r="AO706" i="87"/>
  <c r="AL706" i="87"/>
  <c r="AK706" i="87"/>
  <c r="AJ706" i="87"/>
  <c r="AI706" i="87"/>
  <c r="AM706" i="87"/>
  <c r="AL514" i="87"/>
  <c r="AJ514" i="87"/>
  <c r="AM514" i="87"/>
  <c r="AN514" i="87"/>
  <c r="AO514" i="87"/>
  <c r="AI514" i="87"/>
  <c r="AK514" i="87"/>
  <c r="AJ830" i="87"/>
  <c r="AL830" i="87"/>
  <c r="AN830" i="87"/>
  <c r="AI830" i="87"/>
  <c r="AK830" i="87"/>
  <c r="AO830" i="87"/>
  <c r="AO1408" i="87"/>
  <c r="AL1408" i="87"/>
  <c r="AM1408" i="87"/>
  <c r="AN1402" i="87"/>
  <c r="AO1402" i="87"/>
  <c r="AO1379" i="87"/>
  <c r="AI1379" i="87"/>
  <c r="AJ1453" i="87"/>
  <c r="AK1453" i="87"/>
  <c r="AI1389" i="87"/>
  <c r="AJ1389" i="87"/>
  <c r="AK1389" i="87"/>
  <c r="AN1399" i="87"/>
  <c r="AK1399" i="87"/>
  <c r="AL1399" i="87"/>
  <c r="AL1352" i="87"/>
  <c r="AM1352" i="87"/>
  <c r="AN1352" i="87"/>
  <c r="AL1288" i="87"/>
  <c r="AM1288" i="87"/>
  <c r="AN1288" i="87"/>
  <c r="AL1224" i="87"/>
  <c r="AM1224" i="87"/>
  <c r="AN1224" i="87"/>
  <c r="AL1160" i="87"/>
  <c r="AM1160" i="87"/>
  <c r="AJ1160" i="87"/>
  <c r="AN1160" i="87"/>
  <c r="AL1096" i="87"/>
  <c r="AM1096" i="87"/>
  <c r="AJ1096" i="87"/>
  <c r="AN1096" i="87"/>
  <c r="AM1032" i="87"/>
  <c r="AL1032" i="87"/>
  <c r="AN1032" i="87"/>
  <c r="AK1032" i="87"/>
  <c r="AO1032" i="87"/>
  <c r="AI1032" i="87"/>
  <c r="AJ1032" i="87"/>
  <c r="AM968" i="87"/>
  <c r="AL968" i="87"/>
  <c r="AN968" i="87"/>
  <c r="AK968" i="87"/>
  <c r="AO968" i="87"/>
  <c r="AI968" i="87"/>
  <c r="AJ968" i="87"/>
  <c r="AI1257" i="87"/>
  <c r="AO1257" i="87"/>
  <c r="AK1193" i="87"/>
  <c r="AI1193" i="87"/>
  <c r="AO1193" i="87"/>
  <c r="AK1129" i="87"/>
  <c r="AI1129" i="87"/>
  <c r="AO1129" i="87"/>
  <c r="AO1065" i="87"/>
  <c r="AJ1065" i="87"/>
  <c r="AK1065" i="87"/>
  <c r="AI1065" i="87"/>
  <c r="AM1001" i="87"/>
  <c r="AN1001" i="87"/>
  <c r="AL1001" i="87"/>
  <c r="AJ1001" i="87"/>
  <c r="AK1001" i="87"/>
  <c r="AI1001" i="87"/>
  <c r="AO1001" i="87"/>
  <c r="AN1338" i="87"/>
  <c r="AO1338" i="87"/>
  <c r="AN1274" i="87"/>
  <c r="AO1274" i="87"/>
  <c r="AN1210" i="87"/>
  <c r="AO1210" i="87"/>
  <c r="AL1146" i="87"/>
  <c r="AN1146" i="87"/>
  <c r="AO1146" i="87"/>
  <c r="AL1082" i="87"/>
  <c r="AI1082" i="87"/>
  <c r="AN1082" i="87"/>
  <c r="AO1082" i="87"/>
  <c r="AI1018" i="87"/>
  <c r="AK1018" i="87"/>
  <c r="AL1018" i="87"/>
  <c r="AJ1018" i="87"/>
  <c r="AO1018" i="87"/>
  <c r="AI954" i="87"/>
  <c r="AN954" i="87"/>
  <c r="AK954" i="87"/>
  <c r="AL954" i="87"/>
  <c r="AO954" i="87"/>
  <c r="AJ954" i="87"/>
  <c r="AM1195" i="87"/>
  <c r="AI1195" i="87"/>
  <c r="AM1131" i="87"/>
  <c r="AI1131" i="87"/>
  <c r="AI1067" i="87"/>
  <c r="AM1067" i="87"/>
  <c r="AO1003" i="87"/>
  <c r="AN1003" i="87"/>
  <c r="AJ1003" i="87"/>
  <c r="AL1003" i="87"/>
  <c r="AM1003" i="87"/>
  <c r="AO939" i="87"/>
  <c r="AN939" i="87"/>
  <c r="AJ939" i="87"/>
  <c r="AL939" i="87"/>
  <c r="AM939" i="87"/>
  <c r="AI939" i="87"/>
  <c r="AI1316" i="87"/>
  <c r="AJ1316" i="87"/>
  <c r="AI1252" i="87"/>
  <c r="AJ1252" i="87"/>
  <c r="AI1188" i="87"/>
  <c r="AN1188" i="87"/>
  <c r="AJ1188" i="87"/>
  <c r="AI1124" i="87"/>
  <c r="AN1124" i="87"/>
  <c r="AJ1124" i="87"/>
  <c r="AL1060" i="87"/>
  <c r="AI1060" i="87"/>
  <c r="AJ1060" i="87"/>
  <c r="AK1060" i="87"/>
  <c r="AM1060" i="87"/>
  <c r="AN1060" i="87"/>
  <c r="AI996" i="87"/>
  <c r="AL996" i="87"/>
  <c r="AJ996" i="87"/>
  <c r="AO996" i="87"/>
  <c r="AK996" i="87"/>
  <c r="AM996" i="87"/>
  <c r="AN996" i="87"/>
  <c r="AL1269" i="87"/>
  <c r="AK1269" i="87"/>
  <c r="AM1269" i="87"/>
  <c r="AL1205" i="87"/>
  <c r="AK1205" i="87"/>
  <c r="AM1205" i="87"/>
  <c r="AL1141" i="87"/>
  <c r="AO1141" i="87"/>
  <c r="AK1141" i="87"/>
  <c r="AM1141" i="87"/>
  <c r="AL1077" i="87"/>
  <c r="AO1077" i="87"/>
  <c r="AK1077" i="87"/>
  <c r="AM1077" i="87"/>
  <c r="AK1013" i="87"/>
  <c r="AM1013" i="87"/>
  <c r="AJ1013" i="87"/>
  <c r="AI1013" i="87"/>
  <c r="AL1013" i="87"/>
  <c r="AN1013" i="87"/>
  <c r="AO1013" i="87"/>
  <c r="AM1278" i="87"/>
  <c r="AL1278" i="87"/>
  <c r="AN1278" i="87"/>
  <c r="AM1214" i="87"/>
  <c r="AL1214" i="87"/>
  <c r="AN1214" i="87"/>
  <c r="AM1150" i="87"/>
  <c r="AL1150" i="87"/>
  <c r="AN1150" i="87"/>
  <c r="AM1086" i="87"/>
  <c r="AL1086" i="87"/>
  <c r="AN1086" i="87"/>
  <c r="AL1022" i="87"/>
  <c r="AJ1022" i="87"/>
  <c r="AN1022" i="87"/>
  <c r="AI1022" i="87"/>
  <c r="AM1022" i="87"/>
  <c r="AO1022" i="87"/>
  <c r="AJ958" i="87"/>
  <c r="AL958" i="87"/>
  <c r="AN958" i="87"/>
  <c r="AI958" i="87"/>
  <c r="AK958" i="87"/>
  <c r="AM958" i="87"/>
  <c r="AO958" i="87"/>
  <c r="AK1319" i="87"/>
  <c r="AL1319" i="87"/>
  <c r="AK1255" i="87"/>
  <c r="AL1255" i="87"/>
  <c r="AI1191" i="87"/>
  <c r="AK1191" i="87"/>
  <c r="AL1191" i="87"/>
  <c r="AI1127" i="87"/>
  <c r="AK1127" i="87"/>
  <c r="AL1127" i="87"/>
  <c r="AN1063" i="87"/>
  <c r="AI1063" i="87"/>
  <c r="AO1063" i="87"/>
  <c r="AK1063" i="87"/>
  <c r="AL1063" i="87"/>
  <c r="AM1063" i="87"/>
  <c r="AL999" i="87"/>
  <c r="AN999" i="87"/>
  <c r="AI999" i="87"/>
  <c r="AM999" i="87"/>
  <c r="AO999" i="87"/>
  <c r="AJ999" i="87"/>
  <c r="AN952" i="87"/>
  <c r="AL952" i="87"/>
  <c r="AM952" i="87"/>
  <c r="AK952" i="87"/>
  <c r="AN888" i="87"/>
  <c r="AL888" i="87"/>
  <c r="AM888" i="87"/>
  <c r="AK888" i="87"/>
  <c r="AN824" i="87"/>
  <c r="AL824" i="87"/>
  <c r="AM824" i="87"/>
  <c r="AO824" i="87"/>
  <c r="AK824" i="87"/>
  <c r="AJ760" i="87"/>
  <c r="AN760" i="87"/>
  <c r="AL760" i="87"/>
  <c r="AO760" i="87"/>
  <c r="AM760" i="87"/>
  <c r="AK760" i="87"/>
  <c r="AN696" i="87"/>
  <c r="AJ696" i="87"/>
  <c r="AL696" i="87"/>
  <c r="AM696" i="87"/>
  <c r="AK696" i="87"/>
  <c r="AM632" i="87"/>
  <c r="AI632" i="87"/>
  <c r="AO632" i="87"/>
  <c r="AK632" i="87"/>
  <c r="AN632" i="87"/>
  <c r="AL632" i="87"/>
  <c r="AJ632" i="87"/>
  <c r="AI568" i="87"/>
  <c r="AO568" i="87"/>
  <c r="AN568" i="87"/>
  <c r="AK568" i="87"/>
  <c r="AJ568" i="87"/>
  <c r="AL568" i="87"/>
  <c r="AM568" i="87"/>
  <c r="AM937" i="87"/>
  <c r="AN937" i="87"/>
  <c r="AL937" i="87"/>
  <c r="AJ937" i="87"/>
  <c r="AK937" i="87"/>
  <c r="AO937" i="87"/>
  <c r="AI937" i="87"/>
  <c r="AM873" i="87"/>
  <c r="AN873" i="87"/>
  <c r="AL873" i="87"/>
  <c r="AO873" i="87"/>
  <c r="AJ873" i="87"/>
  <c r="AK873" i="87"/>
  <c r="AI873" i="87"/>
  <c r="AM809" i="87"/>
  <c r="AN809" i="87"/>
  <c r="AO809" i="87"/>
  <c r="AL809" i="87"/>
  <c r="AJ809" i="87"/>
  <c r="AK809" i="87"/>
  <c r="AI809" i="87"/>
  <c r="AM745" i="87"/>
  <c r="AK745" i="87"/>
  <c r="AO745" i="87"/>
  <c r="AN745" i="87"/>
  <c r="AL745" i="87"/>
  <c r="AJ745" i="87"/>
  <c r="AI745" i="87"/>
  <c r="AM681" i="87"/>
  <c r="AK681" i="87"/>
  <c r="AO681" i="87"/>
  <c r="AN681" i="87"/>
  <c r="AL681" i="87"/>
  <c r="AJ681" i="87"/>
  <c r="AI681" i="87"/>
  <c r="AO617" i="87"/>
  <c r="AK617" i="87"/>
  <c r="AI617" i="87"/>
  <c r="AM617" i="87"/>
  <c r="AN617" i="87"/>
  <c r="AJ617" i="87"/>
  <c r="AL617" i="87"/>
  <c r="AO553" i="87"/>
  <c r="AK553" i="87"/>
  <c r="AI553" i="87"/>
  <c r="AM553" i="87"/>
  <c r="AL553" i="87"/>
  <c r="AJ553" i="87"/>
  <c r="AN553" i="87"/>
  <c r="AI890" i="87"/>
  <c r="AK890" i="87"/>
  <c r="AL890" i="87"/>
  <c r="AN890" i="87"/>
  <c r="AJ890" i="87"/>
  <c r="AO890" i="87"/>
  <c r="AO826" i="87"/>
  <c r="AK826" i="87"/>
  <c r="AL826" i="87"/>
  <c r="AI826" i="87"/>
  <c r="AJ826" i="87"/>
  <c r="AL762" i="87"/>
  <c r="AK762" i="87"/>
  <c r="AN762" i="87"/>
  <c r="AI762" i="87"/>
  <c r="AJ762" i="87"/>
  <c r="AO762" i="87"/>
  <c r="AL698" i="87"/>
  <c r="AI698" i="87"/>
  <c r="AO698" i="87"/>
  <c r="AK698" i="87"/>
  <c r="AJ698" i="87"/>
  <c r="AN698" i="87"/>
  <c r="AK634" i="87"/>
  <c r="AN634" i="87"/>
  <c r="AO634" i="87"/>
  <c r="AI634" i="87"/>
  <c r="AM634" i="87"/>
  <c r="AJ634" i="87"/>
  <c r="AL634" i="87"/>
  <c r="AK570" i="87"/>
  <c r="AO570" i="87"/>
  <c r="AI570" i="87"/>
  <c r="AL570" i="87"/>
  <c r="AJ570" i="87"/>
  <c r="AN570" i="87"/>
  <c r="AM570" i="87"/>
  <c r="AK506" i="87"/>
  <c r="AO506" i="87"/>
  <c r="AI506" i="87"/>
  <c r="AJ506" i="87"/>
  <c r="AN506" i="87"/>
  <c r="AL506" i="87"/>
  <c r="AM506" i="87"/>
  <c r="AO875" i="87"/>
  <c r="AN875" i="87"/>
  <c r="AI875" i="87"/>
  <c r="AJ875" i="87"/>
  <c r="AL875" i="87"/>
  <c r="AM875" i="87"/>
  <c r="AO811" i="87"/>
  <c r="AI811" i="87"/>
  <c r="AJ811" i="87"/>
  <c r="AN811" i="87"/>
  <c r="AL811" i="87"/>
  <c r="AM811" i="87"/>
  <c r="AO747" i="87"/>
  <c r="AM747" i="87"/>
  <c r="AJ747" i="87"/>
  <c r="AN747" i="87"/>
  <c r="AI747" i="87"/>
  <c r="AL747" i="87"/>
  <c r="AM683" i="87"/>
  <c r="AO683" i="87"/>
  <c r="AI683" i="87"/>
  <c r="AN683" i="87"/>
  <c r="AL683" i="87"/>
  <c r="AJ683" i="87"/>
  <c r="AM619" i="87"/>
  <c r="AI619" i="87"/>
  <c r="AO619" i="87"/>
  <c r="AJ619" i="87"/>
  <c r="AL619" i="87"/>
  <c r="AN619" i="87"/>
  <c r="AK619" i="87"/>
  <c r="AM555" i="87"/>
  <c r="AO555" i="87"/>
  <c r="AK555" i="87"/>
  <c r="AJ555" i="87"/>
  <c r="AL555" i="87"/>
  <c r="AI555" i="87"/>
  <c r="AI956" i="87"/>
  <c r="AJ956" i="87"/>
  <c r="AK956" i="87"/>
  <c r="AM956" i="87"/>
  <c r="AN956" i="87"/>
  <c r="AL956" i="87"/>
  <c r="AI892" i="87"/>
  <c r="AK892" i="87"/>
  <c r="AM892" i="87"/>
  <c r="AN892" i="87"/>
  <c r="AJ892" i="87"/>
  <c r="AL892" i="87"/>
  <c r="AI828" i="87"/>
  <c r="AK828" i="87"/>
  <c r="AM828" i="87"/>
  <c r="AN828" i="87"/>
  <c r="AJ828" i="87"/>
  <c r="AL828" i="87"/>
  <c r="AJ764" i="87"/>
  <c r="AI764" i="87"/>
  <c r="AK764" i="87"/>
  <c r="AO764" i="87"/>
  <c r="AN764" i="87"/>
  <c r="AM764" i="87"/>
  <c r="AL764" i="87"/>
  <c r="AN700" i="87"/>
  <c r="AJ700" i="87"/>
  <c r="AI700" i="87"/>
  <c r="AK700" i="87"/>
  <c r="AO700" i="87"/>
  <c r="AM700" i="87"/>
  <c r="AL700" i="87"/>
  <c r="AJ636" i="87"/>
  <c r="AK636" i="87"/>
  <c r="AN636" i="87"/>
  <c r="AL636" i="87"/>
  <c r="AI636" i="87"/>
  <c r="AO636" i="87"/>
  <c r="AM636" i="87"/>
  <c r="AJ572" i="87"/>
  <c r="AK572" i="87"/>
  <c r="AL572" i="87"/>
  <c r="AI572" i="87"/>
  <c r="AM572" i="87"/>
  <c r="AN572" i="87"/>
  <c r="AO572" i="87"/>
  <c r="AK909" i="87"/>
  <c r="AL909" i="87"/>
  <c r="AI909" i="87"/>
  <c r="AN909" i="87"/>
  <c r="AO909" i="87"/>
  <c r="AJ909" i="87"/>
  <c r="AM909" i="87"/>
  <c r="AJ845" i="87"/>
  <c r="AL845" i="87"/>
  <c r="AN845" i="87"/>
  <c r="AO845" i="87"/>
  <c r="AI845" i="87"/>
  <c r="AM845" i="87"/>
  <c r="AO781" i="87"/>
  <c r="AI781" i="87"/>
  <c r="AN781" i="87"/>
  <c r="AJ781" i="87"/>
  <c r="AM781" i="87"/>
  <c r="AJ717" i="87"/>
  <c r="AN717" i="87"/>
  <c r="AI717" i="87"/>
  <c r="AK717" i="87"/>
  <c r="AO717" i="87"/>
  <c r="AL717" i="87"/>
  <c r="AM717" i="87"/>
  <c r="AN653" i="87"/>
  <c r="AL653" i="87"/>
  <c r="AK653" i="87"/>
  <c r="AO653" i="87"/>
  <c r="AM653" i="87"/>
  <c r="AJ653" i="87"/>
  <c r="AI653" i="87"/>
  <c r="AN589" i="87"/>
  <c r="AL589" i="87"/>
  <c r="AK589" i="87"/>
  <c r="AI589" i="87"/>
  <c r="AM589" i="87"/>
  <c r="AJ589" i="87"/>
  <c r="AO589" i="87"/>
  <c r="AK886" i="87"/>
  <c r="AJ886" i="87"/>
  <c r="AN886" i="87"/>
  <c r="AL886" i="87"/>
  <c r="AI886" i="87"/>
  <c r="AM886" i="87"/>
  <c r="AO886" i="87"/>
  <c r="AK822" i="87"/>
  <c r="AM822" i="87"/>
  <c r="AJ822" i="87"/>
  <c r="AL822" i="87"/>
  <c r="AN822" i="87"/>
  <c r="AI822" i="87"/>
  <c r="AO822" i="87"/>
  <c r="AK758" i="87"/>
  <c r="AM758" i="87"/>
  <c r="AJ758" i="87"/>
  <c r="AN758" i="87"/>
  <c r="AL758" i="87"/>
  <c r="AI758" i="87"/>
  <c r="AO758" i="87"/>
  <c r="AK694" i="87"/>
  <c r="AM694" i="87"/>
  <c r="AJ694" i="87"/>
  <c r="AN694" i="87"/>
  <c r="AI694" i="87"/>
  <c r="AO694" i="87"/>
  <c r="AN630" i="87"/>
  <c r="AM630" i="87"/>
  <c r="AO630" i="87"/>
  <c r="AI630" i="87"/>
  <c r="AL630" i="87"/>
  <c r="AJ630" i="87"/>
  <c r="AK630" i="87"/>
  <c r="AN566" i="87"/>
  <c r="AL566" i="87"/>
  <c r="AI566" i="87"/>
  <c r="AJ566" i="87"/>
  <c r="AK566" i="87"/>
  <c r="AM566" i="87"/>
  <c r="AO566" i="87"/>
  <c r="AK927" i="87"/>
  <c r="AN927" i="87"/>
  <c r="AI927" i="87"/>
  <c r="AL927" i="87"/>
  <c r="AM927" i="87"/>
  <c r="AO927" i="87"/>
  <c r="AL863" i="87"/>
  <c r="AI863" i="87"/>
  <c r="AK863" i="87"/>
  <c r="AM863" i="87"/>
  <c r="AN863" i="87"/>
  <c r="AO863" i="87"/>
  <c r="AM799" i="87"/>
  <c r="AI799" i="87"/>
  <c r="AN799" i="87"/>
  <c r="AL799" i="87"/>
  <c r="AO799" i="87"/>
  <c r="AK799" i="87"/>
  <c r="AI735" i="87"/>
  <c r="AK735" i="87"/>
  <c r="AL735" i="87"/>
  <c r="AN735" i="87"/>
  <c r="AO735" i="87"/>
  <c r="AM735" i="87"/>
  <c r="AI671" i="87"/>
  <c r="AM671" i="87"/>
  <c r="AK671" i="87"/>
  <c r="AO671" i="87"/>
  <c r="AL671" i="87"/>
  <c r="AM607" i="87"/>
  <c r="AI607" i="87"/>
  <c r="AK607" i="87"/>
  <c r="AO607" i="87"/>
  <c r="AL607" i="87"/>
  <c r="AN607" i="87"/>
  <c r="AI543" i="87"/>
  <c r="AK543" i="87"/>
  <c r="AO543" i="87"/>
  <c r="AL543" i="87"/>
  <c r="AN543" i="87"/>
  <c r="AJ543" i="87"/>
  <c r="AM543" i="87"/>
  <c r="AM496" i="87"/>
  <c r="AI496" i="87"/>
  <c r="AO496" i="87"/>
  <c r="AN496" i="87"/>
  <c r="AK496" i="87"/>
  <c r="AL496" i="87"/>
  <c r="AJ496" i="87"/>
  <c r="AI432" i="87"/>
  <c r="AO432" i="87"/>
  <c r="AN432" i="87"/>
  <c r="AJ432" i="87"/>
  <c r="AK432" i="87"/>
  <c r="AL432" i="87"/>
  <c r="AM432" i="87"/>
  <c r="AO368" i="87"/>
  <c r="AN368" i="87"/>
  <c r="AJ368" i="87"/>
  <c r="AK368" i="87"/>
  <c r="AL368" i="87"/>
  <c r="AM368" i="87"/>
  <c r="AI368" i="87"/>
  <c r="AN304" i="87"/>
  <c r="AJ304" i="87"/>
  <c r="AL304" i="87"/>
  <c r="AK304" i="87"/>
  <c r="AM304" i="87"/>
  <c r="AI304" i="87"/>
  <c r="AO304" i="87"/>
  <c r="AJ240" i="87"/>
  <c r="AL240" i="87"/>
  <c r="AK240" i="87"/>
  <c r="AI240" i="87"/>
  <c r="AM240" i="87"/>
  <c r="AO240" i="87"/>
  <c r="AN240" i="87"/>
  <c r="AL176" i="87"/>
  <c r="AM176" i="87"/>
  <c r="AK176" i="87"/>
  <c r="AO176" i="87"/>
  <c r="AI176" i="87"/>
  <c r="AN176" i="87"/>
  <c r="AJ176" i="87"/>
  <c r="AI521" i="87"/>
  <c r="AM521" i="87"/>
  <c r="AL521" i="87"/>
  <c r="AN521" i="87"/>
  <c r="AJ521" i="87"/>
  <c r="AO521" i="87"/>
  <c r="AK521" i="87"/>
  <c r="AI457" i="87"/>
  <c r="AM457" i="87"/>
  <c r="AL457" i="87"/>
  <c r="AN457" i="87"/>
  <c r="AJ457" i="87"/>
  <c r="AO457" i="87"/>
  <c r="AK457" i="87"/>
  <c r="AI393" i="87"/>
  <c r="AN393" i="87"/>
  <c r="AL393" i="87"/>
  <c r="AJ393" i="87"/>
  <c r="AK393" i="87"/>
  <c r="AM393" i="87"/>
  <c r="AI329" i="87"/>
  <c r="AN329" i="87"/>
  <c r="AJ329" i="87"/>
  <c r="AL329" i="87"/>
  <c r="AO329" i="87"/>
  <c r="AM329" i="87"/>
  <c r="AK329" i="87"/>
  <c r="AI265" i="87"/>
  <c r="AJ265" i="87"/>
  <c r="AL265" i="87"/>
  <c r="AO265" i="87"/>
  <c r="AK265" i="87"/>
  <c r="AM265" i="87"/>
  <c r="AN265" i="87"/>
  <c r="AI201" i="87"/>
  <c r="AO201" i="87"/>
  <c r="AL201" i="87"/>
  <c r="AK201" i="87"/>
  <c r="AM201" i="87"/>
  <c r="AN201" i="87"/>
  <c r="AJ201" i="87"/>
  <c r="AI137" i="87"/>
  <c r="AO137" i="87"/>
  <c r="AK137" i="87"/>
  <c r="AL137" i="87"/>
  <c r="AM137" i="87"/>
  <c r="AN137" i="87"/>
  <c r="AJ137" i="87"/>
  <c r="AL450" i="87"/>
  <c r="AJ450" i="87"/>
  <c r="AN450" i="87"/>
  <c r="AM450" i="87"/>
  <c r="AO450" i="87"/>
  <c r="AL386" i="87"/>
  <c r="AJ386" i="87"/>
  <c r="AN386" i="87"/>
  <c r="AM386" i="87"/>
  <c r="AI386" i="87"/>
  <c r="AK386" i="87"/>
  <c r="AO386" i="87"/>
  <c r="AJ322" i="87"/>
  <c r="AN322" i="87"/>
  <c r="AO322" i="87"/>
  <c r="AM322" i="87"/>
  <c r="AI322" i="87"/>
  <c r="AK322" i="87"/>
  <c r="AL322" i="87"/>
  <c r="AN258" i="87"/>
  <c r="AO258" i="87"/>
  <c r="AI258" i="87"/>
  <c r="AK258" i="87"/>
  <c r="AM258" i="87"/>
  <c r="AL258" i="87"/>
  <c r="AO194" i="87"/>
  <c r="AI194" i="87"/>
  <c r="AK194" i="87"/>
  <c r="AM194" i="87"/>
  <c r="AL194" i="87"/>
  <c r="AJ194" i="87"/>
  <c r="AO130" i="87"/>
  <c r="AI130" i="87"/>
  <c r="AK130" i="87"/>
  <c r="AM130" i="87"/>
  <c r="AJ130" i="87"/>
  <c r="AN130" i="87"/>
  <c r="AL130" i="87"/>
  <c r="AO499" i="87"/>
  <c r="AI499" i="87"/>
  <c r="AJ499" i="87"/>
  <c r="AK499" i="87"/>
  <c r="AL499" i="87"/>
  <c r="AN499" i="87"/>
  <c r="AO435" i="87"/>
  <c r="AI435" i="87"/>
  <c r="AJ435" i="87"/>
  <c r="AL435" i="87"/>
  <c r="AK435" i="87"/>
  <c r="AM435" i="87"/>
  <c r="AO371" i="87"/>
  <c r="AI371" i="87"/>
  <c r="AJ371" i="87"/>
  <c r="AL371" i="87"/>
  <c r="AM371" i="87"/>
  <c r="AN371" i="87"/>
  <c r="AO307" i="87"/>
  <c r="AI307" i="87"/>
  <c r="AJ307" i="87"/>
  <c r="AL307" i="87"/>
  <c r="AK307" i="87"/>
  <c r="AN307" i="87"/>
  <c r="AO243" i="87"/>
  <c r="AI243" i="87"/>
  <c r="AJ243" i="87"/>
  <c r="AM243" i="87"/>
  <c r="AN243" i="87"/>
  <c r="AK243" i="87"/>
  <c r="AL243" i="87"/>
  <c r="AO179" i="87"/>
  <c r="AI179" i="87"/>
  <c r="AJ179" i="87"/>
  <c r="AM179" i="87"/>
  <c r="AK179" i="87"/>
  <c r="AL179" i="87"/>
  <c r="AN179" i="87"/>
  <c r="AO115" i="87"/>
  <c r="AI115" i="87"/>
  <c r="AJ115" i="87"/>
  <c r="AM115" i="87"/>
  <c r="AK115" i="87"/>
  <c r="AL115" i="87"/>
  <c r="AN115" i="87"/>
  <c r="AL548" i="87"/>
  <c r="AK548" i="87"/>
  <c r="AM548" i="87"/>
  <c r="AO548" i="87"/>
  <c r="AJ548" i="87"/>
  <c r="AI548" i="87"/>
  <c r="AN548" i="87"/>
  <c r="AL484" i="87"/>
  <c r="AK484" i="87"/>
  <c r="AM484" i="87"/>
  <c r="AJ484" i="87"/>
  <c r="AO484" i="87"/>
  <c r="AN484" i="87"/>
  <c r="AI484" i="87"/>
  <c r="AL420" i="87"/>
  <c r="AJ420" i="87"/>
  <c r="AO420" i="87"/>
  <c r="AN420" i="87"/>
  <c r="AI420" i="87"/>
  <c r="AL356" i="87"/>
  <c r="AN356" i="87"/>
  <c r="AO356" i="87"/>
  <c r="AI356" i="87"/>
  <c r="AK356" i="87"/>
  <c r="AM356" i="87"/>
  <c r="AJ356" i="87"/>
  <c r="AL292" i="87"/>
  <c r="AN292" i="87"/>
  <c r="AO292" i="87"/>
  <c r="AI292" i="87"/>
  <c r="AK292" i="87"/>
  <c r="AM292" i="87"/>
  <c r="AJ292" i="87"/>
  <c r="AL228" i="87"/>
  <c r="AO228" i="87"/>
  <c r="AI228" i="87"/>
  <c r="AJ228" i="87"/>
  <c r="AN228" i="87"/>
  <c r="AL164" i="87"/>
  <c r="AI164" i="87"/>
  <c r="AO164" i="87"/>
  <c r="AK164" i="87"/>
  <c r="AM164" i="87"/>
  <c r="AJ164" i="87"/>
  <c r="AN164" i="87"/>
  <c r="AN533" i="87"/>
  <c r="AO533" i="87"/>
  <c r="AI533" i="87"/>
  <c r="AM533" i="87"/>
  <c r="AK533" i="87"/>
  <c r="AN469" i="87"/>
  <c r="AO469" i="87"/>
  <c r="AI469" i="87"/>
  <c r="AM469" i="87"/>
  <c r="AJ469" i="87"/>
  <c r="AL469" i="87"/>
  <c r="AK469" i="87"/>
  <c r="AN405" i="87"/>
  <c r="AI405" i="87"/>
  <c r="AM405" i="87"/>
  <c r="AJ405" i="87"/>
  <c r="AK405" i="87"/>
  <c r="AL405" i="87"/>
  <c r="AO405" i="87"/>
  <c r="AN341" i="87"/>
  <c r="AJ341" i="87"/>
  <c r="AL341" i="87"/>
  <c r="AK341" i="87"/>
  <c r="AI341" i="87"/>
  <c r="AO341" i="87"/>
  <c r="AN277" i="87"/>
  <c r="AJ277" i="87"/>
  <c r="AL277" i="87"/>
  <c r="AK277" i="87"/>
  <c r="AO277" i="87"/>
  <c r="AM277" i="87"/>
  <c r="AI277" i="87"/>
  <c r="AN213" i="87"/>
  <c r="AL213" i="87"/>
  <c r="AK213" i="87"/>
  <c r="AI213" i="87"/>
  <c r="AM213" i="87"/>
  <c r="AJ213" i="87"/>
  <c r="AO213" i="87"/>
  <c r="AN149" i="87"/>
  <c r="AL149" i="87"/>
  <c r="AK149" i="87"/>
  <c r="AO149" i="87"/>
  <c r="AI149" i="87"/>
  <c r="AJ149" i="87"/>
  <c r="AJ454" i="87"/>
  <c r="AK454" i="87"/>
  <c r="AM454" i="87"/>
  <c r="AO454" i="87"/>
  <c r="AL454" i="87"/>
  <c r="AI454" i="87"/>
  <c r="AJ390" i="87"/>
  <c r="AK390" i="87"/>
  <c r="AM390" i="87"/>
  <c r="AO390" i="87"/>
  <c r="AL390" i="87"/>
  <c r="AN390" i="87"/>
  <c r="AI390" i="87"/>
  <c r="AJ326" i="87"/>
  <c r="AK326" i="87"/>
  <c r="AL326" i="87"/>
  <c r="AN326" i="87"/>
  <c r="AI326" i="87"/>
  <c r="AM326" i="87"/>
  <c r="AO326" i="87"/>
  <c r="AJ262" i="87"/>
  <c r="AK262" i="87"/>
  <c r="AN262" i="87"/>
  <c r="AM262" i="87"/>
  <c r="AO262" i="87"/>
  <c r="AL262" i="87"/>
  <c r="AI262" i="87"/>
  <c r="AJ198" i="87"/>
  <c r="AK198" i="87"/>
  <c r="AN198" i="87"/>
  <c r="AM198" i="87"/>
  <c r="AO198" i="87"/>
  <c r="AI198" i="87"/>
  <c r="AJ134" i="87"/>
  <c r="AK134" i="87"/>
  <c r="AN134" i="87"/>
  <c r="AL134" i="87"/>
  <c r="AM134" i="87"/>
  <c r="AO134" i="87"/>
  <c r="AI134" i="87"/>
  <c r="AM503" i="87"/>
  <c r="AI503" i="87"/>
  <c r="AJ503" i="87"/>
  <c r="AK503" i="87"/>
  <c r="AO503" i="87"/>
  <c r="AL503" i="87"/>
  <c r="AI439" i="87"/>
  <c r="AJ439" i="87"/>
  <c r="AK439" i="87"/>
  <c r="AO439" i="87"/>
  <c r="AL439" i="87"/>
  <c r="AN439" i="87"/>
  <c r="AM439" i="87"/>
  <c r="AK375" i="87"/>
  <c r="AO375" i="87"/>
  <c r="AJ375" i="87"/>
  <c r="AL375" i="87"/>
  <c r="AN375" i="87"/>
  <c r="AM375" i="87"/>
  <c r="AI375" i="87"/>
  <c r="AK311" i="87"/>
  <c r="AO311" i="87"/>
  <c r="AJ311" i="87"/>
  <c r="AL311" i="87"/>
  <c r="AM311" i="87"/>
  <c r="AI311" i="87"/>
  <c r="AL247" i="87"/>
  <c r="AJ247" i="87"/>
  <c r="AN247" i="87"/>
  <c r="AI247" i="87"/>
  <c r="AO247" i="87"/>
  <c r="AM247" i="87"/>
  <c r="AK247" i="87"/>
  <c r="AL183" i="87"/>
  <c r="AJ183" i="87"/>
  <c r="AN183" i="87"/>
  <c r="AM183" i="87"/>
  <c r="AO183" i="87"/>
  <c r="AK183" i="87"/>
  <c r="AI183" i="87"/>
  <c r="AN119" i="87"/>
  <c r="AJ119" i="87"/>
  <c r="AM119" i="87"/>
  <c r="AI119" i="87"/>
  <c r="AK119" i="87"/>
  <c r="AO119" i="87"/>
  <c r="AL119" i="87"/>
  <c r="AN96" i="87"/>
  <c r="AO96" i="87"/>
  <c r="AJ96" i="87"/>
  <c r="AK96" i="87"/>
  <c r="AI96" i="87"/>
  <c r="AL96" i="87"/>
  <c r="AM96" i="87"/>
  <c r="AN32" i="87"/>
  <c r="AO32" i="87"/>
  <c r="AJ32" i="87"/>
  <c r="AL32" i="87"/>
  <c r="AM32" i="87"/>
  <c r="AI32" i="87"/>
  <c r="AK32" i="87"/>
  <c r="AK89" i="87"/>
  <c r="AN89" i="87"/>
  <c r="AJ89" i="87"/>
  <c r="AO89" i="87"/>
  <c r="AM89" i="87"/>
  <c r="AI89" i="87"/>
  <c r="AL89" i="87"/>
  <c r="AK25" i="87"/>
  <c r="AJ25" i="87"/>
  <c r="AO25" i="87"/>
  <c r="AM25" i="87"/>
  <c r="AI25" i="87"/>
  <c r="AL25" i="87"/>
  <c r="AN25" i="87"/>
  <c r="AO26" i="87"/>
  <c r="AM26" i="87"/>
  <c r="AI26" i="87"/>
  <c r="AK26" i="87"/>
  <c r="AJ26" i="87"/>
  <c r="AN26" i="87"/>
  <c r="AL26" i="87"/>
  <c r="AK27" i="87"/>
  <c r="AN27" i="87"/>
  <c r="AJ27" i="87"/>
  <c r="AL27" i="87"/>
  <c r="AI27" i="87"/>
  <c r="AM27" i="87"/>
  <c r="AK108" i="87"/>
  <c r="AM108" i="87"/>
  <c r="AO108" i="87"/>
  <c r="AJ108" i="87"/>
  <c r="AN108" i="87"/>
  <c r="AL108" i="87"/>
  <c r="AI108" i="87"/>
  <c r="AJ44" i="87"/>
  <c r="AO44" i="87"/>
  <c r="AN44" i="87"/>
  <c r="AI44" i="87"/>
  <c r="AL44" i="87"/>
  <c r="AK44" i="87"/>
  <c r="AM44" i="87"/>
  <c r="AI125" i="87"/>
  <c r="AJ125" i="87"/>
  <c r="AO125" i="87"/>
  <c r="AM125" i="87"/>
  <c r="AL125" i="87"/>
  <c r="AN125" i="87"/>
  <c r="AK125" i="87"/>
  <c r="AI61" i="87"/>
  <c r="AJ61" i="87"/>
  <c r="AO61" i="87"/>
  <c r="AM61" i="87"/>
  <c r="AK61" i="87"/>
  <c r="AL78" i="87"/>
  <c r="AM78" i="87"/>
  <c r="AK78" i="87"/>
  <c r="AO78" i="87"/>
  <c r="AI78" i="87"/>
  <c r="AN78" i="87"/>
  <c r="AJ78" i="87"/>
  <c r="AL14" i="87"/>
  <c r="AM14" i="87"/>
  <c r="AO14" i="87"/>
  <c r="AJ14" i="87"/>
  <c r="AN14" i="87"/>
  <c r="AI14" i="87"/>
  <c r="AK14" i="87"/>
  <c r="AI31" i="87"/>
  <c r="AK31" i="87"/>
  <c r="AO31" i="87"/>
  <c r="AM31" i="87"/>
  <c r="AJ31" i="87"/>
  <c r="AO1789" i="87"/>
  <c r="AN1780" i="87"/>
  <c r="AM1771" i="87"/>
  <c r="AL1762" i="87"/>
  <c r="AJ1744" i="87"/>
  <c r="AI1735" i="87"/>
  <c r="AO1725" i="87"/>
  <c r="AN1716" i="87"/>
  <c r="AM1707" i="87"/>
  <c r="AL1698" i="87"/>
  <c r="AJ1680" i="87"/>
  <c r="AI1671" i="87"/>
  <c r="AO1661" i="87"/>
  <c r="AM1796" i="87"/>
  <c r="AL1787" i="87"/>
  <c r="AK1778" i="87"/>
  <c r="AJ1769" i="87"/>
  <c r="AI1760" i="87"/>
  <c r="AO1750" i="87"/>
  <c r="AN1741" i="87"/>
  <c r="AM1732" i="87"/>
  <c r="AL1723" i="87"/>
  <c r="AK1714" i="87"/>
  <c r="AJ1705" i="87"/>
  <c r="AI1696" i="87"/>
  <c r="AO1686" i="87"/>
  <c r="AN1677" i="87"/>
  <c r="AM1668" i="87"/>
  <c r="AL1659" i="87"/>
  <c r="AK1650" i="87"/>
  <c r="AJ1641" i="87"/>
  <c r="AI1632" i="87"/>
  <c r="AO1622" i="87"/>
  <c r="AN1613" i="87"/>
  <c r="AM1604" i="87"/>
  <c r="AL1595" i="87"/>
  <c r="AK1586" i="87"/>
  <c r="AJ1577" i="87"/>
  <c r="AI1568" i="87"/>
  <c r="AO1558" i="87"/>
  <c r="AN1549" i="87"/>
  <c r="AM1540" i="87"/>
  <c r="AL1531" i="87"/>
  <c r="AK1522" i="87"/>
  <c r="AJ1513" i="87"/>
  <c r="AI1504" i="87"/>
  <c r="AO1494" i="87"/>
  <c r="AN1485" i="87"/>
  <c r="AM1476" i="87"/>
  <c r="AL1467" i="87"/>
  <c r="AK1458" i="87"/>
  <c r="AJ1794" i="87"/>
  <c r="AI1785" i="87"/>
  <c r="AO1775" i="87"/>
  <c r="AN1766" i="87"/>
  <c r="AM1757" i="87"/>
  <c r="AL1748" i="87"/>
  <c r="AK1739" i="87"/>
  <c r="AJ1730" i="87"/>
  <c r="AI1721" i="87"/>
  <c r="AO1711" i="87"/>
  <c r="AN1702" i="87"/>
  <c r="AM1693" i="87"/>
  <c r="AL1684" i="87"/>
  <c r="AK1675" i="87"/>
  <c r="AJ1666" i="87"/>
  <c r="AI1657" i="87"/>
  <c r="AO1647" i="87"/>
  <c r="AN1638" i="87"/>
  <c r="AM1629" i="87"/>
  <c r="AL1620" i="87"/>
  <c r="AK1611" i="87"/>
  <c r="AJ1602" i="87"/>
  <c r="AI1593" i="87"/>
  <c r="AO1583" i="87"/>
  <c r="AN1574" i="87"/>
  <c r="AM1565" i="87"/>
  <c r="AL1556" i="87"/>
  <c r="AK1547" i="87"/>
  <c r="AJ1538" i="87"/>
  <c r="AI1529" i="87"/>
  <c r="AO1519" i="87"/>
  <c r="AN1510" i="87"/>
  <c r="AM1501" i="87"/>
  <c r="AL1492" i="87"/>
  <c r="AK1483" i="87"/>
  <c r="AJ1474" i="87"/>
  <c r="AI1465" i="87"/>
  <c r="AM1790" i="87"/>
  <c r="AL1781" i="87"/>
  <c r="AK1772" i="87"/>
  <c r="AJ1763" i="87"/>
  <c r="AI1754" i="87"/>
  <c r="AN1735" i="87"/>
  <c r="AM1726" i="87"/>
  <c r="AL1717" i="87"/>
  <c r="AK1708" i="87"/>
  <c r="AJ1699" i="87"/>
  <c r="AI1690" i="87"/>
  <c r="AN1671" i="87"/>
  <c r="AM1662" i="87"/>
  <c r="AL1653" i="87"/>
  <c r="AK1644" i="87"/>
  <c r="AJ1635" i="87"/>
  <c r="AI1626" i="87"/>
  <c r="AN1607" i="87"/>
  <c r="AM1598" i="87"/>
  <c r="AL1589" i="87"/>
  <c r="AK1580" i="87"/>
  <c r="AJ1571" i="87"/>
  <c r="AI1562" i="87"/>
  <c r="AN1543" i="87"/>
  <c r="AM1534" i="87"/>
  <c r="AL1525" i="87"/>
  <c r="AK1516" i="87"/>
  <c r="AJ1507" i="87"/>
  <c r="AI1498" i="87"/>
  <c r="AN1479" i="87"/>
  <c r="AM1470" i="87"/>
  <c r="AL1461" i="87"/>
  <c r="AJ1796" i="87"/>
  <c r="AI1787" i="87"/>
  <c r="AO1777" i="87"/>
  <c r="AN1768" i="87"/>
  <c r="AM1759" i="87"/>
  <c r="AL1750" i="87"/>
  <c r="AK1741" i="87"/>
  <c r="AJ1732" i="87"/>
  <c r="AI1723" i="87"/>
  <c r="AO1713" i="87"/>
  <c r="AN1704" i="87"/>
  <c r="AM1695" i="87"/>
  <c r="AL1686" i="87"/>
  <c r="AK1677" i="87"/>
  <c r="AJ1668" i="87"/>
  <c r="AI1659" i="87"/>
  <c r="AO1649" i="87"/>
  <c r="AN1640" i="87"/>
  <c r="AM1631" i="87"/>
  <c r="AL1622" i="87"/>
  <c r="AK1613" i="87"/>
  <c r="AJ1604" i="87"/>
  <c r="AI1595" i="87"/>
  <c r="AO1585" i="87"/>
  <c r="AN1576" i="87"/>
  <c r="AM1567" i="87"/>
  <c r="AL1558" i="87"/>
  <c r="AK1549" i="87"/>
  <c r="AJ1540" i="87"/>
  <c r="AI1531" i="87"/>
  <c r="AO1521" i="87"/>
  <c r="AN1512" i="87"/>
  <c r="AM1503" i="87"/>
  <c r="AL1494" i="87"/>
  <c r="AK1485" i="87"/>
  <c r="AJ1476" i="87"/>
  <c r="AI1467" i="87"/>
  <c r="AI1796" i="87"/>
  <c r="AO1786" i="87"/>
  <c r="AN1777" i="87"/>
  <c r="AM1768" i="87"/>
  <c r="AL1759" i="87"/>
  <c r="AK1750" i="87"/>
  <c r="AJ1741" i="87"/>
  <c r="AI1732" i="87"/>
  <c r="AO1722" i="87"/>
  <c r="AN1713" i="87"/>
  <c r="AM1704" i="87"/>
  <c r="AL1695" i="87"/>
  <c r="AK1686" i="87"/>
  <c r="AJ1677" i="87"/>
  <c r="AI1668" i="87"/>
  <c r="AO1658" i="87"/>
  <c r="AN1649" i="87"/>
  <c r="AM1640" i="87"/>
  <c r="AL1631" i="87"/>
  <c r="AK1622" i="87"/>
  <c r="AJ1613" i="87"/>
  <c r="AI1604" i="87"/>
  <c r="AO1594" i="87"/>
  <c r="AN1585" i="87"/>
  <c r="AM1576" i="87"/>
  <c r="AL1567" i="87"/>
  <c r="AK1558" i="87"/>
  <c r="AJ1549" i="87"/>
  <c r="AI1540" i="87"/>
  <c r="AO1530" i="87"/>
  <c r="AN1521" i="87"/>
  <c r="AM1512" i="87"/>
  <c r="AL1503" i="87"/>
  <c r="AK1494" i="87"/>
  <c r="AJ1485" i="87"/>
  <c r="AI1476" i="87"/>
  <c r="AO1466" i="87"/>
  <c r="AI1797" i="87"/>
  <c r="AO1787" i="87"/>
  <c r="AN1778" i="87"/>
  <c r="AM1769" i="87"/>
  <c r="AL1760" i="87"/>
  <c r="AK1751" i="87"/>
  <c r="AJ1742" i="87"/>
  <c r="AI1733" i="87"/>
  <c r="AO1723" i="87"/>
  <c r="AN1714" i="87"/>
  <c r="AM1705" i="87"/>
  <c r="AL1696" i="87"/>
  <c r="AK1687" i="87"/>
  <c r="AJ1678" i="87"/>
  <c r="AI1669" i="87"/>
  <c r="AO1659" i="87"/>
  <c r="AN1650" i="87"/>
  <c r="AM1641" i="87"/>
  <c r="AL1632" i="87"/>
  <c r="AK1623" i="87"/>
  <c r="AJ1614" i="87"/>
  <c r="AI1605" i="87"/>
  <c r="AO1595" i="87"/>
  <c r="AN1586" i="87"/>
  <c r="AM1577" i="87"/>
  <c r="AL1568" i="87"/>
  <c r="AK1559" i="87"/>
  <c r="AJ1550" i="87"/>
  <c r="AI1541" i="87"/>
  <c r="AO1531" i="87"/>
  <c r="AN1522" i="87"/>
  <c r="AM1513" i="87"/>
  <c r="AL1504" i="87"/>
  <c r="AK1495" i="87"/>
  <c r="AJ1486" i="87"/>
  <c r="AI1477" i="87"/>
  <c r="AO1467" i="87"/>
  <c r="AN1458" i="87"/>
  <c r="AM1449" i="87"/>
  <c r="AL1440" i="87"/>
  <c r="AM1794" i="87"/>
  <c r="AL1785" i="87"/>
  <c r="AK1776" i="87"/>
  <c r="AJ1767" i="87"/>
  <c r="AI1758" i="87"/>
  <c r="AO1748" i="87"/>
  <c r="AN1739" i="87"/>
  <c r="AM1730" i="87"/>
  <c r="AL1721" i="87"/>
  <c r="AK1712" i="87"/>
  <c r="AJ1703" i="87"/>
  <c r="AI1694" i="87"/>
  <c r="AO1684" i="87"/>
  <c r="AN1675" i="87"/>
  <c r="AM1666" i="87"/>
  <c r="AL1657" i="87"/>
  <c r="AK1648" i="87"/>
  <c r="AJ1639" i="87"/>
  <c r="AI1630" i="87"/>
  <c r="AO1620" i="87"/>
  <c r="AN1611" i="87"/>
  <c r="AM1602" i="87"/>
  <c r="AL1593" i="87"/>
  <c r="AK1584" i="87"/>
  <c r="AJ1575" i="87"/>
  <c r="AI1566" i="87"/>
  <c r="AO1556" i="87"/>
  <c r="AN1547" i="87"/>
  <c r="AM1538" i="87"/>
  <c r="AL1529" i="87"/>
  <c r="AK1520" i="87"/>
  <c r="AJ1511" i="87"/>
  <c r="AI1502" i="87"/>
  <c r="AO1492" i="87"/>
  <c r="AN1483" i="87"/>
  <c r="AM1474" i="87"/>
  <c r="AL1465" i="87"/>
  <c r="AK1456" i="87"/>
  <c r="AJ1447" i="87"/>
  <c r="AI1438" i="87"/>
  <c r="AN1419" i="87"/>
  <c r="AM1410" i="87"/>
  <c r="AK1392" i="87"/>
  <c r="AJ1383" i="87"/>
  <c r="AI1374" i="87"/>
  <c r="AN1355" i="87"/>
  <c r="AM1346" i="87"/>
  <c r="AL1337" i="87"/>
  <c r="AK1328" i="87"/>
  <c r="AJ1319" i="87"/>
  <c r="AI1310" i="87"/>
  <c r="AO1300" i="87"/>
  <c r="AN1291" i="87"/>
  <c r="AM1282" i="87"/>
  <c r="AL1273" i="87"/>
  <c r="AK1264" i="87"/>
  <c r="AJ1255" i="87"/>
  <c r="AI1246" i="87"/>
  <c r="AN1227" i="87"/>
  <c r="AM1218" i="87"/>
  <c r="AL1209" i="87"/>
  <c r="AJ1191" i="87"/>
  <c r="AI1182" i="87"/>
  <c r="AN1163" i="87"/>
  <c r="AM1154" i="87"/>
  <c r="AL1145" i="87"/>
  <c r="AJ1127" i="87"/>
  <c r="AI1118" i="87"/>
  <c r="AM1090" i="87"/>
  <c r="AL1081" i="87"/>
  <c r="AK1072" i="87"/>
  <c r="AJ1063" i="87"/>
  <c r="AL1650" i="87"/>
  <c r="AJ1632" i="87"/>
  <c r="AI1623" i="87"/>
  <c r="AO1613" i="87"/>
  <c r="AN1604" i="87"/>
  <c r="AM1595" i="87"/>
  <c r="AL1586" i="87"/>
  <c r="AJ1568" i="87"/>
  <c r="AI1559" i="87"/>
  <c r="AO1549" i="87"/>
  <c r="AN1540" i="87"/>
  <c r="AM1531" i="87"/>
  <c r="AL1522" i="87"/>
  <c r="AJ1504" i="87"/>
  <c r="AI1495" i="87"/>
  <c r="AO1485" i="87"/>
  <c r="AN1476" i="87"/>
  <c r="AM1467" i="87"/>
  <c r="AL1458" i="87"/>
  <c r="AK1449" i="87"/>
  <c r="AJ1440" i="87"/>
  <c r="AI1431" i="87"/>
  <c r="AO1421" i="87"/>
  <c r="AM1403" i="87"/>
  <c r="AL1394" i="87"/>
  <c r="AK1385" i="87"/>
  <c r="AJ1376" i="87"/>
  <c r="AI1367" i="87"/>
  <c r="AO1357" i="87"/>
  <c r="AN1348" i="87"/>
  <c r="AM1339" i="87"/>
  <c r="AL1330" i="87"/>
  <c r="AK1321" i="87"/>
  <c r="AJ1312" i="87"/>
  <c r="AI1303" i="87"/>
  <c r="AO1293" i="87"/>
  <c r="AM1275" i="87"/>
  <c r="AK1257" i="87"/>
  <c r="AJ1248" i="87"/>
  <c r="AI1239" i="87"/>
  <c r="AO1229" i="87"/>
  <c r="AN1220" i="87"/>
  <c r="AM1211" i="87"/>
  <c r="AM1436" i="87"/>
  <c r="AL1427" i="87"/>
  <c r="AK1418" i="87"/>
  <c r="AJ1409" i="87"/>
  <c r="AO1390" i="87"/>
  <c r="AL1363" i="87"/>
  <c r="AK1354" i="87"/>
  <c r="AJ1345" i="87"/>
  <c r="AI1336" i="87"/>
  <c r="AL1299" i="87"/>
  <c r="AK1290" i="87"/>
  <c r="AJ1281" i="87"/>
  <c r="AI1272" i="87"/>
  <c r="AO1262" i="87"/>
  <c r="AL1235" i="87"/>
  <c r="AK1226" i="87"/>
  <c r="AJ1217" i="87"/>
  <c r="AI1208" i="87"/>
  <c r="AN1189" i="87"/>
  <c r="AL1171" i="87"/>
  <c r="AK1162" i="87"/>
  <c r="AJ1153" i="87"/>
  <c r="AI1144" i="87"/>
  <c r="AM1116" i="87"/>
  <c r="AL1107" i="87"/>
  <c r="AK1098" i="87"/>
  <c r="AJ1089" i="87"/>
  <c r="AI1080" i="87"/>
  <c r="AK1451" i="87"/>
  <c r="AJ1442" i="87"/>
  <c r="AI1433" i="87"/>
  <c r="AO1423" i="87"/>
  <c r="AM1405" i="87"/>
  <c r="AL1396" i="87"/>
  <c r="AK1387" i="87"/>
  <c r="AJ1378" i="87"/>
  <c r="AI1369" i="87"/>
  <c r="AO1359" i="87"/>
  <c r="AN1350" i="87"/>
  <c r="AM1341" i="87"/>
  <c r="AL1332" i="87"/>
  <c r="AK1323" i="87"/>
  <c r="AI1289" i="87"/>
  <c r="AL1276" i="87"/>
  <c r="AO1263" i="87"/>
  <c r="AL1252" i="87"/>
  <c r="AO1239" i="87"/>
  <c r="AO1215" i="87"/>
  <c r="AN1190" i="87"/>
  <c r="AK1179" i="87"/>
  <c r="AN1166" i="87"/>
  <c r="AJ1154" i="87"/>
  <c r="AN1142" i="87"/>
  <c r="AJ1106" i="87"/>
  <c r="AM1093" i="87"/>
  <c r="AI1081" i="87"/>
  <c r="AM1446" i="87"/>
  <c r="AM1422" i="87"/>
  <c r="AL1397" i="87"/>
  <c r="AI1386" i="87"/>
  <c r="AL1373" i="87"/>
  <c r="AO1360" i="87"/>
  <c r="AL1349" i="87"/>
  <c r="AO1336" i="87"/>
  <c r="AK1324" i="87"/>
  <c r="AJ1307" i="87"/>
  <c r="AO1288" i="87"/>
  <c r="AK1252" i="87"/>
  <c r="AI1234" i="87"/>
  <c r="AN1215" i="87"/>
  <c r="AJ1179" i="87"/>
  <c r="AO1160" i="87"/>
  <c r="AK1124" i="87"/>
  <c r="AN1087" i="87"/>
  <c r="AM1447" i="87"/>
  <c r="AI1411" i="87"/>
  <c r="AL1374" i="87"/>
  <c r="AO1337" i="87"/>
  <c r="AK1301" i="87"/>
  <c r="AN1264" i="87"/>
  <c r="AJ1228" i="87"/>
  <c r="AM1191" i="87"/>
  <c r="AI1155" i="87"/>
  <c r="AO1081" i="87"/>
  <c r="AN1433" i="87"/>
  <c r="AJ1397" i="87"/>
  <c r="AM1360" i="87"/>
  <c r="AI1324" i="87"/>
  <c r="AL1287" i="87"/>
  <c r="AO1250" i="87"/>
  <c r="AK1214" i="87"/>
  <c r="AN1177" i="87"/>
  <c r="AJ1141" i="87"/>
  <c r="AI1068" i="87"/>
  <c r="AL1424" i="87"/>
  <c r="AO1387" i="87"/>
  <c r="AK1351" i="87"/>
  <c r="AN1314" i="87"/>
  <c r="AJ1278" i="87"/>
  <c r="AM1241" i="87"/>
  <c r="AI1205" i="87"/>
  <c r="AL1168" i="87"/>
  <c r="AO1131" i="87"/>
  <c r="AK1095" i="87"/>
  <c r="AN1058" i="87"/>
  <c r="AJ1039" i="87"/>
  <c r="AI966" i="87"/>
  <c r="AO892" i="87"/>
  <c r="AN819" i="87"/>
  <c r="AO1189" i="87"/>
  <c r="AL970" i="87"/>
  <c r="AK897" i="87"/>
  <c r="AJ824" i="87"/>
  <c r="AK1034" i="87"/>
  <c r="AJ961" i="87"/>
  <c r="AI888" i="87"/>
  <c r="AN741" i="87"/>
  <c r="AJ1058" i="87"/>
  <c r="AN838" i="87"/>
  <c r="AN1007" i="87"/>
  <c r="AM854" i="87"/>
  <c r="AN1064" i="87"/>
  <c r="AL966" i="87"/>
  <c r="AK869" i="87"/>
  <c r="AM767" i="87"/>
  <c r="AK1022" i="87"/>
  <c r="AK894" i="87"/>
  <c r="AK999" i="87"/>
  <c r="AI805" i="87"/>
  <c r="AN435" i="87"/>
  <c r="AN43" i="87"/>
  <c r="AO613" i="87"/>
  <c r="AJ392" i="87"/>
  <c r="AO165" i="87"/>
  <c r="AL395" i="87"/>
  <c r="AO399" i="87"/>
  <c r="AJ395" i="87"/>
  <c r="AM615" i="87"/>
  <c r="AO393" i="87"/>
  <c r="AI588" i="87"/>
  <c r="AK366" i="87"/>
  <c r="AK559" i="87"/>
  <c r="AM337" i="87"/>
  <c r="AM1401" i="87"/>
  <c r="AN1401" i="87"/>
  <c r="AL1000" i="87"/>
  <c r="AO1000" i="87"/>
  <c r="AI1000" i="87"/>
  <c r="AJ1000" i="87"/>
  <c r="AM1000" i="87"/>
  <c r="AN1000" i="87"/>
  <c r="AI1306" i="87"/>
  <c r="AN1306" i="87"/>
  <c r="AO1306" i="87"/>
  <c r="AJ1306" i="87"/>
  <c r="AI1227" i="87"/>
  <c r="AJ1227" i="87"/>
  <c r="AO1227" i="87"/>
  <c r="AJ1284" i="87"/>
  <c r="AL1284" i="87"/>
  <c r="AK1284" i="87"/>
  <c r="AI1284" i="87"/>
  <c r="AO1173" i="87"/>
  <c r="AI1173" i="87"/>
  <c r="AJ1173" i="87"/>
  <c r="AL856" i="87"/>
  <c r="AO856" i="87"/>
  <c r="AI856" i="87"/>
  <c r="AJ856" i="87"/>
  <c r="AM856" i="87"/>
  <c r="AN777" i="87"/>
  <c r="AK777" i="87"/>
  <c r="AI777" i="87"/>
  <c r="AL777" i="87"/>
  <c r="AO777" i="87"/>
  <c r="AM777" i="87"/>
  <c r="AJ777" i="87"/>
  <c r="AO730" i="87"/>
  <c r="AN730" i="87"/>
  <c r="AJ730" i="87"/>
  <c r="AL730" i="87"/>
  <c r="AM730" i="87"/>
  <c r="AI730" i="87"/>
  <c r="AK730" i="87"/>
  <c r="AI779" i="87"/>
  <c r="AM779" i="87"/>
  <c r="AL779" i="87"/>
  <c r="AK779" i="87"/>
  <c r="AJ779" i="87"/>
  <c r="AN779" i="87"/>
  <c r="AN732" i="87"/>
  <c r="AI732" i="87"/>
  <c r="AL732" i="87"/>
  <c r="AJ732" i="87"/>
  <c r="AO732" i="87"/>
  <c r="AK732" i="87"/>
  <c r="AJ813" i="87"/>
  <c r="AL813" i="87"/>
  <c r="AI813" i="87"/>
  <c r="AM813" i="87"/>
  <c r="AK813" i="87"/>
  <c r="AN813" i="87"/>
  <c r="AO813" i="87"/>
  <c r="AL726" i="87"/>
  <c r="AO726" i="87"/>
  <c r="AM726" i="87"/>
  <c r="AK726" i="87"/>
  <c r="AN726" i="87"/>
  <c r="AJ726" i="87"/>
  <c r="AL703" i="87"/>
  <c r="AN703" i="87"/>
  <c r="AI703" i="87"/>
  <c r="AK703" i="87"/>
  <c r="AO703" i="87"/>
  <c r="AJ703" i="87"/>
  <c r="AM703" i="87"/>
  <c r="AJ272" i="87"/>
  <c r="AL272" i="87"/>
  <c r="AI272" i="87"/>
  <c r="AK272" i="87"/>
  <c r="AM272" i="87"/>
  <c r="AO272" i="87"/>
  <c r="AN272" i="87"/>
  <c r="AO233" i="87"/>
  <c r="AK233" i="87"/>
  <c r="AM233" i="87"/>
  <c r="AL233" i="87"/>
  <c r="AJ233" i="87"/>
  <c r="AN233" i="87"/>
  <c r="AL98" i="87"/>
  <c r="AI98" i="87"/>
  <c r="AK98" i="87"/>
  <c r="AN98" i="87"/>
  <c r="AJ98" i="87"/>
  <c r="AM98" i="87"/>
  <c r="AO98" i="87"/>
  <c r="AM516" i="87"/>
  <c r="AK516" i="87"/>
  <c r="AJ516" i="87"/>
  <c r="AL516" i="87"/>
  <c r="AO516" i="87"/>
  <c r="AI516" i="87"/>
  <c r="AN516" i="87"/>
  <c r="AM373" i="87"/>
  <c r="AJ373" i="87"/>
  <c r="AL373" i="87"/>
  <c r="AN373" i="87"/>
  <c r="AK373" i="87"/>
  <c r="AI373" i="87"/>
  <c r="AO373" i="87"/>
  <c r="AJ166" i="87"/>
  <c r="AN166" i="87"/>
  <c r="AI166" i="87"/>
  <c r="AK166" i="87"/>
  <c r="AM166" i="87"/>
  <c r="AO166" i="87"/>
  <c r="AL166" i="87"/>
  <c r="AM87" i="87"/>
  <c r="AN87" i="87"/>
  <c r="AI87" i="87"/>
  <c r="AK87" i="87"/>
  <c r="AO87" i="87"/>
  <c r="AJ87" i="87"/>
  <c r="AL87" i="87"/>
  <c r="AM140" i="87"/>
  <c r="AK140" i="87"/>
  <c r="AJ140" i="87"/>
  <c r="AL140" i="87"/>
  <c r="AO140" i="87"/>
  <c r="AK1657" i="87"/>
  <c r="AJ1646" i="87"/>
  <c r="AJ1518" i="87"/>
  <c r="AJ1454" i="87"/>
  <c r="AJ1351" i="87"/>
  <c r="AK1289" i="87"/>
  <c r="AN1367" i="87"/>
  <c r="AL1246" i="87"/>
  <c r="AI534" i="87"/>
  <c r="AK57" i="87"/>
  <c r="AO1232" i="87"/>
  <c r="AN1232" i="87"/>
  <c r="AO1265" i="87"/>
  <c r="AM1265" i="87"/>
  <c r="AN1265" i="87"/>
  <c r="AO1203" i="87"/>
  <c r="AI1203" i="87"/>
  <c r="AN1400" i="87"/>
  <c r="AL1400" i="87"/>
  <c r="AM1400" i="87"/>
  <c r="AM1425" i="87"/>
  <c r="AN1425" i="87"/>
  <c r="AO1425" i="87"/>
  <c r="AO1371" i="87"/>
  <c r="AI1371" i="87"/>
  <c r="AJ1412" i="87"/>
  <c r="AK1412" i="87"/>
  <c r="AI1412" i="87"/>
  <c r="AL1445" i="87"/>
  <c r="AJ1445" i="87"/>
  <c r="AL1381" i="87"/>
  <c r="AI1381" i="87"/>
  <c r="AJ1381" i="87"/>
  <c r="AJ1414" i="87"/>
  <c r="AK1414" i="87"/>
  <c r="AL1414" i="87"/>
  <c r="AM1455" i="87"/>
  <c r="AL1455" i="87"/>
  <c r="AM1391" i="87"/>
  <c r="AK1391" i="87"/>
  <c r="AL1391" i="87"/>
  <c r="AO1344" i="87"/>
  <c r="AL1344" i="87"/>
  <c r="AM1344" i="87"/>
  <c r="AO1280" i="87"/>
  <c r="AL1280" i="87"/>
  <c r="AM1280" i="87"/>
  <c r="AO1216" i="87"/>
  <c r="AL1216" i="87"/>
  <c r="AM1216" i="87"/>
  <c r="AO1152" i="87"/>
  <c r="AL1152" i="87"/>
  <c r="AM1152" i="87"/>
  <c r="AJ1152" i="87"/>
  <c r="AO1088" i="87"/>
  <c r="AL1088" i="87"/>
  <c r="AM1088" i="87"/>
  <c r="AJ1088" i="87"/>
  <c r="AM1024" i="87"/>
  <c r="AL1024" i="87"/>
  <c r="AK1024" i="87"/>
  <c r="AN1024" i="87"/>
  <c r="AO1024" i="87"/>
  <c r="AI1024" i="87"/>
  <c r="AJ1024" i="87"/>
  <c r="AL960" i="87"/>
  <c r="AN960" i="87"/>
  <c r="AK960" i="87"/>
  <c r="AM960" i="87"/>
  <c r="AO960" i="87"/>
  <c r="AI960" i="87"/>
  <c r="AJ960" i="87"/>
  <c r="AM1313" i="87"/>
  <c r="AN1313" i="87"/>
  <c r="AO1313" i="87"/>
  <c r="AM1249" i="87"/>
  <c r="AN1249" i="87"/>
  <c r="AO1249" i="87"/>
  <c r="AM1185" i="87"/>
  <c r="AN1185" i="87"/>
  <c r="AK1185" i="87"/>
  <c r="AO1185" i="87"/>
  <c r="AM1121" i="87"/>
  <c r="AN1121" i="87"/>
  <c r="AK1121" i="87"/>
  <c r="AO1121" i="87"/>
  <c r="AM1057" i="87"/>
  <c r="AN1057" i="87"/>
  <c r="AO1057" i="87"/>
  <c r="AJ1057" i="87"/>
  <c r="AK1057" i="87"/>
  <c r="AI1057" i="87"/>
  <c r="AM993" i="87"/>
  <c r="AO993" i="87"/>
  <c r="AJ993" i="87"/>
  <c r="AK993" i="87"/>
  <c r="AI993" i="87"/>
  <c r="AJ1266" i="87"/>
  <c r="AI1266" i="87"/>
  <c r="AJ1202" i="87"/>
  <c r="AI1202" i="87"/>
  <c r="AL1138" i="87"/>
  <c r="AJ1138" i="87"/>
  <c r="AI1138" i="87"/>
  <c r="AL1074" i="87"/>
  <c r="AJ1074" i="87"/>
  <c r="AI1074" i="87"/>
  <c r="AN1010" i="87"/>
  <c r="AO1010" i="87"/>
  <c r="AM1010" i="87"/>
  <c r="AI1010" i="87"/>
  <c r="AK1010" i="87"/>
  <c r="AL1010" i="87"/>
  <c r="AJ1010" i="87"/>
  <c r="AN946" i="87"/>
  <c r="AO946" i="87"/>
  <c r="AM946" i="87"/>
  <c r="AI946" i="87"/>
  <c r="AK946" i="87"/>
  <c r="AL946" i="87"/>
  <c r="AJ946" i="87"/>
  <c r="AJ1315" i="87"/>
  <c r="AO1315" i="87"/>
  <c r="AI1315" i="87"/>
  <c r="AK1315" i="87"/>
  <c r="AJ1251" i="87"/>
  <c r="AO1251" i="87"/>
  <c r="AI1251" i="87"/>
  <c r="AK1251" i="87"/>
  <c r="AJ1187" i="87"/>
  <c r="AO1187" i="87"/>
  <c r="AM1187" i="87"/>
  <c r="AI1187" i="87"/>
  <c r="AK1187" i="87"/>
  <c r="AJ1123" i="87"/>
  <c r="AO1123" i="87"/>
  <c r="AM1123" i="87"/>
  <c r="AI1123" i="87"/>
  <c r="AK1123" i="87"/>
  <c r="AI1059" i="87"/>
  <c r="AK1059" i="87"/>
  <c r="AO1059" i="87"/>
  <c r="AJ1059" i="87"/>
  <c r="AL1059" i="87"/>
  <c r="AM1059" i="87"/>
  <c r="AO995" i="87"/>
  <c r="AI995" i="87"/>
  <c r="AK995" i="87"/>
  <c r="AN995" i="87"/>
  <c r="AJ995" i="87"/>
  <c r="AL995" i="87"/>
  <c r="AM995" i="87"/>
  <c r="AK1372" i="87"/>
  <c r="AI1372" i="87"/>
  <c r="AK1308" i="87"/>
  <c r="AI1308" i="87"/>
  <c r="AK1244" i="87"/>
  <c r="AI1244" i="87"/>
  <c r="AK1180" i="87"/>
  <c r="AI1180" i="87"/>
  <c r="AK1116" i="87"/>
  <c r="AI1116" i="87"/>
  <c r="AL1052" i="87"/>
  <c r="AI1052" i="87"/>
  <c r="AO1052" i="87"/>
  <c r="AK1052" i="87"/>
  <c r="AL988" i="87"/>
  <c r="AI988" i="87"/>
  <c r="AJ988" i="87"/>
  <c r="AO988" i="87"/>
  <c r="AK988" i="87"/>
  <c r="AI1325" i="87"/>
  <c r="AJ1325" i="87"/>
  <c r="AK1325" i="87"/>
  <c r="AI1261" i="87"/>
  <c r="AJ1261" i="87"/>
  <c r="AK1261" i="87"/>
  <c r="AI1197" i="87"/>
  <c r="AJ1197" i="87"/>
  <c r="AO1197" i="87"/>
  <c r="AK1197" i="87"/>
  <c r="AI1133" i="87"/>
  <c r="AJ1133" i="87"/>
  <c r="AO1133" i="87"/>
  <c r="AK1133" i="87"/>
  <c r="AK1069" i="87"/>
  <c r="AI1069" i="87"/>
  <c r="AJ1069" i="87"/>
  <c r="AO1069" i="87"/>
  <c r="AJ1005" i="87"/>
  <c r="AI1005" i="87"/>
  <c r="AK1005" i="87"/>
  <c r="AM1005" i="87"/>
  <c r="AL1005" i="87"/>
  <c r="AN1005" i="87"/>
  <c r="AO1005" i="87"/>
  <c r="AJ1334" i="87"/>
  <c r="AK1334" i="87"/>
  <c r="AL1334" i="87"/>
  <c r="AJ1270" i="87"/>
  <c r="AK1270" i="87"/>
  <c r="AL1270" i="87"/>
  <c r="AJ1206" i="87"/>
  <c r="AK1206" i="87"/>
  <c r="AL1206" i="87"/>
  <c r="AJ1142" i="87"/>
  <c r="AK1142" i="87"/>
  <c r="AL1142" i="87"/>
  <c r="AJ1078" i="87"/>
  <c r="AK1078" i="87"/>
  <c r="AL1078" i="87"/>
  <c r="AK1014" i="87"/>
  <c r="AJ1014" i="87"/>
  <c r="AN1014" i="87"/>
  <c r="AI1014" i="87"/>
  <c r="AM1014" i="87"/>
  <c r="AL1014" i="87"/>
  <c r="AO1014" i="87"/>
  <c r="AK950" i="87"/>
  <c r="AJ950" i="87"/>
  <c r="AN950" i="87"/>
  <c r="AI950" i="87"/>
  <c r="AL950" i="87"/>
  <c r="AM950" i="87"/>
  <c r="AO950" i="87"/>
  <c r="AM1311" i="87"/>
  <c r="AO1311" i="87"/>
  <c r="AN1311" i="87"/>
  <c r="AK1311" i="87"/>
  <c r="AL1311" i="87"/>
  <c r="AM1247" i="87"/>
  <c r="AO1247" i="87"/>
  <c r="AN1247" i="87"/>
  <c r="AK1247" i="87"/>
  <c r="AL1247" i="87"/>
  <c r="AI1183" i="87"/>
  <c r="AM1183" i="87"/>
  <c r="AO1183" i="87"/>
  <c r="AN1183" i="87"/>
  <c r="AK1183" i="87"/>
  <c r="AL1183" i="87"/>
  <c r="AI1119" i="87"/>
  <c r="AM1119" i="87"/>
  <c r="AO1119" i="87"/>
  <c r="AN1119" i="87"/>
  <c r="AK1119" i="87"/>
  <c r="AL1119" i="87"/>
  <c r="AM1055" i="87"/>
  <c r="AN1055" i="87"/>
  <c r="AI1055" i="87"/>
  <c r="AO1055" i="87"/>
  <c r="AK1055" i="87"/>
  <c r="AL1055" i="87"/>
  <c r="AN991" i="87"/>
  <c r="AI991" i="87"/>
  <c r="AK991" i="87"/>
  <c r="AO991" i="87"/>
  <c r="AL991" i="87"/>
  <c r="AM944" i="87"/>
  <c r="AN944" i="87"/>
  <c r="AO944" i="87"/>
  <c r="AI944" i="87"/>
  <c r="AJ944" i="87"/>
  <c r="AL944" i="87"/>
  <c r="AK944" i="87"/>
  <c r="AM880" i="87"/>
  <c r="AL880" i="87"/>
  <c r="AO880" i="87"/>
  <c r="AI880" i="87"/>
  <c r="AJ880" i="87"/>
  <c r="AN880" i="87"/>
  <c r="AK880" i="87"/>
  <c r="AM816" i="87"/>
  <c r="AI816" i="87"/>
  <c r="AJ816" i="87"/>
  <c r="AL816" i="87"/>
  <c r="AN816" i="87"/>
  <c r="AO816" i="87"/>
  <c r="AK816" i="87"/>
  <c r="AJ752" i="87"/>
  <c r="AM752" i="87"/>
  <c r="AI752" i="87"/>
  <c r="AO752" i="87"/>
  <c r="AL752" i="87"/>
  <c r="AK752" i="87"/>
  <c r="AM688" i="87"/>
  <c r="AI688" i="87"/>
  <c r="AL688" i="87"/>
  <c r="AO688" i="87"/>
  <c r="AN688" i="87"/>
  <c r="AJ688" i="87"/>
  <c r="AK688" i="87"/>
  <c r="AL624" i="87"/>
  <c r="AM624" i="87"/>
  <c r="AI624" i="87"/>
  <c r="AK624" i="87"/>
  <c r="AN624" i="87"/>
  <c r="AO624" i="87"/>
  <c r="AJ624" i="87"/>
  <c r="AM560" i="87"/>
  <c r="AI560" i="87"/>
  <c r="AO560" i="87"/>
  <c r="AK560" i="87"/>
  <c r="AJ560" i="87"/>
  <c r="AL560" i="87"/>
  <c r="AM929" i="87"/>
  <c r="AJ929" i="87"/>
  <c r="AK929" i="87"/>
  <c r="AN929" i="87"/>
  <c r="AI929" i="87"/>
  <c r="AM865" i="87"/>
  <c r="AN865" i="87"/>
  <c r="AJ865" i="87"/>
  <c r="AK865" i="87"/>
  <c r="AO865" i="87"/>
  <c r="AI865" i="87"/>
  <c r="AM801" i="87"/>
  <c r="AO801" i="87"/>
  <c r="AJ801" i="87"/>
  <c r="AK801" i="87"/>
  <c r="AN801" i="87"/>
  <c r="AI801" i="87"/>
  <c r="AM737" i="87"/>
  <c r="AK737" i="87"/>
  <c r="AL737" i="87"/>
  <c r="AN737" i="87"/>
  <c r="AJ737" i="87"/>
  <c r="AI737" i="87"/>
  <c r="AJ673" i="87"/>
  <c r="AM673" i="87"/>
  <c r="AI673" i="87"/>
  <c r="AK673" i="87"/>
  <c r="AL673" i="87"/>
  <c r="AO673" i="87"/>
  <c r="AN673" i="87"/>
  <c r="AM609" i="87"/>
  <c r="AN609" i="87"/>
  <c r="AO609" i="87"/>
  <c r="AK609" i="87"/>
  <c r="AL609" i="87"/>
  <c r="AI609" i="87"/>
  <c r="AJ609" i="87"/>
  <c r="AM545" i="87"/>
  <c r="AN545" i="87"/>
  <c r="AO545" i="87"/>
  <c r="AK545" i="87"/>
  <c r="AI545" i="87"/>
  <c r="AJ545" i="87"/>
  <c r="AL545" i="87"/>
  <c r="AN882" i="87"/>
  <c r="AO882" i="87"/>
  <c r="AM882" i="87"/>
  <c r="AI882" i="87"/>
  <c r="AK882" i="87"/>
  <c r="AL882" i="87"/>
  <c r="AJ882" i="87"/>
  <c r="AN818" i="87"/>
  <c r="AO818" i="87"/>
  <c r="AM818" i="87"/>
  <c r="AK818" i="87"/>
  <c r="AL818" i="87"/>
  <c r="AJ818" i="87"/>
  <c r="AN754" i="87"/>
  <c r="AL754" i="87"/>
  <c r="AO754" i="87"/>
  <c r="AM754" i="87"/>
  <c r="AK754" i="87"/>
  <c r="AI754" i="87"/>
  <c r="AJ754" i="87"/>
  <c r="AN690" i="87"/>
  <c r="AL690" i="87"/>
  <c r="AO690" i="87"/>
  <c r="AM690" i="87"/>
  <c r="AK690" i="87"/>
  <c r="AI690" i="87"/>
  <c r="AJ690" i="87"/>
  <c r="AL626" i="87"/>
  <c r="AJ626" i="87"/>
  <c r="AN626" i="87"/>
  <c r="AI626" i="87"/>
  <c r="AM626" i="87"/>
  <c r="AK626" i="87"/>
  <c r="AO626" i="87"/>
  <c r="AJ562" i="87"/>
  <c r="AN562" i="87"/>
  <c r="AO562" i="87"/>
  <c r="AK562" i="87"/>
  <c r="AM562" i="87"/>
  <c r="AL562" i="87"/>
  <c r="AO931" i="87"/>
  <c r="AI931" i="87"/>
  <c r="AK931" i="87"/>
  <c r="AN931" i="87"/>
  <c r="AJ931" i="87"/>
  <c r="AL931" i="87"/>
  <c r="AM931" i="87"/>
  <c r="AO867" i="87"/>
  <c r="AI867" i="87"/>
  <c r="AK867" i="87"/>
  <c r="AN867" i="87"/>
  <c r="AL867" i="87"/>
  <c r="AM867" i="87"/>
  <c r="AO803" i="87"/>
  <c r="AI803" i="87"/>
  <c r="AK803" i="87"/>
  <c r="AN803" i="87"/>
  <c r="AJ803" i="87"/>
  <c r="AL803" i="87"/>
  <c r="AM803" i="87"/>
  <c r="AO739" i="87"/>
  <c r="AI739" i="87"/>
  <c r="AK739" i="87"/>
  <c r="AM739" i="87"/>
  <c r="AJ739" i="87"/>
  <c r="AN739" i="87"/>
  <c r="AL739" i="87"/>
  <c r="AL675" i="87"/>
  <c r="AO675" i="87"/>
  <c r="AM675" i="87"/>
  <c r="AI675" i="87"/>
  <c r="AJ675" i="87"/>
  <c r="AN675" i="87"/>
  <c r="AN611" i="87"/>
  <c r="AJ611" i="87"/>
  <c r="AL611" i="87"/>
  <c r="AI611" i="87"/>
  <c r="AK611" i="87"/>
  <c r="AO611" i="87"/>
  <c r="AM611" i="87"/>
  <c r="AJ547" i="87"/>
  <c r="AL547" i="87"/>
  <c r="AN547" i="87"/>
  <c r="AI547" i="87"/>
  <c r="AM547" i="87"/>
  <c r="AO547" i="87"/>
  <c r="AK547" i="87"/>
  <c r="AO948" i="87"/>
  <c r="AJ948" i="87"/>
  <c r="AK948" i="87"/>
  <c r="AM948" i="87"/>
  <c r="AN948" i="87"/>
  <c r="AI948" i="87"/>
  <c r="AJ884" i="87"/>
  <c r="AI884" i="87"/>
  <c r="AO884" i="87"/>
  <c r="AK884" i="87"/>
  <c r="AM884" i="87"/>
  <c r="AN884" i="87"/>
  <c r="AK820" i="87"/>
  <c r="AO820" i="87"/>
  <c r="AM820" i="87"/>
  <c r="AN820" i="87"/>
  <c r="AI820" i="87"/>
  <c r="AN756" i="87"/>
  <c r="AJ756" i="87"/>
  <c r="AI756" i="87"/>
  <c r="AO756" i="87"/>
  <c r="AM756" i="87"/>
  <c r="AK756" i="87"/>
  <c r="AN692" i="87"/>
  <c r="AO692" i="87"/>
  <c r="AK692" i="87"/>
  <c r="AM692" i="87"/>
  <c r="AI692" i="87"/>
  <c r="AJ692" i="87"/>
  <c r="AI628" i="87"/>
  <c r="AN628" i="87"/>
  <c r="AL628" i="87"/>
  <c r="AK628" i="87"/>
  <c r="AM628" i="87"/>
  <c r="AJ628" i="87"/>
  <c r="AI965" i="87"/>
  <c r="AJ965" i="87"/>
  <c r="AL965" i="87"/>
  <c r="AN965" i="87"/>
  <c r="AO965" i="87"/>
  <c r="AK965" i="87"/>
  <c r="AM965" i="87"/>
  <c r="AI901" i="87"/>
  <c r="AJ901" i="87"/>
  <c r="AL901" i="87"/>
  <c r="AN901" i="87"/>
  <c r="AO901" i="87"/>
  <c r="AK901" i="87"/>
  <c r="AM901" i="87"/>
  <c r="AI837" i="87"/>
  <c r="AJ837" i="87"/>
  <c r="AL837" i="87"/>
  <c r="AK837" i="87"/>
  <c r="AN837" i="87"/>
  <c r="AO837" i="87"/>
  <c r="AM837" i="87"/>
  <c r="AI773" i="87"/>
  <c r="AK773" i="87"/>
  <c r="AJ773" i="87"/>
  <c r="AL773" i="87"/>
  <c r="AN773" i="87"/>
  <c r="AO773" i="87"/>
  <c r="AM773" i="87"/>
  <c r="AO709" i="87"/>
  <c r="AI709" i="87"/>
  <c r="AK709" i="87"/>
  <c r="AJ709" i="87"/>
  <c r="AL709" i="87"/>
  <c r="AN709" i="87"/>
  <c r="AM709" i="87"/>
  <c r="AK645" i="87"/>
  <c r="AL645" i="87"/>
  <c r="AM645" i="87"/>
  <c r="AI645" i="87"/>
  <c r="AN645" i="87"/>
  <c r="AJ645" i="87"/>
  <c r="AO645" i="87"/>
  <c r="AK581" i="87"/>
  <c r="AL581" i="87"/>
  <c r="AJ581" i="87"/>
  <c r="AN581" i="87"/>
  <c r="AM581" i="87"/>
  <c r="AI581" i="87"/>
  <c r="AO581" i="87"/>
  <c r="AK878" i="87"/>
  <c r="AN878" i="87"/>
  <c r="AI878" i="87"/>
  <c r="AL878" i="87"/>
  <c r="AM878" i="87"/>
  <c r="AK814" i="87"/>
  <c r="AJ814" i="87"/>
  <c r="AN814" i="87"/>
  <c r="AL814" i="87"/>
  <c r="AM814" i="87"/>
  <c r="AI814" i="87"/>
  <c r="AK750" i="87"/>
  <c r="AM750" i="87"/>
  <c r="AN750" i="87"/>
  <c r="AI750" i="87"/>
  <c r="AJ750" i="87"/>
  <c r="AL750" i="87"/>
  <c r="AK686" i="87"/>
  <c r="AJ686" i="87"/>
  <c r="AM686" i="87"/>
  <c r="AN686" i="87"/>
  <c r="AL686" i="87"/>
  <c r="AI686" i="87"/>
  <c r="AK622" i="87"/>
  <c r="AI622" i="87"/>
  <c r="AM622" i="87"/>
  <c r="AO622" i="87"/>
  <c r="AL622" i="87"/>
  <c r="AJ622" i="87"/>
  <c r="AM558" i="87"/>
  <c r="AO558" i="87"/>
  <c r="AI558" i="87"/>
  <c r="AL558" i="87"/>
  <c r="AJ558" i="87"/>
  <c r="AN558" i="87"/>
  <c r="AK919" i="87"/>
  <c r="AL919" i="87"/>
  <c r="AM919" i="87"/>
  <c r="AJ919" i="87"/>
  <c r="AN919" i="87"/>
  <c r="AI919" i="87"/>
  <c r="AO919" i="87"/>
  <c r="AK855" i="87"/>
  <c r="AL855" i="87"/>
  <c r="AN855" i="87"/>
  <c r="AJ855" i="87"/>
  <c r="AI855" i="87"/>
  <c r="AM855" i="87"/>
  <c r="AO855" i="87"/>
  <c r="AK791" i="87"/>
  <c r="AM791" i="87"/>
  <c r="AL791" i="87"/>
  <c r="AN791" i="87"/>
  <c r="AJ791" i="87"/>
  <c r="AI791" i="87"/>
  <c r="AO791" i="87"/>
  <c r="AK727" i="87"/>
  <c r="AM727" i="87"/>
  <c r="AI727" i="87"/>
  <c r="AL727" i="87"/>
  <c r="AN727" i="87"/>
  <c r="AJ727" i="87"/>
  <c r="AO727" i="87"/>
  <c r="AM663" i="87"/>
  <c r="AN663" i="87"/>
  <c r="AK663" i="87"/>
  <c r="AJ663" i="87"/>
  <c r="AL663" i="87"/>
  <c r="AO663" i="87"/>
  <c r="AI663" i="87"/>
  <c r="AM599" i="87"/>
  <c r="AN599" i="87"/>
  <c r="AI599" i="87"/>
  <c r="AK599" i="87"/>
  <c r="AO599" i="87"/>
  <c r="AJ599" i="87"/>
  <c r="AL599" i="87"/>
  <c r="AM535" i="87"/>
  <c r="AN535" i="87"/>
  <c r="AI535" i="87"/>
  <c r="AJ535" i="87"/>
  <c r="AK535" i="87"/>
  <c r="AL535" i="87"/>
  <c r="AO535" i="87"/>
  <c r="AI488" i="87"/>
  <c r="AL488" i="87"/>
  <c r="AM488" i="87"/>
  <c r="AN488" i="87"/>
  <c r="AK488" i="87"/>
  <c r="AO488" i="87"/>
  <c r="AJ488" i="87"/>
  <c r="AI424" i="87"/>
  <c r="AM424" i="87"/>
  <c r="AO424" i="87"/>
  <c r="AJ424" i="87"/>
  <c r="AN424" i="87"/>
  <c r="AL424" i="87"/>
  <c r="AK424" i="87"/>
  <c r="AI360" i="87"/>
  <c r="AM360" i="87"/>
  <c r="AO360" i="87"/>
  <c r="AN360" i="87"/>
  <c r="AL360" i="87"/>
  <c r="AJ360" i="87"/>
  <c r="AK360" i="87"/>
  <c r="AI296" i="87"/>
  <c r="AO296" i="87"/>
  <c r="AN296" i="87"/>
  <c r="AJ296" i="87"/>
  <c r="AL296" i="87"/>
  <c r="AK296" i="87"/>
  <c r="AM296" i="87"/>
  <c r="AI232" i="87"/>
  <c r="AO232" i="87"/>
  <c r="AN232" i="87"/>
  <c r="AJ232" i="87"/>
  <c r="AL232" i="87"/>
  <c r="AM232" i="87"/>
  <c r="AK232" i="87"/>
  <c r="AI168" i="87"/>
  <c r="AN168" i="87"/>
  <c r="AJ168" i="87"/>
  <c r="AL168" i="87"/>
  <c r="AM168" i="87"/>
  <c r="AO513" i="87"/>
  <c r="AK513" i="87"/>
  <c r="AI513" i="87"/>
  <c r="AL513" i="87"/>
  <c r="AM513" i="87"/>
  <c r="AN513" i="87"/>
  <c r="AJ513" i="87"/>
  <c r="AK449" i="87"/>
  <c r="AI449" i="87"/>
  <c r="AM449" i="87"/>
  <c r="AL449" i="87"/>
  <c r="AJ449" i="87"/>
  <c r="AO449" i="87"/>
  <c r="AI385" i="87"/>
  <c r="AM385" i="87"/>
  <c r="AL385" i="87"/>
  <c r="AN385" i="87"/>
  <c r="AJ385" i="87"/>
  <c r="AO385" i="87"/>
  <c r="AK385" i="87"/>
  <c r="AM321" i="87"/>
  <c r="AN321" i="87"/>
  <c r="AL321" i="87"/>
  <c r="AJ321" i="87"/>
  <c r="AO321" i="87"/>
  <c r="AI321" i="87"/>
  <c r="AK321" i="87"/>
  <c r="AN257" i="87"/>
  <c r="AJ257" i="87"/>
  <c r="AL257" i="87"/>
  <c r="AK257" i="87"/>
  <c r="AO257" i="87"/>
  <c r="AM257" i="87"/>
  <c r="AI257" i="87"/>
  <c r="AN193" i="87"/>
  <c r="AJ193" i="87"/>
  <c r="AL193" i="87"/>
  <c r="AO193" i="87"/>
  <c r="AI193" i="87"/>
  <c r="AM193" i="87"/>
  <c r="AK193" i="87"/>
  <c r="AJ129" i="87"/>
  <c r="AO129" i="87"/>
  <c r="AL129" i="87"/>
  <c r="AK129" i="87"/>
  <c r="AM129" i="87"/>
  <c r="AI129" i="87"/>
  <c r="AN129" i="87"/>
  <c r="AK442" i="87"/>
  <c r="AI442" i="87"/>
  <c r="AL442" i="87"/>
  <c r="AN442" i="87"/>
  <c r="AM442" i="87"/>
  <c r="AJ442" i="87"/>
  <c r="AO442" i="87"/>
  <c r="AK378" i="87"/>
  <c r="AL378" i="87"/>
  <c r="AJ378" i="87"/>
  <c r="AN378" i="87"/>
  <c r="AO378" i="87"/>
  <c r="AI378" i="87"/>
  <c r="AM378" i="87"/>
  <c r="AK314" i="87"/>
  <c r="AL314" i="87"/>
  <c r="AJ314" i="87"/>
  <c r="AN314" i="87"/>
  <c r="AO314" i="87"/>
  <c r="AI314" i="87"/>
  <c r="AK250" i="87"/>
  <c r="AL250" i="87"/>
  <c r="AJ250" i="87"/>
  <c r="AN250" i="87"/>
  <c r="AI250" i="87"/>
  <c r="AM250" i="87"/>
  <c r="AO250" i="87"/>
  <c r="AK186" i="87"/>
  <c r="AJ186" i="87"/>
  <c r="AN186" i="87"/>
  <c r="AO186" i="87"/>
  <c r="AI186" i="87"/>
  <c r="AL186" i="87"/>
  <c r="AM186" i="87"/>
  <c r="AK122" i="87"/>
  <c r="AN122" i="87"/>
  <c r="AO122" i="87"/>
  <c r="AI122" i="87"/>
  <c r="AJ122" i="87"/>
  <c r="AM122" i="87"/>
  <c r="AL122" i="87"/>
  <c r="AM491" i="87"/>
  <c r="AO491" i="87"/>
  <c r="AK491" i="87"/>
  <c r="AJ491" i="87"/>
  <c r="AL491" i="87"/>
  <c r="AN491" i="87"/>
  <c r="AI491" i="87"/>
  <c r="AM427" i="87"/>
  <c r="AO427" i="87"/>
  <c r="AK427" i="87"/>
  <c r="AI427" i="87"/>
  <c r="AJ427" i="87"/>
  <c r="AL427" i="87"/>
  <c r="AN427" i="87"/>
  <c r="AM363" i="87"/>
  <c r="AO363" i="87"/>
  <c r="AK363" i="87"/>
  <c r="AJ363" i="87"/>
  <c r="AL363" i="87"/>
  <c r="AN363" i="87"/>
  <c r="AI363" i="87"/>
  <c r="AM299" i="87"/>
  <c r="AJ299" i="87"/>
  <c r="AL299" i="87"/>
  <c r="AI299" i="87"/>
  <c r="AK299" i="87"/>
  <c r="AN299" i="87"/>
  <c r="AO299" i="87"/>
  <c r="AM235" i="87"/>
  <c r="AJ235" i="87"/>
  <c r="AL235" i="87"/>
  <c r="AI235" i="87"/>
  <c r="AK235" i="87"/>
  <c r="AO235" i="87"/>
  <c r="AN235" i="87"/>
  <c r="AM171" i="87"/>
  <c r="AJ171" i="87"/>
  <c r="AL171" i="87"/>
  <c r="AI171" i="87"/>
  <c r="AO171" i="87"/>
  <c r="AK171" i="87"/>
  <c r="AN171" i="87"/>
  <c r="AM107" i="87"/>
  <c r="AI107" i="87"/>
  <c r="AK107" i="87"/>
  <c r="AN107" i="87"/>
  <c r="AO107" i="87"/>
  <c r="AJ107" i="87"/>
  <c r="AL107" i="87"/>
  <c r="AI540" i="87"/>
  <c r="AO540" i="87"/>
  <c r="AK540" i="87"/>
  <c r="AM540" i="87"/>
  <c r="AL540" i="87"/>
  <c r="AJ540" i="87"/>
  <c r="AN540" i="87"/>
  <c r="AI476" i="87"/>
  <c r="AK476" i="87"/>
  <c r="AM476" i="87"/>
  <c r="AO476" i="87"/>
  <c r="AJ476" i="87"/>
  <c r="AN476" i="87"/>
  <c r="AL476" i="87"/>
  <c r="AK412" i="87"/>
  <c r="AM412" i="87"/>
  <c r="AJ412" i="87"/>
  <c r="AO412" i="87"/>
  <c r="AL412" i="87"/>
  <c r="AI412" i="87"/>
  <c r="AN412" i="87"/>
  <c r="AK348" i="87"/>
  <c r="AM348" i="87"/>
  <c r="AJ348" i="87"/>
  <c r="AO348" i="87"/>
  <c r="AN348" i="87"/>
  <c r="AL348" i="87"/>
  <c r="AI348" i="87"/>
  <c r="AJ284" i="87"/>
  <c r="AN284" i="87"/>
  <c r="AO284" i="87"/>
  <c r="AL284" i="87"/>
  <c r="AI284" i="87"/>
  <c r="AK284" i="87"/>
  <c r="AM284" i="87"/>
  <c r="AN220" i="87"/>
  <c r="AL220" i="87"/>
  <c r="AO220" i="87"/>
  <c r="AI220" i="87"/>
  <c r="AK220" i="87"/>
  <c r="AM220" i="87"/>
  <c r="AJ220" i="87"/>
  <c r="AN156" i="87"/>
  <c r="AL156" i="87"/>
  <c r="AO156" i="87"/>
  <c r="AI156" i="87"/>
  <c r="AK156" i="87"/>
  <c r="AM156" i="87"/>
  <c r="AJ156" i="87"/>
  <c r="AL525" i="87"/>
  <c r="AK525" i="87"/>
  <c r="AO525" i="87"/>
  <c r="AM525" i="87"/>
  <c r="AI525" i="87"/>
  <c r="AJ525" i="87"/>
  <c r="AN525" i="87"/>
  <c r="AK461" i="87"/>
  <c r="AO461" i="87"/>
  <c r="AI461" i="87"/>
  <c r="AM461" i="87"/>
  <c r="AJ461" i="87"/>
  <c r="AN461" i="87"/>
  <c r="AL461" i="87"/>
  <c r="AO397" i="87"/>
  <c r="AI397" i="87"/>
  <c r="AM397" i="87"/>
  <c r="AN397" i="87"/>
  <c r="AJ397" i="87"/>
  <c r="AL397" i="87"/>
  <c r="AK397" i="87"/>
  <c r="AO333" i="87"/>
  <c r="AI333" i="87"/>
  <c r="AM333" i="87"/>
  <c r="AJ333" i="87"/>
  <c r="AL333" i="87"/>
  <c r="AN333" i="87"/>
  <c r="AK333" i="87"/>
  <c r="AI269" i="87"/>
  <c r="AM269" i="87"/>
  <c r="AJ269" i="87"/>
  <c r="AN269" i="87"/>
  <c r="AK269" i="87"/>
  <c r="AL269" i="87"/>
  <c r="AO269" i="87"/>
  <c r="AJ205" i="87"/>
  <c r="AN205" i="87"/>
  <c r="AL205" i="87"/>
  <c r="AM205" i="87"/>
  <c r="AK205" i="87"/>
  <c r="AI205" i="87"/>
  <c r="AO205" i="87"/>
  <c r="AJ510" i="87"/>
  <c r="AN510" i="87"/>
  <c r="AK510" i="87"/>
  <c r="AL510" i="87"/>
  <c r="AM510" i="87"/>
  <c r="AO510" i="87"/>
  <c r="AI510" i="87"/>
  <c r="AN446" i="87"/>
  <c r="AK446" i="87"/>
  <c r="AM446" i="87"/>
  <c r="AO446" i="87"/>
  <c r="AI446" i="87"/>
  <c r="AL446" i="87"/>
  <c r="AK382" i="87"/>
  <c r="AM382" i="87"/>
  <c r="AO382" i="87"/>
  <c r="AL382" i="87"/>
  <c r="AN382" i="87"/>
  <c r="AJ382" i="87"/>
  <c r="AI382" i="87"/>
  <c r="AM318" i="87"/>
  <c r="AO318" i="87"/>
  <c r="AL318" i="87"/>
  <c r="AJ318" i="87"/>
  <c r="AN318" i="87"/>
  <c r="AI318" i="87"/>
  <c r="AK318" i="87"/>
  <c r="AM254" i="87"/>
  <c r="AO254" i="87"/>
  <c r="AL254" i="87"/>
  <c r="AN254" i="87"/>
  <c r="AI254" i="87"/>
  <c r="AL190" i="87"/>
  <c r="AJ190" i="87"/>
  <c r="AK190" i="87"/>
  <c r="AN190" i="87"/>
  <c r="AM190" i="87"/>
  <c r="AO190" i="87"/>
  <c r="AJ126" i="87"/>
  <c r="AN126" i="87"/>
  <c r="AK126" i="87"/>
  <c r="AM126" i="87"/>
  <c r="AO126" i="87"/>
  <c r="AI126" i="87"/>
  <c r="AL126" i="87"/>
  <c r="AN495" i="87"/>
  <c r="AM495" i="87"/>
  <c r="AJ495" i="87"/>
  <c r="AI495" i="87"/>
  <c r="AK495" i="87"/>
  <c r="AO495" i="87"/>
  <c r="AL495" i="87"/>
  <c r="AN431" i="87"/>
  <c r="AM431" i="87"/>
  <c r="AI431" i="87"/>
  <c r="AJ431" i="87"/>
  <c r="AO431" i="87"/>
  <c r="AK431" i="87"/>
  <c r="AL431" i="87"/>
  <c r="AM367" i="87"/>
  <c r="AI367" i="87"/>
  <c r="AJ367" i="87"/>
  <c r="AK367" i="87"/>
  <c r="AO367" i="87"/>
  <c r="AL367" i="87"/>
  <c r="AN367" i="87"/>
  <c r="AI303" i="87"/>
  <c r="AK303" i="87"/>
  <c r="AO303" i="87"/>
  <c r="AJ303" i="87"/>
  <c r="AL303" i="87"/>
  <c r="AN303" i="87"/>
  <c r="AM303" i="87"/>
  <c r="AK239" i="87"/>
  <c r="AO239" i="87"/>
  <c r="AJ239" i="87"/>
  <c r="AL239" i="87"/>
  <c r="AN239" i="87"/>
  <c r="AM239" i="87"/>
  <c r="AI239" i="87"/>
  <c r="AK175" i="87"/>
  <c r="AO175" i="87"/>
  <c r="AL175" i="87"/>
  <c r="AJ175" i="87"/>
  <c r="AM175" i="87"/>
  <c r="AN175" i="87"/>
  <c r="AI175" i="87"/>
  <c r="AL111" i="87"/>
  <c r="AJ111" i="87"/>
  <c r="AN111" i="87"/>
  <c r="AI111" i="87"/>
  <c r="AO111" i="87"/>
  <c r="AM111" i="87"/>
  <c r="AL88" i="87"/>
  <c r="AM88" i="87"/>
  <c r="AI88" i="87"/>
  <c r="AO88" i="87"/>
  <c r="AN88" i="87"/>
  <c r="AJ88" i="87"/>
  <c r="AK88" i="87"/>
  <c r="AL24" i="87"/>
  <c r="AM24" i="87"/>
  <c r="AO24" i="87"/>
  <c r="AN24" i="87"/>
  <c r="AJ24" i="87"/>
  <c r="AK24" i="87"/>
  <c r="AI24" i="87"/>
  <c r="AM81" i="87"/>
  <c r="AI81" i="87"/>
  <c r="AL81" i="87"/>
  <c r="AN81" i="87"/>
  <c r="AJ81" i="87"/>
  <c r="AO81" i="87"/>
  <c r="AK81" i="87"/>
  <c r="AL17" i="87"/>
  <c r="AN17" i="87"/>
  <c r="AJ17" i="87"/>
  <c r="AK17" i="87"/>
  <c r="AI17" i="87"/>
  <c r="AO17" i="87"/>
  <c r="AM17" i="87"/>
  <c r="AJ18" i="87"/>
  <c r="AN18" i="87"/>
  <c r="AM18" i="87"/>
  <c r="AO18" i="87"/>
  <c r="AI18" i="87"/>
  <c r="AK18" i="87"/>
  <c r="AL18" i="87"/>
  <c r="AK19" i="87"/>
  <c r="AO19" i="87"/>
  <c r="AN19" i="87"/>
  <c r="AI19" i="87"/>
  <c r="AJ19" i="87"/>
  <c r="AL19" i="87"/>
  <c r="AM19" i="87"/>
  <c r="AL100" i="87"/>
  <c r="AI100" i="87"/>
  <c r="AO100" i="87"/>
  <c r="AK100" i="87"/>
  <c r="AM100" i="87"/>
  <c r="AJ100" i="87"/>
  <c r="AN100" i="87"/>
  <c r="AL36" i="87"/>
  <c r="AK36" i="87"/>
  <c r="AM36" i="87"/>
  <c r="AO36" i="87"/>
  <c r="AJ36" i="87"/>
  <c r="AI36" i="87"/>
  <c r="AN36" i="87"/>
  <c r="AK117" i="87"/>
  <c r="AO117" i="87"/>
  <c r="AI117" i="87"/>
  <c r="AJ117" i="87"/>
  <c r="AL117" i="87"/>
  <c r="AN117" i="87"/>
  <c r="AM117" i="87"/>
  <c r="AO53" i="87"/>
  <c r="AI53" i="87"/>
  <c r="AM53" i="87"/>
  <c r="AJ53" i="87"/>
  <c r="AL53" i="87"/>
  <c r="AN53" i="87"/>
  <c r="AK53" i="87"/>
  <c r="AJ70" i="87"/>
  <c r="AK70" i="87"/>
  <c r="AN70" i="87"/>
  <c r="AM70" i="87"/>
  <c r="AO70" i="87"/>
  <c r="AL70" i="87"/>
  <c r="AJ6" i="87"/>
  <c r="AK6" i="87"/>
  <c r="AM6" i="87"/>
  <c r="AO6" i="87"/>
  <c r="AL6" i="87"/>
  <c r="AI6" i="87"/>
  <c r="AM23" i="87"/>
  <c r="AN23" i="87"/>
  <c r="AI23" i="87"/>
  <c r="AJ23" i="87"/>
  <c r="AO23" i="87"/>
  <c r="AK23" i="87"/>
  <c r="AL23" i="87"/>
  <c r="AO1797" i="87"/>
  <c r="AN1788" i="87"/>
  <c r="AM1779" i="87"/>
  <c r="AL1770" i="87"/>
  <c r="AJ1752" i="87"/>
  <c r="AI1743" i="87"/>
  <c r="AO1733" i="87"/>
  <c r="AN1724" i="87"/>
  <c r="AM1715" i="87"/>
  <c r="AL1706" i="87"/>
  <c r="AJ1688" i="87"/>
  <c r="AI1679" i="87"/>
  <c r="AO1669" i="87"/>
  <c r="AN1660" i="87"/>
  <c r="AL1795" i="87"/>
  <c r="AK1786" i="87"/>
  <c r="AJ1777" i="87"/>
  <c r="AI1768" i="87"/>
  <c r="AO1758" i="87"/>
  <c r="AN1749" i="87"/>
  <c r="AM1740" i="87"/>
  <c r="AL1731" i="87"/>
  <c r="AK1722" i="87"/>
  <c r="AJ1713" i="87"/>
  <c r="AI1704" i="87"/>
  <c r="AO1694" i="87"/>
  <c r="AN1685" i="87"/>
  <c r="AM1676" i="87"/>
  <c r="AL1667" i="87"/>
  <c r="AK1658" i="87"/>
  <c r="AJ1649" i="87"/>
  <c r="AI1640" i="87"/>
  <c r="AO1630" i="87"/>
  <c r="AN1621" i="87"/>
  <c r="AM1612" i="87"/>
  <c r="AL1603" i="87"/>
  <c r="AK1594" i="87"/>
  <c r="AJ1585" i="87"/>
  <c r="AI1576" i="87"/>
  <c r="AO1566" i="87"/>
  <c r="AN1557" i="87"/>
  <c r="AM1548" i="87"/>
  <c r="AL1539" i="87"/>
  <c r="AK1530" i="87"/>
  <c r="AJ1521" i="87"/>
  <c r="AI1512" i="87"/>
  <c r="AO1502" i="87"/>
  <c r="AN1493" i="87"/>
  <c r="AM1484" i="87"/>
  <c r="AL1475" i="87"/>
  <c r="AK1466" i="87"/>
  <c r="AJ1457" i="87"/>
  <c r="AI1793" i="87"/>
  <c r="AO1783" i="87"/>
  <c r="AN1774" i="87"/>
  <c r="AM1765" i="87"/>
  <c r="AL1756" i="87"/>
  <c r="AK1747" i="87"/>
  <c r="AJ1738" i="87"/>
  <c r="AI1729" i="87"/>
  <c r="AO1719" i="87"/>
  <c r="AN1710" i="87"/>
  <c r="AM1701" i="87"/>
  <c r="AL1692" i="87"/>
  <c r="AK1683" i="87"/>
  <c r="AJ1674" i="87"/>
  <c r="AI1665" i="87"/>
  <c r="AO1655" i="87"/>
  <c r="AN1646" i="87"/>
  <c r="AM1637" i="87"/>
  <c r="AL1628" i="87"/>
  <c r="AK1619" i="87"/>
  <c r="AJ1610" i="87"/>
  <c r="AI1601" i="87"/>
  <c r="AO1591" i="87"/>
  <c r="AN1582" i="87"/>
  <c r="AM1573" i="87"/>
  <c r="AL1564" i="87"/>
  <c r="AK1555" i="87"/>
  <c r="AJ1546" i="87"/>
  <c r="AI1537" i="87"/>
  <c r="AO1527" i="87"/>
  <c r="AN1518" i="87"/>
  <c r="AM1509" i="87"/>
  <c r="AL1500" i="87"/>
  <c r="AK1491" i="87"/>
  <c r="AJ1482" i="87"/>
  <c r="AI1473" i="87"/>
  <c r="AO1463" i="87"/>
  <c r="AK1460" i="87"/>
  <c r="AI1795" i="87"/>
  <c r="AO1785" i="87"/>
  <c r="AN1776" i="87"/>
  <c r="AM1767" i="87"/>
  <c r="AL1758" i="87"/>
  <c r="AK1749" i="87"/>
  <c r="AJ1740" i="87"/>
  <c r="AI1731" i="87"/>
  <c r="AO1721" i="87"/>
  <c r="AN1712" i="87"/>
  <c r="AM1703" i="87"/>
  <c r="AL1694" i="87"/>
  <c r="AK1685" i="87"/>
  <c r="AJ1676" i="87"/>
  <c r="AI1667" i="87"/>
  <c r="AO1657" i="87"/>
  <c r="AN1648" i="87"/>
  <c r="AM1639" i="87"/>
  <c r="AL1630" i="87"/>
  <c r="AK1621" i="87"/>
  <c r="AJ1612" i="87"/>
  <c r="AI1603" i="87"/>
  <c r="AO1593" i="87"/>
  <c r="AN1584" i="87"/>
  <c r="AM1575" i="87"/>
  <c r="AL1566" i="87"/>
  <c r="AK1557" i="87"/>
  <c r="AJ1548" i="87"/>
  <c r="AI1539" i="87"/>
  <c r="AO1529" i="87"/>
  <c r="AN1520" i="87"/>
  <c r="AM1511" i="87"/>
  <c r="AL1502" i="87"/>
  <c r="AK1493" i="87"/>
  <c r="AJ1484" i="87"/>
  <c r="AI1475" i="87"/>
  <c r="AO1465" i="87"/>
  <c r="AO1794" i="87"/>
  <c r="AN1785" i="87"/>
  <c r="AM1776" i="87"/>
  <c r="AL1767" i="87"/>
  <c r="AK1758" i="87"/>
  <c r="AJ1749" i="87"/>
  <c r="AI1740" i="87"/>
  <c r="AO1730" i="87"/>
  <c r="AN1721" i="87"/>
  <c r="AM1712" i="87"/>
  <c r="AL1703" i="87"/>
  <c r="AK1694" i="87"/>
  <c r="AJ1685" i="87"/>
  <c r="AI1676" i="87"/>
  <c r="AO1666" i="87"/>
  <c r="AN1657" i="87"/>
  <c r="AM1648" i="87"/>
  <c r="AL1639" i="87"/>
  <c r="AK1630" i="87"/>
  <c r="AJ1621" i="87"/>
  <c r="AI1612" i="87"/>
  <c r="AO1602" i="87"/>
  <c r="AN1593" i="87"/>
  <c r="AM1584" i="87"/>
  <c r="AL1575" i="87"/>
  <c r="AK1566" i="87"/>
  <c r="AJ1557" i="87"/>
  <c r="AI1548" i="87"/>
  <c r="AO1538" i="87"/>
  <c r="AN1529" i="87"/>
  <c r="AM1520" i="87"/>
  <c r="AL1511" i="87"/>
  <c r="AK1502" i="87"/>
  <c r="AJ1493" i="87"/>
  <c r="AI1484" i="87"/>
  <c r="AO1474" i="87"/>
  <c r="AN1465" i="87"/>
  <c r="AO1795" i="87"/>
  <c r="AN1786" i="87"/>
  <c r="AM1777" i="87"/>
  <c r="AL1768" i="87"/>
  <c r="AK1759" i="87"/>
  <c r="AJ1750" i="87"/>
  <c r="AI1741" i="87"/>
  <c r="AO1731" i="87"/>
  <c r="AN1722" i="87"/>
  <c r="AM1713" i="87"/>
  <c r="AL1704" i="87"/>
  <c r="AK1695" i="87"/>
  <c r="AJ1686" i="87"/>
  <c r="AI1677" i="87"/>
  <c r="AO1667" i="87"/>
  <c r="AN1658" i="87"/>
  <c r="AM1649" i="87"/>
  <c r="AL1640" i="87"/>
  <c r="AK1631" i="87"/>
  <c r="AJ1622" i="87"/>
  <c r="AI1613" i="87"/>
  <c r="AO1603" i="87"/>
  <c r="AN1594" i="87"/>
  <c r="AM1585" i="87"/>
  <c r="AL1576" i="87"/>
  <c r="AK1567" i="87"/>
  <c r="AJ1558" i="87"/>
  <c r="AI1549" i="87"/>
  <c r="AO1539" i="87"/>
  <c r="AN1530" i="87"/>
  <c r="AM1521" i="87"/>
  <c r="AL1512" i="87"/>
  <c r="AK1503" i="87"/>
  <c r="AJ1494" i="87"/>
  <c r="AI1485" i="87"/>
  <c r="AO1475" i="87"/>
  <c r="AN1466" i="87"/>
  <c r="AM1457" i="87"/>
  <c r="AL1448" i="87"/>
  <c r="AK1439" i="87"/>
  <c r="AL1793" i="87"/>
  <c r="AK1784" i="87"/>
  <c r="AJ1775" i="87"/>
  <c r="AI1766" i="87"/>
  <c r="AO1756" i="87"/>
  <c r="AN1747" i="87"/>
  <c r="AM1738" i="87"/>
  <c r="AL1729" i="87"/>
  <c r="AK1720" i="87"/>
  <c r="AJ1711" i="87"/>
  <c r="AI1702" i="87"/>
  <c r="AO1692" i="87"/>
  <c r="AN1683" i="87"/>
  <c r="AM1674" i="87"/>
  <c r="AL1665" i="87"/>
  <c r="AK1656" i="87"/>
  <c r="AJ1647" i="87"/>
  <c r="AI1638" i="87"/>
  <c r="AO1628" i="87"/>
  <c r="AN1619" i="87"/>
  <c r="AM1610" i="87"/>
  <c r="AL1601" i="87"/>
  <c r="AK1592" i="87"/>
  <c r="AJ1583" i="87"/>
  <c r="AI1574" i="87"/>
  <c r="AO1564" i="87"/>
  <c r="AN1555" i="87"/>
  <c r="AM1546" i="87"/>
  <c r="AL1537" i="87"/>
  <c r="AK1528" i="87"/>
  <c r="AJ1519" i="87"/>
  <c r="AI1510" i="87"/>
  <c r="AO1500" i="87"/>
  <c r="AN1491" i="87"/>
  <c r="AM1482" i="87"/>
  <c r="AL1473" i="87"/>
  <c r="AK1464" i="87"/>
  <c r="AJ1455" i="87"/>
  <c r="AI1446" i="87"/>
  <c r="AO1436" i="87"/>
  <c r="AM1418" i="87"/>
  <c r="AK1400" i="87"/>
  <c r="AJ1391" i="87"/>
  <c r="AI1382" i="87"/>
  <c r="AO1372" i="87"/>
  <c r="AM1354" i="87"/>
  <c r="AL1345" i="87"/>
  <c r="AJ1327" i="87"/>
  <c r="AO1308" i="87"/>
  <c r="AN1299" i="87"/>
  <c r="AM1290" i="87"/>
  <c r="AL1281" i="87"/>
  <c r="AJ1263" i="87"/>
  <c r="AO1244" i="87"/>
  <c r="AM1226" i="87"/>
  <c r="AL1217" i="87"/>
  <c r="AJ1199" i="87"/>
  <c r="AO1180" i="87"/>
  <c r="AN1171" i="87"/>
  <c r="AM1162" i="87"/>
  <c r="AL1153" i="87"/>
  <c r="AJ1135" i="87"/>
  <c r="AI1126" i="87"/>
  <c r="AO1116" i="87"/>
  <c r="AN1107" i="87"/>
  <c r="AM1098" i="87"/>
  <c r="AL1089" i="87"/>
  <c r="AJ1071" i="87"/>
  <c r="AI1062" i="87"/>
  <c r="AJ1640" i="87"/>
  <c r="AI1631" i="87"/>
  <c r="AO1621" i="87"/>
  <c r="AJ1576" i="87"/>
  <c r="AI1567" i="87"/>
  <c r="AO1557" i="87"/>
  <c r="AM1539" i="87"/>
  <c r="AJ1512" i="87"/>
  <c r="AI1503" i="87"/>
  <c r="AO1493" i="87"/>
  <c r="AK1457" i="87"/>
  <c r="AI1439" i="87"/>
  <c r="AN1420" i="87"/>
  <c r="AM1411" i="87"/>
  <c r="AL1402" i="87"/>
  <c r="AK1393" i="87"/>
  <c r="AI1375" i="87"/>
  <c r="AO1365" i="87"/>
  <c r="AN1356" i="87"/>
  <c r="AM1347" i="87"/>
  <c r="AL1338" i="87"/>
  <c r="AJ1320" i="87"/>
  <c r="AI1311" i="87"/>
  <c r="AO1301" i="87"/>
  <c r="AN1292" i="87"/>
  <c r="AM1283" i="87"/>
  <c r="AL1274" i="87"/>
  <c r="AK1265" i="87"/>
  <c r="AI1247" i="87"/>
  <c r="AO1237" i="87"/>
  <c r="AN1228" i="87"/>
  <c r="AM1219" i="87"/>
  <c r="AL1210" i="87"/>
  <c r="AN1453" i="87"/>
  <c r="AM1444" i="87"/>
  <c r="AL1435" i="87"/>
  <c r="AK1426" i="87"/>
  <c r="AI1408" i="87"/>
  <c r="AN1389" i="87"/>
  <c r="AM1380" i="87"/>
  <c r="AL1371" i="87"/>
  <c r="AK1362" i="87"/>
  <c r="AJ1353" i="87"/>
  <c r="AI1344" i="87"/>
  <c r="AO1334" i="87"/>
  <c r="AN1325" i="87"/>
  <c r="AM1316" i="87"/>
  <c r="AK1298" i="87"/>
  <c r="AI1280" i="87"/>
  <c r="AO1270" i="87"/>
  <c r="AN1261" i="87"/>
  <c r="AM1252" i="87"/>
  <c r="AK1234" i="87"/>
  <c r="AJ1225" i="87"/>
  <c r="AI1216" i="87"/>
  <c r="AO1206" i="87"/>
  <c r="AN1197" i="87"/>
  <c r="AM1188" i="87"/>
  <c r="AK1170" i="87"/>
  <c r="AJ1161" i="87"/>
  <c r="AI1152" i="87"/>
  <c r="AO1142" i="87"/>
  <c r="AN1133" i="87"/>
  <c r="AM1124" i="87"/>
  <c r="AK1106" i="87"/>
  <c r="AJ1097" i="87"/>
  <c r="AI1088" i="87"/>
  <c r="AO1078" i="87"/>
  <c r="AN1069" i="87"/>
  <c r="AJ1450" i="87"/>
  <c r="AO1431" i="87"/>
  <c r="AN1422" i="87"/>
  <c r="AM1413" i="87"/>
  <c r="AL1404" i="87"/>
  <c r="AK1395" i="87"/>
  <c r="AI1377" i="87"/>
  <c r="AO1367" i="87"/>
  <c r="AN1358" i="87"/>
  <c r="AM1349" i="87"/>
  <c r="AL1340" i="87"/>
  <c r="AK1331" i="87"/>
  <c r="AN1310" i="87"/>
  <c r="AK1299" i="87"/>
  <c r="AN1286" i="87"/>
  <c r="AJ1274" i="87"/>
  <c r="AN1262" i="87"/>
  <c r="AJ1250" i="87"/>
  <c r="AJ1226" i="87"/>
  <c r="AM1213" i="87"/>
  <c r="AI1201" i="87"/>
  <c r="AM1189" i="87"/>
  <c r="AI1153" i="87"/>
  <c r="AL1140" i="87"/>
  <c r="AO1127" i="87"/>
  <c r="AL1116" i="87"/>
  <c r="AK1091" i="87"/>
  <c r="AO1079" i="87"/>
  <c r="AK1067" i="87"/>
  <c r="AK1444" i="87"/>
  <c r="AO1432" i="87"/>
  <c r="AK1420" i="87"/>
  <c r="AN1407" i="87"/>
  <c r="AJ1371" i="87"/>
  <c r="AJ1347" i="87"/>
  <c r="AM1334" i="87"/>
  <c r="AJ1323" i="87"/>
  <c r="AO1304" i="87"/>
  <c r="AM1286" i="87"/>
  <c r="AK1268" i="87"/>
  <c r="AI1250" i="87"/>
  <c r="AL1213" i="87"/>
  <c r="AJ1195" i="87"/>
  <c r="AO1176" i="87"/>
  <c r="AM1158" i="87"/>
  <c r="AK1140" i="87"/>
  <c r="AI1122" i="87"/>
  <c r="AL1085" i="87"/>
  <c r="AK1445" i="87"/>
  <c r="AN1408" i="87"/>
  <c r="AJ1372" i="87"/>
  <c r="AM1335" i="87"/>
  <c r="AO1225" i="87"/>
  <c r="AN1152" i="87"/>
  <c r="AJ1116" i="87"/>
  <c r="AM1079" i="87"/>
  <c r="AL1431" i="87"/>
  <c r="AO1394" i="87"/>
  <c r="AK1358" i="87"/>
  <c r="AN1321" i="87"/>
  <c r="AJ1285" i="87"/>
  <c r="AM1248" i="87"/>
  <c r="AI1212" i="87"/>
  <c r="AO1138" i="87"/>
  <c r="AK1102" i="87"/>
  <c r="AN1065" i="87"/>
  <c r="AJ1422" i="87"/>
  <c r="AM1385" i="87"/>
  <c r="AI1349" i="87"/>
  <c r="AL1312" i="87"/>
  <c r="AO1275" i="87"/>
  <c r="AK1239" i="87"/>
  <c r="AN1202" i="87"/>
  <c r="AJ1166" i="87"/>
  <c r="AM1129" i="87"/>
  <c r="AI1093" i="87"/>
  <c r="AL1056" i="87"/>
  <c r="AK1000" i="87"/>
  <c r="AN963" i="87"/>
  <c r="AJ927" i="87"/>
  <c r="AM890" i="87"/>
  <c r="AL817" i="87"/>
  <c r="AO780" i="87"/>
  <c r="AO716" i="87"/>
  <c r="AN1180" i="87"/>
  <c r="AL1034" i="87"/>
  <c r="AK961" i="87"/>
  <c r="AJ888" i="87"/>
  <c r="AI815" i="87"/>
  <c r="AJ1025" i="87"/>
  <c r="AI952" i="87"/>
  <c r="AO878" i="87"/>
  <c r="AN805" i="87"/>
  <c r="AM732" i="87"/>
  <c r="AN902" i="87"/>
  <c r="AL756" i="87"/>
  <c r="AK683" i="87"/>
  <c r="AL925" i="87"/>
  <c r="AJ843" i="87"/>
  <c r="AJ1052" i="87"/>
  <c r="AI955" i="87"/>
  <c r="AN856" i="87"/>
  <c r="AN752" i="87"/>
  <c r="AL1007" i="87"/>
  <c r="AI973" i="87"/>
  <c r="AO779" i="87"/>
  <c r="AJ607" i="87"/>
  <c r="AL409" i="87"/>
  <c r="AI22" i="87"/>
  <c r="AJ584" i="87"/>
  <c r="AN140" i="87"/>
  <c r="AL587" i="87"/>
  <c r="AO366" i="87"/>
  <c r="AJ145" i="87"/>
  <c r="AK371" i="87"/>
  <c r="AM149" i="87"/>
  <c r="AJ587" i="87"/>
  <c r="AO585" i="87"/>
  <c r="AK365" i="87"/>
  <c r="AM143" i="87"/>
  <c r="AK558" i="87"/>
  <c r="AN337" i="87"/>
  <c r="AM529" i="87"/>
  <c r="AJ86" i="87"/>
  <c r="AN1434" i="87"/>
  <c r="AO1434" i="87"/>
  <c r="AM1289" i="87"/>
  <c r="AN1289" i="87"/>
  <c r="AI1178" i="87"/>
  <c r="AN1178" i="87"/>
  <c r="AO1178" i="87"/>
  <c r="AL1178" i="87"/>
  <c r="AJ1178" i="87"/>
  <c r="AM1099" i="87"/>
  <c r="AI1099" i="87"/>
  <c r="AJ1099" i="87"/>
  <c r="AO1099" i="87"/>
  <c r="AO1028" i="87"/>
  <c r="AK1028" i="87"/>
  <c r="AI1028" i="87"/>
  <c r="AM1028" i="87"/>
  <c r="AN1028" i="87"/>
  <c r="AL1028" i="87"/>
  <c r="AL1045" i="87"/>
  <c r="AN1045" i="87"/>
  <c r="AO1045" i="87"/>
  <c r="AK1045" i="87"/>
  <c r="AM1045" i="87"/>
  <c r="AI1045" i="87"/>
  <c r="AJ1045" i="87"/>
  <c r="AK990" i="87"/>
  <c r="AM990" i="87"/>
  <c r="AO990" i="87"/>
  <c r="AJ990" i="87"/>
  <c r="AN990" i="87"/>
  <c r="AL990" i="87"/>
  <c r="AI990" i="87"/>
  <c r="AL920" i="87"/>
  <c r="AN920" i="87"/>
  <c r="AM920" i="87"/>
  <c r="AO920" i="87"/>
  <c r="AI920" i="87"/>
  <c r="AJ920" i="87"/>
  <c r="AN841" i="87"/>
  <c r="AI841" i="87"/>
  <c r="AM841" i="87"/>
  <c r="AL841" i="87"/>
  <c r="AO841" i="87"/>
  <c r="AJ841" i="87"/>
  <c r="AK841" i="87"/>
  <c r="AO858" i="87"/>
  <c r="AN858" i="87"/>
  <c r="AJ858" i="87"/>
  <c r="AI858" i="87"/>
  <c r="AM858" i="87"/>
  <c r="AK858" i="87"/>
  <c r="AL858" i="87"/>
  <c r="AI715" i="87"/>
  <c r="AL715" i="87"/>
  <c r="AO715" i="87"/>
  <c r="AJ715" i="87"/>
  <c r="AK715" i="87"/>
  <c r="AM715" i="87"/>
  <c r="AN715" i="87"/>
  <c r="AN668" i="87"/>
  <c r="AL668" i="87"/>
  <c r="AI668" i="87"/>
  <c r="AM668" i="87"/>
  <c r="AK668" i="87"/>
  <c r="AO668" i="87"/>
  <c r="AJ668" i="87"/>
  <c r="AJ685" i="87"/>
  <c r="AL685" i="87"/>
  <c r="AI685" i="87"/>
  <c r="AO685" i="87"/>
  <c r="AM685" i="87"/>
  <c r="AK685" i="87"/>
  <c r="AN685" i="87"/>
  <c r="AM598" i="87"/>
  <c r="AL598" i="87"/>
  <c r="AN598" i="87"/>
  <c r="AJ598" i="87"/>
  <c r="AK598" i="87"/>
  <c r="AO598" i="87"/>
  <c r="AI598" i="87"/>
  <c r="AO575" i="87"/>
  <c r="AI575" i="87"/>
  <c r="AJ575" i="87"/>
  <c r="AK575" i="87"/>
  <c r="AL575" i="87"/>
  <c r="AN575" i="87"/>
  <c r="AM575" i="87"/>
  <c r="AJ144" i="87"/>
  <c r="AL144" i="87"/>
  <c r="AM144" i="87"/>
  <c r="AI144" i="87"/>
  <c r="AN144" i="87"/>
  <c r="AK144" i="87"/>
  <c r="AO169" i="87"/>
  <c r="AK169" i="87"/>
  <c r="AI169" i="87"/>
  <c r="AL169" i="87"/>
  <c r="AJ169" i="87"/>
  <c r="AO467" i="87"/>
  <c r="AN467" i="87"/>
  <c r="AJ467" i="87"/>
  <c r="AL467" i="87"/>
  <c r="AK467" i="87"/>
  <c r="AI467" i="87"/>
  <c r="AM467" i="87"/>
  <c r="AJ388" i="87"/>
  <c r="AN388" i="87"/>
  <c r="AL388" i="87"/>
  <c r="AI388" i="87"/>
  <c r="AO388" i="87"/>
  <c r="AM388" i="87"/>
  <c r="AK388" i="87"/>
  <c r="AL245" i="87"/>
  <c r="AN245" i="87"/>
  <c r="AK245" i="87"/>
  <c r="AI245" i="87"/>
  <c r="AM245" i="87"/>
  <c r="AJ245" i="87"/>
  <c r="AO245" i="87"/>
  <c r="AJ102" i="87"/>
  <c r="AN102" i="87"/>
  <c r="AK102" i="87"/>
  <c r="AI102" i="87"/>
  <c r="AL102" i="87"/>
  <c r="AM102" i="87"/>
  <c r="AO102" i="87"/>
  <c r="AN64" i="87"/>
  <c r="AJ64" i="87"/>
  <c r="AK64" i="87"/>
  <c r="AL64" i="87"/>
  <c r="AM64" i="87"/>
  <c r="AI64" i="87"/>
  <c r="AO64" i="87"/>
  <c r="AI29" i="87"/>
  <c r="AM29" i="87"/>
  <c r="AJ29" i="87"/>
  <c r="AK29" i="87"/>
  <c r="AO29" i="87"/>
  <c r="AL29" i="87"/>
  <c r="AN29" i="87"/>
  <c r="AJ1731" i="87"/>
  <c r="AM1791" i="87"/>
  <c r="AO1754" i="87"/>
  <c r="AJ1710" i="87"/>
  <c r="AJ1095" i="87"/>
  <c r="AK1353" i="87"/>
  <c r="AN860" i="87"/>
  <c r="AL918" i="87"/>
  <c r="AL1416" i="87"/>
  <c r="AM1416" i="87"/>
  <c r="AN1416" i="87"/>
  <c r="AN1410" i="87"/>
  <c r="AO1410" i="87"/>
  <c r="AJ1428" i="87"/>
  <c r="AI1428" i="87"/>
  <c r="AL1430" i="87"/>
  <c r="AM1430" i="87"/>
  <c r="AJ1430" i="87"/>
  <c r="AK1430" i="87"/>
  <c r="AO1296" i="87"/>
  <c r="AN1296" i="87"/>
  <c r="AO1329" i="87"/>
  <c r="AM1329" i="87"/>
  <c r="AN1329" i="87"/>
  <c r="AO1267" i="87"/>
  <c r="AI1267" i="87"/>
  <c r="AM1417" i="87"/>
  <c r="AN1417" i="87"/>
  <c r="AJ1427" i="87"/>
  <c r="AO1427" i="87"/>
  <c r="AK1437" i="87"/>
  <c r="AJ1437" i="87"/>
  <c r="AK1383" i="87"/>
  <c r="AL1383" i="87"/>
  <c r="AN1336" i="87"/>
  <c r="AL1336" i="87"/>
  <c r="AM1336" i="87"/>
  <c r="AN1272" i="87"/>
  <c r="AO1272" i="87"/>
  <c r="AL1272" i="87"/>
  <c r="AM1272" i="87"/>
  <c r="AN1208" i="87"/>
  <c r="AO1208" i="87"/>
  <c r="AL1208" i="87"/>
  <c r="AM1208" i="87"/>
  <c r="AN1144" i="87"/>
  <c r="AO1144" i="87"/>
  <c r="AL1144" i="87"/>
  <c r="AM1144" i="87"/>
  <c r="AN1080" i="87"/>
  <c r="AO1080" i="87"/>
  <c r="AL1080" i="87"/>
  <c r="AM1080" i="87"/>
  <c r="AN1016" i="87"/>
  <c r="AL1016" i="87"/>
  <c r="AM1016" i="87"/>
  <c r="AK1016" i="87"/>
  <c r="AK1177" i="87"/>
  <c r="AO1177" i="87"/>
  <c r="AK1113" i="87"/>
  <c r="AO1113" i="87"/>
  <c r="AO1049" i="87"/>
  <c r="AL1049" i="87"/>
  <c r="AJ1049" i="87"/>
  <c r="AK1049" i="87"/>
  <c r="AM985" i="87"/>
  <c r="AO985" i="87"/>
  <c r="AL985" i="87"/>
  <c r="AN985" i="87"/>
  <c r="AJ985" i="87"/>
  <c r="AK985" i="87"/>
  <c r="AN1322" i="87"/>
  <c r="AO1322" i="87"/>
  <c r="AN1258" i="87"/>
  <c r="AO1258" i="87"/>
  <c r="AN1194" i="87"/>
  <c r="AO1194" i="87"/>
  <c r="AL1194" i="87"/>
  <c r="AN1130" i="87"/>
  <c r="AO1130" i="87"/>
  <c r="AL1130" i="87"/>
  <c r="AN1066" i="87"/>
  <c r="AO1066" i="87"/>
  <c r="AL1066" i="87"/>
  <c r="AI1066" i="87"/>
  <c r="AN1002" i="87"/>
  <c r="AI1002" i="87"/>
  <c r="AK1002" i="87"/>
  <c r="AL1002" i="87"/>
  <c r="AO1002" i="87"/>
  <c r="AJ1002" i="87"/>
  <c r="AN938" i="87"/>
  <c r="AO938" i="87"/>
  <c r="AI938" i="87"/>
  <c r="AK938" i="87"/>
  <c r="AL938" i="87"/>
  <c r="AJ938" i="87"/>
  <c r="AO1307" i="87"/>
  <c r="AI1307" i="87"/>
  <c r="AO1243" i="87"/>
  <c r="AI1243" i="87"/>
  <c r="AO1179" i="87"/>
  <c r="AM1179" i="87"/>
  <c r="AI1179" i="87"/>
  <c r="AO1115" i="87"/>
  <c r="AM1115" i="87"/>
  <c r="AI1115" i="87"/>
  <c r="AK1051" i="87"/>
  <c r="AO1051" i="87"/>
  <c r="AN1051" i="87"/>
  <c r="AJ1051" i="87"/>
  <c r="AI1051" i="87"/>
  <c r="AL1051" i="87"/>
  <c r="AM1051" i="87"/>
  <c r="AK987" i="87"/>
  <c r="AO987" i="87"/>
  <c r="AI987" i="87"/>
  <c r="AN987" i="87"/>
  <c r="AJ987" i="87"/>
  <c r="AL987" i="87"/>
  <c r="AM987" i="87"/>
  <c r="AJ1364" i="87"/>
  <c r="AI1364" i="87"/>
  <c r="AJ1300" i="87"/>
  <c r="AK1300" i="87"/>
  <c r="AI1300" i="87"/>
  <c r="AJ1236" i="87"/>
  <c r="AK1236" i="87"/>
  <c r="AI1236" i="87"/>
  <c r="AN1172" i="87"/>
  <c r="AJ1172" i="87"/>
  <c r="AK1172" i="87"/>
  <c r="AI1172" i="87"/>
  <c r="AN1108" i="87"/>
  <c r="AJ1108" i="87"/>
  <c r="AK1108" i="87"/>
  <c r="AI1108" i="87"/>
  <c r="AJ1044" i="87"/>
  <c r="AM1044" i="87"/>
  <c r="AN1044" i="87"/>
  <c r="AL1044" i="87"/>
  <c r="AI1044" i="87"/>
  <c r="AO1044" i="87"/>
  <c r="AJ980" i="87"/>
  <c r="AI980" i="87"/>
  <c r="AM980" i="87"/>
  <c r="AN980" i="87"/>
  <c r="AL980" i="87"/>
  <c r="AO980" i="87"/>
  <c r="AL1317" i="87"/>
  <c r="AI1317" i="87"/>
  <c r="AJ1317" i="87"/>
  <c r="AL1253" i="87"/>
  <c r="AI1253" i="87"/>
  <c r="AJ1253" i="87"/>
  <c r="AL1189" i="87"/>
  <c r="AI1189" i="87"/>
  <c r="AJ1189" i="87"/>
  <c r="AL1125" i="87"/>
  <c r="AI1125" i="87"/>
  <c r="AJ1125" i="87"/>
  <c r="AM1061" i="87"/>
  <c r="AI1061" i="87"/>
  <c r="AJ1061" i="87"/>
  <c r="AK1061" i="87"/>
  <c r="AL1061" i="87"/>
  <c r="AJ997" i="87"/>
  <c r="AM997" i="87"/>
  <c r="AK997" i="87"/>
  <c r="AI997" i="87"/>
  <c r="AL997" i="87"/>
  <c r="AM1326" i="87"/>
  <c r="AJ1326" i="87"/>
  <c r="AK1326" i="87"/>
  <c r="AM1262" i="87"/>
  <c r="AJ1262" i="87"/>
  <c r="AK1262" i="87"/>
  <c r="AM1198" i="87"/>
  <c r="AJ1198" i="87"/>
  <c r="AK1198" i="87"/>
  <c r="AM1134" i="87"/>
  <c r="AJ1134" i="87"/>
  <c r="AK1134" i="87"/>
  <c r="AM1070" i="87"/>
  <c r="AL1070" i="87"/>
  <c r="AJ1070" i="87"/>
  <c r="AK1070" i="87"/>
  <c r="AJ1006" i="87"/>
  <c r="AL1006" i="87"/>
  <c r="AN1006" i="87"/>
  <c r="AI1006" i="87"/>
  <c r="AK1006" i="87"/>
  <c r="AM1006" i="87"/>
  <c r="AK942" i="87"/>
  <c r="AN942" i="87"/>
  <c r="AJ942" i="87"/>
  <c r="AI942" i="87"/>
  <c r="AM942" i="87"/>
  <c r="AI1175" i="87"/>
  <c r="AM1175" i="87"/>
  <c r="AI1111" i="87"/>
  <c r="AM1111" i="87"/>
  <c r="AN1111" i="87"/>
  <c r="AJ1047" i="87"/>
  <c r="AN1047" i="87"/>
  <c r="AI1047" i="87"/>
  <c r="AM1047" i="87"/>
  <c r="AO1047" i="87"/>
  <c r="AK983" i="87"/>
  <c r="AL983" i="87"/>
  <c r="AJ983" i="87"/>
  <c r="AM983" i="87"/>
  <c r="AN983" i="87"/>
  <c r="AI983" i="87"/>
  <c r="AO983" i="87"/>
  <c r="AM936" i="87"/>
  <c r="AO936" i="87"/>
  <c r="AI936" i="87"/>
  <c r="AJ936" i="87"/>
  <c r="AL936" i="87"/>
  <c r="AN936" i="87"/>
  <c r="AN872" i="87"/>
  <c r="AI872" i="87"/>
  <c r="AJ872" i="87"/>
  <c r="AO872" i="87"/>
  <c r="AM872" i="87"/>
  <c r="AL872" i="87"/>
  <c r="AL808" i="87"/>
  <c r="AM808" i="87"/>
  <c r="AO808" i="87"/>
  <c r="AI808" i="87"/>
  <c r="AJ808" i="87"/>
  <c r="AJ744" i="87"/>
  <c r="AI744" i="87"/>
  <c r="AN744" i="87"/>
  <c r="AL744" i="87"/>
  <c r="AM744" i="87"/>
  <c r="AJ680" i="87"/>
  <c r="AN680" i="87"/>
  <c r="AM680" i="87"/>
  <c r="AI680" i="87"/>
  <c r="AO680" i="87"/>
  <c r="AI616" i="87"/>
  <c r="AJ616" i="87"/>
  <c r="AL616" i="87"/>
  <c r="AN616" i="87"/>
  <c r="AK616" i="87"/>
  <c r="AI552" i="87"/>
  <c r="AL552" i="87"/>
  <c r="AM552" i="87"/>
  <c r="AO552" i="87"/>
  <c r="AN552" i="87"/>
  <c r="AK552" i="87"/>
  <c r="AJ552" i="87"/>
  <c r="AM921" i="87"/>
  <c r="AO921" i="87"/>
  <c r="AL921" i="87"/>
  <c r="AN921" i="87"/>
  <c r="AJ921" i="87"/>
  <c r="AK921" i="87"/>
  <c r="AM857" i="87"/>
  <c r="AO857" i="87"/>
  <c r="AL857" i="87"/>
  <c r="AJ857" i="87"/>
  <c r="AK857" i="87"/>
  <c r="AM793" i="87"/>
  <c r="AO793" i="87"/>
  <c r="AL793" i="87"/>
  <c r="AN793" i="87"/>
  <c r="AJ793" i="87"/>
  <c r="AK793" i="87"/>
  <c r="AK729" i="87"/>
  <c r="AM729" i="87"/>
  <c r="AO729" i="87"/>
  <c r="AL729" i="87"/>
  <c r="AJ729" i="87"/>
  <c r="AK665" i="87"/>
  <c r="AJ665" i="87"/>
  <c r="AM665" i="87"/>
  <c r="AL665" i="87"/>
  <c r="AN665" i="87"/>
  <c r="AI665" i="87"/>
  <c r="AO665" i="87"/>
  <c r="AK601" i="87"/>
  <c r="AN601" i="87"/>
  <c r="AJ601" i="87"/>
  <c r="AO601" i="87"/>
  <c r="AI601" i="87"/>
  <c r="AM601" i="87"/>
  <c r="AL601" i="87"/>
  <c r="AK537" i="87"/>
  <c r="AJ537" i="87"/>
  <c r="AO537" i="87"/>
  <c r="AM537" i="87"/>
  <c r="AI537" i="87"/>
  <c r="AN537" i="87"/>
  <c r="AL537" i="87"/>
  <c r="AN874" i="87"/>
  <c r="AI874" i="87"/>
  <c r="AK874" i="87"/>
  <c r="AL874" i="87"/>
  <c r="AO874" i="87"/>
  <c r="AJ874" i="87"/>
  <c r="AN810" i="87"/>
  <c r="AI810" i="87"/>
  <c r="AO810" i="87"/>
  <c r="AK810" i="87"/>
  <c r="AL810" i="87"/>
  <c r="AJ810" i="87"/>
  <c r="AN746" i="87"/>
  <c r="AI746" i="87"/>
  <c r="AM746" i="87"/>
  <c r="AK746" i="87"/>
  <c r="AL746" i="87"/>
  <c r="AO746" i="87"/>
  <c r="AJ746" i="87"/>
  <c r="AN682" i="87"/>
  <c r="AL682" i="87"/>
  <c r="AI682" i="87"/>
  <c r="AM682" i="87"/>
  <c r="AO682" i="87"/>
  <c r="AK682" i="87"/>
  <c r="AJ682" i="87"/>
  <c r="AN618" i="87"/>
  <c r="AO618" i="87"/>
  <c r="AI618" i="87"/>
  <c r="AL618" i="87"/>
  <c r="AJ618" i="87"/>
  <c r="AM618" i="87"/>
  <c r="AN554" i="87"/>
  <c r="AO554" i="87"/>
  <c r="AI554" i="87"/>
  <c r="AL554" i="87"/>
  <c r="AJ554" i="87"/>
  <c r="AK554" i="87"/>
  <c r="AM554" i="87"/>
  <c r="AK923" i="87"/>
  <c r="AI923" i="87"/>
  <c r="AN923" i="87"/>
  <c r="AJ923" i="87"/>
  <c r="AO923" i="87"/>
  <c r="AL923" i="87"/>
  <c r="AM923" i="87"/>
  <c r="AJ859" i="87"/>
  <c r="AI859" i="87"/>
  <c r="AO859" i="87"/>
  <c r="AK859" i="87"/>
  <c r="AN859" i="87"/>
  <c r="AL859" i="87"/>
  <c r="AM859" i="87"/>
  <c r="AJ795" i="87"/>
  <c r="AK795" i="87"/>
  <c r="AO795" i="87"/>
  <c r="AN795" i="87"/>
  <c r="AI795" i="87"/>
  <c r="AL795" i="87"/>
  <c r="AM795" i="87"/>
  <c r="AM731" i="87"/>
  <c r="AJ731" i="87"/>
  <c r="AK731" i="87"/>
  <c r="AI731" i="87"/>
  <c r="AN731" i="87"/>
  <c r="AL731" i="87"/>
  <c r="AK667" i="87"/>
  <c r="AJ667" i="87"/>
  <c r="AI667" i="87"/>
  <c r="AO667" i="87"/>
  <c r="AN667" i="87"/>
  <c r="AL667" i="87"/>
  <c r="AK603" i="87"/>
  <c r="AO603" i="87"/>
  <c r="AN603" i="87"/>
  <c r="AJ603" i="87"/>
  <c r="AL603" i="87"/>
  <c r="AI603" i="87"/>
  <c r="AM603" i="87"/>
  <c r="AK539" i="87"/>
  <c r="AN539" i="87"/>
  <c r="AJ539" i="87"/>
  <c r="AL539" i="87"/>
  <c r="AI539" i="87"/>
  <c r="AM539" i="87"/>
  <c r="AO539" i="87"/>
  <c r="AJ940" i="87"/>
  <c r="AL940" i="87"/>
  <c r="AI940" i="87"/>
  <c r="AO940" i="87"/>
  <c r="AK940" i="87"/>
  <c r="AM940" i="87"/>
  <c r="AN940" i="87"/>
  <c r="AJ876" i="87"/>
  <c r="AL876" i="87"/>
  <c r="AO876" i="87"/>
  <c r="AK876" i="87"/>
  <c r="AM876" i="87"/>
  <c r="AN876" i="87"/>
  <c r="AJ812" i="87"/>
  <c r="AL812" i="87"/>
  <c r="AI812" i="87"/>
  <c r="AK812" i="87"/>
  <c r="AO812" i="87"/>
  <c r="AM812" i="87"/>
  <c r="AN812" i="87"/>
  <c r="AJ748" i="87"/>
  <c r="AL748" i="87"/>
  <c r="AK748" i="87"/>
  <c r="AO748" i="87"/>
  <c r="AM748" i="87"/>
  <c r="AN748" i="87"/>
  <c r="AJ684" i="87"/>
  <c r="AL684" i="87"/>
  <c r="AN684" i="87"/>
  <c r="AI684" i="87"/>
  <c r="AO684" i="87"/>
  <c r="AM684" i="87"/>
  <c r="AK620" i="87"/>
  <c r="AM620" i="87"/>
  <c r="AO620" i="87"/>
  <c r="AJ620" i="87"/>
  <c r="AN620" i="87"/>
  <c r="AL620" i="87"/>
  <c r="AI620" i="87"/>
  <c r="AI957" i="87"/>
  <c r="AK957" i="87"/>
  <c r="AJ957" i="87"/>
  <c r="AL957" i="87"/>
  <c r="AN957" i="87"/>
  <c r="AO957" i="87"/>
  <c r="AI893" i="87"/>
  <c r="AL893" i="87"/>
  <c r="AN893" i="87"/>
  <c r="AO893" i="87"/>
  <c r="AJ893" i="87"/>
  <c r="AI829" i="87"/>
  <c r="AJ829" i="87"/>
  <c r="AN829" i="87"/>
  <c r="AO829" i="87"/>
  <c r="AK829" i="87"/>
  <c r="AL829" i="87"/>
  <c r="AI765" i="87"/>
  <c r="AO765" i="87"/>
  <c r="AL765" i="87"/>
  <c r="AN765" i="87"/>
  <c r="AJ765" i="87"/>
  <c r="AK765" i="87"/>
  <c r="AO701" i="87"/>
  <c r="AI701" i="87"/>
  <c r="AJ701" i="87"/>
  <c r="AL701" i="87"/>
  <c r="AK701" i="87"/>
  <c r="AN701" i="87"/>
  <c r="AI637" i="87"/>
  <c r="AJ637" i="87"/>
  <c r="AO637" i="87"/>
  <c r="AM637" i="87"/>
  <c r="AL637" i="87"/>
  <c r="AN637" i="87"/>
  <c r="AK637" i="87"/>
  <c r="AL934" i="87"/>
  <c r="AJ934" i="87"/>
  <c r="AK934" i="87"/>
  <c r="AO934" i="87"/>
  <c r="AN934" i="87"/>
  <c r="AI934" i="87"/>
  <c r="AL870" i="87"/>
  <c r="AJ870" i="87"/>
  <c r="AO870" i="87"/>
  <c r="AM870" i="87"/>
  <c r="AN870" i="87"/>
  <c r="AK870" i="87"/>
  <c r="AI870" i="87"/>
  <c r="AL806" i="87"/>
  <c r="AJ806" i="87"/>
  <c r="AK806" i="87"/>
  <c r="AO806" i="87"/>
  <c r="AN806" i="87"/>
  <c r="AI806" i="87"/>
  <c r="AL742" i="87"/>
  <c r="AJ742" i="87"/>
  <c r="AO742" i="87"/>
  <c r="AN742" i="87"/>
  <c r="AK742" i="87"/>
  <c r="AM742" i="87"/>
  <c r="AI742" i="87"/>
  <c r="AL678" i="87"/>
  <c r="AJ678" i="87"/>
  <c r="AK678" i="87"/>
  <c r="AO678" i="87"/>
  <c r="AM678" i="87"/>
  <c r="AN678" i="87"/>
  <c r="AI678" i="87"/>
  <c r="AJ614" i="87"/>
  <c r="AN614" i="87"/>
  <c r="AK614" i="87"/>
  <c r="AI614" i="87"/>
  <c r="AL614" i="87"/>
  <c r="AM614" i="87"/>
  <c r="AO614" i="87"/>
  <c r="AK550" i="87"/>
  <c r="AI550" i="87"/>
  <c r="AM550" i="87"/>
  <c r="AO550" i="87"/>
  <c r="AN550" i="87"/>
  <c r="AL550" i="87"/>
  <c r="AJ550" i="87"/>
  <c r="AK911" i="87"/>
  <c r="AM911" i="87"/>
  <c r="AN911" i="87"/>
  <c r="AI911" i="87"/>
  <c r="AL911" i="87"/>
  <c r="AK847" i="87"/>
  <c r="AM847" i="87"/>
  <c r="AL847" i="87"/>
  <c r="AN847" i="87"/>
  <c r="AI847" i="87"/>
  <c r="AK783" i="87"/>
  <c r="AM783" i="87"/>
  <c r="AN783" i="87"/>
  <c r="AI783" i="87"/>
  <c r="AL783" i="87"/>
  <c r="AK719" i="87"/>
  <c r="AJ719" i="87"/>
  <c r="AL719" i="87"/>
  <c r="AM719" i="87"/>
  <c r="AI719" i="87"/>
  <c r="AN719" i="87"/>
  <c r="AO655" i="87"/>
  <c r="AK655" i="87"/>
  <c r="AN655" i="87"/>
  <c r="AM655" i="87"/>
  <c r="AI655" i="87"/>
  <c r="AL655" i="87"/>
  <c r="AK591" i="87"/>
  <c r="AL591" i="87"/>
  <c r="AN591" i="87"/>
  <c r="AM591" i="87"/>
  <c r="AI591" i="87"/>
  <c r="AJ591" i="87"/>
  <c r="AK527" i="87"/>
  <c r="AL527" i="87"/>
  <c r="AN527" i="87"/>
  <c r="AM527" i="87"/>
  <c r="AO527" i="87"/>
  <c r="AJ527" i="87"/>
  <c r="AI527" i="87"/>
  <c r="AN480" i="87"/>
  <c r="AO480" i="87"/>
  <c r="AJ480" i="87"/>
  <c r="AL480" i="87"/>
  <c r="AK480" i="87"/>
  <c r="AM480" i="87"/>
  <c r="AN416" i="87"/>
  <c r="AO416" i="87"/>
  <c r="AL416" i="87"/>
  <c r="AM416" i="87"/>
  <c r="AI416" i="87"/>
  <c r="AK416" i="87"/>
  <c r="AN352" i="87"/>
  <c r="AO352" i="87"/>
  <c r="AL352" i="87"/>
  <c r="AM352" i="87"/>
  <c r="AI352" i="87"/>
  <c r="AK352" i="87"/>
  <c r="AJ352" i="87"/>
  <c r="AN288" i="87"/>
  <c r="AO288" i="87"/>
  <c r="AM288" i="87"/>
  <c r="AI288" i="87"/>
  <c r="AJ288" i="87"/>
  <c r="AK288" i="87"/>
  <c r="AL288" i="87"/>
  <c r="AN224" i="87"/>
  <c r="AO224" i="87"/>
  <c r="AM224" i="87"/>
  <c r="AI224" i="87"/>
  <c r="AK224" i="87"/>
  <c r="AN160" i="87"/>
  <c r="AO160" i="87"/>
  <c r="AJ160" i="87"/>
  <c r="AL160" i="87"/>
  <c r="AK160" i="87"/>
  <c r="AI160" i="87"/>
  <c r="AM160" i="87"/>
  <c r="AJ505" i="87"/>
  <c r="AO505" i="87"/>
  <c r="AK505" i="87"/>
  <c r="AL505" i="87"/>
  <c r="AM505" i="87"/>
  <c r="AN505" i="87"/>
  <c r="AI505" i="87"/>
  <c r="AO441" i="87"/>
  <c r="AK441" i="87"/>
  <c r="AI441" i="87"/>
  <c r="AL441" i="87"/>
  <c r="AM441" i="87"/>
  <c r="AN441" i="87"/>
  <c r="AJ441" i="87"/>
  <c r="AO377" i="87"/>
  <c r="AK377" i="87"/>
  <c r="AI377" i="87"/>
  <c r="AM377" i="87"/>
  <c r="AL377" i="87"/>
  <c r="AN377" i="87"/>
  <c r="AJ377" i="87"/>
  <c r="AK313" i="87"/>
  <c r="AI313" i="87"/>
  <c r="AM313" i="87"/>
  <c r="AL313" i="87"/>
  <c r="AJ313" i="87"/>
  <c r="AN313" i="87"/>
  <c r="AO313" i="87"/>
  <c r="AI249" i="87"/>
  <c r="AM249" i="87"/>
  <c r="AN249" i="87"/>
  <c r="AL249" i="87"/>
  <c r="AJ249" i="87"/>
  <c r="AO249" i="87"/>
  <c r="AM185" i="87"/>
  <c r="AN185" i="87"/>
  <c r="AJ185" i="87"/>
  <c r="AL185" i="87"/>
  <c r="AO185" i="87"/>
  <c r="AI185" i="87"/>
  <c r="AK185" i="87"/>
  <c r="AN498" i="87"/>
  <c r="AO498" i="87"/>
  <c r="AK498" i="87"/>
  <c r="AI498" i="87"/>
  <c r="AM498" i="87"/>
  <c r="AJ498" i="87"/>
  <c r="AL498" i="87"/>
  <c r="AO434" i="87"/>
  <c r="AK434" i="87"/>
  <c r="AI434" i="87"/>
  <c r="AL434" i="87"/>
  <c r="AM434" i="87"/>
  <c r="AJ434" i="87"/>
  <c r="AN434" i="87"/>
  <c r="AO370" i="87"/>
  <c r="AK370" i="87"/>
  <c r="AI370" i="87"/>
  <c r="AJ370" i="87"/>
  <c r="AM370" i="87"/>
  <c r="AN370" i="87"/>
  <c r="AL370" i="87"/>
  <c r="AI306" i="87"/>
  <c r="AL306" i="87"/>
  <c r="AN306" i="87"/>
  <c r="AM306" i="87"/>
  <c r="AJ306" i="87"/>
  <c r="AK306" i="87"/>
  <c r="AL242" i="87"/>
  <c r="AJ242" i="87"/>
  <c r="AM242" i="87"/>
  <c r="AK242" i="87"/>
  <c r="AN242" i="87"/>
  <c r="AO242" i="87"/>
  <c r="AI242" i="87"/>
  <c r="AL178" i="87"/>
  <c r="AJ178" i="87"/>
  <c r="AN178" i="87"/>
  <c r="AO178" i="87"/>
  <c r="AK178" i="87"/>
  <c r="AM178" i="87"/>
  <c r="AI178" i="87"/>
  <c r="AL114" i="87"/>
  <c r="AJ114" i="87"/>
  <c r="AN114" i="87"/>
  <c r="AI114" i="87"/>
  <c r="AM114" i="87"/>
  <c r="AK114" i="87"/>
  <c r="AI483" i="87"/>
  <c r="AN483" i="87"/>
  <c r="AM483" i="87"/>
  <c r="AO483" i="87"/>
  <c r="AJ483" i="87"/>
  <c r="AL483" i="87"/>
  <c r="AN419" i="87"/>
  <c r="AM419" i="87"/>
  <c r="AO419" i="87"/>
  <c r="AK419" i="87"/>
  <c r="AJ419" i="87"/>
  <c r="AL419" i="87"/>
  <c r="AM355" i="87"/>
  <c r="AN355" i="87"/>
  <c r="AO355" i="87"/>
  <c r="AK355" i="87"/>
  <c r="AJ355" i="87"/>
  <c r="AL355" i="87"/>
  <c r="AI355" i="87"/>
  <c r="AN291" i="87"/>
  <c r="AO291" i="87"/>
  <c r="AK291" i="87"/>
  <c r="AI291" i="87"/>
  <c r="AJ291" i="87"/>
  <c r="AL291" i="87"/>
  <c r="AM291" i="87"/>
  <c r="AO227" i="87"/>
  <c r="AK227" i="87"/>
  <c r="AN227" i="87"/>
  <c r="AJ227" i="87"/>
  <c r="AL227" i="87"/>
  <c r="AM227" i="87"/>
  <c r="AN163" i="87"/>
  <c r="AJ163" i="87"/>
  <c r="AL163" i="87"/>
  <c r="AI163" i="87"/>
  <c r="AM163" i="87"/>
  <c r="AK163" i="87"/>
  <c r="AO163" i="87"/>
  <c r="AN99" i="87"/>
  <c r="AJ99" i="87"/>
  <c r="AL99" i="87"/>
  <c r="AI99" i="87"/>
  <c r="AK99" i="87"/>
  <c r="AO99" i="87"/>
  <c r="AM99" i="87"/>
  <c r="AN532" i="87"/>
  <c r="AL532" i="87"/>
  <c r="AI532" i="87"/>
  <c r="AO532" i="87"/>
  <c r="AK532" i="87"/>
  <c r="AM532" i="87"/>
  <c r="AL468" i="87"/>
  <c r="AI468" i="87"/>
  <c r="AO468" i="87"/>
  <c r="AJ468" i="87"/>
  <c r="AK468" i="87"/>
  <c r="AM468" i="87"/>
  <c r="AN468" i="87"/>
  <c r="AI404" i="87"/>
  <c r="AK404" i="87"/>
  <c r="AM404" i="87"/>
  <c r="AO404" i="87"/>
  <c r="AL404" i="87"/>
  <c r="AJ404" i="87"/>
  <c r="AN404" i="87"/>
  <c r="AI340" i="87"/>
  <c r="AK340" i="87"/>
  <c r="AM340" i="87"/>
  <c r="AJ340" i="87"/>
  <c r="AO340" i="87"/>
  <c r="AN340" i="87"/>
  <c r="AL340" i="87"/>
  <c r="AK276" i="87"/>
  <c r="AM276" i="87"/>
  <c r="AJ276" i="87"/>
  <c r="AO276" i="87"/>
  <c r="AL276" i="87"/>
  <c r="AI276" i="87"/>
  <c r="AN276" i="87"/>
  <c r="AK212" i="87"/>
  <c r="AM212" i="87"/>
  <c r="AJ212" i="87"/>
  <c r="AN212" i="87"/>
  <c r="AO212" i="87"/>
  <c r="AL212" i="87"/>
  <c r="AI212" i="87"/>
  <c r="AJ148" i="87"/>
  <c r="AN148" i="87"/>
  <c r="AL148" i="87"/>
  <c r="AO148" i="87"/>
  <c r="AI148" i="87"/>
  <c r="AK148" i="87"/>
  <c r="AM148" i="87"/>
  <c r="AK517" i="87"/>
  <c r="AL517" i="87"/>
  <c r="AJ517" i="87"/>
  <c r="AN517" i="87"/>
  <c r="AO517" i="87"/>
  <c r="AM517" i="87"/>
  <c r="AI517" i="87"/>
  <c r="AK453" i="87"/>
  <c r="AL453" i="87"/>
  <c r="AN453" i="87"/>
  <c r="AI453" i="87"/>
  <c r="AM453" i="87"/>
  <c r="AJ453" i="87"/>
  <c r="AO453" i="87"/>
  <c r="AK389" i="87"/>
  <c r="AL389" i="87"/>
  <c r="AO389" i="87"/>
  <c r="AM389" i="87"/>
  <c r="AI389" i="87"/>
  <c r="AJ389" i="87"/>
  <c r="AN389" i="87"/>
  <c r="AK325" i="87"/>
  <c r="AL325" i="87"/>
  <c r="AO325" i="87"/>
  <c r="AI325" i="87"/>
  <c r="AM325" i="87"/>
  <c r="AJ325" i="87"/>
  <c r="AN325" i="87"/>
  <c r="AK261" i="87"/>
  <c r="AL261" i="87"/>
  <c r="AO261" i="87"/>
  <c r="AI261" i="87"/>
  <c r="AM261" i="87"/>
  <c r="AN261" i="87"/>
  <c r="AJ261" i="87"/>
  <c r="AK197" i="87"/>
  <c r="AL197" i="87"/>
  <c r="AO197" i="87"/>
  <c r="AI197" i="87"/>
  <c r="AM197" i="87"/>
  <c r="AJ197" i="87"/>
  <c r="AN197" i="87"/>
  <c r="AN502" i="87"/>
  <c r="AI502" i="87"/>
  <c r="AJ502" i="87"/>
  <c r="AK502" i="87"/>
  <c r="AM502" i="87"/>
  <c r="AO502" i="87"/>
  <c r="AN438" i="87"/>
  <c r="AI438" i="87"/>
  <c r="AJ438" i="87"/>
  <c r="AK438" i="87"/>
  <c r="AM438" i="87"/>
  <c r="AO438" i="87"/>
  <c r="AL438" i="87"/>
  <c r="AN374" i="87"/>
  <c r="AJ374" i="87"/>
  <c r="AI374" i="87"/>
  <c r="AK374" i="87"/>
  <c r="AL374" i="87"/>
  <c r="AM374" i="87"/>
  <c r="AO374" i="87"/>
  <c r="AN310" i="87"/>
  <c r="AI310" i="87"/>
  <c r="AK310" i="87"/>
  <c r="AM310" i="87"/>
  <c r="AO310" i="87"/>
  <c r="AJ310" i="87"/>
  <c r="AN246" i="87"/>
  <c r="AK246" i="87"/>
  <c r="AI246" i="87"/>
  <c r="AM246" i="87"/>
  <c r="AO246" i="87"/>
  <c r="AL246" i="87"/>
  <c r="AJ246" i="87"/>
  <c r="AN182" i="87"/>
  <c r="AI182" i="87"/>
  <c r="AM182" i="87"/>
  <c r="AO182" i="87"/>
  <c r="AL182" i="87"/>
  <c r="AJ182" i="87"/>
  <c r="AK182" i="87"/>
  <c r="AN118" i="87"/>
  <c r="AM118" i="87"/>
  <c r="AO118" i="87"/>
  <c r="AI118" i="87"/>
  <c r="AL118" i="87"/>
  <c r="AJ118" i="87"/>
  <c r="AK118" i="87"/>
  <c r="AL487" i="87"/>
  <c r="AN487" i="87"/>
  <c r="AJ487" i="87"/>
  <c r="AI487" i="87"/>
  <c r="AO487" i="87"/>
  <c r="AM487" i="87"/>
  <c r="AK487" i="87"/>
  <c r="AL423" i="87"/>
  <c r="AN423" i="87"/>
  <c r="AM423" i="87"/>
  <c r="AJ423" i="87"/>
  <c r="AK423" i="87"/>
  <c r="AI423" i="87"/>
  <c r="AO423" i="87"/>
  <c r="AN359" i="87"/>
  <c r="AM359" i="87"/>
  <c r="AI359" i="87"/>
  <c r="AJ359" i="87"/>
  <c r="AK359" i="87"/>
  <c r="AO359" i="87"/>
  <c r="AL359" i="87"/>
  <c r="AN295" i="87"/>
  <c r="AM295" i="87"/>
  <c r="AI295" i="87"/>
  <c r="AJ295" i="87"/>
  <c r="AO295" i="87"/>
  <c r="AK295" i="87"/>
  <c r="AL295" i="87"/>
  <c r="AM231" i="87"/>
  <c r="AI231" i="87"/>
  <c r="AK231" i="87"/>
  <c r="AO231" i="87"/>
  <c r="AJ231" i="87"/>
  <c r="AL231" i="87"/>
  <c r="AN231" i="87"/>
  <c r="AI167" i="87"/>
  <c r="AK167" i="87"/>
  <c r="AO167" i="87"/>
  <c r="AJ167" i="87"/>
  <c r="AL167" i="87"/>
  <c r="AN167" i="87"/>
  <c r="AK103" i="87"/>
  <c r="AO103" i="87"/>
  <c r="AL103" i="87"/>
  <c r="AJ103" i="87"/>
  <c r="AN103" i="87"/>
  <c r="AM103" i="87"/>
  <c r="AI103" i="87"/>
  <c r="AJ80" i="87"/>
  <c r="AM80" i="87"/>
  <c r="AI80" i="87"/>
  <c r="AO80" i="87"/>
  <c r="AK80" i="87"/>
  <c r="AN80" i="87"/>
  <c r="AL80" i="87"/>
  <c r="AJ16" i="87"/>
  <c r="AM16" i="87"/>
  <c r="AI16" i="87"/>
  <c r="AO16" i="87"/>
  <c r="AN16" i="87"/>
  <c r="AL16" i="87"/>
  <c r="AK16" i="87"/>
  <c r="AI73" i="87"/>
  <c r="AK73" i="87"/>
  <c r="AL73" i="87"/>
  <c r="AM73" i="87"/>
  <c r="AJ73" i="87"/>
  <c r="AN73" i="87"/>
  <c r="AO73" i="87"/>
  <c r="AI9" i="87"/>
  <c r="AM9" i="87"/>
  <c r="AL9" i="87"/>
  <c r="AN9" i="87"/>
  <c r="AJ9" i="87"/>
  <c r="AO9" i="87"/>
  <c r="AK9" i="87"/>
  <c r="AL10" i="87"/>
  <c r="AJ10" i="87"/>
  <c r="AN10" i="87"/>
  <c r="AM10" i="87"/>
  <c r="AI10" i="87"/>
  <c r="AK10" i="87"/>
  <c r="AO10" i="87"/>
  <c r="AM11" i="87"/>
  <c r="AK11" i="87"/>
  <c r="AO11" i="87"/>
  <c r="AN11" i="87"/>
  <c r="AJ11" i="87"/>
  <c r="AL11" i="87"/>
  <c r="AI11" i="87"/>
  <c r="AL92" i="87"/>
  <c r="AI92" i="87"/>
  <c r="AO92" i="87"/>
  <c r="AJ92" i="87"/>
  <c r="AK92" i="87"/>
  <c r="AM92" i="87"/>
  <c r="AN92" i="87"/>
  <c r="AI28" i="87"/>
  <c r="AO28" i="87"/>
  <c r="AK28" i="87"/>
  <c r="AM28" i="87"/>
  <c r="AL28" i="87"/>
  <c r="AJ28" i="87"/>
  <c r="AM109" i="87"/>
  <c r="AL109" i="87"/>
  <c r="AN109" i="87"/>
  <c r="AK109" i="87"/>
  <c r="AI109" i="87"/>
  <c r="AJ109" i="87"/>
  <c r="AO109" i="87"/>
  <c r="AM45" i="87"/>
  <c r="AL45" i="87"/>
  <c r="AN45" i="87"/>
  <c r="AK45" i="87"/>
  <c r="AO45" i="87"/>
  <c r="AI45" i="87"/>
  <c r="AJ45" i="87"/>
  <c r="AJ62" i="87"/>
  <c r="AN62" i="87"/>
  <c r="AK62" i="87"/>
  <c r="AM62" i="87"/>
  <c r="AO62" i="87"/>
  <c r="AL62" i="87"/>
  <c r="AI62" i="87"/>
  <c r="AK79" i="87"/>
  <c r="AL79" i="87"/>
  <c r="AN79" i="87"/>
  <c r="AM79" i="87"/>
  <c r="AI79" i="87"/>
  <c r="AJ79" i="87"/>
  <c r="AO79" i="87"/>
  <c r="AK15" i="87"/>
  <c r="AL15" i="87"/>
  <c r="AN15" i="87"/>
  <c r="AM15" i="87"/>
  <c r="AO15" i="87"/>
  <c r="AI15" i="87"/>
  <c r="AJ15" i="87"/>
  <c r="AN1796" i="87"/>
  <c r="AM1787" i="87"/>
  <c r="AL1778" i="87"/>
  <c r="AJ1760" i="87"/>
  <c r="AI1751" i="87"/>
  <c r="AO1741" i="87"/>
  <c r="AN1732" i="87"/>
  <c r="AM1723" i="87"/>
  <c r="AL1714" i="87"/>
  <c r="AJ1696" i="87"/>
  <c r="AI1687" i="87"/>
  <c r="AO1677" i="87"/>
  <c r="AN1668" i="87"/>
  <c r="AM1659" i="87"/>
  <c r="AK1794" i="87"/>
  <c r="AJ1785" i="87"/>
  <c r="AI1776" i="87"/>
  <c r="AO1766" i="87"/>
  <c r="AN1757" i="87"/>
  <c r="AM1748" i="87"/>
  <c r="AL1739" i="87"/>
  <c r="AK1730" i="87"/>
  <c r="AJ1721" i="87"/>
  <c r="AI1712" i="87"/>
  <c r="AO1702" i="87"/>
  <c r="AN1693" i="87"/>
  <c r="AM1684" i="87"/>
  <c r="AL1675" i="87"/>
  <c r="AK1666" i="87"/>
  <c r="AJ1657" i="87"/>
  <c r="AI1648" i="87"/>
  <c r="AO1638" i="87"/>
  <c r="AN1629" i="87"/>
  <c r="AM1620" i="87"/>
  <c r="AL1611" i="87"/>
  <c r="AK1602" i="87"/>
  <c r="AJ1593" i="87"/>
  <c r="AI1584" i="87"/>
  <c r="AO1574" i="87"/>
  <c r="AN1565" i="87"/>
  <c r="AM1556" i="87"/>
  <c r="AL1547" i="87"/>
  <c r="AK1538" i="87"/>
  <c r="AJ1529" i="87"/>
  <c r="AI1520" i="87"/>
  <c r="AO1510" i="87"/>
  <c r="AN1501" i="87"/>
  <c r="AM1492" i="87"/>
  <c r="AL1483" i="87"/>
  <c r="AK1474" i="87"/>
  <c r="AJ1465" i="87"/>
  <c r="AI1456" i="87"/>
  <c r="AO1791" i="87"/>
  <c r="AN1782" i="87"/>
  <c r="AL1764" i="87"/>
  <c r="AK1755" i="87"/>
  <c r="AJ1746" i="87"/>
  <c r="AI1737" i="87"/>
  <c r="AO1727" i="87"/>
  <c r="AN1718" i="87"/>
  <c r="AL1700" i="87"/>
  <c r="AK1691" i="87"/>
  <c r="AJ1682" i="87"/>
  <c r="AI1673" i="87"/>
  <c r="AO1663" i="87"/>
  <c r="AN1654" i="87"/>
  <c r="AL1636" i="87"/>
  <c r="AK1627" i="87"/>
  <c r="AJ1618" i="87"/>
  <c r="AI1609" i="87"/>
  <c r="AO1599" i="87"/>
  <c r="AN1590" i="87"/>
  <c r="AL1572" i="87"/>
  <c r="AK1563" i="87"/>
  <c r="AJ1554" i="87"/>
  <c r="AI1545" i="87"/>
  <c r="AO1535" i="87"/>
  <c r="AN1526" i="87"/>
  <c r="AL1508" i="87"/>
  <c r="AK1499" i="87"/>
  <c r="AJ1490" i="87"/>
  <c r="AI1481" i="87"/>
  <c r="AO1471" i="87"/>
  <c r="AN1462" i="87"/>
  <c r="AJ1459" i="87"/>
  <c r="AO1793" i="87"/>
  <c r="AN1784" i="87"/>
  <c r="AM1775" i="87"/>
  <c r="AL1766" i="87"/>
  <c r="AK1757" i="87"/>
  <c r="AJ1748" i="87"/>
  <c r="AI1739" i="87"/>
  <c r="AO1729" i="87"/>
  <c r="AN1720" i="87"/>
  <c r="AM1711" i="87"/>
  <c r="AL1702" i="87"/>
  <c r="AK1693" i="87"/>
  <c r="AJ1684" i="87"/>
  <c r="AI1675" i="87"/>
  <c r="AO1665" i="87"/>
  <c r="AN1656" i="87"/>
  <c r="AM1647" i="87"/>
  <c r="AL1638" i="87"/>
  <c r="AK1629" i="87"/>
  <c r="AJ1620" i="87"/>
  <c r="AI1611" i="87"/>
  <c r="AO1601" i="87"/>
  <c r="AN1592" i="87"/>
  <c r="AM1583" i="87"/>
  <c r="AL1574" i="87"/>
  <c r="AK1565" i="87"/>
  <c r="AJ1556" i="87"/>
  <c r="AI1547" i="87"/>
  <c r="AO1537" i="87"/>
  <c r="AN1528" i="87"/>
  <c r="AM1519" i="87"/>
  <c r="AL1510" i="87"/>
  <c r="AK1501" i="87"/>
  <c r="AJ1492" i="87"/>
  <c r="AI1483" i="87"/>
  <c r="AO1473" i="87"/>
  <c r="AN1464" i="87"/>
  <c r="AN1793" i="87"/>
  <c r="AM1784" i="87"/>
  <c r="AL1775" i="87"/>
  <c r="AK1766" i="87"/>
  <c r="AJ1757" i="87"/>
  <c r="AO1738" i="87"/>
  <c r="AN1729" i="87"/>
  <c r="AM1720" i="87"/>
  <c r="AL1711" i="87"/>
  <c r="AK1702" i="87"/>
  <c r="AJ1693" i="87"/>
  <c r="AO1674" i="87"/>
  <c r="AN1665" i="87"/>
  <c r="AM1656" i="87"/>
  <c r="AL1647" i="87"/>
  <c r="AK1638" i="87"/>
  <c r="AJ1629" i="87"/>
  <c r="AI1620" i="87"/>
  <c r="AO1610" i="87"/>
  <c r="AN1601" i="87"/>
  <c r="AM1592" i="87"/>
  <c r="AL1583" i="87"/>
  <c r="AK1574" i="87"/>
  <c r="AJ1565" i="87"/>
  <c r="AI1556" i="87"/>
  <c r="AO1546" i="87"/>
  <c r="AN1537" i="87"/>
  <c r="AM1528" i="87"/>
  <c r="AL1519" i="87"/>
  <c r="AK1510" i="87"/>
  <c r="AJ1501" i="87"/>
  <c r="AI1492" i="87"/>
  <c r="AO1482" i="87"/>
  <c r="AN1473" i="87"/>
  <c r="AM1464" i="87"/>
  <c r="AI1749" i="87"/>
  <c r="AI1685" i="87"/>
  <c r="AL1648" i="87"/>
  <c r="AK1639" i="87"/>
  <c r="AO1611" i="87"/>
  <c r="AN1602" i="87"/>
  <c r="AM1593" i="87"/>
  <c r="AL1584" i="87"/>
  <c r="AK1575" i="87"/>
  <c r="AO1547" i="87"/>
  <c r="AN1538" i="87"/>
  <c r="AM1529" i="87"/>
  <c r="AL1520" i="87"/>
  <c r="AK1511" i="87"/>
  <c r="AO1483" i="87"/>
  <c r="AN1474" i="87"/>
  <c r="AM1465" i="87"/>
  <c r="AL1456" i="87"/>
  <c r="AK1447" i="87"/>
  <c r="AJ1438" i="87"/>
  <c r="AK1792" i="87"/>
  <c r="AJ1783" i="87"/>
  <c r="AI1774" i="87"/>
  <c r="AM1746" i="87"/>
  <c r="AL1737" i="87"/>
  <c r="AK1728" i="87"/>
  <c r="AJ1719" i="87"/>
  <c r="AI1710" i="87"/>
  <c r="AM1682" i="87"/>
  <c r="AL1673" i="87"/>
  <c r="AK1664" i="87"/>
  <c r="AJ1655" i="87"/>
  <c r="AI1646" i="87"/>
  <c r="AM1618" i="87"/>
  <c r="AL1609" i="87"/>
  <c r="AK1600" i="87"/>
  <c r="AJ1591" i="87"/>
  <c r="AI1582" i="87"/>
  <c r="AM1554" i="87"/>
  <c r="AL1545" i="87"/>
  <c r="AK1536" i="87"/>
  <c r="AJ1527" i="87"/>
  <c r="AI1518" i="87"/>
  <c r="AM1490" i="87"/>
  <c r="AL1481" i="87"/>
  <c r="AK1472" i="87"/>
  <c r="AJ1463" i="87"/>
  <c r="AI1454" i="87"/>
  <c r="AO1444" i="87"/>
  <c r="AN1435" i="87"/>
  <c r="AM1426" i="87"/>
  <c r="AL1417" i="87"/>
  <c r="AK1408" i="87"/>
  <c r="AJ1399" i="87"/>
  <c r="AI1390" i="87"/>
  <c r="AO1380" i="87"/>
  <c r="AN1371" i="87"/>
  <c r="AM1362" i="87"/>
  <c r="AL1353" i="87"/>
  <c r="AK1344" i="87"/>
  <c r="AJ1335" i="87"/>
  <c r="AI1326" i="87"/>
  <c r="AO1316" i="87"/>
  <c r="AN1307" i="87"/>
  <c r="AM1298" i="87"/>
  <c r="AL1289" i="87"/>
  <c r="AK1280" i="87"/>
  <c r="AJ1271" i="87"/>
  <c r="AI1262" i="87"/>
  <c r="AO1252" i="87"/>
  <c r="AN1243" i="87"/>
  <c r="AM1234" i="87"/>
  <c r="AL1225" i="87"/>
  <c r="AK1216" i="87"/>
  <c r="AJ1207" i="87"/>
  <c r="AI1198" i="87"/>
  <c r="AO1188" i="87"/>
  <c r="AN1179" i="87"/>
  <c r="AM1170" i="87"/>
  <c r="AK1152" i="87"/>
  <c r="AJ1143" i="87"/>
  <c r="AI1134" i="87"/>
  <c r="AO1124" i="87"/>
  <c r="AN1115" i="87"/>
  <c r="AM1106" i="87"/>
  <c r="AL1097" i="87"/>
  <c r="AK1088" i="87"/>
  <c r="AJ1079" i="87"/>
  <c r="AI1070" i="87"/>
  <c r="AO1060" i="87"/>
  <c r="AO1629" i="87"/>
  <c r="AO1565" i="87"/>
  <c r="AO1501" i="87"/>
  <c r="AJ1456" i="87"/>
  <c r="AI1447" i="87"/>
  <c r="AO1437" i="87"/>
  <c r="AN1428" i="87"/>
  <c r="AM1419" i="87"/>
  <c r="AL1410" i="87"/>
  <c r="AK1401" i="87"/>
  <c r="AI1383" i="87"/>
  <c r="AN1364" i="87"/>
  <c r="AM1355" i="87"/>
  <c r="AL1346" i="87"/>
  <c r="AK1337" i="87"/>
  <c r="AJ1328" i="87"/>
  <c r="AI1319" i="87"/>
  <c r="AO1309" i="87"/>
  <c r="AN1300" i="87"/>
  <c r="AM1291" i="87"/>
  <c r="AL1282" i="87"/>
  <c r="AK1273" i="87"/>
  <c r="AI1255" i="87"/>
  <c r="AN1236" i="87"/>
  <c r="AM1227" i="87"/>
  <c r="AL1218" i="87"/>
  <c r="AK1209" i="87"/>
  <c r="AM1452" i="87"/>
  <c r="AL1443" i="87"/>
  <c r="AK1434" i="87"/>
  <c r="AJ1425" i="87"/>
  <c r="AI1416" i="87"/>
  <c r="AO1406" i="87"/>
  <c r="AN1397" i="87"/>
  <c r="AM1388" i="87"/>
  <c r="AL1379" i="87"/>
  <c r="AK1370" i="87"/>
  <c r="AI1352" i="87"/>
  <c r="AO1342" i="87"/>
  <c r="AN1333" i="87"/>
  <c r="AM1324" i="87"/>
  <c r="AL1315" i="87"/>
  <c r="AK1306" i="87"/>
  <c r="AI1288" i="87"/>
  <c r="AO1278" i="87"/>
  <c r="AN1269" i="87"/>
  <c r="AM1260" i="87"/>
  <c r="AL1251" i="87"/>
  <c r="AK1242" i="87"/>
  <c r="AI1224" i="87"/>
  <c r="AO1214" i="87"/>
  <c r="AN1205" i="87"/>
  <c r="AM1196" i="87"/>
  <c r="AL1187" i="87"/>
  <c r="AK1178" i="87"/>
  <c r="AI1160" i="87"/>
  <c r="AO1150" i="87"/>
  <c r="AN1141" i="87"/>
  <c r="AM1132" i="87"/>
  <c r="AL1123" i="87"/>
  <c r="AK1114" i="87"/>
  <c r="AI1096" i="87"/>
  <c r="AO1086" i="87"/>
  <c r="AN1077" i="87"/>
  <c r="AM1068" i="87"/>
  <c r="AI1449" i="87"/>
  <c r="AN1430" i="87"/>
  <c r="AM1421" i="87"/>
  <c r="AL1412" i="87"/>
  <c r="AK1403" i="87"/>
  <c r="AJ1394" i="87"/>
  <c r="AI1385" i="87"/>
  <c r="AN1366" i="87"/>
  <c r="AM1357" i="87"/>
  <c r="AK1339" i="87"/>
  <c r="AJ1330" i="87"/>
  <c r="AI1321" i="87"/>
  <c r="AJ1298" i="87"/>
  <c r="AM1285" i="87"/>
  <c r="AI1273" i="87"/>
  <c r="AM1261" i="87"/>
  <c r="AI1249" i="87"/>
  <c r="AL1236" i="87"/>
  <c r="AI1225" i="87"/>
  <c r="AL1212" i="87"/>
  <c r="AO1199" i="87"/>
  <c r="AL1188" i="87"/>
  <c r="AO1175" i="87"/>
  <c r="AK1163" i="87"/>
  <c r="AO1151" i="87"/>
  <c r="AK1139" i="87"/>
  <c r="AK1115" i="87"/>
  <c r="AN1102" i="87"/>
  <c r="AJ1090" i="87"/>
  <c r="AN1078" i="87"/>
  <c r="AJ1066" i="87"/>
  <c r="AJ1443" i="87"/>
  <c r="AN1431" i="87"/>
  <c r="AM1406" i="87"/>
  <c r="AJ1395" i="87"/>
  <c r="AM1382" i="87"/>
  <c r="AI1370" i="87"/>
  <c r="AM1358" i="87"/>
  <c r="AI1346" i="87"/>
  <c r="AL1333" i="87"/>
  <c r="AI1322" i="87"/>
  <c r="AN1303" i="87"/>
  <c r="AL1285" i="87"/>
  <c r="AJ1267" i="87"/>
  <c r="AO1248" i="87"/>
  <c r="AM1230" i="87"/>
  <c r="AK1212" i="87"/>
  <c r="AI1194" i="87"/>
  <c r="AN1175" i="87"/>
  <c r="AL1157" i="87"/>
  <c r="AJ1115" i="87"/>
  <c r="AM1078" i="87"/>
  <c r="AL1438" i="87"/>
  <c r="AO1401" i="87"/>
  <c r="AK1365" i="87"/>
  <c r="AJ1292" i="87"/>
  <c r="AM1255" i="87"/>
  <c r="AI1219" i="87"/>
  <c r="AL1182" i="87"/>
  <c r="AO1145" i="87"/>
  <c r="AK1109" i="87"/>
  <c r="AM1424" i="87"/>
  <c r="AI1388" i="87"/>
  <c r="AL1351" i="87"/>
  <c r="AO1314" i="87"/>
  <c r="AK1278" i="87"/>
  <c r="AN1241" i="87"/>
  <c r="AJ1205" i="87"/>
  <c r="AM1168" i="87"/>
  <c r="AI1132" i="87"/>
  <c r="AK1415" i="87"/>
  <c r="AN1378" i="87"/>
  <c r="AJ1342" i="87"/>
  <c r="AM1305" i="87"/>
  <c r="AI1269" i="87"/>
  <c r="AL1232" i="87"/>
  <c r="AO1195" i="87"/>
  <c r="AK1159" i="87"/>
  <c r="AN1122" i="87"/>
  <c r="AJ1086" i="87"/>
  <c r="AM1049" i="87"/>
  <c r="AI1030" i="87"/>
  <c r="AL993" i="87"/>
  <c r="AO956" i="87"/>
  <c r="AK920" i="87"/>
  <c r="AN883" i="87"/>
  <c r="AJ847" i="87"/>
  <c r="AM810" i="87"/>
  <c r="AI774" i="87"/>
  <c r="AN707" i="87"/>
  <c r="AL1098" i="87"/>
  <c r="AK1025" i="87"/>
  <c r="AJ952" i="87"/>
  <c r="AI879" i="87"/>
  <c r="AO805" i="87"/>
  <c r="AI1016" i="87"/>
  <c r="AO942" i="87"/>
  <c r="AN869" i="87"/>
  <c r="AM796" i="87"/>
  <c r="AO1039" i="87"/>
  <c r="AN966" i="87"/>
  <c r="AM893" i="87"/>
  <c r="AL820" i="87"/>
  <c r="AK747" i="87"/>
  <c r="AK916" i="87"/>
  <c r="AM830" i="87"/>
  <c r="AL733" i="87"/>
  <c r="AL942" i="87"/>
  <c r="AK845" i="87"/>
  <c r="AO737" i="87"/>
  <c r="AN993" i="87"/>
  <c r="AN857" i="87"/>
  <c r="AK951" i="87"/>
  <c r="AM753" i="87"/>
  <c r="AI582" i="87"/>
  <c r="AN387" i="87"/>
  <c r="AI190" i="87"/>
  <c r="AJ776" i="87"/>
  <c r="AI559" i="87"/>
  <c r="AJ112" i="87"/>
  <c r="AL563" i="87"/>
  <c r="AJ337" i="87"/>
  <c r="AM116" i="87"/>
  <c r="AO567" i="87"/>
  <c r="AM341" i="87"/>
  <c r="AI121" i="87"/>
  <c r="AI562" i="87"/>
  <c r="AO336" i="87"/>
  <c r="AK116" i="87"/>
  <c r="AN560" i="87"/>
  <c r="AM335" i="87"/>
  <c r="AO113" i="87"/>
  <c r="AJ533" i="87"/>
  <c r="AO306" i="87"/>
  <c r="AK86" i="87"/>
  <c r="AL504" i="87"/>
  <c r="AJ278" i="87"/>
  <c r="AM57" i="87"/>
  <c r="AN1256" i="87"/>
  <c r="AO1256" i="87"/>
  <c r="AL1256" i="87"/>
  <c r="AM1256" i="87"/>
  <c r="AM1161" i="87"/>
  <c r="AN1161" i="87"/>
  <c r="AK1161" i="87"/>
  <c r="AO986" i="87"/>
  <c r="AN986" i="87"/>
  <c r="AJ986" i="87"/>
  <c r="AM986" i="87"/>
  <c r="AI986" i="87"/>
  <c r="AK986" i="87"/>
  <c r="AL986" i="87"/>
  <c r="AJ1348" i="87"/>
  <c r="AK1348" i="87"/>
  <c r="AI1348" i="87"/>
  <c r="AI1237" i="87"/>
  <c r="AJ1237" i="87"/>
  <c r="AM1118" i="87"/>
  <c r="AJ1118" i="87"/>
  <c r="AK1118" i="87"/>
  <c r="AN1095" i="87"/>
  <c r="AI1095" i="87"/>
  <c r="AM1095" i="87"/>
  <c r="AO1095" i="87"/>
  <c r="AL728" i="87"/>
  <c r="AJ728" i="87"/>
  <c r="AK728" i="87"/>
  <c r="AN728" i="87"/>
  <c r="AI728" i="87"/>
  <c r="AO728" i="87"/>
  <c r="AM728" i="87"/>
  <c r="AN713" i="87"/>
  <c r="AK713" i="87"/>
  <c r="AM713" i="87"/>
  <c r="AI713" i="87"/>
  <c r="AO713" i="87"/>
  <c r="AL713" i="87"/>
  <c r="AJ713" i="87"/>
  <c r="AM602" i="87"/>
  <c r="AO602" i="87"/>
  <c r="AI602" i="87"/>
  <c r="AK602" i="87"/>
  <c r="AL602" i="87"/>
  <c r="AJ602" i="87"/>
  <c r="AN602" i="87"/>
  <c r="AJ651" i="87"/>
  <c r="AL651" i="87"/>
  <c r="AI651" i="87"/>
  <c r="AM651" i="87"/>
  <c r="AN651" i="87"/>
  <c r="AO651" i="87"/>
  <c r="AL604" i="87"/>
  <c r="AI604" i="87"/>
  <c r="AO604" i="87"/>
  <c r="AJ604" i="87"/>
  <c r="AK604" i="87"/>
  <c r="AM604" i="87"/>
  <c r="AN604" i="87"/>
  <c r="AJ854" i="87"/>
  <c r="AO854" i="87"/>
  <c r="AK854" i="87"/>
  <c r="AL854" i="87"/>
  <c r="AN854" i="87"/>
  <c r="AL831" i="87"/>
  <c r="AN831" i="87"/>
  <c r="AK831" i="87"/>
  <c r="AO831" i="87"/>
  <c r="AJ831" i="87"/>
  <c r="AI831" i="87"/>
  <c r="AM831" i="87"/>
  <c r="AJ400" i="87"/>
  <c r="AO400" i="87"/>
  <c r="AN400" i="87"/>
  <c r="AL400" i="87"/>
  <c r="AM400" i="87"/>
  <c r="AI400" i="87"/>
  <c r="AK400" i="87"/>
  <c r="AO297" i="87"/>
  <c r="AN297" i="87"/>
  <c r="AJ297" i="87"/>
  <c r="AI297" i="87"/>
  <c r="AL297" i="87"/>
  <c r="AM297" i="87"/>
  <c r="AK297" i="87"/>
  <c r="AL162" i="87"/>
  <c r="AO162" i="87"/>
  <c r="AI162" i="87"/>
  <c r="AK162" i="87"/>
  <c r="AJ162" i="87"/>
  <c r="AN162" i="87"/>
  <c r="AM162" i="87"/>
  <c r="AI211" i="87"/>
  <c r="AM211" i="87"/>
  <c r="AN211" i="87"/>
  <c r="AK211" i="87"/>
  <c r="AO211" i="87"/>
  <c r="AJ211" i="87"/>
  <c r="AL211" i="87"/>
  <c r="AN324" i="87"/>
  <c r="AL324" i="87"/>
  <c r="AM324" i="87"/>
  <c r="AO324" i="87"/>
  <c r="AI324" i="87"/>
  <c r="AK324" i="87"/>
  <c r="AJ324" i="87"/>
  <c r="AJ309" i="87"/>
  <c r="AL309" i="87"/>
  <c r="AN309" i="87"/>
  <c r="AK309" i="87"/>
  <c r="AO309" i="87"/>
  <c r="AM309" i="87"/>
  <c r="AJ230" i="87"/>
  <c r="AN230" i="87"/>
  <c r="AI230" i="87"/>
  <c r="AK230" i="87"/>
  <c r="AM230" i="87"/>
  <c r="AO230" i="87"/>
  <c r="AL230" i="87"/>
  <c r="AM151" i="87"/>
  <c r="AN151" i="87"/>
  <c r="AL151" i="87"/>
  <c r="AJ151" i="87"/>
  <c r="AO151" i="87"/>
  <c r="AK151" i="87"/>
  <c r="AI151" i="87"/>
  <c r="AO59" i="87"/>
  <c r="AL59" i="87"/>
  <c r="AJ59" i="87"/>
  <c r="AN59" i="87"/>
  <c r="AM59" i="87"/>
  <c r="AK59" i="87"/>
  <c r="AM46" i="87"/>
  <c r="AO46" i="87"/>
  <c r="AI46" i="87"/>
  <c r="AL46" i="87"/>
  <c r="AJ46" i="87"/>
  <c r="AN46" i="87"/>
  <c r="AK46" i="87"/>
  <c r="AO1690" i="87"/>
  <c r="AO1626" i="87"/>
  <c r="AO1562" i="87"/>
  <c r="AJ1223" i="87"/>
  <c r="AK1225" i="87"/>
  <c r="AK1099" i="87"/>
  <c r="AK1223" i="87"/>
  <c r="AN1441" i="87"/>
  <c r="AO1441" i="87"/>
  <c r="AO1104" i="87"/>
  <c r="AJ1104" i="87"/>
  <c r="AN1104" i="87"/>
  <c r="AO1139" i="87"/>
  <c r="AM1139" i="87"/>
  <c r="AI1139" i="87"/>
  <c r="AL1392" i="87"/>
  <c r="AM1392" i="87"/>
  <c r="AN1386" i="87"/>
  <c r="AO1386" i="87"/>
  <c r="AK1373" i="87"/>
  <c r="AI1373" i="87"/>
  <c r="AJ1373" i="87"/>
  <c r="AN1448" i="87"/>
  <c r="AO1448" i="87"/>
  <c r="AM1448" i="87"/>
  <c r="AN1384" i="87"/>
  <c r="AO1384" i="87"/>
  <c r="AL1384" i="87"/>
  <c r="AM1384" i="87"/>
  <c r="AO1409" i="87"/>
  <c r="AM1409" i="87"/>
  <c r="AN1409" i="87"/>
  <c r="AI1419" i="87"/>
  <c r="AO1419" i="87"/>
  <c r="AI1396" i="87"/>
  <c r="AJ1396" i="87"/>
  <c r="AI1429" i="87"/>
  <c r="AJ1429" i="87"/>
  <c r="AJ1398" i="87"/>
  <c r="AK1398" i="87"/>
  <c r="AL1398" i="87"/>
  <c r="AM1439" i="87"/>
  <c r="AN1439" i="87"/>
  <c r="AL1439" i="87"/>
  <c r="AM1375" i="87"/>
  <c r="AN1375" i="87"/>
  <c r="AK1375" i="87"/>
  <c r="AL1375" i="87"/>
  <c r="AL1328" i="87"/>
  <c r="AM1328" i="87"/>
  <c r="AL1264" i="87"/>
  <c r="AM1264" i="87"/>
  <c r="AJ1200" i="87"/>
  <c r="AL1200" i="87"/>
  <c r="AM1200" i="87"/>
  <c r="AJ1136" i="87"/>
  <c r="AL1136" i="87"/>
  <c r="AM1136" i="87"/>
  <c r="AJ1072" i="87"/>
  <c r="AO1072" i="87"/>
  <c r="AL1072" i="87"/>
  <c r="AM1072" i="87"/>
  <c r="AM1008" i="87"/>
  <c r="AO1008" i="87"/>
  <c r="AI1008" i="87"/>
  <c r="AJ1008" i="87"/>
  <c r="AL1008" i="87"/>
  <c r="AN1008" i="87"/>
  <c r="AK1008" i="87"/>
  <c r="AM1361" i="87"/>
  <c r="AN1361" i="87"/>
  <c r="AO1361" i="87"/>
  <c r="AM1297" i="87"/>
  <c r="AN1297" i="87"/>
  <c r="AI1297" i="87"/>
  <c r="AO1297" i="87"/>
  <c r="AM1233" i="87"/>
  <c r="AN1233" i="87"/>
  <c r="AI1233" i="87"/>
  <c r="AO1233" i="87"/>
  <c r="AM1169" i="87"/>
  <c r="AN1169" i="87"/>
  <c r="AK1169" i="87"/>
  <c r="AI1169" i="87"/>
  <c r="AO1169" i="87"/>
  <c r="AM1105" i="87"/>
  <c r="AN1105" i="87"/>
  <c r="AK1105" i="87"/>
  <c r="AI1105" i="87"/>
  <c r="AO1105" i="87"/>
  <c r="AN1041" i="87"/>
  <c r="AM1041" i="87"/>
  <c r="AO1041" i="87"/>
  <c r="AI1041" i="87"/>
  <c r="AL1041" i="87"/>
  <c r="AJ1041" i="87"/>
  <c r="AK1041" i="87"/>
  <c r="AN977" i="87"/>
  <c r="AM977" i="87"/>
  <c r="AI977" i="87"/>
  <c r="AL977" i="87"/>
  <c r="AJ977" i="87"/>
  <c r="AK977" i="87"/>
  <c r="AO977" i="87"/>
  <c r="AM1058" i="87"/>
  <c r="AI1058" i="87"/>
  <c r="AK1058" i="87"/>
  <c r="AL1058" i="87"/>
  <c r="AN994" i="87"/>
  <c r="AO994" i="87"/>
  <c r="AM994" i="87"/>
  <c r="AI994" i="87"/>
  <c r="AK994" i="87"/>
  <c r="AL994" i="87"/>
  <c r="AJ1363" i="87"/>
  <c r="AO1363" i="87"/>
  <c r="AJ1299" i="87"/>
  <c r="AO1299" i="87"/>
  <c r="AJ1235" i="87"/>
  <c r="AO1235" i="87"/>
  <c r="AJ1171" i="87"/>
  <c r="AO1171" i="87"/>
  <c r="AJ1107" i="87"/>
  <c r="AO1107" i="87"/>
  <c r="AI1043" i="87"/>
  <c r="AK1043" i="87"/>
  <c r="AO1043" i="87"/>
  <c r="AN1043" i="87"/>
  <c r="AJ1043" i="87"/>
  <c r="AO979" i="87"/>
  <c r="AK979" i="87"/>
  <c r="AN979" i="87"/>
  <c r="AJ979" i="87"/>
  <c r="AN1164" i="87"/>
  <c r="AI1164" i="87"/>
  <c r="AN1100" i="87"/>
  <c r="AK1100" i="87"/>
  <c r="AI1100" i="87"/>
  <c r="AI1036" i="87"/>
  <c r="AK1036" i="87"/>
  <c r="AM1036" i="87"/>
  <c r="AN1036" i="87"/>
  <c r="AJ1036" i="87"/>
  <c r="AL1036" i="87"/>
  <c r="AI972" i="87"/>
  <c r="AK972" i="87"/>
  <c r="AM972" i="87"/>
  <c r="AN972" i="87"/>
  <c r="AJ972" i="87"/>
  <c r="AL972" i="87"/>
  <c r="AK1309" i="87"/>
  <c r="AL1309" i="87"/>
  <c r="AI1309" i="87"/>
  <c r="AJ1309" i="87"/>
  <c r="AK1245" i="87"/>
  <c r="AL1245" i="87"/>
  <c r="AI1245" i="87"/>
  <c r="AJ1245" i="87"/>
  <c r="AO1181" i="87"/>
  <c r="AK1181" i="87"/>
  <c r="AL1181" i="87"/>
  <c r="AI1181" i="87"/>
  <c r="AJ1181" i="87"/>
  <c r="AO1117" i="87"/>
  <c r="AK1117" i="87"/>
  <c r="AL1117" i="87"/>
  <c r="AI1117" i="87"/>
  <c r="AJ1117" i="87"/>
  <c r="AK1053" i="87"/>
  <c r="AN1053" i="87"/>
  <c r="AO1053" i="87"/>
  <c r="AM1053" i="87"/>
  <c r="AI1053" i="87"/>
  <c r="AJ1053" i="87"/>
  <c r="AK989" i="87"/>
  <c r="AI989" i="87"/>
  <c r="AN989" i="87"/>
  <c r="AO989" i="87"/>
  <c r="AM989" i="87"/>
  <c r="AJ989" i="87"/>
  <c r="AL1318" i="87"/>
  <c r="AM1318" i="87"/>
  <c r="AJ1318" i="87"/>
  <c r="AK1318" i="87"/>
  <c r="AL1254" i="87"/>
  <c r="AM1254" i="87"/>
  <c r="AJ1254" i="87"/>
  <c r="AK1254" i="87"/>
  <c r="AL1190" i="87"/>
  <c r="AM1190" i="87"/>
  <c r="AJ1190" i="87"/>
  <c r="AK1190" i="87"/>
  <c r="AL1126" i="87"/>
  <c r="AM1126" i="87"/>
  <c r="AJ1126" i="87"/>
  <c r="AK1126" i="87"/>
  <c r="AL1062" i="87"/>
  <c r="AO1062" i="87"/>
  <c r="AN1062" i="87"/>
  <c r="AJ1062" i="87"/>
  <c r="AK1062" i="87"/>
  <c r="AL998" i="87"/>
  <c r="AJ998" i="87"/>
  <c r="AO998" i="87"/>
  <c r="AK998" i="87"/>
  <c r="AN998" i="87"/>
  <c r="AI998" i="87"/>
  <c r="AK1359" i="87"/>
  <c r="AL1359" i="87"/>
  <c r="AM1359" i="87"/>
  <c r="AK1295" i="87"/>
  <c r="AL1295" i="87"/>
  <c r="AM1295" i="87"/>
  <c r="AK1231" i="87"/>
  <c r="AL1231" i="87"/>
  <c r="AM1231" i="87"/>
  <c r="AK1167" i="87"/>
  <c r="AL1167" i="87"/>
  <c r="AI1167" i="87"/>
  <c r="AM1167" i="87"/>
  <c r="AK1103" i="87"/>
  <c r="AL1103" i="87"/>
  <c r="AI1103" i="87"/>
  <c r="AM1103" i="87"/>
  <c r="AK1039" i="87"/>
  <c r="AL1039" i="87"/>
  <c r="AN1039" i="87"/>
  <c r="AI1039" i="87"/>
  <c r="AK975" i="87"/>
  <c r="AN975" i="87"/>
  <c r="AI975" i="87"/>
  <c r="AL975" i="87"/>
  <c r="AM975" i="87"/>
  <c r="AL928" i="87"/>
  <c r="AM928" i="87"/>
  <c r="AK928" i="87"/>
  <c r="AO928" i="87"/>
  <c r="AI928" i="87"/>
  <c r="AJ928" i="87"/>
  <c r="AN928" i="87"/>
  <c r="AL864" i="87"/>
  <c r="AM864" i="87"/>
  <c r="AO864" i="87"/>
  <c r="AK864" i="87"/>
  <c r="AI864" i="87"/>
  <c r="AJ864" i="87"/>
  <c r="AN864" i="87"/>
  <c r="AL800" i="87"/>
  <c r="AM800" i="87"/>
  <c r="AO800" i="87"/>
  <c r="AK800" i="87"/>
  <c r="AN800" i="87"/>
  <c r="AI800" i="87"/>
  <c r="AJ800" i="87"/>
  <c r="AL736" i="87"/>
  <c r="AN736" i="87"/>
  <c r="AM736" i="87"/>
  <c r="AO736" i="87"/>
  <c r="AK736" i="87"/>
  <c r="AJ736" i="87"/>
  <c r="AI736" i="87"/>
  <c r="AL672" i="87"/>
  <c r="AJ672" i="87"/>
  <c r="AN672" i="87"/>
  <c r="AM672" i="87"/>
  <c r="AO672" i="87"/>
  <c r="AK672" i="87"/>
  <c r="AN608" i="87"/>
  <c r="AO608" i="87"/>
  <c r="AJ608" i="87"/>
  <c r="AK608" i="87"/>
  <c r="AI608" i="87"/>
  <c r="AL608" i="87"/>
  <c r="AM608" i="87"/>
  <c r="AN544" i="87"/>
  <c r="AO544" i="87"/>
  <c r="AJ544" i="87"/>
  <c r="AL544" i="87"/>
  <c r="AM544" i="87"/>
  <c r="AI544" i="87"/>
  <c r="AK544" i="87"/>
  <c r="AN913" i="87"/>
  <c r="AM913" i="87"/>
  <c r="AI913" i="87"/>
  <c r="AL913" i="87"/>
  <c r="AO913" i="87"/>
  <c r="AJ913" i="87"/>
  <c r="AK913" i="87"/>
  <c r="AN849" i="87"/>
  <c r="AM849" i="87"/>
  <c r="AI849" i="87"/>
  <c r="AO849" i="87"/>
  <c r="AL849" i="87"/>
  <c r="AJ849" i="87"/>
  <c r="AK849" i="87"/>
  <c r="AN785" i="87"/>
  <c r="AM785" i="87"/>
  <c r="AI785" i="87"/>
  <c r="AO785" i="87"/>
  <c r="AL785" i="87"/>
  <c r="AJ785" i="87"/>
  <c r="AK785" i="87"/>
  <c r="AK721" i="87"/>
  <c r="AN721" i="87"/>
  <c r="AM721" i="87"/>
  <c r="AI721" i="87"/>
  <c r="AL721" i="87"/>
  <c r="AJ721" i="87"/>
  <c r="AO721" i="87"/>
  <c r="AL657" i="87"/>
  <c r="AN657" i="87"/>
  <c r="AI657" i="87"/>
  <c r="AM657" i="87"/>
  <c r="AJ657" i="87"/>
  <c r="AO657" i="87"/>
  <c r="AK657" i="87"/>
  <c r="AM593" i="87"/>
  <c r="AI593" i="87"/>
  <c r="AL593" i="87"/>
  <c r="AN593" i="87"/>
  <c r="AJ593" i="87"/>
  <c r="AO593" i="87"/>
  <c r="AK593" i="87"/>
  <c r="AN930" i="87"/>
  <c r="AM930" i="87"/>
  <c r="AI930" i="87"/>
  <c r="AK930" i="87"/>
  <c r="AL930" i="87"/>
  <c r="AN866" i="87"/>
  <c r="AM866" i="87"/>
  <c r="AO866" i="87"/>
  <c r="AK866" i="87"/>
  <c r="AL866" i="87"/>
  <c r="AI866" i="87"/>
  <c r="AN802" i="87"/>
  <c r="AM802" i="87"/>
  <c r="AI802" i="87"/>
  <c r="AK802" i="87"/>
  <c r="AL802" i="87"/>
  <c r="AL738" i="87"/>
  <c r="AN738" i="87"/>
  <c r="AI738" i="87"/>
  <c r="AM738" i="87"/>
  <c r="AO738" i="87"/>
  <c r="AK738" i="87"/>
  <c r="AL674" i="87"/>
  <c r="AK674" i="87"/>
  <c r="AN674" i="87"/>
  <c r="AI674" i="87"/>
  <c r="AM674" i="87"/>
  <c r="AJ674" i="87"/>
  <c r="AL610" i="87"/>
  <c r="AI610" i="87"/>
  <c r="AK610" i="87"/>
  <c r="AN610" i="87"/>
  <c r="AJ610" i="87"/>
  <c r="AM610" i="87"/>
  <c r="AO610" i="87"/>
  <c r="AL546" i="87"/>
  <c r="AJ546" i="87"/>
  <c r="AN546" i="87"/>
  <c r="AO546" i="87"/>
  <c r="AI546" i="87"/>
  <c r="AK546" i="87"/>
  <c r="AM546" i="87"/>
  <c r="AO915" i="87"/>
  <c r="AK915" i="87"/>
  <c r="AI915" i="87"/>
  <c r="AN915" i="87"/>
  <c r="AJ915" i="87"/>
  <c r="AO851" i="87"/>
  <c r="AK851" i="87"/>
  <c r="AI851" i="87"/>
  <c r="AJ851" i="87"/>
  <c r="AN851" i="87"/>
  <c r="AO787" i="87"/>
  <c r="AI787" i="87"/>
  <c r="AJ787" i="87"/>
  <c r="AK787" i="87"/>
  <c r="AN787" i="87"/>
  <c r="AM723" i="87"/>
  <c r="AO723" i="87"/>
  <c r="AJ723" i="87"/>
  <c r="AK723" i="87"/>
  <c r="AN723" i="87"/>
  <c r="AM659" i="87"/>
  <c r="AK659" i="87"/>
  <c r="AN659" i="87"/>
  <c r="AO659" i="87"/>
  <c r="AJ659" i="87"/>
  <c r="AL659" i="87"/>
  <c r="AI659" i="87"/>
  <c r="AM595" i="87"/>
  <c r="AK595" i="87"/>
  <c r="AO595" i="87"/>
  <c r="AN595" i="87"/>
  <c r="AJ595" i="87"/>
  <c r="AL595" i="87"/>
  <c r="AI595" i="87"/>
  <c r="AK531" i="87"/>
  <c r="AO531" i="87"/>
  <c r="AN531" i="87"/>
  <c r="AI531" i="87"/>
  <c r="AM531" i="87"/>
  <c r="AJ531" i="87"/>
  <c r="AL531" i="87"/>
  <c r="AI932" i="87"/>
  <c r="AJ932" i="87"/>
  <c r="AL932" i="87"/>
  <c r="AO932" i="87"/>
  <c r="AK932" i="87"/>
  <c r="AM932" i="87"/>
  <c r="AN932" i="87"/>
  <c r="AI868" i="87"/>
  <c r="AK868" i="87"/>
  <c r="AL868" i="87"/>
  <c r="AO868" i="87"/>
  <c r="AJ868" i="87"/>
  <c r="AM868" i="87"/>
  <c r="AN868" i="87"/>
  <c r="AI804" i="87"/>
  <c r="AK804" i="87"/>
  <c r="AL804" i="87"/>
  <c r="AJ804" i="87"/>
  <c r="AO804" i="87"/>
  <c r="AM804" i="87"/>
  <c r="AN804" i="87"/>
  <c r="AI740" i="87"/>
  <c r="AK740" i="87"/>
  <c r="AJ740" i="87"/>
  <c r="AL740" i="87"/>
  <c r="AN740" i="87"/>
  <c r="AO740" i="87"/>
  <c r="AM740" i="87"/>
  <c r="AI676" i="87"/>
  <c r="AK676" i="87"/>
  <c r="AN676" i="87"/>
  <c r="AL676" i="87"/>
  <c r="AO676" i="87"/>
  <c r="AJ676" i="87"/>
  <c r="AM676" i="87"/>
  <c r="AL612" i="87"/>
  <c r="AI612" i="87"/>
  <c r="AO612" i="87"/>
  <c r="AK612" i="87"/>
  <c r="AM612" i="87"/>
  <c r="AJ612" i="87"/>
  <c r="AN612" i="87"/>
  <c r="AI949" i="87"/>
  <c r="AK949" i="87"/>
  <c r="AM949" i="87"/>
  <c r="AL949" i="87"/>
  <c r="AN949" i="87"/>
  <c r="AO949" i="87"/>
  <c r="AI885" i="87"/>
  <c r="AK885" i="87"/>
  <c r="AM885" i="87"/>
  <c r="AJ885" i="87"/>
  <c r="AL885" i="87"/>
  <c r="AN885" i="87"/>
  <c r="AO885" i="87"/>
  <c r="AI821" i="87"/>
  <c r="AK821" i="87"/>
  <c r="AM821" i="87"/>
  <c r="AL821" i="87"/>
  <c r="AN821" i="87"/>
  <c r="AO821" i="87"/>
  <c r="AI757" i="87"/>
  <c r="AK757" i="87"/>
  <c r="AM757" i="87"/>
  <c r="AO757" i="87"/>
  <c r="AJ757" i="87"/>
  <c r="AN757" i="87"/>
  <c r="AI693" i="87"/>
  <c r="AO693" i="87"/>
  <c r="AK693" i="87"/>
  <c r="AM693" i="87"/>
  <c r="AL693" i="87"/>
  <c r="AN693" i="87"/>
  <c r="AK629" i="87"/>
  <c r="AO629" i="87"/>
  <c r="AI629" i="87"/>
  <c r="AJ629" i="87"/>
  <c r="AM629" i="87"/>
  <c r="AL629" i="87"/>
  <c r="AN629" i="87"/>
  <c r="AK926" i="87"/>
  <c r="AM926" i="87"/>
  <c r="AO926" i="87"/>
  <c r="AL926" i="87"/>
  <c r="AN926" i="87"/>
  <c r="AI926" i="87"/>
  <c r="AK862" i="87"/>
  <c r="AO862" i="87"/>
  <c r="AJ862" i="87"/>
  <c r="AL862" i="87"/>
  <c r="AM862" i="87"/>
  <c r="AN862" i="87"/>
  <c r="AI862" i="87"/>
  <c r="AK798" i="87"/>
  <c r="AL798" i="87"/>
  <c r="AO798" i="87"/>
  <c r="AM798" i="87"/>
  <c r="AN798" i="87"/>
  <c r="AJ798" i="87"/>
  <c r="AI798" i="87"/>
  <c r="AK734" i="87"/>
  <c r="AJ734" i="87"/>
  <c r="AM734" i="87"/>
  <c r="AO734" i="87"/>
  <c r="AN734" i="87"/>
  <c r="AL734" i="87"/>
  <c r="AI734" i="87"/>
  <c r="AO670" i="87"/>
  <c r="AN670" i="87"/>
  <c r="AK670" i="87"/>
  <c r="AL670" i="87"/>
  <c r="AJ670" i="87"/>
  <c r="AM670" i="87"/>
  <c r="AI670" i="87"/>
  <c r="AO606" i="87"/>
  <c r="AJ606" i="87"/>
  <c r="AN606" i="87"/>
  <c r="AI606" i="87"/>
  <c r="AK606" i="87"/>
  <c r="AM606" i="87"/>
  <c r="AL606" i="87"/>
  <c r="AO542" i="87"/>
  <c r="AJ542" i="87"/>
  <c r="AN542" i="87"/>
  <c r="AK542" i="87"/>
  <c r="AI542" i="87"/>
  <c r="AM542" i="87"/>
  <c r="AL542" i="87"/>
  <c r="AK903" i="87"/>
  <c r="AM903" i="87"/>
  <c r="AO903" i="87"/>
  <c r="AJ903" i="87"/>
  <c r="AL903" i="87"/>
  <c r="AN903" i="87"/>
  <c r="AI903" i="87"/>
  <c r="AK839" i="87"/>
  <c r="AM839" i="87"/>
  <c r="AO839" i="87"/>
  <c r="AJ839" i="87"/>
  <c r="AI839" i="87"/>
  <c r="AN839" i="87"/>
  <c r="AK775" i="87"/>
  <c r="AI775" i="87"/>
  <c r="AM775" i="87"/>
  <c r="AO775" i="87"/>
  <c r="AJ775" i="87"/>
  <c r="AL775" i="87"/>
  <c r="AN775" i="87"/>
  <c r="AI711" i="87"/>
  <c r="AK711" i="87"/>
  <c r="AM711" i="87"/>
  <c r="AO711" i="87"/>
  <c r="AN711" i="87"/>
  <c r="AJ711" i="87"/>
  <c r="AI647" i="87"/>
  <c r="AO647" i="87"/>
  <c r="AK647" i="87"/>
  <c r="AN647" i="87"/>
  <c r="AM647" i="87"/>
  <c r="AL647" i="87"/>
  <c r="AJ647" i="87"/>
  <c r="AI583" i="87"/>
  <c r="AK583" i="87"/>
  <c r="AO583" i="87"/>
  <c r="AL583" i="87"/>
  <c r="AM583" i="87"/>
  <c r="AJ583" i="87"/>
  <c r="AN583" i="87"/>
  <c r="AI519" i="87"/>
  <c r="AO519" i="87"/>
  <c r="AL519" i="87"/>
  <c r="AN519" i="87"/>
  <c r="AM519" i="87"/>
  <c r="AJ519" i="87"/>
  <c r="AK519" i="87"/>
  <c r="AL472" i="87"/>
  <c r="AM472" i="87"/>
  <c r="AN472" i="87"/>
  <c r="AJ472" i="87"/>
  <c r="AK472" i="87"/>
  <c r="AI472" i="87"/>
  <c r="AO472" i="87"/>
  <c r="AL408" i="87"/>
  <c r="AM408" i="87"/>
  <c r="AJ408" i="87"/>
  <c r="AI408" i="87"/>
  <c r="AO408" i="87"/>
  <c r="AN408" i="87"/>
  <c r="AK408" i="87"/>
  <c r="AL344" i="87"/>
  <c r="AM344" i="87"/>
  <c r="AJ344" i="87"/>
  <c r="AO344" i="87"/>
  <c r="AI344" i="87"/>
  <c r="AN344" i="87"/>
  <c r="AK344" i="87"/>
  <c r="AL280" i="87"/>
  <c r="AM280" i="87"/>
  <c r="AI280" i="87"/>
  <c r="AN280" i="87"/>
  <c r="AJ280" i="87"/>
  <c r="AK280" i="87"/>
  <c r="AO280" i="87"/>
  <c r="AL216" i="87"/>
  <c r="AM216" i="87"/>
  <c r="AI216" i="87"/>
  <c r="AO216" i="87"/>
  <c r="AN216" i="87"/>
  <c r="AJ216" i="87"/>
  <c r="AL152" i="87"/>
  <c r="AM152" i="87"/>
  <c r="AI152" i="87"/>
  <c r="AO152" i="87"/>
  <c r="AN152" i="87"/>
  <c r="AJ152" i="87"/>
  <c r="AK152" i="87"/>
  <c r="AJ497" i="87"/>
  <c r="AN497" i="87"/>
  <c r="AK497" i="87"/>
  <c r="AI497" i="87"/>
  <c r="AL497" i="87"/>
  <c r="AO497" i="87"/>
  <c r="AM497" i="87"/>
  <c r="AJ433" i="87"/>
  <c r="AN433" i="87"/>
  <c r="AO433" i="87"/>
  <c r="AI433" i="87"/>
  <c r="AM433" i="87"/>
  <c r="AK433" i="87"/>
  <c r="AL433" i="87"/>
  <c r="AJ369" i="87"/>
  <c r="AO369" i="87"/>
  <c r="AK369" i="87"/>
  <c r="AM369" i="87"/>
  <c r="AN369" i="87"/>
  <c r="AL369" i="87"/>
  <c r="AI369" i="87"/>
  <c r="AJ305" i="87"/>
  <c r="AO305" i="87"/>
  <c r="AK305" i="87"/>
  <c r="AI305" i="87"/>
  <c r="AL305" i="87"/>
  <c r="AM305" i="87"/>
  <c r="AN305" i="87"/>
  <c r="AJ241" i="87"/>
  <c r="AO241" i="87"/>
  <c r="AK241" i="87"/>
  <c r="AI241" i="87"/>
  <c r="AM241" i="87"/>
  <c r="AN241" i="87"/>
  <c r="AJ177" i="87"/>
  <c r="AK177" i="87"/>
  <c r="AI177" i="87"/>
  <c r="AM177" i="87"/>
  <c r="AN177" i="87"/>
  <c r="AO177" i="87"/>
  <c r="AL177" i="87"/>
  <c r="AN490" i="87"/>
  <c r="AO490" i="87"/>
  <c r="AI490" i="87"/>
  <c r="AL490" i="87"/>
  <c r="AJ490" i="87"/>
  <c r="AM490" i="87"/>
  <c r="AK490" i="87"/>
  <c r="AN426" i="87"/>
  <c r="AO426" i="87"/>
  <c r="AI426" i="87"/>
  <c r="AJ426" i="87"/>
  <c r="AK426" i="87"/>
  <c r="AL426" i="87"/>
  <c r="AM426" i="87"/>
  <c r="AN362" i="87"/>
  <c r="AO362" i="87"/>
  <c r="AI362" i="87"/>
  <c r="AK362" i="87"/>
  <c r="AJ362" i="87"/>
  <c r="AN298" i="87"/>
  <c r="AO298" i="87"/>
  <c r="AI298" i="87"/>
  <c r="AK298" i="87"/>
  <c r="AL298" i="87"/>
  <c r="AJ298" i="87"/>
  <c r="AM298" i="87"/>
  <c r="AN234" i="87"/>
  <c r="AO234" i="87"/>
  <c r="AI234" i="87"/>
  <c r="AK234" i="87"/>
  <c r="AJ234" i="87"/>
  <c r="AL234" i="87"/>
  <c r="AM234" i="87"/>
  <c r="AN170" i="87"/>
  <c r="AO170" i="87"/>
  <c r="AI170" i="87"/>
  <c r="AL170" i="87"/>
  <c r="AM170" i="87"/>
  <c r="AJ170" i="87"/>
  <c r="AN106" i="87"/>
  <c r="AO106" i="87"/>
  <c r="AI106" i="87"/>
  <c r="AL106" i="87"/>
  <c r="AJ106" i="87"/>
  <c r="AM106" i="87"/>
  <c r="AK106" i="87"/>
  <c r="AK475" i="87"/>
  <c r="AJ475" i="87"/>
  <c r="AL475" i="87"/>
  <c r="AN475" i="87"/>
  <c r="AI475" i="87"/>
  <c r="AK411" i="87"/>
  <c r="AJ411" i="87"/>
  <c r="AL411" i="87"/>
  <c r="AI411" i="87"/>
  <c r="AN411" i="87"/>
  <c r="AM411" i="87"/>
  <c r="AO411" i="87"/>
  <c r="AK347" i="87"/>
  <c r="AI347" i="87"/>
  <c r="AN347" i="87"/>
  <c r="AM347" i="87"/>
  <c r="AO347" i="87"/>
  <c r="AJ347" i="87"/>
  <c r="AL347" i="87"/>
  <c r="AK283" i="87"/>
  <c r="AM283" i="87"/>
  <c r="AN283" i="87"/>
  <c r="AO283" i="87"/>
  <c r="AI283" i="87"/>
  <c r="AK219" i="87"/>
  <c r="AM219" i="87"/>
  <c r="AN219" i="87"/>
  <c r="AO219" i="87"/>
  <c r="AJ219" i="87"/>
  <c r="AL219" i="87"/>
  <c r="AI219" i="87"/>
  <c r="AK155" i="87"/>
  <c r="AO155" i="87"/>
  <c r="AN155" i="87"/>
  <c r="AI155" i="87"/>
  <c r="AJ155" i="87"/>
  <c r="AL155" i="87"/>
  <c r="AM155" i="87"/>
  <c r="AK91" i="87"/>
  <c r="AO91" i="87"/>
  <c r="AN91" i="87"/>
  <c r="AJ91" i="87"/>
  <c r="AL91" i="87"/>
  <c r="AI91" i="87"/>
  <c r="AM91" i="87"/>
  <c r="AM524" i="87"/>
  <c r="AJ524" i="87"/>
  <c r="AN524" i="87"/>
  <c r="AL524" i="87"/>
  <c r="AI524" i="87"/>
  <c r="AO524" i="87"/>
  <c r="AK524" i="87"/>
  <c r="AM460" i="87"/>
  <c r="AN460" i="87"/>
  <c r="AL460" i="87"/>
  <c r="AI460" i="87"/>
  <c r="AK460" i="87"/>
  <c r="AJ460" i="87"/>
  <c r="AM396" i="87"/>
  <c r="AN396" i="87"/>
  <c r="AL396" i="87"/>
  <c r="AI396" i="87"/>
  <c r="AK396" i="87"/>
  <c r="AJ396" i="87"/>
  <c r="AO396" i="87"/>
  <c r="AM332" i="87"/>
  <c r="AL332" i="87"/>
  <c r="AI332" i="87"/>
  <c r="AJ332" i="87"/>
  <c r="AK332" i="87"/>
  <c r="AO332" i="87"/>
  <c r="AM268" i="87"/>
  <c r="AI268" i="87"/>
  <c r="AK268" i="87"/>
  <c r="AO268" i="87"/>
  <c r="AL268" i="87"/>
  <c r="AJ268" i="87"/>
  <c r="AN268" i="87"/>
  <c r="AM204" i="87"/>
  <c r="AI204" i="87"/>
  <c r="AK204" i="87"/>
  <c r="AJ204" i="87"/>
  <c r="AN204" i="87"/>
  <c r="AO204" i="87"/>
  <c r="AI573" i="87"/>
  <c r="AJ573" i="87"/>
  <c r="AO573" i="87"/>
  <c r="AM573" i="87"/>
  <c r="AK573" i="87"/>
  <c r="AL573" i="87"/>
  <c r="AN573" i="87"/>
  <c r="AI509" i="87"/>
  <c r="AJ509" i="87"/>
  <c r="AO509" i="87"/>
  <c r="AM509" i="87"/>
  <c r="AL509" i="87"/>
  <c r="AN509" i="87"/>
  <c r="AK509" i="87"/>
  <c r="AI445" i="87"/>
  <c r="AJ445" i="87"/>
  <c r="AO445" i="87"/>
  <c r="AL445" i="87"/>
  <c r="AN445" i="87"/>
  <c r="AK445" i="87"/>
  <c r="AM445" i="87"/>
  <c r="AI381" i="87"/>
  <c r="AJ381" i="87"/>
  <c r="AO381" i="87"/>
  <c r="AL381" i="87"/>
  <c r="AN381" i="87"/>
  <c r="AK381" i="87"/>
  <c r="AM381" i="87"/>
  <c r="AI317" i="87"/>
  <c r="AJ317" i="87"/>
  <c r="AO317" i="87"/>
  <c r="AL317" i="87"/>
  <c r="AN317" i="87"/>
  <c r="AK317" i="87"/>
  <c r="AM317" i="87"/>
  <c r="AI253" i="87"/>
  <c r="AJ253" i="87"/>
  <c r="AO253" i="87"/>
  <c r="AK253" i="87"/>
  <c r="AM253" i="87"/>
  <c r="AI189" i="87"/>
  <c r="AJ189" i="87"/>
  <c r="AO189" i="87"/>
  <c r="AM189" i="87"/>
  <c r="AL189" i="87"/>
  <c r="AN189" i="87"/>
  <c r="AK189" i="87"/>
  <c r="AM494" i="87"/>
  <c r="AO494" i="87"/>
  <c r="AL494" i="87"/>
  <c r="AI494" i="87"/>
  <c r="AN494" i="87"/>
  <c r="AJ494" i="87"/>
  <c r="AK494" i="87"/>
  <c r="AL430" i="87"/>
  <c r="AI430" i="87"/>
  <c r="AJ430" i="87"/>
  <c r="AN430" i="87"/>
  <c r="AK430" i="87"/>
  <c r="AM430" i="87"/>
  <c r="AO430" i="87"/>
  <c r="AI366" i="87"/>
  <c r="AJ366" i="87"/>
  <c r="AN366" i="87"/>
  <c r="AL366" i="87"/>
  <c r="AJ302" i="87"/>
  <c r="AN302" i="87"/>
  <c r="AI302" i="87"/>
  <c r="AK302" i="87"/>
  <c r="AM302" i="87"/>
  <c r="AO302" i="87"/>
  <c r="AL302" i="87"/>
  <c r="AJ238" i="87"/>
  <c r="AN238" i="87"/>
  <c r="AI238" i="87"/>
  <c r="AK238" i="87"/>
  <c r="AL238" i="87"/>
  <c r="AM238" i="87"/>
  <c r="AO238" i="87"/>
  <c r="AK174" i="87"/>
  <c r="AI174" i="87"/>
  <c r="AM174" i="87"/>
  <c r="AO174" i="87"/>
  <c r="AL174" i="87"/>
  <c r="AJ174" i="87"/>
  <c r="AK110" i="87"/>
  <c r="AI110" i="87"/>
  <c r="AM110" i="87"/>
  <c r="AO110" i="87"/>
  <c r="AL110" i="87"/>
  <c r="AN110" i="87"/>
  <c r="AJ110" i="87"/>
  <c r="AK479" i="87"/>
  <c r="AO479" i="87"/>
  <c r="AL479" i="87"/>
  <c r="AN479" i="87"/>
  <c r="AM479" i="87"/>
  <c r="AI479" i="87"/>
  <c r="AJ479" i="87"/>
  <c r="AK415" i="87"/>
  <c r="AO415" i="87"/>
  <c r="AL415" i="87"/>
  <c r="AM415" i="87"/>
  <c r="AJ415" i="87"/>
  <c r="AN415" i="87"/>
  <c r="AI415" i="87"/>
  <c r="AL351" i="87"/>
  <c r="AN351" i="87"/>
  <c r="AI351" i="87"/>
  <c r="AO351" i="87"/>
  <c r="AM351" i="87"/>
  <c r="AJ351" i="87"/>
  <c r="AK351" i="87"/>
  <c r="AL287" i="87"/>
  <c r="AN287" i="87"/>
  <c r="AM287" i="87"/>
  <c r="AK287" i="87"/>
  <c r="AI287" i="87"/>
  <c r="AJ287" i="87"/>
  <c r="AN223" i="87"/>
  <c r="AM223" i="87"/>
  <c r="AI223" i="87"/>
  <c r="AK223" i="87"/>
  <c r="AO223" i="87"/>
  <c r="AJ223" i="87"/>
  <c r="AN159" i="87"/>
  <c r="AM159" i="87"/>
  <c r="AI159" i="87"/>
  <c r="AO159" i="87"/>
  <c r="AK159" i="87"/>
  <c r="AL159" i="87"/>
  <c r="AJ159" i="87"/>
  <c r="AM95" i="87"/>
  <c r="AI95" i="87"/>
  <c r="AK95" i="87"/>
  <c r="AO95" i="87"/>
  <c r="AL95" i="87"/>
  <c r="AN95" i="87"/>
  <c r="AK72" i="87"/>
  <c r="AL72" i="87"/>
  <c r="AM72" i="87"/>
  <c r="AO72" i="87"/>
  <c r="AI72" i="87"/>
  <c r="AN72" i="87"/>
  <c r="AJ72" i="87"/>
  <c r="AL8" i="87"/>
  <c r="AK8" i="87"/>
  <c r="AM8" i="87"/>
  <c r="AI8" i="87"/>
  <c r="AN8" i="87"/>
  <c r="AO8" i="87"/>
  <c r="AJ8" i="87"/>
  <c r="AO65" i="87"/>
  <c r="AK65" i="87"/>
  <c r="AL65" i="87"/>
  <c r="AI65" i="87"/>
  <c r="AM65" i="87"/>
  <c r="AN65" i="87"/>
  <c r="AJ65" i="87"/>
  <c r="AI66" i="87"/>
  <c r="AK66" i="87"/>
  <c r="AL66" i="87"/>
  <c r="AM66" i="87"/>
  <c r="AN66" i="87"/>
  <c r="AO66" i="87"/>
  <c r="AL67" i="87"/>
  <c r="AJ67" i="87"/>
  <c r="AI67" i="87"/>
  <c r="AK67" i="87"/>
  <c r="AO67" i="87"/>
  <c r="AM67" i="87"/>
  <c r="AN67" i="87"/>
  <c r="AL3" i="87"/>
  <c r="AJ3" i="87"/>
  <c r="AI3" i="87"/>
  <c r="AM3" i="87"/>
  <c r="AO3" i="87"/>
  <c r="AN3" i="87"/>
  <c r="AK3" i="87"/>
  <c r="AN84" i="87"/>
  <c r="AL84" i="87"/>
  <c r="AO84" i="87"/>
  <c r="AI84" i="87"/>
  <c r="AK84" i="87"/>
  <c r="AM84" i="87"/>
  <c r="AN20" i="87"/>
  <c r="AL20" i="87"/>
  <c r="AI20" i="87"/>
  <c r="AO20" i="87"/>
  <c r="AK20" i="87"/>
  <c r="AM20" i="87"/>
  <c r="AJ20" i="87"/>
  <c r="AJ101" i="87"/>
  <c r="AL101" i="87"/>
  <c r="AN101" i="87"/>
  <c r="AM101" i="87"/>
  <c r="AK101" i="87"/>
  <c r="AI101" i="87"/>
  <c r="AO101" i="87"/>
  <c r="AJ37" i="87"/>
  <c r="AL37" i="87"/>
  <c r="AN37" i="87"/>
  <c r="AK37" i="87"/>
  <c r="AO37" i="87"/>
  <c r="AI37" i="87"/>
  <c r="AN54" i="87"/>
  <c r="AL54" i="87"/>
  <c r="AI54" i="87"/>
  <c r="AJ54" i="87"/>
  <c r="AK54" i="87"/>
  <c r="AM54" i="87"/>
  <c r="AO54" i="87"/>
  <c r="AI71" i="87"/>
  <c r="AK71" i="87"/>
  <c r="AO71" i="87"/>
  <c r="AL71" i="87"/>
  <c r="AM71" i="87"/>
  <c r="AJ71" i="87"/>
  <c r="AN71" i="87"/>
  <c r="AI7" i="87"/>
  <c r="AO7" i="87"/>
  <c r="AL7" i="87"/>
  <c r="AN7" i="87"/>
  <c r="AM7" i="87"/>
  <c r="AK7" i="87"/>
  <c r="AJ7" i="87"/>
  <c r="AJ1768" i="87"/>
  <c r="AI1759" i="87"/>
  <c r="AJ1704" i="87"/>
  <c r="AI1695" i="87"/>
  <c r="AJ1793" i="87"/>
  <c r="AI1784" i="87"/>
  <c r="AO1774" i="87"/>
  <c r="AN1765" i="87"/>
  <c r="AM1756" i="87"/>
  <c r="AL1747" i="87"/>
  <c r="AK1738" i="87"/>
  <c r="AJ1729" i="87"/>
  <c r="AI1720" i="87"/>
  <c r="AO1710" i="87"/>
  <c r="AN1701" i="87"/>
  <c r="AM1692" i="87"/>
  <c r="AL1683" i="87"/>
  <c r="AK1674" i="87"/>
  <c r="AJ1665" i="87"/>
  <c r="AI1656" i="87"/>
  <c r="AO1646" i="87"/>
  <c r="AN1637" i="87"/>
  <c r="AM1628" i="87"/>
  <c r="AL1619" i="87"/>
  <c r="AK1610" i="87"/>
  <c r="AJ1601" i="87"/>
  <c r="AI1592" i="87"/>
  <c r="AO1582" i="87"/>
  <c r="AN1573" i="87"/>
  <c r="AM1564" i="87"/>
  <c r="AL1555" i="87"/>
  <c r="AK1546" i="87"/>
  <c r="AJ1537" i="87"/>
  <c r="AI1528" i="87"/>
  <c r="AO1518" i="87"/>
  <c r="AN1509" i="87"/>
  <c r="AM1500" i="87"/>
  <c r="AL1491" i="87"/>
  <c r="AK1482" i="87"/>
  <c r="AJ1473" i="87"/>
  <c r="AI1464" i="87"/>
  <c r="AO1454" i="87"/>
  <c r="AL1772" i="87"/>
  <c r="AK1763" i="87"/>
  <c r="AJ1754" i="87"/>
  <c r="AI1745" i="87"/>
  <c r="AL1708" i="87"/>
  <c r="AK1699" i="87"/>
  <c r="AJ1690" i="87"/>
  <c r="AI1681" i="87"/>
  <c r="AL1644" i="87"/>
  <c r="AK1635" i="87"/>
  <c r="AJ1626" i="87"/>
  <c r="AI1617" i="87"/>
  <c r="AL1580" i="87"/>
  <c r="AK1571" i="87"/>
  <c r="AJ1562" i="87"/>
  <c r="AI1553" i="87"/>
  <c r="AL1516" i="87"/>
  <c r="AK1507" i="87"/>
  <c r="AJ1498" i="87"/>
  <c r="AI1489" i="87"/>
  <c r="AI1458" i="87"/>
  <c r="AN1792" i="87"/>
  <c r="AM1783" i="87"/>
  <c r="AL1774" i="87"/>
  <c r="AK1765" i="87"/>
  <c r="AJ1756" i="87"/>
  <c r="AI1747" i="87"/>
  <c r="AO1737" i="87"/>
  <c r="AN1728" i="87"/>
  <c r="AM1719" i="87"/>
  <c r="AL1710" i="87"/>
  <c r="AK1701" i="87"/>
  <c r="AJ1692" i="87"/>
  <c r="AI1683" i="87"/>
  <c r="AO1673" i="87"/>
  <c r="AN1664" i="87"/>
  <c r="AM1655" i="87"/>
  <c r="AL1646" i="87"/>
  <c r="AK1637" i="87"/>
  <c r="AJ1628" i="87"/>
  <c r="AI1619" i="87"/>
  <c r="AO1609" i="87"/>
  <c r="AN1600" i="87"/>
  <c r="AM1591" i="87"/>
  <c r="AL1582" i="87"/>
  <c r="AK1573" i="87"/>
  <c r="AJ1564" i="87"/>
  <c r="AI1555" i="87"/>
  <c r="AO1545" i="87"/>
  <c r="AN1536" i="87"/>
  <c r="AM1527" i="87"/>
  <c r="AL1518" i="87"/>
  <c r="AK1509" i="87"/>
  <c r="AJ1500" i="87"/>
  <c r="AI1491" i="87"/>
  <c r="AO1481" i="87"/>
  <c r="AN1472" i="87"/>
  <c r="AM1463" i="87"/>
  <c r="AJ1637" i="87"/>
  <c r="AI1628" i="87"/>
  <c r="AJ1573" i="87"/>
  <c r="AI1564" i="87"/>
  <c r="AJ1509" i="87"/>
  <c r="AI1500" i="87"/>
  <c r="AK1647" i="87"/>
  <c r="AO1619" i="87"/>
  <c r="AN1610" i="87"/>
  <c r="AM1601" i="87"/>
  <c r="AL1592" i="87"/>
  <c r="AK1583" i="87"/>
  <c r="AO1555" i="87"/>
  <c r="AN1546" i="87"/>
  <c r="AM1537" i="87"/>
  <c r="AL1528" i="87"/>
  <c r="AK1519" i="87"/>
  <c r="AO1491" i="87"/>
  <c r="AN1482" i="87"/>
  <c r="AM1473" i="87"/>
  <c r="AL1464" i="87"/>
  <c r="AK1455" i="87"/>
  <c r="AJ1446" i="87"/>
  <c r="AI1437" i="87"/>
  <c r="AO1452" i="87"/>
  <c r="AN1443" i="87"/>
  <c r="AM1434" i="87"/>
  <c r="AL1425" i="87"/>
  <c r="AK1416" i="87"/>
  <c r="AJ1407" i="87"/>
  <c r="AI1398" i="87"/>
  <c r="AO1388" i="87"/>
  <c r="AN1379" i="87"/>
  <c r="AM1370" i="87"/>
  <c r="AL1361" i="87"/>
  <c r="AK1352" i="87"/>
  <c r="AJ1343" i="87"/>
  <c r="AI1334" i="87"/>
  <c r="AO1324" i="87"/>
  <c r="AN1315" i="87"/>
  <c r="AM1306" i="87"/>
  <c r="AL1297" i="87"/>
  <c r="AK1288" i="87"/>
  <c r="AJ1279" i="87"/>
  <c r="AI1270" i="87"/>
  <c r="AO1260" i="87"/>
  <c r="AN1251" i="87"/>
  <c r="AM1242" i="87"/>
  <c r="AL1233" i="87"/>
  <c r="AK1224" i="87"/>
  <c r="AJ1215" i="87"/>
  <c r="AI1206" i="87"/>
  <c r="AO1196" i="87"/>
  <c r="AN1187" i="87"/>
  <c r="AM1178" i="87"/>
  <c r="AL1169" i="87"/>
  <c r="AK1160" i="87"/>
  <c r="AJ1151" i="87"/>
  <c r="AI1142" i="87"/>
  <c r="AO1132" i="87"/>
  <c r="AN1123" i="87"/>
  <c r="AM1114" i="87"/>
  <c r="AL1105" i="87"/>
  <c r="AK1096" i="87"/>
  <c r="AJ1087" i="87"/>
  <c r="AI1078" i="87"/>
  <c r="AO1068" i="87"/>
  <c r="AN1059" i="87"/>
  <c r="AI1455" i="87"/>
  <c r="AO1445" i="87"/>
  <c r="AN1436" i="87"/>
  <c r="AM1427" i="87"/>
  <c r="AL1418" i="87"/>
  <c r="AK1409" i="87"/>
  <c r="AJ1400" i="87"/>
  <c r="AI1391" i="87"/>
  <c r="AO1381" i="87"/>
  <c r="AN1372" i="87"/>
  <c r="AM1363" i="87"/>
  <c r="AL1354" i="87"/>
  <c r="AK1345" i="87"/>
  <c r="AJ1336" i="87"/>
  <c r="AI1327" i="87"/>
  <c r="AO1317" i="87"/>
  <c r="AN1308" i="87"/>
  <c r="AM1299" i="87"/>
  <c r="AL1290" i="87"/>
  <c r="AK1281" i="87"/>
  <c r="AJ1272" i="87"/>
  <c r="AI1263" i="87"/>
  <c r="AO1253" i="87"/>
  <c r="AN1244" i="87"/>
  <c r="AM1235" i="87"/>
  <c r="AL1226" i="87"/>
  <c r="AK1217" i="87"/>
  <c r="AJ1208" i="87"/>
  <c r="AL1451" i="87"/>
  <c r="AK1442" i="87"/>
  <c r="AJ1433" i="87"/>
  <c r="AI1424" i="87"/>
  <c r="AO1414" i="87"/>
  <c r="AN1405" i="87"/>
  <c r="AM1396" i="87"/>
  <c r="AL1387" i="87"/>
  <c r="AJ1369" i="87"/>
  <c r="AI1360" i="87"/>
  <c r="AO1350" i="87"/>
  <c r="AN1341" i="87"/>
  <c r="AM1332" i="87"/>
  <c r="AL1323" i="87"/>
  <c r="AJ1305" i="87"/>
  <c r="AI1296" i="87"/>
  <c r="AO1286" i="87"/>
  <c r="AN1277" i="87"/>
  <c r="AM1268" i="87"/>
  <c r="AL1259" i="87"/>
  <c r="AJ1241" i="87"/>
  <c r="AI1232" i="87"/>
  <c r="AO1222" i="87"/>
  <c r="AN1213" i="87"/>
  <c r="AM1204" i="87"/>
  <c r="AL1195" i="87"/>
  <c r="AK1186" i="87"/>
  <c r="AJ1177" i="87"/>
  <c r="AI1168" i="87"/>
  <c r="AO1158" i="87"/>
  <c r="AN1149" i="87"/>
  <c r="AM1140" i="87"/>
  <c r="AL1131" i="87"/>
  <c r="AK1122" i="87"/>
  <c r="AJ1113" i="87"/>
  <c r="AI1104" i="87"/>
  <c r="AO1094" i="87"/>
  <c r="AN1085" i="87"/>
  <c r="AM1076" i="87"/>
  <c r="AL1067" i="87"/>
  <c r="AO1447" i="87"/>
  <c r="AN1438" i="87"/>
  <c r="AM1429" i="87"/>
  <c r="AL1420" i="87"/>
  <c r="AK1411" i="87"/>
  <c r="AJ1402" i="87"/>
  <c r="AI1393" i="87"/>
  <c r="AO1383" i="87"/>
  <c r="AN1374" i="87"/>
  <c r="AM1365" i="87"/>
  <c r="AL1356" i="87"/>
  <c r="AK1347" i="87"/>
  <c r="AJ1338" i="87"/>
  <c r="AI1329" i="87"/>
  <c r="AO1319" i="87"/>
  <c r="AL1308" i="87"/>
  <c r="AO1295" i="87"/>
  <c r="AK1283" i="87"/>
  <c r="AO1271" i="87"/>
  <c r="AK1259" i="87"/>
  <c r="AN1246" i="87"/>
  <c r="AK1235" i="87"/>
  <c r="AN1222" i="87"/>
  <c r="AJ1210" i="87"/>
  <c r="AN1198" i="87"/>
  <c r="AJ1186" i="87"/>
  <c r="AM1173" i="87"/>
  <c r="AJ1162" i="87"/>
  <c r="AM1149" i="87"/>
  <c r="AI1137" i="87"/>
  <c r="AM1125" i="87"/>
  <c r="AI1113" i="87"/>
  <c r="AL1100" i="87"/>
  <c r="AI1089" i="87"/>
  <c r="AL1076" i="87"/>
  <c r="AL1453" i="87"/>
  <c r="AL1429" i="87"/>
  <c r="AO1416" i="87"/>
  <c r="AL1405" i="87"/>
  <c r="AO1392" i="87"/>
  <c r="AK1380" i="87"/>
  <c r="AO1368" i="87"/>
  <c r="AK1356" i="87"/>
  <c r="AN1343" i="87"/>
  <c r="AK1332" i="87"/>
  <c r="AN1319" i="87"/>
  <c r="AL1301" i="87"/>
  <c r="AJ1283" i="87"/>
  <c r="AO1264" i="87"/>
  <c r="AM1246" i="87"/>
  <c r="AK1228" i="87"/>
  <c r="AI1210" i="87"/>
  <c r="AN1191" i="87"/>
  <c r="AL1173" i="87"/>
  <c r="AJ1155" i="87"/>
  <c r="AO1136" i="87"/>
  <c r="AO1112" i="87"/>
  <c r="AK1076" i="87"/>
  <c r="AJ1436" i="87"/>
  <c r="AM1399" i="87"/>
  <c r="AI1363" i="87"/>
  <c r="AL1326" i="87"/>
  <c r="AO1289" i="87"/>
  <c r="AK1253" i="87"/>
  <c r="AN1216" i="87"/>
  <c r="AJ1180" i="87"/>
  <c r="AM1143" i="87"/>
  <c r="AI1107" i="87"/>
  <c r="AK1422" i="87"/>
  <c r="AN1385" i="87"/>
  <c r="AJ1349" i="87"/>
  <c r="AM1312" i="87"/>
  <c r="AI1276" i="87"/>
  <c r="AL1239" i="87"/>
  <c r="AO1202" i="87"/>
  <c r="AK1166" i="87"/>
  <c r="AN1129" i="87"/>
  <c r="AJ1093" i="87"/>
  <c r="AM1056" i="87"/>
  <c r="AI1413" i="87"/>
  <c r="AL1376" i="87"/>
  <c r="AO1339" i="87"/>
  <c r="AK1303" i="87"/>
  <c r="AN1266" i="87"/>
  <c r="AJ1230" i="87"/>
  <c r="AM1193" i="87"/>
  <c r="AI1157" i="87"/>
  <c r="AL1120" i="87"/>
  <c r="AO1083" i="87"/>
  <c r="AK1047" i="87"/>
  <c r="AN1027" i="87"/>
  <c r="AJ991" i="87"/>
  <c r="AM954" i="87"/>
  <c r="AI918" i="87"/>
  <c r="AL881" i="87"/>
  <c r="AO844" i="87"/>
  <c r="AK808" i="87"/>
  <c r="AN771" i="87"/>
  <c r="AM698" i="87"/>
  <c r="AL1162" i="87"/>
  <c r="AK1089" i="87"/>
  <c r="AJ1016" i="87"/>
  <c r="AI943" i="87"/>
  <c r="AO869" i="87"/>
  <c r="AN796" i="87"/>
  <c r="AO1006" i="87"/>
  <c r="AN933" i="87"/>
  <c r="AM860" i="87"/>
  <c r="AL787" i="87"/>
  <c r="AK714" i="87"/>
  <c r="AN1030" i="87"/>
  <c r="AM957" i="87"/>
  <c r="AL884" i="87"/>
  <c r="AK811" i="87"/>
  <c r="AJ738" i="87"/>
  <c r="AL1053" i="87"/>
  <c r="AK980" i="87"/>
  <c r="AJ907" i="87"/>
  <c r="AI818" i="87"/>
  <c r="AO720" i="87"/>
  <c r="AJ1028" i="87"/>
  <c r="AO929" i="87"/>
  <c r="AN832" i="87"/>
  <c r="AI723" i="87"/>
  <c r="AO978" i="87"/>
  <c r="AL839" i="87"/>
  <c r="AJ693" i="87"/>
  <c r="AJ926" i="87"/>
  <c r="AO731" i="87"/>
  <c r="AN555" i="87"/>
  <c r="AM362" i="87"/>
  <c r="AK168" i="87"/>
  <c r="AO749" i="87"/>
  <c r="AL530" i="87"/>
  <c r="AM307" i="87"/>
  <c r="AL82" i="87"/>
  <c r="AO534" i="87"/>
  <c r="AI312" i="87"/>
  <c r="AO86" i="87"/>
  <c r="AJ538" i="87"/>
  <c r="AL316" i="87"/>
  <c r="AJ90" i="87"/>
  <c r="AL533" i="87"/>
  <c r="AN311" i="87"/>
  <c r="AL85" i="87"/>
  <c r="AJ532" i="87"/>
  <c r="AL310" i="87"/>
  <c r="AJ84" i="87"/>
  <c r="AM504" i="87"/>
  <c r="AO282" i="87"/>
  <c r="AM56" i="87"/>
  <c r="AO475" i="87"/>
  <c r="AJ254" i="87"/>
  <c r="AO27" i="87"/>
  <c r="AY1776" i="87"/>
  <c r="AY1728" i="87"/>
  <c r="AY1720" i="87"/>
  <c r="AY1400" i="87"/>
  <c r="AY1384" i="87"/>
  <c r="AY1376" i="87"/>
  <c r="AY1368" i="87"/>
  <c r="AY1360" i="87"/>
  <c r="AY1352" i="87"/>
  <c r="AY1640" i="87"/>
  <c r="AY1576" i="87"/>
  <c r="AY1704" i="87"/>
  <c r="AY1696" i="87"/>
  <c r="AY1568" i="87"/>
  <c r="AY1392" i="87"/>
  <c r="AY1680" i="87"/>
  <c r="AY1672" i="87"/>
  <c r="AY1544" i="87"/>
  <c r="AY1536" i="87"/>
  <c r="AY1528" i="87"/>
  <c r="AY1634" i="87"/>
  <c r="AY1578" i="87"/>
  <c r="AY1322" i="87"/>
  <c r="AY1306" i="87"/>
  <c r="AY1298" i="87"/>
  <c r="AY1066" i="87"/>
  <c r="AY994" i="87"/>
  <c r="AY962" i="87"/>
  <c r="AY954" i="87"/>
  <c r="AY466" i="87"/>
  <c r="AY1633" i="87"/>
  <c r="AY1321" i="87"/>
  <c r="AY1081" i="87"/>
  <c r="AY1017" i="87"/>
  <c r="AY993" i="87"/>
  <c r="AY977" i="87"/>
  <c r="AY769" i="87"/>
  <c r="AY808" i="87"/>
  <c r="AY800" i="87"/>
  <c r="AY792" i="87"/>
  <c r="AY784" i="87"/>
  <c r="AY304" i="87"/>
  <c r="AY296" i="87"/>
  <c r="AY288" i="87"/>
  <c r="AY280" i="87"/>
  <c r="AY264" i="87"/>
  <c r="AY256" i="87"/>
  <c r="AY248" i="87"/>
  <c r="AY240" i="87"/>
  <c r="AY232" i="87"/>
  <c r="AY216" i="87"/>
  <c r="AY200" i="87"/>
  <c r="AY192" i="87"/>
  <c r="AY168" i="87"/>
  <c r="AY160" i="87"/>
  <c r="AY279" i="87"/>
  <c r="AY255" i="87"/>
  <c r="AY215" i="87"/>
  <c r="AY175" i="87"/>
  <c r="AY1615" i="87"/>
  <c r="AY1607" i="87"/>
  <c r="AY1599" i="87"/>
  <c r="AY623" i="87"/>
  <c r="AY607" i="87"/>
  <c r="AY583" i="87"/>
  <c r="AY559" i="87"/>
  <c r="AY551" i="87"/>
  <c r="AY535" i="87"/>
  <c r="AY495" i="87"/>
  <c r="AY487" i="87"/>
  <c r="AY622" i="87"/>
  <c r="AY614" i="87"/>
  <c r="AY606" i="87"/>
  <c r="AY590" i="87"/>
  <c r="AY566" i="87"/>
  <c r="AY550" i="87"/>
  <c r="AY534" i="87"/>
  <c r="AY526" i="87"/>
  <c r="AY518" i="87"/>
  <c r="AY502" i="87"/>
  <c r="AY494" i="87"/>
  <c r="AY486" i="87"/>
  <c r="AY1277" i="87"/>
  <c r="AY1261" i="87"/>
  <c r="AY597" i="87"/>
  <c r="AY573" i="87"/>
  <c r="AY549" i="87"/>
  <c r="AY533" i="87"/>
  <c r="AY517" i="87"/>
  <c r="AY509" i="87"/>
  <c r="AY604" i="87"/>
  <c r="AY572" i="87"/>
  <c r="AY556" i="87"/>
  <c r="AY548" i="87"/>
  <c r="AY508" i="87"/>
  <c r="AY1635" i="87"/>
  <c r="AY1587" i="87"/>
  <c r="AY1579" i="87"/>
  <c r="AY627" i="87"/>
  <c r="AY611" i="87"/>
  <c r="AY595" i="87"/>
  <c r="AY571" i="87"/>
  <c r="AY531" i="87"/>
  <c r="AY515" i="87"/>
  <c r="AY507" i="87"/>
  <c r="AY491" i="87"/>
  <c r="AY147" i="87"/>
  <c r="AY1706" i="87"/>
  <c r="AY594" i="87"/>
  <c r="AY578" i="87"/>
  <c r="AY546" i="87"/>
  <c r="AY530" i="87"/>
  <c r="AY490" i="87"/>
  <c r="AY1393" i="87"/>
  <c r="AY481" i="87"/>
  <c r="AY1686" i="87"/>
  <c r="AY1198" i="87"/>
  <c r="AY1150" i="87"/>
  <c r="AY1126" i="87"/>
  <c r="AY1110" i="87"/>
  <c r="AY1102" i="87"/>
  <c r="AY454" i="87"/>
  <c r="AY438" i="87"/>
  <c r="AY430" i="87"/>
  <c r="AY366" i="87"/>
  <c r="AY334" i="87"/>
  <c r="AY1205" i="87"/>
  <c r="AY1181" i="87"/>
  <c r="AY1149" i="87"/>
  <c r="AY1133" i="87"/>
  <c r="AY1109" i="87"/>
  <c r="AY453" i="87"/>
  <c r="AY445" i="87"/>
  <c r="AY437" i="87"/>
  <c r="AY429" i="87"/>
  <c r="AY341" i="87"/>
  <c r="AY1132" i="87"/>
  <c r="AY1124" i="87"/>
  <c r="AY428" i="87"/>
  <c r="AY364" i="87"/>
  <c r="AY367" i="87"/>
  <c r="AY1795" i="87"/>
  <c r="AY1691" i="87"/>
  <c r="AY1235" i="87"/>
  <c r="AY1219" i="87"/>
  <c r="AY1203" i="87"/>
  <c r="AY1187" i="87"/>
  <c r="AY939" i="87"/>
  <c r="AY339" i="87"/>
  <c r="AY1170" i="87"/>
  <c r="AY1122" i="87"/>
  <c r="AY1114" i="87"/>
  <c r="AY426" i="87"/>
  <c r="AY1105" i="87"/>
  <c r="AY345" i="87"/>
  <c r="AY768" i="87"/>
  <c r="AY760" i="87"/>
  <c r="AY624" i="87"/>
  <c r="AY616" i="87"/>
  <c r="AY592" i="87"/>
  <c r="AY584" i="87"/>
  <c r="AY576" i="87"/>
  <c r="AY560" i="87"/>
  <c r="AY552" i="87"/>
  <c r="AY544" i="87"/>
  <c r="AY528" i="87"/>
  <c r="AY520" i="87"/>
  <c r="AY512" i="87"/>
  <c r="AY496" i="87"/>
  <c r="AY488" i="87"/>
  <c r="AY480" i="87"/>
  <c r="AY1679" i="87"/>
  <c r="AY1671" i="87"/>
  <c r="AY1655" i="87"/>
  <c r="AY1559" i="87"/>
  <c r="AY1551" i="87"/>
  <c r="AY1543" i="87"/>
  <c r="AY1535" i="87"/>
  <c r="AY1527" i="87"/>
  <c r="AY1519" i="87"/>
  <c r="AY1391" i="87"/>
  <c r="AY751" i="87"/>
  <c r="AY735" i="87"/>
  <c r="AY695" i="87"/>
  <c r="AY679" i="87"/>
  <c r="AY671" i="87"/>
  <c r="AY663" i="87"/>
  <c r="AY655" i="87"/>
  <c r="AY647" i="87"/>
  <c r="AY639" i="87"/>
  <c r="AY471" i="87"/>
  <c r="AY1670" i="87"/>
  <c r="AY1654" i="87"/>
  <c r="AY1566" i="87"/>
  <c r="AY1550" i="87"/>
  <c r="AY1542" i="87"/>
  <c r="AY1534" i="87"/>
  <c r="AY1526" i="87"/>
  <c r="AY1518" i="87"/>
  <c r="AY758" i="87"/>
  <c r="AY750" i="87"/>
  <c r="AY734" i="87"/>
  <c r="AY718" i="87"/>
  <c r="AY686" i="87"/>
  <c r="AY662" i="87"/>
  <c r="AY654" i="87"/>
  <c r="AY326" i="87"/>
  <c r="AY1653" i="87"/>
  <c r="AY1565" i="87"/>
  <c r="AY1557" i="87"/>
  <c r="AY1525" i="87"/>
  <c r="AY1517" i="87"/>
  <c r="AY717" i="87"/>
  <c r="AY701" i="87"/>
  <c r="AY677" i="87"/>
  <c r="AY325" i="87"/>
  <c r="AY1508" i="87"/>
  <c r="AY740" i="87"/>
  <c r="AY700" i="87"/>
  <c r="AY684" i="87"/>
  <c r="AY676" i="87"/>
  <c r="AY668" i="87"/>
  <c r="AY1667" i="87"/>
  <c r="AY1651" i="87"/>
  <c r="AY1563" i="87"/>
  <c r="AY1523" i="87"/>
  <c r="AY755" i="87"/>
  <c r="AY747" i="87"/>
  <c r="AY723" i="87"/>
  <c r="AY667" i="87"/>
  <c r="AY651" i="87"/>
  <c r="AY643" i="87"/>
  <c r="AY315" i="87"/>
  <c r="AY938" i="87"/>
  <c r="AY722" i="87"/>
  <c r="AY650" i="87"/>
  <c r="AY1673" i="87"/>
  <c r="AY1665" i="87"/>
  <c r="AY1649" i="87"/>
  <c r="AY713" i="87"/>
  <c r="AY689" i="87"/>
  <c r="AY1232" i="87"/>
  <c r="AY1224" i="87"/>
  <c r="AY1208" i="87"/>
  <c r="AY1192" i="87"/>
  <c r="AY1184" i="87"/>
  <c r="AY1152" i="87"/>
  <c r="AY1144" i="87"/>
  <c r="AY1136" i="87"/>
  <c r="AY1128" i="87"/>
  <c r="AY1120" i="87"/>
  <c r="AY1104" i="87"/>
  <c r="AY776" i="87"/>
  <c r="AY464" i="87"/>
  <c r="AY448" i="87"/>
  <c r="AY432" i="87"/>
  <c r="AY424" i="87"/>
  <c r="AY416" i="87"/>
  <c r="AY408" i="87"/>
  <c r="AY400" i="87"/>
  <c r="AY384" i="87"/>
  <c r="AY376" i="87"/>
  <c r="AY368" i="87"/>
  <c r="AY360" i="87"/>
  <c r="AY352" i="87"/>
  <c r="AY336" i="87"/>
  <c r="AY407" i="87"/>
  <c r="AY942" i="87"/>
  <c r="AY765" i="87"/>
  <c r="AY307" i="87"/>
  <c r="AY929" i="87"/>
  <c r="AY752" i="87"/>
  <c r="AY728" i="87"/>
  <c r="AY696" i="87"/>
  <c r="AY688" i="87"/>
  <c r="AY680" i="87"/>
  <c r="AY672" i="87"/>
  <c r="AY664" i="87"/>
  <c r="AY656" i="87"/>
  <c r="AY648" i="87"/>
  <c r="AY640" i="87"/>
  <c r="AY328" i="87"/>
  <c r="AY320" i="87"/>
  <c r="AY1487" i="87"/>
  <c r="AY1463" i="87"/>
  <c r="AY1431" i="87"/>
  <c r="AY1423" i="87"/>
  <c r="AY1415" i="87"/>
  <c r="AY1407" i="87"/>
  <c r="AY1646" i="87"/>
  <c r="AY1486" i="87"/>
  <c r="AY1478" i="87"/>
  <c r="AY1470" i="87"/>
  <c r="AY1454" i="87"/>
  <c r="AY1446" i="87"/>
  <c r="AY1430" i="87"/>
  <c r="AY1422" i="87"/>
  <c r="AY1406" i="87"/>
  <c r="AY1246" i="87"/>
  <c r="AY478" i="87"/>
  <c r="AY1469" i="87"/>
  <c r="AY1461" i="87"/>
  <c r="AY1421" i="87"/>
  <c r="AY1413" i="87"/>
  <c r="AY1405" i="87"/>
  <c r="AY941" i="87"/>
  <c r="AY469" i="87"/>
  <c r="AY1467" i="87"/>
  <c r="AY1451" i="87"/>
  <c r="AY1443" i="87"/>
  <c r="AY1482" i="87"/>
  <c r="AY1474" i="87"/>
  <c r="AY1458" i="87"/>
  <c r="AY1450" i="87"/>
  <c r="AY1442" i="87"/>
  <c r="AY1426" i="87"/>
  <c r="AY1418" i="87"/>
  <c r="AY1409" i="87"/>
  <c r="AY944" i="87"/>
  <c r="AY1767" i="87"/>
  <c r="AY1759" i="87"/>
  <c r="AY1751" i="87"/>
  <c r="AY1735" i="87"/>
  <c r="AY1719" i="87"/>
  <c r="AY1359" i="87"/>
  <c r="AY1351" i="87"/>
  <c r="AY1335" i="87"/>
  <c r="AY895" i="87"/>
  <c r="AY887" i="87"/>
  <c r="AY871" i="87"/>
  <c r="AY863" i="87"/>
  <c r="AY839" i="87"/>
  <c r="AY831" i="87"/>
  <c r="AY823" i="87"/>
  <c r="AY1782" i="87"/>
  <c r="AY1758" i="87"/>
  <c r="AY1742" i="87"/>
  <c r="AY1726" i="87"/>
  <c r="AY1718" i="87"/>
  <c r="AY1398" i="87"/>
  <c r="AY1382" i="87"/>
  <c r="AY1374" i="87"/>
  <c r="AY1334" i="87"/>
  <c r="AY918" i="87"/>
  <c r="AY894" i="87"/>
  <c r="AY878" i="87"/>
  <c r="AY862" i="87"/>
  <c r="AY846" i="87"/>
  <c r="AY822" i="87"/>
  <c r="AY814" i="87"/>
  <c r="AY630" i="87"/>
  <c r="AY118" i="87"/>
  <c r="AY110" i="87"/>
  <c r="AY102" i="87"/>
  <c r="AY46" i="87"/>
  <c r="AY6" i="87"/>
  <c r="AY47" i="87"/>
  <c r="AY7" i="87"/>
  <c r="AY1781" i="87"/>
  <c r="AY1757" i="87"/>
  <c r="AY1725" i="87"/>
  <c r="AY1381" i="87"/>
  <c r="AY1373" i="87"/>
  <c r="AY1333" i="87"/>
  <c r="AY901" i="87"/>
  <c r="AY885" i="87"/>
  <c r="AY845" i="87"/>
  <c r="AY837" i="87"/>
  <c r="AY829" i="87"/>
  <c r="AY813" i="87"/>
  <c r="AY77" i="87"/>
  <c r="AY53" i="87"/>
  <c r="AY45" i="87"/>
  <c r="AY1780" i="87"/>
  <c r="AY1724" i="87"/>
  <c r="AY1388" i="87"/>
  <c r="AY1380" i="87"/>
  <c r="AY1372" i="87"/>
  <c r="AY1364" i="87"/>
  <c r="AY892" i="87"/>
  <c r="AY868" i="87"/>
  <c r="AY860" i="87"/>
  <c r="AY468" i="87"/>
  <c r="AY100" i="87"/>
  <c r="AY44" i="87"/>
  <c r="AY4" i="87"/>
  <c r="AY1355" i="87"/>
  <c r="AY1339" i="87"/>
  <c r="AY1331" i="87"/>
  <c r="AY835" i="87"/>
  <c r="AY827" i="87"/>
  <c r="AY771" i="87"/>
  <c r="AY131" i="87"/>
  <c r="AY115" i="87"/>
  <c r="AY99" i="87"/>
  <c r="AY91" i="87"/>
  <c r="AY59" i="87"/>
  <c r="AY1346" i="87"/>
  <c r="AY1488" i="87"/>
  <c r="AY1480" i="87"/>
  <c r="AY1472" i="87"/>
  <c r="AY1464" i="87"/>
  <c r="AY1456" i="87"/>
  <c r="AY1448" i="87"/>
  <c r="AY1440" i="87"/>
  <c r="AY1432" i="87"/>
  <c r="AY1416" i="87"/>
  <c r="AY928" i="87"/>
  <c r="AY144" i="87"/>
  <c r="AY1639" i="87"/>
  <c r="AY807" i="87"/>
  <c r="AY799" i="87"/>
  <c r="AY791" i="87"/>
  <c r="AY783" i="87"/>
  <c r="AY311" i="87"/>
  <c r="AY295" i="87"/>
  <c r="AY1638" i="87"/>
  <c r="AY798" i="87"/>
  <c r="AY310" i="87"/>
  <c r="AY302" i="87"/>
  <c r="AY294" i="87"/>
  <c r="AY278" i="87"/>
  <c r="AY270" i="87"/>
  <c r="AY254" i="87"/>
  <c r="AY238" i="87"/>
  <c r="AY230" i="87"/>
  <c r="AY206" i="87"/>
  <c r="AY198" i="87"/>
  <c r="AY190" i="87"/>
  <c r="AY182" i="87"/>
  <c r="AY174" i="87"/>
  <c r="AY199" i="87"/>
  <c r="AY167" i="87"/>
  <c r="AY1637" i="87"/>
  <c r="AY805" i="87"/>
  <c r="AY781" i="87"/>
  <c r="AY309" i="87"/>
  <c r="AY301" i="87"/>
  <c r="AY261" i="87"/>
  <c r="AY245" i="87"/>
  <c r="AY229" i="87"/>
  <c r="AY213" i="87"/>
  <c r="AY205" i="87"/>
  <c r="AY197" i="87"/>
  <c r="AY189" i="87"/>
  <c r="AY157" i="87"/>
  <c r="AY1636" i="87"/>
  <c r="AY1396" i="87"/>
  <c r="AY812" i="87"/>
  <c r="AY804" i="87"/>
  <c r="AY796" i="87"/>
  <c r="AY308" i="87"/>
  <c r="AY300" i="87"/>
  <c r="AY292" i="87"/>
  <c r="AY276" i="87"/>
  <c r="AY236" i="87"/>
  <c r="AY212" i="87"/>
  <c r="AY196" i="87"/>
  <c r="AY180" i="87"/>
  <c r="AY164" i="87"/>
  <c r="AY287" i="87"/>
  <c r="AY247" i="87"/>
  <c r="AY207" i="87"/>
  <c r="AY1715" i="87"/>
  <c r="AY1395" i="87"/>
  <c r="AY787" i="87"/>
  <c r="AY779" i="87"/>
  <c r="AY299" i="87"/>
  <c r="AY291" i="87"/>
  <c r="AY275" i="87"/>
  <c r="AY251" i="87"/>
  <c r="AY227" i="87"/>
  <c r="AY219" i="87"/>
  <c r="AY211" i="87"/>
  <c r="AY191" i="87"/>
  <c r="AY1642" i="87"/>
  <c r="AY1506" i="87"/>
  <c r="AY794" i="87"/>
  <c r="AY786" i="87"/>
  <c r="AY778" i="87"/>
  <c r="AY298" i="87"/>
  <c r="AY274" i="87"/>
  <c r="AY266" i="87"/>
  <c r="AY242" i="87"/>
  <c r="AY194" i="87"/>
  <c r="AY186" i="87"/>
  <c r="AY183" i="87"/>
  <c r="AY159" i="87"/>
  <c r="AY1713" i="87"/>
  <c r="AY1641" i="87"/>
  <c r="AY473" i="87"/>
  <c r="AY281" i="87"/>
  <c r="AY273" i="87"/>
  <c r="AY209" i="87"/>
  <c r="AY153" i="87"/>
  <c r="AH4" i="85"/>
  <c r="W4" i="88" s="1"/>
  <c r="AH5" i="85"/>
  <c r="W5" i="88" s="1"/>
  <c r="AH16" i="85"/>
  <c r="W16" i="88" s="1"/>
  <c r="AH35" i="85"/>
  <c r="W35" i="88" s="1"/>
  <c r="AH46" i="85"/>
  <c r="W46" i="88" s="1"/>
  <c r="AH30" i="85"/>
  <c r="W30" i="88" s="1"/>
  <c r="AH14" i="85"/>
  <c r="W14" i="88" s="1"/>
  <c r="AH44" i="85"/>
  <c r="W44" i="88" s="1"/>
  <c r="AH28" i="85"/>
  <c r="W28" i="88" s="1"/>
  <c r="AH12" i="85"/>
  <c r="W12" i="88" s="1"/>
  <c r="AH31" i="85"/>
  <c r="W31" i="88" s="1"/>
  <c r="AH15" i="85"/>
  <c r="W15" i="88" s="1"/>
  <c r="AH42" i="85"/>
  <c r="W42" i="88" s="1"/>
  <c r="AH26" i="85"/>
  <c r="W26" i="88" s="1"/>
  <c r="AH29" i="85"/>
  <c r="W29" i="88" s="1"/>
  <c r="AH40" i="85"/>
  <c r="W40" i="88" s="1"/>
  <c r="AH24" i="85"/>
  <c r="W24" i="88" s="1"/>
  <c r="AH8" i="85"/>
  <c r="W8" i="88" s="1"/>
  <c r="AH27" i="85"/>
  <c r="W27" i="88" s="1"/>
  <c r="AH11" i="85"/>
  <c r="W11" i="88" s="1"/>
  <c r="AY1314" i="87" l="1"/>
  <c r="AY1586" i="87"/>
  <c r="AY1309" i="87"/>
  <c r="AY1155" i="87"/>
  <c r="AY613" i="87"/>
  <c r="AY1226" i="87"/>
  <c r="AY1348" i="87"/>
  <c r="AY1540" i="87"/>
  <c r="AY1165" i="87"/>
  <c r="AY1357" i="87"/>
  <c r="AY1516" i="87"/>
  <c r="AY1589" i="87"/>
  <c r="AY92" i="87"/>
  <c r="AY727" i="87"/>
  <c r="AY1399" i="87"/>
  <c r="AY527" i="87"/>
  <c r="AY312" i="87"/>
  <c r="AY1402" i="87"/>
  <c r="AY817" i="87"/>
  <c r="AY861" i="87"/>
  <c r="AY989" i="87"/>
  <c r="AY347" i="87"/>
  <c r="AY1050" i="87"/>
  <c r="AY372" i="87"/>
  <c r="AY809" i="87"/>
  <c r="AY107" i="87"/>
  <c r="AY49" i="87"/>
  <c r="AY545" i="87"/>
  <c r="AY1378" i="87"/>
  <c r="AY987" i="87"/>
  <c r="AY85" i="87"/>
  <c r="AY1648" i="87"/>
  <c r="AY1134" i="87"/>
  <c r="AY1168" i="87"/>
  <c r="AY504" i="87"/>
  <c r="AY1345" i="87"/>
  <c r="AY1146" i="87"/>
  <c r="AO631" i="14"/>
  <c r="AY1061" i="87"/>
  <c r="AY1773" i="87"/>
  <c r="AY1194" i="87"/>
  <c r="AY1162" i="87"/>
  <c r="AY634" i="87"/>
  <c r="AY1681" i="87"/>
  <c r="AY596" i="87"/>
  <c r="AY652" i="87"/>
  <c r="AY1521" i="87"/>
  <c r="AY482" i="87"/>
  <c r="AY644" i="87"/>
  <c r="AY603" i="87"/>
  <c r="AY1091" i="87"/>
  <c r="AY1221" i="87"/>
  <c r="AY283" i="87"/>
  <c r="AY1532" i="87"/>
  <c r="AY610" i="87"/>
  <c r="AY1779" i="87"/>
  <c r="AY900" i="87"/>
  <c r="AY1237" i="87"/>
  <c r="AY1163" i="87"/>
  <c r="AY618" i="87"/>
  <c r="AY964" i="87"/>
  <c r="AY1601" i="87"/>
  <c r="AY737" i="87"/>
  <c r="AY865" i="87"/>
  <c r="AY1570" i="87"/>
  <c r="AY1755" i="87"/>
  <c r="AY474" i="87"/>
  <c r="AY1301" i="87"/>
  <c r="AY1009" i="87"/>
  <c r="AY819" i="87"/>
  <c r="AY724" i="87"/>
  <c r="AY586" i="87"/>
  <c r="AY745" i="87"/>
  <c r="AY1745" i="87"/>
  <c r="AH10" i="85"/>
  <c r="W10" i="88" s="1"/>
  <c r="AH23" i="85"/>
  <c r="W23" i="88" s="1"/>
  <c r="AY687" i="87"/>
  <c r="AY1108" i="87"/>
  <c r="AY1010" i="87"/>
  <c r="AY1172" i="87"/>
  <c r="AY873" i="87"/>
  <c r="AY452" i="87"/>
  <c r="AY1477" i="87"/>
  <c r="AY1762" i="87"/>
  <c r="AY1722" i="87"/>
  <c r="AY1210" i="87"/>
  <c r="AY10" i="87"/>
  <c r="AY602" i="87"/>
  <c r="AY692" i="87"/>
  <c r="AY1394" i="87"/>
  <c r="AY874" i="87"/>
  <c r="AY803" i="87"/>
  <c r="AY1045" i="87"/>
  <c r="AY1577" i="87"/>
  <c r="AY1548" i="87"/>
  <c r="AY401" i="87"/>
  <c r="AY1362" i="87"/>
  <c r="AY234" i="87"/>
  <c r="AY1281" i="87"/>
  <c r="AY1465" i="87"/>
  <c r="AY802" i="87"/>
  <c r="AY297" i="87"/>
  <c r="AY931" i="87"/>
  <c r="AY529" i="87"/>
  <c r="AY1612" i="87"/>
  <c r="AY1173" i="87"/>
  <c r="AY1387" i="87"/>
  <c r="AY329" i="87"/>
  <c r="AY1202" i="87"/>
  <c r="AY1025" i="87"/>
  <c r="AY1154" i="87"/>
  <c r="AY979" i="87"/>
  <c r="AY541" i="87"/>
  <c r="AY897" i="87"/>
  <c r="AY1369" i="87"/>
  <c r="AY1228" i="87"/>
  <c r="AY1365" i="87"/>
  <c r="AY721" i="87"/>
  <c r="AY867" i="87"/>
  <c r="AY1036" i="87"/>
  <c r="AY1553" i="87"/>
  <c r="AY447" i="87"/>
  <c r="AY699" i="87"/>
  <c r="AY1125" i="87"/>
  <c r="AY574" i="87"/>
  <c r="AY953" i="87"/>
  <c r="AY369" i="87"/>
  <c r="AY1714" i="87"/>
  <c r="AY1676" i="87"/>
  <c r="AY1148" i="87"/>
  <c r="AY1176" i="87"/>
  <c r="AY562" i="87"/>
  <c r="AY788" i="87"/>
  <c r="AY886" i="87"/>
  <c r="AY470" i="87"/>
  <c r="AY201" i="87"/>
  <c r="AY561" i="87"/>
  <c r="AY635" i="87"/>
  <c r="AY1244" i="87"/>
  <c r="AY1678" i="87"/>
  <c r="AY826" i="87"/>
  <c r="AY628" i="87"/>
  <c r="AY156" i="87"/>
  <c r="AY1764" i="87"/>
  <c r="AY683" i="87"/>
  <c r="AY1171" i="87"/>
  <c r="AY501" i="87"/>
  <c r="AY1626" i="87"/>
  <c r="AY1236" i="87"/>
  <c r="AY844" i="87"/>
  <c r="AY690" i="87"/>
  <c r="AY1043" i="87"/>
  <c r="AY1585" i="87"/>
  <c r="AY693" i="87"/>
  <c r="AY948" i="87"/>
  <c r="AY346" i="87"/>
  <c r="AY331" i="87"/>
  <c r="AY484" i="87"/>
  <c r="AY1196" i="87"/>
  <c r="AY444" i="87"/>
  <c r="AY1234" i="87"/>
  <c r="AY451" i="87"/>
  <c r="AY1200" i="87"/>
  <c r="AY333" i="87"/>
  <c r="AY681" i="87"/>
  <c r="AY450" i="87"/>
  <c r="AY1768" i="87"/>
  <c r="AY824" i="87"/>
  <c r="AY392" i="87"/>
  <c r="AY940" i="87"/>
  <c r="AY267" i="87"/>
  <c r="AY970" i="87"/>
  <c r="AY1005" i="87"/>
  <c r="AY1766" i="87"/>
  <c r="AY1408" i="87"/>
  <c r="AY95" i="87"/>
  <c r="AY338" i="87"/>
  <c r="AY806" i="87"/>
  <c r="AY620" i="87"/>
  <c r="AY1619" i="87"/>
  <c r="AY1756" i="87"/>
  <c r="AY1522" i="87"/>
  <c r="AY1195" i="87"/>
  <c r="AY1044" i="87"/>
  <c r="AY1284" i="87"/>
  <c r="AY636" i="87"/>
  <c r="AY764" i="87"/>
  <c r="AY1610" i="87"/>
  <c r="AY1411" i="87"/>
  <c r="AY1539" i="87"/>
  <c r="AY1092" i="87"/>
  <c r="AY1549" i="87"/>
  <c r="AY1363" i="87"/>
  <c r="AY271" i="87"/>
  <c r="AY277" i="87"/>
  <c r="AY1356" i="87"/>
  <c r="AY289" i="87"/>
  <c r="AY795" i="87"/>
  <c r="AY1292" i="87"/>
  <c r="AY1490" i="87"/>
  <c r="AY1012" i="87"/>
  <c r="AY109" i="87"/>
  <c r="AY598" i="87"/>
  <c r="AY1459" i="87"/>
  <c r="AY1582" i="87"/>
  <c r="AY934" i="87"/>
  <c r="AY632" i="87"/>
  <c r="AY214" i="87"/>
  <c r="AY1379" i="87"/>
  <c r="AY582" i="87"/>
  <c r="AY1397" i="87"/>
  <c r="AY600" i="87"/>
  <c r="AY1213" i="87"/>
  <c r="AY1424" i="87"/>
  <c r="AY237" i="87"/>
  <c r="AY955" i="87"/>
  <c r="AY1533" i="87"/>
  <c r="AY1740" i="87"/>
  <c r="AY1693" i="87"/>
  <c r="AY363" i="87"/>
  <c r="AY554" i="87"/>
  <c r="AY785" i="87"/>
  <c r="AY1106" i="87"/>
  <c r="AY1675" i="87"/>
  <c r="AY1018" i="87"/>
  <c r="AY249" i="87"/>
  <c r="AY442" i="87"/>
  <c r="AY762" i="87"/>
  <c r="AY609" i="87"/>
  <c r="AY673" i="87"/>
  <c r="AY1115" i="87"/>
  <c r="AY1209" i="87"/>
  <c r="AY1123" i="87"/>
  <c r="AY738" i="87"/>
  <c r="AY485" i="87"/>
  <c r="AY649" i="87"/>
  <c r="AY1731" i="87"/>
  <c r="AY1220" i="87"/>
  <c r="AY1694" i="87"/>
  <c r="AY612" i="87"/>
  <c r="AY1692" i="87"/>
  <c r="AY539" i="87"/>
  <c r="AY1783" i="87"/>
  <c r="AY1056" i="87"/>
  <c r="AY252" i="87"/>
  <c r="AY715" i="87"/>
  <c r="AY335" i="87"/>
  <c r="AY72" i="87"/>
  <c r="AY936" i="87"/>
  <c r="AY1255" i="87"/>
  <c r="AY1060" i="87"/>
  <c r="AY694" i="87"/>
  <c r="AY1082" i="87"/>
  <c r="AY1047" i="87"/>
  <c r="AY1197" i="87"/>
  <c r="AY1118" i="87"/>
  <c r="AY658" i="87"/>
  <c r="AY1538" i="87"/>
  <c r="AY1361" i="87"/>
  <c r="AO247" i="14"/>
  <c r="AH3" i="85"/>
  <c r="W3" i="88" s="1"/>
  <c r="AH13" i="85"/>
  <c r="W13" i="88" s="1"/>
  <c r="AH19" i="85"/>
  <c r="W19" i="88" s="1"/>
  <c r="AY493" i="87"/>
  <c r="AY1462" i="87"/>
  <c r="AY1290" i="87"/>
  <c r="AY233" i="87"/>
  <c r="AY659" i="87"/>
  <c r="AY1569" i="87"/>
  <c r="AY1669" i="87"/>
  <c r="AY943" i="87"/>
  <c r="AY226" i="87"/>
  <c r="AY674" i="87"/>
  <c r="AY106" i="87"/>
  <c r="AY1377" i="87"/>
  <c r="AY1741" i="87"/>
  <c r="AY579" i="87"/>
  <c r="AY223" i="87"/>
  <c r="AH36" i="85"/>
  <c r="W36" i="88" s="1"/>
  <c r="AY1225" i="87"/>
  <c r="AO1514" i="14"/>
  <c r="AY1560" i="87"/>
  <c r="AY306" i="87"/>
  <c r="AO1194" i="14"/>
  <c r="AY557" i="87"/>
  <c r="AY631" i="87"/>
  <c r="AY404" i="87"/>
  <c r="AY1153" i="87"/>
  <c r="AY666" i="87"/>
  <c r="AY1084" i="87"/>
  <c r="AY605" i="87"/>
  <c r="AY1157" i="87"/>
  <c r="AY403" i="87"/>
  <c r="AY1485" i="87"/>
  <c r="AY828" i="87"/>
  <c r="AH17" i="85"/>
  <c r="W17" i="88" s="1"/>
  <c r="AY1249" i="87"/>
  <c r="AY921" i="87"/>
  <c r="AY1033" i="87"/>
  <c r="AY1097" i="87"/>
  <c r="AY1434" i="87"/>
  <c r="AY1689" i="87"/>
  <c r="AY391" i="87"/>
  <c r="AY669" i="87"/>
  <c r="AY733" i="87"/>
  <c r="AY330" i="87"/>
  <c r="AY155" i="87"/>
  <c r="AY116" i="87"/>
  <c r="AY69" i="87"/>
  <c r="AY81" i="87"/>
  <c r="AY217" i="87"/>
  <c r="AY410" i="87"/>
  <c r="AY730" i="87"/>
  <c r="AY986" i="87"/>
  <c r="AY436" i="87"/>
  <c r="AY500" i="87"/>
  <c r="AY564" i="87"/>
  <c r="AY820" i="87"/>
  <c r="AY833" i="87"/>
  <c r="AY961" i="87"/>
  <c r="AY1218" i="87"/>
  <c r="AY1531" i="87"/>
  <c r="AY1595" i="87"/>
  <c r="AY1020" i="87"/>
  <c r="AY1276" i="87"/>
  <c r="AY1241" i="87"/>
  <c r="AY1305" i="87"/>
  <c r="AY1561" i="87"/>
  <c r="AY1625" i="87"/>
  <c r="AY1435" i="87"/>
  <c r="AY682" i="87"/>
  <c r="AY621" i="87"/>
  <c r="AY685" i="87"/>
  <c r="AY749" i="87"/>
  <c r="AY877" i="87"/>
  <c r="AY1546" i="87"/>
  <c r="AY1375" i="87"/>
  <c r="AY1166" i="87"/>
  <c r="AY626" i="87"/>
  <c r="AY373" i="87"/>
  <c r="AY567" i="87"/>
  <c r="AY3" i="87"/>
  <c r="AY195" i="87"/>
  <c r="AY84" i="87"/>
  <c r="AY220" i="87"/>
  <c r="AY284" i="87"/>
  <c r="AY532" i="87"/>
  <c r="AY660" i="87"/>
  <c r="AY1437" i="87"/>
  <c r="AY1425" i="87"/>
  <c r="AY250" i="87"/>
  <c r="AY815" i="87"/>
  <c r="AY1240" i="87"/>
  <c r="AY1617" i="87"/>
  <c r="AY766" i="87"/>
  <c r="AY1652" i="87"/>
  <c r="AY1042" i="87"/>
  <c r="AY523" i="87"/>
  <c r="AY761" i="87"/>
  <c r="AY314" i="87"/>
  <c r="AY1705" i="87"/>
  <c r="AY1404" i="87"/>
  <c r="AY1041" i="87"/>
  <c r="AY1353" i="87"/>
  <c r="AY1761" i="87"/>
  <c r="AY97" i="87"/>
  <c r="AY841" i="87"/>
  <c r="AY1765" i="87"/>
  <c r="AY1449" i="87"/>
  <c r="AY1385" i="87"/>
  <c r="AY460" i="87"/>
  <c r="AY1629" i="87"/>
  <c r="AY1556" i="87"/>
  <c r="AY757" i="87"/>
  <c r="AY1074" i="87"/>
  <c r="AY565" i="87"/>
  <c r="AY1774" i="87"/>
  <c r="AY555" i="87"/>
  <c r="AY811" i="87"/>
  <c r="AY875" i="87"/>
  <c r="AY524" i="87"/>
  <c r="AY716" i="87"/>
  <c r="AY665" i="87"/>
  <c r="AY729" i="87"/>
  <c r="AY985" i="87"/>
  <c r="AY1242" i="87"/>
  <c r="AY1107" i="87"/>
  <c r="AY1299" i="87"/>
  <c r="AY1491" i="87"/>
  <c r="AY1555" i="87"/>
  <c r="AY1073" i="87"/>
  <c r="AY1201" i="87"/>
  <c r="AY1265" i="87"/>
  <c r="AY1457" i="87"/>
  <c r="AY714" i="87"/>
  <c r="AY1161" i="87"/>
  <c r="AY1729" i="87"/>
  <c r="AY433" i="87"/>
  <c r="AY268" i="87"/>
  <c r="AY332" i="87"/>
  <c r="AY1492" i="87"/>
  <c r="AY193" i="87"/>
  <c r="AY441" i="87"/>
  <c r="AY1285" i="87"/>
  <c r="AY1100" i="87"/>
  <c r="AY1065" i="87"/>
  <c r="AY1436" i="87"/>
  <c r="AY657" i="87"/>
  <c r="AY1386" i="87"/>
  <c r="AO330" i="14"/>
  <c r="AO40" i="14"/>
  <c r="AY1697" i="87"/>
  <c r="AO245" i="14"/>
  <c r="AY593" i="87"/>
  <c r="AY1596" i="87"/>
  <c r="AO1522" i="14"/>
  <c r="AY945" i="87"/>
  <c r="AY257" i="87"/>
  <c r="AY505" i="87"/>
  <c r="AY1602" i="87"/>
  <c r="AY1666" i="87"/>
  <c r="AY1211" i="87"/>
  <c r="AY1049" i="87"/>
  <c r="AY357" i="87"/>
  <c r="AY459" i="87"/>
  <c r="AY1289" i="87"/>
  <c r="AY1545" i="87"/>
  <c r="AO175" i="14"/>
  <c r="AY879" i="87"/>
  <c r="AO1546" i="14"/>
  <c r="AY503" i="87"/>
  <c r="AY842" i="87"/>
  <c r="AY949" i="87"/>
  <c r="AY1112" i="87"/>
  <c r="AO1138" i="14"/>
  <c r="AO1202" i="14"/>
  <c r="AO1722" i="14"/>
  <c r="AY1700" i="87"/>
  <c r="AY857" i="87"/>
  <c r="AY1690" i="87"/>
  <c r="AY1137" i="87"/>
  <c r="AO1242" i="14"/>
  <c r="AO1586" i="14"/>
  <c r="AY129" i="87"/>
  <c r="AY629" i="87"/>
  <c r="AY1117" i="87"/>
  <c r="AY101" i="87"/>
  <c r="BA4" i="87" s="1"/>
  <c r="BC7" i="87" s="1"/>
  <c r="AY1245" i="87"/>
  <c r="AY1233" i="87"/>
  <c r="AY98" i="87"/>
  <c r="AY625" i="87"/>
  <c r="AY754" i="87"/>
  <c r="AY1003" i="87"/>
  <c r="AO1130" i="14"/>
  <c r="AY1297" i="87"/>
  <c r="AO7" i="14"/>
  <c r="AO135" i="14"/>
  <c r="AO199" i="14"/>
  <c r="AO922" i="14"/>
  <c r="AO986" i="14"/>
  <c r="AO1050" i="14"/>
  <c r="AO1114" i="14"/>
  <c r="AO1178" i="14"/>
  <c r="AO1370" i="14"/>
  <c r="AO19" i="14"/>
  <c r="AO13" i="14"/>
  <c r="AO77" i="14"/>
  <c r="AO205" i="14"/>
  <c r="AO303" i="14"/>
  <c r="AO367" i="14"/>
  <c r="AO431" i="14"/>
  <c r="AO9" i="14"/>
  <c r="AO15" i="14"/>
  <c r="AO143" i="14"/>
  <c r="AO207" i="14"/>
  <c r="AO1018" i="14"/>
  <c r="AO1338" i="14"/>
  <c r="AO20" i="14"/>
  <c r="AO173" i="14"/>
  <c r="AO335" i="14"/>
  <c r="AO399" i="14"/>
  <c r="AO463" i="14"/>
  <c r="AO24" i="14"/>
  <c r="AO239" i="14"/>
  <c r="AO1289" i="14"/>
  <c r="AO1218" i="14"/>
  <c r="AY1613" i="87"/>
  <c r="AO202" i="14"/>
  <c r="AO479" i="14"/>
  <c r="AO522" i="14"/>
  <c r="AO970" i="14"/>
  <c r="AO415" i="14"/>
  <c r="AY1507" i="87"/>
  <c r="AY342" i="87"/>
  <c r="AY140" i="87"/>
  <c r="AY409" i="87"/>
  <c r="AO722" i="14"/>
  <c r="AO786" i="14"/>
  <c r="AO263" i="14"/>
  <c r="AO559" i="14"/>
  <c r="AY577" i="87"/>
  <c r="AY58" i="87"/>
  <c r="AY1116" i="87"/>
  <c r="AY1628" i="87"/>
  <c r="AY1650" i="87"/>
  <c r="AY1013" i="87"/>
  <c r="AO978" i="14"/>
  <c r="AO133" i="14"/>
  <c r="AO197" i="14"/>
  <c r="AY1113" i="87"/>
  <c r="AY1721" i="87"/>
  <c r="AH18" i="85"/>
  <c r="W18" i="88" s="1"/>
  <c r="AO1506" i="14"/>
  <c r="AY1169" i="87"/>
  <c r="AO1090" i="14"/>
  <c r="AO1474" i="14"/>
  <c r="AO1538" i="14"/>
  <c r="AY1083" i="87"/>
  <c r="AY449" i="87"/>
  <c r="AO714" i="14"/>
  <c r="AO607" i="14"/>
  <c r="AY67" i="87"/>
  <c r="AO1354" i="14"/>
  <c r="AY111" i="87"/>
  <c r="AO10" i="14"/>
  <c r="AY1683" i="87"/>
  <c r="AO1573" i="14"/>
  <c r="AO1662" i="14"/>
  <c r="AO1705" i="14"/>
  <c r="AO591" i="14"/>
  <c r="AO586" i="14"/>
  <c r="AY1046" i="87"/>
  <c r="AY947" i="87"/>
  <c r="AO670" i="14"/>
  <c r="AY601" i="87"/>
  <c r="AO1626" i="14"/>
  <c r="AY1730" i="87"/>
  <c r="AY1258" i="87"/>
  <c r="AY1701" i="87"/>
  <c r="AO191" i="14"/>
  <c r="AO914" i="14"/>
  <c r="AO1106" i="14"/>
  <c r="AO1170" i="14"/>
  <c r="AO1362" i="14"/>
  <c r="AO1426" i="14"/>
  <c r="AO11" i="14"/>
  <c r="AO5" i="14"/>
  <c r="AO69" i="14"/>
  <c r="AO359" i="14"/>
  <c r="AO423" i="14"/>
  <c r="AO487" i="14"/>
  <c r="AO480" i="14"/>
  <c r="AO989" i="14"/>
  <c r="AO602" i="14"/>
  <c r="AO666" i="14"/>
  <c r="AO730" i="14"/>
  <c r="AO794" i="14"/>
  <c r="AO1690" i="14"/>
  <c r="AO1308" i="14"/>
  <c r="AO215" i="14"/>
  <c r="AO1066" i="14"/>
  <c r="AO1322" i="14"/>
  <c r="AO1074" i="14"/>
  <c r="AO519" i="14"/>
  <c r="AO634" i="14"/>
  <c r="AO698" i="14"/>
  <c r="AO762" i="14"/>
  <c r="AO826" i="14"/>
  <c r="AO1082" i="14"/>
  <c r="AO1402" i="14"/>
  <c r="AO1530" i="14"/>
  <c r="AO791" i="14"/>
  <c r="AO578" i="14"/>
  <c r="AO642" i="14"/>
  <c r="AO706" i="14"/>
  <c r="AO770" i="14"/>
  <c r="AO1730" i="14"/>
  <c r="AO599" i="14"/>
  <c r="AY1624" i="87"/>
  <c r="AY1308" i="87"/>
  <c r="AY1614" i="87"/>
  <c r="AO1418" i="14"/>
  <c r="AO18" i="14"/>
  <c r="AO82" i="14"/>
  <c r="AO146" i="14"/>
  <c r="AO274" i="14"/>
  <c r="AO338" i="14"/>
  <c r="AO402" i="14"/>
  <c r="AO466" i="14"/>
  <c r="AO530" i="14"/>
  <c r="AO411" i="14"/>
  <c r="AO1490" i="14"/>
  <c r="AO1554" i="14"/>
  <c r="AO757" i="14"/>
  <c r="AO1270" i="14"/>
  <c r="AO1634" i="14"/>
  <c r="AO1698" i="14"/>
  <c r="AY377" i="87"/>
  <c r="AO618" i="14"/>
  <c r="AO682" i="14"/>
  <c r="AO746" i="14"/>
  <c r="AO810" i="14"/>
  <c r="AO1258" i="14"/>
  <c r="AY569" i="87"/>
  <c r="AO242" i="14"/>
  <c r="AO1330" i="14"/>
  <c r="AY361" i="87"/>
  <c r="AY1737" i="87"/>
  <c r="AO1602" i="14"/>
  <c r="AO1666" i="14"/>
  <c r="AO1438" i="14"/>
  <c r="AO36" i="14"/>
  <c r="AO351" i="14"/>
  <c r="AO1034" i="14"/>
  <c r="AO189" i="14"/>
  <c r="AY434" i="87"/>
  <c r="AY1052" i="87"/>
  <c r="AY1130" i="87"/>
  <c r="AY1567" i="87"/>
  <c r="AO1674" i="14"/>
  <c r="AO1377" i="14"/>
  <c r="AO850" i="14"/>
  <c r="AO551" i="14"/>
  <c r="AO26" i="14"/>
  <c r="AO154" i="14"/>
  <c r="AO218" i="14"/>
  <c r="AO282" i="14"/>
  <c r="AO346" i="14"/>
  <c r="AO410" i="14"/>
  <c r="AO474" i="14"/>
  <c r="AO538" i="14"/>
  <c r="AO912" i="14"/>
  <c r="AO610" i="14"/>
  <c r="AO674" i="14"/>
  <c r="AO738" i="14"/>
  <c r="AO802" i="14"/>
  <c r="AO930" i="14"/>
  <c r="AO994" i="14"/>
  <c r="AO1058" i="14"/>
  <c r="AO1122" i="14"/>
  <c r="AO1186" i="14"/>
  <c r="AO1250" i="14"/>
  <c r="AO1378" i="14"/>
  <c r="AO1442" i="14"/>
  <c r="AO27" i="14"/>
  <c r="AO21" i="14"/>
  <c r="AO85" i="14"/>
  <c r="AO311" i="14"/>
  <c r="AO439" i="14"/>
  <c r="AO17" i="14"/>
  <c r="AY1186" i="87"/>
  <c r="AO14" i="14"/>
  <c r="AO990" i="14"/>
  <c r="AO1636" i="14"/>
  <c r="AO1642" i="14"/>
  <c r="AO1706" i="14"/>
  <c r="AO575" i="14"/>
  <c r="AO1532" i="14"/>
  <c r="AO1714" i="14"/>
  <c r="AO583" i="14"/>
  <c r="AO184" i="14"/>
  <c r="AO186" i="14"/>
  <c r="AO314" i="14"/>
  <c r="AO378" i="14"/>
  <c r="AO442" i="14"/>
  <c r="AO30" i="14"/>
  <c r="AO1118" i="14"/>
  <c r="AO237" i="14"/>
  <c r="AO515" i="14"/>
  <c r="AO194" i="14"/>
  <c r="AO322" i="14"/>
  <c r="AO386" i="14"/>
  <c r="AO450" i="14"/>
  <c r="AO514" i="14"/>
  <c r="AO898" i="14"/>
  <c r="AO38" i="14"/>
  <c r="AH41" i="85"/>
  <c r="W41" i="88" s="1"/>
  <c r="S41" i="88"/>
  <c r="AO962" i="14"/>
  <c r="AO1026" i="14"/>
  <c r="AO1154" i="14"/>
  <c r="AO1410" i="14"/>
  <c r="AO28" i="14"/>
  <c r="AO181" i="14"/>
  <c r="AO407" i="14"/>
  <c r="AO471" i="14"/>
  <c r="AO32" i="14"/>
  <c r="AY1177" i="87"/>
  <c r="AO1226" i="14"/>
  <c r="AO1482" i="14"/>
  <c r="AY370" i="87"/>
  <c r="AY1493" i="87"/>
  <c r="AO778" i="14"/>
  <c r="AY348" i="87"/>
  <c r="AY1011" i="87"/>
  <c r="AO224" i="14"/>
  <c r="AY988" i="87"/>
  <c r="AO266" i="14"/>
  <c r="AY1785" i="87"/>
  <c r="AO458" i="14"/>
  <c r="AO317" i="14"/>
  <c r="AO1162" i="14"/>
  <c r="AO394" i="14"/>
  <c r="AO292" i="14"/>
  <c r="AO255" i="14"/>
  <c r="AO1240" i="14"/>
  <c r="AO1358" i="14"/>
  <c r="AO623" i="14"/>
  <c r="AO213" i="14"/>
  <c r="AO42" i="14"/>
  <c r="AO170" i="14"/>
  <c r="AO298" i="14"/>
  <c r="AO362" i="14"/>
  <c r="AO426" i="14"/>
  <c r="AO490" i="14"/>
  <c r="AO554" i="14"/>
  <c r="AO23" i="14"/>
  <c r="AO151" i="14"/>
  <c r="AO279" i="14"/>
  <c r="AO938" i="14"/>
  <c r="AO1002" i="14"/>
  <c r="AO35" i="14"/>
  <c r="AO29" i="14"/>
  <c r="AO93" i="14"/>
  <c r="AO221" i="14"/>
  <c r="AO319" i="14"/>
  <c r="AO447" i="14"/>
  <c r="AO511" i="14"/>
  <c r="AO8" i="14"/>
  <c r="AO25" i="14"/>
  <c r="AO1552" i="14"/>
  <c r="AO1650" i="14"/>
  <c r="AO257" i="14"/>
  <c r="AO1091" i="14"/>
  <c r="AO527" i="14"/>
  <c r="AH47" i="85"/>
  <c r="W47" i="88" s="1"/>
  <c r="AY1489" i="87"/>
  <c r="AO1072" i="14"/>
  <c r="AO34" i="14"/>
  <c r="AO98" i="14"/>
  <c r="AO290" i="14"/>
  <c r="AO354" i="14"/>
  <c r="AO418" i="14"/>
  <c r="AO482" i="14"/>
  <c r="AO546" i="14"/>
  <c r="AO567" i="14"/>
  <c r="AY753" i="87"/>
  <c r="AO874" i="14"/>
  <c r="AO1578" i="14"/>
  <c r="AO626" i="14"/>
  <c r="AO818" i="14"/>
  <c r="AO352" i="14"/>
  <c r="AO946" i="14"/>
  <c r="AO1010" i="14"/>
  <c r="AO12" i="14"/>
  <c r="AO37" i="14"/>
  <c r="AO165" i="14"/>
  <c r="AO327" i="14"/>
  <c r="AO391" i="14"/>
  <c r="AO455" i="14"/>
  <c r="AO16" i="14"/>
  <c r="AO33" i="14"/>
  <c r="AO39" i="14"/>
  <c r="AO167" i="14"/>
  <c r="AO295" i="14"/>
  <c r="AO1274" i="14"/>
  <c r="AY1481" i="87"/>
  <c r="AO258" i="14"/>
  <c r="AO1346" i="14"/>
  <c r="AO1290" i="14"/>
  <c r="AY1007" i="87"/>
  <c r="AO543" i="14"/>
  <c r="AY1119" i="87"/>
  <c r="AO1269" i="14"/>
  <c r="AH39" i="85"/>
  <c r="W39" i="88" s="1"/>
  <c r="S39" i="88"/>
  <c r="AY105" i="87"/>
  <c r="AY305" i="87"/>
  <c r="AO1098" i="14"/>
  <c r="AO632" i="14"/>
  <c r="AO650" i="14"/>
  <c r="AO842" i="14"/>
  <c r="AO772" i="14"/>
  <c r="AO615" i="14"/>
  <c r="AO1043" i="14"/>
  <c r="AO862" i="14"/>
  <c r="AO1434" i="14"/>
  <c r="AO1498" i="14"/>
  <c r="AO1562" i="14"/>
  <c r="AO866" i="14"/>
  <c r="AO6" i="14"/>
  <c r="AO926" i="14"/>
  <c r="AO234" i="14"/>
  <c r="AO50" i="14"/>
  <c r="AO370" i="14"/>
  <c r="AO434" i="14"/>
  <c r="AO498" i="14"/>
  <c r="AO562" i="14"/>
  <c r="AO22" i="14"/>
  <c r="AO1054" i="14"/>
  <c r="AO159" i="14"/>
  <c r="AO287" i="14"/>
  <c r="AO1394" i="14"/>
  <c r="AY1129" i="87"/>
  <c r="AO1658" i="14"/>
  <c r="AO535" i="14"/>
  <c r="AY1230" i="87"/>
  <c r="AY1183" i="87"/>
  <c r="AY1311" i="87"/>
  <c r="AO594" i="14"/>
  <c r="AO658" i="14"/>
  <c r="AO694" i="14"/>
  <c r="AO734" i="14"/>
  <c r="AO1618" i="14"/>
  <c r="AO1401" i="14"/>
  <c r="AO1117" i="14"/>
  <c r="AO226" i="14"/>
  <c r="AO1160" i="14"/>
  <c r="AO1314" i="14"/>
  <c r="AO1472" i="14"/>
  <c r="AO229" i="14"/>
  <c r="AY1330" i="87"/>
  <c r="AO231" i="14"/>
  <c r="AO1201" i="14"/>
  <c r="AO954" i="14"/>
  <c r="AO1146" i="14"/>
  <c r="AO1210" i="14"/>
  <c r="AO1466" i="14"/>
  <c r="AY1313" i="87"/>
  <c r="AH45" i="85"/>
  <c r="W45" i="88" s="1"/>
  <c r="AH49" i="85"/>
  <c r="W49" i="88" s="1"/>
  <c r="AH9" i="85"/>
  <c r="W9" i="88" s="1"/>
  <c r="S9" i="88"/>
  <c r="AY641" i="87"/>
  <c r="BC22" i="87"/>
  <c r="BC5" i="87"/>
  <c r="BC3" i="87"/>
  <c r="BC24" i="87"/>
  <c r="BH22" i="87"/>
  <c r="BD21" i="87"/>
  <c r="BC18" i="87"/>
  <c r="BG20" i="87"/>
  <c r="BE23" i="87"/>
  <c r="BC17" i="87"/>
  <c r="BH5" i="87"/>
  <c r="BH19" i="87"/>
  <c r="BF22" i="87"/>
  <c r="BG21" i="87"/>
  <c r="BG18" i="87"/>
  <c r="BC20" i="87"/>
  <c r="BF23" i="87"/>
  <c r="BF17" i="87"/>
  <c r="BE19" i="87"/>
  <c r="BH3" i="87"/>
  <c r="BH24" i="87"/>
  <c r="BB22" i="87"/>
  <c r="BE21" i="87"/>
  <c r="BF5" i="87"/>
  <c r="BE18" i="87"/>
  <c r="BE20" i="87"/>
  <c r="BD23" i="87"/>
  <c r="BC19" i="87"/>
  <c r="BF21" i="87"/>
  <c r="BD20" i="87"/>
  <c r="BB23" i="87"/>
  <c r="BH17" i="87"/>
  <c r="BD19" i="87"/>
  <c r="BF18" i="87"/>
  <c r="BD24" i="87"/>
  <c r="BD3" i="87"/>
  <c r="BE5" i="87"/>
  <c r="BE22" i="87"/>
  <c r="BB18" i="87"/>
  <c r="BH23" i="87"/>
  <c r="BD17" i="87"/>
  <c r="BF19" i="87"/>
  <c r="BF24" i="87"/>
  <c r="BF3" i="87"/>
  <c r="BC21" i="87"/>
  <c r="BF20" i="87"/>
  <c r="BG23" i="87"/>
  <c r="BB17" i="87"/>
  <c r="BG24" i="87"/>
  <c r="BG3" i="87"/>
  <c r="BD22" i="87"/>
  <c r="BB21" i="87"/>
  <c r="BD5" i="87"/>
  <c r="BD18" i="87"/>
  <c r="BB5" i="87"/>
  <c r="BB20" i="87"/>
  <c r="BC23" i="87"/>
  <c r="BE17" i="87"/>
  <c r="BG19" i="87"/>
  <c r="BB24" i="87"/>
  <c r="BB3" i="87"/>
  <c r="BE24" i="87"/>
  <c r="BE3" i="87"/>
  <c r="BG22" i="87"/>
  <c r="BG5" i="87"/>
  <c r="BH21" i="87"/>
  <c r="BH18" i="87"/>
  <c r="BH20" i="87"/>
  <c r="BG17" i="87"/>
  <c r="BB19" i="87"/>
  <c r="AJ3" i="85"/>
  <c r="Y3" i="88" s="1"/>
  <c r="L43" i="9" s="1"/>
  <c r="AM7" i="85"/>
  <c r="O49" i="85"/>
  <c r="M49" i="85"/>
  <c r="L49" i="85"/>
  <c r="K49" i="85"/>
  <c r="J49" i="85"/>
  <c r="H49" i="85"/>
  <c r="G49" i="85"/>
  <c r="E49" i="85"/>
  <c r="D49" i="85"/>
  <c r="O48" i="85"/>
  <c r="M48" i="85"/>
  <c r="L48" i="85"/>
  <c r="K48" i="85"/>
  <c r="J48" i="85"/>
  <c r="H48" i="85"/>
  <c r="G48" i="85"/>
  <c r="E48" i="85"/>
  <c r="D48" i="85"/>
  <c r="O47" i="85"/>
  <c r="M47" i="85"/>
  <c r="L47" i="85"/>
  <c r="K47" i="85"/>
  <c r="J47" i="85"/>
  <c r="H47" i="85"/>
  <c r="G47" i="85"/>
  <c r="E47" i="85"/>
  <c r="D47" i="85"/>
  <c r="O46" i="85"/>
  <c r="M46" i="85"/>
  <c r="L46" i="85"/>
  <c r="K46" i="85"/>
  <c r="J46" i="85"/>
  <c r="H46" i="85"/>
  <c r="G46" i="85"/>
  <c r="E46" i="85"/>
  <c r="D46" i="85"/>
  <c r="O45" i="85"/>
  <c r="M45" i="85"/>
  <c r="L45" i="85"/>
  <c r="K45" i="85"/>
  <c r="J45" i="85"/>
  <c r="H45" i="85"/>
  <c r="G45" i="85"/>
  <c r="E45" i="85"/>
  <c r="D45" i="85"/>
  <c r="O44" i="85"/>
  <c r="M44" i="85"/>
  <c r="L44" i="85"/>
  <c r="K44" i="85"/>
  <c r="J44" i="85"/>
  <c r="H44" i="85"/>
  <c r="G44" i="85"/>
  <c r="E44" i="85"/>
  <c r="D44" i="85"/>
  <c r="O43" i="85"/>
  <c r="M43" i="85"/>
  <c r="L43" i="85"/>
  <c r="K43" i="85"/>
  <c r="J43" i="85"/>
  <c r="H43" i="85"/>
  <c r="G43" i="85"/>
  <c r="E43" i="85"/>
  <c r="D43" i="85"/>
  <c r="O42" i="85"/>
  <c r="M42" i="85"/>
  <c r="L42" i="85"/>
  <c r="K42" i="85"/>
  <c r="J42" i="85"/>
  <c r="H42" i="85"/>
  <c r="G42" i="85"/>
  <c r="E42" i="85"/>
  <c r="D42" i="85"/>
  <c r="O41" i="85"/>
  <c r="M41" i="85"/>
  <c r="L41" i="85"/>
  <c r="K41" i="85"/>
  <c r="J41" i="85"/>
  <c r="H41" i="85"/>
  <c r="G41" i="85"/>
  <c r="E41" i="85"/>
  <c r="D41" i="85"/>
  <c r="O40" i="85"/>
  <c r="M40" i="85"/>
  <c r="L40" i="85"/>
  <c r="K40" i="85"/>
  <c r="J40" i="85"/>
  <c r="H40" i="85"/>
  <c r="G40" i="85"/>
  <c r="E40" i="85"/>
  <c r="D40" i="85"/>
  <c r="O39" i="85"/>
  <c r="M39" i="85"/>
  <c r="L39" i="85"/>
  <c r="K39" i="85"/>
  <c r="J39" i="85"/>
  <c r="H39" i="85"/>
  <c r="G39" i="85"/>
  <c r="E39" i="85"/>
  <c r="D39" i="85"/>
  <c r="O38" i="85"/>
  <c r="M38" i="85"/>
  <c r="L38" i="85"/>
  <c r="K38" i="85"/>
  <c r="J38" i="85"/>
  <c r="H38" i="85"/>
  <c r="G38" i="85"/>
  <c r="E38" i="85"/>
  <c r="D38" i="85"/>
  <c r="O37" i="85"/>
  <c r="M37" i="85"/>
  <c r="L37" i="85"/>
  <c r="K37" i="85"/>
  <c r="J37" i="85"/>
  <c r="H37" i="85"/>
  <c r="G37" i="85"/>
  <c r="E37" i="85"/>
  <c r="D37" i="85"/>
  <c r="O36" i="85"/>
  <c r="M36" i="85"/>
  <c r="L36" i="85"/>
  <c r="K36" i="85"/>
  <c r="J36" i="85"/>
  <c r="H36" i="85"/>
  <c r="G36" i="85"/>
  <c r="E36" i="85"/>
  <c r="D36" i="85"/>
  <c r="O35" i="85"/>
  <c r="M35" i="85"/>
  <c r="L35" i="85"/>
  <c r="K35" i="85"/>
  <c r="J35" i="85"/>
  <c r="H35" i="85"/>
  <c r="G35" i="85"/>
  <c r="E35" i="85"/>
  <c r="D35" i="85"/>
  <c r="O34" i="85"/>
  <c r="M34" i="85"/>
  <c r="L34" i="85"/>
  <c r="K34" i="85"/>
  <c r="J34" i="85"/>
  <c r="H34" i="85"/>
  <c r="G34" i="85"/>
  <c r="E34" i="85"/>
  <c r="D34" i="85"/>
  <c r="O33" i="85"/>
  <c r="M33" i="85"/>
  <c r="L33" i="85"/>
  <c r="K33" i="85"/>
  <c r="J33" i="85"/>
  <c r="H33" i="85"/>
  <c r="G33" i="85"/>
  <c r="E33" i="85"/>
  <c r="D33" i="85"/>
  <c r="O32" i="85"/>
  <c r="M32" i="85"/>
  <c r="L32" i="85"/>
  <c r="K32" i="85"/>
  <c r="J32" i="85"/>
  <c r="H32" i="85"/>
  <c r="G32" i="85"/>
  <c r="E32" i="85"/>
  <c r="D32" i="85"/>
  <c r="O31" i="85"/>
  <c r="M31" i="85"/>
  <c r="L31" i="85"/>
  <c r="K31" i="85"/>
  <c r="J31" i="85"/>
  <c r="H31" i="85"/>
  <c r="G31" i="85"/>
  <c r="E31" i="85"/>
  <c r="D31" i="85"/>
  <c r="O30" i="85"/>
  <c r="M30" i="85"/>
  <c r="L30" i="85"/>
  <c r="K30" i="85"/>
  <c r="J30" i="85"/>
  <c r="H30" i="85"/>
  <c r="G30" i="85"/>
  <c r="E30" i="85"/>
  <c r="D30" i="85"/>
  <c r="O29" i="85"/>
  <c r="M29" i="85"/>
  <c r="L29" i="85"/>
  <c r="K29" i="85"/>
  <c r="J29" i="85"/>
  <c r="H29" i="85"/>
  <c r="G29" i="85"/>
  <c r="E29" i="85"/>
  <c r="D29" i="85"/>
  <c r="O28" i="85"/>
  <c r="M28" i="85"/>
  <c r="L28" i="85"/>
  <c r="K28" i="85"/>
  <c r="J28" i="85"/>
  <c r="H28" i="85"/>
  <c r="G28" i="85"/>
  <c r="E28" i="85"/>
  <c r="D28" i="85"/>
  <c r="O27" i="85"/>
  <c r="M27" i="85"/>
  <c r="L27" i="85"/>
  <c r="K27" i="85"/>
  <c r="J27" i="85"/>
  <c r="H27" i="85"/>
  <c r="G27" i="85"/>
  <c r="E27" i="85"/>
  <c r="D27" i="85"/>
  <c r="O26" i="85"/>
  <c r="M26" i="85"/>
  <c r="L26" i="85"/>
  <c r="K26" i="85"/>
  <c r="J26" i="85"/>
  <c r="H26" i="85"/>
  <c r="G26" i="85"/>
  <c r="E26" i="85"/>
  <c r="D26" i="85"/>
  <c r="O25" i="85"/>
  <c r="M25" i="85"/>
  <c r="L25" i="85"/>
  <c r="K25" i="85"/>
  <c r="J25" i="85"/>
  <c r="H25" i="85"/>
  <c r="G25" i="85"/>
  <c r="E25" i="85"/>
  <c r="D25" i="85"/>
  <c r="O24" i="85"/>
  <c r="M24" i="85"/>
  <c r="L24" i="85"/>
  <c r="K24" i="85"/>
  <c r="J24" i="85"/>
  <c r="H24" i="85"/>
  <c r="G24" i="85"/>
  <c r="E24" i="85"/>
  <c r="D24" i="85"/>
  <c r="O23" i="85"/>
  <c r="M23" i="85"/>
  <c r="L23" i="85"/>
  <c r="K23" i="85"/>
  <c r="J23" i="85"/>
  <c r="H23" i="85"/>
  <c r="G23" i="85"/>
  <c r="E23" i="85"/>
  <c r="D23" i="85"/>
  <c r="O22" i="85"/>
  <c r="M22" i="85"/>
  <c r="L22" i="85"/>
  <c r="K22" i="85"/>
  <c r="J22" i="85"/>
  <c r="H22" i="85"/>
  <c r="G22" i="85"/>
  <c r="E22" i="85"/>
  <c r="D22" i="85"/>
  <c r="O21" i="85"/>
  <c r="M21" i="85"/>
  <c r="L21" i="85"/>
  <c r="K21" i="85"/>
  <c r="J21" i="85"/>
  <c r="H21" i="85"/>
  <c r="G21" i="85"/>
  <c r="E21" i="85"/>
  <c r="D21" i="85"/>
  <c r="O20" i="85"/>
  <c r="M20" i="85"/>
  <c r="L20" i="85"/>
  <c r="K20" i="85"/>
  <c r="J20" i="85"/>
  <c r="H20" i="85"/>
  <c r="G20" i="85"/>
  <c r="E20" i="85"/>
  <c r="D20" i="85"/>
  <c r="O19" i="85"/>
  <c r="M19" i="85"/>
  <c r="L19" i="85"/>
  <c r="K19" i="85"/>
  <c r="J19" i="85"/>
  <c r="H19" i="85"/>
  <c r="G19" i="85"/>
  <c r="E19" i="85"/>
  <c r="D19" i="85"/>
  <c r="O18" i="85"/>
  <c r="M18" i="85"/>
  <c r="L18" i="85"/>
  <c r="K18" i="85"/>
  <c r="J18" i="85"/>
  <c r="H18" i="85"/>
  <c r="G18" i="85"/>
  <c r="E18" i="85"/>
  <c r="D18" i="85"/>
  <c r="O17" i="85"/>
  <c r="M17" i="85"/>
  <c r="L17" i="85"/>
  <c r="K17" i="85"/>
  <c r="J17" i="85"/>
  <c r="H17" i="85"/>
  <c r="G17" i="85"/>
  <c r="E17" i="85"/>
  <c r="D17" i="85"/>
  <c r="O16" i="85"/>
  <c r="M16" i="85"/>
  <c r="L16" i="85"/>
  <c r="K16" i="85"/>
  <c r="J16" i="85"/>
  <c r="H16" i="85"/>
  <c r="G16" i="85"/>
  <c r="E16" i="85"/>
  <c r="D16" i="85"/>
  <c r="O15" i="85"/>
  <c r="M15" i="85"/>
  <c r="L15" i="85"/>
  <c r="K15" i="85"/>
  <c r="J15" i="85"/>
  <c r="H15" i="85"/>
  <c r="G15" i="85"/>
  <c r="E15" i="85"/>
  <c r="D15" i="85"/>
  <c r="O14" i="85"/>
  <c r="M14" i="85"/>
  <c r="L14" i="85"/>
  <c r="K14" i="85"/>
  <c r="J14" i="85"/>
  <c r="H14" i="85"/>
  <c r="G14" i="85"/>
  <c r="E14" i="85"/>
  <c r="D14" i="85"/>
  <c r="O13" i="85"/>
  <c r="M13" i="85"/>
  <c r="L13" i="85"/>
  <c r="K13" i="85"/>
  <c r="J13" i="85"/>
  <c r="H13" i="85"/>
  <c r="G13" i="85"/>
  <c r="E13" i="85"/>
  <c r="D13" i="85"/>
  <c r="O12" i="85"/>
  <c r="M12" i="85"/>
  <c r="L12" i="85"/>
  <c r="K12" i="85"/>
  <c r="J12" i="85"/>
  <c r="H12" i="85"/>
  <c r="G12" i="85"/>
  <c r="E12" i="85"/>
  <c r="D12" i="85"/>
  <c r="O11" i="85"/>
  <c r="M11" i="85"/>
  <c r="L11" i="85"/>
  <c r="K11" i="85"/>
  <c r="J11" i="85"/>
  <c r="H11" i="85"/>
  <c r="G11" i="85"/>
  <c r="E11" i="85"/>
  <c r="D11" i="85"/>
  <c r="O10" i="85"/>
  <c r="M10" i="85"/>
  <c r="L10" i="85"/>
  <c r="K10" i="85"/>
  <c r="J10" i="85"/>
  <c r="H10" i="85"/>
  <c r="G10" i="85"/>
  <c r="E10" i="85"/>
  <c r="D10" i="85"/>
  <c r="O9" i="85"/>
  <c r="M9" i="85"/>
  <c r="L9" i="85"/>
  <c r="K9" i="85"/>
  <c r="J9" i="85"/>
  <c r="H9" i="85"/>
  <c r="G9" i="85"/>
  <c r="E9" i="85"/>
  <c r="D9" i="85"/>
  <c r="O8" i="85"/>
  <c r="M8" i="85"/>
  <c r="L8" i="85"/>
  <c r="K8" i="85"/>
  <c r="J8" i="85"/>
  <c r="H8" i="85"/>
  <c r="G8" i="85"/>
  <c r="E8" i="85"/>
  <c r="D8" i="85"/>
  <c r="O7" i="85"/>
  <c r="M7" i="85"/>
  <c r="L7" i="85"/>
  <c r="K7" i="85"/>
  <c r="J7" i="85"/>
  <c r="H7" i="85"/>
  <c r="G7" i="85"/>
  <c r="E7" i="85"/>
  <c r="D7" i="85"/>
  <c r="O6" i="85"/>
  <c r="M6" i="85"/>
  <c r="L6" i="85"/>
  <c r="K6" i="85"/>
  <c r="J6" i="85"/>
  <c r="H6" i="85"/>
  <c r="G6" i="85"/>
  <c r="E6" i="85"/>
  <c r="D6" i="85"/>
  <c r="O5" i="85"/>
  <c r="M5" i="85"/>
  <c r="L5" i="85"/>
  <c r="K5" i="85"/>
  <c r="J5" i="85"/>
  <c r="H5" i="85"/>
  <c r="G5" i="85"/>
  <c r="E5" i="85"/>
  <c r="D5" i="85"/>
  <c r="O4" i="85"/>
  <c r="M4" i="85"/>
  <c r="L4" i="85"/>
  <c r="K4" i="85"/>
  <c r="J4" i="85"/>
  <c r="H4" i="85"/>
  <c r="G4" i="85"/>
  <c r="E4" i="85"/>
  <c r="D4" i="85"/>
  <c r="O3" i="85"/>
  <c r="M3" i="85"/>
  <c r="L3" i="85"/>
  <c r="K3" i="85"/>
  <c r="J3" i="85"/>
  <c r="H3" i="85"/>
  <c r="G3" i="85"/>
  <c r="E3" i="85"/>
  <c r="D3" i="85"/>
  <c r="C49" i="85"/>
  <c r="C48" i="85"/>
  <c r="C47" i="85"/>
  <c r="C46" i="85"/>
  <c r="C45" i="85"/>
  <c r="C44" i="85"/>
  <c r="C43" i="85"/>
  <c r="C42" i="85"/>
  <c r="C41" i="85"/>
  <c r="C40" i="85"/>
  <c r="C39" i="85"/>
  <c r="C38" i="85"/>
  <c r="C37" i="85"/>
  <c r="C36" i="85"/>
  <c r="C35" i="85"/>
  <c r="C34" i="85"/>
  <c r="C33" i="85"/>
  <c r="C32" i="85"/>
  <c r="C31" i="85"/>
  <c r="C30" i="85"/>
  <c r="C29" i="85"/>
  <c r="C28" i="85"/>
  <c r="C27" i="85"/>
  <c r="C26" i="85"/>
  <c r="C25" i="85"/>
  <c r="C24" i="85"/>
  <c r="C23" i="85"/>
  <c r="C22" i="85"/>
  <c r="C21" i="85"/>
  <c r="C20" i="85"/>
  <c r="C19" i="85"/>
  <c r="C18" i="85"/>
  <c r="C17" i="85"/>
  <c r="C16" i="85"/>
  <c r="C15" i="85"/>
  <c r="C14" i="85"/>
  <c r="C13" i="85"/>
  <c r="C12" i="85"/>
  <c r="C11" i="85"/>
  <c r="C10" i="85"/>
  <c r="C9" i="85"/>
  <c r="C8" i="85"/>
  <c r="C7" i="85"/>
  <c r="C6" i="85"/>
  <c r="C5" i="85"/>
  <c r="C4" i="85"/>
  <c r="C3" i="85"/>
  <c r="BC4" i="87" l="1"/>
  <c r="BG4" i="87"/>
  <c r="BF4" i="87"/>
  <c r="BD4" i="87"/>
  <c r="BB4" i="87"/>
  <c r="BE4" i="87"/>
  <c r="BH4" i="87"/>
  <c r="AE17" i="88"/>
  <c r="AA20" i="88"/>
  <c r="AA17" i="88"/>
  <c r="AC17" i="88"/>
  <c r="AF18" i="88"/>
  <c r="Z18" i="88"/>
  <c r="AB18" i="88"/>
  <c r="AD18" i="88"/>
  <c r="Z20" i="88"/>
  <c r="AA19" i="88"/>
  <c r="AC19" i="88"/>
  <c r="AE19" i="88"/>
  <c r="AB20" i="88"/>
  <c r="AD20" i="88"/>
  <c r="AF20" i="88"/>
  <c r="Z17" i="88"/>
  <c r="AB17" i="88"/>
  <c r="AD17" i="88"/>
  <c r="AA18" i="88"/>
  <c r="AC18" i="88"/>
  <c r="AE18" i="88"/>
  <c r="AF17" i="88"/>
  <c r="AB19" i="88"/>
  <c r="AD19" i="88"/>
  <c r="AF19" i="88"/>
  <c r="Z19" i="88"/>
  <c r="AC20" i="88"/>
  <c r="AE20" i="88"/>
  <c r="AC3" i="88"/>
  <c r="AB3" i="88"/>
  <c r="AE3" i="88"/>
  <c r="AA3" i="88"/>
  <c r="Z3" i="88"/>
  <c r="AF3" i="88"/>
  <c r="AD3" i="88"/>
  <c r="Z7" i="88"/>
  <c r="BB8" i="87" a="1"/>
  <c r="AK7" i="85"/>
  <c r="AJ4" i="85"/>
  <c r="Y4" i="88" s="1"/>
  <c r="M43" i="9" s="1"/>
  <c r="BC8" i="87" l="1" a="1"/>
  <c r="BC8" i="87" s="1"/>
  <c r="Z8" i="88" a="1"/>
  <c r="Z8" i="88" s="1"/>
  <c r="BB8" i="87"/>
  <c r="AA4" i="88"/>
  <c r="Z4" i="88"/>
  <c r="AC4" i="88"/>
  <c r="AF4" i="88"/>
  <c r="AE4" i="88"/>
  <c r="AD4" i="88"/>
  <c r="AA7" i="88"/>
  <c r="AB4" i="88"/>
  <c r="AL7" i="85"/>
  <c r="AT9" i="14"/>
  <c r="X20" i="9"/>
  <c r="X19" i="9"/>
  <c r="W20" i="9"/>
  <c r="AB37" i="9" s="1"/>
  <c r="W19" i="9"/>
  <c r="X18" i="9"/>
  <c r="W18" i="9"/>
  <c r="AD28" i="9" s="1"/>
  <c r="X17" i="9"/>
  <c r="W17" i="9"/>
  <c r="AA32" i="9" s="1"/>
  <c r="X16" i="9"/>
  <c r="W16" i="9"/>
  <c r="AB28" i="9" s="1"/>
  <c r="X15" i="9"/>
  <c r="W15" i="9"/>
  <c r="X14" i="9"/>
  <c r="W14" i="9"/>
  <c r="AB23" i="9" s="1"/>
  <c r="X13" i="9"/>
  <c r="W13" i="9"/>
  <c r="AA23" i="9" s="1"/>
  <c r="S7" i="9"/>
  <c r="U7" i="9"/>
  <c r="X12" i="9"/>
  <c r="X11" i="9"/>
  <c r="X10" i="9"/>
  <c r="X9" i="9"/>
  <c r="X8" i="9"/>
  <c r="X7" i="9"/>
  <c r="W12" i="9"/>
  <c r="AB18" i="9" s="1"/>
  <c r="W11" i="9"/>
  <c r="W10" i="9"/>
  <c r="W9" i="9"/>
  <c r="W8" i="9"/>
  <c r="W7" i="9"/>
  <c r="V8" i="9"/>
  <c r="V7" i="9"/>
  <c r="U15" i="9"/>
  <c r="U11" i="9"/>
  <c r="U9" i="9"/>
  <c r="S15" i="9"/>
  <c r="S11" i="9"/>
  <c r="S9" i="9"/>
  <c r="T8" i="9"/>
  <c r="T7" i="9"/>
  <c r="P20" i="9"/>
  <c r="P19" i="9"/>
  <c r="P18" i="9"/>
  <c r="P17" i="9"/>
  <c r="P16" i="9"/>
  <c r="P15" i="9"/>
  <c r="P14" i="9"/>
  <c r="P13" i="9"/>
  <c r="P12" i="9"/>
  <c r="P11" i="9"/>
  <c r="P10" i="9"/>
  <c r="P9" i="9"/>
  <c r="P8" i="9"/>
  <c r="P7" i="9"/>
  <c r="L44" i="9" l="1"/>
  <c r="L49" i="9"/>
  <c r="L46" i="9"/>
  <c r="L47" i="9"/>
  <c r="L50" i="9"/>
  <c r="L45" i="9"/>
  <c r="L48" i="9"/>
  <c r="AA28" i="9"/>
  <c r="AB13" i="9"/>
  <c r="AA37" i="9"/>
  <c r="AC37" i="9" s="1"/>
  <c r="AA13" i="9"/>
  <c r="AC13" i="9" s="1"/>
  <c r="AD8" i="9"/>
  <c r="AB8" i="9"/>
  <c r="AA18" i="9"/>
  <c r="AD18" i="9" s="1"/>
  <c r="AB32" i="9"/>
  <c r="Q17" i="9" s="1"/>
  <c r="AA8" i="88" a="1"/>
  <c r="AA8" i="88" s="1"/>
  <c r="M44" i="9" s="1"/>
  <c r="AC8" i="9"/>
  <c r="AA8" i="9"/>
  <c r="AC23" i="9"/>
  <c r="AE23" i="9"/>
  <c r="Z13" i="9"/>
  <c r="Z18" i="9"/>
  <c r="Z28" i="9"/>
  <c r="AD23" i="9"/>
  <c r="Z8" i="9"/>
  <c r="AQ5" i="14"/>
  <c r="L26" i="9" s="1"/>
  <c r="U1745" i="14"/>
  <c r="U1744" i="14"/>
  <c r="U1743" i="14"/>
  <c r="U1742" i="14"/>
  <c r="U1741" i="14"/>
  <c r="U1740" i="14"/>
  <c r="U1739" i="14"/>
  <c r="U1738" i="14"/>
  <c r="U1737" i="14"/>
  <c r="U1736" i="14"/>
  <c r="U1735" i="14"/>
  <c r="U1734" i="14"/>
  <c r="U1733" i="14"/>
  <c r="U1732" i="14"/>
  <c r="U1731" i="14"/>
  <c r="U1730" i="14"/>
  <c r="U1729" i="14"/>
  <c r="U1728" i="14"/>
  <c r="U1727" i="14"/>
  <c r="U1726" i="14"/>
  <c r="U1725" i="14"/>
  <c r="U1724" i="14"/>
  <c r="U1723" i="14"/>
  <c r="U1722" i="14"/>
  <c r="U1721" i="14"/>
  <c r="U1720" i="14"/>
  <c r="U1719" i="14"/>
  <c r="U1718" i="14"/>
  <c r="U1717" i="14"/>
  <c r="U1716" i="14"/>
  <c r="U1715" i="14"/>
  <c r="U1714" i="14"/>
  <c r="U1713" i="14"/>
  <c r="U1712" i="14"/>
  <c r="U1711" i="14"/>
  <c r="U1710" i="14"/>
  <c r="U1709" i="14"/>
  <c r="U1708" i="14"/>
  <c r="U1707" i="14"/>
  <c r="U1706" i="14"/>
  <c r="U1705" i="14"/>
  <c r="U1704" i="14"/>
  <c r="U1703" i="14"/>
  <c r="U1702" i="14"/>
  <c r="U1701" i="14"/>
  <c r="U1700" i="14"/>
  <c r="U1699" i="14"/>
  <c r="U1698" i="14"/>
  <c r="U1697" i="14"/>
  <c r="U1696" i="14"/>
  <c r="U1695" i="14"/>
  <c r="U1694" i="14"/>
  <c r="U1693" i="14"/>
  <c r="U1692" i="14"/>
  <c r="U1691" i="14"/>
  <c r="U1690" i="14"/>
  <c r="U1689" i="14"/>
  <c r="U1688" i="14"/>
  <c r="U1687" i="14"/>
  <c r="U1686" i="14"/>
  <c r="U1685" i="14"/>
  <c r="U1684" i="14"/>
  <c r="U1683" i="14"/>
  <c r="U1682" i="14"/>
  <c r="U1681" i="14"/>
  <c r="U1680" i="14"/>
  <c r="U1679" i="14"/>
  <c r="U1678" i="14"/>
  <c r="U1677" i="14"/>
  <c r="U1676" i="14"/>
  <c r="U1675" i="14"/>
  <c r="U1674" i="14"/>
  <c r="U1673" i="14"/>
  <c r="U1672" i="14"/>
  <c r="U1671" i="14"/>
  <c r="U1670" i="14"/>
  <c r="U1669" i="14"/>
  <c r="U1668" i="14"/>
  <c r="U1667" i="14"/>
  <c r="U1666" i="14"/>
  <c r="U1665" i="14"/>
  <c r="U1664" i="14"/>
  <c r="U1663" i="14"/>
  <c r="U1662" i="14"/>
  <c r="U1661" i="14"/>
  <c r="U1660" i="14"/>
  <c r="U1659" i="14"/>
  <c r="U1658" i="14"/>
  <c r="U1657" i="14"/>
  <c r="U1656" i="14"/>
  <c r="U1655" i="14"/>
  <c r="U1654" i="14"/>
  <c r="U1653" i="14"/>
  <c r="U1652" i="14"/>
  <c r="U1651" i="14"/>
  <c r="U1650" i="14"/>
  <c r="U1649" i="14"/>
  <c r="U1648" i="14"/>
  <c r="U1647" i="14"/>
  <c r="U1646" i="14"/>
  <c r="U1645" i="14"/>
  <c r="U1644" i="14"/>
  <c r="U1643" i="14"/>
  <c r="U1642" i="14"/>
  <c r="U1641" i="14"/>
  <c r="U1640" i="14"/>
  <c r="U1639" i="14"/>
  <c r="U1638" i="14"/>
  <c r="U1637" i="14"/>
  <c r="U1636" i="14"/>
  <c r="U1635" i="14"/>
  <c r="U1634" i="14"/>
  <c r="U1633" i="14"/>
  <c r="U1632" i="14"/>
  <c r="U1631" i="14"/>
  <c r="U1630" i="14"/>
  <c r="U1629" i="14"/>
  <c r="U1628" i="14"/>
  <c r="U1627" i="14"/>
  <c r="U1626" i="14"/>
  <c r="U1625" i="14"/>
  <c r="U1624" i="14"/>
  <c r="U1623" i="14"/>
  <c r="U1622" i="14"/>
  <c r="U1621" i="14"/>
  <c r="U1620" i="14"/>
  <c r="U1619" i="14"/>
  <c r="U1618" i="14"/>
  <c r="U1617" i="14"/>
  <c r="U1616" i="14"/>
  <c r="U1615" i="14"/>
  <c r="U1614" i="14"/>
  <c r="U1613" i="14"/>
  <c r="U1612" i="14"/>
  <c r="U1611" i="14"/>
  <c r="U1610" i="14"/>
  <c r="U1609" i="14"/>
  <c r="U1608" i="14"/>
  <c r="U1607" i="14"/>
  <c r="U1606" i="14"/>
  <c r="U1605" i="14"/>
  <c r="U1604" i="14"/>
  <c r="U1603" i="14"/>
  <c r="U1602" i="14"/>
  <c r="U1601" i="14"/>
  <c r="U1600" i="14"/>
  <c r="U1599" i="14"/>
  <c r="U1598" i="14"/>
  <c r="U1597" i="14"/>
  <c r="U1596" i="14"/>
  <c r="U1595" i="14"/>
  <c r="U1594" i="14"/>
  <c r="U1593" i="14"/>
  <c r="U1592" i="14"/>
  <c r="U1591" i="14"/>
  <c r="U1590" i="14"/>
  <c r="U1589" i="14"/>
  <c r="U1588" i="14"/>
  <c r="U1587" i="14"/>
  <c r="U1586" i="14"/>
  <c r="U1585" i="14"/>
  <c r="U1584" i="14"/>
  <c r="U1583" i="14"/>
  <c r="U1582" i="14"/>
  <c r="U1581" i="14"/>
  <c r="U1580" i="14"/>
  <c r="U1579" i="14"/>
  <c r="U1578" i="14"/>
  <c r="U1577" i="14"/>
  <c r="U1576" i="14"/>
  <c r="U1575" i="14"/>
  <c r="U1574" i="14"/>
  <c r="U1573" i="14"/>
  <c r="U1572" i="14"/>
  <c r="U1571" i="14"/>
  <c r="U1570" i="14"/>
  <c r="U1569" i="14"/>
  <c r="U1568" i="14"/>
  <c r="U1567" i="14"/>
  <c r="U1566" i="14"/>
  <c r="U1565" i="14"/>
  <c r="U1564" i="14"/>
  <c r="U1563" i="14"/>
  <c r="U1562" i="14"/>
  <c r="U1561" i="14"/>
  <c r="U1560" i="14"/>
  <c r="U1559" i="14"/>
  <c r="U1558" i="14"/>
  <c r="U1557" i="14"/>
  <c r="U1556" i="14"/>
  <c r="U1555" i="14"/>
  <c r="U1554" i="14"/>
  <c r="U1553" i="14"/>
  <c r="U1552" i="14"/>
  <c r="U1551" i="14"/>
  <c r="U1550" i="14"/>
  <c r="U1549" i="14"/>
  <c r="U1548" i="14"/>
  <c r="U1547" i="14"/>
  <c r="U1546" i="14"/>
  <c r="U1545" i="14"/>
  <c r="U1544" i="14"/>
  <c r="U1543" i="14"/>
  <c r="U1542" i="14"/>
  <c r="U1541" i="14"/>
  <c r="U1540" i="14"/>
  <c r="U1539" i="14"/>
  <c r="U1538" i="14"/>
  <c r="U1537" i="14"/>
  <c r="U1536" i="14"/>
  <c r="U1535" i="14"/>
  <c r="U1534" i="14"/>
  <c r="U1533" i="14"/>
  <c r="U1532" i="14"/>
  <c r="U1531" i="14"/>
  <c r="U1530" i="14"/>
  <c r="U1529" i="14"/>
  <c r="U1528" i="14"/>
  <c r="U1527" i="14"/>
  <c r="U1526" i="14"/>
  <c r="U1525" i="14"/>
  <c r="U1524" i="14"/>
  <c r="U1523" i="14"/>
  <c r="U1522" i="14"/>
  <c r="U1521" i="14"/>
  <c r="U1520" i="14"/>
  <c r="U1519" i="14"/>
  <c r="U1518" i="14"/>
  <c r="U1517" i="14"/>
  <c r="U1516" i="14"/>
  <c r="U1515" i="14"/>
  <c r="U1514" i="14"/>
  <c r="U1513" i="14"/>
  <c r="U1512" i="14"/>
  <c r="U1511" i="14"/>
  <c r="U1510" i="14"/>
  <c r="U1509" i="14"/>
  <c r="U1508" i="14"/>
  <c r="U1507" i="14"/>
  <c r="U1506" i="14"/>
  <c r="U1505" i="14"/>
  <c r="U1504" i="14"/>
  <c r="U1503" i="14"/>
  <c r="U1502" i="14"/>
  <c r="U1501" i="14"/>
  <c r="U1500" i="14"/>
  <c r="U1499" i="14"/>
  <c r="U1498" i="14"/>
  <c r="U1497" i="14"/>
  <c r="U1496" i="14"/>
  <c r="U1495" i="14"/>
  <c r="U1494" i="14"/>
  <c r="U1493" i="14"/>
  <c r="U1492" i="14"/>
  <c r="U1491" i="14"/>
  <c r="U1490" i="14"/>
  <c r="U1489" i="14"/>
  <c r="U1488" i="14"/>
  <c r="U1487" i="14"/>
  <c r="U1486" i="14"/>
  <c r="U1485" i="14"/>
  <c r="U1484" i="14"/>
  <c r="U1483" i="14"/>
  <c r="U1482" i="14"/>
  <c r="U1481" i="14"/>
  <c r="U1480" i="14"/>
  <c r="U1479" i="14"/>
  <c r="U1478" i="14"/>
  <c r="U1477" i="14"/>
  <c r="U1476" i="14"/>
  <c r="U1475" i="14"/>
  <c r="U1474" i="14"/>
  <c r="U1473" i="14"/>
  <c r="U1472" i="14"/>
  <c r="U1471" i="14"/>
  <c r="U1470" i="14"/>
  <c r="U1469" i="14"/>
  <c r="U1468" i="14"/>
  <c r="U1467" i="14"/>
  <c r="U1466" i="14"/>
  <c r="U1465" i="14"/>
  <c r="U1464" i="14"/>
  <c r="U1463" i="14"/>
  <c r="U1462" i="14"/>
  <c r="U1461" i="14"/>
  <c r="U1460" i="14"/>
  <c r="U1459" i="14"/>
  <c r="U1458" i="14"/>
  <c r="U1457" i="14"/>
  <c r="U1456" i="14"/>
  <c r="U1455" i="14"/>
  <c r="U1454" i="14"/>
  <c r="U1453" i="14"/>
  <c r="U1452" i="14"/>
  <c r="U1451" i="14"/>
  <c r="U1450" i="14"/>
  <c r="U1449" i="14"/>
  <c r="U1448" i="14"/>
  <c r="U1447" i="14"/>
  <c r="U1446" i="14"/>
  <c r="U1445" i="14"/>
  <c r="U1444" i="14"/>
  <c r="U1443" i="14"/>
  <c r="U1442" i="14"/>
  <c r="U1441" i="14"/>
  <c r="U1440" i="14"/>
  <c r="U1439" i="14"/>
  <c r="U1438" i="14"/>
  <c r="U1437" i="14"/>
  <c r="U1436" i="14"/>
  <c r="U1435" i="14"/>
  <c r="U1434" i="14"/>
  <c r="U1433" i="14"/>
  <c r="U1432" i="14"/>
  <c r="U1431" i="14"/>
  <c r="U1430" i="14"/>
  <c r="U1429" i="14"/>
  <c r="U1428" i="14"/>
  <c r="U1427" i="14"/>
  <c r="U1426" i="14"/>
  <c r="U1425" i="14"/>
  <c r="U1424" i="14"/>
  <c r="U1423" i="14"/>
  <c r="U1422" i="14"/>
  <c r="U1421" i="14"/>
  <c r="U1420" i="14"/>
  <c r="U1419" i="14"/>
  <c r="U1418" i="14"/>
  <c r="U1417" i="14"/>
  <c r="U1416" i="14"/>
  <c r="U1415" i="14"/>
  <c r="U1414" i="14"/>
  <c r="U1413" i="14"/>
  <c r="U1412" i="14"/>
  <c r="U1411" i="14"/>
  <c r="U1410" i="14"/>
  <c r="U1409" i="14"/>
  <c r="U1408" i="14"/>
  <c r="U1407" i="14"/>
  <c r="U1406" i="14"/>
  <c r="U1405" i="14"/>
  <c r="U1404" i="14"/>
  <c r="U1403" i="14"/>
  <c r="U1402" i="14"/>
  <c r="U1401" i="14"/>
  <c r="U1400" i="14"/>
  <c r="U1399" i="14"/>
  <c r="U1398" i="14"/>
  <c r="U1397" i="14"/>
  <c r="U1396" i="14"/>
  <c r="U1395" i="14"/>
  <c r="U1394" i="14"/>
  <c r="U1393" i="14"/>
  <c r="U1392" i="14"/>
  <c r="U1391" i="14"/>
  <c r="U1390" i="14"/>
  <c r="U1389" i="14"/>
  <c r="U1388" i="14"/>
  <c r="U1387" i="14"/>
  <c r="U1386" i="14"/>
  <c r="U1385" i="14"/>
  <c r="U1384" i="14"/>
  <c r="U1383" i="14"/>
  <c r="U1382" i="14"/>
  <c r="U1381" i="14"/>
  <c r="U1380" i="14"/>
  <c r="U1379" i="14"/>
  <c r="U1378" i="14"/>
  <c r="U1377" i="14"/>
  <c r="U1376" i="14"/>
  <c r="U1375" i="14"/>
  <c r="U1374" i="14"/>
  <c r="U1373" i="14"/>
  <c r="U1372" i="14"/>
  <c r="U1371" i="14"/>
  <c r="U1370" i="14"/>
  <c r="U1369" i="14"/>
  <c r="U1368" i="14"/>
  <c r="U1367" i="14"/>
  <c r="U1366" i="14"/>
  <c r="U1365" i="14"/>
  <c r="U1364" i="14"/>
  <c r="U1363" i="14"/>
  <c r="U1362" i="14"/>
  <c r="U1361" i="14"/>
  <c r="U1360" i="14"/>
  <c r="U1359" i="14"/>
  <c r="U1358" i="14"/>
  <c r="U1357" i="14"/>
  <c r="U1356" i="14"/>
  <c r="U1355" i="14"/>
  <c r="U1354" i="14"/>
  <c r="U1353" i="14"/>
  <c r="U1352" i="14"/>
  <c r="U1351" i="14"/>
  <c r="U1350" i="14"/>
  <c r="U1349" i="14"/>
  <c r="U1348" i="14"/>
  <c r="U1347" i="14"/>
  <c r="U1346" i="14"/>
  <c r="U1345" i="14"/>
  <c r="U1344" i="14"/>
  <c r="U1343" i="14"/>
  <c r="U1342" i="14"/>
  <c r="U1341" i="14"/>
  <c r="U1340" i="14"/>
  <c r="U1339" i="14"/>
  <c r="U1338" i="14"/>
  <c r="U1337" i="14"/>
  <c r="U1336" i="14"/>
  <c r="U1335" i="14"/>
  <c r="U1334" i="14"/>
  <c r="U1333" i="14"/>
  <c r="U1332" i="14"/>
  <c r="U1331" i="14"/>
  <c r="U1330" i="14"/>
  <c r="U1329" i="14"/>
  <c r="U1328" i="14"/>
  <c r="U1327" i="14"/>
  <c r="U1326" i="14"/>
  <c r="U1325" i="14"/>
  <c r="U1324" i="14"/>
  <c r="U1323" i="14"/>
  <c r="U1322" i="14"/>
  <c r="U1321" i="14"/>
  <c r="U1320" i="14"/>
  <c r="U1319" i="14"/>
  <c r="U1318" i="14"/>
  <c r="U1317" i="14"/>
  <c r="U1316" i="14"/>
  <c r="U1315" i="14"/>
  <c r="U1314" i="14"/>
  <c r="U1313" i="14"/>
  <c r="U1312" i="14"/>
  <c r="U1311" i="14"/>
  <c r="U1310" i="14"/>
  <c r="U1309" i="14"/>
  <c r="U1308" i="14"/>
  <c r="U1307" i="14"/>
  <c r="U1306" i="14"/>
  <c r="U1305" i="14"/>
  <c r="U1304" i="14"/>
  <c r="U1303" i="14"/>
  <c r="U1302" i="14"/>
  <c r="U1301" i="14"/>
  <c r="U1300" i="14"/>
  <c r="U1299" i="14"/>
  <c r="U1298" i="14"/>
  <c r="U1297" i="14"/>
  <c r="U1296" i="14"/>
  <c r="U1295" i="14"/>
  <c r="U1294" i="14"/>
  <c r="U1293" i="14"/>
  <c r="U1292" i="14"/>
  <c r="U1291" i="14"/>
  <c r="U1290" i="14"/>
  <c r="U1289" i="14"/>
  <c r="U1288" i="14"/>
  <c r="U1287" i="14"/>
  <c r="U1286" i="14"/>
  <c r="U1285" i="14"/>
  <c r="U1284" i="14"/>
  <c r="U1283" i="14"/>
  <c r="U1282" i="14"/>
  <c r="U1281" i="14"/>
  <c r="U1280" i="14"/>
  <c r="U1279" i="14"/>
  <c r="U1278" i="14"/>
  <c r="U1277" i="14"/>
  <c r="U1276" i="14"/>
  <c r="U1275" i="14"/>
  <c r="U1274" i="14"/>
  <c r="U1273" i="14"/>
  <c r="U1272" i="14"/>
  <c r="U1271" i="14"/>
  <c r="U1270" i="14"/>
  <c r="U1269" i="14"/>
  <c r="U1268" i="14"/>
  <c r="U1267" i="14"/>
  <c r="U1266" i="14"/>
  <c r="U1265" i="14"/>
  <c r="U1264" i="14"/>
  <c r="U1263" i="14"/>
  <c r="U1262" i="14"/>
  <c r="U1261" i="14"/>
  <c r="U1260" i="14"/>
  <c r="U1259" i="14"/>
  <c r="U1258" i="14"/>
  <c r="U1257" i="14"/>
  <c r="U1256" i="14"/>
  <c r="U1255" i="14"/>
  <c r="U1254" i="14"/>
  <c r="U1253" i="14"/>
  <c r="U1252" i="14"/>
  <c r="U1251" i="14"/>
  <c r="U1250" i="14"/>
  <c r="U1249" i="14"/>
  <c r="U1248" i="14"/>
  <c r="U1247" i="14"/>
  <c r="U1246" i="14"/>
  <c r="U1245" i="14"/>
  <c r="U1244" i="14"/>
  <c r="U1243" i="14"/>
  <c r="U1242" i="14"/>
  <c r="U1241" i="14"/>
  <c r="U1240" i="14"/>
  <c r="U1239" i="14"/>
  <c r="U1238" i="14"/>
  <c r="U1237" i="14"/>
  <c r="U1236" i="14"/>
  <c r="U1235" i="14"/>
  <c r="U1234" i="14"/>
  <c r="U1233" i="14"/>
  <c r="U1232" i="14"/>
  <c r="U1231" i="14"/>
  <c r="U1230" i="14"/>
  <c r="U1229" i="14"/>
  <c r="U1228" i="14"/>
  <c r="U1227" i="14"/>
  <c r="U1226" i="14"/>
  <c r="U1225" i="14"/>
  <c r="U1224" i="14"/>
  <c r="U1223" i="14"/>
  <c r="U1222" i="14"/>
  <c r="U1221" i="14"/>
  <c r="U1220" i="14"/>
  <c r="U1219" i="14"/>
  <c r="U1218" i="14"/>
  <c r="U1217" i="14"/>
  <c r="U1216" i="14"/>
  <c r="U1215" i="14"/>
  <c r="U1214" i="14"/>
  <c r="U1213" i="14"/>
  <c r="U1212" i="14"/>
  <c r="U1211" i="14"/>
  <c r="U1210" i="14"/>
  <c r="U1209" i="14"/>
  <c r="U1208" i="14"/>
  <c r="U1207" i="14"/>
  <c r="U1206" i="14"/>
  <c r="U1205" i="14"/>
  <c r="U1204" i="14"/>
  <c r="U1203" i="14"/>
  <c r="U1202" i="14"/>
  <c r="U1201" i="14"/>
  <c r="U1200" i="14"/>
  <c r="U1199" i="14"/>
  <c r="U1198" i="14"/>
  <c r="U1197" i="14"/>
  <c r="U1196" i="14"/>
  <c r="U1195" i="14"/>
  <c r="U1194" i="14"/>
  <c r="U1193" i="14"/>
  <c r="U1192" i="14"/>
  <c r="U1191" i="14"/>
  <c r="U1190" i="14"/>
  <c r="U1189" i="14"/>
  <c r="U1188" i="14"/>
  <c r="U1187" i="14"/>
  <c r="U1186" i="14"/>
  <c r="U1185" i="14"/>
  <c r="U1184" i="14"/>
  <c r="U1183" i="14"/>
  <c r="U1182" i="14"/>
  <c r="U1181" i="14"/>
  <c r="U1180" i="14"/>
  <c r="U1179" i="14"/>
  <c r="U1178" i="14"/>
  <c r="U1177" i="14"/>
  <c r="U1176" i="14"/>
  <c r="U1175" i="14"/>
  <c r="U1174" i="14"/>
  <c r="U1173" i="14"/>
  <c r="U1172" i="14"/>
  <c r="U1171" i="14"/>
  <c r="U1170" i="14"/>
  <c r="U1169" i="14"/>
  <c r="U1168" i="14"/>
  <c r="U1167" i="14"/>
  <c r="U1166" i="14"/>
  <c r="U1165" i="14"/>
  <c r="U1164" i="14"/>
  <c r="U1163" i="14"/>
  <c r="U1162" i="14"/>
  <c r="U1161" i="14"/>
  <c r="U1160" i="14"/>
  <c r="U1159" i="14"/>
  <c r="U1158" i="14"/>
  <c r="U1157" i="14"/>
  <c r="U1156" i="14"/>
  <c r="U1155" i="14"/>
  <c r="U1154" i="14"/>
  <c r="U1153" i="14"/>
  <c r="U1152" i="14"/>
  <c r="U1151" i="14"/>
  <c r="U1150" i="14"/>
  <c r="U1149" i="14"/>
  <c r="U1148" i="14"/>
  <c r="U1147" i="14"/>
  <c r="U1146" i="14"/>
  <c r="U1145" i="14"/>
  <c r="U1144" i="14"/>
  <c r="U1143" i="14"/>
  <c r="U1142" i="14"/>
  <c r="U1141" i="14"/>
  <c r="U1140" i="14"/>
  <c r="U1139" i="14"/>
  <c r="U1138" i="14"/>
  <c r="U1137" i="14"/>
  <c r="U1136" i="14"/>
  <c r="U1135" i="14"/>
  <c r="U1134" i="14"/>
  <c r="U1133" i="14"/>
  <c r="U1132" i="14"/>
  <c r="U1131" i="14"/>
  <c r="U1130" i="14"/>
  <c r="U1129" i="14"/>
  <c r="U1128" i="14"/>
  <c r="U1127" i="14"/>
  <c r="U1126" i="14"/>
  <c r="U1125" i="14"/>
  <c r="U1124" i="14"/>
  <c r="U1123" i="14"/>
  <c r="U1122" i="14"/>
  <c r="U1121" i="14"/>
  <c r="U1120" i="14"/>
  <c r="U1119" i="14"/>
  <c r="U1118" i="14"/>
  <c r="U1117" i="14"/>
  <c r="U1116" i="14"/>
  <c r="U1115" i="14"/>
  <c r="U1114" i="14"/>
  <c r="U1113" i="14"/>
  <c r="U1112" i="14"/>
  <c r="U1111" i="14"/>
  <c r="U1110" i="14"/>
  <c r="U1109" i="14"/>
  <c r="U1108" i="14"/>
  <c r="U1107" i="14"/>
  <c r="U1106" i="14"/>
  <c r="U1105" i="14"/>
  <c r="U1104" i="14"/>
  <c r="U1103" i="14"/>
  <c r="U1102" i="14"/>
  <c r="U1101" i="14"/>
  <c r="U1100" i="14"/>
  <c r="U1099" i="14"/>
  <c r="U1098" i="14"/>
  <c r="U1097" i="14"/>
  <c r="U1096" i="14"/>
  <c r="U1095" i="14"/>
  <c r="U1094" i="14"/>
  <c r="U1093" i="14"/>
  <c r="U1092" i="14"/>
  <c r="U1091" i="14"/>
  <c r="U1090" i="14"/>
  <c r="U1089" i="14"/>
  <c r="U1088" i="14"/>
  <c r="U1087" i="14"/>
  <c r="U1086" i="14"/>
  <c r="U1085" i="14"/>
  <c r="U1084" i="14"/>
  <c r="U1083" i="14"/>
  <c r="U1082" i="14"/>
  <c r="U1081" i="14"/>
  <c r="U1080" i="14"/>
  <c r="U1079" i="14"/>
  <c r="U1078" i="14"/>
  <c r="U1077" i="14"/>
  <c r="U1076" i="14"/>
  <c r="U1075" i="14"/>
  <c r="U1074" i="14"/>
  <c r="U1073" i="14"/>
  <c r="U1072" i="14"/>
  <c r="U1071" i="14"/>
  <c r="U1070" i="14"/>
  <c r="U1069" i="14"/>
  <c r="U1068" i="14"/>
  <c r="U1067" i="14"/>
  <c r="U1066" i="14"/>
  <c r="U1065" i="14"/>
  <c r="U1064" i="14"/>
  <c r="U1063" i="14"/>
  <c r="U1062" i="14"/>
  <c r="U1061" i="14"/>
  <c r="U1060" i="14"/>
  <c r="U1059" i="14"/>
  <c r="U1058" i="14"/>
  <c r="U1057" i="14"/>
  <c r="U1056" i="14"/>
  <c r="U1055" i="14"/>
  <c r="U1054" i="14"/>
  <c r="U1053" i="14"/>
  <c r="U1052" i="14"/>
  <c r="U1051" i="14"/>
  <c r="U1050" i="14"/>
  <c r="U1049" i="14"/>
  <c r="U1048" i="14"/>
  <c r="U1047" i="14"/>
  <c r="U1046" i="14"/>
  <c r="U1045" i="14"/>
  <c r="U1044" i="14"/>
  <c r="U1043" i="14"/>
  <c r="U1042" i="14"/>
  <c r="U1041" i="14"/>
  <c r="U1040" i="14"/>
  <c r="U1039" i="14"/>
  <c r="U1038" i="14"/>
  <c r="U1037" i="14"/>
  <c r="U1036" i="14"/>
  <c r="U1035" i="14"/>
  <c r="U1034" i="14"/>
  <c r="U1033" i="14"/>
  <c r="U1032" i="14"/>
  <c r="U1031" i="14"/>
  <c r="U1030" i="14"/>
  <c r="U1029" i="14"/>
  <c r="U1028" i="14"/>
  <c r="U1027" i="14"/>
  <c r="U1026" i="14"/>
  <c r="U1025" i="14"/>
  <c r="U1024" i="14"/>
  <c r="U1023" i="14"/>
  <c r="U1022" i="14"/>
  <c r="U1021" i="14"/>
  <c r="U1020" i="14"/>
  <c r="U1019" i="14"/>
  <c r="U1018" i="14"/>
  <c r="U1017" i="14"/>
  <c r="U1016" i="14"/>
  <c r="U1015" i="14"/>
  <c r="U1014" i="14"/>
  <c r="U1013" i="14"/>
  <c r="U1012" i="14"/>
  <c r="U1011" i="14"/>
  <c r="U1010" i="14"/>
  <c r="U1009" i="14"/>
  <c r="U1008" i="14"/>
  <c r="U1007" i="14"/>
  <c r="U1006" i="14"/>
  <c r="U1005" i="14"/>
  <c r="U1004" i="14"/>
  <c r="U1003" i="14"/>
  <c r="U1002" i="14"/>
  <c r="U1001" i="14"/>
  <c r="U1000" i="14"/>
  <c r="U999" i="14"/>
  <c r="U998" i="14"/>
  <c r="U997" i="14"/>
  <c r="U996" i="14"/>
  <c r="U995" i="14"/>
  <c r="U994" i="14"/>
  <c r="U993" i="14"/>
  <c r="U992" i="14"/>
  <c r="U991" i="14"/>
  <c r="U990" i="14"/>
  <c r="U989" i="14"/>
  <c r="U988" i="14"/>
  <c r="U987" i="14"/>
  <c r="U986" i="14"/>
  <c r="U985" i="14"/>
  <c r="U984" i="14"/>
  <c r="U983" i="14"/>
  <c r="U982" i="14"/>
  <c r="U981" i="14"/>
  <c r="U980" i="14"/>
  <c r="U979" i="14"/>
  <c r="U978" i="14"/>
  <c r="U977" i="14"/>
  <c r="U976" i="14"/>
  <c r="U975" i="14"/>
  <c r="U974" i="14"/>
  <c r="U973" i="14"/>
  <c r="U972" i="14"/>
  <c r="U971" i="14"/>
  <c r="U970" i="14"/>
  <c r="U969" i="14"/>
  <c r="U968" i="14"/>
  <c r="U967" i="14"/>
  <c r="U966" i="14"/>
  <c r="U965" i="14"/>
  <c r="U964" i="14"/>
  <c r="U963" i="14"/>
  <c r="U962" i="14"/>
  <c r="U961" i="14"/>
  <c r="U960" i="14"/>
  <c r="U959" i="14"/>
  <c r="U958" i="14"/>
  <c r="U957" i="14"/>
  <c r="U956" i="14"/>
  <c r="U955" i="14"/>
  <c r="U954" i="14"/>
  <c r="U953" i="14"/>
  <c r="U952" i="14"/>
  <c r="U951" i="14"/>
  <c r="U950" i="14"/>
  <c r="U949" i="14"/>
  <c r="U948" i="14"/>
  <c r="U947" i="14"/>
  <c r="U946" i="14"/>
  <c r="U945" i="14"/>
  <c r="U944" i="14"/>
  <c r="U943" i="14"/>
  <c r="U942" i="14"/>
  <c r="U941" i="14"/>
  <c r="U940" i="14"/>
  <c r="U939" i="14"/>
  <c r="U938" i="14"/>
  <c r="U937" i="14"/>
  <c r="U936" i="14"/>
  <c r="U935" i="14"/>
  <c r="U934" i="14"/>
  <c r="U933" i="14"/>
  <c r="U932" i="14"/>
  <c r="U931" i="14"/>
  <c r="U930" i="14"/>
  <c r="U929" i="14"/>
  <c r="U928" i="14"/>
  <c r="U927" i="14"/>
  <c r="U926" i="14"/>
  <c r="U925" i="14"/>
  <c r="U924" i="14"/>
  <c r="U923" i="14"/>
  <c r="U922" i="14"/>
  <c r="U921" i="14"/>
  <c r="U920" i="14"/>
  <c r="U919" i="14"/>
  <c r="U918" i="14"/>
  <c r="U917" i="14"/>
  <c r="U916" i="14"/>
  <c r="U915" i="14"/>
  <c r="U914" i="14"/>
  <c r="U913" i="14"/>
  <c r="U912" i="14"/>
  <c r="U911" i="14"/>
  <c r="U910" i="14"/>
  <c r="U909" i="14"/>
  <c r="U908" i="14"/>
  <c r="U907" i="14"/>
  <c r="U906" i="14"/>
  <c r="U905" i="14"/>
  <c r="U904" i="14"/>
  <c r="U903" i="14"/>
  <c r="U902" i="14"/>
  <c r="U901" i="14"/>
  <c r="U900" i="14"/>
  <c r="U899" i="14"/>
  <c r="U898" i="14"/>
  <c r="U897" i="14"/>
  <c r="U896" i="14"/>
  <c r="U895" i="14"/>
  <c r="U894" i="14"/>
  <c r="U893" i="14"/>
  <c r="U892" i="14"/>
  <c r="U891" i="14"/>
  <c r="U890" i="14"/>
  <c r="U889" i="14"/>
  <c r="U888" i="14"/>
  <c r="U887" i="14"/>
  <c r="U886" i="14"/>
  <c r="U885" i="14"/>
  <c r="U884" i="14"/>
  <c r="U883" i="14"/>
  <c r="U882" i="14"/>
  <c r="U881" i="14"/>
  <c r="U880" i="14"/>
  <c r="U879" i="14"/>
  <c r="U878" i="14"/>
  <c r="U877" i="14"/>
  <c r="U876" i="14"/>
  <c r="U875" i="14"/>
  <c r="U874" i="14"/>
  <c r="U873" i="14"/>
  <c r="U872" i="14"/>
  <c r="U871" i="14"/>
  <c r="U870" i="14"/>
  <c r="U869" i="14"/>
  <c r="U868" i="14"/>
  <c r="U867" i="14"/>
  <c r="U866" i="14"/>
  <c r="U865" i="14"/>
  <c r="U864" i="14"/>
  <c r="U863" i="14"/>
  <c r="U862" i="14"/>
  <c r="U861" i="14"/>
  <c r="U860" i="14"/>
  <c r="U859" i="14"/>
  <c r="U858" i="14"/>
  <c r="U857" i="14"/>
  <c r="U856" i="14"/>
  <c r="U855" i="14"/>
  <c r="U854" i="14"/>
  <c r="U853" i="14"/>
  <c r="U852" i="14"/>
  <c r="U851" i="14"/>
  <c r="U850" i="14"/>
  <c r="U849" i="14"/>
  <c r="U848" i="14"/>
  <c r="U847" i="14"/>
  <c r="U846" i="14"/>
  <c r="U845" i="14"/>
  <c r="U844" i="14"/>
  <c r="U843" i="14"/>
  <c r="U842" i="14"/>
  <c r="U841" i="14"/>
  <c r="U840" i="14"/>
  <c r="U839" i="14"/>
  <c r="U838" i="14"/>
  <c r="U837" i="14"/>
  <c r="U836" i="14"/>
  <c r="U835" i="14"/>
  <c r="U834" i="14"/>
  <c r="U833" i="14"/>
  <c r="U832" i="14"/>
  <c r="U831" i="14"/>
  <c r="U830" i="14"/>
  <c r="U829" i="14"/>
  <c r="U828" i="14"/>
  <c r="U827" i="14"/>
  <c r="U826" i="14"/>
  <c r="U825" i="14"/>
  <c r="U824" i="14"/>
  <c r="U823" i="14"/>
  <c r="U822" i="14"/>
  <c r="U821" i="14"/>
  <c r="U820" i="14"/>
  <c r="U819" i="14"/>
  <c r="U818" i="14"/>
  <c r="U817" i="14"/>
  <c r="U816" i="14"/>
  <c r="U815" i="14"/>
  <c r="U814" i="14"/>
  <c r="U813" i="14"/>
  <c r="U812" i="14"/>
  <c r="U811" i="14"/>
  <c r="U810" i="14"/>
  <c r="U809" i="14"/>
  <c r="U808" i="14"/>
  <c r="U807" i="14"/>
  <c r="U806" i="14"/>
  <c r="U805" i="14"/>
  <c r="U804" i="14"/>
  <c r="U803" i="14"/>
  <c r="U802" i="14"/>
  <c r="U801" i="14"/>
  <c r="U800" i="14"/>
  <c r="U799" i="14"/>
  <c r="U798" i="14"/>
  <c r="U797" i="14"/>
  <c r="U796" i="14"/>
  <c r="U795" i="14"/>
  <c r="U794" i="14"/>
  <c r="U793" i="14"/>
  <c r="U792" i="14"/>
  <c r="U791" i="14"/>
  <c r="U790" i="14"/>
  <c r="U789" i="14"/>
  <c r="U788" i="14"/>
  <c r="U787" i="14"/>
  <c r="U786" i="14"/>
  <c r="U785" i="14"/>
  <c r="U784" i="14"/>
  <c r="U783" i="14"/>
  <c r="U782" i="14"/>
  <c r="U781" i="14"/>
  <c r="U780" i="14"/>
  <c r="U779" i="14"/>
  <c r="U778" i="14"/>
  <c r="U777" i="14"/>
  <c r="U776" i="14"/>
  <c r="U775" i="14"/>
  <c r="U774" i="14"/>
  <c r="U773" i="14"/>
  <c r="U772" i="14"/>
  <c r="U771" i="14"/>
  <c r="U770" i="14"/>
  <c r="U769" i="14"/>
  <c r="U768" i="14"/>
  <c r="U767" i="14"/>
  <c r="U766" i="14"/>
  <c r="U765" i="14"/>
  <c r="U764" i="14"/>
  <c r="U763" i="14"/>
  <c r="U762" i="14"/>
  <c r="U761" i="14"/>
  <c r="U760" i="14"/>
  <c r="U759" i="14"/>
  <c r="U758" i="14"/>
  <c r="U757" i="14"/>
  <c r="U756" i="14"/>
  <c r="U755" i="14"/>
  <c r="U754" i="14"/>
  <c r="U753" i="14"/>
  <c r="U752" i="14"/>
  <c r="U751" i="14"/>
  <c r="U750" i="14"/>
  <c r="U749" i="14"/>
  <c r="U748" i="14"/>
  <c r="U747" i="14"/>
  <c r="U746" i="14"/>
  <c r="U745" i="14"/>
  <c r="U744" i="14"/>
  <c r="U743" i="14"/>
  <c r="U742" i="14"/>
  <c r="U741" i="14"/>
  <c r="U740" i="14"/>
  <c r="U739" i="14"/>
  <c r="U738" i="14"/>
  <c r="U737" i="14"/>
  <c r="U736" i="14"/>
  <c r="U735" i="14"/>
  <c r="U734" i="14"/>
  <c r="U733" i="14"/>
  <c r="U732" i="14"/>
  <c r="U731" i="14"/>
  <c r="U730" i="14"/>
  <c r="U729" i="14"/>
  <c r="U728" i="14"/>
  <c r="U727" i="14"/>
  <c r="U726" i="14"/>
  <c r="U725" i="14"/>
  <c r="U724" i="14"/>
  <c r="U723" i="14"/>
  <c r="U722" i="14"/>
  <c r="U721" i="14"/>
  <c r="U720" i="14"/>
  <c r="U719" i="14"/>
  <c r="U718" i="14"/>
  <c r="U717" i="14"/>
  <c r="U716" i="14"/>
  <c r="U715" i="14"/>
  <c r="U714" i="14"/>
  <c r="U713" i="14"/>
  <c r="U712" i="14"/>
  <c r="U711" i="14"/>
  <c r="U710" i="14"/>
  <c r="U709" i="14"/>
  <c r="U708" i="14"/>
  <c r="U707" i="14"/>
  <c r="U706" i="14"/>
  <c r="U705" i="14"/>
  <c r="U704" i="14"/>
  <c r="U703" i="14"/>
  <c r="U702" i="14"/>
  <c r="U701" i="14"/>
  <c r="U700" i="14"/>
  <c r="U699" i="14"/>
  <c r="U698" i="14"/>
  <c r="U697" i="14"/>
  <c r="U696" i="14"/>
  <c r="U695" i="14"/>
  <c r="U694" i="14"/>
  <c r="U693" i="14"/>
  <c r="U692" i="14"/>
  <c r="U691" i="14"/>
  <c r="U690" i="14"/>
  <c r="U689" i="14"/>
  <c r="U688" i="14"/>
  <c r="U687" i="14"/>
  <c r="U686" i="14"/>
  <c r="U685" i="14"/>
  <c r="U684" i="14"/>
  <c r="U683" i="14"/>
  <c r="U682" i="14"/>
  <c r="U681" i="14"/>
  <c r="U680" i="14"/>
  <c r="U679" i="14"/>
  <c r="U678" i="14"/>
  <c r="U677" i="14"/>
  <c r="U676" i="14"/>
  <c r="U675" i="14"/>
  <c r="U674" i="14"/>
  <c r="U673" i="14"/>
  <c r="U672" i="14"/>
  <c r="U671" i="14"/>
  <c r="U670" i="14"/>
  <c r="U669" i="14"/>
  <c r="U668" i="14"/>
  <c r="U667" i="14"/>
  <c r="U666" i="14"/>
  <c r="U665" i="14"/>
  <c r="U664" i="14"/>
  <c r="U663" i="14"/>
  <c r="U662" i="14"/>
  <c r="U661" i="14"/>
  <c r="U660" i="14"/>
  <c r="U659" i="14"/>
  <c r="U658" i="14"/>
  <c r="U657" i="14"/>
  <c r="U656" i="14"/>
  <c r="U655" i="14"/>
  <c r="U654" i="14"/>
  <c r="U653" i="14"/>
  <c r="U652" i="14"/>
  <c r="U651" i="14"/>
  <c r="U650" i="14"/>
  <c r="U649" i="14"/>
  <c r="U648" i="14"/>
  <c r="U647" i="14"/>
  <c r="U646" i="14"/>
  <c r="U645" i="14"/>
  <c r="U644" i="14"/>
  <c r="U643" i="14"/>
  <c r="U642" i="14"/>
  <c r="U641" i="14"/>
  <c r="U640" i="14"/>
  <c r="U639" i="14"/>
  <c r="U638" i="14"/>
  <c r="U637" i="14"/>
  <c r="U636" i="14"/>
  <c r="U635" i="14"/>
  <c r="U634" i="14"/>
  <c r="U633" i="14"/>
  <c r="U632" i="14"/>
  <c r="U631" i="14"/>
  <c r="U630" i="14"/>
  <c r="U629" i="14"/>
  <c r="U628" i="14"/>
  <c r="U627" i="14"/>
  <c r="U626" i="14"/>
  <c r="U625" i="14"/>
  <c r="U624" i="14"/>
  <c r="U623" i="14"/>
  <c r="U622" i="14"/>
  <c r="U621" i="14"/>
  <c r="U620" i="14"/>
  <c r="U619" i="14"/>
  <c r="U618" i="14"/>
  <c r="U617" i="14"/>
  <c r="U616" i="14"/>
  <c r="U615" i="14"/>
  <c r="U614" i="14"/>
  <c r="U613" i="14"/>
  <c r="U612" i="14"/>
  <c r="U611" i="14"/>
  <c r="U610" i="14"/>
  <c r="U609" i="14"/>
  <c r="U608" i="14"/>
  <c r="U607" i="14"/>
  <c r="U606" i="14"/>
  <c r="U605" i="14"/>
  <c r="U604" i="14"/>
  <c r="U603" i="14"/>
  <c r="U602" i="14"/>
  <c r="U601" i="14"/>
  <c r="U600" i="14"/>
  <c r="U599" i="14"/>
  <c r="U598" i="14"/>
  <c r="U597" i="14"/>
  <c r="U596" i="14"/>
  <c r="U595" i="14"/>
  <c r="U594" i="14"/>
  <c r="U593" i="14"/>
  <c r="U592" i="14"/>
  <c r="U591" i="14"/>
  <c r="U590" i="14"/>
  <c r="U589" i="14"/>
  <c r="U588" i="14"/>
  <c r="U587" i="14"/>
  <c r="U586" i="14"/>
  <c r="U585" i="14"/>
  <c r="U584" i="14"/>
  <c r="U583" i="14"/>
  <c r="U582" i="14"/>
  <c r="U581" i="14"/>
  <c r="U580" i="14"/>
  <c r="U579" i="14"/>
  <c r="U578" i="14"/>
  <c r="U577" i="14"/>
  <c r="U576" i="14"/>
  <c r="U575" i="14"/>
  <c r="U574" i="14"/>
  <c r="U573" i="14"/>
  <c r="U572" i="14"/>
  <c r="U571" i="14"/>
  <c r="U570" i="14"/>
  <c r="U569" i="14"/>
  <c r="U568" i="14"/>
  <c r="U567" i="14"/>
  <c r="U566" i="14"/>
  <c r="U565" i="14"/>
  <c r="U564" i="14"/>
  <c r="U563" i="14"/>
  <c r="U562" i="14"/>
  <c r="U561" i="14"/>
  <c r="U560" i="14"/>
  <c r="U559" i="14"/>
  <c r="U558" i="14"/>
  <c r="U557" i="14"/>
  <c r="U556" i="14"/>
  <c r="U555" i="14"/>
  <c r="U554" i="14"/>
  <c r="U553" i="14"/>
  <c r="U552" i="14"/>
  <c r="U551" i="14"/>
  <c r="U550" i="14"/>
  <c r="U549" i="14"/>
  <c r="U548" i="14"/>
  <c r="U547" i="14"/>
  <c r="U546" i="14"/>
  <c r="U545" i="14"/>
  <c r="U544" i="14"/>
  <c r="U543" i="14"/>
  <c r="U542" i="14"/>
  <c r="U541" i="14"/>
  <c r="U540" i="14"/>
  <c r="U539" i="14"/>
  <c r="U538" i="14"/>
  <c r="U537" i="14"/>
  <c r="U536" i="14"/>
  <c r="U535" i="14"/>
  <c r="U534" i="14"/>
  <c r="U533" i="14"/>
  <c r="U532" i="14"/>
  <c r="U531" i="14"/>
  <c r="U530" i="14"/>
  <c r="U529" i="14"/>
  <c r="U528" i="14"/>
  <c r="U527" i="14"/>
  <c r="U526" i="14"/>
  <c r="U525" i="14"/>
  <c r="U524" i="14"/>
  <c r="U523" i="14"/>
  <c r="U522" i="14"/>
  <c r="U521" i="14"/>
  <c r="U520" i="14"/>
  <c r="U519" i="14"/>
  <c r="U518" i="14"/>
  <c r="U517" i="14"/>
  <c r="U516" i="14"/>
  <c r="U515" i="14"/>
  <c r="U514" i="14"/>
  <c r="U513" i="14"/>
  <c r="U512" i="14"/>
  <c r="U511" i="14"/>
  <c r="U510" i="14"/>
  <c r="U509" i="14"/>
  <c r="U508" i="14"/>
  <c r="U507" i="14"/>
  <c r="U506" i="14"/>
  <c r="U505" i="14"/>
  <c r="U504" i="14"/>
  <c r="U503" i="14"/>
  <c r="U502" i="14"/>
  <c r="U501" i="14"/>
  <c r="U500" i="14"/>
  <c r="U499" i="14"/>
  <c r="U498" i="14"/>
  <c r="U497" i="14"/>
  <c r="U496" i="14"/>
  <c r="U495" i="14"/>
  <c r="U494" i="14"/>
  <c r="U493" i="14"/>
  <c r="U492" i="14"/>
  <c r="U491" i="14"/>
  <c r="U490" i="14"/>
  <c r="U489" i="14"/>
  <c r="U488" i="14"/>
  <c r="U487" i="14"/>
  <c r="U486" i="14"/>
  <c r="U485" i="14"/>
  <c r="U484" i="14"/>
  <c r="U483" i="14"/>
  <c r="U482" i="14"/>
  <c r="U481" i="14"/>
  <c r="U480" i="14"/>
  <c r="U479" i="14"/>
  <c r="U478" i="14"/>
  <c r="U477" i="14"/>
  <c r="U476" i="14"/>
  <c r="U475" i="14"/>
  <c r="U474" i="14"/>
  <c r="U473" i="14"/>
  <c r="U472" i="14"/>
  <c r="U471" i="14"/>
  <c r="U470" i="14"/>
  <c r="U469" i="14"/>
  <c r="U468" i="14"/>
  <c r="U467" i="14"/>
  <c r="U466" i="14"/>
  <c r="U465" i="14"/>
  <c r="U464" i="14"/>
  <c r="U463" i="14"/>
  <c r="U462" i="14"/>
  <c r="U461" i="14"/>
  <c r="U460" i="14"/>
  <c r="U459" i="14"/>
  <c r="U458" i="14"/>
  <c r="U457" i="14"/>
  <c r="U456" i="14"/>
  <c r="U455" i="14"/>
  <c r="U454" i="14"/>
  <c r="U453" i="14"/>
  <c r="U452" i="14"/>
  <c r="U451" i="14"/>
  <c r="U450" i="14"/>
  <c r="U449" i="14"/>
  <c r="U448" i="14"/>
  <c r="U447" i="14"/>
  <c r="U446" i="14"/>
  <c r="U445" i="14"/>
  <c r="U444" i="14"/>
  <c r="U443" i="14"/>
  <c r="U442" i="14"/>
  <c r="U441" i="14"/>
  <c r="U440" i="14"/>
  <c r="U439" i="14"/>
  <c r="U438" i="14"/>
  <c r="U437" i="14"/>
  <c r="U436" i="14"/>
  <c r="U435" i="14"/>
  <c r="U434" i="14"/>
  <c r="U433" i="14"/>
  <c r="U432" i="14"/>
  <c r="U431" i="14"/>
  <c r="U430" i="14"/>
  <c r="U429" i="14"/>
  <c r="U428" i="14"/>
  <c r="U427" i="14"/>
  <c r="U426" i="14"/>
  <c r="U425" i="14"/>
  <c r="U424" i="14"/>
  <c r="U423" i="14"/>
  <c r="U422" i="14"/>
  <c r="U421" i="14"/>
  <c r="U420" i="14"/>
  <c r="U419" i="14"/>
  <c r="U418" i="14"/>
  <c r="U417" i="14"/>
  <c r="U416" i="14"/>
  <c r="U415" i="14"/>
  <c r="U414" i="14"/>
  <c r="U413" i="14"/>
  <c r="U412" i="14"/>
  <c r="U411" i="14"/>
  <c r="U410" i="14"/>
  <c r="U409" i="14"/>
  <c r="U408" i="14"/>
  <c r="U407" i="14"/>
  <c r="U406" i="14"/>
  <c r="U405" i="14"/>
  <c r="U404" i="14"/>
  <c r="U403" i="14"/>
  <c r="U402" i="14"/>
  <c r="U401" i="14"/>
  <c r="U400" i="14"/>
  <c r="U399" i="14"/>
  <c r="U398" i="14"/>
  <c r="U397" i="14"/>
  <c r="U396" i="14"/>
  <c r="U395" i="14"/>
  <c r="U394" i="14"/>
  <c r="U393" i="14"/>
  <c r="U392" i="14"/>
  <c r="U391" i="14"/>
  <c r="U390" i="14"/>
  <c r="U389" i="14"/>
  <c r="U388" i="14"/>
  <c r="U387" i="14"/>
  <c r="U386" i="14"/>
  <c r="U385" i="14"/>
  <c r="U384" i="14"/>
  <c r="U383" i="14"/>
  <c r="U382" i="14"/>
  <c r="U381" i="14"/>
  <c r="U380" i="14"/>
  <c r="U379" i="14"/>
  <c r="U378" i="14"/>
  <c r="U377" i="14"/>
  <c r="U376" i="14"/>
  <c r="U375" i="14"/>
  <c r="U374" i="14"/>
  <c r="U373" i="14"/>
  <c r="U372" i="14"/>
  <c r="U371" i="14"/>
  <c r="U370" i="14"/>
  <c r="U369" i="14"/>
  <c r="U368" i="14"/>
  <c r="U367" i="14"/>
  <c r="U366" i="14"/>
  <c r="U365" i="14"/>
  <c r="U364" i="14"/>
  <c r="U363" i="14"/>
  <c r="U362" i="14"/>
  <c r="U361" i="14"/>
  <c r="U360" i="14"/>
  <c r="U359" i="14"/>
  <c r="U358" i="14"/>
  <c r="U357" i="14"/>
  <c r="U356" i="14"/>
  <c r="U355" i="14"/>
  <c r="U354" i="14"/>
  <c r="U353" i="14"/>
  <c r="U352" i="14"/>
  <c r="U351" i="14"/>
  <c r="U350" i="14"/>
  <c r="U349" i="14"/>
  <c r="U348" i="14"/>
  <c r="U347" i="14"/>
  <c r="U346" i="14"/>
  <c r="U345" i="14"/>
  <c r="U344" i="14"/>
  <c r="U343" i="14"/>
  <c r="U342" i="14"/>
  <c r="U341" i="14"/>
  <c r="U340" i="14"/>
  <c r="U339" i="14"/>
  <c r="U338" i="14"/>
  <c r="U337" i="14"/>
  <c r="U336" i="14"/>
  <c r="U335" i="14"/>
  <c r="U334" i="14"/>
  <c r="U333" i="14"/>
  <c r="U332" i="14"/>
  <c r="U331" i="14"/>
  <c r="U330" i="14"/>
  <c r="U329" i="14"/>
  <c r="U328" i="14"/>
  <c r="U327" i="14"/>
  <c r="U326" i="14"/>
  <c r="U325" i="14"/>
  <c r="U324" i="14"/>
  <c r="U323" i="14"/>
  <c r="U322" i="14"/>
  <c r="U321" i="14"/>
  <c r="U320" i="14"/>
  <c r="U319" i="14"/>
  <c r="U318" i="14"/>
  <c r="U317" i="14"/>
  <c r="U316" i="14"/>
  <c r="U315" i="14"/>
  <c r="U314" i="14"/>
  <c r="U313" i="14"/>
  <c r="U312" i="14"/>
  <c r="U311" i="14"/>
  <c r="U310" i="14"/>
  <c r="U309" i="14"/>
  <c r="U308" i="14"/>
  <c r="U307" i="14"/>
  <c r="U306" i="14"/>
  <c r="U305" i="14"/>
  <c r="U304" i="14"/>
  <c r="U303" i="14"/>
  <c r="U302" i="14"/>
  <c r="U301" i="14"/>
  <c r="U300" i="14"/>
  <c r="U299" i="14"/>
  <c r="U298" i="14"/>
  <c r="U297" i="14"/>
  <c r="U296" i="14"/>
  <c r="U295" i="14"/>
  <c r="U294" i="14"/>
  <c r="U293" i="14"/>
  <c r="U292" i="14"/>
  <c r="U291" i="14"/>
  <c r="U290" i="14"/>
  <c r="U289" i="14"/>
  <c r="U288" i="14"/>
  <c r="U287" i="14"/>
  <c r="U286" i="14"/>
  <c r="U285" i="14"/>
  <c r="U284" i="14"/>
  <c r="U283" i="14"/>
  <c r="U282" i="14"/>
  <c r="U281" i="14"/>
  <c r="U280" i="14"/>
  <c r="U279" i="14"/>
  <c r="U278" i="14"/>
  <c r="U277" i="14"/>
  <c r="U276" i="14"/>
  <c r="U275" i="14"/>
  <c r="U274" i="14"/>
  <c r="U273" i="14"/>
  <c r="U272" i="14"/>
  <c r="U271" i="14"/>
  <c r="U270" i="14"/>
  <c r="U269" i="14"/>
  <c r="U268" i="14"/>
  <c r="U267" i="14"/>
  <c r="U266" i="14"/>
  <c r="U265" i="14"/>
  <c r="U264" i="14"/>
  <c r="U263" i="14"/>
  <c r="U262" i="14"/>
  <c r="U261" i="14"/>
  <c r="U260" i="14"/>
  <c r="U259" i="14"/>
  <c r="U258" i="14"/>
  <c r="U257" i="14"/>
  <c r="U256" i="14"/>
  <c r="U255" i="14"/>
  <c r="U254" i="14"/>
  <c r="U253" i="14"/>
  <c r="U252" i="14"/>
  <c r="U251" i="14"/>
  <c r="U250" i="14"/>
  <c r="U249" i="14"/>
  <c r="U248" i="14"/>
  <c r="U247" i="14"/>
  <c r="U246" i="14"/>
  <c r="U245" i="14"/>
  <c r="U244" i="14"/>
  <c r="U243" i="14"/>
  <c r="U242" i="14"/>
  <c r="U241" i="14"/>
  <c r="U240" i="14"/>
  <c r="U239" i="14"/>
  <c r="U238" i="14"/>
  <c r="U237" i="14"/>
  <c r="U236" i="14"/>
  <c r="U235" i="14"/>
  <c r="U234" i="14"/>
  <c r="U233" i="14"/>
  <c r="U232" i="14"/>
  <c r="U231" i="14"/>
  <c r="U230" i="14"/>
  <c r="U229" i="14"/>
  <c r="U228" i="14"/>
  <c r="U227" i="14"/>
  <c r="U226" i="14"/>
  <c r="U225" i="14"/>
  <c r="U224" i="14"/>
  <c r="U223" i="14"/>
  <c r="U222" i="14"/>
  <c r="U221" i="14"/>
  <c r="U220" i="14"/>
  <c r="U219" i="14"/>
  <c r="U218" i="14"/>
  <c r="U217" i="14"/>
  <c r="U216" i="14"/>
  <c r="U215" i="14"/>
  <c r="U214" i="14"/>
  <c r="U213" i="14"/>
  <c r="U212" i="14"/>
  <c r="U211" i="14"/>
  <c r="U210" i="14"/>
  <c r="U209" i="14"/>
  <c r="U208" i="14"/>
  <c r="U207" i="14"/>
  <c r="U206" i="14"/>
  <c r="U205" i="14"/>
  <c r="U204" i="14"/>
  <c r="U203" i="14"/>
  <c r="U202" i="14"/>
  <c r="U201" i="14"/>
  <c r="U200" i="14"/>
  <c r="U199" i="14"/>
  <c r="U198" i="14"/>
  <c r="U197" i="14"/>
  <c r="U196" i="14"/>
  <c r="U195" i="14"/>
  <c r="U194" i="14"/>
  <c r="U193" i="14"/>
  <c r="U192" i="14"/>
  <c r="U191" i="14"/>
  <c r="U190" i="14"/>
  <c r="U189" i="14"/>
  <c r="U188" i="14"/>
  <c r="U187" i="14"/>
  <c r="U186" i="14"/>
  <c r="U185" i="14"/>
  <c r="U184" i="14"/>
  <c r="U183" i="14"/>
  <c r="U182" i="14"/>
  <c r="U181" i="14"/>
  <c r="U180" i="14"/>
  <c r="U179" i="14"/>
  <c r="U178" i="14"/>
  <c r="U177" i="14"/>
  <c r="U176" i="14"/>
  <c r="U175" i="14"/>
  <c r="U174" i="14"/>
  <c r="U173" i="14"/>
  <c r="U172" i="14"/>
  <c r="U171" i="14"/>
  <c r="U170" i="14"/>
  <c r="U169" i="14"/>
  <c r="U168" i="14"/>
  <c r="U167" i="14"/>
  <c r="U166" i="14"/>
  <c r="U165" i="14"/>
  <c r="U164" i="14"/>
  <c r="U163" i="14"/>
  <c r="U162" i="14"/>
  <c r="U161" i="14"/>
  <c r="U160" i="14"/>
  <c r="U159" i="14"/>
  <c r="U158" i="14"/>
  <c r="U157" i="14"/>
  <c r="U156" i="14"/>
  <c r="U155" i="14"/>
  <c r="U154" i="14"/>
  <c r="U153" i="14"/>
  <c r="U152" i="14"/>
  <c r="U151" i="14"/>
  <c r="U150" i="14"/>
  <c r="U149" i="14"/>
  <c r="U148" i="14"/>
  <c r="U147" i="14"/>
  <c r="U146" i="14"/>
  <c r="U145" i="14"/>
  <c r="U144" i="14"/>
  <c r="U143" i="14"/>
  <c r="U142" i="14"/>
  <c r="U141" i="14"/>
  <c r="U140" i="14"/>
  <c r="U139" i="14"/>
  <c r="U138" i="14"/>
  <c r="U137" i="14"/>
  <c r="U136" i="14"/>
  <c r="U135" i="14"/>
  <c r="U134" i="14"/>
  <c r="U133" i="14"/>
  <c r="U132" i="14"/>
  <c r="U131" i="14"/>
  <c r="U130" i="14"/>
  <c r="U129" i="14"/>
  <c r="U128" i="14"/>
  <c r="U127" i="14"/>
  <c r="U126" i="14"/>
  <c r="U125" i="14"/>
  <c r="U124" i="14"/>
  <c r="U123" i="14"/>
  <c r="U122" i="14"/>
  <c r="U121" i="14"/>
  <c r="U120" i="14"/>
  <c r="U119" i="14"/>
  <c r="U118" i="14"/>
  <c r="U117" i="14"/>
  <c r="U116" i="14"/>
  <c r="U115" i="14"/>
  <c r="U114" i="14"/>
  <c r="U113" i="14"/>
  <c r="U112" i="14"/>
  <c r="U111" i="14"/>
  <c r="U110" i="14"/>
  <c r="U109" i="14"/>
  <c r="U108" i="14"/>
  <c r="U107" i="14"/>
  <c r="U106" i="14"/>
  <c r="U105" i="14"/>
  <c r="U104" i="14"/>
  <c r="U103" i="14"/>
  <c r="U102" i="14"/>
  <c r="U101" i="14"/>
  <c r="U100" i="14"/>
  <c r="U99" i="14"/>
  <c r="U98" i="14"/>
  <c r="U97" i="14"/>
  <c r="U96" i="14"/>
  <c r="U95" i="14"/>
  <c r="U94" i="14"/>
  <c r="U93" i="14"/>
  <c r="U92" i="14"/>
  <c r="U91" i="14"/>
  <c r="U90" i="14"/>
  <c r="U89" i="14"/>
  <c r="U88" i="14"/>
  <c r="U87" i="14"/>
  <c r="U86" i="14"/>
  <c r="U85" i="14"/>
  <c r="U84" i="14"/>
  <c r="U83" i="14"/>
  <c r="U82" i="14"/>
  <c r="U81" i="14"/>
  <c r="U80" i="14"/>
  <c r="U79" i="14"/>
  <c r="U78" i="14"/>
  <c r="U77" i="14"/>
  <c r="U76" i="14"/>
  <c r="U75" i="14"/>
  <c r="U74" i="14"/>
  <c r="U73" i="14"/>
  <c r="U72" i="14"/>
  <c r="U71" i="14"/>
  <c r="U70" i="14"/>
  <c r="U69" i="14"/>
  <c r="U68" i="14"/>
  <c r="U67" i="14"/>
  <c r="U66" i="14"/>
  <c r="U65" i="14"/>
  <c r="U64" i="14"/>
  <c r="U63" i="14"/>
  <c r="U62" i="14"/>
  <c r="U61" i="14"/>
  <c r="U60" i="14"/>
  <c r="U59" i="14"/>
  <c r="U58" i="14"/>
  <c r="U57" i="14"/>
  <c r="U56" i="14"/>
  <c r="U55" i="14"/>
  <c r="U54" i="14"/>
  <c r="U53" i="14"/>
  <c r="U52" i="14"/>
  <c r="U51" i="14"/>
  <c r="U50" i="14"/>
  <c r="U49" i="14"/>
  <c r="U48" i="14"/>
  <c r="U47" i="14"/>
  <c r="U46" i="14"/>
  <c r="U45" i="14"/>
  <c r="U44" i="14"/>
  <c r="U43" i="14"/>
  <c r="U42" i="14"/>
  <c r="U41" i="14"/>
  <c r="U40" i="14"/>
  <c r="U39" i="14"/>
  <c r="U38" i="14"/>
  <c r="U37" i="14"/>
  <c r="U36" i="14"/>
  <c r="U35" i="14"/>
  <c r="U34" i="14"/>
  <c r="U33" i="14"/>
  <c r="U32" i="14"/>
  <c r="U31" i="14"/>
  <c r="U30" i="14"/>
  <c r="U29" i="14"/>
  <c r="U28" i="14"/>
  <c r="U27" i="14"/>
  <c r="U26" i="14"/>
  <c r="U25" i="14"/>
  <c r="U24" i="14"/>
  <c r="U23" i="14"/>
  <c r="U22" i="14"/>
  <c r="U21" i="14"/>
  <c r="U20" i="14"/>
  <c r="U19" i="14"/>
  <c r="U18" i="14"/>
  <c r="U17" i="14"/>
  <c r="U16" i="14"/>
  <c r="U15" i="14"/>
  <c r="U14" i="14"/>
  <c r="U13" i="14"/>
  <c r="U12" i="14"/>
  <c r="U11" i="14"/>
  <c r="U10" i="14"/>
  <c r="U9" i="14"/>
  <c r="U8" i="14"/>
  <c r="U7" i="14"/>
  <c r="U6" i="14"/>
  <c r="U5" i="14"/>
  <c r="M48" i="9" l="1"/>
  <c r="M47" i="9"/>
  <c r="M49" i="9"/>
  <c r="M50" i="9"/>
  <c r="M45" i="9"/>
  <c r="M46" i="9"/>
  <c r="AE8" i="9"/>
  <c r="AF8" i="9"/>
  <c r="AH8" i="9"/>
  <c r="AD37" i="9"/>
  <c r="AR9" i="14"/>
  <c r="AQ6" i="14"/>
  <c r="M26" i="9" s="1"/>
  <c r="AD13" i="9"/>
  <c r="AF13" i="9"/>
  <c r="AF18" i="9"/>
  <c r="AF28" i="9"/>
  <c r="AE37" i="9"/>
  <c r="Q19" i="9" s="1"/>
  <c r="AE28" i="9"/>
  <c r="Q13" i="9"/>
  <c r="AJ28" i="9"/>
  <c r="AG28" i="9"/>
  <c r="AH28" i="9"/>
  <c r="Q14" i="9"/>
  <c r="AC18" i="9"/>
  <c r="Q1745" i="14"/>
  <c r="L1745" i="14"/>
  <c r="I1745" i="14"/>
  <c r="Q1744" i="14"/>
  <c r="L1744" i="14"/>
  <c r="I1744" i="14"/>
  <c r="Q1743" i="14"/>
  <c r="L1743" i="14"/>
  <c r="I1743" i="14"/>
  <c r="Q1742" i="14"/>
  <c r="L1742" i="14"/>
  <c r="I1742" i="14"/>
  <c r="Q1741" i="14"/>
  <c r="L1741" i="14"/>
  <c r="I1741" i="14"/>
  <c r="Q1740" i="14"/>
  <c r="L1740" i="14"/>
  <c r="I1740" i="14"/>
  <c r="Q1739" i="14"/>
  <c r="L1739" i="14"/>
  <c r="I1739" i="14"/>
  <c r="Q1738" i="14"/>
  <c r="L1738" i="14"/>
  <c r="I1738" i="14"/>
  <c r="Q1737" i="14"/>
  <c r="L1737" i="14"/>
  <c r="I1737" i="14"/>
  <c r="Q1736" i="14"/>
  <c r="L1736" i="14"/>
  <c r="I1736" i="14"/>
  <c r="Q1735" i="14"/>
  <c r="L1735" i="14"/>
  <c r="I1735" i="14"/>
  <c r="Q1734" i="14"/>
  <c r="L1734" i="14"/>
  <c r="I1734" i="14"/>
  <c r="Q1733" i="14"/>
  <c r="L1733" i="14"/>
  <c r="I1733" i="14"/>
  <c r="Q1732" i="14"/>
  <c r="L1732" i="14"/>
  <c r="I1732" i="14"/>
  <c r="Q1731" i="14"/>
  <c r="L1731" i="14"/>
  <c r="I1731" i="14"/>
  <c r="Q1730" i="14"/>
  <c r="L1730" i="14"/>
  <c r="I1730" i="14"/>
  <c r="Q1729" i="14"/>
  <c r="L1729" i="14"/>
  <c r="I1729" i="14"/>
  <c r="Q1728" i="14"/>
  <c r="L1728" i="14"/>
  <c r="I1728" i="14"/>
  <c r="Q1727" i="14"/>
  <c r="L1727" i="14"/>
  <c r="I1727" i="14"/>
  <c r="Q1726" i="14"/>
  <c r="L1726" i="14"/>
  <c r="I1726" i="14"/>
  <c r="Q1725" i="14"/>
  <c r="L1725" i="14"/>
  <c r="I1725" i="14"/>
  <c r="Q1724" i="14"/>
  <c r="L1724" i="14"/>
  <c r="I1724" i="14"/>
  <c r="Q1723" i="14"/>
  <c r="L1723" i="14"/>
  <c r="I1723" i="14"/>
  <c r="Q1722" i="14"/>
  <c r="L1722" i="14"/>
  <c r="I1722" i="14"/>
  <c r="Q1721" i="14"/>
  <c r="L1721" i="14"/>
  <c r="I1721" i="14"/>
  <c r="Q1720" i="14"/>
  <c r="L1720" i="14"/>
  <c r="I1720" i="14"/>
  <c r="Q1719" i="14"/>
  <c r="L1719" i="14"/>
  <c r="I1719" i="14"/>
  <c r="Q1718" i="14"/>
  <c r="L1718" i="14"/>
  <c r="I1718" i="14"/>
  <c r="Q1717" i="14"/>
  <c r="L1717" i="14"/>
  <c r="I1717" i="14"/>
  <c r="Q1716" i="14"/>
  <c r="L1716" i="14"/>
  <c r="I1716" i="14"/>
  <c r="Q1715" i="14"/>
  <c r="L1715" i="14"/>
  <c r="I1715" i="14"/>
  <c r="Q1714" i="14"/>
  <c r="L1714" i="14"/>
  <c r="I1714" i="14"/>
  <c r="Q1713" i="14"/>
  <c r="L1713" i="14"/>
  <c r="I1713" i="14"/>
  <c r="Q1712" i="14"/>
  <c r="L1712" i="14"/>
  <c r="I1712" i="14"/>
  <c r="Q1711" i="14"/>
  <c r="L1711" i="14"/>
  <c r="I1711" i="14"/>
  <c r="Q1710" i="14"/>
  <c r="L1710" i="14"/>
  <c r="I1710" i="14"/>
  <c r="Q1709" i="14"/>
  <c r="L1709" i="14"/>
  <c r="I1709" i="14"/>
  <c r="Q1708" i="14"/>
  <c r="L1708" i="14"/>
  <c r="I1708" i="14"/>
  <c r="Q1707" i="14"/>
  <c r="L1707" i="14"/>
  <c r="I1707" i="14"/>
  <c r="Q1706" i="14"/>
  <c r="L1706" i="14"/>
  <c r="I1706" i="14"/>
  <c r="Q1705" i="14"/>
  <c r="L1705" i="14"/>
  <c r="I1705" i="14"/>
  <c r="Q1704" i="14"/>
  <c r="L1704" i="14"/>
  <c r="I1704" i="14"/>
  <c r="Q1703" i="14"/>
  <c r="L1703" i="14"/>
  <c r="I1703" i="14"/>
  <c r="Q1702" i="14"/>
  <c r="L1702" i="14"/>
  <c r="I1702" i="14"/>
  <c r="Q1701" i="14"/>
  <c r="L1701" i="14"/>
  <c r="I1701" i="14"/>
  <c r="Q1700" i="14"/>
  <c r="L1700" i="14"/>
  <c r="I1700" i="14"/>
  <c r="Q1699" i="14"/>
  <c r="L1699" i="14"/>
  <c r="I1699" i="14"/>
  <c r="Q1698" i="14"/>
  <c r="L1698" i="14"/>
  <c r="I1698" i="14"/>
  <c r="Q1697" i="14"/>
  <c r="L1697" i="14"/>
  <c r="I1697" i="14"/>
  <c r="Q1696" i="14"/>
  <c r="L1696" i="14"/>
  <c r="I1696" i="14"/>
  <c r="Q1695" i="14"/>
  <c r="L1695" i="14"/>
  <c r="I1695" i="14"/>
  <c r="Q1694" i="14"/>
  <c r="L1694" i="14"/>
  <c r="I1694" i="14"/>
  <c r="Q1693" i="14"/>
  <c r="L1693" i="14"/>
  <c r="I1693" i="14"/>
  <c r="Q1692" i="14"/>
  <c r="L1692" i="14"/>
  <c r="I1692" i="14"/>
  <c r="Q1691" i="14"/>
  <c r="L1691" i="14"/>
  <c r="I1691" i="14"/>
  <c r="Q1690" i="14"/>
  <c r="L1690" i="14"/>
  <c r="I1690" i="14"/>
  <c r="Q1689" i="14"/>
  <c r="L1689" i="14"/>
  <c r="I1689" i="14"/>
  <c r="Q1688" i="14"/>
  <c r="L1688" i="14"/>
  <c r="I1688" i="14"/>
  <c r="Q1687" i="14"/>
  <c r="L1687" i="14"/>
  <c r="I1687" i="14"/>
  <c r="Q1686" i="14"/>
  <c r="L1686" i="14"/>
  <c r="I1686" i="14"/>
  <c r="Q1685" i="14"/>
  <c r="L1685" i="14"/>
  <c r="I1685" i="14"/>
  <c r="Q1684" i="14"/>
  <c r="L1684" i="14"/>
  <c r="I1684" i="14"/>
  <c r="Q1683" i="14"/>
  <c r="L1683" i="14"/>
  <c r="I1683" i="14"/>
  <c r="Q1682" i="14"/>
  <c r="L1682" i="14"/>
  <c r="I1682" i="14"/>
  <c r="Q1681" i="14"/>
  <c r="L1681" i="14"/>
  <c r="I1681" i="14"/>
  <c r="Q1680" i="14"/>
  <c r="L1680" i="14"/>
  <c r="I1680" i="14"/>
  <c r="Q1679" i="14"/>
  <c r="L1679" i="14"/>
  <c r="I1679" i="14"/>
  <c r="Q1678" i="14"/>
  <c r="L1678" i="14"/>
  <c r="I1678" i="14"/>
  <c r="Q1677" i="14"/>
  <c r="L1677" i="14"/>
  <c r="I1677" i="14"/>
  <c r="Q1676" i="14"/>
  <c r="L1676" i="14"/>
  <c r="I1676" i="14"/>
  <c r="Q1675" i="14"/>
  <c r="L1675" i="14"/>
  <c r="I1675" i="14"/>
  <c r="Q1674" i="14"/>
  <c r="L1674" i="14"/>
  <c r="I1674" i="14"/>
  <c r="Q1673" i="14"/>
  <c r="L1673" i="14"/>
  <c r="I1673" i="14"/>
  <c r="Q1672" i="14"/>
  <c r="L1672" i="14"/>
  <c r="I1672" i="14"/>
  <c r="Q1671" i="14"/>
  <c r="L1671" i="14"/>
  <c r="I1671" i="14"/>
  <c r="Q1670" i="14"/>
  <c r="L1670" i="14"/>
  <c r="I1670" i="14"/>
  <c r="Q1669" i="14"/>
  <c r="L1669" i="14"/>
  <c r="I1669" i="14"/>
  <c r="Q1668" i="14"/>
  <c r="L1668" i="14"/>
  <c r="I1668" i="14"/>
  <c r="Q1667" i="14"/>
  <c r="L1667" i="14"/>
  <c r="I1667" i="14"/>
  <c r="Q1666" i="14"/>
  <c r="L1666" i="14"/>
  <c r="I1666" i="14"/>
  <c r="Q1665" i="14"/>
  <c r="L1665" i="14"/>
  <c r="I1665" i="14"/>
  <c r="Q1664" i="14"/>
  <c r="L1664" i="14"/>
  <c r="I1664" i="14"/>
  <c r="Q1663" i="14"/>
  <c r="L1663" i="14"/>
  <c r="I1663" i="14"/>
  <c r="Q1662" i="14"/>
  <c r="L1662" i="14"/>
  <c r="I1662" i="14"/>
  <c r="Q1661" i="14"/>
  <c r="L1661" i="14"/>
  <c r="I1661" i="14"/>
  <c r="Q1660" i="14"/>
  <c r="L1660" i="14"/>
  <c r="I1660" i="14"/>
  <c r="Q1659" i="14"/>
  <c r="L1659" i="14"/>
  <c r="I1659" i="14"/>
  <c r="Q1658" i="14"/>
  <c r="L1658" i="14"/>
  <c r="I1658" i="14"/>
  <c r="Q1657" i="14"/>
  <c r="L1657" i="14"/>
  <c r="I1657" i="14"/>
  <c r="Q1656" i="14"/>
  <c r="L1656" i="14"/>
  <c r="I1656" i="14"/>
  <c r="Q1655" i="14"/>
  <c r="L1655" i="14"/>
  <c r="I1655" i="14"/>
  <c r="Q1654" i="14"/>
  <c r="L1654" i="14"/>
  <c r="I1654" i="14"/>
  <c r="Q1653" i="14"/>
  <c r="L1653" i="14"/>
  <c r="I1653" i="14"/>
  <c r="Q1652" i="14"/>
  <c r="L1652" i="14"/>
  <c r="I1652" i="14"/>
  <c r="Q1651" i="14"/>
  <c r="L1651" i="14"/>
  <c r="I1651" i="14"/>
  <c r="Q1650" i="14"/>
  <c r="L1650" i="14"/>
  <c r="I1650" i="14"/>
  <c r="Q1649" i="14"/>
  <c r="L1649" i="14"/>
  <c r="I1649" i="14"/>
  <c r="Q1648" i="14"/>
  <c r="L1648" i="14"/>
  <c r="I1648" i="14"/>
  <c r="Q1647" i="14"/>
  <c r="L1647" i="14"/>
  <c r="I1647" i="14"/>
  <c r="Q1646" i="14"/>
  <c r="L1646" i="14"/>
  <c r="I1646" i="14"/>
  <c r="Q1645" i="14"/>
  <c r="L1645" i="14"/>
  <c r="I1645" i="14"/>
  <c r="Q1644" i="14"/>
  <c r="L1644" i="14"/>
  <c r="I1644" i="14"/>
  <c r="Q1643" i="14"/>
  <c r="L1643" i="14"/>
  <c r="I1643" i="14"/>
  <c r="Q1642" i="14"/>
  <c r="L1642" i="14"/>
  <c r="I1642" i="14"/>
  <c r="Q1641" i="14"/>
  <c r="L1641" i="14"/>
  <c r="I1641" i="14"/>
  <c r="Q1640" i="14"/>
  <c r="L1640" i="14"/>
  <c r="I1640" i="14"/>
  <c r="Q1639" i="14"/>
  <c r="L1639" i="14"/>
  <c r="I1639" i="14"/>
  <c r="Q1638" i="14"/>
  <c r="L1638" i="14"/>
  <c r="I1638" i="14"/>
  <c r="Q1637" i="14"/>
  <c r="L1637" i="14"/>
  <c r="I1637" i="14"/>
  <c r="Q1636" i="14"/>
  <c r="L1636" i="14"/>
  <c r="I1636" i="14"/>
  <c r="Q1635" i="14"/>
  <c r="L1635" i="14"/>
  <c r="I1635" i="14"/>
  <c r="Q1634" i="14"/>
  <c r="L1634" i="14"/>
  <c r="I1634" i="14"/>
  <c r="Q1633" i="14"/>
  <c r="L1633" i="14"/>
  <c r="I1633" i="14"/>
  <c r="Q1632" i="14"/>
  <c r="L1632" i="14"/>
  <c r="I1632" i="14"/>
  <c r="Q1631" i="14"/>
  <c r="L1631" i="14"/>
  <c r="I1631" i="14"/>
  <c r="Q1630" i="14"/>
  <c r="L1630" i="14"/>
  <c r="I1630" i="14"/>
  <c r="Q1629" i="14"/>
  <c r="L1629" i="14"/>
  <c r="I1629" i="14"/>
  <c r="Q1628" i="14"/>
  <c r="L1628" i="14"/>
  <c r="I1628" i="14"/>
  <c r="Q1627" i="14"/>
  <c r="L1627" i="14"/>
  <c r="I1627" i="14"/>
  <c r="Q1626" i="14"/>
  <c r="L1626" i="14"/>
  <c r="I1626" i="14"/>
  <c r="Q1625" i="14"/>
  <c r="L1625" i="14"/>
  <c r="I1625" i="14"/>
  <c r="Q1624" i="14"/>
  <c r="L1624" i="14"/>
  <c r="I1624" i="14"/>
  <c r="Q1623" i="14"/>
  <c r="L1623" i="14"/>
  <c r="I1623" i="14"/>
  <c r="Q1622" i="14"/>
  <c r="L1622" i="14"/>
  <c r="I1622" i="14"/>
  <c r="Q1621" i="14"/>
  <c r="L1621" i="14"/>
  <c r="I1621" i="14"/>
  <c r="Q1620" i="14"/>
  <c r="L1620" i="14"/>
  <c r="I1620" i="14"/>
  <c r="Q1619" i="14"/>
  <c r="L1619" i="14"/>
  <c r="I1619" i="14"/>
  <c r="Q1618" i="14"/>
  <c r="L1618" i="14"/>
  <c r="I1618" i="14"/>
  <c r="Q1617" i="14"/>
  <c r="L1617" i="14"/>
  <c r="I1617" i="14"/>
  <c r="Q1616" i="14"/>
  <c r="L1616" i="14"/>
  <c r="I1616" i="14"/>
  <c r="Q1615" i="14"/>
  <c r="L1615" i="14"/>
  <c r="I1615" i="14"/>
  <c r="Q1614" i="14"/>
  <c r="L1614" i="14"/>
  <c r="I1614" i="14"/>
  <c r="Q1613" i="14"/>
  <c r="L1613" i="14"/>
  <c r="I1613" i="14"/>
  <c r="Q1612" i="14"/>
  <c r="L1612" i="14"/>
  <c r="I1612" i="14"/>
  <c r="Q1611" i="14"/>
  <c r="L1611" i="14"/>
  <c r="I1611" i="14"/>
  <c r="Q1610" i="14"/>
  <c r="L1610" i="14"/>
  <c r="I1610" i="14"/>
  <c r="Q1609" i="14"/>
  <c r="L1609" i="14"/>
  <c r="I1609" i="14"/>
  <c r="Q1608" i="14"/>
  <c r="L1608" i="14"/>
  <c r="I1608" i="14"/>
  <c r="Q1607" i="14"/>
  <c r="L1607" i="14"/>
  <c r="I1607" i="14"/>
  <c r="Q1606" i="14"/>
  <c r="L1606" i="14"/>
  <c r="I1606" i="14"/>
  <c r="Q1605" i="14"/>
  <c r="L1605" i="14"/>
  <c r="I1605" i="14"/>
  <c r="Q1604" i="14"/>
  <c r="L1604" i="14"/>
  <c r="I1604" i="14"/>
  <c r="Q1603" i="14"/>
  <c r="L1603" i="14"/>
  <c r="I1603" i="14"/>
  <c r="Q1602" i="14"/>
  <c r="L1602" i="14"/>
  <c r="I1602" i="14"/>
  <c r="Q1601" i="14"/>
  <c r="L1601" i="14"/>
  <c r="I1601" i="14"/>
  <c r="Q1600" i="14"/>
  <c r="L1600" i="14"/>
  <c r="I1600" i="14"/>
  <c r="Q1599" i="14"/>
  <c r="L1599" i="14"/>
  <c r="I1599" i="14"/>
  <c r="Q1598" i="14"/>
  <c r="L1598" i="14"/>
  <c r="I1598" i="14"/>
  <c r="Q1597" i="14"/>
  <c r="L1597" i="14"/>
  <c r="I1597" i="14"/>
  <c r="Q1596" i="14"/>
  <c r="L1596" i="14"/>
  <c r="I1596" i="14"/>
  <c r="Q1595" i="14"/>
  <c r="L1595" i="14"/>
  <c r="I1595" i="14"/>
  <c r="Q1594" i="14"/>
  <c r="L1594" i="14"/>
  <c r="I1594" i="14"/>
  <c r="Q1593" i="14"/>
  <c r="L1593" i="14"/>
  <c r="I1593" i="14"/>
  <c r="Q1592" i="14"/>
  <c r="L1592" i="14"/>
  <c r="I1592" i="14"/>
  <c r="Q1591" i="14"/>
  <c r="L1591" i="14"/>
  <c r="I1591" i="14"/>
  <c r="Q1590" i="14"/>
  <c r="L1590" i="14"/>
  <c r="I1590" i="14"/>
  <c r="Q1589" i="14"/>
  <c r="L1589" i="14"/>
  <c r="I1589" i="14"/>
  <c r="Q1588" i="14"/>
  <c r="L1588" i="14"/>
  <c r="I1588" i="14"/>
  <c r="Q1587" i="14"/>
  <c r="L1587" i="14"/>
  <c r="I1587" i="14"/>
  <c r="Q1586" i="14"/>
  <c r="L1586" i="14"/>
  <c r="I1586" i="14"/>
  <c r="Q1585" i="14"/>
  <c r="L1585" i="14"/>
  <c r="I1585" i="14"/>
  <c r="Q1584" i="14"/>
  <c r="L1584" i="14"/>
  <c r="I1584" i="14"/>
  <c r="Q1583" i="14"/>
  <c r="L1583" i="14"/>
  <c r="I1583" i="14"/>
  <c r="Q1582" i="14"/>
  <c r="L1582" i="14"/>
  <c r="I1582" i="14"/>
  <c r="Q1581" i="14"/>
  <c r="L1581" i="14"/>
  <c r="I1581" i="14"/>
  <c r="Q1580" i="14"/>
  <c r="L1580" i="14"/>
  <c r="I1580" i="14"/>
  <c r="Q1579" i="14"/>
  <c r="L1579" i="14"/>
  <c r="I1579" i="14"/>
  <c r="Q1578" i="14"/>
  <c r="L1578" i="14"/>
  <c r="I1578" i="14"/>
  <c r="Q1577" i="14"/>
  <c r="L1577" i="14"/>
  <c r="I1577" i="14"/>
  <c r="Q1576" i="14"/>
  <c r="L1576" i="14"/>
  <c r="I1576" i="14"/>
  <c r="Q1575" i="14"/>
  <c r="L1575" i="14"/>
  <c r="I1575" i="14"/>
  <c r="Q1574" i="14"/>
  <c r="L1574" i="14"/>
  <c r="I1574" i="14"/>
  <c r="Q1573" i="14"/>
  <c r="L1573" i="14"/>
  <c r="I1573" i="14"/>
  <c r="Q1572" i="14"/>
  <c r="L1572" i="14"/>
  <c r="I1572" i="14"/>
  <c r="Q1571" i="14"/>
  <c r="L1571" i="14"/>
  <c r="I1571" i="14"/>
  <c r="Q1570" i="14"/>
  <c r="L1570" i="14"/>
  <c r="I1570" i="14"/>
  <c r="Q1569" i="14"/>
  <c r="L1569" i="14"/>
  <c r="I1569" i="14"/>
  <c r="Q1568" i="14"/>
  <c r="L1568" i="14"/>
  <c r="I1568" i="14"/>
  <c r="Q1567" i="14"/>
  <c r="L1567" i="14"/>
  <c r="I1567" i="14"/>
  <c r="Q1566" i="14"/>
  <c r="L1566" i="14"/>
  <c r="I1566" i="14"/>
  <c r="Q1565" i="14"/>
  <c r="L1565" i="14"/>
  <c r="I1565" i="14"/>
  <c r="Q1564" i="14"/>
  <c r="L1564" i="14"/>
  <c r="I1564" i="14"/>
  <c r="Q1563" i="14"/>
  <c r="L1563" i="14"/>
  <c r="I1563" i="14"/>
  <c r="Q1562" i="14"/>
  <c r="L1562" i="14"/>
  <c r="I1562" i="14"/>
  <c r="Q1561" i="14"/>
  <c r="L1561" i="14"/>
  <c r="I1561" i="14"/>
  <c r="Q1560" i="14"/>
  <c r="L1560" i="14"/>
  <c r="I1560" i="14"/>
  <c r="Q1559" i="14"/>
  <c r="L1559" i="14"/>
  <c r="I1559" i="14"/>
  <c r="Q1558" i="14"/>
  <c r="L1558" i="14"/>
  <c r="I1558" i="14"/>
  <c r="Q1557" i="14"/>
  <c r="L1557" i="14"/>
  <c r="I1557" i="14"/>
  <c r="Q1556" i="14"/>
  <c r="L1556" i="14"/>
  <c r="I1556" i="14"/>
  <c r="Q1555" i="14"/>
  <c r="L1555" i="14"/>
  <c r="I1555" i="14"/>
  <c r="Q1554" i="14"/>
  <c r="L1554" i="14"/>
  <c r="I1554" i="14"/>
  <c r="Q1553" i="14"/>
  <c r="L1553" i="14"/>
  <c r="I1553" i="14"/>
  <c r="Q1552" i="14"/>
  <c r="L1552" i="14"/>
  <c r="I1552" i="14"/>
  <c r="Q1551" i="14"/>
  <c r="L1551" i="14"/>
  <c r="I1551" i="14"/>
  <c r="Q1550" i="14"/>
  <c r="L1550" i="14"/>
  <c r="I1550" i="14"/>
  <c r="Q1549" i="14"/>
  <c r="L1549" i="14"/>
  <c r="I1549" i="14"/>
  <c r="Q1548" i="14"/>
  <c r="L1548" i="14"/>
  <c r="I1548" i="14"/>
  <c r="Q1547" i="14"/>
  <c r="L1547" i="14"/>
  <c r="I1547" i="14"/>
  <c r="Q1546" i="14"/>
  <c r="L1546" i="14"/>
  <c r="I1546" i="14"/>
  <c r="Q1545" i="14"/>
  <c r="L1545" i="14"/>
  <c r="I1545" i="14"/>
  <c r="Q1544" i="14"/>
  <c r="L1544" i="14"/>
  <c r="I1544" i="14"/>
  <c r="Q1543" i="14"/>
  <c r="L1543" i="14"/>
  <c r="I1543" i="14"/>
  <c r="Q1542" i="14"/>
  <c r="L1542" i="14"/>
  <c r="I1542" i="14"/>
  <c r="Q1541" i="14"/>
  <c r="L1541" i="14"/>
  <c r="I1541" i="14"/>
  <c r="Q1540" i="14"/>
  <c r="L1540" i="14"/>
  <c r="I1540" i="14"/>
  <c r="Q1539" i="14"/>
  <c r="L1539" i="14"/>
  <c r="I1539" i="14"/>
  <c r="Q1538" i="14"/>
  <c r="L1538" i="14"/>
  <c r="I1538" i="14"/>
  <c r="Q1537" i="14"/>
  <c r="L1537" i="14"/>
  <c r="I1537" i="14"/>
  <c r="Q1536" i="14"/>
  <c r="L1536" i="14"/>
  <c r="I1536" i="14"/>
  <c r="Q1535" i="14"/>
  <c r="L1535" i="14"/>
  <c r="I1535" i="14"/>
  <c r="Q1534" i="14"/>
  <c r="L1534" i="14"/>
  <c r="I1534" i="14"/>
  <c r="Q1533" i="14"/>
  <c r="L1533" i="14"/>
  <c r="I1533" i="14"/>
  <c r="Q1532" i="14"/>
  <c r="L1532" i="14"/>
  <c r="I1532" i="14"/>
  <c r="Q1531" i="14"/>
  <c r="L1531" i="14"/>
  <c r="I1531" i="14"/>
  <c r="Q1530" i="14"/>
  <c r="L1530" i="14"/>
  <c r="I1530" i="14"/>
  <c r="Q1529" i="14"/>
  <c r="L1529" i="14"/>
  <c r="I1529" i="14"/>
  <c r="Q1528" i="14"/>
  <c r="L1528" i="14"/>
  <c r="I1528" i="14"/>
  <c r="Q1527" i="14"/>
  <c r="L1527" i="14"/>
  <c r="I1527" i="14"/>
  <c r="Q1526" i="14"/>
  <c r="L1526" i="14"/>
  <c r="I1526" i="14"/>
  <c r="Q1525" i="14"/>
  <c r="L1525" i="14"/>
  <c r="I1525" i="14"/>
  <c r="Q1524" i="14"/>
  <c r="L1524" i="14"/>
  <c r="I1524" i="14"/>
  <c r="Q1523" i="14"/>
  <c r="L1523" i="14"/>
  <c r="I1523" i="14"/>
  <c r="Q1522" i="14"/>
  <c r="L1522" i="14"/>
  <c r="I1522" i="14"/>
  <c r="Q1521" i="14"/>
  <c r="L1521" i="14"/>
  <c r="I1521" i="14"/>
  <c r="Q1520" i="14"/>
  <c r="L1520" i="14"/>
  <c r="I1520" i="14"/>
  <c r="Q1519" i="14"/>
  <c r="L1519" i="14"/>
  <c r="I1519" i="14"/>
  <c r="Q1518" i="14"/>
  <c r="L1518" i="14"/>
  <c r="I1518" i="14"/>
  <c r="Q1517" i="14"/>
  <c r="L1517" i="14"/>
  <c r="I1517" i="14"/>
  <c r="Q1516" i="14"/>
  <c r="L1516" i="14"/>
  <c r="I1516" i="14"/>
  <c r="Q1515" i="14"/>
  <c r="L1515" i="14"/>
  <c r="I1515" i="14"/>
  <c r="Q1514" i="14"/>
  <c r="L1514" i="14"/>
  <c r="I1514" i="14"/>
  <c r="Q1513" i="14"/>
  <c r="L1513" i="14"/>
  <c r="I1513" i="14"/>
  <c r="Q1512" i="14"/>
  <c r="L1512" i="14"/>
  <c r="I1512" i="14"/>
  <c r="Q1511" i="14"/>
  <c r="L1511" i="14"/>
  <c r="I1511" i="14"/>
  <c r="Q1510" i="14"/>
  <c r="L1510" i="14"/>
  <c r="I1510" i="14"/>
  <c r="Q1509" i="14"/>
  <c r="L1509" i="14"/>
  <c r="I1509" i="14"/>
  <c r="Q1508" i="14"/>
  <c r="L1508" i="14"/>
  <c r="I1508" i="14"/>
  <c r="Q1507" i="14"/>
  <c r="L1507" i="14"/>
  <c r="I1507" i="14"/>
  <c r="Q1506" i="14"/>
  <c r="L1506" i="14"/>
  <c r="I1506" i="14"/>
  <c r="Q1505" i="14"/>
  <c r="L1505" i="14"/>
  <c r="I1505" i="14"/>
  <c r="Q1504" i="14"/>
  <c r="L1504" i="14"/>
  <c r="I1504" i="14"/>
  <c r="Q1503" i="14"/>
  <c r="L1503" i="14"/>
  <c r="I1503" i="14"/>
  <c r="Q1502" i="14"/>
  <c r="L1502" i="14"/>
  <c r="I1502" i="14"/>
  <c r="Q1501" i="14"/>
  <c r="L1501" i="14"/>
  <c r="I1501" i="14"/>
  <c r="Q1500" i="14"/>
  <c r="L1500" i="14"/>
  <c r="I1500" i="14"/>
  <c r="Q1499" i="14"/>
  <c r="L1499" i="14"/>
  <c r="I1499" i="14"/>
  <c r="Q1498" i="14"/>
  <c r="L1498" i="14"/>
  <c r="I1498" i="14"/>
  <c r="Q1497" i="14"/>
  <c r="L1497" i="14"/>
  <c r="I1497" i="14"/>
  <c r="Q1496" i="14"/>
  <c r="L1496" i="14"/>
  <c r="I1496" i="14"/>
  <c r="Q1495" i="14"/>
  <c r="L1495" i="14"/>
  <c r="I1495" i="14"/>
  <c r="Q1494" i="14"/>
  <c r="L1494" i="14"/>
  <c r="I1494" i="14"/>
  <c r="Q1493" i="14"/>
  <c r="L1493" i="14"/>
  <c r="I1493" i="14"/>
  <c r="Q1492" i="14"/>
  <c r="L1492" i="14"/>
  <c r="I1492" i="14"/>
  <c r="Q1491" i="14"/>
  <c r="L1491" i="14"/>
  <c r="I1491" i="14"/>
  <c r="Q1490" i="14"/>
  <c r="L1490" i="14"/>
  <c r="I1490" i="14"/>
  <c r="Q1489" i="14"/>
  <c r="L1489" i="14"/>
  <c r="I1489" i="14"/>
  <c r="Q1488" i="14"/>
  <c r="L1488" i="14"/>
  <c r="I1488" i="14"/>
  <c r="Q1487" i="14"/>
  <c r="L1487" i="14"/>
  <c r="I1487" i="14"/>
  <c r="Q1486" i="14"/>
  <c r="L1486" i="14"/>
  <c r="I1486" i="14"/>
  <c r="Q1485" i="14"/>
  <c r="L1485" i="14"/>
  <c r="I1485" i="14"/>
  <c r="Q1484" i="14"/>
  <c r="L1484" i="14"/>
  <c r="I1484" i="14"/>
  <c r="Q1483" i="14"/>
  <c r="L1483" i="14"/>
  <c r="I1483" i="14"/>
  <c r="Q1482" i="14"/>
  <c r="L1482" i="14"/>
  <c r="I1482" i="14"/>
  <c r="Q1481" i="14"/>
  <c r="L1481" i="14"/>
  <c r="I1481" i="14"/>
  <c r="Q1480" i="14"/>
  <c r="L1480" i="14"/>
  <c r="I1480" i="14"/>
  <c r="Q1479" i="14"/>
  <c r="L1479" i="14"/>
  <c r="I1479" i="14"/>
  <c r="Q1478" i="14"/>
  <c r="L1478" i="14"/>
  <c r="I1478" i="14"/>
  <c r="Q1477" i="14"/>
  <c r="L1477" i="14"/>
  <c r="I1477" i="14"/>
  <c r="Q1476" i="14"/>
  <c r="L1476" i="14"/>
  <c r="I1476" i="14"/>
  <c r="Q1475" i="14"/>
  <c r="L1475" i="14"/>
  <c r="I1475" i="14"/>
  <c r="Q1474" i="14"/>
  <c r="L1474" i="14"/>
  <c r="I1474" i="14"/>
  <c r="Q1473" i="14"/>
  <c r="L1473" i="14"/>
  <c r="I1473" i="14"/>
  <c r="Q1472" i="14"/>
  <c r="L1472" i="14"/>
  <c r="I1472" i="14"/>
  <c r="Q1471" i="14"/>
  <c r="L1471" i="14"/>
  <c r="I1471" i="14"/>
  <c r="Q1470" i="14"/>
  <c r="L1470" i="14"/>
  <c r="I1470" i="14"/>
  <c r="Q1469" i="14"/>
  <c r="L1469" i="14"/>
  <c r="I1469" i="14"/>
  <c r="Q1468" i="14"/>
  <c r="L1468" i="14"/>
  <c r="I1468" i="14"/>
  <c r="Q1467" i="14"/>
  <c r="L1467" i="14"/>
  <c r="I1467" i="14"/>
  <c r="Q1466" i="14"/>
  <c r="L1466" i="14"/>
  <c r="I1466" i="14"/>
  <c r="Q1465" i="14"/>
  <c r="L1465" i="14"/>
  <c r="I1465" i="14"/>
  <c r="Q1464" i="14"/>
  <c r="L1464" i="14"/>
  <c r="I1464" i="14"/>
  <c r="Q1463" i="14"/>
  <c r="L1463" i="14"/>
  <c r="I1463" i="14"/>
  <c r="Q1462" i="14"/>
  <c r="L1462" i="14"/>
  <c r="I1462" i="14"/>
  <c r="Q1461" i="14"/>
  <c r="L1461" i="14"/>
  <c r="I1461" i="14"/>
  <c r="Q1460" i="14"/>
  <c r="L1460" i="14"/>
  <c r="I1460" i="14"/>
  <c r="Q1459" i="14"/>
  <c r="L1459" i="14"/>
  <c r="I1459" i="14"/>
  <c r="Q1458" i="14"/>
  <c r="L1458" i="14"/>
  <c r="I1458" i="14"/>
  <c r="Q1457" i="14"/>
  <c r="L1457" i="14"/>
  <c r="I1457" i="14"/>
  <c r="Q1456" i="14"/>
  <c r="L1456" i="14"/>
  <c r="I1456" i="14"/>
  <c r="Q1455" i="14"/>
  <c r="L1455" i="14"/>
  <c r="I1455" i="14"/>
  <c r="Q1454" i="14"/>
  <c r="L1454" i="14"/>
  <c r="I1454" i="14"/>
  <c r="Q1453" i="14"/>
  <c r="L1453" i="14"/>
  <c r="I1453" i="14"/>
  <c r="Q1452" i="14"/>
  <c r="L1452" i="14"/>
  <c r="I1452" i="14"/>
  <c r="Q1451" i="14"/>
  <c r="L1451" i="14"/>
  <c r="I1451" i="14"/>
  <c r="Q1450" i="14"/>
  <c r="L1450" i="14"/>
  <c r="I1450" i="14"/>
  <c r="Q1449" i="14"/>
  <c r="L1449" i="14"/>
  <c r="I1449" i="14"/>
  <c r="Q1448" i="14"/>
  <c r="L1448" i="14"/>
  <c r="I1448" i="14"/>
  <c r="Q1447" i="14"/>
  <c r="L1447" i="14"/>
  <c r="I1447" i="14"/>
  <c r="Q1446" i="14"/>
  <c r="L1446" i="14"/>
  <c r="I1446" i="14"/>
  <c r="Q1445" i="14"/>
  <c r="L1445" i="14"/>
  <c r="I1445" i="14"/>
  <c r="Q1444" i="14"/>
  <c r="L1444" i="14"/>
  <c r="I1444" i="14"/>
  <c r="Q1443" i="14"/>
  <c r="L1443" i="14"/>
  <c r="I1443" i="14"/>
  <c r="Q1442" i="14"/>
  <c r="L1442" i="14"/>
  <c r="I1442" i="14"/>
  <c r="Q1441" i="14"/>
  <c r="L1441" i="14"/>
  <c r="I1441" i="14"/>
  <c r="Q1440" i="14"/>
  <c r="L1440" i="14"/>
  <c r="I1440" i="14"/>
  <c r="Q1439" i="14"/>
  <c r="L1439" i="14"/>
  <c r="I1439" i="14"/>
  <c r="Q1438" i="14"/>
  <c r="L1438" i="14"/>
  <c r="I1438" i="14"/>
  <c r="Q1437" i="14"/>
  <c r="L1437" i="14"/>
  <c r="I1437" i="14"/>
  <c r="Q1436" i="14"/>
  <c r="L1436" i="14"/>
  <c r="I1436" i="14"/>
  <c r="Q1435" i="14"/>
  <c r="L1435" i="14"/>
  <c r="I1435" i="14"/>
  <c r="Q1434" i="14"/>
  <c r="L1434" i="14"/>
  <c r="I1434" i="14"/>
  <c r="Q1433" i="14"/>
  <c r="L1433" i="14"/>
  <c r="I1433" i="14"/>
  <c r="Q1432" i="14"/>
  <c r="L1432" i="14"/>
  <c r="I1432" i="14"/>
  <c r="Q1431" i="14"/>
  <c r="L1431" i="14"/>
  <c r="I1431" i="14"/>
  <c r="Q1430" i="14"/>
  <c r="L1430" i="14"/>
  <c r="I1430" i="14"/>
  <c r="Q1429" i="14"/>
  <c r="L1429" i="14"/>
  <c r="I1429" i="14"/>
  <c r="Q1428" i="14"/>
  <c r="L1428" i="14"/>
  <c r="I1428" i="14"/>
  <c r="Q1427" i="14"/>
  <c r="L1427" i="14"/>
  <c r="I1427" i="14"/>
  <c r="Q1426" i="14"/>
  <c r="L1426" i="14"/>
  <c r="I1426" i="14"/>
  <c r="Q1425" i="14"/>
  <c r="L1425" i="14"/>
  <c r="I1425" i="14"/>
  <c r="Q1424" i="14"/>
  <c r="L1424" i="14"/>
  <c r="I1424" i="14"/>
  <c r="Q1423" i="14"/>
  <c r="L1423" i="14"/>
  <c r="I1423" i="14"/>
  <c r="Q1422" i="14"/>
  <c r="L1422" i="14"/>
  <c r="I1422" i="14"/>
  <c r="Q1421" i="14"/>
  <c r="L1421" i="14"/>
  <c r="I1421" i="14"/>
  <c r="Q1420" i="14"/>
  <c r="L1420" i="14"/>
  <c r="I1420" i="14"/>
  <c r="Q1419" i="14"/>
  <c r="L1419" i="14"/>
  <c r="I1419" i="14"/>
  <c r="Q1418" i="14"/>
  <c r="L1418" i="14"/>
  <c r="I1418" i="14"/>
  <c r="Q1417" i="14"/>
  <c r="L1417" i="14"/>
  <c r="I1417" i="14"/>
  <c r="Q1416" i="14"/>
  <c r="L1416" i="14"/>
  <c r="I1416" i="14"/>
  <c r="Q1415" i="14"/>
  <c r="L1415" i="14"/>
  <c r="I1415" i="14"/>
  <c r="Q1414" i="14"/>
  <c r="L1414" i="14"/>
  <c r="I1414" i="14"/>
  <c r="Q1413" i="14"/>
  <c r="L1413" i="14"/>
  <c r="I1413" i="14"/>
  <c r="Q1412" i="14"/>
  <c r="L1412" i="14"/>
  <c r="I1412" i="14"/>
  <c r="Q1411" i="14"/>
  <c r="L1411" i="14"/>
  <c r="I1411" i="14"/>
  <c r="Q1410" i="14"/>
  <c r="L1410" i="14"/>
  <c r="I1410" i="14"/>
  <c r="Q1409" i="14"/>
  <c r="L1409" i="14"/>
  <c r="I1409" i="14"/>
  <c r="Q1408" i="14"/>
  <c r="L1408" i="14"/>
  <c r="I1408" i="14"/>
  <c r="Q1407" i="14"/>
  <c r="L1407" i="14"/>
  <c r="I1407" i="14"/>
  <c r="Q1406" i="14"/>
  <c r="L1406" i="14"/>
  <c r="I1406" i="14"/>
  <c r="Q1405" i="14"/>
  <c r="L1405" i="14"/>
  <c r="I1405" i="14"/>
  <c r="Q1404" i="14"/>
  <c r="L1404" i="14"/>
  <c r="I1404" i="14"/>
  <c r="Q1403" i="14"/>
  <c r="L1403" i="14"/>
  <c r="I1403" i="14"/>
  <c r="Q1402" i="14"/>
  <c r="L1402" i="14"/>
  <c r="I1402" i="14"/>
  <c r="Q1401" i="14"/>
  <c r="L1401" i="14"/>
  <c r="I1401" i="14"/>
  <c r="Q1400" i="14"/>
  <c r="L1400" i="14"/>
  <c r="I1400" i="14"/>
  <c r="Q1399" i="14"/>
  <c r="L1399" i="14"/>
  <c r="I1399" i="14"/>
  <c r="Q1398" i="14"/>
  <c r="L1398" i="14"/>
  <c r="I1398" i="14"/>
  <c r="Q1397" i="14"/>
  <c r="L1397" i="14"/>
  <c r="I1397" i="14"/>
  <c r="Q1396" i="14"/>
  <c r="L1396" i="14"/>
  <c r="I1396" i="14"/>
  <c r="Q1395" i="14"/>
  <c r="L1395" i="14"/>
  <c r="I1395" i="14"/>
  <c r="Q1394" i="14"/>
  <c r="L1394" i="14"/>
  <c r="I1394" i="14"/>
  <c r="Q1393" i="14"/>
  <c r="L1393" i="14"/>
  <c r="I1393" i="14"/>
  <c r="Q1392" i="14"/>
  <c r="L1392" i="14"/>
  <c r="I1392" i="14"/>
  <c r="Q1391" i="14"/>
  <c r="L1391" i="14"/>
  <c r="I1391" i="14"/>
  <c r="Q1390" i="14"/>
  <c r="L1390" i="14"/>
  <c r="I1390" i="14"/>
  <c r="Q1389" i="14"/>
  <c r="L1389" i="14"/>
  <c r="I1389" i="14"/>
  <c r="Q1388" i="14"/>
  <c r="L1388" i="14"/>
  <c r="I1388" i="14"/>
  <c r="Q1387" i="14"/>
  <c r="L1387" i="14"/>
  <c r="I1387" i="14"/>
  <c r="Q1386" i="14"/>
  <c r="L1386" i="14"/>
  <c r="I1386" i="14"/>
  <c r="Q1385" i="14"/>
  <c r="L1385" i="14"/>
  <c r="I1385" i="14"/>
  <c r="Q1384" i="14"/>
  <c r="L1384" i="14"/>
  <c r="I1384" i="14"/>
  <c r="Q1383" i="14"/>
  <c r="L1383" i="14"/>
  <c r="I1383" i="14"/>
  <c r="Q1382" i="14"/>
  <c r="L1382" i="14"/>
  <c r="I1382" i="14"/>
  <c r="Q1381" i="14"/>
  <c r="L1381" i="14"/>
  <c r="I1381" i="14"/>
  <c r="Q1380" i="14"/>
  <c r="L1380" i="14"/>
  <c r="I1380" i="14"/>
  <c r="Q1379" i="14"/>
  <c r="L1379" i="14"/>
  <c r="I1379" i="14"/>
  <c r="Q1378" i="14"/>
  <c r="L1378" i="14"/>
  <c r="I1378" i="14"/>
  <c r="Q1377" i="14"/>
  <c r="L1377" i="14"/>
  <c r="I1377" i="14"/>
  <c r="Q1376" i="14"/>
  <c r="L1376" i="14"/>
  <c r="I1376" i="14"/>
  <c r="Q1375" i="14"/>
  <c r="L1375" i="14"/>
  <c r="I1375" i="14"/>
  <c r="Q1374" i="14"/>
  <c r="L1374" i="14"/>
  <c r="I1374" i="14"/>
  <c r="Q1373" i="14"/>
  <c r="L1373" i="14"/>
  <c r="I1373" i="14"/>
  <c r="Q1372" i="14"/>
  <c r="L1372" i="14"/>
  <c r="I1372" i="14"/>
  <c r="Q1371" i="14"/>
  <c r="L1371" i="14"/>
  <c r="I1371" i="14"/>
  <c r="Q1370" i="14"/>
  <c r="L1370" i="14"/>
  <c r="I1370" i="14"/>
  <c r="Q1369" i="14"/>
  <c r="L1369" i="14"/>
  <c r="I1369" i="14"/>
  <c r="Q1368" i="14"/>
  <c r="L1368" i="14"/>
  <c r="I1368" i="14"/>
  <c r="Q1367" i="14"/>
  <c r="L1367" i="14"/>
  <c r="I1367" i="14"/>
  <c r="Q1366" i="14"/>
  <c r="L1366" i="14"/>
  <c r="I1366" i="14"/>
  <c r="Q1365" i="14"/>
  <c r="L1365" i="14"/>
  <c r="I1365" i="14"/>
  <c r="Q1364" i="14"/>
  <c r="L1364" i="14"/>
  <c r="I1364" i="14"/>
  <c r="Q1363" i="14"/>
  <c r="L1363" i="14"/>
  <c r="I1363" i="14"/>
  <c r="Q1362" i="14"/>
  <c r="L1362" i="14"/>
  <c r="I1362" i="14"/>
  <c r="Q1361" i="14"/>
  <c r="L1361" i="14"/>
  <c r="I1361" i="14"/>
  <c r="Q1360" i="14"/>
  <c r="L1360" i="14"/>
  <c r="I1360" i="14"/>
  <c r="Q1359" i="14"/>
  <c r="L1359" i="14"/>
  <c r="I1359" i="14"/>
  <c r="Q1358" i="14"/>
  <c r="L1358" i="14"/>
  <c r="I1358" i="14"/>
  <c r="Q1357" i="14"/>
  <c r="L1357" i="14"/>
  <c r="I1357" i="14"/>
  <c r="Q1356" i="14"/>
  <c r="L1356" i="14"/>
  <c r="I1356" i="14"/>
  <c r="Q1355" i="14"/>
  <c r="L1355" i="14"/>
  <c r="I1355" i="14"/>
  <c r="Q1354" i="14"/>
  <c r="L1354" i="14"/>
  <c r="I1354" i="14"/>
  <c r="Q1353" i="14"/>
  <c r="L1353" i="14"/>
  <c r="I1353" i="14"/>
  <c r="Q1352" i="14"/>
  <c r="L1352" i="14"/>
  <c r="I1352" i="14"/>
  <c r="Q1351" i="14"/>
  <c r="L1351" i="14"/>
  <c r="I1351" i="14"/>
  <c r="Q1350" i="14"/>
  <c r="L1350" i="14"/>
  <c r="I1350" i="14"/>
  <c r="Q1349" i="14"/>
  <c r="L1349" i="14"/>
  <c r="I1349" i="14"/>
  <c r="Q1348" i="14"/>
  <c r="L1348" i="14"/>
  <c r="I1348" i="14"/>
  <c r="Q1347" i="14"/>
  <c r="L1347" i="14"/>
  <c r="I1347" i="14"/>
  <c r="Q1346" i="14"/>
  <c r="L1346" i="14"/>
  <c r="I1346" i="14"/>
  <c r="Q1345" i="14"/>
  <c r="L1345" i="14"/>
  <c r="I1345" i="14"/>
  <c r="Q1344" i="14"/>
  <c r="L1344" i="14"/>
  <c r="I1344" i="14"/>
  <c r="Q1343" i="14"/>
  <c r="L1343" i="14"/>
  <c r="I1343" i="14"/>
  <c r="Q1342" i="14"/>
  <c r="L1342" i="14"/>
  <c r="I1342" i="14"/>
  <c r="Q1341" i="14"/>
  <c r="L1341" i="14"/>
  <c r="I1341" i="14"/>
  <c r="Q1340" i="14"/>
  <c r="L1340" i="14"/>
  <c r="I1340" i="14"/>
  <c r="Q1339" i="14"/>
  <c r="L1339" i="14"/>
  <c r="I1339" i="14"/>
  <c r="Q1338" i="14"/>
  <c r="L1338" i="14"/>
  <c r="I1338" i="14"/>
  <c r="Q1337" i="14"/>
  <c r="L1337" i="14"/>
  <c r="I1337" i="14"/>
  <c r="Q1336" i="14"/>
  <c r="L1336" i="14"/>
  <c r="I1336" i="14"/>
  <c r="Q1335" i="14"/>
  <c r="L1335" i="14"/>
  <c r="I1335" i="14"/>
  <c r="Q1334" i="14"/>
  <c r="L1334" i="14"/>
  <c r="I1334" i="14"/>
  <c r="Q1333" i="14"/>
  <c r="L1333" i="14"/>
  <c r="I1333" i="14"/>
  <c r="Q1332" i="14"/>
  <c r="L1332" i="14"/>
  <c r="I1332" i="14"/>
  <c r="Q1331" i="14"/>
  <c r="L1331" i="14"/>
  <c r="I1331" i="14"/>
  <c r="Q1330" i="14"/>
  <c r="L1330" i="14"/>
  <c r="I1330" i="14"/>
  <c r="Q1329" i="14"/>
  <c r="L1329" i="14"/>
  <c r="I1329" i="14"/>
  <c r="Q1328" i="14"/>
  <c r="L1328" i="14"/>
  <c r="I1328" i="14"/>
  <c r="Q1327" i="14"/>
  <c r="L1327" i="14"/>
  <c r="I1327" i="14"/>
  <c r="Q1326" i="14"/>
  <c r="L1326" i="14"/>
  <c r="I1326" i="14"/>
  <c r="Q1325" i="14"/>
  <c r="L1325" i="14"/>
  <c r="I1325" i="14"/>
  <c r="Q1324" i="14"/>
  <c r="L1324" i="14"/>
  <c r="I1324" i="14"/>
  <c r="Q1323" i="14"/>
  <c r="L1323" i="14"/>
  <c r="I1323" i="14"/>
  <c r="Q1322" i="14"/>
  <c r="L1322" i="14"/>
  <c r="I1322" i="14"/>
  <c r="Q1321" i="14"/>
  <c r="L1321" i="14"/>
  <c r="I1321" i="14"/>
  <c r="Q1320" i="14"/>
  <c r="L1320" i="14"/>
  <c r="I1320" i="14"/>
  <c r="Q1319" i="14"/>
  <c r="L1319" i="14"/>
  <c r="I1319" i="14"/>
  <c r="Q1318" i="14"/>
  <c r="L1318" i="14"/>
  <c r="I1318" i="14"/>
  <c r="Q1317" i="14"/>
  <c r="L1317" i="14"/>
  <c r="I1317" i="14"/>
  <c r="Q1316" i="14"/>
  <c r="L1316" i="14"/>
  <c r="I1316" i="14"/>
  <c r="Q1315" i="14"/>
  <c r="L1315" i="14"/>
  <c r="I1315" i="14"/>
  <c r="Q1314" i="14"/>
  <c r="L1314" i="14"/>
  <c r="I1314" i="14"/>
  <c r="Q1313" i="14"/>
  <c r="L1313" i="14"/>
  <c r="I1313" i="14"/>
  <c r="Q1312" i="14"/>
  <c r="L1312" i="14"/>
  <c r="I1312" i="14"/>
  <c r="Q1311" i="14"/>
  <c r="L1311" i="14"/>
  <c r="I1311" i="14"/>
  <c r="Q1310" i="14"/>
  <c r="L1310" i="14"/>
  <c r="I1310" i="14"/>
  <c r="Q1309" i="14"/>
  <c r="L1309" i="14"/>
  <c r="I1309" i="14"/>
  <c r="Q1308" i="14"/>
  <c r="L1308" i="14"/>
  <c r="I1308" i="14"/>
  <c r="Q1307" i="14"/>
  <c r="L1307" i="14"/>
  <c r="I1307" i="14"/>
  <c r="Q1306" i="14"/>
  <c r="L1306" i="14"/>
  <c r="I1306" i="14"/>
  <c r="Q1305" i="14"/>
  <c r="L1305" i="14"/>
  <c r="I1305" i="14"/>
  <c r="Q1304" i="14"/>
  <c r="L1304" i="14"/>
  <c r="I1304" i="14"/>
  <c r="Q1303" i="14"/>
  <c r="L1303" i="14"/>
  <c r="I1303" i="14"/>
  <c r="Q1302" i="14"/>
  <c r="L1302" i="14"/>
  <c r="I1302" i="14"/>
  <c r="Q1301" i="14"/>
  <c r="L1301" i="14"/>
  <c r="I1301" i="14"/>
  <c r="Q1300" i="14"/>
  <c r="L1300" i="14"/>
  <c r="I1300" i="14"/>
  <c r="Q1299" i="14"/>
  <c r="L1299" i="14"/>
  <c r="I1299" i="14"/>
  <c r="Q1298" i="14"/>
  <c r="L1298" i="14"/>
  <c r="I1298" i="14"/>
  <c r="Q1297" i="14"/>
  <c r="L1297" i="14"/>
  <c r="I1297" i="14"/>
  <c r="Q1296" i="14"/>
  <c r="L1296" i="14"/>
  <c r="I1296" i="14"/>
  <c r="Q1295" i="14"/>
  <c r="L1295" i="14"/>
  <c r="I1295" i="14"/>
  <c r="Q1294" i="14"/>
  <c r="L1294" i="14"/>
  <c r="I1294" i="14"/>
  <c r="Q1293" i="14"/>
  <c r="L1293" i="14"/>
  <c r="I1293" i="14"/>
  <c r="Q1292" i="14"/>
  <c r="L1292" i="14"/>
  <c r="I1292" i="14"/>
  <c r="Q1291" i="14"/>
  <c r="L1291" i="14"/>
  <c r="I1291" i="14"/>
  <c r="Q1290" i="14"/>
  <c r="L1290" i="14"/>
  <c r="I1290" i="14"/>
  <c r="Q1289" i="14"/>
  <c r="L1289" i="14"/>
  <c r="I1289" i="14"/>
  <c r="Q1288" i="14"/>
  <c r="L1288" i="14"/>
  <c r="I1288" i="14"/>
  <c r="Q1287" i="14"/>
  <c r="L1287" i="14"/>
  <c r="I1287" i="14"/>
  <c r="Q1286" i="14"/>
  <c r="L1286" i="14"/>
  <c r="I1286" i="14"/>
  <c r="Q1285" i="14"/>
  <c r="L1285" i="14"/>
  <c r="I1285" i="14"/>
  <c r="Q1284" i="14"/>
  <c r="L1284" i="14"/>
  <c r="I1284" i="14"/>
  <c r="Q1283" i="14"/>
  <c r="L1283" i="14"/>
  <c r="I1283" i="14"/>
  <c r="Q1282" i="14"/>
  <c r="L1282" i="14"/>
  <c r="I1282" i="14"/>
  <c r="Q1281" i="14"/>
  <c r="L1281" i="14"/>
  <c r="I1281" i="14"/>
  <c r="Q1280" i="14"/>
  <c r="L1280" i="14"/>
  <c r="I1280" i="14"/>
  <c r="Q1279" i="14"/>
  <c r="L1279" i="14"/>
  <c r="I1279" i="14"/>
  <c r="Q1278" i="14"/>
  <c r="L1278" i="14"/>
  <c r="I1278" i="14"/>
  <c r="Q1277" i="14"/>
  <c r="L1277" i="14"/>
  <c r="I1277" i="14"/>
  <c r="Q1276" i="14"/>
  <c r="L1276" i="14"/>
  <c r="I1276" i="14"/>
  <c r="Q1275" i="14"/>
  <c r="L1275" i="14"/>
  <c r="I1275" i="14"/>
  <c r="Q1274" i="14"/>
  <c r="L1274" i="14"/>
  <c r="I1274" i="14"/>
  <c r="Q1273" i="14"/>
  <c r="L1273" i="14"/>
  <c r="I1273" i="14"/>
  <c r="Q1272" i="14"/>
  <c r="L1272" i="14"/>
  <c r="I1272" i="14"/>
  <c r="Q1271" i="14"/>
  <c r="L1271" i="14"/>
  <c r="I1271" i="14"/>
  <c r="Q1270" i="14"/>
  <c r="L1270" i="14"/>
  <c r="I1270" i="14"/>
  <c r="Q1269" i="14"/>
  <c r="L1269" i="14"/>
  <c r="I1269" i="14"/>
  <c r="Q1268" i="14"/>
  <c r="L1268" i="14"/>
  <c r="I1268" i="14"/>
  <c r="Q1267" i="14"/>
  <c r="L1267" i="14"/>
  <c r="I1267" i="14"/>
  <c r="Q1266" i="14"/>
  <c r="L1266" i="14"/>
  <c r="I1266" i="14"/>
  <c r="Q1265" i="14"/>
  <c r="L1265" i="14"/>
  <c r="I1265" i="14"/>
  <c r="Q1264" i="14"/>
  <c r="L1264" i="14"/>
  <c r="I1264" i="14"/>
  <c r="Q1263" i="14"/>
  <c r="L1263" i="14"/>
  <c r="I1263" i="14"/>
  <c r="Q1262" i="14"/>
  <c r="L1262" i="14"/>
  <c r="I1262" i="14"/>
  <c r="Q1261" i="14"/>
  <c r="L1261" i="14"/>
  <c r="I1261" i="14"/>
  <c r="Q1260" i="14"/>
  <c r="L1260" i="14"/>
  <c r="I1260" i="14"/>
  <c r="Q1259" i="14"/>
  <c r="L1259" i="14"/>
  <c r="I1259" i="14"/>
  <c r="Q1258" i="14"/>
  <c r="L1258" i="14"/>
  <c r="I1258" i="14"/>
  <c r="Q1257" i="14"/>
  <c r="L1257" i="14"/>
  <c r="I1257" i="14"/>
  <c r="Q1256" i="14"/>
  <c r="L1256" i="14"/>
  <c r="I1256" i="14"/>
  <c r="Q1255" i="14"/>
  <c r="L1255" i="14"/>
  <c r="I1255" i="14"/>
  <c r="Q1254" i="14"/>
  <c r="L1254" i="14"/>
  <c r="I1254" i="14"/>
  <c r="Q1253" i="14"/>
  <c r="L1253" i="14"/>
  <c r="I1253" i="14"/>
  <c r="Q1252" i="14"/>
  <c r="L1252" i="14"/>
  <c r="I1252" i="14"/>
  <c r="Q1251" i="14"/>
  <c r="L1251" i="14"/>
  <c r="I1251" i="14"/>
  <c r="Q1250" i="14"/>
  <c r="L1250" i="14"/>
  <c r="I1250" i="14"/>
  <c r="Q1249" i="14"/>
  <c r="L1249" i="14"/>
  <c r="I1249" i="14"/>
  <c r="Q1248" i="14"/>
  <c r="L1248" i="14"/>
  <c r="I1248" i="14"/>
  <c r="Q1247" i="14"/>
  <c r="L1247" i="14"/>
  <c r="I1247" i="14"/>
  <c r="Q1246" i="14"/>
  <c r="L1246" i="14"/>
  <c r="I1246" i="14"/>
  <c r="Q1245" i="14"/>
  <c r="L1245" i="14"/>
  <c r="I1245" i="14"/>
  <c r="Q1244" i="14"/>
  <c r="L1244" i="14"/>
  <c r="I1244" i="14"/>
  <c r="Q1243" i="14"/>
  <c r="L1243" i="14"/>
  <c r="I1243" i="14"/>
  <c r="Q1242" i="14"/>
  <c r="L1242" i="14"/>
  <c r="I1242" i="14"/>
  <c r="Q1241" i="14"/>
  <c r="L1241" i="14"/>
  <c r="I1241" i="14"/>
  <c r="Q1240" i="14"/>
  <c r="L1240" i="14"/>
  <c r="I1240" i="14"/>
  <c r="Q1239" i="14"/>
  <c r="L1239" i="14"/>
  <c r="I1239" i="14"/>
  <c r="Q1238" i="14"/>
  <c r="L1238" i="14"/>
  <c r="I1238" i="14"/>
  <c r="Q1237" i="14"/>
  <c r="L1237" i="14"/>
  <c r="I1237" i="14"/>
  <c r="Q1236" i="14"/>
  <c r="L1236" i="14"/>
  <c r="I1236" i="14"/>
  <c r="Q1235" i="14"/>
  <c r="L1235" i="14"/>
  <c r="I1235" i="14"/>
  <c r="Q1234" i="14"/>
  <c r="L1234" i="14"/>
  <c r="I1234" i="14"/>
  <c r="Q1233" i="14"/>
  <c r="L1233" i="14"/>
  <c r="I1233" i="14"/>
  <c r="Q1232" i="14"/>
  <c r="L1232" i="14"/>
  <c r="I1232" i="14"/>
  <c r="Q1231" i="14"/>
  <c r="L1231" i="14"/>
  <c r="I1231" i="14"/>
  <c r="Q1230" i="14"/>
  <c r="L1230" i="14"/>
  <c r="I1230" i="14"/>
  <c r="Q1229" i="14"/>
  <c r="L1229" i="14"/>
  <c r="I1229" i="14"/>
  <c r="Q1228" i="14"/>
  <c r="L1228" i="14"/>
  <c r="I1228" i="14"/>
  <c r="Q1227" i="14"/>
  <c r="L1227" i="14"/>
  <c r="I1227" i="14"/>
  <c r="Q1226" i="14"/>
  <c r="L1226" i="14"/>
  <c r="I1226" i="14"/>
  <c r="Q1225" i="14"/>
  <c r="L1225" i="14"/>
  <c r="I1225" i="14"/>
  <c r="Q1224" i="14"/>
  <c r="L1224" i="14"/>
  <c r="I1224" i="14"/>
  <c r="Q1223" i="14"/>
  <c r="L1223" i="14"/>
  <c r="I1223" i="14"/>
  <c r="Q1222" i="14"/>
  <c r="L1222" i="14"/>
  <c r="I1222" i="14"/>
  <c r="Q1221" i="14"/>
  <c r="L1221" i="14"/>
  <c r="I1221" i="14"/>
  <c r="Q1220" i="14"/>
  <c r="L1220" i="14"/>
  <c r="I1220" i="14"/>
  <c r="Q1219" i="14"/>
  <c r="L1219" i="14"/>
  <c r="I1219" i="14"/>
  <c r="Q1218" i="14"/>
  <c r="L1218" i="14"/>
  <c r="I1218" i="14"/>
  <c r="Q1217" i="14"/>
  <c r="L1217" i="14"/>
  <c r="I1217" i="14"/>
  <c r="Q1216" i="14"/>
  <c r="L1216" i="14"/>
  <c r="I1216" i="14"/>
  <c r="Q1215" i="14"/>
  <c r="L1215" i="14"/>
  <c r="I1215" i="14"/>
  <c r="Q1214" i="14"/>
  <c r="L1214" i="14"/>
  <c r="I1214" i="14"/>
  <c r="Q1213" i="14"/>
  <c r="L1213" i="14"/>
  <c r="I1213" i="14"/>
  <c r="Q1212" i="14"/>
  <c r="L1212" i="14"/>
  <c r="I1212" i="14"/>
  <c r="Q1211" i="14"/>
  <c r="L1211" i="14"/>
  <c r="I1211" i="14"/>
  <c r="Q1210" i="14"/>
  <c r="L1210" i="14"/>
  <c r="I1210" i="14"/>
  <c r="Q1209" i="14"/>
  <c r="L1209" i="14"/>
  <c r="I1209" i="14"/>
  <c r="Q1208" i="14"/>
  <c r="L1208" i="14"/>
  <c r="I1208" i="14"/>
  <c r="Q1207" i="14"/>
  <c r="L1207" i="14"/>
  <c r="I1207" i="14"/>
  <c r="Q1206" i="14"/>
  <c r="L1206" i="14"/>
  <c r="I1206" i="14"/>
  <c r="Q1205" i="14"/>
  <c r="L1205" i="14"/>
  <c r="I1205" i="14"/>
  <c r="Q1204" i="14"/>
  <c r="L1204" i="14"/>
  <c r="I1204" i="14"/>
  <c r="Q1203" i="14"/>
  <c r="L1203" i="14"/>
  <c r="I1203" i="14"/>
  <c r="Q1202" i="14"/>
  <c r="L1202" i="14"/>
  <c r="I1202" i="14"/>
  <c r="Q1201" i="14"/>
  <c r="L1201" i="14"/>
  <c r="I1201" i="14"/>
  <c r="Q1200" i="14"/>
  <c r="L1200" i="14"/>
  <c r="I1200" i="14"/>
  <c r="Q1199" i="14"/>
  <c r="L1199" i="14"/>
  <c r="I1199" i="14"/>
  <c r="Q1198" i="14"/>
  <c r="L1198" i="14"/>
  <c r="I1198" i="14"/>
  <c r="Q1197" i="14"/>
  <c r="L1197" i="14"/>
  <c r="I1197" i="14"/>
  <c r="Q1196" i="14"/>
  <c r="L1196" i="14"/>
  <c r="I1196" i="14"/>
  <c r="Q1195" i="14"/>
  <c r="L1195" i="14"/>
  <c r="I1195" i="14"/>
  <c r="Q1194" i="14"/>
  <c r="L1194" i="14"/>
  <c r="I1194" i="14"/>
  <c r="Q1193" i="14"/>
  <c r="L1193" i="14"/>
  <c r="I1193" i="14"/>
  <c r="Q1192" i="14"/>
  <c r="L1192" i="14"/>
  <c r="I1192" i="14"/>
  <c r="Q1191" i="14"/>
  <c r="L1191" i="14"/>
  <c r="I1191" i="14"/>
  <c r="Q1190" i="14"/>
  <c r="L1190" i="14"/>
  <c r="I1190" i="14"/>
  <c r="Q1189" i="14"/>
  <c r="L1189" i="14"/>
  <c r="I1189" i="14"/>
  <c r="Q1188" i="14"/>
  <c r="L1188" i="14"/>
  <c r="I1188" i="14"/>
  <c r="Q1187" i="14"/>
  <c r="L1187" i="14"/>
  <c r="I1187" i="14"/>
  <c r="Q1186" i="14"/>
  <c r="L1186" i="14"/>
  <c r="I1186" i="14"/>
  <c r="Q1185" i="14"/>
  <c r="L1185" i="14"/>
  <c r="I1185" i="14"/>
  <c r="Q1184" i="14"/>
  <c r="L1184" i="14"/>
  <c r="I1184" i="14"/>
  <c r="Q1183" i="14"/>
  <c r="L1183" i="14"/>
  <c r="I1183" i="14"/>
  <c r="Q1182" i="14"/>
  <c r="L1182" i="14"/>
  <c r="I1182" i="14"/>
  <c r="Q1181" i="14"/>
  <c r="L1181" i="14"/>
  <c r="I1181" i="14"/>
  <c r="Q1180" i="14"/>
  <c r="L1180" i="14"/>
  <c r="I1180" i="14"/>
  <c r="Q1179" i="14"/>
  <c r="L1179" i="14"/>
  <c r="I1179" i="14"/>
  <c r="Q1178" i="14"/>
  <c r="L1178" i="14"/>
  <c r="I1178" i="14"/>
  <c r="Q1177" i="14"/>
  <c r="L1177" i="14"/>
  <c r="I1177" i="14"/>
  <c r="Q1176" i="14"/>
  <c r="L1176" i="14"/>
  <c r="I1176" i="14"/>
  <c r="Q1175" i="14"/>
  <c r="L1175" i="14"/>
  <c r="I1175" i="14"/>
  <c r="Q1174" i="14"/>
  <c r="L1174" i="14"/>
  <c r="I1174" i="14"/>
  <c r="Q1173" i="14"/>
  <c r="L1173" i="14"/>
  <c r="I1173" i="14"/>
  <c r="Q1172" i="14"/>
  <c r="L1172" i="14"/>
  <c r="I1172" i="14"/>
  <c r="Q1171" i="14"/>
  <c r="L1171" i="14"/>
  <c r="I1171" i="14"/>
  <c r="Q1170" i="14"/>
  <c r="L1170" i="14"/>
  <c r="I1170" i="14"/>
  <c r="Q1169" i="14"/>
  <c r="L1169" i="14"/>
  <c r="I1169" i="14"/>
  <c r="Q1168" i="14"/>
  <c r="L1168" i="14"/>
  <c r="I1168" i="14"/>
  <c r="Q1167" i="14"/>
  <c r="L1167" i="14"/>
  <c r="I1167" i="14"/>
  <c r="Q1166" i="14"/>
  <c r="L1166" i="14"/>
  <c r="I1166" i="14"/>
  <c r="Q1165" i="14"/>
  <c r="L1165" i="14"/>
  <c r="I1165" i="14"/>
  <c r="Q1164" i="14"/>
  <c r="L1164" i="14"/>
  <c r="I1164" i="14"/>
  <c r="Q1163" i="14"/>
  <c r="L1163" i="14"/>
  <c r="I1163" i="14"/>
  <c r="Q1162" i="14"/>
  <c r="L1162" i="14"/>
  <c r="I1162" i="14"/>
  <c r="Q1161" i="14"/>
  <c r="L1161" i="14"/>
  <c r="I1161" i="14"/>
  <c r="Q1160" i="14"/>
  <c r="L1160" i="14"/>
  <c r="I1160" i="14"/>
  <c r="Q1159" i="14"/>
  <c r="L1159" i="14"/>
  <c r="I1159" i="14"/>
  <c r="Q1158" i="14"/>
  <c r="L1158" i="14"/>
  <c r="I1158" i="14"/>
  <c r="Q1157" i="14"/>
  <c r="L1157" i="14"/>
  <c r="I1157" i="14"/>
  <c r="Q1156" i="14"/>
  <c r="L1156" i="14"/>
  <c r="I1156" i="14"/>
  <c r="Q1155" i="14"/>
  <c r="L1155" i="14"/>
  <c r="I1155" i="14"/>
  <c r="Q1154" i="14"/>
  <c r="L1154" i="14"/>
  <c r="I1154" i="14"/>
  <c r="Q1153" i="14"/>
  <c r="L1153" i="14"/>
  <c r="I1153" i="14"/>
  <c r="Q1152" i="14"/>
  <c r="L1152" i="14"/>
  <c r="I1152" i="14"/>
  <c r="Q1151" i="14"/>
  <c r="L1151" i="14"/>
  <c r="I1151" i="14"/>
  <c r="Q1150" i="14"/>
  <c r="L1150" i="14"/>
  <c r="I1150" i="14"/>
  <c r="Q1149" i="14"/>
  <c r="L1149" i="14"/>
  <c r="I1149" i="14"/>
  <c r="Q1148" i="14"/>
  <c r="L1148" i="14"/>
  <c r="I1148" i="14"/>
  <c r="Q1147" i="14"/>
  <c r="L1147" i="14"/>
  <c r="I1147" i="14"/>
  <c r="Q1146" i="14"/>
  <c r="L1146" i="14"/>
  <c r="I1146" i="14"/>
  <c r="Q1145" i="14"/>
  <c r="L1145" i="14"/>
  <c r="I1145" i="14"/>
  <c r="Q1144" i="14"/>
  <c r="L1144" i="14"/>
  <c r="I1144" i="14"/>
  <c r="Q1143" i="14"/>
  <c r="L1143" i="14"/>
  <c r="I1143" i="14"/>
  <c r="Q1142" i="14"/>
  <c r="L1142" i="14"/>
  <c r="I1142" i="14"/>
  <c r="Q1141" i="14"/>
  <c r="L1141" i="14"/>
  <c r="I1141" i="14"/>
  <c r="Q1140" i="14"/>
  <c r="L1140" i="14"/>
  <c r="I1140" i="14"/>
  <c r="Q1139" i="14"/>
  <c r="L1139" i="14"/>
  <c r="I1139" i="14"/>
  <c r="Q1138" i="14"/>
  <c r="L1138" i="14"/>
  <c r="I1138" i="14"/>
  <c r="Q1137" i="14"/>
  <c r="L1137" i="14"/>
  <c r="I1137" i="14"/>
  <c r="Q1136" i="14"/>
  <c r="L1136" i="14"/>
  <c r="I1136" i="14"/>
  <c r="Q1135" i="14"/>
  <c r="L1135" i="14"/>
  <c r="I1135" i="14"/>
  <c r="Q1134" i="14"/>
  <c r="L1134" i="14"/>
  <c r="I1134" i="14"/>
  <c r="Q1133" i="14"/>
  <c r="L1133" i="14"/>
  <c r="I1133" i="14"/>
  <c r="Q1132" i="14"/>
  <c r="L1132" i="14"/>
  <c r="I1132" i="14"/>
  <c r="Q1131" i="14"/>
  <c r="L1131" i="14"/>
  <c r="I1131" i="14"/>
  <c r="Q1130" i="14"/>
  <c r="L1130" i="14"/>
  <c r="I1130" i="14"/>
  <c r="Q1129" i="14"/>
  <c r="L1129" i="14"/>
  <c r="I1129" i="14"/>
  <c r="Q1128" i="14"/>
  <c r="L1128" i="14"/>
  <c r="I1128" i="14"/>
  <c r="Q1127" i="14"/>
  <c r="L1127" i="14"/>
  <c r="I1127" i="14"/>
  <c r="Q1126" i="14"/>
  <c r="L1126" i="14"/>
  <c r="I1126" i="14"/>
  <c r="Q1125" i="14"/>
  <c r="L1125" i="14"/>
  <c r="I1125" i="14"/>
  <c r="Q1124" i="14"/>
  <c r="L1124" i="14"/>
  <c r="I1124" i="14"/>
  <c r="Q1123" i="14"/>
  <c r="L1123" i="14"/>
  <c r="I1123" i="14"/>
  <c r="Q1122" i="14"/>
  <c r="L1122" i="14"/>
  <c r="I1122" i="14"/>
  <c r="Q1121" i="14"/>
  <c r="L1121" i="14"/>
  <c r="I1121" i="14"/>
  <c r="Q1120" i="14"/>
  <c r="L1120" i="14"/>
  <c r="I1120" i="14"/>
  <c r="Q1119" i="14"/>
  <c r="L1119" i="14"/>
  <c r="I1119" i="14"/>
  <c r="Q1118" i="14"/>
  <c r="L1118" i="14"/>
  <c r="I1118" i="14"/>
  <c r="Q1117" i="14"/>
  <c r="L1117" i="14"/>
  <c r="I1117" i="14"/>
  <c r="Q1116" i="14"/>
  <c r="L1116" i="14"/>
  <c r="I1116" i="14"/>
  <c r="Q1115" i="14"/>
  <c r="L1115" i="14"/>
  <c r="I1115" i="14"/>
  <c r="Q1114" i="14"/>
  <c r="L1114" i="14"/>
  <c r="I1114" i="14"/>
  <c r="Q1113" i="14"/>
  <c r="L1113" i="14"/>
  <c r="I1113" i="14"/>
  <c r="Q1112" i="14"/>
  <c r="L1112" i="14"/>
  <c r="I1112" i="14"/>
  <c r="Q1111" i="14"/>
  <c r="L1111" i="14"/>
  <c r="I1111" i="14"/>
  <c r="Q1110" i="14"/>
  <c r="L1110" i="14"/>
  <c r="I1110" i="14"/>
  <c r="Q1109" i="14"/>
  <c r="L1109" i="14"/>
  <c r="I1109" i="14"/>
  <c r="Q1108" i="14"/>
  <c r="L1108" i="14"/>
  <c r="I1108" i="14"/>
  <c r="Q1107" i="14"/>
  <c r="L1107" i="14"/>
  <c r="I1107" i="14"/>
  <c r="Q1106" i="14"/>
  <c r="L1106" i="14"/>
  <c r="I1106" i="14"/>
  <c r="Q1105" i="14"/>
  <c r="L1105" i="14"/>
  <c r="I1105" i="14"/>
  <c r="Q1104" i="14"/>
  <c r="L1104" i="14"/>
  <c r="I1104" i="14"/>
  <c r="Q1103" i="14"/>
  <c r="L1103" i="14"/>
  <c r="I1103" i="14"/>
  <c r="Q1102" i="14"/>
  <c r="L1102" i="14"/>
  <c r="I1102" i="14"/>
  <c r="Q1101" i="14"/>
  <c r="L1101" i="14"/>
  <c r="I1101" i="14"/>
  <c r="Q1100" i="14"/>
  <c r="L1100" i="14"/>
  <c r="I1100" i="14"/>
  <c r="Q1099" i="14"/>
  <c r="L1099" i="14"/>
  <c r="I1099" i="14"/>
  <c r="Q1098" i="14"/>
  <c r="L1098" i="14"/>
  <c r="I1098" i="14"/>
  <c r="Q1097" i="14"/>
  <c r="L1097" i="14"/>
  <c r="I1097" i="14"/>
  <c r="Q1096" i="14"/>
  <c r="L1096" i="14"/>
  <c r="I1096" i="14"/>
  <c r="Q1095" i="14"/>
  <c r="L1095" i="14"/>
  <c r="I1095" i="14"/>
  <c r="Q1094" i="14"/>
  <c r="L1094" i="14"/>
  <c r="I1094" i="14"/>
  <c r="Q1093" i="14"/>
  <c r="L1093" i="14"/>
  <c r="I1093" i="14"/>
  <c r="Q1092" i="14"/>
  <c r="L1092" i="14"/>
  <c r="I1092" i="14"/>
  <c r="Q1091" i="14"/>
  <c r="L1091" i="14"/>
  <c r="I1091" i="14"/>
  <c r="Q1090" i="14"/>
  <c r="L1090" i="14"/>
  <c r="I1090" i="14"/>
  <c r="Q1089" i="14"/>
  <c r="L1089" i="14"/>
  <c r="I1089" i="14"/>
  <c r="Q1088" i="14"/>
  <c r="L1088" i="14"/>
  <c r="I1088" i="14"/>
  <c r="Q1087" i="14"/>
  <c r="L1087" i="14"/>
  <c r="I1087" i="14"/>
  <c r="Q1086" i="14"/>
  <c r="L1086" i="14"/>
  <c r="I1086" i="14"/>
  <c r="Q1085" i="14"/>
  <c r="L1085" i="14"/>
  <c r="I1085" i="14"/>
  <c r="Q1084" i="14"/>
  <c r="L1084" i="14"/>
  <c r="I1084" i="14"/>
  <c r="Q1083" i="14"/>
  <c r="L1083" i="14"/>
  <c r="I1083" i="14"/>
  <c r="Q1082" i="14"/>
  <c r="L1082" i="14"/>
  <c r="I1082" i="14"/>
  <c r="Q1081" i="14"/>
  <c r="L1081" i="14"/>
  <c r="I1081" i="14"/>
  <c r="Q1080" i="14"/>
  <c r="L1080" i="14"/>
  <c r="I1080" i="14"/>
  <c r="Q1079" i="14"/>
  <c r="L1079" i="14"/>
  <c r="I1079" i="14"/>
  <c r="Q1078" i="14"/>
  <c r="L1078" i="14"/>
  <c r="I1078" i="14"/>
  <c r="Q1077" i="14"/>
  <c r="L1077" i="14"/>
  <c r="I1077" i="14"/>
  <c r="Q1076" i="14"/>
  <c r="L1076" i="14"/>
  <c r="I1076" i="14"/>
  <c r="Q1075" i="14"/>
  <c r="L1075" i="14"/>
  <c r="I1075" i="14"/>
  <c r="Q1074" i="14"/>
  <c r="L1074" i="14"/>
  <c r="I1074" i="14"/>
  <c r="Q1073" i="14"/>
  <c r="L1073" i="14"/>
  <c r="I1073" i="14"/>
  <c r="Q1072" i="14"/>
  <c r="L1072" i="14"/>
  <c r="I1072" i="14"/>
  <c r="Q1071" i="14"/>
  <c r="L1071" i="14"/>
  <c r="I1071" i="14"/>
  <c r="Q1070" i="14"/>
  <c r="L1070" i="14"/>
  <c r="I1070" i="14"/>
  <c r="Q1069" i="14"/>
  <c r="L1069" i="14"/>
  <c r="I1069" i="14"/>
  <c r="Q1068" i="14"/>
  <c r="L1068" i="14"/>
  <c r="I1068" i="14"/>
  <c r="Q1067" i="14"/>
  <c r="L1067" i="14"/>
  <c r="I1067" i="14"/>
  <c r="Q1066" i="14"/>
  <c r="L1066" i="14"/>
  <c r="I1066" i="14"/>
  <c r="Q1065" i="14"/>
  <c r="L1065" i="14"/>
  <c r="I1065" i="14"/>
  <c r="Q1064" i="14"/>
  <c r="L1064" i="14"/>
  <c r="I1064" i="14"/>
  <c r="Q1063" i="14"/>
  <c r="L1063" i="14"/>
  <c r="I1063" i="14"/>
  <c r="Q1062" i="14"/>
  <c r="L1062" i="14"/>
  <c r="I1062" i="14"/>
  <c r="Q1061" i="14"/>
  <c r="L1061" i="14"/>
  <c r="I1061" i="14"/>
  <c r="Q1060" i="14"/>
  <c r="L1060" i="14"/>
  <c r="I1060" i="14"/>
  <c r="Q1059" i="14"/>
  <c r="L1059" i="14"/>
  <c r="I1059" i="14"/>
  <c r="Q1058" i="14"/>
  <c r="L1058" i="14"/>
  <c r="I1058" i="14"/>
  <c r="Q1057" i="14"/>
  <c r="L1057" i="14"/>
  <c r="I1057" i="14"/>
  <c r="Q1056" i="14"/>
  <c r="L1056" i="14"/>
  <c r="I1056" i="14"/>
  <c r="Q1055" i="14"/>
  <c r="L1055" i="14"/>
  <c r="I1055" i="14"/>
  <c r="Q1054" i="14"/>
  <c r="L1054" i="14"/>
  <c r="I1054" i="14"/>
  <c r="Q1053" i="14"/>
  <c r="L1053" i="14"/>
  <c r="I1053" i="14"/>
  <c r="Q1052" i="14"/>
  <c r="L1052" i="14"/>
  <c r="I1052" i="14"/>
  <c r="Q1051" i="14"/>
  <c r="L1051" i="14"/>
  <c r="I1051" i="14"/>
  <c r="Q1050" i="14"/>
  <c r="L1050" i="14"/>
  <c r="I1050" i="14"/>
  <c r="Q1049" i="14"/>
  <c r="L1049" i="14"/>
  <c r="I1049" i="14"/>
  <c r="Q1048" i="14"/>
  <c r="L1048" i="14"/>
  <c r="I1048" i="14"/>
  <c r="Q1047" i="14"/>
  <c r="L1047" i="14"/>
  <c r="I1047" i="14"/>
  <c r="Q1046" i="14"/>
  <c r="L1046" i="14"/>
  <c r="I1046" i="14"/>
  <c r="Q1045" i="14"/>
  <c r="L1045" i="14"/>
  <c r="I1045" i="14"/>
  <c r="Q1044" i="14"/>
  <c r="L1044" i="14"/>
  <c r="I1044" i="14"/>
  <c r="Q1043" i="14"/>
  <c r="L1043" i="14"/>
  <c r="I1043" i="14"/>
  <c r="Q1042" i="14"/>
  <c r="L1042" i="14"/>
  <c r="I1042" i="14"/>
  <c r="Q1041" i="14"/>
  <c r="L1041" i="14"/>
  <c r="I1041" i="14"/>
  <c r="Q1040" i="14"/>
  <c r="L1040" i="14"/>
  <c r="I1040" i="14"/>
  <c r="Q1039" i="14"/>
  <c r="L1039" i="14"/>
  <c r="I1039" i="14"/>
  <c r="Q1038" i="14"/>
  <c r="L1038" i="14"/>
  <c r="I1038" i="14"/>
  <c r="Q1037" i="14"/>
  <c r="L1037" i="14"/>
  <c r="I1037" i="14"/>
  <c r="Q1036" i="14"/>
  <c r="L1036" i="14"/>
  <c r="I1036" i="14"/>
  <c r="Q1035" i="14"/>
  <c r="L1035" i="14"/>
  <c r="I1035" i="14"/>
  <c r="Q1034" i="14"/>
  <c r="L1034" i="14"/>
  <c r="I1034" i="14"/>
  <c r="Q1033" i="14"/>
  <c r="L1033" i="14"/>
  <c r="I1033" i="14"/>
  <c r="Q1032" i="14"/>
  <c r="L1032" i="14"/>
  <c r="I1032" i="14"/>
  <c r="Q1031" i="14"/>
  <c r="L1031" i="14"/>
  <c r="I1031" i="14"/>
  <c r="Q1030" i="14"/>
  <c r="L1030" i="14"/>
  <c r="I1030" i="14"/>
  <c r="Q1029" i="14"/>
  <c r="L1029" i="14"/>
  <c r="I1029" i="14"/>
  <c r="Q1028" i="14"/>
  <c r="L1028" i="14"/>
  <c r="I1028" i="14"/>
  <c r="Q1027" i="14"/>
  <c r="L1027" i="14"/>
  <c r="I1027" i="14"/>
  <c r="Q1026" i="14"/>
  <c r="L1026" i="14"/>
  <c r="I1026" i="14"/>
  <c r="Q1025" i="14"/>
  <c r="L1025" i="14"/>
  <c r="I1025" i="14"/>
  <c r="Q1024" i="14"/>
  <c r="L1024" i="14"/>
  <c r="I1024" i="14"/>
  <c r="Q1023" i="14"/>
  <c r="L1023" i="14"/>
  <c r="I1023" i="14"/>
  <c r="Q1022" i="14"/>
  <c r="L1022" i="14"/>
  <c r="I1022" i="14"/>
  <c r="Q1021" i="14"/>
  <c r="L1021" i="14"/>
  <c r="I1021" i="14"/>
  <c r="Q1020" i="14"/>
  <c r="L1020" i="14"/>
  <c r="I1020" i="14"/>
  <c r="Q1019" i="14"/>
  <c r="L1019" i="14"/>
  <c r="I1019" i="14"/>
  <c r="Q1018" i="14"/>
  <c r="L1018" i="14"/>
  <c r="I1018" i="14"/>
  <c r="Q1017" i="14"/>
  <c r="L1017" i="14"/>
  <c r="I1017" i="14"/>
  <c r="Q1016" i="14"/>
  <c r="L1016" i="14"/>
  <c r="I1016" i="14"/>
  <c r="Q1015" i="14"/>
  <c r="L1015" i="14"/>
  <c r="I1015" i="14"/>
  <c r="Q1014" i="14"/>
  <c r="L1014" i="14"/>
  <c r="I1014" i="14"/>
  <c r="Q1013" i="14"/>
  <c r="L1013" i="14"/>
  <c r="I1013" i="14"/>
  <c r="Q1012" i="14"/>
  <c r="L1012" i="14"/>
  <c r="I1012" i="14"/>
  <c r="Q1011" i="14"/>
  <c r="L1011" i="14"/>
  <c r="I1011" i="14"/>
  <c r="Q1010" i="14"/>
  <c r="L1010" i="14"/>
  <c r="I1010" i="14"/>
  <c r="Q1009" i="14"/>
  <c r="L1009" i="14"/>
  <c r="I1009" i="14"/>
  <c r="Q1008" i="14"/>
  <c r="L1008" i="14"/>
  <c r="I1008" i="14"/>
  <c r="Q1007" i="14"/>
  <c r="L1007" i="14"/>
  <c r="I1007" i="14"/>
  <c r="Q1006" i="14"/>
  <c r="L1006" i="14"/>
  <c r="I1006" i="14"/>
  <c r="Q1005" i="14"/>
  <c r="L1005" i="14"/>
  <c r="I1005" i="14"/>
  <c r="Q1004" i="14"/>
  <c r="L1004" i="14"/>
  <c r="I1004" i="14"/>
  <c r="Q1003" i="14"/>
  <c r="L1003" i="14"/>
  <c r="I1003" i="14"/>
  <c r="Q1002" i="14"/>
  <c r="L1002" i="14"/>
  <c r="I1002" i="14"/>
  <c r="Q1001" i="14"/>
  <c r="L1001" i="14"/>
  <c r="I1001" i="14"/>
  <c r="Q1000" i="14"/>
  <c r="L1000" i="14"/>
  <c r="I1000" i="14"/>
  <c r="Q999" i="14"/>
  <c r="L999" i="14"/>
  <c r="I999" i="14"/>
  <c r="Q998" i="14"/>
  <c r="L998" i="14"/>
  <c r="I998" i="14"/>
  <c r="Q997" i="14"/>
  <c r="L997" i="14"/>
  <c r="I997" i="14"/>
  <c r="Q996" i="14"/>
  <c r="L996" i="14"/>
  <c r="I996" i="14"/>
  <c r="Q995" i="14"/>
  <c r="L995" i="14"/>
  <c r="I995" i="14"/>
  <c r="Q994" i="14"/>
  <c r="L994" i="14"/>
  <c r="I994" i="14"/>
  <c r="Q993" i="14"/>
  <c r="L993" i="14"/>
  <c r="I993" i="14"/>
  <c r="Q992" i="14"/>
  <c r="L992" i="14"/>
  <c r="I992" i="14"/>
  <c r="Q991" i="14"/>
  <c r="L991" i="14"/>
  <c r="I991" i="14"/>
  <c r="Q990" i="14"/>
  <c r="L990" i="14"/>
  <c r="I990" i="14"/>
  <c r="Q989" i="14"/>
  <c r="L989" i="14"/>
  <c r="I989" i="14"/>
  <c r="Q988" i="14"/>
  <c r="L988" i="14"/>
  <c r="I988" i="14"/>
  <c r="Q987" i="14"/>
  <c r="L987" i="14"/>
  <c r="I987" i="14"/>
  <c r="Q986" i="14"/>
  <c r="L986" i="14"/>
  <c r="I986" i="14"/>
  <c r="Q985" i="14"/>
  <c r="L985" i="14"/>
  <c r="I985" i="14"/>
  <c r="Q984" i="14"/>
  <c r="L984" i="14"/>
  <c r="I984" i="14"/>
  <c r="Q983" i="14"/>
  <c r="L983" i="14"/>
  <c r="I983" i="14"/>
  <c r="Q982" i="14"/>
  <c r="L982" i="14"/>
  <c r="I982" i="14"/>
  <c r="Q981" i="14"/>
  <c r="L981" i="14"/>
  <c r="I981" i="14"/>
  <c r="Q980" i="14"/>
  <c r="L980" i="14"/>
  <c r="I980" i="14"/>
  <c r="Q979" i="14"/>
  <c r="L979" i="14"/>
  <c r="I979" i="14"/>
  <c r="Q978" i="14"/>
  <c r="L978" i="14"/>
  <c r="I978" i="14"/>
  <c r="Q977" i="14"/>
  <c r="L977" i="14"/>
  <c r="I977" i="14"/>
  <c r="Q976" i="14"/>
  <c r="L976" i="14"/>
  <c r="I976" i="14"/>
  <c r="Q975" i="14"/>
  <c r="L975" i="14"/>
  <c r="I975" i="14"/>
  <c r="Q974" i="14"/>
  <c r="L974" i="14"/>
  <c r="I974" i="14"/>
  <c r="Q973" i="14"/>
  <c r="L973" i="14"/>
  <c r="I973" i="14"/>
  <c r="Q972" i="14"/>
  <c r="L972" i="14"/>
  <c r="I972" i="14"/>
  <c r="Q971" i="14"/>
  <c r="L971" i="14"/>
  <c r="I971" i="14"/>
  <c r="Q970" i="14"/>
  <c r="L970" i="14"/>
  <c r="I970" i="14"/>
  <c r="Q969" i="14"/>
  <c r="L969" i="14"/>
  <c r="I969" i="14"/>
  <c r="Q968" i="14"/>
  <c r="L968" i="14"/>
  <c r="I968" i="14"/>
  <c r="Q967" i="14"/>
  <c r="L967" i="14"/>
  <c r="I967" i="14"/>
  <c r="Q966" i="14"/>
  <c r="L966" i="14"/>
  <c r="I966" i="14"/>
  <c r="Q965" i="14"/>
  <c r="L965" i="14"/>
  <c r="I965" i="14"/>
  <c r="Q964" i="14"/>
  <c r="L964" i="14"/>
  <c r="I964" i="14"/>
  <c r="Q963" i="14"/>
  <c r="L963" i="14"/>
  <c r="I963" i="14"/>
  <c r="Q962" i="14"/>
  <c r="L962" i="14"/>
  <c r="I962" i="14"/>
  <c r="Q961" i="14"/>
  <c r="L961" i="14"/>
  <c r="I961" i="14"/>
  <c r="Q960" i="14"/>
  <c r="L960" i="14"/>
  <c r="I960" i="14"/>
  <c r="Q959" i="14"/>
  <c r="L959" i="14"/>
  <c r="I959" i="14"/>
  <c r="Q958" i="14"/>
  <c r="L958" i="14"/>
  <c r="I958" i="14"/>
  <c r="Q957" i="14"/>
  <c r="L957" i="14"/>
  <c r="I957" i="14"/>
  <c r="Q956" i="14"/>
  <c r="L956" i="14"/>
  <c r="I956" i="14"/>
  <c r="Q955" i="14"/>
  <c r="L955" i="14"/>
  <c r="I955" i="14"/>
  <c r="Q954" i="14"/>
  <c r="L954" i="14"/>
  <c r="I954" i="14"/>
  <c r="Q953" i="14"/>
  <c r="L953" i="14"/>
  <c r="I953" i="14"/>
  <c r="Q952" i="14"/>
  <c r="L952" i="14"/>
  <c r="I952" i="14"/>
  <c r="Q951" i="14"/>
  <c r="L951" i="14"/>
  <c r="I951" i="14"/>
  <c r="Q950" i="14"/>
  <c r="L950" i="14"/>
  <c r="I950" i="14"/>
  <c r="Q949" i="14"/>
  <c r="L949" i="14"/>
  <c r="I949" i="14"/>
  <c r="Q948" i="14"/>
  <c r="L948" i="14"/>
  <c r="I948" i="14"/>
  <c r="Q947" i="14"/>
  <c r="L947" i="14"/>
  <c r="I947" i="14"/>
  <c r="Q946" i="14"/>
  <c r="L946" i="14"/>
  <c r="I946" i="14"/>
  <c r="Q945" i="14"/>
  <c r="L945" i="14"/>
  <c r="I945" i="14"/>
  <c r="S945" i="14" s="1"/>
  <c r="AD945" i="14" s="1"/>
  <c r="Q944" i="14"/>
  <c r="L944" i="14"/>
  <c r="I944" i="14"/>
  <c r="Q943" i="14"/>
  <c r="L943" i="14"/>
  <c r="I943" i="14"/>
  <c r="Q942" i="14"/>
  <c r="L942" i="14"/>
  <c r="I942" i="14"/>
  <c r="Q941" i="14"/>
  <c r="L941" i="14"/>
  <c r="I941" i="14"/>
  <c r="Q940" i="14"/>
  <c r="L940" i="14"/>
  <c r="I940" i="14"/>
  <c r="Q939" i="14"/>
  <c r="L939" i="14"/>
  <c r="I939" i="14"/>
  <c r="Q938" i="14"/>
  <c r="L938" i="14"/>
  <c r="I938" i="14"/>
  <c r="Q937" i="14"/>
  <c r="L937" i="14"/>
  <c r="I937" i="14"/>
  <c r="S937" i="14" s="1"/>
  <c r="AD937" i="14" s="1"/>
  <c r="Q936" i="14"/>
  <c r="L936" i="14"/>
  <c r="I936" i="14"/>
  <c r="Q935" i="14"/>
  <c r="L935" i="14"/>
  <c r="I935" i="14"/>
  <c r="Q934" i="14"/>
  <c r="L934" i="14"/>
  <c r="I934" i="14"/>
  <c r="Q933" i="14"/>
  <c r="L933" i="14"/>
  <c r="I933" i="14"/>
  <c r="Q932" i="14"/>
  <c r="L932" i="14"/>
  <c r="I932" i="14"/>
  <c r="Q931" i="14"/>
  <c r="L931" i="14"/>
  <c r="I931" i="14"/>
  <c r="Q930" i="14"/>
  <c r="L930" i="14"/>
  <c r="I930" i="14"/>
  <c r="Q929" i="14"/>
  <c r="L929" i="14"/>
  <c r="I929" i="14"/>
  <c r="S929" i="14" s="1"/>
  <c r="AD929" i="14" s="1"/>
  <c r="Q928" i="14"/>
  <c r="L928" i="14"/>
  <c r="I928" i="14"/>
  <c r="Q927" i="14"/>
  <c r="L927" i="14"/>
  <c r="I927" i="14"/>
  <c r="Q926" i="14"/>
  <c r="L926" i="14"/>
  <c r="I926" i="14"/>
  <c r="Q925" i="14"/>
  <c r="L925" i="14"/>
  <c r="I925" i="14"/>
  <c r="Q924" i="14"/>
  <c r="L924" i="14"/>
  <c r="I924" i="14"/>
  <c r="Q923" i="14"/>
  <c r="L923" i="14"/>
  <c r="I923" i="14"/>
  <c r="Q922" i="14"/>
  <c r="L922" i="14"/>
  <c r="I922" i="14"/>
  <c r="Q921" i="14"/>
  <c r="L921" i="14"/>
  <c r="I921" i="14"/>
  <c r="Q920" i="14"/>
  <c r="L920" i="14"/>
  <c r="I920" i="14"/>
  <c r="Q919" i="14"/>
  <c r="L919" i="14"/>
  <c r="I919" i="14"/>
  <c r="Q918" i="14"/>
  <c r="L918" i="14"/>
  <c r="I918" i="14"/>
  <c r="Q917" i="14"/>
  <c r="L917" i="14"/>
  <c r="I917" i="14"/>
  <c r="Q916" i="14"/>
  <c r="L916" i="14"/>
  <c r="I916" i="14"/>
  <c r="Q915" i="14"/>
  <c r="L915" i="14"/>
  <c r="I915" i="14"/>
  <c r="Q914" i="14"/>
  <c r="L914" i="14"/>
  <c r="I914" i="14"/>
  <c r="Q913" i="14"/>
  <c r="L913" i="14"/>
  <c r="I913" i="14"/>
  <c r="Q912" i="14"/>
  <c r="L912" i="14"/>
  <c r="I912" i="14"/>
  <c r="Q911" i="14"/>
  <c r="L911" i="14"/>
  <c r="I911" i="14"/>
  <c r="Q910" i="14"/>
  <c r="L910" i="14"/>
  <c r="I910" i="14"/>
  <c r="Q909" i="14"/>
  <c r="L909" i="14"/>
  <c r="I909" i="14"/>
  <c r="Q908" i="14"/>
  <c r="L908" i="14"/>
  <c r="I908" i="14"/>
  <c r="Q907" i="14"/>
  <c r="L907" i="14"/>
  <c r="I907" i="14"/>
  <c r="Q906" i="14"/>
  <c r="L906" i="14"/>
  <c r="I906" i="14"/>
  <c r="Q905" i="14"/>
  <c r="L905" i="14"/>
  <c r="I905" i="14"/>
  <c r="Q904" i="14"/>
  <c r="L904" i="14"/>
  <c r="I904" i="14"/>
  <c r="Q903" i="14"/>
  <c r="L903" i="14"/>
  <c r="I903" i="14"/>
  <c r="Q902" i="14"/>
  <c r="L902" i="14"/>
  <c r="I902" i="14"/>
  <c r="Q901" i="14"/>
  <c r="L901" i="14"/>
  <c r="I901" i="14"/>
  <c r="Q900" i="14"/>
  <c r="L900" i="14"/>
  <c r="I900" i="14"/>
  <c r="Q899" i="14"/>
  <c r="L899" i="14"/>
  <c r="I899" i="14"/>
  <c r="Q898" i="14"/>
  <c r="L898" i="14"/>
  <c r="I898" i="14"/>
  <c r="Q897" i="14"/>
  <c r="L897" i="14"/>
  <c r="I897" i="14"/>
  <c r="Q896" i="14"/>
  <c r="L896" i="14"/>
  <c r="I896" i="14"/>
  <c r="Q895" i="14"/>
  <c r="L895" i="14"/>
  <c r="I895" i="14"/>
  <c r="Q894" i="14"/>
  <c r="L894" i="14"/>
  <c r="I894" i="14"/>
  <c r="Q893" i="14"/>
  <c r="L893" i="14"/>
  <c r="I893" i="14"/>
  <c r="Q892" i="14"/>
  <c r="L892" i="14"/>
  <c r="I892" i="14"/>
  <c r="Q891" i="14"/>
  <c r="L891" i="14"/>
  <c r="I891" i="14"/>
  <c r="Q890" i="14"/>
  <c r="L890" i="14"/>
  <c r="I890" i="14"/>
  <c r="Q889" i="14"/>
  <c r="L889" i="14"/>
  <c r="I889" i="14"/>
  <c r="Q888" i="14"/>
  <c r="L888" i="14"/>
  <c r="I888" i="14"/>
  <c r="Q887" i="14"/>
  <c r="L887" i="14"/>
  <c r="I887" i="14"/>
  <c r="Q886" i="14"/>
  <c r="L886" i="14"/>
  <c r="I886" i="14"/>
  <c r="Q885" i="14"/>
  <c r="L885" i="14"/>
  <c r="I885" i="14"/>
  <c r="Q884" i="14"/>
  <c r="L884" i="14"/>
  <c r="I884" i="14"/>
  <c r="Q883" i="14"/>
  <c r="L883" i="14"/>
  <c r="I883" i="14"/>
  <c r="Q882" i="14"/>
  <c r="L882" i="14"/>
  <c r="I882" i="14"/>
  <c r="Q881" i="14"/>
  <c r="L881" i="14"/>
  <c r="I881" i="14"/>
  <c r="Q880" i="14"/>
  <c r="L880" i="14"/>
  <c r="I880" i="14"/>
  <c r="Q879" i="14"/>
  <c r="L879" i="14"/>
  <c r="I879" i="14"/>
  <c r="Q878" i="14"/>
  <c r="L878" i="14"/>
  <c r="I878" i="14"/>
  <c r="Q877" i="14"/>
  <c r="L877" i="14"/>
  <c r="I877" i="14"/>
  <c r="Q876" i="14"/>
  <c r="L876" i="14"/>
  <c r="I876" i="14"/>
  <c r="Q875" i="14"/>
  <c r="L875" i="14"/>
  <c r="I875" i="14"/>
  <c r="Q874" i="14"/>
  <c r="L874" i="14"/>
  <c r="I874" i="14"/>
  <c r="Q873" i="14"/>
  <c r="L873" i="14"/>
  <c r="I873" i="14"/>
  <c r="Q872" i="14"/>
  <c r="L872" i="14"/>
  <c r="I872" i="14"/>
  <c r="Q871" i="14"/>
  <c r="L871" i="14"/>
  <c r="I871" i="14"/>
  <c r="Q870" i="14"/>
  <c r="L870" i="14"/>
  <c r="I870" i="14"/>
  <c r="Q869" i="14"/>
  <c r="L869" i="14"/>
  <c r="I869" i="14"/>
  <c r="Q868" i="14"/>
  <c r="L868" i="14"/>
  <c r="I868" i="14"/>
  <c r="Q867" i="14"/>
  <c r="L867" i="14"/>
  <c r="I867" i="14"/>
  <c r="Q866" i="14"/>
  <c r="L866" i="14"/>
  <c r="I866" i="14"/>
  <c r="Q865" i="14"/>
  <c r="L865" i="14"/>
  <c r="I865" i="14"/>
  <c r="S865" i="14" s="1"/>
  <c r="Z865" i="14" s="1"/>
  <c r="Q864" i="14"/>
  <c r="L864" i="14"/>
  <c r="I864" i="14"/>
  <c r="Q863" i="14"/>
  <c r="L863" i="14"/>
  <c r="I863" i="14"/>
  <c r="Q862" i="14"/>
  <c r="L862" i="14"/>
  <c r="I862" i="14"/>
  <c r="Q861" i="14"/>
  <c r="L861" i="14"/>
  <c r="I861" i="14"/>
  <c r="Q860" i="14"/>
  <c r="L860" i="14"/>
  <c r="I860" i="14"/>
  <c r="Q859" i="14"/>
  <c r="L859" i="14"/>
  <c r="I859" i="14"/>
  <c r="Q858" i="14"/>
  <c r="L858" i="14"/>
  <c r="I858" i="14"/>
  <c r="Q857" i="14"/>
  <c r="L857" i="14"/>
  <c r="I857" i="14"/>
  <c r="Q856" i="14"/>
  <c r="L856" i="14"/>
  <c r="I856" i="14"/>
  <c r="Q855" i="14"/>
  <c r="L855" i="14"/>
  <c r="I855" i="14"/>
  <c r="Q854" i="14"/>
  <c r="L854" i="14"/>
  <c r="I854" i="14"/>
  <c r="Q853" i="14"/>
  <c r="L853" i="14"/>
  <c r="I853" i="14"/>
  <c r="Q852" i="14"/>
  <c r="L852" i="14"/>
  <c r="I852" i="14"/>
  <c r="Q851" i="14"/>
  <c r="L851" i="14"/>
  <c r="I851" i="14"/>
  <c r="Q850" i="14"/>
  <c r="L850" i="14"/>
  <c r="I850" i="14"/>
  <c r="Q849" i="14"/>
  <c r="L849" i="14"/>
  <c r="I849" i="14"/>
  <c r="Q848" i="14"/>
  <c r="L848" i="14"/>
  <c r="I848" i="14"/>
  <c r="Q847" i="14"/>
  <c r="L847" i="14"/>
  <c r="I847" i="14"/>
  <c r="Q846" i="14"/>
  <c r="L846" i="14"/>
  <c r="I846" i="14"/>
  <c r="Q845" i="14"/>
  <c r="L845" i="14"/>
  <c r="I845" i="14"/>
  <c r="Q844" i="14"/>
  <c r="S844" i="14" s="1"/>
  <c r="X844" i="14" s="1"/>
  <c r="L844" i="14"/>
  <c r="I844" i="14"/>
  <c r="Q843" i="14"/>
  <c r="L843" i="14"/>
  <c r="I843" i="14"/>
  <c r="Q842" i="14"/>
  <c r="L842" i="14"/>
  <c r="I842" i="14"/>
  <c r="Q841" i="14"/>
  <c r="L841" i="14"/>
  <c r="I841" i="14"/>
  <c r="S841" i="14" s="1"/>
  <c r="Q840" i="14"/>
  <c r="L840" i="14"/>
  <c r="I840" i="14"/>
  <c r="Q839" i="14"/>
  <c r="L839" i="14"/>
  <c r="I839" i="14"/>
  <c r="Q838" i="14"/>
  <c r="L838" i="14"/>
  <c r="I838" i="14"/>
  <c r="Q837" i="14"/>
  <c r="L837" i="14"/>
  <c r="I837" i="14"/>
  <c r="Q836" i="14"/>
  <c r="L836" i="14"/>
  <c r="I836" i="14"/>
  <c r="Q835" i="14"/>
  <c r="L835" i="14"/>
  <c r="I835" i="14"/>
  <c r="Q834" i="14"/>
  <c r="L834" i="14"/>
  <c r="I834" i="14"/>
  <c r="Q833" i="14"/>
  <c r="L833" i="14"/>
  <c r="I833" i="14"/>
  <c r="S833" i="14" s="1"/>
  <c r="Z833" i="14" s="1"/>
  <c r="Q832" i="14"/>
  <c r="L832" i="14"/>
  <c r="I832" i="14"/>
  <c r="Q831" i="14"/>
  <c r="L831" i="14"/>
  <c r="I831" i="14"/>
  <c r="Q830" i="14"/>
  <c r="L830" i="14"/>
  <c r="I830" i="14"/>
  <c r="Q829" i="14"/>
  <c r="L829" i="14"/>
  <c r="I829" i="14"/>
  <c r="Q828" i="14"/>
  <c r="L828" i="14"/>
  <c r="I828" i="14"/>
  <c r="Q827" i="14"/>
  <c r="L827" i="14"/>
  <c r="I827" i="14"/>
  <c r="Q826" i="14"/>
  <c r="L826" i="14"/>
  <c r="I826" i="14"/>
  <c r="Q825" i="14"/>
  <c r="L825" i="14"/>
  <c r="I825" i="14"/>
  <c r="S825" i="14" s="1"/>
  <c r="Z825" i="14" s="1"/>
  <c r="Q824" i="14"/>
  <c r="L824" i="14"/>
  <c r="I824" i="14"/>
  <c r="Q823" i="14"/>
  <c r="L823" i="14"/>
  <c r="I823" i="14"/>
  <c r="Q822" i="14"/>
  <c r="L822" i="14"/>
  <c r="I822" i="14"/>
  <c r="Q821" i="14"/>
  <c r="L821" i="14"/>
  <c r="I821" i="14"/>
  <c r="Q820" i="14"/>
  <c r="L820" i="14"/>
  <c r="I820" i="14"/>
  <c r="Q819" i="14"/>
  <c r="L819" i="14"/>
  <c r="I819" i="14"/>
  <c r="Q818" i="14"/>
  <c r="L818" i="14"/>
  <c r="I818" i="14"/>
  <c r="Q817" i="14"/>
  <c r="L817" i="14"/>
  <c r="I817" i="14"/>
  <c r="Q816" i="14"/>
  <c r="L816" i="14"/>
  <c r="I816" i="14"/>
  <c r="Q815" i="14"/>
  <c r="L815" i="14"/>
  <c r="I815" i="14"/>
  <c r="Q814" i="14"/>
  <c r="L814" i="14"/>
  <c r="I814" i="14"/>
  <c r="Q813" i="14"/>
  <c r="L813" i="14"/>
  <c r="I813" i="14"/>
  <c r="Q812" i="14"/>
  <c r="L812" i="14"/>
  <c r="I812" i="14"/>
  <c r="Q811" i="14"/>
  <c r="L811" i="14"/>
  <c r="I811" i="14"/>
  <c r="Q810" i="14"/>
  <c r="L810" i="14"/>
  <c r="I810" i="14"/>
  <c r="Q809" i="14"/>
  <c r="L809" i="14"/>
  <c r="I809" i="14"/>
  <c r="Q808" i="14"/>
  <c r="L808" i="14"/>
  <c r="I808" i="14"/>
  <c r="Q807" i="14"/>
  <c r="L807" i="14"/>
  <c r="I807" i="14"/>
  <c r="Q806" i="14"/>
  <c r="L806" i="14"/>
  <c r="I806" i="14"/>
  <c r="Q805" i="14"/>
  <c r="L805" i="14"/>
  <c r="I805" i="14"/>
  <c r="Q804" i="14"/>
  <c r="L804" i="14"/>
  <c r="I804" i="14"/>
  <c r="Q803" i="14"/>
  <c r="L803" i="14"/>
  <c r="I803" i="14"/>
  <c r="Q802" i="14"/>
  <c r="L802" i="14"/>
  <c r="I802" i="14"/>
  <c r="Q801" i="14"/>
  <c r="L801" i="14"/>
  <c r="I801" i="14"/>
  <c r="S801" i="14" s="1"/>
  <c r="Q800" i="14"/>
  <c r="L800" i="14"/>
  <c r="I800" i="14"/>
  <c r="Q799" i="14"/>
  <c r="L799" i="14"/>
  <c r="I799" i="14"/>
  <c r="Q798" i="14"/>
  <c r="L798" i="14"/>
  <c r="I798" i="14"/>
  <c r="Q797" i="14"/>
  <c r="L797" i="14"/>
  <c r="I797" i="14"/>
  <c r="Q796" i="14"/>
  <c r="L796" i="14"/>
  <c r="I796" i="14"/>
  <c r="Q795" i="14"/>
  <c r="L795" i="14"/>
  <c r="I795" i="14"/>
  <c r="Q794" i="14"/>
  <c r="L794" i="14"/>
  <c r="I794" i="14"/>
  <c r="Q793" i="14"/>
  <c r="L793" i="14"/>
  <c r="I793" i="14"/>
  <c r="Q792" i="14"/>
  <c r="L792" i="14"/>
  <c r="I792" i="14"/>
  <c r="Q791" i="14"/>
  <c r="N20" i="85" s="1"/>
  <c r="L791" i="14"/>
  <c r="I791" i="14"/>
  <c r="Q790" i="14"/>
  <c r="L790" i="14"/>
  <c r="I790" i="14"/>
  <c r="Q789" i="14"/>
  <c r="L789" i="14"/>
  <c r="I789" i="14"/>
  <c r="Q788" i="14"/>
  <c r="L788" i="14"/>
  <c r="I788" i="14"/>
  <c r="Q787" i="14"/>
  <c r="L787" i="14"/>
  <c r="I787" i="14"/>
  <c r="Q786" i="14"/>
  <c r="L786" i="14"/>
  <c r="I786" i="14"/>
  <c r="Q785" i="14"/>
  <c r="L785" i="14"/>
  <c r="I785" i="14"/>
  <c r="Q784" i="14"/>
  <c r="L784" i="14"/>
  <c r="I784" i="14"/>
  <c r="Q783" i="14"/>
  <c r="L783" i="14"/>
  <c r="I783" i="14"/>
  <c r="Q782" i="14"/>
  <c r="L782" i="14"/>
  <c r="I782" i="14"/>
  <c r="Q781" i="14"/>
  <c r="L781" i="14"/>
  <c r="I781" i="14"/>
  <c r="Q780" i="14"/>
  <c r="L780" i="14"/>
  <c r="I780" i="14"/>
  <c r="Q779" i="14"/>
  <c r="L779" i="14"/>
  <c r="I779" i="14"/>
  <c r="Q778" i="14"/>
  <c r="L778" i="14"/>
  <c r="S778" i="14" s="1"/>
  <c r="AB778" i="14" s="1"/>
  <c r="I778" i="14"/>
  <c r="Q777" i="14"/>
  <c r="L777" i="14"/>
  <c r="I777" i="14"/>
  <c r="Q776" i="14"/>
  <c r="L776" i="14"/>
  <c r="I776" i="14"/>
  <c r="Q775" i="14"/>
  <c r="L775" i="14"/>
  <c r="I775" i="14"/>
  <c r="Q774" i="14"/>
  <c r="L774" i="14"/>
  <c r="I774" i="14"/>
  <c r="Q773" i="14"/>
  <c r="L773" i="14"/>
  <c r="I773" i="14"/>
  <c r="Q772" i="14"/>
  <c r="L772" i="14"/>
  <c r="I772" i="14"/>
  <c r="Q771" i="14"/>
  <c r="L771" i="14"/>
  <c r="I771" i="14"/>
  <c r="Q770" i="14"/>
  <c r="L770" i="14"/>
  <c r="I770" i="14"/>
  <c r="Q769" i="14"/>
  <c r="L769" i="14"/>
  <c r="I769" i="14"/>
  <c r="Q768" i="14"/>
  <c r="L768" i="14"/>
  <c r="I768" i="14"/>
  <c r="Q767" i="14"/>
  <c r="L767" i="14"/>
  <c r="I767" i="14"/>
  <c r="Q766" i="14"/>
  <c r="L766" i="14"/>
  <c r="I766" i="14"/>
  <c r="Q765" i="14"/>
  <c r="L765" i="14"/>
  <c r="I765" i="14"/>
  <c r="Q764" i="14"/>
  <c r="L764" i="14"/>
  <c r="I764" i="14"/>
  <c r="Q763" i="14"/>
  <c r="L763" i="14"/>
  <c r="I763" i="14"/>
  <c r="Q762" i="14"/>
  <c r="L762" i="14"/>
  <c r="I762" i="14"/>
  <c r="Q761" i="14"/>
  <c r="L761" i="14"/>
  <c r="I761" i="14"/>
  <c r="Q760" i="14"/>
  <c r="L760" i="14"/>
  <c r="I760" i="14"/>
  <c r="Q759" i="14"/>
  <c r="L759" i="14"/>
  <c r="I759" i="14"/>
  <c r="Q758" i="14"/>
  <c r="L758" i="14"/>
  <c r="I758" i="14"/>
  <c r="Q757" i="14"/>
  <c r="L757" i="14"/>
  <c r="I757" i="14"/>
  <c r="F18" i="85" s="1"/>
  <c r="Q756" i="14"/>
  <c r="L756" i="14"/>
  <c r="I756" i="14"/>
  <c r="Q755" i="14"/>
  <c r="L755" i="14"/>
  <c r="I755" i="14"/>
  <c r="Q754" i="14"/>
  <c r="L754" i="14"/>
  <c r="I754" i="14"/>
  <c r="Q753" i="14"/>
  <c r="L753" i="14"/>
  <c r="I753" i="14"/>
  <c r="Q752" i="14"/>
  <c r="L752" i="14"/>
  <c r="I752" i="14"/>
  <c r="Q751" i="14"/>
  <c r="L751" i="14"/>
  <c r="I751" i="14"/>
  <c r="Q750" i="14"/>
  <c r="L750" i="14"/>
  <c r="I750" i="14"/>
  <c r="Q749" i="14"/>
  <c r="L749" i="14"/>
  <c r="I749" i="14"/>
  <c r="Q748" i="14"/>
  <c r="L748" i="14"/>
  <c r="I748" i="14"/>
  <c r="Q747" i="14"/>
  <c r="L747" i="14"/>
  <c r="I747" i="14"/>
  <c r="Q746" i="14"/>
  <c r="L746" i="14"/>
  <c r="I746" i="14"/>
  <c r="Q745" i="14"/>
  <c r="L745" i="14"/>
  <c r="I745" i="14"/>
  <c r="Q744" i="14"/>
  <c r="L744" i="14"/>
  <c r="I744" i="14"/>
  <c r="Q743" i="14"/>
  <c r="L743" i="14"/>
  <c r="I743" i="14"/>
  <c r="Q742" i="14"/>
  <c r="L742" i="14"/>
  <c r="I742" i="14"/>
  <c r="Q741" i="14"/>
  <c r="L741" i="14"/>
  <c r="I741" i="14"/>
  <c r="Q740" i="14"/>
  <c r="L740" i="14"/>
  <c r="I740" i="14"/>
  <c r="Q739" i="14"/>
  <c r="L739" i="14"/>
  <c r="I739" i="14"/>
  <c r="Q738" i="14"/>
  <c r="L738" i="14"/>
  <c r="I738" i="14"/>
  <c r="Q737" i="14"/>
  <c r="L737" i="14"/>
  <c r="I737" i="14"/>
  <c r="Q736" i="14"/>
  <c r="L736" i="14"/>
  <c r="I736" i="14"/>
  <c r="Q735" i="14"/>
  <c r="L735" i="14"/>
  <c r="I735" i="14"/>
  <c r="Q734" i="14"/>
  <c r="L734" i="14"/>
  <c r="I734" i="14"/>
  <c r="Q733" i="14"/>
  <c r="L733" i="14"/>
  <c r="I733" i="14"/>
  <c r="Q732" i="14"/>
  <c r="L732" i="14"/>
  <c r="I732" i="14"/>
  <c r="Q731" i="14"/>
  <c r="L731" i="14"/>
  <c r="I731" i="14"/>
  <c r="Q730" i="14"/>
  <c r="L730" i="14"/>
  <c r="I730" i="14"/>
  <c r="Q729" i="14"/>
  <c r="L729" i="14"/>
  <c r="I729" i="14"/>
  <c r="Q728" i="14"/>
  <c r="L728" i="14"/>
  <c r="I728" i="14"/>
  <c r="Q727" i="14"/>
  <c r="N17" i="85" s="1"/>
  <c r="L727" i="14"/>
  <c r="I727" i="14"/>
  <c r="Q726" i="14"/>
  <c r="L726" i="14"/>
  <c r="I726" i="14"/>
  <c r="Q725" i="14"/>
  <c r="L725" i="14"/>
  <c r="I725" i="14"/>
  <c r="Q724" i="14"/>
  <c r="L724" i="14"/>
  <c r="I724" i="14"/>
  <c r="Q723" i="14"/>
  <c r="L723" i="14"/>
  <c r="I723" i="14"/>
  <c r="Q722" i="14"/>
  <c r="L722" i="14"/>
  <c r="I722" i="14"/>
  <c r="Q721" i="14"/>
  <c r="L721" i="14"/>
  <c r="I721" i="14"/>
  <c r="Q720" i="14"/>
  <c r="L720" i="14"/>
  <c r="I720" i="14"/>
  <c r="Q719" i="14"/>
  <c r="L719" i="14"/>
  <c r="I719" i="14"/>
  <c r="Q718" i="14"/>
  <c r="L718" i="14"/>
  <c r="I718" i="14"/>
  <c r="Q717" i="14"/>
  <c r="L717" i="14"/>
  <c r="I717" i="14"/>
  <c r="Q716" i="14"/>
  <c r="L716" i="14"/>
  <c r="I716" i="14"/>
  <c r="Q715" i="14"/>
  <c r="L715" i="14"/>
  <c r="I715" i="14"/>
  <c r="Q714" i="14"/>
  <c r="L714" i="14"/>
  <c r="I714" i="14"/>
  <c r="Q713" i="14"/>
  <c r="L713" i="14"/>
  <c r="I713" i="14"/>
  <c r="Q712" i="14"/>
  <c r="L712" i="14"/>
  <c r="I712" i="14"/>
  <c r="Q711" i="14"/>
  <c r="L711" i="14"/>
  <c r="I711" i="14"/>
  <c r="Q710" i="14"/>
  <c r="L710" i="14"/>
  <c r="I710" i="14"/>
  <c r="Q709" i="14"/>
  <c r="L709" i="14"/>
  <c r="I709" i="14"/>
  <c r="Q708" i="14"/>
  <c r="L708" i="14"/>
  <c r="I708" i="14"/>
  <c r="Q707" i="14"/>
  <c r="L707" i="14"/>
  <c r="I707" i="14"/>
  <c r="Q706" i="14"/>
  <c r="L706" i="14"/>
  <c r="I706" i="14"/>
  <c r="Q705" i="14"/>
  <c r="L705" i="14"/>
  <c r="I705" i="14"/>
  <c r="Q704" i="14"/>
  <c r="L704" i="14"/>
  <c r="I704" i="14"/>
  <c r="Q703" i="14"/>
  <c r="L703" i="14"/>
  <c r="I703" i="14"/>
  <c r="Q702" i="14"/>
  <c r="L702" i="14"/>
  <c r="I702" i="14"/>
  <c r="Q701" i="14"/>
  <c r="L701" i="14"/>
  <c r="I701" i="14"/>
  <c r="Q700" i="14"/>
  <c r="L700" i="14"/>
  <c r="I700" i="14"/>
  <c r="Q699" i="14"/>
  <c r="L699" i="14"/>
  <c r="I699" i="14"/>
  <c r="Q698" i="14"/>
  <c r="L698" i="14"/>
  <c r="I698" i="14"/>
  <c r="Q697" i="14"/>
  <c r="L697" i="14"/>
  <c r="I697" i="14"/>
  <c r="Q696" i="14"/>
  <c r="L696" i="14"/>
  <c r="I696" i="14"/>
  <c r="Q695" i="14"/>
  <c r="L695" i="14"/>
  <c r="I695" i="14"/>
  <c r="Q694" i="14"/>
  <c r="L694" i="14"/>
  <c r="I694" i="14"/>
  <c r="Q693" i="14"/>
  <c r="L693" i="14"/>
  <c r="I693" i="14"/>
  <c r="Q692" i="14"/>
  <c r="L692" i="14"/>
  <c r="I692" i="14"/>
  <c r="Q691" i="14"/>
  <c r="L691" i="14"/>
  <c r="I691" i="14"/>
  <c r="Q690" i="14"/>
  <c r="L690" i="14"/>
  <c r="I690" i="14"/>
  <c r="Q689" i="14"/>
  <c r="L689" i="14"/>
  <c r="I689" i="14"/>
  <c r="Q688" i="14"/>
  <c r="L688" i="14"/>
  <c r="I688" i="14"/>
  <c r="Q687" i="14"/>
  <c r="L687" i="14"/>
  <c r="I687" i="14"/>
  <c r="Q686" i="14"/>
  <c r="L686" i="14"/>
  <c r="I686" i="14"/>
  <c r="Q685" i="14"/>
  <c r="L685" i="14"/>
  <c r="I685" i="14"/>
  <c r="Q684" i="14"/>
  <c r="L684" i="14"/>
  <c r="I684" i="14"/>
  <c r="Q683" i="14"/>
  <c r="L683" i="14"/>
  <c r="I683" i="14"/>
  <c r="Q682" i="14"/>
  <c r="L682" i="14"/>
  <c r="I682" i="14"/>
  <c r="Q681" i="14"/>
  <c r="L681" i="14"/>
  <c r="I681" i="14"/>
  <c r="Q680" i="14"/>
  <c r="L680" i="14"/>
  <c r="I680" i="14"/>
  <c r="Q679" i="14"/>
  <c r="L679" i="14"/>
  <c r="I679" i="14"/>
  <c r="Q678" i="14"/>
  <c r="L678" i="14"/>
  <c r="I678" i="14"/>
  <c r="Q677" i="14"/>
  <c r="L677" i="14"/>
  <c r="I677" i="14"/>
  <c r="Q676" i="14"/>
  <c r="L676" i="14"/>
  <c r="I676" i="14"/>
  <c r="Q675" i="14"/>
  <c r="L675" i="14"/>
  <c r="I675" i="14"/>
  <c r="Q674" i="14"/>
  <c r="L674" i="14"/>
  <c r="I674" i="14"/>
  <c r="Q673" i="14"/>
  <c r="L673" i="14"/>
  <c r="I673" i="14"/>
  <c r="Q672" i="14"/>
  <c r="L672" i="14"/>
  <c r="I672" i="14"/>
  <c r="Q671" i="14"/>
  <c r="L671" i="14"/>
  <c r="I671" i="14"/>
  <c r="Q670" i="14"/>
  <c r="L670" i="14"/>
  <c r="I670" i="14"/>
  <c r="Q669" i="14"/>
  <c r="L669" i="14"/>
  <c r="I669" i="14"/>
  <c r="Q668" i="14"/>
  <c r="L668" i="14"/>
  <c r="I668" i="14"/>
  <c r="Q667" i="14"/>
  <c r="L667" i="14"/>
  <c r="I667" i="14"/>
  <c r="Q666" i="14"/>
  <c r="L666" i="14"/>
  <c r="I666" i="14"/>
  <c r="Q665" i="14"/>
  <c r="L665" i="14"/>
  <c r="I665" i="14"/>
  <c r="Q664" i="14"/>
  <c r="L664" i="14"/>
  <c r="I664" i="14"/>
  <c r="Q663" i="14"/>
  <c r="L663" i="14"/>
  <c r="I663" i="14"/>
  <c r="Q662" i="14"/>
  <c r="L662" i="14"/>
  <c r="I662" i="14"/>
  <c r="Q661" i="14"/>
  <c r="L661" i="14"/>
  <c r="I661" i="14"/>
  <c r="Q660" i="14"/>
  <c r="L660" i="14"/>
  <c r="I660" i="14"/>
  <c r="Q659" i="14"/>
  <c r="L659" i="14"/>
  <c r="I659" i="14"/>
  <c r="Q658" i="14"/>
  <c r="L658" i="14"/>
  <c r="I658" i="14"/>
  <c r="Q657" i="14"/>
  <c r="L657" i="14"/>
  <c r="I657" i="14"/>
  <c r="Q656" i="14"/>
  <c r="L656" i="14"/>
  <c r="I656" i="14"/>
  <c r="Q655" i="14"/>
  <c r="L655" i="14"/>
  <c r="I655" i="14"/>
  <c r="Q654" i="14"/>
  <c r="L654" i="14"/>
  <c r="I654" i="14"/>
  <c r="Q653" i="14"/>
  <c r="L653" i="14"/>
  <c r="I653" i="14"/>
  <c r="Q652" i="14"/>
  <c r="L652" i="14"/>
  <c r="I652" i="14"/>
  <c r="Q651" i="14"/>
  <c r="L651" i="14"/>
  <c r="I651" i="14"/>
  <c r="Q650" i="14"/>
  <c r="L650" i="14"/>
  <c r="I650" i="14"/>
  <c r="Q649" i="14"/>
  <c r="L649" i="14"/>
  <c r="I649" i="14"/>
  <c r="Q648" i="14"/>
  <c r="L648" i="14"/>
  <c r="I648" i="14"/>
  <c r="Q647" i="14"/>
  <c r="L647" i="14"/>
  <c r="I647" i="14"/>
  <c r="Q646" i="14"/>
  <c r="L646" i="14"/>
  <c r="I646" i="14"/>
  <c r="Q645" i="14"/>
  <c r="L645" i="14"/>
  <c r="I645" i="14"/>
  <c r="Q644" i="14"/>
  <c r="L644" i="14"/>
  <c r="I644" i="14"/>
  <c r="Q643" i="14"/>
  <c r="L643" i="14"/>
  <c r="I643" i="14"/>
  <c r="Q642" i="14"/>
  <c r="L642" i="14"/>
  <c r="I642" i="14"/>
  <c r="Q641" i="14"/>
  <c r="L641" i="14"/>
  <c r="I641" i="14"/>
  <c r="Q640" i="14"/>
  <c r="L640" i="14"/>
  <c r="I640" i="14"/>
  <c r="Q639" i="14"/>
  <c r="L639" i="14"/>
  <c r="I639" i="14"/>
  <c r="Q638" i="14"/>
  <c r="L638" i="14"/>
  <c r="I638" i="14"/>
  <c r="Q637" i="14"/>
  <c r="L637" i="14"/>
  <c r="I637" i="14"/>
  <c r="Q636" i="14"/>
  <c r="L636" i="14"/>
  <c r="I636" i="14"/>
  <c r="Q635" i="14"/>
  <c r="L635" i="14"/>
  <c r="I635" i="14"/>
  <c r="Q634" i="14"/>
  <c r="L634" i="14"/>
  <c r="I634" i="14"/>
  <c r="Q633" i="14"/>
  <c r="L633" i="14"/>
  <c r="I633" i="14"/>
  <c r="Q632" i="14"/>
  <c r="L632" i="14"/>
  <c r="I632" i="14"/>
  <c r="Q631" i="14"/>
  <c r="L631" i="14"/>
  <c r="I631" i="14"/>
  <c r="Q630" i="14"/>
  <c r="L630" i="14"/>
  <c r="I630" i="14"/>
  <c r="Q629" i="14"/>
  <c r="L629" i="14"/>
  <c r="I629" i="14"/>
  <c r="Q628" i="14"/>
  <c r="L628" i="14"/>
  <c r="I628" i="14"/>
  <c r="Q627" i="14"/>
  <c r="L627" i="14"/>
  <c r="I627" i="14"/>
  <c r="Q626" i="14"/>
  <c r="L626" i="14"/>
  <c r="I626" i="14"/>
  <c r="Q625" i="14"/>
  <c r="L625" i="14"/>
  <c r="I625" i="14"/>
  <c r="Q624" i="14"/>
  <c r="L624" i="14"/>
  <c r="I624" i="14"/>
  <c r="Q623" i="14"/>
  <c r="L623" i="14"/>
  <c r="I623" i="14"/>
  <c r="Q622" i="14"/>
  <c r="L622" i="14"/>
  <c r="I622" i="14"/>
  <c r="Q621" i="14"/>
  <c r="L621" i="14"/>
  <c r="I621" i="14"/>
  <c r="Q620" i="14"/>
  <c r="L620" i="14"/>
  <c r="I620" i="14"/>
  <c r="Q619" i="14"/>
  <c r="L619" i="14"/>
  <c r="I619" i="14"/>
  <c r="Q618" i="14"/>
  <c r="L618" i="14"/>
  <c r="I618" i="14"/>
  <c r="Q617" i="14"/>
  <c r="L617" i="14"/>
  <c r="I617" i="14"/>
  <c r="Q616" i="14"/>
  <c r="L616" i="14"/>
  <c r="I616" i="14"/>
  <c r="Q615" i="14"/>
  <c r="L615" i="14"/>
  <c r="I615" i="14"/>
  <c r="Q614" i="14"/>
  <c r="L614" i="14"/>
  <c r="I614" i="14"/>
  <c r="Q613" i="14"/>
  <c r="L613" i="14"/>
  <c r="I613" i="14"/>
  <c r="Q612" i="14"/>
  <c r="L612" i="14"/>
  <c r="I612" i="14"/>
  <c r="Q611" i="14"/>
  <c r="L611" i="14"/>
  <c r="I611" i="14"/>
  <c r="Q610" i="14"/>
  <c r="L610" i="14"/>
  <c r="I610" i="14"/>
  <c r="Q609" i="14"/>
  <c r="L609" i="14"/>
  <c r="I609" i="14"/>
  <c r="Q608" i="14"/>
  <c r="L608" i="14"/>
  <c r="I608" i="14"/>
  <c r="Q607" i="14"/>
  <c r="L607" i="14"/>
  <c r="I607" i="14"/>
  <c r="Q606" i="14"/>
  <c r="L606" i="14"/>
  <c r="I606" i="14"/>
  <c r="Q605" i="14"/>
  <c r="L605" i="14"/>
  <c r="I605" i="14"/>
  <c r="Q604" i="14"/>
  <c r="L604" i="14"/>
  <c r="I604" i="14"/>
  <c r="Q603" i="14"/>
  <c r="L603" i="14"/>
  <c r="I603" i="14"/>
  <c r="Q602" i="14"/>
  <c r="L602" i="14"/>
  <c r="I602" i="14"/>
  <c r="Q601" i="14"/>
  <c r="L601" i="14"/>
  <c r="I601" i="14"/>
  <c r="Q600" i="14"/>
  <c r="L600" i="14"/>
  <c r="I600" i="14"/>
  <c r="Q599" i="14"/>
  <c r="L599" i="14"/>
  <c r="I599" i="14"/>
  <c r="Q598" i="14"/>
  <c r="L598" i="14"/>
  <c r="I598" i="14"/>
  <c r="Q597" i="14"/>
  <c r="L597" i="14"/>
  <c r="I597" i="14"/>
  <c r="Q596" i="14"/>
  <c r="L596" i="14"/>
  <c r="I596" i="14"/>
  <c r="Q595" i="14"/>
  <c r="L595" i="14"/>
  <c r="I595" i="14"/>
  <c r="Q594" i="14"/>
  <c r="L594" i="14"/>
  <c r="I594" i="14"/>
  <c r="Q593" i="14"/>
  <c r="L593" i="14"/>
  <c r="I593" i="14"/>
  <c r="Q592" i="14"/>
  <c r="L592" i="14"/>
  <c r="I592" i="14"/>
  <c r="Q591" i="14"/>
  <c r="L591" i="14"/>
  <c r="I591" i="14"/>
  <c r="Q590" i="14"/>
  <c r="L590" i="14"/>
  <c r="I590" i="14"/>
  <c r="Q589" i="14"/>
  <c r="L589" i="14"/>
  <c r="I589" i="14"/>
  <c r="Q588" i="14"/>
  <c r="L588" i="14"/>
  <c r="I588" i="14"/>
  <c r="Q587" i="14"/>
  <c r="L587" i="14"/>
  <c r="I587" i="14"/>
  <c r="Q586" i="14"/>
  <c r="L586" i="14"/>
  <c r="I586" i="14"/>
  <c r="Q585" i="14"/>
  <c r="L585" i="14"/>
  <c r="I585" i="14"/>
  <c r="Q584" i="14"/>
  <c r="L584" i="14"/>
  <c r="I584" i="14"/>
  <c r="Q583" i="14"/>
  <c r="L583" i="14"/>
  <c r="I583" i="14"/>
  <c r="Q582" i="14"/>
  <c r="L582" i="14"/>
  <c r="I582" i="14"/>
  <c r="Q581" i="14"/>
  <c r="L581" i="14"/>
  <c r="I581" i="14"/>
  <c r="Q580" i="14"/>
  <c r="L580" i="14"/>
  <c r="I580" i="14"/>
  <c r="Q579" i="14"/>
  <c r="L579" i="14"/>
  <c r="I579" i="14"/>
  <c r="Q578" i="14"/>
  <c r="L578" i="14"/>
  <c r="I14" i="85" s="1"/>
  <c r="I578" i="14"/>
  <c r="Q577" i="14"/>
  <c r="L577" i="14"/>
  <c r="I577" i="14"/>
  <c r="Q576" i="14"/>
  <c r="L576" i="14"/>
  <c r="I576" i="14"/>
  <c r="Q575" i="14"/>
  <c r="L575" i="14"/>
  <c r="I575" i="14"/>
  <c r="Q574" i="14"/>
  <c r="L574" i="14"/>
  <c r="I574" i="14"/>
  <c r="Q573" i="14"/>
  <c r="L573" i="14"/>
  <c r="I573" i="14"/>
  <c r="Q572" i="14"/>
  <c r="L572" i="14"/>
  <c r="I572" i="14"/>
  <c r="Q571" i="14"/>
  <c r="L571" i="14"/>
  <c r="I571" i="14"/>
  <c r="Q570" i="14"/>
  <c r="L570" i="14"/>
  <c r="I570" i="14"/>
  <c r="Q569" i="14"/>
  <c r="L569" i="14"/>
  <c r="I569" i="14"/>
  <c r="Q568" i="14"/>
  <c r="L568" i="14"/>
  <c r="I568" i="14"/>
  <c r="Q567" i="14"/>
  <c r="L567" i="14"/>
  <c r="I567" i="14"/>
  <c r="Q566" i="14"/>
  <c r="L566" i="14"/>
  <c r="I566" i="14"/>
  <c r="Q565" i="14"/>
  <c r="L565" i="14"/>
  <c r="I565" i="14"/>
  <c r="Q564" i="14"/>
  <c r="L564" i="14"/>
  <c r="I564" i="14"/>
  <c r="Q563" i="14"/>
  <c r="L563" i="14"/>
  <c r="I563" i="14"/>
  <c r="Q562" i="14"/>
  <c r="L562" i="14"/>
  <c r="I562" i="14"/>
  <c r="Q561" i="14"/>
  <c r="L561" i="14"/>
  <c r="I561" i="14"/>
  <c r="Q560" i="14"/>
  <c r="L560" i="14"/>
  <c r="I560" i="14"/>
  <c r="Q559" i="14"/>
  <c r="L559" i="14"/>
  <c r="I559" i="14"/>
  <c r="Q558" i="14"/>
  <c r="L558" i="14"/>
  <c r="I558" i="14"/>
  <c r="Q557" i="14"/>
  <c r="L557" i="14"/>
  <c r="I557" i="14"/>
  <c r="Q556" i="14"/>
  <c r="L556" i="14"/>
  <c r="I556" i="14"/>
  <c r="Q555" i="14"/>
  <c r="L555" i="14"/>
  <c r="I555" i="14"/>
  <c r="Q554" i="14"/>
  <c r="L554" i="14"/>
  <c r="I554" i="14"/>
  <c r="Q553" i="14"/>
  <c r="L553" i="14"/>
  <c r="I553" i="14"/>
  <c r="Q552" i="14"/>
  <c r="L552" i="14"/>
  <c r="I552" i="14"/>
  <c r="Q551" i="14"/>
  <c r="L551" i="14"/>
  <c r="I551" i="14"/>
  <c r="Q550" i="14"/>
  <c r="L550" i="14"/>
  <c r="I550" i="14"/>
  <c r="Q549" i="14"/>
  <c r="L549" i="14"/>
  <c r="I549" i="14"/>
  <c r="Q548" i="14"/>
  <c r="L548" i="14"/>
  <c r="I548" i="14"/>
  <c r="Q547" i="14"/>
  <c r="L547" i="14"/>
  <c r="I547" i="14"/>
  <c r="Q546" i="14"/>
  <c r="L546" i="14"/>
  <c r="I546" i="14"/>
  <c r="Q545" i="14"/>
  <c r="L545" i="14"/>
  <c r="I545" i="14"/>
  <c r="Q544" i="14"/>
  <c r="L544" i="14"/>
  <c r="I544" i="14"/>
  <c r="Q543" i="14"/>
  <c r="L543" i="14"/>
  <c r="I543" i="14"/>
  <c r="Q542" i="14"/>
  <c r="L542" i="14"/>
  <c r="I542" i="14"/>
  <c r="Q541" i="14"/>
  <c r="L541" i="14"/>
  <c r="I541" i="14"/>
  <c r="Q540" i="14"/>
  <c r="L540" i="14"/>
  <c r="I540" i="14"/>
  <c r="Q539" i="14"/>
  <c r="L539" i="14"/>
  <c r="I539" i="14"/>
  <c r="Q538" i="14"/>
  <c r="L538" i="14"/>
  <c r="I538" i="14"/>
  <c r="Q537" i="14"/>
  <c r="L537" i="14"/>
  <c r="I537" i="14"/>
  <c r="Q536" i="14"/>
  <c r="L536" i="14"/>
  <c r="I536" i="14"/>
  <c r="Q535" i="14"/>
  <c r="L535" i="14"/>
  <c r="I535" i="14"/>
  <c r="Q534" i="14"/>
  <c r="L534" i="14"/>
  <c r="I534" i="14"/>
  <c r="Q533" i="14"/>
  <c r="L533" i="14"/>
  <c r="I533" i="14"/>
  <c r="Q532" i="14"/>
  <c r="L532" i="14"/>
  <c r="I532" i="14"/>
  <c r="Q531" i="14"/>
  <c r="L531" i="14"/>
  <c r="I531" i="14"/>
  <c r="Q530" i="14"/>
  <c r="L530" i="14"/>
  <c r="I530" i="14"/>
  <c r="Q529" i="14"/>
  <c r="L529" i="14"/>
  <c r="I529" i="14"/>
  <c r="Q528" i="14"/>
  <c r="L528" i="14"/>
  <c r="I528" i="14"/>
  <c r="Q527" i="14"/>
  <c r="L527" i="14"/>
  <c r="I527" i="14"/>
  <c r="Q526" i="14"/>
  <c r="L526" i="14"/>
  <c r="I526" i="14"/>
  <c r="Q525" i="14"/>
  <c r="L525" i="14"/>
  <c r="I525" i="14"/>
  <c r="Q524" i="14"/>
  <c r="L524" i="14"/>
  <c r="I524" i="14"/>
  <c r="Q523" i="14"/>
  <c r="L523" i="14"/>
  <c r="I523" i="14"/>
  <c r="Q522" i="14"/>
  <c r="L522" i="14"/>
  <c r="I522" i="14"/>
  <c r="Q521" i="14"/>
  <c r="L521" i="14"/>
  <c r="I521" i="14"/>
  <c r="Q520" i="14"/>
  <c r="L520" i="14"/>
  <c r="I520" i="14"/>
  <c r="Q519" i="14"/>
  <c r="L519" i="14"/>
  <c r="I519" i="14"/>
  <c r="Q518" i="14"/>
  <c r="L518" i="14"/>
  <c r="I518" i="14"/>
  <c r="Q517" i="14"/>
  <c r="L517" i="14"/>
  <c r="I517" i="14"/>
  <c r="Q516" i="14"/>
  <c r="L516" i="14"/>
  <c r="I516" i="14"/>
  <c r="Q515" i="14"/>
  <c r="L515" i="14"/>
  <c r="I515" i="14"/>
  <c r="Q514" i="14"/>
  <c r="L514" i="14"/>
  <c r="I514" i="14"/>
  <c r="Q513" i="14"/>
  <c r="L513" i="14"/>
  <c r="I513" i="14"/>
  <c r="Q512" i="14"/>
  <c r="L512" i="14"/>
  <c r="I512" i="14"/>
  <c r="Q511" i="14"/>
  <c r="L511" i="14"/>
  <c r="I511" i="14"/>
  <c r="Q510" i="14"/>
  <c r="L510" i="14"/>
  <c r="I510" i="14"/>
  <c r="Q509" i="14"/>
  <c r="L509" i="14"/>
  <c r="I509" i="14"/>
  <c r="Q508" i="14"/>
  <c r="L508" i="14"/>
  <c r="I508" i="14"/>
  <c r="Q507" i="14"/>
  <c r="L507" i="14"/>
  <c r="I507" i="14"/>
  <c r="Q506" i="14"/>
  <c r="L506" i="14"/>
  <c r="I506" i="14"/>
  <c r="Q505" i="14"/>
  <c r="L505" i="14"/>
  <c r="I505" i="14"/>
  <c r="Q504" i="14"/>
  <c r="L504" i="14"/>
  <c r="I504" i="14"/>
  <c r="Q503" i="14"/>
  <c r="L503" i="14"/>
  <c r="I503" i="14"/>
  <c r="Q502" i="14"/>
  <c r="L502" i="14"/>
  <c r="I502" i="14"/>
  <c r="Q501" i="14"/>
  <c r="L501" i="14"/>
  <c r="I501" i="14"/>
  <c r="Q500" i="14"/>
  <c r="L500" i="14"/>
  <c r="I500" i="14"/>
  <c r="Q499" i="14"/>
  <c r="L499" i="14"/>
  <c r="I499" i="14"/>
  <c r="Q498" i="14"/>
  <c r="L498" i="14"/>
  <c r="I498" i="14"/>
  <c r="Q497" i="14"/>
  <c r="L497" i="14"/>
  <c r="I497" i="14"/>
  <c r="Q496" i="14"/>
  <c r="L496" i="14"/>
  <c r="I496" i="14"/>
  <c r="Q495" i="14"/>
  <c r="L495" i="14"/>
  <c r="I495" i="14"/>
  <c r="Q494" i="14"/>
  <c r="L494" i="14"/>
  <c r="I494" i="14"/>
  <c r="Q493" i="14"/>
  <c r="L493" i="14"/>
  <c r="I493" i="14"/>
  <c r="Q492" i="14"/>
  <c r="L492" i="14"/>
  <c r="I492" i="14"/>
  <c r="Q491" i="14"/>
  <c r="L491" i="14"/>
  <c r="I491" i="14"/>
  <c r="Q490" i="14"/>
  <c r="L490" i="14"/>
  <c r="I490" i="14"/>
  <c r="Q489" i="14"/>
  <c r="L489" i="14"/>
  <c r="I489" i="14"/>
  <c r="Q488" i="14"/>
  <c r="L488" i="14"/>
  <c r="I488" i="14"/>
  <c r="Q487" i="14"/>
  <c r="L487" i="14"/>
  <c r="I487" i="14"/>
  <c r="Q486" i="14"/>
  <c r="L486" i="14"/>
  <c r="I486" i="14"/>
  <c r="Q485" i="14"/>
  <c r="L485" i="14"/>
  <c r="I485" i="14"/>
  <c r="Q484" i="14"/>
  <c r="L484" i="14"/>
  <c r="I484" i="14"/>
  <c r="Q483" i="14"/>
  <c r="L483" i="14"/>
  <c r="I483" i="14"/>
  <c r="Q482" i="14"/>
  <c r="L482" i="14"/>
  <c r="I482" i="14"/>
  <c r="Q481" i="14"/>
  <c r="L481" i="14"/>
  <c r="I481" i="14"/>
  <c r="Q480" i="14"/>
  <c r="L480" i="14"/>
  <c r="I480" i="14"/>
  <c r="Q479" i="14"/>
  <c r="L479" i="14"/>
  <c r="I479" i="14"/>
  <c r="Q478" i="14"/>
  <c r="L478" i="14"/>
  <c r="I478" i="14"/>
  <c r="Q477" i="14"/>
  <c r="L477" i="14"/>
  <c r="I477" i="14"/>
  <c r="Q476" i="14"/>
  <c r="L476" i="14"/>
  <c r="I476" i="14"/>
  <c r="Q475" i="14"/>
  <c r="L475" i="14"/>
  <c r="I475" i="14"/>
  <c r="Q474" i="14"/>
  <c r="L474" i="14"/>
  <c r="I474" i="14"/>
  <c r="Q473" i="14"/>
  <c r="L473" i="14"/>
  <c r="I473" i="14"/>
  <c r="Q472" i="14"/>
  <c r="L472" i="14"/>
  <c r="I472" i="14"/>
  <c r="Q471" i="14"/>
  <c r="L471" i="14"/>
  <c r="I471" i="14"/>
  <c r="Q470" i="14"/>
  <c r="L470" i="14"/>
  <c r="I470" i="14"/>
  <c r="Q469" i="14"/>
  <c r="L469" i="14"/>
  <c r="I469" i="14"/>
  <c r="Q468" i="14"/>
  <c r="L468" i="14"/>
  <c r="I468" i="14"/>
  <c r="Q467" i="14"/>
  <c r="L467" i="14"/>
  <c r="I467" i="14"/>
  <c r="Q466" i="14"/>
  <c r="L466" i="14"/>
  <c r="I466" i="14"/>
  <c r="Q465" i="14"/>
  <c r="L465" i="14"/>
  <c r="I465" i="14"/>
  <c r="Q464" i="14"/>
  <c r="L464" i="14"/>
  <c r="I464" i="14"/>
  <c r="Q463" i="14"/>
  <c r="L463" i="14"/>
  <c r="I463" i="14"/>
  <c r="Q462" i="14"/>
  <c r="L462" i="14"/>
  <c r="I462" i="14"/>
  <c r="Q461" i="14"/>
  <c r="L461" i="14"/>
  <c r="I461" i="14"/>
  <c r="Q460" i="14"/>
  <c r="L460" i="14"/>
  <c r="I460" i="14"/>
  <c r="Q459" i="14"/>
  <c r="L459" i="14"/>
  <c r="I459" i="14"/>
  <c r="Q458" i="14"/>
  <c r="L458" i="14"/>
  <c r="I458" i="14"/>
  <c r="Q457" i="14"/>
  <c r="L457" i="14"/>
  <c r="I457" i="14"/>
  <c r="Q456" i="14"/>
  <c r="L456" i="14"/>
  <c r="I456" i="14"/>
  <c r="Q455" i="14"/>
  <c r="N11" i="85" s="1"/>
  <c r="L455" i="14"/>
  <c r="I455" i="14"/>
  <c r="Q454" i="14"/>
  <c r="L454" i="14"/>
  <c r="I454" i="14"/>
  <c r="Q453" i="14"/>
  <c r="L453" i="14"/>
  <c r="I453" i="14"/>
  <c r="Q452" i="14"/>
  <c r="L452" i="14"/>
  <c r="I452" i="14"/>
  <c r="Q451" i="14"/>
  <c r="L451" i="14"/>
  <c r="I451" i="14"/>
  <c r="Q450" i="14"/>
  <c r="L450" i="14"/>
  <c r="I450" i="14"/>
  <c r="Q449" i="14"/>
  <c r="L449" i="14"/>
  <c r="I449" i="14"/>
  <c r="Q448" i="14"/>
  <c r="L448" i="14"/>
  <c r="I448" i="14"/>
  <c r="Q447" i="14"/>
  <c r="L447" i="14"/>
  <c r="I447" i="14"/>
  <c r="Q446" i="14"/>
  <c r="L446" i="14"/>
  <c r="I446" i="14"/>
  <c r="Q445" i="14"/>
  <c r="L445" i="14"/>
  <c r="I445" i="14"/>
  <c r="Q444" i="14"/>
  <c r="L444" i="14"/>
  <c r="I444" i="14"/>
  <c r="Q443" i="14"/>
  <c r="L443" i="14"/>
  <c r="I443" i="14"/>
  <c r="Q442" i="14"/>
  <c r="L442" i="14"/>
  <c r="I442" i="14"/>
  <c r="Q441" i="14"/>
  <c r="L441" i="14"/>
  <c r="I441" i="14"/>
  <c r="Q440" i="14"/>
  <c r="L440" i="14"/>
  <c r="I440" i="14"/>
  <c r="Q439" i="14"/>
  <c r="L439" i="14"/>
  <c r="I439" i="14"/>
  <c r="Q438" i="14"/>
  <c r="L438" i="14"/>
  <c r="I438" i="14"/>
  <c r="Q437" i="14"/>
  <c r="L437" i="14"/>
  <c r="I437" i="14"/>
  <c r="Q436" i="14"/>
  <c r="L436" i="14"/>
  <c r="I436" i="14"/>
  <c r="Q435" i="14"/>
  <c r="L435" i="14"/>
  <c r="I435" i="14"/>
  <c r="Q434" i="14"/>
  <c r="L434" i="14"/>
  <c r="I434" i="14"/>
  <c r="Q433" i="14"/>
  <c r="L433" i="14"/>
  <c r="I433" i="14"/>
  <c r="Q432" i="14"/>
  <c r="L432" i="14"/>
  <c r="I432" i="14"/>
  <c r="Q431" i="14"/>
  <c r="L431" i="14"/>
  <c r="I431" i="14"/>
  <c r="Q430" i="14"/>
  <c r="L430" i="14"/>
  <c r="I430" i="14"/>
  <c r="Q429" i="14"/>
  <c r="L429" i="14"/>
  <c r="I429" i="14"/>
  <c r="Q428" i="14"/>
  <c r="L428" i="14"/>
  <c r="I428" i="14"/>
  <c r="Q427" i="14"/>
  <c r="L427" i="14"/>
  <c r="I427" i="14"/>
  <c r="Q426" i="14"/>
  <c r="L426" i="14"/>
  <c r="I426" i="14"/>
  <c r="Q425" i="14"/>
  <c r="L425" i="14"/>
  <c r="I425" i="14"/>
  <c r="Q424" i="14"/>
  <c r="L424" i="14"/>
  <c r="I424" i="14"/>
  <c r="Q423" i="14"/>
  <c r="L423" i="14"/>
  <c r="I423" i="14"/>
  <c r="Q422" i="14"/>
  <c r="L422" i="14"/>
  <c r="I422" i="14"/>
  <c r="Q421" i="14"/>
  <c r="L421" i="14"/>
  <c r="I421" i="14"/>
  <c r="Q420" i="14"/>
  <c r="L420" i="14"/>
  <c r="I420" i="14"/>
  <c r="Q419" i="14"/>
  <c r="L419" i="14"/>
  <c r="I419" i="14"/>
  <c r="Q418" i="14"/>
  <c r="L418" i="14"/>
  <c r="I418" i="14"/>
  <c r="Q417" i="14"/>
  <c r="L417" i="14"/>
  <c r="I417" i="14"/>
  <c r="Q416" i="14"/>
  <c r="L416" i="14"/>
  <c r="I416" i="14"/>
  <c r="Q415" i="14"/>
  <c r="L415" i="14"/>
  <c r="I415" i="14"/>
  <c r="Q414" i="14"/>
  <c r="L414" i="14"/>
  <c r="I414" i="14"/>
  <c r="Q413" i="14"/>
  <c r="L413" i="14"/>
  <c r="I413" i="14"/>
  <c r="Q412" i="14"/>
  <c r="L412" i="14"/>
  <c r="I412" i="14"/>
  <c r="Q411" i="14"/>
  <c r="L411" i="14"/>
  <c r="I411" i="14"/>
  <c r="Q410" i="14"/>
  <c r="L410" i="14"/>
  <c r="I410" i="14"/>
  <c r="Q409" i="14"/>
  <c r="L409" i="14"/>
  <c r="I409" i="14"/>
  <c r="Q408" i="14"/>
  <c r="L408" i="14"/>
  <c r="I408" i="14"/>
  <c r="Q407" i="14"/>
  <c r="L407" i="14"/>
  <c r="I407" i="14"/>
  <c r="Q406" i="14"/>
  <c r="L406" i="14"/>
  <c r="I406" i="14"/>
  <c r="Q405" i="14"/>
  <c r="L405" i="14"/>
  <c r="I405" i="14"/>
  <c r="Q404" i="14"/>
  <c r="L404" i="14"/>
  <c r="I404" i="14"/>
  <c r="Q403" i="14"/>
  <c r="L403" i="14"/>
  <c r="I403" i="14"/>
  <c r="Q402" i="14"/>
  <c r="L402" i="14"/>
  <c r="I402" i="14"/>
  <c r="Q401" i="14"/>
  <c r="L401" i="14"/>
  <c r="I401" i="14"/>
  <c r="Q400" i="14"/>
  <c r="L400" i="14"/>
  <c r="I400" i="14"/>
  <c r="Q399" i="14"/>
  <c r="L399" i="14"/>
  <c r="I399" i="14"/>
  <c r="Q398" i="14"/>
  <c r="L398" i="14"/>
  <c r="I398" i="14"/>
  <c r="Q397" i="14"/>
  <c r="L397" i="14"/>
  <c r="I397" i="14"/>
  <c r="Q396" i="14"/>
  <c r="L396" i="14"/>
  <c r="I396" i="14"/>
  <c r="Q395" i="14"/>
  <c r="L395" i="14"/>
  <c r="I395" i="14"/>
  <c r="Q394" i="14"/>
  <c r="L394" i="14"/>
  <c r="I394" i="14"/>
  <c r="Q393" i="14"/>
  <c r="L393" i="14"/>
  <c r="I393" i="14"/>
  <c r="Q392" i="14"/>
  <c r="L392" i="14"/>
  <c r="I392" i="14"/>
  <c r="Q391" i="14"/>
  <c r="L391" i="14"/>
  <c r="I391" i="14"/>
  <c r="Q390" i="14"/>
  <c r="L390" i="14"/>
  <c r="I390" i="14"/>
  <c r="Q389" i="14"/>
  <c r="L389" i="14"/>
  <c r="I389" i="14"/>
  <c r="Q388" i="14"/>
  <c r="L388" i="14"/>
  <c r="I388" i="14"/>
  <c r="Q387" i="14"/>
  <c r="L387" i="14"/>
  <c r="I387" i="14"/>
  <c r="Q386" i="14"/>
  <c r="L386" i="14"/>
  <c r="I386" i="14"/>
  <c r="Q385" i="14"/>
  <c r="L385" i="14"/>
  <c r="I385" i="14"/>
  <c r="Q384" i="14"/>
  <c r="L384" i="14"/>
  <c r="I384" i="14"/>
  <c r="Q383" i="14"/>
  <c r="L383" i="14"/>
  <c r="I383" i="14"/>
  <c r="Q382" i="14"/>
  <c r="L382" i="14"/>
  <c r="I382" i="14"/>
  <c r="Q381" i="14"/>
  <c r="L381" i="14"/>
  <c r="I381" i="14"/>
  <c r="Q380" i="14"/>
  <c r="L380" i="14"/>
  <c r="I380" i="14"/>
  <c r="Q379" i="14"/>
  <c r="L379" i="14"/>
  <c r="I379" i="14"/>
  <c r="Q378" i="14"/>
  <c r="L378" i="14"/>
  <c r="I378" i="14"/>
  <c r="Q377" i="14"/>
  <c r="L377" i="14"/>
  <c r="I377" i="14"/>
  <c r="Q376" i="14"/>
  <c r="L376" i="14"/>
  <c r="I376" i="14"/>
  <c r="Q375" i="14"/>
  <c r="L375" i="14"/>
  <c r="I375" i="14"/>
  <c r="Q374" i="14"/>
  <c r="L374" i="14"/>
  <c r="I374" i="14"/>
  <c r="Q373" i="14"/>
  <c r="L373" i="14"/>
  <c r="I373" i="14"/>
  <c r="Q372" i="14"/>
  <c r="L372" i="14"/>
  <c r="I372" i="14"/>
  <c r="Q371" i="14"/>
  <c r="L371" i="14"/>
  <c r="I371" i="14"/>
  <c r="Q370" i="14"/>
  <c r="L370" i="14"/>
  <c r="I370" i="14"/>
  <c r="Q369" i="14"/>
  <c r="L369" i="14"/>
  <c r="I369" i="14"/>
  <c r="Q368" i="14"/>
  <c r="L368" i="14"/>
  <c r="I368" i="14"/>
  <c r="Q367" i="14"/>
  <c r="L367" i="14"/>
  <c r="I367" i="14"/>
  <c r="Q366" i="14"/>
  <c r="L366" i="14"/>
  <c r="I366" i="14"/>
  <c r="Q365" i="14"/>
  <c r="L365" i="14"/>
  <c r="I365" i="14"/>
  <c r="Q364" i="14"/>
  <c r="L364" i="14"/>
  <c r="I364" i="14"/>
  <c r="Q363" i="14"/>
  <c r="L363" i="14"/>
  <c r="I363" i="14"/>
  <c r="Q362" i="14"/>
  <c r="L362" i="14"/>
  <c r="I362" i="14"/>
  <c r="Q361" i="14"/>
  <c r="L361" i="14"/>
  <c r="I361" i="14"/>
  <c r="Q360" i="14"/>
  <c r="L360" i="14"/>
  <c r="I360" i="14"/>
  <c r="Q359" i="14"/>
  <c r="L359" i="14"/>
  <c r="I359" i="14"/>
  <c r="Q358" i="14"/>
  <c r="L358" i="14"/>
  <c r="I358" i="14"/>
  <c r="Q357" i="14"/>
  <c r="L357" i="14"/>
  <c r="I357" i="14"/>
  <c r="Q356" i="14"/>
  <c r="L356" i="14"/>
  <c r="I356" i="14"/>
  <c r="Q355" i="14"/>
  <c r="L355" i="14"/>
  <c r="I355" i="14"/>
  <c r="Q354" i="14"/>
  <c r="L354" i="14"/>
  <c r="I354" i="14"/>
  <c r="Q353" i="14"/>
  <c r="L353" i="14"/>
  <c r="I353" i="14"/>
  <c r="Q352" i="14"/>
  <c r="L352" i="14"/>
  <c r="I352" i="14"/>
  <c r="Q351" i="14"/>
  <c r="L351" i="14"/>
  <c r="I351" i="14"/>
  <c r="Q350" i="14"/>
  <c r="L350" i="14"/>
  <c r="I350" i="14"/>
  <c r="Q349" i="14"/>
  <c r="L349" i="14"/>
  <c r="I349" i="14"/>
  <c r="Q348" i="14"/>
  <c r="L348" i="14"/>
  <c r="I348" i="14"/>
  <c r="Q347" i="14"/>
  <c r="L347" i="14"/>
  <c r="I347" i="14"/>
  <c r="Q346" i="14"/>
  <c r="L346" i="14"/>
  <c r="I346" i="14"/>
  <c r="Q345" i="14"/>
  <c r="L345" i="14"/>
  <c r="I345" i="14"/>
  <c r="S345" i="14" s="1"/>
  <c r="Q344" i="14"/>
  <c r="L344" i="14"/>
  <c r="I344" i="14"/>
  <c r="Q343" i="14"/>
  <c r="L343" i="14"/>
  <c r="I343" i="14"/>
  <c r="Q342" i="14"/>
  <c r="L342" i="14"/>
  <c r="I342" i="14"/>
  <c r="Q341" i="14"/>
  <c r="L341" i="14"/>
  <c r="I341" i="14"/>
  <c r="Q340" i="14"/>
  <c r="L340" i="14"/>
  <c r="I340" i="14"/>
  <c r="Q339" i="14"/>
  <c r="L339" i="14"/>
  <c r="I339" i="14"/>
  <c r="Q338" i="14"/>
  <c r="L338" i="14"/>
  <c r="I338" i="14"/>
  <c r="Q337" i="14"/>
  <c r="L337" i="14"/>
  <c r="I337" i="14"/>
  <c r="Q336" i="14"/>
  <c r="L336" i="14"/>
  <c r="I336" i="14"/>
  <c r="Q335" i="14"/>
  <c r="L335" i="14"/>
  <c r="I335" i="14"/>
  <c r="Q334" i="14"/>
  <c r="L334" i="14"/>
  <c r="I334" i="14"/>
  <c r="Q333" i="14"/>
  <c r="L333" i="14"/>
  <c r="I333" i="14"/>
  <c r="Q332" i="14"/>
  <c r="L332" i="14"/>
  <c r="I332" i="14"/>
  <c r="Q331" i="14"/>
  <c r="L331" i="14"/>
  <c r="I331" i="14"/>
  <c r="Q330" i="14"/>
  <c r="L330" i="14"/>
  <c r="I330" i="14"/>
  <c r="Q329" i="14"/>
  <c r="L329" i="14"/>
  <c r="I329" i="14"/>
  <c r="Q328" i="14"/>
  <c r="L328" i="14"/>
  <c r="I328" i="14"/>
  <c r="Q327" i="14"/>
  <c r="L327" i="14"/>
  <c r="I327" i="14"/>
  <c r="Q326" i="14"/>
  <c r="L326" i="14"/>
  <c r="I326" i="14"/>
  <c r="Q325" i="14"/>
  <c r="L325" i="14"/>
  <c r="I325" i="14"/>
  <c r="Q324" i="14"/>
  <c r="L324" i="14"/>
  <c r="I324" i="14"/>
  <c r="Q323" i="14"/>
  <c r="L323" i="14"/>
  <c r="I323" i="14"/>
  <c r="Q322" i="14"/>
  <c r="L322" i="14"/>
  <c r="I322" i="14"/>
  <c r="Q321" i="14"/>
  <c r="L321" i="14"/>
  <c r="I321" i="14"/>
  <c r="Q320" i="14"/>
  <c r="L320" i="14"/>
  <c r="I320" i="14"/>
  <c r="Q319" i="14"/>
  <c r="L319" i="14"/>
  <c r="I319" i="14"/>
  <c r="Q318" i="14"/>
  <c r="L318" i="14"/>
  <c r="I318" i="14"/>
  <c r="Q317" i="14"/>
  <c r="L317" i="14"/>
  <c r="I317" i="14"/>
  <c r="Q316" i="14"/>
  <c r="L316" i="14"/>
  <c r="I316" i="14"/>
  <c r="Q315" i="14"/>
  <c r="L315" i="14"/>
  <c r="I315" i="14"/>
  <c r="Q314" i="14"/>
  <c r="L314" i="14"/>
  <c r="I314" i="14"/>
  <c r="Q313" i="14"/>
  <c r="L313" i="14"/>
  <c r="I313" i="14"/>
  <c r="Q312" i="14"/>
  <c r="L312" i="14"/>
  <c r="I312" i="14"/>
  <c r="Q311" i="14"/>
  <c r="L311" i="14"/>
  <c r="I311" i="14"/>
  <c r="Q310" i="14"/>
  <c r="L310" i="14"/>
  <c r="I310" i="14"/>
  <c r="Q309" i="14"/>
  <c r="L309" i="14"/>
  <c r="I309" i="14"/>
  <c r="S309" i="14" s="1"/>
  <c r="Q308" i="14"/>
  <c r="L308" i="14"/>
  <c r="I308" i="14"/>
  <c r="Q307" i="14"/>
  <c r="L307" i="14"/>
  <c r="I307" i="14"/>
  <c r="Q306" i="14"/>
  <c r="L306" i="14"/>
  <c r="I306" i="14"/>
  <c r="Q305" i="14"/>
  <c r="L305" i="14"/>
  <c r="I305" i="14"/>
  <c r="Q304" i="14"/>
  <c r="L304" i="14"/>
  <c r="I304" i="14"/>
  <c r="Q303" i="14"/>
  <c r="L303" i="14"/>
  <c r="I303" i="14"/>
  <c r="Q302" i="14"/>
  <c r="L302" i="14"/>
  <c r="I302" i="14"/>
  <c r="Q301" i="14"/>
  <c r="L301" i="14"/>
  <c r="I301" i="14"/>
  <c r="S301" i="14" s="1"/>
  <c r="Q300" i="14"/>
  <c r="L300" i="14"/>
  <c r="I300" i="14"/>
  <c r="Q299" i="14"/>
  <c r="L299" i="14"/>
  <c r="I299" i="14"/>
  <c r="Q298" i="14"/>
  <c r="L298" i="14"/>
  <c r="I298" i="14"/>
  <c r="Q297" i="14"/>
  <c r="L297" i="14"/>
  <c r="I297" i="14"/>
  <c r="Q296" i="14"/>
  <c r="L296" i="14"/>
  <c r="I296" i="14"/>
  <c r="Q295" i="14"/>
  <c r="L295" i="14"/>
  <c r="I295" i="14"/>
  <c r="Q294" i="14"/>
  <c r="L294" i="14"/>
  <c r="I294" i="14"/>
  <c r="Q293" i="14"/>
  <c r="L293" i="14"/>
  <c r="I293" i="14"/>
  <c r="Q292" i="14"/>
  <c r="N7" i="85" s="1"/>
  <c r="L292" i="14"/>
  <c r="I292" i="14"/>
  <c r="Q291" i="14"/>
  <c r="L291" i="14"/>
  <c r="I291" i="14"/>
  <c r="Q290" i="14"/>
  <c r="L290" i="14"/>
  <c r="I290" i="14"/>
  <c r="Q289" i="14"/>
  <c r="L289" i="14"/>
  <c r="I289" i="14"/>
  <c r="Q288" i="14"/>
  <c r="L288" i="14"/>
  <c r="I288" i="14"/>
  <c r="Q287" i="14"/>
  <c r="L287" i="14"/>
  <c r="I287" i="14"/>
  <c r="Q286" i="14"/>
  <c r="L286" i="14"/>
  <c r="I286" i="14"/>
  <c r="Q285" i="14"/>
  <c r="L285" i="14"/>
  <c r="I285" i="14"/>
  <c r="Q284" i="14"/>
  <c r="L284" i="14"/>
  <c r="I284" i="14"/>
  <c r="Q283" i="14"/>
  <c r="L283" i="14"/>
  <c r="I283" i="14"/>
  <c r="Q282" i="14"/>
  <c r="L282" i="14"/>
  <c r="I282" i="14"/>
  <c r="Q281" i="14"/>
  <c r="L281" i="14"/>
  <c r="I281" i="14"/>
  <c r="Q280" i="14"/>
  <c r="L280" i="14"/>
  <c r="I280" i="14"/>
  <c r="Q279" i="14"/>
  <c r="L279" i="14"/>
  <c r="I279" i="14"/>
  <c r="Q278" i="14"/>
  <c r="L278" i="14"/>
  <c r="I278" i="14"/>
  <c r="Q277" i="14"/>
  <c r="L277" i="14"/>
  <c r="I277" i="14"/>
  <c r="S277" i="14" s="1"/>
  <c r="Q276" i="14"/>
  <c r="L276" i="14"/>
  <c r="I276" i="14"/>
  <c r="Q275" i="14"/>
  <c r="L275" i="14"/>
  <c r="I275" i="14"/>
  <c r="Q274" i="14"/>
  <c r="L274" i="14"/>
  <c r="I274" i="14"/>
  <c r="Q273" i="14"/>
  <c r="L273" i="14"/>
  <c r="I273" i="14"/>
  <c r="Q272" i="14"/>
  <c r="L272" i="14"/>
  <c r="I272" i="14"/>
  <c r="Q271" i="14"/>
  <c r="L271" i="14"/>
  <c r="I271" i="14"/>
  <c r="Q270" i="14"/>
  <c r="L270" i="14"/>
  <c r="I270" i="14"/>
  <c r="Q269" i="14"/>
  <c r="L269" i="14"/>
  <c r="I269" i="14"/>
  <c r="Q268" i="14"/>
  <c r="L268" i="14"/>
  <c r="I268" i="14"/>
  <c r="Q267" i="14"/>
  <c r="L267" i="14"/>
  <c r="I267" i="14"/>
  <c r="Q266" i="14"/>
  <c r="L266" i="14"/>
  <c r="I266" i="14"/>
  <c r="Q265" i="14"/>
  <c r="L265" i="14"/>
  <c r="I265" i="14"/>
  <c r="Q264" i="14"/>
  <c r="L264" i="14"/>
  <c r="I264" i="14"/>
  <c r="Q263" i="14"/>
  <c r="L263" i="14"/>
  <c r="I263" i="14"/>
  <c r="Q262" i="14"/>
  <c r="L262" i="14"/>
  <c r="I262" i="14"/>
  <c r="Q261" i="14"/>
  <c r="L261" i="14"/>
  <c r="I261" i="14"/>
  <c r="S261" i="14" s="1"/>
  <c r="Q260" i="14"/>
  <c r="L260" i="14"/>
  <c r="I260" i="14"/>
  <c r="Q259" i="14"/>
  <c r="L259" i="14"/>
  <c r="I259" i="14"/>
  <c r="Q258" i="14"/>
  <c r="L258" i="14"/>
  <c r="I258" i="14"/>
  <c r="Q257" i="14"/>
  <c r="L257" i="14"/>
  <c r="I257" i="14"/>
  <c r="Q256" i="14"/>
  <c r="L256" i="14"/>
  <c r="I256" i="14"/>
  <c r="Q255" i="14"/>
  <c r="L255" i="14"/>
  <c r="I255" i="14"/>
  <c r="Q254" i="14"/>
  <c r="L254" i="14"/>
  <c r="I254" i="14"/>
  <c r="Q253" i="14"/>
  <c r="L253" i="14"/>
  <c r="I253" i="14"/>
  <c r="Q252" i="14"/>
  <c r="L252" i="14"/>
  <c r="I252" i="14"/>
  <c r="Q251" i="14"/>
  <c r="L251" i="14"/>
  <c r="I251" i="14"/>
  <c r="Q250" i="14"/>
  <c r="L250" i="14"/>
  <c r="I250" i="14"/>
  <c r="Q249" i="14"/>
  <c r="L249" i="14"/>
  <c r="I249" i="14"/>
  <c r="Q248" i="14"/>
  <c r="L248" i="14"/>
  <c r="I248" i="14"/>
  <c r="Q247" i="14"/>
  <c r="L247" i="14"/>
  <c r="I247" i="14"/>
  <c r="Q246" i="14"/>
  <c r="L246" i="14"/>
  <c r="I246" i="14"/>
  <c r="Q245" i="14"/>
  <c r="L245" i="14"/>
  <c r="I245" i="14"/>
  <c r="Q244" i="14"/>
  <c r="L244" i="14"/>
  <c r="I244" i="14"/>
  <c r="Q243" i="14"/>
  <c r="L243" i="14"/>
  <c r="I243" i="14"/>
  <c r="Q242" i="14"/>
  <c r="L242" i="14"/>
  <c r="I242" i="14"/>
  <c r="Q241" i="14"/>
  <c r="L241" i="14"/>
  <c r="I241" i="14"/>
  <c r="Q240" i="14"/>
  <c r="L240" i="14"/>
  <c r="I240" i="14"/>
  <c r="Q239" i="14"/>
  <c r="L239" i="14"/>
  <c r="I239" i="14"/>
  <c r="Q238" i="14"/>
  <c r="L238" i="14"/>
  <c r="I238" i="14"/>
  <c r="Q237" i="14"/>
  <c r="L237" i="14"/>
  <c r="I237" i="14"/>
  <c r="Q236" i="14"/>
  <c r="L236" i="14"/>
  <c r="I236" i="14"/>
  <c r="Q235" i="14"/>
  <c r="L235" i="14"/>
  <c r="I235" i="14"/>
  <c r="Q234" i="14"/>
  <c r="L234" i="14"/>
  <c r="I234" i="14"/>
  <c r="Q233" i="14"/>
  <c r="L233" i="14"/>
  <c r="I233" i="14"/>
  <c r="Q232" i="14"/>
  <c r="L232" i="14"/>
  <c r="I232" i="14"/>
  <c r="Q231" i="14"/>
  <c r="L231" i="14"/>
  <c r="I231" i="14"/>
  <c r="Q230" i="14"/>
  <c r="L230" i="14"/>
  <c r="I230" i="14"/>
  <c r="Q229" i="14"/>
  <c r="L229" i="14"/>
  <c r="I229" i="14"/>
  <c r="Q228" i="14"/>
  <c r="L228" i="14"/>
  <c r="I228" i="14"/>
  <c r="Q227" i="14"/>
  <c r="L227" i="14"/>
  <c r="I227" i="14"/>
  <c r="Q226" i="14"/>
  <c r="L226" i="14"/>
  <c r="I226" i="14"/>
  <c r="Q225" i="14"/>
  <c r="L225" i="14"/>
  <c r="I225" i="14"/>
  <c r="Q224" i="14"/>
  <c r="L224" i="14"/>
  <c r="I224" i="14"/>
  <c r="Q223" i="14"/>
  <c r="L223" i="14"/>
  <c r="I223" i="14"/>
  <c r="Q222" i="14"/>
  <c r="L222" i="14"/>
  <c r="I222" i="14"/>
  <c r="Q221" i="14"/>
  <c r="L221" i="14"/>
  <c r="I221" i="14"/>
  <c r="Q220" i="14"/>
  <c r="L220" i="14"/>
  <c r="I220" i="14"/>
  <c r="Q219" i="14"/>
  <c r="L219" i="14"/>
  <c r="I219" i="14"/>
  <c r="Q218" i="14"/>
  <c r="L218" i="14"/>
  <c r="I218" i="14"/>
  <c r="Q217" i="14"/>
  <c r="L217" i="14"/>
  <c r="I217" i="14"/>
  <c r="Q216" i="14"/>
  <c r="L216" i="14"/>
  <c r="I216" i="14"/>
  <c r="Q215" i="14"/>
  <c r="L215" i="14"/>
  <c r="I215" i="14"/>
  <c r="Q214" i="14"/>
  <c r="L214" i="14"/>
  <c r="I214" i="14"/>
  <c r="Q213" i="14"/>
  <c r="L213" i="14"/>
  <c r="I213" i="14"/>
  <c r="S213" i="14" s="1"/>
  <c r="Q212" i="14"/>
  <c r="L212" i="14"/>
  <c r="I212" i="14"/>
  <c r="Q211" i="14"/>
  <c r="L211" i="14"/>
  <c r="I211" i="14"/>
  <c r="Q210" i="14"/>
  <c r="L210" i="14"/>
  <c r="I210" i="14"/>
  <c r="Q209" i="14"/>
  <c r="L209" i="14"/>
  <c r="I209" i="14"/>
  <c r="Q208" i="14"/>
  <c r="L208" i="14"/>
  <c r="I208" i="14"/>
  <c r="Q207" i="14"/>
  <c r="L207" i="14"/>
  <c r="I207" i="14"/>
  <c r="Q206" i="14"/>
  <c r="L206" i="14"/>
  <c r="I206" i="14"/>
  <c r="Q205" i="14"/>
  <c r="L205" i="14"/>
  <c r="I205" i="14"/>
  <c r="Q204" i="14"/>
  <c r="L204" i="14"/>
  <c r="I204" i="14"/>
  <c r="Q203" i="14"/>
  <c r="L203" i="14"/>
  <c r="I203" i="14"/>
  <c r="Q202" i="14"/>
  <c r="L202" i="14"/>
  <c r="I202" i="14"/>
  <c r="Q201" i="14"/>
  <c r="L201" i="14"/>
  <c r="I201" i="14"/>
  <c r="Q200" i="14"/>
  <c r="L200" i="14"/>
  <c r="I200" i="14"/>
  <c r="Q199" i="14"/>
  <c r="L199" i="14"/>
  <c r="I199" i="14"/>
  <c r="Q198" i="14"/>
  <c r="L198" i="14"/>
  <c r="I198" i="14"/>
  <c r="Q197" i="14"/>
  <c r="L197" i="14"/>
  <c r="I197" i="14"/>
  <c r="S197" i="14" s="1"/>
  <c r="Q196" i="14"/>
  <c r="L196" i="14"/>
  <c r="I196" i="14"/>
  <c r="Q195" i="14"/>
  <c r="L195" i="14"/>
  <c r="I195" i="14"/>
  <c r="Q194" i="14"/>
  <c r="L194" i="14"/>
  <c r="I194" i="14"/>
  <c r="Q193" i="14"/>
  <c r="L193" i="14"/>
  <c r="I193" i="14"/>
  <c r="Q192" i="14"/>
  <c r="L192" i="14"/>
  <c r="I192" i="14"/>
  <c r="Q191" i="14"/>
  <c r="L191" i="14"/>
  <c r="I191" i="14"/>
  <c r="Q190" i="14"/>
  <c r="L190" i="14"/>
  <c r="I190" i="14"/>
  <c r="Q189" i="14"/>
  <c r="L189" i="14"/>
  <c r="I189" i="14"/>
  <c r="Q188" i="14"/>
  <c r="L188" i="14"/>
  <c r="I188" i="14"/>
  <c r="Q187" i="14"/>
  <c r="L187" i="14"/>
  <c r="I187" i="14"/>
  <c r="Q186" i="14"/>
  <c r="L186" i="14"/>
  <c r="I186" i="14"/>
  <c r="Q185" i="14"/>
  <c r="L185" i="14"/>
  <c r="I185" i="14"/>
  <c r="Q184" i="14"/>
  <c r="L184" i="14"/>
  <c r="I184" i="14"/>
  <c r="Q183" i="14"/>
  <c r="L183" i="14"/>
  <c r="I183" i="14"/>
  <c r="Q182" i="14"/>
  <c r="L182" i="14"/>
  <c r="I182" i="14"/>
  <c r="Q181" i="14"/>
  <c r="L181" i="14"/>
  <c r="I181" i="14"/>
  <c r="Q180" i="14"/>
  <c r="L180" i="14"/>
  <c r="I180" i="14"/>
  <c r="Q179" i="14"/>
  <c r="L179" i="14"/>
  <c r="I179" i="14"/>
  <c r="Q178" i="14"/>
  <c r="L178" i="14"/>
  <c r="I178" i="14"/>
  <c r="Q177" i="14"/>
  <c r="L177" i="14"/>
  <c r="I177" i="14"/>
  <c r="Q176" i="14"/>
  <c r="L176" i="14"/>
  <c r="I176" i="14"/>
  <c r="Q175" i="14"/>
  <c r="L175" i="14"/>
  <c r="I175" i="14"/>
  <c r="Q174" i="14"/>
  <c r="L174" i="14"/>
  <c r="I174" i="14"/>
  <c r="Q173" i="14"/>
  <c r="L173" i="14"/>
  <c r="I173" i="14"/>
  <c r="Q172" i="14"/>
  <c r="L172" i="14"/>
  <c r="I172" i="14"/>
  <c r="Q171" i="14"/>
  <c r="L171" i="14"/>
  <c r="I171" i="14"/>
  <c r="Q170" i="14"/>
  <c r="L170" i="14"/>
  <c r="I170" i="14"/>
  <c r="Q169" i="14"/>
  <c r="L169" i="14"/>
  <c r="I169" i="14"/>
  <c r="Q168" i="14"/>
  <c r="L168" i="14"/>
  <c r="I168" i="14"/>
  <c r="Q167" i="14"/>
  <c r="L167" i="14"/>
  <c r="I167" i="14"/>
  <c r="Q166" i="14"/>
  <c r="L166" i="14"/>
  <c r="I166" i="14"/>
  <c r="Q165" i="14"/>
  <c r="L165" i="14"/>
  <c r="I165" i="14"/>
  <c r="Q164" i="14"/>
  <c r="L164" i="14"/>
  <c r="I164" i="14"/>
  <c r="Q163" i="14"/>
  <c r="L163" i="14"/>
  <c r="I163" i="14"/>
  <c r="Q162" i="14"/>
  <c r="L162" i="14"/>
  <c r="I162" i="14"/>
  <c r="Q161" i="14"/>
  <c r="L161" i="14"/>
  <c r="I161" i="14"/>
  <c r="Q160" i="14"/>
  <c r="L160" i="14"/>
  <c r="I160" i="14"/>
  <c r="Q159" i="14"/>
  <c r="L159" i="14"/>
  <c r="I159" i="14"/>
  <c r="Q158" i="14"/>
  <c r="L158" i="14"/>
  <c r="I158" i="14"/>
  <c r="Q157" i="14"/>
  <c r="L157" i="14"/>
  <c r="I157" i="14"/>
  <c r="Q156" i="14"/>
  <c r="L156" i="14"/>
  <c r="I156" i="14"/>
  <c r="Q155" i="14"/>
  <c r="L155" i="14"/>
  <c r="I155" i="14"/>
  <c r="Q154" i="14"/>
  <c r="L154" i="14"/>
  <c r="I154" i="14"/>
  <c r="Q153" i="14"/>
  <c r="L153" i="14"/>
  <c r="I153" i="14"/>
  <c r="Q152" i="14"/>
  <c r="L152" i="14"/>
  <c r="I152" i="14"/>
  <c r="Q151" i="14"/>
  <c r="L151" i="14"/>
  <c r="I151" i="14"/>
  <c r="Q150" i="14"/>
  <c r="L150" i="14"/>
  <c r="I150" i="14"/>
  <c r="Q149" i="14"/>
  <c r="L149" i="14"/>
  <c r="I149" i="14"/>
  <c r="Q148" i="14"/>
  <c r="L148" i="14"/>
  <c r="I148" i="14"/>
  <c r="Q147" i="14"/>
  <c r="L147" i="14"/>
  <c r="I147" i="14"/>
  <c r="Q146" i="14"/>
  <c r="L146" i="14"/>
  <c r="I146" i="14"/>
  <c r="Q145" i="14"/>
  <c r="L145" i="14"/>
  <c r="I145" i="14"/>
  <c r="Q144" i="14"/>
  <c r="L144" i="14"/>
  <c r="I144" i="14"/>
  <c r="Q143" i="14"/>
  <c r="L143" i="14"/>
  <c r="I143" i="14"/>
  <c r="Q142" i="14"/>
  <c r="L142" i="14"/>
  <c r="I142" i="14"/>
  <c r="Q141" i="14"/>
  <c r="L141" i="14"/>
  <c r="I141" i="14"/>
  <c r="Q140" i="14"/>
  <c r="L140" i="14"/>
  <c r="I140" i="14"/>
  <c r="Q139" i="14"/>
  <c r="L139" i="14"/>
  <c r="I139" i="14"/>
  <c r="Q138" i="14"/>
  <c r="L138" i="14"/>
  <c r="I138" i="14"/>
  <c r="Q137" i="14"/>
  <c r="L137" i="14"/>
  <c r="I137" i="14"/>
  <c r="Q136" i="14"/>
  <c r="L136" i="14"/>
  <c r="I136" i="14"/>
  <c r="Q135" i="14"/>
  <c r="L135" i="14"/>
  <c r="I135" i="14"/>
  <c r="Q134" i="14"/>
  <c r="L134" i="14"/>
  <c r="I134" i="14"/>
  <c r="Q133" i="14"/>
  <c r="L133" i="14"/>
  <c r="I133" i="14"/>
  <c r="Q132" i="14"/>
  <c r="L132" i="14"/>
  <c r="I132" i="14"/>
  <c r="Q131" i="14"/>
  <c r="L131" i="14"/>
  <c r="I131" i="14"/>
  <c r="Q130" i="14"/>
  <c r="L130" i="14"/>
  <c r="I130" i="14"/>
  <c r="Q129" i="14"/>
  <c r="L129" i="14"/>
  <c r="I129" i="14"/>
  <c r="Q128" i="14"/>
  <c r="L128" i="14"/>
  <c r="I128" i="14"/>
  <c r="Q127" i="14"/>
  <c r="L127" i="14"/>
  <c r="I127" i="14"/>
  <c r="Q126" i="14"/>
  <c r="L126" i="14"/>
  <c r="I126" i="14"/>
  <c r="Q125" i="14"/>
  <c r="L125" i="14"/>
  <c r="I125" i="14"/>
  <c r="Q124" i="14"/>
  <c r="L124" i="14"/>
  <c r="I124" i="14"/>
  <c r="Q123" i="14"/>
  <c r="L123" i="14"/>
  <c r="I123" i="14"/>
  <c r="Q122" i="14"/>
  <c r="L122" i="14"/>
  <c r="I122" i="14"/>
  <c r="Q121" i="14"/>
  <c r="L121" i="14"/>
  <c r="I121" i="14"/>
  <c r="Q120" i="14"/>
  <c r="L120" i="14"/>
  <c r="I120" i="14"/>
  <c r="Q119" i="14"/>
  <c r="L119" i="14"/>
  <c r="I119" i="14"/>
  <c r="Q118" i="14"/>
  <c r="L118" i="14"/>
  <c r="I118" i="14"/>
  <c r="Q117" i="14"/>
  <c r="L117" i="14"/>
  <c r="I117" i="14"/>
  <c r="Q116" i="14"/>
  <c r="L116" i="14"/>
  <c r="I116" i="14"/>
  <c r="Q115" i="14"/>
  <c r="L115" i="14"/>
  <c r="I115" i="14"/>
  <c r="Q114" i="14"/>
  <c r="L114" i="14"/>
  <c r="I114" i="14"/>
  <c r="Q113" i="14"/>
  <c r="L113" i="14"/>
  <c r="I113" i="14"/>
  <c r="Q112" i="14"/>
  <c r="L112" i="14"/>
  <c r="I112" i="14"/>
  <c r="Q111" i="14"/>
  <c r="L111" i="14"/>
  <c r="I111" i="14"/>
  <c r="Q110" i="14"/>
  <c r="L110" i="14"/>
  <c r="I110" i="14"/>
  <c r="Q109" i="14"/>
  <c r="L109" i="14"/>
  <c r="I109" i="14"/>
  <c r="S109" i="14" s="1"/>
  <c r="AC109" i="14" s="1"/>
  <c r="Q108" i="14"/>
  <c r="L108" i="14"/>
  <c r="I108" i="14"/>
  <c r="Q107" i="14"/>
  <c r="L107" i="14"/>
  <c r="I107" i="14"/>
  <c r="Q106" i="14"/>
  <c r="L106" i="14"/>
  <c r="I106" i="14"/>
  <c r="Q105" i="14"/>
  <c r="L105" i="14"/>
  <c r="I105" i="14"/>
  <c r="Q104" i="14"/>
  <c r="L104" i="14"/>
  <c r="I104" i="14"/>
  <c r="Q103" i="14"/>
  <c r="L103" i="14"/>
  <c r="I103" i="14"/>
  <c r="Q102" i="14"/>
  <c r="L102" i="14"/>
  <c r="I102" i="14"/>
  <c r="Q101" i="14"/>
  <c r="L101" i="14"/>
  <c r="I101" i="14"/>
  <c r="S101" i="14" s="1"/>
  <c r="Q100" i="14"/>
  <c r="L100" i="14"/>
  <c r="I100" i="14"/>
  <c r="Q99" i="14"/>
  <c r="L99" i="14"/>
  <c r="I99" i="14"/>
  <c r="Q98" i="14"/>
  <c r="L98" i="14"/>
  <c r="I98" i="14"/>
  <c r="Q97" i="14"/>
  <c r="L97" i="14"/>
  <c r="I97" i="14"/>
  <c r="Q96" i="14"/>
  <c r="L96" i="14"/>
  <c r="I96" i="14"/>
  <c r="Q95" i="14"/>
  <c r="L95" i="14"/>
  <c r="I95" i="14"/>
  <c r="Q94" i="14"/>
  <c r="L94" i="14"/>
  <c r="I94" i="14"/>
  <c r="Q93" i="14"/>
  <c r="L93" i="14"/>
  <c r="I93" i="14"/>
  <c r="Q92" i="14"/>
  <c r="L92" i="14"/>
  <c r="I92" i="14"/>
  <c r="Q91" i="14"/>
  <c r="L91" i="14"/>
  <c r="I91" i="14"/>
  <c r="Q90" i="14"/>
  <c r="L90" i="14"/>
  <c r="I90" i="14"/>
  <c r="Q89" i="14"/>
  <c r="L89" i="14"/>
  <c r="I89" i="14"/>
  <c r="Q88" i="14"/>
  <c r="L88" i="14"/>
  <c r="I88" i="14"/>
  <c r="Q87" i="14"/>
  <c r="L87" i="14"/>
  <c r="I87" i="14"/>
  <c r="Q86" i="14"/>
  <c r="L86" i="14"/>
  <c r="I86" i="14"/>
  <c r="Q85" i="14"/>
  <c r="L85" i="14"/>
  <c r="I85" i="14"/>
  <c r="Q84" i="14"/>
  <c r="L84" i="14"/>
  <c r="I84" i="14"/>
  <c r="Q83" i="14"/>
  <c r="L83" i="14"/>
  <c r="I83" i="14"/>
  <c r="Q82" i="14"/>
  <c r="L82" i="14"/>
  <c r="I82" i="14"/>
  <c r="Q81" i="14"/>
  <c r="L81" i="14"/>
  <c r="I81" i="14"/>
  <c r="Q80" i="14"/>
  <c r="L80" i="14"/>
  <c r="I80" i="14"/>
  <c r="Q79" i="14"/>
  <c r="L79" i="14"/>
  <c r="I79" i="14"/>
  <c r="Q78" i="14"/>
  <c r="L78" i="14"/>
  <c r="I78" i="14"/>
  <c r="Q77" i="14"/>
  <c r="L77" i="14"/>
  <c r="I77" i="14"/>
  <c r="Q76" i="14"/>
  <c r="L76" i="14"/>
  <c r="I76" i="14"/>
  <c r="Q75" i="14"/>
  <c r="L75" i="14"/>
  <c r="I75" i="14"/>
  <c r="Q74" i="14"/>
  <c r="L74" i="14"/>
  <c r="I74" i="14"/>
  <c r="Q73" i="14"/>
  <c r="L73" i="14"/>
  <c r="I73" i="14"/>
  <c r="Q72" i="14"/>
  <c r="L72" i="14"/>
  <c r="I72" i="14"/>
  <c r="Q71" i="14"/>
  <c r="L71" i="14"/>
  <c r="I71" i="14"/>
  <c r="Q70" i="14"/>
  <c r="L70" i="14"/>
  <c r="I70" i="14"/>
  <c r="Q69" i="14"/>
  <c r="L69" i="14"/>
  <c r="I69" i="14"/>
  <c r="Q68" i="14"/>
  <c r="L68" i="14"/>
  <c r="I68" i="14"/>
  <c r="Q67" i="14"/>
  <c r="L67" i="14"/>
  <c r="I67" i="14"/>
  <c r="Q66" i="14"/>
  <c r="L66" i="14"/>
  <c r="I66" i="14"/>
  <c r="Q65" i="14"/>
  <c r="L65" i="14"/>
  <c r="I65" i="14"/>
  <c r="Q64" i="14"/>
  <c r="L64" i="14"/>
  <c r="I64" i="14"/>
  <c r="Q63" i="14"/>
  <c r="L63" i="14"/>
  <c r="I63" i="14"/>
  <c r="Q62" i="14"/>
  <c r="L62" i="14"/>
  <c r="I62" i="14"/>
  <c r="Q61" i="14"/>
  <c r="L61" i="14"/>
  <c r="I61" i="14"/>
  <c r="Q60" i="14"/>
  <c r="L60" i="14"/>
  <c r="I60" i="14"/>
  <c r="Q59" i="14"/>
  <c r="L59" i="14"/>
  <c r="I59" i="14"/>
  <c r="Q58" i="14"/>
  <c r="L58" i="14"/>
  <c r="I58" i="14"/>
  <c r="Q57" i="14"/>
  <c r="L57" i="14"/>
  <c r="I57" i="14"/>
  <c r="Q56" i="14"/>
  <c r="L56" i="14"/>
  <c r="I56" i="14"/>
  <c r="Q55" i="14"/>
  <c r="L55" i="14"/>
  <c r="I55" i="14"/>
  <c r="Q54" i="14"/>
  <c r="L54" i="14"/>
  <c r="I54" i="14"/>
  <c r="Q53" i="14"/>
  <c r="L53" i="14"/>
  <c r="I53" i="14"/>
  <c r="Q52" i="14"/>
  <c r="L52" i="14"/>
  <c r="I52" i="14"/>
  <c r="Q51" i="14"/>
  <c r="L51" i="14"/>
  <c r="I51" i="14"/>
  <c r="Q50" i="14"/>
  <c r="L50" i="14"/>
  <c r="I50" i="14"/>
  <c r="Q49" i="14"/>
  <c r="L49" i="14"/>
  <c r="I49" i="14"/>
  <c r="Q48" i="14"/>
  <c r="L48" i="14"/>
  <c r="I48" i="14"/>
  <c r="Q47" i="14"/>
  <c r="L47" i="14"/>
  <c r="I47" i="14"/>
  <c r="Q46" i="14"/>
  <c r="L46" i="14"/>
  <c r="I46" i="14"/>
  <c r="Q45" i="14"/>
  <c r="L45" i="14"/>
  <c r="I45" i="14"/>
  <c r="Q44" i="14"/>
  <c r="L44" i="14"/>
  <c r="I44" i="14"/>
  <c r="Q43" i="14"/>
  <c r="L43" i="14"/>
  <c r="I43" i="14"/>
  <c r="Q42" i="14"/>
  <c r="L42" i="14"/>
  <c r="I42" i="14"/>
  <c r="Q41" i="14"/>
  <c r="L41" i="14"/>
  <c r="I41" i="14"/>
  <c r="Q40" i="14"/>
  <c r="L40" i="14"/>
  <c r="I40" i="14"/>
  <c r="Q39" i="14"/>
  <c r="L39" i="14"/>
  <c r="I39" i="14"/>
  <c r="Q38" i="14"/>
  <c r="L38" i="14"/>
  <c r="I38" i="14"/>
  <c r="Q37" i="14"/>
  <c r="L37" i="14"/>
  <c r="I37" i="14"/>
  <c r="Q36" i="14"/>
  <c r="L36" i="14"/>
  <c r="I36" i="14"/>
  <c r="Q35" i="14"/>
  <c r="L35" i="14"/>
  <c r="I35" i="14"/>
  <c r="Q34" i="14"/>
  <c r="L34" i="14"/>
  <c r="I34" i="14"/>
  <c r="Q33" i="14"/>
  <c r="L33" i="14"/>
  <c r="I33" i="14"/>
  <c r="Q32" i="14"/>
  <c r="L32" i="14"/>
  <c r="I32" i="14"/>
  <c r="Q31" i="14"/>
  <c r="L31" i="14"/>
  <c r="I31" i="14"/>
  <c r="Q30" i="14"/>
  <c r="L30" i="14"/>
  <c r="I30" i="14"/>
  <c r="Q29" i="14"/>
  <c r="L29" i="14"/>
  <c r="I29" i="14"/>
  <c r="Q28" i="14"/>
  <c r="L28" i="14"/>
  <c r="I28" i="14"/>
  <c r="Q27" i="14"/>
  <c r="L27" i="14"/>
  <c r="I27" i="14"/>
  <c r="Q26" i="14"/>
  <c r="L26" i="14"/>
  <c r="I26" i="14"/>
  <c r="Q25" i="14"/>
  <c r="L25" i="14"/>
  <c r="I25" i="14"/>
  <c r="Q24" i="14"/>
  <c r="L24" i="14"/>
  <c r="I24" i="14"/>
  <c r="Q23" i="14"/>
  <c r="L23" i="14"/>
  <c r="I23" i="14"/>
  <c r="Q22" i="14"/>
  <c r="L22" i="14"/>
  <c r="I22" i="14"/>
  <c r="Q21" i="14"/>
  <c r="L21" i="14"/>
  <c r="I21" i="14"/>
  <c r="Q20" i="14"/>
  <c r="L20" i="14"/>
  <c r="I20" i="14"/>
  <c r="Q19" i="14"/>
  <c r="L19" i="14"/>
  <c r="I19" i="14"/>
  <c r="Q18" i="14"/>
  <c r="L18" i="14"/>
  <c r="I18" i="14"/>
  <c r="Q17" i="14"/>
  <c r="L17" i="14"/>
  <c r="I17" i="14"/>
  <c r="Q16" i="14"/>
  <c r="L16" i="14"/>
  <c r="I16" i="14"/>
  <c r="Q15" i="14"/>
  <c r="L15" i="14"/>
  <c r="I15" i="14"/>
  <c r="Q14" i="14"/>
  <c r="L14" i="14"/>
  <c r="I14" i="14"/>
  <c r="Q13" i="14"/>
  <c r="L13" i="14"/>
  <c r="I13" i="14"/>
  <c r="Q12" i="14"/>
  <c r="L12" i="14"/>
  <c r="I12" i="14"/>
  <c r="Q11" i="14"/>
  <c r="L11" i="14"/>
  <c r="I11" i="14"/>
  <c r="Q10" i="14"/>
  <c r="L10" i="14"/>
  <c r="I10" i="14"/>
  <c r="Q9" i="14"/>
  <c r="L9" i="14"/>
  <c r="I9" i="14"/>
  <c r="Q8" i="14"/>
  <c r="L8" i="14"/>
  <c r="I8" i="14"/>
  <c r="Q7" i="14"/>
  <c r="L7" i="14"/>
  <c r="I7" i="14"/>
  <c r="Q6" i="14"/>
  <c r="L6" i="14"/>
  <c r="I6" i="14"/>
  <c r="Q5" i="14"/>
  <c r="L5" i="14"/>
  <c r="I5" i="14"/>
  <c r="F3" i="85" s="1"/>
  <c r="AG8" i="9" l="1"/>
  <c r="AS9" i="14"/>
  <c r="I11" i="85"/>
  <c r="F14" i="85"/>
  <c r="S1704" i="14"/>
  <c r="S1736" i="14"/>
  <c r="F8" i="85"/>
  <c r="I17" i="85"/>
  <c r="N19" i="85"/>
  <c r="I20" i="85"/>
  <c r="F24" i="85"/>
  <c r="N35" i="85"/>
  <c r="I36" i="85"/>
  <c r="F40" i="85"/>
  <c r="N43" i="85"/>
  <c r="F46" i="85"/>
  <c r="N47" i="85"/>
  <c r="S794" i="14"/>
  <c r="I24" i="85"/>
  <c r="F25" i="85"/>
  <c r="N36" i="85"/>
  <c r="I40" i="85"/>
  <c r="S1567" i="14"/>
  <c r="AC1567" i="14" s="1"/>
  <c r="F45" i="85"/>
  <c r="S1589" i="14"/>
  <c r="V1589" i="14" s="1"/>
  <c r="S1597" i="14"/>
  <c r="I46" i="85"/>
  <c r="S1637" i="14"/>
  <c r="S1671" i="14"/>
  <c r="AE1671" i="14" s="1"/>
  <c r="S1725" i="14"/>
  <c r="S1733" i="14"/>
  <c r="AC1733" i="14" s="1"/>
  <c r="F5" i="85"/>
  <c r="I8" i="85"/>
  <c r="F9" i="85"/>
  <c r="F12" i="85"/>
  <c r="N14" i="85"/>
  <c r="F15" i="85"/>
  <c r="I18" i="85"/>
  <c r="F21" i="85"/>
  <c r="F23" i="85"/>
  <c r="N24" i="85"/>
  <c r="I25" i="85"/>
  <c r="F27" i="85"/>
  <c r="I29" i="85"/>
  <c r="F30" i="85"/>
  <c r="F32" i="85"/>
  <c r="N40" i="85"/>
  <c r="F42" i="85"/>
  <c r="F44" i="85"/>
  <c r="I45" i="85"/>
  <c r="N46" i="85"/>
  <c r="N3" i="85"/>
  <c r="F10" i="85"/>
  <c r="I12" i="85"/>
  <c r="F13" i="85"/>
  <c r="I15" i="85"/>
  <c r="N18" i="85"/>
  <c r="I21" i="85"/>
  <c r="F22" i="85"/>
  <c r="I23" i="85"/>
  <c r="N25" i="85"/>
  <c r="F26" i="85"/>
  <c r="I27" i="85"/>
  <c r="F28" i="85"/>
  <c r="N29" i="85"/>
  <c r="I30" i="85"/>
  <c r="I32" i="85"/>
  <c r="I42" i="85"/>
  <c r="I44" i="85"/>
  <c r="N45" i="85"/>
  <c r="I3" i="85"/>
  <c r="I5" i="85"/>
  <c r="N4" i="85"/>
  <c r="I10" i="85"/>
  <c r="N12" i="85"/>
  <c r="I13" i="85"/>
  <c r="N15" i="85"/>
  <c r="F16" i="85"/>
  <c r="N21" i="85"/>
  <c r="I22" i="85"/>
  <c r="N23" i="85"/>
  <c r="I26" i="85"/>
  <c r="N27" i="85"/>
  <c r="I28" i="85"/>
  <c r="N30" i="85"/>
  <c r="N32" i="85"/>
  <c r="F33" i="85"/>
  <c r="F37" i="85"/>
  <c r="F41" i="85"/>
  <c r="N42" i="85"/>
  <c r="N44" i="85"/>
  <c r="F48" i="85"/>
  <c r="F4" i="85"/>
  <c r="N8" i="85"/>
  <c r="N9" i="85"/>
  <c r="S25" i="14"/>
  <c r="S233" i="14"/>
  <c r="S249" i="14"/>
  <c r="S257" i="14"/>
  <c r="F6" i="85"/>
  <c r="S281" i="14"/>
  <c r="N10" i="85"/>
  <c r="N13" i="85"/>
  <c r="S574" i="14"/>
  <c r="S577" i="14"/>
  <c r="S582" i="14"/>
  <c r="S641" i="14"/>
  <c r="S657" i="14"/>
  <c r="S694" i="14"/>
  <c r="I16" i="85"/>
  <c r="N22" i="85"/>
  <c r="S1001" i="14"/>
  <c r="W1001" i="14" s="1"/>
  <c r="S1009" i="14"/>
  <c r="N26" i="85"/>
  <c r="N28" i="85"/>
  <c r="F31" i="85"/>
  <c r="I33" i="85"/>
  <c r="F34" i="85"/>
  <c r="I37" i="85"/>
  <c r="F38" i="85"/>
  <c r="F39" i="85"/>
  <c r="I41" i="85"/>
  <c r="I48" i="85"/>
  <c r="F49" i="85"/>
  <c r="I9" i="85"/>
  <c r="N5" i="85"/>
  <c r="S280" i="14"/>
  <c r="S204" i="14"/>
  <c r="S212" i="14"/>
  <c r="AC212" i="14" s="1"/>
  <c r="S220" i="14"/>
  <c r="Y220" i="14" s="1"/>
  <c r="S228" i="14"/>
  <c r="AB228" i="14" s="1"/>
  <c r="I6" i="85"/>
  <c r="S276" i="14"/>
  <c r="AC276" i="14" s="1"/>
  <c r="S292" i="14"/>
  <c r="F7" i="85"/>
  <c r="S300" i="14"/>
  <c r="S308" i="14"/>
  <c r="AC308" i="14" s="1"/>
  <c r="S340" i="14"/>
  <c r="AC340" i="14" s="1"/>
  <c r="S388" i="14"/>
  <c r="S396" i="14"/>
  <c r="S524" i="14"/>
  <c r="S540" i="14"/>
  <c r="S548" i="14"/>
  <c r="N16" i="85"/>
  <c r="F19" i="85"/>
  <c r="S788" i="14"/>
  <c r="AE788" i="14" s="1"/>
  <c r="S820" i="14"/>
  <c r="I31" i="85"/>
  <c r="N33" i="85"/>
  <c r="I34" i="85"/>
  <c r="F35" i="85"/>
  <c r="N37" i="85"/>
  <c r="I38" i="85"/>
  <c r="I39" i="85"/>
  <c r="N41" i="85"/>
  <c r="F43" i="85"/>
  <c r="F47" i="85"/>
  <c r="N48" i="85"/>
  <c r="I49" i="85"/>
  <c r="I4" i="85"/>
  <c r="S176" i="14"/>
  <c r="AA176" i="14" s="1"/>
  <c r="N6" i="85"/>
  <c r="I7" i="85"/>
  <c r="F11" i="85"/>
  <c r="F17" i="85"/>
  <c r="I19" i="85"/>
  <c r="F20" i="85"/>
  <c r="N31" i="85"/>
  <c r="N34" i="85"/>
  <c r="I35" i="85"/>
  <c r="F36" i="85"/>
  <c r="N38" i="85"/>
  <c r="N39" i="85"/>
  <c r="I43" i="85"/>
  <c r="I47" i="85"/>
  <c r="N49" i="85"/>
  <c r="F29" i="85"/>
  <c r="J13" i="9"/>
  <c r="AE13" i="9"/>
  <c r="Q10" i="9" s="1"/>
  <c r="Q20" i="9"/>
  <c r="J19" i="9" s="1"/>
  <c r="AE18" i="9"/>
  <c r="Q12" i="9" s="1"/>
  <c r="Q7" i="9"/>
  <c r="AI28" i="9"/>
  <c r="Q18" i="9" s="1"/>
  <c r="S1300" i="14"/>
  <c r="X1300" i="14" s="1"/>
  <c r="S1308" i="14"/>
  <c r="S1640" i="14"/>
  <c r="AC1640" i="14" s="1"/>
  <c r="S953" i="14"/>
  <c r="AD953" i="14" s="1"/>
  <c r="S1105" i="14"/>
  <c r="S1574" i="14"/>
  <c r="AA1574" i="14" s="1"/>
  <c r="S1577" i="14"/>
  <c r="Y1577" i="14" s="1"/>
  <c r="S1721" i="14"/>
  <c r="AC1721" i="14" s="1"/>
  <c r="S1729" i="14"/>
  <c r="S1737" i="14"/>
  <c r="AC1737" i="14" s="1"/>
  <c r="S1745" i="14"/>
  <c r="AC1745" i="14" s="1"/>
  <c r="S1700" i="14"/>
  <c r="AA1700" i="14" s="1"/>
  <c r="S1648" i="14"/>
  <c r="V1648" i="14" s="1"/>
  <c r="S264" i="14"/>
  <c r="V264" i="14" s="1"/>
  <c r="S217" i="14"/>
  <c r="S809" i="14"/>
  <c r="Z809" i="14" s="1"/>
  <c r="S1716" i="14"/>
  <c r="AA1716" i="14" s="1"/>
  <c r="S60" i="14"/>
  <c r="AA60" i="14" s="1"/>
  <c r="S260" i="14"/>
  <c r="S868" i="14"/>
  <c r="S473" i="14"/>
  <c r="X473" i="14" s="1"/>
  <c r="S600" i="14"/>
  <c r="S699" i="14"/>
  <c r="S723" i="14"/>
  <c r="X723" i="14" s="1"/>
  <c r="S771" i="14"/>
  <c r="V771" i="14" s="1"/>
  <c r="S779" i="14"/>
  <c r="S6" i="14"/>
  <c r="S14" i="14"/>
  <c r="AA14" i="14" s="1"/>
  <c r="S30" i="14"/>
  <c r="S38" i="14"/>
  <c r="S54" i="14"/>
  <c r="S62" i="14"/>
  <c r="AE62" i="14" s="1"/>
  <c r="S70" i="14"/>
  <c r="AE70" i="14" s="1"/>
  <c r="S174" i="14"/>
  <c r="S187" i="14"/>
  <c r="S195" i="14"/>
  <c r="S270" i="14"/>
  <c r="Y270" i="14" s="1"/>
  <c r="S294" i="14"/>
  <c r="Y294" i="14" s="1"/>
  <c r="S302" i="14"/>
  <c r="Y302" i="14" s="1"/>
  <c r="S310" i="14"/>
  <c r="Y310" i="14" s="1"/>
  <c r="S334" i="14"/>
  <c r="Y334" i="14" s="1"/>
  <c r="S358" i="14"/>
  <c r="S366" i="14"/>
  <c r="S382" i="14"/>
  <c r="Y382" i="14" s="1"/>
  <c r="S398" i="14"/>
  <c r="Y398" i="14" s="1"/>
  <c r="S406" i="14"/>
  <c r="S430" i="14"/>
  <c r="AA430" i="14" s="1"/>
  <c r="S462" i="14"/>
  <c r="S571" i="14"/>
  <c r="AB571" i="14" s="1"/>
  <c r="S662" i="14"/>
  <c r="S670" i="14"/>
  <c r="AA670" i="14" s="1"/>
  <c r="S710" i="14"/>
  <c r="AD710" i="14" s="1"/>
  <c r="S750" i="14"/>
  <c r="S883" i="14"/>
  <c r="S891" i="14"/>
  <c r="S899" i="14"/>
  <c r="S907" i="14"/>
  <c r="S923" i="14"/>
  <c r="S963" i="14"/>
  <c r="AE963" i="14" s="1"/>
  <c r="S990" i="14"/>
  <c r="X990" i="14" s="1"/>
  <c r="S995" i="14"/>
  <c r="S1110" i="14"/>
  <c r="S1115" i="14"/>
  <c r="S1123" i="14"/>
  <c r="Z1123" i="14" s="1"/>
  <c r="S1126" i="14"/>
  <c r="S1166" i="14"/>
  <c r="X1166" i="14" s="1"/>
  <c r="S1222" i="14"/>
  <c r="AB1222" i="14" s="1"/>
  <c r="S1243" i="14"/>
  <c r="AD1243" i="14" s="1"/>
  <c r="S1246" i="14"/>
  <c r="AB1246" i="14" s="1"/>
  <c r="S1270" i="14"/>
  <c r="S1278" i="14"/>
  <c r="AB1278" i="14" s="1"/>
  <c r="S1286" i="14"/>
  <c r="AB1286" i="14" s="1"/>
  <c r="S1315" i="14"/>
  <c r="AD1315" i="14" s="1"/>
  <c r="S1318" i="14"/>
  <c r="AB1318" i="14" s="1"/>
  <c r="S1358" i="14"/>
  <c r="W1358" i="14" s="1"/>
  <c r="S1398" i="14"/>
  <c r="S1422" i="14"/>
  <c r="AA1422" i="14" s="1"/>
  <c r="S1459" i="14"/>
  <c r="S1523" i="14"/>
  <c r="AE1523" i="14" s="1"/>
  <c r="S1539" i="14"/>
  <c r="S1161" i="14"/>
  <c r="S1249" i="14"/>
  <c r="S9" i="14"/>
  <c r="S188" i="14"/>
  <c r="AA188" i="14" s="1"/>
  <c r="S268" i="14"/>
  <c r="S628" i="14"/>
  <c r="S18" i="14"/>
  <c r="AE18" i="14" s="1"/>
  <c r="S26" i="14"/>
  <c r="AE26" i="14" s="1"/>
  <c r="S42" i="14"/>
  <c r="Y42" i="14" s="1"/>
  <c r="S66" i="14"/>
  <c r="S74" i="14"/>
  <c r="S82" i="14"/>
  <c r="AE82" i="14" s="1"/>
  <c r="S130" i="14"/>
  <c r="S138" i="14"/>
  <c r="S146" i="14"/>
  <c r="S199" i="14"/>
  <c r="S202" i="14"/>
  <c r="AC202" i="14" s="1"/>
  <c r="S250" i="14"/>
  <c r="S266" i="14"/>
  <c r="S290" i="14"/>
  <c r="Y290" i="14" s="1"/>
  <c r="S322" i="14"/>
  <c r="S330" i="14"/>
  <c r="Y330" i="14" s="1"/>
  <c r="S346" i="14"/>
  <c r="Y346" i="14" s="1"/>
  <c r="S362" i="14"/>
  <c r="Y362" i="14" s="1"/>
  <c r="S426" i="14"/>
  <c r="AA426" i="14" s="1"/>
  <c r="S458" i="14"/>
  <c r="AD458" i="14" s="1"/>
  <c r="S655" i="14"/>
  <c r="S663" i="14"/>
  <c r="S671" i="14"/>
  <c r="AC671" i="14" s="1"/>
  <c r="S682" i="14"/>
  <c r="AD682" i="14" s="1"/>
  <c r="S690" i="14"/>
  <c r="S730" i="14"/>
  <c r="S738" i="14"/>
  <c r="V738" i="14" s="1"/>
  <c r="S746" i="14"/>
  <c r="S754" i="14"/>
  <c r="W754" i="14" s="1"/>
  <c r="S927" i="14"/>
  <c r="S951" i="14"/>
  <c r="Z951" i="14" s="1"/>
  <c r="S975" i="14"/>
  <c r="S1279" i="14"/>
  <c r="W1279" i="14" s="1"/>
  <c r="S29" i="14"/>
  <c r="S37" i="14"/>
  <c r="AA37" i="14" s="1"/>
  <c r="S45" i="14"/>
  <c r="S53" i="14"/>
  <c r="S61" i="14"/>
  <c r="Y61" i="14" s="1"/>
  <c r="S93" i="14"/>
  <c r="Y93" i="14" s="1"/>
  <c r="S117" i="14"/>
  <c r="W117" i="14" s="1"/>
  <c r="S226" i="14"/>
  <c r="Y226" i="14" s="1"/>
  <c r="S370" i="14"/>
  <c r="Y370" i="14" s="1"/>
  <c r="S973" i="14"/>
  <c r="S1053" i="14"/>
  <c r="S1061" i="14"/>
  <c r="X1061" i="14" s="1"/>
  <c r="S1133" i="14"/>
  <c r="AD1133" i="14" s="1"/>
  <c r="S1141" i="14"/>
  <c r="AA1141" i="14" s="1"/>
  <c r="S1149" i="14"/>
  <c r="S1173" i="14"/>
  <c r="S1261" i="14"/>
  <c r="S1285" i="14"/>
  <c r="S1434" i="14"/>
  <c r="AA1434" i="14" s="1"/>
  <c r="S1440" i="14"/>
  <c r="Z1440" i="14" s="1"/>
  <c r="S1472" i="14"/>
  <c r="S1480" i="14"/>
  <c r="X1480" i="14" s="1"/>
  <c r="S1488" i="14"/>
  <c r="S1496" i="14"/>
  <c r="S1504" i="14"/>
  <c r="S1512" i="14"/>
  <c r="AE1512" i="14" s="1"/>
  <c r="S1467" i="14"/>
  <c r="S1617" i="14"/>
  <c r="AC1617" i="14" s="1"/>
  <c r="S1540" i="14"/>
  <c r="S1548" i="14"/>
  <c r="AA1548" i="14" s="1"/>
  <c r="S119" i="14"/>
  <c r="S127" i="14"/>
  <c r="S135" i="14"/>
  <c r="S167" i="14"/>
  <c r="X167" i="14" s="1"/>
  <c r="S271" i="14"/>
  <c r="S311" i="14"/>
  <c r="S367" i="14"/>
  <c r="S375" i="14"/>
  <c r="W375" i="14" s="1"/>
  <c r="S431" i="14"/>
  <c r="AC431" i="14" s="1"/>
  <c r="S463" i="14"/>
  <c r="Z463" i="14" s="1"/>
  <c r="S471" i="14"/>
  <c r="Z471" i="14" s="1"/>
  <c r="S487" i="14"/>
  <c r="Z487" i="14" s="1"/>
  <c r="S495" i="14"/>
  <c r="Z495" i="14" s="1"/>
  <c r="S511" i="14"/>
  <c r="AE511" i="14" s="1"/>
  <c r="S559" i="14"/>
  <c r="Y559" i="14" s="1"/>
  <c r="S631" i="14"/>
  <c r="S711" i="14"/>
  <c r="X711" i="14" s="1"/>
  <c r="S743" i="14"/>
  <c r="X743" i="14" s="1"/>
  <c r="S751" i="14"/>
  <c r="X751" i="14" s="1"/>
  <c r="S759" i="14"/>
  <c r="X759" i="14" s="1"/>
  <c r="S1399" i="14"/>
  <c r="S1620" i="14"/>
  <c r="W1620" i="14" s="1"/>
  <c r="S83" i="14"/>
  <c r="W83" i="14" s="1"/>
  <c r="S91" i="14"/>
  <c r="S99" i="14"/>
  <c r="S147" i="14"/>
  <c r="S371" i="14"/>
  <c r="S411" i="14"/>
  <c r="W411" i="14" s="1"/>
  <c r="S443" i="14"/>
  <c r="S448" i="14"/>
  <c r="S451" i="14"/>
  <c r="Z451" i="14" s="1"/>
  <c r="S459" i="14"/>
  <c r="S467" i="14"/>
  <c r="Z467" i="14" s="1"/>
  <c r="S475" i="14"/>
  <c r="Z475" i="14" s="1"/>
  <c r="S483" i="14"/>
  <c r="Z483" i="14" s="1"/>
  <c r="S491" i="14"/>
  <c r="Z491" i="14" s="1"/>
  <c r="S499" i="14"/>
  <c r="S555" i="14"/>
  <c r="S616" i="14"/>
  <c r="X616" i="14" s="1"/>
  <c r="S840" i="14"/>
  <c r="AC840" i="14" s="1"/>
  <c r="S869" i="14"/>
  <c r="S901" i="14"/>
  <c r="AD901" i="14" s="1"/>
  <c r="S909" i="14"/>
  <c r="AD909" i="14" s="1"/>
  <c r="S917" i="14"/>
  <c r="AD917" i="14" s="1"/>
  <c r="S925" i="14"/>
  <c r="AD925" i="14" s="1"/>
  <c r="S933" i="14"/>
  <c r="X933" i="14" s="1"/>
  <c r="S941" i="14"/>
  <c r="AD941" i="14" s="1"/>
  <c r="S949" i="14"/>
  <c r="AD949" i="14" s="1"/>
  <c r="S957" i="14"/>
  <c r="AD957" i="14" s="1"/>
  <c r="S997" i="14"/>
  <c r="S1077" i="14"/>
  <c r="S1109" i="14"/>
  <c r="S1117" i="14"/>
  <c r="S1213" i="14"/>
  <c r="X1213" i="14" s="1"/>
  <c r="S1237" i="14"/>
  <c r="S1354" i="14"/>
  <c r="AE1354" i="14" s="1"/>
  <c r="S214" i="14"/>
  <c r="Y214" i="14" s="1"/>
  <c r="S374" i="14"/>
  <c r="Y374" i="14" s="1"/>
  <c r="S1360" i="14"/>
  <c r="AA1360" i="14" s="1"/>
  <c r="S1477" i="14"/>
  <c r="AB1477" i="14" s="1"/>
  <c r="S606" i="14"/>
  <c r="S915" i="14"/>
  <c r="AD915" i="14" s="1"/>
  <c r="S979" i="14"/>
  <c r="S998" i="14"/>
  <c r="W998" i="14" s="1"/>
  <c r="S1056" i="14"/>
  <c r="AE1056" i="14" s="1"/>
  <c r="S1323" i="14"/>
  <c r="W1323" i="14" s="1"/>
  <c r="S319" i="14"/>
  <c r="S455" i="14"/>
  <c r="S50" i="14"/>
  <c r="S106" i="14"/>
  <c r="S191" i="14"/>
  <c r="Y191" i="14" s="1"/>
  <c r="S239" i="14"/>
  <c r="S588" i="14"/>
  <c r="S735" i="14"/>
  <c r="S775" i="14"/>
  <c r="AC775" i="14" s="1"/>
  <c r="S1406" i="14"/>
  <c r="S1428" i="14"/>
  <c r="AE1428" i="14" s="1"/>
  <c r="S56" i="14"/>
  <c r="AB56" i="14" s="1"/>
  <c r="S64" i="14"/>
  <c r="AA64" i="14" s="1"/>
  <c r="S104" i="14"/>
  <c r="S168" i="14"/>
  <c r="AA168" i="14" s="1"/>
  <c r="S200" i="14"/>
  <c r="AC200" i="14" s="1"/>
  <c r="S216" i="14"/>
  <c r="AC216" i="14" s="1"/>
  <c r="S232" i="14"/>
  <c r="AC232" i="14" s="1"/>
  <c r="S248" i="14"/>
  <c r="S274" i="14"/>
  <c r="X274" i="14" s="1"/>
  <c r="S512" i="14"/>
  <c r="S552" i="14"/>
  <c r="W552" i="14" s="1"/>
  <c r="S589" i="14"/>
  <c r="S770" i="14"/>
  <c r="S797" i="14"/>
  <c r="Z797" i="14" s="1"/>
  <c r="S813" i="14"/>
  <c r="Z813" i="14" s="1"/>
  <c r="S821" i="14"/>
  <c r="Z821" i="14" s="1"/>
  <c r="S829" i="14"/>
  <c r="AC829" i="14" s="1"/>
  <c r="S837" i="14"/>
  <c r="Z837" i="14" s="1"/>
  <c r="S882" i="14"/>
  <c r="AB882" i="14" s="1"/>
  <c r="S1170" i="14"/>
  <c r="X1170" i="14" s="1"/>
  <c r="S1178" i="14"/>
  <c r="X1178" i="14" s="1"/>
  <c r="S1194" i="14"/>
  <c r="X1194" i="14" s="1"/>
  <c r="S1250" i="14"/>
  <c r="AB1250" i="14" s="1"/>
  <c r="S1258" i="14"/>
  <c r="AB1258" i="14" s="1"/>
  <c r="S1306" i="14"/>
  <c r="AB1306" i="14" s="1"/>
  <c r="S1314" i="14"/>
  <c r="AB1314" i="14" s="1"/>
  <c r="S1322" i="14"/>
  <c r="AB1322" i="14" s="1"/>
  <c r="S1346" i="14"/>
  <c r="AE1346" i="14" s="1"/>
  <c r="S1362" i="14"/>
  <c r="AE1362" i="14" s="1"/>
  <c r="S1418" i="14"/>
  <c r="S1426" i="14"/>
  <c r="AA1426" i="14" s="1"/>
  <c r="S1471" i="14"/>
  <c r="S28" i="14"/>
  <c r="V28" i="14" s="1"/>
  <c r="S44" i="14"/>
  <c r="AA44" i="14" s="1"/>
  <c r="S84" i="14"/>
  <c r="S87" i="14"/>
  <c r="S103" i="14"/>
  <c r="S116" i="14"/>
  <c r="AA116" i="14" s="1"/>
  <c r="S124" i="14"/>
  <c r="Y124" i="14" s="1"/>
  <c r="S132" i="14"/>
  <c r="S140" i="14"/>
  <c r="S145" i="14"/>
  <c r="W145" i="14" s="1"/>
  <c r="S148" i="14"/>
  <c r="S156" i="14"/>
  <c r="AA156" i="14" s="1"/>
  <c r="S172" i="14"/>
  <c r="AA172" i="14" s="1"/>
  <c r="S177" i="14"/>
  <c r="S180" i="14"/>
  <c r="S222" i="14"/>
  <c r="S230" i="14"/>
  <c r="S238" i="14"/>
  <c r="Y238" i="14" s="1"/>
  <c r="S243" i="14"/>
  <c r="V243" i="14" s="1"/>
  <c r="S246" i="14"/>
  <c r="Y246" i="14" s="1"/>
  <c r="S262" i="14"/>
  <c r="Y262" i="14" s="1"/>
  <c r="S315" i="14"/>
  <c r="S331" i="14"/>
  <c r="Z331" i="14" s="1"/>
  <c r="S336" i="14"/>
  <c r="S352" i="14"/>
  <c r="S437" i="14"/>
  <c r="Y437" i="14" s="1"/>
  <c r="S469" i="14"/>
  <c r="S485" i="14"/>
  <c r="AD485" i="14" s="1"/>
  <c r="S493" i="14"/>
  <c r="AD493" i="14" s="1"/>
  <c r="S525" i="14"/>
  <c r="AD525" i="14" s="1"/>
  <c r="S533" i="14"/>
  <c r="AB533" i="14" s="1"/>
  <c r="S541" i="14"/>
  <c r="S549" i="14"/>
  <c r="S570" i="14"/>
  <c r="S583" i="14"/>
  <c r="S599" i="14"/>
  <c r="S636" i="14"/>
  <c r="S705" i="14"/>
  <c r="S732" i="14"/>
  <c r="AD732" i="14" s="1"/>
  <c r="S740" i="14"/>
  <c r="Z740" i="14" s="1"/>
  <c r="S772" i="14"/>
  <c r="AC772" i="14" s="1"/>
  <c r="S785" i="14"/>
  <c r="Z785" i="14" s="1"/>
  <c r="S787" i="14"/>
  <c r="Z787" i="14" s="1"/>
  <c r="S795" i="14"/>
  <c r="AD795" i="14" s="1"/>
  <c r="S859" i="14"/>
  <c r="AD859" i="14" s="1"/>
  <c r="S928" i="14"/>
  <c r="S968" i="14"/>
  <c r="AB968" i="14" s="1"/>
  <c r="S1088" i="14"/>
  <c r="AE1088" i="14" s="1"/>
  <c r="S1131" i="14"/>
  <c r="Z1131" i="14" s="1"/>
  <c r="S1147" i="14"/>
  <c r="Z1147" i="14" s="1"/>
  <c r="S1248" i="14"/>
  <c r="AD1248" i="14" s="1"/>
  <c r="S1251" i="14"/>
  <c r="S1256" i="14"/>
  <c r="S1259" i="14"/>
  <c r="W1259" i="14" s="1"/>
  <c r="S1291" i="14"/>
  <c r="AA1291" i="14" s="1"/>
  <c r="S1331" i="14"/>
  <c r="S1389" i="14"/>
  <c r="X1389" i="14" s="1"/>
  <c r="S1392" i="14"/>
  <c r="AA1392" i="14" s="1"/>
  <c r="S1517" i="14"/>
  <c r="AE1517" i="14" s="1"/>
  <c r="S1578" i="14"/>
  <c r="AA1578" i="14" s="1"/>
  <c r="S1594" i="14"/>
  <c r="S1642" i="14"/>
  <c r="S1647" i="14"/>
  <c r="W1647" i="14" s="1"/>
  <c r="S1650" i="14"/>
  <c r="S1666" i="14"/>
  <c r="Z1666" i="14" s="1"/>
  <c r="S1682" i="14"/>
  <c r="AC1682" i="14" s="1"/>
  <c r="S236" i="14"/>
  <c r="S244" i="14"/>
  <c r="AC244" i="14" s="1"/>
  <c r="S275" i="14"/>
  <c r="S278" i="14"/>
  <c r="Y278" i="14" s="1"/>
  <c r="S297" i="14"/>
  <c r="S305" i="14"/>
  <c r="S344" i="14"/>
  <c r="AA344" i="14" s="1"/>
  <c r="S568" i="14"/>
  <c r="S642" i="14"/>
  <c r="W642" i="14" s="1"/>
  <c r="S722" i="14"/>
  <c r="S796" i="14"/>
  <c r="S926" i="14"/>
  <c r="S934" i="14"/>
  <c r="X934" i="14" s="1"/>
  <c r="S942" i="14"/>
  <c r="S950" i="14"/>
  <c r="AD950" i="14" s="1"/>
  <c r="S1030" i="14"/>
  <c r="S1121" i="14"/>
  <c r="AD1121" i="14" s="1"/>
  <c r="S1174" i="14"/>
  <c r="X1174" i="14" s="1"/>
  <c r="S1198" i="14"/>
  <c r="X1198" i="14" s="1"/>
  <c r="S1528" i="14"/>
  <c r="Z1528" i="14" s="1"/>
  <c r="S1610" i="14"/>
  <c r="S72" i="14"/>
  <c r="S88" i="14"/>
  <c r="S96" i="14"/>
  <c r="AA96" i="14" s="1"/>
  <c r="S457" i="14"/>
  <c r="S494" i="14"/>
  <c r="S550" i="14"/>
  <c r="AC550" i="14" s="1"/>
  <c r="S603" i="14"/>
  <c r="S709" i="14"/>
  <c r="X709" i="14" s="1"/>
  <c r="S741" i="14"/>
  <c r="S815" i="14"/>
  <c r="W815" i="14" s="1"/>
  <c r="S839" i="14"/>
  <c r="V839" i="14" s="1"/>
  <c r="S964" i="14"/>
  <c r="AB964" i="14" s="1"/>
  <c r="S972" i="14"/>
  <c r="AB972" i="14" s="1"/>
  <c r="S988" i="14"/>
  <c r="AB988" i="14" s="1"/>
  <c r="S1028" i="14"/>
  <c r="AE1028" i="14" s="1"/>
  <c r="S1036" i="14"/>
  <c r="AE1036" i="14" s="1"/>
  <c r="S1084" i="14"/>
  <c r="AE1084" i="14" s="1"/>
  <c r="S1116" i="14"/>
  <c r="AE1116" i="14" s="1"/>
  <c r="S1124" i="14"/>
  <c r="S1153" i="14"/>
  <c r="AB1153" i="14" s="1"/>
  <c r="S1257" i="14"/>
  <c r="S1414" i="14"/>
  <c r="AA1414" i="14" s="1"/>
  <c r="S1462" i="14"/>
  <c r="AA1462" i="14" s="1"/>
  <c r="S1542" i="14"/>
  <c r="W1542" i="14" s="1"/>
  <c r="S1603" i="14"/>
  <c r="Y1603" i="14" s="1"/>
  <c r="S1619" i="14"/>
  <c r="AD1619" i="14" s="1"/>
  <c r="S1635" i="14"/>
  <c r="AD1635" i="14" s="1"/>
  <c r="S1693" i="14"/>
  <c r="Z1693" i="14" s="1"/>
  <c r="S1715" i="14"/>
  <c r="S1739" i="14"/>
  <c r="S287" i="14"/>
  <c r="S372" i="14"/>
  <c r="S441" i="14"/>
  <c r="S489" i="14"/>
  <c r="S513" i="14"/>
  <c r="AD513" i="14" s="1"/>
  <c r="S635" i="14"/>
  <c r="W635" i="14" s="1"/>
  <c r="S648" i="14"/>
  <c r="S651" i="14"/>
  <c r="AD651" i="14" s="1"/>
  <c r="S728" i="14"/>
  <c r="Z728" i="14" s="1"/>
  <c r="S776" i="14"/>
  <c r="AB776" i="14" s="1"/>
  <c r="S781" i="14"/>
  <c r="S799" i="14"/>
  <c r="AB799" i="14" s="1"/>
  <c r="S855" i="14"/>
  <c r="V855" i="14" s="1"/>
  <c r="S863" i="14"/>
  <c r="AC863" i="14" s="1"/>
  <c r="S884" i="14"/>
  <c r="S980" i="14"/>
  <c r="AB980" i="14" s="1"/>
  <c r="S996" i="14"/>
  <c r="S1020" i="14"/>
  <c r="AE1020" i="14" s="1"/>
  <c r="S1044" i="14"/>
  <c r="AE1044" i="14" s="1"/>
  <c r="S1068" i="14"/>
  <c r="V1068" i="14" s="1"/>
  <c r="S1092" i="14"/>
  <c r="S1095" i="14"/>
  <c r="W1095" i="14" s="1"/>
  <c r="S1100" i="14"/>
  <c r="X1100" i="14" s="1"/>
  <c r="S1103" i="14"/>
  <c r="S1127" i="14"/>
  <c r="Z1127" i="14" s="1"/>
  <c r="S1132" i="14"/>
  <c r="AA1132" i="14" s="1"/>
  <c r="S1135" i="14"/>
  <c r="Z1135" i="14" s="1"/>
  <c r="S1140" i="14"/>
  <c r="AE1140" i="14" s="1"/>
  <c r="S1143" i="14"/>
  <c r="Z1143" i="14" s="1"/>
  <c r="S1151" i="14"/>
  <c r="Z1151" i="14" s="1"/>
  <c r="S1223" i="14"/>
  <c r="AE1223" i="14" s="1"/>
  <c r="S1239" i="14"/>
  <c r="AD1239" i="14" s="1"/>
  <c r="S1247" i="14"/>
  <c r="S1255" i="14"/>
  <c r="Z1255" i="14" s="1"/>
  <c r="S1263" i="14"/>
  <c r="S1284" i="14"/>
  <c r="W1284" i="14" s="1"/>
  <c r="S1287" i="14"/>
  <c r="AD1287" i="14" s="1"/>
  <c r="S1316" i="14"/>
  <c r="AE1316" i="14" s="1"/>
  <c r="S1348" i="14"/>
  <c r="AA1348" i="14" s="1"/>
  <c r="S1388" i="14"/>
  <c r="AA1388" i="14" s="1"/>
  <c r="S1412" i="14"/>
  <c r="AE1412" i="14" s="1"/>
  <c r="S1441" i="14"/>
  <c r="AB1441" i="14" s="1"/>
  <c r="S1457" i="14"/>
  <c r="S1489" i="14"/>
  <c r="W1489" i="14" s="1"/>
  <c r="S1494" i="14"/>
  <c r="S1497" i="14"/>
  <c r="AE1497" i="14" s="1"/>
  <c r="S1502" i="14"/>
  <c r="S1513" i="14"/>
  <c r="AD1513" i="14" s="1"/>
  <c r="S1534" i="14"/>
  <c r="S1550" i="14"/>
  <c r="AA1550" i="14" s="1"/>
  <c r="S1595" i="14"/>
  <c r="S1678" i="14"/>
  <c r="Z1678" i="14" s="1"/>
  <c r="S80" i="14"/>
  <c r="AA80" i="14" s="1"/>
  <c r="S298" i="14"/>
  <c r="S210" i="14"/>
  <c r="Y210" i="14" s="1"/>
  <c r="S242" i="14"/>
  <c r="Y242" i="14" s="1"/>
  <c r="S354" i="14"/>
  <c r="Y354" i="14" s="1"/>
  <c r="S418" i="14"/>
  <c r="S466" i="14"/>
  <c r="AA466" i="14" s="1"/>
  <c r="S654" i="14"/>
  <c r="AE654" i="14" s="1"/>
  <c r="S683" i="14"/>
  <c r="S686" i="14"/>
  <c r="X686" i="14" s="1"/>
  <c r="S792" i="14"/>
  <c r="S914" i="14"/>
  <c r="S922" i="14"/>
  <c r="S946" i="14"/>
  <c r="X946" i="14" s="1"/>
  <c r="S970" i="14"/>
  <c r="S994" i="14"/>
  <c r="Z994" i="14" s="1"/>
  <c r="S1026" i="14"/>
  <c r="S1074" i="14"/>
  <c r="W1074" i="14" s="1"/>
  <c r="S1226" i="14"/>
  <c r="S1370" i="14"/>
  <c r="AE1370" i="14" s="1"/>
  <c r="S1625" i="14"/>
  <c r="S1638" i="14"/>
  <c r="Y1638" i="14" s="1"/>
  <c r="S1684" i="14"/>
  <c r="V1684" i="14" s="1"/>
  <c r="S20" i="14"/>
  <c r="Z20" i="14" s="1"/>
  <c r="S52" i="14"/>
  <c r="AA52" i="14" s="1"/>
  <c r="S92" i="14"/>
  <c r="S108" i="14"/>
  <c r="AA108" i="14" s="1"/>
  <c r="S113" i="14"/>
  <c r="AC113" i="14" s="1"/>
  <c r="S121" i="14"/>
  <c r="W121" i="14" s="1"/>
  <c r="S272" i="14"/>
  <c r="S288" i="14"/>
  <c r="S304" i="14"/>
  <c r="S320" i="14"/>
  <c r="AC320" i="14" s="1"/>
  <c r="S341" i="14"/>
  <c r="S357" i="14"/>
  <c r="S405" i="14"/>
  <c r="S429" i="14"/>
  <c r="S479" i="14"/>
  <c r="S490" i="14"/>
  <c r="AB490" i="14" s="1"/>
  <c r="S591" i="14"/>
  <c r="S607" i="14"/>
  <c r="AB607" i="14" s="1"/>
  <c r="S615" i="14"/>
  <c r="Y615" i="14" s="1"/>
  <c r="S623" i="14"/>
  <c r="S676" i="14"/>
  <c r="Z676" i="14" s="1"/>
  <c r="S777" i="14"/>
  <c r="Z777" i="14" s="1"/>
  <c r="S819" i="14"/>
  <c r="Z819" i="14" s="1"/>
  <c r="S827" i="14"/>
  <c r="V827" i="14" s="1"/>
  <c r="S835" i="14"/>
  <c r="Y835" i="14" s="1"/>
  <c r="S893" i="14"/>
  <c r="AD893" i="14" s="1"/>
  <c r="S976" i="14"/>
  <c r="AB976" i="14" s="1"/>
  <c r="S1024" i="14"/>
  <c r="AE1024" i="14" s="1"/>
  <c r="S1032" i="14"/>
  <c r="AE1032" i="14" s="1"/>
  <c r="S1104" i="14"/>
  <c r="S1152" i="14"/>
  <c r="Y1152" i="14" s="1"/>
  <c r="S1197" i="14"/>
  <c r="S1296" i="14"/>
  <c r="S1304" i="14"/>
  <c r="W1304" i="14" s="1"/>
  <c r="S1413" i="14"/>
  <c r="Y1413" i="14" s="1"/>
  <c r="S1429" i="14"/>
  <c r="S1442" i="14"/>
  <c r="AA1442" i="14" s="1"/>
  <c r="S1450" i="14"/>
  <c r="AA1450" i="14" s="1"/>
  <c r="S1458" i="14"/>
  <c r="AA1458" i="14" s="1"/>
  <c r="S1490" i="14"/>
  <c r="S1506" i="14"/>
  <c r="AB1506" i="14" s="1"/>
  <c r="S1514" i="14"/>
  <c r="AD1514" i="14" s="1"/>
  <c r="S1522" i="14"/>
  <c r="X1522" i="14" s="1"/>
  <c r="S1551" i="14"/>
  <c r="S1559" i="14"/>
  <c r="AC1559" i="14" s="1"/>
  <c r="S1599" i="14"/>
  <c r="W1599" i="14" s="1"/>
  <c r="S1711" i="14"/>
  <c r="Y1711" i="14" s="1"/>
  <c r="AC300" i="14"/>
  <c r="Y300" i="14"/>
  <c r="AD300" i="14"/>
  <c r="Y216" i="14"/>
  <c r="S12" i="14"/>
  <c r="V12" i="14" s="1"/>
  <c r="S22" i="14"/>
  <c r="S48" i="14"/>
  <c r="S71" i="14"/>
  <c r="S79" i="14"/>
  <c r="W79" i="14" s="1"/>
  <c r="S105" i="14"/>
  <c r="AC105" i="14" s="1"/>
  <c r="S110" i="14"/>
  <c r="S123" i="14"/>
  <c r="S136" i="14"/>
  <c r="AA136" i="14" s="1"/>
  <c r="S149" i="14"/>
  <c r="S152" i="14"/>
  <c r="V152" i="14" s="1"/>
  <c r="S170" i="14"/>
  <c r="S178" i="14"/>
  <c r="S196" i="14"/>
  <c r="AA196" i="14" s="1"/>
  <c r="S201" i="14"/>
  <c r="S206" i="14"/>
  <c r="AC206" i="14" s="1"/>
  <c r="S209" i="14"/>
  <c r="S221" i="14"/>
  <c r="S237" i="14"/>
  <c r="S283" i="14"/>
  <c r="S286" i="14"/>
  <c r="S299" i="14"/>
  <c r="AD299" i="14" s="1"/>
  <c r="S303" i="14"/>
  <c r="AC303" i="14" s="1"/>
  <c r="S316" i="14"/>
  <c r="V316" i="14" s="1"/>
  <c r="S324" i="14"/>
  <c r="AC324" i="14" s="1"/>
  <c r="S332" i="14"/>
  <c r="AC332" i="14" s="1"/>
  <c r="S337" i="14"/>
  <c r="S342" i="14"/>
  <c r="S350" i="14"/>
  <c r="AE350" i="14" s="1"/>
  <c r="S363" i="14"/>
  <c r="AA363" i="14" s="1"/>
  <c r="S368" i="14"/>
  <c r="AC368" i="14" s="1"/>
  <c r="S381" i="14"/>
  <c r="S386" i="14"/>
  <c r="Y386" i="14" s="1"/>
  <c r="S394" i="14"/>
  <c r="Y394" i="14" s="1"/>
  <c r="S410" i="14"/>
  <c r="S423" i="14"/>
  <c r="S436" i="14"/>
  <c r="AE436" i="14" s="1"/>
  <c r="S464" i="14"/>
  <c r="S474" i="14"/>
  <c r="AB474" i="14" s="1"/>
  <c r="S504" i="14"/>
  <c r="S509" i="14"/>
  <c r="Y509" i="14" s="1"/>
  <c r="S517" i="14"/>
  <c r="Y517" i="14" s="1"/>
  <c r="S587" i="14"/>
  <c r="S595" i="14"/>
  <c r="AD595" i="14" s="1"/>
  <c r="S619" i="14"/>
  <c r="S1012" i="14"/>
  <c r="AE1012" i="14" s="1"/>
  <c r="S10" i="14"/>
  <c r="S15" i="14"/>
  <c r="S100" i="14"/>
  <c r="AA100" i="14" s="1"/>
  <c r="S126" i="14"/>
  <c r="S128" i="14"/>
  <c r="S142" i="14"/>
  <c r="S144" i="14"/>
  <c r="AD144" i="14" s="1"/>
  <c r="S160" i="14"/>
  <c r="AA160" i="14" s="1"/>
  <c r="S163" i="14"/>
  <c r="S184" i="14"/>
  <c r="S245" i="14"/>
  <c r="S263" i="14"/>
  <c r="S284" i="14"/>
  <c r="S314" i="14"/>
  <c r="S335" i="14"/>
  <c r="S348" i="14"/>
  <c r="AC348" i="14" s="1"/>
  <c r="S356" i="14"/>
  <c r="S361" i="14"/>
  <c r="S400" i="14"/>
  <c r="S402" i="14"/>
  <c r="Y402" i="14" s="1"/>
  <c r="S413" i="14"/>
  <c r="S421" i="14"/>
  <c r="S439" i="14"/>
  <c r="S444" i="14"/>
  <c r="AE444" i="14" s="1"/>
  <c r="S447" i="14"/>
  <c r="Y447" i="14" s="1"/>
  <c r="S452" i="14"/>
  <c r="S477" i="14"/>
  <c r="AD477" i="14" s="1"/>
  <c r="S482" i="14"/>
  <c r="S507" i="14"/>
  <c r="AA507" i="14" s="1"/>
  <c r="S515" i="14"/>
  <c r="S528" i="14"/>
  <c r="X528" i="14" s="1"/>
  <c r="S544" i="14"/>
  <c r="S554" i="14"/>
  <c r="AD554" i="14" s="1"/>
  <c r="S567" i="14"/>
  <c r="V567" i="14" s="1"/>
  <c r="S593" i="14"/>
  <c r="S5" i="14"/>
  <c r="S13" i="14"/>
  <c r="S36" i="14"/>
  <c r="S41" i="14"/>
  <c r="S46" i="14"/>
  <c r="S129" i="14"/>
  <c r="S158" i="14"/>
  <c r="S224" i="14"/>
  <c r="S240" i="14"/>
  <c r="AC240" i="14" s="1"/>
  <c r="S258" i="14"/>
  <c r="S269" i="14"/>
  <c r="S306" i="14"/>
  <c r="AE306" i="14" s="1"/>
  <c r="S325" i="14"/>
  <c r="S333" i="14"/>
  <c r="AC333" i="14" s="1"/>
  <c r="S343" i="14"/>
  <c r="S351" i="14"/>
  <c r="S364" i="14"/>
  <c r="Y364" i="14" s="1"/>
  <c r="S369" i="14"/>
  <c r="Z369" i="14" s="1"/>
  <c r="S376" i="14"/>
  <c r="S395" i="14"/>
  <c r="Z395" i="14" s="1"/>
  <c r="S403" i="14"/>
  <c r="S416" i="14"/>
  <c r="Y416" i="14" s="1"/>
  <c r="S450" i="14"/>
  <c r="S460" i="14"/>
  <c r="S465" i="14"/>
  <c r="S470" i="14"/>
  <c r="S505" i="14"/>
  <c r="S523" i="14"/>
  <c r="W523" i="14" s="1"/>
  <c r="S531" i="14"/>
  <c r="Z531" i="14" s="1"/>
  <c r="S539" i="14"/>
  <c r="AE539" i="14" s="1"/>
  <c r="S547" i="14"/>
  <c r="Z547" i="14" s="1"/>
  <c r="S557" i="14"/>
  <c r="S562" i="14"/>
  <c r="S575" i="14"/>
  <c r="S580" i="14"/>
  <c r="S75" i="14"/>
  <c r="S90" i="14"/>
  <c r="S192" i="14"/>
  <c r="S282" i="14"/>
  <c r="Y282" i="14" s="1"/>
  <c r="S328" i="14"/>
  <c r="V328" i="14" s="1"/>
  <c r="Z1577" i="14"/>
  <c r="S11" i="14"/>
  <c r="S31" i="14"/>
  <c r="S34" i="14"/>
  <c r="S143" i="14"/>
  <c r="S164" i="14"/>
  <c r="AA164" i="14" s="1"/>
  <c r="S254" i="14"/>
  <c r="Y254" i="14" s="1"/>
  <c r="S338" i="14"/>
  <c r="Y338" i="14" s="1"/>
  <c r="S390" i="14"/>
  <c r="S393" i="14"/>
  <c r="S401" i="14"/>
  <c r="S409" i="14"/>
  <c r="AD409" i="14" s="1"/>
  <c r="S453" i="14"/>
  <c r="S468" i="14"/>
  <c r="S478" i="14"/>
  <c r="S500" i="14"/>
  <c r="S503" i="14"/>
  <c r="S508" i="14"/>
  <c r="Z508" i="14" s="1"/>
  <c r="S521" i="14"/>
  <c r="Y521" i="14" s="1"/>
  <c r="S529" i="14"/>
  <c r="S537" i="14"/>
  <c r="X537" i="14" s="1"/>
  <c r="S545" i="14"/>
  <c r="AD545" i="14" s="1"/>
  <c r="S563" i="14"/>
  <c r="S1432" i="14"/>
  <c r="Y1432" i="14" s="1"/>
  <c r="S8" i="14"/>
  <c r="S16" i="14"/>
  <c r="S24" i="14"/>
  <c r="S112" i="14"/>
  <c r="AA112" i="14" s="1"/>
  <c r="S185" i="14"/>
  <c r="S267" i="14"/>
  <c r="S293" i="14"/>
  <c r="S312" i="14"/>
  <c r="Y312" i="14" s="1"/>
  <c r="S318" i="14"/>
  <c r="V318" i="14" s="1"/>
  <c r="S326" i="14"/>
  <c r="X326" i="14" s="1"/>
  <c r="S365" i="14"/>
  <c r="S419" i="14"/>
  <c r="S427" i="14"/>
  <c r="AB427" i="14" s="1"/>
  <c r="S498" i="14"/>
  <c r="S532" i="14"/>
  <c r="S553" i="14"/>
  <c r="S594" i="14"/>
  <c r="S597" i="14"/>
  <c r="S17" i="14"/>
  <c r="W17" i="14" s="1"/>
  <c r="S32" i="14"/>
  <c r="AA32" i="14" s="1"/>
  <c r="S40" i="14"/>
  <c r="S58" i="14"/>
  <c r="AE58" i="14" s="1"/>
  <c r="S68" i="14"/>
  <c r="AA68" i="14" s="1"/>
  <c r="S76" i="14"/>
  <c r="AA76" i="14" s="1"/>
  <c r="S78" i="14"/>
  <c r="S86" i="14"/>
  <c r="S94" i="14"/>
  <c r="S102" i="14"/>
  <c r="S115" i="14"/>
  <c r="S120" i="14"/>
  <c r="AA120" i="14" s="1"/>
  <c r="S125" i="14"/>
  <c r="W125" i="14" s="1"/>
  <c r="S162" i="14"/>
  <c r="Z162" i="14" s="1"/>
  <c r="S198" i="14"/>
  <c r="S203" i="14"/>
  <c r="Y203" i="14" s="1"/>
  <c r="S208" i="14"/>
  <c r="S218" i="14"/>
  <c r="Y218" i="14" s="1"/>
  <c r="S223" i="14"/>
  <c r="S234" i="14"/>
  <c r="Y234" i="14" s="1"/>
  <c r="S265" i="14"/>
  <c r="S296" i="14"/>
  <c r="AC296" i="14" s="1"/>
  <c r="S313" i="14"/>
  <c r="S329" i="14"/>
  <c r="S347" i="14"/>
  <c r="S360" i="14"/>
  <c r="AD360" i="14" s="1"/>
  <c r="S378" i="14"/>
  <c r="Y378" i="14" s="1"/>
  <c r="S383" i="14"/>
  <c r="S391" i="14"/>
  <c r="S414" i="14"/>
  <c r="S435" i="14"/>
  <c r="S438" i="14"/>
  <c r="W438" i="14" s="1"/>
  <c r="S454" i="14"/>
  <c r="S461" i="14"/>
  <c r="AD461" i="14" s="1"/>
  <c r="S481" i="14"/>
  <c r="Y481" i="14" s="1"/>
  <c r="S486" i="14"/>
  <c r="S501" i="14"/>
  <c r="X501" i="14" s="1"/>
  <c r="S519" i="14"/>
  <c r="Z519" i="14" s="1"/>
  <c r="S527" i="14"/>
  <c r="S535" i="14"/>
  <c r="S543" i="14"/>
  <c r="S561" i="14"/>
  <c r="Z561" i="14" s="1"/>
  <c r="S566" i="14"/>
  <c r="AB566" i="14" s="1"/>
  <c r="S579" i="14"/>
  <c r="AD579" i="14" s="1"/>
  <c r="S614" i="14"/>
  <c r="S627" i="14"/>
  <c r="V710" i="14"/>
  <c r="S742" i="14"/>
  <c r="V742" i="14" s="1"/>
  <c r="S763" i="14"/>
  <c r="S768" i="14"/>
  <c r="AD768" i="14" s="1"/>
  <c r="S773" i="14"/>
  <c r="S783" i="14"/>
  <c r="AC783" i="14" s="1"/>
  <c r="S834" i="14"/>
  <c r="AB834" i="14" s="1"/>
  <c r="S861" i="14"/>
  <c r="Z861" i="14" s="1"/>
  <c r="S894" i="14"/>
  <c r="S897" i="14"/>
  <c r="AD897" i="14" s="1"/>
  <c r="S902" i="14"/>
  <c r="S905" i="14"/>
  <c r="AD905" i="14" s="1"/>
  <c r="S910" i="14"/>
  <c r="S913" i="14"/>
  <c r="AD913" i="14" s="1"/>
  <c r="S918" i="14"/>
  <c r="S921" i="14"/>
  <c r="AD921" i="14" s="1"/>
  <c r="S931" i="14"/>
  <c r="S947" i="14"/>
  <c r="S955" i="14"/>
  <c r="S960" i="14"/>
  <c r="AB960" i="14" s="1"/>
  <c r="S991" i="14"/>
  <c r="S999" i="14"/>
  <c r="S1017" i="14"/>
  <c r="X1017" i="14" s="1"/>
  <c r="S1025" i="14"/>
  <c r="S1083" i="14"/>
  <c r="S1093" i="14"/>
  <c r="S1114" i="14"/>
  <c r="S1119" i="14"/>
  <c r="S1145" i="14"/>
  <c r="S1182" i="14"/>
  <c r="X1182" i="14" s="1"/>
  <c r="S1190" i="14"/>
  <c r="X1190" i="14" s="1"/>
  <c r="S1203" i="14"/>
  <c r="S1219" i="14"/>
  <c r="S1224" i="14"/>
  <c r="S1227" i="14"/>
  <c r="AE1227" i="14" s="1"/>
  <c r="S1235" i="14"/>
  <c r="AD1235" i="14" s="1"/>
  <c r="S1253" i="14"/>
  <c r="S1274" i="14"/>
  <c r="AB1274" i="14" s="1"/>
  <c r="S1276" i="14"/>
  <c r="S1281" i="14"/>
  <c r="S1289" i="14"/>
  <c r="S1302" i="14"/>
  <c r="AB1302" i="14" s="1"/>
  <c r="S1310" i="14"/>
  <c r="AB1310" i="14" s="1"/>
  <c r="S1312" i="14"/>
  <c r="S1320" i="14"/>
  <c r="S1333" i="14"/>
  <c r="S1364" i="14"/>
  <c r="AA1364" i="14" s="1"/>
  <c r="S1409" i="14"/>
  <c r="S1416" i="14"/>
  <c r="AE1416" i="14" s="1"/>
  <c r="S1476" i="14"/>
  <c r="S1478" i="14"/>
  <c r="S1510" i="14"/>
  <c r="X1510" i="14" s="1"/>
  <c r="S1538" i="14"/>
  <c r="S1546" i="14"/>
  <c r="AC1546" i="14" s="1"/>
  <c r="S1587" i="14"/>
  <c r="AD1587" i="14" s="1"/>
  <c r="S1633" i="14"/>
  <c r="AC1633" i="14" s="1"/>
  <c r="S1662" i="14"/>
  <c r="S1717" i="14"/>
  <c r="S1727" i="14"/>
  <c r="AA1727" i="14" s="1"/>
  <c r="S1743" i="14"/>
  <c r="S612" i="14"/>
  <c r="S625" i="14"/>
  <c r="S630" i="14"/>
  <c r="S643" i="14"/>
  <c r="S656" i="14"/>
  <c r="S664" i="14"/>
  <c r="S698" i="14"/>
  <c r="S766" i="14"/>
  <c r="S824" i="14"/>
  <c r="AE824" i="14" s="1"/>
  <c r="S832" i="14"/>
  <c r="AE832" i="14" s="1"/>
  <c r="S848" i="14"/>
  <c r="S867" i="14"/>
  <c r="S874" i="14"/>
  <c r="S877" i="14"/>
  <c r="S958" i="14"/>
  <c r="S961" i="14"/>
  <c r="AD961" i="14" s="1"/>
  <c r="S984" i="14"/>
  <c r="AB984" i="14" s="1"/>
  <c r="S989" i="14"/>
  <c r="S992" i="14"/>
  <c r="AB992" i="14" s="1"/>
  <c r="S1000" i="14"/>
  <c r="S1010" i="14"/>
  <c r="S1023" i="14"/>
  <c r="S1033" i="14"/>
  <c r="S1038" i="14"/>
  <c r="S1062" i="14"/>
  <c r="S1070" i="14"/>
  <c r="S1164" i="14"/>
  <c r="S1169" i="14"/>
  <c r="S1193" i="14"/>
  <c r="S1241" i="14"/>
  <c r="S1254" i="14"/>
  <c r="AB1254" i="14" s="1"/>
  <c r="S1264" i="14"/>
  <c r="S1267" i="14"/>
  <c r="S1269" i="14"/>
  <c r="S1282" i="14"/>
  <c r="AB1282" i="14" s="1"/>
  <c r="S1290" i="14"/>
  <c r="AB1290" i="14" s="1"/>
  <c r="S1292" i="14"/>
  <c r="S1295" i="14"/>
  <c r="S1326" i="14"/>
  <c r="AB1326" i="14" s="1"/>
  <c r="S1342" i="14"/>
  <c r="AE1342" i="14" s="1"/>
  <c r="S1344" i="14"/>
  <c r="AA1344" i="14" s="1"/>
  <c r="S1357" i="14"/>
  <c r="S1386" i="14"/>
  <c r="S1407" i="14"/>
  <c r="S1425" i="14"/>
  <c r="S1453" i="14"/>
  <c r="S1508" i="14"/>
  <c r="S1516" i="14"/>
  <c r="Y1516" i="14" s="1"/>
  <c r="S1518" i="14"/>
  <c r="S1526" i="14"/>
  <c r="AD1526" i="14" s="1"/>
  <c r="S1536" i="14"/>
  <c r="S1544" i="14"/>
  <c r="S1585" i="14"/>
  <c r="S1593" i="14"/>
  <c r="S1628" i="14"/>
  <c r="S1631" i="14"/>
  <c r="S1644" i="14"/>
  <c r="AD1644" i="14" s="1"/>
  <c r="S1652" i="14"/>
  <c r="S1670" i="14"/>
  <c r="AC1670" i="14" s="1"/>
  <c r="S1681" i="14"/>
  <c r="S1686" i="14"/>
  <c r="S1699" i="14"/>
  <c r="S1710" i="14"/>
  <c r="S1720" i="14"/>
  <c r="AA1720" i="14" s="1"/>
  <c r="S696" i="14"/>
  <c r="Z696" i="14" s="1"/>
  <c r="S756" i="14"/>
  <c r="S786" i="14"/>
  <c r="S817" i="14"/>
  <c r="Z817" i="14" s="1"/>
  <c r="S836" i="14"/>
  <c r="S849" i="14"/>
  <c r="S875" i="14"/>
  <c r="S890" i="14"/>
  <c r="AE890" i="14" s="1"/>
  <c r="S895" i="14"/>
  <c r="S919" i="14"/>
  <c r="S969" i="14"/>
  <c r="W969" i="14" s="1"/>
  <c r="S1005" i="14"/>
  <c r="S1008" i="14"/>
  <c r="AE1008" i="14" s="1"/>
  <c r="S1013" i="14"/>
  <c r="AE1013" i="14" s="1"/>
  <c r="S1021" i="14"/>
  <c r="S1052" i="14"/>
  <c r="AE1052" i="14" s="1"/>
  <c r="S1057" i="14"/>
  <c r="S1060" i="14"/>
  <c r="AE1060" i="14" s="1"/>
  <c r="S1073" i="14"/>
  <c r="S1094" i="14"/>
  <c r="S1096" i="14"/>
  <c r="S1099" i="14"/>
  <c r="S1107" i="14"/>
  <c r="AC1107" i="14" s="1"/>
  <c r="S1125" i="14"/>
  <c r="AD1125" i="14" s="1"/>
  <c r="S1128" i="14"/>
  <c r="S1146" i="14"/>
  <c r="S1162" i="14"/>
  <c r="X1162" i="14" s="1"/>
  <c r="S1175" i="14"/>
  <c r="S1183" i="14"/>
  <c r="S1188" i="14"/>
  <c r="S1196" i="14"/>
  <c r="S1201" i="14"/>
  <c r="S1204" i="14"/>
  <c r="S1209" i="14"/>
  <c r="S1212" i="14"/>
  <c r="S1220" i="14"/>
  <c r="S1225" i="14"/>
  <c r="S1236" i="14"/>
  <c r="S1262" i="14"/>
  <c r="AB1262" i="14" s="1"/>
  <c r="S1272" i="14"/>
  <c r="S1275" i="14"/>
  <c r="W1275" i="14" s="1"/>
  <c r="S1277" i="14"/>
  <c r="S1303" i="14"/>
  <c r="W1303" i="14" s="1"/>
  <c r="S1311" i="14"/>
  <c r="S1313" i="14"/>
  <c r="S1321" i="14"/>
  <c r="S1334" i="14"/>
  <c r="S1350" i="14"/>
  <c r="AE1350" i="14" s="1"/>
  <c r="S1352" i="14"/>
  <c r="AA1352" i="14" s="1"/>
  <c r="S1373" i="14"/>
  <c r="S1381" i="14"/>
  <c r="S1384" i="14"/>
  <c r="AA1384" i="14" s="1"/>
  <c r="S1394" i="14"/>
  <c r="S1405" i="14"/>
  <c r="AA1405" i="14" s="1"/>
  <c r="S1420" i="14"/>
  <c r="AE1420" i="14" s="1"/>
  <c r="S1433" i="14"/>
  <c r="S1435" i="14"/>
  <c r="S1438" i="14"/>
  <c r="S1448" i="14"/>
  <c r="S1466" i="14"/>
  <c r="AA1466" i="14" s="1"/>
  <c r="S1479" i="14"/>
  <c r="S1487" i="14"/>
  <c r="S1495" i="14"/>
  <c r="S1503" i="14"/>
  <c r="S1511" i="14"/>
  <c r="S1524" i="14"/>
  <c r="S1549" i="14"/>
  <c r="AD1549" i="14" s="1"/>
  <c r="S1580" i="14"/>
  <c r="S1598" i="14"/>
  <c r="S1621" i="14"/>
  <c r="S1691" i="14"/>
  <c r="AA1691" i="14" s="1"/>
  <c r="S1697" i="14"/>
  <c r="AC1697" i="14" s="1"/>
  <c r="S1705" i="14"/>
  <c r="S1731" i="14"/>
  <c r="S1741" i="14"/>
  <c r="S1689" i="14"/>
  <c r="W1689" i="14" s="1"/>
  <c r="S1713" i="14"/>
  <c r="AC1713" i="14" s="1"/>
  <c r="S1726" i="14"/>
  <c r="S1742" i="14"/>
  <c r="W1742" i="14" s="1"/>
  <c r="S608" i="14"/>
  <c r="S611" i="14"/>
  <c r="AD611" i="14" s="1"/>
  <c r="S620" i="14"/>
  <c r="AD620" i="14" s="1"/>
  <c r="S639" i="14"/>
  <c r="AB639" i="14" s="1"/>
  <c r="S767" i="14"/>
  <c r="S870" i="14"/>
  <c r="S888" i="14"/>
  <c r="AA888" i="14" s="1"/>
  <c r="S954" i="14"/>
  <c r="S959" i="14"/>
  <c r="S977" i="14"/>
  <c r="S1011" i="14"/>
  <c r="S1029" i="14"/>
  <c r="W1029" i="14" s="1"/>
  <c r="S1034" i="14"/>
  <c r="S1039" i="14"/>
  <c r="S1136" i="14"/>
  <c r="S1165" i="14"/>
  <c r="S1231" i="14"/>
  <c r="AD1231" i="14" s="1"/>
  <c r="S1242" i="14"/>
  <c r="AB1242" i="14" s="1"/>
  <c r="S1252" i="14"/>
  <c r="S1265" i="14"/>
  <c r="S1280" i="14"/>
  <c r="S1288" i="14"/>
  <c r="S1293" i="14"/>
  <c r="S1298" i="14"/>
  <c r="AB1298" i="14" s="1"/>
  <c r="S1319" i="14"/>
  <c r="AD1319" i="14" s="1"/>
  <c r="S1332" i="14"/>
  <c r="AE1332" i="14" s="1"/>
  <c r="S1353" i="14"/>
  <c r="S1363" i="14"/>
  <c r="S1368" i="14"/>
  <c r="AA1368" i="14" s="1"/>
  <c r="S1376" i="14"/>
  <c r="AA1376" i="14" s="1"/>
  <c r="S1408" i="14"/>
  <c r="W1408" i="14" s="1"/>
  <c r="S1410" i="14"/>
  <c r="S1415" i="14"/>
  <c r="S1443" i="14"/>
  <c r="S1446" i="14"/>
  <c r="AA1446" i="14" s="1"/>
  <c r="S1454" i="14"/>
  <c r="AA1454" i="14" s="1"/>
  <c r="S1609" i="14"/>
  <c r="S1655" i="14"/>
  <c r="W1655" i="14" s="1"/>
  <c r="S621" i="14"/>
  <c r="AD738" i="14"/>
  <c r="S800" i="14"/>
  <c r="S828" i="14"/>
  <c r="AE828" i="14" s="1"/>
  <c r="S896" i="14"/>
  <c r="S962" i="14"/>
  <c r="S1003" i="14"/>
  <c r="AA1003" i="14" s="1"/>
  <c r="S1016" i="14"/>
  <c r="AE1016" i="14" s="1"/>
  <c r="S1058" i="14"/>
  <c r="S1186" i="14"/>
  <c r="X1186" i="14" s="1"/>
  <c r="S1260" i="14"/>
  <c r="S1273" i="14"/>
  <c r="S1283" i="14"/>
  <c r="W1283" i="14" s="1"/>
  <c r="S1301" i="14"/>
  <c r="S1309" i="14"/>
  <c r="S1327" i="14"/>
  <c r="S1343" i="14"/>
  <c r="S1400" i="14"/>
  <c r="S1436" i="14"/>
  <c r="AE1436" i="14" s="1"/>
  <c r="S1545" i="14"/>
  <c r="W1545" i="14" s="1"/>
  <c r="S1661" i="14"/>
  <c r="S1672" i="14"/>
  <c r="S1703" i="14"/>
  <c r="S609" i="14"/>
  <c r="S624" i="14"/>
  <c r="S637" i="14"/>
  <c r="S645" i="14"/>
  <c r="S674" i="14"/>
  <c r="S692" i="14"/>
  <c r="S700" i="14"/>
  <c r="S718" i="14"/>
  <c r="S744" i="14"/>
  <c r="Z744" i="14" s="1"/>
  <c r="S760" i="14"/>
  <c r="S780" i="14"/>
  <c r="AE780" i="14" s="1"/>
  <c r="S811" i="14"/>
  <c r="AC811" i="14" s="1"/>
  <c r="S823" i="14"/>
  <c r="AD823" i="14" s="1"/>
  <c r="S831" i="14"/>
  <c r="V831" i="14" s="1"/>
  <c r="S853" i="14"/>
  <c r="Z853" i="14" s="1"/>
  <c r="S876" i="14"/>
  <c r="S881" i="14"/>
  <c r="S886" i="14"/>
  <c r="Y886" i="14" s="1"/>
  <c r="S889" i="14"/>
  <c r="S965" i="14"/>
  <c r="AD965" i="14" s="1"/>
  <c r="S1004" i="14"/>
  <c r="AE1004" i="14" s="1"/>
  <c r="S1022" i="14"/>
  <c r="S1040" i="14"/>
  <c r="AE1040" i="14" s="1"/>
  <c r="S1048" i="14"/>
  <c r="AE1048" i="14" s="1"/>
  <c r="S1069" i="14"/>
  <c r="S1072" i="14"/>
  <c r="S1085" i="14"/>
  <c r="S1090" i="14"/>
  <c r="S1098" i="14"/>
  <c r="S1113" i="14"/>
  <c r="AD1113" i="14" s="1"/>
  <c r="S1129" i="14"/>
  <c r="AD1129" i="14" s="1"/>
  <c r="S1139" i="14"/>
  <c r="Z1139" i="14" s="1"/>
  <c r="S1150" i="14"/>
  <c r="S1158" i="14"/>
  <c r="X1158" i="14" s="1"/>
  <c r="S1168" i="14"/>
  <c r="S1179" i="14"/>
  <c r="S1192" i="14"/>
  <c r="S1232" i="14"/>
  <c r="S1266" i="14"/>
  <c r="AB1266" i="14" s="1"/>
  <c r="S1268" i="14"/>
  <c r="S1271" i="14"/>
  <c r="S1294" i="14"/>
  <c r="AB1294" i="14" s="1"/>
  <c r="S1299" i="14"/>
  <c r="AD1299" i="14" s="1"/>
  <c r="S1307" i="14"/>
  <c r="W1307" i="14" s="1"/>
  <c r="S1317" i="14"/>
  <c r="S1338" i="14"/>
  <c r="S1369" i="14"/>
  <c r="S1372" i="14"/>
  <c r="AA1372" i="14" s="1"/>
  <c r="S1380" i="14"/>
  <c r="AA1380" i="14" s="1"/>
  <c r="S1385" i="14"/>
  <c r="S1390" i="14"/>
  <c r="S1424" i="14"/>
  <c r="AE1424" i="14" s="1"/>
  <c r="S1444" i="14"/>
  <c r="Y1444" i="14" s="1"/>
  <c r="S1452" i="14"/>
  <c r="S1470" i="14"/>
  <c r="AA1470" i="14" s="1"/>
  <c r="AD1477" i="14"/>
  <c r="S1507" i="14"/>
  <c r="S1520" i="14"/>
  <c r="S1525" i="14"/>
  <c r="W1525" i="14" s="1"/>
  <c r="S1530" i="14"/>
  <c r="AC1530" i="14" s="1"/>
  <c r="S1535" i="14"/>
  <c r="S1566" i="14"/>
  <c r="S1592" i="14"/>
  <c r="S1680" i="14"/>
  <c r="S1701" i="14"/>
  <c r="S1709" i="14"/>
  <c r="S1735" i="14"/>
  <c r="AC101" i="14"/>
  <c r="AE101" i="14"/>
  <c r="X101" i="14"/>
  <c r="W101" i="14"/>
  <c r="AC328" i="14"/>
  <c r="Y328" i="14"/>
  <c r="X485" i="14"/>
  <c r="AE5" i="14"/>
  <c r="Y5" i="14"/>
  <c r="AE34" i="14"/>
  <c r="Y34" i="14"/>
  <c r="AE42" i="14"/>
  <c r="AC220" i="14"/>
  <c r="AC228" i="14"/>
  <c r="AC409" i="14"/>
  <c r="Z409" i="14"/>
  <c r="AC264" i="14"/>
  <c r="AD264" i="14"/>
  <c r="Y264" i="14"/>
  <c r="V288" i="14"/>
  <c r="AC312" i="14"/>
  <c r="AD312" i="14"/>
  <c r="V312" i="14"/>
  <c r="AD473" i="14"/>
  <c r="Y473" i="14"/>
  <c r="X493" i="14"/>
  <c r="AC117" i="14"/>
  <c r="AE117" i="14"/>
  <c r="X117" i="14"/>
  <c r="AC125" i="14"/>
  <c r="X125" i="14"/>
  <c r="V296" i="14"/>
  <c r="Y296" i="14"/>
  <c r="AC360" i="14"/>
  <c r="V360" i="14"/>
  <c r="AE22" i="14"/>
  <c r="Y22" i="14"/>
  <c r="AC280" i="14"/>
  <c r="AD280" i="14"/>
  <c r="Y280" i="14"/>
  <c r="V280" i="14"/>
  <c r="AC316" i="14"/>
  <c r="AD316" i="14"/>
  <c r="Y324" i="14"/>
  <c r="V324" i="14"/>
  <c r="AD324" i="14"/>
  <c r="Y332" i="14"/>
  <c r="V332" i="14"/>
  <c r="AE30" i="14"/>
  <c r="Y30" i="14"/>
  <c r="AE38" i="14"/>
  <c r="Y38" i="14"/>
  <c r="W113" i="14"/>
  <c r="AC204" i="14"/>
  <c r="Y204" i="14"/>
  <c r="AC121" i="14"/>
  <c r="AE121" i="14"/>
  <c r="X121" i="14"/>
  <c r="Y46" i="14"/>
  <c r="AE54" i="14"/>
  <c r="Y54" i="14"/>
  <c r="AC224" i="14"/>
  <c r="Y224" i="14"/>
  <c r="AC292" i="14"/>
  <c r="Y292" i="14"/>
  <c r="V292" i="14"/>
  <c r="AD292" i="14"/>
  <c r="AC364" i="14"/>
  <c r="AD364" i="14"/>
  <c r="AD465" i="14"/>
  <c r="Y465" i="14"/>
  <c r="X465" i="14"/>
  <c r="Y26" i="14"/>
  <c r="S33" i="14"/>
  <c r="S35" i="14"/>
  <c r="AB35" i="14" s="1"/>
  <c r="S63" i="14"/>
  <c r="AD63" i="14" s="1"/>
  <c r="S65" i="14"/>
  <c r="Z65" i="14" s="1"/>
  <c r="S95" i="14"/>
  <c r="S97" i="14"/>
  <c r="S111" i="14"/>
  <c r="S122" i="14"/>
  <c r="S154" i="14"/>
  <c r="S159" i="14"/>
  <c r="Y159" i="14" s="1"/>
  <c r="S161" i="14"/>
  <c r="Y161" i="14" s="1"/>
  <c r="S171" i="14"/>
  <c r="V171" i="14" s="1"/>
  <c r="S181" i="14"/>
  <c r="S186" i="14"/>
  <c r="S193" i="14"/>
  <c r="S225" i="14"/>
  <c r="S227" i="14"/>
  <c r="S289" i="14"/>
  <c r="AC289" i="14" s="1"/>
  <c r="S295" i="14"/>
  <c r="Y295" i="14" s="1"/>
  <c r="V300" i="14"/>
  <c r="S321" i="14"/>
  <c r="S327" i="14"/>
  <c r="S353" i="14"/>
  <c r="S359" i="14"/>
  <c r="S380" i="14"/>
  <c r="AA380" i="14" s="1"/>
  <c r="S385" i="14"/>
  <c r="AC385" i="14" s="1"/>
  <c r="S433" i="14"/>
  <c r="S442" i="14"/>
  <c r="AA442" i="14" s="1"/>
  <c r="S446" i="14"/>
  <c r="S551" i="14"/>
  <c r="AD639" i="14"/>
  <c r="V639" i="14"/>
  <c r="S647" i="14"/>
  <c r="S804" i="14"/>
  <c r="X525" i="14"/>
  <c r="AB599" i="14"/>
  <c r="V599" i="14"/>
  <c r="AD599" i="14"/>
  <c r="AD607" i="14"/>
  <c r="V694" i="14"/>
  <c r="AD694" i="14"/>
  <c r="AD775" i="14"/>
  <c r="V775" i="14"/>
  <c r="W1315" i="14"/>
  <c r="S7" i="14"/>
  <c r="Y18" i="14"/>
  <c r="S21" i="14"/>
  <c r="AC21" i="14" s="1"/>
  <c r="S27" i="14"/>
  <c r="S57" i="14"/>
  <c r="AC57" i="14" s="1"/>
  <c r="S59" i="14"/>
  <c r="V59" i="14" s="1"/>
  <c r="Y82" i="14"/>
  <c r="S89" i="14"/>
  <c r="AE89" i="14" s="1"/>
  <c r="S98" i="14"/>
  <c r="W109" i="14"/>
  <c r="S137" i="14"/>
  <c r="AE137" i="14" s="1"/>
  <c r="S169" i="14"/>
  <c r="W169" i="14" s="1"/>
  <c r="S179" i="14"/>
  <c r="V179" i="14" s="1"/>
  <c r="S194" i="14"/>
  <c r="V194" i="14" s="1"/>
  <c r="Y200" i="14"/>
  <c r="Y212" i="14"/>
  <c r="S219" i="14"/>
  <c r="Y244" i="14"/>
  <c r="S251" i="14"/>
  <c r="AD251" i="14" s="1"/>
  <c r="S256" i="14"/>
  <c r="AB256" i="14" s="1"/>
  <c r="V276" i="14"/>
  <c r="V308" i="14"/>
  <c r="V340" i="14"/>
  <c r="V411" i="14"/>
  <c r="S440" i="14"/>
  <c r="AB627" i="14"/>
  <c r="V627" i="14"/>
  <c r="AD780" i="14"/>
  <c r="W780" i="14"/>
  <c r="S23" i="14"/>
  <c r="W23" i="14" s="1"/>
  <c r="S55" i="14"/>
  <c r="Y55" i="14" s="1"/>
  <c r="S85" i="14"/>
  <c r="Z85" i="14" s="1"/>
  <c r="X109" i="14"/>
  <c r="S150" i="14"/>
  <c r="S155" i="14"/>
  <c r="AE155" i="14" s="1"/>
  <c r="S157" i="14"/>
  <c r="AA157" i="14" s="1"/>
  <c r="S182" i="14"/>
  <c r="AC182" i="14" s="1"/>
  <c r="S189" i="14"/>
  <c r="AC189" i="14" s="1"/>
  <c r="S215" i="14"/>
  <c r="S247" i="14"/>
  <c r="X247" i="14" s="1"/>
  <c r="Y276" i="14"/>
  <c r="S307" i="14"/>
  <c r="Y308" i="14"/>
  <c r="S339" i="14"/>
  <c r="Y340" i="14"/>
  <c r="S428" i="14"/>
  <c r="W428" i="14" s="1"/>
  <c r="S432" i="14"/>
  <c r="S456" i="14"/>
  <c r="S472" i="14"/>
  <c r="S476" i="14"/>
  <c r="Z476" i="14" s="1"/>
  <c r="S480" i="14"/>
  <c r="S484" i="14"/>
  <c r="S488" i="14"/>
  <c r="AB488" i="14" s="1"/>
  <c r="S492" i="14"/>
  <c r="S496" i="14"/>
  <c r="AC559" i="14"/>
  <c r="AD559" i="14"/>
  <c r="AA559" i="14"/>
  <c r="AE792" i="14"/>
  <c r="X792" i="14"/>
  <c r="AE1303" i="14"/>
  <c r="S19" i="14"/>
  <c r="S49" i="14"/>
  <c r="S51" i="14"/>
  <c r="AC51" i="14" s="1"/>
  <c r="S81" i="14"/>
  <c r="AE109" i="14"/>
  <c r="S211" i="14"/>
  <c r="S259" i="14"/>
  <c r="S273" i="14"/>
  <c r="AD273" i="14" s="1"/>
  <c r="AD276" i="14"/>
  <c r="AD308" i="14"/>
  <c r="AD340" i="14"/>
  <c r="S449" i="14"/>
  <c r="Y525" i="14"/>
  <c r="AB567" i="14"/>
  <c r="AD567" i="14"/>
  <c r="V595" i="14"/>
  <c r="AE800" i="14"/>
  <c r="X800" i="14"/>
  <c r="S47" i="14"/>
  <c r="W47" i="14" s="1"/>
  <c r="S77" i="14"/>
  <c r="S131" i="14"/>
  <c r="V131" i="14" s="1"/>
  <c r="S133" i="14"/>
  <c r="S165" i="14"/>
  <c r="Y165" i="14" s="1"/>
  <c r="S175" i="14"/>
  <c r="AB175" i="14" s="1"/>
  <c r="S190" i="14"/>
  <c r="S207" i="14"/>
  <c r="S241" i="14"/>
  <c r="AB241" i="14" s="1"/>
  <c r="S252" i="14"/>
  <c r="S279" i="14"/>
  <c r="S373" i="14"/>
  <c r="AA373" i="14" s="1"/>
  <c r="S379" i="14"/>
  <c r="S384" i="14"/>
  <c r="S389" i="14"/>
  <c r="AC411" i="14"/>
  <c r="S445" i="14"/>
  <c r="S497" i="14"/>
  <c r="AD509" i="14"/>
  <c r="X509" i="14"/>
  <c r="AD627" i="14"/>
  <c r="X780" i="14"/>
  <c r="S43" i="14"/>
  <c r="S73" i="14"/>
  <c r="S114" i="14"/>
  <c r="AC114" i="14" s="1"/>
  <c r="S151" i="14"/>
  <c r="S153" i="14"/>
  <c r="Y153" i="14" s="1"/>
  <c r="S235" i="14"/>
  <c r="S377" i="14"/>
  <c r="S399" i="14"/>
  <c r="X399" i="14" s="1"/>
  <c r="S404" i="14"/>
  <c r="S412" i="14"/>
  <c r="S417" i="14"/>
  <c r="W417" i="14" s="1"/>
  <c r="S422" i="14"/>
  <c r="Y501" i="14"/>
  <c r="AD529" i="14"/>
  <c r="Y529" i="14"/>
  <c r="X529" i="14"/>
  <c r="Y545" i="14"/>
  <c r="AE620" i="14"/>
  <c r="AB623" i="14"/>
  <c r="AD623" i="14"/>
  <c r="V623" i="14"/>
  <c r="AD730" i="14"/>
  <c r="V730" i="14"/>
  <c r="AC771" i="14"/>
  <c r="AD771" i="14"/>
  <c r="AD1283" i="14"/>
  <c r="AE1283" i="14"/>
  <c r="S39" i="14"/>
  <c r="AD39" i="14" s="1"/>
  <c r="Y62" i="14"/>
  <c r="S67" i="14"/>
  <c r="S69" i="14"/>
  <c r="S107" i="14"/>
  <c r="AC107" i="14" s="1"/>
  <c r="S118" i="14"/>
  <c r="Z118" i="14" s="1"/>
  <c r="S134" i="14"/>
  <c r="V134" i="14" s="1"/>
  <c r="S139" i="14"/>
  <c r="S141" i="14"/>
  <c r="AB141" i="14" s="1"/>
  <c r="S166" i="14"/>
  <c r="S173" i="14"/>
  <c r="AD173" i="14" s="1"/>
  <c r="S183" i="14"/>
  <c r="AE183" i="14" s="1"/>
  <c r="S229" i="14"/>
  <c r="S231" i="14"/>
  <c r="S253" i="14"/>
  <c r="Y253" i="14" s="1"/>
  <c r="S255" i="14"/>
  <c r="S285" i="14"/>
  <c r="S291" i="14"/>
  <c r="W291" i="14" s="1"/>
  <c r="S317" i="14"/>
  <c r="V317" i="14" s="1"/>
  <c r="S323" i="14"/>
  <c r="AB323" i="14" s="1"/>
  <c r="S349" i="14"/>
  <c r="S355" i="14"/>
  <c r="S387" i="14"/>
  <c r="AB387" i="14" s="1"/>
  <c r="S392" i="14"/>
  <c r="S397" i="14"/>
  <c r="S407" i="14"/>
  <c r="AB407" i="14" s="1"/>
  <c r="S415" i="14"/>
  <c r="AB415" i="14" s="1"/>
  <c r="S425" i="14"/>
  <c r="AB425" i="14" s="1"/>
  <c r="S502" i="14"/>
  <c r="X517" i="14"/>
  <c r="AB603" i="14"/>
  <c r="AD603" i="14"/>
  <c r="V603" i="14"/>
  <c r="AD616" i="14"/>
  <c r="AE616" i="14"/>
  <c r="X620" i="14"/>
  <c r="AB651" i="14"/>
  <c r="V651" i="14"/>
  <c r="S784" i="14"/>
  <c r="AE796" i="14"/>
  <c r="X796" i="14"/>
  <c r="S576" i="14"/>
  <c r="S585" i="14"/>
  <c r="S602" i="14"/>
  <c r="S618" i="14"/>
  <c r="AD618" i="14" s="1"/>
  <c r="S633" i="14"/>
  <c r="V633" i="14" s="1"/>
  <c r="S650" i="14"/>
  <c r="X650" i="14" s="1"/>
  <c r="S668" i="14"/>
  <c r="S680" i="14"/>
  <c r="Z680" i="14" s="1"/>
  <c r="S688" i="14"/>
  <c r="S693" i="14"/>
  <c r="AB693" i="14" s="1"/>
  <c r="S707" i="14"/>
  <c r="S716" i="14"/>
  <c r="W716" i="14" s="1"/>
  <c r="S726" i="14"/>
  <c r="S752" i="14"/>
  <c r="S762" i="14"/>
  <c r="S764" i="14"/>
  <c r="S807" i="14"/>
  <c r="AD807" i="14" s="1"/>
  <c r="S851" i="14"/>
  <c r="X1029" i="14"/>
  <c r="Y1029" i="14"/>
  <c r="AD1279" i="14"/>
  <c r="AE1279" i="14"/>
  <c r="Y1308" i="14"/>
  <c r="W1308" i="14"/>
  <c r="Y1513" i="14"/>
  <c r="V1513" i="14"/>
  <c r="AB1513" i="14"/>
  <c r="S564" i="14"/>
  <c r="S572" i="14"/>
  <c r="X572" i="14" s="1"/>
  <c r="S581" i="14"/>
  <c r="S598" i="14"/>
  <c r="V598" i="14" s="1"/>
  <c r="S604" i="14"/>
  <c r="S613" i="14"/>
  <c r="S629" i="14"/>
  <c r="S646" i="14"/>
  <c r="S652" i="14"/>
  <c r="S660" i="14"/>
  <c r="AE660" i="14" s="1"/>
  <c r="S678" i="14"/>
  <c r="S691" i="14"/>
  <c r="X691" i="14" s="1"/>
  <c r="S695" i="14"/>
  <c r="X695" i="14" s="1"/>
  <c r="S702" i="14"/>
  <c r="AD702" i="14" s="1"/>
  <c r="S714" i="14"/>
  <c r="AD714" i="14" s="1"/>
  <c r="S719" i="14"/>
  <c r="X719" i="14" s="1"/>
  <c r="S724" i="14"/>
  <c r="S736" i="14"/>
  <c r="Z736" i="14" s="1"/>
  <c r="S747" i="14"/>
  <c r="S755" i="14"/>
  <c r="X755" i="14" s="1"/>
  <c r="S803" i="14"/>
  <c r="AD803" i="14" s="1"/>
  <c r="S805" i="14"/>
  <c r="S822" i="14"/>
  <c r="AB822" i="14" s="1"/>
  <c r="S842" i="14"/>
  <c r="S856" i="14"/>
  <c r="AE868" i="14"/>
  <c r="AA868" i="14"/>
  <c r="Y1017" i="14"/>
  <c r="AE1100" i="14"/>
  <c r="W997" i="14"/>
  <c r="AE997" i="14"/>
  <c r="AD1247" i="14"/>
  <c r="W1247" i="14"/>
  <c r="S506" i="14"/>
  <c r="S510" i="14"/>
  <c r="AA510" i="14" s="1"/>
  <c r="S514" i="14"/>
  <c r="AC514" i="14" s="1"/>
  <c r="S516" i="14"/>
  <c r="S518" i="14"/>
  <c r="S520" i="14"/>
  <c r="S522" i="14"/>
  <c r="S526" i="14"/>
  <c r="S530" i="14"/>
  <c r="V530" i="14" s="1"/>
  <c r="S534" i="14"/>
  <c r="W534" i="14" s="1"/>
  <c r="S536" i="14"/>
  <c r="S538" i="14"/>
  <c r="S542" i="14"/>
  <c r="S546" i="14"/>
  <c r="S573" i="14"/>
  <c r="S590" i="14"/>
  <c r="S596" i="14"/>
  <c r="S605" i="14"/>
  <c r="S622" i="14"/>
  <c r="S638" i="14"/>
  <c r="AC638" i="14" s="1"/>
  <c r="S644" i="14"/>
  <c r="AB644" i="14" s="1"/>
  <c r="S653" i="14"/>
  <c r="S658" i="14"/>
  <c r="S661" i="14"/>
  <c r="S669" i="14"/>
  <c r="S689" i="14"/>
  <c r="AB689" i="14" s="1"/>
  <c r="S703" i="14"/>
  <c r="S708" i="14"/>
  <c r="Z708" i="14" s="1"/>
  <c r="S712" i="14"/>
  <c r="Z712" i="14" s="1"/>
  <c r="S727" i="14"/>
  <c r="S734" i="14"/>
  <c r="AD734" i="14" s="1"/>
  <c r="S739" i="14"/>
  <c r="S758" i="14"/>
  <c r="S769" i="14"/>
  <c r="Z769" i="14" s="1"/>
  <c r="X788" i="14"/>
  <c r="S791" i="14"/>
  <c r="S793" i="14"/>
  <c r="X793" i="14" s="1"/>
  <c r="S814" i="14"/>
  <c r="AB814" i="14" s="1"/>
  <c r="S826" i="14"/>
  <c r="AB826" i="14" s="1"/>
  <c r="S845" i="14"/>
  <c r="Z845" i="14" s="1"/>
  <c r="S847" i="14"/>
  <c r="V847" i="14" s="1"/>
  <c r="AE1017" i="14"/>
  <c r="AD1263" i="14"/>
  <c r="AD1307" i="14"/>
  <c r="AE1307" i="14"/>
  <c r="Y1691" i="14"/>
  <c r="S556" i="14"/>
  <c r="AB556" i="14" s="1"/>
  <c r="S560" i="14"/>
  <c r="AA560" i="14" s="1"/>
  <c r="S565" i="14"/>
  <c r="S569" i="14"/>
  <c r="S586" i="14"/>
  <c r="S592" i="14"/>
  <c r="S601" i="14"/>
  <c r="S617" i="14"/>
  <c r="S634" i="14"/>
  <c r="V634" i="14" s="1"/>
  <c r="S640" i="14"/>
  <c r="S649" i="14"/>
  <c r="W649" i="14" s="1"/>
  <c r="S672" i="14"/>
  <c r="Z672" i="14" s="1"/>
  <c r="S684" i="14"/>
  <c r="S706" i="14"/>
  <c r="S715" i="14"/>
  <c r="X715" i="14" s="1"/>
  <c r="S717" i="14"/>
  <c r="S720" i="14"/>
  <c r="V720" i="14" s="1"/>
  <c r="S725" i="14"/>
  <c r="AB725" i="14" s="1"/>
  <c r="S731" i="14"/>
  <c r="AD731" i="14" s="1"/>
  <c r="S737" i="14"/>
  <c r="S748" i="14"/>
  <c r="S789" i="14"/>
  <c r="S808" i="14"/>
  <c r="S812" i="14"/>
  <c r="S816" i="14"/>
  <c r="S843" i="14"/>
  <c r="S852" i="14"/>
  <c r="S857" i="14"/>
  <c r="S885" i="14"/>
  <c r="AD969" i="14"/>
  <c r="AD1251" i="14"/>
  <c r="AE1251" i="14"/>
  <c r="AD1534" i="14"/>
  <c r="AC1534" i="14"/>
  <c r="V1534" i="14"/>
  <c r="S578" i="14"/>
  <c r="S584" i="14"/>
  <c r="S610" i="14"/>
  <c r="Z610" i="14" s="1"/>
  <c r="S626" i="14"/>
  <c r="S632" i="14"/>
  <c r="S659" i="14"/>
  <c r="S667" i="14"/>
  <c r="S679" i="14"/>
  <c r="S687" i="14"/>
  <c r="X687" i="14" s="1"/>
  <c r="S701" i="14"/>
  <c r="S704" i="14"/>
  <c r="Z704" i="14" s="1"/>
  <c r="S860" i="14"/>
  <c r="X1001" i="14"/>
  <c r="AE1001" i="14"/>
  <c r="Y1001" i="14"/>
  <c r="AD1107" i="14"/>
  <c r="V1107" i="14"/>
  <c r="AD1259" i="14"/>
  <c r="AE1259" i="14"/>
  <c r="Y1300" i="14"/>
  <c r="W1300" i="14"/>
  <c r="S665" i="14"/>
  <c r="S673" i="14"/>
  <c r="S675" i="14"/>
  <c r="X675" i="14" s="1"/>
  <c r="S749" i="14"/>
  <c r="S846" i="14"/>
  <c r="AB846" i="14" s="1"/>
  <c r="S858" i="14"/>
  <c r="X1009" i="14"/>
  <c r="AE1009" i="14"/>
  <c r="Y1009" i="14"/>
  <c r="W1009" i="14"/>
  <c r="AE1104" i="14"/>
  <c r="X1104" i="14"/>
  <c r="W1251" i="14"/>
  <c r="AD1323" i="14"/>
  <c r="AE1323" i="14"/>
  <c r="S862" i="14"/>
  <c r="S864" i="14"/>
  <c r="S880" i="14"/>
  <c r="S898" i="14"/>
  <c r="S903" i="14"/>
  <c r="S908" i="14"/>
  <c r="S930" i="14"/>
  <c r="S935" i="14"/>
  <c r="S940" i="14"/>
  <c r="S966" i="14"/>
  <c r="S982" i="14"/>
  <c r="S987" i="14"/>
  <c r="S1006" i="14"/>
  <c r="S1041" i="14"/>
  <c r="S1046" i="14"/>
  <c r="S1051" i="14"/>
  <c r="S1066" i="14"/>
  <c r="S1082" i="14"/>
  <c r="S1087" i="14"/>
  <c r="S1102" i="14"/>
  <c r="S1118" i="14"/>
  <c r="S1134" i="14"/>
  <c r="S1144" i="14"/>
  <c r="S1154" i="14"/>
  <c r="S1181" i="14"/>
  <c r="S1191" i="14"/>
  <c r="S1217" i="14"/>
  <c r="S1238" i="14"/>
  <c r="S1245" i="14"/>
  <c r="S1330" i="14"/>
  <c r="S1336" i="14"/>
  <c r="S1347" i="14"/>
  <c r="S1359" i="14"/>
  <c r="S1366" i="14"/>
  <c r="AE1366" i="14" s="1"/>
  <c r="AE1448" i="14"/>
  <c r="Y1448" i="14"/>
  <c r="S871" i="14"/>
  <c r="S878" i="14"/>
  <c r="S887" i="14"/>
  <c r="AA887" i="14" s="1"/>
  <c r="S906" i="14"/>
  <c r="S911" i="14"/>
  <c r="S916" i="14"/>
  <c r="S938" i="14"/>
  <c r="S943" i="14"/>
  <c r="S948" i="14"/>
  <c r="Z948" i="14" s="1"/>
  <c r="S971" i="14"/>
  <c r="S985" i="14"/>
  <c r="S1014" i="14"/>
  <c r="S1049" i="14"/>
  <c r="S1054" i="14"/>
  <c r="S1059" i="14"/>
  <c r="S1064" i="14"/>
  <c r="S1111" i="14"/>
  <c r="S1130" i="14"/>
  <c r="S1137" i="14"/>
  <c r="S1142" i="14"/>
  <c r="S1157" i="14"/>
  <c r="S1159" i="14"/>
  <c r="S1184" i="14"/>
  <c r="S1189" i="14"/>
  <c r="S1199" i="14"/>
  <c r="S904" i="14"/>
  <c r="S936" i="14"/>
  <c r="S967" i="14"/>
  <c r="S978" i="14"/>
  <c r="S983" i="14"/>
  <c r="S1007" i="14"/>
  <c r="S1018" i="14"/>
  <c r="S1037" i="14"/>
  <c r="V1037" i="14" s="1"/>
  <c r="S1042" i="14"/>
  <c r="S1047" i="14"/>
  <c r="S1067" i="14"/>
  <c r="S1080" i="14"/>
  <c r="S1160" i="14"/>
  <c r="S1167" i="14"/>
  <c r="S1172" i="14"/>
  <c r="S1177" i="14"/>
  <c r="S1187" i="14"/>
  <c r="S1202" i="14"/>
  <c r="S1207" i="14"/>
  <c r="S1210" i="14"/>
  <c r="S1215" i="14"/>
  <c r="S1218" i="14"/>
  <c r="S1229" i="14"/>
  <c r="S1234" i="14"/>
  <c r="S1297" i="14"/>
  <c r="S1305" i="14"/>
  <c r="S1328" i="14"/>
  <c r="S1341" i="14"/>
  <c r="S1367" i="14"/>
  <c r="AA1545" i="14"/>
  <c r="AA1731" i="14"/>
  <c r="Y1731" i="14"/>
  <c r="AA1739" i="14"/>
  <c r="Y1739" i="14"/>
  <c r="S879" i="14"/>
  <c r="S892" i="14"/>
  <c r="S924" i="14"/>
  <c r="S956" i="14"/>
  <c r="S974" i="14"/>
  <c r="S1035" i="14"/>
  <c r="S1075" i="14"/>
  <c r="S1078" i="14"/>
  <c r="S1324" i="14"/>
  <c r="AE1444" i="14"/>
  <c r="AC1526" i="14"/>
  <c r="V1526" i="14"/>
  <c r="Y1530" i="14"/>
  <c r="V1595" i="14"/>
  <c r="Y1672" i="14"/>
  <c r="S872" i="14"/>
  <c r="S912" i="14"/>
  <c r="S939" i="14"/>
  <c r="S944" i="14"/>
  <c r="S981" i="14"/>
  <c r="S986" i="14"/>
  <c r="S993" i="14"/>
  <c r="S1002" i="14"/>
  <c r="S1015" i="14"/>
  <c r="S1045" i="14"/>
  <c r="S1050" i="14"/>
  <c r="S1055" i="14"/>
  <c r="S1065" i="14"/>
  <c r="S1081" i="14"/>
  <c r="S1086" i="14"/>
  <c r="S1091" i="14"/>
  <c r="S1101" i="14"/>
  <c r="S1112" i="14"/>
  <c r="S1122" i="14"/>
  <c r="S1138" i="14"/>
  <c r="S1148" i="14"/>
  <c r="S1155" i="14"/>
  <c r="S1163" i="14"/>
  <c r="S1180" i="14"/>
  <c r="S1185" i="14"/>
  <c r="S1195" i="14"/>
  <c r="S1200" i="14"/>
  <c r="S1205" i="14"/>
  <c r="S1208" i="14"/>
  <c r="S1216" i="14"/>
  <c r="S1221" i="14"/>
  <c r="S1244" i="14"/>
  <c r="S1351" i="14"/>
  <c r="S1356" i="14"/>
  <c r="AA1356" i="14" s="1"/>
  <c r="S1365" i="14"/>
  <c r="S1430" i="14"/>
  <c r="AA1430" i="14" s="1"/>
  <c r="AB1478" i="14"/>
  <c r="V1478" i="14"/>
  <c r="AC1514" i="14"/>
  <c r="AA1514" i="14"/>
  <c r="Y1538" i="14"/>
  <c r="AC1538" i="14"/>
  <c r="S900" i="14"/>
  <c r="S932" i="14"/>
  <c r="S1019" i="14"/>
  <c r="S1043" i="14"/>
  <c r="S1106" i="14"/>
  <c r="S1120" i="14"/>
  <c r="S1156" i="14"/>
  <c r="S1230" i="14"/>
  <c r="S1240" i="14"/>
  <c r="AE1333" i="14"/>
  <c r="W1333" i="14"/>
  <c r="AE1432" i="14"/>
  <c r="AC1644" i="14"/>
  <c r="S873" i="14"/>
  <c r="S920" i="14"/>
  <c r="S952" i="14"/>
  <c r="S1027" i="14"/>
  <c r="S1031" i="14"/>
  <c r="S1063" i="14"/>
  <c r="S1071" i="14"/>
  <c r="S1076" i="14"/>
  <c r="S1079" i="14"/>
  <c r="S1089" i="14"/>
  <c r="S1097" i="14"/>
  <c r="S1108" i="14"/>
  <c r="S1171" i="14"/>
  <c r="S1176" i="14"/>
  <c r="S1206" i="14"/>
  <c r="S1211" i="14"/>
  <c r="S1214" i="14"/>
  <c r="S1228" i="14"/>
  <c r="S1233" i="14"/>
  <c r="S1325" i="14"/>
  <c r="S1340" i="14"/>
  <c r="S1349" i="14"/>
  <c r="Y1412" i="14"/>
  <c r="AC1510" i="14"/>
  <c r="W1510" i="14"/>
  <c r="AD1510" i="14"/>
  <c r="AC1599" i="14"/>
  <c r="V1599" i="14"/>
  <c r="AD1599" i="14"/>
  <c r="AD1652" i="14"/>
  <c r="Y1652" i="14"/>
  <c r="V1652" i="14"/>
  <c r="AA1715" i="14"/>
  <c r="Y1715" i="14"/>
  <c r="AA1735" i="14"/>
  <c r="Y1735" i="14"/>
  <c r="S1374" i="14"/>
  <c r="S1379" i="14"/>
  <c r="S1396" i="14"/>
  <c r="S1402" i="14"/>
  <c r="S1404" i="14"/>
  <c r="S1417" i="14"/>
  <c r="S1419" i="14"/>
  <c r="S1437" i="14"/>
  <c r="S1439" i="14"/>
  <c r="S1464" i="14"/>
  <c r="S1469" i="14"/>
  <c r="S1474" i="14"/>
  <c r="S1481" i="14"/>
  <c r="S1484" i="14"/>
  <c r="S1492" i="14"/>
  <c r="S1500" i="14"/>
  <c r="S1509" i="14"/>
  <c r="S1515" i="14"/>
  <c r="S1519" i="14"/>
  <c r="S1527" i="14"/>
  <c r="X1527" i="14" s="1"/>
  <c r="S1543" i="14"/>
  <c r="S1558" i="14"/>
  <c r="AA1558" i="14" s="1"/>
  <c r="AD1577" i="14"/>
  <c r="S1583" i="14"/>
  <c r="Z1583" i="14" s="1"/>
  <c r="S1611" i="14"/>
  <c r="S1613" i="14"/>
  <c r="S1624" i="14"/>
  <c r="AA1624" i="14" s="1"/>
  <c r="S1632" i="14"/>
  <c r="S1634" i="14"/>
  <c r="W1634" i="14" s="1"/>
  <c r="S1646" i="14"/>
  <c r="S1657" i="14"/>
  <c r="AA1657" i="14" s="1"/>
  <c r="S1659" i="14"/>
  <c r="AB1659" i="14" s="1"/>
  <c r="S1673" i="14"/>
  <c r="S1675" i="14"/>
  <c r="S1679" i="14"/>
  <c r="S1685" i="14"/>
  <c r="S1696" i="14"/>
  <c r="S1698" i="14"/>
  <c r="AE1698" i="14" s="1"/>
  <c r="S1723" i="14"/>
  <c r="Y1723" i="14" s="1"/>
  <c r="S1740" i="14"/>
  <c r="AA1740" i="14" s="1"/>
  <c r="S1744" i="14"/>
  <c r="AA1744" i="14" s="1"/>
  <c r="S1505" i="14"/>
  <c r="S1622" i="14"/>
  <c r="AB1622" i="14" s="1"/>
  <c r="S1663" i="14"/>
  <c r="S1667" i="14"/>
  <c r="S1683" i="14"/>
  <c r="S1687" i="14"/>
  <c r="AE1687" i="14" s="1"/>
  <c r="S1377" i="14"/>
  <c r="S1382" i="14"/>
  <c r="S1387" i="14"/>
  <c r="S1397" i="14"/>
  <c r="S1411" i="14"/>
  <c r="S1431" i="14"/>
  <c r="S1498" i="14"/>
  <c r="S1531" i="14"/>
  <c r="S1533" i="14"/>
  <c r="AE1533" i="14" s="1"/>
  <c r="S1547" i="14"/>
  <c r="S1602" i="14"/>
  <c r="W1602" i="14" s="1"/>
  <c r="S1604" i="14"/>
  <c r="X1604" i="14" s="1"/>
  <c r="S1606" i="14"/>
  <c r="S1608" i="14"/>
  <c r="S1616" i="14"/>
  <c r="S1618" i="14"/>
  <c r="S1626" i="14"/>
  <c r="S1641" i="14"/>
  <c r="S1654" i="14"/>
  <c r="S1656" i="14"/>
  <c r="S1669" i="14"/>
  <c r="S1676" i="14"/>
  <c r="S1694" i="14"/>
  <c r="S1707" i="14"/>
  <c r="Y1707" i="14" s="1"/>
  <c r="S1719" i="14"/>
  <c r="S1329" i="14"/>
  <c r="S1345" i="14"/>
  <c r="S1361" i="14"/>
  <c r="S1375" i="14"/>
  <c r="S1395" i="14"/>
  <c r="S1403" i="14"/>
  <c r="S1460" i="14"/>
  <c r="S1465" i="14"/>
  <c r="S1482" i="14"/>
  <c r="S1485" i="14"/>
  <c r="S1493" i="14"/>
  <c r="S1501" i="14"/>
  <c r="S1562" i="14"/>
  <c r="S1582" i="14"/>
  <c r="S1590" i="14"/>
  <c r="S1600" i="14"/>
  <c r="S1623" i="14"/>
  <c r="S1630" i="14"/>
  <c r="S1643" i="14"/>
  <c r="S1658" i="14"/>
  <c r="S1660" i="14"/>
  <c r="S1664" i="14"/>
  <c r="S1674" i="14"/>
  <c r="S1688" i="14"/>
  <c r="S1690" i="14"/>
  <c r="S1692" i="14"/>
  <c r="S1714" i="14"/>
  <c r="AE1714" i="14" s="1"/>
  <c r="S1728" i="14"/>
  <c r="AA1728" i="14" s="1"/>
  <c r="S1730" i="14"/>
  <c r="S1427" i="14"/>
  <c r="S1455" i="14"/>
  <c r="S1557" i="14"/>
  <c r="S1561" i="14"/>
  <c r="S1569" i="14"/>
  <c r="S1573" i="14"/>
  <c r="S1575" i="14"/>
  <c r="S1588" i="14"/>
  <c r="S1712" i="14"/>
  <c r="S1718" i="14"/>
  <c r="S1378" i="14"/>
  <c r="S1383" i="14"/>
  <c r="S1449" i="14"/>
  <c r="S1451" i="14"/>
  <c r="S1468" i="14"/>
  <c r="S1483" i="14"/>
  <c r="S1491" i="14"/>
  <c r="S1499" i="14"/>
  <c r="S1537" i="14"/>
  <c r="S1565" i="14"/>
  <c r="V1577" i="14"/>
  <c r="S1579" i="14"/>
  <c r="S1581" i="14"/>
  <c r="S1586" i="14"/>
  <c r="X1586" i="14" s="1"/>
  <c r="S1601" i="14"/>
  <c r="S1605" i="14"/>
  <c r="S1607" i="14"/>
  <c r="AD1607" i="14" s="1"/>
  <c r="S1614" i="14"/>
  <c r="Y1635" i="14"/>
  <c r="S1649" i="14"/>
  <c r="AB1671" i="14"/>
  <c r="S1695" i="14"/>
  <c r="S1706" i="14"/>
  <c r="W1706" i="14" s="1"/>
  <c r="S1722" i="14"/>
  <c r="S1335" i="14"/>
  <c r="S1337" i="14"/>
  <c r="AE1337" i="14" s="1"/>
  <c r="S1339" i="14"/>
  <c r="S1355" i="14"/>
  <c r="S1371" i="14"/>
  <c r="S1391" i="14"/>
  <c r="S1393" i="14"/>
  <c r="S1401" i="14"/>
  <c r="P39" i="85" s="1"/>
  <c r="S1421" i="14"/>
  <c r="S1423" i="14"/>
  <c r="S1445" i="14"/>
  <c r="S1447" i="14"/>
  <c r="S1456" i="14"/>
  <c r="S1461" i="14"/>
  <c r="S1463" i="14"/>
  <c r="S1475" i="14"/>
  <c r="S1486" i="14"/>
  <c r="S1521" i="14"/>
  <c r="S1532" i="14"/>
  <c r="S1541" i="14"/>
  <c r="S1555" i="14"/>
  <c r="S1563" i="14"/>
  <c r="AC1563" i="14" s="1"/>
  <c r="S1571" i="14"/>
  <c r="S1591" i="14"/>
  <c r="Z1591" i="14" s="1"/>
  <c r="S1612" i="14"/>
  <c r="S1615" i="14"/>
  <c r="S1627" i="14"/>
  <c r="S1629" i="14"/>
  <c r="S1645" i="14"/>
  <c r="S1653" i="14"/>
  <c r="S1668" i="14"/>
  <c r="S1702" i="14"/>
  <c r="S1732" i="14"/>
  <c r="AA1732" i="14" s="1"/>
  <c r="S1734" i="14"/>
  <c r="S1738" i="14"/>
  <c r="AE1738" i="14" s="1"/>
  <c r="X111" i="14"/>
  <c r="AE111" i="14"/>
  <c r="W111" i="14"/>
  <c r="AD111" i="14"/>
  <c r="Z111" i="14"/>
  <c r="AD122" i="14"/>
  <c r="Y122" i="14"/>
  <c r="X122" i="14"/>
  <c r="X154" i="14"/>
  <c r="X159" i="14"/>
  <c r="AE159" i="14"/>
  <c r="AC159" i="14"/>
  <c r="AB159" i="14"/>
  <c r="Z159" i="14"/>
  <c r="AE161" i="14"/>
  <c r="Y171" i="14"/>
  <c r="X171" i="14"/>
  <c r="AE171" i="14"/>
  <c r="AD171" i="14"/>
  <c r="AC171" i="14"/>
  <c r="AB171" i="14"/>
  <c r="AA171" i="14"/>
  <c r="Z171" i="14"/>
  <c r="AC181" i="14"/>
  <c r="AD181" i="14"/>
  <c r="AC193" i="14"/>
  <c r="AB193" i="14"/>
  <c r="AA193" i="14"/>
  <c r="W193" i="14"/>
  <c r="AD193" i="14"/>
  <c r="V193" i="14"/>
  <c r="AD12" i="14"/>
  <c r="AC12" i="14"/>
  <c r="AB12" i="14"/>
  <c r="AA12" i="14"/>
  <c r="X12" i="14"/>
  <c r="Z12" i="14"/>
  <c r="Y12" i="14"/>
  <c r="AE12" i="14"/>
  <c r="X14" i="14"/>
  <c r="V14" i="14"/>
  <c r="AE14" i="14"/>
  <c r="W14" i="14"/>
  <c r="AD14" i="14"/>
  <c r="AC14" i="14"/>
  <c r="AB14" i="14"/>
  <c r="Z14" i="14"/>
  <c r="Y14" i="14"/>
  <c r="AC25" i="14"/>
  <c r="AB25" i="14"/>
  <c r="AA25" i="14"/>
  <c r="Z25" i="14"/>
  <c r="Y25" i="14"/>
  <c r="X25" i="14"/>
  <c r="AE25" i="14"/>
  <c r="W25" i="14"/>
  <c r="AD25" i="14"/>
  <c r="V25" i="14"/>
  <c r="AC29" i="14"/>
  <c r="AB29" i="14"/>
  <c r="AA29" i="14"/>
  <c r="Z29" i="14"/>
  <c r="Y29" i="14"/>
  <c r="X29" i="14"/>
  <c r="AE29" i="14"/>
  <c r="W29" i="14"/>
  <c r="AD29" i="14"/>
  <c r="V29" i="14"/>
  <c r="Y31" i="14"/>
  <c r="V31" i="14"/>
  <c r="AC31" i="14"/>
  <c r="AB31" i="14"/>
  <c r="AA31" i="14"/>
  <c r="AC61" i="14"/>
  <c r="AB61" i="14"/>
  <c r="AA61" i="14"/>
  <c r="Z61" i="14"/>
  <c r="X61" i="14"/>
  <c r="AE61" i="14"/>
  <c r="W61" i="14"/>
  <c r="AD61" i="14"/>
  <c r="V61" i="14"/>
  <c r="X115" i="14"/>
  <c r="AD115" i="14"/>
  <c r="V115" i="14"/>
  <c r="AC115" i="14"/>
  <c r="AB115" i="14"/>
  <c r="Z115" i="14"/>
  <c r="AE126" i="14"/>
  <c r="W126" i="14"/>
  <c r="AD126" i="14"/>
  <c r="V126" i="14"/>
  <c r="AC126" i="14"/>
  <c r="AB126" i="14"/>
  <c r="AA126" i="14"/>
  <c r="Z126" i="14"/>
  <c r="Y126" i="14"/>
  <c r="X126" i="14"/>
  <c r="AE142" i="14"/>
  <c r="AB142" i="14"/>
  <c r="AA142" i="14"/>
  <c r="Z142" i="14"/>
  <c r="Y142" i="14"/>
  <c r="Y147" i="14"/>
  <c r="X147" i="14"/>
  <c r="AE147" i="14"/>
  <c r="W147" i="14"/>
  <c r="AD147" i="14"/>
  <c r="V147" i="14"/>
  <c r="AC147" i="14"/>
  <c r="AB147" i="14"/>
  <c r="AA147" i="14"/>
  <c r="Z147" i="14"/>
  <c r="AC149" i="14"/>
  <c r="AB149" i="14"/>
  <c r="AA149" i="14"/>
  <c r="Z149" i="14"/>
  <c r="Y149" i="14"/>
  <c r="X149" i="14"/>
  <c r="AE149" i="14"/>
  <c r="W149" i="14"/>
  <c r="AD149" i="14"/>
  <c r="V149" i="14"/>
  <c r="AE174" i="14"/>
  <c r="W174" i="14"/>
  <c r="AD174" i="14"/>
  <c r="Z174" i="14"/>
  <c r="Y174" i="14"/>
  <c r="X174" i="14"/>
  <c r="AE191" i="14"/>
  <c r="W191" i="14"/>
  <c r="AD191" i="14"/>
  <c r="V191" i="14"/>
  <c r="AC191" i="14"/>
  <c r="AB191" i="14"/>
  <c r="AC65" i="14"/>
  <c r="AB65" i="14"/>
  <c r="Y65" i="14"/>
  <c r="X65" i="14"/>
  <c r="AE65" i="14"/>
  <c r="W65" i="14"/>
  <c r="AD65" i="14"/>
  <c r="V65" i="14"/>
  <c r="AE95" i="14"/>
  <c r="AB57" i="14"/>
  <c r="AA57" i="14"/>
  <c r="Z57" i="14"/>
  <c r="Y57" i="14"/>
  <c r="X57" i="14"/>
  <c r="AE57" i="14"/>
  <c r="W57" i="14"/>
  <c r="V57" i="14"/>
  <c r="Y59" i="14"/>
  <c r="X59" i="14"/>
  <c r="AE59" i="14"/>
  <c r="W59" i="14"/>
  <c r="AD59" i="14"/>
  <c r="AB59" i="14"/>
  <c r="AA59" i="14"/>
  <c r="Z59" i="14"/>
  <c r="Y87" i="14"/>
  <c r="X87" i="14"/>
  <c r="AE87" i="14"/>
  <c r="W87" i="14"/>
  <c r="AD87" i="14"/>
  <c r="V87" i="14"/>
  <c r="AC87" i="14"/>
  <c r="AB87" i="14"/>
  <c r="AA87" i="14"/>
  <c r="Z87" i="14"/>
  <c r="AC89" i="14"/>
  <c r="X89" i="14"/>
  <c r="W89" i="14"/>
  <c r="AD89" i="14"/>
  <c r="V89" i="14"/>
  <c r="AE98" i="14"/>
  <c r="V98" i="14"/>
  <c r="AC98" i="14"/>
  <c r="Z98" i="14"/>
  <c r="Y98" i="14"/>
  <c r="Y119" i="14"/>
  <c r="X119" i="14"/>
  <c r="AE119" i="14"/>
  <c r="W119" i="14"/>
  <c r="AD119" i="14"/>
  <c r="V119" i="14"/>
  <c r="AC119" i="14"/>
  <c r="AB119" i="14"/>
  <c r="AA119" i="14"/>
  <c r="Z119" i="14"/>
  <c r="Y130" i="14"/>
  <c r="Y135" i="14"/>
  <c r="X135" i="14"/>
  <c r="AE135" i="14"/>
  <c r="W135" i="14"/>
  <c r="AD135" i="14"/>
  <c r="V135" i="14"/>
  <c r="AC135" i="14"/>
  <c r="AB135" i="14"/>
  <c r="AA135" i="14"/>
  <c r="Z135" i="14"/>
  <c r="W162" i="14"/>
  <c r="AD162" i="14"/>
  <c r="V162" i="14"/>
  <c r="AC162" i="14"/>
  <c r="AB162" i="14"/>
  <c r="AA162" i="14"/>
  <c r="X162" i="14"/>
  <c r="Y167" i="14"/>
  <c r="AE167" i="14"/>
  <c r="W167" i="14"/>
  <c r="AD167" i="14"/>
  <c r="V167" i="14"/>
  <c r="AC167" i="14"/>
  <c r="AB167" i="14"/>
  <c r="AA167" i="14"/>
  <c r="AC169" i="14"/>
  <c r="AB169" i="14"/>
  <c r="AA169" i="14"/>
  <c r="Z169" i="14"/>
  <c r="Y169" i="14"/>
  <c r="X169" i="14"/>
  <c r="AE169" i="14"/>
  <c r="AD169" i="14"/>
  <c r="V169" i="14"/>
  <c r="Y179" i="14"/>
  <c r="X179" i="14"/>
  <c r="AE179" i="14"/>
  <c r="W179" i="14"/>
  <c r="AD179" i="14"/>
  <c r="AC179" i="14"/>
  <c r="AB179" i="14"/>
  <c r="AA179" i="14"/>
  <c r="Z179" i="14"/>
  <c r="AE194" i="14"/>
  <c r="W194" i="14"/>
  <c r="AD194" i="14"/>
  <c r="AB194" i="14"/>
  <c r="AA194" i="14"/>
  <c r="Z194" i="14"/>
  <c r="Y194" i="14"/>
  <c r="X194" i="14"/>
  <c r="AE7" i="14"/>
  <c r="AC7" i="14"/>
  <c r="AA7" i="14"/>
  <c r="AD10" i="14"/>
  <c r="Y23" i="14"/>
  <c r="X23" i="14"/>
  <c r="AE23" i="14"/>
  <c r="AC23" i="14"/>
  <c r="AB23" i="14"/>
  <c r="AA23" i="14"/>
  <c r="Z23" i="14"/>
  <c r="Y83" i="14"/>
  <c r="X83" i="14"/>
  <c r="AE83" i="14"/>
  <c r="AD83" i="14"/>
  <c r="V83" i="14"/>
  <c r="AC83" i="14"/>
  <c r="AB83" i="14"/>
  <c r="AA83" i="14"/>
  <c r="Z83" i="14"/>
  <c r="AC85" i="14"/>
  <c r="AA85" i="14"/>
  <c r="Y85" i="14"/>
  <c r="X85" i="14"/>
  <c r="AE85" i="14"/>
  <c r="W85" i="14"/>
  <c r="AD85" i="14"/>
  <c r="V85" i="14"/>
  <c r="AE102" i="14"/>
  <c r="W102" i="14"/>
  <c r="AD102" i="14"/>
  <c r="V102" i="14"/>
  <c r="AC102" i="14"/>
  <c r="AB102" i="14"/>
  <c r="AA102" i="14"/>
  <c r="Z102" i="14"/>
  <c r="Y102" i="14"/>
  <c r="X102" i="14"/>
  <c r="Y123" i="14"/>
  <c r="X123" i="14"/>
  <c r="AE123" i="14"/>
  <c r="W123" i="14"/>
  <c r="AD123" i="14"/>
  <c r="V123" i="14"/>
  <c r="AC123" i="14"/>
  <c r="AB123" i="14"/>
  <c r="AA123" i="14"/>
  <c r="Z123" i="14"/>
  <c r="AE150" i="14"/>
  <c r="W150" i="14"/>
  <c r="AD150" i="14"/>
  <c r="AB150" i="14"/>
  <c r="AA150" i="14"/>
  <c r="Y150" i="14"/>
  <c r="X150" i="14"/>
  <c r="Y155" i="14"/>
  <c r="X155" i="14"/>
  <c r="AA155" i="14"/>
  <c r="AB189" i="14"/>
  <c r="AA189" i="14"/>
  <c r="Z189" i="14"/>
  <c r="Y189" i="14"/>
  <c r="X189" i="14"/>
  <c r="V189" i="14"/>
  <c r="Y97" i="14"/>
  <c r="X19" i="14"/>
  <c r="AE19" i="14"/>
  <c r="W19" i="14"/>
  <c r="AD19" i="14"/>
  <c r="X49" i="14"/>
  <c r="W49" i="14"/>
  <c r="AC81" i="14"/>
  <c r="AB81" i="14"/>
  <c r="AA81" i="14"/>
  <c r="Z81" i="14"/>
  <c r="Y81" i="14"/>
  <c r="X81" i="14"/>
  <c r="AE81" i="14"/>
  <c r="W81" i="14"/>
  <c r="AD81" i="14"/>
  <c r="V81" i="14"/>
  <c r="Y127" i="14"/>
  <c r="X127" i="14"/>
  <c r="AE127" i="14"/>
  <c r="W127" i="14"/>
  <c r="AD127" i="14"/>
  <c r="V127" i="14"/>
  <c r="AC127" i="14"/>
  <c r="AB127" i="14"/>
  <c r="AA127" i="14"/>
  <c r="Z127" i="14"/>
  <c r="AE138" i="14"/>
  <c r="W138" i="14"/>
  <c r="AD138" i="14"/>
  <c r="V138" i="14"/>
  <c r="AC138" i="14"/>
  <c r="AB138" i="14"/>
  <c r="AA138" i="14"/>
  <c r="Z138" i="14"/>
  <c r="Y138" i="14"/>
  <c r="X138" i="14"/>
  <c r="AC145" i="14"/>
  <c r="AB145" i="14"/>
  <c r="AA145" i="14"/>
  <c r="Z145" i="14"/>
  <c r="Y145" i="14"/>
  <c r="X145" i="14"/>
  <c r="AE145" i="14"/>
  <c r="AD145" i="14"/>
  <c r="V145" i="14"/>
  <c r="W170" i="14"/>
  <c r="AD170" i="14"/>
  <c r="V170" i="14"/>
  <c r="AC170" i="14"/>
  <c r="AB170" i="14"/>
  <c r="AA170" i="14"/>
  <c r="X170" i="14"/>
  <c r="AC177" i="14"/>
  <c r="AB177" i="14"/>
  <c r="AA177" i="14"/>
  <c r="Z177" i="14"/>
  <c r="Y177" i="14"/>
  <c r="X177" i="14"/>
  <c r="AE177" i="14"/>
  <c r="W177" i="14"/>
  <c r="AD177" i="14"/>
  <c r="V177" i="14"/>
  <c r="AD197" i="14"/>
  <c r="V197" i="14"/>
  <c r="AB197" i="14"/>
  <c r="AE197" i="14"/>
  <c r="AC197" i="14"/>
  <c r="AA197" i="14"/>
  <c r="Z197" i="14"/>
  <c r="Y197" i="14"/>
  <c r="X197" i="14"/>
  <c r="W197" i="14"/>
  <c r="Z199" i="14"/>
  <c r="Y199" i="14"/>
  <c r="X199" i="14"/>
  <c r="AD199" i="14"/>
  <c r="V199" i="14"/>
  <c r="AC199" i="14"/>
  <c r="AB199" i="14"/>
  <c r="AE199" i="14"/>
  <c r="AA199" i="14"/>
  <c r="W199" i="14"/>
  <c r="X35" i="14"/>
  <c r="AE35" i="14"/>
  <c r="W35" i="14"/>
  <c r="AD35" i="14"/>
  <c r="V35" i="14"/>
  <c r="AC35" i="14"/>
  <c r="Z35" i="14"/>
  <c r="Y15" i="14"/>
  <c r="X15" i="14"/>
  <c r="W15" i="14"/>
  <c r="AE15" i="14"/>
  <c r="AD15" i="14"/>
  <c r="V15" i="14"/>
  <c r="AA15" i="14"/>
  <c r="AC15" i="14"/>
  <c r="AB15" i="14"/>
  <c r="Z15" i="14"/>
  <c r="AC45" i="14"/>
  <c r="Z45" i="14"/>
  <c r="Y45" i="14"/>
  <c r="X45" i="14"/>
  <c r="AE45" i="14"/>
  <c r="W45" i="14"/>
  <c r="AD45" i="14"/>
  <c r="AC77" i="14"/>
  <c r="AB77" i="14"/>
  <c r="AA77" i="14"/>
  <c r="Z77" i="14"/>
  <c r="AD77" i="14"/>
  <c r="V77" i="14"/>
  <c r="Y99" i="14"/>
  <c r="X99" i="14"/>
  <c r="AE99" i="14"/>
  <c r="W99" i="14"/>
  <c r="AD99" i="14"/>
  <c r="V99" i="14"/>
  <c r="AC99" i="14"/>
  <c r="AB99" i="14"/>
  <c r="AA99" i="14"/>
  <c r="Z99" i="14"/>
  <c r="AB131" i="14"/>
  <c r="AB133" i="14"/>
  <c r="AE133" i="14"/>
  <c r="W133" i="14"/>
  <c r="AD133" i="14"/>
  <c r="V133" i="14"/>
  <c r="AE158" i="14"/>
  <c r="W158" i="14"/>
  <c r="AD158" i="14"/>
  <c r="V158" i="14"/>
  <c r="AC158" i="14"/>
  <c r="AB158" i="14"/>
  <c r="AA158" i="14"/>
  <c r="Z158" i="14"/>
  <c r="Y158" i="14"/>
  <c r="X158" i="14"/>
  <c r="AE175" i="14"/>
  <c r="W175" i="14"/>
  <c r="AD175" i="14"/>
  <c r="V175" i="14"/>
  <c r="AA175" i="14"/>
  <c r="Z175" i="14"/>
  <c r="AE190" i="14"/>
  <c r="AD190" i="14"/>
  <c r="Y190" i="14"/>
  <c r="W8" i="14"/>
  <c r="Y71" i="14"/>
  <c r="X71" i="14"/>
  <c r="AE71" i="14"/>
  <c r="W71" i="14"/>
  <c r="AD71" i="14"/>
  <c r="V71" i="14"/>
  <c r="AA71" i="14"/>
  <c r="Z71" i="14"/>
  <c r="AC73" i="14"/>
  <c r="AB73" i="14"/>
  <c r="AA73" i="14"/>
  <c r="Z73" i="14"/>
  <c r="AE73" i="14"/>
  <c r="W73" i="14"/>
  <c r="AD73" i="14"/>
  <c r="V73" i="14"/>
  <c r="Y103" i="14"/>
  <c r="X103" i="14"/>
  <c r="AE103" i="14"/>
  <c r="W103" i="14"/>
  <c r="AD103" i="14"/>
  <c r="V103" i="14"/>
  <c r="AC103" i="14"/>
  <c r="AB103" i="14"/>
  <c r="AA103" i="14"/>
  <c r="Z103" i="14"/>
  <c r="AD114" i="14"/>
  <c r="V114" i="14"/>
  <c r="AA114" i="14"/>
  <c r="Z114" i="14"/>
  <c r="AE146" i="14"/>
  <c r="W146" i="14"/>
  <c r="AD146" i="14"/>
  <c r="V146" i="14"/>
  <c r="AC146" i="14"/>
  <c r="AB146" i="14"/>
  <c r="AA146" i="14"/>
  <c r="Z146" i="14"/>
  <c r="Y146" i="14"/>
  <c r="X146" i="14"/>
  <c r="AC151" i="14"/>
  <c r="AC153" i="14"/>
  <c r="AB153" i="14"/>
  <c r="Z153" i="14"/>
  <c r="X153" i="14"/>
  <c r="AE153" i="14"/>
  <c r="W153" i="14"/>
  <c r="AD153" i="14"/>
  <c r="V153" i="14"/>
  <c r="Y195" i="14"/>
  <c r="X195" i="14"/>
  <c r="AE195" i="14"/>
  <c r="W195" i="14"/>
  <c r="AD195" i="14"/>
  <c r="V195" i="14"/>
  <c r="AC195" i="14"/>
  <c r="AB195" i="14"/>
  <c r="AA195" i="14"/>
  <c r="Z195" i="14"/>
  <c r="Y63" i="14"/>
  <c r="X63" i="14"/>
  <c r="AE63" i="14"/>
  <c r="W63" i="14"/>
  <c r="V63" i="14"/>
  <c r="AC63" i="14"/>
  <c r="Z63" i="14"/>
  <c r="AC11" i="14"/>
  <c r="W11" i="14"/>
  <c r="V11" i="14"/>
  <c r="AC37" i="14"/>
  <c r="AB37" i="14"/>
  <c r="Z37" i="14"/>
  <c r="Y37" i="14"/>
  <c r="X37" i="14"/>
  <c r="AE37" i="14"/>
  <c r="W37" i="14"/>
  <c r="AD37" i="14"/>
  <c r="V37" i="14"/>
  <c r="Y39" i="14"/>
  <c r="X39" i="14"/>
  <c r="AE39" i="14"/>
  <c r="W39" i="14"/>
  <c r="V39" i="14"/>
  <c r="AC39" i="14"/>
  <c r="AB39" i="14"/>
  <c r="AA39" i="14"/>
  <c r="Z39" i="14"/>
  <c r="Y67" i="14"/>
  <c r="W67" i="14"/>
  <c r="AD67" i="14"/>
  <c r="AB67" i="14"/>
  <c r="AA67" i="14"/>
  <c r="Z67" i="14"/>
  <c r="AE118" i="14"/>
  <c r="W118" i="14"/>
  <c r="V118" i="14"/>
  <c r="AC118" i="14"/>
  <c r="AB118" i="14"/>
  <c r="AA118" i="14"/>
  <c r="Y118" i="14"/>
  <c r="X118" i="14"/>
  <c r="W134" i="14"/>
  <c r="W139" i="14"/>
  <c r="AD139" i="14"/>
  <c r="V139" i="14"/>
  <c r="AC139" i="14"/>
  <c r="AB139" i="14"/>
  <c r="Z139" i="14"/>
  <c r="AC141" i="14"/>
  <c r="AA141" i="14"/>
  <c r="Z141" i="14"/>
  <c r="Y141" i="14"/>
  <c r="X141" i="14"/>
  <c r="AE141" i="14"/>
  <c r="W141" i="14"/>
  <c r="AD141" i="14"/>
  <c r="AE166" i="14"/>
  <c r="W166" i="14"/>
  <c r="AD166" i="14"/>
  <c r="AB166" i="14"/>
  <c r="AA166" i="14"/>
  <c r="Z166" i="14"/>
  <c r="AC173" i="14"/>
  <c r="Z173" i="14"/>
  <c r="Y173" i="14"/>
  <c r="X173" i="14"/>
  <c r="AE173" i="14"/>
  <c r="W173" i="14"/>
  <c r="AC13" i="14"/>
  <c r="X5" i="14"/>
  <c r="X18" i="14"/>
  <c r="X22" i="14"/>
  <c r="AB24" i="14"/>
  <c r="X26" i="14"/>
  <c r="X30" i="14"/>
  <c r="AB32" i="14"/>
  <c r="X34" i="14"/>
  <c r="X38" i="14"/>
  <c r="AB40" i="14"/>
  <c r="X42" i="14"/>
  <c r="AB44" i="14"/>
  <c r="X46" i="14"/>
  <c r="AB52" i="14"/>
  <c r="X54" i="14"/>
  <c r="X58" i="14"/>
  <c r="AB60" i="14"/>
  <c r="X62" i="14"/>
  <c r="AB64" i="14"/>
  <c r="AB68" i="14"/>
  <c r="X70" i="14"/>
  <c r="AB72" i="14"/>
  <c r="AB76" i="14"/>
  <c r="X82" i="14"/>
  <c r="X90" i="14"/>
  <c r="AB96" i="14"/>
  <c r="AB100" i="14"/>
  <c r="V101" i="14"/>
  <c r="AD101" i="14"/>
  <c r="AB108" i="14"/>
  <c r="V109" i="14"/>
  <c r="AD109" i="14"/>
  <c r="AB112" i="14"/>
  <c r="V113" i="14"/>
  <c r="AD113" i="14"/>
  <c r="AB116" i="14"/>
  <c r="V117" i="14"/>
  <c r="AD117" i="14"/>
  <c r="AB120" i="14"/>
  <c r="V121" i="14"/>
  <c r="AD121" i="14"/>
  <c r="V125" i="14"/>
  <c r="AD125" i="14"/>
  <c r="AB132" i="14"/>
  <c r="AB136" i="14"/>
  <c r="AB156" i="14"/>
  <c r="AB160" i="14"/>
  <c r="AB164" i="14"/>
  <c r="AB168" i="14"/>
  <c r="AB172" i="14"/>
  <c r="AB176" i="14"/>
  <c r="AB184" i="14"/>
  <c r="AB188" i="14"/>
  <c r="AB196" i="14"/>
  <c r="S205" i="14"/>
  <c r="AD225" i="14"/>
  <c r="V225" i="14"/>
  <c r="AC225" i="14"/>
  <c r="AB225" i="14"/>
  <c r="AE227" i="14"/>
  <c r="AD227" i="14"/>
  <c r="AE289" i="14"/>
  <c r="W289" i="14"/>
  <c r="AD289" i="14"/>
  <c r="V289" i="14"/>
  <c r="AA289" i="14"/>
  <c r="Z289" i="14"/>
  <c r="Y289" i="14"/>
  <c r="X289" i="14"/>
  <c r="AA295" i="14"/>
  <c r="Z295" i="14"/>
  <c r="X295" i="14"/>
  <c r="AD295" i="14"/>
  <c r="V295" i="14"/>
  <c r="AC295" i="14"/>
  <c r="AD321" i="14"/>
  <c r="W327" i="14"/>
  <c r="AE353" i="14"/>
  <c r="V353" i="14"/>
  <c r="AC353" i="14"/>
  <c r="AB353" i="14"/>
  <c r="AA353" i="14"/>
  <c r="Z353" i="14"/>
  <c r="Y353" i="14"/>
  <c r="Z359" i="14"/>
  <c r="Y359" i="14"/>
  <c r="X359" i="14"/>
  <c r="AD359" i="14"/>
  <c r="AB359" i="14"/>
  <c r="AE385" i="14"/>
  <c r="W385" i="14"/>
  <c r="AD385" i="14"/>
  <c r="V385" i="14"/>
  <c r="AA385" i="14"/>
  <c r="Z385" i="14"/>
  <c r="Y385" i="14"/>
  <c r="X385" i="14"/>
  <c r="AC16" i="14"/>
  <c r="AC24" i="14"/>
  <c r="AC32" i="14"/>
  <c r="AC44" i="14"/>
  <c r="AC52" i="14"/>
  <c r="AC60" i="14"/>
  <c r="AC64" i="14"/>
  <c r="AC68" i="14"/>
  <c r="AC72" i="14"/>
  <c r="AC76" i="14"/>
  <c r="AC96" i="14"/>
  <c r="AC100" i="14"/>
  <c r="AC108" i="14"/>
  <c r="AC112" i="14"/>
  <c r="AC116" i="14"/>
  <c r="AC120" i="14"/>
  <c r="AC136" i="14"/>
  <c r="AC156" i="14"/>
  <c r="AC160" i="14"/>
  <c r="AC164" i="14"/>
  <c r="AC168" i="14"/>
  <c r="AC172" i="14"/>
  <c r="AC176" i="14"/>
  <c r="AC184" i="14"/>
  <c r="AC188" i="14"/>
  <c r="AE221" i="14"/>
  <c r="W221" i="14"/>
  <c r="AD221" i="14"/>
  <c r="V221" i="14"/>
  <c r="AC221" i="14"/>
  <c r="AB221" i="14"/>
  <c r="AA221" i="14"/>
  <c r="Z221" i="14"/>
  <c r="Y221" i="14"/>
  <c r="X221" i="14"/>
  <c r="AA223" i="14"/>
  <c r="Z223" i="14"/>
  <c r="Y223" i="14"/>
  <c r="X223" i="14"/>
  <c r="AD223" i="14"/>
  <c r="V223" i="14"/>
  <c r="AC223" i="14"/>
  <c r="AB223" i="14"/>
  <c r="AC268" i="14"/>
  <c r="AB268" i="14"/>
  <c r="AA268" i="14"/>
  <c r="Z268" i="14"/>
  <c r="Y268" i="14"/>
  <c r="X268" i="14"/>
  <c r="AE268" i="14"/>
  <c r="W268" i="14"/>
  <c r="AD268" i="14"/>
  <c r="V268" i="14"/>
  <c r="AE293" i="14"/>
  <c r="W293" i="14"/>
  <c r="AD293" i="14"/>
  <c r="V293" i="14"/>
  <c r="AC293" i="14"/>
  <c r="AB293" i="14"/>
  <c r="AA293" i="14"/>
  <c r="Z293" i="14"/>
  <c r="Y293" i="14"/>
  <c r="X293" i="14"/>
  <c r="AA299" i="14"/>
  <c r="Z299" i="14"/>
  <c r="Y299" i="14"/>
  <c r="X299" i="14"/>
  <c r="AE299" i="14"/>
  <c r="W299" i="14"/>
  <c r="AC299" i="14"/>
  <c r="AB299" i="14"/>
  <c r="AE325" i="14"/>
  <c r="W325" i="14"/>
  <c r="AD325" i="14"/>
  <c r="V325" i="14"/>
  <c r="AA325" i="14"/>
  <c r="Z325" i="14"/>
  <c r="Y325" i="14"/>
  <c r="X325" i="14"/>
  <c r="AE357" i="14"/>
  <c r="W357" i="14"/>
  <c r="AD357" i="14"/>
  <c r="V357" i="14"/>
  <c r="AC357" i="14"/>
  <c r="AB357" i="14"/>
  <c r="AA357" i="14"/>
  <c r="Z357" i="14"/>
  <c r="Y357" i="14"/>
  <c r="X357" i="14"/>
  <c r="Y363" i="14"/>
  <c r="X363" i="14"/>
  <c r="AE363" i="14"/>
  <c r="W363" i="14"/>
  <c r="AD363" i="14"/>
  <c r="V363" i="14"/>
  <c r="AC400" i="14"/>
  <c r="AB400" i="14"/>
  <c r="AA400" i="14"/>
  <c r="Z400" i="14"/>
  <c r="Y400" i="14"/>
  <c r="X400" i="14"/>
  <c r="AE400" i="14"/>
  <c r="W400" i="14"/>
  <c r="AD400" i="14"/>
  <c r="V400" i="14"/>
  <c r="AB405" i="14"/>
  <c r="W405" i="14"/>
  <c r="AE405" i="14"/>
  <c r="V405" i="14"/>
  <c r="AD405" i="14"/>
  <c r="AC405" i="14"/>
  <c r="AA405" i="14"/>
  <c r="Z405" i="14"/>
  <c r="Y405" i="14"/>
  <c r="X405" i="14"/>
  <c r="AA423" i="14"/>
  <c r="AC423" i="14"/>
  <c r="AB423" i="14"/>
  <c r="Z423" i="14"/>
  <c r="Y423" i="14"/>
  <c r="W423" i="14"/>
  <c r="AD423" i="14"/>
  <c r="AA435" i="14"/>
  <c r="AD16" i="14"/>
  <c r="Z18" i="14"/>
  <c r="Z22" i="14"/>
  <c r="Z26" i="14"/>
  <c r="Z30" i="14"/>
  <c r="V32" i="14"/>
  <c r="AD32" i="14"/>
  <c r="Z34" i="14"/>
  <c r="Z38" i="14"/>
  <c r="V40" i="14"/>
  <c r="Z42" i="14"/>
  <c r="V44" i="14"/>
  <c r="AD44" i="14"/>
  <c r="Z46" i="14"/>
  <c r="V52" i="14"/>
  <c r="AD52" i="14"/>
  <c r="Z54" i="14"/>
  <c r="Z58" i="14"/>
  <c r="V60" i="14"/>
  <c r="AD60" i="14"/>
  <c r="Z62" i="14"/>
  <c r="V64" i="14"/>
  <c r="AD64" i="14"/>
  <c r="Z66" i="14"/>
  <c r="V68" i="14"/>
  <c r="AD68" i="14"/>
  <c r="Z70" i="14"/>
  <c r="V72" i="14"/>
  <c r="AD72" i="14"/>
  <c r="V76" i="14"/>
  <c r="AD76" i="14"/>
  <c r="V80" i="14"/>
  <c r="AD80" i="14"/>
  <c r="Z82" i="14"/>
  <c r="V96" i="14"/>
  <c r="AD96" i="14"/>
  <c r="V100" i="14"/>
  <c r="AD100" i="14"/>
  <c r="V108" i="14"/>
  <c r="AD108" i="14"/>
  <c r="V112" i="14"/>
  <c r="AD112" i="14"/>
  <c r="V116" i="14"/>
  <c r="AD116" i="14"/>
  <c r="V120" i="14"/>
  <c r="AD120" i="14"/>
  <c r="V132" i="14"/>
  <c r="AD132" i="14"/>
  <c r="V136" i="14"/>
  <c r="AD136" i="14"/>
  <c r="V156" i="14"/>
  <c r="AD156" i="14"/>
  <c r="V160" i="14"/>
  <c r="AD160" i="14"/>
  <c r="V164" i="14"/>
  <c r="AD164" i="14"/>
  <c r="V168" i="14"/>
  <c r="AD168" i="14"/>
  <c r="V172" i="14"/>
  <c r="AD172" i="14"/>
  <c r="V176" i="14"/>
  <c r="AD176" i="14"/>
  <c r="V184" i="14"/>
  <c r="AD184" i="14"/>
  <c r="V188" i="14"/>
  <c r="AD188" i="14"/>
  <c r="V196" i="14"/>
  <c r="AD196" i="14"/>
  <c r="AA207" i="14"/>
  <c r="Z207" i="14"/>
  <c r="Y207" i="14"/>
  <c r="X207" i="14"/>
  <c r="AD207" i="14"/>
  <c r="V207" i="14"/>
  <c r="AE217" i="14"/>
  <c r="W217" i="14"/>
  <c r="AD217" i="14"/>
  <c r="V217" i="14"/>
  <c r="AC217" i="14"/>
  <c r="AB217" i="14"/>
  <c r="AA217" i="14"/>
  <c r="Z217" i="14"/>
  <c r="Y217" i="14"/>
  <c r="X217" i="14"/>
  <c r="AA219" i="14"/>
  <c r="Z219" i="14"/>
  <c r="Y219" i="14"/>
  <c r="X219" i="14"/>
  <c r="AC219" i="14"/>
  <c r="AB219" i="14"/>
  <c r="AE249" i="14"/>
  <c r="W249" i="14"/>
  <c r="AD249" i="14"/>
  <c r="V249" i="14"/>
  <c r="AC249" i="14"/>
  <c r="AB249" i="14"/>
  <c r="AA249" i="14"/>
  <c r="Z249" i="14"/>
  <c r="Y249" i="14"/>
  <c r="X249" i="14"/>
  <c r="AC256" i="14"/>
  <c r="AA256" i="14"/>
  <c r="Z256" i="14"/>
  <c r="Y256" i="14"/>
  <c r="X256" i="14"/>
  <c r="AE256" i="14"/>
  <c r="W256" i="14"/>
  <c r="AD256" i="14"/>
  <c r="AA271" i="14"/>
  <c r="Z271" i="14"/>
  <c r="Y271" i="14"/>
  <c r="X271" i="14"/>
  <c r="AE271" i="14"/>
  <c r="W271" i="14"/>
  <c r="AC271" i="14"/>
  <c r="AB271" i="14"/>
  <c r="AA303" i="14"/>
  <c r="W329" i="14"/>
  <c r="V329" i="14"/>
  <c r="X329" i="14"/>
  <c r="AE361" i="14"/>
  <c r="W361" i="14"/>
  <c r="AD361" i="14"/>
  <c r="V361" i="14"/>
  <c r="AC361" i="14"/>
  <c r="AB361" i="14"/>
  <c r="AA361" i="14"/>
  <c r="Z361" i="14"/>
  <c r="Y361" i="14"/>
  <c r="X361" i="14"/>
  <c r="AA367" i="14"/>
  <c r="Z367" i="14"/>
  <c r="Y367" i="14"/>
  <c r="X367" i="14"/>
  <c r="AE367" i="14"/>
  <c r="W367" i="14"/>
  <c r="AD367" i="14"/>
  <c r="V367" i="14"/>
  <c r="AC367" i="14"/>
  <c r="AB367" i="14"/>
  <c r="AA383" i="14"/>
  <c r="Z383" i="14"/>
  <c r="Y383" i="14"/>
  <c r="X383" i="14"/>
  <c r="AE383" i="14"/>
  <c r="W383" i="14"/>
  <c r="AD383" i="14"/>
  <c r="V383" i="14"/>
  <c r="AC383" i="14"/>
  <c r="AB383" i="14"/>
  <c r="AB393" i="14"/>
  <c r="Z393" i="14"/>
  <c r="AA5" i="14"/>
  <c r="W16" i="14"/>
  <c r="AA18" i="14"/>
  <c r="AA22" i="14"/>
  <c r="AE24" i="14"/>
  <c r="AA26" i="14"/>
  <c r="AA30" i="14"/>
  <c r="W32" i="14"/>
  <c r="AE32" i="14"/>
  <c r="AA34" i="14"/>
  <c r="AA38" i="14"/>
  <c r="W40" i="14"/>
  <c r="AE40" i="14"/>
  <c r="AA42" i="14"/>
  <c r="W44" i="14"/>
  <c r="AE44" i="14"/>
  <c r="AA46" i="14"/>
  <c r="W52" i="14"/>
  <c r="AE52" i="14"/>
  <c r="AA54" i="14"/>
  <c r="AA58" i="14"/>
  <c r="W60" i="14"/>
  <c r="AE60" i="14"/>
  <c r="AA62" i="14"/>
  <c r="W64" i="14"/>
  <c r="AE64" i="14"/>
  <c r="AA66" i="14"/>
  <c r="W68" i="14"/>
  <c r="AE68" i="14"/>
  <c r="AA70" i="14"/>
  <c r="W72" i="14"/>
  <c r="W76" i="14"/>
  <c r="AE76" i="14"/>
  <c r="W80" i="14"/>
  <c r="AE80" i="14"/>
  <c r="AA82" i="14"/>
  <c r="AA86" i="14"/>
  <c r="AA90" i="14"/>
  <c r="W96" i="14"/>
  <c r="AE96" i="14"/>
  <c r="W100" i="14"/>
  <c r="AE100" i="14"/>
  <c r="Y101" i="14"/>
  <c r="Y105" i="14"/>
  <c r="W108" i="14"/>
  <c r="AE108" i="14"/>
  <c r="Y109" i="14"/>
  <c r="W112" i="14"/>
  <c r="AE112" i="14"/>
  <c r="Y113" i="14"/>
  <c r="W116" i="14"/>
  <c r="AE116" i="14"/>
  <c r="Y117" i="14"/>
  <c r="W120" i="14"/>
  <c r="AE120" i="14"/>
  <c r="Y121" i="14"/>
  <c r="Y125" i="14"/>
  <c r="W132" i="14"/>
  <c r="AE132" i="14"/>
  <c r="W136" i="14"/>
  <c r="AE136" i="14"/>
  <c r="W156" i="14"/>
  <c r="AE156" i="14"/>
  <c r="AE160" i="14"/>
  <c r="W164" i="14"/>
  <c r="AE164" i="14"/>
  <c r="W168" i="14"/>
  <c r="AE168" i="14"/>
  <c r="W172" i="14"/>
  <c r="AE172" i="14"/>
  <c r="W176" i="14"/>
  <c r="AE176" i="14"/>
  <c r="W184" i="14"/>
  <c r="AE184" i="14"/>
  <c r="W188" i="14"/>
  <c r="AE188" i="14"/>
  <c r="W196" i="14"/>
  <c r="AE196" i="14"/>
  <c r="AE209" i="14"/>
  <c r="W209" i="14"/>
  <c r="AD209" i="14"/>
  <c r="V209" i="14"/>
  <c r="AC209" i="14"/>
  <c r="AB209" i="14"/>
  <c r="Z209" i="14"/>
  <c r="Y209" i="14"/>
  <c r="X209" i="14"/>
  <c r="AE213" i="14"/>
  <c r="W213" i="14"/>
  <c r="AD213" i="14"/>
  <c r="V213" i="14"/>
  <c r="AC213" i="14"/>
  <c r="AB213" i="14"/>
  <c r="AA213" i="14"/>
  <c r="Z213" i="14"/>
  <c r="Y213" i="14"/>
  <c r="X213" i="14"/>
  <c r="AA247" i="14"/>
  <c r="Z247" i="14"/>
  <c r="Y247" i="14"/>
  <c r="AE247" i="14"/>
  <c r="W247" i="14"/>
  <c r="AD247" i="14"/>
  <c r="V247" i="14"/>
  <c r="AC247" i="14"/>
  <c r="AB247" i="14"/>
  <c r="AE301" i="14"/>
  <c r="W301" i="14"/>
  <c r="AD301" i="14"/>
  <c r="V301" i="14"/>
  <c r="AC301" i="14"/>
  <c r="AB301" i="14"/>
  <c r="AA301" i="14"/>
  <c r="Z301" i="14"/>
  <c r="Y301" i="14"/>
  <c r="X301" i="14"/>
  <c r="AA307" i="14"/>
  <c r="X307" i="14"/>
  <c r="AE307" i="14"/>
  <c r="W307" i="14"/>
  <c r="AD307" i="14"/>
  <c r="V307" i="14"/>
  <c r="AC307" i="14"/>
  <c r="AD365" i="14"/>
  <c r="V365" i="14"/>
  <c r="AC365" i="14"/>
  <c r="AB365" i="14"/>
  <c r="AA365" i="14"/>
  <c r="Z365" i="14"/>
  <c r="AA371" i="14"/>
  <c r="Z371" i="14"/>
  <c r="Y371" i="14"/>
  <c r="X371" i="14"/>
  <c r="AE371" i="14"/>
  <c r="W371" i="14"/>
  <c r="AD371" i="14"/>
  <c r="V371" i="14"/>
  <c r="AC371" i="14"/>
  <c r="AB371" i="14"/>
  <c r="AE381" i="14"/>
  <c r="W381" i="14"/>
  <c r="AD381" i="14"/>
  <c r="V381" i="14"/>
  <c r="AC381" i="14"/>
  <c r="AB381" i="14"/>
  <c r="AA381" i="14"/>
  <c r="Z381" i="14"/>
  <c r="Y381" i="14"/>
  <c r="X381" i="14"/>
  <c r="AA403" i="14"/>
  <c r="Z403" i="14"/>
  <c r="Y403" i="14"/>
  <c r="X403" i="14"/>
  <c r="AE403" i="14"/>
  <c r="V403" i="14"/>
  <c r="AC403" i="14"/>
  <c r="AB403" i="14"/>
  <c r="Z5" i="14"/>
  <c r="AB5" i="14"/>
  <c r="AB18" i="14"/>
  <c r="AB22" i="14"/>
  <c r="X24" i="14"/>
  <c r="AB26" i="14"/>
  <c r="AB30" i="14"/>
  <c r="X32" i="14"/>
  <c r="AB34" i="14"/>
  <c r="AB38" i="14"/>
  <c r="X40" i="14"/>
  <c r="AB42" i="14"/>
  <c r="X44" i="14"/>
  <c r="AB46" i="14"/>
  <c r="AB50" i="14"/>
  <c r="X52" i="14"/>
  <c r="AB54" i="14"/>
  <c r="AB58" i="14"/>
  <c r="X60" i="14"/>
  <c r="AB62" i="14"/>
  <c r="X64" i="14"/>
  <c r="AB66" i="14"/>
  <c r="X68" i="14"/>
  <c r="AB70" i="14"/>
  <c r="X76" i="14"/>
  <c r="AB78" i="14"/>
  <c r="X80" i="14"/>
  <c r="AB82" i="14"/>
  <c r="AB86" i="14"/>
  <c r="AB90" i="14"/>
  <c r="X96" i="14"/>
  <c r="X100" i="14"/>
  <c r="Z101" i="14"/>
  <c r="Z105" i="14"/>
  <c r="X108" i="14"/>
  <c r="Z109" i="14"/>
  <c r="X112" i="14"/>
  <c r="Z113" i="14"/>
  <c r="X116" i="14"/>
  <c r="Z117" i="14"/>
  <c r="X120" i="14"/>
  <c r="Z121" i="14"/>
  <c r="Z125" i="14"/>
  <c r="X132" i="14"/>
  <c r="X136" i="14"/>
  <c r="X156" i="14"/>
  <c r="X160" i="14"/>
  <c r="X164" i="14"/>
  <c r="X168" i="14"/>
  <c r="X172" i="14"/>
  <c r="X176" i="14"/>
  <c r="X184" i="14"/>
  <c r="X188" i="14"/>
  <c r="X196" i="14"/>
  <c r="Y202" i="14"/>
  <c r="AE202" i="14"/>
  <c r="W202" i="14"/>
  <c r="AD202" i="14"/>
  <c r="V202" i="14"/>
  <c r="AB202" i="14"/>
  <c r="AA202" i="14"/>
  <c r="Z202" i="14"/>
  <c r="AA211" i="14"/>
  <c r="Z211" i="14"/>
  <c r="X211" i="14"/>
  <c r="AE211" i="14"/>
  <c r="W211" i="14"/>
  <c r="AD211" i="14"/>
  <c r="AB211" i="14"/>
  <c r="AE245" i="14"/>
  <c r="W245" i="14"/>
  <c r="AD245" i="14"/>
  <c r="V245" i="14"/>
  <c r="AC245" i="14"/>
  <c r="AB245" i="14"/>
  <c r="AA245" i="14"/>
  <c r="Z245" i="14"/>
  <c r="Y245" i="14"/>
  <c r="X245" i="14"/>
  <c r="Z259" i="14"/>
  <c r="AB259" i="14"/>
  <c r="AE273" i="14"/>
  <c r="W273" i="14"/>
  <c r="V273" i="14"/>
  <c r="AC273" i="14"/>
  <c r="AB273" i="14"/>
  <c r="AA273" i="14"/>
  <c r="Z273" i="14"/>
  <c r="Y273" i="14"/>
  <c r="X273" i="14"/>
  <c r="AE305" i="14"/>
  <c r="W305" i="14"/>
  <c r="AD305" i="14"/>
  <c r="V305" i="14"/>
  <c r="AC305" i="14"/>
  <c r="Z305" i="14"/>
  <c r="Y305" i="14"/>
  <c r="X305" i="14"/>
  <c r="AA343" i="14"/>
  <c r="Z343" i="14"/>
  <c r="Y343" i="14"/>
  <c r="X343" i="14"/>
  <c r="AE343" i="14"/>
  <c r="W343" i="14"/>
  <c r="AD343" i="14"/>
  <c r="V343" i="14"/>
  <c r="AC343" i="14"/>
  <c r="AB343" i="14"/>
  <c r="AA391" i="14"/>
  <c r="Z391" i="14"/>
  <c r="Y391" i="14"/>
  <c r="X391" i="14"/>
  <c r="AE391" i="14"/>
  <c r="W391" i="14"/>
  <c r="AD391" i="14"/>
  <c r="V391" i="14"/>
  <c r="AC391" i="14"/>
  <c r="AB391" i="14"/>
  <c r="AC396" i="14"/>
  <c r="AB396" i="14"/>
  <c r="AA396" i="14"/>
  <c r="Z396" i="14"/>
  <c r="AE396" i="14"/>
  <c r="W396" i="14"/>
  <c r="AE401" i="14"/>
  <c r="W401" i="14"/>
  <c r="AC401" i="14"/>
  <c r="AB401" i="14"/>
  <c r="AA401" i="14"/>
  <c r="Z401" i="14"/>
  <c r="Y401" i="14"/>
  <c r="X401" i="14"/>
  <c r="AD406" i="14"/>
  <c r="V406" i="14"/>
  <c r="Y406" i="14"/>
  <c r="AB406" i="14"/>
  <c r="AA406" i="14"/>
  <c r="Z406" i="14"/>
  <c r="X406" i="14"/>
  <c r="W406" i="14"/>
  <c r="AE406" i="14"/>
  <c r="AC406" i="14"/>
  <c r="Y16" i="14"/>
  <c r="AC18" i="14"/>
  <c r="AC22" i="14"/>
  <c r="Y24" i="14"/>
  <c r="AC26" i="14"/>
  <c r="AC30" i="14"/>
  <c r="Y32" i="14"/>
  <c r="AC34" i="14"/>
  <c r="AC38" i="14"/>
  <c r="Y40" i="14"/>
  <c r="AC42" i="14"/>
  <c r="Y44" i="14"/>
  <c r="Y52" i="14"/>
  <c r="AC54" i="14"/>
  <c r="AC58" i="14"/>
  <c r="Y60" i="14"/>
  <c r="AC62" i="14"/>
  <c r="Y64" i="14"/>
  <c r="AC66" i="14"/>
  <c r="Y68" i="14"/>
  <c r="Y72" i="14"/>
  <c r="Y76" i="14"/>
  <c r="Y80" i="14"/>
  <c r="AC82" i="14"/>
  <c r="AC86" i="14"/>
  <c r="AC90" i="14"/>
  <c r="Y96" i="14"/>
  <c r="Y100" i="14"/>
  <c r="AA101" i="14"/>
  <c r="AA105" i="14"/>
  <c r="Y108" i="14"/>
  <c r="AA109" i="14"/>
  <c r="Y112" i="14"/>
  <c r="AA113" i="14"/>
  <c r="Y116" i="14"/>
  <c r="AA117" i="14"/>
  <c r="Y120" i="14"/>
  <c r="AA121" i="14"/>
  <c r="AA125" i="14"/>
  <c r="Y132" i="14"/>
  <c r="Y136" i="14"/>
  <c r="Y156" i="14"/>
  <c r="Y160" i="14"/>
  <c r="Y164" i="14"/>
  <c r="Y168" i="14"/>
  <c r="Y172" i="14"/>
  <c r="Y176" i="14"/>
  <c r="Y184" i="14"/>
  <c r="Y188" i="14"/>
  <c r="Y196" i="14"/>
  <c r="AC252" i="14"/>
  <c r="AB252" i="14"/>
  <c r="AA252" i="14"/>
  <c r="Z252" i="14"/>
  <c r="Y252" i="14"/>
  <c r="X252" i="14"/>
  <c r="AD252" i="14"/>
  <c r="V252" i="14"/>
  <c r="AE261" i="14"/>
  <c r="W261" i="14"/>
  <c r="AD261" i="14"/>
  <c r="V261" i="14"/>
  <c r="AC261" i="14"/>
  <c r="AB261" i="14"/>
  <c r="AA261" i="14"/>
  <c r="Z261" i="14"/>
  <c r="Y261" i="14"/>
  <c r="X261" i="14"/>
  <c r="AA263" i="14"/>
  <c r="Z263" i="14"/>
  <c r="Y263" i="14"/>
  <c r="X263" i="14"/>
  <c r="AE263" i="14"/>
  <c r="W263" i="14"/>
  <c r="AD263" i="14"/>
  <c r="V263" i="14"/>
  <c r="AC263" i="14"/>
  <c r="AB263" i="14"/>
  <c r="AA275" i="14"/>
  <c r="Z275" i="14"/>
  <c r="Y275" i="14"/>
  <c r="X275" i="14"/>
  <c r="AE275" i="14"/>
  <c r="W275" i="14"/>
  <c r="AD275" i="14"/>
  <c r="V275" i="14"/>
  <c r="AC275" i="14"/>
  <c r="AB275" i="14"/>
  <c r="AE277" i="14"/>
  <c r="W277" i="14"/>
  <c r="AD277" i="14"/>
  <c r="V277" i="14"/>
  <c r="AC277" i="14"/>
  <c r="AB277" i="14"/>
  <c r="AA277" i="14"/>
  <c r="Z277" i="14"/>
  <c r="Y277" i="14"/>
  <c r="X277" i="14"/>
  <c r="AA279" i="14"/>
  <c r="Z279" i="14"/>
  <c r="Y279" i="14"/>
  <c r="X279" i="14"/>
  <c r="AE279" i="14"/>
  <c r="W279" i="14"/>
  <c r="AD279" i="14"/>
  <c r="V279" i="14"/>
  <c r="AC279" i="14"/>
  <c r="AB279" i="14"/>
  <c r="AE309" i="14"/>
  <c r="W309" i="14"/>
  <c r="AD309" i="14"/>
  <c r="V309" i="14"/>
  <c r="AC309" i="14"/>
  <c r="AB309" i="14"/>
  <c r="AA309" i="14"/>
  <c r="Z309" i="14"/>
  <c r="Y309" i="14"/>
  <c r="X309" i="14"/>
  <c r="AA315" i="14"/>
  <c r="Z315" i="14"/>
  <c r="Y315" i="14"/>
  <c r="X315" i="14"/>
  <c r="AE315" i="14"/>
  <c r="W315" i="14"/>
  <c r="AD315" i="14"/>
  <c r="V315" i="14"/>
  <c r="AC315" i="14"/>
  <c r="AB315" i="14"/>
  <c r="V341" i="14"/>
  <c r="Z347" i="14"/>
  <c r="AB347" i="14"/>
  <c r="AE373" i="14"/>
  <c r="W373" i="14"/>
  <c r="AD373" i="14"/>
  <c r="V373" i="14"/>
  <c r="AB373" i="14"/>
  <c r="Z373" i="14"/>
  <c r="Y373" i="14"/>
  <c r="X373" i="14"/>
  <c r="W379" i="14"/>
  <c r="AC384" i="14"/>
  <c r="AB384" i="14"/>
  <c r="AA384" i="14"/>
  <c r="Z384" i="14"/>
  <c r="Y384" i="14"/>
  <c r="X384" i="14"/>
  <c r="AE384" i="14"/>
  <c r="W384" i="14"/>
  <c r="AD384" i="14"/>
  <c r="V384" i="14"/>
  <c r="W389" i="14"/>
  <c r="Z389" i="14"/>
  <c r="X389" i="14"/>
  <c r="V5" i="14"/>
  <c r="AD5" i="14"/>
  <c r="V18" i="14"/>
  <c r="AD18" i="14"/>
  <c r="V22" i="14"/>
  <c r="AD22" i="14"/>
  <c r="Z24" i="14"/>
  <c r="V26" i="14"/>
  <c r="AD26" i="14"/>
  <c r="V30" i="14"/>
  <c r="AD30" i="14"/>
  <c r="Z32" i="14"/>
  <c r="V34" i="14"/>
  <c r="AD34" i="14"/>
  <c r="V38" i="14"/>
  <c r="AD38" i="14"/>
  <c r="Z40" i="14"/>
  <c r="V42" i="14"/>
  <c r="AD42" i="14"/>
  <c r="Z44" i="14"/>
  <c r="V46" i="14"/>
  <c r="AD46" i="14"/>
  <c r="V50" i="14"/>
  <c r="AD50" i="14"/>
  <c r="Z52" i="14"/>
  <c r="V54" i="14"/>
  <c r="AD54" i="14"/>
  <c r="V58" i="14"/>
  <c r="AD58" i="14"/>
  <c r="Z60" i="14"/>
  <c r="V62" i="14"/>
  <c r="AD62" i="14"/>
  <c r="Z64" i="14"/>
  <c r="V66" i="14"/>
  <c r="Z68" i="14"/>
  <c r="V70" i="14"/>
  <c r="AD70" i="14"/>
  <c r="Z72" i="14"/>
  <c r="Z76" i="14"/>
  <c r="Z80" i="14"/>
  <c r="V82" i="14"/>
  <c r="AD82" i="14"/>
  <c r="AD86" i="14"/>
  <c r="V90" i="14"/>
  <c r="AD90" i="14"/>
  <c r="Z96" i="14"/>
  <c r="Z100" i="14"/>
  <c r="AB101" i="14"/>
  <c r="AB105" i="14"/>
  <c r="Z108" i="14"/>
  <c r="AB109" i="14"/>
  <c r="Z112" i="14"/>
  <c r="AB113" i="14"/>
  <c r="Z116" i="14"/>
  <c r="AB117" i="14"/>
  <c r="Z120" i="14"/>
  <c r="AB121" i="14"/>
  <c r="AB125" i="14"/>
  <c r="Z132" i="14"/>
  <c r="Z136" i="14"/>
  <c r="Z156" i="14"/>
  <c r="Z160" i="14"/>
  <c r="Z164" i="14"/>
  <c r="Z168" i="14"/>
  <c r="Z172" i="14"/>
  <c r="Z176" i="14"/>
  <c r="Z184" i="14"/>
  <c r="Z188" i="14"/>
  <c r="Z196" i="14"/>
  <c r="AA209" i="14"/>
  <c r="AE233" i="14"/>
  <c r="W233" i="14"/>
  <c r="AD233" i="14"/>
  <c r="V233" i="14"/>
  <c r="AC233" i="14"/>
  <c r="AB233" i="14"/>
  <c r="AA233" i="14"/>
  <c r="Z233" i="14"/>
  <c r="Y233" i="14"/>
  <c r="X233" i="14"/>
  <c r="AA235" i="14"/>
  <c r="Z235" i="14"/>
  <c r="Y235" i="14"/>
  <c r="X235" i="14"/>
  <c r="AE235" i="14"/>
  <c r="W235" i="14"/>
  <c r="AD235" i="14"/>
  <c r="V235" i="14"/>
  <c r="AC235" i="14"/>
  <c r="AB235" i="14"/>
  <c r="AE265" i="14"/>
  <c r="W265" i="14"/>
  <c r="AD265" i="14"/>
  <c r="V265" i="14"/>
  <c r="AC265" i="14"/>
  <c r="AB265" i="14"/>
  <c r="AA265" i="14"/>
  <c r="Z265" i="14"/>
  <c r="Y265" i="14"/>
  <c r="X265" i="14"/>
  <c r="AA267" i="14"/>
  <c r="Z267" i="14"/>
  <c r="Y267" i="14"/>
  <c r="X267" i="14"/>
  <c r="AE267" i="14"/>
  <c r="W267" i="14"/>
  <c r="AD267" i="14"/>
  <c r="V267" i="14"/>
  <c r="AC267" i="14"/>
  <c r="AB267" i="14"/>
  <c r="AE281" i="14"/>
  <c r="W281" i="14"/>
  <c r="AD281" i="14"/>
  <c r="V281" i="14"/>
  <c r="AC281" i="14"/>
  <c r="AB281" i="14"/>
  <c r="AA281" i="14"/>
  <c r="Z281" i="14"/>
  <c r="Y281" i="14"/>
  <c r="X281" i="14"/>
  <c r="Y283" i="14"/>
  <c r="X283" i="14"/>
  <c r="AE283" i="14"/>
  <c r="W283" i="14"/>
  <c r="AD283" i="14"/>
  <c r="V283" i="14"/>
  <c r="AA287" i="14"/>
  <c r="Z287" i="14"/>
  <c r="Y287" i="14"/>
  <c r="X287" i="14"/>
  <c r="AE287" i="14"/>
  <c r="W287" i="14"/>
  <c r="AD287" i="14"/>
  <c r="V287" i="14"/>
  <c r="AC287" i="14"/>
  <c r="AB287" i="14"/>
  <c r="AC313" i="14"/>
  <c r="AA319" i="14"/>
  <c r="Z319" i="14"/>
  <c r="Y319" i="14"/>
  <c r="X319" i="14"/>
  <c r="AE319" i="14"/>
  <c r="W319" i="14"/>
  <c r="AD319" i="14"/>
  <c r="V319" i="14"/>
  <c r="AC319" i="14"/>
  <c r="AB319" i="14"/>
  <c r="AE345" i="14"/>
  <c r="W345" i="14"/>
  <c r="AD345" i="14"/>
  <c r="V345" i="14"/>
  <c r="AC345" i="14"/>
  <c r="AB345" i="14"/>
  <c r="AA345" i="14"/>
  <c r="Z345" i="14"/>
  <c r="Y345" i="14"/>
  <c r="X345" i="14"/>
  <c r="AA351" i="14"/>
  <c r="Z351" i="14"/>
  <c r="Y351" i="14"/>
  <c r="X351" i="14"/>
  <c r="AE351" i="14"/>
  <c r="W351" i="14"/>
  <c r="AD351" i="14"/>
  <c r="V351" i="14"/>
  <c r="AC351" i="14"/>
  <c r="AB351" i="14"/>
  <c r="AC377" i="14"/>
  <c r="W399" i="14"/>
  <c r="AC404" i="14"/>
  <c r="AB404" i="14"/>
  <c r="AA404" i="14"/>
  <c r="Z404" i="14"/>
  <c r="Y404" i="14"/>
  <c r="X404" i="14"/>
  <c r="AE404" i="14"/>
  <c r="W404" i="14"/>
  <c r="AD404" i="14"/>
  <c r="V404" i="14"/>
  <c r="AD414" i="14"/>
  <c r="V414" i="14"/>
  <c r="Y414" i="14"/>
  <c r="Z414" i="14"/>
  <c r="X414" i="14"/>
  <c r="W414" i="14"/>
  <c r="AE414" i="14"/>
  <c r="AC414" i="14"/>
  <c r="AB414" i="14"/>
  <c r="AA414" i="14"/>
  <c r="X419" i="14"/>
  <c r="AA419" i="14"/>
  <c r="Y419" i="14"/>
  <c r="W419" i="14"/>
  <c r="V419" i="14"/>
  <c r="AE419" i="14"/>
  <c r="AD419" i="14"/>
  <c r="AC419" i="14"/>
  <c r="AB419" i="14"/>
  <c r="Z419" i="14"/>
  <c r="AD422" i="14"/>
  <c r="V422" i="14"/>
  <c r="Y422" i="14"/>
  <c r="W422" i="14"/>
  <c r="AB422" i="14"/>
  <c r="AA422" i="14"/>
  <c r="Z422" i="14"/>
  <c r="X422" i="14"/>
  <c r="AC5" i="14"/>
  <c r="W5" i="14"/>
  <c r="W18" i="14"/>
  <c r="W22" i="14"/>
  <c r="W26" i="14"/>
  <c r="W30" i="14"/>
  <c r="W34" i="14"/>
  <c r="W38" i="14"/>
  <c r="W42" i="14"/>
  <c r="W46" i="14"/>
  <c r="W54" i="14"/>
  <c r="W58" i="14"/>
  <c r="W62" i="14"/>
  <c r="W66" i="14"/>
  <c r="W70" i="14"/>
  <c r="W82" i="14"/>
  <c r="W90" i="14"/>
  <c r="AC198" i="14"/>
  <c r="AD203" i="14"/>
  <c r="Y206" i="14"/>
  <c r="X206" i="14"/>
  <c r="AE206" i="14"/>
  <c r="W206" i="14"/>
  <c r="AD206" i="14"/>
  <c r="V206" i="14"/>
  <c r="AB206" i="14"/>
  <c r="AA206" i="14"/>
  <c r="Z206" i="14"/>
  <c r="AD229" i="14"/>
  <c r="AA231" i="14"/>
  <c r="Z231" i="14"/>
  <c r="Y231" i="14"/>
  <c r="X231" i="14"/>
  <c r="AE231" i="14"/>
  <c r="W231" i="14"/>
  <c r="AD231" i="14"/>
  <c r="V231" i="14"/>
  <c r="AC231" i="14"/>
  <c r="AB231" i="14"/>
  <c r="AA253" i="14"/>
  <c r="AA255" i="14"/>
  <c r="Z255" i="14"/>
  <c r="Y255" i="14"/>
  <c r="X255" i="14"/>
  <c r="AE255" i="14"/>
  <c r="W255" i="14"/>
  <c r="AD255" i="14"/>
  <c r="V255" i="14"/>
  <c r="AC255" i="14"/>
  <c r="AB255" i="14"/>
  <c r="AE285" i="14"/>
  <c r="W285" i="14"/>
  <c r="AD285" i="14"/>
  <c r="V285" i="14"/>
  <c r="AC285" i="14"/>
  <c r="AB285" i="14"/>
  <c r="AA285" i="14"/>
  <c r="Z285" i="14"/>
  <c r="Y285" i="14"/>
  <c r="X285" i="14"/>
  <c r="AA291" i="14"/>
  <c r="Z291" i="14"/>
  <c r="Y291" i="14"/>
  <c r="X291" i="14"/>
  <c r="AE291" i="14"/>
  <c r="AD291" i="14"/>
  <c r="V291" i="14"/>
  <c r="AC291" i="14"/>
  <c r="AB291" i="14"/>
  <c r="AE317" i="14"/>
  <c r="W317" i="14"/>
  <c r="AD317" i="14"/>
  <c r="AC317" i="14"/>
  <c r="AB317" i="14"/>
  <c r="AA317" i="14"/>
  <c r="Z317" i="14"/>
  <c r="Y317" i="14"/>
  <c r="X317" i="14"/>
  <c r="Z323" i="14"/>
  <c r="AD349" i="14"/>
  <c r="AA355" i="14"/>
  <c r="Z355" i="14"/>
  <c r="Y355" i="14"/>
  <c r="X355" i="14"/>
  <c r="AE355" i="14"/>
  <c r="W355" i="14"/>
  <c r="AD355" i="14"/>
  <c r="V355" i="14"/>
  <c r="AC355" i="14"/>
  <c r="AB355" i="14"/>
  <c r="V387" i="14"/>
  <c r="AC392" i="14"/>
  <c r="AB392" i="14"/>
  <c r="AA392" i="14"/>
  <c r="Z392" i="14"/>
  <c r="Y392" i="14"/>
  <c r="X392" i="14"/>
  <c r="AE392" i="14"/>
  <c r="W392" i="14"/>
  <c r="AD392" i="14"/>
  <c r="V392" i="14"/>
  <c r="AE397" i="14"/>
  <c r="W397" i="14"/>
  <c r="AD397" i="14"/>
  <c r="V397" i="14"/>
  <c r="AC397" i="14"/>
  <c r="AB397" i="14"/>
  <c r="AA397" i="14"/>
  <c r="Z397" i="14"/>
  <c r="Y397" i="14"/>
  <c r="X397" i="14"/>
  <c r="X407" i="14"/>
  <c r="AA407" i="14"/>
  <c r="W407" i="14"/>
  <c r="V407" i="14"/>
  <c r="AE407" i="14"/>
  <c r="AD407" i="14"/>
  <c r="AC407" i="14"/>
  <c r="Z407" i="14"/>
  <c r="Y407" i="14"/>
  <c r="X415" i="14"/>
  <c r="AA415" i="14"/>
  <c r="AE415" i="14"/>
  <c r="AD415" i="14"/>
  <c r="AC415" i="14"/>
  <c r="Z415" i="14"/>
  <c r="Y415" i="14"/>
  <c r="W415" i="14"/>
  <c r="V415" i="14"/>
  <c r="V200" i="14"/>
  <c r="AD200" i="14"/>
  <c r="V204" i="14"/>
  <c r="AD204" i="14"/>
  <c r="Z210" i="14"/>
  <c r="V212" i="14"/>
  <c r="AD212" i="14"/>
  <c r="Z214" i="14"/>
  <c r="V216" i="14"/>
  <c r="AD216" i="14"/>
  <c r="Z218" i="14"/>
  <c r="V220" i="14"/>
  <c r="AD220" i="14"/>
  <c r="Z222" i="14"/>
  <c r="V224" i="14"/>
  <c r="AD224" i="14"/>
  <c r="Z226" i="14"/>
  <c r="V232" i="14"/>
  <c r="AD232" i="14"/>
  <c r="Z234" i="14"/>
  <c r="Z238" i="14"/>
  <c r="V240" i="14"/>
  <c r="AD240" i="14"/>
  <c r="Z242" i="14"/>
  <c r="V244" i="14"/>
  <c r="AD244" i="14"/>
  <c r="Z246" i="14"/>
  <c r="V248" i="14"/>
  <c r="AD248" i="14"/>
  <c r="Z250" i="14"/>
  <c r="Z254" i="14"/>
  <c r="Z262" i="14"/>
  <c r="Z270" i="14"/>
  <c r="Z278" i="14"/>
  <c r="Z282" i="14"/>
  <c r="Z290" i="14"/>
  <c r="Z294" i="14"/>
  <c r="Z302" i="14"/>
  <c r="Z310" i="14"/>
  <c r="Z330" i="14"/>
  <c r="Z334" i="14"/>
  <c r="Z338" i="14"/>
  <c r="Z342" i="14"/>
  <c r="Z346" i="14"/>
  <c r="Z354" i="14"/>
  <c r="Z358" i="14"/>
  <c r="Z362" i="14"/>
  <c r="Z370" i="14"/>
  <c r="Z374" i="14"/>
  <c r="Z378" i="14"/>
  <c r="Z382" i="14"/>
  <c r="Z386" i="14"/>
  <c r="Z394" i="14"/>
  <c r="Z398" i="14"/>
  <c r="Z402" i="14"/>
  <c r="X412" i="14"/>
  <c r="AA421" i="14"/>
  <c r="X426" i="14"/>
  <c r="AD426" i="14"/>
  <c r="V426" i="14"/>
  <c r="AB426" i="14"/>
  <c r="Y426" i="14"/>
  <c r="AB428" i="14"/>
  <c r="Z428" i="14"/>
  <c r="X428" i="14"/>
  <c r="AC428" i="14"/>
  <c r="AA436" i="14"/>
  <c r="AD437" i="14"/>
  <c r="V437" i="14"/>
  <c r="AC437" i="14"/>
  <c r="AB437" i="14"/>
  <c r="AA437" i="14"/>
  <c r="Z437" i="14"/>
  <c r="AE437" i="14"/>
  <c r="W437" i="14"/>
  <c r="AB444" i="14"/>
  <c r="AA444" i="14"/>
  <c r="Z444" i="14"/>
  <c r="Y444" i="14"/>
  <c r="X444" i="14"/>
  <c r="AD444" i="14"/>
  <c r="V444" i="14"/>
  <c r="AC444" i="14"/>
  <c r="AB446" i="14"/>
  <c r="W200" i="14"/>
  <c r="AE200" i="14"/>
  <c r="W204" i="14"/>
  <c r="AE204" i="14"/>
  <c r="AA210" i="14"/>
  <c r="W212" i="14"/>
  <c r="AE212" i="14"/>
  <c r="AA214" i="14"/>
  <c r="W216" i="14"/>
  <c r="AE216" i="14"/>
  <c r="AA218" i="14"/>
  <c r="W220" i="14"/>
  <c r="AE220" i="14"/>
  <c r="AA222" i="14"/>
  <c r="W224" i="14"/>
  <c r="AE224" i="14"/>
  <c r="AA226" i="14"/>
  <c r="W232" i="14"/>
  <c r="AE232" i="14"/>
  <c r="AA234" i="14"/>
  <c r="AA238" i="14"/>
  <c r="W240" i="14"/>
  <c r="AE240" i="14"/>
  <c r="AA242" i="14"/>
  <c r="W244" i="14"/>
  <c r="AE244" i="14"/>
  <c r="AA246" i="14"/>
  <c r="W248" i="14"/>
  <c r="AE248" i="14"/>
  <c r="AA250" i="14"/>
  <c r="AA254" i="14"/>
  <c r="AA262" i="14"/>
  <c r="W264" i="14"/>
  <c r="AE264" i="14"/>
  <c r="AA270" i="14"/>
  <c r="W276" i="14"/>
  <c r="AE276" i="14"/>
  <c r="AA278" i="14"/>
  <c r="W280" i="14"/>
  <c r="AE280" i="14"/>
  <c r="AA282" i="14"/>
  <c r="W288" i="14"/>
  <c r="AE288" i="14"/>
  <c r="AA290" i="14"/>
  <c r="W292" i="14"/>
  <c r="AE292" i="14"/>
  <c r="AA294" i="14"/>
  <c r="W296" i="14"/>
  <c r="AE296" i="14"/>
  <c r="W300" i="14"/>
  <c r="AE300" i="14"/>
  <c r="AA302" i="14"/>
  <c r="W308" i="14"/>
  <c r="AE308" i="14"/>
  <c r="AA310" i="14"/>
  <c r="W312" i="14"/>
  <c r="AE312" i="14"/>
  <c r="AA314" i="14"/>
  <c r="W316" i="14"/>
  <c r="AE316" i="14"/>
  <c r="W320" i="14"/>
  <c r="AE320" i="14"/>
  <c r="W324" i="14"/>
  <c r="AE324" i="14"/>
  <c r="W328" i="14"/>
  <c r="AE328" i="14"/>
  <c r="AA330" i="14"/>
  <c r="W332" i="14"/>
  <c r="AE332" i="14"/>
  <c r="AA334" i="14"/>
  <c r="W336" i="14"/>
  <c r="AE336" i="14"/>
  <c r="AA338" i="14"/>
  <c r="W340" i="14"/>
  <c r="AE340" i="14"/>
  <c r="AA342" i="14"/>
  <c r="AA346" i="14"/>
  <c r="W348" i="14"/>
  <c r="AE348" i="14"/>
  <c r="AA354" i="14"/>
  <c r="AA358" i="14"/>
  <c r="W360" i="14"/>
  <c r="AE360" i="14"/>
  <c r="AA362" i="14"/>
  <c r="W364" i="14"/>
  <c r="AE364" i="14"/>
  <c r="AA370" i="14"/>
  <c r="AA374" i="14"/>
  <c r="W376" i="14"/>
  <c r="AA378" i="14"/>
  <c r="AA382" i="14"/>
  <c r="AA386" i="14"/>
  <c r="AA394" i="14"/>
  <c r="AA398" i="14"/>
  <c r="AA402" i="14"/>
  <c r="AA409" i="14"/>
  <c r="Y412" i="14"/>
  <c r="AC421" i="14"/>
  <c r="W426" i="14"/>
  <c r="Z430" i="14"/>
  <c r="AD433" i="14"/>
  <c r="V433" i="14"/>
  <c r="AC433" i="14"/>
  <c r="AB433" i="14"/>
  <c r="AA433" i="14"/>
  <c r="Z433" i="14"/>
  <c r="AE433" i="14"/>
  <c r="W433" i="14"/>
  <c r="X200" i="14"/>
  <c r="X204" i="14"/>
  <c r="AB210" i="14"/>
  <c r="X212" i="14"/>
  <c r="AB214" i="14"/>
  <c r="X216" i="14"/>
  <c r="AB218" i="14"/>
  <c r="X220" i="14"/>
  <c r="AB222" i="14"/>
  <c r="X224" i="14"/>
  <c r="AB226" i="14"/>
  <c r="X232" i="14"/>
  <c r="AB234" i="14"/>
  <c r="AB238" i="14"/>
  <c r="X240" i="14"/>
  <c r="AB242" i="14"/>
  <c r="X244" i="14"/>
  <c r="AB246" i="14"/>
  <c r="X248" i="14"/>
  <c r="AB250" i="14"/>
  <c r="AB254" i="14"/>
  <c r="AB262" i="14"/>
  <c r="X264" i="14"/>
  <c r="AB270" i="14"/>
  <c r="X276" i="14"/>
  <c r="AB278" i="14"/>
  <c r="X280" i="14"/>
  <c r="AB282" i="14"/>
  <c r="X288" i="14"/>
  <c r="AB290" i="14"/>
  <c r="X292" i="14"/>
  <c r="AB294" i="14"/>
  <c r="X296" i="14"/>
  <c r="X300" i="14"/>
  <c r="AB302" i="14"/>
  <c r="X308" i="14"/>
  <c r="AB310" i="14"/>
  <c r="X312" i="14"/>
  <c r="AB314" i="14"/>
  <c r="X316" i="14"/>
  <c r="X320" i="14"/>
  <c r="X324" i="14"/>
  <c r="X328" i="14"/>
  <c r="AB330" i="14"/>
  <c r="X332" i="14"/>
  <c r="AB334" i="14"/>
  <c r="X336" i="14"/>
  <c r="AB338" i="14"/>
  <c r="X340" i="14"/>
  <c r="AB342" i="14"/>
  <c r="AB346" i="14"/>
  <c r="X348" i="14"/>
  <c r="AB354" i="14"/>
  <c r="AB358" i="14"/>
  <c r="X360" i="14"/>
  <c r="AB362" i="14"/>
  <c r="X364" i="14"/>
  <c r="AB370" i="14"/>
  <c r="AB374" i="14"/>
  <c r="AB378" i="14"/>
  <c r="AB382" i="14"/>
  <c r="AB386" i="14"/>
  <c r="AB394" i="14"/>
  <c r="AB398" i="14"/>
  <c r="AB402" i="14"/>
  <c r="X411" i="14"/>
  <c r="AA411" i="14"/>
  <c r="AE411" i="14"/>
  <c r="S424" i="14"/>
  <c r="Z426" i="14"/>
  <c r="V428" i="14"/>
  <c r="AB432" i="14"/>
  <c r="AA432" i="14"/>
  <c r="Z432" i="14"/>
  <c r="Y432" i="14"/>
  <c r="X432" i="14"/>
  <c r="AC432" i="14"/>
  <c r="X437" i="14"/>
  <c r="W444" i="14"/>
  <c r="AB460" i="14"/>
  <c r="AA460" i="14"/>
  <c r="Z460" i="14"/>
  <c r="Y460" i="14"/>
  <c r="X460" i="14"/>
  <c r="AE460" i="14"/>
  <c r="W460" i="14"/>
  <c r="AD460" i="14"/>
  <c r="V460" i="14"/>
  <c r="AC460" i="14"/>
  <c r="AB464" i="14"/>
  <c r="AA464" i="14"/>
  <c r="Z464" i="14"/>
  <c r="Y464" i="14"/>
  <c r="X464" i="14"/>
  <c r="AE464" i="14"/>
  <c r="W464" i="14"/>
  <c r="AD464" i="14"/>
  <c r="V464" i="14"/>
  <c r="AC464" i="14"/>
  <c r="AB468" i="14"/>
  <c r="AA468" i="14"/>
  <c r="Z468" i="14"/>
  <c r="Y468" i="14"/>
  <c r="X468" i="14"/>
  <c r="AE468" i="14"/>
  <c r="W468" i="14"/>
  <c r="AD468" i="14"/>
  <c r="V468" i="14"/>
  <c r="AC468" i="14"/>
  <c r="AB504" i="14"/>
  <c r="AA504" i="14"/>
  <c r="Z504" i="14"/>
  <c r="Y504" i="14"/>
  <c r="X504" i="14"/>
  <c r="AE504" i="14"/>
  <c r="W504" i="14"/>
  <c r="AD504" i="14"/>
  <c r="V504" i="14"/>
  <c r="AC504" i="14"/>
  <c r="X508" i="14"/>
  <c r="AB512" i="14"/>
  <c r="AA512" i="14"/>
  <c r="Z512" i="14"/>
  <c r="Y512" i="14"/>
  <c r="X512" i="14"/>
  <c r="AE512" i="14"/>
  <c r="W512" i="14"/>
  <c r="AD512" i="14"/>
  <c r="V512" i="14"/>
  <c r="AC512" i="14"/>
  <c r="AB524" i="14"/>
  <c r="AA524" i="14"/>
  <c r="Z524" i="14"/>
  <c r="Y524" i="14"/>
  <c r="X524" i="14"/>
  <c r="AE524" i="14"/>
  <c r="W524" i="14"/>
  <c r="AD524" i="14"/>
  <c r="V524" i="14"/>
  <c r="AC524" i="14"/>
  <c r="AB532" i="14"/>
  <c r="AA532" i="14"/>
  <c r="Z532" i="14"/>
  <c r="Y532" i="14"/>
  <c r="X532" i="14"/>
  <c r="AE532" i="14"/>
  <c r="W532" i="14"/>
  <c r="AD532" i="14"/>
  <c r="V532" i="14"/>
  <c r="AC532" i="14"/>
  <c r="AB540" i="14"/>
  <c r="AA540" i="14"/>
  <c r="Z540" i="14"/>
  <c r="Y540" i="14"/>
  <c r="X540" i="14"/>
  <c r="AE540" i="14"/>
  <c r="W540" i="14"/>
  <c r="AD540" i="14"/>
  <c r="V540" i="14"/>
  <c r="AC540" i="14"/>
  <c r="AB544" i="14"/>
  <c r="AA544" i="14"/>
  <c r="Z544" i="14"/>
  <c r="Y544" i="14"/>
  <c r="X544" i="14"/>
  <c r="AE544" i="14"/>
  <c r="W544" i="14"/>
  <c r="AD544" i="14"/>
  <c r="V544" i="14"/>
  <c r="AC544" i="14"/>
  <c r="Z548" i="14"/>
  <c r="AC548" i="14"/>
  <c r="AB548" i="14"/>
  <c r="AA548" i="14"/>
  <c r="Y548" i="14"/>
  <c r="X548" i="14"/>
  <c r="W548" i="14"/>
  <c r="AE548" i="14"/>
  <c r="V548" i="14"/>
  <c r="AD548" i="14"/>
  <c r="AC210" i="14"/>
  <c r="AC214" i="14"/>
  <c r="AC218" i="14"/>
  <c r="AC222" i="14"/>
  <c r="AC226" i="14"/>
  <c r="AC234" i="14"/>
  <c r="AC238" i="14"/>
  <c r="AC242" i="14"/>
  <c r="AC246" i="14"/>
  <c r="AC250" i="14"/>
  <c r="AC254" i="14"/>
  <c r="AC258" i="14"/>
  <c r="AC262" i="14"/>
  <c r="AC270" i="14"/>
  <c r="AC278" i="14"/>
  <c r="AC282" i="14"/>
  <c r="AC290" i="14"/>
  <c r="AC294" i="14"/>
  <c r="AC302" i="14"/>
  <c r="AC310" i="14"/>
  <c r="AC314" i="14"/>
  <c r="AC326" i="14"/>
  <c r="AC330" i="14"/>
  <c r="AC334" i="14"/>
  <c r="AC338" i="14"/>
  <c r="AC342" i="14"/>
  <c r="AC346" i="14"/>
  <c r="AC354" i="14"/>
  <c r="AC358" i="14"/>
  <c r="AC362" i="14"/>
  <c r="AC370" i="14"/>
  <c r="AC374" i="14"/>
  <c r="AC378" i="14"/>
  <c r="AC382" i="14"/>
  <c r="AC386" i="14"/>
  <c r="AC394" i="14"/>
  <c r="AC398" i="14"/>
  <c r="AC402" i="14"/>
  <c r="AC412" i="14"/>
  <c r="AB412" i="14"/>
  <c r="AB421" i="14"/>
  <c r="AE421" i="14"/>
  <c r="W421" i="14"/>
  <c r="AD429" i="14"/>
  <c r="V429" i="14"/>
  <c r="AC429" i="14"/>
  <c r="AB429" i="14"/>
  <c r="AA429" i="14"/>
  <c r="Z429" i="14"/>
  <c r="AE429" i="14"/>
  <c r="W429" i="14"/>
  <c r="V441" i="14"/>
  <c r="AC441" i="14"/>
  <c r="AB441" i="14"/>
  <c r="AA441" i="14"/>
  <c r="Z441" i="14"/>
  <c r="X441" i="14"/>
  <c r="AE441" i="14"/>
  <c r="X454" i="14"/>
  <c r="Z454" i="14"/>
  <c r="AB456" i="14"/>
  <c r="AA456" i="14"/>
  <c r="Z456" i="14"/>
  <c r="Y456" i="14"/>
  <c r="X456" i="14"/>
  <c r="AE456" i="14"/>
  <c r="W456" i="14"/>
  <c r="AD456" i="14"/>
  <c r="V456" i="14"/>
  <c r="AC456" i="14"/>
  <c r="X458" i="14"/>
  <c r="AE458" i="14"/>
  <c r="W458" i="14"/>
  <c r="V458" i="14"/>
  <c r="AC458" i="14"/>
  <c r="AB458" i="14"/>
  <c r="AA458" i="14"/>
  <c r="Z458" i="14"/>
  <c r="Y458" i="14"/>
  <c r="X462" i="14"/>
  <c r="AE462" i="14"/>
  <c r="W462" i="14"/>
  <c r="AD462" i="14"/>
  <c r="V462" i="14"/>
  <c r="AC462" i="14"/>
  <c r="AB462" i="14"/>
  <c r="AA462" i="14"/>
  <c r="Z462" i="14"/>
  <c r="Y462" i="14"/>
  <c r="X466" i="14"/>
  <c r="AE466" i="14"/>
  <c r="W466" i="14"/>
  <c r="AD466" i="14"/>
  <c r="V466" i="14"/>
  <c r="AC466" i="14"/>
  <c r="AB466" i="14"/>
  <c r="Z466" i="14"/>
  <c r="Y466" i="14"/>
  <c r="AE470" i="14"/>
  <c r="Y470" i="14"/>
  <c r="X472" i="14"/>
  <c r="AB476" i="14"/>
  <c r="AA476" i="14"/>
  <c r="Y476" i="14"/>
  <c r="X476" i="14"/>
  <c r="AE476" i="14"/>
  <c r="W476" i="14"/>
  <c r="AD476" i="14"/>
  <c r="V476" i="14"/>
  <c r="AC476" i="14"/>
  <c r="X478" i="14"/>
  <c r="AE478" i="14"/>
  <c r="W478" i="14"/>
  <c r="AD478" i="14"/>
  <c r="V478" i="14"/>
  <c r="AC478" i="14"/>
  <c r="AB478" i="14"/>
  <c r="AA478" i="14"/>
  <c r="Z478" i="14"/>
  <c r="Y478" i="14"/>
  <c r="X480" i="14"/>
  <c r="W480" i="14"/>
  <c r="X482" i="14"/>
  <c r="AE482" i="14"/>
  <c r="W482" i="14"/>
  <c r="AD482" i="14"/>
  <c r="V482" i="14"/>
  <c r="AC482" i="14"/>
  <c r="AB482" i="14"/>
  <c r="AA482" i="14"/>
  <c r="Z482" i="14"/>
  <c r="Y482" i="14"/>
  <c r="AB484" i="14"/>
  <c r="V484" i="14"/>
  <c r="AC484" i="14"/>
  <c r="X486" i="14"/>
  <c r="AE486" i="14"/>
  <c r="W486" i="14"/>
  <c r="AD486" i="14"/>
  <c r="V486" i="14"/>
  <c r="AC486" i="14"/>
  <c r="AB486" i="14"/>
  <c r="AA486" i="14"/>
  <c r="Z486" i="14"/>
  <c r="Y486" i="14"/>
  <c r="X490" i="14"/>
  <c r="AE490" i="14"/>
  <c r="W490" i="14"/>
  <c r="AD490" i="14"/>
  <c r="V490" i="14"/>
  <c r="AC490" i="14"/>
  <c r="AA490" i="14"/>
  <c r="Z490" i="14"/>
  <c r="Y490" i="14"/>
  <c r="AB492" i="14"/>
  <c r="AA492" i="14"/>
  <c r="Z492" i="14"/>
  <c r="Y492" i="14"/>
  <c r="X492" i="14"/>
  <c r="AE492" i="14"/>
  <c r="W492" i="14"/>
  <c r="AD492" i="14"/>
  <c r="V492" i="14"/>
  <c r="AC492" i="14"/>
  <c r="X494" i="14"/>
  <c r="AE494" i="14"/>
  <c r="W494" i="14"/>
  <c r="AD494" i="14"/>
  <c r="V494" i="14"/>
  <c r="AC494" i="14"/>
  <c r="AB494" i="14"/>
  <c r="AA494" i="14"/>
  <c r="Z494" i="14"/>
  <c r="Y494" i="14"/>
  <c r="AB496" i="14"/>
  <c r="AA496" i="14"/>
  <c r="Z496" i="14"/>
  <c r="Y496" i="14"/>
  <c r="X496" i="14"/>
  <c r="AE496" i="14"/>
  <c r="W496" i="14"/>
  <c r="AD496" i="14"/>
  <c r="V496" i="14"/>
  <c r="AC496" i="14"/>
  <c r="X498" i="14"/>
  <c r="AE498" i="14"/>
  <c r="W498" i="14"/>
  <c r="AD498" i="14"/>
  <c r="V498" i="14"/>
  <c r="AC498" i="14"/>
  <c r="AB498" i="14"/>
  <c r="AA498" i="14"/>
  <c r="Z498" i="14"/>
  <c r="Y498" i="14"/>
  <c r="AB500" i="14"/>
  <c r="AA500" i="14"/>
  <c r="Z500" i="14"/>
  <c r="Y500" i="14"/>
  <c r="X500" i="14"/>
  <c r="AE500" i="14"/>
  <c r="W500" i="14"/>
  <c r="AD500" i="14"/>
  <c r="V500" i="14"/>
  <c r="AC500" i="14"/>
  <c r="AB502" i="14"/>
  <c r="X506" i="14"/>
  <c r="W506" i="14"/>
  <c r="AD506" i="14"/>
  <c r="V506" i="14"/>
  <c r="AC506" i="14"/>
  <c r="AB506" i="14"/>
  <c r="AA506" i="14"/>
  <c r="Z506" i="14"/>
  <c r="X510" i="14"/>
  <c r="AE510" i="14"/>
  <c r="W510" i="14"/>
  <c r="AD510" i="14"/>
  <c r="V510" i="14"/>
  <c r="AC510" i="14"/>
  <c r="AB510" i="14"/>
  <c r="Z510" i="14"/>
  <c r="Y510" i="14"/>
  <c r="X514" i="14"/>
  <c r="AE514" i="14"/>
  <c r="W514" i="14"/>
  <c r="AD514" i="14"/>
  <c r="V514" i="14"/>
  <c r="AB514" i="14"/>
  <c r="AA514" i="14"/>
  <c r="Z514" i="14"/>
  <c r="Y514" i="14"/>
  <c r="AC516" i="14"/>
  <c r="X518" i="14"/>
  <c r="AE518" i="14"/>
  <c r="W518" i="14"/>
  <c r="AD518" i="14"/>
  <c r="V518" i="14"/>
  <c r="AC518" i="14"/>
  <c r="AB518" i="14"/>
  <c r="AA518" i="14"/>
  <c r="Z518" i="14"/>
  <c r="Y518" i="14"/>
  <c r="Z520" i="14"/>
  <c r="X522" i="14"/>
  <c r="AE522" i="14"/>
  <c r="W522" i="14"/>
  <c r="AD522" i="14"/>
  <c r="V522" i="14"/>
  <c r="AC522" i="14"/>
  <c r="AB522" i="14"/>
  <c r="AA522" i="14"/>
  <c r="Z522" i="14"/>
  <c r="Y522" i="14"/>
  <c r="V526" i="14"/>
  <c r="X530" i="14"/>
  <c r="AE530" i="14"/>
  <c r="W530" i="14"/>
  <c r="AD530" i="14"/>
  <c r="AC530" i="14"/>
  <c r="AB530" i="14"/>
  <c r="AA530" i="14"/>
  <c r="Z530" i="14"/>
  <c r="Y530" i="14"/>
  <c r="X534" i="14"/>
  <c r="AE534" i="14"/>
  <c r="AD534" i="14"/>
  <c r="V534" i="14"/>
  <c r="AC534" i="14"/>
  <c r="AB534" i="14"/>
  <c r="AA534" i="14"/>
  <c r="Z534" i="14"/>
  <c r="Y534" i="14"/>
  <c r="AA536" i="14"/>
  <c r="Z536" i="14"/>
  <c r="Y536" i="14"/>
  <c r="X536" i="14"/>
  <c r="AE536" i="14"/>
  <c r="W536" i="14"/>
  <c r="AD536" i="14"/>
  <c r="AC536" i="14"/>
  <c r="X542" i="14"/>
  <c r="AE542" i="14"/>
  <c r="W542" i="14"/>
  <c r="AD542" i="14"/>
  <c r="V542" i="14"/>
  <c r="AC542" i="14"/>
  <c r="AB542" i="14"/>
  <c r="AA542" i="14"/>
  <c r="Z542" i="14"/>
  <c r="Y542" i="14"/>
  <c r="W546" i="14"/>
  <c r="Z200" i="14"/>
  <c r="Z204" i="14"/>
  <c r="V210" i="14"/>
  <c r="AD210" i="14"/>
  <c r="Z212" i="14"/>
  <c r="V214" i="14"/>
  <c r="AD214" i="14"/>
  <c r="Z216" i="14"/>
  <c r="V218" i="14"/>
  <c r="AD218" i="14"/>
  <c r="Z220" i="14"/>
  <c r="AD222" i="14"/>
  <c r="Z224" i="14"/>
  <c r="V226" i="14"/>
  <c r="AD226" i="14"/>
  <c r="Z232" i="14"/>
  <c r="V234" i="14"/>
  <c r="AD234" i="14"/>
  <c r="V238" i="14"/>
  <c r="AD238" i="14"/>
  <c r="Z240" i="14"/>
  <c r="V242" i="14"/>
  <c r="AD242" i="14"/>
  <c r="Z244" i="14"/>
  <c r="V246" i="14"/>
  <c r="AD246" i="14"/>
  <c r="Z248" i="14"/>
  <c r="V250" i="14"/>
  <c r="AD250" i="14"/>
  <c r="V254" i="14"/>
  <c r="AD254" i="14"/>
  <c r="V262" i="14"/>
  <c r="AD262" i="14"/>
  <c r="Z264" i="14"/>
  <c r="V270" i="14"/>
  <c r="AD270" i="14"/>
  <c r="Z276" i="14"/>
  <c r="V278" i="14"/>
  <c r="AD278" i="14"/>
  <c r="Z280" i="14"/>
  <c r="V282" i="14"/>
  <c r="AD282" i="14"/>
  <c r="Z284" i="14"/>
  <c r="Z288" i="14"/>
  <c r="V290" i="14"/>
  <c r="AD290" i="14"/>
  <c r="Z292" i="14"/>
  <c r="V294" i="14"/>
  <c r="AD294" i="14"/>
  <c r="Z296" i="14"/>
  <c r="Z300" i="14"/>
  <c r="V302" i="14"/>
  <c r="AD302" i="14"/>
  <c r="Z308" i="14"/>
  <c r="V310" i="14"/>
  <c r="AD310" i="14"/>
  <c r="Z312" i="14"/>
  <c r="V314" i="14"/>
  <c r="AD314" i="14"/>
  <c r="Z316" i="14"/>
  <c r="Z320" i="14"/>
  <c r="Z324" i="14"/>
  <c r="AD326" i="14"/>
  <c r="Z328" i="14"/>
  <c r="V330" i="14"/>
  <c r="AD330" i="14"/>
  <c r="Z332" i="14"/>
  <c r="V334" i="14"/>
  <c r="AD334" i="14"/>
  <c r="Z336" i="14"/>
  <c r="V338" i="14"/>
  <c r="AD338" i="14"/>
  <c r="Z340" i="14"/>
  <c r="V342" i="14"/>
  <c r="AD342" i="14"/>
  <c r="V346" i="14"/>
  <c r="AD346" i="14"/>
  <c r="Z348" i="14"/>
  <c r="V354" i="14"/>
  <c r="AD354" i="14"/>
  <c r="V358" i="14"/>
  <c r="Z360" i="14"/>
  <c r="V362" i="14"/>
  <c r="AD362" i="14"/>
  <c r="Z364" i="14"/>
  <c r="V370" i="14"/>
  <c r="AD370" i="14"/>
  <c r="V374" i="14"/>
  <c r="AD374" i="14"/>
  <c r="Z376" i="14"/>
  <c r="V378" i="14"/>
  <c r="AD378" i="14"/>
  <c r="V382" i="14"/>
  <c r="AD382" i="14"/>
  <c r="V386" i="14"/>
  <c r="AD386" i="14"/>
  <c r="V394" i="14"/>
  <c r="AD394" i="14"/>
  <c r="V398" i="14"/>
  <c r="AD398" i="14"/>
  <c r="V402" i="14"/>
  <c r="AD402" i="14"/>
  <c r="AB409" i="14"/>
  <c r="AE409" i="14"/>
  <c r="W409" i="14"/>
  <c r="AD412" i="14"/>
  <c r="V421" i="14"/>
  <c r="AC426" i="14"/>
  <c r="Y428" i="14"/>
  <c r="X429" i="14"/>
  <c r="X438" i="14"/>
  <c r="AD438" i="14"/>
  <c r="V438" i="14"/>
  <c r="Y438" i="14"/>
  <c r="AD449" i="14"/>
  <c r="V449" i="14"/>
  <c r="AC449" i="14"/>
  <c r="AB449" i="14"/>
  <c r="AA449" i="14"/>
  <c r="Z449" i="14"/>
  <c r="Y449" i="14"/>
  <c r="X449" i="14"/>
  <c r="AE449" i="14"/>
  <c r="W449" i="14"/>
  <c r="AE556" i="14"/>
  <c r="AC556" i="14"/>
  <c r="AA200" i="14"/>
  <c r="AA204" i="14"/>
  <c r="AA208" i="14"/>
  <c r="W210" i="14"/>
  <c r="AE210" i="14"/>
  <c r="AA212" i="14"/>
  <c r="W214" i="14"/>
  <c r="AE214" i="14"/>
  <c r="AA216" i="14"/>
  <c r="W218" i="14"/>
  <c r="AE218" i="14"/>
  <c r="AA220" i="14"/>
  <c r="W222" i="14"/>
  <c r="AE222" i="14"/>
  <c r="AA224" i="14"/>
  <c r="W226" i="14"/>
  <c r="AE226" i="14"/>
  <c r="AA232" i="14"/>
  <c r="W234" i="14"/>
  <c r="AE234" i="14"/>
  <c r="W238" i="14"/>
  <c r="AE238" i="14"/>
  <c r="AA240" i="14"/>
  <c r="W242" i="14"/>
  <c r="AE242" i="14"/>
  <c r="AA244" i="14"/>
  <c r="W246" i="14"/>
  <c r="AE246" i="14"/>
  <c r="AA248" i="14"/>
  <c r="AE250" i="14"/>
  <c r="W254" i="14"/>
  <c r="AE254" i="14"/>
  <c r="W258" i="14"/>
  <c r="AE258" i="14"/>
  <c r="W262" i="14"/>
  <c r="AE262" i="14"/>
  <c r="AA264" i="14"/>
  <c r="W270" i="14"/>
  <c r="AE270" i="14"/>
  <c r="AA276" i="14"/>
  <c r="W278" i="14"/>
  <c r="AE278" i="14"/>
  <c r="AA280" i="14"/>
  <c r="W282" i="14"/>
  <c r="AE282" i="14"/>
  <c r="AA288" i="14"/>
  <c r="W290" i="14"/>
  <c r="AE290" i="14"/>
  <c r="AA292" i="14"/>
  <c r="W294" i="14"/>
  <c r="AE294" i="14"/>
  <c r="AA296" i="14"/>
  <c r="AA300" i="14"/>
  <c r="W302" i="14"/>
  <c r="AE302" i="14"/>
  <c r="AA308" i="14"/>
  <c r="W310" i="14"/>
  <c r="AE310" i="14"/>
  <c r="AA312" i="14"/>
  <c r="W314" i="14"/>
  <c r="AE314" i="14"/>
  <c r="AA316" i="14"/>
  <c r="AA320" i="14"/>
  <c r="AA324" i="14"/>
  <c r="W326" i="14"/>
  <c r="AE326" i="14"/>
  <c r="AA328" i="14"/>
  <c r="W330" i="14"/>
  <c r="AE330" i="14"/>
  <c r="AA332" i="14"/>
  <c r="W334" i="14"/>
  <c r="AE334" i="14"/>
  <c r="AA336" i="14"/>
  <c r="W338" i="14"/>
  <c r="AE338" i="14"/>
  <c r="AA340" i="14"/>
  <c r="W342" i="14"/>
  <c r="AE342" i="14"/>
  <c r="W346" i="14"/>
  <c r="AE346" i="14"/>
  <c r="AA348" i="14"/>
  <c r="W354" i="14"/>
  <c r="AE354" i="14"/>
  <c r="W358" i="14"/>
  <c r="AE358" i="14"/>
  <c r="AA360" i="14"/>
  <c r="W362" i="14"/>
  <c r="AE362" i="14"/>
  <c r="AA364" i="14"/>
  <c r="W370" i="14"/>
  <c r="AE370" i="14"/>
  <c r="W374" i="14"/>
  <c r="AE374" i="14"/>
  <c r="AA376" i="14"/>
  <c r="W378" i="14"/>
  <c r="AE378" i="14"/>
  <c r="W382" i="14"/>
  <c r="AE382" i="14"/>
  <c r="W386" i="14"/>
  <c r="AE386" i="14"/>
  <c r="W394" i="14"/>
  <c r="AE394" i="14"/>
  <c r="W398" i="14"/>
  <c r="AE398" i="14"/>
  <c r="W402" i="14"/>
  <c r="AE402" i="14"/>
  <c r="V409" i="14"/>
  <c r="Y411" i="14"/>
  <c r="AE412" i="14"/>
  <c r="S420" i="14"/>
  <c r="X421" i="14"/>
  <c r="AE426" i="14"/>
  <c r="AA428" i="14"/>
  <c r="Y429" i="14"/>
  <c r="W432" i="14"/>
  <c r="S434" i="14"/>
  <c r="Y441" i="14"/>
  <c r="Z443" i="14"/>
  <c r="Y443" i="14"/>
  <c r="X443" i="14"/>
  <c r="AE443" i="14"/>
  <c r="W443" i="14"/>
  <c r="AD443" i="14"/>
  <c r="AB443" i="14"/>
  <c r="AA443" i="14"/>
  <c r="AD445" i="14"/>
  <c r="AE445" i="14"/>
  <c r="W445" i="14"/>
  <c r="AB200" i="14"/>
  <c r="AB204" i="14"/>
  <c r="X210" i="14"/>
  <c r="AB212" i="14"/>
  <c r="X214" i="14"/>
  <c r="AB216" i="14"/>
  <c r="X218" i="14"/>
  <c r="AB220" i="14"/>
  <c r="X222" i="14"/>
  <c r="AB224" i="14"/>
  <c r="X226" i="14"/>
  <c r="X230" i="14"/>
  <c r="AB232" i="14"/>
  <c r="X234" i="14"/>
  <c r="X238" i="14"/>
  <c r="AB240" i="14"/>
  <c r="X242" i="14"/>
  <c r="AB244" i="14"/>
  <c r="X246" i="14"/>
  <c r="AB248" i="14"/>
  <c r="X250" i="14"/>
  <c r="X254" i="14"/>
  <c r="X262" i="14"/>
  <c r="AB264" i="14"/>
  <c r="X270" i="14"/>
  <c r="AB276" i="14"/>
  <c r="X278" i="14"/>
  <c r="AB280" i="14"/>
  <c r="X282" i="14"/>
  <c r="AB288" i="14"/>
  <c r="X290" i="14"/>
  <c r="AB292" i="14"/>
  <c r="X294" i="14"/>
  <c r="AB296" i="14"/>
  <c r="AB300" i="14"/>
  <c r="X302" i="14"/>
  <c r="AB308" i="14"/>
  <c r="X310" i="14"/>
  <c r="AB312" i="14"/>
  <c r="X314" i="14"/>
  <c r="AB316" i="14"/>
  <c r="AB320" i="14"/>
  <c r="X322" i="14"/>
  <c r="AB324" i="14"/>
  <c r="AB328" i="14"/>
  <c r="X330" i="14"/>
  <c r="AB332" i="14"/>
  <c r="X334" i="14"/>
  <c r="AB336" i="14"/>
  <c r="X338" i="14"/>
  <c r="AB340" i="14"/>
  <c r="X346" i="14"/>
  <c r="AB348" i="14"/>
  <c r="X354" i="14"/>
  <c r="X358" i="14"/>
  <c r="AB360" i="14"/>
  <c r="X362" i="14"/>
  <c r="AB364" i="14"/>
  <c r="X370" i="14"/>
  <c r="X374" i="14"/>
  <c r="AB376" i="14"/>
  <c r="X378" i="14"/>
  <c r="X382" i="14"/>
  <c r="X386" i="14"/>
  <c r="X394" i="14"/>
  <c r="X398" i="14"/>
  <c r="X402" i="14"/>
  <c r="X409" i="14"/>
  <c r="V412" i="14"/>
  <c r="Y421" i="14"/>
  <c r="AD428" i="14"/>
  <c r="X430" i="14"/>
  <c r="AE430" i="14"/>
  <c r="W430" i="14"/>
  <c r="AD430" i="14"/>
  <c r="V430" i="14"/>
  <c r="AC430" i="14"/>
  <c r="AB430" i="14"/>
  <c r="Y430" i="14"/>
  <c r="Z431" i="14"/>
  <c r="Y431" i="14"/>
  <c r="X431" i="14"/>
  <c r="AE431" i="14"/>
  <c r="W431" i="14"/>
  <c r="AD431" i="14"/>
  <c r="V431" i="14"/>
  <c r="AA431" i="14"/>
  <c r="Z440" i="14"/>
  <c r="X440" i="14"/>
  <c r="X442" i="14"/>
  <c r="AE442" i="14"/>
  <c r="W442" i="14"/>
  <c r="AD442" i="14"/>
  <c r="V442" i="14"/>
  <c r="AC442" i="14"/>
  <c r="AB442" i="14"/>
  <c r="Z442" i="14"/>
  <c r="Y442" i="14"/>
  <c r="X450" i="14"/>
  <c r="AE450" i="14"/>
  <c r="W450" i="14"/>
  <c r="AD450" i="14"/>
  <c r="V450" i="14"/>
  <c r="AC450" i="14"/>
  <c r="AB450" i="14"/>
  <c r="AA450" i="14"/>
  <c r="Z450" i="14"/>
  <c r="Y450" i="14"/>
  <c r="AB452" i="14"/>
  <c r="AA452" i="14"/>
  <c r="Z452" i="14"/>
  <c r="Y452" i="14"/>
  <c r="X452" i="14"/>
  <c r="AE452" i="14"/>
  <c r="W452" i="14"/>
  <c r="AD452" i="14"/>
  <c r="V452" i="14"/>
  <c r="AC452" i="14"/>
  <c r="X553" i="14"/>
  <c r="AD553" i="14"/>
  <c r="V553" i="14"/>
  <c r="AB553" i="14"/>
  <c r="Y553" i="14"/>
  <c r="W553" i="14"/>
  <c r="AE553" i="14"/>
  <c r="AC553" i="14"/>
  <c r="AA553" i="14"/>
  <c r="Z553" i="14"/>
  <c r="X557" i="14"/>
  <c r="AD557" i="14"/>
  <c r="V557" i="14"/>
  <c r="AB557" i="14"/>
  <c r="AA557" i="14"/>
  <c r="W557" i="14"/>
  <c r="AE557" i="14"/>
  <c r="AC557" i="14"/>
  <c r="Z557" i="14"/>
  <c r="Y557" i="14"/>
  <c r="S408" i="14"/>
  <c r="Y409" i="14"/>
  <c r="AB411" i="14"/>
  <c r="W412" i="14"/>
  <c r="AE428" i="14"/>
  <c r="AB431" i="14"/>
  <c r="AE432" i="14"/>
  <c r="AA451" i="14"/>
  <c r="AA455" i="14"/>
  <c r="W461" i="14"/>
  <c r="AE461" i="14"/>
  <c r="AA463" i="14"/>
  <c r="W465" i="14"/>
  <c r="AE465" i="14"/>
  <c r="AA467" i="14"/>
  <c r="AA471" i="14"/>
  <c r="W473" i="14"/>
  <c r="AE473" i="14"/>
  <c r="AA475" i="14"/>
  <c r="W477" i="14"/>
  <c r="AE477" i="14"/>
  <c r="W481" i="14"/>
  <c r="AE481" i="14"/>
  <c r="AA483" i="14"/>
  <c r="W485" i="14"/>
  <c r="AE485" i="14"/>
  <c r="AA487" i="14"/>
  <c r="AA491" i="14"/>
  <c r="W493" i="14"/>
  <c r="AE493" i="14"/>
  <c r="AA495" i="14"/>
  <c r="W497" i="14"/>
  <c r="AE497" i="14"/>
  <c r="W501" i="14"/>
  <c r="AE501" i="14"/>
  <c r="AA503" i="14"/>
  <c r="W505" i="14"/>
  <c r="W509" i="14"/>
  <c r="AE509" i="14"/>
  <c r="AA511" i="14"/>
  <c r="W513" i="14"/>
  <c r="AE513" i="14"/>
  <c r="AA515" i="14"/>
  <c r="W517" i="14"/>
  <c r="AE517" i="14"/>
  <c r="AA519" i="14"/>
  <c r="W521" i="14"/>
  <c r="AE521" i="14"/>
  <c r="W525" i="14"/>
  <c r="AE525" i="14"/>
  <c r="W529" i="14"/>
  <c r="AE529" i="14"/>
  <c r="AA531" i="14"/>
  <c r="AA535" i="14"/>
  <c r="W541" i="14"/>
  <c r="W545" i="14"/>
  <c r="AE545" i="14"/>
  <c r="AA547" i="14"/>
  <c r="AB550" i="14"/>
  <c r="W551" i="14"/>
  <c r="V559" i="14"/>
  <c r="Z570" i="14"/>
  <c r="Y570" i="14"/>
  <c r="X570" i="14"/>
  <c r="AE570" i="14"/>
  <c r="W570" i="14"/>
  <c r="AD570" i="14"/>
  <c r="V570" i="14"/>
  <c r="AC570" i="14"/>
  <c r="AB570" i="14"/>
  <c r="AA570" i="14"/>
  <c r="AD576" i="14"/>
  <c r="V576" i="14"/>
  <c r="AC576" i="14"/>
  <c r="AB576" i="14"/>
  <c r="AA576" i="14"/>
  <c r="Z576" i="14"/>
  <c r="Y576" i="14"/>
  <c r="X576" i="14"/>
  <c r="AE576" i="14"/>
  <c r="W576" i="14"/>
  <c r="X585" i="14"/>
  <c r="AE585" i="14"/>
  <c r="W585" i="14"/>
  <c r="AD585" i="14"/>
  <c r="V585" i="14"/>
  <c r="AC585" i="14"/>
  <c r="AB585" i="14"/>
  <c r="AA585" i="14"/>
  <c r="Z585" i="14"/>
  <c r="Y585" i="14"/>
  <c r="Z602" i="14"/>
  <c r="Y602" i="14"/>
  <c r="X602" i="14"/>
  <c r="AE602" i="14"/>
  <c r="W602" i="14"/>
  <c r="AD602" i="14"/>
  <c r="V602" i="14"/>
  <c r="AC602" i="14"/>
  <c r="AB602" i="14"/>
  <c r="AA602" i="14"/>
  <c r="AD608" i="14"/>
  <c r="V608" i="14"/>
  <c r="AC608" i="14"/>
  <c r="AB608" i="14"/>
  <c r="AA608" i="14"/>
  <c r="Z608" i="14"/>
  <c r="Y608" i="14"/>
  <c r="X608" i="14"/>
  <c r="AE608" i="14"/>
  <c r="W608" i="14"/>
  <c r="X618" i="14"/>
  <c r="W618" i="14"/>
  <c r="AC618" i="14"/>
  <c r="X633" i="14"/>
  <c r="AE633" i="14"/>
  <c r="W633" i="14"/>
  <c r="AD633" i="14"/>
  <c r="AC633" i="14"/>
  <c r="AB633" i="14"/>
  <c r="AA633" i="14"/>
  <c r="Z633" i="14"/>
  <c r="Y633" i="14"/>
  <c r="Z650" i="14"/>
  <c r="Y650" i="14"/>
  <c r="AE650" i="14"/>
  <c r="W650" i="14"/>
  <c r="AD650" i="14"/>
  <c r="V650" i="14"/>
  <c r="AC650" i="14"/>
  <c r="AB650" i="14"/>
  <c r="AA650" i="14"/>
  <c r="AB451" i="14"/>
  <c r="AB455" i="14"/>
  <c r="AB463" i="14"/>
  <c r="AB467" i="14"/>
  <c r="AB471" i="14"/>
  <c r="AB475" i="14"/>
  <c r="AB483" i="14"/>
  <c r="AB487" i="14"/>
  <c r="AB491" i="14"/>
  <c r="AB495" i="14"/>
  <c r="AB499" i="14"/>
  <c r="AB515" i="14"/>
  <c r="AB519" i="14"/>
  <c r="AB531" i="14"/>
  <c r="AB535" i="14"/>
  <c r="AB547" i="14"/>
  <c r="AB563" i="14"/>
  <c r="AA563" i="14"/>
  <c r="Z563" i="14"/>
  <c r="Y563" i="14"/>
  <c r="X563" i="14"/>
  <c r="AE563" i="14"/>
  <c r="W563" i="14"/>
  <c r="AD568" i="14"/>
  <c r="V568" i="14"/>
  <c r="AC568" i="14"/>
  <c r="AB568" i="14"/>
  <c r="AA568" i="14"/>
  <c r="Z568" i="14"/>
  <c r="Y568" i="14"/>
  <c r="AE568" i="14"/>
  <c r="W568" i="14"/>
  <c r="AA572" i="14"/>
  <c r="Z572" i="14"/>
  <c r="AB581" i="14"/>
  <c r="AA581" i="14"/>
  <c r="W598" i="14"/>
  <c r="AD598" i="14"/>
  <c r="AD604" i="14"/>
  <c r="V604" i="14"/>
  <c r="AE604" i="14"/>
  <c r="W604" i="14"/>
  <c r="AC613" i="14"/>
  <c r="AA613" i="14"/>
  <c r="X629" i="14"/>
  <c r="AE629" i="14"/>
  <c r="W629" i="14"/>
  <c r="AD629" i="14"/>
  <c r="V629" i="14"/>
  <c r="AC629" i="14"/>
  <c r="AB629" i="14"/>
  <c r="AA629" i="14"/>
  <c r="Z629" i="14"/>
  <c r="Y629" i="14"/>
  <c r="Z646" i="14"/>
  <c r="Y646" i="14"/>
  <c r="X646" i="14"/>
  <c r="AE646" i="14"/>
  <c r="W646" i="14"/>
  <c r="AD646" i="14"/>
  <c r="V646" i="14"/>
  <c r="AC646" i="14"/>
  <c r="AB646" i="14"/>
  <c r="AA646" i="14"/>
  <c r="AD652" i="14"/>
  <c r="V652" i="14"/>
  <c r="AC652" i="14"/>
  <c r="AB652" i="14"/>
  <c r="AA652" i="14"/>
  <c r="Z652" i="14"/>
  <c r="Y652" i="14"/>
  <c r="X652" i="14"/>
  <c r="AE652" i="14"/>
  <c r="W652" i="14"/>
  <c r="AD660" i="14"/>
  <c r="Z660" i="14"/>
  <c r="X660" i="14"/>
  <c r="AC451" i="14"/>
  <c r="AC455" i="14"/>
  <c r="AC463" i="14"/>
  <c r="AC467" i="14"/>
  <c r="AC471" i="14"/>
  <c r="AC475" i="14"/>
  <c r="AC483" i="14"/>
  <c r="AC487" i="14"/>
  <c r="AC491" i="14"/>
  <c r="AC495" i="14"/>
  <c r="AC499" i="14"/>
  <c r="AC503" i="14"/>
  <c r="AC515" i="14"/>
  <c r="AC519" i="14"/>
  <c r="AC527" i="14"/>
  <c r="AC531" i="14"/>
  <c r="AC547" i="14"/>
  <c r="AD550" i="14"/>
  <c r="V550" i="14"/>
  <c r="AE550" i="14"/>
  <c r="Z562" i="14"/>
  <c r="Y562" i="14"/>
  <c r="X562" i="14"/>
  <c r="AE562" i="14"/>
  <c r="W562" i="14"/>
  <c r="AD562" i="14"/>
  <c r="V562" i="14"/>
  <c r="AC562" i="14"/>
  <c r="V563" i="14"/>
  <c r="W565" i="14"/>
  <c r="AA565" i="14"/>
  <c r="Y565" i="14"/>
  <c r="X577" i="14"/>
  <c r="AE577" i="14"/>
  <c r="W577" i="14"/>
  <c r="AD577" i="14"/>
  <c r="V577" i="14"/>
  <c r="AC577" i="14"/>
  <c r="AB577" i="14"/>
  <c r="AA577" i="14"/>
  <c r="Z577" i="14"/>
  <c r="Y577" i="14"/>
  <c r="Y594" i="14"/>
  <c r="AE594" i="14"/>
  <c r="W594" i="14"/>
  <c r="AC594" i="14"/>
  <c r="AA594" i="14"/>
  <c r="AD600" i="14"/>
  <c r="V600" i="14"/>
  <c r="AC600" i="14"/>
  <c r="AB600" i="14"/>
  <c r="AA600" i="14"/>
  <c r="Z600" i="14"/>
  <c r="Y600" i="14"/>
  <c r="X600" i="14"/>
  <c r="AE600" i="14"/>
  <c r="W600" i="14"/>
  <c r="X609" i="14"/>
  <c r="AE609" i="14"/>
  <c r="W609" i="14"/>
  <c r="AD609" i="14"/>
  <c r="V609" i="14"/>
  <c r="AC609" i="14"/>
  <c r="AB609" i="14"/>
  <c r="AA609" i="14"/>
  <c r="Z609" i="14"/>
  <c r="Y609" i="14"/>
  <c r="X625" i="14"/>
  <c r="AE625" i="14"/>
  <c r="W625" i="14"/>
  <c r="AD625" i="14"/>
  <c r="V625" i="14"/>
  <c r="AC625" i="14"/>
  <c r="AB625" i="14"/>
  <c r="AA625" i="14"/>
  <c r="Z625" i="14"/>
  <c r="Y625" i="14"/>
  <c r="AA642" i="14"/>
  <c r="AD648" i="14"/>
  <c r="V648" i="14"/>
  <c r="AC648" i="14"/>
  <c r="AB648" i="14"/>
  <c r="AA648" i="14"/>
  <c r="Z648" i="14"/>
  <c r="Y648" i="14"/>
  <c r="X648" i="14"/>
  <c r="AE648" i="14"/>
  <c r="W648" i="14"/>
  <c r="AB663" i="14"/>
  <c r="AA663" i="14"/>
  <c r="Z663" i="14"/>
  <c r="Y663" i="14"/>
  <c r="X663" i="14"/>
  <c r="AE663" i="14"/>
  <c r="W663" i="14"/>
  <c r="AD663" i="14"/>
  <c r="V663" i="14"/>
  <c r="AC663" i="14"/>
  <c r="V451" i="14"/>
  <c r="AD451" i="14"/>
  <c r="V455" i="14"/>
  <c r="AD455" i="14"/>
  <c r="Z461" i="14"/>
  <c r="V463" i="14"/>
  <c r="AD463" i="14"/>
  <c r="Z465" i="14"/>
  <c r="V467" i="14"/>
  <c r="AD467" i="14"/>
  <c r="V471" i="14"/>
  <c r="AD471" i="14"/>
  <c r="Z473" i="14"/>
  <c r="V475" i="14"/>
  <c r="AD475" i="14"/>
  <c r="Z477" i="14"/>
  <c r="Z481" i="14"/>
  <c r="V483" i="14"/>
  <c r="AD483" i="14"/>
  <c r="Z485" i="14"/>
  <c r="V487" i="14"/>
  <c r="AD487" i="14"/>
  <c r="V491" i="14"/>
  <c r="AD491" i="14"/>
  <c r="Z493" i="14"/>
  <c r="V495" i="14"/>
  <c r="AD495" i="14"/>
  <c r="Z497" i="14"/>
  <c r="V499" i="14"/>
  <c r="AD499" i="14"/>
  <c r="Z501" i="14"/>
  <c r="AD503" i="14"/>
  <c r="Z505" i="14"/>
  <c r="Z509" i="14"/>
  <c r="Z513" i="14"/>
  <c r="V515" i="14"/>
  <c r="AD515" i="14"/>
  <c r="Z517" i="14"/>
  <c r="V519" i="14"/>
  <c r="AD519" i="14"/>
  <c r="Z521" i="14"/>
  <c r="Z525" i="14"/>
  <c r="AD527" i="14"/>
  <c r="Z529" i="14"/>
  <c r="V531" i="14"/>
  <c r="AD531" i="14"/>
  <c r="V535" i="14"/>
  <c r="AD535" i="14"/>
  <c r="Z541" i="14"/>
  <c r="V543" i="14"/>
  <c r="AD543" i="14"/>
  <c r="Z545" i="14"/>
  <c r="V547" i="14"/>
  <c r="AD547" i="14"/>
  <c r="W550" i="14"/>
  <c r="AB551" i="14"/>
  <c r="AC563" i="14"/>
  <c r="X568" i="14"/>
  <c r="X573" i="14"/>
  <c r="AE573" i="14"/>
  <c r="W573" i="14"/>
  <c r="AD573" i="14"/>
  <c r="V573" i="14"/>
  <c r="AC573" i="14"/>
  <c r="AB573" i="14"/>
  <c r="AA573" i="14"/>
  <c r="Z573" i="14"/>
  <c r="Y573" i="14"/>
  <c r="Z590" i="14"/>
  <c r="Y590" i="14"/>
  <c r="X590" i="14"/>
  <c r="AE590" i="14"/>
  <c r="W590" i="14"/>
  <c r="AD590" i="14"/>
  <c r="V590" i="14"/>
  <c r="AC590" i="14"/>
  <c r="AB590" i="14"/>
  <c r="AA590" i="14"/>
  <c r="AD596" i="14"/>
  <c r="V596" i="14"/>
  <c r="AC596" i="14"/>
  <c r="AB596" i="14"/>
  <c r="AA596" i="14"/>
  <c r="Z596" i="14"/>
  <c r="Y596" i="14"/>
  <c r="X596" i="14"/>
  <c r="AE596" i="14"/>
  <c r="W596" i="14"/>
  <c r="X605" i="14"/>
  <c r="AE605" i="14"/>
  <c r="W605" i="14"/>
  <c r="AD605" i="14"/>
  <c r="V605" i="14"/>
  <c r="AC605" i="14"/>
  <c r="AB605" i="14"/>
  <c r="AA605" i="14"/>
  <c r="Z605" i="14"/>
  <c r="Y605" i="14"/>
  <c r="Z622" i="14"/>
  <c r="Y622" i="14"/>
  <c r="X622" i="14"/>
  <c r="AE622" i="14"/>
  <c r="W622" i="14"/>
  <c r="AD622" i="14"/>
  <c r="V622" i="14"/>
  <c r="AC622" i="14"/>
  <c r="AB622" i="14"/>
  <c r="AA622" i="14"/>
  <c r="Z638" i="14"/>
  <c r="W638" i="14"/>
  <c r="AD638" i="14"/>
  <c r="AB638" i="14"/>
  <c r="Z644" i="14"/>
  <c r="X653" i="14"/>
  <c r="AE653" i="14"/>
  <c r="W653" i="14"/>
  <c r="AD653" i="14"/>
  <c r="V653" i="14"/>
  <c r="AC653" i="14"/>
  <c r="AB653" i="14"/>
  <c r="AA653" i="14"/>
  <c r="Z653" i="14"/>
  <c r="Y653" i="14"/>
  <c r="Z658" i="14"/>
  <c r="Y658" i="14"/>
  <c r="X658" i="14"/>
  <c r="AE658" i="14"/>
  <c r="W658" i="14"/>
  <c r="AD658" i="14"/>
  <c r="V658" i="14"/>
  <c r="AC658" i="14"/>
  <c r="AB658" i="14"/>
  <c r="AA658" i="14"/>
  <c r="X661" i="14"/>
  <c r="AE661" i="14"/>
  <c r="W661" i="14"/>
  <c r="AD661" i="14"/>
  <c r="V661" i="14"/>
  <c r="AC661" i="14"/>
  <c r="AB661" i="14"/>
  <c r="AA661" i="14"/>
  <c r="Z661" i="14"/>
  <c r="Y661" i="14"/>
  <c r="W451" i="14"/>
  <c r="AE451" i="14"/>
  <c r="W455" i="14"/>
  <c r="AE455" i="14"/>
  <c r="AA461" i="14"/>
  <c r="W463" i="14"/>
  <c r="AE463" i="14"/>
  <c r="AA465" i="14"/>
  <c r="W467" i="14"/>
  <c r="AE467" i="14"/>
  <c r="W471" i="14"/>
  <c r="AE471" i="14"/>
  <c r="AA473" i="14"/>
  <c r="W475" i="14"/>
  <c r="AE475" i="14"/>
  <c r="AA477" i="14"/>
  <c r="AA481" i="14"/>
  <c r="W483" i="14"/>
  <c r="AE483" i="14"/>
  <c r="AA485" i="14"/>
  <c r="W487" i="14"/>
  <c r="AE487" i="14"/>
  <c r="W491" i="14"/>
  <c r="AE491" i="14"/>
  <c r="AA493" i="14"/>
  <c r="W495" i="14"/>
  <c r="AE495" i="14"/>
  <c r="AA497" i="14"/>
  <c r="W499" i="14"/>
  <c r="AE499" i="14"/>
  <c r="AA501" i="14"/>
  <c r="W503" i="14"/>
  <c r="AA505" i="14"/>
  <c r="AA509" i="14"/>
  <c r="AA513" i="14"/>
  <c r="W515" i="14"/>
  <c r="AE515" i="14"/>
  <c r="AA517" i="14"/>
  <c r="W519" i="14"/>
  <c r="AE519" i="14"/>
  <c r="AA521" i="14"/>
  <c r="AE523" i="14"/>
  <c r="AA525" i="14"/>
  <c r="W527" i="14"/>
  <c r="AE527" i="14"/>
  <c r="AA529" i="14"/>
  <c r="W531" i="14"/>
  <c r="AE531" i="14"/>
  <c r="W535" i="14"/>
  <c r="AE535" i="14"/>
  <c r="AA537" i="14"/>
  <c r="AA541" i="14"/>
  <c r="AE543" i="14"/>
  <c r="AA545" i="14"/>
  <c r="W547" i="14"/>
  <c r="AE547" i="14"/>
  <c r="X550" i="14"/>
  <c r="AC551" i="14"/>
  <c r="X561" i="14"/>
  <c r="AE561" i="14"/>
  <c r="W561" i="14"/>
  <c r="AD561" i="14"/>
  <c r="V561" i="14"/>
  <c r="AC561" i="14"/>
  <c r="AB561" i="14"/>
  <c r="AA561" i="14"/>
  <c r="AA562" i="14"/>
  <c r="AD563" i="14"/>
  <c r="X569" i="14"/>
  <c r="AE569" i="14"/>
  <c r="W569" i="14"/>
  <c r="AD569" i="14"/>
  <c r="V569" i="14"/>
  <c r="AC569" i="14"/>
  <c r="AB569" i="14"/>
  <c r="AA569" i="14"/>
  <c r="Z569" i="14"/>
  <c r="Y569" i="14"/>
  <c r="Z586" i="14"/>
  <c r="Y586" i="14"/>
  <c r="X586" i="14"/>
  <c r="AE586" i="14"/>
  <c r="W586" i="14"/>
  <c r="AD586" i="14"/>
  <c r="V586" i="14"/>
  <c r="AC586" i="14"/>
  <c r="AB586" i="14"/>
  <c r="AA586" i="14"/>
  <c r="AD592" i="14"/>
  <c r="V592" i="14"/>
  <c r="AC592" i="14"/>
  <c r="AB592" i="14"/>
  <c r="AA592" i="14"/>
  <c r="Z592" i="14"/>
  <c r="Y592" i="14"/>
  <c r="X592" i="14"/>
  <c r="AE592" i="14"/>
  <c r="W592" i="14"/>
  <c r="AE601" i="14"/>
  <c r="W601" i="14"/>
  <c r="AD601" i="14"/>
  <c r="AC601" i="14"/>
  <c r="AB601" i="14"/>
  <c r="AA601" i="14"/>
  <c r="Y601" i="14"/>
  <c r="AB617" i="14"/>
  <c r="AA617" i="14"/>
  <c r="X634" i="14"/>
  <c r="W634" i="14"/>
  <c r="AD634" i="14"/>
  <c r="AD640" i="14"/>
  <c r="V640" i="14"/>
  <c r="AC640" i="14"/>
  <c r="AB640" i="14"/>
  <c r="AA640" i="14"/>
  <c r="Z640" i="14"/>
  <c r="Y640" i="14"/>
  <c r="X640" i="14"/>
  <c r="AE640" i="14"/>
  <c r="W640" i="14"/>
  <c r="X649" i="14"/>
  <c r="AD649" i="14"/>
  <c r="AA649" i="14"/>
  <c r="Z649" i="14"/>
  <c r="X451" i="14"/>
  <c r="X455" i="14"/>
  <c r="AB461" i="14"/>
  <c r="X463" i="14"/>
  <c r="AB465" i="14"/>
  <c r="X467" i="14"/>
  <c r="X471" i="14"/>
  <c r="AB473" i="14"/>
  <c r="X475" i="14"/>
  <c r="AB477" i="14"/>
  <c r="AB481" i="14"/>
  <c r="X483" i="14"/>
  <c r="AB485" i="14"/>
  <c r="X487" i="14"/>
  <c r="X491" i="14"/>
  <c r="AB493" i="14"/>
  <c r="X495" i="14"/>
  <c r="AB497" i="14"/>
  <c r="X499" i="14"/>
  <c r="AB501" i="14"/>
  <c r="X503" i="14"/>
  <c r="AB505" i="14"/>
  <c r="AB509" i="14"/>
  <c r="AB513" i="14"/>
  <c r="X515" i="14"/>
  <c r="AB517" i="14"/>
  <c r="X519" i="14"/>
  <c r="AB521" i="14"/>
  <c r="AB525" i="14"/>
  <c r="X527" i="14"/>
  <c r="AB529" i="14"/>
  <c r="X531" i="14"/>
  <c r="X535" i="14"/>
  <c r="AB541" i="14"/>
  <c r="X543" i="14"/>
  <c r="AB545" i="14"/>
  <c r="X547" i="14"/>
  <c r="Y550" i="14"/>
  <c r="X552" i="14"/>
  <c r="S558" i="14"/>
  <c r="AB562" i="14"/>
  <c r="Z565" i="14"/>
  <c r="Z582" i="14"/>
  <c r="Y582" i="14"/>
  <c r="X582" i="14"/>
  <c r="AE582" i="14"/>
  <c r="W582" i="14"/>
  <c r="AD582" i="14"/>
  <c r="V582" i="14"/>
  <c r="AC582" i="14"/>
  <c r="AB582" i="14"/>
  <c r="AA582" i="14"/>
  <c r="AD588" i="14"/>
  <c r="V588" i="14"/>
  <c r="AC588" i="14"/>
  <c r="AB588" i="14"/>
  <c r="AA588" i="14"/>
  <c r="Z588" i="14"/>
  <c r="Y588" i="14"/>
  <c r="X588" i="14"/>
  <c r="AE588" i="14"/>
  <c r="W588" i="14"/>
  <c r="X597" i="14"/>
  <c r="AE597" i="14"/>
  <c r="W597" i="14"/>
  <c r="AD597" i="14"/>
  <c r="V597" i="14"/>
  <c r="AC597" i="14"/>
  <c r="AB597" i="14"/>
  <c r="AA597" i="14"/>
  <c r="Z597" i="14"/>
  <c r="Y597" i="14"/>
  <c r="Z614" i="14"/>
  <c r="Y614" i="14"/>
  <c r="X614" i="14"/>
  <c r="AE614" i="14"/>
  <c r="W614" i="14"/>
  <c r="AD614" i="14"/>
  <c r="V614" i="14"/>
  <c r="AC614" i="14"/>
  <c r="AB614" i="14"/>
  <c r="AA614" i="14"/>
  <c r="Z630" i="14"/>
  <c r="Y630" i="14"/>
  <c r="X630" i="14"/>
  <c r="AE630" i="14"/>
  <c r="W630" i="14"/>
  <c r="AD630" i="14"/>
  <c r="V630" i="14"/>
  <c r="AC630" i="14"/>
  <c r="AB630" i="14"/>
  <c r="AA630" i="14"/>
  <c r="AD636" i="14"/>
  <c r="V636" i="14"/>
  <c r="AC636" i="14"/>
  <c r="AB636" i="14"/>
  <c r="AA636" i="14"/>
  <c r="Z636" i="14"/>
  <c r="Y636" i="14"/>
  <c r="X636" i="14"/>
  <c r="AE636" i="14"/>
  <c r="W636" i="14"/>
  <c r="X645" i="14"/>
  <c r="AE645" i="14"/>
  <c r="W645" i="14"/>
  <c r="AD645" i="14"/>
  <c r="V645" i="14"/>
  <c r="AC645" i="14"/>
  <c r="AB645" i="14"/>
  <c r="AA645" i="14"/>
  <c r="Z645" i="14"/>
  <c r="Y645" i="14"/>
  <c r="AD656" i="14"/>
  <c r="V656" i="14"/>
  <c r="AC656" i="14"/>
  <c r="AB656" i="14"/>
  <c r="AA656" i="14"/>
  <c r="Z656" i="14"/>
  <c r="Y656" i="14"/>
  <c r="X656" i="14"/>
  <c r="AE656" i="14"/>
  <c r="W656" i="14"/>
  <c r="AD664" i="14"/>
  <c r="V664" i="14"/>
  <c r="AC664" i="14"/>
  <c r="AB664" i="14"/>
  <c r="AA664" i="14"/>
  <c r="Z664" i="14"/>
  <c r="Y664" i="14"/>
  <c r="X664" i="14"/>
  <c r="AE664" i="14"/>
  <c r="W664" i="14"/>
  <c r="Y451" i="14"/>
  <c r="Y455" i="14"/>
  <c r="AC461" i="14"/>
  <c r="Y463" i="14"/>
  <c r="AC465" i="14"/>
  <c r="Y467" i="14"/>
  <c r="AC469" i="14"/>
  <c r="Y471" i="14"/>
  <c r="AC473" i="14"/>
  <c r="Y475" i="14"/>
  <c r="AC477" i="14"/>
  <c r="AC481" i="14"/>
  <c r="Y483" i="14"/>
  <c r="AC485" i="14"/>
  <c r="Y487" i="14"/>
  <c r="Y491" i="14"/>
  <c r="AC493" i="14"/>
  <c r="Y495" i="14"/>
  <c r="AC497" i="14"/>
  <c r="Y499" i="14"/>
  <c r="AC501" i="14"/>
  <c r="Y503" i="14"/>
  <c r="AC505" i="14"/>
  <c r="AC509" i="14"/>
  <c r="AC513" i="14"/>
  <c r="Y515" i="14"/>
  <c r="AC517" i="14"/>
  <c r="Y519" i="14"/>
  <c r="AC521" i="14"/>
  <c r="AC525" i="14"/>
  <c r="Y527" i="14"/>
  <c r="AC529" i="14"/>
  <c r="Y531" i="14"/>
  <c r="AC533" i="14"/>
  <c r="Y535" i="14"/>
  <c r="AC541" i="14"/>
  <c r="Y543" i="14"/>
  <c r="AC545" i="14"/>
  <c r="Y547" i="14"/>
  <c r="Z550" i="14"/>
  <c r="Z551" i="14"/>
  <c r="X551" i="14"/>
  <c r="AE551" i="14"/>
  <c r="Y552" i="14"/>
  <c r="AD564" i="14"/>
  <c r="V564" i="14"/>
  <c r="AC564" i="14"/>
  <c r="AB564" i="14"/>
  <c r="AA564" i="14"/>
  <c r="Z564" i="14"/>
  <c r="Y564" i="14"/>
  <c r="AE564" i="14"/>
  <c r="V578" i="14"/>
  <c r="AB578" i="14"/>
  <c r="AC584" i="14"/>
  <c r="AB584" i="14"/>
  <c r="X593" i="14"/>
  <c r="AE593" i="14"/>
  <c r="W593" i="14"/>
  <c r="AD593" i="14"/>
  <c r="V593" i="14"/>
  <c r="AC593" i="14"/>
  <c r="AB593" i="14"/>
  <c r="AA593" i="14"/>
  <c r="Z593" i="14"/>
  <c r="Y593" i="14"/>
  <c r="X610" i="14"/>
  <c r="AE610" i="14"/>
  <c r="W610" i="14"/>
  <c r="V610" i="14"/>
  <c r="AC610" i="14"/>
  <c r="Z626" i="14"/>
  <c r="Y626" i="14"/>
  <c r="X626" i="14"/>
  <c r="AE626" i="14"/>
  <c r="W626" i="14"/>
  <c r="AD626" i="14"/>
  <c r="V626" i="14"/>
  <c r="AC626" i="14"/>
  <c r="AB626" i="14"/>
  <c r="AA626" i="14"/>
  <c r="AD632" i="14"/>
  <c r="V632" i="14"/>
  <c r="AC632" i="14"/>
  <c r="AB632" i="14"/>
  <c r="AA632" i="14"/>
  <c r="Z632" i="14"/>
  <c r="Y632" i="14"/>
  <c r="X632" i="14"/>
  <c r="AE632" i="14"/>
  <c r="W632" i="14"/>
  <c r="AB659" i="14"/>
  <c r="AA659" i="14"/>
  <c r="Z659" i="14"/>
  <c r="Y659" i="14"/>
  <c r="X659" i="14"/>
  <c r="AE659" i="14"/>
  <c r="W659" i="14"/>
  <c r="AD659" i="14"/>
  <c r="V659" i="14"/>
  <c r="AC659" i="14"/>
  <c r="Z662" i="14"/>
  <c r="Y662" i="14"/>
  <c r="X662" i="14"/>
  <c r="AE662" i="14"/>
  <c r="W662" i="14"/>
  <c r="AD662" i="14"/>
  <c r="V662" i="14"/>
  <c r="AC662" i="14"/>
  <c r="AB662" i="14"/>
  <c r="AA662" i="14"/>
  <c r="AE667" i="14"/>
  <c r="W667" i="14"/>
  <c r="AD667" i="14"/>
  <c r="V667" i="14"/>
  <c r="AC667" i="14"/>
  <c r="AB667" i="14"/>
  <c r="AA667" i="14"/>
  <c r="Z667" i="14"/>
  <c r="Y667" i="14"/>
  <c r="X667" i="14"/>
  <c r="V461" i="14"/>
  <c r="V465" i="14"/>
  <c r="V473" i="14"/>
  <c r="V477" i="14"/>
  <c r="V481" i="14"/>
  <c r="V485" i="14"/>
  <c r="V493" i="14"/>
  <c r="V497" i="14"/>
  <c r="V501" i="14"/>
  <c r="V505" i="14"/>
  <c r="V509" i="14"/>
  <c r="V513" i="14"/>
  <c r="V517" i="14"/>
  <c r="V521" i="14"/>
  <c r="V525" i="14"/>
  <c r="V529" i="14"/>
  <c r="V541" i="14"/>
  <c r="V545" i="14"/>
  <c r="AA550" i="14"/>
  <c r="V551" i="14"/>
  <c r="AB559" i="14"/>
  <c r="Z559" i="14"/>
  <c r="X559" i="14"/>
  <c r="AE559" i="14"/>
  <c r="W559" i="14"/>
  <c r="Y561" i="14"/>
  <c r="Z566" i="14"/>
  <c r="Y566" i="14"/>
  <c r="X566" i="14"/>
  <c r="AE566" i="14"/>
  <c r="W566" i="14"/>
  <c r="AD566" i="14"/>
  <c r="V566" i="14"/>
  <c r="AC566" i="14"/>
  <c r="AA566" i="14"/>
  <c r="Z574" i="14"/>
  <c r="Y574" i="14"/>
  <c r="X574" i="14"/>
  <c r="AE574" i="14"/>
  <c r="W574" i="14"/>
  <c r="AD574" i="14"/>
  <c r="V574" i="14"/>
  <c r="AC574" i="14"/>
  <c r="AB574" i="14"/>
  <c r="AA574" i="14"/>
  <c r="AD580" i="14"/>
  <c r="V580" i="14"/>
  <c r="AC580" i="14"/>
  <c r="AB580" i="14"/>
  <c r="AA580" i="14"/>
  <c r="Z580" i="14"/>
  <c r="Y580" i="14"/>
  <c r="X580" i="14"/>
  <c r="AE580" i="14"/>
  <c r="W580" i="14"/>
  <c r="X589" i="14"/>
  <c r="AE589" i="14"/>
  <c r="W589" i="14"/>
  <c r="AD589" i="14"/>
  <c r="V589" i="14"/>
  <c r="AC589" i="14"/>
  <c r="AB589" i="14"/>
  <c r="AA589" i="14"/>
  <c r="Z589" i="14"/>
  <c r="Y589" i="14"/>
  <c r="Z606" i="14"/>
  <c r="Y606" i="14"/>
  <c r="X606" i="14"/>
  <c r="AE606" i="14"/>
  <c r="W606" i="14"/>
  <c r="AD606" i="14"/>
  <c r="V606" i="14"/>
  <c r="AC606" i="14"/>
  <c r="AB606" i="14"/>
  <c r="AA606" i="14"/>
  <c r="AD612" i="14"/>
  <c r="V612" i="14"/>
  <c r="AC612" i="14"/>
  <c r="AB612" i="14"/>
  <c r="AA612" i="14"/>
  <c r="Z612" i="14"/>
  <c r="Y612" i="14"/>
  <c r="X612" i="14"/>
  <c r="AE612" i="14"/>
  <c r="W612" i="14"/>
  <c r="X621" i="14"/>
  <c r="AE621" i="14"/>
  <c r="W621" i="14"/>
  <c r="AD621" i="14"/>
  <c r="V621" i="14"/>
  <c r="AC621" i="14"/>
  <c r="AB621" i="14"/>
  <c r="AA621" i="14"/>
  <c r="Z621" i="14"/>
  <c r="Y621" i="14"/>
  <c r="AD628" i="14"/>
  <c r="V628" i="14"/>
  <c r="AC628" i="14"/>
  <c r="AB628" i="14"/>
  <c r="AA628" i="14"/>
  <c r="Z628" i="14"/>
  <c r="Y628" i="14"/>
  <c r="X628" i="14"/>
  <c r="AE628" i="14"/>
  <c r="W628" i="14"/>
  <c r="X637" i="14"/>
  <c r="AE637" i="14"/>
  <c r="W637" i="14"/>
  <c r="AD637" i="14"/>
  <c r="V637" i="14"/>
  <c r="AC637" i="14"/>
  <c r="AB637" i="14"/>
  <c r="AA637" i="14"/>
  <c r="Z637" i="14"/>
  <c r="Y637" i="14"/>
  <c r="W654" i="14"/>
  <c r="X657" i="14"/>
  <c r="AE657" i="14"/>
  <c r="W657" i="14"/>
  <c r="AD657" i="14"/>
  <c r="V657" i="14"/>
  <c r="AC657" i="14"/>
  <c r="AB657" i="14"/>
  <c r="AA657" i="14"/>
  <c r="Z657" i="14"/>
  <c r="Y657" i="14"/>
  <c r="X665" i="14"/>
  <c r="AE665" i="14"/>
  <c r="W665" i="14"/>
  <c r="AD665" i="14"/>
  <c r="V665" i="14"/>
  <c r="AC665" i="14"/>
  <c r="AB665" i="14"/>
  <c r="AA665" i="14"/>
  <c r="Z665" i="14"/>
  <c r="Y665" i="14"/>
  <c r="AC567" i="14"/>
  <c r="AC571" i="14"/>
  <c r="AC575" i="14"/>
  <c r="AC579" i="14"/>
  <c r="AC595" i="14"/>
  <c r="AC599" i="14"/>
  <c r="AC603" i="14"/>
  <c r="AC607" i="14"/>
  <c r="AC611" i="14"/>
  <c r="AC623" i="14"/>
  <c r="AC627" i="14"/>
  <c r="AC639" i="14"/>
  <c r="AC643" i="14"/>
  <c r="AC647" i="14"/>
  <c r="AC651" i="14"/>
  <c r="AA669" i="14"/>
  <c r="Z669" i="14"/>
  <c r="Y669" i="14"/>
  <c r="X669" i="14"/>
  <c r="AE669" i="14"/>
  <c r="W669" i="14"/>
  <c r="AD669" i="14"/>
  <c r="V669" i="14"/>
  <c r="AC669" i="14"/>
  <c r="Y684" i="14"/>
  <c r="X684" i="14"/>
  <c r="AE684" i="14"/>
  <c r="W684" i="14"/>
  <c r="AD684" i="14"/>
  <c r="V684" i="14"/>
  <c r="AC684" i="14"/>
  <c r="AB684" i="14"/>
  <c r="AA684" i="14"/>
  <c r="Z686" i="14"/>
  <c r="S697" i="14"/>
  <c r="AE699" i="14"/>
  <c r="W699" i="14"/>
  <c r="AD699" i="14"/>
  <c r="V699" i="14"/>
  <c r="AC699" i="14"/>
  <c r="AB699" i="14"/>
  <c r="AA699" i="14"/>
  <c r="Z699" i="14"/>
  <c r="Y699" i="14"/>
  <c r="Y716" i="14"/>
  <c r="X716" i="14"/>
  <c r="AD716" i="14"/>
  <c r="AA716" i="14"/>
  <c r="AC718" i="14"/>
  <c r="AB718" i="14"/>
  <c r="AA718" i="14"/>
  <c r="Z718" i="14"/>
  <c r="Y718" i="14"/>
  <c r="X718" i="14"/>
  <c r="AE718" i="14"/>
  <c r="W718" i="14"/>
  <c r="S733" i="14"/>
  <c r="Y748" i="14"/>
  <c r="X748" i="14"/>
  <c r="AE748" i="14"/>
  <c r="W748" i="14"/>
  <c r="AD748" i="14"/>
  <c r="V748" i="14"/>
  <c r="AC748" i="14"/>
  <c r="AB748" i="14"/>
  <c r="AA748" i="14"/>
  <c r="AC750" i="14"/>
  <c r="AB750" i="14"/>
  <c r="AA750" i="14"/>
  <c r="Z750" i="14"/>
  <c r="Y750" i="14"/>
  <c r="X750" i="14"/>
  <c r="AE750" i="14"/>
  <c r="W750" i="14"/>
  <c r="AE763" i="14"/>
  <c r="W763" i="14"/>
  <c r="AD763" i="14"/>
  <c r="V763" i="14"/>
  <c r="AC763" i="14"/>
  <c r="AB763" i="14"/>
  <c r="AA763" i="14"/>
  <c r="Z763" i="14"/>
  <c r="Y763" i="14"/>
  <c r="S765" i="14"/>
  <c r="AA770" i="14"/>
  <c r="Z770" i="14"/>
  <c r="Y770" i="14"/>
  <c r="X770" i="14"/>
  <c r="AE770" i="14"/>
  <c r="W770" i="14"/>
  <c r="AD770" i="14"/>
  <c r="V770" i="14"/>
  <c r="AC770" i="14"/>
  <c r="AB770" i="14"/>
  <c r="AB869" i="14"/>
  <c r="X869" i="14"/>
  <c r="AE869" i="14"/>
  <c r="AD869" i="14"/>
  <c r="AC869" i="14"/>
  <c r="AA869" i="14"/>
  <c r="Z869" i="14"/>
  <c r="Y869" i="14"/>
  <c r="W869" i="14"/>
  <c r="V869" i="14"/>
  <c r="AD881" i="14"/>
  <c r="V881" i="14"/>
  <c r="AB881" i="14"/>
  <c r="Z881" i="14"/>
  <c r="X881" i="14"/>
  <c r="AC881" i="14"/>
  <c r="AA881" i="14"/>
  <c r="Y881" i="14"/>
  <c r="W881" i="14"/>
  <c r="AE881" i="14"/>
  <c r="Z883" i="14"/>
  <c r="X883" i="14"/>
  <c r="AD883" i="14"/>
  <c r="V883" i="14"/>
  <c r="AB883" i="14"/>
  <c r="Y883" i="14"/>
  <c r="W883" i="14"/>
  <c r="AE883" i="14"/>
  <c r="AC883" i="14"/>
  <c r="AA883" i="14"/>
  <c r="AA673" i="14"/>
  <c r="Z673" i="14"/>
  <c r="Y673" i="14"/>
  <c r="X673" i="14"/>
  <c r="AE673" i="14"/>
  <c r="W673" i="14"/>
  <c r="AD673" i="14"/>
  <c r="V673" i="14"/>
  <c r="AC673" i="14"/>
  <c r="Y688" i="14"/>
  <c r="X688" i="14"/>
  <c r="AE688" i="14"/>
  <c r="W688" i="14"/>
  <c r="AD688" i="14"/>
  <c r="V688" i="14"/>
  <c r="AC688" i="14"/>
  <c r="AB688" i="14"/>
  <c r="AA688" i="14"/>
  <c r="AC690" i="14"/>
  <c r="AB690" i="14"/>
  <c r="AA690" i="14"/>
  <c r="Z690" i="14"/>
  <c r="Y690" i="14"/>
  <c r="X690" i="14"/>
  <c r="AE690" i="14"/>
  <c r="W690" i="14"/>
  <c r="W701" i="14"/>
  <c r="AD701" i="14"/>
  <c r="AE703" i="14"/>
  <c r="W703" i="14"/>
  <c r="AD703" i="14"/>
  <c r="V703" i="14"/>
  <c r="AC703" i="14"/>
  <c r="AB703" i="14"/>
  <c r="AA703" i="14"/>
  <c r="Z703" i="14"/>
  <c r="Y703" i="14"/>
  <c r="Y720" i="14"/>
  <c r="X720" i="14"/>
  <c r="AE720" i="14"/>
  <c r="W720" i="14"/>
  <c r="AD720" i="14"/>
  <c r="AB720" i="14"/>
  <c r="AA720" i="14"/>
  <c r="AC722" i="14"/>
  <c r="AB722" i="14"/>
  <c r="AA722" i="14"/>
  <c r="Z722" i="14"/>
  <c r="Y722" i="14"/>
  <c r="X722" i="14"/>
  <c r="AE722" i="14"/>
  <c r="W722" i="14"/>
  <c r="AE735" i="14"/>
  <c r="W735" i="14"/>
  <c r="AD735" i="14"/>
  <c r="V735" i="14"/>
  <c r="AC735" i="14"/>
  <c r="AB735" i="14"/>
  <c r="AA735" i="14"/>
  <c r="Z735" i="14"/>
  <c r="Y735" i="14"/>
  <c r="AA737" i="14"/>
  <c r="Z737" i="14"/>
  <c r="Y737" i="14"/>
  <c r="X737" i="14"/>
  <c r="AE737" i="14"/>
  <c r="W737" i="14"/>
  <c r="AD737" i="14"/>
  <c r="V737" i="14"/>
  <c r="AC737" i="14"/>
  <c r="Y752" i="14"/>
  <c r="X752" i="14"/>
  <c r="AE752" i="14"/>
  <c r="W752" i="14"/>
  <c r="AD752" i="14"/>
  <c r="V752" i="14"/>
  <c r="AC752" i="14"/>
  <c r="AB752" i="14"/>
  <c r="AA752" i="14"/>
  <c r="AC754" i="14"/>
  <c r="AB767" i="14"/>
  <c r="AA767" i="14"/>
  <c r="Z767" i="14"/>
  <c r="Y767" i="14"/>
  <c r="X767" i="14"/>
  <c r="AE767" i="14"/>
  <c r="W767" i="14"/>
  <c r="AD767" i="14"/>
  <c r="AC767" i="14"/>
  <c r="AE848" i="14"/>
  <c r="W848" i="14"/>
  <c r="AD848" i="14"/>
  <c r="V848" i="14"/>
  <c r="AC848" i="14"/>
  <c r="AB848" i="14"/>
  <c r="AA848" i="14"/>
  <c r="Z848" i="14"/>
  <c r="Y848" i="14"/>
  <c r="X848" i="14"/>
  <c r="AE856" i="14"/>
  <c r="W856" i="14"/>
  <c r="AD856" i="14"/>
  <c r="V856" i="14"/>
  <c r="AC856" i="14"/>
  <c r="AB856" i="14"/>
  <c r="AA856" i="14"/>
  <c r="Z856" i="14"/>
  <c r="Y856" i="14"/>
  <c r="X856" i="14"/>
  <c r="W567" i="14"/>
  <c r="AE567" i="14"/>
  <c r="W571" i="14"/>
  <c r="AE571" i="14"/>
  <c r="W575" i="14"/>
  <c r="AE575" i="14"/>
  <c r="W579" i="14"/>
  <c r="AE579" i="14"/>
  <c r="W595" i="14"/>
  <c r="AE595" i="14"/>
  <c r="W599" i="14"/>
  <c r="AE599" i="14"/>
  <c r="W603" i="14"/>
  <c r="AE603" i="14"/>
  <c r="W607" i="14"/>
  <c r="AE607" i="14"/>
  <c r="W611" i="14"/>
  <c r="AE611" i="14"/>
  <c r="AE615" i="14"/>
  <c r="Y616" i="14"/>
  <c r="Y620" i="14"/>
  <c r="W623" i="14"/>
  <c r="AE623" i="14"/>
  <c r="Y624" i="14"/>
  <c r="W627" i="14"/>
  <c r="AE627" i="14"/>
  <c r="W639" i="14"/>
  <c r="AE639" i="14"/>
  <c r="W643" i="14"/>
  <c r="AE643" i="14"/>
  <c r="W647" i="14"/>
  <c r="AE647" i="14"/>
  <c r="W651" i="14"/>
  <c r="AE651" i="14"/>
  <c r="AD671" i="14"/>
  <c r="S677" i="14"/>
  <c r="V682" i="14"/>
  <c r="Y692" i="14"/>
  <c r="X692" i="14"/>
  <c r="AE692" i="14"/>
  <c r="W692" i="14"/>
  <c r="AD692" i="14"/>
  <c r="V692" i="14"/>
  <c r="AC692" i="14"/>
  <c r="AB692" i="14"/>
  <c r="AA692" i="14"/>
  <c r="AA705" i="14"/>
  <c r="Z705" i="14"/>
  <c r="Y705" i="14"/>
  <c r="X705" i="14"/>
  <c r="AE705" i="14"/>
  <c r="W705" i="14"/>
  <c r="AD705" i="14"/>
  <c r="V705" i="14"/>
  <c r="AC705" i="14"/>
  <c r="AE707" i="14"/>
  <c r="W707" i="14"/>
  <c r="AD707" i="14"/>
  <c r="V707" i="14"/>
  <c r="AC707" i="14"/>
  <c r="AB707" i="14"/>
  <c r="AA707" i="14"/>
  <c r="Z707" i="14"/>
  <c r="Y707" i="14"/>
  <c r="Z709" i="14"/>
  <c r="V714" i="14"/>
  <c r="Y724" i="14"/>
  <c r="X724" i="14"/>
  <c r="AE724" i="14"/>
  <c r="W724" i="14"/>
  <c r="AD724" i="14"/>
  <c r="V724" i="14"/>
  <c r="AC724" i="14"/>
  <c r="AB724" i="14"/>
  <c r="AA724" i="14"/>
  <c r="AC726" i="14"/>
  <c r="AB726" i="14"/>
  <c r="AA726" i="14"/>
  <c r="Z726" i="14"/>
  <c r="Y726" i="14"/>
  <c r="X726" i="14"/>
  <c r="AE726" i="14"/>
  <c r="W726" i="14"/>
  <c r="AE731" i="14"/>
  <c r="V731" i="14"/>
  <c r="Z731" i="14"/>
  <c r="Y731" i="14"/>
  <c r="AE739" i="14"/>
  <c r="W739" i="14"/>
  <c r="AD739" i="14"/>
  <c r="V739" i="14"/>
  <c r="AC739" i="14"/>
  <c r="AB739" i="14"/>
  <c r="AA739" i="14"/>
  <c r="Z739" i="14"/>
  <c r="Y739" i="14"/>
  <c r="AA741" i="14"/>
  <c r="Z741" i="14"/>
  <c r="Y741" i="14"/>
  <c r="X741" i="14"/>
  <c r="AE741" i="14"/>
  <c r="W741" i="14"/>
  <c r="AD741" i="14"/>
  <c r="V741" i="14"/>
  <c r="AC741" i="14"/>
  <c r="Y756" i="14"/>
  <c r="X756" i="14"/>
  <c r="AE756" i="14"/>
  <c r="W756" i="14"/>
  <c r="AD756" i="14"/>
  <c r="V756" i="14"/>
  <c r="AC756" i="14"/>
  <c r="AB756" i="14"/>
  <c r="AA756" i="14"/>
  <c r="AC758" i="14"/>
  <c r="AB758" i="14"/>
  <c r="AA758" i="14"/>
  <c r="Z758" i="14"/>
  <c r="Y758" i="14"/>
  <c r="X758" i="14"/>
  <c r="AE758" i="14"/>
  <c r="W758" i="14"/>
  <c r="Y801" i="14"/>
  <c r="X801" i="14"/>
  <c r="AE801" i="14"/>
  <c r="W801" i="14"/>
  <c r="AD801" i="14"/>
  <c r="V801" i="14"/>
  <c r="AC801" i="14"/>
  <c r="AB801" i="14"/>
  <c r="AA801" i="14"/>
  <c r="Z801" i="14"/>
  <c r="X567" i="14"/>
  <c r="X571" i="14"/>
  <c r="X575" i="14"/>
  <c r="X579" i="14"/>
  <c r="X595" i="14"/>
  <c r="X599" i="14"/>
  <c r="X603" i="14"/>
  <c r="X607" i="14"/>
  <c r="X611" i="14"/>
  <c r="X615" i="14"/>
  <c r="Z616" i="14"/>
  <c r="Z620" i="14"/>
  <c r="X623" i="14"/>
  <c r="Z624" i="14"/>
  <c r="X627" i="14"/>
  <c r="X635" i="14"/>
  <c r="X639" i="14"/>
  <c r="X643" i="14"/>
  <c r="X647" i="14"/>
  <c r="X651" i="14"/>
  <c r="AB669" i="14"/>
  <c r="AE675" i="14"/>
  <c r="W675" i="14"/>
  <c r="AD675" i="14"/>
  <c r="V675" i="14"/>
  <c r="AC675" i="14"/>
  <c r="AB675" i="14"/>
  <c r="AA675" i="14"/>
  <c r="Z675" i="14"/>
  <c r="Y675" i="14"/>
  <c r="S681" i="14"/>
  <c r="Z684" i="14"/>
  <c r="AC694" i="14"/>
  <c r="AB694" i="14"/>
  <c r="AA694" i="14"/>
  <c r="Z694" i="14"/>
  <c r="Y694" i="14"/>
  <c r="X694" i="14"/>
  <c r="AE694" i="14"/>
  <c r="W694" i="14"/>
  <c r="Y696" i="14"/>
  <c r="X696" i="14"/>
  <c r="AE696" i="14"/>
  <c r="W696" i="14"/>
  <c r="AD696" i="14"/>
  <c r="V696" i="14"/>
  <c r="AC696" i="14"/>
  <c r="AB696" i="14"/>
  <c r="AA696" i="14"/>
  <c r="X699" i="14"/>
  <c r="AE711" i="14"/>
  <c r="W711" i="14"/>
  <c r="AD711" i="14"/>
  <c r="V711" i="14"/>
  <c r="AC711" i="14"/>
  <c r="AB711" i="14"/>
  <c r="AA711" i="14"/>
  <c r="Z711" i="14"/>
  <c r="Y711" i="14"/>
  <c r="S713" i="14"/>
  <c r="V718" i="14"/>
  <c r="Y728" i="14"/>
  <c r="X728" i="14"/>
  <c r="AE728" i="14"/>
  <c r="W728" i="14"/>
  <c r="AD728" i="14"/>
  <c r="V728" i="14"/>
  <c r="AC728" i="14"/>
  <c r="AB728" i="14"/>
  <c r="AA728" i="14"/>
  <c r="AC730" i="14"/>
  <c r="AB730" i="14"/>
  <c r="AA730" i="14"/>
  <c r="Z730" i="14"/>
  <c r="Y730" i="14"/>
  <c r="X730" i="14"/>
  <c r="AE730" i="14"/>
  <c r="W730" i="14"/>
  <c r="X731" i="14"/>
  <c r="AE743" i="14"/>
  <c r="W743" i="14"/>
  <c r="AD743" i="14"/>
  <c r="V743" i="14"/>
  <c r="AC743" i="14"/>
  <c r="AB743" i="14"/>
  <c r="AA743" i="14"/>
  <c r="Z743" i="14"/>
  <c r="Y743" i="14"/>
  <c r="S745" i="14"/>
  <c r="Z748" i="14"/>
  <c r="V750" i="14"/>
  <c r="Y760" i="14"/>
  <c r="X760" i="14"/>
  <c r="AE760" i="14"/>
  <c r="W760" i="14"/>
  <c r="AD760" i="14"/>
  <c r="V760" i="14"/>
  <c r="AC760" i="14"/>
  <c r="AB760" i="14"/>
  <c r="AA760" i="14"/>
  <c r="AC762" i="14"/>
  <c r="AB762" i="14"/>
  <c r="AA762" i="14"/>
  <c r="Z762" i="14"/>
  <c r="Y762" i="14"/>
  <c r="X762" i="14"/>
  <c r="AE762" i="14"/>
  <c r="W762" i="14"/>
  <c r="X763" i="14"/>
  <c r="V767" i="14"/>
  <c r="Y567" i="14"/>
  <c r="Y571" i="14"/>
  <c r="Y575" i="14"/>
  <c r="Y579" i="14"/>
  <c r="Y595" i="14"/>
  <c r="Y599" i="14"/>
  <c r="Y603" i="14"/>
  <c r="Y607" i="14"/>
  <c r="Y611" i="14"/>
  <c r="AA616" i="14"/>
  <c r="AA620" i="14"/>
  <c r="Y623" i="14"/>
  <c r="AA624" i="14"/>
  <c r="Y627" i="14"/>
  <c r="Y639" i="14"/>
  <c r="Y643" i="14"/>
  <c r="Y647" i="14"/>
  <c r="Y651" i="14"/>
  <c r="Y668" i="14"/>
  <c r="X668" i="14"/>
  <c r="AE668" i="14"/>
  <c r="W668" i="14"/>
  <c r="AD668" i="14"/>
  <c r="V668" i="14"/>
  <c r="AC668" i="14"/>
  <c r="AB668" i="14"/>
  <c r="AA668" i="14"/>
  <c r="AB673" i="14"/>
  <c r="AE679" i="14"/>
  <c r="W679" i="14"/>
  <c r="AD679" i="14"/>
  <c r="V679" i="14"/>
  <c r="AC679" i="14"/>
  <c r="AB679" i="14"/>
  <c r="AA679" i="14"/>
  <c r="Z679" i="14"/>
  <c r="Y679" i="14"/>
  <c r="S685" i="14"/>
  <c r="Z688" i="14"/>
  <c r="V690" i="14"/>
  <c r="AC698" i="14"/>
  <c r="AB698" i="14"/>
  <c r="AA698" i="14"/>
  <c r="Z698" i="14"/>
  <c r="Y698" i="14"/>
  <c r="X698" i="14"/>
  <c r="AE698" i="14"/>
  <c r="W698" i="14"/>
  <c r="Y700" i="14"/>
  <c r="X700" i="14"/>
  <c r="AE700" i="14"/>
  <c r="W700" i="14"/>
  <c r="AD700" i="14"/>
  <c r="V700" i="14"/>
  <c r="AC700" i="14"/>
  <c r="AB700" i="14"/>
  <c r="AA700" i="14"/>
  <c r="X703" i="14"/>
  <c r="AB705" i="14"/>
  <c r="AE715" i="14"/>
  <c r="W715" i="14"/>
  <c r="AD715" i="14"/>
  <c r="V715" i="14"/>
  <c r="AC715" i="14"/>
  <c r="AB715" i="14"/>
  <c r="AA715" i="14"/>
  <c r="Z715" i="14"/>
  <c r="Y715" i="14"/>
  <c r="AD718" i="14"/>
  <c r="Z720" i="14"/>
  <c r="V722" i="14"/>
  <c r="AE732" i="14"/>
  <c r="AC734" i="14"/>
  <c r="AB734" i="14"/>
  <c r="AA734" i="14"/>
  <c r="Z734" i="14"/>
  <c r="Y734" i="14"/>
  <c r="X734" i="14"/>
  <c r="AE734" i="14"/>
  <c r="W734" i="14"/>
  <c r="X735" i="14"/>
  <c r="AB737" i="14"/>
  <c r="V747" i="14"/>
  <c r="AB747" i="14"/>
  <c r="AA747" i="14"/>
  <c r="AA749" i="14"/>
  <c r="Z749" i="14"/>
  <c r="Y749" i="14"/>
  <c r="X749" i="14"/>
  <c r="AE749" i="14"/>
  <c r="W749" i="14"/>
  <c r="AD749" i="14"/>
  <c r="V749" i="14"/>
  <c r="AC749" i="14"/>
  <c r="AD750" i="14"/>
  <c r="Z752" i="14"/>
  <c r="Y764" i="14"/>
  <c r="X764" i="14"/>
  <c r="AE764" i="14"/>
  <c r="W764" i="14"/>
  <c r="AD764" i="14"/>
  <c r="V764" i="14"/>
  <c r="AC764" i="14"/>
  <c r="AB764" i="14"/>
  <c r="AA764" i="14"/>
  <c r="AE808" i="14"/>
  <c r="W808" i="14"/>
  <c r="AD808" i="14"/>
  <c r="V808" i="14"/>
  <c r="AC808" i="14"/>
  <c r="AB808" i="14"/>
  <c r="AA808" i="14"/>
  <c r="Z808" i="14"/>
  <c r="Y808" i="14"/>
  <c r="X808" i="14"/>
  <c r="AC843" i="14"/>
  <c r="AB843" i="14"/>
  <c r="AA843" i="14"/>
  <c r="Z843" i="14"/>
  <c r="Y843" i="14"/>
  <c r="X843" i="14"/>
  <c r="AE843" i="14"/>
  <c r="W843" i="14"/>
  <c r="AD843" i="14"/>
  <c r="V843" i="14"/>
  <c r="AE852" i="14"/>
  <c r="W852" i="14"/>
  <c r="AD852" i="14"/>
  <c r="V852" i="14"/>
  <c r="AC852" i="14"/>
  <c r="AB852" i="14"/>
  <c r="AA852" i="14"/>
  <c r="Z852" i="14"/>
  <c r="Y852" i="14"/>
  <c r="X852" i="14"/>
  <c r="Z567" i="14"/>
  <c r="Z571" i="14"/>
  <c r="Z575" i="14"/>
  <c r="Z579" i="14"/>
  <c r="Z595" i="14"/>
  <c r="Z599" i="14"/>
  <c r="Z603" i="14"/>
  <c r="Z607" i="14"/>
  <c r="Z611" i="14"/>
  <c r="AB616" i="14"/>
  <c r="AB620" i="14"/>
  <c r="Z623" i="14"/>
  <c r="AB624" i="14"/>
  <c r="Z627" i="14"/>
  <c r="Z639" i="14"/>
  <c r="Z643" i="14"/>
  <c r="Z647" i="14"/>
  <c r="Z651" i="14"/>
  <c r="Y672" i="14"/>
  <c r="X672" i="14"/>
  <c r="AE672" i="14"/>
  <c r="W672" i="14"/>
  <c r="AD672" i="14"/>
  <c r="V672" i="14"/>
  <c r="AC672" i="14"/>
  <c r="AB672" i="14"/>
  <c r="AA672" i="14"/>
  <c r="AC674" i="14"/>
  <c r="AB674" i="14"/>
  <c r="AA674" i="14"/>
  <c r="Z674" i="14"/>
  <c r="Y674" i="14"/>
  <c r="X674" i="14"/>
  <c r="AE674" i="14"/>
  <c r="W674" i="14"/>
  <c r="AE683" i="14"/>
  <c r="W683" i="14"/>
  <c r="AD683" i="14"/>
  <c r="V683" i="14"/>
  <c r="AC683" i="14"/>
  <c r="AB683" i="14"/>
  <c r="AA683" i="14"/>
  <c r="Z683" i="14"/>
  <c r="Y683" i="14"/>
  <c r="AA689" i="14"/>
  <c r="Z689" i="14"/>
  <c r="Y689" i="14"/>
  <c r="X689" i="14"/>
  <c r="AE689" i="14"/>
  <c r="W689" i="14"/>
  <c r="AD689" i="14"/>
  <c r="V689" i="14"/>
  <c r="AC689" i="14"/>
  <c r="AD690" i="14"/>
  <c r="Z692" i="14"/>
  <c r="AC702" i="14"/>
  <c r="AB702" i="14"/>
  <c r="AA702" i="14"/>
  <c r="Z702" i="14"/>
  <c r="Y702" i="14"/>
  <c r="X702" i="14"/>
  <c r="AE702" i="14"/>
  <c r="W702" i="14"/>
  <c r="Y704" i="14"/>
  <c r="X704" i="14"/>
  <c r="W704" i="14"/>
  <c r="AD704" i="14"/>
  <c r="V704" i="14"/>
  <c r="AC704" i="14"/>
  <c r="AB704" i="14"/>
  <c r="AA704" i="14"/>
  <c r="AC706" i="14"/>
  <c r="AB706" i="14"/>
  <c r="AA706" i="14"/>
  <c r="Z706" i="14"/>
  <c r="Y706" i="14"/>
  <c r="X706" i="14"/>
  <c r="AE706" i="14"/>
  <c r="W706" i="14"/>
  <c r="X707" i="14"/>
  <c r="AE717" i="14"/>
  <c r="AD717" i="14"/>
  <c r="V717" i="14"/>
  <c r="AE719" i="14"/>
  <c r="W719" i="14"/>
  <c r="AD719" i="14"/>
  <c r="V719" i="14"/>
  <c r="AC719" i="14"/>
  <c r="AB719" i="14"/>
  <c r="AA719" i="14"/>
  <c r="Z719" i="14"/>
  <c r="Y719" i="14"/>
  <c r="S721" i="14"/>
  <c r="AD722" i="14"/>
  <c r="Z724" i="14"/>
  <c r="V726" i="14"/>
  <c r="AE736" i="14"/>
  <c r="AD736" i="14"/>
  <c r="AC736" i="14"/>
  <c r="AB736" i="14"/>
  <c r="AC738" i="14"/>
  <c r="AB738" i="14"/>
  <c r="AA738" i="14"/>
  <c r="Z738" i="14"/>
  <c r="Y738" i="14"/>
  <c r="X738" i="14"/>
  <c r="AE738" i="14"/>
  <c r="W738" i="14"/>
  <c r="X739" i="14"/>
  <c r="AB741" i="14"/>
  <c r="AE751" i="14"/>
  <c r="W751" i="14"/>
  <c r="AD751" i="14"/>
  <c r="V751" i="14"/>
  <c r="AC751" i="14"/>
  <c r="AB751" i="14"/>
  <c r="AA751" i="14"/>
  <c r="Z751" i="14"/>
  <c r="Y751" i="14"/>
  <c r="S753" i="14"/>
  <c r="Z756" i="14"/>
  <c r="V758" i="14"/>
  <c r="Z766" i="14"/>
  <c r="X766" i="14"/>
  <c r="AD766" i="14"/>
  <c r="V766" i="14"/>
  <c r="AC766" i="14"/>
  <c r="W766" i="14"/>
  <c r="AE766" i="14"/>
  <c r="AB766" i="14"/>
  <c r="AA766" i="14"/>
  <c r="AA567" i="14"/>
  <c r="AA571" i="14"/>
  <c r="AA575" i="14"/>
  <c r="AA579" i="14"/>
  <c r="AA595" i="14"/>
  <c r="AA599" i="14"/>
  <c r="AA603" i="14"/>
  <c r="AA607" i="14"/>
  <c r="AA611" i="14"/>
  <c r="AC616" i="14"/>
  <c r="AC620" i="14"/>
  <c r="AA623" i="14"/>
  <c r="AC624" i="14"/>
  <c r="AA627" i="14"/>
  <c r="AA631" i="14"/>
  <c r="AA639" i="14"/>
  <c r="AA643" i="14"/>
  <c r="AA647" i="14"/>
  <c r="AA651" i="14"/>
  <c r="Y676" i="14"/>
  <c r="X676" i="14"/>
  <c r="AE676" i="14"/>
  <c r="W676" i="14"/>
  <c r="AD676" i="14"/>
  <c r="V676" i="14"/>
  <c r="AC676" i="14"/>
  <c r="AB676" i="14"/>
  <c r="AA676" i="14"/>
  <c r="Y678" i="14"/>
  <c r="AE678" i="14"/>
  <c r="W678" i="14"/>
  <c r="X679" i="14"/>
  <c r="AE687" i="14"/>
  <c r="Z687" i="14"/>
  <c r="Y687" i="14"/>
  <c r="AE691" i="14"/>
  <c r="W691" i="14"/>
  <c r="AD691" i="14"/>
  <c r="V691" i="14"/>
  <c r="AB691" i="14"/>
  <c r="AA691" i="14"/>
  <c r="Z691" i="14"/>
  <c r="Y691" i="14"/>
  <c r="AA693" i="14"/>
  <c r="Z693" i="14"/>
  <c r="Y693" i="14"/>
  <c r="X693" i="14"/>
  <c r="AE693" i="14"/>
  <c r="W693" i="14"/>
  <c r="AD693" i="14"/>
  <c r="V693" i="14"/>
  <c r="AC693" i="14"/>
  <c r="V698" i="14"/>
  <c r="Y708" i="14"/>
  <c r="X708" i="14"/>
  <c r="AD708" i="14"/>
  <c r="V708" i="14"/>
  <c r="AC708" i="14"/>
  <c r="AA708" i="14"/>
  <c r="AC710" i="14"/>
  <c r="AB710" i="14"/>
  <c r="AA710" i="14"/>
  <c r="Z710" i="14"/>
  <c r="Y710" i="14"/>
  <c r="X710" i="14"/>
  <c r="AE710" i="14"/>
  <c r="W710" i="14"/>
  <c r="AE723" i="14"/>
  <c r="W723" i="14"/>
  <c r="AD723" i="14"/>
  <c r="V723" i="14"/>
  <c r="AC723" i="14"/>
  <c r="AB723" i="14"/>
  <c r="AA723" i="14"/>
  <c r="Z723" i="14"/>
  <c r="Y723" i="14"/>
  <c r="AA725" i="14"/>
  <c r="Z725" i="14"/>
  <c r="Y725" i="14"/>
  <c r="X725" i="14"/>
  <c r="AE725" i="14"/>
  <c r="W725" i="14"/>
  <c r="AD725" i="14"/>
  <c r="V725" i="14"/>
  <c r="AC725" i="14"/>
  <c r="AD726" i="14"/>
  <c r="Y740" i="14"/>
  <c r="X740" i="14"/>
  <c r="AE740" i="14"/>
  <c r="W740" i="14"/>
  <c r="AD740" i="14"/>
  <c r="V740" i="14"/>
  <c r="AC740" i="14"/>
  <c r="AB740" i="14"/>
  <c r="AA740" i="14"/>
  <c r="AC742" i="14"/>
  <c r="AB742" i="14"/>
  <c r="AA742" i="14"/>
  <c r="Z742" i="14"/>
  <c r="Y742" i="14"/>
  <c r="X742" i="14"/>
  <c r="AE742" i="14"/>
  <c r="W742" i="14"/>
  <c r="AE755" i="14"/>
  <c r="W755" i="14"/>
  <c r="AD755" i="14"/>
  <c r="V755" i="14"/>
  <c r="AC755" i="14"/>
  <c r="AB755" i="14"/>
  <c r="AA755" i="14"/>
  <c r="Y755" i="14"/>
  <c r="S757" i="14"/>
  <c r="AD758" i="14"/>
  <c r="Z760" i="14"/>
  <c r="Y841" i="14"/>
  <c r="X841" i="14"/>
  <c r="AE841" i="14"/>
  <c r="W841" i="14"/>
  <c r="AD841" i="14"/>
  <c r="V841" i="14"/>
  <c r="AC841" i="14"/>
  <c r="AB841" i="14"/>
  <c r="AA841" i="14"/>
  <c r="Z841" i="14"/>
  <c r="V616" i="14"/>
  <c r="V620" i="14"/>
  <c r="V624" i="14"/>
  <c r="S666" i="14"/>
  <c r="Z668" i="14"/>
  <c r="Y680" i="14"/>
  <c r="X680" i="14"/>
  <c r="AE680" i="14"/>
  <c r="W680" i="14"/>
  <c r="AD680" i="14"/>
  <c r="V680" i="14"/>
  <c r="AC680" i="14"/>
  <c r="AB680" i="14"/>
  <c r="AA680" i="14"/>
  <c r="AC682" i="14"/>
  <c r="AB682" i="14"/>
  <c r="AA682" i="14"/>
  <c r="Z682" i="14"/>
  <c r="Y682" i="14"/>
  <c r="X682" i="14"/>
  <c r="AE682" i="14"/>
  <c r="W682" i="14"/>
  <c r="X683" i="14"/>
  <c r="AE695" i="14"/>
  <c r="W695" i="14"/>
  <c r="AD695" i="14"/>
  <c r="V695" i="14"/>
  <c r="AC695" i="14"/>
  <c r="AB695" i="14"/>
  <c r="AA695" i="14"/>
  <c r="Z695" i="14"/>
  <c r="Y695" i="14"/>
  <c r="AD698" i="14"/>
  <c r="Z700" i="14"/>
  <c r="V702" i="14"/>
  <c r="V712" i="14"/>
  <c r="AC714" i="14"/>
  <c r="AB714" i="14"/>
  <c r="AA714" i="14"/>
  <c r="Z714" i="14"/>
  <c r="Y714" i="14"/>
  <c r="X714" i="14"/>
  <c r="AE714" i="14"/>
  <c r="W714" i="14"/>
  <c r="AB717" i="14"/>
  <c r="AE727" i="14"/>
  <c r="W727" i="14"/>
  <c r="AD727" i="14"/>
  <c r="V727" i="14"/>
  <c r="AC727" i="14"/>
  <c r="AB727" i="14"/>
  <c r="AA727" i="14"/>
  <c r="Z727" i="14"/>
  <c r="Y727" i="14"/>
  <c r="S729" i="14"/>
  <c r="V734" i="14"/>
  <c r="Y744" i="14"/>
  <c r="X744" i="14"/>
  <c r="AE744" i="14"/>
  <c r="W744" i="14"/>
  <c r="AD744" i="14"/>
  <c r="V744" i="14"/>
  <c r="AC744" i="14"/>
  <c r="AB744" i="14"/>
  <c r="AA744" i="14"/>
  <c r="AC746" i="14"/>
  <c r="AB746" i="14"/>
  <c r="AA746" i="14"/>
  <c r="Z746" i="14"/>
  <c r="Y746" i="14"/>
  <c r="X746" i="14"/>
  <c r="AE746" i="14"/>
  <c r="W746" i="14"/>
  <c r="AB749" i="14"/>
  <c r="AE759" i="14"/>
  <c r="W759" i="14"/>
  <c r="AD759" i="14"/>
  <c r="V759" i="14"/>
  <c r="AC759" i="14"/>
  <c r="AB759" i="14"/>
  <c r="AA759" i="14"/>
  <c r="Z759" i="14"/>
  <c r="Y759" i="14"/>
  <c r="S761" i="14"/>
  <c r="Z764" i="14"/>
  <c r="Y766" i="14"/>
  <c r="Y773" i="14"/>
  <c r="X773" i="14"/>
  <c r="AE773" i="14"/>
  <c r="W773" i="14"/>
  <c r="AD773" i="14"/>
  <c r="V773" i="14"/>
  <c r="AC773" i="14"/>
  <c r="AB773" i="14"/>
  <c r="AA773" i="14"/>
  <c r="Z773" i="14"/>
  <c r="AA858" i="14"/>
  <c r="Z858" i="14"/>
  <c r="Y858" i="14"/>
  <c r="X858" i="14"/>
  <c r="AE858" i="14"/>
  <c r="W858" i="14"/>
  <c r="AD858" i="14"/>
  <c r="V858" i="14"/>
  <c r="AC858" i="14"/>
  <c r="AB858" i="14"/>
  <c r="AA794" i="14"/>
  <c r="Z794" i="14"/>
  <c r="Y794" i="14"/>
  <c r="X794" i="14"/>
  <c r="AE794" i="14"/>
  <c r="W794" i="14"/>
  <c r="AD794" i="14"/>
  <c r="V794" i="14"/>
  <c r="AC794" i="14"/>
  <c r="AC803" i="14"/>
  <c r="AB803" i="14"/>
  <c r="AA803" i="14"/>
  <c r="Z803" i="14"/>
  <c r="Y803" i="14"/>
  <c r="X803" i="14"/>
  <c r="AE803" i="14"/>
  <c r="W803" i="14"/>
  <c r="AA814" i="14"/>
  <c r="Z814" i="14"/>
  <c r="Y814" i="14"/>
  <c r="X814" i="14"/>
  <c r="AE814" i="14"/>
  <c r="W814" i="14"/>
  <c r="AD814" i="14"/>
  <c r="V814" i="14"/>
  <c r="AC814" i="14"/>
  <c r="Y825" i="14"/>
  <c r="X825" i="14"/>
  <c r="AE825" i="14"/>
  <c r="W825" i="14"/>
  <c r="AD825" i="14"/>
  <c r="V825" i="14"/>
  <c r="AC825" i="14"/>
  <c r="AB825" i="14"/>
  <c r="AA825" i="14"/>
  <c r="AC827" i="14"/>
  <c r="AB827" i="14"/>
  <c r="AA827" i="14"/>
  <c r="Z827" i="14"/>
  <c r="Y827" i="14"/>
  <c r="X827" i="14"/>
  <c r="AE827" i="14"/>
  <c r="W827" i="14"/>
  <c r="AA834" i="14"/>
  <c r="Z834" i="14"/>
  <c r="Y834" i="14"/>
  <c r="X834" i="14"/>
  <c r="AE834" i="14"/>
  <c r="W834" i="14"/>
  <c r="AD834" i="14"/>
  <c r="V834" i="14"/>
  <c r="AC834" i="14"/>
  <c r="Y845" i="14"/>
  <c r="X845" i="14"/>
  <c r="AE845" i="14"/>
  <c r="W845" i="14"/>
  <c r="AD845" i="14"/>
  <c r="V845" i="14"/>
  <c r="AC845" i="14"/>
  <c r="AB845" i="14"/>
  <c r="AA845" i="14"/>
  <c r="AC847" i="14"/>
  <c r="AB847" i="14"/>
  <c r="AA847" i="14"/>
  <c r="Z847" i="14"/>
  <c r="Y847" i="14"/>
  <c r="X847" i="14"/>
  <c r="AE847" i="14"/>
  <c r="W847" i="14"/>
  <c r="AE860" i="14"/>
  <c r="W860" i="14"/>
  <c r="AD860" i="14"/>
  <c r="V860" i="14"/>
  <c r="AC860" i="14"/>
  <c r="AB860" i="14"/>
  <c r="AA860" i="14"/>
  <c r="Z860" i="14"/>
  <c r="Y860" i="14"/>
  <c r="AA862" i="14"/>
  <c r="Z862" i="14"/>
  <c r="Y862" i="14"/>
  <c r="X862" i="14"/>
  <c r="AE862" i="14"/>
  <c r="W862" i="14"/>
  <c r="AD862" i="14"/>
  <c r="V862" i="14"/>
  <c r="AC862" i="14"/>
  <c r="AD874" i="14"/>
  <c r="V874" i="14"/>
  <c r="Z874" i="14"/>
  <c r="AC874" i="14"/>
  <c r="AB874" i="14"/>
  <c r="AA874" i="14"/>
  <c r="Y874" i="14"/>
  <c r="X874" i="14"/>
  <c r="W874" i="14"/>
  <c r="AE874" i="14"/>
  <c r="Z879" i="14"/>
  <c r="X879" i="14"/>
  <c r="AD879" i="14"/>
  <c r="V879" i="14"/>
  <c r="AB879" i="14"/>
  <c r="AE879" i="14"/>
  <c r="AC879" i="14"/>
  <c r="AA879" i="14"/>
  <c r="Y879" i="14"/>
  <c r="W879" i="14"/>
  <c r="X769" i="14"/>
  <c r="AE769" i="14"/>
  <c r="W769" i="14"/>
  <c r="AD769" i="14"/>
  <c r="V769" i="14"/>
  <c r="AC769" i="14"/>
  <c r="AB769" i="14"/>
  <c r="AA769" i="14"/>
  <c r="AA778" i="14"/>
  <c r="Z778" i="14"/>
  <c r="Y778" i="14"/>
  <c r="X778" i="14"/>
  <c r="AE778" i="14"/>
  <c r="W778" i="14"/>
  <c r="AD778" i="14"/>
  <c r="V778" i="14"/>
  <c r="AC778" i="14"/>
  <c r="Y781" i="14"/>
  <c r="X781" i="14"/>
  <c r="AE781" i="14"/>
  <c r="W781" i="14"/>
  <c r="AD781" i="14"/>
  <c r="V781" i="14"/>
  <c r="AC781" i="14"/>
  <c r="AB781" i="14"/>
  <c r="AA781" i="14"/>
  <c r="Y789" i="14"/>
  <c r="X789" i="14"/>
  <c r="AE789" i="14"/>
  <c r="W789" i="14"/>
  <c r="AD789" i="14"/>
  <c r="V789" i="14"/>
  <c r="AC789" i="14"/>
  <c r="AB789" i="14"/>
  <c r="AA789" i="14"/>
  <c r="Y805" i="14"/>
  <c r="X805" i="14"/>
  <c r="AE805" i="14"/>
  <c r="W805" i="14"/>
  <c r="AD805" i="14"/>
  <c r="V805" i="14"/>
  <c r="AC805" i="14"/>
  <c r="AB805" i="14"/>
  <c r="AA805" i="14"/>
  <c r="AD812" i="14"/>
  <c r="AC812" i="14"/>
  <c r="AB812" i="14"/>
  <c r="AE816" i="14"/>
  <c r="W816" i="14"/>
  <c r="AD816" i="14"/>
  <c r="V816" i="14"/>
  <c r="AC816" i="14"/>
  <c r="AB816" i="14"/>
  <c r="AA816" i="14"/>
  <c r="Z816" i="14"/>
  <c r="Y816" i="14"/>
  <c r="S818" i="14"/>
  <c r="V823" i="14"/>
  <c r="S838" i="14"/>
  <c r="Y849" i="14"/>
  <c r="X849" i="14"/>
  <c r="AE849" i="14"/>
  <c r="W849" i="14"/>
  <c r="AD849" i="14"/>
  <c r="V849" i="14"/>
  <c r="AC849" i="14"/>
  <c r="AB849" i="14"/>
  <c r="AA849" i="14"/>
  <c r="AC851" i="14"/>
  <c r="AB851" i="14"/>
  <c r="AA851" i="14"/>
  <c r="Z851" i="14"/>
  <c r="Y851" i="14"/>
  <c r="X851" i="14"/>
  <c r="AE851" i="14"/>
  <c r="W851" i="14"/>
  <c r="AE864" i="14"/>
  <c r="W864" i="14"/>
  <c r="AD864" i="14"/>
  <c r="V864" i="14"/>
  <c r="AC864" i="14"/>
  <c r="AB864" i="14"/>
  <c r="AA864" i="14"/>
  <c r="Z864" i="14"/>
  <c r="Y864" i="14"/>
  <c r="S866" i="14"/>
  <c r="Z872" i="14"/>
  <c r="AD872" i="14"/>
  <c r="V872" i="14"/>
  <c r="AB872" i="14"/>
  <c r="AA872" i="14"/>
  <c r="Y872" i="14"/>
  <c r="X872" i="14"/>
  <c r="W872" i="14"/>
  <c r="AE872" i="14"/>
  <c r="AC872" i="14"/>
  <c r="AC791" i="14"/>
  <c r="AB791" i="14"/>
  <c r="AA791" i="14"/>
  <c r="Y791" i="14"/>
  <c r="X791" i="14"/>
  <c r="AE791" i="14"/>
  <c r="AB794" i="14"/>
  <c r="S798" i="14"/>
  <c r="V803" i="14"/>
  <c r="AC807" i="14"/>
  <c r="AB807" i="14"/>
  <c r="AA807" i="14"/>
  <c r="Z807" i="14"/>
  <c r="Y807" i="14"/>
  <c r="X807" i="14"/>
  <c r="AE807" i="14"/>
  <c r="W807" i="14"/>
  <c r="Y809" i="14"/>
  <c r="X809" i="14"/>
  <c r="AE809" i="14"/>
  <c r="W809" i="14"/>
  <c r="AD809" i="14"/>
  <c r="V809" i="14"/>
  <c r="AC809" i="14"/>
  <c r="AB809" i="14"/>
  <c r="AA809" i="14"/>
  <c r="Y820" i="14"/>
  <c r="AA822" i="14"/>
  <c r="Z822" i="14"/>
  <c r="Y822" i="14"/>
  <c r="X822" i="14"/>
  <c r="AE822" i="14"/>
  <c r="W822" i="14"/>
  <c r="AD822" i="14"/>
  <c r="V822" i="14"/>
  <c r="AC822" i="14"/>
  <c r="AC831" i="14"/>
  <c r="AB831" i="14"/>
  <c r="AA831" i="14"/>
  <c r="Z831" i="14"/>
  <c r="Y831" i="14"/>
  <c r="X831" i="14"/>
  <c r="AE831" i="14"/>
  <c r="W831" i="14"/>
  <c r="Y853" i="14"/>
  <c r="X853" i="14"/>
  <c r="AE853" i="14"/>
  <c r="W853" i="14"/>
  <c r="AD853" i="14"/>
  <c r="V853" i="14"/>
  <c r="AC853" i="14"/>
  <c r="AB853" i="14"/>
  <c r="AA853" i="14"/>
  <c r="AC855" i="14"/>
  <c r="AB855" i="14"/>
  <c r="AA855" i="14"/>
  <c r="Z855" i="14"/>
  <c r="Y855" i="14"/>
  <c r="X855" i="14"/>
  <c r="AE855" i="14"/>
  <c r="W855" i="14"/>
  <c r="AB877" i="14"/>
  <c r="X877" i="14"/>
  <c r="Z877" i="14"/>
  <c r="Y877" i="14"/>
  <c r="W877" i="14"/>
  <c r="V877" i="14"/>
  <c r="AE877" i="14"/>
  <c r="AD877" i="14"/>
  <c r="AC877" i="14"/>
  <c r="AA877" i="14"/>
  <c r="AB884" i="14"/>
  <c r="Z884" i="14"/>
  <c r="Y884" i="14"/>
  <c r="X884" i="14"/>
  <c r="AD884" i="14"/>
  <c r="V884" i="14"/>
  <c r="W884" i="14"/>
  <c r="AE884" i="14"/>
  <c r="AC884" i="14"/>
  <c r="AA884" i="14"/>
  <c r="AA786" i="14"/>
  <c r="Z786" i="14"/>
  <c r="Y786" i="14"/>
  <c r="X786" i="14"/>
  <c r="AE786" i="14"/>
  <c r="W786" i="14"/>
  <c r="AD786" i="14"/>
  <c r="V786" i="14"/>
  <c r="AC786" i="14"/>
  <c r="AB793" i="14"/>
  <c r="AE836" i="14"/>
  <c r="W836" i="14"/>
  <c r="AD836" i="14"/>
  <c r="V836" i="14"/>
  <c r="AC836" i="14"/>
  <c r="AB836" i="14"/>
  <c r="AA836" i="14"/>
  <c r="Z836" i="14"/>
  <c r="Y836" i="14"/>
  <c r="AA842" i="14"/>
  <c r="Z842" i="14"/>
  <c r="Y842" i="14"/>
  <c r="X842" i="14"/>
  <c r="AE842" i="14"/>
  <c r="W842" i="14"/>
  <c r="AD842" i="14"/>
  <c r="V842" i="14"/>
  <c r="AC842" i="14"/>
  <c r="Y857" i="14"/>
  <c r="X857" i="14"/>
  <c r="AE857" i="14"/>
  <c r="W857" i="14"/>
  <c r="AD857" i="14"/>
  <c r="V857" i="14"/>
  <c r="AC857" i="14"/>
  <c r="AB857" i="14"/>
  <c r="AA857" i="14"/>
  <c r="AC859" i="14"/>
  <c r="AB859" i="14"/>
  <c r="AA859" i="14"/>
  <c r="Z859" i="14"/>
  <c r="Y859" i="14"/>
  <c r="X859" i="14"/>
  <c r="AE859" i="14"/>
  <c r="W859" i="14"/>
  <c r="X860" i="14"/>
  <c r="AB862" i="14"/>
  <c r="AD870" i="14"/>
  <c r="V870" i="14"/>
  <c r="Z870" i="14"/>
  <c r="AA870" i="14"/>
  <c r="Y870" i="14"/>
  <c r="X870" i="14"/>
  <c r="W870" i="14"/>
  <c r="AE870" i="14"/>
  <c r="AC870" i="14"/>
  <c r="AB870" i="14"/>
  <c r="AB873" i="14"/>
  <c r="X873" i="14"/>
  <c r="W873" i="14"/>
  <c r="V873" i="14"/>
  <c r="AE873" i="14"/>
  <c r="AD873" i="14"/>
  <c r="AC873" i="14"/>
  <c r="AA873" i="14"/>
  <c r="Z873" i="14"/>
  <c r="Y873" i="14"/>
  <c r="Y769" i="14"/>
  <c r="S774" i="14"/>
  <c r="Y777" i="14"/>
  <c r="X777" i="14"/>
  <c r="AE777" i="14"/>
  <c r="W777" i="14"/>
  <c r="AD777" i="14"/>
  <c r="V777" i="14"/>
  <c r="AC777" i="14"/>
  <c r="AB777" i="14"/>
  <c r="AA777" i="14"/>
  <c r="Z781" i="14"/>
  <c r="Z789" i="14"/>
  <c r="V791" i="14"/>
  <c r="AC795" i="14"/>
  <c r="AB795" i="14"/>
  <c r="AA795" i="14"/>
  <c r="Z795" i="14"/>
  <c r="Y795" i="14"/>
  <c r="X795" i="14"/>
  <c r="AE795" i="14"/>
  <c r="W795" i="14"/>
  <c r="S802" i="14"/>
  <c r="Z805" i="14"/>
  <c r="V807" i="14"/>
  <c r="Y813" i="14"/>
  <c r="X813" i="14"/>
  <c r="AE813" i="14"/>
  <c r="W813" i="14"/>
  <c r="AD813" i="14"/>
  <c r="V813" i="14"/>
  <c r="AC813" i="14"/>
  <c r="AB813" i="14"/>
  <c r="AA813" i="14"/>
  <c r="AB815" i="14"/>
  <c r="X816" i="14"/>
  <c r="AD827" i="14"/>
  <c r="Y833" i="14"/>
  <c r="X833" i="14"/>
  <c r="AE833" i="14"/>
  <c r="W833" i="14"/>
  <c r="AD833" i="14"/>
  <c r="V833" i="14"/>
  <c r="AC833" i="14"/>
  <c r="AB833" i="14"/>
  <c r="AA833" i="14"/>
  <c r="AC835" i="14"/>
  <c r="X836" i="14"/>
  <c r="AA846" i="14"/>
  <c r="Z846" i="14"/>
  <c r="Y846" i="14"/>
  <c r="X846" i="14"/>
  <c r="AE846" i="14"/>
  <c r="W846" i="14"/>
  <c r="AD846" i="14"/>
  <c r="V846" i="14"/>
  <c r="AC846" i="14"/>
  <c r="AD847" i="14"/>
  <c r="Z849" i="14"/>
  <c r="V851" i="14"/>
  <c r="Y861" i="14"/>
  <c r="X861" i="14"/>
  <c r="AE861" i="14"/>
  <c r="W861" i="14"/>
  <c r="AD861" i="14"/>
  <c r="V861" i="14"/>
  <c r="AC861" i="14"/>
  <c r="AB861" i="14"/>
  <c r="AA861" i="14"/>
  <c r="AA863" i="14"/>
  <c r="X864" i="14"/>
  <c r="AB880" i="14"/>
  <c r="Z880" i="14"/>
  <c r="X880" i="14"/>
  <c r="AD880" i="14"/>
  <c r="V880" i="14"/>
  <c r="AE880" i="14"/>
  <c r="AC880" i="14"/>
  <c r="AA880" i="14"/>
  <c r="Y880" i="14"/>
  <c r="W880" i="14"/>
  <c r="AB786" i="14"/>
  <c r="Y797" i="14"/>
  <c r="X797" i="14"/>
  <c r="AE797" i="14"/>
  <c r="W797" i="14"/>
  <c r="AD797" i="14"/>
  <c r="V797" i="14"/>
  <c r="AC797" i="14"/>
  <c r="AB797" i="14"/>
  <c r="AA797" i="14"/>
  <c r="S806" i="14"/>
  <c r="Y817" i="14"/>
  <c r="X817" i="14"/>
  <c r="AE817" i="14"/>
  <c r="W817" i="14"/>
  <c r="AD817" i="14"/>
  <c r="V817" i="14"/>
  <c r="AC817" i="14"/>
  <c r="AB817" i="14"/>
  <c r="AA817" i="14"/>
  <c r="AA819" i="14"/>
  <c r="Y837" i="14"/>
  <c r="X837" i="14"/>
  <c r="AE837" i="14"/>
  <c r="W837" i="14"/>
  <c r="AD837" i="14"/>
  <c r="V837" i="14"/>
  <c r="AC837" i="14"/>
  <c r="AB837" i="14"/>
  <c r="AA837" i="14"/>
  <c r="AC839" i="14"/>
  <c r="AB839" i="14"/>
  <c r="AA839" i="14"/>
  <c r="Z839" i="14"/>
  <c r="Y839" i="14"/>
  <c r="X839" i="14"/>
  <c r="AE839" i="14"/>
  <c r="W839" i="14"/>
  <c r="S850" i="14"/>
  <c r="AD851" i="14"/>
  <c r="Y865" i="14"/>
  <c r="X865" i="14"/>
  <c r="AE865" i="14"/>
  <c r="W865" i="14"/>
  <c r="AD865" i="14"/>
  <c r="V865" i="14"/>
  <c r="AC865" i="14"/>
  <c r="AB865" i="14"/>
  <c r="AA865" i="14"/>
  <c r="AB867" i="14"/>
  <c r="AD867" i="14"/>
  <c r="AC867" i="14"/>
  <c r="AA867" i="14"/>
  <c r="Z867" i="14"/>
  <c r="Y867" i="14"/>
  <c r="X867" i="14"/>
  <c r="W867" i="14"/>
  <c r="S782" i="14"/>
  <c r="Y785" i="14"/>
  <c r="X785" i="14"/>
  <c r="AE785" i="14"/>
  <c r="W785" i="14"/>
  <c r="AD785" i="14"/>
  <c r="V785" i="14"/>
  <c r="AC785" i="14"/>
  <c r="AB785" i="14"/>
  <c r="AA785" i="14"/>
  <c r="S790" i="14"/>
  <c r="V795" i="14"/>
  <c r="AE799" i="14"/>
  <c r="S810" i="14"/>
  <c r="Y821" i="14"/>
  <c r="X821" i="14"/>
  <c r="AE821" i="14"/>
  <c r="W821" i="14"/>
  <c r="AD821" i="14"/>
  <c r="V821" i="14"/>
  <c r="AC821" i="14"/>
  <c r="AB821" i="14"/>
  <c r="AA821" i="14"/>
  <c r="AC823" i="14"/>
  <c r="AB823" i="14"/>
  <c r="AA823" i="14"/>
  <c r="Z823" i="14"/>
  <c r="Y823" i="14"/>
  <c r="X823" i="14"/>
  <c r="AE823" i="14"/>
  <c r="W823" i="14"/>
  <c r="AA826" i="14"/>
  <c r="Z826" i="14"/>
  <c r="Y826" i="14"/>
  <c r="X826" i="14"/>
  <c r="AE826" i="14"/>
  <c r="W826" i="14"/>
  <c r="AD826" i="14"/>
  <c r="V826" i="14"/>
  <c r="AC826" i="14"/>
  <c r="S830" i="14"/>
  <c r="AD831" i="14"/>
  <c r="AB842" i="14"/>
  <c r="AE844" i="14"/>
  <c r="W844" i="14"/>
  <c r="AD844" i="14"/>
  <c r="V844" i="14"/>
  <c r="AC844" i="14"/>
  <c r="AB844" i="14"/>
  <c r="AA844" i="14"/>
  <c r="Z844" i="14"/>
  <c r="Y844" i="14"/>
  <c r="S854" i="14"/>
  <c r="AD855" i="14"/>
  <c r="Z857" i="14"/>
  <c r="V859" i="14"/>
  <c r="AB871" i="14"/>
  <c r="V871" i="14"/>
  <c r="AE871" i="14"/>
  <c r="AD871" i="14"/>
  <c r="AA871" i="14"/>
  <c r="Z871" i="14"/>
  <c r="W871" i="14"/>
  <c r="AD878" i="14"/>
  <c r="V878" i="14"/>
  <c r="AB878" i="14"/>
  <c r="Z878" i="14"/>
  <c r="AE878" i="14"/>
  <c r="AC878" i="14"/>
  <c r="AA878" i="14"/>
  <c r="Y878" i="14"/>
  <c r="X878" i="14"/>
  <c r="W878" i="14"/>
  <c r="Z876" i="14"/>
  <c r="AD876" i="14"/>
  <c r="V876" i="14"/>
  <c r="AB892" i="14"/>
  <c r="Z892" i="14"/>
  <c r="Y892" i="14"/>
  <c r="X892" i="14"/>
  <c r="AE892" i="14"/>
  <c r="W892" i="14"/>
  <c r="AD892" i="14"/>
  <c r="V892" i="14"/>
  <c r="AC892" i="14"/>
  <c r="X894" i="14"/>
  <c r="AE894" i="14"/>
  <c r="W894" i="14"/>
  <c r="AD894" i="14"/>
  <c r="V894" i="14"/>
  <c r="AC894" i="14"/>
  <c r="AB894" i="14"/>
  <c r="AA894" i="14"/>
  <c r="Z894" i="14"/>
  <c r="Y894" i="14"/>
  <c r="Z899" i="14"/>
  <c r="Y899" i="14"/>
  <c r="X899" i="14"/>
  <c r="AE899" i="14"/>
  <c r="W899" i="14"/>
  <c r="AD899" i="14"/>
  <c r="V899" i="14"/>
  <c r="AC899" i="14"/>
  <c r="AB899" i="14"/>
  <c r="AA899" i="14"/>
  <c r="AB904" i="14"/>
  <c r="AA904" i="14"/>
  <c r="Z904" i="14"/>
  <c r="Y904" i="14"/>
  <c r="X904" i="14"/>
  <c r="AE904" i="14"/>
  <c r="W904" i="14"/>
  <c r="AD904" i="14"/>
  <c r="V904" i="14"/>
  <c r="AC904" i="14"/>
  <c r="X926" i="14"/>
  <c r="AE926" i="14"/>
  <c r="W926" i="14"/>
  <c r="AD926" i="14"/>
  <c r="V926" i="14"/>
  <c r="AC926" i="14"/>
  <c r="AB926" i="14"/>
  <c r="AA926" i="14"/>
  <c r="Z926" i="14"/>
  <c r="Y926" i="14"/>
  <c r="Z931" i="14"/>
  <c r="Y931" i="14"/>
  <c r="X931" i="14"/>
  <c r="AE931" i="14"/>
  <c r="W931" i="14"/>
  <c r="AD931" i="14"/>
  <c r="V931" i="14"/>
  <c r="AC931" i="14"/>
  <c r="AB931" i="14"/>
  <c r="AA931" i="14"/>
  <c r="AB936" i="14"/>
  <c r="AA936" i="14"/>
  <c r="Z936" i="14"/>
  <c r="Y936" i="14"/>
  <c r="X936" i="14"/>
  <c r="AE936" i="14"/>
  <c r="W936" i="14"/>
  <c r="AD936" i="14"/>
  <c r="V936" i="14"/>
  <c r="AC936" i="14"/>
  <c r="X958" i="14"/>
  <c r="AE958" i="14"/>
  <c r="W958" i="14"/>
  <c r="AD958" i="14"/>
  <c r="V958" i="14"/>
  <c r="AC958" i="14"/>
  <c r="AB958" i="14"/>
  <c r="AA958" i="14"/>
  <c r="Z958" i="14"/>
  <c r="Y958" i="14"/>
  <c r="Z967" i="14"/>
  <c r="Y967" i="14"/>
  <c r="X967" i="14"/>
  <c r="AE967" i="14"/>
  <c r="W967" i="14"/>
  <c r="AD967" i="14"/>
  <c r="V967" i="14"/>
  <c r="AC967" i="14"/>
  <c r="AB967" i="14"/>
  <c r="AA967" i="14"/>
  <c r="X978" i="14"/>
  <c r="AE978" i="14"/>
  <c r="W978" i="14"/>
  <c r="AD978" i="14"/>
  <c r="V978" i="14"/>
  <c r="AC978" i="14"/>
  <c r="AB978" i="14"/>
  <c r="AA978" i="14"/>
  <c r="Z978" i="14"/>
  <c r="Y978" i="14"/>
  <c r="Z983" i="14"/>
  <c r="Y983" i="14"/>
  <c r="X983" i="14"/>
  <c r="AE983" i="14"/>
  <c r="W983" i="14"/>
  <c r="AD983" i="14"/>
  <c r="V983" i="14"/>
  <c r="AC983" i="14"/>
  <c r="AB983" i="14"/>
  <c r="AA983" i="14"/>
  <c r="Y768" i="14"/>
  <c r="W771" i="14"/>
  <c r="AE771" i="14"/>
  <c r="W775" i="14"/>
  <c r="AE775" i="14"/>
  <c r="W779" i="14"/>
  <c r="AE779" i="14"/>
  <c r="Y780" i="14"/>
  <c r="W783" i="14"/>
  <c r="AE783" i="14"/>
  <c r="Y784" i="14"/>
  <c r="Y788" i="14"/>
  <c r="Y792" i="14"/>
  <c r="Y796" i="14"/>
  <c r="Y800" i="14"/>
  <c r="Y804" i="14"/>
  <c r="W811" i="14"/>
  <c r="AE811" i="14"/>
  <c r="Y824" i="14"/>
  <c r="Y828" i="14"/>
  <c r="Y832" i="14"/>
  <c r="AB868" i="14"/>
  <c r="AA875" i="14"/>
  <c r="W876" i="14"/>
  <c r="Z887" i="14"/>
  <c r="X887" i="14"/>
  <c r="AE887" i="14"/>
  <c r="W887" i="14"/>
  <c r="AD887" i="14"/>
  <c r="V887" i="14"/>
  <c r="AC887" i="14"/>
  <c r="AB887" i="14"/>
  <c r="W890" i="14"/>
  <c r="X914" i="14"/>
  <c r="AE914" i="14"/>
  <c r="W914" i="14"/>
  <c r="AD914" i="14"/>
  <c r="V914" i="14"/>
  <c r="AC914" i="14"/>
  <c r="AB914" i="14"/>
  <c r="AA914" i="14"/>
  <c r="Z914" i="14"/>
  <c r="Y914" i="14"/>
  <c r="Z919" i="14"/>
  <c r="Y919" i="14"/>
  <c r="X919" i="14"/>
  <c r="AE919" i="14"/>
  <c r="W919" i="14"/>
  <c r="AD919" i="14"/>
  <c r="V919" i="14"/>
  <c r="AC919" i="14"/>
  <c r="AB919" i="14"/>
  <c r="AA919" i="14"/>
  <c r="AB924" i="14"/>
  <c r="AA924" i="14"/>
  <c r="Z924" i="14"/>
  <c r="Y924" i="14"/>
  <c r="X924" i="14"/>
  <c r="AE924" i="14"/>
  <c r="W924" i="14"/>
  <c r="AD924" i="14"/>
  <c r="V924" i="14"/>
  <c r="AC924" i="14"/>
  <c r="AB946" i="14"/>
  <c r="V951" i="14"/>
  <c r="AB956" i="14"/>
  <c r="AA956" i="14"/>
  <c r="Z956" i="14"/>
  <c r="Y956" i="14"/>
  <c r="X956" i="14"/>
  <c r="AE956" i="14"/>
  <c r="W956" i="14"/>
  <c r="AD956" i="14"/>
  <c r="V956" i="14"/>
  <c r="AC956" i="14"/>
  <c r="AA963" i="14"/>
  <c r="X974" i="14"/>
  <c r="AE974" i="14"/>
  <c r="W974" i="14"/>
  <c r="AD974" i="14"/>
  <c r="V974" i="14"/>
  <c r="AC974" i="14"/>
  <c r="AB974" i="14"/>
  <c r="AA974" i="14"/>
  <c r="Z974" i="14"/>
  <c r="Y974" i="14"/>
  <c r="Z768" i="14"/>
  <c r="X771" i="14"/>
  <c r="X775" i="14"/>
  <c r="Z776" i="14"/>
  <c r="X779" i="14"/>
  <c r="Z780" i="14"/>
  <c r="X783" i="14"/>
  <c r="Z784" i="14"/>
  <c r="Z788" i="14"/>
  <c r="Z792" i="14"/>
  <c r="Z796" i="14"/>
  <c r="Z800" i="14"/>
  <c r="Z804" i="14"/>
  <c r="X811" i="14"/>
  <c r="Z824" i="14"/>
  <c r="Z828" i="14"/>
  <c r="Z832" i="14"/>
  <c r="AC868" i="14"/>
  <c r="AC875" i="14"/>
  <c r="X876" i="14"/>
  <c r="AA892" i="14"/>
  <c r="X902" i="14"/>
  <c r="AE902" i="14"/>
  <c r="W902" i="14"/>
  <c r="AD902" i="14"/>
  <c r="V902" i="14"/>
  <c r="AC902" i="14"/>
  <c r="AB902" i="14"/>
  <c r="AA902" i="14"/>
  <c r="Z902" i="14"/>
  <c r="Y902" i="14"/>
  <c r="Z907" i="14"/>
  <c r="Y907" i="14"/>
  <c r="X907" i="14"/>
  <c r="AE907" i="14"/>
  <c r="W907" i="14"/>
  <c r="AD907" i="14"/>
  <c r="V907" i="14"/>
  <c r="AC907" i="14"/>
  <c r="AB907" i="14"/>
  <c r="AA907" i="14"/>
  <c r="AB912" i="14"/>
  <c r="AA912" i="14"/>
  <c r="Z912" i="14"/>
  <c r="Y912" i="14"/>
  <c r="X912" i="14"/>
  <c r="AE912" i="14"/>
  <c r="W912" i="14"/>
  <c r="AD912" i="14"/>
  <c r="V912" i="14"/>
  <c r="AC912" i="14"/>
  <c r="AB934" i="14"/>
  <c r="Z939" i="14"/>
  <c r="Y939" i="14"/>
  <c r="X939" i="14"/>
  <c r="AE939" i="14"/>
  <c r="W939" i="14"/>
  <c r="AD939" i="14"/>
  <c r="V939" i="14"/>
  <c r="AC939" i="14"/>
  <c r="AB939" i="14"/>
  <c r="AA939" i="14"/>
  <c r="AB944" i="14"/>
  <c r="AA944" i="14"/>
  <c r="Z944" i="14"/>
  <c r="Y944" i="14"/>
  <c r="X944" i="14"/>
  <c r="AE944" i="14"/>
  <c r="W944" i="14"/>
  <c r="AD944" i="14"/>
  <c r="V944" i="14"/>
  <c r="AC944" i="14"/>
  <c r="V981" i="14"/>
  <c r="AC981" i="14"/>
  <c r="AA981" i="14"/>
  <c r="Z981" i="14"/>
  <c r="Y981" i="14"/>
  <c r="X981" i="14"/>
  <c r="W981" i="14"/>
  <c r="X986" i="14"/>
  <c r="AE986" i="14"/>
  <c r="W986" i="14"/>
  <c r="AD986" i="14"/>
  <c r="V986" i="14"/>
  <c r="AC986" i="14"/>
  <c r="AB986" i="14"/>
  <c r="AA986" i="14"/>
  <c r="Z986" i="14"/>
  <c r="Y986" i="14"/>
  <c r="AD993" i="14"/>
  <c r="V993" i="14"/>
  <c r="AC993" i="14"/>
  <c r="AB993" i="14"/>
  <c r="AA993" i="14"/>
  <c r="Z993" i="14"/>
  <c r="Y993" i="14"/>
  <c r="X993" i="14"/>
  <c r="AE993" i="14"/>
  <c r="W993" i="14"/>
  <c r="AA768" i="14"/>
  <c r="Y771" i="14"/>
  <c r="Y775" i="14"/>
  <c r="Y779" i="14"/>
  <c r="AA780" i="14"/>
  <c r="Y783" i="14"/>
  <c r="AA784" i="14"/>
  <c r="AA788" i="14"/>
  <c r="AA792" i="14"/>
  <c r="AA796" i="14"/>
  <c r="AA800" i="14"/>
  <c r="AA804" i="14"/>
  <c r="Y811" i="14"/>
  <c r="AA824" i="14"/>
  <c r="AA828" i="14"/>
  <c r="AA832" i="14"/>
  <c r="Y876" i="14"/>
  <c r="X886" i="14"/>
  <c r="AD886" i="14"/>
  <c r="V886" i="14"/>
  <c r="AC886" i="14"/>
  <c r="AB886" i="14"/>
  <c r="AA886" i="14"/>
  <c r="Z886" i="14"/>
  <c r="Y887" i="14"/>
  <c r="Z895" i="14"/>
  <c r="Y895" i="14"/>
  <c r="X895" i="14"/>
  <c r="AE895" i="14"/>
  <c r="W895" i="14"/>
  <c r="AD895" i="14"/>
  <c r="V895" i="14"/>
  <c r="AC895" i="14"/>
  <c r="AB895" i="14"/>
  <c r="AA895" i="14"/>
  <c r="AB900" i="14"/>
  <c r="Z900" i="14"/>
  <c r="Y900" i="14"/>
  <c r="X900" i="14"/>
  <c r="AE900" i="14"/>
  <c r="W900" i="14"/>
  <c r="AD900" i="14"/>
  <c r="V900" i="14"/>
  <c r="X922" i="14"/>
  <c r="AE922" i="14"/>
  <c r="W922" i="14"/>
  <c r="AD922" i="14"/>
  <c r="V922" i="14"/>
  <c r="AC922" i="14"/>
  <c r="AB922" i="14"/>
  <c r="AA922" i="14"/>
  <c r="Z922" i="14"/>
  <c r="Y922" i="14"/>
  <c r="Z927" i="14"/>
  <c r="Y927" i="14"/>
  <c r="X927" i="14"/>
  <c r="AE927" i="14"/>
  <c r="W927" i="14"/>
  <c r="AD927" i="14"/>
  <c r="V927" i="14"/>
  <c r="AC927" i="14"/>
  <c r="AB927" i="14"/>
  <c r="AA927" i="14"/>
  <c r="AB932" i="14"/>
  <c r="AA932" i="14"/>
  <c r="Z932" i="14"/>
  <c r="Y932" i="14"/>
  <c r="X932" i="14"/>
  <c r="AE932" i="14"/>
  <c r="W932" i="14"/>
  <c r="AD932" i="14"/>
  <c r="V932" i="14"/>
  <c r="AC932" i="14"/>
  <c r="X954" i="14"/>
  <c r="AE954" i="14"/>
  <c r="W954" i="14"/>
  <c r="AD954" i="14"/>
  <c r="V954" i="14"/>
  <c r="AC954" i="14"/>
  <c r="AB954" i="14"/>
  <c r="AA954" i="14"/>
  <c r="Z954" i="14"/>
  <c r="Y954" i="14"/>
  <c r="Z959" i="14"/>
  <c r="Y959" i="14"/>
  <c r="X959" i="14"/>
  <c r="AE959" i="14"/>
  <c r="W959" i="14"/>
  <c r="AD959" i="14"/>
  <c r="V959" i="14"/>
  <c r="AC959" i="14"/>
  <c r="AB959" i="14"/>
  <c r="AA959" i="14"/>
  <c r="Z979" i="14"/>
  <c r="Y979" i="14"/>
  <c r="X979" i="14"/>
  <c r="AE979" i="14"/>
  <c r="W979" i="14"/>
  <c r="AD979" i="14"/>
  <c r="V979" i="14"/>
  <c r="AC979" i="14"/>
  <c r="AB979" i="14"/>
  <c r="AA979" i="14"/>
  <c r="AB995" i="14"/>
  <c r="Z995" i="14"/>
  <c r="X995" i="14"/>
  <c r="AD995" i="14"/>
  <c r="V995" i="14"/>
  <c r="AE995" i="14"/>
  <c r="AC995" i="14"/>
  <c r="AA995" i="14"/>
  <c r="Y995" i="14"/>
  <c r="W995" i="14"/>
  <c r="AB768" i="14"/>
  <c r="Z771" i="14"/>
  <c r="Z775" i="14"/>
  <c r="Z779" i="14"/>
  <c r="AB780" i="14"/>
  <c r="Z783" i="14"/>
  <c r="AB784" i="14"/>
  <c r="AB788" i="14"/>
  <c r="AB792" i="14"/>
  <c r="AB796" i="14"/>
  <c r="AB800" i="14"/>
  <c r="AB804" i="14"/>
  <c r="Z811" i="14"/>
  <c r="AB824" i="14"/>
  <c r="AB828" i="14"/>
  <c r="AB832" i="14"/>
  <c r="Z868" i="14"/>
  <c r="AD868" i="14"/>
  <c r="V868" i="14"/>
  <c r="X875" i="14"/>
  <c r="AB875" i="14"/>
  <c r="AE875" i="14"/>
  <c r="AA876" i="14"/>
  <c r="AD889" i="14"/>
  <c r="V889" i="14"/>
  <c r="AB889" i="14"/>
  <c r="AA889" i="14"/>
  <c r="Z889" i="14"/>
  <c r="Y889" i="14"/>
  <c r="X889" i="14"/>
  <c r="AE889" i="14"/>
  <c r="W889" i="14"/>
  <c r="Z891" i="14"/>
  <c r="X891" i="14"/>
  <c r="AE891" i="14"/>
  <c r="W891" i="14"/>
  <c r="AD891" i="14"/>
  <c r="V891" i="14"/>
  <c r="AC891" i="14"/>
  <c r="AB891" i="14"/>
  <c r="AA891" i="14"/>
  <c r="X910" i="14"/>
  <c r="AE910" i="14"/>
  <c r="W910" i="14"/>
  <c r="AD910" i="14"/>
  <c r="V910" i="14"/>
  <c r="AC910" i="14"/>
  <c r="AB910" i="14"/>
  <c r="AA910" i="14"/>
  <c r="Z910" i="14"/>
  <c r="Y910" i="14"/>
  <c r="AE915" i="14"/>
  <c r="AB920" i="14"/>
  <c r="AA920" i="14"/>
  <c r="Z920" i="14"/>
  <c r="Y920" i="14"/>
  <c r="X920" i="14"/>
  <c r="AE920" i="14"/>
  <c r="W920" i="14"/>
  <c r="AD920" i="14"/>
  <c r="V920" i="14"/>
  <c r="AC920" i="14"/>
  <c r="X942" i="14"/>
  <c r="AE942" i="14"/>
  <c r="W942" i="14"/>
  <c r="AD942" i="14"/>
  <c r="V942" i="14"/>
  <c r="AC942" i="14"/>
  <c r="AB942" i="14"/>
  <c r="AA942" i="14"/>
  <c r="Z942" i="14"/>
  <c r="Y942" i="14"/>
  <c r="Z947" i="14"/>
  <c r="Y947" i="14"/>
  <c r="X947" i="14"/>
  <c r="AE947" i="14"/>
  <c r="W947" i="14"/>
  <c r="AD947" i="14"/>
  <c r="V947" i="14"/>
  <c r="AC947" i="14"/>
  <c r="AB947" i="14"/>
  <c r="AA947" i="14"/>
  <c r="AB952" i="14"/>
  <c r="AA952" i="14"/>
  <c r="Z952" i="14"/>
  <c r="Y952" i="14"/>
  <c r="X952" i="14"/>
  <c r="AE952" i="14"/>
  <c r="W952" i="14"/>
  <c r="AD952" i="14"/>
  <c r="V952" i="14"/>
  <c r="AC952" i="14"/>
  <c r="X970" i="14"/>
  <c r="AE970" i="14"/>
  <c r="W970" i="14"/>
  <c r="AD970" i="14"/>
  <c r="V970" i="14"/>
  <c r="AC970" i="14"/>
  <c r="AB970" i="14"/>
  <c r="AA970" i="14"/>
  <c r="Z970" i="14"/>
  <c r="Y970" i="14"/>
  <c r="Z975" i="14"/>
  <c r="Y975" i="14"/>
  <c r="X975" i="14"/>
  <c r="AE975" i="14"/>
  <c r="W975" i="14"/>
  <c r="AD975" i="14"/>
  <c r="V975" i="14"/>
  <c r="AC975" i="14"/>
  <c r="AB975" i="14"/>
  <c r="AA975" i="14"/>
  <c r="AD989" i="14"/>
  <c r="V989" i="14"/>
  <c r="AC989" i="14"/>
  <c r="AB989" i="14"/>
  <c r="AA989" i="14"/>
  <c r="Z989" i="14"/>
  <c r="Y989" i="14"/>
  <c r="X989" i="14"/>
  <c r="AE989" i="14"/>
  <c r="W989" i="14"/>
  <c r="Z991" i="14"/>
  <c r="Y991" i="14"/>
  <c r="X991" i="14"/>
  <c r="AE991" i="14"/>
  <c r="W991" i="14"/>
  <c r="AD991" i="14"/>
  <c r="V991" i="14"/>
  <c r="AC991" i="14"/>
  <c r="AB991" i="14"/>
  <c r="AA991" i="14"/>
  <c r="AB999" i="14"/>
  <c r="Z999" i="14"/>
  <c r="X999" i="14"/>
  <c r="AE999" i="14"/>
  <c r="W999" i="14"/>
  <c r="AD999" i="14"/>
  <c r="V999" i="14"/>
  <c r="AA999" i="14"/>
  <c r="Y999" i="14"/>
  <c r="AC999" i="14"/>
  <c r="AC768" i="14"/>
  <c r="AA771" i="14"/>
  <c r="AA775" i="14"/>
  <c r="AA779" i="14"/>
  <c r="AC780" i="14"/>
  <c r="AA783" i="14"/>
  <c r="AC784" i="14"/>
  <c r="AA787" i="14"/>
  <c r="AC788" i="14"/>
  <c r="AC792" i="14"/>
  <c r="AC796" i="14"/>
  <c r="AC800" i="14"/>
  <c r="AC804" i="14"/>
  <c r="AA811" i="14"/>
  <c r="AC824" i="14"/>
  <c r="AC828" i="14"/>
  <c r="AC832" i="14"/>
  <c r="W868" i="14"/>
  <c r="V875" i="14"/>
  <c r="AB876" i="14"/>
  <c r="W886" i="14"/>
  <c r="AC889" i="14"/>
  <c r="X898" i="14"/>
  <c r="AE898" i="14"/>
  <c r="W898" i="14"/>
  <c r="AD898" i="14"/>
  <c r="V898" i="14"/>
  <c r="AC898" i="14"/>
  <c r="AB898" i="14"/>
  <c r="AA898" i="14"/>
  <c r="Z898" i="14"/>
  <c r="Y898" i="14"/>
  <c r="Z903" i="14"/>
  <c r="Y903" i="14"/>
  <c r="X903" i="14"/>
  <c r="AE903" i="14"/>
  <c r="W903" i="14"/>
  <c r="AD903" i="14"/>
  <c r="V903" i="14"/>
  <c r="AC903" i="14"/>
  <c r="AB903" i="14"/>
  <c r="AA903" i="14"/>
  <c r="AB908" i="14"/>
  <c r="AA908" i="14"/>
  <c r="Z908" i="14"/>
  <c r="Y908" i="14"/>
  <c r="X908" i="14"/>
  <c r="AE908" i="14"/>
  <c r="W908" i="14"/>
  <c r="AD908" i="14"/>
  <c r="V908" i="14"/>
  <c r="AC908" i="14"/>
  <c r="X930" i="14"/>
  <c r="AE930" i="14"/>
  <c r="W930" i="14"/>
  <c r="AD930" i="14"/>
  <c r="V930" i="14"/>
  <c r="AC930" i="14"/>
  <c r="AB930" i="14"/>
  <c r="AA930" i="14"/>
  <c r="Z930" i="14"/>
  <c r="Y930" i="14"/>
  <c r="Z935" i="14"/>
  <c r="Y935" i="14"/>
  <c r="X935" i="14"/>
  <c r="AE935" i="14"/>
  <c r="W935" i="14"/>
  <c r="AD935" i="14"/>
  <c r="V935" i="14"/>
  <c r="AC935" i="14"/>
  <c r="AB935" i="14"/>
  <c r="AA935" i="14"/>
  <c r="AB940" i="14"/>
  <c r="AA940" i="14"/>
  <c r="Z940" i="14"/>
  <c r="Y940" i="14"/>
  <c r="X940" i="14"/>
  <c r="AE940" i="14"/>
  <c r="W940" i="14"/>
  <c r="AD940" i="14"/>
  <c r="V940" i="14"/>
  <c r="AC940" i="14"/>
  <c r="X966" i="14"/>
  <c r="AE966" i="14"/>
  <c r="W966" i="14"/>
  <c r="AD966" i="14"/>
  <c r="V966" i="14"/>
  <c r="AC966" i="14"/>
  <c r="AB966" i="14"/>
  <c r="AA966" i="14"/>
  <c r="Z966" i="14"/>
  <c r="Y966" i="14"/>
  <c r="X982" i="14"/>
  <c r="AE982" i="14"/>
  <c r="W982" i="14"/>
  <c r="AD982" i="14"/>
  <c r="V982" i="14"/>
  <c r="AC982" i="14"/>
  <c r="AB982" i="14"/>
  <c r="AA982" i="14"/>
  <c r="Z982" i="14"/>
  <c r="Y982" i="14"/>
  <c r="Z987" i="14"/>
  <c r="Y987" i="14"/>
  <c r="X987" i="14"/>
  <c r="AE987" i="14"/>
  <c r="W987" i="14"/>
  <c r="AD987" i="14"/>
  <c r="V987" i="14"/>
  <c r="AC987" i="14"/>
  <c r="AB987" i="14"/>
  <c r="AA987" i="14"/>
  <c r="V768" i="14"/>
  <c r="AB771" i="14"/>
  <c r="AB775" i="14"/>
  <c r="AB779" i="14"/>
  <c r="V780" i="14"/>
  <c r="AB783" i="14"/>
  <c r="V784" i="14"/>
  <c r="V788" i="14"/>
  <c r="AD788" i="14"/>
  <c r="V792" i="14"/>
  <c r="AD792" i="14"/>
  <c r="V796" i="14"/>
  <c r="AD796" i="14"/>
  <c r="V800" i="14"/>
  <c r="AD800" i="14"/>
  <c r="V804" i="14"/>
  <c r="AD804" i="14"/>
  <c r="AB811" i="14"/>
  <c r="V824" i="14"/>
  <c r="AD824" i="14"/>
  <c r="V828" i="14"/>
  <c r="AD828" i="14"/>
  <c r="V832" i="14"/>
  <c r="AD832" i="14"/>
  <c r="X868" i="14"/>
  <c r="W875" i="14"/>
  <c r="AC876" i="14"/>
  <c r="AD885" i="14"/>
  <c r="V885" i="14"/>
  <c r="AB885" i="14"/>
  <c r="AA885" i="14"/>
  <c r="Z885" i="14"/>
  <c r="Y885" i="14"/>
  <c r="X885" i="14"/>
  <c r="AB888" i="14"/>
  <c r="Z888" i="14"/>
  <c r="Y888" i="14"/>
  <c r="X888" i="14"/>
  <c r="AE888" i="14"/>
  <c r="W888" i="14"/>
  <c r="AD888" i="14"/>
  <c r="V888" i="14"/>
  <c r="AC888" i="14"/>
  <c r="Y891" i="14"/>
  <c r="AB896" i="14"/>
  <c r="AA896" i="14"/>
  <c r="Z896" i="14"/>
  <c r="Y896" i="14"/>
  <c r="X896" i="14"/>
  <c r="AE896" i="14"/>
  <c r="W896" i="14"/>
  <c r="AD896" i="14"/>
  <c r="V896" i="14"/>
  <c r="AC896" i="14"/>
  <c r="X918" i="14"/>
  <c r="AE918" i="14"/>
  <c r="W918" i="14"/>
  <c r="AD918" i="14"/>
  <c r="V918" i="14"/>
  <c r="AC918" i="14"/>
  <c r="AB918" i="14"/>
  <c r="AA918" i="14"/>
  <c r="Z918" i="14"/>
  <c r="Y918" i="14"/>
  <c r="Z923" i="14"/>
  <c r="Y923" i="14"/>
  <c r="X923" i="14"/>
  <c r="AE923" i="14"/>
  <c r="W923" i="14"/>
  <c r="AD923" i="14"/>
  <c r="V923" i="14"/>
  <c r="AC923" i="14"/>
  <c r="AB923" i="14"/>
  <c r="AA923" i="14"/>
  <c r="AB928" i="14"/>
  <c r="AA928" i="14"/>
  <c r="Z928" i="14"/>
  <c r="Y928" i="14"/>
  <c r="X928" i="14"/>
  <c r="AE928" i="14"/>
  <c r="W928" i="14"/>
  <c r="AD928" i="14"/>
  <c r="V928" i="14"/>
  <c r="AC928" i="14"/>
  <c r="W950" i="14"/>
  <c r="Z955" i="14"/>
  <c r="Y955" i="14"/>
  <c r="X955" i="14"/>
  <c r="AE955" i="14"/>
  <c r="W955" i="14"/>
  <c r="AD955" i="14"/>
  <c r="V955" i="14"/>
  <c r="AC955" i="14"/>
  <c r="AB955" i="14"/>
  <c r="AA955" i="14"/>
  <c r="X962" i="14"/>
  <c r="AE962" i="14"/>
  <c r="W962" i="14"/>
  <c r="AD962" i="14"/>
  <c r="V962" i="14"/>
  <c r="AC962" i="14"/>
  <c r="AB962" i="14"/>
  <c r="AA962" i="14"/>
  <c r="Z962" i="14"/>
  <c r="Y962" i="14"/>
  <c r="AD973" i="14"/>
  <c r="V973" i="14"/>
  <c r="AC973" i="14"/>
  <c r="AB973" i="14"/>
  <c r="AA973" i="14"/>
  <c r="Z973" i="14"/>
  <c r="Y973" i="14"/>
  <c r="X973" i="14"/>
  <c r="AE973" i="14"/>
  <c r="W973" i="14"/>
  <c r="AD996" i="14"/>
  <c r="V996" i="14"/>
  <c r="AB996" i="14"/>
  <c r="Z996" i="14"/>
  <c r="X996" i="14"/>
  <c r="AE996" i="14"/>
  <c r="AC996" i="14"/>
  <c r="AA996" i="14"/>
  <c r="Y996" i="14"/>
  <c r="W996" i="14"/>
  <c r="W788" i="14"/>
  <c r="W792" i="14"/>
  <c r="W796" i="14"/>
  <c r="W800" i="14"/>
  <c r="W804" i="14"/>
  <c r="W824" i="14"/>
  <c r="W828" i="14"/>
  <c r="W832" i="14"/>
  <c r="Y868" i="14"/>
  <c r="Y875" i="14"/>
  <c r="AE876" i="14"/>
  <c r="W885" i="14"/>
  <c r="AE886" i="14"/>
  <c r="X890" i="14"/>
  <c r="AD890" i="14"/>
  <c r="V890" i="14"/>
  <c r="AC890" i="14"/>
  <c r="AB890" i="14"/>
  <c r="AA890" i="14"/>
  <c r="Z890" i="14"/>
  <c r="Y890" i="14"/>
  <c r="X906" i="14"/>
  <c r="AE906" i="14"/>
  <c r="W906" i="14"/>
  <c r="AD906" i="14"/>
  <c r="V906" i="14"/>
  <c r="AC906" i="14"/>
  <c r="AB906" i="14"/>
  <c r="AA906" i="14"/>
  <c r="Z906" i="14"/>
  <c r="Y906" i="14"/>
  <c r="Z911" i="14"/>
  <c r="Y911" i="14"/>
  <c r="X911" i="14"/>
  <c r="AE911" i="14"/>
  <c r="W911" i="14"/>
  <c r="AD911" i="14"/>
  <c r="V911" i="14"/>
  <c r="AC911" i="14"/>
  <c r="AB911" i="14"/>
  <c r="AA911" i="14"/>
  <c r="AB916" i="14"/>
  <c r="AA916" i="14"/>
  <c r="Z916" i="14"/>
  <c r="Y916" i="14"/>
  <c r="X916" i="14"/>
  <c r="AE916" i="14"/>
  <c r="W916" i="14"/>
  <c r="AD916" i="14"/>
  <c r="V916" i="14"/>
  <c r="AC916" i="14"/>
  <c r="X938" i="14"/>
  <c r="AE938" i="14"/>
  <c r="W938" i="14"/>
  <c r="AD938" i="14"/>
  <c r="V938" i="14"/>
  <c r="AC938" i="14"/>
  <c r="AB938" i="14"/>
  <c r="AA938" i="14"/>
  <c r="Z938" i="14"/>
  <c r="Y938" i="14"/>
  <c r="Z943" i="14"/>
  <c r="Y943" i="14"/>
  <c r="X943" i="14"/>
  <c r="AE943" i="14"/>
  <c r="W943" i="14"/>
  <c r="AD943" i="14"/>
  <c r="V943" i="14"/>
  <c r="AC943" i="14"/>
  <c r="AB943" i="14"/>
  <c r="AA943" i="14"/>
  <c r="AB948" i="14"/>
  <c r="AA948" i="14"/>
  <c r="Y948" i="14"/>
  <c r="X948" i="14"/>
  <c r="AE948" i="14"/>
  <c r="W948" i="14"/>
  <c r="AD948" i="14"/>
  <c r="V948" i="14"/>
  <c r="AC948" i="14"/>
  <c r="Z971" i="14"/>
  <c r="Y971" i="14"/>
  <c r="X971" i="14"/>
  <c r="AE971" i="14"/>
  <c r="W971" i="14"/>
  <c r="AD971" i="14"/>
  <c r="V971" i="14"/>
  <c r="AC971" i="14"/>
  <c r="AB971" i="14"/>
  <c r="AA971" i="14"/>
  <c r="AD985" i="14"/>
  <c r="V985" i="14"/>
  <c r="AC985" i="14"/>
  <c r="AB985" i="14"/>
  <c r="AA985" i="14"/>
  <c r="Z985" i="14"/>
  <c r="Y985" i="14"/>
  <c r="X985" i="14"/>
  <c r="AE985" i="14"/>
  <c r="W985" i="14"/>
  <c r="W893" i="14"/>
  <c r="AE893" i="14"/>
  <c r="W897" i="14"/>
  <c r="AE897" i="14"/>
  <c r="W901" i="14"/>
  <c r="AE901" i="14"/>
  <c r="W905" i="14"/>
  <c r="AE905" i="14"/>
  <c r="W909" i="14"/>
  <c r="AE909" i="14"/>
  <c r="W913" i="14"/>
  <c r="AE913" i="14"/>
  <c r="W917" i="14"/>
  <c r="AE917" i="14"/>
  <c r="W921" i="14"/>
  <c r="AE921" i="14"/>
  <c r="W925" i="14"/>
  <c r="AE925" i="14"/>
  <c r="W929" i="14"/>
  <c r="AE929" i="14"/>
  <c r="W937" i="14"/>
  <c r="AE937" i="14"/>
  <c r="W941" i="14"/>
  <c r="AE941" i="14"/>
  <c r="W945" i="14"/>
  <c r="AE945" i="14"/>
  <c r="W953" i="14"/>
  <c r="AE953" i="14"/>
  <c r="W957" i="14"/>
  <c r="AE957" i="14"/>
  <c r="AC960" i="14"/>
  <c r="W961" i="14"/>
  <c r="AE961" i="14"/>
  <c r="AE965" i="14"/>
  <c r="AE969" i="14"/>
  <c r="AC972" i="14"/>
  <c r="AE977" i="14"/>
  <c r="AC980" i="14"/>
  <c r="AC984" i="14"/>
  <c r="AC988" i="14"/>
  <c r="AC992" i="14"/>
  <c r="Z1002" i="14"/>
  <c r="X1002" i="14"/>
  <c r="AE1002" i="14"/>
  <c r="W1002" i="14"/>
  <c r="AD1002" i="14"/>
  <c r="V1002" i="14"/>
  <c r="AC1002" i="14"/>
  <c r="AB1002" i="14"/>
  <c r="AC1007" i="14"/>
  <c r="AB1007" i="14"/>
  <c r="AA1007" i="14"/>
  <c r="Z1007" i="14"/>
  <c r="Y1007" i="14"/>
  <c r="X1007" i="14"/>
  <c r="AE1007" i="14"/>
  <c r="W1007" i="14"/>
  <c r="AD1007" i="14"/>
  <c r="V1007" i="14"/>
  <c r="AA1018" i="14"/>
  <c r="Z1018" i="14"/>
  <c r="Y1018" i="14"/>
  <c r="X1018" i="14"/>
  <c r="AE1018" i="14"/>
  <c r="W1018" i="14"/>
  <c r="AD1018" i="14"/>
  <c r="V1018" i="14"/>
  <c r="AC1018" i="14"/>
  <c r="AB1018" i="14"/>
  <c r="Y1037" i="14"/>
  <c r="X1037" i="14"/>
  <c r="AE1037" i="14"/>
  <c r="W1037" i="14"/>
  <c r="AD1037" i="14"/>
  <c r="AC1037" i="14"/>
  <c r="AB1037" i="14"/>
  <c r="AA1037" i="14"/>
  <c r="Z1037" i="14"/>
  <c r="AA1042" i="14"/>
  <c r="Z1042" i="14"/>
  <c r="Y1042" i="14"/>
  <c r="X1042" i="14"/>
  <c r="AE1042" i="14"/>
  <c r="W1042" i="14"/>
  <c r="AD1042" i="14"/>
  <c r="V1042" i="14"/>
  <c r="AC1042" i="14"/>
  <c r="AB1042" i="14"/>
  <c r="AC1047" i="14"/>
  <c r="AB1047" i="14"/>
  <c r="AA1047" i="14"/>
  <c r="Z1047" i="14"/>
  <c r="Y1047" i="14"/>
  <c r="X1047" i="14"/>
  <c r="AE1047" i="14"/>
  <c r="W1047" i="14"/>
  <c r="AD1047" i="14"/>
  <c r="V1047" i="14"/>
  <c r="AC1067" i="14"/>
  <c r="AB1067" i="14"/>
  <c r="AA1067" i="14"/>
  <c r="Z1067" i="14"/>
  <c r="Y1067" i="14"/>
  <c r="X1067" i="14"/>
  <c r="AE1067" i="14"/>
  <c r="W1067" i="14"/>
  <c r="AD1067" i="14"/>
  <c r="V1067" i="14"/>
  <c r="AE1080" i="14"/>
  <c r="W1080" i="14"/>
  <c r="AD1080" i="14"/>
  <c r="V1080" i="14"/>
  <c r="AC1080" i="14"/>
  <c r="AB1080" i="14"/>
  <c r="AA1080" i="14"/>
  <c r="Z1080" i="14"/>
  <c r="Y1080" i="14"/>
  <c r="X1080" i="14"/>
  <c r="AC1083" i="14"/>
  <c r="AB1083" i="14"/>
  <c r="AA1083" i="14"/>
  <c r="Z1083" i="14"/>
  <c r="Y1083" i="14"/>
  <c r="X1083" i="14"/>
  <c r="AE1083" i="14"/>
  <c r="W1083" i="14"/>
  <c r="AD1083" i="14"/>
  <c r="V1083" i="14"/>
  <c r="Y1093" i="14"/>
  <c r="X1093" i="14"/>
  <c r="AE1093" i="14"/>
  <c r="W1093" i="14"/>
  <c r="AD1093" i="14"/>
  <c r="V1093" i="14"/>
  <c r="AC1093" i="14"/>
  <c r="AB1093" i="14"/>
  <c r="AA1093" i="14"/>
  <c r="Z1093" i="14"/>
  <c r="AC1103" i="14"/>
  <c r="AB1103" i="14"/>
  <c r="AA1103" i="14"/>
  <c r="Z1103" i="14"/>
  <c r="Y1103" i="14"/>
  <c r="X1103" i="14"/>
  <c r="AE1103" i="14"/>
  <c r="W1103" i="14"/>
  <c r="AD1103" i="14"/>
  <c r="V1103" i="14"/>
  <c r="Y1105" i="14"/>
  <c r="X1105" i="14"/>
  <c r="AE1105" i="14"/>
  <c r="W1105" i="14"/>
  <c r="AD1105" i="14"/>
  <c r="V1105" i="14"/>
  <c r="AC1105" i="14"/>
  <c r="AB1105" i="14"/>
  <c r="AA1105" i="14"/>
  <c r="Z1105" i="14"/>
  <c r="X893" i="14"/>
  <c r="X897" i="14"/>
  <c r="X901" i="14"/>
  <c r="X905" i="14"/>
  <c r="X909" i="14"/>
  <c r="X913" i="14"/>
  <c r="X917" i="14"/>
  <c r="X921" i="14"/>
  <c r="X925" i="14"/>
  <c r="X929" i="14"/>
  <c r="X937" i="14"/>
  <c r="X941" i="14"/>
  <c r="X945" i="14"/>
  <c r="X949" i="14"/>
  <c r="X953" i="14"/>
  <c r="X957" i="14"/>
  <c r="V960" i="14"/>
  <c r="AD960" i="14"/>
  <c r="X961" i="14"/>
  <c r="X965" i="14"/>
  <c r="X969" i="14"/>
  <c r="V972" i="14"/>
  <c r="AD972" i="14"/>
  <c r="X977" i="14"/>
  <c r="V980" i="14"/>
  <c r="AD980" i="14"/>
  <c r="V984" i="14"/>
  <c r="AD984" i="14"/>
  <c r="V988" i="14"/>
  <c r="AD988" i="14"/>
  <c r="Z990" i="14"/>
  <c r="V992" i="14"/>
  <c r="AD992" i="14"/>
  <c r="AC1011" i="14"/>
  <c r="AB1011" i="14"/>
  <c r="AA1011" i="14"/>
  <c r="Z1011" i="14"/>
  <c r="Y1011" i="14"/>
  <c r="X1011" i="14"/>
  <c r="AE1011" i="14"/>
  <c r="W1011" i="14"/>
  <c r="AD1011" i="14"/>
  <c r="V1011" i="14"/>
  <c r="AA1022" i="14"/>
  <c r="Z1022" i="14"/>
  <c r="Y1022" i="14"/>
  <c r="X1022" i="14"/>
  <c r="AE1022" i="14"/>
  <c r="W1022" i="14"/>
  <c r="AD1022" i="14"/>
  <c r="V1022" i="14"/>
  <c r="AC1022" i="14"/>
  <c r="AB1022" i="14"/>
  <c r="AA1026" i="14"/>
  <c r="Z1026" i="14"/>
  <c r="Y1026" i="14"/>
  <c r="X1026" i="14"/>
  <c r="AE1026" i="14"/>
  <c r="W1026" i="14"/>
  <c r="AD1026" i="14"/>
  <c r="V1026" i="14"/>
  <c r="AC1026" i="14"/>
  <c r="AB1026" i="14"/>
  <c r="AA1030" i="14"/>
  <c r="Z1030" i="14"/>
  <c r="Y1030" i="14"/>
  <c r="X1030" i="14"/>
  <c r="AE1030" i="14"/>
  <c r="W1030" i="14"/>
  <c r="AD1030" i="14"/>
  <c r="V1030" i="14"/>
  <c r="AC1030" i="14"/>
  <c r="AB1030" i="14"/>
  <c r="AB1035" i="14"/>
  <c r="AA1035" i="14"/>
  <c r="Z1035" i="14"/>
  <c r="Y1035" i="14"/>
  <c r="X1035" i="14"/>
  <c r="AE1035" i="14"/>
  <c r="W1035" i="14"/>
  <c r="V1035" i="14"/>
  <c r="Y1057" i="14"/>
  <c r="X1057" i="14"/>
  <c r="AE1057" i="14"/>
  <c r="W1057" i="14"/>
  <c r="AD1057" i="14"/>
  <c r="V1057" i="14"/>
  <c r="AC1057" i="14"/>
  <c r="AB1057" i="14"/>
  <c r="AA1057" i="14"/>
  <c r="Z1057" i="14"/>
  <c r="AA1062" i="14"/>
  <c r="Z1062" i="14"/>
  <c r="Y1062" i="14"/>
  <c r="X1062" i="14"/>
  <c r="AE1062" i="14"/>
  <c r="W1062" i="14"/>
  <c r="AD1062" i="14"/>
  <c r="V1062" i="14"/>
  <c r="AC1062" i="14"/>
  <c r="AB1062" i="14"/>
  <c r="AA1070" i="14"/>
  <c r="Z1070" i="14"/>
  <c r="Y1070" i="14"/>
  <c r="X1070" i="14"/>
  <c r="AE1070" i="14"/>
  <c r="W1070" i="14"/>
  <c r="AD1070" i="14"/>
  <c r="V1070" i="14"/>
  <c r="AC1070" i="14"/>
  <c r="AB1070" i="14"/>
  <c r="AC1075" i="14"/>
  <c r="AB1075" i="14"/>
  <c r="AA1075" i="14"/>
  <c r="Z1075" i="14"/>
  <c r="Y1075" i="14"/>
  <c r="X1075" i="14"/>
  <c r="AE1075" i="14"/>
  <c r="W1075" i="14"/>
  <c r="AD1075" i="14"/>
  <c r="V1075" i="14"/>
  <c r="AA1078" i="14"/>
  <c r="Z1078" i="14"/>
  <c r="Y1078" i="14"/>
  <c r="X1078" i="14"/>
  <c r="AE1078" i="14"/>
  <c r="W1078" i="14"/>
  <c r="AD1078" i="14"/>
  <c r="V1078" i="14"/>
  <c r="AC1078" i="14"/>
  <c r="AB1078" i="14"/>
  <c r="Y893" i="14"/>
  <c r="Y897" i="14"/>
  <c r="Y901" i="14"/>
  <c r="Y905" i="14"/>
  <c r="Y909" i="14"/>
  <c r="Y913" i="14"/>
  <c r="Y917" i="14"/>
  <c r="Y921" i="14"/>
  <c r="Y925" i="14"/>
  <c r="Y929" i="14"/>
  <c r="Y937" i="14"/>
  <c r="Y941" i="14"/>
  <c r="Y945" i="14"/>
  <c r="Y953" i="14"/>
  <c r="Y957" i="14"/>
  <c r="W960" i="14"/>
  <c r="AE960" i="14"/>
  <c r="Y961" i="14"/>
  <c r="Y965" i="14"/>
  <c r="Y969" i="14"/>
  <c r="W972" i="14"/>
  <c r="AE972" i="14"/>
  <c r="AE976" i="14"/>
  <c r="Y977" i="14"/>
  <c r="W980" i="14"/>
  <c r="AE980" i="14"/>
  <c r="W984" i="14"/>
  <c r="AE984" i="14"/>
  <c r="W988" i="14"/>
  <c r="AE988" i="14"/>
  <c r="AA990" i="14"/>
  <c r="W992" i="14"/>
  <c r="AE992" i="14"/>
  <c r="Y1002" i="14"/>
  <c r="AC1015" i="14"/>
  <c r="AB1015" i="14"/>
  <c r="AA1015" i="14"/>
  <c r="Z1015" i="14"/>
  <c r="Y1015" i="14"/>
  <c r="X1015" i="14"/>
  <c r="AE1015" i="14"/>
  <c r="W1015" i="14"/>
  <c r="AD1015" i="14"/>
  <c r="V1015" i="14"/>
  <c r="Y1045" i="14"/>
  <c r="X1045" i="14"/>
  <c r="AE1045" i="14"/>
  <c r="W1045" i="14"/>
  <c r="AD1045" i="14"/>
  <c r="V1045" i="14"/>
  <c r="AC1045" i="14"/>
  <c r="AB1045" i="14"/>
  <c r="AA1045" i="14"/>
  <c r="Z1045" i="14"/>
  <c r="AA1050" i="14"/>
  <c r="Z1050" i="14"/>
  <c r="Y1050" i="14"/>
  <c r="X1050" i="14"/>
  <c r="AE1050" i="14"/>
  <c r="W1050" i="14"/>
  <c r="AD1050" i="14"/>
  <c r="V1050" i="14"/>
  <c r="AC1050" i="14"/>
  <c r="AB1050" i="14"/>
  <c r="AC1055" i="14"/>
  <c r="AB1055" i="14"/>
  <c r="AA1055" i="14"/>
  <c r="Z1055" i="14"/>
  <c r="Y1055" i="14"/>
  <c r="X1055" i="14"/>
  <c r="AE1055" i="14"/>
  <c r="W1055" i="14"/>
  <c r="AD1055" i="14"/>
  <c r="V1055" i="14"/>
  <c r="X1065" i="14"/>
  <c r="AE1065" i="14"/>
  <c r="W1065" i="14"/>
  <c r="AD1065" i="14"/>
  <c r="V1065" i="14"/>
  <c r="AC1065" i="14"/>
  <c r="AB1065" i="14"/>
  <c r="Z1065" i="14"/>
  <c r="Y1081" i="14"/>
  <c r="X1081" i="14"/>
  <c r="AE1081" i="14"/>
  <c r="W1081" i="14"/>
  <c r="AD1081" i="14"/>
  <c r="V1081" i="14"/>
  <c r="AC1081" i="14"/>
  <c r="AB1081" i="14"/>
  <c r="AA1081" i="14"/>
  <c r="Z1081" i="14"/>
  <c r="AA1086" i="14"/>
  <c r="Z1086" i="14"/>
  <c r="Y1086" i="14"/>
  <c r="X1086" i="14"/>
  <c r="AE1086" i="14"/>
  <c r="W1086" i="14"/>
  <c r="AD1086" i="14"/>
  <c r="V1086" i="14"/>
  <c r="AC1086" i="14"/>
  <c r="AB1086" i="14"/>
  <c r="AC1091" i="14"/>
  <c r="AB1091" i="14"/>
  <c r="AA1091" i="14"/>
  <c r="Z1091" i="14"/>
  <c r="Y1091" i="14"/>
  <c r="X1091" i="14"/>
  <c r="AE1091" i="14"/>
  <c r="W1091" i="14"/>
  <c r="AD1091" i="14"/>
  <c r="V1091" i="14"/>
  <c r="Y1101" i="14"/>
  <c r="X1101" i="14"/>
  <c r="AE1101" i="14"/>
  <c r="W1101" i="14"/>
  <c r="AD1101" i="14"/>
  <c r="V1101" i="14"/>
  <c r="AC1101" i="14"/>
  <c r="AB1101" i="14"/>
  <c r="AA1101" i="14"/>
  <c r="Z1101" i="14"/>
  <c r="Z893" i="14"/>
  <c r="Z897" i="14"/>
  <c r="Z901" i="14"/>
  <c r="Z905" i="14"/>
  <c r="Z909" i="14"/>
  <c r="Z913" i="14"/>
  <c r="Z917" i="14"/>
  <c r="Z921" i="14"/>
  <c r="Z925" i="14"/>
  <c r="Z929" i="14"/>
  <c r="Z937" i="14"/>
  <c r="Z941" i="14"/>
  <c r="Z945" i="14"/>
  <c r="Z953" i="14"/>
  <c r="Z957" i="14"/>
  <c r="X960" i="14"/>
  <c r="Z961" i="14"/>
  <c r="Z965" i="14"/>
  <c r="X968" i="14"/>
  <c r="Z969" i="14"/>
  <c r="X972" i="14"/>
  <c r="Z977" i="14"/>
  <c r="X980" i="14"/>
  <c r="X984" i="14"/>
  <c r="X988" i="14"/>
  <c r="AB990" i="14"/>
  <c r="X992" i="14"/>
  <c r="X997" i="14"/>
  <c r="AD997" i="14"/>
  <c r="V997" i="14"/>
  <c r="AB997" i="14"/>
  <c r="Z997" i="14"/>
  <c r="AA1002" i="14"/>
  <c r="AC1019" i="14"/>
  <c r="AB1019" i="14"/>
  <c r="AA1019" i="14"/>
  <c r="Z1019" i="14"/>
  <c r="Y1019" i="14"/>
  <c r="X1019" i="14"/>
  <c r="AE1019" i="14"/>
  <c r="W1019" i="14"/>
  <c r="AD1019" i="14"/>
  <c r="V1019" i="14"/>
  <c r="Y1033" i="14"/>
  <c r="X1033" i="14"/>
  <c r="AE1033" i="14"/>
  <c r="W1033" i="14"/>
  <c r="AD1033" i="14"/>
  <c r="V1033" i="14"/>
  <c r="AC1033" i="14"/>
  <c r="AB1033" i="14"/>
  <c r="AA1033" i="14"/>
  <c r="Z1033" i="14"/>
  <c r="AA1038" i="14"/>
  <c r="Z1038" i="14"/>
  <c r="Y1038" i="14"/>
  <c r="X1038" i="14"/>
  <c r="AE1038" i="14"/>
  <c r="W1038" i="14"/>
  <c r="AD1038" i="14"/>
  <c r="V1038" i="14"/>
  <c r="AC1038" i="14"/>
  <c r="AB1038" i="14"/>
  <c r="AC1043" i="14"/>
  <c r="AB1043" i="14"/>
  <c r="AA1043" i="14"/>
  <c r="Z1043" i="14"/>
  <c r="Y1043" i="14"/>
  <c r="X1043" i="14"/>
  <c r="AE1043" i="14"/>
  <c r="W1043" i="14"/>
  <c r="AD1043" i="14"/>
  <c r="V1043" i="14"/>
  <c r="AD1068" i="14"/>
  <c r="Y1073" i="14"/>
  <c r="X1073" i="14"/>
  <c r="AE1073" i="14"/>
  <c r="W1073" i="14"/>
  <c r="AD1073" i="14"/>
  <c r="V1073" i="14"/>
  <c r="AC1073" i="14"/>
  <c r="AB1073" i="14"/>
  <c r="AA1073" i="14"/>
  <c r="Z1073" i="14"/>
  <c r="AA1094" i="14"/>
  <c r="Z1094" i="14"/>
  <c r="Y1094" i="14"/>
  <c r="X1094" i="14"/>
  <c r="AE1094" i="14"/>
  <c r="W1094" i="14"/>
  <c r="AD1094" i="14"/>
  <c r="V1094" i="14"/>
  <c r="AC1094" i="14"/>
  <c r="AB1094" i="14"/>
  <c r="AE1096" i="14"/>
  <c r="W1096" i="14"/>
  <c r="AD1096" i="14"/>
  <c r="V1096" i="14"/>
  <c r="AC1096" i="14"/>
  <c r="AB1096" i="14"/>
  <c r="AA1096" i="14"/>
  <c r="Z1096" i="14"/>
  <c r="Y1096" i="14"/>
  <c r="X1096" i="14"/>
  <c r="AC1099" i="14"/>
  <c r="AB1099" i="14"/>
  <c r="AA1099" i="14"/>
  <c r="Z1099" i="14"/>
  <c r="Y1099" i="14"/>
  <c r="X1099" i="14"/>
  <c r="AE1099" i="14"/>
  <c r="W1099" i="14"/>
  <c r="AD1099" i="14"/>
  <c r="V1099" i="14"/>
  <c r="AA1106" i="14"/>
  <c r="Z1106" i="14"/>
  <c r="Y1106" i="14"/>
  <c r="X1106" i="14"/>
  <c r="AE1106" i="14"/>
  <c r="W1106" i="14"/>
  <c r="AD1106" i="14"/>
  <c r="V1106" i="14"/>
  <c r="AC1106" i="14"/>
  <c r="AB1106" i="14"/>
  <c r="AA893" i="14"/>
  <c r="AA897" i="14"/>
  <c r="AA901" i="14"/>
  <c r="AA905" i="14"/>
  <c r="AA909" i="14"/>
  <c r="AA913" i="14"/>
  <c r="AA917" i="14"/>
  <c r="AA921" i="14"/>
  <c r="AA925" i="14"/>
  <c r="AA929" i="14"/>
  <c r="AA937" i="14"/>
  <c r="AA941" i="14"/>
  <c r="AA945" i="14"/>
  <c r="AA953" i="14"/>
  <c r="AA957" i="14"/>
  <c r="Y960" i="14"/>
  <c r="AA961" i="14"/>
  <c r="AA965" i="14"/>
  <c r="AA969" i="14"/>
  <c r="Y972" i="14"/>
  <c r="Y976" i="14"/>
  <c r="AA977" i="14"/>
  <c r="Y980" i="14"/>
  <c r="Y984" i="14"/>
  <c r="Y988" i="14"/>
  <c r="AC990" i="14"/>
  <c r="Y992" i="14"/>
  <c r="Z998" i="14"/>
  <c r="AD1000" i="14"/>
  <c r="V1000" i="14"/>
  <c r="AB1000" i="14"/>
  <c r="AA1000" i="14"/>
  <c r="Z1000" i="14"/>
  <c r="Y1000" i="14"/>
  <c r="X1000" i="14"/>
  <c r="AC1023" i="14"/>
  <c r="AB1023" i="14"/>
  <c r="AA1023" i="14"/>
  <c r="Z1023" i="14"/>
  <c r="Y1023" i="14"/>
  <c r="X1023" i="14"/>
  <c r="AE1023" i="14"/>
  <c r="W1023" i="14"/>
  <c r="AD1023" i="14"/>
  <c r="V1023" i="14"/>
  <c r="AC1027" i="14"/>
  <c r="AB1027" i="14"/>
  <c r="AA1027" i="14"/>
  <c r="Z1027" i="14"/>
  <c r="Y1027" i="14"/>
  <c r="X1027" i="14"/>
  <c r="AE1027" i="14"/>
  <c r="W1027" i="14"/>
  <c r="AD1027" i="14"/>
  <c r="V1027" i="14"/>
  <c r="AC1031" i="14"/>
  <c r="AB1031" i="14"/>
  <c r="AA1031" i="14"/>
  <c r="Z1031" i="14"/>
  <c r="Y1031" i="14"/>
  <c r="X1031" i="14"/>
  <c r="AE1031" i="14"/>
  <c r="W1031" i="14"/>
  <c r="AD1031" i="14"/>
  <c r="V1031" i="14"/>
  <c r="Y1053" i="14"/>
  <c r="X1053" i="14"/>
  <c r="AE1053" i="14"/>
  <c r="W1053" i="14"/>
  <c r="AD1053" i="14"/>
  <c r="V1053" i="14"/>
  <c r="AC1053" i="14"/>
  <c r="AB1053" i="14"/>
  <c r="AA1053" i="14"/>
  <c r="Z1053" i="14"/>
  <c r="AA1058" i="14"/>
  <c r="Z1058" i="14"/>
  <c r="Y1058" i="14"/>
  <c r="X1058" i="14"/>
  <c r="AE1058" i="14"/>
  <c r="W1058" i="14"/>
  <c r="AD1058" i="14"/>
  <c r="V1058" i="14"/>
  <c r="AC1058" i="14"/>
  <c r="AB1058" i="14"/>
  <c r="AC1063" i="14"/>
  <c r="AB1063" i="14"/>
  <c r="AA1063" i="14"/>
  <c r="Z1063" i="14"/>
  <c r="Y1063" i="14"/>
  <c r="X1063" i="14"/>
  <c r="AE1063" i="14"/>
  <c r="W1063" i="14"/>
  <c r="AD1063" i="14"/>
  <c r="V1063" i="14"/>
  <c r="AC1071" i="14"/>
  <c r="AB1071" i="14"/>
  <c r="AA1071" i="14"/>
  <c r="Z1071" i="14"/>
  <c r="Y1071" i="14"/>
  <c r="X1071" i="14"/>
  <c r="AE1071" i="14"/>
  <c r="W1071" i="14"/>
  <c r="AD1071" i="14"/>
  <c r="V1071" i="14"/>
  <c r="AE1076" i="14"/>
  <c r="W1076" i="14"/>
  <c r="AD1076" i="14"/>
  <c r="V1076" i="14"/>
  <c r="AC1076" i="14"/>
  <c r="AB1076" i="14"/>
  <c r="AA1076" i="14"/>
  <c r="Z1076" i="14"/>
  <c r="Y1076" i="14"/>
  <c r="X1076" i="14"/>
  <c r="AC1079" i="14"/>
  <c r="AB1079" i="14"/>
  <c r="AA1079" i="14"/>
  <c r="Z1079" i="14"/>
  <c r="Y1079" i="14"/>
  <c r="X1079" i="14"/>
  <c r="AE1079" i="14"/>
  <c r="W1079" i="14"/>
  <c r="AD1079" i="14"/>
  <c r="V1079" i="14"/>
  <c r="Y1089" i="14"/>
  <c r="X1089" i="14"/>
  <c r="AE1089" i="14"/>
  <c r="W1089" i="14"/>
  <c r="AD1089" i="14"/>
  <c r="V1089" i="14"/>
  <c r="AC1089" i="14"/>
  <c r="AB1089" i="14"/>
  <c r="AA1089" i="14"/>
  <c r="Z1089" i="14"/>
  <c r="Y1097" i="14"/>
  <c r="X1097" i="14"/>
  <c r="AE1097" i="14"/>
  <c r="W1097" i="14"/>
  <c r="AD1097" i="14"/>
  <c r="V1097" i="14"/>
  <c r="AC1097" i="14"/>
  <c r="AB1097" i="14"/>
  <c r="AA1097" i="14"/>
  <c r="Z1097" i="14"/>
  <c r="AE1108" i="14"/>
  <c r="W1108" i="14"/>
  <c r="AD1108" i="14"/>
  <c r="V1108" i="14"/>
  <c r="AC1108" i="14"/>
  <c r="AB1108" i="14"/>
  <c r="AA1108" i="14"/>
  <c r="Z1108" i="14"/>
  <c r="Y1108" i="14"/>
  <c r="X1108" i="14"/>
  <c r="AB893" i="14"/>
  <c r="AB897" i="14"/>
  <c r="AB901" i="14"/>
  <c r="AB905" i="14"/>
  <c r="AB909" i="14"/>
  <c r="AB913" i="14"/>
  <c r="AB917" i="14"/>
  <c r="AB921" i="14"/>
  <c r="AB925" i="14"/>
  <c r="AB929" i="14"/>
  <c r="AB937" i="14"/>
  <c r="AB941" i="14"/>
  <c r="AB945" i="14"/>
  <c r="AB953" i="14"/>
  <c r="AB957" i="14"/>
  <c r="Z960" i="14"/>
  <c r="AB961" i="14"/>
  <c r="AB965" i="14"/>
  <c r="AB969" i="14"/>
  <c r="Z972" i="14"/>
  <c r="AB977" i="14"/>
  <c r="Z980" i="14"/>
  <c r="Z984" i="14"/>
  <c r="Z988" i="14"/>
  <c r="V990" i="14"/>
  <c r="AD990" i="14"/>
  <c r="Z992" i="14"/>
  <c r="Y997" i="14"/>
  <c r="W1000" i="14"/>
  <c r="AA1006" i="14"/>
  <c r="Z1006" i="14"/>
  <c r="Y1006" i="14"/>
  <c r="X1006" i="14"/>
  <c r="AE1006" i="14"/>
  <c r="W1006" i="14"/>
  <c r="AD1006" i="14"/>
  <c r="V1006" i="14"/>
  <c r="AC1006" i="14"/>
  <c r="AB1006" i="14"/>
  <c r="Y1041" i="14"/>
  <c r="X1041" i="14"/>
  <c r="AE1041" i="14"/>
  <c r="W1041" i="14"/>
  <c r="AD1041" i="14"/>
  <c r="V1041" i="14"/>
  <c r="AC1041" i="14"/>
  <c r="AB1041" i="14"/>
  <c r="AA1041" i="14"/>
  <c r="Z1041" i="14"/>
  <c r="AA1046" i="14"/>
  <c r="Z1046" i="14"/>
  <c r="Y1046" i="14"/>
  <c r="X1046" i="14"/>
  <c r="AE1046" i="14"/>
  <c r="W1046" i="14"/>
  <c r="AD1046" i="14"/>
  <c r="V1046" i="14"/>
  <c r="AC1046" i="14"/>
  <c r="AB1046" i="14"/>
  <c r="AC1051" i="14"/>
  <c r="AB1051" i="14"/>
  <c r="AA1051" i="14"/>
  <c r="Z1051" i="14"/>
  <c r="Y1051" i="14"/>
  <c r="X1051" i="14"/>
  <c r="AE1051" i="14"/>
  <c r="W1051" i="14"/>
  <c r="AD1051" i="14"/>
  <c r="V1051" i="14"/>
  <c r="AA1066" i="14"/>
  <c r="Z1066" i="14"/>
  <c r="Y1066" i="14"/>
  <c r="X1066" i="14"/>
  <c r="AE1066" i="14"/>
  <c r="W1066" i="14"/>
  <c r="AD1066" i="14"/>
  <c r="V1066" i="14"/>
  <c r="AC1066" i="14"/>
  <c r="AB1066" i="14"/>
  <c r="AA1082" i="14"/>
  <c r="Z1082" i="14"/>
  <c r="Y1082" i="14"/>
  <c r="X1082" i="14"/>
  <c r="AE1082" i="14"/>
  <c r="W1082" i="14"/>
  <c r="AD1082" i="14"/>
  <c r="V1082" i="14"/>
  <c r="AC1082" i="14"/>
  <c r="AB1082" i="14"/>
  <c r="AC1087" i="14"/>
  <c r="AB1087" i="14"/>
  <c r="AA1087" i="14"/>
  <c r="Z1087" i="14"/>
  <c r="Y1087" i="14"/>
  <c r="X1087" i="14"/>
  <c r="AE1087" i="14"/>
  <c r="W1087" i="14"/>
  <c r="AD1087" i="14"/>
  <c r="V1087" i="14"/>
  <c r="AA1102" i="14"/>
  <c r="Z1102" i="14"/>
  <c r="Y1102" i="14"/>
  <c r="X1102" i="14"/>
  <c r="AE1102" i="14"/>
  <c r="W1102" i="14"/>
  <c r="AD1102" i="14"/>
  <c r="V1102" i="14"/>
  <c r="AC1102" i="14"/>
  <c r="AB1102" i="14"/>
  <c r="AC893" i="14"/>
  <c r="AC897" i="14"/>
  <c r="AC901" i="14"/>
  <c r="AC905" i="14"/>
  <c r="AC909" i="14"/>
  <c r="AC913" i="14"/>
  <c r="AC917" i="14"/>
  <c r="AC921" i="14"/>
  <c r="AC925" i="14"/>
  <c r="AC929" i="14"/>
  <c r="AC937" i="14"/>
  <c r="AC941" i="14"/>
  <c r="AC945" i="14"/>
  <c r="AC953" i="14"/>
  <c r="AC957" i="14"/>
  <c r="AA960" i="14"/>
  <c r="AC961" i="14"/>
  <c r="AC965" i="14"/>
  <c r="AC969" i="14"/>
  <c r="AA972" i="14"/>
  <c r="AC977" i="14"/>
  <c r="AA980" i="14"/>
  <c r="AA984" i="14"/>
  <c r="AA988" i="14"/>
  <c r="W990" i="14"/>
  <c r="AE990" i="14"/>
  <c r="AA992" i="14"/>
  <c r="W994" i="14"/>
  <c r="AA997" i="14"/>
  <c r="AC1000" i="14"/>
  <c r="AA1010" i="14"/>
  <c r="Z1010" i="14"/>
  <c r="Y1010" i="14"/>
  <c r="X1010" i="14"/>
  <c r="AE1010" i="14"/>
  <c r="W1010" i="14"/>
  <c r="AD1010" i="14"/>
  <c r="V1010" i="14"/>
  <c r="AC1010" i="14"/>
  <c r="AB1010" i="14"/>
  <c r="AA1034" i="14"/>
  <c r="Z1034" i="14"/>
  <c r="Y1034" i="14"/>
  <c r="X1034" i="14"/>
  <c r="AE1034" i="14"/>
  <c r="W1034" i="14"/>
  <c r="AD1034" i="14"/>
  <c r="V1034" i="14"/>
  <c r="AC1034" i="14"/>
  <c r="AB1034" i="14"/>
  <c r="AC1039" i="14"/>
  <c r="AB1039" i="14"/>
  <c r="AA1039" i="14"/>
  <c r="Z1039" i="14"/>
  <c r="Y1039" i="14"/>
  <c r="X1039" i="14"/>
  <c r="AE1039" i="14"/>
  <c r="W1039" i="14"/>
  <c r="AD1039" i="14"/>
  <c r="V1039" i="14"/>
  <c r="AB1061" i="14"/>
  <c r="Y1069" i="14"/>
  <c r="X1069" i="14"/>
  <c r="AE1069" i="14"/>
  <c r="W1069" i="14"/>
  <c r="AD1069" i="14"/>
  <c r="V1069" i="14"/>
  <c r="AC1069" i="14"/>
  <c r="AB1069" i="14"/>
  <c r="AA1069" i="14"/>
  <c r="Z1069" i="14"/>
  <c r="X1074" i="14"/>
  <c r="Y1077" i="14"/>
  <c r="X1077" i="14"/>
  <c r="AE1077" i="14"/>
  <c r="W1077" i="14"/>
  <c r="AD1077" i="14"/>
  <c r="V1077" i="14"/>
  <c r="AC1077" i="14"/>
  <c r="AB1077" i="14"/>
  <c r="AA1077" i="14"/>
  <c r="Z1077" i="14"/>
  <c r="AE1092" i="14"/>
  <c r="W1092" i="14"/>
  <c r="AD1092" i="14"/>
  <c r="V1092" i="14"/>
  <c r="AC1092" i="14"/>
  <c r="AB1092" i="14"/>
  <c r="AA1092" i="14"/>
  <c r="Z1092" i="14"/>
  <c r="Y1092" i="14"/>
  <c r="X1092" i="14"/>
  <c r="X1095" i="14"/>
  <c r="V893" i="14"/>
  <c r="V897" i="14"/>
  <c r="V901" i="14"/>
  <c r="V905" i="14"/>
  <c r="V909" i="14"/>
  <c r="V913" i="14"/>
  <c r="V917" i="14"/>
  <c r="V921" i="14"/>
  <c r="V925" i="14"/>
  <c r="V929" i="14"/>
  <c r="V937" i="14"/>
  <c r="V941" i="14"/>
  <c r="V945" i="14"/>
  <c r="V953" i="14"/>
  <c r="V957" i="14"/>
  <c r="V961" i="14"/>
  <c r="V965" i="14"/>
  <c r="V969" i="14"/>
  <c r="V977" i="14"/>
  <c r="AC997" i="14"/>
  <c r="AE1000" i="14"/>
  <c r="AC1003" i="14"/>
  <c r="AB1003" i="14"/>
  <c r="Z1003" i="14"/>
  <c r="Y1003" i="14"/>
  <c r="X1003" i="14"/>
  <c r="AE1003" i="14"/>
  <c r="W1003" i="14"/>
  <c r="AD1003" i="14"/>
  <c r="V1003" i="14"/>
  <c r="AA1014" i="14"/>
  <c r="Z1014" i="14"/>
  <c r="Y1014" i="14"/>
  <c r="X1014" i="14"/>
  <c r="AE1014" i="14"/>
  <c r="W1014" i="14"/>
  <c r="AD1014" i="14"/>
  <c r="V1014" i="14"/>
  <c r="AC1014" i="14"/>
  <c r="AB1014" i="14"/>
  <c r="Y1049" i="14"/>
  <c r="X1049" i="14"/>
  <c r="AE1049" i="14"/>
  <c r="W1049" i="14"/>
  <c r="AD1049" i="14"/>
  <c r="V1049" i="14"/>
  <c r="AC1049" i="14"/>
  <c r="AB1049" i="14"/>
  <c r="AA1049" i="14"/>
  <c r="Z1049" i="14"/>
  <c r="AA1054" i="14"/>
  <c r="Z1054" i="14"/>
  <c r="Y1054" i="14"/>
  <c r="X1054" i="14"/>
  <c r="AE1054" i="14"/>
  <c r="W1054" i="14"/>
  <c r="AD1054" i="14"/>
  <c r="V1054" i="14"/>
  <c r="AC1054" i="14"/>
  <c r="AB1054" i="14"/>
  <c r="AC1059" i="14"/>
  <c r="AB1059" i="14"/>
  <c r="AA1059" i="14"/>
  <c r="Z1059" i="14"/>
  <c r="Y1059" i="14"/>
  <c r="X1059" i="14"/>
  <c r="AE1059" i="14"/>
  <c r="W1059" i="14"/>
  <c r="AD1059" i="14"/>
  <c r="V1059" i="14"/>
  <c r="AE1064" i="14"/>
  <c r="W1064" i="14"/>
  <c r="AD1064" i="14"/>
  <c r="V1064" i="14"/>
  <c r="AC1064" i="14"/>
  <c r="AB1064" i="14"/>
  <c r="AA1064" i="14"/>
  <c r="Z1064" i="14"/>
  <c r="Y1064" i="14"/>
  <c r="X1064" i="14"/>
  <c r="Y1085" i="14"/>
  <c r="X1085" i="14"/>
  <c r="AE1085" i="14"/>
  <c r="W1085" i="14"/>
  <c r="AD1085" i="14"/>
  <c r="V1085" i="14"/>
  <c r="AC1085" i="14"/>
  <c r="AB1085" i="14"/>
  <c r="AA1085" i="14"/>
  <c r="Z1085" i="14"/>
  <c r="AA1090" i="14"/>
  <c r="Z1090" i="14"/>
  <c r="Y1090" i="14"/>
  <c r="X1090" i="14"/>
  <c r="AE1090" i="14"/>
  <c r="W1090" i="14"/>
  <c r="AD1090" i="14"/>
  <c r="V1090" i="14"/>
  <c r="AC1090" i="14"/>
  <c r="AB1090" i="14"/>
  <c r="AA1098" i="14"/>
  <c r="Z1098" i="14"/>
  <c r="Y1098" i="14"/>
  <c r="X1098" i="14"/>
  <c r="AE1098" i="14"/>
  <c r="W1098" i="14"/>
  <c r="AD1098" i="14"/>
  <c r="V1098" i="14"/>
  <c r="AC1098" i="14"/>
  <c r="AB1098" i="14"/>
  <c r="Z1109" i="14"/>
  <c r="Y1109" i="14"/>
  <c r="X1109" i="14"/>
  <c r="W1109" i="14"/>
  <c r="AE1109" i="14"/>
  <c r="V1109" i="14"/>
  <c r="AD1109" i="14"/>
  <c r="AC1109" i="14"/>
  <c r="AB1109" i="14"/>
  <c r="AA1109" i="14"/>
  <c r="Z1001" i="14"/>
  <c r="X1004" i="14"/>
  <c r="Z1005" i="14"/>
  <c r="X1008" i="14"/>
  <c r="Z1009" i="14"/>
  <c r="X1012" i="14"/>
  <c r="Z1013" i="14"/>
  <c r="X1016" i="14"/>
  <c r="Z1017" i="14"/>
  <c r="Z1021" i="14"/>
  <c r="X1024" i="14"/>
  <c r="Z1025" i="14"/>
  <c r="X1028" i="14"/>
  <c r="Z1029" i="14"/>
  <c r="X1032" i="14"/>
  <c r="X1036" i="14"/>
  <c r="X1040" i="14"/>
  <c r="X1044" i="14"/>
  <c r="X1048" i="14"/>
  <c r="X1052" i="14"/>
  <c r="X1056" i="14"/>
  <c r="X1060" i="14"/>
  <c r="X1072" i="14"/>
  <c r="X1084" i="14"/>
  <c r="X1088" i="14"/>
  <c r="X1110" i="14"/>
  <c r="AD1110" i="14"/>
  <c r="AC1110" i="14"/>
  <c r="AB1110" i="14"/>
  <c r="Z1110" i="14"/>
  <c r="X1114" i="14"/>
  <c r="AE1114" i="14"/>
  <c r="W1114" i="14"/>
  <c r="AD1114" i="14"/>
  <c r="V1114" i="14"/>
  <c r="AC1114" i="14"/>
  <c r="AB1114" i="14"/>
  <c r="AA1114" i="14"/>
  <c r="Z1114" i="14"/>
  <c r="Y1114" i="14"/>
  <c r="X1126" i="14"/>
  <c r="AE1126" i="14"/>
  <c r="W1126" i="14"/>
  <c r="AD1126" i="14"/>
  <c r="V1126" i="14"/>
  <c r="AC1126" i="14"/>
  <c r="AB1126" i="14"/>
  <c r="AA1126" i="14"/>
  <c r="Z1126" i="14"/>
  <c r="Y1126" i="14"/>
  <c r="AB1160" i="14"/>
  <c r="AA1160" i="14"/>
  <c r="Z1160" i="14"/>
  <c r="Y1160" i="14"/>
  <c r="X1160" i="14"/>
  <c r="AE1160" i="14"/>
  <c r="W1160" i="14"/>
  <c r="AD1160" i="14"/>
  <c r="V1160" i="14"/>
  <c r="AC1160" i="14"/>
  <c r="Z1167" i="14"/>
  <c r="Y1167" i="14"/>
  <c r="X1167" i="14"/>
  <c r="AE1167" i="14"/>
  <c r="W1167" i="14"/>
  <c r="AD1167" i="14"/>
  <c r="V1167" i="14"/>
  <c r="AC1167" i="14"/>
  <c r="AB1167" i="14"/>
  <c r="AA1167" i="14"/>
  <c r="AB1172" i="14"/>
  <c r="AA1172" i="14"/>
  <c r="Z1172" i="14"/>
  <c r="Y1172" i="14"/>
  <c r="X1172" i="14"/>
  <c r="AE1172" i="14"/>
  <c r="W1172" i="14"/>
  <c r="AD1172" i="14"/>
  <c r="V1172" i="14"/>
  <c r="AC1172" i="14"/>
  <c r="AD1177" i="14"/>
  <c r="V1177" i="14"/>
  <c r="AC1177" i="14"/>
  <c r="AB1177" i="14"/>
  <c r="AA1177" i="14"/>
  <c r="Z1177" i="14"/>
  <c r="Y1177" i="14"/>
  <c r="X1177" i="14"/>
  <c r="AE1177" i="14"/>
  <c r="W1177" i="14"/>
  <c r="Z1187" i="14"/>
  <c r="Y1187" i="14"/>
  <c r="X1187" i="14"/>
  <c r="AE1187" i="14"/>
  <c r="W1187" i="14"/>
  <c r="AD1187" i="14"/>
  <c r="V1187" i="14"/>
  <c r="AC1187" i="14"/>
  <c r="AB1187" i="14"/>
  <c r="AA1187" i="14"/>
  <c r="X1202" i="14"/>
  <c r="AE1202" i="14"/>
  <c r="W1202" i="14"/>
  <c r="AD1202" i="14"/>
  <c r="V1202" i="14"/>
  <c r="AC1202" i="14"/>
  <c r="AB1202" i="14"/>
  <c r="AA1202" i="14"/>
  <c r="Z1202" i="14"/>
  <c r="Y1202" i="14"/>
  <c r="Z1207" i="14"/>
  <c r="Y1207" i="14"/>
  <c r="X1207" i="14"/>
  <c r="AE1207" i="14"/>
  <c r="W1207" i="14"/>
  <c r="AD1207" i="14"/>
  <c r="V1207" i="14"/>
  <c r="AC1207" i="14"/>
  <c r="AB1207" i="14"/>
  <c r="AA1207" i="14"/>
  <c r="X1210" i="14"/>
  <c r="AE1210" i="14"/>
  <c r="W1210" i="14"/>
  <c r="AD1210" i="14"/>
  <c r="V1210" i="14"/>
  <c r="AC1210" i="14"/>
  <c r="AB1210" i="14"/>
  <c r="AA1210" i="14"/>
  <c r="Z1210" i="14"/>
  <c r="Y1210" i="14"/>
  <c r="Z1215" i="14"/>
  <c r="Y1215" i="14"/>
  <c r="X1215" i="14"/>
  <c r="AE1215" i="14"/>
  <c r="W1215" i="14"/>
  <c r="AD1215" i="14"/>
  <c r="V1215" i="14"/>
  <c r="AC1215" i="14"/>
  <c r="AB1215" i="14"/>
  <c r="AA1215" i="14"/>
  <c r="X1218" i="14"/>
  <c r="AE1218" i="14"/>
  <c r="W1218" i="14"/>
  <c r="AD1218" i="14"/>
  <c r="V1218" i="14"/>
  <c r="AC1218" i="14"/>
  <c r="AB1218" i="14"/>
  <c r="AA1218" i="14"/>
  <c r="Z1218" i="14"/>
  <c r="Y1218" i="14"/>
  <c r="AA1001" i="14"/>
  <c r="Y1004" i="14"/>
  <c r="AA1005" i="14"/>
  <c r="Y1008" i="14"/>
  <c r="AA1009" i="14"/>
  <c r="Y1012" i="14"/>
  <c r="AA1013" i="14"/>
  <c r="Y1016" i="14"/>
  <c r="AA1017" i="14"/>
  <c r="Y1020" i="14"/>
  <c r="AA1021" i="14"/>
  <c r="Y1024" i="14"/>
  <c r="AA1025" i="14"/>
  <c r="Y1028" i="14"/>
  <c r="AA1029" i="14"/>
  <c r="Y1032" i="14"/>
  <c r="Y1040" i="14"/>
  <c r="Y1044" i="14"/>
  <c r="Y1048" i="14"/>
  <c r="Y1052" i="14"/>
  <c r="Y1056" i="14"/>
  <c r="Y1060" i="14"/>
  <c r="Y1072" i="14"/>
  <c r="Y1084" i="14"/>
  <c r="Y1088" i="14"/>
  <c r="Y1100" i="14"/>
  <c r="Y1104" i="14"/>
  <c r="W1107" i="14"/>
  <c r="AE1107" i="14"/>
  <c r="V1110" i="14"/>
  <c r="Z1119" i="14"/>
  <c r="Y1119" i="14"/>
  <c r="X1119" i="14"/>
  <c r="AE1119" i="14"/>
  <c r="W1119" i="14"/>
  <c r="AD1119" i="14"/>
  <c r="V1119" i="14"/>
  <c r="AC1119" i="14"/>
  <c r="AB1119" i="14"/>
  <c r="AA1119" i="14"/>
  <c r="AB1124" i="14"/>
  <c r="AA1124" i="14"/>
  <c r="Z1124" i="14"/>
  <c r="Y1124" i="14"/>
  <c r="X1124" i="14"/>
  <c r="AE1124" i="14"/>
  <c r="W1124" i="14"/>
  <c r="AD1124" i="14"/>
  <c r="V1124" i="14"/>
  <c r="AC1124" i="14"/>
  <c r="Y1140" i="14"/>
  <c r="AD1145" i="14"/>
  <c r="V1145" i="14"/>
  <c r="AC1145" i="14"/>
  <c r="AB1145" i="14"/>
  <c r="AA1145" i="14"/>
  <c r="Z1145" i="14"/>
  <c r="Y1145" i="14"/>
  <c r="X1145" i="14"/>
  <c r="AE1145" i="14"/>
  <c r="W1145" i="14"/>
  <c r="X1150" i="14"/>
  <c r="AE1150" i="14"/>
  <c r="W1150" i="14"/>
  <c r="AD1150" i="14"/>
  <c r="V1150" i="14"/>
  <c r="AC1150" i="14"/>
  <c r="AB1150" i="14"/>
  <c r="AA1150" i="14"/>
  <c r="Z1150" i="14"/>
  <c r="Y1150" i="14"/>
  <c r="AD1165" i="14"/>
  <c r="V1165" i="14"/>
  <c r="AC1165" i="14"/>
  <c r="AB1165" i="14"/>
  <c r="AA1165" i="14"/>
  <c r="Z1165" i="14"/>
  <c r="Y1165" i="14"/>
  <c r="X1165" i="14"/>
  <c r="AE1165" i="14"/>
  <c r="W1165" i="14"/>
  <c r="Z1175" i="14"/>
  <c r="Y1175" i="14"/>
  <c r="X1175" i="14"/>
  <c r="AE1175" i="14"/>
  <c r="W1175" i="14"/>
  <c r="AD1175" i="14"/>
  <c r="V1175" i="14"/>
  <c r="AC1175" i="14"/>
  <c r="AB1175" i="14"/>
  <c r="AA1175" i="14"/>
  <c r="AB1192" i="14"/>
  <c r="AA1192" i="14"/>
  <c r="Z1192" i="14"/>
  <c r="Y1192" i="14"/>
  <c r="X1192" i="14"/>
  <c r="AE1192" i="14"/>
  <c r="W1192" i="14"/>
  <c r="AD1192" i="14"/>
  <c r="V1192" i="14"/>
  <c r="AC1192" i="14"/>
  <c r="AD1197" i="14"/>
  <c r="V1197" i="14"/>
  <c r="AC1197" i="14"/>
  <c r="AB1197" i="14"/>
  <c r="AA1197" i="14"/>
  <c r="Z1197" i="14"/>
  <c r="Y1197" i="14"/>
  <c r="X1197" i="14"/>
  <c r="AE1197" i="14"/>
  <c r="W1197" i="14"/>
  <c r="Z1213" i="14"/>
  <c r="AB1001" i="14"/>
  <c r="Z1004" i="14"/>
  <c r="AB1005" i="14"/>
  <c r="Z1008" i="14"/>
  <c r="AB1009" i="14"/>
  <c r="Z1012" i="14"/>
  <c r="AB1013" i="14"/>
  <c r="Z1016" i="14"/>
  <c r="AB1017" i="14"/>
  <c r="AB1021" i="14"/>
  <c r="Z1024" i="14"/>
  <c r="AB1025" i="14"/>
  <c r="Z1028" i="14"/>
  <c r="AB1029" i="14"/>
  <c r="Z1032" i="14"/>
  <c r="Z1040" i="14"/>
  <c r="Z1044" i="14"/>
  <c r="Z1048" i="14"/>
  <c r="Z1052" i="14"/>
  <c r="Z1056" i="14"/>
  <c r="Z1060" i="14"/>
  <c r="Z1072" i="14"/>
  <c r="Z1084" i="14"/>
  <c r="Z1088" i="14"/>
  <c r="Z1100" i="14"/>
  <c r="Z1104" i="14"/>
  <c r="X1107" i="14"/>
  <c r="W1110" i="14"/>
  <c r="AB1112" i="14"/>
  <c r="AA1112" i="14"/>
  <c r="Z1112" i="14"/>
  <c r="Y1112" i="14"/>
  <c r="X1112" i="14"/>
  <c r="AE1112" i="14"/>
  <c r="W1112" i="14"/>
  <c r="AD1112" i="14"/>
  <c r="V1112" i="14"/>
  <c r="AC1112" i="14"/>
  <c r="X1122" i="14"/>
  <c r="AE1122" i="14"/>
  <c r="W1122" i="14"/>
  <c r="AD1122" i="14"/>
  <c r="V1122" i="14"/>
  <c r="AC1122" i="14"/>
  <c r="AB1122" i="14"/>
  <c r="AA1122" i="14"/>
  <c r="Z1122" i="14"/>
  <c r="Y1122" i="14"/>
  <c r="X1138" i="14"/>
  <c r="AE1138" i="14"/>
  <c r="W1138" i="14"/>
  <c r="AD1138" i="14"/>
  <c r="V1138" i="14"/>
  <c r="AC1138" i="14"/>
  <c r="AB1138" i="14"/>
  <c r="AA1138" i="14"/>
  <c r="Z1138" i="14"/>
  <c r="Y1138" i="14"/>
  <c r="AB1148" i="14"/>
  <c r="AA1148" i="14"/>
  <c r="Z1148" i="14"/>
  <c r="Y1148" i="14"/>
  <c r="X1148" i="14"/>
  <c r="AE1148" i="14"/>
  <c r="W1148" i="14"/>
  <c r="AD1148" i="14"/>
  <c r="V1148" i="14"/>
  <c r="AC1148" i="14"/>
  <c r="Z1155" i="14"/>
  <c r="Y1155" i="14"/>
  <c r="X1155" i="14"/>
  <c r="AE1155" i="14"/>
  <c r="W1155" i="14"/>
  <c r="AD1155" i="14"/>
  <c r="V1155" i="14"/>
  <c r="AC1155" i="14"/>
  <c r="AB1155" i="14"/>
  <c r="AA1155" i="14"/>
  <c r="Z1163" i="14"/>
  <c r="Y1163" i="14"/>
  <c r="X1163" i="14"/>
  <c r="AE1163" i="14"/>
  <c r="W1163" i="14"/>
  <c r="AD1163" i="14"/>
  <c r="V1163" i="14"/>
  <c r="AC1163" i="14"/>
  <c r="AB1163" i="14"/>
  <c r="AA1163" i="14"/>
  <c r="AB1180" i="14"/>
  <c r="AA1180" i="14"/>
  <c r="Z1180" i="14"/>
  <c r="Y1180" i="14"/>
  <c r="X1180" i="14"/>
  <c r="AE1180" i="14"/>
  <c r="W1180" i="14"/>
  <c r="AD1180" i="14"/>
  <c r="V1180" i="14"/>
  <c r="AC1180" i="14"/>
  <c r="AD1185" i="14"/>
  <c r="V1185" i="14"/>
  <c r="AC1185" i="14"/>
  <c r="AB1185" i="14"/>
  <c r="AA1185" i="14"/>
  <c r="Z1185" i="14"/>
  <c r="Y1185" i="14"/>
  <c r="X1185" i="14"/>
  <c r="AE1185" i="14"/>
  <c r="W1185" i="14"/>
  <c r="Z1195" i="14"/>
  <c r="Y1195" i="14"/>
  <c r="X1195" i="14"/>
  <c r="AE1195" i="14"/>
  <c r="W1195" i="14"/>
  <c r="AD1195" i="14"/>
  <c r="V1195" i="14"/>
  <c r="AC1195" i="14"/>
  <c r="AB1195" i="14"/>
  <c r="AA1195" i="14"/>
  <c r="AB1200" i="14"/>
  <c r="AA1200" i="14"/>
  <c r="Z1200" i="14"/>
  <c r="Y1200" i="14"/>
  <c r="X1200" i="14"/>
  <c r="AE1200" i="14"/>
  <c r="W1200" i="14"/>
  <c r="AD1200" i="14"/>
  <c r="V1200" i="14"/>
  <c r="AC1200" i="14"/>
  <c r="AD1205" i="14"/>
  <c r="V1205" i="14"/>
  <c r="AC1205" i="14"/>
  <c r="AB1205" i="14"/>
  <c r="AA1205" i="14"/>
  <c r="Z1205" i="14"/>
  <c r="Y1205" i="14"/>
  <c r="X1205" i="14"/>
  <c r="AE1205" i="14"/>
  <c r="W1205" i="14"/>
  <c r="AB1208" i="14"/>
  <c r="AA1208" i="14"/>
  <c r="Z1208" i="14"/>
  <c r="Y1208" i="14"/>
  <c r="X1208" i="14"/>
  <c r="AE1208" i="14"/>
  <c r="W1208" i="14"/>
  <c r="AD1208" i="14"/>
  <c r="V1208" i="14"/>
  <c r="AC1208" i="14"/>
  <c r="AB1216" i="14"/>
  <c r="AA1216" i="14"/>
  <c r="Z1216" i="14"/>
  <c r="Y1216" i="14"/>
  <c r="X1216" i="14"/>
  <c r="AE1216" i="14"/>
  <c r="W1216" i="14"/>
  <c r="AD1216" i="14"/>
  <c r="V1216" i="14"/>
  <c r="AC1216" i="14"/>
  <c r="Z1221" i="14"/>
  <c r="X1221" i="14"/>
  <c r="AD1221" i="14"/>
  <c r="AB1221" i="14"/>
  <c r="AA1221" i="14"/>
  <c r="Y1221" i="14"/>
  <c r="W1221" i="14"/>
  <c r="V1221" i="14"/>
  <c r="AE1221" i="14"/>
  <c r="AC1221" i="14"/>
  <c r="AC1001" i="14"/>
  <c r="AA1004" i="14"/>
  <c r="AC1005" i="14"/>
  <c r="AA1008" i="14"/>
  <c r="AC1009" i="14"/>
  <c r="AA1012" i="14"/>
  <c r="AC1013" i="14"/>
  <c r="AA1016" i="14"/>
  <c r="AC1017" i="14"/>
  <c r="AC1021" i="14"/>
  <c r="AA1024" i="14"/>
  <c r="AC1025" i="14"/>
  <c r="AA1028" i="14"/>
  <c r="AC1029" i="14"/>
  <c r="AA1032" i="14"/>
  <c r="AA1040" i="14"/>
  <c r="AA1044" i="14"/>
  <c r="AA1048" i="14"/>
  <c r="AA1052" i="14"/>
  <c r="AA1056" i="14"/>
  <c r="AA1060" i="14"/>
  <c r="AA1072" i="14"/>
  <c r="AA1084" i="14"/>
  <c r="AA1088" i="14"/>
  <c r="AA1100" i="14"/>
  <c r="AA1104" i="14"/>
  <c r="Y1107" i="14"/>
  <c r="Y1110" i="14"/>
  <c r="AB1120" i="14"/>
  <c r="AA1120" i="14"/>
  <c r="Z1120" i="14"/>
  <c r="Y1120" i="14"/>
  <c r="X1120" i="14"/>
  <c r="AE1120" i="14"/>
  <c r="W1120" i="14"/>
  <c r="AD1120" i="14"/>
  <c r="V1120" i="14"/>
  <c r="AC1120" i="14"/>
  <c r="V1153" i="14"/>
  <c r="W1153" i="14"/>
  <c r="AB1156" i="14"/>
  <c r="AA1156" i="14"/>
  <c r="Z1156" i="14"/>
  <c r="Y1156" i="14"/>
  <c r="X1156" i="14"/>
  <c r="AE1156" i="14"/>
  <c r="W1156" i="14"/>
  <c r="AD1156" i="14"/>
  <c r="V1156" i="14"/>
  <c r="AC1156" i="14"/>
  <c r="AB1168" i="14"/>
  <c r="AA1168" i="14"/>
  <c r="Z1168" i="14"/>
  <c r="Y1168" i="14"/>
  <c r="X1168" i="14"/>
  <c r="AE1168" i="14"/>
  <c r="W1168" i="14"/>
  <c r="AD1168" i="14"/>
  <c r="V1168" i="14"/>
  <c r="AC1168" i="14"/>
  <c r="AD1173" i="14"/>
  <c r="V1173" i="14"/>
  <c r="AC1173" i="14"/>
  <c r="AB1173" i="14"/>
  <c r="AA1173" i="14"/>
  <c r="Z1173" i="14"/>
  <c r="Y1173" i="14"/>
  <c r="X1173" i="14"/>
  <c r="AE1173" i="14"/>
  <c r="W1173" i="14"/>
  <c r="Z1183" i="14"/>
  <c r="Y1183" i="14"/>
  <c r="X1183" i="14"/>
  <c r="AE1183" i="14"/>
  <c r="W1183" i="14"/>
  <c r="AD1183" i="14"/>
  <c r="V1183" i="14"/>
  <c r="AC1183" i="14"/>
  <c r="AB1183" i="14"/>
  <c r="AA1183" i="14"/>
  <c r="Z1203" i="14"/>
  <c r="Y1203" i="14"/>
  <c r="X1203" i="14"/>
  <c r="AE1203" i="14"/>
  <c r="W1203" i="14"/>
  <c r="AD1203" i="14"/>
  <c r="V1203" i="14"/>
  <c r="AC1203" i="14"/>
  <c r="AB1203" i="14"/>
  <c r="AA1203" i="14"/>
  <c r="Z1219" i="14"/>
  <c r="Y1219" i="14"/>
  <c r="X1219" i="14"/>
  <c r="AE1219" i="14"/>
  <c r="W1219" i="14"/>
  <c r="AD1219" i="14"/>
  <c r="V1219" i="14"/>
  <c r="AC1219" i="14"/>
  <c r="AB1219" i="14"/>
  <c r="AA1219" i="14"/>
  <c r="V1001" i="14"/>
  <c r="AD1001" i="14"/>
  <c r="AB1004" i="14"/>
  <c r="V1005" i="14"/>
  <c r="AD1005" i="14"/>
  <c r="AB1008" i="14"/>
  <c r="V1009" i="14"/>
  <c r="AD1009" i="14"/>
  <c r="AB1012" i="14"/>
  <c r="V1013" i="14"/>
  <c r="AD1013" i="14"/>
  <c r="AB1016" i="14"/>
  <c r="V1017" i="14"/>
  <c r="AD1017" i="14"/>
  <c r="AB1020" i="14"/>
  <c r="V1021" i="14"/>
  <c r="AD1021" i="14"/>
  <c r="AB1024" i="14"/>
  <c r="V1025" i="14"/>
  <c r="AD1025" i="14"/>
  <c r="AB1028" i="14"/>
  <c r="V1029" i="14"/>
  <c r="AD1029" i="14"/>
  <c r="AB1032" i="14"/>
  <c r="AB1040" i="14"/>
  <c r="AB1044" i="14"/>
  <c r="AB1048" i="14"/>
  <c r="AB1052" i="14"/>
  <c r="AB1056" i="14"/>
  <c r="AB1060" i="14"/>
  <c r="AB1072" i="14"/>
  <c r="AB1084" i="14"/>
  <c r="AB1088" i="14"/>
  <c r="AB1100" i="14"/>
  <c r="AB1104" i="14"/>
  <c r="Z1107" i="14"/>
  <c r="AA1110" i="14"/>
  <c r="Z1115" i="14"/>
  <c r="Y1115" i="14"/>
  <c r="X1115" i="14"/>
  <c r="AE1115" i="14"/>
  <c r="W1115" i="14"/>
  <c r="AD1115" i="14"/>
  <c r="V1115" i="14"/>
  <c r="AC1115" i="14"/>
  <c r="AB1115" i="14"/>
  <c r="AA1115" i="14"/>
  <c r="AB1136" i="14"/>
  <c r="AA1136" i="14"/>
  <c r="Z1136" i="14"/>
  <c r="Y1136" i="14"/>
  <c r="X1136" i="14"/>
  <c r="AE1136" i="14"/>
  <c r="W1136" i="14"/>
  <c r="AD1136" i="14"/>
  <c r="V1136" i="14"/>
  <c r="AC1136" i="14"/>
  <c r="X1146" i="14"/>
  <c r="AE1146" i="14"/>
  <c r="W1146" i="14"/>
  <c r="AD1146" i="14"/>
  <c r="V1146" i="14"/>
  <c r="AC1146" i="14"/>
  <c r="AB1146" i="14"/>
  <c r="AA1146" i="14"/>
  <c r="Z1146" i="14"/>
  <c r="Y1146" i="14"/>
  <c r="AD1161" i="14"/>
  <c r="V1161" i="14"/>
  <c r="AC1161" i="14"/>
  <c r="AB1161" i="14"/>
  <c r="AA1161" i="14"/>
  <c r="Z1161" i="14"/>
  <c r="Y1161" i="14"/>
  <c r="X1161" i="14"/>
  <c r="AE1161" i="14"/>
  <c r="W1161" i="14"/>
  <c r="Z1171" i="14"/>
  <c r="Y1171" i="14"/>
  <c r="X1171" i="14"/>
  <c r="AE1171" i="14"/>
  <c r="W1171" i="14"/>
  <c r="AD1171" i="14"/>
  <c r="V1171" i="14"/>
  <c r="AC1171" i="14"/>
  <c r="AB1171" i="14"/>
  <c r="AA1171" i="14"/>
  <c r="AB1176" i="14"/>
  <c r="AA1176" i="14"/>
  <c r="Z1176" i="14"/>
  <c r="Y1176" i="14"/>
  <c r="X1176" i="14"/>
  <c r="AE1176" i="14"/>
  <c r="W1176" i="14"/>
  <c r="AD1176" i="14"/>
  <c r="V1176" i="14"/>
  <c r="AC1176" i="14"/>
  <c r="AB1188" i="14"/>
  <c r="AA1188" i="14"/>
  <c r="Z1188" i="14"/>
  <c r="Y1188" i="14"/>
  <c r="X1188" i="14"/>
  <c r="AE1188" i="14"/>
  <c r="W1188" i="14"/>
  <c r="AD1188" i="14"/>
  <c r="V1188" i="14"/>
  <c r="AC1188" i="14"/>
  <c r="AD1193" i="14"/>
  <c r="V1193" i="14"/>
  <c r="AC1193" i="14"/>
  <c r="AB1193" i="14"/>
  <c r="AA1193" i="14"/>
  <c r="Z1193" i="14"/>
  <c r="Y1193" i="14"/>
  <c r="X1193" i="14"/>
  <c r="AE1193" i="14"/>
  <c r="W1193" i="14"/>
  <c r="X1206" i="14"/>
  <c r="AE1206" i="14"/>
  <c r="W1206" i="14"/>
  <c r="AD1206" i="14"/>
  <c r="V1206" i="14"/>
  <c r="AC1206" i="14"/>
  <c r="AB1206" i="14"/>
  <c r="AA1206" i="14"/>
  <c r="Z1206" i="14"/>
  <c r="Y1206" i="14"/>
  <c r="Z1211" i="14"/>
  <c r="Y1211" i="14"/>
  <c r="X1211" i="14"/>
  <c r="AE1211" i="14"/>
  <c r="W1211" i="14"/>
  <c r="AD1211" i="14"/>
  <c r="V1211" i="14"/>
  <c r="AC1211" i="14"/>
  <c r="AB1211" i="14"/>
  <c r="AA1211" i="14"/>
  <c r="X1214" i="14"/>
  <c r="AE1214" i="14"/>
  <c r="W1214" i="14"/>
  <c r="AD1214" i="14"/>
  <c r="V1214" i="14"/>
  <c r="AC1214" i="14"/>
  <c r="AB1214" i="14"/>
  <c r="AA1214" i="14"/>
  <c r="Z1214" i="14"/>
  <c r="Y1214" i="14"/>
  <c r="AC1004" i="14"/>
  <c r="AC1008" i="14"/>
  <c r="AC1012" i="14"/>
  <c r="AC1016" i="14"/>
  <c r="AC1024" i="14"/>
  <c r="AE1025" i="14"/>
  <c r="AC1028" i="14"/>
  <c r="AE1029" i="14"/>
  <c r="AC1032" i="14"/>
  <c r="AC1040" i="14"/>
  <c r="AC1044" i="14"/>
  <c r="AC1048" i="14"/>
  <c r="AC1052" i="14"/>
  <c r="AC1056" i="14"/>
  <c r="AC1060" i="14"/>
  <c r="AC1072" i="14"/>
  <c r="AC1084" i="14"/>
  <c r="AC1088" i="14"/>
  <c r="AC1100" i="14"/>
  <c r="AC1104" i="14"/>
  <c r="AA1107" i="14"/>
  <c r="AE1110" i="14"/>
  <c r="X1118" i="14"/>
  <c r="AE1118" i="14"/>
  <c r="W1118" i="14"/>
  <c r="AD1118" i="14"/>
  <c r="V1118" i="14"/>
  <c r="AC1118" i="14"/>
  <c r="AB1118" i="14"/>
  <c r="AA1118" i="14"/>
  <c r="Z1118" i="14"/>
  <c r="Y1118" i="14"/>
  <c r="X1134" i="14"/>
  <c r="AE1134" i="14"/>
  <c r="W1134" i="14"/>
  <c r="AD1134" i="14"/>
  <c r="V1134" i="14"/>
  <c r="AC1134" i="14"/>
  <c r="AB1134" i="14"/>
  <c r="AA1134" i="14"/>
  <c r="Z1134" i="14"/>
  <c r="Y1134" i="14"/>
  <c r="AB1144" i="14"/>
  <c r="AA1144" i="14"/>
  <c r="Z1144" i="14"/>
  <c r="Y1144" i="14"/>
  <c r="X1144" i="14"/>
  <c r="AE1144" i="14"/>
  <c r="W1144" i="14"/>
  <c r="AD1144" i="14"/>
  <c r="V1144" i="14"/>
  <c r="AC1144" i="14"/>
  <c r="X1154" i="14"/>
  <c r="AE1154" i="14"/>
  <c r="W1154" i="14"/>
  <c r="AD1154" i="14"/>
  <c r="V1154" i="14"/>
  <c r="AC1154" i="14"/>
  <c r="AB1154" i="14"/>
  <c r="AA1154" i="14"/>
  <c r="Z1154" i="14"/>
  <c r="Y1154" i="14"/>
  <c r="AD1181" i="14"/>
  <c r="V1181" i="14"/>
  <c r="AC1181" i="14"/>
  <c r="AB1181" i="14"/>
  <c r="AA1181" i="14"/>
  <c r="Z1181" i="14"/>
  <c r="Y1181" i="14"/>
  <c r="X1181" i="14"/>
  <c r="AE1181" i="14"/>
  <c r="W1181" i="14"/>
  <c r="Z1191" i="14"/>
  <c r="Y1191" i="14"/>
  <c r="X1191" i="14"/>
  <c r="AE1191" i="14"/>
  <c r="W1191" i="14"/>
  <c r="AD1191" i="14"/>
  <c r="V1191" i="14"/>
  <c r="AC1191" i="14"/>
  <c r="AB1191" i="14"/>
  <c r="AA1191" i="14"/>
  <c r="AD1217" i="14"/>
  <c r="V1217" i="14"/>
  <c r="AC1217" i="14"/>
  <c r="AB1217" i="14"/>
  <c r="AA1217" i="14"/>
  <c r="Z1217" i="14"/>
  <c r="Y1217" i="14"/>
  <c r="X1217" i="14"/>
  <c r="AE1217" i="14"/>
  <c r="W1217" i="14"/>
  <c r="V1004" i="14"/>
  <c r="AD1004" i="14"/>
  <c r="V1008" i="14"/>
  <c r="AD1008" i="14"/>
  <c r="V1012" i="14"/>
  <c r="AD1012" i="14"/>
  <c r="V1016" i="14"/>
  <c r="AD1016" i="14"/>
  <c r="V1024" i="14"/>
  <c r="AD1024" i="14"/>
  <c r="V1028" i="14"/>
  <c r="AD1028" i="14"/>
  <c r="V1032" i="14"/>
  <c r="AD1032" i="14"/>
  <c r="V1040" i="14"/>
  <c r="AD1040" i="14"/>
  <c r="V1044" i="14"/>
  <c r="AD1044" i="14"/>
  <c r="V1048" i="14"/>
  <c r="AD1048" i="14"/>
  <c r="V1052" i="14"/>
  <c r="AD1052" i="14"/>
  <c r="V1056" i="14"/>
  <c r="AD1056" i="14"/>
  <c r="V1060" i="14"/>
  <c r="AD1060" i="14"/>
  <c r="V1072" i="14"/>
  <c r="AD1072" i="14"/>
  <c r="V1084" i="14"/>
  <c r="AD1084" i="14"/>
  <c r="V1088" i="14"/>
  <c r="AD1088" i="14"/>
  <c r="V1100" i="14"/>
  <c r="AD1100" i="14"/>
  <c r="V1104" i="14"/>
  <c r="AD1104" i="14"/>
  <c r="AB1107" i="14"/>
  <c r="Y1116" i="14"/>
  <c r="AD1132" i="14"/>
  <c r="AD1149" i="14"/>
  <c r="V1149" i="14"/>
  <c r="AC1149" i="14"/>
  <c r="AB1149" i="14"/>
  <c r="AA1149" i="14"/>
  <c r="Z1149" i="14"/>
  <c r="Y1149" i="14"/>
  <c r="X1149" i="14"/>
  <c r="AE1149" i="14"/>
  <c r="W1149" i="14"/>
  <c r="AB1164" i="14"/>
  <c r="AA1164" i="14"/>
  <c r="Z1164" i="14"/>
  <c r="Y1164" i="14"/>
  <c r="X1164" i="14"/>
  <c r="AE1164" i="14"/>
  <c r="W1164" i="14"/>
  <c r="AD1164" i="14"/>
  <c r="V1164" i="14"/>
  <c r="AC1164" i="14"/>
  <c r="AD1169" i="14"/>
  <c r="V1169" i="14"/>
  <c r="AC1169" i="14"/>
  <c r="AB1169" i="14"/>
  <c r="AA1169" i="14"/>
  <c r="Z1169" i="14"/>
  <c r="Y1169" i="14"/>
  <c r="X1169" i="14"/>
  <c r="AE1169" i="14"/>
  <c r="W1169" i="14"/>
  <c r="Z1179" i="14"/>
  <c r="Y1179" i="14"/>
  <c r="X1179" i="14"/>
  <c r="AE1179" i="14"/>
  <c r="W1179" i="14"/>
  <c r="AD1179" i="14"/>
  <c r="V1179" i="14"/>
  <c r="AC1179" i="14"/>
  <c r="AB1179" i="14"/>
  <c r="AA1179" i="14"/>
  <c r="AB1196" i="14"/>
  <c r="AA1196" i="14"/>
  <c r="Z1196" i="14"/>
  <c r="Y1196" i="14"/>
  <c r="X1196" i="14"/>
  <c r="AE1196" i="14"/>
  <c r="W1196" i="14"/>
  <c r="AD1196" i="14"/>
  <c r="V1196" i="14"/>
  <c r="AC1196" i="14"/>
  <c r="AD1201" i="14"/>
  <c r="V1201" i="14"/>
  <c r="AC1201" i="14"/>
  <c r="AB1201" i="14"/>
  <c r="AA1201" i="14"/>
  <c r="Z1201" i="14"/>
  <c r="Y1201" i="14"/>
  <c r="X1201" i="14"/>
  <c r="AE1201" i="14"/>
  <c r="W1201" i="14"/>
  <c r="AB1204" i="14"/>
  <c r="AA1204" i="14"/>
  <c r="Z1204" i="14"/>
  <c r="Y1204" i="14"/>
  <c r="X1204" i="14"/>
  <c r="AE1204" i="14"/>
  <c r="W1204" i="14"/>
  <c r="AD1204" i="14"/>
  <c r="V1204" i="14"/>
  <c r="AC1204" i="14"/>
  <c r="AD1209" i="14"/>
  <c r="V1209" i="14"/>
  <c r="AC1209" i="14"/>
  <c r="AB1209" i="14"/>
  <c r="AA1209" i="14"/>
  <c r="Z1209" i="14"/>
  <c r="Y1209" i="14"/>
  <c r="X1209" i="14"/>
  <c r="AE1209" i="14"/>
  <c r="W1209" i="14"/>
  <c r="AB1212" i="14"/>
  <c r="AA1212" i="14"/>
  <c r="Z1212" i="14"/>
  <c r="Y1212" i="14"/>
  <c r="X1212" i="14"/>
  <c r="AE1212" i="14"/>
  <c r="W1212" i="14"/>
  <c r="AD1212" i="14"/>
  <c r="V1212" i="14"/>
  <c r="AC1212" i="14"/>
  <c r="X1220" i="14"/>
  <c r="AD1220" i="14"/>
  <c r="V1220" i="14"/>
  <c r="AE1220" i="14"/>
  <c r="AC1220" i="14"/>
  <c r="AB1220" i="14"/>
  <c r="AA1220" i="14"/>
  <c r="Z1220" i="14"/>
  <c r="Y1220" i="14"/>
  <c r="W1220" i="14"/>
  <c r="AB1226" i="14"/>
  <c r="Z1226" i="14"/>
  <c r="Y1226" i="14"/>
  <c r="X1226" i="14"/>
  <c r="AE1226" i="14"/>
  <c r="W1226" i="14"/>
  <c r="AD1226" i="14"/>
  <c r="V1226" i="14"/>
  <c r="AC1226" i="14"/>
  <c r="AA1226" i="14"/>
  <c r="W1004" i="14"/>
  <c r="W1008" i="14"/>
  <c r="W1012" i="14"/>
  <c r="W1016" i="14"/>
  <c r="W1024" i="14"/>
  <c r="W1028" i="14"/>
  <c r="W1032" i="14"/>
  <c r="W1040" i="14"/>
  <c r="W1044" i="14"/>
  <c r="W1048" i="14"/>
  <c r="W1052" i="14"/>
  <c r="W1056" i="14"/>
  <c r="W1060" i="14"/>
  <c r="W1072" i="14"/>
  <c r="W1084" i="14"/>
  <c r="W1088" i="14"/>
  <c r="W1100" i="14"/>
  <c r="W1104" i="14"/>
  <c r="Z1111" i="14"/>
  <c r="Y1111" i="14"/>
  <c r="X1111" i="14"/>
  <c r="AE1111" i="14"/>
  <c r="W1111" i="14"/>
  <c r="AD1111" i="14"/>
  <c r="V1111" i="14"/>
  <c r="AC1111" i="14"/>
  <c r="AB1111" i="14"/>
  <c r="AA1111" i="14"/>
  <c r="AB1128" i="14"/>
  <c r="AA1128" i="14"/>
  <c r="Z1128" i="14"/>
  <c r="Y1128" i="14"/>
  <c r="X1128" i="14"/>
  <c r="AE1128" i="14"/>
  <c r="W1128" i="14"/>
  <c r="AD1128" i="14"/>
  <c r="V1128" i="14"/>
  <c r="AC1128" i="14"/>
  <c r="X1130" i="14"/>
  <c r="AE1130" i="14"/>
  <c r="W1130" i="14"/>
  <c r="AD1130" i="14"/>
  <c r="V1130" i="14"/>
  <c r="AC1130" i="14"/>
  <c r="AB1130" i="14"/>
  <c r="AA1130" i="14"/>
  <c r="Z1130" i="14"/>
  <c r="Y1130" i="14"/>
  <c r="AD1137" i="14"/>
  <c r="V1137" i="14"/>
  <c r="AC1137" i="14"/>
  <c r="AB1137" i="14"/>
  <c r="AA1137" i="14"/>
  <c r="Z1137" i="14"/>
  <c r="Y1137" i="14"/>
  <c r="X1137" i="14"/>
  <c r="AE1137" i="14"/>
  <c r="W1137" i="14"/>
  <c r="X1142" i="14"/>
  <c r="AE1142" i="14"/>
  <c r="W1142" i="14"/>
  <c r="AD1142" i="14"/>
  <c r="V1142" i="14"/>
  <c r="AC1142" i="14"/>
  <c r="AB1142" i="14"/>
  <c r="AA1142" i="14"/>
  <c r="Z1142" i="14"/>
  <c r="Y1142" i="14"/>
  <c r="AA1152" i="14"/>
  <c r="AC1152" i="14"/>
  <c r="AD1157" i="14"/>
  <c r="V1157" i="14"/>
  <c r="AC1157" i="14"/>
  <c r="AB1157" i="14"/>
  <c r="AA1157" i="14"/>
  <c r="Z1157" i="14"/>
  <c r="Y1157" i="14"/>
  <c r="X1157" i="14"/>
  <c r="AE1157" i="14"/>
  <c r="W1157" i="14"/>
  <c r="Z1159" i="14"/>
  <c r="Y1159" i="14"/>
  <c r="X1159" i="14"/>
  <c r="AE1159" i="14"/>
  <c r="W1159" i="14"/>
  <c r="AD1159" i="14"/>
  <c r="V1159" i="14"/>
  <c r="AC1159" i="14"/>
  <c r="AB1159" i="14"/>
  <c r="AA1159" i="14"/>
  <c r="AB1184" i="14"/>
  <c r="AA1184" i="14"/>
  <c r="Z1184" i="14"/>
  <c r="Y1184" i="14"/>
  <c r="X1184" i="14"/>
  <c r="AE1184" i="14"/>
  <c r="W1184" i="14"/>
  <c r="AD1184" i="14"/>
  <c r="V1184" i="14"/>
  <c r="AC1184" i="14"/>
  <c r="AD1189" i="14"/>
  <c r="V1189" i="14"/>
  <c r="AC1189" i="14"/>
  <c r="AB1189" i="14"/>
  <c r="AA1189" i="14"/>
  <c r="Z1189" i="14"/>
  <c r="Y1189" i="14"/>
  <c r="X1189" i="14"/>
  <c r="AE1189" i="14"/>
  <c r="W1189" i="14"/>
  <c r="Z1199" i="14"/>
  <c r="Y1199" i="14"/>
  <c r="X1199" i="14"/>
  <c r="AE1199" i="14"/>
  <c r="W1199" i="14"/>
  <c r="AD1199" i="14"/>
  <c r="V1199" i="14"/>
  <c r="AC1199" i="14"/>
  <c r="AB1199" i="14"/>
  <c r="AA1199" i="14"/>
  <c r="W1113" i="14"/>
  <c r="AE1113" i="14"/>
  <c r="W1117" i="14"/>
  <c r="AE1117" i="14"/>
  <c r="W1121" i="14"/>
  <c r="AA1123" i="14"/>
  <c r="W1125" i="14"/>
  <c r="AE1125" i="14"/>
  <c r="AA1127" i="14"/>
  <c r="W1129" i="14"/>
  <c r="AE1129" i="14"/>
  <c r="W1133" i="14"/>
  <c r="AE1133" i="14"/>
  <c r="AA1135" i="14"/>
  <c r="AA1139" i="14"/>
  <c r="AA1143" i="14"/>
  <c r="AA1147" i="14"/>
  <c r="Y1158" i="14"/>
  <c r="Y1162" i="14"/>
  <c r="Y1166" i="14"/>
  <c r="Y1170" i="14"/>
  <c r="Y1174" i="14"/>
  <c r="Y1178" i="14"/>
  <c r="Y1182" i="14"/>
  <c r="Y1186" i="14"/>
  <c r="Y1190" i="14"/>
  <c r="Y1194" i="14"/>
  <c r="Y1198" i="14"/>
  <c r="Z1225" i="14"/>
  <c r="X1225" i="14"/>
  <c r="AE1225" i="14"/>
  <c r="W1225" i="14"/>
  <c r="AD1225" i="14"/>
  <c r="V1225" i="14"/>
  <c r="AC1225" i="14"/>
  <c r="AB1225" i="14"/>
  <c r="Z1229" i="14"/>
  <c r="Y1229" i="14"/>
  <c r="X1229" i="14"/>
  <c r="AE1229" i="14"/>
  <c r="W1229" i="14"/>
  <c r="AD1229" i="14"/>
  <c r="V1229" i="14"/>
  <c r="AC1229" i="14"/>
  <c r="AB1229" i="14"/>
  <c r="AA1229" i="14"/>
  <c r="AB1234" i="14"/>
  <c r="AA1234" i="14"/>
  <c r="Z1234" i="14"/>
  <c r="Y1234" i="14"/>
  <c r="X1234" i="14"/>
  <c r="AE1234" i="14"/>
  <c r="W1234" i="14"/>
  <c r="AD1234" i="14"/>
  <c r="V1234" i="14"/>
  <c r="AC1234" i="14"/>
  <c r="Z1297" i="14"/>
  <c r="Y1297" i="14"/>
  <c r="X1297" i="14"/>
  <c r="AE1297" i="14"/>
  <c r="W1297" i="14"/>
  <c r="AD1297" i="14"/>
  <c r="V1297" i="14"/>
  <c r="AC1297" i="14"/>
  <c r="AB1297" i="14"/>
  <c r="AA1297" i="14"/>
  <c r="Z1305" i="14"/>
  <c r="Y1305" i="14"/>
  <c r="X1305" i="14"/>
  <c r="AE1305" i="14"/>
  <c r="W1305" i="14"/>
  <c r="AD1305" i="14"/>
  <c r="V1305" i="14"/>
  <c r="AC1305" i="14"/>
  <c r="AB1305" i="14"/>
  <c r="AA1305" i="14"/>
  <c r="X1113" i="14"/>
  <c r="X1117" i="14"/>
  <c r="AB1123" i="14"/>
  <c r="X1125" i="14"/>
  <c r="AB1127" i="14"/>
  <c r="X1129" i="14"/>
  <c r="X1133" i="14"/>
  <c r="AB1135" i="14"/>
  <c r="AB1139" i="14"/>
  <c r="AB1143" i="14"/>
  <c r="AB1147" i="14"/>
  <c r="AB1151" i="14"/>
  <c r="Z1158" i="14"/>
  <c r="Z1162" i="14"/>
  <c r="Z1166" i="14"/>
  <c r="Z1170" i="14"/>
  <c r="Z1174" i="14"/>
  <c r="Z1178" i="14"/>
  <c r="Z1182" i="14"/>
  <c r="Z1186" i="14"/>
  <c r="Z1190" i="14"/>
  <c r="Z1194" i="14"/>
  <c r="Z1198" i="14"/>
  <c r="X1228" i="14"/>
  <c r="AD1228" i="14"/>
  <c r="V1228" i="14"/>
  <c r="AC1228" i="14"/>
  <c r="AB1228" i="14"/>
  <c r="AA1228" i="14"/>
  <c r="Z1228" i="14"/>
  <c r="X1232" i="14"/>
  <c r="AE1232" i="14"/>
  <c r="W1232" i="14"/>
  <c r="AD1232" i="14"/>
  <c r="V1232" i="14"/>
  <c r="AC1232" i="14"/>
  <c r="AB1232" i="14"/>
  <c r="AA1232" i="14"/>
  <c r="Z1232" i="14"/>
  <c r="Y1232" i="14"/>
  <c r="Z1237" i="14"/>
  <c r="Y1237" i="14"/>
  <c r="X1237" i="14"/>
  <c r="AE1237" i="14"/>
  <c r="W1237" i="14"/>
  <c r="AD1237" i="14"/>
  <c r="V1237" i="14"/>
  <c r="AC1237" i="14"/>
  <c r="AB1237" i="14"/>
  <c r="AA1237" i="14"/>
  <c r="AE1248" i="14"/>
  <c r="Y1248" i="14"/>
  <c r="X1252" i="14"/>
  <c r="AE1252" i="14"/>
  <c r="W1252" i="14"/>
  <c r="AD1252" i="14"/>
  <c r="V1252" i="14"/>
  <c r="AC1252" i="14"/>
  <c r="AB1252" i="14"/>
  <c r="AA1252" i="14"/>
  <c r="Z1252" i="14"/>
  <c r="Y1252" i="14"/>
  <c r="X1256" i="14"/>
  <c r="AE1256" i="14"/>
  <c r="W1256" i="14"/>
  <c r="AD1256" i="14"/>
  <c r="V1256" i="14"/>
  <c r="AC1256" i="14"/>
  <c r="AB1256" i="14"/>
  <c r="AA1256" i="14"/>
  <c r="Z1256" i="14"/>
  <c r="Y1256" i="14"/>
  <c r="X1260" i="14"/>
  <c r="AE1260" i="14"/>
  <c r="W1260" i="14"/>
  <c r="AD1260" i="14"/>
  <c r="V1260" i="14"/>
  <c r="AC1260" i="14"/>
  <c r="AB1260" i="14"/>
  <c r="AA1260" i="14"/>
  <c r="Z1260" i="14"/>
  <c r="Y1260" i="14"/>
  <c r="X1264" i="14"/>
  <c r="AE1264" i="14"/>
  <c r="W1264" i="14"/>
  <c r="AD1264" i="14"/>
  <c r="V1264" i="14"/>
  <c r="AC1264" i="14"/>
  <c r="AB1264" i="14"/>
  <c r="AA1264" i="14"/>
  <c r="Z1264" i="14"/>
  <c r="Y1264" i="14"/>
  <c r="X1268" i="14"/>
  <c r="AE1268" i="14"/>
  <c r="W1268" i="14"/>
  <c r="AD1268" i="14"/>
  <c r="V1268" i="14"/>
  <c r="AC1268" i="14"/>
  <c r="AB1268" i="14"/>
  <c r="AA1268" i="14"/>
  <c r="Z1268" i="14"/>
  <c r="Y1268" i="14"/>
  <c r="X1272" i="14"/>
  <c r="AE1272" i="14"/>
  <c r="W1272" i="14"/>
  <c r="AD1272" i="14"/>
  <c r="V1272" i="14"/>
  <c r="AC1272" i="14"/>
  <c r="AB1272" i="14"/>
  <c r="AA1272" i="14"/>
  <c r="Z1272" i="14"/>
  <c r="Y1272" i="14"/>
  <c r="X1276" i="14"/>
  <c r="AE1276" i="14"/>
  <c r="W1276" i="14"/>
  <c r="AD1276" i="14"/>
  <c r="V1276" i="14"/>
  <c r="AC1276" i="14"/>
  <c r="AB1276" i="14"/>
  <c r="AA1276" i="14"/>
  <c r="Z1276" i="14"/>
  <c r="Y1276" i="14"/>
  <c r="X1280" i="14"/>
  <c r="AE1280" i="14"/>
  <c r="W1280" i="14"/>
  <c r="AD1280" i="14"/>
  <c r="V1280" i="14"/>
  <c r="AC1280" i="14"/>
  <c r="AB1280" i="14"/>
  <c r="AA1280" i="14"/>
  <c r="Z1280" i="14"/>
  <c r="Y1280" i="14"/>
  <c r="X1284" i="14"/>
  <c r="Z1284" i="14"/>
  <c r="X1288" i="14"/>
  <c r="AE1288" i="14"/>
  <c r="W1288" i="14"/>
  <c r="AD1288" i="14"/>
  <c r="V1288" i="14"/>
  <c r="AC1288" i="14"/>
  <c r="AB1288" i="14"/>
  <c r="AA1288" i="14"/>
  <c r="Z1288" i="14"/>
  <c r="Y1288" i="14"/>
  <c r="X1292" i="14"/>
  <c r="AE1292" i="14"/>
  <c r="W1292" i="14"/>
  <c r="AD1292" i="14"/>
  <c r="V1292" i="14"/>
  <c r="AC1292" i="14"/>
  <c r="AB1292" i="14"/>
  <c r="AA1292" i="14"/>
  <c r="Z1292" i="14"/>
  <c r="Y1292" i="14"/>
  <c r="X1312" i="14"/>
  <c r="AE1312" i="14"/>
  <c r="W1312" i="14"/>
  <c r="AD1312" i="14"/>
  <c r="V1312" i="14"/>
  <c r="AC1312" i="14"/>
  <c r="AB1312" i="14"/>
  <c r="AA1312" i="14"/>
  <c r="Z1312" i="14"/>
  <c r="Y1312" i="14"/>
  <c r="AA1316" i="14"/>
  <c r="X1320" i="14"/>
  <c r="AE1320" i="14"/>
  <c r="W1320" i="14"/>
  <c r="AD1320" i="14"/>
  <c r="V1320" i="14"/>
  <c r="AC1320" i="14"/>
  <c r="AB1320" i="14"/>
  <c r="AA1320" i="14"/>
  <c r="Z1320" i="14"/>
  <c r="Y1320" i="14"/>
  <c r="X1324" i="14"/>
  <c r="AE1324" i="14"/>
  <c r="W1324" i="14"/>
  <c r="AD1324" i="14"/>
  <c r="V1324" i="14"/>
  <c r="AC1324" i="14"/>
  <c r="AB1324" i="14"/>
  <c r="AA1324" i="14"/>
  <c r="Z1324" i="14"/>
  <c r="Y1324" i="14"/>
  <c r="X1328" i="14"/>
  <c r="AE1328" i="14"/>
  <c r="W1328" i="14"/>
  <c r="AD1328" i="14"/>
  <c r="V1328" i="14"/>
  <c r="AC1328" i="14"/>
  <c r="AB1328" i="14"/>
  <c r="AA1328" i="14"/>
  <c r="Z1328" i="14"/>
  <c r="Y1328" i="14"/>
  <c r="Y1113" i="14"/>
  <c r="Y1117" i="14"/>
  <c r="AC1123" i="14"/>
  <c r="Y1125" i="14"/>
  <c r="AC1127" i="14"/>
  <c r="Y1129" i="14"/>
  <c r="Y1133" i="14"/>
  <c r="AC1135" i="14"/>
  <c r="AC1139" i="14"/>
  <c r="AC1143" i="14"/>
  <c r="AC1147" i="14"/>
  <c r="AA1158" i="14"/>
  <c r="AA1162" i="14"/>
  <c r="AA1166" i="14"/>
  <c r="AA1170" i="14"/>
  <c r="AA1174" i="14"/>
  <c r="AA1178" i="14"/>
  <c r="AA1182" i="14"/>
  <c r="AA1186" i="14"/>
  <c r="AA1190" i="14"/>
  <c r="AA1194" i="14"/>
  <c r="AA1198" i="14"/>
  <c r="X1224" i="14"/>
  <c r="AD1224" i="14"/>
  <c r="V1224" i="14"/>
  <c r="AC1224" i="14"/>
  <c r="AB1224" i="14"/>
  <c r="AA1224" i="14"/>
  <c r="Z1224" i="14"/>
  <c r="Y1225" i="14"/>
  <c r="X1244" i="14"/>
  <c r="AE1244" i="14"/>
  <c r="W1244" i="14"/>
  <c r="AD1244" i="14"/>
  <c r="V1244" i="14"/>
  <c r="AC1244" i="14"/>
  <c r="AB1244" i="14"/>
  <c r="AA1244" i="14"/>
  <c r="Z1244" i="14"/>
  <c r="Y1244" i="14"/>
  <c r="Z1113" i="14"/>
  <c r="Z1117" i="14"/>
  <c r="V1123" i="14"/>
  <c r="AD1123" i="14"/>
  <c r="Z1125" i="14"/>
  <c r="V1127" i="14"/>
  <c r="AD1127" i="14"/>
  <c r="Z1129" i="14"/>
  <c r="V1131" i="14"/>
  <c r="Z1133" i="14"/>
  <c r="V1135" i="14"/>
  <c r="AD1135" i="14"/>
  <c r="V1139" i="14"/>
  <c r="AD1139" i="14"/>
  <c r="V1143" i="14"/>
  <c r="AD1143" i="14"/>
  <c r="V1147" i="14"/>
  <c r="AD1147" i="14"/>
  <c r="V1151" i="14"/>
  <c r="AB1158" i="14"/>
  <c r="AB1162" i="14"/>
  <c r="AB1166" i="14"/>
  <c r="AB1170" i="14"/>
  <c r="AB1174" i="14"/>
  <c r="AB1178" i="14"/>
  <c r="AB1182" i="14"/>
  <c r="AB1186" i="14"/>
  <c r="AB1190" i="14"/>
  <c r="AB1194" i="14"/>
  <c r="AB1198" i="14"/>
  <c r="AA1225" i="14"/>
  <c r="AB1230" i="14"/>
  <c r="AA1230" i="14"/>
  <c r="Z1230" i="14"/>
  <c r="Y1230" i="14"/>
  <c r="X1230" i="14"/>
  <c r="AE1230" i="14"/>
  <c r="W1230" i="14"/>
  <c r="AD1230" i="14"/>
  <c r="V1230" i="14"/>
  <c r="AC1230" i="14"/>
  <c r="X1240" i="14"/>
  <c r="AE1240" i="14"/>
  <c r="W1240" i="14"/>
  <c r="AD1240" i="14"/>
  <c r="V1240" i="14"/>
  <c r="AC1240" i="14"/>
  <c r="AB1240" i="14"/>
  <c r="AA1240" i="14"/>
  <c r="Z1240" i="14"/>
  <c r="Y1240" i="14"/>
  <c r="AA1113" i="14"/>
  <c r="AA1117" i="14"/>
  <c r="W1123" i="14"/>
  <c r="AE1123" i="14"/>
  <c r="AA1125" i="14"/>
  <c r="W1127" i="14"/>
  <c r="AE1127" i="14"/>
  <c r="AA1129" i="14"/>
  <c r="AA1133" i="14"/>
  <c r="W1135" i="14"/>
  <c r="AE1135" i="14"/>
  <c r="W1139" i="14"/>
  <c r="AE1139" i="14"/>
  <c r="W1143" i="14"/>
  <c r="AE1143" i="14"/>
  <c r="W1147" i="14"/>
  <c r="AE1147" i="14"/>
  <c r="AC1158" i="14"/>
  <c r="AC1162" i="14"/>
  <c r="AC1166" i="14"/>
  <c r="AC1170" i="14"/>
  <c r="AC1174" i="14"/>
  <c r="AC1178" i="14"/>
  <c r="AC1182" i="14"/>
  <c r="AC1186" i="14"/>
  <c r="AC1190" i="14"/>
  <c r="AC1194" i="14"/>
  <c r="AC1198" i="14"/>
  <c r="W1228" i="14"/>
  <c r="Z1233" i="14"/>
  <c r="Y1233" i="14"/>
  <c r="X1233" i="14"/>
  <c r="AE1233" i="14"/>
  <c r="W1233" i="14"/>
  <c r="AD1233" i="14"/>
  <c r="V1233" i="14"/>
  <c r="AC1233" i="14"/>
  <c r="AB1233" i="14"/>
  <c r="AA1233" i="14"/>
  <c r="Z1249" i="14"/>
  <c r="Y1249" i="14"/>
  <c r="X1249" i="14"/>
  <c r="AE1249" i="14"/>
  <c r="W1249" i="14"/>
  <c r="AD1249" i="14"/>
  <c r="V1249" i="14"/>
  <c r="AC1249" i="14"/>
  <c r="AB1249" i="14"/>
  <c r="AA1249" i="14"/>
  <c r="Z1253" i="14"/>
  <c r="Y1253" i="14"/>
  <c r="X1253" i="14"/>
  <c r="AE1253" i="14"/>
  <c r="W1253" i="14"/>
  <c r="AD1253" i="14"/>
  <c r="V1253" i="14"/>
  <c r="AC1253" i="14"/>
  <c r="AB1253" i="14"/>
  <c r="AA1253" i="14"/>
  <c r="Z1257" i="14"/>
  <c r="Y1257" i="14"/>
  <c r="X1257" i="14"/>
  <c r="AE1257" i="14"/>
  <c r="W1257" i="14"/>
  <c r="AD1257" i="14"/>
  <c r="V1257" i="14"/>
  <c r="AC1257" i="14"/>
  <c r="AB1257" i="14"/>
  <c r="AA1257" i="14"/>
  <c r="Z1261" i="14"/>
  <c r="Y1261" i="14"/>
  <c r="X1261" i="14"/>
  <c r="AE1261" i="14"/>
  <c r="W1261" i="14"/>
  <c r="AD1261" i="14"/>
  <c r="V1261" i="14"/>
  <c r="AC1261" i="14"/>
  <c r="AB1261" i="14"/>
  <c r="AA1261" i="14"/>
  <c r="Z1265" i="14"/>
  <c r="Y1265" i="14"/>
  <c r="X1265" i="14"/>
  <c r="AE1265" i="14"/>
  <c r="W1265" i="14"/>
  <c r="AD1265" i="14"/>
  <c r="V1265" i="14"/>
  <c r="AC1265" i="14"/>
  <c r="AB1265" i="14"/>
  <c r="AA1265" i="14"/>
  <c r="Z1269" i="14"/>
  <c r="Y1269" i="14"/>
  <c r="X1269" i="14"/>
  <c r="AE1269" i="14"/>
  <c r="W1269" i="14"/>
  <c r="AD1269" i="14"/>
  <c r="V1269" i="14"/>
  <c r="AC1269" i="14"/>
  <c r="AB1269" i="14"/>
  <c r="AA1269" i="14"/>
  <c r="Z1273" i="14"/>
  <c r="Y1273" i="14"/>
  <c r="X1273" i="14"/>
  <c r="AE1273" i="14"/>
  <c r="W1273" i="14"/>
  <c r="AD1273" i="14"/>
  <c r="V1273" i="14"/>
  <c r="AC1273" i="14"/>
  <c r="AB1273" i="14"/>
  <c r="AA1273" i="14"/>
  <c r="Z1277" i="14"/>
  <c r="Y1277" i="14"/>
  <c r="X1277" i="14"/>
  <c r="AE1277" i="14"/>
  <c r="W1277" i="14"/>
  <c r="AD1277" i="14"/>
  <c r="V1277" i="14"/>
  <c r="AC1277" i="14"/>
  <c r="AB1277" i="14"/>
  <c r="AA1277" i="14"/>
  <c r="Z1281" i="14"/>
  <c r="Y1281" i="14"/>
  <c r="X1281" i="14"/>
  <c r="AE1281" i="14"/>
  <c r="W1281" i="14"/>
  <c r="AD1281" i="14"/>
  <c r="V1281" i="14"/>
  <c r="AC1281" i="14"/>
  <c r="AB1281" i="14"/>
  <c r="AA1281" i="14"/>
  <c r="Z1285" i="14"/>
  <c r="Y1285" i="14"/>
  <c r="X1285" i="14"/>
  <c r="AE1285" i="14"/>
  <c r="W1285" i="14"/>
  <c r="AD1285" i="14"/>
  <c r="V1285" i="14"/>
  <c r="AC1285" i="14"/>
  <c r="AB1285" i="14"/>
  <c r="AA1285" i="14"/>
  <c r="Z1289" i="14"/>
  <c r="Y1289" i="14"/>
  <c r="X1289" i="14"/>
  <c r="AE1289" i="14"/>
  <c r="W1289" i="14"/>
  <c r="AD1289" i="14"/>
  <c r="V1289" i="14"/>
  <c r="AC1289" i="14"/>
  <c r="AB1289" i="14"/>
  <c r="AA1289" i="14"/>
  <c r="Z1293" i="14"/>
  <c r="Y1293" i="14"/>
  <c r="X1293" i="14"/>
  <c r="AE1293" i="14"/>
  <c r="W1293" i="14"/>
  <c r="AD1293" i="14"/>
  <c r="V1293" i="14"/>
  <c r="AC1293" i="14"/>
  <c r="AB1293" i="14"/>
  <c r="AA1293" i="14"/>
  <c r="Z1301" i="14"/>
  <c r="Y1301" i="14"/>
  <c r="X1301" i="14"/>
  <c r="AE1301" i="14"/>
  <c r="W1301" i="14"/>
  <c r="AD1301" i="14"/>
  <c r="V1301" i="14"/>
  <c r="AC1301" i="14"/>
  <c r="AB1301" i="14"/>
  <c r="AA1301" i="14"/>
  <c r="Z1309" i="14"/>
  <c r="Y1309" i="14"/>
  <c r="X1309" i="14"/>
  <c r="AE1309" i="14"/>
  <c r="W1309" i="14"/>
  <c r="AD1309" i="14"/>
  <c r="V1309" i="14"/>
  <c r="AC1309" i="14"/>
  <c r="AB1309" i="14"/>
  <c r="AA1309" i="14"/>
  <c r="Z1313" i="14"/>
  <c r="Y1313" i="14"/>
  <c r="X1313" i="14"/>
  <c r="AE1313" i="14"/>
  <c r="W1313" i="14"/>
  <c r="AD1313" i="14"/>
  <c r="V1313" i="14"/>
  <c r="AC1313" i="14"/>
  <c r="AB1313" i="14"/>
  <c r="AA1313" i="14"/>
  <c r="Z1317" i="14"/>
  <c r="Y1317" i="14"/>
  <c r="X1317" i="14"/>
  <c r="AE1317" i="14"/>
  <c r="W1317" i="14"/>
  <c r="AD1317" i="14"/>
  <c r="V1317" i="14"/>
  <c r="AC1317" i="14"/>
  <c r="AB1317" i="14"/>
  <c r="AA1317" i="14"/>
  <c r="Z1321" i="14"/>
  <c r="Y1321" i="14"/>
  <c r="X1321" i="14"/>
  <c r="AE1321" i="14"/>
  <c r="W1321" i="14"/>
  <c r="AD1321" i="14"/>
  <c r="V1321" i="14"/>
  <c r="AC1321" i="14"/>
  <c r="AB1321" i="14"/>
  <c r="AA1321" i="14"/>
  <c r="Z1325" i="14"/>
  <c r="Y1325" i="14"/>
  <c r="X1325" i="14"/>
  <c r="AE1325" i="14"/>
  <c r="W1325" i="14"/>
  <c r="AD1325" i="14"/>
  <c r="V1325" i="14"/>
  <c r="AC1325" i="14"/>
  <c r="AB1325" i="14"/>
  <c r="AA1325" i="14"/>
  <c r="Z1329" i="14"/>
  <c r="AA1329" i="14"/>
  <c r="Y1329" i="14"/>
  <c r="X1329" i="14"/>
  <c r="W1329" i="14"/>
  <c r="AE1329" i="14"/>
  <c r="V1329" i="14"/>
  <c r="AD1329" i="14"/>
  <c r="AC1329" i="14"/>
  <c r="AB1329" i="14"/>
  <c r="AB1113" i="14"/>
  <c r="AB1117" i="14"/>
  <c r="X1123" i="14"/>
  <c r="AB1125" i="14"/>
  <c r="X1127" i="14"/>
  <c r="AB1129" i="14"/>
  <c r="AB1133" i="14"/>
  <c r="X1135" i="14"/>
  <c r="X1139" i="14"/>
  <c r="X1143" i="14"/>
  <c r="X1147" i="14"/>
  <c r="V1158" i="14"/>
  <c r="AD1158" i="14"/>
  <c r="V1162" i="14"/>
  <c r="AD1162" i="14"/>
  <c r="V1166" i="14"/>
  <c r="AD1166" i="14"/>
  <c r="V1170" i="14"/>
  <c r="AD1170" i="14"/>
  <c r="V1174" i="14"/>
  <c r="AD1174" i="14"/>
  <c r="V1178" i="14"/>
  <c r="AD1178" i="14"/>
  <c r="V1182" i="14"/>
  <c r="AD1182" i="14"/>
  <c r="V1186" i="14"/>
  <c r="AD1186" i="14"/>
  <c r="V1190" i="14"/>
  <c r="AD1190" i="14"/>
  <c r="V1194" i="14"/>
  <c r="AD1194" i="14"/>
  <c r="V1198" i="14"/>
  <c r="AD1198" i="14"/>
  <c r="AE1222" i="14"/>
  <c r="AD1223" i="14"/>
  <c r="V1223" i="14"/>
  <c r="AB1223" i="14"/>
  <c r="AA1223" i="14"/>
  <c r="Z1223" i="14"/>
  <c r="Y1223" i="14"/>
  <c r="X1223" i="14"/>
  <c r="AD1227" i="14"/>
  <c r="V1227" i="14"/>
  <c r="AB1227" i="14"/>
  <c r="AA1227" i="14"/>
  <c r="Z1227" i="14"/>
  <c r="Y1227" i="14"/>
  <c r="X1227" i="14"/>
  <c r="Y1228" i="14"/>
  <c r="AB1238" i="14"/>
  <c r="AA1238" i="14"/>
  <c r="Z1238" i="14"/>
  <c r="Y1238" i="14"/>
  <c r="X1238" i="14"/>
  <c r="AE1238" i="14"/>
  <c r="W1238" i="14"/>
  <c r="AD1238" i="14"/>
  <c r="V1238" i="14"/>
  <c r="AC1238" i="14"/>
  <c r="Z1245" i="14"/>
  <c r="Y1245" i="14"/>
  <c r="X1245" i="14"/>
  <c r="AE1245" i="14"/>
  <c r="W1245" i="14"/>
  <c r="AD1245" i="14"/>
  <c r="V1245" i="14"/>
  <c r="AC1245" i="14"/>
  <c r="AB1245" i="14"/>
  <c r="AA1245" i="14"/>
  <c r="AC1113" i="14"/>
  <c r="AC1117" i="14"/>
  <c r="Y1123" i="14"/>
  <c r="AC1125" i="14"/>
  <c r="Y1127" i="14"/>
  <c r="AC1129" i="14"/>
  <c r="AC1133" i="14"/>
  <c r="Y1135" i="14"/>
  <c r="Y1139" i="14"/>
  <c r="Y1143" i="14"/>
  <c r="Y1147" i="14"/>
  <c r="W1158" i="14"/>
  <c r="AE1158" i="14"/>
  <c r="W1162" i="14"/>
  <c r="AE1162" i="14"/>
  <c r="W1166" i="14"/>
  <c r="AE1166" i="14"/>
  <c r="W1170" i="14"/>
  <c r="AE1170" i="14"/>
  <c r="W1174" i="14"/>
  <c r="AE1174" i="14"/>
  <c r="W1178" i="14"/>
  <c r="AE1178" i="14"/>
  <c r="W1182" i="14"/>
  <c r="AE1182" i="14"/>
  <c r="W1186" i="14"/>
  <c r="AE1186" i="14"/>
  <c r="W1190" i="14"/>
  <c r="AE1190" i="14"/>
  <c r="W1194" i="14"/>
  <c r="AE1194" i="14"/>
  <c r="W1198" i="14"/>
  <c r="AE1198" i="14"/>
  <c r="W1222" i="14"/>
  <c r="W1223" i="14"/>
  <c r="AE1224" i="14"/>
  <c r="W1227" i="14"/>
  <c r="AE1228" i="14"/>
  <c r="X1236" i="14"/>
  <c r="AE1236" i="14"/>
  <c r="W1236" i="14"/>
  <c r="AD1236" i="14"/>
  <c r="V1236" i="14"/>
  <c r="AC1236" i="14"/>
  <c r="AB1236" i="14"/>
  <c r="AA1236" i="14"/>
  <c r="Z1236" i="14"/>
  <c r="Y1236" i="14"/>
  <c r="Z1241" i="14"/>
  <c r="Y1241" i="14"/>
  <c r="X1241" i="14"/>
  <c r="AE1241" i="14"/>
  <c r="W1241" i="14"/>
  <c r="AD1241" i="14"/>
  <c r="V1241" i="14"/>
  <c r="AC1241" i="14"/>
  <c r="AB1241" i="14"/>
  <c r="AA1241" i="14"/>
  <c r="AB1330" i="14"/>
  <c r="AD1330" i="14"/>
  <c r="AC1330" i="14"/>
  <c r="AA1330" i="14"/>
  <c r="Z1330" i="14"/>
  <c r="Y1330" i="14"/>
  <c r="X1330" i="14"/>
  <c r="W1330" i="14"/>
  <c r="AE1330" i="14"/>
  <c r="V1330" i="14"/>
  <c r="V1113" i="14"/>
  <c r="V1117" i="14"/>
  <c r="V1125" i="14"/>
  <c r="V1129" i="14"/>
  <c r="V1133" i="14"/>
  <c r="Y1222" i="14"/>
  <c r="AC1223" i="14"/>
  <c r="AC1227" i="14"/>
  <c r="Y1335" i="14"/>
  <c r="X1335" i="14"/>
  <c r="AD1335" i="14"/>
  <c r="V1335" i="14"/>
  <c r="AB1335" i="14"/>
  <c r="Z1335" i="14"/>
  <c r="W1335" i="14"/>
  <c r="AE1335" i="14"/>
  <c r="AC1335" i="14"/>
  <c r="AA1335" i="14"/>
  <c r="W1231" i="14"/>
  <c r="AE1231" i="14"/>
  <c r="W1235" i="14"/>
  <c r="AE1235" i="14"/>
  <c r="W1239" i="14"/>
  <c r="AE1239" i="14"/>
  <c r="AC1242" i="14"/>
  <c r="W1243" i="14"/>
  <c r="AE1243" i="14"/>
  <c r="AC1246" i="14"/>
  <c r="AE1247" i="14"/>
  <c r="AC1250" i="14"/>
  <c r="AC1254" i="14"/>
  <c r="AC1258" i="14"/>
  <c r="AC1262" i="14"/>
  <c r="AC1266" i="14"/>
  <c r="AC1270" i="14"/>
  <c r="AC1274" i="14"/>
  <c r="AC1278" i="14"/>
  <c r="AC1282" i="14"/>
  <c r="AC1286" i="14"/>
  <c r="AC1290" i="14"/>
  <c r="AC1294" i="14"/>
  <c r="AC1298" i="14"/>
  <c r="AC1302" i="14"/>
  <c r="AC1310" i="14"/>
  <c r="AC1314" i="14"/>
  <c r="AC1318" i="14"/>
  <c r="AC1322" i="14"/>
  <c r="AC1326" i="14"/>
  <c r="Y1339" i="14"/>
  <c r="X1339" i="14"/>
  <c r="AD1339" i="14"/>
  <c r="V1339" i="14"/>
  <c r="AC1339" i="14"/>
  <c r="AB1339" i="14"/>
  <c r="Z1339" i="14"/>
  <c r="AA1340" i="14"/>
  <c r="Z1340" i="14"/>
  <c r="X1340" i="14"/>
  <c r="AE1340" i="14"/>
  <c r="W1340" i="14"/>
  <c r="AD1340" i="14"/>
  <c r="V1340" i="14"/>
  <c r="AB1340" i="14"/>
  <c r="AC1353" i="14"/>
  <c r="AB1353" i="14"/>
  <c r="AA1353" i="14"/>
  <c r="Z1353" i="14"/>
  <c r="Y1353" i="14"/>
  <c r="X1353" i="14"/>
  <c r="AE1353" i="14"/>
  <c r="W1353" i="14"/>
  <c r="AD1353" i="14"/>
  <c r="V1353" i="14"/>
  <c r="AC1369" i="14"/>
  <c r="AB1369" i="14"/>
  <c r="AA1369" i="14"/>
  <c r="Z1369" i="14"/>
  <c r="Y1369" i="14"/>
  <c r="X1369" i="14"/>
  <c r="AE1369" i="14"/>
  <c r="W1369" i="14"/>
  <c r="AD1369" i="14"/>
  <c r="V1369" i="14"/>
  <c r="AC1381" i="14"/>
  <c r="AB1381" i="14"/>
  <c r="AA1381" i="14"/>
  <c r="Z1381" i="14"/>
  <c r="Y1381" i="14"/>
  <c r="X1381" i="14"/>
  <c r="AE1381" i="14"/>
  <c r="W1381" i="14"/>
  <c r="AD1381" i="14"/>
  <c r="V1381" i="14"/>
  <c r="AE1386" i="14"/>
  <c r="W1386" i="14"/>
  <c r="AD1386" i="14"/>
  <c r="V1386" i="14"/>
  <c r="AC1386" i="14"/>
  <c r="AB1386" i="14"/>
  <c r="AA1386" i="14"/>
  <c r="Z1386" i="14"/>
  <c r="Y1386" i="14"/>
  <c r="X1386" i="14"/>
  <c r="Y1399" i="14"/>
  <c r="X1399" i="14"/>
  <c r="AE1399" i="14"/>
  <c r="W1399" i="14"/>
  <c r="AD1399" i="14"/>
  <c r="V1399" i="14"/>
  <c r="AC1399" i="14"/>
  <c r="AB1399" i="14"/>
  <c r="AA1399" i="14"/>
  <c r="Z1399" i="14"/>
  <c r="Z1406" i="14"/>
  <c r="AE1406" i="14"/>
  <c r="W1406" i="14"/>
  <c r="AC1406" i="14"/>
  <c r="AB1406" i="14"/>
  <c r="AA1406" i="14"/>
  <c r="Y1406" i="14"/>
  <c r="X1406" i="14"/>
  <c r="V1406" i="14"/>
  <c r="AD1406" i="14"/>
  <c r="X1231" i="14"/>
  <c r="X1235" i="14"/>
  <c r="X1239" i="14"/>
  <c r="V1242" i="14"/>
  <c r="AD1242" i="14"/>
  <c r="X1243" i="14"/>
  <c r="V1246" i="14"/>
  <c r="AD1246" i="14"/>
  <c r="X1247" i="14"/>
  <c r="V1250" i="14"/>
  <c r="AD1250" i="14"/>
  <c r="X1251" i="14"/>
  <c r="V1254" i="14"/>
  <c r="AD1254" i="14"/>
  <c r="V1258" i="14"/>
  <c r="AD1258" i="14"/>
  <c r="X1259" i="14"/>
  <c r="V1262" i="14"/>
  <c r="AD1262" i="14"/>
  <c r="X1263" i="14"/>
  <c r="V1266" i="14"/>
  <c r="AD1266" i="14"/>
  <c r="X1267" i="14"/>
  <c r="V1270" i="14"/>
  <c r="AD1270" i="14"/>
  <c r="X1271" i="14"/>
  <c r="V1274" i="14"/>
  <c r="AD1274" i="14"/>
  <c r="X1275" i="14"/>
  <c r="V1278" i="14"/>
  <c r="AD1278" i="14"/>
  <c r="X1279" i="14"/>
  <c r="V1282" i="14"/>
  <c r="AD1282" i="14"/>
  <c r="X1283" i="14"/>
  <c r="V1286" i="14"/>
  <c r="AD1286" i="14"/>
  <c r="X1287" i="14"/>
  <c r="V1290" i="14"/>
  <c r="AD1290" i="14"/>
  <c r="V1294" i="14"/>
  <c r="AD1294" i="14"/>
  <c r="X1295" i="14"/>
  <c r="V1298" i="14"/>
  <c r="AD1298" i="14"/>
  <c r="X1299" i="14"/>
  <c r="Z1300" i="14"/>
  <c r="V1302" i="14"/>
  <c r="AD1302" i="14"/>
  <c r="X1303" i="14"/>
  <c r="Z1304" i="14"/>
  <c r="X1307" i="14"/>
  <c r="Z1308" i="14"/>
  <c r="V1310" i="14"/>
  <c r="AD1310" i="14"/>
  <c r="X1311" i="14"/>
  <c r="V1314" i="14"/>
  <c r="AD1314" i="14"/>
  <c r="X1315" i="14"/>
  <c r="V1318" i="14"/>
  <c r="AD1318" i="14"/>
  <c r="X1319" i="14"/>
  <c r="X1323" i="14"/>
  <c r="V1326" i="14"/>
  <c r="AD1326" i="14"/>
  <c r="X1327" i="14"/>
  <c r="AC1331" i="14"/>
  <c r="Y1332" i="14"/>
  <c r="Y1333" i="14"/>
  <c r="AC1336" i="14"/>
  <c r="Y1340" i="14"/>
  <c r="Y1351" i="14"/>
  <c r="X1351" i="14"/>
  <c r="AE1351" i="14"/>
  <c r="W1351" i="14"/>
  <c r="AD1351" i="14"/>
  <c r="V1351" i="14"/>
  <c r="AC1351" i="14"/>
  <c r="AB1351" i="14"/>
  <c r="AA1351" i="14"/>
  <c r="Z1351" i="14"/>
  <c r="Y1367" i="14"/>
  <c r="X1367" i="14"/>
  <c r="AE1367" i="14"/>
  <c r="W1367" i="14"/>
  <c r="AD1367" i="14"/>
  <c r="V1367" i="14"/>
  <c r="AC1367" i="14"/>
  <c r="AB1367" i="14"/>
  <c r="AA1367" i="14"/>
  <c r="Z1367" i="14"/>
  <c r="AE1374" i="14"/>
  <c r="W1374" i="14"/>
  <c r="AD1374" i="14"/>
  <c r="V1374" i="14"/>
  <c r="AC1374" i="14"/>
  <c r="AB1374" i="14"/>
  <c r="AA1374" i="14"/>
  <c r="Z1374" i="14"/>
  <c r="Y1374" i="14"/>
  <c r="X1374" i="14"/>
  <c r="Y1379" i="14"/>
  <c r="X1379" i="14"/>
  <c r="AE1379" i="14"/>
  <c r="W1379" i="14"/>
  <c r="AD1379" i="14"/>
  <c r="V1379" i="14"/>
  <c r="AC1379" i="14"/>
  <c r="AB1379" i="14"/>
  <c r="AA1379" i="14"/>
  <c r="Z1379" i="14"/>
  <c r="AA1396" i="14"/>
  <c r="Z1396" i="14"/>
  <c r="Y1396" i="14"/>
  <c r="X1396" i="14"/>
  <c r="AE1396" i="14"/>
  <c r="W1396" i="14"/>
  <c r="AD1396" i="14"/>
  <c r="V1396" i="14"/>
  <c r="AC1396" i="14"/>
  <c r="AB1396" i="14"/>
  <c r="AE1402" i="14"/>
  <c r="W1402" i="14"/>
  <c r="AD1402" i="14"/>
  <c r="V1402" i="14"/>
  <c r="AC1402" i="14"/>
  <c r="AB1402" i="14"/>
  <c r="AA1402" i="14"/>
  <c r="Z1402" i="14"/>
  <c r="Y1402" i="14"/>
  <c r="X1402" i="14"/>
  <c r="AD1404" i="14"/>
  <c r="AA1404" i="14"/>
  <c r="Z1404" i="14"/>
  <c r="Y1404" i="14"/>
  <c r="X1404" i="14"/>
  <c r="W1404" i="14"/>
  <c r="AE1404" i="14"/>
  <c r="V1404" i="14"/>
  <c r="AC1404" i="14"/>
  <c r="AB1404" i="14"/>
  <c r="Y1231" i="14"/>
  <c r="Y1235" i="14"/>
  <c r="Y1239" i="14"/>
  <c r="W1242" i="14"/>
  <c r="AE1242" i="14"/>
  <c r="Y1243" i="14"/>
  <c r="W1246" i="14"/>
  <c r="AE1246" i="14"/>
  <c r="Y1247" i="14"/>
  <c r="W1250" i="14"/>
  <c r="AE1250" i="14"/>
  <c r="Y1251" i="14"/>
  <c r="W1254" i="14"/>
  <c r="AE1254" i="14"/>
  <c r="W1258" i="14"/>
  <c r="AE1258" i="14"/>
  <c r="Y1259" i="14"/>
  <c r="W1262" i="14"/>
  <c r="AE1262" i="14"/>
  <c r="Y1263" i="14"/>
  <c r="W1266" i="14"/>
  <c r="AE1266" i="14"/>
  <c r="Y1267" i="14"/>
  <c r="W1270" i="14"/>
  <c r="AE1270" i="14"/>
  <c r="Y1271" i="14"/>
  <c r="W1274" i="14"/>
  <c r="AE1274" i="14"/>
  <c r="Y1275" i="14"/>
  <c r="W1278" i="14"/>
  <c r="AE1278" i="14"/>
  <c r="Y1279" i="14"/>
  <c r="W1282" i="14"/>
  <c r="AE1282" i="14"/>
  <c r="Y1283" i="14"/>
  <c r="W1286" i="14"/>
  <c r="AE1286" i="14"/>
  <c r="Y1287" i="14"/>
  <c r="W1290" i="14"/>
  <c r="AE1290" i="14"/>
  <c r="W1294" i="14"/>
  <c r="AE1294" i="14"/>
  <c r="Y1295" i="14"/>
  <c r="W1298" i="14"/>
  <c r="AE1298" i="14"/>
  <c r="Y1299" i="14"/>
  <c r="AA1300" i="14"/>
  <c r="W1302" i="14"/>
  <c r="AE1302" i="14"/>
  <c r="Y1303" i="14"/>
  <c r="AA1304" i="14"/>
  <c r="Y1307" i="14"/>
  <c r="AA1308" i="14"/>
  <c r="W1310" i="14"/>
  <c r="AE1310" i="14"/>
  <c r="Y1311" i="14"/>
  <c r="W1314" i="14"/>
  <c r="AE1314" i="14"/>
  <c r="Y1315" i="14"/>
  <c r="W1318" i="14"/>
  <c r="AE1318" i="14"/>
  <c r="Y1319" i="14"/>
  <c r="W1322" i="14"/>
  <c r="Y1323" i="14"/>
  <c r="W1326" i="14"/>
  <c r="AE1326" i="14"/>
  <c r="Y1327" i="14"/>
  <c r="AC1332" i="14"/>
  <c r="AA1333" i="14"/>
  <c r="W1339" i="14"/>
  <c r="AC1340" i="14"/>
  <c r="AC1349" i="14"/>
  <c r="AB1349" i="14"/>
  <c r="AA1349" i="14"/>
  <c r="Z1349" i="14"/>
  <c r="Y1349" i="14"/>
  <c r="X1349" i="14"/>
  <c r="AE1349" i="14"/>
  <c r="W1349" i="14"/>
  <c r="AD1349" i="14"/>
  <c r="V1349" i="14"/>
  <c r="AC1365" i="14"/>
  <c r="AB1365" i="14"/>
  <c r="AA1365" i="14"/>
  <c r="Z1365" i="14"/>
  <c r="Y1365" i="14"/>
  <c r="X1365" i="14"/>
  <c r="AE1365" i="14"/>
  <c r="W1365" i="14"/>
  <c r="AD1365" i="14"/>
  <c r="V1365" i="14"/>
  <c r="Z1389" i="14"/>
  <c r="AE1394" i="14"/>
  <c r="W1394" i="14"/>
  <c r="AD1394" i="14"/>
  <c r="V1394" i="14"/>
  <c r="AC1394" i="14"/>
  <c r="AB1394" i="14"/>
  <c r="AA1394" i="14"/>
  <c r="Z1394" i="14"/>
  <c r="Y1394" i="14"/>
  <c r="X1394" i="14"/>
  <c r="AB1407" i="14"/>
  <c r="Z1407" i="14"/>
  <c r="Y1407" i="14"/>
  <c r="X1407" i="14"/>
  <c r="AD1407" i="14"/>
  <c r="V1407" i="14"/>
  <c r="AC1407" i="14"/>
  <c r="AA1407" i="14"/>
  <c r="W1407" i="14"/>
  <c r="AE1407" i="14"/>
  <c r="Z1231" i="14"/>
  <c r="Z1235" i="14"/>
  <c r="Z1239" i="14"/>
  <c r="X1242" i="14"/>
  <c r="Z1243" i="14"/>
  <c r="X1246" i="14"/>
  <c r="Z1247" i="14"/>
  <c r="X1250" i="14"/>
  <c r="Z1251" i="14"/>
  <c r="X1254" i="14"/>
  <c r="X1258" i="14"/>
  <c r="Z1259" i="14"/>
  <c r="X1262" i="14"/>
  <c r="Z1263" i="14"/>
  <c r="X1266" i="14"/>
  <c r="Z1267" i="14"/>
  <c r="X1270" i="14"/>
  <c r="Z1271" i="14"/>
  <c r="X1274" i="14"/>
  <c r="Z1275" i="14"/>
  <c r="X1278" i="14"/>
  <c r="Z1279" i="14"/>
  <c r="X1282" i="14"/>
  <c r="Z1283" i="14"/>
  <c r="X1286" i="14"/>
  <c r="Z1287" i="14"/>
  <c r="X1290" i="14"/>
  <c r="X1294" i="14"/>
  <c r="Z1295" i="14"/>
  <c r="AB1296" i="14"/>
  <c r="X1298" i="14"/>
  <c r="Z1299" i="14"/>
  <c r="AB1300" i="14"/>
  <c r="X1302" i="14"/>
  <c r="Z1303" i="14"/>
  <c r="AB1304" i="14"/>
  <c r="Z1307" i="14"/>
  <c r="AB1308" i="14"/>
  <c r="X1310" i="14"/>
  <c r="Z1311" i="14"/>
  <c r="X1314" i="14"/>
  <c r="Z1315" i="14"/>
  <c r="X1318" i="14"/>
  <c r="Z1319" i="14"/>
  <c r="Z1323" i="14"/>
  <c r="X1326" i="14"/>
  <c r="Z1327" i="14"/>
  <c r="AD1332" i="14"/>
  <c r="AA1339" i="14"/>
  <c r="Y1347" i="14"/>
  <c r="X1347" i="14"/>
  <c r="AE1347" i="14"/>
  <c r="W1347" i="14"/>
  <c r="AD1347" i="14"/>
  <c r="V1347" i="14"/>
  <c r="AC1347" i="14"/>
  <c r="AB1347" i="14"/>
  <c r="AA1347" i="14"/>
  <c r="Z1347" i="14"/>
  <c r="Y1363" i="14"/>
  <c r="X1363" i="14"/>
  <c r="AE1363" i="14"/>
  <c r="W1363" i="14"/>
  <c r="AD1363" i="14"/>
  <c r="V1363" i="14"/>
  <c r="AC1363" i="14"/>
  <c r="AB1363" i="14"/>
  <c r="AA1363" i="14"/>
  <c r="Z1363" i="14"/>
  <c r="AC1377" i="14"/>
  <c r="AB1377" i="14"/>
  <c r="AA1377" i="14"/>
  <c r="Z1377" i="14"/>
  <c r="Y1377" i="14"/>
  <c r="X1377" i="14"/>
  <c r="AE1377" i="14"/>
  <c r="W1377" i="14"/>
  <c r="AD1377" i="14"/>
  <c r="V1377" i="14"/>
  <c r="AE1382" i="14"/>
  <c r="W1382" i="14"/>
  <c r="AD1382" i="14"/>
  <c r="V1382" i="14"/>
  <c r="AC1382" i="14"/>
  <c r="AB1382" i="14"/>
  <c r="AA1382" i="14"/>
  <c r="Z1382" i="14"/>
  <c r="Y1382" i="14"/>
  <c r="X1382" i="14"/>
  <c r="Y1387" i="14"/>
  <c r="X1387" i="14"/>
  <c r="AE1387" i="14"/>
  <c r="W1387" i="14"/>
  <c r="AD1387" i="14"/>
  <c r="V1387" i="14"/>
  <c r="AC1387" i="14"/>
  <c r="AB1387" i="14"/>
  <c r="AA1387" i="14"/>
  <c r="Z1387" i="14"/>
  <c r="AC1397" i="14"/>
  <c r="AB1397" i="14"/>
  <c r="AA1397" i="14"/>
  <c r="Z1397" i="14"/>
  <c r="Y1397" i="14"/>
  <c r="X1397" i="14"/>
  <c r="AE1397" i="14"/>
  <c r="W1397" i="14"/>
  <c r="AD1397" i="14"/>
  <c r="V1397" i="14"/>
  <c r="AA1231" i="14"/>
  <c r="AA1235" i="14"/>
  <c r="AA1239" i="14"/>
  <c r="Y1242" i="14"/>
  <c r="AA1243" i="14"/>
  <c r="Y1246" i="14"/>
  <c r="AA1247" i="14"/>
  <c r="Y1250" i="14"/>
  <c r="AA1251" i="14"/>
  <c r="Y1254" i="14"/>
  <c r="Y1258" i="14"/>
  <c r="AA1259" i="14"/>
  <c r="Y1262" i="14"/>
  <c r="AA1263" i="14"/>
  <c r="Y1266" i="14"/>
  <c r="AA1267" i="14"/>
  <c r="Y1270" i="14"/>
  <c r="AA1271" i="14"/>
  <c r="Y1274" i="14"/>
  <c r="AA1275" i="14"/>
  <c r="Y1278" i="14"/>
  <c r="AA1279" i="14"/>
  <c r="Y1282" i="14"/>
  <c r="AA1283" i="14"/>
  <c r="Y1286" i="14"/>
  <c r="AA1287" i="14"/>
  <c r="Y1290" i="14"/>
  <c r="Y1294" i="14"/>
  <c r="AA1295" i="14"/>
  <c r="Y1298" i="14"/>
  <c r="AA1299" i="14"/>
  <c r="AC1300" i="14"/>
  <c r="Y1302" i="14"/>
  <c r="AA1303" i="14"/>
  <c r="AC1304" i="14"/>
  <c r="AA1307" i="14"/>
  <c r="AC1308" i="14"/>
  <c r="Y1310" i="14"/>
  <c r="AA1311" i="14"/>
  <c r="Y1314" i="14"/>
  <c r="AA1315" i="14"/>
  <c r="Y1318" i="14"/>
  <c r="AA1319" i="14"/>
  <c r="Y1322" i="14"/>
  <c r="AA1323" i="14"/>
  <c r="Y1326" i="14"/>
  <c r="AA1327" i="14"/>
  <c r="Y1331" i="14"/>
  <c r="X1331" i="14"/>
  <c r="AD1331" i="14"/>
  <c r="V1331" i="14"/>
  <c r="AC1337" i="14"/>
  <c r="AB1337" i="14"/>
  <c r="Z1337" i="14"/>
  <c r="Y1337" i="14"/>
  <c r="X1337" i="14"/>
  <c r="AD1337" i="14"/>
  <c r="V1337" i="14"/>
  <c r="AE1338" i="14"/>
  <c r="W1338" i="14"/>
  <c r="AD1338" i="14"/>
  <c r="V1338" i="14"/>
  <c r="AB1338" i="14"/>
  <c r="AA1338" i="14"/>
  <c r="Z1338" i="14"/>
  <c r="X1338" i="14"/>
  <c r="AE1339" i="14"/>
  <c r="AC1341" i="14"/>
  <c r="AB1341" i="14"/>
  <c r="AA1341" i="14"/>
  <c r="Z1341" i="14"/>
  <c r="Y1341" i="14"/>
  <c r="X1341" i="14"/>
  <c r="AD1341" i="14"/>
  <c r="V1341" i="14"/>
  <c r="AC1345" i="14"/>
  <c r="AB1345" i="14"/>
  <c r="AA1345" i="14"/>
  <c r="Z1345" i="14"/>
  <c r="Y1345" i="14"/>
  <c r="X1345" i="14"/>
  <c r="AE1345" i="14"/>
  <c r="W1345" i="14"/>
  <c r="AD1345" i="14"/>
  <c r="V1345" i="14"/>
  <c r="AC1361" i="14"/>
  <c r="AB1361" i="14"/>
  <c r="AA1361" i="14"/>
  <c r="Z1361" i="14"/>
  <c r="Y1361" i="14"/>
  <c r="X1361" i="14"/>
  <c r="AE1361" i="14"/>
  <c r="W1361" i="14"/>
  <c r="AD1361" i="14"/>
  <c r="V1361" i="14"/>
  <c r="Y1375" i="14"/>
  <c r="X1375" i="14"/>
  <c r="AE1375" i="14"/>
  <c r="W1375" i="14"/>
  <c r="AD1375" i="14"/>
  <c r="V1375" i="14"/>
  <c r="AC1375" i="14"/>
  <c r="AB1375" i="14"/>
  <c r="AA1375" i="14"/>
  <c r="Z1375" i="14"/>
  <c r="Y1395" i="14"/>
  <c r="X1395" i="14"/>
  <c r="AE1395" i="14"/>
  <c r="W1395" i="14"/>
  <c r="AD1395" i="14"/>
  <c r="V1395" i="14"/>
  <c r="AC1395" i="14"/>
  <c r="AB1395" i="14"/>
  <c r="AA1395" i="14"/>
  <c r="Z1395" i="14"/>
  <c r="Y1403" i="14"/>
  <c r="X1403" i="14"/>
  <c r="AE1403" i="14"/>
  <c r="W1403" i="14"/>
  <c r="AD1403" i="14"/>
  <c r="V1403" i="14"/>
  <c r="AC1403" i="14"/>
  <c r="AB1403" i="14"/>
  <c r="AA1403" i="14"/>
  <c r="Z1403" i="14"/>
  <c r="AB1231" i="14"/>
  <c r="AB1235" i="14"/>
  <c r="AB1239" i="14"/>
  <c r="Z1242" i="14"/>
  <c r="AB1243" i="14"/>
  <c r="Z1246" i="14"/>
  <c r="AB1247" i="14"/>
  <c r="Z1250" i="14"/>
  <c r="AB1251" i="14"/>
  <c r="Z1254" i="14"/>
  <c r="Z1258" i="14"/>
  <c r="AB1259" i="14"/>
  <c r="Z1262" i="14"/>
  <c r="AB1263" i="14"/>
  <c r="Z1266" i="14"/>
  <c r="AB1267" i="14"/>
  <c r="Z1270" i="14"/>
  <c r="AB1271" i="14"/>
  <c r="Z1274" i="14"/>
  <c r="AB1275" i="14"/>
  <c r="Z1278" i="14"/>
  <c r="AB1279" i="14"/>
  <c r="Z1282" i="14"/>
  <c r="AB1283" i="14"/>
  <c r="Z1286" i="14"/>
  <c r="AB1287" i="14"/>
  <c r="Z1290" i="14"/>
  <c r="Z1294" i="14"/>
  <c r="AB1295" i="14"/>
  <c r="Z1298" i="14"/>
  <c r="AB1299" i="14"/>
  <c r="V1300" i="14"/>
  <c r="AD1300" i="14"/>
  <c r="Z1302" i="14"/>
  <c r="AB1303" i="14"/>
  <c r="V1304" i="14"/>
  <c r="AD1304" i="14"/>
  <c r="AB1307" i="14"/>
  <c r="V1308" i="14"/>
  <c r="AD1308" i="14"/>
  <c r="Z1310" i="14"/>
  <c r="AB1311" i="14"/>
  <c r="Z1314" i="14"/>
  <c r="AB1315" i="14"/>
  <c r="Z1318" i="14"/>
  <c r="AB1319" i="14"/>
  <c r="AB1323" i="14"/>
  <c r="Z1326" i="14"/>
  <c r="AB1327" i="14"/>
  <c r="W1331" i="14"/>
  <c r="Y1338" i="14"/>
  <c r="Y1343" i="14"/>
  <c r="X1343" i="14"/>
  <c r="AE1343" i="14"/>
  <c r="W1343" i="14"/>
  <c r="AD1343" i="14"/>
  <c r="V1343" i="14"/>
  <c r="AC1343" i="14"/>
  <c r="AB1343" i="14"/>
  <c r="AA1343" i="14"/>
  <c r="Z1343" i="14"/>
  <c r="Y1359" i="14"/>
  <c r="X1359" i="14"/>
  <c r="AE1359" i="14"/>
  <c r="W1359" i="14"/>
  <c r="AD1359" i="14"/>
  <c r="V1359" i="14"/>
  <c r="AC1359" i="14"/>
  <c r="AB1359" i="14"/>
  <c r="AA1359" i="14"/>
  <c r="Z1359" i="14"/>
  <c r="AC1385" i="14"/>
  <c r="AB1385" i="14"/>
  <c r="AA1385" i="14"/>
  <c r="Z1385" i="14"/>
  <c r="Y1385" i="14"/>
  <c r="X1385" i="14"/>
  <c r="AE1385" i="14"/>
  <c r="W1385" i="14"/>
  <c r="AD1385" i="14"/>
  <c r="V1385" i="14"/>
  <c r="AE1390" i="14"/>
  <c r="W1390" i="14"/>
  <c r="AD1390" i="14"/>
  <c r="V1390" i="14"/>
  <c r="AC1390" i="14"/>
  <c r="AB1390" i="14"/>
  <c r="AA1390" i="14"/>
  <c r="Z1390" i="14"/>
  <c r="Y1390" i="14"/>
  <c r="X1390" i="14"/>
  <c r="AE1398" i="14"/>
  <c r="W1398" i="14"/>
  <c r="AD1398" i="14"/>
  <c r="V1398" i="14"/>
  <c r="AC1398" i="14"/>
  <c r="AB1398" i="14"/>
  <c r="AA1398" i="14"/>
  <c r="Z1398" i="14"/>
  <c r="Y1398" i="14"/>
  <c r="X1398" i="14"/>
  <c r="AA1400" i="14"/>
  <c r="Z1400" i="14"/>
  <c r="Y1400" i="14"/>
  <c r="X1400" i="14"/>
  <c r="AE1400" i="14"/>
  <c r="W1400" i="14"/>
  <c r="AD1400" i="14"/>
  <c r="V1400" i="14"/>
  <c r="AC1400" i="14"/>
  <c r="AB1400" i="14"/>
  <c r="AC1231" i="14"/>
  <c r="AC1235" i="14"/>
  <c r="AC1239" i="14"/>
  <c r="AA1242" i="14"/>
  <c r="AC1243" i="14"/>
  <c r="AA1246" i="14"/>
  <c r="AC1247" i="14"/>
  <c r="AA1250" i="14"/>
  <c r="AC1251" i="14"/>
  <c r="AA1254" i="14"/>
  <c r="AC1255" i="14"/>
  <c r="AA1258" i="14"/>
  <c r="AC1259" i="14"/>
  <c r="AA1262" i="14"/>
  <c r="AC1263" i="14"/>
  <c r="AA1266" i="14"/>
  <c r="AC1267" i="14"/>
  <c r="AA1270" i="14"/>
  <c r="AC1271" i="14"/>
  <c r="AA1274" i="14"/>
  <c r="AC1275" i="14"/>
  <c r="AA1278" i="14"/>
  <c r="AC1279" i="14"/>
  <c r="AA1282" i="14"/>
  <c r="AC1283" i="14"/>
  <c r="AA1286" i="14"/>
  <c r="AC1287" i="14"/>
  <c r="AA1290" i="14"/>
  <c r="AA1294" i="14"/>
  <c r="AC1295" i="14"/>
  <c r="AA1298" i="14"/>
  <c r="AC1299" i="14"/>
  <c r="AA1302" i="14"/>
  <c r="AC1303" i="14"/>
  <c r="AC1307" i="14"/>
  <c r="AA1310" i="14"/>
  <c r="AC1311" i="14"/>
  <c r="AA1314" i="14"/>
  <c r="AC1315" i="14"/>
  <c r="AA1318" i="14"/>
  <c r="AC1319" i="14"/>
  <c r="AC1323" i="14"/>
  <c r="AA1326" i="14"/>
  <c r="AC1327" i="14"/>
  <c r="AA1332" i="14"/>
  <c r="Z1332" i="14"/>
  <c r="X1332" i="14"/>
  <c r="AB1332" i="14"/>
  <c r="AC1333" i="14"/>
  <c r="AB1333" i="14"/>
  <c r="Z1333" i="14"/>
  <c r="X1333" i="14"/>
  <c r="AD1333" i="14"/>
  <c r="V1333" i="14"/>
  <c r="AA1336" i="14"/>
  <c r="Z1336" i="14"/>
  <c r="X1336" i="14"/>
  <c r="AD1336" i="14"/>
  <c r="V1336" i="14"/>
  <c r="AB1336" i="14"/>
  <c r="W1337" i="14"/>
  <c r="AC1338" i="14"/>
  <c r="W1341" i="14"/>
  <c r="AC1357" i="14"/>
  <c r="AB1357" i="14"/>
  <c r="AA1357" i="14"/>
  <c r="Z1357" i="14"/>
  <c r="Y1357" i="14"/>
  <c r="X1357" i="14"/>
  <c r="AE1357" i="14"/>
  <c r="W1357" i="14"/>
  <c r="AD1357" i="14"/>
  <c r="V1357" i="14"/>
  <c r="AC1373" i="14"/>
  <c r="AB1373" i="14"/>
  <c r="AA1373" i="14"/>
  <c r="Z1373" i="14"/>
  <c r="Y1373" i="14"/>
  <c r="X1373" i="14"/>
  <c r="AE1373" i="14"/>
  <c r="W1373" i="14"/>
  <c r="AD1373" i="14"/>
  <c r="V1373" i="14"/>
  <c r="AE1378" i="14"/>
  <c r="W1378" i="14"/>
  <c r="AD1378" i="14"/>
  <c r="V1378" i="14"/>
  <c r="AC1378" i="14"/>
  <c r="AB1378" i="14"/>
  <c r="AA1378" i="14"/>
  <c r="Z1378" i="14"/>
  <c r="Y1378" i="14"/>
  <c r="X1378" i="14"/>
  <c r="Y1383" i="14"/>
  <c r="X1383" i="14"/>
  <c r="AE1383" i="14"/>
  <c r="W1383" i="14"/>
  <c r="AD1383" i="14"/>
  <c r="V1383" i="14"/>
  <c r="AC1383" i="14"/>
  <c r="AB1383" i="14"/>
  <c r="AA1383" i="14"/>
  <c r="Z1383" i="14"/>
  <c r="V1231" i="14"/>
  <c r="V1235" i="14"/>
  <c r="V1239" i="14"/>
  <c r="V1243" i="14"/>
  <c r="V1247" i="14"/>
  <c r="V1251" i="14"/>
  <c r="V1259" i="14"/>
  <c r="V1263" i="14"/>
  <c r="V1267" i="14"/>
  <c r="V1271" i="14"/>
  <c r="V1275" i="14"/>
  <c r="V1279" i="14"/>
  <c r="V1283" i="14"/>
  <c r="V1287" i="14"/>
  <c r="V1295" i="14"/>
  <c r="V1299" i="14"/>
  <c r="V1303" i="14"/>
  <c r="V1307" i="14"/>
  <c r="V1311" i="14"/>
  <c r="V1315" i="14"/>
  <c r="V1319" i="14"/>
  <c r="V1323" i="14"/>
  <c r="V1327" i="14"/>
  <c r="AA1331" i="14"/>
  <c r="V1332" i="14"/>
  <c r="AE1334" i="14"/>
  <c r="W1334" i="14"/>
  <c r="AD1334" i="14"/>
  <c r="V1334" i="14"/>
  <c r="AB1334" i="14"/>
  <c r="Z1334" i="14"/>
  <c r="X1334" i="14"/>
  <c r="W1336" i="14"/>
  <c r="AA1337" i="14"/>
  <c r="AE1341" i="14"/>
  <c r="Y1355" i="14"/>
  <c r="X1355" i="14"/>
  <c r="AE1355" i="14"/>
  <c r="W1355" i="14"/>
  <c r="AD1355" i="14"/>
  <c r="V1355" i="14"/>
  <c r="AC1355" i="14"/>
  <c r="AB1355" i="14"/>
  <c r="AA1355" i="14"/>
  <c r="Z1355" i="14"/>
  <c r="Y1371" i="14"/>
  <c r="X1371" i="14"/>
  <c r="AE1371" i="14"/>
  <c r="W1371" i="14"/>
  <c r="AD1371" i="14"/>
  <c r="V1371" i="14"/>
  <c r="AC1371" i="14"/>
  <c r="AB1371" i="14"/>
  <c r="AA1371" i="14"/>
  <c r="Z1371" i="14"/>
  <c r="Y1391" i="14"/>
  <c r="X1391" i="14"/>
  <c r="AE1391" i="14"/>
  <c r="W1391" i="14"/>
  <c r="AD1391" i="14"/>
  <c r="V1391" i="14"/>
  <c r="AC1391" i="14"/>
  <c r="AB1391" i="14"/>
  <c r="AA1391" i="14"/>
  <c r="Z1391" i="14"/>
  <c r="AC1393" i="14"/>
  <c r="AB1393" i="14"/>
  <c r="AA1393" i="14"/>
  <c r="Z1393" i="14"/>
  <c r="Y1393" i="14"/>
  <c r="X1393" i="14"/>
  <c r="AE1393" i="14"/>
  <c r="W1393" i="14"/>
  <c r="AD1393" i="14"/>
  <c r="V1393" i="14"/>
  <c r="AC1401" i="14"/>
  <c r="AB1401" i="14"/>
  <c r="AA1401" i="14"/>
  <c r="Z1401" i="14"/>
  <c r="Y1401" i="14"/>
  <c r="X1401" i="14"/>
  <c r="AE1401" i="14"/>
  <c r="W1401" i="14"/>
  <c r="AD1401" i="14"/>
  <c r="V1401" i="14"/>
  <c r="X1342" i="14"/>
  <c r="AB1344" i="14"/>
  <c r="X1346" i="14"/>
  <c r="AB1348" i="14"/>
  <c r="X1350" i="14"/>
  <c r="AB1352" i="14"/>
  <c r="AB1356" i="14"/>
  <c r="AB1360" i="14"/>
  <c r="X1362" i="14"/>
  <c r="AB1364" i="14"/>
  <c r="X1366" i="14"/>
  <c r="AB1368" i="14"/>
  <c r="X1370" i="14"/>
  <c r="AB1372" i="14"/>
  <c r="AB1376" i="14"/>
  <c r="AB1380" i="14"/>
  <c r="AB1384" i="14"/>
  <c r="AB1388" i="14"/>
  <c r="AB1392" i="14"/>
  <c r="Y1409" i="14"/>
  <c r="X1409" i="14"/>
  <c r="AD1409" i="14"/>
  <c r="V1409" i="14"/>
  <c r="AC1409" i="14"/>
  <c r="AB1409" i="14"/>
  <c r="Z1409" i="14"/>
  <c r="V1441" i="14"/>
  <c r="AC1443" i="14"/>
  <c r="AB1443" i="14"/>
  <c r="AA1443" i="14"/>
  <c r="Z1443" i="14"/>
  <c r="Y1443" i="14"/>
  <c r="X1443" i="14"/>
  <c r="AE1443" i="14"/>
  <c r="W1443" i="14"/>
  <c r="AD1443" i="14"/>
  <c r="V1443" i="14"/>
  <c r="AC1471" i="14"/>
  <c r="AB1471" i="14"/>
  <c r="AA1471" i="14"/>
  <c r="Z1471" i="14"/>
  <c r="Y1471" i="14"/>
  <c r="X1471" i="14"/>
  <c r="AE1471" i="14"/>
  <c r="W1471" i="14"/>
  <c r="AD1471" i="14"/>
  <c r="V1471" i="14"/>
  <c r="Y1342" i="14"/>
  <c r="AC1344" i="14"/>
  <c r="Y1346" i="14"/>
  <c r="AC1348" i="14"/>
  <c r="Y1350" i="14"/>
  <c r="AC1352" i="14"/>
  <c r="AC1356" i="14"/>
  <c r="AC1360" i="14"/>
  <c r="Y1362" i="14"/>
  <c r="AC1364" i="14"/>
  <c r="Y1366" i="14"/>
  <c r="AC1368" i="14"/>
  <c r="Y1370" i="14"/>
  <c r="AC1372" i="14"/>
  <c r="AC1376" i="14"/>
  <c r="AC1380" i="14"/>
  <c r="AC1384" i="14"/>
  <c r="AC1388" i="14"/>
  <c r="AC1392" i="14"/>
  <c r="Z1405" i="14"/>
  <c r="AA1410" i="14"/>
  <c r="Z1410" i="14"/>
  <c r="Y1410" i="14"/>
  <c r="X1410" i="14"/>
  <c r="AE1410" i="14"/>
  <c r="W1410" i="14"/>
  <c r="AD1410" i="14"/>
  <c r="V1410" i="14"/>
  <c r="AC1410" i="14"/>
  <c r="AB1410" i="14"/>
  <c r="Y1417" i="14"/>
  <c r="X1417" i="14"/>
  <c r="AE1417" i="14"/>
  <c r="W1417" i="14"/>
  <c r="AD1417" i="14"/>
  <c r="V1417" i="14"/>
  <c r="AC1417" i="14"/>
  <c r="AB1417" i="14"/>
  <c r="AA1417" i="14"/>
  <c r="Z1417" i="14"/>
  <c r="AC1419" i="14"/>
  <c r="AB1419" i="14"/>
  <c r="AA1419" i="14"/>
  <c r="Z1419" i="14"/>
  <c r="Y1419" i="14"/>
  <c r="X1419" i="14"/>
  <c r="AE1419" i="14"/>
  <c r="W1419" i="14"/>
  <c r="AD1419" i="14"/>
  <c r="V1419" i="14"/>
  <c r="Y1437" i="14"/>
  <c r="X1437" i="14"/>
  <c r="AE1437" i="14"/>
  <c r="W1437" i="14"/>
  <c r="AD1437" i="14"/>
  <c r="V1437" i="14"/>
  <c r="AC1437" i="14"/>
  <c r="AB1437" i="14"/>
  <c r="AA1437" i="14"/>
  <c r="Z1437" i="14"/>
  <c r="AC1439" i="14"/>
  <c r="AB1439" i="14"/>
  <c r="AA1439" i="14"/>
  <c r="Z1439" i="14"/>
  <c r="Y1439" i="14"/>
  <c r="X1439" i="14"/>
  <c r="AE1439" i="14"/>
  <c r="W1439" i="14"/>
  <c r="AD1439" i="14"/>
  <c r="V1439" i="14"/>
  <c r="AE1464" i="14"/>
  <c r="W1464" i="14"/>
  <c r="AD1464" i="14"/>
  <c r="V1464" i="14"/>
  <c r="AC1464" i="14"/>
  <c r="AB1464" i="14"/>
  <c r="AA1464" i="14"/>
  <c r="Z1464" i="14"/>
  <c r="Y1464" i="14"/>
  <c r="X1464" i="14"/>
  <c r="Y1469" i="14"/>
  <c r="X1469" i="14"/>
  <c r="AE1469" i="14"/>
  <c r="W1469" i="14"/>
  <c r="AD1469" i="14"/>
  <c r="V1469" i="14"/>
  <c r="AC1469" i="14"/>
  <c r="AB1469" i="14"/>
  <c r="AA1469" i="14"/>
  <c r="Z1469" i="14"/>
  <c r="Z1342" i="14"/>
  <c r="V1344" i="14"/>
  <c r="AD1344" i="14"/>
  <c r="Z1346" i="14"/>
  <c r="V1348" i="14"/>
  <c r="AD1348" i="14"/>
  <c r="Z1350" i="14"/>
  <c r="V1352" i="14"/>
  <c r="AD1352" i="14"/>
  <c r="V1356" i="14"/>
  <c r="AD1356" i="14"/>
  <c r="V1360" i="14"/>
  <c r="AD1360" i="14"/>
  <c r="Z1362" i="14"/>
  <c r="V1364" i="14"/>
  <c r="AD1364" i="14"/>
  <c r="Z1366" i="14"/>
  <c r="V1368" i="14"/>
  <c r="AD1368" i="14"/>
  <c r="Z1370" i="14"/>
  <c r="V1372" i="14"/>
  <c r="AD1372" i="14"/>
  <c r="V1376" i="14"/>
  <c r="AD1376" i="14"/>
  <c r="V1380" i="14"/>
  <c r="AD1380" i="14"/>
  <c r="V1384" i="14"/>
  <c r="AD1384" i="14"/>
  <c r="V1388" i="14"/>
  <c r="AD1388" i="14"/>
  <c r="V1392" i="14"/>
  <c r="AD1392" i="14"/>
  <c r="AC1413" i="14"/>
  <c r="AC1415" i="14"/>
  <c r="AB1415" i="14"/>
  <c r="AA1415" i="14"/>
  <c r="Z1415" i="14"/>
  <c r="Y1415" i="14"/>
  <c r="X1415" i="14"/>
  <c r="AE1415" i="14"/>
  <c r="W1415" i="14"/>
  <c r="AD1415" i="14"/>
  <c r="V1415" i="14"/>
  <c r="Y1433" i="14"/>
  <c r="X1433" i="14"/>
  <c r="AE1433" i="14"/>
  <c r="W1433" i="14"/>
  <c r="AD1433" i="14"/>
  <c r="V1433" i="14"/>
  <c r="AC1433" i="14"/>
  <c r="AB1433" i="14"/>
  <c r="AA1433" i="14"/>
  <c r="Z1433" i="14"/>
  <c r="AC1435" i="14"/>
  <c r="AB1435" i="14"/>
  <c r="AA1435" i="14"/>
  <c r="Z1435" i="14"/>
  <c r="Y1435" i="14"/>
  <c r="X1435" i="14"/>
  <c r="AE1435" i="14"/>
  <c r="W1435" i="14"/>
  <c r="AD1435" i="14"/>
  <c r="V1435" i="14"/>
  <c r="Y1457" i="14"/>
  <c r="X1457" i="14"/>
  <c r="AE1457" i="14"/>
  <c r="W1457" i="14"/>
  <c r="AD1457" i="14"/>
  <c r="V1457" i="14"/>
  <c r="AC1457" i="14"/>
  <c r="AB1457" i="14"/>
  <c r="AA1457" i="14"/>
  <c r="Z1457" i="14"/>
  <c r="AC1459" i="14"/>
  <c r="AB1459" i="14"/>
  <c r="AA1459" i="14"/>
  <c r="Z1459" i="14"/>
  <c r="Y1459" i="14"/>
  <c r="X1459" i="14"/>
  <c r="AE1459" i="14"/>
  <c r="W1459" i="14"/>
  <c r="AD1459" i="14"/>
  <c r="V1459" i="14"/>
  <c r="AA1342" i="14"/>
  <c r="W1344" i="14"/>
  <c r="AE1344" i="14"/>
  <c r="AA1346" i="14"/>
  <c r="W1348" i="14"/>
  <c r="AE1348" i="14"/>
  <c r="AA1350" i="14"/>
  <c r="W1352" i="14"/>
  <c r="AE1352" i="14"/>
  <c r="W1356" i="14"/>
  <c r="AE1356" i="14"/>
  <c r="W1360" i="14"/>
  <c r="AE1360" i="14"/>
  <c r="AA1362" i="14"/>
  <c r="W1364" i="14"/>
  <c r="AE1364" i="14"/>
  <c r="AA1366" i="14"/>
  <c r="W1368" i="14"/>
  <c r="AE1368" i="14"/>
  <c r="AA1370" i="14"/>
  <c r="W1372" i="14"/>
  <c r="AE1372" i="14"/>
  <c r="W1376" i="14"/>
  <c r="AE1376" i="14"/>
  <c r="W1380" i="14"/>
  <c r="AE1380" i="14"/>
  <c r="W1384" i="14"/>
  <c r="AE1384" i="14"/>
  <c r="W1388" i="14"/>
  <c r="AE1388" i="14"/>
  <c r="W1392" i="14"/>
  <c r="AE1392" i="14"/>
  <c r="X1405" i="14"/>
  <c r="AC1405" i="14"/>
  <c r="AB1405" i="14"/>
  <c r="W1409" i="14"/>
  <c r="AC1411" i="14"/>
  <c r="AB1411" i="14"/>
  <c r="AA1411" i="14"/>
  <c r="Z1411" i="14"/>
  <c r="Y1411" i="14"/>
  <c r="X1411" i="14"/>
  <c r="AE1411" i="14"/>
  <c r="W1411" i="14"/>
  <c r="AD1411" i="14"/>
  <c r="V1411" i="14"/>
  <c r="Y1429" i="14"/>
  <c r="X1429" i="14"/>
  <c r="AE1429" i="14"/>
  <c r="W1429" i="14"/>
  <c r="AD1429" i="14"/>
  <c r="V1429" i="14"/>
  <c r="AC1429" i="14"/>
  <c r="AB1429" i="14"/>
  <c r="AA1429" i="14"/>
  <c r="Z1429" i="14"/>
  <c r="AC1431" i="14"/>
  <c r="AB1431" i="14"/>
  <c r="AA1431" i="14"/>
  <c r="Z1431" i="14"/>
  <c r="Y1431" i="14"/>
  <c r="X1431" i="14"/>
  <c r="AE1431" i="14"/>
  <c r="W1431" i="14"/>
  <c r="AD1431" i="14"/>
  <c r="V1431" i="14"/>
  <c r="AC1467" i="14"/>
  <c r="AB1467" i="14"/>
  <c r="AA1467" i="14"/>
  <c r="Z1467" i="14"/>
  <c r="Y1467" i="14"/>
  <c r="X1467" i="14"/>
  <c r="AE1467" i="14"/>
  <c r="W1467" i="14"/>
  <c r="AD1467" i="14"/>
  <c r="V1467" i="14"/>
  <c r="AE1472" i="14"/>
  <c r="W1472" i="14"/>
  <c r="AD1472" i="14"/>
  <c r="V1472" i="14"/>
  <c r="AC1472" i="14"/>
  <c r="AB1472" i="14"/>
  <c r="AA1472" i="14"/>
  <c r="Z1472" i="14"/>
  <c r="Y1472" i="14"/>
  <c r="X1472" i="14"/>
  <c r="AB1342" i="14"/>
  <c r="X1344" i="14"/>
  <c r="AB1346" i="14"/>
  <c r="X1348" i="14"/>
  <c r="AB1350" i="14"/>
  <c r="X1352" i="14"/>
  <c r="X1356" i="14"/>
  <c r="X1360" i="14"/>
  <c r="AB1362" i="14"/>
  <c r="X1364" i="14"/>
  <c r="AB1366" i="14"/>
  <c r="X1368" i="14"/>
  <c r="AB1370" i="14"/>
  <c r="X1372" i="14"/>
  <c r="X1376" i="14"/>
  <c r="X1380" i="14"/>
  <c r="X1384" i="14"/>
  <c r="X1388" i="14"/>
  <c r="X1392" i="14"/>
  <c r="AD1405" i="14"/>
  <c r="AE1408" i="14"/>
  <c r="AD1408" i="14"/>
  <c r="V1408" i="14"/>
  <c r="AB1408" i="14"/>
  <c r="AA1408" i="14"/>
  <c r="Z1408" i="14"/>
  <c r="X1408" i="14"/>
  <c r="AA1409" i="14"/>
  <c r="AE1460" i="14"/>
  <c r="W1460" i="14"/>
  <c r="AD1460" i="14"/>
  <c r="V1460" i="14"/>
  <c r="AC1460" i="14"/>
  <c r="AB1460" i="14"/>
  <c r="AA1460" i="14"/>
  <c r="Z1460" i="14"/>
  <c r="Y1460" i="14"/>
  <c r="X1460" i="14"/>
  <c r="Y1465" i="14"/>
  <c r="X1465" i="14"/>
  <c r="AE1465" i="14"/>
  <c r="W1465" i="14"/>
  <c r="AD1465" i="14"/>
  <c r="V1465" i="14"/>
  <c r="AC1465" i="14"/>
  <c r="AB1465" i="14"/>
  <c r="AA1465" i="14"/>
  <c r="Z1465" i="14"/>
  <c r="AC1342" i="14"/>
  <c r="Y1344" i="14"/>
  <c r="AC1346" i="14"/>
  <c r="Y1348" i="14"/>
  <c r="AC1350" i="14"/>
  <c r="Y1352" i="14"/>
  <c r="Y1356" i="14"/>
  <c r="Y1360" i="14"/>
  <c r="AC1362" i="14"/>
  <c r="Y1364" i="14"/>
  <c r="AC1366" i="14"/>
  <c r="Y1368" i="14"/>
  <c r="AC1370" i="14"/>
  <c r="Y1372" i="14"/>
  <c r="Y1376" i="14"/>
  <c r="Y1380" i="14"/>
  <c r="Y1384" i="14"/>
  <c r="Y1388" i="14"/>
  <c r="Y1392" i="14"/>
  <c r="AE1405" i="14"/>
  <c r="AE1409" i="14"/>
  <c r="Y1425" i="14"/>
  <c r="X1425" i="14"/>
  <c r="AE1425" i="14"/>
  <c r="W1425" i="14"/>
  <c r="AD1425" i="14"/>
  <c r="V1425" i="14"/>
  <c r="AC1425" i="14"/>
  <c r="AB1425" i="14"/>
  <c r="AA1425" i="14"/>
  <c r="Z1425" i="14"/>
  <c r="AC1427" i="14"/>
  <c r="AB1427" i="14"/>
  <c r="AA1427" i="14"/>
  <c r="Z1427" i="14"/>
  <c r="Y1427" i="14"/>
  <c r="X1427" i="14"/>
  <c r="AE1427" i="14"/>
  <c r="W1427" i="14"/>
  <c r="AD1427" i="14"/>
  <c r="V1427" i="14"/>
  <c r="Y1453" i="14"/>
  <c r="X1453" i="14"/>
  <c r="AE1453" i="14"/>
  <c r="W1453" i="14"/>
  <c r="AD1453" i="14"/>
  <c r="V1453" i="14"/>
  <c r="AC1453" i="14"/>
  <c r="AB1453" i="14"/>
  <c r="AA1453" i="14"/>
  <c r="Z1453" i="14"/>
  <c r="AC1455" i="14"/>
  <c r="AB1455" i="14"/>
  <c r="AA1455" i="14"/>
  <c r="Z1455" i="14"/>
  <c r="Y1455" i="14"/>
  <c r="X1455" i="14"/>
  <c r="AE1455" i="14"/>
  <c r="W1455" i="14"/>
  <c r="AD1455" i="14"/>
  <c r="V1455" i="14"/>
  <c r="V1342" i="14"/>
  <c r="AD1342" i="14"/>
  <c r="Z1344" i="14"/>
  <c r="V1346" i="14"/>
  <c r="AD1346" i="14"/>
  <c r="Z1348" i="14"/>
  <c r="V1350" i="14"/>
  <c r="AD1350" i="14"/>
  <c r="Z1352" i="14"/>
  <c r="V1354" i="14"/>
  <c r="Z1356" i="14"/>
  <c r="AD1358" i="14"/>
  <c r="Z1360" i="14"/>
  <c r="V1362" i="14"/>
  <c r="AD1362" i="14"/>
  <c r="Z1364" i="14"/>
  <c r="V1366" i="14"/>
  <c r="AD1366" i="14"/>
  <c r="Z1368" i="14"/>
  <c r="V1370" i="14"/>
  <c r="AD1370" i="14"/>
  <c r="Z1372" i="14"/>
  <c r="Z1376" i="14"/>
  <c r="Z1380" i="14"/>
  <c r="Z1384" i="14"/>
  <c r="Z1388" i="14"/>
  <c r="Z1392" i="14"/>
  <c r="V1405" i="14"/>
  <c r="Y1449" i="14"/>
  <c r="X1449" i="14"/>
  <c r="AE1449" i="14"/>
  <c r="W1449" i="14"/>
  <c r="AD1449" i="14"/>
  <c r="V1449" i="14"/>
  <c r="AC1449" i="14"/>
  <c r="AB1449" i="14"/>
  <c r="AA1449" i="14"/>
  <c r="Z1449" i="14"/>
  <c r="AC1451" i="14"/>
  <c r="AB1451" i="14"/>
  <c r="AA1451" i="14"/>
  <c r="Z1451" i="14"/>
  <c r="Y1451" i="14"/>
  <c r="X1451" i="14"/>
  <c r="AE1451" i="14"/>
  <c r="W1451" i="14"/>
  <c r="AD1451" i="14"/>
  <c r="V1451" i="14"/>
  <c r="AE1468" i="14"/>
  <c r="W1468" i="14"/>
  <c r="AD1468" i="14"/>
  <c r="V1468" i="14"/>
  <c r="AC1468" i="14"/>
  <c r="AB1468" i="14"/>
  <c r="AA1468" i="14"/>
  <c r="Z1468" i="14"/>
  <c r="Y1468" i="14"/>
  <c r="X1468" i="14"/>
  <c r="W1342" i="14"/>
  <c r="W1346" i="14"/>
  <c r="W1350" i="14"/>
  <c r="W1362" i="14"/>
  <c r="W1366" i="14"/>
  <c r="W1370" i="14"/>
  <c r="W1405" i="14"/>
  <c r="Y1421" i="14"/>
  <c r="X1421" i="14"/>
  <c r="AE1421" i="14"/>
  <c r="W1421" i="14"/>
  <c r="AD1421" i="14"/>
  <c r="V1421" i="14"/>
  <c r="AC1421" i="14"/>
  <c r="AB1421" i="14"/>
  <c r="AA1421" i="14"/>
  <c r="Z1421" i="14"/>
  <c r="AC1423" i="14"/>
  <c r="AB1423" i="14"/>
  <c r="AA1423" i="14"/>
  <c r="Z1423" i="14"/>
  <c r="Y1423" i="14"/>
  <c r="X1423" i="14"/>
  <c r="AE1423" i="14"/>
  <c r="W1423" i="14"/>
  <c r="AD1423" i="14"/>
  <c r="V1423" i="14"/>
  <c r="Y1445" i="14"/>
  <c r="X1445" i="14"/>
  <c r="AE1445" i="14"/>
  <c r="W1445" i="14"/>
  <c r="AD1445" i="14"/>
  <c r="V1445" i="14"/>
  <c r="AC1445" i="14"/>
  <c r="AB1445" i="14"/>
  <c r="AA1445" i="14"/>
  <c r="Z1445" i="14"/>
  <c r="AC1447" i="14"/>
  <c r="AB1447" i="14"/>
  <c r="AA1447" i="14"/>
  <c r="Z1447" i="14"/>
  <c r="Y1447" i="14"/>
  <c r="X1447" i="14"/>
  <c r="AE1447" i="14"/>
  <c r="W1447" i="14"/>
  <c r="AD1447" i="14"/>
  <c r="V1447" i="14"/>
  <c r="AE1456" i="14"/>
  <c r="W1456" i="14"/>
  <c r="AD1456" i="14"/>
  <c r="V1456" i="14"/>
  <c r="AC1456" i="14"/>
  <c r="AB1456" i="14"/>
  <c r="AA1456" i="14"/>
  <c r="Z1456" i="14"/>
  <c r="Y1456" i="14"/>
  <c r="X1456" i="14"/>
  <c r="Y1461" i="14"/>
  <c r="X1461" i="14"/>
  <c r="AE1461" i="14"/>
  <c r="W1461" i="14"/>
  <c r="AD1461" i="14"/>
  <c r="V1461" i="14"/>
  <c r="AC1461" i="14"/>
  <c r="AB1461" i="14"/>
  <c r="AA1461" i="14"/>
  <c r="Z1461" i="14"/>
  <c r="AC1463" i="14"/>
  <c r="AB1463" i="14"/>
  <c r="AA1463" i="14"/>
  <c r="Z1463" i="14"/>
  <c r="Y1463" i="14"/>
  <c r="X1463" i="14"/>
  <c r="AE1463" i="14"/>
  <c r="W1463" i="14"/>
  <c r="AD1463" i="14"/>
  <c r="V1463" i="14"/>
  <c r="X1412" i="14"/>
  <c r="AB1414" i="14"/>
  <c r="X1416" i="14"/>
  <c r="AB1418" i="14"/>
  <c r="X1420" i="14"/>
  <c r="AB1422" i="14"/>
  <c r="X1424" i="14"/>
  <c r="AB1426" i="14"/>
  <c r="X1428" i="14"/>
  <c r="AB1430" i="14"/>
  <c r="X1432" i="14"/>
  <c r="AB1434" i="14"/>
  <c r="X1436" i="14"/>
  <c r="AB1438" i="14"/>
  <c r="AB1442" i="14"/>
  <c r="X1444" i="14"/>
  <c r="AB1446" i="14"/>
  <c r="X1448" i="14"/>
  <c r="AB1450" i="14"/>
  <c r="X1452" i="14"/>
  <c r="AB1454" i="14"/>
  <c r="AB1462" i="14"/>
  <c r="AB1466" i="14"/>
  <c r="AB1470" i="14"/>
  <c r="X1476" i="14"/>
  <c r="AE1476" i="14"/>
  <c r="W1476" i="14"/>
  <c r="AD1476" i="14"/>
  <c r="V1476" i="14"/>
  <c r="AC1476" i="14"/>
  <c r="AA1476" i="14"/>
  <c r="Y1476" i="14"/>
  <c r="X1489" i="14"/>
  <c r="AB1494" i="14"/>
  <c r="AA1494" i="14"/>
  <c r="Z1494" i="14"/>
  <c r="Y1494" i="14"/>
  <c r="X1494" i="14"/>
  <c r="AE1494" i="14"/>
  <c r="W1494" i="14"/>
  <c r="AD1494" i="14"/>
  <c r="V1494" i="14"/>
  <c r="AC1494" i="14"/>
  <c r="Y1497" i="14"/>
  <c r="AA1497" i="14"/>
  <c r="AB1502" i="14"/>
  <c r="AA1502" i="14"/>
  <c r="Z1502" i="14"/>
  <c r="Y1502" i="14"/>
  <c r="X1502" i="14"/>
  <c r="AE1502" i="14"/>
  <c r="W1502" i="14"/>
  <c r="AD1502" i="14"/>
  <c r="V1502" i="14"/>
  <c r="AC1502" i="14"/>
  <c r="AC1414" i="14"/>
  <c r="AC1418" i="14"/>
  <c r="Y1420" i="14"/>
  <c r="AC1422" i="14"/>
  <c r="Y1424" i="14"/>
  <c r="AC1426" i="14"/>
  <c r="Y1428" i="14"/>
  <c r="AC1430" i="14"/>
  <c r="AC1434" i="14"/>
  <c r="AC1438" i="14"/>
  <c r="AC1442" i="14"/>
  <c r="AC1446" i="14"/>
  <c r="AC1450" i="14"/>
  <c r="AC1454" i="14"/>
  <c r="AC1462" i="14"/>
  <c r="AC1466" i="14"/>
  <c r="AC1470" i="14"/>
  <c r="Z1481" i="14"/>
  <c r="Y1481" i="14"/>
  <c r="X1481" i="14"/>
  <c r="AE1481" i="14"/>
  <c r="W1481" i="14"/>
  <c r="AD1481" i="14"/>
  <c r="V1481" i="14"/>
  <c r="AC1481" i="14"/>
  <c r="AB1481" i="14"/>
  <c r="AA1481" i="14"/>
  <c r="X1484" i="14"/>
  <c r="AE1484" i="14"/>
  <c r="W1484" i="14"/>
  <c r="AD1484" i="14"/>
  <c r="V1484" i="14"/>
  <c r="AC1484" i="14"/>
  <c r="AB1484" i="14"/>
  <c r="AA1484" i="14"/>
  <c r="Z1484" i="14"/>
  <c r="Y1484" i="14"/>
  <c r="X1492" i="14"/>
  <c r="AE1492" i="14"/>
  <c r="W1492" i="14"/>
  <c r="AD1492" i="14"/>
  <c r="V1492" i="14"/>
  <c r="AC1492" i="14"/>
  <c r="AB1492" i="14"/>
  <c r="AA1492" i="14"/>
  <c r="Z1492" i="14"/>
  <c r="Y1492" i="14"/>
  <c r="X1500" i="14"/>
  <c r="AE1500" i="14"/>
  <c r="W1500" i="14"/>
  <c r="AD1500" i="14"/>
  <c r="V1500" i="14"/>
  <c r="AC1500" i="14"/>
  <c r="AB1500" i="14"/>
  <c r="AA1500" i="14"/>
  <c r="Z1500" i="14"/>
  <c r="Y1500" i="14"/>
  <c r="X1509" i="14"/>
  <c r="Z1509" i="14"/>
  <c r="AD1509" i="14"/>
  <c r="AC1509" i="14"/>
  <c r="AB1509" i="14"/>
  <c r="AA1509" i="14"/>
  <c r="Y1509" i="14"/>
  <c r="W1509" i="14"/>
  <c r="V1509" i="14"/>
  <c r="AE1509" i="14"/>
  <c r="AB1515" i="14"/>
  <c r="AD1515" i="14"/>
  <c r="V1515" i="14"/>
  <c r="W1515" i="14"/>
  <c r="AE1515" i="14"/>
  <c r="AC1515" i="14"/>
  <c r="AA1515" i="14"/>
  <c r="Z1515" i="14"/>
  <c r="Y1515" i="14"/>
  <c r="X1515" i="14"/>
  <c r="AB1519" i="14"/>
  <c r="Z1519" i="14"/>
  <c r="AD1519" i="14"/>
  <c r="V1519" i="14"/>
  <c r="AE1519" i="14"/>
  <c r="AC1519" i="14"/>
  <c r="AA1519" i="14"/>
  <c r="Y1519" i="14"/>
  <c r="X1519" i="14"/>
  <c r="W1519" i="14"/>
  <c r="Z1412" i="14"/>
  <c r="V1414" i="14"/>
  <c r="AD1414" i="14"/>
  <c r="Z1416" i="14"/>
  <c r="V1418" i="14"/>
  <c r="AD1418" i="14"/>
  <c r="Z1420" i="14"/>
  <c r="V1422" i="14"/>
  <c r="AD1422" i="14"/>
  <c r="Z1424" i="14"/>
  <c r="V1426" i="14"/>
  <c r="AD1426" i="14"/>
  <c r="Z1428" i="14"/>
  <c r="V1430" i="14"/>
  <c r="AD1430" i="14"/>
  <c r="Z1432" i="14"/>
  <c r="V1434" i="14"/>
  <c r="AD1434" i="14"/>
  <c r="Z1436" i="14"/>
  <c r="V1438" i="14"/>
  <c r="AD1438" i="14"/>
  <c r="V1442" i="14"/>
  <c r="AD1442" i="14"/>
  <c r="Z1444" i="14"/>
  <c r="V1446" i="14"/>
  <c r="AD1446" i="14"/>
  <c r="Z1448" i="14"/>
  <c r="V1450" i="14"/>
  <c r="AD1450" i="14"/>
  <c r="Z1452" i="14"/>
  <c r="V1454" i="14"/>
  <c r="AD1454" i="14"/>
  <c r="V1462" i="14"/>
  <c r="AD1462" i="14"/>
  <c r="V1466" i="14"/>
  <c r="AD1466" i="14"/>
  <c r="V1470" i="14"/>
  <c r="AD1470" i="14"/>
  <c r="AD1479" i="14"/>
  <c r="V1479" i="14"/>
  <c r="AC1479" i="14"/>
  <c r="AB1479" i="14"/>
  <c r="AA1479" i="14"/>
  <c r="Z1479" i="14"/>
  <c r="Y1479" i="14"/>
  <c r="X1479" i="14"/>
  <c r="AE1479" i="14"/>
  <c r="W1479" i="14"/>
  <c r="AD1487" i="14"/>
  <c r="V1487" i="14"/>
  <c r="AC1487" i="14"/>
  <c r="AB1487" i="14"/>
  <c r="AA1487" i="14"/>
  <c r="Z1487" i="14"/>
  <c r="Y1487" i="14"/>
  <c r="X1487" i="14"/>
  <c r="AE1487" i="14"/>
  <c r="W1487" i="14"/>
  <c r="AD1495" i="14"/>
  <c r="V1495" i="14"/>
  <c r="AC1495" i="14"/>
  <c r="AB1495" i="14"/>
  <c r="AA1495" i="14"/>
  <c r="Z1495" i="14"/>
  <c r="Y1495" i="14"/>
  <c r="X1495" i="14"/>
  <c r="AE1495" i="14"/>
  <c r="W1495" i="14"/>
  <c r="AD1503" i="14"/>
  <c r="V1503" i="14"/>
  <c r="AC1503" i="14"/>
  <c r="AB1503" i="14"/>
  <c r="AA1503" i="14"/>
  <c r="Z1503" i="14"/>
  <c r="Y1503" i="14"/>
  <c r="X1503" i="14"/>
  <c r="AE1503" i="14"/>
  <c r="W1503" i="14"/>
  <c r="X1505" i="14"/>
  <c r="Z1505" i="14"/>
  <c r="AB1505" i="14"/>
  <c r="AA1505" i="14"/>
  <c r="Y1505" i="14"/>
  <c r="W1505" i="14"/>
  <c r="V1505" i="14"/>
  <c r="AE1505" i="14"/>
  <c r="AD1505" i="14"/>
  <c r="AC1505" i="14"/>
  <c r="AB1507" i="14"/>
  <c r="AD1507" i="14"/>
  <c r="V1507" i="14"/>
  <c r="AA1507" i="14"/>
  <c r="Z1507" i="14"/>
  <c r="Y1507" i="14"/>
  <c r="X1507" i="14"/>
  <c r="W1507" i="14"/>
  <c r="AE1507" i="14"/>
  <c r="AC1507" i="14"/>
  <c r="AE1524" i="14"/>
  <c r="W1524" i="14"/>
  <c r="AD1524" i="14"/>
  <c r="V1524" i="14"/>
  <c r="AB1524" i="14"/>
  <c r="AA1524" i="14"/>
  <c r="X1524" i="14"/>
  <c r="AC1524" i="14"/>
  <c r="Z1524" i="14"/>
  <c r="Y1524" i="14"/>
  <c r="AA1412" i="14"/>
  <c r="W1414" i="14"/>
  <c r="AE1414" i="14"/>
  <c r="AA1416" i="14"/>
  <c r="W1418" i="14"/>
  <c r="AE1418" i="14"/>
  <c r="AA1420" i="14"/>
  <c r="W1422" i="14"/>
  <c r="AE1422" i="14"/>
  <c r="AA1424" i="14"/>
  <c r="W1426" i="14"/>
  <c r="AE1426" i="14"/>
  <c r="AA1428" i="14"/>
  <c r="W1430" i="14"/>
  <c r="AE1430" i="14"/>
  <c r="AA1432" i="14"/>
  <c r="W1434" i="14"/>
  <c r="AE1434" i="14"/>
  <c r="AA1436" i="14"/>
  <c r="W1438" i="14"/>
  <c r="AE1438" i="14"/>
  <c r="W1442" i="14"/>
  <c r="AE1442" i="14"/>
  <c r="AA1444" i="14"/>
  <c r="W1446" i="14"/>
  <c r="AE1446" i="14"/>
  <c r="AA1448" i="14"/>
  <c r="W1450" i="14"/>
  <c r="AE1450" i="14"/>
  <c r="AA1452" i="14"/>
  <c r="W1454" i="14"/>
  <c r="AE1454" i="14"/>
  <c r="W1462" i="14"/>
  <c r="AE1462" i="14"/>
  <c r="W1466" i="14"/>
  <c r="AE1466" i="14"/>
  <c r="W1470" i="14"/>
  <c r="AE1470" i="14"/>
  <c r="AD1475" i="14"/>
  <c r="V1475" i="14"/>
  <c r="AC1475" i="14"/>
  <c r="AB1475" i="14"/>
  <c r="AA1475" i="14"/>
  <c r="Y1475" i="14"/>
  <c r="AE1475" i="14"/>
  <c r="W1475" i="14"/>
  <c r="Z1476" i="14"/>
  <c r="AB1490" i="14"/>
  <c r="AA1490" i="14"/>
  <c r="Z1490" i="14"/>
  <c r="Y1490" i="14"/>
  <c r="X1490" i="14"/>
  <c r="AE1490" i="14"/>
  <c r="W1490" i="14"/>
  <c r="AD1490" i="14"/>
  <c r="V1490" i="14"/>
  <c r="AC1490" i="14"/>
  <c r="AB1498" i="14"/>
  <c r="AA1498" i="14"/>
  <c r="Z1498" i="14"/>
  <c r="Y1498" i="14"/>
  <c r="X1498" i="14"/>
  <c r="AE1498" i="14"/>
  <c r="W1498" i="14"/>
  <c r="AD1498" i="14"/>
  <c r="V1498" i="14"/>
  <c r="AC1498" i="14"/>
  <c r="AB1511" i="14"/>
  <c r="AD1511" i="14"/>
  <c r="V1511" i="14"/>
  <c r="AE1511" i="14"/>
  <c r="AC1511" i="14"/>
  <c r="AA1511" i="14"/>
  <c r="Z1511" i="14"/>
  <c r="Y1511" i="14"/>
  <c r="X1511" i="14"/>
  <c r="W1511" i="14"/>
  <c r="AD1520" i="14"/>
  <c r="V1520" i="14"/>
  <c r="AB1520" i="14"/>
  <c r="X1520" i="14"/>
  <c r="AC1520" i="14"/>
  <c r="AA1520" i="14"/>
  <c r="Z1520" i="14"/>
  <c r="Y1520" i="14"/>
  <c r="W1520" i="14"/>
  <c r="AE1520" i="14"/>
  <c r="AB1412" i="14"/>
  <c r="X1414" i="14"/>
  <c r="AB1416" i="14"/>
  <c r="X1418" i="14"/>
  <c r="AB1420" i="14"/>
  <c r="X1422" i="14"/>
  <c r="AB1424" i="14"/>
  <c r="X1426" i="14"/>
  <c r="AB1428" i="14"/>
  <c r="X1430" i="14"/>
  <c r="AB1432" i="14"/>
  <c r="X1434" i="14"/>
  <c r="AB1436" i="14"/>
  <c r="X1438" i="14"/>
  <c r="AB1440" i="14"/>
  <c r="X1442" i="14"/>
  <c r="AB1444" i="14"/>
  <c r="X1446" i="14"/>
  <c r="AB1448" i="14"/>
  <c r="X1450" i="14"/>
  <c r="AB1452" i="14"/>
  <c r="X1454" i="14"/>
  <c r="X1458" i="14"/>
  <c r="X1462" i="14"/>
  <c r="X1466" i="14"/>
  <c r="X1470" i="14"/>
  <c r="AB1476" i="14"/>
  <c r="AB1482" i="14"/>
  <c r="AA1482" i="14"/>
  <c r="Z1482" i="14"/>
  <c r="Y1482" i="14"/>
  <c r="X1482" i="14"/>
  <c r="AE1482" i="14"/>
  <c r="W1482" i="14"/>
  <c r="AD1482" i="14"/>
  <c r="V1482" i="14"/>
  <c r="AC1482" i="14"/>
  <c r="Z1485" i="14"/>
  <c r="Y1485" i="14"/>
  <c r="X1485" i="14"/>
  <c r="AE1485" i="14"/>
  <c r="W1485" i="14"/>
  <c r="AD1485" i="14"/>
  <c r="V1485" i="14"/>
  <c r="AC1485" i="14"/>
  <c r="AB1485" i="14"/>
  <c r="AA1485" i="14"/>
  <c r="Z1493" i="14"/>
  <c r="Y1493" i="14"/>
  <c r="X1493" i="14"/>
  <c r="AE1493" i="14"/>
  <c r="W1493" i="14"/>
  <c r="AD1493" i="14"/>
  <c r="V1493" i="14"/>
  <c r="AC1493" i="14"/>
  <c r="AB1493" i="14"/>
  <c r="AA1493" i="14"/>
  <c r="Z1501" i="14"/>
  <c r="Y1501" i="14"/>
  <c r="X1501" i="14"/>
  <c r="AE1501" i="14"/>
  <c r="W1501" i="14"/>
  <c r="AD1501" i="14"/>
  <c r="V1501" i="14"/>
  <c r="AC1501" i="14"/>
  <c r="AB1501" i="14"/>
  <c r="AA1501" i="14"/>
  <c r="AC1412" i="14"/>
  <c r="Y1414" i="14"/>
  <c r="AC1416" i="14"/>
  <c r="Y1418" i="14"/>
  <c r="AC1420" i="14"/>
  <c r="Y1422" i="14"/>
  <c r="AC1424" i="14"/>
  <c r="Y1426" i="14"/>
  <c r="AC1428" i="14"/>
  <c r="Y1430" i="14"/>
  <c r="AC1432" i="14"/>
  <c r="Y1434" i="14"/>
  <c r="AC1436" i="14"/>
  <c r="Y1438" i="14"/>
  <c r="Y1442" i="14"/>
  <c r="AC1444" i="14"/>
  <c r="Y1446" i="14"/>
  <c r="AC1448" i="14"/>
  <c r="Y1450" i="14"/>
  <c r="AC1452" i="14"/>
  <c r="Y1454" i="14"/>
  <c r="Y1462" i="14"/>
  <c r="Y1466" i="14"/>
  <c r="Y1470" i="14"/>
  <c r="AB1474" i="14"/>
  <c r="AA1474" i="14"/>
  <c r="Z1474" i="14"/>
  <c r="Y1474" i="14"/>
  <c r="AE1474" i="14"/>
  <c r="W1474" i="14"/>
  <c r="AC1474" i="14"/>
  <c r="AB1480" i="14"/>
  <c r="X1488" i="14"/>
  <c r="AE1488" i="14"/>
  <c r="W1488" i="14"/>
  <c r="AD1488" i="14"/>
  <c r="V1488" i="14"/>
  <c r="AC1488" i="14"/>
  <c r="AB1488" i="14"/>
  <c r="AA1488" i="14"/>
  <c r="Z1488" i="14"/>
  <c r="Y1488" i="14"/>
  <c r="X1496" i="14"/>
  <c r="AE1496" i="14"/>
  <c r="W1496" i="14"/>
  <c r="AD1496" i="14"/>
  <c r="V1496" i="14"/>
  <c r="AC1496" i="14"/>
  <c r="AB1496" i="14"/>
  <c r="AA1496" i="14"/>
  <c r="Z1496" i="14"/>
  <c r="Y1496" i="14"/>
  <c r="X1504" i="14"/>
  <c r="AE1504" i="14"/>
  <c r="W1504" i="14"/>
  <c r="AD1504" i="14"/>
  <c r="V1504" i="14"/>
  <c r="AC1504" i="14"/>
  <c r="AB1504" i="14"/>
  <c r="AA1504" i="14"/>
  <c r="Z1504" i="14"/>
  <c r="Y1504" i="14"/>
  <c r="AD1508" i="14"/>
  <c r="V1508" i="14"/>
  <c r="X1508" i="14"/>
  <c r="Y1508" i="14"/>
  <c r="W1508" i="14"/>
  <c r="AE1508" i="14"/>
  <c r="AC1508" i="14"/>
  <c r="AB1508" i="14"/>
  <c r="AA1508" i="14"/>
  <c r="Z1508" i="14"/>
  <c r="V1412" i="14"/>
  <c r="AD1412" i="14"/>
  <c r="Z1414" i="14"/>
  <c r="V1416" i="14"/>
  <c r="AD1416" i="14"/>
  <c r="Z1418" i="14"/>
  <c r="V1420" i="14"/>
  <c r="AD1420" i="14"/>
  <c r="Z1422" i="14"/>
  <c r="V1424" i="14"/>
  <c r="AD1424" i="14"/>
  <c r="Z1426" i="14"/>
  <c r="V1428" i="14"/>
  <c r="AD1428" i="14"/>
  <c r="Z1430" i="14"/>
  <c r="V1432" i="14"/>
  <c r="AD1432" i="14"/>
  <c r="Z1434" i="14"/>
  <c r="V1436" i="14"/>
  <c r="AD1436" i="14"/>
  <c r="Z1438" i="14"/>
  <c r="Z1442" i="14"/>
  <c r="V1444" i="14"/>
  <c r="AD1444" i="14"/>
  <c r="Z1446" i="14"/>
  <c r="V1448" i="14"/>
  <c r="AD1448" i="14"/>
  <c r="Z1450" i="14"/>
  <c r="V1452" i="14"/>
  <c r="AD1452" i="14"/>
  <c r="Z1454" i="14"/>
  <c r="Z1462" i="14"/>
  <c r="Z1466" i="14"/>
  <c r="Z1470" i="14"/>
  <c r="X1475" i="14"/>
  <c r="Z1477" i="14"/>
  <c r="Y1477" i="14"/>
  <c r="X1477" i="14"/>
  <c r="AE1477" i="14"/>
  <c r="W1477" i="14"/>
  <c r="AC1477" i="14"/>
  <c r="AA1477" i="14"/>
  <c r="AD1483" i="14"/>
  <c r="V1483" i="14"/>
  <c r="AC1483" i="14"/>
  <c r="AB1483" i="14"/>
  <c r="AA1483" i="14"/>
  <c r="Z1483" i="14"/>
  <c r="Y1483" i="14"/>
  <c r="X1483" i="14"/>
  <c r="AE1483" i="14"/>
  <c r="W1483" i="14"/>
  <c r="AD1491" i="14"/>
  <c r="V1491" i="14"/>
  <c r="AC1491" i="14"/>
  <c r="AB1491" i="14"/>
  <c r="AA1491" i="14"/>
  <c r="Z1491" i="14"/>
  <c r="Y1491" i="14"/>
  <c r="X1491" i="14"/>
  <c r="AE1491" i="14"/>
  <c r="W1491" i="14"/>
  <c r="AD1499" i="14"/>
  <c r="V1499" i="14"/>
  <c r="AC1499" i="14"/>
  <c r="AB1499" i="14"/>
  <c r="AA1499" i="14"/>
  <c r="Z1499" i="14"/>
  <c r="Y1499" i="14"/>
  <c r="X1499" i="14"/>
  <c r="AE1499" i="14"/>
  <c r="W1499" i="14"/>
  <c r="Z1518" i="14"/>
  <c r="X1518" i="14"/>
  <c r="AB1518" i="14"/>
  <c r="W1518" i="14"/>
  <c r="V1518" i="14"/>
  <c r="AE1518" i="14"/>
  <c r="AD1518" i="14"/>
  <c r="AC1518" i="14"/>
  <c r="AA1518" i="14"/>
  <c r="Y1518" i="14"/>
  <c r="W1412" i="14"/>
  <c r="W1416" i="14"/>
  <c r="W1420" i="14"/>
  <c r="W1424" i="14"/>
  <c r="W1428" i="14"/>
  <c r="W1432" i="14"/>
  <c r="W1436" i="14"/>
  <c r="W1444" i="14"/>
  <c r="W1448" i="14"/>
  <c r="W1452" i="14"/>
  <c r="S1473" i="14"/>
  <c r="Z1475" i="14"/>
  <c r="AB1486" i="14"/>
  <c r="AA1486" i="14"/>
  <c r="Z1486" i="14"/>
  <c r="Y1486" i="14"/>
  <c r="X1486" i="14"/>
  <c r="AE1486" i="14"/>
  <c r="W1486" i="14"/>
  <c r="AD1486" i="14"/>
  <c r="V1486" i="14"/>
  <c r="AC1486" i="14"/>
  <c r="X1521" i="14"/>
  <c r="AD1521" i="14"/>
  <c r="V1521" i="14"/>
  <c r="AC1521" i="14"/>
  <c r="Z1521" i="14"/>
  <c r="AA1521" i="14"/>
  <c r="Y1521" i="14"/>
  <c r="W1521" i="14"/>
  <c r="AE1521" i="14"/>
  <c r="AB1521" i="14"/>
  <c r="AE1532" i="14"/>
  <c r="W1532" i="14"/>
  <c r="AD1532" i="14"/>
  <c r="V1532" i="14"/>
  <c r="AB1532" i="14"/>
  <c r="AA1532" i="14"/>
  <c r="X1532" i="14"/>
  <c r="Y1532" i="14"/>
  <c r="AC1532" i="14"/>
  <c r="Z1532" i="14"/>
  <c r="AC1478" i="14"/>
  <c r="Y1510" i="14"/>
  <c r="AB1512" i="14"/>
  <c r="W1513" i="14"/>
  <c r="AC1517" i="14"/>
  <c r="AC1527" i="14"/>
  <c r="AB1527" i="14"/>
  <c r="Z1527" i="14"/>
  <c r="Y1527" i="14"/>
  <c r="AD1527" i="14"/>
  <c r="V1527" i="14"/>
  <c r="V1530" i="14"/>
  <c r="X1531" i="14"/>
  <c r="Z1578" i="14"/>
  <c r="Y1578" i="14"/>
  <c r="AE1578" i="14"/>
  <c r="W1578" i="14"/>
  <c r="AD1578" i="14"/>
  <c r="V1578" i="14"/>
  <c r="AC1578" i="14"/>
  <c r="AB1578" i="14"/>
  <c r="X1578" i="14"/>
  <c r="AB1583" i="14"/>
  <c r="AA1583" i="14"/>
  <c r="Y1583" i="14"/>
  <c r="X1583" i="14"/>
  <c r="AE1583" i="14"/>
  <c r="W1583" i="14"/>
  <c r="AC1583" i="14"/>
  <c r="AD1583" i="14"/>
  <c r="V1583" i="14"/>
  <c r="Y1625" i="14"/>
  <c r="X1625" i="14"/>
  <c r="AE1625" i="14"/>
  <c r="W1625" i="14"/>
  <c r="AD1625" i="14"/>
  <c r="V1625" i="14"/>
  <c r="AB1625" i="14"/>
  <c r="AA1625" i="14"/>
  <c r="AC1625" i="14"/>
  <c r="Z1625" i="14"/>
  <c r="AC1512" i="14"/>
  <c r="AD1516" i="14"/>
  <c r="V1516" i="14"/>
  <c r="AB1516" i="14"/>
  <c r="X1516" i="14"/>
  <c r="Y1525" i="14"/>
  <c r="X1525" i="14"/>
  <c r="AD1525" i="14"/>
  <c r="V1525" i="14"/>
  <c r="AC1525" i="14"/>
  <c r="Z1525" i="14"/>
  <c r="AE1528" i="14"/>
  <c r="W1528" i="14"/>
  <c r="AD1528" i="14"/>
  <c r="V1528" i="14"/>
  <c r="AB1528" i="14"/>
  <c r="AA1528" i="14"/>
  <c r="X1528" i="14"/>
  <c r="AB1555" i="14"/>
  <c r="AA1555" i="14"/>
  <c r="Y1555" i="14"/>
  <c r="X1555" i="14"/>
  <c r="AE1555" i="14"/>
  <c r="W1555" i="14"/>
  <c r="V1555" i="14"/>
  <c r="AD1555" i="14"/>
  <c r="Z1555" i="14"/>
  <c r="Z1562" i="14"/>
  <c r="Y1562" i="14"/>
  <c r="AE1562" i="14"/>
  <c r="W1562" i="14"/>
  <c r="AD1562" i="14"/>
  <c r="V1562" i="14"/>
  <c r="AC1562" i="14"/>
  <c r="AB1562" i="14"/>
  <c r="X1562" i="14"/>
  <c r="Z1566" i="14"/>
  <c r="Y1566" i="14"/>
  <c r="AE1566" i="14"/>
  <c r="W1566" i="14"/>
  <c r="AD1566" i="14"/>
  <c r="V1566" i="14"/>
  <c r="AC1566" i="14"/>
  <c r="AB1566" i="14"/>
  <c r="X1566" i="14"/>
  <c r="AB1571" i="14"/>
  <c r="AA1571" i="14"/>
  <c r="Y1571" i="14"/>
  <c r="X1571" i="14"/>
  <c r="AE1571" i="14"/>
  <c r="W1571" i="14"/>
  <c r="V1571" i="14"/>
  <c r="AD1571" i="14"/>
  <c r="Z1571" i="14"/>
  <c r="AB1575" i="14"/>
  <c r="AA1575" i="14"/>
  <c r="Y1575" i="14"/>
  <c r="X1575" i="14"/>
  <c r="AE1575" i="14"/>
  <c r="W1575" i="14"/>
  <c r="AD1575" i="14"/>
  <c r="Z1575" i="14"/>
  <c r="V1575" i="14"/>
  <c r="AD1580" i="14"/>
  <c r="V1580" i="14"/>
  <c r="AC1580" i="14"/>
  <c r="AA1580" i="14"/>
  <c r="Z1580" i="14"/>
  <c r="Y1580" i="14"/>
  <c r="AE1580" i="14"/>
  <c r="W1580" i="14"/>
  <c r="X1580" i="14"/>
  <c r="W1478" i="14"/>
  <c r="AE1478" i="14"/>
  <c r="AA1513" i="14"/>
  <c r="Z1514" i="14"/>
  <c r="AB1514" i="14"/>
  <c r="AE1514" i="14"/>
  <c r="W1516" i="14"/>
  <c r="AA1526" i="14"/>
  <c r="Z1526" i="14"/>
  <c r="X1526" i="14"/>
  <c r="AE1526" i="14"/>
  <c r="W1526" i="14"/>
  <c r="AB1526" i="14"/>
  <c r="W1527" i="14"/>
  <c r="Y1528" i="14"/>
  <c r="AC1535" i="14"/>
  <c r="AB1535" i="14"/>
  <c r="Z1535" i="14"/>
  <c r="Y1535" i="14"/>
  <c r="AD1535" i="14"/>
  <c r="V1535" i="14"/>
  <c r="Y1609" i="14"/>
  <c r="X1609" i="14"/>
  <c r="AE1609" i="14"/>
  <c r="W1609" i="14"/>
  <c r="AD1609" i="14"/>
  <c r="V1609" i="14"/>
  <c r="AB1609" i="14"/>
  <c r="AA1609" i="14"/>
  <c r="AC1609" i="14"/>
  <c r="Z1609" i="14"/>
  <c r="AD1512" i="14"/>
  <c r="V1512" i="14"/>
  <c r="X1512" i="14"/>
  <c r="X1517" i="14"/>
  <c r="AC1523" i="14"/>
  <c r="AB1523" i="14"/>
  <c r="Z1523" i="14"/>
  <c r="Y1523" i="14"/>
  <c r="AD1523" i="14"/>
  <c r="V1523" i="14"/>
  <c r="Y1533" i="14"/>
  <c r="X1533" i="14"/>
  <c r="AD1533" i="14"/>
  <c r="V1533" i="14"/>
  <c r="AC1533" i="14"/>
  <c r="Z1533" i="14"/>
  <c r="AE1536" i="14"/>
  <c r="W1536" i="14"/>
  <c r="AD1536" i="14"/>
  <c r="V1536" i="14"/>
  <c r="AB1536" i="14"/>
  <c r="AA1536" i="14"/>
  <c r="Z1536" i="14"/>
  <c r="X1536" i="14"/>
  <c r="AC1539" i="14"/>
  <c r="AB1539" i="14"/>
  <c r="Z1539" i="14"/>
  <c r="Y1539" i="14"/>
  <c r="X1539" i="14"/>
  <c r="AD1539" i="14"/>
  <c r="V1539" i="14"/>
  <c r="AE1540" i="14"/>
  <c r="W1540" i="14"/>
  <c r="AD1540" i="14"/>
  <c r="V1540" i="14"/>
  <c r="AB1540" i="14"/>
  <c r="AA1540" i="14"/>
  <c r="Z1540" i="14"/>
  <c r="X1540" i="14"/>
  <c r="AC1543" i="14"/>
  <c r="AB1543" i="14"/>
  <c r="Z1543" i="14"/>
  <c r="Y1543" i="14"/>
  <c r="X1543" i="14"/>
  <c r="AD1543" i="14"/>
  <c r="V1543" i="14"/>
  <c r="AE1544" i="14"/>
  <c r="W1544" i="14"/>
  <c r="AD1544" i="14"/>
  <c r="V1544" i="14"/>
  <c r="AB1544" i="14"/>
  <c r="AA1544" i="14"/>
  <c r="Z1544" i="14"/>
  <c r="X1544" i="14"/>
  <c r="AC1547" i="14"/>
  <c r="AB1547" i="14"/>
  <c r="Z1547" i="14"/>
  <c r="Y1547" i="14"/>
  <c r="X1547" i="14"/>
  <c r="AD1547" i="14"/>
  <c r="V1547" i="14"/>
  <c r="V1548" i="14"/>
  <c r="AB1551" i="14"/>
  <c r="AA1551" i="14"/>
  <c r="Y1551" i="14"/>
  <c r="AE1551" i="14"/>
  <c r="W1551" i="14"/>
  <c r="X1551" i="14"/>
  <c r="V1551" i="14"/>
  <c r="AD1551" i="14"/>
  <c r="Z1551" i="14"/>
  <c r="Y1597" i="14"/>
  <c r="X1597" i="14"/>
  <c r="AE1597" i="14"/>
  <c r="W1597" i="14"/>
  <c r="AD1597" i="14"/>
  <c r="V1597" i="14"/>
  <c r="AB1597" i="14"/>
  <c r="AA1597" i="14"/>
  <c r="AC1597" i="14"/>
  <c r="Z1597" i="14"/>
  <c r="Y1478" i="14"/>
  <c r="Z1510" i="14"/>
  <c r="AB1510" i="14"/>
  <c r="AE1510" i="14"/>
  <c r="W1512" i="14"/>
  <c r="AC1513" i="14"/>
  <c r="W1514" i="14"/>
  <c r="Z1516" i="14"/>
  <c r="AA1525" i="14"/>
  <c r="Y1526" i="14"/>
  <c r="AA1527" i="14"/>
  <c r="AC1528" i="14"/>
  <c r="AA1534" i="14"/>
  <c r="Z1534" i="14"/>
  <c r="X1534" i="14"/>
  <c r="AE1534" i="14"/>
  <c r="W1534" i="14"/>
  <c r="AB1534" i="14"/>
  <c r="W1535" i="14"/>
  <c r="Y1536" i="14"/>
  <c r="Y1540" i="14"/>
  <c r="Y1544" i="14"/>
  <c r="Y1548" i="14"/>
  <c r="AC1551" i="14"/>
  <c r="AC1555" i="14"/>
  <c r="AA1562" i="14"/>
  <c r="AA1566" i="14"/>
  <c r="AC1571" i="14"/>
  <c r="AC1575" i="14"/>
  <c r="AB1580" i="14"/>
  <c r="AD1588" i="14"/>
  <c r="V1588" i="14"/>
  <c r="AC1588" i="14"/>
  <c r="AA1588" i="14"/>
  <c r="Z1588" i="14"/>
  <c r="Y1588" i="14"/>
  <c r="AE1588" i="14"/>
  <c r="W1588" i="14"/>
  <c r="X1588" i="14"/>
  <c r="Z1478" i="14"/>
  <c r="V1510" i="14"/>
  <c r="Y1512" i="14"/>
  <c r="X1514" i="14"/>
  <c r="AA1516" i="14"/>
  <c r="Z1522" i="14"/>
  <c r="W1523" i="14"/>
  <c r="AB1525" i="14"/>
  <c r="AE1527" i="14"/>
  <c r="AC1531" i="14"/>
  <c r="AB1531" i="14"/>
  <c r="Z1531" i="14"/>
  <c r="Y1531" i="14"/>
  <c r="AD1531" i="14"/>
  <c r="V1531" i="14"/>
  <c r="W1533" i="14"/>
  <c r="AC1536" i="14"/>
  <c r="W1539" i="14"/>
  <c r="AC1540" i="14"/>
  <c r="W1543" i="14"/>
  <c r="AC1544" i="14"/>
  <c r="W1547" i="14"/>
  <c r="Z1558" i="14"/>
  <c r="Y1558" i="14"/>
  <c r="AE1558" i="14"/>
  <c r="W1558" i="14"/>
  <c r="AD1558" i="14"/>
  <c r="V1558" i="14"/>
  <c r="AC1558" i="14"/>
  <c r="AB1558" i="14"/>
  <c r="X1558" i="14"/>
  <c r="AB1563" i="14"/>
  <c r="AA1563" i="14"/>
  <c r="Y1563" i="14"/>
  <c r="X1563" i="14"/>
  <c r="AE1563" i="14"/>
  <c r="W1563" i="14"/>
  <c r="V1563" i="14"/>
  <c r="AD1563" i="14"/>
  <c r="Z1563" i="14"/>
  <c r="AA1478" i="14"/>
  <c r="Z1512" i="14"/>
  <c r="X1513" i="14"/>
  <c r="Z1513" i="14"/>
  <c r="AE1513" i="14"/>
  <c r="AC1516" i="14"/>
  <c r="X1523" i="14"/>
  <c r="AE1525" i="14"/>
  <c r="S1529" i="14"/>
  <c r="AA1533" i="14"/>
  <c r="Y1534" i="14"/>
  <c r="AA1535" i="14"/>
  <c r="AA1539" i="14"/>
  <c r="AA1543" i="14"/>
  <c r="AA1547" i="14"/>
  <c r="Y1605" i="14"/>
  <c r="X1605" i="14"/>
  <c r="AE1605" i="14"/>
  <c r="W1605" i="14"/>
  <c r="AD1605" i="14"/>
  <c r="V1605" i="14"/>
  <c r="AB1605" i="14"/>
  <c r="AA1605" i="14"/>
  <c r="AC1605" i="14"/>
  <c r="Z1605" i="14"/>
  <c r="AA1512" i="14"/>
  <c r="AE1516" i="14"/>
  <c r="AB1517" i="14"/>
  <c r="AA1523" i="14"/>
  <c r="AA1530" i="14"/>
  <c r="Z1530" i="14"/>
  <c r="X1530" i="14"/>
  <c r="AE1530" i="14"/>
  <c r="W1530" i="14"/>
  <c r="AB1530" i="14"/>
  <c r="AB1533" i="14"/>
  <c r="Y1537" i="14"/>
  <c r="X1537" i="14"/>
  <c r="AD1537" i="14"/>
  <c r="V1537" i="14"/>
  <c r="AC1537" i="14"/>
  <c r="AB1537" i="14"/>
  <c r="Z1537" i="14"/>
  <c r="AA1538" i="14"/>
  <c r="Z1538" i="14"/>
  <c r="X1538" i="14"/>
  <c r="AE1538" i="14"/>
  <c r="W1538" i="14"/>
  <c r="AD1538" i="14"/>
  <c r="V1538" i="14"/>
  <c r="AB1538" i="14"/>
  <c r="AE1539" i="14"/>
  <c r="Y1541" i="14"/>
  <c r="X1541" i="14"/>
  <c r="AD1541" i="14"/>
  <c r="V1541" i="14"/>
  <c r="AC1541" i="14"/>
  <c r="AB1541" i="14"/>
  <c r="Z1541" i="14"/>
  <c r="AE1542" i="14"/>
  <c r="AE1543" i="14"/>
  <c r="Y1545" i="14"/>
  <c r="X1545" i="14"/>
  <c r="AD1545" i="14"/>
  <c r="V1545" i="14"/>
  <c r="AC1545" i="14"/>
  <c r="AB1545" i="14"/>
  <c r="Z1545" i="14"/>
  <c r="AA1546" i="14"/>
  <c r="Z1546" i="14"/>
  <c r="X1546" i="14"/>
  <c r="AE1546" i="14"/>
  <c r="W1546" i="14"/>
  <c r="AD1546" i="14"/>
  <c r="V1546" i="14"/>
  <c r="AB1546" i="14"/>
  <c r="AE1547" i="14"/>
  <c r="X1549" i="14"/>
  <c r="AE1549" i="14"/>
  <c r="AC1549" i="14"/>
  <c r="AA1549" i="14"/>
  <c r="Z1549" i="14"/>
  <c r="Y1549" i="14"/>
  <c r="V1549" i="14"/>
  <c r="AB1549" i="14"/>
  <c r="AB1588" i="14"/>
  <c r="AB1591" i="14"/>
  <c r="AA1591" i="14"/>
  <c r="Y1591" i="14"/>
  <c r="X1591" i="14"/>
  <c r="AE1591" i="14"/>
  <c r="W1591" i="14"/>
  <c r="AC1591" i="14"/>
  <c r="AD1591" i="14"/>
  <c r="V1591" i="14"/>
  <c r="Z1590" i="14"/>
  <c r="Y1590" i="14"/>
  <c r="AE1590" i="14"/>
  <c r="W1590" i="14"/>
  <c r="AD1590" i="14"/>
  <c r="V1590" i="14"/>
  <c r="AC1590" i="14"/>
  <c r="AA1590" i="14"/>
  <c r="Y1593" i="14"/>
  <c r="X1593" i="14"/>
  <c r="AE1593" i="14"/>
  <c r="W1593" i="14"/>
  <c r="AD1593" i="14"/>
  <c r="V1593" i="14"/>
  <c r="AB1593" i="14"/>
  <c r="Z1593" i="14"/>
  <c r="AA1593" i="14"/>
  <c r="Y1601" i="14"/>
  <c r="X1601" i="14"/>
  <c r="AE1601" i="14"/>
  <c r="W1601" i="14"/>
  <c r="AD1601" i="14"/>
  <c r="V1601" i="14"/>
  <c r="AB1601" i="14"/>
  <c r="AA1601" i="14"/>
  <c r="Z1601" i="14"/>
  <c r="AE1673" i="14"/>
  <c r="W1673" i="14"/>
  <c r="AD1673" i="14"/>
  <c r="V1673" i="14"/>
  <c r="AC1673" i="14"/>
  <c r="AB1673" i="14"/>
  <c r="Z1673" i="14"/>
  <c r="Y1673" i="14"/>
  <c r="AA1673" i="14"/>
  <c r="X1673" i="14"/>
  <c r="AC1550" i="14"/>
  <c r="X1557" i="14"/>
  <c r="AE1557" i="14"/>
  <c r="W1557" i="14"/>
  <c r="AC1557" i="14"/>
  <c r="AB1557" i="14"/>
  <c r="AA1557" i="14"/>
  <c r="AB1559" i="14"/>
  <c r="AA1559" i="14"/>
  <c r="Y1559" i="14"/>
  <c r="X1559" i="14"/>
  <c r="AE1559" i="14"/>
  <c r="W1559" i="14"/>
  <c r="X1565" i="14"/>
  <c r="AE1565" i="14"/>
  <c r="W1565" i="14"/>
  <c r="AC1565" i="14"/>
  <c r="AB1565" i="14"/>
  <c r="AA1565" i="14"/>
  <c r="AB1567" i="14"/>
  <c r="AA1567" i="14"/>
  <c r="Y1567" i="14"/>
  <c r="X1567" i="14"/>
  <c r="AE1567" i="14"/>
  <c r="W1567" i="14"/>
  <c r="X1573" i="14"/>
  <c r="AE1573" i="14"/>
  <c r="W1573" i="14"/>
  <c r="AC1573" i="14"/>
  <c r="AB1573" i="14"/>
  <c r="AA1573" i="14"/>
  <c r="Z1574" i="14"/>
  <c r="Y1574" i="14"/>
  <c r="AE1574" i="14"/>
  <c r="W1574" i="14"/>
  <c r="AD1574" i="14"/>
  <c r="V1574" i="14"/>
  <c r="AC1574" i="14"/>
  <c r="Z1586" i="14"/>
  <c r="Y1586" i="14"/>
  <c r="AE1586" i="14"/>
  <c r="W1586" i="14"/>
  <c r="AD1586" i="14"/>
  <c r="V1586" i="14"/>
  <c r="AC1586" i="14"/>
  <c r="AA1586" i="14"/>
  <c r="V1587" i="14"/>
  <c r="X1589" i="14"/>
  <c r="AE1589" i="14"/>
  <c r="W1589" i="14"/>
  <c r="AC1589" i="14"/>
  <c r="AB1589" i="14"/>
  <c r="AA1589" i="14"/>
  <c r="Y1589" i="14"/>
  <c r="AE1612" i="14"/>
  <c r="W1612" i="14"/>
  <c r="AD1612" i="14"/>
  <c r="V1612" i="14"/>
  <c r="AC1612" i="14"/>
  <c r="AB1612" i="14"/>
  <c r="Z1612" i="14"/>
  <c r="Y1612" i="14"/>
  <c r="AA1612" i="14"/>
  <c r="X1612" i="14"/>
  <c r="AA1614" i="14"/>
  <c r="Z1614" i="14"/>
  <c r="Y1614" i="14"/>
  <c r="X1614" i="14"/>
  <c r="AD1614" i="14"/>
  <c r="V1614" i="14"/>
  <c r="AC1614" i="14"/>
  <c r="AB1614" i="14"/>
  <c r="W1614" i="14"/>
  <c r="AE1614" i="14"/>
  <c r="Y1617" i="14"/>
  <c r="Z1617" i="14"/>
  <c r="Y1621" i="14"/>
  <c r="X1621" i="14"/>
  <c r="AE1621" i="14"/>
  <c r="W1621" i="14"/>
  <c r="AD1621" i="14"/>
  <c r="V1621" i="14"/>
  <c r="AB1621" i="14"/>
  <c r="AA1621" i="14"/>
  <c r="Z1621" i="14"/>
  <c r="AC1621" i="14"/>
  <c r="AE1628" i="14"/>
  <c r="W1628" i="14"/>
  <c r="AD1628" i="14"/>
  <c r="V1628" i="14"/>
  <c r="AC1628" i="14"/>
  <c r="AB1628" i="14"/>
  <c r="Z1628" i="14"/>
  <c r="Y1628" i="14"/>
  <c r="X1628" i="14"/>
  <c r="AA1628" i="14"/>
  <c r="AA1630" i="14"/>
  <c r="Z1630" i="14"/>
  <c r="Y1630" i="14"/>
  <c r="X1630" i="14"/>
  <c r="AD1630" i="14"/>
  <c r="V1630" i="14"/>
  <c r="AC1630" i="14"/>
  <c r="AE1630" i="14"/>
  <c r="AB1630" i="14"/>
  <c r="W1630" i="14"/>
  <c r="Y1633" i="14"/>
  <c r="X1633" i="14"/>
  <c r="AE1633" i="14"/>
  <c r="W1633" i="14"/>
  <c r="AD1633" i="14"/>
  <c r="V1633" i="14"/>
  <c r="AB1633" i="14"/>
  <c r="AA1633" i="14"/>
  <c r="Z1633" i="14"/>
  <c r="AA1663" i="14"/>
  <c r="Z1663" i="14"/>
  <c r="Y1663" i="14"/>
  <c r="X1663" i="14"/>
  <c r="AD1663" i="14"/>
  <c r="V1663" i="14"/>
  <c r="AC1663" i="14"/>
  <c r="AB1663" i="14"/>
  <c r="W1663" i="14"/>
  <c r="AE1663" i="14"/>
  <c r="S1552" i="14"/>
  <c r="S1553" i="14"/>
  <c r="S1554" i="14"/>
  <c r="S1556" i="14"/>
  <c r="V1559" i="14"/>
  <c r="S1564" i="14"/>
  <c r="V1567" i="14"/>
  <c r="S1572" i="14"/>
  <c r="AB1579" i="14"/>
  <c r="AA1579" i="14"/>
  <c r="Y1579" i="14"/>
  <c r="X1579" i="14"/>
  <c r="AE1579" i="14"/>
  <c r="W1579" i="14"/>
  <c r="AC1579" i="14"/>
  <c r="Z1587" i="14"/>
  <c r="X1590" i="14"/>
  <c r="AC1593" i="14"/>
  <c r="AC1601" i="14"/>
  <c r="AC1615" i="14"/>
  <c r="AB1615" i="14"/>
  <c r="AA1615" i="14"/>
  <c r="Z1615" i="14"/>
  <c r="X1615" i="14"/>
  <c r="AE1615" i="14"/>
  <c r="W1615" i="14"/>
  <c r="AD1615" i="14"/>
  <c r="V1615" i="14"/>
  <c r="AC1631" i="14"/>
  <c r="AB1631" i="14"/>
  <c r="AA1631" i="14"/>
  <c r="Z1631" i="14"/>
  <c r="X1631" i="14"/>
  <c r="AE1631" i="14"/>
  <c r="W1631" i="14"/>
  <c r="AD1631" i="14"/>
  <c r="V1631" i="14"/>
  <c r="Y1637" i="14"/>
  <c r="X1637" i="14"/>
  <c r="AE1637" i="14"/>
  <c r="W1637" i="14"/>
  <c r="AD1637" i="14"/>
  <c r="V1637" i="14"/>
  <c r="AB1637" i="14"/>
  <c r="AA1637" i="14"/>
  <c r="AC1637" i="14"/>
  <c r="Z1637" i="14"/>
  <c r="Z1559" i="14"/>
  <c r="Z1567" i="14"/>
  <c r="X1574" i="14"/>
  <c r="Z1582" i="14"/>
  <c r="Y1582" i="14"/>
  <c r="AE1582" i="14"/>
  <c r="W1582" i="14"/>
  <c r="AD1582" i="14"/>
  <c r="V1582" i="14"/>
  <c r="AC1582" i="14"/>
  <c r="AA1582" i="14"/>
  <c r="X1585" i="14"/>
  <c r="AE1585" i="14"/>
  <c r="W1585" i="14"/>
  <c r="AC1585" i="14"/>
  <c r="AB1585" i="14"/>
  <c r="AA1585" i="14"/>
  <c r="Y1585" i="14"/>
  <c r="AB1590" i="14"/>
  <c r="Y1613" i="14"/>
  <c r="X1613" i="14"/>
  <c r="AE1613" i="14"/>
  <c r="W1613" i="14"/>
  <c r="AD1613" i="14"/>
  <c r="V1613" i="14"/>
  <c r="AB1613" i="14"/>
  <c r="AA1613" i="14"/>
  <c r="AC1613" i="14"/>
  <c r="Y1629" i="14"/>
  <c r="X1629" i="14"/>
  <c r="AE1629" i="14"/>
  <c r="W1629" i="14"/>
  <c r="AD1629" i="14"/>
  <c r="V1629" i="14"/>
  <c r="AB1629" i="14"/>
  <c r="AA1629" i="14"/>
  <c r="AC1629" i="14"/>
  <c r="Y1674" i="14"/>
  <c r="X1674" i="14"/>
  <c r="AE1674" i="14"/>
  <c r="W1674" i="14"/>
  <c r="AD1674" i="14"/>
  <c r="V1674" i="14"/>
  <c r="AB1674" i="14"/>
  <c r="AA1674" i="14"/>
  <c r="AC1674" i="14"/>
  <c r="Z1674" i="14"/>
  <c r="Y1557" i="14"/>
  <c r="AD1559" i="14"/>
  <c r="X1561" i="14"/>
  <c r="AE1561" i="14"/>
  <c r="W1561" i="14"/>
  <c r="AC1561" i="14"/>
  <c r="AB1561" i="14"/>
  <c r="AA1561" i="14"/>
  <c r="Y1565" i="14"/>
  <c r="AD1567" i="14"/>
  <c r="X1569" i="14"/>
  <c r="AE1569" i="14"/>
  <c r="W1569" i="14"/>
  <c r="AC1569" i="14"/>
  <c r="AB1569" i="14"/>
  <c r="AA1569" i="14"/>
  <c r="S1570" i="14"/>
  <c r="Y1573" i="14"/>
  <c r="AB1574" i="14"/>
  <c r="X1577" i="14"/>
  <c r="AE1577" i="14"/>
  <c r="W1577" i="14"/>
  <c r="AC1577" i="14"/>
  <c r="AB1577" i="14"/>
  <c r="AA1577" i="14"/>
  <c r="V1579" i="14"/>
  <c r="X1581" i="14"/>
  <c r="AE1581" i="14"/>
  <c r="W1581" i="14"/>
  <c r="AC1581" i="14"/>
  <c r="AB1581" i="14"/>
  <c r="AA1581" i="14"/>
  <c r="Y1581" i="14"/>
  <c r="AB1586" i="14"/>
  <c r="Z1589" i="14"/>
  <c r="Y1615" i="14"/>
  <c r="AE1624" i="14"/>
  <c r="W1624" i="14"/>
  <c r="AD1624" i="14"/>
  <c r="V1624" i="14"/>
  <c r="AC1624" i="14"/>
  <c r="AB1624" i="14"/>
  <c r="Z1624" i="14"/>
  <c r="Y1624" i="14"/>
  <c r="X1624" i="14"/>
  <c r="Y1631" i="14"/>
  <c r="Z1557" i="14"/>
  <c r="S1560" i="14"/>
  <c r="Z1565" i="14"/>
  <c r="S1568" i="14"/>
  <c r="Z1573" i="14"/>
  <c r="S1576" i="14"/>
  <c r="S1584" i="14"/>
  <c r="AB1587" i="14"/>
  <c r="AA1587" i="14"/>
  <c r="Y1587" i="14"/>
  <c r="X1587" i="14"/>
  <c r="AE1587" i="14"/>
  <c r="W1587" i="14"/>
  <c r="AC1587" i="14"/>
  <c r="AD1589" i="14"/>
  <c r="AA1594" i="14"/>
  <c r="Z1594" i="14"/>
  <c r="Y1594" i="14"/>
  <c r="X1594" i="14"/>
  <c r="AD1594" i="14"/>
  <c r="V1594" i="14"/>
  <c r="AC1594" i="14"/>
  <c r="AB1594" i="14"/>
  <c r="W1594" i="14"/>
  <c r="AE1594" i="14"/>
  <c r="Z1613" i="14"/>
  <c r="Z1629" i="14"/>
  <c r="AA1602" i="14"/>
  <c r="Z1602" i="14"/>
  <c r="Y1602" i="14"/>
  <c r="X1602" i="14"/>
  <c r="AD1602" i="14"/>
  <c r="V1602" i="14"/>
  <c r="AC1602" i="14"/>
  <c r="AE1616" i="14"/>
  <c r="W1616" i="14"/>
  <c r="AD1616" i="14"/>
  <c r="V1616" i="14"/>
  <c r="AC1616" i="14"/>
  <c r="AB1616" i="14"/>
  <c r="Z1616" i="14"/>
  <c r="Y1616" i="14"/>
  <c r="AC1619" i="14"/>
  <c r="AA1634" i="14"/>
  <c r="Z1634" i="14"/>
  <c r="Y1634" i="14"/>
  <c r="X1634" i="14"/>
  <c r="AD1634" i="14"/>
  <c r="V1634" i="14"/>
  <c r="AC1634" i="14"/>
  <c r="Z1640" i="14"/>
  <c r="X1642" i="14"/>
  <c r="AE1642" i="14"/>
  <c r="W1642" i="14"/>
  <c r="AD1642" i="14"/>
  <c r="V1642" i="14"/>
  <c r="AB1642" i="14"/>
  <c r="AA1642" i="14"/>
  <c r="AC1642" i="14"/>
  <c r="Z1642" i="14"/>
  <c r="AD1645" i="14"/>
  <c r="V1645" i="14"/>
  <c r="AC1645" i="14"/>
  <c r="AB1645" i="14"/>
  <c r="Z1645" i="14"/>
  <c r="Y1645" i="14"/>
  <c r="AA1645" i="14"/>
  <c r="X1645" i="14"/>
  <c r="W1645" i="14"/>
  <c r="AE1685" i="14"/>
  <c r="W1685" i="14"/>
  <c r="AD1685" i="14"/>
  <c r="V1685" i="14"/>
  <c r="AC1685" i="14"/>
  <c r="AB1685" i="14"/>
  <c r="Z1685" i="14"/>
  <c r="Y1685" i="14"/>
  <c r="AA1685" i="14"/>
  <c r="AC1704" i="14"/>
  <c r="AB1704" i="14"/>
  <c r="Z1704" i="14"/>
  <c r="Y1704" i="14"/>
  <c r="X1704" i="14"/>
  <c r="AE1704" i="14"/>
  <c r="W1704" i="14"/>
  <c r="AD1704" i="14"/>
  <c r="V1704" i="14"/>
  <c r="AA1704" i="14"/>
  <c r="S1596" i="14"/>
  <c r="AB1602" i="14"/>
  <c r="AE1608" i="14"/>
  <c r="W1608" i="14"/>
  <c r="AD1608" i="14"/>
  <c r="V1608" i="14"/>
  <c r="AC1608" i="14"/>
  <c r="AB1608" i="14"/>
  <c r="Z1608" i="14"/>
  <c r="Y1608" i="14"/>
  <c r="AC1611" i="14"/>
  <c r="AB1611" i="14"/>
  <c r="AA1611" i="14"/>
  <c r="Z1611" i="14"/>
  <c r="X1611" i="14"/>
  <c r="AE1611" i="14"/>
  <c r="W1611" i="14"/>
  <c r="X1616" i="14"/>
  <c r="AA1626" i="14"/>
  <c r="Z1626" i="14"/>
  <c r="Y1626" i="14"/>
  <c r="X1626" i="14"/>
  <c r="AD1626" i="14"/>
  <c r="V1626" i="14"/>
  <c r="AC1626" i="14"/>
  <c r="AB1634" i="14"/>
  <c r="S1636" i="14"/>
  <c r="AE1645" i="14"/>
  <c r="Y1662" i="14"/>
  <c r="X1662" i="14"/>
  <c r="AE1662" i="14"/>
  <c r="W1662" i="14"/>
  <c r="AD1662" i="14"/>
  <c r="V1662" i="14"/>
  <c r="AB1662" i="14"/>
  <c r="AA1662" i="14"/>
  <c r="AC1662" i="14"/>
  <c r="Z1662" i="14"/>
  <c r="AD1592" i="14"/>
  <c r="V1592" i="14"/>
  <c r="AC1592" i="14"/>
  <c r="AB1592" i="14"/>
  <c r="Z1592" i="14"/>
  <c r="AE1602" i="14"/>
  <c r="AE1604" i="14"/>
  <c r="W1604" i="14"/>
  <c r="AD1604" i="14"/>
  <c r="V1604" i="14"/>
  <c r="AC1604" i="14"/>
  <c r="AB1604" i="14"/>
  <c r="Z1604" i="14"/>
  <c r="Y1604" i="14"/>
  <c r="AC1607" i="14"/>
  <c r="AB1607" i="14"/>
  <c r="AA1607" i="14"/>
  <c r="Z1607" i="14"/>
  <c r="X1607" i="14"/>
  <c r="AE1607" i="14"/>
  <c r="W1607" i="14"/>
  <c r="AA1616" i="14"/>
  <c r="V1619" i="14"/>
  <c r="AA1622" i="14"/>
  <c r="Z1622" i="14"/>
  <c r="Y1622" i="14"/>
  <c r="X1622" i="14"/>
  <c r="AD1622" i="14"/>
  <c r="V1622" i="14"/>
  <c r="AC1622" i="14"/>
  <c r="AE1634" i="14"/>
  <c r="Y1642" i="14"/>
  <c r="X1646" i="14"/>
  <c r="AE1646" i="14"/>
  <c r="W1646" i="14"/>
  <c r="AD1646" i="14"/>
  <c r="V1646" i="14"/>
  <c r="AB1646" i="14"/>
  <c r="AA1646" i="14"/>
  <c r="AC1646" i="14"/>
  <c r="Z1646" i="14"/>
  <c r="Y1646" i="14"/>
  <c r="AC1680" i="14"/>
  <c r="AB1680" i="14"/>
  <c r="AA1680" i="14"/>
  <c r="Z1680" i="14"/>
  <c r="X1680" i="14"/>
  <c r="AE1680" i="14"/>
  <c r="W1680" i="14"/>
  <c r="Y1680" i="14"/>
  <c r="V1680" i="14"/>
  <c r="X1685" i="14"/>
  <c r="Y1694" i="14"/>
  <c r="X1694" i="14"/>
  <c r="AD1694" i="14"/>
  <c r="V1694" i="14"/>
  <c r="AC1694" i="14"/>
  <c r="AB1694" i="14"/>
  <c r="AA1694" i="14"/>
  <c r="Z1694" i="14"/>
  <c r="AE1694" i="14"/>
  <c r="W1694" i="14"/>
  <c r="AE1600" i="14"/>
  <c r="W1600" i="14"/>
  <c r="AD1600" i="14"/>
  <c r="V1600" i="14"/>
  <c r="AC1600" i="14"/>
  <c r="AB1600" i="14"/>
  <c r="Z1600" i="14"/>
  <c r="Y1600" i="14"/>
  <c r="AC1603" i="14"/>
  <c r="AB1603" i="14"/>
  <c r="AA1603" i="14"/>
  <c r="Z1603" i="14"/>
  <c r="X1603" i="14"/>
  <c r="AE1603" i="14"/>
  <c r="W1603" i="14"/>
  <c r="AA1618" i="14"/>
  <c r="Z1618" i="14"/>
  <c r="Y1618" i="14"/>
  <c r="X1618" i="14"/>
  <c r="AD1618" i="14"/>
  <c r="V1618" i="14"/>
  <c r="AC1618" i="14"/>
  <c r="W1622" i="14"/>
  <c r="AE1632" i="14"/>
  <c r="W1632" i="14"/>
  <c r="AD1632" i="14"/>
  <c r="V1632" i="14"/>
  <c r="AC1632" i="14"/>
  <c r="AB1632" i="14"/>
  <c r="Z1632" i="14"/>
  <c r="Y1632" i="14"/>
  <c r="AC1635" i="14"/>
  <c r="AB1635" i="14"/>
  <c r="AA1635" i="14"/>
  <c r="Z1635" i="14"/>
  <c r="X1635" i="14"/>
  <c r="AE1635" i="14"/>
  <c r="W1635" i="14"/>
  <c r="Y1650" i="14"/>
  <c r="X1650" i="14"/>
  <c r="AE1650" i="14"/>
  <c r="W1650" i="14"/>
  <c r="AD1650" i="14"/>
  <c r="V1650" i="14"/>
  <c r="AB1650" i="14"/>
  <c r="AA1650" i="14"/>
  <c r="Z1650" i="14"/>
  <c r="Y1690" i="14"/>
  <c r="X1690" i="14"/>
  <c r="AD1690" i="14"/>
  <c r="V1690" i="14"/>
  <c r="AC1690" i="14"/>
  <c r="AB1690" i="14"/>
  <c r="AA1690" i="14"/>
  <c r="Z1690" i="14"/>
  <c r="W1690" i="14"/>
  <c r="AE1690" i="14"/>
  <c r="W1592" i="14"/>
  <c r="X1600" i="14"/>
  <c r="AA1604" i="14"/>
  <c r="V1607" i="14"/>
  <c r="AC1610" i="14"/>
  <c r="Y1611" i="14"/>
  <c r="AB1618" i="14"/>
  <c r="AE1622" i="14"/>
  <c r="AC1627" i="14"/>
  <c r="AB1627" i="14"/>
  <c r="AA1627" i="14"/>
  <c r="Z1627" i="14"/>
  <c r="X1627" i="14"/>
  <c r="AE1627" i="14"/>
  <c r="W1627" i="14"/>
  <c r="X1632" i="14"/>
  <c r="Y1654" i="14"/>
  <c r="X1654" i="14"/>
  <c r="AE1654" i="14"/>
  <c r="W1654" i="14"/>
  <c r="AD1654" i="14"/>
  <c r="V1654" i="14"/>
  <c r="AB1654" i="14"/>
  <c r="AA1654" i="14"/>
  <c r="AC1654" i="14"/>
  <c r="Z1654" i="14"/>
  <c r="AA1675" i="14"/>
  <c r="Z1675" i="14"/>
  <c r="Y1675" i="14"/>
  <c r="X1675" i="14"/>
  <c r="AD1675" i="14"/>
  <c r="V1675" i="14"/>
  <c r="AC1675" i="14"/>
  <c r="AB1675" i="14"/>
  <c r="W1675" i="14"/>
  <c r="AD1680" i="14"/>
  <c r="X1592" i="14"/>
  <c r="AA1598" i="14"/>
  <c r="Z1598" i="14"/>
  <c r="Y1598" i="14"/>
  <c r="X1598" i="14"/>
  <c r="AD1598" i="14"/>
  <c r="V1598" i="14"/>
  <c r="AC1598" i="14"/>
  <c r="AA1600" i="14"/>
  <c r="V1603" i="14"/>
  <c r="AA1606" i="14"/>
  <c r="Z1606" i="14"/>
  <c r="Y1606" i="14"/>
  <c r="X1606" i="14"/>
  <c r="AD1606" i="14"/>
  <c r="V1606" i="14"/>
  <c r="AC1606" i="14"/>
  <c r="Y1607" i="14"/>
  <c r="AE1618" i="14"/>
  <c r="Y1620" i="14"/>
  <c r="AC1623" i="14"/>
  <c r="AB1623" i="14"/>
  <c r="AA1623" i="14"/>
  <c r="Z1623" i="14"/>
  <c r="X1623" i="14"/>
  <c r="AE1623" i="14"/>
  <c r="W1623" i="14"/>
  <c r="AA1632" i="14"/>
  <c r="V1635" i="14"/>
  <c r="AB1638" i="14"/>
  <c r="AC1650" i="14"/>
  <c r="Y1658" i="14"/>
  <c r="X1658" i="14"/>
  <c r="AE1658" i="14"/>
  <c r="W1658" i="14"/>
  <c r="AD1658" i="14"/>
  <c r="V1658" i="14"/>
  <c r="AB1658" i="14"/>
  <c r="AA1658" i="14"/>
  <c r="AC1658" i="14"/>
  <c r="Z1658" i="14"/>
  <c r="AE1675" i="14"/>
  <c r="Y1686" i="14"/>
  <c r="X1686" i="14"/>
  <c r="AE1686" i="14"/>
  <c r="W1686" i="14"/>
  <c r="AD1686" i="14"/>
  <c r="V1686" i="14"/>
  <c r="AB1686" i="14"/>
  <c r="AA1686" i="14"/>
  <c r="AC1686" i="14"/>
  <c r="Z1686" i="14"/>
  <c r="AE1599" i="14"/>
  <c r="V1647" i="14"/>
  <c r="AA1659" i="14"/>
  <c r="Z1659" i="14"/>
  <c r="Y1659" i="14"/>
  <c r="X1659" i="14"/>
  <c r="AD1659" i="14"/>
  <c r="V1659" i="14"/>
  <c r="AC1659" i="14"/>
  <c r="AE1669" i="14"/>
  <c r="W1669" i="14"/>
  <c r="AD1669" i="14"/>
  <c r="V1669" i="14"/>
  <c r="AC1669" i="14"/>
  <c r="AB1669" i="14"/>
  <c r="Z1669" i="14"/>
  <c r="Y1669" i="14"/>
  <c r="Y1670" i="14"/>
  <c r="X1670" i="14"/>
  <c r="AE1670" i="14"/>
  <c r="W1670" i="14"/>
  <c r="AD1670" i="14"/>
  <c r="V1670" i="14"/>
  <c r="AB1670" i="14"/>
  <c r="AA1670" i="14"/>
  <c r="AE1681" i="14"/>
  <c r="W1681" i="14"/>
  <c r="AD1681" i="14"/>
  <c r="V1681" i="14"/>
  <c r="AC1681" i="14"/>
  <c r="AB1681" i="14"/>
  <c r="Z1681" i="14"/>
  <c r="Y1681" i="14"/>
  <c r="Y1682" i="14"/>
  <c r="X1682" i="14"/>
  <c r="AE1682" i="14"/>
  <c r="W1682" i="14"/>
  <c r="AD1682" i="14"/>
  <c r="V1682" i="14"/>
  <c r="AB1682" i="14"/>
  <c r="AA1682" i="14"/>
  <c r="AB1688" i="14"/>
  <c r="Z1688" i="14"/>
  <c r="AD1688" i="14"/>
  <c r="AE1688" i="14"/>
  <c r="AC1688" i="14"/>
  <c r="AA1688" i="14"/>
  <c r="X1688" i="14"/>
  <c r="W1688" i="14"/>
  <c r="AB1693" i="14"/>
  <c r="X1595" i="14"/>
  <c r="X1599" i="14"/>
  <c r="AC1648" i="14"/>
  <c r="AB1648" i="14"/>
  <c r="AA1648" i="14"/>
  <c r="Z1648" i="14"/>
  <c r="X1648" i="14"/>
  <c r="AE1648" i="14"/>
  <c r="W1648" i="14"/>
  <c r="S1651" i="14"/>
  <c r="AA1655" i="14"/>
  <c r="Z1655" i="14"/>
  <c r="Y1655" i="14"/>
  <c r="X1655" i="14"/>
  <c r="AD1655" i="14"/>
  <c r="V1655" i="14"/>
  <c r="AC1655" i="14"/>
  <c r="W1659" i="14"/>
  <c r="S1665" i="14"/>
  <c r="AE1666" i="14"/>
  <c r="Z1670" i="14"/>
  <c r="S1677" i="14"/>
  <c r="Y1678" i="14"/>
  <c r="Z1682" i="14"/>
  <c r="AC1684" i="14"/>
  <c r="AB1684" i="14"/>
  <c r="AA1684" i="14"/>
  <c r="Z1684" i="14"/>
  <c r="X1684" i="14"/>
  <c r="AE1684" i="14"/>
  <c r="W1684" i="14"/>
  <c r="Z1595" i="14"/>
  <c r="Z1599" i="14"/>
  <c r="Z1643" i="14"/>
  <c r="Y1643" i="14"/>
  <c r="X1643" i="14"/>
  <c r="AD1643" i="14"/>
  <c r="V1643" i="14"/>
  <c r="AC1643" i="14"/>
  <c r="AA1647" i="14"/>
  <c r="Y1648" i="14"/>
  <c r="AB1655" i="14"/>
  <c r="AE1659" i="14"/>
  <c r="AE1661" i="14"/>
  <c r="W1661" i="14"/>
  <c r="AD1661" i="14"/>
  <c r="V1661" i="14"/>
  <c r="AC1661" i="14"/>
  <c r="AB1661" i="14"/>
  <c r="Z1661" i="14"/>
  <c r="Y1661" i="14"/>
  <c r="AC1668" i="14"/>
  <c r="AB1668" i="14"/>
  <c r="AA1668" i="14"/>
  <c r="Z1668" i="14"/>
  <c r="X1668" i="14"/>
  <c r="AE1668" i="14"/>
  <c r="W1668" i="14"/>
  <c r="X1669" i="14"/>
  <c r="X1681" i="14"/>
  <c r="V1688" i="14"/>
  <c r="AE1709" i="14"/>
  <c r="W1709" i="14"/>
  <c r="AD1709" i="14"/>
  <c r="V1709" i="14"/>
  <c r="AB1709" i="14"/>
  <c r="AA1709" i="14"/>
  <c r="Z1709" i="14"/>
  <c r="Y1709" i="14"/>
  <c r="X1709" i="14"/>
  <c r="AC1709" i="14"/>
  <c r="Y1726" i="14"/>
  <c r="X1726" i="14"/>
  <c r="AD1726" i="14"/>
  <c r="V1726" i="14"/>
  <c r="AC1726" i="14"/>
  <c r="AB1726" i="14"/>
  <c r="AA1726" i="14"/>
  <c r="Z1726" i="14"/>
  <c r="AE1726" i="14"/>
  <c r="W1726" i="14"/>
  <c r="AA1595" i="14"/>
  <c r="AA1599" i="14"/>
  <c r="AB1644" i="14"/>
  <c r="AA1644" i="14"/>
  <c r="Z1644" i="14"/>
  <c r="X1644" i="14"/>
  <c r="AE1644" i="14"/>
  <c r="W1644" i="14"/>
  <c r="AD1648" i="14"/>
  <c r="AE1655" i="14"/>
  <c r="AE1657" i="14"/>
  <c r="W1657" i="14"/>
  <c r="AD1657" i="14"/>
  <c r="V1657" i="14"/>
  <c r="AC1657" i="14"/>
  <c r="AB1657" i="14"/>
  <c r="Z1657" i="14"/>
  <c r="Y1657" i="14"/>
  <c r="AC1664" i="14"/>
  <c r="AB1664" i="14"/>
  <c r="AA1664" i="14"/>
  <c r="Z1664" i="14"/>
  <c r="X1664" i="14"/>
  <c r="AE1664" i="14"/>
  <c r="W1664" i="14"/>
  <c r="AA1669" i="14"/>
  <c r="AC1676" i="14"/>
  <c r="AB1676" i="14"/>
  <c r="AA1676" i="14"/>
  <c r="Z1676" i="14"/>
  <c r="X1676" i="14"/>
  <c r="AE1676" i="14"/>
  <c r="W1676" i="14"/>
  <c r="AA1681" i="14"/>
  <c r="AA1687" i="14"/>
  <c r="Z1687" i="14"/>
  <c r="Y1687" i="14"/>
  <c r="X1687" i="14"/>
  <c r="AD1687" i="14"/>
  <c r="V1687" i="14"/>
  <c r="AC1687" i="14"/>
  <c r="Y1688" i="14"/>
  <c r="AB1595" i="14"/>
  <c r="AB1599" i="14"/>
  <c r="S1639" i="14"/>
  <c r="AD1641" i="14"/>
  <c r="V1641" i="14"/>
  <c r="AC1641" i="14"/>
  <c r="AB1641" i="14"/>
  <c r="Z1641" i="14"/>
  <c r="Y1641" i="14"/>
  <c r="W1643" i="14"/>
  <c r="V1644" i="14"/>
  <c r="AE1653" i="14"/>
  <c r="W1653" i="14"/>
  <c r="AD1653" i="14"/>
  <c r="V1653" i="14"/>
  <c r="AC1653" i="14"/>
  <c r="AB1653" i="14"/>
  <c r="Z1653" i="14"/>
  <c r="Y1653" i="14"/>
  <c r="AC1660" i="14"/>
  <c r="AB1660" i="14"/>
  <c r="AA1660" i="14"/>
  <c r="Z1660" i="14"/>
  <c r="X1660" i="14"/>
  <c r="AE1660" i="14"/>
  <c r="W1660" i="14"/>
  <c r="X1661" i="14"/>
  <c r="AA1671" i="14"/>
  <c r="Z1671" i="14"/>
  <c r="Y1671" i="14"/>
  <c r="X1671" i="14"/>
  <c r="AD1671" i="14"/>
  <c r="V1671" i="14"/>
  <c r="AC1671" i="14"/>
  <c r="AA1683" i="14"/>
  <c r="Z1683" i="14"/>
  <c r="Y1683" i="14"/>
  <c r="X1683" i="14"/>
  <c r="AD1683" i="14"/>
  <c r="V1683" i="14"/>
  <c r="AC1683" i="14"/>
  <c r="Y1684" i="14"/>
  <c r="W1687" i="14"/>
  <c r="AA1695" i="14"/>
  <c r="Z1695" i="14"/>
  <c r="X1695" i="14"/>
  <c r="AE1695" i="14"/>
  <c r="W1695" i="14"/>
  <c r="AD1695" i="14"/>
  <c r="V1695" i="14"/>
  <c r="AC1695" i="14"/>
  <c r="AB1695" i="14"/>
  <c r="Y1695" i="14"/>
  <c r="Y1706" i="14"/>
  <c r="X1706" i="14"/>
  <c r="AD1706" i="14"/>
  <c r="V1706" i="14"/>
  <c r="AC1706" i="14"/>
  <c r="AB1706" i="14"/>
  <c r="AA1706" i="14"/>
  <c r="Z1706" i="14"/>
  <c r="AE1706" i="14"/>
  <c r="AA1643" i="14"/>
  <c r="Y1644" i="14"/>
  <c r="AE1649" i="14"/>
  <c r="W1649" i="14"/>
  <c r="AD1649" i="14"/>
  <c r="V1649" i="14"/>
  <c r="AC1649" i="14"/>
  <c r="AB1649" i="14"/>
  <c r="Z1649" i="14"/>
  <c r="Y1649" i="14"/>
  <c r="AC1652" i="14"/>
  <c r="AB1652" i="14"/>
  <c r="AA1652" i="14"/>
  <c r="Z1652" i="14"/>
  <c r="X1652" i="14"/>
  <c r="AE1652" i="14"/>
  <c r="W1652" i="14"/>
  <c r="AC1656" i="14"/>
  <c r="AB1656" i="14"/>
  <c r="AA1656" i="14"/>
  <c r="Z1656" i="14"/>
  <c r="X1656" i="14"/>
  <c r="AE1656" i="14"/>
  <c r="W1656" i="14"/>
  <c r="X1657" i="14"/>
  <c r="AA1661" i="14"/>
  <c r="V1664" i="14"/>
  <c r="AA1667" i="14"/>
  <c r="Z1667" i="14"/>
  <c r="Y1667" i="14"/>
  <c r="X1667" i="14"/>
  <c r="AD1667" i="14"/>
  <c r="V1667" i="14"/>
  <c r="AC1667" i="14"/>
  <c r="Y1668" i="14"/>
  <c r="W1671" i="14"/>
  <c r="V1676" i="14"/>
  <c r="AA1679" i="14"/>
  <c r="Z1679" i="14"/>
  <c r="Y1679" i="14"/>
  <c r="X1679" i="14"/>
  <c r="AD1679" i="14"/>
  <c r="V1679" i="14"/>
  <c r="AC1679" i="14"/>
  <c r="W1683" i="14"/>
  <c r="AD1684" i="14"/>
  <c r="AB1687" i="14"/>
  <c r="AD1689" i="14"/>
  <c r="V1689" i="14"/>
  <c r="AB1689" i="14"/>
  <c r="AA1689" i="14"/>
  <c r="Z1689" i="14"/>
  <c r="X1689" i="14"/>
  <c r="AE1689" i="14"/>
  <c r="AC1689" i="14"/>
  <c r="Y1689" i="14"/>
  <c r="AE1672" i="14"/>
  <c r="S1708" i="14"/>
  <c r="AC1720" i="14"/>
  <c r="AB1720" i="14"/>
  <c r="Z1720" i="14"/>
  <c r="Y1720" i="14"/>
  <c r="X1720" i="14"/>
  <c r="AE1720" i="14"/>
  <c r="W1720" i="14"/>
  <c r="AD1720" i="14"/>
  <c r="V1720" i="14"/>
  <c r="Y1722" i="14"/>
  <c r="X1722" i="14"/>
  <c r="AD1722" i="14"/>
  <c r="V1722" i="14"/>
  <c r="AC1722" i="14"/>
  <c r="AB1722" i="14"/>
  <c r="AA1722" i="14"/>
  <c r="Z1722" i="14"/>
  <c r="AE1725" i="14"/>
  <c r="W1725" i="14"/>
  <c r="AD1725" i="14"/>
  <c r="V1725" i="14"/>
  <c r="AB1725" i="14"/>
  <c r="AA1725" i="14"/>
  <c r="Z1725" i="14"/>
  <c r="Y1725" i="14"/>
  <c r="X1725" i="14"/>
  <c r="AC1732" i="14"/>
  <c r="AB1732" i="14"/>
  <c r="Z1732" i="14"/>
  <c r="Y1732" i="14"/>
  <c r="X1732" i="14"/>
  <c r="AE1732" i="14"/>
  <c r="W1732" i="14"/>
  <c r="AD1732" i="14"/>
  <c r="V1732" i="14"/>
  <c r="Y1734" i="14"/>
  <c r="X1734" i="14"/>
  <c r="AD1734" i="14"/>
  <c r="V1734" i="14"/>
  <c r="AC1734" i="14"/>
  <c r="AB1734" i="14"/>
  <c r="AA1734" i="14"/>
  <c r="Z1734" i="14"/>
  <c r="AC1744" i="14"/>
  <c r="AB1744" i="14"/>
  <c r="Z1744" i="14"/>
  <c r="Y1744" i="14"/>
  <c r="X1744" i="14"/>
  <c r="AE1744" i="14"/>
  <c r="W1744" i="14"/>
  <c r="AD1744" i="14"/>
  <c r="V1744" i="14"/>
  <c r="AC1692" i="14"/>
  <c r="AB1692" i="14"/>
  <c r="Z1692" i="14"/>
  <c r="Y1692" i="14"/>
  <c r="X1692" i="14"/>
  <c r="AE1692" i="14"/>
  <c r="W1692" i="14"/>
  <c r="AD1692" i="14"/>
  <c r="V1692" i="14"/>
  <c r="AE1697" i="14"/>
  <c r="W1697" i="14"/>
  <c r="AD1697" i="14"/>
  <c r="V1697" i="14"/>
  <c r="AB1697" i="14"/>
  <c r="AA1697" i="14"/>
  <c r="Z1697" i="14"/>
  <c r="Y1697" i="14"/>
  <c r="X1697" i="14"/>
  <c r="AA1699" i="14"/>
  <c r="Z1699" i="14"/>
  <c r="X1699" i="14"/>
  <c r="AE1699" i="14"/>
  <c r="W1699" i="14"/>
  <c r="AD1699" i="14"/>
  <c r="V1699" i="14"/>
  <c r="AC1699" i="14"/>
  <c r="AB1699" i="14"/>
  <c r="Y1710" i="14"/>
  <c r="X1710" i="14"/>
  <c r="AD1710" i="14"/>
  <c r="V1710" i="14"/>
  <c r="AC1710" i="14"/>
  <c r="AB1710" i="14"/>
  <c r="AA1710" i="14"/>
  <c r="Z1710" i="14"/>
  <c r="AE1713" i="14"/>
  <c r="W1713" i="14"/>
  <c r="AD1713" i="14"/>
  <c r="V1713" i="14"/>
  <c r="AB1713" i="14"/>
  <c r="AA1713" i="14"/>
  <c r="Z1713" i="14"/>
  <c r="Y1713" i="14"/>
  <c r="X1713" i="14"/>
  <c r="S1724" i="14"/>
  <c r="AC1725" i="14"/>
  <c r="AE1737" i="14"/>
  <c r="W1737" i="14"/>
  <c r="AD1737" i="14"/>
  <c r="V1737" i="14"/>
  <c r="AB1737" i="14"/>
  <c r="AA1737" i="14"/>
  <c r="Z1737" i="14"/>
  <c r="Y1737" i="14"/>
  <c r="X1737" i="14"/>
  <c r="Z1672" i="14"/>
  <c r="AA1692" i="14"/>
  <c r="AC1696" i="14"/>
  <c r="AB1696" i="14"/>
  <c r="Z1696" i="14"/>
  <c r="Y1696" i="14"/>
  <c r="X1696" i="14"/>
  <c r="AE1696" i="14"/>
  <c r="W1696" i="14"/>
  <c r="AD1696" i="14"/>
  <c r="V1696" i="14"/>
  <c r="Y1699" i="14"/>
  <c r="AE1701" i="14"/>
  <c r="W1701" i="14"/>
  <c r="AD1701" i="14"/>
  <c r="V1701" i="14"/>
  <c r="AB1701" i="14"/>
  <c r="AA1701" i="14"/>
  <c r="Z1701" i="14"/>
  <c r="Y1701" i="14"/>
  <c r="X1701" i="14"/>
  <c r="AA1703" i="14"/>
  <c r="Z1703" i="14"/>
  <c r="X1703" i="14"/>
  <c r="AE1703" i="14"/>
  <c r="W1703" i="14"/>
  <c r="AD1703" i="14"/>
  <c r="V1703" i="14"/>
  <c r="AC1703" i="14"/>
  <c r="AB1703" i="14"/>
  <c r="AC1712" i="14"/>
  <c r="AB1712" i="14"/>
  <c r="Z1712" i="14"/>
  <c r="Y1712" i="14"/>
  <c r="X1712" i="14"/>
  <c r="AE1712" i="14"/>
  <c r="W1712" i="14"/>
  <c r="AD1712" i="14"/>
  <c r="V1712" i="14"/>
  <c r="Y1714" i="14"/>
  <c r="X1714" i="14"/>
  <c r="AD1714" i="14"/>
  <c r="V1714" i="14"/>
  <c r="AC1714" i="14"/>
  <c r="AB1714" i="14"/>
  <c r="AA1714" i="14"/>
  <c r="Z1714" i="14"/>
  <c r="W1722" i="14"/>
  <c r="AE1729" i="14"/>
  <c r="W1729" i="14"/>
  <c r="AD1729" i="14"/>
  <c r="V1729" i="14"/>
  <c r="AB1729" i="14"/>
  <c r="AA1729" i="14"/>
  <c r="Z1729" i="14"/>
  <c r="Y1729" i="14"/>
  <c r="X1729" i="14"/>
  <c r="W1734" i="14"/>
  <c r="AC1736" i="14"/>
  <c r="AB1736" i="14"/>
  <c r="Z1736" i="14"/>
  <c r="Y1736" i="14"/>
  <c r="X1736" i="14"/>
  <c r="AE1736" i="14"/>
  <c r="W1736" i="14"/>
  <c r="AD1736" i="14"/>
  <c r="V1736" i="14"/>
  <c r="Y1738" i="14"/>
  <c r="X1738" i="14"/>
  <c r="AD1738" i="14"/>
  <c r="V1738" i="14"/>
  <c r="AC1738" i="14"/>
  <c r="AB1738" i="14"/>
  <c r="AA1738" i="14"/>
  <c r="Z1738" i="14"/>
  <c r="AA1672" i="14"/>
  <c r="Y1698" i="14"/>
  <c r="X1698" i="14"/>
  <c r="AD1698" i="14"/>
  <c r="V1698" i="14"/>
  <c r="AC1698" i="14"/>
  <c r="AB1698" i="14"/>
  <c r="AA1698" i="14"/>
  <c r="Z1698" i="14"/>
  <c r="AC1701" i="14"/>
  <c r="W1710" i="14"/>
  <c r="AE1717" i="14"/>
  <c r="W1717" i="14"/>
  <c r="AD1717" i="14"/>
  <c r="V1717" i="14"/>
  <c r="AB1717" i="14"/>
  <c r="AA1717" i="14"/>
  <c r="Z1717" i="14"/>
  <c r="Y1717" i="14"/>
  <c r="X1717" i="14"/>
  <c r="AA1719" i="14"/>
  <c r="Z1719" i="14"/>
  <c r="X1719" i="14"/>
  <c r="AE1719" i="14"/>
  <c r="W1719" i="14"/>
  <c r="AD1719" i="14"/>
  <c r="V1719" i="14"/>
  <c r="AC1719" i="14"/>
  <c r="AB1719" i="14"/>
  <c r="AE1722" i="14"/>
  <c r="AC1728" i="14"/>
  <c r="AB1728" i="14"/>
  <c r="Z1728" i="14"/>
  <c r="Y1728" i="14"/>
  <c r="X1728" i="14"/>
  <c r="AE1728" i="14"/>
  <c r="W1728" i="14"/>
  <c r="AD1728" i="14"/>
  <c r="V1728" i="14"/>
  <c r="AC1729" i="14"/>
  <c r="AE1734" i="14"/>
  <c r="AE1741" i="14"/>
  <c r="W1741" i="14"/>
  <c r="AD1741" i="14"/>
  <c r="V1741" i="14"/>
  <c r="AB1741" i="14"/>
  <c r="AA1741" i="14"/>
  <c r="Z1741" i="14"/>
  <c r="Y1741" i="14"/>
  <c r="X1741" i="14"/>
  <c r="AA1743" i="14"/>
  <c r="Z1743" i="14"/>
  <c r="X1743" i="14"/>
  <c r="AE1743" i="14"/>
  <c r="W1743" i="14"/>
  <c r="AD1743" i="14"/>
  <c r="V1743" i="14"/>
  <c r="AC1743" i="14"/>
  <c r="AB1743" i="14"/>
  <c r="AB1672" i="14"/>
  <c r="AA1696" i="14"/>
  <c r="AC1700" i="14"/>
  <c r="AB1700" i="14"/>
  <c r="Z1700" i="14"/>
  <c r="Y1700" i="14"/>
  <c r="X1700" i="14"/>
  <c r="AE1700" i="14"/>
  <c r="W1700" i="14"/>
  <c r="AD1700" i="14"/>
  <c r="V1700" i="14"/>
  <c r="Y1702" i="14"/>
  <c r="X1702" i="14"/>
  <c r="AD1702" i="14"/>
  <c r="V1702" i="14"/>
  <c r="AC1702" i="14"/>
  <c r="AB1702" i="14"/>
  <c r="AA1702" i="14"/>
  <c r="Z1702" i="14"/>
  <c r="Y1703" i="14"/>
  <c r="AE1705" i="14"/>
  <c r="W1705" i="14"/>
  <c r="AD1705" i="14"/>
  <c r="V1705" i="14"/>
  <c r="AB1705" i="14"/>
  <c r="AA1705" i="14"/>
  <c r="Z1705" i="14"/>
  <c r="Y1705" i="14"/>
  <c r="X1705" i="14"/>
  <c r="AA1707" i="14"/>
  <c r="Z1707" i="14"/>
  <c r="X1707" i="14"/>
  <c r="AE1707" i="14"/>
  <c r="W1707" i="14"/>
  <c r="AD1707" i="14"/>
  <c r="V1707" i="14"/>
  <c r="AC1707" i="14"/>
  <c r="AB1707" i="14"/>
  <c r="AE1710" i="14"/>
  <c r="AA1712" i="14"/>
  <c r="AC1717" i="14"/>
  <c r="AA1723" i="14"/>
  <c r="Z1723" i="14"/>
  <c r="X1723" i="14"/>
  <c r="AE1723" i="14"/>
  <c r="W1723" i="14"/>
  <c r="AD1723" i="14"/>
  <c r="V1723" i="14"/>
  <c r="AC1723" i="14"/>
  <c r="AB1723" i="14"/>
  <c r="Y1730" i="14"/>
  <c r="X1730" i="14"/>
  <c r="AD1730" i="14"/>
  <c r="V1730" i="14"/>
  <c r="AC1730" i="14"/>
  <c r="AB1730" i="14"/>
  <c r="AA1730" i="14"/>
  <c r="Z1730" i="14"/>
  <c r="AA1736" i="14"/>
  <c r="AC1741" i="14"/>
  <c r="W1698" i="14"/>
  <c r="AC1705" i="14"/>
  <c r="Z1711" i="14"/>
  <c r="W1714" i="14"/>
  <c r="AC1716" i="14"/>
  <c r="AB1716" i="14"/>
  <c r="Z1716" i="14"/>
  <c r="Y1716" i="14"/>
  <c r="X1716" i="14"/>
  <c r="AE1716" i="14"/>
  <c r="W1716" i="14"/>
  <c r="AD1716" i="14"/>
  <c r="V1716" i="14"/>
  <c r="Y1718" i="14"/>
  <c r="X1718" i="14"/>
  <c r="AD1718" i="14"/>
  <c r="V1718" i="14"/>
  <c r="AC1718" i="14"/>
  <c r="AB1718" i="14"/>
  <c r="AA1718" i="14"/>
  <c r="Z1718" i="14"/>
  <c r="Y1719" i="14"/>
  <c r="AE1721" i="14"/>
  <c r="W1721" i="14"/>
  <c r="AD1721" i="14"/>
  <c r="V1721" i="14"/>
  <c r="AB1721" i="14"/>
  <c r="AA1721" i="14"/>
  <c r="Z1721" i="14"/>
  <c r="Y1721" i="14"/>
  <c r="X1721" i="14"/>
  <c r="AE1733" i="14"/>
  <c r="W1733" i="14"/>
  <c r="AD1733" i="14"/>
  <c r="V1733" i="14"/>
  <c r="AB1733" i="14"/>
  <c r="AA1733" i="14"/>
  <c r="Z1733" i="14"/>
  <c r="Y1733" i="14"/>
  <c r="X1733" i="14"/>
  <c r="W1738" i="14"/>
  <c r="AC1740" i="14"/>
  <c r="AB1740" i="14"/>
  <c r="Z1740" i="14"/>
  <c r="Y1740" i="14"/>
  <c r="X1740" i="14"/>
  <c r="AE1740" i="14"/>
  <c r="W1740" i="14"/>
  <c r="AD1740" i="14"/>
  <c r="V1740" i="14"/>
  <c r="Y1742" i="14"/>
  <c r="X1742" i="14"/>
  <c r="AD1742" i="14"/>
  <c r="V1742" i="14"/>
  <c r="AC1742" i="14"/>
  <c r="AB1742" i="14"/>
  <c r="AA1742" i="14"/>
  <c r="Z1742" i="14"/>
  <c r="Y1743" i="14"/>
  <c r="AD1745" i="14"/>
  <c r="AB1691" i="14"/>
  <c r="AB1715" i="14"/>
  <c r="AB1727" i="14"/>
  <c r="AB1731" i="14"/>
  <c r="AB1735" i="14"/>
  <c r="AB1739" i="14"/>
  <c r="AC1691" i="14"/>
  <c r="AC1715" i="14"/>
  <c r="AC1727" i="14"/>
  <c r="AC1731" i="14"/>
  <c r="AC1735" i="14"/>
  <c r="AC1739" i="14"/>
  <c r="V1691" i="14"/>
  <c r="AD1691" i="14"/>
  <c r="V1715" i="14"/>
  <c r="AD1715" i="14"/>
  <c r="V1727" i="14"/>
  <c r="AD1727" i="14"/>
  <c r="V1731" i="14"/>
  <c r="AD1731" i="14"/>
  <c r="V1735" i="14"/>
  <c r="AD1735" i="14"/>
  <c r="V1739" i="14"/>
  <c r="AD1739" i="14"/>
  <c r="W1691" i="14"/>
  <c r="AE1691" i="14"/>
  <c r="W1715" i="14"/>
  <c r="AE1715" i="14"/>
  <c r="W1727" i="14"/>
  <c r="AE1727" i="14"/>
  <c r="W1731" i="14"/>
  <c r="AE1731" i="14"/>
  <c r="W1735" i="14"/>
  <c r="AE1735" i="14"/>
  <c r="W1739" i="14"/>
  <c r="AE1739" i="14"/>
  <c r="X1691" i="14"/>
  <c r="X1715" i="14"/>
  <c r="X1727" i="14"/>
  <c r="X1731" i="14"/>
  <c r="X1735" i="14"/>
  <c r="X1739" i="14"/>
  <c r="Z1691" i="14"/>
  <c r="Z1715" i="14"/>
  <c r="Z1727" i="14"/>
  <c r="Z1731" i="14"/>
  <c r="Z1735" i="14"/>
  <c r="Z1739" i="14"/>
  <c r="W39" i="85" l="1"/>
  <c r="AA39" i="85"/>
  <c r="X39" i="85"/>
  <c r="S39" i="85"/>
  <c r="Y39" i="85"/>
  <c r="T39" i="85"/>
  <c r="AB39" i="85"/>
  <c r="U39" i="85"/>
  <c r="V39" i="85"/>
  <c r="Z39" i="85"/>
  <c r="X67" i="14"/>
  <c r="AE67" i="14"/>
  <c r="Y133" i="14"/>
  <c r="AA133" i="14"/>
  <c r="Z133" i="14"/>
  <c r="Y211" i="14"/>
  <c r="V211" i="14"/>
  <c r="Y166" i="14"/>
  <c r="X166" i="14"/>
  <c r="Z307" i="14"/>
  <c r="AB307" i="14"/>
  <c r="Y307" i="14"/>
  <c r="Z150" i="14"/>
  <c r="V150" i="14"/>
  <c r="AC150" i="14"/>
  <c r="AE186" i="14"/>
  <c r="Y186" i="14"/>
  <c r="AE77" i="14"/>
  <c r="W77" i="14"/>
  <c r="AD219" i="14"/>
  <c r="V219" i="14"/>
  <c r="AB98" i="14"/>
  <c r="AA98" i="14"/>
  <c r="AD7" i="14"/>
  <c r="V7" i="14"/>
  <c r="Y139" i="14"/>
  <c r="X139" i="14"/>
  <c r="AE139" i="14"/>
  <c r="AC19" i="14"/>
  <c r="AB19" i="14"/>
  <c r="AE359" i="14"/>
  <c r="W359" i="14"/>
  <c r="AA225" i="14"/>
  <c r="Z225" i="14"/>
  <c r="AE122" i="14"/>
  <c r="W122" i="14"/>
  <c r="W1267" i="14"/>
  <c r="AD1267" i="14"/>
  <c r="X481" i="14"/>
  <c r="AD481" i="14"/>
  <c r="AE223" i="14"/>
  <c r="W223" i="14"/>
  <c r="Y115" i="14"/>
  <c r="AE115" i="14"/>
  <c r="W115" i="14"/>
  <c r="AA40" i="14"/>
  <c r="AD40" i="14"/>
  <c r="AC40" i="14"/>
  <c r="Y90" i="14"/>
  <c r="AE90" i="14"/>
  <c r="Z90" i="14"/>
  <c r="W403" i="14"/>
  <c r="AD403" i="14"/>
  <c r="AC325" i="14"/>
  <c r="AB325" i="14"/>
  <c r="AE46" i="14"/>
  <c r="AC46" i="14"/>
  <c r="W160" i="14"/>
  <c r="AB363" i="14"/>
  <c r="Z363" i="14"/>
  <c r="V299" i="14"/>
  <c r="AC196" i="14"/>
  <c r="AC80" i="14"/>
  <c r="AB385" i="14"/>
  <c r="AB289" i="14"/>
  <c r="AD105" i="14"/>
  <c r="AB80" i="14"/>
  <c r="V141" i="14"/>
  <c r="AA153" i="14"/>
  <c r="AB114" i="14"/>
  <c r="X175" i="14"/>
  <c r="AA35" i="14"/>
  <c r="Y35" i="14"/>
  <c r="W189" i="14"/>
  <c r="AB155" i="14"/>
  <c r="AB85" i="14"/>
  <c r="V23" i="14"/>
  <c r="AC194" i="14"/>
  <c r="Y162" i="14"/>
  <c r="AE162" i="14"/>
  <c r="AC59" i="14"/>
  <c r="Z191" i="14"/>
  <c r="X191" i="14"/>
  <c r="W12" i="14"/>
  <c r="AD159" i="14"/>
  <c r="Y1599" i="14"/>
  <c r="V1514" i="14"/>
  <c r="Y1436" i="14"/>
  <c r="W1319" i="14"/>
  <c r="AE1319" i="14"/>
  <c r="W1017" i="14"/>
  <c r="W616" i="14"/>
  <c r="AD517" i="14"/>
  <c r="X545" i="14"/>
  <c r="Y990" i="14"/>
  <c r="W768" i="14"/>
  <c r="V364" i="14"/>
  <c r="Y240" i="14"/>
  <c r="X477" i="14"/>
  <c r="X113" i="14"/>
  <c r="AD332" i="14"/>
  <c r="X461" i="14"/>
  <c r="AE125" i="14"/>
  <c r="Y493" i="14"/>
  <c r="AD328" i="14"/>
  <c r="AC363" i="14"/>
  <c r="V105" i="14"/>
  <c r="Y175" i="14"/>
  <c r="AE189" i="14"/>
  <c r="AD23" i="14"/>
  <c r="AA191" i="14"/>
  <c r="W159" i="14"/>
  <c r="Y1514" i="14"/>
  <c r="W1287" i="14"/>
  <c r="AE768" i="14"/>
  <c r="AE113" i="14"/>
  <c r="Y461" i="14"/>
  <c r="X1304" i="14"/>
  <c r="AD1303" i="14"/>
  <c r="AD501" i="14"/>
  <c r="AD296" i="14"/>
  <c r="AC75" i="14"/>
  <c r="AB75" i="14"/>
  <c r="AA75" i="14"/>
  <c r="Z75" i="14"/>
  <c r="Y75" i="14"/>
  <c r="X75" i="14"/>
  <c r="AE75" i="14"/>
  <c r="W75" i="14"/>
  <c r="V75" i="14"/>
  <c r="AC41" i="14"/>
  <c r="AD41" i="14"/>
  <c r="AB41" i="14"/>
  <c r="V41" i="14"/>
  <c r="AA41" i="14"/>
  <c r="Z41" i="14"/>
  <c r="Y41" i="14"/>
  <c r="X41" i="14"/>
  <c r="W41" i="14"/>
  <c r="Z335" i="14"/>
  <c r="V335" i="14"/>
  <c r="AB335" i="14"/>
  <c r="X619" i="14"/>
  <c r="Y619" i="14"/>
  <c r="Z619" i="14"/>
  <c r="W619" i="14"/>
  <c r="AC619" i="14"/>
  <c r="AE619" i="14"/>
  <c r="AA619" i="14"/>
  <c r="AB591" i="14"/>
  <c r="X591" i="14"/>
  <c r="Y591" i="14"/>
  <c r="Z591" i="14"/>
  <c r="W591" i="14"/>
  <c r="AC591" i="14"/>
  <c r="AE591" i="14"/>
  <c r="W641" i="14"/>
  <c r="AD641" i="14"/>
  <c r="V641" i="14"/>
  <c r="AC641" i="14"/>
  <c r="AB641" i="14"/>
  <c r="AA641" i="14"/>
  <c r="V257" i="14"/>
  <c r="AC257" i="14"/>
  <c r="AE257" i="14"/>
  <c r="W257" i="14"/>
  <c r="AD257" i="14"/>
  <c r="AB257" i="14"/>
  <c r="AA257" i="14"/>
  <c r="Z257" i="14"/>
  <c r="X257" i="14"/>
  <c r="V1745" i="14"/>
  <c r="X1678" i="14"/>
  <c r="W1666" i="14"/>
  <c r="AE1620" i="14"/>
  <c r="X1640" i="14"/>
  <c r="AB1619" i="14"/>
  <c r="X1617" i="14"/>
  <c r="Z1506" i="14"/>
  <c r="AC1506" i="14"/>
  <c r="Y1506" i="14"/>
  <c r="W1440" i="14"/>
  <c r="AE1489" i="14"/>
  <c r="AA1358" i="14"/>
  <c r="Y1389" i="14"/>
  <c r="AD1222" i="14"/>
  <c r="X1131" i="14"/>
  <c r="AD1131" i="14"/>
  <c r="Y1284" i="14"/>
  <c r="AE1284" i="14"/>
  <c r="AB1131" i="14"/>
  <c r="AA1131" i="14"/>
  <c r="X1116" i="14"/>
  <c r="Y1213" i="14"/>
  <c r="X1140" i="14"/>
  <c r="AA1061" i="14"/>
  <c r="Y1061" i="14"/>
  <c r="V994" i="14"/>
  <c r="AC1068" i="14"/>
  <c r="AA994" i="14"/>
  <c r="Y933" i="14"/>
  <c r="V950" i="14"/>
  <c r="W915" i="14"/>
  <c r="AA772" i="14"/>
  <c r="Y772" i="14"/>
  <c r="W799" i="14"/>
  <c r="AB835" i="14"/>
  <c r="Z815" i="14"/>
  <c r="V670" i="14"/>
  <c r="X1296" i="14"/>
  <c r="Y1296" i="14"/>
  <c r="X820" i="14"/>
  <c r="AD820" i="14"/>
  <c r="AC820" i="14"/>
  <c r="AB820" i="14"/>
  <c r="Z820" i="14"/>
  <c r="X1745" i="14"/>
  <c r="W1745" i="14"/>
  <c r="AA1678" i="14"/>
  <c r="X1666" i="14"/>
  <c r="Z1620" i="14"/>
  <c r="AA1640" i="14"/>
  <c r="AA1617" i="14"/>
  <c r="AA1440" i="14"/>
  <c r="AA1489" i="14"/>
  <c r="Y1489" i="14"/>
  <c r="V1358" i="14"/>
  <c r="Z1306" i="14"/>
  <c r="X1306" i="14"/>
  <c r="AA1389" i="14"/>
  <c r="X1222" i="14"/>
  <c r="AA1284" i="14"/>
  <c r="Z1116" i="14"/>
  <c r="AA1213" i="14"/>
  <c r="Z1140" i="14"/>
  <c r="X994" i="14"/>
  <c r="AC1061" i="14"/>
  <c r="W1068" i="14"/>
  <c r="AB994" i="14"/>
  <c r="AE933" i="14"/>
  <c r="AE950" i="14"/>
  <c r="X915" i="14"/>
  <c r="AC963" i="14"/>
  <c r="X799" i="14"/>
  <c r="AA820" i="14"/>
  <c r="AD350" i="14"/>
  <c r="Y306" i="14"/>
  <c r="AD306" i="14"/>
  <c r="Z306" i="14"/>
  <c r="AB306" i="14"/>
  <c r="AC306" i="14"/>
  <c r="X306" i="14"/>
  <c r="V306" i="14"/>
  <c r="W306" i="14"/>
  <c r="AB286" i="14"/>
  <c r="W286" i="14"/>
  <c r="AE286" i="14"/>
  <c r="AA286" i="14"/>
  <c r="X286" i="14"/>
  <c r="AE88" i="14"/>
  <c r="AC88" i="14"/>
  <c r="Y1745" i="14"/>
  <c r="AB1678" i="14"/>
  <c r="AB1620" i="14"/>
  <c r="Y1619" i="14"/>
  <c r="P47" i="85"/>
  <c r="V1640" i="14"/>
  <c r="AB1640" i="14"/>
  <c r="W1619" i="14"/>
  <c r="AB1617" i="14"/>
  <c r="W1506" i="14"/>
  <c r="AB1489" i="14"/>
  <c r="Z1489" i="14"/>
  <c r="Y1358" i="14"/>
  <c r="X1358" i="14"/>
  <c r="AD1296" i="14"/>
  <c r="AC1296" i="14"/>
  <c r="V1389" i="14"/>
  <c r="AB1389" i="14"/>
  <c r="AC1306" i="14"/>
  <c r="Z1222" i="14"/>
  <c r="AB1284" i="14"/>
  <c r="AC1116" i="14"/>
  <c r="AA1116" i="14"/>
  <c r="AB1213" i="14"/>
  <c r="AC1140" i="14"/>
  <c r="AA1140" i="14"/>
  <c r="V1061" i="14"/>
  <c r="X1068" i="14"/>
  <c r="AE1068" i="14"/>
  <c r="Y950" i="14"/>
  <c r="X950" i="14"/>
  <c r="Y915" i="14"/>
  <c r="V963" i="14"/>
  <c r="Y799" i="14"/>
  <c r="V820" i="14"/>
  <c r="X670" i="14"/>
  <c r="AA306" i="14"/>
  <c r="Z484" i="14"/>
  <c r="AA484" i="14"/>
  <c r="Y484" i="14"/>
  <c r="X484" i="14"/>
  <c r="AE484" i="14"/>
  <c r="W484" i="14"/>
  <c r="AD484" i="14"/>
  <c r="AE339" i="14"/>
  <c r="AD339" i="14"/>
  <c r="W388" i="14"/>
  <c r="AC388" i="14"/>
  <c r="AD388" i="14"/>
  <c r="AB388" i="14"/>
  <c r="AA388" i="14"/>
  <c r="Z388" i="14"/>
  <c r="Y388" i="14"/>
  <c r="X388" i="14"/>
  <c r="AE388" i="14"/>
  <c r="AD228" i="14"/>
  <c r="AE228" i="14"/>
  <c r="W228" i="14"/>
  <c r="AA228" i="14"/>
  <c r="V228" i="14"/>
  <c r="Z228" i="14"/>
  <c r="Y228" i="14"/>
  <c r="Y1666" i="14"/>
  <c r="Z1745" i="14"/>
  <c r="AC1678" i="14"/>
  <c r="V1678" i="14"/>
  <c r="AA1666" i="14"/>
  <c r="AC1620" i="14"/>
  <c r="Y1640" i="14"/>
  <c r="AE1619" i="14"/>
  <c r="V1617" i="14"/>
  <c r="AC1489" i="14"/>
  <c r="AC1358" i="14"/>
  <c r="Z1358" i="14"/>
  <c r="V1296" i="14"/>
  <c r="Y1306" i="14"/>
  <c r="AD1389" i="14"/>
  <c r="AC1389" i="14"/>
  <c r="AE1131" i="14"/>
  <c r="AC1131" i="14"/>
  <c r="AC1284" i="14"/>
  <c r="V1116" i="14"/>
  <c r="AB1116" i="14"/>
  <c r="AC1213" i="14"/>
  <c r="V1140" i="14"/>
  <c r="AB1140" i="14"/>
  <c r="V933" i="14"/>
  <c r="AD1061" i="14"/>
  <c r="AC994" i="14"/>
  <c r="Y1068" i="14"/>
  <c r="Z933" i="14"/>
  <c r="Z950" i="14"/>
  <c r="AA915" i="14"/>
  <c r="Z915" i="14"/>
  <c r="Z772" i="14"/>
  <c r="W963" i="14"/>
  <c r="AA799" i="14"/>
  <c r="AB829" i="14"/>
  <c r="W820" i="14"/>
  <c r="Y670" i="14"/>
  <c r="Y641" i="14"/>
  <c r="AR5" i="14"/>
  <c r="X812" i="14"/>
  <c r="AA812" i="14"/>
  <c r="Z812" i="14"/>
  <c r="AE812" i="14"/>
  <c r="Y812" i="14"/>
  <c r="W812" i="14"/>
  <c r="V812" i="14"/>
  <c r="AA717" i="14"/>
  <c r="AC717" i="14"/>
  <c r="Z717" i="14"/>
  <c r="Y717" i="14"/>
  <c r="X717" i="14"/>
  <c r="W717" i="14"/>
  <c r="X617" i="14"/>
  <c r="Z617" i="14"/>
  <c r="AE617" i="14"/>
  <c r="Y617" i="14"/>
  <c r="W617" i="14"/>
  <c r="AD617" i="14"/>
  <c r="V617" i="14"/>
  <c r="AC617" i="14"/>
  <c r="Z747" i="14"/>
  <c r="AE747" i="14"/>
  <c r="Y747" i="14"/>
  <c r="X747" i="14"/>
  <c r="W747" i="14"/>
  <c r="AD747" i="14"/>
  <c r="AC747" i="14"/>
  <c r="AC678" i="14"/>
  <c r="AB678" i="14"/>
  <c r="AA678" i="14"/>
  <c r="Z678" i="14"/>
  <c r="X678" i="14"/>
  <c r="X581" i="14"/>
  <c r="Z581" i="14"/>
  <c r="AE581" i="14"/>
  <c r="Y581" i="14"/>
  <c r="W581" i="14"/>
  <c r="AD581" i="14"/>
  <c r="V581" i="14"/>
  <c r="AC581" i="14"/>
  <c r="V69" i="14"/>
  <c r="AB69" i="14"/>
  <c r="AC304" i="14"/>
  <c r="X304" i="14"/>
  <c r="AB304" i="14"/>
  <c r="Z304" i="14"/>
  <c r="AE1745" i="14"/>
  <c r="AA1745" i="14"/>
  <c r="AC1666" i="14"/>
  <c r="AD1678" i="14"/>
  <c r="AB1666" i="14"/>
  <c r="V1620" i="14"/>
  <c r="AD1640" i="14"/>
  <c r="X1619" i="14"/>
  <c r="AD1617" i="14"/>
  <c r="AD1440" i="14"/>
  <c r="V1489" i="14"/>
  <c r="AB1358" i="14"/>
  <c r="AA1306" i="14"/>
  <c r="W1389" i="14"/>
  <c r="AE1306" i="14"/>
  <c r="AD1306" i="14"/>
  <c r="Y1131" i="14"/>
  <c r="W1131" i="14"/>
  <c r="V1284" i="14"/>
  <c r="AD1116" i="14"/>
  <c r="W1213" i="14"/>
  <c r="V1213" i="14"/>
  <c r="AD1140" i="14"/>
  <c r="W1061" i="14"/>
  <c r="Z1068" i="14"/>
  <c r="AA950" i="14"/>
  <c r="AB915" i="14"/>
  <c r="AE835" i="14"/>
  <c r="AE820" i="14"/>
  <c r="Z641" i="14"/>
  <c r="W528" i="14"/>
  <c r="V388" i="14"/>
  <c r="V88" i="14"/>
  <c r="AE41" i="14"/>
  <c r="V701" i="14"/>
  <c r="AB701" i="14"/>
  <c r="AA701" i="14"/>
  <c r="AC701" i="14"/>
  <c r="Z701" i="14"/>
  <c r="Y701" i="14"/>
  <c r="X701" i="14"/>
  <c r="AE701" i="14"/>
  <c r="AA584" i="14"/>
  <c r="Z584" i="14"/>
  <c r="Y584" i="14"/>
  <c r="X584" i="14"/>
  <c r="AD584" i="14"/>
  <c r="AE584" i="14"/>
  <c r="V584" i="14"/>
  <c r="W584" i="14"/>
  <c r="Z523" i="14"/>
  <c r="AA523" i="14"/>
  <c r="AB523" i="14"/>
  <c r="X523" i="14"/>
  <c r="AC523" i="14"/>
  <c r="V523" i="14"/>
  <c r="Y523" i="14"/>
  <c r="AD523" i="14"/>
  <c r="AD654" i="14"/>
  <c r="V654" i="14"/>
  <c r="AC654" i="14"/>
  <c r="Z654" i="14"/>
  <c r="AB654" i="14"/>
  <c r="Y654" i="14"/>
  <c r="AA654" i="14"/>
  <c r="X654" i="14"/>
  <c r="Z799" i="14"/>
  <c r="AC799" i="14"/>
  <c r="X815" i="14"/>
  <c r="AC815" i="14"/>
  <c r="AA815" i="14"/>
  <c r="V549" i="14"/>
  <c r="Z549" i="14"/>
  <c r="Y549" i="14"/>
  <c r="X549" i="14"/>
  <c r="AB549" i="14"/>
  <c r="W549" i="14"/>
  <c r="Z352" i="14"/>
  <c r="X352" i="14"/>
  <c r="AE230" i="14"/>
  <c r="V230" i="14"/>
  <c r="Z28" i="14"/>
  <c r="Y28" i="14"/>
  <c r="AE28" i="14"/>
  <c r="Z829" i="14"/>
  <c r="Y829" i="14"/>
  <c r="AA829" i="14"/>
  <c r="AE829" i="14"/>
  <c r="W829" i="14"/>
  <c r="V829" i="14"/>
  <c r="W106" i="14"/>
  <c r="Z106" i="14"/>
  <c r="X106" i="14"/>
  <c r="AD933" i="14"/>
  <c r="W933" i="14"/>
  <c r="AB933" i="14"/>
  <c r="AC933" i="14"/>
  <c r="V555" i="14"/>
  <c r="Y555" i="14"/>
  <c r="AC555" i="14"/>
  <c r="W555" i="14"/>
  <c r="AD555" i="14"/>
  <c r="AB555" i="14"/>
  <c r="AA555" i="14"/>
  <c r="X555" i="14"/>
  <c r="AA448" i="14"/>
  <c r="Y448" i="14"/>
  <c r="AC448" i="14"/>
  <c r="V511" i="14"/>
  <c r="AD511" i="14"/>
  <c r="X511" i="14"/>
  <c r="Y511" i="14"/>
  <c r="W511" i="14"/>
  <c r="X311" i="14"/>
  <c r="W311" i="14"/>
  <c r="Z53" i="14"/>
  <c r="X53" i="14"/>
  <c r="AB754" i="14"/>
  <c r="AA754" i="14"/>
  <c r="Z754" i="14"/>
  <c r="Y754" i="14"/>
  <c r="X754" i="14"/>
  <c r="AE754" i="14"/>
  <c r="V754" i="14"/>
  <c r="AE655" i="14"/>
  <c r="W655" i="14"/>
  <c r="AD655" i="14"/>
  <c r="AC655" i="14"/>
  <c r="AA655" i="14"/>
  <c r="AD266" i="14"/>
  <c r="AE266" i="14"/>
  <c r="AE74" i="14"/>
  <c r="AA74" i="14"/>
  <c r="AD9" i="14"/>
  <c r="X9" i="14"/>
  <c r="AC1222" i="14"/>
  <c r="AA1222" i="14"/>
  <c r="Z963" i="14"/>
  <c r="AB963" i="14"/>
  <c r="AD963" i="14"/>
  <c r="AD670" i="14"/>
  <c r="AE670" i="14"/>
  <c r="W670" i="14"/>
  <c r="AC670" i="14"/>
  <c r="AB670" i="14"/>
  <c r="Z670" i="14"/>
  <c r="V366" i="14"/>
  <c r="W366" i="14"/>
  <c r="AE366" i="14"/>
  <c r="X366" i="14"/>
  <c r="W187" i="14"/>
  <c r="V187" i="14"/>
  <c r="X6" i="14"/>
  <c r="Y6" i="14"/>
  <c r="W6" i="14"/>
  <c r="W260" i="14"/>
  <c r="X260" i="14"/>
  <c r="AB260" i="14"/>
  <c r="AB1745" i="14"/>
  <c r="W1678" i="14"/>
  <c r="V1666" i="14"/>
  <c r="AD1620" i="14"/>
  <c r="W1640" i="14"/>
  <c r="Z1619" i="14"/>
  <c r="W1617" i="14"/>
  <c r="AE1506" i="14"/>
  <c r="V1440" i="14"/>
  <c r="AC1440" i="14"/>
  <c r="AD1489" i="14"/>
  <c r="X1440" i="14"/>
  <c r="AE1389" i="14"/>
  <c r="W1306" i="14"/>
  <c r="V1306" i="14"/>
  <c r="AD1284" i="14"/>
  <c r="W1116" i="14"/>
  <c r="AE1213" i="14"/>
  <c r="AD1213" i="14"/>
  <c r="W1140" i="14"/>
  <c r="AE1061" i="14"/>
  <c r="AA933" i="14"/>
  <c r="AA1068" i="14"/>
  <c r="AB950" i="14"/>
  <c r="V772" i="14"/>
  <c r="AC915" i="14"/>
  <c r="AB772" i="14"/>
  <c r="X963" i="14"/>
  <c r="AE815" i="14"/>
  <c r="AD829" i="14"/>
  <c r="AA591" i="14"/>
  <c r="AD754" i="14"/>
  <c r="AE641" i="14"/>
  <c r="X655" i="14"/>
  <c r="X350" i="14"/>
  <c r="AA549" i="14"/>
  <c r="AC366" i="14"/>
  <c r="AD74" i="14"/>
  <c r="AD75" i="14"/>
  <c r="AC1035" i="14"/>
  <c r="AD1035" i="14"/>
  <c r="X871" i="14"/>
  <c r="Y871" i="14"/>
  <c r="AC871" i="14"/>
  <c r="W395" i="14"/>
  <c r="AD395" i="14"/>
  <c r="X395" i="14"/>
  <c r="AE395" i="14"/>
  <c r="V395" i="14"/>
  <c r="AC395" i="14"/>
  <c r="AB395" i="14"/>
  <c r="AA395" i="14"/>
  <c r="Y395" i="14"/>
  <c r="Y439" i="14"/>
  <c r="AB439" i="14"/>
  <c r="AC178" i="14"/>
  <c r="AA178" i="14"/>
  <c r="AA835" i="14"/>
  <c r="X835" i="14"/>
  <c r="W835" i="14"/>
  <c r="Y994" i="14"/>
  <c r="AD994" i="14"/>
  <c r="W489" i="14"/>
  <c r="AA489" i="14"/>
  <c r="AB489" i="14"/>
  <c r="AE489" i="14"/>
  <c r="AC489" i="14"/>
  <c r="V489" i="14"/>
  <c r="W344" i="14"/>
  <c r="AB344" i="14"/>
  <c r="AE1678" i="14"/>
  <c r="AD1666" i="14"/>
  <c r="AE1640" i="14"/>
  <c r="AA1619" i="14"/>
  <c r="AE1617" i="14"/>
  <c r="AA1296" i="14"/>
  <c r="Z1296" i="14"/>
  <c r="V1222" i="14"/>
  <c r="Z1061" i="14"/>
  <c r="AE994" i="14"/>
  <c r="AB1068" i="14"/>
  <c r="AC950" i="14"/>
  <c r="V915" i="14"/>
  <c r="Y963" i="14"/>
  <c r="Z835" i="14"/>
  <c r="Y815" i="14"/>
  <c r="X829" i="14"/>
  <c r="X641" i="14"/>
  <c r="Y655" i="14"/>
  <c r="AC549" i="14"/>
  <c r="X228" i="14"/>
  <c r="Y257" i="14"/>
  <c r="V79" i="14"/>
  <c r="AA900" i="14"/>
  <c r="AC900" i="14"/>
  <c r="Y1065" i="14"/>
  <c r="AA1065" i="14"/>
  <c r="AB981" i="14"/>
  <c r="AD981" i="14"/>
  <c r="AE981" i="14"/>
  <c r="Y396" i="14"/>
  <c r="X396" i="14"/>
  <c r="AD610" i="14"/>
  <c r="AE634" i="14"/>
  <c r="AE598" i="14"/>
  <c r="W556" i="14"/>
  <c r="AB173" i="14"/>
  <c r="V173" i="14"/>
  <c r="AA173" i="14"/>
  <c r="V67" i="14"/>
  <c r="AC67" i="14"/>
  <c r="V155" i="14"/>
  <c r="W155" i="14"/>
  <c r="AD155" i="14"/>
  <c r="AA1334" i="14"/>
  <c r="Y1334" i="14"/>
  <c r="AC1334" i="14"/>
  <c r="AE1021" i="14"/>
  <c r="X1021" i="14"/>
  <c r="Y1021" i="14"/>
  <c r="X1478" i="14"/>
  <c r="AD1478" i="14"/>
  <c r="AE365" i="14"/>
  <c r="Y365" i="14"/>
  <c r="W365" i="14"/>
  <c r="X365" i="14"/>
  <c r="AA24" i="14"/>
  <c r="V24" i="14"/>
  <c r="AD24" i="14"/>
  <c r="W24" i="14"/>
  <c r="AD401" i="14"/>
  <c r="V401" i="14"/>
  <c r="X31" i="14"/>
  <c r="Z31" i="14"/>
  <c r="AE31" i="14"/>
  <c r="W31" i="14"/>
  <c r="AD31" i="14"/>
  <c r="AD269" i="14"/>
  <c r="AC269" i="14"/>
  <c r="V36" i="14"/>
  <c r="AE36" i="14"/>
  <c r="AD421" i="14"/>
  <c r="Z421" i="14"/>
  <c r="Y314" i="14"/>
  <c r="Z314" i="14"/>
  <c r="W142" i="14"/>
  <c r="X142" i="14"/>
  <c r="AD142" i="14"/>
  <c r="V142" i="14"/>
  <c r="AC142" i="14"/>
  <c r="V423" i="14"/>
  <c r="X423" i="14"/>
  <c r="AE423" i="14"/>
  <c r="Y342" i="14"/>
  <c r="X342" i="14"/>
  <c r="AA283" i="14"/>
  <c r="AC283" i="14"/>
  <c r="Z283" i="14"/>
  <c r="AB283" i="14"/>
  <c r="Z170" i="14"/>
  <c r="AE170" i="14"/>
  <c r="Y170" i="14"/>
  <c r="AC71" i="14"/>
  <c r="AB71" i="14"/>
  <c r="AC288" i="14"/>
  <c r="AD288" i="14"/>
  <c r="Y288" i="14"/>
  <c r="AC1595" i="14"/>
  <c r="AE1595" i="14"/>
  <c r="AD1595" i="14"/>
  <c r="Y1595" i="14"/>
  <c r="W1595" i="14"/>
  <c r="AE1263" i="14"/>
  <c r="W1263" i="14"/>
  <c r="AD441" i="14"/>
  <c r="W441" i="14"/>
  <c r="AA72" i="14"/>
  <c r="AE72" i="14"/>
  <c r="X72" i="14"/>
  <c r="AB305" i="14"/>
  <c r="AA305" i="14"/>
  <c r="AE1331" i="14"/>
  <c r="Z1331" i="14"/>
  <c r="AB1331" i="14"/>
  <c r="AD541" i="14"/>
  <c r="Y541" i="14"/>
  <c r="X541" i="14"/>
  <c r="AE541" i="14"/>
  <c r="AD336" i="14"/>
  <c r="Y336" i="14"/>
  <c r="V336" i="14"/>
  <c r="Y222" i="14"/>
  <c r="V222" i="14"/>
  <c r="AA132" i="14"/>
  <c r="AC132" i="14"/>
  <c r="AC248" i="14"/>
  <c r="Y248" i="14"/>
  <c r="AE50" i="14"/>
  <c r="Y50" i="14"/>
  <c r="X50" i="14"/>
  <c r="Z50" i="14"/>
  <c r="AC50" i="14"/>
  <c r="W50" i="14"/>
  <c r="AA50" i="14"/>
  <c r="Z499" i="14"/>
  <c r="AA499" i="14"/>
  <c r="AC443" i="14"/>
  <c r="V443" i="14"/>
  <c r="AD271" i="14"/>
  <c r="V271" i="14"/>
  <c r="AB45" i="14"/>
  <c r="V45" i="14"/>
  <c r="AA45" i="14"/>
  <c r="AD746" i="14"/>
  <c r="V746" i="14"/>
  <c r="Y250" i="14"/>
  <c r="W250" i="14"/>
  <c r="AE66" i="14"/>
  <c r="Y66" i="14"/>
  <c r="X66" i="14"/>
  <c r="AD66" i="14"/>
  <c r="Y358" i="14"/>
  <c r="AD358" i="14"/>
  <c r="V174" i="14"/>
  <c r="AC174" i="14"/>
  <c r="AB174" i="14"/>
  <c r="AA174" i="14"/>
  <c r="AC779" i="14"/>
  <c r="AD779" i="14"/>
  <c r="V779" i="14"/>
  <c r="X1308" i="14"/>
  <c r="AE1308" i="14"/>
  <c r="X598" i="14"/>
  <c r="X556" i="14"/>
  <c r="AT5" i="14"/>
  <c r="V166" i="14"/>
  <c r="AC166" i="14"/>
  <c r="V19" i="14"/>
  <c r="AA19" i="14"/>
  <c r="Y19" i="14"/>
  <c r="Z19" i="14"/>
  <c r="X33" i="14"/>
  <c r="W33" i="14"/>
  <c r="X624" i="14"/>
  <c r="AD624" i="14"/>
  <c r="AD1295" i="14"/>
  <c r="W1295" i="14"/>
  <c r="AA634" i="14"/>
  <c r="Y634" i="14"/>
  <c r="AA598" i="14"/>
  <c r="Y598" i="14"/>
  <c r="Y556" i="14"/>
  <c r="AA182" i="14"/>
  <c r="P38" i="85"/>
  <c r="AB536" i="14"/>
  <c r="V536" i="14"/>
  <c r="AB595" i="14"/>
  <c r="AE219" i="14"/>
  <c r="W219" i="14"/>
  <c r="W98" i="14"/>
  <c r="X98" i="14"/>
  <c r="AD98" i="14"/>
  <c r="AB7" i="14"/>
  <c r="W7" i="14"/>
  <c r="X7" i="14"/>
  <c r="V359" i="14"/>
  <c r="AA359" i="14"/>
  <c r="AC359" i="14"/>
  <c r="AE225" i="14"/>
  <c r="Y225" i="14"/>
  <c r="W225" i="14"/>
  <c r="X225" i="14"/>
  <c r="V122" i="14"/>
  <c r="AC122" i="14"/>
  <c r="AB122" i="14"/>
  <c r="AA122" i="14"/>
  <c r="Z122" i="14"/>
  <c r="AD1271" i="14"/>
  <c r="AE1271" i="14"/>
  <c r="P18" i="85"/>
  <c r="AB634" i="14"/>
  <c r="Z634" i="14"/>
  <c r="AB598" i="14"/>
  <c r="Z598" i="14"/>
  <c r="Z556" i="14"/>
  <c r="AE422" i="14"/>
  <c r="AC422" i="14"/>
  <c r="AE252" i="14"/>
  <c r="W252" i="14"/>
  <c r="Y77" i="14"/>
  <c r="X77" i="14"/>
  <c r="AA89" i="14"/>
  <c r="AB89" i="14"/>
  <c r="Y89" i="14"/>
  <c r="W353" i="14"/>
  <c r="X353" i="14"/>
  <c r="AD353" i="14"/>
  <c r="Z193" i="14"/>
  <c r="Y193" i="14"/>
  <c r="X193" i="14"/>
  <c r="AE193" i="14"/>
  <c r="V111" i="14"/>
  <c r="AC111" i="14"/>
  <c r="AB111" i="14"/>
  <c r="Y111" i="14"/>
  <c r="AA111" i="14"/>
  <c r="AC720" i="14"/>
  <c r="AA610" i="14"/>
  <c r="Y610" i="14"/>
  <c r="AC634" i="14"/>
  <c r="AC598" i="14"/>
  <c r="V556" i="14"/>
  <c r="AS5" i="14"/>
  <c r="V396" i="14"/>
  <c r="AW5" i="14"/>
  <c r="Y1727" i="14"/>
  <c r="AE1742" i="14"/>
  <c r="AE506" i="14"/>
  <c r="Y506" i="14"/>
  <c r="AE114" i="14"/>
  <c r="Y114" i="14"/>
  <c r="W114" i="14"/>
  <c r="X114" i="14"/>
  <c r="Z755" i="14"/>
  <c r="AC691" i="14"/>
  <c r="AE704" i="14"/>
  <c r="AB610" i="14"/>
  <c r="AA556" i="14"/>
  <c r="AD556" i="14"/>
  <c r="AY5" i="14"/>
  <c r="AZ5" i="14"/>
  <c r="AD396" i="14"/>
  <c r="Z155" i="14"/>
  <c r="AA412" i="14"/>
  <c r="Z412" i="14"/>
  <c r="Y73" i="14"/>
  <c r="X73" i="14"/>
  <c r="AC207" i="14"/>
  <c r="AE207" i="14"/>
  <c r="AB207" i="14"/>
  <c r="W207" i="14"/>
  <c r="AC336" i="14"/>
  <c r="AC373" i="14"/>
  <c r="AC70" i="14"/>
  <c r="AC211" i="14"/>
  <c r="X202" i="14"/>
  <c r="AX5" i="14"/>
  <c r="V256" i="14"/>
  <c r="AE295" i="14"/>
  <c r="AA139" i="14"/>
  <c r="AD118" i="14"/>
  <c r="AC175" i="14"/>
  <c r="AC133" i="14"/>
  <c r="Z167" i="14"/>
  <c r="AD57" i="14"/>
  <c r="AA65" i="14"/>
  <c r="AA115" i="14"/>
  <c r="W171" i="14"/>
  <c r="V159" i="14"/>
  <c r="W1549" i="14"/>
  <c r="Y1416" i="14"/>
  <c r="AE1545" i="14"/>
  <c r="Y1546" i="14"/>
  <c r="AE1300" i="14"/>
  <c r="W965" i="14"/>
  <c r="X768" i="14"/>
  <c r="AE1315" i="14"/>
  <c r="Y316" i="14"/>
  <c r="AU5" i="14"/>
  <c r="AV5" i="14"/>
  <c r="X832" i="14"/>
  <c r="AB579" i="14"/>
  <c r="Y232" i="14"/>
  <c r="BA5" i="14"/>
  <c r="V571" i="14"/>
  <c r="Y70" i="14"/>
  <c r="AD571" i="14"/>
  <c r="V1477" i="14"/>
  <c r="P36" i="85"/>
  <c r="P28" i="85"/>
  <c r="AD1275" i="14"/>
  <c r="AE1267" i="14"/>
  <c r="W620" i="14"/>
  <c r="V783" i="14"/>
  <c r="Z411" i="14"/>
  <c r="Y58" i="14"/>
  <c r="AA578" i="14"/>
  <c r="P14" i="85"/>
  <c r="W1271" i="14"/>
  <c r="P49" i="85"/>
  <c r="AA184" i="14"/>
  <c r="P4" i="85"/>
  <c r="AB1270" i="14"/>
  <c r="P33" i="85"/>
  <c r="P30" i="85"/>
  <c r="P21" i="85"/>
  <c r="P31" i="85"/>
  <c r="P7" i="85"/>
  <c r="W1618" i="14"/>
  <c r="P46" i="85"/>
  <c r="P32" i="85"/>
  <c r="P12" i="85"/>
  <c r="AE1072" i="14"/>
  <c r="P27" i="85"/>
  <c r="P24" i="85"/>
  <c r="P42" i="85"/>
  <c r="P16" i="85"/>
  <c r="X727" i="14"/>
  <c r="P17" i="85"/>
  <c r="P22" i="85"/>
  <c r="P19" i="85"/>
  <c r="P9" i="85"/>
  <c r="AE1358" i="14"/>
  <c r="P37" i="85"/>
  <c r="P15" i="85"/>
  <c r="P48" i="85"/>
  <c r="P34" i="85"/>
  <c r="Z515" i="14"/>
  <c r="P13" i="85"/>
  <c r="AD1117" i="14"/>
  <c r="P29" i="85"/>
  <c r="P35" i="85"/>
  <c r="P6" i="85"/>
  <c r="X133" i="14"/>
  <c r="AC155" i="14"/>
  <c r="Z7" i="14"/>
  <c r="Y7" i="14"/>
  <c r="Z89" i="14"/>
  <c r="P45" i="85"/>
  <c r="AD791" i="14"/>
  <c r="P20" i="85"/>
  <c r="P8" i="85"/>
  <c r="W1021" i="14"/>
  <c r="Y485" i="14"/>
  <c r="P3" i="85"/>
  <c r="Z455" i="14"/>
  <c r="P11" i="85"/>
  <c r="AD411" i="14"/>
  <c r="P10" i="85"/>
  <c r="P44" i="85"/>
  <c r="AB295" i="14"/>
  <c r="AA63" i="14"/>
  <c r="AD189" i="14"/>
  <c r="AA159" i="14"/>
  <c r="P43" i="85"/>
  <c r="AA1510" i="14"/>
  <c r="AD1530" i="14"/>
  <c r="AE1275" i="14"/>
  <c r="Y360" i="14"/>
  <c r="P5" i="85"/>
  <c r="AD1603" i="14"/>
  <c r="AA1418" i="14"/>
  <c r="P40" i="85"/>
  <c r="P26" i="85"/>
  <c r="P23" i="85"/>
  <c r="W624" i="14"/>
  <c r="AA1438" i="14"/>
  <c r="P41" i="85"/>
  <c r="P25" i="85"/>
  <c r="Q9" i="9"/>
  <c r="J9" i="9" s="1"/>
  <c r="Q11" i="9"/>
  <c r="J11" i="9" s="1"/>
  <c r="Q8" i="9"/>
  <c r="J7" i="9" s="1"/>
  <c r="J17" i="9"/>
  <c r="Q16" i="9"/>
  <c r="Q15" i="9"/>
  <c r="AE708" i="14"/>
  <c r="AA736" i="14"/>
  <c r="Y736" i="14"/>
  <c r="W731" i="14"/>
  <c r="AE716" i="14"/>
  <c r="Y649" i="14"/>
  <c r="AE649" i="14"/>
  <c r="V638" i="14"/>
  <c r="AE480" i="14"/>
  <c r="AD480" i="14"/>
  <c r="AB480" i="14"/>
  <c r="V480" i="14"/>
  <c r="AA480" i="14"/>
  <c r="AC480" i="14"/>
  <c r="Z480" i="14"/>
  <c r="Y480" i="14"/>
  <c r="W339" i="14"/>
  <c r="V339" i="14"/>
  <c r="AA339" i="14"/>
  <c r="AC339" i="14"/>
  <c r="Z339" i="14"/>
  <c r="AB339" i="14"/>
  <c r="Y339" i="14"/>
  <c r="X339" i="14"/>
  <c r="Y660" i="14"/>
  <c r="AA660" i="14"/>
  <c r="AD572" i="14"/>
  <c r="AE572" i="14"/>
  <c r="Y572" i="14"/>
  <c r="AE618" i="14"/>
  <c r="Y618" i="14"/>
  <c r="AA618" i="14"/>
  <c r="AD565" i="14"/>
  <c r="AE565" i="14"/>
  <c r="V538" i="14"/>
  <c r="AA538" i="14"/>
  <c r="X538" i="14"/>
  <c r="Z538" i="14"/>
  <c r="AE538" i="14"/>
  <c r="Y538" i="14"/>
  <c r="W538" i="14"/>
  <c r="Z516" i="14"/>
  <c r="X516" i="14"/>
  <c r="AE516" i="14"/>
  <c r="W516" i="14"/>
  <c r="AD516" i="14"/>
  <c r="AB516" i="14"/>
  <c r="V516" i="14"/>
  <c r="Z380" i="14"/>
  <c r="X380" i="14"/>
  <c r="AE380" i="14"/>
  <c r="W380" i="14"/>
  <c r="AC380" i="14"/>
  <c r="AD380" i="14"/>
  <c r="AB380" i="14"/>
  <c r="V380" i="14"/>
  <c r="W227" i="14"/>
  <c r="V227" i="14"/>
  <c r="AA227" i="14"/>
  <c r="AC227" i="14"/>
  <c r="Z227" i="14"/>
  <c r="AB227" i="14"/>
  <c r="Y227" i="14"/>
  <c r="X227" i="14"/>
  <c r="AE154" i="14"/>
  <c r="Y154" i="14"/>
  <c r="AD154" i="14"/>
  <c r="V154" i="14"/>
  <c r="AC154" i="14"/>
  <c r="AB154" i="14"/>
  <c r="AA154" i="14"/>
  <c r="AE33" i="14"/>
  <c r="AC33" i="14"/>
  <c r="AD33" i="14"/>
  <c r="AB33" i="14"/>
  <c r="V33" i="14"/>
  <c r="AA33" i="14"/>
  <c r="Z33" i="14"/>
  <c r="Y33" i="14"/>
  <c r="W791" i="14"/>
  <c r="AB708" i="14"/>
  <c r="V736" i="14"/>
  <c r="AA731" i="14"/>
  <c r="AB716" i="14"/>
  <c r="AB649" i="14"/>
  <c r="AE638" i="14"/>
  <c r="AB565" i="14"/>
  <c r="AB660" i="14"/>
  <c r="AB572" i="14"/>
  <c r="Z618" i="14"/>
  <c r="AB538" i="14"/>
  <c r="Y516" i="14"/>
  <c r="Z154" i="14"/>
  <c r="AD742" i="14"/>
  <c r="Z716" i="14"/>
  <c r="AB731" i="14"/>
  <c r="AC716" i="14"/>
  <c r="AC649" i="14"/>
  <c r="X638" i="14"/>
  <c r="AC565" i="14"/>
  <c r="AC660" i="14"/>
  <c r="AC572" i="14"/>
  <c r="AC538" i="14"/>
  <c r="AA516" i="14"/>
  <c r="X134" i="14"/>
  <c r="W154" i="14"/>
  <c r="AE49" i="14"/>
  <c r="AC49" i="14"/>
  <c r="AD49" i="14"/>
  <c r="AB49" i="14"/>
  <c r="V49" i="14"/>
  <c r="AA49" i="14"/>
  <c r="Z49" i="14"/>
  <c r="Y49" i="14"/>
  <c r="W736" i="14"/>
  <c r="AC731" i="14"/>
  <c r="V716" i="14"/>
  <c r="V649" i="14"/>
  <c r="AA638" i="14"/>
  <c r="Y638" i="14"/>
  <c r="V565" i="14"/>
  <c r="V660" i="14"/>
  <c r="V572" i="14"/>
  <c r="AB618" i="14"/>
  <c r="AD538" i="14"/>
  <c r="AB43" i="14"/>
  <c r="X43" i="14"/>
  <c r="Z43" i="14"/>
  <c r="AE389" i="14"/>
  <c r="Y389" i="14"/>
  <c r="AD389" i="14"/>
  <c r="V389" i="14"/>
  <c r="AC389" i="14"/>
  <c r="AB389" i="14"/>
  <c r="AA389" i="14"/>
  <c r="W190" i="14"/>
  <c r="X190" i="14"/>
  <c r="V190" i="14"/>
  <c r="AC190" i="14"/>
  <c r="AB190" i="14"/>
  <c r="AA190" i="14"/>
  <c r="Z190" i="14"/>
  <c r="Z535" i="14"/>
  <c r="AC535" i="14"/>
  <c r="AE438" i="14"/>
  <c r="AC438" i="14"/>
  <c r="AB438" i="14"/>
  <c r="Z438" i="14"/>
  <c r="AA438" i="14"/>
  <c r="AD329" i="14"/>
  <c r="AC329" i="14"/>
  <c r="AB329" i="14"/>
  <c r="AA329" i="14"/>
  <c r="Z329" i="14"/>
  <c r="AE329" i="14"/>
  <c r="Y329" i="14"/>
  <c r="AE203" i="14"/>
  <c r="X203" i="14"/>
  <c r="V203" i="14"/>
  <c r="AC203" i="14"/>
  <c r="AB203" i="14"/>
  <c r="AA203" i="14"/>
  <c r="W203" i="14"/>
  <c r="Z203" i="14"/>
  <c r="Z86" i="14"/>
  <c r="W86" i="14"/>
  <c r="X86" i="14"/>
  <c r="AE86" i="14"/>
  <c r="Y86" i="14"/>
  <c r="V86" i="14"/>
  <c r="Y326" i="14"/>
  <c r="Z326" i="14"/>
  <c r="AA326" i="14"/>
  <c r="AB326" i="14"/>
  <c r="V326" i="14"/>
  <c r="AA16" i="14"/>
  <c r="V16" i="14"/>
  <c r="AE16" i="14"/>
  <c r="X16" i="14"/>
  <c r="AB16" i="14"/>
  <c r="Z16" i="14"/>
  <c r="Y508" i="14"/>
  <c r="AE508" i="14"/>
  <c r="W508" i="14"/>
  <c r="AD508" i="14"/>
  <c r="AB508" i="14"/>
  <c r="V508" i="14"/>
  <c r="AA508" i="14"/>
  <c r="AC508" i="14"/>
  <c r="AA393" i="14"/>
  <c r="AE393" i="14"/>
  <c r="Y393" i="14"/>
  <c r="W393" i="14"/>
  <c r="X393" i="14"/>
  <c r="AD393" i="14"/>
  <c r="V393" i="14"/>
  <c r="AC393" i="14"/>
  <c r="AD11" i="14"/>
  <c r="AB11" i="14"/>
  <c r="AA11" i="14"/>
  <c r="Z11" i="14"/>
  <c r="Y11" i="14"/>
  <c r="AE11" i="14"/>
  <c r="X11" i="14"/>
  <c r="Y505" i="14"/>
  <c r="X505" i="14"/>
  <c r="AE505" i="14"/>
  <c r="AD505" i="14"/>
  <c r="X376" i="14"/>
  <c r="AD376" i="14"/>
  <c r="AE376" i="14"/>
  <c r="Y376" i="14"/>
  <c r="V376" i="14"/>
  <c r="V269" i="14"/>
  <c r="AB269" i="14"/>
  <c r="AA269" i="14"/>
  <c r="Z269" i="14"/>
  <c r="AE269" i="14"/>
  <c r="Y269" i="14"/>
  <c r="W269" i="14"/>
  <c r="X269" i="14"/>
  <c r="AA36" i="14"/>
  <c r="AD36" i="14"/>
  <c r="X36" i="14"/>
  <c r="Y36" i="14"/>
  <c r="Z36" i="14"/>
  <c r="AB36" i="14"/>
  <c r="AC36" i="14"/>
  <c r="W36" i="14"/>
  <c r="AE528" i="14"/>
  <c r="AD528" i="14"/>
  <c r="AB528" i="14"/>
  <c r="V528" i="14"/>
  <c r="AA528" i="14"/>
  <c r="AC528" i="14"/>
  <c r="Z528" i="14"/>
  <c r="Y528" i="14"/>
  <c r="Z439" i="14"/>
  <c r="AA439" i="14"/>
  <c r="AC439" i="14"/>
  <c r="X439" i="14"/>
  <c r="AE439" i="14"/>
  <c r="W439" i="14"/>
  <c r="AD439" i="14"/>
  <c r="V439" i="14"/>
  <c r="AA335" i="14"/>
  <c r="AC335" i="14"/>
  <c r="Y335" i="14"/>
  <c r="X335" i="14"/>
  <c r="AE335" i="14"/>
  <c r="W335" i="14"/>
  <c r="AD335" i="14"/>
  <c r="AA144" i="14"/>
  <c r="AC144" i="14"/>
  <c r="Z144" i="14"/>
  <c r="W144" i="14"/>
  <c r="X144" i="14"/>
  <c r="Y144" i="14"/>
  <c r="AE144" i="14"/>
  <c r="AB144" i="14"/>
  <c r="V144" i="14"/>
  <c r="AD619" i="14"/>
  <c r="V619" i="14"/>
  <c r="AB619" i="14"/>
  <c r="V436" i="14"/>
  <c r="AB436" i="14"/>
  <c r="Z436" i="14"/>
  <c r="Y436" i="14"/>
  <c r="X436" i="14"/>
  <c r="AC436" i="14"/>
  <c r="W436" i="14"/>
  <c r="AD436" i="14"/>
  <c r="Y350" i="14"/>
  <c r="Z350" i="14"/>
  <c r="V350" i="14"/>
  <c r="AA350" i="14"/>
  <c r="AC350" i="14"/>
  <c r="AB350" i="14"/>
  <c r="W350" i="14"/>
  <c r="Y286" i="14"/>
  <c r="AC286" i="14"/>
  <c r="Z286" i="14"/>
  <c r="V286" i="14"/>
  <c r="AD286" i="14"/>
  <c r="AB178" i="14"/>
  <c r="Z178" i="14"/>
  <c r="AE178" i="14"/>
  <c r="Y178" i="14"/>
  <c r="W178" i="14"/>
  <c r="X178" i="14"/>
  <c r="AD178" i="14"/>
  <c r="V178" i="14"/>
  <c r="AD79" i="14"/>
  <c r="AC79" i="14"/>
  <c r="AB79" i="14"/>
  <c r="Y79" i="14"/>
  <c r="AA79" i="14"/>
  <c r="X79" i="14"/>
  <c r="Z79" i="14"/>
  <c r="AE79" i="14"/>
  <c r="AD1506" i="14"/>
  <c r="V1506" i="14"/>
  <c r="AA1506" i="14"/>
  <c r="X1506" i="14"/>
  <c r="AE1296" i="14"/>
  <c r="W1296" i="14"/>
  <c r="V835" i="14"/>
  <c r="AD835" i="14"/>
  <c r="AD591" i="14"/>
  <c r="V591" i="14"/>
  <c r="AA304" i="14"/>
  <c r="AD304" i="14"/>
  <c r="Y304" i="14"/>
  <c r="W304" i="14"/>
  <c r="V304" i="14"/>
  <c r="AE304" i="14"/>
  <c r="AA20" i="14"/>
  <c r="AC20" i="14"/>
  <c r="W20" i="14"/>
  <c r="X20" i="14"/>
  <c r="V20" i="14"/>
  <c r="AE20" i="14"/>
  <c r="Y20" i="14"/>
  <c r="AD20" i="14"/>
  <c r="AZ24" i="14" s="1"/>
  <c r="AB20" i="14"/>
  <c r="AD799" i="14"/>
  <c r="V799" i="14"/>
  <c r="Z489" i="14"/>
  <c r="AD489" i="14"/>
  <c r="Y489" i="14"/>
  <c r="X489" i="14"/>
  <c r="AD815" i="14"/>
  <c r="V815" i="14"/>
  <c r="AA88" i="14"/>
  <c r="W88" i="14"/>
  <c r="Z88" i="14"/>
  <c r="AD88" i="14"/>
  <c r="X88" i="14"/>
  <c r="Y88" i="14"/>
  <c r="AB88" i="14"/>
  <c r="AC344" i="14"/>
  <c r="AD344" i="14"/>
  <c r="AE344" i="14"/>
  <c r="V344" i="14"/>
  <c r="X344" i="14"/>
  <c r="Z344" i="14"/>
  <c r="X772" i="14"/>
  <c r="W772" i="14"/>
  <c r="AD772" i="14"/>
  <c r="AE772" i="14"/>
  <c r="AD549" i="14"/>
  <c r="AE549" i="14"/>
  <c r="AA352" i="14"/>
  <c r="AC352" i="14"/>
  <c r="AD352" i="14"/>
  <c r="Y352" i="14"/>
  <c r="V352" i="14"/>
  <c r="W352" i="14"/>
  <c r="AE352" i="14"/>
  <c r="AB352" i="14"/>
  <c r="Y230" i="14"/>
  <c r="W230" i="14"/>
  <c r="AA230" i="14"/>
  <c r="AC230" i="14"/>
  <c r="AD230" i="14"/>
  <c r="AB230" i="14"/>
  <c r="Z230" i="14"/>
  <c r="AA140" i="14"/>
  <c r="AC140" i="14"/>
  <c r="W140" i="14"/>
  <c r="Z140" i="14"/>
  <c r="AE140" i="14"/>
  <c r="X140" i="14"/>
  <c r="Y140" i="14"/>
  <c r="V140" i="14"/>
  <c r="AB140" i="14"/>
  <c r="AD140" i="14"/>
  <c r="AA28" i="14"/>
  <c r="W28" i="14"/>
  <c r="AB28" i="14"/>
  <c r="AD28" i="14"/>
  <c r="AC28" i="14"/>
  <c r="X28" i="14"/>
  <c r="Y274" i="14"/>
  <c r="Z274" i="14"/>
  <c r="AA274" i="14"/>
  <c r="AB274" i="14"/>
  <c r="V274" i="14"/>
  <c r="W274" i="14"/>
  <c r="AC274" i="14"/>
  <c r="AD274" i="14"/>
  <c r="AE274" i="14"/>
  <c r="AA56" i="14"/>
  <c r="AC56" i="14"/>
  <c r="W56" i="14"/>
  <c r="X56" i="14"/>
  <c r="Z56" i="14"/>
  <c r="V56" i="14"/>
  <c r="AE56" i="14"/>
  <c r="Y56" i="14"/>
  <c r="AD56" i="14"/>
  <c r="AE106" i="14"/>
  <c r="Y106" i="14"/>
  <c r="AD106" i="14"/>
  <c r="V106" i="14"/>
  <c r="AC106" i="14"/>
  <c r="AB106" i="14"/>
  <c r="AA106" i="14"/>
  <c r="AE555" i="14"/>
  <c r="Z555" i="14"/>
  <c r="Z448" i="14"/>
  <c r="X448" i="14"/>
  <c r="AE448" i="14"/>
  <c r="W448" i="14"/>
  <c r="AD448" i="14"/>
  <c r="AB448" i="14"/>
  <c r="V448" i="14"/>
  <c r="AA1620" i="14"/>
  <c r="X1620" i="14"/>
  <c r="Z511" i="14"/>
  <c r="AC511" i="14"/>
  <c r="AB511" i="14"/>
  <c r="AE311" i="14"/>
  <c r="AD311" i="14"/>
  <c r="V311" i="14"/>
  <c r="AA311" i="14"/>
  <c r="AC311" i="14"/>
  <c r="Z311" i="14"/>
  <c r="AB311" i="14"/>
  <c r="Y311" i="14"/>
  <c r="AE1440" i="14"/>
  <c r="Y1440" i="14"/>
  <c r="Y53" i="14"/>
  <c r="AE53" i="14"/>
  <c r="W53" i="14"/>
  <c r="AC53" i="14"/>
  <c r="AD53" i="14"/>
  <c r="AB53" i="14"/>
  <c r="V53" i="14"/>
  <c r="AA53" i="14"/>
  <c r="Z655" i="14"/>
  <c r="AB655" i="14"/>
  <c r="V655" i="14"/>
  <c r="Y266" i="14"/>
  <c r="V266" i="14"/>
  <c r="W266" i="14"/>
  <c r="X266" i="14"/>
  <c r="AB266" i="14"/>
  <c r="AC266" i="14"/>
  <c r="Z266" i="14"/>
  <c r="AA266" i="14"/>
  <c r="X74" i="14"/>
  <c r="V74" i="14"/>
  <c r="W74" i="14"/>
  <c r="Y74" i="14"/>
  <c r="Z74" i="14"/>
  <c r="AB74" i="14"/>
  <c r="AC74" i="14"/>
  <c r="AA9" i="14"/>
  <c r="Y9" i="14"/>
  <c r="AC9" i="14"/>
  <c r="AB9" i="14"/>
  <c r="W9" i="14"/>
  <c r="Z9" i="14"/>
  <c r="V9" i="14"/>
  <c r="AE9" i="14"/>
  <c r="Y366" i="14"/>
  <c r="Z366" i="14"/>
  <c r="AD366" i="14"/>
  <c r="AB366" i="14"/>
  <c r="AA366" i="14"/>
  <c r="AD187" i="14"/>
  <c r="AC187" i="14"/>
  <c r="AB187" i="14"/>
  <c r="Y187" i="14"/>
  <c r="AA187" i="14"/>
  <c r="X187" i="14"/>
  <c r="Z187" i="14"/>
  <c r="AE187" i="14"/>
  <c r="AE6" i="14"/>
  <c r="V6" i="14"/>
  <c r="Z6" i="14"/>
  <c r="AD6" i="14"/>
  <c r="AC6" i="14"/>
  <c r="AB6" i="14"/>
  <c r="AA6" i="14"/>
  <c r="AC260" i="14"/>
  <c r="AD260" i="14"/>
  <c r="AE260" i="14"/>
  <c r="V260" i="14"/>
  <c r="Z260" i="14"/>
  <c r="AA260" i="14"/>
  <c r="Y260" i="14"/>
  <c r="AA387" i="14"/>
  <c r="AC387" i="14"/>
  <c r="Y387" i="14"/>
  <c r="X387" i="14"/>
  <c r="AE387" i="14"/>
  <c r="W387" i="14"/>
  <c r="AD387" i="14"/>
  <c r="Z253" i="14"/>
  <c r="W253" i="14"/>
  <c r="X253" i="14"/>
  <c r="AD253" i="14"/>
  <c r="V253" i="14"/>
  <c r="AC253" i="14"/>
  <c r="AB253" i="14"/>
  <c r="AD134" i="14"/>
  <c r="AC134" i="14"/>
  <c r="AB134" i="14"/>
  <c r="AA134" i="14"/>
  <c r="Z134" i="14"/>
  <c r="AE134" i="14"/>
  <c r="Y134" i="14"/>
  <c r="AE399" i="14"/>
  <c r="AD399" i="14"/>
  <c r="V399" i="14"/>
  <c r="AA399" i="14"/>
  <c r="AC399" i="14"/>
  <c r="Z399" i="14"/>
  <c r="AB399" i="14"/>
  <c r="Y399" i="14"/>
  <c r="Y27" i="14"/>
  <c r="AA27" i="14"/>
  <c r="Z791" i="14"/>
  <c r="W708" i="14"/>
  <c r="X736" i="14"/>
  <c r="X565" i="14"/>
  <c r="W660" i="14"/>
  <c r="W572" i="14"/>
  <c r="V618" i="14"/>
  <c r="Z387" i="14"/>
  <c r="AE253" i="14"/>
  <c r="Y380" i="14"/>
  <c r="AB182" i="14"/>
  <c r="Z182" i="14"/>
  <c r="AE182" i="14"/>
  <c r="Y182" i="14"/>
  <c r="W182" i="14"/>
  <c r="X182" i="14"/>
  <c r="AD182" i="14"/>
  <c r="V182" i="14"/>
  <c r="AC376" i="14"/>
  <c r="Y344" i="14"/>
  <c r="AD811" i="14"/>
  <c r="V579" i="14"/>
  <c r="V611" i="14"/>
  <c r="W1299" i="14"/>
  <c r="X828" i="14"/>
  <c r="AB611" i="14"/>
  <c r="W1332" i="14"/>
  <c r="AE1299" i="14"/>
  <c r="X824" i="14"/>
  <c r="AD783" i="14"/>
  <c r="Y477" i="14"/>
  <c r="V811" i="14"/>
  <c r="AC43" i="14"/>
  <c r="AD131" i="14"/>
  <c r="Z161" i="14"/>
  <c r="W1013" i="14"/>
  <c r="AE1295" i="14"/>
  <c r="V607" i="14"/>
  <c r="X521" i="14"/>
  <c r="AD839" i="14"/>
  <c r="W105" i="14"/>
  <c r="V320" i="14"/>
  <c r="V43" i="14"/>
  <c r="W131" i="14"/>
  <c r="AA161" i="14"/>
  <c r="AE1304" i="14"/>
  <c r="Y1013" i="14"/>
  <c r="AE1287" i="14"/>
  <c r="AD521" i="14"/>
  <c r="V348" i="14"/>
  <c r="X105" i="14"/>
  <c r="Y320" i="14"/>
  <c r="AD43" i="14"/>
  <c r="AE131" i="14"/>
  <c r="V161" i="14"/>
  <c r="AB161" i="14"/>
  <c r="X1013" i="14"/>
  <c r="Y348" i="14"/>
  <c r="AE105" i="14"/>
  <c r="AD320" i="14"/>
  <c r="W43" i="14"/>
  <c r="Z131" i="14"/>
  <c r="X131" i="14"/>
  <c r="AD21" i="14"/>
  <c r="AD161" i="14"/>
  <c r="AC161" i="14"/>
  <c r="Y1408" i="14"/>
  <c r="Y1304" i="14"/>
  <c r="Y513" i="14"/>
  <c r="X513" i="14"/>
  <c r="AD348" i="14"/>
  <c r="W295" i="14"/>
  <c r="AB63" i="14"/>
  <c r="AE43" i="14"/>
  <c r="AA131" i="14"/>
  <c r="Y131" i="14"/>
  <c r="W161" i="14"/>
  <c r="Y1405" i="14"/>
  <c r="AC1408" i="14"/>
  <c r="AA43" i="14"/>
  <c r="Y43" i="14"/>
  <c r="AC131" i="14"/>
  <c r="X161" i="14"/>
  <c r="AA215" i="14"/>
  <c r="AC215" i="14"/>
  <c r="Z215" i="14"/>
  <c r="AB215" i="14"/>
  <c r="Y215" i="14"/>
  <c r="X215" i="14"/>
  <c r="AE215" i="14"/>
  <c r="W215" i="14"/>
  <c r="V215" i="14"/>
  <c r="V163" i="14"/>
  <c r="AC163" i="14"/>
  <c r="AB163" i="14"/>
  <c r="Y163" i="14"/>
  <c r="AA163" i="14"/>
  <c r="X163" i="14"/>
  <c r="Z163" i="14"/>
  <c r="AE163" i="14"/>
  <c r="AD163" i="14"/>
  <c r="AA201" i="14"/>
  <c r="Z201" i="14"/>
  <c r="Y201" i="14"/>
  <c r="AE201" i="14"/>
  <c r="X201" i="14"/>
  <c r="W201" i="14"/>
  <c r="AD201" i="14"/>
  <c r="V201" i="14"/>
  <c r="AB201" i="14"/>
  <c r="Z457" i="14"/>
  <c r="AD457" i="14"/>
  <c r="Y457" i="14"/>
  <c r="X457" i="14"/>
  <c r="W457" i="14"/>
  <c r="W236" i="14"/>
  <c r="AB236" i="14"/>
  <c r="AC236" i="14"/>
  <c r="AE236" i="14"/>
  <c r="Y236" i="14"/>
  <c r="X236" i="14"/>
  <c r="V236" i="14"/>
  <c r="Z236" i="14"/>
  <c r="AA236" i="14"/>
  <c r="AB583" i="14"/>
  <c r="AD583" i="14"/>
  <c r="AA84" i="14"/>
  <c r="X84" i="14"/>
  <c r="AB84" i="14"/>
  <c r="W84" i="14"/>
  <c r="AE84" i="14"/>
  <c r="Y84" i="14"/>
  <c r="V84" i="14"/>
  <c r="AC84" i="14"/>
  <c r="AA104" i="14"/>
  <c r="W104" i="14"/>
  <c r="Z104" i="14"/>
  <c r="V104" i="14"/>
  <c r="AE104" i="14"/>
  <c r="X104" i="14"/>
  <c r="AD104" i="14"/>
  <c r="AB104" i="14"/>
  <c r="AC104" i="14"/>
  <c r="Y104" i="14"/>
  <c r="AB631" i="14"/>
  <c r="AD631" i="14"/>
  <c r="V631" i="14"/>
  <c r="AD130" i="14"/>
  <c r="V130" i="14"/>
  <c r="AC130" i="14"/>
  <c r="AB130" i="14"/>
  <c r="AA130" i="14"/>
  <c r="Z130" i="14"/>
  <c r="W130" i="14"/>
  <c r="X130" i="14"/>
  <c r="Z1497" i="14"/>
  <c r="AA1354" i="14"/>
  <c r="AE1151" i="14"/>
  <c r="X1248" i="14"/>
  <c r="V1141" i="14"/>
  <c r="AD1153" i="14"/>
  <c r="Z964" i="14"/>
  <c r="AA949" i="14"/>
  <c r="Z882" i="14"/>
  <c r="AD447" i="14"/>
  <c r="AA1693" i="14"/>
  <c r="AA1517" i="14"/>
  <c r="W1517" i="14"/>
  <c r="AB1548" i="14"/>
  <c r="AD1517" i="14"/>
  <c r="AA1480" i="14"/>
  <c r="X1497" i="14"/>
  <c r="AD1354" i="14"/>
  <c r="AB1413" i="14"/>
  <c r="Z1354" i="14"/>
  <c r="X1354" i="14"/>
  <c r="X1322" i="14"/>
  <c r="AE1322" i="14"/>
  <c r="X1151" i="14"/>
  <c r="AD1151" i="14"/>
  <c r="Z1316" i="14"/>
  <c r="X1316" i="14"/>
  <c r="W1248" i="14"/>
  <c r="AE1121" i="14"/>
  <c r="AB1141" i="14"/>
  <c r="AC1153" i="14"/>
  <c r="AE1095" i="14"/>
  <c r="AE1074" i="14"/>
  <c r="Y998" i="14"/>
  <c r="X998" i="14"/>
  <c r="W964" i="14"/>
  <c r="W949" i="14"/>
  <c r="AC951" i="14"/>
  <c r="Z863" i="14"/>
  <c r="AA793" i="14"/>
  <c r="Y793" i="14"/>
  <c r="AC712" i="14"/>
  <c r="W687" i="14"/>
  <c r="AA635" i="14"/>
  <c r="AA615" i="14"/>
  <c r="V686" i="14"/>
  <c r="X583" i="14"/>
  <c r="V671" i="14"/>
  <c r="W583" i="14"/>
  <c r="Y686" i="14"/>
  <c r="AC615" i="14"/>
  <c r="AE447" i="14"/>
  <c r="Y644" i="14"/>
  <c r="AB447" i="14"/>
  <c r="W163" i="14"/>
  <c r="Y445" i="14"/>
  <c r="AC445" i="14"/>
  <c r="AB445" i="14"/>
  <c r="AA445" i="14"/>
  <c r="Z445" i="14"/>
  <c r="X445" i="14"/>
  <c r="V445" i="14"/>
  <c r="Z241" i="14"/>
  <c r="AE241" i="14"/>
  <c r="Y241" i="14"/>
  <c r="W241" i="14"/>
  <c r="X241" i="14"/>
  <c r="AD241" i="14"/>
  <c r="V241" i="14"/>
  <c r="AC241" i="14"/>
  <c r="AA241" i="14"/>
  <c r="V47" i="14"/>
  <c r="AC47" i="14"/>
  <c r="AB47" i="14"/>
  <c r="Y47" i="14"/>
  <c r="AA47" i="14"/>
  <c r="X47" i="14"/>
  <c r="Z47" i="14"/>
  <c r="AE47" i="14"/>
  <c r="AD47" i="14"/>
  <c r="Z488" i="14"/>
  <c r="Y488" i="14"/>
  <c r="X488" i="14"/>
  <c r="AE488" i="14"/>
  <c r="W488" i="14"/>
  <c r="AD488" i="14"/>
  <c r="AA488" i="14"/>
  <c r="AC488" i="14"/>
  <c r="W356" i="14"/>
  <c r="AE356" i="14"/>
  <c r="AC356" i="14"/>
  <c r="X356" i="14"/>
  <c r="Z356" i="14"/>
  <c r="Y356" i="14"/>
  <c r="AA356" i="14"/>
  <c r="V356" i="14"/>
  <c r="AB356" i="14"/>
  <c r="Y368" i="14"/>
  <c r="V368" i="14"/>
  <c r="W368" i="14"/>
  <c r="X368" i="14"/>
  <c r="AE368" i="14"/>
  <c r="Z368" i="14"/>
  <c r="AD368" i="14"/>
  <c r="AC1522" i="14"/>
  <c r="AD1522" i="14"/>
  <c r="Y1522" i="14"/>
  <c r="AB341" i="14"/>
  <c r="AA341" i="14"/>
  <c r="Z341" i="14"/>
  <c r="AE341" i="14"/>
  <c r="Y341" i="14"/>
  <c r="W341" i="14"/>
  <c r="X341" i="14"/>
  <c r="AD341" i="14"/>
  <c r="AC341" i="14"/>
  <c r="Y298" i="14"/>
  <c r="AC298" i="14"/>
  <c r="AD298" i="14"/>
  <c r="W298" i="14"/>
  <c r="AE298" i="14"/>
  <c r="X298" i="14"/>
  <c r="Z298" i="14"/>
  <c r="AA298" i="14"/>
  <c r="V298" i="14"/>
  <c r="AD469" i="14"/>
  <c r="X469" i="14"/>
  <c r="AA469" i="14"/>
  <c r="Z239" i="14"/>
  <c r="AB239" i="14"/>
  <c r="Y239" i="14"/>
  <c r="X239" i="14"/>
  <c r="AE239" i="14"/>
  <c r="W239" i="14"/>
  <c r="AD239" i="14"/>
  <c r="AA239" i="14"/>
  <c r="AC239" i="14"/>
  <c r="Z459" i="14"/>
  <c r="AE459" i="14"/>
  <c r="AB459" i="14"/>
  <c r="AD459" i="14"/>
  <c r="AC459" i="14"/>
  <c r="W459" i="14"/>
  <c r="AA1522" i="14"/>
  <c r="X976" i="14"/>
  <c r="AD964" i="14"/>
  <c r="AD951" i="14"/>
  <c r="W615" i="14"/>
  <c r="AA686" i="14"/>
  <c r="V469" i="14"/>
  <c r="AD215" i="14"/>
  <c r="AA55" i="14"/>
  <c r="AE130" i="14"/>
  <c r="AC578" i="14"/>
  <c r="AE578" i="14"/>
  <c r="AD1693" i="14"/>
  <c r="Y1517" i="14"/>
  <c r="W1548" i="14"/>
  <c r="V1480" i="14"/>
  <c r="AC1497" i="14"/>
  <c r="W1354" i="14"/>
  <c r="AC1354" i="14"/>
  <c r="AD1413" i="14"/>
  <c r="V1322" i="14"/>
  <c r="Y1151" i="14"/>
  <c r="AB1121" i="14"/>
  <c r="W1151" i="14"/>
  <c r="Z1121" i="14"/>
  <c r="AC1151" i="14"/>
  <c r="AC1316" i="14"/>
  <c r="AA1248" i="14"/>
  <c r="AE1141" i="14"/>
  <c r="AD1141" i="14"/>
  <c r="X1153" i="14"/>
  <c r="Z1095" i="14"/>
  <c r="AB1074" i="14"/>
  <c r="Z1074" i="14"/>
  <c r="AC949" i="14"/>
  <c r="V964" i="14"/>
  <c r="AC976" i="14"/>
  <c r="W840" i="14"/>
  <c r="AD840" i="14"/>
  <c r="W882" i="14"/>
  <c r="W951" i="14"/>
  <c r="Y840" i="14"/>
  <c r="V793" i="14"/>
  <c r="W712" i="14"/>
  <c r="AA687" i="14"/>
  <c r="Y583" i="14"/>
  <c r="Y671" i="14"/>
  <c r="AE671" i="14"/>
  <c r="AB686" i="14"/>
  <c r="AC635" i="14"/>
  <c r="AD578" i="14"/>
  <c r="AB457" i="14"/>
  <c r="AA457" i="14"/>
  <c r="V644" i="14"/>
  <c r="AB368" i="14"/>
  <c r="AC201" i="14"/>
  <c r="Z84" i="14"/>
  <c r="V239" i="14"/>
  <c r="X259" i="14"/>
  <c r="AE259" i="14"/>
  <c r="W259" i="14"/>
  <c r="AD259" i="14"/>
  <c r="V259" i="14"/>
  <c r="AA259" i="14"/>
  <c r="AC259" i="14"/>
  <c r="Y259" i="14"/>
  <c r="AD356" i="14"/>
  <c r="AB554" i="14"/>
  <c r="AE554" i="14"/>
  <c r="Y554" i="14"/>
  <c r="AA554" i="14"/>
  <c r="W554" i="14"/>
  <c r="AA10" i="14"/>
  <c r="Z10" i="14"/>
  <c r="Y10" i="14"/>
  <c r="V10" i="14"/>
  <c r="X10" i="14"/>
  <c r="AE10" i="14"/>
  <c r="W10" i="14"/>
  <c r="AB10" i="14"/>
  <c r="AC10" i="14"/>
  <c r="Y303" i="14"/>
  <c r="X303" i="14"/>
  <c r="AE303" i="14"/>
  <c r="W303" i="14"/>
  <c r="AD303" i="14"/>
  <c r="V303" i="14"/>
  <c r="Z303" i="14"/>
  <c r="AB303" i="14"/>
  <c r="AA92" i="14"/>
  <c r="Y92" i="14"/>
  <c r="AC92" i="14"/>
  <c r="W92" i="14"/>
  <c r="AE92" i="14"/>
  <c r="V92" i="14"/>
  <c r="AD92" i="14"/>
  <c r="Z92" i="14"/>
  <c r="X92" i="14"/>
  <c r="AB92" i="14"/>
  <c r="AD863" i="14"/>
  <c r="V863" i="14"/>
  <c r="V642" i="14"/>
  <c r="AR28" i="14" s="1"/>
  <c r="Z642" i="14"/>
  <c r="AB642" i="14"/>
  <c r="X642" i="14"/>
  <c r="AD642" i="14"/>
  <c r="AC787" i="14"/>
  <c r="AD787" i="14"/>
  <c r="Z243" i="14"/>
  <c r="AB243" i="14"/>
  <c r="Y243" i="14"/>
  <c r="X243" i="14"/>
  <c r="AE243" i="14"/>
  <c r="W243" i="14"/>
  <c r="AD243" i="14"/>
  <c r="AA243" i="14"/>
  <c r="AC243" i="14"/>
  <c r="AE882" i="14"/>
  <c r="AC882" i="14"/>
  <c r="AE998" i="14"/>
  <c r="AC998" i="14"/>
  <c r="Y91" i="14"/>
  <c r="AA91" i="14"/>
  <c r="X91" i="14"/>
  <c r="Z91" i="14"/>
  <c r="AE91" i="14"/>
  <c r="W91" i="14"/>
  <c r="AD91" i="14"/>
  <c r="V91" i="14"/>
  <c r="AB91" i="14"/>
  <c r="AD1548" i="14"/>
  <c r="AC1480" i="14"/>
  <c r="AB1497" i="14"/>
  <c r="V1413" i="14"/>
  <c r="AA1322" i="14"/>
  <c r="AE1153" i="14"/>
  <c r="Y1095" i="14"/>
  <c r="AA976" i="14"/>
  <c r="AB863" i="14"/>
  <c r="AC793" i="14"/>
  <c r="AD712" i="14"/>
  <c r="AD686" i="14"/>
  <c r="X631" i="14"/>
  <c r="W671" i="14"/>
  <c r="V554" i="14"/>
  <c r="X459" i="14"/>
  <c r="AC642" i="14"/>
  <c r="AC1693" i="14"/>
  <c r="W1693" i="14"/>
  <c r="AC1548" i="14"/>
  <c r="AE1548" i="14"/>
  <c r="AD1480" i="14"/>
  <c r="V1497" i="14"/>
  <c r="W1413" i="14"/>
  <c r="V1316" i="14"/>
  <c r="AB1248" i="14"/>
  <c r="X1121" i="14"/>
  <c r="X1141" i="14"/>
  <c r="Y1153" i="14"/>
  <c r="AA1095" i="14"/>
  <c r="AC1074" i="14"/>
  <c r="AA1074" i="14"/>
  <c r="Z949" i="14"/>
  <c r="AD976" i="14"/>
  <c r="V840" i="14"/>
  <c r="V882" i="14"/>
  <c r="AA840" i="14"/>
  <c r="Z840" i="14"/>
  <c r="AE951" i="14"/>
  <c r="Z793" i="14"/>
  <c r="W863" i="14"/>
  <c r="AD793" i="14"/>
  <c r="AE712" i="14"/>
  <c r="AB687" i="14"/>
  <c r="Y635" i="14"/>
  <c r="Z671" i="14"/>
  <c r="AE635" i="14"/>
  <c r="AC686" i="14"/>
  <c r="AC631" i="14"/>
  <c r="X554" i="14"/>
  <c r="W578" i="14"/>
  <c r="AS28" i="14" s="1"/>
  <c r="AE642" i="14"/>
  <c r="X601" i="14"/>
  <c r="Z601" i="14"/>
  <c r="V601" i="14"/>
  <c r="AE1452" i="14"/>
  <c r="Y1452" i="14"/>
  <c r="AD1672" i="14"/>
  <c r="W1672" i="14"/>
  <c r="V1672" i="14"/>
  <c r="AC1672" i="14"/>
  <c r="X1672" i="14"/>
  <c r="W1311" i="14"/>
  <c r="AD1311" i="14"/>
  <c r="AE1311" i="14"/>
  <c r="X1005" i="14"/>
  <c r="AE1005" i="14"/>
  <c r="Y1005" i="14"/>
  <c r="W1005" i="14"/>
  <c r="AE867" i="14"/>
  <c r="V867" i="14"/>
  <c r="AB643" i="14"/>
  <c r="AD643" i="14"/>
  <c r="V643" i="14"/>
  <c r="W1025" i="14"/>
  <c r="X1025" i="14"/>
  <c r="Y1025" i="14"/>
  <c r="Z527" i="14"/>
  <c r="AB527" i="14"/>
  <c r="V527" i="14"/>
  <c r="AA527" i="14"/>
  <c r="Y435" i="14"/>
  <c r="AB435" i="14"/>
  <c r="X435" i="14"/>
  <c r="AE435" i="14"/>
  <c r="W435" i="14"/>
  <c r="AD435" i="14"/>
  <c r="V435" i="14"/>
  <c r="Z435" i="14"/>
  <c r="AC435" i="14"/>
  <c r="AA313" i="14"/>
  <c r="Z313" i="14"/>
  <c r="AE313" i="14"/>
  <c r="Y313" i="14"/>
  <c r="W313" i="14"/>
  <c r="X313" i="14"/>
  <c r="AD313" i="14"/>
  <c r="V313" i="14"/>
  <c r="AB313" i="14"/>
  <c r="AE198" i="14"/>
  <c r="AD198" i="14"/>
  <c r="V198" i="14"/>
  <c r="AA198" i="14"/>
  <c r="AB198" i="14"/>
  <c r="Y198" i="14"/>
  <c r="W198" i="14"/>
  <c r="Z198" i="14"/>
  <c r="X198" i="14"/>
  <c r="X78" i="14"/>
  <c r="Z78" i="14"/>
  <c r="AC78" i="14"/>
  <c r="V78" i="14"/>
  <c r="AE78" i="14"/>
  <c r="AD78" i="14"/>
  <c r="W78" i="14"/>
  <c r="Y78" i="14"/>
  <c r="AA78" i="14"/>
  <c r="V594" i="14"/>
  <c r="Z594" i="14"/>
  <c r="AB594" i="14"/>
  <c r="X594" i="14"/>
  <c r="AD594" i="14"/>
  <c r="Y318" i="14"/>
  <c r="AB318" i="14"/>
  <c r="AE318" i="14"/>
  <c r="Z318" i="14"/>
  <c r="AA318" i="14"/>
  <c r="X318" i="14"/>
  <c r="AC318" i="14"/>
  <c r="AD318" i="14"/>
  <c r="W318" i="14"/>
  <c r="V8" i="14"/>
  <c r="AB8" i="14"/>
  <c r="Z8" i="14"/>
  <c r="AC8" i="14"/>
  <c r="Y8" i="14"/>
  <c r="AA8" i="14"/>
  <c r="X8" i="14"/>
  <c r="AE8" i="14"/>
  <c r="AD8" i="14"/>
  <c r="Z503" i="14"/>
  <c r="V503" i="14"/>
  <c r="AB503" i="14"/>
  <c r="AE503" i="14"/>
  <c r="Y390" i="14"/>
  <c r="AB390" i="14"/>
  <c r="V390" i="14"/>
  <c r="AD390" i="14"/>
  <c r="W390" i="14"/>
  <c r="AA390" i="14"/>
  <c r="AE390" i="14"/>
  <c r="Z390" i="14"/>
  <c r="X390" i="14"/>
  <c r="AC390" i="14"/>
  <c r="V575" i="14"/>
  <c r="AB575" i="14"/>
  <c r="AD575" i="14"/>
  <c r="AD470" i="14"/>
  <c r="V470" i="14"/>
  <c r="AC470" i="14"/>
  <c r="AB470" i="14"/>
  <c r="AA470" i="14"/>
  <c r="X470" i="14"/>
  <c r="Z470" i="14"/>
  <c r="W470" i="14"/>
  <c r="W369" i="14"/>
  <c r="X369" i="14"/>
  <c r="AD369" i="14"/>
  <c r="V369" i="14"/>
  <c r="AC369" i="14"/>
  <c r="AB369" i="14"/>
  <c r="AA369" i="14"/>
  <c r="AE369" i="14"/>
  <c r="Y369" i="14"/>
  <c r="Y258" i="14"/>
  <c r="X258" i="14"/>
  <c r="Z258" i="14"/>
  <c r="V258" i="14"/>
  <c r="AD258" i="14"/>
  <c r="AA258" i="14"/>
  <c r="AB258" i="14"/>
  <c r="X13" i="14"/>
  <c r="AA13" i="14"/>
  <c r="AE13" i="14"/>
  <c r="V13" i="14"/>
  <c r="W13" i="14"/>
  <c r="Y13" i="14"/>
  <c r="Z13" i="14"/>
  <c r="AD13" i="14"/>
  <c r="AB13" i="14"/>
  <c r="X1693" i="14"/>
  <c r="AB1522" i="14"/>
  <c r="X1548" i="14"/>
  <c r="W1480" i="14"/>
  <c r="AD1497" i="14"/>
  <c r="AB1354" i="14"/>
  <c r="AE1413" i="14"/>
  <c r="AA1121" i="14"/>
  <c r="AD1316" i="14"/>
  <c r="AC1248" i="14"/>
  <c r="Y1141" i="14"/>
  <c r="Z1153" i="14"/>
  <c r="AA998" i="14"/>
  <c r="V1095" i="14"/>
  <c r="AB1095" i="14"/>
  <c r="V1074" i="14"/>
  <c r="AB998" i="14"/>
  <c r="Y964" i="14"/>
  <c r="V976" i="14"/>
  <c r="AD882" i="14"/>
  <c r="X951" i="14"/>
  <c r="AE863" i="14"/>
  <c r="W793" i="14"/>
  <c r="X712" i="14"/>
  <c r="AC687" i="14"/>
  <c r="Z583" i="14"/>
  <c r="Y631" i="14"/>
  <c r="AA671" i="14"/>
  <c r="W686" i="14"/>
  <c r="Z554" i="14"/>
  <c r="V457" i="14"/>
  <c r="X578" i="14"/>
  <c r="AT28" i="14" s="1"/>
  <c r="AB469" i="14"/>
  <c r="V459" i="14"/>
  <c r="Y642" i="14"/>
  <c r="AE469" i="14"/>
  <c r="AA459" i="14"/>
  <c r="AD236" i="14"/>
  <c r="AC91" i="14"/>
  <c r="AA446" i="14"/>
  <c r="X446" i="14"/>
  <c r="Y446" i="14"/>
  <c r="AE446" i="14"/>
  <c r="W446" i="14"/>
  <c r="AD446" i="14"/>
  <c r="V446" i="14"/>
  <c r="AC446" i="14"/>
  <c r="Z446" i="14"/>
  <c r="AC321" i="14"/>
  <c r="AB321" i="14"/>
  <c r="AA321" i="14"/>
  <c r="Z321" i="14"/>
  <c r="AE321" i="14"/>
  <c r="Y321" i="14"/>
  <c r="W321" i="14"/>
  <c r="X321" i="14"/>
  <c r="V321" i="14"/>
  <c r="AA181" i="14"/>
  <c r="Z181" i="14"/>
  <c r="Y181" i="14"/>
  <c r="X181" i="14"/>
  <c r="AE181" i="14"/>
  <c r="W181" i="14"/>
  <c r="AB181" i="14"/>
  <c r="V181" i="14"/>
  <c r="AD95" i="14"/>
  <c r="V95" i="14"/>
  <c r="AC95" i="14"/>
  <c r="AB95" i="14"/>
  <c r="Y95" i="14"/>
  <c r="AA95" i="14"/>
  <c r="X95" i="14"/>
  <c r="Z95" i="14"/>
  <c r="W95" i="14"/>
  <c r="AC1141" i="14"/>
  <c r="AD644" i="14"/>
  <c r="AE644" i="14"/>
  <c r="AC644" i="14"/>
  <c r="AA644" i="14"/>
  <c r="X644" i="14"/>
  <c r="AE55" i="14"/>
  <c r="W55" i="14"/>
  <c r="AD55" i="14"/>
  <c r="V55" i="14"/>
  <c r="AC55" i="14"/>
  <c r="AB55" i="14"/>
  <c r="X55" i="14"/>
  <c r="Z55" i="14"/>
  <c r="Z447" i="14"/>
  <c r="W447" i="14"/>
  <c r="AA447" i="14"/>
  <c r="V447" i="14"/>
  <c r="X474" i="14"/>
  <c r="Z474" i="14"/>
  <c r="AE474" i="14"/>
  <c r="Y474" i="14"/>
  <c r="W474" i="14"/>
  <c r="AD474" i="14"/>
  <c r="V474" i="14"/>
  <c r="AC474" i="14"/>
  <c r="AA474" i="14"/>
  <c r="AB110" i="14"/>
  <c r="AA110" i="14"/>
  <c r="Z110" i="14"/>
  <c r="AE110" i="14"/>
  <c r="Y110" i="14"/>
  <c r="W110" i="14"/>
  <c r="X110" i="14"/>
  <c r="AD110" i="14"/>
  <c r="AC110" i="14"/>
  <c r="AB615" i="14"/>
  <c r="V615" i="14"/>
  <c r="AD615" i="14"/>
  <c r="AB635" i="14"/>
  <c r="AD635" i="14"/>
  <c r="V635" i="14"/>
  <c r="AA148" i="14"/>
  <c r="W148" i="14"/>
  <c r="X148" i="14"/>
  <c r="AB148" i="14"/>
  <c r="AE148" i="14"/>
  <c r="V148" i="14"/>
  <c r="Y148" i="14"/>
  <c r="AD148" i="14"/>
  <c r="AC148" i="14"/>
  <c r="Z148" i="14"/>
  <c r="AE552" i="14"/>
  <c r="AD552" i="14"/>
  <c r="AC552" i="14"/>
  <c r="Z552" i="14"/>
  <c r="V552" i="14"/>
  <c r="V375" i="14"/>
  <c r="AA375" i="14"/>
  <c r="AC375" i="14"/>
  <c r="Z375" i="14"/>
  <c r="AB375" i="14"/>
  <c r="Y375" i="14"/>
  <c r="X375" i="14"/>
  <c r="AE375" i="14"/>
  <c r="AD375" i="14"/>
  <c r="Y322" i="14"/>
  <c r="V322" i="14"/>
  <c r="Z322" i="14"/>
  <c r="AB322" i="14"/>
  <c r="AD322" i="14"/>
  <c r="W322" i="14"/>
  <c r="AE322" i="14"/>
  <c r="AA322" i="14"/>
  <c r="AD1322" i="14"/>
  <c r="AB1316" i="14"/>
  <c r="Z1248" i="14"/>
  <c r="AA1151" i="14"/>
  <c r="W1141" i="14"/>
  <c r="Y1074" i="14"/>
  <c r="W976" i="14"/>
  <c r="AE1693" i="14"/>
  <c r="Y1693" i="14"/>
  <c r="W1522" i="14"/>
  <c r="Z1548" i="14"/>
  <c r="Z1517" i="14"/>
  <c r="Y1480" i="14"/>
  <c r="AE1480" i="14"/>
  <c r="W1497" i="14"/>
  <c r="Z1413" i="14"/>
  <c r="X1413" i="14"/>
  <c r="Z1322" i="14"/>
  <c r="AC1121" i="14"/>
  <c r="Y1121" i="14"/>
  <c r="W1316" i="14"/>
  <c r="V1248" i="14"/>
  <c r="Z1141" i="14"/>
  <c r="AA1153" i="14"/>
  <c r="V949" i="14"/>
  <c r="AD1095" i="14"/>
  <c r="AC1095" i="14"/>
  <c r="AD1074" i="14"/>
  <c r="AA964" i="14"/>
  <c r="Z976" i="14"/>
  <c r="V998" i="14"/>
  <c r="Y949" i="14"/>
  <c r="AB787" i="14"/>
  <c r="X882" i="14"/>
  <c r="AB840" i="14"/>
  <c r="Y787" i="14"/>
  <c r="X787" i="14"/>
  <c r="AA951" i="14"/>
  <c r="Y951" i="14"/>
  <c r="AE787" i="14"/>
  <c r="X863" i="14"/>
  <c r="AE793" i="14"/>
  <c r="AA712" i="14"/>
  <c r="Y712" i="14"/>
  <c r="V687" i="14"/>
  <c r="Z635" i="14"/>
  <c r="Z615" i="14"/>
  <c r="X671" i="14"/>
  <c r="AB671" i="14"/>
  <c r="AE631" i="14"/>
  <c r="AE686" i="14"/>
  <c r="AA552" i="14"/>
  <c r="Y578" i="14"/>
  <c r="AU28" i="14" s="1"/>
  <c r="Y459" i="14"/>
  <c r="X447" i="14"/>
  <c r="Z469" i="14"/>
  <c r="AB552" i="14"/>
  <c r="AC447" i="14"/>
  <c r="W469" i="14"/>
  <c r="AE457" i="14"/>
  <c r="AA368" i="14"/>
  <c r="AC322" i="14"/>
  <c r="V787" i="14"/>
  <c r="AE93" i="14"/>
  <c r="W93" i="14"/>
  <c r="AC93" i="14"/>
  <c r="AD93" i="14"/>
  <c r="AB93" i="14"/>
  <c r="V93" i="14"/>
  <c r="AA93" i="14"/>
  <c r="Z93" i="14"/>
  <c r="X93" i="14"/>
  <c r="V1693" i="14"/>
  <c r="V1522" i="14"/>
  <c r="AE1522" i="14"/>
  <c r="V1517" i="14"/>
  <c r="Z1480" i="14"/>
  <c r="AA1413" i="14"/>
  <c r="Y1354" i="14"/>
  <c r="V1121" i="14"/>
  <c r="Y1316" i="14"/>
  <c r="AB949" i="14"/>
  <c r="AD998" i="14"/>
  <c r="X964" i="14"/>
  <c r="AE964" i="14"/>
  <c r="AC964" i="14"/>
  <c r="AE949" i="14"/>
  <c r="AA882" i="14"/>
  <c r="Y882" i="14"/>
  <c r="AB951" i="14"/>
  <c r="W787" i="14"/>
  <c r="Y863" i="14"/>
  <c r="AB712" i="14"/>
  <c r="AD687" i="14"/>
  <c r="AA583" i="14"/>
  <c r="Z631" i="14"/>
  <c r="W631" i="14"/>
  <c r="AE583" i="14"/>
  <c r="AC583" i="14"/>
  <c r="Z578" i="14"/>
  <c r="AC457" i="14"/>
  <c r="AC554" i="14"/>
  <c r="W644" i="14"/>
  <c r="V488" i="14"/>
  <c r="AB298" i="14"/>
  <c r="AD84" i="14"/>
  <c r="V110" i="14"/>
  <c r="V583" i="14"/>
  <c r="AB526" i="14"/>
  <c r="AA526" i="14"/>
  <c r="X526" i="14"/>
  <c r="Z526" i="14"/>
  <c r="AE526" i="14"/>
  <c r="Y526" i="14"/>
  <c r="W526" i="14"/>
  <c r="AD526" i="14"/>
  <c r="AC526" i="14"/>
  <c r="AB604" i="14"/>
  <c r="AA604" i="14"/>
  <c r="Z604" i="14"/>
  <c r="Y604" i="14"/>
  <c r="X604" i="14"/>
  <c r="AC604" i="14"/>
  <c r="W425" i="14"/>
  <c r="AC425" i="14"/>
  <c r="AA425" i="14"/>
  <c r="Z425" i="14"/>
  <c r="AD425" i="14"/>
  <c r="Y425" i="14"/>
  <c r="V425" i="14"/>
  <c r="X425" i="14"/>
  <c r="AE425" i="14"/>
  <c r="X323" i="14"/>
  <c r="AE323" i="14"/>
  <c r="W323" i="14"/>
  <c r="AD323" i="14"/>
  <c r="V323" i="14"/>
  <c r="AA323" i="14"/>
  <c r="AC323" i="14"/>
  <c r="Y323" i="14"/>
  <c r="AD183" i="14"/>
  <c r="V183" i="14"/>
  <c r="AC183" i="14"/>
  <c r="AB183" i="14"/>
  <c r="Y183" i="14"/>
  <c r="AA183" i="14"/>
  <c r="X183" i="14"/>
  <c r="Z183" i="14"/>
  <c r="W183" i="14"/>
  <c r="Z69" i="14"/>
  <c r="Y69" i="14"/>
  <c r="X69" i="14"/>
  <c r="AE69" i="14"/>
  <c r="W69" i="14"/>
  <c r="AC69" i="14"/>
  <c r="AD69" i="14"/>
  <c r="AA69" i="14"/>
  <c r="AA377" i="14"/>
  <c r="Z377" i="14"/>
  <c r="AE377" i="14"/>
  <c r="Y377" i="14"/>
  <c r="W377" i="14"/>
  <c r="X377" i="14"/>
  <c r="AD377" i="14"/>
  <c r="V377" i="14"/>
  <c r="AB377" i="14"/>
  <c r="AA21" i="14"/>
  <c r="Z21" i="14"/>
  <c r="W21" i="14"/>
  <c r="Y21" i="14"/>
  <c r="AE21" i="14"/>
  <c r="X21" i="14"/>
  <c r="AB21" i="14"/>
  <c r="V21" i="14"/>
  <c r="Y469" i="14"/>
  <c r="AE624" i="14"/>
  <c r="AE840" i="14"/>
  <c r="X840" i="14"/>
  <c r="W1711" i="14"/>
  <c r="AE1711" i="14"/>
  <c r="X1711" i="14"/>
  <c r="AC1647" i="14"/>
  <c r="AA1638" i="14"/>
  <c r="Z1458" i="14"/>
  <c r="W1458" i="14"/>
  <c r="AC1441" i="14"/>
  <c r="Y1291" i="14"/>
  <c r="Z1152" i="14"/>
  <c r="W1036" i="14"/>
  <c r="V1132" i="14"/>
  <c r="AB1132" i="14"/>
  <c r="X1020" i="14"/>
  <c r="V968" i="14"/>
  <c r="AC776" i="14"/>
  <c r="AA934" i="14"/>
  <c r="AA946" i="14"/>
  <c r="W732" i="14"/>
  <c r="Y709" i="14"/>
  <c r="AB537" i="14"/>
  <c r="Z124" i="14"/>
  <c r="AE613" i="14"/>
  <c r="Y613" i="14"/>
  <c r="W613" i="14"/>
  <c r="AD613" i="14"/>
  <c r="V613" i="14"/>
  <c r="AB613" i="14"/>
  <c r="X613" i="14"/>
  <c r="Z613" i="14"/>
  <c r="X502" i="14"/>
  <c r="Z502" i="14"/>
  <c r="AE502" i="14"/>
  <c r="Y502" i="14"/>
  <c r="W502" i="14"/>
  <c r="AD502" i="14"/>
  <c r="V502" i="14"/>
  <c r="AC502" i="14"/>
  <c r="AA502" i="14"/>
  <c r="AC349" i="14"/>
  <c r="AB349" i="14"/>
  <c r="AA349" i="14"/>
  <c r="Z349" i="14"/>
  <c r="AE349" i="14"/>
  <c r="Y349" i="14"/>
  <c r="W349" i="14"/>
  <c r="X349" i="14"/>
  <c r="V349" i="14"/>
  <c r="AC229" i="14"/>
  <c r="AB229" i="14"/>
  <c r="AA229" i="14"/>
  <c r="Z229" i="14"/>
  <c r="AE229" i="14"/>
  <c r="Y229" i="14"/>
  <c r="W229" i="14"/>
  <c r="X229" i="14"/>
  <c r="V229" i="14"/>
  <c r="Y107" i="14"/>
  <c r="AA107" i="14"/>
  <c r="X107" i="14"/>
  <c r="Z107" i="14"/>
  <c r="AE107" i="14"/>
  <c r="W107" i="14"/>
  <c r="AD107" i="14"/>
  <c r="V107" i="14"/>
  <c r="AB107" i="14"/>
  <c r="X427" i="14"/>
  <c r="W427" i="14"/>
  <c r="AD427" i="14"/>
  <c r="V427" i="14"/>
  <c r="AA427" i="14"/>
  <c r="AE427" i="14"/>
  <c r="AC427" i="14"/>
  <c r="Z427" i="14"/>
  <c r="Y427" i="14"/>
  <c r="AA185" i="14"/>
  <c r="Z185" i="14"/>
  <c r="Y185" i="14"/>
  <c r="X185" i="14"/>
  <c r="AE185" i="14"/>
  <c r="W185" i="14"/>
  <c r="AB185" i="14"/>
  <c r="V185" i="14"/>
  <c r="AD537" i="14"/>
  <c r="Y537" i="14"/>
  <c r="AE537" i="14"/>
  <c r="X453" i="14"/>
  <c r="AD453" i="14"/>
  <c r="AE453" i="14"/>
  <c r="V453" i="14"/>
  <c r="W453" i="14"/>
  <c r="AC453" i="14"/>
  <c r="AB453" i="14"/>
  <c r="AA453" i="14"/>
  <c r="Y453" i="14"/>
  <c r="AD143" i="14"/>
  <c r="V143" i="14"/>
  <c r="AC143" i="14"/>
  <c r="AB143" i="14"/>
  <c r="Y143" i="14"/>
  <c r="AA143" i="14"/>
  <c r="X143" i="14"/>
  <c r="Z143" i="14"/>
  <c r="W143" i="14"/>
  <c r="AA192" i="14"/>
  <c r="W192" i="14"/>
  <c r="AE192" i="14"/>
  <c r="Y192" i="14"/>
  <c r="Z192" i="14"/>
  <c r="V192" i="14"/>
  <c r="AD192" i="14"/>
  <c r="AB192" i="14"/>
  <c r="X192" i="14"/>
  <c r="AC192" i="14"/>
  <c r="Z539" i="14"/>
  <c r="AC539" i="14"/>
  <c r="AB539" i="14"/>
  <c r="AD539" i="14"/>
  <c r="W539" i="14"/>
  <c r="V416" i="14"/>
  <c r="Z416" i="14"/>
  <c r="AC416" i="14"/>
  <c r="AE416" i="14"/>
  <c r="AB416" i="14"/>
  <c r="AD416" i="14"/>
  <c r="X416" i="14"/>
  <c r="AA416" i="14"/>
  <c r="AA333" i="14"/>
  <c r="Z333" i="14"/>
  <c r="AE333" i="14"/>
  <c r="Y333" i="14"/>
  <c r="W333" i="14"/>
  <c r="X333" i="14"/>
  <c r="AD333" i="14"/>
  <c r="V333" i="14"/>
  <c r="AB333" i="14"/>
  <c r="Y129" i="14"/>
  <c r="AA129" i="14"/>
  <c r="AB129" i="14"/>
  <c r="AC129" i="14"/>
  <c r="V129" i="14"/>
  <c r="W129" i="14"/>
  <c r="AD129" i="14"/>
  <c r="Z129" i="14"/>
  <c r="AE129" i="14"/>
  <c r="Z507" i="14"/>
  <c r="AC507" i="14"/>
  <c r="AB507" i="14"/>
  <c r="V507" i="14"/>
  <c r="AD507" i="14"/>
  <c r="W507" i="14"/>
  <c r="X413" i="14"/>
  <c r="AB413" i="14"/>
  <c r="V413" i="14"/>
  <c r="AE413" i="14"/>
  <c r="AD413" i="14"/>
  <c r="W413" i="14"/>
  <c r="AC413" i="14"/>
  <c r="AA413" i="14"/>
  <c r="Y413" i="14"/>
  <c r="Y284" i="14"/>
  <c r="X284" i="14"/>
  <c r="V284" i="14"/>
  <c r="W284" i="14"/>
  <c r="AE284" i="14"/>
  <c r="AD284" i="14"/>
  <c r="AA128" i="14"/>
  <c r="AE128" i="14"/>
  <c r="Y128" i="14"/>
  <c r="Z128" i="14"/>
  <c r="AB128" i="14"/>
  <c r="V128" i="14"/>
  <c r="AD128" i="14"/>
  <c r="X128" i="14"/>
  <c r="AC128" i="14"/>
  <c r="W128" i="14"/>
  <c r="AB587" i="14"/>
  <c r="AD587" i="14"/>
  <c r="V587" i="14"/>
  <c r="Y410" i="14"/>
  <c r="AE410" i="14"/>
  <c r="AC410" i="14"/>
  <c r="AB410" i="14"/>
  <c r="AA410" i="14"/>
  <c r="Z410" i="14"/>
  <c r="V410" i="14"/>
  <c r="W410" i="14"/>
  <c r="Z337" i="14"/>
  <c r="AE337" i="14"/>
  <c r="Y337" i="14"/>
  <c r="W337" i="14"/>
  <c r="X337" i="14"/>
  <c r="AD337" i="14"/>
  <c r="V337" i="14"/>
  <c r="AC337" i="14"/>
  <c r="AA337" i="14"/>
  <c r="V237" i="14"/>
  <c r="AC237" i="14"/>
  <c r="AB237" i="14"/>
  <c r="AA237" i="14"/>
  <c r="Z237" i="14"/>
  <c r="AE237" i="14"/>
  <c r="Y237" i="14"/>
  <c r="AD237" i="14"/>
  <c r="AA152" i="14"/>
  <c r="AB152" i="14"/>
  <c r="X152" i="14"/>
  <c r="W152" i="14"/>
  <c r="AC152" i="14"/>
  <c r="AE152" i="14"/>
  <c r="AD152" i="14"/>
  <c r="Y152" i="14"/>
  <c r="Z152" i="14"/>
  <c r="AA48" i="14"/>
  <c r="Y48" i="14"/>
  <c r="AC48" i="14"/>
  <c r="AB48" i="14"/>
  <c r="W48" i="14"/>
  <c r="X48" i="14"/>
  <c r="AE48" i="14"/>
  <c r="Z48" i="14"/>
  <c r="AD48" i="14"/>
  <c r="AD819" i="14"/>
  <c r="V819" i="14"/>
  <c r="Z479" i="14"/>
  <c r="AA479" i="14"/>
  <c r="AC479" i="14"/>
  <c r="AB479" i="14"/>
  <c r="W479" i="14"/>
  <c r="AB272" i="14"/>
  <c r="AC272" i="14"/>
  <c r="W272" i="14"/>
  <c r="X272" i="14"/>
  <c r="AD272" i="14"/>
  <c r="AE272" i="14"/>
  <c r="AA272" i="14"/>
  <c r="Y272" i="14"/>
  <c r="V272" i="14"/>
  <c r="Z272" i="14"/>
  <c r="AA418" i="14"/>
  <c r="Z418" i="14"/>
  <c r="X418" i="14"/>
  <c r="AD418" i="14"/>
  <c r="W418" i="14"/>
  <c r="V418" i="14"/>
  <c r="AE418" i="14"/>
  <c r="Y418" i="14"/>
  <c r="AB418" i="14"/>
  <c r="AB1550" i="14"/>
  <c r="AD1550" i="14"/>
  <c r="V1550" i="14"/>
  <c r="AD1255" i="14"/>
  <c r="AE1255" i="14"/>
  <c r="W1255" i="14"/>
  <c r="AD776" i="14"/>
  <c r="W776" i="14"/>
  <c r="AE776" i="14"/>
  <c r="AC372" i="14"/>
  <c r="AD372" i="14"/>
  <c r="Z372" i="14"/>
  <c r="Y372" i="14"/>
  <c r="AB372" i="14"/>
  <c r="V372" i="14"/>
  <c r="X372" i="14"/>
  <c r="W372" i="14"/>
  <c r="Y1542" i="14"/>
  <c r="AC1542" i="14"/>
  <c r="W1610" i="14"/>
  <c r="AB1610" i="14"/>
  <c r="AE1610" i="14"/>
  <c r="AD297" i="14"/>
  <c r="V297" i="14"/>
  <c r="AC297" i="14"/>
  <c r="AB297" i="14"/>
  <c r="AA297" i="14"/>
  <c r="Z297" i="14"/>
  <c r="W297" i="14"/>
  <c r="X297" i="14"/>
  <c r="AA124" i="14"/>
  <c r="V124" i="14"/>
  <c r="AD124" i="14"/>
  <c r="X124" i="14"/>
  <c r="W124" i="14"/>
  <c r="AE124" i="14"/>
  <c r="AB124" i="14"/>
  <c r="AB1711" i="14"/>
  <c r="AA1711" i="14"/>
  <c r="AD1647" i="14"/>
  <c r="V1638" i="14"/>
  <c r="V1610" i="14"/>
  <c r="W1550" i="14"/>
  <c r="X1542" i="14"/>
  <c r="AC1458" i="14"/>
  <c r="AD1441" i="14"/>
  <c r="V1291" i="14"/>
  <c r="V1152" i="14"/>
  <c r="AB1152" i="14"/>
  <c r="W1132" i="14"/>
  <c r="AD1036" i="14"/>
  <c r="AD1020" i="14"/>
  <c r="Y1036" i="14"/>
  <c r="AE968" i="14"/>
  <c r="AC934" i="14"/>
  <c r="AC946" i="14"/>
  <c r="AB819" i="14"/>
  <c r="Z732" i="14"/>
  <c r="X732" i="14"/>
  <c r="AC709" i="14"/>
  <c r="AA709" i="14"/>
  <c r="W416" i="14"/>
  <c r="Z453" i="14"/>
  <c r="AB337" i="14"/>
  <c r="V48" i="14"/>
  <c r="AA251" i="14"/>
  <c r="AC251" i="14"/>
  <c r="Z251" i="14"/>
  <c r="AB251" i="14"/>
  <c r="Y251" i="14"/>
  <c r="X251" i="14"/>
  <c r="AE251" i="14"/>
  <c r="W251" i="14"/>
  <c r="V251" i="14"/>
  <c r="AC137" i="14"/>
  <c r="AD137" i="14"/>
  <c r="AB137" i="14"/>
  <c r="V137" i="14"/>
  <c r="AA137" i="14"/>
  <c r="Z137" i="14"/>
  <c r="Y137" i="14"/>
  <c r="X137" i="14"/>
  <c r="W137" i="14"/>
  <c r="AE27" i="14"/>
  <c r="W27" i="14"/>
  <c r="AD27" i="14"/>
  <c r="V27" i="14"/>
  <c r="AC27" i="14"/>
  <c r="AB27" i="14"/>
  <c r="X27" i="14"/>
  <c r="Z27" i="14"/>
  <c r="V327" i="14"/>
  <c r="AA327" i="14"/>
  <c r="AC327" i="14"/>
  <c r="Z327" i="14"/>
  <c r="AB327" i="14"/>
  <c r="Y327" i="14"/>
  <c r="X327" i="14"/>
  <c r="AE327" i="14"/>
  <c r="AD327" i="14"/>
  <c r="AD186" i="14"/>
  <c r="V186" i="14"/>
  <c r="AC186" i="14"/>
  <c r="AB186" i="14"/>
  <c r="AA186" i="14"/>
  <c r="Z186" i="14"/>
  <c r="W186" i="14"/>
  <c r="X186" i="14"/>
  <c r="AE97" i="14"/>
  <c r="W97" i="14"/>
  <c r="AC97" i="14"/>
  <c r="AD97" i="14"/>
  <c r="AB97" i="14"/>
  <c r="V97" i="14"/>
  <c r="AA97" i="14"/>
  <c r="Z97" i="14"/>
  <c r="X97" i="14"/>
  <c r="X129" i="14"/>
  <c r="AA180" i="14"/>
  <c r="AB180" i="14"/>
  <c r="X180" i="14"/>
  <c r="W180" i="14"/>
  <c r="AE180" i="14"/>
  <c r="AC180" i="14"/>
  <c r="V180" i="14"/>
  <c r="AD180" i="14"/>
  <c r="AC1711" i="14"/>
  <c r="X1647" i="14"/>
  <c r="AD1638" i="14"/>
  <c r="AD1610" i="14"/>
  <c r="AE1550" i="14"/>
  <c r="Z1542" i="14"/>
  <c r="W1441" i="14"/>
  <c r="V1255" i="14"/>
  <c r="Y1255" i="14"/>
  <c r="AD1152" i="14"/>
  <c r="AE1132" i="14"/>
  <c r="V1036" i="14"/>
  <c r="V1020" i="14"/>
  <c r="Z968" i="14"/>
  <c r="W968" i="14"/>
  <c r="V934" i="14"/>
  <c r="V946" i="14"/>
  <c r="AC819" i="14"/>
  <c r="AA732" i="14"/>
  <c r="Y732" i="14"/>
  <c r="V709" i="14"/>
  <c r="V537" i="14"/>
  <c r="AE479" i="14"/>
  <c r="V539" i="14"/>
  <c r="AA539" i="14"/>
  <c r="Z180" i="14"/>
  <c r="Y180" i="14"/>
  <c r="AC418" i="14"/>
  <c r="AC124" i="14"/>
  <c r="V546" i="14"/>
  <c r="AC546" i="14"/>
  <c r="AB546" i="14"/>
  <c r="AA546" i="14"/>
  <c r="X546" i="14"/>
  <c r="Z546" i="14"/>
  <c r="AE546" i="14"/>
  <c r="Y546" i="14"/>
  <c r="AD546" i="14"/>
  <c r="X520" i="14"/>
  <c r="AE520" i="14"/>
  <c r="W520" i="14"/>
  <c r="AD520" i="14"/>
  <c r="AB520" i="14"/>
  <c r="V520" i="14"/>
  <c r="AA520" i="14"/>
  <c r="AC520" i="14"/>
  <c r="Y520" i="14"/>
  <c r="V440" i="14"/>
  <c r="AC440" i="14"/>
  <c r="AB440" i="14"/>
  <c r="AA440" i="14"/>
  <c r="Y440" i="14"/>
  <c r="AD440" i="14"/>
  <c r="Y1224" i="14"/>
  <c r="W1224" i="14"/>
  <c r="Z543" i="14"/>
  <c r="AA543" i="14"/>
  <c r="AC543" i="14"/>
  <c r="AB543" i="14"/>
  <c r="W543" i="14"/>
  <c r="W454" i="14"/>
  <c r="AD454" i="14"/>
  <c r="V454" i="14"/>
  <c r="AC454" i="14"/>
  <c r="AB454" i="14"/>
  <c r="AA454" i="14"/>
  <c r="AE454" i="14"/>
  <c r="Y454" i="14"/>
  <c r="X347" i="14"/>
  <c r="AE347" i="14"/>
  <c r="W347" i="14"/>
  <c r="AD347" i="14"/>
  <c r="V347" i="14"/>
  <c r="AA347" i="14"/>
  <c r="AC347" i="14"/>
  <c r="Y347" i="14"/>
  <c r="V208" i="14"/>
  <c r="W208" i="14"/>
  <c r="Z208" i="14"/>
  <c r="AD208" i="14"/>
  <c r="AE208" i="14"/>
  <c r="AC208" i="14"/>
  <c r="AB208" i="14"/>
  <c r="Y208" i="14"/>
  <c r="X208" i="14"/>
  <c r="AC94" i="14"/>
  <c r="AD94" i="14"/>
  <c r="AE94" i="14"/>
  <c r="Z94" i="14"/>
  <c r="W94" i="14"/>
  <c r="Y94" i="14"/>
  <c r="X94" i="14"/>
  <c r="AB94" i="14"/>
  <c r="AA94" i="14"/>
  <c r="V94" i="14"/>
  <c r="AC17" i="14"/>
  <c r="AD17" i="14"/>
  <c r="AB17" i="14"/>
  <c r="V17" i="14"/>
  <c r="AA17" i="14"/>
  <c r="Z17" i="14"/>
  <c r="AE17" i="14"/>
  <c r="Y17" i="14"/>
  <c r="X17" i="14"/>
  <c r="AD533" i="14"/>
  <c r="W533" i="14"/>
  <c r="Y533" i="14"/>
  <c r="AE533" i="14"/>
  <c r="X533" i="14"/>
  <c r="V1711" i="14"/>
  <c r="Y1647" i="14"/>
  <c r="AE1638" i="14"/>
  <c r="X1610" i="14"/>
  <c r="Y1550" i="14"/>
  <c r="AA1542" i="14"/>
  <c r="AB1458" i="14"/>
  <c r="AE1441" i="14"/>
  <c r="AB1291" i="14"/>
  <c r="X1291" i="14"/>
  <c r="W1152" i="14"/>
  <c r="W1020" i="14"/>
  <c r="X1132" i="14"/>
  <c r="AA1020" i="14"/>
  <c r="V776" i="14"/>
  <c r="AD934" i="14"/>
  <c r="AD946" i="14"/>
  <c r="W819" i="14"/>
  <c r="AB709" i="14"/>
  <c r="AB732" i="14"/>
  <c r="X587" i="14"/>
  <c r="AD709" i="14"/>
  <c r="AE587" i="14"/>
  <c r="V533" i="14"/>
  <c r="Y479" i="14"/>
  <c r="AA533" i="14"/>
  <c r="Z537" i="14"/>
  <c r="W537" i="14"/>
  <c r="AA372" i="14"/>
  <c r="AE372" i="14"/>
  <c r="X237" i="14"/>
  <c r="X410" i="14"/>
  <c r="Z413" i="14"/>
  <c r="AC284" i="14"/>
  <c r="AE1592" i="14"/>
  <c r="AA1592" i="14"/>
  <c r="Y1592" i="14"/>
  <c r="AD1327" i="14"/>
  <c r="AE1327" i="14"/>
  <c r="W1327" i="14"/>
  <c r="AE1598" i="14"/>
  <c r="AB1598" i="14"/>
  <c r="W1598" i="14"/>
  <c r="AD1585" i="14"/>
  <c r="Z1585" i="14"/>
  <c r="V1585" i="14"/>
  <c r="X331" i="14"/>
  <c r="AE331" i="14"/>
  <c r="W331" i="14"/>
  <c r="AD331" i="14"/>
  <c r="V331" i="14"/>
  <c r="AA331" i="14"/>
  <c r="AC331" i="14"/>
  <c r="Y331" i="14"/>
  <c r="AD1711" i="14"/>
  <c r="AB1647" i="14"/>
  <c r="Z1647" i="14"/>
  <c r="W1638" i="14"/>
  <c r="X1638" i="14"/>
  <c r="Y1610" i="14"/>
  <c r="Z1550" i="14"/>
  <c r="AB1542" i="14"/>
  <c r="Z1441" i="14"/>
  <c r="X1441" i="14"/>
  <c r="AE1152" i="14"/>
  <c r="Y1132" i="14"/>
  <c r="AC1020" i="14"/>
  <c r="AA1036" i="14"/>
  <c r="W934" i="14"/>
  <c r="W946" i="14"/>
  <c r="Y776" i="14"/>
  <c r="AE819" i="14"/>
  <c r="AC732" i="14"/>
  <c r="W709" i="14"/>
  <c r="W587" i="14"/>
  <c r="X479" i="14"/>
  <c r="AD479" i="14"/>
  <c r="W237" i="14"/>
  <c r="AD410" i="14"/>
  <c r="Y297" i="14"/>
  <c r="W1291" i="14"/>
  <c r="AD1291" i="14"/>
  <c r="AE1291" i="14"/>
  <c r="Z1610" i="14"/>
  <c r="V1542" i="14"/>
  <c r="Y1458" i="14"/>
  <c r="AD1458" i="14"/>
  <c r="AA1441" i="14"/>
  <c r="Y1441" i="14"/>
  <c r="AB1255" i="14"/>
  <c r="Z1291" i="14"/>
  <c r="X1152" i="14"/>
  <c r="Z1132" i="14"/>
  <c r="Z1020" i="14"/>
  <c r="AA968" i="14"/>
  <c r="AC968" i="14"/>
  <c r="Y934" i="14"/>
  <c r="AE934" i="14"/>
  <c r="Y946" i="14"/>
  <c r="AE946" i="14"/>
  <c r="X819" i="14"/>
  <c r="V732" i="14"/>
  <c r="Y587" i="14"/>
  <c r="AE709" i="14"/>
  <c r="AC587" i="14"/>
  <c r="Y539" i="14"/>
  <c r="Y507" i="14"/>
  <c r="V479" i="14"/>
  <c r="AA284" i="14"/>
  <c r="AE297" i="14"/>
  <c r="AD185" i="14"/>
  <c r="AE143" i="14"/>
  <c r="AD417" i="14"/>
  <c r="AC417" i="14"/>
  <c r="AA417" i="14"/>
  <c r="Z417" i="14"/>
  <c r="AB417" i="14"/>
  <c r="Y417" i="14"/>
  <c r="AE417" i="14"/>
  <c r="X417" i="14"/>
  <c r="V417" i="14"/>
  <c r="Y151" i="14"/>
  <c r="AA151" i="14"/>
  <c r="X151" i="14"/>
  <c r="Z151" i="14"/>
  <c r="AE151" i="14"/>
  <c r="W151" i="14"/>
  <c r="AD151" i="14"/>
  <c r="V151" i="14"/>
  <c r="AB151" i="14"/>
  <c r="V379" i="14"/>
  <c r="AA379" i="14"/>
  <c r="AC379" i="14"/>
  <c r="Z379" i="14"/>
  <c r="AB379" i="14"/>
  <c r="Y379" i="14"/>
  <c r="X379" i="14"/>
  <c r="AE379" i="14"/>
  <c r="AD379" i="14"/>
  <c r="AE165" i="14"/>
  <c r="W165" i="14"/>
  <c r="AC165" i="14"/>
  <c r="AD165" i="14"/>
  <c r="AB165" i="14"/>
  <c r="V165" i="14"/>
  <c r="AA165" i="14"/>
  <c r="Z165" i="14"/>
  <c r="X165" i="14"/>
  <c r="X776" i="14"/>
  <c r="Y157" i="14"/>
  <c r="X157" i="14"/>
  <c r="AE157" i="14"/>
  <c r="W157" i="14"/>
  <c r="AC157" i="14"/>
  <c r="AD157" i="14"/>
  <c r="AB157" i="14"/>
  <c r="V157" i="14"/>
  <c r="Z157" i="14"/>
  <c r="Z1638" i="14"/>
  <c r="AE1647" i="14"/>
  <c r="AC1638" i="14"/>
  <c r="AA1610" i="14"/>
  <c r="X1550" i="14"/>
  <c r="AD1542" i="14"/>
  <c r="AE1458" i="14"/>
  <c r="V1458" i="14"/>
  <c r="AC1291" i="14"/>
  <c r="AA1255" i="14"/>
  <c r="X1255" i="14"/>
  <c r="AC1132" i="14"/>
  <c r="AC1036" i="14"/>
  <c r="AB1036" i="14"/>
  <c r="Z1036" i="14"/>
  <c r="Y968" i="14"/>
  <c r="AD968" i="14"/>
  <c r="AA776" i="14"/>
  <c r="Z934" i="14"/>
  <c r="Z946" i="14"/>
  <c r="Y819" i="14"/>
  <c r="AA587" i="14"/>
  <c r="Z587" i="14"/>
  <c r="AC537" i="14"/>
  <c r="X539" i="14"/>
  <c r="X507" i="14"/>
  <c r="AE507" i="14"/>
  <c r="Z533" i="14"/>
  <c r="AB284" i="14"/>
  <c r="AB331" i="14"/>
  <c r="AC185" i="14"/>
  <c r="Y560" i="14"/>
  <c r="AE560" i="14"/>
  <c r="AD560" i="14"/>
  <c r="X560" i="14"/>
  <c r="V560" i="14"/>
  <c r="W560" i="14"/>
  <c r="AC560" i="14"/>
  <c r="AB560" i="14"/>
  <c r="Z560" i="14"/>
  <c r="Y51" i="14"/>
  <c r="AA51" i="14"/>
  <c r="X51" i="14"/>
  <c r="Z51" i="14"/>
  <c r="AE51" i="14"/>
  <c r="W51" i="14"/>
  <c r="AD51" i="14"/>
  <c r="V51" i="14"/>
  <c r="AB51" i="14"/>
  <c r="W472" i="14"/>
  <c r="AD472" i="14"/>
  <c r="AB472" i="14"/>
  <c r="V472" i="14"/>
  <c r="AA472" i="14"/>
  <c r="AC472" i="14"/>
  <c r="Z472" i="14"/>
  <c r="Y472" i="14"/>
  <c r="AE472" i="14"/>
  <c r="X1535" i="14"/>
  <c r="AE1535" i="14"/>
  <c r="V674" i="14"/>
  <c r="AD674" i="14"/>
  <c r="AD977" i="14"/>
  <c r="W977" i="14"/>
  <c r="AD875" i="14"/>
  <c r="Z875" i="14"/>
  <c r="AE1702" i="14"/>
  <c r="W1702" i="14"/>
  <c r="AD1579" i="14"/>
  <c r="Z1579" i="14"/>
  <c r="AD1573" i="14"/>
  <c r="V1573" i="14"/>
  <c r="AE1683" i="14"/>
  <c r="AB1683" i="14"/>
  <c r="AE804" i="14"/>
  <c r="X804" i="14"/>
  <c r="AD1668" i="14"/>
  <c r="V1668" i="14"/>
  <c r="AD1569" i="14"/>
  <c r="Z1569" i="14"/>
  <c r="Y1569" i="14"/>
  <c r="V1569" i="14"/>
  <c r="AE1643" i="14"/>
  <c r="AB1643" i="14"/>
  <c r="AD1676" i="14"/>
  <c r="Y1676" i="14"/>
  <c r="AA1608" i="14"/>
  <c r="X1608" i="14"/>
  <c r="AE1667" i="14"/>
  <c r="AB1667" i="14"/>
  <c r="W1667" i="14"/>
  <c r="W564" i="14"/>
  <c r="X564" i="14"/>
  <c r="AA1653" i="14"/>
  <c r="X1653" i="14"/>
  <c r="AD1565" i="14"/>
  <c r="V1565" i="14"/>
  <c r="AD1561" i="14"/>
  <c r="Z1561" i="14"/>
  <c r="Y1561" i="14"/>
  <c r="V1561" i="14"/>
  <c r="AE1606" i="14"/>
  <c r="AB1606" i="14"/>
  <c r="W1606" i="14"/>
  <c r="AD784" i="14"/>
  <c r="W784" i="14"/>
  <c r="AE784" i="14"/>
  <c r="X784" i="14"/>
  <c r="AD551" i="14"/>
  <c r="AA551" i="14"/>
  <c r="Y551" i="14"/>
  <c r="AA1537" i="14"/>
  <c r="AE1537" i="14"/>
  <c r="W1537" i="14"/>
  <c r="AD1557" i="14"/>
  <c r="V1557" i="14"/>
  <c r="V1623" i="14"/>
  <c r="Y1623" i="14"/>
  <c r="AD1623" i="14"/>
  <c r="AD1656" i="14"/>
  <c r="Y1656" i="14"/>
  <c r="V1656" i="14"/>
  <c r="AE1679" i="14"/>
  <c r="AB1679" i="14"/>
  <c r="W1679" i="14"/>
  <c r="AD1474" i="14"/>
  <c r="X1474" i="14"/>
  <c r="V1474" i="14"/>
  <c r="AB647" i="14"/>
  <c r="V647" i="14"/>
  <c r="AD647" i="14"/>
  <c r="AE1718" i="14"/>
  <c r="W1718" i="14"/>
  <c r="AE1336" i="14"/>
  <c r="Y1336" i="14"/>
  <c r="AE440" i="14"/>
  <c r="W440" i="14"/>
  <c r="Y1627" i="14"/>
  <c r="AD1627" i="14"/>
  <c r="V1627" i="14"/>
  <c r="AA1541" i="14"/>
  <c r="AE1541" i="14"/>
  <c r="W1541" i="14"/>
  <c r="AA1641" i="14"/>
  <c r="AE1641" i="14"/>
  <c r="X1641" i="14"/>
  <c r="W1641" i="14"/>
  <c r="AD1611" i="14"/>
  <c r="V1611" i="14"/>
  <c r="AE885" i="14"/>
  <c r="AC885" i="14"/>
  <c r="V706" i="14"/>
  <c r="AD706" i="14"/>
  <c r="AD762" i="14"/>
  <c r="V762" i="14"/>
  <c r="AA1649" i="14"/>
  <c r="X1649" i="14"/>
  <c r="AD1664" i="14"/>
  <c r="Y1664" i="14"/>
  <c r="AE1626" i="14"/>
  <c r="AB1626" i="14"/>
  <c r="W1626" i="14"/>
  <c r="AD432" i="14"/>
  <c r="V432" i="14"/>
  <c r="AD1581" i="14"/>
  <c r="Z1581" i="14"/>
  <c r="V1581" i="14"/>
  <c r="W1730" i="14"/>
  <c r="AE1730" i="14"/>
  <c r="Y1660" i="14"/>
  <c r="V1660" i="14"/>
  <c r="AD1660" i="14"/>
  <c r="X1582" i="14"/>
  <c r="AB1582" i="14"/>
  <c r="AE1531" i="14"/>
  <c r="AA1531" i="14"/>
  <c r="W1531" i="14"/>
  <c r="AD678" i="14"/>
  <c r="V678" i="14"/>
  <c r="AD497" i="14"/>
  <c r="Y497" i="14"/>
  <c r="X497" i="14"/>
  <c r="Y433" i="14"/>
  <c r="X433" i="14"/>
  <c r="AA1651" i="14"/>
  <c r="Z1651" i="14"/>
  <c r="Y1651" i="14"/>
  <c r="X1651" i="14"/>
  <c r="AD1651" i="14"/>
  <c r="V1651" i="14"/>
  <c r="AC1651" i="14"/>
  <c r="AE1651" i="14"/>
  <c r="AB1651" i="14"/>
  <c r="W1651" i="14"/>
  <c r="AD1560" i="14"/>
  <c r="V1560" i="14"/>
  <c r="AC1560" i="14"/>
  <c r="AA1560" i="14"/>
  <c r="Z1560" i="14"/>
  <c r="Y1560" i="14"/>
  <c r="AB1560" i="14"/>
  <c r="X1560" i="14"/>
  <c r="W1560" i="14"/>
  <c r="AE1560" i="14"/>
  <c r="Z1570" i="14"/>
  <c r="Y1570" i="14"/>
  <c r="AE1570" i="14"/>
  <c r="W1570" i="14"/>
  <c r="AD1570" i="14"/>
  <c r="V1570" i="14"/>
  <c r="AC1570" i="14"/>
  <c r="AB1570" i="14"/>
  <c r="X1570" i="14"/>
  <c r="AA1570" i="14"/>
  <c r="AD1572" i="14"/>
  <c r="V1572" i="14"/>
  <c r="AC1572" i="14"/>
  <c r="AA1572" i="14"/>
  <c r="Z1572" i="14"/>
  <c r="Y1572" i="14"/>
  <c r="X1572" i="14"/>
  <c r="W1572" i="14"/>
  <c r="AB1572" i="14"/>
  <c r="AE1572" i="14"/>
  <c r="AA685" i="14"/>
  <c r="Z685" i="14"/>
  <c r="Y685" i="14"/>
  <c r="X685" i="14"/>
  <c r="AE685" i="14"/>
  <c r="W685" i="14"/>
  <c r="AD685" i="14"/>
  <c r="V685" i="14"/>
  <c r="AC685" i="14"/>
  <c r="AB685" i="14"/>
  <c r="AA681" i="14"/>
  <c r="Z681" i="14"/>
  <c r="Y681" i="14"/>
  <c r="X681" i="14"/>
  <c r="AE681" i="14"/>
  <c r="W681" i="14"/>
  <c r="AD681" i="14"/>
  <c r="V681" i="14"/>
  <c r="AC681" i="14"/>
  <c r="AB681" i="14"/>
  <c r="Z408" i="14"/>
  <c r="AC408" i="14"/>
  <c r="AD408" i="14"/>
  <c r="AB408" i="14"/>
  <c r="AA408" i="14"/>
  <c r="Y408" i="14"/>
  <c r="X408" i="14"/>
  <c r="W408" i="14"/>
  <c r="V408" i="14"/>
  <c r="AE408" i="14"/>
  <c r="AE1636" i="14"/>
  <c r="W1636" i="14"/>
  <c r="AD1636" i="14"/>
  <c r="V1636" i="14"/>
  <c r="AC1636" i="14"/>
  <c r="AB1636" i="14"/>
  <c r="Z1636" i="14"/>
  <c r="Y1636" i="14"/>
  <c r="AA1636" i="14"/>
  <c r="X1636" i="14"/>
  <c r="Y1529" i="14"/>
  <c r="X1529" i="14"/>
  <c r="AD1529" i="14"/>
  <c r="V1529" i="14"/>
  <c r="AC1529" i="14"/>
  <c r="Z1529" i="14"/>
  <c r="AE1529" i="14"/>
  <c r="AB1529" i="14"/>
  <c r="AA1529" i="14"/>
  <c r="W1529" i="14"/>
  <c r="AA830" i="14"/>
  <c r="Z830" i="14"/>
  <c r="Y830" i="14"/>
  <c r="X830" i="14"/>
  <c r="AE830" i="14"/>
  <c r="W830" i="14"/>
  <c r="AD830" i="14"/>
  <c r="V830" i="14"/>
  <c r="AC830" i="14"/>
  <c r="AB830" i="14"/>
  <c r="AA782" i="14"/>
  <c r="Z782" i="14"/>
  <c r="Y782" i="14"/>
  <c r="X782" i="14"/>
  <c r="AE782" i="14"/>
  <c r="W782" i="14"/>
  <c r="AD782" i="14"/>
  <c r="V782" i="14"/>
  <c r="AC782" i="14"/>
  <c r="AB782" i="14"/>
  <c r="AA802" i="14"/>
  <c r="Z802" i="14"/>
  <c r="Y802" i="14"/>
  <c r="X802" i="14"/>
  <c r="AE802" i="14"/>
  <c r="W802" i="14"/>
  <c r="AD802" i="14"/>
  <c r="V802" i="14"/>
  <c r="AC802" i="14"/>
  <c r="AB802" i="14"/>
  <c r="AA866" i="14"/>
  <c r="Z866" i="14"/>
  <c r="Y866" i="14"/>
  <c r="X866" i="14"/>
  <c r="AE866" i="14"/>
  <c r="W866" i="14"/>
  <c r="AD866" i="14"/>
  <c r="V866" i="14"/>
  <c r="AC866" i="14"/>
  <c r="AB866" i="14"/>
  <c r="AC666" i="14"/>
  <c r="AB666" i="14"/>
  <c r="X666" i="14"/>
  <c r="AE666" i="14"/>
  <c r="W666" i="14"/>
  <c r="AD666" i="14"/>
  <c r="AA666" i="14"/>
  <c r="Z666" i="14"/>
  <c r="Y666" i="14"/>
  <c r="V666" i="14"/>
  <c r="AA757" i="14"/>
  <c r="Z757" i="14"/>
  <c r="Y757" i="14"/>
  <c r="X757" i="14"/>
  <c r="AE757" i="14"/>
  <c r="W757" i="14"/>
  <c r="AD757" i="14"/>
  <c r="V757" i="14"/>
  <c r="AC757" i="14"/>
  <c r="AB757" i="14"/>
  <c r="AA713" i="14"/>
  <c r="Z713" i="14"/>
  <c r="Y713" i="14"/>
  <c r="X713" i="14"/>
  <c r="AE713" i="14"/>
  <c r="W713" i="14"/>
  <c r="AD713" i="14"/>
  <c r="V713" i="14"/>
  <c r="AC713" i="14"/>
  <c r="AB713" i="14"/>
  <c r="AA677" i="14"/>
  <c r="Z677" i="14"/>
  <c r="Y677" i="14"/>
  <c r="X677" i="14"/>
  <c r="AE677" i="14"/>
  <c r="W677" i="14"/>
  <c r="AD677" i="14"/>
  <c r="V677" i="14"/>
  <c r="AC677" i="14"/>
  <c r="AB677" i="14"/>
  <c r="Z558" i="14"/>
  <c r="X558" i="14"/>
  <c r="AD558" i="14"/>
  <c r="V558" i="14"/>
  <c r="AC558" i="14"/>
  <c r="W558" i="14"/>
  <c r="AE558" i="14"/>
  <c r="AB558" i="14"/>
  <c r="AA558" i="14"/>
  <c r="Y558" i="14"/>
  <c r="X434" i="14"/>
  <c r="AE434" i="14"/>
  <c r="W434" i="14"/>
  <c r="AD434" i="14"/>
  <c r="V434" i="14"/>
  <c r="AC434" i="14"/>
  <c r="AB434" i="14"/>
  <c r="Y434" i="14"/>
  <c r="AA434" i="14"/>
  <c r="Z434" i="14"/>
  <c r="AB424" i="14"/>
  <c r="Z424" i="14"/>
  <c r="AC424" i="14"/>
  <c r="X424" i="14"/>
  <c r="W424" i="14"/>
  <c r="V424" i="14"/>
  <c r="AE424" i="14"/>
  <c r="AD424" i="14"/>
  <c r="AA424" i="14"/>
  <c r="Y424" i="14"/>
  <c r="Z1639" i="14"/>
  <c r="Y1639" i="14"/>
  <c r="X1639" i="14"/>
  <c r="AD1639" i="14"/>
  <c r="V1639" i="14"/>
  <c r="AC1639" i="14"/>
  <c r="AE1639" i="14"/>
  <c r="AA1639" i="14"/>
  <c r="W1639" i="14"/>
  <c r="AB1639" i="14"/>
  <c r="AD1564" i="14"/>
  <c r="V1564" i="14"/>
  <c r="AC1564" i="14"/>
  <c r="AA1564" i="14"/>
  <c r="Z1564" i="14"/>
  <c r="Y1564" i="14"/>
  <c r="X1564" i="14"/>
  <c r="W1564" i="14"/>
  <c r="AB1564" i="14"/>
  <c r="AE1564" i="14"/>
  <c r="AA733" i="14"/>
  <c r="Z733" i="14"/>
  <c r="Y733" i="14"/>
  <c r="X733" i="14"/>
  <c r="AE733" i="14"/>
  <c r="W733" i="14"/>
  <c r="AD733" i="14"/>
  <c r="V733" i="14"/>
  <c r="AC733" i="14"/>
  <c r="AB733" i="14"/>
  <c r="AC1724" i="14"/>
  <c r="AB1724" i="14"/>
  <c r="Z1724" i="14"/>
  <c r="Y1724" i="14"/>
  <c r="X1724" i="14"/>
  <c r="AE1724" i="14"/>
  <c r="W1724" i="14"/>
  <c r="AD1724" i="14"/>
  <c r="V1724" i="14"/>
  <c r="AA1724" i="14"/>
  <c r="AE1596" i="14"/>
  <c r="W1596" i="14"/>
  <c r="AD1596" i="14"/>
  <c r="V1596" i="14"/>
  <c r="AC1596" i="14"/>
  <c r="AB1596" i="14"/>
  <c r="Z1596" i="14"/>
  <c r="Y1596" i="14"/>
  <c r="AA1596" i="14"/>
  <c r="X1596" i="14"/>
  <c r="AD1584" i="14"/>
  <c r="V1584" i="14"/>
  <c r="AC1584" i="14"/>
  <c r="AA1584" i="14"/>
  <c r="Z1584" i="14"/>
  <c r="Y1584" i="14"/>
  <c r="AE1584" i="14"/>
  <c r="W1584" i="14"/>
  <c r="AB1584" i="14"/>
  <c r="X1584" i="14"/>
  <c r="Z1473" i="14"/>
  <c r="Y1473" i="14"/>
  <c r="AU29" i="14" s="1"/>
  <c r="AU6" i="14" s="1"/>
  <c r="X1473" i="14"/>
  <c r="AT29" i="14" s="1"/>
  <c r="AT6" i="14" s="1"/>
  <c r="AE1473" i="14"/>
  <c r="BA29" i="14" s="1"/>
  <c r="BA6" i="14" s="1"/>
  <c r="W1473" i="14"/>
  <c r="AS29" i="14" s="1"/>
  <c r="AS6" i="14" s="1"/>
  <c r="AC1473" i="14"/>
  <c r="AY29" i="14" s="1"/>
  <c r="AY6" i="14" s="1"/>
  <c r="AA1473" i="14"/>
  <c r="AW29" i="14" s="1"/>
  <c r="AW6" i="14" s="1"/>
  <c r="AD1473" i="14"/>
  <c r="AB1473" i="14"/>
  <c r="AX29" i="14" s="1"/>
  <c r="AX6" i="14" s="1"/>
  <c r="V1473" i="14"/>
  <c r="AR29" i="14" s="1"/>
  <c r="AR6" i="14" s="1"/>
  <c r="AA753" i="14"/>
  <c r="Z753" i="14"/>
  <c r="Y753" i="14"/>
  <c r="X753" i="14"/>
  <c r="AE753" i="14"/>
  <c r="W753" i="14"/>
  <c r="AD753" i="14"/>
  <c r="V753" i="14"/>
  <c r="AC753" i="14"/>
  <c r="AB753" i="14"/>
  <c r="AA721" i="14"/>
  <c r="Z721" i="14"/>
  <c r="Y721" i="14"/>
  <c r="X721" i="14"/>
  <c r="AE721" i="14"/>
  <c r="W721" i="14"/>
  <c r="AD721" i="14"/>
  <c r="V721" i="14"/>
  <c r="AC721" i="14"/>
  <c r="AB721" i="14"/>
  <c r="AA745" i="14"/>
  <c r="Z745" i="14"/>
  <c r="Y745" i="14"/>
  <c r="X745" i="14"/>
  <c r="AE745" i="14"/>
  <c r="W745" i="14"/>
  <c r="AD745" i="14"/>
  <c r="V745" i="14"/>
  <c r="AC745" i="14"/>
  <c r="AB745" i="14"/>
  <c r="AC1708" i="14"/>
  <c r="AB1708" i="14"/>
  <c r="Z1708" i="14"/>
  <c r="Y1708" i="14"/>
  <c r="X1708" i="14"/>
  <c r="AE1708" i="14"/>
  <c r="W1708" i="14"/>
  <c r="AD1708" i="14"/>
  <c r="V1708" i="14"/>
  <c r="AA1708" i="14"/>
  <c r="AE1677" i="14"/>
  <c r="W1677" i="14"/>
  <c r="AD1677" i="14"/>
  <c r="V1677" i="14"/>
  <c r="AC1677" i="14"/>
  <c r="AB1677" i="14"/>
  <c r="Z1677" i="14"/>
  <c r="Y1677" i="14"/>
  <c r="AA1677" i="14"/>
  <c r="X1677" i="14"/>
  <c r="AD1576" i="14"/>
  <c r="V1576" i="14"/>
  <c r="AC1576" i="14"/>
  <c r="AA1576" i="14"/>
  <c r="Z1576" i="14"/>
  <c r="Y1576" i="14"/>
  <c r="AB1576" i="14"/>
  <c r="X1576" i="14"/>
  <c r="W1576" i="14"/>
  <c r="AE1576" i="14"/>
  <c r="AD1556" i="14"/>
  <c r="V1556" i="14"/>
  <c r="AC1556" i="14"/>
  <c r="AA1556" i="14"/>
  <c r="Z1556" i="14"/>
  <c r="Y1556" i="14"/>
  <c r="X1556" i="14"/>
  <c r="W1556" i="14"/>
  <c r="AB1556" i="14"/>
  <c r="AE1556" i="14"/>
  <c r="AA810" i="14"/>
  <c r="Z810" i="14"/>
  <c r="Y810" i="14"/>
  <c r="X810" i="14"/>
  <c r="AE810" i="14"/>
  <c r="W810" i="14"/>
  <c r="AD810" i="14"/>
  <c r="V810" i="14"/>
  <c r="AC810" i="14"/>
  <c r="AB810" i="14"/>
  <c r="AA850" i="14"/>
  <c r="Z850" i="14"/>
  <c r="Y850" i="14"/>
  <c r="X850" i="14"/>
  <c r="AE850" i="14"/>
  <c r="W850" i="14"/>
  <c r="AD850" i="14"/>
  <c r="V850" i="14"/>
  <c r="AC850" i="14"/>
  <c r="AB850" i="14"/>
  <c r="AA838" i="14"/>
  <c r="Z838" i="14"/>
  <c r="Y838" i="14"/>
  <c r="X838" i="14"/>
  <c r="AE838" i="14"/>
  <c r="W838" i="14"/>
  <c r="AD838" i="14"/>
  <c r="V838" i="14"/>
  <c r="AC838" i="14"/>
  <c r="AB838" i="14"/>
  <c r="Z1554" i="14"/>
  <c r="Y1554" i="14"/>
  <c r="AE1554" i="14"/>
  <c r="W1554" i="14"/>
  <c r="AC1554" i="14"/>
  <c r="X1554" i="14"/>
  <c r="V1554" i="14"/>
  <c r="AD1554" i="14"/>
  <c r="AA1554" i="14"/>
  <c r="AB1554" i="14"/>
  <c r="AA854" i="14"/>
  <c r="Z854" i="14"/>
  <c r="Y854" i="14"/>
  <c r="X854" i="14"/>
  <c r="AE854" i="14"/>
  <c r="W854" i="14"/>
  <c r="AD854" i="14"/>
  <c r="V854" i="14"/>
  <c r="AC854" i="14"/>
  <c r="AB854" i="14"/>
  <c r="AA798" i="14"/>
  <c r="Z798" i="14"/>
  <c r="Y798" i="14"/>
  <c r="X798" i="14"/>
  <c r="AE798" i="14"/>
  <c r="W798" i="14"/>
  <c r="AD798" i="14"/>
  <c r="V798" i="14"/>
  <c r="AC798" i="14"/>
  <c r="AB798" i="14"/>
  <c r="AA729" i="14"/>
  <c r="Z729" i="14"/>
  <c r="Y729" i="14"/>
  <c r="X729" i="14"/>
  <c r="AE729" i="14"/>
  <c r="W729" i="14"/>
  <c r="AD729" i="14"/>
  <c r="V729" i="14"/>
  <c r="AC729" i="14"/>
  <c r="AB729" i="14"/>
  <c r="AA697" i="14"/>
  <c r="Z697" i="14"/>
  <c r="Y697" i="14"/>
  <c r="X697" i="14"/>
  <c r="AE697" i="14"/>
  <c r="W697" i="14"/>
  <c r="AD697" i="14"/>
  <c r="V697" i="14"/>
  <c r="AC697" i="14"/>
  <c r="AB697" i="14"/>
  <c r="AE205" i="14"/>
  <c r="W205" i="14"/>
  <c r="AD205" i="14"/>
  <c r="V205" i="14"/>
  <c r="AC205" i="14"/>
  <c r="AB205" i="14"/>
  <c r="Z205" i="14"/>
  <c r="Y205" i="14"/>
  <c r="X205" i="14"/>
  <c r="AA205" i="14"/>
  <c r="AE1665" i="14"/>
  <c r="W1665" i="14"/>
  <c r="AD1665" i="14"/>
  <c r="V1665" i="14"/>
  <c r="AC1665" i="14"/>
  <c r="AB1665" i="14"/>
  <c r="Z1665" i="14"/>
  <c r="Y1665" i="14"/>
  <c r="AA1665" i="14"/>
  <c r="X1665" i="14"/>
  <c r="AD1568" i="14"/>
  <c r="V1568" i="14"/>
  <c r="AC1568" i="14"/>
  <c r="AA1568" i="14"/>
  <c r="Z1568" i="14"/>
  <c r="Y1568" i="14"/>
  <c r="AB1568" i="14"/>
  <c r="X1568" i="14"/>
  <c r="W1568" i="14"/>
  <c r="AE1568" i="14"/>
  <c r="X1553" i="14"/>
  <c r="AE1553" i="14"/>
  <c r="W1553" i="14"/>
  <c r="AC1553" i="14"/>
  <c r="AA1553" i="14"/>
  <c r="Y1553" i="14"/>
  <c r="V1553" i="14"/>
  <c r="AD1553" i="14"/>
  <c r="Z1553" i="14"/>
  <c r="AB1553" i="14"/>
  <c r="AA774" i="14"/>
  <c r="Z774" i="14"/>
  <c r="Y774" i="14"/>
  <c r="X774" i="14"/>
  <c r="AE774" i="14"/>
  <c r="W774" i="14"/>
  <c r="AD774" i="14"/>
  <c r="V774" i="14"/>
  <c r="AC774" i="14"/>
  <c r="AB774" i="14"/>
  <c r="AA818" i="14"/>
  <c r="Z818" i="14"/>
  <c r="Y818" i="14"/>
  <c r="X818" i="14"/>
  <c r="AE818" i="14"/>
  <c r="W818" i="14"/>
  <c r="AD818" i="14"/>
  <c r="V818" i="14"/>
  <c r="AC818" i="14"/>
  <c r="AB818" i="14"/>
  <c r="AA761" i="14"/>
  <c r="Z761" i="14"/>
  <c r="Y761" i="14"/>
  <c r="X761" i="14"/>
  <c r="AE761" i="14"/>
  <c r="W761" i="14"/>
  <c r="AD761" i="14"/>
  <c r="V761" i="14"/>
  <c r="AC761" i="14"/>
  <c r="AB761" i="14"/>
  <c r="AD1552" i="14"/>
  <c r="V1552" i="14"/>
  <c r="AC1552" i="14"/>
  <c r="AA1552" i="14"/>
  <c r="Y1552" i="14"/>
  <c r="X1552" i="14"/>
  <c r="W1552" i="14"/>
  <c r="AE1552" i="14"/>
  <c r="Z1552" i="14"/>
  <c r="AB1552" i="14"/>
  <c r="AA790" i="14"/>
  <c r="Z790" i="14"/>
  <c r="Y790" i="14"/>
  <c r="X790" i="14"/>
  <c r="AE790" i="14"/>
  <c r="W790" i="14"/>
  <c r="AD790" i="14"/>
  <c r="V790" i="14"/>
  <c r="AC790" i="14"/>
  <c r="AB790" i="14"/>
  <c r="AA806" i="14"/>
  <c r="Z806" i="14"/>
  <c r="Y806" i="14"/>
  <c r="X806" i="14"/>
  <c r="AE806" i="14"/>
  <c r="W806" i="14"/>
  <c r="AD806" i="14"/>
  <c r="V806" i="14"/>
  <c r="AC806" i="14"/>
  <c r="AB806" i="14"/>
  <c r="AB765" i="14"/>
  <c r="AA765" i="14"/>
  <c r="Z765" i="14"/>
  <c r="Y765" i="14"/>
  <c r="X765" i="14"/>
  <c r="W765" i="14"/>
  <c r="AE765" i="14"/>
  <c r="V765" i="14"/>
  <c r="AD765" i="14"/>
  <c r="AC765" i="14"/>
  <c r="Z420" i="14"/>
  <c r="AC420" i="14"/>
  <c r="AE420" i="14"/>
  <c r="AD420" i="14"/>
  <c r="AB420" i="14"/>
  <c r="AA420" i="14"/>
  <c r="Y420" i="14"/>
  <c r="X420" i="14"/>
  <c r="W420" i="14"/>
  <c r="V420" i="14"/>
  <c r="W26" i="85" l="1"/>
  <c r="AA26" i="85"/>
  <c r="T26" i="85"/>
  <c r="X26" i="85"/>
  <c r="AB26" i="85"/>
  <c r="U26" i="85"/>
  <c r="V26" i="85"/>
  <c r="Y26" i="85"/>
  <c r="S26" i="85"/>
  <c r="Z26" i="85"/>
  <c r="X35" i="85"/>
  <c r="S35" i="85"/>
  <c r="Y35" i="85"/>
  <c r="V35" i="85"/>
  <c r="Z35" i="85"/>
  <c r="T35" i="85"/>
  <c r="W35" i="85"/>
  <c r="AA35" i="85"/>
  <c r="AB35" i="85"/>
  <c r="U35" i="85"/>
  <c r="Z37" i="85"/>
  <c r="AA37" i="85"/>
  <c r="V37" i="85"/>
  <c r="W37" i="85"/>
  <c r="T37" i="85"/>
  <c r="X37" i="85"/>
  <c r="AB37" i="85"/>
  <c r="S37" i="85"/>
  <c r="U37" i="85"/>
  <c r="Y37" i="85"/>
  <c r="Y42" i="85"/>
  <c r="S42" i="85"/>
  <c r="Z42" i="85"/>
  <c r="W42" i="85"/>
  <c r="AA42" i="85"/>
  <c r="T42" i="85"/>
  <c r="X42" i="85"/>
  <c r="AB42" i="85"/>
  <c r="U42" i="85"/>
  <c r="V42" i="85"/>
  <c r="Y7" i="85"/>
  <c r="T7" i="85"/>
  <c r="AB7" i="85"/>
  <c r="U7" i="85"/>
  <c r="V7" i="85"/>
  <c r="Z7" i="85"/>
  <c r="S7" i="85"/>
  <c r="W7" i="85"/>
  <c r="AA7" i="85"/>
  <c r="X7" i="85"/>
  <c r="Z49" i="85"/>
  <c r="AA49" i="85"/>
  <c r="T49" i="85"/>
  <c r="X49" i="85"/>
  <c r="AB49" i="85"/>
  <c r="U49" i="85"/>
  <c r="Y49" i="85"/>
  <c r="V49" i="85"/>
  <c r="W49" i="85"/>
  <c r="S49" i="85"/>
  <c r="AB38" i="85"/>
  <c r="Y38" i="85"/>
  <c r="S38" i="85"/>
  <c r="Z38" i="85"/>
  <c r="U38" i="85"/>
  <c r="V38" i="85"/>
  <c r="W38" i="85"/>
  <c r="AA38" i="85"/>
  <c r="T38" i="85"/>
  <c r="X38" i="85"/>
  <c r="Y40" i="85"/>
  <c r="V40" i="85"/>
  <c r="Z40" i="85"/>
  <c r="W40" i="85"/>
  <c r="X40" i="85"/>
  <c r="AA40" i="85"/>
  <c r="T40" i="85"/>
  <c r="S40" i="85"/>
  <c r="AB40" i="85"/>
  <c r="U40" i="85"/>
  <c r="U43" i="85"/>
  <c r="X43" i="85"/>
  <c r="S43" i="85"/>
  <c r="Y43" i="85"/>
  <c r="V43" i="85"/>
  <c r="Z43" i="85"/>
  <c r="W43" i="85"/>
  <c r="AA43" i="85"/>
  <c r="T43" i="85"/>
  <c r="AB43" i="85"/>
  <c r="W11" i="85"/>
  <c r="AA11" i="85"/>
  <c r="T11" i="85"/>
  <c r="S11" i="85"/>
  <c r="AB11" i="85"/>
  <c r="U11" i="85"/>
  <c r="X11" i="85"/>
  <c r="Y11" i="85"/>
  <c r="V11" i="85"/>
  <c r="Z11" i="85"/>
  <c r="Z45" i="85"/>
  <c r="AA45" i="85"/>
  <c r="V45" i="85"/>
  <c r="W45" i="85"/>
  <c r="T45" i="85"/>
  <c r="X45" i="85"/>
  <c r="AB45" i="85"/>
  <c r="S45" i="85"/>
  <c r="U45" i="85"/>
  <c r="Y45" i="85"/>
  <c r="AA29" i="85"/>
  <c r="V29" i="85"/>
  <c r="W29" i="85"/>
  <c r="T29" i="85"/>
  <c r="X29" i="85"/>
  <c r="AB29" i="85"/>
  <c r="S29" i="85"/>
  <c r="U29" i="85"/>
  <c r="Y29" i="85"/>
  <c r="Z29" i="85"/>
  <c r="Z24" i="85"/>
  <c r="W24" i="85"/>
  <c r="X24" i="85"/>
  <c r="AA24" i="85"/>
  <c r="T24" i="85"/>
  <c r="AB24" i="85"/>
  <c r="S24" i="85"/>
  <c r="U24" i="85"/>
  <c r="Y24" i="85"/>
  <c r="V24" i="85"/>
  <c r="AA31" i="85"/>
  <c r="X31" i="85"/>
  <c r="Y31" i="85"/>
  <c r="T31" i="85"/>
  <c r="AB31" i="85"/>
  <c r="U31" i="85"/>
  <c r="V31" i="85"/>
  <c r="S31" i="85"/>
  <c r="Z31" i="85"/>
  <c r="W31" i="85"/>
  <c r="V9" i="85"/>
  <c r="W9" i="85"/>
  <c r="S9" i="85"/>
  <c r="Z9" i="85"/>
  <c r="AA9" i="85"/>
  <c r="T9" i="85"/>
  <c r="X9" i="85"/>
  <c r="AB9" i="85"/>
  <c r="U9" i="85"/>
  <c r="Y9" i="85"/>
  <c r="Y27" i="85"/>
  <c r="V27" i="85"/>
  <c r="Z27" i="85"/>
  <c r="W27" i="85"/>
  <c r="AA27" i="85"/>
  <c r="T27" i="85"/>
  <c r="AB27" i="85"/>
  <c r="S27" i="85"/>
  <c r="U27" i="85"/>
  <c r="X27" i="85"/>
  <c r="AA21" i="85"/>
  <c r="V21" i="85"/>
  <c r="W21" i="85"/>
  <c r="T21" i="85"/>
  <c r="X21" i="85"/>
  <c r="AB21" i="85"/>
  <c r="S21" i="85"/>
  <c r="U21" i="85"/>
  <c r="Y21" i="85"/>
  <c r="Z21" i="85"/>
  <c r="Z14" i="85"/>
  <c r="U14" i="85"/>
  <c r="V14" i="85"/>
  <c r="W14" i="85"/>
  <c r="AA14" i="85"/>
  <c r="T14" i="85"/>
  <c r="AL22" i="85" s="1"/>
  <c r="AL4" i="85" s="1"/>
  <c r="X14" i="85"/>
  <c r="AB14" i="85"/>
  <c r="Y14" i="85"/>
  <c r="S14" i="85"/>
  <c r="AB28" i="85"/>
  <c r="W28" i="85"/>
  <c r="X28" i="85"/>
  <c r="U28" i="85"/>
  <c r="Y28" i="85"/>
  <c r="S28" i="85"/>
  <c r="V28" i="85"/>
  <c r="Z28" i="85"/>
  <c r="AA28" i="85"/>
  <c r="T28" i="85"/>
  <c r="U25" i="85"/>
  <c r="Y25" i="85"/>
  <c r="V25" i="85"/>
  <c r="W25" i="85"/>
  <c r="S25" i="85"/>
  <c r="Z25" i="85"/>
  <c r="AA25" i="85"/>
  <c r="T25" i="85"/>
  <c r="X25" i="85"/>
  <c r="AB25" i="85"/>
  <c r="W3" i="85"/>
  <c r="AA3" i="85"/>
  <c r="T3" i="85"/>
  <c r="AB3" i="85"/>
  <c r="U3" i="85"/>
  <c r="S3" i="85"/>
  <c r="X3" i="85"/>
  <c r="Y3" i="85"/>
  <c r="V3" i="85"/>
  <c r="Z3" i="85"/>
  <c r="W13" i="85"/>
  <c r="T13" i="85"/>
  <c r="X13" i="85"/>
  <c r="AB13" i="85"/>
  <c r="S13" i="85"/>
  <c r="U13" i="85"/>
  <c r="Y13" i="85"/>
  <c r="Z13" i="85"/>
  <c r="AA13" i="85"/>
  <c r="V13" i="85"/>
  <c r="S19" i="85"/>
  <c r="V19" i="85"/>
  <c r="Z19" i="85"/>
  <c r="W19" i="85"/>
  <c r="AA19" i="85"/>
  <c r="T19" i="85"/>
  <c r="AB19" i="85"/>
  <c r="U19" i="85"/>
  <c r="X19" i="85"/>
  <c r="Y19" i="85"/>
  <c r="Y30" i="85"/>
  <c r="S30" i="85"/>
  <c r="Z30" i="85"/>
  <c r="U30" i="85"/>
  <c r="V30" i="85"/>
  <c r="W30" i="85"/>
  <c r="AA30" i="85"/>
  <c r="T30" i="85"/>
  <c r="X30" i="85"/>
  <c r="AB30" i="85"/>
  <c r="T36" i="85"/>
  <c r="AB36" i="85"/>
  <c r="W36" i="85"/>
  <c r="X36" i="85"/>
  <c r="U36" i="85"/>
  <c r="Y36" i="85"/>
  <c r="S36" i="85"/>
  <c r="V36" i="85"/>
  <c r="Z36" i="85"/>
  <c r="AA36" i="85"/>
  <c r="AA41" i="85"/>
  <c r="T41" i="85"/>
  <c r="X41" i="85"/>
  <c r="AB41" i="85"/>
  <c r="U41" i="85"/>
  <c r="Y41" i="85"/>
  <c r="V41" i="85"/>
  <c r="W41" i="85"/>
  <c r="S41" i="85"/>
  <c r="Z41" i="85"/>
  <c r="T5" i="85"/>
  <c r="X5" i="85"/>
  <c r="AB5" i="85"/>
  <c r="S5" i="85"/>
  <c r="U5" i="85"/>
  <c r="Y5" i="85"/>
  <c r="Z5" i="85"/>
  <c r="AA5" i="85"/>
  <c r="V5" i="85"/>
  <c r="W5" i="85"/>
  <c r="S22" i="85"/>
  <c r="Z22" i="85"/>
  <c r="U22" i="85"/>
  <c r="V22" i="85"/>
  <c r="W22" i="85"/>
  <c r="AA22" i="85"/>
  <c r="T22" i="85"/>
  <c r="X22" i="85"/>
  <c r="AB22" i="85"/>
  <c r="Y22" i="85"/>
  <c r="U12" i="85"/>
  <c r="Y12" i="85"/>
  <c r="S12" i="85"/>
  <c r="V12" i="85"/>
  <c r="Z12" i="85"/>
  <c r="AA12" i="85"/>
  <c r="T12" i="85"/>
  <c r="AB12" i="85"/>
  <c r="W12" i="85"/>
  <c r="X12" i="85"/>
  <c r="X33" i="85"/>
  <c r="AB33" i="85"/>
  <c r="U33" i="85"/>
  <c r="Y33" i="85"/>
  <c r="V33" i="85"/>
  <c r="W33" i="85"/>
  <c r="S33" i="85"/>
  <c r="Z33" i="85"/>
  <c r="AA33" i="85"/>
  <c r="T33" i="85"/>
  <c r="Z47" i="85"/>
  <c r="W47" i="85"/>
  <c r="AA47" i="85"/>
  <c r="X47" i="85"/>
  <c r="S47" i="85"/>
  <c r="Y47" i="85"/>
  <c r="T47" i="85"/>
  <c r="AB47" i="85"/>
  <c r="U47" i="85"/>
  <c r="V47" i="85"/>
  <c r="Z34" i="85"/>
  <c r="W34" i="85"/>
  <c r="AA34" i="85"/>
  <c r="T34" i="85"/>
  <c r="X34" i="85"/>
  <c r="AB34" i="85"/>
  <c r="U34" i="85"/>
  <c r="V34" i="85"/>
  <c r="Y34" i="85"/>
  <c r="S34" i="85"/>
  <c r="Y17" i="85"/>
  <c r="V17" i="85"/>
  <c r="W17" i="85"/>
  <c r="S17" i="85"/>
  <c r="Z17" i="85"/>
  <c r="AA17" i="85"/>
  <c r="T17" i="85"/>
  <c r="X17" i="85"/>
  <c r="AB17" i="85"/>
  <c r="U17" i="85"/>
  <c r="V32" i="85"/>
  <c r="Z32" i="85"/>
  <c r="W32" i="85"/>
  <c r="X32" i="85"/>
  <c r="AA32" i="85"/>
  <c r="T32" i="85"/>
  <c r="AB32" i="85"/>
  <c r="U32" i="85"/>
  <c r="Y32" i="85"/>
  <c r="S32" i="85"/>
  <c r="AA44" i="85"/>
  <c r="T44" i="85"/>
  <c r="AB44" i="85"/>
  <c r="W44" i="85"/>
  <c r="X44" i="85"/>
  <c r="U44" i="85"/>
  <c r="Y44" i="85"/>
  <c r="S44" i="85"/>
  <c r="V44" i="85"/>
  <c r="Z44" i="85"/>
  <c r="X8" i="85"/>
  <c r="AA8" i="85"/>
  <c r="T8" i="85"/>
  <c r="AB8" i="85"/>
  <c r="U8" i="85"/>
  <c r="Y8" i="85"/>
  <c r="S8" i="85"/>
  <c r="V8" i="85"/>
  <c r="Z8" i="85"/>
  <c r="W8" i="85"/>
  <c r="AB48" i="85"/>
  <c r="U48" i="85"/>
  <c r="S48" i="85"/>
  <c r="Y48" i="85"/>
  <c r="V48" i="85"/>
  <c r="Z48" i="85"/>
  <c r="W48" i="85"/>
  <c r="X48" i="85"/>
  <c r="AA48" i="85"/>
  <c r="T48" i="85"/>
  <c r="T46" i="85"/>
  <c r="X46" i="85"/>
  <c r="Y46" i="85"/>
  <c r="AB46" i="85"/>
  <c r="S46" i="85"/>
  <c r="Z46" i="85"/>
  <c r="U46" i="85"/>
  <c r="V46" i="85"/>
  <c r="W46" i="85"/>
  <c r="AA46" i="85"/>
  <c r="S4" i="85"/>
  <c r="V4" i="85"/>
  <c r="Y4" i="85"/>
  <c r="Z4" i="85"/>
  <c r="AA4" i="85"/>
  <c r="T4" i="85"/>
  <c r="AB4" i="85"/>
  <c r="W4" i="85"/>
  <c r="X4" i="85"/>
  <c r="U4" i="85"/>
  <c r="T18" i="85"/>
  <c r="X18" i="85"/>
  <c r="AB18" i="85"/>
  <c r="U18" i="85"/>
  <c r="V18" i="85"/>
  <c r="Y18" i="85"/>
  <c r="S18" i="85"/>
  <c r="Z18" i="85"/>
  <c r="W18" i="85"/>
  <c r="AA18" i="85"/>
  <c r="X23" i="85"/>
  <c r="Y23" i="85"/>
  <c r="T23" i="85"/>
  <c r="AB23" i="85"/>
  <c r="U23" i="85"/>
  <c r="S23" i="85"/>
  <c r="V23" i="85"/>
  <c r="Z23" i="85"/>
  <c r="W23" i="85"/>
  <c r="AA23" i="85"/>
  <c r="X10" i="85"/>
  <c r="AB10" i="85"/>
  <c r="U10" i="85"/>
  <c r="V10" i="85"/>
  <c r="Y10" i="85"/>
  <c r="S10" i="85"/>
  <c r="Z10" i="85"/>
  <c r="W10" i="85"/>
  <c r="AA10" i="85"/>
  <c r="T10" i="85"/>
  <c r="X20" i="85"/>
  <c r="AP19" i="85" s="1"/>
  <c r="U20" i="85"/>
  <c r="Y20" i="85"/>
  <c r="S20" i="85"/>
  <c r="V20" i="85"/>
  <c r="Z20" i="85"/>
  <c r="AA20" i="85"/>
  <c r="T20" i="85"/>
  <c r="AB20" i="85"/>
  <c r="W20" i="85"/>
  <c r="V6" i="85"/>
  <c r="W6" i="85"/>
  <c r="AO21" i="85" s="1"/>
  <c r="AA6" i="85"/>
  <c r="T6" i="85"/>
  <c r="X6" i="85"/>
  <c r="AB6" i="85"/>
  <c r="Y6" i="85"/>
  <c r="S6" i="85"/>
  <c r="Z6" i="85"/>
  <c r="U6" i="85"/>
  <c r="AM21" i="85" s="1"/>
  <c r="Y15" i="85"/>
  <c r="T15" i="85"/>
  <c r="AB15" i="85"/>
  <c r="S15" i="85"/>
  <c r="U15" i="85"/>
  <c r="V15" i="85"/>
  <c r="Z15" i="85"/>
  <c r="W15" i="85"/>
  <c r="AA15" i="85"/>
  <c r="X15" i="85"/>
  <c r="W16" i="85"/>
  <c r="X16" i="85"/>
  <c r="AA16" i="85"/>
  <c r="T16" i="85"/>
  <c r="AB16" i="85"/>
  <c r="U16" i="85"/>
  <c r="Y16" i="85"/>
  <c r="S16" i="85"/>
  <c r="V16" i="85"/>
  <c r="Z16" i="85"/>
  <c r="AY26" i="14"/>
  <c r="AW26" i="14"/>
  <c r="AR22" i="14"/>
  <c r="AS24" i="14"/>
  <c r="AX28" i="14"/>
  <c r="AY24" i="14"/>
  <c r="AZ26" i="14"/>
  <c r="AX22" i="14"/>
  <c r="AU22" i="14"/>
  <c r="AY22" i="14"/>
  <c r="BA26" i="14"/>
  <c r="AU24" i="14"/>
  <c r="AZ29" i="14"/>
  <c r="AZ6" i="14" s="1"/>
  <c r="AW22" i="14"/>
  <c r="BA28" i="14"/>
  <c r="AY23" i="14"/>
  <c r="AW28" i="14"/>
  <c r="AR26" i="14"/>
  <c r="AY28" i="14"/>
  <c r="AV29" i="14"/>
  <c r="AV6" i="14" s="1"/>
  <c r="AZ28" i="14"/>
  <c r="AV23" i="14"/>
  <c r="AY27" i="14"/>
  <c r="AU25" i="14"/>
  <c r="AX24" i="14"/>
  <c r="AZ22" i="14"/>
  <c r="AS27" i="14"/>
  <c r="AU23" i="14"/>
  <c r="AZ27" i="14"/>
  <c r="AW25" i="14"/>
  <c r="AT24" i="14"/>
  <c r="AS22" i="14"/>
  <c r="AU27" i="14"/>
  <c r="AS23" i="14"/>
  <c r="AV27" i="14"/>
  <c r="BA25" i="14"/>
  <c r="BA24" i="14"/>
  <c r="BA22" i="14"/>
  <c r="AT27" i="14"/>
  <c r="AR10" i="14" a="1"/>
  <c r="AR23" i="14"/>
  <c r="AR27" i="14"/>
  <c r="AR25" i="14"/>
  <c r="AR24" i="14"/>
  <c r="AV28" i="14"/>
  <c r="AV22" i="14"/>
  <c r="BA23" i="14"/>
  <c r="BA27" i="14"/>
  <c r="AV25" i="14"/>
  <c r="AW24" i="14"/>
  <c r="AU26" i="14"/>
  <c r="AT26" i="14"/>
  <c r="AT22" i="14"/>
  <c r="AT25" i="14"/>
  <c r="AS25" i="14"/>
  <c r="AV26" i="14"/>
  <c r="AS26" i="14"/>
  <c r="AZ25" i="14"/>
  <c r="AW23" i="14"/>
  <c r="AX23" i="14"/>
  <c r="AT23" i="14"/>
  <c r="AW27" i="14"/>
  <c r="AX25" i="14"/>
  <c r="AX26" i="14"/>
  <c r="AZ23" i="14"/>
  <c r="AX27" i="14"/>
  <c r="AY25" i="14"/>
  <c r="AV24" i="14"/>
  <c r="J15" i="9"/>
  <c r="AS7" i="14"/>
  <c r="AZ7" i="14"/>
  <c r="AX7" i="14"/>
  <c r="BA7" i="14"/>
  <c r="AW7" i="14"/>
  <c r="AY7" i="14"/>
  <c r="AR7" i="14"/>
  <c r="AT7" i="14"/>
  <c r="AU7" i="14"/>
  <c r="AV7" i="14"/>
  <c r="AS10" i="14" l="1" a="1"/>
  <c r="AS10" i="14" s="1"/>
  <c r="AT21" i="85"/>
  <c r="AL21" i="85"/>
  <c r="AS21" i="85"/>
  <c r="AO19" i="85"/>
  <c r="AR21" i="85"/>
  <c r="AQ20" i="85"/>
  <c r="AK19" i="85"/>
  <c r="AQ22" i="85"/>
  <c r="AQ4" i="85" s="1"/>
  <c r="AK21" i="85"/>
  <c r="AM20" i="85"/>
  <c r="AK22" i="85"/>
  <c r="AK4" i="85" s="1"/>
  <c r="AR19" i="85"/>
  <c r="AP20" i="85"/>
  <c r="AK20" i="85"/>
  <c r="AN20" i="85"/>
  <c r="AM22" i="85"/>
  <c r="AM4" i="85" s="1"/>
  <c r="AQ21" i="85"/>
  <c r="AP22" i="85"/>
  <c r="AP4" i="85" s="1"/>
  <c r="AO20" i="85"/>
  <c r="AT19" i="85"/>
  <c r="AR20" i="85"/>
  <c r="AM19" i="85"/>
  <c r="AL20" i="85"/>
  <c r="AP21" i="85"/>
  <c r="AN21" i="85"/>
  <c r="AL19" i="85"/>
  <c r="AR22" i="85"/>
  <c r="AR4" i="85" s="1"/>
  <c r="AS22" i="85"/>
  <c r="AS4" i="85" s="1"/>
  <c r="AT22" i="85"/>
  <c r="AT4" i="85" s="1"/>
  <c r="AN19" i="85"/>
  <c r="AT20" i="85"/>
  <c r="AS20" i="85"/>
  <c r="AN22" i="85"/>
  <c r="AN4" i="85" s="1"/>
  <c r="AO22" i="85"/>
  <c r="AO4" i="85" s="1"/>
  <c r="AS19" i="85"/>
  <c r="AQ19" i="85"/>
  <c r="AR10" i="14"/>
  <c r="AT10" i="14" a="1"/>
  <c r="AT5" i="85"/>
  <c r="AT3" i="85"/>
  <c r="AQ3" i="85"/>
  <c r="AQ5" i="85"/>
  <c r="AL5" i="85"/>
  <c r="AL3" i="85"/>
  <c r="AP3" i="85"/>
  <c r="AP5" i="85"/>
  <c r="AS5" i="85"/>
  <c r="AS3" i="85"/>
  <c r="AN3" i="85"/>
  <c r="AN5" i="85"/>
  <c r="AO3" i="85"/>
  <c r="AO5" i="85"/>
  <c r="AR3" i="85"/>
  <c r="AR5" i="85"/>
  <c r="AK3" i="85"/>
  <c r="AK5" i="85"/>
  <c r="AM3" i="85"/>
  <c r="AM5" i="85"/>
  <c r="AL8" i="85" l="1" a="1"/>
  <c r="AL8" i="85" s="1"/>
  <c r="M27" i="9" s="1"/>
  <c r="AM8" i="85" a="1"/>
  <c r="AM8" i="85" s="1"/>
  <c r="AK8" i="85" a="1"/>
  <c r="AT10" i="14"/>
  <c r="AK8" i="85" l="1"/>
  <c r="L27" i="9" s="1"/>
  <c r="L34" i="9"/>
  <c r="L35" i="9"/>
  <c r="L29" i="9"/>
  <c r="L31" i="9"/>
  <c r="L32" i="9"/>
  <c r="L36" i="9"/>
  <c r="L28" i="9"/>
  <c r="L33" i="9"/>
  <c r="L30" i="9"/>
  <c r="M35" i="9"/>
  <c r="M32" i="9"/>
  <c r="M31" i="9"/>
  <c r="M33" i="9"/>
  <c r="M29" i="9"/>
  <c r="M30" i="9"/>
  <c r="M34" i="9"/>
  <c r="M36" i="9"/>
  <c r="M28" i="9"/>
</calcChain>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<sst xmlns="http://schemas.openxmlformats.org/spreadsheetml/2006/main" count="46822" uniqueCount="4397">
  <si>
    <t>地域モデル判定ツールを綺麗に印刷する方法</t>
    <rPh sb="11" eb="13">
      <t>キレイ</t>
    </rPh>
    <rPh sb="14" eb="16">
      <t>インサツ</t>
    </rPh>
    <rPh sb="18" eb="20">
      <t>ホウホウ</t>
    </rPh>
    <phoneticPr fontId="2"/>
  </si>
  <si>
    <t>#</t>
    <phoneticPr fontId="2"/>
  </si>
  <si>
    <t>印刷手順</t>
    <rPh sb="0" eb="4">
      <t>インサツテジュン</t>
    </rPh>
    <phoneticPr fontId="2"/>
  </si>
  <si>
    <t>例）「モデル概要」のシートを印刷する場合</t>
    <rPh sb="0" eb="1">
      <t>レイ</t>
    </rPh>
    <rPh sb="6" eb="8">
      <t>ガイヨウ</t>
    </rPh>
    <rPh sb="14" eb="16">
      <t>インサツ</t>
    </rPh>
    <rPh sb="18" eb="20">
      <t>バアイ</t>
    </rPh>
    <phoneticPr fontId="2"/>
  </si>
  <si>
    <t>印刷したいシートを選択
※shiftキーを押しながらシート名をクリックすると、シートを選択できます。</t>
    <rPh sb="0" eb="2">
      <t>インサツ</t>
    </rPh>
    <rPh sb="9" eb="11">
      <t>センタク</t>
    </rPh>
    <rPh sb="21" eb="22">
      <t>オ</t>
    </rPh>
    <rPh sb="29" eb="30">
      <t>メイ</t>
    </rPh>
    <rPh sb="43" eb="45">
      <t>センタク</t>
    </rPh>
    <phoneticPr fontId="2"/>
  </si>
  <si>
    <t>「モデル①」～「モデル⑭」のシートを選択</t>
    <rPh sb="18" eb="20">
      <t>センタク</t>
    </rPh>
    <phoneticPr fontId="2"/>
  </si>
  <si>
    <t>印刷設定の画面を開く
※ファイル＞印刷</t>
    <rPh sb="0" eb="2">
      <t>インサツ</t>
    </rPh>
    <rPh sb="2" eb="4">
      <t>セッテイ</t>
    </rPh>
    <rPh sb="5" eb="7">
      <t>ガメン</t>
    </rPh>
    <rPh sb="8" eb="9">
      <t>ヒラ</t>
    </rPh>
    <rPh sb="17" eb="19">
      <t>インサツ</t>
    </rPh>
    <phoneticPr fontId="2"/>
  </si>
  <si>
    <t>印刷の画面を開く</t>
    <rPh sb="0" eb="2">
      <t>インサツ</t>
    </rPh>
    <rPh sb="3" eb="5">
      <t>ガメン</t>
    </rPh>
    <rPh sb="6" eb="7">
      <t>ヒラ</t>
    </rPh>
    <phoneticPr fontId="2"/>
  </si>
  <si>
    <t>下の表を確認して、印刷したいシートの種類に応じて印刷の向きを設定</t>
    <rPh sb="0" eb="1">
      <t>シタ</t>
    </rPh>
    <rPh sb="2" eb="3">
      <t>ヒョウ</t>
    </rPh>
    <rPh sb="4" eb="6">
      <t>カクニン</t>
    </rPh>
    <rPh sb="9" eb="11">
      <t>インサツ</t>
    </rPh>
    <rPh sb="18" eb="20">
      <t>シュルイ</t>
    </rPh>
    <rPh sb="21" eb="22">
      <t>オウ</t>
    </rPh>
    <rPh sb="24" eb="26">
      <t>インサツ</t>
    </rPh>
    <rPh sb="27" eb="28">
      <t>ム</t>
    </rPh>
    <rPh sb="30" eb="32">
      <t>セッテイ</t>
    </rPh>
    <phoneticPr fontId="2"/>
  </si>
  <si>
    <t>下の表に確認して、「モデル概要」は縦方向で印刷するので、
印刷の向きを「縦方向」に設定</t>
    <rPh sb="0" eb="1">
      <t>シタ</t>
    </rPh>
    <rPh sb="2" eb="3">
      <t>ヒョウ</t>
    </rPh>
    <rPh sb="4" eb="6">
      <t>カクニン</t>
    </rPh>
    <rPh sb="13" eb="15">
      <t>ガイヨウ</t>
    </rPh>
    <rPh sb="17" eb="20">
      <t>タテホウコウ</t>
    </rPh>
    <rPh sb="21" eb="23">
      <t>インサツ</t>
    </rPh>
    <rPh sb="29" eb="31">
      <t>インサツ</t>
    </rPh>
    <rPh sb="32" eb="33">
      <t>ム</t>
    </rPh>
    <rPh sb="36" eb="39">
      <t>タテホウコウ</t>
    </rPh>
    <rPh sb="41" eb="43">
      <t>セッテイ</t>
    </rPh>
    <phoneticPr fontId="2"/>
  </si>
  <si>
    <t>「印刷」をクリック</t>
    <rPh sb="1" eb="3">
      <t>インサツ</t>
    </rPh>
    <phoneticPr fontId="2"/>
  </si>
  <si>
    <t>「印刷」をクリック</t>
    <phoneticPr fontId="2"/>
  </si>
  <si>
    <t>注）印刷設定の画面で「拡大・縮小の設定」は変更しない</t>
    <rPh sb="0" eb="1">
      <t>チュウ</t>
    </rPh>
    <rPh sb="4" eb="6">
      <t>セッテイ</t>
    </rPh>
    <phoneticPr fontId="2"/>
  </si>
  <si>
    <t>シートの種類と印刷の向き</t>
    <rPh sb="4" eb="6">
      <t>シュルイ</t>
    </rPh>
    <rPh sb="7" eb="9">
      <t>インサツ</t>
    </rPh>
    <rPh sb="10" eb="11">
      <t>ム</t>
    </rPh>
    <phoneticPr fontId="2"/>
  </si>
  <si>
    <t>シートの種類</t>
    <rPh sb="4" eb="6">
      <t>シュルイ</t>
    </rPh>
    <phoneticPr fontId="2"/>
  </si>
  <si>
    <t>印刷の向き</t>
    <rPh sb="0" eb="2">
      <t>インサツ</t>
    </rPh>
    <rPh sb="3" eb="4">
      <t>ム</t>
    </rPh>
    <phoneticPr fontId="2"/>
  </si>
  <si>
    <t>地域モデル判定ツール</t>
  </si>
  <si>
    <t>横方向</t>
    <rPh sb="0" eb="1">
      <t>ヨコ</t>
    </rPh>
    <rPh sb="1" eb="3">
      <t>ホウコウ</t>
    </rPh>
    <phoneticPr fontId="2"/>
  </si>
  <si>
    <t>モデル概要</t>
    <rPh sb="3" eb="5">
      <t>ガイヨウ</t>
    </rPh>
    <phoneticPr fontId="2"/>
  </si>
  <si>
    <t>縦方向</t>
    <rPh sb="0" eb="1">
      <t>タテ</t>
    </rPh>
    <rPh sb="1" eb="3">
      <t>ホウコウ</t>
    </rPh>
    <phoneticPr fontId="2"/>
  </si>
  <si>
    <t>技術開発動向</t>
    <rPh sb="0" eb="6">
      <t>ギジュツカイハツドウコウ</t>
    </rPh>
    <phoneticPr fontId="2"/>
  </si>
  <si>
    <t>取組事例</t>
    <rPh sb="0" eb="4">
      <t>トリクミジレイ</t>
    </rPh>
    <phoneticPr fontId="2"/>
  </si>
  <si>
    <t>区分を選択してくだい</t>
    <rPh sb="0" eb="2">
      <t>クブン</t>
    </rPh>
    <rPh sb="3" eb="5">
      <t>センタク</t>
    </rPh>
    <phoneticPr fontId="2"/>
  </si>
  <si>
    <t>都道府県を選択してください</t>
    <rPh sb="0" eb="4">
      <t>トドウフケン</t>
    </rPh>
    <rPh sb="5" eb="7">
      <t>センタク</t>
    </rPh>
    <phoneticPr fontId="2"/>
  </si>
  <si>
    <t>市区町村を選択してください</t>
    <rPh sb="0" eb="2">
      <t>シク</t>
    </rPh>
    <rPh sb="2" eb="4">
      <t>チョウソン</t>
    </rPh>
    <rPh sb="5" eb="7">
      <t>センタク</t>
    </rPh>
    <phoneticPr fontId="2"/>
  </si>
  <si>
    <t>市区町村</t>
  </si>
  <si>
    <t>北海道</t>
  </si>
  <si>
    <t>札幌市</t>
  </si>
  <si>
    <t>都道府県</t>
    <rPh sb="0" eb="4">
      <t>トドウフケン</t>
    </rPh>
    <phoneticPr fontId="2"/>
  </si>
  <si>
    <t>青森県</t>
  </si>
  <si>
    <t>岩手県</t>
  </si>
  <si>
    <t>宮城県</t>
  </si>
  <si>
    <t>秋田県</t>
  </si>
  <si>
    <t>山形県</t>
  </si>
  <si>
    <t>福島県</t>
  </si>
  <si>
    <t>茨城県</t>
  </si>
  <si>
    <t>栃木県</t>
  </si>
  <si>
    <t>群馬県</t>
  </si>
  <si>
    <t>埼玉県</t>
  </si>
  <si>
    <t>千葉県</t>
  </si>
  <si>
    <t>東京都</t>
  </si>
  <si>
    <t>神奈川県</t>
  </si>
  <si>
    <t>新潟県</t>
  </si>
  <si>
    <t>富山県</t>
  </si>
  <si>
    <t>石川県</t>
  </si>
  <si>
    <t>福井県</t>
  </si>
  <si>
    <t>山梨県</t>
  </si>
  <si>
    <t>長野県</t>
  </si>
  <si>
    <t>岐阜県</t>
  </si>
  <si>
    <t>静岡県</t>
  </si>
  <si>
    <t>愛知県</t>
  </si>
  <si>
    <t>三重県</t>
  </si>
  <si>
    <t>滋賀県</t>
  </si>
  <si>
    <t>京都府</t>
  </si>
  <si>
    <t>大阪府</t>
  </si>
  <si>
    <t>兵庫県</t>
  </si>
  <si>
    <t>奈良県</t>
  </si>
  <si>
    <t>和歌山県</t>
  </si>
  <si>
    <t>鳥取県</t>
  </si>
  <si>
    <t>島根県</t>
  </si>
  <si>
    <t>岡山県</t>
  </si>
  <si>
    <t>広島県</t>
  </si>
  <si>
    <t>山口県</t>
  </si>
  <si>
    <t>徳島県</t>
  </si>
  <si>
    <t>香川県</t>
  </si>
  <si>
    <t>愛媛県</t>
  </si>
  <si>
    <t>高知県</t>
  </si>
  <si>
    <t>福岡県</t>
  </si>
  <si>
    <t>佐賀県</t>
  </si>
  <si>
    <t>長崎県</t>
  </si>
  <si>
    <t>熊本県</t>
  </si>
  <si>
    <t>大分県</t>
  </si>
  <si>
    <t>宮崎県</t>
  </si>
  <si>
    <t>鹿児島県</t>
  </si>
  <si>
    <t>沖縄県</t>
  </si>
  <si>
    <t>市区町村</t>
    <rPh sb="0" eb="4">
      <t>シクチョウソン</t>
    </rPh>
    <phoneticPr fontId="2"/>
  </si>
  <si>
    <t>青森市</t>
  </si>
  <si>
    <t>盛岡市</t>
  </si>
  <si>
    <t>仙台市</t>
  </si>
  <si>
    <t>秋田市</t>
  </si>
  <si>
    <t>山形市</t>
  </si>
  <si>
    <t>福島市</t>
  </si>
  <si>
    <t>水戸市</t>
  </si>
  <si>
    <t>宇都宮市</t>
  </si>
  <si>
    <t>前橋市</t>
  </si>
  <si>
    <t>さいたま市</t>
  </si>
  <si>
    <t>千葉市</t>
  </si>
  <si>
    <t>千代田区</t>
  </si>
  <si>
    <t>横浜市</t>
  </si>
  <si>
    <t>新潟市</t>
  </si>
  <si>
    <t>富山市</t>
  </si>
  <si>
    <t>金沢市</t>
  </si>
  <si>
    <t>福井市</t>
  </si>
  <si>
    <t>甲府市</t>
  </si>
  <si>
    <t>長野市</t>
  </si>
  <si>
    <t>岐阜市</t>
  </si>
  <si>
    <t>静岡市</t>
  </si>
  <si>
    <t>名古屋市</t>
  </si>
  <si>
    <t>津市</t>
  </si>
  <si>
    <t>大津市</t>
  </si>
  <si>
    <t>京都市</t>
  </si>
  <si>
    <t>大阪市</t>
  </si>
  <si>
    <t>神戸市</t>
  </si>
  <si>
    <t>奈良市</t>
  </si>
  <si>
    <t>和歌山市</t>
  </si>
  <si>
    <t>鳥取市</t>
  </si>
  <si>
    <t>松江市</t>
  </si>
  <si>
    <t>岡山市</t>
  </si>
  <si>
    <t>広島市</t>
  </si>
  <si>
    <t>下関市</t>
  </si>
  <si>
    <t>徳島市</t>
  </si>
  <si>
    <t>高松市</t>
  </si>
  <si>
    <t>松山市</t>
  </si>
  <si>
    <t>高知市</t>
  </si>
  <si>
    <t>北九州市</t>
  </si>
  <si>
    <t>佐賀市</t>
  </si>
  <si>
    <t>長崎市</t>
  </si>
  <si>
    <t>熊本市</t>
  </si>
  <si>
    <t>大分市</t>
  </si>
  <si>
    <t>宮崎市</t>
  </si>
  <si>
    <t>鹿児島市</t>
  </si>
  <si>
    <t>那覇市</t>
  </si>
  <si>
    <t xml:space="preserve"> 該当する項目にチェックしてください（入力）</t>
    <rPh sb="1" eb="3">
      <t>ガイトウ</t>
    </rPh>
    <rPh sb="5" eb="7">
      <t>コウモク</t>
    </rPh>
    <rPh sb="19" eb="21">
      <t>ニュウリョク</t>
    </rPh>
    <phoneticPr fontId="2"/>
  </si>
  <si>
    <t>あなたの地域に適したモデルの候補は？（結果）</t>
    <rPh sb="4" eb="6">
      <t>チイキ</t>
    </rPh>
    <rPh sb="7" eb="8">
      <t>テキ</t>
    </rPh>
    <rPh sb="14" eb="16">
      <t>コウホ</t>
    </rPh>
    <rPh sb="19" eb="21">
      <t>ケッカ</t>
    </rPh>
    <phoneticPr fontId="2"/>
  </si>
  <si>
    <t>市街地・街区モデル</t>
    <rPh sb="0" eb="3">
      <t>シガイチ</t>
    </rPh>
    <rPh sb="4" eb="6">
      <t>ガイク</t>
    </rPh>
    <phoneticPr fontId="2"/>
  </si>
  <si>
    <t>函館市</t>
  </si>
  <si>
    <t>弘前市</t>
  </si>
  <si>
    <t>宮古市</t>
  </si>
  <si>
    <t>石巻市</t>
  </si>
  <si>
    <t>能代市</t>
  </si>
  <si>
    <t>米沢市</t>
  </si>
  <si>
    <t>会津若松市</t>
  </si>
  <si>
    <t>日立市</t>
  </si>
  <si>
    <t>足利市</t>
  </si>
  <si>
    <t>高崎市</t>
  </si>
  <si>
    <t>川越市</t>
  </si>
  <si>
    <t>銚子市</t>
  </si>
  <si>
    <t>中央区</t>
  </si>
  <si>
    <t>川崎市</t>
  </si>
  <si>
    <t>長岡市</t>
  </si>
  <si>
    <t>高岡市</t>
  </si>
  <si>
    <t>七尾市</t>
  </si>
  <si>
    <t>敦賀市</t>
  </si>
  <si>
    <t>富士吉田市</t>
  </si>
  <si>
    <t>松本市</t>
  </si>
  <si>
    <t>大垣市</t>
  </si>
  <si>
    <t>浜松市</t>
  </si>
  <si>
    <t>豊橋市</t>
  </si>
  <si>
    <t>四日市市</t>
  </si>
  <si>
    <t>彦根市</t>
  </si>
  <si>
    <t>福知山市</t>
  </si>
  <si>
    <t>堺市</t>
  </si>
  <si>
    <t>姫路市</t>
  </si>
  <si>
    <t>大和高田市</t>
  </si>
  <si>
    <t>海南市</t>
  </si>
  <si>
    <t>米子市</t>
  </si>
  <si>
    <t>浜田市</t>
  </si>
  <si>
    <t>倉敷市</t>
  </si>
  <si>
    <t>呉市</t>
  </si>
  <si>
    <t>宇部市</t>
  </si>
  <si>
    <t>鳴門市</t>
  </si>
  <si>
    <t>丸亀市</t>
  </si>
  <si>
    <t>今治市</t>
  </si>
  <si>
    <t>室戸市</t>
  </si>
  <si>
    <t>福岡市</t>
  </si>
  <si>
    <t>唐津市</t>
  </si>
  <si>
    <t>佐世保市</t>
  </si>
  <si>
    <t>八代市</t>
  </si>
  <si>
    <t>別府市</t>
  </si>
  <si>
    <t>都城市</t>
  </si>
  <si>
    <t>鹿屋市</t>
  </si>
  <si>
    <t>宜野湾市</t>
  </si>
  <si>
    <t>分類</t>
    <rPh sb="0" eb="2">
      <t>ブンルイ</t>
    </rPh>
    <phoneticPr fontId="2"/>
  </si>
  <si>
    <t>項目</t>
    <rPh sb="0" eb="2">
      <t>コウモク</t>
    </rPh>
    <phoneticPr fontId="2"/>
  </si>
  <si>
    <t>チェック欄</t>
    <rPh sb="4" eb="5">
      <t>ラン</t>
    </rPh>
    <phoneticPr fontId="2"/>
  </si>
  <si>
    <t>備考（地域課題の例）</t>
    <rPh sb="0" eb="2">
      <t>ビコウ</t>
    </rPh>
    <rPh sb="3" eb="5">
      <t>チイキ</t>
    </rPh>
    <rPh sb="5" eb="7">
      <t>カダイ</t>
    </rPh>
    <rPh sb="8" eb="9">
      <t>レイ</t>
    </rPh>
    <phoneticPr fontId="2"/>
  </si>
  <si>
    <t>モデル No.</t>
    <phoneticPr fontId="2"/>
  </si>
  <si>
    <t>モデル</t>
    <phoneticPr fontId="2"/>
  </si>
  <si>
    <t>サブモデル No.</t>
    <phoneticPr fontId="2"/>
  </si>
  <si>
    <t>サブモデル</t>
    <phoneticPr fontId="2"/>
  </si>
  <si>
    <t>説明</t>
    <rPh sb="0" eb="2">
      <t>セツメイ</t>
    </rPh>
    <phoneticPr fontId="2"/>
  </si>
  <si>
    <t>詳細リンク</t>
    <rPh sb="0" eb="2">
      <t>ショウサイ</t>
    </rPh>
    <phoneticPr fontId="2"/>
  </si>
  <si>
    <t>Q1-1</t>
    <phoneticPr fontId="2"/>
  </si>
  <si>
    <t>Q1-2</t>
    <phoneticPr fontId="2"/>
  </si>
  <si>
    <t>Q2-1</t>
    <phoneticPr fontId="2"/>
  </si>
  <si>
    <t>Q2-2</t>
    <phoneticPr fontId="2"/>
  </si>
  <si>
    <t>Q3</t>
    <phoneticPr fontId="2"/>
  </si>
  <si>
    <t>Q4</t>
    <phoneticPr fontId="2"/>
  </si>
  <si>
    <t>Q5</t>
    <phoneticPr fontId="2"/>
  </si>
  <si>
    <t>業務利用中心</t>
    <rPh sb="0" eb="2">
      <t>ギョウム</t>
    </rPh>
    <rPh sb="2" eb="4">
      <t>リヨウ</t>
    </rPh>
    <rPh sb="4" eb="6">
      <t>チュウシン</t>
    </rPh>
    <phoneticPr fontId="2"/>
  </si>
  <si>
    <t>家庭利用中心</t>
    <rPh sb="0" eb="6">
      <t>カテイリヨウチュウシン</t>
    </rPh>
    <phoneticPr fontId="2"/>
  </si>
  <si>
    <t>候補</t>
    <rPh sb="0" eb="2">
      <t>コウホ</t>
    </rPh>
    <phoneticPr fontId="2"/>
  </si>
  <si>
    <t>候補外</t>
    <rPh sb="0" eb="3">
      <t>コウホガイ</t>
    </rPh>
    <phoneticPr fontId="2"/>
  </si>
  <si>
    <t>小樽市</t>
  </si>
  <si>
    <t>八戸市</t>
  </si>
  <si>
    <t>大船渡市</t>
  </si>
  <si>
    <t>塩竈市</t>
  </si>
  <si>
    <t>横手市</t>
  </si>
  <si>
    <t>鶴岡市</t>
  </si>
  <si>
    <t>郡山市</t>
  </si>
  <si>
    <t>土浦市</t>
  </si>
  <si>
    <t>栃木市</t>
  </si>
  <si>
    <t>桐生市</t>
  </si>
  <si>
    <t>熊谷市</t>
  </si>
  <si>
    <t>市川市</t>
  </si>
  <si>
    <t>港区</t>
  </si>
  <si>
    <t>相模原市</t>
  </si>
  <si>
    <t>三条市</t>
  </si>
  <si>
    <t>魚津市</t>
  </si>
  <si>
    <t>小松市</t>
  </si>
  <si>
    <t>小浜市</t>
  </si>
  <si>
    <t>都留市</t>
  </si>
  <si>
    <t>上田市</t>
  </si>
  <si>
    <t>高山市</t>
  </si>
  <si>
    <t>沼津市</t>
  </si>
  <si>
    <t>岡崎市</t>
  </si>
  <si>
    <t>伊勢市</t>
  </si>
  <si>
    <t>長浜市</t>
  </si>
  <si>
    <t>舞鶴市</t>
  </si>
  <si>
    <t>岸和田市</t>
  </si>
  <si>
    <t>尼崎市</t>
  </si>
  <si>
    <t>大和郡山市</t>
  </si>
  <si>
    <t>橋本市</t>
  </si>
  <si>
    <t>倉吉市</t>
  </si>
  <si>
    <t>出雲市</t>
  </si>
  <si>
    <t>津山市</t>
  </si>
  <si>
    <t>竹原市</t>
  </si>
  <si>
    <t>山口市</t>
  </si>
  <si>
    <t>小松島市</t>
  </si>
  <si>
    <t>坂出市</t>
  </si>
  <si>
    <t>宇和島市</t>
  </si>
  <si>
    <t>安芸市</t>
  </si>
  <si>
    <t>大牟田市</t>
  </si>
  <si>
    <t>鳥栖市</t>
  </si>
  <si>
    <t>島原市</t>
  </si>
  <si>
    <t>人吉市</t>
  </si>
  <si>
    <t>中津市</t>
  </si>
  <si>
    <t>延岡市</t>
  </si>
  <si>
    <t>枕崎市</t>
  </si>
  <si>
    <t>石垣市</t>
  </si>
  <si>
    <t>産業構造
（域内CO2排出量の構成比）</t>
    <rPh sb="0" eb="4">
      <t>サンギョウコウゾウ</t>
    </rPh>
    <rPh sb="6" eb="8">
      <t>イキナイ</t>
    </rPh>
    <rPh sb="11" eb="14">
      <t>ハイシュツリョウ</t>
    </rPh>
    <rPh sb="15" eb="18">
      <t>コウセイヒ</t>
    </rPh>
    <phoneticPr fontId="2"/>
  </si>
  <si>
    <t>域内CO2排出量の割合が全国平均より高い分野にチェックを入れてください</t>
    <rPh sb="0" eb="2">
      <t>イキナイ</t>
    </rPh>
    <rPh sb="5" eb="8">
      <t>ハイシュツリョウ</t>
    </rPh>
    <rPh sb="9" eb="11">
      <t>ワリアイ</t>
    </rPh>
    <rPh sb="12" eb="16">
      <t>ゼンコクヘイキン</t>
    </rPh>
    <rPh sb="18" eb="19">
      <t>タカ</t>
    </rPh>
    <rPh sb="20" eb="22">
      <t>ブンヤ</t>
    </rPh>
    <rPh sb="28" eb="29">
      <t>イ</t>
    </rPh>
    <phoneticPr fontId="2"/>
  </si>
  <si>
    <t>産業部門（製造業）</t>
    <rPh sb="0" eb="4">
      <t>サンギョウブモン</t>
    </rPh>
    <rPh sb="5" eb="8">
      <t>セイゾウギョウ</t>
    </rPh>
    <phoneticPr fontId="2"/>
  </si>
  <si>
    <t>ー</t>
    <phoneticPr fontId="2"/>
  </si>
  <si>
    <t>1-1</t>
    <phoneticPr fontId="2"/>
  </si>
  <si>
    <t>業務利用中心市街地モデル</t>
    <rPh sb="0" eb="4">
      <t>ギョウムリヨウ</t>
    </rPh>
    <rPh sb="4" eb="6">
      <t>チュウシン</t>
    </rPh>
    <rPh sb="6" eb="9">
      <t>シガイチ</t>
    </rPh>
    <phoneticPr fontId="2"/>
  </si>
  <si>
    <t>駅前等の商業施設が集積した中心市街地を中心に水素を利活用するモデルです</t>
    <rPh sb="0" eb="2">
      <t>エキマエ</t>
    </rPh>
    <rPh sb="2" eb="3">
      <t>ナド</t>
    </rPh>
    <rPh sb="4" eb="6">
      <t>ショウギョウ</t>
    </rPh>
    <rPh sb="6" eb="8">
      <t>シセツ</t>
    </rPh>
    <rPh sb="9" eb="11">
      <t>シュウセキ</t>
    </rPh>
    <rPh sb="13" eb="15">
      <t>チュウシン</t>
    </rPh>
    <rPh sb="15" eb="18">
      <t>シガイチ</t>
    </rPh>
    <rPh sb="19" eb="21">
      <t>チュウシン</t>
    </rPh>
    <rPh sb="22" eb="24">
      <t>スイソ</t>
    </rPh>
    <rPh sb="25" eb="28">
      <t>リカツヨウ</t>
    </rPh>
    <phoneticPr fontId="2"/>
  </si>
  <si>
    <t>Q1-1,2-1</t>
    <phoneticPr fontId="2"/>
  </si>
  <si>
    <t>Q1-2,Q2-2</t>
    <phoneticPr fontId="2"/>
  </si>
  <si>
    <t>Q3,Q4,Q5</t>
    <phoneticPr fontId="2"/>
  </si>
  <si>
    <t>Q3,Q4</t>
    <phoneticPr fontId="2"/>
  </si>
  <si>
    <t>業務のみ</t>
    <rPh sb="0" eb="2">
      <t>ギョウム</t>
    </rPh>
    <phoneticPr fontId="2"/>
  </si>
  <si>
    <t>家庭のみ</t>
    <rPh sb="0" eb="2">
      <t>カテイ</t>
    </rPh>
    <phoneticPr fontId="2"/>
  </si>
  <si>
    <t>両方</t>
    <rPh sb="0" eb="2">
      <t>リョウホウ</t>
    </rPh>
    <phoneticPr fontId="2"/>
  </si>
  <si>
    <t>旭川市</t>
  </si>
  <si>
    <t>黒石市</t>
  </si>
  <si>
    <t>花巻市</t>
  </si>
  <si>
    <t>気仙沼市</t>
  </si>
  <si>
    <t>大館市</t>
  </si>
  <si>
    <t>酒田市</t>
  </si>
  <si>
    <t>いわき市</t>
  </si>
  <si>
    <t>古河市</t>
  </si>
  <si>
    <t>佐野市</t>
  </si>
  <si>
    <t>伊勢崎市</t>
  </si>
  <si>
    <t>川口市</t>
  </si>
  <si>
    <t>船橋市</t>
  </si>
  <si>
    <t>新宿区</t>
  </si>
  <si>
    <t>横須賀市</t>
  </si>
  <si>
    <t>柏崎市</t>
  </si>
  <si>
    <t>氷見市</t>
  </si>
  <si>
    <t>輪島市</t>
  </si>
  <si>
    <t>大野市</t>
  </si>
  <si>
    <t>山梨市</t>
  </si>
  <si>
    <t>岡谷市</t>
  </si>
  <si>
    <t>多治見市</t>
  </si>
  <si>
    <t>熱海市</t>
  </si>
  <si>
    <t>一宮市</t>
  </si>
  <si>
    <t>松阪市</t>
  </si>
  <si>
    <t>近江八幡市</t>
  </si>
  <si>
    <t>綾部市</t>
  </si>
  <si>
    <t>豊中市</t>
  </si>
  <si>
    <t>明石市</t>
  </si>
  <si>
    <t>天理市</t>
  </si>
  <si>
    <t>有田市</t>
  </si>
  <si>
    <t>境港市</t>
  </si>
  <si>
    <t>益田市</t>
  </si>
  <si>
    <t>玉野市</t>
  </si>
  <si>
    <t>三原市</t>
  </si>
  <si>
    <t>萩市</t>
  </si>
  <si>
    <t>阿南市</t>
  </si>
  <si>
    <t>善通寺市</t>
  </si>
  <si>
    <t>八幡浜市</t>
  </si>
  <si>
    <t>南国市</t>
  </si>
  <si>
    <t>久留米市</t>
  </si>
  <si>
    <t>多久市</t>
  </si>
  <si>
    <t>諫早市</t>
  </si>
  <si>
    <t>荒尾市</t>
  </si>
  <si>
    <t>日田市</t>
  </si>
  <si>
    <t>日南市</t>
  </si>
  <si>
    <t>阿久根市</t>
  </si>
  <si>
    <t>浦添市</t>
  </si>
  <si>
    <t>産業部門（農林水産業）</t>
    <rPh sb="0" eb="4">
      <t>サンギョウブモン</t>
    </rPh>
    <rPh sb="5" eb="7">
      <t>ノウリン</t>
    </rPh>
    <rPh sb="7" eb="10">
      <t>スイサンギョウ</t>
    </rPh>
    <phoneticPr fontId="2"/>
  </si>
  <si>
    <t>1-2</t>
    <phoneticPr fontId="2"/>
  </si>
  <si>
    <t>家庭利用中心市街地モデル</t>
    <rPh sb="0" eb="4">
      <t>カテイリヨウ</t>
    </rPh>
    <rPh sb="4" eb="6">
      <t>チュウシン</t>
    </rPh>
    <rPh sb="6" eb="9">
      <t>シガイチ</t>
    </rPh>
    <phoneticPr fontId="2"/>
  </si>
  <si>
    <t>ベッドタウン等の住宅街を中心に水素を利活用するモデルです</t>
    <phoneticPr fontId="2"/>
  </si>
  <si>
    <t>室蘭市</t>
  </si>
  <si>
    <t>五所川原市</t>
  </si>
  <si>
    <t>北上市</t>
  </si>
  <si>
    <t>白石市</t>
  </si>
  <si>
    <t>男鹿市</t>
  </si>
  <si>
    <t>新庄市</t>
  </si>
  <si>
    <t>白河市</t>
  </si>
  <si>
    <t>石岡市</t>
  </si>
  <si>
    <t>鹿沼市</t>
  </si>
  <si>
    <t>太田市</t>
  </si>
  <si>
    <t>行田市</t>
  </si>
  <si>
    <t>館山市</t>
  </si>
  <si>
    <t>文京区</t>
  </si>
  <si>
    <t>平塚市</t>
  </si>
  <si>
    <t>新発田市</t>
  </si>
  <si>
    <t>滑川市</t>
  </si>
  <si>
    <t>珠洲市</t>
  </si>
  <si>
    <t>勝山市</t>
  </si>
  <si>
    <t>大月市</t>
  </si>
  <si>
    <t>飯田市</t>
  </si>
  <si>
    <t>関市</t>
  </si>
  <si>
    <t>三島市</t>
  </si>
  <si>
    <t>瀬戸市</t>
  </si>
  <si>
    <t>桑名市</t>
  </si>
  <si>
    <t>草津市</t>
  </si>
  <si>
    <t>宇治市</t>
  </si>
  <si>
    <t>池田市</t>
  </si>
  <si>
    <t>西宮市</t>
  </si>
  <si>
    <t>橿原市</t>
  </si>
  <si>
    <t>御坊市</t>
  </si>
  <si>
    <t>岩美町</t>
  </si>
  <si>
    <t>大田市</t>
  </si>
  <si>
    <t>笠岡市</t>
  </si>
  <si>
    <t>尾道市</t>
  </si>
  <si>
    <t>防府市</t>
  </si>
  <si>
    <t>吉野川市</t>
  </si>
  <si>
    <t>観音寺市</t>
  </si>
  <si>
    <t>新居浜市</t>
  </si>
  <si>
    <t>土佐市</t>
  </si>
  <si>
    <t>直方市</t>
  </si>
  <si>
    <t>伊万里市</t>
  </si>
  <si>
    <t>大村市</t>
  </si>
  <si>
    <t>水俣市</t>
  </si>
  <si>
    <t>佐伯市</t>
  </si>
  <si>
    <t>小林市</t>
  </si>
  <si>
    <t>出水市</t>
  </si>
  <si>
    <t>名護市</t>
  </si>
  <si>
    <t>業務その他部門</t>
    <rPh sb="0" eb="2">
      <t>ギョウム</t>
    </rPh>
    <rPh sb="4" eb="5">
      <t>タ</t>
    </rPh>
    <rPh sb="5" eb="7">
      <t>ブモン</t>
    </rPh>
    <phoneticPr fontId="2"/>
  </si>
  <si>
    <t>農村・漁村モデル</t>
    <rPh sb="0" eb="2">
      <t>ノウソン</t>
    </rPh>
    <rPh sb="3" eb="5">
      <t>ギョソン</t>
    </rPh>
    <phoneticPr fontId="2"/>
  </si>
  <si>
    <t>2-1</t>
    <phoneticPr fontId="2"/>
  </si>
  <si>
    <t>農村モデル</t>
    <rPh sb="0" eb="2">
      <t>ノウソン</t>
    </rPh>
    <phoneticPr fontId="2"/>
  </si>
  <si>
    <t>農業エリアを中心に水素を利活用するモデルです</t>
    <phoneticPr fontId="2"/>
  </si>
  <si>
    <t>釧路市</t>
  </si>
  <si>
    <t>十和田市</t>
  </si>
  <si>
    <t>久慈市</t>
  </si>
  <si>
    <t>名取市</t>
  </si>
  <si>
    <t>湯沢市</t>
  </si>
  <si>
    <t>寒河江市</t>
  </si>
  <si>
    <t>須賀川市</t>
  </si>
  <si>
    <t>結城市</t>
  </si>
  <si>
    <t>日光市</t>
  </si>
  <si>
    <t>沼田市</t>
  </si>
  <si>
    <t>秩父市</t>
  </si>
  <si>
    <t>木更津市</t>
  </si>
  <si>
    <t>台東区</t>
  </si>
  <si>
    <t>鎌倉市</t>
  </si>
  <si>
    <t>小千谷市</t>
  </si>
  <si>
    <t>黒部市</t>
  </si>
  <si>
    <t>加賀市</t>
  </si>
  <si>
    <t>鯖江市</t>
  </si>
  <si>
    <t>韮崎市</t>
  </si>
  <si>
    <t>諏訪市</t>
  </si>
  <si>
    <t>中津川市</t>
  </si>
  <si>
    <t>富士宮市</t>
  </si>
  <si>
    <t>半田市</t>
  </si>
  <si>
    <t>鈴鹿市</t>
  </si>
  <si>
    <t>守山市</t>
  </si>
  <si>
    <t>宮津市</t>
  </si>
  <si>
    <t>吹田市</t>
  </si>
  <si>
    <t>洲本市</t>
  </si>
  <si>
    <t>桜井市</t>
  </si>
  <si>
    <t>田辺市</t>
  </si>
  <si>
    <t>若桜町</t>
  </si>
  <si>
    <t>安来市</t>
  </si>
  <si>
    <t>井原市</t>
  </si>
  <si>
    <t>福山市</t>
  </si>
  <si>
    <t>下松市</t>
  </si>
  <si>
    <t>阿波市</t>
  </si>
  <si>
    <t>さぬき市</t>
  </si>
  <si>
    <t>西条市</t>
  </si>
  <si>
    <t>須崎市</t>
  </si>
  <si>
    <t>飯塚市</t>
  </si>
  <si>
    <t>武雄市</t>
  </si>
  <si>
    <t>平戸市</t>
  </si>
  <si>
    <t>玉名市</t>
  </si>
  <si>
    <t>臼杵市</t>
  </si>
  <si>
    <t>日向市</t>
  </si>
  <si>
    <t>指宿市</t>
  </si>
  <si>
    <t>糸満市</t>
  </si>
  <si>
    <t>家庭部門</t>
    <rPh sb="0" eb="4">
      <t>カテイブモン</t>
    </rPh>
    <phoneticPr fontId="2"/>
  </si>
  <si>
    <t>2-2</t>
    <phoneticPr fontId="2"/>
  </si>
  <si>
    <t>漁村モデル</t>
    <rPh sb="0" eb="2">
      <t>ギョソン</t>
    </rPh>
    <phoneticPr fontId="2"/>
  </si>
  <si>
    <t>漁港を中心に水素を利活用するモデルです</t>
    <phoneticPr fontId="2"/>
  </si>
  <si>
    <t>帯広市</t>
  </si>
  <si>
    <t>三沢市</t>
  </si>
  <si>
    <t>遠野市</t>
  </si>
  <si>
    <t>角田市</t>
  </si>
  <si>
    <t>鹿角市</t>
  </si>
  <si>
    <t>上山市</t>
  </si>
  <si>
    <t>喜多方市</t>
  </si>
  <si>
    <t>龍ヶ崎市</t>
  </si>
  <si>
    <t>小山市</t>
  </si>
  <si>
    <t>館林市</t>
  </si>
  <si>
    <t>所沢市</t>
  </si>
  <si>
    <t>松戸市</t>
  </si>
  <si>
    <t>墨田区</t>
  </si>
  <si>
    <t>藤沢市</t>
  </si>
  <si>
    <t>加茂市</t>
  </si>
  <si>
    <t>砺波市</t>
  </si>
  <si>
    <t>羽咋市</t>
  </si>
  <si>
    <t>あわら市</t>
  </si>
  <si>
    <t>南アルプス市</t>
  </si>
  <si>
    <t>須坂市</t>
  </si>
  <si>
    <t>美濃市</t>
  </si>
  <si>
    <t>伊東市</t>
  </si>
  <si>
    <t>春日井市</t>
  </si>
  <si>
    <t>名張市</t>
  </si>
  <si>
    <t>栗東市</t>
  </si>
  <si>
    <t>亀岡市</t>
  </si>
  <si>
    <t>泉大津市</t>
  </si>
  <si>
    <t>芦屋市</t>
  </si>
  <si>
    <t>五條市</t>
  </si>
  <si>
    <t>新宮市</t>
  </si>
  <si>
    <t>智頭町</t>
  </si>
  <si>
    <t>江津市</t>
  </si>
  <si>
    <t>総社市</t>
  </si>
  <si>
    <t>府中市</t>
  </si>
  <si>
    <t>岩国市</t>
  </si>
  <si>
    <t>美馬市</t>
  </si>
  <si>
    <t>東かがわ市</t>
  </si>
  <si>
    <t>大洲市</t>
  </si>
  <si>
    <t>宿毛市</t>
  </si>
  <si>
    <t>田川市</t>
  </si>
  <si>
    <t>鹿島市</t>
  </si>
  <si>
    <t>松浦市</t>
  </si>
  <si>
    <t>山鹿市</t>
  </si>
  <si>
    <t>津久見市</t>
  </si>
  <si>
    <t>串間市</t>
  </si>
  <si>
    <t>西之表市</t>
  </si>
  <si>
    <t>沖縄市</t>
  </si>
  <si>
    <t>運輸部門（旅客自動車）</t>
    <rPh sb="0" eb="2">
      <t>ウンユ</t>
    </rPh>
    <rPh sb="2" eb="4">
      <t>ブモン</t>
    </rPh>
    <rPh sb="5" eb="10">
      <t>リョキャクジドウシャ</t>
    </rPh>
    <phoneticPr fontId="2"/>
  </si>
  <si>
    <t>物流地域モデル</t>
    <rPh sb="0" eb="2">
      <t>ブツリュウ</t>
    </rPh>
    <rPh sb="2" eb="4">
      <t>チイキ</t>
    </rPh>
    <phoneticPr fontId="2"/>
  </si>
  <si>
    <t>3-1</t>
    <phoneticPr fontId="2"/>
  </si>
  <si>
    <t>基幹物流モデル</t>
    <rPh sb="0" eb="2">
      <t>キカン</t>
    </rPh>
    <rPh sb="2" eb="4">
      <t>ブツリュウ</t>
    </rPh>
    <phoneticPr fontId="2"/>
  </si>
  <si>
    <t>都市間における大量の輸送を担う幹線物流拠点を中心に水素を利活用するモデルです</t>
    <phoneticPr fontId="2"/>
  </si>
  <si>
    <t>農村</t>
    <rPh sb="0" eb="2">
      <t>ノウソン</t>
    </rPh>
    <phoneticPr fontId="2"/>
  </si>
  <si>
    <t>漁村</t>
    <rPh sb="0" eb="2">
      <t>ギョソン</t>
    </rPh>
    <phoneticPr fontId="2"/>
  </si>
  <si>
    <t>候補外</t>
    <rPh sb="0" eb="2">
      <t>コウホ</t>
    </rPh>
    <rPh sb="2" eb="3">
      <t>ガイ</t>
    </rPh>
    <phoneticPr fontId="2"/>
  </si>
  <si>
    <t>北見市</t>
  </si>
  <si>
    <t>むつ市</t>
  </si>
  <si>
    <t>一関市</t>
  </si>
  <si>
    <t>多賀城市</t>
  </si>
  <si>
    <t>由利本荘市</t>
  </si>
  <si>
    <t>村山市</t>
  </si>
  <si>
    <t>相馬市</t>
  </si>
  <si>
    <t>下妻市</t>
  </si>
  <si>
    <t>真岡市</t>
  </si>
  <si>
    <t>渋川市</t>
  </si>
  <si>
    <t>飯能市</t>
  </si>
  <si>
    <t>野田市</t>
  </si>
  <si>
    <t>江東区</t>
  </si>
  <si>
    <t>小田原市</t>
  </si>
  <si>
    <t>十日町市</t>
  </si>
  <si>
    <t>小矢部市</t>
  </si>
  <si>
    <t>かほく市</t>
  </si>
  <si>
    <t>越前市</t>
  </si>
  <si>
    <t>北杜市</t>
  </si>
  <si>
    <t>小諸市</t>
  </si>
  <si>
    <t>瑞浪市</t>
  </si>
  <si>
    <t>島田市</t>
  </si>
  <si>
    <t>豊川市</t>
  </si>
  <si>
    <t>尾鷲市</t>
  </si>
  <si>
    <t>甲賀市</t>
  </si>
  <si>
    <t>城陽市</t>
  </si>
  <si>
    <t>高槻市</t>
  </si>
  <si>
    <t>伊丹市</t>
  </si>
  <si>
    <t>御所市</t>
  </si>
  <si>
    <t>紀の川市</t>
  </si>
  <si>
    <t>八頭町</t>
  </si>
  <si>
    <t>雲南市</t>
  </si>
  <si>
    <t>高梁市</t>
  </si>
  <si>
    <t>三次市</t>
  </si>
  <si>
    <t>光市</t>
  </si>
  <si>
    <t>三好市</t>
  </si>
  <si>
    <t>三豊市</t>
  </si>
  <si>
    <t>伊予市</t>
  </si>
  <si>
    <t>土佐清水市</t>
  </si>
  <si>
    <t>柳川市</t>
  </si>
  <si>
    <t>小城市</t>
  </si>
  <si>
    <t>対馬市</t>
  </si>
  <si>
    <t>菊池市</t>
  </si>
  <si>
    <t>竹田市</t>
  </si>
  <si>
    <t>西都市</t>
  </si>
  <si>
    <t>垂水市</t>
  </si>
  <si>
    <t>豊見城市</t>
  </si>
  <si>
    <t>運輸部門（貨物自動車）</t>
    <rPh sb="0" eb="2">
      <t>ウンユ</t>
    </rPh>
    <rPh sb="2" eb="4">
      <t>ブモン</t>
    </rPh>
    <rPh sb="5" eb="10">
      <t>カモツジドウシャ</t>
    </rPh>
    <phoneticPr fontId="2"/>
  </si>
  <si>
    <t>3-2</t>
    <phoneticPr fontId="2"/>
  </si>
  <si>
    <t>配送モデル</t>
    <rPh sb="0" eb="2">
      <t>ハイソウ</t>
    </rPh>
    <phoneticPr fontId="2"/>
  </si>
  <si>
    <t>地域内における小口の集荷・配送を担う端末物流拠点を中心に水素を利活用するモデルです</t>
    <phoneticPr fontId="2"/>
  </si>
  <si>
    <t>農村のみ</t>
    <rPh sb="0" eb="2">
      <t>ノウソン</t>
    </rPh>
    <phoneticPr fontId="2"/>
  </si>
  <si>
    <t>漁村のみ</t>
    <rPh sb="0" eb="2">
      <t>ギョソン</t>
    </rPh>
    <phoneticPr fontId="2"/>
  </si>
  <si>
    <t>夕張市</t>
  </si>
  <si>
    <t>つがる市</t>
  </si>
  <si>
    <t>陸前高田市</t>
  </si>
  <si>
    <t>岩沼市</t>
  </si>
  <si>
    <t>潟上市</t>
  </si>
  <si>
    <t>長井市</t>
  </si>
  <si>
    <t>二本松市</t>
  </si>
  <si>
    <t>常総市</t>
  </si>
  <si>
    <t>大田原市</t>
  </si>
  <si>
    <t>藤岡市</t>
  </si>
  <si>
    <t>加須市</t>
  </si>
  <si>
    <t>茂原市</t>
  </si>
  <si>
    <t>品川区</t>
  </si>
  <si>
    <t>茅ヶ崎市</t>
  </si>
  <si>
    <t>見附市</t>
  </si>
  <si>
    <t>南砺市</t>
  </si>
  <si>
    <t>白山市</t>
  </si>
  <si>
    <t>坂井市</t>
  </si>
  <si>
    <t>甲斐市</t>
  </si>
  <si>
    <t>伊那市</t>
  </si>
  <si>
    <t>羽島市</t>
  </si>
  <si>
    <t>富士市</t>
  </si>
  <si>
    <t>津島市</t>
  </si>
  <si>
    <t>亀山市</t>
  </si>
  <si>
    <t>野洲市</t>
  </si>
  <si>
    <t>向日市</t>
  </si>
  <si>
    <t>貝塚市</t>
  </si>
  <si>
    <t>相生市</t>
  </si>
  <si>
    <t>生駒市</t>
  </si>
  <si>
    <t>岩出市</t>
  </si>
  <si>
    <t>三朝町</t>
  </si>
  <si>
    <t>奥出雲町</t>
  </si>
  <si>
    <t>新見市</t>
  </si>
  <si>
    <t>庄原市</t>
  </si>
  <si>
    <t>長門市</t>
  </si>
  <si>
    <t>勝浦町</t>
  </si>
  <si>
    <t>土庄町</t>
  </si>
  <si>
    <t>四国中央市</t>
  </si>
  <si>
    <t>四万十市</t>
  </si>
  <si>
    <t>八女市</t>
  </si>
  <si>
    <t>嬉野市</t>
  </si>
  <si>
    <t>壱岐市</t>
  </si>
  <si>
    <t>宇土市</t>
  </si>
  <si>
    <t>豊後高田市</t>
  </si>
  <si>
    <t>えびの市</t>
  </si>
  <si>
    <t>薩摩川内市</t>
  </si>
  <si>
    <t>うるま市</t>
  </si>
  <si>
    <t>脱炭素に注力して取り組みたい分野が
あればチェックを入れてください</t>
    <rPh sb="0" eb="3">
      <t>ダツタンソ</t>
    </rPh>
    <rPh sb="4" eb="6">
      <t>チュウリョク</t>
    </rPh>
    <rPh sb="8" eb="9">
      <t>ト</t>
    </rPh>
    <rPh sb="10" eb="11">
      <t>ク</t>
    </rPh>
    <rPh sb="14" eb="16">
      <t>ブンヤ</t>
    </rPh>
    <rPh sb="26" eb="27">
      <t>イ</t>
    </rPh>
    <phoneticPr fontId="2"/>
  </si>
  <si>
    <t>エネルギー転換部門</t>
    <rPh sb="5" eb="9">
      <t>テンカンブモン</t>
    </rPh>
    <phoneticPr fontId="2"/>
  </si>
  <si>
    <t>製油所等の脱炭素化</t>
    <rPh sb="0" eb="3">
      <t>セイユジョ</t>
    </rPh>
    <rPh sb="3" eb="4">
      <t>ナド</t>
    </rPh>
    <rPh sb="5" eb="9">
      <t>ダツタンソカ</t>
    </rPh>
    <phoneticPr fontId="2"/>
  </si>
  <si>
    <t>離島モデル</t>
    <rPh sb="0" eb="2">
      <t>リトウ</t>
    </rPh>
    <phoneticPr fontId="2"/>
  </si>
  <si>
    <t>4-1</t>
    <phoneticPr fontId="2"/>
  </si>
  <si>
    <t>系統連系型離島モデル</t>
    <rPh sb="0" eb="4">
      <t>ケイトウレンケイ</t>
    </rPh>
    <rPh sb="4" eb="5">
      <t>ガタ</t>
    </rPh>
    <rPh sb="5" eb="7">
      <t>リトウ</t>
    </rPh>
    <phoneticPr fontId="2"/>
  </si>
  <si>
    <t>本土と系統連系した離島において水素を利活用するモデルです</t>
    <phoneticPr fontId="2"/>
  </si>
  <si>
    <t>岩見沢市</t>
  </si>
  <si>
    <t>平川市</t>
  </si>
  <si>
    <t>釜石市</t>
  </si>
  <si>
    <t>登米市</t>
  </si>
  <si>
    <t>大仙市</t>
  </si>
  <si>
    <t>天童市</t>
  </si>
  <si>
    <t>田村市</t>
  </si>
  <si>
    <t>常陸太田市</t>
  </si>
  <si>
    <t>矢板市</t>
  </si>
  <si>
    <t>富岡市</t>
  </si>
  <si>
    <t>本庄市</t>
  </si>
  <si>
    <t>成田市</t>
  </si>
  <si>
    <t>目黒区</t>
  </si>
  <si>
    <t>逗子市</t>
  </si>
  <si>
    <t>村上市</t>
  </si>
  <si>
    <t>射水市</t>
  </si>
  <si>
    <t>能美市</t>
  </si>
  <si>
    <t>永平寺町</t>
  </si>
  <si>
    <t>笛吹市</t>
  </si>
  <si>
    <t>駒ヶ根市</t>
  </si>
  <si>
    <t>恵那市</t>
  </si>
  <si>
    <t>磐田市</t>
  </si>
  <si>
    <t>碧南市</t>
  </si>
  <si>
    <t>鳥羽市</t>
  </si>
  <si>
    <t>湖南市</t>
  </si>
  <si>
    <t>長岡京市</t>
  </si>
  <si>
    <t>守口市</t>
  </si>
  <si>
    <t>豊岡市</t>
  </si>
  <si>
    <t>香芝市</t>
  </si>
  <si>
    <t>紀美野町</t>
  </si>
  <si>
    <t>湯梨浜町</t>
  </si>
  <si>
    <t>飯南町</t>
  </si>
  <si>
    <t>備前市</t>
  </si>
  <si>
    <t>大竹市</t>
  </si>
  <si>
    <t>柳井市</t>
  </si>
  <si>
    <t>上勝町</t>
  </si>
  <si>
    <t>小豆島町</t>
  </si>
  <si>
    <t>西予市</t>
  </si>
  <si>
    <t>香南市</t>
  </si>
  <si>
    <t>筑後市</t>
  </si>
  <si>
    <t>神埼市</t>
  </si>
  <si>
    <t>五島市</t>
  </si>
  <si>
    <t>上天草市</t>
  </si>
  <si>
    <t>杵築市</t>
  </si>
  <si>
    <t>三股町</t>
  </si>
  <si>
    <t>日置市</t>
  </si>
  <si>
    <t>宮古島市</t>
  </si>
  <si>
    <t>工場の脱炭素化</t>
    <rPh sb="0" eb="2">
      <t>コウジョウ</t>
    </rPh>
    <rPh sb="3" eb="7">
      <t>ダツタンソカ</t>
    </rPh>
    <phoneticPr fontId="2"/>
  </si>
  <si>
    <t>4-2</t>
    <phoneticPr fontId="2"/>
  </si>
  <si>
    <t>マイクログリッド型離島モデル</t>
    <rPh sb="8" eb="9">
      <t>ガタ</t>
    </rPh>
    <rPh sb="9" eb="11">
      <t>リトウ</t>
    </rPh>
    <phoneticPr fontId="2"/>
  </si>
  <si>
    <t>本土と系統連系していない離島において水素を利活用するモデルです</t>
    <phoneticPr fontId="2"/>
  </si>
  <si>
    <t>網走市</t>
  </si>
  <si>
    <t>平内町</t>
  </si>
  <si>
    <t>二戸市</t>
  </si>
  <si>
    <t>栗原市</t>
  </si>
  <si>
    <t>北秋田市</t>
  </si>
  <si>
    <t>東根市</t>
  </si>
  <si>
    <t>南相馬市</t>
  </si>
  <si>
    <t>高萩市</t>
  </si>
  <si>
    <t>那須塩原市</t>
  </si>
  <si>
    <t>安中市</t>
  </si>
  <si>
    <t>東松山市</t>
  </si>
  <si>
    <t>佐倉市</t>
  </si>
  <si>
    <t>大田区</t>
  </si>
  <si>
    <t>三浦市</t>
  </si>
  <si>
    <t>燕市</t>
  </si>
  <si>
    <t>舟橋村</t>
  </si>
  <si>
    <t>野々市市</t>
  </si>
  <si>
    <t>池田町</t>
  </si>
  <si>
    <t>上野原市</t>
  </si>
  <si>
    <t>中野市</t>
  </si>
  <si>
    <t>美濃加茂市</t>
  </si>
  <si>
    <t>焼津市</t>
  </si>
  <si>
    <t>刈谷市</t>
  </si>
  <si>
    <t>熊野市</t>
  </si>
  <si>
    <t>高島市</t>
  </si>
  <si>
    <t>八幡市</t>
  </si>
  <si>
    <t>枚方市</t>
  </si>
  <si>
    <t>加古川市</t>
  </si>
  <si>
    <t>葛城市</t>
  </si>
  <si>
    <t>かつらぎ町</t>
  </si>
  <si>
    <t>琴浦町</t>
  </si>
  <si>
    <t>川本町</t>
  </si>
  <si>
    <t>瀬戸内市</t>
  </si>
  <si>
    <t>東広島市</t>
  </si>
  <si>
    <t>美祢市</t>
  </si>
  <si>
    <t>佐那河内村</t>
  </si>
  <si>
    <t>三木町</t>
  </si>
  <si>
    <t>東温市</t>
  </si>
  <si>
    <t>香美市</t>
  </si>
  <si>
    <t>大川市</t>
  </si>
  <si>
    <t>吉野ヶ里町</t>
  </si>
  <si>
    <t>西海市</t>
  </si>
  <si>
    <t>宇城市</t>
  </si>
  <si>
    <t>宇佐市</t>
  </si>
  <si>
    <t>高原町</t>
  </si>
  <si>
    <t>曽於市</t>
  </si>
  <si>
    <t>南城市</t>
  </si>
  <si>
    <t>農業、漁業の脱炭素化</t>
    <rPh sb="0" eb="2">
      <t>ノウギョウ</t>
    </rPh>
    <rPh sb="3" eb="5">
      <t>ギョギョウ</t>
    </rPh>
    <rPh sb="6" eb="10">
      <t>ダツタンソカ</t>
    </rPh>
    <phoneticPr fontId="2"/>
  </si>
  <si>
    <t>工業団地モデル</t>
    <rPh sb="0" eb="4">
      <t>コウギョウダンチ</t>
    </rPh>
    <phoneticPr fontId="2"/>
  </si>
  <si>
    <t>5-1</t>
    <phoneticPr fontId="2"/>
  </si>
  <si>
    <t>都市ガスインフラ工業団地モデル</t>
    <rPh sb="0" eb="2">
      <t>トシ</t>
    </rPh>
    <rPh sb="8" eb="12">
      <t>コウギョウダンチ</t>
    </rPh>
    <phoneticPr fontId="2"/>
  </si>
  <si>
    <t>都市ガスインフラが整備された工業団地を中心に水素を利活用するモデルです</t>
    <phoneticPr fontId="2"/>
  </si>
  <si>
    <t>物流施設モデル</t>
    <rPh sb="0" eb="2">
      <t>ブツリュウ</t>
    </rPh>
    <rPh sb="2" eb="4">
      <t>シセツ</t>
    </rPh>
    <phoneticPr fontId="2"/>
  </si>
  <si>
    <t>留萌市</t>
  </si>
  <si>
    <t>今別町</t>
  </si>
  <si>
    <t>八幡平市</t>
  </si>
  <si>
    <t>東松島市</t>
  </si>
  <si>
    <t>にかほ市</t>
  </si>
  <si>
    <t>尾花沢市</t>
  </si>
  <si>
    <t>伊達市</t>
  </si>
  <si>
    <t>北茨城市</t>
  </si>
  <si>
    <t>さくら市</t>
  </si>
  <si>
    <t>みどり市</t>
  </si>
  <si>
    <t>春日部市</t>
  </si>
  <si>
    <t>東金市</t>
  </si>
  <si>
    <t>世田谷区</t>
  </si>
  <si>
    <t>秦野市</t>
  </si>
  <si>
    <t>糸魚川市</t>
  </si>
  <si>
    <t>上市町</t>
  </si>
  <si>
    <t>川北町</t>
  </si>
  <si>
    <t>南越前町</t>
  </si>
  <si>
    <t>甲州市</t>
  </si>
  <si>
    <t>大町市</t>
  </si>
  <si>
    <t>土岐市</t>
  </si>
  <si>
    <t>掛川市</t>
  </si>
  <si>
    <t>豊田市</t>
  </si>
  <si>
    <t>いなべ市</t>
  </si>
  <si>
    <t>東近江市</t>
  </si>
  <si>
    <t>京田辺市</t>
  </si>
  <si>
    <t>茨木市</t>
  </si>
  <si>
    <t>赤穂市</t>
  </si>
  <si>
    <t>宇陀市</t>
  </si>
  <si>
    <t>九度山町</t>
  </si>
  <si>
    <t>北栄町</t>
  </si>
  <si>
    <t>美郷町</t>
  </si>
  <si>
    <t>赤磐市</t>
  </si>
  <si>
    <t>廿日市市</t>
  </si>
  <si>
    <t>周南市</t>
  </si>
  <si>
    <t>石井町</t>
  </si>
  <si>
    <t>直島町</t>
  </si>
  <si>
    <t>上島町</t>
  </si>
  <si>
    <t>東洋町</t>
  </si>
  <si>
    <t>行橋市</t>
  </si>
  <si>
    <t>基山町</t>
  </si>
  <si>
    <t>雲仙市</t>
  </si>
  <si>
    <t>阿蘇市</t>
  </si>
  <si>
    <t>豊後大野市</t>
  </si>
  <si>
    <t>国富町</t>
  </si>
  <si>
    <t>霧島市</t>
  </si>
  <si>
    <t>国頭村</t>
  </si>
  <si>
    <t>建物（業務）の脱炭素化</t>
    <rPh sb="0" eb="2">
      <t>タテモノ</t>
    </rPh>
    <rPh sb="3" eb="5">
      <t>ギョウム</t>
    </rPh>
    <rPh sb="7" eb="11">
      <t>ダツタンソカ</t>
    </rPh>
    <phoneticPr fontId="2"/>
  </si>
  <si>
    <t>5-2</t>
    <phoneticPr fontId="2"/>
  </si>
  <si>
    <t>LPガスインフラ工業団地モデル</t>
    <rPh sb="8" eb="12">
      <t>コウギョウダンチ</t>
    </rPh>
    <phoneticPr fontId="2"/>
  </si>
  <si>
    <t>LPガスインフラが整備された工業団地を中心に水素を利活用するモデルです</t>
    <phoneticPr fontId="2"/>
  </si>
  <si>
    <t>基幹</t>
    <rPh sb="0" eb="2">
      <t>キカン</t>
    </rPh>
    <phoneticPr fontId="2"/>
  </si>
  <si>
    <t>配送</t>
    <rPh sb="0" eb="2">
      <t>ハイソウ</t>
    </rPh>
    <phoneticPr fontId="2"/>
  </si>
  <si>
    <t>苫小牧市</t>
  </si>
  <si>
    <t>蓬田村</t>
  </si>
  <si>
    <t>奥州市</t>
  </si>
  <si>
    <t>大崎市</t>
  </si>
  <si>
    <t>仙北市</t>
  </si>
  <si>
    <t>南陽市</t>
  </si>
  <si>
    <t>本宮市</t>
  </si>
  <si>
    <t>笠間市</t>
  </si>
  <si>
    <t>那須烏山市</t>
  </si>
  <si>
    <t>榛東村</t>
  </si>
  <si>
    <t>狭山市</t>
  </si>
  <si>
    <t>旭市</t>
  </si>
  <si>
    <t>渋谷区</t>
  </si>
  <si>
    <t>厚木市</t>
  </si>
  <si>
    <t>妙高市</t>
  </si>
  <si>
    <t>立山町</t>
  </si>
  <si>
    <t>津幡町</t>
  </si>
  <si>
    <t>越前町</t>
  </si>
  <si>
    <t>中央市</t>
  </si>
  <si>
    <t>飯山市</t>
  </si>
  <si>
    <t>各務原市</t>
  </si>
  <si>
    <t>藤枝市</t>
  </si>
  <si>
    <t>安城市</t>
  </si>
  <si>
    <t>志摩市</t>
  </si>
  <si>
    <t>米原市</t>
  </si>
  <si>
    <t>京丹後市</t>
  </si>
  <si>
    <t>八尾市</t>
  </si>
  <si>
    <t>西脇市</t>
  </si>
  <si>
    <t>山添村</t>
  </si>
  <si>
    <t>高野町</t>
  </si>
  <si>
    <t>日吉津村</t>
  </si>
  <si>
    <t>邑南町</t>
  </si>
  <si>
    <t>真庭市</t>
  </si>
  <si>
    <t>安芸高田市</t>
  </si>
  <si>
    <t>山陽小野田市</t>
  </si>
  <si>
    <t>神山町</t>
  </si>
  <si>
    <t>宇多津町</t>
  </si>
  <si>
    <t>久万高原町</t>
  </si>
  <si>
    <t>奈半利町</t>
  </si>
  <si>
    <t>豊前市</t>
  </si>
  <si>
    <t>上峰町</t>
  </si>
  <si>
    <t>南島原市</t>
  </si>
  <si>
    <t>天草市</t>
  </si>
  <si>
    <t>由布市</t>
  </si>
  <si>
    <t>綾町</t>
  </si>
  <si>
    <t>いちき串木野市</t>
  </si>
  <si>
    <t>大宜味村</t>
  </si>
  <si>
    <t>建物（家庭）の脱炭素化</t>
    <rPh sb="0" eb="2">
      <t>タテモノ</t>
    </rPh>
    <rPh sb="3" eb="5">
      <t>カテイ</t>
    </rPh>
    <rPh sb="7" eb="11">
      <t>ダツタンソカ</t>
    </rPh>
    <phoneticPr fontId="2"/>
  </si>
  <si>
    <t>コンビナートモデル</t>
    <phoneticPr fontId="2"/>
  </si>
  <si>
    <t>6-1</t>
    <phoneticPr fontId="2"/>
  </si>
  <si>
    <t>化学産業モデル</t>
    <rPh sb="0" eb="4">
      <t>カガクサンギョウ</t>
    </rPh>
    <phoneticPr fontId="2"/>
  </si>
  <si>
    <t>製油所やエチレン工場が集積した石油化学コンビナートを中心に水素を利活用するモデルです</t>
    <phoneticPr fontId="2"/>
  </si>
  <si>
    <t>基幹のみ</t>
    <rPh sb="0" eb="2">
      <t>キカン</t>
    </rPh>
    <phoneticPr fontId="2"/>
  </si>
  <si>
    <t>配送のみ</t>
    <rPh sb="0" eb="2">
      <t>ハイソウ</t>
    </rPh>
    <phoneticPr fontId="2"/>
  </si>
  <si>
    <t>稚内市</t>
  </si>
  <si>
    <t>外ヶ浜町</t>
  </si>
  <si>
    <t>滝沢市</t>
  </si>
  <si>
    <t>蔵王町</t>
  </si>
  <si>
    <t>小坂町</t>
  </si>
  <si>
    <t>山辺町</t>
  </si>
  <si>
    <t>桑折町</t>
  </si>
  <si>
    <t>取手市</t>
  </si>
  <si>
    <t>下野市</t>
  </si>
  <si>
    <t>吉岡町</t>
  </si>
  <si>
    <t>羽生市</t>
  </si>
  <si>
    <t>習志野市</t>
  </si>
  <si>
    <t>中野区</t>
  </si>
  <si>
    <t>大和市</t>
  </si>
  <si>
    <t>五泉市</t>
  </si>
  <si>
    <t>入善町</t>
  </si>
  <si>
    <t>内灘町</t>
  </si>
  <si>
    <t>美浜町</t>
  </si>
  <si>
    <t>市川三郷町</t>
  </si>
  <si>
    <t>茅野市</t>
  </si>
  <si>
    <t>可児市</t>
  </si>
  <si>
    <t>御殿場市</t>
  </si>
  <si>
    <t>西尾市</t>
  </si>
  <si>
    <t>伊賀市</t>
  </si>
  <si>
    <t>日野町</t>
  </si>
  <si>
    <t>南丹市</t>
  </si>
  <si>
    <t>泉佐野市</t>
  </si>
  <si>
    <t>宝塚市</t>
  </si>
  <si>
    <t>平群町</t>
  </si>
  <si>
    <t>湯浅町</t>
  </si>
  <si>
    <t>大山町</t>
  </si>
  <si>
    <t>津和野町</t>
  </si>
  <si>
    <t>美作市</t>
  </si>
  <si>
    <t>江田島市</t>
  </si>
  <si>
    <t>周防大島町</t>
  </si>
  <si>
    <t>那賀町</t>
  </si>
  <si>
    <t>綾川町</t>
  </si>
  <si>
    <t>松前町</t>
  </si>
  <si>
    <t>田野町</t>
  </si>
  <si>
    <t>中間市</t>
  </si>
  <si>
    <t>みやき町</t>
  </si>
  <si>
    <t>長与町</t>
  </si>
  <si>
    <t>合志市</t>
  </si>
  <si>
    <t>国東市</t>
  </si>
  <si>
    <t>高鍋町</t>
  </si>
  <si>
    <t>南さつま市</t>
  </si>
  <si>
    <t>東村</t>
  </si>
  <si>
    <t>公共交通等（乗用車・バス）の脱炭素化</t>
    <rPh sb="0" eb="4">
      <t>コウキョウコウツウ</t>
    </rPh>
    <rPh sb="4" eb="5">
      <t>ナド</t>
    </rPh>
    <rPh sb="6" eb="8">
      <t>ジョウヨウ</t>
    </rPh>
    <rPh sb="8" eb="9">
      <t>クルマ</t>
    </rPh>
    <rPh sb="14" eb="18">
      <t>ダツタンソカ</t>
    </rPh>
    <phoneticPr fontId="2"/>
  </si>
  <si>
    <t>6-2</t>
    <phoneticPr fontId="2"/>
  </si>
  <si>
    <t>鉄鋼産業モデル</t>
    <rPh sb="0" eb="4">
      <t>テッコウサンギョウ</t>
    </rPh>
    <phoneticPr fontId="2"/>
  </si>
  <si>
    <t>高炉を有する製鉄所を中心に水素を利活用するモデルです</t>
    <phoneticPr fontId="2"/>
  </si>
  <si>
    <t>美唄市</t>
  </si>
  <si>
    <t>鰺ヶ沢町</t>
  </si>
  <si>
    <t>雫石町</t>
  </si>
  <si>
    <t>七ヶ宿町</t>
  </si>
  <si>
    <t>上小阿仁村</t>
  </si>
  <si>
    <t>中山町</t>
  </si>
  <si>
    <t>国見町</t>
  </si>
  <si>
    <t>牛久市</t>
  </si>
  <si>
    <t>上三川町</t>
  </si>
  <si>
    <t>上野村</t>
  </si>
  <si>
    <t>鴻巣市</t>
  </si>
  <si>
    <t>柏市</t>
  </si>
  <si>
    <t>杉並区</t>
  </si>
  <si>
    <t>伊勢原市</t>
  </si>
  <si>
    <t>上越市</t>
  </si>
  <si>
    <t>朝日町</t>
  </si>
  <si>
    <t>志賀町</t>
  </si>
  <si>
    <t>高浜町</t>
  </si>
  <si>
    <t>早川町</t>
  </si>
  <si>
    <t>塩尻市</t>
  </si>
  <si>
    <t>山県市</t>
  </si>
  <si>
    <t>袋井市</t>
  </si>
  <si>
    <t>蒲郡市</t>
  </si>
  <si>
    <t>木曽岬町</t>
  </si>
  <si>
    <t>竜王町</t>
  </si>
  <si>
    <t>木津川市</t>
  </si>
  <si>
    <t>富田林市</t>
  </si>
  <si>
    <t>三木市</t>
  </si>
  <si>
    <t>三郷町</t>
  </si>
  <si>
    <t>広川町</t>
  </si>
  <si>
    <t>南部町</t>
  </si>
  <si>
    <t>吉賀町</t>
  </si>
  <si>
    <t>浅口市</t>
  </si>
  <si>
    <t>府中町</t>
  </si>
  <si>
    <t>和木町</t>
  </si>
  <si>
    <t>牟岐町</t>
  </si>
  <si>
    <t>琴平町</t>
  </si>
  <si>
    <t>砥部町</t>
  </si>
  <si>
    <t>安田町</t>
  </si>
  <si>
    <t>小郡市</t>
  </si>
  <si>
    <t>玄海町</t>
  </si>
  <si>
    <t>時津町</t>
  </si>
  <si>
    <t>美里町</t>
  </si>
  <si>
    <t>姫島村</t>
  </si>
  <si>
    <t>新富町</t>
  </si>
  <si>
    <t>志布志市</t>
  </si>
  <si>
    <t>今帰仁村</t>
  </si>
  <si>
    <t>物流（トラック）の脱炭素化</t>
    <rPh sb="0" eb="2">
      <t>ブツリュウ</t>
    </rPh>
    <rPh sb="9" eb="13">
      <t>ダツタンソカ</t>
    </rPh>
    <phoneticPr fontId="2"/>
  </si>
  <si>
    <t>港湾・空港モデル</t>
    <rPh sb="0" eb="2">
      <t>コウワン</t>
    </rPh>
    <rPh sb="3" eb="5">
      <t>クウコウ</t>
    </rPh>
    <phoneticPr fontId="2"/>
  </si>
  <si>
    <t>7-1</t>
    <phoneticPr fontId="2"/>
  </si>
  <si>
    <t>港湾モデル</t>
    <rPh sb="0" eb="2">
      <t>コウワン</t>
    </rPh>
    <phoneticPr fontId="2"/>
  </si>
  <si>
    <t>港湾を中心に水素を利活用するモデルです</t>
    <phoneticPr fontId="2"/>
  </si>
  <si>
    <t>芦別市</t>
  </si>
  <si>
    <t>深浦町</t>
  </si>
  <si>
    <t>葛巻町</t>
  </si>
  <si>
    <t>大河原町</t>
  </si>
  <si>
    <t>藤里町</t>
  </si>
  <si>
    <t>河北町</t>
  </si>
  <si>
    <t>川俣町</t>
  </si>
  <si>
    <t>つくば市</t>
  </si>
  <si>
    <t>益子町</t>
  </si>
  <si>
    <t>神流町</t>
  </si>
  <si>
    <t>深谷市</t>
  </si>
  <si>
    <t>勝浦市</t>
  </si>
  <si>
    <t>豊島区</t>
  </si>
  <si>
    <t>海老名市</t>
  </si>
  <si>
    <t>阿賀野市</t>
  </si>
  <si>
    <t/>
  </si>
  <si>
    <t>宝達志水町</t>
  </si>
  <si>
    <t>おおい町</t>
  </si>
  <si>
    <t>身延町</t>
  </si>
  <si>
    <t>佐久市</t>
  </si>
  <si>
    <t>瑞穂市</t>
  </si>
  <si>
    <t>下田市</t>
  </si>
  <si>
    <t>犬山市</t>
  </si>
  <si>
    <t>東員町</t>
  </si>
  <si>
    <t>愛荘町</t>
  </si>
  <si>
    <t>大山崎町</t>
  </si>
  <si>
    <t>寝屋川市</t>
  </si>
  <si>
    <t>高砂市</t>
  </si>
  <si>
    <t>斑鳩町</t>
  </si>
  <si>
    <t>有田川町</t>
  </si>
  <si>
    <t>伯耆町</t>
  </si>
  <si>
    <t>海士町</t>
  </si>
  <si>
    <t>和気町</t>
  </si>
  <si>
    <t>海田町</t>
  </si>
  <si>
    <t>上関町</t>
  </si>
  <si>
    <t>美波町</t>
  </si>
  <si>
    <t>多度津町</t>
  </si>
  <si>
    <t>内子町</t>
  </si>
  <si>
    <t>北川村</t>
  </si>
  <si>
    <t>筑紫野市</t>
  </si>
  <si>
    <t>有田町</t>
  </si>
  <si>
    <t>東彼杵町</t>
  </si>
  <si>
    <t>玉東町</t>
  </si>
  <si>
    <t>日出町</t>
  </si>
  <si>
    <t>西米良村</t>
  </si>
  <si>
    <t>奄美市</t>
  </si>
  <si>
    <t>本部町</t>
  </si>
  <si>
    <t>施設等の有無</t>
    <rPh sb="0" eb="2">
      <t>シセツ</t>
    </rPh>
    <rPh sb="2" eb="3">
      <t>ナド</t>
    </rPh>
    <rPh sb="4" eb="6">
      <t>ウム</t>
    </rPh>
    <phoneticPr fontId="2"/>
  </si>
  <si>
    <t>復興・活性化させたい施設等があれば
チェックを入れてください</t>
    <rPh sb="0" eb="2">
      <t>フッコウ</t>
    </rPh>
    <rPh sb="3" eb="6">
      <t>カッセイカ</t>
    </rPh>
    <rPh sb="10" eb="12">
      <t>シセツ</t>
    </rPh>
    <rPh sb="12" eb="13">
      <t>ナド</t>
    </rPh>
    <rPh sb="23" eb="24">
      <t>イ</t>
    </rPh>
    <phoneticPr fontId="2"/>
  </si>
  <si>
    <t>中心市街地</t>
    <rPh sb="0" eb="5">
      <t>チュウシンシガイチ</t>
    </rPh>
    <phoneticPr fontId="2"/>
  </si>
  <si>
    <t>公共交通の改善、コミュニティの活性化 等</t>
    <rPh sb="0" eb="2">
      <t>コウキョウ</t>
    </rPh>
    <rPh sb="2" eb="4">
      <t>コウツウ</t>
    </rPh>
    <rPh sb="5" eb="7">
      <t>カイゼン</t>
    </rPh>
    <rPh sb="15" eb="18">
      <t>カッセイカ</t>
    </rPh>
    <rPh sb="19" eb="20">
      <t>ナド</t>
    </rPh>
    <phoneticPr fontId="2"/>
  </si>
  <si>
    <t>7-2</t>
    <phoneticPr fontId="2"/>
  </si>
  <si>
    <t>空港モデル</t>
    <rPh sb="0" eb="2">
      <t>クウコウ</t>
    </rPh>
    <phoneticPr fontId="2"/>
  </si>
  <si>
    <t>江別市</t>
  </si>
  <si>
    <t>西目屋村</t>
  </si>
  <si>
    <t>岩手町</t>
  </si>
  <si>
    <t>村田町</t>
  </si>
  <si>
    <t>三種町</t>
  </si>
  <si>
    <t>西川町</t>
  </si>
  <si>
    <t>大玉村</t>
  </si>
  <si>
    <t>ひたちなか市</t>
  </si>
  <si>
    <t>茂木町</t>
  </si>
  <si>
    <t>下仁田町</t>
  </si>
  <si>
    <t>上尾市</t>
  </si>
  <si>
    <t>市原市</t>
  </si>
  <si>
    <t>北区</t>
  </si>
  <si>
    <t>座間市</t>
  </si>
  <si>
    <t>佐渡市</t>
  </si>
  <si>
    <t>中能登町</t>
  </si>
  <si>
    <t>若狭町</t>
  </si>
  <si>
    <t>千曲市</t>
  </si>
  <si>
    <t>飛騨市</t>
  </si>
  <si>
    <t>裾野市</t>
  </si>
  <si>
    <t>常滑市</t>
  </si>
  <si>
    <t>菰野町</t>
  </si>
  <si>
    <t>豊郷町</t>
  </si>
  <si>
    <t>久御山町</t>
  </si>
  <si>
    <t>河内長野市</t>
  </si>
  <si>
    <t>川西市</t>
  </si>
  <si>
    <t>安堵町</t>
  </si>
  <si>
    <t>日南町</t>
  </si>
  <si>
    <t>西ノ島町</t>
  </si>
  <si>
    <t>早島町</t>
  </si>
  <si>
    <t>熊野町</t>
  </si>
  <si>
    <t>田布施町</t>
  </si>
  <si>
    <t>海陽町</t>
  </si>
  <si>
    <t>まんのう町</t>
  </si>
  <si>
    <t>伊方町</t>
  </si>
  <si>
    <t>馬路村</t>
  </si>
  <si>
    <t>春日市</t>
  </si>
  <si>
    <t>大町町</t>
  </si>
  <si>
    <t>川棚町</t>
  </si>
  <si>
    <t>南関町</t>
  </si>
  <si>
    <t>九重町</t>
  </si>
  <si>
    <t>木城町</t>
  </si>
  <si>
    <t>南九州市</t>
  </si>
  <si>
    <t>恩納村</t>
  </si>
  <si>
    <t>住宅街</t>
    <rPh sb="0" eb="3">
      <t>ジュウタクガイ</t>
    </rPh>
    <phoneticPr fontId="2"/>
  </si>
  <si>
    <t>連系</t>
    <rPh sb="0" eb="2">
      <t>レンケイ</t>
    </rPh>
    <phoneticPr fontId="2"/>
  </si>
  <si>
    <t>マイクロ</t>
    <phoneticPr fontId="2"/>
  </si>
  <si>
    <t>赤平市</t>
  </si>
  <si>
    <t>藤崎町</t>
  </si>
  <si>
    <t>紫波町</t>
  </si>
  <si>
    <t>柴田町</t>
  </si>
  <si>
    <t>八峰町</t>
  </si>
  <si>
    <t>鏡石町</t>
  </si>
  <si>
    <t>鹿嶋市</t>
  </si>
  <si>
    <t>市貝町</t>
  </si>
  <si>
    <t>南牧村</t>
  </si>
  <si>
    <t>草加市</t>
  </si>
  <si>
    <t>流山市</t>
  </si>
  <si>
    <t>荒川区</t>
  </si>
  <si>
    <t>南足柄市</t>
  </si>
  <si>
    <t>魚沼市</t>
  </si>
  <si>
    <t>穴水町</t>
  </si>
  <si>
    <t>富士川町</t>
  </si>
  <si>
    <t>東御市</t>
  </si>
  <si>
    <t>本巣市</t>
  </si>
  <si>
    <t>湖西市</t>
  </si>
  <si>
    <t>江南市</t>
  </si>
  <si>
    <t>甲良町</t>
  </si>
  <si>
    <t>井手町</t>
  </si>
  <si>
    <t>松原市</t>
  </si>
  <si>
    <t>小野市</t>
  </si>
  <si>
    <t>川西町</t>
  </si>
  <si>
    <t>日高町</t>
  </si>
  <si>
    <t>知夫村</t>
  </si>
  <si>
    <t>里庄町</t>
  </si>
  <si>
    <t>坂町</t>
  </si>
  <si>
    <t>平生町</t>
  </si>
  <si>
    <t>松茂町</t>
  </si>
  <si>
    <t>松野町</t>
  </si>
  <si>
    <t>芸西村</t>
  </si>
  <si>
    <t>大野城市</t>
  </si>
  <si>
    <t>江北町</t>
  </si>
  <si>
    <t>波佐見町</t>
  </si>
  <si>
    <t>長洲町</t>
  </si>
  <si>
    <t>玖珠町</t>
  </si>
  <si>
    <t>川南町</t>
  </si>
  <si>
    <t>伊佐市</t>
  </si>
  <si>
    <t>宜野座村</t>
  </si>
  <si>
    <t>農業エリア</t>
    <rPh sb="0" eb="2">
      <t>ノウギョウ</t>
    </rPh>
    <phoneticPr fontId="2"/>
  </si>
  <si>
    <t>農林水産業の復興</t>
    <rPh sb="0" eb="5">
      <t>ノウリンスイサンギョウ</t>
    </rPh>
    <rPh sb="6" eb="8">
      <t>フッコウ</t>
    </rPh>
    <phoneticPr fontId="2"/>
  </si>
  <si>
    <t>連系のみ</t>
    <rPh sb="0" eb="2">
      <t>レンケイ</t>
    </rPh>
    <phoneticPr fontId="2"/>
  </si>
  <si>
    <t>マイクロのみ</t>
    <phoneticPr fontId="2"/>
  </si>
  <si>
    <t>紋別市</t>
  </si>
  <si>
    <t>大鰐町</t>
  </si>
  <si>
    <t>矢巾町</t>
  </si>
  <si>
    <t>川崎町</t>
  </si>
  <si>
    <t>五城目町</t>
  </si>
  <si>
    <t>大江町</t>
  </si>
  <si>
    <t>天栄村</t>
  </si>
  <si>
    <t>潮来市</t>
  </si>
  <si>
    <t>芳賀町</t>
  </si>
  <si>
    <t>甘楽町</t>
  </si>
  <si>
    <t>越谷市</t>
  </si>
  <si>
    <t>八千代市</t>
  </si>
  <si>
    <t>板橋区</t>
  </si>
  <si>
    <t>綾瀬市</t>
  </si>
  <si>
    <t>南魚沼市</t>
  </si>
  <si>
    <t>能登町</t>
  </si>
  <si>
    <t>昭和町</t>
  </si>
  <si>
    <t>安曇野市</t>
  </si>
  <si>
    <t>郡上市</t>
  </si>
  <si>
    <t>伊豆市</t>
  </si>
  <si>
    <t>小牧市</t>
  </si>
  <si>
    <t>川越町</t>
  </si>
  <si>
    <t>多賀町</t>
  </si>
  <si>
    <t>宇治田原町</t>
  </si>
  <si>
    <t>大東市</t>
  </si>
  <si>
    <t>三田市</t>
  </si>
  <si>
    <t>三宅町</t>
  </si>
  <si>
    <t>由良町</t>
  </si>
  <si>
    <t>江府町</t>
  </si>
  <si>
    <t>隠岐の島町</t>
  </si>
  <si>
    <t>矢掛町</t>
  </si>
  <si>
    <t>安芸太田町</t>
  </si>
  <si>
    <t>阿武町</t>
  </si>
  <si>
    <t>北島町</t>
  </si>
  <si>
    <t>鬼北町</t>
  </si>
  <si>
    <t>本山町</t>
  </si>
  <si>
    <t>宗像市</t>
  </si>
  <si>
    <t>白石町</t>
  </si>
  <si>
    <t>小値賀町</t>
  </si>
  <si>
    <t>和水町</t>
  </si>
  <si>
    <t>都農町</t>
  </si>
  <si>
    <t>姶良市</t>
  </si>
  <si>
    <t>金武町</t>
  </si>
  <si>
    <t>漁港</t>
    <rPh sb="0" eb="2">
      <t>ギョコウ</t>
    </rPh>
    <phoneticPr fontId="2"/>
  </si>
  <si>
    <t>（参考）あなたの地域のCO2排出の特徴は？</t>
    <rPh sb="1" eb="3">
      <t>サンコウ</t>
    </rPh>
    <rPh sb="8" eb="10">
      <t>チイキ</t>
    </rPh>
    <rPh sb="14" eb="16">
      <t>ハイシュツ</t>
    </rPh>
    <rPh sb="17" eb="19">
      <t>トクチョウ</t>
    </rPh>
    <phoneticPr fontId="2"/>
  </si>
  <si>
    <t>士別市</t>
  </si>
  <si>
    <t>田舎館村</t>
  </si>
  <si>
    <t>西和賀町</t>
  </si>
  <si>
    <t>丸森町</t>
  </si>
  <si>
    <t>八郎潟町</t>
  </si>
  <si>
    <t>大石田町</t>
  </si>
  <si>
    <t>下郷町</t>
  </si>
  <si>
    <t>守谷市</t>
  </si>
  <si>
    <t>壬生町</t>
  </si>
  <si>
    <t>中之条町</t>
  </si>
  <si>
    <t>蕨市</t>
  </si>
  <si>
    <t>我孫子市</t>
  </si>
  <si>
    <t>練馬区</t>
  </si>
  <si>
    <t>葉山町</t>
  </si>
  <si>
    <t>胎内市</t>
  </si>
  <si>
    <t>道志村</t>
  </si>
  <si>
    <t>小海町</t>
  </si>
  <si>
    <t>下呂市</t>
  </si>
  <si>
    <t>御前崎市</t>
  </si>
  <si>
    <t>稲沢市</t>
  </si>
  <si>
    <t>多気町</t>
  </si>
  <si>
    <t>笠置町</t>
  </si>
  <si>
    <t>和泉市</t>
  </si>
  <si>
    <t>加西市</t>
  </si>
  <si>
    <t>田原本町</t>
  </si>
  <si>
    <t>印南町</t>
  </si>
  <si>
    <t>新庄村</t>
  </si>
  <si>
    <t>北広島町</t>
  </si>
  <si>
    <t>藍住町</t>
  </si>
  <si>
    <t>愛南町</t>
  </si>
  <si>
    <t>大豊町</t>
  </si>
  <si>
    <t>太宰府市</t>
  </si>
  <si>
    <t>太良町</t>
  </si>
  <si>
    <t>佐々町</t>
  </si>
  <si>
    <t>大津町</t>
  </si>
  <si>
    <t>門川町</t>
  </si>
  <si>
    <t>三島村</t>
  </si>
  <si>
    <t>伊江村</t>
  </si>
  <si>
    <t>物流（陸上）拠点：幹線輸送拠点</t>
    <rPh sb="0" eb="2">
      <t>ブツリュウ</t>
    </rPh>
    <rPh sb="3" eb="5">
      <t>リクジョウ</t>
    </rPh>
    <rPh sb="6" eb="8">
      <t>キョテン</t>
    </rPh>
    <rPh sb="9" eb="11">
      <t>カンセン</t>
    </rPh>
    <rPh sb="11" eb="13">
      <t>ユソウ</t>
    </rPh>
    <rPh sb="13" eb="15">
      <t>キョテン</t>
    </rPh>
    <phoneticPr fontId="2"/>
  </si>
  <si>
    <t>物流産業の復興、企業誘致等</t>
    <rPh sb="0" eb="2">
      <t>ブツリュウ</t>
    </rPh>
    <rPh sb="2" eb="4">
      <t>サンギョウ</t>
    </rPh>
    <rPh sb="5" eb="7">
      <t>フッコウ</t>
    </rPh>
    <rPh sb="8" eb="12">
      <t>キギョウユウチ</t>
    </rPh>
    <rPh sb="12" eb="13">
      <t>ナド</t>
    </rPh>
    <phoneticPr fontId="2"/>
  </si>
  <si>
    <t>名寄市</t>
  </si>
  <si>
    <t>板柳町</t>
  </si>
  <si>
    <t>金ヶ崎町</t>
  </si>
  <si>
    <t>亘理町</t>
  </si>
  <si>
    <t>井川町</t>
  </si>
  <si>
    <t>金山町</t>
  </si>
  <si>
    <t>檜枝岐村</t>
  </si>
  <si>
    <t>常陸大宮市</t>
  </si>
  <si>
    <t>野木町</t>
  </si>
  <si>
    <t>長野原町</t>
  </si>
  <si>
    <t>戸田市</t>
  </si>
  <si>
    <t>鴨川市</t>
  </si>
  <si>
    <t>足立区</t>
  </si>
  <si>
    <t>寒川町</t>
  </si>
  <si>
    <t>聖籠町</t>
  </si>
  <si>
    <t>西桂町</t>
  </si>
  <si>
    <t>川上村</t>
  </si>
  <si>
    <t>海津市</t>
  </si>
  <si>
    <t>菊川市</t>
  </si>
  <si>
    <t>新城市</t>
  </si>
  <si>
    <t>明和町</t>
  </si>
  <si>
    <t>和束町</t>
  </si>
  <si>
    <t>箕面市</t>
  </si>
  <si>
    <t>丹波篠山市</t>
  </si>
  <si>
    <t>曽爾村</t>
  </si>
  <si>
    <t>みなべ町</t>
  </si>
  <si>
    <t>鏡野町</t>
  </si>
  <si>
    <t>大崎上島町</t>
  </si>
  <si>
    <t>板野町</t>
  </si>
  <si>
    <t>土佐町</t>
  </si>
  <si>
    <t>古賀市</t>
  </si>
  <si>
    <t>新上五島町</t>
  </si>
  <si>
    <t>菊陽町</t>
  </si>
  <si>
    <t>諸塚村</t>
  </si>
  <si>
    <t>十島村</t>
  </si>
  <si>
    <t>読谷村</t>
  </si>
  <si>
    <t>物流（陸上）拠点：端末輸送拠点</t>
    <rPh sb="0" eb="2">
      <t>ブツリュウ</t>
    </rPh>
    <rPh sb="9" eb="11">
      <t>タンマツ</t>
    </rPh>
    <rPh sb="11" eb="13">
      <t>ユソウ</t>
    </rPh>
    <rPh sb="13" eb="15">
      <t>キョテン</t>
    </rPh>
    <phoneticPr fontId="2"/>
  </si>
  <si>
    <t>工業団地モデル・コンビナートモデル（鉄鋼）</t>
    <rPh sb="0" eb="4">
      <t>コウギョウダンチ</t>
    </rPh>
    <rPh sb="18" eb="20">
      <t>テッコウ</t>
    </rPh>
    <phoneticPr fontId="2"/>
  </si>
  <si>
    <t>三笠市</t>
  </si>
  <si>
    <t>鶴田町</t>
  </si>
  <si>
    <t>平泉町</t>
  </si>
  <si>
    <t>山元町</t>
  </si>
  <si>
    <t>大潟村</t>
  </si>
  <si>
    <t>最上町</t>
  </si>
  <si>
    <t>只見町</t>
  </si>
  <si>
    <t>那珂市</t>
  </si>
  <si>
    <t>塩谷町</t>
  </si>
  <si>
    <t>嬬恋村</t>
  </si>
  <si>
    <t>入間市</t>
  </si>
  <si>
    <t>鎌ヶ谷市</t>
  </si>
  <si>
    <t>葛飾区</t>
  </si>
  <si>
    <t>大磯町</t>
  </si>
  <si>
    <t>弥彦村</t>
  </si>
  <si>
    <t>忍野村</t>
  </si>
  <si>
    <t>岐南町</t>
  </si>
  <si>
    <t>伊豆の国市</t>
  </si>
  <si>
    <t>東海市</t>
  </si>
  <si>
    <t>大台町</t>
  </si>
  <si>
    <t>精華町</t>
  </si>
  <si>
    <t>柏原市</t>
  </si>
  <si>
    <t>養父市</t>
  </si>
  <si>
    <t>御杖村</t>
  </si>
  <si>
    <t>日高川町</t>
  </si>
  <si>
    <t>勝央町</t>
  </si>
  <si>
    <t>世羅町</t>
  </si>
  <si>
    <t>上板町</t>
  </si>
  <si>
    <t>大川村</t>
  </si>
  <si>
    <t>福津市</t>
  </si>
  <si>
    <t>南小国町</t>
  </si>
  <si>
    <t>椎葉村</t>
  </si>
  <si>
    <t>さつま町</t>
  </si>
  <si>
    <t>嘉手納町</t>
  </si>
  <si>
    <t>物流（陸上以外）拠点：港湾</t>
    <rPh sb="0" eb="2">
      <t>ブツリュウ</t>
    </rPh>
    <rPh sb="3" eb="5">
      <t>リクジョウ</t>
    </rPh>
    <rPh sb="5" eb="7">
      <t>イガイ</t>
    </rPh>
    <rPh sb="8" eb="10">
      <t>キョテン</t>
    </rPh>
    <rPh sb="11" eb="13">
      <t>コウワン</t>
    </rPh>
    <phoneticPr fontId="2"/>
  </si>
  <si>
    <t>都市ガス</t>
    <rPh sb="0" eb="2">
      <t>トシ</t>
    </rPh>
    <phoneticPr fontId="2"/>
  </si>
  <si>
    <t>LPガス</t>
    <phoneticPr fontId="2"/>
  </si>
  <si>
    <t>化学</t>
    <rPh sb="0" eb="2">
      <t>カガク</t>
    </rPh>
    <phoneticPr fontId="2"/>
  </si>
  <si>
    <t>鉄鋼</t>
    <rPh sb="0" eb="2">
      <t>テッコウ</t>
    </rPh>
    <phoneticPr fontId="2"/>
  </si>
  <si>
    <t>根室市</t>
  </si>
  <si>
    <t>中泊町</t>
  </si>
  <si>
    <t>住田町</t>
  </si>
  <si>
    <t>松島町</t>
  </si>
  <si>
    <t>舟形町</t>
  </si>
  <si>
    <t>南会津町</t>
  </si>
  <si>
    <t>筑西市</t>
  </si>
  <si>
    <t>高根沢町</t>
  </si>
  <si>
    <t>草津町</t>
  </si>
  <si>
    <t>朝霞市</t>
  </si>
  <si>
    <t>君津市</t>
  </si>
  <si>
    <t>江戸川区</t>
  </si>
  <si>
    <t>二宮町</t>
  </si>
  <si>
    <t>田上町</t>
  </si>
  <si>
    <t>山中湖村</t>
  </si>
  <si>
    <t>南相木村</t>
  </si>
  <si>
    <t>笠松町</t>
  </si>
  <si>
    <t>牧之原市</t>
  </si>
  <si>
    <t>大府市</t>
  </si>
  <si>
    <t>玉城町</t>
  </si>
  <si>
    <t>南山城村</t>
  </si>
  <si>
    <t>羽曳野市</t>
  </si>
  <si>
    <t>丹波市</t>
  </si>
  <si>
    <t>高取町</t>
  </si>
  <si>
    <t>白浜町</t>
  </si>
  <si>
    <t>奈義町</t>
  </si>
  <si>
    <t>神石高原町</t>
  </si>
  <si>
    <t>つるぎ町</t>
  </si>
  <si>
    <t>いの町</t>
  </si>
  <si>
    <t>うきは市</t>
  </si>
  <si>
    <t>小国町</t>
  </si>
  <si>
    <t>長島町</t>
  </si>
  <si>
    <t>北谷町</t>
  </si>
  <si>
    <t>物流（陸上以外）拠点：空港</t>
    <rPh sb="0" eb="2">
      <t>ブツリュウ</t>
    </rPh>
    <rPh sb="3" eb="5">
      <t>リクジョウ</t>
    </rPh>
    <rPh sb="5" eb="7">
      <t>イガイ</t>
    </rPh>
    <rPh sb="8" eb="10">
      <t>キョテン</t>
    </rPh>
    <rPh sb="11" eb="13">
      <t>クウコウ</t>
    </rPh>
    <phoneticPr fontId="2"/>
  </si>
  <si>
    <r>
      <rPr>
        <sz val="11"/>
        <color theme="7"/>
        <rFont val="Yu Gothic UI"/>
        <family val="3"/>
        <charset val="128"/>
        <scheme val="minor"/>
      </rPr>
      <t>■</t>
    </r>
    <r>
      <rPr>
        <sz val="11"/>
        <color theme="1"/>
        <rFont val="Yu Gothic UI"/>
        <family val="2"/>
        <charset val="128"/>
        <scheme val="minor"/>
      </rPr>
      <t xml:space="preserve"> </t>
    </r>
    <phoneticPr fontId="2"/>
  </si>
  <si>
    <t>製造業</t>
    <rPh sb="0" eb="3">
      <t>セイゾウギョウ</t>
    </rPh>
    <phoneticPr fontId="2"/>
  </si>
  <si>
    <t>都市ガスのみ</t>
    <rPh sb="0" eb="2">
      <t>トシ</t>
    </rPh>
    <phoneticPr fontId="2"/>
  </si>
  <si>
    <t>LPガスのみ</t>
    <phoneticPr fontId="2"/>
  </si>
  <si>
    <t>化学のみ</t>
    <rPh sb="0" eb="2">
      <t>カガク</t>
    </rPh>
    <phoneticPr fontId="2"/>
  </si>
  <si>
    <t>鉄鋼のみ</t>
    <rPh sb="0" eb="2">
      <t>テッコウ</t>
    </rPh>
    <phoneticPr fontId="2"/>
  </si>
  <si>
    <t>全部</t>
    <rPh sb="0" eb="2">
      <t>ゼンブ</t>
    </rPh>
    <phoneticPr fontId="2"/>
  </si>
  <si>
    <t>千歳市</t>
  </si>
  <si>
    <t>野辺地町</t>
  </si>
  <si>
    <t>大槌町</t>
  </si>
  <si>
    <t>七ヶ浜町</t>
  </si>
  <si>
    <t>羽後町</t>
  </si>
  <si>
    <t>真室川町</t>
  </si>
  <si>
    <t>北塩原村</t>
  </si>
  <si>
    <t>坂東市</t>
  </si>
  <si>
    <t>那須町</t>
  </si>
  <si>
    <t>高山村</t>
  </si>
  <si>
    <t>志木市</t>
  </si>
  <si>
    <t>富津市</t>
  </si>
  <si>
    <t>八王子市</t>
  </si>
  <si>
    <t>中井町</t>
  </si>
  <si>
    <t>阿賀町</t>
  </si>
  <si>
    <t>鳴沢村</t>
  </si>
  <si>
    <t>北相木村</t>
  </si>
  <si>
    <t>養老町</t>
  </si>
  <si>
    <t>東伊豆町</t>
  </si>
  <si>
    <t>知多市</t>
  </si>
  <si>
    <t>度会町</t>
  </si>
  <si>
    <t>京丹波町</t>
  </si>
  <si>
    <t>門真市</t>
  </si>
  <si>
    <t>南あわじ市</t>
  </si>
  <si>
    <t>明日香村</t>
  </si>
  <si>
    <t>上富田町</t>
  </si>
  <si>
    <t>西粟倉村</t>
  </si>
  <si>
    <t>東みよし町</t>
  </si>
  <si>
    <t>仁淀川町</t>
  </si>
  <si>
    <t>宮若市</t>
  </si>
  <si>
    <t>産山村</t>
  </si>
  <si>
    <t>高千穂町</t>
  </si>
  <si>
    <t>湧水町</t>
  </si>
  <si>
    <t>北中城村</t>
  </si>
  <si>
    <t>離島：本土と系統連系</t>
    <rPh sb="0" eb="2">
      <t>リトウ</t>
    </rPh>
    <rPh sb="3" eb="5">
      <t>ホンド</t>
    </rPh>
    <rPh sb="6" eb="10">
      <t>ケイトウレンケイ</t>
    </rPh>
    <phoneticPr fontId="2"/>
  </si>
  <si>
    <t>公共交通の改善、観光産業の復興</t>
    <rPh sb="0" eb="4">
      <t>コウキョウコウツウ</t>
    </rPh>
    <rPh sb="5" eb="7">
      <t>カイゼン</t>
    </rPh>
    <rPh sb="8" eb="10">
      <t>カンコウ</t>
    </rPh>
    <rPh sb="10" eb="12">
      <t>サンギョウ</t>
    </rPh>
    <rPh sb="13" eb="15">
      <t>フッコウ</t>
    </rPh>
    <phoneticPr fontId="2"/>
  </si>
  <si>
    <t>■</t>
    <phoneticPr fontId="2"/>
  </si>
  <si>
    <t>建設業・鉱業</t>
    <rPh sb="0" eb="3">
      <t>ケンセツギョウ</t>
    </rPh>
    <rPh sb="4" eb="6">
      <t>コウギョウ</t>
    </rPh>
    <phoneticPr fontId="2"/>
  </si>
  <si>
    <t>滝川市</t>
  </si>
  <si>
    <t>七戸町</t>
  </si>
  <si>
    <t>山田町</t>
  </si>
  <si>
    <t>利府町</t>
  </si>
  <si>
    <t>東成瀬村</t>
  </si>
  <si>
    <t>大蔵村</t>
  </si>
  <si>
    <t>西会津町</t>
  </si>
  <si>
    <t>稲敷市</t>
  </si>
  <si>
    <t>那珂川町</t>
  </si>
  <si>
    <t>東吾妻町</t>
  </si>
  <si>
    <t>和光市</t>
  </si>
  <si>
    <t>浦安市</t>
  </si>
  <si>
    <t>立川市</t>
  </si>
  <si>
    <t>大井町</t>
  </si>
  <si>
    <t>出雲崎町</t>
  </si>
  <si>
    <t>富士河口湖町</t>
  </si>
  <si>
    <t>佐久穂町</t>
  </si>
  <si>
    <t>垂井町</t>
  </si>
  <si>
    <t>河津町</t>
  </si>
  <si>
    <t>知立市</t>
  </si>
  <si>
    <t>大紀町</t>
  </si>
  <si>
    <t>伊根町</t>
  </si>
  <si>
    <t>摂津市</t>
  </si>
  <si>
    <t>朝来市</t>
  </si>
  <si>
    <t>上牧町</t>
  </si>
  <si>
    <t>すさみ町</t>
  </si>
  <si>
    <t>久米南町</t>
  </si>
  <si>
    <t>中土佐町</t>
  </si>
  <si>
    <t>嘉麻市</t>
  </si>
  <si>
    <t>高森町</t>
  </si>
  <si>
    <t>日之影町</t>
  </si>
  <si>
    <t>大崎町</t>
  </si>
  <si>
    <t>中城村</t>
  </si>
  <si>
    <t>離島：独立系統</t>
    <rPh sb="0" eb="2">
      <t>リトウ</t>
    </rPh>
    <rPh sb="3" eb="7">
      <t>ドクリツケイトウ</t>
    </rPh>
    <phoneticPr fontId="2"/>
  </si>
  <si>
    <t>農林水産業</t>
    <rPh sb="0" eb="5">
      <t>ノウリンスイサンギョウ</t>
    </rPh>
    <phoneticPr fontId="2"/>
  </si>
  <si>
    <t>砂川市</t>
  </si>
  <si>
    <t>六戸町</t>
  </si>
  <si>
    <t>岩泉町</t>
  </si>
  <si>
    <t>大和町</t>
  </si>
  <si>
    <t>鮭川村</t>
  </si>
  <si>
    <t>磐梯町</t>
  </si>
  <si>
    <t>かすみがうら市</t>
  </si>
  <si>
    <t>片品村</t>
  </si>
  <si>
    <t>新座市</t>
  </si>
  <si>
    <t>四街道市</t>
  </si>
  <si>
    <t>武蔵野市</t>
  </si>
  <si>
    <t>松田町</t>
  </si>
  <si>
    <t>湯沢町</t>
  </si>
  <si>
    <t>小菅村</t>
  </si>
  <si>
    <t>軽井沢町</t>
  </si>
  <si>
    <t>関ヶ原町</t>
  </si>
  <si>
    <t>南伊豆町</t>
  </si>
  <si>
    <t>尾張旭市</t>
  </si>
  <si>
    <t>南伊勢町</t>
  </si>
  <si>
    <t>与謝野町</t>
  </si>
  <si>
    <t>高石市</t>
  </si>
  <si>
    <t>淡路市</t>
  </si>
  <si>
    <t>王寺町</t>
  </si>
  <si>
    <t>那智勝浦町</t>
  </si>
  <si>
    <t>美咲町</t>
  </si>
  <si>
    <t>佐川町</t>
  </si>
  <si>
    <t>朝倉市</t>
  </si>
  <si>
    <t>西原村</t>
  </si>
  <si>
    <t>五ヶ瀬町</t>
  </si>
  <si>
    <t>東串良町</t>
  </si>
  <si>
    <t>西原町</t>
  </si>
  <si>
    <t>工業団地：都市ガスインフラ</t>
    <rPh sb="0" eb="4">
      <t>コウギョウダンチ</t>
    </rPh>
    <rPh sb="5" eb="7">
      <t>トシ</t>
    </rPh>
    <phoneticPr fontId="2"/>
  </si>
  <si>
    <t>工業団地の活性化、企業誘致</t>
    <rPh sb="0" eb="4">
      <t>コウギョウダンチ</t>
    </rPh>
    <rPh sb="5" eb="8">
      <t>カッセイカ</t>
    </rPh>
    <rPh sb="9" eb="11">
      <t>キギョウ</t>
    </rPh>
    <rPh sb="11" eb="13">
      <t>ユウチ</t>
    </rPh>
    <phoneticPr fontId="2"/>
  </si>
  <si>
    <r>
      <rPr>
        <sz val="11"/>
        <color rgb="FFFFC000"/>
        <rFont val="Yu Gothic UI"/>
        <family val="3"/>
        <charset val="128"/>
        <scheme val="minor"/>
      </rPr>
      <t>■</t>
    </r>
    <r>
      <rPr>
        <sz val="11"/>
        <color theme="1"/>
        <rFont val="Yu Gothic UI"/>
        <family val="2"/>
        <charset val="128"/>
        <scheme val="minor"/>
      </rPr>
      <t xml:space="preserve"> </t>
    </r>
    <phoneticPr fontId="2"/>
  </si>
  <si>
    <t>業務</t>
    <rPh sb="0" eb="2">
      <t>ギョウム</t>
    </rPh>
    <phoneticPr fontId="2"/>
  </si>
  <si>
    <t>コンビナートモデル（化学）</t>
    <rPh sb="10" eb="12">
      <t>カガク</t>
    </rPh>
    <phoneticPr fontId="2"/>
  </si>
  <si>
    <t>歌志内市</t>
  </si>
  <si>
    <t>横浜町</t>
  </si>
  <si>
    <t>田野畑村</t>
  </si>
  <si>
    <t>大郷町</t>
  </si>
  <si>
    <t>戸沢村</t>
  </si>
  <si>
    <t>猪苗代町</t>
  </si>
  <si>
    <t>桜川市</t>
  </si>
  <si>
    <t>川場村</t>
  </si>
  <si>
    <t>桶川市</t>
  </si>
  <si>
    <t>袖ヶ浦市</t>
  </si>
  <si>
    <t>三鷹市</t>
  </si>
  <si>
    <t>山北町</t>
  </si>
  <si>
    <t>津南町</t>
  </si>
  <si>
    <t>丹波山村</t>
  </si>
  <si>
    <t>御代田町</t>
  </si>
  <si>
    <t>神戸町</t>
  </si>
  <si>
    <t>松崎町</t>
  </si>
  <si>
    <t>高浜市</t>
  </si>
  <si>
    <t>紀北町</t>
  </si>
  <si>
    <t>藤井寺市</t>
  </si>
  <si>
    <t>宍粟市</t>
  </si>
  <si>
    <t>広陵町</t>
  </si>
  <si>
    <t>太地町</t>
  </si>
  <si>
    <t>吉備中央町</t>
  </si>
  <si>
    <t>越知町</t>
  </si>
  <si>
    <t>みやま市</t>
  </si>
  <si>
    <t>南阿蘇村</t>
  </si>
  <si>
    <t>錦江町</t>
  </si>
  <si>
    <t>与那原町</t>
  </si>
  <si>
    <t>工業団地：LPガスインフラ</t>
    <rPh sb="0" eb="4">
      <t>コウギョウダンチ</t>
    </rPh>
    <phoneticPr fontId="2"/>
  </si>
  <si>
    <t>家庭</t>
    <rPh sb="0" eb="2">
      <t>カテイ</t>
    </rPh>
    <phoneticPr fontId="2"/>
  </si>
  <si>
    <t>Q1</t>
    <phoneticPr fontId="2"/>
  </si>
  <si>
    <t>深川市</t>
  </si>
  <si>
    <t>東北町</t>
  </si>
  <si>
    <t>普代村</t>
  </si>
  <si>
    <t>富谷市</t>
  </si>
  <si>
    <t>高畠町</t>
  </si>
  <si>
    <t>会津坂下町</t>
  </si>
  <si>
    <t>神栖市</t>
  </si>
  <si>
    <t>昭和村</t>
  </si>
  <si>
    <t>久喜市</t>
  </si>
  <si>
    <t>八街市</t>
  </si>
  <si>
    <t>青梅市</t>
  </si>
  <si>
    <t>開成町</t>
  </si>
  <si>
    <t>刈羽村</t>
  </si>
  <si>
    <t>立科町</t>
  </si>
  <si>
    <t>輪之内町</t>
  </si>
  <si>
    <t>西伊豆町</t>
  </si>
  <si>
    <t>岩倉市</t>
  </si>
  <si>
    <t>御浜町</t>
  </si>
  <si>
    <t>東大阪市</t>
  </si>
  <si>
    <t>加東市</t>
  </si>
  <si>
    <t>河合町</t>
  </si>
  <si>
    <t>古座川町</t>
  </si>
  <si>
    <t>梼原町</t>
  </si>
  <si>
    <t>糸島市</t>
  </si>
  <si>
    <t>御船町</t>
  </si>
  <si>
    <t>南大隅町</t>
  </si>
  <si>
    <t>南風原町</t>
  </si>
  <si>
    <t>コンビナート：製油所、エチレン工場等</t>
    <rPh sb="7" eb="10">
      <t>セイユジョ</t>
    </rPh>
    <rPh sb="15" eb="17">
      <t>コウジョウ</t>
    </rPh>
    <rPh sb="17" eb="18">
      <t>ナド</t>
    </rPh>
    <phoneticPr fontId="2"/>
  </si>
  <si>
    <t>コンビナートの活性化、企業誘致</t>
    <rPh sb="7" eb="10">
      <t>カッセイカ</t>
    </rPh>
    <rPh sb="11" eb="15">
      <t>キギョウユウチ</t>
    </rPh>
    <phoneticPr fontId="2"/>
  </si>
  <si>
    <r>
      <rPr>
        <sz val="11"/>
        <color rgb="FF002060"/>
        <rFont val="Yu Gothic UI"/>
        <family val="3"/>
        <charset val="128"/>
        <scheme val="minor"/>
      </rPr>
      <t>■</t>
    </r>
    <r>
      <rPr>
        <sz val="11"/>
        <color theme="1"/>
        <rFont val="Yu Gothic UI"/>
        <family val="2"/>
        <charset val="128"/>
        <scheme val="minor"/>
      </rPr>
      <t xml:space="preserve"> </t>
    </r>
    <phoneticPr fontId="2"/>
  </si>
  <si>
    <t>旅客自動車</t>
    <rPh sb="0" eb="5">
      <t>リョキャクジドウシャ</t>
    </rPh>
    <phoneticPr fontId="2"/>
  </si>
  <si>
    <t>富良野市</t>
  </si>
  <si>
    <t>六ヶ所村</t>
  </si>
  <si>
    <t>軽米町</t>
  </si>
  <si>
    <t>大衡村</t>
  </si>
  <si>
    <t>湯川村</t>
  </si>
  <si>
    <t>行方市</t>
  </si>
  <si>
    <t>みなかみ町</t>
  </si>
  <si>
    <t>北本市</t>
  </si>
  <si>
    <t>印西市</t>
  </si>
  <si>
    <t>箱根町</t>
  </si>
  <si>
    <t>関川村</t>
  </si>
  <si>
    <t>青木村</t>
  </si>
  <si>
    <t>安八町</t>
  </si>
  <si>
    <t>函南町</t>
  </si>
  <si>
    <t>豊明市</t>
  </si>
  <si>
    <t>紀宝町</t>
  </si>
  <si>
    <t>泉南市</t>
  </si>
  <si>
    <t>たつの市</t>
  </si>
  <si>
    <t>吉野町</t>
  </si>
  <si>
    <t>北山村</t>
  </si>
  <si>
    <t>日高村</t>
  </si>
  <si>
    <t>那珂川市</t>
  </si>
  <si>
    <t>嘉島町</t>
  </si>
  <si>
    <t>肝付町</t>
  </si>
  <si>
    <t>渡嘉敷村</t>
  </si>
  <si>
    <t>コンビナート：製鉄所※高炉</t>
    <rPh sb="7" eb="10">
      <t>セイテツジョ</t>
    </rPh>
    <rPh sb="11" eb="13">
      <t>コウロ</t>
    </rPh>
    <phoneticPr fontId="2"/>
  </si>
  <si>
    <t>貨物自動車</t>
    <rPh sb="0" eb="5">
      <t>カモツジドウシャ</t>
    </rPh>
    <phoneticPr fontId="2"/>
  </si>
  <si>
    <t>登別市</t>
  </si>
  <si>
    <t>おいらせ町</t>
  </si>
  <si>
    <t>野田村</t>
  </si>
  <si>
    <t>色麻町</t>
  </si>
  <si>
    <t>柳津町</t>
  </si>
  <si>
    <t>鉾田市</t>
  </si>
  <si>
    <t>玉村町</t>
  </si>
  <si>
    <t>八潮市</t>
  </si>
  <si>
    <t>白井市</t>
  </si>
  <si>
    <t>昭島市</t>
  </si>
  <si>
    <t>真鶴町</t>
  </si>
  <si>
    <t>粟島浦村</t>
  </si>
  <si>
    <t>長和町</t>
  </si>
  <si>
    <t>揖斐川町</t>
  </si>
  <si>
    <t>清水町</t>
  </si>
  <si>
    <t>日進市</t>
  </si>
  <si>
    <t>四條畷市</t>
  </si>
  <si>
    <t>猪名川町</t>
  </si>
  <si>
    <t>大淀町</t>
  </si>
  <si>
    <t>串本町</t>
  </si>
  <si>
    <t>津野町</t>
  </si>
  <si>
    <t>宇美町</t>
  </si>
  <si>
    <t>益城町</t>
  </si>
  <si>
    <t>中種子町</t>
  </si>
  <si>
    <t>座間味村</t>
  </si>
  <si>
    <t>レジリエンスを強化したい施設等が
あればチェックを入れてください</t>
    <rPh sb="7" eb="9">
      <t>キョウカ</t>
    </rPh>
    <rPh sb="12" eb="14">
      <t>シセツ</t>
    </rPh>
    <rPh sb="14" eb="15">
      <t>ナド</t>
    </rPh>
    <rPh sb="25" eb="26">
      <t>イ</t>
    </rPh>
    <phoneticPr fontId="2"/>
  </si>
  <si>
    <t>役所、避難所、住宅等のレジリエンス向上</t>
    <rPh sb="0" eb="2">
      <t>ヤクショ</t>
    </rPh>
    <rPh sb="3" eb="6">
      <t>ヒナンショ</t>
    </rPh>
    <rPh sb="7" eb="9">
      <t>ジュウタク</t>
    </rPh>
    <rPh sb="9" eb="10">
      <t>ナド</t>
    </rPh>
    <rPh sb="17" eb="19">
      <t>コウジョウ</t>
    </rPh>
    <phoneticPr fontId="2"/>
  </si>
  <si>
    <t>鉄道</t>
    <rPh sb="0" eb="2">
      <t>テツドウ</t>
    </rPh>
    <phoneticPr fontId="2"/>
  </si>
  <si>
    <t>恵庭市</t>
  </si>
  <si>
    <t>大間町</t>
  </si>
  <si>
    <t>九戸村</t>
  </si>
  <si>
    <t>加美町</t>
  </si>
  <si>
    <t>白鷹町</t>
  </si>
  <si>
    <t>三島町</t>
  </si>
  <si>
    <t>つくばみらい市</t>
  </si>
  <si>
    <t>板倉町</t>
  </si>
  <si>
    <t>富士見市</t>
  </si>
  <si>
    <t>富里市</t>
  </si>
  <si>
    <t>調布市</t>
  </si>
  <si>
    <t>湯河原町</t>
  </si>
  <si>
    <t>下諏訪町</t>
  </si>
  <si>
    <t>大野町</t>
  </si>
  <si>
    <t>長泉町</t>
  </si>
  <si>
    <t>田原市</t>
  </si>
  <si>
    <t>交野市</t>
  </si>
  <si>
    <t>多可町</t>
  </si>
  <si>
    <t>下市町</t>
  </si>
  <si>
    <t>四万十町</t>
  </si>
  <si>
    <t>篠栗町</t>
  </si>
  <si>
    <t>甲佐町</t>
  </si>
  <si>
    <t>南種子町</t>
  </si>
  <si>
    <t>粟国村</t>
  </si>
  <si>
    <t>船舶</t>
    <rPh sb="0" eb="2">
      <t>センパク</t>
    </rPh>
    <phoneticPr fontId="2"/>
  </si>
  <si>
    <t>港湾</t>
    <rPh sb="0" eb="2">
      <t>コウワン</t>
    </rPh>
    <phoneticPr fontId="2"/>
  </si>
  <si>
    <t>空港</t>
    <rPh sb="0" eb="2">
      <t>クウコウ</t>
    </rPh>
    <phoneticPr fontId="2"/>
  </si>
  <si>
    <t>東通村</t>
  </si>
  <si>
    <t>洋野町</t>
  </si>
  <si>
    <t>涌谷町</t>
  </si>
  <si>
    <t>飯豊町</t>
  </si>
  <si>
    <t>小美玉市</t>
  </si>
  <si>
    <t>三郷市</t>
  </si>
  <si>
    <t>南房総市</t>
  </si>
  <si>
    <t>町田市</t>
  </si>
  <si>
    <t>愛川町</t>
  </si>
  <si>
    <t>富士見町</t>
  </si>
  <si>
    <t>小山町</t>
  </si>
  <si>
    <t>愛西市</t>
  </si>
  <si>
    <t>大阪狭山市</t>
  </si>
  <si>
    <t>稲美町</t>
  </si>
  <si>
    <t>黒滝村</t>
  </si>
  <si>
    <t>大月町</t>
  </si>
  <si>
    <t>志免町</t>
  </si>
  <si>
    <t>山都町</t>
  </si>
  <si>
    <t>屋久島町</t>
  </si>
  <si>
    <t>渡名喜村</t>
  </si>
  <si>
    <t>農林水産業施設のレジリエンス向上</t>
    <rPh sb="0" eb="5">
      <t>ノウリンスイサンギョウ</t>
    </rPh>
    <rPh sb="5" eb="7">
      <t>シセツ</t>
    </rPh>
    <rPh sb="14" eb="16">
      <t>コウジョウ</t>
    </rPh>
    <phoneticPr fontId="2"/>
  </si>
  <si>
    <t>一般廃棄物</t>
    <rPh sb="0" eb="5">
      <t>イッパンハイキブツ</t>
    </rPh>
    <phoneticPr fontId="2"/>
  </si>
  <si>
    <t>北広島市</t>
  </si>
  <si>
    <t>風間浦村</t>
  </si>
  <si>
    <t>一戸町</t>
  </si>
  <si>
    <t>三川町</t>
  </si>
  <si>
    <t>茨城町</t>
  </si>
  <si>
    <t>千代田町</t>
  </si>
  <si>
    <t>蓮田市</t>
  </si>
  <si>
    <t>匝瑳市</t>
  </si>
  <si>
    <t>小金井市</t>
  </si>
  <si>
    <t>清川村</t>
  </si>
  <si>
    <t>原村</t>
  </si>
  <si>
    <t>北方町</t>
  </si>
  <si>
    <t>吉田町</t>
  </si>
  <si>
    <t>清須市</t>
  </si>
  <si>
    <t>阪南市</t>
  </si>
  <si>
    <t>播磨町</t>
  </si>
  <si>
    <t>天川村</t>
  </si>
  <si>
    <t>三原村</t>
  </si>
  <si>
    <t>須恵町</t>
  </si>
  <si>
    <t>氷川町</t>
  </si>
  <si>
    <t>大和村</t>
  </si>
  <si>
    <t>南大東村</t>
  </si>
  <si>
    <t>石狩市</t>
  </si>
  <si>
    <t>佐井村</t>
  </si>
  <si>
    <t>女川町</t>
  </si>
  <si>
    <t>庄内町</t>
  </si>
  <si>
    <t>会津美里町</t>
  </si>
  <si>
    <t>大洗町</t>
  </si>
  <si>
    <t>大泉町</t>
  </si>
  <si>
    <t>坂戸市</t>
  </si>
  <si>
    <t>香取市</t>
  </si>
  <si>
    <t>小平市</t>
  </si>
  <si>
    <t>辰野町</t>
  </si>
  <si>
    <t>坂祝町</t>
  </si>
  <si>
    <t>川根本町</t>
  </si>
  <si>
    <t>北名古屋市</t>
  </si>
  <si>
    <t>島本町</t>
  </si>
  <si>
    <t>市川町</t>
  </si>
  <si>
    <t>野迫川村</t>
  </si>
  <si>
    <t>黒潮町</t>
  </si>
  <si>
    <t>新宮町</t>
  </si>
  <si>
    <t>芦北町</t>
  </si>
  <si>
    <t>宇検村</t>
  </si>
  <si>
    <t>北大東村</t>
  </si>
  <si>
    <t>物流拠点のレジリエンス向上</t>
    <rPh sb="0" eb="2">
      <t>ブツリュウ</t>
    </rPh>
    <rPh sb="2" eb="4">
      <t>キョテン</t>
    </rPh>
    <rPh sb="11" eb="13">
      <t>コウジョウ</t>
    </rPh>
    <phoneticPr fontId="2"/>
  </si>
  <si>
    <t>出所：環境省 部門別CO2排出量の現況推計（2019年度）</t>
    <phoneticPr fontId="2"/>
  </si>
  <si>
    <t>北斗市</t>
  </si>
  <si>
    <t>三戸町</t>
  </si>
  <si>
    <t>南三陸町</t>
  </si>
  <si>
    <t>遊佐町</t>
  </si>
  <si>
    <t>西郷村</t>
  </si>
  <si>
    <t>城里町</t>
  </si>
  <si>
    <t>邑楽町</t>
  </si>
  <si>
    <t>幸手市</t>
  </si>
  <si>
    <t>山武市</t>
  </si>
  <si>
    <t>日野市</t>
  </si>
  <si>
    <t>箕輪町</t>
  </si>
  <si>
    <t>富加町</t>
  </si>
  <si>
    <t>森町</t>
  </si>
  <si>
    <t>弥富市</t>
  </si>
  <si>
    <t>豊能町</t>
  </si>
  <si>
    <t>福崎町</t>
  </si>
  <si>
    <t>十津川村</t>
  </si>
  <si>
    <t>久山町</t>
  </si>
  <si>
    <t>津奈木町</t>
  </si>
  <si>
    <t>瀬戸内町</t>
  </si>
  <si>
    <t>伊平屋村</t>
  </si>
  <si>
    <t>当別町</t>
  </si>
  <si>
    <t>五戸町</t>
  </si>
  <si>
    <t>泉崎村</t>
  </si>
  <si>
    <t>東海村</t>
  </si>
  <si>
    <t>鶴ヶ島市</t>
  </si>
  <si>
    <t>いすみ市</t>
  </si>
  <si>
    <t>東村山市</t>
  </si>
  <si>
    <t>飯島町</t>
  </si>
  <si>
    <t>川辺町</t>
  </si>
  <si>
    <t>みよし市</t>
  </si>
  <si>
    <t>能勢町</t>
  </si>
  <si>
    <t>神河町</t>
  </si>
  <si>
    <t>下北山村</t>
  </si>
  <si>
    <t>粕屋町</t>
  </si>
  <si>
    <t>錦町</t>
  </si>
  <si>
    <t>龍郷町</t>
  </si>
  <si>
    <t>伊是名村</t>
  </si>
  <si>
    <t>（参考）あなたの地域の再エネポテンシャルの特徴は？</t>
    <rPh sb="1" eb="3">
      <t>サンコウ</t>
    </rPh>
    <rPh sb="8" eb="10">
      <t>チイキ</t>
    </rPh>
    <rPh sb="11" eb="12">
      <t>サイ</t>
    </rPh>
    <rPh sb="21" eb="23">
      <t>トクチョウ</t>
    </rPh>
    <phoneticPr fontId="2"/>
  </si>
  <si>
    <t>新篠津村</t>
  </si>
  <si>
    <t>田子町</t>
  </si>
  <si>
    <t>中島村</t>
  </si>
  <si>
    <t>大子町</t>
  </si>
  <si>
    <t>日高市</t>
  </si>
  <si>
    <t>大網白里市</t>
  </si>
  <si>
    <t>国分寺市</t>
  </si>
  <si>
    <t>南箕輪村</t>
  </si>
  <si>
    <t>七宗町</t>
  </si>
  <si>
    <t>あま市</t>
  </si>
  <si>
    <t>忠岡町</t>
  </si>
  <si>
    <t>太子町</t>
  </si>
  <si>
    <t>上北山村</t>
  </si>
  <si>
    <t>芦屋町</t>
  </si>
  <si>
    <t>多良木町</t>
  </si>
  <si>
    <t>喜界町</t>
  </si>
  <si>
    <t>久米島町</t>
  </si>
  <si>
    <t>矢吹町</t>
  </si>
  <si>
    <t>美浦村</t>
  </si>
  <si>
    <t>吉川市</t>
  </si>
  <si>
    <t>酒々井町</t>
  </si>
  <si>
    <t>国立市</t>
  </si>
  <si>
    <t>中川村</t>
  </si>
  <si>
    <t>八百津町</t>
  </si>
  <si>
    <t>長久手市</t>
  </si>
  <si>
    <t>熊取町</t>
  </si>
  <si>
    <t>上郡町</t>
  </si>
  <si>
    <t>水巻町</t>
  </si>
  <si>
    <t>湯前町</t>
  </si>
  <si>
    <t>徳之島町</t>
  </si>
  <si>
    <t>八重瀬町</t>
  </si>
  <si>
    <t>役所、避難所等のレジリエンス向上</t>
    <rPh sb="0" eb="2">
      <t>ヤクショ</t>
    </rPh>
    <rPh sb="3" eb="6">
      <t>ヒナンショ</t>
    </rPh>
    <rPh sb="6" eb="7">
      <t>ナド</t>
    </rPh>
    <rPh sb="14" eb="16">
      <t>コウジョウ</t>
    </rPh>
    <phoneticPr fontId="2"/>
  </si>
  <si>
    <t>福島町</t>
  </si>
  <si>
    <t>階上町</t>
  </si>
  <si>
    <t>棚倉町</t>
  </si>
  <si>
    <t>阿見町</t>
  </si>
  <si>
    <t>ふじみ野市</t>
  </si>
  <si>
    <t>栄町</t>
  </si>
  <si>
    <t>福生市</t>
  </si>
  <si>
    <t>宮田村</t>
  </si>
  <si>
    <t>白川町</t>
  </si>
  <si>
    <t>東郷町</t>
  </si>
  <si>
    <t>田尻町</t>
  </si>
  <si>
    <t>佐用町</t>
  </si>
  <si>
    <t>東吉野村</t>
  </si>
  <si>
    <t>岡垣町</t>
  </si>
  <si>
    <t>水上村</t>
  </si>
  <si>
    <t>天城町</t>
  </si>
  <si>
    <t>多良間村</t>
  </si>
  <si>
    <t>知内町</t>
  </si>
  <si>
    <t>新郷村</t>
  </si>
  <si>
    <t>矢祭町</t>
  </si>
  <si>
    <t>河内町</t>
  </si>
  <si>
    <t>白岡市</t>
  </si>
  <si>
    <t>神崎町</t>
  </si>
  <si>
    <t>狛江市</t>
  </si>
  <si>
    <t>松川町</t>
  </si>
  <si>
    <t>東白川村</t>
  </si>
  <si>
    <t>豊山町</t>
  </si>
  <si>
    <t>岬町</t>
  </si>
  <si>
    <t>香美町</t>
  </si>
  <si>
    <t>遠賀町</t>
  </si>
  <si>
    <t>相良村</t>
  </si>
  <si>
    <t>伊仙町</t>
  </si>
  <si>
    <t>竹富町</t>
  </si>
  <si>
    <t>工場等のレジリエンス向上</t>
    <rPh sb="0" eb="2">
      <t>コウジョウ</t>
    </rPh>
    <rPh sb="2" eb="3">
      <t>ナド</t>
    </rPh>
    <rPh sb="10" eb="12">
      <t>コウジョウ</t>
    </rPh>
    <phoneticPr fontId="2"/>
  </si>
  <si>
    <t>太陽光建物系</t>
  </si>
  <si>
    <t>木古内町</t>
  </si>
  <si>
    <t>塙町</t>
  </si>
  <si>
    <t>八千代町</t>
  </si>
  <si>
    <t>伊奈町</t>
  </si>
  <si>
    <t>多古町</t>
  </si>
  <si>
    <t>東大和市</t>
  </si>
  <si>
    <t>御嵩町</t>
  </si>
  <si>
    <t>大口町</t>
  </si>
  <si>
    <t>新温泉町</t>
  </si>
  <si>
    <t>小竹町</t>
  </si>
  <si>
    <t>五木村</t>
  </si>
  <si>
    <t>和泊町</t>
  </si>
  <si>
    <t>与那国町</t>
  </si>
  <si>
    <t>太陽光土地系</t>
  </si>
  <si>
    <t>七飯町</t>
  </si>
  <si>
    <t>鮫川村</t>
  </si>
  <si>
    <t>五霞町</t>
  </si>
  <si>
    <t>三芳町</t>
  </si>
  <si>
    <t>東庄町</t>
  </si>
  <si>
    <t>清瀬市</t>
  </si>
  <si>
    <t>阿南町</t>
  </si>
  <si>
    <t>白川村</t>
  </si>
  <si>
    <t>扶桑町</t>
  </si>
  <si>
    <t>河南町</t>
  </si>
  <si>
    <t>鞍手町</t>
  </si>
  <si>
    <t>山江村</t>
  </si>
  <si>
    <t>知名町</t>
  </si>
  <si>
    <t>陸上風力</t>
  </si>
  <si>
    <t>鹿部町</t>
  </si>
  <si>
    <t>石川町</t>
  </si>
  <si>
    <t>境町</t>
  </si>
  <si>
    <t>毛呂山町</t>
  </si>
  <si>
    <t>九十九里町</t>
  </si>
  <si>
    <t>東久留米市</t>
  </si>
  <si>
    <t>阿智村</t>
  </si>
  <si>
    <t>大治町</t>
  </si>
  <si>
    <t>千早赤阪村</t>
  </si>
  <si>
    <t>桂川町</t>
  </si>
  <si>
    <t>球磨村</t>
  </si>
  <si>
    <t>与論町</t>
  </si>
  <si>
    <t>中小水力河川</t>
  </si>
  <si>
    <t>玉川村</t>
  </si>
  <si>
    <t>利根町</t>
  </si>
  <si>
    <t>越生町</t>
  </si>
  <si>
    <t>芝山町</t>
  </si>
  <si>
    <t>武蔵村山市</t>
  </si>
  <si>
    <t>平谷村</t>
  </si>
  <si>
    <t>蟹江町</t>
  </si>
  <si>
    <t>筑前町</t>
  </si>
  <si>
    <t>あさぎり町</t>
  </si>
  <si>
    <t>地域資源</t>
    <rPh sb="0" eb="4">
      <t>チイキシゲン</t>
    </rPh>
    <phoneticPr fontId="2"/>
  </si>
  <si>
    <t>活用したい地域資源があればチェック
を入れてください</t>
    <rPh sb="0" eb="2">
      <t>カツヨウ</t>
    </rPh>
    <rPh sb="5" eb="7">
      <t>チイキ</t>
    </rPh>
    <rPh sb="7" eb="9">
      <t>シゲン</t>
    </rPh>
    <rPh sb="19" eb="20">
      <t>イ</t>
    </rPh>
    <phoneticPr fontId="2"/>
  </si>
  <si>
    <t>太陽光</t>
    <rPh sb="0" eb="3">
      <t>タイヨウコウ</t>
    </rPh>
    <phoneticPr fontId="2"/>
  </si>
  <si>
    <t>余剰電力の活用</t>
    <rPh sb="0" eb="4">
      <t>ヨジョウデンリョク</t>
    </rPh>
    <rPh sb="5" eb="7">
      <t>カツヨウ</t>
    </rPh>
    <phoneticPr fontId="2"/>
  </si>
  <si>
    <t>地熱蒸気フラッシュ150℃以上</t>
  </si>
  <si>
    <t>八雲町</t>
  </si>
  <si>
    <t>平田村</t>
  </si>
  <si>
    <t>滑川町</t>
  </si>
  <si>
    <t>横芝光町</t>
  </si>
  <si>
    <t>多摩市</t>
  </si>
  <si>
    <t>根羽村</t>
  </si>
  <si>
    <t>飛島村</t>
  </si>
  <si>
    <t>東峰村</t>
  </si>
  <si>
    <t>苓北町</t>
  </si>
  <si>
    <t>風力</t>
    <rPh sb="0" eb="2">
      <t>フウリョク</t>
    </rPh>
    <phoneticPr fontId="2"/>
  </si>
  <si>
    <t>地熱バイナリー120～150℃</t>
  </si>
  <si>
    <t>長万部町</t>
  </si>
  <si>
    <t>浅川町</t>
  </si>
  <si>
    <t>嵐山町</t>
  </si>
  <si>
    <t>一宮町</t>
  </si>
  <si>
    <t>稲城市</t>
  </si>
  <si>
    <t>下條村</t>
  </si>
  <si>
    <t>阿久比町</t>
  </si>
  <si>
    <t>大刀洗町</t>
  </si>
  <si>
    <t>水力</t>
    <rPh sb="0" eb="2">
      <t>スイリョク</t>
    </rPh>
    <phoneticPr fontId="2"/>
  </si>
  <si>
    <t>地熱低温バイナリ53～120℃</t>
  </si>
  <si>
    <t>江差町</t>
  </si>
  <si>
    <t>古殿町</t>
  </si>
  <si>
    <t>小川町</t>
  </si>
  <si>
    <t>睦沢町</t>
  </si>
  <si>
    <t>羽村市</t>
  </si>
  <si>
    <t>売木村</t>
  </si>
  <si>
    <t>東浦町</t>
  </si>
  <si>
    <t>大木町</t>
  </si>
  <si>
    <t>地熱</t>
    <rPh sb="0" eb="2">
      <t>チネツ</t>
    </rPh>
    <phoneticPr fontId="2"/>
  </si>
  <si>
    <t>上ノ国町</t>
  </si>
  <si>
    <t>三春町</t>
  </si>
  <si>
    <t>川島町</t>
  </si>
  <si>
    <t>長生村</t>
  </si>
  <si>
    <t>あきる野市</t>
  </si>
  <si>
    <t>天龍村</t>
  </si>
  <si>
    <t>南知多町</t>
  </si>
  <si>
    <t>家畜ふん尿</t>
    <rPh sb="0" eb="2">
      <t>カチク</t>
    </rPh>
    <rPh sb="4" eb="5">
      <t>ニョウ</t>
    </rPh>
    <phoneticPr fontId="2"/>
  </si>
  <si>
    <t>資源循環の促進、臭気問題の改善</t>
    <rPh sb="0" eb="4">
      <t>シゲンジュンカン</t>
    </rPh>
    <rPh sb="5" eb="7">
      <t>ソクシン</t>
    </rPh>
    <phoneticPr fontId="2"/>
  </si>
  <si>
    <t>厚沢部町</t>
  </si>
  <si>
    <t>小野町</t>
  </si>
  <si>
    <t>吉見町</t>
  </si>
  <si>
    <t>白子町</t>
  </si>
  <si>
    <t>西東京市</t>
  </si>
  <si>
    <t>泰阜村</t>
  </si>
  <si>
    <t>香春町</t>
  </si>
  <si>
    <t>下水汚泥</t>
    <rPh sb="0" eb="4">
      <t>ゲスイオデイ</t>
    </rPh>
    <phoneticPr fontId="2"/>
  </si>
  <si>
    <t>資源循環の促進</t>
    <rPh sb="0" eb="4">
      <t>シゲンジュンカン</t>
    </rPh>
    <rPh sb="5" eb="7">
      <t>ソクシン</t>
    </rPh>
    <phoneticPr fontId="2"/>
  </si>
  <si>
    <t>乙部町</t>
  </si>
  <si>
    <t>広野町</t>
  </si>
  <si>
    <t>鳩山町</t>
  </si>
  <si>
    <t>長柄町</t>
  </si>
  <si>
    <t>瑞穂町</t>
  </si>
  <si>
    <t>喬木村</t>
  </si>
  <si>
    <t>武豊町</t>
  </si>
  <si>
    <t>添田町</t>
  </si>
  <si>
    <t>廃プラスチック</t>
    <rPh sb="0" eb="1">
      <t>ハイ</t>
    </rPh>
    <phoneticPr fontId="2"/>
  </si>
  <si>
    <t>奥尻町</t>
  </si>
  <si>
    <t>楢葉町</t>
  </si>
  <si>
    <t>ときがわ町</t>
  </si>
  <si>
    <t>長南町</t>
  </si>
  <si>
    <t>日の出町</t>
  </si>
  <si>
    <t>豊丘村</t>
  </si>
  <si>
    <t>幸田町</t>
  </si>
  <si>
    <t>糸田町</t>
  </si>
  <si>
    <t>副生水素</t>
    <rPh sb="0" eb="4">
      <t>フクセイスイソ</t>
    </rPh>
    <phoneticPr fontId="2"/>
  </si>
  <si>
    <t>余剰水素の活用</t>
    <rPh sb="0" eb="2">
      <t>ヨジョウ</t>
    </rPh>
    <rPh sb="2" eb="4">
      <t>スイソ</t>
    </rPh>
    <rPh sb="5" eb="7">
      <t>カツヨウ</t>
    </rPh>
    <phoneticPr fontId="2"/>
  </si>
  <si>
    <t>出所：環境省 再生可能エネルギー情報提供システム（REPOS）</t>
    <rPh sb="7" eb="9">
      <t>サイセイ</t>
    </rPh>
    <rPh sb="9" eb="11">
      <t>カノウ</t>
    </rPh>
    <rPh sb="16" eb="18">
      <t>ジョウホウ</t>
    </rPh>
    <rPh sb="18" eb="20">
      <t>テイキョウ</t>
    </rPh>
    <phoneticPr fontId="2"/>
  </si>
  <si>
    <t>今金町</t>
  </si>
  <si>
    <t>富岡町</t>
  </si>
  <si>
    <t>横瀬町</t>
  </si>
  <si>
    <t>大多喜町</t>
  </si>
  <si>
    <t>檜原村</t>
  </si>
  <si>
    <t>大鹿村</t>
  </si>
  <si>
    <t>設楽町</t>
  </si>
  <si>
    <t>せたな町</t>
  </si>
  <si>
    <t>川内村</t>
  </si>
  <si>
    <t>皆野町</t>
  </si>
  <si>
    <t>御宿町</t>
  </si>
  <si>
    <t>奥多摩町</t>
  </si>
  <si>
    <t>上松町</t>
  </si>
  <si>
    <t>東栄町</t>
  </si>
  <si>
    <t>大任町</t>
  </si>
  <si>
    <t>（参考）域内CO2排出量、再エネポテンシャルを簡単に確認できるツール</t>
    <phoneticPr fontId="2"/>
  </si>
  <si>
    <t>島牧村</t>
  </si>
  <si>
    <t>大熊町</t>
  </si>
  <si>
    <t>長瀞町</t>
  </si>
  <si>
    <t>鋸南町</t>
  </si>
  <si>
    <t>大島町</t>
  </si>
  <si>
    <t>南木曽町</t>
  </si>
  <si>
    <t>豊根村</t>
  </si>
  <si>
    <t>赤村</t>
  </si>
  <si>
    <t>域内CO2排出量の構成比や再エネポテンシャルは、「自治体排出量カルテ」を確認することで簡単に確認することができます。自治体排出量カルテとは、「地方公共団体実行計画（区域施策編）策定・実施マニュアル（算定手法編）」の標準的手法に基づく</t>
    <rPh sb="0" eb="2">
      <t>イキナイ</t>
    </rPh>
    <rPh sb="5" eb="8">
      <t>ハイシュツリョウ</t>
    </rPh>
    <rPh sb="9" eb="12">
      <t>コウセイヒ</t>
    </rPh>
    <rPh sb="13" eb="14">
      <t>サイ</t>
    </rPh>
    <rPh sb="25" eb="28">
      <t>ジチタイ</t>
    </rPh>
    <rPh sb="28" eb="31">
      <t>ハイシュツリョウ</t>
    </rPh>
    <rPh sb="36" eb="38">
      <t>カクニン</t>
    </rPh>
    <rPh sb="43" eb="45">
      <t>カンタン</t>
    </rPh>
    <rPh sb="46" eb="48">
      <t>カクニン</t>
    </rPh>
    <phoneticPr fontId="2"/>
  </si>
  <si>
    <t>寿都町</t>
  </si>
  <si>
    <t>双葉町</t>
  </si>
  <si>
    <t>小鹿野町</t>
  </si>
  <si>
    <t>利島村</t>
  </si>
  <si>
    <t>木祖村</t>
  </si>
  <si>
    <t>福智町</t>
  </si>
  <si>
    <t>CO2排出量や特定事業所の排出量データ等から、対策・施策の重点的分野を洗い出しするために必要な情報を地方公共団体ごとに取りまとめたものです。詳細は以下のリンク先をご確認ください。</t>
    <phoneticPr fontId="2"/>
  </si>
  <si>
    <t>黒松内町</t>
  </si>
  <si>
    <t>浪江町</t>
  </si>
  <si>
    <t>東秩父村</t>
  </si>
  <si>
    <t>新島村</t>
  </si>
  <si>
    <t>王滝村</t>
  </si>
  <si>
    <t>苅田町</t>
  </si>
  <si>
    <t>https://www.env.go.jp/policy/local_keikaku/tools/karte.html</t>
    <phoneticPr fontId="2"/>
  </si>
  <si>
    <t>蘭越町</t>
  </si>
  <si>
    <t>葛尾村</t>
  </si>
  <si>
    <t>神津島村</t>
  </si>
  <si>
    <t>大桑村</t>
  </si>
  <si>
    <t>みやこ町</t>
  </si>
  <si>
    <t>ニセコ町</t>
  </si>
  <si>
    <t>新地町</t>
  </si>
  <si>
    <t>神川町</t>
  </si>
  <si>
    <t>三宅村</t>
  </si>
  <si>
    <t>木曽町</t>
  </si>
  <si>
    <t>吉富町</t>
  </si>
  <si>
    <t>再エネの導入ポテンシャルは、上記の「自治体排出量カルテ」の他に、「再生可能エネルギー情報提供システム[REPOS]」でも確認することができます。REPOSは、わが国の再生可能エネルギーの導入促進を支援することを目的として2020年に解説したポータルサイトです。</t>
    <phoneticPr fontId="2"/>
  </si>
  <si>
    <t>真狩村</t>
  </si>
  <si>
    <t>飯舘村</t>
  </si>
  <si>
    <t>上里町</t>
  </si>
  <si>
    <t>御蔵島村</t>
  </si>
  <si>
    <t>麻績村</t>
  </si>
  <si>
    <t>上毛町</t>
  </si>
  <si>
    <t>全国・地域別の再エネ導入ポテンシャル情報等をデータと地図で可視化しています。詳細は以下のリンク先をご確認ください。</t>
    <phoneticPr fontId="2"/>
  </si>
  <si>
    <t>留寿都村</t>
  </si>
  <si>
    <t>寄居町</t>
  </si>
  <si>
    <t>八丈町</t>
  </si>
  <si>
    <t>生坂村</t>
  </si>
  <si>
    <t>築上町</t>
  </si>
  <si>
    <t>https://www.renewable-energy-potential.env.go.jp/RenewableEnergy/</t>
    <phoneticPr fontId="2"/>
  </si>
  <si>
    <t>喜茂別町</t>
  </si>
  <si>
    <t>宮代町</t>
  </si>
  <si>
    <t>青ヶ島村</t>
  </si>
  <si>
    <t>山形村</t>
  </si>
  <si>
    <t>京極町</t>
  </si>
  <si>
    <t>杉戸町</t>
  </si>
  <si>
    <t>小笠原村</t>
  </si>
  <si>
    <t>朝日村</t>
  </si>
  <si>
    <t>倶知安町</t>
  </si>
  <si>
    <t>松伏町</t>
  </si>
  <si>
    <t>筑北村</t>
  </si>
  <si>
    <t>共和町</t>
  </si>
  <si>
    <t>岩内町</t>
  </si>
  <si>
    <t>松川村</t>
  </si>
  <si>
    <t>泊村</t>
  </si>
  <si>
    <t>白馬村</t>
  </si>
  <si>
    <t>神恵内村</t>
  </si>
  <si>
    <t>小谷村</t>
  </si>
  <si>
    <t>積丹町</t>
  </si>
  <si>
    <t>坂城町</t>
  </si>
  <si>
    <t>古平町</t>
  </si>
  <si>
    <t>小布施町</t>
  </si>
  <si>
    <t>仁木町</t>
  </si>
  <si>
    <t>余市町</t>
  </si>
  <si>
    <t>山ノ内町</t>
  </si>
  <si>
    <t>赤井川村</t>
  </si>
  <si>
    <t>木島平村</t>
  </si>
  <si>
    <t>南幌町</t>
  </si>
  <si>
    <t>野沢温泉村</t>
  </si>
  <si>
    <t>奈井江町</t>
  </si>
  <si>
    <t>信濃町</t>
  </si>
  <si>
    <t>上砂川町</t>
  </si>
  <si>
    <t>小川村</t>
  </si>
  <si>
    <t>由仁町</t>
  </si>
  <si>
    <t>飯綱町</t>
  </si>
  <si>
    <t>長沼町</t>
  </si>
  <si>
    <t>栄村</t>
  </si>
  <si>
    <t>栗山町</t>
  </si>
  <si>
    <t>月形町</t>
  </si>
  <si>
    <t>浦臼町</t>
  </si>
  <si>
    <t>新十津川町</t>
  </si>
  <si>
    <t>妹背牛町</t>
  </si>
  <si>
    <t>秩父別町</t>
  </si>
  <si>
    <t>雨竜町</t>
  </si>
  <si>
    <t>北竜町</t>
  </si>
  <si>
    <t>沼田町</t>
  </si>
  <si>
    <t>鷹栖町</t>
  </si>
  <si>
    <t>東神楽町</t>
  </si>
  <si>
    <t>当麻町</t>
  </si>
  <si>
    <t>比布町</t>
  </si>
  <si>
    <t>愛別町</t>
  </si>
  <si>
    <t>上川町</t>
  </si>
  <si>
    <t>東川町</t>
  </si>
  <si>
    <t>美瑛町</t>
  </si>
  <si>
    <t>上富良野町</t>
  </si>
  <si>
    <t>中富良野町</t>
  </si>
  <si>
    <t>南富良野町</t>
  </si>
  <si>
    <t>占冠村</t>
  </si>
  <si>
    <t>和寒町</t>
  </si>
  <si>
    <t>剣淵町</t>
  </si>
  <si>
    <t>下川町</t>
  </si>
  <si>
    <t>美深町</t>
  </si>
  <si>
    <t>音威子府村</t>
  </si>
  <si>
    <t>中川町</t>
  </si>
  <si>
    <t>幌加内町</t>
  </si>
  <si>
    <t>増毛町</t>
  </si>
  <si>
    <t>小平町</t>
  </si>
  <si>
    <t>苫前町</t>
  </si>
  <si>
    <t>羽幌町</t>
  </si>
  <si>
    <t>初山別村</t>
  </si>
  <si>
    <t>遠別町</t>
  </si>
  <si>
    <t>天塩町</t>
  </si>
  <si>
    <t>猿払村</t>
  </si>
  <si>
    <t>浜頓別町</t>
  </si>
  <si>
    <t>中頓別町</t>
  </si>
  <si>
    <t>枝幸町</t>
  </si>
  <si>
    <t>豊富町</t>
  </si>
  <si>
    <t>礼文町</t>
  </si>
  <si>
    <t>利尻町</t>
  </si>
  <si>
    <t>利尻富士町</t>
  </si>
  <si>
    <t>幌延町</t>
  </si>
  <si>
    <t>美幌町</t>
  </si>
  <si>
    <t>津別町</t>
  </si>
  <si>
    <t>斜里町</t>
  </si>
  <si>
    <t>清里町</t>
  </si>
  <si>
    <t>小清水町</t>
  </si>
  <si>
    <t>訓子府町</t>
  </si>
  <si>
    <t>置戸町</t>
  </si>
  <si>
    <t>佐呂間町</t>
  </si>
  <si>
    <t>遠軽町</t>
  </si>
  <si>
    <t>湧別町</t>
  </si>
  <si>
    <t>滝上町</t>
  </si>
  <si>
    <t>興部町</t>
  </si>
  <si>
    <t>西興部村</t>
  </si>
  <si>
    <t>雄武町</t>
  </si>
  <si>
    <t>大空町</t>
  </si>
  <si>
    <t>豊浦町</t>
  </si>
  <si>
    <t>壮瞥町</t>
  </si>
  <si>
    <t>白老町</t>
  </si>
  <si>
    <t>厚真町</t>
  </si>
  <si>
    <t>洞爺湖町</t>
  </si>
  <si>
    <t>安平町</t>
  </si>
  <si>
    <t>むかわ町</t>
  </si>
  <si>
    <t>平取町</t>
  </si>
  <si>
    <t>新冠町</t>
  </si>
  <si>
    <t>浦河町</t>
  </si>
  <si>
    <t>様似町</t>
  </si>
  <si>
    <t>えりも町</t>
  </si>
  <si>
    <t>新ひだか町</t>
  </si>
  <si>
    <t>音更町</t>
  </si>
  <si>
    <t>士幌町</t>
  </si>
  <si>
    <t>上士幌町</t>
  </si>
  <si>
    <t>鹿追町</t>
  </si>
  <si>
    <t>新得町</t>
  </si>
  <si>
    <t>芽室町</t>
  </si>
  <si>
    <t>中札内村</t>
  </si>
  <si>
    <t>更別村</t>
  </si>
  <si>
    <t>大樹町</t>
  </si>
  <si>
    <t>広尾町</t>
  </si>
  <si>
    <t>幕別町</t>
  </si>
  <si>
    <t>豊頃町</t>
  </si>
  <si>
    <t>本別町</t>
  </si>
  <si>
    <t>足寄町</t>
  </si>
  <si>
    <t>陸別町</t>
  </si>
  <si>
    <t>浦幌町</t>
  </si>
  <si>
    <t>釧路町</t>
  </si>
  <si>
    <t>厚岸町</t>
  </si>
  <si>
    <t>浜中町</t>
  </si>
  <si>
    <t>標茶町</t>
  </si>
  <si>
    <t>弟子屈町</t>
  </si>
  <si>
    <t>鶴居村</t>
  </si>
  <si>
    <t>白糠町</t>
  </si>
  <si>
    <t>別海町</t>
  </si>
  <si>
    <t>中標津町</t>
  </si>
  <si>
    <t>標津町</t>
  </si>
  <si>
    <t>羅臼町</t>
  </si>
  <si>
    <t>業務利用中心市街地モデルの概要を確認してください</t>
    <rPh sb="0" eb="2">
      <t>ギョウム</t>
    </rPh>
    <rPh sb="2" eb="6">
      <t>リヨウチュウシン</t>
    </rPh>
    <rPh sb="6" eb="9">
      <t>シガイチ</t>
    </rPh>
    <rPh sb="13" eb="15">
      <t>ガイヨウ</t>
    </rPh>
    <rPh sb="16" eb="18">
      <t>カクニン</t>
    </rPh>
    <phoneticPr fontId="2"/>
  </si>
  <si>
    <t>想定エリア</t>
    <rPh sb="0" eb="2">
      <t>ソウテイ</t>
    </rPh>
    <phoneticPr fontId="2"/>
  </si>
  <si>
    <t>・商業施設やオフィスビル等を中心とする商業エリア</t>
    <phoneticPr fontId="2"/>
  </si>
  <si>
    <t>モデルの概要</t>
    <rPh sb="4" eb="6">
      <t>ガイヨウ</t>
    </rPh>
    <phoneticPr fontId="2"/>
  </si>
  <si>
    <t>製造</t>
    <rPh sb="0" eb="2">
      <t>セイゾウ</t>
    </rPh>
    <phoneticPr fontId="2"/>
  </si>
  <si>
    <t>・都市型再エネや下水汚泥等から水素を製造</t>
    <rPh sb="1" eb="3">
      <t>トシ</t>
    </rPh>
    <rPh sb="3" eb="4">
      <t>ガタ</t>
    </rPh>
    <rPh sb="4" eb="5">
      <t>サイ</t>
    </rPh>
    <rPh sb="8" eb="10">
      <t>ゲスイ</t>
    </rPh>
    <rPh sb="10" eb="12">
      <t>オデイ</t>
    </rPh>
    <rPh sb="12" eb="13">
      <t>トウ</t>
    </rPh>
    <rPh sb="15" eb="17">
      <t>スイソ</t>
    </rPh>
    <rPh sb="18" eb="20">
      <t>セイゾウ</t>
    </rPh>
    <phoneticPr fontId="2"/>
  </si>
  <si>
    <t>・輸入水素の受入港が近隣にある場合は輸入水素を活用</t>
    <phoneticPr fontId="2"/>
  </si>
  <si>
    <t>貯蔵・輸送・供給</t>
    <rPh sb="0" eb="2">
      <t>チョゾウ</t>
    </rPh>
    <rPh sb="3" eb="5">
      <t>ユソウ</t>
    </rPh>
    <rPh sb="6" eb="8">
      <t>キョウキュウ</t>
    </rPh>
    <phoneticPr fontId="2"/>
  </si>
  <si>
    <t>・圧縮水素トレーラーや液化水素ローリーで水素ステーションへ輸送</t>
    <rPh sb="1" eb="3">
      <t>アッシュク</t>
    </rPh>
    <rPh sb="3" eb="5">
      <t>スイソ</t>
    </rPh>
    <rPh sb="11" eb="13">
      <t>エキカ</t>
    </rPh>
    <rPh sb="13" eb="15">
      <t>スイソ</t>
    </rPh>
    <rPh sb="20" eb="22">
      <t>スイソ</t>
    </rPh>
    <rPh sb="29" eb="31">
      <t>ユソウ</t>
    </rPh>
    <phoneticPr fontId="2"/>
  </si>
  <si>
    <t>・商業施設等へは水素ステーションから配管等を通じて供給</t>
    <rPh sb="1" eb="3">
      <t>ショウギョウ</t>
    </rPh>
    <rPh sb="3" eb="5">
      <t>シセツ</t>
    </rPh>
    <rPh sb="5" eb="6">
      <t>トウ</t>
    </rPh>
    <rPh sb="8" eb="10">
      <t>スイソ</t>
    </rPh>
    <rPh sb="18" eb="20">
      <t>ハイカン</t>
    </rPh>
    <rPh sb="20" eb="21">
      <t>ナド</t>
    </rPh>
    <rPh sb="22" eb="23">
      <t>ツウ</t>
    </rPh>
    <rPh sb="25" eb="27">
      <t>キョウキュウ</t>
    </rPh>
    <phoneticPr fontId="2"/>
  </si>
  <si>
    <t>利用</t>
    <rPh sb="0" eb="2">
      <t>リヨウ</t>
    </rPh>
    <phoneticPr fontId="2"/>
  </si>
  <si>
    <t>・FCV、FCバス、その他モビリティ（鉄道、建機等）、非常用電源（定置型FC等）で利用</t>
    <rPh sb="12" eb="13">
      <t>タ</t>
    </rPh>
    <rPh sb="19" eb="21">
      <t>テツドウ</t>
    </rPh>
    <rPh sb="22" eb="24">
      <t>ケンキ</t>
    </rPh>
    <rPh sb="24" eb="25">
      <t>ナド</t>
    </rPh>
    <rPh sb="27" eb="29">
      <t>ヒジョウ</t>
    </rPh>
    <rPh sb="29" eb="30">
      <t>ヨウ</t>
    </rPh>
    <rPh sb="30" eb="32">
      <t>デンゲン</t>
    </rPh>
    <rPh sb="33" eb="35">
      <t>テイチ</t>
    </rPh>
    <rPh sb="35" eb="36">
      <t>ガタ</t>
    </rPh>
    <rPh sb="38" eb="39">
      <t>トウ</t>
    </rPh>
    <rPh sb="41" eb="43">
      <t>リヨウ</t>
    </rPh>
    <phoneticPr fontId="2"/>
  </si>
  <si>
    <t>役割</t>
    <rPh sb="0" eb="2">
      <t>ヤクワリ</t>
    </rPh>
    <phoneticPr fontId="2"/>
  </si>
  <si>
    <t>国</t>
    <rPh sb="0" eb="1">
      <t>クニ</t>
    </rPh>
    <phoneticPr fontId="2"/>
  </si>
  <si>
    <t>・製造・出荷プラントや水素ステーション、配管等のインフラ整備について、初期投資を補助</t>
    <rPh sb="1" eb="3">
      <t>セイゾウ</t>
    </rPh>
    <rPh sb="4" eb="6">
      <t>シュッカ</t>
    </rPh>
    <rPh sb="11" eb="13">
      <t>スイソ</t>
    </rPh>
    <rPh sb="20" eb="22">
      <t>ハイカン</t>
    </rPh>
    <rPh sb="22" eb="23">
      <t>ナド</t>
    </rPh>
    <rPh sb="28" eb="30">
      <t>セイビ</t>
    </rPh>
    <rPh sb="35" eb="37">
      <t>ショキ</t>
    </rPh>
    <rPh sb="37" eb="39">
      <t>トウシ</t>
    </rPh>
    <rPh sb="40" eb="42">
      <t>ホジョ</t>
    </rPh>
    <phoneticPr fontId="2"/>
  </si>
  <si>
    <t>自治体</t>
    <rPh sb="0" eb="3">
      <t>ジチタイ</t>
    </rPh>
    <phoneticPr fontId="2"/>
  </si>
  <si>
    <t>・街づくりの一環として計画をリードし、ステークホルダーをコーディネート</t>
    <phoneticPr fontId="2"/>
  </si>
  <si>
    <t>事業者</t>
    <rPh sb="0" eb="3">
      <t>ジギョウシャ</t>
    </rPh>
    <phoneticPr fontId="2"/>
  </si>
  <si>
    <t>・エネルギー事業者が事業全体の実施を牽引しつつ、各サプライチェーン段階における担当事業者がインフラを運営</t>
    <rPh sb="6" eb="9">
      <t>ジギョウシャ</t>
    </rPh>
    <rPh sb="10" eb="14">
      <t>ジギョウゼンタイ</t>
    </rPh>
    <rPh sb="15" eb="17">
      <t>ジッシ</t>
    </rPh>
    <rPh sb="18" eb="20">
      <t>ケンイン</t>
    </rPh>
    <rPh sb="24" eb="25">
      <t>カク</t>
    </rPh>
    <rPh sb="33" eb="35">
      <t>ダンカイ</t>
    </rPh>
    <rPh sb="39" eb="44">
      <t>タントウジギョウシャ</t>
    </rPh>
    <rPh sb="50" eb="52">
      <t>ウンエイ</t>
    </rPh>
    <phoneticPr fontId="2"/>
  </si>
  <si>
    <t>便益・課題</t>
    <rPh sb="0" eb="2">
      <t>ベンエキ</t>
    </rPh>
    <rPh sb="3" eb="5">
      <t>カダイ</t>
    </rPh>
    <phoneticPr fontId="2"/>
  </si>
  <si>
    <t>便益</t>
    <rPh sb="0" eb="2">
      <t>ベンエキ</t>
    </rPh>
    <phoneticPr fontId="2"/>
  </si>
  <si>
    <t>・環境志向の事業者へのPR効果</t>
    <rPh sb="1" eb="3">
      <t>カンキョウ</t>
    </rPh>
    <rPh sb="3" eb="5">
      <t>シコウ</t>
    </rPh>
    <rPh sb="6" eb="9">
      <t>ジギョウシャ</t>
    </rPh>
    <rPh sb="13" eb="15">
      <t>コウカ</t>
    </rPh>
    <phoneticPr fontId="2"/>
  </si>
  <si>
    <t>・商業エリアのレジリエンス向上 等</t>
    <rPh sb="1" eb="3">
      <t>ショウギョウ</t>
    </rPh>
    <rPh sb="13" eb="15">
      <t>コウジョウ</t>
    </rPh>
    <rPh sb="16" eb="17">
      <t>ナド</t>
    </rPh>
    <phoneticPr fontId="2"/>
  </si>
  <si>
    <t>課題</t>
    <rPh sb="0" eb="2">
      <t>カダイ</t>
    </rPh>
    <phoneticPr fontId="2"/>
  </si>
  <si>
    <t>・需要に先行した水素ステーションの整備戦略</t>
    <rPh sb="1" eb="3">
      <t>ジュヨウ</t>
    </rPh>
    <rPh sb="4" eb="6">
      <t>センコウ</t>
    </rPh>
    <rPh sb="8" eb="10">
      <t>スイソ</t>
    </rPh>
    <rPh sb="17" eb="19">
      <t>セイビ</t>
    </rPh>
    <rPh sb="19" eb="21">
      <t>センリャク</t>
    </rPh>
    <phoneticPr fontId="2"/>
  </si>
  <si>
    <t>・市街地における配管整備に関する法的規制 等</t>
    <rPh sb="1" eb="4">
      <t>シガイチ</t>
    </rPh>
    <rPh sb="8" eb="10">
      <t>ハイカン</t>
    </rPh>
    <rPh sb="10" eb="12">
      <t>セイビ</t>
    </rPh>
    <rPh sb="13" eb="14">
      <t>カン</t>
    </rPh>
    <rPh sb="16" eb="17">
      <t>ホウ</t>
    </rPh>
    <rPh sb="17" eb="18">
      <t>テキ</t>
    </rPh>
    <rPh sb="18" eb="20">
      <t>キセイ</t>
    </rPh>
    <rPh sb="21" eb="22">
      <t>ナド</t>
    </rPh>
    <phoneticPr fontId="2"/>
  </si>
  <si>
    <t>モデルイメージ
（2050年）</t>
    <rPh sb="13" eb="14">
      <t>ネン</t>
    </rPh>
    <phoneticPr fontId="2"/>
  </si>
  <si>
    <t>関連情報</t>
    <rPh sb="0" eb="4">
      <t>カンレンジョウホウ</t>
    </rPh>
    <phoneticPr fontId="2"/>
  </si>
  <si>
    <t>モデル別</t>
    <rPh sb="3" eb="4">
      <t>ベツ</t>
    </rPh>
    <phoneticPr fontId="2"/>
  </si>
  <si>
    <t>関連情報</t>
    <rPh sb="0" eb="2">
      <t>カンレン</t>
    </rPh>
    <rPh sb="2" eb="4">
      <t>ジョウホウ</t>
    </rPh>
    <phoneticPr fontId="2"/>
  </si>
  <si>
    <t>モデル別共通</t>
    <rPh sb="3" eb="4">
      <t>ベツ</t>
    </rPh>
    <rPh sb="4" eb="6">
      <t>キョウツウ</t>
    </rPh>
    <phoneticPr fontId="2"/>
  </si>
  <si>
    <t>リンク</t>
    <phoneticPr fontId="2"/>
  </si>
  <si>
    <t>取組事例（水素源：太陽光）</t>
    <rPh sb="0" eb="2">
      <t>トリクミ</t>
    </rPh>
    <rPh sb="2" eb="4">
      <t>ジレイ</t>
    </rPh>
    <rPh sb="5" eb="7">
      <t>スイソ</t>
    </rPh>
    <rPh sb="7" eb="8">
      <t>ゲン</t>
    </rPh>
    <rPh sb="9" eb="12">
      <t>タイヨウコウ</t>
    </rPh>
    <phoneticPr fontId="2"/>
  </si>
  <si>
    <t>取組事例（水素源：風力）</t>
    <rPh sb="9" eb="11">
      <t>フウリョク</t>
    </rPh>
    <phoneticPr fontId="2"/>
  </si>
  <si>
    <t>取組事例（水素源：水力）</t>
    <rPh sb="9" eb="11">
      <t>スイリョク</t>
    </rPh>
    <phoneticPr fontId="2"/>
  </si>
  <si>
    <t>取組事例（水素源：地熱）</t>
    <rPh sb="9" eb="11">
      <t>チネツ</t>
    </rPh>
    <phoneticPr fontId="2"/>
  </si>
  <si>
    <t>取組事例（水素源：家畜ふん尿）</t>
    <rPh sb="0" eb="2">
      <t>トリクミ</t>
    </rPh>
    <rPh sb="2" eb="4">
      <t>ジレイ</t>
    </rPh>
    <rPh sb="5" eb="8">
      <t>スイソゲン</t>
    </rPh>
    <rPh sb="9" eb="11">
      <t>カチク</t>
    </rPh>
    <rPh sb="13" eb="14">
      <t>ニョウ</t>
    </rPh>
    <phoneticPr fontId="2"/>
  </si>
  <si>
    <t>取組事例（水素源：下水汚泥）</t>
    <rPh sb="0" eb="2">
      <t>トリクミ</t>
    </rPh>
    <rPh sb="2" eb="4">
      <t>ジレイ</t>
    </rPh>
    <rPh sb="5" eb="8">
      <t>スイソゲン</t>
    </rPh>
    <rPh sb="9" eb="13">
      <t>ゲスイオデイ</t>
    </rPh>
    <phoneticPr fontId="2"/>
  </si>
  <si>
    <t>取組事例（水素源：廃プラスチック）</t>
    <rPh sb="0" eb="2">
      <t>トリクミ</t>
    </rPh>
    <rPh sb="2" eb="4">
      <t>ジレイ</t>
    </rPh>
    <rPh sb="5" eb="8">
      <t>スイソゲン</t>
    </rPh>
    <rPh sb="9" eb="10">
      <t>ハイ</t>
    </rPh>
    <phoneticPr fontId="2"/>
  </si>
  <si>
    <t>取組事例（水素源：副生水素）</t>
    <phoneticPr fontId="2"/>
  </si>
  <si>
    <t>家庭利用中心市街地モデル概要を確認してください</t>
    <rPh sb="0" eb="2">
      <t>カテイ</t>
    </rPh>
    <rPh sb="2" eb="4">
      <t>リヨウ</t>
    </rPh>
    <rPh sb="4" eb="6">
      <t>チュウシン</t>
    </rPh>
    <rPh sb="6" eb="9">
      <t>シガイチ</t>
    </rPh>
    <rPh sb="12" eb="14">
      <t>ガイヨウ</t>
    </rPh>
    <rPh sb="15" eb="17">
      <t>カクニン</t>
    </rPh>
    <phoneticPr fontId="2"/>
  </si>
  <si>
    <t>・住宅や生協等の小規模商業施設を中心とする街区エリア</t>
    <phoneticPr fontId="2"/>
  </si>
  <si>
    <t>・住宅等の小口分散型の需要家へはカードルや水素吸蔵合金を用いて配送</t>
    <rPh sb="1" eb="3">
      <t>ジュウタク</t>
    </rPh>
    <rPh sb="3" eb="4">
      <t>トウ</t>
    </rPh>
    <rPh sb="5" eb="7">
      <t>コグチ</t>
    </rPh>
    <rPh sb="7" eb="9">
      <t>ブンサン</t>
    </rPh>
    <rPh sb="9" eb="10">
      <t>ガタ</t>
    </rPh>
    <rPh sb="11" eb="14">
      <t>ジュヨウカ</t>
    </rPh>
    <rPh sb="21" eb="23">
      <t>スイソ</t>
    </rPh>
    <rPh sb="23" eb="25">
      <t>キュウゾウ</t>
    </rPh>
    <rPh sb="25" eb="27">
      <t>ゴウキン</t>
    </rPh>
    <rPh sb="28" eb="29">
      <t>モチ</t>
    </rPh>
    <rPh sb="31" eb="33">
      <t>ハイソウ</t>
    </rPh>
    <phoneticPr fontId="2"/>
  </si>
  <si>
    <t>・FCV、FCバス、非常用電源（定置型FC等）で利用</t>
    <rPh sb="10" eb="12">
      <t>ヒジョウ</t>
    </rPh>
    <rPh sb="12" eb="13">
      <t>ヨウ</t>
    </rPh>
    <rPh sb="13" eb="15">
      <t>デンゲン</t>
    </rPh>
    <rPh sb="16" eb="18">
      <t>テイチ</t>
    </rPh>
    <rPh sb="18" eb="19">
      <t>ガタ</t>
    </rPh>
    <rPh sb="21" eb="22">
      <t>ナド</t>
    </rPh>
    <rPh sb="24" eb="26">
      <t>リヨウ</t>
    </rPh>
    <phoneticPr fontId="2"/>
  </si>
  <si>
    <t>・製造・出荷プラントや水素ステーション等のインフラ整備について、初期投資を補助</t>
    <rPh sb="1" eb="3">
      <t>セイゾウ</t>
    </rPh>
    <rPh sb="4" eb="6">
      <t>シュッカ</t>
    </rPh>
    <rPh sb="11" eb="13">
      <t>スイソ</t>
    </rPh>
    <rPh sb="19" eb="20">
      <t>トウ</t>
    </rPh>
    <rPh sb="25" eb="27">
      <t>セイビ</t>
    </rPh>
    <rPh sb="32" eb="34">
      <t>ショキ</t>
    </rPh>
    <rPh sb="34" eb="36">
      <t>トウシ</t>
    </rPh>
    <rPh sb="37" eb="39">
      <t>ホジョ</t>
    </rPh>
    <phoneticPr fontId="2"/>
  </si>
  <si>
    <t>・小口分散型の需要家に対する配送システムの低炭素化・コスト低減 等</t>
    <rPh sb="1" eb="3">
      <t>コグチ</t>
    </rPh>
    <rPh sb="3" eb="5">
      <t>ブンサン</t>
    </rPh>
    <rPh sb="5" eb="6">
      <t>ガタ</t>
    </rPh>
    <rPh sb="7" eb="10">
      <t>ジュヨウカ</t>
    </rPh>
    <rPh sb="11" eb="12">
      <t>タイ</t>
    </rPh>
    <rPh sb="14" eb="16">
      <t>ハイソウ</t>
    </rPh>
    <rPh sb="21" eb="22">
      <t>テイ</t>
    </rPh>
    <rPh sb="22" eb="24">
      <t>タンソ</t>
    </rPh>
    <rPh sb="24" eb="25">
      <t>カ</t>
    </rPh>
    <rPh sb="29" eb="31">
      <t>テイゲン</t>
    </rPh>
    <rPh sb="32" eb="33">
      <t>トウ</t>
    </rPh>
    <phoneticPr fontId="2"/>
  </si>
  <si>
    <t>農村モデルの概要を確認してください</t>
    <rPh sb="0" eb="2">
      <t>ノウソン</t>
    </rPh>
    <rPh sb="6" eb="8">
      <t>ガイヨウ</t>
    </rPh>
    <rPh sb="9" eb="11">
      <t>カクニン</t>
    </rPh>
    <phoneticPr fontId="2"/>
  </si>
  <si>
    <t>・農林畜産業を中心とする農村エリア</t>
    <rPh sb="1" eb="3">
      <t>ノウリン</t>
    </rPh>
    <rPh sb="3" eb="6">
      <t>チクサンギョウ</t>
    </rPh>
    <rPh sb="7" eb="9">
      <t>チュウシン</t>
    </rPh>
    <rPh sb="12" eb="14">
      <t>ノウソン</t>
    </rPh>
    <phoneticPr fontId="2"/>
  </si>
  <si>
    <t>・地域再エネやバイオマス（家畜ふん尿等）を活用して水素を製造</t>
    <rPh sb="1" eb="4">
      <t>チイキサイ</t>
    </rPh>
    <rPh sb="13" eb="15">
      <t>カチク</t>
    </rPh>
    <rPh sb="17" eb="18">
      <t>ニョウ</t>
    </rPh>
    <rPh sb="18" eb="19">
      <t>ナド</t>
    </rPh>
    <rPh sb="21" eb="23">
      <t>カツヨウ</t>
    </rPh>
    <rPh sb="25" eb="27">
      <t>スイソ</t>
    </rPh>
    <rPh sb="28" eb="30">
      <t>セイゾウ</t>
    </rPh>
    <phoneticPr fontId="2"/>
  </si>
  <si>
    <t>・輸入水素の受入港が近隣にある場合は輸入水素を活用</t>
    <rPh sb="1" eb="5">
      <t>ユニュウスイソ</t>
    </rPh>
    <rPh sb="6" eb="7">
      <t>ウ</t>
    </rPh>
    <rPh sb="7" eb="8">
      <t>イ</t>
    </rPh>
    <rPh sb="8" eb="9">
      <t>ミナト</t>
    </rPh>
    <rPh sb="10" eb="12">
      <t>キンリン</t>
    </rPh>
    <rPh sb="15" eb="17">
      <t>バアイ</t>
    </rPh>
    <rPh sb="18" eb="20">
      <t>ユニュウ</t>
    </rPh>
    <rPh sb="20" eb="22">
      <t>スイソ</t>
    </rPh>
    <rPh sb="23" eb="25">
      <t>カツヨウ</t>
    </rPh>
    <phoneticPr fontId="2"/>
  </si>
  <si>
    <t>・農業ハウス等の小口分散型の需要家へはカードルや水素吸蔵合金等を用いて配送</t>
    <rPh sb="1" eb="3">
      <t>ノウギョウ</t>
    </rPh>
    <rPh sb="6" eb="7">
      <t>ナド</t>
    </rPh>
    <rPh sb="8" eb="10">
      <t>コグチ</t>
    </rPh>
    <rPh sb="10" eb="13">
      <t>ブンサンガタ</t>
    </rPh>
    <rPh sb="14" eb="17">
      <t>ジュヨウカ</t>
    </rPh>
    <rPh sb="24" eb="26">
      <t>スイソ</t>
    </rPh>
    <rPh sb="26" eb="30">
      <t>キュウゾウゴウキン</t>
    </rPh>
    <rPh sb="30" eb="31">
      <t>ナド</t>
    </rPh>
    <rPh sb="32" eb="33">
      <t>モチ</t>
    </rPh>
    <rPh sb="35" eb="37">
      <t>ハイソウ</t>
    </rPh>
    <phoneticPr fontId="2"/>
  </si>
  <si>
    <t>・農業機械（農業用トラクター等）、FCFL（燃料電池フォークリフト）、非常用電源（定置型FC 等）で利用</t>
    <rPh sb="1" eb="5">
      <t>ノウギョウキカイ</t>
    </rPh>
    <rPh sb="6" eb="9">
      <t>ノウギョウヨウ</t>
    </rPh>
    <rPh sb="14" eb="15">
      <t>ナド</t>
    </rPh>
    <rPh sb="22" eb="26">
      <t>ネンリョウデンチ</t>
    </rPh>
    <rPh sb="35" eb="40">
      <t>ヒジョウヨウデンゲン</t>
    </rPh>
    <rPh sb="41" eb="44">
      <t>テイチガタ</t>
    </rPh>
    <rPh sb="47" eb="48">
      <t>ナド</t>
    </rPh>
    <rPh sb="50" eb="52">
      <t>リヨウ</t>
    </rPh>
    <phoneticPr fontId="2"/>
  </si>
  <si>
    <t>・製造・出荷プラントや水素ステーション等のインフラ整備について初期投資を補助</t>
    <rPh sb="1" eb="3">
      <t>セイゾウ</t>
    </rPh>
    <rPh sb="4" eb="6">
      <t>シュッカ</t>
    </rPh>
    <rPh sb="11" eb="13">
      <t>スイソ</t>
    </rPh>
    <rPh sb="19" eb="20">
      <t>ナド</t>
    </rPh>
    <rPh sb="25" eb="27">
      <t>セイビ</t>
    </rPh>
    <rPh sb="31" eb="35">
      <t>ショキトウシ</t>
    </rPh>
    <rPh sb="36" eb="38">
      <t>ホジョ</t>
    </rPh>
    <phoneticPr fontId="2"/>
  </si>
  <si>
    <t>・街づくりの一環として計画をリードし、ステークホルダーをコーディネート</t>
    <rPh sb="1" eb="2">
      <t>マチ</t>
    </rPh>
    <rPh sb="6" eb="8">
      <t>イッカン</t>
    </rPh>
    <rPh sb="11" eb="13">
      <t>ケイカク</t>
    </rPh>
    <phoneticPr fontId="2"/>
  </si>
  <si>
    <t>・地域資源の有効活用による地域活性化</t>
    <rPh sb="1" eb="5">
      <t>チイキシゲン</t>
    </rPh>
    <rPh sb="6" eb="8">
      <t>ユウコウ</t>
    </rPh>
    <rPh sb="8" eb="10">
      <t>カツヨウ</t>
    </rPh>
    <rPh sb="13" eb="15">
      <t>チイキ</t>
    </rPh>
    <rPh sb="15" eb="18">
      <t>カッセイカ</t>
    </rPh>
    <phoneticPr fontId="2"/>
  </si>
  <si>
    <t>・農業の脱炭素化によるSDGsへの対応・ブランド化 等</t>
    <rPh sb="1" eb="3">
      <t>ノウギョウ</t>
    </rPh>
    <rPh sb="4" eb="8">
      <t>ダツタンソカ</t>
    </rPh>
    <rPh sb="17" eb="19">
      <t>タイオウ</t>
    </rPh>
    <rPh sb="24" eb="25">
      <t>カ</t>
    </rPh>
    <rPh sb="26" eb="27">
      <t>ナド</t>
    </rPh>
    <phoneticPr fontId="2"/>
  </si>
  <si>
    <t>・農業機械のFC化に対応する供給システムの確立</t>
    <rPh sb="1" eb="5">
      <t>ノウギョウキカイ</t>
    </rPh>
    <rPh sb="8" eb="9">
      <t>カ</t>
    </rPh>
    <rPh sb="10" eb="12">
      <t>タイオウ</t>
    </rPh>
    <rPh sb="14" eb="16">
      <t>キョウキュウ</t>
    </rPh>
    <rPh sb="21" eb="23">
      <t>カクリツ</t>
    </rPh>
    <phoneticPr fontId="2"/>
  </si>
  <si>
    <t>・農業ハウス等に対する配送システムの低炭素化・コスト低減 等</t>
    <rPh sb="1" eb="3">
      <t>ノウギョウ</t>
    </rPh>
    <rPh sb="6" eb="7">
      <t>ナド</t>
    </rPh>
    <rPh sb="8" eb="9">
      <t>タイ</t>
    </rPh>
    <rPh sb="11" eb="13">
      <t>ハイソウ</t>
    </rPh>
    <rPh sb="18" eb="22">
      <t>テイタンソカ</t>
    </rPh>
    <rPh sb="26" eb="28">
      <t>テイゲン</t>
    </rPh>
    <rPh sb="29" eb="30">
      <t>ナド</t>
    </rPh>
    <phoneticPr fontId="2"/>
  </si>
  <si>
    <t>漁村モデルの概要を確認してください</t>
    <rPh sb="0" eb="2">
      <t>ギョソン</t>
    </rPh>
    <rPh sb="6" eb="8">
      <t>ガイヨウ</t>
    </rPh>
    <rPh sb="9" eb="11">
      <t>カクニン</t>
    </rPh>
    <phoneticPr fontId="2"/>
  </si>
  <si>
    <t>・漁業を中心とする漁村エリア</t>
    <phoneticPr fontId="2"/>
  </si>
  <si>
    <t>・地域再エネやバイオマス（家畜ふん尿等）を活用して水素を製造</t>
    <rPh sb="1" eb="3">
      <t>チイキ</t>
    </rPh>
    <rPh sb="3" eb="4">
      <t>サイ</t>
    </rPh>
    <rPh sb="13" eb="15">
      <t>カチク</t>
    </rPh>
    <rPh sb="17" eb="18">
      <t>ニョウ</t>
    </rPh>
    <rPh sb="18" eb="19">
      <t>ナド</t>
    </rPh>
    <rPh sb="21" eb="23">
      <t>カツヨウ</t>
    </rPh>
    <rPh sb="25" eb="27">
      <t>スイソ</t>
    </rPh>
    <rPh sb="28" eb="30">
      <t>セイゾウ</t>
    </rPh>
    <phoneticPr fontId="2"/>
  </si>
  <si>
    <t>・養殖施設等の小口分散型の需要家へはカードルや水素吸蔵合金を用いて配送</t>
    <rPh sb="1" eb="3">
      <t>ヨウショク</t>
    </rPh>
    <rPh sb="3" eb="5">
      <t>シセツ</t>
    </rPh>
    <rPh sb="5" eb="6">
      <t>トウ</t>
    </rPh>
    <rPh sb="7" eb="9">
      <t>コグチ</t>
    </rPh>
    <rPh sb="9" eb="11">
      <t>ブンサン</t>
    </rPh>
    <rPh sb="11" eb="12">
      <t>ガタ</t>
    </rPh>
    <rPh sb="13" eb="16">
      <t>ジュヨウカ</t>
    </rPh>
    <rPh sb="23" eb="25">
      <t>スイソ</t>
    </rPh>
    <rPh sb="25" eb="27">
      <t>キュウゾウ</t>
    </rPh>
    <rPh sb="27" eb="29">
      <t>ゴウキン</t>
    </rPh>
    <rPh sb="30" eb="31">
      <t>モチ</t>
    </rPh>
    <rPh sb="33" eb="35">
      <t>ハイソウ</t>
    </rPh>
    <phoneticPr fontId="2"/>
  </si>
  <si>
    <t>・漁船、FCFL（燃料電池フォークリフト）、非常用電源（定置型FC等）で利用</t>
    <rPh sb="1" eb="3">
      <t>ギョセン</t>
    </rPh>
    <rPh sb="22" eb="24">
      <t>ヒジョウ</t>
    </rPh>
    <rPh sb="24" eb="25">
      <t>ヨウ</t>
    </rPh>
    <rPh sb="25" eb="27">
      <t>デンゲン</t>
    </rPh>
    <rPh sb="28" eb="30">
      <t>テイチ</t>
    </rPh>
    <rPh sb="30" eb="31">
      <t>ガタ</t>
    </rPh>
    <rPh sb="33" eb="34">
      <t>ナド</t>
    </rPh>
    <rPh sb="36" eb="38">
      <t>リヨウ</t>
    </rPh>
    <phoneticPr fontId="2"/>
  </si>
  <si>
    <t>・地域資源の有効活用による地域活性化</t>
    <rPh sb="1" eb="3">
      <t>チイキ</t>
    </rPh>
    <rPh sb="3" eb="5">
      <t>シゲン</t>
    </rPh>
    <rPh sb="6" eb="8">
      <t>ユウコウ</t>
    </rPh>
    <rPh sb="8" eb="10">
      <t>カツヨウ</t>
    </rPh>
    <rPh sb="13" eb="15">
      <t>チイキ</t>
    </rPh>
    <rPh sb="15" eb="17">
      <t>カッセイ</t>
    </rPh>
    <rPh sb="17" eb="18">
      <t>カ</t>
    </rPh>
    <phoneticPr fontId="2"/>
  </si>
  <si>
    <t>・漁業の脱炭素化によるSDGsへの対応・ブランド化 等</t>
    <rPh sb="1" eb="3">
      <t>ギョギョウ</t>
    </rPh>
    <rPh sb="4" eb="5">
      <t>ダツ</t>
    </rPh>
    <rPh sb="5" eb="7">
      <t>タンソ</t>
    </rPh>
    <rPh sb="7" eb="8">
      <t>カ</t>
    </rPh>
    <rPh sb="17" eb="19">
      <t>タイオウ</t>
    </rPh>
    <rPh sb="24" eb="25">
      <t>カ</t>
    </rPh>
    <rPh sb="26" eb="27">
      <t>トウ</t>
    </rPh>
    <phoneticPr fontId="2"/>
  </si>
  <si>
    <t>・漁船のFC化に対応する供給システムの確立</t>
    <rPh sb="1" eb="3">
      <t>ギョセン</t>
    </rPh>
    <rPh sb="6" eb="7">
      <t>カ</t>
    </rPh>
    <rPh sb="8" eb="10">
      <t>タイオウ</t>
    </rPh>
    <rPh sb="12" eb="14">
      <t>キョウキュウ</t>
    </rPh>
    <rPh sb="19" eb="21">
      <t>カクリツ</t>
    </rPh>
    <phoneticPr fontId="2"/>
  </si>
  <si>
    <t>・農業ハウス等に対する配送システムの低炭素化・コスト低減 等</t>
    <rPh sb="1" eb="3">
      <t>ノウギョウ</t>
    </rPh>
    <rPh sb="6" eb="7">
      <t>トウ</t>
    </rPh>
    <rPh sb="8" eb="9">
      <t>タイ</t>
    </rPh>
    <rPh sb="11" eb="13">
      <t>ハイソウ</t>
    </rPh>
    <rPh sb="18" eb="19">
      <t>テイ</t>
    </rPh>
    <rPh sb="19" eb="21">
      <t>タンソ</t>
    </rPh>
    <rPh sb="21" eb="22">
      <t>カ</t>
    </rPh>
    <rPh sb="26" eb="28">
      <t>テイゲン</t>
    </rPh>
    <rPh sb="29" eb="30">
      <t>トウ</t>
    </rPh>
    <phoneticPr fontId="2"/>
  </si>
  <si>
    <t>基幹物流モデルの概要を確認してください</t>
    <rPh sb="0" eb="2">
      <t>キカン</t>
    </rPh>
    <rPh sb="2" eb="4">
      <t>ブツリュウ</t>
    </rPh>
    <rPh sb="8" eb="10">
      <t>ガイヨウ</t>
    </rPh>
    <rPh sb="11" eb="13">
      <t>カクニン</t>
    </rPh>
    <phoneticPr fontId="2"/>
  </si>
  <si>
    <t>・幹線輸送における物流拠点（大型トラックターミナル 等）</t>
    <phoneticPr fontId="2"/>
  </si>
  <si>
    <t>・大規模再エネを活用して水素を製造</t>
    <rPh sb="1" eb="4">
      <t>ダイキボ</t>
    </rPh>
    <rPh sb="4" eb="5">
      <t>サイ</t>
    </rPh>
    <rPh sb="8" eb="10">
      <t>カツヨウ</t>
    </rPh>
    <rPh sb="12" eb="14">
      <t>スイソ</t>
    </rPh>
    <rPh sb="15" eb="17">
      <t>セイゾウ</t>
    </rPh>
    <phoneticPr fontId="2"/>
  </si>
  <si>
    <t>・大型倉庫等へは水素ステーションから配管等を通じて供給</t>
    <rPh sb="1" eb="3">
      <t>オオガタ</t>
    </rPh>
    <rPh sb="3" eb="5">
      <t>ソウコ</t>
    </rPh>
    <rPh sb="5" eb="6">
      <t>トウ</t>
    </rPh>
    <rPh sb="8" eb="10">
      <t>スイソ</t>
    </rPh>
    <rPh sb="18" eb="20">
      <t>ハイカン</t>
    </rPh>
    <rPh sb="20" eb="21">
      <t>ナド</t>
    </rPh>
    <rPh sb="22" eb="23">
      <t>ツウ</t>
    </rPh>
    <rPh sb="25" eb="27">
      <t>キョウキュウ</t>
    </rPh>
    <phoneticPr fontId="2"/>
  </si>
  <si>
    <t>・大型トラック、FCFL（燃料電池フォークリフト）、非常用電源（定置型FC等）で利用</t>
    <rPh sb="1" eb="3">
      <t>オオガタ</t>
    </rPh>
    <rPh sb="26" eb="28">
      <t>ヒジョウ</t>
    </rPh>
    <rPh sb="28" eb="29">
      <t>ヨウ</t>
    </rPh>
    <rPh sb="29" eb="31">
      <t>デンゲン</t>
    </rPh>
    <rPh sb="32" eb="34">
      <t>テイチ</t>
    </rPh>
    <rPh sb="34" eb="35">
      <t>ガタ</t>
    </rPh>
    <rPh sb="37" eb="38">
      <t>ナド</t>
    </rPh>
    <rPh sb="40" eb="42">
      <t>リヨウ</t>
    </rPh>
    <phoneticPr fontId="2"/>
  </si>
  <si>
    <t>・自治体と物流事業者（ターミナル管理者含む）が連携、計画をリードし、ステークホルダーをコーディネート</t>
    <phoneticPr fontId="2"/>
  </si>
  <si>
    <t>・ゼロカーボン物流によるSDGsへの対応・ブランド化</t>
    <rPh sb="7" eb="9">
      <t>ブツリュウ</t>
    </rPh>
    <rPh sb="18" eb="20">
      <t>タイオウ</t>
    </rPh>
    <rPh sb="25" eb="26">
      <t>カ</t>
    </rPh>
    <phoneticPr fontId="2"/>
  </si>
  <si>
    <t>・倉庫等における事業継続性の向上 等</t>
    <rPh sb="1" eb="3">
      <t>ソウコ</t>
    </rPh>
    <rPh sb="3" eb="4">
      <t>トウ</t>
    </rPh>
    <rPh sb="8" eb="10">
      <t>ジギョウ</t>
    </rPh>
    <rPh sb="10" eb="12">
      <t>ケイゾク</t>
    </rPh>
    <rPh sb="12" eb="13">
      <t>セイ</t>
    </rPh>
    <rPh sb="14" eb="16">
      <t>コウジョウ</t>
    </rPh>
    <rPh sb="17" eb="18">
      <t>トウ</t>
    </rPh>
    <phoneticPr fontId="2"/>
  </si>
  <si>
    <t>・需要が大規模化した際の水素源の調達（港湾との連携等）</t>
    <rPh sb="1" eb="3">
      <t>ジュヨウ</t>
    </rPh>
    <rPh sb="4" eb="7">
      <t>ダイキボ</t>
    </rPh>
    <rPh sb="7" eb="8">
      <t>カ</t>
    </rPh>
    <rPh sb="10" eb="11">
      <t>サイ</t>
    </rPh>
    <rPh sb="12" eb="14">
      <t>スイソ</t>
    </rPh>
    <rPh sb="14" eb="15">
      <t>ゲン</t>
    </rPh>
    <rPh sb="16" eb="18">
      <t>チョウタツ</t>
    </rPh>
    <rPh sb="19" eb="21">
      <t>コウワン</t>
    </rPh>
    <rPh sb="23" eb="25">
      <t>レンケイ</t>
    </rPh>
    <rPh sb="25" eb="26">
      <t>トウ</t>
    </rPh>
    <phoneticPr fontId="2"/>
  </si>
  <si>
    <t>・需要拡大に合わせた段階的な水素ステーションの拡充・整備戦略 等</t>
    <rPh sb="1" eb="3">
      <t>ジュヨウ</t>
    </rPh>
    <rPh sb="3" eb="5">
      <t>カクダイ</t>
    </rPh>
    <rPh sb="6" eb="7">
      <t>ア</t>
    </rPh>
    <rPh sb="10" eb="12">
      <t>ダンカイ</t>
    </rPh>
    <rPh sb="12" eb="13">
      <t>テキ</t>
    </rPh>
    <rPh sb="14" eb="16">
      <t>スイソ</t>
    </rPh>
    <rPh sb="23" eb="25">
      <t>カクジュウ</t>
    </rPh>
    <rPh sb="26" eb="28">
      <t>セイビ</t>
    </rPh>
    <rPh sb="28" eb="30">
      <t>センリャク</t>
    </rPh>
    <rPh sb="31" eb="32">
      <t>トウ</t>
    </rPh>
    <phoneticPr fontId="2"/>
  </si>
  <si>
    <t>配送モデルの概要を確認してください</t>
    <rPh sb="0" eb="2">
      <t>ハイソウ</t>
    </rPh>
    <rPh sb="6" eb="8">
      <t>ガイヨウ</t>
    </rPh>
    <rPh sb="9" eb="11">
      <t>カクニン</t>
    </rPh>
    <phoneticPr fontId="2"/>
  </si>
  <si>
    <t>・配送・集荷輸送における地域の物流拠点（配送・集荷センター 等）</t>
    <phoneticPr fontId="2"/>
  </si>
  <si>
    <t>・事務所等の小口分散型の需要家へはカードルや水素吸蔵合金を用いて配送</t>
    <rPh sb="1" eb="3">
      <t>ジム</t>
    </rPh>
    <rPh sb="3" eb="4">
      <t>ショ</t>
    </rPh>
    <rPh sb="4" eb="5">
      <t>トウ</t>
    </rPh>
    <rPh sb="6" eb="8">
      <t>コグチ</t>
    </rPh>
    <rPh sb="8" eb="10">
      <t>ブンサン</t>
    </rPh>
    <rPh sb="10" eb="11">
      <t>ガタ</t>
    </rPh>
    <rPh sb="12" eb="15">
      <t>ジュヨウカ</t>
    </rPh>
    <rPh sb="22" eb="24">
      <t>スイソ</t>
    </rPh>
    <rPh sb="24" eb="26">
      <t>キュウゾウ</t>
    </rPh>
    <rPh sb="26" eb="28">
      <t>ゴウキン</t>
    </rPh>
    <rPh sb="29" eb="30">
      <t>モチ</t>
    </rPh>
    <rPh sb="32" eb="34">
      <t>ハイソウ</t>
    </rPh>
    <phoneticPr fontId="2"/>
  </si>
  <si>
    <t>・小型トラック、FCFL（燃料電池フォークリフト）、非常用電源（定置型FC等）で利用</t>
    <rPh sb="1" eb="3">
      <t>コガタ</t>
    </rPh>
    <rPh sb="26" eb="28">
      <t>ヒジョウ</t>
    </rPh>
    <rPh sb="28" eb="29">
      <t>ヨウ</t>
    </rPh>
    <rPh sb="29" eb="31">
      <t>デンゲン</t>
    </rPh>
    <rPh sb="32" eb="34">
      <t>テイチ</t>
    </rPh>
    <rPh sb="34" eb="35">
      <t>ガタ</t>
    </rPh>
    <rPh sb="37" eb="38">
      <t>ナド</t>
    </rPh>
    <rPh sb="40" eb="42">
      <t>リヨウ</t>
    </rPh>
    <phoneticPr fontId="2"/>
  </si>
  <si>
    <t>・ゼロカーボン物流によるSDGsへの対応・ブランド化 等</t>
    <rPh sb="7" eb="9">
      <t>ブツリュウ</t>
    </rPh>
    <rPh sb="18" eb="20">
      <t>タイオウ</t>
    </rPh>
    <rPh sb="25" eb="26">
      <t>カ</t>
    </rPh>
    <rPh sb="27" eb="28">
      <t>トウ</t>
    </rPh>
    <phoneticPr fontId="2"/>
  </si>
  <si>
    <t>・エリア内におけるインフラ連携（市街地等の水素ステーションの有効活用 等）</t>
    <rPh sb="4" eb="5">
      <t>ナイ</t>
    </rPh>
    <rPh sb="13" eb="15">
      <t>レンケイ</t>
    </rPh>
    <rPh sb="16" eb="19">
      <t>シガイチ</t>
    </rPh>
    <rPh sb="19" eb="20">
      <t>トウ</t>
    </rPh>
    <rPh sb="21" eb="23">
      <t>スイソ</t>
    </rPh>
    <rPh sb="30" eb="32">
      <t>ユウコウ</t>
    </rPh>
    <rPh sb="32" eb="34">
      <t>カツヨウ</t>
    </rPh>
    <rPh sb="35" eb="36">
      <t>トウ</t>
    </rPh>
    <phoneticPr fontId="2"/>
  </si>
  <si>
    <t>・事務所等に対する配送システムの低炭素化・コスト低減 等</t>
    <rPh sb="1" eb="3">
      <t>ジム</t>
    </rPh>
    <rPh sb="3" eb="4">
      <t>ショ</t>
    </rPh>
    <rPh sb="4" eb="5">
      <t>トウ</t>
    </rPh>
    <rPh sb="6" eb="7">
      <t>タイ</t>
    </rPh>
    <rPh sb="9" eb="11">
      <t>ハイソウ</t>
    </rPh>
    <rPh sb="16" eb="17">
      <t>テイ</t>
    </rPh>
    <rPh sb="17" eb="19">
      <t>タンソ</t>
    </rPh>
    <rPh sb="19" eb="20">
      <t>カ</t>
    </rPh>
    <rPh sb="24" eb="26">
      <t>テイゲン</t>
    </rPh>
    <rPh sb="27" eb="28">
      <t>トウ</t>
    </rPh>
    <phoneticPr fontId="2"/>
  </si>
  <si>
    <t>系統連系型離島モデルの概要を確認してください</t>
    <rPh sb="0" eb="4">
      <t>ケイトウレンケイ</t>
    </rPh>
    <rPh sb="4" eb="5">
      <t>ガタ</t>
    </rPh>
    <rPh sb="5" eb="7">
      <t>リトウ</t>
    </rPh>
    <rPh sb="11" eb="13">
      <t>ガイヨウ</t>
    </rPh>
    <rPh sb="14" eb="16">
      <t>カクニン</t>
    </rPh>
    <phoneticPr fontId="2"/>
  </si>
  <si>
    <t>・系統連携が可能な比較的本土から距離が近い島</t>
    <rPh sb="1" eb="3">
      <t>ケイトウ</t>
    </rPh>
    <rPh sb="3" eb="5">
      <t>レンケイ</t>
    </rPh>
    <rPh sb="6" eb="8">
      <t>カノウ</t>
    </rPh>
    <rPh sb="9" eb="11">
      <t>ヒカク</t>
    </rPh>
    <rPh sb="11" eb="12">
      <t>テキ</t>
    </rPh>
    <rPh sb="12" eb="14">
      <t>ホンド</t>
    </rPh>
    <rPh sb="16" eb="18">
      <t>キョリ</t>
    </rPh>
    <rPh sb="19" eb="20">
      <t>チカ</t>
    </rPh>
    <rPh sb="21" eb="22">
      <t>シマ</t>
    </rPh>
    <phoneticPr fontId="2"/>
  </si>
  <si>
    <t>・再エネポテンシャルに対して人口規模が大きく、水素の移入が必要な島等</t>
    <phoneticPr fontId="2"/>
  </si>
  <si>
    <t>・島内資源（太陽光・風力、下水汚泥、家畜ふん尿 等）や本土からの系統を介した電力を活用して水素を製造</t>
    <rPh sb="1" eb="3">
      <t>シマウチ</t>
    </rPh>
    <rPh sb="3" eb="5">
      <t>シゲン</t>
    </rPh>
    <rPh sb="6" eb="9">
      <t>タイヨウコウ</t>
    </rPh>
    <rPh sb="10" eb="12">
      <t>フウリョク</t>
    </rPh>
    <rPh sb="13" eb="15">
      <t>ゲスイ</t>
    </rPh>
    <rPh sb="15" eb="17">
      <t>オデイ</t>
    </rPh>
    <rPh sb="18" eb="20">
      <t>カチク</t>
    </rPh>
    <rPh sb="22" eb="23">
      <t>ニョウ</t>
    </rPh>
    <rPh sb="24" eb="25">
      <t>トウ</t>
    </rPh>
    <rPh sb="27" eb="29">
      <t>ホンド</t>
    </rPh>
    <rPh sb="32" eb="34">
      <t>ケイトウ</t>
    </rPh>
    <rPh sb="35" eb="36">
      <t>カイ</t>
    </rPh>
    <rPh sb="38" eb="40">
      <t>デンリョク</t>
    </rPh>
    <rPh sb="41" eb="43">
      <t>カツヨウ</t>
    </rPh>
    <rPh sb="45" eb="47">
      <t>スイソ</t>
    </rPh>
    <rPh sb="48" eb="50">
      <t>セイゾウ</t>
    </rPh>
    <phoneticPr fontId="2"/>
  </si>
  <si>
    <t>・公共施設等の小口分散型の需要家へはカードルや水素吸蔵合金を用いて配送</t>
    <rPh sb="1" eb="3">
      <t>コウキョウ</t>
    </rPh>
    <rPh sb="3" eb="5">
      <t>シセツ</t>
    </rPh>
    <rPh sb="5" eb="6">
      <t>トウ</t>
    </rPh>
    <rPh sb="7" eb="9">
      <t>コグチ</t>
    </rPh>
    <rPh sb="9" eb="11">
      <t>ブンサン</t>
    </rPh>
    <rPh sb="11" eb="12">
      <t>ガタ</t>
    </rPh>
    <rPh sb="13" eb="16">
      <t>ジュヨウカ</t>
    </rPh>
    <rPh sb="23" eb="25">
      <t>スイソ</t>
    </rPh>
    <rPh sb="25" eb="27">
      <t>キュウゾウ</t>
    </rPh>
    <rPh sb="27" eb="29">
      <t>ゴウキン</t>
    </rPh>
    <rPh sb="30" eb="31">
      <t>モチ</t>
    </rPh>
    <rPh sb="33" eb="35">
      <t>ハイソウ</t>
    </rPh>
    <phoneticPr fontId="2"/>
  </si>
  <si>
    <t>・電力需給調整、FCV、FCバス、FCFL（燃料電池フォークリフト）、船舶、非常用電源（定置型FC等）で利用</t>
    <rPh sb="1" eb="3">
      <t>デンリョク</t>
    </rPh>
    <rPh sb="3" eb="5">
      <t>ジュキュウ</t>
    </rPh>
    <rPh sb="5" eb="7">
      <t>チョウセイ</t>
    </rPh>
    <rPh sb="35" eb="37">
      <t>センパク</t>
    </rPh>
    <rPh sb="38" eb="40">
      <t>ヒジョウ</t>
    </rPh>
    <rPh sb="40" eb="41">
      <t>ヨウ</t>
    </rPh>
    <rPh sb="41" eb="43">
      <t>デンゲン</t>
    </rPh>
    <rPh sb="44" eb="46">
      <t>テイチ</t>
    </rPh>
    <rPh sb="46" eb="47">
      <t>ガタ</t>
    </rPh>
    <rPh sb="49" eb="50">
      <t>ナド</t>
    </rPh>
    <rPh sb="52" eb="54">
      <t>リヨウ</t>
    </rPh>
    <phoneticPr fontId="2"/>
  </si>
  <si>
    <t>・島の脱炭素化・レジリエンス向上の取組として計画をリードし、ステークホルダーをコーディネート</t>
    <phoneticPr fontId="2"/>
  </si>
  <si>
    <t>・島内資源の有効活用による地域活性化</t>
    <rPh sb="1" eb="3">
      <t>シマウチ</t>
    </rPh>
    <rPh sb="3" eb="5">
      <t>シゲン</t>
    </rPh>
    <rPh sb="6" eb="8">
      <t>ユウコウ</t>
    </rPh>
    <rPh sb="8" eb="10">
      <t>カツヨウ</t>
    </rPh>
    <rPh sb="13" eb="15">
      <t>チイキ</t>
    </rPh>
    <rPh sb="15" eb="17">
      <t>カッセイ</t>
    </rPh>
    <rPh sb="17" eb="18">
      <t>カ</t>
    </rPh>
    <phoneticPr fontId="2"/>
  </si>
  <si>
    <t>・島のレジリエンス向上 等</t>
    <rPh sb="1" eb="2">
      <t>シマ</t>
    </rPh>
    <rPh sb="9" eb="11">
      <t>コウジョウ</t>
    </rPh>
    <rPh sb="12" eb="13">
      <t>トウ</t>
    </rPh>
    <phoneticPr fontId="2"/>
  </si>
  <si>
    <t>・本土系統との連携、船舶に対する供給システムの確立</t>
    <rPh sb="1" eb="3">
      <t>ホンド</t>
    </rPh>
    <rPh sb="3" eb="5">
      <t>ケイトウ</t>
    </rPh>
    <rPh sb="7" eb="9">
      <t>レンケイ</t>
    </rPh>
    <rPh sb="10" eb="12">
      <t>センパク</t>
    </rPh>
    <rPh sb="13" eb="14">
      <t>タイ</t>
    </rPh>
    <rPh sb="16" eb="18">
      <t>キョウキュウ</t>
    </rPh>
    <rPh sb="23" eb="25">
      <t>カクリツ</t>
    </rPh>
    <phoneticPr fontId="2"/>
  </si>
  <si>
    <t>・公共施設等に対する配送システムの低炭素化・コスト低減 等</t>
    <rPh sb="1" eb="3">
      <t>コウキョウ</t>
    </rPh>
    <rPh sb="3" eb="5">
      <t>シセツ</t>
    </rPh>
    <rPh sb="5" eb="6">
      <t>トウ</t>
    </rPh>
    <rPh sb="7" eb="8">
      <t>タイ</t>
    </rPh>
    <rPh sb="10" eb="12">
      <t>ハイソウ</t>
    </rPh>
    <rPh sb="17" eb="18">
      <t>テイ</t>
    </rPh>
    <rPh sb="18" eb="20">
      <t>タンソ</t>
    </rPh>
    <rPh sb="20" eb="21">
      <t>カ</t>
    </rPh>
    <rPh sb="25" eb="27">
      <t>テイゲン</t>
    </rPh>
    <rPh sb="28" eb="29">
      <t>トウ</t>
    </rPh>
    <phoneticPr fontId="2"/>
  </si>
  <si>
    <t>マイクログリッドモデルの概要を確認してください</t>
    <rPh sb="12" eb="14">
      <t>ガイヨウ</t>
    </rPh>
    <rPh sb="15" eb="17">
      <t>カクニン</t>
    </rPh>
    <phoneticPr fontId="2"/>
  </si>
  <si>
    <t>・系統連携が難しい比較的本土から距離が遠い島</t>
    <phoneticPr fontId="2"/>
  </si>
  <si>
    <t>・再エネポテンシャルに対して人口規模が小さく、水素の移入が不要な島等</t>
    <phoneticPr fontId="2"/>
  </si>
  <si>
    <t>・島内資源（太陽光・風力、下水汚泥、家畜ふん尿 等）を活用して水素を製造</t>
    <rPh sb="1" eb="3">
      <t>シマウチ</t>
    </rPh>
    <rPh sb="3" eb="5">
      <t>シゲン</t>
    </rPh>
    <rPh sb="6" eb="9">
      <t>タイヨウコウ</t>
    </rPh>
    <rPh sb="10" eb="12">
      <t>フウリョク</t>
    </rPh>
    <rPh sb="13" eb="15">
      <t>ゲスイ</t>
    </rPh>
    <rPh sb="15" eb="17">
      <t>オデイ</t>
    </rPh>
    <rPh sb="18" eb="20">
      <t>カチク</t>
    </rPh>
    <rPh sb="22" eb="23">
      <t>ニョウ</t>
    </rPh>
    <rPh sb="24" eb="25">
      <t>トウ</t>
    </rPh>
    <rPh sb="27" eb="29">
      <t>カツヨウ</t>
    </rPh>
    <rPh sb="31" eb="33">
      <t>スイソ</t>
    </rPh>
    <rPh sb="34" eb="36">
      <t>セイゾウ</t>
    </rPh>
    <phoneticPr fontId="2"/>
  </si>
  <si>
    <t>・電力需給調整、FCV、FCバス、FCFL（燃料電池フォークリフト）、船舶、非常用電源（定置型FC等）で利用</t>
    <phoneticPr fontId="2"/>
  </si>
  <si>
    <t>・島内資源の活用と需要創出の両輪での推進、船舶に対する供給システムの確立</t>
    <rPh sb="1" eb="3">
      <t>シマウチ</t>
    </rPh>
    <rPh sb="3" eb="5">
      <t>シゲン</t>
    </rPh>
    <rPh sb="6" eb="8">
      <t>カツヨウ</t>
    </rPh>
    <rPh sb="9" eb="11">
      <t>ジュヨウ</t>
    </rPh>
    <rPh sb="11" eb="13">
      <t>ソウシュツ</t>
    </rPh>
    <rPh sb="14" eb="16">
      <t>リョウリン</t>
    </rPh>
    <rPh sb="18" eb="20">
      <t>スイシン</t>
    </rPh>
    <rPh sb="21" eb="23">
      <t>センパク</t>
    </rPh>
    <rPh sb="24" eb="25">
      <t>タイ</t>
    </rPh>
    <rPh sb="27" eb="29">
      <t>キョウキュウ</t>
    </rPh>
    <rPh sb="34" eb="36">
      <t>カクリツ</t>
    </rPh>
    <phoneticPr fontId="2"/>
  </si>
  <si>
    <t>都市ガスインフラ工業団地モデルの概要を確認してください</t>
    <rPh sb="0" eb="2">
      <t>トシ</t>
    </rPh>
    <rPh sb="8" eb="10">
      <t>コウギョウ</t>
    </rPh>
    <rPh sb="10" eb="12">
      <t>ダンチ</t>
    </rPh>
    <rPh sb="16" eb="18">
      <t>ガイヨウ</t>
    </rPh>
    <rPh sb="19" eb="21">
      <t>カクニン</t>
    </rPh>
    <phoneticPr fontId="2"/>
  </si>
  <si>
    <t>・都市ガスインフラを中心に活用している工業団地</t>
    <phoneticPr fontId="2"/>
  </si>
  <si>
    <t>・水素配管を通じて水素を輸送 ※水素の直接利用だけでなく、メタネーションの可能性もある点に留意</t>
    <rPh sb="1" eb="3">
      <t>スイソ</t>
    </rPh>
    <rPh sb="3" eb="5">
      <t>ハイカン</t>
    </rPh>
    <rPh sb="6" eb="7">
      <t>ツウ</t>
    </rPh>
    <rPh sb="9" eb="11">
      <t>スイソ</t>
    </rPh>
    <rPh sb="12" eb="14">
      <t>ユソウ</t>
    </rPh>
    <rPh sb="16" eb="18">
      <t>スイソ</t>
    </rPh>
    <rPh sb="19" eb="21">
      <t>チョクセツ</t>
    </rPh>
    <rPh sb="21" eb="23">
      <t>リヨウ</t>
    </rPh>
    <rPh sb="37" eb="40">
      <t>カノウセイ</t>
    </rPh>
    <rPh sb="43" eb="44">
      <t>テン</t>
    </rPh>
    <rPh sb="45" eb="47">
      <t>リュウイ</t>
    </rPh>
    <phoneticPr fontId="2"/>
  </si>
  <si>
    <t>・産業熱（バーナー、ボイラー等）、自家発電（定置型FC（数百kW～数MW）、ガスタービン）、
　プロセス利用（原材料としての利用）、FCFL（燃料電池フォークリフト）で利用</t>
    <phoneticPr fontId="2"/>
  </si>
  <si>
    <t>・製造・出荷プラントや配管等のインフラ整備について、初期投資を補助</t>
    <rPh sb="1" eb="3">
      <t>セイゾウ</t>
    </rPh>
    <rPh sb="4" eb="6">
      <t>シュッカ</t>
    </rPh>
    <rPh sb="11" eb="13">
      <t>ハイカン</t>
    </rPh>
    <rPh sb="13" eb="14">
      <t>ナド</t>
    </rPh>
    <rPh sb="19" eb="21">
      <t>セイビ</t>
    </rPh>
    <rPh sb="26" eb="28">
      <t>ショキ</t>
    </rPh>
    <rPh sb="28" eb="30">
      <t>トウシ</t>
    </rPh>
    <rPh sb="31" eb="33">
      <t>ホジョ</t>
    </rPh>
    <phoneticPr fontId="2"/>
  </si>
  <si>
    <t>・自治体と工業団地内の事業者（管理者含む）が連携、計画をリードし、ステークホルダーをコーディネート</t>
    <phoneticPr fontId="2"/>
  </si>
  <si>
    <t>・SDGsへの対応やRE100工業団地等のブランド化</t>
    <rPh sb="7" eb="9">
      <t>タイオウ</t>
    </rPh>
    <rPh sb="15" eb="17">
      <t>コウギョウ</t>
    </rPh>
    <rPh sb="17" eb="19">
      <t>ダンチ</t>
    </rPh>
    <rPh sb="19" eb="20">
      <t>トウ</t>
    </rPh>
    <rPh sb="25" eb="26">
      <t>カ</t>
    </rPh>
    <phoneticPr fontId="2"/>
  </si>
  <si>
    <t>・工業団地のレジリエンス向上 等</t>
    <rPh sb="1" eb="3">
      <t>コウギョウ</t>
    </rPh>
    <rPh sb="3" eb="5">
      <t>ダンチ</t>
    </rPh>
    <rPh sb="12" eb="14">
      <t>コウジョウ</t>
    </rPh>
    <rPh sb="15" eb="16">
      <t>トウ</t>
    </rPh>
    <phoneticPr fontId="2"/>
  </si>
  <si>
    <t>・需要が大規模化した際の水素源の調達（港湾との連携等）</t>
    <phoneticPr fontId="2"/>
  </si>
  <si>
    <t>・戦略的な水素利用機器への転換 等</t>
    <rPh sb="1" eb="3">
      <t>センリャク</t>
    </rPh>
    <rPh sb="3" eb="4">
      <t>テキ</t>
    </rPh>
    <rPh sb="5" eb="7">
      <t>スイソ</t>
    </rPh>
    <rPh sb="7" eb="9">
      <t>リヨウ</t>
    </rPh>
    <rPh sb="9" eb="11">
      <t>キキ</t>
    </rPh>
    <rPh sb="13" eb="15">
      <t>テンカン</t>
    </rPh>
    <rPh sb="16" eb="17">
      <t>トウセンリャク</t>
    </rPh>
    <phoneticPr fontId="2"/>
  </si>
  <si>
    <t>LPガスインフラ工業団地モデルの概要を確認してください</t>
    <rPh sb="8" eb="10">
      <t>コウギョウ</t>
    </rPh>
    <rPh sb="10" eb="12">
      <t>ダンチ</t>
    </rPh>
    <rPh sb="16" eb="18">
      <t>ガイヨウ</t>
    </rPh>
    <rPh sb="19" eb="21">
      <t>カクニン</t>
    </rPh>
    <phoneticPr fontId="2"/>
  </si>
  <si>
    <t>・LPガスインフラを中心に活用している工業団地</t>
    <phoneticPr fontId="2"/>
  </si>
  <si>
    <t>・水素配管を通じて水素を輸送　※水素の直接利用だけでなく、クリーンLPガスの可能性もある点に留意</t>
    <rPh sb="1" eb="3">
      <t>スイソ</t>
    </rPh>
    <rPh sb="3" eb="5">
      <t>ハイカン</t>
    </rPh>
    <rPh sb="6" eb="7">
      <t>ツウ</t>
    </rPh>
    <rPh sb="9" eb="11">
      <t>スイソ</t>
    </rPh>
    <rPh sb="12" eb="14">
      <t>ユソウ</t>
    </rPh>
    <rPh sb="16" eb="18">
      <t>スイソ</t>
    </rPh>
    <rPh sb="19" eb="21">
      <t>チョクセツ</t>
    </rPh>
    <rPh sb="21" eb="23">
      <t>リヨウ</t>
    </rPh>
    <rPh sb="38" eb="41">
      <t>カノウセイ</t>
    </rPh>
    <rPh sb="44" eb="45">
      <t>テン</t>
    </rPh>
    <rPh sb="46" eb="48">
      <t>リュウイ</t>
    </rPh>
    <phoneticPr fontId="2"/>
  </si>
  <si>
    <t>・産業熱（バーナー、ボイラー等）、自家発電（定置型FC（数百kW～数MW）、ガスタービン）、
　プロセス利用（原材料としての利用）、FCFL（燃料電池フォークリフト）で利用</t>
    <rPh sb="1" eb="3">
      <t>サンギョウ</t>
    </rPh>
    <rPh sb="3" eb="4">
      <t>ネツ</t>
    </rPh>
    <rPh sb="14" eb="15">
      <t>ナド</t>
    </rPh>
    <rPh sb="17" eb="19">
      <t>ジカ</t>
    </rPh>
    <rPh sb="19" eb="21">
      <t>ハツデン</t>
    </rPh>
    <rPh sb="22" eb="24">
      <t>テイチ</t>
    </rPh>
    <rPh sb="24" eb="25">
      <t>ガタ</t>
    </rPh>
    <rPh sb="28" eb="30">
      <t>スウヒャク</t>
    </rPh>
    <rPh sb="33" eb="34">
      <t>スウ</t>
    </rPh>
    <rPh sb="52" eb="54">
      <t>リヨウ</t>
    </rPh>
    <rPh sb="55" eb="58">
      <t>ゲンザイリョウ</t>
    </rPh>
    <rPh sb="62" eb="64">
      <t>リヨウ</t>
    </rPh>
    <rPh sb="84" eb="86">
      <t>リヨウ</t>
    </rPh>
    <phoneticPr fontId="2"/>
  </si>
  <si>
    <t>化学産業モデルの概要を確認してください</t>
    <rPh sb="8" eb="10">
      <t>ガイヨウ</t>
    </rPh>
    <rPh sb="11" eb="13">
      <t>カクニン</t>
    </rPh>
    <phoneticPr fontId="2"/>
  </si>
  <si>
    <t>・製油所や化学製品の生産工場が集積するコンビナート</t>
    <phoneticPr fontId="2"/>
  </si>
  <si>
    <t>・水素配管を通じて水素を輸送</t>
    <rPh sb="1" eb="3">
      <t>スイソ</t>
    </rPh>
    <rPh sb="3" eb="5">
      <t>ハイカン</t>
    </rPh>
    <rPh sb="6" eb="7">
      <t>ツウ</t>
    </rPh>
    <rPh sb="9" eb="11">
      <t>スイソ</t>
    </rPh>
    <rPh sb="12" eb="14">
      <t>ユソウ</t>
    </rPh>
    <phoneticPr fontId="2"/>
  </si>
  <si>
    <t>・石油精製、P2C、P2F、自家発電（定置型FC（数百kW～数MW）、ガスタービン）で利用</t>
    <rPh sb="1" eb="3">
      <t>セキユ</t>
    </rPh>
    <rPh sb="3" eb="5">
      <t>セイセイ</t>
    </rPh>
    <rPh sb="14" eb="16">
      <t>ジカ</t>
    </rPh>
    <rPh sb="16" eb="18">
      <t>ハツデン</t>
    </rPh>
    <rPh sb="19" eb="21">
      <t>テイチ</t>
    </rPh>
    <rPh sb="21" eb="22">
      <t>ガタ</t>
    </rPh>
    <rPh sb="25" eb="27">
      <t>スウヒャク</t>
    </rPh>
    <rPh sb="30" eb="31">
      <t>スウ</t>
    </rPh>
    <rPh sb="43" eb="45">
      <t>リヨウ</t>
    </rPh>
    <phoneticPr fontId="2"/>
  </si>
  <si>
    <t>・自治体とコンビナート内の事業者が連携、計画をリードし、ステークホルダーをコーディネート</t>
    <phoneticPr fontId="2"/>
  </si>
  <si>
    <t>・E-FuelやMTO技術により製造されたオレフィン等、脱炭素な燃料や化学品としての高付加価値化</t>
    <rPh sb="11" eb="13">
      <t>ギジュツ</t>
    </rPh>
    <rPh sb="16" eb="18">
      <t>セイゾウ</t>
    </rPh>
    <rPh sb="26" eb="27">
      <t>ナド</t>
    </rPh>
    <rPh sb="28" eb="29">
      <t>ダツ</t>
    </rPh>
    <rPh sb="29" eb="31">
      <t>タンソ</t>
    </rPh>
    <rPh sb="32" eb="34">
      <t>ネンリョウ</t>
    </rPh>
    <rPh sb="35" eb="38">
      <t>カガクヒン</t>
    </rPh>
    <rPh sb="42" eb="43">
      <t>コウ</t>
    </rPh>
    <rPh sb="43" eb="45">
      <t>フカ</t>
    </rPh>
    <rPh sb="45" eb="47">
      <t>カチ</t>
    </rPh>
    <rPh sb="47" eb="48">
      <t>カ</t>
    </rPh>
    <phoneticPr fontId="2"/>
  </si>
  <si>
    <t>・コンビナートのレジリエンス向上 等</t>
    <phoneticPr fontId="2"/>
  </si>
  <si>
    <t>・革新的技術の開発（MTO等）</t>
    <rPh sb="1" eb="3">
      <t>カクシン</t>
    </rPh>
    <rPh sb="3" eb="4">
      <t>テキ</t>
    </rPh>
    <rPh sb="4" eb="6">
      <t>ギジュツ</t>
    </rPh>
    <rPh sb="7" eb="9">
      <t>カイハツ</t>
    </rPh>
    <rPh sb="13" eb="14">
      <t>ナド</t>
    </rPh>
    <phoneticPr fontId="2"/>
  </si>
  <si>
    <t xml:space="preserve"> 鉄鋼産業モデルの概要を確認してください</t>
    <rPh sb="9" eb="11">
      <t>ガイヨウ</t>
    </rPh>
    <rPh sb="12" eb="14">
      <t>カクニン</t>
    </rPh>
    <phoneticPr fontId="2"/>
  </si>
  <si>
    <t>・高炉を使用している製鉄所が集積するコンビナート</t>
    <phoneticPr fontId="2"/>
  </si>
  <si>
    <t>・水素還元製鉄、自家発電（定置型FC（数百kW～数MW）、ガスタービン）で利用</t>
    <rPh sb="1" eb="3">
      <t>スイソ</t>
    </rPh>
    <rPh sb="3" eb="5">
      <t>カンゲン</t>
    </rPh>
    <rPh sb="5" eb="7">
      <t>セイテツ</t>
    </rPh>
    <rPh sb="8" eb="10">
      <t>ジカ</t>
    </rPh>
    <rPh sb="10" eb="12">
      <t>ハツデン</t>
    </rPh>
    <rPh sb="13" eb="15">
      <t>テイチ</t>
    </rPh>
    <rPh sb="15" eb="16">
      <t>ガタ</t>
    </rPh>
    <rPh sb="19" eb="21">
      <t>スウヒャク</t>
    </rPh>
    <rPh sb="24" eb="25">
      <t>スウ</t>
    </rPh>
    <rPh sb="37" eb="39">
      <t>リヨウ</t>
    </rPh>
    <phoneticPr fontId="2"/>
  </si>
  <si>
    <t>・脱炭素な鉄鋼製品としての高付加価値化</t>
    <rPh sb="1" eb="2">
      <t>ダツ</t>
    </rPh>
    <rPh sb="2" eb="4">
      <t>タンソ</t>
    </rPh>
    <rPh sb="5" eb="7">
      <t>テッコウ</t>
    </rPh>
    <rPh sb="7" eb="9">
      <t>セイヒン</t>
    </rPh>
    <rPh sb="13" eb="14">
      <t>コウ</t>
    </rPh>
    <rPh sb="14" eb="16">
      <t>フカ</t>
    </rPh>
    <rPh sb="16" eb="18">
      <t>カチ</t>
    </rPh>
    <rPh sb="18" eb="19">
      <t>カ</t>
    </rPh>
    <phoneticPr fontId="2"/>
  </si>
  <si>
    <t>・革新的技術の開発（水素還元製鉄 SUPER COURSE 50,等）</t>
    <rPh sb="1" eb="3">
      <t>カクシン</t>
    </rPh>
    <rPh sb="3" eb="4">
      <t>テキ</t>
    </rPh>
    <rPh sb="4" eb="6">
      <t>ギジュツ</t>
    </rPh>
    <rPh sb="7" eb="9">
      <t>カイハツ</t>
    </rPh>
    <rPh sb="10" eb="12">
      <t>スイソ</t>
    </rPh>
    <rPh sb="12" eb="14">
      <t>カンゲン</t>
    </rPh>
    <rPh sb="14" eb="16">
      <t>セイテツ</t>
    </rPh>
    <rPh sb="33" eb="34">
      <t>ナド</t>
    </rPh>
    <phoneticPr fontId="2"/>
  </si>
  <si>
    <t xml:space="preserve"> 港湾モデルの概要を確認してください</t>
    <rPh sb="1" eb="3">
      <t>コウワン</t>
    </rPh>
    <rPh sb="7" eb="9">
      <t>ガイヨウ</t>
    </rPh>
    <rPh sb="10" eb="12">
      <t>カクニン</t>
    </rPh>
    <phoneticPr fontId="2"/>
  </si>
  <si>
    <t>・港湾</t>
    <phoneticPr fontId="2"/>
  </si>
  <si>
    <t>・船舶、荷役車両（FCFL（燃料電池フォークリフト）、ガントリークレーン、トランスファークレーン等）、
　事業用発電（定置型FC（数MW～）、ガスタービン）で利用</t>
    <rPh sb="1" eb="3">
      <t>センパク</t>
    </rPh>
    <rPh sb="4" eb="6">
      <t>ニヤク</t>
    </rPh>
    <rPh sb="6" eb="8">
      <t>シャリョウ</t>
    </rPh>
    <rPh sb="48" eb="49">
      <t>ナド</t>
    </rPh>
    <rPh sb="53" eb="55">
      <t>ジギョウ</t>
    </rPh>
    <rPh sb="55" eb="56">
      <t>ヨウ</t>
    </rPh>
    <rPh sb="56" eb="58">
      <t>ハツデン</t>
    </rPh>
    <rPh sb="59" eb="61">
      <t>テイチ</t>
    </rPh>
    <rPh sb="61" eb="62">
      <t>ガタ</t>
    </rPh>
    <rPh sb="65" eb="66">
      <t>カズ</t>
    </rPh>
    <rPh sb="79" eb="81">
      <t>リヨウ</t>
    </rPh>
    <phoneticPr fontId="2"/>
  </si>
  <si>
    <t>・製造・出荷プラントや配管、輸入水素の受入れ基地、揚荷設備等のインフラ整備について、初期投資を補助</t>
    <rPh sb="1" eb="3">
      <t>セイゾウ</t>
    </rPh>
    <rPh sb="4" eb="6">
      <t>シュッカ</t>
    </rPh>
    <rPh sb="11" eb="13">
      <t>ハイカン</t>
    </rPh>
    <rPh sb="14" eb="16">
      <t>ユニュウ</t>
    </rPh>
    <rPh sb="16" eb="18">
      <t>スイソ</t>
    </rPh>
    <rPh sb="19" eb="21">
      <t>ウケイ</t>
    </rPh>
    <rPh sb="22" eb="24">
      <t>キチ</t>
    </rPh>
    <rPh sb="25" eb="27">
      <t>アゲニ</t>
    </rPh>
    <rPh sb="27" eb="29">
      <t>セツビ</t>
    </rPh>
    <rPh sb="29" eb="30">
      <t>トウ</t>
    </rPh>
    <rPh sb="35" eb="37">
      <t>セイビ</t>
    </rPh>
    <rPh sb="42" eb="44">
      <t>ショキ</t>
    </rPh>
    <rPh sb="44" eb="46">
      <t>トウシ</t>
    </rPh>
    <rPh sb="47" eb="49">
      <t>ホジョ</t>
    </rPh>
    <phoneticPr fontId="2"/>
  </si>
  <si>
    <t>・自治体と港湾管理者が連携、計画をリードし、ステークホルダーをコーディネート</t>
    <phoneticPr fontId="2"/>
  </si>
  <si>
    <t>・脱炭素なエネルギー供給拠点としての地域活性化</t>
    <rPh sb="1" eb="2">
      <t>ダツ</t>
    </rPh>
    <rPh sb="2" eb="4">
      <t>タンソ</t>
    </rPh>
    <rPh sb="10" eb="12">
      <t>キョウキュウ</t>
    </rPh>
    <rPh sb="12" eb="14">
      <t>キョテン</t>
    </rPh>
    <rPh sb="18" eb="20">
      <t>チイキ</t>
    </rPh>
    <rPh sb="20" eb="22">
      <t>カッセイ</t>
    </rPh>
    <rPh sb="22" eb="23">
      <t>カ</t>
    </rPh>
    <phoneticPr fontId="2"/>
  </si>
  <si>
    <t>・港湾のレジリエンス向上 等</t>
    <phoneticPr fontId="2"/>
  </si>
  <si>
    <t>・製造・供給拠点化と需要創出（周辺地域との連携含む）の両輪での推進</t>
    <phoneticPr fontId="2"/>
  </si>
  <si>
    <t>・船舶や荷役車両に対する供給システムの確立</t>
    <rPh sb="1" eb="3">
      <t>センパク</t>
    </rPh>
    <rPh sb="4" eb="6">
      <t>ニヤク</t>
    </rPh>
    <rPh sb="6" eb="8">
      <t>シャリョウ</t>
    </rPh>
    <rPh sb="9" eb="10">
      <t>タイ</t>
    </rPh>
    <rPh sb="12" eb="14">
      <t>キョウキュウ</t>
    </rPh>
    <rPh sb="19" eb="21">
      <t>カクリツ</t>
    </rPh>
    <phoneticPr fontId="2"/>
  </si>
  <si>
    <t xml:space="preserve"> 空港モデルの概要を確認してください</t>
    <rPh sb="7" eb="9">
      <t>ガイヨウ</t>
    </rPh>
    <rPh sb="10" eb="12">
      <t>カクニン</t>
    </rPh>
    <phoneticPr fontId="2"/>
  </si>
  <si>
    <t>・空港</t>
    <phoneticPr fontId="2"/>
  </si>
  <si>
    <t>・圧縮水素トレーラーや液化水素ローリー等で水素ステーションへ輸送</t>
    <rPh sb="1" eb="3">
      <t>アッシュク</t>
    </rPh>
    <rPh sb="3" eb="5">
      <t>スイソ</t>
    </rPh>
    <rPh sb="11" eb="13">
      <t>エキカ</t>
    </rPh>
    <rPh sb="13" eb="15">
      <t>スイソ</t>
    </rPh>
    <rPh sb="19" eb="20">
      <t>ナド</t>
    </rPh>
    <rPh sb="21" eb="23">
      <t>スイソ</t>
    </rPh>
    <rPh sb="30" eb="32">
      <t>ユソウ</t>
    </rPh>
    <phoneticPr fontId="2"/>
  </si>
  <si>
    <t>・空港建物等へは水素STから配管等を通じて供給</t>
    <rPh sb="1" eb="3">
      <t>クウコウ</t>
    </rPh>
    <rPh sb="3" eb="5">
      <t>タテモノ</t>
    </rPh>
    <rPh sb="5" eb="6">
      <t>ナド</t>
    </rPh>
    <rPh sb="8" eb="10">
      <t>スイソ</t>
    </rPh>
    <rPh sb="14" eb="16">
      <t>ハイカン</t>
    </rPh>
    <rPh sb="16" eb="17">
      <t>ナド</t>
    </rPh>
    <rPh sb="18" eb="19">
      <t>ツウ</t>
    </rPh>
    <rPh sb="21" eb="23">
      <t>キョウキュウ</t>
    </rPh>
    <phoneticPr fontId="2"/>
  </si>
  <si>
    <t>・FCバス、荷役車両（FCトーイング、FCFL（燃料電池フォークリフト）等）、航空機、非常用電源（定置型FC等）で利用</t>
    <rPh sb="6" eb="8">
      <t>ニヤク</t>
    </rPh>
    <rPh sb="8" eb="10">
      <t>シャリョウ</t>
    </rPh>
    <rPh sb="36" eb="37">
      <t>ナド</t>
    </rPh>
    <rPh sb="39" eb="42">
      <t>コウクウキ</t>
    </rPh>
    <rPh sb="43" eb="45">
      <t>ヒジョウ</t>
    </rPh>
    <rPh sb="45" eb="46">
      <t>ヨウ</t>
    </rPh>
    <rPh sb="46" eb="48">
      <t>デンゲン</t>
    </rPh>
    <rPh sb="49" eb="51">
      <t>テイチ</t>
    </rPh>
    <rPh sb="51" eb="52">
      <t>ガタ</t>
    </rPh>
    <rPh sb="54" eb="55">
      <t>ナド</t>
    </rPh>
    <rPh sb="57" eb="59">
      <t>リヨウ</t>
    </rPh>
    <phoneticPr fontId="2"/>
  </si>
  <si>
    <t>・自治体と空港管理者が連携、計画をリードし、ステークホルダーをコーディネート</t>
    <phoneticPr fontId="2"/>
  </si>
  <si>
    <t>・航空業界の国際的な脱炭素化に向けた動きへの対応（国際民間航空機関（ICAO）の目標等）</t>
    <rPh sb="1" eb="3">
      <t>コウクウ</t>
    </rPh>
    <rPh sb="3" eb="5">
      <t>ギョウカイ</t>
    </rPh>
    <rPh sb="6" eb="9">
      <t>コクサイテキ</t>
    </rPh>
    <rPh sb="10" eb="11">
      <t>ダツ</t>
    </rPh>
    <rPh sb="11" eb="13">
      <t>タンソ</t>
    </rPh>
    <rPh sb="13" eb="14">
      <t>カ</t>
    </rPh>
    <rPh sb="15" eb="16">
      <t>ム</t>
    </rPh>
    <rPh sb="18" eb="19">
      <t>ウゴ</t>
    </rPh>
    <rPh sb="22" eb="24">
      <t>タイオウ</t>
    </rPh>
    <rPh sb="25" eb="33">
      <t>コクサイミンカンコウクウキカン</t>
    </rPh>
    <rPh sb="40" eb="42">
      <t>モクヒョウ</t>
    </rPh>
    <rPh sb="42" eb="43">
      <t>トウ</t>
    </rPh>
    <phoneticPr fontId="2"/>
  </si>
  <si>
    <t>・空港のレジリエンス向上 等</t>
    <phoneticPr fontId="2"/>
  </si>
  <si>
    <t>・航空機や荷役車両に対する供給システムの確立</t>
    <rPh sb="1" eb="4">
      <t>コウクウキ</t>
    </rPh>
    <rPh sb="5" eb="7">
      <t>ニヤク</t>
    </rPh>
    <rPh sb="7" eb="9">
      <t>シャリョウ</t>
    </rPh>
    <rPh sb="10" eb="11">
      <t>タイ</t>
    </rPh>
    <rPh sb="13" eb="15">
      <t>キョウキュウ</t>
    </rPh>
    <rPh sb="20" eb="22">
      <t>カクリツ</t>
    </rPh>
    <phoneticPr fontId="2"/>
  </si>
  <si>
    <t>※2022年8月時点</t>
    <rPh sb="5" eb="6">
      <t>ネン</t>
    </rPh>
    <rPh sb="7" eb="8">
      <t>ガツ</t>
    </rPh>
    <rPh sb="8" eb="10">
      <t>ジテン</t>
    </rPh>
    <phoneticPr fontId="2"/>
  </si>
  <si>
    <t>業務利用中心市街地モデルに関連するアプリケーションの技術開発動向</t>
    <rPh sb="0" eb="6">
      <t>ギョウムリヨウチュウシン</t>
    </rPh>
    <rPh sb="6" eb="9">
      <t>シガイチ</t>
    </rPh>
    <rPh sb="13" eb="15">
      <t>カンレン</t>
    </rPh>
    <rPh sb="26" eb="32">
      <t>ギジュツカイハツドウコウ</t>
    </rPh>
    <phoneticPr fontId="2"/>
  </si>
  <si>
    <t>アプリケーション名</t>
    <rPh sb="8" eb="9">
      <t>メイ</t>
    </rPh>
    <phoneticPr fontId="2"/>
  </si>
  <si>
    <t>研究開発の現況（各国の技術ステージと日本の最新事例）</t>
    <rPh sb="0" eb="4">
      <t>ケンキュウカイハツ</t>
    </rPh>
    <rPh sb="5" eb="7">
      <t>ゲンキョウ</t>
    </rPh>
    <rPh sb="8" eb="10">
      <t>カッコク</t>
    </rPh>
    <rPh sb="11" eb="13">
      <t>ギジュツ</t>
    </rPh>
    <rPh sb="18" eb="20">
      <t>ニホン</t>
    </rPh>
    <rPh sb="21" eb="23">
      <t>サイシン</t>
    </rPh>
    <rPh sb="23" eb="25">
      <t>ジレイ</t>
    </rPh>
    <phoneticPr fontId="2"/>
  </si>
  <si>
    <t>技術ステージ</t>
    <rPh sb="0" eb="2">
      <t>ギジュツ</t>
    </rPh>
    <phoneticPr fontId="2"/>
  </si>
  <si>
    <t>開発</t>
    <rPh sb="0" eb="2">
      <t>カイハツ</t>
    </rPh>
    <phoneticPr fontId="2"/>
  </si>
  <si>
    <t>実証</t>
    <rPh sb="0" eb="2">
      <t>ジッショウ</t>
    </rPh>
    <phoneticPr fontId="2"/>
  </si>
  <si>
    <t>商用</t>
    <rPh sb="0" eb="2">
      <t>ショウヨウ</t>
    </rPh>
    <phoneticPr fontId="2"/>
  </si>
  <si>
    <t>FCV</t>
    <phoneticPr fontId="2"/>
  </si>
  <si>
    <t>日本・中国・韓国・ドイツやフランスで商用化</t>
    <rPh sb="0" eb="2">
      <t>ニホン</t>
    </rPh>
    <rPh sb="3" eb="5">
      <t>チュウゴク</t>
    </rPh>
    <rPh sb="6" eb="8">
      <t>カンコク</t>
    </rPh>
    <rPh sb="18" eb="20">
      <t>ショウヨウ</t>
    </rPh>
    <rPh sb="20" eb="21">
      <t>カ</t>
    </rPh>
    <phoneticPr fontId="2"/>
  </si>
  <si>
    <t>●</t>
    <phoneticPr fontId="2"/>
  </si>
  <si>
    <t>日本ではトヨタ自動車が2020年に新型「MIRAI」を商用化</t>
    <rPh sb="0" eb="2">
      <t>ニホン</t>
    </rPh>
    <rPh sb="7" eb="10">
      <t>ジドウシャ</t>
    </rPh>
    <rPh sb="15" eb="16">
      <t>ネン</t>
    </rPh>
    <rPh sb="17" eb="19">
      <t>シンガタ</t>
    </rPh>
    <rPh sb="27" eb="30">
      <t>ショウヨウカ</t>
    </rPh>
    <phoneticPr fontId="2"/>
  </si>
  <si>
    <t>内燃乗用車</t>
    <rPh sb="0" eb="2">
      <t>ナイネン</t>
    </rPh>
    <rPh sb="2" eb="5">
      <t>ジョウヨウシャ</t>
    </rPh>
    <phoneticPr fontId="2"/>
  </si>
  <si>
    <t>日本・ドイツで実証</t>
    <phoneticPr fontId="2"/>
  </si>
  <si>
    <r>
      <t>FC</t>
    </r>
    <r>
      <rPr>
        <sz val="11"/>
        <rFont val="Yu Gothic UI"/>
        <family val="3"/>
        <charset val="128"/>
        <scheme val="major"/>
      </rPr>
      <t>バス</t>
    </r>
    <phoneticPr fontId="2"/>
  </si>
  <si>
    <t>日本・中国・米国やカナダで商用化</t>
    <phoneticPr fontId="2"/>
  </si>
  <si>
    <t>日本では、トヨタ自動車が2018年に「SORA」を商用化</t>
    <phoneticPr fontId="2"/>
  </si>
  <si>
    <t>内燃バス</t>
    <rPh sb="0" eb="2">
      <t>ナイネン</t>
    </rPh>
    <phoneticPr fontId="2"/>
  </si>
  <si>
    <t>ドイツ・日本で実証化</t>
    <phoneticPr fontId="2"/>
  </si>
  <si>
    <t>日本では、東京都市大学が 2009 年にバスの実証を実施</t>
    <phoneticPr fontId="2"/>
  </si>
  <si>
    <r>
      <t>FC</t>
    </r>
    <r>
      <rPr>
        <sz val="11"/>
        <rFont val="Yu Gothic UI"/>
        <family val="3"/>
        <charset val="128"/>
        <scheme val="major"/>
      </rPr>
      <t>ごみ収集車</t>
    </r>
    <rPh sb="4" eb="7">
      <t>シュウシュウシャ</t>
    </rPh>
    <phoneticPr fontId="2"/>
  </si>
  <si>
    <t>日本・韓国・ドイツ・オランダやスウェーデンで実証を実施</t>
    <phoneticPr fontId="2"/>
  </si>
  <si>
    <t>日本では、フラットフィールドと早稲田大学が 2016 年に実証を実施</t>
    <phoneticPr fontId="2"/>
  </si>
  <si>
    <t>内燃ごみ収集車</t>
    <rPh sb="0" eb="2">
      <t>ナイネン</t>
    </rPh>
    <rPh sb="4" eb="7">
      <t>シュウシュウシャ</t>
    </rPh>
    <phoneticPr fontId="2"/>
  </si>
  <si>
    <t>中国で実証を実施</t>
    <phoneticPr fontId="2"/>
  </si>
  <si>
    <r>
      <t>FC</t>
    </r>
    <r>
      <rPr>
        <sz val="11"/>
        <rFont val="Yu Gothic UI"/>
        <family val="3"/>
        <charset val="128"/>
        <scheme val="major"/>
      </rPr>
      <t>カート</t>
    </r>
    <phoneticPr fontId="2"/>
  </si>
  <si>
    <t>日本で実証、商用化</t>
    <phoneticPr fontId="2"/>
  </si>
  <si>
    <t>APFCT が 2017 年に商用化、ヤマハ発動機が 2019 年に実証</t>
    <phoneticPr fontId="2"/>
  </si>
  <si>
    <r>
      <t>FC</t>
    </r>
    <r>
      <rPr>
        <sz val="11"/>
        <rFont val="Yu Gothic UI"/>
        <family val="3"/>
        <charset val="128"/>
        <scheme val="major"/>
      </rPr>
      <t>バイク・三輪車</t>
    </r>
    <rPh sb="6" eb="9">
      <t>サンリンシャ</t>
    </rPh>
    <phoneticPr fontId="2"/>
  </si>
  <si>
    <t>日本・台湾やイタリアで実証を実施</t>
    <phoneticPr fontId="2"/>
  </si>
  <si>
    <t>日本では、スズキが 2017 年に FC バイクの実証を実施</t>
    <phoneticPr fontId="2"/>
  </si>
  <si>
    <t>内燃バイク・三輪車</t>
    <rPh sb="0" eb="2">
      <t>ナイネン</t>
    </rPh>
    <rPh sb="6" eb="9">
      <t>サンリンシャ</t>
    </rPh>
    <phoneticPr fontId="2"/>
  </si>
  <si>
    <t>日本で開発</t>
    <phoneticPr fontId="2"/>
  </si>
  <si>
    <t>日本では、川崎重工業が 2021 年に開発</t>
    <phoneticPr fontId="2"/>
  </si>
  <si>
    <r>
      <t>FC</t>
    </r>
    <r>
      <rPr>
        <sz val="11"/>
        <rFont val="Yu Gothic UI"/>
        <family val="3"/>
        <charset val="128"/>
        <scheme val="major"/>
      </rPr>
      <t>電動アシスト自転車</t>
    </r>
    <rPh sb="2" eb="4">
      <t>デンドウ</t>
    </rPh>
    <rPh sb="8" eb="11">
      <t>ジテンシャ</t>
    </rPh>
    <phoneticPr fontId="2"/>
  </si>
  <si>
    <t>日本、ドイツとフランスで実証が行われる</t>
    <phoneticPr fontId="2"/>
  </si>
  <si>
    <t>日本では、山梨大学が 2021 年に実証を実施</t>
    <phoneticPr fontId="2"/>
  </si>
  <si>
    <r>
      <t>FC</t>
    </r>
    <r>
      <rPr>
        <sz val="11"/>
        <rFont val="Yu Gothic UI"/>
        <family val="3"/>
        <charset val="128"/>
        <scheme val="major"/>
      </rPr>
      <t>建機</t>
    </r>
    <rPh sb="2" eb="4">
      <t>ケンキ</t>
    </rPh>
    <phoneticPr fontId="2"/>
  </si>
  <si>
    <t>日本・韓国・英国で開発</t>
    <phoneticPr fontId="2"/>
  </si>
  <si>
    <t>日本では、三井 E&amp;S マシナリーが 2021 年に開発</t>
    <phoneticPr fontId="2"/>
  </si>
  <si>
    <t>内燃建機</t>
    <rPh sb="0" eb="2">
      <t>ナイネン</t>
    </rPh>
    <rPh sb="2" eb="4">
      <t>ケンキ</t>
    </rPh>
    <phoneticPr fontId="2"/>
  </si>
  <si>
    <t>ドイツで開発、実証が進む</t>
    <phoneticPr fontId="2"/>
  </si>
  <si>
    <r>
      <t>FC</t>
    </r>
    <r>
      <rPr>
        <sz val="11"/>
        <rFont val="Yu Gothic UI"/>
        <family val="3"/>
        <charset val="128"/>
        <scheme val="major"/>
      </rPr>
      <t>鉄道</t>
    </r>
    <rPh sb="2" eb="4">
      <t>テツドウ</t>
    </rPh>
    <phoneticPr fontId="2"/>
  </si>
  <si>
    <t>日本・韓国・英国やドイツで 実証が実施され、中国とフランスで商用化</t>
    <phoneticPr fontId="2"/>
  </si>
  <si>
    <t>日本では、 JR 東日本が 2020 年に実証を実施</t>
    <phoneticPr fontId="2"/>
  </si>
  <si>
    <t>業務・産業用定置型FC</t>
    <rPh sb="0" eb="2">
      <t>ギョウム</t>
    </rPh>
    <rPh sb="3" eb="6">
      <t>サンギョウヨウ</t>
    </rPh>
    <rPh sb="6" eb="9">
      <t>テイチガタ</t>
    </rPh>
    <phoneticPr fontId="2"/>
  </si>
  <si>
    <t>日本・欧州各国・米国で商用化</t>
    <phoneticPr fontId="2"/>
  </si>
  <si>
    <t>日本では、東芝やパナソニック、ブラザー工業、トヨタ自動車等が商用化</t>
    <phoneticPr fontId="2"/>
  </si>
  <si>
    <t>業務・産業用可搬型FC</t>
    <rPh sb="0" eb="2">
      <t>ギョウム</t>
    </rPh>
    <rPh sb="3" eb="6">
      <t>サンギョウヨウ</t>
    </rPh>
    <rPh sb="6" eb="8">
      <t>カハン</t>
    </rPh>
    <rPh sb="8" eb="9">
      <t>ガタ</t>
    </rPh>
    <phoneticPr fontId="2"/>
  </si>
  <si>
    <t>台湾・英国・ドイツやスウェーデンで商用化</t>
    <phoneticPr fontId="2"/>
  </si>
  <si>
    <t>日本では、デンヨーが 2021 年に開発を実施</t>
    <phoneticPr fontId="2"/>
  </si>
  <si>
    <t>内燃発電機</t>
    <rPh sb="0" eb="5">
      <t>ナイネンハツデンキ</t>
    </rPh>
    <phoneticPr fontId="2"/>
  </si>
  <si>
    <t>ドイツ・イタリアや米国で商用化</t>
    <phoneticPr fontId="2"/>
  </si>
  <si>
    <t>日本では、三菱パワーや川崎重工業が実証を実施</t>
    <phoneticPr fontId="2"/>
  </si>
  <si>
    <t>家庭利用中心市街地モデルに関連するアプリケーションの技術開発動向</t>
    <rPh sb="0" eb="2">
      <t>カテイ</t>
    </rPh>
    <rPh sb="2" eb="4">
      <t>リヨウ</t>
    </rPh>
    <rPh sb="4" eb="6">
      <t>チュウシン</t>
    </rPh>
    <rPh sb="6" eb="9">
      <t>シガイチ</t>
    </rPh>
    <rPh sb="13" eb="15">
      <t>カンレン</t>
    </rPh>
    <rPh sb="26" eb="32">
      <t>ギジュツカイハツドウコウ</t>
    </rPh>
    <phoneticPr fontId="2"/>
  </si>
  <si>
    <t>日本では、トヨタ自動車等が実証を行う</t>
    <phoneticPr fontId="2"/>
  </si>
  <si>
    <t>家庭用定置型FC</t>
    <rPh sb="0" eb="2">
      <t>カテイ</t>
    </rPh>
    <rPh sb="2" eb="3">
      <t>ヨウ</t>
    </rPh>
    <rPh sb="3" eb="6">
      <t>テイチガタ</t>
    </rPh>
    <phoneticPr fontId="2"/>
  </si>
  <si>
    <t>日本・ドイツ・オランダ・ノルウェーやオーストラリアで商用化</t>
    <phoneticPr fontId="2"/>
  </si>
  <si>
    <t>日本では、パナソニックが 2019 年に新型「エネファーム」を商用化</t>
    <phoneticPr fontId="2"/>
  </si>
  <si>
    <t>家庭用可搬型FC</t>
    <rPh sb="0" eb="2">
      <t>カテイ</t>
    </rPh>
    <rPh sb="2" eb="3">
      <t>ヨウ</t>
    </rPh>
    <rPh sb="3" eb="5">
      <t>カハン</t>
    </rPh>
    <rPh sb="5" eb="6">
      <t>ガタ</t>
    </rPh>
    <phoneticPr fontId="2"/>
  </si>
  <si>
    <t>ドイツとフランスで商用化</t>
    <phoneticPr fontId="2"/>
  </si>
  <si>
    <t>日本では、本田技研工業が 2022 年に展示会で展示</t>
    <phoneticPr fontId="2"/>
  </si>
  <si>
    <t>農村モデルに関連するアプリケーションの技術開発動向</t>
    <rPh sb="0" eb="2">
      <t>ノウソン</t>
    </rPh>
    <rPh sb="6" eb="8">
      <t>カンレン</t>
    </rPh>
    <rPh sb="19" eb="25">
      <t>ギジュツカイハツドウコウ</t>
    </rPh>
    <phoneticPr fontId="2"/>
  </si>
  <si>
    <t>FCフォークリフト、
FCリーチ・スタッカー</t>
    <phoneticPr fontId="2"/>
  </si>
  <si>
    <t>日本・台湾や米国で商用化</t>
    <phoneticPr fontId="2"/>
  </si>
  <si>
    <t>日本では、豊田自動織機が 2016 年に FC フォークリフトを商用化</t>
    <phoneticPr fontId="2"/>
  </si>
  <si>
    <t>FCトラクター</t>
    <phoneticPr fontId="2"/>
  </si>
  <si>
    <t>日本・スペイン・フランスで実証を実施</t>
    <phoneticPr fontId="2"/>
  </si>
  <si>
    <t>日本では、豊田自動織機が 2020 年に実証を実施</t>
    <phoneticPr fontId="2"/>
  </si>
  <si>
    <t>内燃トラクター</t>
    <rPh sb="0" eb="2">
      <t>ナイネン</t>
    </rPh>
    <phoneticPr fontId="2"/>
  </si>
  <si>
    <t>日本で実証</t>
    <phoneticPr fontId="2"/>
  </si>
  <si>
    <t>日本では、井関農業が 2021 年に実証を実施</t>
    <phoneticPr fontId="2"/>
  </si>
  <si>
    <t>FCドローン</t>
    <phoneticPr fontId="2"/>
  </si>
  <si>
    <t>日本・中国・韓国・シンガポールや英国等で実証が行われる</t>
    <phoneticPr fontId="2"/>
  </si>
  <si>
    <t>日本では、 KDDI 総合研究時、 J パワーやドローンワークス、ロボデックス等が実証を実施</t>
    <phoneticPr fontId="2"/>
  </si>
  <si>
    <t>漁村モデルに関連するアプリケーションの技術開発動向</t>
    <rPh sb="0" eb="2">
      <t>ギョソン</t>
    </rPh>
    <rPh sb="6" eb="8">
      <t>カンレン</t>
    </rPh>
    <rPh sb="19" eb="25">
      <t>ギジュツカイハツドウコウ</t>
    </rPh>
    <phoneticPr fontId="2"/>
  </si>
  <si>
    <t>FC船舶</t>
    <rPh sb="2" eb="4">
      <t>センパク</t>
    </rPh>
    <phoneticPr fontId="2"/>
  </si>
  <si>
    <t>日本・ドイツ・英国・オランダ・ノルウェーで 実証が実施、フランス・オランダ・ノルウェー・米国で商用化</t>
    <phoneticPr fontId="2"/>
  </si>
  <si>
    <t>日本では、ヤンマー等が実証を実施</t>
    <phoneticPr fontId="2"/>
  </si>
  <si>
    <t>内燃船舶</t>
    <rPh sb="0" eb="2">
      <t>ナイネン</t>
    </rPh>
    <rPh sb="2" eb="4">
      <t>センパク</t>
    </rPh>
    <phoneticPr fontId="2"/>
  </si>
  <si>
    <t>日本・ベルギー・ノルウェーで 実証が実施される</t>
    <phoneticPr fontId="2"/>
  </si>
  <si>
    <t>日本では、ツネイシクラフト＆ファシリティーズが実証、その他複数社も実証・開発を行う</t>
    <phoneticPr fontId="2"/>
  </si>
  <si>
    <t>基幹物流モデルに関連するアプリケーションの技術開発動向</t>
    <rPh sb="0" eb="2">
      <t>キカン</t>
    </rPh>
    <rPh sb="2" eb="4">
      <t>ブツリュウ</t>
    </rPh>
    <rPh sb="8" eb="10">
      <t>カンレン</t>
    </rPh>
    <rPh sb="21" eb="27">
      <t>ギジュツカイハツドウコウ</t>
    </rPh>
    <phoneticPr fontId="2"/>
  </si>
  <si>
    <t>FCトラック</t>
    <phoneticPr fontId="2"/>
  </si>
  <si>
    <t>日本・韓国・ドイツや米国で開発が進められ、 韓国・スウェーデン・ロシア・米国では商用化</t>
    <phoneticPr fontId="2"/>
  </si>
  <si>
    <t>日本では、トヨタ自動車等が大型、小型 FC トラックの開発を進める</t>
    <phoneticPr fontId="2"/>
  </si>
  <si>
    <t>内燃トラック</t>
    <rPh sb="0" eb="2">
      <t>ナイネン</t>
    </rPh>
    <phoneticPr fontId="2"/>
  </si>
  <si>
    <t>ドイツ・日本で開発</t>
    <phoneticPr fontId="2"/>
  </si>
  <si>
    <t>日本では、 iLabo が 2022 年に大型トラックの実証を実施</t>
    <phoneticPr fontId="2"/>
  </si>
  <si>
    <t>配送物流モデルに関連するアプリケーションの技術開発動向</t>
    <rPh sb="0" eb="2">
      <t>ハイソウ</t>
    </rPh>
    <rPh sb="2" eb="4">
      <t>ブツリュウ</t>
    </rPh>
    <rPh sb="8" eb="10">
      <t>カンレン</t>
    </rPh>
    <rPh sb="21" eb="27">
      <t>ギジュツカイハツドウコウ</t>
    </rPh>
    <phoneticPr fontId="2"/>
  </si>
  <si>
    <t>系統連系型離島モデルに関連するアプリケーションの技術開発動向</t>
    <rPh sb="0" eb="2">
      <t>ケイトウ</t>
    </rPh>
    <rPh sb="2" eb="5">
      <t>レンケイガタ</t>
    </rPh>
    <rPh sb="5" eb="7">
      <t>リトウ</t>
    </rPh>
    <rPh sb="11" eb="13">
      <t>カンレン</t>
    </rPh>
    <rPh sb="24" eb="30">
      <t>ギジュツカイハツドウコウ</t>
    </rPh>
    <phoneticPr fontId="2"/>
  </si>
  <si>
    <t>マイクログリッド型離島モデルに関連するアプリケーションの技術開発動向</t>
    <rPh sb="8" eb="9">
      <t>ガタ</t>
    </rPh>
    <rPh sb="9" eb="11">
      <t>リトウ</t>
    </rPh>
    <rPh sb="15" eb="17">
      <t>カンレン</t>
    </rPh>
    <rPh sb="28" eb="34">
      <t>ギジュツカイハツドウコウ</t>
    </rPh>
    <phoneticPr fontId="2"/>
  </si>
  <si>
    <t>都市ガスインフラ工業団地モデルに関連するアプリケーションの技術開発動向</t>
    <rPh sb="0" eb="2">
      <t>トシ</t>
    </rPh>
    <rPh sb="8" eb="12">
      <t>コウギョウダンチ</t>
    </rPh>
    <rPh sb="16" eb="18">
      <t>カンレン</t>
    </rPh>
    <rPh sb="29" eb="35">
      <t>ギジュツカイハツドウコウ</t>
    </rPh>
    <phoneticPr fontId="2"/>
  </si>
  <si>
    <t>水素ボイラー・工業炉</t>
    <rPh sb="0" eb="2">
      <t>スイソ</t>
    </rPh>
    <rPh sb="7" eb="10">
      <t>コウギョウロ</t>
    </rPh>
    <phoneticPr fontId="2"/>
  </si>
  <si>
    <t>英国・オランダやイタリアで 実証が実施、 日本で商用化</t>
    <phoneticPr fontId="2"/>
  </si>
  <si>
    <t>日本では、 三浦工業がボイラーを 2017 年に商用化</t>
    <phoneticPr fontId="2"/>
  </si>
  <si>
    <t>LPガスインフラ工業団地モデルに関連するアプリケーションの技術開発動向</t>
    <rPh sb="8" eb="12">
      <t>コウギョウダンチ</t>
    </rPh>
    <rPh sb="16" eb="18">
      <t>カンレン</t>
    </rPh>
    <rPh sb="29" eb="35">
      <t>ギジュツカイハツドウコウ</t>
    </rPh>
    <phoneticPr fontId="2"/>
  </si>
  <si>
    <t>化学産業モデルに関連するアプリケーションの技術開発動向</t>
    <rPh sb="0" eb="4">
      <t>カガクサンギョウ</t>
    </rPh>
    <rPh sb="8" eb="10">
      <t>カンレン</t>
    </rPh>
    <rPh sb="21" eb="27">
      <t>ギジュツカイハツドウコウ</t>
    </rPh>
    <phoneticPr fontId="2"/>
  </si>
  <si>
    <t>鉄鋼産業モデルに関連するアプリケーションの技術開発動向</t>
    <rPh sb="0" eb="2">
      <t>テッコウ</t>
    </rPh>
    <rPh sb="2" eb="4">
      <t>サンギョウ</t>
    </rPh>
    <rPh sb="8" eb="10">
      <t>カンレン</t>
    </rPh>
    <rPh sb="21" eb="27">
      <t>ギジュツカイハツドウコウ</t>
    </rPh>
    <phoneticPr fontId="2"/>
  </si>
  <si>
    <t>港湾モデルに関連するアプリケーションの技術開発動向</t>
    <rPh sb="0" eb="2">
      <t>コウワン</t>
    </rPh>
    <rPh sb="6" eb="8">
      <t>カンレン</t>
    </rPh>
    <rPh sb="19" eb="25">
      <t>ギジュツカイハツドウコウ</t>
    </rPh>
    <phoneticPr fontId="2"/>
  </si>
  <si>
    <t>FC航空機</t>
    <rPh sb="2" eb="5">
      <t>コウクウキ</t>
    </rPh>
    <phoneticPr fontId="2"/>
  </si>
  <si>
    <t>シンガポール・英国・ドイツ・スペイン・オランダ・フランス・イスラエルや米国で開発</t>
    <phoneticPr fontId="2"/>
  </si>
  <si>
    <t>内燃航空機</t>
    <rPh sb="0" eb="2">
      <t>ナイネン</t>
    </rPh>
    <rPh sb="2" eb="5">
      <t>コウクウキ</t>
    </rPh>
    <phoneticPr fontId="2"/>
  </si>
  <si>
    <t>日本では、 JAXA と川崎重工業が 2022 年に開発</t>
    <phoneticPr fontId="2"/>
  </si>
  <si>
    <t>業務利用中心市街地モデルに関連する取組事例</t>
    <rPh sb="0" eb="6">
      <t>ギョウムリヨウチュウシン</t>
    </rPh>
    <rPh sb="6" eb="9">
      <t>シガイチ</t>
    </rPh>
    <rPh sb="13" eb="15">
      <t>カンレン</t>
    </rPh>
    <rPh sb="17" eb="19">
      <t>トリクミ</t>
    </rPh>
    <rPh sb="19" eb="21">
      <t>ジレイ</t>
    </rPh>
    <phoneticPr fontId="2"/>
  </si>
  <si>
    <t>＜実証＞</t>
    <rPh sb="1" eb="3">
      <t>ジッショウ</t>
    </rPh>
    <phoneticPr fontId="2"/>
  </si>
  <si>
    <t>北九州市における地域の再エネを有効活用したCO2フリー水素製造・供給実証事業　※環境省：既存のインフラを活用した水素供給低コスト化に向けたモデル構築・実証事業</t>
    <rPh sb="0" eb="3">
      <t>キタキュウシュウ</t>
    </rPh>
    <rPh sb="3" eb="4">
      <t>シ</t>
    </rPh>
    <rPh sb="8" eb="10">
      <t>チイキ</t>
    </rPh>
    <rPh sb="11" eb="12">
      <t>サイ</t>
    </rPh>
    <rPh sb="15" eb="19">
      <t>ユウコウカツヨウ</t>
    </rPh>
    <rPh sb="27" eb="31">
      <t>スイソセイゾウ</t>
    </rPh>
    <rPh sb="32" eb="34">
      <t>キョウキュウ</t>
    </rPh>
    <rPh sb="34" eb="38">
      <t>ジッショウジギョウ</t>
    </rPh>
    <rPh sb="40" eb="43">
      <t>カンキョウショウ</t>
    </rPh>
    <rPh sb="44" eb="46">
      <t>キゾン</t>
    </rPh>
    <rPh sb="52" eb="54">
      <t>カツヨウ</t>
    </rPh>
    <rPh sb="56" eb="58">
      <t>スイソ</t>
    </rPh>
    <rPh sb="58" eb="60">
      <t>キョウキュウ</t>
    </rPh>
    <rPh sb="60" eb="61">
      <t>テイ</t>
    </rPh>
    <rPh sb="64" eb="65">
      <t>カ</t>
    </rPh>
    <rPh sb="66" eb="67">
      <t>ム</t>
    </rPh>
    <rPh sb="72" eb="74">
      <t>コウチク</t>
    </rPh>
    <rPh sb="75" eb="77">
      <t>ジッショウ</t>
    </rPh>
    <rPh sb="77" eb="79">
      <t>ジギョウ</t>
    </rPh>
    <phoneticPr fontId="2"/>
  </si>
  <si>
    <t>最適運用管理システムを活用した低コスト再エネ水素サプライチェーン構築・実証　※環境省：既存のインフラを活用した水素供給低コスト化に向けたモデル構築・実証事業</t>
    <rPh sb="0" eb="2">
      <t>サイテキ</t>
    </rPh>
    <rPh sb="2" eb="4">
      <t>ウンヨウ</t>
    </rPh>
    <rPh sb="4" eb="6">
      <t>カンリ</t>
    </rPh>
    <rPh sb="11" eb="13">
      <t>カツヨウ</t>
    </rPh>
    <rPh sb="15" eb="16">
      <t>テイ</t>
    </rPh>
    <rPh sb="19" eb="20">
      <t>サイ</t>
    </rPh>
    <rPh sb="22" eb="24">
      <t>スイソ</t>
    </rPh>
    <rPh sb="32" eb="34">
      <t>コウチク</t>
    </rPh>
    <rPh sb="35" eb="37">
      <t>ジッショウ</t>
    </rPh>
    <rPh sb="39" eb="42">
      <t>カンキョウショウ</t>
    </rPh>
    <rPh sb="43" eb="45">
      <t>キゾン</t>
    </rPh>
    <rPh sb="51" eb="53">
      <t>カツヨウ</t>
    </rPh>
    <rPh sb="55" eb="57">
      <t>スイソ</t>
    </rPh>
    <rPh sb="57" eb="59">
      <t>キョウキュウ</t>
    </rPh>
    <rPh sb="59" eb="60">
      <t>テイ</t>
    </rPh>
    <rPh sb="63" eb="64">
      <t>カ</t>
    </rPh>
    <rPh sb="65" eb="66">
      <t>ム</t>
    </rPh>
    <rPh sb="71" eb="73">
      <t>コウチク</t>
    </rPh>
    <rPh sb="74" eb="76">
      <t>ジッショウ</t>
    </rPh>
    <rPh sb="76" eb="78">
      <t>ジギョウ</t>
    </rPh>
    <phoneticPr fontId="2"/>
  </si>
  <si>
    <t>事例
ポイント</t>
    <rPh sb="0" eb="2">
      <t>ジレイ</t>
    </rPh>
    <phoneticPr fontId="2"/>
  </si>
  <si>
    <t>・地域の再エネ（風力、太陽光、ごみ発電（バイオマス））電力を用いて水素製造</t>
    <rPh sb="1" eb="3">
      <t>チイキ</t>
    </rPh>
    <rPh sb="4" eb="5">
      <t>サイ</t>
    </rPh>
    <rPh sb="8" eb="10">
      <t>フウリョク</t>
    </rPh>
    <rPh sb="11" eb="14">
      <t>タイヨウコウ</t>
    </rPh>
    <rPh sb="17" eb="19">
      <t>ハツデン</t>
    </rPh>
    <rPh sb="27" eb="29">
      <t>デンリョク</t>
    </rPh>
    <rPh sb="30" eb="31">
      <t>モチ</t>
    </rPh>
    <rPh sb="33" eb="37">
      <t>スイソセイゾウ</t>
    </rPh>
    <phoneticPr fontId="2"/>
  </si>
  <si>
    <t>基礎情報</t>
    <rPh sb="0" eb="4">
      <t>キソジョウホウ</t>
    </rPh>
    <phoneticPr fontId="2"/>
  </si>
  <si>
    <t>福岡県北九州市</t>
    <rPh sb="0" eb="3">
      <t>フクオカケン</t>
    </rPh>
    <rPh sb="3" eb="7">
      <t>キタキュウシュウシ</t>
    </rPh>
    <phoneticPr fontId="2"/>
  </si>
  <si>
    <t>・地域の再エネ（太陽光）電力を用いて水素を製造</t>
    <rPh sb="1" eb="3">
      <t>チイキ</t>
    </rPh>
    <rPh sb="4" eb="5">
      <t>サイ</t>
    </rPh>
    <rPh sb="8" eb="11">
      <t>タイヨウコウ</t>
    </rPh>
    <rPh sb="12" eb="14">
      <t>デンリョク</t>
    </rPh>
    <rPh sb="15" eb="16">
      <t>モチ</t>
    </rPh>
    <rPh sb="18" eb="20">
      <t>スイソ</t>
    </rPh>
    <rPh sb="21" eb="23">
      <t>セイゾウ</t>
    </rPh>
    <phoneticPr fontId="2"/>
  </si>
  <si>
    <t>福島県浪江町</t>
    <phoneticPr fontId="2"/>
  </si>
  <si>
    <t>・製造された水素は定置型FCやFCVで利用</t>
    <rPh sb="1" eb="3">
      <t>セイゾウ</t>
    </rPh>
    <rPh sb="6" eb="8">
      <t>スイソ</t>
    </rPh>
    <rPh sb="9" eb="12">
      <t>テイチガタ</t>
    </rPh>
    <rPh sb="19" eb="21">
      <t>リヨウ</t>
    </rPh>
    <phoneticPr fontId="2"/>
  </si>
  <si>
    <t>・人口：950,602[人]</t>
    <rPh sb="1" eb="3">
      <t>ジンコウ</t>
    </rPh>
    <rPh sb="12" eb="13">
      <t>ヒト</t>
    </rPh>
    <phoneticPr fontId="2"/>
  </si>
  <si>
    <t>・製造された水素は定置型FCやFCVで利用</t>
    <rPh sb="1" eb="3">
      <t>セイゾウ</t>
    </rPh>
    <rPh sb="6" eb="8">
      <t>スイソ</t>
    </rPh>
    <rPh sb="9" eb="11">
      <t>テイチ</t>
    </rPh>
    <rPh sb="11" eb="12">
      <t>ガタ</t>
    </rPh>
    <rPh sb="19" eb="21">
      <t>リヨウ</t>
    </rPh>
    <phoneticPr fontId="2"/>
  </si>
  <si>
    <t>・人口：17,166[人] ※実証事業を実施した際の移住人口は約1900人</t>
    <rPh sb="1" eb="3">
      <t>ジンコウ</t>
    </rPh>
    <rPh sb="11" eb="12">
      <t>ヒト</t>
    </rPh>
    <rPh sb="15" eb="17">
      <t>ジッショウ</t>
    </rPh>
    <rPh sb="17" eb="19">
      <t>ジギョウ</t>
    </rPh>
    <rPh sb="20" eb="22">
      <t>ジッシ</t>
    </rPh>
    <rPh sb="24" eb="25">
      <t>サイ</t>
    </rPh>
    <rPh sb="26" eb="30">
      <t>イジュウジンコウ</t>
    </rPh>
    <rPh sb="31" eb="32">
      <t>ヤク</t>
    </rPh>
    <rPh sb="36" eb="37">
      <t>ニン</t>
    </rPh>
    <phoneticPr fontId="2"/>
  </si>
  <si>
    <t>・面積：492.50[km2]</t>
    <rPh sb="1" eb="3">
      <t>メンセキ</t>
    </rPh>
    <phoneticPr fontId="2"/>
  </si>
  <si>
    <t>・面積：223.14[km2]</t>
    <rPh sb="1" eb="3">
      <t>メンセキ</t>
    </rPh>
    <phoneticPr fontId="2"/>
  </si>
  <si>
    <t>取組概要（事業期間：令和2年度～令和4年度予定）</t>
    <rPh sb="0" eb="2">
      <t>トリクミ</t>
    </rPh>
    <rPh sb="2" eb="4">
      <t>ガイヨウ</t>
    </rPh>
    <rPh sb="5" eb="9">
      <t>ジギョウキカン</t>
    </rPh>
    <rPh sb="10" eb="12">
      <t>レイワ</t>
    </rPh>
    <rPh sb="13" eb="15">
      <t>ネンド</t>
    </rPh>
    <rPh sb="16" eb="18">
      <t>レイワ</t>
    </rPh>
    <rPh sb="19" eb="21">
      <t>ネンド</t>
    </rPh>
    <rPh sb="21" eb="23">
      <t>ヨテイ</t>
    </rPh>
    <phoneticPr fontId="2"/>
  </si>
  <si>
    <t>・太陽光発電や風力発電など再エネの施設が集積する北九州市響灘地区において、多様な再エネの余剰電力を効率的に用いて水素を製造する「水電解活用型エネルギーマネジメントシステム」を開発・導入するこ とで、CO2フリー水素の低コストなサプライチェーンモデル構築を目指す。 余剰電力を安価に調達して水素を「つくり」、県内各地に「はこび」、「つかう」一連のサプライチェーンを実際に運用する中で、低コストなCO2フリー水素の製造・供給モデルを構築し、県内におけるCO2フリー水素の製造・ 供給拠点化とCO2フリー水素の普及を図る。</t>
    <phoneticPr fontId="2"/>
  </si>
  <si>
    <t>太陽光発電を利用した水素製造施設「福島水素エネルギー研究フィールド」より出荷されたグリーン水素を、福島県浪江町内に設置した燃料電池やFCVなどの水素を利活用できる設備の燃料として利用する。また、これら水素サプライチェーンを最適化する仕組みとして、水素需給量・搬送状況を考慮した最適搬送管理システムを町の水素利用プラットフォームとして構築し、水素サプライチェーンの全体管理・最適化を目指すものである。構築したシステムは、町全体が停電した場合にも運転できる仕様としておき、BCPに配慮した町のインフラとしても利用する。</t>
    <phoneticPr fontId="2"/>
  </si>
  <si>
    <t>取組経緯</t>
    <rPh sb="0" eb="2">
      <t>トリクミ</t>
    </rPh>
    <rPh sb="2" eb="4">
      <t>ケイイ</t>
    </rPh>
    <phoneticPr fontId="2"/>
  </si>
  <si>
    <t>取組体制</t>
    <rPh sb="0" eb="2">
      <t>トリクミ</t>
    </rPh>
    <rPh sb="2" eb="4">
      <t>タイセイ</t>
    </rPh>
    <phoneticPr fontId="2"/>
  </si>
  <si>
    <t>脱炭素化</t>
    <rPh sb="0" eb="4">
      <t>ダツタンソカ</t>
    </rPh>
    <phoneticPr fontId="2"/>
  </si>
  <si>
    <t>【GHG排出量削減】</t>
    <rPh sb="4" eb="7">
      <t>ハイシュツリョウ</t>
    </rPh>
    <rPh sb="7" eb="9">
      <t>サクゲン</t>
    </rPh>
    <phoneticPr fontId="2"/>
  </si>
  <si>
    <t>市街地におけるGHG排出量を削減する</t>
    <rPh sb="0" eb="3">
      <t>シガイチ</t>
    </rPh>
    <rPh sb="10" eb="13">
      <t>ハイシュツリョウ</t>
    </rPh>
    <rPh sb="14" eb="16">
      <t>サクゲン</t>
    </rPh>
    <phoneticPr fontId="2"/>
  </si>
  <si>
    <t>町内の業務施設におけるGHG排出量を削減する。</t>
    <phoneticPr fontId="2"/>
  </si>
  <si>
    <t>地域固有
の事情</t>
    <rPh sb="0" eb="2">
      <t>チイキ</t>
    </rPh>
    <rPh sb="2" eb="4">
      <t>コユウ</t>
    </rPh>
    <rPh sb="6" eb="8">
      <t>ジジョウ</t>
    </rPh>
    <phoneticPr fontId="2"/>
  </si>
  <si>
    <t>【大規模な再エネ設備の存在】</t>
    <rPh sb="1" eb="4">
      <t>ダイキボ</t>
    </rPh>
    <rPh sb="5" eb="6">
      <t>サイ</t>
    </rPh>
    <rPh sb="8" eb="10">
      <t>セツビ</t>
    </rPh>
    <rPh sb="11" eb="13">
      <t>ソンザイ</t>
    </rPh>
    <phoneticPr fontId="2"/>
  </si>
  <si>
    <t>技術開発</t>
    <rPh sb="0" eb="4">
      <t>ギジュツカイハツ</t>
    </rPh>
    <phoneticPr fontId="2"/>
  </si>
  <si>
    <t>【搬送管理EMS】</t>
    <rPh sb="1" eb="3">
      <t>ハンソウ</t>
    </rPh>
    <rPh sb="3" eb="5">
      <t>カンリ</t>
    </rPh>
    <phoneticPr fontId="2"/>
  </si>
  <si>
    <t>北九州市響灘地区には大規模な再エネ設備（風力・太陽光）が集積している。</t>
    <phoneticPr fontId="2"/>
  </si>
  <si>
    <t>供給先の水素残量および搬送車両の搬送状況を監視しながら、複数の供給先へ効率よく搬送できる最適運用管理システムを街の水素利活用のためのインフラとして構築する。小規模な水素利用から着手し、順次、個所数と規模を増やしていく。水素サプライチェーン最適化システムをプラットフォームとして整備することで供給先を順次拡充していく。</t>
    <phoneticPr fontId="2"/>
  </si>
  <si>
    <t>【機会損失が起きている再エネの存在】</t>
    <rPh sb="1" eb="5">
      <t>キカイソンシツ</t>
    </rPh>
    <rPh sb="6" eb="7">
      <t>オ</t>
    </rPh>
    <rPh sb="11" eb="12">
      <t>サイ</t>
    </rPh>
    <rPh sb="15" eb="17">
      <t>ソンザイ</t>
    </rPh>
    <phoneticPr fontId="2"/>
  </si>
  <si>
    <t>地域再エネ電力のうち、ごみ発電の計画値以上の発電電力（発電余剰インバランス）や電力需要を上回る発電電力や出力制御分の電力で機会損失が起き、地域新電力の採算性を悪化させていた。</t>
    <phoneticPr fontId="2"/>
  </si>
  <si>
    <t>【既存の水素サプライチェーンの存在】</t>
    <rPh sb="1" eb="3">
      <t>キゾン</t>
    </rPh>
    <rPh sb="4" eb="6">
      <t>スイソ</t>
    </rPh>
    <rPh sb="15" eb="17">
      <t>ソンザイ</t>
    </rPh>
    <phoneticPr fontId="2"/>
  </si>
  <si>
    <t>北九州市では「北九州水素タウン」の取組など早くから水素社会の実現に向けて動き始めており、水素ステーション・FCVなど水素サプライチェーンの要素が整備されている。</t>
    <phoneticPr fontId="2"/>
  </si>
  <si>
    <t>【将来の大規模な水素需要の存在】</t>
    <rPh sb="1" eb="3">
      <t>ショウライ</t>
    </rPh>
    <rPh sb="4" eb="7">
      <t>ダイキボ</t>
    </rPh>
    <rPh sb="8" eb="10">
      <t>スイソ</t>
    </rPh>
    <rPh sb="10" eb="12">
      <t>ジュヨウ</t>
    </rPh>
    <rPh sb="13" eb="15">
      <t>ソンザイ</t>
    </rPh>
    <phoneticPr fontId="2"/>
  </si>
  <si>
    <t>響灘地区には物流施設や製造業が集中して立地しており、将来の大規模な水素需要が見込まれる。</t>
    <phoneticPr fontId="2"/>
  </si>
  <si>
    <t>事業化に向けた課題</t>
    <rPh sb="0" eb="3">
      <t>ジギョウカ</t>
    </rPh>
    <rPh sb="4" eb="5">
      <t>ム</t>
    </rPh>
    <rPh sb="7" eb="9">
      <t>カダイ</t>
    </rPh>
    <phoneticPr fontId="2"/>
  </si>
  <si>
    <t>【EMS】</t>
    <phoneticPr fontId="2"/>
  </si>
  <si>
    <t>EMSの
技術的課題</t>
    <rPh sb="5" eb="8">
      <t>ギジュツテキ</t>
    </rPh>
    <rPh sb="8" eb="10">
      <t>カダイ</t>
    </rPh>
    <phoneticPr fontId="2"/>
  </si>
  <si>
    <t>EMSは現況機会損失となっている電力の発生に応じて水素を製造するものであり、需要に応じて水素の製造を調整できない。将来的に大規模化して事業化する場合は、水素の供給者側でバッファとなる水素貯蔵タンクを設置する必要がある。</t>
    <phoneticPr fontId="2"/>
  </si>
  <si>
    <t>機会損失が起きている再エネ電力を活用して水素を製造するために、複数の再エネの出力変動に対応できるエネルギーマネジメントシステム（EMS）を開発する。</t>
    <phoneticPr fontId="2"/>
  </si>
  <si>
    <t>家庭利用中心市街地モデルに関連する取組事例</t>
    <rPh sb="0" eb="2">
      <t>カテイ</t>
    </rPh>
    <rPh sb="2" eb="4">
      <t>リヨウ</t>
    </rPh>
    <rPh sb="4" eb="6">
      <t>チュウシン</t>
    </rPh>
    <rPh sb="6" eb="9">
      <t>シガイチ</t>
    </rPh>
    <rPh sb="13" eb="15">
      <t>カンレン</t>
    </rPh>
    <rPh sb="17" eb="19">
      <t>トリクミ</t>
    </rPh>
    <rPh sb="19" eb="21">
      <t>ジレイ</t>
    </rPh>
    <phoneticPr fontId="2"/>
  </si>
  <si>
    <t>富谷市における既存物流網と純水素燃料電池を活用した低炭素水素サプライチェーン実証 ※環境省：地域連携・低炭素水素技術実証事業</t>
    <rPh sb="0" eb="2">
      <t>トミヤ</t>
    </rPh>
    <rPh sb="2" eb="3">
      <t>シ</t>
    </rPh>
    <rPh sb="7" eb="9">
      <t>キゾン</t>
    </rPh>
    <rPh sb="9" eb="11">
      <t>ブツリュウ</t>
    </rPh>
    <rPh sb="11" eb="12">
      <t>モウ</t>
    </rPh>
    <rPh sb="13" eb="14">
      <t>ジュン</t>
    </rPh>
    <rPh sb="14" eb="16">
      <t>スイソ</t>
    </rPh>
    <rPh sb="16" eb="18">
      <t>ネンリョウ</t>
    </rPh>
    <rPh sb="18" eb="20">
      <t>デンチ</t>
    </rPh>
    <rPh sb="21" eb="23">
      <t>カツヨウ</t>
    </rPh>
    <rPh sb="25" eb="26">
      <t>テイ</t>
    </rPh>
    <rPh sb="26" eb="28">
      <t>タンソ</t>
    </rPh>
    <rPh sb="28" eb="30">
      <t>スイソ</t>
    </rPh>
    <rPh sb="38" eb="40">
      <t>ジッショウ</t>
    </rPh>
    <rPh sb="42" eb="45">
      <t>カンキョウショウ</t>
    </rPh>
    <rPh sb="46" eb="48">
      <t>チイキ</t>
    </rPh>
    <rPh sb="48" eb="50">
      <t>レンケイ</t>
    </rPh>
    <rPh sb="51" eb="54">
      <t>テイタンソ</t>
    </rPh>
    <rPh sb="54" eb="58">
      <t>スイソギジュツ</t>
    </rPh>
    <rPh sb="58" eb="60">
      <t>ジッショウ</t>
    </rPh>
    <rPh sb="60" eb="62">
      <t>ジギョウ</t>
    </rPh>
    <phoneticPr fontId="2"/>
  </si>
  <si>
    <t>再エネ電解水素の製造及び水素混合ガスの供給利用実証事業 ※環境省：地域連携・低炭素水素技術実証事業</t>
    <rPh sb="0" eb="1">
      <t>サイ</t>
    </rPh>
    <rPh sb="3" eb="5">
      <t>デンカイ</t>
    </rPh>
    <rPh sb="5" eb="7">
      <t>スイソ</t>
    </rPh>
    <rPh sb="8" eb="10">
      <t>セイゾウ</t>
    </rPh>
    <rPh sb="10" eb="11">
      <t>オヨ</t>
    </rPh>
    <rPh sb="12" eb="14">
      <t>スイソ</t>
    </rPh>
    <rPh sb="14" eb="16">
      <t>コンゴウ</t>
    </rPh>
    <rPh sb="19" eb="21">
      <t>キョウキュウ</t>
    </rPh>
    <rPh sb="21" eb="23">
      <t>リヨウ</t>
    </rPh>
    <rPh sb="23" eb="25">
      <t>ジッショウ</t>
    </rPh>
    <rPh sb="25" eb="27">
      <t>ジギョウ</t>
    </rPh>
    <rPh sb="29" eb="32">
      <t>カンキョウショウ</t>
    </rPh>
    <rPh sb="33" eb="35">
      <t>チイキ</t>
    </rPh>
    <rPh sb="35" eb="37">
      <t>レンケイ</t>
    </rPh>
    <rPh sb="38" eb="41">
      <t>テイタンソ</t>
    </rPh>
    <rPh sb="41" eb="45">
      <t>スイソギジュツ</t>
    </rPh>
    <rPh sb="45" eb="47">
      <t>ジッショウ</t>
    </rPh>
    <rPh sb="47" eb="49">
      <t>ジギョウ</t>
    </rPh>
    <phoneticPr fontId="2"/>
  </si>
  <si>
    <t>建物及び街区における水素利用普及を目指した低圧水素配送システム実証事業 ※環境省：地域連携・低炭素水素技術実証事業</t>
    <rPh sb="0" eb="2">
      <t>タテモノ</t>
    </rPh>
    <rPh sb="2" eb="3">
      <t>オヨ</t>
    </rPh>
    <rPh sb="4" eb="6">
      <t>ガイク</t>
    </rPh>
    <rPh sb="10" eb="12">
      <t>スイソ</t>
    </rPh>
    <rPh sb="12" eb="14">
      <t>リヨウ</t>
    </rPh>
    <rPh sb="14" eb="16">
      <t>フキュウ</t>
    </rPh>
    <rPh sb="17" eb="19">
      <t>メザ</t>
    </rPh>
    <rPh sb="21" eb="23">
      <t>テイアツ</t>
    </rPh>
    <rPh sb="23" eb="25">
      <t>スイソ</t>
    </rPh>
    <rPh sb="25" eb="27">
      <t>ハイソウ</t>
    </rPh>
    <rPh sb="31" eb="33">
      <t>ジッショウ</t>
    </rPh>
    <rPh sb="33" eb="35">
      <t>ジギョウ</t>
    </rPh>
    <rPh sb="37" eb="40">
      <t>カンキョウショウ</t>
    </rPh>
    <rPh sb="41" eb="43">
      <t>チイキ</t>
    </rPh>
    <rPh sb="43" eb="45">
      <t>レンケイ</t>
    </rPh>
    <rPh sb="46" eb="49">
      <t>テイタンソ</t>
    </rPh>
    <rPh sb="49" eb="53">
      <t>スイソギジュツ</t>
    </rPh>
    <rPh sb="53" eb="55">
      <t>ジッショウ</t>
    </rPh>
    <rPh sb="55" eb="57">
      <t>ジギョウ</t>
    </rPh>
    <phoneticPr fontId="2"/>
  </si>
  <si>
    <t>宮城県富谷市</t>
    <rPh sb="0" eb="2">
      <t>ミヤギ</t>
    </rPh>
    <rPh sb="2" eb="3">
      <t>ケン</t>
    </rPh>
    <rPh sb="3" eb="5">
      <t>トミヤ</t>
    </rPh>
    <rPh sb="5" eb="6">
      <t>シ</t>
    </rPh>
    <phoneticPr fontId="2"/>
  </si>
  <si>
    <t>・地域の再エネ（風力）電力を用いて水素を製造</t>
    <rPh sb="1" eb="3">
      <t>チイキ</t>
    </rPh>
    <rPh sb="4" eb="5">
      <t>サイ</t>
    </rPh>
    <rPh sb="8" eb="10">
      <t>フウリョク</t>
    </rPh>
    <rPh sb="11" eb="13">
      <t>デンリョク</t>
    </rPh>
    <rPh sb="14" eb="15">
      <t>モチ</t>
    </rPh>
    <rPh sb="17" eb="19">
      <t>スイソ</t>
    </rPh>
    <rPh sb="20" eb="22">
      <t>セイゾウ</t>
    </rPh>
    <phoneticPr fontId="2"/>
  </si>
  <si>
    <t>秋田県能代市</t>
    <phoneticPr fontId="2"/>
  </si>
  <si>
    <t>北海道室蘭市</t>
    <phoneticPr fontId="2"/>
  </si>
  <si>
    <t>・製造された水素は定置型FCで利用</t>
    <rPh sb="1" eb="3">
      <t>セイゾウ</t>
    </rPh>
    <rPh sb="6" eb="8">
      <t>スイソ</t>
    </rPh>
    <rPh sb="9" eb="11">
      <t>テイチ</t>
    </rPh>
    <rPh sb="11" eb="12">
      <t>ガタ</t>
    </rPh>
    <rPh sb="15" eb="17">
      <t>リヨウ</t>
    </rPh>
    <phoneticPr fontId="2"/>
  </si>
  <si>
    <t>・人口：52,567[人]</t>
    <rPh sb="1" eb="3">
      <t>ジンコウ</t>
    </rPh>
    <rPh sb="11" eb="12">
      <t>ヒト</t>
    </rPh>
    <phoneticPr fontId="2"/>
  </si>
  <si>
    <t>・製造された水素混合都市ガスはボイラーや家庭用燃料電池で利用</t>
    <rPh sb="1" eb="3">
      <t>セイゾウ</t>
    </rPh>
    <rPh sb="6" eb="8">
      <t>スイソ</t>
    </rPh>
    <rPh sb="8" eb="10">
      <t>コンゴウ</t>
    </rPh>
    <rPh sb="10" eb="12">
      <t>トシ</t>
    </rPh>
    <rPh sb="20" eb="22">
      <t>カテイ</t>
    </rPh>
    <rPh sb="22" eb="23">
      <t>ヨウ</t>
    </rPh>
    <rPh sb="23" eb="25">
      <t>ネンリョウ</t>
    </rPh>
    <rPh sb="25" eb="27">
      <t>デンチ</t>
    </rPh>
    <rPh sb="28" eb="30">
      <t>リヨウ</t>
    </rPh>
    <phoneticPr fontId="2"/>
  </si>
  <si>
    <t>・人口：51,773[人]</t>
    <rPh sb="1" eb="3">
      <t>ジンコウ</t>
    </rPh>
    <rPh sb="11" eb="12">
      <t>ヒト</t>
    </rPh>
    <phoneticPr fontId="2"/>
  </si>
  <si>
    <t>・人口：82,977[人]</t>
    <rPh sb="1" eb="3">
      <t>ジンコウ</t>
    </rPh>
    <rPh sb="11" eb="12">
      <t>ヒト</t>
    </rPh>
    <phoneticPr fontId="2"/>
  </si>
  <si>
    <t>・面積：49.18[km2]</t>
    <rPh sb="1" eb="3">
      <t>メンセキ</t>
    </rPh>
    <phoneticPr fontId="2"/>
  </si>
  <si>
    <t>・面積：426.950[km2]</t>
    <rPh sb="1" eb="3">
      <t>メンセキ</t>
    </rPh>
    <phoneticPr fontId="2"/>
  </si>
  <si>
    <t>・面積：81.01[km2]</t>
    <rPh sb="1" eb="3">
      <t>メンセキ</t>
    </rPh>
    <phoneticPr fontId="2"/>
  </si>
  <si>
    <t>本実証事業では、民生用水素利用実現のため、以下の3つサプライチェーンに係る実証を行う。 
（1）既存物流ネットワークを利用した低CO2・低コスト輸送 
（2）太陽光発電電力が減少する夕方から夜にかけての利用 
（3）地産池消型の水素需給体制
令和2年度には、非常時を踏まえたサプライチェーンの強靭化を目的に、水素混焼発電機を新設し、水素製造に必要な補器類へ電力供給を開始した。</t>
    <phoneticPr fontId="2"/>
  </si>
  <si>
    <t>風力発電により水素を製造し、秋田県産ガスに模した高熱量の模擬ガスと混合することで、水素混合都市ガスを製造している。同混合ガスをガス配管により隣接地に設置した利用場所へ供給し、
市販ガス機器において、水素混合都市ガスを実際に使用している。 
令和2年度には、小型ボイラー・マイクロガスエンジン コレモ・家庭用燃料電池エネファーム type Sを新設し、水素混合都市ガス使用を開始した。</t>
    <phoneticPr fontId="2"/>
  </si>
  <si>
    <t>風力発電で水素を製造し、水素吸蔵合金（MH）タンクと水素配送車を用いることで、低圧のまま貯蔵・輸送（水素のみの移送）を行っている。純水素燃料電池を稼動させて、電力と熱を需要側施設へ供給する。
 また、むろらん温泉ゆららの建物未利用熱や生涯学習センターきらんの燃料電池排熱を水素移送に利用することで、エネルギー効率の向上を目指す。
生涯学習センターきらんへの水素供給は令和2年度に開始した。</t>
    <phoneticPr fontId="2"/>
  </si>
  <si>
    <t>;</t>
    <phoneticPr fontId="2"/>
  </si>
  <si>
    <t>民生部門におけるGHG排出量を削減する。</t>
    <rPh sb="0" eb="2">
      <t>ミンセイ</t>
    </rPh>
    <rPh sb="2" eb="4">
      <t>ブモン</t>
    </rPh>
    <rPh sb="11" eb="13">
      <t>ハイシュツ</t>
    </rPh>
    <rPh sb="13" eb="14">
      <t>リョウ</t>
    </rPh>
    <rPh sb="15" eb="17">
      <t>サクゲン</t>
    </rPh>
    <phoneticPr fontId="2"/>
  </si>
  <si>
    <t>化石燃料由来の都市ガスを利用している一般家庭のGHG排出量を削減する。</t>
    <rPh sb="0" eb="2">
      <t>カセキ</t>
    </rPh>
    <rPh sb="2" eb="4">
      <t>ネンリョウ</t>
    </rPh>
    <rPh sb="4" eb="6">
      <t>ユライ</t>
    </rPh>
    <rPh sb="7" eb="9">
      <t>トシ</t>
    </rPh>
    <rPh sb="12" eb="14">
      <t>リヨウ</t>
    </rPh>
    <rPh sb="18" eb="20">
      <t>イッパン</t>
    </rPh>
    <rPh sb="20" eb="22">
      <t>カテイ</t>
    </rPh>
    <rPh sb="26" eb="28">
      <t>ハイシュツ</t>
    </rPh>
    <rPh sb="28" eb="29">
      <t>リョウ</t>
    </rPh>
    <rPh sb="30" eb="32">
      <t>サクゲン</t>
    </rPh>
    <phoneticPr fontId="2"/>
  </si>
  <si>
    <t>10-20km圏内の小規模街区におけるGHG排出量を削減する。</t>
    <rPh sb="7" eb="9">
      <t>ケンナイ</t>
    </rPh>
    <rPh sb="10" eb="13">
      <t>ショウキボ</t>
    </rPh>
    <rPh sb="13" eb="15">
      <t>ガイク</t>
    </rPh>
    <rPh sb="22" eb="24">
      <t>ハイシュツ</t>
    </rPh>
    <rPh sb="24" eb="25">
      <t>リョウ</t>
    </rPh>
    <rPh sb="26" eb="28">
      <t>サクゲン</t>
    </rPh>
    <phoneticPr fontId="2"/>
  </si>
  <si>
    <t>【産業振興】</t>
    <rPh sb="1" eb="3">
      <t>サンギョウ</t>
    </rPh>
    <rPh sb="3" eb="5">
      <t>シンコウ</t>
    </rPh>
    <phoneticPr fontId="2"/>
  </si>
  <si>
    <t>【再エネ余剰電力の存在】</t>
    <rPh sb="1" eb="2">
      <t>サイ</t>
    </rPh>
    <rPh sb="4" eb="6">
      <t>ヨジョウ</t>
    </rPh>
    <rPh sb="6" eb="8">
      <t>デンリョク</t>
    </rPh>
    <rPh sb="9" eb="11">
      <t>ソンザイ</t>
    </rPh>
    <phoneticPr fontId="2"/>
  </si>
  <si>
    <t>【小規模街区内での水素利用】</t>
    <rPh sb="1" eb="4">
      <t>ショウキボ</t>
    </rPh>
    <rPh sb="4" eb="6">
      <t>ガイク</t>
    </rPh>
    <rPh sb="6" eb="7">
      <t>ナイ</t>
    </rPh>
    <rPh sb="9" eb="11">
      <t>スイソ</t>
    </rPh>
    <rPh sb="11" eb="13">
      <t>リヨウ</t>
    </rPh>
    <phoneticPr fontId="2"/>
  </si>
  <si>
    <t>富谷市が主体となり、限られた資源の市内で新たな産業を興すため、水素利活用による事業企画が始まった。</t>
    <phoneticPr fontId="2"/>
  </si>
  <si>
    <t>秋田県能代市周辺では、風力や地熱、水力等の再エネ資源が比較的豊富に存在するものの、系統連系の制約等から十分な開発が行われず、地域電源として有効活用されていないという課題が存在していた。</t>
    <phoneticPr fontId="2"/>
  </si>
  <si>
    <t>大成建設と巴商会が「液化水素を利用した大規模水素供給」と「富谷市PJのような小規模な水素供給」との中間規模の実証を目指すことを目標に検討が始まり、検討の結果、10-20km圏内の小規模街区内での水素利用がターゲットとなった。</t>
    <phoneticPr fontId="2"/>
  </si>
  <si>
    <t>【卒FITの太陽光発電設備の存在】</t>
    <phoneticPr fontId="2"/>
  </si>
  <si>
    <t>今後FIT切れとなる太陽光を活用して水素を製造し、水素吸蔵合金カセットにより民生部門に供給するサプライチェーンが構築された。</t>
    <phoneticPr fontId="2"/>
  </si>
  <si>
    <t>【高いエネルギーコスト】</t>
    <phoneticPr fontId="2"/>
  </si>
  <si>
    <t>【水素吸蔵合金】</t>
    <phoneticPr fontId="2"/>
  </si>
  <si>
    <t>能代市等の秋田県に存在する複数都市においては、首都圏と比較し熱量やコストが高いガスを利用している。そのため、将来的な設備コストや電力購入単価、再エネ由来水素が持つ環境価値を考慮した場合、比較的エネルギーコストの高い地域においては水素混合ガスを利用することで従来のガス料金よりも安価になる可能性が存在していた。</t>
    <phoneticPr fontId="2"/>
  </si>
  <si>
    <t>街区での水素輸送に適用される法規制をクリアするために、圧縮や液化による輸送ではなく、低圧で製造～供給が可能な水素吸蔵合金が輸送キャリアとして選ばれた。</t>
    <phoneticPr fontId="2"/>
  </si>
  <si>
    <t>【みやぎ生協との協力】</t>
    <phoneticPr fontId="2"/>
  </si>
  <si>
    <t>みやぎ生協と協力することで、民生部門へアプローチが容易となり、既存の配送手段を利用し効率的に輸送を行うことが可能となった。</t>
    <phoneticPr fontId="2"/>
  </si>
  <si>
    <t>コスト</t>
    <phoneticPr fontId="2"/>
  </si>
  <si>
    <t>・電力調達コストの現状及び推移を注視することが必要である。</t>
    <phoneticPr fontId="2"/>
  </si>
  <si>
    <t>技術</t>
    <rPh sb="0" eb="2">
      <t>ギジュツ</t>
    </rPh>
    <phoneticPr fontId="2"/>
  </si>
  <si>
    <t>・水電解装置及び燃料電池の高効率化に関する技術革新の動向を注視することが必要である。</t>
    <phoneticPr fontId="2"/>
  </si>
  <si>
    <t>・水素製造・輸送コストを大幅に低減させる必要がある。</t>
    <phoneticPr fontId="2"/>
  </si>
  <si>
    <t>体制</t>
    <rPh sb="0" eb="2">
      <t>タイセイ</t>
    </rPh>
    <phoneticPr fontId="2"/>
  </si>
  <si>
    <t>・水素混合ガスの安全利用に関して都市ガス事業者との協議を継続して実施し、懸念事項等を一つずつ解決していくことが求められる。</t>
    <phoneticPr fontId="2"/>
  </si>
  <si>
    <t>・機器の20年リースをスキームとして成立させる必要がある。</t>
    <phoneticPr fontId="2"/>
  </si>
  <si>
    <t>・大量の水素を運搬可能なMHタンク運搬システムが構築できるよう規制緩和に関する情報収集ならびに関係業界団体との協力を進めることが必要である。</t>
    <phoneticPr fontId="2"/>
  </si>
  <si>
    <t>・将来のLPガス代金の動向、将来の再生エネルギー価格の動向、将来の輸入水素の価格動向を検討する必要がある。</t>
    <phoneticPr fontId="2"/>
  </si>
  <si>
    <t>・水素混合ガスの利用による一般ガス導管や各ガス機器への中長期的な影響がないのかどうか、何か不具合等が発生しないのかどうか慎重に確認する必要がある。</t>
    <phoneticPr fontId="2"/>
  </si>
  <si>
    <t>・水素吸蔵合金の価格低減にむけた合金開発に関する情報を収集することが必要である。</t>
    <phoneticPr fontId="2"/>
  </si>
  <si>
    <t>需要</t>
    <rPh sb="0" eb="2">
      <t>ジュヨウ</t>
    </rPh>
    <phoneticPr fontId="2"/>
  </si>
  <si>
    <t>・ユーザーにとっての家庭用バックアップ電源の価値の評価と訴求をする必要がある。</t>
    <phoneticPr fontId="2"/>
  </si>
  <si>
    <t>・様々なステークホルダーから理解を得るために水素混合ガスの利用に関してしっかりとした安全対策を行うことが重要である。</t>
    <phoneticPr fontId="2"/>
  </si>
  <si>
    <t>農村モデルに関連する取組事例</t>
    <rPh sb="0" eb="2">
      <t>ノウソン</t>
    </rPh>
    <rPh sb="6" eb="8">
      <t>カンレン</t>
    </rPh>
    <rPh sb="10" eb="12">
      <t>トリクミ</t>
    </rPh>
    <rPh sb="12" eb="14">
      <t>ジレイ</t>
    </rPh>
    <phoneticPr fontId="2"/>
  </si>
  <si>
    <t>＜実証＞</t>
    <phoneticPr fontId="2"/>
  </si>
  <si>
    <t>小水力由来の再エネ水素導入拡大と北海道の地域特性に適した水素活用モデルの構築実証 ※環境省：地域連携・低炭素水素技術実証事業</t>
    <rPh sb="0" eb="1">
      <t>ショウ</t>
    </rPh>
    <rPh sb="1" eb="3">
      <t>スイリョク</t>
    </rPh>
    <rPh sb="3" eb="5">
      <t>ユライ</t>
    </rPh>
    <rPh sb="6" eb="7">
      <t>サイ</t>
    </rPh>
    <rPh sb="9" eb="11">
      <t>スイソ</t>
    </rPh>
    <rPh sb="11" eb="13">
      <t>ドウニュウ</t>
    </rPh>
    <rPh sb="13" eb="15">
      <t>カクダイ</t>
    </rPh>
    <rPh sb="16" eb="19">
      <t>ホッカイドウ</t>
    </rPh>
    <rPh sb="20" eb="22">
      <t>チイキ</t>
    </rPh>
    <rPh sb="22" eb="24">
      <t>トクセイ</t>
    </rPh>
    <rPh sb="25" eb="26">
      <t>テキ</t>
    </rPh>
    <rPh sb="28" eb="30">
      <t>スイソ</t>
    </rPh>
    <rPh sb="30" eb="32">
      <t>カツヨウ</t>
    </rPh>
    <rPh sb="36" eb="38">
      <t>コウチク</t>
    </rPh>
    <rPh sb="38" eb="40">
      <t>ジッショウ</t>
    </rPh>
    <rPh sb="42" eb="45">
      <t>カンキョウショウ</t>
    </rPh>
    <rPh sb="46" eb="48">
      <t>チイキ</t>
    </rPh>
    <rPh sb="48" eb="50">
      <t>レンケイ</t>
    </rPh>
    <rPh sb="51" eb="54">
      <t>テイタンソ</t>
    </rPh>
    <rPh sb="54" eb="58">
      <t>スイソギジュツ</t>
    </rPh>
    <rPh sb="58" eb="60">
      <t>ジッショウ</t>
    </rPh>
    <rPh sb="60" eb="62">
      <t>ジギョウ</t>
    </rPh>
    <phoneticPr fontId="2"/>
  </si>
  <si>
    <t>家畜ふん尿由来水素を活用した水素サプライチェーン実証事業 ※環境省：地域連携・低炭素水素技術実証事業</t>
    <rPh sb="0" eb="2">
      <t>カチク</t>
    </rPh>
    <rPh sb="4" eb="5">
      <t>ニョウ</t>
    </rPh>
    <rPh sb="5" eb="7">
      <t>ユライ</t>
    </rPh>
    <rPh sb="7" eb="9">
      <t>スイソ</t>
    </rPh>
    <rPh sb="10" eb="12">
      <t>カツヨウ</t>
    </rPh>
    <rPh sb="14" eb="16">
      <t>スイソ</t>
    </rPh>
    <rPh sb="24" eb="26">
      <t>ジッショウ</t>
    </rPh>
    <rPh sb="26" eb="28">
      <t>ジギョウ</t>
    </rPh>
    <rPh sb="30" eb="33">
      <t>カンキョウショウ</t>
    </rPh>
    <rPh sb="34" eb="36">
      <t>チイキ</t>
    </rPh>
    <rPh sb="36" eb="38">
      <t>レンケイ</t>
    </rPh>
    <rPh sb="39" eb="42">
      <t>テイタンソ</t>
    </rPh>
    <rPh sb="42" eb="46">
      <t>スイソギジュツ</t>
    </rPh>
    <rPh sb="46" eb="48">
      <t>ジッショウ</t>
    </rPh>
    <rPh sb="48" eb="50">
      <t>ジギョウ</t>
    </rPh>
    <phoneticPr fontId="2"/>
  </si>
  <si>
    <t>・地域の再エネ（小水力）電力を用いて水素を製造</t>
    <rPh sb="1" eb="3">
      <t>チイキ</t>
    </rPh>
    <rPh sb="4" eb="5">
      <t>サイ</t>
    </rPh>
    <rPh sb="8" eb="9">
      <t>ショウ</t>
    </rPh>
    <rPh sb="9" eb="11">
      <t>スイリョク</t>
    </rPh>
    <rPh sb="12" eb="14">
      <t>デンリョク</t>
    </rPh>
    <rPh sb="15" eb="16">
      <t>モチ</t>
    </rPh>
    <rPh sb="18" eb="20">
      <t>スイソ</t>
    </rPh>
    <rPh sb="21" eb="23">
      <t>セイゾウ</t>
    </rPh>
    <phoneticPr fontId="2"/>
  </si>
  <si>
    <t>北海道釧路市</t>
    <phoneticPr fontId="2"/>
  </si>
  <si>
    <t>北海道白糠郡白糠町</t>
    <phoneticPr fontId="2"/>
  </si>
  <si>
    <t>・地域産業である畜産業で発生する家畜ふん尿を用いて水素を製造</t>
    <rPh sb="1" eb="3">
      <t>チイキ</t>
    </rPh>
    <rPh sb="3" eb="5">
      <t>サンギョウ</t>
    </rPh>
    <rPh sb="8" eb="11">
      <t>チクサンギョウ</t>
    </rPh>
    <rPh sb="12" eb="14">
      <t>ハッセイ</t>
    </rPh>
    <rPh sb="16" eb="18">
      <t>カチク</t>
    </rPh>
    <rPh sb="20" eb="21">
      <t>ニョウ</t>
    </rPh>
    <rPh sb="22" eb="23">
      <t>モチ</t>
    </rPh>
    <rPh sb="25" eb="27">
      <t>スイソ</t>
    </rPh>
    <rPh sb="28" eb="30">
      <t>セイゾウ</t>
    </rPh>
    <phoneticPr fontId="2"/>
  </si>
  <si>
    <t>北海道河東郡鹿追町</t>
    <phoneticPr fontId="2"/>
  </si>
  <si>
    <t>北海道帯広市</t>
    <phoneticPr fontId="2"/>
  </si>
  <si>
    <t>・人口：168,086人]</t>
    <rPh sb="1" eb="3">
      <t>ジンコウ</t>
    </rPh>
    <rPh sb="11" eb="12">
      <t>ヒト</t>
    </rPh>
    <phoneticPr fontId="2"/>
  </si>
  <si>
    <t>・人口：7,710[人]</t>
    <rPh sb="1" eb="3">
      <t>ジンコウ</t>
    </rPh>
    <rPh sb="10" eb="11">
      <t>ヒト</t>
    </rPh>
    <phoneticPr fontId="2"/>
  </si>
  <si>
    <t>・製造された水素は定置型FCやFCFLで利用</t>
    <rPh sb="1" eb="3">
      <t>セイゾウ</t>
    </rPh>
    <rPh sb="6" eb="8">
      <t>スイソ</t>
    </rPh>
    <rPh sb="9" eb="11">
      <t>テイチ</t>
    </rPh>
    <rPh sb="11" eb="12">
      <t>ガタ</t>
    </rPh>
    <rPh sb="20" eb="22">
      <t>リヨウ</t>
    </rPh>
    <phoneticPr fontId="2"/>
  </si>
  <si>
    <t>・人口：5,247[人]</t>
    <rPh sb="1" eb="3">
      <t>ジンコウ</t>
    </rPh>
    <rPh sb="10" eb="11">
      <t>ヒト</t>
    </rPh>
    <phoneticPr fontId="2"/>
  </si>
  <si>
    <t>・人口：168,057[人]</t>
    <rPh sb="1" eb="3">
      <t>ジンコウ</t>
    </rPh>
    <rPh sb="12" eb="13">
      <t>ヒト</t>
    </rPh>
    <phoneticPr fontId="2"/>
  </si>
  <si>
    <t>・面積：1,363.29[km2]</t>
    <rPh sb="1" eb="3">
      <t>メンセキ</t>
    </rPh>
    <phoneticPr fontId="2"/>
  </si>
  <si>
    <t>・面積：773.13[km2]</t>
    <rPh sb="1" eb="3">
      <t>メンセキ</t>
    </rPh>
    <phoneticPr fontId="2"/>
  </si>
  <si>
    <t>・面積：402.88[km2]</t>
    <rPh sb="1" eb="3">
      <t>メンセキ</t>
    </rPh>
    <phoneticPr fontId="2"/>
  </si>
  <si>
    <t>・面積：619.34[km2]</t>
    <rPh sb="1" eb="3">
      <t>メンセキ</t>
    </rPh>
    <phoneticPr fontId="2"/>
  </si>
  <si>
    <t>本事業は、小水力による電力を用いて再エネ水素を製造し地域内で利用する水素サプライチェーンを構築することで、賦存量の大きい北海道の再生可能エネルギーの導入拡大を図りCO2排出量の削減を実現することを目的とする。 北海道白糠郡白糠町にある庶路ダムの維持水量を利用した小水力発電により製造した再エネ水素を、 地域内の複数の施設に設置した純水素型燃料電池で利用するとともに、燃料電池自動車へ供給する実証を行う。また、地方自治体等と連携し、地域の資源を活用した水素サプライチェーンを構築し、全国への普及モデルを確立し、水素利用の拡大につなげる。</t>
    <phoneticPr fontId="2"/>
  </si>
  <si>
    <t>本事業は、地域内で発生する家畜ふん尿由来の水素を地域内で利用することで、化石燃料利用量を削減し、災害に強い分散型エネルギー事業を実現する地産地消型モデルを目指すものである。 
具体的には、北海道十勝地区（バイオマス産業都市）において、牛舎の家畜ふん尿をメタン発酵することで得られるバイオガスから水素を製造し、燃料電池による電気・熱供給とFCV・FCFL等へ利用するサプライチェーンモデルを実証するものである。
令和2年度から、簡易型水素充填車の活用を開始し、おびひろ動物園に純水素燃料電池を併設した水素吸蔵合金（MH）タンクを設置した。</t>
    <phoneticPr fontId="2"/>
  </si>
  <si>
    <t>農村エリアにおけるGHG排出量を削減する。</t>
    <rPh sb="0" eb="2">
      <t>ノウソン</t>
    </rPh>
    <rPh sb="12" eb="14">
      <t>ハイシュツ</t>
    </rPh>
    <rPh sb="14" eb="15">
      <t>リョウ</t>
    </rPh>
    <rPh sb="16" eb="18">
      <t>サクゲン</t>
    </rPh>
    <phoneticPr fontId="2"/>
  </si>
  <si>
    <t>農村の周辺地域におけるGHG排出量を削減する。</t>
    <rPh sb="0" eb="2">
      <t>ノウソン</t>
    </rPh>
    <rPh sb="3" eb="5">
      <t>シュウヘン</t>
    </rPh>
    <rPh sb="5" eb="7">
      <t>チイキ</t>
    </rPh>
    <rPh sb="14" eb="16">
      <t>ハイシュツ</t>
    </rPh>
    <rPh sb="16" eb="17">
      <t>リョウ</t>
    </rPh>
    <rPh sb="18" eb="20">
      <t>サクゲン</t>
    </rPh>
    <phoneticPr fontId="2"/>
  </si>
  <si>
    <t>【小水力発電を活用したサプライチェーン】</t>
    <rPh sb="1" eb="2">
      <t>ショウ</t>
    </rPh>
    <rPh sb="2" eb="4">
      <t>スイリョク</t>
    </rPh>
    <rPh sb="4" eb="6">
      <t>ハツデン</t>
    </rPh>
    <rPh sb="7" eb="9">
      <t>カツヨウ</t>
    </rPh>
    <phoneticPr fontId="2"/>
  </si>
  <si>
    <t>【家畜ふん尿の存在】</t>
    <rPh sb="1" eb="3">
      <t>カチク</t>
    </rPh>
    <rPh sb="5" eb="6">
      <t>ニョウ</t>
    </rPh>
    <rPh sb="7" eb="9">
      <t>ソンザイ</t>
    </rPh>
    <phoneticPr fontId="2"/>
  </si>
  <si>
    <t>賦存量の大きい北海道の再エネの導入拡大を図り、白糠郡白糠町にある庶路ダムの維持水量を利用した小水力発電設備を建設し、小水力発電由来の電力で水素を製造するサプライチェーンを構築する。</t>
    <phoneticPr fontId="2"/>
  </si>
  <si>
    <t>北海道十勝地区は道内トップクラスの家畜ふん尿のポテンシャルを有している。北海道では、従前より北海道大学や北海道庁が民間企業と協力して家畜ふん尿の活用方法について検討を行ってきた。そして、バイオマスの電化が指向されていたものの、系統制約の問題から、系統接続を必要としない自立型動力源としてバイオガスの水素化が注目された。</t>
    <phoneticPr fontId="2"/>
  </si>
  <si>
    <t>インフラ</t>
    <phoneticPr fontId="2"/>
  </si>
  <si>
    <t>・既設導水路利用可能な候補地情報が公表されていないため、日本国内で特定可能は導入候補地は限定的である。</t>
    <phoneticPr fontId="2"/>
  </si>
  <si>
    <t>運用</t>
    <rPh sb="0" eb="2">
      <t>ウンヨウ</t>
    </rPh>
    <phoneticPr fontId="2"/>
  </si>
  <si>
    <t>・極寒期は設備の凍結や低温障害、MHタンクの温度管理、燃料電池の出力調整など複合的な管理や監視による運用が必要である。設備機器単体の運用ではなく熱利用も含めた総合的な運用体制構築が重要になる。</t>
    <phoneticPr fontId="2"/>
  </si>
  <si>
    <t>・水車製造の標準化等が進んでいないため、水車費用が高止まりしており、水力発電所の工事費用も高い水準にある。</t>
    <phoneticPr fontId="2"/>
  </si>
  <si>
    <t>・水素発電設備の普及に向けては、耐候性、冗長性、保守性、操作性、施工性、コストのバランスの取れたパッケージ化とともに、実使用環境での連続運転、BCP試験等をクリアしていくことが重要である。</t>
    <phoneticPr fontId="2"/>
  </si>
  <si>
    <t>・水電解装置価格の価格が高い（現状90～200百万円/台程度）。</t>
    <phoneticPr fontId="2"/>
  </si>
  <si>
    <t>精度</t>
    <rPh sb="0" eb="2">
      <t>セイド</t>
    </rPh>
    <phoneticPr fontId="2"/>
  </si>
  <si>
    <t>・高圧水素圧縮・充填に関連する規制により、本モデルの人件費低減が困難であることから、高圧ガス保安法等における高圧水素関連の規制緩和が求められる。</t>
    <phoneticPr fontId="2"/>
  </si>
  <si>
    <t>配送モデルに関連する取組事例</t>
    <rPh sb="0" eb="2">
      <t>ハイソウ</t>
    </rPh>
    <rPh sb="6" eb="8">
      <t>カンレン</t>
    </rPh>
    <rPh sb="10" eb="12">
      <t>トリクミ</t>
    </rPh>
    <rPh sb="12" eb="14">
      <t>ジレイ</t>
    </rPh>
    <phoneticPr fontId="2"/>
  </si>
  <si>
    <t>京浜臨海部での燃料電池フォークリフト導入とクリーン水素活用モデル構築実証 ※環境省：地域連携・低炭素水素技術実証事業</t>
    <rPh sb="0" eb="2">
      <t>ケイヒン</t>
    </rPh>
    <rPh sb="2" eb="4">
      <t>リンカイ</t>
    </rPh>
    <rPh sb="4" eb="5">
      <t>ブ</t>
    </rPh>
    <rPh sb="7" eb="9">
      <t>ネンリョウ</t>
    </rPh>
    <rPh sb="9" eb="11">
      <t>デンチ</t>
    </rPh>
    <rPh sb="18" eb="20">
      <t>ドウニュウ</t>
    </rPh>
    <rPh sb="25" eb="27">
      <t>スイソ</t>
    </rPh>
    <rPh sb="27" eb="29">
      <t>カツヨウ</t>
    </rPh>
    <rPh sb="32" eb="34">
      <t>コウチク</t>
    </rPh>
    <rPh sb="34" eb="36">
      <t>ジッショウ</t>
    </rPh>
    <rPh sb="38" eb="41">
      <t>カンキョウショウ</t>
    </rPh>
    <rPh sb="42" eb="44">
      <t>チイキ</t>
    </rPh>
    <rPh sb="44" eb="46">
      <t>レンケイ</t>
    </rPh>
    <rPh sb="47" eb="50">
      <t>テイタンソ</t>
    </rPh>
    <rPh sb="50" eb="54">
      <t>スイソギジュツ</t>
    </rPh>
    <rPh sb="54" eb="56">
      <t>ジッショウ</t>
    </rPh>
    <rPh sb="56" eb="58">
      <t>ジギョウ</t>
    </rPh>
    <phoneticPr fontId="2"/>
  </si>
  <si>
    <t>神奈川県横浜市</t>
    <phoneticPr fontId="2"/>
  </si>
  <si>
    <t>神奈川県川崎市</t>
    <phoneticPr fontId="2"/>
  </si>
  <si>
    <t>・製造された水素はFCFLで利用</t>
    <rPh sb="1" eb="3">
      <t>セイゾウ</t>
    </rPh>
    <rPh sb="6" eb="8">
      <t>スイソ</t>
    </rPh>
    <rPh sb="14" eb="16">
      <t>リヨウ</t>
    </rPh>
    <phoneticPr fontId="2"/>
  </si>
  <si>
    <t>・人口：3,754,772[人]</t>
    <rPh sb="1" eb="3">
      <t>ジンコウ</t>
    </rPh>
    <rPh sb="14" eb="15">
      <t>ヒト</t>
    </rPh>
    <phoneticPr fontId="2"/>
  </si>
  <si>
    <t>・人口：1,514,299[人]</t>
    <rPh sb="1" eb="3">
      <t>ジンコウ</t>
    </rPh>
    <rPh sb="14" eb="15">
      <t>ヒト</t>
    </rPh>
    <phoneticPr fontId="2"/>
  </si>
  <si>
    <t>・面積：438.01[km2]</t>
    <rPh sb="1" eb="3">
      <t>メンセキ</t>
    </rPh>
    <phoneticPr fontId="2"/>
  </si>
  <si>
    <t>・面積：142.96[km2]</t>
    <rPh sb="1" eb="3">
      <t>メンセキ</t>
    </rPh>
    <phoneticPr fontId="2"/>
  </si>
  <si>
    <t>本事業では、再生可能エネルギーを活用した「CO2フリー水素の製造」に加え、その「貯蔵」「輸送」および「利用」も含めた水素サプライチェーンの構築を通じて、水素利活用における簡易な統合的システムを実現し、将来の地域展開と地球温暖化対策への貢献を目指し、次の4つのテーマで取り組むことを目的としている。 
①風力発電（ハマウィング）により水を電気分解して水素を製造するシステム 
②最適な水素供給を行うための貯蔵と輸送の仕組み 
③燃料電池フォークリフトの導入利用 
④水素サプライチェーンの事業可能性調査（水素価格、CO2削減量など）</t>
    <phoneticPr fontId="2"/>
  </si>
  <si>
    <t>物流エリアにおけるGHG排出量を削減する。</t>
    <phoneticPr fontId="2"/>
  </si>
  <si>
    <t>【系統電力及び再エネ電力蓄電池の連携】</t>
    <rPh sb="1" eb="3">
      <t>ケイトウ</t>
    </rPh>
    <rPh sb="3" eb="5">
      <t>デンリョク</t>
    </rPh>
    <rPh sb="5" eb="6">
      <t>オヨ</t>
    </rPh>
    <rPh sb="7" eb="8">
      <t>サイ</t>
    </rPh>
    <rPh sb="10" eb="12">
      <t>デンリョク</t>
    </rPh>
    <rPh sb="12" eb="15">
      <t>チクデンチ</t>
    </rPh>
    <rPh sb="16" eb="18">
      <t>レンケイ</t>
    </rPh>
    <phoneticPr fontId="2"/>
  </si>
  <si>
    <t>トヨタ自動車による系統電力及び再エネ電力蓄電池の連携に係る事業の構想を起点に検討が始まった。</t>
    <phoneticPr fontId="2"/>
  </si>
  <si>
    <t>・システム全体の効率化のため水電解装置の稼働率の向上が必要である。</t>
    <phoneticPr fontId="2"/>
  </si>
  <si>
    <t>・安定供給のための複数拠点の確保が必要である。</t>
    <phoneticPr fontId="2"/>
  </si>
  <si>
    <t>・水電解装置の劣化メカニズムを究明する必要がある。</t>
    <phoneticPr fontId="2"/>
  </si>
  <si>
    <t>・劣化状態の異なる電池混載で継続使用可能なシステム開発が必要である。</t>
    <phoneticPr fontId="2"/>
  </si>
  <si>
    <t>・需要に応じた水素をオンタイムに短時間で配送する仕組の構築が必要である。</t>
    <phoneticPr fontId="2"/>
  </si>
  <si>
    <t>・FCフォークリフト及び水素設備導入費用の低減が必要である。</t>
    <phoneticPr fontId="2"/>
  </si>
  <si>
    <t>LPガスインフラ工業団地モデルに関連する取組事例</t>
    <rPh sb="8" eb="12">
      <t>コウギョウダンチ</t>
    </rPh>
    <rPh sb="16" eb="18">
      <t>カンレン</t>
    </rPh>
    <rPh sb="20" eb="22">
      <t>トリクミ</t>
    </rPh>
    <rPh sb="22" eb="24">
      <t>ジレイ</t>
    </rPh>
    <phoneticPr fontId="2"/>
  </si>
  <si>
    <t>化学産業モデルに関連する取組事例</t>
    <rPh sb="0" eb="4">
      <t>カガクサンギョウ</t>
    </rPh>
    <rPh sb="8" eb="10">
      <t>カンレン</t>
    </rPh>
    <rPh sb="12" eb="14">
      <t>トリクミ</t>
    </rPh>
    <rPh sb="14" eb="16">
      <t>ジレイ</t>
    </rPh>
    <phoneticPr fontId="2"/>
  </si>
  <si>
    <t>苛性ソーダ由来の未利用な高純度副生水素を活用した地産地消・地域間連携モデルの構築 ※環境省：地域連携・低炭素水素技術実証事業</t>
    <rPh sb="0" eb="2">
      <t>カセイ</t>
    </rPh>
    <rPh sb="5" eb="7">
      <t>ユライ</t>
    </rPh>
    <rPh sb="8" eb="9">
      <t>ミ</t>
    </rPh>
    <rPh sb="9" eb="11">
      <t>リヨウ</t>
    </rPh>
    <rPh sb="12" eb="13">
      <t>コウ</t>
    </rPh>
    <rPh sb="13" eb="15">
      <t>ジュンド</t>
    </rPh>
    <rPh sb="15" eb="17">
      <t>フクセイ</t>
    </rPh>
    <rPh sb="17" eb="19">
      <t>スイソ</t>
    </rPh>
    <rPh sb="20" eb="22">
      <t>カツヨウ</t>
    </rPh>
    <rPh sb="24" eb="28">
      <t>チサンチショウ</t>
    </rPh>
    <rPh sb="29" eb="31">
      <t>チイキ</t>
    </rPh>
    <rPh sb="31" eb="32">
      <t>カン</t>
    </rPh>
    <rPh sb="32" eb="34">
      <t>レンケイ</t>
    </rPh>
    <rPh sb="38" eb="40">
      <t>コウチク</t>
    </rPh>
    <rPh sb="42" eb="45">
      <t>カンキョウショウ</t>
    </rPh>
    <rPh sb="46" eb="48">
      <t>チイキ</t>
    </rPh>
    <rPh sb="48" eb="50">
      <t>レンケイ</t>
    </rPh>
    <rPh sb="51" eb="54">
      <t>テイタンソ</t>
    </rPh>
    <rPh sb="54" eb="58">
      <t>スイソギジュツ</t>
    </rPh>
    <rPh sb="58" eb="60">
      <t>ジッショウ</t>
    </rPh>
    <rPh sb="60" eb="62">
      <t>ジギョウ</t>
    </rPh>
    <phoneticPr fontId="2"/>
  </si>
  <si>
    <t>使用済プラスチック由来低炭素水素を活用した地域循環型水素地産地消モデル実証事業 ※環境省：地域連携・低炭素水素技術実証事業</t>
    <rPh sb="0" eb="2">
      <t>シヨウ</t>
    </rPh>
    <rPh sb="2" eb="3">
      <t>ズミ</t>
    </rPh>
    <rPh sb="9" eb="11">
      <t>ユライ</t>
    </rPh>
    <rPh sb="11" eb="12">
      <t>テイ</t>
    </rPh>
    <rPh sb="12" eb="14">
      <t>タンソ</t>
    </rPh>
    <rPh sb="14" eb="16">
      <t>スイソ</t>
    </rPh>
    <rPh sb="17" eb="19">
      <t>カツヨウ</t>
    </rPh>
    <rPh sb="21" eb="23">
      <t>チイキ</t>
    </rPh>
    <rPh sb="23" eb="25">
      <t>ジュンカン</t>
    </rPh>
    <rPh sb="25" eb="26">
      <t>ガタ</t>
    </rPh>
    <rPh sb="26" eb="28">
      <t>スイソ</t>
    </rPh>
    <rPh sb="28" eb="32">
      <t>チサンチショウ</t>
    </rPh>
    <rPh sb="35" eb="37">
      <t>ジッショウ</t>
    </rPh>
    <rPh sb="37" eb="39">
      <t>ジギョウ</t>
    </rPh>
    <rPh sb="41" eb="44">
      <t>カンキョウショウ</t>
    </rPh>
    <rPh sb="45" eb="47">
      <t>チイキ</t>
    </rPh>
    <rPh sb="47" eb="49">
      <t>レンケイ</t>
    </rPh>
    <rPh sb="50" eb="51">
      <t>テイ</t>
    </rPh>
    <rPh sb="51" eb="53">
      <t>タンソ</t>
    </rPh>
    <rPh sb="53" eb="57">
      <t>スイソギジュツ</t>
    </rPh>
    <rPh sb="57" eb="59">
      <t>ジッショウ</t>
    </rPh>
    <rPh sb="59" eb="61">
      <t>ジギョウ</t>
    </rPh>
    <phoneticPr fontId="2"/>
  </si>
  <si>
    <t>・地域の苛性ソーダ工場から発生する副生水素を回収</t>
    <rPh sb="1" eb="3">
      <t>チイキ</t>
    </rPh>
    <rPh sb="4" eb="6">
      <t>カセイ</t>
    </rPh>
    <rPh sb="9" eb="11">
      <t>コウジョウ</t>
    </rPh>
    <rPh sb="13" eb="15">
      <t>ハッセイ</t>
    </rPh>
    <rPh sb="17" eb="19">
      <t>フクセイ</t>
    </rPh>
    <rPh sb="19" eb="21">
      <t>スイソ</t>
    </rPh>
    <rPh sb="22" eb="24">
      <t>カイシュウ</t>
    </rPh>
    <phoneticPr fontId="2"/>
  </si>
  <si>
    <t>山口県周南市</t>
    <phoneticPr fontId="2"/>
  </si>
  <si>
    <t>山口県下関市</t>
    <phoneticPr fontId="2"/>
  </si>
  <si>
    <t>・地域の使用済プラスチックを用いて水素を製造</t>
    <rPh sb="1" eb="3">
      <t>チイキ</t>
    </rPh>
    <rPh sb="4" eb="6">
      <t>シヨウ</t>
    </rPh>
    <rPh sb="6" eb="7">
      <t>ズミ</t>
    </rPh>
    <rPh sb="14" eb="15">
      <t>モチ</t>
    </rPh>
    <rPh sb="17" eb="19">
      <t>スイソ</t>
    </rPh>
    <rPh sb="20" eb="22">
      <t>セイゾウ</t>
    </rPh>
    <phoneticPr fontId="2"/>
  </si>
  <si>
    <t>・回収された水素は定置型FCやFCV、FCFLで利用</t>
    <rPh sb="1" eb="3">
      <t>カイシュウ</t>
    </rPh>
    <rPh sb="6" eb="8">
      <t>スイソ</t>
    </rPh>
    <rPh sb="9" eb="11">
      <t>テイチ</t>
    </rPh>
    <rPh sb="11" eb="12">
      <t>ガタ</t>
    </rPh>
    <rPh sb="24" eb="26">
      <t>リヨウ</t>
    </rPh>
    <phoneticPr fontId="2"/>
  </si>
  <si>
    <t>・人口：142,482[人]</t>
    <rPh sb="1" eb="3">
      <t>ジンコウ</t>
    </rPh>
    <rPh sb="12" eb="13">
      <t>ヒト</t>
    </rPh>
    <phoneticPr fontId="2"/>
  </si>
  <si>
    <t>・人口：260,897[人]</t>
    <rPh sb="1" eb="3">
      <t>ジンコウ</t>
    </rPh>
    <rPh sb="12" eb="13">
      <t>ヒト</t>
    </rPh>
    <phoneticPr fontId="2"/>
  </si>
  <si>
    <t>・面積：656.29[km2]</t>
    <rPh sb="1" eb="3">
      <t>メンセキ</t>
    </rPh>
    <phoneticPr fontId="2"/>
  </si>
  <si>
    <t>・面積：716.18[km2]</t>
    <rPh sb="1" eb="3">
      <t>メンセキ</t>
    </rPh>
    <phoneticPr fontId="2"/>
  </si>
  <si>
    <t>本事業は、山口県周南市に立地する苛性ソーダ工場から発生する未利用で高純度な副生水素を回収し、地域で多面的に利用する地産地消の水素需給モデルに加え、まとまった量の水素を液化して広域にも供給するモデルを構築するものである。
令和2年度から、水素量補完のための再エネ由来水素製造、および純水素を燃料とするボイラーの活用を開始した。</t>
    <phoneticPr fontId="2"/>
  </si>
  <si>
    <t>本事業は、使用済プラスチックを原料とした水素を製造し、パイプライン輸送により、業務施設や研究施設の純水素燃料電池や燃料電池自動車で利用するモデルを実証する。 
令和2年度には、川崎キングスカイフロント東急REIホテルに植物工場ユニットを設置し、熱電負荷増加による純水素燃料電池稼働率向上の効果検証を開始した。</t>
    <phoneticPr fontId="2"/>
  </si>
  <si>
    <t>エネルギー多消費産業集積地におけるGHG排出量を削減する。</t>
    <phoneticPr fontId="2"/>
  </si>
  <si>
    <t>市内の業務施設におけるGHG排出量を削減する。</t>
    <phoneticPr fontId="2"/>
  </si>
  <si>
    <t>地域固有
の事情</t>
    <rPh sb="0" eb="4">
      <t>チイキコユウ</t>
    </rPh>
    <rPh sb="6" eb="8">
      <t>ジジョウ</t>
    </rPh>
    <phoneticPr fontId="2"/>
  </si>
  <si>
    <t>【未利用の高純度副生水素の存在】</t>
    <rPh sb="1" eb="2">
      <t>ミ</t>
    </rPh>
    <rPh sb="2" eb="4">
      <t>リヨウ</t>
    </rPh>
    <rPh sb="5" eb="6">
      <t>コウ</t>
    </rPh>
    <rPh sb="6" eb="8">
      <t>ジュンド</t>
    </rPh>
    <rPh sb="8" eb="10">
      <t>フクセイ</t>
    </rPh>
    <rPh sb="10" eb="12">
      <t>スイソ</t>
    </rPh>
    <rPh sb="13" eb="15">
      <t>ソンザイ</t>
    </rPh>
    <phoneticPr fontId="2"/>
  </si>
  <si>
    <t>【官民連携の検討会の存在】</t>
    <rPh sb="1" eb="3">
      <t>カンミン</t>
    </rPh>
    <rPh sb="3" eb="5">
      <t>レンケイ</t>
    </rPh>
    <rPh sb="6" eb="9">
      <t>ケントウカイ</t>
    </rPh>
    <rPh sb="10" eb="12">
      <t>ソンザイ</t>
    </rPh>
    <phoneticPr fontId="2"/>
  </si>
  <si>
    <t>苛性ソーダ工場から発生し、未利用となっている高純度副生水素が存在していた。</t>
    <phoneticPr fontId="2"/>
  </si>
  <si>
    <t>神奈川県及び川崎市は、「京浜臨海部コンビナート高度化等検討会議」により、川崎臨海部を中心とするコンビナートにおいて、CO2削減等に向けて、立地関連企業等と自治体が定期的に最新情報の共有、意見交換等を行っている。このような官民連携での交流から使用済プラスチック由来低炭素水素の検討が始まった。</t>
    <phoneticPr fontId="2"/>
  </si>
  <si>
    <t>供給量</t>
    <rPh sb="0" eb="3">
      <t>キョウキュウリョウ</t>
    </rPh>
    <phoneticPr fontId="2"/>
  </si>
  <si>
    <t>・将来的には再エネ由来のCO2フリー水素の需要が増えていく。しかし、食塩電解から複製される水素の生産量は、苛性ソーダと塩素誘導体の市況（需給バランス）に左右されるので、今後水素需要が増加した場合等には水素製造量（回収量）を強化する取組も必要になる。そのためには、未利用副生水素の活用を基本とするとともに、再エネ由来電力による水素製造、さらには余剰電力を活用した大規模な水素製造も視野に入れる必要がある。</t>
    <phoneticPr fontId="2"/>
  </si>
  <si>
    <t>・各プロセスの効率向上、水素製造に利用できるプラスチックの種類の拡大等により、コストを低減させる必要がある。</t>
    <phoneticPr fontId="2"/>
  </si>
  <si>
    <t>調達</t>
    <rPh sb="0" eb="2">
      <t>チョウタツ</t>
    </rPh>
    <phoneticPr fontId="2"/>
  </si>
  <si>
    <t>・原料となるプラスチックの安定調達が必要である。</t>
    <phoneticPr fontId="2"/>
  </si>
  <si>
    <t>・水素需要の拡大のためには、FCVやFCFLの普及拡大が必要であるが、コスト面で課題がある。</t>
    <phoneticPr fontId="2"/>
  </si>
  <si>
    <t>・他のリサイクル手法と比べた本技術の優位性を明確化する必要がある。</t>
    <phoneticPr fontId="2"/>
  </si>
  <si>
    <t>・水素利用機器の市場拡大や産業部門の既存需要の代替、発電部門での利用等により水素需要を確保する必要がある。</t>
    <phoneticPr fontId="2"/>
  </si>
  <si>
    <t>水素源が太陽光である取組事例</t>
    <rPh sb="0" eb="3">
      <t>スイソゲン</t>
    </rPh>
    <rPh sb="4" eb="7">
      <t>タイヨウコウ</t>
    </rPh>
    <rPh sb="10" eb="14">
      <t>トリクミジレイ</t>
    </rPh>
    <phoneticPr fontId="2"/>
  </si>
  <si>
    <t>分散電源等を用いた福島地域における工場への再生可能エネルギー導入率向上技術の開発　※NEDO：水素社会構築技術開発事業/地域水素利活用技術開発</t>
    <rPh sb="0" eb="2">
      <t>ブンサン</t>
    </rPh>
    <rPh sb="2" eb="4">
      <t>デンゲン</t>
    </rPh>
    <rPh sb="4" eb="5">
      <t>ナド</t>
    </rPh>
    <rPh sb="6" eb="7">
      <t>モチ</t>
    </rPh>
    <rPh sb="9" eb="11">
      <t>フクシマ</t>
    </rPh>
    <rPh sb="11" eb="13">
      <t>チイキ</t>
    </rPh>
    <rPh sb="17" eb="19">
      <t>コウジョウ</t>
    </rPh>
    <rPh sb="21" eb="23">
      <t>サイセイ</t>
    </rPh>
    <rPh sb="23" eb="25">
      <t>カノウ</t>
    </rPh>
    <rPh sb="30" eb="32">
      <t>ドウニュウ</t>
    </rPh>
    <rPh sb="32" eb="33">
      <t>リツ</t>
    </rPh>
    <rPh sb="33" eb="35">
      <t>コウジョウ</t>
    </rPh>
    <rPh sb="35" eb="37">
      <t>ギジュツ</t>
    </rPh>
    <rPh sb="38" eb="40">
      <t>カイハツ</t>
    </rPh>
    <rPh sb="47" eb="49">
      <t>スイソ</t>
    </rPh>
    <rPh sb="49" eb="51">
      <t>シャカイ</t>
    </rPh>
    <rPh sb="51" eb="53">
      <t>コウチク</t>
    </rPh>
    <rPh sb="53" eb="57">
      <t>ギジュツカイハツ</t>
    </rPh>
    <rPh sb="57" eb="59">
      <t>ジギョウ</t>
    </rPh>
    <rPh sb="60" eb="62">
      <t>チイキ</t>
    </rPh>
    <rPh sb="62" eb="64">
      <t>スイソ</t>
    </rPh>
    <rPh sb="64" eb="67">
      <t>リカツヨウ</t>
    </rPh>
    <rPh sb="67" eb="71">
      <t>ギジュツカイハツ</t>
    </rPh>
    <phoneticPr fontId="2"/>
  </si>
  <si>
    <t>水素を熱源とした脱炭素エネルギーネットワークやまなしモデルの技術開発 ※NEDO：水素社会構築技術開発事業/地域水素利活用技術開発</t>
    <phoneticPr fontId="2"/>
  </si>
  <si>
    <t>福島県田村市</t>
    <phoneticPr fontId="2"/>
  </si>
  <si>
    <t>・オンサイトの再エネ（太陽光）電力や系統電力を用いて水素を製造</t>
    <phoneticPr fontId="2"/>
  </si>
  <si>
    <t>山梨県笛吹市</t>
    <rPh sb="0" eb="2">
      <t>ヤマナシ</t>
    </rPh>
    <rPh sb="2" eb="3">
      <t>ケン</t>
    </rPh>
    <rPh sb="3" eb="4">
      <t>フエ</t>
    </rPh>
    <rPh sb="4" eb="5">
      <t>フ</t>
    </rPh>
    <rPh sb="5" eb="6">
      <t>シ</t>
    </rPh>
    <phoneticPr fontId="2"/>
  </si>
  <si>
    <t>・製造された水素混合燃料は工場のSOFCで利用</t>
    <phoneticPr fontId="2"/>
  </si>
  <si>
    <t>・人口：36,334[人]</t>
    <rPh sb="1" eb="3">
      <t>ジンコウ</t>
    </rPh>
    <rPh sb="11" eb="12">
      <t>ヒト</t>
    </rPh>
    <phoneticPr fontId="2"/>
  </si>
  <si>
    <t>・製造された水素は工場の燃焼設備で利用</t>
    <phoneticPr fontId="2"/>
  </si>
  <si>
    <t>・人口：69,156[人]</t>
    <rPh sb="1" eb="3">
      <t>ジンコウ</t>
    </rPh>
    <rPh sb="11" eb="12">
      <t>ヒト</t>
    </rPh>
    <phoneticPr fontId="2"/>
  </si>
  <si>
    <t>・面積：458.33[km2]</t>
    <rPh sb="1" eb="3">
      <t>メンセキ</t>
    </rPh>
    <phoneticPr fontId="2"/>
  </si>
  <si>
    <t>・面積：202.92[km2]</t>
    <rPh sb="1" eb="3">
      <t>メンセキ</t>
    </rPh>
    <phoneticPr fontId="2"/>
  </si>
  <si>
    <t>取組概要（事業期間：令和3年度～令和4年度予定）</t>
    <rPh sb="0" eb="2">
      <t>トリクミ</t>
    </rPh>
    <rPh sb="2" eb="4">
      <t>ガイヨウ</t>
    </rPh>
    <rPh sb="5" eb="9">
      <t>ジギョウキカン</t>
    </rPh>
    <rPh sb="10" eb="12">
      <t>レイワ</t>
    </rPh>
    <rPh sb="13" eb="15">
      <t>ネンド</t>
    </rPh>
    <rPh sb="16" eb="18">
      <t>レイワ</t>
    </rPh>
    <rPh sb="19" eb="21">
      <t>ネンド</t>
    </rPh>
    <rPh sb="21" eb="23">
      <t>ヨテイ</t>
    </rPh>
    <phoneticPr fontId="2"/>
  </si>
  <si>
    <t>取組概要（事業期間：令和3年度～令和7年度予定）</t>
    <rPh sb="0" eb="2">
      <t>トリクミ</t>
    </rPh>
    <rPh sb="2" eb="4">
      <t>ガイヨウ</t>
    </rPh>
    <rPh sb="5" eb="9">
      <t>ジギョウキカン</t>
    </rPh>
    <rPh sb="10" eb="12">
      <t>レイワ</t>
    </rPh>
    <rPh sb="13" eb="15">
      <t>ネンド</t>
    </rPh>
    <rPh sb="16" eb="18">
      <t>レイワ</t>
    </rPh>
    <rPh sb="19" eb="21">
      <t>ネンド</t>
    </rPh>
    <rPh sb="21" eb="23">
      <t>ヨテイ</t>
    </rPh>
    <phoneticPr fontId="2"/>
  </si>
  <si>
    <t>１）再エネ機器（太陽光発電、蓄電池、水素混合燃料対応 SOFC）の工場需要に見合った最適導入量と発電コストを導くシミュレーションの作成 
２）最適導入された再エネ機器を工場のエネルギー需給予測に即して制御するシステムの構築 
３）都市ガス等とカーボンフリー水素等の混合燃料を用いた、燃料リサイクル型高効率SOFCの開発（水素および水素キャリアの供給方法、活用技術などの検討も実施）</t>
    <phoneticPr fontId="2"/>
  </si>
  <si>
    <t>・水電解装置を用いた分散型非化石燃料供給システムを実現するため、PEM形P2Gシステムの小規模パッケージ化を開発・実証する。
・GI基金による大規模な水素製造拠点の拡大を想定し、その周辺地域での、水素エネルギー利用拡大を促す次世代のカードル・トレーラーを開発し、大容量輸送技術手段の確立を目指す。また、マルチ圧力出荷受け入設備を開発・実証する。
・既存インフラを最大限活用する社会実装モデル工場を創出に向け、脱炭素グランドマスター工場のモデル化を提案・実証する。
・カーボンニュートラル実現に向け、電化が困難な産業部門等の脱炭素化を指向し、水素利用のコーヒー製造技術開発を通じて食品加工分野の脱炭素化を目指す。</t>
    <phoneticPr fontId="2"/>
  </si>
  <si>
    <t>工場におけるGHG排出量削減</t>
    <rPh sb="0" eb="2">
      <t>コウジョウ</t>
    </rPh>
    <rPh sb="9" eb="11">
      <t>ハイシュツ</t>
    </rPh>
    <rPh sb="11" eb="12">
      <t>リョウ</t>
    </rPh>
    <rPh sb="12" eb="14">
      <t>サクゲン</t>
    </rPh>
    <phoneticPr fontId="2"/>
  </si>
  <si>
    <t>【水素混合SOFC】</t>
    <rPh sb="1" eb="3">
      <t>スイソ</t>
    </rPh>
    <rPh sb="3" eb="5">
      <t>コンゴウ</t>
    </rPh>
    <phoneticPr fontId="2"/>
  </si>
  <si>
    <t>【500kWワンパックP2Gシステム】</t>
    <phoneticPr fontId="2"/>
  </si>
  <si>
    <t>水素混合燃料対応の高効率固体酸化物形燃料電池（SOFC）を開発すると共に、燃料の保管や輸送を考慮して、オンサイトやオフサイトで水素供給方法を検討する。</t>
    <phoneticPr fontId="2"/>
  </si>
  <si>
    <t>国内市場と最適のマッチングが想定される500kWのP2Gパッケージモデルを開発する。</t>
    <phoneticPr fontId="2"/>
  </si>
  <si>
    <t>【燃焼行程における水素利活用】</t>
    <phoneticPr fontId="2"/>
  </si>
  <si>
    <t>電気で代替の難しい、いわゆる燃焼行程における、化石燃料から脱炭素エネルギーへの転換として、微妙な火力制御が必要なコーヒー焙煎機での水素活用に向けたバーナー開発などの要素技術を開発する。</t>
    <phoneticPr fontId="2"/>
  </si>
  <si>
    <t>【再エネ機器最適導入量】</t>
    <rPh sb="1" eb="2">
      <t>サイ</t>
    </rPh>
    <rPh sb="4" eb="6">
      <t>キキ</t>
    </rPh>
    <rPh sb="6" eb="8">
      <t>サイテキ</t>
    </rPh>
    <rPh sb="8" eb="10">
      <t>ドウニュウ</t>
    </rPh>
    <rPh sb="10" eb="11">
      <t>リョウ</t>
    </rPh>
    <phoneticPr fontId="2"/>
  </si>
  <si>
    <t>カーボンニュートラルの推進や水素活用に大きな障壁となっているエネルギーコストの増加について、太陽光発電や蓄電池の組み合わせやSOFCを用いて経済合理性ある使い方を、シミュレーションと実証により検討する。</t>
    <phoneticPr fontId="2"/>
  </si>
  <si>
    <t>技術的課題</t>
    <rPh sb="0" eb="3">
      <t>ギジュツテキ</t>
    </rPh>
    <rPh sb="3" eb="5">
      <t>カダイ</t>
    </rPh>
    <phoneticPr fontId="2"/>
  </si>
  <si>
    <t>産業分野におけるカーボンニュートラルを実現するために、電化が難しい領域における化石燃料からのエネルギー転換を推進する必要がある。</t>
    <phoneticPr fontId="2"/>
  </si>
  <si>
    <t>エジェクタを活用した燃料リサイクル量の最適化を検討する必要がある。</t>
    <phoneticPr fontId="2"/>
  </si>
  <si>
    <t>更なる精度向上のため、プログラム計算に水素混合SOFCの効率を加味する必要がある。また、最適導入量の検討において電力や燃料の再エネ価格動向を加味する必要がある。</t>
    <phoneticPr fontId="2"/>
  </si>
  <si>
    <t>水素源が風力である取組事例</t>
    <rPh sb="0" eb="3">
      <t>スイソゲン</t>
    </rPh>
    <rPh sb="4" eb="6">
      <t>フウリョク</t>
    </rPh>
    <rPh sb="9" eb="13">
      <t>トリクミジレイ</t>
    </rPh>
    <phoneticPr fontId="2"/>
  </si>
  <si>
    <t>建物及び街区における水素利用普及を目指した低圧水素配送システム実証事業 ※環境省：地域連携・低炭素水素技術実証事業</t>
    <rPh sb="0" eb="2">
      <t>タテモノ</t>
    </rPh>
    <rPh sb="2" eb="3">
      <t>オヨ</t>
    </rPh>
    <rPh sb="4" eb="6">
      <t>ガイク</t>
    </rPh>
    <rPh sb="10" eb="12">
      <t>スイソ</t>
    </rPh>
    <rPh sb="12" eb="14">
      <t>リヨウ</t>
    </rPh>
    <rPh sb="14" eb="16">
      <t>フキュウ</t>
    </rPh>
    <rPh sb="17" eb="19">
      <t>メザ</t>
    </rPh>
    <rPh sb="21" eb="23">
      <t>テイアツ</t>
    </rPh>
    <rPh sb="23" eb="25">
      <t>スイソ</t>
    </rPh>
    <rPh sb="25" eb="27">
      <t>ハイソウ</t>
    </rPh>
    <rPh sb="31" eb="33">
      <t>ジッショウ</t>
    </rPh>
    <rPh sb="33" eb="35">
      <t>ジギョウ</t>
    </rPh>
    <rPh sb="37" eb="40">
      <t>カンキョウショウ</t>
    </rPh>
    <rPh sb="41" eb="43">
      <t>チイキ</t>
    </rPh>
    <rPh sb="43" eb="45">
      <t>レンケイ</t>
    </rPh>
    <rPh sb="45" eb="48">
      <t>テイタンソ</t>
    </rPh>
    <rPh sb="48" eb="52">
      <t>スイソギジュツ</t>
    </rPh>
    <rPh sb="52" eb="54">
      <t>ジッショウ</t>
    </rPh>
    <rPh sb="54" eb="56">
      <t>ジギョウ</t>
    </rPh>
    <phoneticPr fontId="2"/>
  </si>
  <si>
    <t>水素源が水力である取組事例</t>
    <rPh sb="0" eb="3">
      <t>スイソゲン</t>
    </rPh>
    <rPh sb="4" eb="6">
      <t>スイリョク</t>
    </rPh>
    <rPh sb="9" eb="13">
      <t>トリクミジレイ</t>
    </rPh>
    <phoneticPr fontId="2"/>
  </si>
  <si>
    <t>小水力由来の再エネ水素導入拡大と北海道の地域特性に適した水素活用モデルの構築実証 ※環境省：地域連携・低炭素水素技術実証事業</t>
    <rPh sb="0" eb="1">
      <t>ショウ</t>
    </rPh>
    <rPh sb="1" eb="3">
      <t>スイリョク</t>
    </rPh>
    <rPh sb="3" eb="5">
      <t>ユライ</t>
    </rPh>
    <rPh sb="6" eb="7">
      <t>サイ</t>
    </rPh>
    <rPh sb="9" eb="11">
      <t>スイソ</t>
    </rPh>
    <rPh sb="11" eb="13">
      <t>ドウニュウ</t>
    </rPh>
    <rPh sb="13" eb="15">
      <t>カクダイ</t>
    </rPh>
    <rPh sb="16" eb="19">
      <t>ホッカイドウ</t>
    </rPh>
    <rPh sb="20" eb="22">
      <t>チイキ</t>
    </rPh>
    <rPh sb="22" eb="24">
      <t>トクセイ</t>
    </rPh>
    <rPh sb="25" eb="26">
      <t>テキ</t>
    </rPh>
    <rPh sb="28" eb="30">
      <t>スイソ</t>
    </rPh>
    <rPh sb="30" eb="32">
      <t>カツヨウ</t>
    </rPh>
    <rPh sb="36" eb="38">
      <t>コウチク</t>
    </rPh>
    <rPh sb="38" eb="40">
      <t>ジッショウ</t>
    </rPh>
    <rPh sb="42" eb="45">
      <t>カンキョウショウ</t>
    </rPh>
    <rPh sb="46" eb="48">
      <t>チイキ</t>
    </rPh>
    <rPh sb="48" eb="50">
      <t>レンケイ</t>
    </rPh>
    <rPh sb="50" eb="53">
      <t>テイタンソ</t>
    </rPh>
    <rPh sb="53" eb="57">
      <t>スイソギジュツ</t>
    </rPh>
    <rPh sb="57" eb="59">
      <t>ジッショウ</t>
    </rPh>
    <rPh sb="59" eb="61">
      <t>ジギョウ</t>
    </rPh>
    <phoneticPr fontId="2"/>
  </si>
  <si>
    <t>水素源が家畜ふん尿である取組事例</t>
    <rPh sb="0" eb="3">
      <t>スイソゲン</t>
    </rPh>
    <rPh sb="4" eb="6">
      <t>カチク</t>
    </rPh>
    <rPh sb="8" eb="9">
      <t>ニョウ</t>
    </rPh>
    <rPh sb="12" eb="16">
      <t>トリクミジレイ</t>
    </rPh>
    <phoneticPr fontId="2"/>
  </si>
  <si>
    <t>＜調査＞</t>
    <rPh sb="1" eb="3">
      <t>チョウサ</t>
    </rPh>
    <phoneticPr fontId="2"/>
  </si>
  <si>
    <t>家畜ふん尿由来水素を活用した水素サプライチェーン実証事業 ※環境省：地域連携・低炭素水素技術実証事業</t>
    <rPh sb="0" eb="2">
      <t>カチク</t>
    </rPh>
    <rPh sb="4" eb="5">
      <t>ニョウ</t>
    </rPh>
    <rPh sb="5" eb="7">
      <t>ユライ</t>
    </rPh>
    <rPh sb="7" eb="9">
      <t>スイソ</t>
    </rPh>
    <rPh sb="10" eb="12">
      <t>カツヨウ</t>
    </rPh>
    <rPh sb="14" eb="16">
      <t>スイソ</t>
    </rPh>
    <rPh sb="24" eb="26">
      <t>ジッショウ</t>
    </rPh>
    <rPh sb="26" eb="28">
      <t>ジギョウ</t>
    </rPh>
    <rPh sb="30" eb="33">
      <t>カンキョウショウ</t>
    </rPh>
    <rPh sb="34" eb="36">
      <t>チイキ</t>
    </rPh>
    <rPh sb="36" eb="38">
      <t>レンケイ</t>
    </rPh>
    <rPh sb="39" eb="40">
      <t>テイ</t>
    </rPh>
    <rPh sb="40" eb="42">
      <t>タンソ</t>
    </rPh>
    <rPh sb="42" eb="46">
      <t>スイソギジュツ</t>
    </rPh>
    <rPh sb="46" eb="48">
      <t>ジッショウ</t>
    </rPh>
    <rPh sb="48" eb="50">
      <t>ジギョウ</t>
    </rPh>
    <phoneticPr fontId="2"/>
  </si>
  <si>
    <t>北米LA港における港湾水素モデルの事業化に向けた実証事業 ※NEDO：水素社会構築技術開発事業/地域水素利活用技術開発</t>
    <phoneticPr fontId="2"/>
  </si>
  <si>
    <t>道東地域における家畜ふん尿由来水素利活用トータルシステムに関する調査 ※NEDO：水素社会構築技術開発事業/地域水素利活用技術開発</t>
    <rPh sb="0" eb="2">
      <t>ドウトウ</t>
    </rPh>
    <rPh sb="2" eb="4">
      <t>チイキ</t>
    </rPh>
    <rPh sb="8" eb="10">
      <t>カチク</t>
    </rPh>
    <rPh sb="12" eb="13">
      <t>ニョウ</t>
    </rPh>
    <rPh sb="13" eb="15">
      <t>ユライ</t>
    </rPh>
    <rPh sb="15" eb="17">
      <t>スイソ</t>
    </rPh>
    <rPh sb="17" eb="20">
      <t>リカツヨウ</t>
    </rPh>
    <rPh sb="29" eb="30">
      <t>カン</t>
    </rPh>
    <rPh sb="32" eb="34">
      <t>チョウサ</t>
    </rPh>
    <phoneticPr fontId="2"/>
  </si>
  <si>
    <t>・地域資源である家畜ふん尿を用いて水素を製造</t>
    <phoneticPr fontId="2"/>
  </si>
  <si>
    <t>カリフォルニア州ロサンゼルス</t>
    <rPh sb="7" eb="8">
      <t>シュウ</t>
    </rPh>
    <phoneticPr fontId="2"/>
  </si>
  <si>
    <t>・地域産業である畜産業で発生する家畜ふん尿を用いて水素を製造</t>
    <phoneticPr fontId="2"/>
  </si>
  <si>
    <t>北海道釧路総合振興局管内標茶町</t>
    <rPh sb="0" eb="3">
      <t>ホッカイドウ</t>
    </rPh>
    <rPh sb="3" eb="5">
      <t>クシロ</t>
    </rPh>
    <rPh sb="5" eb="7">
      <t>ソウゴウ</t>
    </rPh>
    <rPh sb="7" eb="9">
      <t>シンコウ</t>
    </rPh>
    <rPh sb="9" eb="10">
      <t>キョク</t>
    </rPh>
    <rPh sb="10" eb="12">
      <t>カンナイ</t>
    </rPh>
    <rPh sb="12" eb="14">
      <t>シベチャ</t>
    </rPh>
    <rPh sb="14" eb="15">
      <t>チョウ</t>
    </rPh>
    <phoneticPr fontId="2"/>
  </si>
  <si>
    <t>・製造された水素は港湾荷役機械やドレージトラックで利用</t>
    <phoneticPr fontId="2"/>
  </si>
  <si>
    <t>・人口：3,983,540[人]</t>
    <rPh sb="1" eb="3">
      <t>ジンコウヒト</t>
    </rPh>
    <phoneticPr fontId="2"/>
  </si>
  <si>
    <t>・人口：7,509[人]</t>
    <rPh sb="1" eb="3">
      <t>ジンコウ</t>
    </rPh>
    <rPh sb="10" eb="11">
      <t>ヒト</t>
    </rPh>
    <phoneticPr fontId="2"/>
  </si>
  <si>
    <t>・面積：1,302[km2]</t>
    <rPh sb="1" eb="3">
      <t>メンセキ</t>
    </rPh>
    <phoneticPr fontId="2"/>
  </si>
  <si>
    <t>・面積：1,099.37[km2]</t>
    <rPh sb="1" eb="3">
      <t>メンセキ</t>
    </rPh>
    <phoneticPr fontId="2"/>
  </si>
  <si>
    <t>・豊田通商㈱およびToyota Tsusho America, Inc.が進めている事業成立性調査（NEDO事業）及びプロトタイプ実証の成果を踏まえた本格運用実証のため、港湾荷役機器及びドレージトラックをFC化して、港湾周辺でのクリーン水素製造および世界初の超高圧移動式水素充填車を用いた港湾エリアの水素サプライチェーンを構築する。
・既存ディーゼルに近い燃料供給システムの運用を前提に、港湾ターミナルオペレーター及びドレージフリートオペレーターによる実使用環境下における本格的なFC機材の運用実証を行い、供給側・利用側の双方において技術面・運用面、環境面、事業面の検証を行い、現(現場)技術レベルでの最適なサプライチェーンの姿や事業成立条件を明らかにする。また、国内外の港湾における普及拡大に向けた課題を抽出する。</t>
    <phoneticPr fontId="2"/>
  </si>
  <si>
    <t>日本において、地域に賦存する水素源の一つに家畜ふん尿があり、とりわけ酪農業が盛んな北海道では乳用牛の飼育頭数が約82万頭で全国の61％を占め、家畜ふん尿排出量ベースで全国の20％、水素換算にすると年間約5万tに相当する。 
本調査は、家畜ふん尿の賦存量が多い道東地域のうち、水素キャリアの輸送距離を短縮して経済性を高める観点から対象地域を釧路総合振興局管内に絞り、小規模であるがオンサイトで水素利用が可能な「単独自治体モデル」、大規模化によるスケールメリットと水素キャリアの輸送によるコスト増の相反条件を有する「広域モデル」について、それぞれの事業成立条件を検討あるいは相互補完しつつ最適解を模索するものである。</t>
    <phoneticPr fontId="2"/>
  </si>
  <si>
    <t>港湾エリアにおけるGHG排出量削減</t>
    <phoneticPr fontId="2"/>
  </si>
  <si>
    <t>農村部と周辺地域におけるGHG排出量を削減する。</t>
    <rPh sb="0" eb="2">
      <t>ノウソン</t>
    </rPh>
    <rPh sb="2" eb="3">
      <t>ブ</t>
    </rPh>
    <rPh sb="4" eb="6">
      <t>シュウヘン</t>
    </rPh>
    <rPh sb="6" eb="8">
      <t>チイキ</t>
    </rPh>
    <rPh sb="15" eb="17">
      <t>ハイシュツ</t>
    </rPh>
    <rPh sb="17" eb="18">
      <t>リョウ</t>
    </rPh>
    <rPh sb="19" eb="21">
      <t>サクゲン</t>
    </rPh>
    <phoneticPr fontId="2"/>
  </si>
  <si>
    <t>【大気汚染問題の存在】</t>
    <phoneticPr fontId="2"/>
  </si>
  <si>
    <t>ロサンゼルス港（LA港）及びロングビーチ港（LB港）では大型ディーゼル機器/車両が多数稼働おり大気汚染が深刻である。これに対応するため港湾地域のゼロエミッション化（ZEV化）が推進されている。</t>
    <phoneticPr fontId="2"/>
  </si>
  <si>
    <t>酪農業が盛んな北海道では、水素源である家畜ふん尿が豊富に存在する。また、家畜ふん尿を活用することで地域の臭気・疫病問題の解決にも繋がる。</t>
    <phoneticPr fontId="2"/>
  </si>
  <si>
    <t>【単独自治体モデルと広域モデル】</t>
    <rPh sb="1" eb="3">
      <t>タンドク</t>
    </rPh>
    <rPh sb="3" eb="6">
      <t>ジチタイ</t>
    </rPh>
    <rPh sb="10" eb="12">
      <t>コウイキ</t>
    </rPh>
    <phoneticPr fontId="2"/>
  </si>
  <si>
    <t>【豊富な家畜ふん尿の存在】</t>
    <phoneticPr fontId="2"/>
  </si>
  <si>
    <t>小規模な地産地消を想定する「単独自治体モデル」とそれを連鎖的に展開した大規模なサプライチェーンを想定する「広域モデル」を相互補完しつつ最適解を模索する。</t>
    <phoneticPr fontId="2"/>
  </si>
  <si>
    <t>カリフォルニア州においては、バイオマス由来のガス（Renewable Natural Gas, RNG）を利用した水素製造ポテンシャルが大きい。特に家畜ふん尿由来RNGに関しては州政府による支援の下で建築中PJも多く、今後の拡大が特に期待される。</t>
    <phoneticPr fontId="2"/>
  </si>
  <si>
    <t>【荷役機器・車両のFC化】</t>
    <phoneticPr fontId="2"/>
  </si>
  <si>
    <t>・社会実装には地域との連携が必要不可欠である。自治体内のステークホルダーと意見交換するために地域協議会等の設置・開催が必要である。</t>
    <phoneticPr fontId="2"/>
  </si>
  <si>
    <t>FC化することで、ディーゼル給油車同様の充填車を利用でき、また、短時間での充填が可能なため、ディーゼル同様のオペレーションが可能となる。</t>
    <phoneticPr fontId="2"/>
  </si>
  <si>
    <t>コスト・制度</t>
    <rPh sb="4" eb="6">
      <t>セイド</t>
    </rPh>
    <phoneticPr fontId="2"/>
  </si>
  <si>
    <t>・ステークホルダーの意見を踏まえ、モデルの再精査を行い、コスト構造や法規制などを整理する必要がある。</t>
    <phoneticPr fontId="2"/>
  </si>
  <si>
    <t>・水素サプライチェーンの本格普及に向けて、大量のグリーン水素源を確保する必要がある。（～100t/日）</t>
    <phoneticPr fontId="2"/>
  </si>
  <si>
    <t>・OEMによるFC機本格製造による更なる低コスト化が必要である。</t>
    <phoneticPr fontId="2"/>
  </si>
  <si>
    <t>・水素サプライチェーンの本格普及に向けて、大量供給、同時充填可能なインフラを開発する必要がある。</t>
    <phoneticPr fontId="2"/>
  </si>
  <si>
    <t>制度</t>
    <rPh sb="0" eb="2">
      <t>セイド</t>
    </rPh>
    <phoneticPr fontId="2"/>
  </si>
  <si>
    <t>・実用化と普及拡大に向けた規制/制度の確立が必要である。</t>
    <phoneticPr fontId="2"/>
  </si>
  <si>
    <t>水素源が下水汚泥である取組事例</t>
    <rPh sb="0" eb="3">
      <t>スイソゲン</t>
    </rPh>
    <rPh sb="4" eb="8">
      <t>ゲスイオデイ</t>
    </rPh>
    <rPh sb="11" eb="15">
      <t>トリクミジレイ</t>
    </rPh>
    <phoneticPr fontId="2"/>
  </si>
  <si>
    <t>水素リーダー都市プロジェクト～下水バイオガス原料による水素創エネ技術の実証～</t>
    <rPh sb="0" eb="2">
      <t>スイソ</t>
    </rPh>
    <rPh sb="6" eb="8">
      <t>トシ</t>
    </rPh>
    <rPh sb="15" eb="17">
      <t>ゲスイ</t>
    </rPh>
    <rPh sb="22" eb="24">
      <t>ゲンリョウ</t>
    </rPh>
    <rPh sb="27" eb="29">
      <t>スイソ</t>
    </rPh>
    <rPh sb="29" eb="30">
      <t>ツク</t>
    </rPh>
    <rPh sb="32" eb="34">
      <t>ギジュツ</t>
    </rPh>
    <rPh sb="35" eb="37">
      <t>ジッショウ</t>
    </rPh>
    <phoneticPr fontId="2"/>
  </si>
  <si>
    <t>　※（平成26年度～平成27年度）国土交通省：下水道革新的技術実証事業（B-DASHプロジェクト）　※（平成28年度～平成30年度）環境省：平成 28 年度 CO2
排出削減対策強化誘導型技術開発・実証事業</t>
    <phoneticPr fontId="2"/>
  </si>
  <si>
    <t>・地域の下水汚泥を用いて水素製造</t>
    <rPh sb="1" eb="3">
      <t>チイキ</t>
    </rPh>
    <rPh sb="4" eb="8">
      <t>ゲスイオデイ</t>
    </rPh>
    <rPh sb="9" eb="10">
      <t>モチ</t>
    </rPh>
    <rPh sb="12" eb="16">
      <t>スイソセイゾウ</t>
    </rPh>
    <phoneticPr fontId="2"/>
  </si>
  <si>
    <t>福岡県福岡市</t>
    <rPh sb="0" eb="3">
      <t>フクオカケン</t>
    </rPh>
    <rPh sb="3" eb="6">
      <t>フクオカシ</t>
    </rPh>
    <phoneticPr fontId="2"/>
  </si>
  <si>
    <t>・製造された水素はFCVや小型FCトラック、FC自動二輪車で利用</t>
    <rPh sb="1" eb="3">
      <t>セイゾウ</t>
    </rPh>
    <rPh sb="6" eb="8">
      <t>スイソ</t>
    </rPh>
    <rPh sb="13" eb="15">
      <t>コガタ</t>
    </rPh>
    <rPh sb="24" eb="29">
      <t>ジドウニリンシャ</t>
    </rPh>
    <rPh sb="30" eb="32">
      <t>リヨウ</t>
    </rPh>
    <phoneticPr fontId="2"/>
  </si>
  <si>
    <t>・人口：1,554,229[人]</t>
    <rPh sb="1" eb="3">
      <t>ジンコウ</t>
    </rPh>
    <rPh sb="14" eb="15">
      <t>ヒト</t>
    </rPh>
    <phoneticPr fontId="2"/>
  </si>
  <si>
    <t>・面積：343.47[km2]</t>
    <rPh sb="1" eb="3">
      <t>メンセキ</t>
    </rPh>
    <phoneticPr fontId="2"/>
  </si>
  <si>
    <t>・福岡市の中部水処理センターに水素STを設置、下水処理場で発生するバイオガスを用いて水素を製造してFCVに供給
・水素STの運営は自主研究事業のため週一日のみ限定的に営業実施
・水素STは国交省B-DASHプロジェクトとして国費で建設されたが、現在の運営は市の負担金、また運転実験費として三菱化工機が費用を負担して事業を実施
・環境省の実証事業で東京アールアンドデーと共にFC小型トラックの開発実証を実施
・ スズキのFC自動二輪車の開発にも協力
・ 共に燃料として、中部水処理センターの下水バイオガス由来水素を提供</t>
    <phoneticPr fontId="2"/>
  </si>
  <si>
    <t>化石燃料の使用によるGHG排出量を削減する。</t>
    <rPh sb="0" eb="4">
      <t>カセキネンリョウ</t>
    </rPh>
    <rPh sb="5" eb="7">
      <t>シヨウ</t>
    </rPh>
    <rPh sb="13" eb="16">
      <t>ハイシュツリョウ</t>
    </rPh>
    <rPh sb="17" eb="19">
      <t>サクゲン</t>
    </rPh>
    <phoneticPr fontId="2"/>
  </si>
  <si>
    <t>【水素の研究機関の存在】</t>
    <rPh sb="1" eb="3">
      <t>スイソ</t>
    </rPh>
    <rPh sb="4" eb="8">
      <t>ケンキュウキカン</t>
    </rPh>
    <rPh sb="9" eb="11">
      <t>ソンザイ</t>
    </rPh>
    <phoneticPr fontId="2"/>
  </si>
  <si>
    <t>九州大学が水素の最先端研究を行っており、福岡県内では、水素利活用の取組、水素エネルギー開発の取組みが行われてきた。また、三菱化工機は下水バイオガスからの水素製造を研究しており、福岡市道路下水道局はこれらの動きと連携して、下水バイオガスを
利用した水素の活用に着目して取組を開始した。</t>
    <phoneticPr fontId="2"/>
  </si>
  <si>
    <t>【下水バイオガスの利活用】</t>
    <phoneticPr fontId="2"/>
  </si>
  <si>
    <t>下水バイオガスを原料とし、高純度水素を製造 する一連の設備を建設し、燃料電池自動車（FCV）に充填するまでの技術実証を行う。</t>
    <phoneticPr fontId="2"/>
  </si>
  <si>
    <t>事業性</t>
    <rPh sb="0" eb="3">
      <t>ジギョウセイ</t>
    </rPh>
    <phoneticPr fontId="2"/>
  </si>
  <si>
    <t>・ FCVの普及台数が限定的なため水素STの稼働率が低く、現体制のまま商用化し、営業日数を増やした場合には経営が厳しい。
・ 一方、水素製造装置等の水素ST設備は連続稼働が効率的である。
・ 通常の水素STと同様、現状では設備点検費が高額である（高圧ガス保安法による年１回の定期点検）</t>
    <phoneticPr fontId="2"/>
  </si>
  <si>
    <t>水素源が廃プラスチックである取組事例</t>
    <rPh sb="0" eb="3">
      <t>スイソゲン</t>
    </rPh>
    <rPh sb="4" eb="5">
      <t>ハイ</t>
    </rPh>
    <rPh sb="14" eb="18">
      <t>トリクミジレイ</t>
    </rPh>
    <phoneticPr fontId="2"/>
  </si>
  <si>
    <t>使用済プラスチック由来低炭素水素を活用した地域循環型水素地産地消モデル実証事業 ※環境省：地域連携・低炭素水素技術実証事業</t>
    <rPh sb="0" eb="2">
      <t>シヨウ</t>
    </rPh>
    <rPh sb="2" eb="3">
      <t>ズミ</t>
    </rPh>
    <rPh sb="9" eb="11">
      <t>ユライ</t>
    </rPh>
    <rPh sb="11" eb="12">
      <t>テイ</t>
    </rPh>
    <rPh sb="12" eb="14">
      <t>タンソ</t>
    </rPh>
    <rPh sb="14" eb="16">
      <t>スイソ</t>
    </rPh>
    <rPh sb="17" eb="19">
      <t>カツヨウ</t>
    </rPh>
    <rPh sb="21" eb="23">
      <t>チイキ</t>
    </rPh>
    <rPh sb="23" eb="25">
      <t>ジュンカン</t>
    </rPh>
    <rPh sb="25" eb="26">
      <t>ガタ</t>
    </rPh>
    <rPh sb="26" eb="28">
      <t>スイソ</t>
    </rPh>
    <rPh sb="28" eb="32">
      <t>チサンチショウ</t>
    </rPh>
    <rPh sb="35" eb="37">
      <t>ジッショウ</t>
    </rPh>
    <rPh sb="37" eb="39">
      <t>ジギョウ</t>
    </rPh>
    <rPh sb="41" eb="44">
      <t>カンキョウショウ</t>
    </rPh>
    <rPh sb="45" eb="47">
      <t>チイキ</t>
    </rPh>
    <rPh sb="47" eb="49">
      <t>レンケイ</t>
    </rPh>
    <rPh sb="50" eb="53">
      <t>テイタンソ</t>
    </rPh>
    <rPh sb="53" eb="57">
      <t>スイソギジュツ</t>
    </rPh>
    <rPh sb="57" eb="59">
      <t>ジッショウ</t>
    </rPh>
    <rPh sb="59" eb="61">
      <t>ジギョウ</t>
    </rPh>
    <phoneticPr fontId="2"/>
  </si>
  <si>
    <t>水素源が副生水素である取組事例</t>
    <rPh sb="0" eb="3">
      <t>スイソゲン</t>
    </rPh>
    <rPh sb="4" eb="8">
      <t>フクセイスイソ</t>
    </rPh>
    <rPh sb="11" eb="15">
      <t>トリクミジレイ</t>
    </rPh>
    <phoneticPr fontId="2"/>
  </si>
  <si>
    <t>&lt;調査&gt;</t>
    <rPh sb="1" eb="3">
      <t>チョウサ</t>
    </rPh>
    <phoneticPr fontId="2"/>
  </si>
  <si>
    <t>副生水素等による大規模水素供給・利活用モデル（周南モデル）の構築と定量化に関する調査　※NEDO：水素社会構築技術開発事業/地域水素利活用技術開発</t>
    <rPh sb="0" eb="2">
      <t>フクセイ</t>
    </rPh>
    <rPh sb="2" eb="4">
      <t>スイソ</t>
    </rPh>
    <rPh sb="4" eb="5">
      <t>ナド</t>
    </rPh>
    <rPh sb="8" eb="11">
      <t>ダイキボ</t>
    </rPh>
    <rPh sb="11" eb="13">
      <t>スイソ</t>
    </rPh>
    <rPh sb="13" eb="15">
      <t>キョウキュウ</t>
    </rPh>
    <rPh sb="16" eb="19">
      <t>リカツヨウ</t>
    </rPh>
    <rPh sb="23" eb="25">
      <t>シュウナン</t>
    </rPh>
    <rPh sb="30" eb="32">
      <t>コウチク</t>
    </rPh>
    <rPh sb="33" eb="35">
      <t>テイリョウ</t>
    </rPh>
    <rPh sb="35" eb="36">
      <t>カ</t>
    </rPh>
    <rPh sb="37" eb="38">
      <t>カン</t>
    </rPh>
    <rPh sb="40" eb="42">
      <t>チョウサ</t>
    </rPh>
    <rPh sb="49" eb="51">
      <t>スイソ</t>
    </rPh>
    <rPh sb="51" eb="53">
      <t>シャカイ</t>
    </rPh>
    <rPh sb="53" eb="55">
      <t>コウチク</t>
    </rPh>
    <rPh sb="55" eb="59">
      <t>ギジュツカイハツ</t>
    </rPh>
    <rPh sb="59" eb="61">
      <t>ジギョウ</t>
    </rPh>
    <rPh sb="62" eb="64">
      <t>チイキ</t>
    </rPh>
    <rPh sb="64" eb="66">
      <t>スイソ</t>
    </rPh>
    <rPh sb="66" eb="69">
      <t>リカツヨウ</t>
    </rPh>
    <rPh sb="69" eb="73">
      <t>ギジュツカイハツ</t>
    </rPh>
    <phoneticPr fontId="2"/>
  </si>
  <si>
    <t>・供給された水素は水素ガスタービンで利用</t>
    <rPh sb="1" eb="3">
      <t>キョウキュウ</t>
    </rPh>
    <rPh sb="6" eb="8">
      <t>スイソ</t>
    </rPh>
    <rPh sb="9" eb="11">
      <t>スイソ</t>
    </rPh>
    <rPh sb="18" eb="20">
      <t>リヨウ</t>
    </rPh>
    <phoneticPr fontId="2"/>
  </si>
  <si>
    <t>・人口：142,482 [人]</t>
    <rPh sb="1" eb="3">
      <t>ジンコウ</t>
    </rPh>
    <rPh sb="13" eb="14">
      <t>ヒト</t>
    </rPh>
    <phoneticPr fontId="2"/>
  </si>
  <si>
    <t>・日本や自治体の政策を基礎に関係機関と連携し、水素利活用トータルシステム調査と大規模受入基地に関する可能性を調査し、「大規模水素供給・利活用モデル（周南モデル）を構築する。</t>
    <phoneticPr fontId="2"/>
  </si>
  <si>
    <t>エネルギー多消費産業集積地におけるのGHG排出量を削減する。</t>
    <rPh sb="5" eb="6">
      <t>タ</t>
    </rPh>
    <rPh sb="6" eb="8">
      <t>ショウヒ</t>
    </rPh>
    <rPh sb="8" eb="10">
      <t>サンギョウ</t>
    </rPh>
    <rPh sb="10" eb="12">
      <t>シュウセキ</t>
    </rPh>
    <rPh sb="12" eb="13">
      <t>チ</t>
    </rPh>
    <rPh sb="21" eb="23">
      <t>ハイシュツ</t>
    </rPh>
    <rPh sb="23" eb="24">
      <t>リョウ</t>
    </rPh>
    <rPh sb="25" eb="27">
      <t>サクゲン</t>
    </rPh>
    <phoneticPr fontId="2"/>
  </si>
  <si>
    <t>【過去の実証事業の存在】</t>
    <phoneticPr fontId="2"/>
  </si>
  <si>
    <t>周南市では、平成27年度から令和3年度まで、環境省実証事業として「苛性ソーダ由来の未利用な高純度副生水素を活用した地産地消・地域間連携モデルの構築」が検討された。</t>
    <phoneticPr fontId="2"/>
  </si>
  <si>
    <t>【モデルの面的拡大】</t>
    <rPh sb="5" eb="6">
      <t>メン</t>
    </rPh>
    <rPh sb="6" eb="7">
      <t>テキ</t>
    </rPh>
    <rPh sb="7" eb="9">
      <t>カクダイ</t>
    </rPh>
    <phoneticPr fontId="2"/>
  </si>
  <si>
    <t>環境省実証事業の成果を土台として水素供給モデル・利活用モデルの面的拡大・展開を図ることを目的とする。</t>
    <phoneticPr fontId="2"/>
  </si>
  <si>
    <t>データ取得</t>
    <rPh sb="3" eb="5">
      <t>シュトク</t>
    </rPh>
    <phoneticPr fontId="2"/>
  </si>
  <si>
    <t>連携</t>
    <rPh sb="0" eb="2">
      <t>レンケイ</t>
    </rPh>
    <phoneticPr fontId="2"/>
  </si>
  <si>
    <t>・水素供給量は副生水素よりも輸入水素の量の方が格段に大きく、また、需要も市内の見込み需要よりも港湾の需要の方が大きいため、検討を進めるにあたりカーボンニュートラルポート（CNP）の考えに大きく依存する。</t>
    <phoneticPr fontId="2"/>
  </si>
  <si>
    <t>出所：</t>
    <rPh sb="0" eb="2">
      <t>シュッショ</t>
    </rPh>
    <phoneticPr fontId="2"/>
  </si>
  <si>
    <t>https://www.env.go.jp/policy/local_keikaku/tools/suikei.html</t>
    <phoneticPr fontId="2"/>
  </si>
  <si>
    <t xml:space="preserve">※表示上、小数点以下を四捨五入しているため、小計及び合計値が各欄の合計と合致しない箇所がある。 </t>
    <phoneticPr fontId="2"/>
  </si>
  <si>
    <t>単位：1,000tCO2</t>
    <rPh sb="0" eb="2">
      <t>タンイ</t>
    </rPh>
    <phoneticPr fontId="2"/>
  </si>
  <si>
    <t>都道府県コード</t>
    <rPh sb="0" eb="4">
      <t>トドウフケン</t>
    </rPh>
    <phoneticPr fontId="10"/>
  </si>
  <si>
    <t>都道府県</t>
    <rPh sb="0" eb="4">
      <t>トドウフケン</t>
    </rPh>
    <phoneticPr fontId="10"/>
  </si>
  <si>
    <t>市区町村コード</t>
    <rPh sb="0" eb="2">
      <t>シク</t>
    </rPh>
    <rPh sb="2" eb="4">
      <t>チョウソン</t>
    </rPh>
    <phoneticPr fontId="10"/>
  </si>
  <si>
    <t>製造業</t>
  </si>
  <si>
    <t>建設業・鉱業</t>
  </si>
  <si>
    <t>農林水産業</t>
  </si>
  <si>
    <t>産業部門　小計</t>
  </si>
  <si>
    <t>業務</t>
  </si>
  <si>
    <t>家庭</t>
  </si>
  <si>
    <t>民生部門　小計</t>
  </si>
  <si>
    <t>旅客自動車</t>
  </si>
  <si>
    <t>貨物自動車</t>
  </si>
  <si>
    <t>鉄道</t>
  </si>
  <si>
    <t>船舶</t>
  </si>
  <si>
    <t>運輸部門　小計</t>
  </si>
  <si>
    <t>一般廃棄物</t>
  </si>
  <si>
    <t>排出量合計</t>
  </si>
  <si>
    <t>人口</t>
    <rPh sb="0" eb="2">
      <t>ジンコウ</t>
    </rPh>
    <phoneticPr fontId="2"/>
  </si>
  <si>
    <t>5千人未満の市町村平均</t>
    <rPh sb="1" eb="3">
      <t>センニン</t>
    </rPh>
    <rPh sb="3" eb="5">
      <t>ミマン</t>
    </rPh>
    <rPh sb="6" eb="9">
      <t>シチョウソン</t>
    </rPh>
    <rPh sb="9" eb="11">
      <t>ヘイキン</t>
    </rPh>
    <phoneticPr fontId="2"/>
  </si>
  <si>
    <t>5千～1万人未満の市町村平均</t>
    <rPh sb="1" eb="2">
      <t>セン</t>
    </rPh>
    <rPh sb="4" eb="5">
      <t>マン</t>
    </rPh>
    <rPh sb="5" eb="6">
      <t>ニン</t>
    </rPh>
    <rPh sb="6" eb="8">
      <t>ミマン</t>
    </rPh>
    <rPh sb="9" eb="12">
      <t>シチョウソン</t>
    </rPh>
    <rPh sb="12" eb="14">
      <t>ヘイキン</t>
    </rPh>
    <phoneticPr fontId="2"/>
  </si>
  <si>
    <t>1万～3万人未満の市町村平均</t>
    <rPh sb="1" eb="2">
      <t>マン</t>
    </rPh>
    <rPh sb="4" eb="5">
      <t>マン</t>
    </rPh>
    <rPh sb="5" eb="6">
      <t>ニン</t>
    </rPh>
    <rPh sb="6" eb="8">
      <t>ミマン</t>
    </rPh>
    <rPh sb="9" eb="12">
      <t>シチョウソン</t>
    </rPh>
    <rPh sb="12" eb="14">
      <t>ヘイキン</t>
    </rPh>
    <phoneticPr fontId="2"/>
  </si>
  <si>
    <t>3万～10万人未満の市町村平均</t>
    <rPh sb="1" eb="2">
      <t>マン</t>
    </rPh>
    <rPh sb="5" eb="6">
      <t>マン</t>
    </rPh>
    <rPh sb="6" eb="7">
      <t>ニン</t>
    </rPh>
    <rPh sb="7" eb="9">
      <t>ミマン</t>
    </rPh>
    <rPh sb="10" eb="13">
      <t>シチョウソン</t>
    </rPh>
    <rPh sb="13" eb="15">
      <t>ヘイキン</t>
    </rPh>
    <phoneticPr fontId="2"/>
  </si>
  <si>
    <t>10万～20万人未満の市町村平均</t>
    <rPh sb="2" eb="3">
      <t>マン</t>
    </rPh>
    <rPh sb="6" eb="7">
      <t>マン</t>
    </rPh>
    <rPh sb="7" eb="8">
      <t>ニン</t>
    </rPh>
    <rPh sb="8" eb="10">
      <t>ミマン</t>
    </rPh>
    <rPh sb="11" eb="14">
      <t>シチョウソン</t>
    </rPh>
    <rPh sb="14" eb="16">
      <t>ヘイキン</t>
    </rPh>
    <phoneticPr fontId="2"/>
  </si>
  <si>
    <t>20万～50万人未満の市町村平均</t>
    <rPh sb="2" eb="3">
      <t>マン</t>
    </rPh>
    <rPh sb="6" eb="8">
      <t>マンニン</t>
    </rPh>
    <rPh sb="8" eb="10">
      <t>ミマン</t>
    </rPh>
    <rPh sb="11" eb="14">
      <t>シチョウソン</t>
    </rPh>
    <rPh sb="14" eb="16">
      <t>ヘイキン</t>
    </rPh>
    <phoneticPr fontId="2"/>
  </si>
  <si>
    <t>50万～100万人未満の市町村平均</t>
    <rPh sb="2" eb="3">
      <t>マン</t>
    </rPh>
    <rPh sb="7" eb="9">
      <t>マンニン</t>
    </rPh>
    <rPh sb="9" eb="11">
      <t>ミマン</t>
    </rPh>
    <rPh sb="12" eb="15">
      <t>シチョウソン</t>
    </rPh>
    <rPh sb="15" eb="17">
      <t>ヘイキン</t>
    </rPh>
    <phoneticPr fontId="2"/>
  </si>
  <si>
    <t>100万人以上の市町村平均</t>
    <rPh sb="3" eb="5">
      <t>マンニン</t>
    </rPh>
    <rPh sb="5" eb="7">
      <t>イジョウ</t>
    </rPh>
    <rPh sb="8" eb="11">
      <t>シチョウソン</t>
    </rPh>
    <rPh sb="11" eb="13">
      <t>ヘイキン</t>
    </rPh>
    <phoneticPr fontId="2"/>
  </si>
  <si>
    <t>全国の市町村平均</t>
    <rPh sb="0" eb="2">
      <t>ゼンコク</t>
    </rPh>
    <rPh sb="3" eb="6">
      <t>シチョウソン</t>
    </rPh>
    <rPh sb="6" eb="8">
      <t>ヘイキン</t>
    </rPh>
    <phoneticPr fontId="2"/>
  </si>
  <si>
    <t>&gt;=0</t>
    <phoneticPr fontId="2"/>
  </si>
  <si>
    <t>&lt;5000</t>
    <phoneticPr fontId="2"/>
  </si>
  <si>
    <t>&gt;=5000</t>
    <phoneticPr fontId="2"/>
  </si>
  <si>
    <t>&lt;10000</t>
    <phoneticPr fontId="2"/>
  </si>
  <si>
    <t>&gt;=10000</t>
    <phoneticPr fontId="2"/>
  </si>
  <si>
    <t>&lt;30000</t>
    <phoneticPr fontId="2"/>
  </si>
  <si>
    <t>&gt;=30000</t>
    <phoneticPr fontId="2"/>
  </si>
  <si>
    <t>&lt;100000</t>
    <phoneticPr fontId="2"/>
  </si>
  <si>
    <t>&gt;=100000</t>
    <phoneticPr fontId="2"/>
  </si>
  <si>
    <t>&lt;200000</t>
    <phoneticPr fontId="2"/>
  </si>
  <si>
    <t>&gt;=200000</t>
    <phoneticPr fontId="2"/>
  </si>
  <si>
    <t>&lt;500000</t>
    <phoneticPr fontId="2"/>
  </si>
  <si>
    <t>&gt;=500000</t>
    <phoneticPr fontId="2"/>
  </si>
  <si>
    <t>&lt;1000000</t>
    <phoneticPr fontId="2"/>
  </si>
  <si>
    <t>&gt;=1000000</t>
    <phoneticPr fontId="2"/>
  </si>
  <si>
    <t>富谷市</t>
    <rPh sb="0" eb="2">
      <t>トミヤ</t>
    </rPh>
    <rPh sb="2" eb="3">
      <t>シ</t>
    </rPh>
    <phoneticPr fontId="2"/>
  </si>
  <si>
    <t>丹波篠山市</t>
    <rPh sb="0" eb="2">
      <t>タンバ</t>
    </rPh>
    <phoneticPr fontId="2"/>
  </si>
  <si>
    <t>那珂川市</t>
    <rPh sb="3" eb="4">
      <t>シ</t>
    </rPh>
    <phoneticPr fontId="2"/>
  </si>
  <si>
    <t>100万人未満の都道府県</t>
    <rPh sb="3" eb="4">
      <t>マン</t>
    </rPh>
    <rPh sb="4" eb="5">
      <t>ニン</t>
    </rPh>
    <rPh sb="5" eb="7">
      <t>ミマン</t>
    </rPh>
    <rPh sb="8" eb="12">
      <t>トドウフケン</t>
    </rPh>
    <phoneticPr fontId="2"/>
  </si>
  <si>
    <t>100万～200万人未満の都道府県平均</t>
    <rPh sb="8" eb="10">
      <t>マンニン</t>
    </rPh>
    <rPh sb="10" eb="12">
      <t>ミマン</t>
    </rPh>
    <rPh sb="13" eb="17">
      <t>トドウフケン</t>
    </rPh>
    <rPh sb="17" eb="19">
      <t>ヘイキン</t>
    </rPh>
    <phoneticPr fontId="2"/>
  </si>
  <si>
    <t>200万～500万人の都道府県平均</t>
    <rPh sb="3" eb="4">
      <t>マン</t>
    </rPh>
    <rPh sb="8" eb="10">
      <t>マンニン</t>
    </rPh>
    <rPh sb="11" eb="15">
      <t>トドウフケン</t>
    </rPh>
    <rPh sb="15" eb="17">
      <t>ヘイキン</t>
    </rPh>
    <phoneticPr fontId="2"/>
  </si>
  <si>
    <t>500万人以上の都道府県平均</t>
    <rPh sb="3" eb="4">
      <t>マン</t>
    </rPh>
    <rPh sb="4" eb="5">
      <t>ニン</t>
    </rPh>
    <rPh sb="5" eb="7">
      <t>イジョウ</t>
    </rPh>
    <rPh sb="8" eb="12">
      <t>トドウフケン</t>
    </rPh>
    <rPh sb="12" eb="14">
      <t>ヘイキン</t>
    </rPh>
    <phoneticPr fontId="2"/>
  </si>
  <si>
    <t>全国の都道府県平均</t>
    <rPh sb="0" eb="2">
      <t>ゼンコク</t>
    </rPh>
    <rPh sb="3" eb="7">
      <t>トドウフケン</t>
    </rPh>
    <rPh sb="7" eb="9">
      <t>ヘイキン</t>
    </rPh>
    <phoneticPr fontId="2"/>
  </si>
  <si>
    <t>&lt;2000000</t>
    <phoneticPr fontId="2"/>
  </si>
  <si>
    <t>&gt;=2000000</t>
    <phoneticPr fontId="2"/>
  </si>
  <si>
    <t>&lt;5000000</t>
    <phoneticPr fontId="2"/>
  </si>
  <si>
    <t>&gt;=5000000</t>
    <phoneticPr fontId="2"/>
  </si>
  <si>
    <t>都道府県CD</t>
  </si>
  <si>
    <t>都道府県名</t>
  </si>
  <si>
    <t>市町村CD</t>
  </si>
  <si>
    <t>市町村名</t>
  </si>
  <si>
    <t>太陽光建物系_設備容量(MW)[R3推計]</t>
  </si>
  <si>
    <t>太陽光土地系_設備容量(MW)[R3推計]</t>
  </si>
  <si>
    <t>太陽光建物系_年間発電電力量(GWh/年)[R3推計]</t>
  </si>
  <si>
    <t>太陽光土地系_年間発電電力量(GWh/年)[R3推計]</t>
  </si>
  <si>
    <t>陸上風力_設備容量(MW)[R3推計]</t>
  </si>
  <si>
    <t>陸上風力_年間発電電力量(GWh/年)[R3推計]</t>
  </si>
  <si>
    <t>中小水力河川_設備容量(MW)[R1推計]</t>
  </si>
  <si>
    <t>中小水力河川_年間発電電力量(GWh/年)[R1推計(R3データ更新)]</t>
  </si>
  <si>
    <t>中小水力農業用水路_設備容量(MW)[H22推計]</t>
  </si>
  <si>
    <t>地熱蒸気フラッシュ150℃以上_設備容量(MW)[R1推計]</t>
  </si>
  <si>
    <t>地熱バイナリー120～150℃_設備容量(MW)[R1推計]</t>
  </si>
  <si>
    <t>地熱低温バイナリ53～120℃_設備容量(MW)[R1推計]</t>
  </si>
  <si>
    <t>地熱蒸気フラッシュ150℃以上_発電電力量(GWh/年)[R1推計]</t>
  </si>
  <si>
    <t>地熱バイナリー120～150℃_発電電力量(GWh/年)[R1推計]</t>
  </si>
  <si>
    <t>地熱低温バイナリ53～120℃_発電電力量(GWh/年)[R1推計]</t>
  </si>
  <si>
    <t>太陽熱_利用可能熱量(億MJ/年)[H25推計]</t>
  </si>
  <si>
    <t>地中熱利用（ヒートポンプ）_利用可能熱量(億MJ/年)[H27推計]</t>
  </si>
  <si>
    <t>合計</t>
    <rPh sb="0" eb="2">
      <t>ゴウケイ</t>
    </rPh>
    <phoneticPr fontId="2"/>
  </si>
  <si>
    <t>太陽光建物系</t>
    <phoneticPr fontId="2"/>
  </si>
  <si>
    <t>太陽光土地系</t>
    <phoneticPr fontId="2"/>
  </si>
  <si>
    <t>陸上風力</t>
    <phoneticPr fontId="2"/>
  </si>
  <si>
    <t>中小水力河川</t>
    <phoneticPr fontId="2"/>
  </si>
  <si>
    <t>地熱蒸気フラッシュ150℃以上</t>
    <phoneticPr fontId="2"/>
  </si>
  <si>
    <t>地熱バイナリー120～150℃</t>
    <phoneticPr fontId="2"/>
  </si>
  <si>
    <t>地熱低温バイナリ53～120℃</t>
    <phoneticPr fontId="2"/>
  </si>
  <si>
    <t>道北</t>
  </si>
  <si>
    <t>北海道</t>
    <rPh sb="0" eb="3">
      <t>ホッカイドウ</t>
    </rPh>
    <phoneticPr fontId="2"/>
  </si>
  <si>
    <t>色丹村</t>
  </si>
  <si>
    <t>留夜別村</t>
  </si>
  <si>
    <t>留別村</t>
  </si>
  <si>
    <t>紗那村</t>
  </si>
  <si>
    <t>蘂取村</t>
  </si>
  <si>
    <t>金ケ崎町</t>
  </si>
  <si>
    <t>龍ケ崎市</t>
  </si>
  <si>
    <t>鎌ケ谷市</t>
  </si>
  <si>
    <t>袖ケ浦市</t>
  </si>
  <si>
    <t>関ケ原町</t>
  </si>
  <si>
    <t>団体コード</t>
    <rPh sb="0" eb="2">
      <t>ダンタイ</t>
    </rPh>
    <phoneticPr fontId="16"/>
  </si>
  <si>
    <t>市町村</t>
    <rPh sb="0" eb="3">
      <t>シチョウソン</t>
    </rPh>
    <phoneticPr fontId="2"/>
  </si>
  <si>
    <t>人口（人）</t>
    <rPh sb="0" eb="2">
      <t>ジンコウ</t>
    </rPh>
    <rPh sb="3" eb="4">
      <t>ヒト</t>
    </rPh>
    <phoneticPr fontId="2"/>
  </si>
  <si>
    <t>011002</t>
  </si>
  <si>
    <t>012025</t>
  </si>
  <si>
    <t>012033</t>
  </si>
  <si>
    <t>012041</t>
  </si>
  <si>
    <t>012050</t>
  </si>
  <si>
    <t>012068</t>
  </si>
  <si>
    <t>012076</t>
  </si>
  <si>
    <t>012084</t>
  </si>
  <si>
    <t>012092</t>
  </si>
  <si>
    <t>012106</t>
  </si>
  <si>
    <t>012114</t>
  </si>
  <si>
    <t>012122</t>
  </si>
  <si>
    <t>012131</t>
  </si>
  <si>
    <t>012149</t>
  </si>
  <si>
    <t>012157</t>
  </si>
  <si>
    <t>012165</t>
  </si>
  <si>
    <t>012173</t>
  </si>
  <si>
    <t>012181</t>
  </si>
  <si>
    <t>012190</t>
  </si>
  <si>
    <t>012203</t>
  </si>
  <si>
    <t>012211</t>
  </si>
  <si>
    <t>012220</t>
  </si>
  <si>
    <t>012238</t>
  </si>
  <si>
    <t>012246</t>
  </si>
  <si>
    <t>012254</t>
  </si>
  <si>
    <t>012262</t>
  </si>
  <si>
    <t>012271</t>
  </si>
  <si>
    <t>012289</t>
  </si>
  <si>
    <t>012297</t>
  </si>
  <si>
    <t>012301</t>
  </si>
  <si>
    <t>012319</t>
  </si>
  <si>
    <t>012335</t>
  </si>
  <si>
    <t>012343</t>
  </si>
  <si>
    <t>012351</t>
  </si>
  <si>
    <t>012360</t>
  </si>
  <si>
    <t>013030</t>
  </si>
  <si>
    <t>013048</t>
  </si>
  <si>
    <t>013315</t>
  </si>
  <si>
    <t>013323</t>
  </si>
  <si>
    <t>013331</t>
  </si>
  <si>
    <t>013340</t>
  </si>
  <si>
    <t>013374</t>
  </si>
  <si>
    <t>013439</t>
  </si>
  <si>
    <t>013455</t>
  </si>
  <si>
    <t>013463</t>
  </si>
  <si>
    <t>013471</t>
  </si>
  <si>
    <t>013617</t>
  </si>
  <si>
    <t>013625</t>
  </si>
  <si>
    <t>013633</t>
  </si>
  <si>
    <t>013641</t>
  </si>
  <si>
    <t>013676</t>
  </si>
  <si>
    <t>013706</t>
  </si>
  <si>
    <t>013714</t>
  </si>
  <si>
    <t>013919</t>
  </si>
  <si>
    <t>013927</t>
  </si>
  <si>
    <t>013935</t>
  </si>
  <si>
    <t>013943</t>
  </si>
  <si>
    <t>013951</t>
  </si>
  <si>
    <t>013960</t>
  </si>
  <si>
    <t>013978</t>
  </si>
  <si>
    <t>013986</t>
  </si>
  <si>
    <t>013994</t>
  </si>
  <si>
    <t>014001</t>
  </si>
  <si>
    <t>014010</t>
  </si>
  <si>
    <t>014028</t>
  </si>
  <si>
    <t>014036</t>
  </si>
  <si>
    <t>014044</t>
  </si>
  <si>
    <t>014052</t>
  </si>
  <si>
    <t>014061</t>
  </si>
  <si>
    <t>014079</t>
  </si>
  <si>
    <t>014087</t>
  </si>
  <si>
    <t>014095</t>
  </si>
  <si>
    <t>014231</t>
  </si>
  <si>
    <t>014249</t>
  </si>
  <si>
    <t>014257</t>
  </si>
  <si>
    <t>014273</t>
  </si>
  <si>
    <t>014281</t>
  </si>
  <si>
    <t>014290</t>
  </si>
  <si>
    <t>014303</t>
  </si>
  <si>
    <t>014311</t>
  </si>
  <si>
    <t>014320</t>
  </si>
  <si>
    <t>014338</t>
  </si>
  <si>
    <t>014346</t>
  </si>
  <si>
    <t>014362</t>
  </si>
  <si>
    <t>014371</t>
  </si>
  <si>
    <t>014389</t>
  </si>
  <si>
    <t>014524</t>
  </si>
  <si>
    <t>014532</t>
  </si>
  <si>
    <t>014541</t>
  </si>
  <si>
    <t>014559</t>
  </si>
  <si>
    <t>014567</t>
  </si>
  <si>
    <t>014575</t>
  </si>
  <si>
    <t>014583</t>
  </si>
  <si>
    <t>014591</t>
  </si>
  <si>
    <t>014605</t>
  </si>
  <si>
    <t>014613</t>
  </si>
  <si>
    <t>014621</t>
  </si>
  <si>
    <t>014630</t>
  </si>
  <si>
    <t>014648</t>
  </si>
  <si>
    <t>014656</t>
  </si>
  <si>
    <t>014681</t>
  </si>
  <si>
    <t>014699</t>
  </si>
  <si>
    <t>014702</t>
  </si>
  <si>
    <t>014711</t>
  </si>
  <si>
    <t>014729</t>
  </si>
  <si>
    <t>014818</t>
  </si>
  <si>
    <t>014826</t>
  </si>
  <si>
    <t>014834</t>
  </si>
  <si>
    <t>014842</t>
  </si>
  <si>
    <t>014851</t>
  </si>
  <si>
    <t>014869</t>
  </si>
  <si>
    <t>014877</t>
  </si>
  <si>
    <t>015113</t>
  </si>
  <si>
    <t>015121</t>
  </si>
  <si>
    <t>015130</t>
  </si>
  <si>
    <t>015148</t>
  </si>
  <si>
    <t>015164</t>
  </si>
  <si>
    <t>015172</t>
  </si>
  <si>
    <t>015181</t>
  </si>
  <si>
    <t>015199</t>
  </si>
  <si>
    <t>015202</t>
  </si>
  <si>
    <t>015431</t>
  </si>
  <si>
    <t>015440</t>
  </si>
  <si>
    <t>015458</t>
  </si>
  <si>
    <t>015466</t>
  </si>
  <si>
    <t>015474</t>
  </si>
  <si>
    <t>015491</t>
  </si>
  <si>
    <t>015504</t>
  </si>
  <si>
    <t>015521</t>
  </si>
  <si>
    <t>015555</t>
  </si>
  <si>
    <t>015598</t>
  </si>
  <si>
    <t>015601</t>
  </si>
  <si>
    <t>015610</t>
  </si>
  <si>
    <t>015628</t>
  </si>
  <si>
    <t>015636</t>
  </si>
  <si>
    <t>015644</t>
  </si>
  <si>
    <t>015717</t>
  </si>
  <si>
    <t>015750</t>
  </si>
  <si>
    <t>015784</t>
  </si>
  <si>
    <t>015814</t>
  </si>
  <si>
    <t>015849</t>
  </si>
  <si>
    <t>015857</t>
  </si>
  <si>
    <t>015865</t>
  </si>
  <si>
    <t>016012</t>
  </si>
  <si>
    <t>016021</t>
  </si>
  <si>
    <t>016047</t>
  </si>
  <si>
    <t>016071</t>
  </si>
  <si>
    <t>016080</t>
  </si>
  <si>
    <t>016098</t>
  </si>
  <si>
    <t>016101</t>
  </si>
  <si>
    <t>016314</t>
  </si>
  <si>
    <t>016322</t>
  </si>
  <si>
    <t>016331</t>
  </si>
  <si>
    <t>016349</t>
  </si>
  <si>
    <t>016357</t>
  </si>
  <si>
    <t>016365</t>
  </si>
  <si>
    <t>016373</t>
  </si>
  <si>
    <t>016381</t>
  </si>
  <si>
    <t>016390</t>
  </si>
  <si>
    <t>016411</t>
  </si>
  <si>
    <t>016420</t>
  </si>
  <si>
    <t>016438</t>
  </si>
  <si>
    <t>016446</t>
  </si>
  <si>
    <t>016454</t>
  </si>
  <si>
    <t>016462</t>
  </si>
  <si>
    <t>016471</t>
  </si>
  <si>
    <t>016489</t>
  </si>
  <si>
    <t>016497</t>
  </si>
  <si>
    <t>016616</t>
  </si>
  <si>
    <t>016624</t>
  </si>
  <si>
    <t>016632</t>
  </si>
  <si>
    <t>016641</t>
  </si>
  <si>
    <t>016659</t>
  </si>
  <si>
    <t>016675</t>
  </si>
  <si>
    <t>016683</t>
  </si>
  <si>
    <t>016918</t>
  </si>
  <si>
    <t>016926</t>
  </si>
  <si>
    <t>016934</t>
  </si>
  <si>
    <t>016942</t>
  </si>
  <si>
    <t>016951</t>
  </si>
  <si>
    <t>色丹村</t>
    <rPh sb="0" eb="3">
      <t>シコタンムラ</t>
    </rPh>
    <phoneticPr fontId="1"/>
  </si>
  <si>
    <t>016969</t>
  </si>
  <si>
    <t>泊村</t>
    <rPh sb="0" eb="2">
      <t>トマリムラ</t>
    </rPh>
    <phoneticPr fontId="1"/>
  </si>
  <si>
    <t>016977</t>
  </si>
  <si>
    <t>016985</t>
  </si>
  <si>
    <t>016993</t>
  </si>
  <si>
    <t>017001</t>
  </si>
  <si>
    <t>022012</t>
  </si>
  <si>
    <t>022021</t>
  </si>
  <si>
    <t>022039</t>
  </si>
  <si>
    <t>022047</t>
  </si>
  <si>
    <t>022055</t>
  </si>
  <si>
    <t>022063</t>
  </si>
  <si>
    <t>022071</t>
  </si>
  <si>
    <t>022080</t>
  </si>
  <si>
    <t>022098</t>
  </si>
  <si>
    <t>022101</t>
  </si>
  <si>
    <t>023019</t>
  </si>
  <si>
    <t>023035</t>
  </si>
  <si>
    <t>023043</t>
  </si>
  <si>
    <t>023078</t>
  </si>
  <si>
    <t>023213</t>
  </si>
  <si>
    <t>023230</t>
  </si>
  <si>
    <t>023434</t>
  </si>
  <si>
    <t>023612</t>
  </si>
  <si>
    <t>023621</t>
  </si>
  <si>
    <t>023671</t>
  </si>
  <si>
    <t>023817</t>
  </si>
  <si>
    <t>023841</t>
  </si>
  <si>
    <t>023876</t>
  </si>
  <si>
    <t>024015</t>
  </si>
  <si>
    <t>024023</t>
  </si>
  <si>
    <t>024058</t>
  </si>
  <si>
    <t>024066</t>
  </si>
  <si>
    <t>024082</t>
  </si>
  <si>
    <t>024112</t>
  </si>
  <si>
    <t>024121</t>
  </si>
  <si>
    <t>024236</t>
  </si>
  <si>
    <t>024244</t>
  </si>
  <si>
    <t>024252</t>
  </si>
  <si>
    <t>024261</t>
  </si>
  <si>
    <t>024414</t>
  </si>
  <si>
    <t>024422</t>
  </si>
  <si>
    <t>024431</t>
  </si>
  <si>
    <t>024457</t>
  </si>
  <si>
    <t>024465</t>
  </si>
  <si>
    <t>024503</t>
  </si>
  <si>
    <t>032018</t>
  </si>
  <si>
    <t>032026</t>
  </si>
  <si>
    <t>032034</t>
  </si>
  <si>
    <t>032051</t>
  </si>
  <si>
    <t>032069</t>
  </si>
  <si>
    <t>032077</t>
  </si>
  <si>
    <t>032085</t>
  </si>
  <si>
    <t>032093</t>
  </si>
  <si>
    <t>032107</t>
  </si>
  <si>
    <t>032115</t>
  </si>
  <si>
    <t>032131</t>
  </si>
  <si>
    <t>032140</t>
  </si>
  <si>
    <t>032158</t>
  </si>
  <si>
    <t>032166</t>
  </si>
  <si>
    <t>滝沢市</t>
    <rPh sb="2" eb="3">
      <t>シ</t>
    </rPh>
    <phoneticPr fontId="1"/>
  </si>
  <si>
    <t>033014</t>
  </si>
  <si>
    <t>033022</t>
  </si>
  <si>
    <t>033031</t>
  </si>
  <si>
    <t>033219</t>
  </si>
  <si>
    <t>033227</t>
  </si>
  <si>
    <t>033669</t>
  </si>
  <si>
    <t>033812</t>
  </si>
  <si>
    <t>034029</t>
  </si>
  <si>
    <t>034410</t>
  </si>
  <si>
    <t>034614</t>
  </si>
  <si>
    <t>034827</t>
  </si>
  <si>
    <t>034835</t>
  </si>
  <si>
    <t>034843</t>
  </si>
  <si>
    <t>034851</t>
  </si>
  <si>
    <t>035017</t>
  </si>
  <si>
    <t>035033</t>
  </si>
  <si>
    <t>035068</t>
  </si>
  <si>
    <t>035076</t>
  </si>
  <si>
    <t>035246</t>
  </si>
  <si>
    <t>041009</t>
  </si>
  <si>
    <t>042021</t>
  </si>
  <si>
    <t>042030</t>
  </si>
  <si>
    <t>042056</t>
  </si>
  <si>
    <t>042064</t>
  </si>
  <si>
    <t>042072</t>
  </si>
  <si>
    <t>042081</t>
  </si>
  <si>
    <t>042099</t>
  </si>
  <si>
    <t>042111</t>
  </si>
  <si>
    <t>042129</t>
  </si>
  <si>
    <t>042137</t>
  </si>
  <si>
    <t>042145</t>
  </si>
  <si>
    <t>042153</t>
  </si>
  <si>
    <t>042161</t>
  </si>
  <si>
    <t>富谷市</t>
    <rPh sb="2" eb="3">
      <t>シ</t>
    </rPh>
    <phoneticPr fontId="1"/>
  </si>
  <si>
    <t>043010</t>
  </si>
  <si>
    <t>043028</t>
  </si>
  <si>
    <t>043214</t>
  </si>
  <si>
    <t>043222</t>
  </si>
  <si>
    <t>043231</t>
  </si>
  <si>
    <t>043249</t>
  </si>
  <si>
    <t>043419</t>
  </si>
  <si>
    <t>043613</t>
  </si>
  <si>
    <t>043621</t>
  </si>
  <si>
    <t>044016</t>
  </si>
  <si>
    <t>044041</t>
  </si>
  <si>
    <t>044067</t>
  </si>
  <si>
    <t>044211</t>
  </si>
  <si>
    <t>044229</t>
  </si>
  <si>
    <t>044245</t>
  </si>
  <si>
    <t>044440</t>
  </si>
  <si>
    <t>044458</t>
  </si>
  <si>
    <t>045012</t>
  </si>
  <si>
    <t>045055</t>
  </si>
  <si>
    <t>045811</t>
  </si>
  <si>
    <t>046060</t>
  </si>
  <si>
    <t>052019</t>
  </si>
  <si>
    <t>052027</t>
  </si>
  <si>
    <t>052035</t>
  </si>
  <si>
    <t>052043</t>
  </si>
  <si>
    <t>052060</t>
  </si>
  <si>
    <t>052078</t>
  </si>
  <si>
    <t>052094</t>
  </si>
  <si>
    <t>052108</t>
  </si>
  <si>
    <t>052116</t>
  </si>
  <si>
    <t>052124</t>
  </si>
  <si>
    <t>052132</t>
  </si>
  <si>
    <t>052141</t>
  </si>
  <si>
    <t>052159</t>
  </si>
  <si>
    <t>053031</t>
  </si>
  <si>
    <t>053279</t>
  </si>
  <si>
    <t>053465</t>
  </si>
  <si>
    <t>053481</t>
  </si>
  <si>
    <t>053490</t>
  </si>
  <si>
    <t>053619</t>
  </si>
  <si>
    <t>053635</t>
  </si>
  <si>
    <t>053660</t>
  </si>
  <si>
    <t>053686</t>
  </si>
  <si>
    <t>054348</t>
  </si>
  <si>
    <t>054631</t>
  </si>
  <si>
    <t>054640</t>
  </si>
  <si>
    <t>062014</t>
  </si>
  <si>
    <t>062022</t>
  </si>
  <si>
    <t>062031</t>
  </si>
  <si>
    <t>062049</t>
  </si>
  <si>
    <t>062057</t>
  </si>
  <si>
    <t>062065</t>
  </si>
  <si>
    <t>062073</t>
  </si>
  <si>
    <t>062081</t>
  </si>
  <si>
    <t>062090</t>
  </si>
  <si>
    <t>062103</t>
  </si>
  <si>
    <t>062111</t>
  </si>
  <si>
    <t>062120</t>
  </si>
  <si>
    <t>062138</t>
  </si>
  <si>
    <t>063011</t>
  </si>
  <si>
    <t>063029</t>
  </si>
  <si>
    <t>063215</t>
  </si>
  <si>
    <t>063223</t>
  </si>
  <si>
    <t>063231</t>
  </si>
  <si>
    <t>063240</t>
  </si>
  <si>
    <t>063410</t>
  </si>
  <si>
    <t>063614</t>
  </si>
  <si>
    <t>063622</t>
  </si>
  <si>
    <t>063631</t>
  </si>
  <si>
    <t>063649</t>
  </si>
  <si>
    <t>063657</t>
  </si>
  <si>
    <t>063665</t>
  </si>
  <si>
    <t>063673</t>
  </si>
  <si>
    <t>063819</t>
  </si>
  <si>
    <t>063827</t>
  </si>
  <si>
    <t>064017</t>
  </si>
  <si>
    <t>064025</t>
  </si>
  <si>
    <t>064033</t>
  </si>
  <si>
    <t>064262</t>
  </si>
  <si>
    <t>064289</t>
  </si>
  <si>
    <t>064611</t>
  </si>
  <si>
    <t>072010</t>
  </si>
  <si>
    <t>072028</t>
  </si>
  <si>
    <t>072036</t>
  </si>
  <si>
    <t>072044</t>
  </si>
  <si>
    <t>072052</t>
  </si>
  <si>
    <t>072079</t>
  </si>
  <si>
    <t>072087</t>
  </si>
  <si>
    <t>072095</t>
  </si>
  <si>
    <t>072109</t>
  </si>
  <si>
    <t>072117</t>
  </si>
  <si>
    <t>072125</t>
  </si>
  <si>
    <t>072133</t>
  </si>
  <si>
    <t>072141</t>
  </si>
  <si>
    <t>073016</t>
  </si>
  <si>
    <t>073032</t>
  </si>
  <si>
    <t>073083</t>
  </si>
  <si>
    <t>073229</t>
  </si>
  <si>
    <t>073423</t>
  </si>
  <si>
    <t>073440</t>
  </si>
  <si>
    <t>073628</t>
  </si>
  <si>
    <t>073644</t>
  </si>
  <si>
    <t>073679</t>
  </si>
  <si>
    <t>073687</t>
  </si>
  <si>
    <t>074021</t>
  </si>
  <si>
    <t>074055</t>
  </si>
  <si>
    <t>074071</t>
  </si>
  <si>
    <t>074080</t>
  </si>
  <si>
    <t>074217</t>
  </si>
  <si>
    <t>074225</t>
  </si>
  <si>
    <t>074233</t>
  </si>
  <si>
    <t>074446</t>
  </si>
  <si>
    <t>074454</t>
  </si>
  <si>
    <t>074462</t>
  </si>
  <si>
    <t>074471</t>
  </si>
  <si>
    <t>074616</t>
  </si>
  <si>
    <t>074641</t>
  </si>
  <si>
    <t>074659</t>
  </si>
  <si>
    <t>074667</t>
  </si>
  <si>
    <t>074811</t>
  </si>
  <si>
    <t>074829</t>
  </si>
  <si>
    <t>074837</t>
  </si>
  <si>
    <t>074845</t>
  </si>
  <si>
    <t>075019</t>
  </si>
  <si>
    <t>075027</t>
  </si>
  <si>
    <t>075035</t>
  </si>
  <si>
    <t>075043</t>
  </si>
  <si>
    <t>075051</t>
  </si>
  <si>
    <t>075213</t>
  </si>
  <si>
    <t>075221</t>
  </si>
  <si>
    <t>075418</t>
  </si>
  <si>
    <t>075426</t>
  </si>
  <si>
    <t>075434</t>
  </si>
  <si>
    <t>075442</t>
  </si>
  <si>
    <t>075451</t>
  </si>
  <si>
    <t>075469</t>
  </si>
  <si>
    <t>075477</t>
  </si>
  <si>
    <t>075485</t>
  </si>
  <si>
    <t>075612</t>
  </si>
  <si>
    <t>075647</t>
  </si>
  <si>
    <t>082015</t>
  </si>
  <si>
    <t>082023</t>
  </si>
  <si>
    <t>082031</t>
  </si>
  <si>
    <t>082040</t>
  </si>
  <si>
    <t>082058</t>
  </si>
  <si>
    <t>082074</t>
  </si>
  <si>
    <t>082082</t>
  </si>
  <si>
    <t>082104</t>
  </si>
  <si>
    <t>082112</t>
  </si>
  <si>
    <t>082121</t>
  </si>
  <si>
    <t>082147</t>
  </si>
  <si>
    <t>082155</t>
  </si>
  <si>
    <t>082163</t>
  </si>
  <si>
    <t>082171</t>
  </si>
  <si>
    <t>082198</t>
  </si>
  <si>
    <t>082201</t>
  </si>
  <si>
    <t>082210</t>
  </si>
  <si>
    <t>082228</t>
  </si>
  <si>
    <t>082236</t>
  </si>
  <si>
    <t>082244</t>
  </si>
  <si>
    <t>082252</t>
  </si>
  <si>
    <t>082261</t>
  </si>
  <si>
    <t>082279</t>
  </si>
  <si>
    <t>082287</t>
  </si>
  <si>
    <t>082295</t>
  </si>
  <si>
    <t>082309</t>
  </si>
  <si>
    <t>082317</t>
  </si>
  <si>
    <t>082325</t>
  </si>
  <si>
    <t>082333</t>
  </si>
  <si>
    <t>082341</t>
  </si>
  <si>
    <t>082350</t>
  </si>
  <si>
    <t>082368</t>
  </si>
  <si>
    <t>083020</t>
  </si>
  <si>
    <t>083097</t>
  </si>
  <si>
    <t>083101</t>
  </si>
  <si>
    <t>083411</t>
  </si>
  <si>
    <t>083640</t>
  </si>
  <si>
    <t>084425</t>
  </si>
  <si>
    <t>084433</t>
  </si>
  <si>
    <t>084476</t>
  </si>
  <si>
    <t>085219</t>
  </si>
  <si>
    <t>085421</t>
  </si>
  <si>
    <t>085464</t>
  </si>
  <si>
    <t>085642</t>
  </si>
  <si>
    <t>092011</t>
  </si>
  <si>
    <t>092029</t>
  </si>
  <si>
    <t>092037</t>
  </si>
  <si>
    <t>092045</t>
  </si>
  <si>
    <t>092053</t>
  </si>
  <si>
    <t>092061</t>
  </si>
  <si>
    <t>092088</t>
  </si>
  <si>
    <t>092096</t>
  </si>
  <si>
    <t>092100</t>
  </si>
  <si>
    <t>092118</t>
  </si>
  <si>
    <t>092134</t>
  </si>
  <si>
    <t>092142</t>
  </si>
  <si>
    <t>092151</t>
  </si>
  <si>
    <t>092169</t>
  </si>
  <si>
    <t>093017</t>
  </si>
  <si>
    <t>093424</t>
  </si>
  <si>
    <t>093432</t>
  </si>
  <si>
    <t>093441</t>
  </si>
  <si>
    <t>093459</t>
  </si>
  <si>
    <t>093611</t>
  </si>
  <si>
    <t>093645</t>
  </si>
  <si>
    <t>093840</t>
  </si>
  <si>
    <t>093866</t>
  </si>
  <si>
    <t>094072</t>
  </si>
  <si>
    <t>094111</t>
  </si>
  <si>
    <t>102016</t>
  </si>
  <si>
    <t>102024</t>
  </si>
  <si>
    <t>102032</t>
  </si>
  <si>
    <t>102041</t>
  </si>
  <si>
    <t>102059</t>
  </si>
  <si>
    <t>102067</t>
  </si>
  <si>
    <t>102075</t>
  </si>
  <si>
    <t>102083</t>
  </si>
  <si>
    <t>102091</t>
  </si>
  <si>
    <t>102105</t>
  </si>
  <si>
    <t>102113</t>
  </si>
  <si>
    <t>102121</t>
  </si>
  <si>
    <t>103446</t>
  </si>
  <si>
    <t>103454</t>
  </si>
  <si>
    <t>103667</t>
  </si>
  <si>
    <t>103675</t>
  </si>
  <si>
    <t>103829</t>
  </si>
  <si>
    <t>103837</t>
  </si>
  <si>
    <t>103845</t>
  </si>
  <si>
    <t>104213</t>
  </si>
  <si>
    <t>104248</t>
  </si>
  <si>
    <t>104256</t>
  </si>
  <si>
    <t>104264</t>
  </si>
  <si>
    <t>104281</t>
  </si>
  <si>
    <t>104299</t>
  </si>
  <si>
    <t>104434</t>
  </si>
  <si>
    <t>104442</t>
  </si>
  <si>
    <t>104485</t>
  </si>
  <si>
    <t>104493</t>
  </si>
  <si>
    <t>104647</t>
  </si>
  <si>
    <t>105210</t>
  </si>
  <si>
    <t>105228</t>
  </si>
  <si>
    <t>105236</t>
  </si>
  <si>
    <t>105244</t>
  </si>
  <si>
    <t>105252</t>
  </si>
  <si>
    <t>111007</t>
  </si>
  <si>
    <t>112011</t>
  </si>
  <si>
    <t>112020</t>
  </si>
  <si>
    <t>112038</t>
  </si>
  <si>
    <t>112062</t>
  </si>
  <si>
    <t>112071</t>
  </si>
  <si>
    <t>112089</t>
  </si>
  <si>
    <t>112097</t>
  </si>
  <si>
    <t>112101</t>
  </si>
  <si>
    <t>112119</t>
  </si>
  <si>
    <t>112127</t>
  </si>
  <si>
    <t>112143</t>
  </si>
  <si>
    <t>112151</t>
  </si>
  <si>
    <t>112160</t>
  </si>
  <si>
    <t>112178</t>
  </si>
  <si>
    <t>112186</t>
  </si>
  <si>
    <t>112194</t>
  </si>
  <si>
    <t>112216</t>
  </si>
  <si>
    <t>112224</t>
  </si>
  <si>
    <t>112232</t>
  </si>
  <si>
    <t>112241</t>
  </si>
  <si>
    <t>112259</t>
  </si>
  <si>
    <t>112275</t>
  </si>
  <si>
    <t>112283</t>
  </si>
  <si>
    <t>112291</t>
  </si>
  <si>
    <t>112305</t>
  </si>
  <si>
    <t>112313</t>
  </si>
  <si>
    <t>112321</t>
  </si>
  <si>
    <t>112330</t>
  </si>
  <si>
    <t>112348</t>
  </si>
  <si>
    <t>112356</t>
  </si>
  <si>
    <t>112372</t>
  </si>
  <si>
    <t>112381</t>
  </si>
  <si>
    <t>112399</t>
  </si>
  <si>
    <t>112402</t>
  </si>
  <si>
    <t>112411</t>
  </si>
  <si>
    <t>112429</t>
  </si>
  <si>
    <t>112437</t>
  </si>
  <si>
    <t>112453</t>
  </si>
  <si>
    <t>112461</t>
  </si>
  <si>
    <t>白岡市</t>
    <rPh sb="0" eb="2">
      <t>シラオカ</t>
    </rPh>
    <rPh sb="2" eb="3">
      <t>シ</t>
    </rPh>
    <phoneticPr fontId="1"/>
  </si>
  <si>
    <t>113018</t>
  </si>
  <si>
    <t>113247</t>
  </si>
  <si>
    <t>113263</t>
  </si>
  <si>
    <t>113271</t>
  </si>
  <si>
    <t>113417</t>
  </si>
  <si>
    <t>113425</t>
  </si>
  <si>
    <t>113433</t>
  </si>
  <si>
    <t>113468</t>
  </si>
  <si>
    <t>113476</t>
  </si>
  <si>
    <t>113484</t>
  </si>
  <si>
    <t>113492</t>
  </si>
  <si>
    <t>113611</t>
  </si>
  <si>
    <t>113620</t>
  </si>
  <si>
    <t>113638</t>
  </si>
  <si>
    <t>113654</t>
  </si>
  <si>
    <t>113697</t>
  </si>
  <si>
    <t>113816</t>
  </si>
  <si>
    <t>113832</t>
  </si>
  <si>
    <t>113859</t>
  </si>
  <si>
    <t>114081</t>
  </si>
  <si>
    <t>114421</t>
  </si>
  <si>
    <t>114642</t>
  </si>
  <si>
    <t>114651</t>
  </si>
  <si>
    <t>121002</t>
  </si>
  <si>
    <t>122025</t>
  </si>
  <si>
    <t>122033</t>
  </si>
  <si>
    <t>122041</t>
  </si>
  <si>
    <t>122050</t>
  </si>
  <si>
    <t>122068</t>
  </si>
  <si>
    <t>122076</t>
  </si>
  <si>
    <t>122084</t>
  </si>
  <si>
    <t>122106</t>
  </si>
  <si>
    <t>122114</t>
  </si>
  <si>
    <t>122122</t>
  </si>
  <si>
    <t>122131</t>
  </si>
  <si>
    <t>122157</t>
  </si>
  <si>
    <t>122165</t>
  </si>
  <si>
    <t>122173</t>
  </si>
  <si>
    <t>122181</t>
  </si>
  <si>
    <t>122190</t>
  </si>
  <si>
    <t>122203</t>
  </si>
  <si>
    <t>122211</t>
  </si>
  <si>
    <t>122220</t>
  </si>
  <si>
    <t>122238</t>
  </si>
  <si>
    <t>122246</t>
  </si>
  <si>
    <t>122254</t>
  </si>
  <si>
    <t>122262</t>
  </si>
  <si>
    <t>122271</t>
  </si>
  <si>
    <t>122289</t>
  </si>
  <si>
    <t>122297</t>
  </si>
  <si>
    <t>122301</t>
  </si>
  <si>
    <t>122319</t>
  </si>
  <si>
    <t>122327</t>
  </si>
  <si>
    <t>122335</t>
  </si>
  <si>
    <t>122343</t>
  </si>
  <si>
    <t>122351</t>
  </si>
  <si>
    <t>122360</t>
  </si>
  <si>
    <t>122378</t>
  </si>
  <si>
    <t>122386</t>
  </si>
  <si>
    <t>122394</t>
  </si>
  <si>
    <t>大網白里市</t>
    <rPh sb="4" eb="5">
      <t>シ</t>
    </rPh>
    <phoneticPr fontId="1"/>
  </si>
  <si>
    <t>123226</t>
  </si>
  <si>
    <t>123293</t>
  </si>
  <si>
    <t>123421</t>
  </si>
  <si>
    <t>123471</t>
  </si>
  <si>
    <t>123498</t>
  </si>
  <si>
    <t>124036</t>
  </si>
  <si>
    <t>124095</t>
  </si>
  <si>
    <t>124109</t>
  </si>
  <si>
    <t>124214</t>
  </si>
  <si>
    <t>124222</t>
  </si>
  <si>
    <t>124231</t>
  </si>
  <si>
    <t>124249</t>
  </si>
  <si>
    <t>124265</t>
  </si>
  <si>
    <t>124273</t>
  </si>
  <si>
    <t>124419</t>
  </si>
  <si>
    <t>124435</t>
  </si>
  <si>
    <t>124630</t>
  </si>
  <si>
    <t>131016</t>
  </si>
  <si>
    <t>131024</t>
  </si>
  <si>
    <t>131032</t>
  </si>
  <si>
    <t>131041</t>
  </si>
  <si>
    <t>131059</t>
  </si>
  <si>
    <t>131067</t>
  </si>
  <si>
    <t>131075</t>
  </si>
  <si>
    <t>131083</t>
  </si>
  <si>
    <t>131091</t>
  </si>
  <si>
    <t>131105</t>
  </si>
  <si>
    <t>131113</t>
  </si>
  <si>
    <t>131121</t>
  </si>
  <si>
    <t>131130</t>
  </si>
  <si>
    <t>131148</t>
  </si>
  <si>
    <t>131156</t>
  </si>
  <si>
    <t>131164</t>
  </si>
  <si>
    <t>131172</t>
  </si>
  <si>
    <t>131181</t>
  </si>
  <si>
    <t>131199</t>
  </si>
  <si>
    <t>131202</t>
  </si>
  <si>
    <t>131211</t>
  </si>
  <si>
    <t>131229</t>
  </si>
  <si>
    <t>131237</t>
  </si>
  <si>
    <t>132012</t>
  </si>
  <si>
    <t>132021</t>
  </si>
  <si>
    <t>132039</t>
  </si>
  <si>
    <t>132047</t>
  </si>
  <si>
    <t>132055</t>
  </si>
  <si>
    <t>132063</t>
  </si>
  <si>
    <t>132071</t>
  </si>
  <si>
    <t>132080</t>
  </si>
  <si>
    <t>132098</t>
  </si>
  <si>
    <t>132101</t>
  </si>
  <si>
    <t>132110</t>
  </si>
  <si>
    <t>132128</t>
  </si>
  <si>
    <t>132136</t>
  </si>
  <si>
    <t>132144</t>
  </si>
  <si>
    <t>132152</t>
  </si>
  <si>
    <t>132187</t>
  </si>
  <si>
    <t>132195</t>
  </si>
  <si>
    <t>132209</t>
  </si>
  <si>
    <t>132217</t>
  </si>
  <si>
    <t>132225</t>
  </si>
  <si>
    <t>132233</t>
  </si>
  <si>
    <t>132241</t>
  </si>
  <si>
    <t>132250</t>
  </si>
  <si>
    <t>132276</t>
  </si>
  <si>
    <t>132284</t>
  </si>
  <si>
    <t>132292</t>
  </si>
  <si>
    <t>133035</t>
  </si>
  <si>
    <t>133051</t>
  </si>
  <si>
    <t>133078</t>
  </si>
  <si>
    <t>133086</t>
  </si>
  <si>
    <t>133612</t>
  </si>
  <si>
    <t>133621</t>
  </si>
  <si>
    <t>133639</t>
  </si>
  <si>
    <t>133647</t>
  </si>
  <si>
    <t>133817</t>
  </si>
  <si>
    <t>133825</t>
  </si>
  <si>
    <t>134015</t>
  </si>
  <si>
    <t>134023</t>
  </si>
  <si>
    <t>134210</t>
  </si>
  <si>
    <t>141003</t>
  </si>
  <si>
    <t>141305</t>
  </si>
  <si>
    <t>141500</t>
  </si>
  <si>
    <t>142018</t>
  </si>
  <si>
    <t>142034</t>
  </si>
  <si>
    <t>142042</t>
  </si>
  <si>
    <t>142051</t>
  </si>
  <si>
    <t>142069</t>
  </si>
  <si>
    <t>142077</t>
  </si>
  <si>
    <t>142085</t>
  </si>
  <si>
    <t>142107</t>
  </si>
  <si>
    <t>142115</t>
  </si>
  <si>
    <t>142123</t>
  </si>
  <si>
    <t>142131</t>
  </si>
  <si>
    <t>142140</t>
  </si>
  <si>
    <t>142158</t>
  </si>
  <si>
    <t>142166</t>
  </si>
  <si>
    <t>142174</t>
  </si>
  <si>
    <t>142182</t>
  </si>
  <si>
    <t>143014</t>
  </si>
  <si>
    <t>143219</t>
  </si>
  <si>
    <t>143413</t>
  </si>
  <si>
    <t>143421</t>
  </si>
  <si>
    <t>143618</t>
  </si>
  <si>
    <t>143626</t>
  </si>
  <si>
    <t>143634</t>
  </si>
  <si>
    <t>143642</t>
  </si>
  <si>
    <t>143669</t>
  </si>
  <si>
    <t>143821</t>
  </si>
  <si>
    <t>143839</t>
  </si>
  <si>
    <t>143847</t>
  </si>
  <si>
    <t>144011</t>
  </si>
  <si>
    <t>144029</t>
  </si>
  <si>
    <t>151009</t>
  </si>
  <si>
    <t>152021</t>
  </si>
  <si>
    <t>152048</t>
  </si>
  <si>
    <t>152056</t>
  </si>
  <si>
    <t>152064</t>
  </si>
  <si>
    <t>152081</t>
  </si>
  <si>
    <t>152099</t>
  </si>
  <si>
    <t>152102</t>
  </si>
  <si>
    <t>152111</t>
  </si>
  <si>
    <t>152129</t>
  </si>
  <si>
    <t>152137</t>
  </si>
  <si>
    <t>152161</t>
  </si>
  <si>
    <t>152170</t>
  </si>
  <si>
    <t>152188</t>
  </si>
  <si>
    <t>152226</t>
  </si>
  <si>
    <t>152234</t>
  </si>
  <si>
    <t>152242</t>
  </si>
  <si>
    <t>152251</t>
  </si>
  <si>
    <t>152269</t>
  </si>
  <si>
    <t>152277</t>
  </si>
  <si>
    <t>153079</t>
  </si>
  <si>
    <t>153427</t>
  </si>
  <si>
    <t>153613</t>
  </si>
  <si>
    <t>153851</t>
  </si>
  <si>
    <t>154059</t>
  </si>
  <si>
    <t>154610</t>
  </si>
  <si>
    <t>154822</t>
  </si>
  <si>
    <t>155047</t>
  </si>
  <si>
    <t>155811</t>
  </si>
  <si>
    <t>155861</t>
  </si>
  <si>
    <t>162019</t>
  </si>
  <si>
    <t>162027</t>
  </si>
  <si>
    <t>162043</t>
  </si>
  <si>
    <t>162051</t>
  </si>
  <si>
    <t>162060</t>
  </si>
  <si>
    <t>162078</t>
  </si>
  <si>
    <t>162086</t>
  </si>
  <si>
    <t>162094</t>
  </si>
  <si>
    <t>162108</t>
  </si>
  <si>
    <t>162116</t>
  </si>
  <si>
    <t>163210</t>
  </si>
  <si>
    <t>163228</t>
  </si>
  <si>
    <t>163236</t>
  </si>
  <si>
    <t>163422</t>
  </si>
  <si>
    <t>163431</t>
  </si>
  <si>
    <t>172014</t>
  </si>
  <si>
    <t>172022</t>
  </si>
  <si>
    <t>172031</t>
  </si>
  <si>
    <t>172049</t>
  </si>
  <si>
    <t>172057</t>
  </si>
  <si>
    <t>172065</t>
  </si>
  <si>
    <t>172073</t>
  </si>
  <si>
    <t>172090</t>
  </si>
  <si>
    <t>172103</t>
  </si>
  <si>
    <t>172111</t>
  </si>
  <si>
    <t>172120</t>
  </si>
  <si>
    <t>173240</t>
  </si>
  <si>
    <t>173614</t>
  </si>
  <si>
    <t>173657</t>
  </si>
  <si>
    <t>173843</t>
  </si>
  <si>
    <t>173860</t>
  </si>
  <si>
    <t>174076</t>
  </si>
  <si>
    <t>174611</t>
  </si>
  <si>
    <t>174637</t>
  </si>
  <si>
    <t>182010</t>
  </si>
  <si>
    <t>182028</t>
  </si>
  <si>
    <t>182044</t>
  </si>
  <si>
    <t>182052</t>
  </si>
  <si>
    <t>182061</t>
  </si>
  <si>
    <t>182079</t>
  </si>
  <si>
    <t>182087</t>
  </si>
  <si>
    <t>182095</t>
  </si>
  <si>
    <t>182109</t>
  </si>
  <si>
    <t>183229</t>
  </si>
  <si>
    <t>183822</t>
  </si>
  <si>
    <t>184047</t>
  </si>
  <si>
    <t>184233</t>
  </si>
  <si>
    <t>184420</t>
  </si>
  <si>
    <t>184811</t>
  </si>
  <si>
    <t>184837</t>
  </si>
  <si>
    <t>185019</t>
  </si>
  <si>
    <t>192015</t>
  </si>
  <si>
    <t>192023</t>
  </si>
  <si>
    <t>192040</t>
  </si>
  <si>
    <t>192058</t>
  </si>
  <si>
    <t>192066</t>
  </si>
  <si>
    <t>192074</t>
  </si>
  <si>
    <t>192082</t>
  </si>
  <si>
    <t>192091</t>
  </si>
  <si>
    <t>192104</t>
  </si>
  <si>
    <t>192112</t>
  </si>
  <si>
    <t>192121</t>
  </si>
  <si>
    <t>192139</t>
  </si>
  <si>
    <t>192147</t>
  </si>
  <si>
    <t>193461</t>
  </si>
  <si>
    <t>193640</t>
  </si>
  <si>
    <t>193658</t>
  </si>
  <si>
    <t>193666</t>
  </si>
  <si>
    <t>193682</t>
  </si>
  <si>
    <t>193844</t>
  </si>
  <si>
    <t>194221</t>
  </si>
  <si>
    <t>194239</t>
  </si>
  <si>
    <t>194247</t>
  </si>
  <si>
    <t>194255</t>
  </si>
  <si>
    <t>194298</t>
  </si>
  <si>
    <t>194301</t>
  </si>
  <si>
    <t>194425</t>
  </si>
  <si>
    <t>194433</t>
  </si>
  <si>
    <t>202011</t>
  </si>
  <si>
    <t>202029</t>
  </si>
  <si>
    <t>202037</t>
  </si>
  <si>
    <t>202045</t>
  </si>
  <si>
    <t>202053</t>
  </si>
  <si>
    <t>202061</t>
  </si>
  <si>
    <t>202070</t>
  </si>
  <si>
    <t>202088</t>
  </si>
  <si>
    <t>202096</t>
  </si>
  <si>
    <t>202100</t>
  </si>
  <si>
    <t>202118</t>
  </si>
  <si>
    <t>202126</t>
  </si>
  <si>
    <t>202134</t>
  </si>
  <si>
    <t>202142</t>
  </si>
  <si>
    <t>202151</t>
  </si>
  <si>
    <t>202177</t>
  </si>
  <si>
    <t>202185</t>
  </si>
  <si>
    <t>202193</t>
  </si>
  <si>
    <t>202207</t>
  </si>
  <si>
    <t>203033</t>
  </si>
  <si>
    <t>203041</t>
  </si>
  <si>
    <t>203050</t>
  </si>
  <si>
    <t>203068</t>
  </si>
  <si>
    <t>203076</t>
  </si>
  <si>
    <t>203092</t>
  </si>
  <si>
    <t>203211</t>
  </si>
  <si>
    <t>203238</t>
  </si>
  <si>
    <t>203246</t>
  </si>
  <si>
    <t>203491</t>
  </si>
  <si>
    <t>203505</t>
  </si>
  <si>
    <t>203611</t>
  </si>
  <si>
    <t>203629</t>
  </si>
  <si>
    <t>203637</t>
  </si>
  <si>
    <t>203823</t>
  </si>
  <si>
    <t>203831</t>
  </si>
  <si>
    <t>203840</t>
  </si>
  <si>
    <t>203858</t>
  </si>
  <si>
    <t>203866</t>
  </si>
  <si>
    <t>203882</t>
  </si>
  <si>
    <t>204021</t>
  </si>
  <si>
    <t>204030</t>
  </si>
  <si>
    <t>204048</t>
  </si>
  <si>
    <t>204072</t>
  </si>
  <si>
    <t>204099</t>
  </si>
  <si>
    <t>204102</t>
  </si>
  <si>
    <t>204111</t>
  </si>
  <si>
    <t>204129</t>
  </si>
  <si>
    <t>204137</t>
  </si>
  <si>
    <t>204145</t>
  </si>
  <si>
    <t>204153</t>
  </si>
  <si>
    <t>204161</t>
  </si>
  <si>
    <t>204170</t>
  </si>
  <si>
    <t>204226</t>
  </si>
  <si>
    <t>204234</t>
  </si>
  <si>
    <t>204251</t>
  </si>
  <si>
    <t>204293</t>
  </si>
  <si>
    <t>204307</t>
  </si>
  <si>
    <t>204323</t>
  </si>
  <si>
    <t>204463</t>
  </si>
  <si>
    <t>204480</t>
  </si>
  <si>
    <t>204501</t>
  </si>
  <si>
    <t>204510</t>
  </si>
  <si>
    <t>204528</t>
  </si>
  <si>
    <t>204811</t>
  </si>
  <si>
    <t>204820</t>
  </si>
  <si>
    <t>204854</t>
  </si>
  <si>
    <t>204862</t>
  </si>
  <si>
    <t>205214</t>
  </si>
  <si>
    <t>205419</t>
  </si>
  <si>
    <t>205435</t>
  </si>
  <si>
    <t>205613</t>
  </si>
  <si>
    <t>205621</t>
  </si>
  <si>
    <t>205630</t>
  </si>
  <si>
    <t>205834</t>
  </si>
  <si>
    <t>205885</t>
  </si>
  <si>
    <t>205907</t>
  </si>
  <si>
    <t>206024</t>
  </si>
  <si>
    <t>212016</t>
  </si>
  <si>
    <t>212024</t>
  </si>
  <si>
    <t>212032</t>
  </si>
  <si>
    <t>212041</t>
  </si>
  <si>
    <t>212059</t>
  </si>
  <si>
    <t>212067</t>
  </si>
  <si>
    <t>212075</t>
  </si>
  <si>
    <t>212083</t>
  </si>
  <si>
    <t>212091</t>
  </si>
  <si>
    <t>212105</t>
  </si>
  <si>
    <t>212113</t>
  </si>
  <si>
    <t>212121</t>
  </si>
  <si>
    <t>212130</t>
  </si>
  <si>
    <t>212148</t>
  </si>
  <si>
    <t>212156</t>
  </si>
  <si>
    <t>212164</t>
  </si>
  <si>
    <t>212172</t>
  </si>
  <si>
    <t>212181</t>
  </si>
  <si>
    <t>212199</t>
  </si>
  <si>
    <t>212202</t>
  </si>
  <si>
    <t>212211</t>
  </si>
  <si>
    <t>213021</t>
  </si>
  <si>
    <t>213039</t>
  </si>
  <si>
    <t>213411</t>
  </si>
  <si>
    <t>213616</t>
  </si>
  <si>
    <t>213624</t>
  </si>
  <si>
    <t>213811</t>
  </si>
  <si>
    <t>213829</t>
  </si>
  <si>
    <t>213837</t>
  </si>
  <si>
    <t>214019</t>
  </si>
  <si>
    <t>214035</t>
  </si>
  <si>
    <t>214043</t>
  </si>
  <si>
    <t>214213</t>
  </si>
  <si>
    <t>215015</t>
  </si>
  <si>
    <t>215023</t>
  </si>
  <si>
    <t>215031</t>
  </si>
  <si>
    <t>215040</t>
  </si>
  <si>
    <t>215058</t>
  </si>
  <si>
    <t>215066</t>
  </si>
  <si>
    <t>215074</t>
  </si>
  <si>
    <t>215210</t>
  </si>
  <si>
    <t>216046</t>
  </si>
  <si>
    <t>221007</t>
  </si>
  <si>
    <t>221309</t>
  </si>
  <si>
    <t>222038</t>
  </si>
  <si>
    <t>222054</t>
  </si>
  <si>
    <t>222062</t>
  </si>
  <si>
    <t>222071</t>
  </si>
  <si>
    <t>222089</t>
  </si>
  <si>
    <t>222097</t>
  </si>
  <si>
    <t>222101</t>
  </si>
  <si>
    <t>222119</t>
  </si>
  <si>
    <t>222127</t>
  </si>
  <si>
    <t>222135</t>
  </si>
  <si>
    <t>222143</t>
  </si>
  <si>
    <t>222151</t>
  </si>
  <si>
    <t>222160</t>
  </si>
  <si>
    <t>222194</t>
  </si>
  <si>
    <t>222208</t>
  </si>
  <si>
    <t>222216</t>
  </si>
  <si>
    <t>222224</t>
  </si>
  <si>
    <t>222232</t>
  </si>
  <si>
    <t>222241</t>
  </si>
  <si>
    <t>222259</t>
  </si>
  <si>
    <t>222267</t>
  </si>
  <si>
    <t>223018</t>
  </si>
  <si>
    <t>223026</t>
  </si>
  <si>
    <t>223042</t>
  </si>
  <si>
    <t>223051</t>
  </si>
  <si>
    <t>223069</t>
  </si>
  <si>
    <t>223255</t>
  </si>
  <si>
    <t>223417</t>
  </si>
  <si>
    <t>223425</t>
  </si>
  <si>
    <t>223441</t>
  </si>
  <si>
    <t>224243</t>
  </si>
  <si>
    <t>224294</t>
  </si>
  <si>
    <t>224618</t>
  </si>
  <si>
    <t>231002</t>
  </si>
  <si>
    <t>232017</t>
  </si>
  <si>
    <t>232025</t>
  </si>
  <si>
    <t>232033</t>
  </si>
  <si>
    <t>232041</t>
  </si>
  <si>
    <t>232050</t>
  </si>
  <si>
    <t>232068</t>
  </si>
  <si>
    <t>232076</t>
  </si>
  <si>
    <t>232084</t>
  </si>
  <si>
    <t>232092</t>
  </si>
  <si>
    <t>232106</t>
  </si>
  <si>
    <t>232114</t>
  </si>
  <si>
    <t>232122</t>
  </si>
  <si>
    <t>232131</t>
  </si>
  <si>
    <t>232149</t>
  </si>
  <si>
    <t>232157</t>
  </si>
  <si>
    <t>232165</t>
  </si>
  <si>
    <t>232173</t>
  </si>
  <si>
    <t>232190</t>
  </si>
  <si>
    <t>232203</t>
  </si>
  <si>
    <t>232211</t>
  </si>
  <si>
    <t>232220</t>
  </si>
  <si>
    <t>232238</t>
  </si>
  <si>
    <t>232246</t>
  </si>
  <si>
    <t>232254</t>
  </si>
  <si>
    <t>232262</t>
  </si>
  <si>
    <t>232271</t>
  </si>
  <si>
    <t>232289</t>
  </si>
  <si>
    <t>232297</t>
  </si>
  <si>
    <t>232301</t>
  </si>
  <si>
    <t>232319</t>
  </si>
  <si>
    <t>232327</t>
  </si>
  <si>
    <t>232335</t>
  </si>
  <si>
    <t>232343</t>
  </si>
  <si>
    <t>232351</t>
  </si>
  <si>
    <t>232360</t>
  </si>
  <si>
    <t>232378</t>
  </si>
  <si>
    <t>232386</t>
  </si>
  <si>
    <t>233021</t>
  </si>
  <si>
    <t>233421</t>
  </si>
  <si>
    <t>233617</t>
  </si>
  <si>
    <t>233625</t>
  </si>
  <si>
    <t>234249</t>
  </si>
  <si>
    <t>234257</t>
  </si>
  <si>
    <t>234273</t>
  </si>
  <si>
    <t>234419</t>
  </si>
  <si>
    <t>234427</t>
  </si>
  <si>
    <t>234451</t>
  </si>
  <si>
    <t>234460</t>
  </si>
  <si>
    <t>234478</t>
  </si>
  <si>
    <t>235016</t>
  </si>
  <si>
    <t>235610</t>
  </si>
  <si>
    <t>235628</t>
  </si>
  <si>
    <t>235636</t>
  </si>
  <si>
    <t>242012</t>
  </si>
  <si>
    <t>242021</t>
  </si>
  <si>
    <t>242039</t>
  </si>
  <si>
    <t>242047</t>
  </si>
  <si>
    <t>242055</t>
  </si>
  <si>
    <t>242071</t>
  </si>
  <si>
    <t>242080</t>
  </si>
  <si>
    <t>242098</t>
  </si>
  <si>
    <t>242101</t>
  </si>
  <si>
    <t>242110</t>
  </si>
  <si>
    <t>242128</t>
  </si>
  <si>
    <t>242144</t>
  </si>
  <si>
    <t>242152</t>
  </si>
  <si>
    <t>242161</t>
  </si>
  <si>
    <t>243035</t>
  </si>
  <si>
    <t>243248</t>
  </si>
  <si>
    <t>243418</t>
  </si>
  <si>
    <t>243434</t>
  </si>
  <si>
    <t>243442</t>
  </si>
  <si>
    <t>244414</t>
  </si>
  <si>
    <t>244422</t>
  </si>
  <si>
    <t>244431</t>
  </si>
  <si>
    <t>244619</t>
  </si>
  <si>
    <t>244708</t>
  </si>
  <si>
    <t>244716</t>
  </si>
  <si>
    <t>244724</t>
  </si>
  <si>
    <t>245437</t>
  </si>
  <si>
    <t>245615</t>
  </si>
  <si>
    <t>245623</t>
  </si>
  <si>
    <t>252018</t>
  </si>
  <si>
    <t>252026</t>
  </si>
  <si>
    <t>252034</t>
  </si>
  <si>
    <t>252042</t>
  </si>
  <si>
    <t>252069</t>
  </si>
  <si>
    <t>252077</t>
  </si>
  <si>
    <t>252085</t>
  </si>
  <si>
    <t>252093</t>
  </si>
  <si>
    <t>252107</t>
  </si>
  <si>
    <t>252115</t>
  </si>
  <si>
    <t>252123</t>
  </si>
  <si>
    <t>252131</t>
  </si>
  <si>
    <t>252140</t>
  </si>
  <si>
    <t>253839</t>
  </si>
  <si>
    <t>253847</t>
  </si>
  <si>
    <t>254258</t>
  </si>
  <si>
    <t>254410</t>
  </si>
  <si>
    <t>254428</t>
  </si>
  <si>
    <t>254436</t>
  </si>
  <si>
    <t>261009</t>
  </si>
  <si>
    <t>262013</t>
  </si>
  <si>
    <t>262021</t>
  </si>
  <si>
    <t>262030</t>
  </si>
  <si>
    <t>262048</t>
  </si>
  <si>
    <t>262056</t>
  </si>
  <si>
    <t>262064</t>
  </si>
  <si>
    <t>262072</t>
  </si>
  <si>
    <t>262081</t>
  </si>
  <si>
    <t>262099</t>
  </si>
  <si>
    <t>262102</t>
  </si>
  <si>
    <t>262111</t>
  </si>
  <si>
    <t>262129</t>
  </si>
  <si>
    <t>262137</t>
  </si>
  <si>
    <t>262145</t>
  </si>
  <si>
    <t>263036</t>
  </si>
  <si>
    <t>263222</t>
  </si>
  <si>
    <t>263435</t>
  </si>
  <si>
    <t>263443</t>
  </si>
  <si>
    <t>263648</t>
  </si>
  <si>
    <t>263656</t>
  </si>
  <si>
    <t>263664</t>
  </si>
  <si>
    <t>263672</t>
  </si>
  <si>
    <t>264075</t>
  </si>
  <si>
    <t>264636</t>
  </si>
  <si>
    <t>264652</t>
  </si>
  <si>
    <t>271004</t>
  </si>
  <si>
    <t>271403</t>
  </si>
  <si>
    <t>272027</t>
  </si>
  <si>
    <t>272035</t>
  </si>
  <si>
    <t>272043</t>
  </si>
  <si>
    <t>272051</t>
  </si>
  <si>
    <t>272060</t>
  </si>
  <si>
    <t>272078</t>
  </si>
  <si>
    <t>272086</t>
  </si>
  <si>
    <t>272094</t>
  </si>
  <si>
    <t>272108</t>
  </si>
  <si>
    <t>272116</t>
  </si>
  <si>
    <t>272124</t>
  </si>
  <si>
    <t>272132</t>
  </si>
  <si>
    <t>272141</t>
  </si>
  <si>
    <t>272159</t>
  </si>
  <si>
    <t>272167</t>
  </si>
  <si>
    <t>272175</t>
  </si>
  <si>
    <t>272183</t>
  </si>
  <si>
    <t>272191</t>
  </si>
  <si>
    <t>272205</t>
  </si>
  <si>
    <t>272213</t>
  </si>
  <si>
    <t>272221</t>
  </si>
  <si>
    <t>272230</t>
  </si>
  <si>
    <t>272248</t>
  </si>
  <si>
    <t>272256</t>
  </si>
  <si>
    <t>272264</t>
  </si>
  <si>
    <t>272272</t>
  </si>
  <si>
    <t>272281</t>
  </si>
  <si>
    <t>272299</t>
  </si>
  <si>
    <t>272302</t>
  </si>
  <si>
    <t>272311</t>
  </si>
  <si>
    <t>272329</t>
  </si>
  <si>
    <t>273015</t>
  </si>
  <si>
    <t>273210</t>
  </si>
  <si>
    <t>273228</t>
  </si>
  <si>
    <t>273414</t>
  </si>
  <si>
    <t>273619</t>
  </si>
  <si>
    <t>273627</t>
  </si>
  <si>
    <t>273660</t>
  </si>
  <si>
    <t>273813</t>
  </si>
  <si>
    <t>273821</t>
  </si>
  <si>
    <t>273830</t>
  </si>
  <si>
    <t>281000</t>
  </si>
  <si>
    <t>282014</t>
  </si>
  <si>
    <t>282022</t>
  </si>
  <si>
    <t>282031</t>
  </si>
  <si>
    <t>282049</t>
  </si>
  <si>
    <t>282057</t>
  </si>
  <si>
    <t>282065</t>
  </si>
  <si>
    <t>282073</t>
  </si>
  <si>
    <t>282081</t>
  </si>
  <si>
    <t>282090</t>
  </si>
  <si>
    <t>282103</t>
  </si>
  <si>
    <t>282120</t>
  </si>
  <si>
    <t>282138</t>
  </si>
  <si>
    <t>282146</t>
  </si>
  <si>
    <t>282154</t>
  </si>
  <si>
    <t>282162</t>
  </si>
  <si>
    <t>282171</t>
  </si>
  <si>
    <t>282189</t>
  </si>
  <si>
    <t>282197</t>
  </si>
  <si>
    <t>282201</t>
  </si>
  <si>
    <t>282219</t>
  </si>
  <si>
    <t>丹波篠山市</t>
    <rPh sb="0" eb="2">
      <t>タンバ</t>
    </rPh>
    <rPh sb="2" eb="5">
      <t>ササヤマシ</t>
    </rPh>
    <phoneticPr fontId="1"/>
  </si>
  <si>
    <t>282227</t>
  </si>
  <si>
    <t>282235</t>
  </si>
  <si>
    <t>282243</t>
  </si>
  <si>
    <t>282251</t>
  </si>
  <si>
    <t>282260</t>
  </si>
  <si>
    <t>282278</t>
  </si>
  <si>
    <t>282286</t>
  </si>
  <si>
    <t>282294</t>
  </si>
  <si>
    <t>283011</t>
  </si>
  <si>
    <t>283657</t>
  </si>
  <si>
    <t>283819</t>
  </si>
  <si>
    <t>283827</t>
  </si>
  <si>
    <t>284424</t>
  </si>
  <si>
    <t>284432</t>
  </si>
  <si>
    <t>284467</t>
  </si>
  <si>
    <t>284645</t>
  </si>
  <si>
    <t>284815</t>
  </si>
  <si>
    <t>285013</t>
  </si>
  <si>
    <t>285854</t>
  </si>
  <si>
    <t>285862</t>
  </si>
  <si>
    <t>292010</t>
  </si>
  <si>
    <t>292028</t>
  </si>
  <si>
    <t>292036</t>
  </si>
  <si>
    <t>292044</t>
  </si>
  <si>
    <t>292052</t>
  </si>
  <si>
    <t>292061</t>
  </si>
  <si>
    <t>292079</t>
  </si>
  <si>
    <t>292087</t>
  </si>
  <si>
    <t>292095</t>
  </si>
  <si>
    <t>292109</t>
  </si>
  <si>
    <t>292117</t>
  </si>
  <si>
    <t>292125</t>
  </si>
  <si>
    <t>293229</t>
  </si>
  <si>
    <t>293423</t>
  </si>
  <si>
    <t>293431</t>
  </si>
  <si>
    <t>293440</t>
  </si>
  <si>
    <t>293458</t>
  </si>
  <si>
    <t>293610</t>
  </si>
  <si>
    <t>293628</t>
  </si>
  <si>
    <t>293636</t>
  </si>
  <si>
    <t>293857</t>
  </si>
  <si>
    <t>293865</t>
  </si>
  <si>
    <t>294012</t>
  </si>
  <si>
    <t>294021</t>
  </si>
  <si>
    <t>294241</t>
  </si>
  <si>
    <t>294250</t>
  </si>
  <si>
    <t>294268</t>
  </si>
  <si>
    <t>294276</t>
  </si>
  <si>
    <t>294411</t>
  </si>
  <si>
    <t>294420</t>
  </si>
  <si>
    <t>294438</t>
  </si>
  <si>
    <t>294446</t>
  </si>
  <si>
    <t>294462</t>
  </si>
  <si>
    <t>294471</t>
  </si>
  <si>
    <t>294497</t>
  </si>
  <si>
    <t>294501</t>
  </si>
  <si>
    <t>294519</t>
  </si>
  <si>
    <t>294527</t>
  </si>
  <si>
    <t>294535</t>
  </si>
  <si>
    <t>302015</t>
  </si>
  <si>
    <t>302023</t>
  </si>
  <si>
    <t>302031</t>
  </si>
  <si>
    <t>302040</t>
  </si>
  <si>
    <t>302058</t>
  </si>
  <si>
    <t>302066</t>
  </si>
  <si>
    <t>302074</t>
  </si>
  <si>
    <t>302082</t>
  </si>
  <si>
    <t>302091</t>
  </si>
  <si>
    <t>303046</t>
  </si>
  <si>
    <t>303411</t>
  </si>
  <si>
    <t>303437</t>
  </si>
  <si>
    <t>303445</t>
  </si>
  <si>
    <t>303615</t>
  </si>
  <si>
    <t>303623</t>
  </si>
  <si>
    <t>303666</t>
  </si>
  <si>
    <t>303810</t>
  </si>
  <si>
    <t>303828</t>
  </si>
  <si>
    <t>303836</t>
  </si>
  <si>
    <t>303909</t>
  </si>
  <si>
    <t>303917</t>
  </si>
  <si>
    <t>303925</t>
  </si>
  <si>
    <t>304018</t>
  </si>
  <si>
    <t>304042</t>
  </si>
  <si>
    <t>304069</t>
  </si>
  <si>
    <t>304212</t>
  </si>
  <si>
    <t>304221</t>
  </si>
  <si>
    <t>304247</t>
  </si>
  <si>
    <t>304271</t>
  </si>
  <si>
    <t>304280</t>
  </si>
  <si>
    <t>312011</t>
  </si>
  <si>
    <t>312029</t>
  </si>
  <si>
    <t>312037</t>
  </si>
  <si>
    <t>312045</t>
  </si>
  <si>
    <t>313025</t>
  </si>
  <si>
    <t>313254</t>
  </si>
  <si>
    <t>313289</t>
  </si>
  <si>
    <t>313297</t>
  </si>
  <si>
    <t>313645</t>
  </si>
  <si>
    <t>313700</t>
  </si>
  <si>
    <t>313718</t>
  </si>
  <si>
    <t>313726</t>
  </si>
  <si>
    <t>313840</t>
  </si>
  <si>
    <t>313866</t>
  </si>
  <si>
    <t>313891</t>
  </si>
  <si>
    <t>313904</t>
  </si>
  <si>
    <t>314013</t>
  </si>
  <si>
    <t>314021</t>
  </si>
  <si>
    <t>314030</t>
  </si>
  <si>
    <t>322016</t>
  </si>
  <si>
    <t>322024</t>
  </si>
  <si>
    <t>322032</t>
  </si>
  <si>
    <t>322041</t>
  </si>
  <si>
    <t>322059</t>
  </si>
  <si>
    <t>322067</t>
  </si>
  <si>
    <t>322075</t>
  </si>
  <si>
    <t>322091</t>
  </si>
  <si>
    <t>323438</t>
  </si>
  <si>
    <t>323861</t>
  </si>
  <si>
    <t>324418</t>
  </si>
  <si>
    <t>324485</t>
  </si>
  <si>
    <t>324493</t>
  </si>
  <si>
    <t>325015</t>
  </si>
  <si>
    <t>325058</t>
  </si>
  <si>
    <t>325252</t>
  </si>
  <si>
    <t>325261</t>
  </si>
  <si>
    <t>325279</t>
  </si>
  <si>
    <t>325287</t>
  </si>
  <si>
    <t>331007</t>
  </si>
  <si>
    <t>332020</t>
  </si>
  <si>
    <t>332038</t>
  </si>
  <si>
    <t>332046</t>
  </si>
  <si>
    <t>332054</t>
  </si>
  <si>
    <t>332071</t>
  </si>
  <si>
    <t>332089</t>
  </si>
  <si>
    <t>332097</t>
  </si>
  <si>
    <t>332101</t>
  </si>
  <si>
    <t>332119</t>
  </si>
  <si>
    <t>332127</t>
  </si>
  <si>
    <t>332135</t>
  </si>
  <si>
    <t>332143</t>
  </si>
  <si>
    <t>332151</t>
  </si>
  <si>
    <t>332160</t>
  </si>
  <si>
    <t>333468</t>
  </si>
  <si>
    <t>334235</t>
  </si>
  <si>
    <t>334456</t>
  </si>
  <si>
    <t>334618</t>
  </si>
  <si>
    <t>335860</t>
  </si>
  <si>
    <t>336068</t>
  </si>
  <si>
    <t>336220</t>
  </si>
  <si>
    <t>336238</t>
  </si>
  <si>
    <t>336432</t>
  </si>
  <si>
    <t>336637</t>
  </si>
  <si>
    <t>336661</t>
  </si>
  <si>
    <t>336815</t>
  </si>
  <si>
    <t>341002</t>
  </si>
  <si>
    <t>342025</t>
  </si>
  <si>
    <t>342033</t>
  </si>
  <si>
    <t>342041</t>
  </si>
  <si>
    <t>342050</t>
  </si>
  <si>
    <t>342076</t>
  </si>
  <si>
    <t>342084</t>
  </si>
  <si>
    <t>342092</t>
  </si>
  <si>
    <t>342106</t>
  </si>
  <si>
    <t>342114</t>
  </si>
  <si>
    <t>342122</t>
  </si>
  <si>
    <t>342131</t>
  </si>
  <si>
    <t>342149</t>
  </si>
  <si>
    <t>342157</t>
  </si>
  <si>
    <t>343021</t>
  </si>
  <si>
    <t>343048</t>
  </si>
  <si>
    <t>343072</t>
  </si>
  <si>
    <t>343099</t>
  </si>
  <si>
    <t>343684</t>
  </si>
  <si>
    <t>343692</t>
  </si>
  <si>
    <t>344311</t>
  </si>
  <si>
    <t>344621</t>
  </si>
  <si>
    <t>345458</t>
  </si>
  <si>
    <t>352012</t>
  </si>
  <si>
    <t>352021</t>
  </si>
  <si>
    <t>352039</t>
  </si>
  <si>
    <t>352047</t>
  </si>
  <si>
    <t>352063</t>
  </si>
  <si>
    <t>352071</t>
  </si>
  <si>
    <t>352080</t>
  </si>
  <si>
    <t>352101</t>
  </si>
  <si>
    <t>352110</t>
  </si>
  <si>
    <t>352128</t>
  </si>
  <si>
    <t>352136</t>
  </si>
  <si>
    <t>352152</t>
  </si>
  <si>
    <t>352161</t>
  </si>
  <si>
    <t>353051</t>
  </si>
  <si>
    <t>353213</t>
  </si>
  <si>
    <t>353418</t>
  </si>
  <si>
    <t>353434</t>
  </si>
  <si>
    <t>353442</t>
  </si>
  <si>
    <t>355020</t>
  </si>
  <si>
    <t>362018</t>
  </si>
  <si>
    <t>362026</t>
  </si>
  <si>
    <t>362034</t>
  </si>
  <si>
    <t>362042</t>
  </si>
  <si>
    <t>362051</t>
  </si>
  <si>
    <t>362069</t>
  </si>
  <si>
    <t>362077</t>
  </si>
  <si>
    <t>362085</t>
  </si>
  <si>
    <t>363014</t>
  </si>
  <si>
    <t>363022</t>
  </si>
  <si>
    <t>363219</t>
  </si>
  <si>
    <t>363413</t>
  </si>
  <si>
    <t>363421</t>
  </si>
  <si>
    <t>363685</t>
  </si>
  <si>
    <t>363839</t>
  </si>
  <si>
    <t>363871</t>
  </si>
  <si>
    <t>363880</t>
  </si>
  <si>
    <t>364011</t>
  </si>
  <si>
    <t>364029</t>
  </si>
  <si>
    <t>364037</t>
  </si>
  <si>
    <t>364045</t>
  </si>
  <si>
    <t>364053</t>
  </si>
  <si>
    <t>364681</t>
  </si>
  <si>
    <t>364894</t>
  </si>
  <si>
    <t>372013</t>
  </si>
  <si>
    <t>372021</t>
  </si>
  <si>
    <t>372030</t>
  </si>
  <si>
    <t>372048</t>
  </si>
  <si>
    <t>372056</t>
  </si>
  <si>
    <t>372064</t>
  </si>
  <si>
    <t>372072</t>
  </si>
  <si>
    <t>372081</t>
  </si>
  <si>
    <t>373222</t>
  </si>
  <si>
    <t>373249</t>
  </si>
  <si>
    <t>373419</t>
  </si>
  <si>
    <t>373648</t>
  </si>
  <si>
    <t>373869</t>
  </si>
  <si>
    <t>373877</t>
  </si>
  <si>
    <t>374032</t>
  </si>
  <si>
    <t>374041</t>
  </si>
  <si>
    <t>374067</t>
  </si>
  <si>
    <t>382019</t>
  </si>
  <si>
    <t>382027</t>
  </si>
  <si>
    <t>382035</t>
  </si>
  <si>
    <t>382043</t>
  </si>
  <si>
    <t>382051</t>
  </si>
  <si>
    <t>382060</t>
  </si>
  <si>
    <t>382078</t>
  </si>
  <si>
    <t>382108</t>
  </si>
  <si>
    <t>382132</t>
  </si>
  <si>
    <t>382141</t>
  </si>
  <si>
    <t>382159</t>
  </si>
  <si>
    <t>383562</t>
  </si>
  <si>
    <t>383864</t>
  </si>
  <si>
    <t>384011</t>
  </si>
  <si>
    <t>384020</t>
  </si>
  <si>
    <t>384224</t>
  </si>
  <si>
    <t>384429</t>
  </si>
  <si>
    <t>384844</t>
  </si>
  <si>
    <t>384887</t>
  </si>
  <si>
    <t>385069</t>
  </si>
  <si>
    <t>392014</t>
  </si>
  <si>
    <t>392022</t>
  </si>
  <si>
    <t>392031</t>
  </si>
  <si>
    <t>392049</t>
  </si>
  <si>
    <t>392057</t>
  </si>
  <si>
    <t>392065</t>
  </si>
  <si>
    <t>392081</t>
  </si>
  <si>
    <t>392090</t>
  </si>
  <si>
    <t>392103</t>
  </si>
  <si>
    <t>392111</t>
  </si>
  <si>
    <t>392120</t>
  </si>
  <si>
    <t>393011</t>
  </si>
  <si>
    <t>393029</t>
  </si>
  <si>
    <t>393037</t>
  </si>
  <si>
    <t>393045</t>
  </si>
  <si>
    <t>393053</t>
  </si>
  <si>
    <t>393061</t>
  </si>
  <si>
    <t>393070</t>
  </si>
  <si>
    <t>393410</t>
  </si>
  <si>
    <t>393444</t>
  </si>
  <si>
    <t>393631</t>
  </si>
  <si>
    <t>393649</t>
  </si>
  <si>
    <t>393860</t>
  </si>
  <si>
    <t>393878</t>
  </si>
  <si>
    <t>394017</t>
  </si>
  <si>
    <t>394025</t>
  </si>
  <si>
    <t>394033</t>
  </si>
  <si>
    <t>394050</t>
  </si>
  <si>
    <t>394106</t>
  </si>
  <si>
    <t>394114</t>
  </si>
  <si>
    <t>394122</t>
  </si>
  <si>
    <t>394246</t>
  </si>
  <si>
    <t>394271</t>
  </si>
  <si>
    <t>394289</t>
  </si>
  <si>
    <t>401005</t>
  </si>
  <si>
    <t>401307</t>
  </si>
  <si>
    <t>402028</t>
  </si>
  <si>
    <t>402036</t>
  </si>
  <si>
    <t>402044</t>
  </si>
  <si>
    <t>402052</t>
  </si>
  <si>
    <t>402061</t>
  </si>
  <si>
    <t>402079</t>
  </si>
  <si>
    <t>402109</t>
  </si>
  <si>
    <t>402117</t>
  </si>
  <si>
    <t>402125</t>
  </si>
  <si>
    <t>402133</t>
  </si>
  <si>
    <t>402141</t>
  </si>
  <si>
    <t>402150</t>
  </si>
  <si>
    <t>402168</t>
  </si>
  <si>
    <t>402176</t>
  </si>
  <si>
    <t>402184</t>
  </si>
  <si>
    <t>402192</t>
  </si>
  <si>
    <t>402206</t>
  </si>
  <si>
    <t>402214</t>
  </si>
  <si>
    <t>402231</t>
  </si>
  <si>
    <t>402249</t>
  </si>
  <si>
    <t>402257</t>
  </si>
  <si>
    <t>402265</t>
  </si>
  <si>
    <t>402273</t>
  </si>
  <si>
    <t>402281</t>
  </si>
  <si>
    <t>402290</t>
  </si>
  <si>
    <t>402303</t>
  </si>
  <si>
    <t>402311</t>
  </si>
  <si>
    <t>福岡県</t>
    <rPh sb="0" eb="3">
      <t>フクオカケン</t>
    </rPh>
    <phoneticPr fontId="1"/>
  </si>
  <si>
    <t>那珂川市</t>
    <rPh sb="0" eb="3">
      <t>ナカガワ</t>
    </rPh>
    <rPh sb="3" eb="4">
      <t>シ</t>
    </rPh>
    <phoneticPr fontId="1"/>
  </si>
  <si>
    <t>403415</t>
  </si>
  <si>
    <t>403423</t>
  </si>
  <si>
    <t>403431</t>
  </si>
  <si>
    <t>403440</t>
  </si>
  <si>
    <t>403458</t>
  </si>
  <si>
    <t>403482</t>
  </si>
  <si>
    <t>403491</t>
  </si>
  <si>
    <t>403814</t>
  </si>
  <si>
    <t>403822</t>
  </si>
  <si>
    <t>403831</t>
  </si>
  <si>
    <t>403849</t>
  </si>
  <si>
    <t>404012</t>
  </si>
  <si>
    <t>404021</t>
  </si>
  <si>
    <t>404217</t>
  </si>
  <si>
    <t>404471</t>
  </si>
  <si>
    <t>404489</t>
  </si>
  <si>
    <t>405035</t>
  </si>
  <si>
    <t>405221</t>
  </si>
  <si>
    <t>405442</t>
  </si>
  <si>
    <t>406015</t>
  </si>
  <si>
    <t>406023</t>
  </si>
  <si>
    <t>406040</t>
  </si>
  <si>
    <t>406058</t>
  </si>
  <si>
    <t>406082</t>
  </si>
  <si>
    <t>406091</t>
  </si>
  <si>
    <t>406104</t>
  </si>
  <si>
    <t>406210</t>
  </si>
  <si>
    <t>406252</t>
  </si>
  <si>
    <t>406422</t>
  </si>
  <si>
    <t>406465</t>
  </si>
  <si>
    <t>406473</t>
  </si>
  <si>
    <t>412015</t>
  </si>
  <si>
    <t>412023</t>
  </si>
  <si>
    <t>412031</t>
  </si>
  <si>
    <t>412040</t>
  </si>
  <si>
    <t>412058</t>
  </si>
  <si>
    <t>412066</t>
  </si>
  <si>
    <t>412074</t>
  </si>
  <si>
    <t>412082</t>
  </si>
  <si>
    <t>412091</t>
  </si>
  <si>
    <t>412104</t>
  </si>
  <si>
    <t>413275</t>
  </si>
  <si>
    <t>413411</t>
  </si>
  <si>
    <t>413453</t>
  </si>
  <si>
    <t>413461</t>
  </si>
  <si>
    <t>413879</t>
  </si>
  <si>
    <t>414018</t>
  </si>
  <si>
    <t>414239</t>
  </si>
  <si>
    <t>414247</t>
  </si>
  <si>
    <t>414255</t>
  </si>
  <si>
    <t>414417</t>
  </si>
  <si>
    <t>422011</t>
  </si>
  <si>
    <t>422029</t>
  </si>
  <si>
    <t>422037</t>
  </si>
  <si>
    <t>422045</t>
  </si>
  <si>
    <t>422053</t>
  </si>
  <si>
    <t>422070</t>
  </si>
  <si>
    <t>422088</t>
  </si>
  <si>
    <t>422096</t>
  </si>
  <si>
    <t>422100</t>
  </si>
  <si>
    <t>422118</t>
  </si>
  <si>
    <t>422126</t>
  </si>
  <si>
    <t>422134</t>
  </si>
  <si>
    <t>422142</t>
  </si>
  <si>
    <t>423076</t>
  </si>
  <si>
    <t>423084</t>
  </si>
  <si>
    <t>423211</t>
  </si>
  <si>
    <t>423220</t>
  </si>
  <si>
    <t>423238</t>
  </si>
  <si>
    <t>423831</t>
  </si>
  <si>
    <t>423912</t>
  </si>
  <si>
    <t>424111</t>
  </si>
  <si>
    <t>431001</t>
  </si>
  <si>
    <t>432024</t>
  </si>
  <si>
    <t>432032</t>
  </si>
  <si>
    <t>432041</t>
  </si>
  <si>
    <t>432059</t>
  </si>
  <si>
    <t>432067</t>
  </si>
  <si>
    <t>432083</t>
  </si>
  <si>
    <t>432105</t>
  </si>
  <si>
    <t>432113</t>
  </si>
  <si>
    <t>432121</t>
  </si>
  <si>
    <t>432130</t>
  </si>
  <si>
    <t>432148</t>
  </si>
  <si>
    <t>432156</t>
  </si>
  <si>
    <t>432164</t>
  </si>
  <si>
    <t>433489</t>
  </si>
  <si>
    <t>433641</t>
  </si>
  <si>
    <t>433675</t>
  </si>
  <si>
    <t>433683</t>
  </si>
  <si>
    <t>433691</t>
  </si>
  <si>
    <t>434035</t>
  </si>
  <si>
    <t>434043</t>
  </si>
  <si>
    <t>434230</t>
  </si>
  <si>
    <t>434248</t>
  </si>
  <si>
    <t>434256</t>
  </si>
  <si>
    <t>434281</t>
  </si>
  <si>
    <t>434329</t>
  </si>
  <si>
    <t>434337</t>
  </si>
  <si>
    <t>434418</t>
  </si>
  <si>
    <t>434426</t>
  </si>
  <si>
    <t>434434</t>
  </si>
  <si>
    <t>434442</t>
  </si>
  <si>
    <t>434477</t>
  </si>
  <si>
    <t>434680</t>
  </si>
  <si>
    <t>434825</t>
  </si>
  <si>
    <t>434841</t>
  </si>
  <si>
    <t>435015</t>
  </si>
  <si>
    <t>435058</t>
  </si>
  <si>
    <t>435066</t>
  </si>
  <si>
    <t>435074</t>
  </si>
  <si>
    <t>435104</t>
  </si>
  <si>
    <t>435112</t>
  </si>
  <si>
    <t>435121</t>
  </si>
  <si>
    <t>435139</t>
  </si>
  <si>
    <t>435147</t>
  </si>
  <si>
    <t>435317</t>
  </si>
  <si>
    <t>442011</t>
  </si>
  <si>
    <t>442020</t>
  </si>
  <si>
    <t>442038</t>
  </si>
  <si>
    <t>442046</t>
  </si>
  <si>
    <t>442054</t>
  </si>
  <si>
    <t>442062</t>
  </si>
  <si>
    <t>442071</t>
  </si>
  <si>
    <t>442089</t>
  </si>
  <si>
    <t>442097</t>
  </si>
  <si>
    <t>442101</t>
  </si>
  <si>
    <t>442119</t>
  </si>
  <si>
    <t>442127</t>
  </si>
  <si>
    <t>442135</t>
  </si>
  <si>
    <t>442143</t>
  </si>
  <si>
    <t>443221</t>
  </si>
  <si>
    <t>443417</t>
  </si>
  <si>
    <t>444618</t>
  </si>
  <si>
    <t>444626</t>
  </si>
  <si>
    <t>452017</t>
  </si>
  <si>
    <t>452025</t>
  </si>
  <si>
    <t>452033</t>
  </si>
  <si>
    <t>452041</t>
  </si>
  <si>
    <t>452050</t>
  </si>
  <si>
    <t>452068</t>
  </si>
  <si>
    <t>452076</t>
  </si>
  <si>
    <t>452084</t>
  </si>
  <si>
    <t>452092</t>
  </si>
  <si>
    <t>453412</t>
  </si>
  <si>
    <t>453617</t>
  </si>
  <si>
    <t>453820</t>
  </si>
  <si>
    <t>453838</t>
  </si>
  <si>
    <t>454010</t>
  </si>
  <si>
    <t>454028</t>
  </si>
  <si>
    <t>454036</t>
  </si>
  <si>
    <t>454044</t>
  </si>
  <si>
    <t>454052</t>
  </si>
  <si>
    <t>454061</t>
  </si>
  <si>
    <t>454214</t>
  </si>
  <si>
    <t>454290</t>
  </si>
  <si>
    <t>454303</t>
  </si>
  <si>
    <t>454311</t>
  </si>
  <si>
    <t>454419</t>
  </si>
  <si>
    <t>454427</t>
  </si>
  <si>
    <t>454435</t>
  </si>
  <si>
    <t>462012</t>
  </si>
  <si>
    <t>462039</t>
  </si>
  <si>
    <t>462047</t>
  </si>
  <si>
    <t>462063</t>
  </si>
  <si>
    <t>462080</t>
  </si>
  <si>
    <t>462101</t>
  </si>
  <si>
    <t>462136</t>
  </si>
  <si>
    <t>462144</t>
  </si>
  <si>
    <t>462152</t>
  </si>
  <si>
    <t>462161</t>
  </si>
  <si>
    <t>462179</t>
  </si>
  <si>
    <t>462187</t>
  </si>
  <si>
    <t>462195</t>
  </si>
  <si>
    <t>462209</t>
  </si>
  <si>
    <t>462217</t>
  </si>
  <si>
    <t>462225</t>
  </si>
  <si>
    <t>462233</t>
  </si>
  <si>
    <t>462241</t>
  </si>
  <si>
    <t>462250</t>
  </si>
  <si>
    <t>463035</t>
  </si>
  <si>
    <t>463043</t>
  </si>
  <si>
    <t>463922</t>
  </si>
  <si>
    <t>464040</t>
  </si>
  <si>
    <t>464520</t>
  </si>
  <si>
    <t>464686</t>
  </si>
  <si>
    <t>464821</t>
  </si>
  <si>
    <t>464902</t>
  </si>
  <si>
    <t>464911</t>
  </si>
  <si>
    <t>464929</t>
  </si>
  <si>
    <t>465011</t>
  </si>
  <si>
    <t>465020</t>
  </si>
  <si>
    <t>465054</t>
  </si>
  <si>
    <t>465232</t>
  </si>
  <si>
    <t>465241</t>
  </si>
  <si>
    <t>465259</t>
  </si>
  <si>
    <t>465275</t>
  </si>
  <si>
    <t>465291</t>
  </si>
  <si>
    <t>465305</t>
  </si>
  <si>
    <t>465313</t>
  </si>
  <si>
    <t>465321</t>
  </si>
  <si>
    <t>465330</t>
  </si>
  <si>
    <t>465348</t>
  </si>
  <si>
    <t>465356</t>
  </si>
  <si>
    <t>472018</t>
  </si>
  <si>
    <t>472051</t>
  </si>
  <si>
    <t>472077</t>
  </si>
  <si>
    <t>472085</t>
  </si>
  <si>
    <t>472093</t>
  </si>
  <si>
    <t>472107</t>
  </si>
  <si>
    <t>472115</t>
  </si>
  <si>
    <t>472123</t>
  </si>
  <si>
    <t>472131</t>
  </si>
  <si>
    <t>472140</t>
  </si>
  <si>
    <t>472158</t>
  </si>
  <si>
    <t>473014</t>
  </si>
  <si>
    <t>473022</t>
  </si>
  <si>
    <t>473031</t>
  </si>
  <si>
    <t>473065</t>
  </si>
  <si>
    <t>473081</t>
  </si>
  <si>
    <t>473111</t>
  </si>
  <si>
    <t>473138</t>
  </si>
  <si>
    <t>473146</t>
  </si>
  <si>
    <t>473154</t>
  </si>
  <si>
    <t>473243</t>
  </si>
  <si>
    <t>473251</t>
  </si>
  <si>
    <t>473260</t>
  </si>
  <si>
    <t>473278</t>
  </si>
  <si>
    <t>473286</t>
  </si>
  <si>
    <t>473294</t>
  </si>
  <si>
    <t>473481</t>
  </si>
  <si>
    <t>473502</t>
  </si>
  <si>
    <t>473537</t>
  </si>
  <si>
    <t>473545</t>
  </si>
  <si>
    <t>473553</t>
  </si>
  <si>
    <t>473561</t>
  </si>
  <si>
    <t>473570</t>
  </si>
  <si>
    <t>473588</t>
  </si>
  <si>
    <t>473596</t>
  </si>
  <si>
    <t>473600</t>
  </si>
  <si>
    <t>473618</t>
  </si>
  <si>
    <t>473626</t>
  </si>
  <si>
    <t>473758</t>
  </si>
  <si>
    <t>473812</t>
  </si>
  <si>
    <t>473821</t>
  </si>
  <si>
    <t>①</t>
    <phoneticPr fontId="2"/>
  </si>
  <si>
    <t>〇</t>
    <phoneticPr fontId="2"/>
  </si>
  <si>
    <t>②</t>
    <phoneticPr fontId="2"/>
  </si>
  <si>
    <t>③</t>
    <phoneticPr fontId="2"/>
  </si>
  <si>
    <t>④</t>
    <phoneticPr fontId="2"/>
  </si>
  <si>
    <t>⑤</t>
    <phoneticPr fontId="2"/>
  </si>
  <si>
    <t>⑥</t>
    <phoneticPr fontId="2"/>
  </si>
  <si>
    <t>⑦</t>
    <phoneticPr fontId="2"/>
  </si>
  <si>
    <t>⑧</t>
    <phoneticPr fontId="2"/>
  </si>
  <si>
    <t>⑨</t>
    <phoneticPr fontId="2"/>
  </si>
  <si>
    <t>⑩</t>
    <phoneticPr fontId="2"/>
  </si>
  <si>
    <t>⑪</t>
    <phoneticPr fontId="2"/>
  </si>
  <si>
    <t>⑫</t>
    <phoneticPr fontId="2"/>
  </si>
  <si>
    <t>⑬</t>
    <phoneticPr fontId="2"/>
  </si>
  <si>
    <t>⑭</t>
    <phoneticPr fontId="2"/>
  </si>
  <si>
    <t>水素源別</t>
    <rPh sb="0" eb="4">
      <t>スイソゲンベツ</t>
    </rPh>
    <phoneticPr fontId="2"/>
  </si>
  <si>
    <t>都道府県</t>
  </si>
  <si>
    <t>※2022年8月時点</t>
  </si>
  <si>
    <t>※2022年時点</t>
    <rPh sb="5" eb="6">
      <t>ネン</t>
    </rPh>
    <rPh sb="6" eb="8">
      <t>ジテン</t>
    </rPh>
    <phoneticPr fontId="2"/>
  </si>
  <si>
    <t>取組概要（事業期間：平成29年度～令和3年度）</t>
    <rPh sb="0" eb="2">
      <t>トリクミ</t>
    </rPh>
    <rPh sb="2" eb="4">
      <t>ガイヨウ</t>
    </rPh>
    <rPh sb="5" eb="9">
      <t>ジギョウキカン</t>
    </rPh>
    <rPh sb="10" eb="12">
      <t>ヘイセイ</t>
    </rPh>
    <rPh sb="14" eb="16">
      <t>ネンド</t>
    </rPh>
    <rPh sb="17" eb="19">
      <t>レイワ</t>
    </rPh>
    <rPh sb="20" eb="21">
      <t>ネン</t>
    </rPh>
    <phoneticPr fontId="2"/>
  </si>
  <si>
    <t>取組概要（事業期間：平成30年度～令和3年度）</t>
    <rPh sb="0" eb="2">
      <t>トリクミ</t>
    </rPh>
    <rPh sb="2" eb="4">
      <t>ガイヨウ</t>
    </rPh>
    <rPh sb="5" eb="9">
      <t>ジギョウキカン</t>
    </rPh>
    <rPh sb="10" eb="12">
      <t>ヘイセイ</t>
    </rPh>
    <rPh sb="14" eb="16">
      <t>ネンド</t>
    </rPh>
    <rPh sb="17" eb="19">
      <t>レイワ</t>
    </rPh>
    <rPh sb="20" eb="22">
      <t>ネンド</t>
    </rPh>
    <phoneticPr fontId="2"/>
  </si>
  <si>
    <t>取組概要（事業期間：平成27年度～令和2年度）</t>
    <rPh sb="0" eb="2">
      <t>トリクミ</t>
    </rPh>
    <rPh sb="2" eb="4">
      <t>ガイヨウ</t>
    </rPh>
    <rPh sb="5" eb="9">
      <t>ジギョウキカン</t>
    </rPh>
    <rPh sb="10" eb="12">
      <t>ヘイセイ</t>
    </rPh>
    <rPh sb="14" eb="16">
      <t>ネンド</t>
    </rPh>
    <rPh sb="17" eb="19">
      <t>レイワ</t>
    </rPh>
    <rPh sb="20" eb="22">
      <t>ネンド</t>
    </rPh>
    <phoneticPr fontId="2"/>
  </si>
  <si>
    <t>取組概要（事業期間：平成27年度～令和3年度）</t>
    <rPh sb="0" eb="2">
      <t>トリクミ</t>
    </rPh>
    <rPh sb="2" eb="4">
      <t>ガイヨウ</t>
    </rPh>
    <rPh sb="5" eb="9">
      <t>ジギョウキカン</t>
    </rPh>
    <rPh sb="10" eb="12">
      <t>ヘイセイ</t>
    </rPh>
    <rPh sb="14" eb="16">
      <t>ネンド</t>
    </rPh>
    <rPh sb="17" eb="19">
      <t>レイワ</t>
    </rPh>
    <rPh sb="20" eb="22">
      <t>ネンド</t>
    </rPh>
    <phoneticPr fontId="2"/>
  </si>
  <si>
    <t>取組概要（事業期間：平成29年度～令和3年度）</t>
    <rPh sb="0" eb="2">
      <t>トリクミ</t>
    </rPh>
    <rPh sb="2" eb="4">
      <t>ガイヨウ</t>
    </rPh>
    <rPh sb="5" eb="9">
      <t>ジギョウキカン</t>
    </rPh>
    <rPh sb="10" eb="12">
      <t>ヘイセイ</t>
    </rPh>
    <rPh sb="14" eb="16">
      <t>ネンド</t>
    </rPh>
    <rPh sb="17" eb="19">
      <t>レイワ</t>
    </rPh>
    <rPh sb="20" eb="22">
      <t>ネンド</t>
    </rPh>
    <phoneticPr fontId="2"/>
  </si>
  <si>
    <t>取組概要（事業期間：平成26年度～平成30年度）</t>
    <rPh sb="0" eb="2">
      <t>トリクミ</t>
    </rPh>
    <rPh sb="2" eb="4">
      <t>ガイヨウ</t>
    </rPh>
    <rPh sb="5" eb="9">
      <t>ジギョウキカン</t>
    </rPh>
    <rPh sb="10" eb="12">
      <t>ヘイセイ</t>
    </rPh>
    <rPh sb="14" eb="16">
      <t>ネンド</t>
    </rPh>
    <rPh sb="17" eb="19">
      <t>ヘイセイ</t>
    </rPh>
    <rPh sb="21" eb="23">
      <t>ネンド</t>
    </rPh>
    <phoneticPr fontId="2"/>
  </si>
  <si>
    <t>・周南コンビナート内の水素供給可能量の検討や水素需要を検討するにあたり、独占禁止法等の制約から、正確かつ詳細なデータが得られないため、製品製造量や製造能力からの類推をせざるを得ない。</t>
    <phoneticPr fontId="2"/>
  </si>
  <si>
    <t>空港モデルに関連するアプリケーションの技術開発動向</t>
    <rPh sb="0" eb="2">
      <t>クウコウ</t>
    </rPh>
    <rPh sb="6" eb="8">
      <t>カンレン</t>
    </rPh>
    <rPh sb="19" eb="25">
      <t>ギジュツカイハツドウコウ</t>
    </rPh>
    <phoneticPr fontId="2"/>
  </si>
</sst>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76" formatCode="#,##0_ ;[Red]\-#,##0\ "/>
    <numFmt numFmtId="177" formatCode="0_);[Red]\(0\)"/>
    <numFmt numFmtId="178" formatCode="0.0%"/>
  </numFmts>
  <fonts count="41" x14ac:knownFonts="1">
    <font>
      <sz val="11"/>
      <color theme="1"/>
      <name val="Yu Gothic UI"/>
      <family val="2"/>
      <charset val="128"/>
      <scheme val="minor"/>
    </font>
    <font>
      <sz val="11"/>
      <color theme="1"/>
      <name val="Yu Gothic UI"/>
      <family val="2"/>
      <charset val="128"/>
      <scheme val="minor"/>
    </font>
    <font>
      <sz val="6"/>
      <name val="Yu Gothic UI"/>
      <family val="2"/>
      <charset val="128"/>
      <scheme val="minor"/>
    </font>
    <font>
      <sz val="11"/>
      <name val="ＭＳ Ｐゴシック"/>
      <family val="3"/>
      <charset val="128"/>
    </font>
    <font>
      <sz val="12"/>
      <name val="ＭＳ Ｐゴシック"/>
      <family val="3"/>
      <charset val="128"/>
    </font>
    <font>
      <sz val="11"/>
      <color theme="1"/>
      <name val="Yu Gothic UI"/>
      <family val="3"/>
      <charset val="128"/>
      <scheme val="minor"/>
    </font>
    <font>
      <sz val="11"/>
      <color theme="1"/>
      <name val="Yu Gothic UI"/>
      <family val="2"/>
      <scheme val="minor"/>
    </font>
    <font>
      <sz val="12"/>
      <name val="ＭＳ 明朝"/>
      <family val="1"/>
      <charset val="128"/>
    </font>
    <font>
      <sz val="9"/>
      <name val="メイリオ"/>
      <family val="3"/>
      <charset val="128"/>
    </font>
    <font>
      <sz val="9"/>
      <color theme="1"/>
      <name val="メイリオ"/>
      <family val="3"/>
      <charset val="128"/>
    </font>
    <font>
      <sz val="6"/>
      <name val="ＭＳ Ｐゴシック"/>
      <family val="3"/>
      <charset val="128"/>
    </font>
    <font>
      <u/>
      <sz val="11"/>
      <color theme="10"/>
      <name val="Yu Gothic UI"/>
      <family val="2"/>
      <charset val="128"/>
      <scheme val="minor"/>
    </font>
    <font>
      <b/>
      <u/>
      <sz val="14"/>
      <color theme="1"/>
      <name val="Yu Gothic UI"/>
      <family val="3"/>
      <charset val="128"/>
      <scheme val="minor"/>
    </font>
    <font>
      <b/>
      <sz val="11"/>
      <color theme="0"/>
      <name val="Yu Gothic UI"/>
      <family val="3"/>
      <charset val="128"/>
      <scheme val="minor"/>
    </font>
    <font>
      <b/>
      <sz val="11"/>
      <color theme="1"/>
      <name val="Yu Gothic UI"/>
      <family val="3"/>
      <charset val="128"/>
      <scheme val="minor"/>
    </font>
    <font>
      <b/>
      <sz val="11"/>
      <color theme="7"/>
      <name val="Yu Gothic UI"/>
      <family val="3"/>
      <charset val="128"/>
      <scheme val="minor"/>
    </font>
    <font>
      <b/>
      <sz val="13"/>
      <color theme="3"/>
      <name val="Yu Gothic UI"/>
      <family val="2"/>
      <charset val="128"/>
      <scheme val="minor"/>
    </font>
    <font>
      <sz val="11"/>
      <color theme="4" tint="0.79998168889431442"/>
      <name val="Yu Gothic UI"/>
      <family val="3"/>
      <charset val="128"/>
      <scheme val="minor"/>
    </font>
    <font>
      <sz val="11"/>
      <color theme="9" tint="0.79998168889431442"/>
      <name val="Yu Gothic UI"/>
      <family val="3"/>
      <charset val="128"/>
      <scheme val="minor"/>
    </font>
    <font>
      <sz val="11"/>
      <color theme="8" tint="0.79998168889431442"/>
      <name val="Yu Gothic UI"/>
      <family val="3"/>
      <charset val="128"/>
      <scheme val="minor"/>
    </font>
    <font>
      <sz val="10"/>
      <name val="Arial"/>
      <family val="2"/>
    </font>
    <font>
      <sz val="11"/>
      <color theme="7"/>
      <name val="Yu Gothic UI"/>
      <family val="3"/>
      <charset val="128"/>
      <scheme val="minor"/>
    </font>
    <font>
      <sz val="11"/>
      <color theme="3"/>
      <name val="Yu Gothic UI"/>
      <family val="3"/>
      <charset val="128"/>
      <scheme val="minor"/>
    </font>
    <font>
      <sz val="11"/>
      <color theme="4"/>
      <name val="Yu Gothic UI"/>
      <family val="3"/>
      <charset val="128"/>
      <scheme val="minor"/>
    </font>
    <font>
      <sz val="11"/>
      <color rgb="FFFFC000"/>
      <name val="Yu Gothic UI"/>
      <family val="3"/>
      <charset val="128"/>
      <scheme val="minor"/>
    </font>
    <font>
      <sz val="11"/>
      <color rgb="FFC00000"/>
      <name val="Yu Gothic UI"/>
      <family val="3"/>
      <charset val="128"/>
      <scheme val="minor"/>
    </font>
    <font>
      <sz val="11"/>
      <color rgb="FF002060"/>
      <name val="Yu Gothic UI"/>
      <family val="3"/>
      <charset val="128"/>
      <scheme val="minor"/>
    </font>
    <font>
      <sz val="11"/>
      <color theme="9"/>
      <name val="Yu Gothic UI"/>
      <family val="3"/>
      <charset val="128"/>
      <scheme val="minor"/>
    </font>
    <font>
      <sz val="11"/>
      <color theme="8" tint="0.39997558519241921"/>
      <name val="Yu Gothic UI"/>
      <family val="3"/>
      <charset val="128"/>
      <scheme val="minor"/>
    </font>
    <font>
      <sz val="11"/>
      <color theme="1"/>
      <name val="Yu Gothic UI"/>
      <family val="3"/>
      <charset val="128"/>
      <scheme val="major"/>
    </font>
    <font>
      <sz val="10"/>
      <name val="Yu Gothic UI"/>
      <family val="3"/>
      <charset val="128"/>
      <scheme val="major"/>
    </font>
    <font>
      <sz val="11"/>
      <name val="Yu Gothic UI"/>
      <family val="3"/>
      <charset val="128"/>
      <scheme val="major"/>
    </font>
    <font>
      <b/>
      <sz val="11"/>
      <color theme="0"/>
      <name val="Yu Gothic UI"/>
      <family val="3"/>
      <charset val="128"/>
      <scheme val="major"/>
    </font>
    <font>
      <u/>
      <sz val="14"/>
      <color theme="0"/>
      <name val="Yu Gothic UI"/>
      <family val="3"/>
      <charset val="128"/>
      <scheme val="major"/>
    </font>
    <font>
      <u/>
      <sz val="11"/>
      <color theme="10"/>
      <name val="Yu Gothic UI"/>
      <family val="3"/>
      <charset val="128"/>
      <scheme val="major"/>
    </font>
    <font>
      <b/>
      <sz val="12"/>
      <color theme="0"/>
      <name val="Yu Gothic UI"/>
      <family val="3"/>
      <charset val="128"/>
      <scheme val="major"/>
    </font>
    <font>
      <b/>
      <u/>
      <sz val="11"/>
      <color theme="1"/>
      <name val="Yu Gothic UI"/>
      <family val="3"/>
      <charset val="128"/>
      <scheme val="minor"/>
    </font>
    <font>
      <sz val="11"/>
      <color rgb="FFFFFF00"/>
      <name val="Yu Gothic UI"/>
      <family val="3"/>
      <charset val="128"/>
      <scheme val="minor"/>
    </font>
    <font>
      <sz val="11"/>
      <color theme="2" tint="-9.9978637043366805E-2"/>
      <name val="Yu Gothic UI"/>
      <family val="3"/>
      <charset val="128"/>
      <scheme val="minor"/>
    </font>
    <font>
      <b/>
      <sz val="11"/>
      <name val="Yu Gothic UI"/>
      <family val="3"/>
      <charset val="128"/>
      <scheme val="major"/>
    </font>
    <font>
      <sz val="10.5"/>
      <name val="Yu Gothic UI"/>
      <family val="3"/>
      <charset val="128"/>
      <scheme val="major"/>
    </font>
  </fonts>
  <fills count="20">
    <fill>
      <patternFill patternType="none"/>
    </fill>
    <fill>
      <patternFill patternType="gray125"/>
    </fill>
    <fill>
      <patternFill patternType="solid">
        <fgColor theme="8" tint="0.79998168889431442"/>
        <bgColor indexed="64"/>
      </patternFill>
    </fill>
    <fill>
      <patternFill patternType="solid">
        <fgColor rgb="FF0070C0"/>
        <bgColor indexed="64"/>
      </patternFill>
    </fill>
    <fill>
      <patternFill patternType="solid">
        <fgColor theme="0" tint="-4.9989318521683403E-2"/>
        <bgColor indexed="64"/>
      </patternFill>
    </fill>
    <fill>
      <patternFill patternType="solid">
        <fgColor rgb="FF92D050"/>
        <bgColor indexed="64"/>
      </patternFill>
    </fill>
    <fill>
      <patternFill patternType="solid">
        <fgColor theme="4" tint="0.79998168889431442"/>
        <bgColor indexed="64"/>
      </patternFill>
    </fill>
    <fill>
      <patternFill patternType="solid">
        <fgColor rgb="FF00B0F0"/>
        <bgColor indexed="64"/>
      </patternFill>
    </fill>
    <fill>
      <patternFill patternType="solid">
        <fgColor theme="7" tint="0.59999389629810485"/>
        <bgColor indexed="64"/>
      </patternFill>
    </fill>
    <fill>
      <patternFill patternType="solid">
        <fgColor theme="7" tint="0.79998168889431442"/>
        <bgColor indexed="64"/>
      </patternFill>
    </fill>
    <fill>
      <patternFill patternType="solid">
        <fgColor theme="1" tint="0.499984740745262"/>
        <bgColor indexed="64"/>
      </patternFill>
    </fill>
    <fill>
      <patternFill patternType="solid">
        <fgColor theme="3"/>
        <bgColor indexed="64"/>
      </patternFill>
    </fill>
    <fill>
      <patternFill patternType="solid">
        <fgColor theme="2"/>
        <bgColor indexed="64"/>
      </patternFill>
    </fill>
    <fill>
      <patternFill patternType="solid">
        <fgColor theme="2" tint="-0.249977111117893"/>
        <bgColor indexed="64"/>
      </patternFill>
    </fill>
    <fill>
      <patternFill patternType="solid">
        <fgColor theme="0" tint="-0.14999847407452621"/>
        <bgColor indexed="64"/>
      </patternFill>
    </fill>
    <fill>
      <patternFill patternType="solid">
        <fgColor theme="5" tint="0.39997558519241921"/>
        <bgColor indexed="64"/>
      </patternFill>
    </fill>
    <fill>
      <patternFill patternType="solid">
        <fgColor theme="6" tint="0.59999389629810485"/>
        <bgColor indexed="64"/>
      </patternFill>
    </fill>
    <fill>
      <patternFill patternType="solid">
        <fgColor theme="9" tint="0.79998168889431442"/>
        <bgColor indexed="64"/>
      </patternFill>
    </fill>
    <fill>
      <patternFill patternType="solid">
        <fgColor theme="5" tint="0.79998168889431442"/>
        <bgColor indexed="64"/>
      </patternFill>
    </fill>
    <fill>
      <patternFill patternType="solid">
        <fgColor theme="3" tint="0.79998168889431442"/>
        <bgColor indexed="64"/>
      </patternFill>
    </fill>
  </fills>
  <borders count="156">
    <border>
      <left/>
      <right/>
      <top/>
      <bottom/>
      <diagonal/>
    </border>
    <border>
      <left style="thin">
        <color indexed="64"/>
      </left>
      <right/>
      <top/>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double">
        <color indexed="64"/>
      </right>
      <top style="medium">
        <color indexed="64"/>
      </top>
      <bottom style="medium">
        <color indexed="64"/>
      </bottom>
      <diagonal/>
    </border>
    <border>
      <left/>
      <right style="thin">
        <color indexed="64"/>
      </right>
      <top style="medium">
        <color indexed="64"/>
      </top>
      <bottom style="medium">
        <color indexed="64"/>
      </bottom>
      <diagonal/>
    </border>
    <border>
      <left style="thin">
        <color indexed="64"/>
      </left>
      <right/>
      <top style="medium">
        <color indexed="64"/>
      </top>
      <bottom style="medium">
        <color indexed="64"/>
      </bottom>
      <diagonal/>
    </border>
    <border>
      <left style="double">
        <color indexed="64"/>
      </left>
      <right style="medium">
        <color indexed="64"/>
      </right>
      <top style="medium">
        <color indexed="64"/>
      </top>
      <bottom style="medium">
        <color indexed="64"/>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bottom style="thin">
        <color indexed="64"/>
      </bottom>
      <diagonal/>
    </border>
    <border>
      <left style="thin">
        <color indexed="64"/>
      </left>
      <right style="thin">
        <color indexed="64"/>
      </right>
      <top/>
      <bottom style="thin">
        <color indexed="64"/>
      </bottom>
      <diagonal/>
    </border>
    <border>
      <left style="thin">
        <color indexed="64"/>
      </left>
      <right style="double">
        <color indexed="64"/>
      </right>
      <top/>
      <bottom style="thin">
        <color indexed="64"/>
      </bottom>
      <diagonal/>
    </border>
    <border>
      <left/>
      <right style="thin">
        <color indexed="64"/>
      </right>
      <top/>
      <bottom style="thin">
        <color indexed="64"/>
      </bottom>
      <diagonal/>
    </border>
    <border>
      <left style="thin">
        <color indexed="64"/>
      </left>
      <right/>
      <top/>
      <bottom style="thin">
        <color indexed="64"/>
      </bottom>
      <diagonal/>
    </border>
    <border>
      <left style="double">
        <color indexed="64"/>
      </left>
      <right style="medium">
        <color indexed="64"/>
      </right>
      <top/>
      <bottom style="thin">
        <color indexed="64"/>
      </bottom>
      <diagonal/>
    </border>
    <border>
      <left style="thin">
        <color theme="1"/>
      </left>
      <right style="thin">
        <color theme="1"/>
      </right>
      <top style="thin">
        <color theme="1"/>
      </top>
      <bottom style="thin">
        <color theme="1"/>
      </bottom>
      <diagonal/>
    </border>
    <border>
      <left style="medium">
        <color indexed="64"/>
      </left>
      <right style="thin">
        <color indexed="64"/>
      </right>
      <top style="thin">
        <color indexed="64"/>
      </top>
      <bottom style="thin">
        <color indexed="64"/>
      </bottom>
      <diagonal/>
    </border>
    <border>
      <left style="thin">
        <color indexed="64"/>
      </left>
      <right style="double">
        <color indexed="64"/>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double">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double">
        <color indexed="64"/>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double">
        <color indexed="64"/>
      </left>
      <right style="medium">
        <color indexed="64"/>
      </right>
      <top style="thin">
        <color indexed="64"/>
      </top>
      <bottom style="medium">
        <color indexed="64"/>
      </bottom>
      <diagonal/>
    </border>
    <border>
      <left style="medium">
        <color theme="1"/>
      </left>
      <right/>
      <top style="medium">
        <color theme="1"/>
      </top>
      <bottom style="double">
        <color theme="1"/>
      </bottom>
      <diagonal/>
    </border>
    <border>
      <left/>
      <right style="thin">
        <color theme="1"/>
      </right>
      <top style="medium">
        <color theme="1"/>
      </top>
      <bottom style="double">
        <color theme="1"/>
      </bottom>
      <diagonal/>
    </border>
    <border>
      <left style="medium">
        <color theme="1"/>
      </left>
      <right style="thin">
        <color theme="1"/>
      </right>
      <top style="double">
        <color theme="1"/>
      </top>
      <bottom style="thin">
        <color theme="1"/>
      </bottom>
      <diagonal/>
    </border>
    <border>
      <left style="thin">
        <color theme="1"/>
      </left>
      <right style="thin">
        <color theme="1"/>
      </right>
      <top style="double">
        <color theme="1"/>
      </top>
      <bottom/>
      <diagonal/>
    </border>
    <border>
      <left style="medium">
        <color theme="1"/>
      </left>
      <right style="thin">
        <color theme="1"/>
      </right>
      <top style="thin">
        <color theme="1"/>
      </top>
      <bottom style="thin">
        <color theme="1"/>
      </bottom>
      <diagonal/>
    </border>
    <border>
      <left style="thin">
        <color theme="1"/>
      </left>
      <right style="thin">
        <color theme="1"/>
      </right>
      <top/>
      <bottom style="thin">
        <color theme="1"/>
      </bottom>
      <diagonal/>
    </border>
    <border>
      <left style="thin">
        <color theme="1"/>
      </left>
      <right style="thin">
        <color theme="1"/>
      </right>
      <top style="thin">
        <color theme="1"/>
      </top>
      <bottom/>
      <diagonal/>
    </border>
    <border>
      <left style="medium">
        <color theme="1"/>
      </left>
      <right style="thin">
        <color theme="1"/>
      </right>
      <top style="thin">
        <color theme="1"/>
      </top>
      <bottom style="double">
        <color theme="1"/>
      </bottom>
      <diagonal/>
    </border>
    <border>
      <left style="thin">
        <color theme="1"/>
      </left>
      <right style="thin">
        <color theme="1"/>
      </right>
      <top style="thin">
        <color theme="1"/>
      </top>
      <bottom style="double">
        <color theme="1"/>
      </bottom>
      <diagonal/>
    </border>
    <border>
      <left style="thin">
        <color theme="1"/>
      </left>
      <right style="thin">
        <color theme="1"/>
      </right>
      <top style="double">
        <color theme="1"/>
      </top>
      <bottom style="thin">
        <color theme="1"/>
      </bottom>
      <diagonal/>
    </border>
    <border>
      <left style="medium">
        <color theme="1"/>
      </left>
      <right/>
      <top/>
      <bottom/>
      <diagonal/>
    </border>
    <border>
      <left/>
      <right style="thin">
        <color theme="1"/>
      </right>
      <top/>
      <bottom/>
      <diagonal/>
    </border>
    <border>
      <left style="medium">
        <color theme="1"/>
      </left>
      <right/>
      <top/>
      <bottom style="medium">
        <color theme="1"/>
      </bottom>
      <diagonal/>
    </border>
    <border>
      <left/>
      <right style="thin">
        <color theme="1"/>
      </right>
      <top/>
      <bottom style="medium">
        <color theme="1"/>
      </bottom>
      <diagonal/>
    </border>
    <border>
      <left style="medium">
        <color theme="1"/>
      </left>
      <right/>
      <top style="medium">
        <color theme="1"/>
      </top>
      <bottom/>
      <diagonal/>
    </border>
    <border>
      <left/>
      <right style="thin">
        <color theme="1"/>
      </right>
      <top style="medium">
        <color theme="1"/>
      </top>
      <bottom/>
      <diagonal/>
    </border>
    <border>
      <left style="medium">
        <color theme="1"/>
      </left>
      <right/>
      <top/>
      <bottom style="double">
        <color theme="1"/>
      </bottom>
      <diagonal/>
    </border>
    <border>
      <left/>
      <right style="thin">
        <color theme="1"/>
      </right>
      <top/>
      <bottom style="double">
        <color theme="1"/>
      </bottom>
      <diagonal/>
    </border>
    <border>
      <left style="medium">
        <color theme="1"/>
      </left>
      <right style="thin">
        <color theme="1"/>
      </right>
      <top style="double">
        <color theme="1"/>
      </top>
      <bottom/>
      <diagonal/>
    </border>
    <border>
      <left style="medium">
        <color theme="1"/>
      </left>
      <right style="thin">
        <color theme="1"/>
      </right>
      <top/>
      <bottom/>
      <diagonal/>
    </border>
    <border>
      <left style="medium">
        <color theme="1"/>
      </left>
      <right style="thin">
        <color theme="1"/>
      </right>
      <top/>
      <bottom style="double">
        <color theme="1"/>
      </bottom>
      <diagonal/>
    </border>
    <border>
      <left style="thin">
        <color theme="1"/>
      </left>
      <right style="thin">
        <color theme="1"/>
      </right>
      <top/>
      <bottom style="double">
        <color theme="1"/>
      </bottom>
      <diagonal/>
    </border>
    <border>
      <left style="medium">
        <color theme="1"/>
      </left>
      <right style="thin">
        <color theme="1"/>
      </right>
      <top style="thin">
        <color theme="1"/>
      </top>
      <bottom/>
      <diagonal/>
    </border>
    <border>
      <left style="thin">
        <color indexed="64"/>
      </left>
      <right style="thin">
        <color indexed="64"/>
      </right>
      <top style="thin">
        <color indexed="64"/>
      </top>
      <bottom style="double">
        <color indexed="64"/>
      </bottom>
      <diagonal/>
    </border>
    <border>
      <left style="thin">
        <color indexed="64"/>
      </left>
      <right style="thin">
        <color indexed="64"/>
      </right>
      <top style="double">
        <color indexed="64"/>
      </top>
      <bottom style="thin">
        <color indexed="64"/>
      </bottom>
      <diagonal/>
    </border>
    <border>
      <left style="medium">
        <color indexed="64"/>
      </left>
      <right style="thin">
        <color indexed="64"/>
      </right>
      <top style="thin">
        <color indexed="64"/>
      </top>
      <bottom style="double">
        <color indexed="64"/>
      </bottom>
      <diagonal/>
    </border>
    <border>
      <left style="medium">
        <color indexed="64"/>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thin">
        <color indexed="64"/>
      </left>
      <right style="medium">
        <color indexed="64"/>
      </right>
      <top/>
      <bottom style="thin">
        <color indexed="64"/>
      </bottom>
      <diagonal/>
    </border>
    <border>
      <left style="medium">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right/>
      <top style="thin">
        <color theme="1"/>
      </top>
      <bottom/>
      <diagonal/>
    </border>
    <border>
      <left/>
      <right/>
      <top/>
      <bottom style="thin">
        <color theme="1"/>
      </bottom>
      <diagonal/>
    </border>
    <border>
      <left/>
      <right style="thin">
        <color theme="1"/>
      </right>
      <top/>
      <bottom style="thin">
        <color theme="1"/>
      </bottom>
      <diagonal/>
    </border>
    <border>
      <left/>
      <right style="thin">
        <color theme="1"/>
      </right>
      <top style="thin">
        <color theme="1"/>
      </top>
      <bottom style="thin">
        <color theme="1"/>
      </bottom>
      <diagonal/>
    </border>
    <border>
      <left style="thin">
        <color indexed="64"/>
      </left>
      <right style="thin">
        <color indexed="64"/>
      </right>
      <top style="double">
        <color indexed="64"/>
      </top>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
        <color indexed="64"/>
      </left>
      <right style="thin">
        <color indexed="64"/>
      </right>
      <top style="double">
        <color indexed="64"/>
      </top>
      <bottom/>
      <diagonal/>
    </border>
    <border>
      <left/>
      <right style="thin">
        <color indexed="64"/>
      </right>
      <top style="medium">
        <color indexed="64"/>
      </top>
      <bottom style="double">
        <color indexed="64"/>
      </bottom>
      <diagonal/>
    </border>
    <border>
      <left style="thin">
        <color indexed="64"/>
      </left>
      <right/>
      <top style="medium">
        <color indexed="64"/>
      </top>
      <bottom style="double">
        <color indexed="64"/>
      </bottom>
      <diagonal/>
    </border>
    <border>
      <left style="thin">
        <color theme="1"/>
      </left>
      <right/>
      <top style="thin">
        <color theme="1"/>
      </top>
      <bottom style="thin">
        <color theme="1"/>
      </bottom>
      <diagonal/>
    </border>
    <border>
      <left style="thin">
        <color theme="1"/>
      </left>
      <right/>
      <top/>
      <bottom style="thin">
        <color theme="1"/>
      </bottom>
      <diagonal/>
    </border>
    <border>
      <left style="thin">
        <color theme="1"/>
      </left>
      <right style="thin">
        <color theme="1"/>
      </right>
      <top/>
      <bottom/>
      <diagonal/>
    </border>
    <border>
      <left style="thin">
        <color theme="1"/>
      </left>
      <right/>
      <top style="double">
        <color theme="1"/>
      </top>
      <bottom style="thin">
        <color theme="1"/>
      </bottom>
      <diagonal/>
    </border>
    <border>
      <left/>
      <right style="thin">
        <color theme="1"/>
      </right>
      <top style="double">
        <color theme="1"/>
      </top>
      <bottom style="thin">
        <color theme="1"/>
      </bottom>
      <diagonal/>
    </border>
    <border>
      <left style="thin">
        <color theme="1"/>
      </left>
      <right/>
      <top style="thin">
        <color theme="1"/>
      </top>
      <bottom style="double">
        <color theme="1"/>
      </bottom>
      <diagonal/>
    </border>
    <border>
      <left/>
      <right style="thin">
        <color theme="1"/>
      </right>
      <top style="thin">
        <color theme="1"/>
      </top>
      <bottom style="double">
        <color theme="1"/>
      </bottom>
      <diagonal/>
    </border>
    <border>
      <left style="thin">
        <color theme="1"/>
      </left>
      <right/>
      <top/>
      <bottom/>
      <diagonal/>
    </border>
    <border>
      <left/>
      <right/>
      <top style="medium">
        <color theme="1"/>
      </top>
      <bottom/>
      <diagonal/>
    </border>
    <border>
      <left/>
      <right style="medium">
        <color theme="1"/>
      </right>
      <top style="medium">
        <color theme="1"/>
      </top>
      <bottom/>
      <diagonal/>
    </border>
    <border>
      <left/>
      <right style="medium">
        <color theme="1"/>
      </right>
      <top/>
      <bottom/>
      <diagonal/>
    </border>
    <border>
      <left/>
      <right/>
      <top/>
      <bottom style="medium">
        <color theme="1"/>
      </bottom>
      <diagonal/>
    </border>
    <border>
      <left/>
      <right style="medium">
        <color theme="1"/>
      </right>
      <top/>
      <bottom style="medium">
        <color theme="1"/>
      </bottom>
      <diagonal/>
    </border>
    <border>
      <left style="thin">
        <color theme="1"/>
      </left>
      <right/>
      <top style="thin">
        <color theme="1"/>
      </top>
      <bottom/>
      <diagonal/>
    </border>
    <border>
      <left/>
      <right style="thin">
        <color theme="1"/>
      </right>
      <top style="thin">
        <color theme="1"/>
      </top>
      <bottom/>
      <diagonal/>
    </border>
    <border>
      <left/>
      <right/>
      <top style="thin">
        <color theme="1"/>
      </top>
      <bottom style="thin">
        <color theme="1"/>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right style="thin">
        <color indexed="64"/>
      </right>
      <top/>
      <bottom/>
      <diagonal/>
    </border>
    <border>
      <left style="thin">
        <color indexed="64"/>
      </left>
      <right style="thin">
        <color theme="1"/>
      </right>
      <top style="thin">
        <color indexed="64"/>
      </top>
      <bottom/>
      <diagonal/>
    </border>
    <border>
      <left style="thin">
        <color indexed="64"/>
      </left>
      <right style="thin">
        <color theme="1"/>
      </right>
      <top/>
      <bottom/>
      <diagonal/>
    </border>
    <border>
      <left style="thin">
        <color indexed="64"/>
      </left>
      <right style="thin">
        <color theme="1"/>
      </right>
      <top/>
      <bottom style="thin">
        <color indexed="64"/>
      </bottom>
      <diagonal/>
    </border>
    <border>
      <left style="thin">
        <color theme="1"/>
      </left>
      <right/>
      <top/>
      <bottom style="thin">
        <color indexed="64"/>
      </bottom>
      <diagonal/>
    </border>
    <border>
      <left/>
      <right/>
      <top/>
      <bottom style="thin">
        <color indexed="64"/>
      </bottom>
      <diagonal/>
    </border>
    <border>
      <left style="thin">
        <color theme="1"/>
      </left>
      <right/>
      <top style="thin">
        <color indexed="64"/>
      </top>
      <bottom/>
      <diagonal/>
    </border>
    <border>
      <left style="thin">
        <color indexed="64"/>
      </left>
      <right style="thin">
        <color theme="1"/>
      </right>
      <top style="thin">
        <color indexed="64"/>
      </top>
      <bottom style="thin">
        <color theme="1"/>
      </bottom>
      <diagonal/>
    </border>
    <border>
      <left style="thin">
        <color indexed="64"/>
      </left>
      <right style="thin">
        <color theme="1"/>
      </right>
      <top style="thin">
        <color theme="1"/>
      </top>
      <bottom style="thin">
        <color indexed="64"/>
      </bottom>
      <diagonal/>
    </border>
    <border>
      <left style="thin">
        <color indexed="64"/>
      </left>
      <right style="thin">
        <color indexed="64"/>
      </right>
      <top/>
      <bottom/>
      <diagonal/>
    </border>
    <border>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thin">
        <color indexed="64"/>
      </top>
      <bottom style="double">
        <color indexed="64"/>
      </bottom>
      <diagonal/>
    </border>
    <border>
      <left style="thin">
        <color indexed="64"/>
      </left>
      <right/>
      <top/>
      <bottom style="thin">
        <color theme="1"/>
      </bottom>
      <diagonal/>
    </border>
    <border>
      <left/>
      <right style="thin">
        <color indexed="64"/>
      </right>
      <top/>
      <bottom style="thin">
        <color theme="1"/>
      </bottom>
      <diagonal/>
    </border>
    <border>
      <left style="thin">
        <color indexed="64"/>
      </left>
      <right/>
      <top style="thin">
        <color theme="1"/>
      </top>
      <bottom/>
      <diagonal/>
    </border>
    <border>
      <left/>
      <right style="thin">
        <color indexed="64"/>
      </right>
      <top style="thin">
        <color theme="1"/>
      </top>
      <bottom/>
      <diagonal/>
    </border>
    <border>
      <left/>
      <right/>
      <top style="medium">
        <color theme="1"/>
      </top>
      <bottom style="double">
        <color theme="1"/>
      </bottom>
      <diagonal/>
    </border>
    <border>
      <left style="thin">
        <color theme="1"/>
      </left>
      <right/>
      <top style="double">
        <color theme="1"/>
      </top>
      <bottom/>
      <diagonal/>
    </border>
    <border>
      <left style="medium">
        <color indexed="64"/>
      </left>
      <right/>
      <top style="thin">
        <color indexed="64"/>
      </top>
      <bottom style="double">
        <color indexed="64"/>
      </bottom>
      <diagonal/>
    </border>
    <border>
      <left/>
      <right/>
      <top style="thin">
        <color indexed="64"/>
      </top>
      <bottom style="double">
        <color indexed="64"/>
      </bottom>
      <diagonal/>
    </border>
    <border>
      <left style="medium">
        <color indexed="64"/>
      </left>
      <right/>
      <top/>
      <bottom style="thin">
        <color indexed="64"/>
      </bottom>
      <diagonal/>
    </border>
    <border>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double">
        <color indexed="64"/>
      </top>
      <bottom style="thin">
        <color indexed="64"/>
      </bottom>
      <diagonal/>
    </border>
    <border>
      <left/>
      <right/>
      <top style="double">
        <color indexed="64"/>
      </top>
      <bottom style="thin">
        <color indexed="64"/>
      </bottom>
      <diagonal/>
    </border>
    <border>
      <left/>
      <right style="thin">
        <color indexed="64"/>
      </right>
      <top style="double">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double">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thin">
        <color theme="1"/>
      </left>
      <right/>
      <top/>
      <bottom style="medium">
        <color theme="1"/>
      </bottom>
      <diagonal/>
    </border>
    <border>
      <left style="thin">
        <color indexed="64"/>
      </left>
      <right style="medium">
        <color theme="1"/>
      </right>
      <top style="thin">
        <color indexed="64"/>
      </top>
      <bottom style="thin">
        <color indexed="64"/>
      </bottom>
      <diagonal/>
    </border>
    <border>
      <left style="thin">
        <color indexed="64"/>
      </left>
      <right style="medium">
        <color theme="1"/>
      </right>
      <top style="medium">
        <color theme="1"/>
      </top>
      <bottom style="double">
        <color indexed="64"/>
      </bottom>
      <diagonal/>
    </border>
    <border>
      <left style="thin">
        <color indexed="64"/>
      </left>
      <right style="medium">
        <color theme="1"/>
      </right>
      <top/>
      <bottom style="thin">
        <color indexed="64"/>
      </bottom>
      <diagonal/>
    </border>
    <border>
      <left style="thin">
        <color indexed="64"/>
      </left>
      <right style="thin">
        <color indexed="64"/>
      </right>
      <top style="medium">
        <color theme="1"/>
      </top>
      <bottom style="double">
        <color indexed="64"/>
      </bottom>
      <diagonal/>
    </border>
    <border>
      <left style="thin">
        <color indexed="64"/>
      </left>
      <right style="medium">
        <color theme="1"/>
      </right>
      <top style="thin">
        <color indexed="64"/>
      </top>
      <bottom style="double">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right style="medium">
        <color indexed="64"/>
      </right>
      <top style="thin">
        <color indexed="64"/>
      </top>
      <bottom style="medium">
        <color indexed="64"/>
      </bottom>
      <diagonal/>
    </border>
    <border>
      <left style="thin">
        <color theme="1"/>
      </left>
      <right/>
      <top style="medium">
        <color theme="1"/>
      </top>
      <bottom style="double">
        <color theme="1"/>
      </bottom>
      <diagonal/>
    </border>
    <border>
      <left/>
      <right style="medium">
        <color theme="1"/>
      </right>
      <top style="medium">
        <color theme="1"/>
      </top>
      <bottom style="double">
        <color theme="1"/>
      </bottom>
      <diagonal/>
    </border>
    <border>
      <left/>
      <right style="medium">
        <color theme="1"/>
      </right>
      <top style="thin">
        <color theme="1"/>
      </top>
      <bottom style="double">
        <color theme="1"/>
      </bottom>
      <diagonal/>
    </border>
    <border>
      <left/>
      <right style="medium">
        <color theme="1"/>
      </right>
      <top style="thin">
        <color theme="1"/>
      </top>
      <bottom style="thin">
        <color theme="1"/>
      </bottom>
      <diagonal/>
    </border>
    <border>
      <left/>
      <right style="medium">
        <color theme="1"/>
      </right>
      <top style="double">
        <color theme="1"/>
      </top>
      <bottom style="thin">
        <color theme="1"/>
      </bottom>
      <diagonal/>
    </border>
    <border>
      <left/>
      <right style="medium">
        <color theme="1"/>
      </right>
      <top style="double">
        <color theme="1"/>
      </top>
      <bottom/>
      <diagonal/>
    </border>
    <border>
      <left style="thin">
        <color theme="1"/>
      </left>
      <right/>
      <top/>
      <bottom style="double">
        <color theme="1"/>
      </bottom>
      <diagonal/>
    </border>
    <border>
      <left/>
      <right style="medium">
        <color theme="1"/>
      </right>
      <top style="thin">
        <color theme="1"/>
      </top>
      <bottom/>
      <diagonal/>
    </border>
    <border>
      <left/>
      <right style="medium">
        <color theme="1"/>
      </right>
      <top/>
      <bottom style="double">
        <color theme="1"/>
      </bottom>
      <diagonal/>
    </border>
    <border>
      <left style="thin">
        <color theme="1"/>
      </left>
      <right style="thin">
        <color theme="1"/>
      </right>
      <top style="thin">
        <color indexed="64"/>
      </top>
      <bottom style="thin">
        <color theme="1"/>
      </bottom>
      <diagonal/>
    </border>
    <border>
      <left/>
      <right style="thin">
        <color theme="1"/>
      </right>
      <top style="thin">
        <color indexed="64"/>
      </top>
      <bottom/>
      <diagonal/>
    </border>
    <border>
      <left style="thin">
        <color theme="1"/>
      </left>
      <right/>
      <top style="thin">
        <color indexed="64"/>
      </top>
      <bottom style="thin">
        <color indexed="64"/>
      </bottom>
      <diagonal/>
    </border>
    <border>
      <left/>
      <right style="thin">
        <color theme="1"/>
      </right>
      <top style="thin">
        <color indexed="64"/>
      </top>
      <bottom style="thin">
        <color indexed="64"/>
      </bottom>
      <diagonal/>
    </border>
    <border>
      <left style="thin">
        <color theme="1"/>
      </left>
      <right/>
      <top style="thin">
        <color theme="1"/>
      </top>
      <bottom style="thin">
        <color indexed="64"/>
      </bottom>
      <diagonal/>
    </border>
    <border>
      <left/>
      <right/>
      <top style="thin">
        <color theme="1"/>
      </top>
      <bottom style="thin">
        <color indexed="64"/>
      </bottom>
      <diagonal/>
    </border>
    <border>
      <left/>
      <right style="thin">
        <color theme="1"/>
      </right>
      <top style="thin">
        <color theme="1"/>
      </top>
      <bottom style="thin">
        <color indexed="64"/>
      </bottom>
      <diagonal/>
    </border>
    <border>
      <left style="thin">
        <color theme="1"/>
      </left>
      <right/>
      <top style="medium">
        <color indexed="64"/>
      </top>
      <bottom style="thin">
        <color theme="1"/>
      </bottom>
      <diagonal/>
    </border>
    <border>
      <left/>
      <right style="medium">
        <color theme="1"/>
      </right>
      <top style="medium">
        <color indexed="64"/>
      </top>
      <bottom style="thin">
        <color theme="1"/>
      </bottom>
      <diagonal/>
    </border>
  </borders>
  <cellStyleXfs count="15">
    <xf numFmtId="0" fontId="0" fillId="0" borderId="0">
      <alignment vertical="center"/>
    </xf>
    <xf numFmtId="0" fontId="3" fillId="0" borderId="0"/>
    <xf numFmtId="0" fontId="4" fillId="0" borderId="0">
      <alignment vertical="center"/>
    </xf>
    <xf numFmtId="0" fontId="5" fillId="0" borderId="0">
      <alignment vertical="center"/>
    </xf>
    <xf numFmtId="0" fontId="1" fillId="0" borderId="0">
      <alignment vertical="center"/>
    </xf>
    <xf numFmtId="0" fontId="6" fillId="0" borderId="0"/>
    <xf numFmtId="0" fontId="7" fillId="0" borderId="0"/>
    <xf numFmtId="38" fontId="3" fillId="0" borderId="0" applyFont="0" applyFill="0" applyBorder="0" applyAlignment="0" applyProtection="0"/>
    <xf numFmtId="38" fontId="1" fillId="0" borderId="0" applyFont="0" applyFill="0" applyBorder="0" applyAlignment="0" applyProtection="0">
      <alignment vertical="center"/>
    </xf>
    <xf numFmtId="9" fontId="1" fillId="0" borderId="0" applyFont="0" applyFill="0" applyBorder="0" applyAlignment="0" applyProtection="0">
      <alignment vertical="center"/>
    </xf>
    <xf numFmtId="0" fontId="3" fillId="0" borderId="0">
      <alignment vertical="center"/>
    </xf>
    <xf numFmtId="0" fontId="3" fillId="0" borderId="0">
      <alignment vertical="center"/>
    </xf>
    <xf numFmtId="0" fontId="11" fillId="0" borderId="0" applyNumberFormat="0" applyFill="0" applyBorder="0" applyAlignment="0" applyProtection="0">
      <alignment vertical="center"/>
    </xf>
    <xf numFmtId="0" fontId="20" fillId="0" borderId="0"/>
    <xf numFmtId="0" fontId="3" fillId="0" borderId="0"/>
  </cellStyleXfs>
  <cellXfs count="480">
    <xf numFmtId="0" fontId="0" fillId="0" borderId="0" xfId="0">
      <alignment vertical="center"/>
    </xf>
    <xf numFmtId="0" fontId="8" fillId="0" borderId="1" xfId="4" applyFont="1" applyBorder="1">
      <alignment vertical="center"/>
    </xf>
    <xf numFmtId="0" fontId="8" fillId="0" borderId="0" xfId="4" applyFont="1">
      <alignment vertical="center"/>
    </xf>
    <xf numFmtId="176" fontId="9" fillId="0" borderId="0" xfId="0" applyNumberFormat="1" applyFont="1">
      <alignment vertical="center"/>
    </xf>
    <xf numFmtId="176" fontId="9" fillId="0" borderId="0" xfId="0" applyNumberFormat="1" applyFont="1" applyAlignment="1">
      <alignment horizontal="right" vertical="center"/>
    </xf>
    <xf numFmtId="0" fontId="9" fillId="0" borderId="0" xfId="0" applyFont="1">
      <alignment vertical="center"/>
    </xf>
    <xf numFmtId="0" fontId="8" fillId="0" borderId="2" xfId="4" applyFont="1" applyBorder="1" applyAlignment="1">
      <alignment horizontal="center" vertical="center" wrapText="1"/>
    </xf>
    <xf numFmtId="0" fontId="8" fillId="0" borderId="3" xfId="4" applyFont="1" applyBorder="1" applyAlignment="1">
      <alignment horizontal="center" vertical="center" wrapText="1"/>
    </xf>
    <xf numFmtId="176" fontId="8" fillId="0" borderId="4" xfId="4" applyNumberFormat="1" applyFont="1" applyBorder="1" applyAlignment="1">
      <alignment horizontal="center" vertical="center" wrapText="1"/>
    </xf>
    <xf numFmtId="176" fontId="9" fillId="0" borderId="5" xfId="0" applyNumberFormat="1" applyFont="1" applyBorder="1" applyAlignment="1">
      <alignment horizontal="center" vertical="center" wrapText="1"/>
    </xf>
    <xf numFmtId="176" fontId="9" fillId="0" borderId="3" xfId="0" applyNumberFormat="1" applyFont="1" applyBorder="1" applyAlignment="1">
      <alignment horizontal="center" vertical="center" wrapText="1"/>
    </xf>
    <xf numFmtId="176" fontId="9" fillId="0" borderId="6" xfId="0" applyNumberFormat="1" applyFont="1" applyBorder="1" applyAlignment="1">
      <alignment horizontal="center" vertical="center" wrapText="1"/>
    </xf>
    <xf numFmtId="176" fontId="9" fillId="0" borderId="7" xfId="0" applyNumberFormat="1" applyFont="1" applyBorder="1" applyAlignment="1">
      <alignment horizontal="center" vertical="center" wrapText="1"/>
    </xf>
    <xf numFmtId="0" fontId="9" fillId="0" borderId="8" xfId="0" applyFont="1" applyBorder="1" applyAlignment="1">
      <alignment horizontal="center" vertical="center"/>
    </xf>
    <xf numFmtId="0" fontId="9" fillId="0" borderId="8" xfId="0" applyFont="1" applyBorder="1">
      <alignment vertical="center"/>
    </xf>
    <xf numFmtId="177" fontId="8" fillId="0" borderId="9" xfId="10" applyNumberFormat="1" applyFont="1" applyBorder="1" applyAlignment="1">
      <alignment horizontal="center" vertical="center"/>
    </xf>
    <xf numFmtId="0" fontId="8" fillId="0" borderId="10" xfId="10" applyFont="1" applyBorder="1" applyAlignment="1">
      <alignment horizontal="center" vertical="center"/>
    </xf>
    <xf numFmtId="176" fontId="8" fillId="0" borderId="11" xfId="10" applyNumberFormat="1" applyFont="1" applyBorder="1">
      <alignment vertical="center"/>
    </xf>
    <xf numFmtId="176" fontId="9" fillId="0" borderId="12" xfId="8" applyNumberFormat="1" applyFont="1" applyFill="1" applyBorder="1" applyAlignment="1">
      <alignment vertical="center"/>
    </xf>
    <xf numFmtId="176" fontId="9" fillId="0" borderId="10" xfId="8" applyNumberFormat="1" applyFont="1" applyFill="1" applyBorder="1" applyAlignment="1">
      <alignment vertical="center"/>
    </xf>
    <xf numFmtId="176" fontId="9" fillId="0" borderId="13" xfId="8" applyNumberFormat="1" applyFont="1" applyFill="1" applyBorder="1" applyAlignment="1">
      <alignment vertical="center"/>
    </xf>
    <xf numFmtId="9" fontId="9" fillId="0" borderId="8" xfId="9" applyFont="1" applyBorder="1" applyAlignment="1">
      <alignment vertical="center"/>
    </xf>
    <xf numFmtId="177" fontId="8" fillId="0" borderId="16" xfId="10" applyNumberFormat="1" applyFont="1" applyBorder="1" applyAlignment="1">
      <alignment horizontal="center" vertical="center"/>
    </xf>
    <xf numFmtId="0" fontId="8" fillId="0" borderId="8" xfId="10" applyFont="1" applyBorder="1" applyAlignment="1">
      <alignment horizontal="center" vertical="center"/>
    </xf>
    <xf numFmtId="176" fontId="8" fillId="0" borderId="17" xfId="10" applyNumberFormat="1" applyFont="1" applyBorder="1">
      <alignment vertical="center"/>
    </xf>
    <xf numFmtId="176" fontId="9" fillId="0" borderId="18" xfId="8" applyNumberFormat="1" applyFont="1" applyFill="1" applyBorder="1" applyAlignment="1">
      <alignment vertical="center"/>
    </xf>
    <xf numFmtId="176" fontId="9" fillId="0" borderId="8" xfId="8" applyNumberFormat="1" applyFont="1" applyFill="1" applyBorder="1" applyAlignment="1">
      <alignment vertical="center"/>
    </xf>
    <xf numFmtId="176" fontId="9" fillId="0" borderId="19" xfId="8" applyNumberFormat="1" applyFont="1" applyFill="1" applyBorder="1" applyAlignment="1">
      <alignment vertical="center"/>
    </xf>
    <xf numFmtId="49" fontId="8" fillId="0" borderId="21" xfId="11" applyNumberFormat="1" applyFont="1" applyBorder="1" applyAlignment="1">
      <alignment horizontal="center" vertical="center"/>
    </xf>
    <xf numFmtId="0" fontId="8" fillId="0" borderId="22" xfId="11" applyFont="1" applyBorder="1" applyAlignment="1">
      <alignment horizontal="center" vertical="center"/>
    </xf>
    <xf numFmtId="176" fontId="8" fillId="0" borderId="23" xfId="11" applyNumberFormat="1" applyFont="1" applyBorder="1">
      <alignment vertical="center"/>
    </xf>
    <xf numFmtId="176" fontId="9" fillId="0" borderId="24" xfId="8" applyNumberFormat="1" applyFont="1" applyFill="1" applyBorder="1" applyAlignment="1">
      <alignment vertical="center"/>
    </xf>
    <xf numFmtId="176" fontId="9" fillId="0" borderId="22" xfId="8" applyNumberFormat="1" applyFont="1" applyFill="1" applyBorder="1" applyAlignment="1">
      <alignment vertical="center"/>
    </xf>
    <xf numFmtId="176" fontId="9" fillId="0" borderId="25" xfId="8" applyNumberFormat="1" applyFont="1" applyFill="1" applyBorder="1" applyAlignment="1">
      <alignment vertical="center"/>
    </xf>
    <xf numFmtId="176" fontId="9" fillId="0" borderId="0" xfId="0" applyNumberFormat="1" applyFont="1" applyAlignment="1">
      <alignment horizontal="center" vertical="center" wrapText="1"/>
    </xf>
    <xf numFmtId="0" fontId="11" fillId="0" borderId="0" xfId="12">
      <alignment vertical="center"/>
    </xf>
    <xf numFmtId="0" fontId="0" fillId="2" borderId="0" xfId="0" applyFill="1">
      <alignment vertical="center"/>
    </xf>
    <xf numFmtId="0" fontId="13" fillId="3" borderId="35" xfId="0" applyFont="1" applyFill="1" applyBorder="1" applyAlignment="1">
      <alignment horizontal="center" vertical="center"/>
    </xf>
    <xf numFmtId="0" fontId="13" fillId="3" borderId="36" xfId="0" applyFont="1" applyFill="1" applyBorder="1" applyAlignment="1">
      <alignment horizontal="center" vertical="center"/>
    </xf>
    <xf numFmtId="0" fontId="13" fillId="3" borderId="15" xfId="0" applyFont="1" applyFill="1" applyBorder="1" applyAlignment="1">
      <alignment horizontal="center" vertical="center"/>
    </xf>
    <xf numFmtId="0" fontId="13" fillId="3" borderId="30" xfId="0" applyFont="1" applyFill="1" applyBorder="1" applyAlignment="1">
      <alignment horizontal="center" vertical="center"/>
    </xf>
    <xf numFmtId="0" fontId="13" fillId="3" borderId="33" xfId="0" applyFont="1" applyFill="1" applyBorder="1" applyAlignment="1">
      <alignment horizontal="center" vertical="center"/>
    </xf>
    <xf numFmtId="0" fontId="0" fillId="0" borderId="10" xfId="0" applyBorder="1">
      <alignment vertical="center"/>
    </xf>
    <xf numFmtId="0" fontId="0" fillId="0" borderId="8" xfId="0" applyBorder="1">
      <alignment vertical="center"/>
    </xf>
    <xf numFmtId="0" fontId="0" fillId="0" borderId="50" xfId="0" applyBorder="1">
      <alignment vertical="center"/>
    </xf>
    <xf numFmtId="0" fontId="0" fillId="0" borderId="51" xfId="0" applyBorder="1">
      <alignment vertical="center"/>
    </xf>
    <xf numFmtId="0" fontId="0" fillId="6" borderId="0" xfId="0" applyFill="1">
      <alignment vertical="center"/>
    </xf>
    <xf numFmtId="0" fontId="0" fillId="4" borderId="0" xfId="0" applyFill="1">
      <alignment vertical="center"/>
    </xf>
    <xf numFmtId="0" fontId="11" fillId="4" borderId="0" xfId="12" applyFill="1">
      <alignment vertical="center"/>
    </xf>
    <xf numFmtId="0" fontId="0" fillId="0" borderId="22" xfId="0" applyBorder="1">
      <alignment vertical="center"/>
    </xf>
    <xf numFmtId="0" fontId="11" fillId="0" borderId="55" xfId="12" applyBorder="1" applyAlignment="1">
      <alignment horizontal="center" vertical="center"/>
    </xf>
    <xf numFmtId="0" fontId="0" fillId="0" borderId="19" xfId="0" applyBorder="1">
      <alignment vertical="center"/>
    </xf>
    <xf numFmtId="49" fontId="0" fillId="0" borderId="18" xfId="0" applyNumberFormat="1" applyBorder="1" applyAlignment="1">
      <alignment horizontal="center" vertical="center"/>
    </xf>
    <xf numFmtId="0" fontId="14" fillId="8" borderId="8" xfId="0" applyFont="1" applyFill="1" applyBorder="1" applyAlignment="1">
      <alignment horizontal="center" vertical="center"/>
    </xf>
    <xf numFmtId="178" fontId="9" fillId="0" borderId="8" xfId="0" applyNumberFormat="1" applyFont="1" applyBorder="1">
      <alignment vertical="center"/>
    </xf>
    <xf numFmtId="178" fontId="9" fillId="0" borderId="8" xfId="9" applyNumberFormat="1" applyFont="1" applyBorder="1">
      <alignment vertical="center"/>
    </xf>
    <xf numFmtId="0" fontId="0" fillId="9" borderId="0" xfId="0" applyFill="1">
      <alignment vertical="center"/>
    </xf>
    <xf numFmtId="0" fontId="0" fillId="4" borderId="0" xfId="0" applyFill="1" applyAlignment="1">
      <alignment horizontal="right" vertical="center"/>
    </xf>
    <xf numFmtId="49" fontId="0" fillId="0" borderId="24" xfId="0" applyNumberFormat="1" applyBorder="1" applyAlignment="1">
      <alignment horizontal="center" vertical="center"/>
    </xf>
    <xf numFmtId="0" fontId="0" fillId="0" borderId="25" xfId="0" applyBorder="1">
      <alignment vertical="center"/>
    </xf>
    <xf numFmtId="0" fontId="11" fillId="0" borderId="56" xfId="12" applyBorder="1" applyAlignment="1">
      <alignment horizontal="center" vertical="center"/>
    </xf>
    <xf numFmtId="49" fontId="0" fillId="0" borderId="12" xfId="0" applyNumberFormat="1" applyBorder="1" applyAlignment="1">
      <alignment horizontal="center" vertical="center"/>
    </xf>
    <xf numFmtId="0" fontId="0" fillId="0" borderId="13" xfId="0" applyBorder="1">
      <alignment vertical="center"/>
    </xf>
    <xf numFmtId="0" fontId="11" fillId="0" borderId="57" xfId="12" applyBorder="1" applyAlignment="1">
      <alignment horizontal="center" vertical="center"/>
    </xf>
    <xf numFmtId="0" fontId="14" fillId="7" borderId="67" xfId="0" applyFont="1" applyFill="1" applyBorder="1" applyAlignment="1">
      <alignment horizontal="center" vertical="center"/>
    </xf>
    <xf numFmtId="0" fontId="14" fillId="7" borderId="71" xfId="0" applyFont="1" applyFill="1" applyBorder="1" applyAlignment="1">
      <alignment horizontal="center" vertical="center"/>
    </xf>
    <xf numFmtId="0" fontId="14" fillId="7" borderId="68" xfId="0" applyFont="1" applyFill="1" applyBorder="1" applyAlignment="1">
      <alignment horizontal="center" vertical="center"/>
    </xf>
    <xf numFmtId="0" fontId="14" fillId="7" borderId="72" xfId="0" applyFont="1" applyFill="1" applyBorder="1" applyAlignment="1">
      <alignment horizontal="center" vertical="center"/>
    </xf>
    <xf numFmtId="0" fontId="14" fillId="7" borderId="69" xfId="0" applyFont="1" applyFill="1" applyBorder="1" applyAlignment="1">
      <alignment horizontal="center" vertical="center"/>
    </xf>
    <xf numFmtId="0" fontId="11" fillId="0" borderId="0" xfId="12" applyBorder="1" applyAlignment="1">
      <alignment horizontal="left" vertical="center"/>
    </xf>
    <xf numFmtId="0" fontId="5" fillId="0" borderId="0" xfId="0" applyFont="1">
      <alignment vertical="center"/>
    </xf>
    <xf numFmtId="0" fontId="17" fillId="0" borderId="0" xfId="0" applyFont="1">
      <alignment vertical="center"/>
    </xf>
    <xf numFmtId="0" fontId="17" fillId="6" borderId="0" xfId="0" applyFont="1" applyFill="1">
      <alignment vertical="center"/>
    </xf>
    <xf numFmtId="0" fontId="18" fillId="0" borderId="0" xfId="0" applyFont="1">
      <alignment vertical="center"/>
    </xf>
    <xf numFmtId="0" fontId="18" fillId="2" borderId="0" xfId="0" applyFont="1" applyFill="1">
      <alignment vertical="center"/>
    </xf>
    <xf numFmtId="0" fontId="19" fillId="2" borderId="0" xfId="0" applyFont="1" applyFill="1">
      <alignment vertical="center"/>
    </xf>
    <xf numFmtId="0" fontId="19" fillId="0" borderId="0" xfId="0" applyFont="1">
      <alignment vertical="center"/>
    </xf>
    <xf numFmtId="0" fontId="19" fillId="4" borderId="0" xfId="0" applyFont="1" applyFill="1">
      <alignment vertical="center"/>
    </xf>
    <xf numFmtId="0" fontId="20" fillId="0" borderId="0" xfId="13"/>
    <xf numFmtId="178" fontId="9" fillId="0" borderId="0" xfId="9" applyNumberFormat="1" applyFont="1">
      <alignment vertical="center"/>
    </xf>
    <xf numFmtId="0" fontId="0" fillId="0" borderId="0" xfId="0" applyAlignment="1">
      <alignment horizontal="center" vertical="center"/>
    </xf>
    <xf numFmtId="0" fontId="30" fillId="0" borderId="0" xfId="13" applyFont="1" applyAlignment="1">
      <alignment horizontal="right"/>
    </xf>
    <xf numFmtId="0" fontId="32" fillId="10" borderId="35" xfId="0" applyFont="1" applyFill="1" applyBorder="1" applyAlignment="1">
      <alignment horizontal="center" vertical="center"/>
    </xf>
    <xf numFmtId="0" fontId="31" fillId="0" borderId="30" xfId="13" applyFont="1" applyBorder="1" applyAlignment="1">
      <alignment horizontal="left"/>
    </xf>
    <xf numFmtId="0" fontId="31" fillId="0" borderId="48" xfId="13" applyFont="1" applyBorder="1" applyAlignment="1">
      <alignment horizontal="left"/>
    </xf>
    <xf numFmtId="0" fontId="14" fillId="12" borderId="8" xfId="0" applyFont="1" applyFill="1" applyBorder="1">
      <alignment vertical="center"/>
    </xf>
    <xf numFmtId="0" fontId="0" fillId="0" borderId="8" xfId="0" applyBorder="1" applyAlignment="1">
      <alignment vertical="center" wrapText="1"/>
    </xf>
    <xf numFmtId="0" fontId="34" fillId="0" borderId="0" xfId="12" applyFont="1" applyBorder="1" applyAlignment="1">
      <alignment horizontal="left" vertical="center"/>
    </xf>
    <xf numFmtId="0" fontId="31" fillId="0" borderId="0" xfId="13" applyFont="1" applyAlignment="1">
      <alignment vertical="center"/>
    </xf>
    <xf numFmtId="0" fontId="31" fillId="11" borderId="0" xfId="13" applyFont="1" applyFill="1" applyAlignment="1">
      <alignment vertical="center"/>
    </xf>
    <xf numFmtId="0" fontId="35" fillId="11" borderId="0" xfId="13" applyFont="1" applyFill="1" applyAlignment="1">
      <alignment vertical="center"/>
    </xf>
    <xf numFmtId="0" fontId="32" fillId="13" borderId="0" xfId="13" applyFont="1" applyFill="1" applyAlignment="1">
      <alignment vertical="center"/>
    </xf>
    <xf numFmtId="0" fontId="31" fillId="0" borderId="86" xfId="13" applyFont="1" applyBorder="1" applyAlignment="1">
      <alignment vertical="center"/>
    </xf>
    <xf numFmtId="0" fontId="31" fillId="0" borderId="62" xfId="13" applyFont="1" applyBorder="1" applyAlignment="1">
      <alignment vertical="center"/>
    </xf>
    <xf numFmtId="0" fontId="31" fillId="0" borderId="87" xfId="13" applyFont="1" applyBorder="1" applyAlignment="1">
      <alignment vertical="center"/>
    </xf>
    <xf numFmtId="0" fontId="31" fillId="0" borderId="80" xfId="13" applyFont="1" applyBorder="1" applyAlignment="1">
      <alignment vertical="center"/>
    </xf>
    <xf numFmtId="0" fontId="31" fillId="0" borderId="38" xfId="13" applyFont="1" applyBorder="1" applyAlignment="1">
      <alignment vertical="center"/>
    </xf>
    <xf numFmtId="0" fontId="31" fillId="0" borderId="74" xfId="13" applyFont="1" applyBorder="1" applyAlignment="1">
      <alignment vertical="center"/>
    </xf>
    <xf numFmtId="0" fontId="31" fillId="0" borderId="63" xfId="13" applyFont="1" applyBorder="1" applyAlignment="1">
      <alignment vertical="center"/>
    </xf>
    <xf numFmtId="0" fontId="31" fillId="0" borderId="64" xfId="13" applyFont="1" applyBorder="1" applyAlignment="1">
      <alignment vertical="center"/>
    </xf>
    <xf numFmtId="0" fontId="31" fillId="0" borderId="62" xfId="13" applyFont="1" applyBorder="1" applyAlignment="1">
      <alignment horizontal="center" vertical="center"/>
    </xf>
    <xf numFmtId="0" fontId="31" fillId="0" borderId="0" xfId="13" applyFont="1" applyAlignment="1">
      <alignment horizontal="center" vertical="center"/>
    </xf>
    <xf numFmtId="0" fontId="31" fillId="0" borderId="62" xfId="13" applyFont="1" applyBorder="1" applyAlignment="1">
      <alignment vertical="center" wrapText="1"/>
    </xf>
    <xf numFmtId="0" fontId="31" fillId="0" borderId="41" xfId="13" applyFont="1" applyBorder="1" applyAlignment="1">
      <alignment vertical="center"/>
    </xf>
    <xf numFmtId="0" fontId="31" fillId="0" borderId="81" xfId="13" applyFont="1" applyBorder="1" applyAlignment="1">
      <alignment vertical="center"/>
    </xf>
    <xf numFmtId="0" fontId="31" fillId="0" borderId="82" xfId="13" applyFont="1" applyBorder="1" applyAlignment="1">
      <alignment vertical="center"/>
    </xf>
    <xf numFmtId="0" fontId="31" fillId="0" borderId="37" xfId="13" applyFont="1" applyBorder="1" applyAlignment="1">
      <alignment vertical="center"/>
    </xf>
    <xf numFmtId="0" fontId="31" fillId="0" borderId="83" xfId="13" applyFont="1" applyBorder="1" applyAlignment="1">
      <alignment vertical="center"/>
    </xf>
    <xf numFmtId="0" fontId="31" fillId="0" borderId="39" xfId="13" applyFont="1" applyBorder="1" applyAlignment="1">
      <alignment vertical="center"/>
    </xf>
    <xf numFmtId="0" fontId="31" fillId="0" borderId="84" xfId="13" applyFont="1" applyBorder="1" applyAlignment="1">
      <alignment vertical="center"/>
    </xf>
    <xf numFmtId="0" fontId="31" fillId="0" borderId="85" xfId="13" applyFont="1" applyBorder="1" applyAlignment="1">
      <alignment vertical="center"/>
    </xf>
    <xf numFmtId="0" fontId="31" fillId="0" borderId="0" xfId="13" applyFont="1" applyAlignment="1">
      <alignment vertical="center" wrapText="1"/>
    </xf>
    <xf numFmtId="0" fontId="31" fillId="0" borderId="38" xfId="13" applyFont="1" applyBorder="1" applyAlignment="1">
      <alignment vertical="center" wrapText="1"/>
    </xf>
    <xf numFmtId="0" fontId="31" fillId="4" borderId="15" xfId="13" applyFont="1" applyFill="1" applyBorder="1" applyAlignment="1">
      <alignment horizontal="center" vertical="center" wrapText="1"/>
    </xf>
    <xf numFmtId="0" fontId="31" fillId="4" borderId="15" xfId="13" applyFont="1" applyFill="1" applyBorder="1" applyAlignment="1">
      <alignment horizontal="center" vertical="center"/>
    </xf>
    <xf numFmtId="0" fontId="31" fillId="0" borderId="87" xfId="13" applyFont="1" applyBorder="1" applyAlignment="1">
      <alignment vertical="center" wrapText="1"/>
    </xf>
    <xf numFmtId="0" fontId="31" fillId="4" borderId="32" xfId="13" applyFont="1" applyFill="1" applyBorder="1" applyAlignment="1">
      <alignment horizontal="center" vertical="center" wrapText="1"/>
    </xf>
    <xf numFmtId="0" fontId="31" fillId="0" borderId="89" xfId="13" applyFont="1" applyBorder="1" applyAlignment="1">
      <alignment vertical="center"/>
    </xf>
    <xf numFmtId="0" fontId="31" fillId="0" borderId="90" xfId="13" applyFont="1" applyBorder="1" applyAlignment="1">
      <alignment vertical="center"/>
    </xf>
    <xf numFmtId="0" fontId="31" fillId="0" borderId="91" xfId="13" applyFont="1" applyBorder="1" applyAlignment="1">
      <alignment vertical="center"/>
    </xf>
    <xf numFmtId="0" fontId="31" fillId="0" borderId="1" xfId="13" applyFont="1" applyBorder="1" applyAlignment="1">
      <alignment vertical="center"/>
    </xf>
    <xf numFmtId="0" fontId="31" fillId="0" borderId="92" xfId="13" applyFont="1" applyBorder="1" applyAlignment="1">
      <alignment vertical="center"/>
    </xf>
    <xf numFmtId="0" fontId="31" fillId="0" borderId="92" xfId="13" applyFont="1" applyBorder="1" applyAlignment="1">
      <alignment vertical="center" wrapText="1"/>
    </xf>
    <xf numFmtId="0" fontId="31" fillId="0" borderId="0" xfId="13" applyFont="1" applyAlignment="1">
      <alignment horizontal="center" vertical="center" wrapText="1"/>
    </xf>
    <xf numFmtId="0" fontId="31" fillId="0" borderId="13" xfId="13" applyFont="1" applyBorder="1" applyAlignment="1">
      <alignment vertical="center"/>
    </xf>
    <xf numFmtId="0" fontId="31" fillId="0" borderId="97" xfId="13" applyFont="1" applyBorder="1" applyAlignment="1">
      <alignment vertical="center"/>
    </xf>
    <xf numFmtId="0" fontId="31" fillId="0" borderId="12" xfId="13" applyFont="1" applyBorder="1" applyAlignment="1">
      <alignment vertical="center"/>
    </xf>
    <xf numFmtId="0" fontId="31" fillId="0" borderId="90" xfId="13" applyFont="1" applyBorder="1" applyAlignment="1">
      <alignment vertical="center" wrapText="1"/>
    </xf>
    <xf numFmtId="0" fontId="31" fillId="0" borderId="91" xfId="13" applyFont="1" applyBorder="1" applyAlignment="1">
      <alignment vertical="center" wrapText="1"/>
    </xf>
    <xf numFmtId="0" fontId="31" fillId="4" borderId="8" xfId="13" applyFont="1" applyFill="1" applyBorder="1" applyAlignment="1">
      <alignment horizontal="center" vertical="center" wrapText="1"/>
    </xf>
    <xf numFmtId="0" fontId="31" fillId="4" borderId="10" xfId="13" applyFont="1" applyFill="1" applyBorder="1" applyAlignment="1">
      <alignment horizontal="center" vertical="center" wrapText="1"/>
    </xf>
    <xf numFmtId="0" fontId="0" fillId="0" borderId="8" xfId="0" applyBorder="1" applyAlignment="1">
      <alignment horizontal="center" vertical="center"/>
    </xf>
    <xf numFmtId="0" fontId="8" fillId="0" borderId="8" xfId="4" applyFont="1" applyBorder="1" applyAlignment="1">
      <alignment horizontal="center" vertical="center" wrapText="1"/>
    </xf>
    <xf numFmtId="176" fontId="9" fillId="0" borderId="8" xfId="0" applyNumberFormat="1" applyFont="1" applyBorder="1" applyAlignment="1">
      <alignment horizontal="center" vertical="center" wrapText="1"/>
    </xf>
    <xf numFmtId="38" fontId="0" fillId="0" borderId="8" xfId="8" applyFont="1" applyBorder="1">
      <alignment vertical="center"/>
    </xf>
    <xf numFmtId="9" fontId="0" fillId="0" borderId="0" xfId="9" applyFont="1">
      <alignment vertical="center"/>
    </xf>
    <xf numFmtId="9" fontId="0" fillId="0" borderId="8" xfId="9" applyFont="1" applyBorder="1">
      <alignment vertical="center"/>
    </xf>
    <xf numFmtId="38" fontId="9" fillId="0" borderId="8" xfId="8" applyFont="1" applyBorder="1">
      <alignment vertical="center"/>
    </xf>
    <xf numFmtId="0" fontId="14" fillId="12" borderId="8" xfId="0" applyFont="1" applyFill="1" applyBorder="1" applyAlignment="1">
      <alignment horizontal="center" vertical="center"/>
    </xf>
    <xf numFmtId="3" fontId="0" fillId="0" borderId="8" xfId="0" applyNumberFormat="1" applyBorder="1">
      <alignment vertical="center"/>
    </xf>
    <xf numFmtId="0" fontId="9" fillId="0" borderId="0" xfId="8" applyNumberFormat="1" applyFont="1" applyFill="1" applyBorder="1" applyAlignment="1">
      <alignment horizontal="right" vertical="center"/>
    </xf>
    <xf numFmtId="176" fontId="0" fillId="0" borderId="0" xfId="0" applyNumberFormat="1">
      <alignment vertical="center"/>
    </xf>
    <xf numFmtId="38" fontId="9" fillId="0" borderId="14" xfId="8" applyFont="1" applyFill="1" applyBorder="1" applyAlignment="1">
      <alignment vertical="center"/>
    </xf>
    <xf numFmtId="38" fontId="9" fillId="0" borderId="20" xfId="8" applyFont="1" applyFill="1" applyBorder="1" applyAlignment="1">
      <alignment vertical="center"/>
    </xf>
    <xf numFmtId="38" fontId="9" fillId="0" borderId="26" xfId="8" applyFont="1" applyFill="1" applyBorder="1" applyAlignment="1">
      <alignment vertical="center"/>
    </xf>
    <xf numFmtId="9" fontId="9" fillId="0" borderId="0" xfId="9" applyFont="1">
      <alignment vertical="center"/>
    </xf>
    <xf numFmtId="0" fontId="9" fillId="0" borderId="10" xfId="0" applyFont="1" applyBorder="1">
      <alignment vertical="center"/>
    </xf>
    <xf numFmtId="178" fontId="0" fillId="0" borderId="8" xfId="9" applyNumberFormat="1" applyFont="1" applyBorder="1">
      <alignment vertical="center"/>
    </xf>
    <xf numFmtId="178" fontId="0" fillId="0" borderId="0" xfId="9" applyNumberFormat="1" applyFont="1">
      <alignment vertical="center"/>
    </xf>
    <xf numFmtId="0" fontId="0" fillId="4" borderId="19" xfId="0" applyFill="1" applyBorder="1">
      <alignment vertical="center"/>
    </xf>
    <xf numFmtId="0" fontId="5" fillId="4" borderId="0" xfId="0" applyFont="1" applyFill="1" applyAlignment="1">
      <alignment horizontal="right" vertical="center"/>
    </xf>
    <xf numFmtId="0" fontId="23" fillId="4" borderId="0" xfId="0" applyFont="1" applyFill="1" applyAlignment="1">
      <alignment horizontal="right" vertical="center"/>
    </xf>
    <xf numFmtId="0" fontId="25" fillId="4" borderId="0" xfId="0" applyFont="1" applyFill="1" applyAlignment="1">
      <alignment horizontal="right" vertical="center"/>
    </xf>
    <xf numFmtId="0" fontId="27" fillId="4" borderId="0" xfId="0" applyFont="1" applyFill="1" applyAlignment="1">
      <alignment horizontal="right" vertical="center"/>
    </xf>
    <xf numFmtId="0" fontId="28" fillId="4" borderId="0" xfId="0" applyFont="1" applyFill="1" applyAlignment="1">
      <alignment horizontal="right" vertical="center"/>
    </xf>
    <xf numFmtId="0" fontId="18" fillId="4" borderId="0" xfId="0" applyFont="1" applyFill="1" applyAlignment="1">
      <alignment horizontal="right" vertical="center"/>
    </xf>
    <xf numFmtId="0" fontId="22" fillId="4" borderId="0" xfId="0" applyFont="1" applyFill="1" applyAlignment="1">
      <alignment horizontal="right" vertical="center"/>
    </xf>
    <xf numFmtId="0" fontId="17" fillId="4" borderId="0" xfId="0" applyFont="1" applyFill="1" applyAlignment="1">
      <alignment horizontal="right" vertical="center"/>
    </xf>
    <xf numFmtId="0" fontId="0" fillId="0" borderId="0" xfId="0" applyAlignment="1">
      <alignment horizontal="right" vertical="center"/>
    </xf>
    <xf numFmtId="38" fontId="0" fillId="0" borderId="0" xfId="8" applyFont="1">
      <alignment vertical="center"/>
    </xf>
    <xf numFmtId="38" fontId="0" fillId="0" borderId="0" xfId="0" applyNumberFormat="1">
      <alignment vertical="center"/>
    </xf>
    <xf numFmtId="9" fontId="0" fillId="0" borderId="0" xfId="0" applyNumberFormat="1">
      <alignment vertical="center"/>
    </xf>
    <xf numFmtId="38" fontId="0" fillId="0" borderId="8" xfId="0" applyNumberFormat="1" applyBorder="1">
      <alignment vertical="center"/>
    </xf>
    <xf numFmtId="0" fontId="0" fillId="4" borderId="8" xfId="0" applyFill="1" applyBorder="1" applyAlignment="1">
      <alignment horizontal="center" vertical="center"/>
    </xf>
    <xf numFmtId="178" fontId="0" fillId="4" borderId="8" xfId="9" applyNumberFormat="1" applyFont="1" applyFill="1" applyBorder="1">
      <alignment vertical="center"/>
    </xf>
    <xf numFmtId="0" fontId="0" fillId="4" borderId="8" xfId="0" applyFill="1" applyBorder="1">
      <alignment vertical="center"/>
    </xf>
    <xf numFmtId="0" fontId="0" fillId="4" borderId="54" xfId="0" applyFill="1" applyBorder="1" applyAlignment="1">
      <alignment horizontal="center" vertical="center"/>
    </xf>
    <xf numFmtId="0" fontId="36" fillId="0" borderId="0" xfId="0" applyFont="1">
      <alignment vertical="center"/>
    </xf>
    <xf numFmtId="0" fontId="5" fillId="0" borderId="0" xfId="0" applyFont="1" applyAlignment="1">
      <alignment horizontal="center" vertical="center"/>
    </xf>
    <xf numFmtId="0" fontId="14" fillId="5" borderId="104" xfId="0" applyFont="1" applyFill="1" applyBorder="1" applyAlignment="1">
      <alignment horizontal="center" vertical="center"/>
    </xf>
    <xf numFmtId="0" fontId="14" fillId="5" borderId="105" xfId="0" applyFont="1" applyFill="1" applyBorder="1" applyAlignment="1">
      <alignment horizontal="center" vertical="center"/>
    </xf>
    <xf numFmtId="0" fontId="0" fillId="0" borderId="55" xfId="0" applyBorder="1" applyAlignment="1">
      <alignment horizontal="left" vertical="center" wrapText="1"/>
    </xf>
    <xf numFmtId="0" fontId="0" fillId="0" borderId="55" xfId="0" applyBorder="1" applyAlignment="1">
      <alignment horizontal="left" vertical="center"/>
    </xf>
    <xf numFmtId="0" fontId="0" fillId="0" borderId="56" xfId="0" applyBorder="1" applyAlignment="1">
      <alignment horizontal="left" vertical="center" wrapText="1"/>
    </xf>
    <xf numFmtId="0" fontId="0" fillId="0" borderId="107" xfId="0" applyBorder="1" applyAlignment="1">
      <alignment horizontal="left" vertical="center"/>
    </xf>
    <xf numFmtId="0" fontId="0" fillId="0" borderId="57" xfId="0" applyBorder="1" applyAlignment="1">
      <alignment horizontal="left" vertical="center" wrapText="1"/>
    </xf>
    <xf numFmtId="0" fontId="0" fillId="0" borderId="16" xfId="0" applyBorder="1">
      <alignment vertical="center"/>
    </xf>
    <xf numFmtId="0" fontId="14" fillId="4" borderId="107" xfId="0" applyFont="1" applyFill="1" applyBorder="1" applyAlignment="1">
      <alignment horizontal="center" vertical="center"/>
    </xf>
    <xf numFmtId="0" fontId="14" fillId="15" borderId="107" xfId="0" applyFont="1" applyFill="1" applyBorder="1" applyAlignment="1">
      <alignment horizontal="center" vertical="center"/>
    </xf>
    <xf numFmtId="0" fontId="11" fillId="0" borderId="107" xfId="12" applyBorder="1" applyAlignment="1">
      <alignment horizontal="center" vertical="center"/>
    </xf>
    <xf numFmtId="0" fontId="24" fillId="4" borderId="0" xfId="0" applyFont="1" applyFill="1" applyAlignment="1">
      <alignment horizontal="right" vertical="center"/>
    </xf>
    <xf numFmtId="0" fontId="37" fillId="4" borderId="0" xfId="0" applyFont="1" applyFill="1" applyAlignment="1">
      <alignment horizontal="right" vertical="center"/>
    </xf>
    <xf numFmtId="0" fontId="38" fillId="4" borderId="0" xfId="0" applyFont="1" applyFill="1" applyAlignment="1">
      <alignment horizontal="right" vertical="center"/>
    </xf>
    <xf numFmtId="0" fontId="31" fillId="0" borderId="108" xfId="13" applyFont="1" applyBorder="1" applyAlignment="1">
      <alignment vertical="center"/>
    </xf>
    <xf numFmtId="0" fontId="31" fillId="0" borderId="109" xfId="13" applyFont="1" applyBorder="1" applyAlignment="1">
      <alignment vertical="center"/>
    </xf>
    <xf numFmtId="0" fontId="31" fillId="0" borderId="110" xfId="13" applyFont="1" applyBorder="1" applyAlignment="1">
      <alignment vertical="center"/>
    </xf>
    <xf numFmtId="0" fontId="31" fillId="0" borderId="111" xfId="13" applyFont="1" applyBorder="1" applyAlignment="1">
      <alignment vertical="center"/>
    </xf>
    <xf numFmtId="0" fontId="31" fillId="17" borderId="0" xfId="13" applyFont="1" applyFill="1" applyAlignment="1">
      <alignment vertical="center"/>
    </xf>
    <xf numFmtId="0" fontId="39" fillId="17" borderId="0" xfId="13" applyFont="1" applyFill="1" applyAlignment="1">
      <alignment vertical="center"/>
    </xf>
    <xf numFmtId="0" fontId="31" fillId="18" borderId="0" xfId="13" applyFont="1" applyFill="1" applyAlignment="1">
      <alignment vertical="center"/>
    </xf>
    <xf numFmtId="0" fontId="39" fillId="18" borderId="0" xfId="13" applyFont="1" applyFill="1" applyAlignment="1">
      <alignment vertical="center"/>
    </xf>
    <xf numFmtId="0" fontId="0" fillId="17" borderId="0" xfId="0" applyFill="1">
      <alignment vertical="center"/>
    </xf>
    <xf numFmtId="0" fontId="13" fillId="3" borderId="78" xfId="0" applyFont="1" applyFill="1" applyBorder="1" applyAlignment="1">
      <alignment horizontal="center" vertical="center"/>
    </xf>
    <xf numFmtId="0" fontId="13" fillId="3" borderId="76" xfId="0" applyFont="1" applyFill="1" applyBorder="1" applyAlignment="1">
      <alignment horizontal="center" vertical="center"/>
    </xf>
    <xf numFmtId="0" fontId="13" fillId="3" borderId="73" xfId="0" applyFont="1" applyFill="1" applyBorder="1" applyAlignment="1">
      <alignment horizontal="center" vertical="center"/>
    </xf>
    <xf numFmtId="0" fontId="32" fillId="0" borderId="0" xfId="13" applyFont="1" applyAlignment="1">
      <alignment vertical="center"/>
    </xf>
    <xf numFmtId="0" fontId="0" fillId="0" borderId="55" xfId="0" applyBorder="1">
      <alignment vertical="center"/>
    </xf>
    <xf numFmtId="0" fontId="0" fillId="0" borderId="55" xfId="0" applyBorder="1" applyAlignment="1">
      <alignment vertical="center" wrapText="1"/>
    </xf>
    <xf numFmtId="0" fontId="0" fillId="0" borderId="53" xfId="0" applyBorder="1">
      <alignment vertical="center"/>
    </xf>
    <xf numFmtId="0" fontId="0" fillId="0" borderId="54" xfId="0" applyBorder="1">
      <alignment vertical="center"/>
    </xf>
    <xf numFmtId="0" fontId="0" fillId="0" borderId="106" xfId="0" applyBorder="1" applyAlignment="1">
      <alignment vertical="center" wrapText="1"/>
    </xf>
    <xf numFmtId="0" fontId="31" fillId="13" borderId="0" xfId="13" applyFont="1" applyFill="1" applyAlignment="1">
      <alignment vertical="center"/>
    </xf>
    <xf numFmtId="0" fontId="11" fillId="17" borderId="0" xfId="12" applyFill="1" applyAlignment="1">
      <alignment vertical="center"/>
    </xf>
    <xf numFmtId="0" fontId="0" fillId="13" borderId="0" xfId="0" applyFill="1">
      <alignment vertical="center"/>
    </xf>
    <xf numFmtId="0" fontId="14" fillId="19" borderId="55" xfId="0" applyFont="1" applyFill="1" applyBorder="1" applyAlignment="1">
      <alignment horizontal="center" vertical="center"/>
    </xf>
    <xf numFmtId="0" fontId="0" fillId="0" borderId="55" xfId="0" applyBorder="1" applyAlignment="1">
      <alignment horizontal="center" vertical="center"/>
    </xf>
    <xf numFmtId="0" fontId="0" fillId="0" borderId="56" xfId="0" applyBorder="1" applyAlignment="1">
      <alignment horizontal="center" vertical="center"/>
    </xf>
    <xf numFmtId="0" fontId="14" fillId="19" borderId="16" xfId="0" applyFont="1" applyFill="1" applyBorder="1" applyAlignment="1">
      <alignment horizontal="center" vertical="center"/>
    </xf>
    <xf numFmtId="0" fontId="14" fillId="19" borderId="8" xfId="0" applyFont="1" applyFill="1" applyBorder="1" applyAlignment="1">
      <alignment horizontal="center" vertical="center"/>
    </xf>
    <xf numFmtId="0" fontId="17" fillId="6" borderId="0" xfId="0" applyFont="1" applyFill="1" applyProtection="1">
      <alignment vertical="center"/>
      <protection locked="0" hidden="1"/>
    </xf>
    <xf numFmtId="0" fontId="15" fillId="4" borderId="8" xfId="0" applyFont="1" applyFill="1" applyBorder="1" applyAlignment="1" applyProtection="1">
      <alignment horizontal="center" vertical="center"/>
      <protection locked="0"/>
    </xf>
    <xf numFmtId="0" fontId="0" fillId="0" borderId="8" xfId="0" applyBorder="1" applyProtection="1">
      <alignment vertical="center"/>
      <protection hidden="1"/>
    </xf>
    <xf numFmtId="0" fontId="0" fillId="0" borderId="50" xfId="0" applyBorder="1" applyProtection="1">
      <alignment vertical="center"/>
      <protection hidden="1"/>
    </xf>
    <xf numFmtId="0" fontId="0" fillId="0" borderId="10" xfId="0" applyBorder="1" applyProtection="1">
      <alignment vertical="center"/>
      <protection hidden="1"/>
    </xf>
    <xf numFmtId="0" fontId="0" fillId="0" borderId="51" xfId="0" applyBorder="1" applyProtection="1">
      <alignment vertical="center"/>
      <protection hidden="1"/>
    </xf>
    <xf numFmtId="0" fontId="0" fillId="0" borderId="22" xfId="0" applyBorder="1" applyProtection="1">
      <alignment vertical="center"/>
      <protection hidden="1"/>
    </xf>
    <xf numFmtId="0" fontId="32" fillId="10" borderId="35" xfId="0" applyFont="1" applyFill="1" applyBorder="1" applyAlignment="1">
      <alignment horizontal="center" vertical="center"/>
    </xf>
    <xf numFmtId="0" fontId="31" fillId="0" borderId="62" xfId="13" applyFont="1" applyBorder="1" applyAlignment="1">
      <alignment vertical="center"/>
    </xf>
    <xf numFmtId="0" fontId="31" fillId="0" borderId="87" xfId="13" applyFont="1" applyBorder="1" applyAlignment="1">
      <alignment vertical="center"/>
    </xf>
    <xf numFmtId="0" fontId="31" fillId="0" borderId="0" xfId="13" applyFont="1" applyAlignment="1">
      <alignment vertical="center"/>
    </xf>
    <xf numFmtId="0" fontId="31" fillId="0" borderId="62" xfId="13" applyFont="1" applyBorder="1" applyAlignment="1">
      <alignment vertical="center" wrapText="1"/>
    </xf>
    <xf numFmtId="0" fontId="31" fillId="0" borderId="87" xfId="13" applyFont="1" applyBorder="1" applyAlignment="1">
      <alignment vertical="center" wrapText="1"/>
    </xf>
    <xf numFmtId="0" fontId="31" fillId="0" borderId="90" xfId="13" applyFont="1" applyBorder="1" applyAlignment="1">
      <alignment vertical="center" wrapText="1"/>
    </xf>
    <xf numFmtId="0" fontId="31" fillId="0" borderId="98" xfId="13" applyFont="1" applyBorder="1" applyAlignment="1">
      <alignment vertical="center"/>
    </xf>
    <xf numFmtId="0" fontId="31" fillId="0" borderId="148" xfId="13" applyFont="1" applyBorder="1" applyAlignment="1">
      <alignment vertical="center" wrapText="1"/>
    </xf>
    <xf numFmtId="0" fontId="13" fillId="11" borderId="118" xfId="0" applyFont="1" applyFill="1" applyBorder="1" applyAlignment="1">
      <alignment horizontal="center" vertical="center"/>
    </xf>
    <xf numFmtId="0" fontId="13" fillId="11" borderId="119" xfId="0" applyFont="1" applyFill="1" applyBorder="1" applyAlignment="1">
      <alignment horizontal="center" vertical="center"/>
    </xf>
    <xf numFmtId="0" fontId="13" fillId="11" borderId="120" xfId="0" applyFont="1" applyFill="1" applyBorder="1" applyAlignment="1">
      <alignment horizontal="center" vertical="center"/>
    </xf>
    <xf numFmtId="0" fontId="14" fillId="19" borderId="16" xfId="0" applyFont="1" applyFill="1" applyBorder="1" applyAlignment="1">
      <alignment horizontal="center" vertical="center"/>
    </xf>
    <xf numFmtId="0" fontId="14" fillId="19" borderId="8" xfId="0" applyFont="1" applyFill="1" applyBorder="1" applyAlignment="1">
      <alignment horizontal="center" vertical="center"/>
    </xf>
    <xf numFmtId="0" fontId="0" fillId="0" borderId="16" xfId="0" applyBorder="1" applyAlignment="1">
      <alignment horizontal="center" vertical="center"/>
    </xf>
    <xf numFmtId="0" fontId="0" fillId="0" borderId="8" xfId="0" applyBorder="1" applyAlignment="1">
      <alignment horizontal="center" vertical="center"/>
    </xf>
    <xf numFmtId="0" fontId="0" fillId="0" borderId="21" xfId="0" applyBorder="1" applyAlignment="1">
      <alignment horizontal="center" vertical="center"/>
    </xf>
    <xf numFmtId="0" fontId="0" fillId="0" borderId="22" xfId="0" applyBorder="1" applyAlignment="1">
      <alignment horizontal="center" vertical="center"/>
    </xf>
    <xf numFmtId="0" fontId="13" fillId="11" borderId="134" xfId="0" applyFont="1" applyFill="1" applyBorder="1" applyAlignment="1">
      <alignment horizontal="center" vertical="center"/>
    </xf>
    <xf numFmtId="0" fontId="13" fillId="11" borderId="135" xfId="0" applyFont="1" applyFill="1" applyBorder="1" applyAlignment="1">
      <alignment horizontal="center" vertical="center"/>
    </xf>
    <xf numFmtId="0" fontId="13" fillId="11" borderId="136" xfId="0" applyFont="1" applyFill="1" applyBorder="1" applyAlignment="1">
      <alignment horizontal="center" vertical="center"/>
    </xf>
    <xf numFmtId="0" fontId="0" fillId="0" borderId="126" xfId="0" applyBorder="1" applyAlignment="1">
      <alignment vertical="center"/>
    </xf>
    <xf numFmtId="0" fontId="0" fillId="0" borderId="127" xfId="0" applyBorder="1" applyAlignment="1">
      <alignment vertical="center"/>
    </xf>
    <xf numFmtId="0" fontId="0" fillId="0" borderId="137" xfId="0" applyBorder="1" applyAlignment="1">
      <alignment vertical="center"/>
    </xf>
    <xf numFmtId="0" fontId="5" fillId="0" borderId="0" xfId="0" applyFont="1" applyAlignment="1">
      <alignment horizontal="center" vertical="center"/>
    </xf>
    <xf numFmtId="0" fontId="0" fillId="0" borderId="54" xfId="0" applyBorder="1" applyAlignment="1">
      <alignment horizontal="center" vertical="center"/>
    </xf>
    <xf numFmtId="0" fontId="0" fillId="0" borderId="61" xfId="0" applyBorder="1" applyAlignment="1">
      <alignment horizontal="center" vertical="center"/>
    </xf>
    <xf numFmtId="0" fontId="0" fillId="0" borderId="66" xfId="0" applyBorder="1" applyAlignment="1">
      <alignment horizontal="center" vertical="center"/>
    </xf>
    <xf numFmtId="0" fontId="0" fillId="0" borderId="10" xfId="0" applyBorder="1" applyAlignment="1">
      <alignment horizontal="center" vertical="center"/>
    </xf>
    <xf numFmtId="0" fontId="0" fillId="0" borderId="8" xfId="0" applyBorder="1" applyAlignment="1">
      <alignment horizontal="center" vertical="center" wrapText="1"/>
    </xf>
    <xf numFmtId="0" fontId="0" fillId="0" borderId="50" xfId="0" applyBorder="1" applyAlignment="1">
      <alignment horizontal="center" vertical="center" wrapText="1"/>
    </xf>
    <xf numFmtId="0" fontId="0" fillId="0" borderId="51" xfId="0" applyBorder="1" applyAlignment="1">
      <alignment horizontal="center" vertical="center" wrapText="1"/>
    </xf>
    <xf numFmtId="0" fontId="0" fillId="0" borderId="50" xfId="0" applyBorder="1" applyAlignment="1">
      <alignment horizontal="center" vertical="center"/>
    </xf>
    <xf numFmtId="0" fontId="12" fillId="4" borderId="0" xfId="0" applyFont="1" applyFill="1" applyAlignment="1">
      <alignment horizontal="center" vertical="center"/>
    </xf>
    <xf numFmtId="0" fontId="0" fillId="0" borderId="70" xfId="0" applyBorder="1" applyAlignment="1">
      <alignment horizontal="center" vertical="center"/>
    </xf>
    <xf numFmtId="0" fontId="0" fillId="0" borderId="9" xfId="0" applyBorder="1" applyAlignment="1">
      <alignment horizontal="center" vertical="center"/>
    </xf>
    <xf numFmtId="0" fontId="0" fillId="0" borderId="53" xfId="0" applyBorder="1" applyAlignment="1">
      <alignment horizontal="center" vertical="center"/>
    </xf>
    <xf numFmtId="0" fontId="0" fillId="0" borderId="55" xfId="0" applyBorder="1" applyAlignment="1">
      <alignment horizontal="center" vertical="center"/>
    </xf>
    <xf numFmtId="0" fontId="0" fillId="0" borderId="107" xfId="0" applyBorder="1" applyAlignment="1">
      <alignment horizontal="center" vertical="center"/>
    </xf>
    <xf numFmtId="0" fontId="0" fillId="0" borderId="58" xfId="0" applyBorder="1" applyAlignment="1">
      <alignment horizontal="center" vertical="center"/>
    </xf>
    <xf numFmtId="0" fontId="0" fillId="0" borderId="52" xfId="0" applyBorder="1" applyAlignment="1">
      <alignment horizontal="center" vertical="center"/>
    </xf>
    <xf numFmtId="0" fontId="0" fillId="0" borderId="10" xfId="0" applyBorder="1" applyAlignment="1">
      <alignment horizontal="center" vertical="center" wrapText="1"/>
    </xf>
    <xf numFmtId="0" fontId="0" fillId="0" borderId="60" xfId="0" applyBorder="1" applyAlignment="1">
      <alignment horizontal="center" vertical="center"/>
    </xf>
    <xf numFmtId="0" fontId="0" fillId="0" borderId="59" xfId="0" applyBorder="1" applyAlignment="1">
      <alignment horizontal="left" vertical="center"/>
    </xf>
    <xf numFmtId="0" fontId="0" fillId="0" borderId="55" xfId="0" applyBorder="1" applyAlignment="1">
      <alignment horizontal="left" vertical="center"/>
    </xf>
    <xf numFmtId="0" fontId="0" fillId="0" borderId="22" xfId="0" applyBorder="1" applyAlignment="1">
      <alignment horizontal="center" vertical="center" wrapText="1"/>
    </xf>
    <xf numFmtId="0" fontId="12" fillId="2" borderId="0" xfId="0" applyFont="1" applyFill="1" applyAlignment="1">
      <alignment horizontal="center" vertical="center"/>
    </xf>
    <xf numFmtId="0" fontId="12" fillId="6" borderId="0" xfId="0" applyFont="1" applyFill="1" applyAlignment="1">
      <alignment horizontal="center" vertical="center"/>
    </xf>
    <xf numFmtId="0" fontId="0" fillId="0" borderId="106" xfId="0" applyBorder="1" applyAlignment="1">
      <alignment horizontal="left" vertical="center" wrapText="1"/>
    </xf>
    <xf numFmtId="0" fontId="0" fillId="0" borderId="57" xfId="0" applyBorder="1" applyAlignment="1">
      <alignment horizontal="left" vertical="center" wrapText="1"/>
    </xf>
    <xf numFmtId="0" fontId="0" fillId="0" borderId="107" xfId="0" applyBorder="1" applyAlignment="1">
      <alignment horizontal="left" vertical="center"/>
    </xf>
    <xf numFmtId="0" fontId="0" fillId="0" borderId="55" xfId="0" applyBorder="1" applyAlignment="1">
      <alignment horizontal="left" vertical="center" wrapText="1"/>
    </xf>
    <xf numFmtId="0" fontId="0" fillId="0" borderId="107" xfId="0" applyBorder="1" applyAlignment="1">
      <alignment horizontal="left" vertical="center" wrapText="1"/>
    </xf>
    <xf numFmtId="0" fontId="14" fillId="5" borderId="103" xfId="0" applyFont="1" applyFill="1" applyBorder="1" applyAlignment="1">
      <alignment horizontal="center" vertical="center"/>
    </xf>
    <xf numFmtId="0" fontId="14" fillId="5" borderId="104" xfId="0" applyFont="1" applyFill="1" applyBorder="1" applyAlignment="1">
      <alignment horizontal="center" vertical="center"/>
    </xf>
    <xf numFmtId="0" fontId="0" fillId="0" borderId="16" xfId="0" applyBorder="1" applyAlignment="1">
      <alignment horizontal="center" vertical="center" wrapText="1"/>
    </xf>
    <xf numFmtId="0" fontId="0" fillId="0" borderId="52" xfId="0" applyBorder="1" applyAlignment="1">
      <alignment horizontal="center" vertical="center" wrapText="1"/>
    </xf>
    <xf numFmtId="0" fontId="0" fillId="4" borderId="10" xfId="0" applyFill="1" applyBorder="1" applyAlignment="1">
      <alignment vertical="center"/>
    </xf>
    <xf numFmtId="0" fontId="0" fillId="4" borderId="131" xfId="0" applyFill="1" applyBorder="1" applyAlignment="1">
      <alignment vertical="center"/>
    </xf>
    <xf numFmtId="0" fontId="0" fillId="4" borderId="50" xfId="0" applyFill="1" applyBorder="1" applyAlignment="1">
      <alignment vertical="center"/>
    </xf>
    <xf numFmtId="0" fontId="0" fillId="4" borderId="133" xfId="0" applyFill="1" applyBorder="1" applyAlignment="1">
      <alignment vertical="center"/>
    </xf>
    <xf numFmtId="0" fontId="0" fillId="4" borderId="80" xfId="0" applyFill="1" applyBorder="1" applyAlignment="1">
      <alignment vertical="center"/>
    </xf>
    <xf numFmtId="0" fontId="0" fillId="4" borderId="83" xfId="0" applyFill="1" applyBorder="1" applyAlignment="1">
      <alignment vertical="center"/>
    </xf>
    <xf numFmtId="0" fontId="0" fillId="4" borderId="8" xfId="0" applyFill="1" applyBorder="1" applyAlignment="1">
      <alignment vertical="center"/>
    </xf>
    <xf numFmtId="0" fontId="0" fillId="4" borderId="129" xfId="0" applyFill="1" applyBorder="1" applyAlignment="1">
      <alignment vertical="center"/>
    </xf>
    <xf numFmtId="0" fontId="0" fillId="4" borderId="128" xfId="0" applyFill="1" applyBorder="1" applyAlignment="1">
      <alignment vertical="center"/>
    </xf>
    <xf numFmtId="0" fontId="0" fillId="4" borderId="85" xfId="0" applyFill="1" applyBorder="1" applyAlignment="1">
      <alignment vertical="center"/>
    </xf>
    <xf numFmtId="0" fontId="0" fillId="0" borderId="121" xfId="0" applyBorder="1" applyAlignment="1">
      <alignment horizontal="center" vertical="center"/>
    </xf>
    <xf numFmtId="0" fontId="0" fillId="0" borderId="122" xfId="0" applyBorder="1" applyAlignment="1">
      <alignment horizontal="center" vertical="center"/>
    </xf>
    <xf numFmtId="0" fontId="0" fillId="0" borderId="123" xfId="0" applyBorder="1" applyAlignment="1">
      <alignment horizontal="center" vertical="center"/>
    </xf>
    <xf numFmtId="0" fontId="0" fillId="0" borderId="114" xfId="0" applyBorder="1" applyAlignment="1">
      <alignment horizontal="center" vertical="center"/>
    </xf>
    <xf numFmtId="0" fontId="0" fillId="0" borderId="115" xfId="0" applyBorder="1" applyAlignment="1">
      <alignment horizontal="center" vertical="center"/>
    </xf>
    <xf numFmtId="0" fontId="0" fillId="0" borderId="125" xfId="0" applyBorder="1" applyAlignment="1">
      <alignment horizontal="center" vertical="center"/>
    </xf>
    <xf numFmtId="0" fontId="0" fillId="0" borderId="126" xfId="0" applyBorder="1" applyAlignment="1">
      <alignment horizontal="center" vertical="center"/>
    </xf>
    <xf numFmtId="0" fontId="0" fillId="0" borderId="127" xfId="0" applyBorder="1" applyAlignment="1">
      <alignment horizontal="center" vertical="center"/>
    </xf>
    <xf numFmtId="0" fontId="0" fillId="0" borderId="24" xfId="0" applyBorder="1" applyAlignment="1">
      <alignment horizontal="center" vertical="center"/>
    </xf>
    <xf numFmtId="0" fontId="14" fillId="14" borderId="116" xfId="0" applyFont="1" applyFill="1" applyBorder="1" applyAlignment="1">
      <alignment horizontal="center" vertical="center"/>
    </xf>
    <xf numFmtId="0" fontId="14" fillId="14" borderId="97" xfId="0" applyFont="1" applyFill="1" applyBorder="1" applyAlignment="1">
      <alignment horizontal="center" vertical="center"/>
    </xf>
    <xf numFmtId="0" fontId="14" fillId="14" borderId="117" xfId="0" applyFont="1" applyFill="1" applyBorder="1" applyAlignment="1">
      <alignment horizontal="center" vertical="center"/>
    </xf>
    <xf numFmtId="0" fontId="14" fillId="4" borderId="114" xfId="0" applyFont="1" applyFill="1" applyBorder="1" applyAlignment="1">
      <alignment horizontal="center" vertical="center"/>
    </xf>
    <xf numFmtId="0" fontId="14" fillId="4" borderId="115" xfId="0" applyFont="1" applyFill="1" applyBorder="1" applyAlignment="1">
      <alignment horizontal="center" vertical="center"/>
    </xf>
    <xf numFmtId="0" fontId="0" fillId="0" borderId="124" xfId="0" applyBorder="1" applyAlignment="1">
      <alignment horizontal="center" vertical="center"/>
    </xf>
    <xf numFmtId="0" fontId="0" fillId="0" borderId="102" xfId="0" applyBorder="1" applyAlignment="1">
      <alignment horizontal="center" vertical="center"/>
    </xf>
    <xf numFmtId="0" fontId="0" fillId="0" borderId="18" xfId="0" applyBorder="1" applyAlignment="1">
      <alignment horizontal="center" vertical="center"/>
    </xf>
    <xf numFmtId="0" fontId="13" fillId="3" borderId="27" xfId="0" applyFont="1" applyFill="1" applyBorder="1" applyAlignment="1">
      <alignment horizontal="center" vertical="center"/>
    </xf>
    <xf numFmtId="0" fontId="13" fillId="3" borderId="112" xfId="0" applyFont="1" applyFill="1" applyBorder="1" applyAlignment="1">
      <alignment horizontal="center" vertical="center"/>
    </xf>
    <xf numFmtId="0" fontId="13" fillId="3" borderId="29" xfId="0" applyFont="1" applyFill="1" applyBorder="1" applyAlignment="1">
      <alignment horizontal="center" vertical="center"/>
    </xf>
    <xf numFmtId="0" fontId="13" fillId="3" borderId="31" xfId="0" applyFont="1" applyFill="1" applyBorder="1" applyAlignment="1">
      <alignment horizontal="center" vertical="center"/>
    </xf>
    <xf numFmtId="0" fontId="13" fillId="3" borderId="34" xfId="0" applyFont="1" applyFill="1" applyBorder="1" applyAlignment="1">
      <alignment horizontal="center" vertical="center"/>
    </xf>
    <xf numFmtId="0" fontId="13" fillId="3" borderId="113" xfId="0" applyFont="1" applyFill="1" applyBorder="1" applyAlignment="1">
      <alignment horizontal="center" vertical="center"/>
    </xf>
    <xf numFmtId="0" fontId="13" fillId="3" borderId="74" xfId="0" applyFont="1" applyFill="1" applyBorder="1" applyAlignment="1">
      <alignment horizontal="center" vertical="center"/>
    </xf>
    <xf numFmtId="0" fontId="13" fillId="3" borderId="86" xfId="0" applyFont="1" applyFill="1" applyBorder="1" applyAlignment="1">
      <alignment horizontal="center" vertical="center"/>
    </xf>
    <xf numFmtId="0" fontId="12" fillId="9" borderId="0" xfId="0" applyFont="1" applyFill="1" applyAlignment="1">
      <alignment horizontal="center" vertical="center"/>
    </xf>
    <xf numFmtId="0" fontId="0" fillId="4" borderId="132" xfId="0" applyFill="1" applyBorder="1" applyAlignment="1">
      <alignment vertical="center"/>
    </xf>
    <xf numFmtId="0" fontId="0" fillId="4" borderId="130" xfId="0" applyFill="1" applyBorder="1" applyAlignment="1">
      <alignment vertical="center"/>
    </xf>
    <xf numFmtId="0" fontId="14" fillId="16" borderId="118" xfId="0" applyFont="1" applyFill="1" applyBorder="1" applyAlignment="1">
      <alignment horizontal="center" vertical="center"/>
    </xf>
    <xf numFmtId="0" fontId="14" fillId="16" borderId="119" xfId="0" applyFont="1" applyFill="1" applyBorder="1" applyAlignment="1">
      <alignment horizontal="center" vertical="center"/>
    </xf>
    <xf numFmtId="0" fontId="14" fillId="16" borderId="120" xfId="0" applyFont="1" applyFill="1" applyBorder="1" applyAlignment="1">
      <alignment horizontal="center" vertical="center"/>
    </xf>
    <xf numFmtId="0" fontId="14" fillId="15" borderId="114" xfId="0" applyFont="1" applyFill="1" applyBorder="1" applyAlignment="1">
      <alignment horizontal="center" vertical="center"/>
    </xf>
    <xf numFmtId="0" fontId="14" fillId="15" borderId="115" xfId="0" applyFont="1" applyFill="1" applyBorder="1" applyAlignment="1">
      <alignment horizontal="center" vertical="center"/>
    </xf>
    <xf numFmtId="0" fontId="13" fillId="3" borderId="37" xfId="0" applyFont="1" applyFill="1" applyBorder="1" applyAlignment="1">
      <alignment horizontal="center" vertical="center" wrapText="1"/>
    </xf>
    <xf numFmtId="0" fontId="13" fillId="3" borderId="38" xfId="0" applyFont="1" applyFill="1" applyBorder="1" applyAlignment="1">
      <alignment horizontal="center" vertical="center"/>
    </xf>
    <xf numFmtId="0" fontId="13" fillId="3" borderId="37" xfId="0" applyFont="1" applyFill="1" applyBorder="1" applyAlignment="1">
      <alignment horizontal="center" vertical="center"/>
    </xf>
    <xf numFmtId="0" fontId="13" fillId="3" borderId="39" xfId="0" applyFont="1" applyFill="1" applyBorder="1" applyAlignment="1">
      <alignment horizontal="center" vertical="center"/>
    </xf>
    <xf numFmtId="0" fontId="13" fillId="3" borderId="40" xfId="0" applyFont="1" applyFill="1" applyBorder="1" applyAlignment="1">
      <alignment horizontal="center" vertical="center"/>
    </xf>
    <xf numFmtId="0" fontId="13" fillId="3" borderId="76" xfId="0" applyFont="1" applyFill="1" applyBorder="1" applyAlignment="1">
      <alignment horizontal="center" vertical="center"/>
    </xf>
    <xf numFmtId="0" fontId="13" fillId="3" borderId="73" xfId="0" applyFont="1" applyFill="1" applyBorder="1" applyAlignment="1">
      <alignment horizontal="center" vertical="center"/>
    </xf>
    <xf numFmtId="0" fontId="13" fillId="3" borderId="78" xfId="0" applyFont="1" applyFill="1" applyBorder="1" applyAlignment="1">
      <alignment horizontal="center" vertical="center"/>
    </xf>
    <xf numFmtId="0" fontId="13" fillId="3" borderId="36" xfId="0" applyFont="1" applyFill="1" applyBorder="1" applyAlignment="1">
      <alignment horizontal="center" vertical="center"/>
    </xf>
    <xf numFmtId="0" fontId="13" fillId="3" borderId="15" xfId="0" applyFont="1" applyFill="1" applyBorder="1" applyAlignment="1">
      <alignment horizontal="center" vertical="center"/>
    </xf>
    <xf numFmtId="0" fontId="13" fillId="3" borderId="35" xfId="0" applyFont="1" applyFill="1" applyBorder="1" applyAlignment="1">
      <alignment horizontal="center" vertical="center"/>
    </xf>
    <xf numFmtId="0" fontId="13" fillId="3" borderId="28" xfId="0" applyFont="1" applyFill="1" applyBorder="1" applyAlignment="1">
      <alignment horizontal="center" vertical="center"/>
    </xf>
    <xf numFmtId="0" fontId="13" fillId="3" borderId="30" xfId="0" applyFont="1" applyFill="1" applyBorder="1" applyAlignment="1">
      <alignment horizontal="center" vertical="center"/>
    </xf>
    <xf numFmtId="0" fontId="13" fillId="3" borderId="32" xfId="0" applyFont="1" applyFill="1" applyBorder="1" applyAlignment="1">
      <alignment horizontal="center" vertical="center"/>
    </xf>
    <xf numFmtId="0" fontId="13" fillId="3" borderId="33" xfId="0" applyFont="1" applyFill="1" applyBorder="1" applyAlignment="1">
      <alignment horizontal="center" vertical="center"/>
    </xf>
    <xf numFmtId="0" fontId="0" fillId="4" borderId="138" xfId="0" applyFill="1" applyBorder="1" applyAlignment="1">
      <alignment vertical="center"/>
    </xf>
    <xf numFmtId="0" fontId="0" fillId="4" borderId="139" xfId="0" applyFill="1" applyBorder="1" applyAlignment="1">
      <alignment vertical="center"/>
    </xf>
    <xf numFmtId="0" fontId="0" fillId="4" borderId="78" xfId="0" applyFill="1" applyBorder="1" applyAlignment="1">
      <alignment vertical="center"/>
    </xf>
    <xf numFmtId="0" fontId="0" fillId="4" borderId="140" xfId="0" applyFill="1" applyBorder="1" applyAlignment="1">
      <alignment vertical="center"/>
    </xf>
    <xf numFmtId="0" fontId="0" fillId="4" borderId="73" xfId="0" applyFill="1" applyBorder="1" applyAlignment="1">
      <alignment vertical="center"/>
    </xf>
    <xf numFmtId="0" fontId="0" fillId="4" borderId="141" xfId="0" applyFill="1" applyBorder="1" applyAlignment="1">
      <alignment vertical="center"/>
    </xf>
    <xf numFmtId="0" fontId="0" fillId="4" borderId="76" xfId="0" applyFill="1" applyBorder="1" applyAlignment="1">
      <alignment vertical="center"/>
    </xf>
    <xf numFmtId="0" fontId="0" fillId="4" borderId="142" xfId="0" applyFill="1" applyBorder="1" applyAlignment="1">
      <alignment vertical="center"/>
    </xf>
    <xf numFmtId="0" fontId="0" fillId="4" borderId="113" xfId="0" applyFill="1" applyBorder="1" applyAlignment="1">
      <alignment vertical="center"/>
    </xf>
    <xf numFmtId="0" fontId="0" fillId="4" borderId="143" xfId="0" applyFill="1" applyBorder="1" applyAlignment="1">
      <alignment vertical="center"/>
    </xf>
    <xf numFmtId="0" fontId="13" fillId="3" borderId="41" xfId="0" applyFont="1" applyFill="1" applyBorder="1" applyAlignment="1">
      <alignment horizontal="center" vertical="center"/>
    </xf>
    <xf numFmtId="0" fontId="13" fillId="3" borderId="42" xfId="0" applyFont="1" applyFill="1" applyBorder="1" applyAlignment="1">
      <alignment horizontal="center" vertical="center"/>
    </xf>
    <xf numFmtId="0" fontId="13" fillId="3" borderId="43" xfId="0" applyFont="1" applyFill="1" applyBorder="1" applyAlignment="1">
      <alignment horizontal="center" vertical="center"/>
    </xf>
    <xf numFmtId="0" fontId="13" fillId="3" borderId="44" xfId="0" applyFont="1" applyFill="1" applyBorder="1" applyAlignment="1">
      <alignment horizontal="center" vertical="center"/>
    </xf>
    <xf numFmtId="0" fontId="13" fillId="3" borderId="45" xfId="0" applyFont="1" applyFill="1" applyBorder="1" applyAlignment="1">
      <alignment horizontal="center" vertical="center"/>
    </xf>
    <xf numFmtId="0" fontId="13" fillId="3" borderId="46" xfId="0" applyFont="1" applyFill="1" applyBorder="1" applyAlignment="1">
      <alignment horizontal="center" vertical="center"/>
    </xf>
    <xf numFmtId="0" fontId="13" fillId="3" borderId="47" xfId="0" applyFont="1" applyFill="1" applyBorder="1" applyAlignment="1">
      <alignment horizontal="center" vertical="center"/>
    </xf>
    <xf numFmtId="0" fontId="13" fillId="3" borderId="48" xfId="0" applyFont="1" applyFill="1" applyBorder="1" applyAlignment="1">
      <alignment horizontal="center" vertical="center"/>
    </xf>
    <xf numFmtId="0" fontId="0" fillId="4" borderId="86" xfId="0" applyFill="1" applyBorder="1" applyAlignment="1">
      <alignment vertical="center" wrapText="1"/>
    </xf>
    <xf numFmtId="0" fontId="0" fillId="4" borderId="145" xfId="0" applyFill="1" applyBorder="1" applyAlignment="1">
      <alignment vertical="center" wrapText="1"/>
    </xf>
    <xf numFmtId="0" fontId="0" fillId="4" borderId="144" xfId="0" applyFill="1" applyBorder="1" applyAlignment="1">
      <alignment vertical="center" wrapText="1"/>
    </xf>
    <xf numFmtId="0" fontId="0" fillId="4" borderId="146" xfId="0" applyFill="1" applyBorder="1" applyAlignment="1">
      <alignment vertical="center" wrapText="1"/>
    </xf>
    <xf numFmtId="0" fontId="13" fillId="3" borderId="49" xfId="0" applyFont="1" applyFill="1" applyBorder="1" applyAlignment="1">
      <alignment horizontal="center" vertical="center"/>
    </xf>
    <xf numFmtId="0" fontId="29" fillId="0" borderId="30" xfId="0" applyFont="1" applyBorder="1" applyAlignment="1">
      <alignment horizontal="center" vertical="center"/>
    </xf>
    <xf numFmtId="0" fontId="29" fillId="0" borderId="48" xfId="0" applyFont="1" applyBorder="1" applyAlignment="1">
      <alignment horizontal="center" vertical="center"/>
    </xf>
    <xf numFmtId="0" fontId="31" fillId="0" borderId="30" xfId="13" applyFont="1" applyBorder="1" applyAlignment="1">
      <alignment horizontal="center" vertical="center"/>
    </xf>
    <xf numFmtId="0" fontId="31" fillId="0" borderId="48" xfId="13" applyFont="1" applyBorder="1" applyAlignment="1">
      <alignment horizontal="center" vertical="center"/>
    </xf>
    <xf numFmtId="0" fontId="31" fillId="0" borderId="30" xfId="13" applyFont="1" applyBorder="1" applyAlignment="1">
      <alignment horizontal="left" vertical="center"/>
    </xf>
    <xf numFmtId="0" fontId="31" fillId="0" borderId="48" xfId="13" applyFont="1" applyBorder="1" applyAlignment="1">
      <alignment horizontal="left" vertical="center"/>
    </xf>
    <xf numFmtId="0" fontId="40" fillId="0" borderId="30" xfId="13" applyFont="1" applyBorder="1" applyAlignment="1">
      <alignment horizontal="center" vertical="center" wrapText="1"/>
    </xf>
    <xf numFmtId="0" fontId="40" fillId="0" borderId="48" xfId="13" applyFont="1" applyBorder="1" applyAlignment="1">
      <alignment horizontal="center" vertical="center"/>
    </xf>
    <xf numFmtId="0" fontId="31" fillId="0" borderId="30" xfId="0" applyFont="1" applyBorder="1" applyAlignment="1">
      <alignment horizontal="center" vertical="center"/>
    </xf>
    <xf numFmtId="0" fontId="31" fillId="0" borderId="48" xfId="0" applyFont="1" applyBorder="1" applyAlignment="1">
      <alignment horizontal="center" vertical="center"/>
    </xf>
    <xf numFmtId="0" fontId="33" fillId="11" borderId="63" xfId="13" applyFont="1" applyFill="1" applyBorder="1" applyAlignment="1">
      <alignment horizontal="center"/>
    </xf>
    <xf numFmtId="0" fontId="32" fillId="10" borderId="33" xfId="0" applyFont="1" applyFill="1" applyBorder="1" applyAlignment="1">
      <alignment horizontal="center" vertical="center"/>
    </xf>
    <xf numFmtId="0" fontId="32" fillId="10" borderId="48" xfId="0" applyFont="1" applyFill="1" applyBorder="1" applyAlignment="1">
      <alignment horizontal="center" vertical="center"/>
    </xf>
    <xf numFmtId="0" fontId="32" fillId="10" borderId="73" xfId="0" applyFont="1" applyFill="1" applyBorder="1" applyAlignment="1">
      <alignment horizontal="center" vertical="center"/>
    </xf>
    <xf numFmtId="0" fontId="32" fillId="10" borderId="88" xfId="0" applyFont="1" applyFill="1" applyBorder="1" applyAlignment="1">
      <alignment horizontal="center" vertical="center"/>
    </xf>
    <xf numFmtId="0" fontId="32" fillId="10" borderId="65" xfId="0" applyFont="1" applyFill="1" applyBorder="1" applyAlignment="1">
      <alignment horizontal="center" vertical="center"/>
    </xf>
    <xf numFmtId="0" fontId="31" fillId="0" borderId="36" xfId="13" applyFont="1" applyBorder="1" applyAlignment="1">
      <alignment horizontal="center" vertical="center"/>
    </xf>
    <xf numFmtId="0" fontId="31" fillId="0" borderId="35" xfId="13" applyFont="1" applyBorder="1" applyAlignment="1">
      <alignment horizontal="center" vertical="center"/>
    </xf>
    <xf numFmtId="0" fontId="29" fillId="0" borderId="76" xfId="0" applyFont="1" applyBorder="1" applyAlignment="1">
      <alignment horizontal="center" vertical="center"/>
    </xf>
    <xf numFmtId="0" fontId="29" fillId="0" borderId="78" xfId="0" applyFont="1" applyBorder="1" applyAlignment="1">
      <alignment horizontal="center" vertical="center"/>
    </xf>
    <xf numFmtId="0" fontId="31" fillId="0" borderId="77" xfId="13" applyFont="1" applyBorder="1" applyAlignment="1">
      <alignment horizontal="center" vertical="center"/>
    </xf>
    <xf numFmtId="0" fontId="31" fillId="0" borderId="79" xfId="13" applyFont="1" applyBorder="1" applyAlignment="1">
      <alignment horizontal="center" vertical="center"/>
    </xf>
    <xf numFmtId="0" fontId="31" fillId="0" borderId="76" xfId="0" applyFont="1" applyBorder="1" applyAlignment="1">
      <alignment horizontal="center" vertical="center"/>
    </xf>
    <xf numFmtId="0" fontId="32" fillId="10" borderId="15" xfId="0" applyFont="1" applyFill="1" applyBorder="1" applyAlignment="1">
      <alignment horizontal="center" vertical="center"/>
    </xf>
    <xf numFmtId="0" fontId="32" fillId="10" borderId="35" xfId="0" applyFont="1" applyFill="1" applyBorder="1" applyAlignment="1">
      <alignment horizontal="center" vertical="center"/>
    </xf>
    <xf numFmtId="0" fontId="31" fillId="0" borderId="76" xfId="0" applyFont="1" applyBorder="1" applyAlignment="1">
      <alignment horizontal="center" vertical="center" wrapText="1"/>
    </xf>
    <xf numFmtId="0" fontId="40" fillId="0" borderId="36" xfId="13" applyFont="1" applyBorder="1" applyAlignment="1">
      <alignment horizontal="center" vertical="center" wrapText="1"/>
    </xf>
    <xf numFmtId="0" fontId="40" fillId="0" borderId="35" xfId="13" applyFont="1" applyBorder="1" applyAlignment="1">
      <alignment horizontal="center" vertical="center"/>
    </xf>
    <xf numFmtId="0" fontId="31" fillId="14" borderId="15" xfId="13" applyFont="1" applyFill="1" applyBorder="1" applyAlignment="1">
      <alignment horizontal="center" vertical="center" wrapText="1"/>
    </xf>
    <xf numFmtId="0" fontId="31" fillId="0" borderId="86" xfId="13" applyFont="1" applyBorder="1" applyAlignment="1">
      <alignment horizontal="center" vertical="center"/>
    </xf>
    <xf numFmtId="0" fontId="31" fillId="0" borderId="62" xfId="13" applyFont="1" applyBorder="1" applyAlignment="1">
      <alignment horizontal="center" vertical="center"/>
    </xf>
    <xf numFmtId="0" fontId="31" fillId="0" borderId="87" xfId="13" applyFont="1" applyBorder="1" applyAlignment="1">
      <alignment horizontal="center" vertical="center"/>
    </xf>
    <xf numFmtId="0" fontId="31" fillId="0" borderId="80" xfId="13" applyFont="1" applyBorder="1" applyAlignment="1">
      <alignment horizontal="center" vertical="center"/>
    </xf>
    <xf numFmtId="0" fontId="31" fillId="0" borderId="0" xfId="13" applyFont="1" applyAlignment="1">
      <alignment horizontal="center" vertical="center"/>
    </xf>
    <xf numFmtId="0" fontId="31" fillId="0" borderId="38" xfId="13" applyFont="1" applyBorder="1" applyAlignment="1">
      <alignment horizontal="center" vertical="center"/>
    </xf>
    <xf numFmtId="0" fontId="31" fillId="0" borderId="86" xfId="13" applyFont="1" applyBorder="1" applyAlignment="1">
      <alignment vertical="center"/>
    </xf>
    <xf numFmtId="0" fontId="31" fillId="0" borderId="62" xfId="13" applyFont="1" applyBorder="1" applyAlignment="1">
      <alignment vertical="center"/>
    </xf>
    <xf numFmtId="0" fontId="31" fillId="0" borderId="87" xfId="13" applyFont="1" applyBorder="1" applyAlignment="1">
      <alignment vertical="center"/>
    </xf>
    <xf numFmtId="0" fontId="31" fillId="0" borderId="80" xfId="13" applyFont="1" applyBorder="1" applyAlignment="1">
      <alignment vertical="center"/>
    </xf>
    <xf numFmtId="0" fontId="31" fillId="0" borderId="0" xfId="13" applyFont="1" applyAlignment="1">
      <alignment vertical="center"/>
    </xf>
    <xf numFmtId="0" fontId="31" fillId="0" borderId="38" xfId="13" applyFont="1" applyBorder="1" applyAlignment="1">
      <alignment vertical="center"/>
    </xf>
    <xf numFmtId="0" fontId="31" fillId="0" borderId="74" xfId="13" applyFont="1" applyBorder="1" applyAlignment="1">
      <alignment vertical="center"/>
    </xf>
    <xf numFmtId="0" fontId="31" fillId="0" borderId="63" xfId="13" applyFont="1" applyBorder="1" applyAlignment="1">
      <alignment vertical="center"/>
    </xf>
    <xf numFmtId="0" fontId="31" fillId="0" borderId="64" xfId="13" applyFont="1" applyBorder="1" applyAlignment="1">
      <alignment vertical="center"/>
    </xf>
    <xf numFmtId="0" fontId="31" fillId="4" borderId="73" xfId="13" applyFont="1" applyFill="1" applyBorder="1" applyAlignment="1">
      <alignment horizontal="center" vertical="center" wrapText="1"/>
    </xf>
    <xf numFmtId="0" fontId="31" fillId="0" borderId="80" xfId="13" applyFont="1" applyBorder="1" applyAlignment="1">
      <alignment vertical="center" wrapText="1"/>
    </xf>
    <xf numFmtId="0" fontId="31" fillId="0" borderId="0" xfId="13" applyFont="1" applyAlignment="1">
      <alignment vertical="center" wrapText="1"/>
    </xf>
    <xf numFmtId="0" fontId="31" fillId="0" borderId="38" xfId="13" applyFont="1" applyBorder="1" applyAlignment="1">
      <alignment vertical="center" wrapText="1"/>
    </xf>
    <xf numFmtId="0" fontId="31" fillId="0" borderId="74" xfId="13" applyFont="1" applyBorder="1" applyAlignment="1">
      <alignment vertical="center" wrapText="1"/>
    </xf>
    <xf numFmtId="0" fontId="31" fillId="0" borderId="63" xfId="13" applyFont="1" applyBorder="1" applyAlignment="1">
      <alignment vertical="center" wrapText="1"/>
    </xf>
    <xf numFmtId="0" fontId="31" fillId="0" borderId="64" xfId="13" applyFont="1" applyBorder="1" applyAlignment="1">
      <alignment vertical="center" wrapText="1"/>
    </xf>
    <xf numFmtId="0" fontId="31" fillId="14" borderId="15" xfId="13" applyFont="1" applyFill="1" applyBorder="1" applyAlignment="1">
      <alignment horizontal="center" vertical="center"/>
    </xf>
    <xf numFmtId="0" fontId="31" fillId="0" borderId="86" xfId="13" applyFont="1" applyBorder="1" applyAlignment="1">
      <alignment vertical="center" wrapText="1"/>
    </xf>
    <xf numFmtId="0" fontId="31" fillId="0" borderId="62" xfId="13" applyFont="1" applyBorder="1" applyAlignment="1">
      <alignment vertical="center" wrapText="1"/>
    </xf>
    <xf numFmtId="0" fontId="31" fillId="0" borderId="111" xfId="13" applyFont="1" applyBorder="1" applyAlignment="1">
      <alignment vertical="center" wrapText="1"/>
    </xf>
    <xf numFmtId="0" fontId="31" fillId="0" borderId="0" xfId="13" applyFont="1" applyBorder="1" applyAlignment="1">
      <alignment vertical="center" wrapText="1"/>
    </xf>
    <xf numFmtId="0" fontId="31" fillId="0" borderId="92" xfId="13" applyFont="1" applyBorder="1" applyAlignment="1">
      <alignment vertical="center" wrapText="1"/>
    </xf>
    <xf numFmtId="0" fontId="31" fillId="14" borderId="73" xfId="13" applyFont="1" applyFill="1" applyBorder="1" applyAlignment="1">
      <alignment horizontal="center" vertical="center"/>
    </xf>
    <xf numFmtId="0" fontId="31" fillId="14" borderId="88" xfId="13" applyFont="1" applyFill="1" applyBorder="1" applyAlignment="1">
      <alignment horizontal="center" vertical="center"/>
    </xf>
    <xf numFmtId="0" fontId="31" fillId="14" borderId="65" xfId="13" applyFont="1" applyFill="1" applyBorder="1" applyAlignment="1">
      <alignment horizontal="center" vertical="center"/>
    </xf>
    <xf numFmtId="0" fontId="31" fillId="4" borderId="15" xfId="13" applyFont="1" applyFill="1" applyBorder="1" applyAlignment="1">
      <alignment horizontal="center" vertical="center"/>
    </xf>
    <xf numFmtId="0" fontId="31" fillId="4" borderId="15" xfId="13" applyFont="1" applyFill="1" applyBorder="1" applyAlignment="1">
      <alignment horizontal="center" vertical="center" wrapText="1"/>
    </xf>
    <xf numFmtId="0" fontId="31" fillId="0" borderId="15" xfId="13" applyFont="1" applyBorder="1" applyAlignment="1">
      <alignment vertical="center" wrapText="1"/>
    </xf>
    <xf numFmtId="0" fontId="31" fillId="14" borderId="151" xfId="13" applyFont="1" applyFill="1" applyBorder="1" applyAlignment="1">
      <alignment horizontal="center" vertical="center"/>
    </xf>
    <xf numFmtId="0" fontId="31" fillId="14" borderId="152" xfId="13" applyFont="1" applyFill="1" applyBorder="1" applyAlignment="1">
      <alignment horizontal="center" vertical="center"/>
    </xf>
    <xf numFmtId="0" fontId="31" fillId="14" borderId="153" xfId="13" applyFont="1" applyFill="1" applyBorder="1" applyAlignment="1">
      <alignment horizontal="center" vertical="center"/>
    </xf>
    <xf numFmtId="0" fontId="31" fillId="4" borderId="33" xfId="13" applyFont="1" applyFill="1" applyBorder="1" applyAlignment="1">
      <alignment horizontal="center" vertical="center" wrapText="1"/>
    </xf>
    <xf numFmtId="0" fontId="31" fillId="4" borderId="75" xfId="13" applyFont="1" applyFill="1" applyBorder="1" applyAlignment="1">
      <alignment horizontal="center" vertical="center" wrapText="1"/>
    </xf>
    <xf numFmtId="0" fontId="31" fillId="4" borderId="32" xfId="13" applyFont="1" applyFill="1" applyBorder="1" applyAlignment="1">
      <alignment horizontal="center" vertical="center" wrapText="1"/>
    </xf>
    <xf numFmtId="0" fontId="31" fillId="14" borderId="33" xfId="13" applyFont="1" applyFill="1" applyBorder="1" applyAlignment="1">
      <alignment horizontal="center" vertical="center"/>
    </xf>
    <xf numFmtId="0" fontId="31" fillId="0" borderId="87" xfId="13" applyFont="1" applyBorder="1" applyAlignment="1">
      <alignment vertical="center" wrapText="1"/>
    </xf>
    <xf numFmtId="0" fontId="31" fillId="0" borderId="32" xfId="13" applyFont="1" applyBorder="1" applyAlignment="1">
      <alignment vertical="center" wrapText="1"/>
    </xf>
    <xf numFmtId="0" fontId="31" fillId="0" borderId="147" xfId="13" applyFont="1" applyBorder="1" applyAlignment="1">
      <alignment vertical="center" wrapText="1"/>
    </xf>
    <xf numFmtId="0" fontId="31" fillId="0" borderId="33" xfId="13" applyFont="1" applyBorder="1" applyAlignment="1">
      <alignment vertical="center" wrapText="1"/>
    </xf>
    <xf numFmtId="0" fontId="31" fillId="4" borderId="33" xfId="13" applyFont="1" applyFill="1" applyBorder="1" applyAlignment="1">
      <alignment horizontal="center" vertical="center"/>
    </xf>
    <xf numFmtId="0" fontId="31" fillId="4" borderId="32" xfId="13" applyFont="1" applyFill="1" applyBorder="1" applyAlignment="1">
      <alignment horizontal="center" vertical="center"/>
    </xf>
    <xf numFmtId="0" fontId="31" fillId="4" borderId="86" xfId="13" applyFont="1" applyFill="1" applyBorder="1" applyAlignment="1">
      <alignment horizontal="center" vertical="center" wrapText="1"/>
    </xf>
    <xf numFmtId="0" fontId="31" fillId="4" borderId="80" xfId="13" applyFont="1" applyFill="1" applyBorder="1" applyAlignment="1">
      <alignment horizontal="center" vertical="center" wrapText="1"/>
    </xf>
    <xf numFmtId="0" fontId="31" fillId="4" borderId="74" xfId="13" applyFont="1" applyFill="1" applyBorder="1" applyAlignment="1">
      <alignment horizontal="center" vertical="center" wrapText="1"/>
    </xf>
    <xf numFmtId="0" fontId="31" fillId="0" borderId="1" xfId="13" applyFont="1" applyBorder="1" applyAlignment="1">
      <alignment vertical="center" wrapText="1"/>
    </xf>
    <xf numFmtId="0" fontId="31" fillId="0" borderId="108" xfId="13" applyFont="1" applyBorder="1" applyAlignment="1">
      <alignment vertical="center" wrapText="1"/>
    </xf>
    <xf numFmtId="0" fontId="31" fillId="0" borderId="110" xfId="13" applyFont="1" applyBorder="1" applyAlignment="1">
      <alignment vertical="center" wrapText="1"/>
    </xf>
    <xf numFmtId="0" fontId="31" fillId="0" borderId="32" xfId="13" applyFont="1" applyBorder="1" applyAlignment="1">
      <alignment vertical="center"/>
    </xf>
    <xf numFmtId="0" fontId="31" fillId="0" borderId="15" xfId="13" applyFont="1" applyBorder="1" applyAlignment="1">
      <alignment vertical="center"/>
    </xf>
    <xf numFmtId="0" fontId="31" fillId="4" borderId="93" xfId="13" applyFont="1" applyFill="1" applyBorder="1" applyAlignment="1">
      <alignment horizontal="center" vertical="center" wrapText="1"/>
    </xf>
    <xf numFmtId="0" fontId="31" fillId="4" borderId="94" xfId="13" applyFont="1" applyFill="1" applyBorder="1" applyAlignment="1">
      <alignment horizontal="center" vertical="center" wrapText="1"/>
    </xf>
    <xf numFmtId="0" fontId="31" fillId="4" borderId="95" xfId="13" applyFont="1" applyFill="1" applyBorder="1" applyAlignment="1">
      <alignment horizontal="center" vertical="center" wrapText="1"/>
    </xf>
    <xf numFmtId="0" fontId="31" fillId="0" borderId="96" xfId="13" applyFont="1" applyBorder="1" applyAlignment="1">
      <alignment vertical="center" wrapText="1"/>
    </xf>
    <xf numFmtId="0" fontId="31" fillId="0" borderId="97" xfId="13" applyFont="1" applyBorder="1" applyAlignment="1">
      <alignment vertical="center" wrapText="1"/>
    </xf>
    <xf numFmtId="0" fontId="31" fillId="0" borderId="12" xfId="13" applyFont="1" applyBorder="1" applyAlignment="1">
      <alignment vertical="center" wrapText="1"/>
    </xf>
    <xf numFmtId="0" fontId="31" fillId="0" borderId="98" xfId="13" applyFont="1" applyBorder="1" applyAlignment="1">
      <alignment vertical="center" wrapText="1"/>
    </xf>
    <xf numFmtId="0" fontId="31" fillId="0" borderId="90" xfId="13" applyFont="1" applyBorder="1" applyAlignment="1">
      <alignment vertical="center" wrapText="1"/>
    </xf>
    <xf numFmtId="0" fontId="31" fillId="0" borderId="91" xfId="13" applyFont="1" applyBorder="1" applyAlignment="1">
      <alignment vertical="center" wrapText="1"/>
    </xf>
    <xf numFmtId="0" fontId="31" fillId="14" borderId="73" xfId="13" applyFont="1" applyFill="1" applyBorder="1" applyAlignment="1">
      <alignment horizontal="center" vertical="center" wrapText="1"/>
    </xf>
    <xf numFmtId="0" fontId="31" fillId="0" borderId="8" xfId="13" applyFont="1" applyBorder="1" applyAlignment="1">
      <alignment vertical="center"/>
    </xf>
    <xf numFmtId="0" fontId="31" fillId="0" borderId="54" xfId="13" applyFont="1" applyBorder="1" applyAlignment="1">
      <alignment vertical="center"/>
    </xf>
    <xf numFmtId="0" fontId="31" fillId="0" borderId="0" xfId="13" applyFont="1" applyBorder="1" applyAlignment="1">
      <alignment vertical="center"/>
    </xf>
    <xf numFmtId="0" fontId="31" fillId="4" borderId="54" xfId="13" applyFont="1" applyFill="1" applyBorder="1" applyAlignment="1">
      <alignment horizontal="center" vertical="center" wrapText="1"/>
    </xf>
    <xf numFmtId="0" fontId="31" fillId="4" borderId="10" xfId="13" applyFont="1" applyFill="1" applyBorder="1" applyAlignment="1">
      <alignment horizontal="center" vertical="center" wrapText="1"/>
    </xf>
    <xf numFmtId="0" fontId="31" fillId="0" borderId="97" xfId="13" applyFont="1" applyBorder="1" applyAlignment="1">
      <alignment vertical="center"/>
    </xf>
    <xf numFmtId="0" fontId="31" fillId="0" borderId="12" xfId="13" applyFont="1" applyBorder="1" applyAlignment="1">
      <alignment vertical="center"/>
    </xf>
    <xf numFmtId="0" fontId="31" fillId="0" borderId="102" xfId="13" applyFont="1" applyBorder="1" applyAlignment="1">
      <alignment vertical="center" wrapText="1"/>
    </xf>
    <xf numFmtId="0" fontId="31" fillId="0" borderId="18" xfId="13" applyFont="1" applyBorder="1" applyAlignment="1">
      <alignment vertical="center" wrapText="1"/>
    </xf>
    <xf numFmtId="0" fontId="31" fillId="4" borderId="101" xfId="13" applyFont="1" applyFill="1" applyBorder="1" applyAlignment="1">
      <alignment horizontal="center" vertical="center" wrapText="1"/>
    </xf>
    <xf numFmtId="0" fontId="31" fillId="4" borderId="99" xfId="13" applyFont="1" applyFill="1" applyBorder="1" applyAlignment="1">
      <alignment horizontal="center" vertical="center"/>
    </xf>
    <xf numFmtId="0" fontId="31" fillId="4" borderId="100" xfId="13" applyFont="1" applyFill="1" applyBorder="1" applyAlignment="1">
      <alignment horizontal="center" vertical="center"/>
    </xf>
    <xf numFmtId="0" fontId="31" fillId="4" borderId="8" xfId="13" applyFont="1" applyFill="1" applyBorder="1" applyAlignment="1">
      <alignment horizontal="center" vertical="center"/>
    </xf>
    <xf numFmtId="0" fontId="31" fillId="0" borderId="89" xfId="13" applyFont="1" applyBorder="1" applyAlignment="1">
      <alignment horizontal="left" vertical="center" wrapText="1"/>
    </xf>
    <xf numFmtId="0" fontId="31" fillId="0" borderId="90" xfId="13" applyFont="1" applyBorder="1" applyAlignment="1">
      <alignment horizontal="left" vertical="center" wrapText="1"/>
    </xf>
    <xf numFmtId="0" fontId="31" fillId="0" borderId="91" xfId="13" applyFont="1" applyBorder="1" applyAlignment="1">
      <alignment horizontal="left" vertical="center" wrapText="1"/>
    </xf>
    <xf numFmtId="0" fontId="31" fillId="0" borderId="1" xfId="13" applyFont="1" applyBorder="1" applyAlignment="1">
      <alignment horizontal="left" vertical="center" wrapText="1"/>
    </xf>
    <xf numFmtId="0" fontId="31" fillId="0" borderId="0" xfId="13" applyFont="1" applyAlignment="1">
      <alignment horizontal="left" vertical="center" wrapText="1"/>
    </xf>
    <xf numFmtId="0" fontId="31" fillId="0" borderId="92" xfId="13" applyFont="1" applyBorder="1" applyAlignment="1">
      <alignment horizontal="left" vertical="center" wrapText="1"/>
    </xf>
    <xf numFmtId="0" fontId="31" fillId="0" borderId="13" xfId="13" applyFont="1" applyBorder="1" applyAlignment="1">
      <alignment horizontal="left" vertical="center" wrapText="1"/>
    </xf>
    <xf numFmtId="0" fontId="31" fillId="0" borderId="97" xfId="13" applyFont="1" applyBorder="1" applyAlignment="1">
      <alignment horizontal="left" vertical="center" wrapText="1"/>
    </xf>
    <xf numFmtId="0" fontId="31" fillId="0" borderId="12" xfId="13" applyFont="1" applyBorder="1" applyAlignment="1">
      <alignment horizontal="left" vertical="center" wrapText="1"/>
    </xf>
    <xf numFmtId="0" fontId="31" fillId="14" borderId="86" xfId="13" applyFont="1" applyFill="1" applyBorder="1" applyAlignment="1">
      <alignment horizontal="center" vertical="center"/>
    </xf>
    <xf numFmtId="0" fontId="31" fillId="14" borderId="62" xfId="13" applyFont="1" applyFill="1" applyBorder="1" applyAlignment="1">
      <alignment horizontal="center" vertical="center"/>
    </xf>
    <xf numFmtId="0" fontId="31" fillId="14" borderId="87" xfId="13" applyFont="1" applyFill="1" applyBorder="1" applyAlignment="1">
      <alignment horizontal="center" vertical="center"/>
    </xf>
    <xf numFmtId="0" fontId="31" fillId="14" borderId="19" xfId="13" applyFont="1" applyFill="1" applyBorder="1" applyAlignment="1">
      <alignment horizontal="center" vertical="center"/>
    </xf>
    <xf numFmtId="0" fontId="31" fillId="14" borderId="102" xfId="13" applyFont="1" applyFill="1" applyBorder="1" applyAlignment="1">
      <alignment horizontal="center" vertical="center"/>
    </xf>
    <xf numFmtId="0" fontId="31" fillId="14" borderId="18" xfId="13" applyFont="1" applyFill="1" applyBorder="1" applyAlignment="1">
      <alignment horizontal="center" vertical="center"/>
    </xf>
    <xf numFmtId="0" fontId="31" fillId="14" borderId="149" xfId="13" applyFont="1" applyFill="1" applyBorder="1" applyAlignment="1">
      <alignment horizontal="center" vertical="center"/>
    </xf>
    <xf numFmtId="0" fontId="31" fillId="14" borderId="150" xfId="13" applyFont="1" applyFill="1" applyBorder="1" applyAlignment="1">
      <alignment horizontal="center" vertical="center"/>
    </xf>
    <xf numFmtId="0" fontId="0" fillId="4" borderId="154" xfId="0" applyFill="1" applyBorder="1" applyAlignment="1">
      <alignment vertical="center"/>
    </xf>
    <xf numFmtId="0" fontId="0" fillId="4" borderId="155" xfId="0" applyFill="1" applyBorder="1" applyAlignment="1">
      <alignment vertical="center"/>
    </xf>
  </cellXfs>
  <cellStyles count="15">
    <cellStyle name="パーセント" xfId="9" builtinId="5"/>
    <cellStyle name="ハイパーリンク" xfId="12" builtinId="8"/>
    <cellStyle name="桁区切り" xfId="8" builtinId="6"/>
    <cellStyle name="桁区切り 2" xfId="7" xr:uid="{025D6B96-55B8-49EE-830C-0E56DBC8FDAA}"/>
    <cellStyle name="標準" xfId="0" builtinId="0"/>
    <cellStyle name="標準 11" xfId="14" xr:uid="{877A3D2D-9EF5-4F6E-BB5E-0F3FFDE0FD00}"/>
    <cellStyle name="標準 2" xfId="2" xr:uid="{72E553D4-51D4-4CA4-9B98-0D99919B6E5E}"/>
    <cellStyle name="標準 2 2" xfId="4" xr:uid="{1869C758-C6F7-4207-912A-44E6399467B6}"/>
    <cellStyle name="標準 2 6" xfId="1" xr:uid="{094B1C4F-CC37-42F2-A9F7-8A87830AF511}"/>
    <cellStyle name="標準 3" xfId="3" xr:uid="{93EC0539-8BF4-4C40-BCCB-847A2E2ED808}"/>
    <cellStyle name="標準 3 2" xfId="10" xr:uid="{5EC041BB-BD00-4622-9CB3-B28FED2F0090}"/>
    <cellStyle name="標準 4" xfId="5" xr:uid="{6E93C43C-E8FF-4457-84AD-FAF01A413829}"/>
    <cellStyle name="標準 5" xfId="6" xr:uid="{1EC26246-5D57-4032-87E1-61F54E09AF1A}"/>
    <cellStyle name="標準 6" xfId="13" xr:uid="{D030B379-FED1-4F5E-8AB4-DF852ED22A20}"/>
    <cellStyle name="標準 7" xfId="11" xr:uid="{513474EB-CDAD-4E59-967E-2C4E09C75187}"/>
  </cellStyles>
  <dxfs count="22">
    <dxf>
      <fill>
        <patternFill patternType="darkGray"/>
      </fill>
    </dxf>
    <dxf>
      <fill>
        <patternFill patternType="darkGray"/>
      </fill>
    </dxf>
    <dxf>
      <fill>
        <patternFill patternType="darkGray"/>
      </fill>
    </dxf>
    <dxf>
      <fill>
        <patternFill patternType="darkGray"/>
      </fill>
    </dxf>
    <dxf>
      <fill>
        <patternFill patternType="darkGray"/>
      </fill>
    </dxf>
    <dxf>
      <fill>
        <patternFill patternType="darkGray"/>
      </fill>
    </dxf>
    <dxf>
      <fill>
        <patternFill patternType="darkGray"/>
      </fill>
    </dxf>
    <dxf>
      <fill>
        <patternFill patternType="darkGray"/>
      </fill>
    </dxf>
    <dxf>
      <fill>
        <patternFill patternType="darkGray"/>
      </fill>
    </dxf>
    <dxf>
      <fill>
        <patternFill patternType="darkGray"/>
      </fill>
    </dxf>
    <dxf>
      <fill>
        <patternFill patternType="darkGray"/>
      </fill>
    </dxf>
    <dxf>
      <fill>
        <patternFill patternType="darkGray"/>
      </fill>
    </dxf>
    <dxf>
      <fill>
        <patternFill patternType="darkGray"/>
      </fill>
    </dxf>
    <dxf>
      <fill>
        <patternFill patternType="darkGray"/>
      </fill>
    </dxf>
    <dxf>
      <fill>
        <patternFill patternType="darkGray"/>
      </fill>
    </dxf>
    <dxf>
      <fill>
        <patternFill patternType="darkGray"/>
      </fill>
    </dxf>
    <dxf>
      <fill>
        <patternFill patternType="darkGray"/>
      </fill>
    </dxf>
    <dxf>
      <fill>
        <patternFill patternType="darkGray"/>
      </fill>
    </dxf>
    <dxf>
      <fill>
        <patternFill patternType="darkGray"/>
      </fill>
    </dxf>
    <dxf>
      <fill>
        <patternFill patternType="darkGray"/>
      </fill>
    </dxf>
    <dxf>
      <fill>
        <patternFill patternType="darkGray"/>
      </fill>
    </dxf>
    <dxf>
      <fill>
        <patternFill patternType="darkGray"/>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theme" Target="theme/theme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sheetMetadata" Target="metadata.xml"/><Relationship Id="rId5" Type="http://schemas.openxmlformats.org/officeDocument/2006/relationships/worksheet" Target="worksheets/sheet5.xml"/><Relationship Id="rId61" Type="http://schemas.openxmlformats.org/officeDocument/2006/relationships/customXml" Target="../customXml/item2.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styles" Target="style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calcChain" Target="calcChain.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externalLink" Target="externalLinks/externalLink1.xml"/><Relationship Id="rId62"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sharedStrings" Target="sharedStrings.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worksheet" Target="worksheets/sheet9.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percentStacked"/>
        <c:varyColors val="0"/>
        <c:ser>
          <c:idx val="2"/>
          <c:order val="0"/>
          <c:tx>
            <c:strRef>
              <c:f>地域モデル判定ツール!$K$27</c:f>
              <c:strCache>
                <c:ptCount val="1"/>
                <c:pt idx="0">
                  <c:v>製造業</c:v>
                </c:pt>
              </c:strCache>
            </c:strRef>
          </c:tx>
          <c:spPr>
            <a:solidFill>
              <a:schemeClr val="accent4"/>
            </a:solidFill>
            <a:ln>
              <a:noFill/>
            </a:ln>
            <a:effectLst/>
          </c:spPr>
          <c:invertIfNegative val="0"/>
          <c:cat>
            <c:strRef>
              <c:f>地域モデル判定ツール!$L$26:$N$26</c:f>
              <c:strCache>
                <c:ptCount val="3"/>
                <c:pt idx="0">
                  <c:v>山形県</c:v>
                </c:pt>
                <c:pt idx="1">
                  <c:v>100万～200万人未満の都道府県平均</c:v>
                </c:pt>
                <c:pt idx="2">
                  <c:v>全国の都道府県平均</c:v>
                </c:pt>
              </c:strCache>
            </c:strRef>
          </c:cat>
          <c:val>
            <c:numRef>
              <c:f>地域モデル判定ツール!$L$27:$N$27</c:f>
              <c:numCache>
                <c:formatCode>0.0%</c:formatCode>
                <c:ptCount val="3"/>
                <c:pt idx="0">
                  <c:v>0.20815091593457863</c:v>
                </c:pt>
                <c:pt idx="1">
                  <c:v>0.35037087519530474</c:v>
                </c:pt>
                <c:pt idx="2">
                  <c:v>0.35161317872510139</c:v>
                </c:pt>
              </c:numCache>
            </c:numRef>
          </c:val>
          <c:extLst>
            <c:ext xmlns:c16="http://schemas.microsoft.com/office/drawing/2014/chart" uri="{C3380CC4-5D6E-409C-BE32-E72D297353CC}">
              <c16:uniqueId val="{00000000-43C3-4C5B-92FE-3062B0EE52AC}"/>
            </c:ext>
          </c:extLst>
        </c:ser>
        <c:ser>
          <c:idx val="3"/>
          <c:order val="1"/>
          <c:tx>
            <c:strRef>
              <c:f>地域モデル判定ツール!$K$28</c:f>
              <c:strCache>
                <c:ptCount val="1"/>
                <c:pt idx="0">
                  <c:v>建設業・鉱業</c:v>
                </c:pt>
              </c:strCache>
            </c:strRef>
          </c:tx>
          <c:spPr>
            <a:solidFill>
              <a:schemeClr val="accent1">
                <a:lumMod val="20000"/>
                <a:lumOff val="80000"/>
              </a:schemeClr>
            </a:solidFill>
            <a:ln>
              <a:noFill/>
            </a:ln>
            <a:effectLst/>
          </c:spPr>
          <c:invertIfNegative val="0"/>
          <c:cat>
            <c:strRef>
              <c:f>地域モデル判定ツール!$L$26:$N$26</c:f>
              <c:strCache>
                <c:ptCount val="3"/>
                <c:pt idx="0">
                  <c:v>山形県</c:v>
                </c:pt>
                <c:pt idx="1">
                  <c:v>100万～200万人未満の都道府県平均</c:v>
                </c:pt>
                <c:pt idx="2">
                  <c:v>全国の都道府県平均</c:v>
                </c:pt>
              </c:strCache>
            </c:strRef>
          </c:cat>
          <c:val>
            <c:numRef>
              <c:f>地域モデル判定ツール!$L$28:$N$28</c:f>
              <c:numCache>
                <c:formatCode>0.0%</c:formatCode>
                <c:ptCount val="3"/>
                <c:pt idx="0">
                  <c:v>1.2146789518979821E-2</c:v>
                </c:pt>
                <c:pt idx="1">
                  <c:v>8.6824864219505089E-3</c:v>
                </c:pt>
                <c:pt idx="2">
                  <c:v>8.8715917665096351E-3</c:v>
                </c:pt>
              </c:numCache>
            </c:numRef>
          </c:val>
          <c:extLst>
            <c:ext xmlns:c16="http://schemas.microsoft.com/office/drawing/2014/chart" uri="{C3380CC4-5D6E-409C-BE32-E72D297353CC}">
              <c16:uniqueId val="{00000001-43C3-4C5B-92FE-3062B0EE52AC}"/>
            </c:ext>
          </c:extLst>
        </c:ser>
        <c:ser>
          <c:idx val="4"/>
          <c:order val="2"/>
          <c:tx>
            <c:strRef>
              <c:f>地域モデル判定ツール!$K$29</c:f>
              <c:strCache>
                <c:ptCount val="1"/>
                <c:pt idx="0">
                  <c:v>農林水産業</c:v>
                </c:pt>
              </c:strCache>
            </c:strRef>
          </c:tx>
          <c:spPr>
            <a:solidFill>
              <a:schemeClr val="accent1"/>
            </a:solidFill>
            <a:ln>
              <a:noFill/>
            </a:ln>
            <a:effectLst/>
          </c:spPr>
          <c:invertIfNegative val="0"/>
          <c:cat>
            <c:strRef>
              <c:f>地域モデル判定ツール!$L$26:$N$26</c:f>
              <c:strCache>
                <c:ptCount val="3"/>
                <c:pt idx="0">
                  <c:v>山形県</c:v>
                </c:pt>
                <c:pt idx="1">
                  <c:v>100万～200万人未満の都道府県平均</c:v>
                </c:pt>
                <c:pt idx="2">
                  <c:v>全国の都道府県平均</c:v>
                </c:pt>
              </c:strCache>
            </c:strRef>
          </c:cat>
          <c:val>
            <c:numRef>
              <c:f>地域モデル判定ツール!$L$29:$N$29</c:f>
              <c:numCache>
                <c:formatCode>0.0%</c:formatCode>
                <c:ptCount val="3"/>
                <c:pt idx="0">
                  <c:v>3.3263713854030479E-2</c:v>
                </c:pt>
                <c:pt idx="1">
                  <c:v>2.7113307171206979E-2</c:v>
                </c:pt>
                <c:pt idx="2">
                  <c:v>2.3901847993564974E-2</c:v>
                </c:pt>
              </c:numCache>
            </c:numRef>
          </c:val>
          <c:extLst>
            <c:ext xmlns:c16="http://schemas.microsoft.com/office/drawing/2014/chart" uri="{C3380CC4-5D6E-409C-BE32-E72D297353CC}">
              <c16:uniqueId val="{00000002-43C3-4C5B-92FE-3062B0EE52AC}"/>
            </c:ext>
          </c:extLst>
        </c:ser>
        <c:ser>
          <c:idx val="5"/>
          <c:order val="3"/>
          <c:tx>
            <c:strRef>
              <c:f>地域モデル判定ツール!$K$30</c:f>
              <c:strCache>
                <c:ptCount val="1"/>
                <c:pt idx="0">
                  <c:v>業務</c:v>
                </c:pt>
              </c:strCache>
            </c:strRef>
          </c:tx>
          <c:spPr>
            <a:solidFill>
              <a:srgbClr val="FFCD00"/>
            </a:solidFill>
            <a:ln>
              <a:noFill/>
            </a:ln>
            <a:effectLst/>
          </c:spPr>
          <c:invertIfNegative val="0"/>
          <c:cat>
            <c:strRef>
              <c:f>地域モデル判定ツール!$L$26:$N$26</c:f>
              <c:strCache>
                <c:ptCount val="3"/>
                <c:pt idx="0">
                  <c:v>山形県</c:v>
                </c:pt>
                <c:pt idx="1">
                  <c:v>100万～200万人未満の都道府県平均</c:v>
                </c:pt>
                <c:pt idx="2">
                  <c:v>全国の都道府県平均</c:v>
                </c:pt>
              </c:strCache>
            </c:strRef>
          </c:cat>
          <c:val>
            <c:numRef>
              <c:f>地域モデル判定ツール!$L$30:$N$30</c:f>
              <c:numCache>
                <c:formatCode>0.0%</c:formatCode>
                <c:ptCount val="3"/>
                <c:pt idx="0">
                  <c:v>0.19434632789536976</c:v>
                </c:pt>
                <c:pt idx="1">
                  <c:v>0.17359341225403369</c:v>
                </c:pt>
                <c:pt idx="2">
                  <c:v>0.18523356727577811</c:v>
                </c:pt>
              </c:numCache>
            </c:numRef>
          </c:val>
          <c:extLst>
            <c:ext xmlns:c16="http://schemas.microsoft.com/office/drawing/2014/chart" uri="{C3380CC4-5D6E-409C-BE32-E72D297353CC}">
              <c16:uniqueId val="{00000003-43C3-4C5B-92FE-3062B0EE52AC}"/>
            </c:ext>
          </c:extLst>
        </c:ser>
        <c:ser>
          <c:idx val="6"/>
          <c:order val="4"/>
          <c:tx>
            <c:strRef>
              <c:f>地域モデル判定ツール!$K$31</c:f>
              <c:strCache>
                <c:ptCount val="1"/>
                <c:pt idx="0">
                  <c:v>家庭</c:v>
                </c:pt>
              </c:strCache>
            </c:strRef>
          </c:tx>
          <c:spPr>
            <a:solidFill>
              <a:srgbClr val="DA291C"/>
            </a:solidFill>
            <a:ln>
              <a:noFill/>
            </a:ln>
            <a:effectLst/>
          </c:spPr>
          <c:invertIfNegative val="0"/>
          <c:cat>
            <c:strRef>
              <c:f>地域モデル判定ツール!$L$26:$N$26</c:f>
              <c:strCache>
                <c:ptCount val="3"/>
                <c:pt idx="0">
                  <c:v>山形県</c:v>
                </c:pt>
                <c:pt idx="1">
                  <c:v>100万～200万人未満の都道府県平均</c:v>
                </c:pt>
                <c:pt idx="2">
                  <c:v>全国の都道府県平均</c:v>
                </c:pt>
              </c:strCache>
            </c:strRef>
          </c:cat>
          <c:val>
            <c:numRef>
              <c:f>地域モデル判定ツール!$L$31:$N$31</c:f>
              <c:numCache>
                <c:formatCode>0.0%</c:formatCode>
                <c:ptCount val="3"/>
                <c:pt idx="0">
                  <c:v>0.23728435626303626</c:v>
                </c:pt>
                <c:pt idx="1">
                  <c:v>0.17221230523138215</c:v>
                </c:pt>
                <c:pt idx="2">
                  <c:v>0.17443728437588504</c:v>
                </c:pt>
              </c:numCache>
            </c:numRef>
          </c:val>
          <c:extLst>
            <c:ext xmlns:c16="http://schemas.microsoft.com/office/drawing/2014/chart" uri="{C3380CC4-5D6E-409C-BE32-E72D297353CC}">
              <c16:uniqueId val="{00000004-43C3-4C5B-92FE-3062B0EE52AC}"/>
            </c:ext>
          </c:extLst>
        </c:ser>
        <c:ser>
          <c:idx val="7"/>
          <c:order val="5"/>
          <c:tx>
            <c:strRef>
              <c:f>地域モデル判定ツール!$K$32</c:f>
              <c:strCache>
                <c:ptCount val="1"/>
                <c:pt idx="0">
                  <c:v>旅客自動車</c:v>
                </c:pt>
              </c:strCache>
            </c:strRef>
          </c:tx>
          <c:spPr>
            <a:solidFill>
              <a:srgbClr val="012169"/>
            </a:solidFill>
            <a:ln>
              <a:noFill/>
            </a:ln>
            <a:effectLst/>
          </c:spPr>
          <c:invertIfNegative val="0"/>
          <c:cat>
            <c:strRef>
              <c:f>地域モデル判定ツール!$L$26:$N$26</c:f>
              <c:strCache>
                <c:ptCount val="3"/>
                <c:pt idx="0">
                  <c:v>山形県</c:v>
                </c:pt>
                <c:pt idx="1">
                  <c:v>100万～200万人未満の都道府県平均</c:v>
                </c:pt>
                <c:pt idx="2">
                  <c:v>全国の都道府県平均</c:v>
                </c:pt>
              </c:strCache>
            </c:strRef>
          </c:cat>
          <c:val>
            <c:numRef>
              <c:f>地域モデル判定ツール!$L$32:$N$32</c:f>
              <c:numCache>
                <c:formatCode>0.0%</c:formatCode>
                <c:ptCount val="3"/>
                <c:pt idx="0">
                  <c:v>0.15431373221508471</c:v>
                </c:pt>
                <c:pt idx="1">
                  <c:v>0.12615669413343739</c:v>
                </c:pt>
                <c:pt idx="2">
                  <c:v>0.12167383117447569</c:v>
                </c:pt>
              </c:numCache>
            </c:numRef>
          </c:val>
          <c:extLst>
            <c:ext xmlns:c16="http://schemas.microsoft.com/office/drawing/2014/chart" uri="{C3380CC4-5D6E-409C-BE32-E72D297353CC}">
              <c16:uniqueId val="{00000005-43C3-4C5B-92FE-3062B0EE52AC}"/>
            </c:ext>
          </c:extLst>
        </c:ser>
        <c:ser>
          <c:idx val="8"/>
          <c:order val="6"/>
          <c:tx>
            <c:strRef>
              <c:f>地域モデル判定ツール!$K$33</c:f>
              <c:strCache>
                <c:ptCount val="1"/>
                <c:pt idx="0">
                  <c:v>貨物自動車</c:v>
                </c:pt>
              </c:strCache>
            </c:strRef>
          </c:tx>
          <c:spPr>
            <a:solidFill>
              <a:schemeClr val="accent6"/>
            </a:solidFill>
            <a:ln>
              <a:noFill/>
            </a:ln>
            <a:effectLst/>
          </c:spPr>
          <c:invertIfNegative val="0"/>
          <c:cat>
            <c:strRef>
              <c:f>地域モデル判定ツール!$L$26:$N$26</c:f>
              <c:strCache>
                <c:ptCount val="3"/>
                <c:pt idx="0">
                  <c:v>山形県</c:v>
                </c:pt>
                <c:pt idx="1">
                  <c:v>100万～200万人未満の都道府県平均</c:v>
                </c:pt>
                <c:pt idx="2">
                  <c:v>全国の都道府県平均</c:v>
                </c:pt>
              </c:strCache>
            </c:strRef>
          </c:cat>
          <c:val>
            <c:numRef>
              <c:f>地域モデル判定ツール!$L$33:$N$33</c:f>
              <c:numCache>
                <c:formatCode>0.0%</c:formatCode>
                <c:ptCount val="3"/>
                <c:pt idx="0">
                  <c:v>0.13152888614743602</c:v>
                </c:pt>
                <c:pt idx="1">
                  <c:v>0.10223047800857823</c:v>
                </c:pt>
                <c:pt idx="2">
                  <c:v>9.749887696529036E-2</c:v>
                </c:pt>
              </c:numCache>
            </c:numRef>
          </c:val>
          <c:extLst>
            <c:ext xmlns:c16="http://schemas.microsoft.com/office/drawing/2014/chart" uri="{C3380CC4-5D6E-409C-BE32-E72D297353CC}">
              <c16:uniqueId val="{00000006-43C3-4C5B-92FE-3062B0EE52AC}"/>
            </c:ext>
          </c:extLst>
        </c:ser>
        <c:ser>
          <c:idx val="9"/>
          <c:order val="7"/>
          <c:tx>
            <c:strRef>
              <c:f>地域モデル判定ツール!$K$34</c:f>
              <c:strCache>
                <c:ptCount val="1"/>
                <c:pt idx="0">
                  <c:v>鉄道</c:v>
                </c:pt>
              </c:strCache>
            </c:strRef>
          </c:tx>
          <c:spPr>
            <a:solidFill>
              <a:schemeClr val="accent6">
                <a:lumMod val="60000"/>
                <a:lumOff val="40000"/>
              </a:schemeClr>
            </a:solidFill>
            <a:ln>
              <a:noFill/>
            </a:ln>
            <a:effectLst/>
          </c:spPr>
          <c:invertIfNegative val="0"/>
          <c:cat>
            <c:strRef>
              <c:f>地域モデル判定ツール!$L$26:$N$26</c:f>
              <c:strCache>
                <c:ptCount val="3"/>
                <c:pt idx="0">
                  <c:v>山形県</c:v>
                </c:pt>
                <c:pt idx="1">
                  <c:v>100万～200万人未満の都道府県平均</c:v>
                </c:pt>
                <c:pt idx="2">
                  <c:v>全国の都道府県平均</c:v>
                </c:pt>
              </c:strCache>
            </c:strRef>
          </c:cat>
          <c:val>
            <c:numRef>
              <c:f>地域モデル判定ツール!$L$34:$N$34</c:f>
              <c:numCache>
                <c:formatCode>0.0%</c:formatCode>
                <c:ptCount val="3"/>
                <c:pt idx="0">
                  <c:v>9.1690669257519317E-3</c:v>
                </c:pt>
                <c:pt idx="1">
                  <c:v>8.0276643781637732E-3</c:v>
                </c:pt>
                <c:pt idx="2">
                  <c:v>8.3514107793611105E-3</c:v>
                </c:pt>
              </c:numCache>
            </c:numRef>
          </c:val>
          <c:extLst>
            <c:ext xmlns:c16="http://schemas.microsoft.com/office/drawing/2014/chart" uri="{C3380CC4-5D6E-409C-BE32-E72D297353CC}">
              <c16:uniqueId val="{00000007-43C3-4C5B-92FE-3062B0EE52AC}"/>
            </c:ext>
          </c:extLst>
        </c:ser>
        <c:ser>
          <c:idx val="0"/>
          <c:order val="8"/>
          <c:tx>
            <c:strRef>
              <c:f>地域モデル判定ツール!$K$35</c:f>
              <c:strCache>
                <c:ptCount val="1"/>
                <c:pt idx="0">
                  <c:v>船舶</c:v>
                </c:pt>
              </c:strCache>
            </c:strRef>
          </c:tx>
          <c:spPr>
            <a:solidFill>
              <a:schemeClr val="accent5">
                <a:lumMod val="20000"/>
                <a:lumOff val="80000"/>
              </a:schemeClr>
            </a:solidFill>
            <a:ln>
              <a:noFill/>
            </a:ln>
            <a:effectLst/>
          </c:spPr>
          <c:invertIfNegative val="0"/>
          <c:cat>
            <c:strRef>
              <c:f>地域モデル判定ツール!$L$26:$N$26</c:f>
              <c:strCache>
                <c:ptCount val="3"/>
                <c:pt idx="0">
                  <c:v>山形県</c:v>
                </c:pt>
                <c:pt idx="1">
                  <c:v>100万～200万人未満の都道府県平均</c:v>
                </c:pt>
                <c:pt idx="2">
                  <c:v>全国の都道府県平均</c:v>
                </c:pt>
              </c:strCache>
            </c:strRef>
          </c:cat>
          <c:val>
            <c:numRef>
              <c:f>地域モデル判定ツール!$L$35:$N$35</c:f>
              <c:numCache>
                <c:formatCode>0.0%</c:formatCode>
                <c:ptCount val="3"/>
                <c:pt idx="0">
                  <c:v>7.811638936091889E-4</c:v>
                </c:pt>
                <c:pt idx="1">
                  <c:v>1.5297681036334051E-2</c:v>
                </c:pt>
                <c:pt idx="2">
                  <c:v>1.2166463257411187E-2</c:v>
                </c:pt>
              </c:numCache>
            </c:numRef>
          </c:val>
          <c:extLst>
            <c:ext xmlns:c16="http://schemas.microsoft.com/office/drawing/2014/chart" uri="{C3380CC4-5D6E-409C-BE32-E72D297353CC}">
              <c16:uniqueId val="{00000008-43C3-4C5B-92FE-3062B0EE52AC}"/>
            </c:ext>
          </c:extLst>
        </c:ser>
        <c:ser>
          <c:idx val="1"/>
          <c:order val="9"/>
          <c:tx>
            <c:strRef>
              <c:f>地域モデル判定ツール!$K$36</c:f>
              <c:strCache>
                <c:ptCount val="1"/>
                <c:pt idx="0">
                  <c:v>一般廃棄物</c:v>
                </c:pt>
              </c:strCache>
            </c:strRef>
          </c:tx>
          <c:spPr>
            <a:solidFill>
              <a:schemeClr val="tx2"/>
            </a:solidFill>
            <a:ln>
              <a:noFill/>
            </a:ln>
            <a:effectLst/>
          </c:spPr>
          <c:invertIfNegative val="0"/>
          <c:cat>
            <c:strRef>
              <c:f>地域モデル判定ツール!$L$26:$N$26</c:f>
              <c:strCache>
                <c:ptCount val="3"/>
                <c:pt idx="0">
                  <c:v>山形県</c:v>
                </c:pt>
                <c:pt idx="1">
                  <c:v>100万～200万人未満の都道府県平均</c:v>
                </c:pt>
                <c:pt idx="2">
                  <c:v>全国の都道府県平均</c:v>
                </c:pt>
              </c:strCache>
            </c:strRef>
          </c:cat>
          <c:val>
            <c:numRef>
              <c:f>地域モデル判定ツール!$L$36:$N$36</c:f>
              <c:numCache>
                <c:formatCode>0.0%</c:formatCode>
                <c:ptCount val="3"/>
                <c:pt idx="0">
                  <c:v>1.9015047352123129E-2</c:v>
                </c:pt>
                <c:pt idx="1">
                  <c:v>1.6315096169608429E-2</c:v>
                </c:pt>
                <c:pt idx="2">
                  <c:v>1.6251947686622484E-2</c:v>
                </c:pt>
              </c:numCache>
            </c:numRef>
          </c:val>
          <c:extLst>
            <c:ext xmlns:c16="http://schemas.microsoft.com/office/drawing/2014/chart" uri="{C3380CC4-5D6E-409C-BE32-E72D297353CC}">
              <c16:uniqueId val="{00000009-43C3-4C5B-92FE-3062B0EE52AC}"/>
            </c:ext>
          </c:extLst>
        </c:ser>
        <c:dLbls>
          <c:showLegendKey val="0"/>
          <c:showVal val="0"/>
          <c:showCatName val="0"/>
          <c:showSerName val="0"/>
          <c:showPercent val="0"/>
          <c:showBubbleSize val="0"/>
        </c:dLbls>
        <c:gapWidth val="150"/>
        <c:overlap val="100"/>
        <c:axId val="1803426815"/>
        <c:axId val="1803434719"/>
      </c:barChart>
      <c:catAx>
        <c:axId val="1803426815"/>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1803434719"/>
        <c:crosses val="autoZero"/>
        <c:auto val="1"/>
        <c:lblAlgn val="ctr"/>
        <c:lblOffset val="100"/>
        <c:noMultiLvlLbl val="0"/>
      </c:catAx>
      <c:valAx>
        <c:axId val="1803434719"/>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1803426815"/>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percentStacked"/>
        <c:varyColors val="0"/>
        <c:ser>
          <c:idx val="2"/>
          <c:order val="0"/>
          <c:tx>
            <c:strRef>
              <c:f>地域モデル判定ツール!$K$44</c:f>
              <c:strCache>
                <c:ptCount val="1"/>
                <c:pt idx="0">
                  <c:v>太陽光建物系</c:v>
                </c:pt>
              </c:strCache>
            </c:strRef>
          </c:tx>
          <c:spPr>
            <a:solidFill>
              <a:srgbClr val="ED8B00"/>
            </a:solidFill>
            <a:ln>
              <a:noFill/>
            </a:ln>
            <a:effectLst/>
          </c:spPr>
          <c:invertIfNegative val="0"/>
          <c:cat>
            <c:strRef>
              <c:f>地域モデル判定ツール!$L$43:$N$43</c:f>
              <c:strCache>
                <c:ptCount val="3"/>
                <c:pt idx="0">
                  <c:v>山形県</c:v>
                </c:pt>
                <c:pt idx="1">
                  <c:v>100万～200万人未満の都道府県平均</c:v>
                </c:pt>
                <c:pt idx="2">
                  <c:v>全国の都道府県平均</c:v>
                </c:pt>
              </c:strCache>
            </c:strRef>
          </c:cat>
          <c:val>
            <c:numRef>
              <c:f>地域モデル判定ツール!$L$44:$N$44</c:f>
              <c:numCache>
                <c:formatCode>0.0%</c:formatCode>
                <c:ptCount val="3"/>
                <c:pt idx="0">
                  <c:v>0.12223322384215786</c:v>
                </c:pt>
                <c:pt idx="1">
                  <c:v>0.21097815264216621</c:v>
                </c:pt>
                <c:pt idx="2">
                  <c:v>0.29716185813244583</c:v>
                </c:pt>
              </c:numCache>
            </c:numRef>
          </c:val>
          <c:extLst>
            <c:ext xmlns:c16="http://schemas.microsoft.com/office/drawing/2014/chart" uri="{C3380CC4-5D6E-409C-BE32-E72D297353CC}">
              <c16:uniqueId val="{00000000-285C-451B-A1F3-1C43E8ED5E70}"/>
            </c:ext>
          </c:extLst>
        </c:ser>
        <c:ser>
          <c:idx val="3"/>
          <c:order val="1"/>
          <c:tx>
            <c:strRef>
              <c:f>地域モデル判定ツール!$K$45</c:f>
              <c:strCache>
                <c:ptCount val="1"/>
                <c:pt idx="0">
                  <c:v>太陽光土地系</c:v>
                </c:pt>
              </c:strCache>
            </c:strRef>
          </c:tx>
          <c:spPr>
            <a:solidFill>
              <a:srgbClr val="FFCD00"/>
            </a:solidFill>
            <a:ln>
              <a:noFill/>
            </a:ln>
            <a:effectLst/>
          </c:spPr>
          <c:invertIfNegative val="0"/>
          <c:cat>
            <c:strRef>
              <c:f>地域モデル判定ツール!$L$43:$N$43</c:f>
              <c:strCache>
                <c:ptCount val="3"/>
                <c:pt idx="0">
                  <c:v>山形県</c:v>
                </c:pt>
                <c:pt idx="1">
                  <c:v>100万～200万人未満の都道府県平均</c:v>
                </c:pt>
                <c:pt idx="2">
                  <c:v>全国の都道府県平均</c:v>
                </c:pt>
              </c:strCache>
            </c:strRef>
          </c:cat>
          <c:val>
            <c:numRef>
              <c:f>地域モデル判定ツール!$L$45:$N$45</c:f>
              <c:numCache>
                <c:formatCode>0.0%</c:formatCode>
                <c:ptCount val="3"/>
                <c:pt idx="0">
                  <c:v>0.34254760703578863</c:v>
                </c:pt>
                <c:pt idx="1">
                  <c:v>0.44317811214331887</c:v>
                </c:pt>
                <c:pt idx="2">
                  <c:v>0.40016289868822952</c:v>
                </c:pt>
              </c:numCache>
            </c:numRef>
          </c:val>
          <c:extLst>
            <c:ext xmlns:c16="http://schemas.microsoft.com/office/drawing/2014/chart" uri="{C3380CC4-5D6E-409C-BE32-E72D297353CC}">
              <c16:uniqueId val="{00000001-285C-451B-A1F3-1C43E8ED5E70}"/>
            </c:ext>
          </c:extLst>
        </c:ser>
        <c:ser>
          <c:idx val="4"/>
          <c:order val="2"/>
          <c:tx>
            <c:strRef>
              <c:f>地域モデル判定ツール!$K$46</c:f>
              <c:strCache>
                <c:ptCount val="1"/>
                <c:pt idx="0">
                  <c:v>陸上風力</c:v>
                </c:pt>
              </c:strCache>
            </c:strRef>
          </c:tx>
          <c:spPr>
            <a:solidFill>
              <a:schemeClr val="accent1"/>
            </a:solidFill>
            <a:ln>
              <a:noFill/>
            </a:ln>
            <a:effectLst/>
          </c:spPr>
          <c:invertIfNegative val="0"/>
          <c:cat>
            <c:strRef>
              <c:f>地域モデル判定ツール!$L$43:$N$43</c:f>
              <c:strCache>
                <c:ptCount val="3"/>
                <c:pt idx="0">
                  <c:v>山形県</c:v>
                </c:pt>
                <c:pt idx="1">
                  <c:v>100万～200万人未満の都道府県平均</c:v>
                </c:pt>
                <c:pt idx="2">
                  <c:v>全国の都道府県平均</c:v>
                </c:pt>
              </c:strCache>
            </c:strRef>
          </c:cat>
          <c:val>
            <c:numRef>
              <c:f>地域モデル判定ツール!$L$46:$N$46</c:f>
              <c:numCache>
                <c:formatCode>0.0%</c:formatCode>
                <c:ptCount val="3"/>
                <c:pt idx="0">
                  <c:v>0.46005022615724872</c:v>
                </c:pt>
                <c:pt idx="1">
                  <c:v>0.28103545348778941</c:v>
                </c:pt>
                <c:pt idx="2">
                  <c:v>0.25173703945074055</c:v>
                </c:pt>
              </c:numCache>
            </c:numRef>
          </c:val>
          <c:extLst>
            <c:ext xmlns:c16="http://schemas.microsoft.com/office/drawing/2014/chart" uri="{C3380CC4-5D6E-409C-BE32-E72D297353CC}">
              <c16:uniqueId val="{00000002-285C-451B-A1F3-1C43E8ED5E70}"/>
            </c:ext>
          </c:extLst>
        </c:ser>
        <c:ser>
          <c:idx val="5"/>
          <c:order val="3"/>
          <c:tx>
            <c:strRef>
              <c:f>地域モデル判定ツール!$K$47</c:f>
              <c:strCache>
                <c:ptCount val="1"/>
                <c:pt idx="0">
                  <c:v>中小水力河川</c:v>
                </c:pt>
              </c:strCache>
            </c:strRef>
          </c:tx>
          <c:spPr>
            <a:solidFill>
              <a:schemeClr val="accent6"/>
            </a:solidFill>
            <a:ln>
              <a:noFill/>
            </a:ln>
            <a:effectLst/>
          </c:spPr>
          <c:invertIfNegative val="0"/>
          <c:cat>
            <c:strRef>
              <c:f>地域モデル判定ツール!$L$43:$N$43</c:f>
              <c:strCache>
                <c:ptCount val="3"/>
                <c:pt idx="0">
                  <c:v>山形県</c:v>
                </c:pt>
                <c:pt idx="1">
                  <c:v>100万～200万人未満の都道府県平均</c:v>
                </c:pt>
                <c:pt idx="2">
                  <c:v>全国の都道府県平均</c:v>
                </c:pt>
              </c:strCache>
            </c:strRef>
          </c:cat>
          <c:val>
            <c:numRef>
              <c:f>地域モデル判定ツール!$L$47:$N$47</c:f>
              <c:numCache>
                <c:formatCode>0.0%</c:formatCode>
                <c:ptCount val="3"/>
                <c:pt idx="0">
                  <c:v>5.5559516197517429E-2</c:v>
                </c:pt>
                <c:pt idx="1">
                  <c:v>2.3867507743831423E-2</c:v>
                </c:pt>
                <c:pt idx="2">
                  <c:v>2.2600419894782477E-2</c:v>
                </c:pt>
              </c:numCache>
            </c:numRef>
          </c:val>
          <c:extLst>
            <c:ext xmlns:c16="http://schemas.microsoft.com/office/drawing/2014/chart" uri="{C3380CC4-5D6E-409C-BE32-E72D297353CC}">
              <c16:uniqueId val="{00000003-285C-451B-A1F3-1C43E8ED5E70}"/>
            </c:ext>
          </c:extLst>
        </c:ser>
        <c:ser>
          <c:idx val="6"/>
          <c:order val="4"/>
          <c:tx>
            <c:strRef>
              <c:f>地域モデル判定ツール!$K$48</c:f>
              <c:strCache>
                <c:ptCount val="1"/>
                <c:pt idx="0">
                  <c:v>地熱蒸気フラッシュ150℃以上</c:v>
                </c:pt>
              </c:strCache>
            </c:strRef>
          </c:tx>
          <c:spPr>
            <a:solidFill>
              <a:srgbClr val="DA291C"/>
            </a:solidFill>
            <a:ln>
              <a:noFill/>
            </a:ln>
            <a:effectLst/>
          </c:spPr>
          <c:invertIfNegative val="0"/>
          <c:cat>
            <c:strRef>
              <c:f>地域モデル判定ツール!$L$43:$N$43</c:f>
              <c:strCache>
                <c:ptCount val="3"/>
                <c:pt idx="0">
                  <c:v>山形県</c:v>
                </c:pt>
                <c:pt idx="1">
                  <c:v>100万～200万人未満の都道府県平均</c:v>
                </c:pt>
                <c:pt idx="2">
                  <c:v>全国の都道府県平均</c:v>
                </c:pt>
              </c:strCache>
            </c:strRef>
          </c:cat>
          <c:val>
            <c:numRef>
              <c:f>地域モデル判定ツール!$L$48:$N$48</c:f>
              <c:numCache>
                <c:formatCode>0.0%</c:formatCode>
                <c:ptCount val="3"/>
                <c:pt idx="0">
                  <c:v>1.5126325428556985E-2</c:v>
                </c:pt>
                <c:pt idx="1">
                  <c:v>3.7407317546354388E-2</c:v>
                </c:pt>
                <c:pt idx="2">
                  <c:v>2.4502641180159865E-2</c:v>
                </c:pt>
              </c:numCache>
            </c:numRef>
          </c:val>
          <c:extLst>
            <c:ext xmlns:c16="http://schemas.microsoft.com/office/drawing/2014/chart" uri="{C3380CC4-5D6E-409C-BE32-E72D297353CC}">
              <c16:uniqueId val="{00000004-285C-451B-A1F3-1C43E8ED5E70}"/>
            </c:ext>
          </c:extLst>
        </c:ser>
        <c:ser>
          <c:idx val="7"/>
          <c:order val="5"/>
          <c:tx>
            <c:strRef>
              <c:f>地域モデル判定ツール!$K$49</c:f>
              <c:strCache>
                <c:ptCount val="1"/>
                <c:pt idx="0">
                  <c:v>地熱バイナリー120～150℃</c:v>
                </c:pt>
              </c:strCache>
            </c:strRef>
          </c:tx>
          <c:spPr>
            <a:solidFill>
              <a:schemeClr val="tx2"/>
            </a:solidFill>
            <a:ln>
              <a:noFill/>
            </a:ln>
            <a:effectLst/>
          </c:spPr>
          <c:invertIfNegative val="0"/>
          <c:cat>
            <c:strRef>
              <c:f>地域モデル判定ツール!$L$43:$N$43</c:f>
              <c:strCache>
                <c:ptCount val="3"/>
                <c:pt idx="0">
                  <c:v>山形県</c:v>
                </c:pt>
                <c:pt idx="1">
                  <c:v>100万～200万人未満の都道府県平均</c:v>
                </c:pt>
                <c:pt idx="2">
                  <c:v>全国の都道府県平均</c:v>
                </c:pt>
              </c:strCache>
            </c:strRef>
          </c:cat>
          <c:val>
            <c:numRef>
              <c:f>地域モデル判定ツール!$L$49:$N$49</c:f>
              <c:numCache>
                <c:formatCode>0.0%</c:formatCode>
                <c:ptCount val="3"/>
                <c:pt idx="0">
                  <c:v>1.0032070949250035E-3</c:v>
                </c:pt>
                <c:pt idx="1">
                  <c:v>1.2737653022154788E-3</c:v>
                </c:pt>
                <c:pt idx="2">
                  <c:v>1.0869555301223541E-3</c:v>
                </c:pt>
              </c:numCache>
            </c:numRef>
          </c:val>
          <c:extLst>
            <c:ext xmlns:c16="http://schemas.microsoft.com/office/drawing/2014/chart" uri="{C3380CC4-5D6E-409C-BE32-E72D297353CC}">
              <c16:uniqueId val="{00000005-285C-451B-A1F3-1C43E8ED5E70}"/>
            </c:ext>
          </c:extLst>
        </c:ser>
        <c:ser>
          <c:idx val="8"/>
          <c:order val="6"/>
          <c:tx>
            <c:strRef>
              <c:f>地域モデル判定ツール!$K$50</c:f>
              <c:strCache>
                <c:ptCount val="1"/>
                <c:pt idx="0">
                  <c:v>地熱低温バイナリ53～120℃</c:v>
                </c:pt>
              </c:strCache>
            </c:strRef>
          </c:tx>
          <c:spPr>
            <a:solidFill>
              <a:schemeClr val="bg2">
                <a:lumMod val="90000"/>
              </a:schemeClr>
            </a:solidFill>
            <a:ln>
              <a:noFill/>
            </a:ln>
            <a:effectLst/>
          </c:spPr>
          <c:invertIfNegative val="0"/>
          <c:cat>
            <c:strRef>
              <c:f>地域モデル判定ツール!$L$43:$N$43</c:f>
              <c:strCache>
                <c:ptCount val="3"/>
                <c:pt idx="0">
                  <c:v>山形県</c:v>
                </c:pt>
                <c:pt idx="1">
                  <c:v>100万～200万人未満の都道府県平均</c:v>
                </c:pt>
                <c:pt idx="2">
                  <c:v>全国の都道府県平均</c:v>
                </c:pt>
              </c:strCache>
            </c:strRef>
          </c:cat>
          <c:val>
            <c:numRef>
              <c:f>地域モデル判定ツール!$L$50:$N$50</c:f>
              <c:numCache>
                <c:formatCode>0.0%</c:formatCode>
                <c:ptCount val="3"/>
                <c:pt idx="0">
                  <c:v>3.4798942438054141E-3</c:v>
                </c:pt>
                <c:pt idx="1">
                  <c:v>2.259691134324227E-3</c:v>
                </c:pt>
                <c:pt idx="2">
                  <c:v>2.7481871235194352E-3</c:v>
                </c:pt>
              </c:numCache>
            </c:numRef>
          </c:val>
          <c:extLst>
            <c:ext xmlns:c16="http://schemas.microsoft.com/office/drawing/2014/chart" uri="{C3380CC4-5D6E-409C-BE32-E72D297353CC}">
              <c16:uniqueId val="{00000006-285C-451B-A1F3-1C43E8ED5E70}"/>
            </c:ext>
          </c:extLst>
        </c:ser>
        <c:dLbls>
          <c:showLegendKey val="0"/>
          <c:showVal val="0"/>
          <c:showCatName val="0"/>
          <c:showSerName val="0"/>
          <c:showPercent val="0"/>
          <c:showBubbleSize val="0"/>
        </c:dLbls>
        <c:gapWidth val="150"/>
        <c:overlap val="100"/>
        <c:axId val="1803426815"/>
        <c:axId val="1803434719"/>
      </c:barChart>
      <c:catAx>
        <c:axId val="1803426815"/>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1803434719"/>
        <c:crosses val="autoZero"/>
        <c:auto val="1"/>
        <c:lblAlgn val="ctr"/>
        <c:lblOffset val="100"/>
        <c:noMultiLvlLbl val="0"/>
      </c:catAx>
      <c:valAx>
        <c:axId val="1803434719"/>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1803426815"/>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trlProps/ctrlProp1.xml><?xml version="1.0" encoding="utf-8"?>
<formControlPr xmlns="http://schemas.microsoft.com/office/spreadsheetml/2009/9/main" objectType="CheckBox" fmlaLink="$H$7" lockText="1" noThreeD="1"/>
</file>

<file path=xl/ctrlProps/ctrlProp2.xml><?xml version="1.0" encoding="utf-8"?>
<formControlPr xmlns="http://schemas.microsoft.com/office/spreadsheetml/2009/9/main" objectType="CheckBox" fmlaLink="$H$8" lockText="1" noThreeD="1"/>
</file>

<file path=xl/ctrlProps/ctrlProp3.xml><?xml version="1.0" encoding="utf-8"?>
<formControlPr xmlns="http://schemas.microsoft.com/office/spreadsheetml/2009/9/main" objectType="CheckBox" fmlaLink="$H$9" lockText="1" noThreeD="1"/>
</file>

<file path=xl/ctrlProps/ctrlProp4.xml><?xml version="1.0" encoding="utf-8"?>
<formControlPr xmlns="http://schemas.microsoft.com/office/spreadsheetml/2009/9/main" objectType="CheckBox" fmlaLink="$H$10" lockText="1" noThreeD="1"/>
</file>

<file path=xl/ctrlProps/ctrlProp5.xml><?xml version="1.0" encoding="utf-8"?>
<formControlPr xmlns="http://schemas.microsoft.com/office/spreadsheetml/2009/9/main" objectType="CheckBox" fmlaLink="$H$11" lockText="1" noThreeD="1"/>
</file>

<file path=xl/ctrlProps/ctrlProp6.xml><?xml version="1.0" encoding="utf-8"?>
<formControlPr xmlns="http://schemas.microsoft.com/office/spreadsheetml/2009/9/main" objectType="CheckBox" fmlaLink="$H$12" lockText="1" noThreeD="1"/>
</file>

<file path=xl/ctrlProps/ctrlProp7.xml><?xml version="1.0" encoding="utf-8"?>
<formControlPr xmlns="http://schemas.microsoft.com/office/spreadsheetml/2009/9/main" objectType="CheckBox" fmlaLink="$H$14" lockText="1" noThreeD="1"/>
</file>

<file path=xl/ctrlProps/ctrlProp8.xml><?xml version="1.0" encoding="utf-8"?>
<formControlPr xmlns="http://schemas.microsoft.com/office/spreadsheetml/2009/9/main" objectType="CheckBox" fmlaLink="$H$15" lockText="1" noThreeD="1"/>
</file>

<file path=xl/ctrlProps/ctrlProp9.xml><?xml version="1.0" encoding="utf-8"?>
<formControlPr xmlns="http://schemas.microsoft.com/office/spreadsheetml/2009/9/main" objectType="CheckBox" fmlaLink="$H$16" lockText="1" noThreeD="1"/>
</file>

<file path=xl/ctrlProps/ctrlProp10.xml><?xml version="1.0" encoding="utf-8"?>
<formControlPr xmlns="http://schemas.microsoft.com/office/spreadsheetml/2009/9/main" objectType="CheckBox" fmlaLink="$H$17" lockText="1" noThreeD="1"/>
</file>

<file path=xl/ctrlProps/ctrlProp11.xml><?xml version="1.0" encoding="utf-8"?>
<formControlPr xmlns="http://schemas.microsoft.com/office/spreadsheetml/2009/9/main" objectType="CheckBox" fmlaLink="$H$18" lockText="1" noThreeD="1"/>
</file>

<file path=xl/ctrlProps/ctrlProp12.xml><?xml version="1.0" encoding="utf-8"?>
<formControlPr xmlns="http://schemas.microsoft.com/office/spreadsheetml/2009/9/main" objectType="CheckBox" fmlaLink="$H$19" lockText="1" noThreeD="1"/>
</file>

<file path=xl/ctrlProps/ctrlProp13.xml><?xml version="1.0" encoding="utf-8"?>
<formControlPr xmlns="http://schemas.microsoft.com/office/spreadsheetml/2009/9/main" objectType="CheckBox" fmlaLink="$H$20" lockText="1" noThreeD="1"/>
</file>

<file path=xl/ctrlProps/ctrlProp14.xml><?xml version="1.0" encoding="utf-8"?>
<formControlPr xmlns="http://schemas.microsoft.com/office/spreadsheetml/2009/9/main" objectType="CheckBox" fmlaLink="$H$21" lockText="1" noThreeD="1"/>
</file>

<file path=xl/ctrlProps/ctrlProp15.xml><?xml version="1.0" encoding="utf-8"?>
<formControlPr xmlns="http://schemas.microsoft.com/office/spreadsheetml/2009/9/main" objectType="CheckBox" fmlaLink="$H$22" lockText="1" noThreeD="1"/>
</file>

<file path=xl/ctrlProps/ctrlProp16.xml><?xml version="1.0" encoding="utf-8"?>
<formControlPr xmlns="http://schemas.microsoft.com/office/spreadsheetml/2009/9/main" objectType="CheckBox" fmlaLink="$H$23" lockText="1" noThreeD="1"/>
</file>

<file path=xl/ctrlProps/ctrlProp17.xml><?xml version="1.0" encoding="utf-8"?>
<formControlPr xmlns="http://schemas.microsoft.com/office/spreadsheetml/2009/9/main" objectType="CheckBox" fmlaLink="$H$24" lockText="1" noThreeD="1"/>
</file>

<file path=xl/ctrlProps/ctrlProp18.xml><?xml version="1.0" encoding="utf-8"?>
<formControlPr xmlns="http://schemas.microsoft.com/office/spreadsheetml/2009/9/main" objectType="CheckBox" fmlaLink="$H$25" lockText="1" noThreeD="1"/>
</file>

<file path=xl/ctrlProps/ctrlProp19.xml><?xml version="1.0" encoding="utf-8"?>
<formControlPr xmlns="http://schemas.microsoft.com/office/spreadsheetml/2009/9/main" objectType="CheckBox" fmlaLink="$H$26" lockText="1" noThreeD="1"/>
</file>

<file path=xl/ctrlProps/ctrlProp20.xml><?xml version="1.0" encoding="utf-8"?>
<formControlPr xmlns="http://schemas.microsoft.com/office/spreadsheetml/2009/9/main" objectType="CheckBox" fmlaLink="$H$27" lockText="1" noThreeD="1"/>
</file>

<file path=xl/ctrlProps/ctrlProp21.xml><?xml version="1.0" encoding="utf-8"?>
<formControlPr xmlns="http://schemas.microsoft.com/office/spreadsheetml/2009/9/main" objectType="CheckBox" fmlaLink="$H$28" lockText="1" noThreeD="1"/>
</file>

<file path=xl/ctrlProps/ctrlProp22.xml><?xml version="1.0" encoding="utf-8"?>
<formControlPr xmlns="http://schemas.microsoft.com/office/spreadsheetml/2009/9/main" objectType="CheckBox" fmlaLink="$H$29" lockText="1" noThreeD="1"/>
</file>

<file path=xl/ctrlProps/ctrlProp23.xml><?xml version="1.0" encoding="utf-8"?>
<formControlPr xmlns="http://schemas.microsoft.com/office/spreadsheetml/2009/9/main" objectType="CheckBox" fmlaLink="$H$30" lockText="1" noThreeD="1"/>
</file>

<file path=xl/ctrlProps/ctrlProp24.xml><?xml version="1.0" encoding="utf-8"?>
<formControlPr xmlns="http://schemas.microsoft.com/office/spreadsheetml/2009/9/main" objectType="CheckBox" fmlaLink="$H$31" lockText="1" noThreeD="1"/>
</file>

<file path=xl/ctrlProps/ctrlProp25.xml><?xml version="1.0" encoding="utf-8"?>
<formControlPr xmlns="http://schemas.microsoft.com/office/spreadsheetml/2009/9/main" objectType="CheckBox" fmlaLink="$H$32" lockText="1" noThreeD="1"/>
</file>

<file path=xl/ctrlProps/ctrlProp26.xml><?xml version="1.0" encoding="utf-8"?>
<formControlPr xmlns="http://schemas.microsoft.com/office/spreadsheetml/2009/9/main" objectType="CheckBox" fmlaLink="$H$33" lockText="1" noThreeD="1"/>
</file>

<file path=xl/ctrlProps/ctrlProp27.xml><?xml version="1.0" encoding="utf-8"?>
<formControlPr xmlns="http://schemas.microsoft.com/office/spreadsheetml/2009/9/main" objectType="CheckBox" fmlaLink="$H$34" lockText="1" noThreeD="1"/>
</file>

<file path=xl/ctrlProps/ctrlProp28.xml><?xml version="1.0" encoding="utf-8"?>
<formControlPr xmlns="http://schemas.microsoft.com/office/spreadsheetml/2009/9/main" objectType="CheckBox" fmlaLink="$H$35" lockText="1" noThreeD="1"/>
</file>

<file path=xl/ctrlProps/ctrlProp29.xml><?xml version="1.0" encoding="utf-8"?>
<formControlPr xmlns="http://schemas.microsoft.com/office/spreadsheetml/2009/9/main" objectType="CheckBox" fmlaLink="$H$36" lockText="1" noThreeD="1"/>
</file>

<file path=xl/ctrlProps/ctrlProp30.xml><?xml version="1.0" encoding="utf-8"?>
<formControlPr xmlns="http://schemas.microsoft.com/office/spreadsheetml/2009/9/main" objectType="CheckBox" fmlaLink="$H$37" lockText="1" noThreeD="1"/>
</file>

<file path=xl/ctrlProps/ctrlProp31.xml><?xml version="1.0" encoding="utf-8"?>
<formControlPr xmlns="http://schemas.microsoft.com/office/spreadsheetml/2009/9/main" objectType="CheckBox" fmlaLink="$H$38" lockText="1" noThreeD="1"/>
</file>

<file path=xl/ctrlProps/ctrlProp32.xml><?xml version="1.0" encoding="utf-8"?>
<formControlPr xmlns="http://schemas.microsoft.com/office/spreadsheetml/2009/9/main" objectType="CheckBox" fmlaLink="$H$39" lockText="1" noThreeD="1"/>
</file>

<file path=xl/ctrlProps/ctrlProp33.xml><?xml version="1.0" encoding="utf-8"?>
<formControlPr xmlns="http://schemas.microsoft.com/office/spreadsheetml/2009/9/main" objectType="CheckBox" fmlaLink="$H$40" lockText="1" noThreeD="1"/>
</file>

<file path=xl/ctrlProps/ctrlProp34.xml><?xml version="1.0" encoding="utf-8"?>
<formControlPr xmlns="http://schemas.microsoft.com/office/spreadsheetml/2009/9/main" objectType="CheckBox" fmlaLink="$H$41" lockText="1" noThreeD="1"/>
</file>

<file path=xl/ctrlProps/ctrlProp35.xml><?xml version="1.0" encoding="utf-8"?>
<formControlPr xmlns="http://schemas.microsoft.com/office/spreadsheetml/2009/9/main" objectType="CheckBox" fmlaLink="$H$42" lockText="1" noThreeD="1"/>
</file>

<file path=xl/ctrlProps/ctrlProp36.xml><?xml version="1.0" encoding="utf-8"?>
<formControlPr xmlns="http://schemas.microsoft.com/office/spreadsheetml/2009/9/main" objectType="CheckBox" fmlaLink="$H$43" lockText="1" noThreeD="1"/>
</file>

<file path=xl/ctrlProps/ctrlProp37.xml><?xml version="1.0" encoding="utf-8"?>
<formControlPr xmlns="http://schemas.microsoft.com/office/spreadsheetml/2009/9/main" objectType="CheckBox" fmlaLink="$H$44" lockText="1" noThreeD="1"/>
</file>

<file path=xl/ctrlProps/ctrlProp38.xml><?xml version="1.0" encoding="utf-8"?>
<formControlPr xmlns="http://schemas.microsoft.com/office/spreadsheetml/2009/9/main" objectType="CheckBox" fmlaLink="$H$45" lockText="1" noThreeD="1"/>
</file>

<file path=xl/ctrlProps/ctrlProp39.xml><?xml version="1.0" encoding="utf-8"?>
<formControlPr xmlns="http://schemas.microsoft.com/office/spreadsheetml/2009/9/main" objectType="CheckBox" fmlaLink="$H$46" lockText="1" noThreeD="1"/>
</file>

<file path=xl/ctrlProps/ctrlProp40.xml><?xml version="1.0" encoding="utf-8"?>
<formControlPr xmlns="http://schemas.microsoft.com/office/spreadsheetml/2009/9/main" objectType="CheckBox" fmlaLink="$H$47" lockText="1" noThreeD="1"/>
</file>

<file path=xl/ctrlProps/ctrlProp41.xml><?xml version="1.0" encoding="utf-8"?>
<formControlPr xmlns="http://schemas.microsoft.com/office/spreadsheetml/2009/9/main" objectType="CheckBox" fmlaLink="$H$48" lockText="1" noThreeD="1"/>
</file>

<file path=xl/ctrlProps/ctrlProp42.xml><?xml version="1.0" encoding="utf-8"?>
<formControlPr xmlns="http://schemas.microsoft.com/office/spreadsheetml/2009/9/main" objectType="CheckBox" fmlaLink="$H$49" lockText="1" noThreeD="1"/>
</file>

<file path=xl/ctrlProps/ctrlProp43.xml><?xml version="1.0" encoding="utf-8"?>
<formControlPr xmlns="http://schemas.microsoft.com/office/spreadsheetml/2009/9/main" objectType="CheckBox" fmlaLink="$H$50" lockText="1" noThreeD="1"/>
</file>

<file path=xl/ctrlProps/ctrlProp44.xml><?xml version="1.0" encoding="utf-8"?>
<formControlPr xmlns="http://schemas.microsoft.com/office/spreadsheetml/2009/9/main" objectType="CheckBox" fmlaLink="$H$51" lockText="1" noThreeD="1"/>
</file>

<file path=xl/ctrlProps/ctrlProp45.xml><?xml version="1.0" encoding="utf-8"?>
<formControlPr xmlns="http://schemas.microsoft.com/office/spreadsheetml/2009/9/main" objectType="CheckBox" fmlaLink="$H$52" lockText="1" noThreeD="1"/>
</file>

<file path=xl/ctrlProps/ctrlProp46.xml><?xml version="1.0" encoding="utf-8"?>
<formControlPr xmlns="http://schemas.microsoft.com/office/spreadsheetml/2009/9/main" objectType="CheckBox" fmlaLink="$H$53" lockText="1" noThreeD="1"/>
</file>

<file path=xl/ctrlProps/ctrlProp47.xml><?xml version="1.0" encoding="utf-8"?>
<formControlPr xmlns="http://schemas.microsoft.com/office/spreadsheetml/2009/9/main" objectType="CheckBox" fmlaLink="$H$54" lockText="1" noThreeD="1"/>
</file>

<file path=xl/ctrlProps/ctrlProp48.xml><?xml version="1.0" encoding="utf-8"?>
<formControlPr xmlns="http://schemas.microsoft.com/office/spreadsheetml/2009/9/main" objectType="CheckBox" fmlaLink="$H$55" lockText="1" noThreeD="1"/>
</file>

<file path=xl/ctrlProps/ctrlProp49.xml><?xml version="1.0" encoding="utf-8"?>
<formControlPr xmlns="http://schemas.microsoft.com/office/spreadsheetml/2009/9/main" objectType="CheckBox" fmlaLink="$H$13" lockText="1" noThreeD="1"/>
</file>

<file path=xl/drawings/_rels/drawing1.xml.rels><?xml version="1.0" encoding="UTF-8" standalone="yes"?>
<Relationships xmlns="http://schemas.openxmlformats.org/package/2006/relationships"><Relationship Id="rId2" Type="http://schemas.openxmlformats.org/officeDocument/2006/relationships/chart" Target="../charts/chart2.xml"/><Relationship Id="rId1" Type="http://schemas.openxmlformats.org/officeDocument/2006/relationships/chart" Target="../charts/chart1.xml"/></Relationships>
</file>

<file path=xl/drawings/_rels/drawing2.xml.rels><?xml version="1.0" encoding="UTF-8" standalone="yes"?>
<Relationships xmlns="http://schemas.openxmlformats.org/package/2006/relationships"><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1" Type="http://schemas.openxmlformats.org/officeDocument/2006/relationships/image" Target="../media/image2.png"/></Relationships>
</file>

<file path=xl/drawings/_rels/drawing4.xml.rels><?xml version="1.0" encoding="UTF-8" standalone="yes"?>
<Relationships xmlns="http://schemas.openxmlformats.org/package/2006/relationships"><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1" Type="http://schemas.openxmlformats.org/officeDocument/2006/relationships/image" Target="../media/image5.png"/></Relationships>
</file>

<file path=xl/drawings/_rels/drawing7.xml.rels><?xml version="1.0" encoding="UTF-8" standalone="yes"?>
<Relationships xmlns="http://schemas.openxmlformats.org/package/2006/relationships"><Relationship Id="rId1" Type="http://schemas.openxmlformats.org/officeDocument/2006/relationships/image" Target="../media/image6.png"/></Relationships>
</file>

<file path=xl/drawings/_rels/drawing8.xml.rels><?xml version="1.0" encoding="UTF-8" standalone="yes"?>
<Relationships xmlns="http://schemas.openxmlformats.org/package/2006/relationships"><Relationship Id="rId1" Type="http://schemas.openxmlformats.org/officeDocument/2006/relationships/image" Target="../media/image7.png"/></Relationships>
</file>

<file path=xl/drawings/_rels/drawing9.xml.rels><?xml version="1.0" encoding="UTF-8" standalone="yes"?>
<Relationships xmlns="http://schemas.openxmlformats.org/package/2006/relationships"><Relationship Id="rId1" Type="http://schemas.openxmlformats.org/officeDocument/2006/relationships/image" Target="../media/image8.png"/></Relationships>
</file>

<file path=xl/drawings/_rels/drawing10.xml.rels><?xml version="1.0" encoding="UTF-8" standalone="yes"?>
<Relationships xmlns="http://schemas.openxmlformats.org/package/2006/relationships"><Relationship Id="rId1" Type="http://schemas.openxmlformats.org/officeDocument/2006/relationships/image" Target="../media/image9.png"/></Relationships>
</file>

<file path=xl/drawings/_rels/drawing11.xml.rels><?xml version="1.0" encoding="UTF-8" standalone="yes"?>
<Relationships xmlns="http://schemas.openxmlformats.org/package/2006/relationships"><Relationship Id="rId1" Type="http://schemas.openxmlformats.org/officeDocument/2006/relationships/image" Target="../media/image9.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3.png"/></Relationships>
</file>

<file path=xl/drawings/_rels/drawing30.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7.png"/></Relationships>
</file>

<file path=xl/drawings/_rels/drawing31.xml.rels><?xml version="1.0" encoding="UTF-8" standalone="yes"?>
<Relationships xmlns="http://schemas.openxmlformats.org/package/2006/relationships"><Relationship Id="rId3" Type="http://schemas.openxmlformats.org/officeDocument/2006/relationships/image" Target="../media/image20.png"/><Relationship Id="rId2" Type="http://schemas.openxmlformats.org/officeDocument/2006/relationships/image" Target="../media/image19.png"/><Relationship Id="rId1" Type="http://schemas.openxmlformats.org/officeDocument/2006/relationships/image" Target="../media/image18.png"/><Relationship Id="rId6" Type="http://schemas.openxmlformats.org/officeDocument/2006/relationships/image" Target="../media/image23.png"/><Relationship Id="rId5" Type="http://schemas.openxmlformats.org/officeDocument/2006/relationships/image" Target="../media/image22.png"/><Relationship Id="rId4" Type="http://schemas.openxmlformats.org/officeDocument/2006/relationships/image" Target="../media/image21.png"/></Relationships>
</file>

<file path=xl/drawings/_rels/drawing32.xml.rels><?xml version="1.0" encoding="UTF-8" standalone="yes"?>
<Relationships xmlns="http://schemas.openxmlformats.org/package/2006/relationships"><Relationship Id="rId3" Type="http://schemas.openxmlformats.org/officeDocument/2006/relationships/image" Target="../media/image26.png"/><Relationship Id="rId2" Type="http://schemas.openxmlformats.org/officeDocument/2006/relationships/image" Target="../media/image25.png"/><Relationship Id="rId1" Type="http://schemas.openxmlformats.org/officeDocument/2006/relationships/image" Target="../media/image24.png"/><Relationship Id="rId4" Type="http://schemas.openxmlformats.org/officeDocument/2006/relationships/image" Target="../media/image27.png"/></Relationships>
</file>

<file path=xl/drawings/_rels/drawing33.xml.rels><?xml version="1.0" encoding="UTF-8" standalone="yes"?>
<Relationships xmlns="http://schemas.openxmlformats.org/package/2006/relationships"><Relationship Id="rId2" Type="http://schemas.openxmlformats.org/officeDocument/2006/relationships/image" Target="../media/image29.png"/><Relationship Id="rId1" Type="http://schemas.openxmlformats.org/officeDocument/2006/relationships/image" Target="../media/image28.png"/></Relationships>
</file>

<file path=xl/drawings/_rels/drawing34.x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14.png"/></Relationships>
</file>

<file path=xl/drawings/_rels/drawing35.xml.rels><?xml version="1.0" encoding="UTF-8" standalone="yes"?>
<Relationships xmlns="http://schemas.openxmlformats.org/package/2006/relationships"><Relationship Id="rId3" Type="http://schemas.openxmlformats.org/officeDocument/2006/relationships/image" Target="../media/image32.png"/><Relationship Id="rId2" Type="http://schemas.openxmlformats.org/officeDocument/2006/relationships/image" Target="../media/image31.png"/><Relationship Id="rId1" Type="http://schemas.openxmlformats.org/officeDocument/2006/relationships/image" Target="../media/image30.png"/><Relationship Id="rId5" Type="http://schemas.openxmlformats.org/officeDocument/2006/relationships/image" Target="../media/image34.png"/><Relationship Id="rId4" Type="http://schemas.openxmlformats.org/officeDocument/2006/relationships/image" Target="../media/image33.png"/></Relationships>
</file>

<file path=xl/drawings/_rels/drawing36.xml.rels><?xml version="1.0" encoding="UTF-8" standalone="yes"?>
<Relationships xmlns="http://schemas.openxmlformats.org/package/2006/relationships"><Relationship Id="rId8" Type="http://schemas.openxmlformats.org/officeDocument/2006/relationships/image" Target="../media/image16.png"/><Relationship Id="rId3" Type="http://schemas.openxmlformats.org/officeDocument/2006/relationships/image" Target="../media/image37.png"/><Relationship Id="rId7" Type="http://schemas.openxmlformats.org/officeDocument/2006/relationships/image" Target="../media/image15.png"/><Relationship Id="rId2" Type="http://schemas.openxmlformats.org/officeDocument/2006/relationships/image" Target="../media/image36.png"/><Relationship Id="rId1" Type="http://schemas.openxmlformats.org/officeDocument/2006/relationships/image" Target="../media/image35.png"/><Relationship Id="rId6" Type="http://schemas.openxmlformats.org/officeDocument/2006/relationships/image" Target="../media/image21.png"/><Relationship Id="rId11" Type="http://schemas.openxmlformats.org/officeDocument/2006/relationships/image" Target="../media/image39.png"/><Relationship Id="rId5" Type="http://schemas.openxmlformats.org/officeDocument/2006/relationships/image" Target="../media/image18.png"/><Relationship Id="rId10" Type="http://schemas.openxmlformats.org/officeDocument/2006/relationships/image" Target="../media/image17.png"/><Relationship Id="rId4" Type="http://schemas.openxmlformats.org/officeDocument/2006/relationships/image" Target="../media/image14.png"/><Relationship Id="rId9" Type="http://schemas.openxmlformats.org/officeDocument/2006/relationships/image" Target="../media/image38.png"/></Relationships>
</file>

<file path=xl/drawings/_rels/drawing37.xml.rels><?xml version="1.0" encoding="UTF-8" standalone="yes"?>
<Relationships xmlns="http://schemas.openxmlformats.org/package/2006/relationships"><Relationship Id="rId8" Type="http://schemas.openxmlformats.org/officeDocument/2006/relationships/image" Target="../media/image16.png"/><Relationship Id="rId3" Type="http://schemas.openxmlformats.org/officeDocument/2006/relationships/image" Target="../media/image19.png"/><Relationship Id="rId7" Type="http://schemas.openxmlformats.org/officeDocument/2006/relationships/image" Target="../media/image15.png"/><Relationship Id="rId2" Type="http://schemas.openxmlformats.org/officeDocument/2006/relationships/image" Target="../media/image29.png"/><Relationship Id="rId1" Type="http://schemas.openxmlformats.org/officeDocument/2006/relationships/image" Target="../media/image28.png"/><Relationship Id="rId6" Type="http://schemas.openxmlformats.org/officeDocument/2006/relationships/image" Target="../media/image23.png"/><Relationship Id="rId5" Type="http://schemas.openxmlformats.org/officeDocument/2006/relationships/image" Target="../media/image20.png"/><Relationship Id="rId4" Type="http://schemas.openxmlformats.org/officeDocument/2006/relationships/image" Target="../media/image22.png"/></Relationships>
</file>

<file path=xl/drawings/_rels/drawing38.xml.rels><?xml version="1.0" encoding="UTF-8" standalone="yes"?>
<Relationships xmlns="http://schemas.openxmlformats.org/package/2006/relationships"><Relationship Id="rId2" Type="http://schemas.openxmlformats.org/officeDocument/2006/relationships/image" Target="../media/image26.png"/><Relationship Id="rId1" Type="http://schemas.openxmlformats.org/officeDocument/2006/relationships/image" Target="../media/image25.png"/></Relationships>
</file>

<file path=xl/drawings/_rels/drawing39.xml.rels><?xml version="1.0" encoding="UTF-8" standalone="yes"?>
<Relationships xmlns="http://schemas.openxmlformats.org/package/2006/relationships"><Relationship Id="rId3" Type="http://schemas.openxmlformats.org/officeDocument/2006/relationships/image" Target="../media/image42.png"/><Relationship Id="rId2" Type="http://schemas.openxmlformats.org/officeDocument/2006/relationships/image" Target="../media/image41.png"/><Relationship Id="rId1" Type="http://schemas.openxmlformats.org/officeDocument/2006/relationships/image" Target="../media/image40.png"/><Relationship Id="rId6" Type="http://schemas.openxmlformats.org/officeDocument/2006/relationships/image" Target="../media/image43.png"/><Relationship Id="rId5" Type="http://schemas.openxmlformats.org/officeDocument/2006/relationships/image" Target="../media/image27.png"/><Relationship Id="rId4" Type="http://schemas.openxmlformats.org/officeDocument/2006/relationships/image" Target="../media/image24.png"/></Relationships>
</file>

<file path=xl/drawings/_rels/drawing40.xml.rels><?xml version="1.0" encoding="UTF-8" standalone="yes"?>
<Relationships xmlns="http://schemas.openxmlformats.org/package/2006/relationships"><Relationship Id="rId2" Type="http://schemas.openxmlformats.org/officeDocument/2006/relationships/image" Target="../media/image45.png"/><Relationship Id="rId1" Type="http://schemas.openxmlformats.org/officeDocument/2006/relationships/image" Target="../media/image44.png"/></Relationships>
</file>

<file path=xl/drawings/_rels/drawing41.xml.rels><?xml version="1.0" encoding="UTF-8" standalone="yes"?>
<Relationships xmlns="http://schemas.openxmlformats.org/package/2006/relationships"><Relationship Id="rId3" Type="http://schemas.openxmlformats.org/officeDocument/2006/relationships/image" Target="../media/image32.png"/><Relationship Id="rId2" Type="http://schemas.openxmlformats.org/officeDocument/2006/relationships/image" Target="../media/image31.png"/><Relationship Id="rId1" Type="http://schemas.openxmlformats.org/officeDocument/2006/relationships/image" Target="../media/image30.png"/></Relationships>
</file>

<file path=xl/drawings/_rels/drawing42.xml.rels><?xml version="1.0" encoding="UTF-8" standalone="yes"?>
<Relationships xmlns="http://schemas.openxmlformats.org/package/2006/relationships"><Relationship Id="rId3" Type="http://schemas.openxmlformats.org/officeDocument/2006/relationships/image" Target="../media/image34.png"/><Relationship Id="rId2" Type="http://schemas.openxmlformats.org/officeDocument/2006/relationships/image" Target="../media/image33.png"/><Relationship Id="rId1" Type="http://schemas.openxmlformats.org/officeDocument/2006/relationships/image" Target="../media/image46.png"/><Relationship Id="rId4" Type="http://schemas.openxmlformats.org/officeDocument/2006/relationships/image" Target="../media/image47.png"/></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333375</xdr:colOff>
          <xdr:row>6</xdr:row>
          <xdr:rowOff>19050</xdr:rowOff>
        </xdr:from>
        <xdr:to>
          <xdr:col>5</xdr:col>
          <xdr:colOff>561975</xdr:colOff>
          <xdr:row>7</xdr:row>
          <xdr:rowOff>0</xdr:rowOff>
        </xdr:to>
        <xdr:sp macro="" textlink="">
          <xdr:nvSpPr>
            <xdr:cNvPr id="1117" name="Check Box 93" hidden="1">
              <a:extLst>
                <a:ext uri="{63B3BB69-23CF-44E3-9099-C40C66FF867C}">
                  <a14:compatExt spid="_x0000_s1117"/>
                </a:ext>
                <a:ext uri="{FF2B5EF4-FFF2-40B4-BE49-F238E27FC236}">
                  <a16:creationId xmlns:a16="http://schemas.microsoft.com/office/drawing/2014/main" id="{00000000-0008-0000-0100-00005D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7</xdr:row>
          <xdr:rowOff>19050</xdr:rowOff>
        </xdr:from>
        <xdr:to>
          <xdr:col>5</xdr:col>
          <xdr:colOff>561975</xdr:colOff>
          <xdr:row>8</xdr:row>
          <xdr:rowOff>0</xdr:rowOff>
        </xdr:to>
        <xdr:sp macro="" textlink="">
          <xdr:nvSpPr>
            <xdr:cNvPr id="1121" name="Check Box 97" hidden="1">
              <a:extLst>
                <a:ext uri="{63B3BB69-23CF-44E3-9099-C40C66FF867C}">
                  <a14:compatExt spid="_x0000_s1121"/>
                </a:ext>
                <a:ext uri="{FF2B5EF4-FFF2-40B4-BE49-F238E27FC236}">
                  <a16:creationId xmlns:a16="http://schemas.microsoft.com/office/drawing/2014/main" id="{00000000-0008-0000-0100-000061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8</xdr:row>
          <xdr:rowOff>19050</xdr:rowOff>
        </xdr:from>
        <xdr:to>
          <xdr:col>5</xdr:col>
          <xdr:colOff>561975</xdr:colOff>
          <xdr:row>9</xdr:row>
          <xdr:rowOff>0</xdr:rowOff>
        </xdr:to>
        <xdr:sp macro="" textlink="">
          <xdr:nvSpPr>
            <xdr:cNvPr id="1122" name="Check Box 98" hidden="1">
              <a:extLst>
                <a:ext uri="{63B3BB69-23CF-44E3-9099-C40C66FF867C}">
                  <a14:compatExt spid="_x0000_s1122"/>
                </a:ext>
                <a:ext uri="{FF2B5EF4-FFF2-40B4-BE49-F238E27FC236}">
                  <a16:creationId xmlns:a16="http://schemas.microsoft.com/office/drawing/2014/main" id="{00000000-0008-0000-0100-000062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9</xdr:row>
          <xdr:rowOff>19050</xdr:rowOff>
        </xdr:from>
        <xdr:to>
          <xdr:col>5</xdr:col>
          <xdr:colOff>561975</xdr:colOff>
          <xdr:row>10</xdr:row>
          <xdr:rowOff>0</xdr:rowOff>
        </xdr:to>
        <xdr:sp macro="" textlink="">
          <xdr:nvSpPr>
            <xdr:cNvPr id="1123" name="Check Box 99" hidden="1">
              <a:extLst>
                <a:ext uri="{63B3BB69-23CF-44E3-9099-C40C66FF867C}">
                  <a14:compatExt spid="_x0000_s1123"/>
                </a:ext>
                <a:ext uri="{FF2B5EF4-FFF2-40B4-BE49-F238E27FC236}">
                  <a16:creationId xmlns:a16="http://schemas.microsoft.com/office/drawing/2014/main" id="{00000000-0008-0000-0100-000063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10</xdr:row>
          <xdr:rowOff>19050</xdr:rowOff>
        </xdr:from>
        <xdr:to>
          <xdr:col>5</xdr:col>
          <xdr:colOff>561975</xdr:colOff>
          <xdr:row>11</xdr:row>
          <xdr:rowOff>0</xdr:rowOff>
        </xdr:to>
        <xdr:sp macro="" textlink="">
          <xdr:nvSpPr>
            <xdr:cNvPr id="1124" name="Check Box 100" hidden="1">
              <a:extLst>
                <a:ext uri="{63B3BB69-23CF-44E3-9099-C40C66FF867C}">
                  <a14:compatExt spid="_x0000_s1124"/>
                </a:ext>
                <a:ext uri="{FF2B5EF4-FFF2-40B4-BE49-F238E27FC236}">
                  <a16:creationId xmlns:a16="http://schemas.microsoft.com/office/drawing/2014/main" id="{00000000-0008-0000-0100-000064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11</xdr:row>
          <xdr:rowOff>19050</xdr:rowOff>
        </xdr:from>
        <xdr:to>
          <xdr:col>5</xdr:col>
          <xdr:colOff>561975</xdr:colOff>
          <xdr:row>12</xdr:row>
          <xdr:rowOff>0</xdr:rowOff>
        </xdr:to>
        <xdr:sp macro="" textlink="">
          <xdr:nvSpPr>
            <xdr:cNvPr id="1125" name="Check Box 101" hidden="1">
              <a:extLst>
                <a:ext uri="{63B3BB69-23CF-44E3-9099-C40C66FF867C}">
                  <a14:compatExt spid="_x0000_s1125"/>
                </a:ext>
                <a:ext uri="{FF2B5EF4-FFF2-40B4-BE49-F238E27FC236}">
                  <a16:creationId xmlns:a16="http://schemas.microsoft.com/office/drawing/2014/main" id="{00000000-0008-0000-0100-000065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13</xdr:row>
          <xdr:rowOff>19050</xdr:rowOff>
        </xdr:from>
        <xdr:to>
          <xdr:col>5</xdr:col>
          <xdr:colOff>561975</xdr:colOff>
          <xdr:row>14</xdr:row>
          <xdr:rowOff>0</xdr:rowOff>
        </xdr:to>
        <xdr:sp macro="" textlink="">
          <xdr:nvSpPr>
            <xdr:cNvPr id="1126" name="Check Box 102" hidden="1">
              <a:extLst>
                <a:ext uri="{63B3BB69-23CF-44E3-9099-C40C66FF867C}">
                  <a14:compatExt spid="_x0000_s1126"/>
                </a:ext>
                <a:ext uri="{FF2B5EF4-FFF2-40B4-BE49-F238E27FC236}">
                  <a16:creationId xmlns:a16="http://schemas.microsoft.com/office/drawing/2014/main" id="{00000000-0008-0000-0100-000066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14</xdr:row>
          <xdr:rowOff>19050</xdr:rowOff>
        </xdr:from>
        <xdr:to>
          <xdr:col>5</xdr:col>
          <xdr:colOff>561975</xdr:colOff>
          <xdr:row>15</xdr:row>
          <xdr:rowOff>0</xdr:rowOff>
        </xdr:to>
        <xdr:sp macro="" textlink="">
          <xdr:nvSpPr>
            <xdr:cNvPr id="1127" name="Check Box 103" hidden="1">
              <a:extLst>
                <a:ext uri="{63B3BB69-23CF-44E3-9099-C40C66FF867C}">
                  <a14:compatExt spid="_x0000_s1127"/>
                </a:ext>
                <a:ext uri="{FF2B5EF4-FFF2-40B4-BE49-F238E27FC236}">
                  <a16:creationId xmlns:a16="http://schemas.microsoft.com/office/drawing/2014/main" id="{00000000-0008-0000-0100-000067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15</xdr:row>
          <xdr:rowOff>19050</xdr:rowOff>
        </xdr:from>
        <xdr:to>
          <xdr:col>5</xdr:col>
          <xdr:colOff>561975</xdr:colOff>
          <xdr:row>16</xdr:row>
          <xdr:rowOff>0</xdr:rowOff>
        </xdr:to>
        <xdr:sp macro="" textlink="">
          <xdr:nvSpPr>
            <xdr:cNvPr id="1128" name="Check Box 104" hidden="1">
              <a:extLst>
                <a:ext uri="{63B3BB69-23CF-44E3-9099-C40C66FF867C}">
                  <a14:compatExt spid="_x0000_s1128"/>
                </a:ext>
                <a:ext uri="{FF2B5EF4-FFF2-40B4-BE49-F238E27FC236}">
                  <a16:creationId xmlns:a16="http://schemas.microsoft.com/office/drawing/2014/main" id="{00000000-0008-0000-0100-000068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16</xdr:row>
          <xdr:rowOff>19050</xdr:rowOff>
        </xdr:from>
        <xdr:to>
          <xdr:col>5</xdr:col>
          <xdr:colOff>561975</xdr:colOff>
          <xdr:row>17</xdr:row>
          <xdr:rowOff>0</xdr:rowOff>
        </xdr:to>
        <xdr:sp macro="" textlink="">
          <xdr:nvSpPr>
            <xdr:cNvPr id="1129" name="Check Box 105" hidden="1">
              <a:extLst>
                <a:ext uri="{63B3BB69-23CF-44E3-9099-C40C66FF867C}">
                  <a14:compatExt spid="_x0000_s1129"/>
                </a:ext>
                <a:ext uri="{FF2B5EF4-FFF2-40B4-BE49-F238E27FC236}">
                  <a16:creationId xmlns:a16="http://schemas.microsoft.com/office/drawing/2014/main" id="{00000000-0008-0000-0100-000069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17</xdr:row>
          <xdr:rowOff>19050</xdr:rowOff>
        </xdr:from>
        <xdr:to>
          <xdr:col>5</xdr:col>
          <xdr:colOff>561975</xdr:colOff>
          <xdr:row>18</xdr:row>
          <xdr:rowOff>0</xdr:rowOff>
        </xdr:to>
        <xdr:sp macro="" textlink="">
          <xdr:nvSpPr>
            <xdr:cNvPr id="1130" name="Check Box 106" hidden="1">
              <a:extLst>
                <a:ext uri="{63B3BB69-23CF-44E3-9099-C40C66FF867C}">
                  <a14:compatExt spid="_x0000_s1130"/>
                </a:ext>
                <a:ext uri="{FF2B5EF4-FFF2-40B4-BE49-F238E27FC236}">
                  <a16:creationId xmlns:a16="http://schemas.microsoft.com/office/drawing/2014/main" id="{00000000-0008-0000-0100-00006A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18</xdr:row>
          <xdr:rowOff>19050</xdr:rowOff>
        </xdr:from>
        <xdr:to>
          <xdr:col>5</xdr:col>
          <xdr:colOff>561975</xdr:colOff>
          <xdr:row>19</xdr:row>
          <xdr:rowOff>0</xdr:rowOff>
        </xdr:to>
        <xdr:sp macro="" textlink="">
          <xdr:nvSpPr>
            <xdr:cNvPr id="1131" name="Check Box 107" hidden="1">
              <a:extLst>
                <a:ext uri="{63B3BB69-23CF-44E3-9099-C40C66FF867C}">
                  <a14:compatExt spid="_x0000_s1131"/>
                </a:ext>
                <a:ext uri="{FF2B5EF4-FFF2-40B4-BE49-F238E27FC236}">
                  <a16:creationId xmlns:a16="http://schemas.microsoft.com/office/drawing/2014/main" id="{00000000-0008-0000-0100-00006B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19</xdr:row>
          <xdr:rowOff>19050</xdr:rowOff>
        </xdr:from>
        <xdr:to>
          <xdr:col>5</xdr:col>
          <xdr:colOff>561975</xdr:colOff>
          <xdr:row>20</xdr:row>
          <xdr:rowOff>0</xdr:rowOff>
        </xdr:to>
        <xdr:sp macro="" textlink="">
          <xdr:nvSpPr>
            <xdr:cNvPr id="1132" name="Check Box 108" hidden="1">
              <a:extLst>
                <a:ext uri="{63B3BB69-23CF-44E3-9099-C40C66FF867C}">
                  <a14:compatExt spid="_x0000_s1132"/>
                </a:ext>
                <a:ext uri="{FF2B5EF4-FFF2-40B4-BE49-F238E27FC236}">
                  <a16:creationId xmlns:a16="http://schemas.microsoft.com/office/drawing/2014/main" id="{00000000-0008-0000-0100-00006C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20</xdr:row>
          <xdr:rowOff>19050</xdr:rowOff>
        </xdr:from>
        <xdr:to>
          <xdr:col>5</xdr:col>
          <xdr:colOff>561975</xdr:colOff>
          <xdr:row>21</xdr:row>
          <xdr:rowOff>0</xdr:rowOff>
        </xdr:to>
        <xdr:sp macro="" textlink="">
          <xdr:nvSpPr>
            <xdr:cNvPr id="1133" name="Check Box 109" hidden="1">
              <a:extLst>
                <a:ext uri="{63B3BB69-23CF-44E3-9099-C40C66FF867C}">
                  <a14:compatExt spid="_x0000_s1133"/>
                </a:ext>
                <a:ext uri="{FF2B5EF4-FFF2-40B4-BE49-F238E27FC236}">
                  <a16:creationId xmlns:a16="http://schemas.microsoft.com/office/drawing/2014/main" id="{00000000-0008-0000-0100-00006D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21</xdr:row>
          <xdr:rowOff>19050</xdr:rowOff>
        </xdr:from>
        <xdr:to>
          <xdr:col>5</xdr:col>
          <xdr:colOff>571500</xdr:colOff>
          <xdr:row>22</xdr:row>
          <xdr:rowOff>0</xdr:rowOff>
        </xdr:to>
        <xdr:sp macro="" textlink="">
          <xdr:nvSpPr>
            <xdr:cNvPr id="1134" name="Check Box 110" hidden="1">
              <a:extLst>
                <a:ext uri="{63B3BB69-23CF-44E3-9099-C40C66FF867C}">
                  <a14:compatExt spid="_x0000_s1134"/>
                </a:ext>
                <a:ext uri="{FF2B5EF4-FFF2-40B4-BE49-F238E27FC236}">
                  <a16:creationId xmlns:a16="http://schemas.microsoft.com/office/drawing/2014/main" id="{00000000-0008-0000-0100-00006E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22</xdr:row>
          <xdr:rowOff>19050</xdr:rowOff>
        </xdr:from>
        <xdr:to>
          <xdr:col>5</xdr:col>
          <xdr:colOff>571500</xdr:colOff>
          <xdr:row>23</xdr:row>
          <xdr:rowOff>0</xdr:rowOff>
        </xdr:to>
        <xdr:sp macro="" textlink="">
          <xdr:nvSpPr>
            <xdr:cNvPr id="1135" name="Check Box 111" hidden="1">
              <a:extLst>
                <a:ext uri="{63B3BB69-23CF-44E3-9099-C40C66FF867C}">
                  <a14:compatExt spid="_x0000_s1135"/>
                </a:ext>
                <a:ext uri="{FF2B5EF4-FFF2-40B4-BE49-F238E27FC236}">
                  <a16:creationId xmlns:a16="http://schemas.microsoft.com/office/drawing/2014/main" id="{00000000-0008-0000-0100-00006F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23</xdr:row>
          <xdr:rowOff>19050</xdr:rowOff>
        </xdr:from>
        <xdr:to>
          <xdr:col>5</xdr:col>
          <xdr:colOff>561975</xdr:colOff>
          <xdr:row>24</xdr:row>
          <xdr:rowOff>0</xdr:rowOff>
        </xdr:to>
        <xdr:sp macro="" textlink="">
          <xdr:nvSpPr>
            <xdr:cNvPr id="1136" name="Check Box 112" hidden="1">
              <a:extLst>
                <a:ext uri="{63B3BB69-23CF-44E3-9099-C40C66FF867C}">
                  <a14:compatExt spid="_x0000_s1136"/>
                </a:ext>
                <a:ext uri="{FF2B5EF4-FFF2-40B4-BE49-F238E27FC236}">
                  <a16:creationId xmlns:a16="http://schemas.microsoft.com/office/drawing/2014/main" id="{00000000-0008-0000-0100-000070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24</xdr:row>
          <xdr:rowOff>19050</xdr:rowOff>
        </xdr:from>
        <xdr:to>
          <xdr:col>5</xdr:col>
          <xdr:colOff>561975</xdr:colOff>
          <xdr:row>25</xdr:row>
          <xdr:rowOff>0</xdr:rowOff>
        </xdr:to>
        <xdr:sp macro="" textlink="">
          <xdr:nvSpPr>
            <xdr:cNvPr id="1137" name="Check Box 113" hidden="1">
              <a:extLst>
                <a:ext uri="{63B3BB69-23CF-44E3-9099-C40C66FF867C}">
                  <a14:compatExt spid="_x0000_s1137"/>
                </a:ext>
                <a:ext uri="{FF2B5EF4-FFF2-40B4-BE49-F238E27FC236}">
                  <a16:creationId xmlns:a16="http://schemas.microsoft.com/office/drawing/2014/main" id="{00000000-0008-0000-0100-000071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25</xdr:row>
          <xdr:rowOff>19050</xdr:rowOff>
        </xdr:from>
        <xdr:to>
          <xdr:col>5</xdr:col>
          <xdr:colOff>561975</xdr:colOff>
          <xdr:row>26</xdr:row>
          <xdr:rowOff>0</xdr:rowOff>
        </xdr:to>
        <xdr:sp macro="" textlink="">
          <xdr:nvSpPr>
            <xdr:cNvPr id="1138" name="Check Box 114" hidden="1">
              <a:extLst>
                <a:ext uri="{63B3BB69-23CF-44E3-9099-C40C66FF867C}">
                  <a14:compatExt spid="_x0000_s1138"/>
                </a:ext>
                <a:ext uri="{FF2B5EF4-FFF2-40B4-BE49-F238E27FC236}">
                  <a16:creationId xmlns:a16="http://schemas.microsoft.com/office/drawing/2014/main" id="{00000000-0008-0000-0100-000072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26</xdr:row>
          <xdr:rowOff>19050</xdr:rowOff>
        </xdr:from>
        <xdr:to>
          <xdr:col>5</xdr:col>
          <xdr:colOff>561975</xdr:colOff>
          <xdr:row>27</xdr:row>
          <xdr:rowOff>0</xdr:rowOff>
        </xdr:to>
        <xdr:sp macro="" textlink="">
          <xdr:nvSpPr>
            <xdr:cNvPr id="1139" name="Check Box 115" hidden="1">
              <a:extLst>
                <a:ext uri="{63B3BB69-23CF-44E3-9099-C40C66FF867C}">
                  <a14:compatExt spid="_x0000_s1139"/>
                </a:ext>
                <a:ext uri="{FF2B5EF4-FFF2-40B4-BE49-F238E27FC236}">
                  <a16:creationId xmlns:a16="http://schemas.microsoft.com/office/drawing/2014/main" id="{00000000-0008-0000-0100-000073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27</xdr:row>
          <xdr:rowOff>19050</xdr:rowOff>
        </xdr:from>
        <xdr:to>
          <xdr:col>5</xdr:col>
          <xdr:colOff>561975</xdr:colOff>
          <xdr:row>28</xdr:row>
          <xdr:rowOff>0</xdr:rowOff>
        </xdr:to>
        <xdr:sp macro="" textlink="">
          <xdr:nvSpPr>
            <xdr:cNvPr id="1140" name="Check Box 116" hidden="1">
              <a:extLst>
                <a:ext uri="{63B3BB69-23CF-44E3-9099-C40C66FF867C}">
                  <a14:compatExt spid="_x0000_s1140"/>
                </a:ext>
                <a:ext uri="{FF2B5EF4-FFF2-40B4-BE49-F238E27FC236}">
                  <a16:creationId xmlns:a16="http://schemas.microsoft.com/office/drawing/2014/main" id="{00000000-0008-0000-0100-000074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28</xdr:row>
          <xdr:rowOff>19050</xdr:rowOff>
        </xdr:from>
        <xdr:to>
          <xdr:col>5</xdr:col>
          <xdr:colOff>561975</xdr:colOff>
          <xdr:row>29</xdr:row>
          <xdr:rowOff>0</xdr:rowOff>
        </xdr:to>
        <xdr:sp macro="" textlink="">
          <xdr:nvSpPr>
            <xdr:cNvPr id="1141" name="Check Box 117" hidden="1">
              <a:extLst>
                <a:ext uri="{63B3BB69-23CF-44E3-9099-C40C66FF867C}">
                  <a14:compatExt spid="_x0000_s1141"/>
                </a:ext>
                <a:ext uri="{FF2B5EF4-FFF2-40B4-BE49-F238E27FC236}">
                  <a16:creationId xmlns:a16="http://schemas.microsoft.com/office/drawing/2014/main" id="{00000000-0008-0000-0100-000075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29</xdr:row>
          <xdr:rowOff>19050</xdr:rowOff>
        </xdr:from>
        <xdr:to>
          <xdr:col>5</xdr:col>
          <xdr:colOff>561975</xdr:colOff>
          <xdr:row>30</xdr:row>
          <xdr:rowOff>0</xdr:rowOff>
        </xdr:to>
        <xdr:sp macro="" textlink="">
          <xdr:nvSpPr>
            <xdr:cNvPr id="1142" name="Check Box 118" hidden="1">
              <a:extLst>
                <a:ext uri="{63B3BB69-23CF-44E3-9099-C40C66FF867C}">
                  <a14:compatExt spid="_x0000_s1142"/>
                </a:ext>
                <a:ext uri="{FF2B5EF4-FFF2-40B4-BE49-F238E27FC236}">
                  <a16:creationId xmlns:a16="http://schemas.microsoft.com/office/drawing/2014/main" id="{00000000-0008-0000-0100-000076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30</xdr:row>
          <xdr:rowOff>19050</xdr:rowOff>
        </xdr:from>
        <xdr:to>
          <xdr:col>5</xdr:col>
          <xdr:colOff>561975</xdr:colOff>
          <xdr:row>31</xdr:row>
          <xdr:rowOff>0</xdr:rowOff>
        </xdr:to>
        <xdr:sp macro="" textlink="">
          <xdr:nvSpPr>
            <xdr:cNvPr id="1143" name="Check Box 119" hidden="1">
              <a:extLst>
                <a:ext uri="{63B3BB69-23CF-44E3-9099-C40C66FF867C}">
                  <a14:compatExt spid="_x0000_s1143"/>
                </a:ext>
                <a:ext uri="{FF2B5EF4-FFF2-40B4-BE49-F238E27FC236}">
                  <a16:creationId xmlns:a16="http://schemas.microsoft.com/office/drawing/2014/main" id="{00000000-0008-0000-0100-000077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31</xdr:row>
          <xdr:rowOff>19050</xdr:rowOff>
        </xdr:from>
        <xdr:to>
          <xdr:col>5</xdr:col>
          <xdr:colOff>561975</xdr:colOff>
          <xdr:row>32</xdr:row>
          <xdr:rowOff>0</xdr:rowOff>
        </xdr:to>
        <xdr:sp macro="" textlink="">
          <xdr:nvSpPr>
            <xdr:cNvPr id="1144" name="Check Box 120" hidden="1">
              <a:extLst>
                <a:ext uri="{63B3BB69-23CF-44E3-9099-C40C66FF867C}">
                  <a14:compatExt spid="_x0000_s1144"/>
                </a:ext>
                <a:ext uri="{FF2B5EF4-FFF2-40B4-BE49-F238E27FC236}">
                  <a16:creationId xmlns:a16="http://schemas.microsoft.com/office/drawing/2014/main" id="{00000000-0008-0000-0100-000078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32</xdr:row>
          <xdr:rowOff>19050</xdr:rowOff>
        </xdr:from>
        <xdr:to>
          <xdr:col>5</xdr:col>
          <xdr:colOff>561975</xdr:colOff>
          <xdr:row>33</xdr:row>
          <xdr:rowOff>0</xdr:rowOff>
        </xdr:to>
        <xdr:sp macro="" textlink="">
          <xdr:nvSpPr>
            <xdr:cNvPr id="1145" name="Check Box 121" hidden="1">
              <a:extLst>
                <a:ext uri="{63B3BB69-23CF-44E3-9099-C40C66FF867C}">
                  <a14:compatExt spid="_x0000_s1145"/>
                </a:ext>
                <a:ext uri="{FF2B5EF4-FFF2-40B4-BE49-F238E27FC236}">
                  <a16:creationId xmlns:a16="http://schemas.microsoft.com/office/drawing/2014/main" id="{00000000-0008-0000-0100-000079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33</xdr:row>
          <xdr:rowOff>19050</xdr:rowOff>
        </xdr:from>
        <xdr:to>
          <xdr:col>5</xdr:col>
          <xdr:colOff>561975</xdr:colOff>
          <xdr:row>34</xdr:row>
          <xdr:rowOff>0</xdr:rowOff>
        </xdr:to>
        <xdr:sp macro="" textlink="">
          <xdr:nvSpPr>
            <xdr:cNvPr id="1146" name="Check Box 122" hidden="1">
              <a:extLst>
                <a:ext uri="{63B3BB69-23CF-44E3-9099-C40C66FF867C}">
                  <a14:compatExt spid="_x0000_s1146"/>
                </a:ext>
                <a:ext uri="{FF2B5EF4-FFF2-40B4-BE49-F238E27FC236}">
                  <a16:creationId xmlns:a16="http://schemas.microsoft.com/office/drawing/2014/main" id="{00000000-0008-0000-0100-00007A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34</xdr:row>
          <xdr:rowOff>19050</xdr:rowOff>
        </xdr:from>
        <xdr:to>
          <xdr:col>5</xdr:col>
          <xdr:colOff>561975</xdr:colOff>
          <xdr:row>35</xdr:row>
          <xdr:rowOff>0</xdr:rowOff>
        </xdr:to>
        <xdr:sp macro="" textlink="">
          <xdr:nvSpPr>
            <xdr:cNvPr id="1147" name="Check Box 123" hidden="1">
              <a:extLst>
                <a:ext uri="{63B3BB69-23CF-44E3-9099-C40C66FF867C}">
                  <a14:compatExt spid="_x0000_s1147"/>
                </a:ext>
                <a:ext uri="{FF2B5EF4-FFF2-40B4-BE49-F238E27FC236}">
                  <a16:creationId xmlns:a16="http://schemas.microsoft.com/office/drawing/2014/main" id="{00000000-0008-0000-0100-00007B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35</xdr:row>
          <xdr:rowOff>19050</xdr:rowOff>
        </xdr:from>
        <xdr:to>
          <xdr:col>5</xdr:col>
          <xdr:colOff>561975</xdr:colOff>
          <xdr:row>36</xdr:row>
          <xdr:rowOff>0</xdr:rowOff>
        </xdr:to>
        <xdr:sp macro="" textlink="">
          <xdr:nvSpPr>
            <xdr:cNvPr id="1148" name="Check Box 124" hidden="1">
              <a:extLst>
                <a:ext uri="{63B3BB69-23CF-44E3-9099-C40C66FF867C}">
                  <a14:compatExt spid="_x0000_s1148"/>
                </a:ext>
                <a:ext uri="{FF2B5EF4-FFF2-40B4-BE49-F238E27FC236}">
                  <a16:creationId xmlns:a16="http://schemas.microsoft.com/office/drawing/2014/main" id="{00000000-0008-0000-0100-00007C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36</xdr:row>
          <xdr:rowOff>19050</xdr:rowOff>
        </xdr:from>
        <xdr:to>
          <xdr:col>5</xdr:col>
          <xdr:colOff>561975</xdr:colOff>
          <xdr:row>37</xdr:row>
          <xdr:rowOff>0</xdr:rowOff>
        </xdr:to>
        <xdr:sp macro="" textlink="">
          <xdr:nvSpPr>
            <xdr:cNvPr id="1149" name="Check Box 125" hidden="1">
              <a:extLst>
                <a:ext uri="{63B3BB69-23CF-44E3-9099-C40C66FF867C}">
                  <a14:compatExt spid="_x0000_s1149"/>
                </a:ext>
                <a:ext uri="{FF2B5EF4-FFF2-40B4-BE49-F238E27FC236}">
                  <a16:creationId xmlns:a16="http://schemas.microsoft.com/office/drawing/2014/main" id="{00000000-0008-0000-0100-00007D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37</xdr:row>
          <xdr:rowOff>19050</xdr:rowOff>
        </xdr:from>
        <xdr:to>
          <xdr:col>5</xdr:col>
          <xdr:colOff>561975</xdr:colOff>
          <xdr:row>38</xdr:row>
          <xdr:rowOff>0</xdr:rowOff>
        </xdr:to>
        <xdr:sp macro="" textlink="">
          <xdr:nvSpPr>
            <xdr:cNvPr id="1150" name="Check Box 126" hidden="1">
              <a:extLst>
                <a:ext uri="{63B3BB69-23CF-44E3-9099-C40C66FF867C}">
                  <a14:compatExt spid="_x0000_s1150"/>
                </a:ext>
                <a:ext uri="{FF2B5EF4-FFF2-40B4-BE49-F238E27FC236}">
                  <a16:creationId xmlns:a16="http://schemas.microsoft.com/office/drawing/2014/main" id="{00000000-0008-0000-0100-00007E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38</xdr:row>
          <xdr:rowOff>19050</xdr:rowOff>
        </xdr:from>
        <xdr:to>
          <xdr:col>5</xdr:col>
          <xdr:colOff>561975</xdr:colOff>
          <xdr:row>39</xdr:row>
          <xdr:rowOff>0</xdr:rowOff>
        </xdr:to>
        <xdr:sp macro="" textlink="">
          <xdr:nvSpPr>
            <xdr:cNvPr id="1151" name="Check Box 127" hidden="1">
              <a:extLst>
                <a:ext uri="{63B3BB69-23CF-44E3-9099-C40C66FF867C}">
                  <a14:compatExt spid="_x0000_s1151"/>
                </a:ext>
                <a:ext uri="{FF2B5EF4-FFF2-40B4-BE49-F238E27FC236}">
                  <a16:creationId xmlns:a16="http://schemas.microsoft.com/office/drawing/2014/main" id="{00000000-0008-0000-0100-00007F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39</xdr:row>
          <xdr:rowOff>19050</xdr:rowOff>
        </xdr:from>
        <xdr:to>
          <xdr:col>5</xdr:col>
          <xdr:colOff>561975</xdr:colOff>
          <xdr:row>40</xdr:row>
          <xdr:rowOff>0</xdr:rowOff>
        </xdr:to>
        <xdr:sp macro="" textlink="">
          <xdr:nvSpPr>
            <xdr:cNvPr id="1152" name="Check Box 128" hidden="1">
              <a:extLst>
                <a:ext uri="{63B3BB69-23CF-44E3-9099-C40C66FF867C}">
                  <a14:compatExt spid="_x0000_s1152"/>
                </a:ext>
                <a:ext uri="{FF2B5EF4-FFF2-40B4-BE49-F238E27FC236}">
                  <a16:creationId xmlns:a16="http://schemas.microsoft.com/office/drawing/2014/main" id="{00000000-0008-0000-0100-000080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40</xdr:row>
          <xdr:rowOff>19050</xdr:rowOff>
        </xdr:from>
        <xdr:to>
          <xdr:col>5</xdr:col>
          <xdr:colOff>561975</xdr:colOff>
          <xdr:row>41</xdr:row>
          <xdr:rowOff>0</xdr:rowOff>
        </xdr:to>
        <xdr:sp macro="" textlink="">
          <xdr:nvSpPr>
            <xdr:cNvPr id="1153" name="Check Box 129" hidden="1">
              <a:extLst>
                <a:ext uri="{63B3BB69-23CF-44E3-9099-C40C66FF867C}">
                  <a14:compatExt spid="_x0000_s1153"/>
                </a:ext>
                <a:ext uri="{FF2B5EF4-FFF2-40B4-BE49-F238E27FC236}">
                  <a16:creationId xmlns:a16="http://schemas.microsoft.com/office/drawing/2014/main" id="{00000000-0008-0000-0100-000081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41</xdr:row>
          <xdr:rowOff>19050</xdr:rowOff>
        </xdr:from>
        <xdr:to>
          <xdr:col>5</xdr:col>
          <xdr:colOff>561975</xdr:colOff>
          <xdr:row>42</xdr:row>
          <xdr:rowOff>0</xdr:rowOff>
        </xdr:to>
        <xdr:sp macro="" textlink="">
          <xdr:nvSpPr>
            <xdr:cNvPr id="1154" name="Check Box 130" hidden="1">
              <a:extLst>
                <a:ext uri="{63B3BB69-23CF-44E3-9099-C40C66FF867C}">
                  <a14:compatExt spid="_x0000_s1154"/>
                </a:ext>
                <a:ext uri="{FF2B5EF4-FFF2-40B4-BE49-F238E27FC236}">
                  <a16:creationId xmlns:a16="http://schemas.microsoft.com/office/drawing/2014/main" id="{00000000-0008-0000-0100-000082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42</xdr:row>
          <xdr:rowOff>19050</xdr:rowOff>
        </xdr:from>
        <xdr:to>
          <xdr:col>5</xdr:col>
          <xdr:colOff>561975</xdr:colOff>
          <xdr:row>43</xdr:row>
          <xdr:rowOff>0</xdr:rowOff>
        </xdr:to>
        <xdr:sp macro="" textlink="">
          <xdr:nvSpPr>
            <xdr:cNvPr id="1155" name="Check Box 131" hidden="1">
              <a:extLst>
                <a:ext uri="{63B3BB69-23CF-44E3-9099-C40C66FF867C}">
                  <a14:compatExt spid="_x0000_s1155"/>
                </a:ext>
                <a:ext uri="{FF2B5EF4-FFF2-40B4-BE49-F238E27FC236}">
                  <a16:creationId xmlns:a16="http://schemas.microsoft.com/office/drawing/2014/main" id="{00000000-0008-0000-0100-000083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43</xdr:row>
          <xdr:rowOff>19050</xdr:rowOff>
        </xdr:from>
        <xdr:to>
          <xdr:col>5</xdr:col>
          <xdr:colOff>561975</xdr:colOff>
          <xdr:row>44</xdr:row>
          <xdr:rowOff>0</xdr:rowOff>
        </xdr:to>
        <xdr:sp macro="" textlink="">
          <xdr:nvSpPr>
            <xdr:cNvPr id="1156" name="Check Box 132" hidden="1">
              <a:extLst>
                <a:ext uri="{63B3BB69-23CF-44E3-9099-C40C66FF867C}">
                  <a14:compatExt spid="_x0000_s1156"/>
                </a:ext>
                <a:ext uri="{FF2B5EF4-FFF2-40B4-BE49-F238E27FC236}">
                  <a16:creationId xmlns:a16="http://schemas.microsoft.com/office/drawing/2014/main" id="{00000000-0008-0000-0100-000084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44</xdr:row>
          <xdr:rowOff>19050</xdr:rowOff>
        </xdr:from>
        <xdr:to>
          <xdr:col>5</xdr:col>
          <xdr:colOff>561975</xdr:colOff>
          <xdr:row>45</xdr:row>
          <xdr:rowOff>0</xdr:rowOff>
        </xdr:to>
        <xdr:sp macro="" textlink="">
          <xdr:nvSpPr>
            <xdr:cNvPr id="1157" name="Check Box 133" hidden="1">
              <a:extLst>
                <a:ext uri="{63B3BB69-23CF-44E3-9099-C40C66FF867C}">
                  <a14:compatExt spid="_x0000_s1157"/>
                </a:ext>
                <a:ext uri="{FF2B5EF4-FFF2-40B4-BE49-F238E27FC236}">
                  <a16:creationId xmlns:a16="http://schemas.microsoft.com/office/drawing/2014/main" id="{00000000-0008-0000-0100-000085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45</xdr:row>
          <xdr:rowOff>19050</xdr:rowOff>
        </xdr:from>
        <xdr:to>
          <xdr:col>5</xdr:col>
          <xdr:colOff>561975</xdr:colOff>
          <xdr:row>46</xdr:row>
          <xdr:rowOff>0</xdr:rowOff>
        </xdr:to>
        <xdr:sp macro="" textlink="">
          <xdr:nvSpPr>
            <xdr:cNvPr id="1158" name="Check Box 134" hidden="1">
              <a:extLst>
                <a:ext uri="{63B3BB69-23CF-44E3-9099-C40C66FF867C}">
                  <a14:compatExt spid="_x0000_s1158"/>
                </a:ext>
                <a:ext uri="{FF2B5EF4-FFF2-40B4-BE49-F238E27FC236}">
                  <a16:creationId xmlns:a16="http://schemas.microsoft.com/office/drawing/2014/main" id="{00000000-0008-0000-0100-000086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46</xdr:row>
          <xdr:rowOff>19050</xdr:rowOff>
        </xdr:from>
        <xdr:to>
          <xdr:col>5</xdr:col>
          <xdr:colOff>561975</xdr:colOff>
          <xdr:row>47</xdr:row>
          <xdr:rowOff>0</xdr:rowOff>
        </xdr:to>
        <xdr:sp macro="" textlink="">
          <xdr:nvSpPr>
            <xdr:cNvPr id="1159" name="Check Box 135" hidden="1">
              <a:extLst>
                <a:ext uri="{63B3BB69-23CF-44E3-9099-C40C66FF867C}">
                  <a14:compatExt spid="_x0000_s1159"/>
                </a:ext>
                <a:ext uri="{FF2B5EF4-FFF2-40B4-BE49-F238E27FC236}">
                  <a16:creationId xmlns:a16="http://schemas.microsoft.com/office/drawing/2014/main" id="{00000000-0008-0000-0100-000087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47</xdr:row>
          <xdr:rowOff>19050</xdr:rowOff>
        </xdr:from>
        <xdr:to>
          <xdr:col>5</xdr:col>
          <xdr:colOff>561975</xdr:colOff>
          <xdr:row>48</xdr:row>
          <xdr:rowOff>0</xdr:rowOff>
        </xdr:to>
        <xdr:sp macro="" textlink="">
          <xdr:nvSpPr>
            <xdr:cNvPr id="1160" name="Check Box 136" hidden="1">
              <a:extLst>
                <a:ext uri="{63B3BB69-23CF-44E3-9099-C40C66FF867C}">
                  <a14:compatExt spid="_x0000_s1160"/>
                </a:ext>
                <a:ext uri="{FF2B5EF4-FFF2-40B4-BE49-F238E27FC236}">
                  <a16:creationId xmlns:a16="http://schemas.microsoft.com/office/drawing/2014/main" id="{00000000-0008-0000-0100-000088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48</xdr:row>
          <xdr:rowOff>19050</xdr:rowOff>
        </xdr:from>
        <xdr:to>
          <xdr:col>5</xdr:col>
          <xdr:colOff>561975</xdr:colOff>
          <xdr:row>49</xdr:row>
          <xdr:rowOff>0</xdr:rowOff>
        </xdr:to>
        <xdr:sp macro="" textlink="">
          <xdr:nvSpPr>
            <xdr:cNvPr id="1161" name="Check Box 137" hidden="1">
              <a:extLst>
                <a:ext uri="{63B3BB69-23CF-44E3-9099-C40C66FF867C}">
                  <a14:compatExt spid="_x0000_s1161"/>
                </a:ext>
                <a:ext uri="{FF2B5EF4-FFF2-40B4-BE49-F238E27FC236}">
                  <a16:creationId xmlns:a16="http://schemas.microsoft.com/office/drawing/2014/main" id="{00000000-0008-0000-0100-000089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49</xdr:row>
          <xdr:rowOff>19050</xdr:rowOff>
        </xdr:from>
        <xdr:to>
          <xdr:col>5</xdr:col>
          <xdr:colOff>561975</xdr:colOff>
          <xdr:row>50</xdr:row>
          <xdr:rowOff>0</xdr:rowOff>
        </xdr:to>
        <xdr:sp macro="" textlink="">
          <xdr:nvSpPr>
            <xdr:cNvPr id="1162" name="Check Box 138" hidden="1">
              <a:extLst>
                <a:ext uri="{63B3BB69-23CF-44E3-9099-C40C66FF867C}">
                  <a14:compatExt spid="_x0000_s1162"/>
                </a:ext>
                <a:ext uri="{FF2B5EF4-FFF2-40B4-BE49-F238E27FC236}">
                  <a16:creationId xmlns:a16="http://schemas.microsoft.com/office/drawing/2014/main" id="{00000000-0008-0000-0100-00008A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50</xdr:row>
          <xdr:rowOff>19050</xdr:rowOff>
        </xdr:from>
        <xdr:to>
          <xdr:col>5</xdr:col>
          <xdr:colOff>561975</xdr:colOff>
          <xdr:row>51</xdr:row>
          <xdr:rowOff>0</xdr:rowOff>
        </xdr:to>
        <xdr:sp macro="" textlink="">
          <xdr:nvSpPr>
            <xdr:cNvPr id="1163" name="Check Box 139" hidden="1">
              <a:extLst>
                <a:ext uri="{63B3BB69-23CF-44E3-9099-C40C66FF867C}">
                  <a14:compatExt spid="_x0000_s1163"/>
                </a:ext>
                <a:ext uri="{FF2B5EF4-FFF2-40B4-BE49-F238E27FC236}">
                  <a16:creationId xmlns:a16="http://schemas.microsoft.com/office/drawing/2014/main" id="{00000000-0008-0000-0100-00008B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51</xdr:row>
          <xdr:rowOff>19050</xdr:rowOff>
        </xdr:from>
        <xdr:to>
          <xdr:col>5</xdr:col>
          <xdr:colOff>561975</xdr:colOff>
          <xdr:row>52</xdr:row>
          <xdr:rowOff>0</xdr:rowOff>
        </xdr:to>
        <xdr:sp macro="" textlink="">
          <xdr:nvSpPr>
            <xdr:cNvPr id="1164" name="Check Box 140" hidden="1">
              <a:extLst>
                <a:ext uri="{63B3BB69-23CF-44E3-9099-C40C66FF867C}">
                  <a14:compatExt spid="_x0000_s1164"/>
                </a:ext>
                <a:ext uri="{FF2B5EF4-FFF2-40B4-BE49-F238E27FC236}">
                  <a16:creationId xmlns:a16="http://schemas.microsoft.com/office/drawing/2014/main" id="{00000000-0008-0000-0100-00008C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52</xdr:row>
          <xdr:rowOff>19050</xdr:rowOff>
        </xdr:from>
        <xdr:to>
          <xdr:col>5</xdr:col>
          <xdr:colOff>561975</xdr:colOff>
          <xdr:row>53</xdr:row>
          <xdr:rowOff>0</xdr:rowOff>
        </xdr:to>
        <xdr:sp macro="" textlink="">
          <xdr:nvSpPr>
            <xdr:cNvPr id="1165" name="Check Box 141" hidden="1">
              <a:extLst>
                <a:ext uri="{63B3BB69-23CF-44E3-9099-C40C66FF867C}">
                  <a14:compatExt spid="_x0000_s1165"/>
                </a:ext>
                <a:ext uri="{FF2B5EF4-FFF2-40B4-BE49-F238E27FC236}">
                  <a16:creationId xmlns:a16="http://schemas.microsoft.com/office/drawing/2014/main" id="{00000000-0008-0000-0100-00008D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53</xdr:row>
          <xdr:rowOff>19050</xdr:rowOff>
        </xdr:from>
        <xdr:to>
          <xdr:col>5</xdr:col>
          <xdr:colOff>561975</xdr:colOff>
          <xdr:row>54</xdr:row>
          <xdr:rowOff>0</xdr:rowOff>
        </xdr:to>
        <xdr:sp macro="" textlink="">
          <xdr:nvSpPr>
            <xdr:cNvPr id="1166" name="Check Box 142" hidden="1">
              <a:extLst>
                <a:ext uri="{63B3BB69-23CF-44E3-9099-C40C66FF867C}">
                  <a14:compatExt spid="_x0000_s1166"/>
                </a:ext>
                <a:ext uri="{FF2B5EF4-FFF2-40B4-BE49-F238E27FC236}">
                  <a16:creationId xmlns:a16="http://schemas.microsoft.com/office/drawing/2014/main" id="{00000000-0008-0000-0100-00008E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333375</xdr:colOff>
          <xdr:row>54</xdr:row>
          <xdr:rowOff>19050</xdr:rowOff>
        </xdr:from>
        <xdr:to>
          <xdr:col>5</xdr:col>
          <xdr:colOff>561975</xdr:colOff>
          <xdr:row>55</xdr:row>
          <xdr:rowOff>0</xdr:rowOff>
        </xdr:to>
        <xdr:sp macro="" textlink="">
          <xdr:nvSpPr>
            <xdr:cNvPr id="1167" name="Check Box 143" hidden="1">
              <a:extLst>
                <a:ext uri="{63B3BB69-23CF-44E3-9099-C40C66FF867C}">
                  <a14:compatExt spid="_x0000_s1167"/>
                </a:ext>
                <a:ext uri="{FF2B5EF4-FFF2-40B4-BE49-F238E27FC236}">
                  <a16:creationId xmlns:a16="http://schemas.microsoft.com/office/drawing/2014/main" id="{00000000-0008-0000-0100-00008F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xdr:twoCellAnchor>
    <xdr:from>
      <xdr:col>14</xdr:col>
      <xdr:colOff>353786</xdr:colOff>
      <xdr:row>24</xdr:row>
      <xdr:rowOff>95250</xdr:rowOff>
    </xdr:from>
    <xdr:to>
      <xdr:col>15</xdr:col>
      <xdr:colOff>1085850</xdr:colOff>
      <xdr:row>35</xdr:row>
      <xdr:rowOff>247650</xdr:rowOff>
    </xdr:to>
    <xdr:graphicFrame macro="">
      <xdr:nvGraphicFramePr>
        <xdr:cNvPr id="55" name="グラフ 54">
          <a:extLst>
            <a:ext uri="{FF2B5EF4-FFF2-40B4-BE49-F238E27FC236}">
              <a16:creationId xmlns:a16="http://schemas.microsoft.com/office/drawing/2014/main" id="{00000000-0008-0000-0100-00003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14</xdr:col>
      <xdr:colOff>361950</xdr:colOff>
      <xdr:row>41</xdr:row>
      <xdr:rowOff>38100</xdr:rowOff>
    </xdr:from>
    <xdr:to>
      <xdr:col>15</xdr:col>
      <xdr:colOff>1094014</xdr:colOff>
      <xdr:row>52</xdr:row>
      <xdr:rowOff>190500</xdr:rowOff>
    </xdr:to>
    <xdr:graphicFrame macro="">
      <xdr:nvGraphicFramePr>
        <xdr:cNvPr id="56" name="グラフ 55">
          <a:extLst>
            <a:ext uri="{FF2B5EF4-FFF2-40B4-BE49-F238E27FC236}">
              <a16:creationId xmlns:a16="http://schemas.microsoft.com/office/drawing/2014/main" id="{00000000-0008-0000-0100-00003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mc:AlternateContent xmlns:mc="http://schemas.openxmlformats.org/markup-compatibility/2006">
    <mc:Choice xmlns:a14="http://schemas.microsoft.com/office/drawing/2010/main" Requires="a14">
      <xdr:twoCellAnchor editAs="oneCell">
        <xdr:from>
          <xdr:col>5</xdr:col>
          <xdr:colOff>333375</xdr:colOff>
          <xdr:row>12</xdr:row>
          <xdr:rowOff>19050</xdr:rowOff>
        </xdr:from>
        <xdr:to>
          <xdr:col>5</xdr:col>
          <xdr:colOff>561975</xdr:colOff>
          <xdr:row>13</xdr:row>
          <xdr:rowOff>0</xdr:rowOff>
        </xdr:to>
        <xdr:sp macro="" textlink="">
          <xdr:nvSpPr>
            <xdr:cNvPr id="1170" name="Check Box 146" hidden="1">
              <a:extLst>
                <a:ext uri="{63B3BB69-23CF-44E3-9099-C40C66FF867C}">
                  <a14:compatExt spid="_x0000_s1170"/>
                </a:ext>
                <a:ext uri="{FF2B5EF4-FFF2-40B4-BE49-F238E27FC236}">
                  <a16:creationId xmlns:a16="http://schemas.microsoft.com/office/drawing/2014/main" id="{00000000-0008-0000-0100-000092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xdr:wsDr>
</file>

<file path=xl/drawings/drawing2.xml><?xml version="1.0" encoding="utf-8"?>
<xdr:wsDr xmlns:xdr="http://schemas.openxmlformats.org/drawingml/2006/spreadsheetDrawing" xmlns:a="http://schemas.openxmlformats.org/drawingml/2006/main">
  <xdr:twoCellAnchor editAs="oneCell">
    <xdr:from>
      <xdr:col>4</xdr:col>
      <xdr:colOff>100294</xdr:colOff>
      <xdr:row>15</xdr:row>
      <xdr:rowOff>19049</xdr:rowOff>
    </xdr:from>
    <xdr:to>
      <xdr:col>5</xdr:col>
      <xdr:colOff>4948471</xdr:colOff>
      <xdr:row>26</xdr:row>
      <xdr:rowOff>41495</xdr:rowOff>
    </xdr:to>
    <xdr:pic>
      <xdr:nvPicPr>
        <xdr:cNvPr id="7" name="図 6">
          <a:extLst>
            <a:ext uri="{FF2B5EF4-FFF2-40B4-BE49-F238E27FC236}">
              <a16:creationId xmlns:a16="http://schemas.microsoft.com/office/drawing/2014/main" id="{00000000-0008-0000-0300-000007000000}"/>
            </a:ext>
          </a:extLst>
        </xdr:cNvPr>
        <xdr:cNvPicPr>
          <a:picLocks noChangeAspect="1"/>
        </xdr:cNvPicPr>
      </xdr:nvPicPr>
      <xdr:blipFill>
        <a:blip xmlns:r="http://schemas.openxmlformats.org/officeDocument/2006/relationships" r:embed="rId1"/>
        <a:stretch>
          <a:fillRect/>
        </a:stretch>
      </xdr:blipFill>
      <xdr:spPr>
        <a:xfrm>
          <a:off x="3159500" y="3347196"/>
          <a:ext cx="7560000" cy="2386887"/>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79561</xdr:colOff>
      <xdr:row>15</xdr:row>
      <xdr:rowOff>19051</xdr:rowOff>
    </xdr:from>
    <xdr:to>
      <xdr:col>5</xdr:col>
      <xdr:colOff>4924937</xdr:colOff>
      <xdr:row>26</xdr:row>
      <xdr:rowOff>28788</xdr:rowOff>
    </xdr:to>
    <xdr:pic>
      <xdr:nvPicPr>
        <xdr:cNvPr id="2" name="図 1">
          <a:extLst>
            <a:ext uri="{FF2B5EF4-FFF2-40B4-BE49-F238E27FC236}">
              <a16:creationId xmlns:a16="http://schemas.microsoft.com/office/drawing/2014/main" id="{00000000-0008-0000-0400-000002000000}"/>
            </a:ext>
          </a:extLst>
        </xdr:cNvPr>
        <xdr:cNvPicPr>
          <a:picLocks/>
        </xdr:cNvPicPr>
      </xdr:nvPicPr>
      <xdr:blipFill>
        <a:blip xmlns:r="http://schemas.openxmlformats.org/officeDocument/2006/relationships" r:embed="rId1"/>
        <a:stretch>
          <a:fillRect/>
        </a:stretch>
      </xdr:blipFill>
      <xdr:spPr>
        <a:xfrm>
          <a:off x="3138767" y="3380816"/>
          <a:ext cx="7557199" cy="2374178"/>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4</xdr:col>
      <xdr:colOff>104529</xdr:colOff>
      <xdr:row>15</xdr:row>
      <xdr:rowOff>9517</xdr:rowOff>
    </xdr:from>
    <xdr:to>
      <xdr:col>5</xdr:col>
      <xdr:colOff>4949505</xdr:colOff>
      <xdr:row>26</xdr:row>
      <xdr:rowOff>22854</xdr:rowOff>
    </xdr:to>
    <xdr:pic>
      <xdr:nvPicPr>
        <xdr:cNvPr id="2" name="図 1">
          <a:extLst>
            <a:ext uri="{FF2B5EF4-FFF2-40B4-BE49-F238E27FC236}">
              <a16:creationId xmlns:a16="http://schemas.microsoft.com/office/drawing/2014/main" id="{00000000-0008-0000-0500-000002000000}"/>
            </a:ext>
          </a:extLst>
        </xdr:cNvPr>
        <xdr:cNvPicPr>
          <a:picLocks/>
        </xdr:cNvPicPr>
      </xdr:nvPicPr>
      <xdr:blipFill>
        <a:blip xmlns:r="http://schemas.openxmlformats.org/officeDocument/2006/relationships" r:embed="rId1"/>
        <a:stretch>
          <a:fillRect/>
        </a:stretch>
      </xdr:blipFill>
      <xdr:spPr>
        <a:xfrm>
          <a:off x="3163735" y="3371282"/>
          <a:ext cx="7556799" cy="237777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95251</xdr:colOff>
      <xdr:row>15</xdr:row>
      <xdr:rowOff>19050</xdr:rowOff>
    </xdr:from>
    <xdr:to>
      <xdr:col>5</xdr:col>
      <xdr:colOff>4940626</xdr:colOff>
      <xdr:row>26</xdr:row>
      <xdr:rowOff>34950</xdr:rowOff>
    </xdr:to>
    <xdr:pic>
      <xdr:nvPicPr>
        <xdr:cNvPr id="2" name="図 1">
          <a:extLst>
            <a:ext uri="{FF2B5EF4-FFF2-40B4-BE49-F238E27FC236}">
              <a16:creationId xmlns:a16="http://schemas.microsoft.com/office/drawing/2014/main" id="{00000000-0008-0000-0600-000002000000}"/>
            </a:ext>
          </a:extLst>
        </xdr:cNvPr>
        <xdr:cNvPicPr>
          <a:picLocks/>
        </xdr:cNvPicPr>
      </xdr:nvPicPr>
      <xdr:blipFill>
        <a:blip xmlns:r="http://schemas.openxmlformats.org/officeDocument/2006/relationships" r:embed="rId1"/>
        <a:stretch>
          <a:fillRect/>
        </a:stretch>
      </xdr:blipFill>
      <xdr:spPr>
        <a:xfrm>
          <a:off x="3152776" y="3324225"/>
          <a:ext cx="7560000" cy="23400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76202</xdr:colOff>
      <xdr:row>15</xdr:row>
      <xdr:rowOff>9525</xdr:rowOff>
    </xdr:from>
    <xdr:to>
      <xdr:col>5</xdr:col>
      <xdr:colOff>4921577</xdr:colOff>
      <xdr:row>26</xdr:row>
      <xdr:rowOff>25425</xdr:rowOff>
    </xdr:to>
    <xdr:pic>
      <xdr:nvPicPr>
        <xdr:cNvPr id="2" name="図 1">
          <a:extLst>
            <a:ext uri="{FF2B5EF4-FFF2-40B4-BE49-F238E27FC236}">
              <a16:creationId xmlns:a16="http://schemas.microsoft.com/office/drawing/2014/main" id="{00000000-0008-0000-0700-000002000000}"/>
            </a:ext>
          </a:extLst>
        </xdr:cNvPr>
        <xdr:cNvPicPr>
          <a:picLocks/>
        </xdr:cNvPicPr>
      </xdr:nvPicPr>
      <xdr:blipFill>
        <a:blip xmlns:r="http://schemas.openxmlformats.org/officeDocument/2006/relationships" r:embed="rId1"/>
        <a:stretch>
          <a:fillRect/>
        </a:stretch>
      </xdr:blipFill>
      <xdr:spPr>
        <a:xfrm>
          <a:off x="3133727" y="3314700"/>
          <a:ext cx="7560000" cy="23400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85726</xdr:colOff>
      <xdr:row>15</xdr:row>
      <xdr:rowOff>9525</xdr:rowOff>
    </xdr:from>
    <xdr:to>
      <xdr:col>5</xdr:col>
      <xdr:colOff>4931101</xdr:colOff>
      <xdr:row>26</xdr:row>
      <xdr:rowOff>25425</xdr:rowOff>
    </xdr:to>
    <xdr:pic>
      <xdr:nvPicPr>
        <xdr:cNvPr id="2" name="図 1">
          <a:extLst>
            <a:ext uri="{FF2B5EF4-FFF2-40B4-BE49-F238E27FC236}">
              <a16:creationId xmlns:a16="http://schemas.microsoft.com/office/drawing/2014/main" id="{00000000-0008-0000-0800-000002000000}"/>
            </a:ext>
          </a:extLst>
        </xdr:cNvPr>
        <xdr:cNvPicPr>
          <a:picLocks/>
        </xdr:cNvPicPr>
      </xdr:nvPicPr>
      <xdr:blipFill>
        <a:blip xmlns:r="http://schemas.openxmlformats.org/officeDocument/2006/relationships" r:embed="rId1"/>
        <a:stretch>
          <a:fillRect/>
        </a:stretch>
      </xdr:blipFill>
      <xdr:spPr>
        <a:xfrm>
          <a:off x="3143251" y="3314700"/>
          <a:ext cx="7560000" cy="23400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85726</xdr:colOff>
      <xdr:row>15</xdr:row>
      <xdr:rowOff>9526</xdr:rowOff>
    </xdr:from>
    <xdr:to>
      <xdr:col>5</xdr:col>
      <xdr:colOff>4931101</xdr:colOff>
      <xdr:row>26</xdr:row>
      <xdr:rowOff>25426</xdr:rowOff>
    </xdr:to>
    <xdr:pic>
      <xdr:nvPicPr>
        <xdr:cNvPr id="2" name="図 1">
          <a:extLst>
            <a:ext uri="{FF2B5EF4-FFF2-40B4-BE49-F238E27FC236}">
              <a16:creationId xmlns:a16="http://schemas.microsoft.com/office/drawing/2014/main" id="{00000000-0008-0000-0900-000002000000}"/>
            </a:ext>
          </a:extLst>
        </xdr:cNvPr>
        <xdr:cNvPicPr>
          <a:picLocks/>
        </xdr:cNvPicPr>
      </xdr:nvPicPr>
      <xdr:blipFill>
        <a:blip xmlns:r="http://schemas.openxmlformats.org/officeDocument/2006/relationships" r:embed="rId1"/>
        <a:stretch>
          <a:fillRect/>
        </a:stretch>
      </xdr:blipFill>
      <xdr:spPr>
        <a:xfrm>
          <a:off x="3143251" y="3305176"/>
          <a:ext cx="7560000" cy="23400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4</xdr:col>
      <xdr:colOff>99484</xdr:colOff>
      <xdr:row>15</xdr:row>
      <xdr:rowOff>9525</xdr:rowOff>
    </xdr:from>
    <xdr:to>
      <xdr:col>5</xdr:col>
      <xdr:colOff>4939567</xdr:colOff>
      <xdr:row>26</xdr:row>
      <xdr:rowOff>34764</xdr:rowOff>
    </xdr:to>
    <xdr:pic>
      <xdr:nvPicPr>
        <xdr:cNvPr id="2" name="図 1">
          <a:extLst>
            <a:ext uri="{FF2B5EF4-FFF2-40B4-BE49-F238E27FC236}">
              <a16:creationId xmlns:a16="http://schemas.microsoft.com/office/drawing/2014/main" id="{00000000-0008-0000-0A00-000002000000}"/>
            </a:ext>
          </a:extLst>
        </xdr:cNvPr>
        <xdr:cNvPicPr>
          <a:picLocks/>
        </xdr:cNvPicPr>
      </xdr:nvPicPr>
      <xdr:blipFill>
        <a:blip xmlns:r="http://schemas.openxmlformats.org/officeDocument/2006/relationships" r:embed="rId1"/>
        <a:stretch>
          <a:fillRect/>
        </a:stretch>
      </xdr:blipFill>
      <xdr:spPr>
        <a:xfrm>
          <a:off x="3158067" y="3343275"/>
          <a:ext cx="7560000" cy="2374739"/>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4</xdr:col>
      <xdr:colOff>88901</xdr:colOff>
      <xdr:row>15</xdr:row>
      <xdr:rowOff>38101</xdr:rowOff>
    </xdr:from>
    <xdr:to>
      <xdr:col>5</xdr:col>
      <xdr:colOff>4928984</xdr:colOff>
      <xdr:row>26</xdr:row>
      <xdr:rowOff>57176</xdr:rowOff>
    </xdr:to>
    <xdr:pic>
      <xdr:nvPicPr>
        <xdr:cNvPr id="4" name="図 3">
          <a:extLst>
            <a:ext uri="{FF2B5EF4-FFF2-40B4-BE49-F238E27FC236}">
              <a16:creationId xmlns:a16="http://schemas.microsoft.com/office/drawing/2014/main" id="{00000000-0008-0000-0B00-000004000000}"/>
            </a:ext>
          </a:extLst>
        </xdr:cNvPr>
        <xdr:cNvPicPr>
          <a:picLocks/>
        </xdr:cNvPicPr>
      </xdr:nvPicPr>
      <xdr:blipFill>
        <a:blip xmlns:r="http://schemas.openxmlformats.org/officeDocument/2006/relationships" r:embed="rId1"/>
        <a:stretch>
          <a:fillRect/>
        </a:stretch>
      </xdr:blipFill>
      <xdr:spPr>
        <a:xfrm>
          <a:off x="3147484" y="3382434"/>
          <a:ext cx="7560000" cy="236857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4</xdr:col>
      <xdr:colOff>76201</xdr:colOff>
      <xdr:row>15</xdr:row>
      <xdr:rowOff>9526</xdr:rowOff>
    </xdr:from>
    <xdr:to>
      <xdr:col>5</xdr:col>
      <xdr:colOff>4921576</xdr:colOff>
      <xdr:row>26</xdr:row>
      <xdr:rowOff>25426</xdr:rowOff>
    </xdr:to>
    <xdr:pic>
      <xdr:nvPicPr>
        <xdr:cNvPr id="2" name="図 1">
          <a:extLst>
            <a:ext uri="{FF2B5EF4-FFF2-40B4-BE49-F238E27FC236}">
              <a16:creationId xmlns:a16="http://schemas.microsoft.com/office/drawing/2014/main" id="{00000000-0008-0000-0C00-000002000000}"/>
            </a:ext>
          </a:extLst>
        </xdr:cNvPr>
        <xdr:cNvPicPr>
          <a:picLocks/>
        </xdr:cNvPicPr>
      </xdr:nvPicPr>
      <xdr:blipFill>
        <a:blip xmlns:r="http://schemas.openxmlformats.org/officeDocument/2006/relationships" r:embed="rId1"/>
        <a:stretch>
          <a:fillRect/>
        </a:stretch>
      </xdr:blipFill>
      <xdr:spPr>
        <a:xfrm>
          <a:off x="3133726" y="3314701"/>
          <a:ext cx="7560000" cy="23400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4</xdr:col>
      <xdr:colOff>85726</xdr:colOff>
      <xdr:row>14</xdr:row>
      <xdr:rowOff>19050</xdr:rowOff>
    </xdr:from>
    <xdr:to>
      <xdr:col>5</xdr:col>
      <xdr:colOff>4931101</xdr:colOff>
      <xdr:row>25</xdr:row>
      <xdr:rowOff>34950</xdr:rowOff>
    </xdr:to>
    <xdr:pic>
      <xdr:nvPicPr>
        <xdr:cNvPr id="2" name="図 1">
          <a:extLst>
            <a:ext uri="{FF2B5EF4-FFF2-40B4-BE49-F238E27FC236}">
              <a16:creationId xmlns:a16="http://schemas.microsoft.com/office/drawing/2014/main" id="{00000000-0008-0000-0D00-000002000000}"/>
            </a:ext>
          </a:extLst>
        </xdr:cNvPr>
        <xdr:cNvPicPr>
          <a:picLocks/>
        </xdr:cNvPicPr>
      </xdr:nvPicPr>
      <xdr:blipFill>
        <a:blip xmlns:r="http://schemas.openxmlformats.org/officeDocument/2006/relationships" r:embed="rId1"/>
        <a:stretch>
          <a:fillRect/>
        </a:stretch>
      </xdr:blipFill>
      <xdr:spPr>
        <a:xfrm>
          <a:off x="3143251" y="3133725"/>
          <a:ext cx="7560000" cy="23400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4</xdr:col>
      <xdr:colOff>76201</xdr:colOff>
      <xdr:row>14</xdr:row>
      <xdr:rowOff>19050</xdr:rowOff>
    </xdr:from>
    <xdr:to>
      <xdr:col>5</xdr:col>
      <xdr:colOff>4921576</xdr:colOff>
      <xdr:row>25</xdr:row>
      <xdr:rowOff>34950</xdr:rowOff>
    </xdr:to>
    <xdr:pic>
      <xdr:nvPicPr>
        <xdr:cNvPr id="2" name="図 1">
          <a:extLst>
            <a:ext uri="{FF2B5EF4-FFF2-40B4-BE49-F238E27FC236}">
              <a16:creationId xmlns:a16="http://schemas.microsoft.com/office/drawing/2014/main" id="{00000000-0008-0000-0E00-000002000000}"/>
            </a:ext>
          </a:extLst>
        </xdr:cNvPr>
        <xdr:cNvPicPr>
          <a:picLocks/>
        </xdr:cNvPicPr>
      </xdr:nvPicPr>
      <xdr:blipFill>
        <a:blip xmlns:r="http://schemas.openxmlformats.org/officeDocument/2006/relationships" r:embed="rId1"/>
        <a:stretch>
          <a:fillRect/>
        </a:stretch>
      </xdr:blipFill>
      <xdr:spPr>
        <a:xfrm>
          <a:off x="3133726" y="3133725"/>
          <a:ext cx="7560000" cy="23400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4</xdr:col>
      <xdr:colOff>66676</xdr:colOff>
      <xdr:row>15</xdr:row>
      <xdr:rowOff>1</xdr:rowOff>
    </xdr:from>
    <xdr:to>
      <xdr:col>5</xdr:col>
      <xdr:colOff>4912051</xdr:colOff>
      <xdr:row>26</xdr:row>
      <xdr:rowOff>15901</xdr:rowOff>
    </xdr:to>
    <xdr:pic>
      <xdr:nvPicPr>
        <xdr:cNvPr id="2" name="図 1">
          <a:extLst>
            <a:ext uri="{FF2B5EF4-FFF2-40B4-BE49-F238E27FC236}">
              <a16:creationId xmlns:a16="http://schemas.microsoft.com/office/drawing/2014/main" id="{00000000-0008-0000-0F00-000002000000}"/>
            </a:ext>
          </a:extLst>
        </xdr:cNvPr>
        <xdr:cNvPicPr>
          <a:picLocks/>
        </xdr:cNvPicPr>
      </xdr:nvPicPr>
      <xdr:blipFill>
        <a:blip xmlns:r="http://schemas.openxmlformats.org/officeDocument/2006/relationships" r:embed="rId1"/>
        <a:stretch>
          <a:fillRect/>
        </a:stretch>
      </xdr:blipFill>
      <xdr:spPr>
        <a:xfrm>
          <a:off x="3124201" y="3305176"/>
          <a:ext cx="7560000" cy="23400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4</xdr:col>
      <xdr:colOff>79561</xdr:colOff>
      <xdr:row>14</xdr:row>
      <xdr:rowOff>219074</xdr:rowOff>
    </xdr:from>
    <xdr:to>
      <xdr:col>5</xdr:col>
      <xdr:colOff>4977324</xdr:colOff>
      <xdr:row>26</xdr:row>
      <xdr:rowOff>4693</xdr:rowOff>
    </xdr:to>
    <xdr:pic>
      <xdr:nvPicPr>
        <xdr:cNvPr id="2" name="図 1">
          <a:extLst>
            <a:ext uri="{FF2B5EF4-FFF2-40B4-BE49-F238E27FC236}">
              <a16:creationId xmlns:a16="http://schemas.microsoft.com/office/drawing/2014/main" id="{00000000-0008-0000-1000-000002000000}"/>
            </a:ext>
          </a:extLst>
        </xdr:cNvPr>
        <xdr:cNvPicPr>
          <a:picLocks/>
        </xdr:cNvPicPr>
      </xdr:nvPicPr>
      <xdr:blipFill>
        <a:blip xmlns:r="http://schemas.openxmlformats.org/officeDocument/2006/relationships" r:embed="rId1"/>
        <a:stretch>
          <a:fillRect/>
        </a:stretch>
      </xdr:blipFill>
      <xdr:spPr>
        <a:xfrm>
          <a:off x="3138767" y="3356721"/>
          <a:ext cx="7609586" cy="2374178"/>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xdr:from>
      <xdr:col>0</xdr:col>
      <xdr:colOff>423117</xdr:colOff>
      <xdr:row>0</xdr:row>
      <xdr:rowOff>262974</xdr:rowOff>
    </xdr:from>
    <xdr:to>
      <xdr:col>2</xdr:col>
      <xdr:colOff>1050774</xdr:colOff>
      <xdr:row>6</xdr:row>
      <xdr:rowOff>5013</xdr:rowOff>
    </xdr:to>
    <xdr:sp macro="" textlink="">
      <xdr:nvSpPr>
        <xdr:cNvPr id="2" name="テキスト ボックス 6">
          <a:extLst>
            <a:ext uri="{FF2B5EF4-FFF2-40B4-BE49-F238E27FC236}">
              <a16:creationId xmlns:a16="http://schemas.microsoft.com/office/drawing/2014/main" id="{744AA64F-DB54-4FF3-A4C7-505E2A696954}"/>
            </a:ext>
          </a:extLst>
        </xdr:cNvPr>
        <xdr:cNvSpPr txBox="1"/>
      </xdr:nvSpPr>
      <xdr:spPr>
        <a:xfrm>
          <a:off x="423117" y="262974"/>
          <a:ext cx="2618382" cy="1342239"/>
        </a:xfrm>
        <a:prstGeom prst="rect">
          <a:avLst/>
        </a:prstGeom>
        <a:solidFill>
          <a:schemeClr val="bg1">
            <a:lumMod val="95000"/>
          </a:schemeClr>
        </a:solidFill>
        <a:ln>
          <a:noFill/>
        </a:ln>
      </xdr:spPr>
      <xdr:txBody>
        <a:bodyPr wrap="square" lIns="36000" tIns="36000" rIns="36000" bIns="36000" rtlCol="0" anchor="ctr" anchorCtr="0">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84137"/>
          <a:r>
            <a:rPr kumimoji="1" lang="ja-JP" altLang="en-US" sz="1100" b="1">
              <a:latin typeface="+mn-lt"/>
              <a:cs typeface="Calibri Light" panose="020F0302020204030204" pitchFamily="34" charset="0"/>
            </a:rPr>
            <a:t>＜技術ステージ</a:t>
          </a:r>
          <a:r>
            <a:rPr kumimoji="1" lang="en-US" altLang="ja-JP" sz="1100" b="1">
              <a:latin typeface="+mn-lt"/>
              <a:cs typeface="Calibri Light" panose="020F0302020204030204" pitchFamily="34" charset="0"/>
            </a:rPr>
            <a:t>*1</a:t>
          </a:r>
          <a:r>
            <a:rPr kumimoji="1" lang="ja-JP" altLang="en-US" sz="1100" b="1">
              <a:latin typeface="+mn-lt"/>
              <a:cs typeface="Calibri Light" panose="020F0302020204030204" pitchFamily="34" charset="0"/>
            </a:rPr>
            <a:t>＞</a:t>
          </a:r>
          <a:endParaRPr kumimoji="1" lang="en-US" altLang="ja-JP" sz="1100" b="1">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研究：ラボでの実験、稼働試験段階</a:t>
          </a:r>
          <a:endParaRPr kumimoji="1" lang="en-US" altLang="ja-JP" sz="1100">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実証：フィールド実証によるデータ取得段階</a:t>
          </a:r>
          <a:endParaRPr kumimoji="1" lang="en-US" altLang="ja-JP" sz="1100">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商用：市場での販売、利用段階</a:t>
          </a:r>
        </a:p>
      </xdr:txBody>
    </xdr:sp>
    <xdr:clientData/>
  </xdr:twoCellAnchor>
  <xdr:twoCellAnchor>
    <xdr:from>
      <xdr:col>5</xdr:col>
      <xdr:colOff>9524</xdr:colOff>
      <xdr:row>11</xdr:row>
      <xdr:rowOff>133350</xdr:rowOff>
    </xdr:from>
    <xdr:to>
      <xdr:col>5</xdr:col>
      <xdr:colOff>685799</xdr:colOff>
      <xdr:row>12</xdr:row>
      <xdr:rowOff>0</xdr:rowOff>
    </xdr:to>
    <xdr:sp macro="" textlink="">
      <xdr:nvSpPr>
        <xdr:cNvPr id="9" name="正方形/長方形 8">
          <a:extLst>
            <a:ext uri="{FF2B5EF4-FFF2-40B4-BE49-F238E27FC236}">
              <a16:creationId xmlns:a16="http://schemas.microsoft.com/office/drawing/2014/main" id="{2D2AD656-E636-44BE-8FBE-206A9013B2E4}"/>
            </a:ext>
          </a:extLst>
        </xdr:cNvPr>
        <xdr:cNvSpPr/>
      </xdr:nvSpPr>
      <xdr:spPr bwMode="gray">
        <a:xfrm>
          <a:off x="9515474" y="30670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13</xdr:row>
      <xdr:rowOff>133350</xdr:rowOff>
    </xdr:from>
    <xdr:to>
      <xdr:col>4</xdr:col>
      <xdr:colOff>676275</xdr:colOff>
      <xdr:row>14</xdr:row>
      <xdr:rowOff>0</xdr:rowOff>
    </xdr:to>
    <xdr:sp macro="" textlink="">
      <xdr:nvSpPr>
        <xdr:cNvPr id="10" name="正方形/長方形 9">
          <a:extLst>
            <a:ext uri="{FF2B5EF4-FFF2-40B4-BE49-F238E27FC236}">
              <a16:creationId xmlns:a16="http://schemas.microsoft.com/office/drawing/2014/main" id="{E1693BFB-A6BE-4D0B-9F19-F1BE213C7B65}"/>
            </a:ext>
          </a:extLst>
        </xdr:cNvPr>
        <xdr:cNvSpPr/>
      </xdr:nvSpPr>
      <xdr:spPr bwMode="gray">
        <a:xfrm>
          <a:off x="8820150" y="36004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5</xdr:col>
      <xdr:colOff>9525</xdr:colOff>
      <xdr:row>15</xdr:row>
      <xdr:rowOff>133350</xdr:rowOff>
    </xdr:from>
    <xdr:to>
      <xdr:col>6</xdr:col>
      <xdr:colOff>0</xdr:colOff>
      <xdr:row>16</xdr:row>
      <xdr:rowOff>0</xdr:rowOff>
    </xdr:to>
    <xdr:sp macro="" textlink="">
      <xdr:nvSpPr>
        <xdr:cNvPr id="11" name="正方形/長方形 10">
          <a:extLst>
            <a:ext uri="{FF2B5EF4-FFF2-40B4-BE49-F238E27FC236}">
              <a16:creationId xmlns:a16="http://schemas.microsoft.com/office/drawing/2014/main" id="{ACCA5221-0F52-499A-BD44-D2FBA9D73393}"/>
            </a:ext>
          </a:extLst>
        </xdr:cNvPr>
        <xdr:cNvSpPr/>
      </xdr:nvSpPr>
      <xdr:spPr bwMode="gray">
        <a:xfrm>
          <a:off x="9515475" y="41338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17</xdr:row>
      <xdr:rowOff>133350</xdr:rowOff>
    </xdr:from>
    <xdr:to>
      <xdr:col>4</xdr:col>
      <xdr:colOff>676275</xdr:colOff>
      <xdr:row>18</xdr:row>
      <xdr:rowOff>0</xdr:rowOff>
    </xdr:to>
    <xdr:sp macro="" textlink="">
      <xdr:nvSpPr>
        <xdr:cNvPr id="12" name="正方形/長方形 11">
          <a:extLst>
            <a:ext uri="{FF2B5EF4-FFF2-40B4-BE49-F238E27FC236}">
              <a16:creationId xmlns:a16="http://schemas.microsoft.com/office/drawing/2014/main" id="{43E921FE-82D0-466D-BF45-1D1A94D19FD3}"/>
            </a:ext>
          </a:extLst>
        </xdr:cNvPr>
        <xdr:cNvSpPr/>
      </xdr:nvSpPr>
      <xdr:spPr bwMode="gray">
        <a:xfrm>
          <a:off x="8820150" y="46672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19</xdr:row>
      <xdr:rowOff>133350</xdr:rowOff>
    </xdr:from>
    <xdr:to>
      <xdr:col>4</xdr:col>
      <xdr:colOff>676275</xdr:colOff>
      <xdr:row>20</xdr:row>
      <xdr:rowOff>0</xdr:rowOff>
    </xdr:to>
    <xdr:sp macro="" textlink="">
      <xdr:nvSpPr>
        <xdr:cNvPr id="13" name="正方形/長方形 12">
          <a:extLst>
            <a:ext uri="{FF2B5EF4-FFF2-40B4-BE49-F238E27FC236}">
              <a16:creationId xmlns:a16="http://schemas.microsoft.com/office/drawing/2014/main" id="{8CDA4A12-FC72-4017-89E0-23671599B411}"/>
            </a:ext>
          </a:extLst>
        </xdr:cNvPr>
        <xdr:cNvSpPr/>
      </xdr:nvSpPr>
      <xdr:spPr bwMode="gray">
        <a:xfrm>
          <a:off x="8820150" y="52006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2</xdr:col>
      <xdr:colOff>6143624</xdr:colOff>
      <xdr:row>23</xdr:row>
      <xdr:rowOff>133350</xdr:rowOff>
    </xdr:from>
    <xdr:to>
      <xdr:col>4</xdr:col>
      <xdr:colOff>682199</xdr:colOff>
      <xdr:row>24</xdr:row>
      <xdr:rowOff>0</xdr:rowOff>
    </xdr:to>
    <xdr:sp macro="" textlink="">
      <xdr:nvSpPr>
        <xdr:cNvPr id="14" name="正方形/長方形 13">
          <a:extLst>
            <a:ext uri="{FF2B5EF4-FFF2-40B4-BE49-F238E27FC236}">
              <a16:creationId xmlns:a16="http://schemas.microsoft.com/office/drawing/2014/main" id="{050DC986-11C9-405D-8B9A-D8AE159071D8}"/>
            </a:ext>
          </a:extLst>
        </xdr:cNvPr>
        <xdr:cNvSpPr/>
      </xdr:nvSpPr>
      <xdr:spPr bwMode="gray">
        <a:xfrm>
          <a:off x="8134349" y="6267450"/>
          <a:ext cx="1368000"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3</xdr:col>
      <xdr:colOff>0</xdr:colOff>
      <xdr:row>25</xdr:row>
      <xdr:rowOff>133350</xdr:rowOff>
    </xdr:from>
    <xdr:to>
      <xdr:col>4</xdr:col>
      <xdr:colOff>682200</xdr:colOff>
      <xdr:row>26</xdr:row>
      <xdr:rowOff>0</xdr:rowOff>
    </xdr:to>
    <xdr:sp macro="" textlink="">
      <xdr:nvSpPr>
        <xdr:cNvPr id="15" name="正方形/長方形 14">
          <a:extLst>
            <a:ext uri="{FF2B5EF4-FFF2-40B4-BE49-F238E27FC236}">
              <a16:creationId xmlns:a16="http://schemas.microsoft.com/office/drawing/2014/main" id="{14BF5D78-8CE0-4AB8-8A0E-271ADCFFADB6}"/>
            </a:ext>
          </a:extLst>
        </xdr:cNvPr>
        <xdr:cNvSpPr/>
      </xdr:nvSpPr>
      <xdr:spPr bwMode="gray">
        <a:xfrm>
          <a:off x="8134350" y="6800850"/>
          <a:ext cx="1368000"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27</xdr:row>
      <xdr:rowOff>133350</xdr:rowOff>
    </xdr:from>
    <xdr:to>
      <xdr:col>4</xdr:col>
      <xdr:colOff>676275</xdr:colOff>
      <xdr:row>28</xdr:row>
      <xdr:rowOff>0</xdr:rowOff>
    </xdr:to>
    <xdr:sp macro="" textlink="">
      <xdr:nvSpPr>
        <xdr:cNvPr id="16" name="正方形/長方形 15">
          <a:extLst>
            <a:ext uri="{FF2B5EF4-FFF2-40B4-BE49-F238E27FC236}">
              <a16:creationId xmlns:a16="http://schemas.microsoft.com/office/drawing/2014/main" id="{08393F8F-5209-4416-BFC5-17690486B5F5}"/>
            </a:ext>
          </a:extLst>
        </xdr:cNvPr>
        <xdr:cNvSpPr/>
      </xdr:nvSpPr>
      <xdr:spPr bwMode="gray">
        <a:xfrm>
          <a:off x="8820150" y="73342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29</xdr:row>
      <xdr:rowOff>133350</xdr:rowOff>
    </xdr:from>
    <xdr:to>
      <xdr:col>4</xdr:col>
      <xdr:colOff>676275</xdr:colOff>
      <xdr:row>30</xdr:row>
      <xdr:rowOff>0</xdr:rowOff>
    </xdr:to>
    <xdr:sp macro="" textlink="">
      <xdr:nvSpPr>
        <xdr:cNvPr id="17" name="正方形/長方形 16">
          <a:extLst>
            <a:ext uri="{FF2B5EF4-FFF2-40B4-BE49-F238E27FC236}">
              <a16:creationId xmlns:a16="http://schemas.microsoft.com/office/drawing/2014/main" id="{D914348E-194E-4F8A-916D-D68F4156D905}"/>
            </a:ext>
          </a:extLst>
        </xdr:cNvPr>
        <xdr:cNvSpPr/>
      </xdr:nvSpPr>
      <xdr:spPr bwMode="gray">
        <a:xfrm>
          <a:off x="8820150" y="78676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3</xdr:col>
      <xdr:colOff>0</xdr:colOff>
      <xdr:row>31</xdr:row>
      <xdr:rowOff>133350</xdr:rowOff>
    </xdr:from>
    <xdr:to>
      <xdr:col>3</xdr:col>
      <xdr:colOff>676275</xdr:colOff>
      <xdr:row>32</xdr:row>
      <xdr:rowOff>0</xdr:rowOff>
    </xdr:to>
    <xdr:sp macro="" textlink="">
      <xdr:nvSpPr>
        <xdr:cNvPr id="18" name="正方形/長方形 17">
          <a:extLst>
            <a:ext uri="{FF2B5EF4-FFF2-40B4-BE49-F238E27FC236}">
              <a16:creationId xmlns:a16="http://schemas.microsoft.com/office/drawing/2014/main" id="{993A25C2-D08F-4F8E-A41C-A6F8ACF3F8B9}"/>
            </a:ext>
          </a:extLst>
        </xdr:cNvPr>
        <xdr:cNvSpPr/>
      </xdr:nvSpPr>
      <xdr:spPr bwMode="gray">
        <a:xfrm>
          <a:off x="8134350" y="84010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9525</xdr:colOff>
      <xdr:row>35</xdr:row>
      <xdr:rowOff>133350</xdr:rowOff>
    </xdr:from>
    <xdr:to>
      <xdr:col>5</xdr:col>
      <xdr:colOff>0</xdr:colOff>
      <xdr:row>36</xdr:row>
      <xdr:rowOff>0</xdr:rowOff>
    </xdr:to>
    <xdr:sp macro="" textlink="">
      <xdr:nvSpPr>
        <xdr:cNvPr id="19" name="正方形/長方形 18">
          <a:extLst>
            <a:ext uri="{FF2B5EF4-FFF2-40B4-BE49-F238E27FC236}">
              <a16:creationId xmlns:a16="http://schemas.microsoft.com/office/drawing/2014/main" id="{99D627BD-248F-473C-9CC6-E4E91CFDEFBF}"/>
            </a:ext>
          </a:extLst>
        </xdr:cNvPr>
        <xdr:cNvSpPr/>
      </xdr:nvSpPr>
      <xdr:spPr bwMode="gray">
        <a:xfrm>
          <a:off x="8829675" y="94678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5</xdr:col>
      <xdr:colOff>9525</xdr:colOff>
      <xdr:row>37</xdr:row>
      <xdr:rowOff>133350</xdr:rowOff>
    </xdr:from>
    <xdr:to>
      <xdr:col>6</xdr:col>
      <xdr:colOff>0</xdr:colOff>
      <xdr:row>38</xdr:row>
      <xdr:rowOff>0</xdr:rowOff>
    </xdr:to>
    <xdr:sp macro="" textlink="">
      <xdr:nvSpPr>
        <xdr:cNvPr id="20" name="正方形/長方形 19">
          <a:extLst>
            <a:ext uri="{FF2B5EF4-FFF2-40B4-BE49-F238E27FC236}">
              <a16:creationId xmlns:a16="http://schemas.microsoft.com/office/drawing/2014/main" id="{C8750AF3-D631-4676-B3F4-1956ACC3804E}"/>
            </a:ext>
          </a:extLst>
        </xdr:cNvPr>
        <xdr:cNvSpPr/>
      </xdr:nvSpPr>
      <xdr:spPr bwMode="gray">
        <a:xfrm>
          <a:off x="9515475" y="100012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41</xdr:row>
      <xdr:rowOff>133350</xdr:rowOff>
    </xdr:from>
    <xdr:to>
      <xdr:col>4</xdr:col>
      <xdr:colOff>676275</xdr:colOff>
      <xdr:row>42</xdr:row>
      <xdr:rowOff>0</xdr:rowOff>
    </xdr:to>
    <xdr:sp macro="" textlink="">
      <xdr:nvSpPr>
        <xdr:cNvPr id="21" name="正方形/長方形 20">
          <a:extLst>
            <a:ext uri="{FF2B5EF4-FFF2-40B4-BE49-F238E27FC236}">
              <a16:creationId xmlns:a16="http://schemas.microsoft.com/office/drawing/2014/main" id="{B8AB2E0F-C68B-4410-8777-C3EF2E862C00}"/>
            </a:ext>
          </a:extLst>
        </xdr:cNvPr>
        <xdr:cNvSpPr/>
      </xdr:nvSpPr>
      <xdr:spPr bwMode="gray">
        <a:xfrm>
          <a:off x="8820150" y="110680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3</xdr:col>
      <xdr:colOff>0</xdr:colOff>
      <xdr:row>39</xdr:row>
      <xdr:rowOff>133350</xdr:rowOff>
    </xdr:from>
    <xdr:to>
      <xdr:col>3</xdr:col>
      <xdr:colOff>676275</xdr:colOff>
      <xdr:row>40</xdr:row>
      <xdr:rowOff>0</xdr:rowOff>
    </xdr:to>
    <xdr:sp macro="" textlink="">
      <xdr:nvSpPr>
        <xdr:cNvPr id="22" name="正方形/長方形 21">
          <a:extLst>
            <a:ext uri="{FF2B5EF4-FFF2-40B4-BE49-F238E27FC236}">
              <a16:creationId xmlns:a16="http://schemas.microsoft.com/office/drawing/2014/main" id="{65E644DB-2385-4E4C-B729-9662A663E378}"/>
            </a:ext>
          </a:extLst>
        </xdr:cNvPr>
        <xdr:cNvSpPr/>
      </xdr:nvSpPr>
      <xdr:spPr bwMode="gray">
        <a:xfrm>
          <a:off x="8134350" y="105346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oneCellAnchor>
    <xdr:from>
      <xdr:col>5</xdr:col>
      <xdr:colOff>829</xdr:colOff>
      <xdr:row>30</xdr:row>
      <xdr:rowOff>7408</xdr:rowOff>
    </xdr:from>
    <xdr:ext cx="691476" cy="289959"/>
    <xdr:sp macro="" textlink="">
      <xdr:nvSpPr>
        <xdr:cNvPr id="26" name="正方形/長方形 25">
          <a:extLst>
            <a:ext uri="{FF2B5EF4-FFF2-40B4-BE49-F238E27FC236}">
              <a16:creationId xmlns:a16="http://schemas.microsoft.com/office/drawing/2014/main" id="{66D1D454-FE4A-41CC-9EE7-21C779136D5B}"/>
            </a:ext>
          </a:extLst>
        </xdr:cNvPr>
        <xdr:cNvSpPr/>
      </xdr:nvSpPr>
      <xdr:spPr bwMode="gray">
        <a:xfrm>
          <a:off x="9506779" y="8008408"/>
          <a:ext cx="691476" cy="289959"/>
        </a:xfrm>
        <a:prstGeom prst="rect">
          <a:avLst/>
        </a:prstGeom>
        <a:solidFill>
          <a:srgbClr val="FFFF00"/>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800">
              <a:solidFill>
                <a:sysClr val="windowText" lastClr="000000"/>
              </a:solidFill>
              <a:latin typeface="ＭＳ Ｐゴシック" pitchFamily="50" charset="-128"/>
              <a:cs typeface="+mn-cs"/>
            </a:rPr>
            <a:t>政府目標</a:t>
          </a:r>
          <a:endParaRPr kumimoji="1" lang="en-US" altLang="ja-JP" sz="800">
            <a:solidFill>
              <a:sysClr val="windowText" lastClr="000000"/>
            </a:solidFill>
            <a:latin typeface="ＭＳ Ｐゴシック" pitchFamily="50" charset="-128"/>
            <a:cs typeface="+mn-cs"/>
          </a:endParaRPr>
        </a:p>
        <a:p>
          <a:pPr algn="ctr" fontAlgn="auto">
            <a:spcBef>
              <a:spcPts val="0"/>
            </a:spcBef>
            <a:spcAft>
              <a:spcPts val="0"/>
            </a:spcAft>
            <a:buClr>
              <a:srgbClr val="000000"/>
            </a:buClr>
          </a:pPr>
          <a:r>
            <a:rPr kumimoji="1" lang="en-US" altLang="ja-JP" sz="800">
              <a:solidFill>
                <a:sysClr val="windowText" lastClr="000000"/>
              </a:solidFill>
              <a:latin typeface="ＭＳ Ｐゴシック" pitchFamily="50" charset="-128"/>
              <a:cs typeface="+mn-cs"/>
            </a:rPr>
            <a:t>(2030</a:t>
          </a:r>
          <a:r>
            <a:rPr kumimoji="1" lang="ja-JP" altLang="en-US" sz="800">
              <a:solidFill>
                <a:sysClr val="windowText" lastClr="000000"/>
              </a:solidFill>
              <a:latin typeface="ＭＳ Ｐゴシック" pitchFamily="50" charset="-128"/>
              <a:cs typeface="+mn-cs"/>
            </a:rPr>
            <a:t>年頃</a:t>
          </a:r>
          <a:r>
            <a:rPr kumimoji="1" lang="en-US" altLang="ja-JP" sz="800">
              <a:solidFill>
                <a:sysClr val="windowText" lastClr="000000"/>
              </a:solidFill>
              <a:latin typeface="ＭＳ Ｐゴシック" pitchFamily="50" charset="-128"/>
              <a:cs typeface="+mn-cs"/>
            </a:rPr>
            <a:t>)</a:t>
          </a:r>
        </a:p>
      </xdr:txBody>
    </xdr:sp>
    <xdr:clientData/>
  </xdr:oneCellAnchor>
  <xdr:oneCellAnchor>
    <xdr:from>
      <xdr:col>5</xdr:col>
      <xdr:colOff>829</xdr:colOff>
      <xdr:row>31</xdr:row>
      <xdr:rowOff>45119</xdr:rowOff>
    </xdr:from>
    <xdr:ext cx="691476" cy="217953"/>
    <xdr:sp macro="" textlink="">
      <xdr:nvSpPr>
        <xdr:cNvPr id="27" name="正方形/長方形 26">
          <a:extLst>
            <a:ext uri="{FF2B5EF4-FFF2-40B4-BE49-F238E27FC236}">
              <a16:creationId xmlns:a16="http://schemas.microsoft.com/office/drawing/2014/main" id="{F34253F8-7BB1-4A7D-9FF8-344E92526664}"/>
            </a:ext>
          </a:extLst>
        </xdr:cNvPr>
        <xdr:cNvSpPr/>
      </xdr:nvSpPr>
      <xdr:spPr bwMode="gray">
        <a:xfrm>
          <a:off x="9506779" y="8312819"/>
          <a:ext cx="691476"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clientData/>
  </xdr:oneCellAnchor>
  <xdr:oneCellAnchor>
    <xdr:from>
      <xdr:col>5</xdr:col>
      <xdr:colOff>3232</xdr:colOff>
      <xdr:row>13</xdr:row>
      <xdr:rowOff>28554</xdr:rowOff>
    </xdr:from>
    <xdr:ext cx="678805" cy="217953"/>
    <xdr:sp macro="" textlink="">
      <xdr:nvSpPr>
        <xdr:cNvPr id="31" name="正方形/長方形 30">
          <a:extLst>
            <a:ext uri="{FF2B5EF4-FFF2-40B4-BE49-F238E27FC236}">
              <a16:creationId xmlns:a16="http://schemas.microsoft.com/office/drawing/2014/main" id="{47DCDC11-6EC4-4EA8-AB17-ACD5C6881C6E}"/>
            </a:ext>
          </a:extLst>
        </xdr:cNvPr>
        <xdr:cNvSpPr/>
      </xdr:nvSpPr>
      <xdr:spPr bwMode="gray">
        <a:xfrm>
          <a:off x="9509182" y="3495654"/>
          <a:ext cx="678805"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clientData/>
  </xdr:oneCellAnchor>
  <xdr:oneCellAnchor>
    <xdr:from>
      <xdr:col>5</xdr:col>
      <xdr:colOff>3232</xdr:colOff>
      <xdr:row>19</xdr:row>
      <xdr:rowOff>40313</xdr:rowOff>
    </xdr:from>
    <xdr:ext cx="678805" cy="217953"/>
    <xdr:sp macro="" textlink="">
      <xdr:nvSpPr>
        <xdr:cNvPr id="32" name="正方形/長方形 31">
          <a:extLst>
            <a:ext uri="{FF2B5EF4-FFF2-40B4-BE49-F238E27FC236}">
              <a16:creationId xmlns:a16="http://schemas.microsoft.com/office/drawing/2014/main" id="{A6FBF341-8906-439D-85F0-3889427C7148}"/>
            </a:ext>
          </a:extLst>
        </xdr:cNvPr>
        <xdr:cNvSpPr/>
      </xdr:nvSpPr>
      <xdr:spPr bwMode="gray">
        <a:xfrm>
          <a:off x="9509182" y="5107613"/>
          <a:ext cx="678805"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clientData/>
  </xdr:oneCellAnchor>
  <xdr:oneCellAnchor>
    <xdr:from>
      <xdr:col>5</xdr:col>
      <xdr:colOff>3232</xdr:colOff>
      <xdr:row>23</xdr:row>
      <xdr:rowOff>28554</xdr:rowOff>
    </xdr:from>
    <xdr:ext cx="678805" cy="217953"/>
    <xdr:sp macro="" textlink="">
      <xdr:nvSpPr>
        <xdr:cNvPr id="33" name="正方形/長方形 32">
          <a:extLst>
            <a:ext uri="{FF2B5EF4-FFF2-40B4-BE49-F238E27FC236}">
              <a16:creationId xmlns:a16="http://schemas.microsoft.com/office/drawing/2014/main" id="{7960BE6A-6A05-4B30-9AEB-C2BBC1E4087D}"/>
            </a:ext>
          </a:extLst>
        </xdr:cNvPr>
        <xdr:cNvSpPr/>
      </xdr:nvSpPr>
      <xdr:spPr bwMode="gray">
        <a:xfrm>
          <a:off x="9509182" y="6162654"/>
          <a:ext cx="678805"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clientData/>
  </xdr:oneCellAnchor>
  <xdr:oneCellAnchor>
    <xdr:from>
      <xdr:col>5</xdr:col>
      <xdr:colOff>3232</xdr:colOff>
      <xdr:row>29</xdr:row>
      <xdr:rowOff>52073</xdr:rowOff>
    </xdr:from>
    <xdr:ext cx="678805" cy="217953"/>
    <xdr:sp macro="" textlink="">
      <xdr:nvSpPr>
        <xdr:cNvPr id="34" name="正方形/長方形 33">
          <a:extLst>
            <a:ext uri="{FF2B5EF4-FFF2-40B4-BE49-F238E27FC236}">
              <a16:creationId xmlns:a16="http://schemas.microsoft.com/office/drawing/2014/main" id="{528234E1-3BD0-492C-A6B6-8FE4B4ABB517}"/>
            </a:ext>
          </a:extLst>
        </xdr:cNvPr>
        <xdr:cNvSpPr/>
      </xdr:nvSpPr>
      <xdr:spPr bwMode="gray">
        <a:xfrm>
          <a:off x="9509182" y="7786373"/>
          <a:ext cx="678805"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clientData/>
  </xdr:oneCellAnchor>
  <xdr:oneCellAnchor>
    <xdr:from>
      <xdr:col>5</xdr:col>
      <xdr:colOff>829</xdr:colOff>
      <xdr:row>34</xdr:row>
      <xdr:rowOff>16933</xdr:rowOff>
    </xdr:from>
    <xdr:ext cx="691476" cy="289959"/>
    <xdr:sp macro="" textlink="">
      <xdr:nvSpPr>
        <xdr:cNvPr id="35" name="正方形/長方形 34">
          <a:extLst>
            <a:ext uri="{FF2B5EF4-FFF2-40B4-BE49-F238E27FC236}">
              <a16:creationId xmlns:a16="http://schemas.microsoft.com/office/drawing/2014/main" id="{CE611701-0BFE-4DC7-BB60-C2CCCB430CC9}"/>
            </a:ext>
          </a:extLst>
        </xdr:cNvPr>
        <xdr:cNvSpPr/>
      </xdr:nvSpPr>
      <xdr:spPr bwMode="gray">
        <a:xfrm>
          <a:off x="9506779" y="9084733"/>
          <a:ext cx="691476" cy="289959"/>
        </a:xfrm>
        <a:prstGeom prst="rect">
          <a:avLst/>
        </a:prstGeom>
        <a:solidFill>
          <a:srgbClr val="FFFF00"/>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800">
              <a:solidFill>
                <a:sysClr val="windowText" lastClr="000000"/>
              </a:solidFill>
              <a:latin typeface="ＭＳ Ｐゴシック" pitchFamily="50" charset="-128"/>
              <a:cs typeface="+mn-cs"/>
            </a:rPr>
            <a:t>政府目標</a:t>
          </a:r>
          <a:endParaRPr kumimoji="1" lang="en-US" altLang="ja-JP" sz="800">
            <a:solidFill>
              <a:sysClr val="windowText" lastClr="000000"/>
            </a:solidFill>
            <a:latin typeface="ＭＳ Ｐゴシック" pitchFamily="50" charset="-128"/>
            <a:cs typeface="+mn-cs"/>
          </a:endParaRPr>
        </a:p>
        <a:p>
          <a:pPr algn="ctr" fontAlgn="auto">
            <a:spcBef>
              <a:spcPts val="0"/>
            </a:spcBef>
            <a:spcAft>
              <a:spcPts val="0"/>
            </a:spcAft>
            <a:buClr>
              <a:srgbClr val="000000"/>
            </a:buClr>
          </a:pPr>
          <a:r>
            <a:rPr kumimoji="1" lang="en-US" altLang="ja-JP" sz="800">
              <a:solidFill>
                <a:sysClr val="windowText" lastClr="000000"/>
              </a:solidFill>
              <a:latin typeface="ＭＳ Ｐゴシック" pitchFamily="50" charset="-128"/>
              <a:cs typeface="+mn-cs"/>
            </a:rPr>
            <a:t>(2030</a:t>
          </a:r>
          <a:r>
            <a:rPr kumimoji="1" lang="ja-JP" altLang="en-US" sz="800">
              <a:solidFill>
                <a:sysClr val="windowText" lastClr="000000"/>
              </a:solidFill>
              <a:latin typeface="ＭＳ Ｐゴシック" pitchFamily="50" charset="-128"/>
              <a:cs typeface="+mn-cs"/>
            </a:rPr>
            <a:t>年頃</a:t>
          </a:r>
          <a:r>
            <a:rPr kumimoji="1" lang="en-US" altLang="ja-JP" sz="800">
              <a:solidFill>
                <a:sysClr val="windowText" lastClr="000000"/>
              </a:solidFill>
              <a:latin typeface="ＭＳ Ｐゴシック" pitchFamily="50" charset="-128"/>
              <a:cs typeface="+mn-cs"/>
            </a:rPr>
            <a:t>)</a:t>
          </a:r>
        </a:p>
      </xdr:txBody>
    </xdr:sp>
    <xdr:clientData/>
  </xdr:oneCellAnchor>
  <xdr:oneCellAnchor>
    <xdr:from>
      <xdr:col>5</xdr:col>
      <xdr:colOff>829</xdr:colOff>
      <xdr:row>35</xdr:row>
      <xdr:rowOff>54644</xdr:rowOff>
    </xdr:from>
    <xdr:ext cx="691476" cy="217953"/>
    <xdr:sp macro="" textlink="">
      <xdr:nvSpPr>
        <xdr:cNvPr id="36" name="正方形/長方形 35">
          <a:extLst>
            <a:ext uri="{FF2B5EF4-FFF2-40B4-BE49-F238E27FC236}">
              <a16:creationId xmlns:a16="http://schemas.microsoft.com/office/drawing/2014/main" id="{1300A174-B8C7-4E23-B92C-4BF755AC6EB3}"/>
            </a:ext>
          </a:extLst>
        </xdr:cNvPr>
        <xdr:cNvSpPr/>
      </xdr:nvSpPr>
      <xdr:spPr bwMode="gray">
        <a:xfrm>
          <a:off x="9506779" y="9389144"/>
          <a:ext cx="691476"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clientData/>
  </xdr:oneCellAnchor>
  <xdr:twoCellAnchor>
    <xdr:from>
      <xdr:col>2</xdr:col>
      <xdr:colOff>5400675</xdr:colOff>
      <xdr:row>0</xdr:row>
      <xdr:rowOff>266030</xdr:rowOff>
    </xdr:from>
    <xdr:to>
      <xdr:col>6</xdr:col>
      <xdr:colOff>1</xdr:colOff>
      <xdr:row>6</xdr:row>
      <xdr:rowOff>5952</xdr:rowOff>
    </xdr:to>
    <xdr:sp macro="" textlink="">
      <xdr:nvSpPr>
        <xdr:cNvPr id="25" name="テキスト ボックス 6">
          <a:extLst>
            <a:ext uri="{FF2B5EF4-FFF2-40B4-BE49-F238E27FC236}">
              <a16:creationId xmlns:a16="http://schemas.microsoft.com/office/drawing/2014/main" id="{5190BA86-792F-4047-A820-10CD80DD9FAC}"/>
            </a:ext>
          </a:extLst>
        </xdr:cNvPr>
        <xdr:cNvSpPr txBox="1"/>
      </xdr:nvSpPr>
      <xdr:spPr>
        <a:xfrm>
          <a:off x="7391400" y="266030"/>
          <a:ext cx="2800351" cy="1340122"/>
        </a:xfrm>
        <a:prstGeom prst="rect">
          <a:avLst/>
        </a:prstGeom>
        <a:solidFill>
          <a:schemeClr val="bg1"/>
        </a:solidFill>
        <a:ln>
          <a:solidFill>
            <a:schemeClr val="tx2"/>
          </a:solidFill>
        </a:ln>
      </xdr:spPr>
      <xdr:txBody>
        <a:bodyPr wrap="square" lIns="36000" tIns="36000" rIns="36000" bIns="36000" rtlCol="0" anchor="ctr" anchorCtr="0">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84137"/>
          <a:r>
            <a:rPr kumimoji="1" lang="en-US" altLang="ja-JP" sz="800" b="0">
              <a:latin typeface="+mn-lt"/>
              <a:cs typeface="Calibri Light" panose="020F0302020204030204" pitchFamily="34" charset="0"/>
            </a:rPr>
            <a:t>*1</a:t>
          </a:r>
          <a:r>
            <a:rPr kumimoji="1" lang="ja-JP" altLang="en-US" sz="800" b="0">
              <a:latin typeface="+mn-lt"/>
              <a:cs typeface="Calibri Light" panose="020F0302020204030204" pitchFamily="34" charset="0"/>
            </a:rPr>
            <a:t>：各アプリケーションの技術ステージ毎の事例数を集計し、最多のステージにマッピングしている。そのため、「実証」ステージにマッピングしているものについても、一部のメーカーで商用化している場合がある。</a:t>
          </a:r>
          <a:endParaRPr kumimoji="1" lang="en-US" altLang="ja-JP" sz="800" b="0">
            <a:latin typeface="+mn-lt"/>
            <a:cs typeface="Calibri Light" panose="020F0302020204030204" pitchFamily="34" charset="0"/>
          </a:endParaRPr>
        </a:p>
        <a:p>
          <a:pPr marL="84137"/>
          <a:r>
            <a:rPr kumimoji="1" lang="en-US" altLang="ja-JP" sz="800" b="0">
              <a:latin typeface="+mn-lt"/>
              <a:cs typeface="Calibri Light" panose="020F0302020204030204" pitchFamily="34" charset="0"/>
            </a:rPr>
            <a:t>*2</a:t>
          </a:r>
          <a:r>
            <a:rPr kumimoji="1" lang="ja-JP" altLang="en-US" sz="800" b="0">
              <a:latin typeface="+mn-lt"/>
              <a:cs typeface="Calibri Light" panose="020F0302020204030204" pitchFamily="34" charset="0"/>
            </a:rPr>
            <a:t>：政府目標の出典：「水素基本戦略」「</a:t>
          </a:r>
          <a:r>
            <a:rPr kumimoji="1" lang="en-US" altLang="ja-JP" sz="800" b="0">
              <a:latin typeface="+mn-lt"/>
              <a:cs typeface="Calibri Light" panose="020F0302020204030204" pitchFamily="34" charset="0"/>
            </a:rPr>
            <a:t>NEDO</a:t>
          </a:r>
          <a:r>
            <a:rPr kumimoji="1" lang="ja-JP" altLang="en-US" sz="800" b="0">
              <a:latin typeface="+mn-lt"/>
              <a:cs typeface="Calibri Light" panose="020F0302020204030204" pitchFamily="34" charset="0"/>
            </a:rPr>
            <a:t>燃料電池・水素技術開発ロードマップ」「</a:t>
          </a:r>
          <a:r>
            <a:rPr kumimoji="1" lang="en-US" altLang="ja-JP" sz="800" b="0">
              <a:latin typeface="+mn-lt"/>
              <a:cs typeface="Calibri Light" panose="020F0302020204030204" pitchFamily="34" charset="0"/>
            </a:rPr>
            <a:t>GX</a:t>
          </a:r>
          <a:r>
            <a:rPr kumimoji="1" lang="ja-JP" altLang="en-US" sz="800" b="0">
              <a:latin typeface="+mn-lt"/>
              <a:cs typeface="Calibri Light" panose="020F0302020204030204" pitchFamily="34" charset="0"/>
            </a:rPr>
            <a:t>に向けた基本方針」「</a:t>
          </a:r>
          <a:r>
            <a:rPr lang="en-US" altLang="ja-JP" sz="800"/>
            <a:t>2050 </a:t>
          </a:r>
          <a:r>
            <a:rPr lang="ja-JP" altLang="en-US" sz="800"/>
            <a:t>年カーボンニュートラル に伴うグリーン成長戦略」</a:t>
          </a:r>
          <a:endParaRPr lang="en-US" altLang="ja-JP" sz="800"/>
        </a:p>
      </xdr:txBody>
    </xdr:sp>
    <xdr:clientData/>
  </xdr:twoCellAnchor>
  <xdr:twoCellAnchor>
    <xdr:from>
      <xdr:col>2</xdr:col>
      <xdr:colOff>1267586</xdr:colOff>
      <xdr:row>1</xdr:row>
      <xdr:rowOff>28046</xdr:rowOff>
    </xdr:from>
    <xdr:to>
      <xdr:col>2</xdr:col>
      <xdr:colOff>5341967</xdr:colOff>
      <xdr:row>1</xdr:row>
      <xdr:rowOff>257032</xdr:rowOff>
    </xdr:to>
    <xdr:grpSp>
      <xdr:nvGrpSpPr>
        <xdr:cNvPr id="42" name="グループ化 41">
          <a:extLst>
            <a:ext uri="{FF2B5EF4-FFF2-40B4-BE49-F238E27FC236}">
              <a16:creationId xmlns:a16="http://schemas.microsoft.com/office/drawing/2014/main" id="{EED71880-DF98-7069-7050-71F8686B6145}"/>
            </a:ext>
          </a:extLst>
        </xdr:cNvPr>
        <xdr:cNvGrpSpPr/>
      </xdr:nvGrpSpPr>
      <xdr:grpSpPr>
        <a:xfrm>
          <a:off x="3258311" y="294746"/>
          <a:ext cx="4074381" cy="228986"/>
          <a:chOff x="3262823" y="293743"/>
          <a:chExt cx="4074381" cy="228986"/>
        </a:xfrm>
      </xdr:grpSpPr>
      <xdr:sp macro="" textlink="">
        <xdr:nvSpPr>
          <xdr:cNvPr id="5" name="正方形/長方形 4">
            <a:extLst>
              <a:ext uri="{FF2B5EF4-FFF2-40B4-BE49-F238E27FC236}">
                <a16:creationId xmlns:a16="http://schemas.microsoft.com/office/drawing/2014/main" id="{14F14559-AA86-409F-A83A-192552B75FF1}"/>
              </a:ext>
            </a:extLst>
          </xdr:cNvPr>
          <xdr:cNvSpPr/>
        </xdr:nvSpPr>
        <xdr:spPr bwMode="gray">
          <a:xfrm>
            <a:off x="3262823" y="293743"/>
            <a:ext cx="4074381" cy="228986"/>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：各国の一般的な技術ステージ</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6" name="テキスト ボックス 56">
            <a:extLst>
              <a:ext uri="{FF2B5EF4-FFF2-40B4-BE49-F238E27FC236}">
                <a16:creationId xmlns:a16="http://schemas.microsoft.com/office/drawing/2014/main" id="{C996BEC1-3EFD-4745-9722-861D8A5C2332}"/>
              </a:ext>
            </a:extLst>
          </xdr:cNvPr>
          <xdr:cNvSpPr txBox="1"/>
        </xdr:nvSpPr>
        <xdr:spPr bwMode="gray">
          <a:xfrm>
            <a:off x="3684084" y="322131"/>
            <a:ext cx="222494" cy="172210"/>
          </a:xfrm>
          <a:prstGeom prst="rect">
            <a:avLst/>
          </a:prstGeom>
          <a:noFill/>
        </xdr:spPr>
        <xdr:txBody>
          <a:bodyPr wrap="square" lIns="0" tIns="0" rIns="0" bIns="0" rtlCol="0" anchor="ctr">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a:t>
            </a:r>
          </a:p>
        </xdr:txBody>
      </xdr:sp>
    </xdr:grpSp>
    <xdr:clientData/>
  </xdr:twoCellAnchor>
  <xdr:twoCellAnchor>
    <xdr:from>
      <xdr:col>2</xdr:col>
      <xdr:colOff>1256459</xdr:colOff>
      <xdr:row>0</xdr:row>
      <xdr:rowOff>265697</xdr:rowOff>
    </xdr:from>
    <xdr:to>
      <xdr:col>2</xdr:col>
      <xdr:colOff>5343525</xdr:colOff>
      <xdr:row>6</xdr:row>
      <xdr:rowOff>5952</xdr:rowOff>
    </xdr:to>
    <xdr:sp macro="" textlink="">
      <xdr:nvSpPr>
        <xdr:cNvPr id="7" name="正方形/長方形 6">
          <a:extLst>
            <a:ext uri="{FF2B5EF4-FFF2-40B4-BE49-F238E27FC236}">
              <a16:creationId xmlns:a16="http://schemas.microsoft.com/office/drawing/2014/main" id="{9ED5B31E-034C-4933-9B6D-44B10C076E6B}"/>
            </a:ext>
          </a:extLst>
        </xdr:cNvPr>
        <xdr:cNvSpPr/>
      </xdr:nvSpPr>
      <xdr:spPr bwMode="gray">
        <a:xfrm>
          <a:off x="3247184" y="265697"/>
          <a:ext cx="4087066" cy="1340455"/>
        </a:xfrm>
        <a:prstGeom prst="rect">
          <a:avLst/>
        </a:prstGeom>
        <a:noFill/>
        <a:ln w="12700" algn="ctr">
          <a:solidFill>
            <a:schemeClr val="tx2"/>
          </a:solid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endParaRPr kumimoji="1" lang="ja-JP" altLang="en-US" sz="1200" b="0" i="0" u="none" strike="noStrike" kern="1200" cap="none" spc="0" normalizeH="0" baseline="0">
            <a:ln>
              <a:noFill/>
            </a:ln>
            <a:solidFill>
              <a:prstClr val="black"/>
            </a:solidFill>
            <a:effectLst/>
            <a:uLnTx/>
            <a:uFillTx/>
            <a:latin typeface="+mn-lt"/>
            <a:ea typeface="+mn-ea"/>
            <a:cs typeface="+mn-cs"/>
          </a:endParaRPr>
        </a:p>
      </xdr:txBody>
    </xdr:sp>
    <xdr:clientData/>
  </xdr:twoCellAnchor>
  <xdr:twoCellAnchor>
    <xdr:from>
      <xdr:col>2</xdr:col>
      <xdr:colOff>1078018</xdr:colOff>
      <xdr:row>3</xdr:row>
      <xdr:rowOff>29081</xdr:rowOff>
    </xdr:from>
    <xdr:to>
      <xdr:col>2</xdr:col>
      <xdr:colOff>1438364</xdr:colOff>
      <xdr:row>3</xdr:row>
      <xdr:rowOff>244875</xdr:rowOff>
    </xdr:to>
    <xdr:sp macro="" textlink="">
      <xdr:nvSpPr>
        <xdr:cNvPr id="8" name="正方形/長方形 7">
          <a:extLst>
            <a:ext uri="{FF2B5EF4-FFF2-40B4-BE49-F238E27FC236}">
              <a16:creationId xmlns:a16="http://schemas.microsoft.com/office/drawing/2014/main" id="{9DB6574C-6200-4F28-A8B1-26871FCBB917}"/>
            </a:ext>
          </a:extLst>
        </xdr:cNvPr>
        <xdr:cNvSpPr/>
      </xdr:nvSpPr>
      <xdr:spPr bwMode="gray">
        <a:xfrm>
          <a:off x="3068743" y="829181"/>
          <a:ext cx="360346" cy="215794"/>
        </a:xfrm>
        <a:prstGeom prst="rect">
          <a:avLst/>
        </a:prstGeom>
        <a:solidFill>
          <a:schemeClr val="bg1"/>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a:solidFill>
                <a:prstClr val="black"/>
              </a:solidFill>
              <a:latin typeface="+mn-lt"/>
              <a:cs typeface="+mn-cs"/>
            </a:rPr>
            <a:t>凡例</a:t>
          </a:r>
          <a:endParaRPr kumimoji="1" lang="ja-JP" altLang="en-US" sz="1200" b="0" i="0" u="none" strike="noStrike" kern="1200" cap="none" spc="0" normalizeH="0" baseline="0">
            <a:ln>
              <a:noFill/>
            </a:ln>
            <a:solidFill>
              <a:prstClr val="black"/>
            </a:solidFill>
            <a:effectLst/>
            <a:uLnTx/>
            <a:uFillTx/>
            <a:latin typeface="+mn-lt"/>
            <a:ea typeface="+mn-ea"/>
            <a:cs typeface="+mn-cs"/>
          </a:endParaRPr>
        </a:p>
      </xdr:txBody>
    </xdr:sp>
    <xdr:clientData/>
  </xdr:twoCellAnchor>
  <xdr:twoCellAnchor>
    <xdr:from>
      <xdr:col>2</xdr:col>
      <xdr:colOff>1267586</xdr:colOff>
      <xdr:row>2</xdr:row>
      <xdr:rowOff>42090</xdr:rowOff>
    </xdr:from>
    <xdr:to>
      <xdr:col>2</xdr:col>
      <xdr:colOff>5341967</xdr:colOff>
      <xdr:row>3</xdr:row>
      <xdr:rowOff>3073</xdr:rowOff>
    </xdr:to>
    <xdr:grpSp>
      <xdr:nvGrpSpPr>
        <xdr:cNvPr id="41" name="グループ化 40">
          <a:extLst>
            <a:ext uri="{FF2B5EF4-FFF2-40B4-BE49-F238E27FC236}">
              <a16:creationId xmlns:a16="http://schemas.microsoft.com/office/drawing/2014/main" id="{0EACB627-7A75-01CA-0ABC-6C770D9846DE}"/>
            </a:ext>
          </a:extLst>
        </xdr:cNvPr>
        <xdr:cNvGrpSpPr/>
      </xdr:nvGrpSpPr>
      <xdr:grpSpPr>
        <a:xfrm>
          <a:off x="3258311" y="575490"/>
          <a:ext cx="4074381" cy="227683"/>
          <a:chOff x="3262823" y="565054"/>
          <a:chExt cx="4074381" cy="226680"/>
        </a:xfrm>
      </xdr:grpSpPr>
      <xdr:sp macro="" textlink="">
        <xdr:nvSpPr>
          <xdr:cNvPr id="3" name="正方形/長方形 2">
            <a:extLst>
              <a:ext uri="{FF2B5EF4-FFF2-40B4-BE49-F238E27FC236}">
                <a16:creationId xmlns:a16="http://schemas.microsoft.com/office/drawing/2014/main" id="{E22620BD-A537-4981-99E6-B93115331251}"/>
              </a:ext>
            </a:extLst>
          </xdr:cNvPr>
          <xdr:cNvSpPr/>
        </xdr:nvSpPr>
        <xdr:spPr bwMode="gray">
          <a:xfrm>
            <a:off x="3420931" y="565579"/>
            <a:ext cx="748800" cy="22563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sp macro="" textlink="">
        <xdr:nvSpPr>
          <xdr:cNvPr id="37" name="正方形/長方形 36">
            <a:extLst>
              <a:ext uri="{FF2B5EF4-FFF2-40B4-BE49-F238E27FC236}">
                <a16:creationId xmlns:a16="http://schemas.microsoft.com/office/drawing/2014/main" id="{99D0B7EB-654C-1190-C6FD-14BE276CA494}"/>
              </a:ext>
            </a:extLst>
          </xdr:cNvPr>
          <xdr:cNvSpPr/>
        </xdr:nvSpPr>
        <xdr:spPr bwMode="gray">
          <a:xfrm>
            <a:off x="3262823" y="565054"/>
            <a:ext cx="4074381" cy="226680"/>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：国内の技術ステージ</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grpSp>
    <xdr:clientData/>
  </xdr:twoCellAnchor>
  <xdr:twoCellAnchor>
    <xdr:from>
      <xdr:col>2</xdr:col>
      <xdr:colOff>1267586</xdr:colOff>
      <xdr:row>5</xdr:row>
      <xdr:rowOff>20822</xdr:rowOff>
    </xdr:from>
    <xdr:to>
      <xdr:col>2</xdr:col>
      <xdr:colOff>5341967</xdr:colOff>
      <xdr:row>5</xdr:row>
      <xdr:rowOff>247502</xdr:rowOff>
    </xdr:to>
    <xdr:grpSp>
      <xdr:nvGrpSpPr>
        <xdr:cNvPr id="43" name="グループ化 42">
          <a:extLst>
            <a:ext uri="{FF2B5EF4-FFF2-40B4-BE49-F238E27FC236}">
              <a16:creationId xmlns:a16="http://schemas.microsoft.com/office/drawing/2014/main" id="{8ABC7C64-581B-4D47-A571-3D99BF9BE852}"/>
            </a:ext>
          </a:extLst>
        </xdr:cNvPr>
        <xdr:cNvGrpSpPr/>
      </xdr:nvGrpSpPr>
      <xdr:grpSpPr>
        <a:xfrm>
          <a:off x="3258311" y="1354322"/>
          <a:ext cx="4074381" cy="226680"/>
          <a:chOff x="3262823" y="1349309"/>
          <a:chExt cx="4074381" cy="226680"/>
        </a:xfrm>
      </xdr:grpSpPr>
      <xdr:sp macro="" textlink="">
        <xdr:nvSpPr>
          <xdr:cNvPr id="30" name="正方形/長方形 29">
            <a:extLst>
              <a:ext uri="{FF2B5EF4-FFF2-40B4-BE49-F238E27FC236}">
                <a16:creationId xmlns:a16="http://schemas.microsoft.com/office/drawing/2014/main" id="{C4DD8A45-C8DA-4F28-AB1C-07FB71DDDCC8}"/>
              </a:ext>
            </a:extLst>
          </xdr:cNvPr>
          <xdr:cNvSpPr/>
        </xdr:nvSpPr>
        <xdr:spPr bwMode="gray">
          <a:xfrm>
            <a:off x="3420931" y="1353673"/>
            <a:ext cx="748800"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sp macro="" textlink="">
        <xdr:nvSpPr>
          <xdr:cNvPr id="39" name="正方形/長方形 38">
            <a:extLst>
              <a:ext uri="{FF2B5EF4-FFF2-40B4-BE49-F238E27FC236}">
                <a16:creationId xmlns:a16="http://schemas.microsoft.com/office/drawing/2014/main" id="{BDD68DF3-3593-ABC5-E865-44F021F857E2}"/>
              </a:ext>
            </a:extLst>
          </xdr:cNvPr>
          <xdr:cNvSpPr/>
        </xdr:nvSpPr>
        <xdr:spPr bwMode="gray">
          <a:xfrm>
            <a:off x="3262823" y="1349309"/>
            <a:ext cx="4074381" cy="226680"/>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：国内外の一部のメーカーで商用化済</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grpSp>
    <xdr:clientData/>
  </xdr:twoCellAnchor>
  <xdr:twoCellAnchor>
    <xdr:from>
      <xdr:col>2</xdr:col>
      <xdr:colOff>1267586</xdr:colOff>
      <xdr:row>3</xdr:row>
      <xdr:rowOff>53830</xdr:rowOff>
    </xdr:from>
    <xdr:to>
      <xdr:col>2</xdr:col>
      <xdr:colOff>5341967</xdr:colOff>
      <xdr:row>4</xdr:row>
      <xdr:rowOff>235766</xdr:rowOff>
    </xdr:to>
    <xdr:grpSp>
      <xdr:nvGrpSpPr>
        <xdr:cNvPr id="44" name="グループ化 43">
          <a:extLst>
            <a:ext uri="{FF2B5EF4-FFF2-40B4-BE49-F238E27FC236}">
              <a16:creationId xmlns:a16="http://schemas.microsoft.com/office/drawing/2014/main" id="{BADA65DD-E514-7F03-404A-EC010E162EB8}"/>
            </a:ext>
          </a:extLst>
        </xdr:cNvPr>
        <xdr:cNvGrpSpPr/>
      </xdr:nvGrpSpPr>
      <xdr:grpSpPr>
        <a:xfrm>
          <a:off x="3258311" y="853930"/>
          <a:ext cx="4074381" cy="448636"/>
          <a:chOff x="3262823" y="848683"/>
          <a:chExt cx="4074381" cy="447633"/>
        </a:xfrm>
      </xdr:grpSpPr>
      <xdr:sp macro="" textlink="">
        <xdr:nvSpPr>
          <xdr:cNvPr id="28" name="正方形/長方形 27">
            <a:extLst>
              <a:ext uri="{FF2B5EF4-FFF2-40B4-BE49-F238E27FC236}">
                <a16:creationId xmlns:a16="http://schemas.microsoft.com/office/drawing/2014/main" id="{DC74345F-BC6D-46F0-8FB8-AC896DBE71AA}"/>
              </a:ext>
            </a:extLst>
          </xdr:cNvPr>
          <xdr:cNvSpPr/>
        </xdr:nvSpPr>
        <xdr:spPr bwMode="gray">
          <a:xfrm>
            <a:off x="3420931" y="897074"/>
            <a:ext cx="748800" cy="350851"/>
          </a:xfrm>
          <a:prstGeom prst="rect">
            <a:avLst/>
          </a:prstGeom>
          <a:solidFill>
            <a:srgbClr val="FFFF00"/>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50">
                <a:solidFill>
                  <a:sysClr val="windowText" lastClr="000000"/>
                </a:solidFill>
                <a:latin typeface="ＭＳ Ｐゴシック" pitchFamily="50" charset="-128"/>
                <a:cs typeface="+mn-cs"/>
              </a:rPr>
              <a:t>政府目標</a:t>
            </a:r>
            <a:r>
              <a:rPr kumimoji="1" lang="en-US" altLang="ja-JP" sz="900">
                <a:solidFill>
                  <a:sysClr val="windowText" lastClr="000000"/>
                </a:solidFill>
                <a:latin typeface="ＭＳ Ｐゴシック" pitchFamily="50" charset="-128"/>
                <a:cs typeface="+mn-cs"/>
              </a:rPr>
              <a:t>*2</a:t>
            </a:r>
            <a:endParaRPr kumimoji="1" lang="en-US" altLang="ja-JP" sz="1200">
              <a:solidFill>
                <a:sysClr val="windowText" lastClr="000000"/>
              </a:solidFill>
              <a:latin typeface="ＭＳ Ｐゴシック" pitchFamily="50" charset="-128"/>
              <a:cs typeface="+mn-cs"/>
            </a:endParaRPr>
          </a:p>
        </xdr:txBody>
      </xdr:sp>
      <xdr:sp macro="" textlink="">
        <xdr:nvSpPr>
          <xdr:cNvPr id="38" name="正方形/長方形 37">
            <a:extLst>
              <a:ext uri="{FF2B5EF4-FFF2-40B4-BE49-F238E27FC236}">
                <a16:creationId xmlns:a16="http://schemas.microsoft.com/office/drawing/2014/main" id="{0A110C18-16C5-1C60-0BCA-EE02246E738E}"/>
              </a:ext>
            </a:extLst>
          </xdr:cNvPr>
          <xdr:cNvSpPr/>
        </xdr:nvSpPr>
        <xdr:spPr bwMode="gray">
          <a:xfrm>
            <a:off x="3262823" y="848683"/>
            <a:ext cx="4074381" cy="447633"/>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：国内における実証・商用本格化の政府目標あり</a:t>
            </a:r>
            <a:br>
              <a:rPr kumimoji="1" lang="en-US" altLang="ja-JP" sz="1200" b="0" i="0" u="none" strike="noStrike" kern="1200" cap="none" spc="0" normalizeH="0" baseline="0">
                <a:ln>
                  <a:noFill/>
                </a:ln>
                <a:solidFill>
                  <a:prstClr val="black"/>
                </a:solidFill>
                <a:effectLst/>
                <a:uLnTx/>
                <a:uFillTx/>
                <a:latin typeface="+mn-lt"/>
                <a:ea typeface="+mn-ea"/>
                <a:cs typeface="+mn-cs"/>
              </a:rPr>
            </a:b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40" name="テキスト ボックス 39">
            <a:extLst>
              <a:ext uri="{FF2B5EF4-FFF2-40B4-BE49-F238E27FC236}">
                <a16:creationId xmlns:a16="http://schemas.microsoft.com/office/drawing/2014/main" id="{024664CE-7A3A-76DC-4CC2-2278BD08B77B}"/>
              </a:ext>
            </a:extLst>
          </xdr:cNvPr>
          <xdr:cNvSpPr txBox="1"/>
        </xdr:nvSpPr>
        <xdr:spPr>
          <a:xfrm>
            <a:off x="4255169" y="1019174"/>
            <a:ext cx="2357188" cy="243913"/>
          </a:xfrm>
          <a:prstGeom prst="rect">
            <a:avLst/>
          </a:prstGeom>
          <a:noFill/>
        </xdr:spPr>
        <xdr:txBody>
          <a:bodyPr vertOverflow="clip" horzOverflow="clip" wrap="square" lIns="0" tIns="0" rIns="0" bIns="0" rtlCol="0" anchor="t">
            <a:spAutoFit/>
          </a:bodyPr>
          <a:lstStyle/>
          <a:p>
            <a:pPr>
              <a:spcBef>
                <a:spcPts val="0"/>
              </a:spcBef>
              <a:buSzPct val="100000"/>
            </a:pPr>
            <a:r>
              <a:rPr kumimoji="1" lang="ja-JP" altLang="ja-JP" sz="1100" b="0" i="0" baseline="0">
                <a:effectLst/>
                <a:latin typeface="+mn-lt"/>
                <a:ea typeface="+mn-ea"/>
                <a:cs typeface="+mn-cs"/>
              </a:rPr>
              <a:t>（）内は実証・商用本格化の目標時期</a:t>
            </a:r>
            <a:endParaRPr kumimoji="1" lang="ja-JP" altLang="en-US" sz="1200" dirty="0"/>
          </a:p>
        </xdr:txBody>
      </xdr:sp>
    </xdr:grpSp>
    <xdr:clientData/>
  </xdr:twoCellAnchor>
</xdr:wsDr>
</file>

<file path=xl/drawings/drawing17.xml><?xml version="1.0" encoding="utf-8"?>
<xdr:wsDr xmlns:xdr="http://schemas.openxmlformats.org/drawingml/2006/spreadsheetDrawing" xmlns:a="http://schemas.openxmlformats.org/drawingml/2006/main">
  <xdr:twoCellAnchor>
    <xdr:from>
      <xdr:col>2</xdr:col>
      <xdr:colOff>5398141</xdr:colOff>
      <xdr:row>1</xdr:row>
      <xdr:rowOff>333</xdr:rowOff>
    </xdr:from>
    <xdr:to>
      <xdr:col>5</xdr:col>
      <xdr:colOff>683267</xdr:colOff>
      <xdr:row>6</xdr:row>
      <xdr:rowOff>6955</xdr:rowOff>
    </xdr:to>
    <xdr:sp macro="" textlink="">
      <xdr:nvSpPr>
        <xdr:cNvPr id="81" name="テキスト ボックス 6">
          <a:extLst>
            <a:ext uri="{FF2B5EF4-FFF2-40B4-BE49-F238E27FC236}">
              <a16:creationId xmlns:a16="http://schemas.microsoft.com/office/drawing/2014/main" id="{712DA09A-4D93-5D54-734B-C6DD168BB477}"/>
            </a:ext>
          </a:extLst>
        </xdr:cNvPr>
        <xdr:cNvSpPr txBox="1"/>
      </xdr:nvSpPr>
      <xdr:spPr>
        <a:xfrm>
          <a:off x="7388866" y="267033"/>
          <a:ext cx="2800351" cy="1340122"/>
        </a:xfrm>
        <a:prstGeom prst="rect">
          <a:avLst/>
        </a:prstGeom>
        <a:solidFill>
          <a:schemeClr val="bg1"/>
        </a:solidFill>
        <a:ln>
          <a:solidFill>
            <a:schemeClr val="tx2"/>
          </a:solidFill>
        </a:ln>
      </xdr:spPr>
      <xdr:txBody>
        <a:bodyPr wrap="square" lIns="36000" tIns="36000" rIns="36000" bIns="36000" rtlCol="0" anchor="ctr" anchorCtr="0">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84137"/>
          <a:r>
            <a:rPr kumimoji="1" lang="en-US" altLang="ja-JP" sz="800" b="0">
              <a:latin typeface="+mn-lt"/>
              <a:cs typeface="Calibri Light" panose="020F0302020204030204" pitchFamily="34" charset="0"/>
            </a:rPr>
            <a:t>*1</a:t>
          </a:r>
          <a:r>
            <a:rPr kumimoji="1" lang="ja-JP" altLang="en-US" sz="800" b="0">
              <a:latin typeface="+mn-lt"/>
              <a:cs typeface="Calibri Light" panose="020F0302020204030204" pitchFamily="34" charset="0"/>
            </a:rPr>
            <a:t>：各アプリケーションの技術ステージ毎の事例数を集計し、最多のステージにマッピングしている。そのため、「実証」ステージにマッピングしているものについても、一部のメーカーで商用化している場合がある。</a:t>
          </a:r>
          <a:endParaRPr kumimoji="1" lang="en-US" altLang="ja-JP" sz="800" b="0">
            <a:latin typeface="+mn-lt"/>
            <a:cs typeface="Calibri Light" panose="020F0302020204030204" pitchFamily="34" charset="0"/>
          </a:endParaRPr>
        </a:p>
        <a:p>
          <a:pPr marL="84137"/>
          <a:r>
            <a:rPr kumimoji="1" lang="en-US" altLang="ja-JP" sz="800" b="0">
              <a:latin typeface="+mn-lt"/>
              <a:cs typeface="Calibri Light" panose="020F0302020204030204" pitchFamily="34" charset="0"/>
            </a:rPr>
            <a:t>*2</a:t>
          </a:r>
          <a:r>
            <a:rPr kumimoji="1" lang="ja-JP" altLang="en-US" sz="800" b="0">
              <a:latin typeface="+mn-lt"/>
              <a:cs typeface="Calibri Light" panose="020F0302020204030204" pitchFamily="34" charset="0"/>
            </a:rPr>
            <a:t>：政府目標の出典：「水素基本戦略」「</a:t>
          </a:r>
          <a:r>
            <a:rPr kumimoji="1" lang="en-US" altLang="ja-JP" sz="800" b="0">
              <a:latin typeface="+mn-lt"/>
              <a:cs typeface="Calibri Light" panose="020F0302020204030204" pitchFamily="34" charset="0"/>
            </a:rPr>
            <a:t>NEDO</a:t>
          </a:r>
          <a:r>
            <a:rPr kumimoji="1" lang="ja-JP" altLang="en-US" sz="800" b="0">
              <a:latin typeface="+mn-lt"/>
              <a:cs typeface="Calibri Light" panose="020F0302020204030204" pitchFamily="34" charset="0"/>
            </a:rPr>
            <a:t>燃料電池・水素技術開発ロードマップ」「</a:t>
          </a:r>
          <a:r>
            <a:rPr kumimoji="1" lang="en-US" altLang="ja-JP" sz="800" b="0">
              <a:latin typeface="+mn-lt"/>
              <a:cs typeface="Calibri Light" panose="020F0302020204030204" pitchFamily="34" charset="0"/>
            </a:rPr>
            <a:t>GX</a:t>
          </a:r>
          <a:r>
            <a:rPr kumimoji="1" lang="ja-JP" altLang="en-US" sz="800" b="0">
              <a:latin typeface="+mn-lt"/>
              <a:cs typeface="Calibri Light" panose="020F0302020204030204" pitchFamily="34" charset="0"/>
            </a:rPr>
            <a:t>に向けた基本方針」「</a:t>
          </a:r>
          <a:r>
            <a:rPr lang="en-US" altLang="ja-JP" sz="800"/>
            <a:t>2050 </a:t>
          </a:r>
          <a:r>
            <a:rPr lang="ja-JP" altLang="en-US" sz="800"/>
            <a:t>年カーボンニュートラル に伴うグリーン成長戦略」</a:t>
          </a:r>
          <a:endParaRPr lang="en-US" altLang="ja-JP" sz="800"/>
        </a:p>
      </xdr:txBody>
    </xdr:sp>
    <xdr:clientData/>
  </xdr:twoCellAnchor>
  <xdr:twoCellAnchor>
    <xdr:from>
      <xdr:col>2</xdr:col>
      <xdr:colOff>1075484</xdr:colOff>
      <xdr:row>1</xdr:row>
      <xdr:rowOff>0</xdr:rowOff>
    </xdr:from>
    <xdr:to>
      <xdr:col>2</xdr:col>
      <xdr:colOff>5340991</xdr:colOff>
      <xdr:row>6</xdr:row>
      <xdr:rowOff>6955</xdr:rowOff>
    </xdr:to>
    <xdr:grpSp>
      <xdr:nvGrpSpPr>
        <xdr:cNvPr id="82" name="グループ化 81">
          <a:extLst>
            <a:ext uri="{FF2B5EF4-FFF2-40B4-BE49-F238E27FC236}">
              <a16:creationId xmlns:a16="http://schemas.microsoft.com/office/drawing/2014/main" id="{11D1D06D-A054-95F8-9DA6-ECB7510AD8F5}"/>
            </a:ext>
          </a:extLst>
        </xdr:cNvPr>
        <xdr:cNvGrpSpPr/>
      </xdr:nvGrpSpPr>
      <xdr:grpSpPr>
        <a:xfrm>
          <a:off x="3066209" y="266700"/>
          <a:ext cx="4265507" cy="1340455"/>
          <a:chOff x="3068743" y="265697"/>
          <a:chExt cx="4265507" cy="1340455"/>
        </a:xfrm>
      </xdr:grpSpPr>
      <xdr:grpSp>
        <xdr:nvGrpSpPr>
          <xdr:cNvPr id="83" name="グループ化 82">
            <a:extLst>
              <a:ext uri="{FF2B5EF4-FFF2-40B4-BE49-F238E27FC236}">
                <a16:creationId xmlns:a16="http://schemas.microsoft.com/office/drawing/2014/main" id="{847F505E-E7A6-EDBB-A739-28A020EB6F10}"/>
              </a:ext>
            </a:extLst>
          </xdr:cNvPr>
          <xdr:cNvGrpSpPr/>
        </xdr:nvGrpSpPr>
        <xdr:grpSpPr>
          <a:xfrm>
            <a:off x="3258311" y="294746"/>
            <a:ext cx="4074381" cy="228986"/>
            <a:chOff x="3262823" y="293743"/>
            <a:chExt cx="4074381" cy="228986"/>
          </a:xfrm>
        </xdr:grpSpPr>
        <xdr:sp macro="" textlink="">
          <xdr:nvSpPr>
            <xdr:cNvPr id="96" name="正方形/長方形 95">
              <a:extLst>
                <a:ext uri="{FF2B5EF4-FFF2-40B4-BE49-F238E27FC236}">
                  <a16:creationId xmlns:a16="http://schemas.microsoft.com/office/drawing/2014/main" id="{48B3E5B4-47B4-4EE3-F338-E2E75471F7C8}"/>
                </a:ext>
              </a:extLst>
            </xdr:cNvPr>
            <xdr:cNvSpPr/>
          </xdr:nvSpPr>
          <xdr:spPr bwMode="gray">
            <a:xfrm>
              <a:off x="3262823" y="293743"/>
              <a:ext cx="4074381" cy="228986"/>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：各国の一般的な技術ステージ</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97" name="テキスト ボックス 56">
              <a:extLst>
                <a:ext uri="{FF2B5EF4-FFF2-40B4-BE49-F238E27FC236}">
                  <a16:creationId xmlns:a16="http://schemas.microsoft.com/office/drawing/2014/main" id="{4E6049C1-56A2-B58A-43C9-4098287E6333}"/>
                </a:ext>
              </a:extLst>
            </xdr:cNvPr>
            <xdr:cNvSpPr txBox="1"/>
          </xdr:nvSpPr>
          <xdr:spPr bwMode="gray">
            <a:xfrm>
              <a:off x="3684084" y="322131"/>
              <a:ext cx="222494" cy="172210"/>
            </a:xfrm>
            <a:prstGeom prst="rect">
              <a:avLst/>
            </a:prstGeom>
            <a:noFill/>
          </xdr:spPr>
          <xdr:txBody>
            <a:bodyPr wrap="square" lIns="0" tIns="0" rIns="0" bIns="0" rtlCol="0" anchor="ctr">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a:t>
              </a:r>
            </a:p>
          </xdr:txBody>
        </xdr:sp>
      </xdr:grpSp>
      <xdr:sp macro="" textlink="">
        <xdr:nvSpPr>
          <xdr:cNvPr id="84" name="正方形/長方形 83">
            <a:extLst>
              <a:ext uri="{FF2B5EF4-FFF2-40B4-BE49-F238E27FC236}">
                <a16:creationId xmlns:a16="http://schemas.microsoft.com/office/drawing/2014/main" id="{570A2B01-EBDA-CCE1-3A2F-0AF796B08C27}"/>
              </a:ext>
            </a:extLst>
          </xdr:cNvPr>
          <xdr:cNvSpPr/>
        </xdr:nvSpPr>
        <xdr:spPr bwMode="gray">
          <a:xfrm>
            <a:off x="3247184" y="265697"/>
            <a:ext cx="4087066" cy="1340455"/>
          </a:xfrm>
          <a:prstGeom prst="rect">
            <a:avLst/>
          </a:prstGeom>
          <a:noFill/>
          <a:ln w="12700" algn="ctr">
            <a:solidFill>
              <a:schemeClr val="tx2"/>
            </a:solid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endParaRPr kumimoji="1" lang="ja-JP" altLang="en-US"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85" name="正方形/長方形 84">
            <a:extLst>
              <a:ext uri="{FF2B5EF4-FFF2-40B4-BE49-F238E27FC236}">
                <a16:creationId xmlns:a16="http://schemas.microsoft.com/office/drawing/2014/main" id="{4901DF3C-0A44-3546-F6DB-8B9F609ADE09}"/>
              </a:ext>
            </a:extLst>
          </xdr:cNvPr>
          <xdr:cNvSpPr/>
        </xdr:nvSpPr>
        <xdr:spPr bwMode="gray">
          <a:xfrm>
            <a:off x="3068743" y="829181"/>
            <a:ext cx="360346" cy="215794"/>
          </a:xfrm>
          <a:prstGeom prst="rect">
            <a:avLst/>
          </a:prstGeom>
          <a:solidFill>
            <a:schemeClr val="bg1"/>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a:solidFill>
                  <a:prstClr val="black"/>
                </a:solidFill>
                <a:latin typeface="+mn-lt"/>
                <a:cs typeface="+mn-cs"/>
              </a:rPr>
              <a:t>凡例</a:t>
            </a:r>
            <a:endParaRPr kumimoji="1" lang="ja-JP" altLang="en-US" sz="1200" b="0" i="0" u="none" strike="noStrike" kern="1200" cap="none" spc="0" normalizeH="0" baseline="0">
              <a:ln>
                <a:noFill/>
              </a:ln>
              <a:solidFill>
                <a:prstClr val="black"/>
              </a:solidFill>
              <a:effectLst/>
              <a:uLnTx/>
              <a:uFillTx/>
              <a:latin typeface="+mn-lt"/>
              <a:ea typeface="+mn-ea"/>
              <a:cs typeface="+mn-cs"/>
            </a:endParaRPr>
          </a:p>
        </xdr:txBody>
      </xdr:sp>
      <xdr:grpSp>
        <xdr:nvGrpSpPr>
          <xdr:cNvPr id="86" name="グループ化 85">
            <a:extLst>
              <a:ext uri="{FF2B5EF4-FFF2-40B4-BE49-F238E27FC236}">
                <a16:creationId xmlns:a16="http://schemas.microsoft.com/office/drawing/2014/main" id="{F3E059CE-9024-F826-2365-D39182603A6B}"/>
              </a:ext>
            </a:extLst>
          </xdr:cNvPr>
          <xdr:cNvGrpSpPr/>
        </xdr:nvGrpSpPr>
        <xdr:grpSpPr>
          <a:xfrm>
            <a:off x="3258311" y="575490"/>
            <a:ext cx="4074381" cy="227683"/>
            <a:chOff x="3262823" y="565054"/>
            <a:chExt cx="4074381" cy="226680"/>
          </a:xfrm>
        </xdr:grpSpPr>
        <xdr:sp macro="" textlink="">
          <xdr:nvSpPr>
            <xdr:cNvPr id="94" name="正方形/長方形 93">
              <a:extLst>
                <a:ext uri="{FF2B5EF4-FFF2-40B4-BE49-F238E27FC236}">
                  <a16:creationId xmlns:a16="http://schemas.microsoft.com/office/drawing/2014/main" id="{500E2FC0-7629-0302-3DAB-EA338A539589}"/>
                </a:ext>
              </a:extLst>
            </xdr:cNvPr>
            <xdr:cNvSpPr/>
          </xdr:nvSpPr>
          <xdr:spPr bwMode="gray">
            <a:xfrm>
              <a:off x="3420931" y="565579"/>
              <a:ext cx="748800" cy="22563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sp macro="" textlink="">
          <xdr:nvSpPr>
            <xdr:cNvPr id="95" name="正方形/長方形 94">
              <a:extLst>
                <a:ext uri="{FF2B5EF4-FFF2-40B4-BE49-F238E27FC236}">
                  <a16:creationId xmlns:a16="http://schemas.microsoft.com/office/drawing/2014/main" id="{3A376C2B-A02E-8B64-9706-F6397F713630}"/>
                </a:ext>
              </a:extLst>
            </xdr:cNvPr>
            <xdr:cNvSpPr/>
          </xdr:nvSpPr>
          <xdr:spPr bwMode="gray">
            <a:xfrm>
              <a:off x="3262823" y="565054"/>
              <a:ext cx="4074381" cy="226680"/>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：国内の技術ステージ</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grpSp>
      <xdr:grpSp>
        <xdr:nvGrpSpPr>
          <xdr:cNvPr id="87" name="グループ化 86">
            <a:extLst>
              <a:ext uri="{FF2B5EF4-FFF2-40B4-BE49-F238E27FC236}">
                <a16:creationId xmlns:a16="http://schemas.microsoft.com/office/drawing/2014/main" id="{1B18C335-937B-3066-8AA5-DDCBA5212167}"/>
              </a:ext>
            </a:extLst>
          </xdr:cNvPr>
          <xdr:cNvGrpSpPr/>
        </xdr:nvGrpSpPr>
        <xdr:grpSpPr>
          <a:xfrm>
            <a:off x="3258311" y="1354322"/>
            <a:ext cx="4074381" cy="226680"/>
            <a:chOff x="3262823" y="1349309"/>
            <a:chExt cx="4074381" cy="226680"/>
          </a:xfrm>
        </xdr:grpSpPr>
        <xdr:sp macro="" textlink="">
          <xdr:nvSpPr>
            <xdr:cNvPr id="92" name="正方形/長方形 91">
              <a:extLst>
                <a:ext uri="{FF2B5EF4-FFF2-40B4-BE49-F238E27FC236}">
                  <a16:creationId xmlns:a16="http://schemas.microsoft.com/office/drawing/2014/main" id="{61AEF2F4-A78B-C691-A3C6-C7CB64F6D66E}"/>
                </a:ext>
              </a:extLst>
            </xdr:cNvPr>
            <xdr:cNvSpPr/>
          </xdr:nvSpPr>
          <xdr:spPr bwMode="gray">
            <a:xfrm>
              <a:off x="3420931" y="1353673"/>
              <a:ext cx="748800"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sp macro="" textlink="">
          <xdr:nvSpPr>
            <xdr:cNvPr id="93" name="正方形/長方形 92">
              <a:extLst>
                <a:ext uri="{FF2B5EF4-FFF2-40B4-BE49-F238E27FC236}">
                  <a16:creationId xmlns:a16="http://schemas.microsoft.com/office/drawing/2014/main" id="{3A6EF05C-3A80-A609-01E1-92D4FB7CA679}"/>
                </a:ext>
              </a:extLst>
            </xdr:cNvPr>
            <xdr:cNvSpPr/>
          </xdr:nvSpPr>
          <xdr:spPr bwMode="gray">
            <a:xfrm>
              <a:off x="3262823" y="1349309"/>
              <a:ext cx="4074381" cy="226680"/>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：国内外の一部のメーカーで商用化済</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grpSp>
      <xdr:grpSp>
        <xdr:nvGrpSpPr>
          <xdr:cNvPr id="88" name="グループ化 87">
            <a:extLst>
              <a:ext uri="{FF2B5EF4-FFF2-40B4-BE49-F238E27FC236}">
                <a16:creationId xmlns:a16="http://schemas.microsoft.com/office/drawing/2014/main" id="{95E09547-5674-9B6C-BC04-CB4F999F4C85}"/>
              </a:ext>
            </a:extLst>
          </xdr:cNvPr>
          <xdr:cNvGrpSpPr/>
        </xdr:nvGrpSpPr>
        <xdr:grpSpPr>
          <a:xfrm>
            <a:off x="3258311" y="853929"/>
            <a:ext cx="4074381" cy="448636"/>
            <a:chOff x="3262823" y="848683"/>
            <a:chExt cx="4074381" cy="447633"/>
          </a:xfrm>
        </xdr:grpSpPr>
        <xdr:sp macro="" textlink="">
          <xdr:nvSpPr>
            <xdr:cNvPr id="89" name="正方形/長方形 88">
              <a:extLst>
                <a:ext uri="{FF2B5EF4-FFF2-40B4-BE49-F238E27FC236}">
                  <a16:creationId xmlns:a16="http://schemas.microsoft.com/office/drawing/2014/main" id="{A3AA226C-5B22-87DF-615E-EEE2ADE2B151}"/>
                </a:ext>
              </a:extLst>
            </xdr:cNvPr>
            <xdr:cNvSpPr/>
          </xdr:nvSpPr>
          <xdr:spPr bwMode="gray">
            <a:xfrm>
              <a:off x="3420931" y="897074"/>
              <a:ext cx="748800" cy="350851"/>
            </a:xfrm>
            <a:prstGeom prst="rect">
              <a:avLst/>
            </a:prstGeom>
            <a:solidFill>
              <a:srgbClr val="FFFF00"/>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50">
                  <a:solidFill>
                    <a:sysClr val="windowText" lastClr="000000"/>
                  </a:solidFill>
                  <a:latin typeface="ＭＳ Ｐゴシック" pitchFamily="50" charset="-128"/>
                  <a:cs typeface="+mn-cs"/>
                </a:rPr>
                <a:t>政府目標</a:t>
              </a:r>
              <a:r>
                <a:rPr kumimoji="1" lang="en-US" altLang="ja-JP" sz="900">
                  <a:solidFill>
                    <a:sysClr val="windowText" lastClr="000000"/>
                  </a:solidFill>
                  <a:latin typeface="ＭＳ Ｐゴシック" pitchFamily="50" charset="-128"/>
                  <a:cs typeface="+mn-cs"/>
                </a:rPr>
                <a:t>*2</a:t>
              </a:r>
              <a:endParaRPr kumimoji="1" lang="en-US" altLang="ja-JP" sz="1200">
                <a:solidFill>
                  <a:sysClr val="windowText" lastClr="000000"/>
                </a:solidFill>
                <a:latin typeface="ＭＳ Ｐゴシック" pitchFamily="50" charset="-128"/>
                <a:cs typeface="+mn-cs"/>
              </a:endParaRPr>
            </a:p>
          </xdr:txBody>
        </xdr:sp>
        <xdr:sp macro="" textlink="">
          <xdr:nvSpPr>
            <xdr:cNvPr id="90" name="正方形/長方形 89">
              <a:extLst>
                <a:ext uri="{FF2B5EF4-FFF2-40B4-BE49-F238E27FC236}">
                  <a16:creationId xmlns:a16="http://schemas.microsoft.com/office/drawing/2014/main" id="{9008989E-8A84-17CB-BEB2-FD009D196565}"/>
                </a:ext>
              </a:extLst>
            </xdr:cNvPr>
            <xdr:cNvSpPr/>
          </xdr:nvSpPr>
          <xdr:spPr bwMode="gray">
            <a:xfrm>
              <a:off x="3262823" y="848683"/>
              <a:ext cx="4074381" cy="447633"/>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：国内における実証・商用本格化の政府目標あり</a:t>
              </a:r>
              <a:br>
                <a:rPr kumimoji="1" lang="en-US" altLang="ja-JP" sz="1200" b="0" i="0" u="none" strike="noStrike" kern="1200" cap="none" spc="0" normalizeH="0" baseline="0">
                  <a:ln>
                    <a:noFill/>
                  </a:ln>
                  <a:solidFill>
                    <a:prstClr val="black"/>
                  </a:solidFill>
                  <a:effectLst/>
                  <a:uLnTx/>
                  <a:uFillTx/>
                  <a:latin typeface="+mn-lt"/>
                  <a:ea typeface="+mn-ea"/>
                  <a:cs typeface="+mn-cs"/>
                </a:rPr>
              </a:b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91" name="テキスト ボックス 90">
              <a:extLst>
                <a:ext uri="{FF2B5EF4-FFF2-40B4-BE49-F238E27FC236}">
                  <a16:creationId xmlns:a16="http://schemas.microsoft.com/office/drawing/2014/main" id="{A2ED242F-EB38-899D-BECA-73E9813C55B0}"/>
                </a:ext>
              </a:extLst>
            </xdr:cNvPr>
            <xdr:cNvSpPr txBox="1"/>
          </xdr:nvSpPr>
          <xdr:spPr>
            <a:xfrm>
              <a:off x="4255169" y="1019175"/>
              <a:ext cx="2357188" cy="243913"/>
            </a:xfrm>
            <a:prstGeom prst="rect">
              <a:avLst/>
            </a:prstGeom>
            <a:noFill/>
          </xdr:spPr>
          <xdr:txBody>
            <a:bodyPr vertOverflow="clip" horzOverflow="clip" wrap="square" lIns="0" tIns="0" rIns="0" bIns="0" rtlCol="0" anchor="t">
              <a:spAutoFit/>
            </a:bodyPr>
            <a:lstStyle/>
            <a:p>
              <a:pPr>
                <a:spcBef>
                  <a:spcPts val="0"/>
                </a:spcBef>
                <a:buSzPct val="100000"/>
              </a:pPr>
              <a:r>
                <a:rPr kumimoji="1" lang="ja-JP" altLang="ja-JP" sz="1100" b="0" i="0" baseline="0">
                  <a:effectLst/>
                  <a:latin typeface="+mn-lt"/>
                  <a:ea typeface="+mn-ea"/>
                  <a:cs typeface="+mn-cs"/>
                </a:rPr>
                <a:t>（）内は実証・商用本格化の目標時期</a:t>
              </a:r>
              <a:endParaRPr kumimoji="1" lang="ja-JP" altLang="en-US" sz="1200" dirty="0"/>
            </a:p>
          </xdr:txBody>
        </xdr:sp>
      </xdr:grpSp>
    </xdr:grpSp>
    <xdr:clientData/>
  </xdr:twoCellAnchor>
  <xdr:twoCellAnchor>
    <xdr:from>
      <xdr:col>5</xdr:col>
      <xdr:colOff>9524</xdr:colOff>
      <xdr:row>11</xdr:row>
      <xdr:rowOff>133350</xdr:rowOff>
    </xdr:from>
    <xdr:to>
      <xdr:col>5</xdr:col>
      <xdr:colOff>685799</xdr:colOff>
      <xdr:row>12</xdr:row>
      <xdr:rowOff>0</xdr:rowOff>
    </xdr:to>
    <xdr:sp macro="" textlink="">
      <xdr:nvSpPr>
        <xdr:cNvPr id="10" name="正方形/長方形 9">
          <a:extLst>
            <a:ext uri="{FF2B5EF4-FFF2-40B4-BE49-F238E27FC236}">
              <a16:creationId xmlns:a16="http://schemas.microsoft.com/office/drawing/2014/main" id="{00000000-0008-0000-1300-00000A000000}"/>
            </a:ext>
          </a:extLst>
        </xdr:cNvPr>
        <xdr:cNvSpPr/>
      </xdr:nvSpPr>
      <xdr:spPr bwMode="gray">
        <a:xfrm>
          <a:off x="9515474" y="17335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13</xdr:row>
      <xdr:rowOff>133350</xdr:rowOff>
    </xdr:from>
    <xdr:to>
      <xdr:col>4</xdr:col>
      <xdr:colOff>676275</xdr:colOff>
      <xdr:row>14</xdr:row>
      <xdr:rowOff>0</xdr:rowOff>
    </xdr:to>
    <xdr:sp macro="" textlink="">
      <xdr:nvSpPr>
        <xdr:cNvPr id="11" name="正方形/長方形 10">
          <a:extLst>
            <a:ext uri="{FF2B5EF4-FFF2-40B4-BE49-F238E27FC236}">
              <a16:creationId xmlns:a16="http://schemas.microsoft.com/office/drawing/2014/main" id="{00000000-0008-0000-1300-00000B000000}"/>
            </a:ext>
          </a:extLst>
        </xdr:cNvPr>
        <xdr:cNvSpPr/>
      </xdr:nvSpPr>
      <xdr:spPr bwMode="gray">
        <a:xfrm>
          <a:off x="8820150" y="22669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5</xdr:col>
      <xdr:colOff>9525</xdr:colOff>
      <xdr:row>15</xdr:row>
      <xdr:rowOff>133350</xdr:rowOff>
    </xdr:from>
    <xdr:to>
      <xdr:col>6</xdr:col>
      <xdr:colOff>0</xdr:colOff>
      <xdr:row>16</xdr:row>
      <xdr:rowOff>0</xdr:rowOff>
    </xdr:to>
    <xdr:sp macro="" textlink="">
      <xdr:nvSpPr>
        <xdr:cNvPr id="12" name="正方形/長方形 11">
          <a:extLst>
            <a:ext uri="{FF2B5EF4-FFF2-40B4-BE49-F238E27FC236}">
              <a16:creationId xmlns:a16="http://schemas.microsoft.com/office/drawing/2014/main" id="{00000000-0008-0000-1300-00000C000000}"/>
            </a:ext>
          </a:extLst>
        </xdr:cNvPr>
        <xdr:cNvSpPr/>
      </xdr:nvSpPr>
      <xdr:spPr bwMode="gray">
        <a:xfrm>
          <a:off x="9515475" y="28003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17</xdr:row>
      <xdr:rowOff>133350</xdr:rowOff>
    </xdr:from>
    <xdr:to>
      <xdr:col>4</xdr:col>
      <xdr:colOff>676275</xdr:colOff>
      <xdr:row>18</xdr:row>
      <xdr:rowOff>0</xdr:rowOff>
    </xdr:to>
    <xdr:sp macro="" textlink="">
      <xdr:nvSpPr>
        <xdr:cNvPr id="13" name="正方形/長方形 12">
          <a:extLst>
            <a:ext uri="{FF2B5EF4-FFF2-40B4-BE49-F238E27FC236}">
              <a16:creationId xmlns:a16="http://schemas.microsoft.com/office/drawing/2014/main" id="{00000000-0008-0000-1300-00000D000000}"/>
            </a:ext>
          </a:extLst>
        </xdr:cNvPr>
        <xdr:cNvSpPr/>
      </xdr:nvSpPr>
      <xdr:spPr bwMode="gray">
        <a:xfrm>
          <a:off x="8820150" y="33337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19</xdr:row>
      <xdr:rowOff>133350</xdr:rowOff>
    </xdr:from>
    <xdr:to>
      <xdr:col>4</xdr:col>
      <xdr:colOff>676275</xdr:colOff>
      <xdr:row>20</xdr:row>
      <xdr:rowOff>0</xdr:rowOff>
    </xdr:to>
    <xdr:sp macro="" textlink="">
      <xdr:nvSpPr>
        <xdr:cNvPr id="14" name="正方形/長方形 13">
          <a:extLst>
            <a:ext uri="{FF2B5EF4-FFF2-40B4-BE49-F238E27FC236}">
              <a16:creationId xmlns:a16="http://schemas.microsoft.com/office/drawing/2014/main" id="{00000000-0008-0000-1300-00000E000000}"/>
            </a:ext>
          </a:extLst>
        </xdr:cNvPr>
        <xdr:cNvSpPr/>
      </xdr:nvSpPr>
      <xdr:spPr bwMode="gray">
        <a:xfrm>
          <a:off x="8820150" y="38671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2</xdr:col>
      <xdr:colOff>6143624</xdr:colOff>
      <xdr:row>23</xdr:row>
      <xdr:rowOff>133350</xdr:rowOff>
    </xdr:from>
    <xdr:to>
      <xdr:col>4</xdr:col>
      <xdr:colOff>682199</xdr:colOff>
      <xdr:row>24</xdr:row>
      <xdr:rowOff>0</xdr:rowOff>
    </xdr:to>
    <xdr:sp macro="" textlink="">
      <xdr:nvSpPr>
        <xdr:cNvPr id="15" name="正方形/長方形 14">
          <a:extLst>
            <a:ext uri="{FF2B5EF4-FFF2-40B4-BE49-F238E27FC236}">
              <a16:creationId xmlns:a16="http://schemas.microsoft.com/office/drawing/2014/main" id="{00000000-0008-0000-1300-00000F000000}"/>
            </a:ext>
          </a:extLst>
        </xdr:cNvPr>
        <xdr:cNvSpPr/>
      </xdr:nvSpPr>
      <xdr:spPr bwMode="gray">
        <a:xfrm>
          <a:off x="8134349" y="4933950"/>
          <a:ext cx="1368000"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3</xdr:col>
      <xdr:colOff>0</xdr:colOff>
      <xdr:row>25</xdr:row>
      <xdr:rowOff>133350</xdr:rowOff>
    </xdr:from>
    <xdr:to>
      <xdr:col>4</xdr:col>
      <xdr:colOff>682200</xdr:colOff>
      <xdr:row>26</xdr:row>
      <xdr:rowOff>0</xdr:rowOff>
    </xdr:to>
    <xdr:sp macro="" textlink="">
      <xdr:nvSpPr>
        <xdr:cNvPr id="16" name="正方形/長方形 15">
          <a:extLst>
            <a:ext uri="{FF2B5EF4-FFF2-40B4-BE49-F238E27FC236}">
              <a16:creationId xmlns:a16="http://schemas.microsoft.com/office/drawing/2014/main" id="{00000000-0008-0000-1300-000010000000}"/>
            </a:ext>
          </a:extLst>
        </xdr:cNvPr>
        <xdr:cNvSpPr/>
      </xdr:nvSpPr>
      <xdr:spPr bwMode="gray">
        <a:xfrm>
          <a:off x="8134350" y="5467350"/>
          <a:ext cx="1368000"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27</xdr:row>
      <xdr:rowOff>133350</xdr:rowOff>
    </xdr:from>
    <xdr:to>
      <xdr:col>4</xdr:col>
      <xdr:colOff>676275</xdr:colOff>
      <xdr:row>28</xdr:row>
      <xdr:rowOff>0</xdr:rowOff>
    </xdr:to>
    <xdr:sp macro="" textlink="">
      <xdr:nvSpPr>
        <xdr:cNvPr id="17" name="正方形/長方形 16">
          <a:extLst>
            <a:ext uri="{FF2B5EF4-FFF2-40B4-BE49-F238E27FC236}">
              <a16:creationId xmlns:a16="http://schemas.microsoft.com/office/drawing/2014/main" id="{00000000-0008-0000-1300-000011000000}"/>
            </a:ext>
          </a:extLst>
        </xdr:cNvPr>
        <xdr:cNvSpPr/>
      </xdr:nvSpPr>
      <xdr:spPr bwMode="gray">
        <a:xfrm>
          <a:off x="8820150" y="60007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29</xdr:row>
      <xdr:rowOff>133350</xdr:rowOff>
    </xdr:from>
    <xdr:to>
      <xdr:col>4</xdr:col>
      <xdr:colOff>676275</xdr:colOff>
      <xdr:row>30</xdr:row>
      <xdr:rowOff>0</xdr:rowOff>
    </xdr:to>
    <xdr:sp macro="" textlink="">
      <xdr:nvSpPr>
        <xdr:cNvPr id="18" name="正方形/長方形 17">
          <a:extLst>
            <a:ext uri="{FF2B5EF4-FFF2-40B4-BE49-F238E27FC236}">
              <a16:creationId xmlns:a16="http://schemas.microsoft.com/office/drawing/2014/main" id="{00000000-0008-0000-1300-000012000000}"/>
            </a:ext>
          </a:extLst>
        </xdr:cNvPr>
        <xdr:cNvSpPr/>
      </xdr:nvSpPr>
      <xdr:spPr bwMode="gray">
        <a:xfrm>
          <a:off x="8820150" y="65341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5</xdr:col>
      <xdr:colOff>9525</xdr:colOff>
      <xdr:row>31</xdr:row>
      <xdr:rowOff>133350</xdr:rowOff>
    </xdr:from>
    <xdr:to>
      <xdr:col>6</xdr:col>
      <xdr:colOff>0</xdr:colOff>
      <xdr:row>32</xdr:row>
      <xdr:rowOff>0</xdr:rowOff>
    </xdr:to>
    <xdr:sp macro="" textlink="">
      <xdr:nvSpPr>
        <xdr:cNvPr id="21" name="正方形/長方形 20">
          <a:extLst>
            <a:ext uri="{FF2B5EF4-FFF2-40B4-BE49-F238E27FC236}">
              <a16:creationId xmlns:a16="http://schemas.microsoft.com/office/drawing/2014/main" id="{00000000-0008-0000-1300-000015000000}"/>
            </a:ext>
          </a:extLst>
        </xdr:cNvPr>
        <xdr:cNvSpPr/>
      </xdr:nvSpPr>
      <xdr:spPr bwMode="gray">
        <a:xfrm>
          <a:off x="9515475" y="86677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3</xdr:col>
      <xdr:colOff>0</xdr:colOff>
      <xdr:row>33</xdr:row>
      <xdr:rowOff>133350</xdr:rowOff>
    </xdr:from>
    <xdr:to>
      <xdr:col>4</xdr:col>
      <xdr:colOff>682200</xdr:colOff>
      <xdr:row>34</xdr:row>
      <xdr:rowOff>0</xdr:rowOff>
    </xdr:to>
    <xdr:sp macro="" textlink="">
      <xdr:nvSpPr>
        <xdr:cNvPr id="24" name="正方形/長方形 23">
          <a:extLst>
            <a:ext uri="{FF2B5EF4-FFF2-40B4-BE49-F238E27FC236}">
              <a16:creationId xmlns:a16="http://schemas.microsoft.com/office/drawing/2014/main" id="{00000000-0008-0000-1300-000018000000}"/>
            </a:ext>
          </a:extLst>
        </xdr:cNvPr>
        <xdr:cNvSpPr/>
      </xdr:nvSpPr>
      <xdr:spPr bwMode="gray">
        <a:xfrm>
          <a:off x="8134350" y="7600950"/>
          <a:ext cx="1368000"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oneCellAnchor>
    <xdr:from>
      <xdr:col>5</xdr:col>
      <xdr:colOff>0</xdr:colOff>
      <xdr:row>13</xdr:row>
      <xdr:rowOff>37711</xdr:rowOff>
    </xdr:from>
    <xdr:ext cx="691476" cy="217953"/>
    <xdr:sp macro="" textlink="">
      <xdr:nvSpPr>
        <xdr:cNvPr id="38" name="正方形/長方形 37">
          <a:extLst>
            <a:ext uri="{FF2B5EF4-FFF2-40B4-BE49-F238E27FC236}">
              <a16:creationId xmlns:a16="http://schemas.microsoft.com/office/drawing/2014/main" id="{00000000-0008-0000-1300-000026000000}"/>
            </a:ext>
          </a:extLst>
        </xdr:cNvPr>
        <xdr:cNvSpPr/>
      </xdr:nvSpPr>
      <xdr:spPr bwMode="gray">
        <a:xfrm>
          <a:off x="9505950" y="3504811"/>
          <a:ext cx="691476"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clientData/>
  </xdr:oneCellAnchor>
  <xdr:oneCellAnchor>
    <xdr:from>
      <xdr:col>5</xdr:col>
      <xdr:colOff>0</xdr:colOff>
      <xdr:row>19</xdr:row>
      <xdr:rowOff>37711</xdr:rowOff>
    </xdr:from>
    <xdr:ext cx="691476" cy="217953"/>
    <xdr:sp macro="" textlink="">
      <xdr:nvSpPr>
        <xdr:cNvPr id="39" name="正方形/長方形 38">
          <a:extLst>
            <a:ext uri="{FF2B5EF4-FFF2-40B4-BE49-F238E27FC236}">
              <a16:creationId xmlns:a16="http://schemas.microsoft.com/office/drawing/2014/main" id="{00000000-0008-0000-1300-000027000000}"/>
            </a:ext>
          </a:extLst>
        </xdr:cNvPr>
        <xdr:cNvSpPr/>
      </xdr:nvSpPr>
      <xdr:spPr bwMode="gray">
        <a:xfrm>
          <a:off x="9516717" y="5073537"/>
          <a:ext cx="691476"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clientData/>
  </xdr:oneCellAnchor>
  <xdr:oneCellAnchor>
    <xdr:from>
      <xdr:col>5</xdr:col>
      <xdr:colOff>0</xdr:colOff>
      <xdr:row>23</xdr:row>
      <xdr:rowOff>45994</xdr:rowOff>
    </xdr:from>
    <xdr:ext cx="691476" cy="217953"/>
    <xdr:sp macro="" textlink="">
      <xdr:nvSpPr>
        <xdr:cNvPr id="40" name="正方形/長方形 39">
          <a:extLst>
            <a:ext uri="{FF2B5EF4-FFF2-40B4-BE49-F238E27FC236}">
              <a16:creationId xmlns:a16="http://schemas.microsoft.com/office/drawing/2014/main" id="{00000000-0008-0000-1300-000028000000}"/>
            </a:ext>
          </a:extLst>
        </xdr:cNvPr>
        <xdr:cNvSpPr/>
      </xdr:nvSpPr>
      <xdr:spPr bwMode="gray">
        <a:xfrm>
          <a:off x="9516717" y="6141994"/>
          <a:ext cx="691476"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clientData/>
  </xdr:oneCellAnchor>
  <xdr:oneCellAnchor>
    <xdr:from>
      <xdr:col>5</xdr:col>
      <xdr:colOff>0</xdr:colOff>
      <xdr:row>29</xdr:row>
      <xdr:rowOff>29428</xdr:rowOff>
    </xdr:from>
    <xdr:ext cx="691476" cy="217953"/>
    <xdr:sp macro="" textlink="">
      <xdr:nvSpPr>
        <xdr:cNvPr id="41" name="正方形/長方形 40">
          <a:extLst>
            <a:ext uri="{FF2B5EF4-FFF2-40B4-BE49-F238E27FC236}">
              <a16:creationId xmlns:a16="http://schemas.microsoft.com/office/drawing/2014/main" id="{00000000-0008-0000-1300-000029000000}"/>
            </a:ext>
          </a:extLst>
        </xdr:cNvPr>
        <xdr:cNvSpPr/>
      </xdr:nvSpPr>
      <xdr:spPr bwMode="gray">
        <a:xfrm>
          <a:off x="9516717" y="7715689"/>
          <a:ext cx="691476"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clientData/>
  </xdr:oneCellAnchor>
  <xdr:twoCellAnchor>
    <xdr:from>
      <xdr:col>0</xdr:col>
      <xdr:colOff>423117</xdr:colOff>
      <xdr:row>0</xdr:row>
      <xdr:rowOff>262974</xdr:rowOff>
    </xdr:from>
    <xdr:to>
      <xdr:col>2</xdr:col>
      <xdr:colOff>1050774</xdr:colOff>
      <xdr:row>6</xdr:row>
      <xdr:rowOff>5013</xdr:rowOff>
    </xdr:to>
    <xdr:sp macro="" textlink="">
      <xdr:nvSpPr>
        <xdr:cNvPr id="55" name="テキスト ボックス 6">
          <a:extLst>
            <a:ext uri="{FF2B5EF4-FFF2-40B4-BE49-F238E27FC236}">
              <a16:creationId xmlns:a16="http://schemas.microsoft.com/office/drawing/2014/main" id="{00000000-0008-0000-1300-000037000000}"/>
            </a:ext>
          </a:extLst>
        </xdr:cNvPr>
        <xdr:cNvSpPr txBox="1"/>
      </xdr:nvSpPr>
      <xdr:spPr>
        <a:xfrm>
          <a:off x="423117" y="262974"/>
          <a:ext cx="2618382" cy="1342239"/>
        </a:xfrm>
        <a:prstGeom prst="rect">
          <a:avLst/>
        </a:prstGeom>
        <a:solidFill>
          <a:schemeClr val="bg1">
            <a:lumMod val="95000"/>
          </a:schemeClr>
        </a:solidFill>
        <a:ln>
          <a:noFill/>
        </a:ln>
      </xdr:spPr>
      <xdr:txBody>
        <a:bodyPr wrap="square" lIns="36000" tIns="36000" rIns="36000" bIns="36000" rtlCol="0" anchor="ctr" anchorCtr="0">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84137"/>
          <a:r>
            <a:rPr kumimoji="1" lang="ja-JP" altLang="en-US" sz="1100" b="1">
              <a:latin typeface="+mn-lt"/>
              <a:cs typeface="Calibri Light" panose="020F0302020204030204" pitchFamily="34" charset="0"/>
            </a:rPr>
            <a:t>＜技術ステージ</a:t>
          </a:r>
          <a:r>
            <a:rPr kumimoji="1" lang="en-US" altLang="ja-JP" sz="1100" b="1">
              <a:latin typeface="+mn-lt"/>
              <a:cs typeface="Calibri Light" panose="020F0302020204030204" pitchFamily="34" charset="0"/>
            </a:rPr>
            <a:t>*1</a:t>
          </a:r>
          <a:r>
            <a:rPr kumimoji="1" lang="ja-JP" altLang="en-US" sz="1100" b="1">
              <a:latin typeface="+mn-lt"/>
              <a:cs typeface="Calibri Light" panose="020F0302020204030204" pitchFamily="34" charset="0"/>
            </a:rPr>
            <a:t>＞</a:t>
          </a:r>
          <a:endParaRPr kumimoji="1" lang="en-US" altLang="ja-JP" sz="1100" b="1">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研究：ラボでの実験、稼働試験段階</a:t>
          </a:r>
          <a:endParaRPr kumimoji="1" lang="en-US" altLang="ja-JP" sz="1100">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実証：フィールド実証によるデータ取得段階</a:t>
          </a:r>
          <a:endParaRPr kumimoji="1" lang="en-US" altLang="ja-JP" sz="1100">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商用：市場での販売、利用段階</a:t>
          </a:r>
        </a:p>
      </xdr:txBody>
    </xdr:sp>
    <xdr:clientData/>
  </xdr:twoCellAnchor>
</xdr:wsDr>
</file>

<file path=xl/drawings/drawing18.xml><?xml version="1.0" encoding="utf-8"?>
<xdr:wsDr xmlns:xdr="http://schemas.openxmlformats.org/drawingml/2006/spreadsheetDrawing" xmlns:a="http://schemas.openxmlformats.org/drawingml/2006/main">
  <xdr:twoCellAnchor>
    <xdr:from>
      <xdr:col>2</xdr:col>
      <xdr:colOff>5398141</xdr:colOff>
      <xdr:row>1</xdr:row>
      <xdr:rowOff>333</xdr:rowOff>
    </xdr:from>
    <xdr:to>
      <xdr:col>5</xdr:col>
      <xdr:colOff>683267</xdr:colOff>
      <xdr:row>6</xdr:row>
      <xdr:rowOff>6955</xdr:rowOff>
    </xdr:to>
    <xdr:sp macro="" textlink="">
      <xdr:nvSpPr>
        <xdr:cNvPr id="28" name="テキスト ボックス 6">
          <a:extLst>
            <a:ext uri="{FF2B5EF4-FFF2-40B4-BE49-F238E27FC236}">
              <a16:creationId xmlns:a16="http://schemas.microsoft.com/office/drawing/2014/main" id="{34DB6FEB-BA8A-C338-AEC0-DF3FF5862856}"/>
            </a:ext>
          </a:extLst>
        </xdr:cNvPr>
        <xdr:cNvSpPr txBox="1"/>
      </xdr:nvSpPr>
      <xdr:spPr>
        <a:xfrm>
          <a:off x="7388866" y="267033"/>
          <a:ext cx="2800351" cy="1340122"/>
        </a:xfrm>
        <a:prstGeom prst="rect">
          <a:avLst/>
        </a:prstGeom>
        <a:solidFill>
          <a:schemeClr val="bg1"/>
        </a:solidFill>
        <a:ln>
          <a:solidFill>
            <a:schemeClr val="tx2"/>
          </a:solidFill>
        </a:ln>
      </xdr:spPr>
      <xdr:txBody>
        <a:bodyPr wrap="square" lIns="36000" tIns="36000" rIns="36000" bIns="36000" rtlCol="0" anchor="ctr" anchorCtr="0">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84137"/>
          <a:r>
            <a:rPr kumimoji="1" lang="en-US" altLang="ja-JP" sz="800" b="0">
              <a:latin typeface="+mn-lt"/>
              <a:cs typeface="Calibri Light" panose="020F0302020204030204" pitchFamily="34" charset="0"/>
            </a:rPr>
            <a:t>*1</a:t>
          </a:r>
          <a:r>
            <a:rPr kumimoji="1" lang="ja-JP" altLang="en-US" sz="800" b="0">
              <a:latin typeface="+mn-lt"/>
              <a:cs typeface="Calibri Light" panose="020F0302020204030204" pitchFamily="34" charset="0"/>
            </a:rPr>
            <a:t>：各アプリケーションの技術ステージ毎の事例数を集計し、最多のステージにマッピングしている。そのため、「実証」ステージにマッピングしているものについても、一部のメーカーで商用化している場合がある。</a:t>
          </a:r>
          <a:endParaRPr kumimoji="1" lang="en-US" altLang="ja-JP" sz="800" b="0">
            <a:latin typeface="+mn-lt"/>
            <a:cs typeface="Calibri Light" panose="020F0302020204030204" pitchFamily="34" charset="0"/>
          </a:endParaRPr>
        </a:p>
        <a:p>
          <a:pPr marL="84137"/>
          <a:r>
            <a:rPr kumimoji="1" lang="en-US" altLang="ja-JP" sz="800" b="0">
              <a:latin typeface="+mn-lt"/>
              <a:cs typeface="Calibri Light" panose="020F0302020204030204" pitchFamily="34" charset="0"/>
            </a:rPr>
            <a:t>*2</a:t>
          </a:r>
          <a:r>
            <a:rPr kumimoji="1" lang="ja-JP" altLang="en-US" sz="800" b="0">
              <a:latin typeface="+mn-lt"/>
              <a:cs typeface="Calibri Light" panose="020F0302020204030204" pitchFamily="34" charset="0"/>
            </a:rPr>
            <a:t>：政府目標の出典：「水素基本戦略」「</a:t>
          </a:r>
          <a:r>
            <a:rPr kumimoji="1" lang="en-US" altLang="ja-JP" sz="800" b="0">
              <a:latin typeface="+mn-lt"/>
              <a:cs typeface="Calibri Light" panose="020F0302020204030204" pitchFamily="34" charset="0"/>
            </a:rPr>
            <a:t>NEDO</a:t>
          </a:r>
          <a:r>
            <a:rPr kumimoji="1" lang="ja-JP" altLang="en-US" sz="800" b="0">
              <a:latin typeface="+mn-lt"/>
              <a:cs typeface="Calibri Light" panose="020F0302020204030204" pitchFamily="34" charset="0"/>
            </a:rPr>
            <a:t>燃料電池・水素技術開発ロードマップ」「</a:t>
          </a:r>
          <a:r>
            <a:rPr kumimoji="1" lang="en-US" altLang="ja-JP" sz="800" b="0">
              <a:latin typeface="+mn-lt"/>
              <a:cs typeface="Calibri Light" panose="020F0302020204030204" pitchFamily="34" charset="0"/>
            </a:rPr>
            <a:t>GX</a:t>
          </a:r>
          <a:r>
            <a:rPr kumimoji="1" lang="ja-JP" altLang="en-US" sz="800" b="0">
              <a:latin typeface="+mn-lt"/>
              <a:cs typeface="Calibri Light" panose="020F0302020204030204" pitchFamily="34" charset="0"/>
            </a:rPr>
            <a:t>に向けた基本方針」「</a:t>
          </a:r>
          <a:r>
            <a:rPr lang="en-US" altLang="ja-JP" sz="800"/>
            <a:t>2050 </a:t>
          </a:r>
          <a:r>
            <a:rPr lang="ja-JP" altLang="en-US" sz="800"/>
            <a:t>年カーボンニュートラル に伴うグリーン成長戦略」</a:t>
          </a:r>
          <a:endParaRPr lang="en-US" altLang="ja-JP" sz="800"/>
        </a:p>
      </xdr:txBody>
    </xdr:sp>
    <xdr:clientData/>
  </xdr:twoCellAnchor>
  <xdr:twoCellAnchor>
    <xdr:from>
      <xdr:col>2</xdr:col>
      <xdr:colOff>1075484</xdr:colOff>
      <xdr:row>1</xdr:row>
      <xdr:rowOff>0</xdr:rowOff>
    </xdr:from>
    <xdr:to>
      <xdr:col>2</xdr:col>
      <xdr:colOff>5340991</xdr:colOff>
      <xdr:row>6</xdr:row>
      <xdr:rowOff>6955</xdr:rowOff>
    </xdr:to>
    <xdr:grpSp>
      <xdr:nvGrpSpPr>
        <xdr:cNvPr id="42" name="グループ化 41">
          <a:extLst>
            <a:ext uri="{FF2B5EF4-FFF2-40B4-BE49-F238E27FC236}">
              <a16:creationId xmlns:a16="http://schemas.microsoft.com/office/drawing/2014/main" id="{F92747CD-6576-848F-D6F6-8D60640ACC72}"/>
            </a:ext>
          </a:extLst>
        </xdr:cNvPr>
        <xdr:cNvGrpSpPr/>
      </xdr:nvGrpSpPr>
      <xdr:grpSpPr>
        <a:xfrm>
          <a:off x="3066209" y="266700"/>
          <a:ext cx="4265507" cy="1340455"/>
          <a:chOff x="3068743" y="265697"/>
          <a:chExt cx="4265507" cy="1340455"/>
        </a:xfrm>
      </xdr:grpSpPr>
      <xdr:grpSp>
        <xdr:nvGrpSpPr>
          <xdr:cNvPr id="44" name="グループ化 43">
            <a:extLst>
              <a:ext uri="{FF2B5EF4-FFF2-40B4-BE49-F238E27FC236}">
                <a16:creationId xmlns:a16="http://schemas.microsoft.com/office/drawing/2014/main" id="{83B1B2D2-35C1-20D3-B0E1-C9C544AE34E4}"/>
              </a:ext>
            </a:extLst>
          </xdr:cNvPr>
          <xdr:cNvGrpSpPr/>
        </xdr:nvGrpSpPr>
        <xdr:grpSpPr>
          <a:xfrm>
            <a:off x="3258311" y="294746"/>
            <a:ext cx="4074381" cy="228986"/>
            <a:chOff x="3262823" y="293743"/>
            <a:chExt cx="4074381" cy="228986"/>
          </a:xfrm>
        </xdr:grpSpPr>
        <xdr:sp macro="" textlink="">
          <xdr:nvSpPr>
            <xdr:cNvPr id="57" name="正方形/長方形 56">
              <a:extLst>
                <a:ext uri="{FF2B5EF4-FFF2-40B4-BE49-F238E27FC236}">
                  <a16:creationId xmlns:a16="http://schemas.microsoft.com/office/drawing/2014/main" id="{61F14963-421C-7FE0-9A58-2274F49BD7B6}"/>
                </a:ext>
              </a:extLst>
            </xdr:cNvPr>
            <xdr:cNvSpPr/>
          </xdr:nvSpPr>
          <xdr:spPr bwMode="gray">
            <a:xfrm>
              <a:off x="3262823" y="293743"/>
              <a:ext cx="4074381" cy="228986"/>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：各国の一般的な技術ステージ</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58" name="テキスト ボックス 56">
              <a:extLst>
                <a:ext uri="{FF2B5EF4-FFF2-40B4-BE49-F238E27FC236}">
                  <a16:creationId xmlns:a16="http://schemas.microsoft.com/office/drawing/2014/main" id="{70178A33-1C0F-2F0C-A48F-E46F99EEF5F5}"/>
                </a:ext>
              </a:extLst>
            </xdr:cNvPr>
            <xdr:cNvSpPr txBox="1"/>
          </xdr:nvSpPr>
          <xdr:spPr bwMode="gray">
            <a:xfrm>
              <a:off x="3684084" y="322131"/>
              <a:ext cx="222494" cy="172210"/>
            </a:xfrm>
            <a:prstGeom prst="rect">
              <a:avLst/>
            </a:prstGeom>
            <a:noFill/>
          </xdr:spPr>
          <xdr:txBody>
            <a:bodyPr wrap="square" lIns="0" tIns="0" rIns="0" bIns="0" rtlCol="0" anchor="ctr">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a:t>
              </a:r>
            </a:p>
          </xdr:txBody>
        </xdr:sp>
      </xdr:grpSp>
      <xdr:sp macro="" textlink="">
        <xdr:nvSpPr>
          <xdr:cNvPr id="45" name="正方形/長方形 44">
            <a:extLst>
              <a:ext uri="{FF2B5EF4-FFF2-40B4-BE49-F238E27FC236}">
                <a16:creationId xmlns:a16="http://schemas.microsoft.com/office/drawing/2014/main" id="{FCB892DA-62DD-6E58-0FE0-4E6B232589A8}"/>
              </a:ext>
            </a:extLst>
          </xdr:cNvPr>
          <xdr:cNvSpPr/>
        </xdr:nvSpPr>
        <xdr:spPr bwMode="gray">
          <a:xfrm>
            <a:off x="3247184" y="265697"/>
            <a:ext cx="4087066" cy="1340455"/>
          </a:xfrm>
          <a:prstGeom prst="rect">
            <a:avLst/>
          </a:prstGeom>
          <a:noFill/>
          <a:ln w="12700" algn="ctr">
            <a:solidFill>
              <a:schemeClr val="tx2"/>
            </a:solid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endParaRPr kumimoji="1" lang="ja-JP" altLang="en-US"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46" name="正方形/長方形 45">
            <a:extLst>
              <a:ext uri="{FF2B5EF4-FFF2-40B4-BE49-F238E27FC236}">
                <a16:creationId xmlns:a16="http://schemas.microsoft.com/office/drawing/2014/main" id="{C4E3577C-CCB8-0D6F-0A53-43C203A9B5ED}"/>
              </a:ext>
            </a:extLst>
          </xdr:cNvPr>
          <xdr:cNvSpPr/>
        </xdr:nvSpPr>
        <xdr:spPr bwMode="gray">
          <a:xfrm>
            <a:off x="3068743" y="829181"/>
            <a:ext cx="360346" cy="215794"/>
          </a:xfrm>
          <a:prstGeom prst="rect">
            <a:avLst/>
          </a:prstGeom>
          <a:solidFill>
            <a:schemeClr val="bg1"/>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a:solidFill>
                  <a:prstClr val="black"/>
                </a:solidFill>
                <a:latin typeface="+mn-lt"/>
                <a:cs typeface="+mn-cs"/>
              </a:rPr>
              <a:t>凡例</a:t>
            </a:r>
            <a:endParaRPr kumimoji="1" lang="ja-JP" altLang="en-US" sz="1200" b="0" i="0" u="none" strike="noStrike" kern="1200" cap="none" spc="0" normalizeH="0" baseline="0">
              <a:ln>
                <a:noFill/>
              </a:ln>
              <a:solidFill>
                <a:prstClr val="black"/>
              </a:solidFill>
              <a:effectLst/>
              <a:uLnTx/>
              <a:uFillTx/>
              <a:latin typeface="+mn-lt"/>
              <a:ea typeface="+mn-ea"/>
              <a:cs typeface="+mn-cs"/>
            </a:endParaRPr>
          </a:p>
        </xdr:txBody>
      </xdr:sp>
      <xdr:grpSp>
        <xdr:nvGrpSpPr>
          <xdr:cNvPr id="47" name="グループ化 46">
            <a:extLst>
              <a:ext uri="{FF2B5EF4-FFF2-40B4-BE49-F238E27FC236}">
                <a16:creationId xmlns:a16="http://schemas.microsoft.com/office/drawing/2014/main" id="{4F2F1735-264C-C183-E7BC-EF87543567FA}"/>
              </a:ext>
            </a:extLst>
          </xdr:cNvPr>
          <xdr:cNvGrpSpPr/>
        </xdr:nvGrpSpPr>
        <xdr:grpSpPr>
          <a:xfrm>
            <a:off x="3258311" y="575490"/>
            <a:ext cx="4074381" cy="227683"/>
            <a:chOff x="3262823" y="565054"/>
            <a:chExt cx="4074381" cy="226680"/>
          </a:xfrm>
        </xdr:grpSpPr>
        <xdr:sp macro="" textlink="">
          <xdr:nvSpPr>
            <xdr:cNvPr id="55" name="正方形/長方形 54">
              <a:extLst>
                <a:ext uri="{FF2B5EF4-FFF2-40B4-BE49-F238E27FC236}">
                  <a16:creationId xmlns:a16="http://schemas.microsoft.com/office/drawing/2014/main" id="{64BD35D9-C2F7-7DF3-BA90-47D105F946D4}"/>
                </a:ext>
              </a:extLst>
            </xdr:cNvPr>
            <xdr:cNvSpPr/>
          </xdr:nvSpPr>
          <xdr:spPr bwMode="gray">
            <a:xfrm>
              <a:off x="3420931" y="565579"/>
              <a:ext cx="748800" cy="22563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sp macro="" textlink="">
          <xdr:nvSpPr>
            <xdr:cNvPr id="56" name="正方形/長方形 55">
              <a:extLst>
                <a:ext uri="{FF2B5EF4-FFF2-40B4-BE49-F238E27FC236}">
                  <a16:creationId xmlns:a16="http://schemas.microsoft.com/office/drawing/2014/main" id="{4FEB531F-41E5-8078-68E0-A8FECC770863}"/>
                </a:ext>
              </a:extLst>
            </xdr:cNvPr>
            <xdr:cNvSpPr/>
          </xdr:nvSpPr>
          <xdr:spPr bwMode="gray">
            <a:xfrm>
              <a:off x="3262823" y="565054"/>
              <a:ext cx="4074381" cy="226680"/>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：国内の技術ステージ</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grpSp>
      <xdr:grpSp>
        <xdr:nvGrpSpPr>
          <xdr:cNvPr id="48" name="グループ化 47">
            <a:extLst>
              <a:ext uri="{FF2B5EF4-FFF2-40B4-BE49-F238E27FC236}">
                <a16:creationId xmlns:a16="http://schemas.microsoft.com/office/drawing/2014/main" id="{27AB42A1-9CC2-720B-03A9-AAB77E4A5696}"/>
              </a:ext>
            </a:extLst>
          </xdr:cNvPr>
          <xdr:cNvGrpSpPr/>
        </xdr:nvGrpSpPr>
        <xdr:grpSpPr>
          <a:xfrm>
            <a:off x="3258311" y="1354322"/>
            <a:ext cx="4074381" cy="226680"/>
            <a:chOff x="3262823" y="1349309"/>
            <a:chExt cx="4074381" cy="226680"/>
          </a:xfrm>
        </xdr:grpSpPr>
        <xdr:sp macro="" textlink="">
          <xdr:nvSpPr>
            <xdr:cNvPr id="53" name="正方形/長方形 52">
              <a:extLst>
                <a:ext uri="{FF2B5EF4-FFF2-40B4-BE49-F238E27FC236}">
                  <a16:creationId xmlns:a16="http://schemas.microsoft.com/office/drawing/2014/main" id="{76E87EFF-1900-9E42-20A2-F4FBCC038F3D}"/>
                </a:ext>
              </a:extLst>
            </xdr:cNvPr>
            <xdr:cNvSpPr/>
          </xdr:nvSpPr>
          <xdr:spPr bwMode="gray">
            <a:xfrm>
              <a:off x="3420931" y="1353673"/>
              <a:ext cx="748800"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sp macro="" textlink="">
          <xdr:nvSpPr>
            <xdr:cNvPr id="54" name="正方形/長方形 53">
              <a:extLst>
                <a:ext uri="{FF2B5EF4-FFF2-40B4-BE49-F238E27FC236}">
                  <a16:creationId xmlns:a16="http://schemas.microsoft.com/office/drawing/2014/main" id="{3540E856-E55F-4583-4C83-1008A148C7D5}"/>
                </a:ext>
              </a:extLst>
            </xdr:cNvPr>
            <xdr:cNvSpPr/>
          </xdr:nvSpPr>
          <xdr:spPr bwMode="gray">
            <a:xfrm>
              <a:off x="3262823" y="1349309"/>
              <a:ext cx="4074381" cy="226680"/>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：国内外の一部のメーカーで商用化済</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grpSp>
      <xdr:grpSp>
        <xdr:nvGrpSpPr>
          <xdr:cNvPr id="49" name="グループ化 48">
            <a:extLst>
              <a:ext uri="{FF2B5EF4-FFF2-40B4-BE49-F238E27FC236}">
                <a16:creationId xmlns:a16="http://schemas.microsoft.com/office/drawing/2014/main" id="{C2A1E4BB-93AA-D651-8847-79B86E6375FD}"/>
              </a:ext>
            </a:extLst>
          </xdr:cNvPr>
          <xdr:cNvGrpSpPr/>
        </xdr:nvGrpSpPr>
        <xdr:grpSpPr>
          <a:xfrm>
            <a:off x="3258311" y="853929"/>
            <a:ext cx="4074381" cy="448636"/>
            <a:chOff x="3262823" y="848683"/>
            <a:chExt cx="4074381" cy="447633"/>
          </a:xfrm>
        </xdr:grpSpPr>
        <xdr:sp macro="" textlink="">
          <xdr:nvSpPr>
            <xdr:cNvPr id="50" name="正方形/長方形 49">
              <a:extLst>
                <a:ext uri="{FF2B5EF4-FFF2-40B4-BE49-F238E27FC236}">
                  <a16:creationId xmlns:a16="http://schemas.microsoft.com/office/drawing/2014/main" id="{08AF74CE-A581-1E26-263E-CBE58DD22EAD}"/>
                </a:ext>
              </a:extLst>
            </xdr:cNvPr>
            <xdr:cNvSpPr/>
          </xdr:nvSpPr>
          <xdr:spPr bwMode="gray">
            <a:xfrm>
              <a:off x="3420931" y="897074"/>
              <a:ext cx="748800" cy="350851"/>
            </a:xfrm>
            <a:prstGeom prst="rect">
              <a:avLst/>
            </a:prstGeom>
            <a:solidFill>
              <a:srgbClr val="FFFF00"/>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50">
                  <a:solidFill>
                    <a:sysClr val="windowText" lastClr="000000"/>
                  </a:solidFill>
                  <a:latin typeface="ＭＳ Ｐゴシック" pitchFamily="50" charset="-128"/>
                  <a:cs typeface="+mn-cs"/>
                </a:rPr>
                <a:t>政府目標</a:t>
              </a:r>
              <a:r>
                <a:rPr kumimoji="1" lang="en-US" altLang="ja-JP" sz="900">
                  <a:solidFill>
                    <a:sysClr val="windowText" lastClr="000000"/>
                  </a:solidFill>
                  <a:latin typeface="ＭＳ Ｐゴシック" pitchFamily="50" charset="-128"/>
                  <a:cs typeface="+mn-cs"/>
                </a:rPr>
                <a:t>*2</a:t>
              </a:r>
              <a:endParaRPr kumimoji="1" lang="en-US" altLang="ja-JP" sz="1200">
                <a:solidFill>
                  <a:sysClr val="windowText" lastClr="000000"/>
                </a:solidFill>
                <a:latin typeface="ＭＳ Ｐゴシック" pitchFamily="50" charset="-128"/>
                <a:cs typeface="+mn-cs"/>
              </a:endParaRPr>
            </a:p>
          </xdr:txBody>
        </xdr:sp>
        <xdr:sp macro="" textlink="">
          <xdr:nvSpPr>
            <xdr:cNvPr id="51" name="正方形/長方形 50">
              <a:extLst>
                <a:ext uri="{FF2B5EF4-FFF2-40B4-BE49-F238E27FC236}">
                  <a16:creationId xmlns:a16="http://schemas.microsoft.com/office/drawing/2014/main" id="{7BFADCAB-F6F7-3574-87D7-BE979A4BF44C}"/>
                </a:ext>
              </a:extLst>
            </xdr:cNvPr>
            <xdr:cNvSpPr/>
          </xdr:nvSpPr>
          <xdr:spPr bwMode="gray">
            <a:xfrm>
              <a:off x="3262823" y="848683"/>
              <a:ext cx="4074381" cy="447633"/>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：国内における実証・商用本格化の政府目標あり</a:t>
              </a:r>
              <a:br>
                <a:rPr kumimoji="1" lang="en-US" altLang="ja-JP" sz="1200" b="0" i="0" u="none" strike="noStrike" kern="1200" cap="none" spc="0" normalizeH="0" baseline="0">
                  <a:ln>
                    <a:noFill/>
                  </a:ln>
                  <a:solidFill>
                    <a:prstClr val="black"/>
                  </a:solidFill>
                  <a:effectLst/>
                  <a:uLnTx/>
                  <a:uFillTx/>
                  <a:latin typeface="+mn-lt"/>
                  <a:ea typeface="+mn-ea"/>
                  <a:cs typeface="+mn-cs"/>
                </a:rPr>
              </a:b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52" name="テキスト ボックス 51">
              <a:extLst>
                <a:ext uri="{FF2B5EF4-FFF2-40B4-BE49-F238E27FC236}">
                  <a16:creationId xmlns:a16="http://schemas.microsoft.com/office/drawing/2014/main" id="{2849F648-BA14-0222-BD45-C4166B8C03B0}"/>
                </a:ext>
              </a:extLst>
            </xdr:cNvPr>
            <xdr:cNvSpPr txBox="1"/>
          </xdr:nvSpPr>
          <xdr:spPr>
            <a:xfrm>
              <a:off x="4255169" y="1019175"/>
              <a:ext cx="2357188" cy="243913"/>
            </a:xfrm>
            <a:prstGeom prst="rect">
              <a:avLst/>
            </a:prstGeom>
            <a:noFill/>
          </xdr:spPr>
          <xdr:txBody>
            <a:bodyPr vertOverflow="clip" horzOverflow="clip" wrap="square" lIns="0" tIns="0" rIns="0" bIns="0" rtlCol="0" anchor="t">
              <a:spAutoFit/>
            </a:bodyPr>
            <a:lstStyle/>
            <a:p>
              <a:pPr>
                <a:spcBef>
                  <a:spcPts val="0"/>
                </a:spcBef>
                <a:buSzPct val="100000"/>
              </a:pPr>
              <a:r>
                <a:rPr kumimoji="1" lang="ja-JP" altLang="ja-JP" sz="1100" b="0" i="0" baseline="0">
                  <a:effectLst/>
                  <a:latin typeface="+mn-lt"/>
                  <a:ea typeface="+mn-ea"/>
                  <a:cs typeface="+mn-cs"/>
                </a:rPr>
                <a:t>（）内は実証・商用本格化の目標時期</a:t>
              </a:r>
              <a:endParaRPr kumimoji="1" lang="ja-JP" altLang="en-US" sz="1200" dirty="0"/>
            </a:p>
          </xdr:txBody>
        </xdr:sp>
      </xdr:grpSp>
    </xdr:grpSp>
    <xdr:clientData/>
  </xdr:twoCellAnchor>
  <xdr:twoCellAnchor>
    <xdr:from>
      <xdr:col>4</xdr:col>
      <xdr:colOff>0</xdr:colOff>
      <xdr:row>13</xdr:row>
      <xdr:rowOff>133350</xdr:rowOff>
    </xdr:from>
    <xdr:to>
      <xdr:col>4</xdr:col>
      <xdr:colOff>676275</xdr:colOff>
      <xdr:row>14</xdr:row>
      <xdr:rowOff>0</xdr:rowOff>
    </xdr:to>
    <xdr:sp macro="" textlink="">
      <xdr:nvSpPr>
        <xdr:cNvPr id="11" name="正方形/長方形 10">
          <a:extLst>
            <a:ext uri="{FF2B5EF4-FFF2-40B4-BE49-F238E27FC236}">
              <a16:creationId xmlns:a16="http://schemas.microsoft.com/office/drawing/2014/main" id="{00000000-0008-0000-1400-00000B000000}"/>
            </a:ext>
          </a:extLst>
        </xdr:cNvPr>
        <xdr:cNvSpPr/>
      </xdr:nvSpPr>
      <xdr:spPr bwMode="gray">
        <a:xfrm>
          <a:off x="8820150" y="22669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15</xdr:row>
      <xdr:rowOff>133350</xdr:rowOff>
    </xdr:from>
    <xdr:to>
      <xdr:col>4</xdr:col>
      <xdr:colOff>676275</xdr:colOff>
      <xdr:row>16</xdr:row>
      <xdr:rowOff>0</xdr:rowOff>
    </xdr:to>
    <xdr:sp macro="" textlink="">
      <xdr:nvSpPr>
        <xdr:cNvPr id="12" name="正方形/長方形 11">
          <a:extLst>
            <a:ext uri="{FF2B5EF4-FFF2-40B4-BE49-F238E27FC236}">
              <a16:creationId xmlns:a16="http://schemas.microsoft.com/office/drawing/2014/main" id="{00000000-0008-0000-1400-00000C000000}"/>
            </a:ext>
          </a:extLst>
        </xdr:cNvPr>
        <xdr:cNvSpPr/>
      </xdr:nvSpPr>
      <xdr:spPr bwMode="gray">
        <a:xfrm>
          <a:off x="8820150" y="22669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17</xdr:row>
      <xdr:rowOff>133350</xdr:rowOff>
    </xdr:from>
    <xdr:to>
      <xdr:col>4</xdr:col>
      <xdr:colOff>676275</xdr:colOff>
      <xdr:row>18</xdr:row>
      <xdr:rowOff>0</xdr:rowOff>
    </xdr:to>
    <xdr:sp macro="" textlink="">
      <xdr:nvSpPr>
        <xdr:cNvPr id="14" name="正方形/長方形 13">
          <a:extLst>
            <a:ext uri="{FF2B5EF4-FFF2-40B4-BE49-F238E27FC236}">
              <a16:creationId xmlns:a16="http://schemas.microsoft.com/office/drawing/2014/main" id="{00000000-0008-0000-1400-00000E000000}"/>
            </a:ext>
          </a:extLst>
        </xdr:cNvPr>
        <xdr:cNvSpPr/>
      </xdr:nvSpPr>
      <xdr:spPr bwMode="gray">
        <a:xfrm>
          <a:off x="8820150" y="38671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5</xdr:col>
      <xdr:colOff>0</xdr:colOff>
      <xdr:row>11</xdr:row>
      <xdr:rowOff>133350</xdr:rowOff>
    </xdr:from>
    <xdr:to>
      <xdr:col>5</xdr:col>
      <xdr:colOff>676275</xdr:colOff>
      <xdr:row>12</xdr:row>
      <xdr:rowOff>0</xdr:rowOff>
    </xdr:to>
    <xdr:sp macro="" textlink="">
      <xdr:nvSpPr>
        <xdr:cNvPr id="21" name="正方形/長方形 20">
          <a:extLst>
            <a:ext uri="{FF2B5EF4-FFF2-40B4-BE49-F238E27FC236}">
              <a16:creationId xmlns:a16="http://schemas.microsoft.com/office/drawing/2014/main" id="{00000000-0008-0000-1400-000015000000}"/>
            </a:ext>
          </a:extLst>
        </xdr:cNvPr>
        <xdr:cNvSpPr/>
      </xdr:nvSpPr>
      <xdr:spPr bwMode="gray">
        <a:xfrm>
          <a:off x="8820150" y="28003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5</xdr:col>
      <xdr:colOff>9525</xdr:colOff>
      <xdr:row>19</xdr:row>
      <xdr:rowOff>133350</xdr:rowOff>
    </xdr:from>
    <xdr:to>
      <xdr:col>6</xdr:col>
      <xdr:colOff>0</xdr:colOff>
      <xdr:row>20</xdr:row>
      <xdr:rowOff>0</xdr:rowOff>
    </xdr:to>
    <xdr:sp macro="" textlink="">
      <xdr:nvSpPr>
        <xdr:cNvPr id="22" name="正方形/長方形 21">
          <a:extLst>
            <a:ext uri="{FF2B5EF4-FFF2-40B4-BE49-F238E27FC236}">
              <a16:creationId xmlns:a16="http://schemas.microsoft.com/office/drawing/2014/main" id="{00000000-0008-0000-1400-000016000000}"/>
            </a:ext>
          </a:extLst>
        </xdr:cNvPr>
        <xdr:cNvSpPr/>
      </xdr:nvSpPr>
      <xdr:spPr bwMode="gray">
        <a:xfrm>
          <a:off x="9515475" y="86677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3</xdr:col>
      <xdr:colOff>0</xdr:colOff>
      <xdr:row>21</xdr:row>
      <xdr:rowOff>133350</xdr:rowOff>
    </xdr:from>
    <xdr:to>
      <xdr:col>3</xdr:col>
      <xdr:colOff>676275</xdr:colOff>
      <xdr:row>22</xdr:row>
      <xdr:rowOff>0</xdr:rowOff>
    </xdr:to>
    <xdr:sp macro="" textlink="">
      <xdr:nvSpPr>
        <xdr:cNvPr id="23" name="正方形/長方形 22">
          <a:extLst>
            <a:ext uri="{FF2B5EF4-FFF2-40B4-BE49-F238E27FC236}">
              <a16:creationId xmlns:a16="http://schemas.microsoft.com/office/drawing/2014/main" id="{00000000-0008-0000-1400-000017000000}"/>
            </a:ext>
          </a:extLst>
        </xdr:cNvPr>
        <xdr:cNvSpPr/>
      </xdr:nvSpPr>
      <xdr:spPr bwMode="gray">
        <a:xfrm>
          <a:off x="8134350" y="97345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23</xdr:row>
      <xdr:rowOff>133350</xdr:rowOff>
    </xdr:from>
    <xdr:to>
      <xdr:col>4</xdr:col>
      <xdr:colOff>676275</xdr:colOff>
      <xdr:row>24</xdr:row>
      <xdr:rowOff>0</xdr:rowOff>
    </xdr:to>
    <xdr:sp macro="" textlink="">
      <xdr:nvSpPr>
        <xdr:cNvPr id="24" name="正方形/長方形 23">
          <a:extLst>
            <a:ext uri="{FF2B5EF4-FFF2-40B4-BE49-F238E27FC236}">
              <a16:creationId xmlns:a16="http://schemas.microsoft.com/office/drawing/2014/main" id="{00000000-0008-0000-1400-000018000000}"/>
            </a:ext>
          </a:extLst>
        </xdr:cNvPr>
        <xdr:cNvSpPr/>
      </xdr:nvSpPr>
      <xdr:spPr bwMode="gray">
        <a:xfrm>
          <a:off x="8820150" y="49339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0</xdr:col>
      <xdr:colOff>423117</xdr:colOff>
      <xdr:row>0</xdr:row>
      <xdr:rowOff>262974</xdr:rowOff>
    </xdr:from>
    <xdr:to>
      <xdr:col>2</xdr:col>
      <xdr:colOff>1050774</xdr:colOff>
      <xdr:row>6</xdr:row>
      <xdr:rowOff>5013</xdr:rowOff>
    </xdr:to>
    <xdr:sp macro="" textlink="">
      <xdr:nvSpPr>
        <xdr:cNvPr id="29" name="テキスト ボックス 6">
          <a:extLst>
            <a:ext uri="{FF2B5EF4-FFF2-40B4-BE49-F238E27FC236}">
              <a16:creationId xmlns:a16="http://schemas.microsoft.com/office/drawing/2014/main" id="{00000000-0008-0000-1400-00001D000000}"/>
            </a:ext>
          </a:extLst>
        </xdr:cNvPr>
        <xdr:cNvSpPr txBox="1"/>
      </xdr:nvSpPr>
      <xdr:spPr>
        <a:xfrm>
          <a:off x="423117" y="262974"/>
          <a:ext cx="2618382" cy="1342239"/>
        </a:xfrm>
        <a:prstGeom prst="rect">
          <a:avLst/>
        </a:prstGeom>
        <a:solidFill>
          <a:schemeClr val="bg1">
            <a:lumMod val="95000"/>
          </a:schemeClr>
        </a:solidFill>
        <a:ln>
          <a:noFill/>
        </a:ln>
      </xdr:spPr>
      <xdr:txBody>
        <a:bodyPr wrap="square" lIns="36000" tIns="36000" rIns="36000" bIns="36000" rtlCol="0" anchor="ctr" anchorCtr="0">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84137"/>
          <a:r>
            <a:rPr kumimoji="1" lang="ja-JP" altLang="en-US" sz="1100" b="1">
              <a:latin typeface="+mn-lt"/>
              <a:cs typeface="Calibri Light" panose="020F0302020204030204" pitchFamily="34" charset="0"/>
            </a:rPr>
            <a:t>＜技術ステージ</a:t>
          </a:r>
          <a:r>
            <a:rPr kumimoji="1" lang="en-US" altLang="ja-JP" sz="1100" b="1">
              <a:latin typeface="+mn-lt"/>
              <a:cs typeface="Calibri Light" panose="020F0302020204030204" pitchFamily="34" charset="0"/>
            </a:rPr>
            <a:t>*1</a:t>
          </a:r>
          <a:r>
            <a:rPr kumimoji="1" lang="ja-JP" altLang="en-US" sz="1100" b="1">
              <a:latin typeface="+mn-lt"/>
              <a:cs typeface="Calibri Light" panose="020F0302020204030204" pitchFamily="34" charset="0"/>
            </a:rPr>
            <a:t>＞</a:t>
          </a:r>
          <a:endParaRPr kumimoji="1" lang="en-US" altLang="ja-JP" sz="1100" b="1">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研究：ラボでの実験、稼働試験段階</a:t>
          </a:r>
          <a:endParaRPr kumimoji="1" lang="en-US" altLang="ja-JP" sz="1100">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実証：フィールド実証によるデータ取得段階</a:t>
          </a:r>
          <a:endParaRPr kumimoji="1" lang="en-US" altLang="ja-JP" sz="1100">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商用：市場での販売、利用段階</a:t>
          </a:r>
        </a:p>
      </xdr:txBody>
    </xdr:sp>
    <xdr:clientData/>
  </xdr:twoCellAnchor>
  <xdr:oneCellAnchor>
    <xdr:from>
      <xdr:col>5</xdr:col>
      <xdr:colOff>0</xdr:colOff>
      <xdr:row>12</xdr:row>
      <xdr:rowOff>0</xdr:rowOff>
    </xdr:from>
    <xdr:ext cx="691476" cy="289959"/>
    <xdr:sp macro="" textlink="">
      <xdr:nvSpPr>
        <xdr:cNvPr id="43" name="正方形/長方形 42">
          <a:extLst>
            <a:ext uri="{FF2B5EF4-FFF2-40B4-BE49-F238E27FC236}">
              <a16:creationId xmlns:a16="http://schemas.microsoft.com/office/drawing/2014/main" id="{00000000-0008-0000-1400-00002B000000}"/>
            </a:ext>
          </a:extLst>
        </xdr:cNvPr>
        <xdr:cNvSpPr/>
      </xdr:nvSpPr>
      <xdr:spPr bwMode="gray">
        <a:xfrm>
          <a:off x="9505950" y="3200400"/>
          <a:ext cx="691476" cy="289959"/>
        </a:xfrm>
        <a:prstGeom prst="rect">
          <a:avLst/>
        </a:prstGeom>
        <a:solidFill>
          <a:srgbClr val="FFFF00"/>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800">
              <a:solidFill>
                <a:sysClr val="windowText" lastClr="000000"/>
              </a:solidFill>
              <a:latin typeface="ＭＳ Ｐゴシック" pitchFamily="50" charset="-128"/>
              <a:cs typeface="+mn-cs"/>
            </a:rPr>
            <a:t>政府目標</a:t>
          </a:r>
          <a:endParaRPr kumimoji="1" lang="en-US" altLang="ja-JP" sz="800">
            <a:solidFill>
              <a:sysClr val="windowText" lastClr="000000"/>
            </a:solidFill>
            <a:latin typeface="ＭＳ Ｐゴシック" pitchFamily="50" charset="-128"/>
            <a:cs typeface="+mn-cs"/>
          </a:endParaRPr>
        </a:p>
        <a:p>
          <a:pPr algn="ctr" fontAlgn="auto">
            <a:spcBef>
              <a:spcPts val="0"/>
            </a:spcBef>
            <a:spcAft>
              <a:spcPts val="0"/>
            </a:spcAft>
            <a:buClr>
              <a:srgbClr val="000000"/>
            </a:buClr>
          </a:pPr>
          <a:r>
            <a:rPr kumimoji="1" lang="en-US" altLang="ja-JP" sz="800">
              <a:solidFill>
                <a:sysClr val="windowText" lastClr="000000"/>
              </a:solidFill>
              <a:latin typeface="ＭＳ Ｐゴシック" pitchFamily="50" charset="-128"/>
              <a:cs typeface="+mn-cs"/>
            </a:rPr>
            <a:t>(2030</a:t>
          </a:r>
          <a:r>
            <a:rPr kumimoji="1" lang="ja-JP" altLang="en-US" sz="800">
              <a:solidFill>
                <a:sysClr val="windowText" lastClr="000000"/>
              </a:solidFill>
              <a:latin typeface="ＭＳ Ｐゴシック" pitchFamily="50" charset="-128"/>
              <a:cs typeface="+mn-cs"/>
            </a:rPr>
            <a:t>年頃</a:t>
          </a:r>
          <a:r>
            <a:rPr kumimoji="1" lang="en-US" altLang="ja-JP" sz="800">
              <a:solidFill>
                <a:sysClr val="windowText" lastClr="000000"/>
              </a:solidFill>
              <a:latin typeface="ＭＳ Ｐゴシック" pitchFamily="50" charset="-128"/>
              <a:cs typeface="+mn-cs"/>
            </a:rPr>
            <a:t>)</a:t>
          </a:r>
        </a:p>
      </xdr:txBody>
    </xdr:sp>
    <xdr:clientData/>
  </xdr:oneCellAnchor>
</xdr:wsDr>
</file>

<file path=xl/drawings/drawing19.xml><?xml version="1.0" encoding="utf-8"?>
<xdr:wsDr xmlns:xdr="http://schemas.openxmlformats.org/drawingml/2006/spreadsheetDrawing" xmlns:a="http://schemas.openxmlformats.org/drawingml/2006/main">
  <xdr:twoCellAnchor>
    <xdr:from>
      <xdr:col>2</xdr:col>
      <xdr:colOff>5398141</xdr:colOff>
      <xdr:row>1</xdr:row>
      <xdr:rowOff>333</xdr:rowOff>
    </xdr:from>
    <xdr:to>
      <xdr:col>5</xdr:col>
      <xdr:colOff>683267</xdr:colOff>
      <xdr:row>6</xdr:row>
      <xdr:rowOff>6955</xdr:rowOff>
    </xdr:to>
    <xdr:sp macro="" textlink="">
      <xdr:nvSpPr>
        <xdr:cNvPr id="46" name="テキスト ボックス 6">
          <a:extLst>
            <a:ext uri="{FF2B5EF4-FFF2-40B4-BE49-F238E27FC236}">
              <a16:creationId xmlns:a16="http://schemas.microsoft.com/office/drawing/2014/main" id="{E59A0517-4275-F722-A21B-BE02877E8184}"/>
            </a:ext>
          </a:extLst>
        </xdr:cNvPr>
        <xdr:cNvSpPr txBox="1"/>
      </xdr:nvSpPr>
      <xdr:spPr>
        <a:xfrm>
          <a:off x="7388866" y="267033"/>
          <a:ext cx="2800351" cy="1340122"/>
        </a:xfrm>
        <a:prstGeom prst="rect">
          <a:avLst/>
        </a:prstGeom>
        <a:solidFill>
          <a:schemeClr val="bg1"/>
        </a:solidFill>
        <a:ln>
          <a:solidFill>
            <a:schemeClr val="tx2"/>
          </a:solidFill>
        </a:ln>
      </xdr:spPr>
      <xdr:txBody>
        <a:bodyPr wrap="square" lIns="36000" tIns="36000" rIns="36000" bIns="36000" rtlCol="0" anchor="ctr" anchorCtr="0">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84137"/>
          <a:r>
            <a:rPr kumimoji="1" lang="en-US" altLang="ja-JP" sz="800" b="0">
              <a:latin typeface="+mn-lt"/>
              <a:cs typeface="Calibri Light" panose="020F0302020204030204" pitchFamily="34" charset="0"/>
            </a:rPr>
            <a:t>*1</a:t>
          </a:r>
          <a:r>
            <a:rPr kumimoji="1" lang="ja-JP" altLang="en-US" sz="800" b="0">
              <a:latin typeface="+mn-lt"/>
              <a:cs typeface="Calibri Light" panose="020F0302020204030204" pitchFamily="34" charset="0"/>
            </a:rPr>
            <a:t>：各アプリケーションの技術ステージ毎の事例数を集計し、最多のステージにマッピングしている。そのため、「実証」ステージにマッピングしているものについても、一部のメーカーで商用化している場合がある。</a:t>
          </a:r>
          <a:endParaRPr kumimoji="1" lang="en-US" altLang="ja-JP" sz="800" b="0">
            <a:latin typeface="+mn-lt"/>
            <a:cs typeface="Calibri Light" panose="020F0302020204030204" pitchFamily="34" charset="0"/>
          </a:endParaRPr>
        </a:p>
        <a:p>
          <a:pPr marL="84137"/>
          <a:r>
            <a:rPr kumimoji="1" lang="en-US" altLang="ja-JP" sz="800" b="0">
              <a:latin typeface="+mn-lt"/>
              <a:cs typeface="Calibri Light" panose="020F0302020204030204" pitchFamily="34" charset="0"/>
            </a:rPr>
            <a:t>*2</a:t>
          </a:r>
          <a:r>
            <a:rPr kumimoji="1" lang="ja-JP" altLang="en-US" sz="800" b="0">
              <a:latin typeface="+mn-lt"/>
              <a:cs typeface="Calibri Light" panose="020F0302020204030204" pitchFamily="34" charset="0"/>
            </a:rPr>
            <a:t>：政府目標の出典：「水素基本戦略」「</a:t>
          </a:r>
          <a:r>
            <a:rPr kumimoji="1" lang="en-US" altLang="ja-JP" sz="800" b="0">
              <a:latin typeface="+mn-lt"/>
              <a:cs typeface="Calibri Light" panose="020F0302020204030204" pitchFamily="34" charset="0"/>
            </a:rPr>
            <a:t>NEDO</a:t>
          </a:r>
          <a:r>
            <a:rPr kumimoji="1" lang="ja-JP" altLang="en-US" sz="800" b="0">
              <a:latin typeface="+mn-lt"/>
              <a:cs typeface="Calibri Light" panose="020F0302020204030204" pitchFamily="34" charset="0"/>
            </a:rPr>
            <a:t>燃料電池・水素技術開発ロードマップ」「</a:t>
          </a:r>
          <a:r>
            <a:rPr kumimoji="1" lang="en-US" altLang="ja-JP" sz="800" b="0">
              <a:latin typeface="+mn-lt"/>
              <a:cs typeface="Calibri Light" panose="020F0302020204030204" pitchFamily="34" charset="0"/>
            </a:rPr>
            <a:t>GX</a:t>
          </a:r>
          <a:r>
            <a:rPr kumimoji="1" lang="ja-JP" altLang="en-US" sz="800" b="0">
              <a:latin typeface="+mn-lt"/>
              <a:cs typeface="Calibri Light" panose="020F0302020204030204" pitchFamily="34" charset="0"/>
            </a:rPr>
            <a:t>に向けた基本方針」「</a:t>
          </a:r>
          <a:r>
            <a:rPr lang="en-US" altLang="ja-JP" sz="800"/>
            <a:t>2050 </a:t>
          </a:r>
          <a:r>
            <a:rPr lang="ja-JP" altLang="en-US" sz="800"/>
            <a:t>年カーボンニュートラル に伴うグリーン成長戦略」</a:t>
          </a:r>
          <a:endParaRPr lang="en-US" altLang="ja-JP" sz="800"/>
        </a:p>
      </xdr:txBody>
    </xdr:sp>
    <xdr:clientData/>
  </xdr:twoCellAnchor>
  <xdr:twoCellAnchor>
    <xdr:from>
      <xdr:col>2</xdr:col>
      <xdr:colOff>1075484</xdr:colOff>
      <xdr:row>1</xdr:row>
      <xdr:rowOff>0</xdr:rowOff>
    </xdr:from>
    <xdr:to>
      <xdr:col>2</xdr:col>
      <xdr:colOff>5340991</xdr:colOff>
      <xdr:row>6</xdr:row>
      <xdr:rowOff>6955</xdr:rowOff>
    </xdr:to>
    <xdr:grpSp>
      <xdr:nvGrpSpPr>
        <xdr:cNvPr id="47" name="グループ化 46">
          <a:extLst>
            <a:ext uri="{FF2B5EF4-FFF2-40B4-BE49-F238E27FC236}">
              <a16:creationId xmlns:a16="http://schemas.microsoft.com/office/drawing/2014/main" id="{D421D301-B089-1BCB-821D-AB0461309D2B}"/>
            </a:ext>
          </a:extLst>
        </xdr:cNvPr>
        <xdr:cNvGrpSpPr/>
      </xdr:nvGrpSpPr>
      <xdr:grpSpPr>
        <a:xfrm>
          <a:off x="3066209" y="266700"/>
          <a:ext cx="4265507" cy="1340455"/>
          <a:chOff x="3068743" y="265697"/>
          <a:chExt cx="4265507" cy="1340455"/>
        </a:xfrm>
      </xdr:grpSpPr>
      <xdr:grpSp>
        <xdr:nvGrpSpPr>
          <xdr:cNvPr id="48" name="グループ化 47">
            <a:extLst>
              <a:ext uri="{FF2B5EF4-FFF2-40B4-BE49-F238E27FC236}">
                <a16:creationId xmlns:a16="http://schemas.microsoft.com/office/drawing/2014/main" id="{CED73920-7DEF-CF62-4BE5-F304A1BF735D}"/>
              </a:ext>
            </a:extLst>
          </xdr:cNvPr>
          <xdr:cNvGrpSpPr/>
        </xdr:nvGrpSpPr>
        <xdr:grpSpPr>
          <a:xfrm>
            <a:off x="3258311" y="294746"/>
            <a:ext cx="4074381" cy="228986"/>
            <a:chOff x="3262823" y="293743"/>
            <a:chExt cx="4074381" cy="228986"/>
          </a:xfrm>
        </xdr:grpSpPr>
        <xdr:sp macro="" textlink="">
          <xdr:nvSpPr>
            <xdr:cNvPr id="61" name="正方形/長方形 60">
              <a:extLst>
                <a:ext uri="{FF2B5EF4-FFF2-40B4-BE49-F238E27FC236}">
                  <a16:creationId xmlns:a16="http://schemas.microsoft.com/office/drawing/2014/main" id="{7986BFF6-2469-1A01-DD8C-42C18450AAAF}"/>
                </a:ext>
              </a:extLst>
            </xdr:cNvPr>
            <xdr:cNvSpPr/>
          </xdr:nvSpPr>
          <xdr:spPr bwMode="gray">
            <a:xfrm>
              <a:off x="3262823" y="293743"/>
              <a:ext cx="4074381" cy="228986"/>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：各国の一般的な技術ステージ</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62" name="テキスト ボックス 56">
              <a:extLst>
                <a:ext uri="{FF2B5EF4-FFF2-40B4-BE49-F238E27FC236}">
                  <a16:creationId xmlns:a16="http://schemas.microsoft.com/office/drawing/2014/main" id="{9F94B6A4-6C80-A151-8CD6-76F16CAE3A9A}"/>
                </a:ext>
              </a:extLst>
            </xdr:cNvPr>
            <xdr:cNvSpPr txBox="1"/>
          </xdr:nvSpPr>
          <xdr:spPr bwMode="gray">
            <a:xfrm>
              <a:off x="3684084" y="322131"/>
              <a:ext cx="222494" cy="172210"/>
            </a:xfrm>
            <a:prstGeom prst="rect">
              <a:avLst/>
            </a:prstGeom>
            <a:noFill/>
          </xdr:spPr>
          <xdr:txBody>
            <a:bodyPr wrap="square" lIns="0" tIns="0" rIns="0" bIns="0" rtlCol="0" anchor="ctr">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a:t>
              </a:r>
            </a:p>
          </xdr:txBody>
        </xdr:sp>
      </xdr:grpSp>
      <xdr:sp macro="" textlink="">
        <xdr:nvSpPr>
          <xdr:cNvPr id="49" name="正方形/長方形 48">
            <a:extLst>
              <a:ext uri="{FF2B5EF4-FFF2-40B4-BE49-F238E27FC236}">
                <a16:creationId xmlns:a16="http://schemas.microsoft.com/office/drawing/2014/main" id="{845126C1-E42F-385C-BD40-4C9872FC5A1F}"/>
              </a:ext>
            </a:extLst>
          </xdr:cNvPr>
          <xdr:cNvSpPr/>
        </xdr:nvSpPr>
        <xdr:spPr bwMode="gray">
          <a:xfrm>
            <a:off x="3247184" y="265697"/>
            <a:ext cx="4087066" cy="1340455"/>
          </a:xfrm>
          <a:prstGeom prst="rect">
            <a:avLst/>
          </a:prstGeom>
          <a:noFill/>
          <a:ln w="12700" algn="ctr">
            <a:solidFill>
              <a:schemeClr val="tx2"/>
            </a:solid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endParaRPr kumimoji="1" lang="ja-JP" altLang="en-US"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50" name="正方形/長方形 49">
            <a:extLst>
              <a:ext uri="{FF2B5EF4-FFF2-40B4-BE49-F238E27FC236}">
                <a16:creationId xmlns:a16="http://schemas.microsoft.com/office/drawing/2014/main" id="{83550DF1-89BF-B7CB-1847-886551DC406C}"/>
              </a:ext>
            </a:extLst>
          </xdr:cNvPr>
          <xdr:cNvSpPr/>
        </xdr:nvSpPr>
        <xdr:spPr bwMode="gray">
          <a:xfrm>
            <a:off x="3068743" y="829181"/>
            <a:ext cx="360346" cy="215794"/>
          </a:xfrm>
          <a:prstGeom prst="rect">
            <a:avLst/>
          </a:prstGeom>
          <a:solidFill>
            <a:schemeClr val="bg1"/>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a:solidFill>
                  <a:prstClr val="black"/>
                </a:solidFill>
                <a:latin typeface="+mn-lt"/>
                <a:cs typeface="+mn-cs"/>
              </a:rPr>
              <a:t>凡例</a:t>
            </a:r>
            <a:endParaRPr kumimoji="1" lang="ja-JP" altLang="en-US" sz="1200" b="0" i="0" u="none" strike="noStrike" kern="1200" cap="none" spc="0" normalizeH="0" baseline="0">
              <a:ln>
                <a:noFill/>
              </a:ln>
              <a:solidFill>
                <a:prstClr val="black"/>
              </a:solidFill>
              <a:effectLst/>
              <a:uLnTx/>
              <a:uFillTx/>
              <a:latin typeface="+mn-lt"/>
              <a:ea typeface="+mn-ea"/>
              <a:cs typeface="+mn-cs"/>
            </a:endParaRPr>
          </a:p>
        </xdr:txBody>
      </xdr:sp>
      <xdr:grpSp>
        <xdr:nvGrpSpPr>
          <xdr:cNvPr id="51" name="グループ化 50">
            <a:extLst>
              <a:ext uri="{FF2B5EF4-FFF2-40B4-BE49-F238E27FC236}">
                <a16:creationId xmlns:a16="http://schemas.microsoft.com/office/drawing/2014/main" id="{731CE3EB-BD56-5E88-915C-ADB03FA34C35}"/>
              </a:ext>
            </a:extLst>
          </xdr:cNvPr>
          <xdr:cNvGrpSpPr/>
        </xdr:nvGrpSpPr>
        <xdr:grpSpPr>
          <a:xfrm>
            <a:off x="3258311" y="575490"/>
            <a:ext cx="4074381" cy="227683"/>
            <a:chOff x="3262823" y="565054"/>
            <a:chExt cx="4074381" cy="226680"/>
          </a:xfrm>
        </xdr:grpSpPr>
        <xdr:sp macro="" textlink="">
          <xdr:nvSpPr>
            <xdr:cNvPr id="59" name="正方形/長方形 58">
              <a:extLst>
                <a:ext uri="{FF2B5EF4-FFF2-40B4-BE49-F238E27FC236}">
                  <a16:creationId xmlns:a16="http://schemas.microsoft.com/office/drawing/2014/main" id="{ECC2D877-C97E-1BB1-85AE-D11B08ECB278}"/>
                </a:ext>
              </a:extLst>
            </xdr:cNvPr>
            <xdr:cNvSpPr/>
          </xdr:nvSpPr>
          <xdr:spPr bwMode="gray">
            <a:xfrm>
              <a:off x="3420931" y="565579"/>
              <a:ext cx="748800" cy="22563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sp macro="" textlink="">
          <xdr:nvSpPr>
            <xdr:cNvPr id="60" name="正方形/長方形 59">
              <a:extLst>
                <a:ext uri="{FF2B5EF4-FFF2-40B4-BE49-F238E27FC236}">
                  <a16:creationId xmlns:a16="http://schemas.microsoft.com/office/drawing/2014/main" id="{62E89002-065F-B802-3CFF-E931D47C809A}"/>
                </a:ext>
              </a:extLst>
            </xdr:cNvPr>
            <xdr:cNvSpPr/>
          </xdr:nvSpPr>
          <xdr:spPr bwMode="gray">
            <a:xfrm>
              <a:off x="3262823" y="565054"/>
              <a:ext cx="4074381" cy="226680"/>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：国内の技術ステージ</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grpSp>
      <xdr:grpSp>
        <xdr:nvGrpSpPr>
          <xdr:cNvPr id="52" name="グループ化 51">
            <a:extLst>
              <a:ext uri="{FF2B5EF4-FFF2-40B4-BE49-F238E27FC236}">
                <a16:creationId xmlns:a16="http://schemas.microsoft.com/office/drawing/2014/main" id="{73DE74FD-ABA0-F7CD-8467-5F78DB043212}"/>
              </a:ext>
            </a:extLst>
          </xdr:cNvPr>
          <xdr:cNvGrpSpPr/>
        </xdr:nvGrpSpPr>
        <xdr:grpSpPr>
          <a:xfrm>
            <a:off x="3258311" y="1354322"/>
            <a:ext cx="4074381" cy="226680"/>
            <a:chOff x="3262823" y="1349309"/>
            <a:chExt cx="4074381" cy="226680"/>
          </a:xfrm>
        </xdr:grpSpPr>
        <xdr:sp macro="" textlink="">
          <xdr:nvSpPr>
            <xdr:cNvPr id="57" name="正方形/長方形 56">
              <a:extLst>
                <a:ext uri="{FF2B5EF4-FFF2-40B4-BE49-F238E27FC236}">
                  <a16:creationId xmlns:a16="http://schemas.microsoft.com/office/drawing/2014/main" id="{CD3256FE-7736-F640-E822-B36259BCFAB1}"/>
                </a:ext>
              </a:extLst>
            </xdr:cNvPr>
            <xdr:cNvSpPr/>
          </xdr:nvSpPr>
          <xdr:spPr bwMode="gray">
            <a:xfrm>
              <a:off x="3420931" y="1353673"/>
              <a:ext cx="748800"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sp macro="" textlink="">
          <xdr:nvSpPr>
            <xdr:cNvPr id="58" name="正方形/長方形 57">
              <a:extLst>
                <a:ext uri="{FF2B5EF4-FFF2-40B4-BE49-F238E27FC236}">
                  <a16:creationId xmlns:a16="http://schemas.microsoft.com/office/drawing/2014/main" id="{4FF7FC08-7B1F-53E5-668D-368E3AA24C01}"/>
                </a:ext>
              </a:extLst>
            </xdr:cNvPr>
            <xdr:cNvSpPr/>
          </xdr:nvSpPr>
          <xdr:spPr bwMode="gray">
            <a:xfrm>
              <a:off x="3262823" y="1349309"/>
              <a:ext cx="4074381" cy="226680"/>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：国内外の一部のメーカーで商用化済</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grpSp>
      <xdr:grpSp>
        <xdr:nvGrpSpPr>
          <xdr:cNvPr id="53" name="グループ化 52">
            <a:extLst>
              <a:ext uri="{FF2B5EF4-FFF2-40B4-BE49-F238E27FC236}">
                <a16:creationId xmlns:a16="http://schemas.microsoft.com/office/drawing/2014/main" id="{08CE6ADD-D1F1-C8A9-98FA-4326E322B69A}"/>
              </a:ext>
            </a:extLst>
          </xdr:cNvPr>
          <xdr:cNvGrpSpPr/>
        </xdr:nvGrpSpPr>
        <xdr:grpSpPr>
          <a:xfrm>
            <a:off x="3258311" y="853929"/>
            <a:ext cx="4074381" cy="448636"/>
            <a:chOff x="3262823" y="848683"/>
            <a:chExt cx="4074381" cy="447633"/>
          </a:xfrm>
        </xdr:grpSpPr>
        <xdr:sp macro="" textlink="">
          <xdr:nvSpPr>
            <xdr:cNvPr id="54" name="正方形/長方形 53">
              <a:extLst>
                <a:ext uri="{FF2B5EF4-FFF2-40B4-BE49-F238E27FC236}">
                  <a16:creationId xmlns:a16="http://schemas.microsoft.com/office/drawing/2014/main" id="{C66C4EB0-F06A-62AF-51AD-225D59C59010}"/>
                </a:ext>
              </a:extLst>
            </xdr:cNvPr>
            <xdr:cNvSpPr/>
          </xdr:nvSpPr>
          <xdr:spPr bwMode="gray">
            <a:xfrm>
              <a:off x="3420931" y="897074"/>
              <a:ext cx="748800" cy="350851"/>
            </a:xfrm>
            <a:prstGeom prst="rect">
              <a:avLst/>
            </a:prstGeom>
            <a:solidFill>
              <a:srgbClr val="FFFF00"/>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50">
                  <a:solidFill>
                    <a:sysClr val="windowText" lastClr="000000"/>
                  </a:solidFill>
                  <a:latin typeface="ＭＳ Ｐゴシック" pitchFamily="50" charset="-128"/>
                  <a:cs typeface="+mn-cs"/>
                </a:rPr>
                <a:t>政府目標</a:t>
              </a:r>
              <a:r>
                <a:rPr kumimoji="1" lang="en-US" altLang="ja-JP" sz="900">
                  <a:solidFill>
                    <a:sysClr val="windowText" lastClr="000000"/>
                  </a:solidFill>
                  <a:latin typeface="ＭＳ Ｐゴシック" pitchFamily="50" charset="-128"/>
                  <a:cs typeface="+mn-cs"/>
                </a:rPr>
                <a:t>*2</a:t>
              </a:r>
              <a:endParaRPr kumimoji="1" lang="en-US" altLang="ja-JP" sz="1200">
                <a:solidFill>
                  <a:sysClr val="windowText" lastClr="000000"/>
                </a:solidFill>
                <a:latin typeface="ＭＳ Ｐゴシック" pitchFamily="50" charset="-128"/>
                <a:cs typeface="+mn-cs"/>
              </a:endParaRPr>
            </a:p>
          </xdr:txBody>
        </xdr:sp>
        <xdr:sp macro="" textlink="">
          <xdr:nvSpPr>
            <xdr:cNvPr id="55" name="正方形/長方形 54">
              <a:extLst>
                <a:ext uri="{FF2B5EF4-FFF2-40B4-BE49-F238E27FC236}">
                  <a16:creationId xmlns:a16="http://schemas.microsoft.com/office/drawing/2014/main" id="{2203F6E3-D5BA-F8B0-8A20-2DD693D95F5C}"/>
                </a:ext>
              </a:extLst>
            </xdr:cNvPr>
            <xdr:cNvSpPr/>
          </xdr:nvSpPr>
          <xdr:spPr bwMode="gray">
            <a:xfrm>
              <a:off x="3262823" y="848683"/>
              <a:ext cx="4074381" cy="447633"/>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：国内における実証・商用本格化の政府目標あり</a:t>
              </a:r>
              <a:br>
                <a:rPr kumimoji="1" lang="en-US" altLang="ja-JP" sz="1200" b="0" i="0" u="none" strike="noStrike" kern="1200" cap="none" spc="0" normalizeH="0" baseline="0">
                  <a:ln>
                    <a:noFill/>
                  </a:ln>
                  <a:solidFill>
                    <a:prstClr val="black"/>
                  </a:solidFill>
                  <a:effectLst/>
                  <a:uLnTx/>
                  <a:uFillTx/>
                  <a:latin typeface="+mn-lt"/>
                  <a:ea typeface="+mn-ea"/>
                  <a:cs typeface="+mn-cs"/>
                </a:rPr>
              </a:b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56" name="テキスト ボックス 55">
              <a:extLst>
                <a:ext uri="{FF2B5EF4-FFF2-40B4-BE49-F238E27FC236}">
                  <a16:creationId xmlns:a16="http://schemas.microsoft.com/office/drawing/2014/main" id="{8D3437F2-8BCC-22A6-7D7D-7F48F23F50D6}"/>
                </a:ext>
              </a:extLst>
            </xdr:cNvPr>
            <xdr:cNvSpPr txBox="1"/>
          </xdr:nvSpPr>
          <xdr:spPr>
            <a:xfrm>
              <a:off x="4255169" y="1019175"/>
              <a:ext cx="2357188" cy="243913"/>
            </a:xfrm>
            <a:prstGeom prst="rect">
              <a:avLst/>
            </a:prstGeom>
            <a:noFill/>
          </xdr:spPr>
          <xdr:txBody>
            <a:bodyPr vertOverflow="clip" horzOverflow="clip" wrap="square" lIns="0" tIns="0" rIns="0" bIns="0" rtlCol="0" anchor="t">
              <a:spAutoFit/>
            </a:bodyPr>
            <a:lstStyle/>
            <a:p>
              <a:pPr>
                <a:spcBef>
                  <a:spcPts val="0"/>
                </a:spcBef>
                <a:buSzPct val="100000"/>
              </a:pPr>
              <a:r>
                <a:rPr kumimoji="1" lang="ja-JP" altLang="ja-JP" sz="1100" b="0" i="0" baseline="0">
                  <a:effectLst/>
                  <a:latin typeface="+mn-lt"/>
                  <a:ea typeface="+mn-ea"/>
                  <a:cs typeface="+mn-cs"/>
                </a:rPr>
                <a:t>（）内は実証・商用本格化の目標時期</a:t>
              </a:r>
              <a:endParaRPr kumimoji="1" lang="ja-JP" altLang="en-US" sz="1200" dirty="0"/>
            </a:p>
          </xdr:txBody>
        </xdr:sp>
      </xdr:grpSp>
    </xdr:grpSp>
    <xdr:clientData/>
  </xdr:twoCellAnchor>
  <xdr:twoCellAnchor>
    <xdr:from>
      <xdr:col>4</xdr:col>
      <xdr:colOff>0</xdr:colOff>
      <xdr:row>13</xdr:row>
      <xdr:rowOff>133350</xdr:rowOff>
    </xdr:from>
    <xdr:to>
      <xdr:col>4</xdr:col>
      <xdr:colOff>676275</xdr:colOff>
      <xdr:row>14</xdr:row>
      <xdr:rowOff>0</xdr:rowOff>
    </xdr:to>
    <xdr:sp macro="" textlink="">
      <xdr:nvSpPr>
        <xdr:cNvPr id="10" name="正方形/長方形 9">
          <a:extLst>
            <a:ext uri="{FF2B5EF4-FFF2-40B4-BE49-F238E27FC236}">
              <a16:creationId xmlns:a16="http://schemas.microsoft.com/office/drawing/2014/main" id="{00000000-0008-0000-1500-00000A000000}"/>
            </a:ext>
          </a:extLst>
        </xdr:cNvPr>
        <xdr:cNvSpPr/>
      </xdr:nvSpPr>
      <xdr:spPr bwMode="gray">
        <a:xfrm>
          <a:off x="8820150" y="22669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3</xdr:col>
      <xdr:colOff>0</xdr:colOff>
      <xdr:row>15</xdr:row>
      <xdr:rowOff>133350</xdr:rowOff>
    </xdr:from>
    <xdr:to>
      <xdr:col>3</xdr:col>
      <xdr:colOff>676275</xdr:colOff>
      <xdr:row>16</xdr:row>
      <xdr:rowOff>0</xdr:rowOff>
    </xdr:to>
    <xdr:sp macro="" textlink="">
      <xdr:nvSpPr>
        <xdr:cNvPr id="11" name="正方形/長方形 10">
          <a:extLst>
            <a:ext uri="{FF2B5EF4-FFF2-40B4-BE49-F238E27FC236}">
              <a16:creationId xmlns:a16="http://schemas.microsoft.com/office/drawing/2014/main" id="{00000000-0008-0000-1500-00000B000000}"/>
            </a:ext>
          </a:extLst>
        </xdr:cNvPr>
        <xdr:cNvSpPr/>
      </xdr:nvSpPr>
      <xdr:spPr bwMode="gray">
        <a:xfrm>
          <a:off x="8134350" y="28003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17</xdr:row>
      <xdr:rowOff>133350</xdr:rowOff>
    </xdr:from>
    <xdr:to>
      <xdr:col>4</xdr:col>
      <xdr:colOff>676275</xdr:colOff>
      <xdr:row>18</xdr:row>
      <xdr:rowOff>0</xdr:rowOff>
    </xdr:to>
    <xdr:sp macro="" textlink="">
      <xdr:nvSpPr>
        <xdr:cNvPr id="12" name="正方形/長方形 11">
          <a:extLst>
            <a:ext uri="{FF2B5EF4-FFF2-40B4-BE49-F238E27FC236}">
              <a16:creationId xmlns:a16="http://schemas.microsoft.com/office/drawing/2014/main" id="{00000000-0008-0000-1500-00000C000000}"/>
            </a:ext>
          </a:extLst>
        </xdr:cNvPr>
        <xdr:cNvSpPr/>
      </xdr:nvSpPr>
      <xdr:spPr bwMode="gray">
        <a:xfrm>
          <a:off x="8820150" y="33337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5</xdr:col>
      <xdr:colOff>0</xdr:colOff>
      <xdr:row>11</xdr:row>
      <xdr:rowOff>133350</xdr:rowOff>
    </xdr:from>
    <xdr:to>
      <xdr:col>5</xdr:col>
      <xdr:colOff>676275</xdr:colOff>
      <xdr:row>12</xdr:row>
      <xdr:rowOff>0</xdr:rowOff>
    </xdr:to>
    <xdr:sp macro="" textlink="">
      <xdr:nvSpPr>
        <xdr:cNvPr id="13" name="正方形/長方形 12">
          <a:extLst>
            <a:ext uri="{FF2B5EF4-FFF2-40B4-BE49-F238E27FC236}">
              <a16:creationId xmlns:a16="http://schemas.microsoft.com/office/drawing/2014/main" id="{00000000-0008-0000-1500-00000D000000}"/>
            </a:ext>
          </a:extLst>
        </xdr:cNvPr>
        <xdr:cNvSpPr/>
      </xdr:nvSpPr>
      <xdr:spPr bwMode="gray">
        <a:xfrm>
          <a:off x="9505950" y="17335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5</xdr:col>
      <xdr:colOff>9525</xdr:colOff>
      <xdr:row>19</xdr:row>
      <xdr:rowOff>133350</xdr:rowOff>
    </xdr:from>
    <xdr:to>
      <xdr:col>6</xdr:col>
      <xdr:colOff>0</xdr:colOff>
      <xdr:row>20</xdr:row>
      <xdr:rowOff>0</xdr:rowOff>
    </xdr:to>
    <xdr:sp macro="" textlink="">
      <xdr:nvSpPr>
        <xdr:cNvPr id="14" name="正方形/長方形 13">
          <a:extLst>
            <a:ext uri="{FF2B5EF4-FFF2-40B4-BE49-F238E27FC236}">
              <a16:creationId xmlns:a16="http://schemas.microsoft.com/office/drawing/2014/main" id="{00000000-0008-0000-1500-00000E000000}"/>
            </a:ext>
          </a:extLst>
        </xdr:cNvPr>
        <xdr:cNvSpPr/>
      </xdr:nvSpPr>
      <xdr:spPr bwMode="gray">
        <a:xfrm>
          <a:off x="9515475" y="38671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3</xdr:col>
      <xdr:colOff>0</xdr:colOff>
      <xdr:row>21</xdr:row>
      <xdr:rowOff>133350</xdr:rowOff>
    </xdr:from>
    <xdr:to>
      <xdr:col>3</xdr:col>
      <xdr:colOff>676275</xdr:colOff>
      <xdr:row>22</xdr:row>
      <xdr:rowOff>0</xdr:rowOff>
    </xdr:to>
    <xdr:sp macro="" textlink="">
      <xdr:nvSpPr>
        <xdr:cNvPr id="15" name="正方形/長方形 14">
          <a:extLst>
            <a:ext uri="{FF2B5EF4-FFF2-40B4-BE49-F238E27FC236}">
              <a16:creationId xmlns:a16="http://schemas.microsoft.com/office/drawing/2014/main" id="{00000000-0008-0000-1500-00000F000000}"/>
            </a:ext>
          </a:extLst>
        </xdr:cNvPr>
        <xdr:cNvSpPr/>
      </xdr:nvSpPr>
      <xdr:spPr bwMode="gray">
        <a:xfrm>
          <a:off x="8134350" y="44005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23</xdr:row>
      <xdr:rowOff>133350</xdr:rowOff>
    </xdr:from>
    <xdr:to>
      <xdr:col>4</xdr:col>
      <xdr:colOff>676275</xdr:colOff>
      <xdr:row>24</xdr:row>
      <xdr:rowOff>0</xdr:rowOff>
    </xdr:to>
    <xdr:sp macro="" textlink="">
      <xdr:nvSpPr>
        <xdr:cNvPr id="16" name="正方形/長方形 15">
          <a:extLst>
            <a:ext uri="{FF2B5EF4-FFF2-40B4-BE49-F238E27FC236}">
              <a16:creationId xmlns:a16="http://schemas.microsoft.com/office/drawing/2014/main" id="{00000000-0008-0000-1500-000010000000}"/>
            </a:ext>
          </a:extLst>
        </xdr:cNvPr>
        <xdr:cNvSpPr/>
      </xdr:nvSpPr>
      <xdr:spPr bwMode="gray">
        <a:xfrm>
          <a:off x="8820150" y="49339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oneCellAnchor>
    <xdr:from>
      <xdr:col>5</xdr:col>
      <xdr:colOff>0</xdr:colOff>
      <xdr:row>12</xdr:row>
      <xdr:rowOff>0</xdr:rowOff>
    </xdr:from>
    <xdr:ext cx="691476" cy="289959"/>
    <xdr:sp macro="" textlink="">
      <xdr:nvSpPr>
        <xdr:cNvPr id="17" name="正方形/長方形 16">
          <a:extLst>
            <a:ext uri="{FF2B5EF4-FFF2-40B4-BE49-F238E27FC236}">
              <a16:creationId xmlns:a16="http://schemas.microsoft.com/office/drawing/2014/main" id="{00000000-0008-0000-1500-000011000000}"/>
            </a:ext>
          </a:extLst>
        </xdr:cNvPr>
        <xdr:cNvSpPr/>
      </xdr:nvSpPr>
      <xdr:spPr bwMode="gray">
        <a:xfrm>
          <a:off x="9505950" y="1866900"/>
          <a:ext cx="691476" cy="289959"/>
        </a:xfrm>
        <a:prstGeom prst="rect">
          <a:avLst/>
        </a:prstGeom>
        <a:solidFill>
          <a:srgbClr val="FFFF00"/>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800">
              <a:solidFill>
                <a:sysClr val="windowText" lastClr="000000"/>
              </a:solidFill>
              <a:latin typeface="ＭＳ Ｐゴシック" pitchFamily="50" charset="-128"/>
              <a:cs typeface="+mn-cs"/>
            </a:rPr>
            <a:t>政府目標</a:t>
          </a:r>
          <a:endParaRPr kumimoji="1" lang="en-US" altLang="ja-JP" sz="800">
            <a:solidFill>
              <a:sysClr val="windowText" lastClr="000000"/>
            </a:solidFill>
            <a:latin typeface="ＭＳ Ｐゴシック" pitchFamily="50" charset="-128"/>
            <a:cs typeface="+mn-cs"/>
          </a:endParaRPr>
        </a:p>
        <a:p>
          <a:pPr algn="ctr" fontAlgn="auto">
            <a:spcBef>
              <a:spcPts val="0"/>
            </a:spcBef>
            <a:spcAft>
              <a:spcPts val="0"/>
            </a:spcAft>
            <a:buClr>
              <a:srgbClr val="000000"/>
            </a:buClr>
          </a:pPr>
          <a:r>
            <a:rPr kumimoji="1" lang="en-US" altLang="ja-JP" sz="800">
              <a:solidFill>
                <a:sysClr val="windowText" lastClr="000000"/>
              </a:solidFill>
              <a:latin typeface="ＭＳ Ｐゴシック" pitchFamily="50" charset="-128"/>
              <a:cs typeface="+mn-cs"/>
            </a:rPr>
            <a:t>(2030</a:t>
          </a:r>
          <a:r>
            <a:rPr kumimoji="1" lang="ja-JP" altLang="en-US" sz="800">
              <a:solidFill>
                <a:sysClr val="windowText" lastClr="000000"/>
              </a:solidFill>
              <a:latin typeface="ＭＳ Ｐゴシック" pitchFamily="50" charset="-128"/>
              <a:cs typeface="+mn-cs"/>
            </a:rPr>
            <a:t>年頃</a:t>
          </a:r>
          <a:r>
            <a:rPr kumimoji="1" lang="en-US" altLang="ja-JP" sz="800">
              <a:solidFill>
                <a:sysClr val="windowText" lastClr="000000"/>
              </a:solidFill>
              <a:latin typeface="ＭＳ Ｐゴシック" pitchFamily="50" charset="-128"/>
              <a:cs typeface="+mn-cs"/>
            </a:rPr>
            <a:t>)</a:t>
          </a:r>
        </a:p>
      </xdr:txBody>
    </xdr:sp>
    <xdr:clientData/>
  </xdr:oneCellAnchor>
  <xdr:oneCellAnchor>
    <xdr:from>
      <xdr:col>5</xdr:col>
      <xdr:colOff>0</xdr:colOff>
      <xdr:row>13</xdr:row>
      <xdr:rowOff>43154</xdr:rowOff>
    </xdr:from>
    <xdr:ext cx="691476" cy="217953"/>
    <xdr:sp macro="" textlink="">
      <xdr:nvSpPr>
        <xdr:cNvPr id="18" name="正方形/長方形 17">
          <a:extLst>
            <a:ext uri="{FF2B5EF4-FFF2-40B4-BE49-F238E27FC236}">
              <a16:creationId xmlns:a16="http://schemas.microsoft.com/office/drawing/2014/main" id="{00000000-0008-0000-1500-000012000000}"/>
            </a:ext>
          </a:extLst>
        </xdr:cNvPr>
        <xdr:cNvSpPr/>
      </xdr:nvSpPr>
      <xdr:spPr bwMode="gray">
        <a:xfrm>
          <a:off x="9505950" y="2176754"/>
          <a:ext cx="691476"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clientData/>
  </xdr:oneCellAnchor>
  <xdr:oneCellAnchor>
    <xdr:from>
      <xdr:col>4</xdr:col>
      <xdr:colOff>682263</xdr:colOff>
      <xdr:row>14</xdr:row>
      <xdr:rowOff>0</xdr:rowOff>
    </xdr:from>
    <xdr:ext cx="691476" cy="289959"/>
    <xdr:sp macro="" textlink="">
      <xdr:nvSpPr>
        <xdr:cNvPr id="19" name="正方形/長方形 18">
          <a:extLst>
            <a:ext uri="{FF2B5EF4-FFF2-40B4-BE49-F238E27FC236}">
              <a16:creationId xmlns:a16="http://schemas.microsoft.com/office/drawing/2014/main" id="{00000000-0008-0000-1500-000013000000}"/>
            </a:ext>
          </a:extLst>
        </xdr:cNvPr>
        <xdr:cNvSpPr/>
      </xdr:nvSpPr>
      <xdr:spPr bwMode="gray">
        <a:xfrm>
          <a:off x="9502413" y="2400300"/>
          <a:ext cx="691476" cy="289959"/>
        </a:xfrm>
        <a:prstGeom prst="rect">
          <a:avLst/>
        </a:prstGeom>
        <a:solidFill>
          <a:srgbClr val="FFFF00"/>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800">
              <a:solidFill>
                <a:sysClr val="windowText" lastClr="000000"/>
              </a:solidFill>
              <a:latin typeface="ＭＳ Ｐゴシック" pitchFamily="50" charset="-128"/>
              <a:cs typeface="+mn-cs"/>
            </a:rPr>
            <a:t>政府目標</a:t>
          </a:r>
          <a:endParaRPr kumimoji="1" lang="en-US" altLang="ja-JP" sz="800">
            <a:solidFill>
              <a:sysClr val="windowText" lastClr="000000"/>
            </a:solidFill>
            <a:latin typeface="ＭＳ Ｐゴシック" pitchFamily="50" charset="-128"/>
            <a:cs typeface="+mn-cs"/>
          </a:endParaRPr>
        </a:p>
        <a:p>
          <a:pPr algn="ctr" fontAlgn="auto">
            <a:spcBef>
              <a:spcPts val="0"/>
            </a:spcBef>
            <a:spcAft>
              <a:spcPts val="0"/>
            </a:spcAft>
            <a:buClr>
              <a:srgbClr val="000000"/>
            </a:buClr>
          </a:pPr>
          <a:r>
            <a:rPr kumimoji="1" lang="en-US" altLang="ja-JP" sz="800">
              <a:solidFill>
                <a:sysClr val="windowText" lastClr="000000"/>
              </a:solidFill>
              <a:latin typeface="ＭＳ Ｐゴシック" pitchFamily="50" charset="-128"/>
              <a:cs typeface="+mn-cs"/>
            </a:rPr>
            <a:t>(2030</a:t>
          </a:r>
          <a:r>
            <a:rPr kumimoji="1" lang="ja-JP" altLang="en-US" sz="800">
              <a:solidFill>
                <a:sysClr val="windowText" lastClr="000000"/>
              </a:solidFill>
              <a:latin typeface="ＭＳ Ｐゴシック" pitchFamily="50" charset="-128"/>
              <a:cs typeface="+mn-cs"/>
            </a:rPr>
            <a:t>年頃</a:t>
          </a:r>
          <a:r>
            <a:rPr kumimoji="1" lang="en-US" altLang="ja-JP" sz="800">
              <a:solidFill>
                <a:sysClr val="windowText" lastClr="000000"/>
              </a:solidFill>
              <a:latin typeface="ＭＳ Ｐゴシック" pitchFamily="50" charset="-128"/>
              <a:cs typeface="+mn-cs"/>
            </a:rPr>
            <a:t>)</a:t>
          </a:r>
        </a:p>
      </xdr:txBody>
    </xdr:sp>
    <xdr:clientData/>
  </xdr:oneCellAnchor>
  <xdr:oneCellAnchor>
    <xdr:from>
      <xdr:col>4</xdr:col>
      <xdr:colOff>682263</xdr:colOff>
      <xdr:row>15</xdr:row>
      <xdr:rowOff>43154</xdr:rowOff>
    </xdr:from>
    <xdr:ext cx="691476" cy="217953"/>
    <xdr:sp macro="" textlink="">
      <xdr:nvSpPr>
        <xdr:cNvPr id="20" name="正方形/長方形 19">
          <a:extLst>
            <a:ext uri="{FF2B5EF4-FFF2-40B4-BE49-F238E27FC236}">
              <a16:creationId xmlns:a16="http://schemas.microsoft.com/office/drawing/2014/main" id="{00000000-0008-0000-1500-000014000000}"/>
            </a:ext>
          </a:extLst>
        </xdr:cNvPr>
        <xdr:cNvSpPr/>
      </xdr:nvSpPr>
      <xdr:spPr bwMode="gray">
        <a:xfrm>
          <a:off x="9502413" y="2710154"/>
          <a:ext cx="691476"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clientData/>
  </xdr:oneCellAnchor>
  <xdr:oneCellAnchor>
    <xdr:from>
      <xdr:col>4</xdr:col>
      <xdr:colOff>0</xdr:colOff>
      <xdr:row>14</xdr:row>
      <xdr:rowOff>0</xdr:rowOff>
    </xdr:from>
    <xdr:ext cx="691476" cy="289959"/>
    <xdr:sp macro="" textlink="">
      <xdr:nvSpPr>
        <xdr:cNvPr id="21" name="正方形/長方形 20">
          <a:extLst>
            <a:ext uri="{FF2B5EF4-FFF2-40B4-BE49-F238E27FC236}">
              <a16:creationId xmlns:a16="http://schemas.microsoft.com/office/drawing/2014/main" id="{00000000-0008-0000-1500-000015000000}"/>
            </a:ext>
          </a:extLst>
        </xdr:cNvPr>
        <xdr:cNvSpPr/>
      </xdr:nvSpPr>
      <xdr:spPr bwMode="gray">
        <a:xfrm>
          <a:off x="8820150" y="2400300"/>
          <a:ext cx="691476" cy="289959"/>
        </a:xfrm>
        <a:prstGeom prst="rect">
          <a:avLst/>
        </a:prstGeom>
        <a:solidFill>
          <a:srgbClr val="FFFF00"/>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800">
              <a:solidFill>
                <a:sysClr val="windowText" lastClr="000000"/>
              </a:solidFill>
              <a:latin typeface="ＭＳ Ｐゴシック" pitchFamily="50" charset="-128"/>
              <a:cs typeface="+mn-cs"/>
            </a:rPr>
            <a:t>政府目標</a:t>
          </a:r>
          <a:endParaRPr kumimoji="1" lang="en-US" altLang="ja-JP" sz="800">
            <a:solidFill>
              <a:sysClr val="windowText" lastClr="000000"/>
            </a:solidFill>
            <a:latin typeface="ＭＳ Ｐゴシック" pitchFamily="50" charset="-128"/>
            <a:cs typeface="+mn-cs"/>
          </a:endParaRPr>
        </a:p>
        <a:p>
          <a:pPr algn="ctr" fontAlgn="auto">
            <a:spcBef>
              <a:spcPts val="0"/>
            </a:spcBef>
            <a:spcAft>
              <a:spcPts val="0"/>
            </a:spcAft>
            <a:buClr>
              <a:srgbClr val="000000"/>
            </a:buClr>
          </a:pPr>
          <a:r>
            <a:rPr kumimoji="1" lang="en-US" altLang="ja-JP" sz="800">
              <a:solidFill>
                <a:sysClr val="windowText" lastClr="000000"/>
              </a:solidFill>
              <a:latin typeface="ＭＳ Ｐゴシック" pitchFamily="50" charset="-128"/>
              <a:cs typeface="+mn-cs"/>
            </a:rPr>
            <a:t>(2027</a:t>
          </a:r>
          <a:r>
            <a:rPr kumimoji="1" lang="ja-JP" altLang="en-US" sz="800">
              <a:solidFill>
                <a:sysClr val="windowText" lastClr="000000"/>
              </a:solidFill>
              <a:latin typeface="ＭＳ Ｐゴシック" pitchFamily="50" charset="-128"/>
              <a:cs typeface="+mn-cs"/>
            </a:rPr>
            <a:t>年</a:t>
          </a:r>
          <a:r>
            <a:rPr kumimoji="1" lang="en-US" altLang="ja-JP" sz="800">
              <a:solidFill>
                <a:sysClr val="windowText" lastClr="000000"/>
              </a:solidFill>
              <a:latin typeface="ＭＳ Ｐゴシック" pitchFamily="50" charset="-128"/>
              <a:cs typeface="+mn-cs"/>
            </a:rPr>
            <a:t>)</a:t>
          </a:r>
        </a:p>
      </xdr:txBody>
    </xdr:sp>
    <xdr:clientData/>
  </xdr:oneCellAnchor>
  <xdr:twoCellAnchor>
    <xdr:from>
      <xdr:col>0</xdr:col>
      <xdr:colOff>423117</xdr:colOff>
      <xdr:row>0</xdr:row>
      <xdr:rowOff>262974</xdr:rowOff>
    </xdr:from>
    <xdr:to>
      <xdr:col>2</xdr:col>
      <xdr:colOff>1050774</xdr:colOff>
      <xdr:row>6</xdr:row>
      <xdr:rowOff>5013</xdr:rowOff>
    </xdr:to>
    <xdr:sp macro="" textlink="">
      <xdr:nvSpPr>
        <xdr:cNvPr id="22" name="テキスト ボックス 6">
          <a:extLst>
            <a:ext uri="{FF2B5EF4-FFF2-40B4-BE49-F238E27FC236}">
              <a16:creationId xmlns:a16="http://schemas.microsoft.com/office/drawing/2014/main" id="{00000000-0008-0000-1500-000016000000}"/>
            </a:ext>
          </a:extLst>
        </xdr:cNvPr>
        <xdr:cNvSpPr txBox="1"/>
      </xdr:nvSpPr>
      <xdr:spPr>
        <a:xfrm>
          <a:off x="423117" y="262974"/>
          <a:ext cx="2618382" cy="1342239"/>
        </a:xfrm>
        <a:prstGeom prst="rect">
          <a:avLst/>
        </a:prstGeom>
        <a:solidFill>
          <a:schemeClr val="bg1">
            <a:lumMod val="95000"/>
          </a:schemeClr>
        </a:solidFill>
        <a:ln>
          <a:noFill/>
        </a:ln>
      </xdr:spPr>
      <xdr:txBody>
        <a:bodyPr wrap="square" lIns="36000" tIns="36000" rIns="36000" bIns="36000" rtlCol="0" anchor="ctr" anchorCtr="0">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84137"/>
          <a:r>
            <a:rPr kumimoji="1" lang="ja-JP" altLang="en-US" sz="1100" b="1">
              <a:latin typeface="+mn-lt"/>
              <a:cs typeface="Calibri Light" panose="020F0302020204030204" pitchFamily="34" charset="0"/>
            </a:rPr>
            <a:t>＜技術ステージ</a:t>
          </a:r>
          <a:r>
            <a:rPr kumimoji="1" lang="en-US" altLang="ja-JP" sz="1100" b="1">
              <a:latin typeface="+mn-lt"/>
              <a:cs typeface="Calibri Light" panose="020F0302020204030204" pitchFamily="34" charset="0"/>
            </a:rPr>
            <a:t>*1</a:t>
          </a:r>
          <a:r>
            <a:rPr kumimoji="1" lang="ja-JP" altLang="en-US" sz="1100" b="1">
              <a:latin typeface="+mn-lt"/>
              <a:cs typeface="Calibri Light" panose="020F0302020204030204" pitchFamily="34" charset="0"/>
            </a:rPr>
            <a:t>＞</a:t>
          </a:r>
          <a:endParaRPr kumimoji="1" lang="en-US" altLang="ja-JP" sz="1100" b="1">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研究：ラボでの実験、稼働試験段階</a:t>
          </a:r>
          <a:endParaRPr kumimoji="1" lang="en-US" altLang="ja-JP" sz="1100">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実証：フィールド実証によるデータ取得段階</a:t>
          </a:r>
          <a:endParaRPr kumimoji="1" lang="en-US" altLang="ja-JP" sz="1100">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商用：市場での販売、利用段階</a:t>
          </a:r>
        </a:p>
      </xdr:txBody>
    </xdr:sp>
    <xdr:clientData/>
  </xdr:twoCellAnchor>
</xdr:wsDr>
</file>

<file path=xl/drawings/drawing20.xml><?xml version="1.0" encoding="utf-8"?>
<xdr:wsDr xmlns:xdr="http://schemas.openxmlformats.org/drawingml/2006/spreadsheetDrawing" xmlns:a="http://schemas.openxmlformats.org/drawingml/2006/main">
  <xdr:twoCellAnchor>
    <xdr:from>
      <xdr:col>2</xdr:col>
      <xdr:colOff>5398141</xdr:colOff>
      <xdr:row>1</xdr:row>
      <xdr:rowOff>333</xdr:rowOff>
    </xdr:from>
    <xdr:to>
      <xdr:col>5</xdr:col>
      <xdr:colOff>683267</xdr:colOff>
      <xdr:row>6</xdr:row>
      <xdr:rowOff>6955</xdr:rowOff>
    </xdr:to>
    <xdr:sp macro="" textlink="">
      <xdr:nvSpPr>
        <xdr:cNvPr id="41" name="テキスト ボックス 6">
          <a:extLst>
            <a:ext uri="{FF2B5EF4-FFF2-40B4-BE49-F238E27FC236}">
              <a16:creationId xmlns:a16="http://schemas.microsoft.com/office/drawing/2014/main" id="{1065CCFA-EC17-FDE0-9851-38B685D60998}"/>
            </a:ext>
          </a:extLst>
        </xdr:cNvPr>
        <xdr:cNvSpPr txBox="1"/>
      </xdr:nvSpPr>
      <xdr:spPr>
        <a:xfrm>
          <a:off x="7388866" y="267033"/>
          <a:ext cx="2800351" cy="1340122"/>
        </a:xfrm>
        <a:prstGeom prst="rect">
          <a:avLst/>
        </a:prstGeom>
        <a:solidFill>
          <a:schemeClr val="bg1"/>
        </a:solidFill>
        <a:ln>
          <a:solidFill>
            <a:schemeClr val="tx2"/>
          </a:solidFill>
        </a:ln>
      </xdr:spPr>
      <xdr:txBody>
        <a:bodyPr wrap="square" lIns="36000" tIns="36000" rIns="36000" bIns="36000" rtlCol="0" anchor="ctr" anchorCtr="0">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84137"/>
          <a:r>
            <a:rPr kumimoji="1" lang="en-US" altLang="ja-JP" sz="800" b="0">
              <a:latin typeface="+mn-lt"/>
              <a:cs typeface="Calibri Light" panose="020F0302020204030204" pitchFamily="34" charset="0"/>
            </a:rPr>
            <a:t>*1</a:t>
          </a:r>
          <a:r>
            <a:rPr kumimoji="1" lang="ja-JP" altLang="en-US" sz="800" b="0">
              <a:latin typeface="+mn-lt"/>
              <a:cs typeface="Calibri Light" panose="020F0302020204030204" pitchFamily="34" charset="0"/>
            </a:rPr>
            <a:t>：各アプリケーションの技術ステージ毎の事例数を集計し、最多のステージにマッピングしている。そのため、「実証」ステージにマッピングしているものについても、一部のメーカーで商用化している場合がある。</a:t>
          </a:r>
          <a:endParaRPr kumimoji="1" lang="en-US" altLang="ja-JP" sz="800" b="0">
            <a:latin typeface="+mn-lt"/>
            <a:cs typeface="Calibri Light" panose="020F0302020204030204" pitchFamily="34" charset="0"/>
          </a:endParaRPr>
        </a:p>
        <a:p>
          <a:pPr marL="84137"/>
          <a:r>
            <a:rPr kumimoji="1" lang="en-US" altLang="ja-JP" sz="800" b="0">
              <a:latin typeface="+mn-lt"/>
              <a:cs typeface="Calibri Light" panose="020F0302020204030204" pitchFamily="34" charset="0"/>
            </a:rPr>
            <a:t>*2</a:t>
          </a:r>
          <a:r>
            <a:rPr kumimoji="1" lang="ja-JP" altLang="en-US" sz="800" b="0">
              <a:latin typeface="+mn-lt"/>
              <a:cs typeface="Calibri Light" panose="020F0302020204030204" pitchFamily="34" charset="0"/>
            </a:rPr>
            <a:t>：政府目標の出典：「水素基本戦略」「</a:t>
          </a:r>
          <a:r>
            <a:rPr kumimoji="1" lang="en-US" altLang="ja-JP" sz="800" b="0">
              <a:latin typeface="+mn-lt"/>
              <a:cs typeface="Calibri Light" panose="020F0302020204030204" pitchFamily="34" charset="0"/>
            </a:rPr>
            <a:t>NEDO</a:t>
          </a:r>
          <a:r>
            <a:rPr kumimoji="1" lang="ja-JP" altLang="en-US" sz="800" b="0">
              <a:latin typeface="+mn-lt"/>
              <a:cs typeface="Calibri Light" panose="020F0302020204030204" pitchFamily="34" charset="0"/>
            </a:rPr>
            <a:t>燃料電池・水素技術開発ロードマップ」「</a:t>
          </a:r>
          <a:r>
            <a:rPr kumimoji="1" lang="en-US" altLang="ja-JP" sz="800" b="0">
              <a:latin typeface="+mn-lt"/>
              <a:cs typeface="Calibri Light" panose="020F0302020204030204" pitchFamily="34" charset="0"/>
            </a:rPr>
            <a:t>GX</a:t>
          </a:r>
          <a:r>
            <a:rPr kumimoji="1" lang="ja-JP" altLang="en-US" sz="800" b="0">
              <a:latin typeface="+mn-lt"/>
              <a:cs typeface="Calibri Light" panose="020F0302020204030204" pitchFamily="34" charset="0"/>
            </a:rPr>
            <a:t>に向けた基本方針」「</a:t>
          </a:r>
          <a:r>
            <a:rPr lang="en-US" altLang="ja-JP" sz="800"/>
            <a:t>2050 </a:t>
          </a:r>
          <a:r>
            <a:rPr lang="ja-JP" altLang="en-US" sz="800"/>
            <a:t>年カーボンニュートラル に伴うグリーン成長戦略」</a:t>
          </a:r>
          <a:endParaRPr lang="en-US" altLang="ja-JP" sz="800"/>
        </a:p>
      </xdr:txBody>
    </xdr:sp>
    <xdr:clientData/>
  </xdr:twoCellAnchor>
  <xdr:twoCellAnchor>
    <xdr:from>
      <xdr:col>2</xdr:col>
      <xdr:colOff>1075484</xdr:colOff>
      <xdr:row>1</xdr:row>
      <xdr:rowOff>0</xdr:rowOff>
    </xdr:from>
    <xdr:to>
      <xdr:col>2</xdr:col>
      <xdr:colOff>5340991</xdr:colOff>
      <xdr:row>6</xdr:row>
      <xdr:rowOff>6955</xdr:rowOff>
    </xdr:to>
    <xdr:grpSp>
      <xdr:nvGrpSpPr>
        <xdr:cNvPr id="42" name="グループ化 41">
          <a:extLst>
            <a:ext uri="{FF2B5EF4-FFF2-40B4-BE49-F238E27FC236}">
              <a16:creationId xmlns:a16="http://schemas.microsoft.com/office/drawing/2014/main" id="{D30B11B1-BA50-F27C-112D-B276EA722710}"/>
            </a:ext>
          </a:extLst>
        </xdr:cNvPr>
        <xdr:cNvGrpSpPr/>
      </xdr:nvGrpSpPr>
      <xdr:grpSpPr>
        <a:xfrm>
          <a:off x="3066209" y="266700"/>
          <a:ext cx="4265507" cy="1340455"/>
          <a:chOff x="3068743" y="265697"/>
          <a:chExt cx="4265507" cy="1340455"/>
        </a:xfrm>
      </xdr:grpSpPr>
      <xdr:grpSp>
        <xdr:nvGrpSpPr>
          <xdr:cNvPr id="43" name="グループ化 42">
            <a:extLst>
              <a:ext uri="{FF2B5EF4-FFF2-40B4-BE49-F238E27FC236}">
                <a16:creationId xmlns:a16="http://schemas.microsoft.com/office/drawing/2014/main" id="{7955FBE8-273F-C780-6688-06765BC2EE30}"/>
              </a:ext>
            </a:extLst>
          </xdr:cNvPr>
          <xdr:cNvGrpSpPr/>
        </xdr:nvGrpSpPr>
        <xdr:grpSpPr>
          <a:xfrm>
            <a:off x="3258311" y="294746"/>
            <a:ext cx="4074381" cy="228986"/>
            <a:chOff x="3262823" y="293743"/>
            <a:chExt cx="4074381" cy="228986"/>
          </a:xfrm>
        </xdr:grpSpPr>
        <xdr:sp macro="" textlink="">
          <xdr:nvSpPr>
            <xdr:cNvPr id="56" name="正方形/長方形 55">
              <a:extLst>
                <a:ext uri="{FF2B5EF4-FFF2-40B4-BE49-F238E27FC236}">
                  <a16:creationId xmlns:a16="http://schemas.microsoft.com/office/drawing/2014/main" id="{DB70A333-2ED0-EBCE-C176-59B1A163C244}"/>
                </a:ext>
              </a:extLst>
            </xdr:cNvPr>
            <xdr:cNvSpPr/>
          </xdr:nvSpPr>
          <xdr:spPr bwMode="gray">
            <a:xfrm>
              <a:off x="3262823" y="293743"/>
              <a:ext cx="4074381" cy="228986"/>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：各国の一般的な技術ステージ</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57" name="テキスト ボックス 56">
              <a:extLst>
                <a:ext uri="{FF2B5EF4-FFF2-40B4-BE49-F238E27FC236}">
                  <a16:creationId xmlns:a16="http://schemas.microsoft.com/office/drawing/2014/main" id="{1F798587-74FF-D771-67F4-52D924F47ACE}"/>
                </a:ext>
              </a:extLst>
            </xdr:cNvPr>
            <xdr:cNvSpPr txBox="1"/>
          </xdr:nvSpPr>
          <xdr:spPr bwMode="gray">
            <a:xfrm>
              <a:off x="3684084" y="322131"/>
              <a:ext cx="222494" cy="172210"/>
            </a:xfrm>
            <a:prstGeom prst="rect">
              <a:avLst/>
            </a:prstGeom>
            <a:noFill/>
          </xdr:spPr>
          <xdr:txBody>
            <a:bodyPr wrap="square" lIns="0" tIns="0" rIns="0" bIns="0" rtlCol="0" anchor="ctr">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a:t>
              </a:r>
            </a:p>
          </xdr:txBody>
        </xdr:sp>
      </xdr:grpSp>
      <xdr:sp macro="" textlink="">
        <xdr:nvSpPr>
          <xdr:cNvPr id="44" name="正方形/長方形 43">
            <a:extLst>
              <a:ext uri="{FF2B5EF4-FFF2-40B4-BE49-F238E27FC236}">
                <a16:creationId xmlns:a16="http://schemas.microsoft.com/office/drawing/2014/main" id="{0B7E58D9-0658-436F-5975-75AC8B5333E6}"/>
              </a:ext>
            </a:extLst>
          </xdr:cNvPr>
          <xdr:cNvSpPr/>
        </xdr:nvSpPr>
        <xdr:spPr bwMode="gray">
          <a:xfrm>
            <a:off x="3247184" y="265697"/>
            <a:ext cx="4087066" cy="1340455"/>
          </a:xfrm>
          <a:prstGeom prst="rect">
            <a:avLst/>
          </a:prstGeom>
          <a:noFill/>
          <a:ln w="12700" algn="ctr">
            <a:solidFill>
              <a:schemeClr val="tx2"/>
            </a:solid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endParaRPr kumimoji="1" lang="ja-JP" altLang="en-US"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45" name="正方形/長方形 44">
            <a:extLst>
              <a:ext uri="{FF2B5EF4-FFF2-40B4-BE49-F238E27FC236}">
                <a16:creationId xmlns:a16="http://schemas.microsoft.com/office/drawing/2014/main" id="{52760FF7-5AFE-D0A8-967C-7B9363DA66F6}"/>
              </a:ext>
            </a:extLst>
          </xdr:cNvPr>
          <xdr:cNvSpPr/>
        </xdr:nvSpPr>
        <xdr:spPr bwMode="gray">
          <a:xfrm>
            <a:off x="3068743" y="829181"/>
            <a:ext cx="360346" cy="215794"/>
          </a:xfrm>
          <a:prstGeom prst="rect">
            <a:avLst/>
          </a:prstGeom>
          <a:solidFill>
            <a:schemeClr val="bg1"/>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a:solidFill>
                  <a:prstClr val="black"/>
                </a:solidFill>
                <a:latin typeface="+mn-lt"/>
                <a:cs typeface="+mn-cs"/>
              </a:rPr>
              <a:t>凡例</a:t>
            </a:r>
            <a:endParaRPr kumimoji="1" lang="ja-JP" altLang="en-US" sz="1200" b="0" i="0" u="none" strike="noStrike" kern="1200" cap="none" spc="0" normalizeH="0" baseline="0">
              <a:ln>
                <a:noFill/>
              </a:ln>
              <a:solidFill>
                <a:prstClr val="black"/>
              </a:solidFill>
              <a:effectLst/>
              <a:uLnTx/>
              <a:uFillTx/>
              <a:latin typeface="+mn-lt"/>
              <a:ea typeface="+mn-ea"/>
              <a:cs typeface="+mn-cs"/>
            </a:endParaRPr>
          </a:p>
        </xdr:txBody>
      </xdr:sp>
      <xdr:grpSp>
        <xdr:nvGrpSpPr>
          <xdr:cNvPr id="46" name="グループ化 45">
            <a:extLst>
              <a:ext uri="{FF2B5EF4-FFF2-40B4-BE49-F238E27FC236}">
                <a16:creationId xmlns:a16="http://schemas.microsoft.com/office/drawing/2014/main" id="{622A00E2-57E7-5B7A-A218-1E21C46BDFE1}"/>
              </a:ext>
            </a:extLst>
          </xdr:cNvPr>
          <xdr:cNvGrpSpPr/>
        </xdr:nvGrpSpPr>
        <xdr:grpSpPr>
          <a:xfrm>
            <a:off x="3258311" y="575490"/>
            <a:ext cx="4074381" cy="227683"/>
            <a:chOff x="3262823" y="565054"/>
            <a:chExt cx="4074381" cy="226680"/>
          </a:xfrm>
        </xdr:grpSpPr>
        <xdr:sp macro="" textlink="">
          <xdr:nvSpPr>
            <xdr:cNvPr id="54" name="正方形/長方形 53">
              <a:extLst>
                <a:ext uri="{FF2B5EF4-FFF2-40B4-BE49-F238E27FC236}">
                  <a16:creationId xmlns:a16="http://schemas.microsoft.com/office/drawing/2014/main" id="{48EFA68D-3586-9977-CABA-9B28789D41A2}"/>
                </a:ext>
              </a:extLst>
            </xdr:cNvPr>
            <xdr:cNvSpPr/>
          </xdr:nvSpPr>
          <xdr:spPr bwMode="gray">
            <a:xfrm>
              <a:off x="3420931" y="565579"/>
              <a:ext cx="748800" cy="22563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sp macro="" textlink="">
          <xdr:nvSpPr>
            <xdr:cNvPr id="55" name="正方形/長方形 54">
              <a:extLst>
                <a:ext uri="{FF2B5EF4-FFF2-40B4-BE49-F238E27FC236}">
                  <a16:creationId xmlns:a16="http://schemas.microsoft.com/office/drawing/2014/main" id="{942FBD53-D010-BCCE-FF9A-68535B5F1B93}"/>
                </a:ext>
              </a:extLst>
            </xdr:cNvPr>
            <xdr:cNvSpPr/>
          </xdr:nvSpPr>
          <xdr:spPr bwMode="gray">
            <a:xfrm>
              <a:off x="3262823" y="565054"/>
              <a:ext cx="4074381" cy="226680"/>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：国内の技術ステージ</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grpSp>
      <xdr:grpSp>
        <xdr:nvGrpSpPr>
          <xdr:cNvPr id="47" name="グループ化 46">
            <a:extLst>
              <a:ext uri="{FF2B5EF4-FFF2-40B4-BE49-F238E27FC236}">
                <a16:creationId xmlns:a16="http://schemas.microsoft.com/office/drawing/2014/main" id="{4723BEF1-1764-FE5B-59D9-6D6A9A13091D}"/>
              </a:ext>
            </a:extLst>
          </xdr:cNvPr>
          <xdr:cNvGrpSpPr/>
        </xdr:nvGrpSpPr>
        <xdr:grpSpPr>
          <a:xfrm>
            <a:off x="3258311" y="1354322"/>
            <a:ext cx="4074381" cy="226680"/>
            <a:chOff x="3262823" y="1349309"/>
            <a:chExt cx="4074381" cy="226680"/>
          </a:xfrm>
        </xdr:grpSpPr>
        <xdr:sp macro="" textlink="">
          <xdr:nvSpPr>
            <xdr:cNvPr id="52" name="正方形/長方形 51">
              <a:extLst>
                <a:ext uri="{FF2B5EF4-FFF2-40B4-BE49-F238E27FC236}">
                  <a16:creationId xmlns:a16="http://schemas.microsoft.com/office/drawing/2014/main" id="{8BEAD104-D880-8D78-8001-1EC0D6EDF4BB}"/>
                </a:ext>
              </a:extLst>
            </xdr:cNvPr>
            <xdr:cNvSpPr/>
          </xdr:nvSpPr>
          <xdr:spPr bwMode="gray">
            <a:xfrm>
              <a:off x="3420931" y="1353673"/>
              <a:ext cx="748800"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sp macro="" textlink="">
          <xdr:nvSpPr>
            <xdr:cNvPr id="53" name="正方形/長方形 52">
              <a:extLst>
                <a:ext uri="{FF2B5EF4-FFF2-40B4-BE49-F238E27FC236}">
                  <a16:creationId xmlns:a16="http://schemas.microsoft.com/office/drawing/2014/main" id="{4D08765F-44ED-468A-D3B8-CFC0E0B8CA5F}"/>
                </a:ext>
              </a:extLst>
            </xdr:cNvPr>
            <xdr:cNvSpPr/>
          </xdr:nvSpPr>
          <xdr:spPr bwMode="gray">
            <a:xfrm>
              <a:off x="3262823" y="1349309"/>
              <a:ext cx="4074381" cy="226680"/>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：国内外の一部のメーカーで商用化済</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grpSp>
      <xdr:grpSp>
        <xdr:nvGrpSpPr>
          <xdr:cNvPr id="48" name="グループ化 47">
            <a:extLst>
              <a:ext uri="{FF2B5EF4-FFF2-40B4-BE49-F238E27FC236}">
                <a16:creationId xmlns:a16="http://schemas.microsoft.com/office/drawing/2014/main" id="{6A944DA9-C45C-ECB4-20EC-97A1730D8677}"/>
              </a:ext>
            </a:extLst>
          </xdr:cNvPr>
          <xdr:cNvGrpSpPr/>
        </xdr:nvGrpSpPr>
        <xdr:grpSpPr>
          <a:xfrm>
            <a:off x="3258311" y="853929"/>
            <a:ext cx="4074381" cy="448636"/>
            <a:chOff x="3262823" y="848683"/>
            <a:chExt cx="4074381" cy="447633"/>
          </a:xfrm>
        </xdr:grpSpPr>
        <xdr:sp macro="" textlink="">
          <xdr:nvSpPr>
            <xdr:cNvPr id="49" name="正方形/長方形 48">
              <a:extLst>
                <a:ext uri="{FF2B5EF4-FFF2-40B4-BE49-F238E27FC236}">
                  <a16:creationId xmlns:a16="http://schemas.microsoft.com/office/drawing/2014/main" id="{50026804-5023-5AB2-5FB7-0D278A6BC4B7}"/>
                </a:ext>
              </a:extLst>
            </xdr:cNvPr>
            <xdr:cNvSpPr/>
          </xdr:nvSpPr>
          <xdr:spPr bwMode="gray">
            <a:xfrm>
              <a:off x="3420931" y="897074"/>
              <a:ext cx="748800" cy="350851"/>
            </a:xfrm>
            <a:prstGeom prst="rect">
              <a:avLst/>
            </a:prstGeom>
            <a:solidFill>
              <a:srgbClr val="FFFF00"/>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50">
                  <a:solidFill>
                    <a:sysClr val="windowText" lastClr="000000"/>
                  </a:solidFill>
                  <a:latin typeface="ＭＳ Ｐゴシック" pitchFamily="50" charset="-128"/>
                  <a:cs typeface="+mn-cs"/>
                </a:rPr>
                <a:t>政府目標</a:t>
              </a:r>
              <a:r>
                <a:rPr kumimoji="1" lang="en-US" altLang="ja-JP" sz="900">
                  <a:solidFill>
                    <a:sysClr val="windowText" lastClr="000000"/>
                  </a:solidFill>
                  <a:latin typeface="ＭＳ Ｐゴシック" pitchFamily="50" charset="-128"/>
                  <a:cs typeface="+mn-cs"/>
                </a:rPr>
                <a:t>*2</a:t>
              </a:r>
              <a:endParaRPr kumimoji="1" lang="en-US" altLang="ja-JP" sz="1200">
                <a:solidFill>
                  <a:sysClr val="windowText" lastClr="000000"/>
                </a:solidFill>
                <a:latin typeface="ＭＳ Ｐゴシック" pitchFamily="50" charset="-128"/>
                <a:cs typeface="+mn-cs"/>
              </a:endParaRPr>
            </a:p>
          </xdr:txBody>
        </xdr:sp>
        <xdr:sp macro="" textlink="">
          <xdr:nvSpPr>
            <xdr:cNvPr id="50" name="正方形/長方形 49">
              <a:extLst>
                <a:ext uri="{FF2B5EF4-FFF2-40B4-BE49-F238E27FC236}">
                  <a16:creationId xmlns:a16="http://schemas.microsoft.com/office/drawing/2014/main" id="{3AB4F958-2B23-8528-31E5-1C281E6BA678}"/>
                </a:ext>
              </a:extLst>
            </xdr:cNvPr>
            <xdr:cNvSpPr/>
          </xdr:nvSpPr>
          <xdr:spPr bwMode="gray">
            <a:xfrm>
              <a:off x="3262823" y="848683"/>
              <a:ext cx="4074381" cy="447633"/>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：国内における実証・商用本格化の政府目標あり</a:t>
              </a:r>
              <a:br>
                <a:rPr kumimoji="1" lang="en-US" altLang="ja-JP" sz="1200" b="0" i="0" u="none" strike="noStrike" kern="1200" cap="none" spc="0" normalizeH="0" baseline="0">
                  <a:ln>
                    <a:noFill/>
                  </a:ln>
                  <a:solidFill>
                    <a:prstClr val="black"/>
                  </a:solidFill>
                  <a:effectLst/>
                  <a:uLnTx/>
                  <a:uFillTx/>
                  <a:latin typeface="+mn-lt"/>
                  <a:ea typeface="+mn-ea"/>
                  <a:cs typeface="+mn-cs"/>
                </a:rPr>
              </a:b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51" name="テキスト ボックス 50">
              <a:extLst>
                <a:ext uri="{FF2B5EF4-FFF2-40B4-BE49-F238E27FC236}">
                  <a16:creationId xmlns:a16="http://schemas.microsoft.com/office/drawing/2014/main" id="{EDC751DB-62D2-D1D7-5131-4C2C10F83F53}"/>
                </a:ext>
              </a:extLst>
            </xdr:cNvPr>
            <xdr:cNvSpPr txBox="1"/>
          </xdr:nvSpPr>
          <xdr:spPr>
            <a:xfrm>
              <a:off x="4255169" y="1019175"/>
              <a:ext cx="2357188" cy="243913"/>
            </a:xfrm>
            <a:prstGeom prst="rect">
              <a:avLst/>
            </a:prstGeom>
            <a:noFill/>
          </xdr:spPr>
          <xdr:txBody>
            <a:bodyPr vertOverflow="clip" horzOverflow="clip" wrap="square" lIns="0" tIns="0" rIns="0" bIns="0" rtlCol="0" anchor="t">
              <a:spAutoFit/>
            </a:bodyPr>
            <a:lstStyle/>
            <a:p>
              <a:pPr>
                <a:spcBef>
                  <a:spcPts val="0"/>
                </a:spcBef>
                <a:buSzPct val="100000"/>
              </a:pPr>
              <a:r>
                <a:rPr kumimoji="1" lang="ja-JP" altLang="ja-JP" sz="1100" b="0" i="0" baseline="0">
                  <a:effectLst/>
                  <a:latin typeface="+mn-lt"/>
                  <a:ea typeface="+mn-ea"/>
                  <a:cs typeface="+mn-cs"/>
                </a:rPr>
                <a:t>（）内は実証・商用本格化の目標時期</a:t>
              </a:r>
              <a:endParaRPr kumimoji="1" lang="ja-JP" altLang="en-US" sz="1200" dirty="0"/>
            </a:p>
          </xdr:txBody>
        </xdr:sp>
      </xdr:grpSp>
    </xdr:grpSp>
    <xdr:clientData/>
  </xdr:twoCellAnchor>
  <xdr:twoCellAnchor>
    <xdr:from>
      <xdr:col>5</xdr:col>
      <xdr:colOff>9525</xdr:colOff>
      <xdr:row>17</xdr:row>
      <xdr:rowOff>133350</xdr:rowOff>
    </xdr:from>
    <xdr:to>
      <xdr:col>6</xdr:col>
      <xdr:colOff>0</xdr:colOff>
      <xdr:row>18</xdr:row>
      <xdr:rowOff>0</xdr:rowOff>
    </xdr:to>
    <xdr:sp macro="" textlink="">
      <xdr:nvSpPr>
        <xdr:cNvPr id="14" name="正方形/長方形 13">
          <a:extLst>
            <a:ext uri="{FF2B5EF4-FFF2-40B4-BE49-F238E27FC236}">
              <a16:creationId xmlns:a16="http://schemas.microsoft.com/office/drawing/2014/main" id="{00000000-0008-0000-1600-00000E000000}"/>
            </a:ext>
          </a:extLst>
        </xdr:cNvPr>
        <xdr:cNvSpPr/>
      </xdr:nvSpPr>
      <xdr:spPr bwMode="gray">
        <a:xfrm>
          <a:off x="9515475" y="38671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3</xdr:col>
      <xdr:colOff>0</xdr:colOff>
      <xdr:row>19</xdr:row>
      <xdr:rowOff>133350</xdr:rowOff>
    </xdr:from>
    <xdr:to>
      <xdr:col>3</xdr:col>
      <xdr:colOff>676275</xdr:colOff>
      <xdr:row>20</xdr:row>
      <xdr:rowOff>0</xdr:rowOff>
    </xdr:to>
    <xdr:sp macro="" textlink="">
      <xdr:nvSpPr>
        <xdr:cNvPr id="15" name="正方形/長方形 14">
          <a:extLst>
            <a:ext uri="{FF2B5EF4-FFF2-40B4-BE49-F238E27FC236}">
              <a16:creationId xmlns:a16="http://schemas.microsoft.com/office/drawing/2014/main" id="{00000000-0008-0000-1600-00000F000000}"/>
            </a:ext>
          </a:extLst>
        </xdr:cNvPr>
        <xdr:cNvSpPr/>
      </xdr:nvSpPr>
      <xdr:spPr bwMode="gray">
        <a:xfrm>
          <a:off x="8134350" y="44005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5</xdr:col>
      <xdr:colOff>0</xdr:colOff>
      <xdr:row>15</xdr:row>
      <xdr:rowOff>133350</xdr:rowOff>
    </xdr:from>
    <xdr:to>
      <xdr:col>5</xdr:col>
      <xdr:colOff>676275</xdr:colOff>
      <xdr:row>16</xdr:row>
      <xdr:rowOff>0</xdr:rowOff>
    </xdr:to>
    <xdr:sp macro="" textlink="">
      <xdr:nvSpPr>
        <xdr:cNvPr id="16" name="正方形/長方形 15">
          <a:extLst>
            <a:ext uri="{FF2B5EF4-FFF2-40B4-BE49-F238E27FC236}">
              <a16:creationId xmlns:a16="http://schemas.microsoft.com/office/drawing/2014/main" id="{00000000-0008-0000-1600-000010000000}"/>
            </a:ext>
          </a:extLst>
        </xdr:cNvPr>
        <xdr:cNvSpPr/>
      </xdr:nvSpPr>
      <xdr:spPr bwMode="gray">
        <a:xfrm>
          <a:off x="9505950" y="17335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3</xdr:col>
      <xdr:colOff>0</xdr:colOff>
      <xdr:row>13</xdr:row>
      <xdr:rowOff>133350</xdr:rowOff>
    </xdr:from>
    <xdr:to>
      <xdr:col>4</xdr:col>
      <xdr:colOff>682200</xdr:colOff>
      <xdr:row>14</xdr:row>
      <xdr:rowOff>0</xdr:rowOff>
    </xdr:to>
    <xdr:sp macro="" textlink="">
      <xdr:nvSpPr>
        <xdr:cNvPr id="17" name="正方形/長方形 16">
          <a:extLst>
            <a:ext uri="{FF2B5EF4-FFF2-40B4-BE49-F238E27FC236}">
              <a16:creationId xmlns:a16="http://schemas.microsoft.com/office/drawing/2014/main" id="{00000000-0008-0000-1600-000011000000}"/>
            </a:ext>
          </a:extLst>
        </xdr:cNvPr>
        <xdr:cNvSpPr/>
      </xdr:nvSpPr>
      <xdr:spPr bwMode="gray">
        <a:xfrm>
          <a:off x="8134350" y="2266950"/>
          <a:ext cx="1368000"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11</xdr:row>
      <xdr:rowOff>133350</xdr:rowOff>
    </xdr:from>
    <xdr:to>
      <xdr:col>4</xdr:col>
      <xdr:colOff>676275</xdr:colOff>
      <xdr:row>12</xdr:row>
      <xdr:rowOff>0</xdr:rowOff>
    </xdr:to>
    <xdr:sp macro="" textlink="">
      <xdr:nvSpPr>
        <xdr:cNvPr id="18" name="正方形/長方形 17">
          <a:extLst>
            <a:ext uri="{FF2B5EF4-FFF2-40B4-BE49-F238E27FC236}">
              <a16:creationId xmlns:a16="http://schemas.microsoft.com/office/drawing/2014/main" id="{00000000-0008-0000-1600-000012000000}"/>
            </a:ext>
          </a:extLst>
        </xdr:cNvPr>
        <xdr:cNvSpPr/>
      </xdr:nvSpPr>
      <xdr:spPr bwMode="gray">
        <a:xfrm>
          <a:off x="9505950" y="17335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21</xdr:row>
      <xdr:rowOff>133350</xdr:rowOff>
    </xdr:from>
    <xdr:to>
      <xdr:col>4</xdr:col>
      <xdr:colOff>676275</xdr:colOff>
      <xdr:row>22</xdr:row>
      <xdr:rowOff>0</xdr:rowOff>
    </xdr:to>
    <xdr:sp macro="" textlink="">
      <xdr:nvSpPr>
        <xdr:cNvPr id="19" name="正方形/長方形 18">
          <a:extLst>
            <a:ext uri="{FF2B5EF4-FFF2-40B4-BE49-F238E27FC236}">
              <a16:creationId xmlns:a16="http://schemas.microsoft.com/office/drawing/2014/main" id="{00000000-0008-0000-1600-000013000000}"/>
            </a:ext>
          </a:extLst>
        </xdr:cNvPr>
        <xdr:cNvSpPr/>
      </xdr:nvSpPr>
      <xdr:spPr bwMode="gray">
        <a:xfrm>
          <a:off x="8820150" y="49339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oneCellAnchor>
    <xdr:from>
      <xdr:col>5</xdr:col>
      <xdr:colOff>0</xdr:colOff>
      <xdr:row>10</xdr:row>
      <xdr:rowOff>0</xdr:rowOff>
    </xdr:from>
    <xdr:ext cx="691476" cy="289959"/>
    <xdr:sp macro="" textlink="">
      <xdr:nvSpPr>
        <xdr:cNvPr id="20" name="正方形/長方形 19">
          <a:extLst>
            <a:ext uri="{FF2B5EF4-FFF2-40B4-BE49-F238E27FC236}">
              <a16:creationId xmlns:a16="http://schemas.microsoft.com/office/drawing/2014/main" id="{00000000-0008-0000-1600-000014000000}"/>
            </a:ext>
          </a:extLst>
        </xdr:cNvPr>
        <xdr:cNvSpPr/>
      </xdr:nvSpPr>
      <xdr:spPr bwMode="gray">
        <a:xfrm>
          <a:off x="9505950" y="1333500"/>
          <a:ext cx="691476" cy="289959"/>
        </a:xfrm>
        <a:prstGeom prst="rect">
          <a:avLst/>
        </a:prstGeom>
        <a:solidFill>
          <a:srgbClr val="FFFF00"/>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800">
              <a:solidFill>
                <a:sysClr val="windowText" lastClr="000000"/>
              </a:solidFill>
              <a:latin typeface="ＭＳ Ｐゴシック" pitchFamily="50" charset="-128"/>
              <a:cs typeface="+mn-cs"/>
            </a:rPr>
            <a:t>政府目標</a:t>
          </a:r>
          <a:endParaRPr kumimoji="1" lang="en-US" altLang="ja-JP" sz="800">
            <a:solidFill>
              <a:sysClr val="windowText" lastClr="000000"/>
            </a:solidFill>
            <a:latin typeface="ＭＳ Ｐゴシック" pitchFamily="50" charset="-128"/>
            <a:cs typeface="+mn-cs"/>
          </a:endParaRPr>
        </a:p>
        <a:p>
          <a:pPr algn="ctr" fontAlgn="auto">
            <a:spcBef>
              <a:spcPts val="0"/>
            </a:spcBef>
            <a:spcAft>
              <a:spcPts val="0"/>
            </a:spcAft>
            <a:buClr>
              <a:srgbClr val="000000"/>
            </a:buClr>
          </a:pPr>
          <a:r>
            <a:rPr kumimoji="1" lang="en-US" altLang="ja-JP" sz="800">
              <a:solidFill>
                <a:sysClr val="windowText" lastClr="000000"/>
              </a:solidFill>
              <a:latin typeface="ＭＳ Ｐゴシック" pitchFamily="50" charset="-128"/>
              <a:cs typeface="+mn-cs"/>
            </a:rPr>
            <a:t>(2030</a:t>
          </a:r>
          <a:r>
            <a:rPr kumimoji="1" lang="ja-JP" altLang="en-US" sz="800">
              <a:solidFill>
                <a:sysClr val="windowText" lastClr="000000"/>
              </a:solidFill>
              <a:latin typeface="ＭＳ Ｐゴシック" pitchFamily="50" charset="-128"/>
              <a:cs typeface="+mn-cs"/>
            </a:rPr>
            <a:t>年頃</a:t>
          </a:r>
          <a:r>
            <a:rPr kumimoji="1" lang="en-US" altLang="ja-JP" sz="800">
              <a:solidFill>
                <a:sysClr val="windowText" lastClr="000000"/>
              </a:solidFill>
              <a:latin typeface="ＭＳ Ｐゴシック" pitchFamily="50" charset="-128"/>
              <a:cs typeface="+mn-cs"/>
            </a:rPr>
            <a:t>)</a:t>
          </a:r>
        </a:p>
      </xdr:txBody>
    </xdr:sp>
    <xdr:clientData/>
  </xdr:oneCellAnchor>
  <xdr:twoCellAnchor>
    <xdr:from>
      <xdr:col>0</xdr:col>
      <xdr:colOff>423117</xdr:colOff>
      <xdr:row>0</xdr:row>
      <xdr:rowOff>262974</xdr:rowOff>
    </xdr:from>
    <xdr:to>
      <xdr:col>2</xdr:col>
      <xdr:colOff>1050774</xdr:colOff>
      <xdr:row>6</xdr:row>
      <xdr:rowOff>5013</xdr:rowOff>
    </xdr:to>
    <xdr:sp macro="" textlink="">
      <xdr:nvSpPr>
        <xdr:cNvPr id="21" name="テキスト ボックス 6">
          <a:extLst>
            <a:ext uri="{FF2B5EF4-FFF2-40B4-BE49-F238E27FC236}">
              <a16:creationId xmlns:a16="http://schemas.microsoft.com/office/drawing/2014/main" id="{00000000-0008-0000-1600-000015000000}"/>
            </a:ext>
          </a:extLst>
        </xdr:cNvPr>
        <xdr:cNvSpPr txBox="1"/>
      </xdr:nvSpPr>
      <xdr:spPr>
        <a:xfrm>
          <a:off x="423117" y="262974"/>
          <a:ext cx="2618382" cy="1342239"/>
        </a:xfrm>
        <a:prstGeom prst="rect">
          <a:avLst/>
        </a:prstGeom>
        <a:solidFill>
          <a:schemeClr val="bg1">
            <a:lumMod val="95000"/>
          </a:schemeClr>
        </a:solidFill>
        <a:ln>
          <a:noFill/>
        </a:ln>
      </xdr:spPr>
      <xdr:txBody>
        <a:bodyPr wrap="square" lIns="36000" tIns="36000" rIns="36000" bIns="36000" rtlCol="0" anchor="ctr" anchorCtr="0">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84137"/>
          <a:r>
            <a:rPr kumimoji="1" lang="ja-JP" altLang="en-US" sz="1100" b="1">
              <a:latin typeface="+mn-lt"/>
              <a:cs typeface="Calibri Light" panose="020F0302020204030204" pitchFamily="34" charset="0"/>
            </a:rPr>
            <a:t>＜技術ステージ</a:t>
          </a:r>
          <a:r>
            <a:rPr kumimoji="1" lang="en-US" altLang="ja-JP" sz="1100" b="1">
              <a:latin typeface="+mn-lt"/>
              <a:cs typeface="Calibri Light" panose="020F0302020204030204" pitchFamily="34" charset="0"/>
            </a:rPr>
            <a:t>*1</a:t>
          </a:r>
          <a:r>
            <a:rPr kumimoji="1" lang="ja-JP" altLang="en-US" sz="1100" b="1">
              <a:latin typeface="+mn-lt"/>
              <a:cs typeface="Calibri Light" panose="020F0302020204030204" pitchFamily="34" charset="0"/>
            </a:rPr>
            <a:t>＞</a:t>
          </a:r>
          <a:endParaRPr kumimoji="1" lang="en-US" altLang="ja-JP" sz="1100" b="1">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研究：ラボでの実験、稼働試験段階</a:t>
          </a:r>
          <a:endParaRPr kumimoji="1" lang="en-US" altLang="ja-JP" sz="1100">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実証：フィールド実証によるデータ取得段階</a:t>
          </a:r>
          <a:endParaRPr kumimoji="1" lang="en-US" altLang="ja-JP" sz="1100">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商用：市場での販売、利用段階</a:t>
          </a:r>
        </a:p>
      </xdr:txBody>
    </xdr:sp>
    <xdr:clientData/>
  </xdr:twoCellAnchor>
</xdr:wsDr>
</file>

<file path=xl/drawings/drawing21.xml><?xml version="1.0" encoding="utf-8"?>
<xdr:wsDr xmlns:xdr="http://schemas.openxmlformats.org/drawingml/2006/spreadsheetDrawing" xmlns:a="http://schemas.openxmlformats.org/drawingml/2006/main">
  <xdr:twoCellAnchor>
    <xdr:from>
      <xdr:col>2</xdr:col>
      <xdr:colOff>5398141</xdr:colOff>
      <xdr:row>1</xdr:row>
      <xdr:rowOff>333</xdr:rowOff>
    </xdr:from>
    <xdr:to>
      <xdr:col>5</xdr:col>
      <xdr:colOff>683267</xdr:colOff>
      <xdr:row>6</xdr:row>
      <xdr:rowOff>6955</xdr:rowOff>
    </xdr:to>
    <xdr:sp macro="" textlink="">
      <xdr:nvSpPr>
        <xdr:cNvPr id="3" name="テキスト ボックス 6">
          <a:extLst>
            <a:ext uri="{FF2B5EF4-FFF2-40B4-BE49-F238E27FC236}">
              <a16:creationId xmlns:a16="http://schemas.microsoft.com/office/drawing/2014/main" id="{0733D37D-7FC5-6EC1-EBA3-D516472590D1}"/>
            </a:ext>
          </a:extLst>
        </xdr:cNvPr>
        <xdr:cNvSpPr txBox="1"/>
      </xdr:nvSpPr>
      <xdr:spPr>
        <a:xfrm>
          <a:off x="7388866" y="267033"/>
          <a:ext cx="2800351" cy="1340122"/>
        </a:xfrm>
        <a:prstGeom prst="rect">
          <a:avLst/>
        </a:prstGeom>
        <a:solidFill>
          <a:schemeClr val="bg1"/>
        </a:solidFill>
        <a:ln>
          <a:solidFill>
            <a:schemeClr val="tx2"/>
          </a:solidFill>
        </a:ln>
      </xdr:spPr>
      <xdr:txBody>
        <a:bodyPr wrap="square" lIns="36000" tIns="36000" rIns="36000" bIns="36000" rtlCol="0" anchor="ctr" anchorCtr="0">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84137"/>
          <a:r>
            <a:rPr kumimoji="1" lang="en-US" altLang="ja-JP" sz="800" b="0">
              <a:latin typeface="+mn-lt"/>
              <a:cs typeface="Calibri Light" panose="020F0302020204030204" pitchFamily="34" charset="0"/>
            </a:rPr>
            <a:t>*1</a:t>
          </a:r>
          <a:r>
            <a:rPr kumimoji="1" lang="ja-JP" altLang="en-US" sz="800" b="0">
              <a:latin typeface="+mn-lt"/>
              <a:cs typeface="Calibri Light" panose="020F0302020204030204" pitchFamily="34" charset="0"/>
            </a:rPr>
            <a:t>：各アプリケーションの技術ステージ毎の事例数を集計し、最多のステージにマッピングしている。そのため、「実証」ステージにマッピングしているものについても、一部のメーカーで商用化している場合がある。</a:t>
          </a:r>
          <a:endParaRPr kumimoji="1" lang="en-US" altLang="ja-JP" sz="800" b="0">
            <a:latin typeface="+mn-lt"/>
            <a:cs typeface="Calibri Light" panose="020F0302020204030204" pitchFamily="34" charset="0"/>
          </a:endParaRPr>
        </a:p>
        <a:p>
          <a:pPr marL="84137"/>
          <a:r>
            <a:rPr kumimoji="1" lang="en-US" altLang="ja-JP" sz="800" b="0">
              <a:latin typeface="+mn-lt"/>
              <a:cs typeface="Calibri Light" panose="020F0302020204030204" pitchFamily="34" charset="0"/>
            </a:rPr>
            <a:t>*2</a:t>
          </a:r>
          <a:r>
            <a:rPr kumimoji="1" lang="ja-JP" altLang="en-US" sz="800" b="0">
              <a:latin typeface="+mn-lt"/>
              <a:cs typeface="Calibri Light" panose="020F0302020204030204" pitchFamily="34" charset="0"/>
            </a:rPr>
            <a:t>：政府目標の出典：「水素基本戦略」「</a:t>
          </a:r>
          <a:r>
            <a:rPr kumimoji="1" lang="en-US" altLang="ja-JP" sz="800" b="0">
              <a:latin typeface="+mn-lt"/>
              <a:cs typeface="Calibri Light" panose="020F0302020204030204" pitchFamily="34" charset="0"/>
            </a:rPr>
            <a:t>NEDO</a:t>
          </a:r>
          <a:r>
            <a:rPr kumimoji="1" lang="ja-JP" altLang="en-US" sz="800" b="0">
              <a:latin typeface="+mn-lt"/>
              <a:cs typeface="Calibri Light" panose="020F0302020204030204" pitchFamily="34" charset="0"/>
            </a:rPr>
            <a:t>燃料電池・水素技術開発ロードマップ」「</a:t>
          </a:r>
          <a:r>
            <a:rPr kumimoji="1" lang="en-US" altLang="ja-JP" sz="800" b="0">
              <a:latin typeface="+mn-lt"/>
              <a:cs typeface="Calibri Light" panose="020F0302020204030204" pitchFamily="34" charset="0"/>
            </a:rPr>
            <a:t>GX</a:t>
          </a:r>
          <a:r>
            <a:rPr kumimoji="1" lang="ja-JP" altLang="en-US" sz="800" b="0">
              <a:latin typeface="+mn-lt"/>
              <a:cs typeface="Calibri Light" panose="020F0302020204030204" pitchFamily="34" charset="0"/>
            </a:rPr>
            <a:t>に向けた基本方針」「</a:t>
          </a:r>
          <a:r>
            <a:rPr lang="en-US" altLang="ja-JP" sz="800"/>
            <a:t>2050 </a:t>
          </a:r>
          <a:r>
            <a:rPr lang="ja-JP" altLang="en-US" sz="800"/>
            <a:t>年カーボンニュートラル に伴うグリーン成長戦略」</a:t>
          </a:r>
          <a:endParaRPr lang="en-US" altLang="ja-JP" sz="800"/>
        </a:p>
      </xdr:txBody>
    </xdr:sp>
    <xdr:clientData/>
  </xdr:twoCellAnchor>
  <xdr:twoCellAnchor>
    <xdr:from>
      <xdr:col>2</xdr:col>
      <xdr:colOff>1075484</xdr:colOff>
      <xdr:row>1</xdr:row>
      <xdr:rowOff>0</xdr:rowOff>
    </xdr:from>
    <xdr:to>
      <xdr:col>2</xdr:col>
      <xdr:colOff>5340991</xdr:colOff>
      <xdr:row>6</xdr:row>
      <xdr:rowOff>6955</xdr:rowOff>
    </xdr:to>
    <xdr:grpSp>
      <xdr:nvGrpSpPr>
        <xdr:cNvPr id="4" name="グループ化 3">
          <a:extLst>
            <a:ext uri="{FF2B5EF4-FFF2-40B4-BE49-F238E27FC236}">
              <a16:creationId xmlns:a16="http://schemas.microsoft.com/office/drawing/2014/main" id="{F7CAD0C0-3B9C-FB06-3A35-8D476BCA53DD}"/>
            </a:ext>
          </a:extLst>
        </xdr:cNvPr>
        <xdr:cNvGrpSpPr/>
      </xdr:nvGrpSpPr>
      <xdr:grpSpPr>
        <a:xfrm>
          <a:off x="3066209" y="266700"/>
          <a:ext cx="4265507" cy="1340455"/>
          <a:chOff x="3068743" y="265697"/>
          <a:chExt cx="4265507" cy="1340455"/>
        </a:xfrm>
      </xdr:grpSpPr>
      <xdr:grpSp>
        <xdr:nvGrpSpPr>
          <xdr:cNvPr id="5" name="グループ化 4">
            <a:extLst>
              <a:ext uri="{FF2B5EF4-FFF2-40B4-BE49-F238E27FC236}">
                <a16:creationId xmlns:a16="http://schemas.microsoft.com/office/drawing/2014/main" id="{24E75351-CB08-9921-EAD6-1F904413B61A}"/>
              </a:ext>
            </a:extLst>
          </xdr:cNvPr>
          <xdr:cNvGrpSpPr/>
        </xdr:nvGrpSpPr>
        <xdr:grpSpPr>
          <a:xfrm>
            <a:off x="3258311" y="294746"/>
            <a:ext cx="4074381" cy="228986"/>
            <a:chOff x="3262823" y="293743"/>
            <a:chExt cx="4074381" cy="228986"/>
          </a:xfrm>
        </xdr:grpSpPr>
        <xdr:sp macro="" textlink="">
          <xdr:nvSpPr>
            <xdr:cNvPr id="25" name="正方形/長方形 24">
              <a:extLst>
                <a:ext uri="{FF2B5EF4-FFF2-40B4-BE49-F238E27FC236}">
                  <a16:creationId xmlns:a16="http://schemas.microsoft.com/office/drawing/2014/main" id="{4D8FED45-F8EC-2921-FD6C-6BE648621AEA}"/>
                </a:ext>
              </a:extLst>
            </xdr:cNvPr>
            <xdr:cNvSpPr/>
          </xdr:nvSpPr>
          <xdr:spPr bwMode="gray">
            <a:xfrm>
              <a:off x="3262823" y="293743"/>
              <a:ext cx="4074381" cy="228986"/>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：各国の一般的な技術ステージ</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26" name="テキスト ボックス 56">
              <a:extLst>
                <a:ext uri="{FF2B5EF4-FFF2-40B4-BE49-F238E27FC236}">
                  <a16:creationId xmlns:a16="http://schemas.microsoft.com/office/drawing/2014/main" id="{6B072A39-C0A2-AE65-853D-3098AE7592B7}"/>
                </a:ext>
              </a:extLst>
            </xdr:cNvPr>
            <xdr:cNvSpPr txBox="1"/>
          </xdr:nvSpPr>
          <xdr:spPr bwMode="gray">
            <a:xfrm>
              <a:off x="3684084" y="322131"/>
              <a:ext cx="222494" cy="172210"/>
            </a:xfrm>
            <a:prstGeom prst="rect">
              <a:avLst/>
            </a:prstGeom>
            <a:noFill/>
          </xdr:spPr>
          <xdr:txBody>
            <a:bodyPr wrap="square" lIns="0" tIns="0" rIns="0" bIns="0" rtlCol="0" anchor="ctr">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a:t>
              </a:r>
            </a:p>
          </xdr:txBody>
        </xdr:sp>
      </xdr:grpSp>
      <xdr:sp macro="" textlink="">
        <xdr:nvSpPr>
          <xdr:cNvPr id="6" name="正方形/長方形 5">
            <a:extLst>
              <a:ext uri="{FF2B5EF4-FFF2-40B4-BE49-F238E27FC236}">
                <a16:creationId xmlns:a16="http://schemas.microsoft.com/office/drawing/2014/main" id="{9D5D7FE6-1AE3-B137-F0BA-25E0187BD827}"/>
              </a:ext>
            </a:extLst>
          </xdr:cNvPr>
          <xdr:cNvSpPr/>
        </xdr:nvSpPr>
        <xdr:spPr bwMode="gray">
          <a:xfrm>
            <a:off x="3247184" y="265697"/>
            <a:ext cx="4087066" cy="1340455"/>
          </a:xfrm>
          <a:prstGeom prst="rect">
            <a:avLst/>
          </a:prstGeom>
          <a:noFill/>
          <a:ln w="12700" algn="ctr">
            <a:solidFill>
              <a:schemeClr val="tx2"/>
            </a:solid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endParaRPr kumimoji="1" lang="ja-JP" altLang="en-US"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7" name="正方形/長方形 6">
            <a:extLst>
              <a:ext uri="{FF2B5EF4-FFF2-40B4-BE49-F238E27FC236}">
                <a16:creationId xmlns:a16="http://schemas.microsoft.com/office/drawing/2014/main" id="{81400B6F-C95B-504B-67D0-62B27F22A756}"/>
              </a:ext>
            </a:extLst>
          </xdr:cNvPr>
          <xdr:cNvSpPr/>
        </xdr:nvSpPr>
        <xdr:spPr bwMode="gray">
          <a:xfrm>
            <a:off x="3068743" y="829181"/>
            <a:ext cx="360346" cy="215794"/>
          </a:xfrm>
          <a:prstGeom prst="rect">
            <a:avLst/>
          </a:prstGeom>
          <a:solidFill>
            <a:schemeClr val="bg1"/>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a:solidFill>
                  <a:prstClr val="black"/>
                </a:solidFill>
                <a:latin typeface="+mn-lt"/>
                <a:cs typeface="+mn-cs"/>
              </a:rPr>
              <a:t>凡例</a:t>
            </a:r>
            <a:endParaRPr kumimoji="1" lang="ja-JP" altLang="en-US" sz="1200" b="0" i="0" u="none" strike="noStrike" kern="1200" cap="none" spc="0" normalizeH="0" baseline="0">
              <a:ln>
                <a:noFill/>
              </a:ln>
              <a:solidFill>
                <a:prstClr val="black"/>
              </a:solidFill>
              <a:effectLst/>
              <a:uLnTx/>
              <a:uFillTx/>
              <a:latin typeface="+mn-lt"/>
              <a:ea typeface="+mn-ea"/>
              <a:cs typeface="+mn-cs"/>
            </a:endParaRPr>
          </a:p>
        </xdr:txBody>
      </xdr:sp>
      <xdr:grpSp>
        <xdr:nvGrpSpPr>
          <xdr:cNvPr id="8" name="グループ化 7">
            <a:extLst>
              <a:ext uri="{FF2B5EF4-FFF2-40B4-BE49-F238E27FC236}">
                <a16:creationId xmlns:a16="http://schemas.microsoft.com/office/drawing/2014/main" id="{D3D9B200-B0CC-8AF8-7253-9A52F730D5E1}"/>
              </a:ext>
            </a:extLst>
          </xdr:cNvPr>
          <xdr:cNvGrpSpPr/>
        </xdr:nvGrpSpPr>
        <xdr:grpSpPr>
          <a:xfrm>
            <a:off x="3258311" y="575490"/>
            <a:ext cx="4074381" cy="227683"/>
            <a:chOff x="3262823" y="565054"/>
            <a:chExt cx="4074381" cy="226680"/>
          </a:xfrm>
        </xdr:grpSpPr>
        <xdr:sp macro="" textlink="">
          <xdr:nvSpPr>
            <xdr:cNvPr id="23" name="正方形/長方形 22">
              <a:extLst>
                <a:ext uri="{FF2B5EF4-FFF2-40B4-BE49-F238E27FC236}">
                  <a16:creationId xmlns:a16="http://schemas.microsoft.com/office/drawing/2014/main" id="{43D897FA-7054-862F-1250-C9E14BA96317}"/>
                </a:ext>
              </a:extLst>
            </xdr:cNvPr>
            <xdr:cNvSpPr/>
          </xdr:nvSpPr>
          <xdr:spPr bwMode="gray">
            <a:xfrm>
              <a:off x="3420931" y="565579"/>
              <a:ext cx="748800" cy="22563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sp macro="" textlink="">
          <xdr:nvSpPr>
            <xdr:cNvPr id="24" name="正方形/長方形 23">
              <a:extLst>
                <a:ext uri="{FF2B5EF4-FFF2-40B4-BE49-F238E27FC236}">
                  <a16:creationId xmlns:a16="http://schemas.microsoft.com/office/drawing/2014/main" id="{2154A88E-9F6F-4B2F-3EE1-BEEFDD54753C}"/>
                </a:ext>
              </a:extLst>
            </xdr:cNvPr>
            <xdr:cNvSpPr/>
          </xdr:nvSpPr>
          <xdr:spPr bwMode="gray">
            <a:xfrm>
              <a:off x="3262823" y="565054"/>
              <a:ext cx="4074381" cy="226680"/>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：国内の技術ステージ</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grpSp>
      <xdr:grpSp>
        <xdr:nvGrpSpPr>
          <xdr:cNvPr id="9" name="グループ化 8">
            <a:extLst>
              <a:ext uri="{FF2B5EF4-FFF2-40B4-BE49-F238E27FC236}">
                <a16:creationId xmlns:a16="http://schemas.microsoft.com/office/drawing/2014/main" id="{38CF3687-5B98-AC39-4D9C-8E884A9DAB47}"/>
              </a:ext>
            </a:extLst>
          </xdr:cNvPr>
          <xdr:cNvGrpSpPr/>
        </xdr:nvGrpSpPr>
        <xdr:grpSpPr>
          <a:xfrm>
            <a:off x="3258311" y="1354322"/>
            <a:ext cx="4074381" cy="226680"/>
            <a:chOff x="3262823" y="1349309"/>
            <a:chExt cx="4074381" cy="226680"/>
          </a:xfrm>
        </xdr:grpSpPr>
        <xdr:sp macro="" textlink="">
          <xdr:nvSpPr>
            <xdr:cNvPr id="21" name="正方形/長方形 20">
              <a:extLst>
                <a:ext uri="{FF2B5EF4-FFF2-40B4-BE49-F238E27FC236}">
                  <a16:creationId xmlns:a16="http://schemas.microsoft.com/office/drawing/2014/main" id="{90CB0E81-E324-9CC7-28CB-D5B3E91212BB}"/>
                </a:ext>
              </a:extLst>
            </xdr:cNvPr>
            <xdr:cNvSpPr/>
          </xdr:nvSpPr>
          <xdr:spPr bwMode="gray">
            <a:xfrm>
              <a:off x="3420931" y="1353673"/>
              <a:ext cx="748800"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sp macro="" textlink="">
          <xdr:nvSpPr>
            <xdr:cNvPr id="22" name="正方形/長方形 21">
              <a:extLst>
                <a:ext uri="{FF2B5EF4-FFF2-40B4-BE49-F238E27FC236}">
                  <a16:creationId xmlns:a16="http://schemas.microsoft.com/office/drawing/2014/main" id="{A0FF824F-E600-D787-7E9C-092EC8606EE9}"/>
                </a:ext>
              </a:extLst>
            </xdr:cNvPr>
            <xdr:cNvSpPr/>
          </xdr:nvSpPr>
          <xdr:spPr bwMode="gray">
            <a:xfrm>
              <a:off x="3262823" y="1349309"/>
              <a:ext cx="4074381" cy="226680"/>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：国内外の一部のメーカーで商用化済</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grpSp>
      <xdr:grpSp>
        <xdr:nvGrpSpPr>
          <xdr:cNvPr id="17" name="グループ化 16">
            <a:extLst>
              <a:ext uri="{FF2B5EF4-FFF2-40B4-BE49-F238E27FC236}">
                <a16:creationId xmlns:a16="http://schemas.microsoft.com/office/drawing/2014/main" id="{2A62B485-9E37-496A-4E3A-33F2FA73D2A2}"/>
              </a:ext>
            </a:extLst>
          </xdr:cNvPr>
          <xdr:cNvGrpSpPr/>
        </xdr:nvGrpSpPr>
        <xdr:grpSpPr>
          <a:xfrm>
            <a:off x="3258311" y="853929"/>
            <a:ext cx="4074381" cy="448636"/>
            <a:chOff x="3262823" y="848683"/>
            <a:chExt cx="4074381" cy="447633"/>
          </a:xfrm>
        </xdr:grpSpPr>
        <xdr:sp macro="" textlink="">
          <xdr:nvSpPr>
            <xdr:cNvPr id="18" name="正方形/長方形 17">
              <a:extLst>
                <a:ext uri="{FF2B5EF4-FFF2-40B4-BE49-F238E27FC236}">
                  <a16:creationId xmlns:a16="http://schemas.microsoft.com/office/drawing/2014/main" id="{E3343C5E-9CEE-61BA-D8D4-35B5E12BF2B6}"/>
                </a:ext>
              </a:extLst>
            </xdr:cNvPr>
            <xdr:cNvSpPr/>
          </xdr:nvSpPr>
          <xdr:spPr bwMode="gray">
            <a:xfrm>
              <a:off x="3420931" y="897074"/>
              <a:ext cx="748800" cy="350851"/>
            </a:xfrm>
            <a:prstGeom prst="rect">
              <a:avLst/>
            </a:prstGeom>
            <a:solidFill>
              <a:srgbClr val="FFFF00"/>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50">
                  <a:solidFill>
                    <a:sysClr val="windowText" lastClr="000000"/>
                  </a:solidFill>
                  <a:latin typeface="ＭＳ Ｐゴシック" pitchFamily="50" charset="-128"/>
                  <a:cs typeface="+mn-cs"/>
                </a:rPr>
                <a:t>政府目標</a:t>
              </a:r>
              <a:r>
                <a:rPr kumimoji="1" lang="en-US" altLang="ja-JP" sz="900">
                  <a:solidFill>
                    <a:sysClr val="windowText" lastClr="000000"/>
                  </a:solidFill>
                  <a:latin typeface="ＭＳ Ｐゴシック" pitchFamily="50" charset="-128"/>
                  <a:cs typeface="+mn-cs"/>
                </a:rPr>
                <a:t>*2</a:t>
              </a:r>
              <a:endParaRPr kumimoji="1" lang="en-US" altLang="ja-JP" sz="1200">
                <a:solidFill>
                  <a:sysClr val="windowText" lastClr="000000"/>
                </a:solidFill>
                <a:latin typeface="ＭＳ Ｐゴシック" pitchFamily="50" charset="-128"/>
                <a:cs typeface="+mn-cs"/>
              </a:endParaRPr>
            </a:p>
          </xdr:txBody>
        </xdr:sp>
        <xdr:sp macro="" textlink="">
          <xdr:nvSpPr>
            <xdr:cNvPr id="19" name="正方形/長方形 18">
              <a:extLst>
                <a:ext uri="{FF2B5EF4-FFF2-40B4-BE49-F238E27FC236}">
                  <a16:creationId xmlns:a16="http://schemas.microsoft.com/office/drawing/2014/main" id="{1DC1C05B-E54E-9EE3-82A6-AC8D5F96184B}"/>
                </a:ext>
              </a:extLst>
            </xdr:cNvPr>
            <xdr:cNvSpPr/>
          </xdr:nvSpPr>
          <xdr:spPr bwMode="gray">
            <a:xfrm>
              <a:off x="3262823" y="848683"/>
              <a:ext cx="4074381" cy="447633"/>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：国内における実証・商用本格化の政府目標あり</a:t>
              </a:r>
              <a:br>
                <a:rPr kumimoji="1" lang="en-US" altLang="ja-JP" sz="1200" b="0" i="0" u="none" strike="noStrike" kern="1200" cap="none" spc="0" normalizeH="0" baseline="0">
                  <a:ln>
                    <a:noFill/>
                  </a:ln>
                  <a:solidFill>
                    <a:prstClr val="black"/>
                  </a:solidFill>
                  <a:effectLst/>
                  <a:uLnTx/>
                  <a:uFillTx/>
                  <a:latin typeface="+mn-lt"/>
                  <a:ea typeface="+mn-ea"/>
                  <a:cs typeface="+mn-cs"/>
                </a:rPr>
              </a:b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20" name="テキスト ボックス 19">
              <a:extLst>
                <a:ext uri="{FF2B5EF4-FFF2-40B4-BE49-F238E27FC236}">
                  <a16:creationId xmlns:a16="http://schemas.microsoft.com/office/drawing/2014/main" id="{48E9EBDF-D9BC-E9BA-B511-C23CD17F3124}"/>
                </a:ext>
              </a:extLst>
            </xdr:cNvPr>
            <xdr:cNvSpPr txBox="1"/>
          </xdr:nvSpPr>
          <xdr:spPr>
            <a:xfrm>
              <a:off x="4255169" y="1019175"/>
              <a:ext cx="2357188" cy="243913"/>
            </a:xfrm>
            <a:prstGeom prst="rect">
              <a:avLst/>
            </a:prstGeom>
            <a:noFill/>
          </xdr:spPr>
          <xdr:txBody>
            <a:bodyPr vertOverflow="clip" horzOverflow="clip" wrap="square" lIns="0" tIns="0" rIns="0" bIns="0" rtlCol="0" anchor="t">
              <a:spAutoFit/>
            </a:bodyPr>
            <a:lstStyle/>
            <a:p>
              <a:pPr>
                <a:spcBef>
                  <a:spcPts val="0"/>
                </a:spcBef>
                <a:buSzPct val="100000"/>
              </a:pPr>
              <a:r>
                <a:rPr kumimoji="1" lang="ja-JP" altLang="ja-JP" sz="1100" b="0" i="0" baseline="0">
                  <a:effectLst/>
                  <a:latin typeface="+mn-lt"/>
                  <a:ea typeface="+mn-ea"/>
                  <a:cs typeface="+mn-cs"/>
                </a:rPr>
                <a:t>（）内は実証・商用本格化の目標時期</a:t>
              </a:r>
              <a:endParaRPr kumimoji="1" lang="ja-JP" altLang="en-US" sz="1200" dirty="0"/>
            </a:p>
          </xdr:txBody>
        </xdr:sp>
      </xdr:grpSp>
    </xdr:grpSp>
    <xdr:clientData/>
  </xdr:twoCellAnchor>
  <xdr:twoCellAnchor>
    <xdr:from>
      <xdr:col>5</xdr:col>
      <xdr:colOff>9525</xdr:colOff>
      <xdr:row>17</xdr:row>
      <xdr:rowOff>133350</xdr:rowOff>
    </xdr:from>
    <xdr:to>
      <xdr:col>6</xdr:col>
      <xdr:colOff>0</xdr:colOff>
      <xdr:row>18</xdr:row>
      <xdr:rowOff>0</xdr:rowOff>
    </xdr:to>
    <xdr:sp macro="" textlink="">
      <xdr:nvSpPr>
        <xdr:cNvPr id="10" name="正方形/長方形 9">
          <a:extLst>
            <a:ext uri="{FF2B5EF4-FFF2-40B4-BE49-F238E27FC236}">
              <a16:creationId xmlns:a16="http://schemas.microsoft.com/office/drawing/2014/main" id="{00000000-0008-0000-1700-00000A000000}"/>
            </a:ext>
          </a:extLst>
        </xdr:cNvPr>
        <xdr:cNvSpPr/>
      </xdr:nvSpPr>
      <xdr:spPr bwMode="gray">
        <a:xfrm>
          <a:off x="9515475" y="33337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3</xdr:col>
      <xdr:colOff>0</xdr:colOff>
      <xdr:row>19</xdr:row>
      <xdr:rowOff>133350</xdr:rowOff>
    </xdr:from>
    <xdr:to>
      <xdr:col>3</xdr:col>
      <xdr:colOff>676275</xdr:colOff>
      <xdr:row>20</xdr:row>
      <xdr:rowOff>0</xdr:rowOff>
    </xdr:to>
    <xdr:sp macro="" textlink="">
      <xdr:nvSpPr>
        <xdr:cNvPr id="11" name="正方形/長方形 10">
          <a:extLst>
            <a:ext uri="{FF2B5EF4-FFF2-40B4-BE49-F238E27FC236}">
              <a16:creationId xmlns:a16="http://schemas.microsoft.com/office/drawing/2014/main" id="{00000000-0008-0000-1700-00000B000000}"/>
            </a:ext>
          </a:extLst>
        </xdr:cNvPr>
        <xdr:cNvSpPr/>
      </xdr:nvSpPr>
      <xdr:spPr bwMode="gray">
        <a:xfrm>
          <a:off x="8134350" y="38671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5</xdr:col>
      <xdr:colOff>0</xdr:colOff>
      <xdr:row>15</xdr:row>
      <xdr:rowOff>133350</xdr:rowOff>
    </xdr:from>
    <xdr:to>
      <xdr:col>5</xdr:col>
      <xdr:colOff>676275</xdr:colOff>
      <xdr:row>16</xdr:row>
      <xdr:rowOff>0</xdr:rowOff>
    </xdr:to>
    <xdr:sp macro="" textlink="">
      <xdr:nvSpPr>
        <xdr:cNvPr id="12" name="正方形/長方形 11">
          <a:extLst>
            <a:ext uri="{FF2B5EF4-FFF2-40B4-BE49-F238E27FC236}">
              <a16:creationId xmlns:a16="http://schemas.microsoft.com/office/drawing/2014/main" id="{00000000-0008-0000-1700-00000C000000}"/>
            </a:ext>
          </a:extLst>
        </xdr:cNvPr>
        <xdr:cNvSpPr/>
      </xdr:nvSpPr>
      <xdr:spPr bwMode="gray">
        <a:xfrm>
          <a:off x="9505950" y="28003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3</xdr:col>
      <xdr:colOff>0</xdr:colOff>
      <xdr:row>13</xdr:row>
      <xdr:rowOff>133350</xdr:rowOff>
    </xdr:from>
    <xdr:to>
      <xdr:col>4</xdr:col>
      <xdr:colOff>682200</xdr:colOff>
      <xdr:row>14</xdr:row>
      <xdr:rowOff>0</xdr:rowOff>
    </xdr:to>
    <xdr:sp macro="" textlink="">
      <xdr:nvSpPr>
        <xdr:cNvPr id="13" name="正方形/長方形 12">
          <a:extLst>
            <a:ext uri="{FF2B5EF4-FFF2-40B4-BE49-F238E27FC236}">
              <a16:creationId xmlns:a16="http://schemas.microsoft.com/office/drawing/2014/main" id="{00000000-0008-0000-1700-00000D000000}"/>
            </a:ext>
          </a:extLst>
        </xdr:cNvPr>
        <xdr:cNvSpPr/>
      </xdr:nvSpPr>
      <xdr:spPr bwMode="gray">
        <a:xfrm>
          <a:off x="8134350" y="2266950"/>
          <a:ext cx="1368000"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11</xdr:row>
      <xdr:rowOff>133350</xdr:rowOff>
    </xdr:from>
    <xdr:to>
      <xdr:col>4</xdr:col>
      <xdr:colOff>676275</xdr:colOff>
      <xdr:row>12</xdr:row>
      <xdr:rowOff>0</xdr:rowOff>
    </xdr:to>
    <xdr:sp macro="" textlink="">
      <xdr:nvSpPr>
        <xdr:cNvPr id="14" name="正方形/長方形 13">
          <a:extLst>
            <a:ext uri="{FF2B5EF4-FFF2-40B4-BE49-F238E27FC236}">
              <a16:creationId xmlns:a16="http://schemas.microsoft.com/office/drawing/2014/main" id="{00000000-0008-0000-1700-00000E000000}"/>
            </a:ext>
          </a:extLst>
        </xdr:cNvPr>
        <xdr:cNvSpPr/>
      </xdr:nvSpPr>
      <xdr:spPr bwMode="gray">
        <a:xfrm>
          <a:off x="8820150" y="17335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21</xdr:row>
      <xdr:rowOff>133350</xdr:rowOff>
    </xdr:from>
    <xdr:to>
      <xdr:col>4</xdr:col>
      <xdr:colOff>676275</xdr:colOff>
      <xdr:row>22</xdr:row>
      <xdr:rowOff>0</xdr:rowOff>
    </xdr:to>
    <xdr:sp macro="" textlink="">
      <xdr:nvSpPr>
        <xdr:cNvPr id="15" name="正方形/長方形 14">
          <a:extLst>
            <a:ext uri="{FF2B5EF4-FFF2-40B4-BE49-F238E27FC236}">
              <a16:creationId xmlns:a16="http://schemas.microsoft.com/office/drawing/2014/main" id="{00000000-0008-0000-1700-00000F000000}"/>
            </a:ext>
          </a:extLst>
        </xdr:cNvPr>
        <xdr:cNvSpPr/>
      </xdr:nvSpPr>
      <xdr:spPr bwMode="gray">
        <a:xfrm>
          <a:off x="8820150" y="49339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oneCellAnchor>
    <xdr:from>
      <xdr:col>5</xdr:col>
      <xdr:colOff>0</xdr:colOff>
      <xdr:row>10</xdr:row>
      <xdr:rowOff>0</xdr:rowOff>
    </xdr:from>
    <xdr:ext cx="691476" cy="289959"/>
    <xdr:sp macro="" textlink="">
      <xdr:nvSpPr>
        <xdr:cNvPr id="16" name="正方形/長方形 15">
          <a:extLst>
            <a:ext uri="{FF2B5EF4-FFF2-40B4-BE49-F238E27FC236}">
              <a16:creationId xmlns:a16="http://schemas.microsoft.com/office/drawing/2014/main" id="{00000000-0008-0000-1700-000010000000}"/>
            </a:ext>
          </a:extLst>
        </xdr:cNvPr>
        <xdr:cNvSpPr/>
      </xdr:nvSpPr>
      <xdr:spPr bwMode="gray">
        <a:xfrm>
          <a:off x="9505950" y="1333500"/>
          <a:ext cx="691476" cy="289959"/>
        </a:xfrm>
        <a:prstGeom prst="rect">
          <a:avLst/>
        </a:prstGeom>
        <a:solidFill>
          <a:srgbClr val="FFFF00"/>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800">
              <a:solidFill>
                <a:sysClr val="windowText" lastClr="000000"/>
              </a:solidFill>
              <a:latin typeface="ＭＳ Ｐゴシック" pitchFamily="50" charset="-128"/>
              <a:cs typeface="+mn-cs"/>
            </a:rPr>
            <a:t>政府目標</a:t>
          </a:r>
          <a:endParaRPr kumimoji="1" lang="en-US" altLang="ja-JP" sz="800">
            <a:solidFill>
              <a:sysClr val="windowText" lastClr="000000"/>
            </a:solidFill>
            <a:latin typeface="ＭＳ Ｐゴシック" pitchFamily="50" charset="-128"/>
            <a:cs typeface="+mn-cs"/>
          </a:endParaRPr>
        </a:p>
        <a:p>
          <a:pPr algn="ctr" fontAlgn="auto">
            <a:spcBef>
              <a:spcPts val="0"/>
            </a:spcBef>
            <a:spcAft>
              <a:spcPts val="0"/>
            </a:spcAft>
            <a:buClr>
              <a:srgbClr val="000000"/>
            </a:buClr>
          </a:pPr>
          <a:r>
            <a:rPr kumimoji="1" lang="en-US" altLang="ja-JP" sz="800">
              <a:solidFill>
                <a:sysClr val="windowText" lastClr="000000"/>
              </a:solidFill>
              <a:latin typeface="ＭＳ Ｐゴシック" pitchFamily="50" charset="-128"/>
              <a:cs typeface="+mn-cs"/>
            </a:rPr>
            <a:t>(2030</a:t>
          </a:r>
          <a:r>
            <a:rPr kumimoji="1" lang="ja-JP" altLang="en-US" sz="800">
              <a:solidFill>
                <a:sysClr val="windowText" lastClr="000000"/>
              </a:solidFill>
              <a:latin typeface="ＭＳ Ｐゴシック" pitchFamily="50" charset="-128"/>
              <a:cs typeface="+mn-cs"/>
            </a:rPr>
            <a:t>年頃</a:t>
          </a:r>
          <a:r>
            <a:rPr kumimoji="1" lang="en-US" altLang="ja-JP" sz="800">
              <a:solidFill>
                <a:sysClr val="windowText" lastClr="000000"/>
              </a:solidFill>
              <a:latin typeface="ＭＳ Ｐゴシック" pitchFamily="50" charset="-128"/>
              <a:cs typeface="+mn-cs"/>
            </a:rPr>
            <a:t>)</a:t>
          </a:r>
        </a:p>
      </xdr:txBody>
    </xdr:sp>
    <xdr:clientData/>
  </xdr:oneCellAnchor>
  <xdr:twoCellAnchor>
    <xdr:from>
      <xdr:col>0</xdr:col>
      <xdr:colOff>423117</xdr:colOff>
      <xdr:row>0</xdr:row>
      <xdr:rowOff>262974</xdr:rowOff>
    </xdr:from>
    <xdr:to>
      <xdr:col>2</xdr:col>
      <xdr:colOff>1050774</xdr:colOff>
      <xdr:row>6</xdr:row>
      <xdr:rowOff>5013</xdr:rowOff>
    </xdr:to>
    <xdr:sp macro="" textlink="">
      <xdr:nvSpPr>
        <xdr:cNvPr id="43" name="テキスト ボックス 6">
          <a:extLst>
            <a:ext uri="{FF2B5EF4-FFF2-40B4-BE49-F238E27FC236}">
              <a16:creationId xmlns:a16="http://schemas.microsoft.com/office/drawing/2014/main" id="{00000000-0008-0000-1700-00002B000000}"/>
            </a:ext>
          </a:extLst>
        </xdr:cNvPr>
        <xdr:cNvSpPr txBox="1"/>
      </xdr:nvSpPr>
      <xdr:spPr>
        <a:xfrm>
          <a:off x="423117" y="262974"/>
          <a:ext cx="2618382" cy="1342239"/>
        </a:xfrm>
        <a:prstGeom prst="rect">
          <a:avLst/>
        </a:prstGeom>
        <a:solidFill>
          <a:schemeClr val="bg1">
            <a:lumMod val="95000"/>
          </a:schemeClr>
        </a:solidFill>
        <a:ln>
          <a:noFill/>
        </a:ln>
      </xdr:spPr>
      <xdr:txBody>
        <a:bodyPr wrap="square" lIns="36000" tIns="36000" rIns="36000" bIns="36000" rtlCol="0" anchor="ctr" anchorCtr="0">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84137"/>
          <a:r>
            <a:rPr kumimoji="1" lang="ja-JP" altLang="en-US" sz="1100" b="1">
              <a:latin typeface="+mn-lt"/>
              <a:cs typeface="Calibri Light" panose="020F0302020204030204" pitchFamily="34" charset="0"/>
            </a:rPr>
            <a:t>＜技術ステージ</a:t>
          </a:r>
          <a:r>
            <a:rPr kumimoji="1" lang="en-US" altLang="ja-JP" sz="1100" b="1">
              <a:latin typeface="+mn-lt"/>
              <a:cs typeface="Calibri Light" panose="020F0302020204030204" pitchFamily="34" charset="0"/>
            </a:rPr>
            <a:t>*1</a:t>
          </a:r>
          <a:r>
            <a:rPr kumimoji="1" lang="ja-JP" altLang="en-US" sz="1100" b="1">
              <a:latin typeface="+mn-lt"/>
              <a:cs typeface="Calibri Light" panose="020F0302020204030204" pitchFamily="34" charset="0"/>
            </a:rPr>
            <a:t>＞</a:t>
          </a:r>
          <a:endParaRPr kumimoji="1" lang="en-US" altLang="ja-JP" sz="1100" b="1">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研究：ラボでの実験、稼働試験段階</a:t>
          </a:r>
          <a:endParaRPr kumimoji="1" lang="en-US" altLang="ja-JP" sz="1100">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実証：フィールド実証によるデータ取得段階</a:t>
          </a:r>
          <a:endParaRPr kumimoji="1" lang="en-US" altLang="ja-JP" sz="1100">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商用：市場での販売、利用段階</a:t>
          </a:r>
        </a:p>
      </xdr:txBody>
    </xdr:sp>
    <xdr:clientData/>
  </xdr:twoCellAnchor>
</xdr:wsDr>
</file>

<file path=xl/drawings/drawing22.xml><?xml version="1.0" encoding="utf-8"?>
<xdr:wsDr xmlns:xdr="http://schemas.openxmlformats.org/drawingml/2006/spreadsheetDrawing" xmlns:a="http://schemas.openxmlformats.org/drawingml/2006/main">
  <xdr:twoCellAnchor>
    <xdr:from>
      <xdr:col>2</xdr:col>
      <xdr:colOff>5398141</xdr:colOff>
      <xdr:row>1</xdr:row>
      <xdr:rowOff>333</xdr:rowOff>
    </xdr:from>
    <xdr:to>
      <xdr:col>5</xdr:col>
      <xdr:colOff>683267</xdr:colOff>
      <xdr:row>6</xdr:row>
      <xdr:rowOff>6955</xdr:rowOff>
    </xdr:to>
    <xdr:sp macro="" textlink="">
      <xdr:nvSpPr>
        <xdr:cNvPr id="3" name="テキスト ボックス 6">
          <a:extLst>
            <a:ext uri="{FF2B5EF4-FFF2-40B4-BE49-F238E27FC236}">
              <a16:creationId xmlns:a16="http://schemas.microsoft.com/office/drawing/2014/main" id="{B0C2BBD4-4E52-FDC2-E2EA-B0EAFED80F93}"/>
            </a:ext>
          </a:extLst>
        </xdr:cNvPr>
        <xdr:cNvSpPr txBox="1"/>
      </xdr:nvSpPr>
      <xdr:spPr>
        <a:xfrm>
          <a:off x="7388866" y="267033"/>
          <a:ext cx="2800351" cy="1340122"/>
        </a:xfrm>
        <a:prstGeom prst="rect">
          <a:avLst/>
        </a:prstGeom>
        <a:solidFill>
          <a:schemeClr val="bg1"/>
        </a:solidFill>
        <a:ln>
          <a:solidFill>
            <a:schemeClr val="tx2"/>
          </a:solidFill>
        </a:ln>
      </xdr:spPr>
      <xdr:txBody>
        <a:bodyPr wrap="square" lIns="36000" tIns="36000" rIns="36000" bIns="36000" rtlCol="0" anchor="ctr" anchorCtr="0">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84137"/>
          <a:r>
            <a:rPr kumimoji="1" lang="en-US" altLang="ja-JP" sz="800" b="0">
              <a:latin typeface="+mn-lt"/>
              <a:cs typeface="Calibri Light" panose="020F0302020204030204" pitchFamily="34" charset="0"/>
            </a:rPr>
            <a:t>*1</a:t>
          </a:r>
          <a:r>
            <a:rPr kumimoji="1" lang="ja-JP" altLang="en-US" sz="800" b="0">
              <a:latin typeface="+mn-lt"/>
              <a:cs typeface="Calibri Light" panose="020F0302020204030204" pitchFamily="34" charset="0"/>
            </a:rPr>
            <a:t>：各アプリケーションの技術ステージ毎の事例数を集計し、最多のステージにマッピングしている。そのため、「実証」ステージにマッピングしているものについても、一部のメーカーで商用化している場合がある。</a:t>
          </a:r>
          <a:endParaRPr kumimoji="1" lang="en-US" altLang="ja-JP" sz="800" b="0">
            <a:latin typeface="+mn-lt"/>
            <a:cs typeface="Calibri Light" panose="020F0302020204030204" pitchFamily="34" charset="0"/>
          </a:endParaRPr>
        </a:p>
        <a:p>
          <a:pPr marL="84137"/>
          <a:r>
            <a:rPr kumimoji="1" lang="en-US" altLang="ja-JP" sz="800" b="0">
              <a:latin typeface="+mn-lt"/>
              <a:cs typeface="Calibri Light" panose="020F0302020204030204" pitchFamily="34" charset="0"/>
            </a:rPr>
            <a:t>*2</a:t>
          </a:r>
          <a:r>
            <a:rPr kumimoji="1" lang="ja-JP" altLang="en-US" sz="800" b="0">
              <a:latin typeface="+mn-lt"/>
              <a:cs typeface="Calibri Light" panose="020F0302020204030204" pitchFamily="34" charset="0"/>
            </a:rPr>
            <a:t>：政府目標の出典：「水素基本戦略」「</a:t>
          </a:r>
          <a:r>
            <a:rPr kumimoji="1" lang="en-US" altLang="ja-JP" sz="800" b="0">
              <a:latin typeface="+mn-lt"/>
              <a:cs typeface="Calibri Light" panose="020F0302020204030204" pitchFamily="34" charset="0"/>
            </a:rPr>
            <a:t>NEDO</a:t>
          </a:r>
          <a:r>
            <a:rPr kumimoji="1" lang="ja-JP" altLang="en-US" sz="800" b="0">
              <a:latin typeface="+mn-lt"/>
              <a:cs typeface="Calibri Light" panose="020F0302020204030204" pitchFamily="34" charset="0"/>
            </a:rPr>
            <a:t>燃料電池・水素技術開発ロードマップ」「</a:t>
          </a:r>
          <a:r>
            <a:rPr kumimoji="1" lang="en-US" altLang="ja-JP" sz="800" b="0">
              <a:latin typeface="+mn-lt"/>
              <a:cs typeface="Calibri Light" panose="020F0302020204030204" pitchFamily="34" charset="0"/>
            </a:rPr>
            <a:t>GX</a:t>
          </a:r>
          <a:r>
            <a:rPr kumimoji="1" lang="ja-JP" altLang="en-US" sz="800" b="0">
              <a:latin typeface="+mn-lt"/>
              <a:cs typeface="Calibri Light" panose="020F0302020204030204" pitchFamily="34" charset="0"/>
            </a:rPr>
            <a:t>に向けた基本方針」「</a:t>
          </a:r>
          <a:r>
            <a:rPr lang="en-US" altLang="ja-JP" sz="800"/>
            <a:t>2050 </a:t>
          </a:r>
          <a:r>
            <a:rPr lang="ja-JP" altLang="en-US" sz="800"/>
            <a:t>年カーボンニュートラル に伴うグリーン成長戦略」</a:t>
          </a:r>
          <a:endParaRPr lang="en-US" altLang="ja-JP" sz="800"/>
        </a:p>
      </xdr:txBody>
    </xdr:sp>
    <xdr:clientData/>
  </xdr:twoCellAnchor>
  <xdr:twoCellAnchor>
    <xdr:from>
      <xdr:col>2</xdr:col>
      <xdr:colOff>1075484</xdr:colOff>
      <xdr:row>1</xdr:row>
      <xdr:rowOff>0</xdr:rowOff>
    </xdr:from>
    <xdr:to>
      <xdr:col>2</xdr:col>
      <xdr:colOff>5340991</xdr:colOff>
      <xdr:row>6</xdr:row>
      <xdr:rowOff>6955</xdr:rowOff>
    </xdr:to>
    <xdr:grpSp>
      <xdr:nvGrpSpPr>
        <xdr:cNvPr id="4" name="グループ化 3">
          <a:extLst>
            <a:ext uri="{FF2B5EF4-FFF2-40B4-BE49-F238E27FC236}">
              <a16:creationId xmlns:a16="http://schemas.microsoft.com/office/drawing/2014/main" id="{52B1F000-8A24-9DAE-58B2-381C8A854382}"/>
            </a:ext>
          </a:extLst>
        </xdr:cNvPr>
        <xdr:cNvGrpSpPr/>
      </xdr:nvGrpSpPr>
      <xdr:grpSpPr>
        <a:xfrm>
          <a:off x="3066209" y="266700"/>
          <a:ext cx="4265507" cy="1340455"/>
          <a:chOff x="3068743" y="265697"/>
          <a:chExt cx="4265507" cy="1340455"/>
        </a:xfrm>
      </xdr:grpSpPr>
      <xdr:grpSp>
        <xdr:nvGrpSpPr>
          <xdr:cNvPr id="5" name="グループ化 4">
            <a:extLst>
              <a:ext uri="{FF2B5EF4-FFF2-40B4-BE49-F238E27FC236}">
                <a16:creationId xmlns:a16="http://schemas.microsoft.com/office/drawing/2014/main" id="{4950E72A-FBD2-8BA0-B7D5-BCE408EE3BCA}"/>
              </a:ext>
            </a:extLst>
          </xdr:cNvPr>
          <xdr:cNvGrpSpPr/>
        </xdr:nvGrpSpPr>
        <xdr:grpSpPr>
          <a:xfrm>
            <a:off x="3258311" y="294746"/>
            <a:ext cx="4074381" cy="228986"/>
            <a:chOff x="3262823" y="293743"/>
            <a:chExt cx="4074381" cy="228986"/>
          </a:xfrm>
        </xdr:grpSpPr>
        <xdr:sp macro="" textlink="">
          <xdr:nvSpPr>
            <xdr:cNvPr id="18" name="正方形/長方形 17">
              <a:extLst>
                <a:ext uri="{FF2B5EF4-FFF2-40B4-BE49-F238E27FC236}">
                  <a16:creationId xmlns:a16="http://schemas.microsoft.com/office/drawing/2014/main" id="{586E3DA1-D743-29B3-DF4A-0C41D5124532}"/>
                </a:ext>
              </a:extLst>
            </xdr:cNvPr>
            <xdr:cNvSpPr/>
          </xdr:nvSpPr>
          <xdr:spPr bwMode="gray">
            <a:xfrm>
              <a:off x="3262823" y="293743"/>
              <a:ext cx="4074381" cy="228986"/>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：各国の一般的な技術ステージ</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19" name="テキスト ボックス 56">
              <a:extLst>
                <a:ext uri="{FF2B5EF4-FFF2-40B4-BE49-F238E27FC236}">
                  <a16:creationId xmlns:a16="http://schemas.microsoft.com/office/drawing/2014/main" id="{3443469F-96D6-C6DB-BD77-D488A1123DE6}"/>
                </a:ext>
              </a:extLst>
            </xdr:cNvPr>
            <xdr:cNvSpPr txBox="1"/>
          </xdr:nvSpPr>
          <xdr:spPr bwMode="gray">
            <a:xfrm>
              <a:off x="3684084" y="322131"/>
              <a:ext cx="222494" cy="172210"/>
            </a:xfrm>
            <a:prstGeom prst="rect">
              <a:avLst/>
            </a:prstGeom>
            <a:noFill/>
          </xdr:spPr>
          <xdr:txBody>
            <a:bodyPr wrap="square" lIns="0" tIns="0" rIns="0" bIns="0" rtlCol="0" anchor="ctr">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a:t>
              </a:r>
            </a:p>
          </xdr:txBody>
        </xdr:sp>
      </xdr:grpSp>
      <xdr:sp macro="" textlink="">
        <xdr:nvSpPr>
          <xdr:cNvPr id="6" name="正方形/長方形 5">
            <a:extLst>
              <a:ext uri="{FF2B5EF4-FFF2-40B4-BE49-F238E27FC236}">
                <a16:creationId xmlns:a16="http://schemas.microsoft.com/office/drawing/2014/main" id="{7C9FC6D6-E660-B694-3E70-78CDB59223C4}"/>
              </a:ext>
            </a:extLst>
          </xdr:cNvPr>
          <xdr:cNvSpPr/>
        </xdr:nvSpPr>
        <xdr:spPr bwMode="gray">
          <a:xfrm>
            <a:off x="3247184" y="265697"/>
            <a:ext cx="4087066" cy="1340455"/>
          </a:xfrm>
          <a:prstGeom prst="rect">
            <a:avLst/>
          </a:prstGeom>
          <a:noFill/>
          <a:ln w="12700" algn="ctr">
            <a:solidFill>
              <a:schemeClr val="tx2"/>
            </a:solid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endParaRPr kumimoji="1" lang="ja-JP" altLang="en-US"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7" name="正方形/長方形 6">
            <a:extLst>
              <a:ext uri="{FF2B5EF4-FFF2-40B4-BE49-F238E27FC236}">
                <a16:creationId xmlns:a16="http://schemas.microsoft.com/office/drawing/2014/main" id="{1FB58A59-2B01-345B-7D89-E5B59CA4DAE0}"/>
              </a:ext>
            </a:extLst>
          </xdr:cNvPr>
          <xdr:cNvSpPr/>
        </xdr:nvSpPr>
        <xdr:spPr bwMode="gray">
          <a:xfrm>
            <a:off x="3068743" y="829181"/>
            <a:ext cx="360346" cy="215794"/>
          </a:xfrm>
          <a:prstGeom prst="rect">
            <a:avLst/>
          </a:prstGeom>
          <a:solidFill>
            <a:schemeClr val="bg1"/>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a:solidFill>
                  <a:prstClr val="black"/>
                </a:solidFill>
                <a:latin typeface="+mn-lt"/>
                <a:cs typeface="+mn-cs"/>
              </a:rPr>
              <a:t>凡例</a:t>
            </a:r>
            <a:endParaRPr kumimoji="1" lang="ja-JP" altLang="en-US" sz="1200" b="0" i="0" u="none" strike="noStrike" kern="1200" cap="none" spc="0" normalizeH="0" baseline="0">
              <a:ln>
                <a:noFill/>
              </a:ln>
              <a:solidFill>
                <a:prstClr val="black"/>
              </a:solidFill>
              <a:effectLst/>
              <a:uLnTx/>
              <a:uFillTx/>
              <a:latin typeface="+mn-lt"/>
              <a:ea typeface="+mn-ea"/>
              <a:cs typeface="+mn-cs"/>
            </a:endParaRPr>
          </a:p>
        </xdr:txBody>
      </xdr:sp>
      <xdr:grpSp>
        <xdr:nvGrpSpPr>
          <xdr:cNvPr id="8" name="グループ化 7">
            <a:extLst>
              <a:ext uri="{FF2B5EF4-FFF2-40B4-BE49-F238E27FC236}">
                <a16:creationId xmlns:a16="http://schemas.microsoft.com/office/drawing/2014/main" id="{24881D66-B29D-063E-AA0B-EC6D6874099F}"/>
              </a:ext>
            </a:extLst>
          </xdr:cNvPr>
          <xdr:cNvGrpSpPr/>
        </xdr:nvGrpSpPr>
        <xdr:grpSpPr>
          <a:xfrm>
            <a:off x="3258311" y="575490"/>
            <a:ext cx="4074381" cy="227683"/>
            <a:chOff x="3262823" y="565054"/>
            <a:chExt cx="4074381" cy="226680"/>
          </a:xfrm>
        </xdr:grpSpPr>
        <xdr:sp macro="" textlink="">
          <xdr:nvSpPr>
            <xdr:cNvPr id="16" name="正方形/長方形 15">
              <a:extLst>
                <a:ext uri="{FF2B5EF4-FFF2-40B4-BE49-F238E27FC236}">
                  <a16:creationId xmlns:a16="http://schemas.microsoft.com/office/drawing/2014/main" id="{54B5CF98-11D4-4400-1CBB-C3AD802BDF15}"/>
                </a:ext>
              </a:extLst>
            </xdr:cNvPr>
            <xdr:cNvSpPr/>
          </xdr:nvSpPr>
          <xdr:spPr bwMode="gray">
            <a:xfrm>
              <a:off x="3420931" y="565579"/>
              <a:ext cx="748800" cy="22563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sp macro="" textlink="">
          <xdr:nvSpPr>
            <xdr:cNvPr id="17" name="正方形/長方形 16">
              <a:extLst>
                <a:ext uri="{FF2B5EF4-FFF2-40B4-BE49-F238E27FC236}">
                  <a16:creationId xmlns:a16="http://schemas.microsoft.com/office/drawing/2014/main" id="{22FF868B-592A-2920-23D7-6224FBD87F47}"/>
                </a:ext>
              </a:extLst>
            </xdr:cNvPr>
            <xdr:cNvSpPr/>
          </xdr:nvSpPr>
          <xdr:spPr bwMode="gray">
            <a:xfrm>
              <a:off x="3262823" y="565054"/>
              <a:ext cx="4074381" cy="226680"/>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：国内の技術ステージ</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grpSp>
      <xdr:grpSp>
        <xdr:nvGrpSpPr>
          <xdr:cNvPr id="9" name="グループ化 8">
            <a:extLst>
              <a:ext uri="{FF2B5EF4-FFF2-40B4-BE49-F238E27FC236}">
                <a16:creationId xmlns:a16="http://schemas.microsoft.com/office/drawing/2014/main" id="{542BBE09-E28E-3EC3-900D-607E6A076809}"/>
              </a:ext>
            </a:extLst>
          </xdr:cNvPr>
          <xdr:cNvGrpSpPr/>
        </xdr:nvGrpSpPr>
        <xdr:grpSpPr>
          <a:xfrm>
            <a:off x="3258311" y="1354322"/>
            <a:ext cx="4074381" cy="226680"/>
            <a:chOff x="3262823" y="1349309"/>
            <a:chExt cx="4074381" cy="226680"/>
          </a:xfrm>
        </xdr:grpSpPr>
        <xdr:sp macro="" textlink="">
          <xdr:nvSpPr>
            <xdr:cNvPr id="14" name="正方形/長方形 13">
              <a:extLst>
                <a:ext uri="{FF2B5EF4-FFF2-40B4-BE49-F238E27FC236}">
                  <a16:creationId xmlns:a16="http://schemas.microsoft.com/office/drawing/2014/main" id="{7B17E086-4423-137A-069E-6A9BB33CF560}"/>
                </a:ext>
              </a:extLst>
            </xdr:cNvPr>
            <xdr:cNvSpPr/>
          </xdr:nvSpPr>
          <xdr:spPr bwMode="gray">
            <a:xfrm>
              <a:off x="3420931" y="1353673"/>
              <a:ext cx="748800"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sp macro="" textlink="">
          <xdr:nvSpPr>
            <xdr:cNvPr id="15" name="正方形/長方形 14">
              <a:extLst>
                <a:ext uri="{FF2B5EF4-FFF2-40B4-BE49-F238E27FC236}">
                  <a16:creationId xmlns:a16="http://schemas.microsoft.com/office/drawing/2014/main" id="{D1F2C0AA-E6FC-3DCA-67E4-D11F0A5D221B}"/>
                </a:ext>
              </a:extLst>
            </xdr:cNvPr>
            <xdr:cNvSpPr/>
          </xdr:nvSpPr>
          <xdr:spPr bwMode="gray">
            <a:xfrm>
              <a:off x="3262823" y="1349309"/>
              <a:ext cx="4074381" cy="226680"/>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：国内外の一部のメーカーで商用化済</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grpSp>
      <xdr:grpSp>
        <xdr:nvGrpSpPr>
          <xdr:cNvPr id="10" name="グループ化 9">
            <a:extLst>
              <a:ext uri="{FF2B5EF4-FFF2-40B4-BE49-F238E27FC236}">
                <a16:creationId xmlns:a16="http://schemas.microsoft.com/office/drawing/2014/main" id="{9895F24C-468F-18FC-42E8-EE1F793490EB}"/>
              </a:ext>
            </a:extLst>
          </xdr:cNvPr>
          <xdr:cNvGrpSpPr/>
        </xdr:nvGrpSpPr>
        <xdr:grpSpPr>
          <a:xfrm>
            <a:off x="3258311" y="853929"/>
            <a:ext cx="4074381" cy="448636"/>
            <a:chOff x="3262823" y="848683"/>
            <a:chExt cx="4074381" cy="447633"/>
          </a:xfrm>
        </xdr:grpSpPr>
        <xdr:sp macro="" textlink="">
          <xdr:nvSpPr>
            <xdr:cNvPr id="11" name="正方形/長方形 10">
              <a:extLst>
                <a:ext uri="{FF2B5EF4-FFF2-40B4-BE49-F238E27FC236}">
                  <a16:creationId xmlns:a16="http://schemas.microsoft.com/office/drawing/2014/main" id="{4B04A01C-C641-2828-8C34-5EBB3E8633D2}"/>
                </a:ext>
              </a:extLst>
            </xdr:cNvPr>
            <xdr:cNvSpPr/>
          </xdr:nvSpPr>
          <xdr:spPr bwMode="gray">
            <a:xfrm>
              <a:off x="3420931" y="897074"/>
              <a:ext cx="748800" cy="350851"/>
            </a:xfrm>
            <a:prstGeom prst="rect">
              <a:avLst/>
            </a:prstGeom>
            <a:solidFill>
              <a:srgbClr val="FFFF00"/>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50">
                  <a:solidFill>
                    <a:sysClr val="windowText" lastClr="000000"/>
                  </a:solidFill>
                  <a:latin typeface="ＭＳ Ｐゴシック" pitchFamily="50" charset="-128"/>
                  <a:cs typeface="+mn-cs"/>
                </a:rPr>
                <a:t>政府目標</a:t>
              </a:r>
              <a:r>
                <a:rPr kumimoji="1" lang="en-US" altLang="ja-JP" sz="900">
                  <a:solidFill>
                    <a:sysClr val="windowText" lastClr="000000"/>
                  </a:solidFill>
                  <a:latin typeface="ＭＳ Ｐゴシック" pitchFamily="50" charset="-128"/>
                  <a:cs typeface="+mn-cs"/>
                </a:rPr>
                <a:t>*2</a:t>
              </a:r>
              <a:endParaRPr kumimoji="1" lang="en-US" altLang="ja-JP" sz="1200">
                <a:solidFill>
                  <a:sysClr val="windowText" lastClr="000000"/>
                </a:solidFill>
                <a:latin typeface="ＭＳ Ｐゴシック" pitchFamily="50" charset="-128"/>
                <a:cs typeface="+mn-cs"/>
              </a:endParaRPr>
            </a:p>
          </xdr:txBody>
        </xdr:sp>
        <xdr:sp macro="" textlink="">
          <xdr:nvSpPr>
            <xdr:cNvPr id="12" name="正方形/長方形 11">
              <a:extLst>
                <a:ext uri="{FF2B5EF4-FFF2-40B4-BE49-F238E27FC236}">
                  <a16:creationId xmlns:a16="http://schemas.microsoft.com/office/drawing/2014/main" id="{98875DC6-F01F-08CE-6018-D85A33F750B6}"/>
                </a:ext>
              </a:extLst>
            </xdr:cNvPr>
            <xdr:cNvSpPr/>
          </xdr:nvSpPr>
          <xdr:spPr bwMode="gray">
            <a:xfrm>
              <a:off x="3262823" y="848683"/>
              <a:ext cx="4074381" cy="447633"/>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：国内における実証・商用本格化の政府目標あり</a:t>
              </a:r>
              <a:br>
                <a:rPr kumimoji="1" lang="en-US" altLang="ja-JP" sz="1200" b="0" i="0" u="none" strike="noStrike" kern="1200" cap="none" spc="0" normalizeH="0" baseline="0">
                  <a:ln>
                    <a:noFill/>
                  </a:ln>
                  <a:solidFill>
                    <a:prstClr val="black"/>
                  </a:solidFill>
                  <a:effectLst/>
                  <a:uLnTx/>
                  <a:uFillTx/>
                  <a:latin typeface="+mn-lt"/>
                  <a:ea typeface="+mn-ea"/>
                  <a:cs typeface="+mn-cs"/>
                </a:rPr>
              </a:b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13" name="テキスト ボックス 12">
              <a:extLst>
                <a:ext uri="{FF2B5EF4-FFF2-40B4-BE49-F238E27FC236}">
                  <a16:creationId xmlns:a16="http://schemas.microsoft.com/office/drawing/2014/main" id="{A43DEA68-CE94-2B46-11C3-B416B1E5564B}"/>
                </a:ext>
              </a:extLst>
            </xdr:cNvPr>
            <xdr:cNvSpPr txBox="1"/>
          </xdr:nvSpPr>
          <xdr:spPr>
            <a:xfrm>
              <a:off x="4255169" y="1019175"/>
              <a:ext cx="2357188" cy="243913"/>
            </a:xfrm>
            <a:prstGeom prst="rect">
              <a:avLst/>
            </a:prstGeom>
            <a:noFill/>
          </xdr:spPr>
          <xdr:txBody>
            <a:bodyPr vertOverflow="clip" horzOverflow="clip" wrap="square" lIns="0" tIns="0" rIns="0" bIns="0" rtlCol="0" anchor="t">
              <a:spAutoFit/>
            </a:bodyPr>
            <a:lstStyle/>
            <a:p>
              <a:pPr>
                <a:spcBef>
                  <a:spcPts val="0"/>
                </a:spcBef>
                <a:buSzPct val="100000"/>
              </a:pPr>
              <a:r>
                <a:rPr kumimoji="1" lang="ja-JP" altLang="ja-JP" sz="1100" b="0" i="0" baseline="0">
                  <a:effectLst/>
                  <a:latin typeface="+mn-lt"/>
                  <a:ea typeface="+mn-ea"/>
                  <a:cs typeface="+mn-cs"/>
                </a:rPr>
                <a:t>（）内は実証・商用本格化の目標時期</a:t>
              </a:r>
              <a:endParaRPr kumimoji="1" lang="ja-JP" altLang="en-US" sz="1200" dirty="0"/>
            </a:p>
          </xdr:txBody>
        </xdr:sp>
      </xdr:grpSp>
    </xdr:grpSp>
    <xdr:clientData/>
  </xdr:twoCellAnchor>
  <xdr:twoCellAnchor>
    <xdr:from>
      <xdr:col>5</xdr:col>
      <xdr:colOff>9524</xdr:colOff>
      <xdr:row>11</xdr:row>
      <xdr:rowOff>133350</xdr:rowOff>
    </xdr:from>
    <xdr:to>
      <xdr:col>5</xdr:col>
      <xdr:colOff>685799</xdr:colOff>
      <xdr:row>12</xdr:row>
      <xdr:rowOff>0</xdr:rowOff>
    </xdr:to>
    <xdr:sp macro="" textlink="">
      <xdr:nvSpPr>
        <xdr:cNvPr id="24" name="正方形/長方形 23">
          <a:extLst>
            <a:ext uri="{FF2B5EF4-FFF2-40B4-BE49-F238E27FC236}">
              <a16:creationId xmlns:a16="http://schemas.microsoft.com/office/drawing/2014/main" id="{00000000-0008-0000-1800-000018000000}"/>
            </a:ext>
          </a:extLst>
        </xdr:cNvPr>
        <xdr:cNvSpPr/>
      </xdr:nvSpPr>
      <xdr:spPr bwMode="gray">
        <a:xfrm>
          <a:off x="9515474" y="17335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13</xdr:row>
      <xdr:rowOff>133350</xdr:rowOff>
    </xdr:from>
    <xdr:to>
      <xdr:col>4</xdr:col>
      <xdr:colOff>676275</xdr:colOff>
      <xdr:row>14</xdr:row>
      <xdr:rowOff>0</xdr:rowOff>
    </xdr:to>
    <xdr:sp macro="" textlink="">
      <xdr:nvSpPr>
        <xdr:cNvPr id="25" name="正方形/長方形 24">
          <a:extLst>
            <a:ext uri="{FF2B5EF4-FFF2-40B4-BE49-F238E27FC236}">
              <a16:creationId xmlns:a16="http://schemas.microsoft.com/office/drawing/2014/main" id="{00000000-0008-0000-1800-000019000000}"/>
            </a:ext>
          </a:extLst>
        </xdr:cNvPr>
        <xdr:cNvSpPr/>
      </xdr:nvSpPr>
      <xdr:spPr bwMode="gray">
        <a:xfrm>
          <a:off x="8820150" y="22669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5</xdr:col>
      <xdr:colOff>9525</xdr:colOff>
      <xdr:row>15</xdr:row>
      <xdr:rowOff>133350</xdr:rowOff>
    </xdr:from>
    <xdr:to>
      <xdr:col>6</xdr:col>
      <xdr:colOff>0</xdr:colOff>
      <xdr:row>16</xdr:row>
      <xdr:rowOff>0</xdr:rowOff>
    </xdr:to>
    <xdr:sp macro="" textlink="">
      <xdr:nvSpPr>
        <xdr:cNvPr id="26" name="正方形/長方形 25">
          <a:extLst>
            <a:ext uri="{FF2B5EF4-FFF2-40B4-BE49-F238E27FC236}">
              <a16:creationId xmlns:a16="http://schemas.microsoft.com/office/drawing/2014/main" id="{00000000-0008-0000-1800-00001A000000}"/>
            </a:ext>
          </a:extLst>
        </xdr:cNvPr>
        <xdr:cNvSpPr/>
      </xdr:nvSpPr>
      <xdr:spPr bwMode="gray">
        <a:xfrm>
          <a:off x="9515475" y="28003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17</xdr:row>
      <xdr:rowOff>133350</xdr:rowOff>
    </xdr:from>
    <xdr:to>
      <xdr:col>4</xdr:col>
      <xdr:colOff>676275</xdr:colOff>
      <xdr:row>18</xdr:row>
      <xdr:rowOff>0</xdr:rowOff>
    </xdr:to>
    <xdr:sp macro="" textlink="">
      <xdr:nvSpPr>
        <xdr:cNvPr id="27" name="正方形/長方形 26">
          <a:extLst>
            <a:ext uri="{FF2B5EF4-FFF2-40B4-BE49-F238E27FC236}">
              <a16:creationId xmlns:a16="http://schemas.microsoft.com/office/drawing/2014/main" id="{00000000-0008-0000-1800-00001B000000}"/>
            </a:ext>
          </a:extLst>
        </xdr:cNvPr>
        <xdr:cNvSpPr/>
      </xdr:nvSpPr>
      <xdr:spPr bwMode="gray">
        <a:xfrm>
          <a:off x="8820150" y="33337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19</xdr:row>
      <xdr:rowOff>133350</xdr:rowOff>
    </xdr:from>
    <xdr:to>
      <xdr:col>4</xdr:col>
      <xdr:colOff>676275</xdr:colOff>
      <xdr:row>20</xdr:row>
      <xdr:rowOff>0</xdr:rowOff>
    </xdr:to>
    <xdr:sp macro="" textlink="">
      <xdr:nvSpPr>
        <xdr:cNvPr id="28" name="正方形/長方形 27">
          <a:extLst>
            <a:ext uri="{FF2B5EF4-FFF2-40B4-BE49-F238E27FC236}">
              <a16:creationId xmlns:a16="http://schemas.microsoft.com/office/drawing/2014/main" id="{00000000-0008-0000-1800-00001C000000}"/>
            </a:ext>
          </a:extLst>
        </xdr:cNvPr>
        <xdr:cNvSpPr/>
      </xdr:nvSpPr>
      <xdr:spPr bwMode="gray">
        <a:xfrm>
          <a:off x="8820150" y="38671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2</xdr:col>
      <xdr:colOff>6143624</xdr:colOff>
      <xdr:row>23</xdr:row>
      <xdr:rowOff>133350</xdr:rowOff>
    </xdr:from>
    <xdr:to>
      <xdr:col>4</xdr:col>
      <xdr:colOff>682199</xdr:colOff>
      <xdr:row>24</xdr:row>
      <xdr:rowOff>0</xdr:rowOff>
    </xdr:to>
    <xdr:sp macro="" textlink="">
      <xdr:nvSpPr>
        <xdr:cNvPr id="29" name="正方形/長方形 28">
          <a:extLst>
            <a:ext uri="{FF2B5EF4-FFF2-40B4-BE49-F238E27FC236}">
              <a16:creationId xmlns:a16="http://schemas.microsoft.com/office/drawing/2014/main" id="{00000000-0008-0000-1800-00001D000000}"/>
            </a:ext>
          </a:extLst>
        </xdr:cNvPr>
        <xdr:cNvSpPr/>
      </xdr:nvSpPr>
      <xdr:spPr bwMode="gray">
        <a:xfrm>
          <a:off x="8134349" y="4933950"/>
          <a:ext cx="1368000"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3</xdr:col>
      <xdr:colOff>0</xdr:colOff>
      <xdr:row>25</xdr:row>
      <xdr:rowOff>133350</xdr:rowOff>
    </xdr:from>
    <xdr:to>
      <xdr:col>4</xdr:col>
      <xdr:colOff>682200</xdr:colOff>
      <xdr:row>26</xdr:row>
      <xdr:rowOff>0</xdr:rowOff>
    </xdr:to>
    <xdr:sp macro="" textlink="">
      <xdr:nvSpPr>
        <xdr:cNvPr id="30" name="正方形/長方形 29">
          <a:extLst>
            <a:ext uri="{FF2B5EF4-FFF2-40B4-BE49-F238E27FC236}">
              <a16:creationId xmlns:a16="http://schemas.microsoft.com/office/drawing/2014/main" id="{00000000-0008-0000-1800-00001E000000}"/>
            </a:ext>
          </a:extLst>
        </xdr:cNvPr>
        <xdr:cNvSpPr/>
      </xdr:nvSpPr>
      <xdr:spPr bwMode="gray">
        <a:xfrm>
          <a:off x="8134350" y="5467350"/>
          <a:ext cx="1368000"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27</xdr:row>
      <xdr:rowOff>133350</xdr:rowOff>
    </xdr:from>
    <xdr:to>
      <xdr:col>4</xdr:col>
      <xdr:colOff>676275</xdr:colOff>
      <xdr:row>28</xdr:row>
      <xdr:rowOff>0</xdr:rowOff>
    </xdr:to>
    <xdr:sp macro="" textlink="">
      <xdr:nvSpPr>
        <xdr:cNvPr id="31" name="正方形/長方形 30">
          <a:extLst>
            <a:ext uri="{FF2B5EF4-FFF2-40B4-BE49-F238E27FC236}">
              <a16:creationId xmlns:a16="http://schemas.microsoft.com/office/drawing/2014/main" id="{00000000-0008-0000-1800-00001F000000}"/>
            </a:ext>
          </a:extLst>
        </xdr:cNvPr>
        <xdr:cNvSpPr/>
      </xdr:nvSpPr>
      <xdr:spPr bwMode="gray">
        <a:xfrm>
          <a:off x="8820150" y="60007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29</xdr:row>
      <xdr:rowOff>133350</xdr:rowOff>
    </xdr:from>
    <xdr:to>
      <xdr:col>4</xdr:col>
      <xdr:colOff>676275</xdr:colOff>
      <xdr:row>30</xdr:row>
      <xdr:rowOff>0</xdr:rowOff>
    </xdr:to>
    <xdr:sp macro="" textlink="">
      <xdr:nvSpPr>
        <xdr:cNvPr id="32" name="正方形/長方形 31">
          <a:extLst>
            <a:ext uri="{FF2B5EF4-FFF2-40B4-BE49-F238E27FC236}">
              <a16:creationId xmlns:a16="http://schemas.microsoft.com/office/drawing/2014/main" id="{00000000-0008-0000-1800-000020000000}"/>
            </a:ext>
          </a:extLst>
        </xdr:cNvPr>
        <xdr:cNvSpPr/>
      </xdr:nvSpPr>
      <xdr:spPr bwMode="gray">
        <a:xfrm>
          <a:off x="8820150" y="65341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35</xdr:row>
      <xdr:rowOff>133350</xdr:rowOff>
    </xdr:from>
    <xdr:to>
      <xdr:col>4</xdr:col>
      <xdr:colOff>676275</xdr:colOff>
      <xdr:row>36</xdr:row>
      <xdr:rowOff>0</xdr:rowOff>
    </xdr:to>
    <xdr:sp macro="" textlink="">
      <xdr:nvSpPr>
        <xdr:cNvPr id="33" name="正方形/長方形 32">
          <a:extLst>
            <a:ext uri="{FF2B5EF4-FFF2-40B4-BE49-F238E27FC236}">
              <a16:creationId xmlns:a16="http://schemas.microsoft.com/office/drawing/2014/main" id="{00000000-0008-0000-1800-000021000000}"/>
            </a:ext>
          </a:extLst>
        </xdr:cNvPr>
        <xdr:cNvSpPr/>
      </xdr:nvSpPr>
      <xdr:spPr bwMode="gray">
        <a:xfrm>
          <a:off x="8820150" y="33337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5</xdr:col>
      <xdr:colOff>9525</xdr:colOff>
      <xdr:row>37</xdr:row>
      <xdr:rowOff>133350</xdr:rowOff>
    </xdr:from>
    <xdr:to>
      <xdr:col>6</xdr:col>
      <xdr:colOff>0</xdr:colOff>
      <xdr:row>38</xdr:row>
      <xdr:rowOff>0</xdr:rowOff>
    </xdr:to>
    <xdr:sp macro="" textlink="">
      <xdr:nvSpPr>
        <xdr:cNvPr id="34" name="正方形/長方形 33">
          <a:extLst>
            <a:ext uri="{FF2B5EF4-FFF2-40B4-BE49-F238E27FC236}">
              <a16:creationId xmlns:a16="http://schemas.microsoft.com/office/drawing/2014/main" id="{00000000-0008-0000-1800-000022000000}"/>
            </a:ext>
          </a:extLst>
        </xdr:cNvPr>
        <xdr:cNvSpPr/>
      </xdr:nvSpPr>
      <xdr:spPr bwMode="gray">
        <a:xfrm>
          <a:off x="9515475" y="38671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3</xdr:col>
      <xdr:colOff>0</xdr:colOff>
      <xdr:row>39</xdr:row>
      <xdr:rowOff>133350</xdr:rowOff>
    </xdr:from>
    <xdr:to>
      <xdr:col>3</xdr:col>
      <xdr:colOff>676275</xdr:colOff>
      <xdr:row>40</xdr:row>
      <xdr:rowOff>0</xdr:rowOff>
    </xdr:to>
    <xdr:sp macro="" textlink="">
      <xdr:nvSpPr>
        <xdr:cNvPr id="35" name="正方形/長方形 34">
          <a:extLst>
            <a:ext uri="{FF2B5EF4-FFF2-40B4-BE49-F238E27FC236}">
              <a16:creationId xmlns:a16="http://schemas.microsoft.com/office/drawing/2014/main" id="{00000000-0008-0000-1800-000023000000}"/>
            </a:ext>
          </a:extLst>
        </xdr:cNvPr>
        <xdr:cNvSpPr/>
      </xdr:nvSpPr>
      <xdr:spPr bwMode="gray">
        <a:xfrm>
          <a:off x="8134350" y="44005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5</xdr:col>
      <xdr:colOff>9525</xdr:colOff>
      <xdr:row>43</xdr:row>
      <xdr:rowOff>133350</xdr:rowOff>
    </xdr:from>
    <xdr:to>
      <xdr:col>6</xdr:col>
      <xdr:colOff>0</xdr:colOff>
      <xdr:row>44</xdr:row>
      <xdr:rowOff>0</xdr:rowOff>
    </xdr:to>
    <xdr:sp macro="" textlink="">
      <xdr:nvSpPr>
        <xdr:cNvPr id="36" name="正方形/長方形 35">
          <a:extLst>
            <a:ext uri="{FF2B5EF4-FFF2-40B4-BE49-F238E27FC236}">
              <a16:creationId xmlns:a16="http://schemas.microsoft.com/office/drawing/2014/main" id="{00000000-0008-0000-1800-000024000000}"/>
            </a:ext>
          </a:extLst>
        </xdr:cNvPr>
        <xdr:cNvSpPr/>
      </xdr:nvSpPr>
      <xdr:spPr bwMode="gray">
        <a:xfrm>
          <a:off x="9515475" y="70675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3</xdr:col>
      <xdr:colOff>0</xdr:colOff>
      <xdr:row>45</xdr:row>
      <xdr:rowOff>133350</xdr:rowOff>
    </xdr:from>
    <xdr:to>
      <xdr:col>4</xdr:col>
      <xdr:colOff>682200</xdr:colOff>
      <xdr:row>46</xdr:row>
      <xdr:rowOff>0</xdr:rowOff>
    </xdr:to>
    <xdr:sp macro="" textlink="">
      <xdr:nvSpPr>
        <xdr:cNvPr id="37" name="正方形/長方形 36">
          <a:extLst>
            <a:ext uri="{FF2B5EF4-FFF2-40B4-BE49-F238E27FC236}">
              <a16:creationId xmlns:a16="http://schemas.microsoft.com/office/drawing/2014/main" id="{00000000-0008-0000-1800-000025000000}"/>
            </a:ext>
          </a:extLst>
        </xdr:cNvPr>
        <xdr:cNvSpPr/>
      </xdr:nvSpPr>
      <xdr:spPr bwMode="gray">
        <a:xfrm>
          <a:off x="8134350" y="7600950"/>
          <a:ext cx="1368000"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31</xdr:row>
      <xdr:rowOff>133350</xdr:rowOff>
    </xdr:from>
    <xdr:to>
      <xdr:col>4</xdr:col>
      <xdr:colOff>676275</xdr:colOff>
      <xdr:row>32</xdr:row>
      <xdr:rowOff>0</xdr:rowOff>
    </xdr:to>
    <xdr:sp macro="" textlink="">
      <xdr:nvSpPr>
        <xdr:cNvPr id="38" name="正方形/長方形 37">
          <a:extLst>
            <a:ext uri="{FF2B5EF4-FFF2-40B4-BE49-F238E27FC236}">
              <a16:creationId xmlns:a16="http://schemas.microsoft.com/office/drawing/2014/main" id="{00000000-0008-0000-1800-000026000000}"/>
            </a:ext>
          </a:extLst>
        </xdr:cNvPr>
        <xdr:cNvSpPr/>
      </xdr:nvSpPr>
      <xdr:spPr bwMode="gray">
        <a:xfrm>
          <a:off x="8820150" y="22669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3</xdr:col>
      <xdr:colOff>0</xdr:colOff>
      <xdr:row>33</xdr:row>
      <xdr:rowOff>133350</xdr:rowOff>
    </xdr:from>
    <xdr:to>
      <xdr:col>3</xdr:col>
      <xdr:colOff>676275</xdr:colOff>
      <xdr:row>34</xdr:row>
      <xdr:rowOff>0</xdr:rowOff>
    </xdr:to>
    <xdr:sp macro="" textlink="">
      <xdr:nvSpPr>
        <xdr:cNvPr id="39" name="正方形/長方形 38">
          <a:extLst>
            <a:ext uri="{FF2B5EF4-FFF2-40B4-BE49-F238E27FC236}">
              <a16:creationId xmlns:a16="http://schemas.microsoft.com/office/drawing/2014/main" id="{00000000-0008-0000-1800-000027000000}"/>
            </a:ext>
          </a:extLst>
        </xdr:cNvPr>
        <xdr:cNvSpPr/>
      </xdr:nvSpPr>
      <xdr:spPr bwMode="gray">
        <a:xfrm>
          <a:off x="8134350" y="28003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41</xdr:row>
      <xdr:rowOff>133350</xdr:rowOff>
    </xdr:from>
    <xdr:to>
      <xdr:col>4</xdr:col>
      <xdr:colOff>676275</xdr:colOff>
      <xdr:row>42</xdr:row>
      <xdr:rowOff>0</xdr:rowOff>
    </xdr:to>
    <xdr:sp macro="" textlink="">
      <xdr:nvSpPr>
        <xdr:cNvPr id="40" name="正方形/長方形 39">
          <a:extLst>
            <a:ext uri="{FF2B5EF4-FFF2-40B4-BE49-F238E27FC236}">
              <a16:creationId xmlns:a16="http://schemas.microsoft.com/office/drawing/2014/main" id="{00000000-0008-0000-1800-000028000000}"/>
            </a:ext>
          </a:extLst>
        </xdr:cNvPr>
        <xdr:cNvSpPr/>
      </xdr:nvSpPr>
      <xdr:spPr bwMode="gray">
        <a:xfrm>
          <a:off x="8820150" y="97345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oneCellAnchor>
    <xdr:from>
      <xdr:col>5</xdr:col>
      <xdr:colOff>0</xdr:colOff>
      <xdr:row>13</xdr:row>
      <xdr:rowOff>40913</xdr:rowOff>
    </xdr:from>
    <xdr:ext cx="691476" cy="217953"/>
    <xdr:sp macro="" textlink="">
      <xdr:nvSpPr>
        <xdr:cNvPr id="45" name="正方形/長方形 44">
          <a:extLst>
            <a:ext uri="{FF2B5EF4-FFF2-40B4-BE49-F238E27FC236}">
              <a16:creationId xmlns:a16="http://schemas.microsoft.com/office/drawing/2014/main" id="{00000000-0008-0000-1800-00002D000000}"/>
            </a:ext>
          </a:extLst>
        </xdr:cNvPr>
        <xdr:cNvSpPr/>
      </xdr:nvSpPr>
      <xdr:spPr bwMode="gray">
        <a:xfrm>
          <a:off x="9491382" y="2192442"/>
          <a:ext cx="691476"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clientData/>
  </xdr:oneCellAnchor>
  <xdr:oneCellAnchor>
    <xdr:from>
      <xdr:col>5</xdr:col>
      <xdr:colOff>0</xdr:colOff>
      <xdr:row>19</xdr:row>
      <xdr:rowOff>40913</xdr:rowOff>
    </xdr:from>
    <xdr:ext cx="691476" cy="217953"/>
    <xdr:sp macro="" textlink="">
      <xdr:nvSpPr>
        <xdr:cNvPr id="47" name="正方形/長方形 46">
          <a:extLst>
            <a:ext uri="{FF2B5EF4-FFF2-40B4-BE49-F238E27FC236}">
              <a16:creationId xmlns:a16="http://schemas.microsoft.com/office/drawing/2014/main" id="{00000000-0008-0000-1800-00002F000000}"/>
            </a:ext>
          </a:extLst>
        </xdr:cNvPr>
        <xdr:cNvSpPr/>
      </xdr:nvSpPr>
      <xdr:spPr bwMode="gray">
        <a:xfrm>
          <a:off x="9491382" y="3806089"/>
          <a:ext cx="691476"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clientData/>
  </xdr:oneCellAnchor>
  <xdr:oneCellAnchor>
    <xdr:from>
      <xdr:col>5</xdr:col>
      <xdr:colOff>0</xdr:colOff>
      <xdr:row>23</xdr:row>
      <xdr:rowOff>40913</xdr:rowOff>
    </xdr:from>
    <xdr:ext cx="691476" cy="217953"/>
    <xdr:sp macro="" textlink="">
      <xdr:nvSpPr>
        <xdr:cNvPr id="49" name="正方形/長方形 48">
          <a:extLst>
            <a:ext uri="{FF2B5EF4-FFF2-40B4-BE49-F238E27FC236}">
              <a16:creationId xmlns:a16="http://schemas.microsoft.com/office/drawing/2014/main" id="{00000000-0008-0000-1800-000031000000}"/>
            </a:ext>
          </a:extLst>
        </xdr:cNvPr>
        <xdr:cNvSpPr/>
      </xdr:nvSpPr>
      <xdr:spPr bwMode="gray">
        <a:xfrm>
          <a:off x="9491382" y="4881854"/>
          <a:ext cx="691476"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clientData/>
  </xdr:oneCellAnchor>
  <xdr:oneCellAnchor>
    <xdr:from>
      <xdr:col>5</xdr:col>
      <xdr:colOff>0</xdr:colOff>
      <xdr:row>29</xdr:row>
      <xdr:rowOff>40913</xdr:rowOff>
    </xdr:from>
    <xdr:ext cx="691476" cy="217953"/>
    <xdr:sp macro="" textlink="">
      <xdr:nvSpPr>
        <xdr:cNvPr id="51" name="正方形/長方形 50">
          <a:extLst>
            <a:ext uri="{FF2B5EF4-FFF2-40B4-BE49-F238E27FC236}">
              <a16:creationId xmlns:a16="http://schemas.microsoft.com/office/drawing/2014/main" id="{00000000-0008-0000-1800-000033000000}"/>
            </a:ext>
          </a:extLst>
        </xdr:cNvPr>
        <xdr:cNvSpPr/>
      </xdr:nvSpPr>
      <xdr:spPr bwMode="gray">
        <a:xfrm>
          <a:off x="9491382" y="6495501"/>
          <a:ext cx="691476"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clientData/>
  </xdr:oneCellAnchor>
  <xdr:oneCellAnchor>
    <xdr:from>
      <xdr:col>5</xdr:col>
      <xdr:colOff>0</xdr:colOff>
      <xdr:row>30</xdr:row>
      <xdr:rowOff>0</xdr:rowOff>
    </xdr:from>
    <xdr:ext cx="691476" cy="289959"/>
    <xdr:sp macro="" textlink="">
      <xdr:nvSpPr>
        <xdr:cNvPr id="52" name="正方形/長方形 51">
          <a:extLst>
            <a:ext uri="{FF2B5EF4-FFF2-40B4-BE49-F238E27FC236}">
              <a16:creationId xmlns:a16="http://schemas.microsoft.com/office/drawing/2014/main" id="{00000000-0008-0000-1800-000034000000}"/>
            </a:ext>
          </a:extLst>
        </xdr:cNvPr>
        <xdr:cNvSpPr/>
      </xdr:nvSpPr>
      <xdr:spPr bwMode="gray">
        <a:xfrm>
          <a:off x="9491382" y="6723529"/>
          <a:ext cx="691476" cy="289959"/>
        </a:xfrm>
        <a:prstGeom prst="rect">
          <a:avLst/>
        </a:prstGeom>
        <a:solidFill>
          <a:srgbClr val="FFFF00"/>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800">
              <a:solidFill>
                <a:sysClr val="windowText" lastClr="000000"/>
              </a:solidFill>
              <a:latin typeface="ＭＳ Ｐゴシック" pitchFamily="50" charset="-128"/>
              <a:cs typeface="+mn-cs"/>
            </a:rPr>
            <a:t>政府目標</a:t>
          </a:r>
          <a:endParaRPr kumimoji="1" lang="en-US" altLang="ja-JP" sz="800">
            <a:solidFill>
              <a:sysClr val="windowText" lastClr="000000"/>
            </a:solidFill>
            <a:latin typeface="ＭＳ Ｐゴシック" pitchFamily="50" charset="-128"/>
            <a:cs typeface="+mn-cs"/>
          </a:endParaRPr>
        </a:p>
        <a:p>
          <a:pPr algn="ctr" fontAlgn="auto">
            <a:spcBef>
              <a:spcPts val="0"/>
            </a:spcBef>
            <a:spcAft>
              <a:spcPts val="0"/>
            </a:spcAft>
            <a:buClr>
              <a:srgbClr val="000000"/>
            </a:buClr>
          </a:pPr>
          <a:r>
            <a:rPr kumimoji="1" lang="en-US" altLang="ja-JP" sz="800">
              <a:solidFill>
                <a:sysClr val="windowText" lastClr="000000"/>
              </a:solidFill>
              <a:latin typeface="ＭＳ Ｐゴシック" pitchFamily="50" charset="-128"/>
              <a:cs typeface="+mn-cs"/>
            </a:rPr>
            <a:t>(2030</a:t>
          </a:r>
          <a:r>
            <a:rPr kumimoji="1" lang="ja-JP" altLang="en-US" sz="800">
              <a:solidFill>
                <a:sysClr val="windowText" lastClr="000000"/>
              </a:solidFill>
              <a:latin typeface="ＭＳ Ｐゴシック" pitchFamily="50" charset="-128"/>
              <a:cs typeface="+mn-cs"/>
            </a:rPr>
            <a:t>年頃</a:t>
          </a:r>
          <a:r>
            <a:rPr kumimoji="1" lang="en-US" altLang="ja-JP" sz="800">
              <a:solidFill>
                <a:sysClr val="windowText" lastClr="000000"/>
              </a:solidFill>
              <a:latin typeface="ＭＳ Ｐゴシック" pitchFamily="50" charset="-128"/>
              <a:cs typeface="+mn-cs"/>
            </a:rPr>
            <a:t>)</a:t>
          </a:r>
        </a:p>
      </xdr:txBody>
    </xdr:sp>
    <xdr:clientData/>
  </xdr:oneCellAnchor>
  <xdr:oneCellAnchor>
    <xdr:from>
      <xdr:col>5</xdr:col>
      <xdr:colOff>0</xdr:colOff>
      <xdr:row>31</xdr:row>
      <xdr:rowOff>40912</xdr:rowOff>
    </xdr:from>
    <xdr:ext cx="691476" cy="217953"/>
    <xdr:sp macro="" textlink="">
      <xdr:nvSpPr>
        <xdr:cNvPr id="53" name="正方形/長方形 52">
          <a:extLst>
            <a:ext uri="{FF2B5EF4-FFF2-40B4-BE49-F238E27FC236}">
              <a16:creationId xmlns:a16="http://schemas.microsoft.com/office/drawing/2014/main" id="{00000000-0008-0000-1800-000035000000}"/>
            </a:ext>
          </a:extLst>
        </xdr:cNvPr>
        <xdr:cNvSpPr/>
      </xdr:nvSpPr>
      <xdr:spPr bwMode="gray">
        <a:xfrm>
          <a:off x="9491382" y="7033383"/>
          <a:ext cx="691476"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clientData/>
  </xdr:oneCellAnchor>
  <xdr:oneCellAnchor>
    <xdr:from>
      <xdr:col>5</xdr:col>
      <xdr:colOff>0</xdr:colOff>
      <xdr:row>32</xdr:row>
      <xdr:rowOff>0</xdr:rowOff>
    </xdr:from>
    <xdr:ext cx="691476" cy="289959"/>
    <xdr:sp macro="" textlink="">
      <xdr:nvSpPr>
        <xdr:cNvPr id="54" name="正方形/長方形 53">
          <a:extLst>
            <a:ext uri="{FF2B5EF4-FFF2-40B4-BE49-F238E27FC236}">
              <a16:creationId xmlns:a16="http://schemas.microsoft.com/office/drawing/2014/main" id="{00000000-0008-0000-1800-000036000000}"/>
            </a:ext>
          </a:extLst>
        </xdr:cNvPr>
        <xdr:cNvSpPr/>
      </xdr:nvSpPr>
      <xdr:spPr bwMode="gray">
        <a:xfrm>
          <a:off x="9491382" y="7261412"/>
          <a:ext cx="691476" cy="289959"/>
        </a:xfrm>
        <a:prstGeom prst="rect">
          <a:avLst/>
        </a:prstGeom>
        <a:solidFill>
          <a:srgbClr val="FFFF00"/>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800">
              <a:solidFill>
                <a:sysClr val="windowText" lastClr="000000"/>
              </a:solidFill>
              <a:latin typeface="ＭＳ Ｐゴシック" pitchFamily="50" charset="-128"/>
              <a:cs typeface="+mn-cs"/>
            </a:rPr>
            <a:t>政府目標</a:t>
          </a:r>
          <a:endParaRPr kumimoji="1" lang="en-US" altLang="ja-JP" sz="800">
            <a:solidFill>
              <a:sysClr val="windowText" lastClr="000000"/>
            </a:solidFill>
            <a:latin typeface="ＭＳ Ｐゴシック" pitchFamily="50" charset="-128"/>
            <a:cs typeface="+mn-cs"/>
          </a:endParaRPr>
        </a:p>
        <a:p>
          <a:pPr algn="ctr" fontAlgn="auto">
            <a:spcBef>
              <a:spcPts val="0"/>
            </a:spcBef>
            <a:spcAft>
              <a:spcPts val="0"/>
            </a:spcAft>
            <a:buClr>
              <a:srgbClr val="000000"/>
            </a:buClr>
          </a:pPr>
          <a:r>
            <a:rPr kumimoji="1" lang="en-US" altLang="ja-JP" sz="800">
              <a:solidFill>
                <a:sysClr val="windowText" lastClr="000000"/>
              </a:solidFill>
              <a:latin typeface="ＭＳ Ｐゴシック" pitchFamily="50" charset="-128"/>
              <a:cs typeface="+mn-cs"/>
            </a:rPr>
            <a:t>(2030</a:t>
          </a:r>
          <a:r>
            <a:rPr kumimoji="1" lang="ja-JP" altLang="en-US" sz="800">
              <a:solidFill>
                <a:sysClr val="windowText" lastClr="000000"/>
              </a:solidFill>
              <a:latin typeface="ＭＳ Ｐゴシック" pitchFamily="50" charset="-128"/>
              <a:cs typeface="+mn-cs"/>
            </a:rPr>
            <a:t>年頃</a:t>
          </a:r>
          <a:r>
            <a:rPr kumimoji="1" lang="en-US" altLang="ja-JP" sz="800">
              <a:solidFill>
                <a:sysClr val="windowText" lastClr="000000"/>
              </a:solidFill>
              <a:latin typeface="ＭＳ Ｐゴシック" pitchFamily="50" charset="-128"/>
              <a:cs typeface="+mn-cs"/>
            </a:rPr>
            <a:t>)</a:t>
          </a:r>
        </a:p>
      </xdr:txBody>
    </xdr:sp>
    <xdr:clientData/>
  </xdr:oneCellAnchor>
  <xdr:oneCellAnchor>
    <xdr:from>
      <xdr:col>5</xdr:col>
      <xdr:colOff>0</xdr:colOff>
      <xdr:row>33</xdr:row>
      <xdr:rowOff>40913</xdr:rowOff>
    </xdr:from>
    <xdr:ext cx="691476" cy="217953"/>
    <xdr:sp macro="" textlink="">
      <xdr:nvSpPr>
        <xdr:cNvPr id="55" name="正方形/長方形 54">
          <a:extLst>
            <a:ext uri="{FF2B5EF4-FFF2-40B4-BE49-F238E27FC236}">
              <a16:creationId xmlns:a16="http://schemas.microsoft.com/office/drawing/2014/main" id="{00000000-0008-0000-1800-000037000000}"/>
            </a:ext>
          </a:extLst>
        </xdr:cNvPr>
        <xdr:cNvSpPr/>
      </xdr:nvSpPr>
      <xdr:spPr bwMode="gray">
        <a:xfrm>
          <a:off x="9491382" y="7571266"/>
          <a:ext cx="691476"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clientData/>
  </xdr:oneCellAnchor>
  <xdr:oneCellAnchor>
    <xdr:from>
      <xdr:col>3</xdr:col>
      <xdr:colOff>684854</xdr:colOff>
      <xdr:row>32</xdr:row>
      <xdr:rowOff>0</xdr:rowOff>
    </xdr:from>
    <xdr:ext cx="691476" cy="289959"/>
    <xdr:sp macro="" textlink="">
      <xdr:nvSpPr>
        <xdr:cNvPr id="56" name="正方形/長方形 55">
          <a:extLst>
            <a:ext uri="{FF2B5EF4-FFF2-40B4-BE49-F238E27FC236}">
              <a16:creationId xmlns:a16="http://schemas.microsoft.com/office/drawing/2014/main" id="{00000000-0008-0000-1800-000038000000}"/>
            </a:ext>
          </a:extLst>
        </xdr:cNvPr>
        <xdr:cNvSpPr/>
      </xdr:nvSpPr>
      <xdr:spPr bwMode="gray">
        <a:xfrm>
          <a:off x="8808656" y="7226405"/>
          <a:ext cx="691476" cy="289959"/>
        </a:xfrm>
        <a:prstGeom prst="rect">
          <a:avLst/>
        </a:prstGeom>
        <a:solidFill>
          <a:srgbClr val="FFFF00"/>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800">
              <a:solidFill>
                <a:sysClr val="windowText" lastClr="000000"/>
              </a:solidFill>
              <a:latin typeface="ＭＳ Ｐゴシック" pitchFamily="50" charset="-128"/>
              <a:cs typeface="+mn-cs"/>
            </a:rPr>
            <a:t>政府目標</a:t>
          </a:r>
          <a:endParaRPr kumimoji="1" lang="en-US" altLang="ja-JP" sz="800">
            <a:solidFill>
              <a:sysClr val="windowText" lastClr="000000"/>
            </a:solidFill>
            <a:latin typeface="ＭＳ Ｐゴシック" pitchFamily="50" charset="-128"/>
            <a:cs typeface="+mn-cs"/>
          </a:endParaRPr>
        </a:p>
        <a:p>
          <a:pPr algn="ctr" fontAlgn="auto">
            <a:spcBef>
              <a:spcPts val="0"/>
            </a:spcBef>
            <a:spcAft>
              <a:spcPts val="0"/>
            </a:spcAft>
            <a:buClr>
              <a:srgbClr val="000000"/>
            </a:buClr>
          </a:pPr>
          <a:r>
            <a:rPr kumimoji="1" lang="en-US" altLang="ja-JP" sz="800">
              <a:solidFill>
                <a:sysClr val="windowText" lastClr="000000"/>
              </a:solidFill>
              <a:latin typeface="ＭＳ Ｐゴシック" pitchFamily="50" charset="-128"/>
              <a:cs typeface="+mn-cs"/>
            </a:rPr>
            <a:t>(2027</a:t>
          </a:r>
          <a:r>
            <a:rPr kumimoji="1" lang="ja-JP" altLang="en-US" sz="800">
              <a:solidFill>
                <a:sysClr val="windowText" lastClr="000000"/>
              </a:solidFill>
              <a:latin typeface="ＭＳ Ｐゴシック" pitchFamily="50" charset="-128"/>
              <a:cs typeface="+mn-cs"/>
            </a:rPr>
            <a:t>年</a:t>
          </a:r>
          <a:r>
            <a:rPr kumimoji="1" lang="en-US" altLang="ja-JP" sz="800">
              <a:solidFill>
                <a:sysClr val="windowText" lastClr="000000"/>
              </a:solidFill>
              <a:latin typeface="ＭＳ Ｐゴシック" pitchFamily="50" charset="-128"/>
              <a:cs typeface="+mn-cs"/>
            </a:rPr>
            <a:t>)</a:t>
          </a:r>
        </a:p>
      </xdr:txBody>
    </xdr:sp>
    <xdr:clientData/>
  </xdr:oneCellAnchor>
  <xdr:twoCellAnchor>
    <xdr:from>
      <xdr:col>0</xdr:col>
      <xdr:colOff>423117</xdr:colOff>
      <xdr:row>0</xdr:row>
      <xdr:rowOff>262974</xdr:rowOff>
    </xdr:from>
    <xdr:to>
      <xdr:col>2</xdr:col>
      <xdr:colOff>1050774</xdr:colOff>
      <xdr:row>6</xdr:row>
      <xdr:rowOff>5013</xdr:rowOff>
    </xdr:to>
    <xdr:sp macro="" textlink="">
      <xdr:nvSpPr>
        <xdr:cNvPr id="57" name="テキスト ボックス 6">
          <a:extLst>
            <a:ext uri="{FF2B5EF4-FFF2-40B4-BE49-F238E27FC236}">
              <a16:creationId xmlns:a16="http://schemas.microsoft.com/office/drawing/2014/main" id="{00000000-0008-0000-1800-000039000000}"/>
            </a:ext>
          </a:extLst>
        </xdr:cNvPr>
        <xdr:cNvSpPr txBox="1"/>
      </xdr:nvSpPr>
      <xdr:spPr>
        <a:xfrm>
          <a:off x="423117" y="262974"/>
          <a:ext cx="2618382" cy="1342239"/>
        </a:xfrm>
        <a:prstGeom prst="rect">
          <a:avLst/>
        </a:prstGeom>
        <a:solidFill>
          <a:schemeClr val="bg1">
            <a:lumMod val="95000"/>
          </a:schemeClr>
        </a:solidFill>
        <a:ln>
          <a:noFill/>
        </a:ln>
      </xdr:spPr>
      <xdr:txBody>
        <a:bodyPr wrap="square" lIns="36000" tIns="36000" rIns="36000" bIns="36000" rtlCol="0" anchor="ctr" anchorCtr="0">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84137"/>
          <a:r>
            <a:rPr kumimoji="1" lang="ja-JP" altLang="en-US" sz="1100" b="1">
              <a:latin typeface="+mn-lt"/>
              <a:cs typeface="Calibri Light" panose="020F0302020204030204" pitchFamily="34" charset="0"/>
            </a:rPr>
            <a:t>＜技術ステージ</a:t>
          </a:r>
          <a:r>
            <a:rPr kumimoji="1" lang="en-US" altLang="ja-JP" sz="1100" b="1">
              <a:latin typeface="+mn-lt"/>
              <a:cs typeface="Calibri Light" panose="020F0302020204030204" pitchFamily="34" charset="0"/>
            </a:rPr>
            <a:t>*1</a:t>
          </a:r>
          <a:r>
            <a:rPr kumimoji="1" lang="ja-JP" altLang="en-US" sz="1100" b="1">
              <a:latin typeface="+mn-lt"/>
              <a:cs typeface="Calibri Light" panose="020F0302020204030204" pitchFamily="34" charset="0"/>
            </a:rPr>
            <a:t>＞</a:t>
          </a:r>
          <a:endParaRPr kumimoji="1" lang="en-US" altLang="ja-JP" sz="1100" b="1">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研究：ラボでの実験、稼働試験段階</a:t>
          </a:r>
          <a:endParaRPr kumimoji="1" lang="en-US" altLang="ja-JP" sz="1100">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実証：フィールド実証によるデータ取得段階</a:t>
          </a:r>
          <a:endParaRPr kumimoji="1" lang="en-US" altLang="ja-JP" sz="1100">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商用：市場での販売、利用段階</a:t>
          </a:r>
        </a:p>
      </xdr:txBody>
    </xdr:sp>
    <xdr:clientData/>
  </xdr:twoCellAnchor>
</xdr:wsDr>
</file>

<file path=xl/drawings/drawing23.xml><?xml version="1.0" encoding="utf-8"?>
<xdr:wsDr xmlns:xdr="http://schemas.openxmlformats.org/drawingml/2006/spreadsheetDrawing" xmlns:a="http://schemas.openxmlformats.org/drawingml/2006/main">
  <xdr:twoCellAnchor>
    <xdr:from>
      <xdr:col>2</xdr:col>
      <xdr:colOff>5398141</xdr:colOff>
      <xdr:row>1</xdr:row>
      <xdr:rowOff>333</xdr:rowOff>
    </xdr:from>
    <xdr:to>
      <xdr:col>5</xdr:col>
      <xdr:colOff>683267</xdr:colOff>
      <xdr:row>6</xdr:row>
      <xdr:rowOff>6955</xdr:rowOff>
    </xdr:to>
    <xdr:sp macro="" textlink="">
      <xdr:nvSpPr>
        <xdr:cNvPr id="3" name="テキスト ボックス 6">
          <a:extLst>
            <a:ext uri="{FF2B5EF4-FFF2-40B4-BE49-F238E27FC236}">
              <a16:creationId xmlns:a16="http://schemas.microsoft.com/office/drawing/2014/main" id="{AE0FD344-1AAA-E3C1-1796-1A74F656A0B5}"/>
            </a:ext>
          </a:extLst>
        </xdr:cNvPr>
        <xdr:cNvSpPr txBox="1"/>
      </xdr:nvSpPr>
      <xdr:spPr>
        <a:xfrm>
          <a:off x="7388866" y="267033"/>
          <a:ext cx="2800351" cy="1340122"/>
        </a:xfrm>
        <a:prstGeom prst="rect">
          <a:avLst/>
        </a:prstGeom>
        <a:solidFill>
          <a:schemeClr val="bg1"/>
        </a:solidFill>
        <a:ln>
          <a:solidFill>
            <a:schemeClr val="tx2"/>
          </a:solidFill>
        </a:ln>
      </xdr:spPr>
      <xdr:txBody>
        <a:bodyPr wrap="square" lIns="36000" tIns="36000" rIns="36000" bIns="36000" rtlCol="0" anchor="ctr" anchorCtr="0">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84137"/>
          <a:r>
            <a:rPr kumimoji="1" lang="en-US" altLang="ja-JP" sz="800" b="0">
              <a:latin typeface="+mn-lt"/>
              <a:cs typeface="Calibri Light" panose="020F0302020204030204" pitchFamily="34" charset="0"/>
            </a:rPr>
            <a:t>*1</a:t>
          </a:r>
          <a:r>
            <a:rPr kumimoji="1" lang="ja-JP" altLang="en-US" sz="800" b="0">
              <a:latin typeface="+mn-lt"/>
              <a:cs typeface="Calibri Light" panose="020F0302020204030204" pitchFamily="34" charset="0"/>
            </a:rPr>
            <a:t>：各アプリケーションの技術ステージ毎の事例数を集計し、最多のステージにマッピングしている。そのため、「実証」ステージにマッピングしているものについても、一部のメーカーで商用化している場合がある。</a:t>
          </a:r>
          <a:endParaRPr kumimoji="1" lang="en-US" altLang="ja-JP" sz="800" b="0">
            <a:latin typeface="+mn-lt"/>
            <a:cs typeface="Calibri Light" panose="020F0302020204030204" pitchFamily="34" charset="0"/>
          </a:endParaRPr>
        </a:p>
        <a:p>
          <a:pPr marL="84137"/>
          <a:r>
            <a:rPr kumimoji="1" lang="en-US" altLang="ja-JP" sz="800" b="0">
              <a:latin typeface="+mn-lt"/>
              <a:cs typeface="Calibri Light" panose="020F0302020204030204" pitchFamily="34" charset="0"/>
            </a:rPr>
            <a:t>*2</a:t>
          </a:r>
          <a:r>
            <a:rPr kumimoji="1" lang="ja-JP" altLang="en-US" sz="800" b="0">
              <a:latin typeface="+mn-lt"/>
              <a:cs typeface="Calibri Light" panose="020F0302020204030204" pitchFamily="34" charset="0"/>
            </a:rPr>
            <a:t>：政府目標の出典：「水素基本戦略」「</a:t>
          </a:r>
          <a:r>
            <a:rPr kumimoji="1" lang="en-US" altLang="ja-JP" sz="800" b="0">
              <a:latin typeface="+mn-lt"/>
              <a:cs typeface="Calibri Light" panose="020F0302020204030204" pitchFamily="34" charset="0"/>
            </a:rPr>
            <a:t>NEDO</a:t>
          </a:r>
          <a:r>
            <a:rPr kumimoji="1" lang="ja-JP" altLang="en-US" sz="800" b="0">
              <a:latin typeface="+mn-lt"/>
              <a:cs typeface="Calibri Light" panose="020F0302020204030204" pitchFamily="34" charset="0"/>
            </a:rPr>
            <a:t>燃料電池・水素技術開発ロードマップ」「</a:t>
          </a:r>
          <a:r>
            <a:rPr kumimoji="1" lang="en-US" altLang="ja-JP" sz="800" b="0">
              <a:latin typeface="+mn-lt"/>
              <a:cs typeface="Calibri Light" panose="020F0302020204030204" pitchFamily="34" charset="0"/>
            </a:rPr>
            <a:t>GX</a:t>
          </a:r>
          <a:r>
            <a:rPr kumimoji="1" lang="ja-JP" altLang="en-US" sz="800" b="0">
              <a:latin typeface="+mn-lt"/>
              <a:cs typeface="Calibri Light" panose="020F0302020204030204" pitchFamily="34" charset="0"/>
            </a:rPr>
            <a:t>に向けた基本方針」「</a:t>
          </a:r>
          <a:r>
            <a:rPr lang="en-US" altLang="ja-JP" sz="800"/>
            <a:t>2050 </a:t>
          </a:r>
          <a:r>
            <a:rPr lang="ja-JP" altLang="en-US" sz="800"/>
            <a:t>年カーボンニュートラル に伴うグリーン成長戦略」</a:t>
          </a:r>
          <a:endParaRPr lang="en-US" altLang="ja-JP" sz="800"/>
        </a:p>
      </xdr:txBody>
    </xdr:sp>
    <xdr:clientData/>
  </xdr:twoCellAnchor>
  <xdr:twoCellAnchor>
    <xdr:from>
      <xdr:col>2</xdr:col>
      <xdr:colOff>1075484</xdr:colOff>
      <xdr:row>1</xdr:row>
      <xdr:rowOff>0</xdr:rowOff>
    </xdr:from>
    <xdr:to>
      <xdr:col>2</xdr:col>
      <xdr:colOff>5340991</xdr:colOff>
      <xdr:row>6</xdr:row>
      <xdr:rowOff>6955</xdr:rowOff>
    </xdr:to>
    <xdr:grpSp>
      <xdr:nvGrpSpPr>
        <xdr:cNvPr id="4" name="グループ化 3">
          <a:extLst>
            <a:ext uri="{FF2B5EF4-FFF2-40B4-BE49-F238E27FC236}">
              <a16:creationId xmlns:a16="http://schemas.microsoft.com/office/drawing/2014/main" id="{8EB91949-7F90-CE25-8D38-15703524FF4E}"/>
            </a:ext>
          </a:extLst>
        </xdr:cNvPr>
        <xdr:cNvGrpSpPr/>
      </xdr:nvGrpSpPr>
      <xdr:grpSpPr>
        <a:xfrm>
          <a:off x="3066209" y="266700"/>
          <a:ext cx="4265507" cy="1340455"/>
          <a:chOff x="3068743" y="265697"/>
          <a:chExt cx="4265507" cy="1340455"/>
        </a:xfrm>
      </xdr:grpSpPr>
      <xdr:grpSp>
        <xdr:nvGrpSpPr>
          <xdr:cNvPr id="5" name="グループ化 4">
            <a:extLst>
              <a:ext uri="{FF2B5EF4-FFF2-40B4-BE49-F238E27FC236}">
                <a16:creationId xmlns:a16="http://schemas.microsoft.com/office/drawing/2014/main" id="{96296D74-89D3-A799-6CDD-EA81B020BB37}"/>
              </a:ext>
            </a:extLst>
          </xdr:cNvPr>
          <xdr:cNvGrpSpPr/>
        </xdr:nvGrpSpPr>
        <xdr:grpSpPr>
          <a:xfrm>
            <a:off x="3258311" y="294746"/>
            <a:ext cx="4074381" cy="228986"/>
            <a:chOff x="3262823" y="293743"/>
            <a:chExt cx="4074381" cy="228986"/>
          </a:xfrm>
        </xdr:grpSpPr>
        <xdr:sp macro="" textlink="">
          <xdr:nvSpPr>
            <xdr:cNvPr id="18" name="正方形/長方形 17">
              <a:extLst>
                <a:ext uri="{FF2B5EF4-FFF2-40B4-BE49-F238E27FC236}">
                  <a16:creationId xmlns:a16="http://schemas.microsoft.com/office/drawing/2014/main" id="{EE2F836D-5BB5-7D5E-B60F-773DEF47351A}"/>
                </a:ext>
              </a:extLst>
            </xdr:cNvPr>
            <xdr:cNvSpPr/>
          </xdr:nvSpPr>
          <xdr:spPr bwMode="gray">
            <a:xfrm>
              <a:off x="3262823" y="293743"/>
              <a:ext cx="4074381" cy="228986"/>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：各国の一般的な技術ステージ</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19" name="テキスト ボックス 56">
              <a:extLst>
                <a:ext uri="{FF2B5EF4-FFF2-40B4-BE49-F238E27FC236}">
                  <a16:creationId xmlns:a16="http://schemas.microsoft.com/office/drawing/2014/main" id="{D399CE01-C274-A364-0EEE-7DF93541534D}"/>
                </a:ext>
              </a:extLst>
            </xdr:cNvPr>
            <xdr:cNvSpPr txBox="1"/>
          </xdr:nvSpPr>
          <xdr:spPr bwMode="gray">
            <a:xfrm>
              <a:off x="3684084" y="322131"/>
              <a:ext cx="222494" cy="172210"/>
            </a:xfrm>
            <a:prstGeom prst="rect">
              <a:avLst/>
            </a:prstGeom>
            <a:noFill/>
          </xdr:spPr>
          <xdr:txBody>
            <a:bodyPr wrap="square" lIns="0" tIns="0" rIns="0" bIns="0" rtlCol="0" anchor="ctr">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a:t>
              </a:r>
            </a:p>
          </xdr:txBody>
        </xdr:sp>
      </xdr:grpSp>
      <xdr:sp macro="" textlink="">
        <xdr:nvSpPr>
          <xdr:cNvPr id="6" name="正方形/長方形 5">
            <a:extLst>
              <a:ext uri="{FF2B5EF4-FFF2-40B4-BE49-F238E27FC236}">
                <a16:creationId xmlns:a16="http://schemas.microsoft.com/office/drawing/2014/main" id="{AF726141-0D90-F999-4AC9-B47BCE06BAAB}"/>
              </a:ext>
            </a:extLst>
          </xdr:cNvPr>
          <xdr:cNvSpPr/>
        </xdr:nvSpPr>
        <xdr:spPr bwMode="gray">
          <a:xfrm>
            <a:off x="3247184" y="265697"/>
            <a:ext cx="4087066" cy="1340455"/>
          </a:xfrm>
          <a:prstGeom prst="rect">
            <a:avLst/>
          </a:prstGeom>
          <a:noFill/>
          <a:ln w="12700" algn="ctr">
            <a:solidFill>
              <a:schemeClr val="tx2"/>
            </a:solid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endParaRPr kumimoji="1" lang="ja-JP" altLang="en-US"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7" name="正方形/長方形 6">
            <a:extLst>
              <a:ext uri="{FF2B5EF4-FFF2-40B4-BE49-F238E27FC236}">
                <a16:creationId xmlns:a16="http://schemas.microsoft.com/office/drawing/2014/main" id="{11AD9B66-76EB-57E3-2E80-03D67E196427}"/>
              </a:ext>
            </a:extLst>
          </xdr:cNvPr>
          <xdr:cNvSpPr/>
        </xdr:nvSpPr>
        <xdr:spPr bwMode="gray">
          <a:xfrm>
            <a:off x="3068743" y="829181"/>
            <a:ext cx="360346" cy="215794"/>
          </a:xfrm>
          <a:prstGeom prst="rect">
            <a:avLst/>
          </a:prstGeom>
          <a:solidFill>
            <a:schemeClr val="bg1"/>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a:solidFill>
                  <a:prstClr val="black"/>
                </a:solidFill>
                <a:latin typeface="+mn-lt"/>
                <a:cs typeface="+mn-cs"/>
              </a:rPr>
              <a:t>凡例</a:t>
            </a:r>
            <a:endParaRPr kumimoji="1" lang="ja-JP" altLang="en-US" sz="1200" b="0" i="0" u="none" strike="noStrike" kern="1200" cap="none" spc="0" normalizeH="0" baseline="0">
              <a:ln>
                <a:noFill/>
              </a:ln>
              <a:solidFill>
                <a:prstClr val="black"/>
              </a:solidFill>
              <a:effectLst/>
              <a:uLnTx/>
              <a:uFillTx/>
              <a:latin typeface="+mn-lt"/>
              <a:ea typeface="+mn-ea"/>
              <a:cs typeface="+mn-cs"/>
            </a:endParaRPr>
          </a:p>
        </xdr:txBody>
      </xdr:sp>
      <xdr:grpSp>
        <xdr:nvGrpSpPr>
          <xdr:cNvPr id="8" name="グループ化 7">
            <a:extLst>
              <a:ext uri="{FF2B5EF4-FFF2-40B4-BE49-F238E27FC236}">
                <a16:creationId xmlns:a16="http://schemas.microsoft.com/office/drawing/2014/main" id="{473E0FEC-A284-75B2-CE7E-B25148969CCB}"/>
              </a:ext>
            </a:extLst>
          </xdr:cNvPr>
          <xdr:cNvGrpSpPr/>
        </xdr:nvGrpSpPr>
        <xdr:grpSpPr>
          <a:xfrm>
            <a:off x="3258311" y="575490"/>
            <a:ext cx="4074381" cy="227683"/>
            <a:chOff x="3262823" y="565054"/>
            <a:chExt cx="4074381" cy="226680"/>
          </a:xfrm>
        </xdr:grpSpPr>
        <xdr:sp macro="" textlink="">
          <xdr:nvSpPr>
            <xdr:cNvPr id="16" name="正方形/長方形 15">
              <a:extLst>
                <a:ext uri="{FF2B5EF4-FFF2-40B4-BE49-F238E27FC236}">
                  <a16:creationId xmlns:a16="http://schemas.microsoft.com/office/drawing/2014/main" id="{05A1302A-D39D-4020-7798-045DDA319C8C}"/>
                </a:ext>
              </a:extLst>
            </xdr:cNvPr>
            <xdr:cNvSpPr/>
          </xdr:nvSpPr>
          <xdr:spPr bwMode="gray">
            <a:xfrm>
              <a:off x="3420931" y="565579"/>
              <a:ext cx="748800" cy="22563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sp macro="" textlink="">
          <xdr:nvSpPr>
            <xdr:cNvPr id="17" name="正方形/長方形 16">
              <a:extLst>
                <a:ext uri="{FF2B5EF4-FFF2-40B4-BE49-F238E27FC236}">
                  <a16:creationId xmlns:a16="http://schemas.microsoft.com/office/drawing/2014/main" id="{CA02170D-4D70-900E-708E-897AE9BA394A}"/>
                </a:ext>
              </a:extLst>
            </xdr:cNvPr>
            <xdr:cNvSpPr/>
          </xdr:nvSpPr>
          <xdr:spPr bwMode="gray">
            <a:xfrm>
              <a:off x="3262823" y="565054"/>
              <a:ext cx="4074381" cy="226680"/>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：国内の技術ステージ</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grpSp>
      <xdr:grpSp>
        <xdr:nvGrpSpPr>
          <xdr:cNvPr id="9" name="グループ化 8">
            <a:extLst>
              <a:ext uri="{FF2B5EF4-FFF2-40B4-BE49-F238E27FC236}">
                <a16:creationId xmlns:a16="http://schemas.microsoft.com/office/drawing/2014/main" id="{9F4E38D0-7BC9-362C-B7D3-A1781CB8B2CD}"/>
              </a:ext>
            </a:extLst>
          </xdr:cNvPr>
          <xdr:cNvGrpSpPr/>
        </xdr:nvGrpSpPr>
        <xdr:grpSpPr>
          <a:xfrm>
            <a:off x="3258311" y="1354322"/>
            <a:ext cx="4074381" cy="226680"/>
            <a:chOff x="3262823" y="1349309"/>
            <a:chExt cx="4074381" cy="226680"/>
          </a:xfrm>
        </xdr:grpSpPr>
        <xdr:sp macro="" textlink="">
          <xdr:nvSpPr>
            <xdr:cNvPr id="14" name="正方形/長方形 13">
              <a:extLst>
                <a:ext uri="{FF2B5EF4-FFF2-40B4-BE49-F238E27FC236}">
                  <a16:creationId xmlns:a16="http://schemas.microsoft.com/office/drawing/2014/main" id="{9CF4E73F-ADA4-CF95-AA1F-A520D0ABC64A}"/>
                </a:ext>
              </a:extLst>
            </xdr:cNvPr>
            <xdr:cNvSpPr/>
          </xdr:nvSpPr>
          <xdr:spPr bwMode="gray">
            <a:xfrm>
              <a:off x="3420931" y="1353673"/>
              <a:ext cx="748800"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sp macro="" textlink="">
          <xdr:nvSpPr>
            <xdr:cNvPr id="15" name="正方形/長方形 14">
              <a:extLst>
                <a:ext uri="{FF2B5EF4-FFF2-40B4-BE49-F238E27FC236}">
                  <a16:creationId xmlns:a16="http://schemas.microsoft.com/office/drawing/2014/main" id="{70156417-046C-0568-10E2-1F11D550BB31}"/>
                </a:ext>
              </a:extLst>
            </xdr:cNvPr>
            <xdr:cNvSpPr/>
          </xdr:nvSpPr>
          <xdr:spPr bwMode="gray">
            <a:xfrm>
              <a:off x="3262823" y="1349309"/>
              <a:ext cx="4074381" cy="226680"/>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：国内外の一部のメーカーで商用化済</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grpSp>
      <xdr:grpSp>
        <xdr:nvGrpSpPr>
          <xdr:cNvPr id="10" name="グループ化 9">
            <a:extLst>
              <a:ext uri="{FF2B5EF4-FFF2-40B4-BE49-F238E27FC236}">
                <a16:creationId xmlns:a16="http://schemas.microsoft.com/office/drawing/2014/main" id="{14A3DAC7-43E8-4C8B-506B-A30A7918964D}"/>
              </a:ext>
            </a:extLst>
          </xdr:cNvPr>
          <xdr:cNvGrpSpPr/>
        </xdr:nvGrpSpPr>
        <xdr:grpSpPr>
          <a:xfrm>
            <a:off x="3258311" y="853929"/>
            <a:ext cx="4074381" cy="448636"/>
            <a:chOff x="3262823" y="848683"/>
            <a:chExt cx="4074381" cy="447633"/>
          </a:xfrm>
        </xdr:grpSpPr>
        <xdr:sp macro="" textlink="">
          <xdr:nvSpPr>
            <xdr:cNvPr id="11" name="正方形/長方形 10">
              <a:extLst>
                <a:ext uri="{FF2B5EF4-FFF2-40B4-BE49-F238E27FC236}">
                  <a16:creationId xmlns:a16="http://schemas.microsoft.com/office/drawing/2014/main" id="{AC78309E-3732-4E0C-B779-28979296E35D}"/>
                </a:ext>
              </a:extLst>
            </xdr:cNvPr>
            <xdr:cNvSpPr/>
          </xdr:nvSpPr>
          <xdr:spPr bwMode="gray">
            <a:xfrm>
              <a:off x="3420931" y="897074"/>
              <a:ext cx="748800" cy="350851"/>
            </a:xfrm>
            <a:prstGeom prst="rect">
              <a:avLst/>
            </a:prstGeom>
            <a:solidFill>
              <a:srgbClr val="FFFF00"/>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50">
                  <a:solidFill>
                    <a:sysClr val="windowText" lastClr="000000"/>
                  </a:solidFill>
                  <a:latin typeface="ＭＳ Ｐゴシック" pitchFamily="50" charset="-128"/>
                  <a:cs typeface="+mn-cs"/>
                </a:rPr>
                <a:t>政府目標</a:t>
              </a:r>
              <a:r>
                <a:rPr kumimoji="1" lang="en-US" altLang="ja-JP" sz="900">
                  <a:solidFill>
                    <a:sysClr val="windowText" lastClr="000000"/>
                  </a:solidFill>
                  <a:latin typeface="ＭＳ Ｐゴシック" pitchFamily="50" charset="-128"/>
                  <a:cs typeface="+mn-cs"/>
                </a:rPr>
                <a:t>*2</a:t>
              </a:r>
              <a:endParaRPr kumimoji="1" lang="en-US" altLang="ja-JP" sz="1200">
                <a:solidFill>
                  <a:sysClr val="windowText" lastClr="000000"/>
                </a:solidFill>
                <a:latin typeface="ＭＳ Ｐゴシック" pitchFamily="50" charset="-128"/>
                <a:cs typeface="+mn-cs"/>
              </a:endParaRPr>
            </a:p>
          </xdr:txBody>
        </xdr:sp>
        <xdr:sp macro="" textlink="">
          <xdr:nvSpPr>
            <xdr:cNvPr id="12" name="正方形/長方形 11">
              <a:extLst>
                <a:ext uri="{FF2B5EF4-FFF2-40B4-BE49-F238E27FC236}">
                  <a16:creationId xmlns:a16="http://schemas.microsoft.com/office/drawing/2014/main" id="{C424C00A-852F-7410-C9E8-FB7BFCF74FD3}"/>
                </a:ext>
              </a:extLst>
            </xdr:cNvPr>
            <xdr:cNvSpPr/>
          </xdr:nvSpPr>
          <xdr:spPr bwMode="gray">
            <a:xfrm>
              <a:off x="3262823" y="848683"/>
              <a:ext cx="4074381" cy="447633"/>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：国内における実証・商用本格化の政府目標あり</a:t>
              </a:r>
              <a:br>
                <a:rPr kumimoji="1" lang="en-US" altLang="ja-JP" sz="1200" b="0" i="0" u="none" strike="noStrike" kern="1200" cap="none" spc="0" normalizeH="0" baseline="0">
                  <a:ln>
                    <a:noFill/>
                  </a:ln>
                  <a:solidFill>
                    <a:prstClr val="black"/>
                  </a:solidFill>
                  <a:effectLst/>
                  <a:uLnTx/>
                  <a:uFillTx/>
                  <a:latin typeface="+mn-lt"/>
                  <a:ea typeface="+mn-ea"/>
                  <a:cs typeface="+mn-cs"/>
                </a:rPr>
              </a:b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13" name="テキスト ボックス 12">
              <a:extLst>
                <a:ext uri="{FF2B5EF4-FFF2-40B4-BE49-F238E27FC236}">
                  <a16:creationId xmlns:a16="http://schemas.microsoft.com/office/drawing/2014/main" id="{B10779E6-E2D0-EC60-9FD2-9C6B6C510AC2}"/>
                </a:ext>
              </a:extLst>
            </xdr:cNvPr>
            <xdr:cNvSpPr txBox="1"/>
          </xdr:nvSpPr>
          <xdr:spPr>
            <a:xfrm>
              <a:off x="4255169" y="1019175"/>
              <a:ext cx="2357188" cy="243913"/>
            </a:xfrm>
            <a:prstGeom prst="rect">
              <a:avLst/>
            </a:prstGeom>
            <a:noFill/>
          </xdr:spPr>
          <xdr:txBody>
            <a:bodyPr vertOverflow="clip" horzOverflow="clip" wrap="square" lIns="0" tIns="0" rIns="0" bIns="0" rtlCol="0" anchor="t">
              <a:spAutoFit/>
            </a:bodyPr>
            <a:lstStyle/>
            <a:p>
              <a:pPr>
                <a:spcBef>
                  <a:spcPts val="0"/>
                </a:spcBef>
                <a:buSzPct val="100000"/>
              </a:pPr>
              <a:r>
                <a:rPr kumimoji="1" lang="ja-JP" altLang="ja-JP" sz="1100" b="0" i="0" baseline="0">
                  <a:effectLst/>
                  <a:latin typeface="+mn-lt"/>
                  <a:ea typeface="+mn-ea"/>
                  <a:cs typeface="+mn-cs"/>
                </a:rPr>
                <a:t>（）内は実証・商用本格化の目標時期</a:t>
              </a:r>
              <a:endParaRPr kumimoji="1" lang="ja-JP" altLang="en-US" sz="1200" dirty="0"/>
            </a:p>
          </xdr:txBody>
        </xdr:sp>
      </xdr:grpSp>
    </xdr:grpSp>
    <xdr:clientData/>
  </xdr:twoCellAnchor>
  <xdr:twoCellAnchor>
    <xdr:from>
      <xdr:col>5</xdr:col>
      <xdr:colOff>9524</xdr:colOff>
      <xdr:row>11</xdr:row>
      <xdr:rowOff>133350</xdr:rowOff>
    </xdr:from>
    <xdr:to>
      <xdr:col>5</xdr:col>
      <xdr:colOff>685799</xdr:colOff>
      <xdr:row>12</xdr:row>
      <xdr:rowOff>0</xdr:rowOff>
    </xdr:to>
    <xdr:sp macro="" textlink="">
      <xdr:nvSpPr>
        <xdr:cNvPr id="31" name="正方形/長方形 30">
          <a:extLst>
            <a:ext uri="{FF2B5EF4-FFF2-40B4-BE49-F238E27FC236}">
              <a16:creationId xmlns:a16="http://schemas.microsoft.com/office/drawing/2014/main" id="{00000000-0008-0000-1900-00001F000000}"/>
            </a:ext>
          </a:extLst>
        </xdr:cNvPr>
        <xdr:cNvSpPr/>
      </xdr:nvSpPr>
      <xdr:spPr bwMode="gray">
        <a:xfrm>
          <a:off x="9515474" y="17335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13</xdr:row>
      <xdr:rowOff>133350</xdr:rowOff>
    </xdr:from>
    <xdr:to>
      <xdr:col>4</xdr:col>
      <xdr:colOff>676275</xdr:colOff>
      <xdr:row>14</xdr:row>
      <xdr:rowOff>0</xdr:rowOff>
    </xdr:to>
    <xdr:sp macro="" textlink="">
      <xdr:nvSpPr>
        <xdr:cNvPr id="32" name="正方形/長方形 31">
          <a:extLst>
            <a:ext uri="{FF2B5EF4-FFF2-40B4-BE49-F238E27FC236}">
              <a16:creationId xmlns:a16="http://schemas.microsoft.com/office/drawing/2014/main" id="{00000000-0008-0000-1900-000020000000}"/>
            </a:ext>
          </a:extLst>
        </xdr:cNvPr>
        <xdr:cNvSpPr/>
      </xdr:nvSpPr>
      <xdr:spPr bwMode="gray">
        <a:xfrm>
          <a:off x="8820150" y="22669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5</xdr:col>
      <xdr:colOff>9525</xdr:colOff>
      <xdr:row>15</xdr:row>
      <xdr:rowOff>133350</xdr:rowOff>
    </xdr:from>
    <xdr:to>
      <xdr:col>6</xdr:col>
      <xdr:colOff>0</xdr:colOff>
      <xdr:row>16</xdr:row>
      <xdr:rowOff>0</xdr:rowOff>
    </xdr:to>
    <xdr:sp macro="" textlink="">
      <xdr:nvSpPr>
        <xdr:cNvPr id="33" name="正方形/長方形 32">
          <a:extLst>
            <a:ext uri="{FF2B5EF4-FFF2-40B4-BE49-F238E27FC236}">
              <a16:creationId xmlns:a16="http://schemas.microsoft.com/office/drawing/2014/main" id="{00000000-0008-0000-1900-000021000000}"/>
            </a:ext>
          </a:extLst>
        </xdr:cNvPr>
        <xdr:cNvSpPr/>
      </xdr:nvSpPr>
      <xdr:spPr bwMode="gray">
        <a:xfrm>
          <a:off x="9515475" y="28003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17</xdr:row>
      <xdr:rowOff>133350</xdr:rowOff>
    </xdr:from>
    <xdr:to>
      <xdr:col>4</xdr:col>
      <xdr:colOff>676275</xdr:colOff>
      <xdr:row>18</xdr:row>
      <xdr:rowOff>0</xdr:rowOff>
    </xdr:to>
    <xdr:sp macro="" textlink="">
      <xdr:nvSpPr>
        <xdr:cNvPr id="34" name="正方形/長方形 33">
          <a:extLst>
            <a:ext uri="{FF2B5EF4-FFF2-40B4-BE49-F238E27FC236}">
              <a16:creationId xmlns:a16="http://schemas.microsoft.com/office/drawing/2014/main" id="{00000000-0008-0000-1900-000022000000}"/>
            </a:ext>
          </a:extLst>
        </xdr:cNvPr>
        <xdr:cNvSpPr/>
      </xdr:nvSpPr>
      <xdr:spPr bwMode="gray">
        <a:xfrm>
          <a:off x="8820150" y="33337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19</xdr:row>
      <xdr:rowOff>133350</xdr:rowOff>
    </xdr:from>
    <xdr:to>
      <xdr:col>4</xdr:col>
      <xdr:colOff>676275</xdr:colOff>
      <xdr:row>20</xdr:row>
      <xdr:rowOff>0</xdr:rowOff>
    </xdr:to>
    <xdr:sp macro="" textlink="">
      <xdr:nvSpPr>
        <xdr:cNvPr id="35" name="正方形/長方形 34">
          <a:extLst>
            <a:ext uri="{FF2B5EF4-FFF2-40B4-BE49-F238E27FC236}">
              <a16:creationId xmlns:a16="http://schemas.microsoft.com/office/drawing/2014/main" id="{00000000-0008-0000-1900-000023000000}"/>
            </a:ext>
          </a:extLst>
        </xdr:cNvPr>
        <xdr:cNvSpPr/>
      </xdr:nvSpPr>
      <xdr:spPr bwMode="gray">
        <a:xfrm>
          <a:off x="8820150" y="38671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2</xdr:col>
      <xdr:colOff>6143624</xdr:colOff>
      <xdr:row>23</xdr:row>
      <xdr:rowOff>133350</xdr:rowOff>
    </xdr:from>
    <xdr:to>
      <xdr:col>4</xdr:col>
      <xdr:colOff>682199</xdr:colOff>
      <xdr:row>24</xdr:row>
      <xdr:rowOff>0</xdr:rowOff>
    </xdr:to>
    <xdr:sp macro="" textlink="">
      <xdr:nvSpPr>
        <xdr:cNvPr id="36" name="正方形/長方形 35">
          <a:extLst>
            <a:ext uri="{FF2B5EF4-FFF2-40B4-BE49-F238E27FC236}">
              <a16:creationId xmlns:a16="http://schemas.microsoft.com/office/drawing/2014/main" id="{00000000-0008-0000-1900-000024000000}"/>
            </a:ext>
          </a:extLst>
        </xdr:cNvPr>
        <xdr:cNvSpPr/>
      </xdr:nvSpPr>
      <xdr:spPr bwMode="gray">
        <a:xfrm>
          <a:off x="8134349" y="4933950"/>
          <a:ext cx="1368000"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3</xdr:col>
      <xdr:colOff>0</xdr:colOff>
      <xdr:row>25</xdr:row>
      <xdr:rowOff>133350</xdr:rowOff>
    </xdr:from>
    <xdr:to>
      <xdr:col>4</xdr:col>
      <xdr:colOff>682200</xdr:colOff>
      <xdr:row>26</xdr:row>
      <xdr:rowOff>0</xdr:rowOff>
    </xdr:to>
    <xdr:sp macro="" textlink="">
      <xdr:nvSpPr>
        <xdr:cNvPr id="37" name="正方形/長方形 36">
          <a:extLst>
            <a:ext uri="{FF2B5EF4-FFF2-40B4-BE49-F238E27FC236}">
              <a16:creationId xmlns:a16="http://schemas.microsoft.com/office/drawing/2014/main" id="{00000000-0008-0000-1900-000025000000}"/>
            </a:ext>
          </a:extLst>
        </xdr:cNvPr>
        <xdr:cNvSpPr/>
      </xdr:nvSpPr>
      <xdr:spPr bwMode="gray">
        <a:xfrm>
          <a:off x="8134350" y="5467350"/>
          <a:ext cx="1368000"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27</xdr:row>
      <xdr:rowOff>133350</xdr:rowOff>
    </xdr:from>
    <xdr:to>
      <xdr:col>4</xdr:col>
      <xdr:colOff>676275</xdr:colOff>
      <xdr:row>28</xdr:row>
      <xdr:rowOff>0</xdr:rowOff>
    </xdr:to>
    <xdr:sp macro="" textlink="">
      <xdr:nvSpPr>
        <xdr:cNvPr id="38" name="正方形/長方形 37">
          <a:extLst>
            <a:ext uri="{FF2B5EF4-FFF2-40B4-BE49-F238E27FC236}">
              <a16:creationId xmlns:a16="http://schemas.microsoft.com/office/drawing/2014/main" id="{00000000-0008-0000-1900-000026000000}"/>
            </a:ext>
          </a:extLst>
        </xdr:cNvPr>
        <xdr:cNvSpPr/>
      </xdr:nvSpPr>
      <xdr:spPr bwMode="gray">
        <a:xfrm>
          <a:off x="8820150" y="60007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29</xdr:row>
      <xdr:rowOff>133350</xdr:rowOff>
    </xdr:from>
    <xdr:to>
      <xdr:col>4</xdr:col>
      <xdr:colOff>676275</xdr:colOff>
      <xdr:row>30</xdr:row>
      <xdr:rowOff>0</xdr:rowOff>
    </xdr:to>
    <xdr:sp macro="" textlink="">
      <xdr:nvSpPr>
        <xdr:cNvPr id="39" name="正方形/長方形 38">
          <a:extLst>
            <a:ext uri="{FF2B5EF4-FFF2-40B4-BE49-F238E27FC236}">
              <a16:creationId xmlns:a16="http://schemas.microsoft.com/office/drawing/2014/main" id="{00000000-0008-0000-1900-000027000000}"/>
            </a:ext>
          </a:extLst>
        </xdr:cNvPr>
        <xdr:cNvSpPr/>
      </xdr:nvSpPr>
      <xdr:spPr bwMode="gray">
        <a:xfrm>
          <a:off x="8820150" y="65341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35</xdr:row>
      <xdr:rowOff>133350</xdr:rowOff>
    </xdr:from>
    <xdr:to>
      <xdr:col>4</xdr:col>
      <xdr:colOff>676275</xdr:colOff>
      <xdr:row>36</xdr:row>
      <xdr:rowOff>0</xdr:rowOff>
    </xdr:to>
    <xdr:sp macro="" textlink="">
      <xdr:nvSpPr>
        <xdr:cNvPr id="40" name="正方形/長方形 39">
          <a:extLst>
            <a:ext uri="{FF2B5EF4-FFF2-40B4-BE49-F238E27FC236}">
              <a16:creationId xmlns:a16="http://schemas.microsoft.com/office/drawing/2014/main" id="{00000000-0008-0000-1900-000028000000}"/>
            </a:ext>
          </a:extLst>
        </xdr:cNvPr>
        <xdr:cNvSpPr/>
      </xdr:nvSpPr>
      <xdr:spPr bwMode="gray">
        <a:xfrm>
          <a:off x="8820150" y="81343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5</xdr:col>
      <xdr:colOff>9525</xdr:colOff>
      <xdr:row>37</xdr:row>
      <xdr:rowOff>133350</xdr:rowOff>
    </xdr:from>
    <xdr:to>
      <xdr:col>6</xdr:col>
      <xdr:colOff>0</xdr:colOff>
      <xdr:row>38</xdr:row>
      <xdr:rowOff>0</xdr:rowOff>
    </xdr:to>
    <xdr:sp macro="" textlink="">
      <xdr:nvSpPr>
        <xdr:cNvPr id="41" name="正方形/長方形 40">
          <a:extLst>
            <a:ext uri="{FF2B5EF4-FFF2-40B4-BE49-F238E27FC236}">
              <a16:creationId xmlns:a16="http://schemas.microsoft.com/office/drawing/2014/main" id="{00000000-0008-0000-1900-000029000000}"/>
            </a:ext>
          </a:extLst>
        </xdr:cNvPr>
        <xdr:cNvSpPr/>
      </xdr:nvSpPr>
      <xdr:spPr bwMode="gray">
        <a:xfrm>
          <a:off x="9515475" y="86677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3</xdr:col>
      <xdr:colOff>0</xdr:colOff>
      <xdr:row>39</xdr:row>
      <xdr:rowOff>133350</xdr:rowOff>
    </xdr:from>
    <xdr:to>
      <xdr:col>3</xdr:col>
      <xdr:colOff>676275</xdr:colOff>
      <xdr:row>40</xdr:row>
      <xdr:rowOff>0</xdr:rowOff>
    </xdr:to>
    <xdr:sp macro="" textlink="">
      <xdr:nvSpPr>
        <xdr:cNvPr id="42" name="正方形/長方形 41">
          <a:extLst>
            <a:ext uri="{FF2B5EF4-FFF2-40B4-BE49-F238E27FC236}">
              <a16:creationId xmlns:a16="http://schemas.microsoft.com/office/drawing/2014/main" id="{00000000-0008-0000-1900-00002A000000}"/>
            </a:ext>
          </a:extLst>
        </xdr:cNvPr>
        <xdr:cNvSpPr/>
      </xdr:nvSpPr>
      <xdr:spPr bwMode="gray">
        <a:xfrm>
          <a:off x="8134350" y="92011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5</xdr:col>
      <xdr:colOff>9525</xdr:colOff>
      <xdr:row>43</xdr:row>
      <xdr:rowOff>133350</xdr:rowOff>
    </xdr:from>
    <xdr:to>
      <xdr:col>6</xdr:col>
      <xdr:colOff>0</xdr:colOff>
      <xdr:row>44</xdr:row>
      <xdr:rowOff>0</xdr:rowOff>
    </xdr:to>
    <xdr:sp macro="" textlink="">
      <xdr:nvSpPr>
        <xdr:cNvPr id="43" name="正方形/長方形 42">
          <a:extLst>
            <a:ext uri="{FF2B5EF4-FFF2-40B4-BE49-F238E27FC236}">
              <a16:creationId xmlns:a16="http://schemas.microsoft.com/office/drawing/2014/main" id="{00000000-0008-0000-1900-00002B000000}"/>
            </a:ext>
          </a:extLst>
        </xdr:cNvPr>
        <xdr:cNvSpPr/>
      </xdr:nvSpPr>
      <xdr:spPr bwMode="gray">
        <a:xfrm>
          <a:off x="9515475" y="97345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3</xdr:col>
      <xdr:colOff>0</xdr:colOff>
      <xdr:row>45</xdr:row>
      <xdr:rowOff>123825</xdr:rowOff>
    </xdr:from>
    <xdr:to>
      <xdr:col>4</xdr:col>
      <xdr:colOff>682200</xdr:colOff>
      <xdr:row>45</xdr:row>
      <xdr:rowOff>257175</xdr:rowOff>
    </xdr:to>
    <xdr:sp macro="" textlink="">
      <xdr:nvSpPr>
        <xdr:cNvPr id="44" name="正方形/長方形 43">
          <a:extLst>
            <a:ext uri="{FF2B5EF4-FFF2-40B4-BE49-F238E27FC236}">
              <a16:creationId xmlns:a16="http://schemas.microsoft.com/office/drawing/2014/main" id="{00000000-0008-0000-1900-00002C000000}"/>
            </a:ext>
          </a:extLst>
        </xdr:cNvPr>
        <xdr:cNvSpPr/>
      </xdr:nvSpPr>
      <xdr:spPr bwMode="gray">
        <a:xfrm>
          <a:off x="8134350" y="12125325"/>
          <a:ext cx="1368000"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31</xdr:row>
      <xdr:rowOff>133350</xdr:rowOff>
    </xdr:from>
    <xdr:to>
      <xdr:col>4</xdr:col>
      <xdr:colOff>676275</xdr:colOff>
      <xdr:row>32</xdr:row>
      <xdr:rowOff>0</xdr:rowOff>
    </xdr:to>
    <xdr:sp macro="" textlink="">
      <xdr:nvSpPr>
        <xdr:cNvPr id="45" name="正方形/長方形 44">
          <a:extLst>
            <a:ext uri="{FF2B5EF4-FFF2-40B4-BE49-F238E27FC236}">
              <a16:creationId xmlns:a16="http://schemas.microsoft.com/office/drawing/2014/main" id="{00000000-0008-0000-1900-00002D000000}"/>
            </a:ext>
          </a:extLst>
        </xdr:cNvPr>
        <xdr:cNvSpPr/>
      </xdr:nvSpPr>
      <xdr:spPr bwMode="gray">
        <a:xfrm>
          <a:off x="8820150" y="70675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3</xdr:col>
      <xdr:colOff>0</xdr:colOff>
      <xdr:row>33</xdr:row>
      <xdr:rowOff>133350</xdr:rowOff>
    </xdr:from>
    <xdr:to>
      <xdr:col>3</xdr:col>
      <xdr:colOff>676275</xdr:colOff>
      <xdr:row>34</xdr:row>
      <xdr:rowOff>0</xdr:rowOff>
    </xdr:to>
    <xdr:sp macro="" textlink="">
      <xdr:nvSpPr>
        <xdr:cNvPr id="46" name="正方形/長方形 45">
          <a:extLst>
            <a:ext uri="{FF2B5EF4-FFF2-40B4-BE49-F238E27FC236}">
              <a16:creationId xmlns:a16="http://schemas.microsoft.com/office/drawing/2014/main" id="{00000000-0008-0000-1900-00002E000000}"/>
            </a:ext>
          </a:extLst>
        </xdr:cNvPr>
        <xdr:cNvSpPr/>
      </xdr:nvSpPr>
      <xdr:spPr bwMode="gray">
        <a:xfrm>
          <a:off x="8134350" y="76009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41</xdr:row>
      <xdr:rowOff>133350</xdr:rowOff>
    </xdr:from>
    <xdr:to>
      <xdr:col>4</xdr:col>
      <xdr:colOff>676275</xdr:colOff>
      <xdr:row>42</xdr:row>
      <xdr:rowOff>0</xdr:rowOff>
    </xdr:to>
    <xdr:sp macro="" textlink="">
      <xdr:nvSpPr>
        <xdr:cNvPr id="47" name="正方形/長方形 46">
          <a:extLst>
            <a:ext uri="{FF2B5EF4-FFF2-40B4-BE49-F238E27FC236}">
              <a16:creationId xmlns:a16="http://schemas.microsoft.com/office/drawing/2014/main" id="{00000000-0008-0000-1900-00002F000000}"/>
            </a:ext>
          </a:extLst>
        </xdr:cNvPr>
        <xdr:cNvSpPr/>
      </xdr:nvSpPr>
      <xdr:spPr bwMode="gray">
        <a:xfrm>
          <a:off x="8820150" y="97345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oneCellAnchor>
    <xdr:from>
      <xdr:col>5</xdr:col>
      <xdr:colOff>6813</xdr:colOff>
      <xdr:row>13</xdr:row>
      <xdr:rowOff>43154</xdr:rowOff>
    </xdr:from>
    <xdr:ext cx="677851" cy="217953"/>
    <xdr:sp macro="" textlink="">
      <xdr:nvSpPr>
        <xdr:cNvPr id="28" name="正方形/長方形 27">
          <a:extLst>
            <a:ext uri="{FF2B5EF4-FFF2-40B4-BE49-F238E27FC236}">
              <a16:creationId xmlns:a16="http://schemas.microsoft.com/office/drawing/2014/main" id="{00000000-0008-0000-1900-00001C000000}"/>
            </a:ext>
          </a:extLst>
        </xdr:cNvPr>
        <xdr:cNvSpPr/>
      </xdr:nvSpPr>
      <xdr:spPr bwMode="gray">
        <a:xfrm>
          <a:off x="9512763" y="3510254"/>
          <a:ext cx="677851"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clientData/>
  </xdr:oneCellAnchor>
  <xdr:oneCellAnchor>
    <xdr:from>
      <xdr:col>5</xdr:col>
      <xdr:colOff>6813</xdr:colOff>
      <xdr:row>19</xdr:row>
      <xdr:rowOff>43154</xdr:rowOff>
    </xdr:from>
    <xdr:ext cx="677851" cy="217953"/>
    <xdr:sp macro="" textlink="">
      <xdr:nvSpPr>
        <xdr:cNvPr id="30" name="正方形/長方形 29">
          <a:extLst>
            <a:ext uri="{FF2B5EF4-FFF2-40B4-BE49-F238E27FC236}">
              <a16:creationId xmlns:a16="http://schemas.microsoft.com/office/drawing/2014/main" id="{00000000-0008-0000-1900-00001E000000}"/>
            </a:ext>
          </a:extLst>
        </xdr:cNvPr>
        <xdr:cNvSpPr/>
      </xdr:nvSpPr>
      <xdr:spPr bwMode="gray">
        <a:xfrm>
          <a:off x="9512763" y="5110454"/>
          <a:ext cx="677851"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clientData/>
  </xdr:oneCellAnchor>
  <xdr:oneCellAnchor>
    <xdr:from>
      <xdr:col>5</xdr:col>
      <xdr:colOff>6813</xdr:colOff>
      <xdr:row>23</xdr:row>
      <xdr:rowOff>43154</xdr:rowOff>
    </xdr:from>
    <xdr:ext cx="677851" cy="217953"/>
    <xdr:sp macro="" textlink="">
      <xdr:nvSpPr>
        <xdr:cNvPr id="49" name="正方形/長方形 48">
          <a:extLst>
            <a:ext uri="{FF2B5EF4-FFF2-40B4-BE49-F238E27FC236}">
              <a16:creationId xmlns:a16="http://schemas.microsoft.com/office/drawing/2014/main" id="{00000000-0008-0000-1900-000031000000}"/>
            </a:ext>
          </a:extLst>
        </xdr:cNvPr>
        <xdr:cNvSpPr/>
      </xdr:nvSpPr>
      <xdr:spPr bwMode="gray">
        <a:xfrm>
          <a:off x="9512763" y="6177254"/>
          <a:ext cx="677851"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clientData/>
  </xdr:oneCellAnchor>
  <xdr:oneCellAnchor>
    <xdr:from>
      <xdr:col>5</xdr:col>
      <xdr:colOff>6813</xdr:colOff>
      <xdr:row>29</xdr:row>
      <xdr:rowOff>43154</xdr:rowOff>
    </xdr:from>
    <xdr:ext cx="677851" cy="217953"/>
    <xdr:sp macro="" textlink="">
      <xdr:nvSpPr>
        <xdr:cNvPr id="51" name="正方形/長方形 50">
          <a:extLst>
            <a:ext uri="{FF2B5EF4-FFF2-40B4-BE49-F238E27FC236}">
              <a16:creationId xmlns:a16="http://schemas.microsoft.com/office/drawing/2014/main" id="{00000000-0008-0000-1900-000033000000}"/>
            </a:ext>
          </a:extLst>
        </xdr:cNvPr>
        <xdr:cNvSpPr/>
      </xdr:nvSpPr>
      <xdr:spPr bwMode="gray">
        <a:xfrm>
          <a:off x="9512763" y="7777454"/>
          <a:ext cx="677851"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clientData/>
  </xdr:oneCellAnchor>
  <xdr:oneCellAnchor>
    <xdr:from>
      <xdr:col>5</xdr:col>
      <xdr:colOff>6813</xdr:colOff>
      <xdr:row>30</xdr:row>
      <xdr:rowOff>0</xdr:rowOff>
    </xdr:from>
    <xdr:ext cx="677851" cy="289959"/>
    <xdr:sp macro="" textlink="">
      <xdr:nvSpPr>
        <xdr:cNvPr id="52" name="正方形/長方形 51">
          <a:extLst>
            <a:ext uri="{FF2B5EF4-FFF2-40B4-BE49-F238E27FC236}">
              <a16:creationId xmlns:a16="http://schemas.microsoft.com/office/drawing/2014/main" id="{00000000-0008-0000-1900-000034000000}"/>
            </a:ext>
          </a:extLst>
        </xdr:cNvPr>
        <xdr:cNvSpPr/>
      </xdr:nvSpPr>
      <xdr:spPr bwMode="gray">
        <a:xfrm>
          <a:off x="9512763" y="8001000"/>
          <a:ext cx="677851" cy="289959"/>
        </a:xfrm>
        <a:prstGeom prst="rect">
          <a:avLst/>
        </a:prstGeom>
        <a:solidFill>
          <a:srgbClr val="FFFF00"/>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800">
              <a:solidFill>
                <a:sysClr val="windowText" lastClr="000000"/>
              </a:solidFill>
              <a:latin typeface="ＭＳ Ｐゴシック" pitchFamily="50" charset="-128"/>
              <a:cs typeface="+mn-cs"/>
            </a:rPr>
            <a:t>政府目標</a:t>
          </a:r>
          <a:endParaRPr kumimoji="1" lang="en-US" altLang="ja-JP" sz="800">
            <a:solidFill>
              <a:sysClr val="windowText" lastClr="000000"/>
            </a:solidFill>
            <a:latin typeface="ＭＳ Ｐゴシック" pitchFamily="50" charset="-128"/>
            <a:cs typeface="+mn-cs"/>
          </a:endParaRPr>
        </a:p>
        <a:p>
          <a:pPr algn="ctr" fontAlgn="auto">
            <a:spcBef>
              <a:spcPts val="0"/>
            </a:spcBef>
            <a:spcAft>
              <a:spcPts val="0"/>
            </a:spcAft>
            <a:buClr>
              <a:srgbClr val="000000"/>
            </a:buClr>
          </a:pPr>
          <a:r>
            <a:rPr kumimoji="1" lang="en-US" altLang="ja-JP" sz="800">
              <a:solidFill>
                <a:sysClr val="windowText" lastClr="000000"/>
              </a:solidFill>
              <a:latin typeface="ＭＳ Ｐゴシック" pitchFamily="50" charset="-128"/>
              <a:cs typeface="+mn-cs"/>
            </a:rPr>
            <a:t>(2030</a:t>
          </a:r>
          <a:r>
            <a:rPr kumimoji="1" lang="ja-JP" altLang="en-US" sz="800">
              <a:solidFill>
                <a:sysClr val="windowText" lastClr="000000"/>
              </a:solidFill>
              <a:latin typeface="ＭＳ Ｐゴシック" pitchFamily="50" charset="-128"/>
              <a:cs typeface="+mn-cs"/>
            </a:rPr>
            <a:t>年頃</a:t>
          </a:r>
          <a:r>
            <a:rPr kumimoji="1" lang="en-US" altLang="ja-JP" sz="800">
              <a:solidFill>
                <a:sysClr val="windowText" lastClr="000000"/>
              </a:solidFill>
              <a:latin typeface="ＭＳ Ｐゴシック" pitchFamily="50" charset="-128"/>
              <a:cs typeface="+mn-cs"/>
            </a:rPr>
            <a:t>)</a:t>
          </a:r>
        </a:p>
      </xdr:txBody>
    </xdr:sp>
    <xdr:clientData/>
  </xdr:oneCellAnchor>
  <xdr:oneCellAnchor>
    <xdr:from>
      <xdr:col>5</xdr:col>
      <xdr:colOff>6813</xdr:colOff>
      <xdr:row>31</xdr:row>
      <xdr:rowOff>43154</xdr:rowOff>
    </xdr:from>
    <xdr:ext cx="677851" cy="217953"/>
    <xdr:sp macro="" textlink="">
      <xdr:nvSpPr>
        <xdr:cNvPr id="53" name="正方形/長方形 52">
          <a:extLst>
            <a:ext uri="{FF2B5EF4-FFF2-40B4-BE49-F238E27FC236}">
              <a16:creationId xmlns:a16="http://schemas.microsoft.com/office/drawing/2014/main" id="{00000000-0008-0000-1900-000035000000}"/>
            </a:ext>
          </a:extLst>
        </xdr:cNvPr>
        <xdr:cNvSpPr/>
      </xdr:nvSpPr>
      <xdr:spPr bwMode="gray">
        <a:xfrm>
          <a:off x="9512763" y="8310854"/>
          <a:ext cx="677851"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clientData/>
  </xdr:oneCellAnchor>
  <xdr:oneCellAnchor>
    <xdr:from>
      <xdr:col>5</xdr:col>
      <xdr:colOff>6813</xdr:colOff>
      <xdr:row>32</xdr:row>
      <xdr:rowOff>0</xdr:rowOff>
    </xdr:from>
    <xdr:ext cx="677851" cy="289959"/>
    <xdr:sp macro="" textlink="">
      <xdr:nvSpPr>
        <xdr:cNvPr id="54" name="正方形/長方形 53">
          <a:extLst>
            <a:ext uri="{FF2B5EF4-FFF2-40B4-BE49-F238E27FC236}">
              <a16:creationId xmlns:a16="http://schemas.microsoft.com/office/drawing/2014/main" id="{00000000-0008-0000-1900-000036000000}"/>
            </a:ext>
          </a:extLst>
        </xdr:cNvPr>
        <xdr:cNvSpPr/>
      </xdr:nvSpPr>
      <xdr:spPr bwMode="gray">
        <a:xfrm>
          <a:off x="9512763" y="8534400"/>
          <a:ext cx="677851" cy="289959"/>
        </a:xfrm>
        <a:prstGeom prst="rect">
          <a:avLst/>
        </a:prstGeom>
        <a:solidFill>
          <a:srgbClr val="FFFF00"/>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800">
              <a:solidFill>
                <a:sysClr val="windowText" lastClr="000000"/>
              </a:solidFill>
              <a:latin typeface="ＭＳ Ｐゴシック" pitchFamily="50" charset="-128"/>
              <a:cs typeface="+mn-cs"/>
            </a:rPr>
            <a:t>政府目標</a:t>
          </a:r>
          <a:endParaRPr kumimoji="1" lang="en-US" altLang="ja-JP" sz="800">
            <a:solidFill>
              <a:sysClr val="windowText" lastClr="000000"/>
            </a:solidFill>
            <a:latin typeface="ＭＳ Ｐゴシック" pitchFamily="50" charset="-128"/>
            <a:cs typeface="+mn-cs"/>
          </a:endParaRPr>
        </a:p>
        <a:p>
          <a:pPr algn="ctr" fontAlgn="auto">
            <a:spcBef>
              <a:spcPts val="0"/>
            </a:spcBef>
            <a:spcAft>
              <a:spcPts val="0"/>
            </a:spcAft>
            <a:buClr>
              <a:srgbClr val="000000"/>
            </a:buClr>
          </a:pPr>
          <a:r>
            <a:rPr kumimoji="1" lang="en-US" altLang="ja-JP" sz="800">
              <a:solidFill>
                <a:sysClr val="windowText" lastClr="000000"/>
              </a:solidFill>
              <a:latin typeface="ＭＳ Ｐゴシック" pitchFamily="50" charset="-128"/>
              <a:cs typeface="+mn-cs"/>
            </a:rPr>
            <a:t>(2030</a:t>
          </a:r>
          <a:r>
            <a:rPr kumimoji="1" lang="ja-JP" altLang="en-US" sz="800">
              <a:solidFill>
                <a:sysClr val="windowText" lastClr="000000"/>
              </a:solidFill>
              <a:latin typeface="ＭＳ Ｐゴシック" pitchFamily="50" charset="-128"/>
              <a:cs typeface="+mn-cs"/>
            </a:rPr>
            <a:t>年頃</a:t>
          </a:r>
          <a:r>
            <a:rPr kumimoji="1" lang="en-US" altLang="ja-JP" sz="800">
              <a:solidFill>
                <a:sysClr val="windowText" lastClr="000000"/>
              </a:solidFill>
              <a:latin typeface="ＭＳ Ｐゴシック" pitchFamily="50" charset="-128"/>
              <a:cs typeface="+mn-cs"/>
            </a:rPr>
            <a:t>)</a:t>
          </a:r>
        </a:p>
      </xdr:txBody>
    </xdr:sp>
    <xdr:clientData/>
  </xdr:oneCellAnchor>
  <xdr:oneCellAnchor>
    <xdr:from>
      <xdr:col>5</xdr:col>
      <xdr:colOff>6813</xdr:colOff>
      <xdr:row>33</xdr:row>
      <xdr:rowOff>43154</xdr:rowOff>
    </xdr:from>
    <xdr:ext cx="677851" cy="217953"/>
    <xdr:sp macro="" textlink="">
      <xdr:nvSpPr>
        <xdr:cNvPr id="55" name="正方形/長方形 54">
          <a:extLst>
            <a:ext uri="{FF2B5EF4-FFF2-40B4-BE49-F238E27FC236}">
              <a16:creationId xmlns:a16="http://schemas.microsoft.com/office/drawing/2014/main" id="{00000000-0008-0000-1900-000037000000}"/>
            </a:ext>
          </a:extLst>
        </xdr:cNvPr>
        <xdr:cNvSpPr/>
      </xdr:nvSpPr>
      <xdr:spPr bwMode="gray">
        <a:xfrm>
          <a:off x="9512763" y="8844254"/>
          <a:ext cx="677851"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clientData/>
  </xdr:oneCellAnchor>
  <xdr:oneCellAnchor>
    <xdr:from>
      <xdr:col>4</xdr:col>
      <xdr:colOff>0</xdr:colOff>
      <xdr:row>32</xdr:row>
      <xdr:rowOff>0</xdr:rowOff>
    </xdr:from>
    <xdr:ext cx="691476" cy="289959"/>
    <xdr:sp macro="" textlink="">
      <xdr:nvSpPr>
        <xdr:cNvPr id="58" name="正方形/長方形 57">
          <a:extLst>
            <a:ext uri="{FF2B5EF4-FFF2-40B4-BE49-F238E27FC236}">
              <a16:creationId xmlns:a16="http://schemas.microsoft.com/office/drawing/2014/main" id="{00000000-0008-0000-1900-00003A000000}"/>
            </a:ext>
          </a:extLst>
        </xdr:cNvPr>
        <xdr:cNvSpPr/>
      </xdr:nvSpPr>
      <xdr:spPr bwMode="gray">
        <a:xfrm>
          <a:off x="8820150" y="7200900"/>
          <a:ext cx="691476" cy="289959"/>
        </a:xfrm>
        <a:prstGeom prst="rect">
          <a:avLst/>
        </a:prstGeom>
        <a:solidFill>
          <a:srgbClr val="FFFF00"/>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800">
              <a:solidFill>
                <a:sysClr val="windowText" lastClr="000000"/>
              </a:solidFill>
              <a:latin typeface="ＭＳ Ｐゴシック" pitchFamily="50" charset="-128"/>
              <a:cs typeface="+mn-cs"/>
            </a:rPr>
            <a:t>政府目標</a:t>
          </a:r>
          <a:endParaRPr kumimoji="1" lang="en-US" altLang="ja-JP" sz="800">
            <a:solidFill>
              <a:sysClr val="windowText" lastClr="000000"/>
            </a:solidFill>
            <a:latin typeface="ＭＳ Ｐゴシック" pitchFamily="50" charset="-128"/>
            <a:cs typeface="+mn-cs"/>
          </a:endParaRPr>
        </a:p>
        <a:p>
          <a:pPr algn="ctr" fontAlgn="auto">
            <a:spcBef>
              <a:spcPts val="0"/>
            </a:spcBef>
            <a:spcAft>
              <a:spcPts val="0"/>
            </a:spcAft>
            <a:buClr>
              <a:srgbClr val="000000"/>
            </a:buClr>
          </a:pPr>
          <a:r>
            <a:rPr kumimoji="1" lang="en-US" altLang="ja-JP" sz="800">
              <a:solidFill>
                <a:sysClr val="windowText" lastClr="000000"/>
              </a:solidFill>
              <a:latin typeface="ＭＳ Ｐゴシック" pitchFamily="50" charset="-128"/>
              <a:cs typeface="+mn-cs"/>
            </a:rPr>
            <a:t>(2027</a:t>
          </a:r>
          <a:r>
            <a:rPr kumimoji="1" lang="ja-JP" altLang="en-US" sz="800">
              <a:solidFill>
                <a:sysClr val="windowText" lastClr="000000"/>
              </a:solidFill>
              <a:latin typeface="ＭＳ Ｐゴシック" pitchFamily="50" charset="-128"/>
              <a:cs typeface="+mn-cs"/>
            </a:rPr>
            <a:t>年</a:t>
          </a:r>
          <a:r>
            <a:rPr kumimoji="1" lang="en-US" altLang="ja-JP" sz="800">
              <a:solidFill>
                <a:sysClr val="windowText" lastClr="000000"/>
              </a:solidFill>
              <a:latin typeface="ＭＳ Ｐゴシック" pitchFamily="50" charset="-128"/>
              <a:cs typeface="+mn-cs"/>
            </a:rPr>
            <a:t>)</a:t>
          </a:r>
        </a:p>
      </xdr:txBody>
    </xdr:sp>
    <xdr:clientData/>
  </xdr:oneCellAnchor>
  <xdr:twoCellAnchor>
    <xdr:from>
      <xdr:col>0</xdr:col>
      <xdr:colOff>423117</xdr:colOff>
      <xdr:row>0</xdr:row>
      <xdr:rowOff>262974</xdr:rowOff>
    </xdr:from>
    <xdr:to>
      <xdr:col>2</xdr:col>
      <xdr:colOff>1050774</xdr:colOff>
      <xdr:row>6</xdr:row>
      <xdr:rowOff>5013</xdr:rowOff>
    </xdr:to>
    <xdr:sp macro="" textlink="">
      <xdr:nvSpPr>
        <xdr:cNvPr id="60" name="テキスト ボックス 6">
          <a:extLst>
            <a:ext uri="{FF2B5EF4-FFF2-40B4-BE49-F238E27FC236}">
              <a16:creationId xmlns:a16="http://schemas.microsoft.com/office/drawing/2014/main" id="{00000000-0008-0000-1900-00003C000000}"/>
            </a:ext>
          </a:extLst>
        </xdr:cNvPr>
        <xdr:cNvSpPr txBox="1"/>
      </xdr:nvSpPr>
      <xdr:spPr>
        <a:xfrm>
          <a:off x="423117" y="262974"/>
          <a:ext cx="2618382" cy="1342239"/>
        </a:xfrm>
        <a:prstGeom prst="rect">
          <a:avLst/>
        </a:prstGeom>
        <a:solidFill>
          <a:schemeClr val="bg1">
            <a:lumMod val="95000"/>
          </a:schemeClr>
        </a:solidFill>
        <a:ln>
          <a:noFill/>
        </a:ln>
      </xdr:spPr>
      <xdr:txBody>
        <a:bodyPr wrap="square" lIns="36000" tIns="36000" rIns="36000" bIns="36000" rtlCol="0" anchor="ctr" anchorCtr="0">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84137"/>
          <a:r>
            <a:rPr kumimoji="1" lang="ja-JP" altLang="en-US" sz="1100" b="1">
              <a:latin typeface="+mn-lt"/>
              <a:cs typeface="Calibri Light" panose="020F0302020204030204" pitchFamily="34" charset="0"/>
            </a:rPr>
            <a:t>＜技術ステージ</a:t>
          </a:r>
          <a:r>
            <a:rPr kumimoji="1" lang="en-US" altLang="ja-JP" sz="1100" b="1">
              <a:latin typeface="+mn-lt"/>
              <a:cs typeface="Calibri Light" panose="020F0302020204030204" pitchFamily="34" charset="0"/>
            </a:rPr>
            <a:t>*1</a:t>
          </a:r>
          <a:r>
            <a:rPr kumimoji="1" lang="ja-JP" altLang="en-US" sz="1100" b="1">
              <a:latin typeface="+mn-lt"/>
              <a:cs typeface="Calibri Light" panose="020F0302020204030204" pitchFamily="34" charset="0"/>
            </a:rPr>
            <a:t>＞</a:t>
          </a:r>
          <a:endParaRPr kumimoji="1" lang="en-US" altLang="ja-JP" sz="1100" b="1">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研究：ラボでの実験、稼働試験段階</a:t>
          </a:r>
          <a:endParaRPr kumimoji="1" lang="en-US" altLang="ja-JP" sz="1100">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実証：フィールド実証によるデータ取得段階</a:t>
          </a:r>
          <a:endParaRPr kumimoji="1" lang="en-US" altLang="ja-JP" sz="1100">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商用：市場での販売、利用段階</a:t>
          </a:r>
        </a:p>
      </xdr:txBody>
    </xdr:sp>
    <xdr:clientData/>
  </xdr:twoCellAnchor>
</xdr:wsDr>
</file>

<file path=xl/drawings/drawing24.xml><?xml version="1.0" encoding="utf-8"?>
<xdr:wsDr xmlns:xdr="http://schemas.openxmlformats.org/drawingml/2006/spreadsheetDrawing" xmlns:a="http://schemas.openxmlformats.org/drawingml/2006/main">
  <xdr:twoCellAnchor>
    <xdr:from>
      <xdr:col>2</xdr:col>
      <xdr:colOff>5398141</xdr:colOff>
      <xdr:row>1</xdr:row>
      <xdr:rowOff>333</xdr:rowOff>
    </xdr:from>
    <xdr:to>
      <xdr:col>5</xdr:col>
      <xdr:colOff>683267</xdr:colOff>
      <xdr:row>6</xdr:row>
      <xdr:rowOff>6955</xdr:rowOff>
    </xdr:to>
    <xdr:sp macro="" textlink="">
      <xdr:nvSpPr>
        <xdr:cNvPr id="3" name="テキスト ボックス 6">
          <a:extLst>
            <a:ext uri="{FF2B5EF4-FFF2-40B4-BE49-F238E27FC236}">
              <a16:creationId xmlns:a16="http://schemas.microsoft.com/office/drawing/2014/main" id="{E31F9858-D3E1-741A-6DB9-EDC3A6A97B1B}"/>
            </a:ext>
          </a:extLst>
        </xdr:cNvPr>
        <xdr:cNvSpPr txBox="1"/>
      </xdr:nvSpPr>
      <xdr:spPr>
        <a:xfrm>
          <a:off x="7388866" y="267033"/>
          <a:ext cx="2800351" cy="1340122"/>
        </a:xfrm>
        <a:prstGeom prst="rect">
          <a:avLst/>
        </a:prstGeom>
        <a:solidFill>
          <a:schemeClr val="bg1"/>
        </a:solidFill>
        <a:ln>
          <a:solidFill>
            <a:schemeClr val="tx2"/>
          </a:solidFill>
        </a:ln>
      </xdr:spPr>
      <xdr:txBody>
        <a:bodyPr wrap="square" lIns="36000" tIns="36000" rIns="36000" bIns="36000" rtlCol="0" anchor="ctr" anchorCtr="0">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84137"/>
          <a:r>
            <a:rPr kumimoji="1" lang="en-US" altLang="ja-JP" sz="800" b="0">
              <a:latin typeface="+mn-lt"/>
              <a:cs typeface="Calibri Light" panose="020F0302020204030204" pitchFamily="34" charset="0"/>
            </a:rPr>
            <a:t>*1</a:t>
          </a:r>
          <a:r>
            <a:rPr kumimoji="1" lang="ja-JP" altLang="en-US" sz="800" b="0">
              <a:latin typeface="+mn-lt"/>
              <a:cs typeface="Calibri Light" panose="020F0302020204030204" pitchFamily="34" charset="0"/>
            </a:rPr>
            <a:t>：各アプリケーションの技術ステージ毎の事例数を集計し、最多のステージにマッピングしている。そのため、「実証」ステージにマッピングしているものについても、一部のメーカーで商用化している場合がある。</a:t>
          </a:r>
          <a:endParaRPr kumimoji="1" lang="en-US" altLang="ja-JP" sz="800" b="0">
            <a:latin typeface="+mn-lt"/>
            <a:cs typeface="Calibri Light" panose="020F0302020204030204" pitchFamily="34" charset="0"/>
          </a:endParaRPr>
        </a:p>
        <a:p>
          <a:pPr marL="84137"/>
          <a:r>
            <a:rPr kumimoji="1" lang="en-US" altLang="ja-JP" sz="800" b="0">
              <a:latin typeface="+mn-lt"/>
              <a:cs typeface="Calibri Light" panose="020F0302020204030204" pitchFamily="34" charset="0"/>
            </a:rPr>
            <a:t>*2</a:t>
          </a:r>
          <a:r>
            <a:rPr kumimoji="1" lang="ja-JP" altLang="en-US" sz="800" b="0">
              <a:latin typeface="+mn-lt"/>
              <a:cs typeface="Calibri Light" panose="020F0302020204030204" pitchFamily="34" charset="0"/>
            </a:rPr>
            <a:t>：政府目標の出典：「水素基本戦略」「</a:t>
          </a:r>
          <a:r>
            <a:rPr kumimoji="1" lang="en-US" altLang="ja-JP" sz="800" b="0">
              <a:latin typeface="+mn-lt"/>
              <a:cs typeface="Calibri Light" panose="020F0302020204030204" pitchFamily="34" charset="0"/>
            </a:rPr>
            <a:t>NEDO</a:t>
          </a:r>
          <a:r>
            <a:rPr kumimoji="1" lang="ja-JP" altLang="en-US" sz="800" b="0">
              <a:latin typeface="+mn-lt"/>
              <a:cs typeface="Calibri Light" panose="020F0302020204030204" pitchFamily="34" charset="0"/>
            </a:rPr>
            <a:t>燃料電池・水素技術開発ロードマップ」「</a:t>
          </a:r>
          <a:r>
            <a:rPr kumimoji="1" lang="en-US" altLang="ja-JP" sz="800" b="0">
              <a:latin typeface="+mn-lt"/>
              <a:cs typeface="Calibri Light" panose="020F0302020204030204" pitchFamily="34" charset="0"/>
            </a:rPr>
            <a:t>GX</a:t>
          </a:r>
          <a:r>
            <a:rPr kumimoji="1" lang="ja-JP" altLang="en-US" sz="800" b="0">
              <a:latin typeface="+mn-lt"/>
              <a:cs typeface="Calibri Light" panose="020F0302020204030204" pitchFamily="34" charset="0"/>
            </a:rPr>
            <a:t>に向けた基本方針」「</a:t>
          </a:r>
          <a:r>
            <a:rPr lang="en-US" altLang="ja-JP" sz="800"/>
            <a:t>2050 </a:t>
          </a:r>
          <a:r>
            <a:rPr lang="ja-JP" altLang="en-US" sz="800"/>
            <a:t>年カーボンニュートラル に伴うグリーン成長戦略」</a:t>
          </a:r>
          <a:endParaRPr lang="en-US" altLang="ja-JP" sz="800"/>
        </a:p>
      </xdr:txBody>
    </xdr:sp>
    <xdr:clientData/>
  </xdr:twoCellAnchor>
  <xdr:twoCellAnchor>
    <xdr:from>
      <xdr:col>2</xdr:col>
      <xdr:colOff>1075484</xdr:colOff>
      <xdr:row>1</xdr:row>
      <xdr:rowOff>0</xdr:rowOff>
    </xdr:from>
    <xdr:to>
      <xdr:col>2</xdr:col>
      <xdr:colOff>5340991</xdr:colOff>
      <xdr:row>6</xdr:row>
      <xdr:rowOff>6955</xdr:rowOff>
    </xdr:to>
    <xdr:grpSp>
      <xdr:nvGrpSpPr>
        <xdr:cNvPr id="4" name="グループ化 3">
          <a:extLst>
            <a:ext uri="{FF2B5EF4-FFF2-40B4-BE49-F238E27FC236}">
              <a16:creationId xmlns:a16="http://schemas.microsoft.com/office/drawing/2014/main" id="{F6B32BDE-061E-0DF8-2E02-A4DF91483FEE}"/>
            </a:ext>
          </a:extLst>
        </xdr:cNvPr>
        <xdr:cNvGrpSpPr/>
      </xdr:nvGrpSpPr>
      <xdr:grpSpPr>
        <a:xfrm>
          <a:off x="3066209" y="266700"/>
          <a:ext cx="4265507" cy="1340455"/>
          <a:chOff x="3068743" y="265697"/>
          <a:chExt cx="4265507" cy="1340455"/>
        </a:xfrm>
      </xdr:grpSpPr>
      <xdr:grpSp>
        <xdr:nvGrpSpPr>
          <xdr:cNvPr id="5" name="グループ化 4">
            <a:extLst>
              <a:ext uri="{FF2B5EF4-FFF2-40B4-BE49-F238E27FC236}">
                <a16:creationId xmlns:a16="http://schemas.microsoft.com/office/drawing/2014/main" id="{4AA55086-7B7E-F13E-F778-9C484CA5D1F8}"/>
              </a:ext>
            </a:extLst>
          </xdr:cNvPr>
          <xdr:cNvGrpSpPr/>
        </xdr:nvGrpSpPr>
        <xdr:grpSpPr>
          <a:xfrm>
            <a:off x="3258311" y="294746"/>
            <a:ext cx="4074381" cy="228986"/>
            <a:chOff x="3262823" y="293743"/>
            <a:chExt cx="4074381" cy="228986"/>
          </a:xfrm>
        </xdr:grpSpPr>
        <xdr:sp macro="" textlink="">
          <xdr:nvSpPr>
            <xdr:cNvPr id="37" name="正方形/長方形 36">
              <a:extLst>
                <a:ext uri="{FF2B5EF4-FFF2-40B4-BE49-F238E27FC236}">
                  <a16:creationId xmlns:a16="http://schemas.microsoft.com/office/drawing/2014/main" id="{327397DA-B364-B54A-4765-D3D2AE7B8048}"/>
                </a:ext>
              </a:extLst>
            </xdr:cNvPr>
            <xdr:cNvSpPr/>
          </xdr:nvSpPr>
          <xdr:spPr bwMode="gray">
            <a:xfrm>
              <a:off x="3262823" y="293743"/>
              <a:ext cx="4074381" cy="228986"/>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：各国の一般的な技術ステージ</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38" name="テキスト ボックス 56">
              <a:extLst>
                <a:ext uri="{FF2B5EF4-FFF2-40B4-BE49-F238E27FC236}">
                  <a16:creationId xmlns:a16="http://schemas.microsoft.com/office/drawing/2014/main" id="{059DF08A-C38E-1C28-BCEA-EC4151520B05}"/>
                </a:ext>
              </a:extLst>
            </xdr:cNvPr>
            <xdr:cNvSpPr txBox="1"/>
          </xdr:nvSpPr>
          <xdr:spPr bwMode="gray">
            <a:xfrm>
              <a:off x="3684084" y="322131"/>
              <a:ext cx="222494" cy="172210"/>
            </a:xfrm>
            <a:prstGeom prst="rect">
              <a:avLst/>
            </a:prstGeom>
            <a:noFill/>
          </xdr:spPr>
          <xdr:txBody>
            <a:bodyPr wrap="square" lIns="0" tIns="0" rIns="0" bIns="0" rtlCol="0" anchor="ctr">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a:t>
              </a:r>
            </a:p>
          </xdr:txBody>
        </xdr:sp>
      </xdr:grpSp>
      <xdr:sp macro="" textlink="">
        <xdr:nvSpPr>
          <xdr:cNvPr id="6" name="正方形/長方形 5">
            <a:extLst>
              <a:ext uri="{FF2B5EF4-FFF2-40B4-BE49-F238E27FC236}">
                <a16:creationId xmlns:a16="http://schemas.microsoft.com/office/drawing/2014/main" id="{3F7874F1-9BE9-0BA1-3B5A-4AE09514A19D}"/>
              </a:ext>
            </a:extLst>
          </xdr:cNvPr>
          <xdr:cNvSpPr/>
        </xdr:nvSpPr>
        <xdr:spPr bwMode="gray">
          <a:xfrm>
            <a:off x="3247184" y="265697"/>
            <a:ext cx="4087066" cy="1340455"/>
          </a:xfrm>
          <a:prstGeom prst="rect">
            <a:avLst/>
          </a:prstGeom>
          <a:noFill/>
          <a:ln w="12700" algn="ctr">
            <a:solidFill>
              <a:schemeClr val="tx2"/>
            </a:solid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endParaRPr kumimoji="1" lang="ja-JP" altLang="en-US"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7" name="正方形/長方形 6">
            <a:extLst>
              <a:ext uri="{FF2B5EF4-FFF2-40B4-BE49-F238E27FC236}">
                <a16:creationId xmlns:a16="http://schemas.microsoft.com/office/drawing/2014/main" id="{C443B40B-AABD-582C-5268-E36907C617FE}"/>
              </a:ext>
            </a:extLst>
          </xdr:cNvPr>
          <xdr:cNvSpPr/>
        </xdr:nvSpPr>
        <xdr:spPr bwMode="gray">
          <a:xfrm>
            <a:off x="3068743" y="829181"/>
            <a:ext cx="360346" cy="215794"/>
          </a:xfrm>
          <a:prstGeom prst="rect">
            <a:avLst/>
          </a:prstGeom>
          <a:solidFill>
            <a:schemeClr val="bg1"/>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a:solidFill>
                  <a:prstClr val="black"/>
                </a:solidFill>
                <a:latin typeface="+mn-lt"/>
                <a:cs typeface="+mn-cs"/>
              </a:rPr>
              <a:t>凡例</a:t>
            </a:r>
            <a:endParaRPr kumimoji="1" lang="ja-JP" altLang="en-US" sz="1200" b="0" i="0" u="none" strike="noStrike" kern="1200" cap="none" spc="0" normalizeH="0" baseline="0">
              <a:ln>
                <a:noFill/>
              </a:ln>
              <a:solidFill>
                <a:prstClr val="black"/>
              </a:solidFill>
              <a:effectLst/>
              <a:uLnTx/>
              <a:uFillTx/>
              <a:latin typeface="+mn-lt"/>
              <a:ea typeface="+mn-ea"/>
              <a:cs typeface="+mn-cs"/>
            </a:endParaRPr>
          </a:p>
        </xdr:txBody>
      </xdr:sp>
      <xdr:grpSp>
        <xdr:nvGrpSpPr>
          <xdr:cNvPr id="8" name="グループ化 7">
            <a:extLst>
              <a:ext uri="{FF2B5EF4-FFF2-40B4-BE49-F238E27FC236}">
                <a16:creationId xmlns:a16="http://schemas.microsoft.com/office/drawing/2014/main" id="{078BE18A-EAD3-559B-52FA-63AA734E74C2}"/>
              </a:ext>
            </a:extLst>
          </xdr:cNvPr>
          <xdr:cNvGrpSpPr/>
        </xdr:nvGrpSpPr>
        <xdr:grpSpPr>
          <a:xfrm>
            <a:off x="3258311" y="575490"/>
            <a:ext cx="4074381" cy="227683"/>
            <a:chOff x="3262823" y="565054"/>
            <a:chExt cx="4074381" cy="226680"/>
          </a:xfrm>
        </xdr:grpSpPr>
        <xdr:sp macro="" textlink="">
          <xdr:nvSpPr>
            <xdr:cNvPr id="35" name="正方形/長方形 34">
              <a:extLst>
                <a:ext uri="{FF2B5EF4-FFF2-40B4-BE49-F238E27FC236}">
                  <a16:creationId xmlns:a16="http://schemas.microsoft.com/office/drawing/2014/main" id="{9360B202-BB85-8A42-5F2D-D4D664CDAA2E}"/>
                </a:ext>
              </a:extLst>
            </xdr:cNvPr>
            <xdr:cNvSpPr/>
          </xdr:nvSpPr>
          <xdr:spPr bwMode="gray">
            <a:xfrm>
              <a:off x="3420931" y="565579"/>
              <a:ext cx="748800" cy="22563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sp macro="" textlink="">
          <xdr:nvSpPr>
            <xdr:cNvPr id="36" name="正方形/長方形 35">
              <a:extLst>
                <a:ext uri="{FF2B5EF4-FFF2-40B4-BE49-F238E27FC236}">
                  <a16:creationId xmlns:a16="http://schemas.microsoft.com/office/drawing/2014/main" id="{7955D77A-8FB4-A1EA-1D61-23AEE50830EB}"/>
                </a:ext>
              </a:extLst>
            </xdr:cNvPr>
            <xdr:cNvSpPr/>
          </xdr:nvSpPr>
          <xdr:spPr bwMode="gray">
            <a:xfrm>
              <a:off x="3262823" y="565054"/>
              <a:ext cx="4074381" cy="226680"/>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：国内の技術ステージ</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grpSp>
      <xdr:grpSp>
        <xdr:nvGrpSpPr>
          <xdr:cNvPr id="9" name="グループ化 8">
            <a:extLst>
              <a:ext uri="{FF2B5EF4-FFF2-40B4-BE49-F238E27FC236}">
                <a16:creationId xmlns:a16="http://schemas.microsoft.com/office/drawing/2014/main" id="{73B8BAF8-80B7-D102-0EED-CCCF3FA5EB6D}"/>
              </a:ext>
            </a:extLst>
          </xdr:cNvPr>
          <xdr:cNvGrpSpPr/>
        </xdr:nvGrpSpPr>
        <xdr:grpSpPr>
          <a:xfrm>
            <a:off x="3258311" y="1354322"/>
            <a:ext cx="4074381" cy="226680"/>
            <a:chOff x="3262823" y="1349309"/>
            <a:chExt cx="4074381" cy="226680"/>
          </a:xfrm>
        </xdr:grpSpPr>
        <xdr:sp macro="" textlink="">
          <xdr:nvSpPr>
            <xdr:cNvPr id="14" name="正方形/長方形 13">
              <a:extLst>
                <a:ext uri="{FF2B5EF4-FFF2-40B4-BE49-F238E27FC236}">
                  <a16:creationId xmlns:a16="http://schemas.microsoft.com/office/drawing/2014/main" id="{21452013-DD60-AE1E-8298-21EE7B0101AB}"/>
                </a:ext>
              </a:extLst>
            </xdr:cNvPr>
            <xdr:cNvSpPr/>
          </xdr:nvSpPr>
          <xdr:spPr bwMode="gray">
            <a:xfrm>
              <a:off x="3420931" y="1353673"/>
              <a:ext cx="748800"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sp macro="" textlink="">
          <xdr:nvSpPr>
            <xdr:cNvPr id="15" name="正方形/長方形 14">
              <a:extLst>
                <a:ext uri="{FF2B5EF4-FFF2-40B4-BE49-F238E27FC236}">
                  <a16:creationId xmlns:a16="http://schemas.microsoft.com/office/drawing/2014/main" id="{951D04E0-F25A-5E2B-2BE1-EFADDFC47ED0}"/>
                </a:ext>
              </a:extLst>
            </xdr:cNvPr>
            <xdr:cNvSpPr/>
          </xdr:nvSpPr>
          <xdr:spPr bwMode="gray">
            <a:xfrm>
              <a:off x="3262823" y="1349309"/>
              <a:ext cx="4074381" cy="226680"/>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：国内外の一部のメーカーで商用化済</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grpSp>
      <xdr:grpSp>
        <xdr:nvGrpSpPr>
          <xdr:cNvPr id="10" name="グループ化 9">
            <a:extLst>
              <a:ext uri="{FF2B5EF4-FFF2-40B4-BE49-F238E27FC236}">
                <a16:creationId xmlns:a16="http://schemas.microsoft.com/office/drawing/2014/main" id="{15AED321-8E24-67A0-D278-AC597A0B5DDD}"/>
              </a:ext>
            </a:extLst>
          </xdr:cNvPr>
          <xdr:cNvGrpSpPr/>
        </xdr:nvGrpSpPr>
        <xdr:grpSpPr>
          <a:xfrm>
            <a:off x="3258311" y="853929"/>
            <a:ext cx="4074381" cy="448636"/>
            <a:chOff x="3262823" y="848683"/>
            <a:chExt cx="4074381" cy="447633"/>
          </a:xfrm>
        </xdr:grpSpPr>
        <xdr:sp macro="" textlink="">
          <xdr:nvSpPr>
            <xdr:cNvPr id="11" name="正方形/長方形 10">
              <a:extLst>
                <a:ext uri="{FF2B5EF4-FFF2-40B4-BE49-F238E27FC236}">
                  <a16:creationId xmlns:a16="http://schemas.microsoft.com/office/drawing/2014/main" id="{D063BE5D-7460-DA83-245A-7EBA14DB54FE}"/>
                </a:ext>
              </a:extLst>
            </xdr:cNvPr>
            <xdr:cNvSpPr/>
          </xdr:nvSpPr>
          <xdr:spPr bwMode="gray">
            <a:xfrm>
              <a:off x="3420931" y="897074"/>
              <a:ext cx="748800" cy="350851"/>
            </a:xfrm>
            <a:prstGeom prst="rect">
              <a:avLst/>
            </a:prstGeom>
            <a:solidFill>
              <a:srgbClr val="FFFF00"/>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50">
                  <a:solidFill>
                    <a:sysClr val="windowText" lastClr="000000"/>
                  </a:solidFill>
                  <a:latin typeface="ＭＳ Ｐゴシック" pitchFamily="50" charset="-128"/>
                  <a:cs typeface="+mn-cs"/>
                </a:rPr>
                <a:t>政府目標</a:t>
              </a:r>
              <a:r>
                <a:rPr kumimoji="1" lang="en-US" altLang="ja-JP" sz="900">
                  <a:solidFill>
                    <a:sysClr val="windowText" lastClr="000000"/>
                  </a:solidFill>
                  <a:latin typeface="ＭＳ Ｐゴシック" pitchFamily="50" charset="-128"/>
                  <a:cs typeface="+mn-cs"/>
                </a:rPr>
                <a:t>*2</a:t>
              </a:r>
              <a:endParaRPr kumimoji="1" lang="en-US" altLang="ja-JP" sz="1200">
                <a:solidFill>
                  <a:sysClr val="windowText" lastClr="000000"/>
                </a:solidFill>
                <a:latin typeface="ＭＳ Ｐゴシック" pitchFamily="50" charset="-128"/>
                <a:cs typeface="+mn-cs"/>
              </a:endParaRPr>
            </a:p>
          </xdr:txBody>
        </xdr:sp>
        <xdr:sp macro="" textlink="">
          <xdr:nvSpPr>
            <xdr:cNvPr id="12" name="正方形/長方形 11">
              <a:extLst>
                <a:ext uri="{FF2B5EF4-FFF2-40B4-BE49-F238E27FC236}">
                  <a16:creationId xmlns:a16="http://schemas.microsoft.com/office/drawing/2014/main" id="{3492FE04-5225-47C4-F9C7-3D16B2DE4F7C}"/>
                </a:ext>
              </a:extLst>
            </xdr:cNvPr>
            <xdr:cNvSpPr/>
          </xdr:nvSpPr>
          <xdr:spPr bwMode="gray">
            <a:xfrm>
              <a:off x="3262823" y="848683"/>
              <a:ext cx="4074381" cy="447633"/>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：国内における実証・商用本格化の政府目標あり</a:t>
              </a:r>
              <a:br>
                <a:rPr kumimoji="1" lang="en-US" altLang="ja-JP" sz="1200" b="0" i="0" u="none" strike="noStrike" kern="1200" cap="none" spc="0" normalizeH="0" baseline="0">
                  <a:ln>
                    <a:noFill/>
                  </a:ln>
                  <a:solidFill>
                    <a:prstClr val="black"/>
                  </a:solidFill>
                  <a:effectLst/>
                  <a:uLnTx/>
                  <a:uFillTx/>
                  <a:latin typeface="+mn-lt"/>
                  <a:ea typeface="+mn-ea"/>
                  <a:cs typeface="+mn-cs"/>
                </a:rPr>
              </a:b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13" name="テキスト ボックス 12">
              <a:extLst>
                <a:ext uri="{FF2B5EF4-FFF2-40B4-BE49-F238E27FC236}">
                  <a16:creationId xmlns:a16="http://schemas.microsoft.com/office/drawing/2014/main" id="{25980DD1-3CCC-5786-96AC-AB21D2972C45}"/>
                </a:ext>
              </a:extLst>
            </xdr:cNvPr>
            <xdr:cNvSpPr txBox="1"/>
          </xdr:nvSpPr>
          <xdr:spPr>
            <a:xfrm>
              <a:off x="4255169" y="1019175"/>
              <a:ext cx="2357188" cy="243913"/>
            </a:xfrm>
            <a:prstGeom prst="rect">
              <a:avLst/>
            </a:prstGeom>
            <a:noFill/>
          </xdr:spPr>
          <xdr:txBody>
            <a:bodyPr vertOverflow="clip" horzOverflow="clip" wrap="square" lIns="0" tIns="0" rIns="0" bIns="0" rtlCol="0" anchor="t">
              <a:spAutoFit/>
            </a:bodyPr>
            <a:lstStyle/>
            <a:p>
              <a:pPr>
                <a:spcBef>
                  <a:spcPts val="0"/>
                </a:spcBef>
                <a:buSzPct val="100000"/>
              </a:pPr>
              <a:r>
                <a:rPr kumimoji="1" lang="ja-JP" altLang="ja-JP" sz="1100" b="0" i="0" baseline="0">
                  <a:effectLst/>
                  <a:latin typeface="+mn-lt"/>
                  <a:ea typeface="+mn-ea"/>
                  <a:cs typeface="+mn-cs"/>
                </a:rPr>
                <a:t>（）内は実証・商用本格化の目標時期</a:t>
              </a:r>
              <a:endParaRPr kumimoji="1" lang="ja-JP" altLang="en-US" sz="1200" dirty="0"/>
            </a:p>
          </xdr:txBody>
        </xdr:sp>
      </xdr:grpSp>
    </xdr:grpSp>
    <xdr:clientData/>
  </xdr:twoCellAnchor>
  <xdr:twoCellAnchor>
    <xdr:from>
      <xdr:col>5</xdr:col>
      <xdr:colOff>0</xdr:colOff>
      <xdr:row>11</xdr:row>
      <xdr:rowOff>133350</xdr:rowOff>
    </xdr:from>
    <xdr:to>
      <xdr:col>5</xdr:col>
      <xdr:colOff>676275</xdr:colOff>
      <xdr:row>12</xdr:row>
      <xdr:rowOff>0</xdr:rowOff>
    </xdr:to>
    <xdr:sp macro="" textlink="">
      <xdr:nvSpPr>
        <xdr:cNvPr id="27" name="正方形/長方形 26">
          <a:extLst>
            <a:ext uri="{FF2B5EF4-FFF2-40B4-BE49-F238E27FC236}">
              <a16:creationId xmlns:a16="http://schemas.microsoft.com/office/drawing/2014/main" id="{00000000-0008-0000-1A00-00001B000000}"/>
            </a:ext>
          </a:extLst>
        </xdr:cNvPr>
        <xdr:cNvSpPr/>
      </xdr:nvSpPr>
      <xdr:spPr bwMode="gray">
        <a:xfrm>
          <a:off x="9505950" y="17335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5</xdr:col>
      <xdr:colOff>9525</xdr:colOff>
      <xdr:row>13</xdr:row>
      <xdr:rowOff>133350</xdr:rowOff>
    </xdr:from>
    <xdr:to>
      <xdr:col>6</xdr:col>
      <xdr:colOff>0</xdr:colOff>
      <xdr:row>14</xdr:row>
      <xdr:rowOff>0</xdr:rowOff>
    </xdr:to>
    <xdr:sp macro="" textlink="">
      <xdr:nvSpPr>
        <xdr:cNvPr id="28" name="正方形/長方形 27">
          <a:extLst>
            <a:ext uri="{FF2B5EF4-FFF2-40B4-BE49-F238E27FC236}">
              <a16:creationId xmlns:a16="http://schemas.microsoft.com/office/drawing/2014/main" id="{00000000-0008-0000-1A00-00001C000000}"/>
            </a:ext>
          </a:extLst>
        </xdr:cNvPr>
        <xdr:cNvSpPr/>
      </xdr:nvSpPr>
      <xdr:spPr bwMode="gray">
        <a:xfrm>
          <a:off x="9515475" y="86677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17</xdr:row>
      <xdr:rowOff>133350</xdr:rowOff>
    </xdr:from>
    <xdr:to>
      <xdr:col>4</xdr:col>
      <xdr:colOff>676275</xdr:colOff>
      <xdr:row>18</xdr:row>
      <xdr:rowOff>0</xdr:rowOff>
    </xdr:to>
    <xdr:sp macro="" textlink="">
      <xdr:nvSpPr>
        <xdr:cNvPr id="29" name="正方形/長方形 28">
          <a:extLst>
            <a:ext uri="{FF2B5EF4-FFF2-40B4-BE49-F238E27FC236}">
              <a16:creationId xmlns:a16="http://schemas.microsoft.com/office/drawing/2014/main" id="{00000000-0008-0000-1A00-00001D000000}"/>
            </a:ext>
          </a:extLst>
        </xdr:cNvPr>
        <xdr:cNvSpPr/>
      </xdr:nvSpPr>
      <xdr:spPr bwMode="gray">
        <a:xfrm>
          <a:off x="8820150" y="97345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3</xdr:col>
      <xdr:colOff>0</xdr:colOff>
      <xdr:row>15</xdr:row>
      <xdr:rowOff>133350</xdr:rowOff>
    </xdr:from>
    <xdr:to>
      <xdr:col>3</xdr:col>
      <xdr:colOff>676275</xdr:colOff>
      <xdr:row>16</xdr:row>
      <xdr:rowOff>0</xdr:rowOff>
    </xdr:to>
    <xdr:sp macro="" textlink="">
      <xdr:nvSpPr>
        <xdr:cNvPr id="30" name="正方形/長方形 29">
          <a:extLst>
            <a:ext uri="{FF2B5EF4-FFF2-40B4-BE49-F238E27FC236}">
              <a16:creationId xmlns:a16="http://schemas.microsoft.com/office/drawing/2014/main" id="{00000000-0008-0000-1A00-00001E000000}"/>
            </a:ext>
          </a:extLst>
        </xdr:cNvPr>
        <xdr:cNvSpPr/>
      </xdr:nvSpPr>
      <xdr:spPr bwMode="gray">
        <a:xfrm>
          <a:off x="8134350" y="92011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19</xdr:row>
      <xdr:rowOff>114300</xdr:rowOff>
    </xdr:from>
    <xdr:to>
      <xdr:col>4</xdr:col>
      <xdr:colOff>676275</xdr:colOff>
      <xdr:row>19</xdr:row>
      <xdr:rowOff>247650</xdr:rowOff>
    </xdr:to>
    <xdr:sp macro="" textlink="">
      <xdr:nvSpPr>
        <xdr:cNvPr id="31" name="正方形/長方形 30">
          <a:extLst>
            <a:ext uri="{FF2B5EF4-FFF2-40B4-BE49-F238E27FC236}">
              <a16:creationId xmlns:a16="http://schemas.microsoft.com/office/drawing/2014/main" id="{00000000-0008-0000-1A00-00001F000000}"/>
            </a:ext>
          </a:extLst>
        </xdr:cNvPr>
        <xdr:cNvSpPr/>
      </xdr:nvSpPr>
      <xdr:spPr bwMode="gray">
        <a:xfrm>
          <a:off x="8820150" y="518160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oneCellAnchor>
    <xdr:from>
      <xdr:col>5</xdr:col>
      <xdr:colOff>6812</xdr:colOff>
      <xdr:row>19</xdr:row>
      <xdr:rowOff>35285</xdr:rowOff>
    </xdr:from>
    <xdr:ext cx="677852" cy="217953"/>
    <xdr:sp macro="" textlink="">
      <xdr:nvSpPr>
        <xdr:cNvPr id="16" name="正方形/長方形 15">
          <a:extLst>
            <a:ext uri="{FF2B5EF4-FFF2-40B4-BE49-F238E27FC236}">
              <a16:creationId xmlns:a16="http://schemas.microsoft.com/office/drawing/2014/main" id="{00000000-0008-0000-1A00-000010000000}"/>
            </a:ext>
          </a:extLst>
        </xdr:cNvPr>
        <xdr:cNvSpPr/>
      </xdr:nvSpPr>
      <xdr:spPr bwMode="gray">
        <a:xfrm>
          <a:off x="9512762" y="5102585"/>
          <a:ext cx="677852"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clientData/>
  </xdr:oneCellAnchor>
  <xdr:twoCellAnchor>
    <xdr:from>
      <xdr:col>0</xdr:col>
      <xdr:colOff>423117</xdr:colOff>
      <xdr:row>0</xdr:row>
      <xdr:rowOff>262974</xdr:rowOff>
    </xdr:from>
    <xdr:to>
      <xdr:col>2</xdr:col>
      <xdr:colOff>1050774</xdr:colOff>
      <xdr:row>6</xdr:row>
      <xdr:rowOff>5013</xdr:rowOff>
    </xdr:to>
    <xdr:sp macro="" textlink="">
      <xdr:nvSpPr>
        <xdr:cNvPr id="17" name="テキスト ボックス 6">
          <a:extLst>
            <a:ext uri="{FF2B5EF4-FFF2-40B4-BE49-F238E27FC236}">
              <a16:creationId xmlns:a16="http://schemas.microsoft.com/office/drawing/2014/main" id="{00000000-0008-0000-1A00-000011000000}"/>
            </a:ext>
          </a:extLst>
        </xdr:cNvPr>
        <xdr:cNvSpPr txBox="1"/>
      </xdr:nvSpPr>
      <xdr:spPr>
        <a:xfrm>
          <a:off x="423117" y="262974"/>
          <a:ext cx="2618382" cy="1342239"/>
        </a:xfrm>
        <a:prstGeom prst="rect">
          <a:avLst/>
        </a:prstGeom>
        <a:solidFill>
          <a:schemeClr val="bg1">
            <a:lumMod val="95000"/>
          </a:schemeClr>
        </a:solidFill>
        <a:ln>
          <a:noFill/>
        </a:ln>
      </xdr:spPr>
      <xdr:txBody>
        <a:bodyPr wrap="square" lIns="36000" tIns="36000" rIns="36000" bIns="36000" rtlCol="0" anchor="ctr" anchorCtr="0">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84137"/>
          <a:r>
            <a:rPr kumimoji="1" lang="ja-JP" altLang="en-US" sz="1100" b="1">
              <a:latin typeface="+mn-lt"/>
              <a:cs typeface="Calibri Light" panose="020F0302020204030204" pitchFamily="34" charset="0"/>
            </a:rPr>
            <a:t>＜技術ステージ</a:t>
          </a:r>
          <a:r>
            <a:rPr kumimoji="1" lang="en-US" altLang="ja-JP" sz="1100" b="1">
              <a:latin typeface="+mn-lt"/>
              <a:cs typeface="Calibri Light" panose="020F0302020204030204" pitchFamily="34" charset="0"/>
            </a:rPr>
            <a:t>*1</a:t>
          </a:r>
          <a:r>
            <a:rPr kumimoji="1" lang="ja-JP" altLang="en-US" sz="1100" b="1">
              <a:latin typeface="+mn-lt"/>
              <a:cs typeface="Calibri Light" panose="020F0302020204030204" pitchFamily="34" charset="0"/>
            </a:rPr>
            <a:t>＞</a:t>
          </a:r>
          <a:endParaRPr kumimoji="1" lang="en-US" altLang="ja-JP" sz="1100" b="1">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研究：ラボでの実験、稼働試験段階</a:t>
          </a:r>
          <a:endParaRPr kumimoji="1" lang="en-US" altLang="ja-JP" sz="1100">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実証：フィールド実証によるデータ取得段階</a:t>
          </a:r>
          <a:endParaRPr kumimoji="1" lang="en-US" altLang="ja-JP" sz="1100">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商用：市場での販売、利用段階</a:t>
          </a:r>
        </a:p>
      </xdr:txBody>
    </xdr:sp>
    <xdr:clientData/>
  </xdr:twoCellAnchor>
</xdr:wsDr>
</file>

<file path=xl/drawings/drawing25.xml><?xml version="1.0" encoding="utf-8"?>
<xdr:wsDr xmlns:xdr="http://schemas.openxmlformats.org/drawingml/2006/spreadsheetDrawing" xmlns:a="http://schemas.openxmlformats.org/drawingml/2006/main">
  <xdr:twoCellAnchor>
    <xdr:from>
      <xdr:col>2</xdr:col>
      <xdr:colOff>5398141</xdr:colOff>
      <xdr:row>1</xdr:row>
      <xdr:rowOff>333</xdr:rowOff>
    </xdr:from>
    <xdr:to>
      <xdr:col>5</xdr:col>
      <xdr:colOff>683267</xdr:colOff>
      <xdr:row>6</xdr:row>
      <xdr:rowOff>6955</xdr:rowOff>
    </xdr:to>
    <xdr:sp macro="" textlink="">
      <xdr:nvSpPr>
        <xdr:cNvPr id="3" name="テキスト ボックス 6">
          <a:extLst>
            <a:ext uri="{FF2B5EF4-FFF2-40B4-BE49-F238E27FC236}">
              <a16:creationId xmlns:a16="http://schemas.microsoft.com/office/drawing/2014/main" id="{5377758A-403F-82E0-AD00-13D5332FC258}"/>
            </a:ext>
          </a:extLst>
        </xdr:cNvPr>
        <xdr:cNvSpPr txBox="1"/>
      </xdr:nvSpPr>
      <xdr:spPr>
        <a:xfrm>
          <a:off x="7388866" y="267033"/>
          <a:ext cx="2800351" cy="1340122"/>
        </a:xfrm>
        <a:prstGeom prst="rect">
          <a:avLst/>
        </a:prstGeom>
        <a:solidFill>
          <a:schemeClr val="bg1"/>
        </a:solidFill>
        <a:ln>
          <a:solidFill>
            <a:schemeClr val="tx2"/>
          </a:solidFill>
        </a:ln>
      </xdr:spPr>
      <xdr:txBody>
        <a:bodyPr wrap="square" lIns="36000" tIns="36000" rIns="36000" bIns="36000" rtlCol="0" anchor="ctr" anchorCtr="0">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84137"/>
          <a:r>
            <a:rPr kumimoji="1" lang="en-US" altLang="ja-JP" sz="800" b="0">
              <a:latin typeface="+mn-lt"/>
              <a:cs typeface="Calibri Light" panose="020F0302020204030204" pitchFamily="34" charset="0"/>
            </a:rPr>
            <a:t>*1</a:t>
          </a:r>
          <a:r>
            <a:rPr kumimoji="1" lang="ja-JP" altLang="en-US" sz="800" b="0">
              <a:latin typeface="+mn-lt"/>
              <a:cs typeface="Calibri Light" panose="020F0302020204030204" pitchFamily="34" charset="0"/>
            </a:rPr>
            <a:t>：各アプリケーションの技術ステージ毎の事例数を集計し、最多のステージにマッピングしている。そのため、「実証」ステージにマッピングしているものについても、一部のメーカーで商用化している場合がある。</a:t>
          </a:r>
          <a:endParaRPr kumimoji="1" lang="en-US" altLang="ja-JP" sz="800" b="0">
            <a:latin typeface="+mn-lt"/>
            <a:cs typeface="Calibri Light" panose="020F0302020204030204" pitchFamily="34" charset="0"/>
          </a:endParaRPr>
        </a:p>
        <a:p>
          <a:pPr marL="84137"/>
          <a:r>
            <a:rPr kumimoji="1" lang="en-US" altLang="ja-JP" sz="800" b="0">
              <a:latin typeface="+mn-lt"/>
              <a:cs typeface="Calibri Light" panose="020F0302020204030204" pitchFamily="34" charset="0"/>
            </a:rPr>
            <a:t>*2</a:t>
          </a:r>
          <a:r>
            <a:rPr kumimoji="1" lang="ja-JP" altLang="en-US" sz="800" b="0">
              <a:latin typeface="+mn-lt"/>
              <a:cs typeface="Calibri Light" panose="020F0302020204030204" pitchFamily="34" charset="0"/>
            </a:rPr>
            <a:t>：政府目標の出典：「水素基本戦略」「</a:t>
          </a:r>
          <a:r>
            <a:rPr kumimoji="1" lang="en-US" altLang="ja-JP" sz="800" b="0">
              <a:latin typeface="+mn-lt"/>
              <a:cs typeface="Calibri Light" panose="020F0302020204030204" pitchFamily="34" charset="0"/>
            </a:rPr>
            <a:t>NEDO</a:t>
          </a:r>
          <a:r>
            <a:rPr kumimoji="1" lang="ja-JP" altLang="en-US" sz="800" b="0">
              <a:latin typeface="+mn-lt"/>
              <a:cs typeface="Calibri Light" panose="020F0302020204030204" pitchFamily="34" charset="0"/>
            </a:rPr>
            <a:t>燃料電池・水素技術開発ロードマップ」「</a:t>
          </a:r>
          <a:r>
            <a:rPr kumimoji="1" lang="en-US" altLang="ja-JP" sz="800" b="0">
              <a:latin typeface="+mn-lt"/>
              <a:cs typeface="Calibri Light" panose="020F0302020204030204" pitchFamily="34" charset="0"/>
            </a:rPr>
            <a:t>GX</a:t>
          </a:r>
          <a:r>
            <a:rPr kumimoji="1" lang="ja-JP" altLang="en-US" sz="800" b="0">
              <a:latin typeface="+mn-lt"/>
              <a:cs typeface="Calibri Light" panose="020F0302020204030204" pitchFamily="34" charset="0"/>
            </a:rPr>
            <a:t>に向けた基本方針」「</a:t>
          </a:r>
          <a:r>
            <a:rPr lang="en-US" altLang="ja-JP" sz="800"/>
            <a:t>2050 </a:t>
          </a:r>
          <a:r>
            <a:rPr lang="ja-JP" altLang="en-US" sz="800"/>
            <a:t>年カーボンニュートラル に伴うグリーン成長戦略」</a:t>
          </a:r>
          <a:endParaRPr lang="en-US" altLang="ja-JP" sz="800"/>
        </a:p>
      </xdr:txBody>
    </xdr:sp>
    <xdr:clientData/>
  </xdr:twoCellAnchor>
  <xdr:twoCellAnchor>
    <xdr:from>
      <xdr:col>2</xdr:col>
      <xdr:colOff>1075484</xdr:colOff>
      <xdr:row>1</xdr:row>
      <xdr:rowOff>0</xdr:rowOff>
    </xdr:from>
    <xdr:to>
      <xdr:col>2</xdr:col>
      <xdr:colOff>5340991</xdr:colOff>
      <xdr:row>6</xdr:row>
      <xdr:rowOff>6955</xdr:rowOff>
    </xdr:to>
    <xdr:grpSp>
      <xdr:nvGrpSpPr>
        <xdr:cNvPr id="4" name="グループ化 3">
          <a:extLst>
            <a:ext uri="{FF2B5EF4-FFF2-40B4-BE49-F238E27FC236}">
              <a16:creationId xmlns:a16="http://schemas.microsoft.com/office/drawing/2014/main" id="{16903359-4881-EC17-E324-56A3D4C07799}"/>
            </a:ext>
          </a:extLst>
        </xdr:cNvPr>
        <xdr:cNvGrpSpPr/>
      </xdr:nvGrpSpPr>
      <xdr:grpSpPr>
        <a:xfrm>
          <a:off x="3066209" y="266700"/>
          <a:ext cx="4265507" cy="1340455"/>
          <a:chOff x="3068743" y="265697"/>
          <a:chExt cx="4265507" cy="1340455"/>
        </a:xfrm>
      </xdr:grpSpPr>
      <xdr:grpSp>
        <xdr:nvGrpSpPr>
          <xdr:cNvPr id="5" name="グループ化 4">
            <a:extLst>
              <a:ext uri="{FF2B5EF4-FFF2-40B4-BE49-F238E27FC236}">
                <a16:creationId xmlns:a16="http://schemas.microsoft.com/office/drawing/2014/main" id="{595BAF4F-B06E-BF75-4626-33713DC179AE}"/>
              </a:ext>
            </a:extLst>
          </xdr:cNvPr>
          <xdr:cNvGrpSpPr/>
        </xdr:nvGrpSpPr>
        <xdr:grpSpPr>
          <a:xfrm>
            <a:off x="3258311" y="294746"/>
            <a:ext cx="4074381" cy="228986"/>
            <a:chOff x="3262823" y="293743"/>
            <a:chExt cx="4074381" cy="228986"/>
          </a:xfrm>
        </xdr:grpSpPr>
        <xdr:sp macro="" textlink="">
          <xdr:nvSpPr>
            <xdr:cNvPr id="37" name="正方形/長方形 36">
              <a:extLst>
                <a:ext uri="{FF2B5EF4-FFF2-40B4-BE49-F238E27FC236}">
                  <a16:creationId xmlns:a16="http://schemas.microsoft.com/office/drawing/2014/main" id="{FC6662AD-1C0E-FFB9-43EC-F7C8EDA13740}"/>
                </a:ext>
              </a:extLst>
            </xdr:cNvPr>
            <xdr:cNvSpPr/>
          </xdr:nvSpPr>
          <xdr:spPr bwMode="gray">
            <a:xfrm>
              <a:off x="3262823" y="293743"/>
              <a:ext cx="4074381" cy="228986"/>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：各国の一般的な技術ステージ</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38" name="テキスト ボックス 56">
              <a:extLst>
                <a:ext uri="{FF2B5EF4-FFF2-40B4-BE49-F238E27FC236}">
                  <a16:creationId xmlns:a16="http://schemas.microsoft.com/office/drawing/2014/main" id="{696BE11F-505B-7D62-9B6A-CAE8783D63D0}"/>
                </a:ext>
              </a:extLst>
            </xdr:cNvPr>
            <xdr:cNvSpPr txBox="1"/>
          </xdr:nvSpPr>
          <xdr:spPr bwMode="gray">
            <a:xfrm>
              <a:off x="3684084" y="322131"/>
              <a:ext cx="222494" cy="172210"/>
            </a:xfrm>
            <a:prstGeom prst="rect">
              <a:avLst/>
            </a:prstGeom>
            <a:noFill/>
          </xdr:spPr>
          <xdr:txBody>
            <a:bodyPr wrap="square" lIns="0" tIns="0" rIns="0" bIns="0" rtlCol="0" anchor="ctr">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a:t>
              </a:r>
            </a:p>
          </xdr:txBody>
        </xdr:sp>
      </xdr:grpSp>
      <xdr:sp macro="" textlink="">
        <xdr:nvSpPr>
          <xdr:cNvPr id="6" name="正方形/長方形 5">
            <a:extLst>
              <a:ext uri="{FF2B5EF4-FFF2-40B4-BE49-F238E27FC236}">
                <a16:creationId xmlns:a16="http://schemas.microsoft.com/office/drawing/2014/main" id="{555F6BC6-31D3-0A50-3243-4E1DC37758DC}"/>
              </a:ext>
            </a:extLst>
          </xdr:cNvPr>
          <xdr:cNvSpPr/>
        </xdr:nvSpPr>
        <xdr:spPr bwMode="gray">
          <a:xfrm>
            <a:off x="3247184" y="265697"/>
            <a:ext cx="4087066" cy="1340455"/>
          </a:xfrm>
          <a:prstGeom prst="rect">
            <a:avLst/>
          </a:prstGeom>
          <a:noFill/>
          <a:ln w="12700" algn="ctr">
            <a:solidFill>
              <a:schemeClr val="tx2"/>
            </a:solid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endParaRPr kumimoji="1" lang="ja-JP" altLang="en-US"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7" name="正方形/長方形 6">
            <a:extLst>
              <a:ext uri="{FF2B5EF4-FFF2-40B4-BE49-F238E27FC236}">
                <a16:creationId xmlns:a16="http://schemas.microsoft.com/office/drawing/2014/main" id="{9497ABC1-FCB1-5214-D2F0-2B354E34684A}"/>
              </a:ext>
            </a:extLst>
          </xdr:cNvPr>
          <xdr:cNvSpPr/>
        </xdr:nvSpPr>
        <xdr:spPr bwMode="gray">
          <a:xfrm>
            <a:off x="3068743" y="829181"/>
            <a:ext cx="360346" cy="215794"/>
          </a:xfrm>
          <a:prstGeom prst="rect">
            <a:avLst/>
          </a:prstGeom>
          <a:solidFill>
            <a:schemeClr val="bg1"/>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a:solidFill>
                  <a:prstClr val="black"/>
                </a:solidFill>
                <a:latin typeface="+mn-lt"/>
                <a:cs typeface="+mn-cs"/>
              </a:rPr>
              <a:t>凡例</a:t>
            </a:r>
            <a:endParaRPr kumimoji="1" lang="ja-JP" altLang="en-US" sz="1200" b="0" i="0" u="none" strike="noStrike" kern="1200" cap="none" spc="0" normalizeH="0" baseline="0">
              <a:ln>
                <a:noFill/>
              </a:ln>
              <a:solidFill>
                <a:prstClr val="black"/>
              </a:solidFill>
              <a:effectLst/>
              <a:uLnTx/>
              <a:uFillTx/>
              <a:latin typeface="+mn-lt"/>
              <a:ea typeface="+mn-ea"/>
              <a:cs typeface="+mn-cs"/>
            </a:endParaRPr>
          </a:p>
        </xdr:txBody>
      </xdr:sp>
      <xdr:grpSp>
        <xdr:nvGrpSpPr>
          <xdr:cNvPr id="8" name="グループ化 7">
            <a:extLst>
              <a:ext uri="{FF2B5EF4-FFF2-40B4-BE49-F238E27FC236}">
                <a16:creationId xmlns:a16="http://schemas.microsoft.com/office/drawing/2014/main" id="{FA85DA29-6576-3FE9-1D3E-65DD25E5D60D}"/>
              </a:ext>
            </a:extLst>
          </xdr:cNvPr>
          <xdr:cNvGrpSpPr/>
        </xdr:nvGrpSpPr>
        <xdr:grpSpPr>
          <a:xfrm>
            <a:off x="3258311" y="575490"/>
            <a:ext cx="4074381" cy="227683"/>
            <a:chOff x="3262823" y="565054"/>
            <a:chExt cx="4074381" cy="226680"/>
          </a:xfrm>
        </xdr:grpSpPr>
        <xdr:sp macro="" textlink="">
          <xdr:nvSpPr>
            <xdr:cNvPr id="35" name="正方形/長方形 34">
              <a:extLst>
                <a:ext uri="{FF2B5EF4-FFF2-40B4-BE49-F238E27FC236}">
                  <a16:creationId xmlns:a16="http://schemas.microsoft.com/office/drawing/2014/main" id="{D83BE45E-4798-34D7-5410-D46B5C844672}"/>
                </a:ext>
              </a:extLst>
            </xdr:cNvPr>
            <xdr:cNvSpPr/>
          </xdr:nvSpPr>
          <xdr:spPr bwMode="gray">
            <a:xfrm>
              <a:off x="3420931" y="565579"/>
              <a:ext cx="748800" cy="22563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sp macro="" textlink="">
          <xdr:nvSpPr>
            <xdr:cNvPr id="36" name="正方形/長方形 35">
              <a:extLst>
                <a:ext uri="{FF2B5EF4-FFF2-40B4-BE49-F238E27FC236}">
                  <a16:creationId xmlns:a16="http://schemas.microsoft.com/office/drawing/2014/main" id="{B045AD59-B464-8DA6-94AF-FFBD1A6BBE35}"/>
                </a:ext>
              </a:extLst>
            </xdr:cNvPr>
            <xdr:cNvSpPr/>
          </xdr:nvSpPr>
          <xdr:spPr bwMode="gray">
            <a:xfrm>
              <a:off x="3262823" y="565054"/>
              <a:ext cx="4074381" cy="226680"/>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：国内の技術ステージ</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grpSp>
      <xdr:grpSp>
        <xdr:nvGrpSpPr>
          <xdr:cNvPr id="9" name="グループ化 8">
            <a:extLst>
              <a:ext uri="{FF2B5EF4-FFF2-40B4-BE49-F238E27FC236}">
                <a16:creationId xmlns:a16="http://schemas.microsoft.com/office/drawing/2014/main" id="{AE27A362-A46E-618A-1CCE-7B7F0F7338F0}"/>
              </a:ext>
            </a:extLst>
          </xdr:cNvPr>
          <xdr:cNvGrpSpPr/>
        </xdr:nvGrpSpPr>
        <xdr:grpSpPr>
          <a:xfrm>
            <a:off x="3258311" y="1354322"/>
            <a:ext cx="4074381" cy="226680"/>
            <a:chOff x="3262823" y="1349309"/>
            <a:chExt cx="4074381" cy="226680"/>
          </a:xfrm>
        </xdr:grpSpPr>
        <xdr:sp macro="" textlink="">
          <xdr:nvSpPr>
            <xdr:cNvPr id="33" name="正方形/長方形 32">
              <a:extLst>
                <a:ext uri="{FF2B5EF4-FFF2-40B4-BE49-F238E27FC236}">
                  <a16:creationId xmlns:a16="http://schemas.microsoft.com/office/drawing/2014/main" id="{E26A4A36-35D9-57C3-BAE0-3DC39F2EC74E}"/>
                </a:ext>
              </a:extLst>
            </xdr:cNvPr>
            <xdr:cNvSpPr/>
          </xdr:nvSpPr>
          <xdr:spPr bwMode="gray">
            <a:xfrm>
              <a:off x="3420931" y="1353673"/>
              <a:ext cx="748800"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sp macro="" textlink="">
          <xdr:nvSpPr>
            <xdr:cNvPr id="34" name="正方形/長方形 33">
              <a:extLst>
                <a:ext uri="{FF2B5EF4-FFF2-40B4-BE49-F238E27FC236}">
                  <a16:creationId xmlns:a16="http://schemas.microsoft.com/office/drawing/2014/main" id="{C5E0F38C-5DCC-0ABD-4B80-AD6F389C0A4C}"/>
                </a:ext>
              </a:extLst>
            </xdr:cNvPr>
            <xdr:cNvSpPr/>
          </xdr:nvSpPr>
          <xdr:spPr bwMode="gray">
            <a:xfrm>
              <a:off x="3262823" y="1349309"/>
              <a:ext cx="4074381" cy="226680"/>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：国内外の一部のメーカーで商用化済</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grpSp>
      <xdr:grpSp>
        <xdr:nvGrpSpPr>
          <xdr:cNvPr id="15" name="グループ化 14">
            <a:extLst>
              <a:ext uri="{FF2B5EF4-FFF2-40B4-BE49-F238E27FC236}">
                <a16:creationId xmlns:a16="http://schemas.microsoft.com/office/drawing/2014/main" id="{ACCF1B8C-6769-5715-9314-74131D42FADE}"/>
              </a:ext>
            </a:extLst>
          </xdr:cNvPr>
          <xdr:cNvGrpSpPr/>
        </xdr:nvGrpSpPr>
        <xdr:grpSpPr>
          <a:xfrm>
            <a:off x="3258311" y="853929"/>
            <a:ext cx="4074381" cy="448636"/>
            <a:chOff x="3262823" y="848683"/>
            <a:chExt cx="4074381" cy="447633"/>
          </a:xfrm>
        </xdr:grpSpPr>
        <xdr:sp macro="" textlink="">
          <xdr:nvSpPr>
            <xdr:cNvPr id="30" name="正方形/長方形 29">
              <a:extLst>
                <a:ext uri="{FF2B5EF4-FFF2-40B4-BE49-F238E27FC236}">
                  <a16:creationId xmlns:a16="http://schemas.microsoft.com/office/drawing/2014/main" id="{9B8093BD-FAFA-3CAD-D285-B29D55C50FE2}"/>
                </a:ext>
              </a:extLst>
            </xdr:cNvPr>
            <xdr:cNvSpPr/>
          </xdr:nvSpPr>
          <xdr:spPr bwMode="gray">
            <a:xfrm>
              <a:off x="3420931" y="897074"/>
              <a:ext cx="748800" cy="350851"/>
            </a:xfrm>
            <a:prstGeom prst="rect">
              <a:avLst/>
            </a:prstGeom>
            <a:solidFill>
              <a:srgbClr val="FFFF00"/>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50">
                  <a:solidFill>
                    <a:sysClr val="windowText" lastClr="000000"/>
                  </a:solidFill>
                  <a:latin typeface="ＭＳ Ｐゴシック" pitchFamily="50" charset="-128"/>
                  <a:cs typeface="+mn-cs"/>
                </a:rPr>
                <a:t>政府目標</a:t>
              </a:r>
              <a:r>
                <a:rPr kumimoji="1" lang="en-US" altLang="ja-JP" sz="900">
                  <a:solidFill>
                    <a:sysClr val="windowText" lastClr="000000"/>
                  </a:solidFill>
                  <a:latin typeface="ＭＳ Ｐゴシック" pitchFamily="50" charset="-128"/>
                  <a:cs typeface="+mn-cs"/>
                </a:rPr>
                <a:t>*2</a:t>
              </a:r>
              <a:endParaRPr kumimoji="1" lang="en-US" altLang="ja-JP" sz="1200">
                <a:solidFill>
                  <a:sysClr val="windowText" lastClr="000000"/>
                </a:solidFill>
                <a:latin typeface="ＭＳ Ｐゴシック" pitchFamily="50" charset="-128"/>
                <a:cs typeface="+mn-cs"/>
              </a:endParaRPr>
            </a:p>
          </xdr:txBody>
        </xdr:sp>
        <xdr:sp macro="" textlink="">
          <xdr:nvSpPr>
            <xdr:cNvPr id="31" name="正方形/長方形 30">
              <a:extLst>
                <a:ext uri="{FF2B5EF4-FFF2-40B4-BE49-F238E27FC236}">
                  <a16:creationId xmlns:a16="http://schemas.microsoft.com/office/drawing/2014/main" id="{A1EA37B8-BDAF-7066-E771-D17E96CABCBC}"/>
                </a:ext>
              </a:extLst>
            </xdr:cNvPr>
            <xdr:cNvSpPr/>
          </xdr:nvSpPr>
          <xdr:spPr bwMode="gray">
            <a:xfrm>
              <a:off x="3262823" y="848683"/>
              <a:ext cx="4074381" cy="447633"/>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：国内における実証・商用本格化の政府目標あり</a:t>
              </a:r>
              <a:br>
                <a:rPr kumimoji="1" lang="en-US" altLang="ja-JP" sz="1200" b="0" i="0" u="none" strike="noStrike" kern="1200" cap="none" spc="0" normalizeH="0" baseline="0">
                  <a:ln>
                    <a:noFill/>
                  </a:ln>
                  <a:solidFill>
                    <a:prstClr val="black"/>
                  </a:solidFill>
                  <a:effectLst/>
                  <a:uLnTx/>
                  <a:uFillTx/>
                  <a:latin typeface="+mn-lt"/>
                  <a:ea typeface="+mn-ea"/>
                  <a:cs typeface="+mn-cs"/>
                </a:rPr>
              </a:b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32" name="テキスト ボックス 31">
              <a:extLst>
                <a:ext uri="{FF2B5EF4-FFF2-40B4-BE49-F238E27FC236}">
                  <a16:creationId xmlns:a16="http://schemas.microsoft.com/office/drawing/2014/main" id="{10657EB1-9B42-EB87-D380-8DDB895C9095}"/>
                </a:ext>
              </a:extLst>
            </xdr:cNvPr>
            <xdr:cNvSpPr txBox="1"/>
          </xdr:nvSpPr>
          <xdr:spPr>
            <a:xfrm>
              <a:off x="4255169" y="1019175"/>
              <a:ext cx="2357188" cy="243913"/>
            </a:xfrm>
            <a:prstGeom prst="rect">
              <a:avLst/>
            </a:prstGeom>
            <a:noFill/>
          </xdr:spPr>
          <xdr:txBody>
            <a:bodyPr vertOverflow="clip" horzOverflow="clip" wrap="square" lIns="0" tIns="0" rIns="0" bIns="0" rtlCol="0" anchor="t">
              <a:spAutoFit/>
            </a:bodyPr>
            <a:lstStyle/>
            <a:p>
              <a:pPr>
                <a:spcBef>
                  <a:spcPts val="0"/>
                </a:spcBef>
                <a:buSzPct val="100000"/>
              </a:pPr>
              <a:r>
                <a:rPr kumimoji="1" lang="ja-JP" altLang="ja-JP" sz="1100" b="0" i="0" baseline="0">
                  <a:effectLst/>
                  <a:latin typeface="+mn-lt"/>
                  <a:ea typeface="+mn-ea"/>
                  <a:cs typeface="+mn-cs"/>
                </a:rPr>
                <a:t>（）内は実証・商用本格化の目標時期</a:t>
              </a:r>
              <a:endParaRPr kumimoji="1" lang="ja-JP" altLang="en-US" sz="1200" dirty="0"/>
            </a:p>
          </xdr:txBody>
        </xdr:sp>
      </xdr:grpSp>
    </xdr:grpSp>
    <xdr:clientData/>
  </xdr:twoCellAnchor>
  <xdr:twoCellAnchor>
    <xdr:from>
      <xdr:col>5</xdr:col>
      <xdr:colOff>0</xdr:colOff>
      <xdr:row>11</xdr:row>
      <xdr:rowOff>133350</xdr:rowOff>
    </xdr:from>
    <xdr:to>
      <xdr:col>5</xdr:col>
      <xdr:colOff>676275</xdr:colOff>
      <xdr:row>12</xdr:row>
      <xdr:rowOff>0</xdr:rowOff>
    </xdr:to>
    <xdr:sp macro="" textlink="">
      <xdr:nvSpPr>
        <xdr:cNvPr id="10" name="正方形/長方形 9">
          <a:extLst>
            <a:ext uri="{FF2B5EF4-FFF2-40B4-BE49-F238E27FC236}">
              <a16:creationId xmlns:a16="http://schemas.microsoft.com/office/drawing/2014/main" id="{00000000-0008-0000-1B00-00000A000000}"/>
            </a:ext>
          </a:extLst>
        </xdr:cNvPr>
        <xdr:cNvSpPr/>
      </xdr:nvSpPr>
      <xdr:spPr bwMode="gray">
        <a:xfrm>
          <a:off x="9505950" y="17335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5</xdr:col>
      <xdr:colOff>9525</xdr:colOff>
      <xdr:row>13</xdr:row>
      <xdr:rowOff>133350</xdr:rowOff>
    </xdr:from>
    <xdr:to>
      <xdr:col>6</xdr:col>
      <xdr:colOff>0</xdr:colOff>
      <xdr:row>14</xdr:row>
      <xdr:rowOff>0</xdr:rowOff>
    </xdr:to>
    <xdr:sp macro="" textlink="">
      <xdr:nvSpPr>
        <xdr:cNvPr id="11" name="正方形/長方形 10">
          <a:extLst>
            <a:ext uri="{FF2B5EF4-FFF2-40B4-BE49-F238E27FC236}">
              <a16:creationId xmlns:a16="http://schemas.microsoft.com/office/drawing/2014/main" id="{00000000-0008-0000-1B00-00000B000000}"/>
            </a:ext>
          </a:extLst>
        </xdr:cNvPr>
        <xdr:cNvSpPr/>
      </xdr:nvSpPr>
      <xdr:spPr bwMode="gray">
        <a:xfrm>
          <a:off x="9515475" y="22669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17</xdr:row>
      <xdr:rowOff>133350</xdr:rowOff>
    </xdr:from>
    <xdr:to>
      <xdr:col>4</xdr:col>
      <xdr:colOff>676275</xdr:colOff>
      <xdr:row>18</xdr:row>
      <xdr:rowOff>0</xdr:rowOff>
    </xdr:to>
    <xdr:sp macro="" textlink="">
      <xdr:nvSpPr>
        <xdr:cNvPr id="12" name="正方形/長方形 11">
          <a:extLst>
            <a:ext uri="{FF2B5EF4-FFF2-40B4-BE49-F238E27FC236}">
              <a16:creationId xmlns:a16="http://schemas.microsoft.com/office/drawing/2014/main" id="{00000000-0008-0000-1B00-00000C000000}"/>
            </a:ext>
          </a:extLst>
        </xdr:cNvPr>
        <xdr:cNvSpPr/>
      </xdr:nvSpPr>
      <xdr:spPr bwMode="gray">
        <a:xfrm>
          <a:off x="8820150" y="33337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3</xdr:col>
      <xdr:colOff>0</xdr:colOff>
      <xdr:row>15</xdr:row>
      <xdr:rowOff>133350</xdr:rowOff>
    </xdr:from>
    <xdr:to>
      <xdr:col>3</xdr:col>
      <xdr:colOff>676275</xdr:colOff>
      <xdr:row>16</xdr:row>
      <xdr:rowOff>0</xdr:rowOff>
    </xdr:to>
    <xdr:sp macro="" textlink="">
      <xdr:nvSpPr>
        <xdr:cNvPr id="13" name="正方形/長方形 12">
          <a:extLst>
            <a:ext uri="{FF2B5EF4-FFF2-40B4-BE49-F238E27FC236}">
              <a16:creationId xmlns:a16="http://schemas.microsoft.com/office/drawing/2014/main" id="{00000000-0008-0000-1B00-00000D000000}"/>
            </a:ext>
          </a:extLst>
        </xdr:cNvPr>
        <xdr:cNvSpPr/>
      </xdr:nvSpPr>
      <xdr:spPr bwMode="gray">
        <a:xfrm>
          <a:off x="8134350" y="28003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19</xdr:row>
      <xdr:rowOff>114300</xdr:rowOff>
    </xdr:from>
    <xdr:to>
      <xdr:col>4</xdr:col>
      <xdr:colOff>676275</xdr:colOff>
      <xdr:row>19</xdr:row>
      <xdr:rowOff>247650</xdr:rowOff>
    </xdr:to>
    <xdr:sp macro="" textlink="">
      <xdr:nvSpPr>
        <xdr:cNvPr id="14" name="正方形/長方形 13">
          <a:extLst>
            <a:ext uri="{FF2B5EF4-FFF2-40B4-BE49-F238E27FC236}">
              <a16:creationId xmlns:a16="http://schemas.microsoft.com/office/drawing/2014/main" id="{00000000-0008-0000-1B00-00000E000000}"/>
            </a:ext>
          </a:extLst>
        </xdr:cNvPr>
        <xdr:cNvSpPr/>
      </xdr:nvSpPr>
      <xdr:spPr bwMode="gray">
        <a:xfrm>
          <a:off x="8820150" y="518160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oneCellAnchor>
    <xdr:from>
      <xdr:col>5</xdr:col>
      <xdr:colOff>10168</xdr:colOff>
      <xdr:row>19</xdr:row>
      <xdr:rowOff>43154</xdr:rowOff>
    </xdr:from>
    <xdr:ext cx="671140" cy="217953"/>
    <xdr:sp macro="" textlink="">
      <xdr:nvSpPr>
        <xdr:cNvPr id="16" name="正方形/長方形 15">
          <a:extLst>
            <a:ext uri="{FF2B5EF4-FFF2-40B4-BE49-F238E27FC236}">
              <a16:creationId xmlns:a16="http://schemas.microsoft.com/office/drawing/2014/main" id="{00000000-0008-0000-1B00-000010000000}"/>
            </a:ext>
          </a:extLst>
        </xdr:cNvPr>
        <xdr:cNvSpPr/>
      </xdr:nvSpPr>
      <xdr:spPr bwMode="gray">
        <a:xfrm>
          <a:off x="9516118" y="5110454"/>
          <a:ext cx="671140"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clientData/>
  </xdr:oneCellAnchor>
  <xdr:twoCellAnchor>
    <xdr:from>
      <xdr:col>0</xdr:col>
      <xdr:colOff>423117</xdr:colOff>
      <xdr:row>0</xdr:row>
      <xdr:rowOff>262974</xdr:rowOff>
    </xdr:from>
    <xdr:to>
      <xdr:col>2</xdr:col>
      <xdr:colOff>1050774</xdr:colOff>
      <xdr:row>6</xdr:row>
      <xdr:rowOff>5013</xdr:rowOff>
    </xdr:to>
    <xdr:sp macro="" textlink="">
      <xdr:nvSpPr>
        <xdr:cNvPr id="17" name="テキスト ボックス 6">
          <a:extLst>
            <a:ext uri="{FF2B5EF4-FFF2-40B4-BE49-F238E27FC236}">
              <a16:creationId xmlns:a16="http://schemas.microsoft.com/office/drawing/2014/main" id="{00000000-0008-0000-1B00-000011000000}"/>
            </a:ext>
          </a:extLst>
        </xdr:cNvPr>
        <xdr:cNvSpPr txBox="1"/>
      </xdr:nvSpPr>
      <xdr:spPr>
        <a:xfrm>
          <a:off x="423117" y="262974"/>
          <a:ext cx="2618382" cy="1342239"/>
        </a:xfrm>
        <a:prstGeom prst="rect">
          <a:avLst/>
        </a:prstGeom>
        <a:solidFill>
          <a:schemeClr val="bg1">
            <a:lumMod val="95000"/>
          </a:schemeClr>
        </a:solidFill>
        <a:ln>
          <a:noFill/>
        </a:ln>
      </xdr:spPr>
      <xdr:txBody>
        <a:bodyPr wrap="square" lIns="36000" tIns="36000" rIns="36000" bIns="36000" rtlCol="0" anchor="ctr" anchorCtr="0">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84137"/>
          <a:r>
            <a:rPr kumimoji="1" lang="ja-JP" altLang="en-US" sz="1100" b="1">
              <a:latin typeface="+mn-lt"/>
              <a:cs typeface="Calibri Light" panose="020F0302020204030204" pitchFamily="34" charset="0"/>
            </a:rPr>
            <a:t>＜技術ステージ</a:t>
          </a:r>
          <a:r>
            <a:rPr kumimoji="1" lang="en-US" altLang="ja-JP" sz="1100" b="1">
              <a:latin typeface="+mn-lt"/>
              <a:cs typeface="Calibri Light" panose="020F0302020204030204" pitchFamily="34" charset="0"/>
            </a:rPr>
            <a:t>*1</a:t>
          </a:r>
          <a:r>
            <a:rPr kumimoji="1" lang="ja-JP" altLang="en-US" sz="1100" b="1">
              <a:latin typeface="+mn-lt"/>
              <a:cs typeface="Calibri Light" panose="020F0302020204030204" pitchFamily="34" charset="0"/>
            </a:rPr>
            <a:t>＞</a:t>
          </a:r>
          <a:endParaRPr kumimoji="1" lang="en-US" altLang="ja-JP" sz="1100" b="1">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研究：ラボでの実験、稼働試験段階</a:t>
          </a:r>
          <a:endParaRPr kumimoji="1" lang="en-US" altLang="ja-JP" sz="1100">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実証：フィールド実証によるデータ取得段階</a:t>
          </a:r>
          <a:endParaRPr kumimoji="1" lang="en-US" altLang="ja-JP" sz="1100">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商用：市場での販売、利用段階</a:t>
          </a:r>
        </a:p>
      </xdr:txBody>
    </xdr:sp>
    <xdr:clientData/>
  </xdr:twoCellAnchor>
</xdr:wsDr>
</file>

<file path=xl/drawings/drawing26.xml><?xml version="1.0" encoding="utf-8"?>
<xdr:wsDr xmlns:xdr="http://schemas.openxmlformats.org/drawingml/2006/spreadsheetDrawing" xmlns:a="http://schemas.openxmlformats.org/drawingml/2006/main">
  <xdr:twoCellAnchor>
    <xdr:from>
      <xdr:col>2</xdr:col>
      <xdr:colOff>5398141</xdr:colOff>
      <xdr:row>1</xdr:row>
      <xdr:rowOff>333</xdr:rowOff>
    </xdr:from>
    <xdr:to>
      <xdr:col>5</xdr:col>
      <xdr:colOff>683267</xdr:colOff>
      <xdr:row>6</xdr:row>
      <xdr:rowOff>6955</xdr:rowOff>
    </xdr:to>
    <xdr:sp macro="" textlink="">
      <xdr:nvSpPr>
        <xdr:cNvPr id="37" name="テキスト ボックス 6">
          <a:extLst>
            <a:ext uri="{FF2B5EF4-FFF2-40B4-BE49-F238E27FC236}">
              <a16:creationId xmlns:a16="http://schemas.microsoft.com/office/drawing/2014/main" id="{F7790ED8-162E-04DE-D611-D6FBC41DC15A}"/>
            </a:ext>
          </a:extLst>
        </xdr:cNvPr>
        <xdr:cNvSpPr txBox="1"/>
      </xdr:nvSpPr>
      <xdr:spPr>
        <a:xfrm>
          <a:off x="7388866" y="267033"/>
          <a:ext cx="2800351" cy="1340122"/>
        </a:xfrm>
        <a:prstGeom prst="rect">
          <a:avLst/>
        </a:prstGeom>
        <a:solidFill>
          <a:schemeClr val="bg1"/>
        </a:solidFill>
        <a:ln>
          <a:solidFill>
            <a:schemeClr val="tx2"/>
          </a:solidFill>
        </a:ln>
      </xdr:spPr>
      <xdr:txBody>
        <a:bodyPr wrap="square" lIns="36000" tIns="36000" rIns="36000" bIns="36000" rtlCol="0" anchor="ctr" anchorCtr="0">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84137"/>
          <a:r>
            <a:rPr kumimoji="1" lang="en-US" altLang="ja-JP" sz="800" b="0">
              <a:latin typeface="+mn-lt"/>
              <a:cs typeface="Calibri Light" panose="020F0302020204030204" pitchFamily="34" charset="0"/>
            </a:rPr>
            <a:t>*1</a:t>
          </a:r>
          <a:r>
            <a:rPr kumimoji="1" lang="ja-JP" altLang="en-US" sz="800" b="0">
              <a:latin typeface="+mn-lt"/>
              <a:cs typeface="Calibri Light" panose="020F0302020204030204" pitchFamily="34" charset="0"/>
            </a:rPr>
            <a:t>：各アプリケーションの技術ステージ毎の事例数を集計し、最多のステージにマッピングしている。そのため、「実証」ステージにマッピングしているものについても、一部のメーカーで商用化している場合がある。</a:t>
          </a:r>
          <a:endParaRPr kumimoji="1" lang="en-US" altLang="ja-JP" sz="800" b="0">
            <a:latin typeface="+mn-lt"/>
            <a:cs typeface="Calibri Light" panose="020F0302020204030204" pitchFamily="34" charset="0"/>
          </a:endParaRPr>
        </a:p>
        <a:p>
          <a:pPr marL="84137"/>
          <a:r>
            <a:rPr kumimoji="1" lang="en-US" altLang="ja-JP" sz="800" b="0">
              <a:latin typeface="+mn-lt"/>
              <a:cs typeface="Calibri Light" panose="020F0302020204030204" pitchFamily="34" charset="0"/>
            </a:rPr>
            <a:t>*2</a:t>
          </a:r>
          <a:r>
            <a:rPr kumimoji="1" lang="ja-JP" altLang="en-US" sz="800" b="0">
              <a:latin typeface="+mn-lt"/>
              <a:cs typeface="Calibri Light" panose="020F0302020204030204" pitchFamily="34" charset="0"/>
            </a:rPr>
            <a:t>：政府目標の出典：「水素基本戦略」「</a:t>
          </a:r>
          <a:r>
            <a:rPr kumimoji="1" lang="en-US" altLang="ja-JP" sz="800" b="0">
              <a:latin typeface="+mn-lt"/>
              <a:cs typeface="Calibri Light" panose="020F0302020204030204" pitchFamily="34" charset="0"/>
            </a:rPr>
            <a:t>NEDO</a:t>
          </a:r>
          <a:r>
            <a:rPr kumimoji="1" lang="ja-JP" altLang="en-US" sz="800" b="0">
              <a:latin typeface="+mn-lt"/>
              <a:cs typeface="Calibri Light" panose="020F0302020204030204" pitchFamily="34" charset="0"/>
            </a:rPr>
            <a:t>燃料電池・水素技術開発ロードマップ」「</a:t>
          </a:r>
          <a:r>
            <a:rPr kumimoji="1" lang="en-US" altLang="ja-JP" sz="800" b="0">
              <a:latin typeface="+mn-lt"/>
              <a:cs typeface="Calibri Light" panose="020F0302020204030204" pitchFamily="34" charset="0"/>
            </a:rPr>
            <a:t>GX</a:t>
          </a:r>
          <a:r>
            <a:rPr kumimoji="1" lang="ja-JP" altLang="en-US" sz="800" b="0">
              <a:latin typeface="+mn-lt"/>
              <a:cs typeface="Calibri Light" panose="020F0302020204030204" pitchFamily="34" charset="0"/>
            </a:rPr>
            <a:t>に向けた基本方針」「</a:t>
          </a:r>
          <a:r>
            <a:rPr lang="en-US" altLang="ja-JP" sz="800"/>
            <a:t>2050 </a:t>
          </a:r>
          <a:r>
            <a:rPr lang="ja-JP" altLang="en-US" sz="800"/>
            <a:t>年カーボンニュートラル に伴うグリーン成長戦略」</a:t>
          </a:r>
          <a:endParaRPr lang="en-US" altLang="ja-JP" sz="800"/>
        </a:p>
      </xdr:txBody>
    </xdr:sp>
    <xdr:clientData/>
  </xdr:twoCellAnchor>
  <xdr:twoCellAnchor>
    <xdr:from>
      <xdr:col>2</xdr:col>
      <xdr:colOff>1075484</xdr:colOff>
      <xdr:row>1</xdr:row>
      <xdr:rowOff>0</xdr:rowOff>
    </xdr:from>
    <xdr:to>
      <xdr:col>2</xdr:col>
      <xdr:colOff>5340991</xdr:colOff>
      <xdr:row>6</xdr:row>
      <xdr:rowOff>6955</xdr:rowOff>
    </xdr:to>
    <xdr:grpSp>
      <xdr:nvGrpSpPr>
        <xdr:cNvPr id="38" name="グループ化 37">
          <a:extLst>
            <a:ext uri="{FF2B5EF4-FFF2-40B4-BE49-F238E27FC236}">
              <a16:creationId xmlns:a16="http://schemas.microsoft.com/office/drawing/2014/main" id="{65930D4E-578E-993B-2D87-75FA4459FD9F}"/>
            </a:ext>
          </a:extLst>
        </xdr:cNvPr>
        <xdr:cNvGrpSpPr/>
      </xdr:nvGrpSpPr>
      <xdr:grpSpPr>
        <a:xfrm>
          <a:off x="3066209" y="266700"/>
          <a:ext cx="4265507" cy="1340455"/>
          <a:chOff x="3068743" y="265697"/>
          <a:chExt cx="4265507" cy="1340455"/>
        </a:xfrm>
      </xdr:grpSpPr>
      <xdr:grpSp>
        <xdr:nvGrpSpPr>
          <xdr:cNvPr id="39" name="グループ化 38">
            <a:extLst>
              <a:ext uri="{FF2B5EF4-FFF2-40B4-BE49-F238E27FC236}">
                <a16:creationId xmlns:a16="http://schemas.microsoft.com/office/drawing/2014/main" id="{8A6CFA52-43E3-6ADB-38D9-3FC0026DCD4E}"/>
              </a:ext>
            </a:extLst>
          </xdr:cNvPr>
          <xdr:cNvGrpSpPr/>
        </xdr:nvGrpSpPr>
        <xdr:grpSpPr>
          <a:xfrm>
            <a:off x="3258311" y="294746"/>
            <a:ext cx="4074381" cy="228986"/>
            <a:chOff x="3262823" y="293743"/>
            <a:chExt cx="4074381" cy="228986"/>
          </a:xfrm>
        </xdr:grpSpPr>
        <xdr:sp macro="" textlink="">
          <xdr:nvSpPr>
            <xdr:cNvPr id="52" name="正方形/長方形 51">
              <a:extLst>
                <a:ext uri="{FF2B5EF4-FFF2-40B4-BE49-F238E27FC236}">
                  <a16:creationId xmlns:a16="http://schemas.microsoft.com/office/drawing/2014/main" id="{E5F0D8AD-41BA-3FAC-2035-D8972757F9AC}"/>
                </a:ext>
              </a:extLst>
            </xdr:cNvPr>
            <xdr:cNvSpPr/>
          </xdr:nvSpPr>
          <xdr:spPr bwMode="gray">
            <a:xfrm>
              <a:off x="3262823" y="293743"/>
              <a:ext cx="4074381" cy="228986"/>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：各国の一般的な技術ステージ</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53" name="テキスト ボックス 56">
              <a:extLst>
                <a:ext uri="{FF2B5EF4-FFF2-40B4-BE49-F238E27FC236}">
                  <a16:creationId xmlns:a16="http://schemas.microsoft.com/office/drawing/2014/main" id="{3F915BA8-9E1A-C481-3C73-E2EE94A6EC21}"/>
                </a:ext>
              </a:extLst>
            </xdr:cNvPr>
            <xdr:cNvSpPr txBox="1"/>
          </xdr:nvSpPr>
          <xdr:spPr bwMode="gray">
            <a:xfrm>
              <a:off x="3684084" y="322131"/>
              <a:ext cx="222494" cy="172210"/>
            </a:xfrm>
            <a:prstGeom prst="rect">
              <a:avLst/>
            </a:prstGeom>
            <a:noFill/>
          </xdr:spPr>
          <xdr:txBody>
            <a:bodyPr wrap="square" lIns="0" tIns="0" rIns="0" bIns="0" rtlCol="0" anchor="ctr">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a:t>
              </a:r>
            </a:p>
          </xdr:txBody>
        </xdr:sp>
      </xdr:grpSp>
      <xdr:sp macro="" textlink="">
        <xdr:nvSpPr>
          <xdr:cNvPr id="40" name="正方形/長方形 39">
            <a:extLst>
              <a:ext uri="{FF2B5EF4-FFF2-40B4-BE49-F238E27FC236}">
                <a16:creationId xmlns:a16="http://schemas.microsoft.com/office/drawing/2014/main" id="{3F170595-FECF-52CF-DCDB-796BDBD27DE3}"/>
              </a:ext>
            </a:extLst>
          </xdr:cNvPr>
          <xdr:cNvSpPr/>
        </xdr:nvSpPr>
        <xdr:spPr bwMode="gray">
          <a:xfrm>
            <a:off x="3247184" y="265697"/>
            <a:ext cx="4087066" cy="1340455"/>
          </a:xfrm>
          <a:prstGeom prst="rect">
            <a:avLst/>
          </a:prstGeom>
          <a:noFill/>
          <a:ln w="12700" algn="ctr">
            <a:solidFill>
              <a:schemeClr val="tx2"/>
            </a:solid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endParaRPr kumimoji="1" lang="ja-JP" altLang="en-US"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41" name="正方形/長方形 40">
            <a:extLst>
              <a:ext uri="{FF2B5EF4-FFF2-40B4-BE49-F238E27FC236}">
                <a16:creationId xmlns:a16="http://schemas.microsoft.com/office/drawing/2014/main" id="{CFC414FB-BBFE-5EE4-7A09-F5C2E8A88865}"/>
              </a:ext>
            </a:extLst>
          </xdr:cNvPr>
          <xdr:cNvSpPr/>
        </xdr:nvSpPr>
        <xdr:spPr bwMode="gray">
          <a:xfrm>
            <a:off x="3068743" y="829181"/>
            <a:ext cx="360346" cy="215794"/>
          </a:xfrm>
          <a:prstGeom prst="rect">
            <a:avLst/>
          </a:prstGeom>
          <a:solidFill>
            <a:schemeClr val="bg1"/>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a:solidFill>
                  <a:prstClr val="black"/>
                </a:solidFill>
                <a:latin typeface="+mn-lt"/>
                <a:cs typeface="+mn-cs"/>
              </a:rPr>
              <a:t>凡例</a:t>
            </a:r>
            <a:endParaRPr kumimoji="1" lang="ja-JP" altLang="en-US" sz="1200" b="0" i="0" u="none" strike="noStrike" kern="1200" cap="none" spc="0" normalizeH="0" baseline="0">
              <a:ln>
                <a:noFill/>
              </a:ln>
              <a:solidFill>
                <a:prstClr val="black"/>
              </a:solidFill>
              <a:effectLst/>
              <a:uLnTx/>
              <a:uFillTx/>
              <a:latin typeface="+mn-lt"/>
              <a:ea typeface="+mn-ea"/>
              <a:cs typeface="+mn-cs"/>
            </a:endParaRPr>
          </a:p>
        </xdr:txBody>
      </xdr:sp>
      <xdr:grpSp>
        <xdr:nvGrpSpPr>
          <xdr:cNvPr id="42" name="グループ化 41">
            <a:extLst>
              <a:ext uri="{FF2B5EF4-FFF2-40B4-BE49-F238E27FC236}">
                <a16:creationId xmlns:a16="http://schemas.microsoft.com/office/drawing/2014/main" id="{136C6D60-7882-6A02-B692-BE6A56FC5445}"/>
              </a:ext>
            </a:extLst>
          </xdr:cNvPr>
          <xdr:cNvGrpSpPr/>
        </xdr:nvGrpSpPr>
        <xdr:grpSpPr>
          <a:xfrm>
            <a:off x="3258311" y="575490"/>
            <a:ext cx="4074381" cy="227683"/>
            <a:chOff x="3262823" y="565054"/>
            <a:chExt cx="4074381" cy="226680"/>
          </a:xfrm>
        </xdr:grpSpPr>
        <xdr:sp macro="" textlink="">
          <xdr:nvSpPr>
            <xdr:cNvPr id="50" name="正方形/長方形 49">
              <a:extLst>
                <a:ext uri="{FF2B5EF4-FFF2-40B4-BE49-F238E27FC236}">
                  <a16:creationId xmlns:a16="http://schemas.microsoft.com/office/drawing/2014/main" id="{7EB4A175-EC62-CB19-D3CA-BCD3748840B8}"/>
                </a:ext>
              </a:extLst>
            </xdr:cNvPr>
            <xdr:cNvSpPr/>
          </xdr:nvSpPr>
          <xdr:spPr bwMode="gray">
            <a:xfrm>
              <a:off x="3420931" y="565579"/>
              <a:ext cx="748800" cy="22563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sp macro="" textlink="">
          <xdr:nvSpPr>
            <xdr:cNvPr id="51" name="正方形/長方形 50">
              <a:extLst>
                <a:ext uri="{FF2B5EF4-FFF2-40B4-BE49-F238E27FC236}">
                  <a16:creationId xmlns:a16="http://schemas.microsoft.com/office/drawing/2014/main" id="{D612F70E-0E12-B0F1-C832-F89A7D1199AF}"/>
                </a:ext>
              </a:extLst>
            </xdr:cNvPr>
            <xdr:cNvSpPr/>
          </xdr:nvSpPr>
          <xdr:spPr bwMode="gray">
            <a:xfrm>
              <a:off x="3262823" y="565054"/>
              <a:ext cx="4074381" cy="226680"/>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：国内の技術ステージ</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grpSp>
      <xdr:grpSp>
        <xdr:nvGrpSpPr>
          <xdr:cNvPr id="43" name="グループ化 42">
            <a:extLst>
              <a:ext uri="{FF2B5EF4-FFF2-40B4-BE49-F238E27FC236}">
                <a16:creationId xmlns:a16="http://schemas.microsoft.com/office/drawing/2014/main" id="{6BE38995-28CC-D006-E384-CD935A07CEE4}"/>
              </a:ext>
            </a:extLst>
          </xdr:cNvPr>
          <xdr:cNvGrpSpPr/>
        </xdr:nvGrpSpPr>
        <xdr:grpSpPr>
          <a:xfrm>
            <a:off x="3258311" y="1354322"/>
            <a:ext cx="4074381" cy="226680"/>
            <a:chOff x="3262823" y="1349309"/>
            <a:chExt cx="4074381" cy="226680"/>
          </a:xfrm>
        </xdr:grpSpPr>
        <xdr:sp macro="" textlink="">
          <xdr:nvSpPr>
            <xdr:cNvPr id="48" name="正方形/長方形 47">
              <a:extLst>
                <a:ext uri="{FF2B5EF4-FFF2-40B4-BE49-F238E27FC236}">
                  <a16:creationId xmlns:a16="http://schemas.microsoft.com/office/drawing/2014/main" id="{D0D55A7B-7F66-B866-D534-A60E1CB039FB}"/>
                </a:ext>
              </a:extLst>
            </xdr:cNvPr>
            <xdr:cNvSpPr/>
          </xdr:nvSpPr>
          <xdr:spPr bwMode="gray">
            <a:xfrm>
              <a:off x="3420931" y="1353673"/>
              <a:ext cx="748800"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sp macro="" textlink="">
          <xdr:nvSpPr>
            <xdr:cNvPr id="49" name="正方形/長方形 48">
              <a:extLst>
                <a:ext uri="{FF2B5EF4-FFF2-40B4-BE49-F238E27FC236}">
                  <a16:creationId xmlns:a16="http://schemas.microsoft.com/office/drawing/2014/main" id="{76BA8E1B-3A32-97E6-E14A-B90F22F674E5}"/>
                </a:ext>
              </a:extLst>
            </xdr:cNvPr>
            <xdr:cNvSpPr/>
          </xdr:nvSpPr>
          <xdr:spPr bwMode="gray">
            <a:xfrm>
              <a:off x="3262823" y="1349309"/>
              <a:ext cx="4074381" cy="226680"/>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：国内外の一部のメーカーで商用化済</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grpSp>
      <xdr:grpSp>
        <xdr:nvGrpSpPr>
          <xdr:cNvPr id="44" name="グループ化 43">
            <a:extLst>
              <a:ext uri="{FF2B5EF4-FFF2-40B4-BE49-F238E27FC236}">
                <a16:creationId xmlns:a16="http://schemas.microsoft.com/office/drawing/2014/main" id="{7B26BC74-3F9A-DDCF-3AFB-03E562474AB1}"/>
              </a:ext>
            </a:extLst>
          </xdr:cNvPr>
          <xdr:cNvGrpSpPr/>
        </xdr:nvGrpSpPr>
        <xdr:grpSpPr>
          <a:xfrm>
            <a:off x="3258311" y="853929"/>
            <a:ext cx="4074381" cy="448636"/>
            <a:chOff x="3262823" y="848683"/>
            <a:chExt cx="4074381" cy="447633"/>
          </a:xfrm>
        </xdr:grpSpPr>
        <xdr:sp macro="" textlink="">
          <xdr:nvSpPr>
            <xdr:cNvPr id="45" name="正方形/長方形 44">
              <a:extLst>
                <a:ext uri="{FF2B5EF4-FFF2-40B4-BE49-F238E27FC236}">
                  <a16:creationId xmlns:a16="http://schemas.microsoft.com/office/drawing/2014/main" id="{FD14C82F-AAD3-D48F-9FFA-64C8160681F4}"/>
                </a:ext>
              </a:extLst>
            </xdr:cNvPr>
            <xdr:cNvSpPr/>
          </xdr:nvSpPr>
          <xdr:spPr bwMode="gray">
            <a:xfrm>
              <a:off x="3420931" y="897074"/>
              <a:ext cx="748800" cy="350851"/>
            </a:xfrm>
            <a:prstGeom prst="rect">
              <a:avLst/>
            </a:prstGeom>
            <a:solidFill>
              <a:srgbClr val="FFFF00"/>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50">
                  <a:solidFill>
                    <a:sysClr val="windowText" lastClr="000000"/>
                  </a:solidFill>
                  <a:latin typeface="ＭＳ Ｐゴシック" pitchFamily="50" charset="-128"/>
                  <a:cs typeface="+mn-cs"/>
                </a:rPr>
                <a:t>政府目標</a:t>
              </a:r>
              <a:r>
                <a:rPr kumimoji="1" lang="en-US" altLang="ja-JP" sz="900">
                  <a:solidFill>
                    <a:sysClr val="windowText" lastClr="000000"/>
                  </a:solidFill>
                  <a:latin typeface="ＭＳ Ｐゴシック" pitchFamily="50" charset="-128"/>
                  <a:cs typeface="+mn-cs"/>
                </a:rPr>
                <a:t>*2</a:t>
              </a:r>
              <a:endParaRPr kumimoji="1" lang="en-US" altLang="ja-JP" sz="1200">
                <a:solidFill>
                  <a:sysClr val="windowText" lastClr="000000"/>
                </a:solidFill>
                <a:latin typeface="ＭＳ Ｐゴシック" pitchFamily="50" charset="-128"/>
                <a:cs typeface="+mn-cs"/>
              </a:endParaRPr>
            </a:p>
          </xdr:txBody>
        </xdr:sp>
        <xdr:sp macro="" textlink="">
          <xdr:nvSpPr>
            <xdr:cNvPr id="46" name="正方形/長方形 45">
              <a:extLst>
                <a:ext uri="{FF2B5EF4-FFF2-40B4-BE49-F238E27FC236}">
                  <a16:creationId xmlns:a16="http://schemas.microsoft.com/office/drawing/2014/main" id="{E668C29D-2600-C6B0-089D-3A0FA116FAF2}"/>
                </a:ext>
              </a:extLst>
            </xdr:cNvPr>
            <xdr:cNvSpPr/>
          </xdr:nvSpPr>
          <xdr:spPr bwMode="gray">
            <a:xfrm>
              <a:off x="3262823" y="848683"/>
              <a:ext cx="4074381" cy="447633"/>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：国内における実証・商用本格化の政府目標あり</a:t>
              </a:r>
              <a:br>
                <a:rPr kumimoji="1" lang="en-US" altLang="ja-JP" sz="1200" b="0" i="0" u="none" strike="noStrike" kern="1200" cap="none" spc="0" normalizeH="0" baseline="0">
                  <a:ln>
                    <a:noFill/>
                  </a:ln>
                  <a:solidFill>
                    <a:prstClr val="black"/>
                  </a:solidFill>
                  <a:effectLst/>
                  <a:uLnTx/>
                  <a:uFillTx/>
                  <a:latin typeface="+mn-lt"/>
                  <a:ea typeface="+mn-ea"/>
                  <a:cs typeface="+mn-cs"/>
                </a:rPr>
              </a:b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47" name="テキスト ボックス 46">
              <a:extLst>
                <a:ext uri="{FF2B5EF4-FFF2-40B4-BE49-F238E27FC236}">
                  <a16:creationId xmlns:a16="http://schemas.microsoft.com/office/drawing/2014/main" id="{82C29EB0-D567-0292-B65C-C8122A0C30D8}"/>
                </a:ext>
              </a:extLst>
            </xdr:cNvPr>
            <xdr:cNvSpPr txBox="1"/>
          </xdr:nvSpPr>
          <xdr:spPr>
            <a:xfrm>
              <a:off x="4255169" y="1019175"/>
              <a:ext cx="2357188" cy="243913"/>
            </a:xfrm>
            <a:prstGeom prst="rect">
              <a:avLst/>
            </a:prstGeom>
            <a:noFill/>
          </xdr:spPr>
          <xdr:txBody>
            <a:bodyPr vertOverflow="clip" horzOverflow="clip" wrap="square" lIns="0" tIns="0" rIns="0" bIns="0" rtlCol="0" anchor="t">
              <a:spAutoFit/>
            </a:bodyPr>
            <a:lstStyle/>
            <a:p>
              <a:pPr>
                <a:spcBef>
                  <a:spcPts val="0"/>
                </a:spcBef>
                <a:buSzPct val="100000"/>
              </a:pPr>
              <a:r>
                <a:rPr kumimoji="1" lang="ja-JP" altLang="ja-JP" sz="1100" b="0" i="0" baseline="0">
                  <a:effectLst/>
                  <a:latin typeface="+mn-lt"/>
                  <a:ea typeface="+mn-ea"/>
                  <a:cs typeface="+mn-cs"/>
                </a:rPr>
                <a:t>（）内は実証・商用本格化の目標時期</a:t>
              </a:r>
              <a:endParaRPr kumimoji="1" lang="ja-JP" altLang="en-US" sz="1200" dirty="0"/>
            </a:p>
          </xdr:txBody>
        </xdr:sp>
      </xdr:grpSp>
    </xdr:grpSp>
    <xdr:clientData/>
  </xdr:twoCellAnchor>
  <xdr:twoCellAnchor>
    <xdr:from>
      <xdr:col>5</xdr:col>
      <xdr:colOff>9525</xdr:colOff>
      <xdr:row>11</xdr:row>
      <xdr:rowOff>133350</xdr:rowOff>
    </xdr:from>
    <xdr:to>
      <xdr:col>6</xdr:col>
      <xdr:colOff>0</xdr:colOff>
      <xdr:row>12</xdr:row>
      <xdr:rowOff>0</xdr:rowOff>
    </xdr:to>
    <xdr:sp macro="" textlink="">
      <xdr:nvSpPr>
        <xdr:cNvPr id="11" name="正方形/長方形 10">
          <a:extLst>
            <a:ext uri="{FF2B5EF4-FFF2-40B4-BE49-F238E27FC236}">
              <a16:creationId xmlns:a16="http://schemas.microsoft.com/office/drawing/2014/main" id="{00000000-0008-0000-1C00-00000B000000}"/>
            </a:ext>
          </a:extLst>
        </xdr:cNvPr>
        <xdr:cNvSpPr/>
      </xdr:nvSpPr>
      <xdr:spPr bwMode="gray">
        <a:xfrm>
          <a:off x="9515475" y="22669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15</xdr:row>
      <xdr:rowOff>123825</xdr:rowOff>
    </xdr:from>
    <xdr:to>
      <xdr:col>4</xdr:col>
      <xdr:colOff>676275</xdr:colOff>
      <xdr:row>15</xdr:row>
      <xdr:rowOff>257175</xdr:rowOff>
    </xdr:to>
    <xdr:sp macro="" textlink="">
      <xdr:nvSpPr>
        <xdr:cNvPr id="12" name="正方形/長方形 11">
          <a:extLst>
            <a:ext uri="{FF2B5EF4-FFF2-40B4-BE49-F238E27FC236}">
              <a16:creationId xmlns:a16="http://schemas.microsoft.com/office/drawing/2014/main" id="{00000000-0008-0000-1C00-00000C000000}"/>
            </a:ext>
          </a:extLst>
        </xdr:cNvPr>
        <xdr:cNvSpPr/>
      </xdr:nvSpPr>
      <xdr:spPr bwMode="gray">
        <a:xfrm>
          <a:off x="8820150" y="4124325"/>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3</xdr:col>
      <xdr:colOff>0</xdr:colOff>
      <xdr:row>13</xdr:row>
      <xdr:rowOff>133350</xdr:rowOff>
    </xdr:from>
    <xdr:to>
      <xdr:col>3</xdr:col>
      <xdr:colOff>676275</xdr:colOff>
      <xdr:row>14</xdr:row>
      <xdr:rowOff>0</xdr:rowOff>
    </xdr:to>
    <xdr:sp macro="" textlink="">
      <xdr:nvSpPr>
        <xdr:cNvPr id="13" name="正方形/長方形 12">
          <a:extLst>
            <a:ext uri="{FF2B5EF4-FFF2-40B4-BE49-F238E27FC236}">
              <a16:creationId xmlns:a16="http://schemas.microsoft.com/office/drawing/2014/main" id="{00000000-0008-0000-1C00-00000D000000}"/>
            </a:ext>
          </a:extLst>
        </xdr:cNvPr>
        <xdr:cNvSpPr/>
      </xdr:nvSpPr>
      <xdr:spPr bwMode="gray">
        <a:xfrm>
          <a:off x="8134350" y="28003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0</xdr:col>
      <xdr:colOff>423117</xdr:colOff>
      <xdr:row>0</xdr:row>
      <xdr:rowOff>262974</xdr:rowOff>
    </xdr:from>
    <xdr:to>
      <xdr:col>2</xdr:col>
      <xdr:colOff>1050774</xdr:colOff>
      <xdr:row>6</xdr:row>
      <xdr:rowOff>5013</xdr:rowOff>
    </xdr:to>
    <xdr:sp macro="" textlink="">
      <xdr:nvSpPr>
        <xdr:cNvPr id="14" name="テキスト ボックス 6">
          <a:extLst>
            <a:ext uri="{FF2B5EF4-FFF2-40B4-BE49-F238E27FC236}">
              <a16:creationId xmlns:a16="http://schemas.microsoft.com/office/drawing/2014/main" id="{00000000-0008-0000-1C00-00000E000000}"/>
            </a:ext>
          </a:extLst>
        </xdr:cNvPr>
        <xdr:cNvSpPr txBox="1"/>
      </xdr:nvSpPr>
      <xdr:spPr>
        <a:xfrm>
          <a:off x="423117" y="262974"/>
          <a:ext cx="2618382" cy="1342239"/>
        </a:xfrm>
        <a:prstGeom prst="rect">
          <a:avLst/>
        </a:prstGeom>
        <a:solidFill>
          <a:schemeClr val="bg1">
            <a:lumMod val="95000"/>
          </a:schemeClr>
        </a:solidFill>
        <a:ln>
          <a:noFill/>
        </a:ln>
      </xdr:spPr>
      <xdr:txBody>
        <a:bodyPr wrap="square" lIns="36000" tIns="36000" rIns="36000" bIns="36000" rtlCol="0" anchor="ctr" anchorCtr="0">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84137"/>
          <a:r>
            <a:rPr kumimoji="1" lang="ja-JP" altLang="en-US" sz="1100" b="1">
              <a:latin typeface="+mn-lt"/>
              <a:cs typeface="Calibri Light" panose="020F0302020204030204" pitchFamily="34" charset="0"/>
            </a:rPr>
            <a:t>＜技術ステージ</a:t>
          </a:r>
          <a:r>
            <a:rPr kumimoji="1" lang="en-US" altLang="ja-JP" sz="1100" b="1">
              <a:latin typeface="+mn-lt"/>
              <a:cs typeface="Calibri Light" panose="020F0302020204030204" pitchFamily="34" charset="0"/>
            </a:rPr>
            <a:t>*1</a:t>
          </a:r>
          <a:r>
            <a:rPr kumimoji="1" lang="ja-JP" altLang="en-US" sz="1100" b="1">
              <a:latin typeface="+mn-lt"/>
              <a:cs typeface="Calibri Light" panose="020F0302020204030204" pitchFamily="34" charset="0"/>
            </a:rPr>
            <a:t>＞</a:t>
          </a:r>
          <a:endParaRPr kumimoji="1" lang="en-US" altLang="ja-JP" sz="1100" b="1">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研究：ラボでの実験、稼働試験段階</a:t>
          </a:r>
          <a:endParaRPr kumimoji="1" lang="en-US" altLang="ja-JP" sz="1100">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実証：フィールド実証によるデータ取得段階</a:t>
          </a:r>
          <a:endParaRPr kumimoji="1" lang="en-US" altLang="ja-JP" sz="1100">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商用：市場での販売、利用段階</a:t>
          </a:r>
        </a:p>
      </xdr:txBody>
    </xdr:sp>
    <xdr:clientData/>
  </xdr:twoCellAnchor>
</xdr:wsDr>
</file>

<file path=xl/drawings/drawing27.xml><?xml version="1.0" encoding="utf-8"?>
<xdr:wsDr xmlns:xdr="http://schemas.openxmlformats.org/drawingml/2006/spreadsheetDrawing" xmlns:a="http://schemas.openxmlformats.org/drawingml/2006/main">
  <xdr:twoCellAnchor>
    <xdr:from>
      <xdr:col>2</xdr:col>
      <xdr:colOff>5398141</xdr:colOff>
      <xdr:row>1</xdr:row>
      <xdr:rowOff>333</xdr:rowOff>
    </xdr:from>
    <xdr:to>
      <xdr:col>5</xdr:col>
      <xdr:colOff>683267</xdr:colOff>
      <xdr:row>6</xdr:row>
      <xdr:rowOff>6955</xdr:rowOff>
    </xdr:to>
    <xdr:sp macro="" textlink="">
      <xdr:nvSpPr>
        <xdr:cNvPr id="3" name="テキスト ボックス 6">
          <a:extLst>
            <a:ext uri="{FF2B5EF4-FFF2-40B4-BE49-F238E27FC236}">
              <a16:creationId xmlns:a16="http://schemas.microsoft.com/office/drawing/2014/main" id="{D0A4357C-5F0F-5268-F259-E30C2D17BA73}"/>
            </a:ext>
          </a:extLst>
        </xdr:cNvPr>
        <xdr:cNvSpPr txBox="1"/>
      </xdr:nvSpPr>
      <xdr:spPr>
        <a:xfrm>
          <a:off x="7388866" y="267033"/>
          <a:ext cx="2800351" cy="1340122"/>
        </a:xfrm>
        <a:prstGeom prst="rect">
          <a:avLst/>
        </a:prstGeom>
        <a:solidFill>
          <a:schemeClr val="bg1"/>
        </a:solidFill>
        <a:ln>
          <a:solidFill>
            <a:schemeClr val="tx2"/>
          </a:solidFill>
        </a:ln>
      </xdr:spPr>
      <xdr:txBody>
        <a:bodyPr wrap="square" lIns="36000" tIns="36000" rIns="36000" bIns="36000" rtlCol="0" anchor="ctr" anchorCtr="0">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84137"/>
          <a:r>
            <a:rPr kumimoji="1" lang="en-US" altLang="ja-JP" sz="800" b="0">
              <a:latin typeface="+mn-lt"/>
              <a:cs typeface="Calibri Light" panose="020F0302020204030204" pitchFamily="34" charset="0"/>
            </a:rPr>
            <a:t>*1</a:t>
          </a:r>
          <a:r>
            <a:rPr kumimoji="1" lang="ja-JP" altLang="en-US" sz="800" b="0">
              <a:latin typeface="+mn-lt"/>
              <a:cs typeface="Calibri Light" panose="020F0302020204030204" pitchFamily="34" charset="0"/>
            </a:rPr>
            <a:t>：各アプリケーションの技術ステージ毎の事例数を集計し、最多のステージにマッピングしている。そのため、「実証」ステージにマッピングしているものについても、一部のメーカーで商用化している場合がある。</a:t>
          </a:r>
          <a:endParaRPr kumimoji="1" lang="en-US" altLang="ja-JP" sz="800" b="0">
            <a:latin typeface="+mn-lt"/>
            <a:cs typeface="Calibri Light" panose="020F0302020204030204" pitchFamily="34" charset="0"/>
          </a:endParaRPr>
        </a:p>
        <a:p>
          <a:pPr marL="84137"/>
          <a:r>
            <a:rPr kumimoji="1" lang="en-US" altLang="ja-JP" sz="800" b="0">
              <a:latin typeface="+mn-lt"/>
              <a:cs typeface="Calibri Light" panose="020F0302020204030204" pitchFamily="34" charset="0"/>
            </a:rPr>
            <a:t>*2</a:t>
          </a:r>
          <a:r>
            <a:rPr kumimoji="1" lang="ja-JP" altLang="en-US" sz="800" b="0">
              <a:latin typeface="+mn-lt"/>
              <a:cs typeface="Calibri Light" panose="020F0302020204030204" pitchFamily="34" charset="0"/>
            </a:rPr>
            <a:t>：政府目標の出典：「水素基本戦略」「</a:t>
          </a:r>
          <a:r>
            <a:rPr kumimoji="1" lang="en-US" altLang="ja-JP" sz="800" b="0">
              <a:latin typeface="+mn-lt"/>
              <a:cs typeface="Calibri Light" panose="020F0302020204030204" pitchFamily="34" charset="0"/>
            </a:rPr>
            <a:t>NEDO</a:t>
          </a:r>
          <a:r>
            <a:rPr kumimoji="1" lang="ja-JP" altLang="en-US" sz="800" b="0">
              <a:latin typeface="+mn-lt"/>
              <a:cs typeface="Calibri Light" panose="020F0302020204030204" pitchFamily="34" charset="0"/>
            </a:rPr>
            <a:t>燃料電池・水素技術開発ロードマップ」「</a:t>
          </a:r>
          <a:r>
            <a:rPr kumimoji="1" lang="en-US" altLang="ja-JP" sz="800" b="0">
              <a:latin typeface="+mn-lt"/>
              <a:cs typeface="Calibri Light" panose="020F0302020204030204" pitchFamily="34" charset="0"/>
            </a:rPr>
            <a:t>GX</a:t>
          </a:r>
          <a:r>
            <a:rPr kumimoji="1" lang="ja-JP" altLang="en-US" sz="800" b="0">
              <a:latin typeface="+mn-lt"/>
              <a:cs typeface="Calibri Light" panose="020F0302020204030204" pitchFamily="34" charset="0"/>
            </a:rPr>
            <a:t>に向けた基本方針」「</a:t>
          </a:r>
          <a:r>
            <a:rPr lang="en-US" altLang="ja-JP" sz="800"/>
            <a:t>2050 </a:t>
          </a:r>
          <a:r>
            <a:rPr lang="ja-JP" altLang="en-US" sz="800"/>
            <a:t>年カーボンニュートラル に伴うグリーン成長戦略」</a:t>
          </a:r>
          <a:endParaRPr lang="en-US" altLang="ja-JP" sz="800"/>
        </a:p>
      </xdr:txBody>
    </xdr:sp>
    <xdr:clientData/>
  </xdr:twoCellAnchor>
  <xdr:twoCellAnchor>
    <xdr:from>
      <xdr:col>2</xdr:col>
      <xdr:colOff>1075484</xdr:colOff>
      <xdr:row>1</xdr:row>
      <xdr:rowOff>0</xdr:rowOff>
    </xdr:from>
    <xdr:to>
      <xdr:col>2</xdr:col>
      <xdr:colOff>5340991</xdr:colOff>
      <xdr:row>6</xdr:row>
      <xdr:rowOff>6955</xdr:rowOff>
    </xdr:to>
    <xdr:grpSp>
      <xdr:nvGrpSpPr>
        <xdr:cNvPr id="4" name="グループ化 3">
          <a:extLst>
            <a:ext uri="{FF2B5EF4-FFF2-40B4-BE49-F238E27FC236}">
              <a16:creationId xmlns:a16="http://schemas.microsoft.com/office/drawing/2014/main" id="{AE4B644B-3AD4-4E27-B5D8-53219DBA4BB3}"/>
            </a:ext>
          </a:extLst>
        </xdr:cNvPr>
        <xdr:cNvGrpSpPr/>
      </xdr:nvGrpSpPr>
      <xdr:grpSpPr>
        <a:xfrm>
          <a:off x="3066209" y="266700"/>
          <a:ext cx="4265507" cy="1340455"/>
          <a:chOff x="3068743" y="265697"/>
          <a:chExt cx="4265507" cy="1340455"/>
        </a:xfrm>
      </xdr:grpSpPr>
      <xdr:grpSp>
        <xdr:nvGrpSpPr>
          <xdr:cNvPr id="5" name="グループ化 4">
            <a:extLst>
              <a:ext uri="{FF2B5EF4-FFF2-40B4-BE49-F238E27FC236}">
                <a16:creationId xmlns:a16="http://schemas.microsoft.com/office/drawing/2014/main" id="{503B0FC6-33C7-5FE7-3356-392F9070D739}"/>
              </a:ext>
            </a:extLst>
          </xdr:cNvPr>
          <xdr:cNvGrpSpPr/>
        </xdr:nvGrpSpPr>
        <xdr:grpSpPr>
          <a:xfrm>
            <a:off x="3258311" y="294746"/>
            <a:ext cx="4074381" cy="228986"/>
            <a:chOff x="3262823" y="293743"/>
            <a:chExt cx="4074381" cy="228986"/>
          </a:xfrm>
        </xdr:grpSpPr>
        <xdr:sp macro="" textlink="">
          <xdr:nvSpPr>
            <xdr:cNvPr id="34" name="正方形/長方形 33">
              <a:extLst>
                <a:ext uri="{FF2B5EF4-FFF2-40B4-BE49-F238E27FC236}">
                  <a16:creationId xmlns:a16="http://schemas.microsoft.com/office/drawing/2014/main" id="{CB39101B-B13E-B65D-5533-B21DB8444D5C}"/>
                </a:ext>
              </a:extLst>
            </xdr:cNvPr>
            <xdr:cNvSpPr/>
          </xdr:nvSpPr>
          <xdr:spPr bwMode="gray">
            <a:xfrm>
              <a:off x="3262823" y="293743"/>
              <a:ext cx="4074381" cy="228986"/>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：各国の一般的な技術ステージ</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35" name="テキスト ボックス 56">
              <a:extLst>
                <a:ext uri="{FF2B5EF4-FFF2-40B4-BE49-F238E27FC236}">
                  <a16:creationId xmlns:a16="http://schemas.microsoft.com/office/drawing/2014/main" id="{79343C0C-C623-2F63-21AF-93D5CB7416E1}"/>
                </a:ext>
              </a:extLst>
            </xdr:cNvPr>
            <xdr:cNvSpPr txBox="1"/>
          </xdr:nvSpPr>
          <xdr:spPr bwMode="gray">
            <a:xfrm>
              <a:off x="3684084" y="322131"/>
              <a:ext cx="222494" cy="172210"/>
            </a:xfrm>
            <a:prstGeom prst="rect">
              <a:avLst/>
            </a:prstGeom>
            <a:noFill/>
          </xdr:spPr>
          <xdr:txBody>
            <a:bodyPr wrap="square" lIns="0" tIns="0" rIns="0" bIns="0" rtlCol="0" anchor="ctr">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a:t>
              </a:r>
            </a:p>
          </xdr:txBody>
        </xdr:sp>
      </xdr:grpSp>
      <xdr:sp macro="" textlink="">
        <xdr:nvSpPr>
          <xdr:cNvPr id="6" name="正方形/長方形 5">
            <a:extLst>
              <a:ext uri="{FF2B5EF4-FFF2-40B4-BE49-F238E27FC236}">
                <a16:creationId xmlns:a16="http://schemas.microsoft.com/office/drawing/2014/main" id="{8066E69A-51FB-BF70-27CE-9870F9848D9B}"/>
              </a:ext>
            </a:extLst>
          </xdr:cNvPr>
          <xdr:cNvSpPr/>
        </xdr:nvSpPr>
        <xdr:spPr bwMode="gray">
          <a:xfrm>
            <a:off x="3247184" y="265697"/>
            <a:ext cx="4087066" cy="1340455"/>
          </a:xfrm>
          <a:prstGeom prst="rect">
            <a:avLst/>
          </a:prstGeom>
          <a:noFill/>
          <a:ln w="12700" algn="ctr">
            <a:solidFill>
              <a:schemeClr val="tx2"/>
            </a:solid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endParaRPr kumimoji="1" lang="ja-JP" altLang="en-US"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7" name="正方形/長方形 6">
            <a:extLst>
              <a:ext uri="{FF2B5EF4-FFF2-40B4-BE49-F238E27FC236}">
                <a16:creationId xmlns:a16="http://schemas.microsoft.com/office/drawing/2014/main" id="{C22B4CE9-A97F-886C-1F59-DBFB4DFFF864}"/>
              </a:ext>
            </a:extLst>
          </xdr:cNvPr>
          <xdr:cNvSpPr/>
        </xdr:nvSpPr>
        <xdr:spPr bwMode="gray">
          <a:xfrm>
            <a:off x="3068743" y="829181"/>
            <a:ext cx="360346" cy="215794"/>
          </a:xfrm>
          <a:prstGeom prst="rect">
            <a:avLst/>
          </a:prstGeom>
          <a:solidFill>
            <a:schemeClr val="bg1"/>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a:solidFill>
                  <a:prstClr val="black"/>
                </a:solidFill>
                <a:latin typeface="+mn-lt"/>
                <a:cs typeface="+mn-cs"/>
              </a:rPr>
              <a:t>凡例</a:t>
            </a:r>
            <a:endParaRPr kumimoji="1" lang="ja-JP" altLang="en-US" sz="1200" b="0" i="0" u="none" strike="noStrike" kern="1200" cap="none" spc="0" normalizeH="0" baseline="0">
              <a:ln>
                <a:noFill/>
              </a:ln>
              <a:solidFill>
                <a:prstClr val="black"/>
              </a:solidFill>
              <a:effectLst/>
              <a:uLnTx/>
              <a:uFillTx/>
              <a:latin typeface="+mn-lt"/>
              <a:ea typeface="+mn-ea"/>
              <a:cs typeface="+mn-cs"/>
            </a:endParaRPr>
          </a:p>
        </xdr:txBody>
      </xdr:sp>
      <xdr:grpSp>
        <xdr:nvGrpSpPr>
          <xdr:cNvPr id="8" name="グループ化 7">
            <a:extLst>
              <a:ext uri="{FF2B5EF4-FFF2-40B4-BE49-F238E27FC236}">
                <a16:creationId xmlns:a16="http://schemas.microsoft.com/office/drawing/2014/main" id="{87CE11DC-5E4F-5D3A-A792-9C651898FD16}"/>
              </a:ext>
            </a:extLst>
          </xdr:cNvPr>
          <xdr:cNvGrpSpPr/>
        </xdr:nvGrpSpPr>
        <xdr:grpSpPr>
          <a:xfrm>
            <a:off x="3258311" y="575490"/>
            <a:ext cx="4074381" cy="227683"/>
            <a:chOff x="3262823" y="565054"/>
            <a:chExt cx="4074381" cy="226680"/>
          </a:xfrm>
        </xdr:grpSpPr>
        <xdr:sp macro="" textlink="">
          <xdr:nvSpPr>
            <xdr:cNvPr id="32" name="正方形/長方形 31">
              <a:extLst>
                <a:ext uri="{FF2B5EF4-FFF2-40B4-BE49-F238E27FC236}">
                  <a16:creationId xmlns:a16="http://schemas.microsoft.com/office/drawing/2014/main" id="{8BD2D830-7093-CF1C-C363-253DDDD5143D}"/>
                </a:ext>
              </a:extLst>
            </xdr:cNvPr>
            <xdr:cNvSpPr/>
          </xdr:nvSpPr>
          <xdr:spPr bwMode="gray">
            <a:xfrm>
              <a:off x="3420931" y="565579"/>
              <a:ext cx="748800" cy="22563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sp macro="" textlink="">
          <xdr:nvSpPr>
            <xdr:cNvPr id="33" name="正方形/長方形 32">
              <a:extLst>
                <a:ext uri="{FF2B5EF4-FFF2-40B4-BE49-F238E27FC236}">
                  <a16:creationId xmlns:a16="http://schemas.microsoft.com/office/drawing/2014/main" id="{D1FC8E62-2799-0FCE-7C6A-E4D3E62D5C3F}"/>
                </a:ext>
              </a:extLst>
            </xdr:cNvPr>
            <xdr:cNvSpPr/>
          </xdr:nvSpPr>
          <xdr:spPr bwMode="gray">
            <a:xfrm>
              <a:off x="3262823" y="565054"/>
              <a:ext cx="4074381" cy="226680"/>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：国内の技術ステージ</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grpSp>
      <xdr:grpSp>
        <xdr:nvGrpSpPr>
          <xdr:cNvPr id="9" name="グループ化 8">
            <a:extLst>
              <a:ext uri="{FF2B5EF4-FFF2-40B4-BE49-F238E27FC236}">
                <a16:creationId xmlns:a16="http://schemas.microsoft.com/office/drawing/2014/main" id="{E3136C58-5929-1552-A767-76C54582C086}"/>
              </a:ext>
            </a:extLst>
          </xdr:cNvPr>
          <xdr:cNvGrpSpPr/>
        </xdr:nvGrpSpPr>
        <xdr:grpSpPr>
          <a:xfrm>
            <a:off x="3258311" y="1354322"/>
            <a:ext cx="4074381" cy="226680"/>
            <a:chOff x="3262823" y="1349309"/>
            <a:chExt cx="4074381" cy="226680"/>
          </a:xfrm>
        </xdr:grpSpPr>
        <xdr:sp macro="" textlink="">
          <xdr:nvSpPr>
            <xdr:cNvPr id="30" name="正方形/長方形 29">
              <a:extLst>
                <a:ext uri="{FF2B5EF4-FFF2-40B4-BE49-F238E27FC236}">
                  <a16:creationId xmlns:a16="http://schemas.microsoft.com/office/drawing/2014/main" id="{8F4525A9-FFA6-2CAF-5EC8-C1C0DA7ED3AD}"/>
                </a:ext>
              </a:extLst>
            </xdr:cNvPr>
            <xdr:cNvSpPr/>
          </xdr:nvSpPr>
          <xdr:spPr bwMode="gray">
            <a:xfrm>
              <a:off x="3420931" y="1353673"/>
              <a:ext cx="748800"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sp macro="" textlink="">
          <xdr:nvSpPr>
            <xdr:cNvPr id="31" name="正方形/長方形 30">
              <a:extLst>
                <a:ext uri="{FF2B5EF4-FFF2-40B4-BE49-F238E27FC236}">
                  <a16:creationId xmlns:a16="http://schemas.microsoft.com/office/drawing/2014/main" id="{E8690591-A4C1-5651-B111-8079C76B59E3}"/>
                </a:ext>
              </a:extLst>
            </xdr:cNvPr>
            <xdr:cNvSpPr/>
          </xdr:nvSpPr>
          <xdr:spPr bwMode="gray">
            <a:xfrm>
              <a:off x="3262823" y="1349309"/>
              <a:ext cx="4074381" cy="226680"/>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：国内外の一部のメーカーで商用化済</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grpSp>
      <xdr:grpSp>
        <xdr:nvGrpSpPr>
          <xdr:cNvPr id="26" name="グループ化 25">
            <a:extLst>
              <a:ext uri="{FF2B5EF4-FFF2-40B4-BE49-F238E27FC236}">
                <a16:creationId xmlns:a16="http://schemas.microsoft.com/office/drawing/2014/main" id="{1CFC0FDB-9B89-5DC9-0F21-B987B155455A}"/>
              </a:ext>
            </a:extLst>
          </xdr:cNvPr>
          <xdr:cNvGrpSpPr/>
        </xdr:nvGrpSpPr>
        <xdr:grpSpPr>
          <a:xfrm>
            <a:off x="3258311" y="853929"/>
            <a:ext cx="4074381" cy="448636"/>
            <a:chOff x="3262823" y="848683"/>
            <a:chExt cx="4074381" cy="447633"/>
          </a:xfrm>
        </xdr:grpSpPr>
        <xdr:sp macro="" textlink="">
          <xdr:nvSpPr>
            <xdr:cNvPr id="27" name="正方形/長方形 26">
              <a:extLst>
                <a:ext uri="{FF2B5EF4-FFF2-40B4-BE49-F238E27FC236}">
                  <a16:creationId xmlns:a16="http://schemas.microsoft.com/office/drawing/2014/main" id="{A1851C41-A11F-D7AA-2911-2085668C556A}"/>
                </a:ext>
              </a:extLst>
            </xdr:cNvPr>
            <xdr:cNvSpPr/>
          </xdr:nvSpPr>
          <xdr:spPr bwMode="gray">
            <a:xfrm>
              <a:off x="3420931" y="897074"/>
              <a:ext cx="748800" cy="350851"/>
            </a:xfrm>
            <a:prstGeom prst="rect">
              <a:avLst/>
            </a:prstGeom>
            <a:solidFill>
              <a:srgbClr val="FFFF00"/>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50">
                  <a:solidFill>
                    <a:sysClr val="windowText" lastClr="000000"/>
                  </a:solidFill>
                  <a:latin typeface="ＭＳ Ｐゴシック" pitchFamily="50" charset="-128"/>
                  <a:cs typeface="+mn-cs"/>
                </a:rPr>
                <a:t>政府目標</a:t>
              </a:r>
              <a:r>
                <a:rPr kumimoji="1" lang="en-US" altLang="ja-JP" sz="900">
                  <a:solidFill>
                    <a:sysClr val="windowText" lastClr="000000"/>
                  </a:solidFill>
                  <a:latin typeface="ＭＳ Ｐゴシック" pitchFamily="50" charset="-128"/>
                  <a:cs typeface="+mn-cs"/>
                </a:rPr>
                <a:t>*2</a:t>
              </a:r>
              <a:endParaRPr kumimoji="1" lang="en-US" altLang="ja-JP" sz="1200">
                <a:solidFill>
                  <a:sysClr val="windowText" lastClr="000000"/>
                </a:solidFill>
                <a:latin typeface="ＭＳ Ｐゴシック" pitchFamily="50" charset="-128"/>
                <a:cs typeface="+mn-cs"/>
              </a:endParaRPr>
            </a:p>
          </xdr:txBody>
        </xdr:sp>
        <xdr:sp macro="" textlink="">
          <xdr:nvSpPr>
            <xdr:cNvPr id="28" name="正方形/長方形 27">
              <a:extLst>
                <a:ext uri="{FF2B5EF4-FFF2-40B4-BE49-F238E27FC236}">
                  <a16:creationId xmlns:a16="http://schemas.microsoft.com/office/drawing/2014/main" id="{2AE344B6-0788-766A-62D4-5361F8BDE183}"/>
                </a:ext>
              </a:extLst>
            </xdr:cNvPr>
            <xdr:cNvSpPr/>
          </xdr:nvSpPr>
          <xdr:spPr bwMode="gray">
            <a:xfrm>
              <a:off x="3262823" y="848683"/>
              <a:ext cx="4074381" cy="447633"/>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：国内における実証・商用本格化の政府目標あり</a:t>
              </a:r>
              <a:br>
                <a:rPr kumimoji="1" lang="en-US" altLang="ja-JP" sz="1200" b="0" i="0" u="none" strike="noStrike" kern="1200" cap="none" spc="0" normalizeH="0" baseline="0">
                  <a:ln>
                    <a:noFill/>
                  </a:ln>
                  <a:solidFill>
                    <a:prstClr val="black"/>
                  </a:solidFill>
                  <a:effectLst/>
                  <a:uLnTx/>
                  <a:uFillTx/>
                  <a:latin typeface="+mn-lt"/>
                  <a:ea typeface="+mn-ea"/>
                  <a:cs typeface="+mn-cs"/>
                </a:rPr>
              </a:b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29" name="テキスト ボックス 28">
              <a:extLst>
                <a:ext uri="{FF2B5EF4-FFF2-40B4-BE49-F238E27FC236}">
                  <a16:creationId xmlns:a16="http://schemas.microsoft.com/office/drawing/2014/main" id="{129BE24B-F9AD-4A3E-78B9-B1E8ABB92F51}"/>
                </a:ext>
              </a:extLst>
            </xdr:cNvPr>
            <xdr:cNvSpPr txBox="1"/>
          </xdr:nvSpPr>
          <xdr:spPr>
            <a:xfrm>
              <a:off x="4255169" y="1019175"/>
              <a:ext cx="2357188" cy="243913"/>
            </a:xfrm>
            <a:prstGeom prst="rect">
              <a:avLst/>
            </a:prstGeom>
            <a:noFill/>
          </xdr:spPr>
          <xdr:txBody>
            <a:bodyPr vertOverflow="clip" horzOverflow="clip" wrap="square" lIns="0" tIns="0" rIns="0" bIns="0" rtlCol="0" anchor="t">
              <a:spAutoFit/>
            </a:bodyPr>
            <a:lstStyle/>
            <a:p>
              <a:pPr>
                <a:spcBef>
                  <a:spcPts val="0"/>
                </a:spcBef>
                <a:buSzPct val="100000"/>
              </a:pPr>
              <a:r>
                <a:rPr kumimoji="1" lang="ja-JP" altLang="ja-JP" sz="1100" b="0" i="0" baseline="0">
                  <a:effectLst/>
                  <a:latin typeface="+mn-lt"/>
                  <a:ea typeface="+mn-ea"/>
                  <a:cs typeface="+mn-cs"/>
                </a:rPr>
                <a:t>（）内は実証・商用本格化の目標時期</a:t>
              </a:r>
              <a:endParaRPr kumimoji="1" lang="ja-JP" altLang="en-US" sz="1200" dirty="0"/>
            </a:p>
          </xdr:txBody>
        </xdr:sp>
      </xdr:grpSp>
    </xdr:grpSp>
    <xdr:clientData/>
  </xdr:twoCellAnchor>
  <xdr:twoCellAnchor>
    <xdr:from>
      <xdr:col>5</xdr:col>
      <xdr:colOff>9525</xdr:colOff>
      <xdr:row>11</xdr:row>
      <xdr:rowOff>133350</xdr:rowOff>
    </xdr:from>
    <xdr:to>
      <xdr:col>6</xdr:col>
      <xdr:colOff>0</xdr:colOff>
      <xdr:row>12</xdr:row>
      <xdr:rowOff>0</xdr:rowOff>
    </xdr:to>
    <xdr:sp macro="" textlink="">
      <xdr:nvSpPr>
        <xdr:cNvPr id="10" name="正方形/長方形 9">
          <a:extLst>
            <a:ext uri="{FF2B5EF4-FFF2-40B4-BE49-F238E27FC236}">
              <a16:creationId xmlns:a16="http://schemas.microsoft.com/office/drawing/2014/main" id="{00000000-0008-0000-1D00-00000A000000}"/>
            </a:ext>
          </a:extLst>
        </xdr:cNvPr>
        <xdr:cNvSpPr/>
      </xdr:nvSpPr>
      <xdr:spPr bwMode="gray">
        <a:xfrm>
          <a:off x="9515475" y="17335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15</xdr:row>
      <xdr:rowOff>114300</xdr:rowOff>
    </xdr:from>
    <xdr:to>
      <xdr:col>4</xdr:col>
      <xdr:colOff>676275</xdr:colOff>
      <xdr:row>15</xdr:row>
      <xdr:rowOff>247650</xdr:rowOff>
    </xdr:to>
    <xdr:sp macro="" textlink="">
      <xdr:nvSpPr>
        <xdr:cNvPr id="11" name="正方形/長方形 10">
          <a:extLst>
            <a:ext uri="{FF2B5EF4-FFF2-40B4-BE49-F238E27FC236}">
              <a16:creationId xmlns:a16="http://schemas.microsoft.com/office/drawing/2014/main" id="{00000000-0008-0000-1D00-00000B000000}"/>
            </a:ext>
          </a:extLst>
        </xdr:cNvPr>
        <xdr:cNvSpPr/>
      </xdr:nvSpPr>
      <xdr:spPr bwMode="gray">
        <a:xfrm>
          <a:off x="8820150" y="411480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3</xdr:col>
      <xdr:colOff>0</xdr:colOff>
      <xdr:row>13</xdr:row>
      <xdr:rowOff>133350</xdr:rowOff>
    </xdr:from>
    <xdr:to>
      <xdr:col>3</xdr:col>
      <xdr:colOff>676275</xdr:colOff>
      <xdr:row>14</xdr:row>
      <xdr:rowOff>0</xdr:rowOff>
    </xdr:to>
    <xdr:sp macro="" textlink="">
      <xdr:nvSpPr>
        <xdr:cNvPr id="12" name="正方形/長方形 11">
          <a:extLst>
            <a:ext uri="{FF2B5EF4-FFF2-40B4-BE49-F238E27FC236}">
              <a16:creationId xmlns:a16="http://schemas.microsoft.com/office/drawing/2014/main" id="{00000000-0008-0000-1D00-00000C000000}"/>
            </a:ext>
          </a:extLst>
        </xdr:cNvPr>
        <xdr:cNvSpPr/>
      </xdr:nvSpPr>
      <xdr:spPr bwMode="gray">
        <a:xfrm>
          <a:off x="8134350" y="22669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0</xdr:col>
      <xdr:colOff>423117</xdr:colOff>
      <xdr:row>0</xdr:row>
      <xdr:rowOff>262974</xdr:rowOff>
    </xdr:from>
    <xdr:to>
      <xdr:col>2</xdr:col>
      <xdr:colOff>1050774</xdr:colOff>
      <xdr:row>6</xdr:row>
      <xdr:rowOff>5013</xdr:rowOff>
    </xdr:to>
    <xdr:sp macro="" textlink="">
      <xdr:nvSpPr>
        <xdr:cNvPr id="13" name="テキスト ボックス 6">
          <a:extLst>
            <a:ext uri="{FF2B5EF4-FFF2-40B4-BE49-F238E27FC236}">
              <a16:creationId xmlns:a16="http://schemas.microsoft.com/office/drawing/2014/main" id="{00000000-0008-0000-1D00-00000D000000}"/>
            </a:ext>
          </a:extLst>
        </xdr:cNvPr>
        <xdr:cNvSpPr txBox="1"/>
      </xdr:nvSpPr>
      <xdr:spPr>
        <a:xfrm>
          <a:off x="423117" y="262974"/>
          <a:ext cx="2618382" cy="1342239"/>
        </a:xfrm>
        <a:prstGeom prst="rect">
          <a:avLst/>
        </a:prstGeom>
        <a:solidFill>
          <a:schemeClr val="bg1">
            <a:lumMod val="95000"/>
          </a:schemeClr>
        </a:solidFill>
        <a:ln>
          <a:noFill/>
        </a:ln>
      </xdr:spPr>
      <xdr:txBody>
        <a:bodyPr wrap="square" lIns="36000" tIns="36000" rIns="36000" bIns="36000" rtlCol="0" anchor="ctr" anchorCtr="0">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84137"/>
          <a:r>
            <a:rPr kumimoji="1" lang="ja-JP" altLang="en-US" sz="1100" b="1">
              <a:latin typeface="+mn-lt"/>
              <a:cs typeface="Calibri Light" panose="020F0302020204030204" pitchFamily="34" charset="0"/>
            </a:rPr>
            <a:t>＜技術ステージ</a:t>
          </a:r>
          <a:r>
            <a:rPr kumimoji="1" lang="en-US" altLang="ja-JP" sz="1100" b="1">
              <a:latin typeface="+mn-lt"/>
              <a:cs typeface="Calibri Light" panose="020F0302020204030204" pitchFamily="34" charset="0"/>
            </a:rPr>
            <a:t>*1</a:t>
          </a:r>
          <a:r>
            <a:rPr kumimoji="1" lang="ja-JP" altLang="en-US" sz="1100" b="1">
              <a:latin typeface="+mn-lt"/>
              <a:cs typeface="Calibri Light" panose="020F0302020204030204" pitchFamily="34" charset="0"/>
            </a:rPr>
            <a:t>＞</a:t>
          </a:r>
          <a:endParaRPr kumimoji="1" lang="en-US" altLang="ja-JP" sz="1100" b="1">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研究：ラボでの実験、稼働試験段階</a:t>
          </a:r>
          <a:endParaRPr kumimoji="1" lang="en-US" altLang="ja-JP" sz="1100">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実証：フィールド実証によるデータ取得段階</a:t>
          </a:r>
          <a:endParaRPr kumimoji="1" lang="en-US" altLang="ja-JP" sz="1100">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商用：市場での販売、利用段階</a:t>
          </a:r>
        </a:p>
      </xdr:txBody>
    </xdr:sp>
    <xdr:clientData/>
  </xdr:twoCellAnchor>
</xdr:wsDr>
</file>

<file path=xl/drawings/drawing28.xml><?xml version="1.0" encoding="utf-8"?>
<xdr:wsDr xmlns:xdr="http://schemas.openxmlformats.org/drawingml/2006/spreadsheetDrawing" xmlns:a="http://schemas.openxmlformats.org/drawingml/2006/main">
  <xdr:twoCellAnchor>
    <xdr:from>
      <xdr:col>2</xdr:col>
      <xdr:colOff>5398141</xdr:colOff>
      <xdr:row>1</xdr:row>
      <xdr:rowOff>333</xdr:rowOff>
    </xdr:from>
    <xdr:to>
      <xdr:col>5</xdr:col>
      <xdr:colOff>683267</xdr:colOff>
      <xdr:row>6</xdr:row>
      <xdr:rowOff>6955</xdr:rowOff>
    </xdr:to>
    <xdr:sp macro="" textlink="">
      <xdr:nvSpPr>
        <xdr:cNvPr id="3" name="テキスト ボックス 6">
          <a:extLst>
            <a:ext uri="{FF2B5EF4-FFF2-40B4-BE49-F238E27FC236}">
              <a16:creationId xmlns:a16="http://schemas.microsoft.com/office/drawing/2014/main" id="{80356351-EB71-FF8D-EA60-96C2C125B91E}"/>
            </a:ext>
          </a:extLst>
        </xdr:cNvPr>
        <xdr:cNvSpPr txBox="1"/>
      </xdr:nvSpPr>
      <xdr:spPr>
        <a:xfrm>
          <a:off x="7388866" y="267033"/>
          <a:ext cx="2800351" cy="1340122"/>
        </a:xfrm>
        <a:prstGeom prst="rect">
          <a:avLst/>
        </a:prstGeom>
        <a:solidFill>
          <a:schemeClr val="bg1"/>
        </a:solidFill>
        <a:ln>
          <a:solidFill>
            <a:schemeClr val="tx2"/>
          </a:solidFill>
        </a:ln>
      </xdr:spPr>
      <xdr:txBody>
        <a:bodyPr wrap="square" lIns="36000" tIns="36000" rIns="36000" bIns="36000" rtlCol="0" anchor="ctr" anchorCtr="0">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84137"/>
          <a:r>
            <a:rPr kumimoji="1" lang="en-US" altLang="ja-JP" sz="800" b="0">
              <a:latin typeface="+mn-lt"/>
              <a:cs typeface="Calibri Light" panose="020F0302020204030204" pitchFamily="34" charset="0"/>
            </a:rPr>
            <a:t>*1</a:t>
          </a:r>
          <a:r>
            <a:rPr kumimoji="1" lang="ja-JP" altLang="en-US" sz="800" b="0">
              <a:latin typeface="+mn-lt"/>
              <a:cs typeface="Calibri Light" panose="020F0302020204030204" pitchFamily="34" charset="0"/>
            </a:rPr>
            <a:t>：各アプリケーションの技術ステージ毎の事例数を集計し、最多のステージにマッピングしている。そのため、「実証」ステージにマッピングしているものについても、一部のメーカーで商用化している場合がある。</a:t>
          </a:r>
          <a:endParaRPr kumimoji="1" lang="en-US" altLang="ja-JP" sz="800" b="0">
            <a:latin typeface="+mn-lt"/>
            <a:cs typeface="Calibri Light" panose="020F0302020204030204" pitchFamily="34" charset="0"/>
          </a:endParaRPr>
        </a:p>
        <a:p>
          <a:pPr marL="84137"/>
          <a:r>
            <a:rPr kumimoji="1" lang="en-US" altLang="ja-JP" sz="800" b="0">
              <a:latin typeface="+mn-lt"/>
              <a:cs typeface="Calibri Light" panose="020F0302020204030204" pitchFamily="34" charset="0"/>
            </a:rPr>
            <a:t>*2</a:t>
          </a:r>
          <a:r>
            <a:rPr kumimoji="1" lang="ja-JP" altLang="en-US" sz="800" b="0">
              <a:latin typeface="+mn-lt"/>
              <a:cs typeface="Calibri Light" panose="020F0302020204030204" pitchFamily="34" charset="0"/>
            </a:rPr>
            <a:t>：政府目標の出典：「水素基本戦略」「</a:t>
          </a:r>
          <a:r>
            <a:rPr kumimoji="1" lang="en-US" altLang="ja-JP" sz="800" b="0">
              <a:latin typeface="+mn-lt"/>
              <a:cs typeface="Calibri Light" panose="020F0302020204030204" pitchFamily="34" charset="0"/>
            </a:rPr>
            <a:t>NEDO</a:t>
          </a:r>
          <a:r>
            <a:rPr kumimoji="1" lang="ja-JP" altLang="en-US" sz="800" b="0">
              <a:latin typeface="+mn-lt"/>
              <a:cs typeface="Calibri Light" panose="020F0302020204030204" pitchFamily="34" charset="0"/>
            </a:rPr>
            <a:t>燃料電池・水素技術開発ロードマップ」「</a:t>
          </a:r>
          <a:r>
            <a:rPr kumimoji="1" lang="en-US" altLang="ja-JP" sz="800" b="0">
              <a:latin typeface="+mn-lt"/>
              <a:cs typeface="Calibri Light" panose="020F0302020204030204" pitchFamily="34" charset="0"/>
            </a:rPr>
            <a:t>GX</a:t>
          </a:r>
          <a:r>
            <a:rPr kumimoji="1" lang="ja-JP" altLang="en-US" sz="800" b="0">
              <a:latin typeface="+mn-lt"/>
              <a:cs typeface="Calibri Light" panose="020F0302020204030204" pitchFamily="34" charset="0"/>
            </a:rPr>
            <a:t>に向けた基本方針」「</a:t>
          </a:r>
          <a:r>
            <a:rPr lang="en-US" altLang="ja-JP" sz="800"/>
            <a:t>2050 </a:t>
          </a:r>
          <a:r>
            <a:rPr lang="ja-JP" altLang="en-US" sz="800"/>
            <a:t>年カーボンニュートラル に伴うグリーン成長戦略」</a:t>
          </a:r>
          <a:endParaRPr lang="en-US" altLang="ja-JP" sz="800"/>
        </a:p>
      </xdr:txBody>
    </xdr:sp>
    <xdr:clientData/>
  </xdr:twoCellAnchor>
  <xdr:twoCellAnchor>
    <xdr:from>
      <xdr:col>2</xdr:col>
      <xdr:colOff>1075484</xdr:colOff>
      <xdr:row>1</xdr:row>
      <xdr:rowOff>0</xdr:rowOff>
    </xdr:from>
    <xdr:to>
      <xdr:col>2</xdr:col>
      <xdr:colOff>5340991</xdr:colOff>
      <xdr:row>6</xdr:row>
      <xdr:rowOff>6955</xdr:rowOff>
    </xdr:to>
    <xdr:grpSp>
      <xdr:nvGrpSpPr>
        <xdr:cNvPr id="4" name="グループ化 3">
          <a:extLst>
            <a:ext uri="{FF2B5EF4-FFF2-40B4-BE49-F238E27FC236}">
              <a16:creationId xmlns:a16="http://schemas.microsoft.com/office/drawing/2014/main" id="{71956592-3B03-A59D-ABD9-35AD446F00CE}"/>
            </a:ext>
          </a:extLst>
        </xdr:cNvPr>
        <xdr:cNvGrpSpPr/>
      </xdr:nvGrpSpPr>
      <xdr:grpSpPr>
        <a:xfrm>
          <a:off x="3066209" y="266700"/>
          <a:ext cx="4265507" cy="1340455"/>
          <a:chOff x="3068743" y="265697"/>
          <a:chExt cx="4265507" cy="1340455"/>
        </a:xfrm>
      </xdr:grpSpPr>
      <xdr:grpSp>
        <xdr:nvGrpSpPr>
          <xdr:cNvPr id="5" name="グループ化 4">
            <a:extLst>
              <a:ext uri="{FF2B5EF4-FFF2-40B4-BE49-F238E27FC236}">
                <a16:creationId xmlns:a16="http://schemas.microsoft.com/office/drawing/2014/main" id="{74965487-161D-27E2-A27A-D5A077AE9948}"/>
              </a:ext>
            </a:extLst>
          </xdr:cNvPr>
          <xdr:cNvGrpSpPr/>
        </xdr:nvGrpSpPr>
        <xdr:grpSpPr>
          <a:xfrm>
            <a:off x="3258311" y="294746"/>
            <a:ext cx="4074381" cy="228986"/>
            <a:chOff x="3262823" y="293743"/>
            <a:chExt cx="4074381" cy="228986"/>
          </a:xfrm>
        </xdr:grpSpPr>
        <xdr:sp macro="" textlink="">
          <xdr:nvSpPr>
            <xdr:cNvPr id="43" name="正方形/長方形 42">
              <a:extLst>
                <a:ext uri="{FF2B5EF4-FFF2-40B4-BE49-F238E27FC236}">
                  <a16:creationId xmlns:a16="http://schemas.microsoft.com/office/drawing/2014/main" id="{0128D7BF-46A0-1AB8-7AD9-02110F0FEA1C}"/>
                </a:ext>
              </a:extLst>
            </xdr:cNvPr>
            <xdr:cNvSpPr/>
          </xdr:nvSpPr>
          <xdr:spPr bwMode="gray">
            <a:xfrm>
              <a:off x="3262823" y="293743"/>
              <a:ext cx="4074381" cy="228986"/>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：各国の一般的な技術ステージ</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44" name="テキスト ボックス 56">
              <a:extLst>
                <a:ext uri="{FF2B5EF4-FFF2-40B4-BE49-F238E27FC236}">
                  <a16:creationId xmlns:a16="http://schemas.microsoft.com/office/drawing/2014/main" id="{97E2ED00-4A77-9487-48BF-CC573220D9AA}"/>
                </a:ext>
              </a:extLst>
            </xdr:cNvPr>
            <xdr:cNvSpPr txBox="1"/>
          </xdr:nvSpPr>
          <xdr:spPr bwMode="gray">
            <a:xfrm>
              <a:off x="3684084" y="322131"/>
              <a:ext cx="222494" cy="172210"/>
            </a:xfrm>
            <a:prstGeom prst="rect">
              <a:avLst/>
            </a:prstGeom>
            <a:noFill/>
          </xdr:spPr>
          <xdr:txBody>
            <a:bodyPr wrap="square" lIns="0" tIns="0" rIns="0" bIns="0" rtlCol="0" anchor="ctr">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a:t>
              </a:r>
            </a:p>
          </xdr:txBody>
        </xdr:sp>
      </xdr:grpSp>
      <xdr:sp macro="" textlink="">
        <xdr:nvSpPr>
          <xdr:cNvPr id="6" name="正方形/長方形 5">
            <a:extLst>
              <a:ext uri="{FF2B5EF4-FFF2-40B4-BE49-F238E27FC236}">
                <a16:creationId xmlns:a16="http://schemas.microsoft.com/office/drawing/2014/main" id="{C225CDB3-E57B-FFCC-F364-D18C403A1066}"/>
              </a:ext>
            </a:extLst>
          </xdr:cNvPr>
          <xdr:cNvSpPr/>
        </xdr:nvSpPr>
        <xdr:spPr bwMode="gray">
          <a:xfrm>
            <a:off x="3247184" y="265697"/>
            <a:ext cx="4087066" cy="1340455"/>
          </a:xfrm>
          <a:prstGeom prst="rect">
            <a:avLst/>
          </a:prstGeom>
          <a:noFill/>
          <a:ln w="12700" algn="ctr">
            <a:solidFill>
              <a:schemeClr val="tx2"/>
            </a:solid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endParaRPr kumimoji="1" lang="ja-JP" altLang="en-US"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7" name="正方形/長方形 6">
            <a:extLst>
              <a:ext uri="{FF2B5EF4-FFF2-40B4-BE49-F238E27FC236}">
                <a16:creationId xmlns:a16="http://schemas.microsoft.com/office/drawing/2014/main" id="{B02493D8-D79F-330B-F684-CF5C72B5CC00}"/>
              </a:ext>
            </a:extLst>
          </xdr:cNvPr>
          <xdr:cNvSpPr/>
        </xdr:nvSpPr>
        <xdr:spPr bwMode="gray">
          <a:xfrm>
            <a:off x="3068743" y="829181"/>
            <a:ext cx="360346" cy="215794"/>
          </a:xfrm>
          <a:prstGeom prst="rect">
            <a:avLst/>
          </a:prstGeom>
          <a:solidFill>
            <a:schemeClr val="bg1"/>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a:solidFill>
                  <a:prstClr val="black"/>
                </a:solidFill>
                <a:latin typeface="+mn-lt"/>
                <a:cs typeface="+mn-cs"/>
              </a:rPr>
              <a:t>凡例</a:t>
            </a:r>
            <a:endParaRPr kumimoji="1" lang="ja-JP" altLang="en-US" sz="1200" b="0" i="0" u="none" strike="noStrike" kern="1200" cap="none" spc="0" normalizeH="0" baseline="0">
              <a:ln>
                <a:noFill/>
              </a:ln>
              <a:solidFill>
                <a:prstClr val="black"/>
              </a:solidFill>
              <a:effectLst/>
              <a:uLnTx/>
              <a:uFillTx/>
              <a:latin typeface="+mn-lt"/>
              <a:ea typeface="+mn-ea"/>
              <a:cs typeface="+mn-cs"/>
            </a:endParaRPr>
          </a:p>
        </xdr:txBody>
      </xdr:sp>
      <xdr:grpSp>
        <xdr:nvGrpSpPr>
          <xdr:cNvPr id="8" name="グループ化 7">
            <a:extLst>
              <a:ext uri="{FF2B5EF4-FFF2-40B4-BE49-F238E27FC236}">
                <a16:creationId xmlns:a16="http://schemas.microsoft.com/office/drawing/2014/main" id="{F0F0C4D3-2B5B-A33A-CEA5-9D9320883512}"/>
              </a:ext>
            </a:extLst>
          </xdr:cNvPr>
          <xdr:cNvGrpSpPr/>
        </xdr:nvGrpSpPr>
        <xdr:grpSpPr>
          <a:xfrm>
            <a:off x="3258311" y="575490"/>
            <a:ext cx="4074381" cy="227683"/>
            <a:chOff x="3262823" y="565054"/>
            <a:chExt cx="4074381" cy="226680"/>
          </a:xfrm>
        </xdr:grpSpPr>
        <xdr:sp macro="" textlink="">
          <xdr:nvSpPr>
            <xdr:cNvPr id="41" name="正方形/長方形 40">
              <a:extLst>
                <a:ext uri="{FF2B5EF4-FFF2-40B4-BE49-F238E27FC236}">
                  <a16:creationId xmlns:a16="http://schemas.microsoft.com/office/drawing/2014/main" id="{F5BA1B88-5F9E-64CC-BA77-0FFBC218CAF6}"/>
                </a:ext>
              </a:extLst>
            </xdr:cNvPr>
            <xdr:cNvSpPr/>
          </xdr:nvSpPr>
          <xdr:spPr bwMode="gray">
            <a:xfrm>
              <a:off x="3420931" y="565579"/>
              <a:ext cx="748800" cy="22563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sp macro="" textlink="">
          <xdr:nvSpPr>
            <xdr:cNvPr id="42" name="正方形/長方形 41">
              <a:extLst>
                <a:ext uri="{FF2B5EF4-FFF2-40B4-BE49-F238E27FC236}">
                  <a16:creationId xmlns:a16="http://schemas.microsoft.com/office/drawing/2014/main" id="{DC712A59-0D02-4F35-24F9-046B316EE4F3}"/>
                </a:ext>
              </a:extLst>
            </xdr:cNvPr>
            <xdr:cNvSpPr/>
          </xdr:nvSpPr>
          <xdr:spPr bwMode="gray">
            <a:xfrm>
              <a:off x="3262823" y="565054"/>
              <a:ext cx="4074381" cy="226680"/>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：国内の技術ステージ</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grpSp>
      <xdr:grpSp>
        <xdr:nvGrpSpPr>
          <xdr:cNvPr id="9" name="グループ化 8">
            <a:extLst>
              <a:ext uri="{FF2B5EF4-FFF2-40B4-BE49-F238E27FC236}">
                <a16:creationId xmlns:a16="http://schemas.microsoft.com/office/drawing/2014/main" id="{DEF8BC1C-1482-7C70-6328-686E6C46D455}"/>
              </a:ext>
            </a:extLst>
          </xdr:cNvPr>
          <xdr:cNvGrpSpPr/>
        </xdr:nvGrpSpPr>
        <xdr:grpSpPr>
          <a:xfrm>
            <a:off x="3258311" y="1354322"/>
            <a:ext cx="4074381" cy="226680"/>
            <a:chOff x="3262823" y="1349309"/>
            <a:chExt cx="4074381" cy="226680"/>
          </a:xfrm>
        </xdr:grpSpPr>
        <xdr:sp macro="" textlink="">
          <xdr:nvSpPr>
            <xdr:cNvPr id="39" name="正方形/長方形 38">
              <a:extLst>
                <a:ext uri="{FF2B5EF4-FFF2-40B4-BE49-F238E27FC236}">
                  <a16:creationId xmlns:a16="http://schemas.microsoft.com/office/drawing/2014/main" id="{EF274ACF-11BF-A12F-1465-C854481C8689}"/>
                </a:ext>
              </a:extLst>
            </xdr:cNvPr>
            <xdr:cNvSpPr/>
          </xdr:nvSpPr>
          <xdr:spPr bwMode="gray">
            <a:xfrm>
              <a:off x="3420931" y="1353673"/>
              <a:ext cx="748800"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sp macro="" textlink="">
          <xdr:nvSpPr>
            <xdr:cNvPr id="40" name="正方形/長方形 39">
              <a:extLst>
                <a:ext uri="{FF2B5EF4-FFF2-40B4-BE49-F238E27FC236}">
                  <a16:creationId xmlns:a16="http://schemas.microsoft.com/office/drawing/2014/main" id="{3095410B-2AA0-7764-85A4-9AB00B2CFCBC}"/>
                </a:ext>
              </a:extLst>
            </xdr:cNvPr>
            <xdr:cNvSpPr/>
          </xdr:nvSpPr>
          <xdr:spPr bwMode="gray">
            <a:xfrm>
              <a:off x="3262823" y="1349309"/>
              <a:ext cx="4074381" cy="226680"/>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：国内外の一部のメーカーで商用化済</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grpSp>
      <xdr:grpSp>
        <xdr:nvGrpSpPr>
          <xdr:cNvPr id="10" name="グループ化 9">
            <a:extLst>
              <a:ext uri="{FF2B5EF4-FFF2-40B4-BE49-F238E27FC236}">
                <a16:creationId xmlns:a16="http://schemas.microsoft.com/office/drawing/2014/main" id="{C5D417E5-AC22-E22C-D762-F6A1F34D462E}"/>
              </a:ext>
            </a:extLst>
          </xdr:cNvPr>
          <xdr:cNvGrpSpPr/>
        </xdr:nvGrpSpPr>
        <xdr:grpSpPr>
          <a:xfrm>
            <a:off x="3258311" y="853929"/>
            <a:ext cx="4074381" cy="448636"/>
            <a:chOff x="3262823" y="848683"/>
            <a:chExt cx="4074381" cy="447633"/>
          </a:xfrm>
        </xdr:grpSpPr>
        <xdr:sp macro="" textlink="">
          <xdr:nvSpPr>
            <xdr:cNvPr id="11" name="正方形/長方形 10">
              <a:extLst>
                <a:ext uri="{FF2B5EF4-FFF2-40B4-BE49-F238E27FC236}">
                  <a16:creationId xmlns:a16="http://schemas.microsoft.com/office/drawing/2014/main" id="{91631852-4386-E9E7-E4CA-546C202CCDE3}"/>
                </a:ext>
              </a:extLst>
            </xdr:cNvPr>
            <xdr:cNvSpPr/>
          </xdr:nvSpPr>
          <xdr:spPr bwMode="gray">
            <a:xfrm>
              <a:off x="3420931" y="897074"/>
              <a:ext cx="748800" cy="350851"/>
            </a:xfrm>
            <a:prstGeom prst="rect">
              <a:avLst/>
            </a:prstGeom>
            <a:solidFill>
              <a:srgbClr val="FFFF00"/>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50">
                  <a:solidFill>
                    <a:sysClr val="windowText" lastClr="000000"/>
                  </a:solidFill>
                  <a:latin typeface="ＭＳ Ｐゴシック" pitchFamily="50" charset="-128"/>
                  <a:cs typeface="+mn-cs"/>
                </a:rPr>
                <a:t>政府目標</a:t>
              </a:r>
              <a:r>
                <a:rPr kumimoji="1" lang="en-US" altLang="ja-JP" sz="900">
                  <a:solidFill>
                    <a:sysClr val="windowText" lastClr="000000"/>
                  </a:solidFill>
                  <a:latin typeface="ＭＳ Ｐゴシック" pitchFamily="50" charset="-128"/>
                  <a:cs typeface="+mn-cs"/>
                </a:rPr>
                <a:t>*2</a:t>
              </a:r>
              <a:endParaRPr kumimoji="1" lang="en-US" altLang="ja-JP" sz="1200">
                <a:solidFill>
                  <a:sysClr val="windowText" lastClr="000000"/>
                </a:solidFill>
                <a:latin typeface="ＭＳ Ｐゴシック" pitchFamily="50" charset="-128"/>
                <a:cs typeface="+mn-cs"/>
              </a:endParaRPr>
            </a:p>
          </xdr:txBody>
        </xdr:sp>
        <xdr:sp macro="" textlink="">
          <xdr:nvSpPr>
            <xdr:cNvPr id="12" name="正方形/長方形 11">
              <a:extLst>
                <a:ext uri="{FF2B5EF4-FFF2-40B4-BE49-F238E27FC236}">
                  <a16:creationId xmlns:a16="http://schemas.microsoft.com/office/drawing/2014/main" id="{C77ACA69-BCFC-6651-5BB6-B12DEF973D66}"/>
                </a:ext>
              </a:extLst>
            </xdr:cNvPr>
            <xdr:cNvSpPr/>
          </xdr:nvSpPr>
          <xdr:spPr bwMode="gray">
            <a:xfrm>
              <a:off x="3262823" y="848683"/>
              <a:ext cx="4074381" cy="447633"/>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：国内における実証・商用本格化の政府目標あり</a:t>
              </a:r>
              <a:br>
                <a:rPr kumimoji="1" lang="en-US" altLang="ja-JP" sz="1200" b="0" i="0" u="none" strike="noStrike" kern="1200" cap="none" spc="0" normalizeH="0" baseline="0">
                  <a:ln>
                    <a:noFill/>
                  </a:ln>
                  <a:solidFill>
                    <a:prstClr val="black"/>
                  </a:solidFill>
                  <a:effectLst/>
                  <a:uLnTx/>
                  <a:uFillTx/>
                  <a:latin typeface="+mn-lt"/>
                  <a:ea typeface="+mn-ea"/>
                  <a:cs typeface="+mn-cs"/>
                </a:rPr>
              </a:b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25" name="テキスト ボックス 24">
              <a:extLst>
                <a:ext uri="{FF2B5EF4-FFF2-40B4-BE49-F238E27FC236}">
                  <a16:creationId xmlns:a16="http://schemas.microsoft.com/office/drawing/2014/main" id="{03536653-1DDE-CAF7-8DC8-AC00DBD2C436}"/>
                </a:ext>
              </a:extLst>
            </xdr:cNvPr>
            <xdr:cNvSpPr txBox="1"/>
          </xdr:nvSpPr>
          <xdr:spPr>
            <a:xfrm>
              <a:off x="4255169" y="1019175"/>
              <a:ext cx="2357188" cy="243913"/>
            </a:xfrm>
            <a:prstGeom prst="rect">
              <a:avLst/>
            </a:prstGeom>
            <a:noFill/>
          </xdr:spPr>
          <xdr:txBody>
            <a:bodyPr vertOverflow="clip" horzOverflow="clip" wrap="square" lIns="0" tIns="0" rIns="0" bIns="0" rtlCol="0" anchor="t">
              <a:spAutoFit/>
            </a:bodyPr>
            <a:lstStyle/>
            <a:p>
              <a:pPr>
                <a:spcBef>
                  <a:spcPts val="0"/>
                </a:spcBef>
                <a:buSzPct val="100000"/>
              </a:pPr>
              <a:r>
                <a:rPr kumimoji="1" lang="ja-JP" altLang="ja-JP" sz="1100" b="0" i="0" baseline="0">
                  <a:effectLst/>
                  <a:latin typeface="+mn-lt"/>
                  <a:ea typeface="+mn-ea"/>
                  <a:cs typeface="+mn-cs"/>
                </a:rPr>
                <a:t>（）内は実証・商用本格化の目標時期</a:t>
              </a:r>
              <a:endParaRPr kumimoji="1" lang="ja-JP" altLang="en-US" sz="1200" dirty="0"/>
            </a:p>
          </xdr:txBody>
        </xdr:sp>
      </xdr:grpSp>
    </xdr:grpSp>
    <xdr:clientData/>
  </xdr:twoCellAnchor>
  <xdr:twoCellAnchor>
    <xdr:from>
      <xdr:col>5</xdr:col>
      <xdr:colOff>0</xdr:colOff>
      <xdr:row>11</xdr:row>
      <xdr:rowOff>133350</xdr:rowOff>
    </xdr:from>
    <xdr:to>
      <xdr:col>5</xdr:col>
      <xdr:colOff>676275</xdr:colOff>
      <xdr:row>12</xdr:row>
      <xdr:rowOff>0</xdr:rowOff>
    </xdr:to>
    <xdr:sp macro="" textlink="">
      <xdr:nvSpPr>
        <xdr:cNvPr id="13" name="正方形/長方形 12">
          <a:extLst>
            <a:ext uri="{FF2B5EF4-FFF2-40B4-BE49-F238E27FC236}">
              <a16:creationId xmlns:a16="http://schemas.microsoft.com/office/drawing/2014/main" id="{00000000-0008-0000-1E00-00000D000000}"/>
            </a:ext>
          </a:extLst>
        </xdr:cNvPr>
        <xdr:cNvSpPr/>
      </xdr:nvSpPr>
      <xdr:spPr bwMode="gray">
        <a:xfrm>
          <a:off x="9505950" y="17335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13</xdr:row>
      <xdr:rowOff>133350</xdr:rowOff>
    </xdr:from>
    <xdr:to>
      <xdr:col>4</xdr:col>
      <xdr:colOff>676275</xdr:colOff>
      <xdr:row>14</xdr:row>
      <xdr:rowOff>0</xdr:rowOff>
    </xdr:to>
    <xdr:sp macro="" textlink="">
      <xdr:nvSpPr>
        <xdr:cNvPr id="14" name="正方形/長方形 13">
          <a:extLst>
            <a:ext uri="{FF2B5EF4-FFF2-40B4-BE49-F238E27FC236}">
              <a16:creationId xmlns:a16="http://schemas.microsoft.com/office/drawing/2014/main" id="{00000000-0008-0000-1E00-00000E000000}"/>
            </a:ext>
          </a:extLst>
        </xdr:cNvPr>
        <xdr:cNvSpPr/>
      </xdr:nvSpPr>
      <xdr:spPr bwMode="gray">
        <a:xfrm>
          <a:off x="8820150" y="22669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3</xdr:col>
      <xdr:colOff>0</xdr:colOff>
      <xdr:row>15</xdr:row>
      <xdr:rowOff>133350</xdr:rowOff>
    </xdr:from>
    <xdr:to>
      <xdr:col>3</xdr:col>
      <xdr:colOff>676275</xdr:colOff>
      <xdr:row>16</xdr:row>
      <xdr:rowOff>0</xdr:rowOff>
    </xdr:to>
    <xdr:sp macro="" textlink="">
      <xdr:nvSpPr>
        <xdr:cNvPr id="15" name="正方形/長方形 14">
          <a:extLst>
            <a:ext uri="{FF2B5EF4-FFF2-40B4-BE49-F238E27FC236}">
              <a16:creationId xmlns:a16="http://schemas.microsoft.com/office/drawing/2014/main" id="{00000000-0008-0000-1E00-00000F000000}"/>
            </a:ext>
          </a:extLst>
        </xdr:cNvPr>
        <xdr:cNvSpPr/>
      </xdr:nvSpPr>
      <xdr:spPr bwMode="gray">
        <a:xfrm>
          <a:off x="8134350" y="28003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17</xdr:row>
      <xdr:rowOff>133350</xdr:rowOff>
    </xdr:from>
    <xdr:to>
      <xdr:col>4</xdr:col>
      <xdr:colOff>676275</xdr:colOff>
      <xdr:row>18</xdr:row>
      <xdr:rowOff>0</xdr:rowOff>
    </xdr:to>
    <xdr:sp macro="" textlink="">
      <xdr:nvSpPr>
        <xdr:cNvPr id="16" name="正方形/長方形 15">
          <a:extLst>
            <a:ext uri="{FF2B5EF4-FFF2-40B4-BE49-F238E27FC236}">
              <a16:creationId xmlns:a16="http://schemas.microsoft.com/office/drawing/2014/main" id="{00000000-0008-0000-1E00-000010000000}"/>
            </a:ext>
          </a:extLst>
        </xdr:cNvPr>
        <xdr:cNvSpPr/>
      </xdr:nvSpPr>
      <xdr:spPr bwMode="gray">
        <a:xfrm>
          <a:off x="8820150" y="33337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5</xdr:col>
      <xdr:colOff>9525</xdr:colOff>
      <xdr:row>19</xdr:row>
      <xdr:rowOff>133350</xdr:rowOff>
    </xdr:from>
    <xdr:to>
      <xdr:col>6</xdr:col>
      <xdr:colOff>0</xdr:colOff>
      <xdr:row>20</xdr:row>
      <xdr:rowOff>0</xdr:rowOff>
    </xdr:to>
    <xdr:sp macro="" textlink="">
      <xdr:nvSpPr>
        <xdr:cNvPr id="17" name="正方形/長方形 16">
          <a:extLst>
            <a:ext uri="{FF2B5EF4-FFF2-40B4-BE49-F238E27FC236}">
              <a16:creationId xmlns:a16="http://schemas.microsoft.com/office/drawing/2014/main" id="{00000000-0008-0000-1E00-000011000000}"/>
            </a:ext>
          </a:extLst>
        </xdr:cNvPr>
        <xdr:cNvSpPr/>
      </xdr:nvSpPr>
      <xdr:spPr bwMode="gray">
        <a:xfrm>
          <a:off x="9515475" y="38671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3</xdr:col>
      <xdr:colOff>0</xdr:colOff>
      <xdr:row>21</xdr:row>
      <xdr:rowOff>133350</xdr:rowOff>
    </xdr:from>
    <xdr:to>
      <xdr:col>3</xdr:col>
      <xdr:colOff>676275</xdr:colOff>
      <xdr:row>22</xdr:row>
      <xdr:rowOff>0</xdr:rowOff>
    </xdr:to>
    <xdr:sp macro="" textlink="">
      <xdr:nvSpPr>
        <xdr:cNvPr id="18" name="正方形/長方形 17">
          <a:extLst>
            <a:ext uri="{FF2B5EF4-FFF2-40B4-BE49-F238E27FC236}">
              <a16:creationId xmlns:a16="http://schemas.microsoft.com/office/drawing/2014/main" id="{00000000-0008-0000-1E00-000012000000}"/>
            </a:ext>
          </a:extLst>
        </xdr:cNvPr>
        <xdr:cNvSpPr/>
      </xdr:nvSpPr>
      <xdr:spPr bwMode="gray">
        <a:xfrm>
          <a:off x="8134350" y="44005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23</xdr:row>
      <xdr:rowOff>114300</xdr:rowOff>
    </xdr:from>
    <xdr:to>
      <xdr:col>4</xdr:col>
      <xdr:colOff>676275</xdr:colOff>
      <xdr:row>23</xdr:row>
      <xdr:rowOff>247650</xdr:rowOff>
    </xdr:to>
    <xdr:sp macro="" textlink="">
      <xdr:nvSpPr>
        <xdr:cNvPr id="19" name="正方形/長方形 18">
          <a:extLst>
            <a:ext uri="{FF2B5EF4-FFF2-40B4-BE49-F238E27FC236}">
              <a16:creationId xmlns:a16="http://schemas.microsoft.com/office/drawing/2014/main" id="{00000000-0008-0000-1E00-000013000000}"/>
            </a:ext>
          </a:extLst>
        </xdr:cNvPr>
        <xdr:cNvSpPr/>
      </xdr:nvSpPr>
      <xdr:spPr bwMode="gray">
        <a:xfrm>
          <a:off x="8820150" y="624840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oneCellAnchor>
    <xdr:from>
      <xdr:col>5</xdr:col>
      <xdr:colOff>0</xdr:colOff>
      <xdr:row>12</xdr:row>
      <xdr:rowOff>0</xdr:rowOff>
    </xdr:from>
    <xdr:ext cx="691476" cy="289959"/>
    <xdr:sp macro="" textlink="">
      <xdr:nvSpPr>
        <xdr:cNvPr id="20" name="正方形/長方形 19">
          <a:extLst>
            <a:ext uri="{FF2B5EF4-FFF2-40B4-BE49-F238E27FC236}">
              <a16:creationId xmlns:a16="http://schemas.microsoft.com/office/drawing/2014/main" id="{00000000-0008-0000-1E00-000014000000}"/>
            </a:ext>
          </a:extLst>
        </xdr:cNvPr>
        <xdr:cNvSpPr/>
      </xdr:nvSpPr>
      <xdr:spPr bwMode="gray">
        <a:xfrm>
          <a:off x="9505950" y="1866900"/>
          <a:ext cx="691476" cy="289959"/>
        </a:xfrm>
        <a:prstGeom prst="rect">
          <a:avLst/>
        </a:prstGeom>
        <a:solidFill>
          <a:srgbClr val="FFFF00"/>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800">
              <a:solidFill>
                <a:sysClr val="windowText" lastClr="000000"/>
              </a:solidFill>
              <a:latin typeface="ＭＳ Ｐゴシック" pitchFamily="50" charset="-128"/>
              <a:cs typeface="+mn-cs"/>
            </a:rPr>
            <a:t>政府目標</a:t>
          </a:r>
          <a:endParaRPr kumimoji="1" lang="en-US" altLang="ja-JP" sz="800">
            <a:solidFill>
              <a:sysClr val="windowText" lastClr="000000"/>
            </a:solidFill>
            <a:latin typeface="ＭＳ Ｐゴシック" pitchFamily="50" charset="-128"/>
            <a:cs typeface="+mn-cs"/>
          </a:endParaRPr>
        </a:p>
        <a:p>
          <a:pPr algn="ctr" fontAlgn="auto">
            <a:spcBef>
              <a:spcPts val="0"/>
            </a:spcBef>
            <a:spcAft>
              <a:spcPts val="0"/>
            </a:spcAft>
            <a:buClr>
              <a:srgbClr val="000000"/>
            </a:buClr>
          </a:pPr>
          <a:r>
            <a:rPr kumimoji="1" lang="en-US" altLang="ja-JP" sz="800">
              <a:solidFill>
                <a:sysClr val="windowText" lastClr="000000"/>
              </a:solidFill>
              <a:latin typeface="ＭＳ Ｐゴシック" pitchFamily="50" charset="-128"/>
              <a:cs typeface="+mn-cs"/>
            </a:rPr>
            <a:t>(2030</a:t>
          </a:r>
          <a:r>
            <a:rPr kumimoji="1" lang="ja-JP" altLang="en-US" sz="800">
              <a:solidFill>
                <a:sysClr val="windowText" lastClr="000000"/>
              </a:solidFill>
              <a:latin typeface="ＭＳ Ｐゴシック" pitchFamily="50" charset="-128"/>
              <a:cs typeface="+mn-cs"/>
            </a:rPr>
            <a:t>年頃</a:t>
          </a:r>
          <a:r>
            <a:rPr kumimoji="1" lang="en-US" altLang="ja-JP" sz="800">
              <a:solidFill>
                <a:sysClr val="windowText" lastClr="000000"/>
              </a:solidFill>
              <a:latin typeface="ＭＳ Ｐゴシック" pitchFamily="50" charset="-128"/>
              <a:cs typeface="+mn-cs"/>
            </a:rPr>
            <a:t>)</a:t>
          </a:r>
        </a:p>
      </xdr:txBody>
    </xdr:sp>
    <xdr:clientData/>
  </xdr:oneCellAnchor>
  <xdr:oneCellAnchor>
    <xdr:from>
      <xdr:col>5</xdr:col>
      <xdr:colOff>0</xdr:colOff>
      <xdr:row>13</xdr:row>
      <xdr:rowOff>43154</xdr:rowOff>
    </xdr:from>
    <xdr:ext cx="691476" cy="217953"/>
    <xdr:sp macro="" textlink="">
      <xdr:nvSpPr>
        <xdr:cNvPr id="21" name="正方形/長方形 20">
          <a:extLst>
            <a:ext uri="{FF2B5EF4-FFF2-40B4-BE49-F238E27FC236}">
              <a16:creationId xmlns:a16="http://schemas.microsoft.com/office/drawing/2014/main" id="{00000000-0008-0000-1E00-000015000000}"/>
            </a:ext>
          </a:extLst>
        </xdr:cNvPr>
        <xdr:cNvSpPr/>
      </xdr:nvSpPr>
      <xdr:spPr bwMode="gray">
        <a:xfrm>
          <a:off x="9505950" y="2176754"/>
          <a:ext cx="691476"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clientData/>
  </xdr:oneCellAnchor>
  <xdr:oneCellAnchor>
    <xdr:from>
      <xdr:col>5</xdr:col>
      <xdr:colOff>0</xdr:colOff>
      <xdr:row>14</xdr:row>
      <xdr:rowOff>0</xdr:rowOff>
    </xdr:from>
    <xdr:ext cx="691476" cy="289959"/>
    <xdr:sp macro="" textlink="">
      <xdr:nvSpPr>
        <xdr:cNvPr id="22" name="正方形/長方形 21">
          <a:extLst>
            <a:ext uri="{FF2B5EF4-FFF2-40B4-BE49-F238E27FC236}">
              <a16:creationId xmlns:a16="http://schemas.microsoft.com/office/drawing/2014/main" id="{00000000-0008-0000-1E00-000016000000}"/>
            </a:ext>
          </a:extLst>
        </xdr:cNvPr>
        <xdr:cNvSpPr/>
      </xdr:nvSpPr>
      <xdr:spPr bwMode="gray">
        <a:xfrm>
          <a:off x="9505950" y="2400300"/>
          <a:ext cx="691476" cy="289959"/>
        </a:xfrm>
        <a:prstGeom prst="rect">
          <a:avLst/>
        </a:prstGeom>
        <a:solidFill>
          <a:srgbClr val="FFFF00"/>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800">
              <a:solidFill>
                <a:sysClr val="windowText" lastClr="000000"/>
              </a:solidFill>
              <a:latin typeface="ＭＳ Ｐゴシック" pitchFamily="50" charset="-128"/>
              <a:cs typeface="+mn-cs"/>
            </a:rPr>
            <a:t>政府目標</a:t>
          </a:r>
          <a:endParaRPr kumimoji="1" lang="en-US" altLang="ja-JP" sz="800">
            <a:solidFill>
              <a:sysClr val="windowText" lastClr="000000"/>
            </a:solidFill>
            <a:latin typeface="ＭＳ Ｐゴシック" pitchFamily="50" charset="-128"/>
            <a:cs typeface="+mn-cs"/>
          </a:endParaRPr>
        </a:p>
        <a:p>
          <a:pPr algn="ctr" fontAlgn="auto">
            <a:spcBef>
              <a:spcPts val="0"/>
            </a:spcBef>
            <a:spcAft>
              <a:spcPts val="0"/>
            </a:spcAft>
            <a:buClr>
              <a:srgbClr val="000000"/>
            </a:buClr>
          </a:pPr>
          <a:r>
            <a:rPr kumimoji="1" lang="en-US" altLang="ja-JP" sz="800">
              <a:solidFill>
                <a:sysClr val="windowText" lastClr="000000"/>
              </a:solidFill>
              <a:latin typeface="ＭＳ Ｐゴシック" pitchFamily="50" charset="-128"/>
              <a:cs typeface="+mn-cs"/>
            </a:rPr>
            <a:t>(2030</a:t>
          </a:r>
          <a:r>
            <a:rPr kumimoji="1" lang="ja-JP" altLang="en-US" sz="800">
              <a:solidFill>
                <a:sysClr val="windowText" lastClr="000000"/>
              </a:solidFill>
              <a:latin typeface="ＭＳ Ｐゴシック" pitchFamily="50" charset="-128"/>
              <a:cs typeface="+mn-cs"/>
            </a:rPr>
            <a:t>年頃</a:t>
          </a:r>
          <a:r>
            <a:rPr kumimoji="1" lang="en-US" altLang="ja-JP" sz="800">
              <a:solidFill>
                <a:sysClr val="windowText" lastClr="000000"/>
              </a:solidFill>
              <a:latin typeface="ＭＳ Ｐゴシック" pitchFamily="50" charset="-128"/>
              <a:cs typeface="+mn-cs"/>
            </a:rPr>
            <a:t>)</a:t>
          </a:r>
        </a:p>
      </xdr:txBody>
    </xdr:sp>
    <xdr:clientData/>
  </xdr:oneCellAnchor>
  <xdr:oneCellAnchor>
    <xdr:from>
      <xdr:col>5</xdr:col>
      <xdr:colOff>0</xdr:colOff>
      <xdr:row>15</xdr:row>
      <xdr:rowOff>43154</xdr:rowOff>
    </xdr:from>
    <xdr:ext cx="691476" cy="217953"/>
    <xdr:sp macro="" textlink="">
      <xdr:nvSpPr>
        <xdr:cNvPr id="23" name="正方形/長方形 22">
          <a:extLst>
            <a:ext uri="{FF2B5EF4-FFF2-40B4-BE49-F238E27FC236}">
              <a16:creationId xmlns:a16="http://schemas.microsoft.com/office/drawing/2014/main" id="{00000000-0008-0000-1E00-000017000000}"/>
            </a:ext>
          </a:extLst>
        </xdr:cNvPr>
        <xdr:cNvSpPr/>
      </xdr:nvSpPr>
      <xdr:spPr bwMode="gray">
        <a:xfrm>
          <a:off x="9505950" y="2710154"/>
          <a:ext cx="691476"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clientData/>
  </xdr:oneCellAnchor>
  <xdr:oneCellAnchor>
    <xdr:from>
      <xdr:col>4</xdr:col>
      <xdr:colOff>0</xdr:colOff>
      <xdr:row>14</xdr:row>
      <xdr:rowOff>0</xdr:rowOff>
    </xdr:from>
    <xdr:ext cx="691476" cy="289959"/>
    <xdr:sp macro="" textlink="">
      <xdr:nvSpPr>
        <xdr:cNvPr id="24" name="正方形/長方形 23">
          <a:extLst>
            <a:ext uri="{FF2B5EF4-FFF2-40B4-BE49-F238E27FC236}">
              <a16:creationId xmlns:a16="http://schemas.microsoft.com/office/drawing/2014/main" id="{00000000-0008-0000-1E00-000018000000}"/>
            </a:ext>
          </a:extLst>
        </xdr:cNvPr>
        <xdr:cNvSpPr/>
      </xdr:nvSpPr>
      <xdr:spPr bwMode="gray">
        <a:xfrm>
          <a:off x="8820150" y="2400300"/>
          <a:ext cx="691476" cy="289959"/>
        </a:xfrm>
        <a:prstGeom prst="rect">
          <a:avLst/>
        </a:prstGeom>
        <a:solidFill>
          <a:srgbClr val="FFFF00"/>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800">
              <a:solidFill>
                <a:sysClr val="windowText" lastClr="000000"/>
              </a:solidFill>
              <a:latin typeface="ＭＳ Ｐゴシック" pitchFamily="50" charset="-128"/>
              <a:cs typeface="+mn-cs"/>
            </a:rPr>
            <a:t>政府目標</a:t>
          </a:r>
          <a:endParaRPr kumimoji="1" lang="en-US" altLang="ja-JP" sz="800">
            <a:solidFill>
              <a:sysClr val="windowText" lastClr="000000"/>
            </a:solidFill>
            <a:latin typeface="ＭＳ Ｐゴシック" pitchFamily="50" charset="-128"/>
            <a:cs typeface="+mn-cs"/>
          </a:endParaRPr>
        </a:p>
        <a:p>
          <a:pPr algn="ctr" fontAlgn="auto">
            <a:spcBef>
              <a:spcPts val="0"/>
            </a:spcBef>
            <a:spcAft>
              <a:spcPts val="0"/>
            </a:spcAft>
            <a:buClr>
              <a:srgbClr val="000000"/>
            </a:buClr>
          </a:pPr>
          <a:r>
            <a:rPr kumimoji="1" lang="en-US" altLang="ja-JP" sz="800">
              <a:solidFill>
                <a:sysClr val="windowText" lastClr="000000"/>
              </a:solidFill>
              <a:latin typeface="ＭＳ Ｐゴシック" pitchFamily="50" charset="-128"/>
              <a:cs typeface="+mn-cs"/>
            </a:rPr>
            <a:t>(2027</a:t>
          </a:r>
          <a:r>
            <a:rPr kumimoji="1" lang="ja-JP" altLang="en-US" sz="800">
              <a:solidFill>
                <a:sysClr val="windowText" lastClr="000000"/>
              </a:solidFill>
              <a:latin typeface="ＭＳ Ｐゴシック" pitchFamily="50" charset="-128"/>
              <a:cs typeface="+mn-cs"/>
            </a:rPr>
            <a:t>年</a:t>
          </a:r>
          <a:r>
            <a:rPr kumimoji="1" lang="en-US" altLang="ja-JP" sz="800">
              <a:solidFill>
                <a:sysClr val="windowText" lastClr="000000"/>
              </a:solidFill>
              <a:latin typeface="ＭＳ Ｐゴシック" pitchFamily="50" charset="-128"/>
              <a:cs typeface="+mn-cs"/>
            </a:rPr>
            <a:t>)</a:t>
          </a:r>
        </a:p>
      </xdr:txBody>
    </xdr:sp>
    <xdr:clientData/>
  </xdr:oneCellAnchor>
  <xdr:twoCellAnchor>
    <xdr:from>
      <xdr:col>0</xdr:col>
      <xdr:colOff>423117</xdr:colOff>
      <xdr:row>0</xdr:row>
      <xdr:rowOff>262974</xdr:rowOff>
    </xdr:from>
    <xdr:to>
      <xdr:col>2</xdr:col>
      <xdr:colOff>1050774</xdr:colOff>
      <xdr:row>6</xdr:row>
      <xdr:rowOff>5013</xdr:rowOff>
    </xdr:to>
    <xdr:sp macro="" textlink="">
      <xdr:nvSpPr>
        <xdr:cNvPr id="26" name="テキスト ボックス 6">
          <a:extLst>
            <a:ext uri="{FF2B5EF4-FFF2-40B4-BE49-F238E27FC236}">
              <a16:creationId xmlns:a16="http://schemas.microsoft.com/office/drawing/2014/main" id="{00000000-0008-0000-1E00-00001A000000}"/>
            </a:ext>
          </a:extLst>
        </xdr:cNvPr>
        <xdr:cNvSpPr txBox="1"/>
      </xdr:nvSpPr>
      <xdr:spPr>
        <a:xfrm>
          <a:off x="423117" y="262974"/>
          <a:ext cx="2618382" cy="1342239"/>
        </a:xfrm>
        <a:prstGeom prst="rect">
          <a:avLst/>
        </a:prstGeom>
        <a:solidFill>
          <a:schemeClr val="bg1">
            <a:lumMod val="95000"/>
          </a:schemeClr>
        </a:solidFill>
        <a:ln>
          <a:noFill/>
        </a:ln>
      </xdr:spPr>
      <xdr:txBody>
        <a:bodyPr wrap="square" lIns="36000" tIns="36000" rIns="36000" bIns="36000" rtlCol="0" anchor="ctr" anchorCtr="0">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84137"/>
          <a:r>
            <a:rPr kumimoji="1" lang="ja-JP" altLang="en-US" sz="1100" b="1">
              <a:latin typeface="+mn-lt"/>
              <a:cs typeface="Calibri Light" panose="020F0302020204030204" pitchFamily="34" charset="0"/>
            </a:rPr>
            <a:t>＜技術ステージ</a:t>
          </a:r>
          <a:r>
            <a:rPr kumimoji="1" lang="en-US" altLang="ja-JP" sz="1100" b="1">
              <a:latin typeface="+mn-lt"/>
              <a:cs typeface="Calibri Light" panose="020F0302020204030204" pitchFamily="34" charset="0"/>
            </a:rPr>
            <a:t>*1</a:t>
          </a:r>
          <a:r>
            <a:rPr kumimoji="1" lang="ja-JP" altLang="en-US" sz="1100" b="1">
              <a:latin typeface="+mn-lt"/>
              <a:cs typeface="Calibri Light" panose="020F0302020204030204" pitchFamily="34" charset="0"/>
            </a:rPr>
            <a:t>＞</a:t>
          </a:r>
          <a:endParaRPr kumimoji="1" lang="en-US" altLang="ja-JP" sz="1100" b="1">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研究：ラボでの実験、稼働試験段階</a:t>
          </a:r>
          <a:endParaRPr kumimoji="1" lang="en-US" altLang="ja-JP" sz="1100">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実証：フィールド実証によるデータ取得段階</a:t>
          </a:r>
          <a:endParaRPr kumimoji="1" lang="en-US" altLang="ja-JP" sz="1100">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商用：市場での販売、利用段階</a:t>
          </a:r>
        </a:p>
      </xdr:txBody>
    </xdr:sp>
    <xdr:clientData/>
  </xdr:twoCellAnchor>
</xdr:wsDr>
</file>

<file path=xl/drawings/drawing29.xml><?xml version="1.0" encoding="utf-8"?>
<xdr:wsDr xmlns:xdr="http://schemas.openxmlformats.org/drawingml/2006/spreadsheetDrawing" xmlns:a="http://schemas.openxmlformats.org/drawingml/2006/main">
  <xdr:twoCellAnchor>
    <xdr:from>
      <xdr:col>2</xdr:col>
      <xdr:colOff>5398141</xdr:colOff>
      <xdr:row>1</xdr:row>
      <xdr:rowOff>333</xdr:rowOff>
    </xdr:from>
    <xdr:to>
      <xdr:col>5</xdr:col>
      <xdr:colOff>683267</xdr:colOff>
      <xdr:row>6</xdr:row>
      <xdr:rowOff>6955</xdr:rowOff>
    </xdr:to>
    <xdr:sp macro="" textlink="">
      <xdr:nvSpPr>
        <xdr:cNvPr id="3" name="テキスト ボックス 6">
          <a:extLst>
            <a:ext uri="{FF2B5EF4-FFF2-40B4-BE49-F238E27FC236}">
              <a16:creationId xmlns:a16="http://schemas.microsoft.com/office/drawing/2014/main" id="{59DB41F7-DE62-8329-5B79-5030B99089A3}"/>
            </a:ext>
          </a:extLst>
        </xdr:cNvPr>
        <xdr:cNvSpPr txBox="1"/>
      </xdr:nvSpPr>
      <xdr:spPr>
        <a:xfrm>
          <a:off x="7388866" y="267033"/>
          <a:ext cx="2800351" cy="1340122"/>
        </a:xfrm>
        <a:prstGeom prst="rect">
          <a:avLst/>
        </a:prstGeom>
        <a:solidFill>
          <a:schemeClr val="bg1"/>
        </a:solidFill>
        <a:ln>
          <a:solidFill>
            <a:schemeClr val="tx2"/>
          </a:solidFill>
        </a:ln>
      </xdr:spPr>
      <xdr:txBody>
        <a:bodyPr wrap="square" lIns="36000" tIns="36000" rIns="36000" bIns="36000" rtlCol="0" anchor="ctr" anchorCtr="0">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84137"/>
          <a:r>
            <a:rPr kumimoji="1" lang="en-US" altLang="ja-JP" sz="800" b="0">
              <a:latin typeface="+mn-lt"/>
              <a:cs typeface="Calibri Light" panose="020F0302020204030204" pitchFamily="34" charset="0"/>
            </a:rPr>
            <a:t>*1</a:t>
          </a:r>
          <a:r>
            <a:rPr kumimoji="1" lang="ja-JP" altLang="en-US" sz="800" b="0">
              <a:latin typeface="+mn-lt"/>
              <a:cs typeface="Calibri Light" panose="020F0302020204030204" pitchFamily="34" charset="0"/>
            </a:rPr>
            <a:t>：各アプリケーションの技術ステージ毎の事例数を集計し、最多のステージにマッピングしている。そのため、「実証」ステージにマッピングしているものについても、一部のメーカーで商用化している場合がある。</a:t>
          </a:r>
          <a:endParaRPr kumimoji="1" lang="en-US" altLang="ja-JP" sz="800" b="0">
            <a:latin typeface="+mn-lt"/>
            <a:cs typeface="Calibri Light" panose="020F0302020204030204" pitchFamily="34" charset="0"/>
          </a:endParaRPr>
        </a:p>
        <a:p>
          <a:pPr marL="84137"/>
          <a:r>
            <a:rPr kumimoji="1" lang="en-US" altLang="ja-JP" sz="800" b="0">
              <a:latin typeface="+mn-lt"/>
              <a:cs typeface="Calibri Light" panose="020F0302020204030204" pitchFamily="34" charset="0"/>
            </a:rPr>
            <a:t>*2</a:t>
          </a:r>
          <a:r>
            <a:rPr kumimoji="1" lang="ja-JP" altLang="en-US" sz="800" b="0">
              <a:latin typeface="+mn-lt"/>
              <a:cs typeface="Calibri Light" panose="020F0302020204030204" pitchFamily="34" charset="0"/>
            </a:rPr>
            <a:t>：政府目標の出典：「水素基本戦略」「</a:t>
          </a:r>
          <a:r>
            <a:rPr kumimoji="1" lang="en-US" altLang="ja-JP" sz="800" b="0">
              <a:latin typeface="+mn-lt"/>
              <a:cs typeface="Calibri Light" panose="020F0302020204030204" pitchFamily="34" charset="0"/>
            </a:rPr>
            <a:t>NEDO</a:t>
          </a:r>
          <a:r>
            <a:rPr kumimoji="1" lang="ja-JP" altLang="en-US" sz="800" b="0">
              <a:latin typeface="+mn-lt"/>
              <a:cs typeface="Calibri Light" panose="020F0302020204030204" pitchFamily="34" charset="0"/>
            </a:rPr>
            <a:t>燃料電池・水素技術開発ロードマップ」「</a:t>
          </a:r>
          <a:r>
            <a:rPr kumimoji="1" lang="en-US" altLang="ja-JP" sz="800" b="0">
              <a:latin typeface="+mn-lt"/>
              <a:cs typeface="Calibri Light" panose="020F0302020204030204" pitchFamily="34" charset="0"/>
            </a:rPr>
            <a:t>GX</a:t>
          </a:r>
          <a:r>
            <a:rPr kumimoji="1" lang="ja-JP" altLang="en-US" sz="800" b="0">
              <a:latin typeface="+mn-lt"/>
              <a:cs typeface="Calibri Light" panose="020F0302020204030204" pitchFamily="34" charset="0"/>
            </a:rPr>
            <a:t>に向けた基本方針」「</a:t>
          </a:r>
          <a:r>
            <a:rPr lang="en-US" altLang="ja-JP" sz="800"/>
            <a:t>2050 </a:t>
          </a:r>
          <a:r>
            <a:rPr lang="ja-JP" altLang="en-US" sz="800"/>
            <a:t>年カーボンニュートラル に伴うグリーン成長戦略」</a:t>
          </a:r>
          <a:endParaRPr lang="en-US" altLang="ja-JP" sz="800"/>
        </a:p>
      </xdr:txBody>
    </xdr:sp>
    <xdr:clientData/>
  </xdr:twoCellAnchor>
  <xdr:twoCellAnchor>
    <xdr:from>
      <xdr:col>2</xdr:col>
      <xdr:colOff>1075484</xdr:colOff>
      <xdr:row>1</xdr:row>
      <xdr:rowOff>0</xdr:rowOff>
    </xdr:from>
    <xdr:to>
      <xdr:col>2</xdr:col>
      <xdr:colOff>5340991</xdr:colOff>
      <xdr:row>6</xdr:row>
      <xdr:rowOff>6955</xdr:rowOff>
    </xdr:to>
    <xdr:grpSp>
      <xdr:nvGrpSpPr>
        <xdr:cNvPr id="4" name="グループ化 3">
          <a:extLst>
            <a:ext uri="{FF2B5EF4-FFF2-40B4-BE49-F238E27FC236}">
              <a16:creationId xmlns:a16="http://schemas.microsoft.com/office/drawing/2014/main" id="{F4E46469-E90B-D15F-9C7D-1450A2274AC7}"/>
            </a:ext>
          </a:extLst>
        </xdr:cNvPr>
        <xdr:cNvGrpSpPr/>
      </xdr:nvGrpSpPr>
      <xdr:grpSpPr>
        <a:xfrm>
          <a:off x="3066209" y="266700"/>
          <a:ext cx="4265507" cy="1340455"/>
          <a:chOff x="3068743" y="265697"/>
          <a:chExt cx="4265507" cy="1340455"/>
        </a:xfrm>
      </xdr:grpSpPr>
      <xdr:grpSp>
        <xdr:nvGrpSpPr>
          <xdr:cNvPr id="5" name="グループ化 4">
            <a:extLst>
              <a:ext uri="{FF2B5EF4-FFF2-40B4-BE49-F238E27FC236}">
                <a16:creationId xmlns:a16="http://schemas.microsoft.com/office/drawing/2014/main" id="{84EC7339-6451-2A8B-479A-8F1D095C5C9B}"/>
              </a:ext>
            </a:extLst>
          </xdr:cNvPr>
          <xdr:cNvGrpSpPr/>
        </xdr:nvGrpSpPr>
        <xdr:grpSpPr>
          <a:xfrm>
            <a:off x="3258311" y="294746"/>
            <a:ext cx="4074381" cy="228986"/>
            <a:chOff x="3262823" y="293743"/>
            <a:chExt cx="4074381" cy="228986"/>
          </a:xfrm>
        </xdr:grpSpPr>
        <xdr:sp macro="" textlink="">
          <xdr:nvSpPr>
            <xdr:cNvPr id="38" name="正方形/長方形 37">
              <a:extLst>
                <a:ext uri="{FF2B5EF4-FFF2-40B4-BE49-F238E27FC236}">
                  <a16:creationId xmlns:a16="http://schemas.microsoft.com/office/drawing/2014/main" id="{CA983014-8158-F93F-4A21-2BDCDB89C7E7}"/>
                </a:ext>
              </a:extLst>
            </xdr:cNvPr>
            <xdr:cNvSpPr/>
          </xdr:nvSpPr>
          <xdr:spPr bwMode="gray">
            <a:xfrm>
              <a:off x="3262823" y="293743"/>
              <a:ext cx="4074381" cy="228986"/>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：各国の一般的な技術ステージ</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39" name="テキスト ボックス 56">
              <a:extLst>
                <a:ext uri="{FF2B5EF4-FFF2-40B4-BE49-F238E27FC236}">
                  <a16:creationId xmlns:a16="http://schemas.microsoft.com/office/drawing/2014/main" id="{2D7D3E08-44EE-C3E0-0F75-C152B3AB0174}"/>
                </a:ext>
              </a:extLst>
            </xdr:cNvPr>
            <xdr:cNvSpPr txBox="1"/>
          </xdr:nvSpPr>
          <xdr:spPr bwMode="gray">
            <a:xfrm>
              <a:off x="3684084" y="322131"/>
              <a:ext cx="222494" cy="172210"/>
            </a:xfrm>
            <a:prstGeom prst="rect">
              <a:avLst/>
            </a:prstGeom>
            <a:noFill/>
          </xdr:spPr>
          <xdr:txBody>
            <a:bodyPr wrap="square" lIns="0" tIns="0" rIns="0" bIns="0" rtlCol="0" anchor="ctr">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a:t>
              </a:r>
            </a:p>
          </xdr:txBody>
        </xdr:sp>
      </xdr:grpSp>
      <xdr:sp macro="" textlink="">
        <xdr:nvSpPr>
          <xdr:cNvPr id="6" name="正方形/長方形 5">
            <a:extLst>
              <a:ext uri="{FF2B5EF4-FFF2-40B4-BE49-F238E27FC236}">
                <a16:creationId xmlns:a16="http://schemas.microsoft.com/office/drawing/2014/main" id="{4810EAC2-E228-0C50-7C4B-D3A1B395DBB7}"/>
              </a:ext>
            </a:extLst>
          </xdr:cNvPr>
          <xdr:cNvSpPr/>
        </xdr:nvSpPr>
        <xdr:spPr bwMode="gray">
          <a:xfrm>
            <a:off x="3247184" y="265697"/>
            <a:ext cx="4087066" cy="1340455"/>
          </a:xfrm>
          <a:prstGeom prst="rect">
            <a:avLst/>
          </a:prstGeom>
          <a:noFill/>
          <a:ln w="12700" algn="ctr">
            <a:solidFill>
              <a:schemeClr val="tx2"/>
            </a:solid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endParaRPr kumimoji="1" lang="ja-JP" altLang="en-US"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7" name="正方形/長方形 6">
            <a:extLst>
              <a:ext uri="{FF2B5EF4-FFF2-40B4-BE49-F238E27FC236}">
                <a16:creationId xmlns:a16="http://schemas.microsoft.com/office/drawing/2014/main" id="{A34B7D66-83C7-9A4A-EC60-6D073092F0CF}"/>
              </a:ext>
            </a:extLst>
          </xdr:cNvPr>
          <xdr:cNvSpPr/>
        </xdr:nvSpPr>
        <xdr:spPr bwMode="gray">
          <a:xfrm>
            <a:off x="3068743" y="829181"/>
            <a:ext cx="360346" cy="215794"/>
          </a:xfrm>
          <a:prstGeom prst="rect">
            <a:avLst/>
          </a:prstGeom>
          <a:solidFill>
            <a:schemeClr val="bg1"/>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a:solidFill>
                  <a:prstClr val="black"/>
                </a:solidFill>
                <a:latin typeface="+mn-lt"/>
                <a:cs typeface="+mn-cs"/>
              </a:rPr>
              <a:t>凡例</a:t>
            </a:r>
            <a:endParaRPr kumimoji="1" lang="ja-JP" altLang="en-US" sz="1200" b="0" i="0" u="none" strike="noStrike" kern="1200" cap="none" spc="0" normalizeH="0" baseline="0">
              <a:ln>
                <a:noFill/>
              </a:ln>
              <a:solidFill>
                <a:prstClr val="black"/>
              </a:solidFill>
              <a:effectLst/>
              <a:uLnTx/>
              <a:uFillTx/>
              <a:latin typeface="+mn-lt"/>
              <a:ea typeface="+mn-ea"/>
              <a:cs typeface="+mn-cs"/>
            </a:endParaRPr>
          </a:p>
        </xdr:txBody>
      </xdr:sp>
      <xdr:grpSp>
        <xdr:nvGrpSpPr>
          <xdr:cNvPr id="8" name="グループ化 7">
            <a:extLst>
              <a:ext uri="{FF2B5EF4-FFF2-40B4-BE49-F238E27FC236}">
                <a16:creationId xmlns:a16="http://schemas.microsoft.com/office/drawing/2014/main" id="{E0DC8187-3141-A44D-768D-D67E25F58D33}"/>
              </a:ext>
            </a:extLst>
          </xdr:cNvPr>
          <xdr:cNvGrpSpPr/>
        </xdr:nvGrpSpPr>
        <xdr:grpSpPr>
          <a:xfrm>
            <a:off x="3258311" y="575490"/>
            <a:ext cx="4074381" cy="227683"/>
            <a:chOff x="3262823" y="565054"/>
            <a:chExt cx="4074381" cy="226680"/>
          </a:xfrm>
        </xdr:grpSpPr>
        <xdr:sp macro="" textlink="">
          <xdr:nvSpPr>
            <xdr:cNvPr id="36" name="正方形/長方形 35">
              <a:extLst>
                <a:ext uri="{FF2B5EF4-FFF2-40B4-BE49-F238E27FC236}">
                  <a16:creationId xmlns:a16="http://schemas.microsoft.com/office/drawing/2014/main" id="{760E6AB0-3890-F91E-2973-F3CBAB370871}"/>
                </a:ext>
              </a:extLst>
            </xdr:cNvPr>
            <xdr:cNvSpPr/>
          </xdr:nvSpPr>
          <xdr:spPr bwMode="gray">
            <a:xfrm>
              <a:off x="3420931" y="565579"/>
              <a:ext cx="748800" cy="22563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sp macro="" textlink="">
          <xdr:nvSpPr>
            <xdr:cNvPr id="37" name="正方形/長方形 36">
              <a:extLst>
                <a:ext uri="{FF2B5EF4-FFF2-40B4-BE49-F238E27FC236}">
                  <a16:creationId xmlns:a16="http://schemas.microsoft.com/office/drawing/2014/main" id="{F336F978-E472-0FE6-484F-0771ED6E87EF}"/>
                </a:ext>
              </a:extLst>
            </xdr:cNvPr>
            <xdr:cNvSpPr/>
          </xdr:nvSpPr>
          <xdr:spPr bwMode="gray">
            <a:xfrm>
              <a:off x="3262823" y="565054"/>
              <a:ext cx="4074381" cy="226680"/>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：国内の技術ステージ</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grpSp>
      <xdr:grpSp>
        <xdr:nvGrpSpPr>
          <xdr:cNvPr id="9" name="グループ化 8">
            <a:extLst>
              <a:ext uri="{FF2B5EF4-FFF2-40B4-BE49-F238E27FC236}">
                <a16:creationId xmlns:a16="http://schemas.microsoft.com/office/drawing/2014/main" id="{29BA0AA1-B11B-EA16-845E-288DFDE01D5A}"/>
              </a:ext>
            </a:extLst>
          </xdr:cNvPr>
          <xdr:cNvGrpSpPr/>
        </xdr:nvGrpSpPr>
        <xdr:grpSpPr>
          <a:xfrm>
            <a:off x="3258311" y="1354322"/>
            <a:ext cx="4074381" cy="226680"/>
            <a:chOff x="3262823" y="1349309"/>
            <a:chExt cx="4074381" cy="226680"/>
          </a:xfrm>
        </xdr:grpSpPr>
        <xdr:sp macro="" textlink="">
          <xdr:nvSpPr>
            <xdr:cNvPr id="34" name="正方形/長方形 33">
              <a:extLst>
                <a:ext uri="{FF2B5EF4-FFF2-40B4-BE49-F238E27FC236}">
                  <a16:creationId xmlns:a16="http://schemas.microsoft.com/office/drawing/2014/main" id="{7BAB3237-0C67-F08B-A458-A10AA028DBEE}"/>
                </a:ext>
              </a:extLst>
            </xdr:cNvPr>
            <xdr:cNvSpPr/>
          </xdr:nvSpPr>
          <xdr:spPr bwMode="gray">
            <a:xfrm>
              <a:off x="3420931" y="1353673"/>
              <a:ext cx="748800"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sp macro="" textlink="">
          <xdr:nvSpPr>
            <xdr:cNvPr id="35" name="正方形/長方形 34">
              <a:extLst>
                <a:ext uri="{FF2B5EF4-FFF2-40B4-BE49-F238E27FC236}">
                  <a16:creationId xmlns:a16="http://schemas.microsoft.com/office/drawing/2014/main" id="{1136869C-D7EB-9EF7-F6DA-A7E97E67FD72}"/>
                </a:ext>
              </a:extLst>
            </xdr:cNvPr>
            <xdr:cNvSpPr/>
          </xdr:nvSpPr>
          <xdr:spPr bwMode="gray">
            <a:xfrm>
              <a:off x="3262823" y="1349309"/>
              <a:ext cx="4074381" cy="226680"/>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：国内外の一部のメーカーで商用化済</a:t>
              </a: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grpSp>
      <xdr:grpSp>
        <xdr:nvGrpSpPr>
          <xdr:cNvPr id="11" name="グループ化 10">
            <a:extLst>
              <a:ext uri="{FF2B5EF4-FFF2-40B4-BE49-F238E27FC236}">
                <a16:creationId xmlns:a16="http://schemas.microsoft.com/office/drawing/2014/main" id="{C2698F18-C9E9-C5FE-65AF-64C4325C28A6}"/>
              </a:ext>
            </a:extLst>
          </xdr:cNvPr>
          <xdr:cNvGrpSpPr/>
        </xdr:nvGrpSpPr>
        <xdr:grpSpPr>
          <a:xfrm>
            <a:off x="3258311" y="853929"/>
            <a:ext cx="4074381" cy="448636"/>
            <a:chOff x="3262823" y="848683"/>
            <a:chExt cx="4074381" cy="447633"/>
          </a:xfrm>
        </xdr:grpSpPr>
        <xdr:sp macro="" textlink="">
          <xdr:nvSpPr>
            <xdr:cNvPr id="17" name="正方形/長方形 16">
              <a:extLst>
                <a:ext uri="{FF2B5EF4-FFF2-40B4-BE49-F238E27FC236}">
                  <a16:creationId xmlns:a16="http://schemas.microsoft.com/office/drawing/2014/main" id="{D7EC008D-DCEE-B1F6-8367-AE2D39ADA3F0}"/>
                </a:ext>
              </a:extLst>
            </xdr:cNvPr>
            <xdr:cNvSpPr/>
          </xdr:nvSpPr>
          <xdr:spPr bwMode="gray">
            <a:xfrm>
              <a:off x="3420931" y="897074"/>
              <a:ext cx="748800" cy="350851"/>
            </a:xfrm>
            <a:prstGeom prst="rect">
              <a:avLst/>
            </a:prstGeom>
            <a:solidFill>
              <a:srgbClr val="FFFF00"/>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50">
                  <a:solidFill>
                    <a:sysClr val="windowText" lastClr="000000"/>
                  </a:solidFill>
                  <a:latin typeface="ＭＳ Ｐゴシック" pitchFamily="50" charset="-128"/>
                  <a:cs typeface="+mn-cs"/>
                </a:rPr>
                <a:t>政府目標</a:t>
              </a:r>
              <a:r>
                <a:rPr kumimoji="1" lang="en-US" altLang="ja-JP" sz="900">
                  <a:solidFill>
                    <a:sysClr val="windowText" lastClr="000000"/>
                  </a:solidFill>
                  <a:latin typeface="ＭＳ Ｐゴシック" pitchFamily="50" charset="-128"/>
                  <a:cs typeface="+mn-cs"/>
                </a:rPr>
                <a:t>*2</a:t>
              </a:r>
              <a:endParaRPr kumimoji="1" lang="en-US" altLang="ja-JP" sz="1200">
                <a:solidFill>
                  <a:sysClr val="windowText" lastClr="000000"/>
                </a:solidFill>
                <a:latin typeface="ＭＳ Ｐゴシック" pitchFamily="50" charset="-128"/>
                <a:cs typeface="+mn-cs"/>
              </a:endParaRPr>
            </a:p>
          </xdr:txBody>
        </xdr:sp>
        <xdr:sp macro="" textlink="">
          <xdr:nvSpPr>
            <xdr:cNvPr id="19" name="正方形/長方形 18">
              <a:extLst>
                <a:ext uri="{FF2B5EF4-FFF2-40B4-BE49-F238E27FC236}">
                  <a16:creationId xmlns:a16="http://schemas.microsoft.com/office/drawing/2014/main" id="{5CC3AB29-8C22-B759-44C0-0395B282DE37}"/>
                </a:ext>
              </a:extLst>
            </xdr:cNvPr>
            <xdr:cNvSpPr/>
          </xdr:nvSpPr>
          <xdr:spPr bwMode="gray">
            <a:xfrm>
              <a:off x="3262823" y="848683"/>
              <a:ext cx="4074381" cy="447633"/>
            </a:xfrm>
            <a:prstGeom prst="rect">
              <a:avLst/>
            </a:prstGeom>
            <a:no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l"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200" b="0" i="0" u="none" strike="noStrike" kern="1200" cap="none" spc="0" normalizeH="0" baseline="0">
                  <a:ln>
                    <a:noFill/>
                  </a:ln>
                  <a:solidFill>
                    <a:prstClr val="black"/>
                  </a:solidFill>
                  <a:effectLst/>
                  <a:uLnTx/>
                  <a:uFillTx/>
                  <a:latin typeface="+mn-lt"/>
                  <a:ea typeface="+mn-ea"/>
                  <a:cs typeface="+mn-cs"/>
                </a:rPr>
                <a:t>　　　　　　：国内における実証・商用本格化の政府目標あり</a:t>
              </a:r>
              <a:br>
                <a:rPr kumimoji="1" lang="en-US" altLang="ja-JP" sz="1200" b="0" i="0" u="none" strike="noStrike" kern="1200" cap="none" spc="0" normalizeH="0" baseline="0">
                  <a:ln>
                    <a:noFill/>
                  </a:ln>
                  <a:solidFill>
                    <a:prstClr val="black"/>
                  </a:solidFill>
                  <a:effectLst/>
                  <a:uLnTx/>
                  <a:uFillTx/>
                  <a:latin typeface="+mn-lt"/>
                  <a:ea typeface="+mn-ea"/>
                  <a:cs typeface="+mn-cs"/>
                </a:rPr>
              </a:br>
              <a:endParaRPr kumimoji="1" lang="en-US" altLang="ja-JP" sz="1200" b="0" i="0" u="none" strike="noStrike" kern="1200" cap="none" spc="0" normalizeH="0" baseline="0">
                <a:ln>
                  <a:noFill/>
                </a:ln>
                <a:solidFill>
                  <a:prstClr val="black"/>
                </a:solidFill>
                <a:effectLst/>
                <a:uLnTx/>
                <a:uFillTx/>
                <a:latin typeface="+mn-lt"/>
                <a:ea typeface="+mn-ea"/>
                <a:cs typeface="+mn-cs"/>
              </a:endParaRPr>
            </a:p>
          </xdr:txBody>
        </xdr:sp>
        <xdr:sp macro="" textlink="">
          <xdr:nvSpPr>
            <xdr:cNvPr id="33" name="テキスト ボックス 32">
              <a:extLst>
                <a:ext uri="{FF2B5EF4-FFF2-40B4-BE49-F238E27FC236}">
                  <a16:creationId xmlns:a16="http://schemas.microsoft.com/office/drawing/2014/main" id="{C86C8BE8-2416-D59A-DCCE-CC9781808AEE}"/>
                </a:ext>
              </a:extLst>
            </xdr:cNvPr>
            <xdr:cNvSpPr txBox="1"/>
          </xdr:nvSpPr>
          <xdr:spPr>
            <a:xfrm>
              <a:off x="4255169" y="1019175"/>
              <a:ext cx="2357188" cy="243913"/>
            </a:xfrm>
            <a:prstGeom prst="rect">
              <a:avLst/>
            </a:prstGeom>
            <a:noFill/>
          </xdr:spPr>
          <xdr:txBody>
            <a:bodyPr vertOverflow="clip" horzOverflow="clip" wrap="square" lIns="0" tIns="0" rIns="0" bIns="0" rtlCol="0" anchor="t">
              <a:spAutoFit/>
            </a:bodyPr>
            <a:lstStyle/>
            <a:p>
              <a:pPr>
                <a:spcBef>
                  <a:spcPts val="0"/>
                </a:spcBef>
                <a:buSzPct val="100000"/>
              </a:pPr>
              <a:r>
                <a:rPr kumimoji="1" lang="ja-JP" altLang="ja-JP" sz="1100" b="0" i="0" baseline="0">
                  <a:effectLst/>
                  <a:latin typeface="+mn-lt"/>
                  <a:ea typeface="+mn-ea"/>
                  <a:cs typeface="+mn-cs"/>
                </a:rPr>
                <a:t>（）内は実証・商用本格化の目標時期</a:t>
              </a:r>
              <a:endParaRPr kumimoji="1" lang="ja-JP" altLang="en-US" sz="1200" dirty="0"/>
            </a:p>
          </xdr:txBody>
        </xdr:sp>
      </xdr:grpSp>
    </xdr:grpSp>
    <xdr:clientData/>
  </xdr:twoCellAnchor>
  <xdr:twoCellAnchor>
    <xdr:from>
      <xdr:col>5</xdr:col>
      <xdr:colOff>0</xdr:colOff>
      <xdr:row>11</xdr:row>
      <xdr:rowOff>133350</xdr:rowOff>
    </xdr:from>
    <xdr:to>
      <xdr:col>5</xdr:col>
      <xdr:colOff>676275</xdr:colOff>
      <xdr:row>12</xdr:row>
      <xdr:rowOff>0</xdr:rowOff>
    </xdr:to>
    <xdr:sp macro="" textlink="">
      <xdr:nvSpPr>
        <xdr:cNvPr id="10" name="正方形/長方形 9">
          <a:extLst>
            <a:ext uri="{FF2B5EF4-FFF2-40B4-BE49-F238E27FC236}">
              <a16:creationId xmlns:a16="http://schemas.microsoft.com/office/drawing/2014/main" id="{00000000-0008-0000-1F00-00000A000000}"/>
            </a:ext>
          </a:extLst>
        </xdr:cNvPr>
        <xdr:cNvSpPr/>
      </xdr:nvSpPr>
      <xdr:spPr bwMode="gray">
        <a:xfrm>
          <a:off x="9505950" y="17335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3</xdr:col>
      <xdr:colOff>0</xdr:colOff>
      <xdr:row>17</xdr:row>
      <xdr:rowOff>114300</xdr:rowOff>
    </xdr:from>
    <xdr:to>
      <xdr:col>3</xdr:col>
      <xdr:colOff>676275</xdr:colOff>
      <xdr:row>17</xdr:row>
      <xdr:rowOff>247650</xdr:rowOff>
    </xdr:to>
    <xdr:sp macro="" textlink="">
      <xdr:nvSpPr>
        <xdr:cNvPr id="12" name="正方形/長方形 11">
          <a:extLst>
            <a:ext uri="{FF2B5EF4-FFF2-40B4-BE49-F238E27FC236}">
              <a16:creationId xmlns:a16="http://schemas.microsoft.com/office/drawing/2014/main" id="{00000000-0008-0000-1F00-00000C000000}"/>
            </a:ext>
          </a:extLst>
        </xdr:cNvPr>
        <xdr:cNvSpPr/>
      </xdr:nvSpPr>
      <xdr:spPr bwMode="gray">
        <a:xfrm>
          <a:off x="8134350" y="464820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13</xdr:row>
      <xdr:rowOff>133350</xdr:rowOff>
    </xdr:from>
    <xdr:to>
      <xdr:col>4</xdr:col>
      <xdr:colOff>676275</xdr:colOff>
      <xdr:row>14</xdr:row>
      <xdr:rowOff>0</xdr:rowOff>
    </xdr:to>
    <xdr:sp macro="" textlink="">
      <xdr:nvSpPr>
        <xdr:cNvPr id="13" name="正方形/長方形 12">
          <a:extLst>
            <a:ext uri="{FF2B5EF4-FFF2-40B4-BE49-F238E27FC236}">
              <a16:creationId xmlns:a16="http://schemas.microsoft.com/office/drawing/2014/main" id="{00000000-0008-0000-1F00-00000D000000}"/>
            </a:ext>
          </a:extLst>
        </xdr:cNvPr>
        <xdr:cNvSpPr/>
      </xdr:nvSpPr>
      <xdr:spPr bwMode="gray">
        <a:xfrm>
          <a:off x="8820150" y="33337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5</xdr:col>
      <xdr:colOff>9525</xdr:colOff>
      <xdr:row>19</xdr:row>
      <xdr:rowOff>133350</xdr:rowOff>
    </xdr:from>
    <xdr:to>
      <xdr:col>6</xdr:col>
      <xdr:colOff>0</xdr:colOff>
      <xdr:row>20</xdr:row>
      <xdr:rowOff>0</xdr:rowOff>
    </xdr:to>
    <xdr:sp macro="" textlink="">
      <xdr:nvSpPr>
        <xdr:cNvPr id="14" name="正方形/長方形 13">
          <a:extLst>
            <a:ext uri="{FF2B5EF4-FFF2-40B4-BE49-F238E27FC236}">
              <a16:creationId xmlns:a16="http://schemas.microsoft.com/office/drawing/2014/main" id="{00000000-0008-0000-1F00-00000E000000}"/>
            </a:ext>
          </a:extLst>
        </xdr:cNvPr>
        <xdr:cNvSpPr/>
      </xdr:nvSpPr>
      <xdr:spPr bwMode="gray">
        <a:xfrm>
          <a:off x="9515475" y="38671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3</xdr:col>
      <xdr:colOff>0</xdr:colOff>
      <xdr:row>21</xdr:row>
      <xdr:rowOff>133350</xdr:rowOff>
    </xdr:from>
    <xdr:to>
      <xdr:col>3</xdr:col>
      <xdr:colOff>676275</xdr:colOff>
      <xdr:row>22</xdr:row>
      <xdr:rowOff>0</xdr:rowOff>
    </xdr:to>
    <xdr:sp macro="" textlink="">
      <xdr:nvSpPr>
        <xdr:cNvPr id="15" name="正方形/長方形 14">
          <a:extLst>
            <a:ext uri="{FF2B5EF4-FFF2-40B4-BE49-F238E27FC236}">
              <a16:creationId xmlns:a16="http://schemas.microsoft.com/office/drawing/2014/main" id="{00000000-0008-0000-1F00-00000F000000}"/>
            </a:ext>
          </a:extLst>
        </xdr:cNvPr>
        <xdr:cNvSpPr/>
      </xdr:nvSpPr>
      <xdr:spPr bwMode="gray">
        <a:xfrm>
          <a:off x="8134350" y="440055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twoCellAnchor>
    <xdr:from>
      <xdr:col>4</xdr:col>
      <xdr:colOff>0</xdr:colOff>
      <xdr:row>23</xdr:row>
      <xdr:rowOff>114300</xdr:rowOff>
    </xdr:from>
    <xdr:to>
      <xdr:col>4</xdr:col>
      <xdr:colOff>676275</xdr:colOff>
      <xdr:row>23</xdr:row>
      <xdr:rowOff>247650</xdr:rowOff>
    </xdr:to>
    <xdr:sp macro="" textlink="">
      <xdr:nvSpPr>
        <xdr:cNvPr id="16" name="正方形/長方形 15">
          <a:extLst>
            <a:ext uri="{FF2B5EF4-FFF2-40B4-BE49-F238E27FC236}">
              <a16:creationId xmlns:a16="http://schemas.microsoft.com/office/drawing/2014/main" id="{00000000-0008-0000-1F00-000010000000}"/>
            </a:ext>
          </a:extLst>
        </xdr:cNvPr>
        <xdr:cNvSpPr/>
      </xdr:nvSpPr>
      <xdr:spPr bwMode="gray">
        <a:xfrm>
          <a:off x="8820150" y="6248400"/>
          <a:ext cx="676275" cy="133350"/>
        </a:xfrm>
        <a:prstGeom prst="rect">
          <a:avLst/>
        </a:prstGeom>
        <a:solidFill>
          <a:schemeClr val="accent6">
            <a:lumMod val="20000"/>
            <a:lumOff val="80000"/>
          </a:schemeClr>
        </a:solidFill>
        <a:ln w="12700" algn="ctr">
          <a:noFill/>
          <a:miter lim="800000"/>
          <a:headEnd/>
          <a:tailEnd/>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0" marR="0" indent="0" algn="ctr" defTabSz="990564" rtl="0" eaLnBrk="1" fontAlgn="auto" latinLnBrk="0" hangingPunct="1">
            <a:lnSpc>
              <a:spcPct val="100000"/>
            </a:lnSpc>
            <a:spcBef>
              <a:spcPts val="0"/>
            </a:spcBef>
            <a:spcAft>
              <a:spcPts val="0"/>
            </a:spcAft>
            <a:buClrTx/>
            <a:buSzPct val="100000"/>
            <a:buFont typeface="Wingdings" panose="05000000000000000000" pitchFamily="2" charset="2"/>
            <a:buNone/>
            <a:tabLst/>
          </a:pPr>
          <a:r>
            <a:rPr kumimoji="1" lang="ja-JP" altLang="en-US" sz="1050" b="0" i="0" u="none" strike="noStrike" kern="1200" cap="none" spc="0" normalizeH="0" baseline="0">
              <a:ln>
                <a:noFill/>
              </a:ln>
              <a:solidFill>
                <a:prstClr val="black"/>
              </a:solidFill>
              <a:effectLst/>
              <a:uLnTx/>
              <a:uFillTx/>
              <a:latin typeface="+mn-lt"/>
              <a:ea typeface="+mn-ea"/>
              <a:cs typeface="+mn-cs"/>
            </a:rPr>
            <a:t>日本</a:t>
          </a:r>
        </a:p>
      </xdr:txBody>
    </xdr:sp>
    <xdr:clientData/>
  </xdr:twoCellAnchor>
  <xdr:oneCellAnchor>
    <xdr:from>
      <xdr:col>5</xdr:col>
      <xdr:colOff>0</xdr:colOff>
      <xdr:row>15</xdr:row>
      <xdr:rowOff>45782</xdr:rowOff>
    </xdr:from>
    <xdr:ext cx="691476" cy="217953"/>
    <xdr:sp macro="" textlink="">
      <xdr:nvSpPr>
        <xdr:cNvPr id="18" name="正方形/長方形 17">
          <a:extLst>
            <a:ext uri="{FF2B5EF4-FFF2-40B4-BE49-F238E27FC236}">
              <a16:creationId xmlns:a16="http://schemas.microsoft.com/office/drawing/2014/main" id="{00000000-0008-0000-1F00-000012000000}"/>
            </a:ext>
          </a:extLst>
        </xdr:cNvPr>
        <xdr:cNvSpPr/>
      </xdr:nvSpPr>
      <xdr:spPr bwMode="gray">
        <a:xfrm>
          <a:off x="9505950" y="2712782"/>
          <a:ext cx="691476" cy="217953"/>
        </a:xfrm>
        <a:prstGeom prst="rect">
          <a:avLst/>
        </a:prstGeom>
        <a:solidFill>
          <a:schemeClr val="bg1">
            <a:lumMod val="95000"/>
          </a:schemeClr>
        </a:solidFill>
        <a:ln w="12700" algn="ctr">
          <a:noFill/>
          <a:miter lim="800000"/>
          <a:headEnd/>
          <a:tailEnd/>
        </a:ln>
        <a:effectLst/>
      </xdr:spPr>
      <xdr:txBody>
        <a:bodyPr vertOverflow="overflow" horzOverflow="overflow" wrap="square" lIns="0" tIns="0" rIns="0" bIns="0" rtlCol="0" anchor="ctr">
          <a:noAutofit/>
        </a:bodyPr>
        <a:lstStyle/>
        <a:p>
          <a:pPr algn="ctr" fontAlgn="auto">
            <a:spcBef>
              <a:spcPts val="0"/>
            </a:spcBef>
            <a:spcAft>
              <a:spcPts val="0"/>
            </a:spcAft>
            <a:buClr>
              <a:srgbClr val="000000"/>
            </a:buClr>
          </a:pPr>
          <a:r>
            <a:rPr kumimoji="1" lang="ja-JP" altLang="en-US" sz="1000">
              <a:solidFill>
                <a:sysClr val="windowText" lastClr="000000"/>
              </a:solidFill>
              <a:latin typeface="ＭＳ Ｐゴシック" pitchFamily="50" charset="-128"/>
              <a:cs typeface="+mn-cs"/>
            </a:rPr>
            <a:t>一部商用化</a:t>
          </a:r>
          <a:endParaRPr kumimoji="1" lang="en-US" altLang="ja-JP" sz="1000">
            <a:solidFill>
              <a:sysClr val="windowText" lastClr="000000"/>
            </a:solidFill>
            <a:latin typeface="ＭＳ Ｐゴシック" pitchFamily="50" charset="-128"/>
            <a:cs typeface="+mn-cs"/>
          </a:endParaRPr>
        </a:p>
      </xdr:txBody>
    </xdr:sp>
    <xdr:clientData/>
  </xdr:oneCellAnchor>
  <xdr:twoCellAnchor>
    <xdr:from>
      <xdr:col>0</xdr:col>
      <xdr:colOff>423117</xdr:colOff>
      <xdr:row>0</xdr:row>
      <xdr:rowOff>262974</xdr:rowOff>
    </xdr:from>
    <xdr:to>
      <xdr:col>2</xdr:col>
      <xdr:colOff>1050774</xdr:colOff>
      <xdr:row>6</xdr:row>
      <xdr:rowOff>5013</xdr:rowOff>
    </xdr:to>
    <xdr:sp macro="" textlink="">
      <xdr:nvSpPr>
        <xdr:cNvPr id="20" name="テキスト ボックス 6">
          <a:extLst>
            <a:ext uri="{FF2B5EF4-FFF2-40B4-BE49-F238E27FC236}">
              <a16:creationId xmlns:a16="http://schemas.microsoft.com/office/drawing/2014/main" id="{00000000-0008-0000-1F00-000014000000}"/>
            </a:ext>
          </a:extLst>
        </xdr:cNvPr>
        <xdr:cNvSpPr txBox="1"/>
      </xdr:nvSpPr>
      <xdr:spPr>
        <a:xfrm>
          <a:off x="423117" y="262974"/>
          <a:ext cx="2618382" cy="1342239"/>
        </a:xfrm>
        <a:prstGeom prst="rect">
          <a:avLst/>
        </a:prstGeom>
        <a:solidFill>
          <a:schemeClr val="bg1">
            <a:lumMod val="95000"/>
          </a:schemeClr>
        </a:solidFill>
        <a:ln>
          <a:noFill/>
        </a:ln>
      </xdr:spPr>
      <xdr:txBody>
        <a:bodyPr wrap="square" lIns="36000" tIns="36000" rIns="36000" bIns="36000" rtlCol="0" anchor="ctr" anchorCtr="0">
          <a:noAutofit/>
        </a:bodyPr>
        <a:lstStyle>
          <a:defPPr>
            <a:defRPr lang="en-US"/>
          </a:defPPr>
          <a:lvl1pPr algn="l" rtl="0" fontAlgn="base">
            <a:spcBef>
              <a:spcPct val="0"/>
            </a:spcBef>
            <a:spcAft>
              <a:spcPct val="0"/>
            </a:spcAft>
            <a:defRPr sz="1900" kern="1200">
              <a:solidFill>
                <a:schemeClr val="tx1"/>
              </a:solidFill>
              <a:latin typeface="Arial" charset="0"/>
              <a:ea typeface="+mn-ea"/>
              <a:cs typeface="Arial" charset="0"/>
            </a:defRPr>
          </a:lvl1pPr>
          <a:lvl2pPr marL="429768" algn="l" rtl="0" fontAlgn="base">
            <a:spcBef>
              <a:spcPct val="0"/>
            </a:spcBef>
            <a:spcAft>
              <a:spcPct val="0"/>
            </a:spcAft>
            <a:defRPr sz="1900" kern="1200">
              <a:solidFill>
                <a:schemeClr val="tx1"/>
              </a:solidFill>
              <a:latin typeface="Arial" charset="0"/>
              <a:ea typeface="+mn-ea"/>
              <a:cs typeface="Arial" charset="0"/>
            </a:defRPr>
          </a:lvl2pPr>
          <a:lvl3pPr marL="859536" algn="l" rtl="0" fontAlgn="base">
            <a:spcBef>
              <a:spcPct val="0"/>
            </a:spcBef>
            <a:spcAft>
              <a:spcPct val="0"/>
            </a:spcAft>
            <a:defRPr sz="1900" kern="1200">
              <a:solidFill>
                <a:schemeClr val="tx1"/>
              </a:solidFill>
              <a:latin typeface="Arial" charset="0"/>
              <a:ea typeface="+mn-ea"/>
              <a:cs typeface="Arial" charset="0"/>
            </a:defRPr>
          </a:lvl3pPr>
          <a:lvl4pPr marL="1289304" algn="l" rtl="0" fontAlgn="base">
            <a:spcBef>
              <a:spcPct val="0"/>
            </a:spcBef>
            <a:spcAft>
              <a:spcPct val="0"/>
            </a:spcAft>
            <a:defRPr sz="1900" kern="1200">
              <a:solidFill>
                <a:schemeClr val="tx1"/>
              </a:solidFill>
              <a:latin typeface="Arial" charset="0"/>
              <a:ea typeface="+mn-ea"/>
              <a:cs typeface="Arial" charset="0"/>
            </a:defRPr>
          </a:lvl4pPr>
          <a:lvl5pPr marL="1719072" algn="l" rtl="0" fontAlgn="base">
            <a:spcBef>
              <a:spcPct val="0"/>
            </a:spcBef>
            <a:spcAft>
              <a:spcPct val="0"/>
            </a:spcAft>
            <a:defRPr sz="1900" kern="1200">
              <a:solidFill>
                <a:schemeClr val="tx1"/>
              </a:solidFill>
              <a:latin typeface="Arial" charset="0"/>
              <a:ea typeface="+mn-ea"/>
              <a:cs typeface="Arial" charset="0"/>
            </a:defRPr>
          </a:lvl5pPr>
          <a:lvl6pPr marL="2148840" algn="l" defTabSz="859536" rtl="0" eaLnBrk="1" latinLnBrk="0" hangingPunct="1">
            <a:defRPr sz="1900" kern="1200">
              <a:solidFill>
                <a:schemeClr val="tx1"/>
              </a:solidFill>
              <a:latin typeface="Arial" charset="0"/>
              <a:ea typeface="+mn-ea"/>
              <a:cs typeface="Arial" charset="0"/>
            </a:defRPr>
          </a:lvl6pPr>
          <a:lvl7pPr marL="2578608" algn="l" defTabSz="859536" rtl="0" eaLnBrk="1" latinLnBrk="0" hangingPunct="1">
            <a:defRPr sz="1900" kern="1200">
              <a:solidFill>
                <a:schemeClr val="tx1"/>
              </a:solidFill>
              <a:latin typeface="Arial" charset="0"/>
              <a:ea typeface="+mn-ea"/>
              <a:cs typeface="Arial" charset="0"/>
            </a:defRPr>
          </a:lvl7pPr>
          <a:lvl8pPr marL="3008376" algn="l" defTabSz="859536" rtl="0" eaLnBrk="1" latinLnBrk="0" hangingPunct="1">
            <a:defRPr sz="1900" kern="1200">
              <a:solidFill>
                <a:schemeClr val="tx1"/>
              </a:solidFill>
              <a:latin typeface="Arial" charset="0"/>
              <a:ea typeface="+mn-ea"/>
              <a:cs typeface="Arial" charset="0"/>
            </a:defRPr>
          </a:lvl8pPr>
          <a:lvl9pPr marL="3438144" algn="l" defTabSz="859536" rtl="0" eaLnBrk="1" latinLnBrk="0" hangingPunct="1">
            <a:defRPr sz="1900" kern="1200">
              <a:solidFill>
                <a:schemeClr val="tx1"/>
              </a:solidFill>
              <a:latin typeface="Arial" charset="0"/>
              <a:ea typeface="+mn-ea"/>
              <a:cs typeface="Arial" charset="0"/>
            </a:defRPr>
          </a:lvl9pPr>
        </a:lstStyle>
        <a:p>
          <a:pPr marL="84137"/>
          <a:r>
            <a:rPr kumimoji="1" lang="ja-JP" altLang="en-US" sz="1100" b="1">
              <a:latin typeface="+mn-lt"/>
              <a:cs typeface="Calibri Light" panose="020F0302020204030204" pitchFamily="34" charset="0"/>
            </a:rPr>
            <a:t>＜技術ステージ</a:t>
          </a:r>
          <a:r>
            <a:rPr kumimoji="1" lang="en-US" altLang="ja-JP" sz="1100" b="1">
              <a:latin typeface="+mn-lt"/>
              <a:cs typeface="Calibri Light" panose="020F0302020204030204" pitchFamily="34" charset="0"/>
            </a:rPr>
            <a:t>*1</a:t>
          </a:r>
          <a:r>
            <a:rPr kumimoji="1" lang="ja-JP" altLang="en-US" sz="1100" b="1">
              <a:latin typeface="+mn-lt"/>
              <a:cs typeface="Calibri Light" panose="020F0302020204030204" pitchFamily="34" charset="0"/>
            </a:rPr>
            <a:t>＞</a:t>
          </a:r>
          <a:endParaRPr kumimoji="1" lang="en-US" altLang="ja-JP" sz="1100" b="1">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研究：ラボでの実験、稼働試験段階</a:t>
          </a:r>
          <a:endParaRPr kumimoji="1" lang="en-US" altLang="ja-JP" sz="1100">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実証：フィールド実証によるデータ取得段階</a:t>
          </a:r>
          <a:endParaRPr kumimoji="1" lang="en-US" altLang="ja-JP" sz="1100">
            <a:latin typeface="+mn-lt"/>
            <a:cs typeface="Calibri Light" panose="020F0302020204030204" pitchFamily="34" charset="0"/>
          </a:endParaRPr>
        </a:p>
        <a:p>
          <a:pPr marL="171450" indent="-87313">
            <a:buFont typeface="Arial" panose="020B0604020202020204" pitchFamily="34" charset="0"/>
            <a:buChar char="•"/>
          </a:pPr>
          <a:r>
            <a:rPr kumimoji="1" lang="ja-JP" altLang="en-US" sz="1100">
              <a:latin typeface="+mn-lt"/>
              <a:cs typeface="Calibri Light" panose="020F0302020204030204" pitchFamily="34" charset="0"/>
            </a:rPr>
            <a:t>商用：市場での販売、利用段階</a:t>
          </a:r>
        </a:p>
      </xdr:txBody>
    </xdr:sp>
    <xdr:clientData/>
  </xdr:twoCellAnchor>
</xdr:wsDr>
</file>

<file path=xl/drawings/drawing30.xml><?xml version="1.0" encoding="utf-8"?>
<xdr:wsDr xmlns:xdr="http://schemas.openxmlformats.org/drawingml/2006/spreadsheetDrawing" xmlns:a="http://schemas.openxmlformats.org/drawingml/2006/main">
  <xdr:twoCellAnchor editAs="oneCell">
    <xdr:from>
      <xdr:col>20</xdr:col>
      <xdr:colOff>381000</xdr:colOff>
      <xdr:row>17</xdr:row>
      <xdr:rowOff>130967</xdr:rowOff>
    </xdr:from>
    <xdr:to>
      <xdr:col>30</xdr:col>
      <xdr:colOff>559593</xdr:colOff>
      <xdr:row>31</xdr:row>
      <xdr:rowOff>95806</xdr:rowOff>
    </xdr:to>
    <xdr:pic>
      <xdr:nvPicPr>
        <xdr:cNvPr id="3" name="図 2">
          <a:extLst>
            <a:ext uri="{FF2B5EF4-FFF2-40B4-BE49-F238E27FC236}">
              <a16:creationId xmlns:a16="http://schemas.microsoft.com/office/drawing/2014/main" id="{80B261DC-44B3-CDD1-9352-BFCD7588A417}"/>
            </a:ext>
          </a:extLst>
        </xdr:cNvPr>
        <xdr:cNvPicPr>
          <a:picLocks noChangeAspect="1"/>
        </xdr:cNvPicPr>
      </xdr:nvPicPr>
      <xdr:blipFill>
        <a:blip xmlns:r="http://schemas.openxmlformats.org/officeDocument/2006/relationships" r:embed="rId1"/>
        <a:stretch>
          <a:fillRect/>
        </a:stretch>
      </xdr:blipFill>
      <xdr:spPr>
        <a:xfrm>
          <a:off x="15307235" y="4702967"/>
          <a:ext cx="9132093" cy="3730015"/>
        </a:xfrm>
        <a:prstGeom prst="rect">
          <a:avLst/>
        </a:prstGeom>
      </xdr:spPr>
    </xdr:pic>
    <xdr:clientData/>
  </xdr:twoCellAnchor>
  <xdr:twoCellAnchor editAs="oneCell">
    <xdr:from>
      <xdr:col>9</xdr:col>
      <xdr:colOff>43816</xdr:colOff>
      <xdr:row>38</xdr:row>
      <xdr:rowOff>55310</xdr:rowOff>
    </xdr:from>
    <xdr:to>
      <xdr:col>14</xdr:col>
      <xdr:colOff>921529</xdr:colOff>
      <xdr:row>45</xdr:row>
      <xdr:rowOff>177941</xdr:rowOff>
    </xdr:to>
    <xdr:pic>
      <xdr:nvPicPr>
        <xdr:cNvPr id="5" name="図 4">
          <a:extLst>
            <a:ext uri="{FF2B5EF4-FFF2-40B4-BE49-F238E27FC236}">
              <a16:creationId xmlns:a16="http://schemas.microsoft.com/office/drawing/2014/main" id="{712D7335-8968-6FAB-77D6-EF3B08BB14DD}"/>
            </a:ext>
          </a:extLst>
        </xdr:cNvPr>
        <xdr:cNvPicPr>
          <a:picLocks noChangeAspect="1"/>
        </xdr:cNvPicPr>
      </xdr:nvPicPr>
      <xdr:blipFill>
        <a:blip xmlns:r="http://schemas.openxmlformats.org/officeDocument/2006/relationships" r:embed="rId2"/>
        <a:stretch>
          <a:fillRect/>
        </a:stretch>
      </xdr:blipFill>
      <xdr:spPr>
        <a:xfrm>
          <a:off x="6812169" y="10275075"/>
          <a:ext cx="5696242" cy="2005219"/>
        </a:xfrm>
        <a:prstGeom prst="rect">
          <a:avLst/>
        </a:prstGeom>
      </xdr:spPr>
    </xdr:pic>
    <xdr:clientData/>
  </xdr:twoCellAnchor>
  <xdr:twoCellAnchor editAs="oneCell">
    <xdr:from>
      <xdr:col>3</xdr:col>
      <xdr:colOff>201707</xdr:colOff>
      <xdr:row>17</xdr:row>
      <xdr:rowOff>130967</xdr:rowOff>
    </xdr:from>
    <xdr:to>
      <xdr:col>13</xdr:col>
      <xdr:colOff>731943</xdr:colOff>
      <xdr:row>31</xdr:row>
      <xdr:rowOff>74938</xdr:rowOff>
    </xdr:to>
    <xdr:pic>
      <xdr:nvPicPr>
        <xdr:cNvPr id="6" name="図 5">
          <a:extLst>
            <a:ext uri="{FF2B5EF4-FFF2-40B4-BE49-F238E27FC236}">
              <a16:creationId xmlns:a16="http://schemas.microsoft.com/office/drawing/2014/main" id="{B37BC935-8616-4B33-F1A5-8996B3877243}"/>
            </a:ext>
          </a:extLst>
        </xdr:cNvPr>
        <xdr:cNvPicPr>
          <a:picLocks noChangeAspect="1"/>
        </xdr:cNvPicPr>
      </xdr:nvPicPr>
      <xdr:blipFill>
        <a:blip xmlns:r="http://schemas.openxmlformats.org/officeDocument/2006/relationships" r:embed="rId3"/>
        <a:stretch>
          <a:fillRect/>
        </a:stretch>
      </xdr:blipFill>
      <xdr:spPr>
        <a:xfrm>
          <a:off x="1871383" y="4702967"/>
          <a:ext cx="9483736" cy="3709147"/>
        </a:xfrm>
        <a:prstGeom prst="rect">
          <a:avLst/>
        </a:prstGeom>
      </xdr:spPr>
    </xdr:pic>
    <xdr:clientData/>
  </xdr:twoCellAnchor>
  <xdr:twoCellAnchor editAs="oneCell">
    <xdr:from>
      <xdr:col>26</xdr:col>
      <xdr:colOff>108264</xdr:colOff>
      <xdr:row>36</xdr:row>
      <xdr:rowOff>243113</xdr:rowOff>
    </xdr:from>
    <xdr:to>
      <xdr:col>31</xdr:col>
      <xdr:colOff>844864</xdr:colOff>
      <xdr:row>42</xdr:row>
      <xdr:rowOff>51579</xdr:rowOff>
    </xdr:to>
    <xdr:pic>
      <xdr:nvPicPr>
        <xdr:cNvPr id="2" name="図 1">
          <a:extLst>
            <a:ext uri="{FF2B5EF4-FFF2-40B4-BE49-F238E27FC236}">
              <a16:creationId xmlns:a16="http://schemas.microsoft.com/office/drawing/2014/main" id="{CC0929F3-2052-C53A-E8BC-E11ECDB37ABF}"/>
            </a:ext>
          </a:extLst>
        </xdr:cNvPr>
        <xdr:cNvPicPr>
          <a:picLocks noChangeAspect="1"/>
        </xdr:cNvPicPr>
      </xdr:nvPicPr>
      <xdr:blipFill>
        <a:blip xmlns:r="http://schemas.openxmlformats.org/officeDocument/2006/relationships" r:embed="rId4"/>
        <a:stretch>
          <a:fillRect/>
        </a:stretch>
      </xdr:blipFill>
      <xdr:spPr>
        <a:xfrm>
          <a:off x="20133176" y="9924995"/>
          <a:ext cx="5555129" cy="1422113"/>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9</xdr:col>
      <xdr:colOff>148341</xdr:colOff>
      <xdr:row>37</xdr:row>
      <xdr:rowOff>141643</xdr:rowOff>
    </xdr:from>
    <xdr:to>
      <xdr:col>14</xdr:col>
      <xdr:colOff>813195</xdr:colOff>
      <xdr:row>51</xdr:row>
      <xdr:rowOff>207886</xdr:rowOff>
    </xdr:to>
    <xdr:pic>
      <xdr:nvPicPr>
        <xdr:cNvPr id="2" name="図 1">
          <a:extLst>
            <a:ext uri="{FF2B5EF4-FFF2-40B4-BE49-F238E27FC236}">
              <a16:creationId xmlns:a16="http://schemas.microsoft.com/office/drawing/2014/main" id="{4821FEC3-4071-99C4-FE01-C61B6AC7D8C7}"/>
            </a:ext>
          </a:extLst>
        </xdr:cNvPr>
        <xdr:cNvPicPr>
          <a:picLocks noChangeAspect="1"/>
        </xdr:cNvPicPr>
      </xdr:nvPicPr>
      <xdr:blipFill>
        <a:blip xmlns:r="http://schemas.openxmlformats.org/officeDocument/2006/relationships" r:embed="rId1"/>
        <a:stretch>
          <a:fillRect/>
        </a:stretch>
      </xdr:blipFill>
      <xdr:spPr>
        <a:xfrm>
          <a:off x="6916694" y="10092467"/>
          <a:ext cx="5483383" cy="3831419"/>
        </a:xfrm>
        <a:prstGeom prst="rect">
          <a:avLst/>
        </a:prstGeom>
      </xdr:spPr>
    </xdr:pic>
    <xdr:clientData/>
  </xdr:twoCellAnchor>
  <xdr:twoCellAnchor editAs="oneCell">
    <xdr:from>
      <xdr:col>26</xdr:col>
      <xdr:colOff>116021</xdr:colOff>
      <xdr:row>39</xdr:row>
      <xdr:rowOff>184475</xdr:rowOff>
    </xdr:from>
    <xdr:to>
      <xdr:col>31</xdr:col>
      <xdr:colOff>853330</xdr:colOff>
      <xdr:row>50</xdr:row>
      <xdr:rowOff>15777</xdr:rowOff>
    </xdr:to>
    <xdr:pic>
      <xdr:nvPicPr>
        <xdr:cNvPr id="3" name="図 2">
          <a:extLst>
            <a:ext uri="{FF2B5EF4-FFF2-40B4-BE49-F238E27FC236}">
              <a16:creationId xmlns:a16="http://schemas.microsoft.com/office/drawing/2014/main" id="{C6C79DEE-9235-5973-9F0D-0A957743B18A}"/>
            </a:ext>
          </a:extLst>
        </xdr:cNvPr>
        <xdr:cNvPicPr>
          <a:picLocks noChangeAspect="1"/>
        </xdr:cNvPicPr>
      </xdr:nvPicPr>
      <xdr:blipFill>
        <a:blip xmlns:r="http://schemas.openxmlformats.org/officeDocument/2006/relationships" r:embed="rId2"/>
        <a:stretch>
          <a:fillRect/>
        </a:stretch>
      </xdr:blipFill>
      <xdr:spPr>
        <a:xfrm>
          <a:off x="20140933" y="10673181"/>
          <a:ext cx="5555838" cy="2789655"/>
        </a:xfrm>
        <a:prstGeom prst="rect">
          <a:avLst/>
        </a:prstGeom>
      </xdr:spPr>
    </xdr:pic>
    <xdr:clientData/>
  </xdr:twoCellAnchor>
  <xdr:twoCellAnchor editAs="oneCell">
    <xdr:from>
      <xdr:col>43</xdr:col>
      <xdr:colOff>455952</xdr:colOff>
      <xdr:row>36</xdr:row>
      <xdr:rowOff>83941</xdr:rowOff>
    </xdr:from>
    <xdr:to>
      <xdr:col>48</xdr:col>
      <xdr:colOff>534017</xdr:colOff>
      <xdr:row>53</xdr:row>
      <xdr:rowOff>174209</xdr:rowOff>
    </xdr:to>
    <xdr:pic>
      <xdr:nvPicPr>
        <xdr:cNvPr id="6" name="図 5">
          <a:extLst>
            <a:ext uri="{FF2B5EF4-FFF2-40B4-BE49-F238E27FC236}">
              <a16:creationId xmlns:a16="http://schemas.microsoft.com/office/drawing/2014/main" id="{4C3BC35A-3215-17EF-2F43-7A91BAF86F0B}"/>
            </a:ext>
          </a:extLst>
        </xdr:cNvPr>
        <xdr:cNvPicPr>
          <a:picLocks noChangeAspect="1"/>
        </xdr:cNvPicPr>
      </xdr:nvPicPr>
      <xdr:blipFill>
        <a:blip xmlns:r="http://schemas.openxmlformats.org/officeDocument/2006/relationships" r:embed="rId3"/>
        <a:stretch>
          <a:fillRect/>
        </a:stretch>
      </xdr:blipFill>
      <xdr:spPr>
        <a:xfrm>
          <a:off x="33737423" y="9765823"/>
          <a:ext cx="4896594" cy="4662268"/>
        </a:xfrm>
        <a:prstGeom prst="rect">
          <a:avLst/>
        </a:prstGeom>
      </xdr:spPr>
    </xdr:pic>
    <xdr:clientData/>
  </xdr:twoCellAnchor>
  <xdr:twoCellAnchor editAs="oneCell">
    <xdr:from>
      <xdr:col>3</xdr:col>
      <xdr:colOff>190497</xdr:colOff>
      <xdr:row>16</xdr:row>
      <xdr:rowOff>185346</xdr:rowOff>
    </xdr:from>
    <xdr:to>
      <xdr:col>13</xdr:col>
      <xdr:colOff>653140</xdr:colOff>
      <xdr:row>31</xdr:row>
      <xdr:rowOff>72549</xdr:rowOff>
    </xdr:to>
    <xdr:pic>
      <xdr:nvPicPr>
        <xdr:cNvPr id="801" name="図 800">
          <a:extLst>
            <a:ext uri="{FF2B5EF4-FFF2-40B4-BE49-F238E27FC236}">
              <a16:creationId xmlns:a16="http://schemas.microsoft.com/office/drawing/2014/main" id="{45617E6C-85D6-13E9-8EDD-86956BDDA942}"/>
            </a:ext>
          </a:extLst>
        </xdr:cNvPr>
        <xdr:cNvPicPr>
          <a:picLocks noChangeAspect="1"/>
        </xdr:cNvPicPr>
      </xdr:nvPicPr>
      <xdr:blipFill>
        <a:blip xmlns:r="http://schemas.openxmlformats.org/officeDocument/2006/relationships" r:embed="rId4"/>
        <a:stretch>
          <a:fillRect/>
        </a:stretch>
      </xdr:blipFill>
      <xdr:spPr>
        <a:xfrm>
          <a:off x="1864176" y="4539632"/>
          <a:ext cx="9429750" cy="3969346"/>
        </a:xfrm>
        <a:prstGeom prst="rect">
          <a:avLst/>
        </a:prstGeom>
      </xdr:spPr>
    </xdr:pic>
    <xdr:clientData/>
  </xdr:twoCellAnchor>
  <xdr:twoCellAnchor editAs="oneCell">
    <xdr:from>
      <xdr:col>19</xdr:col>
      <xdr:colOff>340178</xdr:colOff>
      <xdr:row>16</xdr:row>
      <xdr:rowOff>185346</xdr:rowOff>
    </xdr:from>
    <xdr:to>
      <xdr:col>31</xdr:col>
      <xdr:colOff>598716</xdr:colOff>
      <xdr:row>30</xdr:row>
      <xdr:rowOff>115720</xdr:rowOff>
    </xdr:to>
    <xdr:pic>
      <xdr:nvPicPr>
        <xdr:cNvPr id="1059" name="図 1058">
          <a:extLst>
            <a:ext uri="{FF2B5EF4-FFF2-40B4-BE49-F238E27FC236}">
              <a16:creationId xmlns:a16="http://schemas.microsoft.com/office/drawing/2014/main" id="{C643CD81-1528-76C7-6A02-0CAA211FF343}"/>
            </a:ext>
          </a:extLst>
        </xdr:cNvPr>
        <xdr:cNvPicPr>
          <a:picLocks noChangeAspect="1"/>
        </xdr:cNvPicPr>
      </xdr:nvPicPr>
      <xdr:blipFill>
        <a:blip xmlns:r="http://schemas.openxmlformats.org/officeDocument/2006/relationships" r:embed="rId5"/>
        <a:stretch>
          <a:fillRect/>
        </a:stretch>
      </xdr:blipFill>
      <xdr:spPr>
        <a:xfrm>
          <a:off x="14328321" y="4539632"/>
          <a:ext cx="11157859" cy="3740374"/>
        </a:xfrm>
        <a:prstGeom prst="rect">
          <a:avLst/>
        </a:prstGeom>
      </xdr:spPr>
    </xdr:pic>
    <xdr:clientData/>
  </xdr:twoCellAnchor>
  <xdr:twoCellAnchor editAs="oneCell">
    <xdr:from>
      <xdr:col>36</xdr:col>
      <xdr:colOff>788039</xdr:colOff>
      <xdr:row>16</xdr:row>
      <xdr:rowOff>185346</xdr:rowOff>
    </xdr:from>
    <xdr:to>
      <xdr:col>48</xdr:col>
      <xdr:colOff>147393</xdr:colOff>
      <xdr:row>31</xdr:row>
      <xdr:rowOff>154825</xdr:rowOff>
    </xdr:to>
    <xdr:pic>
      <xdr:nvPicPr>
        <xdr:cNvPr id="1257" name="図 1256">
          <a:extLst>
            <a:ext uri="{FF2B5EF4-FFF2-40B4-BE49-F238E27FC236}">
              <a16:creationId xmlns:a16="http://schemas.microsoft.com/office/drawing/2014/main" id="{8AACA694-06F3-252F-232E-4485406876BB}"/>
            </a:ext>
          </a:extLst>
        </xdr:cNvPr>
        <xdr:cNvPicPr>
          <a:picLocks noChangeAspect="1"/>
        </xdr:cNvPicPr>
      </xdr:nvPicPr>
      <xdr:blipFill>
        <a:blip xmlns:r="http://schemas.openxmlformats.org/officeDocument/2006/relationships" r:embed="rId6"/>
        <a:stretch>
          <a:fillRect/>
        </a:stretch>
      </xdr:blipFill>
      <xdr:spPr>
        <a:xfrm>
          <a:off x="28056753" y="4539632"/>
          <a:ext cx="10258676" cy="4051622"/>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26</xdr:col>
      <xdr:colOff>856616</xdr:colOff>
      <xdr:row>36</xdr:row>
      <xdr:rowOff>80209</xdr:rowOff>
    </xdr:from>
    <xdr:to>
      <xdr:col>31</xdr:col>
      <xdr:colOff>144711</xdr:colOff>
      <xdr:row>54</xdr:row>
      <xdr:rowOff>216513</xdr:rowOff>
    </xdr:to>
    <xdr:pic>
      <xdr:nvPicPr>
        <xdr:cNvPr id="2" name="図 1">
          <a:extLst>
            <a:ext uri="{FF2B5EF4-FFF2-40B4-BE49-F238E27FC236}">
              <a16:creationId xmlns:a16="http://schemas.microsoft.com/office/drawing/2014/main" id="{B495604D-8663-5ACC-C127-13C0254DB836}"/>
            </a:ext>
          </a:extLst>
        </xdr:cNvPr>
        <xdr:cNvPicPr>
          <a:picLocks noChangeAspect="1"/>
        </xdr:cNvPicPr>
      </xdr:nvPicPr>
      <xdr:blipFill>
        <a:blip xmlns:r="http://schemas.openxmlformats.org/officeDocument/2006/relationships" r:embed="rId1"/>
        <a:stretch>
          <a:fillRect/>
        </a:stretch>
      </xdr:blipFill>
      <xdr:spPr>
        <a:xfrm>
          <a:off x="20840066" y="9681409"/>
          <a:ext cx="4098220" cy="4936904"/>
        </a:xfrm>
        <a:prstGeom prst="rect">
          <a:avLst/>
        </a:prstGeom>
      </xdr:spPr>
    </xdr:pic>
    <xdr:clientData/>
  </xdr:twoCellAnchor>
  <xdr:twoCellAnchor editAs="oneCell">
    <xdr:from>
      <xdr:col>2</xdr:col>
      <xdr:colOff>685800</xdr:colOff>
      <xdr:row>16</xdr:row>
      <xdr:rowOff>21757</xdr:rowOff>
    </xdr:from>
    <xdr:to>
      <xdr:col>14</xdr:col>
      <xdr:colOff>171450</xdr:colOff>
      <xdr:row>30</xdr:row>
      <xdr:rowOff>134829</xdr:rowOff>
    </xdr:to>
    <xdr:pic>
      <xdr:nvPicPr>
        <xdr:cNvPr id="322" name="図 321">
          <a:extLst>
            <a:ext uri="{FF2B5EF4-FFF2-40B4-BE49-F238E27FC236}">
              <a16:creationId xmlns:a16="http://schemas.microsoft.com/office/drawing/2014/main" id="{5013ED80-2B44-E971-121E-CE46FCCD0A2A}"/>
            </a:ext>
          </a:extLst>
        </xdr:cNvPr>
        <xdr:cNvPicPr>
          <a:picLocks noChangeAspect="1"/>
        </xdr:cNvPicPr>
      </xdr:nvPicPr>
      <xdr:blipFill>
        <a:blip xmlns:r="http://schemas.openxmlformats.org/officeDocument/2006/relationships" r:embed="rId2"/>
        <a:stretch>
          <a:fillRect/>
        </a:stretch>
      </xdr:blipFill>
      <xdr:spPr>
        <a:xfrm>
          <a:off x="1393371" y="4376043"/>
          <a:ext cx="10384972" cy="3923072"/>
        </a:xfrm>
        <a:prstGeom prst="rect">
          <a:avLst/>
        </a:prstGeom>
      </xdr:spPr>
    </xdr:pic>
    <xdr:clientData/>
  </xdr:twoCellAnchor>
  <xdr:twoCellAnchor editAs="oneCell">
    <xdr:from>
      <xdr:col>9</xdr:col>
      <xdr:colOff>89456</xdr:colOff>
      <xdr:row>37</xdr:row>
      <xdr:rowOff>231904</xdr:rowOff>
    </xdr:from>
    <xdr:to>
      <xdr:col>14</xdr:col>
      <xdr:colOff>882241</xdr:colOff>
      <xdr:row>49</xdr:row>
      <xdr:rowOff>84045</xdr:rowOff>
    </xdr:to>
    <xdr:pic>
      <xdr:nvPicPr>
        <xdr:cNvPr id="768" name="図 767">
          <a:extLst>
            <a:ext uri="{FF2B5EF4-FFF2-40B4-BE49-F238E27FC236}">
              <a16:creationId xmlns:a16="http://schemas.microsoft.com/office/drawing/2014/main" id="{99F111EA-34C1-B77A-7E92-013704C5D7BB}"/>
            </a:ext>
          </a:extLst>
        </xdr:cNvPr>
        <xdr:cNvPicPr>
          <a:picLocks noChangeAspect="1"/>
        </xdr:cNvPicPr>
      </xdr:nvPicPr>
      <xdr:blipFill>
        <a:blip xmlns:r="http://schemas.openxmlformats.org/officeDocument/2006/relationships" r:embed="rId3"/>
        <a:stretch>
          <a:fillRect/>
        </a:stretch>
      </xdr:blipFill>
      <xdr:spPr>
        <a:xfrm>
          <a:off x="6822646" y="10197025"/>
          <a:ext cx="5588129" cy="3084072"/>
        </a:xfrm>
        <a:prstGeom prst="rect">
          <a:avLst/>
        </a:prstGeom>
      </xdr:spPr>
    </xdr:pic>
    <xdr:clientData/>
  </xdr:twoCellAnchor>
  <xdr:twoCellAnchor editAs="oneCell">
    <xdr:from>
      <xdr:col>19</xdr:col>
      <xdr:colOff>839870</xdr:colOff>
      <xdr:row>16</xdr:row>
      <xdr:rowOff>21757</xdr:rowOff>
    </xdr:from>
    <xdr:to>
      <xdr:col>31</xdr:col>
      <xdr:colOff>71807</xdr:colOff>
      <xdr:row>32</xdr:row>
      <xdr:rowOff>18671</xdr:rowOff>
    </xdr:to>
    <xdr:pic>
      <xdr:nvPicPr>
        <xdr:cNvPr id="992" name="図 991">
          <a:extLst>
            <a:ext uri="{FF2B5EF4-FFF2-40B4-BE49-F238E27FC236}">
              <a16:creationId xmlns:a16="http://schemas.microsoft.com/office/drawing/2014/main" id="{98556072-5E73-6047-BD9E-B12456767D21}"/>
            </a:ext>
          </a:extLst>
        </xdr:cNvPr>
        <xdr:cNvPicPr>
          <a:picLocks noChangeAspect="1"/>
        </xdr:cNvPicPr>
      </xdr:nvPicPr>
      <xdr:blipFill>
        <a:blip xmlns:r="http://schemas.openxmlformats.org/officeDocument/2006/relationships" r:embed="rId4"/>
        <a:stretch>
          <a:fillRect/>
        </a:stretch>
      </xdr:blipFill>
      <xdr:spPr>
        <a:xfrm>
          <a:off x="14828013" y="4376043"/>
          <a:ext cx="10131258" cy="4351199"/>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2</xdr:col>
      <xdr:colOff>226218</xdr:colOff>
      <xdr:row>17</xdr:row>
      <xdr:rowOff>202405</xdr:rowOff>
    </xdr:from>
    <xdr:to>
      <xdr:col>14</xdr:col>
      <xdr:colOff>757739</xdr:colOff>
      <xdr:row>29</xdr:row>
      <xdr:rowOff>250029</xdr:rowOff>
    </xdr:to>
    <xdr:pic>
      <xdr:nvPicPr>
        <xdr:cNvPr id="113" name="図 112">
          <a:extLst>
            <a:ext uri="{FF2B5EF4-FFF2-40B4-BE49-F238E27FC236}">
              <a16:creationId xmlns:a16="http://schemas.microsoft.com/office/drawing/2014/main" id="{560A9323-2D30-A27C-B8A5-3227718C8F2A}"/>
            </a:ext>
          </a:extLst>
        </xdr:cNvPr>
        <xdr:cNvPicPr>
          <a:picLocks noChangeAspect="1"/>
        </xdr:cNvPicPr>
      </xdr:nvPicPr>
      <xdr:blipFill>
        <a:blip xmlns:r="http://schemas.openxmlformats.org/officeDocument/2006/relationships" r:embed="rId1"/>
        <a:stretch>
          <a:fillRect/>
        </a:stretch>
      </xdr:blipFill>
      <xdr:spPr>
        <a:xfrm>
          <a:off x="928687" y="4655343"/>
          <a:ext cx="11413833" cy="3190874"/>
        </a:xfrm>
        <a:prstGeom prst="rect">
          <a:avLst/>
        </a:prstGeom>
      </xdr:spPr>
    </xdr:pic>
    <xdr:clientData/>
  </xdr:twoCellAnchor>
  <xdr:twoCellAnchor editAs="oneCell">
    <xdr:from>
      <xdr:col>9</xdr:col>
      <xdr:colOff>139603</xdr:colOff>
      <xdr:row>36</xdr:row>
      <xdr:rowOff>174639</xdr:rowOff>
    </xdr:from>
    <xdr:to>
      <xdr:col>14</xdr:col>
      <xdr:colOff>806039</xdr:colOff>
      <xdr:row>54</xdr:row>
      <xdr:rowOff>134959</xdr:rowOff>
    </xdr:to>
    <xdr:pic>
      <xdr:nvPicPr>
        <xdr:cNvPr id="114" name="図 113">
          <a:extLst>
            <a:ext uri="{FF2B5EF4-FFF2-40B4-BE49-F238E27FC236}">
              <a16:creationId xmlns:a16="http://schemas.microsoft.com/office/drawing/2014/main" id="{28B7A047-D2EF-F8F1-3B10-8CA0CC8E8BAF}"/>
            </a:ext>
          </a:extLst>
        </xdr:cNvPr>
        <xdr:cNvPicPr>
          <a:picLocks noChangeAspect="1"/>
        </xdr:cNvPicPr>
      </xdr:nvPicPr>
      <xdr:blipFill>
        <a:blip xmlns:r="http://schemas.openxmlformats.org/officeDocument/2006/relationships" r:embed="rId2"/>
        <a:stretch>
          <a:fillRect/>
        </a:stretch>
      </xdr:blipFill>
      <xdr:spPr>
        <a:xfrm>
          <a:off x="6902353" y="9604389"/>
          <a:ext cx="5488467" cy="4675195"/>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3</xdr:col>
      <xdr:colOff>392910</xdr:colOff>
      <xdr:row>17</xdr:row>
      <xdr:rowOff>142872</xdr:rowOff>
    </xdr:from>
    <xdr:to>
      <xdr:col>13</xdr:col>
      <xdr:colOff>571503</xdr:colOff>
      <xdr:row>31</xdr:row>
      <xdr:rowOff>107711</xdr:rowOff>
    </xdr:to>
    <xdr:pic>
      <xdr:nvPicPr>
        <xdr:cNvPr id="2" name="図 1">
          <a:extLst>
            <a:ext uri="{FF2B5EF4-FFF2-40B4-BE49-F238E27FC236}">
              <a16:creationId xmlns:a16="http://schemas.microsoft.com/office/drawing/2014/main" id="{C28DE9E9-5363-4C1F-98F4-314F3DAF278B}"/>
            </a:ext>
          </a:extLst>
        </xdr:cNvPr>
        <xdr:cNvPicPr>
          <a:picLocks noChangeAspect="1"/>
        </xdr:cNvPicPr>
      </xdr:nvPicPr>
      <xdr:blipFill>
        <a:blip xmlns:r="http://schemas.openxmlformats.org/officeDocument/2006/relationships" r:embed="rId1"/>
        <a:stretch>
          <a:fillRect/>
        </a:stretch>
      </xdr:blipFill>
      <xdr:spPr>
        <a:xfrm>
          <a:off x="2059785" y="4595810"/>
          <a:ext cx="9132093" cy="3631964"/>
        </a:xfrm>
        <a:prstGeom prst="rect">
          <a:avLst/>
        </a:prstGeom>
      </xdr:spPr>
    </xdr:pic>
    <xdr:clientData/>
  </xdr:twoCellAnchor>
  <xdr:twoCellAnchor editAs="oneCell">
    <xdr:from>
      <xdr:col>9</xdr:col>
      <xdr:colOff>106136</xdr:colOff>
      <xdr:row>36</xdr:row>
      <xdr:rowOff>254127</xdr:rowOff>
    </xdr:from>
    <xdr:to>
      <xdr:col>14</xdr:col>
      <xdr:colOff>851140</xdr:colOff>
      <xdr:row>42</xdr:row>
      <xdr:rowOff>76040</xdr:rowOff>
    </xdr:to>
    <xdr:pic>
      <xdr:nvPicPr>
        <xdr:cNvPr id="3" name="図 2">
          <a:extLst>
            <a:ext uri="{FF2B5EF4-FFF2-40B4-BE49-F238E27FC236}">
              <a16:creationId xmlns:a16="http://schemas.microsoft.com/office/drawing/2014/main" id="{A7BE78D1-5271-4BB8-81F6-DD90D743C2DC}"/>
            </a:ext>
          </a:extLst>
        </xdr:cNvPr>
        <xdr:cNvPicPr>
          <a:picLocks noChangeAspect="1"/>
        </xdr:cNvPicPr>
      </xdr:nvPicPr>
      <xdr:blipFill>
        <a:blip xmlns:r="http://schemas.openxmlformats.org/officeDocument/2006/relationships" r:embed="rId2"/>
        <a:stretch>
          <a:fillRect/>
        </a:stretch>
      </xdr:blipFill>
      <xdr:spPr>
        <a:xfrm>
          <a:off x="6859361" y="9855327"/>
          <a:ext cx="5555129" cy="1422113"/>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26</xdr:col>
      <xdr:colOff>275197</xdr:colOff>
      <xdr:row>37</xdr:row>
      <xdr:rowOff>146447</xdr:rowOff>
    </xdr:from>
    <xdr:to>
      <xdr:col>31</xdr:col>
      <xdr:colOff>713026</xdr:colOff>
      <xdr:row>42</xdr:row>
      <xdr:rowOff>167661</xdr:rowOff>
    </xdr:to>
    <xdr:pic>
      <xdr:nvPicPr>
        <xdr:cNvPr id="2" name="図 1">
          <a:extLst>
            <a:ext uri="{FF2B5EF4-FFF2-40B4-BE49-F238E27FC236}">
              <a16:creationId xmlns:a16="http://schemas.microsoft.com/office/drawing/2014/main" id="{267F32CB-3A96-2F9A-9F64-F7BC032F5F4A}"/>
            </a:ext>
          </a:extLst>
        </xdr:cNvPr>
        <xdr:cNvPicPr>
          <a:picLocks noChangeAspect="1"/>
        </xdr:cNvPicPr>
      </xdr:nvPicPr>
      <xdr:blipFill rotWithShape="1">
        <a:blip xmlns:r="http://schemas.openxmlformats.org/officeDocument/2006/relationships" r:embed="rId1"/>
        <a:srcRect l="1258" r="1379"/>
        <a:stretch/>
      </xdr:blipFill>
      <xdr:spPr>
        <a:xfrm>
          <a:off x="20289603" y="9838135"/>
          <a:ext cx="5259861" cy="1330901"/>
        </a:xfrm>
        <a:prstGeom prst="rect">
          <a:avLst/>
        </a:prstGeom>
        <a:ln>
          <a:noFill/>
        </a:ln>
      </xdr:spPr>
    </xdr:pic>
    <xdr:clientData/>
  </xdr:twoCellAnchor>
  <xdr:twoCellAnchor editAs="oneCell">
    <xdr:from>
      <xdr:col>26</xdr:col>
      <xdr:colOff>283469</xdr:colOff>
      <xdr:row>43</xdr:row>
      <xdr:rowOff>134605</xdr:rowOff>
    </xdr:from>
    <xdr:to>
      <xdr:col>31</xdr:col>
      <xdr:colOff>670552</xdr:colOff>
      <xdr:row>48</xdr:row>
      <xdr:rowOff>84264</xdr:rowOff>
    </xdr:to>
    <xdr:pic>
      <xdr:nvPicPr>
        <xdr:cNvPr id="3" name="図 2">
          <a:extLst>
            <a:ext uri="{FF2B5EF4-FFF2-40B4-BE49-F238E27FC236}">
              <a16:creationId xmlns:a16="http://schemas.microsoft.com/office/drawing/2014/main" id="{D8161F17-9350-D2DD-4FE5-7CB74BF18F68}"/>
            </a:ext>
          </a:extLst>
        </xdr:cNvPr>
        <xdr:cNvPicPr>
          <a:picLocks noChangeAspect="1"/>
        </xdr:cNvPicPr>
      </xdr:nvPicPr>
      <xdr:blipFill>
        <a:blip xmlns:r="http://schemas.openxmlformats.org/officeDocument/2006/relationships" r:embed="rId2"/>
        <a:stretch>
          <a:fillRect/>
        </a:stretch>
      </xdr:blipFill>
      <xdr:spPr>
        <a:xfrm>
          <a:off x="20297875" y="11397918"/>
          <a:ext cx="5209115" cy="1259346"/>
        </a:xfrm>
        <a:prstGeom prst="rect">
          <a:avLst/>
        </a:prstGeom>
        <a:ln>
          <a:noFill/>
        </a:ln>
      </xdr:spPr>
    </xdr:pic>
    <xdr:clientData/>
  </xdr:twoCellAnchor>
  <xdr:twoCellAnchor editAs="oneCell">
    <xdr:from>
      <xdr:col>19</xdr:col>
      <xdr:colOff>861118</xdr:colOff>
      <xdr:row>15</xdr:row>
      <xdr:rowOff>260802</xdr:rowOff>
    </xdr:from>
    <xdr:to>
      <xdr:col>31</xdr:col>
      <xdr:colOff>139010</xdr:colOff>
      <xdr:row>31</xdr:row>
      <xdr:rowOff>119212</xdr:rowOff>
    </xdr:to>
    <xdr:pic>
      <xdr:nvPicPr>
        <xdr:cNvPr id="591" name="図 590">
          <a:extLst>
            <a:ext uri="{FF2B5EF4-FFF2-40B4-BE49-F238E27FC236}">
              <a16:creationId xmlns:a16="http://schemas.microsoft.com/office/drawing/2014/main" id="{CE163BA7-E6EC-D726-2857-72DB06FD1BD5}"/>
            </a:ext>
          </a:extLst>
        </xdr:cNvPr>
        <xdr:cNvPicPr>
          <a:picLocks noChangeAspect="1"/>
        </xdr:cNvPicPr>
      </xdr:nvPicPr>
      <xdr:blipFill>
        <a:blip xmlns:r="http://schemas.openxmlformats.org/officeDocument/2006/relationships" r:embed="rId3"/>
        <a:stretch>
          <a:fillRect/>
        </a:stretch>
      </xdr:blipFill>
      <xdr:spPr>
        <a:xfrm>
          <a:off x="14815243" y="4189865"/>
          <a:ext cx="10160205" cy="4049410"/>
        </a:xfrm>
        <a:prstGeom prst="rect">
          <a:avLst/>
        </a:prstGeom>
      </xdr:spPr>
    </xdr:pic>
    <xdr:clientData/>
  </xdr:twoCellAnchor>
  <xdr:twoCellAnchor editAs="oneCell">
    <xdr:from>
      <xdr:col>3</xdr:col>
      <xdr:colOff>249918</xdr:colOff>
      <xdr:row>15</xdr:row>
      <xdr:rowOff>237736</xdr:rowOff>
    </xdr:from>
    <xdr:to>
      <xdr:col>13</xdr:col>
      <xdr:colOff>695348</xdr:colOff>
      <xdr:row>31</xdr:row>
      <xdr:rowOff>192940</xdr:rowOff>
    </xdr:to>
    <xdr:pic>
      <xdr:nvPicPr>
        <xdr:cNvPr id="957" name="図 956">
          <a:extLst>
            <a:ext uri="{FF2B5EF4-FFF2-40B4-BE49-F238E27FC236}">
              <a16:creationId xmlns:a16="http://schemas.microsoft.com/office/drawing/2014/main" id="{0DB33352-BDCC-00AD-04A5-5C93A0F4F562}"/>
            </a:ext>
          </a:extLst>
        </xdr:cNvPr>
        <xdr:cNvPicPr>
          <a:picLocks noChangeAspect="1"/>
        </xdr:cNvPicPr>
      </xdr:nvPicPr>
      <xdr:blipFill>
        <a:blip xmlns:r="http://schemas.openxmlformats.org/officeDocument/2006/relationships" r:embed="rId4"/>
        <a:stretch>
          <a:fillRect/>
        </a:stretch>
      </xdr:blipFill>
      <xdr:spPr>
        <a:xfrm>
          <a:off x="1916793" y="4166799"/>
          <a:ext cx="9398930" cy="4146204"/>
        </a:xfrm>
        <a:prstGeom prst="rect">
          <a:avLst/>
        </a:prstGeom>
      </xdr:spPr>
    </xdr:pic>
    <xdr:clientData/>
  </xdr:twoCellAnchor>
  <xdr:twoCellAnchor editAs="oneCell">
    <xdr:from>
      <xdr:col>9</xdr:col>
      <xdr:colOff>117192</xdr:colOff>
      <xdr:row>37</xdr:row>
      <xdr:rowOff>114874</xdr:rowOff>
    </xdr:from>
    <xdr:to>
      <xdr:col>14</xdr:col>
      <xdr:colOff>814847</xdr:colOff>
      <xdr:row>48</xdr:row>
      <xdr:rowOff>178183</xdr:rowOff>
    </xdr:to>
    <xdr:pic>
      <xdr:nvPicPr>
        <xdr:cNvPr id="958" name="図 957">
          <a:extLst>
            <a:ext uri="{FF2B5EF4-FFF2-40B4-BE49-F238E27FC236}">
              <a16:creationId xmlns:a16="http://schemas.microsoft.com/office/drawing/2014/main" id="{5FCF1E14-76AF-4C9E-4B0C-031060D6AD2A}"/>
            </a:ext>
          </a:extLst>
        </xdr:cNvPr>
        <xdr:cNvPicPr>
          <a:picLocks noChangeAspect="1"/>
        </xdr:cNvPicPr>
      </xdr:nvPicPr>
      <xdr:blipFill>
        <a:blip xmlns:r="http://schemas.openxmlformats.org/officeDocument/2006/relationships" r:embed="rId5"/>
        <a:stretch>
          <a:fillRect/>
        </a:stretch>
      </xdr:blipFill>
      <xdr:spPr>
        <a:xfrm>
          <a:off x="6898992" y="9982774"/>
          <a:ext cx="5523655" cy="2997009"/>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xdr:from>
      <xdr:col>60</xdr:col>
      <xdr:colOff>752475</xdr:colOff>
      <xdr:row>36</xdr:row>
      <xdr:rowOff>190500</xdr:rowOff>
    </xdr:from>
    <xdr:to>
      <xdr:col>65</xdr:col>
      <xdr:colOff>205682</xdr:colOff>
      <xdr:row>48</xdr:row>
      <xdr:rowOff>262697</xdr:rowOff>
    </xdr:to>
    <xdr:grpSp>
      <xdr:nvGrpSpPr>
        <xdr:cNvPr id="9" name="グループ化 8">
          <a:extLst>
            <a:ext uri="{FF2B5EF4-FFF2-40B4-BE49-F238E27FC236}">
              <a16:creationId xmlns:a16="http://schemas.microsoft.com/office/drawing/2014/main" id="{00000000-0008-0000-2700-000009000000}"/>
            </a:ext>
          </a:extLst>
        </xdr:cNvPr>
        <xdr:cNvGrpSpPr/>
      </xdr:nvGrpSpPr>
      <xdr:grpSpPr>
        <a:xfrm>
          <a:off x="47196375" y="9791700"/>
          <a:ext cx="4263332" cy="3272597"/>
          <a:chOff x="9705109" y="-1015129"/>
          <a:chExt cx="4551218" cy="3493582"/>
        </a:xfrm>
      </xdr:grpSpPr>
      <xdr:pic>
        <xdr:nvPicPr>
          <xdr:cNvPr id="10" name="図 9">
            <a:extLst>
              <a:ext uri="{FF2B5EF4-FFF2-40B4-BE49-F238E27FC236}">
                <a16:creationId xmlns:a16="http://schemas.microsoft.com/office/drawing/2014/main" id="{00000000-0008-0000-2700-00000A00000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10007419" y="158325"/>
            <a:ext cx="3990110" cy="2320128"/>
          </a:xfrm>
          <a:prstGeom prst="rect">
            <a:avLst/>
          </a:prstGeom>
        </xdr:spPr>
      </xdr:pic>
      <xdr:pic>
        <xdr:nvPicPr>
          <xdr:cNvPr id="11" name="図 10">
            <a:extLst>
              <a:ext uri="{FF2B5EF4-FFF2-40B4-BE49-F238E27FC236}">
                <a16:creationId xmlns:a16="http://schemas.microsoft.com/office/drawing/2014/main" id="{00000000-0008-0000-2700-00000B000000}"/>
              </a:ext>
            </a:extLst>
          </xdr:cNvPr>
          <xdr:cNvPicPr>
            <a:picLocks noChangeAspect="1"/>
          </xdr:cNvPicPr>
        </xdr:nvPicPr>
        <xdr:blipFill rotWithShape="1">
          <a:blip xmlns:r="http://schemas.openxmlformats.org/officeDocument/2006/relationships" r:embed="rId2" cstate="email">
            <a:extLst>
              <a:ext uri="{28A0092B-C50C-407E-A947-70E740481C1C}">
                <a14:useLocalDpi xmlns:a14="http://schemas.microsoft.com/office/drawing/2010/main"/>
              </a:ext>
            </a:extLst>
          </a:blip>
          <a:srcRect/>
          <a:stretch/>
        </xdr:blipFill>
        <xdr:spPr>
          <a:xfrm>
            <a:off x="9705109" y="-1015129"/>
            <a:ext cx="4551218" cy="1180381"/>
          </a:xfrm>
          <a:prstGeom prst="rect">
            <a:avLst/>
          </a:prstGeom>
        </xdr:spPr>
      </xdr:pic>
    </xdr:grpSp>
    <xdr:clientData/>
  </xdr:twoCellAnchor>
  <xdr:twoCellAnchor>
    <xdr:from>
      <xdr:col>60</xdr:col>
      <xdr:colOff>752475</xdr:colOff>
      <xdr:row>36</xdr:row>
      <xdr:rowOff>190500</xdr:rowOff>
    </xdr:from>
    <xdr:to>
      <xdr:col>65</xdr:col>
      <xdr:colOff>205682</xdr:colOff>
      <xdr:row>48</xdr:row>
      <xdr:rowOff>262697</xdr:rowOff>
    </xdr:to>
    <xdr:grpSp>
      <xdr:nvGrpSpPr>
        <xdr:cNvPr id="15" name="グループ化 14">
          <a:extLst>
            <a:ext uri="{FF2B5EF4-FFF2-40B4-BE49-F238E27FC236}">
              <a16:creationId xmlns:a16="http://schemas.microsoft.com/office/drawing/2014/main" id="{00000000-0008-0000-2700-00000F000000}"/>
            </a:ext>
          </a:extLst>
        </xdr:cNvPr>
        <xdr:cNvGrpSpPr/>
      </xdr:nvGrpSpPr>
      <xdr:grpSpPr>
        <a:xfrm>
          <a:off x="47196375" y="9791700"/>
          <a:ext cx="4263332" cy="3272597"/>
          <a:chOff x="9705109" y="-1015129"/>
          <a:chExt cx="4551218" cy="3493582"/>
        </a:xfrm>
      </xdr:grpSpPr>
      <xdr:pic>
        <xdr:nvPicPr>
          <xdr:cNvPr id="16" name="図 15">
            <a:extLst>
              <a:ext uri="{FF2B5EF4-FFF2-40B4-BE49-F238E27FC236}">
                <a16:creationId xmlns:a16="http://schemas.microsoft.com/office/drawing/2014/main" id="{00000000-0008-0000-2700-00001000000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10007419" y="158325"/>
            <a:ext cx="3990110" cy="2320128"/>
          </a:xfrm>
          <a:prstGeom prst="rect">
            <a:avLst/>
          </a:prstGeom>
        </xdr:spPr>
      </xdr:pic>
      <xdr:pic>
        <xdr:nvPicPr>
          <xdr:cNvPr id="17" name="図 16">
            <a:extLst>
              <a:ext uri="{FF2B5EF4-FFF2-40B4-BE49-F238E27FC236}">
                <a16:creationId xmlns:a16="http://schemas.microsoft.com/office/drawing/2014/main" id="{00000000-0008-0000-2700-000011000000}"/>
              </a:ext>
            </a:extLst>
          </xdr:cNvPr>
          <xdr:cNvPicPr>
            <a:picLocks noChangeAspect="1"/>
          </xdr:cNvPicPr>
        </xdr:nvPicPr>
        <xdr:blipFill rotWithShape="1">
          <a:blip xmlns:r="http://schemas.openxmlformats.org/officeDocument/2006/relationships" r:embed="rId2" cstate="email">
            <a:extLst>
              <a:ext uri="{28A0092B-C50C-407E-A947-70E740481C1C}">
                <a14:useLocalDpi xmlns:a14="http://schemas.microsoft.com/office/drawing/2010/main"/>
              </a:ext>
            </a:extLst>
          </a:blip>
          <a:srcRect/>
          <a:stretch/>
        </xdr:blipFill>
        <xdr:spPr>
          <a:xfrm>
            <a:off x="9705109" y="-1015129"/>
            <a:ext cx="4551218" cy="1180381"/>
          </a:xfrm>
          <a:prstGeom prst="rect">
            <a:avLst/>
          </a:prstGeom>
        </xdr:spPr>
      </xdr:pic>
    </xdr:grpSp>
    <xdr:clientData/>
  </xdr:twoCellAnchor>
  <xdr:twoCellAnchor editAs="oneCell">
    <xdr:from>
      <xdr:col>70</xdr:col>
      <xdr:colOff>245341</xdr:colOff>
      <xdr:row>17</xdr:row>
      <xdr:rowOff>57728</xdr:rowOff>
    </xdr:from>
    <xdr:to>
      <xdr:col>81</xdr:col>
      <xdr:colOff>854264</xdr:colOff>
      <xdr:row>32</xdr:row>
      <xdr:rowOff>2</xdr:rowOff>
    </xdr:to>
    <xdr:pic>
      <xdr:nvPicPr>
        <xdr:cNvPr id="22" name="図 21">
          <a:extLst>
            <a:ext uri="{FF2B5EF4-FFF2-40B4-BE49-F238E27FC236}">
              <a16:creationId xmlns:a16="http://schemas.microsoft.com/office/drawing/2014/main" id="{00000000-0008-0000-2700-000016000000}"/>
            </a:ext>
          </a:extLst>
        </xdr:cNvPr>
        <xdr:cNvPicPr>
          <a:picLocks noChangeAspect="1"/>
        </xdr:cNvPicPr>
      </xdr:nvPicPr>
      <xdr:blipFill>
        <a:blip xmlns:r="http://schemas.openxmlformats.org/officeDocument/2006/relationships" r:embed="rId3"/>
        <a:stretch>
          <a:fillRect/>
        </a:stretch>
      </xdr:blipFill>
      <xdr:spPr>
        <a:xfrm>
          <a:off x="952500" y="28113183"/>
          <a:ext cx="10560609" cy="3838863"/>
        </a:xfrm>
        <a:prstGeom prst="rect">
          <a:avLst/>
        </a:prstGeom>
      </xdr:spPr>
    </xdr:pic>
    <xdr:clientData/>
  </xdr:twoCellAnchor>
  <xdr:twoCellAnchor editAs="oneCell">
    <xdr:from>
      <xdr:col>37</xdr:col>
      <xdr:colOff>392908</xdr:colOff>
      <xdr:row>17</xdr:row>
      <xdr:rowOff>17345</xdr:rowOff>
    </xdr:from>
    <xdr:to>
      <xdr:col>47</xdr:col>
      <xdr:colOff>571501</xdr:colOff>
      <xdr:row>30</xdr:row>
      <xdr:rowOff>241957</xdr:rowOff>
    </xdr:to>
    <xdr:pic>
      <xdr:nvPicPr>
        <xdr:cNvPr id="21" name="図 20">
          <a:extLst>
            <a:ext uri="{FF2B5EF4-FFF2-40B4-BE49-F238E27FC236}">
              <a16:creationId xmlns:a16="http://schemas.microsoft.com/office/drawing/2014/main" id="{0D262446-865F-431F-9B26-3E8EF2F5A0BD}"/>
            </a:ext>
          </a:extLst>
        </xdr:cNvPr>
        <xdr:cNvPicPr>
          <a:picLocks noChangeAspect="1"/>
        </xdr:cNvPicPr>
      </xdr:nvPicPr>
      <xdr:blipFill>
        <a:blip xmlns:r="http://schemas.openxmlformats.org/officeDocument/2006/relationships" r:embed="rId4"/>
        <a:stretch>
          <a:fillRect/>
        </a:stretch>
      </xdr:blipFill>
      <xdr:spPr>
        <a:xfrm>
          <a:off x="28742772" y="4433481"/>
          <a:ext cx="9184047" cy="3601658"/>
        </a:xfrm>
        <a:prstGeom prst="rect">
          <a:avLst/>
        </a:prstGeom>
      </xdr:spPr>
    </xdr:pic>
    <xdr:clientData/>
  </xdr:twoCellAnchor>
  <xdr:twoCellAnchor editAs="oneCell">
    <xdr:from>
      <xdr:col>9</xdr:col>
      <xdr:colOff>147489</xdr:colOff>
      <xdr:row>37</xdr:row>
      <xdr:rowOff>238506</xdr:rowOff>
    </xdr:from>
    <xdr:to>
      <xdr:col>14</xdr:col>
      <xdr:colOff>809546</xdr:colOff>
      <xdr:row>51</xdr:row>
      <xdr:rowOff>148174</xdr:rowOff>
    </xdr:to>
    <xdr:pic>
      <xdr:nvPicPr>
        <xdr:cNvPr id="24" name="図 23">
          <a:extLst>
            <a:ext uri="{FF2B5EF4-FFF2-40B4-BE49-F238E27FC236}">
              <a16:creationId xmlns:a16="http://schemas.microsoft.com/office/drawing/2014/main" id="{6E4339BF-66AE-40B2-929A-526A3871AB67}"/>
            </a:ext>
          </a:extLst>
        </xdr:cNvPr>
        <xdr:cNvPicPr>
          <a:picLocks noChangeAspect="1"/>
        </xdr:cNvPicPr>
      </xdr:nvPicPr>
      <xdr:blipFill>
        <a:blip xmlns:r="http://schemas.openxmlformats.org/officeDocument/2006/relationships" r:embed="rId5"/>
        <a:stretch>
          <a:fillRect/>
        </a:stretch>
      </xdr:blipFill>
      <xdr:spPr>
        <a:xfrm>
          <a:off x="6923846" y="10307792"/>
          <a:ext cx="5492593" cy="3719668"/>
        </a:xfrm>
        <a:prstGeom prst="rect">
          <a:avLst/>
        </a:prstGeom>
      </xdr:spPr>
    </xdr:pic>
    <xdr:clientData/>
  </xdr:twoCellAnchor>
  <xdr:twoCellAnchor editAs="oneCell">
    <xdr:from>
      <xdr:col>3</xdr:col>
      <xdr:colOff>81720</xdr:colOff>
      <xdr:row>17</xdr:row>
      <xdr:rowOff>17345</xdr:rowOff>
    </xdr:from>
    <xdr:to>
      <xdr:col>13</xdr:col>
      <xdr:colOff>730758</xdr:colOff>
      <xdr:row>31</xdr:row>
      <xdr:rowOff>85380</xdr:rowOff>
    </xdr:to>
    <xdr:pic>
      <xdr:nvPicPr>
        <xdr:cNvPr id="25" name="図 24">
          <a:extLst>
            <a:ext uri="{FF2B5EF4-FFF2-40B4-BE49-F238E27FC236}">
              <a16:creationId xmlns:a16="http://schemas.microsoft.com/office/drawing/2014/main" id="{95FC8A4F-DDE9-4483-AE1B-F2E72EB3FDD2}"/>
            </a:ext>
          </a:extLst>
        </xdr:cNvPr>
        <xdr:cNvPicPr>
          <a:picLocks noChangeAspect="1"/>
        </xdr:cNvPicPr>
      </xdr:nvPicPr>
      <xdr:blipFill>
        <a:blip xmlns:r="http://schemas.openxmlformats.org/officeDocument/2006/relationships" r:embed="rId6"/>
        <a:stretch>
          <a:fillRect/>
        </a:stretch>
      </xdr:blipFill>
      <xdr:spPr>
        <a:xfrm>
          <a:off x="1761584" y="4433481"/>
          <a:ext cx="9654492" cy="3704854"/>
        </a:xfrm>
        <a:prstGeom prst="rect">
          <a:avLst/>
        </a:prstGeom>
      </xdr:spPr>
    </xdr:pic>
    <xdr:clientData/>
  </xdr:twoCellAnchor>
  <xdr:twoCellAnchor editAs="oneCell">
    <xdr:from>
      <xdr:col>26</xdr:col>
      <xdr:colOff>65020</xdr:colOff>
      <xdr:row>38</xdr:row>
      <xdr:rowOff>59344</xdr:rowOff>
    </xdr:from>
    <xdr:to>
      <xdr:col>31</xdr:col>
      <xdr:colOff>928209</xdr:colOff>
      <xdr:row>45</xdr:row>
      <xdr:rowOff>149868</xdr:rowOff>
    </xdr:to>
    <xdr:pic>
      <xdr:nvPicPr>
        <xdr:cNvPr id="26" name="図 25">
          <a:extLst>
            <a:ext uri="{FF2B5EF4-FFF2-40B4-BE49-F238E27FC236}">
              <a16:creationId xmlns:a16="http://schemas.microsoft.com/office/drawing/2014/main" id="{10FB03F8-C9DC-4268-AAD4-A948A3838404}"/>
            </a:ext>
          </a:extLst>
        </xdr:cNvPr>
        <xdr:cNvPicPr>
          <a:picLocks noChangeAspect="1"/>
        </xdr:cNvPicPr>
      </xdr:nvPicPr>
      <xdr:blipFill>
        <a:blip xmlns:r="http://schemas.openxmlformats.org/officeDocument/2006/relationships" r:embed="rId7"/>
        <a:stretch>
          <a:fillRect/>
        </a:stretch>
      </xdr:blipFill>
      <xdr:spPr>
        <a:xfrm>
          <a:off x="20121949" y="10400773"/>
          <a:ext cx="5693724" cy="1995524"/>
        </a:xfrm>
        <a:prstGeom prst="rect">
          <a:avLst/>
        </a:prstGeom>
      </xdr:spPr>
    </xdr:pic>
    <xdr:clientData/>
  </xdr:twoCellAnchor>
  <xdr:twoCellAnchor editAs="oneCell">
    <xdr:from>
      <xdr:col>20</xdr:col>
      <xdr:colOff>136075</xdr:colOff>
      <xdr:row>17</xdr:row>
      <xdr:rowOff>17345</xdr:rowOff>
    </xdr:from>
    <xdr:to>
      <xdr:col>30</xdr:col>
      <xdr:colOff>836776</xdr:colOff>
      <xdr:row>30</xdr:row>
      <xdr:rowOff>243411</xdr:rowOff>
    </xdr:to>
    <xdr:pic>
      <xdr:nvPicPr>
        <xdr:cNvPr id="27" name="図 26">
          <a:extLst>
            <a:ext uri="{FF2B5EF4-FFF2-40B4-BE49-F238E27FC236}">
              <a16:creationId xmlns:a16="http://schemas.microsoft.com/office/drawing/2014/main" id="{9191E374-3432-43A6-8223-23361F4A543D}"/>
            </a:ext>
          </a:extLst>
        </xdr:cNvPr>
        <xdr:cNvPicPr>
          <a:picLocks noChangeAspect="1"/>
        </xdr:cNvPicPr>
      </xdr:nvPicPr>
      <xdr:blipFill>
        <a:blip xmlns:r="http://schemas.openxmlformats.org/officeDocument/2006/relationships" r:embed="rId8"/>
        <a:stretch>
          <a:fillRect/>
        </a:stretch>
      </xdr:blipFill>
      <xdr:spPr>
        <a:xfrm>
          <a:off x="15150939" y="4433481"/>
          <a:ext cx="9706155" cy="3603112"/>
        </a:xfrm>
        <a:prstGeom prst="rect">
          <a:avLst/>
        </a:prstGeom>
      </xdr:spPr>
    </xdr:pic>
    <xdr:clientData/>
  </xdr:twoCellAnchor>
  <xdr:twoCellAnchor>
    <xdr:from>
      <xdr:col>54</xdr:col>
      <xdr:colOff>155713</xdr:colOff>
      <xdr:row>16</xdr:row>
      <xdr:rowOff>238539</xdr:rowOff>
    </xdr:from>
    <xdr:to>
      <xdr:col>64</xdr:col>
      <xdr:colOff>740699</xdr:colOff>
      <xdr:row>31</xdr:row>
      <xdr:rowOff>30648</xdr:rowOff>
    </xdr:to>
    <xdr:grpSp>
      <xdr:nvGrpSpPr>
        <xdr:cNvPr id="30" name="グループ化 29">
          <a:extLst>
            <a:ext uri="{FF2B5EF4-FFF2-40B4-BE49-F238E27FC236}">
              <a16:creationId xmlns:a16="http://schemas.microsoft.com/office/drawing/2014/main" id="{AA71E1CD-287A-E08E-57F9-6A2269E5C9D4}"/>
            </a:ext>
          </a:extLst>
        </xdr:cNvPr>
        <xdr:cNvGrpSpPr/>
      </xdr:nvGrpSpPr>
      <xdr:grpSpPr>
        <a:xfrm>
          <a:off x="41513263" y="4505739"/>
          <a:ext cx="9519436" cy="3792609"/>
          <a:chOff x="41671106" y="4592825"/>
          <a:chExt cx="9552093" cy="3874252"/>
        </a:xfrm>
      </xdr:grpSpPr>
      <xdr:pic>
        <xdr:nvPicPr>
          <xdr:cNvPr id="28" name="図 27">
            <a:extLst>
              <a:ext uri="{FF2B5EF4-FFF2-40B4-BE49-F238E27FC236}">
                <a16:creationId xmlns:a16="http://schemas.microsoft.com/office/drawing/2014/main" id="{A5B511D5-53B3-1F24-C60D-6EC24E3E7F5F}"/>
              </a:ext>
            </a:extLst>
          </xdr:cNvPr>
          <xdr:cNvPicPr>
            <a:picLocks noChangeAspect="1"/>
          </xdr:cNvPicPr>
        </xdr:nvPicPr>
        <xdr:blipFill>
          <a:blip xmlns:r="http://schemas.openxmlformats.org/officeDocument/2006/relationships" r:embed="rId9"/>
          <a:stretch>
            <a:fillRect/>
          </a:stretch>
        </xdr:blipFill>
        <xdr:spPr>
          <a:xfrm>
            <a:off x="41675663" y="4614023"/>
            <a:ext cx="9547536" cy="3853054"/>
          </a:xfrm>
          <a:prstGeom prst="rect">
            <a:avLst/>
          </a:prstGeom>
        </xdr:spPr>
      </xdr:pic>
      <xdr:sp macro="" textlink="">
        <xdr:nvSpPr>
          <xdr:cNvPr id="29" name="正方形/長方形 28">
            <a:extLst>
              <a:ext uri="{FF2B5EF4-FFF2-40B4-BE49-F238E27FC236}">
                <a16:creationId xmlns:a16="http://schemas.microsoft.com/office/drawing/2014/main" id="{3FA77462-3116-CEB0-50C7-D56FD46A1880}"/>
              </a:ext>
            </a:extLst>
          </xdr:cNvPr>
          <xdr:cNvSpPr/>
        </xdr:nvSpPr>
        <xdr:spPr bwMode="gray">
          <a:xfrm>
            <a:off x="41671106" y="4592825"/>
            <a:ext cx="2149219" cy="322311"/>
          </a:xfrm>
          <a:prstGeom prst="rect">
            <a:avLst/>
          </a:prstGeom>
          <a:solidFill>
            <a:schemeClr val="bg1"/>
          </a:solidFill>
          <a:ln w="12700" algn="ctr">
            <a:noFill/>
            <a:miter lim="800000"/>
            <a:headEnd/>
            <a:tailEnd/>
          </a:ln>
          <a:effectLst/>
        </xdr:spPr>
        <xdr:txBody>
          <a:bodyPr vertOverflow="clip" horzOverflow="clip" wrap="square" lIns="72000" tIns="36000" rIns="72000" bIns="36000" rtlCol="0" anchor="ctr">
            <a:noAutofit/>
          </a:bodyPr>
          <a:lstStyle/>
          <a:p>
            <a:pPr algn="ctr" fontAlgn="auto">
              <a:spcBef>
                <a:spcPts val="0"/>
              </a:spcBef>
              <a:spcAft>
                <a:spcPts val="0"/>
              </a:spcAft>
              <a:buClr>
                <a:srgbClr val="000000"/>
              </a:buClr>
            </a:pPr>
            <a:endParaRPr kumimoji="1" lang="ja-JP" altLang="en-US" sz="1100">
              <a:solidFill>
                <a:sysClr val="windowText" lastClr="000000"/>
              </a:solidFill>
              <a:latin typeface="ＭＳ Ｐゴシック" pitchFamily="50" charset="-128"/>
              <a:cs typeface="+mn-cs"/>
            </a:endParaRPr>
          </a:p>
        </xdr:txBody>
      </xdr:sp>
    </xdr:grpSp>
    <xdr:clientData/>
  </xdr:twoCellAnchor>
  <xdr:twoCellAnchor editAs="oneCell">
    <xdr:from>
      <xdr:col>43</xdr:col>
      <xdr:colOff>125186</xdr:colOff>
      <xdr:row>36</xdr:row>
      <xdr:rowOff>235077</xdr:rowOff>
    </xdr:from>
    <xdr:to>
      <xdr:col>48</xdr:col>
      <xdr:colOff>870190</xdr:colOff>
      <xdr:row>42</xdr:row>
      <xdr:rowOff>56990</xdr:rowOff>
    </xdr:to>
    <xdr:pic>
      <xdr:nvPicPr>
        <xdr:cNvPr id="2" name="図 1">
          <a:extLst>
            <a:ext uri="{FF2B5EF4-FFF2-40B4-BE49-F238E27FC236}">
              <a16:creationId xmlns:a16="http://schemas.microsoft.com/office/drawing/2014/main" id="{F75DF108-1262-4370-9A41-7801C1C0B1D8}"/>
            </a:ext>
          </a:extLst>
        </xdr:cNvPr>
        <xdr:cNvPicPr>
          <a:picLocks noChangeAspect="1"/>
        </xdr:cNvPicPr>
      </xdr:nvPicPr>
      <xdr:blipFill>
        <a:blip xmlns:r="http://schemas.openxmlformats.org/officeDocument/2006/relationships" r:embed="rId10"/>
        <a:stretch>
          <a:fillRect/>
        </a:stretch>
      </xdr:blipFill>
      <xdr:spPr>
        <a:xfrm>
          <a:off x="33338861" y="9836277"/>
          <a:ext cx="5555129" cy="1422113"/>
        </a:xfrm>
        <a:prstGeom prst="rect">
          <a:avLst/>
        </a:prstGeom>
      </xdr:spPr>
    </xdr:pic>
    <xdr:clientData/>
  </xdr:twoCellAnchor>
  <xdr:twoCellAnchor>
    <xdr:from>
      <xdr:col>77</xdr:col>
      <xdr:colOff>173878</xdr:colOff>
      <xdr:row>36</xdr:row>
      <xdr:rowOff>235610</xdr:rowOff>
    </xdr:from>
    <xdr:to>
      <xdr:col>82</xdr:col>
      <xdr:colOff>782531</xdr:colOff>
      <xdr:row>47</xdr:row>
      <xdr:rowOff>112051</xdr:rowOff>
    </xdr:to>
    <xdr:grpSp>
      <xdr:nvGrpSpPr>
        <xdr:cNvPr id="6" name="グループ化 5">
          <a:extLst>
            <a:ext uri="{FF2B5EF4-FFF2-40B4-BE49-F238E27FC236}">
              <a16:creationId xmlns:a16="http://schemas.microsoft.com/office/drawing/2014/main" id="{5373BC44-2F14-31C9-82FA-816B0AB75D8A}"/>
            </a:ext>
          </a:extLst>
        </xdr:cNvPr>
        <xdr:cNvGrpSpPr/>
      </xdr:nvGrpSpPr>
      <xdr:grpSpPr>
        <a:xfrm>
          <a:off x="59848003" y="9836810"/>
          <a:ext cx="5418778" cy="2810141"/>
          <a:chOff x="59820909" y="9836810"/>
          <a:chExt cx="5472966" cy="2810141"/>
        </a:xfrm>
      </xdr:grpSpPr>
      <xdr:pic>
        <xdr:nvPicPr>
          <xdr:cNvPr id="3" name="図 2">
            <a:extLst>
              <a:ext uri="{FF2B5EF4-FFF2-40B4-BE49-F238E27FC236}">
                <a16:creationId xmlns:a16="http://schemas.microsoft.com/office/drawing/2014/main" id="{AF5AAE7E-368D-07C4-BB45-435DCC20CB34}"/>
              </a:ext>
            </a:extLst>
          </xdr:cNvPr>
          <xdr:cNvPicPr>
            <a:picLocks noChangeAspect="1"/>
          </xdr:cNvPicPr>
        </xdr:nvPicPr>
        <xdr:blipFill>
          <a:blip xmlns:r="http://schemas.openxmlformats.org/officeDocument/2006/relationships" r:embed="rId11"/>
          <a:stretch>
            <a:fillRect/>
          </a:stretch>
        </xdr:blipFill>
        <xdr:spPr>
          <a:xfrm>
            <a:off x="59820909" y="9847355"/>
            <a:ext cx="5470761" cy="2737516"/>
          </a:xfrm>
          <a:prstGeom prst="rect">
            <a:avLst/>
          </a:prstGeom>
        </xdr:spPr>
      </xdr:pic>
      <xdr:sp macro="" textlink="">
        <xdr:nvSpPr>
          <xdr:cNvPr id="4" name="正方形/長方形 3">
            <a:extLst>
              <a:ext uri="{FF2B5EF4-FFF2-40B4-BE49-F238E27FC236}">
                <a16:creationId xmlns:a16="http://schemas.microsoft.com/office/drawing/2014/main" id="{71B9B34A-35B0-72C1-C566-FF3138079189}"/>
              </a:ext>
            </a:extLst>
          </xdr:cNvPr>
          <xdr:cNvSpPr/>
        </xdr:nvSpPr>
        <xdr:spPr bwMode="gray">
          <a:xfrm>
            <a:off x="60664726" y="9836810"/>
            <a:ext cx="4219574" cy="324116"/>
          </a:xfrm>
          <a:prstGeom prst="rect">
            <a:avLst/>
          </a:prstGeom>
          <a:solidFill>
            <a:schemeClr val="bg1"/>
          </a:solidFill>
          <a:ln w="12700" algn="ctr">
            <a:solidFill>
              <a:schemeClr val="bg1"/>
            </a:solidFill>
            <a:miter lim="800000"/>
            <a:headEnd/>
            <a:tailEnd/>
          </a:ln>
          <a:effectLst/>
        </xdr:spPr>
        <xdr:txBody>
          <a:bodyPr vertOverflow="clip" horzOverflow="clip" wrap="square" lIns="72000" tIns="36000" rIns="72000" bIns="36000" rtlCol="0" anchor="ctr">
            <a:noAutofit/>
          </a:bodyPr>
          <a:lstStyle/>
          <a:p>
            <a:pPr algn="ctr" fontAlgn="auto">
              <a:spcBef>
                <a:spcPts val="0"/>
              </a:spcBef>
              <a:spcAft>
                <a:spcPts val="0"/>
              </a:spcAft>
              <a:buClr>
                <a:srgbClr val="000000"/>
              </a:buClr>
            </a:pPr>
            <a:endParaRPr kumimoji="1" lang="ja-JP" altLang="en-US" sz="1100">
              <a:solidFill>
                <a:sysClr val="windowText" lastClr="000000"/>
              </a:solidFill>
              <a:latin typeface="ＭＳ Ｐゴシック" pitchFamily="50" charset="-128"/>
              <a:cs typeface="+mn-cs"/>
            </a:endParaRPr>
          </a:p>
        </xdr:txBody>
      </xdr:sp>
      <xdr:sp macro="" textlink="">
        <xdr:nvSpPr>
          <xdr:cNvPr id="5" name="正方形/長方形 4">
            <a:extLst>
              <a:ext uri="{FF2B5EF4-FFF2-40B4-BE49-F238E27FC236}">
                <a16:creationId xmlns:a16="http://schemas.microsoft.com/office/drawing/2014/main" id="{C5B9CB60-9110-072A-1AFB-AE2468694DC2}"/>
              </a:ext>
            </a:extLst>
          </xdr:cNvPr>
          <xdr:cNvSpPr/>
        </xdr:nvSpPr>
        <xdr:spPr bwMode="gray">
          <a:xfrm>
            <a:off x="65151001" y="12322835"/>
            <a:ext cx="142874" cy="324116"/>
          </a:xfrm>
          <a:prstGeom prst="rect">
            <a:avLst/>
          </a:prstGeom>
          <a:solidFill>
            <a:schemeClr val="bg1"/>
          </a:solidFill>
          <a:ln w="12700" algn="ctr">
            <a:solidFill>
              <a:schemeClr val="bg1"/>
            </a:solidFill>
            <a:miter lim="800000"/>
            <a:headEnd/>
            <a:tailEnd/>
          </a:ln>
          <a:effectLst/>
        </xdr:spPr>
        <xdr:txBody>
          <a:bodyPr vertOverflow="clip" horzOverflow="clip" wrap="square" lIns="72000" tIns="36000" rIns="72000" bIns="36000" rtlCol="0" anchor="ctr">
            <a:noAutofit/>
          </a:bodyPr>
          <a:lstStyle/>
          <a:p>
            <a:pPr algn="ctr" fontAlgn="auto">
              <a:spcBef>
                <a:spcPts val="0"/>
              </a:spcBef>
              <a:spcAft>
                <a:spcPts val="0"/>
              </a:spcAft>
              <a:buClr>
                <a:srgbClr val="000000"/>
              </a:buClr>
            </a:pPr>
            <a:endParaRPr kumimoji="1" lang="ja-JP" altLang="en-US" sz="1100">
              <a:solidFill>
                <a:sysClr val="windowText" lastClr="000000"/>
              </a:solidFill>
              <a:latin typeface="ＭＳ Ｐゴシック" pitchFamily="50" charset="-128"/>
              <a:cs typeface="+mn-cs"/>
            </a:endParaRPr>
          </a:p>
        </xdr:txBody>
      </xdr:sp>
    </xdr:grpSp>
    <xdr:clientData/>
  </xdr:twoCellAnchor>
</xdr:wsDr>
</file>

<file path=xl/drawings/drawing37.xml><?xml version="1.0" encoding="utf-8"?>
<xdr:wsDr xmlns:xdr="http://schemas.openxmlformats.org/drawingml/2006/spreadsheetDrawing" xmlns:a="http://schemas.openxmlformats.org/drawingml/2006/main">
  <xdr:twoCellAnchor editAs="oneCell">
    <xdr:from>
      <xdr:col>2</xdr:col>
      <xdr:colOff>214312</xdr:colOff>
      <xdr:row>17</xdr:row>
      <xdr:rowOff>211371</xdr:rowOff>
    </xdr:from>
    <xdr:to>
      <xdr:col>14</xdr:col>
      <xdr:colOff>744432</xdr:colOff>
      <xdr:row>30</xdr:row>
      <xdr:rowOff>81102</xdr:rowOff>
    </xdr:to>
    <xdr:pic>
      <xdr:nvPicPr>
        <xdr:cNvPr id="15" name="図 14">
          <a:extLst>
            <a:ext uri="{FF2B5EF4-FFF2-40B4-BE49-F238E27FC236}">
              <a16:creationId xmlns:a16="http://schemas.microsoft.com/office/drawing/2014/main" id="{9CF1991B-723B-4085-89CE-2230F9B7AA4E}"/>
            </a:ext>
          </a:extLst>
        </xdr:cNvPr>
        <xdr:cNvPicPr>
          <a:picLocks noChangeAspect="1"/>
        </xdr:cNvPicPr>
      </xdr:nvPicPr>
      <xdr:blipFill>
        <a:blip xmlns:r="http://schemas.openxmlformats.org/officeDocument/2006/relationships" r:embed="rId1"/>
        <a:stretch>
          <a:fillRect/>
        </a:stretch>
      </xdr:blipFill>
      <xdr:spPr>
        <a:xfrm>
          <a:off x="928687" y="4664309"/>
          <a:ext cx="11293370" cy="3274918"/>
        </a:xfrm>
        <a:prstGeom prst="rect">
          <a:avLst/>
        </a:prstGeom>
      </xdr:spPr>
    </xdr:pic>
    <xdr:clientData/>
  </xdr:twoCellAnchor>
  <xdr:twoCellAnchor editAs="oneCell">
    <xdr:from>
      <xdr:col>9</xdr:col>
      <xdr:colOff>141704</xdr:colOff>
      <xdr:row>36</xdr:row>
      <xdr:rowOff>93397</xdr:rowOff>
    </xdr:from>
    <xdr:to>
      <xdr:col>14</xdr:col>
      <xdr:colOff>804638</xdr:colOff>
      <xdr:row>54</xdr:row>
      <xdr:rowOff>179784</xdr:rowOff>
    </xdr:to>
    <xdr:pic>
      <xdr:nvPicPr>
        <xdr:cNvPr id="16" name="図 15">
          <a:extLst>
            <a:ext uri="{FF2B5EF4-FFF2-40B4-BE49-F238E27FC236}">
              <a16:creationId xmlns:a16="http://schemas.microsoft.com/office/drawing/2014/main" id="{873EBE3C-AFDB-4F4B-8D1A-4040DE8B0E9E}"/>
            </a:ext>
          </a:extLst>
        </xdr:cNvPr>
        <xdr:cNvPicPr>
          <a:picLocks noChangeAspect="1"/>
        </xdr:cNvPicPr>
      </xdr:nvPicPr>
      <xdr:blipFill>
        <a:blip xmlns:r="http://schemas.openxmlformats.org/officeDocument/2006/relationships" r:embed="rId2"/>
        <a:stretch>
          <a:fillRect/>
        </a:stretch>
      </xdr:blipFill>
      <xdr:spPr>
        <a:xfrm>
          <a:off x="6904454" y="9523147"/>
          <a:ext cx="5484965" cy="4801262"/>
        </a:xfrm>
        <a:prstGeom prst="rect">
          <a:avLst/>
        </a:prstGeom>
      </xdr:spPr>
    </xdr:pic>
    <xdr:clientData/>
  </xdr:twoCellAnchor>
  <xdr:twoCellAnchor editAs="oneCell">
    <xdr:from>
      <xdr:col>26</xdr:col>
      <xdr:colOff>123225</xdr:colOff>
      <xdr:row>39</xdr:row>
      <xdr:rowOff>255467</xdr:rowOff>
    </xdr:from>
    <xdr:to>
      <xdr:col>31</xdr:col>
      <xdr:colOff>857031</xdr:colOff>
      <xdr:row>50</xdr:row>
      <xdr:rowOff>163810</xdr:rowOff>
    </xdr:to>
    <xdr:pic>
      <xdr:nvPicPr>
        <xdr:cNvPr id="17" name="図 16">
          <a:extLst>
            <a:ext uri="{FF2B5EF4-FFF2-40B4-BE49-F238E27FC236}">
              <a16:creationId xmlns:a16="http://schemas.microsoft.com/office/drawing/2014/main" id="{384C4AAF-6265-4DFA-8C62-18091D6C9CA1}"/>
            </a:ext>
          </a:extLst>
        </xdr:cNvPr>
        <xdr:cNvPicPr>
          <a:picLocks noChangeAspect="1"/>
        </xdr:cNvPicPr>
      </xdr:nvPicPr>
      <xdr:blipFill>
        <a:blip xmlns:r="http://schemas.openxmlformats.org/officeDocument/2006/relationships" r:embed="rId3"/>
        <a:stretch>
          <a:fillRect/>
        </a:stretch>
      </xdr:blipFill>
      <xdr:spPr>
        <a:xfrm>
          <a:off x="20137631" y="10471030"/>
          <a:ext cx="5555838" cy="2789655"/>
        </a:xfrm>
        <a:prstGeom prst="rect">
          <a:avLst/>
        </a:prstGeom>
      </xdr:spPr>
    </xdr:pic>
    <xdr:clientData/>
  </xdr:twoCellAnchor>
  <xdr:twoCellAnchor editAs="oneCell">
    <xdr:from>
      <xdr:col>19</xdr:col>
      <xdr:colOff>547688</xdr:colOff>
      <xdr:row>17</xdr:row>
      <xdr:rowOff>1055</xdr:rowOff>
    </xdr:from>
    <xdr:to>
      <xdr:col>31</xdr:col>
      <xdr:colOff>804825</xdr:colOff>
      <xdr:row>31</xdr:row>
      <xdr:rowOff>29480</xdr:rowOff>
    </xdr:to>
    <xdr:pic>
      <xdr:nvPicPr>
        <xdr:cNvPr id="18" name="図 17">
          <a:extLst>
            <a:ext uri="{FF2B5EF4-FFF2-40B4-BE49-F238E27FC236}">
              <a16:creationId xmlns:a16="http://schemas.microsoft.com/office/drawing/2014/main" id="{56B0DD92-8892-496B-874A-FF40D33B9FE3}"/>
            </a:ext>
          </a:extLst>
        </xdr:cNvPr>
        <xdr:cNvPicPr>
          <a:picLocks noChangeAspect="1"/>
        </xdr:cNvPicPr>
      </xdr:nvPicPr>
      <xdr:blipFill>
        <a:blip xmlns:r="http://schemas.openxmlformats.org/officeDocument/2006/relationships" r:embed="rId4"/>
        <a:stretch>
          <a:fillRect/>
        </a:stretch>
      </xdr:blipFill>
      <xdr:spPr>
        <a:xfrm>
          <a:off x="14406563" y="4453993"/>
          <a:ext cx="11020387" cy="3695550"/>
        </a:xfrm>
        <a:prstGeom prst="rect">
          <a:avLst/>
        </a:prstGeom>
      </xdr:spPr>
    </xdr:pic>
    <xdr:clientData/>
  </xdr:twoCellAnchor>
  <xdr:twoCellAnchor editAs="oneCell">
    <xdr:from>
      <xdr:col>43</xdr:col>
      <xdr:colOff>515786</xdr:colOff>
      <xdr:row>36</xdr:row>
      <xdr:rowOff>49847</xdr:rowOff>
    </xdr:from>
    <xdr:to>
      <xdr:col>48</xdr:col>
      <xdr:colOff>541868</xdr:colOff>
      <xdr:row>53</xdr:row>
      <xdr:rowOff>213016</xdr:rowOff>
    </xdr:to>
    <xdr:pic>
      <xdr:nvPicPr>
        <xdr:cNvPr id="19" name="図 18">
          <a:extLst>
            <a:ext uri="{FF2B5EF4-FFF2-40B4-BE49-F238E27FC236}">
              <a16:creationId xmlns:a16="http://schemas.microsoft.com/office/drawing/2014/main" id="{BDB12CAC-AFE9-4C69-9A5F-BFFD973DE79B}"/>
            </a:ext>
          </a:extLst>
        </xdr:cNvPr>
        <xdr:cNvPicPr>
          <a:picLocks noChangeAspect="1"/>
        </xdr:cNvPicPr>
      </xdr:nvPicPr>
      <xdr:blipFill>
        <a:blip xmlns:r="http://schemas.openxmlformats.org/officeDocument/2006/relationships" r:embed="rId5"/>
        <a:stretch>
          <a:fillRect/>
        </a:stretch>
      </xdr:blipFill>
      <xdr:spPr>
        <a:xfrm>
          <a:off x="33781849" y="9479597"/>
          <a:ext cx="4848113" cy="4616107"/>
        </a:xfrm>
        <a:prstGeom prst="rect">
          <a:avLst/>
        </a:prstGeom>
      </xdr:spPr>
    </xdr:pic>
    <xdr:clientData/>
  </xdr:twoCellAnchor>
  <xdr:twoCellAnchor editAs="oneCell">
    <xdr:from>
      <xdr:col>36</xdr:col>
      <xdr:colOff>761999</xdr:colOff>
      <xdr:row>16</xdr:row>
      <xdr:rowOff>108970</xdr:rowOff>
    </xdr:from>
    <xdr:to>
      <xdr:col>48</xdr:col>
      <xdr:colOff>119952</xdr:colOff>
      <xdr:row>31</xdr:row>
      <xdr:rowOff>183503</xdr:rowOff>
    </xdr:to>
    <xdr:pic>
      <xdr:nvPicPr>
        <xdr:cNvPr id="20" name="図 19">
          <a:extLst>
            <a:ext uri="{FF2B5EF4-FFF2-40B4-BE49-F238E27FC236}">
              <a16:creationId xmlns:a16="http://schemas.microsoft.com/office/drawing/2014/main" id="{39A4DAC1-8BE0-41A7-B55A-A9F1A14C26B6}"/>
            </a:ext>
          </a:extLst>
        </xdr:cNvPr>
        <xdr:cNvPicPr>
          <a:picLocks noChangeAspect="1"/>
        </xdr:cNvPicPr>
      </xdr:nvPicPr>
      <xdr:blipFill>
        <a:blip xmlns:r="http://schemas.openxmlformats.org/officeDocument/2006/relationships" r:embed="rId6"/>
        <a:stretch>
          <a:fillRect/>
        </a:stretch>
      </xdr:blipFill>
      <xdr:spPr>
        <a:xfrm>
          <a:off x="27765374" y="4299970"/>
          <a:ext cx="10121203" cy="4003596"/>
        </a:xfrm>
        <a:prstGeom prst="rect">
          <a:avLst/>
        </a:prstGeom>
      </xdr:spPr>
    </xdr:pic>
    <xdr:clientData/>
  </xdr:twoCellAnchor>
  <xdr:twoCellAnchor editAs="oneCell">
    <xdr:from>
      <xdr:col>60</xdr:col>
      <xdr:colOff>74624</xdr:colOff>
      <xdr:row>38</xdr:row>
      <xdr:rowOff>58107</xdr:rowOff>
    </xdr:from>
    <xdr:to>
      <xdr:col>65</xdr:col>
      <xdr:colOff>934311</xdr:colOff>
      <xdr:row>45</xdr:row>
      <xdr:rowOff>197656</xdr:rowOff>
    </xdr:to>
    <xdr:pic>
      <xdr:nvPicPr>
        <xdr:cNvPr id="21" name="図 20">
          <a:extLst>
            <a:ext uri="{FF2B5EF4-FFF2-40B4-BE49-F238E27FC236}">
              <a16:creationId xmlns:a16="http://schemas.microsoft.com/office/drawing/2014/main" id="{96E4A76A-0DCD-4366-9565-77E85EB932FA}"/>
            </a:ext>
          </a:extLst>
        </xdr:cNvPr>
        <xdr:cNvPicPr>
          <a:picLocks noChangeAspect="1"/>
        </xdr:cNvPicPr>
      </xdr:nvPicPr>
      <xdr:blipFill>
        <a:blip xmlns:r="http://schemas.openxmlformats.org/officeDocument/2006/relationships" r:embed="rId7"/>
        <a:stretch>
          <a:fillRect/>
        </a:stretch>
      </xdr:blipFill>
      <xdr:spPr>
        <a:xfrm>
          <a:off x="46592343" y="10011732"/>
          <a:ext cx="5681718" cy="1973112"/>
        </a:xfrm>
        <a:prstGeom prst="rect">
          <a:avLst/>
        </a:prstGeom>
      </xdr:spPr>
    </xdr:pic>
    <xdr:clientData/>
  </xdr:twoCellAnchor>
  <xdr:twoCellAnchor editAs="oneCell">
    <xdr:from>
      <xdr:col>53</xdr:col>
      <xdr:colOff>770984</xdr:colOff>
      <xdr:row>16</xdr:row>
      <xdr:rowOff>108970</xdr:rowOff>
    </xdr:from>
    <xdr:to>
      <xdr:col>65</xdr:col>
      <xdr:colOff>239282</xdr:colOff>
      <xdr:row>31</xdr:row>
      <xdr:rowOff>170717</xdr:rowOff>
    </xdr:to>
    <xdr:pic>
      <xdr:nvPicPr>
        <xdr:cNvPr id="22" name="図 21">
          <a:extLst>
            <a:ext uri="{FF2B5EF4-FFF2-40B4-BE49-F238E27FC236}">
              <a16:creationId xmlns:a16="http://schemas.microsoft.com/office/drawing/2014/main" id="{F01DA297-035F-430D-973A-71BDA0DA9DF7}"/>
            </a:ext>
          </a:extLst>
        </xdr:cNvPr>
        <xdr:cNvPicPr>
          <a:picLocks noChangeAspect="1"/>
        </xdr:cNvPicPr>
      </xdr:nvPicPr>
      <xdr:blipFill>
        <a:blip xmlns:r="http://schemas.openxmlformats.org/officeDocument/2006/relationships" r:embed="rId8"/>
        <a:stretch>
          <a:fillRect/>
        </a:stretch>
      </xdr:blipFill>
      <xdr:spPr>
        <a:xfrm>
          <a:off x="40918859" y="4299970"/>
          <a:ext cx="10231548" cy="3990810"/>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2</xdr:col>
      <xdr:colOff>750094</xdr:colOff>
      <xdr:row>16</xdr:row>
      <xdr:rowOff>119062</xdr:rowOff>
    </xdr:from>
    <xdr:to>
      <xdr:col>14</xdr:col>
      <xdr:colOff>234343</xdr:colOff>
      <xdr:row>31</xdr:row>
      <xdr:rowOff>68247</xdr:rowOff>
    </xdr:to>
    <xdr:pic>
      <xdr:nvPicPr>
        <xdr:cNvPr id="4" name="図 3">
          <a:extLst>
            <a:ext uri="{FF2B5EF4-FFF2-40B4-BE49-F238E27FC236}">
              <a16:creationId xmlns:a16="http://schemas.microsoft.com/office/drawing/2014/main" id="{88FA7A97-853C-4693-9DE2-A7E818F6F494}"/>
            </a:ext>
          </a:extLst>
        </xdr:cNvPr>
        <xdr:cNvPicPr>
          <a:picLocks noChangeAspect="1"/>
        </xdr:cNvPicPr>
      </xdr:nvPicPr>
      <xdr:blipFill>
        <a:blip xmlns:r="http://schemas.openxmlformats.org/officeDocument/2006/relationships" r:embed="rId1"/>
        <a:stretch>
          <a:fillRect/>
        </a:stretch>
      </xdr:blipFill>
      <xdr:spPr>
        <a:xfrm>
          <a:off x="1452563" y="4310062"/>
          <a:ext cx="10366561" cy="3878248"/>
        </a:xfrm>
        <a:prstGeom prst="rect">
          <a:avLst/>
        </a:prstGeom>
      </xdr:spPr>
    </xdr:pic>
    <xdr:clientData/>
  </xdr:twoCellAnchor>
  <xdr:twoCellAnchor editAs="oneCell">
    <xdr:from>
      <xdr:col>9</xdr:col>
      <xdr:colOff>84413</xdr:colOff>
      <xdr:row>37</xdr:row>
      <xdr:rowOff>202448</xdr:rowOff>
    </xdr:from>
    <xdr:to>
      <xdr:col>14</xdr:col>
      <xdr:colOff>873696</xdr:colOff>
      <xdr:row>49</xdr:row>
      <xdr:rowOff>138633</xdr:rowOff>
    </xdr:to>
    <xdr:pic>
      <xdr:nvPicPr>
        <xdr:cNvPr id="5" name="図 4">
          <a:extLst>
            <a:ext uri="{FF2B5EF4-FFF2-40B4-BE49-F238E27FC236}">
              <a16:creationId xmlns:a16="http://schemas.microsoft.com/office/drawing/2014/main" id="{A667B88C-2D59-41F4-837D-F2DC73E22865}"/>
            </a:ext>
          </a:extLst>
        </xdr:cNvPr>
        <xdr:cNvPicPr>
          <a:picLocks noChangeAspect="1"/>
        </xdr:cNvPicPr>
      </xdr:nvPicPr>
      <xdr:blipFill>
        <a:blip xmlns:r="http://schemas.openxmlformats.org/officeDocument/2006/relationships" r:embed="rId2"/>
        <a:stretch>
          <a:fillRect/>
        </a:stretch>
      </xdr:blipFill>
      <xdr:spPr>
        <a:xfrm>
          <a:off x="6847163" y="9894136"/>
          <a:ext cx="5611314" cy="3079435"/>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44</xdr:col>
      <xdr:colOff>421822</xdr:colOff>
      <xdr:row>36</xdr:row>
      <xdr:rowOff>190500</xdr:rowOff>
    </xdr:from>
    <xdr:to>
      <xdr:col>47</xdr:col>
      <xdr:colOff>568555</xdr:colOff>
      <xdr:row>51</xdr:row>
      <xdr:rowOff>150272</xdr:rowOff>
    </xdr:to>
    <xdr:pic>
      <xdr:nvPicPr>
        <xdr:cNvPr id="7" name="図 6">
          <a:extLst>
            <a:ext uri="{FF2B5EF4-FFF2-40B4-BE49-F238E27FC236}">
              <a16:creationId xmlns:a16="http://schemas.microsoft.com/office/drawing/2014/main" id="{00000000-0008-0000-2A00-000007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20938672" y="10058400"/>
          <a:ext cx="3032808" cy="3960273"/>
        </a:xfrm>
        <a:prstGeom prst="rect">
          <a:avLst/>
        </a:prstGeom>
      </xdr:spPr>
    </xdr:pic>
    <xdr:clientData/>
  </xdr:twoCellAnchor>
  <xdr:oneCellAnchor>
    <xdr:from>
      <xdr:col>26</xdr:col>
      <xdr:colOff>151802</xdr:colOff>
      <xdr:row>37</xdr:row>
      <xdr:rowOff>35461</xdr:rowOff>
    </xdr:from>
    <xdr:ext cx="5470788" cy="2340584"/>
    <xdr:pic>
      <xdr:nvPicPr>
        <xdr:cNvPr id="9" name="図 8">
          <a:extLst>
            <a:ext uri="{FF2B5EF4-FFF2-40B4-BE49-F238E27FC236}">
              <a16:creationId xmlns:a16="http://schemas.microsoft.com/office/drawing/2014/main" id="{00000000-0008-0000-2A00-000009000000}"/>
            </a:ext>
          </a:extLst>
        </xdr:cNvPr>
        <xdr:cNvPicPr>
          <a:picLocks noChangeAspect="1"/>
        </xdr:cNvPicPr>
      </xdr:nvPicPr>
      <xdr:blipFill>
        <a:blip xmlns:r="http://schemas.openxmlformats.org/officeDocument/2006/relationships" r:embed="rId2"/>
        <a:stretch>
          <a:fillRect/>
        </a:stretch>
      </xdr:blipFill>
      <xdr:spPr>
        <a:xfrm>
          <a:off x="20135252" y="9903361"/>
          <a:ext cx="5470788" cy="2340584"/>
        </a:xfrm>
        <a:prstGeom prst="rect">
          <a:avLst/>
        </a:prstGeom>
      </xdr:spPr>
    </xdr:pic>
    <xdr:clientData/>
  </xdr:oneCellAnchor>
  <xdr:oneCellAnchor>
    <xdr:from>
      <xdr:col>20</xdr:col>
      <xdr:colOff>805297</xdr:colOff>
      <xdr:row>17</xdr:row>
      <xdr:rowOff>48870</xdr:rowOff>
    </xdr:from>
    <xdr:ext cx="8321386" cy="3790269"/>
    <xdr:pic>
      <xdr:nvPicPr>
        <xdr:cNvPr id="10" name="図 9">
          <a:extLst>
            <a:ext uri="{FF2B5EF4-FFF2-40B4-BE49-F238E27FC236}">
              <a16:creationId xmlns:a16="http://schemas.microsoft.com/office/drawing/2014/main" id="{00000000-0008-0000-2A00-00000A000000}"/>
            </a:ext>
          </a:extLst>
        </xdr:cNvPr>
        <xdr:cNvPicPr>
          <a:picLocks noChangeAspect="1"/>
        </xdr:cNvPicPr>
      </xdr:nvPicPr>
      <xdr:blipFill>
        <a:blip xmlns:r="http://schemas.openxmlformats.org/officeDocument/2006/relationships" r:embed="rId3"/>
        <a:stretch>
          <a:fillRect/>
        </a:stretch>
      </xdr:blipFill>
      <xdr:spPr>
        <a:xfrm>
          <a:off x="2485161" y="12258188"/>
          <a:ext cx="8321386" cy="3790269"/>
        </a:xfrm>
        <a:prstGeom prst="rect">
          <a:avLst/>
        </a:prstGeom>
      </xdr:spPr>
    </xdr:pic>
    <xdr:clientData/>
  </xdr:oneCellAnchor>
  <xdr:twoCellAnchor editAs="oneCell">
    <xdr:from>
      <xdr:col>9</xdr:col>
      <xdr:colOff>924580</xdr:colOff>
      <xdr:row>36</xdr:row>
      <xdr:rowOff>69310</xdr:rowOff>
    </xdr:from>
    <xdr:to>
      <xdr:col>14</xdr:col>
      <xdr:colOff>88398</xdr:colOff>
      <xdr:row>54</xdr:row>
      <xdr:rowOff>185300</xdr:rowOff>
    </xdr:to>
    <xdr:pic>
      <xdr:nvPicPr>
        <xdr:cNvPr id="4" name="図 3">
          <a:extLst>
            <a:ext uri="{FF2B5EF4-FFF2-40B4-BE49-F238E27FC236}">
              <a16:creationId xmlns:a16="http://schemas.microsoft.com/office/drawing/2014/main" id="{7F31B870-D77B-4178-A199-5427779861CD}"/>
            </a:ext>
          </a:extLst>
        </xdr:cNvPr>
        <xdr:cNvPicPr>
          <a:picLocks noChangeAspect="1"/>
        </xdr:cNvPicPr>
      </xdr:nvPicPr>
      <xdr:blipFill>
        <a:blip xmlns:r="http://schemas.openxmlformats.org/officeDocument/2006/relationships" r:embed="rId4"/>
        <a:stretch>
          <a:fillRect/>
        </a:stretch>
      </xdr:blipFill>
      <xdr:spPr>
        <a:xfrm>
          <a:off x="7687330" y="9499060"/>
          <a:ext cx="3985849" cy="4830865"/>
        </a:xfrm>
        <a:prstGeom prst="rect">
          <a:avLst/>
        </a:prstGeom>
      </xdr:spPr>
    </xdr:pic>
    <xdr:clientData/>
  </xdr:twoCellAnchor>
  <xdr:twoCellAnchor editAs="oneCell">
    <xdr:from>
      <xdr:col>3</xdr:col>
      <xdr:colOff>281128</xdr:colOff>
      <xdr:row>16</xdr:row>
      <xdr:rowOff>44817</xdr:rowOff>
    </xdr:from>
    <xdr:to>
      <xdr:col>13</xdr:col>
      <xdr:colOff>949658</xdr:colOff>
      <xdr:row>31</xdr:row>
      <xdr:rowOff>207031</xdr:rowOff>
    </xdr:to>
    <xdr:pic>
      <xdr:nvPicPr>
        <xdr:cNvPr id="5" name="図 4">
          <a:extLst>
            <a:ext uri="{FF2B5EF4-FFF2-40B4-BE49-F238E27FC236}">
              <a16:creationId xmlns:a16="http://schemas.microsoft.com/office/drawing/2014/main" id="{9D536CE2-6325-48C5-8DE1-09DC19F4E2CA}"/>
            </a:ext>
          </a:extLst>
        </xdr:cNvPr>
        <xdr:cNvPicPr>
          <a:picLocks noChangeAspect="1"/>
        </xdr:cNvPicPr>
      </xdr:nvPicPr>
      <xdr:blipFill>
        <a:blip xmlns:r="http://schemas.openxmlformats.org/officeDocument/2006/relationships" r:embed="rId5"/>
        <a:stretch>
          <a:fillRect/>
        </a:stretch>
      </xdr:blipFill>
      <xdr:spPr>
        <a:xfrm>
          <a:off x="1948003" y="4235817"/>
          <a:ext cx="9622030" cy="4091277"/>
        </a:xfrm>
        <a:prstGeom prst="rect">
          <a:avLst/>
        </a:prstGeom>
      </xdr:spPr>
    </xdr:pic>
    <xdr:clientData/>
  </xdr:twoCellAnchor>
  <xdr:twoCellAnchor editAs="oneCell">
    <xdr:from>
      <xdr:col>37</xdr:col>
      <xdr:colOff>187829</xdr:colOff>
      <xdr:row>16</xdr:row>
      <xdr:rowOff>82321</xdr:rowOff>
    </xdr:from>
    <xdr:to>
      <xdr:col>47</xdr:col>
      <xdr:colOff>806038</xdr:colOff>
      <xdr:row>31</xdr:row>
      <xdr:rowOff>181393</xdr:rowOff>
    </xdr:to>
    <xdr:pic>
      <xdr:nvPicPr>
        <xdr:cNvPr id="8" name="図 7">
          <a:extLst>
            <a:ext uri="{FF2B5EF4-FFF2-40B4-BE49-F238E27FC236}">
              <a16:creationId xmlns:a16="http://schemas.microsoft.com/office/drawing/2014/main" id="{B400F800-9E40-AD34-5079-3D64B7C73416}"/>
            </a:ext>
          </a:extLst>
        </xdr:cNvPr>
        <xdr:cNvPicPr>
          <a:picLocks noChangeAspect="1"/>
        </xdr:cNvPicPr>
      </xdr:nvPicPr>
      <xdr:blipFill>
        <a:blip xmlns:r="http://schemas.openxmlformats.org/officeDocument/2006/relationships" r:embed="rId6"/>
        <a:stretch>
          <a:fillRect/>
        </a:stretch>
      </xdr:blipFill>
      <xdr:spPr>
        <a:xfrm>
          <a:off x="28358017" y="4273321"/>
          <a:ext cx="9571709" cy="4028135"/>
        </a:xfrm>
        <a:prstGeom prst="rect">
          <a:avLst/>
        </a:prstGeom>
      </xdr:spPr>
    </xdr:pic>
    <xdr:clientData/>
  </xdr:twoCellAnchor>
  <xdr:twoCellAnchor>
    <xdr:from>
      <xdr:col>47</xdr:col>
      <xdr:colOff>413088</xdr:colOff>
      <xdr:row>30</xdr:row>
      <xdr:rowOff>147362</xdr:rowOff>
    </xdr:from>
    <xdr:to>
      <xdr:col>47</xdr:col>
      <xdr:colOff>765629</xdr:colOff>
      <xdr:row>31</xdr:row>
      <xdr:rowOff>150293</xdr:rowOff>
    </xdr:to>
    <xdr:sp macro="" textlink="">
      <xdr:nvSpPr>
        <xdr:cNvPr id="11" name="正方形/長方形 10">
          <a:extLst>
            <a:ext uri="{FF2B5EF4-FFF2-40B4-BE49-F238E27FC236}">
              <a16:creationId xmlns:a16="http://schemas.microsoft.com/office/drawing/2014/main" id="{06FFDD92-DA88-826A-A637-394C50AEFB3A}"/>
            </a:ext>
          </a:extLst>
        </xdr:cNvPr>
        <xdr:cNvSpPr/>
      </xdr:nvSpPr>
      <xdr:spPr bwMode="gray">
        <a:xfrm>
          <a:off x="37536776" y="8005487"/>
          <a:ext cx="352541" cy="264869"/>
        </a:xfrm>
        <a:prstGeom prst="rect">
          <a:avLst/>
        </a:prstGeom>
        <a:solidFill>
          <a:schemeClr val="bg1"/>
        </a:solidFill>
        <a:ln w="12700" algn="ctr">
          <a:solidFill>
            <a:schemeClr val="bg1"/>
          </a:solidFill>
          <a:miter lim="800000"/>
          <a:headEnd/>
          <a:tailEnd/>
        </a:ln>
        <a:effectLst/>
      </xdr:spPr>
      <xdr:txBody>
        <a:bodyPr vertOverflow="clip" horzOverflow="clip" wrap="square" lIns="72000" tIns="36000" rIns="72000" bIns="36000" rtlCol="0" anchor="ctr">
          <a:spAutoFit/>
        </a:bodyPr>
        <a:lstStyle/>
        <a:p>
          <a:pPr algn="ctr" fontAlgn="auto">
            <a:spcBef>
              <a:spcPts val="0"/>
            </a:spcBef>
            <a:spcAft>
              <a:spcPts val="0"/>
            </a:spcAft>
            <a:buClr>
              <a:srgbClr val="000000"/>
            </a:buClr>
          </a:pPr>
          <a:endParaRPr kumimoji="1" lang="ja-JP" altLang="en-US" sz="1100">
            <a:solidFill>
              <a:sysClr val="windowText" lastClr="000000"/>
            </a:solidFill>
            <a:latin typeface="ＭＳ Ｐゴシック" pitchFamily="50" charset="-128"/>
            <a:cs typeface="+mn-cs"/>
          </a:endParaRPr>
        </a:p>
      </xdr:txBody>
    </xdr:sp>
    <xdr:clientData/>
  </xdr:twoCellAnchor>
</xdr:wsDr>
</file>

<file path=xl/drawings/drawing40.xml><?xml version="1.0" encoding="utf-8"?>
<xdr:wsDr xmlns:xdr="http://schemas.openxmlformats.org/drawingml/2006/spreadsheetDrawing" xmlns:a="http://schemas.openxmlformats.org/drawingml/2006/main">
  <xdr:twoCellAnchor editAs="oneCell">
    <xdr:from>
      <xdr:col>3</xdr:col>
      <xdr:colOff>818030</xdr:colOff>
      <xdr:row>17</xdr:row>
      <xdr:rowOff>44824</xdr:rowOff>
    </xdr:from>
    <xdr:to>
      <xdr:col>12</xdr:col>
      <xdr:colOff>798837</xdr:colOff>
      <xdr:row>31</xdr:row>
      <xdr:rowOff>246530</xdr:rowOff>
    </xdr:to>
    <xdr:pic>
      <xdr:nvPicPr>
        <xdr:cNvPr id="4" name="図 3">
          <a:extLst>
            <a:ext uri="{FF2B5EF4-FFF2-40B4-BE49-F238E27FC236}">
              <a16:creationId xmlns:a16="http://schemas.microsoft.com/office/drawing/2014/main" id="{00000000-0008-0000-2B00-000004000000}"/>
            </a:ext>
          </a:extLst>
        </xdr:cNvPr>
        <xdr:cNvPicPr>
          <a:picLocks noChangeAspect="1"/>
        </xdr:cNvPicPr>
      </xdr:nvPicPr>
      <xdr:blipFill>
        <a:blip xmlns:r="http://schemas.openxmlformats.org/officeDocument/2006/relationships" r:embed="rId1"/>
        <a:stretch>
          <a:fillRect/>
        </a:stretch>
      </xdr:blipFill>
      <xdr:spPr>
        <a:xfrm>
          <a:off x="2487706" y="4022912"/>
          <a:ext cx="7970602" cy="3966882"/>
        </a:xfrm>
        <a:prstGeom prst="rect">
          <a:avLst/>
        </a:prstGeom>
      </xdr:spPr>
    </xdr:pic>
    <xdr:clientData/>
  </xdr:twoCellAnchor>
  <xdr:twoCellAnchor editAs="oneCell">
    <xdr:from>
      <xdr:col>9</xdr:col>
      <xdr:colOff>92194</xdr:colOff>
      <xdr:row>37</xdr:row>
      <xdr:rowOff>201704</xdr:rowOff>
    </xdr:from>
    <xdr:to>
      <xdr:col>14</xdr:col>
      <xdr:colOff>889842</xdr:colOff>
      <xdr:row>50</xdr:row>
      <xdr:rowOff>71309</xdr:rowOff>
    </xdr:to>
    <xdr:pic>
      <xdr:nvPicPr>
        <xdr:cNvPr id="5" name="図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19691282" y="1759322"/>
          <a:ext cx="5616178" cy="3417796"/>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9</xdr:col>
      <xdr:colOff>261937</xdr:colOff>
      <xdr:row>37</xdr:row>
      <xdr:rowOff>107155</xdr:rowOff>
    </xdr:from>
    <xdr:to>
      <xdr:col>14</xdr:col>
      <xdr:colOff>699767</xdr:colOff>
      <xdr:row>42</xdr:row>
      <xdr:rowOff>128369</xdr:rowOff>
    </xdr:to>
    <xdr:pic>
      <xdr:nvPicPr>
        <xdr:cNvPr id="5" name="図 4">
          <a:extLst>
            <a:ext uri="{FF2B5EF4-FFF2-40B4-BE49-F238E27FC236}">
              <a16:creationId xmlns:a16="http://schemas.microsoft.com/office/drawing/2014/main" id="{63ECA922-A4AB-49D6-BFA7-6E05B013043D}"/>
            </a:ext>
          </a:extLst>
        </xdr:cNvPr>
        <xdr:cNvPicPr>
          <a:picLocks noChangeAspect="1"/>
        </xdr:cNvPicPr>
      </xdr:nvPicPr>
      <xdr:blipFill rotWithShape="1">
        <a:blip xmlns:r="http://schemas.openxmlformats.org/officeDocument/2006/relationships" r:embed="rId1"/>
        <a:srcRect l="1258" r="1379"/>
        <a:stretch/>
      </xdr:blipFill>
      <xdr:spPr>
        <a:xfrm>
          <a:off x="7024687" y="9798843"/>
          <a:ext cx="5259861" cy="1330901"/>
        </a:xfrm>
        <a:prstGeom prst="rect">
          <a:avLst/>
        </a:prstGeom>
        <a:ln>
          <a:noFill/>
        </a:ln>
      </xdr:spPr>
    </xdr:pic>
    <xdr:clientData/>
  </xdr:twoCellAnchor>
  <xdr:twoCellAnchor editAs="oneCell">
    <xdr:from>
      <xdr:col>9</xdr:col>
      <xdr:colOff>270209</xdr:colOff>
      <xdr:row>43</xdr:row>
      <xdr:rowOff>95313</xdr:rowOff>
    </xdr:from>
    <xdr:to>
      <xdr:col>14</xdr:col>
      <xdr:colOff>657293</xdr:colOff>
      <xdr:row>48</xdr:row>
      <xdr:rowOff>44972</xdr:rowOff>
    </xdr:to>
    <xdr:pic>
      <xdr:nvPicPr>
        <xdr:cNvPr id="6" name="図 5">
          <a:extLst>
            <a:ext uri="{FF2B5EF4-FFF2-40B4-BE49-F238E27FC236}">
              <a16:creationId xmlns:a16="http://schemas.microsoft.com/office/drawing/2014/main" id="{4A5DA1FF-BC15-4E10-90E7-A2E14D3B39CF}"/>
            </a:ext>
          </a:extLst>
        </xdr:cNvPr>
        <xdr:cNvPicPr>
          <a:picLocks noChangeAspect="1"/>
        </xdr:cNvPicPr>
      </xdr:nvPicPr>
      <xdr:blipFill>
        <a:blip xmlns:r="http://schemas.openxmlformats.org/officeDocument/2006/relationships" r:embed="rId2"/>
        <a:stretch>
          <a:fillRect/>
        </a:stretch>
      </xdr:blipFill>
      <xdr:spPr>
        <a:xfrm>
          <a:off x="7032959" y="11358626"/>
          <a:ext cx="5209115" cy="1259346"/>
        </a:xfrm>
        <a:prstGeom prst="rect">
          <a:avLst/>
        </a:prstGeom>
        <a:ln>
          <a:noFill/>
        </a:ln>
      </xdr:spPr>
    </xdr:pic>
    <xdr:clientData/>
  </xdr:twoCellAnchor>
  <xdr:twoCellAnchor editAs="oneCell">
    <xdr:from>
      <xdr:col>2</xdr:col>
      <xdr:colOff>845348</xdr:colOff>
      <xdr:row>15</xdr:row>
      <xdr:rowOff>166686</xdr:rowOff>
    </xdr:from>
    <xdr:to>
      <xdr:col>14</xdr:col>
      <xdr:colOff>99428</xdr:colOff>
      <xdr:row>31</xdr:row>
      <xdr:rowOff>101296</xdr:rowOff>
    </xdr:to>
    <xdr:pic>
      <xdr:nvPicPr>
        <xdr:cNvPr id="7" name="図 6">
          <a:extLst>
            <a:ext uri="{FF2B5EF4-FFF2-40B4-BE49-F238E27FC236}">
              <a16:creationId xmlns:a16="http://schemas.microsoft.com/office/drawing/2014/main" id="{A1FB731D-676C-4D09-A64A-E3D6B592DADC}"/>
            </a:ext>
          </a:extLst>
        </xdr:cNvPr>
        <xdr:cNvPicPr>
          <a:picLocks noChangeAspect="1"/>
        </xdr:cNvPicPr>
      </xdr:nvPicPr>
      <xdr:blipFill>
        <a:blip xmlns:r="http://schemas.openxmlformats.org/officeDocument/2006/relationships" r:embed="rId3"/>
        <a:stretch>
          <a:fillRect/>
        </a:stretch>
      </xdr:blipFill>
      <xdr:spPr>
        <a:xfrm>
          <a:off x="1547817" y="4095749"/>
          <a:ext cx="10136392" cy="4125610"/>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26</xdr:col>
      <xdr:colOff>752475</xdr:colOff>
      <xdr:row>37</xdr:row>
      <xdr:rowOff>180975</xdr:rowOff>
    </xdr:from>
    <xdr:to>
      <xdr:col>31</xdr:col>
      <xdr:colOff>145336</xdr:colOff>
      <xdr:row>48</xdr:row>
      <xdr:rowOff>140206</xdr:rowOff>
    </xdr:to>
    <xdr:pic>
      <xdr:nvPicPr>
        <xdr:cNvPr id="5" name="図 4">
          <a:extLst>
            <a:ext uri="{FF2B5EF4-FFF2-40B4-BE49-F238E27FC236}">
              <a16:creationId xmlns:a16="http://schemas.microsoft.com/office/drawing/2014/main" id="{00000000-0008-0000-2D00-00000500000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20307300" y="10315575"/>
          <a:ext cx="4202985" cy="2892930"/>
        </a:xfrm>
        <a:prstGeom prst="rect">
          <a:avLst/>
        </a:prstGeom>
      </xdr:spPr>
    </xdr:pic>
    <xdr:clientData/>
  </xdr:twoCellAnchor>
  <xdr:twoCellAnchor editAs="oneCell">
    <xdr:from>
      <xdr:col>3</xdr:col>
      <xdr:colOff>237094</xdr:colOff>
      <xdr:row>15</xdr:row>
      <xdr:rowOff>187590</xdr:rowOff>
    </xdr:from>
    <xdr:to>
      <xdr:col>13</xdr:col>
      <xdr:colOff>602040</xdr:colOff>
      <xdr:row>31</xdr:row>
      <xdr:rowOff>177188</xdr:rowOff>
    </xdr:to>
    <xdr:pic>
      <xdr:nvPicPr>
        <xdr:cNvPr id="6" name="図 5">
          <a:extLst>
            <a:ext uri="{FF2B5EF4-FFF2-40B4-BE49-F238E27FC236}">
              <a16:creationId xmlns:a16="http://schemas.microsoft.com/office/drawing/2014/main" id="{2BD97A5A-B2D2-4EF1-A5D7-0F4291A13099}"/>
            </a:ext>
          </a:extLst>
        </xdr:cNvPr>
        <xdr:cNvPicPr>
          <a:picLocks noChangeAspect="1"/>
        </xdr:cNvPicPr>
      </xdr:nvPicPr>
      <xdr:blipFill>
        <a:blip xmlns:r="http://schemas.openxmlformats.org/officeDocument/2006/relationships" r:embed="rId2"/>
        <a:stretch>
          <a:fillRect/>
        </a:stretch>
      </xdr:blipFill>
      <xdr:spPr>
        <a:xfrm>
          <a:off x="1903969" y="4116653"/>
          <a:ext cx="9318446" cy="4180598"/>
        </a:xfrm>
        <a:prstGeom prst="rect">
          <a:avLst/>
        </a:prstGeom>
      </xdr:spPr>
    </xdr:pic>
    <xdr:clientData/>
  </xdr:twoCellAnchor>
  <xdr:twoCellAnchor editAs="oneCell">
    <xdr:from>
      <xdr:col>9</xdr:col>
      <xdr:colOff>150643</xdr:colOff>
      <xdr:row>37</xdr:row>
      <xdr:rowOff>124788</xdr:rowOff>
    </xdr:from>
    <xdr:to>
      <xdr:col>14</xdr:col>
      <xdr:colOff>852267</xdr:colOff>
      <xdr:row>48</xdr:row>
      <xdr:rowOff>240485</xdr:rowOff>
    </xdr:to>
    <xdr:pic>
      <xdr:nvPicPr>
        <xdr:cNvPr id="7" name="図 6">
          <a:extLst>
            <a:ext uri="{FF2B5EF4-FFF2-40B4-BE49-F238E27FC236}">
              <a16:creationId xmlns:a16="http://schemas.microsoft.com/office/drawing/2014/main" id="{D1A8F2FB-AD33-49A2-948A-BE10989E3D28}"/>
            </a:ext>
          </a:extLst>
        </xdr:cNvPr>
        <xdr:cNvPicPr>
          <a:picLocks noChangeAspect="1"/>
        </xdr:cNvPicPr>
      </xdr:nvPicPr>
      <xdr:blipFill>
        <a:blip xmlns:r="http://schemas.openxmlformats.org/officeDocument/2006/relationships" r:embed="rId3"/>
        <a:stretch>
          <a:fillRect/>
        </a:stretch>
      </xdr:blipFill>
      <xdr:spPr>
        <a:xfrm>
          <a:off x="6913393" y="9816476"/>
          <a:ext cx="5523655" cy="2997009"/>
        </a:xfrm>
        <a:prstGeom prst="rect">
          <a:avLst/>
        </a:prstGeom>
      </xdr:spPr>
    </xdr:pic>
    <xdr:clientData/>
  </xdr:twoCellAnchor>
  <xdr:twoCellAnchor editAs="oneCell">
    <xdr:from>
      <xdr:col>21</xdr:col>
      <xdr:colOff>392736</xdr:colOff>
      <xdr:row>15</xdr:row>
      <xdr:rowOff>44686</xdr:rowOff>
    </xdr:from>
    <xdr:to>
      <xdr:col>29</xdr:col>
      <xdr:colOff>579311</xdr:colOff>
      <xdr:row>31</xdr:row>
      <xdr:rowOff>199796</xdr:rowOff>
    </xdr:to>
    <xdr:pic>
      <xdr:nvPicPr>
        <xdr:cNvPr id="8" name="図 7">
          <a:extLst>
            <a:ext uri="{FF2B5EF4-FFF2-40B4-BE49-F238E27FC236}">
              <a16:creationId xmlns:a16="http://schemas.microsoft.com/office/drawing/2014/main" id="{F7F76888-C855-8697-60B4-210F8763DA29}"/>
            </a:ext>
          </a:extLst>
        </xdr:cNvPr>
        <xdr:cNvPicPr>
          <a:picLocks noChangeAspect="1"/>
        </xdr:cNvPicPr>
      </xdr:nvPicPr>
      <xdr:blipFill>
        <a:blip xmlns:r="http://schemas.openxmlformats.org/officeDocument/2006/relationships" r:embed="rId4"/>
        <a:stretch>
          <a:fillRect/>
        </a:stretch>
      </xdr:blipFill>
      <xdr:spPr>
        <a:xfrm>
          <a:off x="16229084" y="4020338"/>
          <a:ext cx="7185379" cy="439580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job/01_Project/02_Client/119165_&#29872;&#22659;&#30465;/Project/119165_22507_00_&#20196;&#21644;&#65300;&#24180;&#24230;&#12459;&#12540;&#12508;&#12531;&#12491;&#12517;&#12540;&#12488;&#12521;&#12523;&#12395;&#21521;&#12369;&#12383;&#20877;&#12456;&#12493;&#27700;&#32032;&#12398;&#12354;&#12426;&#26041;&#26908;&#35342;&#31561;&#35413;&#20385;&#12539;&#26908;&#35388;&#22996;&#35351;&#26989;&#21209;/Work%20in%20Process/04_&#20107;&#26989;&#21270;/04.&#35519;&#26619;/&#24066;&#34903;&#22320;&#12539;&#34903;&#21306;&#65374;&#24037;&#26989;&#22243;&#22320;/&#12509;&#12486;&#12531;&#12471;&#12515;&#12523;&#35519;&#26619;v1.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市区町村別データ"/>
      <sheetName val="全域が離島の市町村データ"/>
      <sheetName val="事業者当たりのバス保有台数"/>
      <sheetName val="事業者当たりのトラック保有台数"/>
      <sheetName val="運輸支局別_レンタカー事業者当たりの自動車保有台数"/>
      <sheetName val="農家当たりのFL保有台数"/>
      <sheetName val="市区町村別_バス保有台数"/>
      <sheetName val="市区町村別_自動車保有台数"/>
      <sheetName val="市区町村別_トラック保有台数"/>
      <sheetName val="市区町村別_漁港当たりの漁船保有台数"/>
      <sheetName val="工場適地"/>
      <sheetName val="Sheet3"/>
      <sheetName val="構成農家数別集落営農数"/>
      <sheetName val="軽質油製品まとめ"/>
      <sheetName val="物流拠点集計用"/>
      <sheetName val="全域が離島の市町村"/>
      <sheetName val="全部離島"/>
      <sheetName val="内海離島"/>
      <sheetName val="指定離島・未指定離島一覧"/>
      <sheetName val="調査事項・出所"/>
    </sheetNames>
    <sheetDataSet>
      <sheetData sheetId="0"/>
      <sheetData sheetId="1"/>
      <sheetData sheetId="2"/>
      <sheetData sheetId="3"/>
      <sheetData sheetId="4"/>
      <sheetData sheetId="5"/>
      <sheetData sheetId="6">
        <row r="3">
          <cell r="B3" t="str">
            <v>011002</v>
          </cell>
          <cell r="C3" t="str">
            <v>北海道</v>
          </cell>
          <cell r="D3" t="str">
            <v>札幌市</v>
          </cell>
          <cell r="E3">
            <v>1959313</v>
          </cell>
        </row>
        <row r="4">
          <cell r="B4" t="str">
            <v>012025</v>
          </cell>
          <cell r="C4" t="str">
            <v>北海道</v>
          </cell>
          <cell r="D4" t="str">
            <v>函館市</v>
          </cell>
          <cell r="E4">
            <v>255308</v>
          </cell>
        </row>
        <row r="5">
          <cell r="B5" t="str">
            <v>012033</v>
          </cell>
          <cell r="C5" t="str">
            <v>北海道</v>
          </cell>
          <cell r="D5" t="str">
            <v>小樽市</v>
          </cell>
          <cell r="E5">
            <v>114425</v>
          </cell>
        </row>
        <row r="6">
          <cell r="B6" t="str">
            <v>012041</v>
          </cell>
          <cell r="C6" t="str">
            <v>北海道</v>
          </cell>
          <cell r="D6" t="str">
            <v>旭川市</v>
          </cell>
          <cell r="E6">
            <v>334070</v>
          </cell>
        </row>
        <row r="7">
          <cell r="B7" t="str">
            <v>012050</v>
          </cell>
          <cell r="C7" t="str">
            <v>北海道</v>
          </cell>
          <cell r="D7" t="str">
            <v>室蘭市</v>
          </cell>
          <cell r="E7">
            <v>82977</v>
          </cell>
        </row>
        <row r="8">
          <cell r="B8" t="str">
            <v>012068</v>
          </cell>
          <cell r="C8" t="str">
            <v>北海道</v>
          </cell>
          <cell r="D8" t="str">
            <v>釧路市</v>
          </cell>
          <cell r="E8">
            <v>168086</v>
          </cell>
        </row>
        <row r="9">
          <cell r="B9" t="str">
            <v>012076</v>
          </cell>
          <cell r="C9" t="str">
            <v>北海道</v>
          </cell>
          <cell r="D9" t="str">
            <v>帯広市</v>
          </cell>
          <cell r="E9">
            <v>166043</v>
          </cell>
        </row>
        <row r="10">
          <cell r="B10" t="str">
            <v>012084</v>
          </cell>
          <cell r="C10" t="str">
            <v>北海道</v>
          </cell>
          <cell r="D10" t="str">
            <v>北見市</v>
          </cell>
          <cell r="E10">
            <v>116630</v>
          </cell>
        </row>
        <row r="11">
          <cell r="B11" t="str">
            <v>012092</v>
          </cell>
          <cell r="C11" t="str">
            <v>北海道</v>
          </cell>
          <cell r="D11" t="str">
            <v>夕張市</v>
          </cell>
          <cell r="E11">
            <v>7769</v>
          </cell>
        </row>
        <row r="12">
          <cell r="B12" t="str">
            <v>012106</v>
          </cell>
          <cell r="C12" t="str">
            <v>北海道</v>
          </cell>
          <cell r="D12" t="str">
            <v>岩見沢市</v>
          </cell>
          <cell r="E12">
            <v>80410</v>
          </cell>
        </row>
        <row r="13">
          <cell r="B13" t="str">
            <v>012114</v>
          </cell>
          <cell r="C13" t="str">
            <v>北海道</v>
          </cell>
          <cell r="D13" t="str">
            <v>網走市</v>
          </cell>
          <cell r="E13">
            <v>35039</v>
          </cell>
        </row>
        <row r="14">
          <cell r="B14" t="str">
            <v>012122</v>
          </cell>
          <cell r="C14" t="str">
            <v>北海道</v>
          </cell>
          <cell r="D14" t="str">
            <v>留萌市</v>
          </cell>
          <cell r="E14">
            <v>20715</v>
          </cell>
        </row>
        <row r="15">
          <cell r="B15" t="str">
            <v>012131</v>
          </cell>
          <cell r="C15" t="str">
            <v>北海道</v>
          </cell>
          <cell r="D15" t="str">
            <v>苫小牧市</v>
          </cell>
          <cell r="E15">
            <v>171242</v>
          </cell>
        </row>
        <row r="16">
          <cell r="B16" t="str">
            <v>012149</v>
          </cell>
          <cell r="C16" t="str">
            <v>北海道</v>
          </cell>
          <cell r="D16" t="str">
            <v>稚内市</v>
          </cell>
          <cell r="E16">
            <v>33605</v>
          </cell>
        </row>
        <row r="17">
          <cell r="B17" t="str">
            <v>012157</v>
          </cell>
          <cell r="C17" t="str">
            <v>北海道</v>
          </cell>
          <cell r="D17" t="str">
            <v>美唄市</v>
          </cell>
          <cell r="E17">
            <v>21058</v>
          </cell>
        </row>
        <row r="18">
          <cell r="B18" t="str">
            <v>012165</v>
          </cell>
          <cell r="C18" t="str">
            <v>北海道</v>
          </cell>
          <cell r="D18" t="str">
            <v>芦別市</v>
          </cell>
          <cell r="E18">
            <v>13204</v>
          </cell>
        </row>
        <row r="19">
          <cell r="B19" t="str">
            <v>012173</v>
          </cell>
          <cell r="C19" t="str">
            <v>北海道</v>
          </cell>
          <cell r="D19" t="str">
            <v>江別市</v>
          </cell>
          <cell r="E19">
            <v>119580</v>
          </cell>
        </row>
        <row r="20">
          <cell r="B20" t="str">
            <v>012181</v>
          </cell>
          <cell r="C20" t="str">
            <v>北海道</v>
          </cell>
          <cell r="D20" t="str">
            <v>赤平市</v>
          </cell>
          <cell r="E20">
            <v>9906</v>
          </cell>
        </row>
        <row r="21">
          <cell r="B21" t="str">
            <v>012190</v>
          </cell>
          <cell r="C21" t="str">
            <v>北海道</v>
          </cell>
          <cell r="D21" t="str">
            <v>紋別市</v>
          </cell>
          <cell r="E21">
            <v>21582</v>
          </cell>
        </row>
        <row r="22">
          <cell r="B22" t="str">
            <v>012203</v>
          </cell>
          <cell r="C22" t="str">
            <v>北海道</v>
          </cell>
          <cell r="D22" t="str">
            <v>士別市</v>
          </cell>
          <cell r="E22">
            <v>18562</v>
          </cell>
        </row>
        <row r="23">
          <cell r="B23" t="str">
            <v>012211</v>
          </cell>
          <cell r="C23" t="str">
            <v>北海道</v>
          </cell>
          <cell r="D23" t="str">
            <v>名寄市</v>
          </cell>
          <cell r="E23">
            <v>27277</v>
          </cell>
        </row>
        <row r="24">
          <cell r="B24" t="str">
            <v>012220</v>
          </cell>
          <cell r="C24" t="str">
            <v>北海道</v>
          </cell>
          <cell r="D24" t="str">
            <v>三笠市</v>
          </cell>
          <cell r="E24">
            <v>8302</v>
          </cell>
        </row>
        <row r="25">
          <cell r="B25" t="str">
            <v>012238</v>
          </cell>
          <cell r="C25" t="str">
            <v>北海道</v>
          </cell>
          <cell r="D25" t="str">
            <v>根室市</v>
          </cell>
          <cell r="E25">
            <v>25457</v>
          </cell>
        </row>
        <row r="26">
          <cell r="B26" t="str">
            <v>012246</v>
          </cell>
          <cell r="C26" t="str">
            <v>北海道</v>
          </cell>
          <cell r="D26" t="str">
            <v>千歳市</v>
          </cell>
          <cell r="E26">
            <v>97552</v>
          </cell>
        </row>
        <row r="27">
          <cell r="B27" t="str">
            <v>012254</v>
          </cell>
          <cell r="C27" t="str">
            <v>北海道</v>
          </cell>
          <cell r="D27" t="str">
            <v>滝川市</v>
          </cell>
          <cell r="E27">
            <v>39861</v>
          </cell>
        </row>
        <row r="28">
          <cell r="B28" t="str">
            <v>012262</v>
          </cell>
          <cell r="C28" t="str">
            <v>北海道</v>
          </cell>
          <cell r="D28" t="str">
            <v>砂川市</v>
          </cell>
          <cell r="E28">
            <v>16848</v>
          </cell>
        </row>
        <row r="29">
          <cell r="B29" t="str">
            <v>012271</v>
          </cell>
          <cell r="C29" t="str">
            <v>北海道</v>
          </cell>
          <cell r="D29" t="str">
            <v>歌志内市</v>
          </cell>
          <cell r="E29">
            <v>3130</v>
          </cell>
        </row>
        <row r="30">
          <cell r="B30" t="str">
            <v>012289</v>
          </cell>
          <cell r="C30" t="str">
            <v>北海道</v>
          </cell>
          <cell r="D30" t="str">
            <v>深川市</v>
          </cell>
          <cell r="E30">
            <v>20422</v>
          </cell>
        </row>
        <row r="31">
          <cell r="B31" t="str">
            <v>012297</v>
          </cell>
          <cell r="C31" t="str">
            <v>北海道</v>
          </cell>
          <cell r="D31" t="str">
            <v>富良野市</v>
          </cell>
          <cell r="E31">
            <v>21593</v>
          </cell>
        </row>
        <row r="32">
          <cell r="B32" t="str">
            <v>012301</v>
          </cell>
          <cell r="C32" t="str">
            <v>北海道</v>
          </cell>
          <cell r="D32" t="str">
            <v>登別市</v>
          </cell>
          <cell r="E32">
            <v>47608</v>
          </cell>
        </row>
        <row r="33">
          <cell r="B33" t="str">
            <v>012319</v>
          </cell>
          <cell r="C33" t="str">
            <v>北海道</v>
          </cell>
          <cell r="D33" t="str">
            <v>恵庭市</v>
          </cell>
          <cell r="E33">
            <v>70049</v>
          </cell>
        </row>
        <row r="34">
          <cell r="B34" t="str">
            <v>012335</v>
          </cell>
          <cell r="C34" t="str">
            <v>北海道</v>
          </cell>
          <cell r="D34" t="str">
            <v>伊達市</v>
          </cell>
          <cell r="E34">
            <v>33896</v>
          </cell>
        </row>
        <row r="35">
          <cell r="B35" t="str">
            <v>012343</v>
          </cell>
          <cell r="C35" t="str">
            <v>北海道</v>
          </cell>
          <cell r="D35" t="str">
            <v>北広島市</v>
          </cell>
          <cell r="E35">
            <v>58265</v>
          </cell>
        </row>
        <row r="36">
          <cell r="B36" t="str">
            <v>012351</v>
          </cell>
          <cell r="C36" t="str">
            <v>北海道</v>
          </cell>
          <cell r="D36" t="str">
            <v>石狩市</v>
          </cell>
          <cell r="E36">
            <v>58288</v>
          </cell>
        </row>
        <row r="37">
          <cell r="B37" t="str">
            <v>012360</v>
          </cell>
          <cell r="C37" t="str">
            <v>北海道</v>
          </cell>
          <cell r="D37" t="str">
            <v>北斗市</v>
          </cell>
          <cell r="E37">
            <v>46031</v>
          </cell>
        </row>
        <row r="38">
          <cell r="B38" t="str">
            <v>013030</v>
          </cell>
          <cell r="C38" t="str">
            <v>北海道</v>
          </cell>
          <cell r="D38" t="str">
            <v>当別町</v>
          </cell>
          <cell r="E38">
            <v>15840</v>
          </cell>
        </row>
        <row r="39">
          <cell r="B39" t="str">
            <v>013048</v>
          </cell>
          <cell r="C39" t="str">
            <v>北海道</v>
          </cell>
          <cell r="D39" t="str">
            <v>新篠津村</v>
          </cell>
          <cell r="E39">
            <v>3033</v>
          </cell>
        </row>
        <row r="40">
          <cell r="B40" t="str">
            <v>013315</v>
          </cell>
          <cell r="C40" t="str">
            <v>北海道</v>
          </cell>
          <cell r="D40" t="str">
            <v>松前町</v>
          </cell>
          <cell r="E40">
            <v>6996</v>
          </cell>
        </row>
        <row r="41">
          <cell r="B41" t="str">
            <v>013323</v>
          </cell>
          <cell r="C41" t="str">
            <v>北海道</v>
          </cell>
          <cell r="D41" t="str">
            <v>福島町</v>
          </cell>
          <cell r="E41">
            <v>3968</v>
          </cell>
        </row>
        <row r="42">
          <cell r="B42" t="str">
            <v>013331</v>
          </cell>
          <cell r="C42" t="str">
            <v>北海道</v>
          </cell>
          <cell r="D42" t="str">
            <v>知内町</v>
          </cell>
          <cell r="E42">
            <v>4290</v>
          </cell>
        </row>
        <row r="43">
          <cell r="B43" t="str">
            <v>013340</v>
          </cell>
          <cell r="C43" t="str">
            <v>北海道</v>
          </cell>
          <cell r="D43" t="str">
            <v>木古内町</v>
          </cell>
          <cell r="E43">
            <v>4066</v>
          </cell>
        </row>
        <row r="44">
          <cell r="B44" t="str">
            <v>013374</v>
          </cell>
          <cell r="C44" t="str">
            <v>北海道</v>
          </cell>
          <cell r="D44" t="str">
            <v>七飯町</v>
          </cell>
          <cell r="E44">
            <v>28148</v>
          </cell>
        </row>
        <row r="45">
          <cell r="B45" t="str">
            <v>013439</v>
          </cell>
          <cell r="C45" t="str">
            <v>北海道</v>
          </cell>
          <cell r="D45" t="str">
            <v>鹿部町</v>
          </cell>
          <cell r="E45">
            <v>3899</v>
          </cell>
        </row>
        <row r="46">
          <cell r="B46" t="str">
            <v>013455</v>
          </cell>
          <cell r="C46" t="str">
            <v>北海道</v>
          </cell>
          <cell r="D46" t="str">
            <v>森町</v>
          </cell>
          <cell r="E46">
            <v>15230</v>
          </cell>
        </row>
        <row r="47">
          <cell r="B47" t="str">
            <v>013463</v>
          </cell>
          <cell r="C47" t="str">
            <v>北海道</v>
          </cell>
          <cell r="D47" t="str">
            <v>八雲町</v>
          </cell>
          <cell r="E47">
            <v>16293</v>
          </cell>
        </row>
        <row r="48">
          <cell r="B48" t="str">
            <v>013471</v>
          </cell>
          <cell r="C48" t="str">
            <v>北海道</v>
          </cell>
          <cell r="D48" t="str">
            <v>長万部町</v>
          </cell>
          <cell r="E48">
            <v>5271</v>
          </cell>
        </row>
        <row r="49">
          <cell r="B49" t="str">
            <v>013617</v>
          </cell>
          <cell r="C49" t="str">
            <v>北海道</v>
          </cell>
          <cell r="D49" t="str">
            <v>江差町</v>
          </cell>
          <cell r="E49">
            <v>7488</v>
          </cell>
        </row>
        <row r="50">
          <cell r="B50" t="str">
            <v>013625</v>
          </cell>
          <cell r="C50" t="str">
            <v>北海道</v>
          </cell>
          <cell r="D50" t="str">
            <v>上ノ国町</v>
          </cell>
          <cell r="E50">
            <v>4707</v>
          </cell>
        </row>
        <row r="51">
          <cell r="B51" t="str">
            <v>013633</v>
          </cell>
          <cell r="C51" t="str">
            <v>北海道</v>
          </cell>
          <cell r="D51" t="str">
            <v>厚沢部町</v>
          </cell>
          <cell r="E51">
            <v>3792</v>
          </cell>
        </row>
        <row r="52">
          <cell r="B52" t="str">
            <v>013641</v>
          </cell>
          <cell r="C52" t="str">
            <v>北海道</v>
          </cell>
          <cell r="D52" t="str">
            <v>乙部町</v>
          </cell>
          <cell r="E52">
            <v>3625</v>
          </cell>
        </row>
        <row r="53">
          <cell r="B53" t="str">
            <v>013676</v>
          </cell>
          <cell r="C53" t="str">
            <v>北海道</v>
          </cell>
          <cell r="D53" t="str">
            <v>奥尻町</v>
          </cell>
          <cell r="E53">
            <v>2586</v>
          </cell>
        </row>
        <row r="54">
          <cell r="B54" t="str">
            <v>013706</v>
          </cell>
          <cell r="C54" t="str">
            <v>北海道</v>
          </cell>
          <cell r="D54" t="str">
            <v>今金町</v>
          </cell>
          <cell r="E54">
            <v>5178</v>
          </cell>
        </row>
        <row r="55">
          <cell r="B55" t="str">
            <v>013714</v>
          </cell>
          <cell r="C55" t="str">
            <v>北海道</v>
          </cell>
          <cell r="D55" t="str">
            <v>せたな町</v>
          </cell>
          <cell r="E55">
            <v>7743</v>
          </cell>
        </row>
        <row r="56">
          <cell r="B56" t="str">
            <v>013919</v>
          </cell>
          <cell r="C56" t="str">
            <v>北海道</v>
          </cell>
          <cell r="D56" t="str">
            <v>島牧村</v>
          </cell>
          <cell r="E56">
            <v>1433</v>
          </cell>
        </row>
        <row r="57">
          <cell r="B57" t="str">
            <v>013927</v>
          </cell>
          <cell r="C57" t="str">
            <v>北海道</v>
          </cell>
          <cell r="D57" t="str">
            <v>寿都町</v>
          </cell>
          <cell r="E57">
            <v>2948</v>
          </cell>
        </row>
        <row r="58">
          <cell r="B58" t="str">
            <v>013935</v>
          </cell>
          <cell r="C58" t="str">
            <v>北海道</v>
          </cell>
          <cell r="D58" t="str">
            <v>黒松内町</v>
          </cell>
          <cell r="E58">
            <v>2784</v>
          </cell>
        </row>
        <row r="59">
          <cell r="B59" t="str">
            <v>013943</v>
          </cell>
          <cell r="C59" t="str">
            <v>北海道</v>
          </cell>
          <cell r="D59" t="str">
            <v>蘭越町</v>
          </cell>
          <cell r="E59">
            <v>4669</v>
          </cell>
        </row>
        <row r="60">
          <cell r="B60" t="str">
            <v>013951</v>
          </cell>
          <cell r="C60" t="str">
            <v>北海道</v>
          </cell>
          <cell r="D60" t="str">
            <v>ニセコ町</v>
          </cell>
          <cell r="E60">
            <v>5403</v>
          </cell>
        </row>
        <row r="61">
          <cell r="B61" t="str">
            <v>013960</v>
          </cell>
          <cell r="C61" t="str">
            <v>北海道</v>
          </cell>
          <cell r="D61" t="str">
            <v>真狩村</v>
          </cell>
          <cell r="E61">
            <v>2079</v>
          </cell>
        </row>
        <row r="62">
          <cell r="B62" t="str">
            <v>013978</v>
          </cell>
          <cell r="C62" t="str">
            <v>北海道</v>
          </cell>
          <cell r="D62" t="str">
            <v>留寿都村</v>
          </cell>
          <cell r="E62">
            <v>2070</v>
          </cell>
        </row>
        <row r="63">
          <cell r="B63" t="str">
            <v>013986</v>
          </cell>
          <cell r="C63" t="str">
            <v>北海道</v>
          </cell>
          <cell r="D63" t="str">
            <v>喜茂別町</v>
          </cell>
          <cell r="E63">
            <v>2201</v>
          </cell>
        </row>
        <row r="64">
          <cell r="B64" t="str">
            <v>013994</v>
          </cell>
          <cell r="C64" t="str">
            <v>北海道</v>
          </cell>
          <cell r="D64" t="str">
            <v>京極町</v>
          </cell>
          <cell r="E64">
            <v>2979</v>
          </cell>
        </row>
        <row r="65">
          <cell r="B65" t="str">
            <v>014001</v>
          </cell>
          <cell r="C65" t="str">
            <v>北海道</v>
          </cell>
          <cell r="D65" t="str">
            <v>倶知安町</v>
          </cell>
          <cell r="E65">
            <v>16892</v>
          </cell>
        </row>
        <row r="66">
          <cell r="B66" t="str">
            <v>014010</v>
          </cell>
          <cell r="C66" t="str">
            <v>北海道</v>
          </cell>
          <cell r="D66" t="str">
            <v>共和町</v>
          </cell>
          <cell r="E66">
            <v>5858</v>
          </cell>
        </row>
        <row r="67">
          <cell r="B67" t="str">
            <v>014028</v>
          </cell>
          <cell r="C67" t="str">
            <v>北海道</v>
          </cell>
          <cell r="D67" t="str">
            <v>岩内町</v>
          </cell>
          <cell r="E67">
            <v>12314</v>
          </cell>
        </row>
        <row r="68">
          <cell r="B68" t="str">
            <v>014036</v>
          </cell>
          <cell r="C68" t="str">
            <v>北海道</v>
          </cell>
          <cell r="D68" t="str">
            <v>泊村</v>
          </cell>
          <cell r="E68">
            <v>1613</v>
          </cell>
        </row>
        <row r="69">
          <cell r="B69" t="str">
            <v>014044</v>
          </cell>
          <cell r="C69" t="str">
            <v>北海道</v>
          </cell>
          <cell r="D69" t="str">
            <v>神恵内村</v>
          </cell>
          <cell r="E69">
            <v>840</v>
          </cell>
        </row>
        <row r="70">
          <cell r="B70" t="str">
            <v>014052</v>
          </cell>
          <cell r="C70" t="str">
            <v>北海道</v>
          </cell>
          <cell r="D70" t="str">
            <v>積丹町</v>
          </cell>
          <cell r="E70">
            <v>1981</v>
          </cell>
        </row>
        <row r="71">
          <cell r="B71" t="str">
            <v>014061</v>
          </cell>
          <cell r="C71" t="str">
            <v>北海道</v>
          </cell>
          <cell r="D71" t="str">
            <v>古平町</v>
          </cell>
          <cell r="E71">
            <v>3015</v>
          </cell>
        </row>
        <row r="72">
          <cell r="B72" t="str">
            <v>014079</v>
          </cell>
          <cell r="C72" t="str">
            <v>北海道</v>
          </cell>
          <cell r="D72" t="str">
            <v>仁木町</v>
          </cell>
          <cell r="E72">
            <v>3251</v>
          </cell>
        </row>
        <row r="73">
          <cell r="B73" t="str">
            <v>014087</v>
          </cell>
          <cell r="C73" t="str">
            <v>北海道</v>
          </cell>
          <cell r="D73" t="str">
            <v>余市町</v>
          </cell>
          <cell r="E73">
            <v>18564</v>
          </cell>
        </row>
        <row r="74">
          <cell r="B74" t="str">
            <v>014095</v>
          </cell>
          <cell r="C74" t="str">
            <v>北海道</v>
          </cell>
          <cell r="D74" t="str">
            <v>赤井川村</v>
          </cell>
          <cell r="E74">
            <v>1273</v>
          </cell>
        </row>
        <row r="75">
          <cell r="B75" t="str">
            <v>014231</v>
          </cell>
          <cell r="C75" t="str">
            <v>北海道</v>
          </cell>
          <cell r="D75" t="str">
            <v>南幌町</v>
          </cell>
          <cell r="E75">
            <v>7461</v>
          </cell>
        </row>
        <row r="76">
          <cell r="B76" t="str">
            <v>014249</v>
          </cell>
          <cell r="C76" t="str">
            <v>北海道</v>
          </cell>
          <cell r="D76" t="str">
            <v>奈井江町</v>
          </cell>
          <cell r="E76">
            <v>5335</v>
          </cell>
        </row>
        <row r="77">
          <cell r="B77" t="str">
            <v>014257</v>
          </cell>
          <cell r="C77" t="str">
            <v>北海道</v>
          </cell>
          <cell r="D77" t="str">
            <v>上砂川町</v>
          </cell>
          <cell r="E77">
            <v>2874</v>
          </cell>
        </row>
        <row r="78">
          <cell r="B78" t="str">
            <v>014273</v>
          </cell>
          <cell r="C78" t="str">
            <v>北海道</v>
          </cell>
          <cell r="D78" t="str">
            <v>由仁町</v>
          </cell>
          <cell r="E78">
            <v>5061</v>
          </cell>
        </row>
        <row r="79">
          <cell r="B79" t="str">
            <v>014281</v>
          </cell>
          <cell r="C79" t="str">
            <v>北海道</v>
          </cell>
          <cell r="D79" t="str">
            <v>長沼町</v>
          </cell>
          <cell r="E79">
            <v>10649</v>
          </cell>
        </row>
        <row r="80">
          <cell r="B80" t="str">
            <v>014290</v>
          </cell>
          <cell r="C80" t="str">
            <v>北海道</v>
          </cell>
          <cell r="D80" t="str">
            <v>栗山町</v>
          </cell>
          <cell r="E80">
            <v>11637</v>
          </cell>
        </row>
        <row r="81">
          <cell r="B81" t="str">
            <v>014303</v>
          </cell>
          <cell r="C81" t="str">
            <v>北海道</v>
          </cell>
          <cell r="D81" t="str">
            <v>月形町</v>
          </cell>
          <cell r="E81">
            <v>3117</v>
          </cell>
        </row>
        <row r="82">
          <cell r="B82" t="str">
            <v>014311</v>
          </cell>
          <cell r="C82" t="str">
            <v>北海道</v>
          </cell>
          <cell r="D82" t="str">
            <v>浦臼町</v>
          </cell>
          <cell r="E82">
            <v>1785</v>
          </cell>
        </row>
        <row r="83">
          <cell r="B83" t="str">
            <v>014320</v>
          </cell>
          <cell r="C83" t="str">
            <v>北海道</v>
          </cell>
          <cell r="D83" t="str">
            <v>新十津川町</v>
          </cell>
          <cell r="E83">
            <v>6532</v>
          </cell>
        </row>
        <row r="84">
          <cell r="B84" t="str">
            <v>014338</v>
          </cell>
          <cell r="C84" t="str">
            <v>北海道</v>
          </cell>
          <cell r="D84" t="str">
            <v>妹背牛町</v>
          </cell>
          <cell r="E84">
            <v>2902</v>
          </cell>
        </row>
        <row r="85">
          <cell r="B85" t="str">
            <v>014346</v>
          </cell>
          <cell r="C85" t="str">
            <v>北海道</v>
          </cell>
          <cell r="D85" t="str">
            <v>秩父別町</v>
          </cell>
          <cell r="E85">
            <v>2401</v>
          </cell>
        </row>
        <row r="86">
          <cell r="B86" t="str">
            <v>014362</v>
          </cell>
          <cell r="C86" t="str">
            <v>北海道</v>
          </cell>
          <cell r="D86" t="str">
            <v>雨竜町</v>
          </cell>
          <cell r="E86">
            <v>2323</v>
          </cell>
        </row>
        <row r="87">
          <cell r="B87" t="str">
            <v>014371</v>
          </cell>
          <cell r="C87" t="str">
            <v>北海道</v>
          </cell>
          <cell r="D87" t="str">
            <v>北竜町</v>
          </cell>
          <cell r="E87">
            <v>1798</v>
          </cell>
        </row>
        <row r="88">
          <cell r="B88" t="str">
            <v>014389</v>
          </cell>
          <cell r="C88" t="str">
            <v>北海道</v>
          </cell>
          <cell r="D88" t="str">
            <v>沼田町</v>
          </cell>
          <cell r="E88">
            <v>3017</v>
          </cell>
        </row>
        <row r="89">
          <cell r="B89" t="str">
            <v>014524</v>
          </cell>
          <cell r="C89" t="str">
            <v>北海道</v>
          </cell>
          <cell r="D89" t="str">
            <v>鷹栖町</v>
          </cell>
          <cell r="E89">
            <v>6821</v>
          </cell>
        </row>
        <row r="90">
          <cell r="B90" t="str">
            <v>014532</v>
          </cell>
          <cell r="C90" t="str">
            <v>北海道</v>
          </cell>
          <cell r="D90" t="str">
            <v>東神楽町</v>
          </cell>
          <cell r="E90">
            <v>10239</v>
          </cell>
        </row>
        <row r="91">
          <cell r="B91" t="str">
            <v>014541</v>
          </cell>
          <cell r="C91" t="str">
            <v>北海道</v>
          </cell>
          <cell r="D91" t="str">
            <v>当麻町</v>
          </cell>
          <cell r="E91">
            <v>6400</v>
          </cell>
        </row>
        <row r="92">
          <cell r="B92" t="str">
            <v>014559</v>
          </cell>
          <cell r="C92" t="str">
            <v>北海道</v>
          </cell>
          <cell r="D92" t="str">
            <v>比布町</v>
          </cell>
          <cell r="E92">
            <v>3676</v>
          </cell>
        </row>
        <row r="93">
          <cell r="B93" t="str">
            <v>014567</v>
          </cell>
          <cell r="C93" t="str">
            <v>北海道</v>
          </cell>
          <cell r="D93" t="str">
            <v>愛別町</v>
          </cell>
          <cell r="E93">
            <v>2723</v>
          </cell>
        </row>
        <row r="94">
          <cell r="B94" t="str">
            <v>014575</v>
          </cell>
          <cell r="C94" t="str">
            <v>北海道</v>
          </cell>
          <cell r="D94" t="str">
            <v>上川町</v>
          </cell>
          <cell r="E94">
            <v>3510</v>
          </cell>
        </row>
        <row r="95">
          <cell r="B95" t="str">
            <v>014583</v>
          </cell>
          <cell r="C95" t="str">
            <v>北海道</v>
          </cell>
          <cell r="D95" t="str">
            <v>東川町</v>
          </cell>
          <cell r="E95">
            <v>8380</v>
          </cell>
        </row>
        <row r="96">
          <cell r="B96" t="str">
            <v>014591</v>
          </cell>
          <cell r="C96" t="str">
            <v>北海道</v>
          </cell>
          <cell r="D96" t="str">
            <v>美瑛町</v>
          </cell>
          <cell r="E96">
            <v>9912</v>
          </cell>
        </row>
        <row r="97">
          <cell r="B97" t="str">
            <v>014605</v>
          </cell>
          <cell r="C97" t="str">
            <v>北海道</v>
          </cell>
          <cell r="D97" t="str">
            <v>上富良野町</v>
          </cell>
          <cell r="E97">
            <v>10661</v>
          </cell>
        </row>
        <row r="98">
          <cell r="B98" t="str">
            <v>014613</v>
          </cell>
          <cell r="C98" t="str">
            <v>北海道</v>
          </cell>
          <cell r="D98" t="str">
            <v>中富良野町</v>
          </cell>
          <cell r="E98">
            <v>4938</v>
          </cell>
        </row>
        <row r="99">
          <cell r="B99" t="str">
            <v>014621</v>
          </cell>
          <cell r="C99" t="str">
            <v>北海道</v>
          </cell>
          <cell r="D99" t="str">
            <v>南富良野町</v>
          </cell>
          <cell r="E99">
            <v>2434</v>
          </cell>
        </row>
        <row r="100">
          <cell r="B100" t="str">
            <v>014630</v>
          </cell>
          <cell r="C100" t="str">
            <v>北海道</v>
          </cell>
          <cell r="D100" t="str">
            <v>占冠村</v>
          </cell>
          <cell r="E100">
            <v>1613</v>
          </cell>
        </row>
        <row r="101">
          <cell r="B101" t="str">
            <v>014648</v>
          </cell>
          <cell r="C101" t="str">
            <v>北海道</v>
          </cell>
          <cell r="D101" t="str">
            <v>和寒町</v>
          </cell>
          <cell r="E101">
            <v>3278</v>
          </cell>
        </row>
        <row r="102">
          <cell r="B102" t="str">
            <v>014656</v>
          </cell>
          <cell r="C102" t="str">
            <v>北海道</v>
          </cell>
          <cell r="D102" t="str">
            <v>剣淵町</v>
          </cell>
          <cell r="E102">
            <v>3063</v>
          </cell>
        </row>
        <row r="103">
          <cell r="B103" t="str">
            <v>014681</v>
          </cell>
          <cell r="C103" t="str">
            <v>北海道</v>
          </cell>
          <cell r="D103" t="str">
            <v>下川町</v>
          </cell>
          <cell r="E103">
            <v>3254</v>
          </cell>
        </row>
        <row r="104">
          <cell r="B104" t="str">
            <v>014699</v>
          </cell>
          <cell r="C104" t="str">
            <v>北海道</v>
          </cell>
          <cell r="D104" t="str">
            <v>美深町</v>
          </cell>
          <cell r="E104">
            <v>4244</v>
          </cell>
        </row>
        <row r="105">
          <cell r="B105" t="str">
            <v>014702</v>
          </cell>
          <cell r="C105" t="str">
            <v>北海道</v>
          </cell>
          <cell r="D105" t="str">
            <v>音威子府村</v>
          </cell>
          <cell r="E105">
            <v>729</v>
          </cell>
        </row>
        <row r="106">
          <cell r="B106" t="str">
            <v>014711</v>
          </cell>
          <cell r="C106" t="str">
            <v>北海道</v>
          </cell>
          <cell r="D106" t="str">
            <v>中川町</v>
          </cell>
          <cell r="E106">
            <v>1492</v>
          </cell>
        </row>
        <row r="107">
          <cell r="B107" t="str">
            <v>014729</v>
          </cell>
          <cell r="C107" t="str">
            <v>北海道</v>
          </cell>
          <cell r="D107" t="str">
            <v>幌加内町</v>
          </cell>
          <cell r="E107">
            <v>1447</v>
          </cell>
        </row>
        <row r="108">
          <cell r="B108" t="str">
            <v>014818</v>
          </cell>
          <cell r="C108" t="str">
            <v>北海道</v>
          </cell>
          <cell r="D108" t="str">
            <v>増毛町</v>
          </cell>
          <cell r="E108">
            <v>4222</v>
          </cell>
        </row>
        <row r="109">
          <cell r="B109" t="str">
            <v>014826</v>
          </cell>
          <cell r="C109" t="str">
            <v>北海道</v>
          </cell>
          <cell r="D109" t="str">
            <v>小平町</v>
          </cell>
          <cell r="E109">
            <v>3087</v>
          </cell>
        </row>
        <row r="110">
          <cell r="B110" t="str">
            <v>014834</v>
          </cell>
          <cell r="C110" t="str">
            <v>北海道</v>
          </cell>
          <cell r="D110" t="str">
            <v>苫前町</v>
          </cell>
          <cell r="E110">
            <v>3034</v>
          </cell>
        </row>
        <row r="111">
          <cell r="B111" t="str">
            <v>014842</v>
          </cell>
          <cell r="C111" t="str">
            <v>北海道</v>
          </cell>
          <cell r="D111" t="str">
            <v>羽幌町</v>
          </cell>
          <cell r="E111">
            <v>6796</v>
          </cell>
        </row>
        <row r="112">
          <cell r="B112" t="str">
            <v>014851</v>
          </cell>
          <cell r="C112" t="str">
            <v>北海道</v>
          </cell>
          <cell r="D112" t="str">
            <v>初山別村</v>
          </cell>
          <cell r="E112">
            <v>1152</v>
          </cell>
        </row>
        <row r="113">
          <cell r="B113" t="str">
            <v>014869</v>
          </cell>
          <cell r="C113" t="str">
            <v>北海道</v>
          </cell>
          <cell r="D113" t="str">
            <v>遠別町</v>
          </cell>
          <cell r="E113">
            <v>2626</v>
          </cell>
        </row>
        <row r="114">
          <cell r="B114" t="str">
            <v>014877</v>
          </cell>
          <cell r="C114" t="str">
            <v>北海道</v>
          </cell>
          <cell r="D114" t="str">
            <v>天塩町</v>
          </cell>
          <cell r="E114">
            <v>3006</v>
          </cell>
        </row>
        <row r="115">
          <cell r="B115" t="str">
            <v>015113</v>
          </cell>
          <cell r="C115" t="str">
            <v>北海道</v>
          </cell>
          <cell r="D115" t="str">
            <v>猿払村</v>
          </cell>
          <cell r="E115">
            <v>2766</v>
          </cell>
        </row>
        <row r="116">
          <cell r="B116" t="str">
            <v>015121</v>
          </cell>
          <cell r="C116" t="str">
            <v>北海道</v>
          </cell>
          <cell r="D116" t="str">
            <v>浜頓別町</v>
          </cell>
          <cell r="E116">
            <v>3535</v>
          </cell>
        </row>
        <row r="117">
          <cell r="B117" t="str">
            <v>015130</v>
          </cell>
          <cell r="C117" t="str">
            <v>北海道</v>
          </cell>
          <cell r="D117" t="str">
            <v>中頓別町</v>
          </cell>
          <cell r="E117">
            <v>1679</v>
          </cell>
        </row>
        <row r="118">
          <cell r="B118" t="str">
            <v>015148</v>
          </cell>
          <cell r="C118" t="str">
            <v>北海道</v>
          </cell>
          <cell r="D118" t="str">
            <v>枝幸町</v>
          </cell>
          <cell r="E118">
            <v>8027</v>
          </cell>
        </row>
        <row r="119">
          <cell r="B119" t="str">
            <v>015164</v>
          </cell>
          <cell r="C119" t="str">
            <v>北海道</v>
          </cell>
          <cell r="D119" t="str">
            <v>豊富町</v>
          </cell>
          <cell r="E119">
            <v>3891</v>
          </cell>
        </row>
        <row r="120">
          <cell r="B120" t="str">
            <v>015172</v>
          </cell>
          <cell r="C120" t="str">
            <v>北海道</v>
          </cell>
          <cell r="D120" t="str">
            <v>礼文町</v>
          </cell>
          <cell r="E120">
            <v>2477</v>
          </cell>
        </row>
        <row r="121">
          <cell r="B121" t="str">
            <v>015181</v>
          </cell>
          <cell r="C121" t="str">
            <v>北海道</v>
          </cell>
          <cell r="D121" t="str">
            <v>利尻町</v>
          </cell>
          <cell r="E121">
            <v>2001</v>
          </cell>
        </row>
        <row r="122">
          <cell r="B122" t="str">
            <v>015199</v>
          </cell>
          <cell r="C122" t="str">
            <v>北海道</v>
          </cell>
          <cell r="D122" t="str">
            <v>利尻富士町</v>
          </cell>
          <cell r="E122">
            <v>2432</v>
          </cell>
        </row>
        <row r="123">
          <cell r="B123" t="str">
            <v>015202</v>
          </cell>
          <cell r="C123" t="str">
            <v>北海道</v>
          </cell>
          <cell r="D123" t="str">
            <v>幌延町</v>
          </cell>
          <cell r="E123">
            <v>2294</v>
          </cell>
        </row>
        <row r="124">
          <cell r="B124" t="str">
            <v>015431</v>
          </cell>
          <cell r="C124" t="str">
            <v>北海道</v>
          </cell>
          <cell r="D124" t="str">
            <v>美幌町</v>
          </cell>
          <cell r="E124">
            <v>19233</v>
          </cell>
        </row>
        <row r="125">
          <cell r="B125" t="str">
            <v>015440</v>
          </cell>
          <cell r="C125" t="str">
            <v>北海道</v>
          </cell>
          <cell r="D125" t="str">
            <v>津別町</v>
          </cell>
          <cell r="E125">
            <v>4597</v>
          </cell>
        </row>
        <row r="126">
          <cell r="B126" t="str">
            <v>015458</v>
          </cell>
          <cell r="C126" t="str">
            <v>北海道</v>
          </cell>
          <cell r="D126" t="str">
            <v>斜里町</v>
          </cell>
          <cell r="E126">
            <v>11530</v>
          </cell>
        </row>
        <row r="127">
          <cell r="B127" t="str">
            <v>015466</v>
          </cell>
          <cell r="C127" t="str">
            <v>北海道</v>
          </cell>
          <cell r="D127" t="str">
            <v>清里町</v>
          </cell>
          <cell r="E127">
            <v>4005</v>
          </cell>
        </row>
        <row r="128">
          <cell r="B128" t="str">
            <v>015474</v>
          </cell>
          <cell r="C128" t="str">
            <v>北海道</v>
          </cell>
          <cell r="D128" t="str">
            <v>小清水町</v>
          </cell>
          <cell r="E128">
            <v>4800</v>
          </cell>
        </row>
        <row r="129">
          <cell r="B129" t="str">
            <v>015491</v>
          </cell>
          <cell r="C129" t="str">
            <v>北海道</v>
          </cell>
          <cell r="D129" t="str">
            <v>訓子府町</v>
          </cell>
          <cell r="E129">
            <v>4889</v>
          </cell>
        </row>
        <row r="130">
          <cell r="B130" t="str">
            <v>015504</v>
          </cell>
          <cell r="C130" t="str">
            <v>北海道</v>
          </cell>
          <cell r="D130" t="str">
            <v>置戸町</v>
          </cell>
          <cell r="E130">
            <v>2837</v>
          </cell>
        </row>
        <row r="131">
          <cell r="B131" t="str">
            <v>015521</v>
          </cell>
          <cell r="C131" t="str">
            <v>北海道</v>
          </cell>
          <cell r="D131" t="str">
            <v>佐呂間町</v>
          </cell>
          <cell r="E131">
            <v>5111</v>
          </cell>
        </row>
        <row r="132">
          <cell r="B132" t="str">
            <v>015555</v>
          </cell>
          <cell r="C132" t="str">
            <v>北海道</v>
          </cell>
          <cell r="D132" t="str">
            <v>遠軽町</v>
          </cell>
          <cell r="E132">
            <v>19677</v>
          </cell>
        </row>
        <row r="133">
          <cell r="B133" t="str">
            <v>015598</v>
          </cell>
          <cell r="C133" t="str">
            <v>北海道</v>
          </cell>
          <cell r="D133" t="str">
            <v>湧別町</v>
          </cell>
          <cell r="E133">
            <v>8664</v>
          </cell>
        </row>
        <row r="134">
          <cell r="B134" t="str">
            <v>015601</v>
          </cell>
          <cell r="C134" t="str">
            <v>北海道</v>
          </cell>
          <cell r="D134" t="str">
            <v>滝上町</v>
          </cell>
          <cell r="E134">
            <v>2544</v>
          </cell>
        </row>
        <row r="135">
          <cell r="B135" t="str">
            <v>015610</v>
          </cell>
          <cell r="C135" t="str">
            <v>北海道</v>
          </cell>
          <cell r="D135" t="str">
            <v>興部町</v>
          </cell>
          <cell r="E135">
            <v>3778</v>
          </cell>
        </row>
        <row r="136">
          <cell r="B136" t="str">
            <v>015628</v>
          </cell>
          <cell r="C136" t="str">
            <v>北海道</v>
          </cell>
          <cell r="D136" t="str">
            <v>西興部村</v>
          </cell>
          <cell r="E136">
            <v>1067</v>
          </cell>
        </row>
        <row r="137">
          <cell r="B137" t="str">
            <v>015636</v>
          </cell>
          <cell r="C137" t="str">
            <v>北海道</v>
          </cell>
          <cell r="D137" t="str">
            <v>雄武町</v>
          </cell>
          <cell r="E137">
            <v>4389</v>
          </cell>
        </row>
        <row r="138">
          <cell r="B138" t="str">
            <v>015644</v>
          </cell>
          <cell r="C138" t="str">
            <v>北海道</v>
          </cell>
          <cell r="D138" t="str">
            <v>大空町</v>
          </cell>
          <cell r="E138">
            <v>7130</v>
          </cell>
        </row>
        <row r="139">
          <cell r="B139" t="str">
            <v>015717</v>
          </cell>
          <cell r="C139" t="str">
            <v>北海道</v>
          </cell>
          <cell r="D139" t="str">
            <v>豊浦町</v>
          </cell>
          <cell r="E139">
            <v>3923</v>
          </cell>
        </row>
        <row r="140">
          <cell r="B140" t="str">
            <v>015750</v>
          </cell>
          <cell r="C140" t="str">
            <v>北海道</v>
          </cell>
          <cell r="D140" t="str">
            <v>壮瞥町</v>
          </cell>
          <cell r="E140">
            <v>2517</v>
          </cell>
        </row>
        <row r="141">
          <cell r="B141" t="str">
            <v>015784</v>
          </cell>
          <cell r="C141" t="str">
            <v>北海道</v>
          </cell>
          <cell r="D141" t="str">
            <v>白老町</v>
          </cell>
          <cell r="E141">
            <v>16638</v>
          </cell>
        </row>
        <row r="142">
          <cell r="B142" t="str">
            <v>015814</v>
          </cell>
          <cell r="C142" t="str">
            <v>北海道</v>
          </cell>
          <cell r="D142" t="str">
            <v>厚真町</v>
          </cell>
          <cell r="E142">
            <v>4500</v>
          </cell>
        </row>
        <row r="143">
          <cell r="B143" t="str">
            <v>015849</v>
          </cell>
          <cell r="C143" t="str">
            <v>北海道</v>
          </cell>
          <cell r="D143" t="str">
            <v>洞爺湖町</v>
          </cell>
          <cell r="E143">
            <v>8689</v>
          </cell>
        </row>
        <row r="144">
          <cell r="B144" t="str">
            <v>015857</v>
          </cell>
          <cell r="C144" t="str">
            <v>北海道</v>
          </cell>
          <cell r="D144" t="str">
            <v>安平町</v>
          </cell>
          <cell r="E144">
            <v>7761</v>
          </cell>
        </row>
        <row r="145">
          <cell r="B145" t="str">
            <v>015865</v>
          </cell>
          <cell r="C145" t="str">
            <v>北海道</v>
          </cell>
          <cell r="D145" t="str">
            <v>むかわ町</v>
          </cell>
          <cell r="E145">
            <v>7870</v>
          </cell>
        </row>
        <row r="146">
          <cell r="B146" t="str">
            <v>016012</v>
          </cell>
          <cell r="C146" t="str">
            <v>北海道</v>
          </cell>
          <cell r="D146" t="str">
            <v>日高町</v>
          </cell>
          <cell r="E146">
            <v>11919</v>
          </cell>
        </row>
        <row r="147">
          <cell r="B147" t="str">
            <v>016021</v>
          </cell>
          <cell r="C147" t="str">
            <v>北海道</v>
          </cell>
          <cell r="D147" t="str">
            <v>平取町</v>
          </cell>
          <cell r="E147">
            <v>4923</v>
          </cell>
        </row>
        <row r="148">
          <cell r="B148" t="str">
            <v>016047</v>
          </cell>
          <cell r="C148" t="str">
            <v>北海道</v>
          </cell>
          <cell r="D148" t="str">
            <v>新冠町</v>
          </cell>
          <cell r="E148">
            <v>5483</v>
          </cell>
        </row>
        <row r="149">
          <cell r="B149" t="str">
            <v>016071</v>
          </cell>
          <cell r="C149" t="str">
            <v>北海道</v>
          </cell>
          <cell r="D149" t="str">
            <v>浦河町</v>
          </cell>
          <cell r="E149">
            <v>12166</v>
          </cell>
        </row>
        <row r="150">
          <cell r="B150" t="str">
            <v>016080</v>
          </cell>
          <cell r="C150" t="str">
            <v>北海道</v>
          </cell>
          <cell r="D150" t="str">
            <v>様似町</v>
          </cell>
          <cell r="E150">
            <v>4230</v>
          </cell>
        </row>
        <row r="151">
          <cell r="B151" t="str">
            <v>016098</v>
          </cell>
          <cell r="C151" t="str">
            <v>北海道</v>
          </cell>
          <cell r="D151" t="str">
            <v>えりも町</v>
          </cell>
          <cell r="E151">
            <v>4623</v>
          </cell>
        </row>
        <row r="152">
          <cell r="B152" t="str">
            <v>016101</v>
          </cell>
          <cell r="C152" t="str">
            <v>北海道</v>
          </cell>
          <cell r="D152" t="str">
            <v>新ひだか町</v>
          </cell>
          <cell r="E152">
            <v>22242</v>
          </cell>
        </row>
        <row r="153">
          <cell r="B153" t="str">
            <v>016314</v>
          </cell>
          <cell r="C153" t="str">
            <v>北海道</v>
          </cell>
          <cell r="D153" t="str">
            <v>音更町</v>
          </cell>
          <cell r="E153">
            <v>44342</v>
          </cell>
        </row>
        <row r="154">
          <cell r="B154" t="str">
            <v>016322</v>
          </cell>
          <cell r="C154" t="str">
            <v>北海道</v>
          </cell>
          <cell r="D154" t="str">
            <v>士幌町</v>
          </cell>
          <cell r="E154">
            <v>6044</v>
          </cell>
        </row>
        <row r="155">
          <cell r="B155" t="str">
            <v>016331</v>
          </cell>
          <cell r="C155" t="str">
            <v>北海道</v>
          </cell>
          <cell r="D155" t="str">
            <v>上士幌町</v>
          </cell>
          <cell r="E155">
            <v>4957</v>
          </cell>
        </row>
        <row r="156">
          <cell r="B156" t="str">
            <v>016349</v>
          </cell>
          <cell r="C156" t="str">
            <v>北海道</v>
          </cell>
          <cell r="D156" t="str">
            <v>鹿追町</v>
          </cell>
          <cell r="E156">
            <v>5331</v>
          </cell>
        </row>
        <row r="157">
          <cell r="B157" t="str">
            <v>016357</v>
          </cell>
          <cell r="C157" t="str">
            <v>北海道</v>
          </cell>
          <cell r="D157" t="str">
            <v>新得町</v>
          </cell>
          <cell r="E157">
            <v>6099</v>
          </cell>
        </row>
        <row r="158">
          <cell r="B158" t="str">
            <v>016365</v>
          </cell>
          <cell r="C158" t="str">
            <v>北海道</v>
          </cell>
          <cell r="D158" t="str">
            <v>清水町</v>
          </cell>
          <cell r="E158">
            <v>9370</v>
          </cell>
        </row>
        <row r="159">
          <cell r="B159" t="str">
            <v>016373</v>
          </cell>
          <cell r="C159" t="str">
            <v>北海道</v>
          </cell>
          <cell r="D159" t="str">
            <v>芽室町</v>
          </cell>
          <cell r="E159">
            <v>18468</v>
          </cell>
        </row>
        <row r="160">
          <cell r="B160" t="str">
            <v>016381</v>
          </cell>
          <cell r="C160" t="str">
            <v>北海道</v>
          </cell>
          <cell r="D160" t="str">
            <v>中札内村</v>
          </cell>
          <cell r="E160">
            <v>3917</v>
          </cell>
        </row>
        <row r="161">
          <cell r="B161" t="str">
            <v>016390</v>
          </cell>
          <cell r="C161" t="str">
            <v>北海道</v>
          </cell>
          <cell r="D161" t="str">
            <v>更別村</v>
          </cell>
          <cell r="E161">
            <v>3157</v>
          </cell>
        </row>
        <row r="162">
          <cell r="B162" t="str">
            <v>016411</v>
          </cell>
          <cell r="C162" t="str">
            <v>北海道</v>
          </cell>
          <cell r="D162" t="str">
            <v>大樹町</v>
          </cell>
          <cell r="E162">
            <v>5526</v>
          </cell>
        </row>
        <row r="163">
          <cell r="B163" t="str">
            <v>016420</v>
          </cell>
          <cell r="C163" t="str">
            <v>北海道</v>
          </cell>
          <cell r="D163" t="str">
            <v>広尾町</v>
          </cell>
          <cell r="E163">
            <v>6669</v>
          </cell>
        </row>
        <row r="164">
          <cell r="B164" t="str">
            <v>016438</v>
          </cell>
          <cell r="C164" t="str">
            <v>北海道</v>
          </cell>
          <cell r="D164" t="str">
            <v>幕別町</v>
          </cell>
          <cell r="E164">
            <v>26636</v>
          </cell>
        </row>
        <row r="165">
          <cell r="B165" t="str">
            <v>016446</v>
          </cell>
          <cell r="C165" t="str">
            <v>北海道</v>
          </cell>
          <cell r="D165" t="str">
            <v>池田町</v>
          </cell>
          <cell r="E165">
            <v>6619</v>
          </cell>
        </row>
        <row r="166">
          <cell r="B166" t="str">
            <v>016454</v>
          </cell>
          <cell r="C166" t="str">
            <v>北海道</v>
          </cell>
          <cell r="D166" t="str">
            <v>豊頃町</v>
          </cell>
          <cell r="E166">
            <v>3145</v>
          </cell>
        </row>
        <row r="167">
          <cell r="B167" t="str">
            <v>016462</v>
          </cell>
          <cell r="C167" t="str">
            <v>北海道</v>
          </cell>
          <cell r="D167" t="str">
            <v>本別町</v>
          </cell>
          <cell r="E167">
            <v>6899</v>
          </cell>
        </row>
        <row r="168">
          <cell r="B168" t="str">
            <v>016471</v>
          </cell>
          <cell r="C168" t="str">
            <v>北海道</v>
          </cell>
          <cell r="D168" t="str">
            <v>足寄町</v>
          </cell>
          <cell r="E168">
            <v>6787</v>
          </cell>
        </row>
        <row r="169">
          <cell r="B169" t="str">
            <v>016489</v>
          </cell>
          <cell r="C169" t="str">
            <v>北海道</v>
          </cell>
          <cell r="D169" t="str">
            <v>陸別町</v>
          </cell>
          <cell r="E169">
            <v>2362</v>
          </cell>
        </row>
        <row r="170">
          <cell r="B170" t="str">
            <v>016497</v>
          </cell>
          <cell r="C170" t="str">
            <v>北海道</v>
          </cell>
          <cell r="D170" t="str">
            <v>浦幌町</v>
          </cell>
          <cell r="E170">
            <v>4615</v>
          </cell>
        </row>
        <row r="171">
          <cell r="B171" t="str">
            <v>016616</v>
          </cell>
          <cell r="C171" t="str">
            <v>北海道</v>
          </cell>
          <cell r="D171" t="str">
            <v>釧路町</v>
          </cell>
          <cell r="E171">
            <v>19573</v>
          </cell>
        </row>
        <row r="172">
          <cell r="B172" t="str">
            <v>016624</v>
          </cell>
          <cell r="C172" t="str">
            <v>北海道</v>
          </cell>
          <cell r="D172" t="str">
            <v>厚岸町</v>
          </cell>
          <cell r="E172">
            <v>9183</v>
          </cell>
        </row>
        <row r="173">
          <cell r="B173" t="str">
            <v>016632</v>
          </cell>
          <cell r="C173" t="str">
            <v>北海道</v>
          </cell>
          <cell r="D173" t="str">
            <v>浜中町</v>
          </cell>
          <cell r="E173">
            <v>5748</v>
          </cell>
        </row>
        <row r="174">
          <cell r="B174" t="str">
            <v>016641</v>
          </cell>
          <cell r="C174" t="str">
            <v>北海道</v>
          </cell>
          <cell r="D174" t="str">
            <v>標茶町</v>
          </cell>
          <cell r="E174">
            <v>7509</v>
          </cell>
        </row>
        <row r="175">
          <cell r="B175" t="str">
            <v>016659</v>
          </cell>
          <cell r="C175" t="str">
            <v>北海道</v>
          </cell>
          <cell r="D175" t="str">
            <v>弟子屈町</v>
          </cell>
          <cell r="E175">
            <v>7102</v>
          </cell>
        </row>
        <row r="176">
          <cell r="B176" t="str">
            <v>016675</v>
          </cell>
          <cell r="C176" t="str">
            <v>北海道</v>
          </cell>
          <cell r="D176" t="str">
            <v>鶴居村</v>
          </cell>
          <cell r="E176">
            <v>2509</v>
          </cell>
        </row>
        <row r="177">
          <cell r="B177" t="str">
            <v>016683</v>
          </cell>
          <cell r="C177" t="str">
            <v>北海道</v>
          </cell>
          <cell r="D177" t="str">
            <v>白糠町</v>
          </cell>
          <cell r="E177">
            <v>7710</v>
          </cell>
        </row>
        <row r="178">
          <cell r="B178" t="str">
            <v>016918</v>
          </cell>
          <cell r="C178" t="str">
            <v>北海道</v>
          </cell>
          <cell r="D178" t="str">
            <v>別海町</v>
          </cell>
          <cell r="E178">
            <v>15006</v>
          </cell>
        </row>
        <row r="179">
          <cell r="B179" t="str">
            <v>016926</v>
          </cell>
          <cell r="C179" t="str">
            <v>北海道</v>
          </cell>
          <cell r="D179" t="str">
            <v>中標津町</v>
          </cell>
          <cell r="E179">
            <v>23392</v>
          </cell>
        </row>
        <row r="180">
          <cell r="B180" t="str">
            <v>016934</v>
          </cell>
          <cell r="C180" t="str">
            <v>北海道</v>
          </cell>
          <cell r="D180" t="str">
            <v>標津町</v>
          </cell>
          <cell r="E180">
            <v>5243</v>
          </cell>
        </row>
        <row r="181">
          <cell r="B181" t="str">
            <v>016942</v>
          </cell>
          <cell r="C181" t="str">
            <v>北海道</v>
          </cell>
          <cell r="D181" t="str">
            <v>羅臼町</v>
          </cell>
          <cell r="E181">
            <v>4955</v>
          </cell>
        </row>
        <row r="182">
          <cell r="B182" t="str">
            <v>016951</v>
          </cell>
          <cell r="C182" t="str">
            <v>北海道</v>
          </cell>
          <cell r="D182" t="str">
            <v>色丹村</v>
          </cell>
          <cell r="E182">
            <v>0</v>
          </cell>
        </row>
        <row r="183">
          <cell r="B183" t="str">
            <v>016969</v>
          </cell>
          <cell r="C183" t="str">
            <v>北海道</v>
          </cell>
          <cell r="D183" t="str">
            <v>泊村</v>
          </cell>
          <cell r="E183">
            <v>0</v>
          </cell>
        </row>
        <row r="184">
          <cell r="B184" t="str">
            <v>016977</v>
          </cell>
          <cell r="C184" t="str">
            <v>北海道</v>
          </cell>
          <cell r="D184" t="str">
            <v>留夜別村</v>
          </cell>
          <cell r="E184">
            <v>0</v>
          </cell>
        </row>
        <row r="185">
          <cell r="B185" t="str">
            <v>016985</v>
          </cell>
          <cell r="C185" t="str">
            <v>北海道</v>
          </cell>
          <cell r="D185" t="str">
            <v>留別村</v>
          </cell>
          <cell r="E185">
            <v>0</v>
          </cell>
        </row>
        <row r="186">
          <cell r="B186" t="str">
            <v>016993</v>
          </cell>
          <cell r="C186" t="str">
            <v>北海道</v>
          </cell>
          <cell r="D186" t="str">
            <v>紗那村</v>
          </cell>
          <cell r="E186">
            <v>0</v>
          </cell>
        </row>
        <row r="187">
          <cell r="B187" t="str">
            <v>017001</v>
          </cell>
          <cell r="C187" t="str">
            <v>北海道</v>
          </cell>
          <cell r="D187" t="str">
            <v>蘂取村</v>
          </cell>
          <cell r="E187">
            <v>0</v>
          </cell>
        </row>
        <row r="188">
          <cell r="B188" t="str">
            <v>022012</v>
          </cell>
          <cell r="C188" t="str">
            <v>青森県</v>
          </cell>
          <cell r="D188" t="str">
            <v>青森市</v>
          </cell>
          <cell r="E188">
            <v>281232</v>
          </cell>
        </row>
        <row r="189">
          <cell r="B189" t="str">
            <v>022021</v>
          </cell>
          <cell r="C189" t="str">
            <v>青森県</v>
          </cell>
          <cell r="D189" t="str">
            <v>弘前市</v>
          </cell>
          <cell r="E189">
            <v>170212</v>
          </cell>
        </row>
        <row r="190">
          <cell r="B190" t="str">
            <v>022039</v>
          </cell>
          <cell r="C190" t="str">
            <v>青森県</v>
          </cell>
          <cell r="D190" t="str">
            <v>八戸市</v>
          </cell>
          <cell r="E190">
            <v>227812</v>
          </cell>
        </row>
        <row r="191">
          <cell r="B191" t="str">
            <v>022047</v>
          </cell>
          <cell r="C191" t="str">
            <v>青森県</v>
          </cell>
          <cell r="D191" t="str">
            <v>黒石市</v>
          </cell>
          <cell r="E191">
            <v>33084</v>
          </cell>
        </row>
        <row r="192">
          <cell r="B192" t="str">
            <v>022055</v>
          </cell>
          <cell r="C192" t="str">
            <v>青森県</v>
          </cell>
          <cell r="D192" t="str">
            <v>五所川原市</v>
          </cell>
          <cell r="E192">
            <v>53965</v>
          </cell>
        </row>
        <row r="193">
          <cell r="B193" t="str">
            <v>022063</v>
          </cell>
          <cell r="C193" t="str">
            <v>青森県</v>
          </cell>
          <cell r="D193" t="str">
            <v>十和田市</v>
          </cell>
          <cell r="E193">
            <v>61067</v>
          </cell>
        </row>
        <row r="194">
          <cell r="B194" t="str">
            <v>022071</v>
          </cell>
          <cell r="C194" t="str">
            <v>青森県</v>
          </cell>
          <cell r="D194" t="str">
            <v>三沢市</v>
          </cell>
          <cell r="E194">
            <v>39726</v>
          </cell>
        </row>
        <row r="195">
          <cell r="B195" t="str">
            <v>022080</v>
          </cell>
          <cell r="C195" t="str">
            <v>青森県</v>
          </cell>
          <cell r="D195" t="str">
            <v>むつ市</v>
          </cell>
          <cell r="E195">
            <v>56790</v>
          </cell>
        </row>
        <row r="196">
          <cell r="B196" t="str">
            <v>022098</v>
          </cell>
          <cell r="C196" t="str">
            <v>青森県</v>
          </cell>
          <cell r="D196" t="str">
            <v>つがる市</v>
          </cell>
          <cell r="E196">
            <v>31998</v>
          </cell>
        </row>
        <row r="197">
          <cell r="B197" t="str">
            <v>022101</v>
          </cell>
          <cell r="C197" t="str">
            <v>青森県</v>
          </cell>
          <cell r="D197" t="str">
            <v>平川市</v>
          </cell>
          <cell r="E197">
            <v>31112</v>
          </cell>
        </row>
        <row r="198">
          <cell r="B198" t="str">
            <v>023019</v>
          </cell>
          <cell r="C198" t="str">
            <v>青森県</v>
          </cell>
          <cell r="D198" t="str">
            <v>平内町</v>
          </cell>
          <cell r="E198">
            <v>10874</v>
          </cell>
        </row>
        <row r="199">
          <cell r="B199" t="str">
            <v>023035</v>
          </cell>
          <cell r="C199" t="str">
            <v>青森県</v>
          </cell>
          <cell r="D199" t="str">
            <v>今別町</v>
          </cell>
          <cell r="E199">
            <v>2577</v>
          </cell>
        </row>
        <row r="200">
          <cell r="B200" t="str">
            <v>023043</v>
          </cell>
          <cell r="C200" t="str">
            <v>青森県</v>
          </cell>
          <cell r="D200" t="str">
            <v>蓬田村</v>
          </cell>
          <cell r="E200">
            <v>2763</v>
          </cell>
        </row>
        <row r="201">
          <cell r="B201" t="str">
            <v>023078</v>
          </cell>
          <cell r="C201" t="str">
            <v>青森県</v>
          </cell>
          <cell r="D201" t="str">
            <v>外ヶ浜町</v>
          </cell>
          <cell r="E201">
            <v>5901</v>
          </cell>
        </row>
        <row r="202">
          <cell r="B202" t="str">
            <v>023213</v>
          </cell>
          <cell r="C202" t="str">
            <v>青森県</v>
          </cell>
          <cell r="D202" t="str">
            <v>鰺ヶ沢町</v>
          </cell>
          <cell r="E202">
            <v>9730</v>
          </cell>
        </row>
        <row r="203">
          <cell r="B203" t="str">
            <v>023230</v>
          </cell>
          <cell r="C203" t="str">
            <v>青森県</v>
          </cell>
          <cell r="D203" t="str">
            <v>深浦町</v>
          </cell>
          <cell r="E203">
            <v>8019</v>
          </cell>
        </row>
        <row r="204">
          <cell r="B204" t="str">
            <v>023434</v>
          </cell>
          <cell r="C204" t="str">
            <v>青森県</v>
          </cell>
          <cell r="D204" t="str">
            <v>西目屋村</v>
          </cell>
          <cell r="E204">
            <v>1359</v>
          </cell>
        </row>
        <row r="205">
          <cell r="B205" t="str">
            <v>023612</v>
          </cell>
          <cell r="C205" t="str">
            <v>青森県</v>
          </cell>
          <cell r="D205" t="str">
            <v>藤崎町</v>
          </cell>
          <cell r="E205">
            <v>14983</v>
          </cell>
        </row>
        <row r="206">
          <cell r="B206" t="str">
            <v>023621</v>
          </cell>
          <cell r="C206" t="str">
            <v>青森県</v>
          </cell>
          <cell r="D206" t="str">
            <v>大鰐町</v>
          </cell>
          <cell r="E206">
            <v>9395</v>
          </cell>
        </row>
        <row r="207">
          <cell r="B207" t="str">
            <v>023671</v>
          </cell>
          <cell r="C207" t="str">
            <v>青森県</v>
          </cell>
          <cell r="D207" t="str">
            <v>田舎館村</v>
          </cell>
          <cell r="E207">
            <v>7787</v>
          </cell>
        </row>
        <row r="208">
          <cell r="B208" t="str">
            <v>023817</v>
          </cell>
          <cell r="C208" t="str">
            <v>青森県</v>
          </cell>
          <cell r="D208" t="str">
            <v>板柳町</v>
          </cell>
          <cell r="E208">
            <v>13448</v>
          </cell>
        </row>
        <row r="209">
          <cell r="B209" t="str">
            <v>023841</v>
          </cell>
          <cell r="C209" t="str">
            <v>青森県</v>
          </cell>
          <cell r="D209" t="str">
            <v>鶴田町</v>
          </cell>
          <cell r="E209">
            <v>12695</v>
          </cell>
        </row>
        <row r="210">
          <cell r="B210" t="str">
            <v>023876</v>
          </cell>
          <cell r="C210" t="str">
            <v>青森県</v>
          </cell>
          <cell r="D210" t="str">
            <v>中泊町</v>
          </cell>
          <cell r="E210">
            <v>10891</v>
          </cell>
        </row>
        <row r="211">
          <cell r="B211" t="str">
            <v>024015</v>
          </cell>
          <cell r="C211" t="str">
            <v>青森県</v>
          </cell>
          <cell r="D211" t="str">
            <v>野辺地町</v>
          </cell>
          <cell r="E211">
            <v>13094</v>
          </cell>
        </row>
        <row r="212">
          <cell r="B212" t="str">
            <v>024023</v>
          </cell>
          <cell r="C212" t="str">
            <v>青森県</v>
          </cell>
          <cell r="D212" t="str">
            <v>七戸町</v>
          </cell>
          <cell r="E212">
            <v>15424</v>
          </cell>
        </row>
        <row r="213">
          <cell r="B213" t="str">
            <v>024058</v>
          </cell>
          <cell r="C213" t="str">
            <v>青森県</v>
          </cell>
          <cell r="D213" t="str">
            <v>六戸町</v>
          </cell>
          <cell r="E213">
            <v>11033</v>
          </cell>
        </row>
        <row r="214">
          <cell r="B214" t="str">
            <v>024066</v>
          </cell>
          <cell r="C214" t="str">
            <v>青森県</v>
          </cell>
          <cell r="D214" t="str">
            <v>横浜町</v>
          </cell>
          <cell r="E214">
            <v>4439</v>
          </cell>
        </row>
        <row r="215">
          <cell r="B215" t="str">
            <v>024082</v>
          </cell>
          <cell r="C215" t="str">
            <v>青森県</v>
          </cell>
          <cell r="D215" t="str">
            <v>東北町</v>
          </cell>
          <cell r="E215">
            <v>17431</v>
          </cell>
        </row>
        <row r="216">
          <cell r="B216" t="str">
            <v>024112</v>
          </cell>
          <cell r="C216" t="str">
            <v>青森県</v>
          </cell>
          <cell r="D216" t="str">
            <v>六ヶ所村</v>
          </cell>
          <cell r="E216">
            <v>10265</v>
          </cell>
        </row>
        <row r="217">
          <cell r="B217" t="str">
            <v>024121</v>
          </cell>
          <cell r="C217" t="str">
            <v>青森県</v>
          </cell>
          <cell r="D217" t="str">
            <v>おいらせ町</v>
          </cell>
          <cell r="E217">
            <v>25293</v>
          </cell>
        </row>
        <row r="218">
          <cell r="B218" t="str">
            <v>024236</v>
          </cell>
          <cell r="C218" t="str">
            <v>青森県</v>
          </cell>
          <cell r="D218" t="str">
            <v>大間町</v>
          </cell>
          <cell r="E218">
            <v>5237</v>
          </cell>
        </row>
        <row r="219">
          <cell r="B219" t="str">
            <v>024244</v>
          </cell>
          <cell r="C219" t="str">
            <v>青森県</v>
          </cell>
          <cell r="D219" t="str">
            <v>東通村</v>
          </cell>
          <cell r="E219">
            <v>6330</v>
          </cell>
        </row>
        <row r="220">
          <cell r="B220" t="str">
            <v>024252</v>
          </cell>
          <cell r="C220" t="str">
            <v>青森県</v>
          </cell>
          <cell r="D220" t="str">
            <v>風間浦村</v>
          </cell>
          <cell r="E220">
            <v>1855</v>
          </cell>
        </row>
        <row r="221">
          <cell r="B221" t="str">
            <v>024261</v>
          </cell>
          <cell r="C221" t="str">
            <v>青森県</v>
          </cell>
          <cell r="D221" t="str">
            <v>佐井村</v>
          </cell>
          <cell r="E221">
            <v>1960</v>
          </cell>
        </row>
        <row r="222">
          <cell r="B222" t="str">
            <v>024414</v>
          </cell>
          <cell r="C222" t="str">
            <v>青森県</v>
          </cell>
          <cell r="D222" t="str">
            <v>三戸町</v>
          </cell>
          <cell r="E222">
            <v>9895</v>
          </cell>
        </row>
        <row r="223">
          <cell r="B223" t="str">
            <v>024422</v>
          </cell>
          <cell r="C223" t="str">
            <v>青森県</v>
          </cell>
          <cell r="D223" t="str">
            <v>五戸町</v>
          </cell>
          <cell r="E223">
            <v>17018</v>
          </cell>
        </row>
        <row r="224">
          <cell r="B224" t="str">
            <v>024431</v>
          </cell>
          <cell r="C224" t="str">
            <v>青森県</v>
          </cell>
          <cell r="D224" t="str">
            <v>田子町</v>
          </cell>
          <cell r="E224">
            <v>5394</v>
          </cell>
        </row>
        <row r="225">
          <cell r="B225" t="str">
            <v>024457</v>
          </cell>
          <cell r="C225" t="str">
            <v>青森県</v>
          </cell>
          <cell r="D225" t="str">
            <v>南部町</v>
          </cell>
          <cell r="E225">
            <v>17870</v>
          </cell>
        </row>
        <row r="226">
          <cell r="B226" t="str">
            <v>024465</v>
          </cell>
          <cell r="C226" t="str">
            <v>青森県</v>
          </cell>
          <cell r="D226" t="str">
            <v>階上町</v>
          </cell>
          <cell r="E226">
            <v>13404</v>
          </cell>
        </row>
        <row r="227">
          <cell r="B227" t="str">
            <v>024503</v>
          </cell>
          <cell r="C227" t="str">
            <v>青森県</v>
          </cell>
          <cell r="D227" t="str">
            <v>新郷村</v>
          </cell>
          <cell r="E227">
            <v>2421</v>
          </cell>
        </row>
        <row r="228">
          <cell r="B228" t="str">
            <v>032018</v>
          </cell>
          <cell r="C228" t="str">
            <v>岩手県</v>
          </cell>
          <cell r="D228" t="str">
            <v>盛岡市</v>
          </cell>
          <cell r="E228">
            <v>288470</v>
          </cell>
        </row>
        <row r="229">
          <cell r="B229" t="str">
            <v>032026</v>
          </cell>
          <cell r="C229" t="str">
            <v>岩手県</v>
          </cell>
          <cell r="D229" t="str">
            <v>宮古市</v>
          </cell>
          <cell r="E229">
            <v>51744</v>
          </cell>
        </row>
        <row r="230">
          <cell r="B230" t="str">
            <v>032034</v>
          </cell>
          <cell r="C230" t="str">
            <v>岩手県</v>
          </cell>
          <cell r="D230" t="str">
            <v>大船渡市</v>
          </cell>
          <cell r="E230">
            <v>35849</v>
          </cell>
        </row>
        <row r="231">
          <cell r="B231" t="str">
            <v>032051</v>
          </cell>
          <cell r="C231" t="str">
            <v>岩手県</v>
          </cell>
          <cell r="D231" t="str">
            <v>花巻市</v>
          </cell>
          <cell r="E231">
            <v>95235</v>
          </cell>
        </row>
        <row r="232">
          <cell r="B232" t="str">
            <v>032069</v>
          </cell>
          <cell r="C232" t="str">
            <v>岩手県</v>
          </cell>
          <cell r="D232" t="str">
            <v>北上市</v>
          </cell>
          <cell r="E232">
            <v>92546</v>
          </cell>
        </row>
        <row r="233">
          <cell r="B233" t="str">
            <v>032077</v>
          </cell>
          <cell r="C233" t="str">
            <v>岩手県</v>
          </cell>
          <cell r="D233" t="str">
            <v>久慈市</v>
          </cell>
          <cell r="E233">
            <v>34696</v>
          </cell>
        </row>
        <row r="234">
          <cell r="B234" t="str">
            <v>032085</v>
          </cell>
          <cell r="C234" t="str">
            <v>岩手県</v>
          </cell>
          <cell r="D234" t="str">
            <v>遠野市</v>
          </cell>
          <cell r="E234">
            <v>26555</v>
          </cell>
        </row>
        <row r="235">
          <cell r="B235" t="str">
            <v>032093</v>
          </cell>
          <cell r="C235" t="str">
            <v>岩手県</v>
          </cell>
          <cell r="D235" t="str">
            <v>一関市</v>
          </cell>
          <cell r="E235">
            <v>115426</v>
          </cell>
        </row>
        <row r="236">
          <cell r="B236" t="str">
            <v>032107</v>
          </cell>
          <cell r="C236" t="str">
            <v>岩手県</v>
          </cell>
          <cell r="D236" t="str">
            <v>陸前高田市</v>
          </cell>
          <cell r="E236">
            <v>18931</v>
          </cell>
        </row>
        <row r="237">
          <cell r="B237" t="str">
            <v>032115</v>
          </cell>
          <cell r="C237" t="str">
            <v>岩手県</v>
          </cell>
          <cell r="D237" t="str">
            <v>釜石市</v>
          </cell>
          <cell r="E237">
            <v>32977</v>
          </cell>
        </row>
        <row r="238">
          <cell r="B238" t="str">
            <v>032131</v>
          </cell>
          <cell r="C238" t="str">
            <v>岩手県</v>
          </cell>
          <cell r="D238" t="str">
            <v>二戸市</v>
          </cell>
          <cell r="E238">
            <v>26576</v>
          </cell>
        </row>
        <row r="239">
          <cell r="B239" t="str">
            <v>032140</v>
          </cell>
          <cell r="C239" t="str">
            <v>岩手県</v>
          </cell>
          <cell r="D239" t="str">
            <v>八幡平市</v>
          </cell>
          <cell r="E239">
            <v>25276</v>
          </cell>
        </row>
        <row r="240">
          <cell r="B240" t="str">
            <v>032158</v>
          </cell>
          <cell r="C240" t="str">
            <v>岩手県</v>
          </cell>
          <cell r="D240" t="str">
            <v>奥州市</v>
          </cell>
          <cell r="E240">
            <v>116082</v>
          </cell>
        </row>
        <row r="241">
          <cell r="B241" t="str">
            <v>032166</v>
          </cell>
          <cell r="C241" t="str">
            <v>岩手県</v>
          </cell>
          <cell r="D241" t="str">
            <v>滝沢市</v>
          </cell>
          <cell r="E241">
            <v>55448</v>
          </cell>
        </row>
        <row r="242">
          <cell r="B242" t="str">
            <v>033014</v>
          </cell>
          <cell r="C242" t="str">
            <v>岩手県</v>
          </cell>
          <cell r="D242" t="str">
            <v>雫石町</v>
          </cell>
          <cell r="E242">
            <v>16385</v>
          </cell>
        </row>
        <row r="243">
          <cell r="B243" t="str">
            <v>033022</v>
          </cell>
          <cell r="C243" t="str">
            <v>岩手県</v>
          </cell>
          <cell r="D243" t="str">
            <v>葛巻町</v>
          </cell>
          <cell r="E243">
            <v>6017</v>
          </cell>
        </row>
        <row r="244">
          <cell r="B244" t="str">
            <v>033031</v>
          </cell>
          <cell r="C244" t="str">
            <v>岩手県</v>
          </cell>
          <cell r="D244" t="str">
            <v>岩手町</v>
          </cell>
          <cell r="E244">
            <v>13137</v>
          </cell>
        </row>
        <row r="245">
          <cell r="B245" t="str">
            <v>033219</v>
          </cell>
          <cell r="C245" t="str">
            <v>岩手県</v>
          </cell>
          <cell r="D245" t="str">
            <v>紫波町</v>
          </cell>
          <cell r="E245">
            <v>33114</v>
          </cell>
        </row>
        <row r="246">
          <cell r="B246" t="str">
            <v>033227</v>
          </cell>
          <cell r="C246" t="str">
            <v>岩手県</v>
          </cell>
          <cell r="D246" t="str">
            <v>矢巾町</v>
          </cell>
          <cell r="E246">
            <v>27377</v>
          </cell>
        </row>
        <row r="247">
          <cell r="B247" t="str">
            <v>033669</v>
          </cell>
          <cell r="C247" t="str">
            <v>岩手県</v>
          </cell>
          <cell r="D247" t="str">
            <v>西和賀町</v>
          </cell>
          <cell r="E247">
            <v>5537</v>
          </cell>
        </row>
        <row r="248">
          <cell r="B248" t="str">
            <v>033812</v>
          </cell>
          <cell r="C248" t="str">
            <v>岩手県</v>
          </cell>
          <cell r="D248" t="str">
            <v>金ケ崎町</v>
          </cell>
          <cell r="E248">
            <v>15622</v>
          </cell>
        </row>
        <row r="249">
          <cell r="B249" t="str">
            <v>034029</v>
          </cell>
          <cell r="C249" t="str">
            <v>岩手県</v>
          </cell>
          <cell r="D249" t="str">
            <v>平泉町</v>
          </cell>
          <cell r="E249">
            <v>7485</v>
          </cell>
        </row>
        <row r="250">
          <cell r="B250" t="str">
            <v>034410</v>
          </cell>
          <cell r="C250" t="str">
            <v>岩手県</v>
          </cell>
          <cell r="D250" t="str">
            <v>住田町</v>
          </cell>
          <cell r="E250">
            <v>5384</v>
          </cell>
        </row>
        <row r="251">
          <cell r="B251" t="str">
            <v>034614</v>
          </cell>
          <cell r="C251" t="str">
            <v>岩手県</v>
          </cell>
          <cell r="D251" t="str">
            <v>大槌町</v>
          </cell>
          <cell r="E251">
            <v>11663</v>
          </cell>
        </row>
        <row r="252">
          <cell r="B252" t="str">
            <v>034827</v>
          </cell>
          <cell r="C252" t="str">
            <v>岩手県</v>
          </cell>
          <cell r="D252" t="str">
            <v>山田町</v>
          </cell>
          <cell r="E252">
            <v>15330</v>
          </cell>
        </row>
        <row r="253">
          <cell r="B253" t="str">
            <v>034835</v>
          </cell>
          <cell r="C253" t="str">
            <v>岩手県</v>
          </cell>
          <cell r="D253" t="str">
            <v>岩泉町</v>
          </cell>
          <cell r="E253">
            <v>9158</v>
          </cell>
        </row>
        <row r="254">
          <cell r="B254" t="str">
            <v>034843</v>
          </cell>
          <cell r="C254" t="str">
            <v>岩手県</v>
          </cell>
          <cell r="D254" t="str">
            <v>田野畑村</v>
          </cell>
          <cell r="E254">
            <v>3313</v>
          </cell>
        </row>
        <row r="255">
          <cell r="B255" t="str">
            <v>034851</v>
          </cell>
          <cell r="C255" t="str">
            <v>岩手県</v>
          </cell>
          <cell r="D255" t="str">
            <v>普代村</v>
          </cell>
          <cell r="E255">
            <v>2628</v>
          </cell>
        </row>
        <row r="256">
          <cell r="B256" t="str">
            <v>035017</v>
          </cell>
          <cell r="C256" t="str">
            <v>岩手県</v>
          </cell>
          <cell r="D256" t="str">
            <v>軽米町</v>
          </cell>
          <cell r="E256">
            <v>8984</v>
          </cell>
        </row>
        <row r="257">
          <cell r="B257" t="str">
            <v>035033</v>
          </cell>
          <cell r="C257" t="str">
            <v>岩手県</v>
          </cell>
          <cell r="D257" t="str">
            <v>野田村</v>
          </cell>
          <cell r="E257">
            <v>4220</v>
          </cell>
        </row>
        <row r="258">
          <cell r="B258" t="str">
            <v>035068</v>
          </cell>
          <cell r="C258" t="str">
            <v>岩手県</v>
          </cell>
          <cell r="D258" t="str">
            <v>九戸村</v>
          </cell>
          <cell r="E258">
            <v>5706</v>
          </cell>
        </row>
        <row r="259">
          <cell r="B259" t="str">
            <v>035076</v>
          </cell>
          <cell r="C259" t="str">
            <v>岩手県</v>
          </cell>
          <cell r="D259" t="str">
            <v>洋野町</v>
          </cell>
          <cell r="E259">
            <v>16436</v>
          </cell>
        </row>
        <row r="260">
          <cell r="B260" t="str">
            <v>035246</v>
          </cell>
          <cell r="C260" t="str">
            <v>岩手県</v>
          </cell>
          <cell r="D260" t="str">
            <v>一戸町</v>
          </cell>
          <cell r="E260">
            <v>12210</v>
          </cell>
        </row>
        <row r="261">
          <cell r="B261" t="str">
            <v>041009</v>
          </cell>
          <cell r="C261" t="str">
            <v>宮城県</v>
          </cell>
          <cell r="D261" t="str">
            <v>仙台市</v>
          </cell>
          <cell r="E261">
            <v>1064060</v>
          </cell>
        </row>
        <row r="262">
          <cell r="B262" t="str">
            <v>042021</v>
          </cell>
          <cell r="C262" t="str">
            <v>宮城県</v>
          </cell>
          <cell r="D262" t="str">
            <v>石巻市</v>
          </cell>
          <cell r="E262">
            <v>142638</v>
          </cell>
        </row>
        <row r="263">
          <cell r="B263" t="str">
            <v>042030</v>
          </cell>
          <cell r="C263" t="str">
            <v>宮城県</v>
          </cell>
          <cell r="D263" t="str">
            <v>塩竈市</v>
          </cell>
          <cell r="E263">
            <v>53975</v>
          </cell>
        </row>
        <row r="264">
          <cell r="B264" t="str">
            <v>042056</v>
          </cell>
          <cell r="C264" t="str">
            <v>宮城県</v>
          </cell>
          <cell r="D264" t="str">
            <v>気仙沼市</v>
          </cell>
          <cell r="E264">
            <v>62601</v>
          </cell>
        </row>
        <row r="265">
          <cell r="B265" t="str">
            <v>042064</v>
          </cell>
          <cell r="C265" t="str">
            <v>宮城県</v>
          </cell>
          <cell r="D265" t="str">
            <v>白石市</v>
          </cell>
          <cell r="E265">
            <v>33712</v>
          </cell>
        </row>
        <row r="266">
          <cell r="B266" t="str">
            <v>042072</v>
          </cell>
          <cell r="C266" t="str">
            <v>宮城県</v>
          </cell>
          <cell r="D266" t="str">
            <v>名取市</v>
          </cell>
          <cell r="E266">
            <v>79197</v>
          </cell>
        </row>
        <row r="267">
          <cell r="B267" t="str">
            <v>042081</v>
          </cell>
          <cell r="C267" t="str">
            <v>宮城県</v>
          </cell>
          <cell r="D267" t="str">
            <v>角田市</v>
          </cell>
          <cell r="E267">
            <v>28728</v>
          </cell>
        </row>
        <row r="268">
          <cell r="B268" t="str">
            <v>042099</v>
          </cell>
          <cell r="C268" t="str">
            <v>宮城県</v>
          </cell>
          <cell r="D268" t="str">
            <v>多賀城市</v>
          </cell>
          <cell r="E268">
            <v>62416</v>
          </cell>
        </row>
        <row r="269">
          <cell r="B269" t="str">
            <v>042111</v>
          </cell>
          <cell r="C269" t="str">
            <v>宮城県</v>
          </cell>
          <cell r="D269" t="str">
            <v>岩沼市</v>
          </cell>
          <cell r="E269">
            <v>43995</v>
          </cell>
        </row>
        <row r="270">
          <cell r="B270" t="str">
            <v>042129</v>
          </cell>
          <cell r="C270" t="str">
            <v>宮城県</v>
          </cell>
          <cell r="D270" t="str">
            <v>登米市</v>
          </cell>
          <cell r="E270">
            <v>78596</v>
          </cell>
        </row>
        <row r="271">
          <cell r="B271" t="str">
            <v>042137</v>
          </cell>
          <cell r="C271" t="str">
            <v>宮城県</v>
          </cell>
          <cell r="D271" t="str">
            <v>栗原市</v>
          </cell>
          <cell r="E271">
            <v>67117</v>
          </cell>
        </row>
        <row r="272">
          <cell r="B272" t="str">
            <v>042145</v>
          </cell>
          <cell r="C272" t="str">
            <v>宮城県</v>
          </cell>
          <cell r="D272" t="str">
            <v>東松島市</v>
          </cell>
          <cell r="E272">
            <v>39775</v>
          </cell>
        </row>
        <row r="273">
          <cell r="B273" t="str">
            <v>042153</v>
          </cell>
          <cell r="C273" t="str">
            <v>宮城県</v>
          </cell>
          <cell r="D273" t="str">
            <v>大崎市</v>
          </cell>
          <cell r="E273">
            <v>129444</v>
          </cell>
        </row>
        <row r="274">
          <cell r="B274" t="str">
            <v>042161</v>
          </cell>
          <cell r="C274" t="str">
            <v>宮城県</v>
          </cell>
          <cell r="D274" t="str">
            <v>富谷市</v>
          </cell>
          <cell r="E274">
            <v>52567</v>
          </cell>
        </row>
        <row r="275">
          <cell r="B275" t="str">
            <v>043010</v>
          </cell>
          <cell r="C275" t="str">
            <v>宮城県</v>
          </cell>
          <cell r="D275" t="str">
            <v>蔵王町</v>
          </cell>
          <cell r="E275">
            <v>11844</v>
          </cell>
        </row>
        <row r="276">
          <cell r="B276" t="str">
            <v>043028</v>
          </cell>
          <cell r="C276" t="str">
            <v>宮城県</v>
          </cell>
          <cell r="D276" t="str">
            <v>七ヶ宿町</v>
          </cell>
          <cell r="E276">
            <v>1376</v>
          </cell>
        </row>
        <row r="277">
          <cell r="B277" t="str">
            <v>043214</v>
          </cell>
          <cell r="C277" t="str">
            <v>宮城県</v>
          </cell>
          <cell r="D277" t="str">
            <v>大河原町</v>
          </cell>
          <cell r="E277">
            <v>23710</v>
          </cell>
        </row>
        <row r="278">
          <cell r="B278" t="str">
            <v>043222</v>
          </cell>
          <cell r="C278" t="str">
            <v>宮城県</v>
          </cell>
          <cell r="D278" t="str">
            <v>村田町</v>
          </cell>
          <cell r="E278">
            <v>10800</v>
          </cell>
        </row>
        <row r="279">
          <cell r="B279" t="str">
            <v>043231</v>
          </cell>
          <cell r="C279" t="str">
            <v>宮城県</v>
          </cell>
          <cell r="D279" t="str">
            <v>柴田町</v>
          </cell>
          <cell r="E279">
            <v>37597</v>
          </cell>
        </row>
        <row r="280">
          <cell r="B280" t="str">
            <v>043249</v>
          </cell>
          <cell r="C280" t="str">
            <v>宮城県</v>
          </cell>
          <cell r="D280" t="str">
            <v>川崎町</v>
          </cell>
          <cell r="E280">
            <v>8685</v>
          </cell>
        </row>
        <row r="281">
          <cell r="B281" t="str">
            <v>043419</v>
          </cell>
          <cell r="C281" t="str">
            <v>宮城県</v>
          </cell>
          <cell r="D281" t="str">
            <v>丸森町</v>
          </cell>
          <cell r="E281">
            <v>13292</v>
          </cell>
        </row>
        <row r="282">
          <cell r="B282" t="str">
            <v>043613</v>
          </cell>
          <cell r="C282" t="str">
            <v>宮城県</v>
          </cell>
          <cell r="D282" t="str">
            <v>亘理町</v>
          </cell>
          <cell r="E282">
            <v>33577</v>
          </cell>
        </row>
        <row r="283">
          <cell r="B283" t="str">
            <v>043621</v>
          </cell>
          <cell r="C283" t="str">
            <v>宮城県</v>
          </cell>
          <cell r="D283" t="str">
            <v>山元町</v>
          </cell>
          <cell r="E283">
            <v>12227</v>
          </cell>
        </row>
        <row r="284">
          <cell r="B284" t="str">
            <v>044016</v>
          </cell>
          <cell r="C284" t="str">
            <v>宮城県</v>
          </cell>
          <cell r="D284" t="str">
            <v>松島町</v>
          </cell>
          <cell r="E284">
            <v>13896</v>
          </cell>
        </row>
        <row r="285">
          <cell r="B285" t="str">
            <v>044041</v>
          </cell>
          <cell r="C285" t="str">
            <v>宮城県</v>
          </cell>
          <cell r="D285" t="str">
            <v>七ヶ浜町</v>
          </cell>
          <cell r="E285">
            <v>18716</v>
          </cell>
        </row>
        <row r="286">
          <cell r="B286" t="str">
            <v>044067</v>
          </cell>
          <cell r="C286" t="str">
            <v>宮城県</v>
          </cell>
          <cell r="D286" t="str">
            <v>利府町</v>
          </cell>
          <cell r="E286">
            <v>36090</v>
          </cell>
        </row>
        <row r="287">
          <cell r="B287" t="str">
            <v>044211</v>
          </cell>
          <cell r="C287" t="str">
            <v>宮城県</v>
          </cell>
          <cell r="D287" t="str">
            <v>大和町</v>
          </cell>
          <cell r="E287">
            <v>28598</v>
          </cell>
        </row>
        <row r="288">
          <cell r="B288" t="str">
            <v>044229</v>
          </cell>
          <cell r="C288" t="str">
            <v>宮城県</v>
          </cell>
          <cell r="D288" t="str">
            <v>大郷町</v>
          </cell>
          <cell r="E288">
            <v>7988</v>
          </cell>
        </row>
        <row r="289">
          <cell r="B289" t="str">
            <v>044245</v>
          </cell>
          <cell r="C289" t="str">
            <v>宮城県</v>
          </cell>
          <cell r="D289" t="str">
            <v>大衡村</v>
          </cell>
          <cell r="E289">
            <v>5985</v>
          </cell>
        </row>
        <row r="290">
          <cell r="B290" t="str">
            <v>044440</v>
          </cell>
          <cell r="C290" t="str">
            <v>宮城県</v>
          </cell>
          <cell r="D290" t="str">
            <v>色麻町</v>
          </cell>
          <cell r="E290">
            <v>6779</v>
          </cell>
        </row>
        <row r="291">
          <cell r="B291" t="str">
            <v>044458</v>
          </cell>
          <cell r="C291" t="str">
            <v>宮城県</v>
          </cell>
          <cell r="D291" t="str">
            <v>加美町</v>
          </cell>
          <cell r="E291">
            <v>22992</v>
          </cell>
        </row>
        <row r="292">
          <cell r="B292" t="str">
            <v>045012</v>
          </cell>
          <cell r="C292" t="str">
            <v>宮城県</v>
          </cell>
          <cell r="D292" t="str">
            <v>涌谷町</v>
          </cell>
          <cell r="E292">
            <v>15910</v>
          </cell>
        </row>
        <row r="293">
          <cell r="B293" t="str">
            <v>045055</v>
          </cell>
          <cell r="C293" t="str">
            <v>宮城県</v>
          </cell>
          <cell r="D293" t="str">
            <v>美里町</v>
          </cell>
          <cell r="E293">
            <v>24395</v>
          </cell>
        </row>
        <row r="294">
          <cell r="B294" t="str">
            <v>045811</v>
          </cell>
          <cell r="C294" t="str">
            <v>宮城県</v>
          </cell>
          <cell r="D294" t="str">
            <v>女川町</v>
          </cell>
          <cell r="E294">
            <v>6416</v>
          </cell>
        </row>
        <row r="295">
          <cell r="B295" t="str">
            <v>046060</v>
          </cell>
          <cell r="C295" t="str">
            <v>宮城県</v>
          </cell>
          <cell r="D295" t="str">
            <v>南三陸町</v>
          </cell>
          <cell r="E295">
            <v>12691</v>
          </cell>
        </row>
        <row r="296">
          <cell r="B296" t="str">
            <v>052019</v>
          </cell>
          <cell r="C296" t="str">
            <v>秋田県</v>
          </cell>
          <cell r="D296" t="str">
            <v>秋田市</v>
          </cell>
          <cell r="E296">
            <v>307403</v>
          </cell>
        </row>
        <row r="297">
          <cell r="B297" t="str">
            <v>052027</v>
          </cell>
          <cell r="C297" t="str">
            <v>秋田県</v>
          </cell>
          <cell r="D297" t="str">
            <v>能代市</v>
          </cell>
          <cell r="E297">
            <v>52283</v>
          </cell>
        </row>
        <row r="298">
          <cell r="B298" t="str">
            <v>052035</v>
          </cell>
          <cell r="C298" t="str">
            <v>秋田県</v>
          </cell>
          <cell r="D298" t="str">
            <v>横手市</v>
          </cell>
          <cell r="E298">
            <v>88801</v>
          </cell>
        </row>
        <row r="299">
          <cell r="B299" t="str">
            <v>052043</v>
          </cell>
          <cell r="C299" t="str">
            <v>秋田県</v>
          </cell>
          <cell r="D299" t="str">
            <v>大館市</v>
          </cell>
          <cell r="E299">
            <v>71558</v>
          </cell>
        </row>
        <row r="300">
          <cell r="B300" t="str">
            <v>052060</v>
          </cell>
          <cell r="C300" t="str">
            <v>秋田県</v>
          </cell>
          <cell r="D300" t="str">
            <v>男鹿市</v>
          </cell>
          <cell r="E300">
            <v>26886</v>
          </cell>
        </row>
        <row r="301">
          <cell r="B301" t="str">
            <v>052078</v>
          </cell>
          <cell r="C301" t="str">
            <v>秋田県</v>
          </cell>
          <cell r="D301" t="str">
            <v>湯沢市</v>
          </cell>
          <cell r="E301">
            <v>44346</v>
          </cell>
        </row>
        <row r="302">
          <cell r="B302" t="str">
            <v>052094</v>
          </cell>
          <cell r="C302" t="str">
            <v>秋田県</v>
          </cell>
          <cell r="D302" t="str">
            <v>鹿角市</v>
          </cell>
          <cell r="E302">
            <v>30454</v>
          </cell>
        </row>
        <row r="303">
          <cell r="B303" t="str">
            <v>052108</v>
          </cell>
          <cell r="C303" t="str">
            <v>秋田県</v>
          </cell>
          <cell r="D303" t="str">
            <v>由利本荘市</v>
          </cell>
          <cell r="E303">
            <v>76183</v>
          </cell>
        </row>
        <row r="304">
          <cell r="B304" t="str">
            <v>052116</v>
          </cell>
          <cell r="C304" t="str">
            <v>秋田県</v>
          </cell>
          <cell r="D304" t="str">
            <v>潟上市</v>
          </cell>
          <cell r="E304">
            <v>32585</v>
          </cell>
        </row>
        <row r="305">
          <cell r="B305" t="str">
            <v>052124</v>
          </cell>
          <cell r="C305" t="str">
            <v>秋田県</v>
          </cell>
          <cell r="D305" t="str">
            <v>大仙市</v>
          </cell>
          <cell r="E305">
            <v>80459</v>
          </cell>
        </row>
        <row r="306">
          <cell r="B306" t="str">
            <v>052132</v>
          </cell>
          <cell r="C306" t="str">
            <v>秋田県</v>
          </cell>
          <cell r="D306" t="str">
            <v>北秋田市</v>
          </cell>
          <cell r="E306">
            <v>31475</v>
          </cell>
        </row>
        <row r="307">
          <cell r="B307" t="str">
            <v>052141</v>
          </cell>
          <cell r="C307" t="str">
            <v>秋田県</v>
          </cell>
          <cell r="D307" t="str">
            <v>にかほ市</v>
          </cell>
          <cell r="E307">
            <v>24291</v>
          </cell>
        </row>
        <row r="308">
          <cell r="B308" t="str">
            <v>052159</v>
          </cell>
          <cell r="C308" t="str">
            <v>秋田県</v>
          </cell>
          <cell r="D308" t="str">
            <v>仙北市</v>
          </cell>
          <cell r="E308">
            <v>25860</v>
          </cell>
        </row>
        <row r="309">
          <cell r="B309" t="str">
            <v>053031</v>
          </cell>
          <cell r="C309" t="str">
            <v>秋田県</v>
          </cell>
          <cell r="D309" t="str">
            <v>小坂町</v>
          </cell>
          <cell r="E309">
            <v>4995</v>
          </cell>
        </row>
        <row r="310">
          <cell r="B310" t="str">
            <v>053279</v>
          </cell>
          <cell r="C310" t="str">
            <v>秋田県</v>
          </cell>
          <cell r="D310" t="str">
            <v>上小阿仁村</v>
          </cell>
          <cell r="E310">
            <v>2253</v>
          </cell>
        </row>
        <row r="311">
          <cell r="B311" t="str">
            <v>053465</v>
          </cell>
          <cell r="C311" t="str">
            <v>秋田県</v>
          </cell>
          <cell r="D311" t="str">
            <v>藤里町</v>
          </cell>
          <cell r="E311">
            <v>3182</v>
          </cell>
        </row>
        <row r="312">
          <cell r="B312" t="str">
            <v>053481</v>
          </cell>
          <cell r="C312" t="str">
            <v>秋田県</v>
          </cell>
          <cell r="D312" t="str">
            <v>三種町</v>
          </cell>
          <cell r="E312">
            <v>16211</v>
          </cell>
        </row>
        <row r="313">
          <cell r="B313" t="str">
            <v>053490</v>
          </cell>
          <cell r="C313" t="str">
            <v>秋田県</v>
          </cell>
          <cell r="D313" t="str">
            <v>八峰町</v>
          </cell>
          <cell r="E313">
            <v>7042</v>
          </cell>
        </row>
        <row r="314">
          <cell r="B314" t="str">
            <v>053619</v>
          </cell>
          <cell r="C314" t="str">
            <v>秋田県</v>
          </cell>
          <cell r="D314" t="str">
            <v>五城目町</v>
          </cell>
          <cell r="E314">
            <v>9034</v>
          </cell>
        </row>
        <row r="315">
          <cell r="B315" t="str">
            <v>053635</v>
          </cell>
          <cell r="C315" t="str">
            <v>秋田県</v>
          </cell>
          <cell r="D315" t="str">
            <v>八郎潟町</v>
          </cell>
          <cell r="E315">
            <v>5757</v>
          </cell>
        </row>
        <row r="316">
          <cell r="B316" t="str">
            <v>053660</v>
          </cell>
          <cell r="C316" t="str">
            <v>秋田県</v>
          </cell>
          <cell r="D316" t="str">
            <v>井川町</v>
          </cell>
          <cell r="E316">
            <v>4665</v>
          </cell>
        </row>
        <row r="317">
          <cell r="B317" t="str">
            <v>053686</v>
          </cell>
          <cell r="C317" t="str">
            <v>秋田県</v>
          </cell>
          <cell r="D317" t="str">
            <v>大潟村</v>
          </cell>
          <cell r="E317">
            <v>3164</v>
          </cell>
        </row>
        <row r="318">
          <cell r="B318" t="str">
            <v>054348</v>
          </cell>
          <cell r="C318" t="str">
            <v>秋田県</v>
          </cell>
          <cell r="D318" t="str">
            <v>美郷町</v>
          </cell>
          <cell r="E318">
            <v>19361</v>
          </cell>
        </row>
        <row r="319">
          <cell r="B319" t="str">
            <v>054631</v>
          </cell>
          <cell r="C319" t="str">
            <v>秋田県</v>
          </cell>
          <cell r="D319" t="str">
            <v>羽後町</v>
          </cell>
          <cell r="E319">
            <v>14653</v>
          </cell>
        </row>
        <row r="320">
          <cell r="B320" t="str">
            <v>054640</v>
          </cell>
          <cell r="C320" t="str">
            <v>秋田県</v>
          </cell>
          <cell r="D320" t="str">
            <v>東成瀬村</v>
          </cell>
          <cell r="E320">
            <v>2515</v>
          </cell>
        </row>
        <row r="321">
          <cell r="B321" t="str">
            <v>062014</v>
          </cell>
          <cell r="C321" t="str">
            <v>山形県</v>
          </cell>
          <cell r="D321" t="str">
            <v>山形市</v>
          </cell>
          <cell r="E321">
            <v>244998</v>
          </cell>
        </row>
        <row r="322">
          <cell r="B322" t="str">
            <v>062022</v>
          </cell>
          <cell r="C322" t="str">
            <v>山形県</v>
          </cell>
          <cell r="D322" t="str">
            <v>米沢市</v>
          </cell>
          <cell r="E322">
            <v>79878</v>
          </cell>
        </row>
        <row r="323">
          <cell r="B323" t="str">
            <v>062031</v>
          </cell>
          <cell r="C323" t="str">
            <v>山形県</v>
          </cell>
          <cell r="D323" t="str">
            <v>鶴岡市</v>
          </cell>
          <cell r="E323">
            <v>125500</v>
          </cell>
        </row>
        <row r="324">
          <cell r="B324" t="str">
            <v>062049</v>
          </cell>
          <cell r="C324" t="str">
            <v>山形県</v>
          </cell>
          <cell r="D324" t="str">
            <v>酒田市</v>
          </cell>
          <cell r="E324">
            <v>101331</v>
          </cell>
        </row>
        <row r="325">
          <cell r="B325" t="str">
            <v>062057</v>
          </cell>
          <cell r="C325" t="str">
            <v>山形県</v>
          </cell>
          <cell r="D325" t="str">
            <v>新庄市</v>
          </cell>
          <cell r="E325">
            <v>35351</v>
          </cell>
        </row>
        <row r="326">
          <cell r="B326" t="str">
            <v>062065</v>
          </cell>
          <cell r="C326" t="str">
            <v>山形県</v>
          </cell>
          <cell r="D326" t="str">
            <v>寒河江市</v>
          </cell>
          <cell r="E326">
            <v>40955</v>
          </cell>
        </row>
        <row r="327">
          <cell r="B327" t="str">
            <v>062073</v>
          </cell>
          <cell r="C327" t="str">
            <v>山形県</v>
          </cell>
          <cell r="D327" t="str">
            <v>上山市</v>
          </cell>
          <cell r="E327">
            <v>30015</v>
          </cell>
        </row>
        <row r="328">
          <cell r="B328" t="str">
            <v>062081</v>
          </cell>
          <cell r="C328" t="str">
            <v>山形県</v>
          </cell>
          <cell r="D328" t="str">
            <v>村山市</v>
          </cell>
          <cell r="E328">
            <v>23664</v>
          </cell>
        </row>
        <row r="329">
          <cell r="B329" t="str">
            <v>062090</v>
          </cell>
          <cell r="C329" t="str">
            <v>山形県</v>
          </cell>
          <cell r="D329" t="str">
            <v>長井市</v>
          </cell>
          <cell r="E329">
            <v>26492</v>
          </cell>
        </row>
        <row r="330">
          <cell r="B330" t="str">
            <v>062103</v>
          </cell>
          <cell r="C330" t="str">
            <v>山形県</v>
          </cell>
          <cell r="D330" t="str">
            <v>天童市</v>
          </cell>
          <cell r="E330">
            <v>61966</v>
          </cell>
        </row>
        <row r="331">
          <cell r="B331" t="str">
            <v>062111</v>
          </cell>
          <cell r="C331" t="str">
            <v>山形県</v>
          </cell>
          <cell r="D331" t="str">
            <v>東根市</v>
          </cell>
          <cell r="E331">
            <v>47954</v>
          </cell>
        </row>
        <row r="332">
          <cell r="B332" t="str">
            <v>062120</v>
          </cell>
          <cell r="C332" t="str">
            <v>山形県</v>
          </cell>
          <cell r="D332" t="str">
            <v>尾花沢市</v>
          </cell>
          <cell r="E332">
            <v>15786</v>
          </cell>
        </row>
        <row r="333">
          <cell r="B333" t="str">
            <v>062138</v>
          </cell>
          <cell r="C333" t="str">
            <v>山形県</v>
          </cell>
          <cell r="D333" t="str">
            <v>南陽市</v>
          </cell>
          <cell r="E333">
            <v>31150</v>
          </cell>
        </row>
        <row r="334">
          <cell r="B334" t="str">
            <v>063011</v>
          </cell>
          <cell r="C334" t="str">
            <v>山形県</v>
          </cell>
          <cell r="D334" t="str">
            <v>山辺町</v>
          </cell>
          <cell r="E334">
            <v>14197</v>
          </cell>
        </row>
        <row r="335">
          <cell r="B335" t="str">
            <v>063029</v>
          </cell>
          <cell r="C335" t="str">
            <v>山形県</v>
          </cell>
          <cell r="D335" t="str">
            <v>中山町</v>
          </cell>
          <cell r="E335">
            <v>11177</v>
          </cell>
        </row>
        <row r="336">
          <cell r="B336" t="str">
            <v>063215</v>
          </cell>
          <cell r="C336" t="str">
            <v>山形県</v>
          </cell>
          <cell r="D336" t="str">
            <v>河北町</v>
          </cell>
          <cell r="E336">
            <v>18377</v>
          </cell>
        </row>
        <row r="337">
          <cell r="B337" t="str">
            <v>063223</v>
          </cell>
          <cell r="C337" t="str">
            <v>山形県</v>
          </cell>
          <cell r="D337" t="str">
            <v>西川町</v>
          </cell>
          <cell r="E337">
            <v>5249</v>
          </cell>
        </row>
        <row r="338">
          <cell r="B338" t="str">
            <v>063231</v>
          </cell>
          <cell r="C338" t="str">
            <v>山形県</v>
          </cell>
          <cell r="D338" t="str">
            <v>朝日町</v>
          </cell>
          <cell r="E338">
            <v>6714</v>
          </cell>
        </row>
        <row r="339">
          <cell r="B339" t="str">
            <v>063240</v>
          </cell>
          <cell r="C339" t="str">
            <v>山形県</v>
          </cell>
          <cell r="D339" t="str">
            <v>大江町</v>
          </cell>
          <cell r="E339">
            <v>8007</v>
          </cell>
        </row>
        <row r="340">
          <cell r="B340" t="str">
            <v>063410</v>
          </cell>
          <cell r="C340" t="str">
            <v>山形県</v>
          </cell>
          <cell r="D340" t="str">
            <v>大石田町</v>
          </cell>
          <cell r="E340">
            <v>6945</v>
          </cell>
        </row>
        <row r="341">
          <cell r="B341" t="str">
            <v>063614</v>
          </cell>
          <cell r="C341" t="str">
            <v>山形県</v>
          </cell>
          <cell r="D341" t="str">
            <v>金山町</v>
          </cell>
          <cell r="E341">
            <v>5406</v>
          </cell>
        </row>
        <row r="342">
          <cell r="B342" t="str">
            <v>063622</v>
          </cell>
          <cell r="C342" t="str">
            <v>山形県</v>
          </cell>
          <cell r="D342" t="str">
            <v>最上町</v>
          </cell>
          <cell r="E342">
            <v>8477</v>
          </cell>
        </row>
        <row r="343">
          <cell r="B343" t="str">
            <v>063631</v>
          </cell>
          <cell r="C343" t="str">
            <v>山形県</v>
          </cell>
          <cell r="D343" t="str">
            <v>舟形町</v>
          </cell>
          <cell r="E343">
            <v>5234</v>
          </cell>
        </row>
        <row r="344">
          <cell r="B344" t="str">
            <v>063649</v>
          </cell>
          <cell r="C344" t="str">
            <v>山形県</v>
          </cell>
          <cell r="D344" t="str">
            <v>真室川町</v>
          </cell>
          <cell r="E344">
            <v>7528</v>
          </cell>
        </row>
        <row r="345">
          <cell r="B345" t="str">
            <v>063657</v>
          </cell>
          <cell r="C345" t="str">
            <v>山形県</v>
          </cell>
          <cell r="D345" t="str">
            <v>大蔵村</v>
          </cell>
          <cell r="E345">
            <v>3170</v>
          </cell>
        </row>
        <row r="346">
          <cell r="B346" t="str">
            <v>063665</v>
          </cell>
          <cell r="C346" t="str">
            <v>山形県</v>
          </cell>
          <cell r="D346" t="str">
            <v>鮭川村</v>
          </cell>
          <cell r="E346">
            <v>4150</v>
          </cell>
        </row>
        <row r="347">
          <cell r="B347" t="str">
            <v>063673</v>
          </cell>
          <cell r="C347" t="str">
            <v>山形県</v>
          </cell>
          <cell r="D347" t="str">
            <v>戸沢村</v>
          </cell>
          <cell r="E347">
            <v>4460</v>
          </cell>
        </row>
        <row r="348">
          <cell r="B348" t="str">
            <v>063819</v>
          </cell>
          <cell r="C348" t="str">
            <v>山形県</v>
          </cell>
          <cell r="D348" t="str">
            <v>高畠町</v>
          </cell>
          <cell r="E348">
            <v>23159</v>
          </cell>
        </row>
        <row r="349">
          <cell r="B349" t="str">
            <v>063827</v>
          </cell>
          <cell r="C349" t="str">
            <v>山形県</v>
          </cell>
          <cell r="D349" t="str">
            <v>川西町</v>
          </cell>
          <cell r="E349">
            <v>15016</v>
          </cell>
        </row>
        <row r="350">
          <cell r="B350" t="str">
            <v>064017</v>
          </cell>
          <cell r="C350" t="str">
            <v>山形県</v>
          </cell>
          <cell r="D350" t="str">
            <v>小国町</v>
          </cell>
          <cell r="E350">
            <v>7399</v>
          </cell>
        </row>
        <row r="351">
          <cell r="B351" t="str">
            <v>064025</v>
          </cell>
          <cell r="C351" t="str">
            <v>山形県</v>
          </cell>
          <cell r="D351" t="str">
            <v>白鷹町</v>
          </cell>
          <cell r="E351">
            <v>13543</v>
          </cell>
        </row>
        <row r="352">
          <cell r="B352" t="str">
            <v>064033</v>
          </cell>
          <cell r="C352" t="str">
            <v>山形県</v>
          </cell>
          <cell r="D352" t="str">
            <v>飯豊町</v>
          </cell>
          <cell r="E352">
            <v>6987</v>
          </cell>
        </row>
        <row r="353">
          <cell r="B353" t="str">
            <v>064262</v>
          </cell>
          <cell r="C353" t="str">
            <v>山形県</v>
          </cell>
          <cell r="D353" t="str">
            <v>三川町</v>
          </cell>
          <cell r="E353">
            <v>7410</v>
          </cell>
        </row>
        <row r="354">
          <cell r="B354" t="str">
            <v>064289</v>
          </cell>
          <cell r="C354" t="str">
            <v>山形県</v>
          </cell>
          <cell r="D354" t="str">
            <v>庄内町</v>
          </cell>
          <cell r="E354">
            <v>20996</v>
          </cell>
        </row>
        <row r="355">
          <cell r="B355" t="str">
            <v>064611</v>
          </cell>
          <cell r="C355" t="str">
            <v>山形県</v>
          </cell>
          <cell r="D355" t="str">
            <v>遊佐町</v>
          </cell>
          <cell r="E355">
            <v>13655</v>
          </cell>
        </row>
        <row r="356">
          <cell r="B356" t="str">
            <v>072010</v>
          </cell>
          <cell r="C356" t="str">
            <v>福島県</v>
          </cell>
          <cell r="D356" t="str">
            <v>福島市</v>
          </cell>
          <cell r="E356">
            <v>277133</v>
          </cell>
        </row>
        <row r="357">
          <cell r="B357" t="str">
            <v>072028</v>
          </cell>
          <cell r="C357" t="str">
            <v>福島県</v>
          </cell>
          <cell r="D357" t="str">
            <v>会津若松市</v>
          </cell>
          <cell r="E357">
            <v>118322</v>
          </cell>
        </row>
        <row r="358">
          <cell r="B358" t="str">
            <v>072036</v>
          </cell>
          <cell r="C358" t="str">
            <v>福島県</v>
          </cell>
          <cell r="D358" t="str">
            <v>郡山市</v>
          </cell>
          <cell r="E358">
            <v>322996</v>
          </cell>
        </row>
        <row r="359">
          <cell r="B359" t="str">
            <v>072044</v>
          </cell>
          <cell r="C359" t="str">
            <v>福島県</v>
          </cell>
          <cell r="D359" t="str">
            <v>いわき市</v>
          </cell>
          <cell r="E359">
            <v>321535</v>
          </cell>
        </row>
        <row r="360">
          <cell r="B360" t="str">
            <v>072052</v>
          </cell>
          <cell r="C360" t="str">
            <v>福島県</v>
          </cell>
          <cell r="D360" t="str">
            <v>白河市</v>
          </cell>
          <cell r="E360">
            <v>60548</v>
          </cell>
        </row>
        <row r="361">
          <cell r="B361" t="str">
            <v>072079</v>
          </cell>
          <cell r="C361" t="str">
            <v>福島県</v>
          </cell>
          <cell r="D361" t="str">
            <v>須賀川市</v>
          </cell>
          <cell r="E361">
            <v>76360</v>
          </cell>
        </row>
        <row r="362">
          <cell r="B362" t="str">
            <v>072087</v>
          </cell>
          <cell r="C362" t="str">
            <v>福島県</v>
          </cell>
          <cell r="D362" t="str">
            <v>喜多方市</v>
          </cell>
          <cell r="E362">
            <v>47354</v>
          </cell>
        </row>
        <row r="363">
          <cell r="B363" t="str">
            <v>072095</v>
          </cell>
          <cell r="C363" t="str">
            <v>福島県</v>
          </cell>
          <cell r="D363" t="str">
            <v>相馬市</v>
          </cell>
          <cell r="E363">
            <v>34708</v>
          </cell>
        </row>
        <row r="364">
          <cell r="B364" t="str">
            <v>072109</v>
          </cell>
          <cell r="C364" t="str">
            <v>福島県</v>
          </cell>
          <cell r="D364" t="str">
            <v>二本松市</v>
          </cell>
          <cell r="E364">
            <v>54252</v>
          </cell>
        </row>
        <row r="365">
          <cell r="B365" t="str">
            <v>072117</v>
          </cell>
          <cell r="C365" t="str">
            <v>福島県</v>
          </cell>
          <cell r="D365" t="str">
            <v>田村市</v>
          </cell>
          <cell r="E365">
            <v>36334</v>
          </cell>
        </row>
        <row r="366">
          <cell r="B366" t="str">
            <v>072125</v>
          </cell>
          <cell r="C366" t="str">
            <v>福島県</v>
          </cell>
          <cell r="D366" t="str">
            <v>南相馬市</v>
          </cell>
          <cell r="E366">
            <v>59830</v>
          </cell>
        </row>
        <row r="367">
          <cell r="B367" t="str">
            <v>072133</v>
          </cell>
          <cell r="C367" t="str">
            <v>福島県</v>
          </cell>
          <cell r="D367" t="str">
            <v>伊達市</v>
          </cell>
          <cell r="E367">
            <v>60029</v>
          </cell>
        </row>
        <row r="368">
          <cell r="B368" t="str">
            <v>072141</v>
          </cell>
          <cell r="C368" t="str">
            <v>福島県</v>
          </cell>
          <cell r="D368" t="str">
            <v>本宮市</v>
          </cell>
          <cell r="E368">
            <v>30371</v>
          </cell>
        </row>
        <row r="369">
          <cell r="B369" t="str">
            <v>073016</v>
          </cell>
          <cell r="C369" t="str">
            <v>福島県</v>
          </cell>
          <cell r="D369" t="str">
            <v>桑折町</v>
          </cell>
          <cell r="E369">
            <v>11733</v>
          </cell>
        </row>
        <row r="370">
          <cell r="B370" t="str">
            <v>073032</v>
          </cell>
          <cell r="C370" t="str">
            <v>福島県</v>
          </cell>
          <cell r="D370" t="str">
            <v>国見町</v>
          </cell>
          <cell r="E370">
            <v>8980</v>
          </cell>
        </row>
        <row r="371">
          <cell r="B371" t="str">
            <v>073083</v>
          </cell>
          <cell r="C371" t="str">
            <v>福島県</v>
          </cell>
          <cell r="D371" t="str">
            <v>川俣町</v>
          </cell>
          <cell r="E371">
            <v>12997</v>
          </cell>
        </row>
        <row r="372">
          <cell r="B372" t="str">
            <v>073229</v>
          </cell>
          <cell r="C372" t="str">
            <v>福島県</v>
          </cell>
          <cell r="D372" t="str">
            <v>大玉村</v>
          </cell>
          <cell r="E372">
            <v>8787</v>
          </cell>
        </row>
        <row r="373">
          <cell r="B373" t="str">
            <v>073423</v>
          </cell>
          <cell r="C373" t="str">
            <v>福島県</v>
          </cell>
          <cell r="D373" t="str">
            <v>鏡石町</v>
          </cell>
          <cell r="E373">
            <v>12624</v>
          </cell>
        </row>
        <row r="374">
          <cell r="B374" t="str">
            <v>073440</v>
          </cell>
          <cell r="C374" t="str">
            <v>福島県</v>
          </cell>
          <cell r="D374" t="str">
            <v>天栄村</v>
          </cell>
          <cell r="E374">
            <v>5627</v>
          </cell>
        </row>
        <row r="375">
          <cell r="B375" t="str">
            <v>073628</v>
          </cell>
          <cell r="C375" t="str">
            <v>福島県</v>
          </cell>
          <cell r="D375" t="str">
            <v>下郷町</v>
          </cell>
          <cell r="E375">
            <v>5585</v>
          </cell>
        </row>
        <row r="376">
          <cell r="B376" t="str">
            <v>073644</v>
          </cell>
          <cell r="C376" t="str">
            <v>福島県</v>
          </cell>
          <cell r="D376" t="str">
            <v>檜枝岐村</v>
          </cell>
          <cell r="E376">
            <v>549</v>
          </cell>
        </row>
        <row r="377">
          <cell r="B377" t="str">
            <v>073679</v>
          </cell>
          <cell r="C377" t="str">
            <v>福島県</v>
          </cell>
          <cell r="D377" t="str">
            <v>只見町</v>
          </cell>
          <cell r="E377">
            <v>4275</v>
          </cell>
        </row>
        <row r="378">
          <cell r="B378" t="str">
            <v>073687</v>
          </cell>
          <cell r="C378" t="str">
            <v>福島県</v>
          </cell>
          <cell r="D378" t="str">
            <v>南会津町</v>
          </cell>
          <cell r="E378">
            <v>15318</v>
          </cell>
        </row>
        <row r="379">
          <cell r="B379" t="str">
            <v>074021</v>
          </cell>
          <cell r="C379" t="str">
            <v>福島県</v>
          </cell>
          <cell r="D379" t="str">
            <v>北塩原村</v>
          </cell>
          <cell r="E379">
            <v>2722</v>
          </cell>
        </row>
        <row r="380">
          <cell r="B380" t="str">
            <v>074055</v>
          </cell>
          <cell r="C380" t="str">
            <v>福島県</v>
          </cell>
          <cell r="D380" t="str">
            <v>西会津町</v>
          </cell>
          <cell r="E380">
            <v>6155</v>
          </cell>
        </row>
        <row r="381">
          <cell r="B381" t="str">
            <v>074071</v>
          </cell>
          <cell r="C381" t="str">
            <v>福島県</v>
          </cell>
          <cell r="D381" t="str">
            <v>磐梯町</v>
          </cell>
          <cell r="E381">
            <v>3443</v>
          </cell>
        </row>
        <row r="382">
          <cell r="B382" t="str">
            <v>074080</v>
          </cell>
          <cell r="C382" t="str">
            <v>福島県</v>
          </cell>
          <cell r="D382" t="str">
            <v>猪苗代町</v>
          </cell>
          <cell r="E382">
            <v>13951</v>
          </cell>
        </row>
        <row r="383">
          <cell r="B383" t="str">
            <v>074217</v>
          </cell>
          <cell r="C383" t="str">
            <v>福島県</v>
          </cell>
          <cell r="D383" t="str">
            <v>会津坂下町</v>
          </cell>
          <cell r="E383">
            <v>15768</v>
          </cell>
        </row>
        <row r="384">
          <cell r="B384" t="str">
            <v>074225</v>
          </cell>
          <cell r="C384" t="str">
            <v>福島県</v>
          </cell>
          <cell r="D384" t="str">
            <v>湯川村</v>
          </cell>
          <cell r="E384">
            <v>3194</v>
          </cell>
        </row>
        <row r="385">
          <cell r="B385" t="str">
            <v>074233</v>
          </cell>
          <cell r="C385" t="str">
            <v>福島県</v>
          </cell>
          <cell r="D385" t="str">
            <v>柳津町</v>
          </cell>
          <cell r="E385">
            <v>3297</v>
          </cell>
        </row>
        <row r="386">
          <cell r="B386" t="str">
            <v>074446</v>
          </cell>
          <cell r="C386" t="str">
            <v>福島県</v>
          </cell>
          <cell r="D386" t="str">
            <v>三島町</v>
          </cell>
          <cell r="E386">
            <v>1595</v>
          </cell>
        </row>
        <row r="387">
          <cell r="B387" t="str">
            <v>074454</v>
          </cell>
          <cell r="C387" t="str">
            <v>福島県</v>
          </cell>
          <cell r="D387" t="str">
            <v>金山町</v>
          </cell>
          <cell r="E387">
            <v>1998</v>
          </cell>
        </row>
        <row r="388">
          <cell r="B388" t="str">
            <v>074462</v>
          </cell>
          <cell r="C388" t="str">
            <v>福島県</v>
          </cell>
          <cell r="D388" t="str">
            <v>昭和村</v>
          </cell>
          <cell r="E388">
            <v>1244</v>
          </cell>
        </row>
        <row r="389">
          <cell r="B389" t="str">
            <v>074471</v>
          </cell>
          <cell r="C389" t="str">
            <v>福島県</v>
          </cell>
          <cell r="D389" t="str">
            <v>会津美里町</v>
          </cell>
          <cell r="E389">
            <v>20147</v>
          </cell>
        </row>
        <row r="390">
          <cell r="B390" t="str">
            <v>074616</v>
          </cell>
          <cell r="C390" t="str">
            <v>福島県</v>
          </cell>
          <cell r="D390" t="str">
            <v>西郷村</v>
          </cell>
          <cell r="E390">
            <v>20291</v>
          </cell>
        </row>
        <row r="391">
          <cell r="B391" t="str">
            <v>074641</v>
          </cell>
          <cell r="C391" t="str">
            <v>福島県</v>
          </cell>
          <cell r="D391" t="str">
            <v>泉崎村</v>
          </cell>
          <cell r="E391">
            <v>6443</v>
          </cell>
        </row>
        <row r="392">
          <cell r="B392" t="str">
            <v>074659</v>
          </cell>
          <cell r="C392" t="str">
            <v>福島県</v>
          </cell>
          <cell r="D392" t="str">
            <v>中島村</v>
          </cell>
          <cell r="E392">
            <v>5077</v>
          </cell>
        </row>
        <row r="393">
          <cell r="B393" t="str">
            <v>074667</v>
          </cell>
          <cell r="C393" t="str">
            <v>福島県</v>
          </cell>
          <cell r="D393" t="str">
            <v>矢吹町</v>
          </cell>
          <cell r="E393">
            <v>17365</v>
          </cell>
        </row>
        <row r="394">
          <cell r="B394" t="str">
            <v>074811</v>
          </cell>
          <cell r="C394" t="str">
            <v>福島県</v>
          </cell>
          <cell r="D394" t="str">
            <v>棚倉町</v>
          </cell>
          <cell r="E394">
            <v>13951</v>
          </cell>
        </row>
        <row r="395">
          <cell r="B395" t="str">
            <v>074829</v>
          </cell>
          <cell r="C395" t="str">
            <v>福島県</v>
          </cell>
          <cell r="D395" t="str">
            <v>矢祭町</v>
          </cell>
          <cell r="E395">
            <v>5719</v>
          </cell>
        </row>
        <row r="396">
          <cell r="B396" t="str">
            <v>074837</v>
          </cell>
          <cell r="C396" t="str">
            <v>福島県</v>
          </cell>
          <cell r="D396" t="str">
            <v>塙町</v>
          </cell>
          <cell r="E396">
            <v>8611</v>
          </cell>
        </row>
        <row r="397">
          <cell r="B397" t="str">
            <v>074845</v>
          </cell>
          <cell r="C397" t="str">
            <v>福島県</v>
          </cell>
          <cell r="D397" t="str">
            <v>鮫川村</v>
          </cell>
          <cell r="E397">
            <v>3300</v>
          </cell>
        </row>
        <row r="398">
          <cell r="B398" t="str">
            <v>075019</v>
          </cell>
          <cell r="C398" t="str">
            <v>福島県</v>
          </cell>
          <cell r="D398" t="str">
            <v>石川町</v>
          </cell>
          <cell r="E398">
            <v>15063</v>
          </cell>
        </row>
        <row r="399">
          <cell r="B399" t="str">
            <v>075027</v>
          </cell>
          <cell r="C399" t="str">
            <v>福島県</v>
          </cell>
          <cell r="D399" t="str">
            <v>玉川村</v>
          </cell>
          <cell r="E399">
            <v>6652</v>
          </cell>
        </row>
        <row r="400">
          <cell r="B400" t="str">
            <v>075035</v>
          </cell>
          <cell r="C400" t="str">
            <v>福島県</v>
          </cell>
          <cell r="D400" t="str">
            <v>平田村</v>
          </cell>
          <cell r="E400">
            <v>6036</v>
          </cell>
        </row>
        <row r="401">
          <cell r="B401" t="str">
            <v>075043</v>
          </cell>
          <cell r="C401" t="str">
            <v>福島県</v>
          </cell>
          <cell r="D401" t="str">
            <v>浅川町</v>
          </cell>
          <cell r="E401">
            <v>6341</v>
          </cell>
        </row>
        <row r="402">
          <cell r="B402" t="str">
            <v>075051</v>
          </cell>
          <cell r="C402" t="str">
            <v>福島県</v>
          </cell>
          <cell r="D402" t="str">
            <v>古殿町</v>
          </cell>
          <cell r="E402">
            <v>5174</v>
          </cell>
        </row>
        <row r="403">
          <cell r="B403" t="str">
            <v>075213</v>
          </cell>
          <cell r="C403" t="str">
            <v>福島県</v>
          </cell>
          <cell r="D403" t="str">
            <v>三春町</v>
          </cell>
          <cell r="E403">
            <v>17008</v>
          </cell>
        </row>
        <row r="404">
          <cell r="B404" t="str">
            <v>075221</v>
          </cell>
          <cell r="C404" t="str">
            <v>福島県</v>
          </cell>
          <cell r="D404" t="str">
            <v>小野町</v>
          </cell>
          <cell r="E404">
            <v>10000</v>
          </cell>
        </row>
        <row r="405">
          <cell r="B405" t="str">
            <v>075418</v>
          </cell>
          <cell r="C405" t="str">
            <v>福島県</v>
          </cell>
          <cell r="D405" t="str">
            <v>広野町</v>
          </cell>
          <cell r="E405">
            <v>4794</v>
          </cell>
        </row>
        <row r="406">
          <cell r="B406" t="str">
            <v>075426</v>
          </cell>
          <cell r="C406" t="str">
            <v>福島県</v>
          </cell>
          <cell r="D406" t="str">
            <v>楢葉町</v>
          </cell>
          <cell r="E406">
            <v>6845</v>
          </cell>
        </row>
        <row r="407">
          <cell r="B407" t="str">
            <v>075434</v>
          </cell>
          <cell r="C407" t="str">
            <v>福島県</v>
          </cell>
          <cell r="D407" t="str">
            <v>富岡町</v>
          </cell>
          <cell r="E407">
            <v>12728</v>
          </cell>
        </row>
        <row r="408">
          <cell r="B408" t="str">
            <v>075442</v>
          </cell>
          <cell r="C408" t="str">
            <v>福島県</v>
          </cell>
          <cell r="D408" t="str">
            <v>川内村</v>
          </cell>
          <cell r="E408">
            <v>2577</v>
          </cell>
        </row>
        <row r="409">
          <cell r="B409" t="str">
            <v>075451</v>
          </cell>
          <cell r="C409" t="str">
            <v>福島県</v>
          </cell>
          <cell r="D409" t="str">
            <v>大熊町</v>
          </cell>
          <cell r="E409">
            <v>10313</v>
          </cell>
        </row>
        <row r="410">
          <cell r="B410" t="str">
            <v>075469</v>
          </cell>
          <cell r="C410" t="str">
            <v>福島県</v>
          </cell>
          <cell r="D410" t="str">
            <v>双葉町</v>
          </cell>
          <cell r="E410">
            <v>5911</v>
          </cell>
        </row>
        <row r="411">
          <cell r="B411" t="str">
            <v>075477</v>
          </cell>
          <cell r="C411" t="str">
            <v>福島県</v>
          </cell>
          <cell r="D411" t="str">
            <v>浪江町</v>
          </cell>
          <cell r="E411">
            <v>17166</v>
          </cell>
        </row>
        <row r="412">
          <cell r="B412" t="str">
            <v>075485</v>
          </cell>
          <cell r="C412" t="str">
            <v>福島県</v>
          </cell>
          <cell r="D412" t="str">
            <v>葛尾村</v>
          </cell>
          <cell r="E412">
            <v>1408</v>
          </cell>
        </row>
        <row r="413">
          <cell r="B413" t="str">
            <v>075612</v>
          </cell>
          <cell r="C413" t="str">
            <v>福島県</v>
          </cell>
          <cell r="D413" t="str">
            <v>新地町</v>
          </cell>
          <cell r="E413">
            <v>7980</v>
          </cell>
        </row>
        <row r="414">
          <cell r="B414" t="str">
            <v>075647</v>
          </cell>
          <cell r="C414" t="str">
            <v>福島県</v>
          </cell>
          <cell r="D414" t="str">
            <v>飯舘村</v>
          </cell>
          <cell r="E414">
            <v>5467</v>
          </cell>
        </row>
        <row r="415">
          <cell r="B415" t="str">
            <v>082015</v>
          </cell>
          <cell r="C415" t="str">
            <v>茨城県</v>
          </cell>
          <cell r="D415" t="str">
            <v>水戸市</v>
          </cell>
          <cell r="E415">
            <v>271912</v>
          </cell>
        </row>
        <row r="416">
          <cell r="B416" t="str">
            <v>082023</v>
          </cell>
          <cell r="C416" t="str">
            <v>茨城県</v>
          </cell>
          <cell r="D416" t="str">
            <v>日立市</v>
          </cell>
          <cell r="E416">
            <v>177769</v>
          </cell>
        </row>
        <row r="417">
          <cell r="B417" t="str">
            <v>082031</v>
          </cell>
          <cell r="C417" t="str">
            <v>茨城県</v>
          </cell>
          <cell r="D417" t="str">
            <v>土浦市</v>
          </cell>
          <cell r="E417">
            <v>142030</v>
          </cell>
        </row>
        <row r="418">
          <cell r="B418" t="str">
            <v>082040</v>
          </cell>
          <cell r="C418" t="str">
            <v>茨城県</v>
          </cell>
          <cell r="D418" t="str">
            <v>古河市</v>
          </cell>
          <cell r="E418">
            <v>142992</v>
          </cell>
        </row>
        <row r="419">
          <cell r="B419" t="str">
            <v>082058</v>
          </cell>
          <cell r="C419" t="str">
            <v>茨城県</v>
          </cell>
          <cell r="D419" t="str">
            <v>石岡市</v>
          </cell>
          <cell r="E419">
            <v>74540</v>
          </cell>
        </row>
        <row r="420">
          <cell r="B420" t="str">
            <v>082074</v>
          </cell>
          <cell r="C420" t="str">
            <v>茨城県</v>
          </cell>
          <cell r="D420" t="str">
            <v>結城市</v>
          </cell>
          <cell r="E420">
            <v>51795</v>
          </cell>
        </row>
        <row r="421">
          <cell r="B421" t="str">
            <v>082082</v>
          </cell>
          <cell r="C421" t="str">
            <v>茨城県</v>
          </cell>
          <cell r="D421" t="str">
            <v>龍ケ崎市</v>
          </cell>
          <cell r="E421">
            <v>77222</v>
          </cell>
        </row>
        <row r="422">
          <cell r="B422" t="str">
            <v>082104</v>
          </cell>
          <cell r="C422" t="str">
            <v>茨城県</v>
          </cell>
          <cell r="D422" t="str">
            <v>下妻市</v>
          </cell>
          <cell r="E422">
            <v>43395</v>
          </cell>
        </row>
        <row r="423">
          <cell r="B423" t="str">
            <v>082112</v>
          </cell>
          <cell r="C423" t="str">
            <v>茨城県</v>
          </cell>
          <cell r="D423" t="str">
            <v>常総市</v>
          </cell>
          <cell r="E423">
            <v>63046</v>
          </cell>
        </row>
        <row r="424">
          <cell r="B424" t="str">
            <v>082121</v>
          </cell>
          <cell r="C424" t="str">
            <v>茨城県</v>
          </cell>
          <cell r="D424" t="str">
            <v>常陸太田市</v>
          </cell>
          <cell r="E424">
            <v>51112</v>
          </cell>
        </row>
        <row r="425">
          <cell r="B425" t="str">
            <v>082147</v>
          </cell>
          <cell r="C425" t="str">
            <v>茨城県</v>
          </cell>
          <cell r="D425" t="str">
            <v>高萩市</v>
          </cell>
          <cell r="E425">
            <v>28312</v>
          </cell>
        </row>
        <row r="426">
          <cell r="B426" t="str">
            <v>082155</v>
          </cell>
          <cell r="C426" t="str">
            <v>茨城県</v>
          </cell>
          <cell r="D426" t="str">
            <v>北茨城市</v>
          </cell>
          <cell r="E426">
            <v>43197</v>
          </cell>
        </row>
        <row r="427">
          <cell r="B427" t="str">
            <v>082163</v>
          </cell>
          <cell r="C427" t="str">
            <v>茨城県</v>
          </cell>
          <cell r="D427" t="str">
            <v>笠間市</v>
          </cell>
          <cell r="E427">
            <v>75644</v>
          </cell>
        </row>
        <row r="428">
          <cell r="B428" t="str">
            <v>082171</v>
          </cell>
          <cell r="C428" t="str">
            <v>茨城県</v>
          </cell>
          <cell r="D428" t="str">
            <v>取手市</v>
          </cell>
          <cell r="E428">
            <v>107097</v>
          </cell>
        </row>
        <row r="429">
          <cell r="B429" t="str">
            <v>082198</v>
          </cell>
          <cell r="C429" t="str">
            <v>茨城県</v>
          </cell>
          <cell r="D429" t="str">
            <v>牛久市</v>
          </cell>
          <cell r="E429">
            <v>84852</v>
          </cell>
        </row>
        <row r="430">
          <cell r="B430" t="str">
            <v>082201</v>
          </cell>
          <cell r="C430" t="str">
            <v>茨城県</v>
          </cell>
          <cell r="D430" t="str">
            <v>つくば市</v>
          </cell>
          <cell r="E430">
            <v>237653</v>
          </cell>
        </row>
        <row r="431">
          <cell r="B431" t="str">
            <v>082210</v>
          </cell>
          <cell r="C431" t="str">
            <v>茨城県</v>
          </cell>
          <cell r="D431" t="str">
            <v>ひたちなか市</v>
          </cell>
          <cell r="E431">
            <v>158660</v>
          </cell>
        </row>
        <row r="432">
          <cell r="B432" t="str">
            <v>082228</v>
          </cell>
          <cell r="C432" t="str">
            <v>茨城県</v>
          </cell>
          <cell r="D432" t="str">
            <v>鹿嶋市</v>
          </cell>
          <cell r="E432">
            <v>67687</v>
          </cell>
        </row>
        <row r="433">
          <cell r="B433" t="str">
            <v>082236</v>
          </cell>
          <cell r="C433" t="str">
            <v>茨城県</v>
          </cell>
          <cell r="D433" t="str">
            <v>潮来市</v>
          </cell>
          <cell r="E433">
            <v>27950</v>
          </cell>
        </row>
        <row r="434">
          <cell r="B434" t="str">
            <v>082244</v>
          </cell>
          <cell r="C434" t="str">
            <v>茨城県</v>
          </cell>
          <cell r="D434" t="str">
            <v>守谷市</v>
          </cell>
          <cell r="E434">
            <v>68498</v>
          </cell>
        </row>
        <row r="435">
          <cell r="B435" t="str">
            <v>082252</v>
          </cell>
          <cell r="C435" t="str">
            <v>茨城県</v>
          </cell>
          <cell r="D435" t="str">
            <v>常陸大宮市</v>
          </cell>
          <cell r="E435">
            <v>41385</v>
          </cell>
        </row>
        <row r="436">
          <cell r="B436" t="str">
            <v>082261</v>
          </cell>
          <cell r="C436" t="str">
            <v>茨城県</v>
          </cell>
          <cell r="D436" t="str">
            <v>那珂市</v>
          </cell>
          <cell r="E436">
            <v>54649</v>
          </cell>
        </row>
        <row r="437">
          <cell r="B437" t="str">
            <v>082279</v>
          </cell>
          <cell r="C437" t="str">
            <v>茨城県</v>
          </cell>
          <cell r="D437" t="str">
            <v>筑西市</v>
          </cell>
          <cell r="E437">
            <v>104059</v>
          </cell>
        </row>
        <row r="438">
          <cell r="B438" t="str">
            <v>082287</v>
          </cell>
          <cell r="C438" t="str">
            <v>茨城県</v>
          </cell>
          <cell r="D438" t="str">
            <v>坂東市</v>
          </cell>
          <cell r="E438">
            <v>53881</v>
          </cell>
        </row>
        <row r="439">
          <cell r="B439" t="str">
            <v>082295</v>
          </cell>
          <cell r="C439" t="str">
            <v>茨城県</v>
          </cell>
          <cell r="D439" t="str">
            <v>稲敷市</v>
          </cell>
          <cell r="E439">
            <v>40538</v>
          </cell>
        </row>
        <row r="440">
          <cell r="B440" t="str">
            <v>082309</v>
          </cell>
          <cell r="C440" t="str">
            <v>茨城県</v>
          </cell>
          <cell r="D440" t="str">
            <v>かすみがうら市</v>
          </cell>
          <cell r="E440">
            <v>41717</v>
          </cell>
        </row>
        <row r="441">
          <cell r="B441" t="str">
            <v>082317</v>
          </cell>
          <cell r="C441" t="str">
            <v>茨城県</v>
          </cell>
          <cell r="D441" t="str">
            <v>桜川市</v>
          </cell>
          <cell r="E441">
            <v>41440</v>
          </cell>
        </row>
        <row r="442">
          <cell r="B442" t="str">
            <v>082325</v>
          </cell>
          <cell r="C442" t="str">
            <v>茨城県</v>
          </cell>
          <cell r="D442" t="str">
            <v>神栖市</v>
          </cell>
          <cell r="E442">
            <v>95544</v>
          </cell>
        </row>
        <row r="443">
          <cell r="B443" t="str">
            <v>082333</v>
          </cell>
          <cell r="C443" t="str">
            <v>茨城県</v>
          </cell>
          <cell r="D443" t="str">
            <v>行方市</v>
          </cell>
          <cell r="E443">
            <v>34447</v>
          </cell>
        </row>
        <row r="444">
          <cell r="B444" t="str">
            <v>082341</v>
          </cell>
          <cell r="C444" t="str">
            <v>茨城県</v>
          </cell>
          <cell r="D444" t="str">
            <v>鉾田市</v>
          </cell>
          <cell r="E444">
            <v>48717</v>
          </cell>
        </row>
        <row r="445">
          <cell r="B445" t="str">
            <v>082350</v>
          </cell>
          <cell r="C445" t="str">
            <v>茨城県</v>
          </cell>
          <cell r="D445" t="str">
            <v>つくばみらい市</v>
          </cell>
          <cell r="E445">
            <v>51835</v>
          </cell>
        </row>
        <row r="446">
          <cell r="B446" t="str">
            <v>082368</v>
          </cell>
          <cell r="C446" t="str">
            <v>茨城県</v>
          </cell>
          <cell r="D446" t="str">
            <v>小美玉市</v>
          </cell>
          <cell r="E446">
            <v>50807</v>
          </cell>
        </row>
        <row r="447">
          <cell r="B447" t="str">
            <v>083020</v>
          </cell>
          <cell r="C447" t="str">
            <v>茨城県</v>
          </cell>
          <cell r="D447" t="str">
            <v>茨城町</v>
          </cell>
          <cell r="E447">
            <v>32438</v>
          </cell>
        </row>
        <row r="448">
          <cell r="B448" t="str">
            <v>083097</v>
          </cell>
          <cell r="C448" t="str">
            <v>茨城県</v>
          </cell>
          <cell r="D448" t="str">
            <v>大洗町</v>
          </cell>
          <cell r="E448">
            <v>16712</v>
          </cell>
        </row>
        <row r="449">
          <cell r="B449" t="str">
            <v>083101</v>
          </cell>
          <cell r="C449" t="str">
            <v>茨城県</v>
          </cell>
          <cell r="D449" t="str">
            <v>城里町</v>
          </cell>
          <cell r="E449">
            <v>19332</v>
          </cell>
        </row>
        <row r="450">
          <cell r="B450" t="str">
            <v>083411</v>
          </cell>
          <cell r="C450" t="str">
            <v>茨城県</v>
          </cell>
          <cell r="D450" t="str">
            <v>東海村</v>
          </cell>
          <cell r="E450">
            <v>38379</v>
          </cell>
        </row>
        <row r="451">
          <cell r="B451" t="str">
            <v>083640</v>
          </cell>
          <cell r="C451" t="str">
            <v>茨城県</v>
          </cell>
          <cell r="D451" t="str">
            <v>大子町</v>
          </cell>
          <cell r="E451">
            <v>16679</v>
          </cell>
        </row>
        <row r="452">
          <cell r="B452" t="str">
            <v>084425</v>
          </cell>
          <cell r="C452" t="str">
            <v>茨城県</v>
          </cell>
          <cell r="D452" t="str">
            <v>美浦村</v>
          </cell>
          <cell r="E452">
            <v>15172</v>
          </cell>
        </row>
        <row r="453">
          <cell r="B453" t="str">
            <v>084433</v>
          </cell>
          <cell r="C453" t="str">
            <v>茨城県</v>
          </cell>
          <cell r="D453" t="str">
            <v>阿見町</v>
          </cell>
          <cell r="E453">
            <v>47814</v>
          </cell>
        </row>
        <row r="454">
          <cell r="B454" t="str">
            <v>084476</v>
          </cell>
          <cell r="C454" t="str">
            <v>茨城県</v>
          </cell>
          <cell r="D454" t="str">
            <v>河内町</v>
          </cell>
          <cell r="E454">
            <v>8754</v>
          </cell>
        </row>
        <row r="455">
          <cell r="B455" t="str">
            <v>085219</v>
          </cell>
          <cell r="C455" t="str">
            <v>茨城県</v>
          </cell>
          <cell r="D455" t="str">
            <v>八千代町</v>
          </cell>
          <cell r="E455">
            <v>22081</v>
          </cell>
        </row>
        <row r="456">
          <cell r="B456" t="str">
            <v>085421</v>
          </cell>
          <cell r="C456" t="str">
            <v>茨城県</v>
          </cell>
          <cell r="D456" t="str">
            <v>五霞町</v>
          </cell>
          <cell r="E456">
            <v>8512</v>
          </cell>
        </row>
        <row r="457">
          <cell r="B457" t="str">
            <v>085464</v>
          </cell>
          <cell r="C457" t="str">
            <v>茨城県</v>
          </cell>
          <cell r="D457" t="str">
            <v>境町</v>
          </cell>
          <cell r="E457">
            <v>25118</v>
          </cell>
        </row>
        <row r="458">
          <cell r="B458" t="str">
            <v>085642</v>
          </cell>
          <cell r="C458" t="str">
            <v>茨城県</v>
          </cell>
          <cell r="D458" t="str">
            <v>利根町</v>
          </cell>
          <cell r="E458">
            <v>16063</v>
          </cell>
        </row>
        <row r="459">
          <cell r="B459" t="str">
            <v>092011</v>
          </cell>
          <cell r="C459" t="str">
            <v>栃木県</v>
          </cell>
          <cell r="D459" t="str">
            <v>宇都宮市</v>
          </cell>
          <cell r="E459">
            <v>521754</v>
          </cell>
        </row>
        <row r="460">
          <cell r="B460" t="str">
            <v>092029</v>
          </cell>
          <cell r="C460" t="str">
            <v>栃木県</v>
          </cell>
          <cell r="D460" t="str">
            <v>足利市</v>
          </cell>
          <cell r="E460">
            <v>147442</v>
          </cell>
        </row>
        <row r="461">
          <cell r="B461" t="str">
            <v>092037</v>
          </cell>
          <cell r="C461" t="str">
            <v>栃木県</v>
          </cell>
          <cell r="D461" t="str">
            <v>栃木市</v>
          </cell>
          <cell r="E461">
            <v>159951</v>
          </cell>
        </row>
        <row r="462">
          <cell r="B462" t="str">
            <v>092045</v>
          </cell>
          <cell r="C462" t="str">
            <v>栃木県</v>
          </cell>
          <cell r="D462" t="str">
            <v>佐野市</v>
          </cell>
          <cell r="E462">
            <v>117968</v>
          </cell>
        </row>
        <row r="463">
          <cell r="B463" t="str">
            <v>092053</v>
          </cell>
          <cell r="C463" t="str">
            <v>栃木県</v>
          </cell>
          <cell r="D463" t="str">
            <v>鹿沼市</v>
          </cell>
          <cell r="E463">
            <v>97288</v>
          </cell>
        </row>
        <row r="464">
          <cell r="B464" t="str">
            <v>092061</v>
          </cell>
          <cell r="C464" t="str">
            <v>栃木県</v>
          </cell>
          <cell r="D464" t="str">
            <v>日光市</v>
          </cell>
          <cell r="E464">
            <v>81414</v>
          </cell>
        </row>
        <row r="465">
          <cell r="B465" t="str">
            <v>092088</v>
          </cell>
          <cell r="C465" t="str">
            <v>栃木県</v>
          </cell>
          <cell r="D465" t="str">
            <v>小山市</v>
          </cell>
          <cell r="E465">
            <v>167505</v>
          </cell>
        </row>
        <row r="466">
          <cell r="B466" t="str">
            <v>092096</v>
          </cell>
          <cell r="C466" t="str">
            <v>栃木県</v>
          </cell>
          <cell r="D466" t="str">
            <v>真岡市</v>
          </cell>
          <cell r="E466">
            <v>80395</v>
          </cell>
        </row>
        <row r="467">
          <cell r="B467" t="str">
            <v>092100</v>
          </cell>
          <cell r="C467" t="str">
            <v>栃木県</v>
          </cell>
          <cell r="D467" t="str">
            <v>大田原市</v>
          </cell>
          <cell r="E467">
            <v>70896</v>
          </cell>
        </row>
        <row r="468">
          <cell r="B468" t="str">
            <v>092118</v>
          </cell>
          <cell r="C468" t="str">
            <v>栃木県</v>
          </cell>
          <cell r="D468" t="str">
            <v>矢板市</v>
          </cell>
          <cell r="E468">
            <v>32051</v>
          </cell>
        </row>
        <row r="469">
          <cell r="B469" t="str">
            <v>092134</v>
          </cell>
          <cell r="C469" t="str">
            <v>栃木県</v>
          </cell>
          <cell r="D469" t="str">
            <v>那須塩原市</v>
          </cell>
          <cell r="E469">
            <v>117458</v>
          </cell>
        </row>
        <row r="470">
          <cell r="B470" t="str">
            <v>092142</v>
          </cell>
          <cell r="C470" t="str">
            <v>栃木県</v>
          </cell>
          <cell r="D470" t="str">
            <v>さくら市</v>
          </cell>
          <cell r="E470">
            <v>44167</v>
          </cell>
        </row>
        <row r="471">
          <cell r="B471" t="str">
            <v>092151</v>
          </cell>
          <cell r="C471" t="str">
            <v>栃木県</v>
          </cell>
          <cell r="D471" t="str">
            <v>那須烏山市</v>
          </cell>
          <cell r="E471">
            <v>26104</v>
          </cell>
        </row>
        <row r="472">
          <cell r="B472" t="str">
            <v>092169</v>
          </cell>
          <cell r="C472" t="str">
            <v>栃木県</v>
          </cell>
          <cell r="D472" t="str">
            <v>下野市</v>
          </cell>
          <cell r="E472">
            <v>60254</v>
          </cell>
        </row>
        <row r="473">
          <cell r="B473" t="str">
            <v>093017</v>
          </cell>
          <cell r="C473" t="str">
            <v>栃木県</v>
          </cell>
          <cell r="D473" t="str">
            <v>上三川町</v>
          </cell>
          <cell r="E473">
            <v>31245</v>
          </cell>
        </row>
        <row r="474">
          <cell r="B474" t="str">
            <v>093424</v>
          </cell>
          <cell r="C474" t="str">
            <v>栃木県</v>
          </cell>
          <cell r="D474" t="str">
            <v>益子町</v>
          </cell>
          <cell r="E474">
            <v>22879</v>
          </cell>
        </row>
        <row r="475">
          <cell r="B475" t="str">
            <v>093432</v>
          </cell>
          <cell r="C475" t="str">
            <v>栃木県</v>
          </cell>
          <cell r="D475" t="str">
            <v>茂木町</v>
          </cell>
          <cell r="E475">
            <v>12745</v>
          </cell>
        </row>
        <row r="476">
          <cell r="B476" t="str">
            <v>093441</v>
          </cell>
          <cell r="C476" t="str">
            <v>栃木県</v>
          </cell>
          <cell r="D476" t="str">
            <v>市貝町</v>
          </cell>
          <cell r="E476">
            <v>11734</v>
          </cell>
        </row>
        <row r="477">
          <cell r="B477" t="str">
            <v>093459</v>
          </cell>
          <cell r="C477" t="str">
            <v>栃木県</v>
          </cell>
          <cell r="D477" t="str">
            <v>芳賀町</v>
          </cell>
          <cell r="E477">
            <v>15689</v>
          </cell>
        </row>
        <row r="478">
          <cell r="B478" t="str">
            <v>093611</v>
          </cell>
          <cell r="C478" t="str">
            <v>栃木県</v>
          </cell>
          <cell r="D478" t="str">
            <v>壬生町</v>
          </cell>
          <cell r="E478">
            <v>39313</v>
          </cell>
        </row>
        <row r="479">
          <cell r="B479" t="str">
            <v>093645</v>
          </cell>
          <cell r="C479" t="str">
            <v>栃木県</v>
          </cell>
          <cell r="D479" t="str">
            <v>野木町</v>
          </cell>
          <cell r="E479">
            <v>25598</v>
          </cell>
        </row>
        <row r="480">
          <cell r="B480" t="str">
            <v>093840</v>
          </cell>
          <cell r="C480" t="str">
            <v>栃木県</v>
          </cell>
          <cell r="D480" t="str">
            <v>塩谷町</v>
          </cell>
          <cell r="E480">
            <v>11071</v>
          </cell>
        </row>
        <row r="481">
          <cell r="B481" t="str">
            <v>093866</v>
          </cell>
          <cell r="C481" t="str">
            <v>栃木県</v>
          </cell>
          <cell r="D481" t="str">
            <v>高根沢町</v>
          </cell>
          <cell r="E481">
            <v>29522</v>
          </cell>
        </row>
        <row r="482">
          <cell r="B482" t="str">
            <v>094072</v>
          </cell>
          <cell r="C482" t="str">
            <v>栃木県</v>
          </cell>
          <cell r="D482" t="str">
            <v>那須町</v>
          </cell>
          <cell r="E482">
            <v>25053</v>
          </cell>
        </row>
        <row r="483">
          <cell r="B483" t="str">
            <v>094111</v>
          </cell>
          <cell r="C483" t="str">
            <v>栃木県</v>
          </cell>
          <cell r="D483" t="str">
            <v>那珂川町</v>
          </cell>
          <cell r="E483">
            <v>16020</v>
          </cell>
        </row>
        <row r="484">
          <cell r="B484" t="str">
            <v>102016</v>
          </cell>
          <cell r="C484" t="str">
            <v>群馬県</v>
          </cell>
          <cell r="D484" t="str">
            <v>前橋市</v>
          </cell>
          <cell r="E484">
            <v>336115</v>
          </cell>
        </row>
        <row r="485">
          <cell r="B485" t="str">
            <v>102024</v>
          </cell>
          <cell r="C485" t="str">
            <v>群馬県</v>
          </cell>
          <cell r="D485" t="str">
            <v>高崎市</v>
          </cell>
          <cell r="E485">
            <v>373114</v>
          </cell>
        </row>
        <row r="486">
          <cell r="B486" t="str">
            <v>102032</v>
          </cell>
          <cell r="C486" t="str">
            <v>群馬県</v>
          </cell>
          <cell r="D486" t="str">
            <v>桐生市</v>
          </cell>
          <cell r="E486">
            <v>110122</v>
          </cell>
        </row>
        <row r="487">
          <cell r="B487" t="str">
            <v>102041</v>
          </cell>
          <cell r="C487" t="str">
            <v>群馬県</v>
          </cell>
          <cell r="D487" t="str">
            <v>伊勢崎市</v>
          </cell>
          <cell r="E487">
            <v>213366</v>
          </cell>
        </row>
        <row r="488">
          <cell r="B488" t="str">
            <v>102059</v>
          </cell>
          <cell r="C488" t="str">
            <v>群馬県</v>
          </cell>
          <cell r="D488" t="str">
            <v>太田市</v>
          </cell>
          <cell r="E488">
            <v>224415</v>
          </cell>
        </row>
        <row r="489">
          <cell r="B489" t="str">
            <v>102067</v>
          </cell>
          <cell r="C489" t="str">
            <v>群馬県</v>
          </cell>
          <cell r="D489" t="str">
            <v>沼田市</v>
          </cell>
          <cell r="E489">
            <v>47381</v>
          </cell>
        </row>
        <row r="490">
          <cell r="B490" t="str">
            <v>102075</v>
          </cell>
          <cell r="C490" t="str">
            <v>群馬県</v>
          </cell>
          <cell r="D490" t="str">
            <v>館林市</v>
          </cell>
          <cell r="E490">
            <v>75812</v>
          </cell>
        </row>
        <row r="491">
          <cell r="B491" t="str">
            <v>102083</v>
          </cell>
          <cell r="C491" t="str">
            <v>群馬県</v>
          </cell>
          <cell r="D491" t="str">
            <v>渋川市</v>
          </cell>
          <cell r="E491">
            <v>76853</v>
          </cell>
        </row>
        <row r="492">
          <cell r="B492" t="str">
            <v>102091</v>
          </cell>
          <cell r="C492" t="str">
            <v>群馬県</v>
          </cell>
          <cell r="D492" t="str">
            <v>藤岡市</v>
          </cell>
          <cell r="E492">
            <v>65117</v>
          </cell>
        </row>
        <row r="493">
          <cell r="B493" t="str">
            <v>102105</v>
          </cell>
          <cell r="C493" t="str">
            <v>群馬県</v>
          </cell>
          <cell r="D493" t="str">
            <v>富岡市</v>
          </cell>
          <cell r="E493">
            <v>48276</v>
          </cell>
        </row>
        <row r="494">
          <cell r="B494" t="str">
            <v>102113</v>
          </cell>
          <cell r="C494" t="str">
            <v>群馬県</v>
          </cell>
          <cell r="D494" t="str">
            <v>安中市</v>
          </cell>
          <cell r="E494">
            <v>57382</v>
          </cell>
        </row>
        <row r="495">
          <cell r="B495" t="str">
            <v>102121</v>
          </cell>
          <cell r="C495" t="str">
            <v>群馬県</v>
          </cell>
          <cell r="D495" t="str">
            <v>みどり市</v>
          </cell>
          <cell r="E495">
            <v>50353</v>
          </cell>
        </row>
        <row r="496">
          <cell r="B496" t="str">
            <v>103446</v>
          </cell>
          <cell r="C496" t="str">
            <v>群馬県</v>
          </cell>
          <cell r="D496" t="str">
            <v>榛東村</v>
          </cell>
          <cell r="E496">
            <v>14676</v>
          </cell>
        </row>
        <row r="497">
          <cell r="B497" t="str">
            <v>103454</v>
          </cell>
          <cell r="C497" t="str">
            <v>群馬県</v>
          </cell>
          <cell r="D497" t="str">
            <v>吉岡町</v>
          </cell>
          <cell r="E497">
            <v>21671</v>
          </cell>
        </row>
        <row r="498">
          <cell r="B498" t="str">
            <v>103667</v>
          </cell>
          <cell r="C498" t="str">
            <v>群馬県</v>
          </cell>
          <cell r="D498" t="str">
            <v>上野村</v>
          </cell>
          <cell r="E498">
            <v>1158</v>
          </cell>
        </row>
        <row r="499">
          <cell r="B499" t="str">
            <v>103675</v>
          </cell>
          <cell r="C499" t="str">
            <v>群馬県</v>
          </cell>
          <cell r="D499" t="str">
            <v>神流町</v>
          </cell>
          <cell r="E499">
            <v>1799</v>
          </cell>
        </row>
        <row r="500">
          <cell r="B500" t="str">
            <v>103829</v>
          </cell>
          <cell r="C500" t="str">
            <v>群馬県</v>
          </cell>
          <cell r="D500" t="str">
            <v>下仁田町</v>
          </cell>
          <cell r="E500">
            <v>7225</v>
          </cell>
        </row>
        <row r="501">
          <cell r="B501" t="str">
            <v>103837</v>
          </cell>
          <cell r="C501" t="str">
            <v>群馬県</v>
          </cell>
          <cell r="D501" t="str">
            <v>南牧村</v>
          </cell>
          <cell r="E501">
            <v>1786</v>
          </cell>
        </row>
        <row r="502">
          <cell r="B502" t="str">
            <v>103845</v>
          </cell>
          <cell r="C502" t="str">
            <v>群馬県</v>
          </cell>
          <cell r="D502" t="str">
            <v>甘楽町</v>
          </cell>
          <cell r="E502">
            <v>13142</v>
          </cell>
        </row>
        <row r="503">
          <cell r="B503" t="str">
            <v>104213</v>
          </cell>
          <cell r="C503" t="str">
            <v>群馬県</v>
          </cell>
          <cell r="D503" t="str">
            <v>中之条町</v>
          </cell>
          <cell r="E503">
            <v>15782</v>
          </cell>
        </row>
        <row r="504">
          <cell r="B504" t="str">
            <v>104248</v>
          </cell>
          <cell r="C504" t="str">
            <v>群馬県</v>
          </cell>
          <cell r="D504" t="str">
            <v>長野原町</v>
          </cell>
          <cell r="E504">
            <v>5510</v>
          </cell>
        </row>
        <row r="505">
          <cell r="B505" t="str">
            <v>104256</v>
          </cell>
          <cell r="C505" t="str">
            <v>群馬県</v>
          </cell>
          <cell r="D505" t="str">
            <v>嬬恋村</v>
          </cell>
          <cell r="E505">
            <v>9514</v>
          </cell>
        </row>
        <row r="506">
          <cell r="B506" t="str">
            <v>104264</v>
          </cell>
          <cell r="C506" t="str">
            <v>群馬県</v>
          </cell>
          <cell r="D506" t="str">
            <v>草津町</v>
          </cell>
          <cell r="E506">
            <v>6370</v>
          </cell>
        </row>
        <row r="507">
          <cell r="B507" t="str">
            <v>104281</v>
          </cell>
          <cell r="C507" t="str">
            <v>群馬県</v>
          </cell>
          <cell r="D507" t="str">
            <v>高山村</v>
          </cell>
          <cell r="E507">
            <v>3596</v>
          </cell>
        </row>
        <row r="508">
          <cell r="B508" t="str">
            <v>104299</v>
          </cell>
          <cell r="C508" t="str">
            <v>群馬県</v>
          </cell>
          <cell r="D508" t="str">
            <v>東吾妻町</v>
          </cell>
          <cell r="E508">
            <v>13556</v>
          </cell>
        </row>
        <row r="509">
          <cell r="B509" t="str">
            <v>104434</v>
          </cell>
          <cell r="C509" t="str">
            <v>群馬県</v>
          </cell>
          <cell r="D509" t="str">
            <v>片品村</v>
          </cell>
          <cell r="E509">
            <v>4371</v>
          </cell>
        </row>
        <row r="510">
          <cell r="B510" t="str">
            <v>104442</v>
          </cell>
          <cell r="C510" t="str">
            <v>群馬県</v>
          </cell>
          <cell r="D510" t="str">
            <v>川場村</v>
          </cell>
          <cell r="E510">
            <v>3264</v>
          </cell>
        </row>
        <row r="511">
          <cell r="B511" t="str">
            <v>104485</v>
          </cell>
          <cell r="C511" t="str">
            <v>群馬県</v>
          </cell>
          <cell r="D511" t="str">
            <v>昭和村</v>
          </cell>
          <cell r="E511">
            <v>7299</v>
          </cell>
        </row>
        <row r="512">
          <cell r="B512" t="str">
            <v>104493</v>
          </cell>
          <cell r="C512" t="str">
            <v>群馬県</v>
          </cell>
          <cell r="D512" t="str">
            <v>みなかみ町</v>
          </cell>
          <cell r="E512">
            <v>18692</v>
          </cell>
        </row>
        <row r="513">
          <cell r="B513" t="str">
            <v>104647</v>
          </cell>
          <cell r="C513" t="str">
            <v>群馬県</v>
          </cell>
          <cell r="D513" t="str">
            <v>玉村町</v>
          </cell>
          <cell r="E513">
            <v>36334</v>
          </cell>
        </row>
        <row r="514">
          <cell r="B514" t="str">
            <v>105210</v>
          </cell>
          <cell r="C514" t="str">
            <v>群馬県</v>
          </cell>
          <cell r="D514" t="str">
            <v>板倉町</v>
          </cell>
          <cell r="E514">
            <v>14498</v>
          </cell>
        </row>
        <row r="515">
          <cell r="B515" t="str">
            <v>105228</v>
          </cell>
          <cell r="C515" t="str">
            <v>群馬県</v>
          </cell>
          <cell r="D515" t="str">
            <v>明和町</v>
          </cell>
          <cell r="E515">
            <v>11269</v>
          </cell>
        </row>
        <row r="516">
          <cell r="B516" t="str">
            <v>105236</v>
          </cell>
          <cell r="C516" t="str">
            <v>群馬県</v>
          </cell>
          <cell r="D516" t="str">
            <v>千代田町</v>
          </cell>
          <cell r="E516">
            <v>11266</v>
          </cell>
        </row>
        <row r="517">
          <cell r="B517" t="str">
            <v>105244</v>
          </cell>
          <cell r="C517" t="str">
            <v>群馬県</v>
          </cell>
          <cell r="D517" t="str">
            <v>大泉町</v>
          </cell>
          <cell r="E517">
            <v>41987</v>
          </cell>
        </row>
        <row r="518">
          <cell r="B518" t="str">
            <v>105252</v>
          </cell>
          <cell r="C518" t="str">
            <v>群馬県</v>
          </cell>
          <cell r="D518" t="str">
            <v>邑楽町</v>
          </cell>
          <cell r="E518">
            <v>26368</v>
          </cell>
        </row>
        <row r="519">
          <cell r="B519" t="str">
            <v>111007</v>
          </cell>
          <cell r="C519" t="str">
            <v>埼玉県</v>
          </cell>
          <cell r="D519" t="str">
            <v>さいたま市</v>
          </cell>
          <cell r="E519">
            <v>1314145</v>
          </cell>
        </row>
        <row r="520">
          <cell r="B520" t="str">
            <v>112011</v>
          </cell>
          <cell r="C520" t="str">
            <v>埼玉県</v>
          </cell>
          <cell r="D520" t="str">
            <v>川越市</v>
          </cell>
          <cell r="E520">
            <v>353301</v>
          </cell>
        </row>
        <row r="521">
          <cell r="B521" t="str">
            <v>112020</v>
          </cell>
          <cell r="C521" t="str">
            <v>埼玉県</v>
          </cell>
          <cell r="D521" t="str">
            <v>熊谷市</v>
          </cell>
          <cell r="E521">
            <v>196829</v>
          </cell>
        </row>
        <row r="522">
          <cell r="B522" t="str">
            <v>112038</v>
          </cell>
          <cell r="C522" t="str">
            <v>埼玉県</v>
          </cell>
          <cell r="D522" t="str">
            <v>川口市</v>
          </cell>
          <cell r="E522">
            <v>607105</v>
          </cell>
        </row>
        <row r="523">
          <cell r="B523" t="str">
            <v>112062</v>
          </cell>
          <cell r="C523" t="str">
            <v>埼玉県</v>
          </cell>
          <cell r="D523" t="str">
            <v>行田市</v>
          </cell>
          <cell r="E523">
            <v>80936</v>
          </cell>
        </row>
        <row r="524">
          <cell r="B524" t="str">
            <v>112071</v>
          </cell>
          <cell r="C524" t="str">
            <v>埼玉県</v>
          </cell>
          <cell r="D524" t="str">
            <v>秩父市</v>
          </cell>
          <cell r="E524">
            <v>62005</v>
          </cell>
        </row>
        <row r="525">
          <cell r="B525" t="str">
            <v>112089</v>
          </cell>
          <cell r="C525" t="str">
            <v>埼玉県</v>
          </cell>
          <cell r="D525" t="str">
            <v>所沢市</v>
          </cell>
          <cell r="E525">
            <v>344233</v>
          </cell>
        </row>
        <row r="526">
          <cell r="B526" t="str">
            <v>112097</v>
          </cell>
          <cell r="C526" t="str">
            <v>埼玉県</v>
          </cell>
          <cell r="D526" t="str">
            <v>飯能市</v>
          </cell>
          <cell r="E526">
            <v>79553</v>
          </cell>
        </row>
        <row r="527">
          <cell r="B527" t="str">
            <v>112101</v>
          </cell>
          <cell r="C527" t="str">
            <v>埼玉県</v>
          </cell>
          <cell r="D527" t="str">
            <v>加須市</v>
          </cell>
          <cell r="E527">
            <v>113043</v>
          </cell>
        </row>
        <row r="528">
          <cell r="B528" t="str">
            <v>112119</v>
          </cell>
          <cell r="C528" t="str">
            <v>埼玉県</v>
          </cell>
          <cell r="D528" t="str">
            <v>本庄市</v>
          </cell>
          <cell r="E528">
            <v>78243</v>
          </cell>
        </row>
        <row r="529">
          <cell r="B529" t="str">
            <v>112127</v>
          </cell>
          <cell r="C529" t="str">
            <v>埼玉県</v>
          </cell>
          <cell r="D529" t="str">
            <v>東松山市</v>
          </cell>
          <cell r="E529">
            <v>90348</v>
          </cell>
        </row>
        <row r="530">
          <cell r="B530" t="str">
            <v>112143</v>
          </cell>
          <cell r="C530" t="str">
            <v>埼玉県</v>
          </cell>
          <cell r="D530" t="str">
            <v>春日部市</v>
          </cell>
          <cell r="E530">
            <v>234137</v>
          </cell>
        </row>
        <row r="531">
          <cell r="B531" t="str">
            <v>112151</v>
          </cell>
          <cell r="C531" t="str">
            <v>埼玉県</v>
          </cell>
          <cell r="D531" t="str">
            <v>狭山市</v>
          </cell>
          <cell r="E531">
            <v>150719</v>
          </cell>
        </row>
        <row r="532">
          <cell r="B532" t="str">
            <v>112160</v>
          </cell>
          <cell r="C532" t="str">
            <v>埼玉県</v>
          </cell>
          <cell r="D532" t="str">
            <v>羽生市</v>
          </cell>
          <cell r="E532">
            <v>54642</v>
          </cell>
        </row>
        <row r="533">
          <cell r="B533" t="str">
            <v>112178</v>
          </cell>
          <cell r="C533" t="str">
            <v>埼玉県</v>
          </cell>
          <cell r="D533" t="str">
            <v>鴻巣市</v>
          </cell>
          <cell r="E533">
            <v>118395</v>
          </cell>
        </row>
        <row r="534">
          <cell r="B534" t="str">
            <v>112186</v>
          </cell>
          <cell r="C534" t="str">
            <v>埼玉県</v>
          </cell>
          <cell r="D534" t="str">
            <v>深谷市</v>
          </cell>
          <cell r="E534">
            <v>143219</v>
          </cell>
        </row>
        <row r="535">
          <cell r="B535" t="str">
            <v>112194</v>
          </cell>
          <cell r="C535" t="str">
            <v>埼玉県</v>
          </cell>
          <cell r="D535" t="str">
            <v>上尾市</v>
          </cell>
          <cell r="E535">
            <v>228779</v>
          </cell>
        </row>
        <row r="536">
          <cell r="B536" t="str">
            <v>112216</v>
          </cell>
          <cell r="C536" t="str">
            <v>埼玉県</v>
          </cell>
          <cell r="D536" t="str">
            <v>草加市</v>
          </cell>
          <cell r="E536">
            <v>249645</v>
          </cell>
        </row>
        <row r="537">
          <cell r="B537" t="str">
            <v>112224</v>
          </cell>
          <cell r="C537" t="str">
            <v>埼玉県</v>
          </cell>
          <cell r="D537" t="str">
            <v>越谷市</v>
          </cell>
          <cell r="E537">
            <v>344528</v>
          </cell>
        </row>
        <row r="538">
          <cell r="B538" t="str">
            <v>112232</v>
          </cell>
          <cell r="C538" t="str">
            <v>埼玉県</v>
          </cell>
          <cell r="D538" t="str">
            <v>蕨市</v>
          </cell>
          <cell r="E538">
            <v>75679</v>
          </cell>
        </row>
        <row r="539">
          <cell r="B539" t="str">
            <v>112241</v>
          </cell>
          <cell r="C539" t="str">
            <v>埼玉県</v>
          </cell>
          <cell r="D539" t="str">
            <v>戸田市</v>
          </cell>
          <cell r="E539">
            <v>140642</v>
          </cell>
        </row>
        <row r="540">
          <cell r="B540" t="str">
            <v>112259</v>
          </cell>
          <cell r="C540" t="str">
            <v>埼玉県</v>
          </cell>
          <cell r="D540" t="str">
            <v>入間市</v>
          </cell>
          <cell r="E540">
            <v>147727</v>
          </cell>
        </row>
        <row r="541">
          <cell r="B541" t="str">
            <v>112275</v>
          </cell>
          <cell r="C541" t="str">
            <v>埼玉県</v>
          </cell>
          <cell r="D541" t="str">
            <v>朝霞市</v>
          </cell>
          <cell r="E541">
            <v>141802</v>
          </cell>
        </row>
        <row r="542">
          <cell r="B542" t="str">
            <v>112283</v>
          </cell>
          <cell r="C542" t="str">
            <v>埼玉県</v>
          </cell>
          <cell r="D542" t="str">
            <v>志木市</v>
          </cell>
          <cell r="E542">
            <v>76474</v>
          </cell>
        </row>
        <row r="543">
          <cell r="B543" t="str">
            <v>112291</v>
          </cell>
          <cell r="C543" t="str">
            <v>埼玉県</v>
          </cell>
          <cell r="D543" t="str">
            <v>和光市</v>
          </cell>
          <cell r="E543">
            <v>83810</v>
          </cell>
        </row>
        <row r="544">
          <cell r="B544" t="str">
            <v>112305</v>
          </cell>
          <cell r="C544" t="str">
            <v>埼玉県</v>
          </cell>
          <cell r="D544" t="str">
            <v>新座市</v>
          </cell>
          <cell r="E544">
            <v>165727</v>
          </cell>
        </row>
        <row r="545">
          <cell r="B545" t="str">
            <v>112313</v>
          </cell>
          <cell r="C545" t="str">
            <v>埼玉県</v>
          </cell>
          <cell r="D545" t="str">
            <v>桶川市</v>
          </cell>
          <cell r="E545">
            <v>75359</v>
          </cell>
        </row>
        <row r="546">
          <cell r="B546" t="str">
            <v>112321</v>
          </cell>
          <cell r="C546" t="str">
            <v>埼玉県</v>
          </cell>
          <cell r="D546" t="str">
            <v>久喜市</v>
          </cell>
          <cell r="E546">
            <v>153066</v>
          </cell>
        </row>
        <row r="547">
          <cell r="B547" t="str">
            <v>112330</v>
          </cell>
          <cell r="C547" t="str">
            <v>埼玉県</v>
          </cell>
          <cell r="D547" t="str">
            <v>北本市</v>
          </cell>
          <cell r="E547">
            <v>66171</v>
          </cell>
        </row>
        <row r="548">
          <cell r="B548" t="str">
            <v>112348</v>
          </cell>
          <cell r="C548" t="str">
            <v>埼玉県</v>
          </cell>
          <cell r="D548" t="str">
            <v>八潮市</v>
          </cell>
          <cell r="E548">
            <v>92131</v>
          </cell>
        </row>
        <row r="549">
          <cell r="B549" t="str">
            <v>112356</v>
          </cell>
          <cell r="C549" t="str">
            <v>埼玉県</v>
          </cell>
          <cell r="D549" t="str">
            <v>富士見市</v>
          </cell>
          <cell r="E549">
            <v>111620</v>
          </cell>
        </row>
        <row r="550">
          <cell r="B550" t="str">
            <v>112372</v>
          </cell>
          <cell r="C550" t="str">
            <v>埼玉県</v>
          </cell>
          <cell r="D550" t="str">
            <v>三郷市</v>
          </cell>
          <cell r="E550">
            <v>142529</v>
          </cell>
        </row>
        <row r="551">
          <cell r="B551" t="str">
            <v>112381</v>
          </cell>
          <cell r="C551" t="str">
            <v>埼玉県</v>
          </cell>
          <cell r="D551" t="str">
            <v>蓮田市</v>
          </cell>
          <cell r="E551">
            <v>61570</v>
          </cell>
        </row>
        <row r="552">
          <cell r="B552" t="str">
            <v>112399</v>
          </cell>
          <cell r="C552" t="str">
            <v>埼玉県</v>
          </cell>
          <cell r="D552" t="str">
            <v>坂戸市</v>
          </cell>
          <cell r="E552">
            <v>101026</v>
          </cell>
        </row>
        <row r="553">
          <cell r="B553" t="str">
            <v>112402</v>
          </cell>
          <cell r="C553" t="str">
            <v>埼玉県</v>
          </cell>
          <cell r="D553" t="str">
            <v>幸手市</v>
          </cell>
          <cell r="E553">
            <v>50886</v>
          </cell>
        </row>
        <row r="554">
          <cell r="B554" t="str">
            <v>112411</v>
          </cell>
          <cell r="C554" t="str">
            <v>埼玉県</v>
          </cell>
          <cell r="D554" t="str">
            <v>鶴ヶ島市</v>
          </cell>
          <cell r="E554">
            <v>69935</v>
          </cell>
        </row>
        <row r="555">
          <cell r="B555" t="str">
            <v>112429</v>
          </cell>
          <cell r="C555" t="str">
            <v>埼玉県</v>
          </cell>
          <cell r="D555" t="str">
            <v>日高市</v>
          </cell>
          <cell r="E555">
            <v>55696</v>
          </cell>
        </row>
        <row r="556">
          <cell r="B556" t="str">
            <v>112437</v>
          </cell>
          <cell r="C556" t="str">
            <v>埼玉県</v>
          </cell>
          <cell r="D556" t="str">
            <v>吉川市</v>
          </cell>
          <cell r="E556">
            <v>73050</v>
          </cell>
        </row>
        <row r="557">
          <cell r="B557" t="str">
            <v>112453</v>
          </cell>
          <cell r="C557" t="str">
            <v>埼玉県</v>
          </cell>
          <cell r="D557" t="str">
            <v>ふじみ野市</v>
          </cell>
          <cell r="E557">
            <v>114306</v>
          </cell>
        </row>
        <row r="558">
          <cell r="B558" t="str">
            <v>112461</v>
          </cell>
          <cell r="C558" t="str">
            <v>埼玉県</v>
          </cell>
          <cell r="D558" t="str">
            <v>白岡市</v>
          </cell>
          <cell r="E558">
            <v>52404</v>
          </cell>
        </row>
        <row r="559">
          <cell r="B559" t="str">
            <v>113018</v>
          </cell>
          <cell r="C559" t="str">
            <v>埼玉県</v>
          </cell>
          <cell r="D559" t="str">
            <v>伊奈町</v>
          </cell>
          <cell r="E559">
            <v>44830</v>
          </cell>
        </row>
        <row r="560">
          <cell r="B560" t="str">
            <v>113247</v>
          </cell>
          <cell r="C560" t="str">
            <v>埼玉県</v>
          </cell>
          <cell r="D560" t="str">
            <v>三芳町</v>
          </cell>
          <cell r="E560">
            <v>38191</v>
          </cell>
        </row>
        <row r="561">
          <cell r="B561" t="str">
            <v>113263</v>
          </cell>
          <cell r="C561" t="str">
            <v>埼玉県</v>
          </cell>
          <cell r="D561" t="str">
            <v>毛呂山町</v>
          </cell>
          <cell r="E561">
            <v>33551</v>
          </cell>
        </row>
        <row r="562">
          <cell r="B562" t="str">
            <v>113271</v>
          </cell>
          <cell r="C562" t="str">
            <v>埼玉県</v>
          </cell>
          <cell r="D562" t="str">
            <v>越生町</v>
          </cell>
          <cell r="E562">
            <v>11567</v>
          </cell>
        </row>
        <row r="563">
          <cell r="B563" t="str">
            <v>113417</v>
          </cell>
          <cell r="C563" t="str">
            <v>埼玉県</v>
          </cell>
          <cell r="D563" t="str">
            <v>滑川町</v>
          </cell>
          <cell r="E563">
            <v>19294</v>
          </cell>
        </row>
        <row r="564">
          <cell r="B564" t="str">
            <v>113425</v>
          </cell>
          <cell r="C564" t="str">
            <v>埼玉県</v>
          </cell>
          <cell r="D564" t="str">
            <v>嵐山町</v>
          </cell>
          <cell r="E564">
            <v>17890</v>
          </cell>
        </row>
        <row r="565">
          <cell r="B565" t="str">
            <v>113433</v>
          </cell>
          <cell r="C565" t="str">
            <v>埼玉県</v>
          </cell>
          <cell r="D565" t="str">
            <v>小川町</v>
          </cell>
          <cell r="E565">
            <v>29628</v>
          </cell>
        </row>
        <row r="566">
          <cell r="B566" t="str">
            <v>113468</v>
          </cell>
          <cell r="C566" t="str">
            <v>埼玉県</v>
          </cell>
          <cell r="D566" t="str">
            <v>川島町</v>
          </cell>
          <cell r="E566">
            <v>19952</v>
          </cell>
        </row>
        <row r="567">
          <cell r="B567" t="str">
            <v>113476</v>
          </cell>
          <cell r="C567" t="str">
            <v>埼玉県</v>
          </cell>
          <cell r="D567" t="str">
            <v>吉見町</v>
          </cell>
          <cell r="E567">
            <v>18920</v>
          </cell>
        </row>
        <row r="568">
          <cell r="B568" t="str">
            <v>113484</v>
          </cell>
          <cell r="C568" t="str">
            <v>埼玉県</v>
          </cell>
          <cell r="D568" t="str">
            <v>鳩山町</v>
          </cell>
          <cell r="E568">
            <v>13657</v>
          </cell>
        </row>
        <row r="569">
          <cell r="B569" t="str">
            <v>113492</v>
          </cell>
          <cell r="C569" t="str">
            <v>埼玉県</v>
          </cell>
          <cell r="D569" t="str">
            <v>ときがわ町</v>
          </cell>
          <cell r="E569">
            <v>11069</v>
          </cell>
        </row>
        <row r="570">
          <cell r="B570" t="str">
            <v>113611</v>
          </cell>
          <cell r="C570" t="str">
            <v>埼玉県</v>
          </cell>
          <cell r="D570" t="str">
            <v>横瀬町</v>
          </cell>
          <cell r="E570">
            <v>8194</v>
          </cell>
        </row>
        <row r="571">
          <cell r="B571" t="str">
            <v>113620</v>
          </cell>
          <cell r="C571" t="str">
            <v>埼玉県</v>
          </cell>
          <cell r="D571" t="str">
            <v>皆野町</v>
          </cell>
          <cell r="E571">
            <v>9677</v>
          </cell>
        </row>
        <row r="572">
          <cell r="B572" t="str">
            <v>113638</v>
          </cell>
          <cell r="C572" t="str">
            <v>埼玉県</v>
          </cell>
          <cell r="D572" t="str">
            <v>長瀞町</v>
          </cell>
          <cell r="E572">
            <v>7022</v>
          </cell>
        </row>
        <row r="573">
          <cell r="B573" t="str">
            <v>113654</v>
          </cell>
          <cell r="C573" t="str">
            <v>埼玉県</v>
          </cell>
          <cell r="D573" t="str">
            <v>小鹿野町</v>
          </cell>
          <cell r="E573">
            <v>11459</v>
          </cell>
        </row>
        <row r="574">
          <cell r="B574" t="str">
            <v>113697</v>
          </cell>
          <cell r="C574" t="str">
            <v>埼玉県</v>
          </cell>
          <cell r="D574" t="str">
            <v>東秩父村</v>
          </cell>
          <cell r="E574">
            <v>2753</v>
          </cell>
        </row>
        <row r="575">
          <cell r="B575" t="str">
            <v>113816</v>
          </cell>
          <cell r="C575" t="str">
            <v>埼玉県</v>
          </cell>
          <cell r="D575" t="str">
            <v>美里町</v>
          </cell>
          <cell r="E575">
            <v>11205</v>
          </cell>
        </row>
        <row r="576">
          <cell r="B576" t="str">
            <v>113832</v>
          </cell>
          <cell r="C576" t="str">
            <v>埼玉県</v>
          </cell>
          <cell r="D576" t="str">
            <v>神川町</v>
          </cell>
          <cell r="E576">
            <v>13507</v>
          </cell>
        </row>
        <row r="577">
          <cell r="B577" t="str">
            <v>113859</v>
          </cell>
          <cell r="C577" t="str">
            <v>埼玉県</v>
          </cell>
          <cell r="D577" t="str">
            <v>上里町</v>
          </cell>
          <cell r="E577">
            <v>30988</v>
          </cell>
        </row>
        <row r="578">
          <cell r="B578" t="str">
            <v>114081</v>
          </cell>
          <cell r="C578" t="str">
            <v>埼玉県</v>
          </cell>
          <cell r="D578" t="str">
            <v>寄居町</v>
          </cell>
          <cell r="E578">
            <v>33342</v>
          </cell>
        </row>
        <row r="579">
          <cell r="B579" t="str">
            <v>114421</v>
          </cell>
          <cell r="C579" t="str">
            <v>埼玉県</v>
          </cell>
          <cell r="D579" t="str">
            <v>宮代町</v>
          </cell>
          <cell r="E579">
            <v>34001</v>
          </cell>
        </row>
        <row r="580">
          <cell r="B580" t="str">
            <v>114642</v>
          </cell>
          <cell r="C580" t="str">
            <v>埼玉県</v>
          </cell>
          <cell r="D580" t="str">
            <v>杉戸町</v>
          </cell>
          <cell r="E580">
            <v>44777</v>
          </cell>
        </row>
        <row r="581">
          <cell r="B581" t="str">
            <v>114651</v>
          </cell>
          <cell r="C581" t="str">
            <v>埼玉県</v>
          </cell>
          <cell r="D581" t="str">
            <v>松伏町</v>
          </cell>
          <cell r="E581">
            <v>29165</v>
          </cell>
        </row>
        <row r="582">
          <cell r="B582" t="str">
            <v>121002</v>
          </cell>
          <cell r="C582" t="str">
            <v>千葉県</v>
          </cell>
          <cell r="D582" t="str">
            <v>千葉市</v>
          </cell>
          <cell r="E582">
            <v>972516</v>
          </cell>
        </row>
        <row r="583">
          <cell r="B583" t="str">
            <v>122025</v>
          </cell>
          <cell r="C583" t="str">
            <v>千葉県</v>
          </cell>
          <cell r="D583" t="str">
            <v>銚子市</v>
          </cell>
          <cell r="E583">
            <v>60327</v>
          </cell>
        </row>
        <row r="584">
          <cell r="B584" t="str">
            <v>122033</v>
          </cell>
          <cell r="C584" t="str">
            <v>千葉県</v>
          </cell>
          <cell r="D584" t="str">
            <v>市川市</v>
          </cell>
          <cell r="E584">
            <v>490192</v>
          </cell>
        </row>
        <row r="585">
          <cell r="B585" t="str">
            <v>122041</v>
          </cell>
          <cell r="C585" t="str">
            <v>千葉県</v>
          </cell>
          <cell r="D585" t="str">
            <v>船橋市</v>
          </cell>
          <cell r="E585">
            <v>642938</v>
          </cell>
        </row>
        <row r="586">
          <cell r="B586" t="str">
            <v>122050</v>
          </cell>
          <cell r="C586" t="str">
            <v>千葉県</v>
          </cell>
          <cell r="D586" t="str">
            <v>館山市</v>
          </cell>
          <cell r="E586">
            <v>46161</v>
          </cell>
        </row>
        <row r="587">
          <cell r="B587" t="str">
            <v>122068</v>
          </cell>
          <cell r="C587" t="str">
            <v>千葉県</v>
          </cell>
          <cell r="D587" t="str">
            <v>木更津市</v>
          </cell>
          <cell r="E587">
            <v>135617</v>
          </cell>
        </row>
        <row r="588">
          <cell r="B588" t="str">
            <v>122076</v>
          </cell>
          <cell r="C588" t="str">
            <v>千葉県</v>
          </cell>
          <cell r="D588" t="str">
            <v>松戸市</v>
          </cell>
          <cell r="E588">
            <v>498473</v>
          </cell>
        </row>
        <row r="589">
          <cell r="B589" t="str">
            <v>122084</v>
          </cell>
          <cell r="C589" t="str">
            <v>千葉県</v>
          </cell>
          <cell r="D589" t="str">
            <v>野田市</v>
          </cell>
          <cell r="E589">
            <v>154373</v>
          </cell>
        </row>
        <row r="590">
          <cell r="B590" t="str">
            <v>122106</v>
          </cell>
          <cell r="C590" t="str">
            <v>千葉県</v>
          </cell>
          <cell r="D590" t="str">
            <v>茂原市</v>
          </cell>
          <cell r="E590">
            <v>89128</v>
          </cell>
        </row>
        <row r="591">
          <cell r="B591" t="str">
            <v>122114</v>
          </cell>
          <cell r="C591" t="str">
            <v>千葉県</v>
          </cell>
          <cell r="D591" t="str">
            <v>成田市</v>
          </cell>
          <cell r="E591">
            <v>132735</v>
          </cell>
        </row>
        <row r="592">
          <cell r="B592" t="str">
            <v>122122</v>
          </cell>
          <cell r="C592" t="str">
            <v>千葉県</v>
          </cell>
          <cell r="D592" t="str">
            <v>佐倉市</v>
          </cell>
          <cell r="E592">
            <v>175045</v>
          </cell>
        </row>
        <row r="593">
          <cell r="B593" t="str">
            <v>122131</v>
          </cell>
          <cell r="C593" t="str">
            <v>千葉県</v>
          </cell>
          <cell r="D593" t="str">
            <v>東金市</v>
          </cell>
          <cell r="E593">
            <v>58484</v>
          </cell>
        </row>
        <row r="594">
          <cell r="B594" t="str">
            <v>122157</v>
          </cell>
          <cell r="C594" t="str">
            <v>千葉県</v>
          </cell>
          <cell r="D594" t="str">
            <v>旭市</v>
          </cell>
          <cell r="E594">
            <v>65305</v>
          </cell>
        </row>
        <row r="595">
          <cell r="B595" t="str">
            <v>122165</v>
          </cell>
          <cell r="C595" t="str">
            <v>千葉県</v>
          </cell>
          <cell r="D595" t="str">
            <v>習志野市</v>
          </cell>
          <cell r="E595">
            <v>173885</v>
          </cell>
        </row>
        <row r="596">
          <cell r="B596" t="str">
            <v>122173</v>
          </cell>
          <cell r="C596" t="str">
            <v>千葉県</v>
          </cell>
          <cell r="D596" t="str">
            <v>柏市</v>
          </cell>
          <cell r="E596">
            <v>424920</v>
          </cell>
        </row>
        <row r="597">
          <cell r="B597" t="str">
            <v>122181</v>
          </cell>
          <cell r="C597" t="str">
            <v>千葉県</v>
          </cell>
          <cell r="D597" t="str">
            <v>勝浦市</v>
          </cell>
          <cell r="E597">
            <v>17222</v>
          </cell>
        </row>
        <row r="598">
          <cell r="B598" t="str">
            <v>122190</v>
          </cell>
          <cell r="C598" t="str">
            <v>千葉県</v>
          </cell>
          <cell r="D598" t="str">
            <v>市原市</v>
          </cell>
          <cell r="E598">
            <v>275385</v>
          </cell>
        </row>
        <row r="599">
          <cell r="B599" t="str">
            <v>122203</v>
          </cell>
          <cell r="C599" t="str">
            <v>千葉県</v>
          </cell>
          <cell r="D599" t="str">
            <v>流山市</v>
          </cell>
          <cell r="E599">
            <v>195476</v>
          </cell>
        </row>
        <row r="600">
          <cell r="B600" t="str">
            <v>122211</v>
          </cell>
          <cell r="C600" t="str">
            <v>千葉県</v>
          </cell>
          <cell r="D600" t="str">
            <v>八千代市</v>
          </cell>
          <cell r="E600">
            <v>199786</v>
          </cell>
        </row>
        <row r="601">
          <cell r="B601" t="str">
            <v>122220</v>
          </cell>
          <cell r="C601" t="str">
            <v>千葉県</v>
          </cell>
          <cell r="D601" t="str">
            <v>我孫子市</v>
          </cell>
          <cell r="E601">
            <v>132183</v>
          </cell>
        </row>
        <row r="602">
          <cell r="B602" t="str">
            <v>122238</v>
          </cell>
          <cell r="C602" t="str">
            <v>千葉県</v>
          </cell>
          <cell r="D602" t="str">
            <v>鴨川市</v>
          </cell>
          <cell r="E602">
            <v>32673</v>
          </cell>
        </row>
        <row r="603">
          <cell r="B603" t="str">
            <v>122246</v>
          </cell>
          <cell r="C603" t="str">
            <v>千葉県</v>
          </cell>
          <cell r="D603" t="str">
            <v>鎌ケ谷市</v>
          </cell>
          <cell r="E603">
            <v>109954</v>
          </cell>
        </row>
        <row r="604">
          <cell r="B604" t="str">
            <v>122254</v>
          </cell>
          <cell r="C604" t="str">
            <v>千葉県</v>
          </cell>
          <cell r="D604" t="str">
            <v>君津市</v>
          </cell>
          <cell r="E604">
            <v>83885</v>
          </cell>
        </row>
        <row r="605">
          <cell r="B605" t="str">
            <v>122262</v>
          </cell>
          <cell r="C605" t="str">
            <v>千葉県</v>
          </cell>
          <cell r="D605" t="str">
            <v>富津市</v>
          </cell>
          <cell r="E605">
            <v>44069</v>
          </cell>
        </row>
        <row r="606">
          <cell r="B606" t="str">
            <v>122271</v>
          </cell>
          <cell r="C606" t="str">
            <v>千葉県</v>
          </cell>
          <cell r="D606" t="str">
            <v>浦安市</v>
          </cell>
          <cell r="E606">
            <v>170169</v>
          </cell>
        </row>
        <row r="607">
          <cell r="B607" t="str">
            <v>122289</v>
          </cell>
          <cell r="C607" t="str">
            <v>千葉県</v>
          </cell>
          <cell r="D607" t="str">
            <v>四街道市</v>
          </cell>
          <cell r="E607">
            <v>94843</v>
          </cell>
        </row>
        <row r="608">
          <cell r="B608" t="str">
            <v>122297</v>
          </cell>
          <cell r="C608" t="str">
            <v>千葉県</v>
          </cell>
          <cell r="D608" t="str">
            <v>袖ケ浦市</v>
          </cell>
          <cell r="E608">
            <v>64348</v>
          </cell>
        </row>
        <row r="609">
          <cell r="B609" t="str">
            <v>122301</v>
          </cell>
          <cell r="C609" t="str">
            <v>千葉県</v>
          </cell>
          <cell r="D609" t="str">
            <v>八街市</v>
          </cell>
          <cell r="E609">
            <v>69509</v>
          </cell>
        </row>
        <row r="610">
          <cell r="B610" t="str">
            <v>122319</v>
          </cell>
          <cell r="C610" t="str">
            <v>千葉県</v>
          </cell>
          <cell r="D610" t="str">
            <v>印西市</v>
          </cell>
          <cell r="E610">
            <v>103513</v>
          </cell>
        </row>
        <row r="611">
          <cell r="B611" t="str">
            <v>122327</v>
          </cell>
          <cell r="C611" t="str">
            <v>千葉県</v>
          </cell>
          <cell r="D611" t="str">
            <v>白井市</v>
          </cell>
          <cell r="E611">
            <v>63324</v>
          </cell>
        </row>
        <row r="612">
          <cell r="B612" t="str">
            <v>122335</v>
          </cell>
          <cell r="C612" t="str">
            <v>千葉県</v>
          </cell>
          <cell r="D612" t="str">
            <v>富里市</v>
          </cell>
          <cell r="E612">
            <v>50245</v>
          </cell>
        </row>
        <row r="613">
          <cell r="B613" t="str">
            <v>122343</v>
          </cell>
          <cell r="C613" t="str">
            <v>千葉県</v>
          </cell>
          <cell r="D613" t="str">
            <v>南房総市</v>
          </cell>
          <cell r="E613">
            <v>37684</v>
          </cell>
        </row>
        <row r="614">
          <cell r="B614" t="str">
            <v>122351</v>
          </cell>
          <cell r="C614" t="str">
            <v>千葉県</v>
          </cell>
          <cell r="D614" t="str">
            <v>匝瑳市</v>
          </cell>
          <cell r="E614">
            <v>36121</v>
          </cell>
        </row>
        <row r="615">
          <cell r="B615" t="str">
            <v>122360</v>
          </cell>
          <cell r="C615" t="str">
            <v>千葉県</v>
          </cell>
          <cell r="D615" t="str">
            <v>香取市</v>
          </cell>
          <cell r="E615">
            <v>75538</v>
          </cell>
        </row>
        <row r="616">
          <cell r="B616" t="str">
            <v>122378</v>
          </cell>
          <cell r="C616" t="str">
            <v>千葉県</v>
          </cell>
          <cell r="D616" t="str">
            <v>山武市</v>
          </cell>
          <cell r="E616">
            <v>51176</v>
          </cell>
        </row>
        <row r="617">
          <cell r="B617" t="str">
            <v>122386</v>
          </cell>
          <cell r="C617" t="str">
            <v>千葉県</v>
          </cell>
          <cell r="D617" t="str">
            <v>いすみ市</v>
          </cell>
          <cell r="E617">
            <v>37665</v>
          </cell>
        </row>
        <row r="618">
          <cell r="B618" t="str">
            <v>122394</v>
          </cell>
          <cell r="C618" t="str">
            <v>千葉県</v>
          </cell>
          <cell r="D618" t="str">
            <v>大網白里市</v>
          </cell>
          <cell r="E618">
            <v>49200</v>
          </cell>
        </row>
        <row r="619">
          <cell r="B619" t="str">
            <v>123226</v>
          </cell>
          <cell r="C619" t="str">
            <v>千葉県</v>
          </cell>
          <cell r="D619" t="str">
            <v>酒々井町</v>
          </cell>
          <cell r="E619">
            <v>20723</v>
          </cell>
        </row>
        <row r="620">
          <cell r="B620" t="str">
            <v>123293</v>
          </cell>
          <cell r="C620" t="str">
            <v>千葉県</v>
          </cell>
          <cell r="D620" t="str">
            <v>栄町</v>
          </cell>
          <cell r="E620">
            <v>20489</v>
          </cell>
        </row>
        <row r="621">
          <cell r="B621" t="str">
            <v>123421</v>
          </cell>
          <cell r="C621" t="str">
            <v>千葉県</v>
          </cell>
          <cell r="D621" t="str">
            <v>神崎町</v>
          </cell>
          <cell r="E621">
            <v>6024</v>
          </cell>
        </row>
        <row r="622">
          <cell r="B622" t="str">
            <v>123471</v>
          </cell>
          <cell r="C622" t="str">
            <v>千葉県</v>
          </cell>
          <cell r="D622" t="str">
            <v>多古町</v>
          </cell>
          <cell r="E622">
            <v>14544</v>
          </cell>
        </row>
        <row r="623">
          <cell r="B623" t="str">
            <v>123498</v>
          </cell>
          <cell r="C623" t="str">
            <v>千葉県</v>
          </cell>
          <cell r="D623" t="str">
            <v>東庄町</v>
          </cell>
          <cell r="E623">
            <v>13840</v>
          </cell>
        </row>
        <row r="624">
          <cell r="B624" t="str">
            <v>124036</v>
          </cell>
          <cell r="C624" t="str">
            <v>千葉県</v>
          </cell>
          <cell r="D624" t="str">
            <v>九十九里町</v>
          </cell>
          <cell r="E624">
            <v>15680</v>
          </cell>
        </row>
        <row r="625">
          <cell r="B625" t="str">
            <v>124095</v>
          </cell>
          <cell r="C625" t="str">
            <v>千葉県</v>
          </cell>
          <cell r="D625" t="str">
            <v>芝山町</v>
          </cell>
          <cell r="E625">
            <v>7255</v>
          </cell>
        </row>
        <row r="626">
          <cell r="B626" t="str">
            <v>124109</v>
          </cell>
          <cell r="C626" t="str">
            <v>千葉県</v>
          </cell>
          <cell r="D626" t="str">
            <v>横芝光町</v>
          </cell>
          <cell r="E626">
            <v>23587</v>
          </cell>
        </row>
        <row r="627">
          <cell r="B627" t="str">
            <v>124214</v>
          </cell>
          <cell r="C627" t="str">
            <v>千葉県</v>
          </cell>
          <cell r="D627" t="str">
            <v>一宮町</v>
          </cell>
          <cell r="E627">
            <v>12480</v>
          </cell>
        </row>
        <row r="628">
          <cell r="B628" t="str">
            <v>124222</v>
          </cell>
          <cell r="C628" t="str">
            <v>千葉県</v>
          </cell>
          <cell r="D628" t="str">
            <v>睦沢町</v>
          </cell>
          <cell r="E628">
            <v>6964</v>
          </cell>
        </row>
        <row r="629">
          <cell r="B629" t="str">
            <v>124231</v>
          </cell>
          <cell r="C629" t="str">
            <v>千葉県</v>
          </cell>
          <cell r="D629" t="str">
            <v>長生村</v>
          </cell>
          <cell r="E629">
            <v>14133</v>
          </cell>
        </row>
        <row r="630">
          <cell r="B630" t="str">
            <v>124249</v>
          </cell>
          <cell r="C630" t="str">
            <v>千葉県</v>
          </cell>
          <cell r="D630" t="str">
            <v>白子町</v>
          </cell>
          <cell r="E630">
            <v>11182</v>
          </cell>
        </row>
        <row r="631">
          <cell r="B631" t="str">
            <v>124265</v>
          </cell>
          <cell r="C631" t="str">
            <v>千葉県</v>
          </cell>
          <cell r="D631" t="str">
            <v>長柄町</v>
          </cell>
          <cell r="E631">
            <v>6880</v>
          </cell>
        </row>
        <row r="632">
          <cell r="B632" t="str">
            <v>124273</v>
          </cell>
          <cell r="C632" t="str">
            <v>千葉県</v>
          </cell>
          <cell r="D632" t="str">
            <v>長南町</v>
          </cell>
          <cell r="E632">
            <v>7863</v>
          </cell>
        </row>
        <row r="633">
          <cell r="B633" t="str">
            <v>124419</v>
          </cell>
          <cell r="C633" t="str">
            <v>千葉県</v>
          </cell>
          <cell r="D633" t="str">
            <v>大多喜町</v>
          </cell>
          <cell r="E633">
            <v>8980</v>
          </cell>
        </row>
        <row r="634">
          <cell r="B634" t="str">
            <v>124435</v>
          </cell>
          <cell r="C634" t="str">
            <v>千葉県</v>
          </cell>
          <cell r="D634" t="str">
            <v>御宿町</v>
          </cell>
          <cell r="E634">
            <v>7430</v>
          </cell>
        </row>
        <row r="635">
          <cell r="B635" t="str">
            <v>124630</v>
          </cell>
          <cell r="C635" t="str">
            <v>千葉県</v>
          </cell>
          <cell r="D635" t="str">
            <v>鋸南町</v>
          </cell>
          <cell r="E635">
            <v>7651</v>
          </cell>
        </row>
        <row r="636">
          <cell r="B636" t="str">
            <v>131016</v>
          </cell>
          <cell r="C636" t="str">
            <v>東京都</v>
          </cell>
          <cell r="D636" t="str">
            <v>千代田区</v>
          </cell>
          <cell r="E636">
            <v>65942</v>
          </cell>
        </row>
        <row r="637">
          <cell r="B637" t="str">
            <v>131024</v>
          </cell>
          <cell r="C637" t="str">
            <v>東京都</v>
          </cell>
          <cell r="D637" t="str">
            <v>中央区</v>
          </cell>
          <cell r="E637">
            <v>168361</v>
          </cell>
        </row>
        <row r="638">
          <cell r="B638" t="str">
            <v>131032</v>
          </cell>
          <cell r="C638" t="str">
            <v>東京都</v>
          </cell>
          <cell r="D638" t="str">
            <v>港区</v>
          </cell>
          <cell r="E638">
            <v>260379</v>
          </cell>
        </row>
        <row r="639">
          <cell r="B639" t="str">
            <v>131041</v>
          </cell>
          <cell r="C639" t="str">
            <v>東京都</v>
          </cell>
          <cell r="D639" t="str">
            <v>新宿区</v>
          </cell>
          <cell r="E639">
            <v>348452</v>
          </cell>
        </row>
        <row r="640">
          <cell r="B640" t="str">
            <v>131059</v>
          </cell>
          <cell r="C640" t="str">
            <v>東京都</v>
          </cell>
          <cell r="D640" t="str">
            <v>文京区</v>
          </cell>
          <cell r="E640">
            <v>226114</v>
          </cell>
        </row>
        <row r="641">
          <cell r="B641" t="str">
            <v>131067</v>
          </cell>
          <cell r="C641" t="str">
            <v>東京都</v>
          </cell>
          <cell r="D641" t="str">
            <v>台東区</v>
          </cell>
          <cell r="E641">
            <v>202431</v>
          </cell>
        </row>
        <row r="642">
          <cell r="B642" t="str">
            <v>131075</v>
          </cell>
          <cell r="C642" t="str">
            <v>東京都</v>
          </cell>
          <cell r="D642" t="str">
            <v>墨田区</v>
          </cell>
          <cell r="E642">
            <v>274896</v>
          </cell>
        </row>
        <row r="643">
          <cell r="B643" t="str">
            <v>131083</v>
          </cell>
          <cell r="C643" t="str">
            <v>東京都</v>
          </cell>
          <cell r="D643" t="str">
            <v>江東区</v>
          </cell>
          <cell r="E643">
            <v>521835</v>
          </cell>
        </row>
        <row r="644">
          <cell r="B644" t="str">
            <v>131091</v>
          </cell>
          <cell r="C644" t="str">
            <v>東京都</v>
          </cell>
          <cell r="D644" t="str">
            <v>品川区</v>
          </cell>
          <cell r="E644">
            <v>401704</v>
          </cell>
        </row>
        <row r="645">
          <cell r="B645" t="str">
            <v>131105</v>
          </cell>
          <cell r="C645" t="str">
            <v>東京都</v>
          </cell>
          <cell r="D645" t="str">
            <v>目黒区</v>
          </cell>
          <cell r="E645">
            <v>281474</v>
          </cell>
        </row>
        <row r="646">
          <cell r="B646" t="str">
            <v>131113</v>
          </cell>
          <cell r="C646" t="str">
            <v>東京都</v>
          </cell>
          <cell r="D646" t="str">
            <v>大田区</v>
          </cell>
          <cell r="E646">
            <v>734493</v>
          </cell>
        </row>
        <row r="647">
          <cell r="B647" t="str">
            <v>131121</v>
          </cell>
          <cell r="C647" t="str">
            <v>東京都</v>
          </cell>
          <cell r="D647" t="str">
            <v>世田谷区</v>
          </cell>
          <cell r="E647">
            <v>917486</v>
          </cell>
        </row>
        <row r="648">
          <cell r="B648" t="str">
            <v>131130</v>
          </cell>
          <cell r="C648" t="str">
            <v>東京都</v>
          </cell>
          <cell r="D648" t="str">
            <v>渋谷区</v>
          </cell>
          <cell r="E648">
            <v>229671</v>
          </cell>
        </row>
        <row r="649">
          <cell r="B649" t="str">
            <v>131148</v>
          </cell>
          <cell r="C649" t="str">
            <v>東京都</v>
          </cell>
          <cell r="D649" t="str">
            <v>中野区</v>
          </cell>
          <cell r="E649">
            <v>335234</v>
          </cell>
        </row>
        <row r="650">
          <cell r="B650" t="str">
            <v>131156</v>
          </cell>
          <cell r="C650" t="str">
            <v>東京都</v>
          </cell>
          <cell r="D650" t="str">
            <v>杉並区</v>
          </cell>
          <cell r="E650">
            <v>574118</v>
          </cell>
        </row>
        <row r="651">
          <cell r="B651" t="str">
            <v>131164</v>
          </cell>
          <cell r="C651" t="str">
            <v>東京都</v>
          </cell>
          <cell r="D651" t="str">
            <v>豊島区</v>
          </cell>
          <cell r="E651">
            <v>290246</v>
          </cell>
        </row>
        <row r="652">
          <cell r="B652" t="str">
            <v>131172</v>
          </cell>
          <cell r="C652" t="str">
            <v>東京都</v>
          </cell>
          <cell r="D652" t="str">
            <v>北区</v>
          </cell>
          <cell r="E652">
            <v>353908</v>
          </cell>
        </row>
        <row r="653">
          <cell r="B653" t="str">
            <v>131181</v>
          </cell>
          <cell r="C653" t="str">
            <v>東京都</v>
          </cell>
          <cell r="D653" t="str">
            <v>荒川区</v>
          </cell>
          <cell r="E653">
            <v>217146</v>
          </cell>
        </row>
        <row r="654">
          <cell r="B654" t="str">
            <v>131199</v>
          </cell>
          <cell r="C654" t="str">
            <v>東京都</v>
          </cell>
          <cell r="D654" t="str">
            <v>板橋区</v>
          </cell>
          <cell r="E654">
            <v>571357</v>
          </cell>
        </row>
        <row r="655">
          <cell r="B655" t="str">
            <v>131202</v>
          </cell>
          <cell r="C655" t="str">
            <v>東京都</v>
          </cell>
          <cell r="D655" t="str">
            <v>練馬区</v>
          </cell>
          <cell r="E655">
            <v>739435</v>
          </cell>
        </row>
        <row r="656">
          <cell r="B656" t="str">
            <v>131211</v>
          </cell>
          <cell r="C656" t="str">
            <v>東京都</v>
          </cell>
          <cell r="D656" t="str">
            <v>足立区</v>
          </cell>
          <cell r="E656">
            <v>691298</v>
          </cell>
        </row>
        <row r="657">
          <cell r="B657" t="str">
            <v>131229</v>
          </cell>
          <cell r="C657" t="str">
            <v>東京都</v>
          </cell>
          <cell r="D657" t="str">
            <v>葛飾区</v>
          </cell>
          <cell r="E657">
            <v>464550</v>
          </cell>
        </row>
        <row r="658">
          <cell r="B658" t="str">
            <v>131237</v>
          </cell>
          <cell r="C658" t="str">
            <v>東京都</v>
          </cell>
          <cell r="D658" t="str">
            <v>江戸川区</v>
          </cell>
          <cell r="E658">
            <v>700079</v>
          </cell>
        </row>
        <row r="659">
          <cell r="B659" t="str">
            <v>132012</v>
          </cell>
          <cell r="C659" t="str">
            <v>東京都</v>
          </cell>
          <cell r="D659" t="str">
            <v>八王子市</v>
          </cell>
          <cell r="E659">
            <v>562480</v>
          </cell>
        </row>
        <row r="660">
          <cell r="B660" t="str">
            <v>132021</v>
          </cell>
          <cell r="C660" t="str">
            <v>東京都</v>
          </cell>
          <cell r="D660" t="str">
            <v>立川市</v>
          </cell>
          <cell r="E660">
            <v>184090</v>
          </cell>
        </row>
        <row r="661">
          <cell r="B661" t="str">
            <v>132039</v>
          </cell>
          <cell r="C661" t="str">
            <v>東京都</v>
          </cell>
          <cell r="D661" t="str">
            <v>武蔵野市</v>
          </cell>
          <cell r="E661">
            <v>146871</v>
          </cell>
        </row>
        <row r="662">
          <cell r="B662" t="str">
            <v>132047</v>
          </cell>
          <cell r="C662" t="str">
            <v>東京都</v>
          </cell>
          <cell r="D662" t="str">
            <v>三鷹市</v>
          </cell>
          <cell r="E662">
            <v>188461</v>
          </cell>
        </row>
        <row r="663">
          <cell r="B663" t="str">
            <v>132055</v>
          </cell>
          <cell r="C663" t="str">
            <v>東京都</v>
          </cell>
          <cell r="D663" t="str">
            <v>青梅市</v>
          </cell>
          <cell r="E663">
            <v>133032</v>
          </cell>
        </row>
        <row r="664">
          <cell r="B664" t="str">
            <v>132063</v>
          </cell>
          <cell r="C664" t="str">
            <v>東京都</v>
          </cell>
          <cell r="D664" t="str">
            <v>府中市</v>
          </cell>
          <cell r="E664">
            <v>260232</v>
          </cell>
        </row>
        <row r="665">
          <cell r="B665" t="str">
            <v>132071</v>
          </cell>
          <cell r="C665" t="str">
            <v>東京都</v>
          </cell>
          <cell r="D665" t="str">
            <v>昭島市</v>
          </cell>
          <cell r="E665">
            <v>113397</v>
          </cell>
        </row>
        <row r="666">
          <cell r="B666" t="str">
            <v>132080</v>
          </cell>
          <cell r="C666" t="str">
            <v>東京都</v>
          </cell>
          <cell r="D666" t="str">
            <v>調布市</v>
          </cell>
          <cell r="E666">
            <v>237054</v>
          </cell>
        </row>
        <row r="667">
          <cell r="B667" t="str">
            <v>132098</v>
          </cell>
          <cell r="C667" t="str">
            <v>東京都</v>
          </cell>
          <cell r="D667" t="str">
            <v>町田市</v>
          </cell>
          <cell r="E667">
            <v>428821</v>
          </cell>
        </row>
        <row r="668">
          <cell r="B668" t="str">
            <v>132101</v>
          </cell>
          <cell r="C668" t="str">
            <v>東京都</v>
          </cell>
          <cell r="D668" t="str">
            <v>小金井市</v>
          </cell>
          <cell r="E668">
            <v>122306</v>
          </cell>
        </row>
        <row r="669">
          <cell r="B669" t="str">
            <v>132110</v>
          </cell>
          <cell r="C669" t="str">
            <v>東京都</v>
          </cell>
          <cell r="D669" t="str">
            <v>小平市</v>
          </cell>
          <cell r="E669">
            <v>194869</v>
          </cell>
        </row>
        <row r="670">
          <cell r="B670" t="str">
            <v>132128</v>
          </cell>
          <cell r="C670" t="str">
            <v>東京都</v>
          </cell>
          <cell r="D670" t="str">
            <v>日野市</v>
          </cell>
          <cell r="E670">
            <v>186346</v>
          </cell>
        </row>
        <row r="671">
          <cell r="B671" t="str">
            <v>132136</v>
          </cell>
          <cell r="C671" t="str">
            <v>東京都</v>
          </cell>
          <cell r="D671" t="str">
            <v>東村山市</v>
          </cell>
          <cell r="E671">
            <v>151255</v>
          </cell>
        </row>
        <row r="672">
          <cell r="B672" t="str">
            <v>132144</v>
          </cell>
          <cell r="C672" t="str">
            <v>東京都</v>
          </cell>
          <cell r="D672" t="str">
            <v>国分寺市</v>
          </cell>
          <cell r="E672">
            <v>125170</v>
          </cell>
        </row>
        <row r="673">
          <cell r="B673" t="str">
            <v>132152</v>
          </cell>
          <cell r="C673" t="str">
            <v>東京都</v>
          </cell>
          <cell r="D673" t="str">
            <v>国立市</v>
          </cell>
          <cell r="E673">
            <v>76280</v>
          </cell>
        </row>
        <row r="674">
          <cell r="B674" t="str">
            <v>132187</v>
          </cell>
          <cell r="C674" t="str">
            <v>東京都</v>
          </cell>
          <cell r="D674" t="str">
            <v>福生市</v>
          </cell>
          <cell r="E674">
            <v>57617</v>
          </cell>
        </row>
        <row r="675">
          <cell r="B675" t="str">
            <v>132195</v>
          </cell>
          <cell r="C675" t="str">
            <v>東京都</v>
          </cell>
          <cell r="D675" t="str">
            <v>狛江市</v>
          </cell>
          <cell r="E675">
            <v>83257</v>
          </cell>
        </row>
        <row r="676">
          <cell r="B676" t="str">
            <v>132209</v>
          </cell>
          <cell r="C676" t="str">
            <v>東京都</v>
          </cell>
          <cell r="D676" t="str">
            <v>東大和市</v>
          </cell>
          <cell r="E676">
            <v>85301</v>
          </cell>
        </row>
        <row r="677">
          <cell r="B677" t="str">
            <v>132217</v>
          </cell>
          <cell r="C677" t="str">
            <v>東京都</v>
          </cell>
          <cell r="D677" t="str">
            <v>清瀬市</v>
          </cell>
          <cell r="E677">
            <v>74636</v>
          </cell>
        </row>
        <row r="678">
          <cell r="B678" t="str">
            <v>132225</v>
          </cell>
          <cell r="C678" t="str">
            <v>東京都</v>
          </cell>
          <cell r="D678" t="str">
            <v>東久留米市</v>
          </cell>
          <cell r="E678">
            <v>116916</v>
          </cell>
        </row>
        <row r="679">
          <cell r="B679" t="str">
            <v>132233</v>
          </cell>
          <cell r="C679" t="str">
            <v>東京都</v>
          </cell>
          <cell r="D679" t="str">
            <v>武蔵村山市</v>
          </cell>
          <cell r="E679">
            <v>72382</v>
          </cell>
        </row>
        <row r="680">
          <cell r="B680" t="str">
            <v>132241</v>
          </cell>
          <cell r="C680" t="str">
            <v>東京都</v>
          </cell>
          <cell r="D680" t="str">
            <v>多摩市</v>
          </cell>
          <cell r="E680">
            <v>148823</v>
          </cell>
        </row>
        <row r="681">
          <cell r="B681" t="str">
            <v>132250</v>
          </cell>
          <cell r="C681" t="str">
            <v>東京都</v>
          </cell>
          <cell r="D681" t="str">
            <v>稲城市</v>
          </cell>
          <cell r="E681">
            <v>91540</v>
          </cell>
        </row>
        <row r="682">
          <cell r="B682" t="str">
            <v>132276</v>
          </cell>
          <cell r="C682" t="str">
            <v>東京都</v>
          </cell>
          <cell r="D682" t="str">
            <v>羽村市</v>
          </cell>
          <cell r="E682">
            <v>55354</v>
          </cell>
        </row>
        <row r="683">
          <cell r="B683" t="str">
            <v>132284</v>
          </cell>
          <cell r="C683" t="str">
            <v>東京都</v>
          </cell>
          <cell r="D683" t="str">
            <v>あきる野市</v>
          </cell>
          <cell r="E683">
            <v>80667</v>
          </cell>
        </row>
        <row r="684">
          <cell r="B684" t="str">
            <v>132292</v>
          </cell>
          <cell r="C684" t="str">
            <v>東京都</v>
          </cell>
          <cell r="D684" t="str">
            <v>西東京市</v>
          </cell>
          <cell r="E684">
            <v>205125</v>
          </cell>
        </row>
        <row r="685">
          <cell r="B685" t="str">
            <v>133035</v>
          </cell>
          <cell r="C685" t="str">
            <v>東京都</v>
          </cell>
          <cell r="D685" t="str">
            <v>瑞穂町</v>
          </cell>
          <cell r="E685">
            <v>32824</v>
          </cell>
        </row>
        <row r="686">
          <cell r="B686" t="str">
            <v>133051</v>
          </cell>
          <cell r="C686" t="str">
            <v>東京都</v>
          </cell>
          <cell r="D686" t="str">
            <v>日の出町</v>
          </cell>
          <cell r="E686">
            <v>16695</v>
          </cell>
        </row>
        <row r="687">
          <cell r="B687" t="str">
            <v>133078</v>
          </cell>
          <cell r="C687" t="str">
            <v>東京都</v>
          </cell>
          <cell r="D687" t="str">
            <v>檜原村</v>
          </cell>
          <cell r="E687">
            <v>2138</v>
          </cell>
        </row>
        <row r="688">
          <cell r="B688" t="str">
            <v>133086</v>
          </cell>
          <cell r="C688" t="str">
            <v>東京都</v>
          </cell>
          <cell r="D688" t="str">
            <v>奥多摩町</v>
          </cell>
          <cell r="E688">
            <v>5038</v>
          </cell>
        </row>
        <row r="689">
          <cell r="B689" t="str">
            <v>133612</v>
          </cell>
          <cell r="C689" t="str">
            <v>東京都</v>
          </cell>
          <cell r="D689" t="str">
            <v>大島町</v>
          </cell>
          <cell r="E689">
            <v>7544</v>
          </cell>
        </row>
        <row r="690">
          <cell r="B690" t="str">
            <v>133621</v>
          </cell>
          <cell r="C690" t="str">
            <v>東京都</v>
          </cell>
          <cell r="D690" t="str">
            <v>利島村</v>
          </cell>
          <cell r="E690">
            <v>322</v>
          </cell>
        </row>
        <row r="691">
          <cell r="B691" t="str">
            <v>133639</v>
          </cell>
          <cell r="C691" t="str">
            <v>東京都</v>
          </cell>
          <cell r="D691" t="str">
            <v>新島村</v>
          </cell>
          <cell r="E691">
            <v>2688</v>
          </cell>
        </row>
        <row r="692">
          <cell r="B692" t="str">
            <v>133647</v>
          </cell>
          <cell r="C692" t="str">
            <v>東京都</v>
          </cell>
          <cell r="D692" t="str">
            <v>神津島村</v>
          </cell>
          <cell r="E692">
            <v>1919</v>
          </cell>
        </row>
        <row r="693">
          <cell r="B693" t="str">
            <v>133817</v>
          </cell>
          <cell r="C693" t="str">
            <v>東京都</v>
          </cell>
          <cell r="D693" t="str">
            <v>三宅村</v>
          </cell>
          <cell r="E693">
            <v>2425</v>
          </cell>
        </row>
        <row r="694">
          <cell r="B694" t="str">
            <v>133825</v>
          </cell>
          <cell r="C694" t="str">
            <v>東京都</v>
          </cell>
          <cell r="D694" t="str">
            <v>御蔵島村</v>
          </cell>
          <cell r="E694">
            <v>318</v>
          </cell>
        </row>
        <row r="695">
          <cell r="B695" t="str">
            <v>134015</v>
          </cell>
          <cell r="C695" t="str">
            <v>東京都</v>
          </cell>
          <cell r="D695" t="str">
            <v>八丈町</v>
          </cell>
          <cell r="E695">
            <v>7326</v>
          </cell>
        </row>
        <row r="696">
          <cell r="B696" t="str">
            <v>134023</v>
          </cell>
          <cell r="C696" t="str">
            <v>東京都</v>
          </cell>
          <cell r="D696" t="str">
            <v>青ヶ島村</v>
          </cell>
          <cell r="E696">
            <v>168</v>
          </cell>
        </row>
        <row r="697">
          <cell r="B697" t="str">
            <v>134210</v>
          </cell>
          <cell r="C697" t="str">
            <v>東京都</v>
          </cell>
          <cell r="D697" t="str">
            <v>小笠原村</v>
          </cell>
          <cell r="E697">
            <v>2629</v>
          </cell>
        </row>
        <row r="698">
          <cell r="B698" t="str">
            <v>141003</v>
          </cell>
          <cell r="C698" t="str">
            <v>神奈川県</v>
          </cell>
          <cell r="D698" t="str">
            <v>横浜市</v>
          </cell>
          <cell r="E698">
            <v>3754772</v>
          </cell>
        </row>
        <row r="699">
          <cell r="B699" t="str">
            <v>141305</v>
          </cell>
          <cell r="C699" t="str">
            <v>神奈川県</v>
          </cell>
          <cell r="D699" t="str">
            <v>川崎市</v>
          </cell>
          <cell r="E699">
            <v>1514299</v>
          </cell>
        </row>
        <row r="700">
          <cell r="B700" t="str">
            <v>141500</v>
          </cell>
          <cell r="C700" t="str">
            <v>神奈川県</v>
          </cell>
          <cell r="D700" t="str">
            <v>相模原市</v>
          </cell>
          <cell r="E700">
            <v>718300</v>
          </cell>
        </row>
        <row r="701">
          <cell r="B701" t="str">
            <v>142018</v>
          </cell>
          <cell r="C701" t="str">
            <v>神奈川県</v>
          </cell>
          <cell r="D701" t="str">
            <v>横須賀市</v>
          </cell>
          <cell r="E701">
            <v>401050</v>
          </cell>
        </row>
        <row r="702">
          <cell r="B702" t="str">
            <v>142034</v>
          </cell>
          <cell r="C702" t="str">
            <v>神奈川県</v>
          </cell>
          <cell r="D702" t="str">
            <v>平塚市</v>
          </cell>
          <cell r="E702">
            <v>256947</v>
          </cell>
        </row>
        <row r="703">
          <cell r="B703" t="str">
            <v>142042</v>
          </cell>
          <cell r="C703" t="str">
            <v>神奈川県</v>
          </cell>
          <cell r="D703" t="str">
            <v>鎌倉市</v>
          </cell>
          <cell r="E703">
            <v>176408</v>
          </cell>
        </row>
        <row r="704">
          <cell r="B704" t="str">
            <v>142051</v>
          </cell>
          <cell r="C704" t="str">
            <v>神奈川県</v>
          </cell>
          <cell r="D704" t="str">
            <v>藤沢市</v>
          </cell>
          <cell r="E704">
            <v>436206</v>
          </cell>
        </row>
        <row r="705">
          <cell r="B705" t="str">
            <v>142069</v>
          </cell>
          <cell r="C705" t="str">
            <v>神奈川県</v>
          </cell>
          <cell r="D705" t="str">
            <v>小田原市</v>
          </cell>
          <cell r="E705">
            <v>190580</v>
          </cell>
        </row>
        <row r="706">
          <cell r="B706" t="str">
            <v>142077</v>
          </cell>
          <cell r="C706" t="str">
            <v>神奈川県</v>
          </cell>
          <cell r="D706" t="str">
            <v>茅ヶ崎市</v>
          </cell>
          <cell r="E706">
            <v>243884</v>
          </cell>
        </row>
        <row r="707">
          <cell r="B707" t="str">
            <v>142085</v>
          </cell>
          <cell r="C707" t="str">
            <v>神奈川県</v>
          </cell>
          <cell r="D707" t="str">
            <v>逗子市</v>
          </cell>
          <cell r="E707">
            <v>59525</v>
          </cell>
        </row>
        <row r="708">
          <cell r="B708" t="str">
            <v>142107</v>
          </cell>
          <cell r="C708" t="str">
            <v>神奈川県</v>
          </cell>
          <cell r="D708" t="str">
            <v>三浦市</v>
          </cell>
          <cell r="E708">
            <v>43036</v>
          </cell>
        </row>
        <row r="709">
          <cell r="B709" t="str">
            <v>142115</v>
          </cell>
          <cell r="C709" t="str">
            <v>神奈川県</v>
          </cell>
          <cell r="D709" t="str">
            <v>秦野市</v>
          </cell>
          <cell r="E709">
            <v>161193</v>
          </cell>
        </row>
        <row r="710">
          <cell r="B710" t="str">
            <v>142123</v>
          </cell>
          <cell r="C710" t="str">
            <v>神奈川県</v>
          </cell>
          <cell r="D710" t="str">
            <v>厚木市</v>
          </cell>
          <cell r="E710">
            <v>224378</v>
          </cell>
        </row>
        <row r="711">
          <cell r="B711" t="str">
            <v>142131</v>
          </cell>
          <cell r="C711" t="str">
            <v>神奈川県</v>
          </cell>
          <cell r="D711" t="str">
            <v>大和市</v>
          </cell>
          <cell r="E711">
            <v>239192</v>
          </cell>
        </row>
        <row r="712">
          <cell r="B712" t="str">
            <v>142140</v>
          </cell>
          <cell r="C712" t="str">
            <v>神奈川県</v>
          </cell>
          <cell r="D712" t="str">
            <v>伊勢原市</v>
          </cell>
          <cell r="E712">
            <v>100427</v>
          </cell>
        </row>
        <row r="713">
          <cell r="B713" t="str">
            <v>142158</v>
          </cell>
          <cell r="C713" t="str">
            <v>神奈川県</v>
          </cell>
          <cell r="D713" t="str">
            <v>海老名市</v>
          </cell>
          <cell r="E713">
            <v>134442</v>
          </cell>
        </row>
        <row r="714">
          <cell r="B714" t="str">
            <v>142166</v>
          </cell>
          <cell r="C714" t="str">
            <v>神奈川県</v>
          </cell>
          <cell r="D714" t="str">
            <v>座間市</v>
          </cell>
          <cell r="E714">
            <v>131698</v>
          </cell>
        </row>
        <row r="715">
          <cell r="B715" t="str">
            <v>142174</v>
          </cell>
          <cell r="C715" t="str">
            <v>神奈川県</v>
          </cell>
          <cell r="D715" t="str">
            <v>南足柄市</v>
          </cell>
          <cell r="E715">
            <v>42195</v>
          </cell>
        </row>
        <row r="716">
          <cell r="B716" t="str">
            <v>142182</v>
          </cell>
          <cell r="C716" t="str">
            <v>神奈川県</v>
          </cell>
          <cell r="D716" t="str">
            <v>綾瀬市</v>
          </cell>
          <cell r="E716">
            <v>85297</v>
          </cell>
        </row>
        <row r="717">
          <cell r="B717" t="str">
            <v>143014</v>
          </cell>
          <cell r="C717" t="str">
            <v>神奈川県</v>
          </cell>
          <cell r="D717" t="str">
            <v>葉山町</v>
          </cell>
          <cell r="E717">
            <v>32994</v>
          </cell>
        </row>
        <row r="718">
          <cell r="B718" t="str">
            <v>143219</v>
          </cell>
          <cell r="C718" t="str">
            <v>神奈川県</v>
          </cell>
          <cell r="D718" t="str">
            <v>寒川町</v>
          </cell>
          <cell r="E718">
            <v>48695</v>
          </cell>
        </row>
        <row r="719">
          <cell r="B719" t="str">
            <v>143413</v>
          </cell>
          <cell r="C719" t="str">
            <v>神奈川県</v>
          </cell>
          <cell r="D719" t="str">
            <v>大磯町</v>
          </cell>
          <cell r="E719">
            <v>32773</v>
          </cell>
        </row>
        <row r="720">
          <cell r="B720" t="str">
            <v>143421</v>
          </cell>
          <cell r="C720" t="str">
            <v>神奈川県</v>
          </cell>
          <cell r="D720" t="str">
            <v>二宮町</v>
          </cell>
          <cell r="E720">
            <v>28547</v>
          </cell>
        </row>
        <row r="721">
          <cell r="B721" t="str">
            <v>143618</v>
          </cell>
          <cell r="C721" t="str">
            <v>神奈川県</v>
          </cell>
          <cell r="D721" t="str">
            <v>中井町</v>
          </cell>
          <cell r="E721">
            <v>9394</v>
          </cell>
        </row>
        <row r="722">
          <cell r="B722" t="str">
            <v>143626</v>
          </cell>
          <cell r="C722" t="str">
            <v>神奈川県</v>
          </cell>
          <cell r="D722" t="str">
            <v>大井町</v>
          </cell>
          <cell r="E722">
            <v>17326</v>
          </cell>
        </row>
        <row r="723">
          <cell r="B723" t="str">
            <v>143634</v>
          </cell>
          <cell r="C723" t="str">
            <v>神奈川県</v>
          </cell>
          <cell r="D723" t="str">
            <v>松田町</v>
          </cell>
          <cell r="E723">
            <v>11116</v>
          </cell>
        </row>
        <row r="724">
          <cell r="B724" t="str">
            <v>143642</v>
          </cell>
          <cell r="C724" t="str">
            <v>神奈川県</v>
          </cell>
          <cell r="D724" t="str">
            <v>山北町</v>
          </cell>
          <cell r="E724">
            <v>10104</v>
          </cell>
        </row>
        <row r="725">
          <cell r="B725" t="str">
            <v>143669</v>
          </cell>
          <cell r="C725" t="str">
            <v>神奈川県</v>
          </cell>
          <cell r="D725" t="str">
            <v>開成町</v>
          </cell>
          <cell r="E725">
            <v>18005</v>
          </cell>
        </row>
        <row r="726">
          <cell r="B726" t="str">
            <v>143821</v>
          </cell>
          <cell r="C726" t="str">
            <v>神奈川県</v>
          </cell>
          <cell r="D726" t="str">
            <v>箱根町</v>
          </cell>
          <cell r="E726">
            <v>11468</v>
          </cell>
        </row>
        <row r="727">
          <cell r="B727" t="str">
            <v>143839</v>
          </cell>
          <cell r="C727" t="str">
            <v>神奈川県</v>
          </cell>
          <cell r="D727" t="str">
            <v>真鶴町</v>
          </cell>
          <cell r="E727">
            <v>7204</v>
          </cell>
        </row>
        <row r="728">
          <cell r="B728" t="str">
            <v>143847</v>
          </cell>
          <cell r="C728" t="str">
            <v>神奈川県</v>
          </cell>
          <cell r="D728" t="str">
            <v>湯河原町</v>
          </cell>
          <cell r="E728">
            <v>24803</v>
          </cell>
        </row>
        <row r="729">
          <cell r="B729" t="str">
            <v>144011</v>
          </cell>
          <cell r="C729" t="str">
            <v>神奈川県</v>
          </cell>
          <cell r="D729" t="str">
            <v>愛川町</v>
          </cell>
          <cell r="E729">
            <v>40248</v>
          </cell>
        </row>
        <row r="730">
          <cell r="B730" t="str">
            <v>144029</v>
          </cell>
          <cell r="C730" t="str">
            <v>神奈川県</v>
          </cell>
          <cell r="D730" t="str">
            <v>清川村</v>
          </cell>
          <cell r="E730">
            <v>2936</v>
          </cell>
        </row>
        <row r="731">
          <cell r="B731" t="str">
            <v>151009</v>
          </cell>
          <cell r="C731" t="str">
            <v>新潟県</v>
          </cell>
          <cell r="D731" t="str">
            <v>新潟市</v>
          </cell>
          <cell r="E731">
            <v>788465</v>
          </cell>
        </row>
        <row r="732">
          <cell r="B732" t="str">
            <v>152021</v>
          </cell>
          <cell r="C732" t="str">
            <v>新潟県</v>
          </cell>
          <cell r="D732" t="str">
            <v>長岡市</v>
          </cell>
          <cell r="E732">
            <v>268872</v>
          </cell>
        </row>
        <row r="733">
          <cell r="B733" t="str">
            <v>152048</v>
          </cell>
          <cell r="C733" t="str">
            <v>新潟県</v>
          </cell>
          <cell r="D733" t="str">
            <v>三条市</v>
          </cell>
          <cell r="E733">
            <v>97068</v>
          </cell>
        </row>
        <row r="734">
          <cell r="B734" t="str">
            <v>152056</v>
          </cell>
          <cell r="C734" t="str">
            <v>新潟県</v>
          </cell>
          <cell r="D734" t="str">
            <v>柏崎市</v>
          </cell>
          <cell r="E734">
            <v>82903</v>
          </cell>
        </row>
        <row r="735">
          <cell r="B735" t="str">
            <v>152064</v>
          </cell>
          <cell r="C735" t="str">
            <v>新潟県</v>
          </cell>
          <cell r="D735" t="str">
            <v>新発田市</v>
          </cell>
          <cell r="E735">
            <v>97032</v>
          </cell>
        </row>
        <row r="736">
          <cell r="B736" t="str">
            <v>152081</v>
          </cell>
          <cell r="C736" t="str">
            <v>新潟県</v>
          </cell>
          <cell r="D736" t="str">
            <v>小千谷市</v>
          </cell>
          <cell r="E736">
            <v>35198</v>
          </cell>
        </row>
        <row r="737">
          <cell r="B737" t="str">
            <v>152099</v>
          </cell>
          <cell r="C737" t="str">
            <v>新潟県</v>
          </cell>
          <cell r="D737" t="str">
            <v>加茂市</v>
          </cell>
          <cell r="E737">
            <v>26717</v>
          </cell>
        </row>
        <row r="738">
          <cell r="B738" t="str">
            <v>152102</v>
          </cell>
          <cell r="C738" t="str">
            <v>新潟県</v>
          </cell>
          <cell r="D738" t="str">
            <v>十日町市</v>
          </cell>
          <cell r="E738">
            <v>52047</v>
          </cell>
        </row>
        <row r="739">
          <cell r="B739" t="str">
            <v>152111</v>
          </cell>
          <cell r="C739" t="str">
            <v>新潟県</v>
          </cell>
          <cell r="D739" t="str">
            <v>見附市</v>
          </cell>
          <cell r="E739">
            <v>40170</v>
          </cell>
        </row>
        <row r="740">
          <cell r="B740" t="str">
            <v>152129</v>
          </cell>
          <cell r="C740" t="str">
            <v>新潟県</v>
          </cell>
          <cell r="D740" t="str">
            <v>村上市</v>
          </cell>
          <cell r="E740">
            <v>59239</v>
          </cell>
        </row>
        <row r="741">
          <cell r="B741" t="str">
            <v>152137</v>
          </cell>
          <cell r="C741" t="str">
            <v>新潟県</v>
          </cell>
          <cell r="D741" t="str">
            <v>燕市</v>
          </cell>
          <cell r="E741">
            <v>79270</v>
          </cell>
        </row>
        <row r="742">
          <cell r="B742" t="str">
            <v>152161</v>
          </cell>
          <cell r="C742" t="str">
            <v>新潟県</v>
          </cell>
          <cell r="D742" t="str">
            <v>糸魚川市</v>
          </cell>
          <cell r="E742">
            <v>42164</v>
          </cell>
        </row>
        <row r="743">
          <cell r="B743" t="str">
            <v>152170</v>
          </cell>
          <cell r="C743" t="str">
            <v>新潟県</v>
          </cell>
          <cell r="D743" t="str">
            <v>妙高市</v>
          </cell>
          <cell r="E743">
            <v>32038</v>
          </cell>
        </row>
        <row r="744">
          <cell r="B744" t="str">
            <v>152188</v>
          </cell>
          <cell r="C744" t="str">
            <v>新潟県</v>
          </cell>
          <cell r="D744" t="str">
            <v>五泉市</v>
          </cell>
          <cell r="E744">
            <v>49746</v>
          </cell>
        </row>
        <row r="745">
          <cell r="B745" t="str">
            <v>152226</v>
          </cell>
          <cell r="C745" t="str">
            <v>新潟県</v>
          </cell>
          <cell r="D745" t="str">
            <v>上越市</v>
          </cell>
          <cell r="E745">
            <v>191197</v>
          </cell>
        </row>
        <row r="746">
          <cell r="B746" t="str">
            <v>152234</v>
          </cell>
          <cell r="C746" t="str">
            <v>新潟県</v>
          </cell>
          <cell r="D746" t="str">
            <v>阿賀野市</v>
          </cell>
          <cell r="E746">
            <v>41901</v>
          </cell>
        </row>
        <row r="747">
          <cell r="B747" t="str">
            <v>152242</v>
          </cell>
          <cell r="C747" t="str">
            <v>新潟県</v>
          </cell>
          <cell r="D747" t="str">
            <v>佐渡市</v>
          </cell>
          <cell r="E747">
            <v>54157</v>
          </cell>
        </row>
        <row r="748">
          <cell r="B748" t="str">
            <v>152251</v>
          </cell>
          <cell r="C748" t="str">
            <v>新潟県</v>
          </cell>
          <cell r="D748" t="str">
            <v>魚沼市</v>
          </cell>
          <cell r="E748">
            <v>35732</v>
          </cell>
        </row>
        <row r="749">
          <cell r="B749" t="str">
            <v>152269</v>
          </cell>
          <cell r="C749" t="str">
            <v>新潟県</v>
          </cell>
          <cell r="D749" t="str">
            <v>南魚沼市</v>
          </cell>
          <cell r="E749">
            <v>56196</v>
          </cell>
        </row>
        <row r="750">
          <cell r="B750" t="str">
            <v>152277</v>
          </cell>
          <cell r="C750" t="str">
            <v>新潟県</v>
          </cell>
          <cell r="D750" t="str">
            <v>胎内市</v>
          </cell>
          <cell r="E750">
            <v>28941</v>
          </cell>
        </row>
        <row r="751">
          <cell r="B751" t="str">
            <v>153079</v>
          </cell>
          <cell r="C751" t="str">
            <v>新潟県</v>
          </cell>
          <cell r="D751" t="str">
            <v>聖籠町</v>
          </cell>
          <cell r="E751">
            <v>14336</v>
          </cell>
        </row>
        <row r="752">
          <cell r="B752" t="str">
            <v>153427</v>
          </cell>
          <cell r="C752" t="str">
            <v>新潟県</v>
          </cell>
          <cell r="D752" t="str">
            <v>弥彦村</v>
          </cell>
          <cell r="E752">
            <v>8000</v>
          </cell>
        </row>
        <row r="753">
          <cell r="B753" t="str">
            <v>153613</v>
          </cell>
          <cell r="C753" t="str">
            <v>新潟県</v>
          </cell>
          <cell r="D753" t="str">
            <v>田上町</v>
          </cell>
          <cell r="E753">
            <v>11566</v>
          </cell>
        </row>
        <row r="754">
          <cell r="B754" t="str">
            <v>153851</v>
          </cell>
          <cell r="C754" t="str">
            <v>新潟県</v>
          </cell>
          <cell r="D754" t="str">
            <v>阿賀町</v>
          </cell>
          <cell r="E754">
            <v>10720</v>
          </cell>
        </row>
        <row r="755">
          <cell r="B755" t="str">
            <v>154059</v>
          </cell>
          <cell r="C755" t="str">
            <v>新潟県</v>
          </cell>
          <cell r="D755" t="str">
            <v>出雲崎町</v>
          </cell>
          <cell r="E755">
            <v>4330</v>
          </cell>
        </row>
        <row r="756">
          <cell r="B756" t="str">
            <v>154610</v>
          </cell>
          <cell r="C756" t="str">
            <v>新潟県</v>
          </cell>
          <cell r="D756" t="str">
            <v>湯沢町</v>
          </cell>
          <cell r="E756">
            <v>8271</v>
          </cell>
        </row>
        <row r="757">
          <cell r="B757" t="str">
            <v>154822</v>
          </cell>
          <cell r="C757" t="str">
            <v>新潟県</v>
          </cell>
          <cell r="D757" t="str">
            <v>津南町</v>
          </cell>
          <cell r="E757">
            <v>9427</v>
          </cell>
        </row>
        <row r="758">
          <cell r="B758" t="str">
            <v>155047</v>
          </cell>
          <cell r="C758" t="str">
            <v>新潟県</v>
          </cell>
          <cell r="D758" t="str">
            <v>刈羽村</v>
          </cell>
          <cell r="E758">
            <v>4528</v>
          </cell>
        </row>
        <row r="759">
          <cell r="B759" t="str">
            <v>155811</v>
          </cell>
          <cell r="C759" t="str">
            <v>新潟県</v>
          </cell>
          <cell r="D759" t="str">
            <v>関川村</v>
          </cell>
          <cell r="E759">
            <v>5471</v>
          </cell>
        </row>
        <row r="760">
          <cell r="B760" t="str">
            <v>155861</v>
          </cell>
          <cell r="C760" t="str">
            <v>新潟県</v>
          </cell>
          <cell r="D760" t="str">
            <v>粟島浦村</v>
          </cell>
          <cell r="E760">
            <v>340</v>
          </cell>
        </row>
        <row r="761">
          <cell r="B761" t="str">
            <v>162019</v>
          </cell>
          <cell r="C761" t="str">
            <v>富山県</v>
          </cell>
          <cell r="D761" t="str">
            <v>富山市</v>
          </cell>
          <cell r="E761">
            <v>415765</v>
          </cell>
        </row>
        <row r="762">
          <cell r="B762" t="str">
            <v>162027</v>
          </cell>
          <cell r="C762" t="str">
            <v>富山県</v>
          </cell>
          <cell r="D762" t="str">
            <v>高岡市</v>
          </cell>
          <cell r="E762">
            <v>170493</v>
          </cell>
        </row>
        <row r="763">
          <cell r="B763" t="str">
            <v>162043</v>
          </cell>
          <cell r="C763" t="str">
            <v>富山県</v>
          </cell>
          <cell r="D763" t="str">
            <v>魚津市</v>
          </cell>
          <cell r="E763">
            <v>41672</v>
          </cell>
        </row>
        <row r="764">
          <cell r="B764" t="str">
            <v>162051</v>
          </cell>
          <cell r="C764" t="str">
            <v>富山県</v>
          </cell>
          <cell r="D764" t="str">
            <v>氷見市</v>
          </cell>
          <cell r="E764">
            <v>46732</v>
          </cell>
        </row>
        <row r="765">
          <cell r="B765" t="str">
            <v>162060</v>
          </cell>
          <cell r="C765" t="str">
            <v>富山県</v>
          </cell>
          <cell r="D765" t="str">
            <v>滑川市</v>
          </cell>
          <cell r="E765">
            <v>33284</v>
          </cell>
        </row>
        <row r="766">
          <cell r="B766" t="str">
            <v>162078</v>
          </cell>
          <cell r="C766" t="str">
            <v>富山県</v>
          </cell>
          <cell r="D766" t="str">
            <v>黒部市</v>
          </cell>
          <cell r="E766">
            <v>41116</v>
          </cell>
        </row>
        <row r="767">
          <cell r="B767" t="str">
            <v>162086</v>
          </cell>
          <cell r="C767" t="str">
            <v>富山県</v>
          </cell>
          <cell r="D767" t="str">
            <v>砺波市</v>
          </cell>
          <cell r="E767">
            <v>48354</v>
          </cell>
        </row>
        <row r="768">
          <cell r="B768" t="str">
            <v>162094</v>
          </cell>
          <cell r="C768" t="str">
            <v>富山県</v>
          </cell>
          <cell r="D768" t="str">
            <v>小矢部市</v>
          </cell>
          <cell r="E768">
            <v>29783</v>
          </cell>
        </row>
        <row r="769">
          <cell r="B769" t="str">
            <v>162108</v>
          </cell>
          <cell r="C769" t="str">
            <v>富山県</v>
          </cell>
          <cell r="D769" t="str">
            <v>南砺市</v>
          </cell>
          <cell r="E769">
            <v>50337</v>
          </cell>
        </row>
        <row r="770">
          <cell r="B770" t="str">
            <v>162116</v>
          </cell>
          <cell r="C770" t="str">
            <v>富山県</v>
          </cell>
          <cell r="D770" t="str">
            <v>射水市</v>
          </cell>
          <cell r="E770">
            <v>92883</v>
          </cell>
        </row>
        <row r="771">
          <cell r="B771" t="str">
            <v>163210</v>
          </cell>
          <cell r="C771" t="str">
            <v>富山県</v>
          </cell>
          <cell r="D771" t="str">
            <v>舟橋村</v>
          </cell>
          <cell r="E771">
            <v>3161</v>
          </cell>
        </row>
        <row r="772">
          <cell r="B772" t="str">
            <v>163228</v>
          </cell>
          <cell r="C772" t="str">
            <v>富山県</v>
          </cell>
          <cell r="D772" t="str">
            <v>上市町</v>
          </cell>
          <cell r="E772">
            <v>20334</v>
          </cell>
        </row>
        <row r="773">
          <cell r="B773" t="str">
            <v>163236</v>
          </cell>
          <cell r="C773" t="str">
            <v>富山県</v>
          </cell>
          <cell r="D773" t="str">
            <v>立山町</v>
          </cell>
          <cell r="E773">
            <v>25764</v>
          </cell>
        </row>
        <row r="774">
          <cell r="B774" t="str">
            <v>163422</v>
          </cell>
          <cell r="C774" t="str">
            <v>富山県</v>
          </cell>
          <cell r="D774" t="str">
            <v>入善町</v>
          </cell>
          <cell r="E774">
            <v>24492</v>
          </cell>
        </row>
        <row r="775">
          <cell r="B775" t="str">
            <v>163431</v>
          </cell>
          <cell r="C775" t="str">
            <v>富山県</v>
          </cell>
          <cell r="D775" t="str">
            <v>朝日町</v>
          </cell>
          <cell r="E775">
            <v>11829</v>
          </cell>
        </row>
        <row r="776">
          <cell r="B776" t="str">
            <v>172014</v>
          </cell>
          <cell r="C776" t="str">
            <v>石川県</v>
          </cell>
          <cell r="D776" t="str">
            <v>金沢市</v>
          </cell>
          <cell r="E776">
            <v>452220</v>
          </cell>
        </row>
        <row r="777">
          <cell r="B777" t="str">
            <v>172022</v>
          </cell>
          <cell r="C777" t="str">
            <v>石川県</v>
          </cell>
          <cell r="D777" t="str">
            <v>七尾市</v>
          </cell>
          <cell r="E777">
            <v>52117</v>
          </cell>
        </row>
        <row r="778">
          <cell r="B778" t="str">
            <v>172031</v>
          </cell>
          <cell r="C778" t="str">
            <v>石川県</v>
          </cell>
          <cell r="D778" t="str">
            <v>小松市</v>
          </cell>
          <cell r="E778">
            <v>108265</v>
          </cell>
        </row>
        <row r="779">
          <cell r="B779" t="str">
            <v>172049</v>
          </cell>
          <cell r="C779" t="str">
            <v>石川県</v>
          </cell>
          <cell r="D779" t="str">
            <v>輪島市</v>
          </cell>
          <cell r="E779">
            <v>26410</v>
          </cell>
        </row>
        <row r="780">
          <cell r="B780" t="str">
            <v>172057</v>
          </cell>
          <cell r="C780" t="str">
            <v>石川県</v>
          </cell>
          <cell r="D780" t="str">
            <v>珠洲市</v>
          </cell>
          <cell r="E780">
            <v>14074</v>
          </cell>
        </row>
        <row r="781">
          <cell r="B781" t="str">
            <v>172065</v>
          </cell>
          <cell r="C781" t="str">
            <v>石川県</v>
          </cell>
          <cell r="D781" t="str">
            <v>加賀市</v>
          </cell>
          <cell r="E781">
            <v>66350</v>
          </cell>
        </row>
        <row r="782">
          <cell r="B782" t="str">
            <v>172073</v>
          </cell>
          <cell r="C782" t="str">
            <v>石川県</v>
          </cell>
          <cell r="D782" t="str">
            <v>羽咋市</v>
          </cell>
          <cell r="E782">
            <v>21324</v>
          </cell>
        </row>
        <row r="783">
          <cell r="B783" t="str">
            <v>172090</v>
          </cell>
          <cell r="C783" t="str">
            <v>石川県</v>
          </cell>
          <cell r="D783" t="str">
            <v>かほく市</v>
          </cell>
          <cell r="E783">
            <v>35618</v>
          </cell>
        </row>
        <row r="784">
          <cell r="B784" t="str">
            <v>172103</v>
          </cell>
          <cell r="C784" t="str">
            <v>石川県</v>
          </cell>
          <cell r="D784" t="str">
            <v>白山市</v>
          </cell>
          <cell r="E784">
            <v>113715</v>
          </cell>
        </row>
        <row r="785">
          <cell r="B785" t="str">
            <v>172111</v>
          </cell>
          <cell r="C785" t="str">
            <v>石川県</v>
          </cell>
          <cell r="D785" t="str">
            <v>能美市</v>
          </cell>
          <cell r="E785">
            <v>50272</v>
          </cell>
        </row>
        <row r="786">
          <cell r="B786" t="str">
            <v>172120</v>
          </cell>
          <cell r="C786" t="str">
            <v>石川県</v>
          </cell>
          <cell r="D786" t="str">
            <v>野々市市</v>
          </cell>
          <cell r="E786">
            <v>52912</v>
          </cell>
        </row>
        <row r="787">
          <cell r="B787" t="str">
            <v>173240</v>
          </cell>
          <cell r="C787" t="str">
            <v>石川県</v>
          </cell>
          <cell r="D787" t="str">
            <v>川北町</v>
          </cell>
          <cell r="E787">
            <v>6184</v>
          </cell>
        </row>
        <row r="788">
          <cell r="B788" t="str">
            <v>173614</v>
          </cell>
          <cell r="C788" t="str">
            <v>石川県</v>
          </cell>
          <cell r="D788" t="str">
            <v>津幡町</v>
          </cell>
          <cell r="E788">
            <v>37600</v>
          </cell>
        </row>
        <row r="789">
          <cell r="B789" t="str">
            <v>173657</v>
          </cell>
          <cell r="C789" t="str">
            <v>石川県</v>
          </cell>
          <cell r="D789" t="str">
            <v>内灘町</v>
          </cell>
          <cell r="E789">
            <v>26575</v>
          </cell>
        </row>
        <row r="790">
          <cell r="B790" t="str">
            <v>173843</v>
          </cell>
          <cell r="C790" t="str">
            <v>石川県</v>
          </cell>
          <cell r="D790" t="str">
            <v>志賀町</v>
          </cell>
          <cell r="E790">
            <v>20023</v>
          </cell>
        </row>
        <row r="791">
          <cell r="B791" t="str">
            <v>173860</v>
          </cell>
          <cell r="C791" t="str">
            <v>石川県</v>
          </cell>
          <cell r="D791" t="str">
            <v>宝達志水町</v>
          </cell>
          <cell r="E791">
            <v>13004</v>
          </cell>
        </row>
        <row r="792">
          <cell r="B792" t="str">
            <v>174076</v>
          </cell>
          <cell r="C792" t="str">
            <v>石川県</v>
          </cell>
          <cell r="D792" t="str">
            <v>中能登町</v>
          </cell>
          <cell r="E792">
            <v>17863</v>
          </cell>
        </row>
        <row r="793">
          <cell r="B793" t="str">
            <v>174611</v>
          </cell>
          <cell r="C793" t="str">
            <v>石川県</v>
          </cell>
          <cell r="D793" t="str">
            <v>穴水町</v>
          </cell>
          <cell r="E793">
            <v>8114</v>
          </cell>
        </row>
        <row r="794">
          <cell r="B794" t="str">
            <v>174637</v>
          </cell>
          <cell r="C794" t="str">
            <v>石川県</v>
          </cell>
          <cell r="D794" t="str">
            <v>能登町</v>
          </cell>
          <cell r="E794">
            <v>16972</v>
          </cell>
        </row>
        <row r="795">
          <cell r="B795" t="str">
            <v>182010</v>
          </cell>
          <cell r="C795" t="str">
            <v>福井県</v>
          </cell>
          <cell r="D795" t="str">
            <v>福井市</v>
          </cell>
          <cell r="E795">
            <v>263152</v>
          </cell>
        </row>
        <row r="796">
          <cell r="B796" t="str">
            <v>182028</v>
          </cell>
          <cell r="C796" t="str">
            <v>福井県</v>
          </cell>
          <cell r="D796" t="str">
            <v>敦賀市</v>
          </cell>
          <cell r="E796">
            <v>65537</v>
          </cell>
        </row>
        <row r="797">
          <cell r="B797" t="str">
            <v>182044</v>
          </cell>
          <cell r="C797" t="str">
            <v>福井県</v>
          </cell>
          <cell r="D797" t="str">
            <v>小浜市</v>
          </cell>
          <cell r="E797">
            <v>29190</v>
          </cell>
        </row>
        <row r="798">
          <cell r="B798" t="str">
            <v>182052</v>
          </cell>
          <cell r="C798" t="str">
            <v>福井県</v>
          </cell>
          <cell r="D798" t="str">
            <v>大野市</v>
          </cell>
          <cell r="E798">
            <v>32902</v>
          </cell>
        </row>
        <row r="799">
          <cell r="B799" t="str">
            <v>182061</v>
          </cell>
          <cell r="C799" t="str">
            <v>福井県</v>
          </cell>
          <cell r="D799" t="str">
            <v>勝山市</v>
          </cell>
          <cell r="E799">
            <v>22946</v>
          </cell>
        </row>
        <row r="800">
          <cell r="B800" t="str">
            <v>182079</v>
          </cell>
          <cell r="C800" t="str">
            <v>福井県</v>
          </cell>
          <cell r="D800" t="str">
            <v>鯖江市</v>
          </cell>
          <cell r="E800">
            <v>69395</v>
          </cell>
        </row>
        <row r="801">
          <cell r="B801" t="str">
            <v>182087</v>
          </cell>
          <cell r="C801" t="str">
            <v>福井県</v>
          </cell>
          <cell r="D801" t="str">
            <v>あわら市</v>
          </cell>
          <cell r="E801">
            <v>28001</v>
          </cell>
        </row>
        <row r="802">
          <cell r="B802" t="str">
            <v>182095</v>
          </cell>
          <cell r="C802" t="str">
            <v>福井県</v>
          </cell>
          <cell r="D802" t="str">
            <v>越前市</v>
          </cell>
          <cell r="E802">
            <v>82153</v>
          </cell>
        </row>
        <row r="803">
          <cell r="B803" t="str">
            <v>182109</v>
          </cell>
          <cell r="C803" t="str">
            <v>福井県</v>
          </cell>
          <cell r="D803" t="str">
            <v>坂井市</v>
          </cell>
          <cell r="E803">
            <v>91376</v>
          </cell>
        </row>
        <row r="804">
          <cell r="B804" t="str">
            <v>183229</v>
          </cell>
          <cell r="C804" t="str">
            <v>福井県</v>
          </cell>
          <cell r="D804" t="str">
            <v>永平寺町</v>
          </cell>
          <cell r="E804">
            <v>18440</v>
          </cell>
        </row>
        <row r="805">
          <cell r="B805" t="str">
            <v>183822</v>
          </cell>
          <cell r="C805" t="str">
            <v>福井県</v>
          </cell>
          <cell r="D805" t="str">
            <v>池田町</v>
          </cell>
          <cell r="E805">
            <v>2528</v>
          </cell>
        </row>
        <row r="806">
          <cell r="B806" t="str">
            <v>184047</v>
          </cell>
          <cell r="C806" t="str">
            <v>福井県</v>
          </cell>
          <cell r="D806" t="str">
            <v>南越前町</v>
          </cell>
          <cell r="E806">
            <v>10487</v>
          </cell>
        </row>
        <row r="807">
          <cell r="B807" t="str">
            <v>184233</v>
          </cell>
          <cell r="C807" t="str">
            <v>福井県</v>
          </cell>
          <cell r="D807" t="str">
            <v>越前町</v>
          </cell>
          <cell r="E807">
            <v>21322</v>
          </cell>
        </row>
        <row r="808">
          <cell r="B808" t="str">
            <v>184420</v>
          </cell>
          <cell r="C808" t="str">
            <v>福井県</v>
          </cell>
          <cell r="D808" t="str">
            <v>美浜町</v>
          </cell>
          <cell r="E808">
            <v>9346</v>
          </cell>
        </row>
        <row r="809">
          <cell r="B809" t="str">
            <v>184811</v>
          </cell>
          <cell r="C809" t="str">
            <v>福井県</v>
          </cell>
          <cell r="D809" t="str">
            <v>高浜町</v>
          </cell>
          <cell r="E809">
            <v>10387</v>
          </cell>
        </row>
        <row r="810">
          <cell r="B810" t="str">
            <v>184837</v>
          </cell>
          <cell r="C810" t="str">
            <v>福井県</v>
          </cell>
          <cell r="D810" t="str">
            <v>おおい町</v>
          </cell>
          <cell r="E810">
            <v>8213</v>
          </cell>
        </row>
        <row r="811">
          <cell r="B811" t="str">
            <v>185019</v>
          </cell>
          <cell r="C811" t="str">
            <v>福井県</v>
          </cell>
          <cell r="D811" t="str">
            <v>若狭町</v>
          </cell>
          <cell r="E811">
            <v>14678</v>
          </cell>
        </row>
        <row r="812">
          <cell r="B812" t="str">
            <v>192015</v>
          </cell>
          <cell r="C812" t="str">
            <v>山梨県</v>
          </cell>
          <cell r="D812" t="str">
            <v>甲府市</v>
          </cell>
          <cell r="E812">
            <v>187880</v>
          </cell>
        </row>
        <row r="813">
          <cell r="B813" t="str">
            <v>192023</v>
          </cell>
          <cell r="C813" t="str">
            <v>山梨県</v>
          </cell>
          <cell r="D813" t="str">
            <v>富士吉田市</v>
          </cell>
          <cell r="E813">
            <v>48580</v>
          </cell>
        </row>
        <row r="814">
          <cell r="B814" t="str">
            <v>192040</v>
          </cell>
          <cell r="C814" t="str">
            <v>山梨県</v>
          </cell>
          <cell r="D814" t="str">
            <v>都留市</v>
          </cell>
          <cell r="E814">
            <v>30242</v>
          </cell>
        </row>
        <row r="815">
          <cell r="B815" t="str">
            <v>192058</v>
          </cell>
          <cell r="C815" t="str">
            <v>山梨県</v>
          </cell>
          <cell r="D815" t="str">
            <v>山梨市</v>
          </cell>
          <cell r="E815">
            <v>34556</v>
          </cell>
        </row>
        <row r="816">
          <cell r="B816" t="str">
            <v>192066</v>
          </cell>
          <cell r="C816" t="str">
            <v>山梨県</v>
          </cell>
          <cell r="D816" t="str">
            <v>大月市</v>
          </cell>
          <cell r="E816">
            <v>23755</v>
          </cell>
        </row>
        <row r="817">
          <cell r="B817" t="str">
            <v>192074</v>
          </cell>
          <cell r="C817" t="str">
            <v>山梨県</v>
          </cell>
          <cell r="D817" t="str">
            <v>韮崎市</v>
          </cell>
          <cell r="E817">
            <v>29334</v>
          </cell>
        </row>
        <row r="818">
          <cell r="B818" t="str">
            <v>192082</v>
          </cell>
          <cell r="C818" t="str">
            <v>山梨県</v>
          </cell>
          <cell r="D818" t="str">
            <v>南アルプス市</v>
          </cell>
          <cell r="E818">
            <v>71612</v>
          </cell>
        </row>
        <row r="819">
          <cell r="B819" t="str">
            <v>192091</v>
          </cell>
          <cell r="C819" t="str">
            <v>山梨県</v>
          </cell>
          <cell r="D819" t="str">
            <v>北杜市</v>
          </cell>
          <cell r="E819">
            <v>46652</v>
          </cell>
        </row>
        <row r="820">
          <cell r="B820" t="str">
            <v>192104</v>
          </cell>
          <cell r="C820" t="str">
            <v>山梨県</v>
          </cell>
          <cell r="D820" t="str">
            <v>甲斐市</v>
          </cell>
          <cell r="E820">
            <v>75843</v>
          </cell>
        </row>
        <row r="821">
          <cell r="B821" t="str">
            <v>192112</v>
          </cell>
          <cell r="C821" t="str">
            <v>山梨県</v>
          </cell>
          <cell r="D821" t="str">
            <v>笛吹市</v>
          </cell>
          <cell r="E821">
            <v>69156</v>
          </cell>
        </row>
        <row r="822">
          <cell r="B822" t="str">
            <v>192121</v>
          </cell>
          <cell r="C822" t="str">
            <v>山梨県</v>
          </cell>
          <cell r="D822" t="str">
            <v>上野原市</v>
          </cell>
          <cell r="E822">
            <v>22971</v>
          </cell>
        </row>
        <row r="823">
          <cell r="B823" t="str">
            <v>192139</v>
          </cell>
          <cell r="C823" t="str">
            <v>山梨県</v>
          </cell>
          <cell r="D823" t="str">
            <v>甲州市</v>
          </cell>
          <cell r="E823">
            <v>31235</v>
          </cell>
        </row>
        <row r="824">
          <cell r="B824" t="str">
            <v>192147</v>
          </cell>
          <cell r="C824" t="str">
            <v>山梨県</v>
          </cell>
          <cell r="D824" t="str">
            <v>中央市</v>
          </cell>
          <cell r="E824">
            <v>31010</v>
          </cell>
        </row>
        <row r="825">
          <cell r="B825" t="str">
            <v>193461</v>
          </cell>
          <cell r="C825" t="str">
            <v>山梨県</v>
          </cell>
          <cell r="D825" t="str">
            <v>市川三郷町</v>
          </cell>
          <cell r="E825">
            <v>15695</v>
          </cell>
        </row>
        <row r="826">
          <cell r="B826" t="str">
            <v>193640</v>
          </cell>
          <cell r="C826" t="str">
            <v>山梨県</v>
          </cell>
          <cell r="D826" t="str">
            <v>早川町</v>
          </cell>
          <cell r="E826">
            <v>1040</v>
          </cell>
        </row>
        <row r="827">
          <cell r="B827" t="str">
            <v>193658</v>
          </cell>
          <cell r="C827" t="str">
            <v>山梨県</v>
          </cell>
          <cell r="D827" t="str">
            <v>身延町</v>
          </cell>
          <cell r="E827">
            <v>11406</v>
          </cell>
        </row>
        <row r="828">
          <cell r="B828" t="str">
            <v>193666</v>
          </cell>
          <cell r="C828" t="str">
            <v>山梨県</v>
          </cell>
          <cell r="D828" t="str">
            <v>南部町</v>
          </cell>
          <cell r="E828">
            <v>7644</v>
          </cell>
        </row>
        <row r="829">
          <cell r="B829" t="str">
            <v>193682</v>
          </cell>
          <cell r="C829" t="str">
            <v>山梨県</v>
          </cell>
          <cell r="D829" t="str">
            <v>富士川町</v>
          </cell>
          <cell r="E829">
            <v>14970</v>
          </cell>
        </row>
        <row r="830">
          <cell r="B830" t="str">
            <v>193844</v>
          </cell>
          <cell r="C830" t="str">
            <v>山梨県</v>
          </cell>
          <cell r="D830" t="str">
            <v>昭和町</v>
          </cell>
          <cell r="E830">
            <v>20470</v>
          </cell>
        </row>
        <row r="831">
          <cell r="B831" t="str">
            <v>194221</v>
          </cell>
          <cell r="C831" t="str">
            <v>山梨県</v>
          </cell>
          <cell r="D831" t="str">
            <v>道志村</v>
          </cell>
          <cell r="E831">
            <v>1671</v>
          </cell>
        </row>
        <row r="832">
          <cell r="B832" t="str">
            <v>194239</v>
          </cell>
          <cell r="C832" t="str">
            <v>山梨県</v>
          </cell>
          <cell r="D832" t="str">
            <v>西桂町</v>
          </cell>
          <cell r="E832">
            <v>4269</v>
          </cell>
        </row>
        <row r="833">
          <cell r="B833" t="str">
            <v>194247</v>
          </cell>
          <cell r="C833" t="str">
            <v>山梨県</v>
          </cell>
          <cell r="D833" t="str">
            <v>忍野村</v>
          </cell>
          <cell r="E833">
            <v>9683</v>
          </cell>
        </row>
        <row r="834">
          <cell r="B834" t="str">
            <v>194255</v>
          </cell>
          <cell r="C834" t="str">
            <v>山梨県</v>
          </cell>
          <cell r="D834" t="str">
            <v>山中湖村</v>
          </cell>
          <cell r="E834">
            <v>5817</v>
          </cell>
        </row>
        <row r="835">
          <cell r="B835" t="str">
            <v>194298</v>
          </cell>
          <cell r="C835" t="str">
            <v>山梨県</v>
          </cell>
          <cell r="D835" t="str">
            <v>鳴沢村</v>
          </cell>
          <cell r="E835">
            <v>3153</v>
          </cell>
        </row>
        <row r="836">
          <cell r="B836" t="str">
            <v>194301</v>
          </cell>
          <cell r="C836" t="str">
            <v>山梨県</v>
          </cell>
          <cell r="D836" t="str">
            <v>富士河口湖町</v>
          </cell>
          <cell r="E836">
            <v>26674</v>
          </cell>
        </row>
        <row r="837">
          <cell r="B837" t="str">
            <v>194425</v>
          </cell>
          <cell r="C837" t="str">
            <v>山梨県</v>
          </cell>
          <cell r="D837" t="str">
            <v>小菅村</v>
          </cell>
          <cell r="E837">
            <v>717</v>
          </cell>
        </row>
        <row r="838">
          <cell r="B838" t="str">
            <v>194433</v>
          </cell>
          <cell r="C838" t="str">
            <v>山梨県</v>
          </cell>
          <cell r="D838" t="str">
            <v>丹波山村</v>
          </cell>
          <cell r="E838">
            <v>544</v>
          </cell>
        </row>
        <row r="839">
          <cell r="B839" t="str">
            <v>202011</v>
          </cell>
          <cell r="C839" t="str">
            <v>長野県</v>
          </cell>
          <cell r="D839" t="str">
            <v>長野市</v>
          </cell>
          <cell r="E839">
            <v>375884</v>
          </cell>
        </row>
        <row r="840">
          <cell r="B840" t="str">
            <v>202029</v>
          </cell>
          <cell r="C840" t="str">
            <v>長野県</v>
          </cell>
          <cell r="D840" t="str">
            <v>松本市</v>
          </cell>
          <cell r="E840">
            <v>238737</v>
          </cell>
        </row>
        <row r="841">
          <cell r="B841" t="str">
            <v>202037</v>
          </cell>
          <cell r="C841" t="str">
            <v>長野県</v>
          </cell>
          <cell r="D841" t="str">
            <v>上田市</v>
          </cell>
          <cell r="E841">
            <v>156810</v>
          </cell>
        </row>
        <row r="842">
          <cell r="B842" t="str">
            <v>202045</v>
          </cell>
          <cell r="C842" t="str">
            <v>長野県</v>
          </cell>
          <cell r="D842" t="str">
            <v>岡谷市</v>
          </cell>
          <cell r="E842">
            <v>49413</v>
          </cell>
        </row>
        <row r="843">
          <cell r="B843" t="str">
            <v>202053</v>
          </cell>
          <cell r="C843" t="str">
            <v>長野県</v>
          </cell>
          <cell r="D843" t="str">
            <v>飯田市</v>
          </cell>
          <cell r="E843">
            <v>100702</v>
          </cell>
        </row>
        <row r="844">
          <cell r="B844" t="str">
            <v>202061</v>
          </cell>
          <cell r="C844" t="str">
            <v>長野県</v>
          </cell>
          <cell r="D844" t="str">
            <v>諏訪市</v>
          </cell>
          <cell r="E844">
            <v>49452</v>
          </cell>
        </row>
        <row r="845">
          <cell r="B845" t="str">
            <v>202070</v>
          </cell>
          <cell r="C845" t="str">
            <v>長野県</v>
          </cell>
          <cell r="D845" t="str">
            <v>須坂市</v>
          </cell>
          <cell r="E845">
            <v>50524</v>
          </cell>
        </row>
        <row r="846">
          <cell r="B846" t="str">
            <v>202088</v>
          </cell>
          <cell r="C846" t="str">
            <v>長野県</v>
          </cell>
          <cell r="D846" t="str">
            <v>小諸市</v>
          </cell>
          <cell r="E846">
            <v>42230</v>
          </cell>
        </row>
        <row r="847">
          <cell r="B847" t="str">
            <v>202096</v>
          </cell>
          <cell r="C847" t="str">
            <v>長野県</v>
          </cell>
          <cell r="D847" t="str">
            <v>伊那市</v>
          </cell>
          <cell r="E847">
            <v>67724</v>
          </cell>
        </row>
        <row r="848">
          <cell r="B848" t="str">
            <v>202100</v>
          </cell>
          <cell r="C848" t="str">
            <v>長野県</v>
          </cell>
          <cell r="D848" t="str">
            <v>駒ヶ根市</v>
          </cell>
          <cell r="E848">
            <v>32736</v>
          </cell>
        </row>
        <row r="849">
          <cell r="B849" t="str">
            <v>202118</v>
          </cell>
          <cell r="C849" t="str">
            <v>長野県</v>
          </cell>
          <cell r="D849" t="str">
            <v>中野市</v>
          </cell>
          <cell r="E849">
            <v>44344</v>
          </cell>
        </row>
        <row r="850">
          <cell r="B850" t="str">
            <v>202126</v>
          </cell>
          <cell r="C850" t="str">
            <v>長野県</v>
          </cell>
          <cell r="D850" t="str">
            <v>大町市</v>
          </cell>
          <cell r="E850">
            <v>27249</v>
          </cell>
        </row>
        <row r="851">
          <cell r="B851" t="str">
            <v>202134</v>
          </cell>
          <cell r="C851" t="str">
            <v>長野県</v>
          </cell>
          <cell r="D851" t="str">
            <v>飯山市</v>
          </cell>
          <cell r="E851">
            <v>20750</v>
          </cell>
        </row>
        <row r="852">
          <cell r="B852" t="str">
            <v>202142</v>
          </cell>
          <cell r="C852" t="str">
            <v>長野県</v>
          </cell>
          <cell r="D852" t="str">
            <v>茅野市</v>
          </cell>
          <cell r="E852">
            <v>55672</v>
          </cell>
        </row>
        <row r="853">
          <cell r="B853" t="str">
            <v>202151</v>
          </cell>
          <cell r="C853" t="str">
            <v>長野県</v>
          </cell>
          <cell r="D853" t="str">
            <v>塩尻市</v>
          </cell>
          <cell r="E853">
            <v>67035</v>
          </cell>
        </row>
        <row r="854">
          <cell r="B854" t="str">
            <v>202177</v>
          </cell>
          <cell r="C854" t="str">
            <v>長野県</v>
          </cell>
          <cell r="D854" t="str">
            <v>佐久市</v>
          </cell>
          <cell r="E854">
            <v>98921</v>
          </cell>
        </row>
        <row r="855">
          <cell r="B855" t="str">
            <v>202185</v>
          </cell>
          <cell r="C855" t="str">
            <v>長野県</v>
          </cell>
          <cell r="D855" t="str">
            <v>千曲市</v>
          </cell>
          <cell r="E855">
            <v>60421</v>
          </cell>
        </row>
        <row r="856">
          <cell r="B856" t="str">
            <v>202193</v>
          </cell>
          <cell r="C856" t="str">
            <v>長野県</v>
          </cell>
          <cell r="D856" t="str">
            <v>東御市</v>
          </cell>
          <cell r="E856">
            <v>30078</v>
          </cell>
        </row>
        <row r="857">
          <cell r="B857" t="str">
            <v>202207</v>
          </cell>
          <cell r="C857" t="str">
            <v>長野県</v>
          </cell>
          <cell r="D857" t="str">
            <v>安曇野市</v>
          </cell>
          <cell r="E857">
            <v>97494</v>
          </cell>
        </row>
        <row r="858">
          <cell r="B858" t="str">
            <v>203033</v>
          </cell>
          <cell r="C858" t="str">
            <v>長野県</v>
          </cell>
          <cell r="D858" t="str">
            <v>小海町</v>
          </cell>
          <cell r="E858">
            <v>4577</v>
          </cell>
        </row>
        <row r="859">
          <cell r="B859" t="str">
            <v>203041</v>
          </cell>
          <cell r="C859" t="str">
            <v>長野県</v>
          </cell>
          <cell r="D859" t="str">
            <v>川上村</v>
          </cell>
          <cell r="E859">
            <v>3963</v>
          </cell>
        </row>
        <row r="860">
          <cell r="B860" t="str">
            <v>203050</v>
          </cell>
          <cell r="C860" t="str">
            <v>長野県</v>
          </cell>
          <cell r="D860" t="str">
            <v>南牧村</v>
          </cell>
          <cell r="E860">
            <v>3113</v>
          </cell>
        </row>
        <row r="861">
          <cell r="B861" t="str">
            <v>203068</v>
          </cell>
          <cell r="C861" t="str">
            <v>長野県</v>
          </cell>
          <cell r="D861" t="str">
            <v>南相木村</v>
          </cell>
          <cell r="E861">
            <v>984</v>
          </cell>
        </row>
        <row r="862">
          <cell r="B862" t="str">
            <v>203076</v>
          </cell>
          <cell r="C862" t="str">
            <v>長野県</v>
          </cell>
          <cell r="D862" t="str">
            <v>北相木村</v>
          </cell>
          <cell r="E862">
            <v>746</v>
          </cell>
        </row>
        <row r="863">
          <cell r="B863" t="str">
            <v>203092</v>
          </cell>
          <cell r="C863" t="str">
            <v>長野県</v>
          </cell>
          <cell r="D863" t="str">
            <v>佐久穂町</v>
          </cell>
          <cell r="E863">
            <v>10969</v>
          </cell>
        </row>
        <row r="864">
          <cell r="B864" t="str">
            <v>203211</v>
          </cell>
          <cell r="C864" t="str">
            <v>長野県</v>
          </cell>
          <cell r="D864" t="str">
            <v>軽井沢町</v>
          </cell>
          <cell r="E864">
            <v>20420</v>
          </cell>
        </row>
        <row r="865">
          <cell r="B865" t="str">
            <v>203238</v>
          </cell>
          <cell r="C865" t="str">
            <v>長野県</v>
          </cell>
          <cell r="D865" t="str">
            <v>御代田町</v>
          </cell>
          <cell r="E865">
            <v>15774</v>
          </cell>
        </row>
        <row r="866">
          <cell r="B866" t="str">
            <v>203246</v>
          </cell>
          <cell r="C866" t="str">
            <v>長野県</v>
          </cell>
          <cell r="D866" t="str">
            <v>立科町</v>
          </cell>
          <cell r="E866">
            <v>7166</v>
          </cell>
        </row>
        <row r="867">
          <cell r="B867" t="str">
            <v>203491</v>
          </cell>
          <cell r="C867" t="str">
            <v>長野県</v>
          </cell>
          <cell r="D867" t="str">
            <v>青木村</v>
          </cell>
          <cell r="E867">
            <v>4351</v>
          </cell>
        </row>
        <row r="868">
          <cell r="B868" t="str">
            <v>203505</v>
          </cell>
          <cell r="C868" t="str">
            <v>長野県</v>
          </cell>
          <cell r="D868" t="str">
            <v>長和町</v>
          </cell>
          <cell r="E868">
            <v>5995</v>
          </cell>
        </row>
        <row r="869">
          <cell r="B869" t="str">
            <v>203611</v>
          </cell>
          <cell r="C869" t="str">
            <v>長野県</v>
          </cell>
          <cell r="D869" t="str">
            <v>下諏訪町</v>
          </cell>
          <cell r="E869">
            <v>19859</v>
          </cell>
        </row>
        <row r="870">
          <cell r="B870" t="str">
            <v>203629</v>
          </cell>
          <cell r="C870" t="str">
            <v>長野県</v>
          </cell>
          <cell r="D870" t="str">
            <v>富士見町</v>
          </cell>
          <cell r="E870">
            <v>14469</v>
          </cell>
        </row>
        <row r="871">
          <cell r="B871" t="str">
            <v>203637</v>
          </cell>
          <cell r="C871" t="str">
            <v>長野県</v>
          </cell>
          <cell r="D871" t="str">
            <v>原村</v>
          </cell>
          <cell r="E871">
            <v>8035</v>
          </cell>
        </row>
        <row r="872">
          <cell r="B872" t="str">
            <v>203823</v>
          </cell>
          <cell r="C872" t="str">
            <v>長野県</v>
          </cell>
          <cell r="D872" t="str">
            <v>辰野町</v>
          </cell>
          <cell r="E872">
            <v>19405</v>
          </cell>
        </row>
        <row r="873">
          <cell r="B873" t="str">
            <v>203831</v>
          </cell>
          <cell r="C873" t="str">
            <v>長野県</v>
          </cell>
          <cell r="D873" t="str">
            <v>箕輪町</v>
          </cell>
          <cell r="E873">
            <v>25024</v>
          </cell>
        </row>
        <row r="874">
          <cell r="B874" t="str">
            <v>203840</v>
          </cell>
          <cell r="C874" t="str">
            <v>長野県</v>
          </cell>
          <cell r="D874" t="str">
            <v>飯島町</v>
          </cell>
          <cell r="E874">
            <v>9356</v>
          </cell>
        </row>
        <row r="875">
          <cell r="B875" t="str">
            <v>203858</v>
          </cell>
          <cell r="C875" t="str">
            <v>長野県</v>
          </cell>
          <cell r="D875" t="str">
            <v>南箕輪村</v>
          </cell>
          <cell r="E875">
            <v>15647</v>
          </cell>
        </row>
        <row r="876">
          <cell r="B876" t="str">
            <v>203866</v>
          </cell>
          <cell r="C876" t="str">
            <v>長野県</v>
          </cell>
          <cell r="D876" t="str">
            <v>中川村</v>
          </cell>
          <cell r="E876">
            <v>4876</v>
          </cell>
        </row>
        <row r="877">
          <cell r="B877" t="str">
            <v>203882</v>
          </cell>
          <cell r="C877" t="str">
            <v>長野県</v>
          </cell>
          <cell r="D877" t="str">
            <v>宮田村</v>
          </cell>
          <cell r="E877">
            <v>9017</v>
          </cell>
        </row>
        <row r="878">
          <cell r="B878" t="str">
            <v>204021</v>
          </cell>
          <cell r="C878" t="str">
            <v>長野県</v>
          </cell>
          <cell r="D878" t="str">
            <v>松川町</v>
          </cell>
          <cell r="E878">
            <v>13157</v>
          </cell>
        </row>
        <row r="879">
          <cell r="B879" t="str">
            <v>204030</v>
          </cell>
          <cell r="C879" t="str">
            <v>長野県</v>
          </cell>
          <cell r="D879" t="str">
            <v>高森町</v>
          </cell>
          <cell r="E879">
            <v>13030</v>
          </cell>
        </row>
        <row r="880">
          <cell r="B880" t="str">
            <v>204048</v>
          </cell>
          <cell r="C880" t="str">
            <v>長野県</v>
          </cell>
          <cell r="D880" t="str">
            <v>阿南町</v>
          </cell>
          <cell r="E880">
            <v>4518</v>
          </cell>
        </row>
        <row r="881">
          <cell r="B881" t="str">
            <v>204072</v>
          </cell>
          <cell r="C881" t="str">
            <v>長野県</v>
          </cell>
          <cell r="D881" t="str">
            <v>阿智村</v>
          </cell>
          <cell r="E881">
            <v>6359</v>
          </cell>
        </row>
        <row r="882">
          <cell r="B882" t="str">
            <v>204099</v>
          </cell>
          <cell r="C882" t="str">
            <v>長野県</v>
          </cell>
          <cell r="D882" t="str">
            <v>平谷村</v>
          </cell>
          <cell r="E882">
            <v>401</v>
          </cell>
        </row>
        <row r="883">
          <cell r="B883" t="str">
            <v>204102</v>
          </cell>
          <cell r="C883" t="str">
            <v>長野県</v>
          </cell>
          <cell r="D883" t="str">
            <v>根羽村</v>
          </cell>
          <cell r="E883">
            <v>895</v>
          </cell>
        </row>
        <row r="884">
          <cell r="B884" t="str">
            <v>204111</v>
          </cell>
          <cell r="C884" t="str">
            <v>長野県</v>
          </cell>
          <cell r="D884" t="str">
            <v>下條村</v>
          </cell>
          <cell r="E884">
            <v>3730</v>
          </cell>
        </row>
        <row r="885">
          <cell r="B885" t="str">
            <v>204129</v>
          </cell>
          <cell r="C885" t="str">
            <v>長野県</v>
          </cell>
          <cell r="D885" t="str">
            <v>売木村</v>
          </cell>
          <cell r="E885">
            <v>544</v>
          </cell>
        </row>
        <row r="886">
          <cell r="B886" t="str">
            <v>204137</v>
          </cell>
          <cell r="C886" t="str">
            <v>長野県</v>
          </cell>
          <cell r="D886" t="str">
            <v>天龍村</v>
          </cell>
          <cell r="E886">
            <v>1246</v>
          </cell>
        </row>
        <row r="887">
          <cell r="B887" t="str">
            <v>204145</v>
          </cell>
          <cell r="C887" t="str">
            <v>長野県</v>
          </cell>
          <cell r="D887" t="str">
            <v>泰阜村</v>
          </cell>
          <cell r="E887">
            <v>1616</v>
          </cell>
        </row>
        <row r="888">
          <cell r="B888" t="str">
            <v>204153</v>
          </cell>
          <cell r="C888" t="str">
            <v>長野県</v>
          </cell>
          <cell r="D888" t="str">
            <v>喬木村</v>
          </cell>
          <cell r="E888">
            <v>6341</v>
          </cell>
        </row>
        <row r="889">
          <cell r="B889" t="str">
            <v>204161</v>
          </cell>
          <cell r="C889" t="str">
            <v>長野県</v>
          </cell>
          <cell r="D889" t="str">
            <v>豊丘村</v>
          </cell>
          <cell r="E889">
            <v>6707</v>
          </cell>
        </row>
        <row r="890">
          <cell r="B890" t="str">
            <v>204170</v>
          </cell>
          <cell r="C890" t="str">
            <v>長野県</v>
          </cell>
          <cell r="D890" t="str">
            <v>大鹿村</v>
          </cell>
          <cell r="E890">
            <v>1000</v>
          </cell>
        </row>
        <row r="891">
          <cell r="B891" t="str">
            <v>204226</v>
          </cell>
          <cell r="C891" t="str">
            <v>長野県</v>
          </cell>
          <cell r="D891" t="str">
            <v>上松町</v>
          </cell>
          <cell r="E891">
            <v>4361</v>
          </cell>
        </row>
        <row r="892">
          <cell r="B892" t="str">
            <v>204234</v>
          </cell>
          <cell r="C892" t="str">
            <v>長野県</v>
          </cell>
          <cell r="D892" t="str">
            <v>南木曽町</v>
          </cell>
          <cell r="E892">
            <v>4092</v>
          </cell>
        </row>
        <row r="893">
          <cell r="B893" t="str">
            <v>204251</v>
          </cell>
          <cell r="C893" t="str">
            <v>長野県</v>
          </cell>
          <cell r="D893" t="str">
            <v>木祖村</v>
          </cell>
          <cell r="E893">
            <v>2830</v>
          </cell>
        </row>
        <row r="894">
          <cell r="B894" t="str">
            <v>204293</v>
          </cell>
          <cell r="C894" t="str">
            <v>長野県</v>
          </cell>
          <cell r="D894" t="str">
            <v>王滝村</v>
          </cell>
          <cell r="E894">
            <v>737</v>
          </cell>
        </row>
        <row r="895">
          <cell r="B895" t="str">
            <v>204307</v>
          </cell>
          <cell r="C895" t="str">
            <v>長野県</v>
          </cell>
          <cell r="D895" t="str">
            <v>大桑村</v>
          </cell>
          <cell r="E895">
            <v>3636</v>
          </cell>
        </row>
        <row r="896">
          <cell r="B896" t="str">
            <v>204323</v>
          </cell>
          <cell r="C896" t="str">
            <v>長野県</v>
          </cell>
          <cell r="D896" t="str">
            <v>木曽町</v>
          </cell>
          <cell r="E896">
            <v>10928</v>
          </cell>
        </row>
        <row r="897">
          <cell r="B897" t="str">
            <v>204463</v>
          </cell>
          <cell r="C897" t="str">
            <v>長野県</v>
          </cell>
          <cell r="D897" t="str">
            <v>麻績村</v>
          </cell>
          <cell r="E897">
            <v>2707</v>
          </cell>
        </row>
        <row r="898">
          <cell r="B898" t="str">
            <v>204480</v>
          </cell>
          <cell r="C898" t="str">
            <v>長野県</v>
          </cell>
          <cell r="D898" t="str">
            <v>生坂村</v>
          </cell>
          <cell r="E898">
            <v>1740</v>
          </cell>
        </row>
        <row r="899">
          <cell r="B899" t="str">
            <v>204501</v>
          </cell>
          <cell r="C899" t="str">
            <v>長野県</v>
          </cell>
          <cell r="D899" t="str">
            <v>山形村</v>
          </cell>
          <cell r="E899">
            <v>8709</v>
          </cell>
        </row>
        <row r="900">
          <cell r="B900" t="str">
            <v>204510</v>
          </cell>
          <cell r="C900" t="str">
            <v>長野県</v>
          </cell>
          <cell r="D900" t="str">
            <v>朝日村</v>
          </cell>
          <cell r="E900">
            <v>4574</v>
          </cell>
        </row>
        <row r="901">
          <cell r="B901" t="str">
            <v>204528</v>
          </cell>
          <cell r="C901" t="str">
            <v>長野県</v>
          </cell>
          <cell r="D901" t="str">
            <v>筑北村</v>
          </cell>
          <cell r="E901">
            <v>4432</v>
          </cell>
        </row>
        <row r="902">
          <cell r="B902" t="str">
            <v>204811</v>
          </cell>
          <cell r="C902" t="str">
            <v>長野県</v>
          </cell>
          <cell r="D902" t="str">
            <v>池田町</v>
          </cell>
          <cell r="E902">
            <v>9785</v>
          </cell>
        </row>
        <row r="903">
          <cell r="B903" t="str">
            <v>204820</v>
          </cell>
          <cell r="C903" t="str">
            <v>長野県</v>
          </cell>
          <cell r="D903" t="str">
            <v>松川村</v>
          </cell>
          <cell r="E903">
            <v>9663</v>
          </cell>
        </row>
        <row r="904">
          <cell r="B904" t="str">
            <v>204854</v>
          </cell>
          <cell r="C904" t="str">
            <v>長野県</v>
          </cell>
          <cell r="D904" t="str">
            <v>白馬村</v>
          </cell>
          <cell r="E904">
            <v>9484</v>
          </cell>
        </row>
        <row r="905">
          <cell r="B905" t="str">
            <v>204862</v>
          </cell>
          <cell r="C905" t="str">
            <v>長野県</v>
          </cell>
          <cell r="D905" t="str">
            <v>小谷村</v>
          </cell>
          <cell r="E905">
            <v>2965</v>
          </cell>
        </row>
        <row r="906">
          <cell r="B906" t="str">
            <v>205214</v>
          </cell>
          <cell r="C906" t="str">
            <v>長野県</v>
          </cell>
          <cell r="D906" t="str">
            <v>坂城町</v>
          </cell>
          <cell r="E906">
            <v>14931</v>
          </cell>
        </row>
        <row r="907">
          <cell r="B907" t="str">
            <v>205419</v>
          </cell>
          <cell r="C907" t="str">
            <v>長野県</v>
          </cell>
          <cell r="D907" t="str">
            <v>小布施町</v>
          </cell>
          <cell r="E907">
            <v>11030</v>
          </cell>
        </row>
        <row r="908">
          <cell r="B908" t="str">
            <v>205435</v>
          </cell>
          <cell r="C908" t="str">
            <v>長野県</v>
          </cell>
          <cell r="D908" t="str">
            <v>高山村</v>
          </cell>
          <cell r="E908">
            <v>7014</v>
          </cell>
        </row>
        <row r="909">
          <cell r="B909" t="str">
            <v>205613</v>
          </cell>
          <cell r="C909" t="str">
            <v>長野県</v>
          </cell>
          <cell r="D909" t="str">
            <v>山ノ内町</v>
          </cell>
          <cell r="E909">
            <v>12346</v>
          </cell>
        </row>
        <row r="910">
          <cell r="B910" t="str">
            <v>205621</v>
          </cell>
          <cell r="C910" t="str">
            <v>長野県</v>
          </cell>
          <cell r="D910" t="str">
            <v>木島平村</v>
          </cell>
          <cell r="E910">
            <v>4669</v>
          </cell>
        </row>
        <row r="911">
          <cell r="B911" t="str">
            <v>205630</v>
          </cell>
          <cell r="C911" t="str">
            <v>長野県</v>
          </cell>
          <cell r="D911" t="str">
            <v>野沢温泉村</v>
          </cell>
          <cell r="E911">
            <v>3746</v>
          </cell>
        </row>
        <row r="912">
          <cell r="B912" t="str">
            <v>205834</v>
          </cell>
          <cell r="C912" t="str">
            <v>長野県</v>
          </cell>
          <cell r="D912" t="str">
            <v>信濃町</v>
          </cell>
          <cell r="E912">
            <v>8210</v>
          </cell>
        </row>
        <row r="913">
          <cell r="B913" t="str">
            <v>205885</v>
          </cell>
          <cell r="C913" t="str">
            <v>長野県</v>
          </cell>
          <cell r="D913" t="str">
            <v>小川村</v>
          </cell>
          <cell r="E913">
            <v>2438</v>
          </cell>
        </row>
        <row r="914">
          <cell r="B914" t="str">
            <v>205907</v>
          </cell>
          <cell r="C914" t="str">
            <v>長野県</v>
          </cell>
          <cell r="D914" t="str">
            <v>飯綱町</v>
          </cell>
          <cell r="E914">
            <v>11016</v>
          </cell>
        </row>
        <row r="915">
          <cell r="B915" t="str">
            <v>206024</v>
          </cell>
          <cell r="C915" t="str">
            <v>長野県</v>
          </cell>
          <cell r="D915" t="str">
            <v>栄村</v>
          </cell>
          <cell r="E915">
            <v>1798</v>
          </cell>
        </row>
        <row r="916">
          <cell r="B916" t="str">
            <v>212016</v>
          </cell>
          <cell r="C916" t="str">
            <v>岐阜県</v>
          </cell>
          <cell r="D916" t="str">
            <v>岐阜市</v>
          </cell>
          <cell r="E916">
            <v>408804</v>
          </cell>
        </row>
        <row r="917">
          <cell r="B917" t="str">
            <v>212024</v>
          </cell>
          <cell r="C917" t="str">
            <v>岐阜県</v>
          </cell>
          <cell r="D917" t="str">
            <v>大垣市</v>
          </cell>
          <cell r="E917">
            <v>161310</v>
          </cell>
        </row>
        <row r="918">
          <cell r="B918" t="str">
            <v>212032</v>
          </cell>
          <cell r="C918" t="str">
            <v>岐阜県</v>
          </cell>
          <cell r="D918" t="str">
            <v>高山市</v>
          </cell>
          <cell r="E918">
            <v>87595</v>
          </cell>
        </row>
        <row r="919">
          <cell r="B919" t="str">
            <v>212041</v>
          </cell>
          <cell r="C919" t="str">
            <v>岐阜県</v>
          </cell>
          <cell r="D919" t="str">
            <v>多治見市</v>
          </cell>
          <cell r="E919">
            <v>110308</v>
          </cell>
        </row>
        <row r="920">
          <cell r="B920" t="str">
            <v>212059</v>
          </cell>
          <cell r="C920" t="str">
            <v>岐阜県</v>
          </cell>
          <cell r="D920" t="str">
            <v>関市</v>
          </cell>
          <cell r="E920">
            <v>88272</v>
          </cell>
        </row>
        <row r="921">
          <cell r="B921" t="str">
            <v>212067</v>
          </cell>
          <cell r="C921" t="str">
            <v>岐阜県</v>
          </cell>
          <cell r="D921" t="str">
            <v>中津川市</v>
          </cell>
          <cell r="E921">
            <v>78304</v>
          </cell>
        </row>
        <row r="922">
          <cell r="B922" t="str">
            <v>212075</v>
          </cell>
          <cell r="C922" t="str">
            <v>岐阜県</v>
          </cell>
          <cell r="D922" t="str">
            <v>美濃市</v>
          </cell>
          <cell r="E922">
            <v>20461</v>
          </cell>
        </row>
        <row r="923">
          <cell r="B923" t="str">
            <v>212083</v>
          </cell>
          <cell r="C923" t="str">
            <v>岐阜県</v>
          </cell>
          <cell r="D923" t="str">
            <v>瑞浪市</v>
          </cell>
          <cell r="E923">
            <v>37240</v>
          </cell>
        </row>
        <row r="924">
          <cell r="B924" t="str">
            <v>212091</v>
          </cell>
          <cell r="C924" t="str">
            <v>岐阜県</v>
          </cell>
          <cell r="D924" t="str">
            <v>羽島市</v>
          </cell>
          <cell r="E924">
            <v>67807</v>
          </cell>
        </row>
        <row r="925">
          <cell r="B925" t="str">
            <v>212105</v>
          </cell>
          <cell r="C925" t="str">
            <v>岐阜県</v>
          </cell>
          <cell r="D925" t="str">
            <v>恵那市</v>
          </cell>
          <cell r="E925">
            <v>49821</v>
          </cell>
        </row>
        <row r="926">
          <cell r="B926" t="str">
            <v>212113</v>
          </cell>
          <cell r="C926" t="str">
            <v>岐阜県</v>
          </cell>
          <cell r="D926" t="str">
            <v>美濃加茂市</v>
          </cell>
          <cell r="E926">
            <v>57330</v>
          </cell>
        </row>
        <row r="927">
          <cell r="B927" t="str">
            <v>212121</v>
          </cell>
          <cell r="C927" t="str">
            <v>岐阜県</v>
          </cell>
          <cell r="D927" t="str">
            <v>土岐市</v>
          </cell>
          <cell r="E927">
            <v>57979</v>
          </cell>
        </row>
        <row r="928">
          <cell r="B928" t="str">
            <v>212130</v>
          </cell>
          <cell r="C928" t="str">
            <v>岐阜県</v>
          </cell>
          <cell r="D928" t="str">
            <v>各務原市</v>
          </cell>
          <cell r="E928">
            <v>147651</v>
          </cell>
        </row>
        <row r="929">
          <cell r="B929" t="str">
            <v>212148</v>
          </cell>
          <cell r="C929" t="str">
            <v>岐阜県</v>
          </cell>
          <cell r="D929" t="str">
            <v>可児市</v>
          </cell>
          <cell r="E929">
            <v>102327</v>
          </cell>
        </row>
        <row r="930">
          <cell r="B930" t="str">
            <v>212156</v>
          </cell>
          <cell r="C930" t="str">
            <v>岐阜県</v>
          </cell>
          <cell r="D930" t="str">
            <v>山県市</v>
          </cell>
          <cell r="E930">
            <v>26971</v>
          </cell>
        </row>
        <row r="931">
          <cell r="B931" t="str">
            <v>212164</v>
          </cell>
          <cell r="C931" t="str">
            <v>岐阜県</v>
          </cell>
          <cell r="D931" t="str">
            <v>瑞穂市</v>
          </cell>
          <cell r="E931">
            <v>55055</v>
          </cell>
        </row>
        <row r="932">
          <cell r="B932" t="str">
            <v>212172</v>
          </cell>
          <cell r="C932" t="str">
            <v>岐阜県</v>
          </cell>
          <cell r="D932" t="str">
            <v>飛騨市</v>
          </cell>
          <cell r="E932">
            <v>23745</v>
          </cell>
        </row>
        <row r="933">
          <cell r="B933" t="str">
            <v>212181</v>
          </cell>
          <cell r="C933" t="str">
            <v>岐阜県</v>
          </cell>
          <cell r="D933" t="str">
            <v>本巣市</v>
          </cell>
          <cell r="E933">
            <v>34183</v>
          </cell>
        </row>
        <row r="934">
          <cell r="B934" t="str">
            <v>212199</v>
          </cell>
          <cell r="C934" t="str">
            <v>岐阜県</v>
          </cell>
          <cell r="D934" t="str">
            <v>郡上市</v>
          </cell>
          <cell r="E934">
            <v>41264</v>
          </cell>
        </row>
        <row r="935">
          <cell r="B935" t="str">
            <v>212202</v>
          </cell>
          <cell r="C935" t="str">
            <v>岐阜県</v>
          </cell>
          <cell r="D935" t="str">
            <v>下呂市</v>
          </cell>
          <cell r="E935">
            <v>32008</v>
          </cell>
        </row>
        <row r="936">
          <cell r="B936" t="str">
            <v>212211</v>
          </cell>
          <cell r="C936" t="str">
            <v>岐阜県</v>
          </cell>
          <cell r="D936" t="str">
            <v>海津市</v>
          </cell>
          <cell r="E936">
            <v>34254</v>
          </cell>
        </row>
        <row r="937">
          <cell r="B937" t="str">
            <v>213021</v>
          </cell>
          <cell r="C937" t="str">
            <v>岐阜県</v>
          </cell>
          <cell r="D937" t="str">
            <v>岐南町</v>
          </cell>
          <cell r="E937">
            <v>25923</v>
          </cell>
        </row>
        <row r="938">
          <cell r="B938" t="str">
            <v>213039</v>
          </cell>
          <cell r="C938" t="str">
            <v>岐阜県</v>
          </cell>
          <cell r="D938" t="str">
            <v>笠松町</v>
          </cell>
          <cell r="E938">
            <v>22227</v>
          </cell>
        </row>
        <row r="939">
          <cell r="B939" t="str">
            <v>213411</v>
          </cell>
          <cell r="C939" t="str">
            <v>岐阜県</v>
          </cell>
          <cell r="D939" t="str">
            <v>養老町</v>
          </cell>
          <cell r="E939">
            <v>28587</v>
          </cell>
        </row>
        <row r="940">
          <cell r="B940" t="str">
            <v>213616</v>
          </cell>
          <cell r="C940" t="str">
            <v>岐阜県</v>
          </cell>
          <cell r="D940" t="str">
            <v>垂井町</v>
          </cell>
          <cell r="E940">
            <v>27130</v>
          </cell>
        </row>
        <row r="941">
          <cell r="B941" t="str">
            <v>213624</v>
          </cell>
          <cell r="C941" t="str">
            <v>岐阜県</v>
          </cell>
          <cell r="D941" t="str">
            <v>関ケ原町</v>
          </cell>
          <cell r="E941">
            <v>7000</v>
          </cell>
        </row>
        <row r="942">
          <cell r="B942" t="str">
            <v>213811</v>
          </cell>
          <cell r="C942" t="str">
            <v>岐阜県</v>
          </cell>
          <cell r="D942" t="str">
            <v>神戸町</v>
          </cell>
          <cell r="E942">
            <v>19183</v>
          </cell>
        </row>
        <row r="943">
          <cell r="B943" t="str">
            <v>213829</v>
          </cell>
          <cell r="C943" t="str">
            <v>岐阜県</v>
          </cell>
          <cell r="D943" t="str">
            <v>輪之内町</v>
          </cell>
          <cell r="E943">
            <v>9664</v>
          </cell>
        </row>
        <row r="944">
          <cell r="B944" t="str">
            <v>213837</v>
          </cell>
          <cell r="C944" t="str">
            <v>岐阜県</v>
          </cell>
          <cell r="D944" t="str">
            <v>安八町</v>
          </cell>
          <cell r="E944">
            <v>14971</v>
          </cell>
        </row>
        <row r="945">
          <cell r="B945" t="str">
            <v>214019</v>
          </cell>
          <cell r="C945" t="str">
            <v>岐阜県</v>
          </cell>
          <cell r="D945" t="str">
            <v>揖斐川町</v>
          </cell>
          <cell r="E945">
            <v>20862</v>
          </cell>
        </row>
        <row r="946">
          <cell r="B946" t="str">
            <v>214035</v>
          </cell>
          <cell r="C946" t="str">
            <v>岐阜県</v>
          </cell>
          <cell r="D946" t="str">
            <v>大野町</v>
          </cell>
          <cell r="E946">
            <v>22952</v>
          </cell>
        </row>
        <row r="947">
          <cell r="B947" t="str">
            <v>214043</v>
          </cell>
          <cell r="C947" t="str">
            <v>岐阜県</v>
          </cell>
          <cell r="D947" t="str">
            <v>池田町</v>
          </cell>
          <cell r="E947">
            <v>23779</v>
          </cell>
        </row>
        <row r="948">
          <cell r="B948" t="str">
            <v>214213</v>
          </cell>
          <cell r="C948" t="str">
            <v>岐阜県</v>
          </cell>
          <cell r="D948" t="str">
            <v>北方町</v>
          </cell>
          <cell r="E948">
            <v>18428</v>
          </cell>
        </row>
        <row r="949">
          <cell r="B949" t="str">
            <v>215015</v>
          </cell>
          <cell r="C949" t="str">
            <v>岐阜県</v>
          </cell>
          <cell r="D949" t="str">
            <v>坂祝町</v>
          </cell>
          <cell r="E949">
            <v>8291</v>
          </cell>
        </row>
        <row r="950">
          <cell r="B950" t="str">
            <v>215023</v>
          </cell>
          <cell r="C950" t="str">
            <v>岐阜県</v>
          </cell>
          <cell r="D950" t="str">
            <v>富加町</v>
          </cell>
          <cell r="E950">
            <v>5769</v>
          </cell>
        </row>
        <row r="951">
          <cell r="B951" t="str">
            <v>215031</v>
          </cell>
          <cell r="C951" t="str">
            <v>岐阜県</v>
          </cell>
          <cell r="D951" t="str">
            <v>川辺町</v>
          </cell>
          <cell r="E951">
            <v>10222</v>
          </cell>
        </row>
        <row r="952">
          <cell r="B952" t="str">
            <v>215040</v>
          </cell>
          <cell r="C952" t="str">
            <v>岐阜県</v>
          </cell>
          <cell r="D952" t="str">
            <v>七宗町</v>
          </cell>
          <cell r="E952">
            <v>3721</v>
          </cell>
        </row>
        <row r="953">
          <cell r="B953" t="str">
            <v>215058</v>
          </cell>
          <cell r="C953" t="str">
            <v>岐阜県</v>
          </cell>
          <cell r="D953" t="str">
            <v>八百津町</v>
          </cell>
          <cell r="E953">
            <v>10889</v>
          </cell>
        </row>
        <row r="954">
          <cell r="B954" t="str">
            <v>215066</v>
          </cell>
          <cell r="C954" t="str">
            <v>岐阜県</v>
          </cell>
          <cell r="D954" t="str">
            <v>白川町</v>
          </cell>
          <cell r="E954">
            <v>8033</v>
          </cell>
        </row>
        <row r="955">
          <cell r="B955" t="str">
            <v>215074</v>
          </cell>
          <cell r="C955" t="str">
            <v>岐阜県</v>
          </cell>
          <cell r="D955" t="str">
            <v>東白川村</v>
          </cell>
          <cell r="E955">
            <v>2214</v>
          </cell>
        </row>
        <row r="956">
          <cell r="B956" t="str">
            <v>215210</v>
          </cell>
          <cell r="C956" t="str">
            <v>岐阜県</v>
          </cell>
          <cell r="D956" t="str">
            <v>御嵩町</v>
          </cell>
          <cell r="E956">
            <v>18348</v>
          </cell>
        </row>
        <row r="957">
          <cell r="B957" t="str">
            <v>216046</v>
          </cell>
          <cell r="C957" t="str">
            <v>岐阜県</v>
          </cell>
          <cell r="D957" t="str">
            <v>白川村</v>
          </cell>
          <cell r="E957">
            <v>1608</v>
          </cell>
        </row>
        <row r="958">
          <cell r="B958" t="str">
            <v>221007</v>
          </cell>
          <cell r="C958" t="str">
            <v>静岡県</v>
          </cell>
          <cell r="D958" t="str">
            <v>静岡市</v>
          </cell>
          <cell r="E958">
            <v>698275</v>
          </cell>
        </row>
        <row r="959">
          <cell r="B959" t="str">
            <v>221309</v>
          </cell>
          <cell r="C959" t="str">
            <v>静岡県</v>
          </cell>
          <cell r="D959" t="str">
            <v>浜松市</v>
          </cell>
          <cell r="E959">
            <v>802527</v>
          </cell>
        </row>
        <row r="960">
          <cell r="B960" t="str">
            <v>222038</v>
          </cell>
          <cell r="C960" t="str">
            <v>静岡県</v>
          </cell>
          <cell r="D960" t="str">
            <v>沼津市</v>
          </cell>
          <cell r="E960">
            <v>194869</v>
          </cell>
        </row>
        <row r="961">
          <cell r="B961" t="str">
            <v>222054</v>
          </cell>
          <cell r="C961" t="str">
            <v>静岡県</v>
          </cell>
          <cell r="D961" t="str">
            <v>熱海市</v>
          </cell>
          <cell r="E961">
            <v>36607</v>
          </cell>
        </row>
        <row r="962">
          <cell r="B962" t="str">
            <v>222062</v>
          </cell>
          <cell r="C962" t="str">
            <v>静岡県</v>
          </cell>
          <cell r="D962" t="str">
            <v>三島市</v>
          </cell>
          <cell r="E962">
            <v>109445</v>
          </cell>
        </row>
        <row r="963">
          <cell r="B963" t="str">
            <v>222071</v>
          </cell>
          <cell r="C963" t="str">
            <v>静岡県</v>
          </cell>
          <cell r="D963" t="str">
            <v>富士宮市</v>
          </cell>
          <cell r="E963">
            <v>132299</v>
          </cell>
        </row>
        <row r="964">
          <cell r="B964" t="str">
            <v>222089</v>
          </cell>
          <cell r="C964" t="str">
            <v>静岡県</v>
          </cell>
          <cell r="D964" t="str">
            <v>伊東市</v>
          </cell>
          <cell r="E964">
            <v>68487</v>
          </cell>
        </row>
        <row r="965">
          <cell r="B965" t="str">
            <v>222097</v>
          </cell>
          <cell r="C965" t="str">
            <v>静岡県</v>
          </cell>
          <cell r="D965" t="str">
            <v>島田市</v>
          </cell>
          <cell r="E965">
            <v>98282</v>
          </cell>
        </row>
        <row r="966">
          <cell r="B966" t="str">
            <v>222101</v>
          </cell>
          <cell r="C966" t="str">
            <v>静岡県</v>
          </cell>
          <cell r="D966" t="str">
            <v>富士市</v>
          </cell>
          <cell r="E966">
            <v>253354</v>
          </cell>
        </row>
        <row r="967">
          <cell r="B967" t="str">
            <v>222119</v>
          </cell>
          <cell r="C967" t="str">
            <v>静岡県</v>
          </cell>
          <cell r="D967" t="str">
            <v>磐田市</v>
          </cell>
          <cell r="E967">
            <v>169818</v>
          </cell>
        </row>
        <row r="968">
          <cell r="B968" t="str">
            <v>222127</v>
          </cell>
          <cell r="C968" t="str">
            <v>静岡県</v>
          </cell>
          <cell r="D968" t="str">
            <v>焼津市</v>
          </cell>
          <cell r="E968">
            <v>139435</v>
          </cell>
        </row>
        <row r="969">
          <cell r="B969" t="str">
            <v>222135</v>
          </cell>
          <cell r="C969" t="str">
            <v>静岡県</v>
          </cell>
          <cell r="D969" t="str">
            <v>掛川市</v>
          </cell>
          <cell r="E969">
            <v>117804</v>
          </cell>
        </row>
        <row r="970">
          <cell r="B970" t="str">
            <v>222143</v>
          </cell>
          <cell r="C970" t="str">
            <v>静岡県</v>
          </cell>
          <cell r="D970" t="str">
            <v>藤枝市</v>
          </cell>
          <cell r="E970">
            <v>144662</v>
          </cell>
        </row>
        <row r="971">
          <cell r="B971" t="str">
            <v>222151</v>
          </cell>
          <cell r="C971" t="str">
            <v>静岡県</v>
          </cell>
          <cell r="D971" t="str">
            <v>御殿場市</v>
          </cell>
          <cell r="E971">
            <v>88252</v>
          </cell>
        </row>
        <row r="972">
          <cell r="B972" t="str">
            <v>222160</v>
          </cell>
          <cell r="C972" t="str">
            <v>静岡県</v>
          </cell>
          <cell r="D972" t="str">
            <v>袋井市</v>
          </cell>
          <cell r="E972">
            <v>88521</v>
          </cell>
        </row>
        <row r="973">
          <cell r="B973" t="str">
            <v>222194</v>
          </cell>
          <cell r="C973" t="str">
            <v>静岡県</v>
          </cell>
          <cell r="D973" t="str">
            <v>下田市</v>
          </cell>
          <cell r="E973">
            <v>21230</v>
          </cell>
        </row>
        <row r="974">
          <cell r="B974" t="str">
            <v>222208</v>
          </cell>
          <cell r="C974" t="str">
            <v>静岡県</v>
          </cell>
          <cell r="D974" t="str">
            <v>裾野市</v>
          </cell>
          <cell r="E974">
            <v>51552</v>
          </cell>
        </row>
        <row r="975">
          <cell r="B975" t="str">
            <v>222216</v>
          </cell>
          <cell r="C975" t="str">
            <v>静岡県</v>
          </cell>
          <cell r="D975" t="str">
            <v>湖西市</v>
          </cell>
          <cell r="E975">
            <v>59656</v>
          </cell>
        </row>
        <row r="976">
          <cell r="B976" t="str">
            <v>222224</v>
          </cell>
          <cell r="C976" t="str">
            <v>静岡県</v>
          </cell>
          <cell r="D976" t="str">
            <v>伊豆市</v>
          </cell>
          <cell r="E976">
            <v>30360</v>
          </cell>
        </row>
        <row r="977">
          <cell r="B977" t="str">
            <v>222232</v>
          </cell>
          <cell r="C977" t="str">
            <v>静岡県</v>
          </cell>
          <cell r="D977" t="str">
            <v>御前崎市</v>
          </cell>
          <cell r="E977">
            <v>32305</v>
          </cell>
        </row>
        <row r="978">
          <cell r="B978" t="str">
            <v>222241</v>
          </cell>
          <cell r="C978" t="str">
            <v>静岡県</v>
          </cell>
          <cell r="D978" t="str">
            <v>菊川市</v>
          </cell>
          <cell r="E978">
            <v>48598</v>
          </cell>
        </row>
        <row r="979">
          <cell r="B979" t="str">
            <v>222259</v>
          </cell>
          <cell r="C979" t="str">
            <v>静岡県</v>
          </cell>
          <cell r="D979" t="str">
            <v>伊豆の国市</v>
          </cell>
          <cell r="E979">
            <v>48476</v>
          </cell>
        </row>
        <row r="980">
          <cell r="B980" t="str">
            <v>222267</v>
          </cell>
          <cell r="C980" t="str">
            <v>静岡県</v>
          </cell>
          <cell r="D980" t="str">
            <v>牧之原市</v>
          </cell>
          <cell r="E980">
            <v>45623</v>
          </cell>
        </row>
        <row r="981">
          <cell r="B981" t="str">
            <v>223018</v>
          </cell>
          <cell r="C981" t="str">
            <v>静岡県</v>
          </cell>
          <cell r="D981" t="str">
            <v>東伊豆町</v>
          </cell>
          <cell r="E981">
            <v>12086</v>
          </cell>
        </row>
        <row r="982">
          <cell r="B982" t="str">
            <v>223026</v>
          </cell>
          <cell r="C982" t="str">
            <v>静岡県</v>
          </cell>
          <cell r="D982" t="str">
            <v>河津町</v>
          </cell>
          <cell r="E982">
            <v>7189</v>
          </cell>
        </row>
        <row r="983">
          <cell r="B983" t="str">
            <v>223042</v>
          </cell>
          <cell r="C983" t="str">
            <v>静岡県</v>
          </cell>
          <cell r="D983" t="str">
            <v>南伊豆町</v>
          </cell>
          <cell r="E983">
            <v>8167</v>
          </cell>
        </row>
        <row r="984">
          <cell r="B984" t="str">
            <v>223051</v>
          </cell>
          <cell r="C984" t="str">
            <v>静岡県</v>
          </cell>
          <cell r="D984" t="str">
            <v>松崎町</v>
          </cell>
          <cell r="E984">
            <v>6507</v>
          </cell>
        </row>
        <row r="985">
          <cell r="B985" t="str">
            <v>223069</v>
          </cell>
          <cell r="C985" t="str">
            <v>静岡県</v>
          </cell>
          <cell r="D985" t="str">
            <v>西伊豆町</v>
          </cell>
          <cell r="E985">
            <v>7741</v>
          </cell>
        </row>
        <row r="986">
          <cell r="B986" t="str">
            <v>223255</v>
          </cell>
          <cell r="C986" t="str">
            <v>静岡県</v>
          </cell>
          <cell r="D986" t="str">
            <v>函南町</v>
          </cell>
          <cell r="E986">
            <v>37739</v>
          </cell>
        </row>
        <row r="987">
          <cell r="B987" t="str">
            <v>223417</v>
          </cell>
          <cell r="C987" t="str">
            <v>静岡県</v>
          </cell>
          <cell r="D987" t="str">
            <v>清水町</v>
          </cell>
          <cell r="E987">
            <v>32287</v>
          </cell>
        </row>
        <row r="988">
          <cell r="B988" t="str">
            <v>223425</v>
          </cell>
          <cell r="C988" t="str">
            <v>静岡県</v>
          </cell>
          <cell r="D988" t="str">
            <v>長泉町</v>
          </cell>
          <cell r="E988">
            <v>43601</v>
          </cell>
        </row>
        <row r="989">
          <cell r="B989" t="str">
            <v>223441</v>
          </cell>
          <cell r="C989" t="str">
            <v>静岡県</v>
          </cell>
          <cell r="D989" t="str">
            <v>小山町</v>
          </cell>
          <cell r="E989">
            <v>18306</v>
          </cell>
        </row>
        <row r="990">
          <cell r="B990" t="str">
            <v>224243</v>
          </cell>
          <cell r="C990" t="str">
            <v>静岡県</v>
          </cell>
          <cell r="D990" t="str">
            <v>吉田町</v>
          </cell>
          <cell r="E990">
            <v>29604</v>
          </cell>
        </row>
        <row r="991">
          <cell r="B991" t="str">
            <v>224294</v>
          </cell>
          <cell r="C991" t="str">
            <v>静岡県</v>
          </cell>
          <cell r="D991" t="str">
            <v>川根本町</v>
          </cell>
          <cell r="E991">
            <v>6649</v>
          </cell>
        </row>
        <row r="992">
          <cell r="B992" t="str">
            <v>224618</v>
          </cell>
          <cell r="C992" t="str">
            <v>静岡県</v>
          </cell>
          <cell r="D992" t="str">
            <v>森町</v>
          </cell>
          <cell r="E992">
            <v>18243</v>
          </cell>
        </row>
        <row r="993">
          <cell r="B993" t="str">
            <v>231002</v>
          </cell>
          <cell r="C993" t="str">
            <v>愛知県</v>
          </cell>
          <cell r="D993" t="str">
            <v>名古屋市</v>
          </cell>
          <cell r="E993">
            <v>2301639</v>
          </cell>
        </row>
        <row r="994">
          <cell r="B994" t="str">
            <v>232017</v>
          </cell>
          <cell r="C994" t="str">
            <v>愛知県</v>
          </cell>
          <cell r="D994" t="str">
            <v>豊橋市</v>
          </cell>
          <cell r="E994">
            <v>377429</v>
          </cell>
        </row>
        <row r="995">
          <cell r="B995" t="str">
            <v>232025</v>
          </cell>
          <cell r="C995" t="str">
            <v>愛知県</v>
          </cell>
          <cell r="D995" t="str">
            <v>岡崎市</v>
          </cell>
          <cell r="E995">
            <v>387791</v>
          </cell>
        </row>
        <row r="996">
          <cell r="B996" t="str">
            <v>232033</v>
          </cell>
          <cell r="C996" t="str">
            <v>愛知県</v>
          </cell>
          <cell r="D996" t="str">
            <v>一宮市</v>
          </cell>
          <cell r="E996">
            <v>385228</v>
          </cell>
        </row>
        <row r="997">
          <cell r="B997" t="str">
            <v>232041</v>
          </cell>
          <cell r="C997" t="str">
            <v>愛知県</v>
          </cell>
          <cell r="D997" t="str">
            <v>瀬戸市</v>
          </cell>
          <cell r="E997">
            <v>129527</v>
          </cell>
        </row>
        <row r="998">
          <cell r="B998" t="str">
            <v>232050</v>
          </cell>
          <cell r="C998" t="str">
            <v>愛知県</v>
          </cell>
          <cell r="D998" t="str">
            <v>半田市</v>
          </cell>
          <cell r="E998">
            <v>120078</v>
          </cell>
        </row>
        <row r="999">
          <cell r="B999" t="str">
            <v>232068</v>
          </cell>
          <cell r="C999" t="str">
            <v>愛知県</v>
          </cell>
          <cell r="D999" t="str">
            <v>春日井市</v>
          </cell>
          <cell r="E999">
            <v>311338</v>
          </cell>
        </row>
        <row r="1000">
          <cell r="B1000" t="str">
            <v>232076</v>
          </cell>
          <cell r="C1000" t="str">
            <v>愛知県</v>
          </cell>
          <cell r="D1000" t="str">
            <v>豊川市</v>
          </cell>
          <cell r="E1000">
            <v>186802</v>
          </cell>
        </row>
        <row r="1001">
          <cell r="B1001" t="str">
            <v>232084</v>
          </cell>
          <cell r="C1001" t="str">
            <v>愛知県</v>
          </cell>
          <cell r="D1001" t="str">
            <v>津島市</v>
          </cell>
          <cell r="E1001">
            <v>62346</v>
          </cell>
        </row>
        <row r="1002">
          <cell r="B1002" t="str">
            <v>232092</v>
          </cell>
          <cell r="C1002" t="str">
            <v>愛知県</v>
          </cell>
          <cell r="D1002" t="str">
            <v>碧南市</v>
          </cell>
          <cell r="E1002">
            <v>73277</v>
          </cell>
        </row>
        <row r="1003">
          <cell r="B1003" t="str">
            <v>232106</v>
          </cell>
          <cell r="C1003" t="str">
            <v>愛知県</v>
          </cell>
          <cell r="D1003" t="str">
            <v>刈谷市</v>
          </cell>
          <cell r="E1003">
            <v>152665</v>
          </cell>
        </row>
        <row r="1004">
          <cell r="B1004" t="str">
            <v>232114</v>
          </cell>
          <cell r="C1004" t="str">
            <v>愛知県</v>
          </cell>
          <cell r="D1004" t="str">
            <v>豊田市</v>
          </cell>
          <cell r="E1004">
            <v>425145</v>
          </cell>
        </row>
        <row r="1005">
          <cell r="B1005" t="str">
            <v>232122</v>
          </cell>
          <cell r="C1005" t="str">
            <v>愛知県</v>
          </cell>
          <cell r="D1005" t="str">
            <v>安城市</v>
          </cell>
          <cell r="E1005">
            <v>190228</v>
          </cell>
        </row>
        <row r="1006">
          <cell r="B1006" t="str">
            <v>232131</v>
          </cell>
          <cell r="C1006" t="str">
            <v>愛知県</v>
          </cell>
          <cell r="D1006" t="str">
            <v>西尾市</v>
          </cell>
          <cell r="E1006">
            <v>172350</v>
          </cell>
        </row>
        <row r="1007">
          <cell r="B1007" t="str">
            <v>232149</v>
          </cell>
          <cell r="C1007" t="str">
            <v>愛知県</v>
          </cell>
          <cell r="D1007" t="str">
            <v>蒲郡市</v>
          </cell>
          <cell r="E1007">
            <v>80239</v>
          </cell>
        </row>
        <row r="1008">
          <cell r="B1008" t="str">
            <v>232157</v>
          </cell>
          <cell r="C1008" t="str">
            <v>愛知県</v>
          </cell>
          <cell r="D1008" t="str">
            <v>犬山市</v>
          </cell>
          <cell r="E1008">
            <v>73884</v>
          </cell>
        </row>
        <row r="1009">
          <cell r="B1009" t="str">
            <v>232165</v>
          </cell>
          <cell r="C1009" t="str">
            <v>愛知県</v>
          </cell>
          <cell r="D1009" t="str">
            <v>常滑市</v>
          </cell>
          <cell r="E1009">
            <v>59313</v>
          </cell>
        </row>
        <row r="1010">
          <cell r="B1010" t="str">
            <v>232173</v>
          </cell>
          <cell r="C1010" t="str">
            <v>愛知県</v>
          </cell>
          <cell r="D1010" t="str">
            <v>江南市</v>
          </cell>
          <cell r="E1010">
            <v>100615</v>
          </cell>
        </row>
        <row r="1011">
          <cell r="B1011" t="str">
            <v>232190</v>
          </cell>
          <cell r="C1011" t="str">
            <v>愛知県</v>
          </cell>
          <cell r="D1011" t="str">
            <v>小牧市</v>
          </cell>
          <cell r="E1011">
            <v>153026</v>
          </cell>
        </row>
        <row r="1012">
          <cell r="B1012" t="str">
            <v>232203</v>
          </cell>
          <cell r="C1012" t="str">
            <v>愛知県</v>
          </cell>
          <cell r="D1012" t="str">
            <v>稲沢市</v>
          </cell>
          <cell r="E1012">
            <v>136702</v>
          </cell>
        </row>
        <row r="1013">
          <cell r="B1013" t="str">
            <v>232211</v>
          </cell>
          <cell r="C1013" t="str">
            <v>愛知県</v>
          </cell>
          <cell r="D1013" t="str">
            <v>新城市</v>
          </cell>
          <cell r="E1013">
            <v>46029</v>
          </cell>
        </row>
        <row r="1014">
          <cell r="B1014" t="str">
            <v>232220</v>
          </cell>
          <cell r="C1014" t="str">
            <v>愛知県</v>
          </cell>
          <cell r="D1014" t="str">
            <v>東海市</v>
          </cell>
          <cell r="E1014">
            <v>115058</v>
          </cell>
        </row>
        <row r="1015">
          <cell r="B1015" t="str">
            <v>232238</v>
          </cell>
          <cell r="C1015" t="str">
            <v>愛知県</v>
          </cell>
          <cell r="D1015" t="str">
            <v>大府市</v>
          </cell>
          <cell r="E1015">
            <v>92761</v>
          </cell>
        </row>
        <row r="1016">
          <cell r="B1016" t="str">
            <v>232246</v>
          </cell>
          <cell r="C1016" t="str">
            <v>愛知県</v>
          </cell>
          <cell r="D1016" t="str">
            <v>知多市</v>
          </cell>
          <cell r="E1016">
            <v>85331</v>
          </cell>
        </row>
        <row r="1017">
          <cell r="B1017" t="str">
            <v>232254</v>
          </cell>
          <cell r="C1017" t="str">
            <v>愛知県</v>
          </cell>
          <cell r="D1017" t="str">
            <v>知立市</v>
          </cell>
          <cell r="E1017">
            <v>72363</v>
          </cell>
        </row>
        <row r="1018">
          <cell r="B1018" t="str">
            <v>232262</v>
          </cell>
          <cell r="C1018" t="str">
            <v>愛知県</v>
          </cell>
          <cell r="D1018" t="str">
            <v>尾張旭市</v>
          </cell>
          <cell r="E1018">
            <v>83822</v>
          </cell>
        </row>
        <row r="1019">
          <cell r="B1019" t="str">
            <v>232271</v>
          </cell>
          <cell r="C1019" t="str">
            <v>愛知県</v>
          </cell>
          <cell r="D1019" t="str">
            <v>高浜市</v>
          </cell>
          <cell r="E1019">
            <v>49155</v>
          </cell>
        </row>
        <row r="1020">
          <cell r="B1020" t="str">
            <v>232289</v>
          </cell>
          <cell r="C1020" t="str">
            <v>愛知県</v>
          </cell>
          <cell r="D1020" t="str">
            <v>岩倉市</v>
          </cell>
          <cell r="E1020">
            <v>48092</v>
          </cell>
        </row>
        <row r="1021">
          <cell r="B1021" t="str">
            <v>232297</v>
          </cell>
          <cell r="C1021" t="str">
            <v>愛知県</v>
          </cell>
          <cell r="D1021" t="str">
            <v>豊明市</v>
          </cell>
          <cell r="E1021">
            <v>69009</v>
          </cell>
        </row>
        <row r="1022">
          <cell r="B1022" t="str">
            <v>232301</v>
          </cell>
          <cell r="C1022" t="str">
            <v>愛知県</v>
          </cell>
          <cell r="D1022" t="str">
            <v>日進市</v>
          </cell>
          <cell r="E1022">
            <v>91539</v>
          </cell>
        </row>
        <row r="1023">
          <cell r="B1023" t="str">
            <v>232319</v>
          </cell>
          <cell r="C1023" t="str">
            <v>愛知県</v>
          </cell>
          <cell r="D1023" t="str">
            <v>田原市</v>
          </cell>
          <cell r="E1023">
            <v>61860</v>
          </cell>
        </row>
        <row r="1024">
          <cell r="B1024" t="str">
            <v>232327</v>
          </cell>
          <cell r="C1024" t="str">
            <v>愛知県</v>
          </cell>
          <cell r="D1024" t="str">
            <v>愛西市</v>
          </cell>
          <cell r="E1024">
            <v>63040</v>
          </cell>
        </row>
        <row r="1025">
          <cell r="B1025" t="str">
            <v>232335</v>
          </cell>
          <cell r="C1025" t="str">
            <v>愛知県</v>
          </cell>
          <cell r="D1025" t="str">
            <v>清須市</v>
          </cell>
          <cell r="E1025">
            <v>69453</v>
          </cell>
        </row>
        <row r="1026">
          <cell r="B1026" t="str">
            <v>232343</v>
          </cell>
          <cell r="C1026" t="str">
            <v>愛知県</v>
          </cell>
          <cell r="D1026" t="str">
            <v>北名古屋市</v>
          </cell>
          <cell r="E1026">
            <v>86297</v>
          </cell>
        </row>
        <row r="1027">
          <cell r="B1027" t="str">
            <v>232351</v>
          </cell>
          <cell r="C1027" t="str">
            <v>愛知県</v>
          </cell>
          <cell r="D1027" t="str">
            <v>弥富市</v>
          </cell>
          <cell r="E1027">
            <v>44616</v>
          </cell>
        </row>
        <row r="1028">
          <cell r="B1028" t="str">
            <v>232360</v>
          </cell>
          <cell r="C1028" t="str">
            <v>愛知県</v>
          </cell>
          <cell r="D1028" t="str">
            <v>みよし市</v>
          </cell>
          <cell r="E1028">
            <v>61145</v>
          </cell>
        </row>
        <row r="1029">
          <cell r="B1029" t="str">
            <v>232378</v>
          </cell>
          <cell r="C1029" t="str">
            <v>愛知県</v>
          </cell>
          <cell r="D1029" t="str">
            <v>あま市</v>
          </cell>
          <cell r="E1029">
            <v>89225</v>
          </cell>
        </row>
        <row r="1030">
          <cell r="B1030" t="str">
            <v>232386</v>
          </cell>
          <cell r="C1030" t="str">
            <v>愛知県</v>
          </cell>
          <cell r="D1030" t="str">
            <v>長久手市</v>
          </cell>
          <cell r="E1030">
            <v>59480</v>
          </cell>
        </row>
        <row r="1031">
          <cell r="B1031" t="str">
            <v>233021</v>
          </cell>
          <cell r="C1031" t="str">
            <v>愛知県</v>
          </cell>
          <cell r="D1031" t="str">
            <v>東郷町</v>
          </cell>
          <cell r="E1031">
            <v>44085</v>
          </cell>
        </row>
        <row r="1032">
          <cell r="B1032" t="str">
            <v>233421</v>
          </cell>
          <cell r="C1032" t="str">
            <v>愛知県</v>
          </cell>
          <cell r="D1032" t="str">
            <v>豊山町</v>
          </cell>
          <cell r="E1032">
            <v>15762</v>
          </cell>
        </row>
        <row r="1033">
          <cell r="B1033" t="str">
            <v>233617</v>
          </cell>
          <cell r="C1033" t="str">
            <v>愛知県</v>
          </cell>
          <cell r="D1033" t="str">
            <v>大口町</v>
          </cell>
          <cell r="E1033">
            <v>24217</v>
          </cell>
        </row>
        <row r="1034">
          <cell r="B1034" t="str">
            <v>233625</v>
          </cell>
          <cell r="C1034" t="str">
            <v>愛知県</v>
          </cell>
          <cell r="D1034" t="str">
            <v>扶桑町</v>
          </cell>
          <cell r="E1034">
            <v>34798</v>
          </cell>
        </row>
        <row r="1035">
          <cell r="B1035" t="str">
            <v>234249</v>
          </cell>
          <cell r="C1035" t="str">
            <v>愛知県</v>
          </cell>
          <cell r="D1035" t="str">
            <v>大治町</v>
          </cell>
          <cell r="E1035">
            <v>32768</v>
          </cell>
        </row>
        <row r="1036">
          <cell r="B1036" t="str">
            <v>234257</v>
          </cell>
          <cell r="C1036" t="str">
            <v>愛知県</v>
          </cell>
          <cell r="D1036" t="str">
            <v>蟹江町</v>
          </cell>
          <cell r="E1036">
            <v>37811</v>
          </cell>
        </row>
        <row r="1037">
          <cell r="B1037" t="str">
            <v>234273</v>
          </cell>
          <cell r="C1037" t="str">
            <v>愛知県</v>
          </cell>
          <cell r="D1037" t="str">
            <v>飛島村</v>
          </cell>
          <cell r="E1037">
            <v>4824</v>
          </cell>
        </row>
        <row r="1038">
          <cell r="B1038" t="str">
            <v>234419</v>
          </cell>
          <cell r="C1038" t="str">
            <v>愛知県</v>
          </cell>
          <cell r="D1038" t="str">
            <v>阿久比町</v>
          </cell>
          <cell r="E1038">
            <v>28698</v>
          </cell>
        </row>
        <row r="1039">
          <cell r="B1039" t="str">
            <v>234427</v>
          </cell>
          <cell r="C1039" t="str">
            <v>愛知県</v>
          </cell>
          <cell r="D1039" t="str">
            <v>東浦町</v>
          </cell>
          <cell r="E1039">
            <v>50168</v>
          </cell>
        </row>
        <row r="1040">
          <cell r="B1040" t="str">
            <v>234451</v>
          </cell>
          <cell r="C1040" t="str">
            <v>愛知県</v>
          </cell>
          <cell r="D1040" t="str">
            <v>南知多町</v>
          </cell>
          <cell r="E1040">
            <v>17693</v>
          </cell>
        </row>
        <row r="1041">
          <cell r="B1041" t="str">
            <v>234460</v>
          </cell>
          <cell r="C1041" t="str">
            <v>愛知県</v>
          </cell>
          <cell r="D1041" t="str">
            <v>美浜町</v>
          </cell>
          <cell r="E1041">
            <v>21841</v>
          </cell>
        </row>
        <row r="1042">
          <cell r="B1042" t="str">
            <v>234478</v>
          </cell>
          <cell r="C1042" t="str">
            <v>愛知県</v>
          </cell>
          <cell r="D1042" t="str">
            <v>武豊町</v>
          </cell>
          <cell r="E1042">
            <v>43639</v>
          </cell>
        </row>
        <row r="1043">
          <cell r="B1043" t="str">
            <v>235016</v>
          </cell>
          <cell r="C1043" t="str">
            <v>愛知県</v>
          </cell>
          <cell r="D1043" t="str">
            <v>幸田町</v>
          </cell>
          <cell r="E1043">
            <v>42378</v>
          </cell>
        </row>
        <row r="1044">
          <cell r="B1044" t="str">
            <v>235610</v>
          </cell>
          <cell r="C1044" t="str">
            <v>愛知県</v>
          </cell>
          <cell r="D1044" t="str">
            <v>設楽町</v>
          </cell>
          <cell r="E1044">
            <v>4727</v>
          </cell>
        </row>
        <row r="1045">
          <cell r="B1045" t="str">
            <v>235628</v>
          </cell>
          <cell r="C1045" t="str">
            <v>愛知県</v>
          </cell>
          <cell r="D1045" t="str">
            <v>東栄町</v>
          </cell>
          <cell r="E1045">
            <v>3134</v>
          </cell>
        </row>
        <row r="1046">
          <cell r="B1046" t="str">
            <v>235636</v>
          </cell>
          <cell r="C1046" t="str">
            <v>愛知県</v>
          </cell>
          <cell r="D1046" t="str">
            <v>豊根村</v>
          </cell>
          <cell r="E1046">
            <v>1090</v>
          </cell>
        </row>
        <row r="1047">
          <cell r="B1047" t="str">
            <v>242012</v>
          </cell>
          <cell r="C1047" t="str">
            <v>三重県</v>
          </cell>
          <cell r="D1047" t="str">
            <v>津市</v>
          </cell>
          <cell r="E1047">
            <v>278105</v>
          </cell>
        </row>
        <row r="1048">
          <cell r="B1048" t="str">
            <v>242021</v>
          </cell>
          <cell r="C1048" t="str">
            <v>三重県</v>
          </cell>
          <cell r="D1048" t="str">
            <v>四日市市</v>
          </cell>
          <cell r="E1048">
            <v>311551</v>
          </cell>
        </row>
        <row r="1049">
          <cell r="B1049" t="str">
            <v>242039</v>
          </cell>
          <cell r="C1049" t="str">
            <v>三重県</v>
          </cell>
          <cell r="D1049" t="str">
            <v>伊勢市</v>
          </cell>
          <cell r="E1049">
            <v>125462</v>
          </cell>
        </row>
        <row r="1050">
          <cell r="B1050" t="str">
            <v>242047</v>
          </cell>
          <cell r="C1050" t="str">
            <v>三重県</v>
          </cell>
          <cell r="D1050" t="str">
            <v>松阪市</v>
          </cell>
          <cell r="E1050">
            <v>163477</v>
          </cell>
        </row>
        <row r="1051">
          <cell r="B1051" t="str">
            <v>242055</v>
          </cell>
          <cell r="C1051" t="str">
            <v>三重県</v>
          </cell>
          <cell r="D1051" t="str">
            <v>桑名市</v>
          </cell>
          <cell r="E1051">
            <v>142019</v>
          </cell>
        </row>
        <row r="1052">
          <cell r="B1052" t="str">
            <v>242071</v>
          </cell>
          <cell r="C1052" t="str">
            <v>三重県</v>
          </cell>
          <cell r="D1052" t="str">
            <v>鈴鹿市</v>
          </cell>
          <cell r="E1052">
            <v>199884</v>
          </cell>
        </row>
        <row r="1053">
          <cell r="B1053" t="str">
            <v>242080</v>
          </cell>
          <cell r="C1053" t="str">
            <v>三重県</v>
          </cell>
          <cell r="D1053" t="str">
            <v>名張市</v>
          </cell>
          <cell r="E1053">
            <v>78398</v>
          </cell>
        </row>
        <row r="1054">
          <cell r="B1054" t="str">
            <v>242098</v>
          </cell>
          <cell r="C1054" t="str">
            <v>三重県</v>
          </cell>
          <cell r="D1054" t="str">
            <v>尾鷲市</v>
          </cell>
          <cell r="E1054">
            <v>17576</v>
          </cell>
        </row>
        <row r="1055">
          <cell r="B1055" t="str">
            <v>242101</v>
          </cell>
          <cell r="C1055" t="str">
            <v>三重県</v>
          </cell>
          <cell r="D1055" t="str">
            <v>亀山市</v>
          </cell>
          <cell r="E1055">
            <v>49720</v>
          </cell>
        </row>
        <row r="1056">
          <cell r="B1056" t="str">
            <v>242110</v>
          </cell>
          <cell r="C1056" t="str">
            <v>三重県</v>
          </cell>
          <cell r="D1056" t="str">
            <v>鳥羽市</v>
          </cell>
          <cell r="E1056">
            <v>18523</v>
          </cell>
        </row>
        <row r="1057">
          <cell r="B1057" t="str">
            <v>242128</v>
          </cell>
          <cell r="C1057" t="str">
            <v>三重県</v>
          </cell>
          <cell r="D1057" t="str">
            <v>熊野市</v>
          </cell>
          <cell r="E1057">
            <v>16694</v>
          </cell>
        </row>
        <row r="1058">
          <cell r="B1058" t="str">
            <v>242144</v>
          </cell>
          <cell r="C1058" t="str">
            <v>三重県</v>
          </cell>
          <cell r="D1058" t="str">
            <v>いなべ市</v>
          </cell>
          <cell r="E1058">
            <v>45713</v>
          </cell>
        </row>
        <row r="1059">
          <cell r="B1059" t="str">
            <v>242152</v>
          </cell>
          <cell r="C1059" t="str">
            <v>三重県</v>
          </cell>
          <cell r="D1059" t="str">
            <v>志摩市</v>
          </cell>
          <cell r="E1059">
            <v>49295</v>
          </cell>
        </row>
        <row r="1060">
          <cell r="B1060" t="str">
            <v>242161</v>
          </cell>
          <cell r="C1060" t="str">
            <v>三重県</v>
          </cell>
          <cell r="D1060" t="str">
            <v>伊賀市</v>
          </cell>
          <cell r="E1060">
            <v>91230</v>
          </cell>
        </row>
        <row r="1061">
          <cell r="B1061" t="str">
            <v>243035</v>
          </cell>
          <cell r="C1061" t="str">
            <v>三重県</v>
          </cell>
          <cell r="D1061" t="str">
            <v>木曽岬町</v>
          </cell>
          <cell r="E1061">
            <v>6257</v>
          </cell>
        </row>
        <row r="1062">
          <cell r="B1062" t="str">
            <v>243248</v>
          </cell>
          <cell r="C1062" t="str">
            <v>三重県</v>
          </cell>
          <cell r="D1062" t="str">
            <v>東員町</v>
          </cell>
          <cell r="E1062">
            <v>25918</v>
          </cell>
        </row>
        <row r="1063">
          <cell r="B1063" t="str">
            <v>243418</v>
          </cell>
          <cell r="C1063" t="str">
            <v>三重県</v>
          </cell>
          <cell r="D1063" t="str">
            <v>菰野町</v>
          </cell>
          <cell r="E1063">
            <v>41697</v>
          </cell>
        </row>
        <row r="1064">
          <cell r="B1064" t="str">
            <v>243434</v>
          </cell>
          <cell r="C1064" t="str">
            <v>三重県</v>
          </cell>
          <cell r="D1064" t="str">
            <v>朝日町</v>
          </cell>
          <cell r="E1064">
            <v>10921</v>
          </cell>
        </row>
        <row r="1065">
          <cell r="B1065" t="str">
            <v>243442</v>
          </cell>
          <cell r="C1065" t="str">
            <v>三重県</v>
          </cell>
          <cell r="D1065" t="str">
            <v>川越町</v>
          </cell>
          <cell r="E1065">
            <v>15226</v>
          </cell>
        </row>
        <row r="1066">
          <cell r="B1066" t="str">
            <v>244414</v>
          </cell>
          <cell r="C1066" t="str">
            <v>三重県</v>
          </cell>
          <cell r="D1066" t="str">
            <v>多気町</v>
          </cell>
          <cell r="E1066">
            <v>14520</v>
          </cell>
        </row>
        <row r="1067">
          <cell r="B1067" t="str">
            <v>244422</v>
          </cell>
          <cell r="C1067" t="str">
            <v>三重県</v>
          </cell>
          <cell r="D1067" t="str">
            <v>明和町</v>
          </cell>
          <cell r="E1067">
            <v>23139</v>
          </cell>
        </row>
        <row r="1068">
          <cell r="B1068" t="str">
            <v>244431</v>
          </cell>
          <cell r="C1068" t="str">
            <v>三重県</v>
          </cell>
          <cell r="D1068" t="str">
            <v>大台町</v>
          </cell>
          <cell r="E1068">
            <v>9175</v>
          </cell>
        </row>
        <row r="1069">
          <cell r="B1069" t="str">
            <v>244619</v>
          </cell>
          <cell r="C1069" t="str">
            <v>三重県</v>
          </cell>
          <cell r="D1069" t="str">
            <v>玉城町</v>
          </cell>
          <cell r="E1069">
            <v>15452</v>
          </cell>
        </row>
        <row r="1070">
          <cell r="B1070" t="str">
            <v>244708</v>
          </cell>
          <cell r="C1070" t="str">
            <v>三重県</v>
          </cell>
          <cell r="D1070" t="str">
            <v>度会町</v>
          </cell>
          <cell r="E1070">
            <v>8147</v>
          </cell>
        </row>
        <row r="1071">
          <cell r="B1071" t="str">
            <v>244716</v>
          </cell>
          <cell r="C1071" t="str">
            <v>三重県</v>
          </cell>
          <cell r="D1071" t="str">
            <v>大紀町</v>
          </cell>
          <cell r="E1071">
            <v>8344</v>
          </cell>
        </row>
        <row r="1072">
          <cell r="B1072" t="str">
            <v>244724</v>
          </cell>
          <cell r="C1072" t="str">
            <v>三重県</v>
          </cell>
          <cell r="D1072" t="str">
            <v>南伊勢町</v>
          </cell>
          <cell r="E1072">
            <v>12345</v>
          </cell>
        </row>
        <row r="1073">
          <cell r="B1073" t="str">
            <v>245437</v>
          </cell>
          <cell r="C1073" t="str">
            <v>三重県</v>
          </cell>
          <cell r="D1073" t="str">
            <v>紀北町</v>
          </cell>
          <cell r="E1073">
            <v>15711</v>
          </cell>
        </row>
        <row r="1074">
          <cell r="B1074" t="str">
            <v>245615</v>
          </cell>
          <cell r="C1074" t="str">
            <v>三重県</v>
          </cell>
          <cell r="D1074" t="str">
            <v>御浜町</v>
          </cell>
          <cell r="E1074">
            <v>8487</v>
          </cell>
        </row>
        <row r="1075">
          <cell r="B1075" t="str">
            <v>245623</v>
          </cell>
          <cell r="C1075" t="str">
            <v>三重県</v>
          </cell>
          <cell r="D1075" t="str">
            <v>紀宝町</v>
          </cell>
          <cell r="E1075">
            <v>10873</v>
          </cell>
        </row>
        <row r="1076">
          <cell r="B1076" t="str">
            <v>252018</v>
          </cell>
          <cell r="C1076" t="str">
            <v>滋賀県</v>
          </cell>
          <cell r="D1076" t="str">
            <v>大津市</v>
          </cell>
          <cell r="E1076">
            <v>343815</v>
          </cell>
        </row>
        <row r="1077">
          <cell r="B1077" t="str">
            <v>252026</v>
          </cell>
          <cell r="C1077" t="str">
            <v>滋賀県</v>
          </cell>
          <cell r="D1077" t="str">
            <v>彦根市</v>
          </cell>
          <cell r="E1077">
            <v>112975</v>
          </cell>
        </row>
        <row r="1078">
          <cell r="B1078" t="str">
            <v>252034</v>
          </cell>
          <cell r="C1078" t="str">
            <v>滋賀県</v>
          </cell>
          <cell r="D1078" t="str">
            <v>長浜市</v>
          </cell>
          <cell r="E1078">
            <v>117892</v>
          </cell>
        </row>
        <row r="1079">
          <cell r="B1079" t="str">
            <v>252042</v>
          </cell>
          <cell r="C1079" t="str">
            <v>滋賀県</v>
          </cell>
          <cell r="D1079" t="str">
            <v>近江八幡市</v>
          </cell>
          <cell r="E1079">
            <v>82092</v>
          </cell>
        </row>
        <row r="1080">
          <cell r="B1080" t="str">
            <v>252069</v>
          </cell>
          <cell r="C1080" t="str">
            <v>滋賀県</v>
          </cell>
          <cell r="D1080" t="str">
            <v>草津市</v>
          </cell>
          <cell r="E1080">
            <v>134926</v>
          </cell>
        </row>
        <row r="1081">
          <cell r="B1081" t="str">
            <v>252077</v>
          </cell>
          <cell r="C1081" t="str">
            <v>滋賀県</v>
          </cell>
          <cell r="D1081" t="str">
            <v>守山市</v>
          </cell>
          <cell r="E1081">
            <v>83725</v>
          </cell>
        </row>
        <row r="1082">
          <cell r="B1082" t="str">
            <v>252085</v>
          </cell>
          <cell r="C1082" t="str">
            <v>滋賀県</v>
          </cell>
          <cell r="D1082" t="str">
            <v>栗東市</v>
          </cell>
          <cell r="E1082">
            <v>70091</v>
          </cell>
        </row>
        <row r="1083">
          <cell r="B1083" t="str">
            <v>252093</v>
          </cell>
          <cell r="C1083" t="str">
            <v>滋賀県</v>
          </cell>
          <cell r="D1083" t="str">
            <v>甲賀市</v>
          </cell>
          <cell r="E1083">
            <v>90703</v>
          </cell>
        </row>
        <row r="1084">
          <cell r="B1084" t="str">
            <v>252107</v>
          </cell>
          <cell r="C1084" t="str">
            <v>滋賀県</v>
          </cell>
          <cell r="D1084" t="str">
            <v>野洲市</v>
          </cell>
          <cell r="E1084">
            <v>51336</v>
          </cell>
        </row>
        <row r="1085">
          <cell r="B1085" t="str">
            <v>252115</v>
          </cell>
          <cell r="C1085" t="str">
            <v>滋賀県</v>
          </cell>
          <cell r="D1085" t="str">
            <v>湖南市</v>
          </cell>
          <cell r="E1085">
            <v>55289</v>
          </cell>
        </row>
        <row r="1086">
          <cell r="B1086" t="str">
            <v>252123</v>
          </cell>
          <cell r="C1086" t="str">
            <v>滋賀県</v>
          </cell>
          <cell r="D1086" t="str">
            <v>高島市</v>
          </cell>
          <cell r="E1086">
            <v>48203</v>
          </cell>
        </row>
        <row r="1087">
          <cell r="B1087" t="str">
            <v>252131</v>
          </cell>
          <cell r="C1087" t="str">
            <v>滋賀県</v>
          </cell>
          <cell r="D1087" t="str">
            <v>東近江市</v>
          </cell>
          <cell r="E1087">
            <v>114316</v>
          </cell>
        </row>
        <row r="1088">
          <cell r="B1088" t="str">
            <v>252140</v>
          </cell>
          <cell r="C1088" t="str">
            <v>滋賀県</v>
          </cell>
          <cell r="D1088" t="str">
            <v>米原市</v>
          </cell>
          <cell r="E1088">
            <v>38937</v>
          </cell>
        </row>
        <row r="1089">
          <cell r="B1089" t="str">
            <v>253839</v>
          </cell>
          <cell r="C1089" t="str">
            <v>滋賀県</v>
          </cell>
          <cell r="D1089" t="str">
            <v>日野町</v>
          </cell>
          <cell r="E1089">
            <v>21493</v>
          </cell>
        </row>
        <row r="1090">
          <cell r="B1090" t="str">
            <v>253847</v>
          </cell>
          <cell r="C1090" t="str">
            <v>滋賀県</v>
          </cell>
          <cell r="D1090" t="str">
            <v>竜王町</v>
          </cell>
          <cell r="E1090">
            <v>11963</v>
          </cell>
        </row>
        <row r="1091">
          <cell r="B1091" t="str">
            <v>254258</v>
          </cell>
          <cell r="C1091" t="str">
            <v>滋賀県</v>
          </cell>
          <cell r="D1091" t="str">
            <v>愛荘町</v>
          </cell>
          <cell r="E1091">
            <v>21304</v>
          </cell>
        </row>
        <row r="1092">
          <cell r="B1092" t="str">
            <v>254410</v>
          </cell>
          <cell r="C1092" t="str">
            <v>滋賀県</v>
          </cell>
          <cell r="D1092" t="str">
            <v>豊郷町</v>
          </cell>
          <cell r="E1092">
            <v>7364</v>
          </cell>
        </row>
        <row r="1093">
          <cell r="B1093" t="str">
            <v>254428</v>
          </cell>
          <cell r="C1093" t="str">
            <v>滋賀県</v>
          </cell>
          <cell r="D1093" t="str">
            <v>甲良町</v>
          </cell>
          <cell r="E1093">
            <v>6903</v>
          </cell>
        </row>
        <row r="1094">
          <cell r="B1094" t="str">
            <v>254436</v>
          </cell>
          <cell r="C1094" t="str">
            <v>滋賀県</v>
          </cell>
          <cell r="D1094" t="str">
            <v>多賀町</v>
          </cell>
          <cell r="E1094">
            <v>7621</v>
          </cell>
        </row>
        <row r="1095">
          <cell r="B1095" t="str">
            <v>261009</v>
          </cell>
          <cell r="C1095" t="str">
            <v>京都府</v>
          </cell>
          <cell r="D1095" t="str">
            <v>京都市</v>
          </cell>
          <cell r="E1095">
            <v>1409702</v>
          </cell>
        </row>
        <row r="1096">
          <cell r="B1096" t="str">
            <v>262013</v>
          </cell>
          <cell r="C1096" t="str">
            <v>京都府</v>
          </cell>
          <cell r="D1096" t="str">
            <v>福知山市</v>
          </cell>
          <cell r="E1096">
            <v>77727</v>
          </cell>
        </row>
        <row r="1097">
          <cell r="B1097" t="str">
            <v>262021</v>
          </cell>
          <cell r="C1097" t="str">
            <v>京都府</v>
          </cell>
          <cell r="D1097" t="str">
            <v>舞鶴市</v>
          </cell>
          <cell r="E1097">
            <v>81963</v>
          </cell>
        </row>
        <row r="1098">
          <cell r="B1098" t="str">
            <v>262030</v>
          </cell>
          <cell r="C1098" t="str">
            <v>京都府</v>
          </cell>
          <cell r="D1098" t="str">
            <v>綾部市</v>
          </cell>
          <cell r="E1098">
            <v>33212</v>
          </cell>
        </row>
        <row r="1099">
          <cell r="B1099" t="str">
            <v>262048</v>
          </cell>
          <cell r="C1099" t="str">
            <v>京都府</v>
          </cell>
          <cell r="D1099" t="str">
            <v>宇治市</v>
          </cell>
          <cell r="E1099">
            <v>185878</v>
          </cell>
        </row>
        <row r="1100">
          <cell r="B1100" t="str">
            <v>262056</v>
          </cell>
          <cell r="C1100" t="str">
            <v>京都府</v>
          </cell>
          <cell r="D1100" t="str">
            <v>宮津市</v>
          </cell>
          <cell r="E1100">
            <v>17733</v>
          </cell>
        </row>
        <row r="1101">
          <cell r="B1101" t="str">
            <v>262064</v>
          </cell>
          <cell r="C1101" t="str">
            <v>京都府</v>
          </cell>
          <cell r="D1101" t="str">
            <v>亀岡市</v>
          </cell>
          <cell r="E1101">
            <v>88462</v>
          </cell>
        </row>
        <row r="1102">
          <cell r="B1102" t="str">
            <v>262072</v>
          </cell>
          <cell r="C1102" t="str">
            <v>京都府</v>
          </cell>
          <cell r="D1102" t="str">
            <v>城陽市</v>
          </cell>
          <cell r="E1102">
            <v>76039</v>
          </cell>
        </row>
        <row r="1103">
          <cell r="B1103" t="str">
            <v>262081</v>
          </cell>
          <cell r="C1103" t="str">
            <v>京都府</v>
          </cell>
          <cell r="D1103" t="str">
            <v>向日市</v>
          </cell>
          <cell r="E1103">
            <v>57530</v>
          </cell>
        </row>
        <row r="1104">
          <cell r="B1104" t="str">
            <v>262099</v>
          </cell>
          <cell r="C1104" t="str">
            <v>京都府</v>
          </cell>
          <cell r="D1104" t="str">
            <v>長岡京市</v>
          </cell>
          <cell r="E1104">
            <v>81075</v>
          </cell>
        </row>
        <row r="1105">
          <cell r="B1105" t="str">
            <v>262102</v>
          </cell>
          <cell r="C1105" t="str">
            <v>京都府</v>
          </cell>
          <cell r="D1105" t="str">
            <v>八幡市</v>
          </cell>
          <cell r="E1105">
            <v>70969</v>
          </cell>
        </row>
        <row r="1106">
          <cell r="B1106" t="str">
            <v>262111</v>
          </cell>
          <cell r="C1106" t="str">
            <v>京都府</v>
          </cell>
          <cell r="D1106" t="str">
            <v>京田辺市</v>
          </cell>
          <cell r="E1106">
            <v>70269</v>
          </cell>
        </row>
        <row r="1107">
          <cell r="B1107" t="str">
            <v>262129</v>
          </cell>
          <cell r="C1107" t="str">
            <v>京都府</v>
          </cell>
          <cell r="D1107" t="str">
            <v>京丹後市</v>
          </cell>
          <cell r="E1107">
            <v>54381</v>
          </cell>
        </row>
        <row r="1108">
          <cell r="B1108" t="str">
            <v>262137</v>
          </cell>
          <cell r="C1108" t="str">
            <v>京都府</v>
          </cell>
          <cell r="D1108" t="str">
            <v>南丹市</v>
          </cell>
          <cell r="E1108">
            <v>31511</v>
          </cell>
        </row>
        <row r="1109">
          <cell r="B1109" t="str">
            <v>262145</v>
          </cell>
          <cell r="C1109" t="str">
            <v>京都府</v>
          </cell>
          <cell r="D1109" t="str">
            <v>木津川市</v>
          </cell>
          <cell r="E1109">
            <v>78223</v>
          </cell>
        </row>
        <row r="1110">
          <cell r="B1110" t="str">
            <v>263036</v>
          </cell>
          <cell r="C1110" t="str">
            <v>京都府</v>
          </cell>
          <cell r="D1110" t="str">
            <v>大山崎町</v>
          </cell>
          <cell r="E1110">
            <v>16089</v>
          </cell>
        </row>
        <row r="1111">
          <cell r="B1111" t="str">
            <v>263222</v>
          </cell>
          <cell r="C1111" t="str">
            <v>京都府</v>
          </cell>
          <cell r="D1111" t="str">
            <v>久御山町</v>
          </cell>
          <cell r="E1111">
            <v>15964</v>
          </cell>
        </row>
        <row r="1112">
          <cell r="B1112" t="str">
            <v>263435</v>
          </cell>
          <cell r="C1112" t="str">
            <v>京都府</v>
          </cell>
          <cell r="D1112" t="str">
            <v>井手町</v>
          </cell>
          <cell r="E1112">
            <v>7402</v>
          </cell>
        </row>
        <row r="1113">
          <cell r="B1113" t="str">
            <v>263443</v>
          </cell>
          <cell r="C1113" t="str">
            <v>京都府</v>
          </cell>
          <cell r="D1113" t="str">
            <v>宇治田原町</v>
          </cell>
          <cell r="E1113">
            <v>9250</v>
          </cell>
        </row>
        <row r="1114">
          <cell r="B1114" t="str">
            <v>263648</v>
          </cell>
          <cell r="C1114" t="str">
            <v>京都府</v>
          </cell>
          <cell r="D1114" t="str">
            <v>笠置町</v>
          </cell>
          <cell r="E1114">
            <v>1285</v>
          </cell>
        </row>
        <row r="1115">
          <cell r="B1115" t="str">
            <v>263656</v>
          </cell>
          <cell r="C1115" t="str">
            <v>京都府</v>
          </cell>
          <cell r="D1115" t="str">
            <v>和束町</v>
          </cell>
          <cell r="E1115">
            <v>3865</v>
          </cell>
        </row>
        <row r="1116">
          <cell r="B1116" t="str">
            <v>263664</v>
          </cell>
          <cell r="C1116" t="str">
            <v>京都府</v>
          </cell>
          <cell r="D1116" t="str">
            <v>精華町</v>
          </cell>
          <cell r="E1116">
            <v>37319</v>
          </cell>
        </row>
        <row r="1117">
          <cell r="B1117" t="str">
            <v>263672</v>
          </cell>
          <cell r="C1117" t="str">
            <v>京都府</v>
          </cell>
          <cell r="D1117" t="str">
            <v>南山城村</v>
          </cell>
          <cell r="E1117">
            <v>2672</v>
          </cell>
        </row>
        <row r="1118">
          <cell r="B1118" t="str">
            <v>264075</v>
          </cell>
          <cell r="C1118" t="str">
            <v>京都府</v>
          </cell>
          <cell r="D1118" t="str">
            <v>京丹波町</v>
          </cell>
          <cell r="E1118">
            <v>13928</v>
          </cell>
        </row>
        <row r="1119">
          <cell r="B1119" t="str">
            <v>264636</v>
          </cell>
          <cell r="C1119" t="str">
            <v>京都府</v>
          </cell>
          <cell r="D1119" t="str">
            <v>伊根町</v>
          </cell>
          <cell r="E1119">
            <v>2074</v>
          </cell>
        </row>
        <row r="1120">
          <cell r="B1120" t="str">
            <v>264652</v>
          </cell>
          <cell r="C1120" t="str">
            <v>京都府</v>
          </cell>
          <cell r="D1120" t="str">
            <v>与謝野町</v>
          </cell>
          <cell r="E1120">
            <v>21377</v>
          </cell>
        </row>
        <row r="1121">
          <cell r="B1121" t="str">
            <v>271004</v>
          </cell>
          <cell r="C1121" t="str">
            <v>大阪府</v>
          </cell>
          <cell r="D1121" t="str">
            <v>大阪市</v>
          </cell>
          <cell r="E1121">
            <v>2730420</v>
          </cell>
        </row>
        <row r="1122">
          <cell r="B1122" t="str">
            <v>271403</v>
          </cell>
          <cell r="C1122" t="str">
            <v>大阪府</v>
          </cell>
          <cell r="D1122" t="str">
            <v>堺市</v>
          </cell>
          <cell r="E1122">
            <v>834787</v>
          </cell>
        </row>
        <row r="1123">
          <cell r="B1123" t="str">
            <v>272027</v>
          </cell>
          <cell r="C1123" t="str">
            <v>大阪府</v>
          </cell>
          <cell r="D1123" t="str">
            <v>岸和田市</v>
          </cell>
          <cell r="E1123">
            <v>194162</v>
          </cell>
        </row>
        <row r="1124">
          <cell r="B1124" t="str">
            <v>272035</v>
          </cell>
          <cell r="C1124" t="str">
            <v>大阪府</v>
          </cell>
          <cell r="D1124" t="str">
            <v>豊中市</v>
          </cell>
          <cell r="E1124">
            <v>408464</v>
          </cell>
        </row>
        <row r="1125">
          <cell r="B1125" t="str">
            <v>272043</v>
          </cell>
          <cell r="C1125" t="str">
            <v>大阪府</v>
          </cell>
          <cell r="D1125" t="str">
            <v>池田市</v>
          </cell>
          <cell r="E1125">
            <v>103613</v>
          </cell>
        </row>
        <row r="1126">
          <cell r="B1126" t="str">
            <v>272051</v>
          </cell>
          <cell r="C1126" t="str">
            <v>大阪府</v>
          </cell>
          <cell r="D1126" t="str">
            <v>吹田市</v>
          </cell>
          <cell r="E1126">
            <v>373557</v>
          </cell>
        </row>
        <row r="1127">
          <cell r="B1127" t="str">
            <v>272060</v>
          </cell>
          <cell r="C1127" t="str">
            <v>大阪府</v>
          </cell>
          <cell r="D1127" t="str">
            <v>泉大津市</v>
          </cell>
          <cell r="E1127">
            <v>74605</v>
          </cell>
        </row>
        <row r="1128">
          <cell r="B1128" t="str">
            <v>272078</v>
          </cell>
          <cell r="C1128" t="str">
            <v>大阪府</v>
          </cell>
          <cell r="D1128" t="str">
            <v>高槻市</v>
          </cell>
          <cell r="E1128">
            <v>351503</v>
          </cell>
        </row>
        <row r="1129">
          <cell r="B1129" t="str">
            <v>272086</v>
          </cell>
          <cell r="C1129" t="str">
            <v>大阪府</v>
          </cell>
          <cell r="D1129" t="str">
            <v>貝塚市</v>
          </cell>
          <cell r="E1129">
            <v>86276</v>
          </cell>
        </row>
        <row r="1130">
          <cell r="B1130" t="str">
            <v>272094</v>
          </cell>
          <cell r="C1130" t="str">
            <v>大阪府</v>
          </cell>
          <cell r="D1130" t="str">
            <v>守口市</v>
          </cell>
          <cell r="E1130">
            <v>143884</v>
          </cell>
        </row>
        <row r="1131">
          <cell r="B1131" t="str">
            <v>272108</v>
          </cell>
          <cell r="C1131" t="str">
            <v>大阪府</v>
          </cell>
          <cell r="D1131" t="str">
            <v>枚方市</v>
          </cell>
          <cell r="E1131">
            <v>401074</v>
          </cell>
        </row>
        <row r="1132">
          <cell r="B1132" t="str">
            <v>272116</v>
          </cell>
          <cell r="C1132" t="str">
            <v>大阪府</v>
          </cell>
          <cell r="D1132" t="str">
            <v>茨木市</v>
          </cell>
          <cell r="E1132">
            <v>282362</v>
          </cell>
        </row>
        <row r="1133">
          <cell r="B1133" t="str">
            <v>272124</v>
          </cell>
          <cell r="C1133" t="str">
            <v>大阪府</v>
          </cell>
          <cell r="D1133" t="str">
            <v>八尾市</v>
          </cell>
          <cell r="E1133">
            <v>266349</v>
          </cell>
        </row>
        <row r="1134">
          <cell r="B1134" t="str">
            <v>272132</v>
          </cell>
          <cell r="C1134" t="str">
            <v>大阪府</v>
          </cell>
          <cell r="D1134" t="str">
            <v>泉佐野市</v>
          </cell>
          <cell r="E1134">
            <v>100420</v>
          </cell>
        </row>
        <row r="1135">
          <cell r="B1135" t="str">
            <v>272141</v>
          </cell>
          <cell r="C1135" t="str">
            <v>大阪府</v>
          </cell>
          <cell r="D1135" t="str">
            <v>富田林市</v>
          </cell>
          <cell r="E1135">
            <v>111033</v>
          </cell>
        </row>
        <row r="1136">
          <cell r="B1136" t="str">
            <v>272159</v>
          </cell>
          <cell r="C1136" t="str">
            <v>大阪府</v>
          </cell>
          <cell r="D1136" t="str">
            <v>寝屋川市</v>
          </cell>
          <cell r="E1136">
            <v>231700</v>
          </cell>
        </row>
        <row r="1137">
          <cell r="B1137" t="str">
            <v>272167</v>
          </cell>
          <cell r="C1137" t="str">
            <v>大阪府</v>
          </cell>
          <cell r="D1137" t="str">
            <v>河内長野市</v>
          </cell>
          <cell r="E1137">
            <v>104562</v>
          </cell>
        </row>
        <row r="1138">
          <cell r="B1138" t="str">
            <v>272175</v>
          </cell>
          <cell r="C1138" t="str">
            <v>大阪府</v>
          </cell>
          <cell r="D1138" t="str">
            <v>松原市</v>
          </cell>
          <cell r="E1138">
            <v>119577</v>
          </cell>
        </row>
        <row r="1139">
          <cell r="B1139" t="str">
            <v>272183</v>
          </cell>
          <cell r="C1139" t="str">
            <v>大阪府</v>
          </cell>
          <cell r="D1139" t="str">
            <v>大東市</v>
          </cell>
          <cell r="E1139">
            <v>120285</v>
          </cell>
        </row>
        <row r="1140">
          <cell r="B1140" t="str">
            <v>272191</v>
          </cell>
          <cell r="C1140" t="str">
            <v>大阪府</v>
          </cell>
          <cell r="D1140" t="str">
            <v>和泉市</v>
          </cell>
          <cell r="E1140">
            <v>186079</v>
          </cell>
        </row>
        <row r="1141">
          <cell r="B1141" t="str">
            <v>272205</v>
          </cell>
          <cell r="C1141" t="str">
            <v>大阪府</v>
          </cell>
          <cell r="D1141" t="str">
            <v>箕面市</v>
          </cell>
          <cell r="E1141">
            <v>138377</v>
          </cell>
        </row>
        <row r="1142">
          <cell r="B1142" t="str">
            <v>272213</v>
          </cell>
          <cell r="C1142" t="str">
            <v>大阪府</v>
          </cell>
          <cell r="D1142" t="str">
            <v>柏原市</v>
          </cell>
          <cell r="E1142">
            <v>68874</v>
          </cell>
        </row>
        <row r="1143">
          <cell r="B1143" t="str">
            <v>272221</v>
          </cell>
          <cell r="C1143" t="str">
            <v>大阪府</v>
          </cell>
          <cell r="D1143" t="str">
            <v>羽曳野市</v>
          </cell>
          <cell r="E1143">
            <v>111042</v>
          </cell>
        </row>
        <row r="1144">
          <cell r="B1144" t="str">
            <v>272230</v>
          </cell>
          <cell r="C1144" t="str">
            <v>大阪府</v>
          </cell>
          <cell r="D1144" t="str">
            <v>門真市</v>
          </cell>
          <cell r="E1144">
            <v>121575</v>
          </cell>
        </row>
        <row r="1145">
          <cell r="B1145" t="str">
            <v>272248</v>
          </cell>
          <cell r="C1145" t="str">
            <v>大阪府</v>
          </cell>
          <cell r="D1145" t="str">
            <v>摂津市</v>
          </cell>
          <cell r="E1145">
            <v>86593</v>
          </cell>
        </row>
        <row r="1146">
          <cell r="B1146" t="str">
            <v>272256</v>
          </cell>
          <cell r="C1146" t="str">
            <v>大阪府</v>
          </cell>
          <cell r="D1146" t="str">
            <v>高石市</v>
          </cell>
          <cell r="E1146">
            <v>57805</v>
          </cell>
        </row>
        <row r="1147">
          <cell r="B1147" t="str">
            <v>272264</v>
          </cell>
          <cell r="C1147" t="str">
            <v>大阪府</v>
          </cell>
          <cell r="D1147" t="str">
            <v>藤井寺市</v>
          </cell>
          <cell r="E1147">
            <v>64509</v>
          </cell>
        </row>
        <row r="1148">
          <cell r="B1148" t="str">
            <v>272272</v>
          </cell>
          <cell r="C1148" t="str">
            <v>大阪府</v>
          </cell>
          <cell r="D1148" t="str">
            <v>東大阪市</v>
          </cell>
          <cell r="E1148">
            <v>488618</v>
          </cell>
        </row>
        <row r="1149">
          <cell r="B1149" t="str">
            <v>272281</v>
          </cell>
          <cell r="C1149" t="str">
            <v>大阪府</v>
          </cell>
          <cell r="D1149" t="str">
            <v>泉南市</v>
          </cell>
          <cell r="E1149">
            <v>61615</v>
          </cell>
        </row>
        <row r="1150">
          <cell r="B1150" t="str">
            <v>272299</v>
          </cell>
          <cell r="C1150" t="str">
            <v>大阪府</v>
          </cell>
          <cell r="D1150" t="str">
            <v>四條畷市</v>
          </cell>
          <cell r="E1150">
            <v>55726</v>
          </cell>
        </row>
        <row r="1151">
          <cell r="B1151" t="str">
            <v>272302</v>
          </cell>
          <cell r="C1151" t="str">
            <v>大阪府</v>
          </cell>
          <cell r="D1151" t="str">
            <v>交野市</v>
          </cell>
          <cell r="E1151">
            <v>77632</v>
          </cell>
        </row>
        <row r="1152">
          <cell r="B1152" t="str">
            <v>272311</v>
          </cell>
          <cell r="C1152" t="str">
            <v>大阪府</v>
          </cell>
          <cell r="D1152" t="str">
            <v>大阪狭山市</v>
          </cell>
          <cell r="E1152">
            <v>58746</v>
          </cell>
        </row>
        <row r="1153">
          <cell r="B1153" t="str">
            <v>272329</v>
          </cell>
          <cell r="C1153" t="str">
            <v>大阪府</v>
          </cell>
          <cell r="D1153" t="str">
            <v>阪南市</v>
          </cell>
          <cell r="E1153">
            <v>53880</v>
          </cell>
        </row>
        <row r="1154">
          <cell r="B1154" t="str">
            <v>273015</v>
          </cell>
          <cell r="C1154" t="str">
            <v>大阪府</v>
          </cell>
          <cell r="D1154" t="str">
            <v>島本町</v>
          </cell>
          <cell r="E1154">
            <v>31642</v>
          </cell>
        </row>
        <row r="1155">
          <cell r="B1155" t="str">
            <v>273210</v>
          </cell>
          <cell r="C1155" t="str">
            <v>大阪府</v>
          </cell>
          <cell r="D1155" t="str">
            <v>豊能町</v>
          </cell>
          <cell r="E1155">
            <v>19339</v>
          </cell>
        </row>
        <row r="1156">
          <cell r="B1156" t="str">
            <v>273228</v>
          </cell>
          <cell r="C1156" t="str">
            <v>大阪府</v>
          </cell>
          <cell r="D1156" t="str">
            <v>能勢町</v>
          </cell>
          <cell r="E1156">
            <v>9885</v>
          </cell>
        </row>
        <row r="1157">
          <cell r="B1157" t="str">
            <v>273414</v>
          </cell>
          <cell r="C1157" t="str">
            <v>大阪府</v>
          </cell>
          <cell r="D1157" t="str">
            <v>忠岡町</v>
          </cell>
          <cell r="E1157">
            <v>17110</v>
          </cell>
        </row>
        <row r="1158">
          <cell r="B1158" t="str">
            <v>273619</v>
          </cell>
          <cell r="C1158" t="str">
            <v>大阪府</v>
          </cell>
          <cell r="D1158" t="str">
            <v>熊取町</v>
          </cell>
          <cell r="E1158">
            <v>43671</v>
          </cell>
        </row>
        <row r="1159">
          <cell r="B1159" t="str">
            <v>273627</v>
          </cell>
          <cell r="C1159" t="str">
            <v>大阪府</v>
          </cell>
          <cell r="D1159" t="str">
            <v>田尻町</v>
          </cell>
          <cell r="E1159">
            <v>8670</v>
          </cell>
        </row>
        <row r="1160">
          <cell r="B1160" t="str">
            <v>273660</v>
          </cell>
          <cell r="C1160" t="str">
            <v>大阪府</v>
          </cell>
          <cell r="D1160" t="str">
            <v>岬町</v>
          </cell>
          <cell r="E1160">
            <v>15634</v>
          </cell>
        </row>
        <row r="1161">
          <cell r="B1161" t="str">
            <v>273813</v>
          </cell>
          <cell r="C1161" t="str">
            <v>大阪府</v>
          </cell>
          <cell r="D1161" t="str">
            <v>太子町</v>
          </cell>
          <cell r="E1161">
            <v>13305</v>
          </cell>
        </row>
        <row r="1162">
          <cell r="B1162" t="str">
            <v>273821</v>
          </cell>
          <cell r="C1162" t="str">
            <v>大阪府</v>
          </cell>
          <cell r="D1162" t="str">
            <v>河南町</v>
          </cell>
          <cell r="E1162">
            <v>15511</v>
          </cell>
        </row>
        <row r="1163">
          <cell r="B1163" t="str">
            <v>273830</v>
          </cell>
          <cell r="C1163" t="str">
            <v>大阪府</v>
          </cell>
          <cell r="D1163" t="str">
            <v>千早赤阪村</v>
          </cell>
          <cell r="E1163">
            <v>5164</v>
          </cell>
        </row>
        <row r="1164">
          <cell r="B1164" t="str">
            <v>281000</v>
          </cell>
          <cell r="C1164" t="str">
            <v>兵庫県</v>
          </cell>
          <cell r="D1164" t="str">
            <v>神戸市</v>
          </cell>
          <cell r="E1164">
            <v>1533588</v>
          </cell>
        </row>
        <row r="1165">
          <cell r="B1165" t="str">
            <v>282014</v>
          </cell>
          <cell r="C1165" t="str">
            <v>兵庫県</v>
          </cell>
          <cell r="D1165" t="str">
            <v>姫路市</v>
          </cell>
          <cell r="E1165">
            <v>535982</v>
          </cell>
        </row>
        <row r="1166">
          <cell r="B1166" t="str">
            <v>282022</v>
          </cell>
          <cell r="C1166" t="str">
            <v>兵庫県</v>
          </cell>
          <cell r="D1166" t="str">
            <v>尼崎市</v>
          </cell>
          <cell r="E1166">
            <v>463262</v>
          </cell>
        </row>
        <row r="1167">
          <cell r="B1167" t="str">
            <v>282031</v>
          </cell>
          <cell r="C1167" t="str">
            <v>兵庫県</v>
          </cell>
          <cell r="D1167" t="str">
            <v>明石市</v>
          </cell>
          <cell r="E1167">
            <v>303961</v>
          </cell>
        </row>
        <row r="1168">
          <cell r="B1168" t="str">
            <v>282049</v>
          </cell>
          <cell r="C1168" t="str">
            <v>兵庫県</v>
          </cell>
          <cell r="D1168" t="str">
            <v>西宮市</v>
          </cell>
          <cell r="E1168">
            <v>484357</v>
          </cell>
        </row>
        <row r="1169">
          <cell r="B1169" t="str">
            <v>282057</v>
          </cell>
          <cell r="C1169" t="str">
            <v>兵庫県</v>
          </cell>
          <cell r="D1169" t="str">
            <v>洲本市</v>
          </cell>
          <cell r="E1169">
            <v>43316</v>
          </cell>
        </row>
        <row r="1170">
          <cell r="B1170" t="str">
            <v>282065</v>
          </cell>
          <cell r="C1170" t="str">
            <v>兵庫県</v>
          </cell>
          <cell r="D1170" t="str">
            <v>芦屋市</v>
          </cell>
          <cell r="E1170">
            <v>95775</v>
          </cell>
        </row>
        <row r="1171">
          <cell r="B1171" t="str">
            <v>282073</v>
          </cell>
          <cell r="C1171" t="str">
            <v>兵庫県</v>
          </cell>
          <cell r="D1171" t="str">
            <v>伊丹市</v>
          </cell>
          <cell r="E1171">
            <v>203539</v>
          </cell>
        </row>
        <row r="1172">
          <cell r="B1172" t="str">
            <v>282081</v>
          </cell>
          <cell r="C1172" t="str">
            <v>兵庫県</v>
          </cell>
          <cell r="D1172" t="str">
            <v>相生市</v>
          </cell>
          <cell r="E1172">
            <v>29215</v>
          </cell>
        </row>
        <row r="1173">
          <cell r="B1173" t="str">
            <v>282090</v>
          </cell>
          <cell r="C1173" t="str">
            <v>兵庫県</v>
          </cell>
          <cell r="D1173" t="str">
            <v>豊岡市</v>
          </cell>
          <cell r="E1173">
            <v>80942</v>
          </cell>
        </row>
        <row r="1174">
          <cell r="B1174" t="str">
            <v>282103</v>
          </cell>
          <cell r="C1174" t="str">
            <v>兵庫県</v>
          </cell>
          <cell r="D1174" t="str">
            <v>加古川市</v>
          </cell>
          <cell r="E1174">
            <v>264364</v>
          </cell>
        </row>
        <row r="1175">
          <cell r="B1175" t="str">
            <v>282120</v>
          </cell>
          <cell r="C1175" t="str">
            <v>兵庫県</v>
          </cell>
          <cell r="D1175" t="str">
            <v>赤穂市</v>
          </cell>
          <cell r="E1175">
            <v>47391</v>
          </cell>
        </row>
        <row r="1176">
          <cell r="B1176" t="str">
            <v>282138</v>
          </cell>
          <cell r="C1176" t="str">
            <v>兵庫県</v>
          </cell>
          <cell r="D1176" t="str">
            <v>西脇市</v>
          </cell>
          <cell r="E1176">
            <v>40412</v>
          </cell>
        </row>
        <row r="1177">
          <cell r="B1177" t="str">
            <v>282146</v>
          </cell>
          <cell r="C1177" t="str">
            <v>兵庫県</v>
          </cell>
          <cell r="D1177" t="str">
            <v>宝塚市</v>
          </cell>
          <cell r="E1177">
            <v>234044</v>
          </cell>
        </row>
        <row r="1178">
          <cell r="B1178" t="str">
            <v>282154</v>
          </cell>
          <cell r="C1178" t="str">
            <v>兵庫県</v>
          </cell>
          <cell r="D1178" t="str">
            <v>三木市</v>
          </cell>
          <cell r="E1178">
            <v>77238</v>
          </cell>
        </row>
        <row r="1179">
          <cell r="B1179" t="str">
            <v>282162</v>
          </cell>
          <cell r="C1179" t="str">
            <v>兵庫県</v>
          </cell>
          <cell r="D1179" t="str">
            <v>高砂市</v>
          </cell>
          <cell r="E1179">
            <v>90462</v>
          </cell>
        </row>
        <row r="1180">
          <cell r="B1180" t="str">
            <v>282171</v>
          </cell>
          <cell r="C1180" t="str">
            <v>兵庫県</v>
          </cell>
          <cell r="D1180" t="str">
            <v>川西市</v>
          </cell>
          <cell r="E1180">
            <v>157432</v>
          </cell>
        </row>
        <row r="1181">
          <cell r="B1181" t="str">
            <v>282189</v>
          </cell>
          <cell r="C1181" t="str">
            <v>兵庫県</v>
          </cell>
          <cell r="D1181" t="str">
            <v>小野市</v>
          </cell>
          <cell r="E1181">
            <v>48486</v>
          </cell>
        </row>
        <row r="1182">
          <cell r="B1182" t="str">
            <v>282197</v>
          </cell>
          <cell r="C1182" t="str">
            <v>兵庫県</v>
          </cell>
          <cell r="D1182" t="str">
            <v>三田市</v>
          </cell>
          <cell r="E1182">
            <v>111934</v>
          </cell>
        </row>
        <row r="1183">
          <cell r="B1183" t="str">
            <v>282201</v>
          </cell>
          <cell r="C1183" t="str">
            <v>兵庫県</v>
          </cell>
          <cell r="D1183" t="str">
            <v>加西市</v>
          </cell>
          <cell r="E1183">
            <v>44080</v>
          </cell>
        </row>
        <row r="1184">
          <cell r="B1184" t="str">
            <v>282219</v>
          </cell>
          <cell r="C1184" t="str">
            <v>兵庫県</v>
          </cell>
          <cell r="D1184" t="str">
            <v>丹波篠山市</v>
          </cell>
          <cell r="E1184">
            <v>41362</v>
          </cell>
        </row>
        <row r="1185">
          <cell r="B1185" t="str">
            <v>282227</v>
          </cell>
          <cell r="C1185" t="str">
            <v>兵庫県</v>
          </cell>
          <cell r="D1185" t="str">
            <v>養父市</v>
          </cell>
          <cell r="E1185">
            <v>23229</v>
          </cell>
        </row>
        <row r="1186">
          <cell r="B1186" t="str">
            <v>282235</v>
          </cell>
          <cell r="C1186" t="str">
            <v>兵庫県</v>
          </cell>
          <cell r="D1186" t="str">
            <v>丹波市</v>
          </cell>
          <cell r="E1186">
            <v>63941</v>
          </cell>
        </row>
        <row r="1187">
          <cell r="B1187" t="str">
            <v>282243</v>
          </cell>
          <cell r="C1187" t="str">
            <v>兵庫県</v>
          </cell>
          <cell r="D1187" t="str">
            <v>南あわじ市</v>
          </cell>
          <cell r="E1187">
            <v>46978</v>
          </cell>
        </row>
        <row r="1188">
          <cell r="B1188" t="str">
            <v>282251</v>
          </cell>
          <cell r="C1188" t="str">
            <v>兵庫県</v>
          </cell>
          <cell r="D1188" t="str">
            <v>朝来市</v>
          </cell>
          <cell r="E1188">
            <v>30218</v>
          </cell>
        </row>
        <row r="1189">
          <cell r="B1189" t="str">
            <v>282260</v>
          </cell>
          <cell r="C1189" t="str">
            <v>兵庫県</v>
          </cell>
          <cell r="D1189" t="str">
            <v>淡路市</v>
          </cell>
          <cell r="E1189">
            <v>43562</v>
          </cell>
        </row>
        <row r="1190">
          <cell r="B1190" t="str">
            <v>282278</v>
          </cell>
          <cell r="C1190" t="str">
            <v>兵庫県</v>
          </cell>
          <cell r="D1190" t="str">
            <v>宍粟市</v>
          </cell>
          <cell r="E1190">
            <v>37331</v>
          </cell>
        </row>
        <row r="1191">
          <cell r="B1191" t="str">
            <v>282286</v>
          </cell>
          <cell r="C1191" t="str">
            <v>兵庫県</v>
          </cell>
          <cell r="D1191" t="str">
            <v>加東市</v>
          </cell>
          <cell r="E1191">
            <v>40348</v>
          </cell>
        </row>
        <row r="1192">
          <cell r="B1192" t="str">
            <v>282294</v>
          </cell>
          <cell r="C1192" t="str">
            <v>兵庫県</v>
          </cell>
          <cell r="D1192" t="str">
            <v>たつの市</v>
          </cell>
          <cell r="E1192">
            <v>76276</v>
          </cell>
        </row>
        <row r="1193">
          <cell r="B1193" t="str">
            <v>283011</v>
          </cell>
          <cell r="C1193" t="str">
            <v>兵庫県</v>
          </cell>
          <cell r="D1193" t="str">
            <v>猪名川町</v>
          </cell>
          <cell r="E1193">
            <v>30823</v>
          </cell>
        </row>
        <row r="1194">
          <cell r="B1194" t="str">
            <v>283657</v>
          </cell>
          <cell r="C1194" t="str">
            <v>兵庫県</v>
          </cell>
          <cell r="D1194" t="str">
            <v>多可町</v>
          </cell>
          <cell r="E1194">
            <v>20524</v>
          </cell>
        </row>
        <row r="1195">
          <cell r="B1195" t="str">
            <v>283819</v>
          </cell>
          <cell r="C1195" t="str">
            <v>兵庫県</v>
          </cell>
          <cell r="D1195" t="str">
            <v>稲美町</v>
          </cell>
          <cell r="E1195">
            <v>31061</v>
          </cell>
        </row>
        <row r="1196">
          <cell r="B1196" t="str">
            <v>283827</v>
          </cell>
          <cell r="C1196" t="str">
            <v>兵庫県</v>
          </cell>
          <cell r="D1196" t="str">
            <v>播磨町</v>
          </cell>
          <cell r="E1196">
            <v>34520</v>
          </cell>
        </row>
        <row r="1197">
          <cell r="B1197" t="str">
            <v>284424</v>
          </cell>
          <cell r="C1197" t="str">
            <v>兵庫県</v>
          </cell>
          <cell r="D1197" t="str">
            <v>市川町</v>
          </cell>
          <cell r="E1197">
            <v>11947</v>
          </cell>
        </row>
        <row r="1198">
          <cell r="B1198" t="str">
            <v>284432</v>
          </cell>
          <cell r="C1198" t="str">
            <v>兵庫県</v>
          </cell>
          <cell r="D1198" t="str">
            <v>福崎町</v>
          </cell>
          <cell r="E1198">
            <v>19205</v>
          </cell>
        </row>
        <row r="1199">
          <cell r="B1199" t="str">
            <v>284467</v>
          </cell>
          <cell r="C1199" t="str">
            <v>兵庫県</v>
          </cell>
          <cell r="D1199" t="str">
            <v>神河町</v>
          </cell>
          <cell r="E1199">
            <v>11286</v>
          </cell>
        </row>
        <row r="1200">
          <cell r="B1200" t="str">
            <v>284645</v>
          </cell>
          <cell r="C1200" t="str">
            <v>兵庫県</v>
          </cell>
          <cell r="D1200" t="str">
            <v>太子町</v>
          </cell>
          <cell r="E1200">
            <v>34128</v>
          </cell>
        </row>
        <row r="1201">
          <cell r="B1201" t="str">
            <v>284815</v>
          </cell>
          <cell r="C1201" t="str">
            <v>兵庫県</v>
          </cell>
          <cell r="D1201" t="str">
            <v>上郡町</v>
          </cell>
          <cell r="E1201">
            <v>14768</v>
          </cell>
        </row>
        <row r="1202">
          <cell r="B1202" t="str">
            <v>285013</v>
          </cell>
          <cell r="C1202" t="str">
            <v>兵庫県</v>
          </cell>
          <cell r="D1202" t="str">
            <v>佐用町</v>
          </cell>
          <cell r="E1202">
            <v>16640</v>
          </cell>
        </row>
        <row r="1203">
          <cell r="B1203" t="str">
            <v>285854</v>
          </cell>
          <cell r="C1203" t="str">
            <v>兵庫県</v>
          </cell>
          <cell r="D1203" t="str">
            <v>香美町</v>
          </cell>
          <cell r="E1203">
            <v>17343</v>
          </cell>
        </row>
        <row r="1204">
          <cell r="B1204" t="str">
            <v>285862</v>
          </cell>
          <cell r="C1204" t="str">
            <v>兵庫県</v>
          </cell>
          <cell r="D1204" t="str">
            <v>新温泉町</v>
          </cell>
          <cell r="E1204">
            <v>14298</v>
          </cell>
        </row>
        <row r="1205">
          <cell r="B1205" t="str">
            <v>292010</v>
          </cell>
          <cell r="C1205" t="str">
            <v>奈良県</v>
          </cell>
          <cell r="D1205" t="str">
            <v>奈良市</v>
          </cell>
          <cell r="E1205">
            <v>356027</v>
          </cell>
        </row>
        <row r="1206">
          <cell r="B1206" t="str">
            <v>292028</v>
          </cell>
          <cell r="C1206" t="str">
            <v>奈良県</v>
          </cell>
          <cell r="D1206" t="str">
            <v>大和高田市</v>
          </cell>
          <cell r="E1206">
            <v>64580</v>
          </cell>
        </row>
        <row r="1207">
          <cell r="B1207" t="str">
            <v>292036</v>
          </cell>
          <cell r="C1207" t="str">
            <v>奈良県</v>
          </cell>
          <cell r="D1207" t="str">
            <v>大和郡山市</v>
          </cell>
          <cell r="E1207">
            <v>85871</v>
          </cell>
        </row>
        <row r="1208">
          <cell r="B1208" t="str">
            <v>292044</v>
          </cell>
          <cell r="C1208" t="str">
            <v>奈良県</v>
          </cell>
          <cell r="D1208" t="str">
            <v>天理市</v>
          </cell>
          <cell r="E1208">
            <v>64895</v>
          </cell>
        </row>
        <row r="1209">
          <cell r="B1209" t="str">
            <v>292052</v>
          </cell>
          <cell r="C1209" t="str">
            <v>奈良県</v>
          </cell>
          <cell r="D1209" t="str">
            <v>橿原市</v>
          </cell>
          <cell r="E1209">
            <v>121736</v>
          </cell>
        </row>
        <row r="1210">
          <cell r="B1210" t="str">
            <v>292061</v>
          </cell>
          <cell r="C1210" t="str">
            <v>奈良県</v>
          </cell>
          <cell r="D1210" t="str">
            <v>桜井市</v>
          </cell>
          <cell r="E1210">
            <v>56784</v>
          </cell>
        </row>
        <row r="1211">
          <cell r="B1211" t="str">
            <v>292079</v>
          </cell>
          <cell r="C1211" t="str">
            <v>奈良県</v>
          </cell>
          <cell r="D1211" t="str">
            <v>五條市</v>
          </cell>
          <cell r="E1211">
            <v>30107</v>
          </cell>
        </row>
        <row r="1212">
          <cell r="B1212" t="str">
            <v>292087</v>
          </cell>
          <cell r="C1212" t="str">
            <v>奈良県</v>
          </cell>
          <cell r="D1212" t="str">
            <v>御所市</v>
          </cell>
          <cell r="E1212">
            <v>25525</v>
          </cell>
        </row>
        <row r="1213">
          <cell r="B1213" t="str">
            <v>292095</v>
          </cell>
          <cell r="C1213" t="str">
            <v>奈良県</v>
          </cell>
          <cell r="D1213" t="str">
            <v>生駒市</v>
          </cell>
          <cell r="E1213">
            <v>119483</v>
          </cell>
        </row>
        <row r="1214">
          <cell r="B1214" t="str">
            <v>292109</v>
          </cell>
          <cell r="C1214" t="str">
            <v>奈良県</v>
          </cell>
          <cell r="D1214" t="str">
            <v>香芝市</v>
          </cell>
          <cell r="E1214">
            <v>79272</v>
          </cell>
        </row>
        <row r="1215">
          <cell r="B1215" t="str">
            <v>292117</v>
          </cell>
          <cell r="C1215" t="str">
            <v>奈良県</v>
          </cell>
          <cell r="D1215" t="str">
            <v>葛城市</v>
          </cell>
          <cell r="E1215">
            <v>37393</v>
          </cell>
        </row>
        <row r="1216">
          <cell r="B1216" t="str">
            <v>292125</v>
          </cell>
          <cell r="C1216" t="str">
            <v>奈良県</v>
          </cell>
          <cell r="D1216" t="str">
            <v>宇陀市</v>
          </cell>
          <cell r="E1216">
            <v>29737</v>
          </cell>
        </row>
        <row r="1217">
          <cell r="B1217" t="str">
            <v>293229</v>
          </cell>
          <cell r="C1217" t="str">
            <v>奈良県</v>
          </cell>
          <cell r="D1217" t="str">
            <v>山添村</v>
          </cell>
          <cell r="E1217">
            <v>3471</v>
          </cell>
        </row>
        <row r="1218">
          <cell r="B1218" t="str">
            <v>293423</v>
          </cell>
          <cell r="C1218" t="str">
            <v>奈良県</v>
          </cell>
          <cell r="D1218" t="str">
            <v>平群町</v>
          </cell>
          <cell r="E1218">
            <v>18795</v>
          </cell>
        </row>
        <row r="1219">
          <cell r="B1219" t="str">
            <v>293431</v>
          </cell>
          <cell r="C1219" t="str">
            <v>奈良県</v>
          </cell>
          <cell r="D1219" t="str">
            <v>三郷町</v>
          </cell>
          <cell r="E1219">
            <v>22957</v>
          </cell>
        </row>
        <row r="1220">
          <cell r="B1220" t="str">
            <v>293440</v>
          </cell>
          <cell r="C1220" t="str">
            <v>奈良県</v>
          </cell>
          <cell r="D1220" t="str">
            <v>斑鳩町</v>
          </cell>
          <cell r="E1220">
            <v>28338</v>
          </cell>
        </row>
        <row r="1221">
          <cell r="B1221" t="str">
            <v>293458</v>
          </cell>
          <cell r="C1221" t="str">
            <v>奈良県</v>
          </cell>
          <cell r="D1221" t="str">
            <v>安堵町</v>
          </cell>
          <cell r="E1221">
            <v>7407</v>
          </cell>
        </row>
        <row r="1222">
          <cell r="B1222" t="str">
            <v>293610</v>
          </cell>
          <cell r="C1222" t="str">
            <v>奈良県</v>
          </cell>
          <cell r="D1222" t="str">
            <v>川西町</v>
          </cell>
          <cell r="E1222">
            <v>8565</v>
          </cell>
        </row>
        <row r="1223">
          <cell r="B1223" t="str">
            <v>293628</v>
          </cell>
          <cell r="C1223" t="str">
            <v>奈良県</v>
          </cell>
          <cell r="D1223" t="str">
            <v>三宅町</v>
          </cell>
          <cell r="E1223">
            <v>6842</v>
          </cell>
        </row>
        <row r="1224">
          <cell r="B1224" t="str">
            <v>293636</v>
          </cell>
          <cell r="C1224" t="str">
            <v>奈良県</v>
          </cell>
          <cell r="D1224" t="str">
            <v>田原本町</v>
          </cell>
          <cell r="E1224">
            <v>31890</v>
          </cell>
        </row>
        <row r="1225">
          <cell r="B1225" t="str">
            <v>293857</v>
          </cell>
          <cell r="C1225" t="str">
            <v>奈良県</v>
          </cell>
          <cell r="D1225" t="str">
            <v>曽爾村</v>
          </cell>
          <cell r="E1225">
            <v>1427</v>
          </cell>
        </row>
        <row r="1226">
          <cell r="B1226" t="str">
            <v>293865</v>
          </cell>
          <cell r="C1226" t="str">
            <v>奈良県</v>
          </cell>
          <cell r="D1226" t="str">
            <v>御杖村</v>
          </cell>
          <cell r="E1226">
            <v>1587</v>
          </cell>
        </row>
        <row r="1227">
          <cell r="B1227" t="str">
            <v>294012</v>
          </cell>
          <cell r="C1227" t="str">
            <v>奈良県</v>
          </cell>
          <cell r="D1227" t="str">
            <v>高取町</v>
          </cell>
          <cell r="E1227">
            <v>6722</v>
          </cell>
        </row>
        <row r="1228">
          <cell r="B1228" t="str">
            <v>294021</v>
          </cell>
          <cell r="C1228" t="str">
            <v>奈良県</v>
          </cell>
          <cell r="D1228" t="str">
            <v>明日香村</v>
          </cell>
          <cell r="E1228">
            <v>5544</v>
          </cell>
        </row>
        <row r="1229">
          <cell r="B1229" t="str">
            <v>294241</v>
          </cell>
          <cell r="C1229" t="str">
            <v>奈良県</v>
          </cell>
          <cell r="D1229" t="str">
            <v>上牧町</v>
          </cell>
          <cell r="E1229">
            <v>22277</v>
          </cell>
        </row>
        <row r="1230">
          <cell r="B1230" t="str">
            <v>294250</v>
          </cell>
          <cell r="C1230" t="str">
            <v>奈良県</v>
          </cell>
          <cell r="D1230" t="str">
            <v>王寺町</v>
          </cell>
          <cell r="E1230">
            <v>24196</v>
          </cell>
        </row>
        <row r="1231">
          <cell r="B1231" t="str">
            <v>294268</v>
          </cell>
          <cell r="C1231" t="str">
            <v>奈良県</v>
          </cell>
          <cell r="D1231" t="str">
            <v>広陵町</v>
          </cell>
          <cell r="E1231">
            <v>35059</v>
          </cell>
        </row>
        <row r="1232">
          <cell r="B1232" t="str">
            <v>294276</v>
          </cell>
          <cell r="C1232" t="str">
            <v>奈良県</v>
          </cell>
          <cell r="D1232" t="str">
            <v>河合町</v>
          </cell>
          <cell r="E1232">
            <v>17631</v>
          </cell>
        </row>
        <row r="1233">
          <cell r="B1233" t="str">
            <v>294411</v>
          </cell>
          <cell r="C1233" t="str">
            <v>奈良県</v>
          </cell>
          <cell r="D1233" t="str">
            <v>吉野町</v>
          </cell>
          <cell r="E1233">
            <v>6868</v>
          </cell>
        </row>
        <row r="1234">
          <cell r="B1234" t="str">
            <v>294420</v>
          </cell>
          <cell r="C1234" t="str">
            <v>奈良県</v>
          </cell>
          <cell r="D1234" t="str">
            <v>大淀町</v>
          </cell>
          <cell r="E1234">
            <v>17456</v>
          </cell>
        </row>
        <row r="1235">
          <cell r="B1235" t="str">
            <v>294438</v>
          </cell>
          <cell r="C1235" t="str">
            <v>奈良県</v>
          </cell>
          <cell r="D1235" t="str">
            <v>下市町</v>
          </cell>
          <cell r="E1235">
            <v>5277</v>
          </cell>
        </row>
        <row r="1236">
          <cell r="B1236" t="str">
            <v>294446</v>
          </cell>
          <cell r="C1236" t="str">
            <v>奈良県</v>
          </cell>
          <cell r="D1236" t="str">
            <v>黒滝村</v>
          </cell>
          <cell r="E1236">
            <v>702</v>
          </cell>
        </row>
        <row r="1237">
          <cell r="B1237" t="str">
            <v>294462</v>
          </cell>
          <cell r="C1237" t="str">
            <v>奈良県</v>
          </cell>
          <cell r="D1237" t="str">
            <v>天川村</v>
          </cell>
          <cell r="E1237">
            <v>1373</v>
          </cell>
        </row>
        <row r="1238">
          <cell r="B1238" t="str">
            <v>294471</v>
          </cell>
          <cell r="C1238" t="str">
            <v>奈良県</v>
          </cell>
          <cell r="D1238" t="str">
            <v>野迫川村</v>
          </cell>
          <cell r="E1238">
            <v>369</v>
          </cell>
        </row>
        <row r="1239">
          <cell r="B1239" t="str">
            <v>294497</v>
          </cell>
          <cell r="C1239" t="str">
            <v>奈良県</v>
          </cell>
          <cell r="D1239" t="str">
            <v>十津川村</v>
          </cell>
          <cell r="E1239">
            <v>3224</v>
          </cell>
        </row>
        <row r="1240">
          <cell r="B1240" t="str">
            <v>294501</v>
          </cell>
          <cell r="C1240" t="str">
            <v>奈良県</v>
          </cell>
          <cell r="D1240" t="str">
            <v>下北山村</v>
          </cell>
          <cell r="E1240">
            <v>884</v>
          </cell>
        </row>
        <row r="1241">
          <cell r="B1241" t="str">
            <v>294519</v>
          </cell>
          <cell r="C1241" t="str">
            <v>奈良県</v>
          </cell>
          <cell r="D1241" t="str">
            <v>上北山村</v>
          </cell>
          <cell r="E1241">
            <v>488</v>
          </cell>
        </row>
        <row r="1242">
          <cell r="B1242" t="str">
            <v>294527</v>
          </cell>
          <cell r="C1242" t="str">
            <v>奈良県</v>
          </cell>
          <cell r="D1242" t="str">
            <v>川上村</v>
          </cell>
          <cell r="E1242">
            <v>1361</v>
          </cell>
        </row>
        <row r="1243">
          <cell r="B1243" t="str">
            <v>294535</v>
          </cell>
          <cell r="C1243" t="str">
            <v>奈良県</v>
          </cell>
          <cell r="D1243" t="str">
            <v>東吉野村</v>
          </cell>
          <cell r="E1243">
            <v>1717</v>
          </cell>
        </row>
        <row r="1244">
          <cell r="B1244" t="str">
            <v>302015</v>
          </cell>
          <cell r="C1244" t="str">
            <v>和歌山県</v>
          </cell>
          <cell r="D1244" t="str">
            <v>和歌山市</v>
          </cell>
          <cell r="E1244">
            <v>366923</v>
          </cell>
        </row>
        <row r="1245">
          <cell r="B1245" t="str">
            <v>302023</v>
          </cell>
          <cell r="C1245" t="str">
            <v>和歌山県</v>
          </cell>
          <cell r="D1245" t="str">
            <v>海南市</v>
          </cell>
          <cell r="E1245">
            <v>50307</v>
          </cell>
        </row>
        <row r="1246">
          <cell r="B1246" t="str">
            <v>302031</v>
          </cell>
          <cell r="C1246" t="str">
            <v>和歌山県</v>
          </cell>
          <cell r="D1246" t="str">
            <v>橋本市</v>
          </cell>
          <cell r="E1246">
            <v>62376</v>
          </cell>
        </row>
        <row r="1247">
          <cell r="B1247" t="str">
            <v>302040</v>
          </cell>
          <cell r="C1247" t="str">
            <v>和歌山県</v>
          </cell>
          <cell r="D1247" t="str">
            <v>有田市</v>
          </cell>
          <cell r="E1247">
            <v>27736</v>
          </cell>
        </row>
        <row r="1248">
          <cell r="B1248" t="str">
            <v>302058</v>
          </cell>
          <cell r="C1248" t="str">
            <v>和歌山県</v>
          </cell>
          <cell r="D1248" t="str">
            <v>御坊市</v>
          </cell>
          <cell r="E1248">
            <v>23117</v>
          </cell>
        </row>
        <row r="1249">
          <cell r="B1249" t="str">
            <v>302066</v>
          </cell>
          <cell r="C1249" t="str">
            <v>和歌山県</v>
          </cell>
          <cell r="D1249" t="str">
            <v>田辺市</v>
          </cell>
          <cell r="E1249">
            <v>73072</v>
          </cell>
        </row>
        <row r="1250">
          <cell r="B1250" t="str">
            <v>302074</v>
          </cell>
          <cell r="C1250" t="str">
            <v>和歌山県</v>
          </cell>
          <cell r="D1250" t="str">
            <v>新宮市</v>
          </cell>
          <cell r="E1250">
            <v>28326</v>
          </cell>
        </row>
        <row r="1251">
          <cell r="B1251" t="str">
            <v>302082</v>
          </cell>
          <cell r="C1251" t="str">
            <v>和歌山県</v>
          </cell>
          <cell r="D1251" t="str">
            <v>紀の川市</v>
          </cell>
          <cell r="E1251">
            <v>61813</v>
          </cell>
        </row>
        <row r="1252">
          <cell r="B1252" t="str">
            <v>302091</v>
          </cell>
          <cell r="C1252" t="str">
            <v>和歌山県</v>
          </cell>
          <cell r="D1252" t="str">
            <v>岩出市</v>
          </cell>
          <cell r="E1252">
            <v>53994</v>
          </cell>
        </row>
        <row r="1253">
          <cell r="B1253" t="str">
            <v>303046</v>
          </cell>
          <cell r="C1253" t="str">
            <v>和歌山県</v>
          </cell>
          <cell r="D1253" t="str">
            <v>紀美野町</v>
          </cell>
          <cell r="E1253">
            <v>8702</v>
          </cell>
        </row>
        <row r="1254">
          <cell r="B1254" t="str">
            <v>303411</v>
          </cell>
          <cell r="C1254" t="str">
            <v>和歌山県</v>
          </cell>
          <cell r="D1254" t="str">
            <v>かつらぎ町</v>
          </cell>
          <cell r="E1254">
            <v>16650</v>
          </cell>
        </row>
        <row r="1255">
          <cell r="B1255" t="str">
            <v>303437</v>
          </cell>
          <cell r="C1255" t="str">
            <v>和歌山県</v>
          </cell>
          <cell r="D1255" t="str">
            <v>九度山町</v>
          </cell>
          <cell r="E1255">
            <v>4186</v>
          </cell>
        </row>
        <row r="1256">
          <cell r="B1256" t="str">
            <v>303445</v>
          </cell>
          <cell r="C1256" t="str">
            <v>和歌山県</v>
          </cell>
          <cell r="D1256" t="str">
            <v>高野町</v>
          </cell>
          <cell r="E1256">
            <v>2983</v>
          </cell>
        </row>
        <row r="1257">
          <cell r="B1257" t="str">
            <v>303615</v>
          </cell>
          <cell r="C1257" t="str">
            <v>和歌山県</v>
          </cell>
          <cell r="D1257" t="str">
            <v>湯浅町</v>
          </cell>
          <cell r="E1257">
            <v>11869</v>
          </cell>
        </row>
        <row r="1258">
          <cell r="B1258" t="str">
            <v>303623</v>
          </cell>
          <cell r="C1258" t="str">
            <v>和歌山県</v>
          </cell>
          <cell r="D1258" t="str">
            <v>広川町</v>
          </cell>
          <cell r="E1258">
            <v>6943</v>
          </cell>
        </row>
        <row r="1259">
          <cell r="B1259" t="str">
            <v>303666</v>
          </cell>
          <cell r="C1259" t="str">
            <v>和歌山県</v>
          </cell>
          <cell r="D1259" t="str">
            <v>有田川町</v>
          </cell>
          <cell r="E1259">
            <v>26325</v>
          </cell>
        </row>
        <row r="1260">
          <cell r="B1260" t="str">
            <v>303810</v>
          </cell>
          <cell r="C1260" t="str">
            <v>和歌山県</v>
          </cell>
          <cell r="D1260" t="str">
            <v>美浜町</v>
          </cell>
          <cell r="E1260">
            <v>7113</v>
          </cell>
        </row>
        <row r="1261">
          <cell r="B1261" t="str">
            <v>303828</v>
          </cell>
          <cell r="C1261" t="str">
            <v>和歌山県</v>
          </cell>
          <cell r="D1261" t="str">
            <v>日高町</v>
          </cell>
          <cell r="E1261">
            <v>7935</v>
          </cell>
        </row>
        <row r="1262">
          <cell r="B1262" t="str">
            <v>303836</v>
          </cell>
          <cell r="C1262" t="str">
            <v>和歌山県</v>
          </cell>
          <cell r="D1262" t="str">
            <v>由良町</v>
          </cell>
          <cell r="E1262">
            <v>5678</v>
          </cell>
        </row>
        <row r="1263">
          <cell r="B1263" t="str">
            <v>303909</v>
          </cell>
          <cell r="C1263" t="str">
            <v>和歌山県</v>
          </cell>
          <cell r="D1263" t="str">
            <v>印南町</v>
          </cell>
          <cell r="E1263">
            <v>8212</v>
          </cell>
        </row>
        <row r="1264">
          <cell r="B1264" t="str">
            <v>303917</v>
          </cell>
          <cell r="C1264" t="str">
            <v>和歌山県</v>
          </cell>
          <cell r="D1264" t="str">
            <v>みなべ町</v>
          </cell>
          <cell r="E1264">
            <v>12585</v>
          </cell>
        </row>
        <row r="1265">
          <cell r="B1265" t="str">
            <v>303925</v>
          </cell>
          <cell r="C1265" t="str">
            <v>和歌山県</v>
          </cell>
          <cell r="D1265" t="str">
            <v>日高川町</v>
          </cell>
          <cell r="E1265">
            <v>9773</v>
          </cell>
        </row>
        <row r="1266">
          <cell r="B1266" t="str">
            <v>304018</v>
          </cell>
          <cell r="C1266" t="str">
            <v>和歌山県</v>
          </cell>
          <cell r="D1266" t="str">
            <v>白浜町</v>
          </cell>
          <cell r="E1266">
            <v>21282</v>
          </cell>
        </row>
        <row r="1267">
          <cell r="B1267" t="str">
            <v>304042</v>
          </cell>
          <cell r="C1267" t="str">
            <v>和歌山県</v>
          </cell>
          <cell r="D1267" t="str">
            <v>上富田町</v>
          </cell>
          <cell r="E1267">
            <v>15569</v>
          </cell>
        </row>
        <row r="1268">
          <cell r="B1268" t="str">
            <v>304069</v>
          </cell>
          <cell r="C1268" t="str">
            <v>和歌山県</v>
          </cell>
          <cell r="D1268" t="str">
            <v>すさみ町</v>
          </cell>
          <cell r="E1268">
            <v>3919</v>
          </cell>
        </row>
        <row r="1269">
          <cell r="B1269" t="str">
            <v>304212</v>
          </cell>
          <cell r="C1269" t="str">
            <v>和歌山県</v>
          </cell>
          <cell r="D1269" t="str">
            <v>那智勝浦町</v>
          </cell>
          <cell r="E1269">
            <v>14904</v>
          </cell>
        </row>
        <row r="1270">
          <cell r="B1270" t="str">
            <v>304221</v>
          </cell>
          <cell r="C1270" t="str">
            <v>和歌山県</v>
          </cell>
          <cell r="D1270" t="str">
            <v>太地町</v>
          </cell>
          <cell r="E1270">
            <v>3066</v>
          </cell>
        </row>
        <row r="1271">
          <cell r="B1271" t="str">
            <v>304247</v>
          </cell>
          <cell r="C1271" t="str">
            <v>和歌山県</v>
          </cell>
          <cell r="D1271" t="str">
            <v>古座川町</v>
          </cell>
          <cell r="E1271">
            <v>2642</v>
          </cell>
        </row>
        <row r="1272">
          <cell r="B1272" t="str">
            <v>304271</v>
          </cell>
          <cell r="C1272" t="str">
            <v>和歌山県</v>
          </cell>
          <cell r="D1272" t="str">
            <v>北山村</v>
          </cell>
          <cell r="E1272">
            <v>434</v>
          </cell>
        </row>
        <row r="1273">
          <cell r="B1273" t="str">
            <v>304280</v>
          </cell>
          <cell r="C1273" t="str">
            <v>和歌山県</v>
          </cell>
          <cell r="D1273" t="str">
            <v>串本町</v>
          </cell>
          <cell r="E1273">
            <v>15824</v>
          </cell>
        </row>
        <row r="1274">
          <cell r="B1274" t="str">
            <v>312011</v>
          </cell>
          <cell r="C1274" t="str">
            <v>鳥取県</v>
          </cell>
          <cell r="D1274" t="str">
            <v>鳥取市</v>
          </cell>
          <cell r="E1274">
            <v>186960</v>
          </cell>
        </row>
        <row r="1275">
          <cell r="B1275" t="str">
            <v>312029</v>
          </cell>
          <cell r="C1275" t="str">
            <v>鳥取県</v>
          </cell>
          <cell r="D1275" t="str">
            <v>米子市</v>
          </cell>
          <cell r="E1275">
            <v>147857</v>
          </cell>
        </row>
        <row r="1276">
          <cell r="B1276" t="str">
            <v>312037</v>
          </cell>
          <cell r="C1276" t="str">
            <v>鳥取県</v>
          </cell>
          <cell r="D1276" t="str">
            <v>倉吉市</v>
          </cell>
          <cell r="E1276">
            <v>46731</v>
          </cell>
        </row>
        <row r="1277">
          <cell r="B1277" t="str">
            <v>312045</v>
          </cell>
          <cell r="C1277" t="str">
            <v>鳥取県</v>
          </cell>
          <cell r="D1277" t="str">
            <v>境港市</v>
          </cell>
          <cell r="E1277">
            <v>33957</v>
          </cell>
        </row>
        <row r="1278">
          <cell r="B1278" t="str">
            <v>313025</v>
          </cell>
          <cell r="C1278" t="str">
            <v>鳥取県</v>
          </cell>
          <cell r="D1278" t="str">
            <v>岩美町</v>
          </cell>
          <cell r="E1278">
            <v>11460</v>
          </cell>
        </row>
        <row r="1279">
          <cell r="B1279" t="str">
            <v>313254</v>
          </cell>
          <cell r="C1279" t="str">
            <v>鳥取県</v>
          </cell>
          <cell r="D1279" t="str">
            <v>若桜町</v>
          </cell>
          <cell r="E1279">
            <v>3134</v>
          </cell>
        </row>
        <row r="1280">
          <cell r="B1280" t="str">
            <v>313289</v>
          </cell>
          <cell r="C1280" t="str">
            <v>鳥取県</v>
          </cell>
          <cell r="D1280" t="str">
            <v>智頭町</v>
          </cell>
          <cell r="E1280">
            <v>6894</v>
          </cell>
        </row>
        <row r="1281">
          <cell r="B1281" t="str">
            <v>313297</v>
          </cell>
          <cell r="C1281" t="str">
            <v>鳥取県</v>
          </cell>
          <cell r="D1281" t="str">
            <v>八頭町</v>
          </cell>
          <cell r="E1281">
            <v>16920</v>
          </cell>
        </row>
        <row r="1282">
          <cell r="B1282" t="str">
            <v>313645</v>
          </cell>
          <cell r="C1282" t="str">
            <v>鳥取県</v>
          </cell>
          <cell r="D1282" t="str">
            <v>三朝町</v>
          </cell>
          <cell r="E1282">
            <v>6450</v>
          </cell>
        </row>
        <row r="1283">
          <cell r="B1283" t="str">
            <v>313700</v>
          </cell>
          <cell r="C1283" t="str">
            <v>鳥取県</v>
          </cell>
          <cell r="D1283" t="str">
            <v>湯梨浜町</v>
          </cell>
          <cell r="E1283">
            <v>16835</v>
          </cell>
        </row>
        <row r="1284">
          <cell r="B1284" t="str">
            <v>313718</v>
          </cell>
          <cell r="C1284" t="str">
            <v>鳥取県</v>
          </cell>
          <cell r="D1284" t="str">
            <v>琴浦町</v>
          </cell>
          <cell r="E1284">
            <v>17274</v>
          </cell>
        </row>
        <row r="1285">
          <cell r="B1285" t="str">
            <v>313726</v>
          </cell>
          <cell r="C1285" t="str">
            <v>鳥取県</v>
          </cell>
          <cell r="D1285" t="str">
            <v>北栄町</v>
          </cell>
          <cell r="E1285">
            <v>14944</v>
          </cell>
        </row>
        <row r="1286">
          <cell r="B1286" t="str">
            <v>313840</v>
          </cell>
          <cell r="C1286" t="str">
            <v>鳥取県</v>
          </cell>
          <cell r="D1286" t="str">
            <v>日吉津村</v>
          </cell>
          <cell r="E1286">
            <v>3554</v>
          </cell>
        </row>
        <row r="1287">
          <cell r="B1287" t="str">
            <v>313866</v>
          </cell>
          <cell r="C1287" t="str">
            <v>鳥取県</v>
          </cell>
          <cell r="D1287" t="str">
            <v>大山町</v>
          </cell>
          <cell r="E1287">
            <v>16189</v>
          </cell>
        </row>
        <row r="1288">
          <cell r="B1288" t="str">
            <v>313891</v>
          </cell>
          <cell r="C1288" t="str">
            <v>鳥取県</v>
          </cell>
          <cell r="D1288" t="str">
            <v>南部町</v>
          </cell>
          <cell r="E1288">
            <v>10754</v>
          </cell>
        </row>
        <row r="1289">
          <cell r="B1289" t="str">
            <v>313904</v>
          </cell>
          <cell r="C1289" t="str">
            <v>鳥取県</v>
          </cell>
          <cell r="D1289" t="str">
            <v>伯耆町</v>
          </cell>
          <cell r="E1289">
            <v>10861</v>
          </cell>
        </row>
        <row r="1290">
          <cell r="B1290" t="str">
            <v>314013</v>
          </cell>
          <cell r="C1290" t="str">
            <v>鳥取県</v>
          </cell>
          <cell r="D1290" t="str">
            <v>日南町</v>
          </cell>
          <cell r="E1290">
            <v>4498</v>
          </cell>
        </row>
        <row r="1291">
          <cell r="B1291" t="str">
            <v>314021</v>
          </cell>
          <cell r="C1291" t="str">
            <v>鳥取県</v>
          </cell>
          <cell r="D1291" t="str">
            <v>日野町</v>
          </cell>
          <cell r="E1291">
            <v>3054</v>
          </cell>
        </row>
        <row r="1292">
          <cell r="B1292" t="str">
            <v>314030</v>
          </cell>
          <cell r="C1292" t="str">
            <v>鳥取県</v>
          </cell>
          <cell r="D1292" t="str">
            <v>江府町</v>
          </cell>
          <cell r="E1292">
            <v>2849</v>
          </cell>
        </row>
        <row r="1293">
          <cell r="B1293" t="str">
            <v>322016</v>
          </cell>
          <cell r="C1293" t="str">
            <v>島根県</v>
          </cell>
          <cell r="D1293" t="str">
            <v>松江市</v>
          </cell>
          <cell r="E1293">
            <v>201981</v>
          </cell>
        </row>
        <row r="1294">
          <cell r="B1294" t="str">
            <v>322024</v>
          </cell>
          <cell r="C1294" t="str">
            <v>島根県</v>
          </cell>
          <cell r="D1294" t="str">
            <v>浜田市</v>
          </cell>
          <cell r="E1294">
            <v>53330</v>
          </cell>
        </row>
        <row r="1295">
          <cell r="B1295" t="str">
            <v>322032</v>
          </cell>
          <cell r="C1295" t="str">
            <v>島根県</v>
          </cell>
          <cell r="D1295" t="str">
            <v>出雲市</v>
          </cell>
          <cell r="E1295">
            <v>174995</v>
          </cell>
        </row>
        <row r="1296">
          <cell r="B1296" t="str">
            <v>322041</v>
          </cell>
          <cell r="C1296" t="str">
            <v>島根県</v>
          </cell>
          <cell r="D1296" t="str">
            <v>益田市</v>
          </cell>
          <cell r="E1296">
            <v>46209</v>
          </cell>
        </row>
        <row r="1297">
          <cell r="B1297" t="str">
            <v>322059</v>
          </cell>
          <cell r="C1297" t="str">
            <v>島根県</v>
          </cell>
          <cell r="D1297" t="str">
            <v>大田市</v>
          </cell>
          <cell r="E1297">
            <v>34349</v>
          </cell>
        </row>
        <row r="1298">
          <cell r="B1298" t="str">
            <v>322067</v>
          </cell>
          <cell r="C1298" t="str">
            <v>島根県</v>
          </cell>
          <cell r="D1298" t="str">
            <v>安来市</v>
          </cell>
          <cell r="E1298">
            <v>38354</v>
          </cell>
        </row>
        <row r="1299">
          <cell r="B1299" t="str">
            <v>322075</v>
          </cell>
          <cell r="C1299" t="str">
            <v>島根県</v>
          </cell>
          <cell r="D1299" t="str">
            <v>江津市</v>
          </cell>
          <cell r="E1299">
            <v>23442</v>
          </cell>
        </row>
        <row r="1300">
          <cell r="B1300" t="str">
            <v>322091</v>
          </cell>
          <cell r="C1300" t="str">
            <v>島根県</v>
          </cell>
          <cell r="D1300" t="str">
            <v>雲南市</v>
          </cell>
          <cell r="E1300">
            <v>37720</v>
          </cell>
        </row>
        <row r="1301">
          <cell r="B1301" t="str">
            <v>323438</v>
          </cell>
          <cell r="C1301" t="str">
            <v>島根県</v>
          </cell>
          <cell r="D1301" t="str">
            <v>奥出雲町</v>
          </cell>
          <cell r="E1301">
            <v>12475</v>
          </cell>
        </row>
        <row r="1302">
          <cell r="B1302" t="str">
            <v>323861</v>
          </cell>
          <cell r="C1302" t="str">
            <v>島根県</v>
          </cell>
          <cell r="D1302" t="str">
            <v>飯南町</v>
          </cell>
          <cell r="E1302">
            <v>4800</v>
          </cell>
        </row>
        <row r="1303">
          <cell r="B1303" t="str">
            <v>324418</v>
          </cell>
          <cell r="C1303" t="str">
            <v>島根県</v>
          </cell>
          <cell r="D1303" t="str">
            <v>川本町</v>
          </cell>
          <cell r="E1303">
            <v>3270</v>
          </cell>
        </row>
        <row r="1304">
          <cell r="B1304" t="str">
            <v>324485</v>
          </cell>
          <cell r="C1304" t="str">
            <v>島根県</v>
          </cell>
          <cell r="D1304" t="str">
            <v>美郷町</v>
          </cell>
          <cell r="E1304">
            <v>4580</v>
          </cell>
        </row>
        <row r="1305">
          <cell r="B1305" t="str">
            <v>324493</v>
          </cell>
          <cell r="C1305" t="str">
            <v>島根県</v>
          </cell>
          <cell r="D1305" t="str">
            <v>邑南町</v>
          </cell>
          <cell r="E1305">
            <v>10575</v>
          </cell>
        </row>
        <row r="1306">
          <cell r="B1306" t="str">
            <v>325015</v>
          </cell>
          <cell r="C1306" t="str">
            <v>島根県</v>
          </cell>
          <cell r="D1306" t="str">
            <v>津和野町</v>
          </cell>
          <cell r="E1306">
            <v>7251</v>
          </cell>
        </row>
        <row r="1307">
          <cell r="B1307" t="str">
            <v>325058</v>
          </cell>
          <cell r="C1307" t="str">
            <v>島根県</v>
          </cell>
          <cell r="D1307" t="str">
            <v>吉賀町</v>
          </cell>
          <cell r="E1307">
            <v>6280</v>
          </cell>
        </row>
        <row r="1308">
          <cell r="B1308" t="str">
            <v>325252</v>
          </cell>
          <cell r="C1308" t="str">
            <v>島根県</v>
          </cell>
          <cell r="D1308" t="str">
            <v>海士町</v>
          </cell>
          <cell r="E1308">
            <v>2239</v>
          </cell>
        </row>
        <row r="1309">
          <cell r="B1309" t="str">
            <v>325261</v>
          </cell>
          <cell r="C1309" t="str">
            <v>島根県</v>
          </cell>
          <cell r="D1309" t="str">
            <v>西ノ島町</v>
          </cell>
          <cell r="E1309">
            <v>2790</v>
          </cell>
        </row>
        <row r="1310">
          <cell r="B1310" t="str">
            <v>325279</v>
          </cell>
          <cell r="C1310" t="str">
            <v>島根県</v>
          </cell>
          <cell r="D1310" t="str">
            <v>知夫村</v>
          </cell>
          <cell r="E1310">
            <v>644</v>
          </cell>
        </row>
        <row r="1311">
          <cell r="B1311" t="str">
            <v>325287</v>
          </cell>
          <cell r="C1311" t="str">
            <v>島根県</v>
          </cell>
          <cell r="D1311" t="str">
            <v>隠岐の島町</v>
          </cell>
          <cell r="E1311">
            <v>14040</v>
          </cell>
        </row>
        <row r="1312">
          <cell r="B1312" t="str">
            <v>331007</v>
          </cell>
          <cell r="C1312" t="str">
            <v>岡山県</v>
          </cell>
          <cell r="D1312" t="str">
            <v>岡山市</v>
          </cell>
          <cell r="E1312">
            <v>708973</v>
          </cell>
        </row>
        <row r="1313">
          <cell r="B1313" t="str">
            <v>332020</v>
          </cell>
          <cell r="C1313" t="str">
            <v>岡山県</v>
          </cell>
          <cell r="D1313" t="str">
            <v>倉敷市</v>
          </cell>
          <cell r="E1313">
            <v>482250</v>
          </cell>
        </row>
        <row r="1314">
          <cell r="B1314" t="str">
            <v>332038</v>
          </cell>
          <cell r="C1314" t="str">
            <v>岡山県</v>
          </cell>
          <cell r="D1314" t="str">
            <v>津山市</v>
          </cell>
          <cell r="E1314">
            <v>100669</v>
          </cell>
        </row>
        <row r="1315">
          <cell r="B1315" t="str">
            <v>332046</v>
          </cell>
          <cell r="C1315" t="str">
            <v>岡山県</v>
          </cell>
          <cell r="D1315" t="str">
            <v>玉野市</v>
          </cell>
          <cell r="E1315">
            <v>58834</v>
          </cell>
        </row>
        <row r="1316">
          <cell r="B1316" t="str">
            <v>332054</v>
          </cell>
          <cell r="C1316" t="str">
            <v>岡山県</v>
          </cell>
          <cell r="D1316" t="str">
            <v>笠岡市</v>
          </cell>
          <cell r="E1316">
            <v>47923</v>
          </cell>
        </row>
        <row r="1317">
          <cell r="B1317" t="str">
            <v>332071</v>
          </cell>
          <cell r="C1317" t="str">
            <v>岡山県</v>
          </cell>
          <cell r="D1317" t="str">
            <v>井原市</v>
          </cell>
          <cell r="E1317">
            <v>39912</v>
          </cell>
        </row>
        <row r="1318">
          <cell r="B1318" t="str">
            <v>332089</v>
          </cell>
          <cell r="C1318" t="str">
            <v>岡山県</v>
          </cell>
          <cell r="D1318" t="str">
            <v>総社市</v>
          </cell>
          <cell r="E1318">
            <v>69338</v>
          </cell>
        </row>
        <row r="1319">
          <cell r="B1319" t="str">
            <v>332097</v>
          </cell>
          <cell r="C1319" t="str">
            <v>岡山県</v>
          </cell>
          <cell r="D1319" t="str">
            <v>高梁市</v>
          </cell>
          <cell r="E1319">
            <v>30136</v>
          </cell>
        </row>
        <row r="1320">
          <cell r="B1320" t="str">
            <v>332101</v>
          </cell>
          <cell r="C1320" t="str">
            <v>岡山県</v>
          </cell>
          <cell r="D1320" t="str">
            <v>新見市</v>
          </cell>
          <cell r="E1320">
            <v>29069</v>
          </cell>
        </row>
        <row r="1321">
          <cell r="B1321" t="str">
            <v>332119</v>
          </cell>
          <cell r="C1321" t="str">
            <v>岡山県</v>
          </cell>
          <cell r="D1321" t="str">
            <v>備前市</v>
          </cell>
          <cell r="E1321">
            <v>34265</v>
          </cell>
        </row>
        <row r="1322">
          <cell r="B1322" t="str">
            <v>332127</v>
          </cell>
          <cell r="C1322" t="str">
            <v>岡山県</v>
          </cell>
          <cell r="D1322" t="str">
            <v>瀬戸内市</v>
          </cell>
          <cell r="E1322">
            <v>37268</v>
          </cell>
        </row>
        <row r="1323">
          <cell r="B1323" t="str">
            <v>332135</v>
          </cell>
          <cell r="C1323" t="str">
            <v>岡山県</v>
          </cell>
          <cell r="D1323" t="str">
            <v>赤磐市</v>
          </cell>
          <cell r="E1323">
            <v>44177</v>
          </cell>
        </row>
        <row r="1324">
          <cell r="B1324" t="str">
            <v>332143</v>
          </cell>
          <cell r="C1324" t="str">
            <v>岡山県</v>
          </cell>
          <cell r="D1324" t="str">
            <v>真庭市</v>
          </cell>
          <cell r="E1324">
            <v>44978</v>
          </cell>
        </row>
        <row r="1325">
          <cell r="B1325" t="str">
            <v>332151</v>
          </cell>
          <cell r="C1325" t="str">
            <v>岡山県</v>
          </cell>
          <cell r="D1325" t="str">
            <v>美作市</v>
          </cell>
          <cell r="E1325">
            <v>27359</v>
          </cell>
        </row>
        <row r="1326">
          <cell r="B1326" t="str">
            <v>332160</v>
          </cell>
          <cell r="C1326" t="str">
            <v>岡山県</v>
          </cell>
          <cell r="D1326" t="str">
            <v>浅口市</v>
          </cell>
          <cell r="E1326">
            <v>34182</v>
          </cell>
        </row>
        <row r="1327">
          <cell r="B1327" t="str">
            <v>333468</v>
          </cell>
          <cell r="C1327" t="str">
            <v>岡山県</v>
          </cell>
          <cell r="D1327" t="str">
            <v>和気町</v>
          </cell>
          <cell r="E1327">
            <v>14089</v>
          </cell>
        </row>
        <row r="1328">
          <cell r="B1328" t="str">
            <v>334235</v>
          </cell>
          <cell r="C1328" t="str">
            <v>岡山県</v>
          </cell>
          <cell r="D1328" t="str">
            <v>早島町</v>
          </cell>
          <cell r="E1328">
            <v>12610</v>
          </cell>
        </row>
        <row r="1329">
          <cell r="B1329" t="str">
            <v>334456</v>
          </cell>
          <cell r="C1329" t="str">
            <v>岡山県</v>
          </cell>
          <cell r="D1329" t="str">
            <v>里庄町</v>
          </cell>
          <cell r="E1329">
            <v>11205</v>
          </cell>
        </row>
        <row r="1330">
          <cell r="B1330" t="str">
            <v>334618</v>
          </cell>
          <cell r="C1330" t="str">
            <v>岡山県</v>
          </cell>
          <cell r="D1330" t="str">
            <v>矢掛町</v>
          </cell>
          <cell r="E1330">
            <v>14161</v>
          </cell>
        </row>
        <row r="1331">
          <cell r="B1331" t="str">
            <v>335860</v>
          </cell>
          <cell r="C1331" t="str">
            <v>岡山県</v>
          </cell>
          <cell r="D1331" t="str">
            <v>新庄村</v>
          </cell>
          <cell r="E1331">
            <v>914</v>
          </cell>
        </row>
        <row r="1332">
          <cell r="B1332" t="str">
            <v>336068</v>
          </cell>
          <cell r="C1332" t="str">
            <v>岡山県</v>
          </cell>
          <cell r="D1332" t="str">
            <v>鏡野町</v>
          </cell>
          <cell r="E1332">
            <v>12859</v>
          </cell>
        </row>
        <row r="1333">
          <cell r="B1333" t="str">
            <v>336220</v>
          </cell>
          <cell r="C1333" t="str">
            <v>岡山県</v>
          </cell>
          <cell r="D1333" t="str">
            <v>勝央町</v>
          </cell>
          <cell r="E1333">
            <v>11092</v>
          </cell>
        </row>
        <row r="1334">
          <cell r="B1334" t="str">
            <v>336238</v>
          </cell>
          <cell r="C1334" t="str">
            <v>岡山県</v>
          </cell>
          <cell r="D1334" t="str">
            <v>奈義町</v>
          </cell>
          <cell r="E1334">
            <v>5851</v>
          </cell>
        </row>
        <row r="1335">
          <cell r="B1335" t="str">
            <v>336432</v>
          </cell>
          <cell r="C1335" t="str">
            <v>岡山県</v>
          </cell>
          <cell r="D1335" t="str">
            <v>西粟倉村</v>
          </cell>
          <cell r="E1335">
            <v>1452</v>
          </cell>
        </row>
        <row r="1336">
          <cell r="B1336" t="str">
            <v>336637</v>
          </cell>
          <cell r="C1336" t="str">
            <v>岡山県</v>
          </cell>
          <cell r="D1336" t="str">
            <v>久米南町</v>
          </cell>
          <cell r="E1336">
            <v>4801</v>
          </cell>
        </row>
        <row r="1337">
          <cell r="B1337" t="str">
            <v>336661</v>
          </cell>
          <cell r="C1337" t="str">
            <v>岡山県</v>
          </cell>
          <cell r="D1337" t="str">
            <v>美咲町</v>
          </cell>
          <cell r="E1337">
            <v>14065</v>
          </cell>
        </row>
        <row r="1338">
          <cell r="B1338" t="str">
            <v>336815</v>
          </cell>
          <cell r="C1338" t="str">
            <v>岡山県</v>
          </cell>
          <cell r="D1338" t="str">
            <v>吉備中央町</v>
          </cell>
          <cell r="E1338">
            <v>11195</v>
          </cell>
        </row>
        <row r="1339">
          <cell r="B1339" t="str">
            <v>341002</v>
          </cell>
          <cell r="C1339" t="str">
            <v>広島県</v>
          </cell>
          <cell r="D1339" t="str">
            <v>広島市</v>
          </cell>
          <cell r="E1339">
            <v>1195775</v>
          </cell>
        </row>
        <row r="1340">
          <cell r="B1340" t="str">
            <v>342025</v>
          </cell>
          <cell r="C1340" t="str">
            <v>広島県</v>
          </cell>
          <cell r="D1340" t="str">
            <v>呉市</v>
          </cell>
          <cell r="E1340">
            <v>221502</v>
          </cell>
        </row>
        <row r="1341">
          <cell r="B1341" t="str">
            <v>342033</v>
          </cell>
          <cell r="C1341" t="str">
            <v>広島県</v>
          </cell>
          <cell r="D1341" t="str">
            <v>竹原市</v>
          </cell>
          <cell r="E1341">
            <v>25120</v>
          </cell>
        </row>
        <row r="1342">
          <cell r="B1342" t="str">
            <v>342041</v>
          </cell>
          <cell r="C1342" t="str">
            <v>広島県</v>
          </cell>
          <cell r="D1342" t="str">
            <v>三原市</v>
          </cell>
          <cell r="E1342">
            <v>93089</v>
          </cell>
        </row>
        <row r="1343">
          <cell r="B1343" t="str">
            <v>342050</v>
          </cell>
          <cell r="C1343" t="str">
            <v>広島県</v>
          </cell>
          <cell r="D1343" t="str">
            <v>尾道市</v>
          </cell>
          <cell r="E1343">
            <v>136156</v>
          </cell>
        </row>
        <row r="1344">
          <cell r="B1344" t="str">
            <v>342076</v>
          </cell>
          <cell r="C1344" t="str">
            <v>広島県</v>
          </cell>
          <cell r="D1344" t="str">
            <v>福山市</v>
          </cell>
          <cell r="E1344">
            <v>468956</v>
          </cell>
        </row>
        <row r="1345">
          <cell r="B1345" t="str">
            <v>342084</v>
          </cell>
          <cell r="C1345" t="str">
            <v>広島県</v>
          </cell>
          <cell r="D1345" t="str">
            <v>府中市</v>
          </cell>
          <cell r="E1345">
            <v>38998</v>
          </cell>
        </row>
        <row r="1346">
          <cell r="B1346" t="str">
            <v>342092</v>
          </cell>
          <cell r="C1346" t="str">
            <v>広島県</v>
          </cell>
          <cell r="D1346" t="str">
            <v>三次市</v>
          </cell>
          <cell r="E1346">
            <v>51880</v>
          </cell>
        </row>
        <row r="1347">
          <cell r="B1347" t="str">
            <v>342106</v>
          </cell>
          <cell r="C1347" t="str">
            <v>広島県</v>
          </cell>
          <cell r="D1347" t="str">
            <v>庄原市</v>
          </cell>
          <cell r="E1347">
            <v>34869</v>
          </cell>
        </row>
        <row r="1348">
          <cell r="B1348" t="str">
            <v>342114</v>
          </cell>
          <cell r="C1348" t="str">
            <v>広島県</v>
          </cell>
          <cell r="D1348" t="str">
            <v>大竹市</v>
          </cell>
          <cell r="E1348">
            <v>26783</v>
          </cell>
        </row>
        <row r="1349">
          <cell r="B1349" t="str">
            <v>342122</v>
          </cell>
          <cell r="C1349" t="str">
            <v>広島県</v>
          </cell>
          <cell r="D1349" t="str">
            <v>東広島市</v>
          </cell>
          <cell r="E1349">
            <v>188779</v>
          </cell>
        </row>
        <row r="1350">
          <cell r="B1350" t="str">
            <v>342131</v>
          </cell>
          <cell r="C1350" t="str">
            <v>広島県</v>
          </cell>
          <cell r="D1350" t="str">
            <v>廿日市市</v>
          </cell>
          <cell r="E1350">
            <v>117252</v>
          </cell>
        </row>
        <row r="1351">
          <cell r="B1351" t="str">
            <v>342149</v>
          </cell>
          <cell r="C1351" t="str">
            <v>広島県</v>
          </cell>
          <cell r="D1351" t="str">
            <v>安芸高田市</v>
          </cell>
          <cell r="E1351">
            <v>28483</v>
          </cell>
        </row>
        <row r="1352">
          <cell r="B1352" t="str">
            <v>342157</v>
          </cell>
          <cell r="C1352" t="str">
            <v>広島県</v>
          </cell>
          <cell r="D1352" t="str">
            <v>江田島市</v>
          </cell>
          <cell r="E1352">
            <v>22932</v>
          </cell>
        </row>
        <row r="1353">
          <cell r="B1353" t="str">
            <v>343021</v>
          </cell>
          <cell r="C1353" t="str">
            <v>広島県</v>
          </cell>
          <cell r="D1353" t="str">
            <v>府中町</v>
          </cell>
          <cell r="E1353">
            <v>52163</v>
          </cell>
        </row>
        <row r="1354">
          <cell r="B1354" t="str">
            <v>343048</v>
          </cell>
          <cell r="C1354" t="str">
            <v>広島県</v>
          </cell>
          <cell r="D1354" t="str">
            <v>海田町</v>
          </cell>
          <cell r="E1354">
            <v>30167</v>
          </cell>
        </row>
        <row r="1355">
          <cell r="B1355" t="str">
            <v>343072</v>
          </cell>
          <cell r="C1355" t="str">
            <v>広島県</v>
          </cell>
          <cell r="D1355" t="str">
            <v>熊野町</v>
          </cell>
          <cell r="E1355">
            <v>23919</v>
          </cell>
        </row>
        <row r="1356">
          <cell r="B1356" t="str">
            <v>343099</v>
          </cell>
          <cell r="C1356" t="str">
            <v>広島県</v>
          </cell>
          <cell r="D1356" t="str">
            <v>坂町</v>
          </cell>
          <cell r="E1356">
            <v>12934</v>
          </cell>
        </row>
        <row r="1357">
          <cell r="B1357" t="str">
            <v>343684</v>
          </cell>
          <cell r="C1357" t="str">
            <v>広島県</v>
          </cell>
          <cell r="D1357" t="str">
            <v>安芸太田町</v>
          </cell>
          <cell r="E1357">
            <v>6147</v>
          </cell>
        </row>
        <row r="1358">
          <cell r="B1358" t="str">
            <v>343692</v>
          </cell>
          <cell r="C1358" t="str">
            <v>広島県</v>
          </cell>
          <cell r="D1358" t="str">
            <v>北広島町</v>
          </cell>
          <cell r="E1358">
            <v>18526</v>
          </cell>
        </row>
        <row r="1359">
          <cell r="B1359" t="str">
            <v>344311</v>
          </cell>
          <cell r="C1359" t="str">
            <v>広島県</v>
          </cell>
          <cell r="D1359" t="str">
            <v>大崎上島町</v>
          </cell>
          <cell r="E1359">
            <v>7452</v>
          </cell>
        </row>
        <row r="1360">
          <cell r="B1360" t="str">
            <v>344621</v>
          </cell>
          <cell r="C1360" t="str">
            <v>広島県</v>
          </cell>
          <cell r="D1360" t="str">
            <v>世羅町</v>
          </cell>
          <cell r="E1360">
            <v>16072</v>
          </cell>
        </row>
        <row r="1361">
          <cell r="B1361" t="str">
            <v>345458</v>
          </cell>
          <cell r="C1361" t="str">
            <v>広島県</v>
          </cell>
          <cell r="D1361" t="str">
            <v>神石高原町</v>
          </cell>
          <cell r="E1361">
            <v>8904</v>
          </cell>
        </row>
        <row r="1362">
          <cell r="B1362" t="str">
            <v>352012</v>
          </cell>
          <cell r="C1362" t="str">
            <v>山口県</v>
          </cell>
          <cell r="D1362" t="str">
            <v>下関市</v>
          </cell>
          <cell r="E1362">
            <v>260897</v>
          </cell>
        </row>
        <row r="1363">
          <cell r="B1363" t="str">
            <v>352021</v>
          </cell>
          <cell r="C1363" t="str">
            <v>山口県</v>
          </cell>
          <cell r="D1363" t="str">
            <v>宇部市</v>
          </cell>
          <cell r="E1363">
            <v>164255</v>
          </cell>
        </row>
        <row r="1364">
          <cell r="B1364" t="str">
            <v>352039</v>
          </cell>
          <cell r="C1364" t="str">
            <v>山口県</v>
          </cell>
          <cell r="D1364" t="str">
            <v>山口市</v>
          </cell>
          <cell r="E1364">
            <v>191529</v>
          </cell>
        </row>
        <row r="1365">
          <cell r="B1365" t="str">
            <v>352047</v>
          </cell>
          <cell r="C1365" t="str">
            <v>山口県</v>
          </cell>
          <cell r="D1365" t="str">
            <v>萩市</v>
          </cell>
          <cell r="E1365">
            <v>46439</v>
          </cell>
        </row>
        <row r="1366">
          <cell r="B1366" t="str">
            <v>352063</v>
          </cell>
          <cell r="C1366" t="str">
            <v>山口県</v>
          </cell>
          <cell r="D1366" t="str">
            <v>防府市</v>
          </cell>
          <cell r="E1366">
            <v>115888</v>
          </cell>
        </row>
        <row r="1367">
          <cell r="B1367" t="str">
            <v>352071</v>
          </cell>
          <cell r="C1367" t="str">
            <v>山口県</v>
          </cell>
          <cell r="D1367" t="str">
            <v>下松市</v>
          </cell>
          <cell r="E1367">
            <v>57328</v>
          </cell>
        </row>
        <row r="1368">
          <cell r="B1368" t="str">
            <v>352080</v>
          </cell>
          <cell r="C1368" t="str">
            <v>山口県</v>
          </cell>
          <cell r="D1368" t="str">
            <v>岩国市</v>
          </cell>
          <cell r="E1368">
            <v>133626</v>
          </cell>
        </row>
        <row r="1369">
          <cell r="B1369" t="str">
            <v>352101</v>
          </cell>
          <cell r="C1369" t="str">
            <v>山口県</v>
          </cell>
          <cell r="D1369" t="str">
            <v>光市</v>
          </cell>
          <cell r="E1369">
            <v>50892</v>
          </cell>
        </row>
        <row r="1370">
          <cell r="B1370" t="str">
            <v>352110</v>
          </cell>
          <cell r="C1370" t="str">
            <v>山口県</v>
          </cell>
          <cell r="D1370" t="str">
            <v>長門市</v>
          </cell>
          <cell r="E1370">
            <v>33600</v>
          </cell>
        </row>
        <row r="1371">
          <cell r="B1371" t="str">
            <v>352128</v>
          </cell>
          <cell r="C1371" t="str">
            <v>山口県</v>
          </cell>
          <cell r="D1371" t="str">
            <v>柳井市</v>
          </cell>
          <cell r="E1371">
            <v>31635</v>
          </cell>
        </row>
        <row r="1372">
          <cell r="B1372" t="str">
            <v>352136</v>
          </cell>
          <cell r="C1372" t="str">
            <v>山口県</v>
          </cell>
          <cell r="D1372" t="str">
            <v>美祢市</v>
          </cell>
          <cell r="E1372">
            <v>23928</v>
          </cell>
        </row>
        <row r="1373">
          <cell r="B1373" t="str">
            <v>352152</v>
          </cell>
          <cell r="C1373" t="str">
            <v>山口県</v>
          </cell>
          <cell r="D1373" t="str">
            <v>周南市</v>
          </cell>
          <cell r="E1373">
            <v>142482</v>
          </cell>
        </row>
        <row r="1374">
          <cell r="B1374" t="str">
            <v>352161</v>
          </cell>
          <cell r="C1374" t="str">
            <v>山口県</v>
          </cell>
          <cell r="D1374" t="str">
            <v>山陽小野田市</v>
          </cell>
          <cell r="E1374">
            <v>62388</v>
          </cell>
        </row>
        <row r="1375">
          <cell r="B1375" t="str">
            <v>353051</v>
          </cell>
          <cell r="C1375" t="str">
            <v>山口県</v>
          </cell>
          <cell r="D1375" t="str">
            <v>周防大島町</v>
          </cell>
          <cell r="E1375">
            <v>15775</v>
          </cell>
        </row>
        <row r="1376">
          <cell r="B1376" t="str">
            <v>353213</v>
          </cell>
          <cell r="C1376" t="str">
            <v>山口県</v>
          </cell>
          <cell r="D1376" t="str">
            <v>和木町</v>
          </cell>
          <cell r="E1376">
            <v>6353</v>
          </cell>
        </row>
        <row r="1377">
          <cell r="B1377" t="str">
            <v>353418</v>
          </cell>
          <cell r="C1377" t="str">
            <v>山口県</v>
          </cell>
          <cell r="D1377" t="str">
            <v>上関町</v>
          </cell>
          <cell r="E1377">
            <v>2668</v>
          </cell>
        </row>
        <row r="1378">
          <cell r="B1378" t="str">
            <v>353434</v>
          </cell>
          <cell r="C1378" t="str">
            <v>山口県</v>
          </cell>
          <cell r="D1378" t="str">
            <v>田布施町</v>
          </cell>
          <cell r="E1378">
            <v>15158</v>
          </cell>
        </row>
        <row r="1379">
          <cell r="B1379" t="str">
            <v>353442</v>
          </cell>
          <cell r="C1379" t="str">
            <v>山口県</v>
          </cell>
          <cell r="D1379" t="str">
            <v>平生町</v>
          </cell>
          <cell r="E1379">
            <v>11795</v>
          </cell>
        </row>
        <row r="1380">
          <cell r="B1380" t="str">
            <v>355020</v>
          </cell>
          <cell r="C1380" t="str">
            <v>山口県</v>
          </cell>
          <cell r="D1380" t="str">
            <v>阿武町</v>
          </cell>
          <cell r="E1380">
            <v>3246</v>
          </cell>
        </row>
        <row r="1381">
          <cell r="B1381" t="str">
            <v>362018</v>
          </cell>
          <cell r="C1381" t="str">
            <v>徳島県</v>
          </cell>
          <cell r="D1381" t="str">
            <v>徳島市</v>
          </cell>
          <cell r="E1381">
            <v>253054</v>
          </cell>
        </row>
        <row r="1382">
          <cell r="B1382" t="str">
            <v>362026</v>
          </cell>
          <cell r="C1382" t="str">
            <v>徳島県</v>
          </cell>
          <cell r="D1382" t="str">
            <v>鳴門市</v>
          </cell>
          <cell r="E1382">
            <v>56967</v>
          </cell>
        </row>
        <row r="1383">
          <cell r="B1383" t="str">
            <v>362034</v>
          </cell>
          <cell r="C1383" t="str">
            <v>徳島県</v>
          </cell>
          <cell r="D1383" t="str">
            <v>小松島市</v>
          </cell>
          <cell r="E1383">
            <v>37507</v>
          </cell>
        </row>
        <row r="1384">
          <cell r="B1384" t="str">
            <v>362042</v>
          </cell>
          <cell r="C1384" t="str">
            <v>徳島県</v>
          </cell>
          <cell r="D1384" t="str">
            <v>阿南市</v>
          </cell>
          <cell r="E1384">
            <v>72635</v>
          </cell>
        </row>
        <row r="1385">
          <cell r="B1385" t="str">
            <v>362051</v>
          </cell>
          <cell r="C1385" t="str">
            <v>徳島県</v>
          </cell>
          <cell r="D1385" t="str">
            <v>吉野川市</v>
          </cell>
          <cell r="E1385">
            <v>40775</v>
          </cell>
        </row>
        <row r="1386">
          <cell r="B1386" t="str">
            <v>362069</v>
          </cell>
          <cell r="C1386" t="str">
            <v>徳島県</v>
          </cell>
          <cell r="D1386" t="str">
            <v>阿波市</v>
          </cell>
          <cell r="E1386">
            <v>37124</v>
          </cell>
        </row>
        <row r="1387">
          <cell r="B1387" t="str">
            <v>362077</v>
          </cell>
          <cell r="C1387" t="str">
            <v>徳島県</v>
          </cell>
          <cell r="D1387" t="str">
            <v>美馬市</v>
          </cell>
          <cell r="E1387">
            <v>28891</v>
          </cell>
        </row>
        <row r="1388">
          <cell r="B1388" t="str">
            <v>362085</v>
          </cell>
          <cell r="C1388" t="str">
            <v>徳島県</v>
          </cell>
          <cell r="D1388" t="str">
            <v>三好市</v>
          </cell>
          <cell r="E1388">
            <v>25568</v>
          </cell>
        </row>
        <row r="1389">
          <cell r="B1389" t="str">
            <v>363014</v>
          </cell>
          <cell r="C1389" t="str">
            <v>徳島県</v>
          </cell>
          <cell r="D1389" t="str">
            <v>勝浦町</v>
          </cell>
          <cell r="E1389">
            <v>5140</v>
          </cell>
        </row>
        <row r="1390">
          <cell r="B1390" t="str">
            <v>363022</v>
          </cell>
          <cell r="C1390" t="str">
            <v>徳島県</v>
          </cell>
          <cell r="D1390" t="str">
            <v>上勝町</v>
          </cell>
          <cell r="E1390">
            <v>1510</v>
          </cell>
        </row>
        <row r="1391">
          <cell r="B1391" t="str">
            <v>363219</v>
          </cell>
          <cell r="C1391" t="str">
            <v>徳島県</v>
          </cell>
          <cell r="D1391" t="str">
            <v>佐那河内村</v>
          </cell>
          <cell r="E1391">
            <v>2295</v>
          </cell>
        </row>
        <row r="1392">
          <cell r="B1392" t="str">
            <v>363413</v>
          </cell>
          <cell r="C1392" t="str">
            <v>徳島県</v>
          </cell>
          <cell r="D1392" t="str">
            <v>石井町</v>
          </cell>
          <cell r="E1392">
            <v>25815</v>
          </cell>
        </row>
        <row r="1393">
          <cell r="B1393" t="str">
            <v>363421</v>
          </cell>
          <cell r="C1393" t="str">
            <v>徳島県</v>
          </cell>
          <cell r="D1393" t="str">
            <v>神山町</v>
          </cell>
          <cell r="E1393">
            <v>5213</v>
          </cell>
        </row>
        <row r="1394">
          <cell r="B1394" t="str">
            <v>363685</v>
          </cell>
          <cell r="C1394" t="str">
            <v>徳島県</v>
          </cell>
          <cell r="D1394" t="str">
            <v>那賀町</v>
          </cell>
          <cell r="E1394">
            <v>8176</v>
          </cell>
        </row>
        <row r="1395">
          <cell r="B1395" t="str">
            <v>363839</v>
          </cell>
          <cell r="C1395" t="str">
            <v>徳島県</v>
          </cell>
          <cell r="D1395" t="str">
            <v>牟岐町</v>
          </cell>
          <cell r="E1395">
            <v>4025</v>
          </cell>
        </row>
        <row r="1396">
          <cell r="B1396" t="str">
            <v>363871</v>
          </cell>
          <cell r="C1396" t="str">
            <v>徳島県</v>
          </cell>
          <cell r="D1396" t="str">
            <v>美波町</v>
          </cell>
          <cell r="E1396">
            <v>6627</v>
          </cell>
        </row>
        <row r="1397">
          <cell r="B1397" t="str">
            <v>363880</v>
          </cell>
          <cell r="C1397" t="str">
            <v>徳島県</v>
          </cell>
          <cell r="D1397" t="str">
            <v>海陽町</v>
          </cell>
          <cell r="E1397">
            <v>9237</v>
          </cell>
        </row>
        <row r="1398">
          <cell r="B1398" t="str">
            <v>364011</v>
          </cell>
          <cell r="C1398" t="str">
            <v>徳島県</v>
          </cell>
          <cell r="D1398" t="str">
            <v>松茂町</v>
          </cell>
          <cell r="E1398">
            <v>15056</v>
          </cell>
        </row>
        <row r="1399">
          <cell r="B1399" t="str">
            <v>364029</v>
          </cell>
          <cell r="C1399" t="str">
            <v>徳島県</v>
          </cell>
          <cell r="D1399" t="str">
            <v>北島町</v>
          </cell>
          <cell r="E1399">
            <v>23227</v>
          </cell>
        </row>
        <row r="1400">
          <cell r="B1400" t="str">
            <v>364037</v>
          </cell>
          <cell r="C1400" t="str">
            <v>徳島県</v>
          </cell>
          <cell r="D1400" t="str">
            <v>藍住町</v>
          </cell>
          <cell r="E1400">
            <v>35282</v>
          </cell>
        </row>
        <row r="1401">
          <cell r="B1401" t="str">
            <v>364045</v>
          </cell>
          <cell r="C1401" t="str">
            <v>徳島県</v>
          </cell>
          <cell r="D1401" t="str">
            <v>板野町</v>
          </cell>
          <cell r="E1401">
            <v>13442</v>
          </cell>
        </row>
        <row r="1402">
          <cell r="B1402" t="str">
            <v>364053</v>
          </cell>
          <cell r="C1402" t="str">
            <v>徳島県</v>
          </cell>
          <cell r="D1402" t="str">
            <v>上板町</v>
          </cell>
          <cell r="E1402">
            <v>11957</v>
          </cell>
        </row>
        <row r="1403">
          <cell r="B1403" t="str">
            <v>364681</v>
          </cell>
          <cell r="C1403" t="str">
            <v>徳島県</v>
          </cell>
          <cell r="D1403" t="str">
            <v>つるぎ町</v>
          </cell>
          <cell r="E1403">
            <v>8697</v>
          </cell>
        </row>
        <row r="1404">
          <cell r="B1404" t="str">
            <v>364894</v>
          </cell>
          <cell r="C1404" t="str">
            <v>徳島県</v>
          </cell>
          <cell r="D1404" t="str">
            <v>東みよし町</v>
          </cell>
          <cell r="E1404">
            <v>14285</v>
          </cell>
        </row>
        <row r="1405">
          <cell r="B1405" t="str">
            <v>372013</v>
          </cell>
          <cell r="C1405" t="str">
            <v>香川県</v>
          </cell>
          <cell r="D1405" t="str">
            <v>高松市</v>
          </cell>
          <cell r="E1405">
            <v>427131</v>
          </cell>
        </row>
        <row r="1406">
          <cell r="B1406" t="str">
            <v>372021</v>
          </cell>
          <cell r="C1406" t="str">
            <v>香川県</v>
          </cell>
          <cell r="D1406" t="str">
            <v>丸亀市</v>
          </cell>
          <cell r="E1406">
            <v>112899</v>
          </cell>
        </row>
        <row r="1407">
          <cell r="B1407" t="str">
            <v>372030</v>
          </cell>
          <cell r="C1407" t="str">
            <v>香川県</v>
          </cell>
          <cell r="D1407" t="str">
            <v>坂出市</v>
          </cell>
          <cell r="E1407">
            <v>52792</v>
          </cell>
        </row>
        <row r="1408">
          <cell r="B1408" t="str">
            <v>372048</v>
          </cell>
          <cell r="C1408" t="str">
            <v>香川県</v>
          </cell>
          <cell r="D1408" t="str">
            <v>善通寺市</v>
          </cell>
          <cell r="E1408">
            <v>32023</v>
          </cell>
        </row>
        <row r="1409">
          <cell r="B1409" t="str">
            <v>372056</v>
          </cell>
          <cell r="C1409" t="str">
            <v>香川県</v>
          </cell>
          <cell r="D1409" t="str">
            <v>観音寺市</v>
          </cell>
          <cell r="E1409">
            <v>59959</v>
          </cell>
        </row>
        <row r="1410">
          <cell r="B1410" t="str">
            <v>372064</v>
          </cell>
          <cell r="C1410" t="str">
            <v>香川県</v>
          </cell>
          <cell r="D1410" t="str">
            <v>さぬき市</v>
          </cell>
          <cell r="E1410">
            <v>48121</v>
          </cell>
        </row>
        <row r="1411">
          <cell r="B1411" t="str">
            <v>372072</v>
          </cell>
          <cell r="C1411" t="str">
            <v>香川県</v>
          </cell>
          <cell r="D1411" t="str">
            <v>東かがわ市</v>
          </cell>
          <cell r="E1411">
            <v>30212</v>
          </cell>
        </row>
        <row r="1412">
          <cell r="B1412" t="str">
            <v>372081</v>
          </cell>
          <cell r="C1412" t="str">
            <v>香川県</v>
          </cell>
          <cell r="D1412" t="str">
            <v>三豊市</v>
          </cell>
          <cell r="E1412">
            <v>65239</v>
          </cell>
        </row>
        <row r="1413">
          <cell r="B1413" t="str">
            <v>373222</v>
          </cell>
          <cell r="C1413" t="str">
            <v>香川県</v>
          </cell>
          <cell r="D1413" t="str">
            <v>土庄町</v>
          </cell>
          <cell r="E1413">
            <v>13740</v>
          </cell>
        </row>
        <row r="1414">
          <cell r="B1414" t="str">
            <v>373249</v>
          </cell>
          <cell r="C1414" t="str">
            <v>香川県</v>
          </cell>
          <cell r="D1414" t="str">
            <v>小豆島町</v>
          </cell>
          <cell r="E1414">
            <v>14474</v>
          </cell>
        </row>
        <row r="1415">
          <cell r="B1415" t="str">
            <v>373419</v>
          </cell>
          <cell r="C1415" t="str">
            <v>香川県</v>
          </cell>
          <cell r="D1415" t="str">
            <v>三木町</v>
          </cell>
          <cell r="E1415">
            <v>28080</v>
          </cell>
        </row>
        <row r="1416">
          <cell r="B1416" t="str">
            <v>373648</v>
          </cell>
          <cell r="C1416" t="str">
            <v>香川県</v>
          </cell>
          <cell r="D1416" t="str">
            <v>直島町</v>
          </cell>
          <cell r="E1416">
            <v>3081</v>
          </cell>
        </row>
        <row r="1417">
          <cell r="B1417" t="str">
            <v>373869</v>
          </cell>
          <cell r="C1417" t="str">
            <v>香川県</v>
          </cell>
          <cell r="D1417" t="str">
            <v>宇多津町</v>
          </cell>
          <cell r="E1417">
            <v>18553</v>
          </cell>
        </row>
        <row r="1418">
          <cell r="B1418" t="str">
            <v>373877</v>
          </cell>
          <cell r="C1418" t="str">
            <v>香川県</v>
          </cell>
          <cell r="D1418" t="str">
            <v>綾川町</v>
          </cell>
          <cell r="E1418">
            <v>24072</v>
          </cell>
        </row>
        <row r="1419">
          <cell r="B1419" t="str">
            <v>374032</v>
          </cell>
          <cell r="C1419" t="str">
            <v>香川県</v>
          </cell>
          <cell r="D1419" t="str">
            <v>琴平町</v>
          </cell>
          <cell r="E1419">
            <v>9032</v>
          </cell>
        </row>
        <row r="1420">
          <cell r="B1420" t="str">
            <v>374041</v>
          </cell>
          <cell r="C1420" t="str">
            <v>香川県</v>
          </cell>
          <cell r="D1420" t="str">
            <v>多度津町</v>
          </cell>
          <cell r="E1420">
            <v>23405</v>
          </cell>
        </row>
        <row r="1421">
          <cell r="B1421" t="str">
            <v>374067</v>
          </cell>
          <cell r="C1421" t="str">
            <v>香川県</v>
          </cell>
          <cell r="D1421" t="str">
            <v>まんのう町</v>
          </cell>
          <cell r="E1421">
            <v>18467</v>
          </cell>
        </row>
        <row r="1422">
          <cell r="B1422" t="str">
            <v>382019</v>
          </cell>
          <cell r="C1422" t="str">
            <v>愛媛県</v>
          </cell>
          <cell r="D1422" t="str">
            <v>松山市</v>
          </cell>
          <cell r="E1422">
            <v>511310</v>
          </cell>
        </row>
        <row r="1423">
          <cell r="B1423" t="str">
            <v>382027</v>
          </cell>
          <cell r="C1423" t="str">
            <v>愛媛県</v>
          </cell>
          <cell r="D1423" t="str">
            <v>今治市</v>
          </cell>
          <cell r="E1423">
            <v>158386</v>
          </cell>
        </row>
        <row r="1424">
          <cell r="B1424" t="str">
            <v>382035</v>
          </cell>
          <cell r="C1424" t="str">
            <v>愛媛県</v>
          </cell>
          <cell r="D1424" t="str">
            <v>宇和島市</v>
          </cell>
          <cell r="E1424">
            <v>74519</v>
          </cell>
        </row>
        <row r="1425">
          <cell r="B1425" t="str">
            <v>382043</v>
          </cell>
          <cell r="C1425" t="str">
            <v>愛媛県</v>
          </cell>
          <cell r="D1425" t="str">
            <v>八幡浜市</v>
          </cell>
          <cell r="E1425">
            <v>33219</v>
          </cell>
        </row>
        <row r="1426">
          <cell r="B1426" t="str">
            <v>382051</v>
          </cell>
          <cell r="C1426" t="str">
            <v>愛媛県</v>
          </cell>
          <cell r="D1426" t="str">
            <v>新居浜市</v>
          </cell>
          <cell r="E1426">
            <v>118970</v>
          </cell>
        </row>
        <row r="1427">
          <cell r="B1427" t="str">
            <v>382060</v>
          </cell>
          <cell r="C1427" t="str">
            <v>愛媛県</v>
          </cell>
          <cell r="D1427" t="str">
            <v>西条市</v>
          </cell>
          <cell r="E1427">
            <v>108961</v>
          </cell>
        </row>
        <row r="1428">
          <cell r="B1428" t="str">
            <v>382078</v>
          </cell>
          <cell r="C1428" t="str">
            <v>愛媛県</v>
          </cell>
          <cell r="D1428" t="str">
            <v>大洲市</v>
          </cell>
          <cell r="E1428">
            <v>42706</v>
          </cell>
        </row>
        <row r="1429">
          <cell r="B1429" t="str">
            <v>382108</v>
          </cell>
          <cell r="C1429" t="str">
            <v>愛媛県</v>
          </cell>
          <cell r="D1429" t="str">
            <v>伊予市</v>
          </cell>
          <cell r="E1429">
            <v>36933</v>
          </cell>
        </row>
        <row r="1430">
          <cell r="B1430" t="str">
            <v>382132</v>
          </cell>
          <cell r="C1430" t="str">
            <v>愛媛県</v>
          </cell>
          <cell r="D1430" t="str">
            <v>四国中央市</v>
          </cell>
          <cell r="E1430">
            <v>86406</v>
          </cell>
        </row>
        <row r="1431">
          <cell r="B1431" t="str">
            <v>382141</v>
          </cell>
          <cell r="C1431" t="str">
            <v>愛媛県</v>
          </cell>
          <cell r="D1431" t="str">
            <v>西予市</v>
          </cell>
          <cell r="E1431">
            <v>37248</v>
          </cell>
        </row>
        <row r="1432">
          <cell r="B1432" t="str">
            <v>382159</v>
          </cell>
          <cell r="C1432" t="str">
            <v>愛媛県</v>
          </cell>
          <cell r="D1432" t="str">
            <v>東温市</v>
          </cell>
          <cell r="E1432">
            <v>33453</v>
          </cell>
        </row>
        <row r="1433">
          <cell r="B1433" t="str">
            <v>383562</v>
          </cell>
          <cell r="C1433" t="str">
            <v>愛媛県</v>
          </cell>
          <cell r="D1433" t="str">
            <v>上島町</v>
          </cell>
          <cell r="E1433">
            <v>6761</v>
          </cell>
        </row>
        <row r="1434">
          <cell r="B1434" t="str">
            <v>383864</v>
          </cell>
          <cell r="C1434" t="str">
            <v>愛媛県</v>
          </cell>
          <cell r="D1434" t="str">
            <v>久万高原町</v>
          </cell>
          <cell r="E1434">
            <v>8076</v>
          </cell>
        </row>
        <row r="1435">
          <cell r="B1435" t="str">
            <v>384011</v>
          </cell>
          <cell r="C1435" t="str">
            <v>愛媛県</v>
          </cell>
          <cell r="D1435" t="str">
            <v>松前町</v>
          </cell>
          <cell r="E1435">
            <v>30668</v>
          </cell>
        </row>
        <row r="1436">
          <cell r="B1436" t="str">
            <v>384020</v>
          </cell>
          <cell r="C1436" t="str">
            <v>愛媛県</v>
          </cell>
          <cell r="D1436" t="str">
            <v>砥部町</v>
          </cell>
          <cell r="E1436">
            <v>20982</v>
          </cell>
        </row>
        <row r="1437">
          <cell r="B1437" t="str">
            <v>384224</v>
          </cell>
          <cell r="C1437" t="str">
            <v>愛媛県</v>
          </cell>
          <cell r="D1437" t="str">
            <v>内子町</v>
          </cell>
          <cell r="E1437">
            <v>16349</v>
          </cell>
        </row>
        <row r="1438">
          <cell r="B1438" t="str">
            <v>384429</v>
          </cell>
          <cell r="C1438" t="str">
            <v>愛媛県</v>
          </cell>
          <cell r="D1438" t="str">
            <v>伊方町</v>
          </cell>
          <cell r="E1438">
            <v>9116</v>
          </cell>
        </row>
        <row r="1439">
          <cell r="B1439" t="str">
            <v>384844</v>
          </cell>
          <cell r="C1439" t="str">
            <v>愛媛県</v>
          </cell>
          <cell r="D1439" t="str">
            <v>松野町</v>
          </cell>
          <cell r="E1439">
            <v>3920</v>
          </cell>
        </row>
        <row r="1440">
          <cell r="B1440" t="str">
            <v>384887</v>
          </cell>
          <cell r="C1440" t="str">
            <v>愛媛県</v>
          </cell>
          <cell r="D1440" t="str">
            <v>鬼北町</v>
          </cell>
          <cell r="E1440">
            <v>10179</v>
          </cell>
        </row>
        <row r="1441">
          <cell r="B1441" t="str">
            <v>385069</v>
          </cell>
          <cell r="C1441" t="str">
            <v>愛媛県</v>
          </cell>
          <cell r="D1441" t="str">
            <v>愛南町</v>
          </cell>
          <cell r="E1441">
            <v>20969</v>
          </cell>
        </row>
        <row r="1442">
          <cell r="B1442" t="str">
            <v>392014</v>
          </cell>
          <cell r="C1442" t="str">
            <v>高知県</v>
          </cell>
          <cell r="D1442" t="str">
            <v>高知市</v>
          </cell>
          <cell r="E1442">
            <v>327575</v>
          </cell>
        </row>
        <row r="1443">
          <cell r="B1443" t="str">
            <v>392022</v>
          </cell>
          <cell r="C1443" t="str">
            <v>高知県</v>
          </cell>
          <cell r="D1443" t="str">
            <v>室戸市</v>
          </cell>
          <cell r="E1443">
            <v>13036</v>
          </cell>
        </row>
        <row r="1444">
          <cell r="B1444" t="str">
            <v>392031</v>
          </cell>
          <cell r="C1444" t="str">
            <v>高知県</v>
          </cell>
          <cell r="D1444" t="str">
            <v>安芸市</v>
          </cell>
          <cell r="E1444">
            <v>17133</v>
          </cell>
        </row>
        <row r="1445">
          <cell r="B1445" t="str">
            <v>392049</v>
          </cell>
          <cell r="C1445" t="str">
            <v>高知県</v>
          </cell>
          <cell r="D1445" t="str">
            <v>南国市</v>
          </cell>
          <cell r="E1445">
            <v>47247</v>
          </cell>
        </row>
        <row r="1446">
          <cell r="B1446" t="str">
            <v>392057</v>
          </cell>
          <cell r="C1446" t="str">
            <v>高知県</v>
          </cell>
          <cell r="D1446" t="str">
            <v>土佐市</v>
          </cell>
          <cell r="E1446">
            <v>26948</v>
          </cell>
        </row>
        <row r="1447">
          <cell r="B1447" t="str">
            <v>392065</v>
          </cell>
          <cell r="C1447" t="str">
            <v>高知県</v>
          </cell>
          <cell r="D1447" t="str">
            <v>須崎市</v>
          </cell>
          <cell r="E1447">
            <v>21502</v>
          </cell>
        </row>
        <row r="1448">
          <cell r="B1448" t="str">
            <v>392081</v>
          </cell>
          <cell r="C1448" t="str">
            <v>高知県</v>
          </cell>
          <cell r="D1448" t="str">
            <v>宿毛市</v>
          </cell>
          <cell r="E1448">
            <v>20211</v>
          </cell>
        </row>
        <row r="1449">
          <cell r="B1449" t="str">
            <v>392090</v>
          </cell>
          <cell r="C1449" t="str">
            <v>高知県</v>
          </cell>
          <cell r="D1449" t="str">
            <v>土佐清水市</v>
          </cell>
          <cell r="E1449">
            <v>13344</v>
          </cell>
        </row>
        <row r="1450">
          <cell r="B1450" t="str">
            <v>392103</v>
          </cell>
          <cell r="C1450" t="str">
            <v>高知県</v>
          </cell>
          <cell r="D1450" t="str">
            <v>四万十市</v>
          </cell>
          <cell r="E1450">
            <v>33680</v>
          </cell>
        </row>
        <row r="1451">
          <cell r="B1451" t="str">
            <v>392111</v>
          </cell>
          <cell r="C1451" t="str">
            <v>高知県</v>
          </cell>
          <cell r="D1451" t="str">
            <v>香南市</v>
          </cell>
          <cell r="E1451">
            <v>33340</v>
          </cell>
        </row>
        <row r="1452">
          <cell r="B1452" t="str">
            <v>392120</v>
          </cell>
          <cell r="C1452" t="str">
            <v>高知県</v>
          </cell>
          <cell r="D1452" t="str">
            <v>香美市</v>
          </cell>
          <cell r="E1452">
            <v>26088</v>
          </cell>
        </row>
        <row r="1453">
          <cell r="B1453" t="str">
            <v>393011</v>
          </cell>
          <cell r="C1453" t="str">
            <v>高知県</v>
          </cell>
          <cell r="D1453" t="str">
            <v>東洋町</v>
          </cell>
          <cell r="E1453">
            <v>2381</v>
          </cell>
        </row>
        <row r="1454">
          <cell r="B1454" t="str">
            <v>393029</v>
          </cell>
          <cell r="C1454" t="str">
            <v>高知県</v>
          </cell>
          <cell r="D1454" t="str">
            <v>奈半利町</v>
          </cell>
          <cell r="E1454">
            <v>3137</v>
          </cell>
        </row>
        <row r="1455">
          <cell r="B1455" t="str">
            <v>393037</v>
          </cell>
          <cell r="C1455" t="str">
            <v>高知県</v>
          </cell>
          <cell r="D1455" t="str">
            <v>田野町</v>
          </cell>
          <cell r="E1455">
            <v>2618</v>
          </cell>
        </row>
        <row r="1456">
          <cell r="B1456" t="str">
            <v>393045</v>
          </cell>
          <cell r="C1456" t="str">
            <v>高知県</v>
          </cell>
          <cell r="D1456" t="str">
            <v>安田町</v>
          </cell>
          <cell r="E1456">
            <v>2653</v>
          </cell>
        </row>
        <row r="1457">
          <cell r="B1457" t="str">
            <v>393053</v>
          </cell>
          <cell r="C1457" t="str">
            <v>高知県</v>
          </cell>
          <cell r="D1457" t="str">
            <v>北川村</v>
          </cell>
          <cell r="E1457">
            <v>1270</v>
          </cell>
        </row>
        <row r="1458">
          <cell r="B1458" t="str">
            <v>393061</v>
          </cell>
          <cell r="C1458" t="str">
            <v>高知県</v>
          </cell>
          <cell r="D1458" t="str">
            <v>馬路村</v>
          </cell>
          <cell r="E1458">
            <v>858</v>
          </cell>
        </row>
        <row r="1459">
          <cell r="B1459" t="str">
            <v>393070</v>
          </cell>
          <cell r="C1459" t="str">
            <v>高知県</v>
          </cell>
          <cell r="D1459" t="str">
            <v>芸西村</v>
          </cell>
          <cell r="E1459">
            <v>3729</v>
          </cell>
        </row>
        <row r="1460">
          <cell r="B1460" t="str">
            <v>393410</v>
          </cell>
          <cell r="C1460" t="str">
            <v>高知県</v>
          </cell>
          <cell r="D1460" t="str">
            <v>本山町</v>
          </cell>
          <cell r="E1460">
            <v>3477</v>
          </cell>
        </row>
        <row r="1461">
          <cell r="B1461" t="str">
            <v>393444</v>
          </cell>
          <cell r="C1461" t="str">
            <v>高知県</v>
          </cell>
          <cell r="D1461" t="str">
            <v>大豊町</v>
          </cell>
          <cell r="E1461">
            <v>3543</v>
          </cell>
        </row>
        <row r="1462">
          <cell r="B1462" t="str">
            <v>393631</v>
          </cell>
          <cell r="C1462" t="str">
            <v>高知県</v>
          </cell>
          <cell r="D1462" t="str">
            <v>土佐町</v>
          </cell>
          <cell r="E1462">
            <v>3826</v>
          </cell>
        </row>
        <row r="1463">
          <cell r="B1463" t="str">
            <v>393649</v>
          </cell>
          <cell r="C1463" t="str">
            <v>高知県</v>
          </cell>
          <cell r="D1463" t="str">
            <v>大川村</v>
          </cell>
          <cell r="E1463">
            <v>394</v>
          </cell>
        </row>
        <row r="1464">
          <cell r="B1464" t="str">
            <v>393860</v>
          </cell>
          <cell r="C1464" t="str">
            <v>高知県</v>
          </cell>
          <cell r="D1464" t="str">
            <v>いの町</v>
          </cell>
          <cell r="E1464">
            <v>22567</v>
          </cell>
        </row>
        <row r="1465">
          <cell r="B1465" t="str">
            <v>393878</v>
          </cell>
          <cell r="C1465" t="str">
            <v>高知県</v>
          </cell>
          <cell r="D1465" t="str">
            <v>仁淀川町</v>
          </cell>
          <cell r="E1465">
            <v>5224</v>
          </cell>
        </row>
        <row r="1466">
          <cell r="B1466" t="str">
            <v>394017</v>
          </cell>
          <cell r="C1466" t="str">
            <v>高知県</v>
          </cell>
          <cell r="D1466" t="str">
            <v>中土佐町</v>
          </cell>
          <cell r="E1466">
            <v>6693</v>
          </cell>
        </row>
        <row r="1467">
          <cell r="B1467" t="str">
            <v>394025</v>
          </cell>
          <cell r="C1467" t="str">
            <v>高知県</v>
          </cell>
          <cell r="D1467" t="str">
            <v>佐川町</v>
          </cell>
          <cell r="E1467">
            <v>12704</v>
          </cell>
        </row>
        <row r="1468">
          <cell r="B1468" t="str">
            <v>394033</v>
          </cell>
          <cell r="C1468" t="str">
            <v>高知県</v>
          </cell>
          <cell r="D1468" t="str">
            <v>越知町</v>
          </cell>
          <cell r="E1468">
            <v>5539</v>
          </cell>
        </row>
        <row r="1469">
          <cell r="B1469" t="str">
            <v>394050</v>
          </cell>
          <cell r="C1469" t="str">
            <v>高知県</v>
          </cell>
          <cell r="D1469" t="str">
            <v>梼原町</v>
          </cell>
          <cell r="E1469">
            <v>3470</v>
          </cell>
        </row>
        <row r="1470">
          <cell r="B1470" t="str">
            <v>394106</v>
          </cell>
          <cell r="C1470" t="str">
            <v>高知県</v>
          </cell>
          <cell r="D1470" t="str">
            <v>日高村</v>
          </cell>
          <cell r="E1470">
            <v>5008</v>
          </cell>
        </row>
        <row r="1471">
          <cell r="B1471" t="str">
            <v>394114</v>
          </cell>
          <cell r="C1471" t="str">
            <v>高知県</v>
          </cell>
          <cell r="D1471" t="str">
            <v>津野町</v>
          </cell>
          <cell r="E1471">
            <v>5731</v>
          </cell>
        </row>
        <row r="1472">
          <cell r="B1472" t="str">
            <v>394122</v>
          </cell>
          <cell r="C1472" t="str">
            <v>高知県</v>
          </cell>
          <cell r="D1472" t="str">
            <v>四万十町</v>
          </cell>
          <cell r="E1472">
            <v>16809</v>
          </cell>
        </row>
        <row r="1473">
          <cell r="B1473" t="str">
            <v>394246</v>
          </cell>
          <cell r="C1473" t="str">
            <v>高知県</v>
          </cell>
          <cell r="D1473" t="str">
            <v>大月町</v>
          </cell>
          <cell r="E1473">
            <v>4939</v>
          </cell>
        </row>
        <row r="1474">
          <cell r="B1474" t="str">
            <v>394271</v>
          </cell>
          <cell r="C1474" t="str">
            <v>高知県</v>
          </cell>
          <cell r="D1474" t="str">
            <v>三原村</v>
          </cell>
          <cell r="E1474">
            <v>1498</v>
          </cell>
        </row>
        <row r="1475">
          <cell r="B1475" t="str">
            <v>394289</v>
          </cell>
          <cell r="C1475" t="str">
            <v>高知県</v>
          </cell>
          <cell r="D1475" t="str">
            <v>黒潮町</v>
          </cell>
          <cell r="E1475">
            <v>11058</v>
          </cell>
        </row>
        <row r="1476">
          <cell r="B1476" t="str">
            <v>401005</v>
          </cell>
          <cell r="C1476" t="str">
            <v>福岡県</v>
          </cell>
          <cell r="D1476" t="str">
            <v>北九州市</v>
          </cell>
          <cell r="E1476">
            <v>950602</v>
          </cell>
        </row>
        <row r="1477">
          <cell r="B1477" t="str">
            <v>401307</v>
          </cell>
          <cell r="C1477" t="str">
            <v>福岡県</v>
          </cell>
          <cell r="D1477" t="str">
            <v>福岡市</v>
          </cell>
          <cell r="E1477">
            <v>1554229</v>
          </cell>
        </row>
        <row r="1478">
          <cell r="B1478" t="str">
            <v>402028</v>
          </cell>
          <cell r="C1478" t="str">
            <v>福岡県</v>
          </cell>
          <cell r="D1478" t="str">
            <v>大牟田市</v>
          </cell>
          <cell r="E1478">
            <v>113587</v>
          </cell>
        </row>
        <row r="1479">
          <cell r="B1479" t="str">
            <v>402036</v>
          </cell>
          <cell r="C1479" t="str">
            <v>福岡県</v>
          </cell>
          <cell r="D1479" t="str">
            <v>久留米市</v>
          </cell>
          <cell r="E1479">
            <v>305311</v>
          </cell>
        </row>
        <row r="1480">
          <cell r="B1480" t="str">
            <v>402044</v>
          </cell>
          <cell r="C1480" t="str">
            <v>福岡県</v>
          </cell>
          <cell r="D1480" t="str">
            <v>直方市</v>
          </cell>
          <cell r="E1480">
            <v>56638</v>
          </cell>
        </row>
        <row r="1481">
          <cell r="B1481" t="str">
            <v>402052</v>
          </cell>
          <cell r="C1481" t="str">
            <v>福岡県</v>
          </cell>
          <cell r="D1481" t="str">
            <v>飯塚市</v>
          </cell>
          <cell r="E1481">
            <v>128184</v>
          </cell>
        </row>
        <row r="1482">
          <cell r="B1482" t="str">
            <v>402061</v>
          </cell>
          <cell r="C1482" t="str">
            <v>福岡県</v>
          </cell>
          <cell r="D1482" t="str">
            <v>田川市</v>
          </cell>
          <cell r="E1482">
            <v>47530</v>
          </cell>
        </row>
        <row r="1483">
          <cell r="B1483" t="str">
            <v>402079</v>
          </cell>
          <cell r="C1483" t="str">
            <v>福岡県</v>
          </cell>
          <cell r="D1483" t="str">
            <v>柳川市</v>
          </cell>
          <cell r="E1483">
            <v>65610</v>
          </cell>
        </row>
        <row r="1484">
          <cell r="B1484" t="str">
            <v>402109</v>
          </cell>
          <cell r="C1484" t="str">
            <v>福岡県</v>
          </cell>
          <cell r="D1484" t="str">
            <v>八女市</v>
          </cell>
          <cell r="E1484">
            <v>62816</v>
          </cell>
        </row>
        <row r="1485">
          <cell r="B1485" t="str">
            <v>402117</v>
          </cell>
          <cell r="C1485" t="str">
            <v>福岡県</v>
          </cell>
          <cell r="D1485" t="str">
            <v>筑後市</v>
          </cell>
          <cell r="E1485">
            <v>49519</v>
          </cell>
        </row>
        <row r="1486">
          <cell r="B1486" t="str">
            <v>402125</v>
          </cell>
          <cell r="C1486" t="str">
            <v>福岡県</v>
          </cell>
          <cell r="D1486" t="str">
            <v>大川市</v>
          </cell>
          <cell r="E1486">
            <v>33940</v>
          </cell>
        </row>
        <row r="1487">
          <cell r="B1487" t="str">
            <v>402133</v>
          </cell>
          <cell r="C1487" t="str">
            <v>福岡県</v>
          </cell>
          <cell r="D1487" t="str">
            <v>行橋市</v>
          </cell>
          <cell r="E1487">
            <v>73317</v>
          </cell>
        </row>
        <row r="1488">
          <cell r="B1488" t="str">
            <v>402141</v>
          </cell>
          <cell r="C1488" t="str">
            <v>福岡県</v>
          </cell>
          <cell r="D1488" t="str">
            <v>豊前市</v>
          </cell>
          <cell r="E1488">
            <v>25341</v>
          </cell>
        </row>
        <row r="1489">
          <cell r="B1489" t="str">
            <v>402150</v>
          </cell>
          <cell r="C1489" t="str">
            <v>福岡県</v>
          </cell>
          <cell r="D1489" t="str">
            <v>中間市</v>
          </cell>
          <cell r="E1489">
            <v>41425</v>
          </cell>
        </row>
        <row r="1490">
          <cell r="B1490" t="str">
            <v>402168</v>
          </cell>
          <cell r="C1490" t="str">
            <v>福岡県</v>
          </cell>
          <cell r="D1490" t="str">
            <v>小郡市</v>
          </cell>
          <cell r="E1490">
            <v>59694</v>
          </cell>
        </row>
        <row r="1491">
          <cell r="B1491" t="str">
            <v>402176</v>
          </cell>
          <cell r="C1491" t="str">
            <v>福岡県</v>
          </cell>
          <cell r="D1491" t="str">
            <v>筑紫野市</v>
          </cell>
          <cell r="E1491">
            <v>104038</v>
          </cell>
        </row>
        <row r="1492">
          <cell r="B1492" t="str">
            <v>402184</v>
          </cell>
          <cell r="C1492" t="str">
            <v>福岡県</v>
          </cell>
          <cell r="D1492" t="str">
            <v>春日市</v>
          </cell>
          <cell r="E1492">
            <v>113316</v>
          </cell>
        </row>
        <row r="1493">
          <cell r="B1493" t="str">
            <v>402192</v>
          </cell>
          <cell r="C1493" t="str">
            <v>福岡県</v>
          </cell>
          <cell r="D1493" t="str">
            <v>大野城市</v>
          </cell>
          <cell r="E1493">
            <v>101156</v>
          </cell>
        </row>
        <row r="1494">
          <cell r="B1494" t="str">
            <v>402206</v>
          </cell>
          <cell r="C1494" t="str">
            <v>福岡県</v>
          </cell>
          <cell r="D1494" t="str">
            <v>宗像市</v>
          </cell>
          <cell r="E1494">
            <v>97085</v>
          </cell>
        </row>
        <row r="1495">
          <cell r="B1495" t="str">
            <v>402214</v>
          </cell>
          <cell r="C1495" t="str">
            <v>福岡県</v>
          </cell>
          <cell r="D1495" t="str">
            <v>太宰府市</v>
          </cell>
          <cell r="E1495">
            <v>71958</v>
          </cell>
        </row>
        <row r="1496">
          <cell r="B1496" t="str">
            <v>402231</v>
          </cell>
          <cell r="C1496" t="str">
            <v>福岡県</v>
          </cell>
          <cell r="D1496" t="str">
            <v>古賀市</v>
          </cell>
          <cell r="E1496">
            <v>59522</v>
          </cell>
        </row>
        <row r="1497">
          <cell r="B1497" t="str">
            <v>402249</v>
          </cell>
          <cell r="C1497" t="str">
            <v>福岡県</v>
          </cell>
          <cell r="D1497" t="str">
            <v>福津市</v>
          </cell>
          <cell r="E1497">
            <v>66253</v>
          </cell>
        </row>
        <row r="1498">
          <cell r="B1498" t="str">
            <v>402257</v>
          </cell>
          <cell r="C1498" t="str">
            <v>福岡県</v>
          </cell>
          <cell r="D1498" t="str">
            <v>うきは市</v>
          </cell>
          <cell r="E1498">
            <v>29339</v>
          </cell>
        </row>
        <row r="1499">
          <cell r="B1499" t="str">
            <v>402265</v>
          </cell>
          <cell r="C1499" t="str">
            <v>福岡県</v>
          </cell>
          <cell r="D1499" t="str">
            <v>宮若市</v>
          </cell>
          <cell r="E1499">
            <v>27913</v>
          </cell>
        </row>
        <row r="1500">
          <cell r="B1500" t="str">
            <v>402273</v>
          </cell>
          <cell r="C1500" t="str">
            <v>福岡県</v>
          </cell>
          <cell r="D1500" t="str">
            <v>嘉麻市</v>
          </cell>
          <cell r="E1500">
            <v>37652</v>
          </cell>
        </row>
        <row r="1501">
          <cell r="B1501" t="str">
            <v>402281</v>
          </cell>
          <cell r="C1501" t="str">
            <v>福岡県</v>
          </cell>
          <cell r="D1501" t="str">
            <v>朝倉市</v>
          </cell>
          <cell r="E1501">
            <v>52824</v>
          </cell>
        </row>
        <row r="1502">
          <cell r="B1502" t="str">
            <v>402290</v>
          </cell>
          <cell r="C1502" t="str">
            <v>福岡県</v>
          </cell>
          <cell r="D1502" t="str">
            <v>みやま市</v>
          </cell>
          <cell r="E1502">
            <v>37148</v>
          </cell>
        </row>
        <row r="1503">
          <cell r="B1503" t="str">
            <v>402303</v>
          </cell>
          <cell r="C1503" t="str">
            <v>福岡県</v>
          </cell>
          <cell r="D1503" t="str">
            <v>糸島市</v>
          </cell>
          <cell r="E1503">
            <v>101866</v>
          </cell>
        </row>
        <row r="1504">
          <cell r="B1504" t="str">
            <v>402311</v>
          </cell>
          <cell r="C1504" t="str">
            <v>福岡県</v>
          </cell>
          <cell r="D1504" t="str">
            <v>那珂川市</v>
          </cell>
          <cell r="E1504">
            <v>50323</v>
          </cell>
        </row>
        <row r="1505">
          <cell r="B1505" t="str">
            <v>403415</v>
          </cell>
          <cell r="C1505" t="str">
            <v>福岡県</v>
          </cell>
          <cell r="D1505" t="str">
            <v>宇美町</v>
          </cell>
          <cell r="E1505">
            <v>37362</v>
          </cell>
        </row>
        <row r="1506">
          <cell r="B1506" t="str">
            <v>403423</v>
          </cell>
          <cell r="C1506" t="str">
            <v>福岡県</v>
          </cell>
          <cell r="D1506" t="str">
            <v>篠栗町</v>
          </cell>
          <cell r="E1506">
            <v>31427</v>
          </cell>
        </row>
        <row r="1507">
          <cell r="B1507" t="str">
            <v>403431</v>
          </cell>
          <cell r="C1507" t="str">
            <v>福岡県</v>
          </cell>
          <cell r="D1507" t="str">
            <v>志免町</v>
          </cell>
          <cell r="E1507">
            <v>46335</v>
          </cell>
        </row>
        <row r="1508">
          <cell r="B1508" t="str">
            <v>403440</v>
          </cell>
          <cell r="C1508" t="str">
            <v>福岡県</v>
          </cell>
          <cell r="D1508" t="str">
            <v>須恵町</v>
          </cell>
          <cell r="E1508">
            <v>28738</v>
          </cell>
        </row>
        <row r="1509">
          <cell r="B1509" t="str">
            <v>403458</v>
          </cell>
          <cell r="C1509" t="str">
            <v>福岡県</v>
          </cell>
          <cell r="D1509" t="str">
            <v>新宮町</v>
          </cell>
          <cell r="E1509">
            <v>33368</v>
          </cell>
        </row>
        <row r="1510">
          <cell r="B1510" t="str">
            <v>403482</v>
          </cell>
          <cell r="C1510" t="str">
            <v>福岡県</v>
          </cell>
          <cell r="D1510" t="str">
            <v>久山町</v>
          </cell>
          <cell r="E1510">
            <v>9068</v>
          </cell>
        </row>
        <row r="1511">
          <cell r="B1511" t="str">
            <v>403491</v>
          </cell>
          <cell r="C1511" t="str">
            <v>福岡県</v>
          </cell>
          <cell r="D1511" t="str">
            <v>粕屋町</v>
          </cell>
          <cell r="E1511">
            <v>47837</v>
          </cell>
        </row>
        <row r="1512">
          <cell r="B1512" t="str">
            <v>403814</v>
          </cell>
          <cell r="C1512" t="str">
            <v>福岡県</v>
          </cell>
          <cell r="D1512" t="str">
            <v>芦屋町</v>
          </cell>
          <cell r="E1512">
            <v>13724</v>
          </cell>
        </row>
        <row r="1513">
          <cell r="B1513" t="str">
            <v>403822</v>
          </cell>
          <cell r="C1513" t="str">
            <v>福岡県</v>
          </cell>
          <cell r="D1513" t="str">
            <v>水巻町</v>
          </cell>
          <cell r="E1513">
            <v>28152</v>
          </cell>
        </row>
        <row r="1514">
          <cell r="B1514" t="str">
            <v>403831</v>
          </cell>
          <cell r="C1514" t="str">
            <v>福岡県</v>
          </cell>
          <cell r="D1514" t="str">
            <v>岡垣町</v>
          </cell>
          <cell r="E1514">
            <v>31706</v>
          </cell>
        </row>
        <row r="1515">
          <cell r="B1515" t="str">
            <v>403849</v>
          </cell>
          <cell r="C1515" t="str">
            <v>福岡県</v>
          </cell>
          <cell r="D1515" t="str">
            <v>遠賀町</v>
          </cell>
          <cell r="E1515">
            <v>19307</v>
          </cell>
        </row>
        <row r="1516">
          <cell r="B1516" t="str">
            <v>404012</v>
          </cell>
          <cell r="C1516" t="str">
            <v>福岡県</v>
          </cell>
          <cell r="D1516" t="str">
            <v>小竹町</v>
          </cell>
          <cell r="E1516">
            <v>7553</v>
          </cell>
        </row>
        <row r="1517">
          <cell r="B1517" t="str">
            <v>404021</v>
          </cell>
          <cell r="C1517" t="str">
            <v>福岡県</v>
          </cell>
          <cell r="D1517" t="str">
            <v>鞍手町</v>
          </cell>
          <cell r="E1517">
            <v>15853</v>
          </cell>
        </row>
        <row r="1518">
          <cell r="B1518" t="str">
            <v>404217</v>
          </cell>
          <cell r="C1518" t="str">
            <v>福岡県</v>
          </cell>
          <cell r="D1518" t="str">
            <v>桂川町</v>
          </cell>
          <cell r="E1518">
            <v>13365</v>
          </cell>
        </row>
        <row r="1519">
          <cell r="B1519" t="str">
            <v>404471</v>
          </cell>
          <cell r="C1519" t="str">
            <v>福岡県</v>
          </cell>
          <cell r="D1519" t="str">
            <v>筑前町</v>
          </cell>
          <cell r="E1519">
            <v>29843</v>
          </cell>
        </row>
        <row r="1520">
          <cell r="B1520" t="str">
            <v>404489</v>
          </cell>
          <cell r="C1520" t="str">
            <v>福岡県</v>
          </cell>
          <cell r="D1520" t="str">
            <v>東峰村</v>
          </cell>
          <cell r="E1520">
            <v>2082</v>
          </cell>
        </row>
        <row r="1521">
          <cell r="B1521" t="str">
            <v>405035</v>
          </cell>
          <cell r="C1521" t="str">
            <v>福岡県</v>
          </cell>
          <cell r="D1521" t="str">
            <v>大刀洗町</v>
          </cell>
          <cell r="E1521">
            <v>15667</v>
          </cell>
        </row>
        <row r="1522">
          <cell r="B1522" t="str">
            <v>405221</v>
          </cell>
          <cell r="C1522" t="str">
            <v>福岡県</v>
          </cell>
          <cell r="D1522" t="str">
            <v>大木町</v>
          </cell>
          <cell r="E1522">
            <v>14209</v>
          </cell>
        </row>
        <row r="1523">
          <cell r="B1523" t="str">
            <v>405442</v>
          </cell>
          <cell r="C1523" t="str">
            <v>福岡県</v>
          </cell>
          <cell r="D1523" t="str">
            <v>広川町</v>
          </cell>
          <cell r="E1523">
            <v>19651</v>
          </cell>
        </row>
        <row r="1524">
          <cell r="B1524" t="str">
            <v>406015</v>
          </cell>
          <cell r="C1524" t="str">
            <v>福岡県</v>
          </cell>
          <cell r="D1524" t="str">
            <v>香春町</v>
          </cell>
          <cell r="E1524">
            <v>10855</v>
          </cell>
        </row>
        <row r="1525">
          <cell r="B1525" t="str">
            <v>406023</v>
          </cell>
          <cell r="C1525" t="str">
            <v>福岡県</v>
          </cell>
          <cell r="D1525" t="str">
            <v>添田町</v>
          </cell>
          <cell r="E1525">
            <v>9642</v>
          </cell>
        </row>
        <row r="1526">
          <cell r="B1526" t="str">
            <v>406040</v>
          </cell>
          <cell r="C1526" t="str">
            <v>福岡県</v>
          </cell>
          <cell r="D1526" t="str">
            <v>糸田町</v>
          </cell>
          <cell r="E1526">
            <v>9017</v>
          </cell>
        </row>
        <row r="1527">
          <cell r="B1527" t="str">
            <v>406058</v>
          </cell>
          <cell r="C1527" t="str">
            <v>福岡県</v>
          </cell>
          <cell r="D1527" t="str">
            <v>川崎町</v>
          </cell>
          <cell r="E1527">
            <v>16434</v>
          </cell>
        </row>
        <row r="1528">
          <cell r="B1528" t="str">
            <v>406082</v>
          </cell>
          <cell r="C1528" t="str">
            <v>福岡県</v>
          </cell>
          <cell r="D1528" t="str">
            <v>大任町</v>
          </cell>
          <cell r="E1528">
            <v>5265</v>
          </cell>
        </row>
        <row r="1529">
          <cell r="B1529" t="str">
            <v>406091</v>
          </cell>
          <cell r="C1529" t="str">
            <v>福岡県</v>
          </cell>
          <cell r="D1529" t="str">
            <v>赤村</v>
          </cell>
          <cell r="E1529">
            <v>3135</v>
          </cell>
        </row>
        <row r="1530">
          <cell r="B1530" t="str">
            <v>406104</v>
          </cell>
          <cell r="C1530" t="str">
            <v>福岡県</v>
          </cell>
          <cell r="D1530" t="str">
            <v>福智町</v>
          </cell>
          <cell r="E1530">
            <v>22641</v>
          </cell>
        </row>
        <row r="1531">
          <cell r="B1531" t="str">
            <v>406210</v>
          </cell>
          <cell r="C1531" t="str">
            <v>福岡県</v>
          </cell>
          <cell r="D1531" t="str">
            <v>苅田町</v>
          </cell>
          <cell r="E1531">
            <v>37455</v>
          </cell>
        </row>
        <row r="1532">
          <cell r="B1532" t="str">
            <v>406252</v>
          </cell>
          <cell r="C1532" t="str">
            <v>福岡県</v>
          </cell>
          <cell r="D1532" t="str">
            <v>みやこ町</v>
          </cell>
          <cell r="E1532">
            <v>19512</v>
          </cell>
        </row>
        <row r="1533">
          <cell r="B1533" t="str">
            <v>406422</v>
          </cell>
          <cell r="C1533" t="str">
            <v>福岡県</v>
          </cell>
          <cell r="D1533" t="str">
            <v>吉富町</v>
          </cell>
          <cell r="E1533">
            <v>6764</v>
          </cell>
        </row>
        <row r="1534">
          <cell r="B1534" t="str">
            <v>406465</v>
          </cell>
          <cell r="C1534" t="str">
            <v>福岡県</v>
          </cell>
          <cell r="D1534" t="str">
            <v>上毛町</v>
          </cell>
          <cell r="E1534">
            <v>7619</v>
          </cell>
        </row>
        <row r="1535">
          <cell r="B1535" t="str">
            <v>406473</v>
          </cell>
          <cell r="C1535" t="str">
            <v>福岡県</v>
          </cell>
          <cell r="D1535" t="str">
            <v>築上町</v>
          </cell>
          <cell r="E1535">
            <v>18119</v>
          </cell>
        </row>
        <row r="1536">
          <cell r="B1536" t="str">
            <v>412015</v>
          </cell>
          <cell r="C1536" t="str">
            <v>佐賀県</v>
          </cell>
          <cell r="D1536" t="str">
            <v>佐賀市</v>
          </cell>
          <cell r="E1536">
            <v>232476</v>
          </cell>
        </row>
        <row r="1537">
          <cell r="B1537" t="str">
            <v>412023</v>
          </cell>
          <cell r="C1537" t="str">
            <v>佐賀県</v>
          </cell>
          <cell r="D1537" t="str">
            <v>唐津市</v>
          </cell>
          <cell r="E1537">
            <v>121278</v>
          </cell>
        </row>
        <row r="1538">
          <cell r="B1538" t="str">
            <v>412031</v>
          </cell>
          <cell r="C1538" t="str">
            <v>佐賀県</v>
          </cell>
          <cell r="D1538" t="str">
            <v>鳥栖市</v>
          </cell>
          <cell r="E1538">
            <v>73918</v>
          </cell>
        </row>
        <row r="1539">
          <cell r="B1539" t="str">
            <v>412040</v>
          </cell>
          <cell r="C1539" t="str">
            <v>佐賀県</v>
          </cell>
          <cell r="D1539" t="str">
            <v>多久市</v>
          </cell>
          <cell r="E1539">
            <v>19030</v>
          </cell>
        </row>
        <row r="1540">
          <cell r="B1540" t="str">
            <v>412058</v>
          </cell>
          <cell r="C1540" t="str">
            <v>佐賀県</v>
          </cell>
          <cell r="D1540" t="str">
            <v>伊万里市</v>
          </cell>
          <cell r="E1540">
            <v>54580</v>
          </cell>
        </row>
        <row r="1541">
          <cell r="B1541" t="str">
            <v>412066</v>
          </cell>
          <cell r="C1541" t="str">
            <v>佐賀県</v>
          </cell>
          <cell r="D1541" t="str">
            <v>武雄市</v>
          </cell>
          <cell r="E1541">
            <v>48854</v>
          </cell>
        </row>
        <row r="1542">
          <cell r="B1542" t="str">
            <v>412074</v>
          </cell>
          <cell r="C1542" t="str">
            <v>佐賀県</v>
          </cell>
          <cell r="D1542" t="str">
            <v>鹿島市</v>
          </cell>
          <cell r="E1542">
            <v>28964</v>
          </cell>
        </row>
        <row r="1543">
          <cell r="B1543" t="str">
            <v>412082</v>
          </cell>
          <cell r="C1543" t="str">
            <v>佐賀県</v>
          </cell>
          <cell r="D1543" t="str">
            <v>小城市</v>
          </cell>
          <cell r="E1543">
            <v>45327</v>
          </cell>
        </row>
        <row r="1544">
          <cell r="B1544" t="str">
            <v>412091</v>
          </cell>
          <cell r="C1544" t="str">
            <v>佐賀県</v>
          </cell>
          <cell r="D1544" t="str">
            <v>嬉野市</v>
          </cell>
          <cell r="E1544">
            <v>25945</v>
          </cell>
        </row>
        <row r="1545">
          <cell r="B1545" t="str">
            <v>412104</v>
          </cell>
          <cell r="C1545" t="str">
            <v>佐賀県</v>
          </cell>
          <cell r="D1545" t="str">
            <v>神埼市</v>
          </cell>
          <cell r="E1545">
            <v>31532</v>
          </cell>
        </row>
        <row r="1546">
          <cell r="B1546" t="str">
            <v>413275</v>
          </cell>
          <cell r="C1546" t="str">
            <v>佐賀県</v>
          </cell>
          <cell r="D1546" t="str">
            <v>吉野ヶ里町</v>
          </cell>
          <cell r="E1546">
            <v>16187</v>
          </cell>
        </row>
        <row r="1547">
          <cell r="B1547" t="str">
            <v>413411</v>
          </cell>
          <cell r="C1547" t="str">
            <v>佐賀県</v>
          </cell>
          <cell r="D1547" t="str">
            <v>基山町</v>
          </cell>
          <cell r="E1547">
            <v>17459</v>
          </cell>
        </row>
        <row r="1548">
          <cell r="B1548" t="str">
            <v>413453</v>
          </cell>
          <cell r="C1548" t="str">
            <v>佐賀県</v>
          </cell>
          <cell r="D1548" t="str">
            <v>上峰町</v>
          </cell>
          <cell r="E1548">
            <v>9620</v>
          </cell>
        </row>
        <row r="1549">
          <cell r="B1549" t="str">
            <v>413461</v>
          </cell>
          <cell r="C1549" t="str">
            <v>佐賀県</v>
          </cell>
          <cell r="D1549" t="str">
            <v>みやき町</v>
          </cell>
          <cell r="E1549">
            <v>25679</v>
          </cell>
        </row>
        <row r="1550">
          <cell r="B1550" t="str">
            <v>413879</v>
          </cell>
          <cell r="C1550" t="str">
            <v>佐賀県</v>
          </cell>
          <cell r="D1550" t="str">
            <v>玄海町</v>
          </cell>
          <cell r="E1550">
            <v>5505</v>
          </cell>
        </row>
        <row r="1551">
          <cell r="B1551" t="str">
            <v>414018</v>
          </cell>
          <cell r="C1551" t="str">
            <v>佐賀県</v>
          </cell>
          <cell r="D1551" t="str">
            <v>有田町</v>
          </cell>
          <cell r="E1551">
            <v>19812</v>
          </cell>
        </row>
        <row r="1552">
          <cell r="B1552" t="str">
            <v>414239</v>
          </cell>
          <cell r="C1552" t="str">
            <v>佐賀県</v>
          </cell>
          <cell r="D1552" t="str">
            <v>大町町</v>
          </cell>
          <cell r="E1552">
            <v>6409</v>
          </cell>
        </row>
        <row r="1553">
          <cell r="B1553" t="str">
            <v>414247</v>
          </cell>
          <cell r="C1553" t="str">
            <v>佐賀県</v>
          </cell>
          <cell r="D1553" t="str">
            <v>江北町</v>
          </cell>
          <cell r="E1553">
            <v>9741</v>
          </cell>
        </row>
        <row r="1554">
          <cell r="B1554" t="str">
            <v>414255</v>
          </cell>
          <cell r="C1554" t="str">
            <v>佐賀県</v>
          </cell>
          <cell r="D1554" t="str">
            <v>白石町</v>
          </cell>
          <cell r="E1554">
            <v>22780</v>
          </cell>
        </row>
        <row r="1555">
          <cell r="B1555" t="str">
            <v>414417</v>
          </cell>
          <cell r="C1555" t="str">
            <v>佐賀県</v>
          </cell>
          <cell r="D1555" t="str">
            <v>太良町</v>
          </cell>
          <cell r="E1555">
            <v>8714</v>
          </cell>
        </row>
        <row r="1556">
          <cell r="B1556" t="str">
            <v>422011</v>
          </cell>
          <cell r="C1556" t="str">
            <v>長崎県</v>
          </cell>
          <cell r="D1556" t="str">
            <v>長崎市</v>
          </cell>
          <cell r="E1556">
            <v>416405</v>
          </cell>
        </row>
        <row r="1557">
          <cell r="B1557" t="str">
            <v>422029</v>
          </cell>
          <cell r="C1557" t="str">
            <v>長崎県</v>
          </cell>
          <cell r="D1557" t="str">
            <v>佐世保市</v>
          </cell>
          <cell r="E1557">
            <v>249681</v>
          </cell>
        </row>
        <row r="1558">
          <cell r="B1558" t="str">
            <v>422037</v>
          </cell>
          <cell r="C1558" t="str">
            <v>長崎県</v>
          </cell>
          <cell r="D1558" t="str">
            <v>島原市</v>
          </cell>
          <cell r="E1558">
            <v>45006</v>
          </cell>
        </row>
        <row r="1559">
          <cell r="B1559" t="str">
            <v>422045</v>
          </cell>
          <cell r="C1559" t="str">
            <v>長崎県</v>
          </cell>
          <cell r="D1559" t="str">
            <v>諫早市</v>
          </cell>
          <cell r="E1559">
            <v>136679</v>
          </cell>
        </row>
        <row r="1560">
          <cell r="B1560" t="str">
            <v>422053</v>
          </cell>
          <cell r="C1560" t="str">
            <v>長崎県</v>
          </cell>
          <cell r="D1560" t="str">
            <v>大村市</v>
          </cell>
          <cell r="E1560">
            <v>96963</v>
          </cell>
        </row>
        <row r="1561">
          <cell r="B1561" t="str">
            <v>422070</v>
          </cell>
          <cell r="C1561" t="str">
            <v>長崎県</v>
          </cell>
          <cell r="D1561" t="str">
            <v>平戸市</v>
          </cell>
          <cell r="E1561">
            <v>30901</v>
          </cell>
        </row>
        <row r="1562">
          <cell r="B1562" t="str">
            <v>422088</v>
          </cell>
          <cell r="C1562" t="str">
            <v>長崎県</v>
          </cell>
          <cell r="D1562" t="str">
            <v>松浦市</v>
          </cell>
          <cell r="E1562">
            <v>22533</v>
          </cell>
        </row>
        <row r="1563">
          <cell r="B1563" t="str">
            <v>422096</v>
          </cell>
          <cell r="C1563" t="str">
            <v>長崎県</v>
          </cell>
          <cell r="D1563" t="str">
            <v>対馬市</v>
          </cell>
          <cell r="E1563">
            <v>30377</v>
          </cell>
        </row>
        <row r="1564">
          <cell r="B1564" t="str">
            <v>422100</v>
          </cell>
          <cell r="C1564" t="str">
            <v>長崎県</v>
          </cell>
          <cell r="D1564" t="str">
            <v>壱岐市</v>
          </cell>
          <cell r="E1564">
            <v>26439</v>
          </cell>
        </row>
        <row r="1565">
          <cell r="B1565" t="str">
            <v>422118</v>
          </cell>
          <cell r="C1565" t="str">
            <v>長崎県</v>
          </cell>
          <cell r="D1565" t="str">
            <v>五島市</v>
          </cell>
          <cell r="E1565">
            <v>36704</v>
          </cell>
        </row>
        <row r="1566">
          <cell r="B1566" t="str">
            <v>422126</v>
          </cell>
          <cell r="C1566" t="str">
            <v>長崎県</v>
          </cell>
          <cell r="D1566" t="str">
            <v>西海市</v>
          </cell>
          <cell r="E1566">
            <v>27463</v>
          </cell>
        </row>
        <row r="1567">
          <cell r="B1567" t="str">
            <v>422134</v>
          </cell>
          <cell r="C1567" t="str">
            <v>長崎県</v>
          </cell>
          <cell r="D1567" t="str">
            <v>雲仙市</v>
          </cell>
          <cell r="E1567">
            <v>43356</v>
          </cell>
        </row>
        <row r="1568">
          <cell r="B1568" t="str">
            <v>422142</v>
          </cell>
          <cell r="C1568" t="str">
            <v>長崎県</v>
          </cell>
          <cell r="D1568" t="str">
            <v>南島原市</v>
          </cell>
          <cell r="E1568">
            <v>45262</v>
          </cell>
        </row>
        <row r="1569">
          <cell r="B1569" t="str">
            <v>423076</v>
          </cell>
          <cell r="C1569" t="str">
            <v>長崎県</v>
          </cell>
          <cell r="D1569" t="str">
            <v>長与町</v>
          </cell>
          <cell r="E1569">
            <v>41602</v>
          </cell>
        </row>
        <row r="1570">
          <cell r="B1570" t="str">
            <v>423084</v>
          </cell>
          <cell r="C1570" t="str">
            <v>長崎県</v>
          </cell>
          <cell r="D1570" t="str">
            <v>時津町</v>
          </cell>
          <cell r="E1570">
            <v>29807</v>
          </cell>
        </row>
        <row r="1571">
          <cell r="B1571" t="str">
            <v>423211</v>
          </cell>
          <cell r="C1571" t="str">
            <v>長崎県</v>
          </cell>
          <cell r="D1571" t="str">
            <v>東彼杵町</v>
          </cell>
          <cell r="E1571">
            <v>7850</v>
          </cell>
        </row>
        <row r="1572">
          <cell r="B1572" t="str">
            <v>423220</v>
          </cell>
          <cell r="C1572" t="str">
            <v>長崎県</v>
          </cell>
          <cell r="D1572" t="str">
            <v>川棚町</v>
          </cell>
          <cell r="E1572">
            <v>13884</v>
          </cell>
        </row>
        <row r="1573">
          <cell r="B1573" t="str">
            <v>423238</v>
          </cell>
          <cell r="C1573" t="str">
            <v>長崎県</v>
          </cell>
          <cell r="D1573" t="str">
            <v>波佐見町</v>
          </cell>
          <cell r="E1573">
            <v>14635</v>
          </cell>
        </row>
        <row r="1574">
          <cell r="B1574" t="str">
            <v>423831</v>
          </cell>
          <cell r="C1574" t="str">
            <v>長崎県</v>
          </cell>
          <cell r="D1574" t="str">
            <v>小値賀町</v>
          </cell>
          <cell r="E1574">
            <v>2371</v>
          </cell>
        </row>
        <row r="1575">
          <cell r="B1575" t="str">
            <v>423912</v>
          </cell>
          <cell r="C1575" t="str">
            <v>長崎県</v>
          </cell>
          <cell r="D1575" t="str">
            <v>佐々町</v>
          </cell>
          <cell r="E1575">
            <v>14013</v>
          </cell>
        </row>
        <row r="1576">
          <cell r="B1576" t="str">
            <v>424111</v>
          </cell>
          <cell r="C1576" t="str">
            <v>長崎県</v>
          </cell>
          <cell r="D1576" t="str">
            <v>新上五島町</v>
          </cell>
          <cell r="E1576">
            <v>18838</v>
          </cell>
        </row>
        <row r="1577">
          <cell r="B1577" t="str">
            <v>431001</v>
          </cell>
          <cell r="C1577" t="str">
            <v>熊本県</v>
          </cell>
          <cell r="D1577" t="str">
            <v>熊本市</v>
          </cell>
          <cell r="E1577">
            <v>733721</v>
          </cell>
        </row>
        <row r="1578">
          <cell r="B1578" t="str">
            <v>432024</v>
          </cell>
          <cell r="C1578" t="str">
            <v>熊本県</v>
          </cell>
          <cell r="D1578" t="str">
            <v>八代市</v>
          </cell>
          <cell r="E1578">
            <v>126667</v>
          </cell>
        </row>
        <row r="1579">
          <cell r="B1579" t="str">
            <v>432032</v>
          </cell>
          <cell r="C1579" t="str">
            <v>熊本県</v>
          </cell>
          <cell r="D1579" t="str">
            <v>人吉市</v>
          </cell>
          <cell r="E1579">
            <v>32282</v>
          </cell>
        </row>
        <row r="1580">
          <cell r="B1580" t="str">
            <v>432041</v>
          </cell>
          <cell r="C1580" t="str">
            <v>熊本県</v>
          </cell>
          <cell r="D1580" t="str">
            <v>荒尾市</v>
          </cell>
          <cell r="E1580">
            <v>52252</v>
          </cell>
        </row>
        <row r="1581">
          <cell r="B1581" t="str">
            <v>432059</v>
          </cell>
          <cell r="C1581" t="str">
            <v>熊本県</v>
          </cell>
          <cell r="D1581" t="str">
            <v>水俣市</v>
          </cell>
          <cell r="E1581">
            <v>24275</v>
          </cell>
        </row>
        <row r="1582">
          <cell r="B1582" t="str">
            <v>432067</v>
          </cell>
          <cell r="C1582" t="str">
            <v>熊本県</v>
          </cell>
          <cell r="D1582" t="str">
            <v>玉名市</v>
          </cell>
          <cell r="E1582">
            <v>66223</v>
          </cell>
        </row>
        <row r="1583">
          <cell r="B1583" t="str">
            <v>432083</v>
          </cell>
          <cell r="C1583" t="str">
            <v>熊本県</v>
          </cell>
          <cell r="D1583" t="str">
            <v>山鹿市</v>
          </cell>
          <cell r="E1583">
            <v>51599</v>
          </cell>
        </row>
        <row r="1584">
          <cell r="B1584" t="str">
            <v>432105</v>
          </cell>
          <cell r="C1584" t="str">
            <v>熊本県</v>
          </cell>
          <cell r="D1584" t="str">
            <v>菊池市</v>
          </cell>
          <cell r="E1584">
            <v>48592</v>
          </cell>
        </row>
        <row r="1585">
          <cell r="B1585" t="str">
            <v>432113</v>
          </cell>
          <cell r="C1585" t="str">
            <v>熊本県</v>
          </cell>
          <cell r="D1585" t="str">
            <v>宇土市</v>
          </cell>
          <cell r="E1585">
            <v>37043</v>
          </cell>
        </row>
        <row r="1586">
          <cell r="B1586" t="str">
            <v>432121</v>
          </cell>
          <cell r="C1586" t="str">
            <v>熊本県</v>
          </cell>
          <cell r="D1586" t="str">
            <v>上天草市</v>
          </cell>
          <cell r="E1586">
            <v>26756</v>
          </cell>
        </row>
        <row r="1587">
          <cell r="B1587" t="str">
            <v>432130</v>
          </cell>
          <cell r="C1587" t="str">
            <v>熊本県</v>
          </cell>
          <cell r="D1587" t="str">
            <v>宇城市</v>
          </cell>
          <cell r="E1587">
            <v>58941</v>
          </cell>
        </row>
        <row r="1588">
          <cell r="B1588" t="str">
            <v>432148</v>
          </cell>
          <cell r="C1588" t="str">
            <v>熊本県</v>
          </cell>
          <cell r="D1588" t="str">
            <v>阿蘇市</v>
          </cell>
          <cell r="E1588">
            <v>25924</v>
          </cell>
        </row>
        <row r="1589">
          <cell r="B1589" t="str">
            <v>432156</v>
          </cell>
          <cell r="C1589" t="str">
            <v>熊本県</v>
          </cell>
          <cell r="D1589" t="str">
            <v>天草市</v>
          </cell>
          <cell r="E1589">
            <v>79694</v>
          </cell>
        </row>
        <row r="1590">
          <cell r="B1590" t="str">
            <v>432164</v>
          </cell>
          <cell r="C1590" t="str">
            <v>熊本県</v>
          </cell>
          <cell r="D1590" t="str">
            <v>合志市</v>
          </cell>
          <cell r="E1590">
            <v>62640</v>
          </cell>
        </row>
        <row r="1591">
          <cell r="B1591" t="str">
            <v>433489</v>
          </cell>
          <cell r="C1591" t="str">
            <v>熊本県</v>
          </cell>
          <cell r="D1591" t="str">
            <v>美里町</v>
          </cell>
          <cell r="E1591">
            <v>9903</v>
          </cell>
        </row>
        <row r="1592">
          <cell r="B1592" t="str">
            <v>433641</v>
          </cell>
          <cell r="C1592" t="str">
            <v>熊本県</v>
          </cell>
          <cell r="D1592" t="str">
            <v>玉東町</v>
          </cell>
          <cell r="E1592">
            <v>5240</v>
          </cell>
        </row>
        <row r="1593">
          <cell r="B1593" t="str">
            <v>433675</v>
          </cell>
          <cell r="C1593" t="str">
            <v>熊本県</v>
          </cell>
          <cell r="D1593" t="str">
            <v>南関町</v>
          </cell>
          <cell r="E1593">
            <v>9633</v>
          </cell>
        </row>
        <row r="1594">
          <cell r="B1594" t="str">
            <v>433683</v>
          </cell>
          <cell r="C1594" t="str">
            <v>熊本県</v>
          </cell>
          <cell r="D1594" t="str">
            <v>長洲町</v>
          </cell>
          <cell r="E1594">
            <v>16075</v>
          </cell>
        </row>
        <row r="1595">
          <cell r="B1595" t="str">
            <v>433691</v>
          </cell>
          <cell r="C1595" t="str">
            <v>熊本県</v>
          </cell>
          <cell r="D1595" t="str">
            <v>和水町</v>
          </cell>
          <cell r="E1595">
            <v>9848</v>
          </cell>
        </row>
        <row r="1596">
          <cell r="B1596" t="str">
            <v>434035</v>
          </cell>
          <cell r="C1596" t="str">
            <v>熊本県</v>
          </cell>
          <cell r="D1596" t="str">
            <v>大津町</v>
          </cell>
          <cell r="E1596">
            <v>35125</v>
          </cell>
        </row>
        <row r="1597">
          <cell r="B1597" t="str">
            <v>434043</v>
          </cell>
          <cell r="C1597" t="str">
            <v>熊本県</v>
          </cell>
          <cell r="D1597" t="str">
            <v>菊陽町</v>
          </cell>
          <cell r="E1597">
            <v>42306</v>
          </cell>
        </row>
        <row r="1598">
          <cell r="B1598" t="str">
            <v>434230</v>
          </cell>
          <cell r="C1598" t="str">
            <v>熊本県</v>
          </cell>
          <cell r="D1598" t="str">
            <v>南小国町</v>
          </cell>
          <cell r="E1598">
            <v>4019</v>
          </cell>
        </row>
        <row r="1599">
          <cell r="B1599" t="str">
            <v>434248</v>
          </cell>
          <cell r="C1599" t="str">
            <v>熊本県</v>
          </cell>
          <cell r="D1599" t="str">
            <v>小国町</v>
          </cell>
          <cell r="E1599">
            <v>7036</v>
          </cell>
        </row>
        <row r="1600">
          <cell r="B1600" t="str">
            <v>434256</v>
          </cell>
          <cell r="C1600" t="str">
            <v>熊本県</v>
          </cell>
          <cell r="D1600" t="str">
            <v>産山村</v>
          </cell>
          <cell r="E1600">
            <v>1512</v>
          </cell>
        </row>
        <row r="1601">
          <cell r="B1601" t="str">
            <v>434281</v>
          </cell>
          <cell r="C1601" t="str">
            <v>熊本県</v>
          </cell>
          <cell r="D1601" t="str">
            <v>高森町</v>
          </cell>
          <cell r="E1601">
            <v>6374</v>
          </cell>
        </row>
        <row r="1602">
          <cell r="B1602" t="str">
            <v>434329</v>
          </cell>
          <cell r="C1602" t="str">
            <v>熊本県</v>
          </cell>
          <cell r="D1602" t="str">
            <v>西原村</v>
          </cell>
          <cell r="E1602">
            <v>6764</v>
          </cell>
        </row>
        <row r="1603">
          <cell r="B1603" t="str">
            <v>434337</v>
          </cell>
          <cell r="C1603" t="str">
            <v>熊本県</v>
          </cell>
          <cell r="D1603" t="str">
            <v>南阿蘇村</v>
          </cell>
          <cell r="E1603">
            <v>10444</v>
          </cell>
        </row>
        <row r="1604">
          <cell r="B1604" t="str">
            <v>434418</v>
          </cell>
          <cell r="C1604" t="str">
            <v>熊本県</v>
          </cell>
          <cell r="D1604" t="str">
            <v>御船町</v>
          </cell>
          <cell r="E1604">
            <v>16892</v>
          </cell>
        </row>
        <row r="1605">
          <cell r="B1605" t="str">
            <v>434426</v>
          </cell>
          <cell r="C1605" t="str">
            <v>熊本県</v>
          </cell>
          <cell r="D1605" t="str">
            <v>嘉島町</v>
          </cell>
          <cell r="E1605">
            <v>9537</v>
          </cell>
        </row>
        <row r="1606">
          <cell r="B1606" t="str">
            <v>434434</v>
          </cell>
          <cell r="C1606" t="str">
            <v>熊本県</v>
          </cell>
          <cell r="D1606" t="str">
            <v>益城町</v>
          </cell>
          <cell r="E1606">
            <v>33099</v>
          </cell>
        </row>
        <row r="1607">
          <cell r="B1607" t="str">
            <v>434442</v>
          </cell>
          <cell r="C1607" t="str">
            <v>熊本県</v>
          </cell>
          <cell r="D1607" t="str">
            <v>甲佐町</v>
          </cell>
          <cell r="E1607">
            <v>10587</v>
          </cell>
        </row>
        <row r="1608">
          <cell r="B1608" t="str">
            <v>434477</v>
          </cell>
          <cell r="C1608" t="str">
            <v>熊本県</v>
          </cell>
          <cell r="D1608" t="str">
            <v>山都町</v>
          </cell>
          <cell r="E1608">
            <v>14677</v>
          </cell>
        </row>
        <row r="1609">
          <cell r="B1609" t="str">
            <v>434680</v>
          </cell>
          <cell r="C1609" t="str">
            <v>熊本県</v>
          </cell>
          <cell r="D1609" t="str">
            <v>氷川町</v>
          </cell>
          <cell r="E1609">
            <v>11791</v>
          </cell>
        </row>
        <row r="1610">
          <cell r="B1610" t="str">
            <v>434825</v>
          </cell>
          <cell r="C1610" t="str">
            <v>熊本県</v>
          </cell>
          <cell r="D1610" t="str">
            <v>芦北町</v>
          </cell>
          <cell r="E1610">
            <v>16983</v>
          </cell>
        </row>
        <row r="1611">
          <cell r="B1611" t="str">
            <v>434841</v>
          </cell>
          <cell r="C1611" t="str">
            <v>熊本県</v>
          </cell>
          <cell r="D1611" t="str">
            <v>津奈木町</v>
          </cell>
          <cell r="E1611">
            <v>4545</v>
          </cell>
        </row>
        <row r="1612">
          <cell r="B1612" t="str">
            <v>435015</v>
          </cell>
          <cell r="C1612" t="str">
            <v>熊本県</v>
          </cell>
          <cell r="D1612" t="str">
            <v>錦町</v>
          </cell>
          <cell r="E1612">
            <v>10552</v>
          </cell>
        </row>
        <row r="1613">
          <cell r="B1613" t="str">
            <v>435058</v>
          </cell>
          <cell r="C1613" t="str">
            <v>熊本県</v>
          </cell>
          <cell r="D1613" t="str">
            <v>多良木町</v>
          </cell>
          <cell r="E1613">
            <v>9429</v>
          </cell>
        </row>
        <row r="1614">
          <cell r="B1614" t="str">
            <v>435066</v>
          </cell>
          <cell r="C1614" t="str">
            <v>熊本県</v>
          </cell>
          <cell r="D1614" t="str">
            <v>湯前町</v>
          </cell>
          <cell r="E1614">
            <v>3809</v>
          </cell>
        </row>
        <row r="1615">
          <cell r="B1615" t="str">
            <v>435074</v>
          </cell>
          <cell r="C1615" t="str">
            <v>熊本県</v>
          </cell>
          <cell r="D1615" t="str">
            <v>水上村</v>
          </cell>
          <cell r="E1615">
            <v>2166</v>
          </cell>
        </row>
        <row r="1616">
          <cell r="B1616" t="str">
            <v>435104</v>
          </cell>
          <cell r="C1616" t="str">
            <v>熊本県</v>
          </cell>
          <cell r="D1616" t="str">
            <v>相良村</v>
          </cell>
          <cell r="E1616">
            <v>4398</v>
          </cell>
        </row>
        <row r="1617">
          <cell r="B1617" t="str">
            <v>435112</v>
          </cell>
          <cell r="C1617" t="str">
            <v>熊本県</v>
          </cell>
          <cell r="D1617" t="str">
            <v>五木村</v>
          </cell>
          <cell r="E1617">
            <v>1069</v>
          </cell>
        </row>
        <row r="1618">
          <cell r="B1618" t="str">
            <v>435121</v>
          </cell>
          <cell r="C1618" t="str">
            <v>熊本県</v>
          </cell>
          <cell r="D1618" t="str">
            <v>山江村</v>
          </cell>
          <cell r="E1618">
            <v>3442</v>
          </cell>
        </row>
        <row r="1619">
          <cell r="B1619" t="str">
            <v>435139</v>
          </cell>
          <cell r="C1619" t="str">
            <v>熊本県</v>
          </cell>
          <cell r="D1619" t="str">
            <v>球磨村</v>
          </cell>
          <cell r="E1619">
            <v>3585</v>
          </cell>
        </row>
        <row r="1620">
          <cell r="B1620" t="str">
            <v>435147</v>
          </cell>
          <cell r="C1620" t="str">
            <v>熊本県</v>
          </cell>
          <cell r="D1620" t="str">
            <v>あさぎり町</v>
          </cell>
          <cell r="E1620">
            <v>15302</v>
          </cell>
        </row>
        <row r="1621">
          <cell r="B1621" t="str">
            <v>435317</v>
          </cell>
          <cell r="C1621" t="str">
            <v>熊本県</v>
          </cell>
          <cell r="D1621" t="str">
            <v>苓北町</v>
          </cell>
          <cell r="E1621">
            <v>7129</v>
          </cell>
        </row>
        <row r="1622">
          <cell r="B1622" t="str">
            <v>442011</v>
          </cell>
          <cell r="C1622" t="str">
            <v>大分県</v>
          </cell>
          <cell r="D1622" t="str">
            <v>大分市</v>
          </cell>
          <cell r="E1622">
            <v>478393</v>
          </cell>
        </row>
        <row r="1623">
          <cell r="B1623" t="str">
            <v>442020</v>
          </cell>
          <cell r="C1623" t="str">
            <v>大分県</v>
          </cell>
          <cell r="D1623" t="str">
            <v>別府市</v>
          </cell>
          <cell r="E1623">
            <v>116821</v>
          </cell>
        </row>
        <row r="1624">
          <cell r="B1624" t="str">
            <v>442038</v>
          </cell>
          <cell r="C1624" t="str">
            <v>大分県</v>
          </cell>
          <cell r="D1624" t="str">
            <v>中津市</v>
          </cell>
          <cell r="E1624">
            <v>83993</v>
          </cell>
        </row>
        <row r="1625">
          <cell r="B1625" t="str">
            <v>442046</v>
          </cell>
          <cell r="C1625" t="str">
            <v>大分県</v>
          </cell>
          <cell r="D1625" t="str">
            <v>日田市</v>
          </cell>
          <cell r="E1625">
            <v>64890</v>
          </cell>
        </row>
        <row r="1626">
          <cell r="B1626" t="str">
            <v>442054</v>
          </cell>
          <cell r="C1626" t="str">
            <v>大分県</v>
          </cell>
          <cell r="D1626" t="str">
            <v>佐伯市</v>
          </cell>
          <cell r="E1626">
            <v>70708</v>
          </cell>
        </row>
        <row r="1627">
          <cell r="B1627" t="str">
            <v>442062</v>
          </cell>
          <cell r="C1627" t="str">
            <v>大分県</v>
          </cell>
          <cell r="D1627" t="str">
            <v>臼杵市</v>
          </cell>
          <cell r="E1627">
            <v>38231</v>
          </cell>
        </row>
        <row r="1628">
          <cell r="B1628" t="str">
            <v>442071</v>
          </cell>
          <cell r="C1628" t="str">
            <v>大分県</v>
          </cell>
          <cell r="D1628" t="str">
            <v>津久見市</v>
          </cell>
          <cell r="E1628">
            <v>17168</v>
          </cell>
        </row>
        <row r="1629">
          <cell r="B1629" t="str">
            <v>442089</v>
          </cell>
          <cell r="C1629" t="str">
            <v>大分県</v>
          </cell>
          <cell r="D1629" t="str">
            <v>竹田市</v>
          </cell>
          <cell r="E1629">
            <v>21386</v>
          </cell>
        </row>
        <row r="1630">
          <cell r="B1630" t="str">
            <v>442097</v>
          </cell>
          <cell r="C1630" t="str">
            <v>大分県</v>
          </cell>
          <cell r="D1630" t="str">
            <v>豊後高田市</v>
          </cell>
          <cell r="E1630">
            <v>22623</v>
          </cell>
        </row>
        <row r="1631">
          <cell r="B1631" t="str">
            <v>442101</v>
          </cell>
          <cell r="C1631" t="str">
            <v>大分県</v>
          </cell>
          <cell r="D1631" t="str">
            <v>杵築市</v>
          </cell>
          <cell r="E1631">
            <v>28873</v>
          </cell>
        </row>
        <row r="1632">
          <cell r="B1632" t="str">
            <v>442119</v>
          </cell>
          <cell r="C1632" t="str">
            <v>大分県</v>
          </cell>
          <cell r="D1632" t="str">
            <v>宇佐市</v>
          </cell>
          <cell r="E1632">
            <v>55702</v>
          </cell>
        </row>
        <row r="1633">
          <cell r="B1633" t="str">
            <v>442127</v>
          </cell>
          <cell r="C1633" t="str">
            <v>大分県</v>
          </cell>
          <cell r="D1633" t="str">
            <v>豊後大野市</v>
          </cell>
          <cell r="E1633">
            <v>35377</v>
          </cell>
        </row>
        <row r="1634">
          <cell r="B1634" t="str">
            <v>442135</v>
          </cell>
          <cell r="C1634" t="str">
            <v>大分県</v>
          </cell>
          <cell r="D1634" t="str">
            <v>由布市</v>
          </cell>
          <cell r="E1634">
            <v>34356</v>
          </cell>
        </row>
        <row r="1635">
          <cell r="B1635" t="str">
            <v>442143</v>
          </cell>
          <cell r="C1635" t="str">
            <v>大分県</v>
          </cell>
          <cell r="D1635" t="str">
            <v>国東市</v>
          </cell>
          <cell r="E1635">
            <v>27682</v>
          </cell>
        </row>
        <row r="1636">
          <cell r="B1636" t="str">
            <v>443221</v>
          </cell>
          <cell r="C1636" t="str">
            <v>大分県</v>
          </cell>
          <cell r="D1636" t="str">
            <v>姫島村</v>
          </cell>
          <cell r="E1636">
            <v>1991</v>
          </cell>
        </row>
        <row r="1637">
          <cell r="B1637" t="str">
            <v>443417</v>
          </cell>
          <cell r="C1637" t="str">
            <v>大分県</v>
          </cell>
          <cell r="D1637" t="str">
            <v>日出町</v>
          </cell>
          <cell r="E1637">
            <v>28449</v>
          </cell>
        </row>
        <row r="1638">
          <cell r="B1638" t="str">
            <v>444618</v>
          </cell>
          <cell r="C1638" t="str">
            <v>大分県</v>
          </cell>
          <cell r="D1638" t="str">
            <v>九重町</v>
          </cell>
          <cell r="E1638">
            <v>9342</v>
          </cell>
        </row>
        <row r="1639">
          <cell r="B1639" t="str">
            <v>444626</v>
          </cell>
          <cell r="C1639" t="str">
            <v>大分県</v>
          </cell>
          <cell r="D1639" t="str">
            <v>玖珠町</v>
          </cell>
          <cell r="E1639">
            <v>15244</v>
          </cell>
        </row>
        <row r="1640">
          <cell r="B1640" t="str">
            <v>452017</v>
          </cell>
          <cell r="C1640" t="str">
            <v>宮崎県</v>
          </cell>
          <cell r="D1640" t="str">
            <v>宮崎市</v>
          </cell>
          <cell r="E1640">
            <v>402632</v>
          </cell>
        </row>
        <row r="1641">
          <cell r="B1641" t="str">
            <v>452025</v>
          </cell>
          <cell r="C1641" t="str">
            <v>宮崎県</v>
          </cell>
          <cell r="D1641" t="str">
            <v>都城市</v>
          </cell>
          <cell r="E1641">
            <v>164506</v>
          </cell>
        </row>
        <row r="1642">
          <cell r="B1642" t="str">
            <v>452033</v>
          </cell>
          <cell r="C1642" t="str">
            <v>宮崎県</v>
          </cell>
          <cell r="D1642" t="str">
            <v>延岡市</v>
          </cell>
          <cell r="E1642">
            <v>122166</v>
          </cell>
        </row>
        <row r="1643">
          <cell r="B1643" t="str">
            <v>452041</v>
          </cell>
          <cell r="C1643" t="str">
            <v>宮崎県</v>
          </cell>
          <cell r="D1643" t="str">
            <v>日南市</v>
          </cell>
          <cell r="E1643">
            <v>52801</v>
          </cell>
        </row>
        <row r="1644">
          <cell r="B1644" t="str">
            <v>452050</v>
          </cell>
          <cell r="C1644" t="str">
            <v>宮崎県</v>
          </cell>
          <cell r="D1644" t="str">
            <v>小林市</v>
          </cell>
          <cell r="E1644">
            <v>45334</v>
          </cell>
        </row>
        <row r="1645">
          <cell r="B1645" t="str">
            <v>452068</v>
          </cell>
          <cell r="C1645" t="str">
            <v>宮崎県</v>
          </cell>
          <cell r="D1645" t="str">
            <v>日向市</v>
          </cell>
          <cell r="E1645">
            <v>61283</v>
          </cell>
        </row>
        <row r="1646">
          <cell r="B1646" t="str">
            <v>452076</v>
          </cell>
          <cell r="C1646" t="str">
            <v>宮崎県</v>
          </cell>
          <cell r="D1646" t="str">
            <v>串間市</v>
          </cell>
          <cell r="E1646">
            <v>18176</v>
          </cell>
        </row>
        <row r="1647">
          <cell r="B1647" t="str">
            <v>452084</v>
          </cell>
          <cell r="C1647" t="str">
            <v>宮崎県</v>
          </cell>
          <cell r="D1647" t="str">
            <v>西都市</v>
          </cell>
          <cell r="E1647">
            <v>30035</v>
          </cell>
        </row>
        <row r="1648">
          <cell r="B1648" t="str">
            <v>452092</v>
          </cell>
          <cell r="C1648" t="str">
            <v>宮崎県</v>
          </cell>
          <cell r="D1648" t="str">
            <v>えびの市</v>
          </cell>
          <cell r="E1648">
            <v>19240</v>
          </cell>
        </row>
        <row r="1649">
          <cell r="B1649" t="str">
            <v>453412</v>
          </cell>
          <cell r="C1649" t="str">
            <v>宮崎県</v>
          </cell>
          <cell r="D1649" t="str">
            <v>三股町</v>
          </cell>
          <cell r="E1649">
            <v>26099</v>
          </cell>
        </row>
        <row r="1650">
          <cell r="B1650" t="str">
            <v>453617</v>
          </cell>
          <cell r="C1650" t="str">
            <v>宮崎県</v>
          </cell>
          <cell r="D1650" t="str">
            <v>高原町</v>
          </cell>
          <cell r="E1650">
            <v>9277</v>
          </cell>
        </row>
        <row r="1651">
          <cell r="B1651" t="str">
            <v>453820</v>
          </cell>
          <cell r="C1651" t="str">
            <v>宮崎県</v>
          </cell>
          <cell r="D1651" t="str">
            <v>国富町</v>
          </cell>
          <cell r="E1651">
            <v>19299</v>
          </cell>
        </row>
        <row r="1652">
          <cell r="B1652" t="str">
            <v>453838</v>
          </cell>
          <cell r="C1652" t="str">
            <v>宮崎県</v>
          </cell>
          <cell r="D1652" t="str">
            <v>綾町</v>
          </cell>
          <cell r="E1652">
            <v>7318</v>
          </cell>
        </row>
        <row r="1653">
          <cell r="B1653" t="str">
            <v>454010</v>
          </cell>
          <cell r="C1653" t="str">
            <v>宮崎県</v>
          </cell>
          <cell r="D1653" t="str">
            <v>高鍋町</v>
          </cell>
          <cell r="E1653">
            <v>20283</v>
          </cell>
        </row>
        <row r="1654">
          <cell r="B1654" t="str">
            <v>454028</v>
          </cell>
          <cell r="C1654" t="str">
            <v>宮崎県</v>
          </cell>
          <cell r="D1654" t="str">
            <v>新富町</v>
          </cell>
          <cell r="E1654">
            <v>17402</v>
          </cell>
        </row>
        <row r="1655">
          <cell r="B1655" t="str">
            <v>454036</v>
          </cell>
          <cell r="C1655" t="str">
            <v>宮崎県</v>
          </cell>
          <cell r="D1655" t="str">
            <v>西米良村</v>
          </cell>
          <cell r="E1655">
            <v>1125</v>
          </cell>
        </row>
        <row r="1656">
          <cell r="B1656" t="str">
            <v>454044</v>
          </cell>
          <cell r="C1656" t="str">
            <v>宮崎県</v>
          </cell>
          <cell r="D1656" t="str">
            <v>木城町</v>
          </cell>
          <cell r="E1656">
            <v>5181</v>
          </cell>
        </row>
        <row r="1657">
          <cell r="B1657" t="str">
            <v>454052</v>
          </cell>
          <cell r="C1657" t="str">
            <v>宮崎県</v>
          </cell>
          <cell r="D1657" t="str">
            <v>川南町</v>
          </cell>
          <cell r="E1657">
            <v>15642</v>
          </cell>
        </row>
        <row r="1658">
          <cell r="B1658" t="str">
            <v>454061</v>
          </cell>
          <cell r="C1658" t="str">
            <v>宮崎県</v>
          </cell>
          <cell r="D1658" t="str">
            <v>都農町</v>
          </cell>
          <cell r="E1658">
            <v>10508</v>
          </cell>
        </row>
        <row r="1659">
          <cell r="B1659" t="str">
            <v>454214</v>
          </cell>
          <cell r="C1659" t="str">
            <v>宮崎県</v>
          </cell>
          <cell r="D1659" t="str">
            <v>門川町</v>
          </cell>
          <cell r="E1659">
            <v>17981</v>
          </cell>
        </row>
        <row r="1660">
          <cell r="B1660" t="str">
            <v>454290</v>
          </cell>
          <cell r="C1660" t="str">
            <v>宮崎県</v>
          </cell>
          <cell r="D1660" t="str">
            <v>諸塚村</v>
          </cell>
          <cell r="E1660">
            <v>1649</v>
          </cell>
        </row>
        <row r="1661">
          <cell r="B1661" t="str">
            <v>454303</v>
          </cell>
          <cell r="C1661" t="str">
            <v>宮崎県</v>
          </cell>
          <cell r="D1661" t="str">
            <v>椎葉村</v>
          </cell>
          <cell r="E1661">
            <v>2757</v>
          </cell>
        </row>
        <row r="1662">
          <cell r="B1662" t="str">
            <v>454311</v>
          </cell>
          <cell r="C1662" t="str">
            <v>宮崎県</v>
          </cell>
          <cell r="D1662" t="str">
            <v>美郷町</v>
          </cell>
          <cell r="E1662">
            <v>5312</v>
          </cell>
        </row>
        <row r="1663">
          <cell r="B1663" t="str">
            <v>454419</v>
          </cell>
          <cell r="C1663" t="str">
            <v>宮崎県</v>
          </cell>
          <cell r="D1663" t="str">
            <v>高千穂町</v>
          </cell>
          <cell r="E1663">
            <v>12129</v>
          </cell>
        </row>
        <row r="1664">
          <cell r="B1664" t="str">
            <v>454427</v>
          </cell>
          <cell r="C1664" t="str">
            <v>宮崎県</v>
          </cell>
          <cell r="D1664" t="str">
            <v>日之影町</v>
          </cell>
          <cell r="E1664">
            <v>3956</v>
          </cell>
        </row>
        <row r="1665">
          <cell r="B1665" t="str">
            <v>454435</v>
          </cell>
          <cell r="C1665" t="str">
            <v>宮崎県</v>
          </cell>
          <cell r="D1665" t="str">
            <v>五ヶ瀬町</v>
          </cell>
          <cell r="E1665">
            <v>3812</v>
          </cell>
        </row>
        <row r="1666">
          <cell r="B1666" t="str">
            <v>462012</v>
          </cell>
          <cell r="C1666" t="str">
            <v>鹿児島県</v>
          </cell>
          <cell r="D1666" t="str">
            <v>鹿児島市</v>
          </cell>
          <cell r="E1666">
            <v>602465</v>
          </cell>
        </row>
        <row r="1667">
          <cell r="B1667" t="str">
            <v>462039</v>
          </cell>
          <cell r="C1667" t="str">
            <v>鹿児島県</v>
          </cell>
          <cell r="D1667" t="str">
            <v>鹿屋市</v>
          </cell>
          <cell r="E1667">
            <v>102875</v>
          </cell>
        </row>
        <row r="1668">
          <cell r="B1668" t="str">
            <v>462047</v>
          </cell>
          <cell r="C1668" t="str">
            <v>鹿児島県</v>
          </cell>
          <cell r="D1668" t="str">
            <v>枕崎市</v>
          </cell>
          <cell r="E1668">
            <v>21006</v>
          </cell>
        </row>
        <row r="1669">
          <cell r="B1669" t="str">
            <v>462063</v>
          </cell>
          <cell r="C1669" t="str">
            <v>鹿児島県</v>
          </cell>
          <cell r="D1669" t="str">
            <v>阿久根市</v>
          </cell>
          <cell r="E1669">
            <v>20176</v>
          </cell>
        </row>
        <row r="1670">
          <cell r="B1670" t="str">
            <v>462080</v>
          </cell>
          <cell r="C1670" t="str">
            <v>鹿児島県</v>
          </cell>
          <cell r="D1670" t="str">
            <v>出水市</v>
          </cell>
          <cell r="E1670">
            <v>53449</v>
          </cell>
        </row>
        <row r="1671">
          <cell r="B1671" t="str">
            <v>462101</v>
          </cell>
          <cell r="C1671" t="str">
            <v>鹿児島県</v>
          </cell>
          <cell r="D1671" t="str">
            <v>指宿市</v>
          </cell>
          <cell r="E1671">
            <v>40345</v>
          </cell>
        </row>
        <row r="1672">
          <cell r="B1672" t="str">
            <v>462136</v>
          </cell>
          <cell r="C1672" t="str">
            <v>鹿児島県</v>
          </cell>
          <cell r="D1672" t="str">
            <v>西之表市</v>
          </cell>
          <cell r="E1672">
            <v>15176</v>
          </cell>
        </row>
        <row r="1673">
          <cell r="B1673" t="str">
            <v>462144</v>
          </cell>
          <cell r="C1673" t="str">
            <v>鹿児島県</v>
          </cell>
          <cell r="D1673" t="str">
            <v>垂水市</v>
          </cell>
          <cell r="E1673">
            <v>14586</v>
          </cell>
        </row>
        <row r="1674">
          <cell r="B1674" t="str">
            <v>462152</v>
          </cell>
          <cell r="C1674" t="str">
            <v>鹿児島県</v>
          </cell>
          <cell r="D1674" t="str">
            <v>薩摩川内市</v>
          </cell>
          <cell r="E1674">
            <v>94513</v>
          </cell>
        </row>
        <row r="1675">
          <cell r="B1675" t="str">
            <v>462161</v>
          </cell>
          <cell r="C1675" t="str">
            <v>鹿児島県</v>
          </cell>
          <cell r="D1675" t="str">
            <v>日置市</v>
          </cell>
          <cell r="E1675">
            <v>48238</v>
          </cell>
        </row>
        <row r="1676">
          <cell r="B1676" t="str">
            <v>462179</v>
          </cell>
          <cell r="C1676" t="str">
            <v>鹿児島県</v>
          </cell>
          <cell r="D1676" t="str">
            <v>曽於市</v>
          </cell>
          <cell r="E1676">
            <v>35515</v>
          </cell>
        </row>
        <row r="1677">
          <cell r="B1677" t="str">
            <v>462187</v>
          </cell>
          <cell r="C1677" t="str">
            <v>鹿児島県</v>
          </cell>
          <cell r="D1677" t="str">
            <v>霧島市</v>
          </cell>
          <cell r="E1677">
            <v>125469</v>
          </cell>
        </row>
        <row r="1678">
          <cell r="B1678" t="str">
            <v>462195</v>
          </cell>
          <cell r="C1678" t="str">
            <v>鹿児島県</v>
          </cell>
          <cell r="D1678" t="str">
            <v>いちき串木野市</v>
          </cell>
          <cell r="E1678">
            <v>27725</v>
          </cell>
        </row>
        <row r="1679">
          <cell r="B1679" t="str">
            <v>462209</v>
          </cell>
          <cell r="C1679" t="str">
            <v>鹿児島県</v>
          </cell>
          <cell r="D1679" t="str">
            <v>南さつま市</v>
          </cell>
          <cell r="E1679">
            <v>33873</v>
          </cell>
        </row>
        <row r="1680">
          <cell r="B1680" t="str">
            <v>462217</v>
          </cell>
          <cell r="C1680" t="str">
            <v>鹿児島県</v>
          </cell>
          <cell r="D1680" t="str">
            <v>志布志市</v>
          </cell>
          <cell r="E1680">
            <v>31080</v>
          </cell>
        </row>
        <row r="1681">
          <cell r="B1681" t="str">
            <v>462225</v>
          </cell>
          <cell r="C1681" t="str">
            <v>鹿児島県</v>
          </cell>
          <cell r="D1681" t="str">
            <v>奄美市</v>
          </cell>
          <cell r="E1681">
            <v>43267</v>
          </cell>
        </row>
        <row r="1682">
          <cell r="B1682" t="str">
            <v>462233</v>
          </cell>
          <cell r="C1682" t="str">
            <v>鹿児島県</v>
          </cell>
          <cell r="D1682" t="str">
            <v>南九州市</v>
          </cell>
          <cell r="E1682">
            <v>34777</v>
          </cell>
        </row>
        <row r="1683">
          <cell r="B1683" t="str">
            <v>462241</v>
          </cell>
          <cell r="C1683" t="str">
            <v>鹿児島県</v>
          </cell>
          <cell r="D1683" t="str">
            <v>伊佐市</v>
          </cell>
          <cell r="E1683">
            <v>25605</v>
          </cell>
        </row>
        <row r="1684">
          <cell r="B1684" t="str">
            <v>462250</v>
          </cell>
          <cell r="C1684" t="str">
            <v>鹿児島県</v>
          </cell>
          <cell r="D1684" t="str">
            <v>姶良市</v>
          </cell>
          <cell r="E1684">
            <v>77430</v>
          </cell>
        </row>
        <row r="1685">
          <cell r="B1685" t="str">
            <v>463035</v>
          </cell>
          <cell r="C1685" t="str">
            <v>鹿児島県</v>
          </cell>
          <cell r="D1685" t="str">
            <v>三島村</v>
          </cell>
          <cell r="E1685">
            <v>366</v>
          </cell>
        </row>
        <row r="1686">
          <cell r="B1686" t="str">
            <v>463043</v>
          </cell>
          <cell r="C1686" t="str">
            <v>鹿児島県</v>
          </cell>
          <cell r="D1686" t="str">
            <v>十島村</v>
          </cell>
          <cell r="E1686">
            <v>681</v>
          </cell>
        </row>
        <row r="1687">
          <cell r="B1687" t="str">
            <v>463922</v>
          </cell>
          <cell r="C1687" t="str">
            <v>鹿児島県</v>
          </cell>
          <cell r="D1687" t="str">
            <v>さつま町</v>
          </cell>
          <cell r="E1687">
            <v>21002</v>
          </cell>
        </row>
        <row r="1688">
          <cell r="B1688" t="str">
            <v>464040</v>
          </cell>
          <cell r="C1688" t="str">
            <v>鹿児島県</v>
          </cell>
          <cell r="D1688" t="str">
            <v>長島町</v>
          </cell>
          <cell r="E1688">
            <v>10386</v>
          </cell>
        </row>
        <row r="1689">
          <cell r="B1689" t="str">
            <v>464520</v>
          </cell>
          <cell r="C1689" t="str">
            <v>鹿児島県</v>
          </cell>
          <cell r="D1689" t="str">
            <v>湧水町</v>
          </cell>
          <cell r="E1689">
            <v>9192</v>
          </cell>
        </row>
        <row r="1690">
          <cell r="B1690" t="str">
            <v>464686</v>
          </cell>
          <cell r="C1690" t="str">
            <v>鹿児島県</v>
          </cell>
          <cell r="D1690" t="str">
            <v>大崎町</v>
          </cell>
          <cell r="E1690">
            <v>12936</v>
          </cell>
        </row>
        <row r="1691">
          <cell r="B1691" t="str">
            <v>464821</v>
          </cell>
          <cell r="C1691" t="str">
            <v>鹿児島県</v>
          </cell>
          <cell r="D1691" t="str">
            <v>東串良町</v>
          </cell>
          <cell r="E1691">
            <v>6576</v>
          </cell>
        </row>
        <row r="1692">
          <cell r="B1692" t="str">
            <v>464902</v>
          </cell>
          <cell r="C1692" t="str">
            <v>鹿児島県</v>
          </cell>
          <cell r="D1692" t="str">
            <v>錦江町</v>
          </cell>
          <cell r="E1692">
            <v>7387</v>
          </cell>
        </row>
        <row r="1693">
          <cell r="B1693" t="str">
            <v>464911</v>
          </cell>
          <cell r="C1693" t="str">
            <v>鹿児島県</v>
          </cell>
          <cell r="D1693" t="str">
            <v>南大隅町</v>
          </cell>
          <cell r="E1693">
            <v>7072</v>
          </cell>
        </row>
        <row r="1694">
          <cell r="B1694" t="str">
            <v>464929</v>
          </cell>
          <cell r="C1694" t="str">
            <v>鹿児島県</v>
          </cell>
          <cell r="D1694" t="str">
            <v>肝付町</v>
          </cell>
          <cell r="E1694">
            <v>15139</v>
          </cell>
        </row>
        <row r="1695">
          <cell r="B1695" t="str">
            <v>465011</v>
          </cell>
          <cell r="C1695" t="str">
            <v>鹿児島県</v>
          </cell>
          <cell r="D1695" t="str">
            <v>中種子町</v>
          </cell>
          <cell r="E1695">
            <v>7924</v>
          </cell>
        </row>
        <row r="1696">
          <cell r="B1696" t="str">
            <v>465020</v>
          </cell>
          <cell r="C1696" t="str">
            <v>鹿児島県</v>
          </cell>
          <cell r="D1696" t="str">
            <v>南種子町</v>
          </cell>
          <cell r="E1696">
            <v>5647</v>
          </cell>
        </row>
        <row r="1697">
          <cell r="B1697" t="str">
            <v>465054</v>
          </cell>
          <cell r="C1697" t="str">
            <v>鹿児島県</v>
          </cell>
          <cell r="D1697" t="str">
            <v>屋久島町</v>
          </cell>
          <cell r="E1697">
            <v>12334</v>
          </cell>
        </row>
        <row r="1698">
          <cell r="B1698" t="str">
            <v>465232</v>
          </cell>
          <cell r="C1698" t="str">
            <v>鹿児島県</v>
          </cell>
          <cell r="D1698" t="str">
            <v>大和村</v>
          </cell>
          <cell r="E1698">
            <v>1470</v>
          </cell>
        </row>
        <row r="1699">
          <cell r="B1699" t="str">
            <v>465241</v>
          </cell>
          <cell r="C1699" t="str">
            <v>鹿児島県</v>
          </cell>
          <cell r="D1699" t="str">
            <v>宇検村</v>
          </cell>
          <cell r="E1699">
            <v>1703</v>
          </cell>
        </row>
        <row r="1700">
          <cell r="B1700" t="str">
            <v>465259</v>
          </cell>
          <cell r="C1700" t="str">
            <v>鹿児島県</v>
          </cell>
          <cell r="D1700" t="str">
            <v>瀬戸内町</v>
          </cell>
          <cell r="E1700">
            <v>8917</v>
          </cell>
        </row>
        <row r="1701">
          <cell r="B1701" t="str">
            <v>465275</v>
          </cell>
          <cell r="C1701" t="str">
            <v>鹿児島県</v>
          </cell>
          <cell r="D1701" t="str">
            <v>龍郷町</v>
          </cell>
          <cell r="E1701">
            <v>5993</v>
          </cell>
        </row>
        <row r="1702">
          <cell r="B1702" t="str">
            <v>465291</v>
          </cell>
          <cell r="C1702" t="str">
            <v>鹿児島県</v>
          </cell>
          <cell r="D1702" t="str">
            <v>喜界町</v>
          </cell>
          <cell r="E1702">
            <v>6958</v>
          </cell>
        </row>
        <row r="1703">
          <cell r="B1703" t="str">
            <v>465305</v>
          </cell>
          <cell r="C1703" t="str">
            <v>鹿児島県</v>
          </cell>
          <cell r="D1703" t="str">
            <v>徳之島町</v>
          </cell>
          <cell r="E1703">
            <v>10717</v>
          </cell>
        </row>
        <row r="1704">
          <cell r="B1704" t="str">
            <v>465313</v>
          </cell>
          <cell r="C1704" t="str">
            <v>鹿児島県</v>
          </cell>
          <cell r="D1704" t="str">
            <v>天城町</v>
          </cell>
          <cell r="E1704">
            <v>5914</v>
          </cell>
        </row>
        <row r="1705">
          <cell r="B1705" t="str">
            <v>465321</v>
          </cell>
          <cell r="C1705" t="str">
            <v>鹿児島県</v>
          </cell>
          <cell r="D1705" t="str">
            <v>伊仙町</v>
          </cell>
          <cell r="E1705">
            <v>6607</v>
          </cell>
        </row>
        <row r="1706">
          <cell r="B1706" t="str">
            <v>465330</v>
          </cell>
          <cell r="C1706" t="str">
            <v>鹿児島県</v>
          </cell>
          <cell r="D1706" t="str">
            <v>和泊町</v>
          </cell>
          <cell r="E1706">
            <v>6537</v>
          </cell>
        </row>
        <row r="1707">
          <cell r="B1707" t="str">
            <v>465348</v>
          </cell>
          <cell r="C1707" t="str">
            <v>鹿児島県</v>
          </cell>
          <cell r="D1707" t="str">
            <v>知名町</v>
          </cell>
          <cell r="E1707">
            <v>5871</v>
          </cell>
        </row>
        <row r="1708">
          <cell r="B1708" t="str">
            <v>465356</v>
          </cell>
          <cell r="C1708" t="str">
            <v>鹿児島県</v>
          </cell>
          <cell r="D1708" t="str">
            <v>与論町</v>
          </cell>
          <cell r="E1708">
            <v>5247</v>
          </cell>
        </row>
        <row r="1709">
          <cell r="B1709" t="str">
            <v>472018</v>
          </cell>
          <cell r="C1709" t="str">
            <v>沖縄県</v>
          </cell>
          <cell r="D1709" t="str">
            <v>那覇市</v>
          </cell>
          <cell r="E1709">
            <v>322011</v>
          </cell>
        </row>
        <row r="1710">
          <cell r="B1710" t="str">
            <v>472051</v>
          </cell>
          <cell r="C1710" t="str">
            <v>沖縄県</v>
          </cell>
          <cell r="D1710" t="str">
            <v>宜野湾市</v>
          </cell>
          <cell r="E1710">
            <v>99678</v>
          </cell>
        </row>
        <row r="1711">
          <cell r="B1711" t="str">
            <v>472077</v>
          </cell>
          <cell r="C1711" t="str">
            <v>沖縄県</v>
          </cell>
          <cell r="D1711" t="str">
            <v>石垣市</v>
          </cell>
          <cell r="E1711">
            <v>49824</v>
          </cell>
        </row>
        <row r="1712">
          <cell r="B1712" t="str">
            <v>472085</v>
          </cell>
          <cell r="C1712" t="str">
            <v>沖縄県</v>
          </cell>
          <cell r="D1712" t="str">
            <v>浦添市</v>
          </cell>
          <cell r="E1712">
            <v>115340</v>
          </cell>
        </row>
        <row r="1713">
          <cell r="B1713" t="str">
            <v>472093</v>
          </cell>
          <cell r="C1713" t="str">
            <v>沖縄県</v>
          </cell>
          <cell r="D1713" t="str">
            <v>名護市</v>
          </cell>
          <cell r="E1713">
            <v>63389</v>
          </cell>
        </row>
        <row r="1714">
          <cell r="B1714" t="str">
            <v>472107</v>
          </cell>
          <cell r="C1714" t="str">
            <v>沖縄県</v>
          </cell>
          <cell r="D1714" t="str">
            <v>糸満市</v>
          </cell>
          <cell r="E1714">
            <v>62191</v>
          </cell>
        </row>
        <row r="1715">
          <cell r="B1715" t="str">
            <v>472115</v>
          </cell>
          <cell r="C1715" t="str">
            <v>沖縄県</v>
          </cell>
          <cell r="D1715" t="str">
            <v>沖縄市</v>
          </cell>
          <cell r="E1715">
            <v>142634</v>
          </cell>
        </row>
        <row r="1716">
          <cell r="B1716" t="str">
            <v>472123</v>
          </cell>
          <cell r="C1716" t="str">
            <v>沖縄県</v>
          </cell>
          <cell r="D1716" t="str">
            <v>豊見城市</v>
          </cell>
          <cell r="E1716">
            <v>64953</v>
          </cell>
        </row>
        <row r="1717">
          <cell r="B1717" t="str">
            <v>472131</v>
          </cell>
          <cell r="C1717" t="str">
            <v>沖縄県</v>
          </cell>
          <cell r="D1717" t="str">
            <v>うるま市</v>
          </cell>
          <cell r="E1717">
            <v>124457</v>
          </cell>
        </row>
        <row r="1718">
          <cell r="B1718" t="str">
            <v>472140</v>
          </cell>
          <cell r="C1718" t="str">
            <v>沖縄県</v>
          </cell>
          <cell r="D1718" t="str">
            <v>宮古島市</v>
          </cell>
          <cell r="E1718">
            <v>55434</v>
          </cell>
        </row>
        <row r="1719">
          <cell r="B1719" t="str">
            <v>472158</v>
          </cell>
          <cell r="C1719" t="str">
            <v>沖縄県</v>
          </cell>
          <cell r="D1719" t="str">
            <v>南城市</v>
          </cell>
          <cell r="E1719">
            <v>44245</v>
          </cell>
        </row>
        <row r="1720">
          <cell r="B1720" t="str">
            <v>473014</v>
          </cell>
          <cell r="C1720" t="str">
            <v>沖縄県</v>
          </cell>
          <cell r="D1720" t="str">
            <v>国頭村</v>
          </cell>
          <cell r="E1720">
            <v>4673</v>
          </cell>
        </row>
        <row r="1721">
          <cell r="B1721" t="str">
            <v>473022</v>
          </cell>
          <cell r="C1721" t="str">
            <v>沖縄県</v>
          </cell>
          <cell r="D1721" t="str">
            <v>大宜味村</v>
          </cell>
          <cell r="E1721">
            <v>3067</v>
          </cell>
        </row>
        <row r="1722">
          <cell r="B1722" t="str">
            <v>473031</v>
          </cell>
          <cell r="C1722" t="str">
            <v>沖縄県</v>
          </cell>
          <cell r="D1722" t="str">
            <v>東村</v>
          </cell>
          <cell r="E1722">
            <v>1764</v>
          </cell>
        </row>
        <row r="1723">
          <cell r="B1723" t="str">
            <v>473065</v>
          </cell>
          <cell r="C1723" t="str">
            <v>沖縄県</v>
          </cell>
          <cell r="D1723" t="str">
            <v>今帰仁村</v>
          </cell>
          <cell r="E1723">
            <v>9360</v>
          </cell>
        </row>
        <row r="1724">
          <cell r="B1724" t="str">
            <v>473081</v>
          </cell>
          <cell r="C1724" t="str">
            <v>沖縄県</v>
          </cell>
          <cell r="D1724" t="str">
            <v>本部町</v>
          </cell>
          <cell r="E1724">
            <v>13191</v>
          </cell>
        </row>
        <row r="1725">
          <cell r="B1725" t="str">
            <v>473111</v>
          </cell>
          <cell r="C1725" t="str">
            <v>沖縄県</v>
          </cell>
          <cell r="D1725" t="str">
            <v>恩納村</v>
          </cell>
          <cell r="E1725">
            <v>11064</v>
          </cell>
        </row>
        <row r="1726">
          <cell r="B1726" t="str">
            <v>473138</v>
          </cell>
          <cell r="C1726" t="str">
            <v>沖縄県</v>
          </cell>
          <cell r="D1726" t="str">
            <v>宜野座村</v>
          </cell>
          <cell r="E1726">
            <v>6106</v>
          </cell>
        </row>
        <row r="1727">
          <cell r="B1727" t="str">
            <v>473146</v>
          </cell>
          <cell r="C1727" t="str">
            <v>沖縄県</v>
          </cell>
          <cell r="D1727" t="str">
            <v>金武町</v>
          </cell>
          <cell r="E1727">
            <v>11455</v>
          </cell>
        </row>
        <row r="1728">
          <cell r="B1728" t="str">
            <v>473154</v>
          </cell>
          <cell r="C1728" t="str">
            <v>沖縄県</v>
          </cell>
          <cell r="D1728" t="str">
            <v>伊江村</v>
          </cell>
          <cell r="E1728">
            <v>4524</v>
          </cell>
        </row>
        <row r="1729">
          <cell r="B1729" t="str">
            <v>473243</v>
          </cell>
          <cell r="C1729" t="str">
            <v>沖縄県</v>
          </cell>
          <cell r="D1729" t="str">
            <v>読谷村</v>
          </cell>
          <cell r="E1729">
            <v>41481</v>
          </cell>
        </row>
        <row r="1730">
          <cell r="B1730" t="str">
            <v>473251</v>
          </cell>
          <cell r="C1730" t="str">
            <v>沖縄県</v>
          </cell>
          <cell r="D1730" t="str">
            <v>嘉手納町</v>
          </cell>
          <cell r="E1730">
            <v>13524</v>
          </cell>
        </row>
        <row r="1731">
          <cell r="B1731" t="str">
            <v>473260</v>
          </cell>
          <cell r="C1731" t="str">
            <v>沖縄県</v>
          </cell>
          <cell r="D1731" t="str">
            <v>北谷町</v>
          </cell>
          <cell r="E1731">
            <v>28912</v>
          </cell>
        </row>
        <row r="1732">
          <cell r="B1732" t="str">
            <v>473278</v>
          </cell>
          <cell r="C1732" t="str">
            <v>沖縄県</v>
          </cell>
          <cell r="D1732" t="str">
            <v>北中城村</v>
          </cell>
          <cell r="E1732">
            <v>17510</v>
          </cell>
        </row>
        <row r="1733">
          <cell r="B1733" t="str">
            <v>473286</v>
          </cell>
          <cell r="C1733" t="str">
            <v>沖縄県</v>
          </cell>
          <cell r="D1733" t="str">
            <v>中城村</v>
          </cell>
          <cell r="E1733">
            <v>21762</v>
          </cell>
        </row>
        <row r="1734">
          <cell r="B1734" t="str">
            <v>473294</v>
          </cell>
          <cell r="C1734" t="str">
            <v>沖縄県</v>
          </cell>
          <cell r="D1734" t="str">
            <v>西原町</v>
          </cell>
          <cell r="E1734">
            <v>35451</v>
          </cell>
        </row>
        <row r="1735">
          <cell r="B1735" t="str">
            <v>473481</v>
          </cell>
          <cell r="C1735" t="str">
            <v>沖縄県</v>
          </cell>
          <cell r="D1735" t="str">
            <v>与那原町</v>
          </cell>
          <cell r="E1735">
            <v>19982</v>
          </cell>
        </row>
        <row r="1736">
          <cell r="B1736" t="str">
            <v>473502</v>
          </cell>
          <cell r="C1736" t="str">
            <v>沖縄県</v>
          </cell>
          <cell r="D1736" t="str">
            <v>南風原町</v>
          </cell>
          <cell r="E1736">
            <v>39909</v>
          </cell>
        </row>
        <row r="1737">
          <cell r="B1737" t="str">
            <v>473537</v>
          </cell>
          <cell r="C1737" t="str">
            <v>沖縄県</v>
          </cell>
          <cell r="D1737" t="str">
            <v>渡嘉敷村</v>
          </cell>
          <cell r="E1737">
            <v>711</v>
          </cell>
        </row>
        <row r="1738">
          <cell r="B1738" t="str">
            <v>473545</v>
          </cell>
          <cell r="C1738" t="str">
            <v>沖縄県</v>
          </cell>
          <cell r="D1738" t="str">
            <v>座間味村</v>
          </cell>
          <cell r="E1738">
            <v>914</v>
          </cell>
        </row>
        <row r="1739">
          <cell r="B1739" t="str">
            <v>473553</v>
          </cell>
          <cell r="C1739" t="str">
            <v>沖縄県</v>
          </cell>
          <cell r="D1739" t="str">
            <v>粟国村</v>
          </cell>
          <cell r="E1739">
            <v>696</v>
          </cell>
        </row>
        <row r="1740">
          <cell r="B1740" t="str">
            <v>473561</v>
          </cell>
          <cell r="C1740" t="str">
            <v>沖縄県</v>
          </cell>
          <cell r="D1740" t="str">
            <v>渡名喜村</v>
          </cell>
          <cell r="E1740">
            <v>356</v>
          </cell>
        </row>
        <row r="1741">
          <cell r="B1741" t="str">
            <v>473570</v>
          </cell>
          <cell r="C1741" t="str">
            <v>沖縄県</v>
          </cell>
          <cell r="D1741" t="str">
            <v>南大東村</v>
          </cell>
          <cell r="E1741">
            <v>1262</v>
          </cell>
        </row>
        <row r="1742">
          <cell r="B1742" t="str">
            <v>473588</v>
          </cell>
          <cell r="C1742" t="str">
            <v>沖縄県</v>
          </cell>
          <cell r="D1742" t="str">
            <v>北大東村</v>
          </cell>
          <cell r="E1742">
            <v>589</v>
          </cell>
        </row>
        <row r="1743">
          <cell r="B1743" t="str">
            <v>473596</v>
          </cell>
          <cell r="C1743" t="str">
            <v>沖縄県</v>
          </cell>
          <cell r="D1743" t="str">
            <v>伊平屋村</v>
          </cell>
          <cell r="E1743">
            <v>1231</v>
          </cell>
        </row>
        <row r="1744">
          <cell r="B1744" t="str">
            <v>473600</v>
          </cell>
          <cell r="C1744" t="str">
            <v>沖縄県</v>
          </cell>
          <cell r="D1744" t="str">
            <v>伊是名村</v>
          </cell>
          <cell r="E1744">
            <v>1408</v>
          </cell>
        </row>
        <row r="1745">
          <cell r="B1745" t="str">
            <v>473618</v>
          </cell>
          <cell r="C1745" t="str">
            <v>沖縄県</v>
          </cell>
          <cell r="D1745" t="str">
            <v>久米島町</v>
          </cell>
          <cell r="E1745">
            <v>7772</v>
          </cell>
        </row>
        <row r="1746">
          <cell r="B1746" t="str">
            <v>473626</v>
          </cell>
          <cell r="C1746" t="str">
            <v>沖縄県</v>
          </cell>
          <cell r="D1746" t="str">
            <v>八重瀬町</v>
          </cell>
          <cell r="E1746">
            <v>31537</v>
          </cell>
        </row>
        <row r="1747">
          <cell r="B1747" t="str">
            <v>473758</v>
          </cell>
          <cell r="C1747" t="str">
            <v>沖縄県</v>
          </cell>
          <cell r="D1747" t="str">
            <v>多良間村</v>
          </cell>
          <cell r="E1747">
            <v>1122</v>
          </cell>
        </row>
        <row r="1748">
          <cell r="B1748" t="str">
            <v>473812</v>
          </cell>
          <cell r="C1748" t="str">
            <v>沖縄県</v>
          </cell>
          <cell r="D1748" t="str">
            <v>竹富町</v>
          </cell>
          <cell r="E1748">
            <v>4342</v>
          </cell>
        </row>
        <row r="1749">
          <cell r="B1749" t="str">
            <v>473821</v>
          </cell>
          <cell r="C1749" t="str">
            <v>沖縄県</v>
          </cell>
          <cell r="D1749" t="str">
            <v>与那国町</v>
          </cell>
          <cell r="E1749">
            <v>1716</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Set>
  </externalBook>
</externalLink>
</file>

<file path=xl/theme/theme1.xml><?xml version="1.0" encoding="utf-8"?>
<a:theme xmlns:a="http://schemas.openxmlformats.org/drawingml/2006/main" name="Deloitte">
  <a:themeElements>
    <a:clrScheme name="DT">
      <a:dk1>
        <a:sysClr val="windowText" lastClr="000000"/>
      </a:dk1>
      <a:lt1>
        <a:sysClr val="window" lastClr="FFFFFF"/>
      </a:lt1>
      <a:dk2>
        <a:srgbClr val="53565A"/>
      </a:dk2>
      <a:lt2>
        <a:srgbClr val="D0D0CE"/>
      </a:lt2>
      <a:accent1>
        <a:srgbClr val="86BC25"/>
      </a:accent1>
      <a:accent2>
        <a:srgbClr val="43B02A"/>
      </a:accent2>
      <a:accent3>
        <a:srgbClr val="26890D"/>
      </a:accent3>
      <a:accent4>
        <a:srgbClr val="046A38"/>
      </a:accent4>
      <a:accent5>
        <a:srgbClr val="0D8390"/>
      </a:accent5>
      <a:accent6>
        <a:srgbClr val="007CB0"/>
      </a:accent6>
      <a:hlink>
        <a:srgbClr val="00A3E0"/>
      </a:hlink>
      <a:folHlink>
        <a:srgbClr val="7F7F7F"/>
      </a:folHlink>
    </a:clrScheme>
    <a:fontScheme name="DT">
      <a:majorFont>
        <a:latin typeface="Calibri"/>
        <a:ea typeface="Yu Gothic UI"/>
        <a:cs typeface=""/>
      </a:majorFont>
      <a:minorFont>
        <a:latin typeface="Calibri Light"/>
        <a:ea typeface="Yu Gothic UI"/>
        <a:cs typeface=""/>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gray">
        <a:solidFill>
          <a:schemeClr val="bg2"/>
        </a:solidFill>
        <a:ln w="12700" algn="ctr">
          <a:solidFill>
            <a:schemeClr val="accent6"/>
          </a:solidFill>
          <a:miter lim="800000"/>
          <a:headEnd/>
          <a:tailEnd/>
        </a:ln>
        <a:effectLst/>
      </a:spPr>
      <a:bodyPr vertOverflow="clip" horzOverflow="clip" wrap="square" lIns="72000" tIns="36000" rIns="72000" bIns="36000" anchor="ctr">
        <a:spAutoFit/>
      </a:bodyPr>
      <a:lstStyle>
        <a:defPPr fontAlgn="auto">
          <a:spcBef>
            <a:spcPts val="0"/>
          </a:spcBef>
          <a:spcAft>
            <a:spcPts val="0"/>
          </a:spcAft>
          <a:buClr>
            <a:srgbClr val="000000"/>
          </a:buClr>
          <a:defRPr kumimoji="1" sz="1100">
            <a:solidFill>
              <a:sysClr val="windowText" lastClr="000000"/>
            </a:solidFill>
            <a:latin typeface="ＭＳ Ｐゴシック" pitchFamily="50" charset="-128"/>
            <a:cs typeface="+mn-cs"/>
          </a:defRPr>
        </a:defPPr>
      </a:lstStyle>
    </a:spDef>
    <a:lnDef>
      <a:spPr>
        <a:ln w="12700">
          <a:solidFill>
            <a:schemeClr val="tx1"/>
          </a:solidFill>
        </a:ln>
      </a:spPr>
      <a:bodyPr/>
      <a:lstStyle/>
      <a:style>
        <a:lnRef idx="1">
          <a:schemeClr val="accent1"/>
        </a:lnRef>
        <a:fillRef idx="0">
          <a:schemeClr val="accent1"/>
        </a:fillRef>
        <a:effectRef idx="0">
          <a:schemeClr val="accent1"/>
        </a:effectRef>
        <a:fontRef idx="minor">
          <a:schemeClr val="tx1"/>
        </a:fontRef>
      </a:style>
    </a:lnDef>
    <a:txDef>
      <a:spPr>
        <a:noFill/>
      </a:spPr>
      <a:bodyPr wrap="none" lIns="0" tIns="0" rIns="0" bIns="0" rtlCol="0">
        <a:spAutoFit/>
      </a:bodyPr>
      <a:lstStyle>
        <a:defPPr>
          <a:spcBef>
            <a:spcPts val="0"/>
          </a:spcBef>
          <a:buSzPct val="100000"/>
          <a:defRPr kumimoji="1" sz="1200" dirty="0" smtClean="0"/>
        </a:defPPr>
      </a:lstStyle>
    </a:txDef>
  </a:objectDefaults>
  <a:extraClrSchemeLst/>
  <a:custClrLst>
    <a:custClr name="Green 7">
      <a:srgbClr val="2C5234"/>
    </a:custClr>
    <a:custClr name="Green 6">
      <a:srgbClr val="046A38"/>
    </a:custClr>
    <a:custClr name="Green 5">
      <a:srgbClr val="009A44"/>
    </a:custClr>
    <a:custClr name="Green 4">
      <a:srgbClr val="43B02A"/>
    </a:custClr>
    <a:custClr name="Deloitte Green">
      <a:srgbClr val="86BC25"/>
    </a:custClr>
    <a:custClr name="Green 2">
      <a:srgbClr val="C4D600"/>
    </a:custClr>
    <a:custClr name="Green 1">
      <a:srgbClr val="E3E48D"/>
    </a:custClr>
    <a:custClr name="Teal 7">
      <a:srgbClr val="004F59"/>
    </a:custClr>
    <a:custClr name="Teal 6">
      <a:srgbClr val="007680"/>
    </a:custClr>
    <a:custClr name="Teal 5">
      <a:srgbClr val="0097A9"/>
    </a:custClr>
    <a:custClr name="Teal 4">
      <a:srgbClr val="00ABAB"/>
    </a:custClr>
    <a:custClr name="Teal 3">
      <a:srgbClr val="6FC2B4"/>
    </a:custClr>
    <a:custClr name="Teal 2">
      <a:srgbClr val="9DD4CF"/>
    </a:custClr>
    <a:custClr name="Teal 1">
      <a:srgbClr val="DDEFE8"/>
    </a:custClr>
    <a:custClr name="Blue 7">
      <a:srgbClr val="041E42"/>
    </a:custClr>
    <a:custClr name="Blue 6">
      <a:srgbClr val="012169"/>
    </a:custClr>
    <a:custClr name="Blue 5">
      <a:srgbClr val="005587"/>
    </a:custClr>
    <a:custClr name="Blue 4">
      <a:srgbClr val="0076A8"/>
    </a:custClr>
    <a:custClr name="Blue 3">
      <a:srgbClr val="00A3E0"/>
    </a:custClr>
    <a:custClr name="Blue 2">
      <a:srgbClr val="62B5E5"/>
    </a:custClr>
    <a:custClr name="Blue 1">
      <a:srgbClr val="A0DCFF"/>
    </a:custClr>
    <a:custClr name="Cool Gray 11">
      <a:srgbClr val="53565A"/>
    </a:custClr>
    <a:custClr name="Cool Gray 10">
      <a:srgbClr val="63666A"/>
    </a:custClr>
    <a:custClr name="Cool Gray 9">
      <a:srgbClr val="75787B"/>
    </a:custClr>
    <a:custClr name="Cool Gray 7">
      <a:srgbClr val="97999B"/>
    </a:custClr>
    <a:custClr name="Cool Gray 6">
      <a:srgbClr val="A7A8AA"/>
    </a:custClr>
    <a:custClr name="Cool Gray 4">
      <a:srgbClr val="BBBCBC"/>
    </a:custClr>
    <a:custClr name="Cool Gray 2">
      <a:srgbClr val="D0D0CE"/>
    </a:custClr>
    <a:custClr name="White">
      <a:srgbClr val="FFFFFF"/>
    </a:custClr>
    <a:custClr name="Black">
      <a:srgbClr val="000000"/>
    </a:custClr>
    <a:custClr name="Red">
      <a:srgbClr val="DA291C"/>
    </a:custClr>
    <a:custClr name="Orange">
      <a:srgbClr val="ED8B00"/>
    </a:custClr>
    <a:custClr name="Yellow">
      <a:srgbClr val="FFCD00"/>
    </a:custClr>
  </a:custClrLst>
  <a:extLst>
    <a:ext uri="{05A4C25C-085E-4340-85A3-A5531E510DB2}">
      <thm15:themeFamily xmlns:thm15="http://schemas.microsoft.com/office/thememl/2012/main" name="DT Proposal Template_J_2016" id="{EE8F1711-D810-4674-9AF8-E1E6FCC60286}" vid="{AA342723-FF8A-43D4-BC5A-43C803765122}"/>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3" Type="http://schemas.openxmlformats.org/officeDocument/2006/relationships/ctrlProp" Target="../ctrlProps/ctrlProp8.xml"/><Relationship Id="rId18" Type="http://schemas.openxmlformats.org/officeDocument/2006/relationships/ctrlProp" Target="../ctrlProps/ctrlProp13.xml"/><Relationship Id="rId26" Type="http://schemas.openxmlformats.org/officeDocument/2006/relationships/ctrlProp" Target="../ctrlProps/ctrlProp21.xml"/><Relationship Id="rId39" Type="http://schemas.openxmlformats.org/officeDocument/2006/relationships/ctrlProp" Target="../ctrlProps/ctrlProp34.xml"/><Relationship Id="rId21" Type="http://schemas.openxmlformats.org/officeDocument/2006/relationships/ctrlProp" Target="../ctrlProps/ctrlProp16.xml"/><Relationship Id="rId34" Type="http://schemas.openxmlformats.org/officeDocument/2006/relationships/ctrlProp" Target="../ctrlProps/ctrlProp29.xml"/><Relationship Id="rId42" Type="http://schemas.openxmlformats.org/officeDocument/2006/relationships/ctrlProp" Target="../ctrlProps/ctrlProp37.xml"/><Relationship Id="rId47" Type="http://schemas.openxmlformats.org/officeDocument/2006/relationships/ctrlProp" Target="../ctrlProps/ctrlProp42.xml"/><Relationship Id="rId50" Type="http://schemas.openxmlformats.org/officeDocument/2006/relationships/ctrlProp" Target="../ctrlProps/ctrlProp45.xml"/><Relationship Id="rId7" Type="http://schemas.openxmlformats.org/officeDocument/2006/relationships/ctrlProp" Target="../ctrlProps/ctrlProp2.xml"/><Relationship Id="rId2" Type="http://schemas.openxmlformats.org/officeDocument/2006/relationships/hyperlink" Target="https://www.renewable-energy-potential.env.go.jp/RenewableEnergy/" TargetMode="External"/><Relationship Id="rId16" Type="http://schemas.openxmlformats.org/officeDocument/2006/relationships/ctrlProp" Target="../ctrlProps/ctrlProp11.xml"/><Relationship Id="rId29" Type="http://schemas.openxmlformats.org/officeDocument/2006/relationships/ctrlProp" Target="../ctrlProps/ctrlProp24.xml"/><Relationship Id="rId11" Type="http://schemas.openxmlformats.org/officeDocument/2006/relationships/ctrlProp" Target="../ctrlProps/ctrlProp6.xml"/><Relationship Id="rId24" Type="http://schemas.openxmlformats.org/officeDocument/2006/relationships/ctrlProp" Target="../ctrlProps/ctrlProp19.xml"/><Relationship Id="rId32" Type="http://schemas.openxmlformats.org/officeDocument/2006/relationships/ctrlProp" Target="../ctrlProps/ctrlProp27.xml"/><Relationship Id="rId37" Type="http://schemas.openxmlformats.org/officeDocument/2006/relationships/ctrlProp" Target="../ctrlProps/ctrlProp32.xml"/><Relationship Id="rId40" Type="http://schemas.openxmlformats.org/officeDocument/2006/relationships/ctrlProp" Target="../ctrlProps/ctrlProp35.xml"/><Relationship Id="rId45" Type="http://schemas.openxmlformats.org/officeDocument/2006/relationships/ctrlProp" Target="../ctrlProps/ctrlProp40.xml"/><Relationship Id="rId53" Type="http://schemas.openxmlformats.org/officeDocument/2006/relationships/ctrlProp" Target="../ctrlProps/ctrlProp48.xml"/><Relationship Id="rId5" Type="http://schemas.openxmlformats.org/officeDocument/2006/relationships/vmlDrawing" Target="../drawings/vmlDrawing1.vml"/><Relationship Id="rId10" Type="http://schemas.openxmlformats.org/officeDocument/2006/relationships/ctrlProp" Target="../ctrlProps/ctrlProp5.xml"/><Relationship Id="rId19" Type="http://schemas.openxmlformats.org/officeDocument/2006/relationships/ctrlProp" Target="../ctrlProps/ctrlProp14.xml"/><Relationship Id="rId31" Type="http://schemas.openxmlformats.org/officeDocument/2006/relationships/ctrlProp" Target="../ctrlProps/ctrlProp26.xml"/><Relationship Id="rId44" Type="http://schemas.openxmlformats.org/officeDocument/2006/relationships/ctrlProp" Target="../ctrlProps/ctrlProp39.xml"/><Relationship Id="rId52" Type="http://schemas.openxmlformats.org/officeDocument/2006/relationships/ctrlProp" Target="../ctrlProps/ctrlProp47.xml"/><Relationship Id="rId4" Type="http://schemas.openxmlformats.org/officeDocument/2006/relationships/drawing" Target="../drawings/drawing1.xml"/><Relationship Id="rId9" Type="http://schemas.openxmlformats.org/officeDocument/2006/relationships/ctrlProp" Target="../ctrlProps/ctrlProp4.xml"/><Relationship Id="rId14" Type="http://schemas.openxmlformats.org/officeDocument/2006/relationships/ctrlProp" Target="../ctrlProps/ctrlProp9.xml"/><Relationship Id="rId22" Type="http://schemas.openxmlformats.org/officeDocument/2006/relationships/ctrlProp" Target="../ctrlProps/ctrlProp17.xml"/><Relationship Id="rId27" Type="http://schemas.openxmlformats.org/officeDocument/2006/relationships/ctrlProp" Target="../ctrlProps/ctrlProp22.xml"/><Relationship Id="rId30" Type="http://schemas.openxmlformats.org/officeDocument/2006/relationships/ctrlProp" Target="../ctrlProps/ctrlProp25.xml"/><Relationship Id="rId35" Type="http://schemas.openxmlformats.org/officeDocument/2006/relationships/ctrlProp" Target="../ctrlProps/ctrlProp30.xml"/><Relationship Id="rId43" Type="http://schemas.openxmlformats.org/officeDocument/2006/relationships/ctrlProp" Target="../ctrlProps/ctrlProp38.xml"/><Relationship Id="rId48" Type="http://schemas.openxmlformats.org/officeDocument/2006/relationships/ctrlProp" Target="../ctrlProps/ctrlProp43.xml"/><Relationship Id="rId8" Type="http://schemas.openxmlformats.org/officeDocument/2006/relationships/ctrlProp" Target="../ctrlProps/ctrlProp3.xml"/><Relationship Id="rId51" Type="http://schemas.openxmlformats.org/officeDocument/2006/relationships/ctrlProp" Target="../ctrlProps/ctrlProp46.xml"/><Relationship Id="rId3" Type="http://schemas.openxmlformats.org/officeDocument/2006/relationships/printerSettings" Target="../printerSettings/printerSettings2.bin"/><Relationship Id="rId12" Type="http://schemas.openxmlformats.org/officeDocument/2006/relationships/ctrlProp" Target="../ctrlProps/ctrlProp7.xml"/><Relationship Id="rId17" Type="http://schemas.openxmlformats.org/officeDocument/2006/relationships/ctrlProp" Target="../ctrlProps/ctrlProp12.xml"/><Relationship Id="rId25" Type="http://schemas.openxmlformats.org/officeDocument/2006/relationships/ctrlProp" Target="../ctrlProps/ctrlProp20.xml"/><Relationship Id="rId33" Type="http://schemas.openxmlformats.org/officeDocument/2006/relationships/ctrlProp" Target="../ctrlProps/ctrlProp28.xml"/><Relationship Id="rId38" Type="http://schemas.openxmlformats.org/officeDocument/2006/relationships/ctrlProp" Target="../ctrlProps/ctrlProp33.xml"/><Relationship Id="rId46" Type="http://schemas.openxmlformats.org/officeDocument/2006/relationships/ctrlProp" Target="../ctrlProps/ctrlProp41.xml"/><Relationship Id="rId20" Type="http://schemas.openxmlformats.org/officeDocument/2006/relationships/ctrlProp" Target="../ctrlProps/ctrlProp15.xml"/><Relationship Id="rId41" Type="http://schemas.openxmlformats.org/officeDocument/2006/relationships/ctrlProp" Target="../ctrlProps/ctrlProp36.xml"/><Relationship Id="rId54" Type="http://schemas.openxmlformats.org/officeDocument/2006/relationships/ctrlProp" Target="../ctrlProps/ctrlProp49.xml"/><Relationship Id="rId1" Type="http://schemas.openxmlformats.org/officeDocument/2006/relationships/hyperlink" Target="https://www.env.go.jp/policy/local_keikaku/tools/karte.html" TargetMode="External"/><Relationship Id="rId6" Type="http://schemas.openxmlformats.org/officeDocument/2006/relationships/ctrlProp" Target="../ctrlProps/ctrlProp1.xml"/><Relationship Id="rId15" Type="http://schemas.openxmlformats.org/officeDocument/2006/relationships/ctrlProp" Target="../ctrlProps/ctrlProp10.xml"/><Relationship Id="rId23" Type="http://schemas.openxmlformats.org/officeDocument/2006/relationships/ctrlProp" Target="../ctrlProps/ctrlProp18.xml"/><Relationship Id="rId28" Type="http://schemas.openxmlformats.org/officeDocument/2006/relationships/ctrlProp" Target="../ctrlProps/ctrlProp23.xml"/><Relationship Id="rId36" Type="http://schemas.openxmlformats.org/officeDocument/2006/relationships/ctrlProp" Target="../ctrlProps/ctrlProp31.xml"/><Relationship Id="rId49" Type="http://schemas.openxmlformats.org/officeDocument/2006/relationships/ctrlProp" Target="../ctrlProps/ctrlProp44.xm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38.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39.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40.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41.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42.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39.xml"/><Relationship Id="rId1" Type="http://schemas.openxmlformats.org/officeDocument/2006/relationships/printerSettings" Target="../printerSettings/printerSettings43.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44.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45.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46.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47.bin"/></Relationships>
</file>

<file path=xl/worksheets/_rels/sheet48.xml.rels><?xml version="1.0" encoding="UTF-8" standalone="yes"?>
<Relationships xmlns="http://schemas.openxmlformats.org/package/2006/relationships"><Relationship Id="rId2" Type="http://schemas.openxmlformats.org/officeDocument/2006/relationships/printerSettings" Target="../printerSettings/printerSettings48.bin"/><Relationship Id="rId1" Type="http://schemas.openxmlformats.org/officeDocument/2006/relationships/hyperlink" Target="https://www.env.go.jp/policy/local_keikaku/tools/suikei.html" TargetMode="External"/></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9.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50.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51.bin"/></Relationships>
</file>

<file path=xl/worksheets/_rels/sheet52.xml.rels><?xml version="1.0" encoding="UTF-8" standalone="yes"?>
<Relationships xmlns="http://schemas.openxmlformats.org/package/2006/relationships"><Relationship Id="rId1" Type="http://schemas.openxmlformats.org/officeDocument/2006/relationships/printerSettings" Target="../printerSettings/printerSettings52.bin"/></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5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C1803A-0D8D-48F8-A944-2629BDFA6AFF}">
  <sheetPr codeName="Sheet23">
    <pageSetUpPr fitToPage="1"/>
  </sheetPr>
  <dimension ref="A1:D15"/>
  <sheetViews>
    <sheetView showGridLines="0" tabSelected="1" zoomScaleNormal="100" workbookViewId="0"/>
  </sheetViews>
  <sheetFormatPr defaultRowHeight="16.5" x14ac:dyDescent="0.3"/>
  <cols>
    <col min="1" max="1" width="5.625" style="135" customWidth="1"/>
    <col min="2" max="2" width="4" customWidth="1"/>
    <col min="3" max="3" width="52.625" customWidth="1"/>
    <col min="4" max="4" width="47.625" customWidth="1"/>
  </cols>
  <sheetData>
    <row r="1" spans="2:4" ht="17.25" thickBot="1" x14ac:dyDescent="0.35"/>
    <row r="2" spans="2:4" x14ac:dyDescent="0.3">
      <c r="B2" s="225" t="s">
        <v>0</v>
      </c>
      <c r="C2" s="226"/>
      <c r="D2" s="227"/>
    </row>
    <row r="3" spans="2:4" x14ac:dyDescent="0.3">
      <c r="B3" s="207" t="s">
        <v>1</v>
      </c>
      <c r="C3" s="208" t="s">
        <v>2</v>
      </c>
      <c r="D3" s="204" t="s">
        <v>3</v>
      </c>
    </row>
    <row r="4" spans="2:4" ht="33" x14ac:dyDescent="0.3">
      <c r="B4" s="176">
        <v>1</v>
      </c>
      <c r="C4" s="86" t="s">
        <v>4</v>
      </c>
      <c r="D4" s="196" t="s">
        <v>5</v>
      </c>
    </row>
    <row r="5" spans="2:4" ht="33" x14ac:dyDescent="0.3">
      <c r="B5" s="176">
        <v>2</v>
      </c>
      <c r="C5" s="86" t="s">
        <v>6</v>
      </c>
      <c r="D5" s="196" t="s">
        <v>7</v>
      </c>
    </row>
    <row r="6" spans="2:4" ht="33" x14ac:dyDescent="0.3">
      <c r="B6" s="176">
        <v>3</v>
      </c>
      <c r="C6" s="43" t="s">
        <v>8</v>
      </c>
      <c r="D6" s="197" t="s">
        <v>9</v>
      </c>
    </row>
    <row r="7" spans="2:4" x14ac:dyDescent="0.3">
      <c r="B7" s="198">
        <v>4</v>
      </c>
      <c r="C7" s="199" t="s">
        <v>10</v>
      </c>
      <c r="D7" s="200" t="s">
        <v>11</v>
      </c>
    </row>
    <row r="8" spans="2:4" ht="17.25" thickBot="1" x14ac:dyDescent="0.35">
      <c r="B8" s="237" t="s">
        <v>12</v>
      </c>
      <c r="C8" s="238"/>
      <c r="D8" s="239"/>
    </row>
    <row r="9" spans="2:4" ht="17.25" thickBot="1" x14ac:dyDescent="0.35"/>
    <row r="10" spans="2:4" x14ac:dyDescent="0.3">
      <c r="B10" s="234" t="s">
        <v>13</v>
      </c>
      <c r="C10" s="235"/>
      <c r="D10" s="236"/>
    </row>
    <row r="11" spans="2:4" x14ac:dyDescent="0.3">
      <c r="B11" s="228" t="s">
        <v>14</v>
      </c>
      <c r="C11" s="229"/>
      <c r="D11" s="204" t="s">
        <v>15</v>
      </c>
    </row>
    <row r="12" spans="2:4" x14ac:dyDescent="0.3">
      <c r="B12" s="230" t="s">
        <v>16</v>
      </c>
      <c r="C12" s="231"/>
      <c r="D12" s="205" t="s">
        <v>17</v>
      </c>
    </row>
    <row r="13" spans="2:4" x14ac:dyDescent="0.3">
      <c r="B13" s="230" t="s">
        <v>18</v>
      </c>
      <c r="C13" s="231"/>
      <c r="D13" s="205" t="s">
        <v>19</v>
      </c>
    </row>
    <row r="14" spans="2:4" x14ac:dyDescent="0.3">
      <c r="B14" s="230" t="s">
        <v>20</v>
      </c>
      <c r="C14" s="231"/>
      <c r="D14" s="205" t="s">
        <v>19</v>
      </c>
    </row>
    <row r="15" spans="2:4" ht="17.25" thickBot="1" x14ac:dyDescent="0.35">
      <c r="B15" s="232" t="s">
        <v>21</v>
      </c>
      <c r="C15" s="233"/>
      <c r="D15" s="206" t="s">
        <v>19</v>
      </c>
    </row>
  </sheetData>
  <sheetProtection sheet="1" objects="1" scenarios="1"/>
  <mergeCells count="8">
    <mergeCell ref="B15:C15"/>
    <mergeCell ref="B10:D10"/>
    <mergeCell ref="B8:D8"/>
    <mergeCell ref="B2:D2"/>
    <mergeCell ref="B11:C11"/>
    <mergeCell ref="B12:C12"/>
    <mergeCell ref="B13:C13"/>
    <mergeCell ref="B14:C14"/>
  </mergeCells>
  <phoneticPr fontId="2"/>
  <pageMargins left="0.7" right="0.7" top="0.75" bottom="0.75" header="0.3" footer="0.3"/>
  <pageSetup paperSize="9" orientation="landscape"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30A739-5BFC-44A7-8A33-FE17DE888097}">
  <sheetPr codeName="Sheet1">
    <tabColor theme="4"/>
    <pageSetUpPr fitToPage="1"/>
  </sheetPr>
  <dimension ref="B1:CI1493"/>
  <sheetViews>
    <sheetView showGridLines="0" topLeftCell="K1" zoomScaleNormal="100" workbookViewId="0"/>
  </sheetViews>
  <sheetFormatPr defaultRowHeight="16.5" x14ac:dyDescent="0.3"/>
  <cols>
    <col min="1" max="1" width="5.625" customWidth="1"/>
    <col min="2" max="2" width="3.625" customWidth="1"/>
    <col min="3" max="5" width="35.625" customWidth="1"/>
    <col min="6" max="6" width="11.625" customWidth="1"/>
    <col min="7" max="7" width="35.625" customWidth="1"/>
    <col min="8" max="8" width="3.625" style="71" customWidth="1"/>
    <col min="9" max="9" width="5.625" customWidth="1"/>
    <col min="10" max="10" width="3.625" style="76" customWidth="1"/>
    <col min="11" max="11" width="26.75" bestFit="1" customWidth="1"/>
    <col min="12" max="12" width="25.625" customWidth="1"/>
    <col min="13" max="13" width="33.875" bestFit="1" customWidth="1"/>
    <col min="14" max="14" width="25.625" customWidth="1"/>
    <col min="15" max="15" width="81.125" bestFit="1" customWidth="1"/>
    <col min="16" max="16" width="20.625" customWidth="1"/>
    <col min="17" max="17" width="3.625" style="73" customWidth="1"/>
    <col min="18" max="18" width="5.625" style="70" customWidth="1"/>
    <col min="19" max="25" width="9" style="70" hidden="1" customWidth="1"/>
    <col min="26" max="37" width="12.625" style="70" hidden="1" customWidth="1"/>
    <col min="38" max="88" width="0" hidden="1" customWidth="1"/>
  </cols>
  <sheetData>
    <row r="1" spans="2:87" ht="21" customHeight="1" x14ac:dyDescent="0.3"/>
    <row r="2" spans="2:87" ht="21" customHeight="1" x14ac:dyDescent="0.3">
      <c r="C2" s="53" t="s">
        <v>22</v>
      </c>
      <c r="D2" s="53" t="s">
        <v>23</v>
      </c>
      <c r="E2" s="53" t="s">
        <v>24</v>
      </c>
    </row>
    <row r="3" spans="2:87" ht="21" customHeight="1" x14ac:dyDescent="0.3">
      <c r="C3" s="210" t="s">
        <v>4386</v>
      </c>
      <c r="D3" s="210" t="s">
        <v>33</v>
      </c>
      <c r="E3" s="210" t="s">
        <v>27</v>
      </c>
      <c r="AL3" t="s">
        <v>26</v>
      </c>
      <c r="AN3" t="s">
        <v>28</v>
      </c>
      <c r="AO3" t="s">
        <v>26</v>
      </c>
      <c r="AP3" t="s">
        <v>29</v>
      </c>
      <c r="AQ3" t="s">
        <v>30</v>
      </c>
      <c r="AR3" t="s">
        <v>31</v>
      </c>
      <c r="AS3" t="s">
        <v>32</v>
      </c>
      <c r="AT3" t="s">
        <v>33</v>
      </c>
      <c r="AU3" t="s">
        <v>34</v>
      </c>
      <c r="AV3" t="s">
        <v>35</v>
      </c>
      <c r="AW3" t="s">
        <v>36</v>
      </c>
      <c r="AX3" t="s">
        <v>37</v>
      </c>
      <c r="AY3" t="s">
        <v>38</v>
      </c>
      <c r="AZ3" t="s">
        <v>39</v>
      </c>
      <c r="BA3" t="s">
        <v>40</v>
      </c>
      <c r="BB3" t="s">
        <v>41</v>
      </c>
      <c r="BC3" t="s">
        <v>42</v>
      </c>
      <c r="BD3" t="s">
        <v>43</v>
      </c>
      <c r="BE3" t="s">
        <v>44</v>
      </c>
      <c r="BF3" t="s">
        <v>45</v>
      </c>
      <c r="BG3" t="s">
        <v>46</v>
      </c>
      <c r="BH3" t="s">
        <v>47</v>
      </c>
      <c r="BI3" t="s">
        <v>48</v>
      </c>
      <c r="BJ3" t="s">
        <v>49</v>
      </c>
      <c r="BK3" t="s">
        <v>50</v>
      </c>
      <c r="BL3" t="s">
        <v>51</v>
      </c>
      <c r="BM3" t="s">
        <v>52</v>
      </c>
      <c r="BN3" t="s">
        <v>53</v>
      </c>
      <c r="BO3" t="s">
        <v>54</v>
      </c>
      <c r="BP3" t="s">
        <v>55</v>
      </c>
      <c r="BQ3" t="s">
        <v>56</v>
      </c>
      <c r="BR3" t="s">
        <v>57</v>
      </c>
      <c r="BS3" t="s">
        <v>58</v>
      </c>
      <c r="BT3" t="s">
        <v>59</v>
      </c>
      <c r="BU3" t="s">
        <v>60</v>
      </c>
      <c r="BV3" t="s">
        <v>61</v>
      </c>
      <c r="BW3" t="s">
        <v>62</v>
      </c>
      <c r="BX3" t="s">
        <v>63</v>
      </c>
      <c r="BY3" t="s">
        <v>64</v>
      </c>
      <c r="BZ3" t="s">
        <v>65</v>
      </c>
      <c r="CA3" t="s">
        <v>66</v>
      </c>
      <c r="CB3" t="s">
        <v>67</v>
      </c>
      <c r="CC3" t="s">
        <v>68</v>
      </c>
      <c r="CD3" t="s">
        <v>69</v>
      </c>
      <c r="CE3" t="s">
        <v>70</v>
      </c>
      <c r="CF3" t="s">
        <v>71</v>
      </c>
      <c r="CG3" t="s">
        <v>72</v>
      </c>
      <c r="CH3" t="s">
        <v>73</v>
      </c>
      <c r="CI3" t="s">
        <v>74</v>
      </c>
    </row>
    <row r="4" spans="2:87" ht="21" customHeight="1" x14ac:dyDescent="0.3">
      <c r="AL4" t="s">
        <v>29</v>
      </c>
      <c r="AN4" t="s">
        <v>75</v>
      </c>
      <c r="AO4" t="s">
        <v>27</v>
      </c>
      <c r="AP4" t="s">
        <v>76</v>
      </c>
      <c r="AQ4" t="s">
        <v>77</v>
      </c>
      <c r="AR4" t="s">
        <v>78</v>
      </c>
      <c r="AS4" t="s">
        <v>79</v>
      </c>
      <c r="AT4" t="s">
        <v>80</v>
      </c>
      <c r="AU4" t="s">
        <v>81</v>
      </c>
      <c r="AV4" t="s">
        <v>82</v>
      </c>
      <c r="AW4" t="s">
        <v>83</v>
      </c>
      <c r="AX4" t="s">
        <v>84</v>
      </c>
      <c r="AY4" t="s">
        <v>85</v>
      </c>
      <c r="AZ4" t="s">
        <v>86</v>
      </c>
      <c r="BA4" t="s">
        <v>87</v>
      </c>
      <c r="BB4" t="s">
        <v>88</v>
      </c>
      <c r="BC4" t="s">
        <v>89</v>
      </c>
      <c r="BD4" t="s">
        <v>90</v>
      </c>
      <c r="BE4" t="s">
        <v>91</v>
      </c>
      <c r="BF4" t="s">
        <v>92</v>
      </c>
      <c r="BG4" t="s">
        <v>93</v>
      </c>
      <c r="BH4" t="s">
        <v>94</v>
      </c>
      <c r="BI4" t="s">
        <v>95</v>
      </c>
      <c r="BJ4" t="s">
        <v>96</v>
      </c>
      <c r="BK4" t="s">
        <v>97</v>
      </c>
      <c r="BL4" t="s">
        <v>98</v>
      </c>
      <c r="BM4" t="s">
        <v>99</v>
      </c>
      <c r="BN4" t="s">
        <v>100</v>
      </c>
      <c r="BO4" t="s">
        <v>101</v>
      </c>
      <c r="BP4" t="s">
        <v>102</v>
      </c>
      <c r="BQ4" t="s">
        <v>103</v>
      </c>
      <c r="BR4" t="s">
        <v>104</v>
      </c>
      <c r="BS4" t="s">
        <v>105</v>
      </c>
      <c r="BT4" t="s">
        <v>106</v>
      </c>
      <c r="BU4" t="s">
        <v>107</v>
      </c>
      <c r="BV4" t="s">
        <v>108</v>
      </c>
      <c r="BW4" t="s">
        <v>109</v>
      </c>
      <c r="BX4" t="s">
        <v>110</v>
      </c>
      <c r="BY4" t="s">
        <v>111</v>
      </c>
      <c r="BZ4" t="s">
        <v>112</v>
      </c>
      <c r="CA4" t="s">
        <v>113</v>
      </c>
      <c r="CB4" t="s">
        <v>114</v>
      </c>
      <c r="CC4" t="s">
        <v>115</v>
      </c>
      <c r="CD4" t="s">
        <v>116</v>
      </c>
      <c r="CE4" t="s">
        <v>117</v>
      </c>
      <c r="CF4" t="s">
        <v>118</v>
      </c>
      <c r="CG4" t="s">
        <v>119</v>
      </c>
      <c r="CH4" t="s">
        <v>120</v>
      </c>
      <c r="CI4" t="s">
        <v>121</v>
      </c>
    </row>
    <row r="5" spans="2:87" ht="21" customHeight="1" thickBot="1" x14ac:dyDescent="0.35">
      <c r="B5" s="263" t="s">
        <v>122</v>
      </c>
      <c r="C5" s="263"/>
      <c r="D5" s="263"/>
      <c r="E5" s="263"/>
      <c r="F5" s="263"/>
      <c r="G5" s="263"/>
      <c r="H5" s="263"/>
      <c r="J5" s="262" t="s">
        <v>123</v>
      </c>
      <c r="K5" s="262"/>
      <c r="L5" s="262"/>
      <c r="M5" s="262"/>
      <c r="N5" s="262"/>
      <c r="O5" s="262"/>
      <c r="P5" s="262"/>
      <c r="Q5" s="262"/>
      <c r="Z5" s="167" t="s">
        <v>124</v>
      </c>
      <c r="AL5" t="s">
        <v>30</v>
      </c>
      <c r="AO5" t="s">
        <v>125</v>
      </c>
      <c r="AP5" t="s">
        <v>126</v>
      </c>
      <c r="AQ5" t="s">
        <v>127</v>
      </c>
      <c r="AR5" t="s">
        <v>128</v>
      </c>
      <c r="AS5" t="s">
        <v>129</v>
      </c>
      <c r="AT5" t="s">
        <v>130</v>
      </c>
      <c r="AU5" t="s">
        <v>131</v>
      </c>
      <c r="AV5" t="s">
        <v>132</v>
      </c>
      <c r="AW5" t="s">
        <v>133</v>
      </c>
      <c r="AX5" t="s">
        <v>134</v>
      </c>
      <c r="AY5" t="s">
        <v>135</v>
      </c>
      <c r="AZ5" t="s">
        <v>136</v>
      </c>
      <c r="BA5" t="s">
        <v>137</v>
      </c>
      <c r="BB5" t="s">
        <v>138</v>
      </c>
      <c r="BC5" t="s">
        <v>139</v>
      </c>
      <c r="BD5" t="s">
        <v>140</v>
      </c>
      <c r="BE5" t="s">
        <v>141</v>
      </c>
      <c r="BF5" t="s">
        <v>142</v>
      </c>
      <c r="BG5" t="s">
        <v>143</v>
      </c>
      <c r="BH5" t="s">
        <v>144</v>
      </c>
      <c r="BI5" t="s">
        <v>145</v>
      </c>
      <c r="BJ5" t="s">
        <v>146</v>
      </c>
      <c r="BK5" t="s">
        <v>147</v>
      </c>
      <c r="BL5" t="s">
        <v>148</v>
      </c>
      <c r="BM5" t="s">
        <v>149</v>
      </c>
      <c r="BN5" t="s">
        <v>150</v>
      </c>
      <c r="BO5" t="s">
        <v>151</v>
      </c>
      <c r="BP5" t="s">
        <v>152</v>
      </c>
      <c r="BQ5" t="s">
        <v>153</v>
      </c>
      <c r="BR5" t="s">
        <v>154</v>
      </c>
      <c r="BS5" t="s">
        <v>155</v>
      </c>
      <c r="BT5" t="s">
        <v>156</v>
      </c>
      <c r="BU5" t="s">
        <v>157</v>
      </c>
      <c r="BV5" t="s">
        <v>158</v>
      </c>
      <c r="BW5" t="s">
        <v>159</v>
      </c>
      <c r="BX5" t="s">
        <v>160</v>
      </c>
      <c r="BY5" t="s">
        <v>161</v>
      </c>
      <c r="BZ5" t="s">
        <v>162</v>
      </c>
      <c r="CA5" t="s">
        <v>163</v>
      </c>
      <c r="CB5" t="s">
        <v>164</v>
      </c>
      <c r="CC5" t="s">
        <v>165</v>
      </c>
      <c r="CD5" t="s">
        <v>166</v>
      </c>
      <c r="CE5" t="s">
        <v>167</v>
      </c>
      <c r="CF5" t="s">
        <v>168</v>
      </c>
      <c r="CG5" t="s">
        <v>169</v>
      </c>
      <c r="CH5" t="s">
        <v>170</v>
      </c>
      <c r="CI5" t="s">
        <v>171</v>
      </c>
    </row>
    <row r="6" spans="2:87" ht="21" customHeight="1" thickBot="1" x14ac:dyDescent="0.35">
      <c r="B6" s="46"/>
      <c r="C6" s="269" t="s">
        <v>172</v>
      </c>
      <c r="D6" s="270"/>
      <c r="E6" s="169" t="s">
        <v>173</v>
      </c>
      <c r="F6" s="169" t="s">
        <v>174</v>
      </c>
      <c r="G6" s="170" t="s">
        <v>175</v>
      </c>
      <c r="H6" s="72"/>
      <c r="J6" s="75"/>
      <c r="K6" s="64" t="s">
        <v>176</v>
      </c>
      <c r="L6" s="65" t="s">
        <v>177</v>
      </c>
      <c r="M6" s="65" t="s">
        <v>178</v>
      </c>
      <c r="N6" s="66" t="s">
        <v>179</v>
      </c>
      <c r="O6" s="67" t="s">
        <v>180</v>
      </c>
      <c r="P6" s="68" t="s">
        <v>181</v>
      </c>
      <c r="Q6" s="74"/>
      <c r="S6" s="168" t="s">
        <v>182</v>
      </c>
      <c r="T6" s="168" t="s">
        <v>183</v>
      </c>
      <c r="U6" s="168" t="s">
        <v>184</v>
      </c>
      <c r="V6" s="168" t="s">
        <v>185</v>
      </c>
      <c r="W6" s="168" t="s">
        <v>186</v>
      </c>
      <c r="X6" s="168" t="s">
        <v>187</v>
      </c>
      <c r="Y6" s="168" t="s">
        <v>188</v>
      </c>
      <c r="Z6" s="168"/>
      <c r="AA6" s="240" t="s">
        <v>189</v>
      </c>
      <c r="AB6" s="240"/>
      <c r="AC6" s="240" t="s">
        <v>190</v>
      </c>
      <c r="AD6" s="240"/>
      <c r="AE6" s="240" t="s">
        <v>191</v>
      </c>
      <c r="AF6" s="240"/>
      <c r="AG6" s="240"/>
      <c r="AH6" s="168" t="s">
        <v>192</v>
      </c>
      <c r="AL6" t="s">
        <v>31</v>
      </c>
      <c r="AO6" t="s">
        <v>193</v>
      </c>
      <c r="AP6" t="s">
        <v>194</v>
      </c>
      <c r="AQ6" t="s">
        <v>195</v>
      </c>
      <c r="AR6" t="s">
        <v>196</v>
      </c>
      <c r="AS6" t="s">
        <v>197</v>
      </c>
      <c r="AT6" t="s">
        <v>198</v>
      </c>
      <c r="AU6" t="s">
        <v>199</v>
      </c>
      <c r="AV6" t="s">
        <v>200</v>
      </c>
      <c r="AW6" t="s">
        <v>201</v>
      </c>
      <c r="AX6" t="s">
        <v>202</v>
      </c>
      <c r="AY6" t="s">
        <v>203</v>
      </c>
      <c r="AZ6" t="s">
        <v>204</v>
      </c>
      <c r="BA6" t="s">
        <v>205</v>
      </c>
      <c r="BB6" t="s">
        <v>206</v>
      </c>
      <c r="BC6" t="s">
        <v>207</v>
      </c>
      <c r="BD6" t="s">
        <v>208</v>
      </c>
      <c r="BE6" t="s">
        <v>209</v>
      </c>
      <c r="BF6" t="s">
        <v>210</v>
      </c>
      <c r="BG6" t="s">
        <v>211</v>
      </c>
      <c r="BH6" t="s">
        <v>212</v>
      </c>
      <c r="BI6" t="s">
        <v>213</v>
      </c>
      <c r="BJ6" t="s">
        <v>214</v>
      </c>
      <c r="BK6" t="s">
        <v>215</v>
      </c>
      <c r="BL6" t="s">
        <v>216</v>
      </c>
      <c r="BM6" t="s">
        <v>217</v>
      </c>
      <c r="BN6" t="s">
        <v>218</v>
      </c>
      <c r="BO6" t="s">
        <v>219</v>
      </c>
      <c r="BP6" t="s">
        <v>220</v>
      </c>
      <c r="BQ6" t="s">
        <v>221</v>
      </c>
      <c r="BR6" t="s">
        <v>222</v>
      </c>
      <c r="BS6" t="s">
        <v>223</v>
      </c>
      <c r="BT6" t="s">
        <v>224</v>
      </c>
      <c r="BU6" t="s">
        <v>225</v>
      </c>
      <c r="BV6" t="s">
        <v>226</v>
      </c>
      <c r="BW6" t="s">
        <v>227</v>
      </c>
      <c r="BX6" t="s">
        <v>228</v>
      </c>
      <c r="BY6" t="s">
        <v>229</v>
      </c>
      <c r="BZ6" t="s">
        <v>230</v>
      </c>
      <c r="CA6" t="s">
        <v>231</v>
      </c>
      <c r="CB6" t="s">
        <v>232</v>
      </c>
      <c r="CC6" t="s">
        <v>233</v>
      </c>
      <c r="CD6" t="s">
        <v>234</v>
      </c>
      <c r="CE6" t="s">
        <v>235</v>
      </c>
      <c r="CF6" t="s">
        <v>236</v>
      </c>
      <c r="CG6" t="s">
        <v>237</v>
      </c>
      <c r="CH6" t="s">
        <v>238</v>
      </c>
      <c r="CI6" t="s">
        <v>239</v>
      </c>
    </row>
    <row r="7" spans="2:87" ht="21" customHeight="1" thickTop="1" x14ac:dyDescent="0.3">
      <c r="B7" s="46"/>
      <c r="C7" s="271" t="s">
        <v>240</v>
      </c>
      <c r="D7" s="245" t="s">
        <v>241</v>
      </c>
      <c r="E7" s="43" t="s">
        <v>242</v>
      </c>
      <c r="F7" s="211"/>
      <c r="G7" s="253" t="s">
        <v>243</v>
      </c>
      <c r="H7" s="209" t="b">
        <v>0</v>
      </c>
      <c r="J7" s="75" t="b">
        <f>OR(Q7:Q8)</f>
        <v>0</v>
      </c>
      <c r="K7" s="250">
        <v>1</v>
      </c>
      <c r="L7" s="243" t="s">
        <v>124</v>
      </c>
      <c r="M7" s="61" t="s">
        <v>244</v>
      </c>
      <c r="N7" s="42" t="s">
        <v>245</v>
      </c>
      <c r="O7" s="62" t="s">
        <v>246</v>
      </c>
      <c r="P7" s="63" t="str">
        <f>HYPERLINK("#モデル①","リンク")</f>
        <v>リンク</v>
      </c>
      <c r="Q7" s="75" t="b">
        <f>IF(OR(AE8="〇",AG8="〇"),TRUE,FALSE)</f>
        <v>0</v>
      </c>
      <c r="S7" s="70" t="b">
        <f>H11</f>
        <v>0</v>
      </c>
      <c r="T7" s="70" t="b">
        <f>H9</f>
        <v>0</v>
      </c>
      <c r="U7" s="70" t="b">
        <f>H18</f>
        <v>0</v>
      </c>
      <c r="V7" s="70" t="b">
        <f>H16</f>
        <v>0</v>
      </c>
      <c r="W7" s="70" t="b">
        <f t="shared" ref="W7:W12" si="0">H20</f>
        <v>0</v>
      </c>
      <c r="X7" s="70" t="b">
        <f t="shared" ref="X7:X12" si="1">H34</f>
        <v>0</v>
      </c>
      <c r="Y7" s="70" t="b">
        <f>OR(H48,H49)</f>
        <v>0</v>
      </c>
      <c r="Z7" s="168" t="s">
        <v>247</v>
      </c>
      <c r="AA7" s="168" t="s">
        <v>248</v>
      </c>
      <c r="AB7" s="168" t="s">
        <v>249</v>
      </c>
      <c r="AC7" s="168" t="s">
        <v>248</v>
      </c>
      <c r="AD7" s="168" t="s">
        <v>250</v>
      </c>
      <c r="AE7" s="168" t="s">
        <v>251</v>
      </c>
      <c r="AF7" s="168" t="s">
        <v>252</v>
      </c>
      <c r="AG7" s="168" t="s">
        <v>253</v>
      </c>
      <c r="AH7" s="168" t="s">
        <v>253</v>
      </c>
      <c r="AL7" t="s">
        <v>32</v>
      </c>
      <c r="AO7" t="s">
        <v>254</v>
      </c>
      <c r="AP7" t="s">
        <v>255</v>
      </c>
      <c r="AQ7" t="s">
        <v>256</v>
      </c>
      <c r="AR7" t="s">
        <v>257</v>
      </c>
      <c r="AS7" t="s">
        <v>258</v>
      </c>
      <c r="AT7" t="s">
        <v>259</v>
      </c>
      <c r="AU7" t="s">
        <v>260</v>
      </c>
      <c r="AV7" t="s">
        <v>261</v>
      </c>
      <c r="AW7" t="s">
        <v>262</v>
      </c>
      <c r="AX7" t="s">
        <v>263</v>
      </c>
      <c r="AY7" t="s">
        <v>264</v>
      </c>
      <c r="AZ7" t="s">
        <v>265</v>
      </c>
      <c r="BA7" t="s">
        <v>266</v>
      </c>
      <c r="BB7" t="s">
        <v>267</v>
      </c>
      <c r="BC7" t="s">
        <v>268</v>
      </c>
      <c r="BD7" t="s">
        <v>269</v>
      </c>
      <c r="BE7" t="s">
        <v>270</v>
      </c>
      <c r="BF7" t="s">
        <v>271</v>
      </c>
      <c r="BG7" t="s">
        <v>272</v>
      </c>
      <c r="BH7" t="s">
        <v>273</v>
      </c>
      <c r="BI7" t="s">
        <v>274</v>
      </c>
      <c r="BJ7" t="s">
        <v>275</v>
      </c>
      <c r="BK7" t="s">
        <v>276</v>
      </c>
      <c r="BL7" t="s">
        <v>277</v>
      </c>
      <c r="BM7" t="s">
        <v>278</v>
      </c>
      <c r="BN7" t="s">
        <v>279</v>
      </c>
      <c r="BO7" t="s">
        <v>280</v>
      </c>
      <c r="BP7" t="s">
        <v>281</v>
      </c>
      <c r="BQ7" t="s">
        <v>282</v>
      </c>
      <c r="BR7" t="s">
        <v>283</v>
      </c>
      <c r="BS7" t="s">
        <v>284</v>
      </c>
      <c r="BT7" t="s">
        <v>285</v>
      </c>
      <c r="BU7" t="s">
        <v>286</v>
      </c>
      <c r="BV7" t="s">
        <v>287</v>
      </c>
      <c r="BW7" t="s">
        <v>288</v>
      </c>
      <c r="BX7" t="s">
        <v>289</v>
      </c>
      <c r="BY7" t="s">
        <v>290</v>
      </c>
      <c r="BZ7" t="s">
        <v>291</v>
      </c>
      <c r="CA7" t="s">
        <v>292</v>
      </c>
      <c r="CB7" t="s">
        <v>293</v>
      </c>
      <c r="CC7" t="s">
        <v>294</v>
      </c>
      <c r="CD7" t="s">
        <v>295</v>
      </c>
      <c r="CE7" t="s">
        <v>296</v>
      </c>
      <c r="CF7" t="s">
        <v>297</v>
      </c>
      <c r="CG7" t="s">
        <v>298</v>
      </c>
      <c r="CH7" t="s">
        <v>299</v>
      </c>
      <c r="CI7" t="s">
        <v>300</v>
      </c>
    </row>
    <row r="8" spans="2:87" ht="21" customHeight="1" x14ac:dyDescent="0.3">
      <c r="B8" s="46"/>
      <c r="C8" s="271"/>
      <c r="D8" s="245"/>
      <c r="E8" s="43" t="s">
        <v>301</v>
      </c>
      <c r="F8" s="211"/>
      <c r="G8" s="253"/>
      <c r="H8" s="209" t="b">
        <v>0</v>
      </c>
      <c r="J8" s="75"/>
      <c r="K8" s="251"/>
      <c r="L8" s="244"/>
      <c r="M8" s="52" t="s">
        <v>302</v>
      </c>
      <c r="N8" s="43" t="s">
        <v>303</v>
      </c>
      <c r="O8" s="51" t="s">
        <v>304</v>
      </c>
      <c r="P8" s="50" t="str">
        <f>HYPERLINK("#モデル②","リンク")</f>
        <v>リンク</v>
      </c>
      <c r="Q8" s="75" t="b">
        <f>IF(OR(AF8="〇",AG8="〇"),TRUE,FALSE)</f>
        <v>0</v>
      </c>
      <c r="T8" s="70" t="b">
        <f>H10</f>
        <v>0</v>
      </c>
      <c r="V8" s="70" t="b">
        <f>H17</f>
        <v>0</v>
      </c>
      <c r="W8" s="70" t="b">
        <f t="shared" si="0"/>
        <v>0</v>
      </c>
      <c r="X8" s="70" t="b">
        <f t="shared" si="1"/>
        <v>0</v>
      </c>
      <c r="Y8" s="70" t="b">
        <f>OR(H48,H49)</f>
        <v>0</v>
      </c>
      <c r="Z8" s="70" t="b">
        <f>OR(S7,U7)</f>
        <v>0</v>
      </c>
      <c r="AA8" s="70" t="b">
        <f>OR(T7,V7)</f>
        <v>0</v>
      </c>
      <c r="AB8" s="70" t="b">
        <f>OR(W7:Y7)</f>
        <v>0</v>
      </c>
      <c r="AC8" s="70" t="b">
        <f>OR(T8,V8)</f>
        <v>0</v>
      </c>
      <c r="AD8" s="70" t="b">
        <f>OR(W8:Y8)</f>
        <v>0</v>
      </c>
      <c r="AE8" s="70" t="str">
        <f>IF(AND(OR(AA8:AB8),OR(AC8:AD8)=FALSE),"〇","")</f>
        <v/>
      </c>
      <c r="AF8" s="70" t="str">
        <f>IF(AND(OR(AA8:AB8)=FALSE,OR(AC8:AD8)),"〇","")</f>
        <v/>
      </c>
      <c r="AG8" s="70" t="str">
        <f>IF(AND(AE8="",AF8="",AH8=""),"〇","")</f>
        <v/>
      </c>
      <c r="AH8" s="168" t="str">
        <f>IF(OR(Z8:AD8),"","〇")</f>
        <v>〇</v>
      </c>
      <c r="AL8" t="s">
        <v>33</v>
      </c>
      <c r="AO8" t="s">
        <v>305</v>
      </c>
      <c r="AP8" t="s">
        <v>306</v>
      </c>
      <c r="AQ8" t="s">
        <v>307</v>
      </c>
      <c r="AR8" t="s">
        <v>308</v>
      </c>
      <c r="AS8" t="s">
        <v>309</v>
      </c>
      <c r="AT8" t="s">
        <v>310</v>
      </c>
      <c r="AU8" t="s">
        <v>311</v>
      </c>
      <c r="AV8" t="s">
        <v>312</v>
      </c>
      <c r="AW8" t="s">
        <v>313</v>
      </c>
      <c r="AX8" t="s">
        <v>314</v>
      </c>
      <c r="AY8" t="s">
        <v>315</v>
      </c>
      <c r="AZ8" t="s">
        <v>316</v>
      </c>
      <c r="BA8" t="s">
        <v>317</v>
      </c>
      <c r="BB8" t="s">
        <v>318</v>
      </c>
      <c r="BC8" t="s">
        <v>319</v>
      </c>
      <c r="BD8" t="s">
        <v>320</v>
      </c>
      <c r="BE8" t="s">
        <v>321</v>
      </c>
      <c r="BF8" t="s">
        <v>322</v>
      </c>
      <c r="BG8" t="s">
        <v>323</v>
      </c>
      <c r="BH8" t="s">
        <v>324</v>
      </c>
      <c r="BI8" t="s">
        <v>325</v>
      </c>
      <c r="BJ8" t="s">
        <v>326</v>
      </c>
      <c r="BK8" t="s">
        <v>327</v>
      </c>
      <c r="BL8" t="s">
        <v>328</v>
      </c>
      <c r="BM8" t="s">
        <v>329</v>
      </c>
      <c r="BN8" t="s">
        <v>330</v>
      </c>
      <c r="BO8" t="s">
        <v>331</v>
      </c>
      <c r="BP8" t="s">
        <v>332</v>
      </c>
      <c r="BQ8" t="s">
        <v>333</v>
      </c>
      <c r="BR8" t="s">
        <v>334</v>
      </c>
      <c r="BS8" t="s">
        <v>335</v>
      </c>
      <c r="BT8" t="s">
        <v>336</v>
      </c>
      <c r="BU8" t="s">
        <v>337</v>
      </c>
      <c r="BV8" t="s">
        <v>338</v>
      </c>
      <c r="BW8" t="s">
        <v>339</v>
      </c>
      <c r="BX8" t="s">
        <v>340</v>
      </c>
      <c r="BY8" t="s">
        <v>341</v>
      </c>
      <c r="BZ8" t="s">
        <v>342</v>
      </c>
      <c r="CA8" t="s">
        <v>343</v>
      </c>
      <c r="CB8" t="s">
        <v>344</v>
      </c>
      <c r="CC8" t="s">
        <v>345</v>
      </c>
      <c r="CD8" t="s">
        <v>346</v>
      </c>
      <c r="CE8" t="s">
        <v>347</v>
      </c>
      <c r="CF8" t="s">
        <v>348</v>
      </c>
      <c r="CG8" t="s">
        <v>349</v>
      </c>
      <c r="CH8" t="s">
        <v>350</v>
      </c>
      <c r="CI8" t="s">
        <v>351</v>
      </c>
    </row>
    <row r="9" spans="2:87" ht="21" customHeight="1" x14ac:dyDescent="0.3">
      <c r="B9" s="46"/>
      <c r="C9" s="271"/>
      <c r="D9" s="245"/>
      <c r="E9" s="43" t="s">
        <v>352</v>
      </c>
      <c r="F9" s="211"/>
      <c r="G9" s="253"/>
      <c r="H9" s="209" t="b">
        <v>0</v>
      </c>
      <c r="J9" s="75" t="b">
        <f>OR(Q9:Q10)</f>
        <v>0</v>
      </c>
      <c r="K9" s="252">
        <v>2</v>
      </c>
      <c r="L9" s="241" t="s">
        <v>353</v>
      </c>
      <c r="M9" s="52" t="s">
        <v>354</v>
      </c>
      <c r="N9" s="43" t="s">
        <v>355</v>
      </c>
      <c r="O9" s="51" t="s">
        <v>356</v>
      </c>
      <c r="P9" s="50" t="str">
        <f>HYPERLINK("#モデル③","リンク")</f>
        <v>リンク</v>
      </c>
      <c r="Q9" s="75" t="b">
        <f>IF(OR(AC13="〇",AE13="〇"),TRUE,FALSE)</f>
        <v>0</v>
      </c>
      <c r="S9" s="70" t="b">
        <f>H8</f>
        <v>0</v>
      </c>
      <c r="U9" s="70" t="b">
        <f>H15</f>
        <v>0</v>
      </c>
      <c r="W9" s="70" t="b">
        <f t="shared" si="0"/>
        <v>0</v>
      </c>
      <c r="X9" s="70" t="b">
        <f t="shared" si="1"/>
        <v>0</v>
      </c>
      <c r="Y9" s="70" t="b">
        <f>OR(H50,H52)</f>
        <v>0</v>
      </c>
      <c r="AL9" t="s">
        <v>34</v>
      </c>
      <c r="AO9" t="s">
        <v>357</v>
      </c>
      <c r="AP9" t="s">
        <v>358</v>
      </c>
      <c r="AQ9" t="s">
        <v>359</v>
      </c>
      <c r="AR9" t="s">
        <v>360</v>
      </c>
      <c r="AS9" t="s">
        <v>361</v>
      </c>
      <c r="AT9" t="s">
        <v>362</v>
      </c>
      <c r="AU9" t="s">
        <v>363</v>
      </c>
      <c r="AV9" t="s">
        <v>364</v>
      </c>
      <c r="AW9" t="s">
        <v>365</v>
      </c>
      <c r="AX9" t="s">
        <v>366</v>
      </c>
      <c r="AY9" t="s">
        <v>367</v>
      </c>
      <c r="AZ9" t="s">
        <v>368</v>
      </c>
      <c r="BA9" t="s">
        <v>369</v>
      </c>
      <c r="BB9" t="s">
        <v>370</v>
      </c>
      <c r="BC9" t="s">
        <v>371</v>
      </c>
      <c r="BD9" t="s">
        <v>372</v>
      </c>
      <c r="BE9" t="s">
        <v>373</v>
      </c>
      <c r="BF9" t="s">
        <v>374</v>
      </c>
      <c r="BG9" t="s">
        <v>375</v>
      </c>
      <c r="BH9" t="s">
        <v>376</v>
      </c>
      <c r="BI9" t="s">
        <v>377</v>
      </c>
      <c r="BJ9" t="s">
        <v>378</v>
      </c>
      <c r="BK9" t="s">
        <v>379</v>
      </c>
      <c r="BL9" t="s">
        <v>380</v>
      </c>
      <c r="BM9" t="s">
        <v>381</v>
      </c>
      <c r="BN9" t="s">
        <v>382</v>
      </c>
      <c r="BO9" t="s">
        <v>383</v>
      </c>
      <c r="BP9" t="s">
        <v>384</v>
      </c>
      <c r="BQ9" t="s">
        <v>385</v>
      </c>
      <c r="BR9" t="s">
        <v>386</v>
      </c>
      <c r="BS9" t="s">
        <v>387</v>
      </c>
      <c r="BT9" t="s">
        <v>388</v>
      </c>
      <c r="BU9" t="s">
        <v>389</v>
      </c>
      <c r="BV9" t="s">
        <v>390</v>
      </c>
      <c r="BW9" t="s">
        <v>391</v>
      </c>
      <c r="BX9" t="s">
        <v>392</v>
      </c>
      <c r="BY9" t="s">
        <v>393</v>
      </c>
      <c r="BZ9" t="s">
        <v>394</v>
      </c>
      <c r="CA9" t="s">
        <v>395</v>
      </c>
      <c r="CB9" t="s">
        <v>396</v>
      </c>
      <c r="CC9" t="s">
        <v>397</v>
      </c>
      <c r="CD9" t="s">
        <v>398</v>
      </c>
      <c r="CE9" t="s">
        <v>399</v>
      </c>
      <c r="CF9" t="s">
        <v>400</v>
      </c>
      <c r="CG9" t="s">
        <v>401</v>
      </c>
      <c r="CH9" t="s">
        <v>402</v>
      </c>
      <c r="CI9" t="s">
        <v>403</v>
      </c>
    </row>
    <row r="10" spans="2:87" ht="21" customHeight="1" x14ac:dyDescent="0.3">
      <c r="B10" s="46"/>
      <c r="C10" s="271"/>
      <c r="D10" s="245"/>
      <c r="E10" s="43" t="s">
        <v>404</v>
      </c>
      <c r="F10" s="211"/>
      <c r="G10" s="253"/>
      <c r="H10" s="209" t="b">
        <v>0</v>
      </c>
      <c r="J10" s="75"/>
      <c r="K10" s="251"/>
      <c r="L10" s="244"/>
      <c r="M10" s="52" t="s">
        <v>405</v>
      </c>
      <c r="N10" s="43" t="s">
        <v>406</v>
      </c>
      <c r="O10" s="51" t="s">
        <v>407</v>
      </c>
      <c r="P10" s="50" t="str">
        <f>HYPERLINK("#モデル④","リンク")</f>
        <v>リンク</v>
      </c>
      <c r="Q10" s="75" t="b">
        <f>IF(OR(AD13="〇",AE13="〇"),TRUE,FALSE)</f>
        <v>0</v>
      </c>
      <c r="W10" s="70" t="b">
        <f t="shared" si="0"/>
        <v>0</v>
      </c>
      <c r="X10" s="70" t="b">
        <f t="shared" si="1"/>
        <v>0</v>
      </c>
      <c r="Y10" s="70" t="b">
        <f>FALSE</f>
        <v>0</v>
      </c>
      <c r="Z10" s="167" t="s">
        <v>353</v>
      </c>
      <c r="AL10" t="s">
        <v>35</v>
      </c>
      <c r="AO10" t="s">
        <v>408</v>
      </c>
      <c r="AP10" t="s">
        <v>409</v>
      </c>
      <c r="AQ10" t="s">
        <v>410</v>
      </c>
      <c r="AR10" t="s">
        <v>411</v>
      </c>
      <c r="AS10" t="s">
        <v>412</v>
      </c>
      <c r="AT10" t="s">
        <v>413</v>
      </c>
      <c r="AU10" t="s">
        <v>414</v>
      </c>
      <c r="AV10" t="s">
        <v>415</v>
      </c>
      <c r="AW10" t="s">
        <v>416</v>
      </c>
      <c r="AX10" t="s">
        <v>417</v>
      </c>
      <c r="AY10" t="s">
        <v>418</v>
      </c>
      <c r="AZ10" t="s">
        <v>419</v>
      </c>
      <c r="BA10" t="s">
        <v>420</v>
      </c>
      <c r="BB10" t="s">
        <v>421</v>
      </c>
      <c r="BC10" t="s">
        <v>422</v>
      </c>
      <c r="BD10" t="s">
        <v>423</v>
      </c>
      <c r="BE10" t="s">
        <v>424</v>
      </c>
      <c r="BF10" t="s">
        <v>425</v>
      </c>
      <c r="BG10" t="s">
        <v>426</v>
      </c>
      <c r="BH10" t="s">
        <v>427</v>
      </c>
      <c r="BI10" t="s">
        <v>428</v>
      </c>
      <c r="BJ10" t="s">
        <v>429</v>
      </c>
      <c r="BK10" t="s">
        <v>430</v>
      </c>
      <c r="BL10" t="s">
        <v>431</v>
      </c>
      <c r="BM10" t="s">
        <v>432</v>
      </c>
      <c r="BN10" t="s">
        <v>433</v>
      </c>
      <c r="BO10" t="s">
        <v>434</v>
      </c>
      <c r="BP10" t="s">
        <v>435</v>
      </c>
      <c r="BQ10" t="s">
        <v>436</v>
      </c>
      <c r="BR10" t="s">
        <v>437</v>
      </c>
      <c r="BS10" t="s">
        <v>438</v>
      </c>
      <c r="BT10" t="s">
        <v>439</v>
      </c>
      <c r="BU10" t="s">
        <v>440</v>
      </c>
      <c r="BV10" t="s">
        <v>441</v>
      </c>
      <c r="BW10" t="s">
        <v>442</v>
      </c>
      <c r="BX10" t="s">
        <v>443</v>
      </c>
      <c r="BY10" t="s">
        <v>444</v>
      </c>
      <c r="BZ10" t="s">
        <v>445</v>
      </c>
      <c r="CA10" t="s">
        <v>446</v>
      </c>
      <c r="CB10" t="s">
        <v>447</v>
      </c>
      <c r="CC10" t="s">
        <v>448</v>
      </c>
      <c r="CD10" t="s">
        <v>449</v>
      </c>
      <c r="CE10" t="s">
        <v>450</v>
      </c>
      <c r="CF10" t="s">
        <v>451</v>
      </c>
      <c r="CG10" t="s">
        <v>452</v>
      </c>
      <c r="CH10" t="s">
        <v>453</v>
      </c>
      <c r="CI10" t="s">
        <v>454</v>
      </c>
    </row>
    <row r="11" spans="2:87" ht="21" customHeight="1" x14ac:dyDescent="0.3">
      <c r="B11" s="46"/>
      <c r="C11" s="271"/>
      <c r="D11" s="245"/>
      <c r="E11" s="43" t="s">
        <v>455</v>
      </c>
      <c r="F11" s="211"/>
      <c r="G11" s="253"/>
      <c r="H11" s="209" t="b">
        <v>0</v>
      </c>
      <c r="J11" s="75" t="b">
        <f>OR(Q11:Q12)</f>
        <v>0</v>
      </c>
      <c r="K11" s="252">
        <v>3</v>
      </c>
      <c r="L11" s="241" t="s">
        <v>456</v>
      </c>
      <c r="M11" s="52" t="s">
        <v>457</v>
      </c>
      <c r="N11" s="43" t="s">
        <v>458</v>
      </c>
      <c r="O11" s="51" t="s">
        <v>459</v>
      </c>
      <c r="P11" s="50" t="str">
        <f>HYPERLINK("#モデル⑤","リンク")</f>
        <v>リンク</v>
      </c>
      <c r="Q11" s="75" t="b">
        <f>IF(OR(AC18="〇",AE18="〇"),TRUE,FALSE)</f>
        <v>0</v>
      </c>
      <c r="S11" s="70" t="b">
        <f>H12</f>
        <v>0</v>
      </c>
      <c r="U11" s="70" t="b">
        <f>H19</f>
        <v>0</v>
      </c>
      <c r="W11" s="70" t="b">
        <f t="shared" si="0"/>
        <v>0</v>
      </c>
      <c r="X11" s="70" t="b">
        <f t="shared" si="1"/>
        <v>0</v>
      </c>
      <c r="Y11" s="70" t="b">
        <f>FALSE</f>
        <v>0</v>
      </c>
      <c r="Z11" s="168"/>
      <c r="AA11" s="168" t="s">
        <v>460</v>
      </c>
      <c r="AB11" s="168" t="s">
        <v>461</v>
      </c>
      <c r="AC11" s="240" t="s">
        <v>191</v>
      </c>
      <c r="AD11" s="240"/>
      <c r="AE11" s="240"/>
      <c r="AF11" s="168" t="s">
        <v>462</v>
      </c>
      <c r="AG11" s="168"/>
      <c r="AH11" s="168"/>
      <c r="AL11" t="s">
        <v>36</v>
      </c>
      <c r="AO11" t="s">
        <v>463</v>
      </c>
      <c r="AP11" t="s">
        <v>464</v>
      </c>
      <c r="AQ11" t="s">
        <v>465</v>
      </c>
      <c r="AR11" t="s">
        <v>466</v>
      </c>
      <c r="AS11" t="s">
        <v>467</v>
      </c>
      <c r="AT11" t="s">
        <v>468</v>
      </c>
      <c r="AU11" t="s">
        <v>469</v>
      </c>
      <c r="AV11" t="s">
        <v>470</v>
      </c>
      <c r="AW11" t="s">
        <v>471</v>
      </c>
      <c r="AX11" t="s">
        <v>472</v>
      </c>
      <c r="AY11" t="s">
        <v>473</v>
      </c>
      <c r="AZ11" t="s">
        <v>474</v>
      </c>
      <c r="BA11" t="s">
        <v>475</v>
      </c>
      <c r="BB11" t="s">
        <v>476</v>
      </c>
      <c r="BC11" t="s">
        <v>477</v>
      </c>
      <c r="BD11" t="s">
        <v>478</v>
      </c>
      <c r="BE11" t="s">
        <v>479</v>
      </c>
      <c r="BF11" t="s">
        <v>480</v>
      </c>
      <c r="BG11" t="s">
        <v>481</v>
      </c>
      <c r="BH11" t="s">
        <v>482</v>
      </c>
      <c r="BI11" t="s">
        <v>483</v>
      </c>
      <c r="BJ11" t="s">
        <v>484</v>
      </c>
      <c r="BK11" t="s">
        <v>485</v>
      </c>
      <c r="BL11" t="s">
        <v>486</v>
      </c>
      <c r="BM11" t="s">
        <v>487</v>
      </c>
      <c r="BN11" t="s">
        <v>488</v>
      </c>
      <c r="BO11" t="s">
        <v>489</v>
      </c>
      <c r="BP11" t="s">
        <v>490</v>
      </c>
      <c r="BQ11" t="s">
        <v>491</v>
      </c>
      <c r="BR11" t="s">
        <v>492</v>
      </c>
      <c r="BS11" t="s">
        <v>493</v>
      </c>
      <c r="BT11" t="s">
        <v>494</v>
      </c>
      <c r="BU11" t="s">
        <v>495</v>
      </c>
      <c r="BV11" t="s">
        <v>496</v>
      </c>
      <c r="BW11" t="s">
        <v>497</v>
      </c>
      <c r="BX11" t="s">
        <v>498</v>
      </c>
      <c r="BY11" t="s">
        <v>499</v>
      </c>
      <c r="BZ11" t="s">
        <v>500</v>
      </c>
      <c r="CA11" t="s">
        <v>501</v>
      </c>
      <c r="CB11" t="s">
        <v>502</v>
      </c>
      <c r="CC11" t="s">
        <v>503</v>
      </c>
      <c r="CD11" t="s">
        <v>504</v>
      </c>
      <c r="CE11" t="s">
        <v>505</v>
      </c>
      <c r="CF11" t="s">
        <v>506</v>
      </c>
      <c r="CG11" t="s">
        <v>507</v>
      </c>
      <c r="CH11" t="s">
        <v>508</v>
      </c>
      <c r="CI11" t="s">
        <v>509</v>
      </c>
    </row>
    <row r="12" spans="2:87" ht="21" customHeight="1" thickBot="1" x14ac:dyDescent="0.35">
      <c r="B12" s="46"/>
      <c r="C12" s="271"/>
      <c r="D12" s="246"/>
      <c r="E12" s="44" t="s">
        <v>510</v>
      </c>
      <c r="F12" s="212"/>
      <c r="G12" s="254"/>
      <c r="H12" s="209" t="b">
        <v>0</v>
      </c>
      <c r="J12" s="75"/>
      <c r="K12" s="251"/>
      <c r="L12" s="244"/>
      <c r="M12" s="52" t="s">
        <v>511</v>
      </c>
      <c r="N12" s="43" t="s">
        <v>512</v>
      </c>
      <c r="O12" s="51" t="s">
        <v>513</v>
      </c>
      <c r="P12" s="50" t="str">
        <f>HYPERLINK("#モデル⑥","リンク")</f>
        <v>リンク</v>
      </c>
      <c r="Q12" s="75" t="b">
        <f>IF(OR(AD18="〇",AE18="〇"),TRUE,FALSE)</f>
        <v>0</v>
      </c>
      <c r="W12" s="70" t="b">
        <f t="shared" si="0"/>
        <v>0</v>
      </c>
      <c r="X12" s="70" t="b">
        <f t="shared" si="1"/>
        <v>0</v>
      </c>
      <c r="Y12" s="70" t="b">
        <f>H49</f>
        <v>0</v>
      </c>
      <c r="Z12" s="168" t="s">
        <v>247</v>
      </c>
      <c r="AA12" s="168" t="s">
        <v>249</v>
      </c>
      <c r="AB12" s="168" t="s">
        <v>249</v>
      </c>
      <c r="AC12" s="168" t="s">
        <v>514</v>
      </c>
      <c r="AD12" s="168" t="s">
        <v>515</v>
      </c>
      <c r="AE12" s="168" t="s">
        <v>253</v>
      </c>
      <c r="AF12" s="168" t="s">
        <v>253</v>
      </c>
      <c r="AG12" s="168"/>
      <c r="AL12" t="s">
        <v>37</v>
      </c>
      <c r="AO12" t="s">
        <v>516</v>
      </c>
      <c r="AP12" t="s">
        <v>517</v>
      </c>
      <c r="AQ12" t="s">
        <v>518</v>
      </c>
      <c r="AR12" t="s">
        <v>519</v>
      </c>
      <c r="AS12" t="s">
        <v>520</v>
      </c>
      <c r="AT12" t="s">
        <v>521</v>
      </c>
      <c r="AU12" t="s">
        <v>522</v>
      </c>
      <c r="AV12" t="s">
        <v>523</v>
      </c>
      <c r="AW12" t="s">
        <v>524</v>
      </c>
      <c r="AX12" t="s">
        <v>525</v>
      </c>
      <c r="AY12" t="s">
        <v>526</v>
      </c>
      <c r="AZ12" t="s">
        <v>527</v>
      </c>
      <c r="BA12" t="s">
        <v>528</v>
      </c>
      <c r="BB12" t="s">
        <v>529</v>
      </c>
      <c r="BC12" t="s">
        <v>530</v>
      </c>
      <c r="BD12" t="s">
        <v>531</v>
      </c>
      <c r="BE12" t="s">
        <v>532</v>
      </c>
      <c r="BF12" t="s">
        <v>533</v>
      </c>
      <c r="BG12" t="s">
        <v>534</v>
      </c>
      <c r="BH12" t="s">
        <v>535</v>
      </c>
      <c r="BI12" t="s">
        <v>536</v>
      </c>
      <c r="BJ12" t="s">
        <v>537</v>
      </c>
      <c r="BK12" t="s">
        <v>538</v>
      </c>
      <c r="BL12" t="s">
        <v>539</v>
      </c>
      <c r="BM12" t="s">
        <v>540</v>
      </c>
      <c r="BN12" t="s">
        <v>541</v>
      </c>
      <c r="BO12" t="s">
        <v>542</v>
      </c>
      <c r="BP12" t="s">
        <v>543</v>
      </c>
      <c r="BQ12" t="s">
        <v>544</v>
      </c>
      <c r="BR12" t="s">
        <v>545</v>
      </c>
      <c r="BS12" t="s">
        <v>546</v>
      </c>
      <c r="BT12" t="s">
        <v>547</v>
      </c>
      <c r="BU12" t="s">
        <v>548</v>
      </c>
      <c r="BV12" t="s">
        <v>549</v>
      </c>
      <c r="BW12" t="s">
        <v>550</v>
      </c>
      <c r="BX12" t="s">
        <v>551</v>
      </c>
      <c r="BY12" t="s">
        <v>552</v>
      </c>
      <c r="BZ12" t="s">
        <v>553</v>
      </c>
      <c r="CA12" t="s">
        <v>554</v>
      </c>
      <c r="CB12" t="s">
        <v>555</v>
      </c>
      <c r="CC12" t="s">
        <v>556</v>
      </c>
      <c r="CD12" t="s">
        <v>557</v>
      </c>
      <c r="CE12" t="s">
        <v>558</v>
      </c>
      <c r="CF12" t="s">
        <v>559</v>
      </c>
      <c r="CG12" t="s">
        <v>560</v>
      </c>
      <c r="CH12" t="s">
        <v>561</v>
      </c>
      <c r="CI12" t="s">
        <v>562</v>
      </c>
    </row>
    <row r="13" spans="2:87" ht="21" customHeight="1" thickTop="1" x14ac:dyDescent="0.3">
      <c r="B13" s="46"/>
      <c r="C13" s="271"/>
      <c r="D13" s="257" t="s">
        <v>563</v>
      </c>
      <c r="E13" s="42" t="s">
        <v>564</v>
      </c>
      <c r="F13" s="213"/>
      <c r="G13" s="175" t="s">
        <v>565</v>
      </c>
      <c r="H13" s="209" t="b">
        <v>0</v>
      </c>
      <c r="J13" s="75" t="b">
        <f>OR(Q13:Q14)</f>
        <v>0</v>
      </c>
      <c r="K13" s="252">
        <v>4</v>
      </c>
      <c r="L13" s="241" t="s">
        <v>566</v>
      </c>
      <c r="M13" s="52" t="s">
        <v>567</v>
      </c>
      <c r="N13" s="43" t="s">
        <v>568</v>
      </c>
      <c r="O13" s="51" t="s">
        <v>569</v>
      </c>
      <c r="P13" s="50" t="str">
        <f>HYPERLINK("#モデル⑦","リンク")</f>
        <v>リンク</v>
      </c>
      <c r="Q13" s="75" t="b">
        <f>IF(OR(AC23="〇",AE23="〇"),TRUE,FALSE)</f>
        <v>0</v>
      </c>
      <c r="W13" s="70" t="b">
        <f>H28</f>
        <v>0</v>
      </c>
      <c r="X13" s="70" t="b">
        <f>H42</f>
        <v>0</v>
      </c>
      <c r="Y13" s="70" t="b">
        <f>FALSE</f>
        <v>0</v>
      </c>
      <c r="Z13" s="70" t="b">
        <f>OR(S9,U9)</f>
        <v>0</v>
      </c>
      <c r="AA13" s="70" t="b">
        <f>OR(W9:Y9)</f>
        <v>0</v>
      </c>
      <c r="AB13" s="70" t="b">
        <f>OR(W10:Y10)</f>
        <v>0</v>
      </c>
      <c r="AC13" s="70" t="str">
        <f>IF(AND(AA13,AB13=FALSE),"〇","")</f>
        <v/>
      </c>
      <c r="AD13" s="70" t="str">
        <f>IF(AND(AA13=FALSE,AB13),"〇","")</f>
        <v/>
      </c>
      <c r="AE13" s="70" t="str">
        <f>IF(AND(AC13="",AD13="",AF13=""),"〇","")</f>
        <v/>
      </c>
      <c r="AF13" s="168" t="str">
        <f>IF(OR(Z13:AB13),"","〇")</f>
        <v>〇</v>
      </c>
      <c r="AL13" t="s">
        <v>38</v>
      </c>
      <c r="AO13" t="s">
        <v>570</v>
      </c>
      <c r="AP13" t="s">
        <v>571</v>
      </c>
      <c r="AQ13" t="s">
        <v>572</v>
      </c>
      <c r="AR13" t="s">
        <v>573</v>
      </c>
      <c r="AS13" t="s">
        <v>574</v>
      </c>
      <c r="AT13" t="s">
        <v>575</v>
      </c>
      <c r="AU13" t="s">
        <v>576</v>
      </c>
      <c r="AV13" t="s">
        <v>577</v>
      </c>
      <c r="AW13" t="s">
        <v>578</v>
      </c>
      <c r="AX13" t="s">
        <v>579</v>
      </c>
      <c r="AY13" t="s">
        <v>580</v>
      </c>
      <c r="AZ13" t="s">
        <v>581</v>
      </c>
      <c r="BA13" t="s">
        <v>582</v>
      </c>
      <c r="BB13" t="s">
        <v>583</v>
      </c>
      <c r="BC13" t="s">
        <v>584</v>
      </c>
      <c r="BD13" t="s">
        <v>585</v>
      </c>
      <c r="BE13" t="s">
        <v>586</v>
      </c>
      <c r="BF13" t="s">
        <v>587</v>
      </c>
      <c r="BG13" t="s">
        <v>588</v>
      </c>
      <c r="BH13" t="s">
        <v>589</v>
      </c>
      <c r="BI13" t="s">
        <v>590</v>
      </c>
      <c r="BJ13" t="s">
        <v>591</v>
      </c>
      <c r="BK13" t="s">
        <v>592</v>
      </c>
      <c r="BL13" t="s">
        <v>593</v>
      </c>
      <c r="BM13" t="s">
        <v>594</v>
      </c>
      <c r="BN13" t="s">
        <v>595</v>
      </c>
      <c r="BO13" t="s">
        <v>596</v>
      </c>
      <c r="BP13" t="s">
        <v>597</v>
      </c>
      <c r="BQ13" t="s">
        <v>598</v>
      </c>
      <c r="BR13" t="s">
        <v>599</v>
      </c>
      <c r="BS13" t="s">
        <v>600</v>
      </c>
      <c r="BT13" t="s">
        <v>601</v>
      </c>
      <c r="BU13" t="s">
        <v>602</v>
      </c>
      <c r="BV13" t="s">
        <v>603</v>
      </c>
      <c r="BW13" t="s">
        <v>604</v>
      </c>
      <c r="BX13" t="s">
        <v>605</v>
      </c>
      <c r="BY13" t="s">
        <v>606</v>
      </c>
      <c r="BZ13" t="s">
        <v>607</v>
      </c>
      <c r="CA13" t="s">
        <v>608</v>
      </c>
      <c r="CB13" t="s">
        <v>609</v>
      </c>
      <c r="CC13" t="s">
        <v>610</v>
      </c>
      <c r="CD13" t="s">
        <v>611</v>
      </c>
      <c r="CE13" t="s">
        <v>612</v>
      </c>
      <c r="CF13" t="s">
        <v>613</v>
      </c>
      <c r="CG13" t="s">
        <v>614</v>
      </c>
      <c r="CH13" t="s">
        <v>615</v>
      </c>
      <c r="CI13" t="s">
        <v>616</v>
      </c>
    </row>
    <row r="14" spans="2:87" ht="21" customHeight="1" x14ac:dyDescent="0.3">
      <c r="B14" s="46"/>
      <c r="C14" s="271"/>
      <c r="D14" s="245"/>
      <c r="E14" s="43" t="s">
        <v>242</v>
      </c>
      <c r="F14" s="211"/>
      <c r="G14" s="172" t="s">
        <v>617</v>
      </c>
      <c r="H14" s="209" t="b">
        <v>0</v>
      </c>
      <c r="J14" s="75"/>
      <c r="K14" s="251"/>
      <c r="L14" s="244"/>
      <c r="M14" s="52" t="s">
        <v>618</v>
      </c>
      <c r="N14" s="43" t="s">
        <v>619</v>
      </c>
      <c r="O14" s="51" t="s">
        <v>620</v>
      </c>
      <c r="P14" s="50" t="str">
        <f>HYPERLINK("#モデル⑧","リンク")</f>
        <v>リンク</v>
      </c>
      <c r="Q14" s="75" t="b">
        <f>IF(OR(AD23="〇",AE23="〇"),TRUE,FALSE)</f>
        <v>0</v>
      </c>
      <c r="W14" s="70" t="b">
        <f t="shared" ref="W14:W18" si="2">H29</f>
        <v>0</v>
      </c>
      <c r="X14" s="70" t="b">
        <f t="shared" ref="X14:X18" si="3">H43</f>
        <v>0</v>
      </c>
      <c r="Y14" s="70" t="b">
        <f>FALSE</f>
        <v>0</v>
      </c>
      <c r="AL14" t="s">
        <v>39</v>
      </c>
      <c r="AO14" t="s">
        <v>621</v>
      </c>
      <c r="AP14" t="s">
        <v>622</v>
      </c>
      <c r="AQ14" t="s">
        <v>623</v>
      </c>
      <c r="AR14" t="s">
        <v>624</v>
      </c>
      <c r="AS14" t="s">
        <v>625</v>
      </c>
      <c r="AT14" t="s">
        <v>626</v>
      </c>
      <c r="AU14" t="s">
        <v>627</v>
      </c>
      <c r="AV14" t="s">
        <v>628</v>
      </c>
      <c r="AW14" t="s">
        <v>629</v>
      </c>
      <c r="AX14" t="s">
        <v>630</v>
      </c>
      <c r="AY14" t="s">
        <v>631</v>
      </c>
      <c r="AZ14" t="s">
        <v>632</v>
      </c>
      <c r="BA14" t="s">
        <v>633</v>
      </c>
      <c r="BB14" t="s">
        <v>634</v>
      </c>
      <c r="BC14" t="s">
        <v>635</v>
      </c>
      <c r="BD14" t="s">
        <v>636</v>
      </c>
      <c r="BE14" t="s">
        <v>637</v>
      </c>
      <c r="BF14" t="s">
        <v>638</v>
      </c>
      <c r="BG14" t="s">
        <v>639</v>
      </c>
      <c r="BH14" t="s">
        <v>640</v>
      </c>
      <c r="BI14" t="s">
        <v>641</v>
      </c>
      <c r="BJ14" t="s">
        <v>642</v>
      </c>
      <c r="BK14" t="s">
        <v>643</v>
      </c>
      <c r="BL14" t="s">
        <v>644</v>
      </c>
      <c r="BM14" t="s">
        <v>645</v>
      </c>
      <c r="BN14" t="s">
        <v>646</v>
      </c>
      <c r="BO14" t="s">
        <v>647</v>
      </c>
      <c r="BP14" t="s">
        <v>648</v>
      </c>
      <c r="BQ14" t="s">
        <v>649</v>
      </c>
      <c r="BR14" t="s">
        <v>650</v>
      </c>
      <c r="BS14" t="s">
        <v>651</v>
      </c>
      <c r="BT14" t="s">
        <v>652</v>
      </c>
      <c r="BU14" t="s">
        <v>653</v>
      </c>
      <c r="BV14" t="s">
        <v>654</v>
      </c>
      <c r="BW14" t="s">
        <v>655</v>
      </c>
      <c r="BX14" t="s">
        <v>656</v>
      </c>
      <c r="BY14" t="s">
        <v>657</v>
      </c>
      <c r="BZ14" t="s">
        <v>658</v>
      </c>
      <c r="CA14" t="s">
        <v>659</v>
      </c>
      <c r="CB14" t="s">
        <v>660</v>
      </c>
      <c r="CC14" t="s">
        <v>661</v>
      </c>
      <c r="CD14" t="s">
        <v>662</v>
      </c>
      <c r="CE14" t="s">
        <v>663</v>
      </c>
      <c r="CF14" t="s">
        <v>664</v>
      </c>
      <c r="CG14" t="s">
        <v>665</v>
      </c>
      <c r="CH14" t="s">
        <v>666</v>
      </c>
      <c r="CI14" t="s">
        <v>667</v>
      </c>
    </row>
    <row r="15" spans="2:87" ht="21" customHeight="1" x14ac:dyDescent="0.3">
      <c r="B15" s="46"/>
      <c r="C15" s="271"/>
      <c r="D15" s="245"/>
      <c r="E15" s="43" t="s">
        <v>301</v>
      </c>
      <c r="F15" s="211"/>
      <c r="G15" s="172" t="s">
        <v>668</v>
      </c>
      <c r="H15" s="209" t="b">
        <v>0</v>
      </c>
      <c r="J15" s="75" t="b">
        <f>OR(Q15:Q16)</f>
        <v>0</v>
      </c>
      <c r="K15" s="252">
        <v>5</v>
      </c>
      <c r="L15" s="241" t="s">
        <v>669</v>
      </c>
      <c r="M15" s="52" t="s">
        <v>670</v>
      </c>
      <c r="N15" s="43" t="s">
        <v>671</v>
      </c>
      <c r="O15" s="51" t="s">
        <v>672</v>
      </c>
      <c r="P15" s="50" t="str">
        <f>HYPERLINK("#モデル⑨","リンク")</f>
        <v>リンク</v>
      </c>
      <c r="Q15" s="75" t="b">
        <f>IF(OR(AE28="〇",AI28="〇"),TRUE,FALSE)</f>
        <v>0</v>
      </c>
      <c r="S15" s="70" t="b">
        <f>H7</f>
        <v>0</v>
      </c>
      <c r="U15" s="70" t="b">
        <f>H14</f>
        <v>0</v>
      </c>
      <c r="W15" s="70" t="b">
        <f t="shared" si="2"/>
        <v>0</v>
      </c>
      <c r="X15" s="70" t="b">
        <f t="shared" si="3"/>
        <v>0</v>
      </c>
      <c r="Y15" s="70" t="b">
        <f>FALSE</f>
        <v>0</v>
      </c>
      <c r="Z15" s="167" t="s">
        <v>673</v>
      </c>
      <c r="AL15" t="s">
        <v>40</v>
      </c>
      <c r="AO15" t="s">
        <v>674</v>
      </c>
      <c r="AP15" t="s">
        <v>675</v>
      </c>
      <c r="AQ15" t="s">
        <v>676</v>
      </c>
      <c r="AR15" t="s">
        <v>677</v>
      </c>
      <c r="AS15" t="s">
        <v>678</v>
      </c>
      <c r="AT15" t="s">
        <v>679</v>
      </c>
      <c r="AU15" t="s">
        <v>680</v>
      </c>
      <c r="AV15" t="s">
        <v>681</v>
      </c>
      <c r="AW15" t="s">
        <v>682</v>
      </c>
      <c r="AX15" t="s">
        <v>683</v>
      </c>
      <c r="AY15" t="s">
        <v>684</v>
      </c>
      <c r="AZ15" t="s">
        <v>685</v>
      </c>
      <c r="BA15" t="s">
        <v>686</v>
      </c>
      <c r="BB15" t="s">
        <v>687</v>
      </c>
      <c r="BC15" t="s">
        <v>688</v>
      </c>
      <c r="BD15" t="s">
        <v>689</v>
      </c>
      <c r="BE15" t="s">
        <v>690</v>
      </c>
      <c r="BF15" t="s">
        <v>691</v>
      </c>
      <c r="BG15" t="s">
        <v>692</v>
      </c>
      <c r="BH15" t="s">
        <v>693</v>
      </c>
      <c r="BI15" t="s">
        <v>694</v>
      </c>
      <c r="BJ15" t="s">
        <v>695</v>
      </c>
      <c r="BK15" t="s">
        <v>696</v>
      </c>
      <c r="BL15" t="s">
        <v>697</v>
      </c>
      <c r="BM15" t="s">
        <v>698</v>
      </c>
      <c r="BN15" t="s">
        <v>699</v>
      </c>
      <c r="BO15" t="s">
        <v>700</v>
      </c>
      <c r="BP15" t="s">
        <v>701</v>
      </c>
      <c r="BQ15" t="s">
        <v>702</v>
      </c>
      <c r="BR15" t="s">
        <v>703</v>
      </c>
      <c r="BS15" t="s">
        <v>704</v>
      </c>
      <c r="BT15" t="s">
        <v>705</v>
      </c>
      <c r="BU15" t="s">
        <v>706</v>
      </c>
      <c r="BV15" t="s">
        <v>707</v>
      </c>
      <c r="BW15" t="s">
        <v>708</v>
      </c>
      <c r="BX15" t="s">
        <v>709</v>
      </c>
      <c r="BY15" t="s">
        <v>710</v>
      </c>
      <c r="BZ15" t="s">
        <v>711</v>
      </c>
      <c r="CA15" t="s">
        <v>712</v>
      </c>
      <c r="CB15" t="s">
        <v>713</v>
      </c>
      <c r="CC15" t="s">
        <v>714</v>
      </c>
      <c r="CD15" t="s">
        <v>715</v>
      </c>
      <c r="CE15" t="s">
        <v>716</v>
      </c>
      <c r="CF15" t="s">
        <v>717</v>
      </c>
      <c r="CG15" t="s">
        <v>718</v>
      </c>
      <c r="CH15" t="s">
        <v>719</v>
      </c>
      <c r="CI15" t="s">
        <v>720</v>
      </c>
    </row>
    <row r="16" spans="2:87" ht="21" customHeight="1" x14ac:dyDescent="0.3">
      <c r="B16" s="46"/>
      <c r="C16" s="271"/>
      <c r="D16" s="245"/>
      <c r="E16" s="43" t="s">
        <v>352</v>
      </c>
      <c r="F16" s="211"/>
      <c r="G16" s="172" t="s">
        <v>721</v>
      </c>
      <c r="H16" s="209" t="b">
        <v>0</v>
      </c>
      <c r="J16" s="75"/>
      <c r="K16" s="251"/>
      <c r="L16" s="244"/>
      <c r="M16" s="52" t="s">
        <v>722</v>
      </c>
      <c r="N16" s="43" t="s">
        <v>723</v>
      </c>
      <c r="O16" s="51" t="s">
        <v>724</v>
      </c>
      <c r="P16" s="50" t="str">
        <f>HYPERLINK("#モデル⑩","リンク")</f>
        <v>リンク</v>
      </c>
      <c r="Q16" s="75" t="b">
        <f>IF(OR(AF28="〇",AI28="〇"),TRUE,FALSE)</f>
        <v>0</v>
      </c>
      <c r="W16" s="70" t="b">
        <f t="shared" si="2"/>
        <v>0</v>
      </c>
      <c r="X16" s="70" t="b">
        <f t="shared" si="3"/>
        <v>0</v>
      </c>
      <c r="Y16" s="70" t="b">
        <f>H48</f>
        <v>0</v>
      </c>
      <c r="AA16" s="168" t="s">
        <v>725</v>
      </c>
      <c r="AB16" s="168" t="s">
        <v>726</v>
      </c>
      <c r="AC16" s="240" t="s">
        <v>191</v>
      </c>
      <c r="AD16" s="240"/>
      <c r="AE16" s="240"/>
      <c r="AF16" s="168" t="s">
        <v>462</v>
      </c>
      <c r="AL16" t="s">
        <v>41</v>
      </c>
      <c r="AO16" t="s">
        <v>727</v>
      </c>
      <c r="AP16" t="s">
        <v>728</v>
      </c>
      <c r="AQ16" t="s">
        <v>729</v>
      </c>
      <c r="AR16" t="s">
        <v>730</v>
      </c>
      <c r="AS16" t="s">
        <v>731</v>
      </c>
      <c r="AT16" t="s">
        <v>732</v>
      </c>
      <c r="AU16" t="s">
        <v>733</v>
      </c>
      <c r="AV16" t="s">
        <v>734</v>
      </c>
      <c r="AW16" t="s">
        <v>735</v>
      </c>
      <c r="AX16" t="s">
        <v>736</v>
      </c>
      <c r="AY16" t="s">
        <v>737</v>
      </c>
      <c r="AZ16" t="s">
        <v>738</v>
      </c>
      <c r="BA16" t="s">
        <v>739</v>
      </c>
      <c r="BB16" t="s">
        <v>740</v>
      </c>
      <c r="BC16" t="s">
        <v>741</v>
      </c>
      <c r="BD16" t="s">
        <v>742</v>
      </c>
      <c r="BE16" t="s">
        <v>743</v>
      </c>
      <c r="BF16" t="s">
        <v>744</v>
      </c>
      <c r="BG16" t="s">
        <v>745</v>
      </c>
      <c r="BH16" t="s">
        <v>746</v>
      </c>
      <c r="BI16" t="s">
        <v>747</v>
      </c>
      <c r="BJ16" t="s">
        <v>748</v>
      </c>
      <c r="BK16" t="s">
        <v>749</v>
      </c>
      <c r="BL16" t="s">
        <v>750</v>
      </c>
      <c r="BM16" t="s">
        <v>751</v>
      </c>
      <c r="BN16" t="s">
        <v>752</v>
      </c>
      <c r="BO16" t="s">
        <v>753</v>
      </c>
      <c r="BP16" t="s">
        <v>754</v>
      </c>
      <c r="BQ16" t="s">
        <v>755</v>
      </c>
      <c r="BR16" t="s">
        <v>756</v>
      </c>
      <c r="BS16" t="s">
        <v>757</v>
      </c>
      <c r="BT16" t="s">
        <v>758</v>
      </c>
      <c r="BU16" t="s">
        <v>759</v>
      </c>
      <c r="BV16" t="s">
        <v>760</v>
      </c>
      <c r="BW16" t="s">
        <v>761</v>
      </c>
      <c r="BX16" t="s">
        <v>762</v>
      </c>
      <c r="BY16" t="s">
        <v>763</v>
      </c>
      <c r="BZ16" t="s">
        <v>764</v>
      </c>
      <c r="CA16" t="s">
        <v>765</v>
      </c>
      <c r="CB16" t="s">
        <v>766</v>
      </c>
      <c r="CC16" t="s">
        <v>767</v>
      </c>
      <c r="CD16" t="s">
        <v>768</v>
      </c>
      <c r="CE16" t="s">
        <v>769</v>
      </c>
      <c r="CF16" t="s">
        <v>770</v>
      </c>
      <c r="CG16" t="s">
        <v>771</v>
      </c>
      <c r="CH16" t="s">
        <v>772</v>
      </c>
      <c r="CI16" t="s">
        <v>773</v>
      </c>
    </row>
    <row r="17" spans="2:87" ht="21" customHeight="1" x14ac:dyDescent="0.3">
      <c r="B17" s="46"/>
      <c r="C17" s="271"/>
      <c r="D17" s="245"/>
      <c r="E17" s="43" t="s">
        <v>404</v>
      </c>
      <c r="F17" s="211"/>
      <c r="G17" s="172" t="s">
        <v>774</v>
      </c>
      <c r="H17" s="209" t="b">
        <v>0</v>
      </c>
      <c r="J17" s="75" t="b">
        <f>OR(Q17:Q18)</f>
        <v>0</v>
      </c>
      <c r="K17" s="252">
        <v>6</v>
      </c>
      <c r="L17" s="241" t="s">
        <v>775</v>
      </c>
      <c r="M17" s="52" t="s">
        <v>776</v>
      </c>
      <c r="N17" s="43" t="s">
        <v>777</v>
      </c>
      <c r="O17" s="51" t="s">
        <v>778</v>
      </c>
      <c r="P17" s="50" t="str">
        <f>HYPERLINK("#モデル⑪","リンク")</f>
        <v>リンク</v>
      </c>
      <c r="Q17" s="75" t="b">
        <f>IF(AB32="〇",TRUE,FALSE)</f>
        <v>0</v>
      </c>
      <c r="S17" s="70" t="b">
        <f>H13</f>
        <v>0</v>
      </c>
      <c r="W17" s="70" t="b">
        <f t="shared" si="2"/>
        <v>0</v>
      </c>
      <c r="X17" s="70" t="b">
        <f t="shared" si="3"/>
        <v>0</v>
      </c>
      <c r="Y17" s="70" t="b">
        <f>OR(H54:H55)</f>
        <v>0</v>
      </c>
      <c r="Z17" s="168" t="s">
        <v>247</v>
      </c>
      <c r="AA17" s="168" t="s">
        <v>249</v>
      </c>
      <c r="AB17" s="168" t="s">
        <v>249</v>
      </c>
      <c r="AC17" s="168" t="s">
        <v>779</v>
      </c>
      <c r="AD17" s="168" t="s">
        <v>780</v>
      </c>
      <c r="AE17" s="168" t="s">
        <v>253</v>
      </c>
      <c r="AF17" s="168" t="s">
        <v>253</v>
      </c>
      <c r="AL17" t="s">
        <v>42</v>
      </c>
      <c r="AO17" t="s">
        <v>781</v>
      </c>
      <c r="AP17" t="s">
        <v>782</v>
      </c>
      <c r="AQ17" t="s">
        <v>783</v>
      </c>
      <c r="AR17" t="s">
        <v>784</v>
      </c>
      <c r="AS17" t="s">
        <v>785</v>
      </c>
      <c r="AT17" t="s">
        <v>786</v>
      </c>
      <c r="AU17" t="s">
        <v>787</v>
      </c>
      <c r="AV17" t="s">
        <v>788</v>
      </c>
      <c r="AW17" t="s">
        <v>789</v>
      </c>
      <c r="AX17" t="s">
        <v>790</v>
      </c>
      <c r="AY17" t="s">
        <v>791</v>
      </c>
      <c r="AZ17" t="s">
        <v>792</v>
      </c>
      <c r="BA17" t="s">
        <v>793</v>
      </c>
      <c r="BB17" t="s">
        <v>794</v>
      </c>
      <c r="BC17" t="s">
        <v>795</v>
      </c>
      <c r="BD17" t="s">
        <v>796</v>
      </c>
      <c r="BE17" t="s">
        <v>797</v>
      </c>
      <c r="BF17" t="s">
        <v>798</v>
      </c>
      <c r="BG17" t="s">
        <v>799</v>
      </c>
      <c r="BH17" t="s">
        <v>800</v>
      </c>
      <c r="BI17" t="s">
        <v>801</v>
      </c>
      <c r="BJ17" t="s">
        <v>802</v>
      </c>
      <c r="BK17" t="s">
        <v>803</v>
      </c>
      <c r="BL17" t="s">
        <v>804</v>
      </c>
      <c r="BM17" t="s">
        <v>805</v>
      </c>
      <c r="BN17" t="s">
        <v>806</v>
      </c>
      <c r="BO17" t="s">
        <v>807</v>
      </c>
      <c r="BP17" t="s">
        <v>808</v>
      </c>
      <c r="BQ17" t="s">
        <v>809</v>
      </c>
      <c r="BR17" t="s">
        <v>810</v>
      </c>
      <c r="BS17" t="s">
        <v>811</v>
      </c>
      <c r="BT17" t="s">
        <v>812</v>
      </c>
      <c r="BU17" t="s">
        <v>813</v>
      </c>
      <c r="BV17" t="s">
        <v>814</v>
      </c>
      <c r="BW17" t="s">
        <v>815</v>
      </c>
      <c r="BX17" t="s">
        <v>816</v>
      </c>
      <c r="BY17" t="s">
        <v>817</v>
      </c>
      <c r="BZ17" t="s">
        <v>818</v>
      </c>
      <c r="CA17" t="s">
        <v>819</v>
      </c>
      <c r="CB17" t="s">
        <v>820</v>
      </c>
      <c r="CC17" t="s">
        <v>821</v>
      </c>
      <c r="CD17" t="s">
        <v>822</v>
      </c>
      <c r="CE17" t="s">
        <v>823</v>
      </c>
      <c r="CF17" t="s">
        <v>824</v>
      </c>
      <c r="CG17" t="s">
        <v>825</v>
      </c>
      <c r="CH17" t="s">
        <v>826</v>
      </c>
      <c r="CI17" t="s">
        <v>827</v>
      </c>
    </row>
    <row r="18" spans="2:87" ht="21" customHeight="1" x14ac:dyDescent="0.3">
      <c r="B18" s="46"/>
      <c r="C18" s="271"/>
      <c r="D18" s="245"/>
      <c r="E18" s="43" t="s">
        <v>455</v>
      </c>
      <c r="F18" s="211"/>
      <c r="G18" s="172" t="s">
        <v>828</v>
      </c>
      <c r="H18" s="209" t="b">
        <v>0</v>
      </c>
      <c r="J18" s="75"/>
      <c r="K18" s="251"/>
      <c r="L18" s="244"/>
      <c r="M18" s="52" t="s">
        <v>829</v>
      </c>
      <c r="N18" s="43" t="s">
        <v>830</v>
      </c>
      <c r="O18" s="51" t="s">
        <v>831</v>
      </c>
      <c r="P18" s="50" t="str">
        <f>HYPERLINK("#モデル⑫","リンク")</f>
        <v>リンク</v>
      </c>
      <c r="Q18" s="75" t="b">
        <f>IF(OR(AH28="〇",AI28="〇"),TRUE,FALSE)</f>
        <v>0</v>
      </c>
      <c r="W18" s="70" t="b">
        <f t="shared" si="2"/>
        <v>0</v>
      </c>
      <c r="X18" s="70" t="b">
        <f t="shared" si="3"/>
        <v>0</v>
      </c>
      <c r="Y18" s="70" t="b">
        <f>FALSE</f>
        <v>0</v>
      </c>
      <c r="Z18" s="70" t="b">
        <f>OR(S11,U11)</f>
        <v>0</v>
      </c>
      <c r="AA18" s="70" t="b">
        <f>OR(W11:Y11)</f>
        <v>0</v>
      </c>
      <c r="AB18" s="70" t="b">
        <f>OR(W12:Y12)</f>
        <v>0</v>
      </c>
      <c r="AC18" s="70" t="str">
        <f>IF(AND(AA18,AB18=FALSE),"〇","")</f>
        <v/>
      </c>
      <c r="AD18" s="70" t="str">
        <f>IF(AND(AA18=FALSE,AB18),"〇","")</f>
        <v/>
      </c>
      <c r="AE18" s="70" t="str">
        <f>IF(AND(AC18="",AD18="",AF18=""),"〇","")</f>
        <v/>
      </c>
      <c r="AF18" s="168" t="str">
        <f>IF(OR(Z18:AB18),"","〇")</f>
        <v>〇</v>
      </c>
      <c r="AL18" t="s">
        <v>43</v>
      </c>
      <c r="AO18" t="s">
        <v>832</v>
      </c>
      <c r="AP18" t="s">
        <v>833</v>
      </c>
      <c r="AQ18" t="s">
        <v>834</v>
      </c>
      <c r="AR18" t="s">
        <v>835</v>
      </c>
      <c r="AS18" t="s">
        <v>836</v>
      </c>
      <c r="AT18" t="s">
        <v>837</v>
      </c>
      <c r="AU18" t="s">
        <v>838</v>
      </c>
      <c r="AV18" t="s">
        <v>839</v>
      </c>
      <c r="AW18" t="s">
        <v>840</v>
      </c>
      <c r="AX18" t="s">
        <v>841</v>
      </c>
      <c r="AY18" t="s">
        <v>842</v>
      </c>
      <c r="AZ18" t="s">
        <v>843</v>
      </c>
      <c r="BA18" t="s">
        <v>844</v>
      </c>
      <c r="BB18" t="s">
        <v>845</v>
      </c>
      <c r="BC18" t="s">
        <v>846</v>
      </c>
      <c r="BD18" t="s">
        <v>847</v>
      </c>
      <c r="BE18" t="s">
        <v>848</v>
      </c>
      <c r="BF18" t="s">
        <v>849</v>
      </c>
      <c r="BG18" t="s">
        <v>850</v>
      </c>
      <c r="BH18" t="s">
        <v>851</v>
      </c>
      <c r="BI18" t="s">
        <v>852</v>
      </c>
      <c r="BJ18" t="s">
        <v>853</v>
      </c>
      <c r="BK18" t="s">
        <v>854</v>
      </c>
      <c r="BL18" t="s">
        <v>855</v>
      </c>
      <c r="BM18" t="s">
        <v>856</v>
      </c>
      <c r="BN18" t="s">
        <v>857</v>
      </c>
      <c r="BO18" t="s">
        <v>858</v>
      </c>
      <c r="BP18" t="s">
        <v>859</v>
      </c>
      <c r="BQ18" t="s">
        <v>860</v>
      </c>
      <c r="BR18" t="s">
        <v>861</v>
      </c>
      <c r="BS18" t="s">
        <v>862</v>
      </c>
      <c r="BT18" t="s">
        <v>863</v>
      </c>
      <c r="BU18" t="s">
        <v>864</v>
      </c>
      <c r="BV18" t="s">
        <v>865</v>
      </c>
      <c r="BW18" t="s">
        <v>866</v>
      </c>
      <c r="BX18" t="s">
        <v>867</v>
      </c>
      <c r="BY18" t="s">
        <v>868</v>
      </c>
      <c r="BZ18" t="s">
        <v>869</v>
      </c>
      <c r="CA18" t="s">
        <v>870</v>
      </c>
      <c r="CB18" t="s">
        <v>871</v>
      </c>
      <c r="CC18" t="s">
        <v>872</v>
      </c>
      <c r="CD18" t="s">
        <v>873</v>
      </c>
      <c r="CE18" t="s">
        <v>874</v>
      </c>
      <c r="CF18" t="s">
        <v>875</v>
      </c>
      <c r="CG18" t="s">
        <v>876</v>
      </c>
      <c r="CH18" t="s">
        <v>877</v>
      </c>
      <c r="CI18" t="s">
        <v>878</v>
      </c>
    </row>
    <row r="19" spans="2:87" ht="21" customHeight="1" thickBot="1" x14ac:dyDescent="0.35">
      <c r="B19" s="46"/>
      <c r="C19" s="272"/>
      <c r="D19" s="246"/>
      <c r="E19" s="44" t="s">
        <v>510</v>
      </c>
      <c r="F19" s="212"/>
      <c r="G19" s="174" t="s">
        <v>879</v>
      </c>
      <c r="H19" s="209" t="b">
        <v>0</v>
      </c>
      <c r="J19" s="75" t="b">
        <f>OR(Q19:Q20)</f>
        <v>0</v>
      </c>
      <c r="K19" s="252">
        <v>7</v>
      </c>
      <c r="L19" s="241" t="s">
        <v>880</v>
      </c>
      <c r="M19" s="52" t="s">
        <v>881</v>
      </c>
      <c r="N19" s="43" t="s">
        <v>882</v>
      </c>
      <c r="O19" s="51" t="s">
        <v>883</v>
      </c>
      <c r="P19" s="50" t="str">
        <f>HYPERLINK("#モデル⑬","リンク")</f>
        <v>リンク</v>
      </c>
      <c r="Q19" s="75" t="b">
        <f>IF(OR(AC37="〇",AE37="〇"),TRUE,FALSE)</f>
        <v>0</v>
      </c>
      <c r="W19" s="70" t="b">
        <f>H26</f>
        <v>0</v>
      </c>
      <c r="X19" s="70" t="b">
        <f>H40</f>
        <v>0</v>
      </c>
      <c r="Y19" s="70" t="b">
        <f>FALSE</f>
        <v>0</v>
      </c>
      <c r="AL19" t="s">
        <v>44</v>
      </c>
      <c r="AO19" t="s">
        <v>884</v>
      </c>
      <c r="AP19" t="s">
        <v>885</v>
      </c>
      <c r="AQ19" t="s">
        <v>886</v>
      </c>
      <c r="AR19" t="s">
        <v>887</v>
      </c>
      <c r="AS19" t="s">
        <v>888</v>
      </c>
      <c r="AT19" t="s">
        <v>889</v>
      </c>
      <c r="AU19" t="s">
        <v>890</v>
      </c>
      <c r="AV19" t="s">
        <v>891</v>
      </c>
      <c r="AW19" t="s">
        <v>892</v>
      </c>
      <c r="AX19" t="s">
        <v>893</v>
      </c>
      <c r="AY19" t="s">
        <v>894</v>
      </c>
      <c r="AZ19" t="s">
        <v>895</v>
      </c>
      <c r="BA19" t="s">
        <v>896</v>
      </c>
      <c r="BB19" t="s">
        <v>897</v>
      </c>
      <c r="BC19" t="s">
        <v>898</v>
      </c>
      <c r="BD19" t="s">
        <v>899</v>
      </c>
      <c r="BE19" t="s">
        <v>900</v>
      </c>
      <c r="BF19" t="s">
        <v>901</v>
      </c>
      <c r="BG19" t="s">
        <v>902</v>
      </c>
      <c r="BH19" t="s">
        <v>903</v>
      </c>
      <c r="BI19" t="s">
        <v>904</v>
      </c>
      <c r="BJ19" t="s">
        <v>905</v>
      </c>
      <c r="BK19" t="s">
        <v>906</v>
      </c>
      <c r="BL19" t="s">
        <v>907</v>
      </c>
      <c r="BM19" t="s">
        <v>908</v>
      </c>
      <c r="BN19" t="s">
        <v>909</v>
      </c>
      <c r="BO19" t="s">
        <v>910</v>
      </c>
      <c r="BP19" t="s">
        <v>911</v>
      </c>
      <c r="BQ19" t="s">
        <v>912</v>
      </c>
      <c r="BR19" t="s">
        <v>913</v>
      </c>
      <c r="BS19" t="s">
        <v>914</v>
      </c>
      <c r="BT19" t="s">
        <v>915</v>
      </c>
      <c r="BU19" t="s">
        <v>916</v>
      </c>
      <c r="BV19" t="s">
        <v>917</v>
      </c>
      <c r="BW19" t="s">
        <v>918</v>
      </c>
      <c r="BX19" t="s">
        <v>919</v>
      </c>
      <c r="BY19" t="s">
        <v>920</v>
      </c>
      <c r="BZ19" t="s">
        <v>921</v>
      </c>
      <c r="CA19" t="s">
        <v>922</v>
      </c>
      <c r="CB19" t="s">
        <v>923</v>
      </c>
      <c r="CC19" t="s">
        <v>924</v>
      </c>
      <c r="CD19" t="s">
        <v>925</v>
      </c>
      <c r="CE19" t="s">
        <v>926</v>
      </c>
      <c r="CF19" t="s">
        <v>927</v>
      </c>
      <c r="CG19" t="s">
        <v>928</v>
      </c>
      <c r="CH19" t="s">
        <v>929</v>
      </c>
      <c r="CI19" t="s">
        <v>930</v>
      </c>
    </row>
    <row r="20" spans="2:87" ht="21" customHeight="1" thickTop="1" thickBot="1" x14ac:dyDescent="0.35">
      <c r="B20" s="46"/>
      <c r="C20" s="255" t="s">
        <v>931</v>
      </c>
      <c r="D20" s="247" t="s">
        <v>932</v>
      </c>
      <c r="E20" s="45" t="s">
        <v>933</v>
      </c>
      <c r="F20" s="214"/>
      <c r="G20" s="259" t="s">
        <v>934</v>
      </c>
      <c r="H20" s="209" t="b">
        <v>0</v>
      </c>
      <c r="J20" s="75"/>
      <c r="K20" s="258"/>
      <c r="L20" s="242"/>
      <c r="M20" s="58" t="s">
        <v>935</v>
      </c>
      <c r="N20" s="49" t="s">
        <v>936</v>
      </c>
      <c r="O20" s="59" t="s">
        <v>883</v>
      </c>
      <c r="P20" s="60" t="str">
        <f>HYPERLINK("#モデル⑭","リンク")</f>
        <v>リンク</v>
      </c>
      <c r="Q20" s="75" t="b">
        <f>IF(OR(AD37="〇",AE37="〇"),TRUE,FALSE)</f>
        <v>0</v>
      </c>
      <c r="W20" s="70" t="b">
        <f>H27</f>
        <v>0</v>
      </c>
      <c r="X20" s="70" t="b">
        <f>H41</f>
        <v>0</v>
      </c>
      <c r="Y20" s="70" t="b">
        <f>FALSE</f>
        <v>0</v>
      </c>
      <c r="Z20" s="167" t="s">
        <v>566</v>
      </c>
      <c r="AL20" t="s">
        <v>45</v>
      </c>
      <c r="AO20" t="s">
        <v>937</v>
      </c>
      <c r="AP20" t="s">
        <v>938</v>
      </c>
      <c r="AQ20" t="s">
        <v>939</v>
      </c>
      <c r="AR20" t="s">
        <v>940</v>
      </c>
      <c r="AS20" t="s">
        <v>941</v>
      </c>
      <c r="AT20" t="s">
        <v>942</v>
      </c>
      <c r="AU20" t="s">
        <v>943</v>
      </c>
      <c r="AV20" t="s">
        <v>944</v>
      </c>
      <c r="AW20" t="s">
        <v>945</v>
      </c>
      <c r="AX20" t="s">
        <v>946</v>
      </c>
      <c r="AY20" t="s">
        <v>947</v>
      </c>
      <c r="AZ20" t="s">
        <v>948</v>
      </c>
      <c r="BA20" t="s">
        <v>949</v>
      </c>
      <c r="BB20" t="s">
        <v>950</v>
      </c>
      <c r="BC20" t="s">
        <v>951</v>
      </c>
      <c r="BD20" t="s">
        <v>899</v>
      </c>
      <c r="BE20" t="s">
        <v>952</v>
      </c>
      <c r="BF20" t="s">
        <v>953</v>
      </c>
      <c r="BG20" t="s">
        <v>862</v>
      </c>
      <c r="BH20" t="s">
        <v>954</v>
      </c>
      <c r="BI20" t="s">
        <v>955</v>
      </c>
      <c r="BJ20" t="s">
        <v>956</v>
      </c>
      <c r="BK20" t="s">
        <v>957</v>
      </c>
      <c r="BL20" t="s">
        <v>958</v>
      </c>
      <c r="BM20" t="s">
        <v>959</v>
      </c>
      <c r="BN20" t="s">
        <v>960</v>
      </c>
      <c r="BO20" t="s">
        <v>961</v>
      </c>
      <c r="BP20" t="s">
        <v>962</v>
      </c>
      <c r="BQ20" t="s">
        <v>963</v>
      </c>
      <c r="BR20" t="s">
        <v>798</v>
      </c>
      <c r="BS20" t="s">
        <v>964</v>
      </c>
      <c r="BT20" t="s">
        <v>965</v>
      </c>
      <c r="BU20" t="s">
        <v>966</v>
      </c>
      <c r="BV20" t="s">
        <v>967</v>
      </c>
      <c r="BW20" t="s">
        <v>968</v>
      </c>
      <c r="BX20" t="s">
        <v>969</v>
      </c>
      <c r="BY20" t="s">
        <v>970</v>
      </c>
      <c r="BZ20" t="s">
        <v>971</v>
      </c>
      <c r="CA20" t="s">
        <v>972</v>
      </c>
      <c r="CB20" t="s">
        <v>973</v>
      </c>
      <c r="CC20" t="s">
        <v>974</v>
      </c>
      <c r="CD20" t="s">
        <v>975</v>
      </c>
      <c r="CE20" t="s">
        <v>976</v>
      </c>
      <c r="CF20" t="s">
        <v>977</v>
      </c>
      <c r="CG20" t="s">
        <v>978</v>
      </c>
      <c r="CH20" t="s">
        <v>979</v>
      </c>
      <c r="CI20" t="s">
        <v>980</v>
      </c>
    </row>
    <row r="21" spans="2:87" ht="21" customHeight="1" x14ac:dyDescent="0.3">
      <c r="B21" s="46"/>
      <c r="C21" s="230"/>
      <c r="D21" s="231"/>
      <c r="E21" s="43" t="s">
        <v>981</v>
      </c>
      <c r="F21" s="211"/>
      <c r="G21" s="260"/>
      <c r="H21" s="209" t="b">
        <v>0</v>
      </c>
      <c r="J21" s="75"/>
      <c r="K21" s="36"/>
      <c r="L21" s="36"/>
      <c r="M21" s="36"/>
      <c r="N21" s="36"/>
      <c r="O21" s="36"/>
      <c r="P21" s="36"/>
      <c r="Q21" s="74"/>
      <c r="AA21" s="168" t="s">
        <v>982</v>
      </c>
      <c r="AB21" s="168" t="s">
        <v>983</v>
      </c>
      <c r="AC21" s="240" t="s">
        <v>191</v>
      </c>
      <c r="AD21" s="240"/>
      <c r="AE21" s="240"/>
      <c r="AL21" t="s">
        <v>46</v>
      </c>
      <c r="AO21" t="s">
        <v>984</v>
      </c>
      <c r="AP21" t="s">
        <v>985</v>
      </c>
      <c r="AQ21" t="s">
        <v>986</v>
      </c>
      <c r="AR21" t="s">
        <v>987</v>
      </c>
      <c r="AS21" t="s">
        <v>988</v>
      </c>
      <c r="AT21" t="s">
        <v>847</v>
      </c>
      <c r="AU21" t="s">
        <v>989</v>
      </c>
      <c r="AV21" t="s">
        <v>990</v>
      </c>
      <c r="AW21" t="s">
        <v>991</v>
      </c>
      <c r="AX21" t="s">
        <v>992</v>
      </c>
      <c r="AY21" t="s">
        <v>993</v>
      </c>
      <c r="AZ21" t="s">
        <v>994</v>
      </c>
      <c r="BA21" t="s">
        <v>995</v>
      </c>
      <c r="BB21" t="s">
        <v>996</v>
      </c>
      <c r="BC21" t="s">
        <v>997</v>
      </c>
      <c r="BD21" t="s">
        <v>899</v>
      </c>
      <c r="BE21" t="s">
        <v>998</v>
      </c>
      <c r="BF21" t="s">
        <v>899</v>
      </c>
      <c r="BG21" t="s">
        <v>999</v>
      </c>
      <c r="BH21" t="s">
        <v>1000</v>
      </c>
      <c r="BI21" t="s">
        <v>1001</v>
      </c>
      <c r="BJ21" t="s">
        <v>1002</v>
      </c>
      <c r="BK21" t="s">
        <v>1003</v>
      </c>
      <c r="BL21" t="s">
        <v>847</v>
      </c>
      <c r="BM21" t="s">
        <v>1004</v>
      </c>
      <c r="BN21" t="s">
        <v>1005</v>
      </c>
      <c r="BO21" t="s">
        <v>1006</v>
      </c>
      <c r="BP21" t="s">
        <v>1007</v>
      </c>
      <c r="BQ21" t="s">
        <v>1008</v>
      </c>
      <c r="BR21" t="s">
        <v>1009</v>
      </c>
      <c r="BS21" t="s">
        <v>805</v>
      </c>
      <c r="BT21" t="s">
        <v>1010</v>
      </c>
      <c r="BU21" t="s">
        <v>1011</v>
      </c>
      <c r="BV21" t="s">
        <v>1012</v>
      </c>
      <c r="BW21" t="s">
        <v>1013</v>
      </c>
      <c r="BX21" t="s">
        <v>1014</v>
      </c>
      <c r="BY21" t="s">
        <v>899</v>
      </c>
      <c r="BZ21" t="s">
        <v>1015</v>
      </c>
      <c r="CA21" t="s">
        <v>1016</v>
      </c>
      <c r="CB21" t="s">
        <v>1017</v>
      </c>
      <c r="CC21" t="s">
        <v>1018</v>
      </c>
      <c r="CD21" t="s">
        <v>1019</v>
      </c>
      <c r="CE21" t="s">
        <v>1020</v>
      </c>
      <c r="CF21" t="s">
        <v>1021</v>
      </c>
      <c r="CG21" t="s">
        <v>1022</v>
      </c>
      <c r="CH21" t="s">
        <v>1023</v>
      </c>
      <c r="CI21" t="s">
        <v>1024</v>
      </c>
    </row>
    <row r="22" spans="2:87" ht="21" customHeight="1" x14ac:dyDescent="0.3">
      <c r="B22" s="46"/>
      <c r="C22" s="230"/>
      <c r="D22" s="231"/>
      <c r="E22" s="43" t="s">
        <v>1025</v>
      </c>
      <c r="F22" s="211"/>
      <c r="G22" s="260" t="s">
        <v>1026</v>
      </c>
      <c r="H22" s="209" t="b">
        <v>0</v>
      </c>
      <c r="AA22" s="168" t="s">
        <v>249</v>
      </c>
      <c r="AB22" s="168" t="s">
        <v>249</v>
      </c>
      <c r="AC22" s="168" t="s">
        <v>1027</v>
      </c>
      <c r="AD22" s="168" t="s">
        <v>1028</v>
      </c>
      <c r="AE22" s="168" t="s">
        <v>253</v>
      </c>
      <c r="AL22" t="s">
        <v>47</v>
      </c>
      <c r="AO22" t="s">
        <v>1029</v>
      </c>
      <c r="AP22" t="s">
        <v>1030</v>
      </c>
      <c r="AQ22" t="s">
        <v>1031</v>
      </c>
      <c r="AR22" t="s">
        <v>1032</v>
      </c>
      <c r="AS22" t="s">
        <v>1033</v>
      </c>
      <c r="AT22" t="s">
        <v>1034</v>
      </c>
      <c r="AU22" t="s">
        <v>1035</v>
      </c>
      <c r="AV22" t="s">
        <v>1036</v>
      </c>
      <c r="AW22" t="s">
        <v>1037</v>
      </c>
      <c r="AX22" t="s">
        <v>1038</v>
      </c>
      <c r="AY22" t="s">
        <v>1039</v>
      </c>
      <c r="AZ22" t="s">
        <v>1040</v>
      </c>
      <c r="BA22" t="s">
        <v>1041</v>
      </c>
      <c r="BB22" t="s">
        <v>1042</v>
      </c>
      <c r="BC22" t="s">
        <v>1043</v>
      </c>
      <c r="BD22" t="s">
        <v>899</v>
      </c>
      <c r="BE22" t="s">
        <v>1044</v>
      </c>
      <c r="BF22" t="s">
        <v>899</v>
      </c>
      <c r="BG22" t="s">
        <v>1045</v>
      </c>
      <c r="BH22" t="s">
        <v>1046</v>
      </c>
      <c r="BI22" t="s">
        <v>1047</v>
      </c>
      <c r="BJ22" t="s">
        <v>1048</v>
      </c>
      <c r="BK22" t="s">
        <v>1049</v>
      </c>
      <c r="BL22" t="s">
        <v>1050</v>
      </c>
      <c r="BM22" t="s">
        <v>1051</v>
      </c>
      <c r="BN22" t="s">
        <v>1052</v>
      </c>
      <c r="BO22" t="s">
        <v>1053</v>
      </c>
      <c r="BP22" t="s">
        <v>1054</v>
      </c>
      <c r="BQ22" t="s">
        <v>1055</v>
      </c>
      <c r="BR22" t="s">
        <v>1056</v>
      </c>
      <c r="BS22" t="s">
        <v>1057</v>
      </c>
      <c r="BT22" t="s">
        <v>1058</v>
      </c>
      <c r="BU22" t="s">
        <v>1059</v>
      </c>
      <c r="BV22" t="s">
        <v>1060</v>
      </c>
      <c r="BW22" t="s">
        <v>1061</v>
      </c>
      <c r="BX22" t="s">
        <v>1062</v>
      </c>
      <c r="BY22" t="s">
        <v>899</v>
      </c>
      <c r="BZ22" t="s">
        <v>1063</v>
      </c>
      <c r="CA22" t="s">
        <v>1064</v>
      </c>
      <c r="CB22" t="s">
        <v>1065</v>
      </c>
      <c r="CC22" t="s">
        <v>1066</v>
      </c>
      <c r="CD22" t="s">
        <v>1067</v>
      </c>
      <c r="CE22" t="s">
        <v>1068</v>
      </c>
      <c r="CF22" t="s">
        <v>899</v>
      </c>
      <c r="CG22" t="s">
        <v>1069</v>
      </c>
      <c r="CH22" t="s">
        <v>1070</v>
      </c>
      <c r="CI22" t="s">
        <v>1071</v>
      </c>
    </row>
    <row r="23" spans="2:87" ht="21" customHeight="1" x14ac:dyDescent="0.3">
      <c r="B23" s="46"/>
      <c r="C23" s="230"/>
      <c r="D23" s="231"/>
      <c r="E23" s="43" t="s">
        <v>1072</v>
      </c>
      <c r="F23" s="211"/>
      <c r="G23" s="260"/>
      <c r="H23" s="209" t="b">
        <v>0</v>
      </c>
      <c r="J23" s="249" t="s">
        <v>1073</v>
      </c>
      <c r="K23" s="249"/>
      <c r="L23" s="249"/>
      <c r="M23" s="249"/>
      <c r="N23" s="249"/>
      <c r="O23" s="249"/>
      <c r="P23" s="249"/>
      <c r="Q23" s="249"/>
      <c r="AA23" s="70" t="b">
        <f>OR(W13:Y13)</f>
        <v>0</v>
      </c>
      <c r="AB23" s="70" t="b">
        <f>OR(W14:Y14)</f>
        <v>0</v>
      </c>
      <c r="AC23" s="70" t="str">
        <f>IF(AND(AA23,AB23=FALSE),"〇","")</f>
        <v/>
      </c>
      <c r="AD23" s="70" t="str">
        <f>IF(AND(AA23=FALSE,AB23),"〇","")</f>
        <v/>
      </c>
      <c r="AE23" s="70" t="str">
        <f>IF(AND(AA23:AB23),"〇","")</f>
        <v/>
      </c>
      <c r="AL23" t="s">
        <v>48</v>
      </c>
      <c r="AO23" t="s">
        <v>1074</v>
      </c>
      <c r="AP23" t="s">
        <v>1075</v>
      </c>
      <c r="AQ23" t="s">
        <v>1076</v>
      </c>
      <c r="AR23" t="s">
        <v>1077</v>
      </c>
      <c r="AS23" t="s">
        <v>1078</v>
      </c>
      <c r="AT23" t="s">
        <v>1079</v>
      </c>
      <c r="AU23" t="s">
        <v>1080</v>
      </c>
      <c r="AV23" t="s">
        <v>1081</v>
      </c>
      <c r="AW23" t="s">
        <v>1082</v>
      </c>
      <c r="AX23" t="s">
        <v>1083</v>
      </c>
      <c r="AY23" t="s">
        <v>1084</v>
      </c>
      <c r="AZ23" t="s">
        <v>1085</v>
      </c>
      <c r="BA23" t="s">
        <v>1086</v>
      </c>
      <c r="BB23" t="s">
        <v>1087</v>
      </c>
      <c r="BC23" t="s">
        <v>1088</v>
      </c>
      <c r="BD23" t="s">
        <v>899</v>
      </c>
      <c r="BE23" t="s">
        <v>899</v>
      </c>
      <c r="BF23" t="s">
        <v>899</v>
      </c>
      <c r="BG23" t="s">
        <v>1089</v>
      </c>
      <c r="BH23" t="s">
        <v>1090</v>
      </c>
      <c r="BI23" t="s">
        <v>1091</v>
      </c>
      <c r="BJ23" t="s">
        <v>1092</v>
      </c>
      <c r="BK23" t="s">
        <v>1093</v>
      </c>
      <c r="BL23" t="s">
        <v>1094</v>
      </c>
      <c r="BM23" t="s">
        <v>899</v>
      </c>
      <c r="BN23" t="s">
        <v>1095</v>
      </c>
      <c r="BO23" t="s">
        <v>1096</v>
      </c>
      <c r="BP23" t="s">
        <v>1097</v>
      </c>
      <c r="BQ23" t="s">
        <v>1098</v>
      </c>
      <c r="BR23" t="s">
        <v>1099</v>
      </c>
      <c r="BS23" t="s">
        <v>899</v>
      </c>
      <c r="BT23" t="s">
        <v>899</v>
      </c>
      <c r="BU23" t="s">
        <v>1100</v>
      </c>
      <c r="BV23" t="s">
        <v>1101</v>
      </c>
      <c r="BW23" t="s">
        <v>899</v>
      </c>
      <c r="BX23" t="s">
        <v>1102</v>
      </c>
      <c r="BY23" t="s">
        <v>899</v>
      </c>
      <c r="BZ23" t="s">
        <v>1103</v>
      </c>
      <c r="CA23" t="s">
        <v>1104</v>
      </c>
      <c r="CB23" t="s">
        <v>1105</v>
      </c>
      <c r="CC23" t="s">
        <v>1106</v>
      </c>
      <c r="CD23" t="s">
        <v>1107</v>
      </c>
      <c r="CE23" t="s">
        <v>1108</v>
      </c>
      <c r="CF23" t="s">
        <v>899</v>
      </c>
      <c r="CG23" t="s">
        <v>1109</v>
      </c>
      <c r="CH23" t="s">
        <v>1110</v>
      </c>
      <c r="CI23" t="s">
        <v>1111</v>
      </c>
    </row>
    <row r="24" spans="2:87" ht="21" customHeight="1" x14ac:dyDescent="0.3">
      <c r="B24" s="46"/>
      <c r="C24" s="230"/>
      <c r="D24" s="231"/>
      <c r="E24" s="43" t="s">
        <v>1112</v>
      </c>
      <c r="F24" s="211"/>
      <c r="G24" s="260" t="s">
        <v>1113</v>
      </c>
      <c r="H24" s="209" t="b">
        <v>0</v>
      </c>
      <c r="J24" s="47"/>
      <c r="K24" s="77"/>
      <c r="L24" s="47"/>
      <c r="M24" s="47"/>
      <c r="N24" s="47"/>
      <c r="O24" s="47"/>
      <c r="P24" s="47"/>
      <c r="Q24" s="47"/>
      <c r="AL24" t="s">
        <v>49</v>
      </c>
      <c r="AO24" t="s">
        <v>1114</v>
      </c>
      <c r="AP24" t="s">
        <v>1115</v>
      </c>
      <c r="AQ24" t="s">
        <v>1116</v>
      </c>
      <c r="AR24" t="s">
        <v>1117</v>
      </c>
      <c r="AS24" t="s">
        <v>1118</v>
      </c>
      <c r="AT24" t="s">
        <v>1119</v>
      </c>
      <c r="AU24" t="s">
        <v>1120</v>
      </c>
      <c r="AV24" t="s">
        <v>1121</v>
      </c>
      <c r="AW24" t="s">
        <v>1122</v>
      </c>
      <c r="AX24" t="s">
        <v>1123</v>
      </c>
      <c r="AY24" t="s">
        <v>1124</v>
      </c>
      <c r="AZ24" t="s">
        <v>1125</v>
      </c>
      <c r="BA24" t="s">
        <v>1126</v>
      </c>
      <c r="BB24" t="s">
        <v>1127</v>
      </c>
      <c r="BC24" t="s">
        <v>1128</v>
      </c>
      <c r="BD24" t="s">
        <v>899</v>
      </c>
      <c r="BE24" t="s">
        <v>899</v>
      </c>
      <c r="BF24" t="s">
        <v>899</v>
      </c>
      <c r="BG24" t="s">
        <v>1129</v>
      </c>
      <c r="BH24" t="s">
        <v>1130</v>
      </c>
      <c r="BI24" t="s">
        <v>1131</v>
      </c>
      <c r="BJ24" t="s">
        <v>1132</v>
      </c>
      <c r="BK24" t="s">
        <v>1133</v>
      </c>
      <c r="BL24" t="s">
        <v>1134</v>
      </c>
      <c r="BM24" t="s">
        <v>899</v>
      </c>
      <c r="BN24" t="s">
        <v>1135</v>
      </c>
      <c r="BO24" t="s">
        <v>1136</v>
      </c>
      <c r="BP24" t="s">
        <v>1137</v>
      </c>
      <c r="BQ24" t="s">
        <v>1138</v>
      </c>
      <c r="BR24" t="s">
        <v>1139</v>
      </c>
      <c r="BS24" t="s">
        <v>899</v>
      </c>
      <c r="BT24" t="s">
        <v>899</v>
      </c>
      <c r="BU24" t="s">
        <v>1140</v>
      </c>
      <c r="BV24" t="s">
        <v>1141</v>
      </c>
      <c r="BW24" t="s">
        <v>899</v>
      </c>
      <c r="BX24" t="s">
        <v>1142</v>
      </c>
      <c r="BY24" t="s">
        <v>899</v>
      </c>
      <c r="BZ24" t="s">
        <v>899</v>
      </c>
      <c r="CA24" t="s">
        <v>1143</v>
      </c>
      <c r="CB24" t="s">
        <v>1144</v>
      </c>
      <c r="CC24" t="s">
        <v>899</v>
      </c>
      <c r="CD24" t="s">
        <v>1145</v>
      </c>
      <c r="CE24" t="s">
        <v>1146</v>
      </c>
      <c r="CF24" t="s">
        <v>899</v>
      </c>
      <c r="CG24" t="s">
        <v>1147</v>
      </c>
      <c r="CH24" t="s">
        <v>1148</v>
      </c>
      <c r="CI24" t="s">
        <v>1149</v>
      </c>
    </row>
    <row r="25" spans="2:87" ht="21" customHeight="1" x14ac:dyDescent="0.3">
      <c r="B25" s="46"/>
      <c r="C25" s="230"/>
      <c r="D25" s="231"/>
      <c r="E25" s="43" t="s">
        <v>1150</v>
      </c>
      <c r="F25" s="211"/>
      <c r="G25" s="260"/>
      <c r="H25" s="209" t="b">
        <v>0</v>
      </c>
      <c r="J25" s="47"/>
      <c r="K25" s="77"/>
      <c r="L25" s="47"/>
      <c r="M25" s="47"/>
      <c r="N25" s="47"/>
      <c r="O25" s="47"/>
      <c r="P25" s="47"/>
      <c r="Q25" s="47"/>
      <c r="Z25" s="167" t="s">
        <v>1151</v>
      </c>
      <c r="AL25" t="s">
        <v>50</v>
      </c>
      <c r="AO25" t="s">
        <v>1152</v>
      </c>
      <c r="AP25" t="s">
        <v>1153</v>
      </c>
      <c r="AQ25" t="s">
        <v>1154</v>
      </c>
      <c r="AR25" t="s">
        <v>1155</v>
      </c>
      <c r="AS25" t="s">
        <v>1156</v>
      </c>
      <c r="AT25" t="s">
        <v>1157</v>
      </c>
      <c r="AU25" t="s">
        <v>1158</v>
      </c>
      <c r="AV25" t="s">
        <v>1159</v>
      </c>
      <c r="AW25" t="s">
        <v>1160</v>
      </c>
      <c r="AX25" t="s">
        <v>1161</v>
      </c>
      <c r="AY25" t="s">
        <v>1162</v>
      </c>
      <c r="AZ25" t="s">
        <v>1163</v>
      </c>
      <c r="BA25" t="s">
        <v>1164</v>
      </c>
      <c r="BB25" t="s">
        <v>1165</v>
      </c>
      <c r="BC25" t="s">
        <v>1166</v>
      </c>
      <c r="BD25" t="s">
        <v>899</v>
      </c>
      <c r="BE25" t="s">
        <v>899</v>
      </c>
      <c r="BF25" t="s">
        <v>899</v>
      </c>
      <c r="BG25" t="s">
        <v>1167</v>
      </c>
      <c r="BH25" t="s">
        <v>992</v>
      </c>
      <c r="BI25" t="s">
        <v>1168</v>
      </c>
      <c r="BJ25" t="s">
        <v>1169</v>
      </c>
      <c r="BK25" t="s">
        <v>1170</v>
      </c>
      <c r="BL25" t="s">
        <v>1171</v>
      </c>
      <c r="BM25" t="s">
        <v>899</v>
      </c>
      <c r="BN25" t="s">
        <v>1172</v>
      </c>
      <c r="BO25" t="s">
        <v>1173</v>
      </c>
      <c r="BP25" t="s">
        <v>1174</v>
      </c>
      <c r="BQ25" t="s">
        <v>1175</v>
      </c>
      <c r="BR25" t="s">
        <v>1176</v>
      </c>
      <c r="BS25" t="s">
        <v>899</v>
      </c>
      <c r="BT25" t="s">
        <v>899</v>
      </c>
      <c r="BU25" t="s">
        <v>1177</v>
      </c>
      <c r="BV25" t="s">
        <v>1178</v>
      </c>
      <c r="BW25" t="s">
        <v>899</v>
      </c>
      <c r="BX25" t="s">
        <v>1179</v>
      </c>
      <c r="BY25" t="s">
        <v>899</v>
      </c>
      <c r="BZ25" t="s">
        <v>899</v>
      </c>
      <c r="CA25" t="s">
        <v>1180</v>
      </c>
      <c r="CB25" t="s">
        <v>1181</v>
      </c>
      <c r="CC25" t="s">
        <v>899</v>
      </c>
      <c r="CD25" t="s">
        <v>899</v>
      </c>
      <c r="CE25" t="s">
        <v>1182</v>
      </c>
      <c r="CF25" t="s">
        <v>899</v>
      </c>
      <c r="CG25" t="s">
        <v>1183</v>
      </c>
      <c r="CH25" t="s">
        <v>1184</v>
      </c>
      <c r="CI25" t="s">
        <v>1185</v>
      </c>
    </row>
    <row r="26" spans="2:87" ht="21" customHeight="1" x14ac:dyDescent="0.3">
      <c r="B26" s="46"/>
      <c r="C26" s="230"/>
      <c r="D26" s="231"/>
      <c r="E26" s="43" t="s">
        <v>1186</v>
      </c>
      <c r="F26" s="211"/>
      <c r="G26" s="260"/>
      <c r="H26" s="209" t="b">
        <v>0</v>
      </c>
      <c r="J26" s="47"/>
      <c r="K26" s="47"/>
      <c r="L26" s="163" t="str">
        <f>IF(C3="都道府県",都道府県別部門別CO2排出量!AJ3,市区町村別部門別CO2排出量!AQ5)</f>
        <v>山形県</v>
      </c>
      <c r="M26" s="163" t="str">
        <f>IF(C3="都道府県",都道府県別部門別CO2排出量!AJ4,市区町村別部門別CO2排出量!AQ6)</f>
        <v>100万～200万人未満の都道府県平均</v>
      </c>
      <c r="N26" s="163" t="str">
        <f>IF(C3="都道府県",都道府県別部門別CO2排出量!AJ5,市区町村別部門別CO2排出量!AQ7)</f>
        <v>全国の都道府県平均</v>
      </c>
      <c r="O26" s="47"/>
      <c r="P26" s="47"/>
      <c r="Q26" s="47"/>
      <c r="AA26" s="168" t="s">
        <v>1187</v>
      </c>
      <c r="AB26" s="168" t="s">
        <v>1188</v>
      </c>
      <c r="AC26" s="168" t="s">
        <v>1189</v>
      </c>
      <c r="AD26" s="168" t="s">
        <v>1190</v>
      </c>
      <c r="AE26" s="240" t="s">
        <v>191</v>
      </c>
      <c r="AF26" s="240"/>
      <c r="AG26" s="240"/>
      <c r="AH26" s="240"/>
      <c r="AI26" s="240"/>
      <c r="AJ26" s="168" t="s">
        <v>192</v>
      </c>
      <c r="AL26" t="s">
        <v>51</v>
      </c>
      <c r="AO26" t="s">
        <v>1191</v>
      </c>
      <c r="AP26" t="s">
        <v>1192</v>
      </c>
      <c r="AQ26" t="s">
        <v>1193</v>
      </c>
      <c r="AR26" t="s">
        <v>1194</v>
      </c>
      <c r="AS26" t="s">
        <v>705</v>
      </c>
      <c r="AT26" t="s">
        <v>1195</v>
      </c>
      <c r="AU26" t="s">
        <v>1196</v>
      </c>
      <c r="AV26" t="s">
        <v>1197</v>
      </c>
      <c r="AW26" t="s">
        <v>1198</v>
      </c>
      <c r="AX26" t="s">
        <v>1199</v>
      </c>
      <c r="AY26" t="s">
        <v>1200</v>
      </c>
      <c r="AZ26" t="s">
        <v>1201</v>
      </c>
      <c r="BA26" t="s">
        <v>1202</v>
      </c>
      <c r="BB26" t="s">
        <v>1203</v>
      </c>
      <c r="BC26" t="s">
        <v>1204</v>
      </c>
      <c r="BD26" t="s">
        <v>899</v>
      </c>
      <c r="BE26" t="s">
        <v>899</v>
      </c>
      <c r="BF26" t="s">
        <v>899</v>
      </c>
      <c r="BG26" t="s">
        <v>1205</v>
      </c>
      <c r="BH26" t="s">
        <v>1206</v>
      </c>
      <c r="BI26" t="s">
        <v>1207</v>
      </c>
      <c r="BJ26" t="s">
        <v>1208</v>
      </c>
      <c r="BK26" t="s">
        <v>1209</v>
      </c>
      <c r="BL26" t="s">
        <v>1210</v>
      </c>
      <c r="BM26" t="s">
        <v>899</v>
      </c>
      <c r="BN26" t="s">
        <v>1211</v>
      </c>
      <c r="BO26" t="s">
        <v>1212</v>
      </c>
      <c r="BP26" t="s">
        <v>1213</v>
      </c>
      <c r="BQ26" t="s">
        <v>1214</v>
      </c>
      <c r="BR26" t="s">
        <v>1215</v>
      </c>
      <c r="BS26" t="s">
        <v>899</v>
      </c>
      <c r="BT26" t="s">
        <v>899</v>
      </c>
      <c r="BU26" t="s">
        <v>1216</v>
      </c>
      <c r="BV26" t="s">
        <v>1217</v>
      </c>
      <c r="BW26" t="s">
        <v>899</v>
      </c>
      <c r="BX26" t="s">
        <v>1218</v>
      </c>
      <c r="BY26" t="s">
        <v>899</v>
      </c>
      <c r="BZ26" t="s">
        <v>899</v>
      </c>
      <c r="CA26" t="s">
        <v>1219</v>
      </c>
      <c r="CB26" t="s">
        <v>1220</v>
      </c>
      <c r="CC26" t="s">
        <v>899</v>
      </c>
      <c r="CD26" t="s">
        <v>899</v>
      </c>
      <c r="CE26" t="s">
        <v>1221</v>
      </c>
      <c r="CF26" t="s">
        <v>899</v>
      </c>
      <c r="CG26" t="s">
        <v>705</v>
      </c>
      <c r="CH26" t="s">
        <v>1222</v>
      </c>
      <c r="CI26" t="s">
        <v>1223</v>
      </c>
    </row>
    <row r="27" spans="2:87" ht="21" customHeight="1" x14ac:dyDescent="0.3">
      <c r="B27" s="46"/>
      <c r="C27" s="230"/>
      <c r="D27" s="231"/>
      <c r="E27" s="43" t="s">
        <v>1224</v>
      </c>
      <c r="F27" s="211"/>
      <c r="G27" s="260"/>
      <c r="H27" s="209" t="b">
        <v>0</v>
      </c>
      <c r="J27" s="150" t="s">
        <v>1225</v>
      </c>
      <c r="K27" s="149" t="s">
        <v>1226</v>
      </c>
      <c r="L27" s="164">
        <f>IF($C$3="都道府県",都道府県別部門別CO2排出量!AK8,市区町村別部門別CO2排出量!AR10)</f>
        <v>0.20815091593457863</v>
      </c>
      <c r="M27" s="164">
        <f>IF($C$3="都道府県",都道府県別部門別CO2排出量!AL8,市区町村別部門別CO2排出量!AS10)</f>
        <v>0.35037087519530474</v>
      </c>
      <c r="N27" s="164">
        <f>IF($C$3="都道府県",都道府県別部門別CO2排出量!AM8,市区町村別部門別CO2排出量!AT10)</f>
        <v>0.35161317872510139</v>
      </c>
      <c r="O27" s="47"/>
      <c r="P27" s="47"/>
      <c r="Q27" s="47"/>
      <c r="Z27" s="168" t="s">
        <v>247</v>
      </c>
      <c r="AA27" s="168" t="s">
        <v>249</v>
      </c>
      <c r="AB27" s="168" t="s">
        <v>249</v>
      </c>
      <c r="AC27" s="168" t="s">
        <v>249</v>
      </c>
      <c r="AD27" s="168" t="s">
        <v>249</v>
      </c>
      <c r="AE27" s="168" t="s">
        <v>1227</v>
      </c>
      <c r="AF27" s="168" t="s">
        <v>1228</v>
      </c>
      <c r="AG27" s="168" t="s">
        <v>1229</v>
      </c>
      <c r="AH27" s="168" t="s">
        <v>1230</v>
      </c>
      <c r="AI27" s="168" t="s">
        <v>1231</v>
      </c>
      <c r="AJ27" s="168" t="s">
        <v>1231</v>
      </c>
      <c r="AL27" t="s">
        <v>52</v>
      </c>
      <c r="AO27" t="s">
        <v>1232</v>
      </c>
      <c r="AP27" t="s">
        <v>1233</v>
      </c>
      <c r="AQ27" t="s">
        <v>1234</v>
      </c>
      <c r="AR27" t="s">
        <v>1235</v>
      </c>
      <c r="AS27" t="s">
        <v>1236</v>
      </c>
      <c r="AT27" t="s">
        <v>1237</v>
      </c>
      <c r="AU27" t="s">
        <v>1238</v>
      </c>
      <c r="AV27" t="s">
        <v>1239</v>
      </c>
      <c r="AW27" t="s">
        <v>1240</v>
      </c>
      <c r="AX27" t="s">
        <v>1241</v>
      </c>
      <c r="AY27" t="s">
        <v>1242</v>
      </c>
      <c r="AZ27" t="s">
        <v>1243</v>
      </c>
      <c r="BA27" t="s">
        <v>1244</v>
      </c>
      <c r="BB27" t="s">
        <v>1245</v>
      </c>
      <c r="BC27" t="s">
        <v>1246</v>
      </c>
      <c r="BD27" t="s">
        <v>899</v>
      </c>
      <c r="BE27" t="s">
        <v>899</v>
      </c>
      <c r="BF27" t="s">
        <v>899</v>
      </c>
      <c r="BG27" t="s">
        <v>1247</v>
      </c>
      <c r="BH27" t="s">
        <v>1248</v>
      </c>
      <c r="BI27" t="s">
        <v>1249</v>
      </c>
      <c r="BJ27" t="s">
        <v>1250</v>
      </c>
      <c r="BK27" t="s">
        <v>1251</v>
      </c>
      <c r="BL27" t="s">
        <v>1252</v>
      </c>
      <c r="BM27" t="s">
        <v>899</v>
      </c>
      <c r="BN27" t="s">
        <v>1253</v>
      </c>
      <c r="BO27" t="s">
        <v>1254</v>
      </c>
      <c r="BP27" t="s">
        <v>1255</v>
      </c>
      <c r="BQ27" t="s">
        <v>1256</v>
      </c>
      <c r="BR27" t="s">
        <v>1257</v>
      </c>
      <c r="BS27" t="s">
        <v>899</v>
      </c>
      <c r="BT27" t="s">
        <v>899</v>
      </c>
      <c r="BU27" t="s">
        <v>1258</v>
      </c>
      <c r="BV27" t="s">
        <v>899</v>
      </c>
      <c r="BW27" t="s">
        <v>899</v>
      </c>
      <c r="BX27" t="s">
        <v>1259</v>
      </c>
      <c r="BY27" t="s">
        <v>899</v>
      </c>
      <c r="BZ27" t="s">
        <v>899</v>
      </c>
      <c r="CA27" t="s">
        <v>1260</v>
      </c>
      <c r="CB27" t="s">
        <v>1261</v>
      </c>
      <c r="CC27" t="s">
        <v>899</v>
      </c>
      <c r="CD27" t="s">
        <v>899</v>
      </c>
      <c r="CE27" t="s">
        <v>1262</v>
      </c>
      <c r="CF27" t="s">
        <v>899</v>
      </c>
      <c r="CG27" t="s">
        <v>1263</v>
      </c>
      <c r="CH27" t="s">
        <v>1264</v>
      </c>
      <c r="CI27" t="s">
        <v>1265</v>
      </c>
    </row>
    <row r="28" spans="2:87" ht="21" customHeight="1" x14ac:dyDescent="0.3">
      <c r="B28" s="46"/>
      <c r="C28" s="230"/>
      <c r="D28" s="231"/>
      <c r="E28" s="43" t="s">
        <v>1266</v>
      </c>
      <c r="F28" s="211"/>
      <c r="G28" s="260" t="s">
        <v>1267</v>
      </c>
      <c r="H28" s="209" t="b">
        <v>0</v>
      </c>
      <c r="J28" s="157" t="s">
        <v>1268</v>
      </c>
      <c r="K28" s="149" t="s">
        <v>1269</v>
      </c>
      <c r="L28" s="164">
        <f>IF($C$3="都道府県",都道府県別部門別CO2排出量!AK9,市区町村別部門別CO2排出量!AR11)</f>
        <v>1.2146789518979821E-2</v>
      </c>
      <c r="M28" s="164">
        <f>IF($C$3="都道府県",都道府県別部門別CO2排出量!AL9,市区町村別部門別CO2排出量!AS11)</f>
        <v>8.6824864219505089E-3</v>
      </c>
      <c r="N28" s="164">
        <f>IF($C$3="都道府県",都道府県別部門別CO2排出量!AM9,市区町村別部門別CO2排出量!AT11)</f>
        <v>8.8715917665096351E-3</v>
      </c>
      <c r="O28" s="47"/>
      <c r="P28" s="47"/>
      <c r="Q28" s="47"/>
      <c r="Z28" s="70" t="b">
        <f>OR(S15,U15)</f>
        <v>0</v>
      </c>
      <c r="AA28" s="70" t="b">
        <f>OR(W15:Y15)</f>
        <v>0</v>
      </c>
      <c r="AB28" s="70" t="b">
        <f>OR(W16:Y16)</f>
        <v>0</v>
      </c>
      <c r="AC28" s="70" t="b">
        <f>FALSE</f>
        <v>0</v>
      </c>
      <c r="AD28" s="70" t="b">
        <f>OR(W18:Y18)</f>
        <v>0</v>
      </c>
      <c r="AE28" s="70" t="str">
        <f>IF(AND(AA28,AB28=FALSE,AC28=FALSE,AD28=FALSE),"〇","")</f>
        <v/>
      </c>
      <c r="AF28" s="70" t="str">
        <f>IF(AND(AA28=FALSE,AB28,AC28=FALSE,AD28=FALSE),"〇","")</f>
        <v/>
      </c>
      <c r="AG28" s="70" t="str">
        <f>IF(AND(AA28=FALSE,AB28=FALSE,AC28,AD28=FALSE),"〇","")</f>
        <v/>
      </c>
      <c r="AH28" s="70" t="str">
        <f>IF(AND(AA28=FALSE,AB28=FALSE,AC28=FALSE,AD28),"〇","")</f>
        <v/>
      </c>
      <c r="AI28" s="70" t="str">
        <f>IF(AND(AE28="",AF28="",AG28="",AH28="",AJ28=""),"〇","")</f>
        <v/>
      </c>
      <c r="AJ28" s="168" t="str">
        <f>IF(OR(Z28:AD28),"","〇")</f>
        <v>〇</v>
      </c>
      <c r="AL28" t="s">
        <v>53</v>
      </c>
      <c r="AO28" t="s">
        <v>1270</v>
      </c>
      <c r="AP28" t="s">
        <v>1271</v>
      </c>
      <c r="AQ28" t="s">
        <v>1272</v>
      </c>
      <c r="AR28" t="s">
        <v>1273</v>
      </c>
      <c r="AS28" t="s">
        <v>1274</v>
      </c>
      <c r="AT28" t="s">
        <v>1275</v>
      </c>
      <c r="AU28" t="s">
        <v>1276</v>
      </c>
      <c r="AV28" t="s">
        <v>1277</v>
      </c>
      <c r="AW28" t="s">
        <v>1278</v>
      </c>
      <c r="AX28" t="s">
        <v>1279</v>
      </c>
      <c r="AY28" t="s">
        <v>1280</v>
      </c>
      <c r="AZ28" t="s">
        <v>1281</v>
      </c>
      <c r="BA28" t="s">
        <v>1282</v>
      </c>
      <c r="BB28" t="s">
        <v>1283</v>
      </c>
      <c r="BC28" t="s">
        <v>1284</v>
      </c>
      <c r="BD28" t="s">
        <v>899</v>
      </c>
      <c r="BE28" t="s">
        <v>899</v>
      </c>
      <c r="BF28" t="s">
        <v>899</v>
      </c>
      <c r="BG28" t="s">
        <v>1285</v>
      </c>
      <c r="BH28" t="s">
        <v>1286</v>
      </c>
      <c r="BI28" t="s">
        <v>1287</v>
      </c>
      <c r="BJ28" t="s">
        <v>1288</v>
      </c>
      <c r="BK28" t="s">
        <v>1289</v>
      </c>
      <c r="BL28" t="s">
        <v>1290</v>
      </c>
      <c r="BM28" t="s">
        <v>899</v>
      </c>
      <c r="BN28" t="s">
        <v>1291</v>
      </c>
      <c r="BO28" t="s">
        <v>1292</v>
      </c>
      <c r="BP28" t="s">
        <v>1293</v>
      </c>
      <c r="BQ28" t="s">
        <v>1294</v>
      </c>
      <c r="BR28" t="s">
        <v>1295</v>
      </c>
      <c r="BS28" t="s">
        <v>899</v>
      </c>
      <c r="BT28" t="s">
        <v>899</v>
      </c>
      <c r="BU28" t="s">
        <v>1296</v>
      </c>
      <c r="BV28" t="s">
        <v>899</v>
      </c>
      <c r="BW28" t="s">
        <v>899</v>
      </c>
      <c r="BX28" t="s">
        <v>899</v>
      </c>
      <c r="BY28" t="s">
        <v>899</v>
      </c>
      <c r="BZ28" t="s">
        <v>899</v>
      </c>
      <c r="CA28" t="s">
        <v>1297</v>
      </c>
      <c r="CB28" t="s">
        <v>1298</v>
      </c>
      <c r="CC28" t="s">
        <v>899</v>
      </c>
      <c r="CD28" t="s">
        <v>899</v>
      </c>
      <c r="CE28" t="s">
        <v>1299</v>
      </c>
      <c r="CF28" t="s">
        <v>899</v>
      </c>
      <c r="CG28" t="s">
        <v>1300</v>
      </c>
      <c r="CH28" t="s">
        <v>1301</v>
      </c>
      <c r="CI28" t="s">
        <v>1302</v>
      </c>
    </row>
    <row r="29" spans="2:87" ht="21" customHeight="1" x14ac:dyDescent="0.3">
      <c r="B29" s="46"/>
      <c r="C29" s="230"/>
      <c r="D29" s="231"/>
      <c r="E29" s="43" t="s">
        <v>1303</v>
      </c>
      <c r="F29" s="211"/>
      <c r="G29" s="260"/>
      <c r="H29" s="209" t="b">
        <v>0</v>
      </c>
      <c r="J29" s="151" t="s">
        <v>1268</v>
      </c>
      <c r="K29" s="149" t="s">
        <v>1304</v>
      </c>
      <c r="L29" s="164">
        <f>IF($C$3="都道府県",都道府県別部門別CO2排出量!AK10,市区町村別部門別CO2排出量!AR12)</f>
        <v>3.3263713854030479E-2</v>
      </c>
      <c r="M29" s="164">
        <f>IF($C$3="都道府県",都道府県別部門別CO2排出量!AL10,市区町村別部門別CO2排出量!AS12)</f>
        <v>2.7113307171206979E-2</v>
      </c>
      <c r="N29" s="164">
        <f>IF($C$3="都道府県",都道府県別部門別CO2排出量!AM10,市区町村別部門別CO2排出量!AT12)</f>
        <v>2.3901847993564974E-2</v>
      </c>
      <c r="O29" s="47"/>
      <c r="P29" s="47"/>
      <c r="Q29" s="47"/>
      <c r="AL29" t="s">
        <v>54</v>
      </c>
      <c r="AO29" t="s">
        <v>1305</v>
      </c>
      <c r="AP29" t="s">
        <v>1306</v>
      </c>
      <c r="AQ29" t="s">
        <v>1307</v>
      </c>
      <c r="AR29" t="s">
        <v>1308</v>
      </c>
      <c r="AS29" t="s">
        <v>899</v>
      </c>
      <c r="AT29" t="s">
        <v>1309</v>
      </c>
      <c r="AU29" t="s">
        <v>1310</v>
      </c>
      <c r="AV29" t="s">
        <v>1311</v>
      </c>
      <c r="AW29" t="s">
        <v>899</v>
      </c>
      <c r="AX29" t="s">
        <v>1312</v>
      </c>
      <c r="AY29" t="s">
        <v>1313</v>
      </c>
      <c r="AZ29" t="s">
        <v>1314</v>
      </c>
      <c r="BA29" t="s">
        <v>1315</v>
      </c>
      <c r="BB29" t="s">
        <v>1316</v>
      </c>
      <c r="BC29" t="s">
        <v>1317</v>
      </c>
      <c r="BD29" t="s">
        <v>899</v>
      </c>
      <c r="BE29" t="s">
        <v>899</v>
      </c>
      <c r="BF29" t="s">
        <v>899</v>
      </c>
      <c r="BG29" t="s">
        <v>1318</v>
      </c>
      <c r="BH29" t="s">
        <v>1319</v>
      </c>
      <c r="BI29" t="s">
        <v>1320</v>
      </c>
      <c r="BJ29" t="s">
        <v>1321</v>
      </c>
      <c r="BK29" t="s">
        <v>1322</v>
      </c>
      <c r="BL29" t="s">
        <v>1323</v>
      </c>
      <c r="BM29" t="s">
        <v>899</v>
      </c>
      <c r="BN29" t="s">
        <v>1324</v>
      </c>
      <c r="BO29" t="s">
        <v>1325</v>
      </c>
      <c r="BP29" t="s">
        <v>1326</v>
      </c>
      <c r="BQ29" t="s">
        <v>1327</v>
      </c>
      <c r="BR29" t="s">
        <v>1328</v>
      </c>
      <c r="BS29" t="s">
        <v>899</v>
      </c>
      <c r="BT29" t="s">
        <v>899</v>
      </c>
      <c r="BU29" t="s">
        <v>1329</v>
      </c>
      <c r="BV29" t="s">
        <v>899</v>
      </c>
      <c r="BW29" t="s">
        <v>899</v>
      </c>
      <c r="BX29" t="s">
        <v>899</v>
      </c>
      <c r="BY29" t="s">
        <v>899</v>
      </c>
      <c r="BZ29" t="s">
        <v>899</v>
      </c>
      <c r="CA29" t="s">
        <v>1330</v>
      </c>
      <c r="CB29" t="s">
        <v>1331</v>
      </c>
      <c r="CC29" t="s">
        <v>899</v>
      </c>
      <c r="CD29" t="s">
        <v>899</v>
      </c>
      <c r="CE29" t="s">
        <v>1332</v>
      </c>
      <c r="CF29" t="s">
        <v>899</v>
      </c>
      <c r="CG29" t="s">
        <v>1333</v>
      </c>
      <c r="CH29" t="s">
        <v>1334</v>
      </c>
      <c r="CI29" t="s">
        <v>1335</v>
      </c>
    </row>
    <row r="30" spans="2:87" ht="21" customHeight="1" x14ac:dyDescent="0.3">
      <c r="B30" s="46"/>
      <c r="C30" s="230"/>
      <c r="D30" s="231"/>
      <c r="E30" s="43" t="s">
        <v>1336</v>
      </c>
      <c r="F30" s="211"/>
      <c r="G30" s="260" t="s">
        <v>1337</v>
      </c>
      <c r="H30" s="209" t="b">
        <v>0</v>
      </c>
      <c r="J30" s="150" t="s">
        <v>1338</v>
      </c>
      <c r="K30" s="149" t="s">
        <v>1339</v>
      </c>
      <c r="L30" s="164">
        <f>IF($C$3="都道府県",都道府県別部門別CO2排出量!AK11,市区町村別部門別CO2排出量!AR13)</f>
        <v>0.19434632789536976</v>
      </c>
      <c r="M30" s="164">
        <f>IF($C$3="都道府県",都道府県別部門別CO2排出量!AL11,市区町村別部門別CO2排出量!AS13)</f>
        <v>0.17359341225403369</v>
      </c>
      <c r="N30" s="164">
        <f>IF($C$3="都道府県",都道府県別部門別CO2排出量!AM11,市区町村別部門別CO2排出量!AT13)</f>
        <v>0.18523356727577811</v>
      </c>
      <c r="O30" s="47"/>
      <c r="P30" s="47"/>
      <c r="Q30" s="47"/>
      <c r="Z30" s="167" t="s">
        <v>1340</v>
      </c>
      <c r="AA30"/>
      <c r="AB30"/>
      <c r="AC30"/>
      <c r="AD30"/>
      <c r="AE30"/>
      <c r="AL30" t="s">
        <v>55</v>
      </c>
      <c r="AO30" t="s">
        <v>1341</v>
      </c>
      <c r="AP30" t="s">
        <v>1342</v>
      </c>
      <c r="AQ30" t="s">
        <v>1343</v>
      </c>
      <c r="AR30" t="s">
        <v>1344</v>
      </c>
      <c r="AS30" t="s">
        <v>899</v>
      </c>
      <c r="AT30" t="s">
        <v>1345</v>
      </c>
      <c r="AU30" t="s">
        <v>1346</v>
      </c>
      <c r="AV30" t="s">
        <v>1347</v>
      </c>
      <c r="AW30" t="s">
        <v>899</v>
      </c>
      <c r="AX30" t="s">
        <v>1348</v>
      </c>
      <c r="AY30" t="s">
        <v>1349</v>
      </c>
      <c r="AZ30" t="s">
        <v>1350</v>
      </c>
      <c r="BA30" t="s">
        <v>1351</v>
      </c>
      <c r="BB30" t="s">
        <v>1352</v>
      </c>
      <c r="BC30" t="s">
        <v>1353</v>
      </c>
      <c r="BD30" t="s">
        <v>899</v>
      </c>
      <c r="BE30" t="s">
        <v>899</v>
      </c>
      <c r="BF30" t="s">
        <v>899</v>
      </c>
      <c r="BG30" t="s">
        <v>1354</v>
      </c>
      <c r="BH30" t="s">
        <v>1355</v>
      </c>
      <c r="BI30" t="s">
        <v>1356</v>
      </c>
      <c r="BJ30" t="s">
        <v>1357</v>
      </c>
      <c r="BK30" t="s">
        <v>1358</v>
      </c>
      <c r="BL30" t="s">
        <v>1359</v>
      </c>
      <c r="BM30" t="s">
        <v>899</v>
      </c>
      <c r="BN30" t="s">
        <v>899</v>
      </c>
      <c r="BO30" t="s">
        <v>1360</v>
      </c>
      <c r="BP30" t="s">
        <v>1361</v>
      </c>
      <c r="BQ30" t="s">
        <v>1362</v>
      </c>
      <c r="BR30" t="s">
        <v>1363</v>
      </c>
      <c r="BS30" t="s">
        <v>899</v>
      </c>
      <c r="BT30" t="s">
        <v>899</v>
      </c>
      <c r="BU30" t="s">
        <v>1364</v>
      </c>
      <c r="BV30" t="s">
        <v>899</v>
      </c>
      <c r="BW30" t="s">
        <v>899</v>
      </c>
      <c r="BX30" t="s">
        <v>899</v>
      </c>
      <c r="BY30" t="s">
        <v>899</v>
      </c>
      <c r="BZ30" t="s">
        <v>899</v>
      </c>
      <c r="CA30" t="s">
        <v>1365</v>
      </c>
      <c r="CB30" t="s">
        <v>1366</v>
      </c>
      <c r="CC30" t="s">
        <v>899</v>
      </c>
      <c r="CD30" t="s">
        <v>899</v>
      </c>
      <c r="CE30" t="s">
        <v>1367</v>
      </c>
      <c r="CF30" t="s">
        <v>899</v>
      </c>
      <c r="CG30" t="s">
        <v>899</v>
      </c>
      <c r="CH30" t="s">
        <v>1368</v>
      </c>
      <c r="CI30" t="s">
        <v>1369</v>
      </c>
    </row>
    <row r="31" spans="2:87" ht="21" customHeight="1" x14ac:dyDescent="0.3">
      <c r="B31" s="46"/>
      <c r="C31" s="230"/>
      <c r="D31" s="231"/>
      <c r="E31" s="43" t="s">
        <v>1370</v>
      </c>
      <c r="F31" s="211"/>
      <c r="G31" s="260"/>
      <c r="H31" s="209" t="b">
        <v>0</v>
      </c>
      <c r="J31" s="152" t="s">
        <v>1268</v>
      </c>
      <c r="K31" s="149" t="s">
        <v>1371</v>
      </c>
      <c r="L31" s="164">
        <f>IF($C$3="都道府県",都道府県別部門別CO2排出量!AK12,市区町村別部門別CO2排出量!AR14)</f>
        <v>0.23728435626303626</v>
      </c>
      <c r="M31" s="164">
        <f>IF($C$3="都道府県",都道府県別部門別CO2排出量!AL12,市区町村別部門別CO2排出量!AS14)</f>
        <v>0.17221230523138215</v>
      </c>
      <c r="N31" s="164">
        <f>IF($C$3="都道府県",都道府県別部門別CO2排出量!AM12,市区町村別部門別CO2排出量!AT14)</f>
        <v>0.17443728437588504</v>
      </c>
      <c r="O31" s="47"/>
      <c r="P31" s="47"/>
      <c r="Q31" s="47"/>
      <c r="Z31" s="80" t="s">
        <v>1372</v>
      </c>
      <c r="AA31" s="168" t="s">
        <v>249</v>
      </c>
      <c r="AB31" s="80" t="s">
        <v>191</v>
      </c>
      <c r="AC31"/>
      <c r="AD31"/>
      <c r="AE31"/>
      <c r="AL31" t="s">
        <v>56</v>
      </c>
      <c r="AO31" t="s">
        <v>1373</v>
      </c>
      <c r="AP31" t="s">
        <v>1374</v>
      </c>
      <c r="AQ31" t="s">
        <v>1375</v>
      </c>
      <c r="AR31" t="s">
        <v>1376</v>
      </c>
      <c r="AS31" t="s">
        <v>899</v>
      </c>
      <c r="AT31" t="s">
        <v>1377</v>
      </c>
      <c r="AU31" t="s">
        <v>1378</v>
      </c>
      <c r="AV31" t="s">
        <v>1379</v>
      </c>
      <c r="AW31" t="s">
        <v>899</v>
      </c>
      <c r="AX31" t="s">
        <v>1380</v>
      </c>
      <c r="AY31" t="s">
        <v>1381</v>
      </c>
      <c r="AZ31" t="s">
        <v>1382</v>
      </c>
      <c r="BA31" t="s">
        <v>1383</v>
      </c>
      <c r="BB31" t="s">
        <v>1384</v>
      </c>
      <c r="BC31" t="s">
        <v>1385</v>
      </c>
      <c r="BD31" t="s">
        <v>899</v>
      </c>
      <c r="BE31" t="s">
        <v>899</v>
      </c>
      <c r="BF31" t="s">
        <v>899</v>
      </c>
      <c r="BG31" t="s">
        <v>899</v>
      </c>
      <c r="BH31" t="s">
        <v>1386</v>
      </c>
      <c r="BI31" t="s">
        <v>1387</v>
      </c>
      <c r="BJ31" t="s">
        <v>1388</v>
      </c>
      <c r="BK31" t="s">
        <v>1389</v>
      </c>
      <c r="BL31" t="s">
        <v>1390</v>
      </c>
      <c r="BM31" t="s">
        <v>899</v>
      </c>
      <c r="BN31" t="s">
        <v>899</v>
      </c>
      <c r="BO31" t="s">
        <v>1391</v>
      </c>
      <c r="BP31" t="s">
        <v>1392</v>
      </c>
      <c r="BQ31" t="s">
        <v>1393</v>
      </c>
      <c r="BR31" t="s">
        <v>1394</v>
      </c>
      <c r="BS31" t="s">
        <v>899</v>
      </c>
      <c r="BT31" t="s">
        <v>899</v>
      </c>
      <c r="BU31" t="s">
        <v>899</v>
      </c>
      <c r="BV31" t="s">
        <v>899</v>
      </c>
      <c r="BW31" t="s">
        <v>899</v>
      </c>
      <c r="BX31" t="s">
        <v>899</v>
      </c>
      <c r="BY31" t="s">
        <v>899</v>
      </c>
      <c r="BZ31" t="s">
        <v>899</v>
      </c>
      <c r="CA31" t="s">
        <v>1395</v>
      </c>
      <c r="CB31" t="s">
        <v>1396</v>
      </c>
      <c r="CC31" t="s">
        <v>899</v>
      </c>
      <c r="CD31" t="s">
        <v>899</v>
      </c>
      <c r="CE31" t="s">
        <v>1397</v>
      </c>
      <c r="CF31" t="s">
        <v>899</v>
      </c>
      <c r="CG31" t="s">
        <v>899</v>
      </c>
      <c r="CH31" t="s">
        <v>1398</v>
      </c>
      <c r="CI31" t="s">
        <v>1399</v>
      </c>
    </row>
    <row r="32" spans="2:87" ht="21" customHeight="1" x14ac:dyDescent="0.3">
      <c r="B32" s="46"/>
      <c r="C32" s="230"/>
      <c r="D32" s="231"/>
      <c r="E32" s="43" t="s">
        <v>1400</v>
      </c>
      <c r="F32" s="211"/>
      <c r="G32" s="260" t="s">
        <v>1401</v>
      </c>
      <c r="H32" s="209" t="b">
        <v>0</v>
      </c>
      <c r="J32" s="150" t="s">
        <v>1402</v>
      </c>
      <c r="K32" s="149" t="s">
        <v>1403</v>
      </c>
      <c r="L32" s="164">
        <f>IF($C$3="都道府県",都道府県別部門別CO2排出量!AK13,市区町村別部門別CO2排出量!AR15)</f>
        <v>0.15431373221508471</v>
      </c>
      <c r="M32" s="164">
        <f>IF($C$3="都道府県",都道府県別部門別CO2排出量!AL13,市区町村別部門別CO2排出量!AS15)</f>
        <v>0.12615669413343739</v>
      </c>
      <c r="N32" s="164">
        <f>IF($C$3="都道府県",都道府県別部門別CO2排出量!AM13,市区町村別部門別CO2排出量!AT15)</f>
        <v>0.12167383117447569</v>
      </c>
      <c r="O32" s="47"/>
      <c r="P32" s="47"/>
      <c r="Q32" s="47"/>
      <c r="Z32" t="b">
        <f>S17</f>
        <v>0</v>
      </c>
      <c r="AA32" t="b">
        <f>OR(W17:Y17)</f>
        <v>0</v>
      </c>
      <c r="AB32" t="str">
        <f>IF(OR(Z32:AA32),"〇","")</f>
        <v/>
      </c>
      <c r="AC32"/>
      <c r="AD32"/>
      <c r="AE32"/>
      <c r="AL32" t="s">
        <v>57</v>
      </c>
      <c r="AO32" t="s">
        <v>1404</v>
      </c>
      <c r="AP32" t="s">
        <v>1405</v>
      </c>
      <c r="AQ32" t="s">
        <v>1406</v>
      </c>
      <c r="AR32" t="s">
        <v>1407</v>
      </c>
      <c r="AS32" t="s">
        <v>899</v>
      </c>
      <c r="AT32" t="s">
        <v>1008</v>
      </c>
      <c r="AU32" t="s">
        <v>1408</v>
      </c>
      <c r="AV32" t="s">
        <v>1409</v>
      </c>
      <c r="AW32" t="s">
        <v>899</v>
      </c>
      <c r="AX32" t="s">
        <v>1410</v>
      </c>
      <c r="AY32" t="s">
        <v>1411</v>
      </c>
      <c r="AZ32" t="s">
        <v>1412</v>
      </c>
      <c r="BA32" t="s">
        <v>441</v>
      </c>
      <c r="BB32" t="s">
        <v>1413</v>
      </c>
      <c r="BC32" t="s">
        <v>1414</v>
      </c>
      <c r="BD32" t="s">
        <v>899</v>
      </c>
      <c r="BE32" t="s">
        <v>899</v>
      </c>
      <c r="BF32" t="s">
        <v>899</v>
      </c>
      <c r="BG32" t="s">
        <v>899</v>
      </c>
      <c r="BH32" t="s">
        <v>1415</v>
      </c>
      <c r="BI32" t="s">
        <v>1416</v>
      </c>
      <c r="BJ32" t="s">
        <v>1417</v>
      </c>
      <c r="BK32" t="s">
        <v>1418</v>
      </c>
      <c r="BL32" t="s">
        <v>1419</v>
      </c>
      <c r="BM32" t="s">
        <v>899</v>
      </c>
      <c r="BN32" t="s">
        <v>899</v>
      </c>
      <c r="BO32" t="s">
        <v>1420</v>
      </c>
      <c r="BP32" t="s">
        <v>1421</v>
      </c>
      <c r="BQ32" t="s">
        <v>1422</v>
      </c>
      <c r="BR32" t="s">
        <v>1423</v>
      </c>
      <c r="BS32" t="s">
        <v>899</v>
      </c>
      <c r="BT32" t="s">
        <v>899</v>
      </c>
      <c r="BU32" t="s">
        <v>899</v>
      </c>
      <c r="BV32" t="s">
        <v>899</v>
      </c>
      <c r="BW32" t="s">
        <v>899</v>
      </c>
      <c r="BX32" t="s">
        <v>899</v>
      </c>
      <c r="BY32" t="s">
        <v>899</v>
      </c>
      <c r="BZ32" t="s">
        <v>899</v>
      </c>
      <c r="CA32" t="s">
        <v>1424</v>
      </c>
      <c r="CB32" t="s">
        <v>1425</v>
      </c>
      <c r="CC32" t="s">
        <v>899</v>
      </c>
      <c r="CD32" t="s">
        <v>899</v>
      </c>
      <c r="CE32" t="s">
        <v>1426</v>
      </c>
      <c r="CF32" t="s">
        <v>899</v>
      </c>
      <c r="CG32" t="s">
        <v>899</v>
      </c>
      <c r="CH32" t="s">
        <v>1427</v>
      </c>
      <c r="CI32" t="s">
        <v>1428</v>
      </c>
    </row>
    <row r="33" spans="2:87" ht="21" customHeight="1" thickBot="1" x14ac:dyDescent="0.35">
      <c r="B33" s="46"/>
      <c r="C33" s="230"/>
      <c r="D33" s="248"/>
      <c r="E33" s="44" t="s">
        <v>1429</v>
      </c>
      <c r="F33" s="212"/>
      <c r="G33" s="266"/>
      <c r="H33" s="209" t="b">
        <v>0</v>
      </c>
      <c r="J33" s="153" t="s">
        <v>1268</v>
      </c>
      <c r="K33" s="149" t="s">
        <v>1430</v>
      </c>
      <c r="L33" s="164">
        <f>IF($C$3="都道府県",都道府県別部門別CO2排出量!AK14,市区町村別部門別CO2排出量!AR16)</f>
        <v>0.13152888614743602</v>
      </c>
      <c r="M33" s="164">
        <f>IF($C$3="都道府県",都道府県別部門別CO2排出量!AL14,市区町村別部門別CO2排出量!AS16)</f>
        <v>0.10223047800857823</v>
      </c>
      <c r="N33" s="164">
        <f>IF($C$3="都道府県",都道府県別部門別CO2排出量!AM14,市区町村別部門別CO2排出量!AT16)</f>
        <v>9.749887696529036E-2</v>
      </c>
      <c r="O33" s="47"/>
      <c r="P33" s="47"/>
      <c r="Q33" s="47"/>
      <c r="Z33"/>
      <c r="AA33"/>
      <c r="AB33"/>
      <c r="AC33"/>
      <c r="AD33"/>
      <c r="AE33"/>
      <c r="AL33" t="s">
        <v>58</v>
      </c>
      <c r="AO33" t="s">
        <v>1431</v>
      </c>
      <c r="AP33" t="s">
        <v>1432</v>
      </c>
      <c r="AQ33" t="s">
        <v>1433</v>
      </c>
      <c r="AR33" t="s">
        <v>1434</v>
      </c>
      <c r="AS33" t="s">
        <v>899</v>
      </c>
      <c r="AT33" t="s">
        <v>1221</v>
      </c>
      <c r="AU33" t="s">
        <v>1435</v>
      </c>
      <c r="AV33" t="s">
        <v>1436</v>
      </c>
      <c r="AW33" t="s">
        <v>899</v>
      </c>
      <c r="AX33" t="s">
        <v>1437</v>
      </c>
      <c r="AY33" t="s">
        <v>1438</v>
      </c>
      <c r="AZ33" t="s">
        <v>1439</v>
      </c>
      <c r="BA33" t="s">
        <v>1440</v>
      </c>
      <c r="BB33" t="s">
        <v>1441</v>
      </c>
      <c r="BC33" t="s">
        <v>1442</v>
      </c>
      <c r="BD33" t="s">
        <v>899</v>
      </c>
      <c r="BE33" t="s">
        <v>899</v>
      </c>
      <c r="BF33" t="s">
        <v>899</v>
      </c>
      <c r="BG33" t="s">
        <v>899</v>
      </c>
      <c r="BH33" t="s">
        <v>1443</v>
      </c>
      <c r="BI33" t="s">
        <v>1444</v>
      </c>
      <c r="BJ33" t="s">
        <v>1445</v>
      </c>
      <c r="BK33" t="s">
        <v>1446</v>
      </c>
      <c r="BL33" t="s">
        <v>899</v>
      </c>
      <c r="BM33" t="s">
        <v>899</v>
      </c>
      <c r="BN33" t="s">
        <v>899</v>
      </c>
      <c r="BO33" t="s">
        <v>1447</v>
      </c>
      <c r="BP33" t="s">
        <v>1448</v>
      </c>
      <c r="BQ33" t="s">
        <v>1449</v>
      </c>
      <c r="BR33" t="s">
        <v>1450</v>
      </c>
      <c r="BS33" t="s">
        <v>899</v>
      </c>
      <c r="BT33" t="s">
        <v>899</v>
      </c>
      <c r="BU33" t="s">
        <v>899</v>
      </c>
      <c r="BV33" t="s">
        <v>899</v>
      </c>
      <c r="BW33" t="s">
        <v>899</v>
      </c>
      <c r="BX33" t="s">
        <v>899</v>
      </c>
      <c r="BY33" t="s">
        <v>899</v>
      </c>
      <c r="BZ33" t="s">
        <v>899</v>
      </c>
      <c r="CA33" t="s">
        <v>1451</v>
      </c>
      <c r="CB33" t="s">
        <v>1452</v>
      </c>
      <c r="CC33" t="s">
        <v>899</v>
      </c>
      <c r="CD33" t="s">
        <v>899</v>
      </c>
      <c r="CE33" t="s">
        <v>1453</v>
      </c>
      <c r="CF33" t="s">
        <v>899</v>
      </c>
      <c r="CG33" t="s">
        <v>899</v>
      </c>
      <c r="CH33" t="s">
        <v>1454</v>
      </c>
      <c r="CI33" t="s">
        <v>1455</v>
      </c>
    </row>
    <row r="34" spans="2:87" ht="21" customHeight="1" thickTop="1" x14ac:dyDescent="0.3">
      <c r="B34" s="46"/>
      <c r="C34" s="230"/>
      <c r="D34" s="257" t="s">
        <v>1456</v>
      </c>
      <c r="E34" s="42" t="s">
        <v>933</v>
      </c>
      <c r="F34" s="213"/>
      <c r="G34" s="265" t="s">
        <v>1457</v>
      </c>
      <c r="H34" s="209" t="b">
        <v>0</v>
      </c>
      <c r="J34" s="154" t="s">
        <v>1268</v>
      </c>
      <c r="K34" s="149" t="s">
        <v>1458</v>
      </c>
      <c r="L34" s="164">
        <f>IF($C$3="都道府県",都道府県別部門別CO2排出量!AK15,市区町村別部門別CO2排出量!AR17)</f>
        <v>9.1690669257519317E-3</v>
      </c>
      <c r="M34" s="164">
        <f>IF($C$3="都道府県",都道府県別部門別CO2排出量!AL15,市区町村別部門別CO2排出量!AS17)</f>
        <v>8.0276643781637732E-3</v>
      </c>
      <c r="N34" s="164">
        <f>IF($C$3="都道府県",都道府県別部門別CO2排出量!AM15,市区町村別部門別CO2排出量!AT17)</f>
        <v>8.3514107793611105E-3</v>
      </c>
      <c r="O34" s="47"/>
      <c r="P34" s="47"/>
      <c r="Q34" s="47"/>
      <c r="Z34" s="167" t="s">
        <v>880</v>
      </c>
      <c r="AL34" t="s">
        <v>59</v>
      </c>
      <c r="AO34" t="s">
        <v>1459</v>
      </c>
      <c r="AP34" t="s">
        <v>1460</v>
      </c>
      <c r="AQ34" t="s">
        <v>1461</v>
      </c>
      <c r="AR34" t="s">
        <v>1462</v>
      </c>
      <c r="AS34" t="s">
        <v>899</v>
      </c>
      <c r="AT34" t="s">
        <v>1463</v>
      </c>
      <c r="AU34" t="s">
        <v>1464</v>
      </c>
      <c r="AV34" t="s">
        <v>1465</v>
      </c>
      <c r="AW34" t="s">
        <v>899</v>
      </c>
      <c r="AX34" t="s">
        <v>1466</v>
      </c>
      <c r="AY34" t="s">
        <v>1467</v>
      </c>
      <c r="AZ34" t="s">
        <v>1468</v>
      </c>
      <c r="BA34" t="s">
        <v>1469</v>
      </c>
      <c r="BB34" t="s">
        <v>1470</v>
      </c>
      <c r="BC34" t="s">
        <v>899</v>
      </c>
      <c r="BD34" t="s">
        <v>899</v>
      </c>
      <c r="BE34" t="s">
        <v>899</v>
      </c>
      <c r="BF34" t="s">
        <v>899</v>
      </c>
      <c r="BG34" t="s">
        <v>899</v>
      </c>
      <c r="BH34" t="s">
        <v>1471</v>
      </c>
      <c r="BI34" t="s">
        <v>1472</v>
      </c>
      <c r="BJ34" t="s">
        <v>1473</v>
      </c>
      <c r="BK34" t="s">
        <v>1474</v>
      </c>
      <c r="BL34" t="s">
        <v>899</v>
      </c>
      <c r="BM34" t="s">
        <v>899</v>
      </c>
      <c r="BN34" t="s">
        <v>899</v>
      </c>
      <c r="BO34" t="s">
        <v>1475</v>
      </c>
      <c r="BP34" t="s">
        <v>1476</v>
      </c>
      <c r="BQ34" t="s">
        <v>1477</v>
      </c>
      <c r="BR34" t="s">
        <v>899</v>
      </c>
      <c r="BS34" t="s">
        <v>899</v>
      </c>
      <c r="BT34" t="s">
        <v>899</v>
      </c>
      <c r="BU34" t="s">
        <v>899</v>
      </c>
      <c r="BV34" t="s">
        <v>899</v>
      </c>
      <c r="BW34" t="s">
        <v>899</v>
      </c>
      <c r="BX34" t="s">
        <v>899</v>
      </c>
      <c r="BY34" t="s">
        <v>899</v>
      </c>
      <c r="BZ34" t="s">
        <v>899</v>
      </c>
      <c r="CA34" t="s">
        <v>1478</v>
      </c>
      <c r="CB34" t="s">
        <v>1479</v>
      </c>
      <c r="CC34" t="s">
        <v>899</v>
      </c>
      <c r="CD34" t="s">
        <v>899</v>
      </c>
      <c r="CE34" t="s">
        <v>1480</v>
      </c>
      <c r="CF34" t="s">
        <v>899</v>
      </c>
      <c r="CG34" t="s">
        <v>899</v>
      </c>
      <c r="CH34" t="s">
        <v>1481</v>
      </c>
      <c r="CI34" t="s">
        <v>1482</v>
      </c>
    </row>
    <row r="35" spans="2:87" ht="21" customHeight="1" x14ac:dyDescent="0.3">
      <c r="B35" s="46"/>
      <c r="C35" s="230"/>
      <c r="D35" s="245"/>
      <c r="E35" s="43" t="s">
        <v>981</v>
      </c>
      <c r="F35" s="211"/>
      <c r="G35" s="267"/>
      <c r="H35" s="209" t="b">
        <v>0</v>
      </c>
      <c r="J35" s="155" t="s">
        <v>1268</v>
      </c>
      <c r="K35" s="149" t="s">
        <v>1483</v>
      </c>
      <c r="L35" s="164">
        <f>IF($C$3="都道府県",都道府県別部門別CO2排出量!AK16,市区町村別部門別CO2排出量!AR18)</f>
        <v>7.811638936091889E-4</v>
      </c>
      <c r="M35" s="164">
        <f>IF($C$3="都道府県",都道府県別部門別CO2排出量!AL16,市区町村別部門別CO2排出量!AS18)</f>
        <v>1.5297681036334051E-2</v>
      </c>
      <c r="N35" s="164">
        <f>IF($C$3="都道府県",都道府県別部門別CO2排出量!AM16,市区町村別部門別CO2排出量!AT18)</f>
        <v>1.2166463257411187E-2</v>
      </c>
      <c r="O35" s="47"/>
      <c r="P35" s="47"/>
      <c r="Q35" s="47"/>
      <c r="AA35" s="168" t="s">
        <v>1484</v>
      </c>
      <c r="AB35" s="168" t="s">
        <v>1485</v>
      </c>
      <c r="AC35" s="240" t="s">
        <v>191</v>
      </c>
      <c r="AD35" s="240"/>
      <c r="AE35" s="240"/>
      <c r="AL35" t="s">
        <v>60</v>
      </c>
      <c r="AO35" t="s">
        <v>680</v>
      </c>
      <c r="AP35" t="s">
        <v>1486</v>
      </c>
      <c r="AQ35" t="s">
        <v>1487</v>
      </c>
      <c r="AR35" t="s">
        <v>1488</v>
      </c>
      <c r="AS35" t="s">
        <v>899</v>
      </c>
      <c r="AT35" t="s">
        <v>1489</v>
      </c>
      <c r="AU35" t="s">
        <v>1119</v>
      </c>
      <c r="AV35" t="s">
        <v>1490</v>
      </c>
      <c r="AW35" t="s">
        <v>899</v>
      </c>
      <c r="AX35" t="s">
        <v>1134</v>
      </c>
      <c r="AY35" t="s">
        <v>1491</v>
      </c>
      <c r="AZ35" t="s">
        <v>1492</v>
      </c>
      <c r="BA35" t="s">
        <v>1493</v>
      </c>
      <c r="BB35" t="s">
        <v>1494</v>
      </c>
      <c r="BC35" t="s">
        <v>899</v>
      </c>
      <c r="BD35" t="s">
        <v>899</v>
      </c>
      <c r="BE35" t="s">
        <v>899</v>
      </c>
      <c r="BF35" t="s">
        <v>899</v>
      </c>
      <c r="BG35" t="s">
        <v>899</v>
      </c>
      <c r="BH35" t="s">
        <v>1495</v>
      </c>
      <c r="BI35" t="s">
        <v>638</v>
      </c>
      <c r="BJ35" t="s">
        <v>1496</v>
      </c>
      <c r="BK35" t="s">
        <v>1497</v>
      </c>
      <c r="BL35" t="s">
        <v>899</v>
      </c>
      <c r="BM35" t="s">
        <v>899</v>
      </c>
      <c r="BN35" t="s">
        <v>899</v>
      </c>
      <c r="BO35" t="s">
        <v>1498</v>
      </c>
      <c r="BP35" t="s">
        <v>1499</v>
      </c>
      <c r="BQ35" t="s">
        <v>1500</v>
      </c>
      <c r="BR35" t="s">
        <v>899</v>
      </c>
      <c r="BS35" t="s">
        <v>899</v>
      </c>
      <c r="BT35" t="s">
        <v>899</v>
      </c>
      <c r="BU35" t="s">
        <v>899</v>
      </c>
      <c r="BV35" t="s">
        <v>899</v>
      </c>
      <c r="BW35" t="s">
        <v>899</v>
      </c>
      <c r="BX35" t="s">
        <v>899</v>
      </c>
      <c r="BY35" t="s">
        <v>899</v>
      </c>
      <c r="BZ35" t="s">
        <v>899</v>
      </c>
      <c r="CA35" t="s">
        <v>1501</v>
      </c>
      <c r="CB35" t="s">
        <v>1502</v>
      </c>
      <c r="CC35" t="s">
        <v>899</v>
      </c>
      <c r="CD35" t="s">
        <v>899</v>
      </c>
      <c r="CE35" t="s">
        <v>1503</v>
      </c>
      <c r="CF35" t="s">
        <v>899</v>
      </c>
      <c r="CG35" t="s">
        <v>899</v>
      </c>
      <c r="CH35" t="s">
        <v>1504</v>
      </c>
      <c r="CI35" t="s">
        <v>1505</v>
      </c>
    </row>
    <row r="36" spans="2:87" ht="21" customHeight="1" x14ac:dyDescent="0.3">
      <c r="B36" s="46"/>
      <c r="C36" s="230"/>
      <c r="D36" s="245"/>
      <c r="E36" s="43" t="s">
        <v>1025</v>
      </c>
      <c r="F36" s="211"/>
      <c r="G36" s="267" t="s">
        <v>1506</v>
      </c>
      <c r="H36" s="209" t="b">
        <v>0</v>
      </c>
      <c r="J36" s="156" t="s">
        <v>1268</v>
      </c>
      <c r="K36" s="149" t="s">
        <v>1507</v>
      </c>
      <c r="L36" s="164">
        <f>IF($C$3="都道府県",都道府県別部門別CO2排出量!AK17,市区町村別部門別CO2排出量!AR19)</f>
        <v>1.9015047352123129E-2</v>
      </c>
      <c r="M36" s="164">
        <f>IF($C$3="都道府県",都道府県別部門別CO2排出量!AL17,市区町村別部門別CO2排出量!AS19)</f>
        <v>1.6315096169608429E-2</v>
      </c>
      <c r="N36" s="164">
        <f>IF($C$3="都道府県",都道府県別部門別CO2排出量!AM17,市区町村別部門別CO2排出量!AT19)</f>
        <v>1.6251947686622484E-2</v>
      </c>
      <c r="O36" s="47"/>
      <c r="P36" s="47"/>
      <c r="Q36" s="47"/>
      <c r="AA36" s="168" t="s">
        <v>249</v>
      </c>
      <c r="AB36" s="168" t="s">
        <v>249</v>
      </c>
      <c r="AC36" s="168" t="s">
        <v>1027</v>
      </c>
      <c r="AD36" s="168" t="s">
        <v>1028</v>
      </c>
      <c r="AE36" s="168" t="s">
        <v>253</v>
      </c>
      <c r="AL36" t="s">
        <v>61</v>
      </c>
      <c r="AO36" t="s">
        <v>1508</v>
      </c>
      <c r="AP36" t="s">
        <v>1509</v>
      </c>
      <c r="AQ36" t="s">
        <v>1510</v>
      </c>
      <c r="AR36" t="s">
        <v>874</v>
      </c>
      <c r="AS36" t="s">
        <v>899</v>
      </c>
      <c r="AT36" t="s">
        <v>1511</v>
      </c>
      <c r="AU36" t="s">
        <v>1380</v>
      </c>
      <c r="AV36" t="s">
        <v>1512</v>
      </c>
      <c r="AW36" t="s">
        <v>899</v>
      </c>
      <c r="AX36" t="s">
        <v>1513</v>
      </c>
      <c r="AY36" t="s">
        <v>1514</v>
      </c>
      <c r="AZ36" t="s">
        <v>1515</v>
      </c>
      <c r="BA36" t="s">
        <v>1516</v>
      </c>
      <c r="BB36" t="s">
        <v>1517</v>
      </c>
      <c r="BC36" t="s">
        <v>899</v>
      </c>
      <c r="BD36" t="s">
        <v>899</v>
      </c>
      <c r="BE36" t="s">
        <v>899</v>
      </c>
      <c r="BF36" t="s">
        <v>899</v>
      </c>
      <c r="BG36" t="s">
        <v>899</v>
      </c>
      <c r="BH36" t="s">
        <v>1518</v>
      </c>
      <c r="BI36" t="s">
        <v>1519</v>
      </c>
      <c r="BJ36" t="s">
        <v>1520</v>
      </c>
      <c r="BK36" t="s">
        <v>1521</v>
      </c>
      <c r="BL36" t="s">
        <v>899</v>
      </c>
      <c r="BM36" t="s">
        <v>899</v>
      </c>
      <c r="BN36" t="s">
        <v>899</v>
      </c>
      <c r="BO36" t="s">
        <v>1522</v>
      </c>
      <c r="BP36" t="s">
        <v>1523</v>
      </c>
      <c r="BQ36" t="s">
        <v>1524</v>
      </c>
      <c r="BR36" t="s">
        <v>899</v>
      </c>
      <c r="BS36" t="s">
        <v>899</v>
      </c>
      <c r="BT36" t="s">
        <v>899</v>
      </c>
      <c r="BU36" t="s">
        <v>899</v>
      </c>
      <c r="BV36" t="s">
        <v>899</v>
      </c>
      <c r="BW36" t="s">
        <v>899</v>
      </c>
      <c r="BX36" t="s">
        <v>899</v>
      </c>
      <c r="BY36" t="s">
        <v>899</v>
      </c>
      <c r="BZ36" t="s">
        <v>899</v>
      </c>
      <c r="CA36" t="s">
        <v>1525</v>
      </c>
      <c r="CB36" t="s">
        <v>1526</v>
      </c>
      <c r="CC36" t="s">
        <v>899</v>
      </c>
      <c r="CD36" t="s">
        <v>899</v>
      </c>
      <c r="CE36" t="s">
        <v>1527</v>
      </c>
      <c r="CF36" t="s">
        <v>899</v>
      </c>
      <c r="CG36" t="s">
        <v>899</v>
      </c>
      <c r="CH36" t="s">
        <v>1528</v>
      </c>
      <c r="CI36" t="s">
        <v>1529</v>
      </c>
    </row>
    <row r="37" spans="2:87" ht="21" customHeight="1" x14ac:dyDescent="0.3">
      <c r="B37" s="46"/>
      <c r="C37" s="230"/>
      <c r="D37" s="245"/>
      <c r="E37" s="43" t="s">
        <v>1072</v>
      </c>
      <c r="F37" s="211"/>
      <c r="G37" s="267"/>
      <c r="H37" s="209" t="b">
        <v>0</v>
      </c>
      <c r="J37" s="47"/>
      <c r="K37" s="47"/>
      <c r="L37" s="47"/>
      <c r="M37" s="47"/>
      <c r="N37" s="47"/>
      <c r="O37" s="47"/>
      <c r="P37" s="47"/>
      <c r="Q37" s="47"/>
      <c r="AA37" s="70" t="b">
        <f>OR(W19:Y19)</f>
        <v>0</v>
      </c>
      <c r="AB37" s="70" t="b">
        <f>OR(W20:Y20)</f>
        <v>0</v>
      </c>
      <c r="AC37" s="168" t="str">
        <f>IF(AND(AA37,AB37=FALSE),"〇","")</f>
        <v/>
      </c>
      <c r="AD37" s="168" t="str">
        <f>IF(AND(AA37=FALSE,AB37),"〇","")</f>
        <v/>
      </c>
      <c r="AE37" s="168" t="str">
        <f>IF(AND(AA37:AB37),"〇","")</f>
        <v/>
      </c>
      <c r="AL37" t="s">
        <v>62</v>
      </c>
      <c r="AO37" t="s">
        <v>1530</v>
      </c>
      <c r="AP37" t="s">
        <v>1531</v>
      </c>
      <c r="AR37" t="s">
        <v>1532</v>
      </c>
      <c r="AS37" t="s">
        <v>899</v>
      </c>
      <c r="AT37" t="s">
        <v>1533</v>
      </c>
      <c r="AU37" t="s">
        <v>1534</v>
      </c>
      <c r="AV37" t="s">
        <v>1535</v>
      </c>
      <c r="AW37" t="s">
        <v>899</v>
      </c>
      <c r="AX37" t="s">
        <v>1536</v>
      </c>
      <c r="AY37" t="s">
        <v>1537</v>
      </c>
      <c r="AZ37" t="s">
        <v>1538</v>
      </c>
      <c r="BA37" t="s">
        <v>1539</v>
      </c>
      <c r="BB37" t="s">
        <v>899</v>
      </c>
      <c r="BC37" t="s">
        <v>899</v>
      </c>
      <c r="BD37" t="s">
        <v>899</v>
      </c>
      <c r="BE37" t="s">
        <v>899</v>
      </c>
      <c r="BF37" t="s">
        <v>899</v>
      </c>
      <c r="BG37" t="s">
        <v>899</v>
      </c>
      <c r="BH37" t="s">
        <v>1540</v>
      </c>
      <c r="BI37" t="s">
        <v>1541</v>
      </c>
      <c r="BJ37" t="s">
        <v>1542</v>
      </c>
      <c r="BK37" t="s">
        <v>1543</v>
      </c>
      <c r="BL37" t="s">
        <v>899</v>
      </c>
      <c r="BM37" t="s">
        <v>899</v>
      </c>
      <c r="BN37" t="s">
        <v>899</v>
      </c>
      <c r="BO37" t="s">
        <v>1544</v>
      </c>
      <c r="BP37" t="s">
        <v>1545</v>
      </c>
      <c r="BQ37" t="s">
        <v>1546</v>
      </c>
      <c r="BR37" t="s">
        <v>899</v>
      </c>
      <c r="BS37" t="s">
        <v>899</v>
      </c>
      <c r="BT37" t="s">
        <v>899</v>
      </c>
      <c r="BU37" t="s">
        <v>899</v>
      </c>
      <c r="BV37" t="s">
        <v>899</v>
      </c>
      <c r="BW37" t="s">
        <v>899</v>
      </c>
      <c r="BX37" t="s">
        <v>899</v>
      </c>
      <c r="BY37" t="s">
        <v>899</v>
      </c>
      <c r="BZ37" t="s">
        <v>899</v>
      </c>
      <c r="CA37" t="s">
        <v>1547</v>
      </c>
      <c r="CB37" t="s">
        <v>1548</v>
      </c>
      <c r="CC37" t="s">
        <v>899</v>
      </c>
      <c r="CD37" t="s">
        <v>899</v>
      </c>
      <c r="CE37" t="s">
        <v>1549</v>
      </c>
      <c r="CF37" t="s">
        <v>899</v>
      </c>
      <c r="CG37" t="s">
        <v>899</v>
      </c>
      <c r="CH37" t="s">
        <v>1550</v>
      </c>
      <c r="CI37" t="s">
        <v>1551</v>
      </c>
    </row>
    <row r="38" spans="2:87" ht="21" customHeight="1" x14ac:dyDescent="0.3">
      <c r="B38" s="46"/>
      <c r="C38" s="230"/>
      <c r="D38" s="245"/>
      <c r="E38" s="43" t="s">
        <v>1112</v>
      </c>
      <c r="F38" s="211"/>
      <c r="G38" s="267" t="s">
        <v>1552</v>
      </c>
      <c r="H38" s="209" t="b">
        <v>0</v>
      </c>
      <c r="J38" s="47"/>
      <c r="K38" s="47"/>
      <c r="L38" s="47"/>
      <c r="M38" s="47"/>
      <c r="N38" s="47"/>
      <c r="O38" s="57"/>
      <c r="P38" s="57" t="s">
        <v>1553</v>
      </c>
      <c r="Q38" s="47"/>
      <c r="Z38"/>
      <c r="AA38"/>
      <c r="AB38"/>
      <c r="AC38"/>
      <c r="AD38"/>
      <c r="AE38"/>
      <c r="AL38" t="s">
        <v>63</v>
      </c>
      <c r="AO38" t="s">
        <v>1554</v>
      </c>
      <c r="AP38" t="s">
        <v>1555</v>
      </c>
      <c r="AR38" t="s">
        <v>1556</v>
      </c>
      <c r="AS38" t="s">
        <v>899</v>
      </c>
      <c r="AT38" t="s">
        <v>1557</v>
      </c>
      <c r="AU38" t="s">
        <v>1558</v>
      </c>
      <c r="AV38" t="s">
        <v>1559</v>
      </c>
      <c r="AW38" t="s">
        <v>899</v>
      </c>
      <c r="AX38" t="s">
        <v>1560</v>
      </c>
      <c r="AY38" t="s">
        <v>1561</v>
      </c>
      <c r="AZ38" t="s">
        <v>1562</v>
      </c>
      <c r="BA38" t="s">
        <v>1563</v>
      </c>
      <c r="BB38" t="s">
        <v>899</v>
      </c>
      <c r="BC38" t="s">
        <v>899</v>
      </c>
      <c r="BD38" t="s">
        <v>899</v>
      </c>
      <c r="BE38" t="s">
        <v>899</v>
      </c>
      <c r="BF38" t="s">
        <v>899</v>
      </c>
      <c r="BG38" t="s">
        <v>899</v>
      </c>
      <c r="BH38" t="s">
        <v>1564</v>
      </c>
      <c r="BI38" t="s">
        <v>1565</v>
      </c>
      <c r="BJ38" t="s">
        <v>1566</v>
      </c>
      <c r="BK38" t="s">
        <v>1567</v>
      </c>
      <c r="BL38" t="s">
        <v>899</v>
      </c>
      <c r="BM38" t="s">
        <v>899</v>
      </c>
      <c r="BN38" t="s">
        <v>899</v>
      </c>
      <c r="BO38" t="s">
        <v>1568</v>
      </c>
      <c r="BP38" t="s">
        <v>1569</v>
      </c>
      <c r="BQ38" t="s">
        <v>1570</v>
      </c>
      <c r="BR38" t="s">
        <v>899</v>
      </c>
      <c r="BS38" t="s">
        <v>899</v>
      </c>
      <c r="BT38" t="s">
        <v>899</v>
      </c>
      <c r="BU38" t="s">
        <v>899</v>
      </c>
      <c r="BV38" t="s">
        <v>899</v>
      </c>
      <c r="BW38" t="s">
        <v>899</v>
      </c>
      <c r="BX38" t="s">
        <v>899</v>
      </c>
      <c r="BY38" t="s">
        <v>899</v>
      </c>
      <c r="BZ38" t="s">
        <v>899</v>
      </c>
      <c r="CA38" t="s">
        <v>899</v>
      </c>
      <c r="CB38" t="s">
        <v>1571</v>
      </c>
      <c r="CC38" t="s">
        <v>899</v>
      </c>
      <c r="CD38" t="s">
        <v>899</v>
      </c>
      <c r="CE38" t="s">
        <v>1572</v>
      </c>
      <c r="CF38" t="s">
        <v>899</v>
      </c>
      <c r="CG38" t="s">
        <v>899</v>
      </c>
      <c r="CH38" t="s">
        <v>1573</v>
      </c>
      <c r="CI38" t="s">
        <v>1574</v>
      </c>
    </row>
    <row r="39" spans="2:87" ht="21" customHeight="1" x14ac:dyDescent="0.3">
      <c r="B39" s="46"/>
      <c r="C39" s="230"/>
      <c r="D39" s="245"/>
      <c r="E39" s="43" t="s">
        <v>1150</v>
      </c>
      <c r="F39" s="211"/>
      <c r="G39" s="267"/>
      <c r="H39" s="209" t="b">
        <v>0</v>
      </c>
      <c r="J39"/>
      <c r="Q39"/>
      <c r="AL39" t="s">
        <v>64</v>
      </c>
      <c r="AO39" t="s">
        <v>1575</v>
      </c>
      <c r="AP39" t="s">
        <v>1576</v>
      </c>
      <c r="AR39" t="s">
        <v>899</v>
      </c>
      <c r="AS39" t="s">
        <v>899</v>
      </c>
      <c r="AT39" t="s">
        <v>899</v>
      </c>
      <c r="AU39" t="s">
        <v>1577</v>
      </c>
      <c r="AV39" t="s">
        <v>1578</v>
      </c>
      <c r="AW39" t="s">
        <v>899</v>
      </c>
      <c r="AX39" t="s">
        <v>899</v>
      </c>
      <c r="AY39" t="s">
        <v>1579</v>
      </c>
      <c r="AZ39" t="s">
        <v>1580</v>
      </c>
      <c r="BA39" t="s">
        <v>1581</v>
      </c>
      <c r="BB39" t="s">
        <v>899</v>
      </c>
      <c r="BC39" t="s">
        <v>899</v>
      </c>
      <c r="BD39" t="s">
        <v>899</v>
      </c>
      <c r="BE39" t="s">
        <v>899</v>
      </c>
      <c r="BF39" t="s">
        <v>899</v>
      </c>
      <c r="BG39" t="s">
        <v>899</v>
      </c>
      <c r="BH39" t="s">
        <v>1582</v>
      </c>
      <c r="BI39" t="s">
        <v>1583</v>
      </c>
      <c r="BJ39" t="s">
        <v>899</v>
      </c>
      <c r="BK39" t="s">
        <v>1584</v>
      </c>
      <c r="BL39" t="s">
        <v>899</v>
      </c>
      <c r="BM39" t="s">
        <v>899</v>
      </c>
      <c r="BN39" t="s">
        <v>899</v>
      </c>
      <c r="BO39" t="s">
        <v>1585</v>
      </c>
      <c r="BP39" t="s">
        <v>1586</v>
      </c>
      <c r="BQ39" t="s">
        <v>1587</v>
      </c>
      <c r="BR39" t="s">
        <v>899</v>
      </c>
      <c r="BS39" t="s">
        <v>899</v>
      </c>
      <c r="BT39" t="s">
        <v>899</v>
      </c>
      <c r="BU39" t="s">
        <v>899</v>
      </c>
      <c r="BV39" t="s">
        <v>899</v>
      </c>
      <c r="BW39" t="s">
        <v>899</v>
      </c>
      <c r="BX39" t="s">
        <v>899</v>
      </c>
      <c r="BY39" t="s">
        <v>899</v>
      </c>
      <c r="BZ39" t="s">
        <v>899</v>
      </c>
      <c r="CA39" t="s">
        <v>899</v>
      </c>
      <c r="CB39" t="s">
        <v>1588</v>
      </c>
      <c r="CC39" t="s">
        <v>899</v>
      </c>
      <c r="CD39" t="s">
        <v>899</v>
      </c>
      <c r="CE39" t="s">
        <v>1589</v>
      </c>
      <c r="CF39" t="s">
        <v>899</v>
      </c>
      <c r="CG39" t="s">
        <v>899</v>
      </c>
      <c r="CH39" t="s">
        <v>1590</v>
      </c>
      <c r="CI39" t="s">
        <v>1591</v>
      </c>
    </row>
    <row r="40" spans="2:87" ht="21" customHeight="1" x14ac:dyDescent="0.3">
      <c r="B40" s="46"/>
      <c r="C40" s="230"/>
      <c r="D40" s="245"/>
      <c r="E40" s="43" t="s">
        <v>1186</v>
      </c>
      <c r="F40" s="211"/>
      <c r="G40" s="267"/>
      <c r="H40" s="209" t="b">
        <v>0</v>
      </c>
      <c r="J40" s="249" t="s">
        <v>1592</v>
      </c>
      <c r="K40" s="249"/>
      <c r="L40" s="249"/>
      <c r="M40" s="249"/>
      <c r="N40" s="249"/>
      <c r="O40" s="249"/>
      <c r="P40" s="249"/>
      <c r="Q40" s="249"/>
      <c r="AL40" t="s">
        <v>65</v>
      </c>
      <c r="AO40" t="s">
        <v>1593</v>
      </c>
      <c r="AP40" t="s">
        <v>1594</v>
      </c>
      <c r="AR40" t="s">
        <v>899</v>
      </c>
      <c r="AS40" t="s">
        <v>899</v>
      </c>
      <c r="AT40" t="s">
        <v>899</v>
      </c>
      <c r="AU40" t="s">
        <v>1595</v>
      </c>
      <c r="AV40" t="s">
        <v>1596</v>
      </c>
      <c r="AW40" t="s">
        <v>899</v>
      </c>
      <c r="AX40" t="s">
        <v>899</v>
      </c>
      <c r="AY40" t="s">
        <v>1597</v>
      </c>
      <c r="AZ40" t="s">
        <v>1598</v>
      </c>
      <c r="BA40" t="s">
        <v>1599</v>
      </c>
      <c r="BB40" t="s">
        <v>899</v>
      </c>
      <c r="BC40" t="s">
        <v>899</v>
      </c>
      <c r="BD40" t="s">
        <v>899</v>
      </c>
      <c r="BE40" t="s">
        <v>899</v>
      </c>
      <c r="BF40" t="s">
        <v>899</v>
      </c>
      <c r="BG40" t="s">
        <v>899</v>
      </c>
      <c r="BH40" t="s">
        <v>1600</v>
      </c>
      <c r="BI40" t="s">
        <v>1601</v>
      </c>
      <c r="BJ40" t="s">
        <v>899</v>
      </c>
      <c r="BK40" t="s">
        <v>1602</v>
      </c>
      <c r="BL40" t="s">
        <v>899</v>
      </c>
      <c r="BM40" t="s">
        <v>899</v>
      </c>
      <c r="BN40" t="s">
        <v>899</v>
      </c>
      <c r="BO40" t="s">
        <v>1603</v>
      </c>
      <c r="BP40" t="s">
        <v>1604</v>
      </c>
      <c r="BQ40" t="s">
        <v>1605</v>
      </c>
      <c r="BR40" t="s">
        <v>899</v>
      </c>
      <c r="BS40" t="s">
        <v>899</v>
      </c>
      <c r="BT40" t="s">
        <v>899</v>
      </c>
      <c r="BU40" t="s">
        <v>899</v>
      </c>
      <c r="BV40" t="s">
        <v>899</v>
      </c>
      <c r="BW40" t="s">
        <v>899</v>
      </c>
      <c r="BX40" t="s">
        <v>899</v>
      </c>
      <c r="BY40" t="s">
        <v>899</v>
      </c>
      <c r="BZ40" t="s">
        <v>899</v>
      </c>
      <c r="CA40" t="s">
        <v>899</v>
      </c>
      <c r="CB40" t="s">
        <v>1606</v>
      </c>
      <c r="CC40" t="s">
        <v>899</v>
      </c>
      <c r="CD40" t="s">
        <v>899</v>
      </c>
      <c r="CE40" t="s">
        <v>1607</v>
      </c>
      <c r="CF40" t="s">
        <v>899</v>
      </c>
      <c r="CG40" t="s">
        <v>899</v>
      </c>
      <c r="CH40" t="s">
        <v>1608</v>
      </c>
      <c r="CI40" t="s">
        <v>1609</v>
      </c>
    </row>
    <row r="41" spans="2:87" ht="21" customHeight="1" x14ac:dyDescent="0.3">
      <c r="B41" s="46"/>
      <c r="C41" s="230"/>
      <c r="D41" s="245"/>
      <c r="E41" s="43" t="s">
        <v>1224</v>
      </c>
      <c r="F41" s="211"/>
      <c r="G41" s="267"/>
      <c r="H41" s="209" t="b">
        <v>0</v>
      </c>
      <c r="J41" s="47"/>
      <c r="K41" s="47"/>
      <c r="L41" s="47"/>
      <c r="M41" s="47"/>
      <c r="N41" s="47"/>
      <c r="O41" s="47"/>
      <c r="P41" s="47"/>
      <c r="Q41" s="47"/>
      <c r="Z41"/>
      <c r="AA41"/>
      <c r="AB41"/>
      <c r="AC41"/>
      <c r="AD41"/>
      <c r="AE41"/>
      <c r="AL41" t="s">
        <v>66</v>
      </c>
      <c r="AO41" t="s">
        <v>818</v>
      </c>
      <c r="AP41" t="s">
        <v>862</v>
      </c>
      <c r="AR41" t="s">
        <v>899</v>
      </c>
      <c r="AS41" t="s">
        <v>899</v>
      </c>
      <c r="AT41" t="s">
        <v>899</v>
      </c>
      <c r="AU41" t="s">
        <v>1610</v>
      </c>
      <c r="AV41" t="s">
        <v>1611</v>
      </c>
      <c r="AW41" t="s">
        <v>899</v>
      </c>
      <c r="AX41" t="s">
        <v>899</v>
      </c>
      <c r="AY41" t="s">
        <v>1612</v>
      </c>
      <c r="AZ41" t="s">
        <v>1613</v>
      </c>
      <c r="BA41" t="s">
        <v>1614</v>
      </c>
      <c r="BB41" t="s">
        <v>899</v>
      </c>
      <c r="BC41" t="s">
        <v>899</v>
      </c>
      <c r="BD41" t="s">
        <v>899</v>
      </c>
      <c r="BE41" t="s">
        <v>899</v>
      </c>
      <c r="BF41" t="s">
        <v>899</v>
      </c>
      <c r="BG41" t="s">
        <v>899</v>
      </c>
      <c r="BH41" t="s">
        <v>1615</v>
      </c>
      <c r="BI41" t="s">
        <v>1616</v>
      </c>
      <c r="BJ41" t="s">
        <v>899</v>
      </c>
      <c r="BK41" t="s">
        <v>1617</v>
      </c>
      <c r="BL41" t="s">
        <v>899</v>
      </c>
      <c r="BM41" t="s">
        <v>899</v>
      </c>
      <c r="BN41" t="s">
        <v>899</v>
      </c>
      <c r="BO41" t="s">
        <v>1618</v>
      </c>
      <c r="BP41" t="s">
        <v>1619</v>
      </c>
      <c r="BQ41" t="s">
        <v>1130</v>
      </c>
      <c r="BR41" t="s">
        <v>899</v>
      </c>
      <c r="BS41" t="s">
        <v>899</v>
      </c>
      <c r="BT41" t="s">
        <v>899</v>
      </c>
      <c r="BU41" t="s">
        <v>899</v>
      </c>
      <c r="BV41" t="s">
        <v>899</v>
      </c>
      <c r="BW41" t="s">
        <v>899</v>
      </c>
      <c r="BX41" t="s">
        <v>899</v>
      </c>
      <c r="BY41" t="s">
        <v>899</v>
      </c>
      <c r="BZ41" t="s">
        <v>899</v>
      </c>
      <c r="CA41" t="s">
        <v>899</v>
      </c>
      <c r="CB41" t="s">
        <v>1620</v>
      </c>
      <c r="CC41" t="s">
        <v>899</v>
      </c>
      <c r="CD41" t="s">
        <v>899</v>
      </c>
      <c r="CE41" t="s">
        <v>1621</v>
      </c>
      <c r="CF41" t="s">
        <v>899</v>
      </c>
      <c r="CG41" t="s">
        <v>899</v>
      </c>
      <c r="CH41" t="s">
        <v>1622</v>
      </c>
      <c r="CI41" t="s">
        <v>1623</v>
      </c>
    </row>
    <row r="42" spans="2:87" ht="21" customHeight="1" x14ac:dyDescent="0.3">
      <c r="B42" s="46"/>
      <c r="C42" s="230"/>
      <c r="D42" s="245"/>
      <c r="E42" s="43" t="s">
        <v>1266</v>
      </c>
      <c r="F42" s="211"/>
      <c r="G42" s="267" t="s">
        <v>1624</v>
      </c>
      <c r="H42" s="209" t="b">
        <v>0</v>
      </c>
      <c r="J42" s="47"/>
      <c r="K42" s="47"/>
      <c r="L42" s="47"/>
      <c r="M42" s="47"/>
      <c r="N42" s="47"/>
      <c r="O42" s="47"/>
      <c r="P42" s="47"/>
      <c r="Q42" s="47"/>
      <c r="Z42"/>
      <c r="AA42"/>
      <c r="AB42"/>
      <c r="AC42"/>
      <c r="AD42"/>
      <c r="AE42"/>
      <c r="AL42" t="s">
        <v>67</v>
      </c>
      <c r="AO42" t="s">
        <v>1625</v>
      </c>
      <c r="AP42" t="s">
        <v>1626</v>
      </c>
      <c r="AR42" t="s">
        <v>899</v>
      </c>
      <c r="AS42" t="s">
        <v>899</v>
      </c>
      <c r="AT42" t="s">
        <v>899</v>
      </c>
      <c r="AU42" t="s">
        <v>1627</v>
      </c>
      <c r="AV42" t="s">
        <v>1628</v>
      </c>
      <c r="AW42" t="s">
        <v>899</v>
      </c>
      <c r="AX42" t="s">
        <v>899</v>
      </c>
      <c r="AY42" t="s">
        <v>1629</v>
      </c>
      <c r="AZ42" t="s">
        <v>1630</v>
      </c>
      <c r="BA42" t="s">
        <v>1631</v>
      </c>
      <c r="BB42" t="s">
        <v>899</v>
      </c>
      <c r="BC42" t="s">
        <v>899</v>
      </c>
      <c r="BD42" t="s">
        <v>899</v>
      </c>
      <c r="BE42" t="s">
        <v>899</v>
      </c>
      <c r="BF42" t="s">
        <v>899</v>
      </c>
      <c r="BG42" t="s">
        <v>899</v>
      </c>
      <c r="BH42" t="s">
        <v>1632</v>
      </c>
      <c r="BI42" t="s">
        <v>1633</v>
      </c>
      <c r="BJ42" t="s">
        <v>899</v>
      </c>
      <c r="BK42" t="s">
        <v>1634</v>
      </c>
      <c r="BL42" t="s">
        <v>899</v>
      </c>
      <c r="BM42" t="s">
        <v>899</v>
      </c>
      <c r="BN42" t="s">
        <v>899</v>
      </c>
      <c r="BO42" t="s">
        <v>1635</v>
      </c>
      <c r="BP42" t="s">
        <v>1636</v>
      </c>
      <c r="BQ42" t="s">
        <v>1637</v>
      </c>
      <c r="BR42" t="s">
        <v>899</v>
      </c>
      <c r="BS42" t="s">
        <v>899</v>
      </c>
      <c r="BT42" t="s">
        <v>899</v>
      </c>
      <c r="BU42" t="s">
        <v>899</v>
      </c>
      <c r="BV42" t="s">
        <v>899</v>
      </c>
      <c r="BW42" t="s">
        <v>899</v>
      </c>
      <c r="BX42" t="s">
        <v>899</v>
      </c>
      <c r="BY42" t="s">
        <v>899</v>
      </c>
      <c r="BZ42" t="s">
        <v>899</v>
      </c>
      <c r="CA42" t="s">
        <v>899</v>
      </c>
      <c r="CB42" t="s">
        <v>1638</v>
      </c>
      <c r="CC42" t="s">
        <v>899</v>
      </c>
      <c r="CD42" t="s">
        <v>899</v>
      </c>
      <c r="CE42" t="s">
        <v>1639</v>
      </c>
      <c r="CF42" t="s">
        <v>899</v>
      </c>
      <c r="CG42" t="s">
        <v>899</v>
      </c>
      <c r="CH42" t="s">
        <v>1640</v>
      </c>
      <c r="CI42" t="s">
        <v>1641</v>
      </c>
    </row>
    <row r="43" spans="2:87" ht="21" customHeight="1" x14ac:dyDescent="0.3">
      <c r="B43" s="46"/>
      <c r="C43" s="230"/>
      <c r="D43" s="245"/>
      <c r="E43" s="43" t="s">
        <v>1303</v>
      </c>
      <c r="F43" s="211"/>
      <c r="G43" s="267"/>
      <c r="H43" s="209" t="b">
        <v>0</v>
      </c>
      <c r="J43" s="47"/>
      <c r="K43" s="47"/>
      <c r="L43" s="166" t="str">
        <f>IF(C3="都道府県",都道府県別再エネポテンシャル!Y3,市区町村別再エネポテンシャル!BA3)</f>
        <v>山形県</v>
      </c>
      <c r="M43" s="166" t="str">
        <f>IF(C3="都道府県",都道府県別再エネポテンシャル!Y4,市区町村別再エネポテンシャル!BA4)</f>
        <v>100万～200万人未満の都道府県平均</v>
      </c>
      <c r="N43" s="166" t="str">
        <f>IF(C3="都道府県",都道府県別再エネポテンシャル!Y5,市区町村別再エネポテンシャル!BA5)</f>
        <v>全国の都道府県平均</v>
      </c>
      <c r="O43" s="47"/>
      <c r="P43" s="47"/>
      <c r="Q43" s="47"/>
      <c r="Z43"/>
      <c r="AA43"/>
      <c r="AB43"/>
      <c r="AC43"/>
      <c r="AD43"/>
      <c r="AE43"/>
      <c r="AL43" t="s">
        <v>68</v>
      </c>
      <c r="AO43" t="s">
        <v>1642</v>
      </c>
      <c r="AP43" t="s">
        <v>1643</v>
      </c>
      <c r="AR43" t="s">
        <v>899</v>
      </c>
      <c r="AS43" t="s">
        <v>899</v>
      </c>
      <c r="AT43" t="s">
        <v>899</v>
      </c>
      <c r="AU43" t="s">
        <v>1644</v>
      </c>
      <c r="AV43" t="s">
        <v>1645</v>
      </c>
      <c r="AW43" t="s">
        <v>899</v>
      </c>
      <c r="AX43" t="s">
        <v>899</v>
      </c>
      <c r="AY43" t="s">
        <v>1646</v>
      </c>
      <c r="AZ43" t="s">
        <v>1647</v>
      </c>
      <c r="BA43" t="s">
        <v>1648</v>
      </c>
      <c r="BB43" t="s">
        <v>899</v>
      </c>
      <c r="BC43" t="s">
        <v>899</v>
      </c>
      <c r="BD43" t="s">
        <v>899</v>
      </c>
      <c r="BE43" t="s">
        <v>899</v>
      </c>
      <c r="BF43" t="s">
        <v>899</v>
      </c>
      <c r="BG43" t="s">
        <v>899</v>
      </c>
      <c r="BH43" t="s">
        <v>1649</v>
      </c>
      <c r="BI43" t="s">
        <v>1650</v>
      </c>
      <c r="BJ43" t="s">
        <v>899</v>
      </c>
      <c r="BK43" t="s">
        <v>1651</v>
      </c>
      <c r="BL43" t="s">
        <v>899</v>
      </c>
      <c r="BM43" t="s">
        <v>899</v>
      </c>
      <c r="BN43" t="s">
        <v>899</v>
      </c>
      <c r="BO43" t="s">
        <v>1652</v>
      </c>
      <c r="BP43" t="s">
        <v>1653</v>
      </c>
      <c r="BQ43" t="s">
        <v>899</v>
      </c>
      <c r="BR43" t="s">
        <v>899</v>
      </c>
      <c r="BS43" t="s">
        <v>899</v>
      </c>
      <c r="BT43" t="s">
        <v>899</v>
      </c>
      <c r="BU43" t="s">
        <v>899</v>
      </c>
      <c r="BV43" t="s">
        <v>899</v>
      </c>
      <c r="BW43" t="s">
        <v>899</v>
      </c>
      <c r="BX43" t="s">
        <v>899</v>
      </c>
      <c r="BY43" t="s">
        <v>899</v>
      </c>
      <c r="BZ43" t="s">
        <v>899</v>
      </c>
      <c r="CA43" t="s">
        <v>899</v>
      </c>
      <c r="CB43" t="s">
        <v>1654</v>
      </c>
      <c r="CC43" t="s">
        <v>899</v>
      </c>
      <c r="CD43" t="s">
        <v>899</v>
      </c>
      <c r="CE43" t="s">
        <v>1655</v>
      </c>
      <c r="CF43" t="s">
        <v>899</v>
      </c>
      <c r="CG43" t="s">
        <v>899</v>
      </c>
      <c r="CH43" t="s">
        <v>1656</v>
      </c>
      <c r="CI43" t="s">
        <v>1657</v>
      </c>
    </row>
    <row r="44" spans="2:87" ht="21" customHeight="1" x14ac:dyDescent="0.3">
      <c r="B44" s="46"/>
      <c r="C44" s="230"/>
      <c r="D44" s="245"/>
      <c r="E44" s="43" t="s">
        <v>1336</v>
      </c>
      <c r="F44" s="211"/>
      <c r="G44" s="267" t="s">
        <v>1658</v>
      </c>
      <c r="H44" s="209" t="b">
        <v>0</v>
      </c>
      <c r="J44" s="180" t="s">
        <v>1268</v>
      </c>
      <c r="K44" s="165" t="s">
        <v>1659</v>
      </c>
      <c r="L44" s="164">
        <f>IF($C$3="都道府県",都道府県別再エネポテンシャル!Z8,市区町村別再エネポテンシャル!BB8)</f>
        <v>0.12223322384215786</v>
      </c>
      <c r="M44" s="164">
        <f>IF($C$3="都道府県",都道府県別再エネポテンシャル!AA8,市区町村別再エネポテンシャル!BC8)</f>
        <v>0.21097815264216621</v>
      </c>
      <c r="N44" s="164">
        <f>IF($C$3="都道府県",都道府県別再エネポテンシャル!AB8,市区町村別再エネポテンシャル!BD8)</f>
        <v>0.29716185813244583</v>
      </c>
      <c r="O44" s="47"/>
      <c r="P44" s="47"/>
      <c r="Q44" s="47"/>
      <c r="Z44"/>
      <c r="AA44"/>
      <c r="AB44"/>
      <c r="AC44"/>
      <c r="AD44"/>
      <c r="AE44"/>
      <c r="AL44" t="s">
        <v>69</v>
      </c>
      <c r="AO44" t="s">
        <v>1660</v>
      </c>
      <c r="AR44" t="s">
        <v>899</v>
      </c>
      <c r="AS44" t="s">
        <v>899</v>
      </c>
      <c r="AT44" t="s">
        <v>899</v>
      </c>
      <c r="AU44" t="s">
        <v>1661</v>
      </c>
      <c r="AV44" t="s">
        <v>1662</v>
      </c>
      <c r="AW44" t="s">
        <v>899</v>
      </c>
      <c r="AX44" t="s">
        <v>899</v>
      </c>
      <c r="AY44" t="s">
        <v>1663</v>
      </c>
      <c r="AZ44" t="s">
        <v>1664</v>
      </c>
      <c r="BA44" t="s">
        <v>1665</v>
      </c>
      <c r="BB44" t="s">
        <v>899</v>
      </c>
      <c r="BC44" t="s">
        <v>899</v>
      </c>
      <c r="BD44" t="s">
        <v>899</v>
      </c>
      <c r="BE44" t="s">
        <v>899</v>
      </c>
      <c r="BF44" t="s">
        <v>899</v>
      </c>
      <c r="BG44" t="s">
        <v>899</v>
      </c>
      <c r="BH44" t="s">
        <v>1299</v>
      </c>
      <c r="BI44" t="s">
        <v>1666</v>
      </c>
      <c r="BJ44" t="s">
        <v>899</v>
      </c>
      <c r="BK44" t="s">
        <v>1667</v>
      </c>
      <c r="BL44" t="s">
        <v>899</v>
      </c>
      <c r="BM44" t="s">
        <v>899</v>
      </c>
      <c r="BN44" t="s">
        <v>899</v>
      </c>
      <c r="BO44" t="s">
        <v>1604</v>
      </c>
      <c r="BP44" t="s">
        <v>1668</v>
      </c>
      <c r="BQ44" t="s">
        <v>899</v>
      </c>
      <c r="BR44" t="s">
        <v>899</v>
      </c>
      <c r="BS44" t="s">
        <v>899</v>
      </c>
      <c r="BT44" t="s">
        <v>899</v>
      </c>
      <c r="BU44" t="s">
        <v>899</v>
      </c>
      <c r="BV44" t="s">
        <v>899</v>
      </c>
      <c r="BW44" t="s">
        <v>899</v>
      </c>
      <c r="BX44" t="s">
        <v>899</v>
      </c>
      <c r="BY44" t="s">
        <v>899</v>
      </c>
      <c r="BZ44" t="s">
        <v>899</v>
      </c>
      <c r="CA44" t="s">
        <v>899</v>
      </c>
      <c r="CB44" t="s">
        <v>1669</v>
      </c>
      <c r="CC44" t="s">
        <v>899</v>
      </c>
      <c r="CD44" t="s">
        <v>899</v>
      </c>
      <c r="CE44" t="s">
        <v>1670</v>
      </c>
      <c r="CF44" t="s">
        <v>899</v>
      </c>
      <c r="CG44" t="s">
        <v>899</v>
      </c>
      <c r="CH44" t="s">
        <v>1671</v>
      </c>
      <c r="CI44" t="s">
        <v>1672</v>
      </c>
    </row>
    <row r="45" spans="2:87" ht="21" customHeight="1" x14ac:dyDescent="0.3">
      <c r="B45" s="46"/>
      <c r="C45" s="230"/>
      <c r="D45" s="245"/>
      <c r="E45" s="43" t="s">
        <v>1370</v>
      </c>
      <c r="F45" s="211"/>
      <c r="G45" s="267"/>
      <c r="H45" s="209" t="b">
        <v>0</v>
      </c>
      <c r="J45" s="181" t="s">
        <v>1268</v>
      </c>
      <c r="K45" s="165" t="s">
        <v>1673</v>
      </c>
      <c r="L45" s="164">
        <f>IF($C$3="都道府県",都道府県別再エネポテンシャル!Z9,市区町村別再エネポテンシャル!BB9)</f>
        <v>0.34254760703578863</v>
      </c>
      <c r="M45" s="164">
        <f>IF($C$3="都道府県",都道府県別再エネポテンシャル!AA9,市区町村別再エネポテンシャル!BC9)</f>
        <v>0.44317811214331887</v>
      </c>
      <c r="N45" s="164">
        <f>IF($C$3="都道府県",都道府県別再エネポテンシャル!AB9,市区町村別再エネポテンシャル!BD9)</f>
        <v>0.40016289868822952</v>
      </c>
      <c r="O45" s="47"/>
      <c r="P45" s="47"/>
      <c r="Q45" s="47"/>
      <c r="AL45" t="s">
        <v>70</v>
      </c>
      <c r="AO45" t="s">
        <v>1674</v>
      </c>
      <c r="AR45" t="s">
        <v>899</v>
      </c>
      <c r="AS45" t="s">
        <v>899</v>
      </c>
      <c r="AT45" t="s">
        <v>899</v>
      </c>
      <c r="AU45" t="s">
        <v>1675</v>
      </c>
      <c r="AV45" t="s">
        <v>1676</v>
      </c>
      <c r="AW45" t="s">
        <v>899</v>
      </c>
      <c r="AX45" t="s">
        <v>899</v>
      </c>
      <c r="AY45" t="s">
        <v>1677</v>
      </c>
      <c r="AZ45" t="s">
        <v>1678</v>
      </c>
      <c r="BA45" t="s">
        <v>1679</v>
      </c>
      <c r="BB45" t="s">
        <v>899</v>
      </c>
      <c r="BC45" t="s">
        <v>899</v>
      </c>
      <c r="BD45" t="s">
        <v>899</v>
      </c>
      <c r="BE45" t="s">
        <v>899</v>
      </c>
      <c r="BF45" t="s">
        <v>899</v>
      </c>
      <c r="BG45" t="s">
        <v>899</v>
      </c>
      <c r="BH45" t="s">
        <v>1680</v>
      </c>
      <c r="BI45" t="s">
        <v>1681</v>
      </c>
      <c r="BJ45" t="s">
        <v>899</v>
      </c>
      <c r="BK45" t="s">
        <v>1682</v>
      </c>
      <c r="BL45" t="s">
        <v>899</v>
      </c>
      <c r="BM45" t="s">
        <v>899</v>
      </c>
      <c r="BN45" t="s">
        <v>899</v>
      </c>
      <c r="BO45" t="s">
        <v>1683</v>
      </c>
      <c r="BP45" t="s">
        <v>899</v>
      </c>
      <c r="BQ45" t="s">
        <v>899</v>
      </c>
      <c r="BR45" t="s">
        <v>899</v>
      </c>
      <c r="BS45" t="s">
        <v>899</v>
      </c>
      <c r="BT45" t="s">
        <v>899</v>
      </c>
      <c r="BU45" t="s">
        <v>899</v>
      </c>
      <c r="BV45" t="s">
        <v>899</v>
      </c>
      <c r="BW45" t="s">
        <v>899</v>
      </c>
      <c r="BX45" t="s">
        <v>899</v>
      </c>
      <c r="BY45" t="s">
        <v>899</v>
      </c>
      <c r="BZ45" t="s">
        <v>899</v>
      </c>
      <c r="CA45" t="s">
        <v>899</v>
      </c>
      <c r="CB45" t="s">
        <v>1684</v>
      </c>
      <c r="CC45" t="s">
        <v>899</v>
      </c>
      <c r="CD45" t="s">
        <v>899</v>
      </c>
      <c r="CE45" t="s">
        <v>1685</v>
      </c>
      <c r="CF45" t="s">
        <v>899</v>
      </c>
      <c r="CG45" t="s">
        <v>899</v>
      </c>
      <c r="CH45" t="s">
        <v>1686</v>
      </c>
    </row>
    <row r="46" spans="2:87" ht="21" customHeight="1" x14ac:dyDescent="0.3">
      <c r="B46" s="46"/>
      <c r="C46" s="230"/>
      <c r="D46" s="245"/>
      <c r="E46" s="43" t="s">
        <v>1400</v>
      </c>
      <c r="F46" s="211"/>
      <c r="G46" s="267"/>
      <c r="H46" s="209" t="b">
        <v>0</v>
      </c>
      <c r="J46" s="151" t="s">
        <v>1268</v>
      </c>
      <c r="K46" s="165" t="s">
        <v>1687</v>
      </c>
      <c r="L46" s="164">
        <f>IF($C$3="都道府県",都道府県別再エネポテンシャル!Z10,市区町村別再エネポテンシャル!BB10)</f>
        <v>0.46005022615724872</v>
      </c>
      <c r="M46" s="164">
        <f>IF($C$3="都道府県",都道府県別再エネポテンシャル!AA10,市区町村別再エネポテンシャル!BC10)</f>
        <v>0.28103545348778941</v>
      </c>
      <c r="N46" s="164">
        <f>IF($C$3="都道府県",都道府県別再エネポテンシャル!AB10,市区町村別再エネポテンシャル!BD10)</f>
        <v>0.25173703945074055</v>
      </c>
      <c r="O46" s="47"/>
      <c r="P46" s="47"/>
      <c r="Q46" s="47"/>
      <c r="AL46" t="s">
        <v>71</v>
      </c>
      <c r="AO46" t="s">
        <v>1688</v>
      </c>
      <c r="AR46" t="s">
        <v>899</v>
      </c>
      <c r="AS46" t="s">
        <v>899</v>
      </c>
      <c r="AT46" t="s">
        <v>899</v>
      </c>
      <c r="AU46" t="s">
        <v>1689</v>
      </c>
      <c r="AV46" t="s">
        <v>1690</v>
      </c>
      <c r="AW46" t="s">
        <v>899</v>
      </c>
      <c r="AX46" t="s">
        <v>899</v>
      </c>
      <c r="AY46" t="s">
        <v>1691</v>
      </c>
      <c r="AZ46" t="s">
        <v>1692</v>
      </c>
      <c r="BA46" t="s">
        <v>1693</v>
      </c>
      <c r="BB46" t="s">
        <v>899</v>
      </c>
      <c r="BC46" t="s">
        <v>899</v>
      </c>
      <c r="BD46" t="s">
        <v>899</v>
      </c>
      <c r="BE46" t="s">
        <v>899</v>
      </c>
      <c r="BF46" t="s">
        <v>899</v>
      </c>
      <c r="BG46" t="s">
        <v>899</v>
      </c>
      <c r="BH46" t="s">
        <v>1694</v>
      </c>
      <c r="BI46" t="s">
        <v>899</v>
      </c>
      <c r="BJ46" t="s">
        <v>899</v>
      </c>
      <c r="BK46" t="s">
        <v>1695</v>
      </c>
      <c r="BL46" t="s">
        <v>899</v>
      </c>
      <c r="BM46" t="s">
        <v>899</v>
      </c>
      <c r="BN46" t="s">
        <v>899</v>
      </c>
      <c r="BO46" t="s">
        <v>1696</v>
      </c>
      <c r="BP46" t="s">
        <v>899</v>
      </c>
      <c r="BQ46" t="s">
        <v>899</v>
      </c>
      <c r="BR46" t="s">
        <v>899</v>
      </c>
      <c r="BS46" t="s">
        <v>899</v>
      </c>
      <c r="BT46" t="s">
        <v>899</v>
      </c>
      <c r="BU46" t="s">
        <v>899</v>
      </c>
      <c r="BV46" t="s">
        <v>899</v>
      </c>
      <c r="BW46" t="s">
        <v>899</v>
      </c>
      <c r="BX46" t="s">
        <v>899</v>
      </c>
      <c r="BY46" t="s">
        <v>899</v>
      </c>
      <c r="BZ46" t="s">
        <v>899</v>
      </c>
      <c r="CA46" t="s">
        <v>899</v>
      </c>
      <c r="CB46" t="s">
        <v>1697</v>
      </c>
      <c r="CC46" t="s">
        <v>899</v>
      </c>
      <c r="CD46" t="s">
        <v>899</v>
      </c>
      <c r="CE46" t="s">
        <v>1698</v>
      </c>
      <c r="CF46" t="s">
        <v>899</v>
      </c>
      <c r="CG46" t="s">
        <v>899</v>
      </c>
      <c r="CH46" t="s">
        <v>1699</v>
      </c>
    </row>
    <row r="47" spans="2:87" ht="21" customHeight="1" thickBot="1" x14ac:dyDescent="0.35">
      <c r="B47" s="46"/>
      <c r="C47" s="256"/>
      <c r="D47" s="246"/>
      <c r="E47" s="44" t="s">
        <v>1429</v>
      </c>
      <c r="F47" s="212"/>
      <c r="G47" s="268"/>
      <c r="H47" s="209" t="b">
        <v>0</v>
      </c>
      <c r="J47" s="153" t="s">
        <v>1268</v>
      </c>
      <c r="K47" s="165" t="s">
        <v>1700</v>
      </c>
      <c r="L47" s="164">
        <f>IF($C$3="都道府県",都道府県別再エネポテンシャル!Z11,市区町村別再エネポテンシャル!BB11)</f>
        <v>5.5559516197517429E-2</v>
      </c>
      <c r="M47" s="164">
        <f>IF($C$3="都道府県",都道府県別再エネポテンシャル!AA11,市区町村別再エネポテンシャル!BC11)</f>
        <v>2.3867507743831423E-2</v>
      </c>
      <c r="N47" s="164">
        <f>IF($C$3="都道府県",都道府県別再エネポテンシャル!AB11,市区町村別再エネポテンシャル!BD11)</f>
        <v>2.2600419894782477E-2</v>
      </c>
      <c r="O47" s="47"/>
      <c r="P47" s="47"/>
      <c r="Q47" s="47"/>
      <c r="AL47" t="s">
        <v>72</v>
      </c>
      <c r="AO47" t="s">
        <v>1566</v>
      </c>
      <c r="AR47" t="s">
        <v>899</v>
      </c>
      <c r="AS47" t="s">
        <v>899</v>
      </c>
      <c r="AT47" t="s">
        <v>899</v>
      </c>
      <c r="AU47" t="s">
        <v>1701</v>
      </c>
      <c r="AV47" t="s">
        <v>1702</v>
      </c>
      <c r="AW47" t="s">
        <v>899</v>
      </c>
      <c r="AX47" t="s">
        <v>899</v>
      </c>
      <c r="AY47" t="s">
        <v>1703</v>
      </c>
      <c r="AZ47" t="s">
        <v>1704</v>
      </c>
      <c r="BA47" t="s">
        <v>1705</v>
      </c>
      <c r="BB47" t="s">
        <v>899</v>
      </c>
      <c r="BC47" t="s">
        <v>899</v>
      </c>
      <c r="BD47" t="s">
        <v>899</v>
      </c>
      <c r="BE47" t="s">
        <v>899</v>
      </c>
      <c r="BF47" t="s">
        <v>899</v>
      </c>
      <c r="BG47" t="s">
        <v>899</v>
      </c>
      <c r="BH47" t="s">
        <v>1706</v>
      </c>
      <c r="BI47" t="s">
        <v>899</v>
      </c>
      <c r="BJ47" t="s">
        <v>899</v>
      </c>
      <c r="BK47" t="s">
        <v>1707</v>
      </c>
      <c r="BL47" t="s">
        <v>899</v>
      </c>
      <c r="BM47" t="s">
        <v>899</v>
      </c>
      <c r="BN47" t="s">
        <v>899</v>
      </c>
      <c r="BO47" t="s">
        <v>899</v>
      </c>
      <c r="BP47" t="s">
        <v>899</v>
      </c>
      <c r="BQ47" t="s">
        <v>899</v>
      </c>
      <c r="BR47" t="s">
        <v>899</v>
      </c>
      <c r="BS47" t="s">
        <v>899</v>
      </c>
      <c r="BT47" t="s">
        <v>899</v>
      </c>
      <c r="BU47" t="s">
        <v>899</v>
      </c>
      <c r="BV47" t="s">
        <v>899</v>
      </c>
      <c r="BW47" t="s">
        <v>899</v>
      </c>
      <c r="BX47" t="s">
        <v>899</v>
      </c>
      <c r="BY47" t="s">
        <v>899</v>
      </c>
      <c r="BZ47" t="s">
        <v>899</v>
      </c>
      <c r="CA47" t="s">
        <v>899</v>
      </c>
      <c r="CB47" t="s">
        <v>1708</v>
      </c>
      <c r="CC47" t="s">
        <v>899</v>
      </c>
      <c r="CD47" t="s">
        <v>899</v>
      </c>
      <c r="CE47" t="s">
        <v>1709</v>
      </c>
      <c r="CF47" t="s">
        <v>899</v>
      </c>
      <c r="CG47" t="s">
        <v>899</v>
      </c>
      <c r="CH47" t="s">
        <v>899</v>
      </c>
    </row>
    <row r="48" spans="2:87" ht="21" customHeight="1" thickTop="1" x14ac:dyDescent="0.3">
      <c r="B48" s="46"/>
      <c r="C48" s="251" t="s">
        <v>1710</v>
      </c>
      <c r="D48" s="257" t="s">
        <v>1711</v>
      </c>
      <c r="E48" s="42" t="s">
        <v>1712</v>
      </c>
      <c r="F48" s="213"/>
      <c r="G48" s="265" t="s">
        <v>1713</v>
      </c>
      <c r="H48" s="209" t="b">
        <v>0</v>
      </c>
      <c r="J48" s="152" t="s">
        <v>1268</v>
      </c>
      <c r="K48" s="165" t="s">
        <v>1714</v>
      </c>
      <c r="L48" s="164">
        <f>IF($C$3="都道府県",都道府県別再エネポテンシャル!Z12,市区町村別再エネポテンシャル!BB12)</f>
        <v>1.5126325428556985E-2</v>
      </c>
      <c r="M48" s="164">
        <f>IF($C$3="都道府県",都道府県別再エネポテンシャル!AA12,市区町村別再エネポテンシャル!BC12)</f>
        <v>3.7407317546354388E-2</v>
      </c>
      <c r="N48" s="164">
        <f>IF($C$3="都道府県",都道府県別再エネポテンシャル!AB12,市区町村別再エネポテンシャル!BD12)</f>
        <v>2.4502641180159865E-2</v>
      </c>
      <c r="O48" s="47"/>
      <c r="P48" s="47"/>
      <c r="Q48" s="47"/>
      <c r="AL48" t="s">
        <v>73</v>
      </c>
      <c r="AO48" t="s">
        <v>1715</v>
      </c>
      <c r="AR48" t="s">
        <v>899</v>
      </c>
      <c r="AS48" t="s">
        <v>899</v>
      </c>
      <c r="AT48" t="s">
        <v>899</v>
      </c>
      <c r="AU48" t="s">
        <v>1716</v>
      </c>
      <c r="AV48" t="s">
        <v>899</v>
      </c>
      <c r="AW48" t="s">
        <v>899</v>
      </c>
      <c r="AX48" t="s">
        <v>899</v>
      </c>
      <c r="AY48" t="s">
        <v>1717</v>
      </c>
      <c r="AZ48" t="s">
        <v>1718</v>
      </c>
      <c r="BA48" t="s">
        <v>1719</v>
      </c>
      <c r="BB48" t="s">
        <v>899</v>
      </c>
      <c r="BC48" t="s">
        <v>899</v>
      </c>
      <c r="BD48" t="s">
        <v>899</v>
      </c>
      <c r="BE48" t="s">
        <v>899</v>
      </c>
      <c r="BF48" t="s">
        <v>899</v>
      </c>
      <c r="BG48" t="s">
        <v>899</v>
      </c>
      <c r="BH48" t="s">
        <v>1720</v>
      </c>
      <c r="BI48" t="s">
        <v>899</v>
      </c>
      <c r="BJ48" t="s">
        <v>899</v>
      </c>
      <c r="BK48" t="s">
        <v>1721</v>
      </c>
      <c r="BL48" t="s">
        <v>899</v>
      </c>
      <c r="BM48" t="s">
        <v>899</v>
      </c>
      <c r="BN48" t="s">
        <v>899</v>
      </c>
      <c r="BO48" t="s">
        <v>899</v>
      </c>
      <c r="BP48" t="s">
        <v>899</v>
      </c>
      <c r="BQ48" t="s">
        <v>899</v>
      </c>
      <c r="BR48" t="s">
        <v>899</v>
      </c>
      <c r="BS48" t="s">
        <v>899</v>
      </c>
      <c r="BT48" t="s">
        <v>899</v>
      </c>
      <c r="BU48" t="s">
        <v>899</v>
      </c>
      <c r="BV48" t="s">
        <v>899</v>
      </c>
      <c r="BW48" t="s">
        <v>899</v>
      </c>
      <c r="BX48" t="s">
        <v>899</v>
      </c>
      <c r="BY48" t="s">
        <v>899</v>
      </c>
      <c r="BZ48" t="s">
        <v>899</v>
      </c>
      <c r="CA48" t="s">
        <v>899</v>
      </c>
      <c r="CB48" t="s">
        <v>1722</v>
      </c>
      <c r="CC48" t="s">
        <v>899</v>
      </c>
      <c r="CD48" t="s">
        <v>899</v>
      </c>
      <c r="CE48" t="s">
        <v>1723</v>
      </c>
      <c r="CF48" t="s">
        <v>899</v>
      </c>
      <c r="CG48" t="s">
        <v>899</v>
      </c>
      <c r="CH48" t="s">
        <v>899</v>
      </c>
    </row>
    <row r="49" spans="2:86" ht="21" customHeight="1" x14ac:dyDescent="0.3">
      <c r="B49" s="46"/>
      <c r="C49" s="230"/>
      <c r="D49" s="245"/>
      <c r="E49" s="43" t="s">
        <v>1724</v>
      </c>
      <c r="F49" s="211"/>
      <c r="G49" s="267"/>
      <c r="H49" s="209" t="b">
        <v>0</v>
      </c>
      <c r="J49" s="156" t="s">
        <v>1268</v>
      </c>
      <c r="K49" s="165" t="s">
        <v>1725</v>
      </c>
      <c r="L49" s="164">
        <f>IF($C$3="都道府県",都道府県別再エネポテンシャル!Z13,市区町村別再エネポテンシャル!BB13)</f>
        <v>1.0032070949250035E-3</v>
      </c>
      <c r="M49" s="164">
        <f>IF($C$3="都道府県",都道府県別再エネポテンシャル!AA13,市区町村別再エネポテンシャル!BC13)</f>
        <v>1.2737653022154788E-3</v>
      </c>
      <c r="N49" s="164">
        <f>IF($C$3="都道府県",都道府県別再エネポテンシャル!AB13,市区町村別再エネポテンシャル!BD13)</f>
        <v>1.0869555301223541E-3</v>
      </c>
      <c r="O49" s="47"/>
      <c r="P49" s="47"/>
      <c r="Q49" s="47"/>
      <c r="AL49" t="s">
        <v>74</v>
      </c>
      <c r="AO49" t="s">
        <v>1726</v>
      </c>
      <c r="AR49" t="s">
        <v>899</v>
      </c>
      <c r="AS49" t="s">
        <v>899</v>
      </c>
      <c r="AT49" t="s">
        <v>899</v>
      </c>
      <c r="AU49" t="s">
        <v>1727</v>
      </c>
      <c r="AV49" t="s">
        <v>899</v>
      </c>
      <c r="AW49" t="s">
        <v>899</v>
      </c>
      <c r="AX49" t="s">
        <v>899</v>
      </c>
      <c r="AY49" t="s">
        <v>1728</v>
      </c>
      <c r="AZ49" t="s">
        <v>1729</v>
      </c>
      <c r="BA49" t="s">
        <v>1730</v>
      </c>
      <c r="BB49" t="s">
        <v>899</v>
      </c>
      <c r="BC49" t="s">
        <v>899</v>
      </c>
      <c r="BD49" t="s">
        <v>899</v>
      </c>
      <c r="BE49" t="s">
        <v>899</v>
      </c>
      <c r="BF49" t="s">
        <v>899</v>
      </c>
      <c r="BG49" t="s">
        <v>899</v>
      </c>
      <c r="BH49" t="s">
        <v>1731</v>
      </c>
      <c r="BI49" t="s">
        <v>899</v>
      </c>
      <c r="BJ49" t="s">
        <v>899</v>
      </c>
      <c r="BK49" t="s">
        <v>1732</v>
      </c>
      <c r="BL49" t="s">
        <v>899</v>
      </c>
      <c r="BM49" t="s">
        <v>899</v>
      </c>
      <c r="BN49" t="s">
        <v>899</v>
      </c>
      <c r="BO49" t="s">
        <v>899</v>
      </c>
      <c r="BP49" t="s">
        <v>899</v>
      </c>
      <c r="BQ49" t="s">
        <v>899</v>
      </c>
      <c r="BR49" t="s">
        <v>899</v>
      </c>
      <c r="BS49" t="s">
        <v>899</v>
      </c>
      <c r="BT49" t="s">
        <v>899</v>
      </c>
      <c r="BU49" t="s">
        <v>899</v>
      </c>
      <c r="BV49" t="s">
        <v>899</v>
      </c>
      <c r="BW49" t="s">
        <v>899</v>
      </c>
      <c r="BX49" t="s">
        <v>899</v>
      </c>
      <c r="BY49" t="s">
        <v>899</v>
      </c>
      <c r="BZ49" t="s">
        <v>899</v>
      </c>
      <c r="CA49" t="s">
        <v>899</v>
      </c>
      <c r="CB49" t="s">
        <v>1733</v>
      </c>
      <c r="CC49" t="s">
        <v>899</v>
      </c>
      <c r="CD49" t="s">
        <v>899</v>
      </c>
      <c r="CE49" t="s">
        <v>899</v>
      </c>
      <c r="CF49" t="s">
        <v>899</v>
      </c>
      <c r="CG49" t="s">
        <v>899</v>
      </c>
      <c r="CH49" t="s">
        <v>899</v>
      </c>
    </row>
    <row r="50" spans="2:86" ht="21" customHeight="1" x14ac:dyDescent="0.3">
      <c r="B50" s="46"/>
      <c r="C50" s="230"/>
      <c r="D50" s="245"/>
      <c r="E50" s="43" t="s">
        <v>1734</v>
      </c>
      <c r="F50" s="211"/>
      <c r="G50" s="267"/>
      <c r="H50" s="209" t="b">
        <v>0</v>
      </c>
      <c r="J50" s="182" t="s">
        <v>1268</v>
      </c>
      <c r="K50" s="165" t="s">
        <v>1735</v>
      </c>
      <c r="L50" s="164">
        <f>IF($C$3="都道府県",都道府県別再エネポテンシャル!Z14,市区町村別再エネポテンシャル!BB14)</f>
        <v>3.4798942438054141E-3</v>
      </c>
      <c r="M50" s="164">
        <f>IF($C$3="都道府県",都道府県別再エネポテンシャル!AA14,市区町村別再エネポテンシャル!BC14)</f>
        <v>2.259691134324227E-3</v>
      </c>
      <c r="N50" s="164">
        <f>IF($C$3="都道府県",都道府県別再エネポテンシャル!AB14,市区町村別再エネポテンシャル!BD14)</f>
        <v>2.7481871235194352E-3</v>
      </c>
      <c r="O50" s="47"/>
      <c r="P50" s="47"/>
      <c r="Q50" s="47"/>
      <c r="AO50" t="s">
        <v>1736</v>
      </c>
      <c r="AR50" t="s">
        <v>899</v>
      </c>
      <c r="AS50" t="s">
        <v>899</v>
      </c>
      <c r="AT50" t="s">
        <v>899</v>
      </c>
      <c r="AU50" t="s">
        <v>1737</v>
      </c>
      <c r="AV50" t="s">
        <v>899</v>
      </c>
      <c r="AW50" t="s">
        <v>899</v>
      </c>
      <c r="AX50" t="s">
        <v>899</v>
      </c>
      <c r="AY50" t="s">
        <v>1738</v>
      </c>
      <c r="AZ50" t="s">
        <v>1739</v>
      </c>
      <c r="BA50" t="s">
        <v>1740</v>
      </c>
      <c r="BB50" t="s">
        <v>899</v>
      </c>
      <c r="BC50" t="s">
        <v>899</v>
      </c>
      <c r="BD50" t="s">
        <v>899</v>
      </c>
      <c r="BE50" t="s">
        <v>899</v>
      </c>
      <c r="BF50" t="s">
        <v>899</v>
      </c>
      <c r="BG50" t="s">
        <v>899</v>
      </c>
      <c r="BH50" t="s">
        <v>1741</v>
      </c>
      <c r="BI50" t="s">
        <v>899</v>
      </c>
      <c r="BJ50" t="s">
        <v>899</v>
      </c>
      <c r="BK50" t="s">
        <v>1742</v>
      </c>
      <c r="BL50" t="s">
        <v>899</v>
      </c>
      <c r="BM50" t="s">
        <v>899</v>
      </c>
      <c r="BN50" t="s">
        <v>899</v>
      </c>
      <c r="BO50" t="s">
        <v>899</v>
      </c>
      <c r="BP50" t="s">
        <v>899</v>
      </c>
      <c r="BQ50" t="s">
        <v>899</v>
      </c>
      <c r="BR50" t="s">
        <v>899</v>
      </c>
      <c r="BS50" t="s">
        <v>899</v>
      </c>
      <c r="BT50" t="s">
        <v>899</v>
      </c>
      <c r="BU50" t="s">
        <v>899</v>
      </c>
      <c r="BV50" t="s">
        <v>899</v>
      </c>
      <c r="BW50" t="s">
        <v>899</v>
      </c>
      <c r="BX50" t="s">
        <v>899</v>
      </c>
      <c r="BY50" t="s">
        <v>899</v>
      </c>
      <c r="BZ50" t="s">
        <v>899</v>
      </c>
      <c r="CA50" t="s">
        <v>899</v>
      </c>
      <c r="CB50" t="s">
        <v>1743</v>
      </c>
      <c r="CC50" t="s">
        <v>899</v>
      </c>
      <c r="CD50" t="s">
        <v>899</v>
      </c>
      <c r="CE50" t="s">
        <v>899</v>
      </c>
      <c r="CF50" t="s">
        <v>899</v>
      </c>
      <c r="CG50" t="s">
        <v>899</v>
      </c>
      <c r="CH50" t="s">
        <v>899</v>
      </c>
    </row>
    <row r="51" spans="2:86" ht="21" customHeight="1" x14ac:dyDescent="0.3">
      <c r="B51" s="46"/>
      <c r="C51" s="230"/>
      <c r="D51" s="245"/>
      <c r="E51" s="43" t="s">
        <v>1744</v>
      </c>
      <c r="F51" s="211"/>
      <c r="G51" s="267"/>
      <c r="H51" s="209" t="b">
        <v>0</v>
      </c>
      <c r="J51" s="47"/>
      <c r="K51" s="47"/>
      <c r="L51" s="47"/>
      <c r="M51" s="47"/>
      <c r="N51" s="47"/>
      <c r="O51" s="47"/>
      <c r="P51" s="47"/>
      <c r="Q51" s="47"/>
      <c r="AO51" t="s">
        <v>1745</v>
      </c>
      <c r="AR51" t="s">
        <v>899</v>
      </c>
      <c r="AS51" t="s">
        <v>899</v>
      </c>
      <c r="AT51" t="s">
        <v>899</v>
      </c>
      <c r="AU51" t="s">
        <v>1746</v>
      </c>
      <c r="AV51" t="s">
        <v>899</v>
      </c>
      <c r="AW51" t="s">
        <v>899</v>
      </c>
      <c r="AX51" t="s">
        <v>899</v>
      </c>
      <c r="AY51" t="s">
        <v>1747</v>
      </c>
      <c r="AZ51" t="s">
        <v>1748</v>
      </c>
      <c r="BA51" t="s">
        <v>1749</v>
      </c>
      <c r="BB51" t="s">
        <v>899</v>
      </c>
      <c r="BC51" t="s">
        <v>899</v>
      </c>
      <c r="BD51" t="s">
        <v>899</v>
      </c>
      <c r="BE51" t="s">
        <v>899</v>
      </c>
      <c r="BF51" t="s">
        <v>899</v>
      </c>
      <c r="BG51" t="s">
        <v>899</v>
      </c>
      <c r="BH51" t="s">
        <v>1750</v>
      </c>
      <c r="BI51" t="s">
        <v>899</v>
      </c>
      <c r="BJ51" t="s">
        <v>899</v>
      </c>
      <c r="BK51" t="s">
        <v>1751</v>
      </c>
      <c r="BL51" t="s">
        <v>899</v>
      </c>
      <c r="BM51" t="s">
        <v>899</v>
      </c>
      <c r="BN51" t="s">
        <v>899</v>
      </c>
      <c r="BO51" t="s">
        <v>899</v>
      </c>
      <c r="BP51" t="s">
        <v>899</v>
      </c>
      <c r="BQ51" t="s">
        <v>899</v>
      </c>
      <c r="BR51" t="s">
        <v>899</v>
      </c>
      <c r="BS51" t="s">
        <v>899</v>
      </c>
      <c r="BT51" t="s">
        <v>899</v>
      </c>
      <c r="BU51" t="s">
        <v>899</v>
      </c>
      <c r="BV51" t="s">
        <v>899</v>
      </c>
      <c r="BW51" t="s">
        <v>899</v>
      </c>
      <c r="BX51" t="s">
        <v>899</v>
      </c>
      <c r="BY51" t="s">
        <v>899</v>
      </c>
      <c r="BZ51" t="s">
        <v>899</v>
      </c>
      <c r="CA51" t="s">
        <v>899</v>
      </c>
      <c r="CB51" t="s">
        <v>861</v>
      </c>
      <c r="CC51" t="s">
        <v>899</v>
      </c>
      <c r="CD51" t="s">
        <v>899</v>
      </c>
      <c r="CE51" t="s">
        <v>899</v>
      </c>
      <c r="CF51" t="s">
        <v>899</v>
      </c>
      <c r="CG51" t="s">
        <v>899</v>
      </c>
      <c r="CH51" t="s">
        <v>899</v>
      </c>
    </row>
    <row r="52" spans="2:86" ht="21" customHeight="1" x14ac:dyDescent="0.3">
      <c r="B52" s="46"/>
      <c r="C52" s="230"/>
      <c r="D52" s="245"/>
      <c r="E52" s="43" t="s">
        <v>1752</v>
      </c>
      <c r="F52" s="211"/>
      <c r="G52" s="171" t="s">
        <v>1753</v>
      </c>
      <c r="H52" s="209" t="b">
        <v>0</v>
      </c>
      <c r="J52" s="47"/>
      <c r="K52" s="47"/>
      <c r="L52" s="47"/>
      <c r="M52" s="47"/>
      <c r="N52" s="47"/>
      <c r="O52" s="47"/>
      <c r="P52" s="47"/>
      <c r="Q52" s="47"/>
      <c r="AO52" t="s">
        <v>1754</v>
      </c>
      <c r="AR52" t="s">
        <v>899</v>
      </c>
      <c r="AS52" t="s">
        <v>899</v>
      </c>
      <c r="AT52" t="s">
        <v>899</v>
      </c>
      <c r="AU52" t="s">
        <v>1755</v>
      </c>
      <c r="AV52" t="s">
        <v>899</v>
      </c>
      <c r="AW52" t="s">
        <v>899</v>
      </c>
      <c r="AX52" t="s">
        <v>899</v>
      </c>
      <c r="AY52" t="s">
        <v>1756</v>
      </c>
      <c r="AZ52" t="s">
        <v>1757</v>
      </c>
      <c r="BA52" t="s">
        <v>1758</v>
      </c>
      <c r="BB52" t="s">
        <v>899</v>
      </c>
      <c r="BC52" t="s">
        <v>899</v>
      </c>
      <c r="BD52" t="s">
        <v>899</v>
      </c>
      <c r="BE52" t="s">
        <v>899</v>
      </c>
      <c r="BF52" t="s">
        <v>899</v>
      </c>
      <c r="BG52" t="s">
        <v>899</v>
      </c>
      <c r="BH52" t="s">
        <v>1759</v>
      </c>
      <c r="BI52" t="s">
        <v>899</v>
      </c>
      <c r="BJ52" t="s">
        <v>899</v>
      </c>
      <c r="BK52" t="s">
        <v>798</v>
      </c>
      <c r="BL52" t="s">
        <v>899</v>
      </c>
      <c r="BM52" t="s">
        <v>899</v>
      </c>
      <c r="BN52" t="s">
        <v>899</v>
      </c>
      <c r="BO52" t="s">
        <v>899</v>
      </c>
      <c r="BP52" t="s">
        <v>899</v>
      </c>
      <c r="BQ52" t="s">
        <v>899</v>
      </c>
      <c r="BR52" t="s">
        <v>899</v>
      </c>
      <c r="BS52" t="s">
        <v>899</v>
      </c>
      <c r="BT52" t="s">
        <v>899</v>
      </c>
      <c r="BU52" t="s">
        <v>899</v>
      </c>
      <c r="BV52" t="s">
        <v>899</v>
      </c>
      <c r="BW52" t="s">
        <v>899</v>
      </c>
      <c r="BX52" t="s">
        <v>899</v>
      </c>
      <c r="BY52" t="s">
        <v>899</v>
      </c>
      <c r="BZ52" t="s">
        <v>899</v>
      </c>
      <c r="CA52" t="s">
        <v>899</v>
      </c>
      <c r="CB52" t="s">
        <v>1760</v>
      </c>
      <c r="CC52" t="s">
        <v>899</v>
      </c>
      <c r="CD52" t="s">
        <v>899</v>
      </c>
      <c r="CE52" t="s">
        <v>899</v>
      </c>
      <c r="CF52" t="s">
        <v>899</v>
      </c>
      <c r="CG52" t="s">
        <v>899</v>
      </c>
      <c r="CH52" t="s">
        <v>899</v>
      </c>
    </row>
    <row r="53" spans="2:86" ht="21" customHeight="1" x14ac:dyDescent="0.3">
      <c r="B53" s="46"/>
      <c r="C53" s="230"/>
      <c r="D53" s="245"/>
      <c r="E53" s="43" t="s">
        <v>1761</v>
      </c>
      <c r="F53" s="211"/>
      <c r="G53" s="264" t="s">
        <v>1762</v>
      </c>
      <c r="H53" s="209" t="b">
        <v>0</v>
      </c>
      <c r="J53" s="47"/>
      <c r="K53" s="47"/>
      <c r="L53" s="47"/>
      <c r="M53" s="47"/>
      <c r="N53" s="47"/>
      <c r="O53" s="47"/>
      <c r="P53" s="47"/>
      <c r="Q53" s="47"/>
      <c r="AO53" t="s">
        <v>1763</v>
      </c>
      <c r="AR53" t="s">
        <v>899</v>
      </c>
      <c r="AS53" t="s">
        <v>899</v>
      </c>
      <c r="AT53" t="s">
        <v>899</v>
      </c>
      <c r="AU53" t="s">
        <v>1764</v>
      </c>
      <c r="AV53" t="s">
        <v>899</v>
      </c>
      <c r="AW53" t="s">
        <v>899</v>
      </c>
      <c r="AX53" t="s">
        <v>899</v>
      </c>
      <c r="AY53" t="s">
        <v>1765</v>
      </c>
      <c r="AZ53" t="s">
        <v>1766</v>
      </c>
      <c r="BA53" t="s">
        <v>1767</v>
      </c>
      <c r="BB53" t="s">
        <v>899</v>
      </c>
      <c r="BC53" t="s">
        <v>899</v>
      </c>
      <c r="BD53" t="s">
        <v>899</v>
      </c>
      <c r="BE53" t="s">
        <v>899</v>
      </c>
      <c r="BF53" t="s">
        <v>899</v>
      </c>
      <c r="BG53" t="s">
        <v>899</v>
      </c>
      <c r="BH53" t="s">
        <v>1768</v>
      </c>
      <c r="BI53" t="s">
        <v>899</v>
      </c>
      <c r="BJ53" t="s">
        <v>899</v>
      </c>
      <c r="BK53" t="s">
        <v>1769</v>
      </c>
      <c r="BL53" t="s">
        <v>899</v>
      </c>
      <c r="BM53" t="s">
        <v>899</v>
      </c>
      <c r="BN53" t="s">
        <v>899</v>
      </c>
      <c r="BO53" t="s">
        <v>899</v>
      </c>
      <c r="BP53" t="s">
        <v>899</v>
      </c>
      <c r="BQ53" t="s">
        <v>899</v>
      </c>
      <c r="BR53" t="s">
        <v>899</v>
      </c>
      <c r="BS53" t="s">
        <v>899</v>
      </c>
      <c r="BT53" t="s">
        <v>899</v>
      </c>
      <c r="BU53" t="s">
        <v>899</v>
      </c>
      <c r="BV53" t="s">
        <v>899</v>
      </c>
      <c r="BW53" t="s">
        <v>899</v>
      </c>
      <c r="BX53" t="s">
        <v>899</v>
      </c>
      <c r="BY53" t="s">
        <v>899</v>
      </c>
      <c r="BZ53" t="s">
        <v>899</v>
      </c>
      <c r="CA53" t="s">
        <v>899</v>
      </c>
      <c r="CB53" t="s">
        <v>1770</v>
      </c>
      <c r="CC53" t="s">
        <v>899</v>
      </c>
      <c r="CD53" t="s">
        <v>899</v>
      </c>
      <c r="CE53" t="s">
        <v>899</v>
      </c>
      <c r="CF53" t="s">
        <v>899</v>
      </c>
      <c r="CG53" t="s">
        <v>899</v>
      </c>
      <c r="CH53" t="s">
        <v>899</v>
      </c>
    </row>
    <row r="54" spans="2:86" ht="21" customHeight="1" x14ac:dyDescent="0.3">
      <c r="B54" s="46"/>
      <c r="C54" s="230"/>
      <c r="D54" s="245"/>
      <c r="E54" s="43" t="s">
        <v>1771</v>
      </c>
      <c r="F54" s="211"/>
      <c r="G54" s="265"/>
      <c r="H54" s="209" t="b">
        <v>0</v>
      </c>
      <c r="J54" s="47"/>
      <c r="K54" s="47"/>
      <c r="L54" s="47"/>
      <c r="M54" s="47"/>
      <c r="N54" s="47"/>
      <c r="O54" s="47"/>
      <c r="P54" s="47"/>
      <c r="Q54" s="47"/>
      <c r="AO54" t="s">
        <v>1772</v>
      </c>
      <c r="AR54" t="s">
        <v>899</v>
      </c>
      <c r="AS54" t="s">
        <v>899</v>
      </c>
      <c r="AT54" t="s">
        <v>899</v>
      </c>
      <c r="AU54" t="s">
        <v>1773</v>
      </c>
      <c r="AV54" t="s">
        <v>899</v>
      </c>
      <c r="AW54" t="s">
        <v>899</v>
      </c>
      <c r="AX54" t="s">
        <v>899</v>
      </c>
      <c r="AY54" t="s">
        <v>1774</v>
      </c>
      <c r="AZ54" t="s">
        <v>1775</v>
      </c>
      <c r="BA54" t="s">
        <v>1776</v>
      </c>
      <c r="BB54" t="s">
        <v>899</v>
      </c>
      <c r="BC54" t="s">
        <v>899</v>
      </c>
      <c r="BD54" t="s">
        <v>899</v>
      </c>
      <c r="BE54" t="s">
        <v>899</v>
      </c>
      <c r="BF54" t="s">
        <v>899</v>
      </c>
      <c r="BG54" t="s">
        <v>899</v>
      </c>
      <c r="BH54" t="s">
        <v>1777</v>
      </c>
      <c r="BI54" t="s">
        <v>899</v>
      </c>
      <c r="BJ54" t="s">
        <v>899</v>
      </c>
      <c r="BK54" t="s">
        <v>1778</v>
      </c>
      <c r="BL54" t="s">
        <v>899</v>
      </c>
      <c r="BM54" t="s">
        <v>899</v>
      </c>
      <c r="BN54" t="s">
        <v>899</v>
      </c>
      <c r="BO54" t="s">
        <v>899</v>
      </c>
      <c r="BP54" t="s">
        <v>899</v>
      </c>
      <c r="BQ54" t="s">
        <v>899</v>
      </c>
      <c r="BR54" t="s">
        <v>899</v>
      </c>
      <c r="BS54" t="s">
        <v>899</v>
      </c>
      <c r="BT54" t="s">
        <v>899</v>
      </c>
      <c r="BU54" t="s">
        <v>899</v>
      </c>
      <c r="BV54" t="s">
        <v>899</v>
      </c>
      <c r="BW54" t="s">
        <v>899</v>
      </c>
      <c r="BX54" t="s">
        <v>899</v>
      </c>
      <c r="BY54" t="s">
        <v>899</v>
      </c>
      <c r="BZ54" t="s">
        <v>899</v>
      </c>
      <c r="CA54" t="s">
        <v>899</v>
      </c>
      <c r="CB54" t="s">
        <v>1779</v>
      </c>
      <c r="CC54" t="s">
        <v>899</v>
      </c>
      <c r="CD54" t="s">
        <v>899</v>
      </c>
      <c r="CE54" t="s">
        <v>899</v>
      </c>
      <c r="CF54" t="s">
        <v>899</v>
      </c>
      <c r="CG54" t="s">
        <v>899</v>
      </c>
      <c r="CH54" t="s">
        <v>899</v>
      </c>
    </row>
    <row r="55" spans="2:86" ht="21" customHeight="1" thickBot="1" x14ac:dyDescent="0.35">
      <c r="B55" s="46"/>
      <c r="C55" s="232"/>
      <c r="D55" s="261"/>
      <c r="E55" s="49" t="s">
        <v>1780</v>
      </c>
      <c r="F55" s="215"/>
      <c r="G55" s="173" t="s">
        <v>1781</v>
      </c>
      <c r="H55" s="209" t="b">
        <v>0</v>
      </c>
      <c r="J55" s="47"/>
      <c r="K55" s="47"/>
      <c r="L55" s="47"/>
      <c r="M55" s="47"/>
      <c r="N55" s="47"/>
      <c r="O55" s="47"/>
      <c r="P55" s="57" t="s">
        <v>1782</v>
      </c>
      <c r="Q55" s="47"/>
      <c r="AO55" t="s">
        <v>1783</v>
      </c>
      <c r="AR55" t="s">
        <v>899</v>
      </c>
      <c r="AS55" t="s">
        <v>899</v>
      </c>
      <c r="AT55" t="s">
        <v>899</v>
      </c>
      <c r="AU55" t="s">
        <v>1784</v>
      </c>
      <c r="AV55" t="s">
        <v>899</v>
      </c>
      <c r="AW55" t="s">
        <v>899</v>
      </c>
      <c r="AX55" t="s">
        <v>899</v>
      </c>
      <c r="AY55" t="s">
        <v>1785</v>
      </c>
      <c r="AZ55" t="s">
        <v>1786</v>
      </c>
      <c r="BA55" t="s">
        <v>1787</v>
      </c>
      <c r="BB55" t="s">
        <v>899</v>
      </c>
      <c r="BC55" t="s">
        <v>899</v>
      </c>
      <c r="BD55" t="s">
        <v>899</v>
      </c>
      <c r="BE55" t="s">
        <v>899</v>
      </c>
      <c r="BF55" t="s">
        <v>899</v>
      </c>
      <c r="BG55" t="s">
        <v>899</v>
      </c>
      <c r="BH55" t="s">
        <v>1788</v>
      </c>
      <c r="BI55" t="s">
        <v>899</v>
      </c>
      <c r="BJ55" t="s">
        <v>899</v>
      </c>
      <c r="BK55" t="s">
        <v>1789</v>
      </c>
      <c r="BL55" t="s">
        <v>899</v>
      </c>
      <c r="BM55" t="s">
        <v>899</v>
      </c>
      <c r="BN55" t="s">
        <v>899</v>
      </c>
      <c r="BO55" t="s">
        <v>899</v>
      </c>
      <c r="BP55" t="s">
        <v>899</v>
      </c>
      <c r="BQ55" t="s">
        <v>899</v>
      </c>
      <c r="BR55" t="s">
        <v>899</v>
      </c>
      <c r="BS55" t="s">
        <v>899</v>
      </c>
      <c r="BT55" t="s">
        <v>899</v>
      </c>
      <c r="BU55" t="s">
        <v>899</v>
      </c>
      <c r="BV55" t="s">
        <v>899</v>
      </c>
      <c r="BW55" t="s">
        <v>899</v>
      </c>
      <c r="BX55" t="s">
        <v>899</v>
      </c>
      <c r="BY55" t="s">
        <v>899</v>
      </c>
      <c r="BZ55" t="s">
        <v>899</v>
      </c>
      <c r="CA55" t="s">
        <v>899</v>
      </c>
      <c r="CB55" t="s">
        <v>1032</v>
      </c>
      <c r="CC55" t="s">
        <v>899</v>
      </c>
      <c r="CD55" t="s">
        <v>899</v>
      </c>
      <c r="CE55" t="s">
        <v>899</v>
      </c>
      <c r="CF55" t="s">
        <v>899</v>
      </c>
      <c r="CG55" t="s">
        <v>899</v>
      </c>
      <c r="CH55" t="s">
        <v>899</v>
      </c>
    </row>
    <row r="56" spans="2:86" x14ac:dyDescent="0.3">
      <c r="B56" s="46"/>
      <c r="C56" s="46"/>
      <c r="D56" s="46"/>
      <c r="E56" s="46"/>
      <c r="F56" s="46"/>
      <c r="G56" s="46"/>
      <c r="H56" s="72"/>
      <c r="AO56" t="s">
        <v>1790</v>
      </c>
      <c r="AR56" t="s">
        <v>899</v>
      </c>
      <c r="AS56" t="s">
        <v>899</v>
      </c>
      <c r="AT56" t="s">
        <v>899</v>
      </c>
      <c r="AU56" t="s">
        <v>1791</v>
      </c>
      <c r="AV56" t="s">
        <v>899</v>
      </c>
      <c r="AW56" t="s">
        <v>899</v>
      </c>
      <c r="AX56" t="s">
        <v>899</v>
      </c>
      <c r="AY56" t="s">
        <v>1792</v>
      </c>
      <c r="AZ56" t="s">
        <v>1793</v>
      </c>
      <c r="BA56" t="s">
        <v>1794</v>
      </c>
      <c r="BB56" t="s">
        <v>899</v>
      </c>
      <c r="BC56" t="s">
        <v>899</v>
      </c>
      <c r="BD56" t="s">
        <v>899</v>
      </c>
      <c r="BE56" t="s">
        <v>899</v>
      </c>
      <c r="BF56" t="s">
        <v>899</v>
      </c>
      <c r="BG56" t="s">
        <v>899</v>
      </c>
      <c r="BH56" t="s">
        <v>1795</v>
      </c>
      <c r="BI56" t="s">
        <v>899</v>
      </c>
      <c r="BJ56" t="s">
        <v>899</v>
      </c>
      <c r="BK56" t="s">
        <v>1796</v>
      </c>
      <c r="BL56" t="s">
        <v>899</v>
      </c>
      <c r="BM56" t="s">
        <v>899</v>
      </c>
      <c r="BN56" t="s">
        <v>899</v>
      </c>
      <c r="BO56" t="s">
        <v>899</v>
      </c>
      <c r="BP56" t="s">
        <v>899</v>
      </c>
      <c r="BQ56" t="s">
        <v>899</v>
      </c>
      <c r="BR56" t="s">
        <v>899</v>
      </c>
      <c r="BS56" t="s">
        <v>899</v>
      </c>
      <c r="BT56" t="s">
        <v>899</v>
      </c>
      <c r="BU56" t="s">
        <v>899</v>
      </c>
      <c r="BV56" t="s">
        <v>899</v>
      </c>
      <c r="BW56" t="s">
        <v>899</v>
      </c>
      <c r="BX56" t="s">
        <v>899</v>
      </c>
      <c r="BY56" t="s">
        <v>899</v>
      </c>
      <c r="BZ56" t="s">
        <v>899</v>
      </c>
      <c r="CA56" t="s">
        <v>899</v>
      </c>
      <c r="CB56" t="s">
        <v>1797</v>
      </c>
      <c r="CC56" t="s">
        <v>899</v>
      </c>
      <c r="CD56" t="s">
        <v>899</v>
      </c>
      <c r="CE56" t="s">
        <v>899</v>
      </c>
      <c r="CF56" t="s">
        <v>899</v>
      </c>
      <c r="CG56" t="s">
        <v>899</v>
      </c>
      <c r="CH56" t="s">
        <v>899</v>
      </c>
    </row>
    <row r="57" spans="2:86" ht="16.5" customHeight="1" x14ac:dyDescent="0.3">
      <c r="J57" s="249" t="s">
        <v>1798</v>
      </c>
      <c r="K57" s="249"/>
      <c r="L57" s="249"/>
      <c r="M57" s="249"/>
      <c r="N57" s="249"/>
      <c r="O57" s="249"/>
      <c r="P57" s="249"/>
      <c r="Q57" s="249"/>
      <c r="AO57" t="s">
        <v>1799</v>
      </c>
      <c r="AR57" t="s">
        <v>899</v>
      </c>
      <c r="AS57" t="s">
        <v>899</v>
      </c>
      <c r="AT57" t="s">
        <v>899</v>
      </c>
      <c r="AU57" t="s">
        <v>1800</v>
      </c>
      <c r="AV57" t="s">
        <v>899</v>
      </c>
      <c r="AW57" t="s">
        <v>899</v>
      </c>
      <c r="AX57" t="s">
        <v>899</v>
      </c>
      <c r="AY57" t="s">
        <v>1801</v>
      </c>
      <c r="AZ57" t="s">
        <v>1802</v>
      </c>
      <c r="BA57" t="s">
        <v>1803</v>
      </c>
      <c r="BB57" t="s">
        <v>899</v>
      </c>
      <c r="BC57" t="s">
        <v>899</v>
      </c>
      <c r="BD57" t="s">
        <v>899</v>
      </c>
      <c r="BE57" t="s">
        <v>899</v>
      </c>
      <c r="BF57" t="s">
        <v>899</v>
      </c>
      <c r="BG57" t="s">
        <v>899</v>
      </c>
      <c r="BH57" t="s">
        <v>1804</v>
      </c>
      <c r="BI57" t="s">
        <v>899</v>
      </c>
      <c r="BJ57" t="s">
        <v>899</v>
      </c>
      <c r="BK57" t="s">
        <v>1805</v>
      </c>
      <c r="BL57" t="s">
        <v>899</v>
      </c>
      <c r="BM57" t="s">
        <v>899</v>
      </c>
      <c r="BN57" t="s">
        <v>899</v>
      </c>
      <c r="BO57" t="s">
        <v>899</v>
      </c>
      <c r="BP57" t="s">
        <v>899</v>
      </c>
      <c r="BQ57" t="s">
        <v>899</v>
      </c>
      <c r="BR57" t="s">
        <v>899</v>
      </c>
      <c r="BS57" t="s">
        <v>899</v>
      </c>
      <c r="BT57" t="s">
        <v>899</v>
      </c>
      <c r="BU57" t="s">
        <v>899</v>
      </c>
      <c r="BV57" t="s">
        <v>899</v>
      </c>
      <c r="BW57" t="s">
        <v>899</v>
      </c>
      <c r="BX57" t="s">
        <v>899</v>
      </c>
      <c r="BY57" t="s">
        <v>899</v>
      </c>
      <c r="BZ57" t="s">
        <v>899</v>
      </c>
      <c r="CA57" t="s">
        <v>899</v>
      </c>
      <c r="CB57" t="s">
        <v>1806</v>
      </c>
      <c r="CC57" t="s">
        <v>899</v>
      </c>
      <c r="CD57" t="s">
        <v>899</v>
      </c>
      <c r="CE57" t="s">
        <v>899</v>
      </c>
      <c r="CF57" t="s">
        <v>899</v>
      </c>
      <c r="CG57" t="s">
        <v>899</v>
      </c>
      <c r="CH57" t="s">
        <v>899</v>
      </c>
    </row>
    <row r="58" spans="2:86" x14ac:dyDescent="0.3">
      <c r="J58" s="47"/>
      <c r="K58" s="47" t="s">
        <v>1807</v>
      </c>
      <c r="L58" s="47"/>
      <c r="M58" s="47"/>
      <c r="N58" s="47"/>
      <c r="O58" s="47"/>
      <c r="P58" s="47"/>
      <c r="Q58" s="47"/>
      <c r="AO58" t="s">
        <v>1808</v>
      </c>
      <c r="AR58" t="s">
        <v>899</v>
      </c>
      <c r="AS58" t="s">
        <v>899</v>
      </c>
      <c r="AT58" t="s">
        <v>899</v>
      </c>
      <c r="AU58" t="s">
        <v>1809</v>
      </c>
      <c r="AV58" t="s">
        <v>899</v>
      </c>
      <c r="AW58" t="s">
        <v>899</v>
      </c>
      <c r="AX58" t="s">
        <v>899</v>
      </c>
      <c r="AY58" t="s">
        <v>1810</v>
      </c>
      <c r="AZ58" t="s">
        <v>899</v>
      </c>
      <c r="BA58" t="s">
        <v>1811</v>
      </c>
      <c r="BB58" t="s">
        <v>899</v>
      </c>
      <c r="BC58" t="s">
        <v>899</v>
      </c>
      <c r="BD58" t="s">
        <v>899</v>
      </c>
      <c r="BE58" t="s">
        <v>899</v>
      </c>
      <c r="BF58" t="s">
        <v>899</v>
      </c>
      <c r="BG58" t="s">
        <v>899</v>
      </c>
      <c r="BH58" t="s">
        <v>1812</v>
      </c>
      <c r="BI58" t="s">
        <v>899</v>
      </c>
      <c r="BJ58" t="s">
        <v>899</v>
      </c>
      <c r="BK58" t="s">
        <v>899</v>
      </c>
      <c r="BL58" t="s">
        <v>899</v>
      </c>
      <c r="BM58" t="s">
        <v>899</v>
      </c>
      <c r="BN58" t="s">
        <v>899</v>
      </c>
      <c r="BO58" t="s">
        <v>899</v>
      </c>
      <c r="BP58" t="s">
        <v>899</v>
      </c>
      <c r="BQ58" t="s">
        <v>899</v>
      </c>
      <c r="BR58" t="s">
        <v>899</v>
      </c>
      <c r="BS58" t="s">
        <v>899</v>
      </c>
      <c r="BT58" t="s">
        <v>899</v>
      </c>
      <c r="BU58" t="s">
        <v>899</v>
      </c>
      <c r="BV58" t="s">
        <v>899</v>
      </c>
      <c r="BW58" t="s">
        <v>899</v>
      </c>
      <c r="BX58" t="s">
        <v>899</v>
      </c>
      <c r="BY58" t="s">
        <v>899</v>
      </c>
      <c r="BZ58" t="s">
        <v>899</v>
      </c>
      <c r="CA58" t="s">
        <v>899</v>
      </c>
      <c r="CB58" t="s">
        <v>1813</v>
      </c>
      <c r="CC58" t="s">
        <v>899</v>
      </c>
      <c r="CD58" t="s">
        <v>899</v>
      </c>
      <c r="CE58" t="s">
        <v>899</v>
      </c>
      <c r="CF58" t="s">
        <v>899</v>
      </c>
      <c r="CG58" t="s">
        <v>899</v>
      </c>
      <c r="CH58" t="s">
        <v>899</v>
      </c>
    </row>
    <row r="59" spans="2:86" x14ac:dyDescent="0.3">
      <c r="J59" s="47"/>
      <c r="K59" s="47" t="s">
        <v>1814</v>
      </c>
      <c r="L59" s="47"/>
      <c r="M59" s="47"/>
      <c r="N59" s="47"/>
      <c r="O59" s="47"/>
      <c r="P59" s="47"/>
      <c r="Q59" s="47"/>
      <c r="AO59" t="s">
        <v>1815</v>
      </c>
      <c r="AR59" t="s">
        <v>899</v>
      </c>
      <c r="AS59" t="s">
        <v>899</v>
      </c>
      <c r="AT59" t="s">
        <v>899</v>
      </c>
      <c r="AU59" t="s">
        <v>1816</v>
      </c>
      <c r="AV59" t="s">
        <v>899</v>
      </c>
      <c r="AW59" t="s">
        <v>899</v>
      </c>
      <c r="AX59" t="s">
        <v>899</v>
      </c>
      <c r="AY59" t="s">
        <v>1817</v>
      </c>
      <c r="AZ59" t="s">
        <v>899</v>
      </c>
      <c r="BA59" t="s">
        <v>1818</v>
      </c>
      <c r="BB59" t="s">
        <v>899</v>
      </c>
      <c r="BC59" t="s">
        <v>899</v>
      </c>
      <c r="BD59" t="s">
        <v>899</v>
      </c>
      <c r="BE59" t="s">
        <v>899</v>
      </c>
      <c r="BF59" t="s">
        <v>899</v>
      </c>
      <c r="BG59" t="s">
        <v>899</v>
      </c>
      <c r="BH59" t="s">
        <v>1819</v>
      </c>
      <c r="BI59" t="s">
        <v>899</v>
      </c>
      <c r="BJ59" t="s">
        <v>899</v>
      </c>
      <c r="BK59" t="s">
        <v>899</v>
      </c>
      <c r="BL59" t="s">
        <v>899</v>
      </c>
      <c r="BM59" t="s">
        <v>899</v>
      </c>
      <c r="BN59" t="s">
        <v>899</v>
      </c>
      <c r="BO59" t="s">
        <v>899</v>
      </c>
      <c r="BP59" t="s">
        <v>899</v>
      </c>
      <c r="BQ59" t="s">
        <v>899</v>
      </c>
      <c r="BR59" t="s">
        <v>899</v>
      </c>
      <c r="BS59" t="s">
        <v>899</v>
      </c>
      <c r="BT59" t="s">
        <v>899</v>
      </c>
      <c r="BU59" t="s">
        <v>899</v>
      </c>
      <c r="BV59" t="s">
        <v>899</v>
      </c>
      <c r="BW59" t="s">
        <v>899</v>
      </c>
      <c r="BX59" t="s">
        <v>899</v>
      </c>
      <c r="BY59" t="s">
        <v>899</v>
      </c>
      <c r="BZ59" t="s">
        <v>899</v>
      </c>
      <c r="CA59" t="s">
        <v>899</v>
      </c>
      <c r="CB59" t="s">
        <v>1820</v>
      </c>
      <c r="CC59" t="s">
        <v>899</v>
      </c>
      <c r="CD59" t="s">
        <v>899</v>
      </c>
      <c r="CE59" t="s">
        <v>899</v>
      </c>
      <c r="CF59" t="s">
        <v>899</v>
      </c>
      <c r="CG59" t="s">
        <v>899</v>
      </c>
      <c r="CH59" t="s">
        <v>899</v>
      </c>
    </row>
    <row r="60" spans="2:86" x14ac:dyDescent="0.3">
      <c r="J60" s="47"/>
      <c r="K60" s="48" t="s">
        <v>1821</v>
      </c>
      <c r="L60" s="47"/>
      <c r="M60" s="47"/>
      <c r="N60" s="47"/>
      <c r="O60" s="47"/>
      <c r="P60" s="47"/>
      <c r="Q60" s="47"/>
      <c r="AO60" t="s">
        <v>1822</v>
      </c>
      <c r="AR60" t="s">
        <v>899</v>
      </c>
      <c r="AS60" t="s">
        <v>899</v>
      </c>
      <c r="AT60" t="s">
        <v>899</v>
      </c>
      <c r="AU60" t="s">
        <v>1823</v>
      </c>
      <c r="AV60" t="s">
        <v>899</v>
      </c>
      <c r="AW60" t="s">
        <v>899</v>
      </c>
      <c r="AX60" t="s">
        <v>899</v>
      </c>
      <c r="AY60" t="s">
        <v>874</v>
      </c>
      <c r="AZ60" t="s">
        <v>899</v>
      </c>
      <c r="BA60" t="s">
        <v>1824</v>
      </c>
      <c r="BB60" t="s">
        <v>899</v>
      </c>
      <c r="BC60" t="s">
        <v>899</v>
      </c>
      <c r="BD60" t="s">
        <v>899</v>
      </c>
      <c r="BE60" t="s">
        <v>899</v>
      </c>
      <c r="BF60" t="s">
        <v>899</v>
      </c>
      <c r="BG60" t="s">
        <v>899</v>
      </c>
      <c r="BH60" t="s">
        <v>1825</v>
      </c>
      <c r="BI60" t="s">
        <v>899</v>
      </c>
      <c r="BJ60" t="s">
        <v>899</v>
      </c>
      <c r="BK60" t="s">
        <v>899</v>
      </c>
      <c r="BL60" t="s">
        <v>899</v>
      </c>
      <c r="BM60" t="s">
        <v>899</v>
      </c>
      <c r="BN60" t="s">
        <v>899</v>
      </c>
      <c r="BO60" t="s">
        <v>899</v>
      </c>
      <c r="BP60" t="s">
        <v>899</v>
      </c>
      <c r="BQ60" t="s">
        <v>899</v>
      </c>
      <c r="BR60" t="s">
        <v>899</v>
      </c>
      <c r="BS60" t="s">
        <v>899</v>
      </c>
      <c r="BT60" t="s">
        <v>899</v>
      </c>
      <c r="BU60" t="s">
        <v>899</v>
      </c>
      <c r="BV60" t="s">
        <v>899</v>
      </c>
      <c r="BW60" t="s">
        <v>899</v>
      </c>
      <c r="BX60" t="s">
        <v>899</v>
      </c>
      <c r="BY60" t="s">
        <v>899</v>
      </c>
      <c r="BZ60" t="s">
        <v>899</v>
      </c>
      <c r="CA60" t="s">
        <v>899</v>
      </c>
      <c r="CB60" t="s">
        <v>1826</v>
      </c>
      <c r="CC60" t="s">
        <v>899</v>
      </c>
      <c r="CD60" t="s">
        <v>899</v>
      </c>
      <c r="CE60" t="s">
        <v>899</v>
      </c>
      <c r="CF60" t="s">
        <v>899</v>
      </c>
      <c r="CG60" t="s">
        <v>899</v>
      </c>
      <c r="CH60" t="s">
        <v>899</v>
      </c>
    </row>
    <row r="61" spans="2:86" x14ac:dyDescent="0.3">
      <c r="J61" s="47"/>
      <c r="K61" s="47"/>
      <c r="L61" s="47"/>
      <c r="M61" s="47"/>
      <c r="N61" s="47"/>
      <c r="O61" s="47"/>
      <c r="P61" s="47"/>
      <c r="Q61" s="47"/>
      <c r="AO61" t="s">
        <v>1827</v>
      </c>
      <c r="AR61" t="s">
        <v>899</v>
      </c>
      <c r="AS61" t="s">
        <v>899</v>
      </c>
      <c r="AT61" t="s">
        <v>899</v>
      </c>
      <c r="AU61" t="s">
        <v>1828</v>
      </c>
      <c r="AV61" t="s">
        <v>899</v>
      </c>
      <c r="AW61" t="s">
        <v>899</v>
      </c>
      <c r="AX61" t="s">
        <v>899</v>
      </c>
      <c r="AY61" t="s">
        <v>1829</v>
      </c>
      <c r="AZ61" t="s">
        <v>899</v>
      </c>
      <c r="BA61" t="s">
        <v>1830</v>
      </c>
      <c r="BB61" t="s">
        <v>899</v>
      </c>
      <c r="BC61" t="s">
        <v>899</v>
      </c>
      <c r="BD61" t="s">
        <v>899</v>
      </c>
      <c r="BE61" t="s">
        <v>899</v>
      </c>
      <c r="BF61" t="s">
        <v>899</v>
      </c>
      <c r="BG61" t="s">
        <v>899</v>
      </c>
      <c r="BH61" t="s">
        <v>1831</v>
      </c>
      <c r="BI61" t="s">
        <v>899</v>
      </c>
      <c r="BJ61" t="s">
        <v>899</v>
      </c>
      <c r="BK61" t="s">
        <v>899</v>
      </c>
      <c r="BL61" t="s">
        <v>899</v>
      </c>
      <c r="BM61" t="s">
        <v>899</v>
      </c>
      <c r="BN61" t="s">
        <v>899</v>
      </c>
      <c r="BO61" t="s">
        <v>899</v>
      </c>
      <c r="BP61" t="s">
        <v>899</v>
      </c>
      <c r="BQ61" t="s">
        <v>899</v>
      </c>
      <c r="BR61" t="s">
        <v>899</v>
      </c>
      <c r="BS61" t="s">
        <v>899</v>
      </c>
      <c r="BT61" t="s">
        <v>899</v>
      </c>
      <c r="BU61" t="s">
        <v>899</v>
      </c>
      <c r="BV61" t="s">
        <v>899</v>
      </c>
      <c r="BW61" t="s">
        <v>899</v>
      </c>
      <c r="BX61" t="s">
        <v>899</v>
      </c>
      <c r="BY61" t="s">
        <v>899</v>
      </c>
      <c r="BZ61" t="s">
        <v>899</v>
      </c>
      <c r="CA61" t="s">
        <v>899</v>
      </c>
      <c r="CB61" t="s">
        <v>1832</v>
      </c>
      <c r="CC61" t="s">
        <v>899</v>
      </c>
      <c r="CD61" t="s">
        <v>899</v>
      </c>
      <c r="CE61" t="s">
        <v>899</v>
      </c>
      <c r="CF61" t="s">
        <v>899</v>
      </c>
      <c r="CG61" t="s">
        <v>899</v>
      </c>
      <c r="CH61" t="s">
        <v>899</v>
      </c>
    </row>
    <row r="62" spans="2:86" x14ac:dyDescent="0.3">
      <c r="J62" s="47"/>
      <c r="K62" s="47" t="s">
        <v>1833</v>
      </c>
      <c r="L62" s="47"/>
      <c r="M62" s="47"/>
      <c r="N62" s="47"/>
      <c r="O62" s="47"/>
      <c r="P62" s="47"/>
      <c r="Q62" s="47"/>
      <c r="AO62" t="s">
        <v>1834</v>
      </c>
      <c r="AR62" t="s">
        <v>899</v>
      </c>
      <c r="AS62" t="s">
        <v>899</v>
      </c>
      <c r="AT62" t="s">
        <v>899</v>
      </c>
      <c r="AU62" t="s">
        <v>1835</v>
      </c>
      <c r="AV62" t="s">
        <v>899</v>
      </c>
      <c r="AW62" t="s">
        <v>899</v>
      </c>
      <c r="AX62" t="s">
        <v>899</v>
      </c>
      <c r="AY62" t="s">
        <v>1836</v>
      </c>
      <c r="AZ62" t="s">
        <v>899</v>
      </c>
      <c r="BA62" t="s">
        <v>1837</v>
      </c>
      <c r="BB62" t="s">
        <v>899</v>
      </c>
      <c r="BC62" t="s">
        <v>899</v>
      </c>
      <c r="BD62" t="s">
        <v>899</v>
      </c>
      <c r="BE62" t="s">
        <v>899</v>
      </c>
      <c r="BF62" t="s">
        <v>899</v>
      </c>
      <c r="BG62" t="s">
        <v>899</v>
      </c>
      <c r="BH62" t="s">
        <v>1838</v>
      </c>
      <c r="BI62" t="s">
        <v>899</v>
      </c>
      <c r="BJ62" t="s">
        <v>899</v>
      </c>
      <c r="BK62" t="s">
        <v>899</v>
      </c>
      <c r="BL62" t="s">
        <v>899</v>
      </c>
      <c r="BM62" t="s">
        <v>899</v>
      </c>
      <c r="BN62" t="s">
        <v>899</v>
      </c>
      <c r="BO62" t="s">
        <v>899</v>
      </c>
      <c r="BP62" t="s">
        <v>899</v>
      </c>
      <c r="BQ62" t="s">
        <v>899</v>
      </c>
      <c r="BR62" t="s">
        <v>899</v>
      </c>
      <c r="BS62" t="s">
        <v>899</v>
      </c>
      <c r="BT62" t="s">
        <v>899</v>
      </c>
      <c r="BU62" t="s">
        <v>899</v>
      </c>
      <c r="BV62" t="s">
        <v>899</v>
      </c>
      <c r="BW62" t="s">
        <v>899</v>
      </c>
      <c r="BX62" t="s">
        <v>899</v>
      </c>
      <c r="BY62" t="s">
        <v>899</v>
      </c>
      <c r="BZ62" t="s">
        <v>899</v>
      </c>
      <c r="CA62" t="s">
        <v>899</v>
      </c>
      <c r="CB62" t="s">
        <v>1839</v>
      </c>
      <c r="CC62" t="s">
        <v>899</v>
      </c>
      <c r="CD62" t="s">
        <v>899</v>
      </c>
      <c r="CE62" t="s">
        <v>899</v>
      </c>
      <c r="CF62" t="s">
        <v>899</v>
      </c>
      <c r="CG62" t="s">
        <v>899</v>
      </c>
      <c r="CH62" t="s">
        <v>899</v>
      </c>
    </row>
    <row r="63" spans="2:86" x14ac:dyDescent="0.3">
      <c r="J63" s="47"/>
      <c r="K63" s="47" t="s">
        <v>1840</v>
      </c>
      <c r="L63" s="47"/>
      <c r="M63" s="47"/>
      <c r="N63" s="47"/>
      <c r="O63" s="47"/>
      <c r="P63" s="47"/>
      <c r="Q63" s="47"/>
      <c r="AO63" t="s">
        <v>1841</v>
      </c>
      <c r="AR63" t="s">
        <v>899</v>
      </c>
      <c r="AS63" t="s">
        <v>899</v>
      </c>
      <c r="AT63" t="s">
        <v>899</v>
      </c>
      <c r="AU63" t="s">
        <v>899</v>
      </c>
      <c r="AV63" t="s">
        <v>899</v>
      </c>
      <c r="AW63" t="s">
        <v>899</v>
      </c>
      <c r="AX63" t="s">
        <v>899</v>
      </c>
      <c r="AY63" t="s">
        <v>1842</v>
      </c>
      <c r="AZ63" t="s">
        <v>899</v>
      </c>
      <c r="BA63" t="s">
        <v>1843</v>
      </c>
      <c r="BB63" t="s">
        <v>899</v>
      </c>
      <c r="BC63" t="s">
        <v>899</v>
      </c>
      <c r="BD63" t="s">
        <v>899</v>
      </c>
      <c r="BE63" t="s">
        <v>899</v>
      </c>
      <c r="BF63" t="s">
        <v>899</v>
      </c>
      <c r="BG63" t="s">
        <v>899</v>
      </c>
      <c r="BH63" t="s">
        <v>1844</v>
      </c>
      <c r="BI63" t="s">
        <v>899</v>
      </c>
      <c r="BJ63" t="s">
        <v>899</v>
      </c>
      <c r="BK63" t="s">
        <v>899</v>
      </c>
      <c r="BL63" t="s">
        <v>899</v>
      </c>
      <c r="BM63" t="s">
        <v>899</v>
      </c>
      <c r="BN63" t="s">
        <v>899</v>
      </c>
      <c r="BO63" t="s">
        <v>899</v>
      </c>
      <c r="BP63" t="s">
        <v>899</v>
      </c>
      <c r="BQ63" t="s">
        <v>899</v>
      </c>
      <c r="BR63" t="s">
        <v>899</v>
      </c>
      <c r="BS63" t="s">
        <v>899</v>
      </c>
      <c r="BT63" t="s">
        <v>899</v>
      </c>
      <c r="BU63" t="s">
        <v>899</v>
      </c>
      <c r="BV63" t="s">
        <v>899</v>
      </c>
      <c r="BW63" t="s">
        <v>899</v>
      </c>
      <c r="BX63" t="s">
        <v>899</v>
      </c>
      <c r="BY63" t="s">
        <v>899</v>
      </c>
      <c r="BZ63" t="s">
        <v>899</v>
      </c>
      <c r="CA63" t="s">
        <v>899</v>
      </c>
      <c r="CB63" t="s">
        <v>1845</v>
      </c>
      <c r="CC63" t="s">
        <v>899</v>
      </c>
      <c r="CD63" t="s">
        <v>899</v>
      </c>
      <c r="CE63" t="s">
        <v>899</v>
      </c>
      <c r="CF63" t="s">
        <v>899</v>
      </c>
      <c r="CG63" t="s">
        <v>899</v>
      </c>
      <c r="CH63" t="s">
        <v>899</v>
      </c>
    </row>
    <row r="64" spans="2:86" x14ac:dyDescent="0.3">
      <c r="J64" s="47"/>
      <c r="K64" s="48" t="s">
        <v>1846</v>
      </c>
      <c r="L64" s="47"/>
      <c r="M64" s="47"/>
      <c r="N64" s="47"/>
      <c r="O64" s="47"/>
      <c r="P64" s="47"/>
      <c r="Q64" s="47"/>
      <c r="AO64" t="s">
        <v>1847</v>
      </c>
      <c r="AR64" t="s">
        <v>899</v>
      </c>
      <c r="AS64" t="s">
        <v>899</v>
      </c>
      <c r="AT64" t="s">
        <v>899</v>
      </c>
      <c r="AU64" t="s">
        <v>899</v>
      </c>
      <c r="AV64" t="s">
        <v>899</v>
      </c>
      <c r="AW64" t="s">
        <v>899</v>
      </c>
      <c r="AX64" t="s">
        <v>899</v>
      </c>
      <c r="AY64" t="s">
        <v>1848</v>
      </c>
      <c r="AZ64" t="s">
        <v>899</v>
      </c>
      <c r="BA64" t="s">
        <v>1849</v>
      </c>
      <c r="BB64" t="s">
        <v>899</v>
      </c>
      <c r="BC64" t="s">
        <v>899</v>
      </c>
      <c r="BD64" t="s">
        <v>899</v>
      </c>
      <c r="BE64" t="s">
        <v>899</v>
      </c>
      <c r="BF64" t="s">
        <v>899</v>
      </c>
      <c r="BG64" t="s">
        <v>899</v>
      </c>
      <c r="BH64" t="s">
        <v>1850</v>
      </c>
      <c r="BI64" t="s">
        <v>899</v>
      </c>
      <c r="BJ64" t="s">
        <v>899</v>
      </c>
      <c r="BK64" t="s">
        <v>899</v>
      </c>
      <c r="BL64" t="s">
        <v>899</v>
      </c>
      <c r="BM64" t="s">
        <v>899</v>
      </c>
      <c r="BN64" t="s">
        <v>899</v>
      </c>
      <c r="BO64" t="s">
        <v>899</v>
      </c>
      <c r="BP64" t="s">
        <v>899</v>
      </c>
      <c r="BQ64" t="s">
        <v>899</v>
      </c>
      <c r="BR64" t="s">
        <v>899</v>
      </c>
      <c r="BS64" t="s">
        <v>899</v>
      </c>
      <c r="BT64" t="s">
        <v>899</v>
      </c>
      <c r="BU64" t="s">
        <v>899</v>
      </c>
      <c r="BV64" t="s">
        <v>899</v>
      </c>
      <c r="BW64" t="s">
        <v>899</v>
      </c>
      <c r="BX64" t="s">
        <v>899</v>
      </c>
      <c r="BY64" t="s">
        <v>899</v>
      </c>
      <c r="BZ64" t="s">
        <v>899</v>
      </c>
      <c r="CA64" t="s">
        <v>899</v>
      </c>
      <c r="CB64" t="s">
        <v>899</v>
      </c>
      <c r="CC64" t="s">
        <v>899</v>
      </c>
      <c r="CD64" t="s">
        <v>899</v>
      </c>
      <c r="CE64" t="s">
        <v>899</v>
      </c>
      <c r="CF64" t="s">
        <v>899</v>
      </c>
      <c r="CG64" t="s">
        <v>899</v>
      </c>
      <c r="CH64" t="s">
        <v>899</v>
      </c>
    </row>
    <row r="65" spans="10:86" x14ac:dyDescent="0.3">
      <c r="J65" s="47"/>
      <c r="K65" s="77"/>
      <c r="L65" s="47"/>
      <c r="M65" s="47"/>
      <c r="N65" s="47"/>
      <c r="O65" s="47"/>
      <c r="P65" s="47"/>
      <c r="Q65" s="47"/>
      <c r="AO65" t="s">
        <v>1851</v>
      </c>
      <c r="AR65" t="s">
        <v>899</v>
      </c>
      <c r="AS65" t="s">
        <v>899</v>
      </c>
      <c r="AT65" t="s">
        <v>899</v>
      </c>
      <c r="AU65" t="s">
        <v>899</v>
      </c>
      <c r="AV65" t="s">
        <v>899</v>
      </c>
      <c r="AW65" t="s">
        <v>899</v>
      </c>
      <c r="AX65" t="s">
        <v>899</v>
      </c>
      <c r="AY65" t="s">
        <v>1852</v>
      </c>
      <c r="AZ65" t="s">
        <v>899</v>
      </c>
      <c r="BA65" t="s">
        <v>1853</v>
      </c>
      <c r="BB65" t="s">
        <v>899</v>
      </c>
      <c r="BC65" t="s">
        <v>899</v>
      </c>
      <c r="BD65" t="s">
        <v>899</v>
      </c>
      <c r="BE65" t="s">
        <v>899</v>
      </c>
      <c r="BF65" t="s">
        <v>899</v>
      </c>
      <c r="BG65" t="s">
        <v>899</v>
      </c>
      <c r="BH65" t="s">
        <v>1854</v>
      </c>
      <c r="BI65" t="s">
        <v>899</v>
      </c>
      <c r="BJ65" t="s">
        <v>899</v>
      </c>
      <c r="BK65" t="s">
        <v>899</v>
      </c>
      <c r="BL65" t="s">
        <v>899</v>
      </c>
      <c r="BM65" t="s">
        <v>899</v>
      </c>
      <c r="BN65" t="s">
        <v>899</v>
      </c>
      <c r="BO65" t="s">
        <v>899</v>
      </c>
      <c r="BP65" t="s">
        <v>899</v>
      </c>
      <c r="BQ65" t="s">
        <v>899</v>
      </c>
      <c r="BR65" t="s">
        <v>899</v>
      </c>
      <c r="BS65" t="s">
        <v>899</v>
      </c>
      <c r="BT65" t="s">
        <v>899</v>
      </c>
      <c r="BU65" t="s">
        <v>899</v>
      </c>
      <c r="BV65" t="s">
        <v>899</v>
      </c>
      <c r="BW65" t="s">
        <v>899</v>
      </c>
      <c r="BX65" t="s">
        <v>899</v>
      </c>
      <c r="BY65" t="s">
        <v>899</v>
      </c>
      <c r="BZ65" t="s">
        <v>899</v>
      </c>
      <c r="CA65" t="s">
        <v>899</v>
      </c>
      <c r="CB65" t="s">
        <v>899</v>
      </c>
      <c r="CC65" t="s">
        <v>899</v>
      </c>
      <c r="CD65" t="s">
        <v>899</v>
      </c>
      <c r="CE65" t="s">
        <v>899</v>
      </c>
      <c r="CF65" t="s">
        <v>899</v>
      </c>
      <c r="CG65" t="s">
        <v>899</v>
      </c>
      <c r="CH65" t="s">
        <v>899</v>
      </c>
    </row>
    <row r="66" spans="10:86" x14ac:dyDescent="0.3">
      <c r="AO66" t="s">
        <v>1855</v>
      </c>
      <c r="AR66" t="s">
        <v>899</v>
      </c>
      <c r="AS66" t="s">
        <v>899</v>
      </c>
      <c r="AT66" t="s">
        <v>899</v>
      </c>
      <c r="AU66" t="s">
        <v>899</v>
      </c>
      <c r="AV66" t="s">
        <v>899</v>
      </c>
      <c r="AW66" t="s">
        <v>899</v>
      </c>
      <c r="AX66" t="s">
        <v>899</v>
      </c>
      <c r="AY66" t="s">
        <v>1856</v>
      </c>
      <c r="AZ66" t="s">
        <v>899</v>
      </c>
      <c r="BA66" t="s">
        <v>899</v>
      </c>
      <c r="BB66" t="s">
        <v>899</v>
      </c>
      <c r="BC66" t="s">
        <v>899</v>
      </c>
      <c r="BD66" t="s">
        <v>899</v>
      </c>
      <c r="BE66" t="s">
        <v>899</v>
      </c>
      <c r="BF66" t="s">
        <v>899</v>
      </c>
      <c r="BG66" t="s">
        <v>899</v>
      </c>
      <c r="BH66" t="s">
        <v>1857</v>
      </c>
      <c r="BI66" t="s">
        <v>899</v>
      </c>
      <c r="BJ66" t="s">
        <v>899</v>
      </c>
      <c r="BK66" t="s">
        <v>899</v>
      </c>
      <c r="BL66" t="s">
        <v>899</v>
      </c>
      <c r="BM66" t="s">
        <v>899</v>
      </c>
      <c r="BN66" t="s">
        <v>899</v>
      </c>
      <c r="BO66" t="s">
        <v>899</v>
      </c>
      <c r="BP66" t="s">
        <v>899</v>
      </c>
      <c r="BQ66" t="s">
        <v>899</v>
      </c>
      <c r="BR66" t="s">
        <v>899</v>
      </c>
      <c r="BS66" t="s">
        <v>899</v>
      </c>
      <c r="BT66" t="s">
        <v>899</v>
      </c>
      <c r="BU66" t="s">
        <v>899</v>
      </c>
      <c r="BV66" t="s">
        <v>899</v>
      </c>
      <c r="BW66" t="s">
        <v>899</v>
      </c>
      <c r="BX66" t="s">
        <v>899</v>
      </c>
      <c r="BY66" t="s">
        <v>899</v>
      </c>
      <c r="BZ66" t="s">
        <v>899</v>
      </c>
      <c r="CA66" t="s">
        <v>899</v>
      </c>
      <c r="CB66" t="s">
        <v>899</v>
      </c>
      <c r="CC66" t="s">
        <v>899</v>
      </c>
      <c r="CD66" t="s">
        <v>899</v>
      </c>
      <c r="CE66" t="s">
        <v>899</v>
      </c>
      <c r="CF66" t="s">
        <v>899</v>
      </c>
      <c r="CG66" t="s">
        <v>899</v>
      </c>
      <c r="CH66" t="s">
        <v>899</v>
      </c>
    </row>
    <row r="67" spans="10:86" x14ac:dyDescent="0.3">
      <c r="AO67" t="s">
        <v>1858</v>
      </c>
      <c r="AR67" t="s">
        <v>899</v>
      </c>
      <c r="AS67" t="s">
        <v>899</v>
      </c>
      <c r="AT67" t="s">
        <v>899</v>
      </c>
      <c r="AU67" t="s">
        <v>899</v>
      </c>
      <c r="AV67" t="s">
        <v>899</v>
      </c>
      <c r="AW67" t="s">
        <v>899</v>
      </c>
      <c r="AX67" t="s">
        <v>899</v>
      </c>
      <c r="AY67" t="s">
        <v>899</v>
      </c>
      <c r="AZ67" t="s">
        <v>899</v>
      </c>
      <c r="BA67" t="s">
        <v>899</v>
      </c>
      <c r="BB67" t="s">
        <v>899</v>
      </c>
      <c r="BC67" t="s">
        <v>899</v>
      </c>
      <c r="BD67" t="s">
        <v>899</v>
      </c>
      <c r="BE67" t="s">
        <v>899</v>
      </c>
      <c r="BF67" t="s">
        <v>899</v>
      </c>
      <c r="BG67" t="s">
        <v>899</v>
      </c>
      <c r="BH67" t="s">
        <v>638</v>
      </c>
      <c r="BI67" t="s">
        <v>899</v>
      </c>
      <c r="BJ67" t="s">
        <v>899</v>
      </c>
      <c r="BK67" t="s">
        <v>899</v>
      </c>
      <c r="BL67" t="s">
        <v>899</v>
      </c>
      <c r="BM67" t="s">
        <v>899</v>
      </c>
      <c r="BN67" t="s">
        <v>899</v>
      </c>
      <c r="BO67" t="s">
        <v>899</v>
      </c>
      <c r="BP67" t="s">
        <v>899</v>
      </c>
      <c r="BQ67" t="s">
        <v>899</v>
      </c>
      <c r="BR67" t="s">
        <v>899</v>
      </c>
      <c r="BS67" t="s">
        <v>899</v>
      </c>
      <c r="BT67" t="s">
        <v>899</v>
      </c>
      <c r="BU67" t="s">
        <v>899</v>
      </c>
      <c r="BV67" t="s">
        <v>899</v>
      </c>
      <c r="BW67" t="s">
        <v>899</v>
      </c>
      <c r="BX67" t="s">
        <v>899</v>
      </c>
      <c r="BY67" t="s">
        <v>899</v>
      </c>
      <c r="BZ67" t="s">
        <v>899</v>
      </c>
      <c r="CA67" t="s">
        <v>899</v>
      </c>
      <c r="CB67" t="s">
        <v>899</v>
      </c>
      <c r="CC67" t="s">
        <v>899</v>
      </c>
      <c r="CD67" t="s">
        <v>899</v>
      </c>
      <c r="CE67" t="s">
        <v>899</v>
      </c>
      <c r="CF67" t="s">
        <v>899</v>
      </c>
      <c r="CG67" t="s">
        <v>899</v>
      </c>
      <c r="CH67" t="s">
        <v>899</v>
      </c>
    </row>
    <row r="68" spans="10:86" x14ac:dyDescent="0.3">
      <c r="AO68" t="s">
        <v>1859</v>
      </c>
      <c r="AR68" t="s">
        <v>899</v>
      </c>
      <c r="AS68" t="s">
        <v>899</v>
      </c>
      <c r="AT68" t="s">
        <v>899</v>
      </c>
      <c r="AU68" t="s">
        <v>899</v>
      </c>
      <c r="AV68" t="s">
        <v>899</v>
      </c>
      <c r="AW68" t="s">
        <v>899</v>
      </c>
      <c r="AX68" t="s">
        <v>899</v>
      </c>
      <c r="AY68" t="s">
        <v>899</v>
      </c>
      <c r="AZ68" t="s">
        <v>899</v>
      </c>
      <c r="BA68" t="s">
        <v>899</v>
      </c>
      <c r="BB68" t="s">
        <v>899</v>
      </c>
      <c r="BC68" t="s">
        <v>899</v>
      </c>
      <c r="BD68" t="s">
        <v>899</v>
      </c>
      <c r="BE68" t="s">
        <v>899</v>
      </c>
      <c r="BF68" t="s">
        <v>899</v>
      </c>
      <c r="BG68" t="s">
        <v>899</v>
      </c>
      <c r="BH68" t="s">
        <v>1860</v>
      </c>
      <c r="BI68" t="s">
        <v>899</v>
      </c>
      <c r="BJ68" t="s">
        <v>899</v>
      </c>
      <c r="BK68" t="s">
        <v>899</v>
      </c>
      <c r="BL68" t="s">
        <v>899</v>
      </c>
      <c r="BM68" t="s">
        <v>899</v>
      </c>
      <c r="BN68" t="s">
        <v>899</v>
      </c>
      <c r="BO68" t="s">
        <v>899</v>
      </c>
      <c r="BP68" t="s">
        <v>899</v>
      </c>
      <c r="BQ68" t="s">
        <v>899</v>
      </c>
      <c r="BR68" t="s">
        <v>899</v>
      </c>
      <c r="BS68" t="s">
        <v>899</v>
      </c>
      <c r="BT68" t="s">
        <v>899</v>
      </c>
      <c r="BU68" t="s">
        <v>899</v>
      </c>
      <c r="BV68" t="s">
        <v>899</v>
      </c>
      <c r="BW68" t="s">
        <v>899</v>
      </c>
      <c r="BX68" t="s">
        <v>899</v>
      </c>
      <c r="BY68" t="s">
        <v>899</v>
      </c>
      <c r="BZ68" t="s">
        <v>899</v>
      </c>
      <c r="CA68" t="s">
        <v>899</v>
      </c>
      <c r="CB68" t="s">
        <v>899</v>
      </c>
      <c r="CC68" t="s">
        <v>899</v>
      </c>
      <c r="CD68" t="s">
        <v>899</v>
      </c>
      <c r="CE68" t="s">
        <v>899</v>
      </c>
      <c r="CF68" t="s">
        <v>899</v>
      </c>
      <c r="CG68" t="s">
        <v>899</v>
      </c>
      <c r="CH68" t="s">
        <v>899</v>
      </c>
    </row>
    <row r="69" spans="10:86" x14ac:dyDescent="0.3">
      <c r="AO69" t="s">
        <v>1861</v>
      </c>
      <c r="AR69" t="s">
        <v>899</v>
      </c>
      <c r="AS69" t="s">
        <v>899</v>
      </c>
      <c r="AT69" t="s">
        <v>899</v>
      </c>
      <c r="AU69" t="s">
        <v>899</v>
      </c>
      <c r="AV69" t="s">
        <v>899</v>
      </c>
      <c r="AW69" t="s">
        <v>899</v>
      </c>
      <c r="AX69" t="s">
        <v>899</v>
      </c>
      <c r="AY69" t="s">
        <v>899</v>
      </c>
      <c r="AZ69" t="s">
        <v>899</v>
      </c>
      <c r="BA69" t="s">
        <v>899</v>
      </c>
      <c r="BB69" t="s">
        <v>899</v>
      </c>
      <c r="BC69" t="s">
        <v>899</v>
      </c>
      <c r="BD69" t="s">
        <v>899</v>
      </c>
      <c r="BE69" t="s">
        <v>899</v>
      </c>
      <c r="BF69" t="s">
        <v>899</v>
      </c>
      <c r="BG69" t="s">
        <v>899</v>
      </c>
      <c r="BH69" t="s">
        <v>1862</v>
      </c>
      <c r="BI69" t="s">
        <v>899</v>
      </c>
      <c r="BJ69" t="s">
        <v>899</v>
      </c>
      <c r="BK69" t="s">
        <v>899</v>
      </c>
      <c r="BL69" t="s">
        <v>899</v>
      </c>
      <c r="BM69" t="s">
        <v>899</v>
      </c>
      <c r="BN69" t="s">
        <v>899</v>
      </c>
      <c r="BO69" t="s">
        <v>899</v>
      </c>
      <c r="BP69" t="s">
        <v>899</v>
      </c>
      <c r="BQ69" t="s">
        <v>899</v>
      </c>
      <c r="BR69" t="s">
        <v>899</v>
      </c>
      <c r="BS69" t="s">
        <v>899</v>
      </c>
      <c r="BT69" t="s">
        <v>899</v>
      </c>
      <c r="BU69" t="s">
        <v>899</v>
      </c>
      <c r="BV69" t="s">
        <v>899</v>
      </c>
      <c r="BW69" t="s">
        <v>899</v>
      </c>
      <c r="BX69" t="s">
        <v>899</v>
      </c>
      <c r="BY69" t="s">
        <v>899</v>
      </c>
      <c r="BZ69" t="s">
        <v>899</v>
      </c>
      <c r="CA69" t="s">
        <v>899</v>
      </c>
      <c r="CB69" t="s">
        <v>899</v>
      </c>
      <c r="CC69" t="s">
        <v>899</v>
      </c>
      <c r="CD69" t="s">
        <v>899</v>
      </c>
      <c r="CE69" t="s">
        <v>899</v>
      </c>
      <c r="CF69" t="s">
        <v>899</v>
      </c>
      <c r="CG69" t="s">
        <v>899</v>
      </c>
      <c r="CH69" t="s">
        <v>899</v>
      </c>
    </row>
    <row r="70" spans="10:86" x14ac:dyDescent="0.3">
      <c r="AO70" t="s">
        <v>1863</v>
      </c>
      <c r="AR70" t="s">
        <v>899</v>
      </c>
      <c r="AS70" t="s">
        <v>899</v>
      </c>
      <c r="AT70" t="s">
        <v>899</v>
      </c>
      <c r="AU70" t="s">
        <v>899</v>
      </c>
      <c r="AV70" t="s">
        <v>899</v>
      </c>
      <c r="AW70" t="s">
        <v>899</v>
      </c>
      <c r="AX70" t="s">
        <v>899</v>
      </c>
      <c r="AY70" t="s">
        <v>899</v>
      </c>
      <c r="AZ70" t="s">
        <v>899</v>
      </c>
      <c r="BA70" t="s">
        <v>899</v>
      </c>
      <c r="BB70" t="s">
        <v>899</v>
      </c>
      <c r="BC70" t="s">
        <v>899</v>
      </c>
      <c r="BD70" t="s">
        <v>899</v>
      </c>
      <c r="BE70" t="s">
        <v>899</v>
      </c>
      <c r="BF70" t="s">
        <v>899</v>
      </c>
      <c r="BG70" t="s">
        <v>899</v>
      </c>
      <c r="BH70" t="s">
        <v>1864</v>
      </c>
      <c r="BI70" t="s">
        <v>899</v>
      </c>
      <c r="BJ70" t="s">
        <v>899</v>
      </c>
      <c r="BK70" t="s">
        <v>899</v>
      </c>
      <c r="BL70" t="s">
        <v>899</v>
      </c>
      <c r="BM70" t="s">
        <v>899</v>
      </c>
      <c r="BN70" t="s">
        <v>899</v>
      </c>
      <c r="BO70" t="s">
        <v>899</v>
      </c>
      <c r="BP70" t="s">
        <v>899</v>
      </c>
      <c r="BQ70" t="s">
        <v>899</v>
      </c>
      <c r="BR70" t="s">
        <v>899</v>
      </c>
      <c r="BS70" t="s">
        <v>899</v>
      </c>
      <c r="BT70" t="s">
        <v>899</v>
      </c>
      <c r="BU70" t="s">
        <v>899</v>
      </c>
      <c r="BV70" t="s">
        <v>899</v>
      </c>
      <c r="BW70" t="s">
        <v>899</v>
      </c>
      <c r="BX70" t="s">
        <v>899</v>
      </c>
      <c r="BY70" t="s">
        <v>899</v>
      </c>
      <c r="BZ70" t="s">
        <v>899</v>
      </c>
      <c r="CA70" t="s">
        <v>899</v>
      </c>
      <c r="CB70" t="s">
        <v>899</v>
      </c>
      <c r="CC70" t="s">
        <v>899</v>
      </c>
      <c r="CD70" t="s">
        <v>899</v>
      </c>
      <c r="CE70" t="s">
        <v>899</v>
      </c>
      <c r="CF70" t="s">
        <v>899</v>
      </c>
      <c r="CG70" t="s">
        <v>899</v>
      </c>
      <c r="CH70" t="s">
        <v>899</v>
      </c>
    </row>
    <row r="71" spans="10:86" x14ac:dyDescent="0.3">
      <c r="AO71" t="s">
        <v>1865</v>
      </c>
      <c r="AR71" t="s">
        <v>899</v>
      </c>
      <c r="AS71" t="s">
        <v>899</v>
      </c>
      <c r="AT71" t="s">
        <v>899</v>
      </c>
      <c r="AU71" t="s">
        <v>899</v>
      </c>
      <c r="AV71" t="s">
        <v>899</v>
      </c>
      <c r="AW71" t="s">
        <v>899</v>
      </c>
      <c r="AX71" t="s">
        <v>899</v>
      </c>
      <c r="AY71" t="s">
        <v>899</v>
      </c>
      <c r="AZ71" t="s">
        <v>899</v>
      </c>
      <c r="BA71" t="s">
        <v>899</v>
      </c>
      <c r="BB71" t="s">
        <v>899</v>
      </c>
      <c r="BC71" t="s">
        <v>899</v>
      </c>
      <c r="BD71" t="s">
        <v>899</v>
      </c>
      <c r="BE71" t="s">
        <v>899</v>
      </c>
      <c r="BF71" t="s">
        <v>899</v>
      </c>
      <c r="BG71" t="s">
        <v>899</v>
      </c>
      <c r="BH71" t="s">
        <v>1866</v>
      </c>
      <c r="BI71" t="s">
        <v>899</v>
      </c>
      <c r="BJ71" t="s">
        <v>899</v>
      </c>
      <c r="BK71" t="s">
        <v>899</v>
      </c>
      <c r="BL71" t="s">
        <v>899</v>
      </c>
      <c r="BM71" t="s">
        <v>899</v>
      </c>
      <c r="BN71" t="s">
        <v>899</v>
      </c>
      <c r="BO71" t="s">
        <v>899</v>
      </c>
      <c r="BP71" t="s">
        <v>899</v>
      </c>
      <c r="BQ71" t="s">
        <v>899</v>
      </c>
      <c r="BR71" t="s">
        <v>899</v>
      </c>
      <c r="BS71" t="s">
        <v>899</v>
      </c>
      <c r="BT71" t="s">
        <v>899</v>
      </c>
      <c r="BU71" t="s">
        <v>899</v>
      </c>
      <c r="BV71" t="s">
        <v>899</v>
      </c>
      <c r="BW71" t="s">
        <v>899</v>
      </c>
      <c r="BX71" t="s">
        <v>899</v>
      </c>
      <c r="BY71" t="s">
        <v>899</v>
      </c>
      <c r="BZ71" t="s">
        <v>899</v>
      </c>
      <c r="CA71" t="s">
        <v>899</v>
      </c>
      <c r="CB71" t="s">
        <v>899</v>
      </c>
      <c r="CC71" t="s">
        <v>899</v>
      </c>
      <c r="CD71" t="s">
        <v>899</v>
      </c>
      <c r="CE71" t="s">
        <v>899</v>
      </c>
      <c r="CF71" t="s">
        <v>899</v>
      </c>
      <c r="CG71" t="s">
        <v>899</v>
      </c>
      <c r="CH71" t="s">
        <v>899</v>
      </c>
    </row>
    <row r="72" spans="10:86" x14ac:dyDescent="0.3">
      <c r="AO72" t="s">
        <v>1867</v>
      </c>
      <c r="AR72" t="s">
        <v>899</v>
      </c>
      <c r="AS72" t="s">
        <v>899</v>
      </c>
      <c r="AT72" t="s">
        <v>899</v>
      </c>
      <c r="AU72" t="s">
        <v>899</v>
      </c>
      <c r="AV72" t="s">
        <v>899</v>
      </c>
      <c r="AW72" t="s">
        <v>899</v>
      </c>
      <c r="AX72" t="s">
        <v>899</v>
      </c>
      <c r="AY72" t="s">
        <v>899</v>
      </c>
      <c r="AZ72" t="s">
        <v>899</v>
      </c>
      <c r="BA72" t="s">
        <v>899</v>
      </c>
      <c r="BB72" t="s">
        <v>899</v>
      </c>
      <c r="BC72" t="s">
        <v>899</v>
      </c>
      <c r="BD72" t="s">
        <v>899</v>
      </c>
      <c r="BE72" t="s">
        <v>899</v>
      </c>
      <c r="BF72" t="s">
        <v>899</v>
      </c>
      <c r="BG72" t="s">
        <v>899</v>
      </c>
      <c r="BH72" t="s">
        <v>1868</v>
      </c>
      <c r="BI72" t="s">
        <v>899</v>
      </c>
      <c r="BJ72" t="s">
        <v>899</v>
      </c>
      <c r="BK72" t="s">
        <v>899</v>
      </c>
      <c r="BL72" t="s">
        <v>899</v>
      </c>
      <c r="BM72" t="s">
        <v>899</v>
      </c>
      <c r="BN72" t="s">
        <v>899</v>
      </c>
      <c r="BO72" t="s">
        <v>899</v>
      </c>
      <c r="BP72" t="s">
        <v>899</v>
      </c>
      <c r="BQ72" t="s">
        <v>899</v>
      </c>
      <c r="BR72" t="s">
        <v>899</v>
      </c>
      <c r="BS72" t="s">
        <v>899</v>
      </c>
      <c r="BT72" t="s">
        <v>899</v>
      </c>
      <c r="BU72" t="s">
        <v>899</v>
      </c>
      <c r="BV72" t="s">
        <v>899</v>
      </c>
      <c r="BW72" t="s">
        <v>899</v>
      </c>
      <c r="BX72" t="s">
        <v>899</v>
      </c>
      <c r="BY72" t="s">
        <v>899</v>
      </c>
      <c r="BZ72" t="s">
        <v>899</v>
      </c>
      <c r="CA72" t="s">
        <v>899</v>
      </c>
      <c r="CB72" t="s">
        <v>899</v>
      </c>
      <c r="CC72" t="s">
        <v>899</v>
      </c>
      <c r="CD72" t="s">
        <v>899</v>
      </c>
      <c r="CE72" t="s">
        <v>899</v>
      </c>
      <c r="CF72" t="s">
        <v>899</v>
      </c>
      <c r="CG72" t="s">
        <v>899</v>
      </c>
      <c r="CH72" t="s">
        <v>899</v>
      </c>
    </row>
    <row r="73" spans="10:86" x14ac:dyDescent="0.3">
      <c r="AO73" t="s">
        <v>1869</v>
      </c>
      <c r="AR73" t="s">
        <v>899</v>
      </c>
      <c r="AS73" t="s">
        <v>899</v>
      </c>
      <c r="AT73" t="s">
        <v>899</v>
      </c>
      <c r="AU73" t="s">
        <v>899</v>
      </c>
      <c r="AV73" t="s">
        <v>899</v>
      </c>
      <c r="AW73" t="s">
        <v>899</v>
      </c>
      <c r="AX73" t="s">
        <v>899</v>
      </c>
      <c r="AY73" t="s">
        <v>899</v>
      </c>
      <c r="AZ73" t="s">
        <v>899</v>
      </c>
      <c r="BA73" t="s">
        <v>899</v>
      </c>
      <c r="BB73" t="s">
        <v>899</v>
      </c>
      <c r="BC73" t="s">
        <v>899</v>
      </c>
      <c r="BD73" t="s">
        <v>899</v>
      </c>
      <c r="BE73" t="s">
        <v>899</v>
      </c>
      <c r="BF73" t="s">
        <v>899</v>
      </c>
      <c r="BG73" t="s">
        <v>899</v>
      </c>
      <c r="BH73" t="s">
        <v>1241</v>
      </c>
      <c r="BI73" t="s">
        <v>899</v>
      </c>
      <c r="BJ73" t="s">
        <v>899</v>
      </c>
      <c r="BK73" t="s">
        <v>899</v>
      </c>
      <c r="BL73" t="s">
        <v>899</v>
      </c>
      <c r="BM73" t="s">
        <v>899</v>
      </c>
      <c r="BN73" t="s">
        <v>899</v>
      </c>
      <c r="BO73" t="s">
        <v>899</v>
      </c>
      <c r="BP73" t="s">
        <v>899</v>
      </c>
      <c r="BQ73" t="s">
        <v>899</v>
      </c>
      <c r="BR73" t="s">
        <v>899</v>
      </c>
      <c r="BS73" t="s">
        <v>899</v>
      </c>
      <c r="BT73" t="s">
        <v>899</v>
      </c>
      <c r="BU73" t="s">
        <v>899</v>
      </c>
      <c r="BV73" t="s">
        <v>899</v>
      </c>
      <c r="BW73" t="s">
        <v>899</v>
      </c>
      <c r="BX73" t="s">
        <v>899</v>
      </c>
      <c r="BY73" t="s">
        <v>899</v>
      </c>
      <c r="BZ73" t="s">
        <v>899</v>
      </c>
      <c r="CA73" t="s">
        <v>899</v>
      </c>
      <c r="CB73" t="s">
        <v>899</v>
      </c>
      <c r="CC73" t="s">
        <v>899</v>
      </c>
      <c r="CD73" t="s">
        <v>899</v>
      </c>
      <c r="CE73" t="s">
        <v>899</v>
      </c>
      <c r="CF73" t="s">
        <v>899</v>
      </c>
      <c r="CG73" t="s">
        <v>899</v>
      </c>
      <c r="CH73" t="s">
        <v>899</v>
      </c>
    </row>
    <row r="74" spans="10:86" x14ac:dyDescent="0.3">
      <c r="AO74" t="s">
        <v>1870</v>
      </c>
      <c r="AR74" t="s">
        <v>899</v>
      </c>
      <c r="AS74" t="s">
        <v>899</v>
      </c>
      <c r="AT74" t="s">
        <v>899</v>
      </c>
      <c r="AU74" t="s">
        <v>899</v>
      </c>
      <c r="AV74" t="s">
        <v>899</v>
      </c>
      <c r="AW74" t="s">
        <v>899</v>
      </c>
      <c r="AX74" t="s">
        <v>899</v>
      </c>
      <c r="AY74" t="s">
        <v>899</v>
      </c>
      <c r="AZ74" t="s">
        <v>899</v>
      </c>
      <c r="BA74" t="s">
        <v>899</v>
      </c>
      <c r="BB74" t="s">
        <v>899</v>
      </c>
      <c r="BC74" t="s">
        <v>899</v>
      </c>
      <c r="BD74" t="s">
        <v>899</v>
      </c>
      <c r="BE74" t="s">
        <v>899</v>
      </c>
      <c r="BF74" t="s">
        <v>899</v>
      </c>
      <c r="BG74" t="s">
        <v>899</v>
      </c>
      <c r="BH74" t="s">
        <v>1871</v>
      </c>
      <c r="BI74" t="s">
        <v>899</v>
      </c>
      <c r="BJ74" t="s">
        <v>899</v>
      </c>
      <c r="BK74" t="s">
        <v>899</v>
      </c>
      <c r="BL74" t="s">
        <v>899</v>
      </c>
      <c r="BM74" t="s">
        <v>899</v>
      </c>
      <c r="BN74" t="s">
        <v>899</v>
      </c>
      <c r="BO74" t="s">
        <v>899</v>
      </c>
      <c r="BP74" t="s">
        <v>899</v>
      </c>
      <c r="BQ74" t="s">
        <v>899</v>
      </c>
      <c r="BR74" t="s">
        <v>899</v>
      </c>
      <c r="BS74" t="s">
        <v>899</v>
      </c>
      <c r="BT74" t="s">
        <v>899</v>
      </c>
      <c r="BU74" t="s">
        <v>899</v>
      </c>
      <c r="BV74" t="s">
        <v>899</v>
      </c>
      <c r="BW74" t="s">
        <v>899</v>
      </c>
      <c r="BX74" t="s">
        <v>899</v>
      </c>
      <c r="BY74" t="s">
        <v>899</v>
      </c>
      <c r="BZ74" t="s">
        <v>899</v>
      </c>
      <c r="CA74" t="s">
        <v>899</v>
      </c>
      <c r="CB74" t="s">
        <v>899</v>
      </c>
      <c r="CC74" t="s">
        <v>899</v>
      </c>
      <c r="CD74" t="s">
        <v>899</v>
      </c>
      <c r="CE74" t="s">
        <v>899</v>
      </c>
      <c r="CF74" t="s">
        <v>899</v>
      </c>
      <c r="CG74" t="s">
        <v>899</v>
      </c>
      <c r="CH74" t="s">
        <v>899</v>
      </c>
    </row>
    <row r="75" spans="10:86" x14ac:dyDescent="0.3">
      <c r="AO75" t="s">
        <v>1872</v>
      </c>
      <c r="AR75" t="s">
        <v>899</v>
      </c>
      <c r="AS75" t="s">
        <v>899</v>
      </c>
      <c r="AT75" t="s">
        <v>899</v>
      </c>
      <c r="AU75" t="s">
        <v>899</v>
      </c>
      <c r="AV75" t="s">
        <v>899</v>
      </c>
      <c r="AW75" t="s">
        <v>899</v>
      </c>
      <c r="AX75" t="s">
        <v>899</v>
      </c>
      <c r="AY75" t="s">
        <v>899</v>
      </c>
      <c r="AZ75" t="s">
        <v>899</v>
      </c>
      <c r="BA75" t="s">
        <v>899</v>
      </c>
      <c r="BB75" t="s">
        <v>899</v>
      </c>
      <c r="BC75" t="s">
        <v>899</v>
      </c>
      <c r="BD75" t="s">
        <v>899</v>
      </c>
      <c r="BE75" t="s">
        <v>899</v>
      </c>
      <c r="BF75" t="s">
        <v>899</v>
      </c>
      <c r="BG75" t="s">
        <v>899</v>
      </c>
      <c r="BH75" t="s">
        <v>1873</v>
      </c>
      <c r="BI75" t="s">
        <v>899</v>
      </c>
      <c r="BJ75" t="s">
        <v>899</v>
      </c>
      <c r="BK75" t="s">
        <v>899</v>
      </c>
      <c r="BL75" t="s">
        <v>899</v>
      </c>
      <c r="BM75" t="s">
        <v>899</v>
      </c>
      <c r="BN75" t="s">
        <v>899</v>
      </c>
      <c r="BO75" t="s">
        <v>899</v>
      </c>
      <c r="BP75" t="s">
        <v>899</v>
      </c>
      <c r="BQ75" t="s">
        <v>899</v>
      </c>
      <c r="BR75" t="s">
        <v>899</v>
      </c>
      <c r="BS75" t="s">
        <v>899</v>
      </c>
      <c r="BT75" t="s">
        <v>899</v>
      </c>
      <c r="BU75" t="s">
        <v>899</v>
      </c>
      <c r="BV75" t="s">
        <v>899</v>
      </c>
      <c r="BW75" t="s">
        <v>899</v>
      </c>
      <c r="BX75" t="s">
        <v>899</v>
      </c>
      <c r="BY75" t="s">
        <v>899</v>
      </c>
      <c r="BZ75" t="s">
        <v>899</v>
      </c>
      <c r="CA75" t="s">
        <v>899</v>
      </c>
      <c r="CB75" t="s">
        <v>899</v>
      </c>
      <c r="CC75" t="s">
        <v>899</v>
      </c>
      <c r="CD75" t="s">
        <v>899</v>
      </c>
      <c r="CE75" t="s">
        <v>899</v>
      </c>
      <c r="CF75" t="s">
        <v>899</v>
      </c>
      <c r="CG75" t="s">
        <v>899</v>
      </c>
      <c r="CH75" t="s">
        <v>899</v>
      </c>
    </row>
    <row r="76" spans="10:86" x14ac:dyDescent="0.3">
      <c r="AO76" t="s">
        <v>1874</v>
      </c>
      <c r="AR76" t="s">
        <v>899</v>
      </c>
      <c r="AS76" t="s">
        <v>899</v>
      </c>
      <c r="AT76" t="s">
        <v>899</v>
      </c>
      <c r="AU76" t="s">
        <v>899</v>
      </c>
      <c r="AV76" t="s">
        <v>899</v>
      </c>
      <c r="AW76" t="s">
        <v>899</v>
      </c>
      <c r="AX76" t="s">
        <v>899</v>
      </c>
      <c r="AY76" t="s">
        <v>899</v>
      </c>
      <c r="AZ76" t="s">
        <v>899</v>
      </c>
      <c r="BA76" t="s">
        <v>899</v>
      </c>
      <c r="BB76" t="s">
        <v>899</v>
      </c>
      <c r="BC76" t="s">
        <v>899</v>
      </c>
      <c r="BD76" t="s">
        <v>899</v>
      </c>
      <c r="BE76" t="s">
        <v>899</v>
      </c>
      <c r="BF76" t="s">
        <v>899</v>
      </c>
      <c r="BG76" t="s">
        <v>899</v>
      </c>
      <c r="BH76" t="s">
        <v>1875</v>
      </c>
      <c r="BI76" t="s">
        <v>899</v>
      </c>
      <c r="BJ76" t="s">
        <v>899</v>
      </c>
      <c r="BK76" t="s">
        <v>899</v>
      </c>
      <c r="BL76" t="s">
        <v>899</v>
      </c>
      <c r="BM76" t="s">
        <v>899</v>
      </c>
      <c r="BN76" t="s">
        <v>899</v>
      </c>
      <c r="BO76" t="s">
        <v>899</v>
      </c>
      <c r="BP76" t="s">
        <v>899</v>
      </c>
      <c r="BQ76" t="s">
        <v>899</v>
      </c>
      <c r="BR76" t="s">
        <v>899</v>
      </c>
      <c r="BS76" t="s">
        <v>899</v>
      </c>
      <c r="BT76" t="s">
        <v>899</v>
      </c>
      <c r="BU76" t="s">
        <v>899</v>
      </c>
      <c r="BV76" t="s">
        <v>899</v>
      </c>
      <c r="BW76" t="s">
        <v>899</v>
      </c>
      <c r="BX76" t="s">
        <v>899</v>
      </c>
      <c r="BY76" t="s">
        <v>899</v>
      </c>
      <c r="BZ76" t="s">
        <v>899</v>
      </c>
      <c r="CA76" t="s">
        <v>899</v>
      </c>
      <c r="CB76" t="s">
        <v>899</v>
      </c>
      <c r="CC76" t="s">
        <v>899</v>
      </c>
      <c r="CD76" t="s">
        <v>899</v>
      </c>
      <c r="CE76" t="s">
        <v>899</v>
      </c>
      <c r="CF76" t="s">
        <v>899</v>
      </c>
      <c r="CG76" t="s">
        <v>899</v>
      </c>
      <c r="CH76" t="s">
        <v>899</v>
      </c>
    </row>
    <row r="77" spans="10:86" x14ac:dyDescent="0.3">
      <c r="AO77" t="s">
        <v>1876</v>
      </c>
      <c r="AR77" t="s">
        <v>899</v>
      </c>
      <c r="AS77" t="s">
        <v>899</v>
      </c>
      <c r="AT77" t="s">
        <v>899</v>
      </c>
      <c r="AU77" t="s">
        <v>899</v>
      </c>
      <c r="AV77" t="s">
        <v>899</v>
      </c>
      <c r="AW77" t="s">
        <v>899</v>
      </c>
      <c r="AX77" t="s">
        <v>899</v>
      </c>
      <c r="AY77" t="s">
        <v>899</v>
      </c>
      <c r="AZ77" t="s">
        <v>899</v>
      </c>
      <c r="BA77" t="s">
        <v>899</v>
      </c>
      <c r="BB77" t="s">
        <v>899</v>
      </c>
      <c r="BC77" t="s">
        <v>899</v>
      </c>
      <c r="BD77" t="s">
        <v>899</v>
      </c>
      <c r="BE77" t="s">
        <v>899</v>
      </c>
      <c r="BF77" t="s">
        <v>899</v>
      </c>
      <c r="BG77" t="s">
        <v>899</v>
      </c>
      <c r="BH77" t="s">
        <v>1877</v>
      </c>
      <c r="BI77" t="s">
        <v>899</v>
      </c>
      <c r="BJ77" t="s">
        <v>899</v>
      </c>
      <c r="BK77" t="s">
        <v>899</v>
      </c>
      <c r="BL77" t="s">
        <v>899</v>
      </c>
      <c r="BM77" t="s">
        <v>899</v>
      </c>
      <c r="BN77" t="s">
        <v>899</v>
      </c>
      <c r="BO77" t="s">
        <v>899</v>
      </c>
      <c r="BP77" t="s">
        <v>899</v>
      </c>
      <c r="BQ77" t="s">
        <v>899</v>
      </c>
      <c r="BR77" t="s">
        <v>899</v>
      </c>
      <c r="BS77" t="s">
        <v>899</v>
      </c>
      <c r="BT77" t="s">
        <v>899</v>
      </c>
      <c r="BU77" t="s">
        <v>899</v>
      </c>
      <c r="BV77" t="s">
        <v>899</v>
      </c>
      <c r="BW77" t="s">
        <v>899</v>
      </c>
      <c r="BX77" t="s">
        <v>899</v>
      </c>
      <c r="BY77" t="s">
        <v>899</v>
      </c>
      <c r="BZ77" t="s">
        <v>899</v>
      </c>
      <c r="CA77" t="s">
        <v>899</v>
      </c>
      <c r="CB77" t="s">
        <v>899</v>
      </c>
      <c r="CC77" t="s">
        <v>899</v>
      </c>
      <c r="CD77" t="s">
        <v>899</v>
      </c>
      <c r="CE77" t="s">
        <v>899</v>
      </c>
      <c r="CF77" t="s">
        <v>899</v>
      </c>
      <c r="CG77" t="s">
        <v>899</v>
      </c>
      <c r="CH77" t="s">
        <v>899</v>
      </c>
    </row>
    <row r="78" spans="10:86" x14ac:dyDescent="0.3">
      <c r="AO78" t="s">
        <v>1878</v>
      </c>
      <c r="AR78" t="s">
        <v>899</v>
      </c>
      <c r="AS78" t="s">
        <v>899</v>
      </c>
      <c r="AT78" t="s">
        <v>899</v>
      </c>
      <c r="AU78" t="s">
        <v>899</v>
      </c>
      <c r="AV78" t="s">
        <v>899</v>
      </c>
      <c r="AW78" t="s">
        <v>899</v>
      </c>
      <c r="AX78" t="s">
        <v>899</v>
      </c>
      <c r="AY78" t="s">
        <v>899</v>
      </c>
      <c r="AZ78" t="s">
        <v>899</v>
      </c>
      <c r="BA78" t="s">
        <v>899</v>
      </c>
      <c r="BB78" t="s">
        <v>899</v>
      </c>
      <c r="BC78" t="s">
        <v>899</v>
      </c>
      <c r="BD78" t="s">
        <v>899</v>
      </c>
      <c r="BE78" t="s">
        <v>899</v>
      </c>
      <c r="BF78" t="s">
        <v>899</v>
      </c>
      <c r="BG78" t="s">
        <v>899</v>
      </c>
      <c r="BH78" t="s">
        <v>1879</v>
      </c>
      <c r="BI78" t="s">
        <v>899</v>
      </c>
      <c r="BJ78" t="s">
        <v>899</v>
      </c>
      <c r="BK78" t="s">
        <v>899</v>
      </c>
      <c r="BL78" t="s">
        <v>899</v>
      </c>
      <c r="BM78" t="s">
        <v>899</v>
      </c>
      <c r="BN78" t="s">
        <v>899</v>
      </c>
      <c r="BO78" t="s">
        <v>899</v>
      </c>
      <c r="BP78" t="s">
        <v>899</v>
      </c>
      <c r="BQ78" t="s">
        <v>899</v>
      </c>
      <c r="BR78" t="s">
        <v>899</v>
      </c>
      <c r="BS78" t="s">
        <v>899</v>
      </c>
      <c r="BT78" t="s">
        <v>899</v>
      </c>
      <c r="BU78" t="s">
        <v>899</v>
      </c>
      <c r="BV78" t="s">
        <v>899</v>
      </c>
      <c r="BW78" t="s">
        <v>899</v>
      </c>
      <c r="BX78" t="s">
        <v>899</v>
      </c>
      <c r="BY78" t="s">
        <v>899</v>
      </c>
      <c r="BZ78" t="s">
        <v>899</v>
      </c>
      <c r="CA78" t="s">
        <v>899</v>
      </c>
      <c r="CB78" t="s">
        <v>899</v>
      </c>
      <c r="CC78" t="s">
        <v>899</v>
      </c>
      <c r="CD78" t="s">
        <v>899</v>
      </c>
      <c r="CE78" t="s">
        <v>899</v>
      </c>
      <c r="CF78" t="s">
        <v>899</v>
      </c>
      <c r="CG78" t="s">
        <v>899</v>
      </c>
      <c r="CH78" t="s">
        <v>899</v>
      </c>
    </row>
    <row r="79" spans="10:86" x14ac:dyDescent="0.3">
      <c r="AO79" t="s">
        <v>1880</v>
      </c>
      <c r="AR79" t="s">
        <v>899</v>
      </c>
      <c r="AS79" t="s">
        <v>899</v>
      </c>
      <c r="AT79" t="s">
        <v>899</v>
      </c>
      <c r="AU79" t="s">
        <v>899</v>
      </c>
      <c r="AV79" t="s">
        <v>899</v>
      </c>
      <c r="AW79" t="s">
        <v>899</v>
      </c>
      <c r="AX79" t="s">
        <v>899</v>
      </c>
      <c r="AY79" t="s">
        <v>899</v>
      </c>
      <c r="AZ79" t="s">
        <v>899</v>
      </c>
      <c r="BA79" t="s">
        <v>899</v>
      </c>
      <c r="BB79" t="s">
        <v>899</v>
      </c>
      <c r="BC79" t="s">
        <v>899</v>
      </c>
      <c r="BD79" t="s">
        <v>899</v>
      </c>
      <c r="BE79" t="s">
        <v>899</v>
      </c>
      <c r="BF79" t="s">
        <v>899</v>
      </c>
      <c r="BG79" t="s">
        <v>899</v>
      </c>
      <c r="BH79" t="s">
        <v>1881</v>
      </c>
      <c r="BI79" t="s">
        <v>899</v>
      </c>
      <c r="BJ79" t="s">
        <v>899</v>
      </c>
      <c r="BK79" t="s">
        <v>899</v>
      </c>
      <c r="BL79" t="s">
        <v>899</v>
      </c>
      <c r="BM79" t="s">
        <v>899</v>
      </c>
      <c r="BN79" t="s">
        <v>899</v>
      </c>
      <c r="BO79" t="s">
        <v>899</v>
      </c>
      <c r="BP79" t="s">
        <v>899</v>
      </c>
      <c r="BQ79" t="s">
        <v>899</v>
      </c>
      <c r="BR79" t="s">
        <v>899</v>
      </c>
      <c r="BS79" t="s">
        <v>899</v>
      </c>
      <c r="BT79" t="s">
        <v>899</v>
      </c>
      <c r="BU79" t="s">
        <v>899</v>
      </c>
      <c r="BV79" t="s">
        <v>899</v>
      </c>
      <c r="BW79" t="s">
        <v>899</v>
      </c>
      <c r="BX79" t="s">
        <v>899</v>
      </c>
      <c r="BY79" t="s">
        <v>899</v>
      </c>
      <c r="BZ79" t="s">
        <v>899</v>
      </c>
      <c r="CA79" t="s">
        <v>899</v>
      </c>
      <c r="CB79" t="s">
        <v>899</v>
      </c>
      <c r="CC79" t="s">
        <v>899</v>
      </c>
      <c r="CD79" t="s">
        <v>899</v>
      </c>
      <c r="CE79" t="s">
        <v>899</v>
      </c>
      <c r="CF79" t="s">
        <v>899</v>
      </c>
      <c r="CG79" t="s">
        <v>899</v>
      </c>
      <c r="CH79" t="s">
        <v>899</v>
      </c>
    </row>
    <row r="80" spans="10:86" x14ac:dyDescent="0.3">
      <c r="AO80" t="s">
        <v>1882</v>
      </c>
      <c r="AR80" t="s">
        <v>899</v>
      </c>
      <c r="AS80" t="s">
        <v>899</v>
      </c>
      <c r="AT80" t="s">
        <v>899</v>
      </c>
      <c r="AU80" t="s">
        <v>899</v>
      </c>
      <c r="AV80" t="s">
        <v>899</v>
      </c>
      <c r="AW80" t="s">
        <v>899</v>
      </c>
      <c r="AX80" t="s">
        <v>899</v>
      </c>
      <c r="AY80" t="s">
        <v>899</v>
      </c>
      <c r="AZ80" t="s">
        <v>899</v>
      </c>
      <c r="BA80" t="s">
        <v>899</v>
      </c>
      <c r="BB80" t="s">
        <v>899</v>
      </c>
      <c r="BC80" t="s">
        <v>899</v>
      </c>
      <c r="BD80" t="s">
        <v>899</v>
      </c>
      <c r="BE80" t="s">
        <v>899</v>
      </c>
      <c r="BF80" t="s">
        <v>899</v>
      </c>
      <c r="BG80" t="s">
        <v>899</v>
      </c>
      <c r="BH80" t="s">
        <v>1883</v>
      </c>
      <c r="BI80" t="s">
        <v>899</v>
      </c>
      <c r="BJ80" t="s">
        <v>899</v>
      </c>
      <c r="BK80" t="s">
        <v>899</v>
      </c>
      <c r="BL80" t="s">
        <v>899</v>
      </c>
      <c r="BM80" t="s">
        <v>899</v>
      </c>
      <c r="BN80" t="s">
        <v>899</v>
      </c>
      <c r="BO80" t="s">
        <v>899</v>
      </c>
      <c r="BP80" t="s">
        <v>899</v>
      </c>
      <c r="BQ80" t="s">
        <v>899</v>
      </c>
      <c r="BR80" t="s">
        <v>899</v>
      </c>
      <c r="BS80" t="s">
        <v>899</v>
      </c>
      <c r="BT80" t="s">
        <v>899</v>
      </c>
      <c r="BU80" t="s">
        <v>899</v>
      </c>
      <c r="BV80" t="s">
        <v>899</v>
      </c>
      <c r="BW80" t="s">
        <v>899</v>
      </c>
      <c r="BX80" t="s">
        <v>899</v>
      </c>
      <c r="BY80" t="s">
        <v>899</v>
      </c>
      <c r="BZ80" t="s">
        <v>899</v>
      </c>
      <c r="CA80" t="s">
        <v>899</v>
      </c>
      <c r="CB80" t="s">
        <v>899</v>
      </c>
      <c r="CC80" t="s">
        <v>899</v>
      </c>
      <c r="CD80" t="s">
        <v>899</v>
      </c>
      <c r="CE80" t="s">
        <v>899</v>
      </c>
      <c r="CF80" t="s">
        <v>899</v>
      </c>
      <c r="CG80" t="s">
        <v>899</v>
      </c>
      <c r="CH80" t="s">
        <v>899</v>
      </c>
    </row>
    <row r="81" spans="41:86" x14ac:dyDescent="0.3">
      <c r="AO81" t="s">
        <v>1884</v>
      </c>
      <c r="AR81" t="s">
        <v>899</v>
      </c>
      <c r="AS81" t="s">
        <v>899</v>
      </c>
      <c r="AT81" t="s">
        <v>899</v>
      </c>
      <c r="AU81" t="s">
        <v>899</v>
      </c>
      <c r="AV81" t="s">
        <v>899</v>
      </c>
      <c r="AW81" t="s">
        <v>899</v>
      </c>
      <c r="AX81" t="s">
        <v>899</v>
      </c>
      <c r="AY81" t="s">
        <v>899</v>
      </c>
      <c r="AZ81" t="s">
        <v>899</v>
      </c>
      <c r="BA81" t="s">
        <v>899</v>
      </c>
      <c r="BB81" t="s">
        <v>899</v>
      </c>
      <c r="BC81" t="s">
        <v>899</v>
      </c>
      <c r="BD81" t="s">
        <v>899</v>
      </c>
      <c r="BE81" t="s">
        <v>899</v>
      </c>
      <c r="BF81" t="s">
        <v>899</v>
      </c>
      <c r="BG81" t="s">
        <v>899</v>
      </c>
      <c r="BH81" t="s">
        <v>899</v>
      </c>
      <c r="BI81" t="s">
        <v>899</v>
      </c>
      <c r="BJ81" t="s">
        <v>899</v>
      </c>
      <c r="BK81" t="s">
        <v>899</v>
      </c>
      <c r="BL81" t="s">
        <v>899</v>
      </c>
      <c r="BM81" t="s">
        <v>899</v>
      </c>
      <c r="BN81" t="s">
        <v>899</v>
      </c>
      <c r="BO81" t="s">
        <v>899</v>
      </c>
      <c r="BP81" t="s">
        <v>899</v>
      </c>
      <c r="BQ81" t="s">
        <v>899</v>
      </c>
      <c r="BR81" t="s">
        <v>899</v>
      </c>
      <c r="BS81" t="s">
        <v>899</v>
      </c>
      <c r="BT81" t="s">
        <v>899</v>
      </c>
      <c r="BU81" t="s">
        <v>899</v>
      </c>
      <c r="BV81" t="s">
        <v>899</v>
      </c>
      <c r="BW81" t="s">
        <v>899</v>
      </c>
      <c r="BX81" t="s">
        <v>899</v>
      </c>
      <c r="BY81" t="s">
        <v>899</v>
      </c>
      <c r="BZ81" t="s">
        <v>899</v>
      </c>
      <c r="CA81" t="s">
        <v>899</v>
      </c>
      <c r="CB81" t="s">
        <v>899</v>
      </c>
      <c r="CC81" t="s">
        <v>899</v>
      </c>
      <c r="CD81" t="s">
        <v>899</v>
      </c>
      <c r="CE81" t="s">
        <v>899</v>
      </c>
      <c r="CF81" t="s">
        <v>899</v>
      </c>
      <c r="CG81" t="s">
        <v>899</v>
      </c>
      <c r="CH81" t="s">
        <v>899</v>
      </c>
    </row>
    <row r="82" spans="41:86" x14ac:dyDescent="0.3">
      <c r="AO82" t="s">
        <v>1885</v>
      </c>
      <c r="AR82" t="s">
        <v>899</v>
      </c>
      <c r="AS82" t="s">
        <v>899</v>
      </c>
      <c r="AT82" t="s">
        <v>899</v>
      </c>
      <c r="AU82" t="s">
        <v>899</v>
      </c>
      <c r="AV82" t="s">
        <v>899</v>
      </c>
      <c r="AW82" t="s">
        <v>899</v>
      </c>
      <c r="AX82" t="s">
        <v>899</v>
      </c>
      <c r="AY82" t="s">
        <v>899</v>
      </c>
      <c r="AZ82" t="s">
        <v>899</v>
      </c>
      <c r="BA82" t="s">
        <v>899</v>
      </c>
      <c r="BB82" t="s">
        <v>899</v>
      </c>
      <c r="BC82" t="s">
        <v>899</v>
      </c>
      <c r="BD82" t="s">
        <v>899</v>
      </c>
      <c r="BE82" t="s">
        <v>899</v>
      </c>
      <c r="BF82" t="s">
        <v>899</v>
      </c>
      <c r="BG82" t="s">
        <v>899</v>
      </c>
      <c r="BH82" t="s">
        <v>899</v>
      </c>
      <c r="BI82" t="s">
        <v>899</v>
      </c>
      <c r="BJ82" t="s">
        <v>899</v>
      </c>
      <c r="BK82" t="s">
        <v>899</v>
      </c>
      <c r="BL82" t="s">
        <v>899</v>
      </c>
      <c r="BM82" t="s">
        <v>899</v>
      </c>
      <c r="BN82" t="s">
        <v>899</v>
      </c>
      <c r="BO82" t="s">
        <v>899</v>
      </c>
      <c r="BP82" t="s">
        <v>899</v>
      </c>
      <c r="BQ82" t="s">
        <v>899</v>
      </c>
      <c r="BR82" t="s">
        <v>899</v>
      </c>
      <c r="BS82" t="s">
        <v>899</v>
      </c>
      <c r="BT82" t="s">
        <v>899</v>
      </c>
      <c r="BU82" t="s">
        <v>899</v>
      </c>
      <c r="BV82" t="s">
        <v>899</v>
      </c>
      <c r="BW82" t="s">
        <v>899</v>
      </c>
      <c r="BX82" t="s">
        <v>899</v>
      </c>
      <c r="BY82" t="s">
        <v>899</v>
      </c>
      <c r="BZ82" t="s">
        <v>899</v>
      </c>
      <c r="CA82" t="s">
        <v>899</v>
      </c>
      <c r="CB82" t="s">
        <v>899</v>
      </c>
      <c r="CC82" t="s">
        <v>899</v>
      </c>
      <c r="CD82" t="s">
        <v>899</v>
      </c>
      <c r="CE82" t="s">
        <v>899</v>
      </c>
      <c r="CF82" t="s">
        <v>899</v>
      </c>
      <c r="CG82" t="s">
        <v>899</v>
      </c>
      <c r="CH82" t="s">
        <v>899</v>
      </c>
    </row>
    <row r="83" spans="41:86" x14ac:dyDescent="0.3">
      <c r="AO83" t="s">
        <v>1886</v>
      </c>
      <c r="AR83" t="s">
        <v>899</v>
      </c>
      <c r="AS83" t="s">
        <v>899</v>
      </c>
      <c r="AT83" t="s">
        <v>899</v>
      </c>
      <c r="AU83" t="s">
        <v>899</v>
      </c>
      <c r="AV83" t="s">
        <v>899</v>
      </c>
      <c r="AW83" t="s">
        <v>899</v>
      </c>
      <c r="AX83" t="s">
        <v>899</v>
      </c>
      <c r="AY83" t="s">
        <v>899</v>
      </c>
      <c r="AZ83" t="s">
        <v>899</v>
      </c>
      <c r="BA83" t="s">
        <v>899</v>
      </c>
      <c r="BB83" t="s">
        <v>899</v>
      </c>
      <c r="BC83" t="s">
        <v>899</v>
      </c>
      <c r="BD83" t="s">
        <v>899</v>
      </c>
      <c r="BE83" t="s">
        <v>899</v>
      </c>
      <c r="BF83" t="s">
        <v>899</v>
      </c>
      <c r="BG83" t="s">
        <v>899</v>
      </c>
      <c r="BH83" t="s">
        <v>899</v>
      </c>
      <c r="BI83" t="s">
        <v>899</v>
      </c>
      <c r="BJ83" t="s">
        <v>899</v>
      </c>
      <c r="BK83" t="s">
        <v>899</v>
      </c>
      <c r="BL83" t="s">
        <v>899</v>
      </c>
      <c r="BM83" t="s">
        <v>899</v>
      </c>
      <c r="BN83" t="s">
        <v>899</v>
      </c>
      <c r="BO83" t="s">
        <v>899</v>
      </c>
      <c r="BP83" t="s">
        <v>899</v>
      </c>
      <c r="BQ83" t="s">
        <v>899</v>
      </c>
      <c r="BR83" t="s">
        <v>899</v>
      </c>
      <c r="BS83" t="s">
        <v>899</v>
      </c>
      <c r="BT83" t="s">
        <v>899</v>
      </c>
      <c r="BU83" t="s">
        <v>899</v>
      </c>
      <c r="BV83" t="s">
        <v>899</v>
      </c>
      <c r="BW83" t="s">
        <v>899</v>
      </c>
      <c r="BX83" t="s">
        <v>899</v>
      </c>
      <c r="BY83" t="s">
        <v>899</v>
      </c>
      <c r="BZ83" t="s">
        <v>899</v>
      </c>
      <c r="CA83" t="s">
        <v>899</v>
      </c>
      <c r="CB83" t="s">
        <v>899</v>
      </c>
      <c r="CC83" t="s">
        <v>899</v>
      </c>
      <c r="CD83" t="s">
        <v>899</v>
      </c>
      <c r="CE83" t="s">
        <v>899</v>
      </c>
      <c r="CF83" t="s">
        <v>899</v>
      </c>
      <c r="CG83" t="s">
        <v>899</v>
      </c>
      <c r="CH83" t="s">
        <v>899</v>
      </c>
    </row>
    <row r="84" spans="41:86" x14ac:dyDescent="0.3">
      <c r="AO84" t="s">
        <v>1887</v>
      </c>
      <c r="AR84" t="s">
        <v>899</v>
      </c>
      <c r="AS84" t="s">
        <v>899</v>
      </c>
      <c r="AT84" t="s">
        <v>899</v>
      </c>
      <c r="AU84" t="s">
        <v>899</v>
      </c>
      <c r="AV84" t="s">
        <v>899</v>
      </c>
      <c r="AW84" t="s">
        <v>899</v>
      </c>
      <c r="AX84" t="s">
        <v>899</v>
      </c>
      <c r="AY84" t="s">
        <v>899</v>
      </c>
      <c r="AZ84" t="s">
        <v>899</v>
      </c>
      <c r="BA84" t="s">
        <v>899</v>
      </c>
      <c r="BB84" t="s">
        <v>899</v>
      </c>
      <c r="BC84" t="s">
        <v>899</v>
      </c>
      <c r="BD84" t="s">
        <v>899</v>
      </c>
      <c r="BE84" t="s">
        <v>899</v>
      </c>
      <c r="BF84" t="s">
        <v>899</v>
      </c>
      <c r="BG84" t="s">
        <v>899</v>
      </c>
      <c r="BH84" t="s">
        <v>899</v>
      </c>
      <c r="BI84" t="s">
        <v>899</v>
      </c>
      <c r="BJ84" t="s">
        <v>899</v>
      </c>
      <c r="BK84" t="s">
        <v>899</v>
      </c>
      <c r="BL84" t="s">
        <v>899</v>
      </c>
      <c r="BM84" t="s">
        <v>899</v>
      </c>
      <c r="BN84" t="s">
        <v>899</v>
      </c>
      <c r="BO84" t="s">
        <v>899</v>
      </c>
      <c r="BP84" t="s">
        <v>899</v>
      </c>
      <c r="BQ84" t="s">
        <v>899</v>
      </c>
      <c r="BR84" t="s">
        <v>899</v>
      </c>
      <c r="BS84" t="s">
        <v>899</v>
      </c>
      <c r="BT84" t="s">
        <v>899</v>
      </c>
      <c r="BU84" t="s">
        <v>899</v>
      </c>
      <c r="BV84" t="s">
        <v>899</v>
      </c>
      <c r="BW84" t="s">
        <v>899</v>
      </c>
      <c r="BX84" t="s">
        <v>899</v>
      </c>
      <c r="BY84" t="s">
        <v>899</v>
      </c>
      <c r="BZ84" t="s">
        <v>899</v>
      </c>
      <c r="CA84" t="s">
        <v>899</v>
      </c>
      <c r="CB84" t="s">
        <v>899</v>
      </c>
      <c r="CC84" t="s">
        <v>899</v>
      </c>
      <c r="CD84" t="s">
        <v>899</v>
      </c>
      <c r="CE84" t="s">
        <v>899</v>
      </c>
      <c r="CF84" t="s">
        <v>899</v>
      </c>
      <c r="CG84" t="s">
        <v>899</v>
      </c>
      <c r="CH84" t="s">
        <v>899</v>
      </c>
    </row>
    <row r="85" spans="41:86" x14ac:dyDescent="0.3">
      <c r="AO85" t="s">
        <v>1888</v>
      </c>
      <c r="AR85" t="s">
        <v>899</v>
      </c>
      <c r="AS85" t="s">
        <v>899</v>
      </c>
      <c r="AT85" t="s">
        <v>899</v>
      </c>
      <c r="AU85" t="s">
        <v>899</v>
      </c>
      <c r="AV85" t="s">
        <v>899</v>
      </c>
      <c r="AW85" t="s">
        <v>899</v>
      </c>
      <c r="AX85" t="s">
        <v>899</v>
      </c>
      <c r="AY85" t="s">
        <v>899</v>
      </c>
      <c r="AZ85" t="s">
        <v>899</v>
      </c>
      <c r="BA85" t="s">
        <v>899</v>
      </c>
      <c r="BB85" t="s">
        <v>899</v>
      </c>
      <c r="BC85" t="s">
        <v>899</v>
      </c>
      <c r="BD85" t="s">
        <v>899</v>
      </c>
      <c r="BE85" t="s">
        <v>899</v>
      </c>
      <c r="BF85" t="s">
        <v>899</v>
      </c>
      <c r="BG85" t="s">
        <v>899</v>
      </c>
      <c r="BH85" t="s">
        <v>899</v>
      </c>
      <c r="BI85" t="s">
        <v>899</v>
      </c>
      <c r="BJ85" t="s">
        <v>899</v>
      </c>
      <c r="BK85" t="s">
        <v>899</v>
      </c>
      <c r="BL85" t="s">
        <v>899</v>
      </c>
      <c r="BM85" t="s">
        <v>899</v>
      </c>
      <c r="BN85" t="s">
        <v>899</v>
      </c>
      <c r="BO85" t="s">
        <v>899</v>
      </c>
      <c r="BP85" t="s">
        <v>899</v>
      </c>
      <c r="BQ85" t="s">
        <v>899</v>
      </c>
      <c r="BR85" t="s">
        <v>899</v>
      </c>
      <c r="BS85" t="s">
        <v>899</v>
      </c>
      <c r="BT85" t="s">
        <v>899</v>
      </c>
      <c r="BU85" t="s">
        <v>899</v>
      </c>
      <c r="BV85" t="s">
        <v>899</v>
      </c>
      <c r="BW85" t="s">
        <v>899</v>
      </c>
      <c r="BX85" t="s">
        <v>899</v>
      </c>
      <c r="BY85" t="s">
        <v>899</v>
      </c>
      <c r="BZ85" t="s">
        <v>899</v>
      </c>
      <c r="CA85" t="s">
        <v>899</v>
      </c>
      <c r="CB85" t="s">
        <v>899</v>
      </c>
      <c r="CC85" t="s">
        <v>899</v>
      </c>
      <c r="CD85" t="s">
        <v>899</v>
      </c>
      <c r="CE85" t="s">
        <v>899</v>
      </c>
      <c r="CF85" t="s">
        <v>899</v>
      </c>
      <c r="CG85" t="s">
        <v>899</v>
      </c>
      <c r="CH85" t="s">
        <v>899</v>
      </c>
    </row>
    <row r="86" spans="41:86" x14ac:dyDescent="0.3">
      <c r="AO86" t="s">
        <v>1889</v>
      </c>
      <c r="AR86" t="s">
        <v>899</v>
      </c>
      <c r="AS86" t="s">
        <v>899</v>
      </c>
      <c r="AT86" t="s">
        <v>899</v>
      </c>
      <c r="AU86" t="s">
        <v>899</v>
      </c>
      <c r="AV86" t="s">
        <v>899</v>
      </c>
      <c r="AW86" t="s">
        <v>899</v>
      </c>
      <c r="AX86" t="s">
        <v>899</v>
      </c>
      <c r="AY86" t="s">
        <v>899</v>
      </c>
      <c r="AZ86" t="s">
        <v>899</v>
      </c>
      <c r="BA86" t="s">
        <v>899</v>
      </c>
      <c r="BB86" t="s">
        <v>899</v>
      </c>
      <c r="BC86" t="s">
        <v>899</v>
      </c>
      <c r="BD86" t="s">
        <v>899</v>
      </c>
      <c r="BE86" t="s">
        <v>899</v>
      </c>
      <c r="BF86" t="s">
        <v>899</v>
      </c>
      <c r="BG86" t="s">
        <v>899</v>
      </c>
      <c r="BH86" t="s">
        <v>899</v>
      </c>
      <c r="BI86" t="s">
        <v>899</v>
      </c>
      <c r="BJ86" t="s">
        <v>899</v>
      </c>
      <c r="BK86" t="s">
        <v>899</v>
      </c>
      <c r="BL86" t="s">
        <v>899</v>
      </c>
      <c r="BM86" t="s">
        <v>899</v>
      </c>
      <c r="BN86" t="s">
        <v>899</v>
      </c>
      <c r="BO86" t="s">
        <v>899</v>
      </c>
      <c r="BP86" t="s">
        <v>899</v>
      </c>
      <c r="BQ86" t="s">
        <v>899</v>
      </c>
      <c r="BR86" t="s">
        <v>899</v>
      </c>
      <c r="BS86" t="s">
        <v>899</v>
      </c>
      <c r="BT86" t="s">
        <v>899</v>
      </c>
      <c r="BU86" t="s">
        <v>899</v>
      </c>
      <c r="BV86" t="s">
        <v>899</v>
      </c>
      <c r="BW86" t="s">
        <v>899</v>
      </c>
      <c r="BX86" t="s">
        <v>899</v>
      </c>
      <c r="BY86" t="s">
        <v>899</v>
      </c>
      <c r="BZ86" t="s">
        <v>899</v>
      </c>
      <c r="CA86" t="s">
        <v>899</v>
      </c>
      <c r="CB86" t="s">
        <v>899</v>
      </c>
      <c r="CC86" t="s">
        <v>899</v>
      </c>
      <c r="CD86" t="s">
        <v>899</v>
      </c>
      <c r="CE86" t="s">
        <v>899</v>
      </c>
      <c r="CF86" t="s">
        <v>899</v>
      </c>
      <c r="CG86" t="s">
        <v>899</v>
      </c>
      <c r="CH86" t="s">
        <v>899</v>
      </c>
    </row>
    <row r="87" spans="41:86" x14ac:dyDescent="0.3">
      <c r="AO87" t="s">
        <v>1890</v>
      </c>
      <c r="AR87" t="s">
        <v>899</v>
      </c>
      <c r="AS87" t="s">
        <v>899</v>
      </c>
      <c r="AT87" t="s">
        <v>899</v>
      </c>
      <c r="AU87" t="s">
        <v>899</v>
      </c>
      <c r="AV87" t="s">
        <v>899</v>
      </c>
      <c r="AW87" t="s">
        <v>899</v>
      </c>
      <c r="AX87" t="s">
        <v>899</v>
      </c>
      <c r="AY87" t="s">
        <v>899</v>
      </c>
      <c r="AZ87" t="s">
        <v>899</v>
      </c>
      <c r="BA87" t="s">
        <v>899</v>
      </c>
      <c r="BB87" t="s">
        <v>899</v>
      </c>
      <c r="BC87" t="s">
        <v>899</v>
      </c>
      <c r="BD87" t="s">
        <v>899</v>
      </c>
      <c r="BE87" t="s">
        <v>899</v>
      </c>
      <c r="BF87" t="s">
        <v>899</v>
      </c>
      <c r="BG87" t="s">
        <v>899</v>
      </c>
      <c r="BH87" t="s">
        <v>899</v>
      </c>
      <c r="BI87" t="s">
        <v>899</v>
      </c>
      <c r="BJ87" t="s">
        <v>899</v>
      </c>
      <c r="BK87" t="s">
        <v>899</v>
      </c>
      <c r="BL87" t="s">
        <v>899</v>
      </c>
      <c r="BM87" t="s">
        <v>899</v>
      </c>
      <c r="BN87" t="s">
        <v>899</v>
      </c>
      <c r="BO87" t="s">
        <v>899</v>
      </c>
      <c r="BP87" t="s">
        <v>899</v>
      </c>
      <c r="BQ87" t="s">
        <v>899</v>
      </c>
      <c r="BR87" t="s">
        <v>899</v>
      </c>
      <c r="BS87" t="s">
        <v>899</v>
      </c>
      <c r="BT87" t="s">
        <v>899</v>
      </c>
      <c r="BU87" t="s">
        <v>899</v>
      </c>
      <c r="BV87" t="s">
        <v>899</v>
      </c>
      <c r="BW87" t="s">
        <v>899</v>
      </c>
      <c r="BX87" t="s">
        <v>899</v>
      </c>
      <c r="BY87" t="s">
        <v>899</v>
      </c>
      <c r="BZ87" t="s">
        <v>899</v>
      </c>
      <c r="CA87" t="s">
        <v>899</v>
      </c>
      <c r="CB87" t="s">
        <v>899</v>
      </c>
      <c r="CC87" t="s">
        <v>899</v>
      </c>
      <c r="CD87" t="s">
        <v>899</v>
      </c>
      <c r="CE87" t="s">
        <v>899</v>
      </c>
      <c r="CF87" t="s">
        <v>899</v>
      </c>
      <c r="CG87" t="s">
        <v>899</v>
      </c>
      <c r="CH87" t="s">
        <v>899</v>
      </c>
    </row>
    <row r="88" spans="41:86" x14ac:dyDescent="0.3">
      <c r="AO88" t="s">
        <v>1891</v>
      </c>
      <c r="AR88" t="s">
        <v>899</v>
      </c>
      <c r="AS88" t="s">
        <v>899</v>
      </c>
      <c r="AT88" t="s">
        <v>899</v>
      </c>
      <c r="AU88" t="s">
        <v>899</v>
      </c>
      <c r="AV88" t="s">
        <v>899</v>
      </c>
      <c r="AW88" t="s">
        <v>899</v>
      </c>
      <c r="AX88" t="s">
        <v>899</v>
      </c>
      <c r="AY88" t="s">
        <v>899</v>
      </c>
      <c r="AZ88" t="s">
        <v>899</v>
      </c>
      <c r="BA88" t="s">
        <v>899</v>
      </c>
      <c r="BB88" t="s">
        <v>899</v>
      </c>
      <c r="BC88" t="s">
        <v>899</v>
      </c>
      <c r="BD88" t="s">
        <v>899</v>
      </c>
      <c r="BE88" t="s">
        <v>899</v>
      </c>
      <c r="BF88" t="s">
        <v>899</v>
      </c>
      <c r="BG88" t="s">
        <v>899</v>
      </c>
      <c r="BH88" t="s">
        <v>899</v>
      </c>
      <c r="BI88" t="s">
        <v>899</v>
      </c>
      <c r="BJ88" t="s">
        <v>899</v>
      </c>
      <c r="BK88" t="s">
        <v>899</v>
      </c>
      <c r="BL88" t="s">
        <v>899</v>
      </c>
      <c r="BM88" t="s">
        <v>899</v>
      </c>
      <c r="BN88" t="s">
        <v>899</v>
      </c>
      <c r="BO88" t="s">
        <v>899</v>
      </c>
      <c r="BP88" t="s">
        <v>899</v>
      </c>
      <c r="BQ88" t="s">
        <v>899</v>
      </c>
      <c r="BR88" t="s">
        <v>899</v>
      </c>
      <c r="BS88" t="s">
        <v>899</v>
      </c>
      <c r="BT88" t="s">
        <v>899</v>
      </c>
      <c r="BU88" t="s">
        <v>899</v>
      </c>
      <c r="BV88" t="s">
        <v>899</v>
      </c>
      <c r="BW88" t="s">
        <v>899</v>
      </c>
      <c r="BX88" t="s">
        <v>899</v>
      </c>
      <c r="BY88" t="s">
        <v>899</v>
      </c>
      <c r="BZ88" t="s">
        <v>899</v>
      </c>
      <c r="CA88" t="s">
        <v>899</v>
      </c>
      <c r="CB88" t="s">
        <v>899</v>
      </c>
      <c r="CC88" t="s">
        <v>899</v>
      </c>
      <c r="CD88" t="s">
        <v>899</v>
      </c>
      <c r="CE88" t="s">
        <v>899</v>
      </c>
      <c r="CF88" t="s">
        <v>899</v>
      </c>
      <c r="CG88" t="s">
        <v>899</v>
      </c>
    </row>
    <row r="89" spans="41:86" x14ac:dyDescent="0.3">
      <c r="AO89" t="s">
        <v>1892</v>
      </c>
      <c r="AR89" t="s">
        <v>899</v>
      </c>
      <c r="AS89" t="s">
        <v>899</v>
      </c>
      <c r="AT89" t="s">
        <v>899</v>
      </c>
      <c r="AU89" t="s">
        <v>899</v>
      </c>
      <c r="AV89" t="s">
        <v>899</v>
      </c>
      <c r="AW89" t="s">
        <v>899</v>
      </c>
      <c r="AX89" t="s">
        <v>899</v>
      </c>
      <c r="AY89" t="s">
        <v>899</v>
      </c>
      <c r="AZ89" t="s">
        <v>899</v>
      </c>
      <c r="BA89" t="s">
        <v>899</v>
      </c>
      <c r="BB89" t="s">
        <v>899</v>
      </c>
      <c r="BC89" t="s">
        <v>899</v>
      </c>
      <c r="BD89" t="s">
        <v>899</v>
      </c>
      <c r="BE89" t="s">
        <v>899</v>
      </c>
      <c r="BF89" t="s">
        <v>899</v>
      </c>
      <c r="BG89" t="s">
        <v>899</v>
      </c>
      <c r="BH89" t="s">
        <v>899</v>
      </c>
      <c r="BI89" t="s">
        <v>899</v>
      </c>
      <c r="BJ89" t="s">
        <v>899</v>
      </c>
      <c r="BK89" t="s">
        <v>899</v>
      </c>
      <c r="BL89" t="s">
        <v>899</v>
      </c>
      <c r="BM89" t="s">
        <v>899</v>
      </c>
      <c r="BN89" t="s">
        <v>899</v>
      </c>
      <c r="BO89" t="s">
        <v>899</v>
      </c>
      <c r="BP89" t="s">
        <v>899</v>
      </c>
      <c r="BQ89" t="s">
        <v>899</v>
      </c>
      <c r="BR89" t="s">
        <v>899</v>
      </c>
      <c r="BS89" t="s">
        <v>899</v>
      </c>
      <c r="BT89" t="s">
        <v>899</v>
      </c>
      <c r="BU89" t="s">
        <v>899</v>
      </c>
      <c r="BV89" t="s">
        <v>899</v>
      </c>
      <c r="BW89" t="s">
        <v>899</v>
      </c>
      <c r="BX89" t="s">
        <v>899</v>
      </c>
      <c r="BY89" t="s">
        <v>899</v>
      </c>
      <c r="BZ89" t="s">
        <v>899</v>
      </c>
      <c r="CA89" t="s">
        <v>899</v>
      </c>
      <c r="CB89" t="s">
        <v>899</v>
      </c>
      <c r="CC89" t="s">
        <v>899</v>
      </c>
      <c r="CD89" t="s">
        <v>899</v>
      </c>
      <c r="CE89" t="s">
        <v>899</v>
      </c>
      <c r="CF89" t="s">
        <v>899</v>
      </c>
      <c r="CG89" t="s">
        <v>899</v>
      </c>
    </row>
    <row r="90" spans="41:86" x14ac:dyDescent="0.3">
      <c r="AO90" t="s">
        <v>1893</v>
      </c>
      <c r="AR90" t="s">
        <v>899</v>
      </c>
      <c r="AS90" t="s">
        <v>899</v>
      </c>
      <c r="AT90" t="s">
        <v>899</v>
      </c>
      <c r="AU90" t="s">
        <v>899</v>
      </c>
      <c r="AV90" t="s">
        <v>899</v>
      </c>
      <c r="AW90" t="s">
        <v>899</v>
      </c>
      <c r="AX90" t="s">
        <v>899</v>
      </c>
      <c r="AY90" t="s">
        <v>899</v>
      </c>
      <c r="AZ90" t="s">
        <v>899</v>
      </c>
      <c r="BA90" t="s">
        <v>899</v>
      </c>
      <c r="BB90" t="s">
        <v>899</v>
      </c>
      <c r="BC90" t="s">
        <v>899</v>
      </c>
      <c r="BD90" t="s">
        <v>899</v>
      </c>
      <c r="BE90" t="s">
        <v>899</v>
      </c>
      <c r="BF90" t="s">
        <v>899</v>
      </c>
      <c r="BG90" t="s">
        <v>899</v>
      </c>
      <c r="BH90" t="s">
        <v>899</v>
      </c>
      <c r="BI90" t="s">
        <v>899</v>
      </c>
      <c r="BJ90" t="s">
        <v>899</v>
      </c>
      <c r="BK90" t="s">
        <v>899</v>
      </c>
      <c r="BL90" t="s">
        <v>899</v>
      </c>
      <c r="BM90" t="s">
        <v>899</v>
      </c>
      <c r="BN90" t="s">
        <v>899</v>
      </c>
      <c r="BO90" t="s">
        <v>899</v>
      </c>
      <c r="BP90" t="s">
        <v>899</v>
      </c>
      <c r="BQ90" t="s">
        <v>899</v>
      </c>
      <c r="BR90" t="s">
        <v>899</v>
      </c>
      <c r="BS90" t="s">
        <v>899</v>
      </c>
      <c r="BT90" t="s">
        <v>899</v>
      </c>
      <c r="BU90" t="s">
        <v>899</v>
      </c>
      <c r="BV90" t="s">
        <v>899</v>
      </c>
      <c r="BW90" t="s">
        <v>899</v>
      </c>
      <c r="BX90" t="s">
        <v>899</v>
      </c>
      <c r="BY90" t="s">
        <v>899</v>
      </c>
      <c r="BZ90" t="s">
        <v>899</v>
      </c>
      <c r="CA90" t="s">
        <v>899</v>
      </c>
      <c r="CB90" t="s">
        <v>899</v>
      </c>
      <c r="CC90" t="s">
        <v>899</v>
      </c>
      <c r="CD90" t="s">
        <v>899</v>
      </c>
      <c r="CE90" t="s">
        <v>899</v>
      </c>
      <c r="CF90" t="s">
        <v>899</v>
      </c>
      <c r="CG90" t="s">
        <v>899</v>
      </c>
    </row>
    <row r="91" spans="41:86" x14ac:dyDescent="0.3">
      <c r="AO91" t="s">
        <v>1894</v>
      </c>
      <c r="AR91" t="s">
        <v>899</v>
      </c>
      <c r="AS91" t="s">
        <v>899</v>
      </c>
      <c r="AT91" t="s">
        <v>899</v>
      </c>
      <c r="AU91" t="s">
        <v>899</v>
      </c>
      <c r="AV91" t="s">
        <v>899</v>
      </c>
      <c r="AW91" t="s">
        <v>899</v>
      </c>
      <c r="AX91" t="s">
        <v>899</v>
      </c>
      <c r="AY91" t="s">
        <v>899</v>
      </c>
      <c r="AZ91" t="s">
        <v>899</v>
      </c>
      <c r="BA91" t="s">
        <v>899</v>
      </c>
      <c r="BB91" t="s">
        <v>899</v>
      </c>
      <c r="BC91" t="s">
        <v>899</v>
      </c>
      <c r="BD91" t="s">
        <v>899</v>
      </c>
      <c r="BE91" t="s">
        <v>899</v>
      </c>
      <c r="BF91" t="s">
        <v>899</v>
      </c>
      <c r="BG91" t="s">
        <v>899</v>
      </c>
      <c r="BH91" t="s">
        <v>899</v>
      </c>
      <c r="BI91" t="s">
        <v>899</v>
      </c>
      <c r="BJ91" t="s">
        <v>899</v>
      </c>
      <c r="BK91" t="s">
        <v>899</v>
      </c>
      <c r="BL91" t="s">
        <v>899</v>
      </c>
      <c r="BM91" t="s">
        <v>899</v>
      </c>
      <c r="BN91" t="s">
        <v>899</v>
      </c>
      <c r="BO91" t="s">
        <v>899</v>
      </c>
      <c r="BP91" t="s">
        <v>899</v>
      </c>
      <c r="BQ91" t="s">
        <v>899</v>
      </c>
      <c r="BR91" t="s">
        <v>899</v>
      </c>
      <c r="BS91" t="s">
        <v>899</v>
      </c>
      <c r="BT91" t="s">
        <v>899</v>
      </c>
      <c r="BU91" t="s">
        <v>899</v>
      </c>
      <c r="BV91" t="s">
        <v>899</v>
      </c>
      <c r="BW91" t="s">
        <v>899</v>
      </c>
      <c r="BX91" t="s">
        <v>899</v>
      </c>
      <c r="BY91" t="s">
        <v>899</v>
      </c>
      <c r="BZ91" t="s">
        <v>899</v>
      </c>
      <c r="CA91" t="s">
        <v>899</v>
      </c>
      <c r="CB91" t="s">
        <v>899</v>
      </c>
      <c r="CC91" t="s">
        <v>899</v>
      </c>
      <c r="CD91" t="s">
        <v>899</v>
      </c>
      <c r="CE91" t="s">
        <v>899</v>
      </c>
      <c r="CF91" t="s">
        <v>899</v>
      </c>
      <c r="CG91" t="s">
        <v>899</v>
      </c>
    </row>
    <row r="92" spans="41:86" x14ac:dyDescent="0.3">
      <c r="AO92" t="s">
        <v>1895</v>
      </c>
      <c r="AR92" t="s">
        <v>899</v>
      </c>
      <c r="AS92" t="s">
        <v>899</v>
      </c>
      <c r="AT92" t="s">
        <v>899</v>
      </c>
      <c r="AU92" t="s">
        <v>899</v>
      </c>
      <c r="AV92" t="s">
        <v>899</v>
      </c>
      <c r="AW92" t="s">
        <v>899</v>
      </c>
      <c r="AX92" t="s">
        <v>899</v>
      </c>
      <c r="AY92" t="s">
        <v>899</v>
      </c>
      <c r="AZ92" t="s">
        <v>899</v>
      </c>
      <c r="BA92" t="s">
        <v>899</v>
      </c>
      <c r="BB92" t="s">
        <v>899</v>
      </c>
      <c r="BC92" t="s">
        <v>899</v>
      </c>
      <c r="BD92" t="s">
        <v>899</v>
      </c>
      <c r="BE92" t="s">
        <v>899</v>
      </c>
      <c r="BF92" t="s">
        <v>899</v>
      </c>
      <c r="BG92" t="s">
        <v>899</v>
      </c>
      <c r="BH92" t="s">
        <v>899</v>
      </c>
      <c r="BI92" t="s">
        <v>899</v>
      </c>
      <c r="BJ92" t="s">
        <v>899</v>
      </c>
      <c r="BK92" t="s">
        <v>899</v>
      </c>
      <c r="BL92" t="s">
        <v>899</v>
      </c>
      <c r="BM92" t="s">
        <v>899</v>
      </c>
      <c r="BN92" t="s">
        <v>899</v>
      </c>
      <c r="BO92" t="s">
        <v>899</v>
      </c>
      <c r="BP92" t="s">
        <v>899</v>
      </c>
      <c r="BQ92" t="s">
        <v>899</v>
      </c>
      <c r="BR92" t="s">
        <v>899</v>
      </c>
      <c r="BS92" t="s">
        <v>899</v>
      </c>
      <c r="BT92" t="s">
        <v>899</v>
      </c>
      <c r="BU92" t="s">
        <v>899</v>
      </c>
      <c r="BV92" t="s">
        <v>899</v>
      </c>
      <c r="BW92" t="s">
        <v>899</v>
      </c>
      <c r="BX92" t="s">
        <v>899</v>
      </c>
      <c r="BY92" t="s">
        <v>899</v>
      </c>
      <c r="BZ92" t="s">
        <v>899</v>
      </c>
      <c r="CA92" t="s">
        <v>899</v>
      </c>
      <c r="CB92" t="s">
        <v>899</v>
      </c>
      <c r="CC92" t="s">
        <v>899</v>
      </c>
      <c r="CD92" t="s">
        <v>899</v>
      </c>
      <c r="CE92" t="s">
        <v>899</v>
      </c>
      <c r="CF92" t="s">
        <v>899</v>
      </c>
      <c r="CG92" t="s">
        <v>899</v>
      </c>
    </row>
    <row r="93" spans="41:86" x14ac:dyDescent="0.3">
      <c r="AO93" t="s">
        <v>1896</v>
      </c>
      <c r="AR93" t="s">
        <v>899</v>
      </c>
      <c r="AS93" t="s">
        <v>899</v>
      </c>
      <c r="AT93" t="s">
        <v>899</v>
      </c>
      <c r="AU93" t="s">
        <v>899</v>
      </c>
      <c r="AV93" t="s">
        <v>899</v>
      </c>
      <c r="AW93" t="s">
        <v>899</v>
      </c>
      <c r="AX93" t="s">
        <v>899</v>
      </c>
      <c r="AY93" t="s">
        <v>899</v>
      </c>
      <c r="AZ93" t="s">
        <v>899</v>
      </c>
      <c r="BA93" t="s">
        <v>899</v>
      </c>
      <c r="BB93" t="s">
        <v>899</v>
      </c>
      <c r="BC93" t="s">
        <v>899</v>
      </c>
      <c r="BD93" t="s">
        <v>899</v>
      </c>
      <c r="BE93" t="s">
        <v>899</v>
      </c>
      <c r="BF93" t="s">
        <v>899</v>
      </c>
      <c r="BG93" t="s">
        <v>899</v>
      </c>
      <c r="BH93" t="s">
        <v>899</v>
      </c>
      <c r="BI93" t="s">
        <v>899</v>
      </c>
      <c r="BJ93" t="s">
        <v>899</v>
      </c>
      <c r="BK93" t="s">
        <v>899</v>
      </c>
      <c r="BL93" t="s">
        <v>899</v>
      </c>
      <c r="BM93" t="s">
        <v>899</v>
      </c>
      <c r="BN93" t="s">
        <v>899</v>
      </c>
      <c r="BO93" t="s">
        <v>899</v>
      </c>
      <c r="BP93" t="s">
        <v>899</v>
      </c>
      <c r="BQ93" t="s">
        <v>899</v>
      </c>
      <c r="BR93" t="s">
        <v>899</v>
      </c>
      <c r="BS93" t="s">
        <v>899</v>
      </c>
      <c r="BT93" t="s">
        <v>899</v>
      </c>
      <c r="BU93" t="s">
        <v>899</v>
      </c>
      <c r="BV93" t="s">
        <v>899</v>
      </c>
      <c r="BW93" t="s">
        <v>899</v>
      </c>
      <c r="BX93" t="s">
        <v>899</v>
      </c>
      <c r="BY93" t="s">
        <v>899</v>
      </c>
      <c r="BZ93" t="s">
        <v>899</v>
      </c>
      <c r="CA93" t="s">
        <v>899</v>
      </c>
      <c r="CB93" t="s">
        <v>899</v>
      </c>
      <c r="CC93" t="s">
        <v>899</v>
      </c>
      <c r="CD93" t="s">
        <v>899</v>
      </c>
      <c r="CE93" t="s">
        <v>899</v>
      </c>
      <c r="CF93" t="s">
        <v>899</v>
      </c>
      <c r="CG93" t="s">
        <v>899</v>
      </c>
    </row>
    <row r="94" spans="41:86" x14ac:dyDescent="0.3">
      <c r="AO94" t="s">
        <v>1897</v>
      </c>
      <c r="AR94" t="s">
        <v>899</v>
      </c>
      <c r="AS94" t="s">
        <v>899</v>
      </c>
      <c r="AT94" t="s">
        <v>899</v>
      </c>
      <c r="AU94" t="s">
        <v>899</v>
      </c>
      <c r="AV94" t="s">
        <v>899</v>
      </c>
      <c r="AW94" t="s">
        <v>899</v>
      </c>
      <c r="AX94" t="s">
        <v>899</v>
      </c>
      <c r="AY94" t="s">
        <v>899</v>
      </c>
      <c r="AZ94" t="s">
        <v>899</v>
      </c>
      <c r="BA94" t="s">
        <v>899</v>
      </c>
      <c r="BB94" t="s">
        <v>899</v>
      </c>
      <c r="BC94" t="s">
        <v>899</v>
      </c>
      <c r="BD94" t="s">
        <v>899</v>
      </c>
      <c r="BE94" t="s">
        <v>899</v>
      </c>
      <c r="BF94" t="s">
        <v>899</v>
      </c>
      <c r="BG94" t="s">
        <v>899</v>
      </c>
      <c r="BH94" t="s">
        <v>899</v>
      </c>
      <c r="BI94" t="s">
        <v>899</v>
      </c>
      <c r="BJ94" t="s">
        <v>899</v>
      </c>
      <c r="BK94" t="s">
        <v>899</v>
      </c>
      <c r="BL94" t="s">
        <v>899</v>
      </c>
      <c r="BM94" t="s">
        <v>899</v>
      </c>
      <c r="BN94" t="s">
        <v>899</v>
      </c>
      <c r="BO94" t="s">
        <v>899</v>
      </c>
      <c r="BP94" t="s">
        <v>899</v>
      </c>
      <c r="BQ94" t="s">
        <v>899</v>
      </c>
      <c r="BR94" t="s">
        <v>899</v>
      </c>
      <c r="BS94" t="s">
        <v>899</v>
      </c>
      <c r="BT94" t="s">
        <v>899</v>
      </c>
      <c r="BU94" t="s">
        <v>899</v>
      </c>
      <c r="BV94" t="s">
        <v>899</v>
      </c>
      <c r="BW94" t="s">
        <v>899</v>
      </c>
      <c r="BX94" t="s">
        <v>899</v>
      </c>
      <c r="BY94" t="s">
        <v>899</v>
      </c>
      <c r="BZ94" t="s">
        <v>899</v>
      </c>
      <c r="CA94" t="s">
        <v>899</v>
      </c>
      <c r="CB94" t="s">
        <v>899</v>
      </c>
      <c r="CC94" t="s">
        <v>899</v>
      </c>
      <c r="CD94" t="s">
        <v>899</v>
      </c>
      <c r="CE94" t="s">
        <v>899</v>
      </c>
      <c r="CF94" t="s">
        <v>899</v>
      </c>
      <c r="CG94" t="s">
        <v>899</v>
      </c>
    </row>
    <row r="95" spans="41:86" x14ac:dyDescent="0.3">
      <c r="AO95" t="s">
        <v>1898</v>
      </c>
      <c r="AR95" t="s">
        <v>899</v>
      </c>
      <c r="AS95" t="s">
        <v>899</v>
      </c>
      <c r="AT95" t="s">
        <v>899</v>
      </c>
      <c r="AU95" t="s">
        <v>899</v>
      </c>
      <c r="AV95" t="s">
        <v>899</v>
      </c>
      <c r="AW95" t="s">
        <v>899</v>
      </c>
      <c r="AX95" t="s">
        <v>899</v>
      </c>
      <c r="AY95" t="s">
        <v>899</v>
      </c>
      <c r="AZ95" t="s">
        <v>899</v>
      </c>
      <c r="BA95" t="s">
        <v>899</v>
      </c>
      <c r="BB95" t="s">
        <v>899</v>
      </c>
      <c r="BC95" t="s">
        <v>899</v>
      </c>
      <c r="BD95" t="s">
        <v>899</v>
      </c>
      <c r="BE95" t="s">
        <v>899</v>
      </c>
      <c r="BF95" t="s">
        <v>899</v>
      </c>
      <c r="BG95" t="s">
        <v>899</v>
      </c>
      <c r="BH95" t="s">
        <v>899</v>
      </c>
      <c r="BI95" t="s">
        <v>899</v>
      </c>
      <c r="BJ95" t="s">
        <v>899</v>
      </c>
      <c r="BK95" t="s">
        <v>899</v>
      </c>
      <c r="BL95" t="s">
        <v>899</v>
      </c>
      <c r="BM95" t="s">
        <v>899</v>
      </c>
      <c r="BN95" t="s">
        <v>899</v>
      </c>
      <c r="BO95" t="s">
        <v>899</v>
      </c>
      <c r="BP95" t="s">
        <v>899</v>
      </c>
      <c r="BQ95" t="s">
        <v>899</v>
      </c>
      <c r="BR95" t="s">
        <v>899</v>
      </c>
      <c r="BS95" t="s">
        <v>899</v>
      </c>
      <c r="BT95" t="s">
        <v>899</v>
      </c>
      <c r="BU95" t="s">
        <v>899</v>
      </c>
      <c r="BV95" t="s">
        <v>899</v>
      </c>
      <c r="BW95" t="s">
        <v>899</v>
      </c>
      <c r="BX95" t="s">
        <v>899</v>
      </c>
      <c r="BY95" t="s">
        <v>899</v>
      </c>
      <c r="BZ95" t="s">
        <v>899</v>
      </c>
      <c r="CA95" t="s">
        <v>899</v>
      </c>
      <c r="CB95" t="s">
        <v>899</v>
      </c>
      <c r="CC95" t="s">
        <v>899</v>
      </c>
      <c r="CD95" t="s">
        <v>899</v>
      </c>
      <c r="CE95" t="s">
        <v>899</v>
      </c>
      <c r="CF95" t="s">
        <v>899</v>
      </c>
      <c r="CG95" t="s">
        <v>899</v>
      </c>
    </row>
    <row r="96" spans="41:86" x14ac:dyDescent="0.3">
      <c r="AO96" t="s">
        <v>1899</v>
      </c>
      <c r="AR96" t="s">
        <v>899</v>
      </c>
      <c r="AS96" t="s">
        <v>899</v>
      </c>
      <c r="AT96" t="s">
        <v>899</v>
      </c>
      <c r="AU96" t="s">
        <v>899</v>
      </c>
      <c r="AV96" t="s">
        <v>899</v>
      </c>
      <c r="AW96" t="s">
        <v>899</v>
      </c>
      <c r="AX96" t="s">
        <v>899</v>
      </c>
      <c r="AY96" t="s">
        <v>899</v>
      </c>
      <c r="AZ96" t="s">
        <v>899</v>
      </c>
      <c r="BA96" t="s">
        <v>899</v>
      </c>
      <c r="BB96" t="s">
        <v>899</v>
      </c>
      <c r="BC96" t="s">
        <v>899</v>
      </c>
      <c r="BD96" t="s">
        <v>899</v>
      </c>
      <c r="BE96" t="s">
        <v>899</v>
      </c>
      <c r="BF96" t="s">
        <v>899</v>
      </c>
      <c r="BG96" t="s">
        <v>899</v>
      </c>
      <c r="BH96" t="s">
        <v>899</v>
      </c>
      <c r="BI96" t="s">
        <v>899</v>
      </c>
      <c r="BJ96" t="s">
        <v>899</v>
      </c>
      <c r="BK96" t="s">
        <v>899</v>
      </c>
      <c r="BL96" t="s">
        <v>899</v>
      </c>
      <c r="BM96" t="s">
        <v>899</v>
      </c>
      <c r="BN96" t="s">
        <v>899</v>
      </c>
      <c r="BO96" t="s">
        <v>899</v>
      </c>
      <c r="BP96" t="s">
        <v>899</v>
      </c>
      <c r="BQ96" t="s">
        <v>899</v>
      </c>
      <c r="BR96" t="s">
        <v>899</v>
      </c>
      <c r="BS96" t="s">
        <v>899</v>
      </c>
      <c r="BT96" t="s">
        <v>899</v>
      </c>
      <c r="BU96" t="s">
        <v>899</v>
      </c>
      <c r="BV96" t="s">
        <v>899</v>
      </c>
      <c r="BW96" t="s">
        <v>899</v>
      </c>
      <c r="BX96" t="s">
        <v>899</v>
      </c>
      <c r="BY96" t="s">
        <v>899</v>
      </c>
      <c r="BZ96" t="s">
        <v>899</v>
      </c>
      <c r="CA96" t="s">
        <v>899</v>
      </c>
      <c r="CB96" t="s">
        <v>899</v>
      </c>
      <c r="CC96" t="s">
        <v>899</v>
      </c>
      <c r="CD96" t="s">
        <v>899</v>
      </c>
      <c r="CE96" t="s">
        <v>899</v>
      </c>
      <c r="CF96" t="s">
        <v>899</v>
      </c>
      <c r="CG96" t="s">
        <v>899</v>
      </c>
    </row>
    <row r="97" spans="41:85" x14ac:dyDescent="0.3">
      <c r="AO97" t="s">
        <v>1900</v>
      </c>
      <c r="AR97" t="s">
        <v>899</v>
      </c>
      <c r="AS97" t="s">
        <v>899</v>
      </c>
      <c r="AT97" t="s">
        <v>899</v>
      </c>
      <c r="AU97" t="s">
        <v>899</v>
      </c>
      <c r="AV97" t="s">
        <v>899</v>
      </c>
      <c r="AW97" t="s">
        <v>899</v>
      </c>
      <c r="AX97" t="s">
        <v>899</v>
      </c>
      <c r="AY97" t="s">
        <v>899</v>
      </c>
      <c r="AZ97" t="s">
        <v>899</v>
      </c>
      <c r="BA97" t="s">
        <v>899</v>
      </c>
      <c r="BB97" t="s">
        <v>899</v>
      </c>
      <c r="BC97" t="s">
        <v>899</v>
      </c>
      <c r="BD97" t="s">
        <v>899</v>
      </c>
      <c r="BE97" t="s">
        <v>899</v>
      </c>
      <c r="BF97" t="s">
        <v>899</v>
      </c>
      <c r="BG97" t="s">
        <v>899</v>
      </c>
      <c r="BH97" t="s">
        <v>899</v>
      </c>
      <c r="BI97" t="s">
        <v>899</v>
      </c>
      <c r="BJ97" t="s">
        <v>899</v>
      </c>
      <c r="BK97" t="s">
        <v>899</v>
      </c>
      <c r="BL97" t="s">
        <v>899</v>
      </c>
      <c r="BM97" t="s">
        <v>899</v>
      </c>
      <c r="BN97" t="s">
        <v>899</v>
      </c>
      <c r="BO97" t="s">
        <v>899</v>
      </c>
      <c r="BP97" t="s">
        <v>899</v>
      </c>
      <c r="BQ97" t="s">
        <v>899</v>
      </c>
      <c r="BR97" t="s">
        <v>899</v>
      </c>
      <c r="BS97" t="s">
        <v>899</v>
      </c>
      <c r="BT97" t="s">
        <v>899</v>
      </c>
      <c r="BU97" t="s">
        <v>899</v>
      </c>
      <c r="BV97" t="s">
        <v>899</v>
      </c>
      <c r="BW97" t="s">
        <v>899</v>
      </c>
      <c r="BX97" t="s">
        <v>899</v>
      </c>
      <c r="BY97" t="s">
        <v>899</v>
      </c>
      <c r="BZ97" t="s">
        <v>899</v>
      </c>
      <c r="CA97" t="s">
        <v>899</v>
      </c>
      <c r="CB97" t="s">
        <v>899</v>
      </c>
      <c r="CC97" t="s">
        <v>899</v>
      </c>
      <c r="CD97" t="s">
        <v>899</v>
      </c>
      <c r="CE97" t="s">
        <v>899</v>
      </c>
      <c r="CF97" t="s">
        <v>899</v>
      </c>
      <c r="CG97" t="s">
        <v>899</v>
      </c>
    </row>
    <row r="98" spans="41:85" x14ac:dyDescent="0.3">
      <c r="AO98" t="s">
        <v>1901</v>
      </c>
      <c r="AR98" t="s">
        <v>899</v>
      </c>
      <c r="AS98" t="s">
        <v>899</v>
      </c>
      <c r="AT98" t="s">
        <v>899</v>
      </c>
      <c r="AU98" t="s">
        <v>899</v>
      </c>
      <c r="AV98" t="s">
        <v>899</v>
      </c>
      <c r="AW98" t="s">
        <v>899</v>
      </c>
      <c r="AX98" t="s">
        <v>899</v>
      </c>
      <c r="AY98" t="s">
        <v>899</v>
      </c>
      <c r="AZ98" t="s">
        <v>899</v>
      </c>
      <c r="BA98" t="s">
        <v>899</v>
      </c>
      <c r="BB98" t="s">
        <v>899</v>
      </c>
      <c r="BC98" t="s">
        <v>899</v>
      </c>
      <c r="BD98" t="s">
        <v>899</v>
      </c>
      <c r="BE98" t="s">
        <v>899</v>
      </c>
      <c r="BF98" t="s">
        <v>899</v>
      </c>
      <c r="BG98" t="s">
        <v>899</v>
      </c>
      <c r="BH98" t="s">
        <v>899</v>
      </c>
      <c r="BI98" t="s">
        <v>899</v>
      </c>
      <c r="BJ98" t="s">
        <v>899</v>
      </c>
      <c r="BK98" t="s">
        <v>899</v>
      </c>
      <c r="BL98" t="s">
        <v>899</v>
      </c>
      <c r="BM98" t="s">
        <v>899</v>
      </c>
      <c r="BN98" t="s">
        <v>899</v>
      </c>
      <c r="BO98" t="s">
        <v>899</v>
      </c>
      <c r="BP98" t="s">
        <v>899</v>
      </c>
      <c r="BQ98" t="s">
        <v>899</v>
      </c>
      <c r="BR98" t="s">
        <v>899</v>
      </c>
      <c r="BS98" t="s">
        <v>899</v>
      </c>
      <c r="BT98" t="s">
        <v>899</v>
      </c>
      <c r="BU98" t="s">
        <v>899</v>
      </c>
      <c r="BV98" t="s">
        <v>899</v>
      </c>
      <c r="BW98" t="s">
        <v>899</v>
      </c>
      <c r="BX98" t="s">
        <v>899</v>
      </c>
      <c r="BY98" t="s">
        <v>899</v>
      </c>
      <c r="BZ98" t="s">
        <v>899</v>
      </c>
      <c r="CA98" t="s">
        <v>899</v>
      </c>
      <c r="CB98" t="s">
        <v>899</v>
      </c>
      <c r="CC98" t="s">
        <v>899</v>
      </c>
      <c r="CD98" t="s">
        <v>899</v>
      </c>
      <c r="CE98" t="s">
        <v>899</v>
      </c>
      <c r="CF98" t="s">
        <v>899</v>
      </c>
      <c r="CG98" t="s">
        <v>899</v>
      </c>
    </row>
    <row r="99" spans="41:85" x14ac:dyDescent="0.3">
      <c r="AO99" t="s">
        <v>1902</v>
      </c>
      <c r="AR99" t="s">
        <v>899</v>
      </c>
      <c r="AS99" t="s">
        <v>899</v>
      </c>
      <c r="AT99" t="s">
        <v>899</v>
      </c>
      <c r="AU99" t="s">
        <v>899</v>
      </c>
      <c r="AV99" t="s">
        <v>899</v>
      </c>
      <c r="AW99" t="s">
        <v>899</v>
      </c>
      <c r="AX99" t="s">
        <v>899</v>
      </c>
      <c r="AY99" t="s">
        <v>899</v>
      </c>
      <c r="AZ99" t="s">
        <v>899</v>
      </c>
      <c r="BA99" t="s">
        <v>899</v>
      </c>
      <c r="BB99" t="s">
        <v>899</v>
      </c>
      <c r="BC99" t="s">
        <v>899</v>
      </c>
      <c r="BD99" t="s">
        <v>899</v>
      </c>
      <c r="BE99" t="s">
        <v>899</v>
      </c>
      <c r="BF99" t="s">
        <v>899</v>
      </c>
      <c r="BG99" t="s">
        <v>899</v>
      </c>
      <c r="BH99" t="s">
        <v>899</v>
      </c>
      <c r="BI99" t="s">
        <v>899</v>
      </c>
      <c r="BJ99" t="s">
        <v>899</v>
      </c>
      <c r="BK99" t="s">
        <v>899</v>
      </c>
      <c r="BL99" t="s">
        <v>899</v>
      </c>
      <c r="BM99" t="s">
        <v>899</v>
      </c>
      <c r="BN99" t="s">
        <v>899</v>
      </c>
      <c r="BO99" t="s">
        <v>899</v>
      </c>
      <c r="BP99" t="s">
        <v>899</v>
      </c>
      <c r="BQ99" t="s">
        <v>899</v>
      </c>
      <c r="BR99" t="s">
        <v>899</v>
      </c>
      <c r="BS99" t="s">
        <v>899</v>
      </c>
      <c r="BT99" t="s">
        <v>899</v>
      </c>
      <c r="BU99" t="s">
        <v>899</v>
      </c>
      <c r="BV99" t="s">
        <v>899</v>
      </c>
      <c r="BW99" t="s">
        <v>899</v>
      </c>
      <c r="BX99" t="s">
        <v>899</v>
      </c>
      <c r="BY99" t="s">
        <v>899</v>
      </c>
      <c r="BZ99" t="s">
        <v>899</v>
      </c>
      <c r="CA99" t="s">
        <v>899</v>
      </c>
      <c r="CB99" t="s">
        <v>899</v>
      </c>
      <c r="CC99" t="s">
        <v>899</v>
      </c>
      <c r="CD99" t="s">
        <v>899</v>
      </c>
      <c r="CE99" t="s">
        <v>899</v>
      </c>
      <c r="CF99" t="s">
        <v>899</v>
      </c>
      <c r="CG99" t="s">
        <v>899</v>
      </c>
    </row>
    <row r="100" spans="41:85" x14ac:dyDescent="0.3">
      <c r="AO100" t="s">
        <v>1903</v>
      </c>
      <c r="AR100" t="s">
        <v>899</v>
      </c>
      <c r="AS100" t="s">
        <v>899</v>
      </c>
      <c r="AT100" t="s">
        <v>899</v>
      </c>
      <c r="AU100" t="s">
        <v>899</v>
      </c>
      <c r="AV100" t="s">
        <v>899</v>
      </c>
      <c r="AW100" t="s">
        <v>899</v>
      </c>
      <c r="AX100" t="s">
        <v>899</v>
      </c>
      <c r="AY100" t="s">
        <v>899</v>
      </c>
      <c r="AZ100" t="s">
        <v>899</v>
      </c>
      <c r="BA100" t="s">
        <v>899</v>
      </c>
      <c r="BB100" t="s">
        <v>899</v>
      </c>
      <c r="BC100" t="s">
        <v>899</v>
      </c>
      <c r="BD100" t="s">
        <v>899</v>
      </c>
      <c r="BE100" t="s">
        <v>899</v>
      </c>
      <c r="BF100" t="s">
        <v>899</v>
      </c>
      <c r="BG100" t="s">
        <v>899</v>
      </c>
      <c r="BH100" t="s">
        <v>899</v>
      </c>
      <c r="BI100" t="s">
        <v>899</v>
      </c>
      <c r="BJ100" t="s">
        <v>899</v>
      </c>
      <c r="BK100" t="s">
        <v>899</v>
      </c>
      <c r="BL100" t="s">
        <v>899</v>
      </c>
      <c r="BM100" t="s">
        <v>899</v>
      </c>
      <c r="BN100" t="s">
        <v>899</v>
      </c>
      <c r="BO100" t="s">
        <v>899</v>
      </c>
      <c r="BP100" t="s">
        <v>899</v>
      </c>
      <c r="BQ100" t="s">
        <v>899</v>
      </c>
      <c r="BR100" t="s">
        <v>899</v>
      </c>
      <c r="BS100" t="s">
        <v>899</v>
      </c>
      <c r="BT100" t="s">
        <v>899</v>
      </c>
      <c r="BU100" t="s">
        <v>899</v>
      </c>
      <c r="BV100" t="s">
        <v>899</v>
      </c>
      <c r="BW100" t="s">
        <v>899</v>
      </c>
      <c r="BX100" t="s">
        <v>899</v>
      </c>
      <c r="BY100" t="s">
        <v>899</v>
      </c>
      <c r="BZ100" t="s">
        <v>899</v>
      </c>
      <c r="CA100" t="s">
        <v>899</v>
      </c>
      <c r="CB100" t="s">
        <v>899</v>
      </c>
      <c r="CC100" t="s">
        <v>899</v>
      </c>
      <c r="CD100" t="s">
        <v>899</v>
      </c>
      <c r="CE100" t="s">
        <v>899</v>
      </c>
      <c r="CF100" t="s">
        <v>899</v>
      </c>
      <c r="CG100" t="s">
        <v>899</v>
      </c>
    </row>
    <row r="101" spans="41:85" x14ac:dyDescent="0.3">
      <c r="AO101" t="s">
        <v>1904</v>
      </c>
      <c r="AR101" t="s">
        <v>899</v>
      </c>
      <c r="AS101" t="s">
        <v>899</v>
      </c>
      <c r="AT101" t="s">
        <v>899</v>
      </c>
      <c r="AU101" t="s">
        <v>899</v>
      </c>
      <c r="AV101" t="s">
        <v>899</v>
      </c>
      <c r="AW101" t="s">
        <v>899</v>
      </c>
      <c r="AX101" t="s">
        <v>899</v>
      </c>
      <c r="AY101" t="s">
        <v>899</v>
      </c>
      <c r="AZ101" t="s">
        <v>899</v>
      </c>
      <c r="BA101" t="s">
        <v>899</v>
      </c>
      <c r="BB101" t="s">
        <v>899</v>
      </c>
      <c r="BC101" t="s">
        <v>899</v>
      </c>
      <c r="BD101" t="s">
        <v>899</v>
      </c>
      <c r="BE101" t="s">
        <v>899</v>
      </c>
      <c r="BF101" t="s">
        <v>899</v>
      </c>
      <c r="BG101" t="s">
        <v>899</v>
      </c>
      <c r="BH101" t="s">
        <v>899</v>
      </c>
      <c r="BI101" t="s">
        <v>899</v>
      </c>
      <c r="BJ101" t="s">
        <v>899</v>
      </c>
      <c r="BK101" t="s">
        <v>899</v>
      </c>
      <c r="BL101" t="s">
        <v>899</v>
      </c>
      <c r="BM101" t="s">
        <v>899</v>
      </c>
      <c r="BN101" t="s">
        <v>899</v>
      </c>
      <c r="BO101" t="s">
        <v>899</v>
      </c>
      <c r="BP101" t="s">
        <v>899</v>
      </c>
      <c r="BQ101" t="s">
        <v>899</v>
      </c>
      <c r="BR101" t="s">
        <v>899</v>
      </c>
      <c r="BS101" t="s">
        <v>899</v>
      </c>
      <c r="BT101" t="s">
        <v>899</v>
      </c>
      <c r="BU101" t="s">
        <v>899</v>
      </c>
      <c r="BV101" t="s">
        <v>899</v>
      </c>
      <c r="BW101" t="s">
        <v>899</v>
      </c>
      <c r="BX101" t="s">
        <v>899</v>
      </c>
      <c r="BY101" t="s">
        <v>899</v>
      </c>
      <c r="BZ101" t="s">
        <v>899</v>
      </c>
      <c r="CA101" t="s">
        <v>899</v>
      </c>
      <c r="CB101" t="s">
        <v>899</v>
      </c>
      <c r="CC101" t="s">
        <v>899</v>
      </c>
      <c r="CD101" t="s">
        <v>899</v>
      </c>
      <c r="CE101" t="s">
        <v>899</v>
      </c>
      <c r="CF101" t="s">
        <v>899</v>
      </c>
      <c r="CG101" t="s">
        <v>899</v>
      </c>
    </row>
    <row r="102" spans="41:85" x14ac:dyDescent="0.3">
      <c r="AO102" t="s">
        <v>1905</v>
      </c>
      <c r="AR102" t="s">
        <v>899</v>
      </c>
      <c r="AS102" t="s">
        <v>899</v>
      </c>
      <c r="AT102" t="s">
        <v>899</v>
      </c>
      <c r="AU102" t="s">
        <v>899</v>
      </c>
      <c r="AV102" t="s">
        <v>899</v>
      </c>
      <c r="AW102" t="s">
        <v>899</v>
      </c>
      <c r="AX102" t="s">
        <v>899</v>
      </c>
      <c r="AY102" t="s">
        <v>899</v>
      </c>
      <c r="AZ102" t="s">
        <v>899</v>
      </c>
      <c r="BA102" t="s">
        <v>899</v>
      </c>
      <c r="BB102" t="s">
        <v>899</v>
      </c>
      <c r="BC102" t="s">
        <v>899</v>
      </c>
      <c r="BD102" t="s">
        <v>899</v>
      </c>
      <c r="BE102" t="s">
        <v>899</v>
      </c>
      <c r="BF102" t="s">
        <v>899</v>
      </c>
      <c r="BG102" t="s">
        <v>899</v>
      </c>
      <c r="BH102" t="s">
        <v>899</v>
      </c>
      <c r="BI102" t="s">
        <v>899</v>
      </c>
      <c r="BJ102" t="s">
        <v>899</v>
      </c>
      <c r="BK102" t="s">
        <v>899</v>
      </c>
      <c r="BL102" t="s">
        <v>899</v>
      </c>
      <c r="BM102" t="s">
        <v>899</v>
      </c>
      <c r="BN102" t="s">
        <v>899</v>
      </c>
      <c r="BO102" t="s">
        <v>899</v>
      </c>
      <c r="BP102" t="s">
        <v>899</v>
      </c>
      <c r="BQ102" t="s">
        <v>899</v>
      </c>
      <c r="BR102" t="s">
        <v>899</v>
      </c>
      <c r="BS102" t="s">
        <v>899</v>
      </c>
      <c r="BT102" t="s">
        <v>899</v>
      </c>
      <c r="BU102" t="s">
        <v>899</v>
      </c>
      <c r="BV102" t="s">
        <v>899</v>
      </c>
      <c r="BW102" t="s">
        <v>899</v>
      </c>
      <c r="BX102" t="s">
        <v>899</v>
      </c>
      <c r="BY102" t="s">
        <v>899</v>
      </c>
      <c r="BZ102" t="s">
        <v>899</v>
      </c>
      <c r="CA102" t="s">
        <v>899</v>
      </c>
      <c r="CB102" t="s">
        <v>899</v>
      </c>
      <c r="CC102" t="s">
        <v>899</v>
      </c>
      <c r="CD102" t="s">
        <v>899</v>
      </c>
      <c r="CE102" t="s">
        <v>899</v>
      </c>
      <c r="CF102" t="s">
        <v>899</v>
      </c>
      <c r="CG102" t="s">
        <v>899</v>
      </c>
    </row>
    <row r="103" spans="41:85" x14ac:dyDescent="0.3">
      <c r="AO103" t="s">
        <v>1906</v>
      </c>
      <c r="AR103" t="s">
        <v>899</v>
      </c>
      <c r="AS103" t="s">
        <v>899</v>
      </c>
      <c r="AT103" t="s">
        <v>899</v>
      </c>
      <c r="AU103" t="s">
        <v>899</v>
      </c>
      <c r="AV103" t="s">
        <v>899</v>
      </c>
      <c r="AW103" t="s">
        <v>899</v>
      </c>
      <c r="AX103" t="s">
        <v>899</v>
      </c>
      <c r="AY103" t="s">
        <v>899</v>
      </c>
      <c r="AZ103" t="s">
        <v>899</v>
      </c>
      <c r="BA103" t="s">
        <v>899</v>
      </c>
      <c r="BB103" t="s">
        <v>899</v>
      </c>
      <c r="BC103" t="s">
        <v>899</v>
      </c>
      <c r="BD103" t="s">
        <v>899</v>
      </c>
      <c r="BE103" t="s">
        <v>899</v>
      </c>
      <c r="BF103" t="s">
        <v>899</v>
      </c>
      <c r="BG103" t="s">
        <v>899</v>
      </c>
      <c r="BH103" t="s">
        <v>899</v>
      </c>
      <c r="BI103" t="s">
        <v>899</v>
      </c>
      <c r="BJ103" t="s">
        <v>899</v>
      </c>
      <c r="BK103" t="s">
        <v>899</v>
      </c>
      <c r="BL103" t="s">
        <v>899</v>
      </c>
      <c r="BM103" t="s">
        <v>899</v>
      </c>
      <c r="BN103" t="s">
        <v>899</v>
      </c>
      <c r="BO103" t="s">
        <v>899</v>
      </c>
      <c r="BP103" t="s">
        <v>899</v>
      </c>
      <c r="BQ103" t="s">
        <v>899</v>
      </c>
      <c r="BR103" t="s">
        <v>899</v>
      </c>
      <c r="BS103" t="s">
        <v>899</v>
      </c>
      <c r="BT103" t="s">
        <v>899</v>
      </c>
      <c r="BU103" t="s">
        <v>899</v>
      </c>
      <c r="BV103" t="s">
        <v>899</v>
      </c>
      <c r="BW103" t="s">
        <v>899</v>
      </c>
      <c r="BX103" t="s">
        <v>899</v>
      </c>
      <c r="BY103" t="s">
        <v>899</v>
      </c>
      <c r="BZ103" t="s">
        <v>899</v>
      </c>
      <c r="CA103" t="s">
        <v>899</v>
      </c>
      <c r="CB103" t="s">
        <v>899</v>
      </c>
      <c r="CC103" t="s">
        <v>899</v>
      </c>
      <c r="CD103" t="s">
        <v>899</v>
      </c>
      <c r="CE103" t="s">
        <v>899</v>
      </c>
      <c r="CF103" t="s">
        <v>899</v>
      </c>
      <c r="CG103" t="s">
        <v>899</v>
      </c>
    </row>
    <row r="104" spans="41:85" x14ac:dyDescent="0.3">
      <c r="AO104" t="s">
        <v>1907</v>
      </c>
      <c r="AR104" t="s">
        <v>899</v>
      </c>
      <c r="AS104" t="s">
        <v>899</v>
      </c>
      <c r="AT104" t="s">
        <v>899</v>
      </c>
      <c r="AU104" t="s">
        <v>899</v>
      </c>
      <c r="AV104" t="s">
        <v>899</v>
      </c>
      <c r="AW104" t="s">
        <v>899</v>
      </c>
      <c r="AX104" t="s">
        <v>899</v>
      </c>
      <c r="AY104" t="s">
        <v>899</v>
      </c>
      <c r="AZ104" t="s">
        <v>899</v>
      </c>
      <c r="BA104" t="s">
        <v>899</v>
      </c>
      <c r="BB104" t="s">
        <v>899</v>
      </c>
      <c r="BC104" t="s">
        <v>899</v>
      </c>
      <c r="BD104" t="s">
        <v>899</v>
      </c>
      <c r="BE104" t="s">
        <v>899</v>
      </c>
      <c r="BF104" t="s">
        <v>899</v>
      </c>
      <c r="BG104" t="s">
        <v>899</v>
      </c>
      <c r="BH104" t="s">
        <v>899</v>
      </c>
      <c r="BI104" t="s">
        <v>899</v>
      </c>
      <c r="BJ104" t="s">
        <v>899</v>
      </c>
      <c r="BK104" t="s">
        <v>899</v>
      </c>
      <c r="BL104" t="s">
        <v>899</v>
      </c>
      <c r="BM104" t="s">
        <v>899</v>
      </c>
      <c r="BN104" t="s">
        <v>899</v>
      </c>
      <c r="BO104" t="s">
        <v>899</v>
      </c>
      <c r="BP104" t="s">
        <v>899</v>
      </c>
      <c r="BQ104" t="s">
        <v>899</v>
      </c>
      <c r="BR104" t="s">
        <v>899</v>
      </c>
      <c r="BS104" t="s">
        <v>899</v>
      </c>
      <c r="BT104" t="s">
        <v>899</v>
      </c>
      <c r="BU104" t="s">
        <v>899</v>
      </c>
      <c r="BV104" t="s">
        <v>899</v>
      </c>
      <c r="BW104" t="s">
        <v>899</v>
      </c>
      <c r="BX104" t="s">
        <v>899</v>
      </c>
      <c r="BY104" t="s">
        <v>899</v>
      </c>
      <c r="BZ104" t="s">
        <v>899</v>
      </c>
      <c r="CA104" t="s">
        <v>899</v>
      </c>
      <c r="CB104" t="s">
        <v>899</v>
      </c>
      <c r="CC104" t="s">
        <v>899</v>
      </c>
      <c r="CD104" t="s">
        <v>899</v>
      </c>
      <c r="CE104" t="s">
        <v>899</v>
      </c>
      <c r="CF104" t="s">
        <v>899</v>
      </c>
      <c r="CG104" t="s">
        <v>899</v>
      </c>
    </row>
    <row r="105" spans="41:85" x14ac:dyDescent="0.3">
      <c r="AO105" t="s">
        <v>1908</v>
      </c>
      <c r="AR105" t="s">
        <v>899</v>
      </c>
      <c r="AS105" t="s">
        <v>899</v>
      </c>
      <c r="AT105" t="s">
        <v>899</v>
      </c>
      <c r="AU105" t="s">
        <v>899</v>
      </c>
      <c r="AV105" t="s">
        <v>899</v>
      </c>
      <c r="AW105" t="s">
        <v>899</v>
      </c>
      <c r="AX105" t="s">
        <v>899</v>
      </c>
      <c r="AY105" t="s">
        <v>899</v>
      </c>
      <c r="AZ105" t="s">
        <v>899</v>
      </c>
      <c r="BA105" t="s">
        <v>899</v>
      </c>
      <c r="BB105" t="s">
        <v>899</v>
      </c>
      <c r="BC105" t="s">
        <v>899</v>
      </c>
      <c r="BD105" t="s">
        <v>899</v>
      </c>
      <c r="BE105" t="s">
        <v>899</v>
      </c>
      <c r="BF105" t="s">
        <v>899</v>
      </c>
      <c r="BG105" t="s">
        <v>899</v>
      </c>
      <c r="BH105" t="s">
        <v>899</v>
      </c>
      <c r="BI105" t="s">
        <v>899</v>
      </c>
      <c r="BJ105" t="s">
        <v>899</v>
      </c>
      <c r="BK105" t="s">
        <v>899</v>
      </c>
      <c r="BL105" t="s">
        <v>899</v>
      </c>
      <c r="BM105" t="s">
        <v>899</v>
      </c>
      <c r="BN105" t="s">
        <v>899</v>
      </c>
      <c r="BO105" t="s">
        <v>899</v>
      </c>
      <c r="BP105" t="s">
        <v>899</v>
      </c>
      <c r="BQ105" t="s">
        <v>899</v>
      </c>
      <c r="BR105" t="s">
        <v>899</v>
      </c>
      <c r="BS105" t="s">
        <v>899</v>
      </c>
      <c r="BT105" t="s">
        <v>899</v>
      </c>
      <c r="BU105" t="s">
        <v>899</v>
      </c>
      <c r="BV105" t="s">
        <v>899</v>
      </c>
      <c r="BW105" t="s">
        <v>899</v>
      </c>
      <c r="BX105" t="s">
        <v>899</v>
      </c>
      <c r="BY105" t="s">
        <v>899</v>
      </c>
      <c r="BZ105" t="s">
        <v>899</v>
      </c>
      <c r="CA105" t="s">
        <v>899</v>
      </c>
      <c r="CB105" t="s">
        <v>899</v>
      </c>
      <c r="CC105" t="s">
        <v>899</v>
      </c>
      <c r="CD105" t="s">
        <v>899</v>
      </c>
      <c r="CE105" t="s">
        <v>899</v>
      </c>
      <c r="CF105" t="s">
        <v>899</v>
      </c>
      <c r="CG105" t="s">
        <v>899</v>
      </c>
    </row>
    <row r="106" spans="41:85" x14ac:dyDescent="0.3">
      <c r="AO106" t="s">
        <v>1909</v>
      </c>
      <c r="AR106" t="s">
        <v>899</v>
      </c>
      <c r="AS106" t="s">
        <v>899</v>
      </c>
      <c r="AT106" t="s">
        <v>899</v>
      </c>
      <c r="AU106" t="s">
        <v>899</v>
      </c>
      <c r="AV106" t="s">
        <v>899</v>
      </c>
      <c r="AW106" t="s">
        <v>899</v>
      </c>
      <c r="AX106" t="s">
        <v>899</v>
      </c>
      <c r="AY106" t="s">
        <v>899</v>
      </c>
      <c r="AZ106" t="s">
        <v>899</v>
      </c>
      <c r="BA106" t="s">
        <v>899</v>
      </c>
      <c r="BB106" t="s">
        <v>899</v>
      </c>
      <c r="BC106" t="s">
        <v>899</v>
      </c>
      <c r="BD106" t="s">
        <v>899</v>
      </c>
      <c r="BE106" t="s">
        <v>899</v>
      </c>
      <c r="BF106" t="s">
        <v>899</v>
      </c>
      <c r="BG106" t="s">
        <v>899</v>
      </c>
      <c r="BH106" t="s">
        <v>899</v>
      </c>
      <c r="BI106" t="s">
        <v>899</v>
      </c>
      <c r="BJ106" t="s">
        <v>899</v>
      </c>
      <c r="BK106" t="s">
        <v>899</v>
      </c>
      <c r="BL106" t="s">
        <v>899</v>
      </c>
      <c r="BM106" t="s">
        <v>899</v>
      </c>
      <c r="BN106" t="s">
        <v>899</v>
      </c>
      <c r="BO106" t="s">
        <v>899</v>
      </c>
      <c r="BP106" t="s">
        <v>899</v>
      </c>
      <c r="BQ106" t="s">
        <v>899</v>
      </c>
      <c r="BR106" t="s">
        <v>899</v>
      </c>
      <c r="BS106" t="s">
        <v>899</v>
      </c>
      <c r="BT106" t="s">
        <v>899</v>
      </c>
      <c r="BU106" t="s">
        <v>899</v>
      </c>
      <c r="BV106" t="s">
        <v>899</v>
      </c>
      <c r="BW106" t="s">
        <v>899</v>
      </c>
      <c r="BX106" t="s">
        <v>899</v>
      </c>
      <c r="BY106" t="s">
        <v>899</v>
      </c>
      <c r="BZ106" t="s">
        <v>899</v>
      </c>
      <c r="CA106" t="s">
        <v>899</v>
      </c>
      <c r="CB106" t="s">
        <v>899</v>
      </c>
      <c r="CC106" t="s">
        <v>899</v>
      </c>
      <c r="CD106" t="s">
        <v>899</v>
      </c>
      <c r="CE106" t="s">
        <v>899</v>
      </c>
      <c r="CF106" t="s">
        <v>899</v>
      </c>
      <c r="CG106" t="s">
        <v>899</v>
      </c>
    </row>
    <row r="107" spans="41:85" x14ac:dyDescent="0.3">
      <c r="AO107" t="s">
        <v>1910</v>
      </c>
      <c r="AR107" t="s">
        <v>899</v>
      </c>
      <c r="AS107" t="s">
        <v>899</v>
      </c>
      <c r="AT107" t="s">
        <v>899</v>
      </c>
      <c r="AU107" t="s">
        <v>899</v>
      </c>
      <c r="AV107" t="s">
        <v>899</v>
      </c>
      <c r="AW107" t="s">
        <v>899</v>
      </c>
      <c r="AX107" t="s">
        <v>899</v>
      </c>
      <c r="AY107" t="s">
        <v>899</v>
      </c>
      <c r="AZ107" t="s">
        <v>899</v>
      </c>
      <c r="BA107" t="s">
        <v>899</v>
      </c>
      <c r="BB107" t="s">
        <v>899</v>
      </c>
      <c r="BC107" t="s">
        <v>899</v>
      </c>
      <c r="BD107" t="s">
        <v>899</v>
      </c>
      <c r="BE107" t="s">
        <v>899</v>
      </c>
      <c r="BF107" t="s">
        <v>899</v>
      </c>
      <c r="BG107" t="s">
        <v>899</v>
      </c>
      <c r="BH107" t="s">
        <v>899</v>
      </c>
      <c r="BI107" t="s">
        <v>899</v>
      </c>
      <c r="BJ107" t="s">
        <v>899</v>
      </c>
      <c r="BK107" t="s">
        <v>899</v>
      </c>
      <c r="BL107" t="s">
        <v>899</v>
      </c>
      <c r="BM107" t="s">
        <v>899</v>
      </c>
      <c r="BN107" t="s">
        <v>899</v>
      </c>
      <c r="BO107" t="s">
        <v>899</v>
      </c>
      <c r="BP107" t="s">
        <v>899</v>
      </c>
      <c r="BQ107" t="s">
        <v>899</v>
      </c>
      <c r="BR107" t="s">
        <v>899</v>
      </c>
      <c r="BS107" t="s">
        <v>899</v>
      </c>
      <c r="BT107" t="s">
        <v>899</v>
      </c>
      <c r="BU107" t="s">
        <v>899</v>
      </c>
      <c r="BV107" t="s">
        <v>899</v>
      </c>
      <c r="BW107" t="s">
        <v>899</v>
      </c>
      <c r="BX107" t="s">
        <v>899</v>
      </c>
      <c r="BY107" t="s">
        <v>899</v>
      </c>
      <c r="BZ107" t="s">
        <v>899</v>
      </c>
      <c r="CA107" t="s">
        <v>899</v>
      </c>
      <c r="CB107" t="s">
        <v>899</v>
      </c>
      <c r="CC107" t="s">
        <v>899</v>
      </c>
      <c r="CD107" t="s">
        <v>899</v>
      </c>
      <c r="CE107" t="s">
        <v>899</v>
      </c>
      <c r="CF107" t="s">
        <v>899</v>
      </c>
      <c r="CG107" t="s">
        <v>899</v>
      </c>
    </row>
    <row r="108" spans="41:85" x14ac:dyDescent="0.3">
      <c r="AO108" t="s">
        <v>1911</v>
      </c>
      <c r="AR108" t="s">
        <v>899</v>
      </c>
      <c r="AS108" t="s">
        <v>899</v>
      </c>
      <c r="AT108" t="s">
        <v>899</v>
      </c>
      <c r="AU108" t="s">
        <v>899</v>
      </c>
      <c r="AV108" t="s">
        <v>899</v>
      </c>
      <c r="AW108" t="s">
        <v>899</v>
      </c>
      <c r="AX108" t="s">
        <v>899</v>
      </c>
      <c r="AY108" t="s">
        <v>899</v>
      </c>
      <c r="AZ108" t="s">
        <v>899</v>
      </c>
      <c r="BA108" t="s">
        <v>899</v>
      </c>
      <c r="BB108" t="s">
        <v>899</v>
      </c>
      <c r="BC108" t="s">
        <v>899</v>
      </c>
      <c r="BD108" t="s">
        <v>899</v>
      </c>
      <c r="BE108" t="s">
        <v>899</v>
      </c>
      <c r="BF108" t="s">
        <v>899</v>
      </c>
      <c r="BG108" t="s">
        <v>899</v>
      </c>
      <c r="BH108" t="s">
        <v>899</v>
      </c>
      <c r="BI108" t="s">
        <v>899</v>
      </c>
      <c r="BJ108" t="s">
        <v>899</v>
      </c>
      <c r="BK108" t="s">
        <v>899</v>
      </c>
      <c r="BL108" t="s">
        <v>899</v>
      </c>
      <c r="BM108" t="s">
        <v>899</v>
      </c>
      <c r="BN108" t="s">
        <v>899</v>
      </c>
      <c r="BO108" t="s">
        <v>899</v>
      </c>
      <c r="BP108" t="s">
        <v>899</v>
      </c>
      <c r="BQ108" t="s">
        <v>899</v>
      </c>
      <c r="BR108" t="s">
        <v>899</v>
      </c>
      <c r="BS108" t="s">
        <v>899</v>
      </c>
      <c r="BT108" t="s">
        <v>899</v>
      </c>
      <c r="BU108" t="s">
        <v>899</v>
      </c>
      <c r="BV108" t="s">
        <v>899</v>
      </c>
      <c r="BW108" t="s">
        <v>899</v>
      </c>
      <c r="BX108" t="s">
        <v>899</v>
      </c>
      <c r="BY108" t="s">
        <v>899</v>
      </c>
      <c r="BZ108" t="s">
        <v>899</v>
      </c>
      <c r="CA108" t="s">
        <v>899</v>
      </c>
      <c r="CB108" t="s">
        <v>899</v>
      </c>
      <c r="CC108" t="s">
        <v>899</v>
      </c>
      <c r="CD108" t="s">
        <v>899</v>
      </c>
      <c r="CE108" t="s">
        <v>899</v>
      </c>
      <c r="CF108" t="s">
        <v>899</v>
      </c>
      <c r="CG108" t="s">
        <v>899</v>
      </c>
    </row>
    <row r="109" spans="41:85" x14ac:dyDescent="0.3">
      <c r="AO109" t="s">
        <v>1912</v>
      </c>
      <c r="AR109" t="s">
        <v>899</v>
      </c>
      <c r="AS109" t="s">
        <v>899</v>
      </c>
      <c r="AT109" t="s">
        <v>899</v>
      </c>
      <c r="AU109" t="s">
        <v>899</v>
      </c>
      <c r="AV109" t="s">
        <v>899</v>
      </c>
      <c r="AW109" t="s">
        <v>899</v>
      </c>
      <c r="AX109" t="s">
        <v>899</v>
      </c>
      <c r="AY109" t="s">
        <v>899</v>
      </c>
      <c r="AZ109" t="s">
        <v>899</v>
      </c>
      <c r="BA109" t="s">
        <v>899</v>
      </c>
      <c r="BB109" t="s">
        <v>899</v>
      </c>
      <c r="BC109" t="s">
        <v>899</v>
      </c>
      <c r="BD109" t="s">
        <v>899</v>
      </c>
      <c r="BE109" t="s">
        <v>899</v>
      </c>
      <c r="BF109" t="s">
        <v>899</v>
      </c>
      <c r="BG109" t="s">
        <v>899</v>
      </c>
      <c r="BH109" t="s">
        <v>899</v>
      </c>
      <c r="BI109" t="s">
        <v>899</v>
      </c>
      <c r="BJ109" t="s">
        <v>899</v>
      </c>
      <c r="BK109" t="s">
        <v>899</v>
      </c>
      <c r="BL109" t="s">
        <v>899</v>
      </c>
      <c r="BM109" t="s">
        <v>899</v>
      </c>
      <c r="BN109" t="s">
        <v>899</v>
      </c>
      <c r="BO109" t="s">
        <v>899</v>
      </c>
      <c r="BP109" t="s">
        <v>899</v>
      </c>
      <c r="BQ109" t="s">
        <v>899</v>
      </c>
      <c r="BR109" t="s">
        <v>899</v>
      </c>
      <c r="BS109" t="s">
        <v>899</v>
      </c>
      <c r="BT109" t="s">
        <v>899</v>
      </c>
      <c r="BU109" t="s">
        <v>899</v>
      </c>
      <c r="BV109" t="s">
        <v>899</v>
      </c>
      <c r="BW109" t="s">
        <v>899</v>
      </c>
      <c r="BX109" t="s">
        <v>899</v>
      </c>
      <c r="BY109" t="s">
        <v>899</v>
      </c>
      <c r="BZ109" t="s">
        <v>899</v>
      </c>
      <c r="CA109" t="s">
        <v>899</v>
      </c>
      <c r="CB109" t="s">
        <v>899</v>
      </c>
      <c r="CC109" t="s">
        <v>899</v>
      </c>
      <c r="CD109" t="s">
        <v>899</v>
      </c>
      <c r="CE109" t="s">
        <v>899</v>
      </c>
      <c r="CF109" t="s">
        <v>899</v>
      </c>
      <c r="CG109" t="s">
        <v>899</v>
      </c>
    </row>
    <row r="110" spans="41:85" x14ac:dyDescent="0.3">
      <c r="AO110" t="s">
        <v>1913</v>
      </c>
      <c r="AR110" t="s">
        <v>899</v>
      </c>
      <c r="AS110" t="s">
        <v>899</v>
      </c>
      <c r="AT110" t="s">
        <v>899</v>
      </c>
      <c r="AU110" t="s">
        <v>899</v>
      </c>
      <c r="AV110" t="s">
        <v>899</v>
      </c>
      <c r="AW110" t="s">
        <v>899</v>
      </c>
      <c r="AX110" t="s">
        <v>899</v>
      </c>
      <c r="AY110" t="s">
        <v>899</v>
      </c>
      <c r="AZ110" t="s">
        <v>899</v>
      </c>
      <c r="BA110" t="s">
        <v>899</v>
      </c>
      <c r="BB110" t="s">
        <v>899</v>
      </c>
      <c r="BC110" t="s">
        <v>899</v>
      </c>
      <c r="BD110" t="s">
        <v>899</v>
      </c>
      <c r="BE110" t="s">
        <v>899</v>
      </c>
      <c r="BF110" t="s">
        <v>899</v>
      </c>
      <c r="BG110" t="s">
        <v>899</v>
      </c>
      <c r="BH110" t="s">
        <v>899</v>
      </c>
      <c r="BI110" t="s">
        <v>899</v>
      </c>
      <c r="BJ110" t="s">
        <v>899</v>
      </c>
      <c r="BK110" t="s">
        <v>899</v>
      </c>
      <c r="BL110" t="s">
        <v>899</v>
      </c>
      <c r="BM110" t="s">
        <v>899</v>
      </c>
      <c r="BN110" t="s">
        <v>899</v>
      </c>
      <c r="BO110" t="s">
        <v>899</v>
      </c>
      <c r="BP110" t="s">
        <v>899</v>
      </c>
      <c r="BQ110" t="s">
        <v>899</v>
      </c>
      <c r="BR110" t="s">
        <v>899</v>
      </c>
      <c r="BS110" t="s">
        <v>899</v>
      </c>
      <c r="BT110" t="s">
        <v>899</v>
      </c>
      <c r="BU110" t="s">
        <v>899</v>
      </c>
      <c r="BV110" t="s">
        <v>899</v>
      </c>
      <c r="BW110" t="s">
        <v>899</v>
      </c>
      <c r="BX110" t="s">
        <v>899</v>
      </c>
      <c r="BY110" t="s">
        <v>899</v>
      </c>
      <c r="BZ110" t="s">
        <v>899</v>
      </c>
      <c r="CA110" t="s">
        <v>899</v>
      </c>
      <c r="CB110" t="s">
        <v>899</v>
      </c>
      <c r="CC110" t="s">
        <v>899</v>
      </c>
      <c r="CD110" t="s">
        <v>899</v>
      </c>
      <c r="CE110" t="s">
        <v>899</v>
      </c>
      <c r="CF110" t="s">
        <v>899</v>
      </c>
      <c r="CG110" t="s">
        <v>899</v>
      </c>
    </row>
    <row r="111" spans="41:85" x14ac:dyDescent="0.3">
      <c r="AO111" t="s">
        <v>1914</v>
      </c>
      <c r="AR111" t="s">
        <v>899</v>
      </c>
      <c r="AS111" t="s">
        <v>899</v>
      </c>
      <c r="AT111" t="s">
        <v>899</v>
      </c>
      <c r="AU111" t="s">
        <v>899</v>
      </c>
      <c r="AV111" t="s">
        <v>899</v>
      </c>
      <c r="AW111" t="s">
        <v>899</v>
      </c>
      <c r="AX111" t="s">
        <v>899</v>
      </c>
      <c r="AY111" t="s">
        <v>899</v>
      </c>
      <c r="AZ111" t="s">
        <v>899</v>
      </c>
      <c r="BA111" t="s">
        <v>899</v>
      </c>
      <c r="BB111" t="s">
        <v>899</v>
      </c>
      <c r="BC111" t="s">
        <v>899</v>
      </c>
      <c r="BD111" t="s">
        <v>899</v>
      </c>
      <c r="BE111" t="s">
        <v>899</v>
      </c>
      <c r="BF111" t="s">
        <v>899</v>
      </c>
      <c r="BG111" t="s">
        <v>899</v>
      </c>
      <c r="BH111" t="s">
        <v>899</v>
      </c>
      <c r="BI111" t="s">
        <v>899</v>
      </c>
      <c r="BJ111" t="s">
        <v>899</v>
      </c>
      <c r="BK111" t="s">
        <v>899</v>
      </c>
      <c r="BL111" t="s">
        <v>899</v>
      </c>
      <c r="BM111" t="s">
        <v>899</v>
      </c>
      <c r="BN111" t="s">
        <v>899</v>
      </c>
      <c r="BO111" t="s">
        <v>899</v>
      </c>
      <c r="BP111" t="s">
        <v>899</v>
      </c>
      <c r="BQ111" t="s">
        <v>899</v>
      </c>
      <c r="BR111" t="s">
        <v>899</v>
      </c>
      <c r="BS111" t="s">
        <v>899</v>
      </c>
      <c r="BT111" t="s">
        <v>899</v>
      </c>
      <c r="BU111" t="s">
        <v>899</v>
      </c>
      <c r="BV111" t="s">
        <v>899</v>
      </c>
      <c r="BW111" t="s">
        <v>899</v>
      </c>
      <c r="BX111" t="s">
        <v>899</v>
      </c>
      <c r="BY111" t="s">
        <v>899</v>
      </c>
      <c r="BZ111" t="s">
        <v>899</v>
      </c>
      <c r="CA111" t="s">
        <v>899</v>
      </c>
      <c r="CB111" t="s">
        <v>899</v>
      </c>
      <c r="CC111" t="s">
        <v>899</v>
      </c>
      <c r="CD111" t="s">
        <v>899</v>
      </c>
      <c r="CE111" t="s">
        <v>899</v>
      </c>
      <c r="CF111" t="s">
        <v>899</v>
      </c>
      <c r="CG111" t="s">
        <v>899</v>
      </c>
    </row>
    <row r="112" spans="41:85" x14ac:dyDescent="0.3">
      <c r="AO112" t="s">
        <v>1915</v>
      </c>
      <c r="AR112" t="s">
        <v>899</v>
      </c>
      <c r="AS112" t="s">
        <v>899</v>
      </c>
      <c r="AT112" t="s">
        <v>899</v>
      </c>
      <c r="AU112" t="s">
        <v>899</v>
      </c>
      <c r="AV112" t="s">
        <v>899</v>
      </c>
      <c r="AW112" t="s">
        <v>899</v>
      </c>
      <c r="AX112" t="s">
        <v>899</v>
      </c>
      <c r="AY112" t="s">
        <v>899</v>
      </c>
      <c r="AZ112" t="s">
        <v>899</v>
      </c>
      <c r="BA112" t="s">
        <v>899</v>
      </c>
      <c r="BB112" t="s">
        <v>899</v>
      </c>
      <c r="BC112" t="s">
        <v>899</v>
      </c>
      <c r="BD112" t="s">
        <v>899</v>
      </c>
      <c r="BE112" t="s">
        <v>899</v>
      </c>
      <c r="BF112" t="s">
        <v>899</v>
      </c>
      <c r="BG112" t="s">
        <v>899</v>
      </c>
      <c r="BH112" t="s">
        <v>899</v>
      </c>
      <c r="BI112" t="s">
        <v>899</v>
      </c>
      <c r="BJ112" t="s">
        <v>899</v>
      </c>
      <c r="BK112" t="s">
        <v>899</v>
      </c>
      <c r="BL112" t="s">
        <v>899</v>
      </c>
      <c r="BM112" t="s">
        <v>899</v>
      </c>
      <c r="BN112" t="s">
        <v>899</v>
      </c>
      <c r="BO112" t="s">
        <v>899</v>
      </c>
      <c r="BP112" t="s">
        <v>899</v>
      </c>
      <c r="BQ112" t="s">
        <v>899</v>
      </c>
      <c r="BR112" t="s">
        <v>899</v>
      </c>
      <c r="BS112" t="s">
        <v>899</v>
      </c>
      <c r="BT112" t="s">
        <v>899</v>
      </c>
      <c r="BU112" t="s">
        <v>899</v>
      </c>
      <c r="BV112" t="s">
        <v>899</v>
      </c>
      <c r="BW112" t="s">
        <v>899</v>
      </c>
      <c r="BX112" t="s">
        <v>899</v>
      </c>
      <c r="BY112" t="s">
        <v>899</v>
      </c>
      <c r="BZ112" t="s">
        <v>899</v>
      </c>
      <c r="CA112" t="s">
        <v>899</v>
      </c>
      <c r="CB112" t="s">
        <v>899</v>
      </c>
      <c r="CC112" t="s">
        <v>899</v>
      </c>
      <c r="CD112" t="s">
        <v>899</v>
      </c>
      <c r="CE112" t="s">
        <v>899</v>
      </c>
      <c r="CF112" t="s">
        <v>899</v>
      </c>
      <c r="CG112" t="s">
        <v>899</v>
      </c>
    </row>
    <row r="113" spans="41:85" x14ac:dyDescent="0.3">
      <c r="AO113" t="s">
        <v>1916</v>
      </c>
      <c r="AR113" t="s">
        <v>899</v>
      </c>
      <c r="AS113" t="s">
        <v>899</v>
      </c>
      <c r="AT113" t="s">
        <v>899</v>
      </c>
      <c r="AU113" t="s">
        <v>899</v>
      </c>
      <c r="AV113" t="s">
        <v>899</v>
      </c>
      <c r="AW113" t="s">
        <v>899</v>
      </c>
      <c r="AX113" t="s">
        <v>899</v>
      </c>
      <c r="AY113" t="s">
        <v>899</v>
      </c>
      <c r="AZ113" t="s">
        <v>899</v>
      </c>
      <c r="BA113" t="s">
        <v>899</v>
      </c>
      <c r="BB113" t="s">
        <v>899</v>
      </c>
      <c r="BC113" t="s">
        <v>899</v>
      </c>
      <c r="BD113" t="s">
        <v>899</v>
      </c>
      <c r="BE113" t="s">
        <v>899</v>
      </c>
      <c r="BF113" t="s">
        <v>899</v>
      </c>
      <c r="BG113" t="s">
        <v>899</v>
      </c>
      <c r="BH113" t="s">
        <v>899</v>
      </c>
      <c r="BI113" t="s">
        <v>899</v>
      </c>
      <c r="BJ113" t="s">
        <v>899</v>
      </c>
      <c r="BK113" t="s">
        <v>899</v>
      </c>
      <c r="BL113" t="s">
        <v>899</v>
      </c>
      <c r="BM113" t="s">
        <v>899</v>
      </c>
      <c r="BN113" t="s">
        <v>899</v>
      </c>
      <c r="BO113" t="s">
        <v>899</v>
      </c>
      <c r="BP113" t="s">
        <v>899</v>
      </c>
      <c r="BQ113" t="s">
        <v>899</v>
      </c>
      <c r="BR113" t="s">
        <v>899</v>
      </c>
      <c r="BS113" t="s">
        <v>899</v>
      </c>
      <c r="BT113" t="s">
        <v>899</v>
      </c>
      <c r="BU113" t="s">
        <v>899</v>
      </c>
      <c r="BV113" t="s">
        <v>899</v>
      </c>
      <c r="BW113" t="s">
        <v>899</v>
      </c>
      <c r="BX113" t="s">
        <v>899</v>
      </c>
      <c r="BY113" t="s">
        <v>899</v>
      </c>
      <c r="BZ113" t="s">
        <v>899</v>
      </c>
      <c r="CA113" t="s">
        <v>899</v>
      </c>
      <c r="CB113" t="s">
        <v>899</v>
      </c>
      <c r="CC113" t="s">
        <v>899</v>
      </c>
      <c r="CD113" t="s">
        <v>899</v>
      </c>
      <c r="CE113" t="s">
        <v>899</v>
      </c>
      <c r="CF113" t="s">
        <v>899</v>
      </c>
      <c r="CG113" t="s">
        <v>899</v>
      </c>
    </row>
    <row r="114" spans="41:85" x14ac:dyDescent="0.3">
      <c r="AO114" t="s">
        <v>1917</v>
      </c>
      <c r="AR114" t="s">
        <v>899</v>
      </c>
      <c r="AS114" t="s">
        <v>899</v>
      </c>
      <c r="AT114" t="s">
        <v>899</v>
      </c>
      <c r="AU114" t="s">
        <v>899</v>
      </c>
      <c r="AV114" t="s">
        <v>899</v>
      </c>
      <c r="AW114" t="s">
        <v>899</v>
      </c>
      <c r="AX114" t="s">
        <v>899</v>
      </c>
      <c r="AY114" t="s">
        <v>899</v>
      </c>
      <c r="AZ114" t="s">
        <v>899</v>
      </c>
      <c r="BA114" t="s">
        <v>899</v>
      </c>
      <c r="BB114" t="s">
        <v>899</v>
      </c>
      <c r="BC114" t="s">
        <v>899</v>
      </c>
      <c r="BD114" t="s">
        <v>899</v>
      </c>
      <c r="BE114" t="s">
        <v>899</v>
      </c>
      <c r="BF114" t="s">
        <v>899</v>
      </c>
      <c r="BG114" t="s">
        <v>899</v>
      </c>
      <c r="BH114" t="s">
        <v>899</v>
      </c>
      <c r="BI114" t="s">
        <v>899</v>
      </c>
      <c r="BJ114" t="s">
        <v>899</v>
      </c>
      <c r="BK114" t="s">
        <v>899</v>
      </c>
      <c r="BL114" t="s">
        <v>899</v>
      </c>
      <c r="BM114" t="s">
        <v>899</v>
      </c>
      <c r="BN114" t="s">
        <v>899</v>
      </c>
      <c r="BO114" t="s">
        <v>899</v>
      </c>
      <c r="BP114" t="s">
        <v>899</v>
      </c>
      <c r="BQ114" t="s">
        <v>899</v>
      </c>
      <c r="BR114" t="s">
        <v>899</v>
      </c>
      <c r="BS114" t="s">
        <v>899</v>
      </c>
      <c r="BT114" t="s">
        <v>899</v>
      </c>
      <c r="BU114" t="s">
        <v>899</v>
      </c>
      <c r="BV114" t="s">
        <v>899</v>
      </c>
      <c r="BW114" t="s">
        <v>899</v>
      </c>
      <c r="BX114" t="s">
        <v>899</v>
      </c>
      <c r="BY114" t="s">
        <v>899</v>
      </c>
      <c r="BZ114" t="s">
        <v>899</v>
      </c>
      <c r="CA114" t="s">
        <v>899</v>
      </c>
      <c r="CB114" t="s">
        <v>899</v>
      </c>
      <c r="CC114" t="s">
        <v>899</v>
      </c>
      <c r="CD114" t="s">
        <v>899</v>
      </c>
      <c r="CE114" t="s">
        <v>899</v>
      </c>
      <c r="CF114" t="s">
        <v>899</v>
      </c>
    </row>
    <row r="115" spans="41:85" x14ac:dyDescent="0.3">
      <c r="AO115" t="s">
        <v>1918</v>
      </c>
      <c r="AR115" t="s">
        <v>899</v>
      </c>
      <c r="AS115" t="s">
        <v>899</v>
      </c>
      <c r="AT115" t="s">
        <v>899</v>
      </c>
      <c r="AU115" t="s">
        <v>899</v>
      </c>
      <c r="AV115" t="s">
        <v>899</v>
      </c>
      <c r="AW115" t="s">
        <v>899</v>
      </c>
      <c r="AX115" t="s">
        <v>899</v>
      </c>
      <c r="AY115" t="s">
        <v>899</v>
      </c>
      <c r="AZ115" t="s">
        <v>899</v>
      </c>
      <c r="BA115" t="s">
        <v>899</v>
      </c>
      <c r="BB115" t="s">
        <v>899</v>
      </c>
      <c r="BC115" t="s">
        <v>899</v>
      </c>
      <c r="BD115" t="s">
        <v>899</v>
      </c>
      <c r="BE115" t="s">
        <v>899</v>
      </c>
      <c r="BF115" t="s">
        <v>899</v>
      </c>
      <c r="BG115" t="s">
        <v>899</v>
      </c>
      <c r="BH115" t="s">
        <v>899</v>
      </c>
      <c r="BI115" t="s">
        <v>899</v>
      </c>
      <c r="BJ115" t="s">
        <v>899</v>
      </c>
      <c r="BK115" t="s">
        <v>899</v>
      </c>
      <c r="BL115" t="s">
        <v>899</v>
      </c>
      <c r="BM115" t="s">
        <v>899</v>
      </c>
      <c r="BN115" t="s">
        <v>899</v>
      </c>
      <c r="BO115" t="s">
        <v>899</v>
      </c>
      <c r="BP115" t="s">
        <v>899</v>
      </c>
      <c r="BQ115" t="s">
        <v>899</v>
      </c>
      <c r="BR115" t="s">
        <v>899</v>
      </c>
      <c r="BS115" t="s">
        <v>899</v>
      </c>
      <c r="BT115" t="s">
        <v>899</v>
      </c>
      <c r="BU115" t="s">
        <v>899</v>
      </c>
      <c r="BV115" t="s">
        <v>899</v>
      </c>
      <c r="BW115" t="s">
        <v>899</v>
      </c>
      <c r="BX115" t="s">
        <v>899</v>
      </c>
      <c r="BY115" t="s">
        <v>899</v>
      </c>
      <c r="BZ115" t="s">
        <v>899</v>
      </c>
      <c r="CA115" t="s">
        <v>899</v>
      </c>
      <c r="CB115" t="s">
        <v>899</v>
      </c>
      <c r="CC115" t="s">
        <v>899</v>
      </c>
      <c r="CD115" t="s">
        <v>899</v>
      </c>
      <c r="CE115" t="s">
        <v>899</v>
      </c>
      <c r="CF115" t="s">
        <v>899</v>
      </c>
    </row>
    <row r="116" spans="41:85" x14ac:dyDescent="0.3">
      <c r="AO116" t="s">
        <v>1919</v>
      </c>
      <c r="AR116" t="s">
        <v>899</v>
      </c>
      <c r="AS116" t="s">
        <v>899</v>
      </c>
      <c r="AT116" t="s">
        <v>899</v>
      </c>
      <c r="AU116" t="s">
        <v>899</v>
      </c>
      <c r="AV116" t="s">
        <v>899</v>
      </c>
      <c r="AW116" t="s">
        <v>899</v>
      </c>
      <c r="AX116" t="s">
        <v>899</v>
      </c>
      <c r="AY116" t="s">
        <v>899</v>
      </c>
      <c r="AZ116" t="s">
        <v>899</v>
      </c>
      <c r="BA116" t="s">
        <v>899</v>
      </c>
      <c r="BB116" t="s">
        <v>899</v>
      </c>
      <c r="BC116" t="s">
        <v>899</v>
      </c>
      <c r="BD116" t="s">
        <v>899</v>
      </c>
      <c r="BE116" t="s">
        <v>899</v>
      </c>
      <c r="BF116" t="s">
        <v>899</v>
      </c>
      <c r="BG116" t="s">
        <v>899</v>
      </c>
      <c r="BH116" t="s">
        <v>899</v>
      </c>
      <c r="BI116" t="s">
        <v>899</v>
      </c>
      <c r="BJ116" t="s">
        <v>899</v>
      </c>
      <c r="BK116" t="s">
        <v>899</v>
      </c>
      <c r="BL116" t="s">
        <v>899</v>
      </c>
      <c r="BM116" t="s">
        <v>899</v>
      </c>
      <c r="BN116" t="s">
        <v>899</v>
      </c>
      <c r="BO116" t="s">
        <v>899</v>
      </c>
      <c r="BP116" t="s">
        <v>899</v>
      </c>
      <c r="BQ116" t="s">
        <v>899</v>
      </c>
      <c r="BR116" t="s">
        <v>899</v>
      </c>
      <c r="BS116" t="s">
        <v>899</v>
      </c>
      <c r="BT116" t="s">
        <v>899</v>
      </c>
      <c r="BU116" t="s">
        <v>899</v>
      </c>
      <c r="BV116" t="s">
        <v>899</v>
      </c>
      <c r="BW116" t="s">
        <v>899</v>
      </c>
      <c r="BX116" t="s">
        <v>899</v>
      </c>
      <c r="BY116" t="s">
        <v>899</v>
      </c>
      <c r="BZ116" t="s">
        <v>899</v>
      </c>
      <c r="CA116" t="s">
        <v>899</v>
      </c>
      <c r="CB116" t="s">
        <v>899</v>
      </c>
      <c r="CC116" t="s">
        <v>899</v>
      </c>
      <c r="CD116" t="s">
        <v>899</v>
      </c>
      <c r="CE116" t="s">
        <v>899</v>
      </c>
      <c r="CF116" t="s">
        <v>899</v>
      </c>
    </row>
    <row r="117" spans="41:85" x14ac:dyDescent="0.3">
      <c r="AO117" t="s">
        <v>1920</v>
      </c>
      <c r="AR117" t="s">
        <v>899</v>
      </c>
      <c r="AS117" t="s">
        <v>899</v>
      </c>
      <c r="AT117" t="s">
        <v>899</v>
      </c>
      <c r="AU117" t="s">
        <v>899</v>
      </c>
      <c r="AV117" t="s">
        <v>899</v>
      </c>
      <c r="AW117" t="s">
        <v>899</v>
      </c>
      <c r="AX117" t="s">
        <v>899</v>
      </c>
      <c r="AY117" t="s">
        <v>899</v>
      </c>
      <c r="AZ117" t="s">
        <v>899</v>
      </c>
      <c r="BA117" t="s">
        <v>899</v>
      </c>
      <c r="BB117" t="s">
        <v>899</v>
      </c>
      <c r="BC117" t="s">
        <v>899</v>
      </c>
      <c r="BD117" t="s">
        <v>899</v>
      </c>
      <c r="BE117" t="s">
        <v>899</v>
      </c>
      <c r="BF117" t="s">
        <v>899</v>
      </c>
      <c r="BG117" t="s">
        <v>899</v>
      </c>
      <c r="BH117" t="s">
        <v>899</v>
      </c>
      <c r="BI117" t="s">
        <v>899</v>
      </c>
      <c r="BJ117" t="s">
        <v>899</v>
      </c>
      <c r="BK117" t="s">
        <v>899</v>
      </c>
      <c r="BL117" t="s">
        <v>899</v>
      </c>
      <c r="BM117" t="s">
        <v>899</v>
      </c>
      <c r="BN117" t="s">
        <v>899</v>
      </c>
      <c r="BO117" t="s">
        <v>899</v>
      </c>
      <c r="BP117" t="s">
        <v>899</v>
      </c>
      <c r="BQ117" t="s">
        <v>899</v>
      </c>
      <c r="BR117" t="s">
        <v>899</v>
      </c>
      <c r="BS117" t="s">
        <v>899</v>
      </c>
      <c r="BT117" t="s">
        <v>899</v>
      </c>
      <c r="BU117" t="s">
        <v>899</v>
      </c>
      <c r="BV117" t="s">
        <v>899</v>
      </c>
      <c r="BW117" t="s">
        <v>899</v>
      </c>
      <c r="BX117" t="s">
        <v>899</v>
      </c>
      <c r="BY117" t="s">
        <v>899</v>
      </c>
      <c r="BZ117" t="s">
        <v>899</v>
      </c>
      <c r="CA117" t="s">
        <v>899</v>
      </c>
      <c r="CB117" t="s">
        <v>899</v>
      </c>
      <c r="CC117" t="s">
        <v>899</v>
      </c>
      <c r="CD117" t="s">
        <v>899</v>
      </c>
      <c r="CE117" t="s">
        <v>899</v>
      </c>
      <c r="CF117" t="s">
        <v>899</v>
      </c>
    </row>
    <row r="118" spans="41:85" x14ac:dyDescent="0.3">
      <c r="AO118" t="s">
        <v>1921</v>
      </c>
      <c r="AR118" t="s">
        <v>899</v>
      </c>
      <c r="AS118" t="s">
        <v>899</v>
      </c>
      <c r="AT118" t="s">
        <v>899</v>
      </c>
      <c r="AU118" t="s">
        <v>899</v>
      </c>
      <c r="AV118" t="s">
        <v>899</v>
      </c>
      <c r="AW118" t="s">
        <v>899</v>
      </c>
      <c r="AX118" t="s">
        <v>899</v>
      </c>
      <c r="AY118" t="s">
        <v>899</v>
      </c>
      <c r="AZ118" t="s">
        <v>899</v>
      </c>
      <c r="BA118" t="s">
        <v>899</v>
      </c>
      <c r="BB118" t="s">
        <v>899</v>
      </c>
      <c r="BC118" t="s">
        <v>899</v>
      </c>
      <c r="BD118" t="s">
        <v>899</v>
      </c>
      <c r="BE118" t="s">
        <v>899</v>
      </c>
      <c r="BF118" t="s">
        <v>899</v>
      </c>
      <c r="BG118" t="s">
        <v>899</v>
      </c>
      <c r="BH118" t="s">
        <v>899</v>
      </c>
      <c r="BI118" t="s">
        <v>899</v>
      </c>
      <c r="BJ118" t="s">
        <v>899</v>
      </c>
      <c r="BK118" t="s">
        <v>899</v>
      </c>
      <c r="BL118" t="s">
        <v>899</v>
      </c>
      <c r="BM118" t="s">
        <v>899</v>
      </c>
      <c r="BN118" t="s">
        <v>899</v>
      </c>
      <c r="BO118" t="s">
        <v>899</v>
      </c>
      <c r="BP118" t="s">
        <v>899</v>
      </c>
      <c r="BQ118" t="s">
        <v>899</v>
      </c>
      <c r="BR118" t="s">
        <v>899</v>
      </c>
      <c r="BS118" t="s">
        <v>899</v>
      </c>
      <c r="BT118" t="s">
        <v>899</v>
      </c>
      <c r="BU118" t="s">
        <v>899</v>
      </c>
      <c r="BV118" t="s">
        <v>899</v>
      </c>
      <c r="BW118" t="s">
        <v>899</v>
      </c>
      <c r="BX118" t="s">
        <v>899</v>
      </c>
      <c r="BY118" t="s">
        <v>899</v>
      </c>
      <c r="BZ118" t="s">
        <v>899</v>
      </c>
      <c r="CA118" t="s">
        <v>899</v>
      </c>
      <c r="CB118" t="s">
        <v>899</v>
      </c>
      <c r="CC118" t="s">
        <v>899</v>
      </c>
      <c r="CD118" t="s">
        <v>899</v>
      </c>
      <c r="CE118" t="s">
        <v>899</v>
      </c>
      <c r="CF118" t="s">
        <v>899</v>
      </c>
    </row>
    <row r="119" spans="41:85" x14ac:dyDescent="0.3">
      <c r="AO119" t="s">
        <v>1922</v>
      </c>
      <c r="AR119" t="s">
        <v>899</v>
      </c>
      <c r="AS119" t="s">
        <v>899</v>
      </c>
      <c r="AT119" t="s">
        <v>899</v>
      </c>
      <c r="AU119" t="s">
        <v>899</v>
      </c>
      <c r="AV119" t="s">
        <v>899</v>
      </c>
      <c r="AW119" t="s">
        <v>899</v>
      </c>
      <c r="AX119" t="s">
        <v>899</v>
      </c>
      <c r="AY119" t="s">
        <v>899</v>
      </c>
      <c r="AZ119" t="s">
        <v>899</v>
      </c>
      <c r="BA119" t="s">
        <v>899</v>
      </c>
      <c r="BB119" t="s">
        <v>899</v>
      </c>
      <c r="BC119" t="s">
        <v>899</v>
      </c>
      <c r="BD119" t="s">
        <v>899</v>
      </c>
      <c r="BE119" t="s">
        <v>899</v>
      </c>
      <c r="BF119" t="s">
        <v>899</v>
      </c>
      <c r="BG119" t="s">
        <v>899</v>
      </c>
      <c r="BH119" t="s">
        <v>899</v>
      </c>
      <c r="BI119" t="s">
        <v>899</v>
      </c>
      <c r="BJ119" t="s">
        <v>899</v>
      </c>
      <c r="BK119" t="s">
        <v>899</v>
      </c>
      <c r="BL119" t="s">
        <v>899</v>
      </c>
      <c r="BM119" t="s">
        <v>899</v>
      </c>
      <c r="BN119" t="s">
        <v>899</v>
      </c>
      <c r="BO119" t="s">
        <v>899</v>
      </c>
      <c r="BP119" t="s">
        <v>899</v>
      </c>
      <c r="BQ119" t="s">
        <v>899</v>
      </c>
      <c r="BR119" t="s">
        <v>899</v>
      </c>
      <c r="BS119" t="s">
        <v>899</v>
      </c>
      <c r="BT119" t="s">
        <v>899</v>
      </c>
      <c r="BU119" t="s">
        <v>899</v>
      </c>
      <c r="BV119" t="s">
        <v>899</v>
      </c>
      <c r="BW119" t="s">
        <v>899</v>
      </c>
      <c r="BX119" t="s">
        <v>899</v>
      </c>
      <c r="BY119" t="s">
        <v>899</v>
      </c>
      <c r="BZ119" t="s">
        <v>899</v>
      </c>
      <c r="CA119" t="s">
        <v>899</v>
      </c>
      <c r="CB119" t="s">
        <v>899</v>
      </c>
      <c r="CC119" t="s">
        <v>899</v>
      </c>
      <c r="CD119" t="s">
        <v>899</v>
      </c>
      <c r="CE119" t="s">
        <v>899</v>
      </c>
      <c r="CF119" t="s">
        <v>899</v>
      </c>
    </row>
    <row r="120" spans="41:85" x14ac:dyDescent="0.3">
      <c r="AO120" t="s">
        <v>1923</v>
      </c>
      <c r="AR120" t="s">
        <v>899</v>
      </c>
      <c r="AS120" t="s">
        <v>899</v>
      </c>
      <c r="AT120" t="s">
        <v>899</v>
      </c>
      <c r="AU120" t="s">
        <v>899</v>
      </c>
      <c r="AV120" t="s">
        <v>899</v>
      </c>
      <c r="AW120" t="s">
        <v>899</v>
      </c>
      <c r="AX120" t="s">
        <v>899</v>
      </c>
      <c r="AY120" t="s">
        <v>899</v>
      </c>
      <c r="AZ120" t="s">
        <v>899</v>
      </c>
      <c r="BA120" t="s">
        <v>899</v>
      </c>
      <c r="BB120" t="s">
        <v>899</v>
      </c>
      <c r="BC120" t="s">
        <v>899</v>
      </c>
      <c r="BD120" t="s">
        <v>899</v>
      </c>
      <c r="BE120" t="s">
        <v>899</v>
      </c>
      <c r="BF120" t="s">
        <v>899</v>
      </c>
      <c r="BG120" t="s">
        <v>899</v>
      </c>
      <c r="BH120" t="s">
        <v>899</v>
      </c>
      <c r="BI120" t="s">
        <v>899</v>
      </c>
      <c r="BJ120" t="s">
        <v>899</v>
      </c>
      <c r="BK120" t="s">
        <v>899</v>
      </c>
      <c r="BL120" t="s">
        <v>899</v>
      </c>
      <c r="BM120" t="s">
        <v>899</v>
      </c>
      <c r="BN120" t="s">
        <v>899</v>
      </c>
      <c r="BO120" t="s">
        <v>899</v>
      </c>
      <c r="BP120" t="s">
        <v>899</v>
      </c>
      <c r="BQ120" t="s">
        <v>899</v>
      </c>
      <c r="BR120" t="s">
        <v>899</v>
      </c>
      <c r="BS120" t="s">
        <v>899</v>
      </c>
      <c r="BT120" t="s">
        <v>899</v>
      </c>
      <c r="BU120" t="s">
        <v>899</v>
      </c>
      <c r="BV120" t="s">
        <v>899</v>
      </c>
      <c r="BW120" t="s">
        <v>899</v>
      </c>
      <c r="BX120" t="s">
        <v>899</v>
      </c>
      <c r="BY120" t="s">
        <v>899</v>
      </c>
      <c r="BZ120" t="s">
        <v>899</v>
      </c>
      <c r="CA120" t="s">
        <v>899</v>
      </c>
      <c r="CB120" t="s">
        <v>899</v>
      </c>
      <c r="CC120" t="s">
        <v>899</v>
      </c>
      <c r="CD120" t="s">
        <v>899</v>
      </c>
      <c r="CE120" t="s">
        <v>899</v>
      </c>
      <c r="CF120" t="s">
        <v>899</v>
      </c>
    </row>
    <row r="121" spans="41:85" x14ac:dyDescent="0.3">
      <c r="AO121" t="s">
        <v>1924</v>
      </c>
      <c r="AR121" t="s">
        <v>899</v>
      </c>
      <c r="AS121" t="s">
        <v>899</v>
      </c>
      <c r="AT121" t="s">
        <v>899</v>
      </c>
      <c r="AU121" t="s">
        <v>899</v>
      </c>
      <c r="AV121" t="s">
        <v>899</v>
      </c>
      <c r="AW121" t="s">
        <v>899</v>
      </c>
      <c r="AX121" t="s">
        <v>899</v>
      </c>
      <c r="AY121" t="s">
        <v>899</v>
      </c>
      <c r="AZ121" t="s">
        <v>899</v>
      </c>
      <c r="BA121" t="s">
        <v>899</v>
      </c>
      <c r="BB121" t="s">
        <v>899</v>
      </c>
      <c r="BC121" t="s">
        <v>899</v>
      </c>
      <c r="BD121" t="s">
        <v>899</v>
      </c>
      <c r="BE121" t="s">
        <v>899</v>
      </c>
      <c r="BF121" t="s">
        <v>899</v>
      </c>
      <c r="BG121" t="s">
        <v>899</v>
      </c>
      <c r="BH121" t="s">
        <v>899</v>
      </c>
      <c r="BI121" t="s">
        <v>899</v>
      </c>
      <c r="BJ121" t="s">
        <v>899</v>
      </c>
      <c r="BK121" t="s">
        <v>899</v>
      </c>
      <c r="BL121" t="s">
        <v>899</v>
      </c>
      <c r="BM121" t="s">
        <v>899</v>
      </c>
      <c r="BN121" t="s">
        <v>899</v>
      </c>
      <c r="BO121" t="s">
        <v>899</v>
      </c>
      <c r="BP121" t="s">
        <v>899</v>
      </c>
      <c r="BQ121" t="s">
        <v>899</v>
      </c>
      <c r="BR121" t="s">
        <v>899</v>
      </c>
      <c r="BS121" t="s">
        <v>899</v>
      </c>
      <c r="BT121" t="s">
        <v>899</v>
      </c>
      <c r="BU121" t="s">
        <v>899</v>
      </c>
      <c r="BV121" t="s">
        <v>899</v>
      </c>
      <c r="BW121" t="s">
        <v>899</v>
      </c>
      <c r="BX121" t="s">
        <v>899</v>
      </c>
      <c r="BY121" t="s">
        <v>899</v>
      </c>
      <c r="BZ121" t="s">
        <v>899</v>
      </c>
      <c r="CA121" t="s">
        <v>899</v>
      </c>
      <c r="CB121" t="s">
        <v>899</v>
      </c>
      <c r="CC121" t="s">
        <v>899</v>
      </c>
      <c r="CD121" t="s">
        <v>899</v>
      </c>
      <c r="CE121" t="s">
        <v>899</v>
      </c>
      <c r="CF121" t="s">
        <v>899</v>
      </c>
    </row>
    <row r="122" spans="41:85" x14ac:dyDescent="0.3">
      <c r="AO122" t="s">
        <v>1925</v>
      </c>
      <c r="AR122" t="s">
        <v>899</v>
      </c>
      <c r="AS122" t="s">
        <v>899</v>
      </c>
      <c r="AT122" t="s">
        <v>899</v>
      </c>
      <c r="AU122" t="s">
        <v>899</v>
      </c>
      <c r="AV122" t="s">
        <v>899</v>
      </c>
      <c r="AW122" t="s">
        <v>899</v>
      </c>
      <c r="AX122" t="s">
        <v>899</v>
      </c>
      <c r="AY122" t="s">
        <v>899</v>
      </c>
      <c r="AZ122" t="s">
        <v>899</v>
      </c>
      <c r="BA122" t="s">
        <v>899</v>
      </c>
      <c r="BB122" t="s">
        <v>899</v>
      </c>
      <c r="BC122" t="s">
        <v>899</v>
      </c>
      <c r="BD122" t="s">
        <v>899</v>
      </c>
      <c r="BE122" t="s">
        <v>899</v>
      </c>
      <c r="BF122" t="s">
        <v>899</v>
      </c>
      <c r="BG122" t="s">
        <v>899</v>
      </c>
      <c r="BH122" t="s">
        <v>899</v>
      </c>
      <c r="BI122" t="s">
        <v>899</v>
      </c>
      <c r="BJ122" t="s">
        <v>899</v>
      </c>
      <c r="BK122" t="s">
        <v>899</v>
      </c>
      <c r="BL122" t="s">
        <v>899</v>
      </c>
      <c r="BM122" t="s">
        <v>899</v>
      </c>
      <c r="BN122" t="s">
        <v>899</v>
      </c>
      <c r="BO122" t="s">
        <v>899</v>
      </c>
      <c r="BP122" t="s">
        <v>899</v>
      </c>
      <c r="BQ122" t="s">
        <v>899</v>
      </c>
      <c r="BR122" t="s">
        <v>899</v>
      </c>
      <c r="BS122" t="s">
        <v>899</v>
      </c>
      <c r="BT122" t="s">
        <v>899</v>
      </c>
      <c r="BU122" t="s">
        <v>899</v>
      </c>
      <c r="BV122" t="s">
        <v>899</v>
      </c>
      <c r="BW122" t="s">
        <v>899</v>
      </c>
      <c r="BX122" t="s">
        <v>899</v>
      </c>
      <c r="BY122" t="s">
        <v>899</v>
      </c>
      <c r="BZ122" t="s">
        <v>899</v>
      </c>
      <c r="CA122" t="s">
        <v>899</v>
      </c>
      <c r="CB122" t="s">
        <v>899</v>
      </c>
      <c r="CC122" t="s">
        <v>899</v>
      </c>
      <c r="CD122" t="s">
        <v>899</v>
      </c>
      <c r="CE122" t="s">
        <v>899</v>
      </c>
      <c r="CF122" t="s">
        <v>899</v>
      </c>
    </row>
    <row r="123" spans="41:85" x14ac:dyDescent="0.3">
      <c r="AO123" t="s">
        <v>1926</v>
      </c>
      <c r="AR123" t="s">
        <v>899</v>
      </c>
      <c r="AS123" t="s">
        <v>899</v>
      </c>
      <c r="AT123" t="s">
        <v>899</v>
      </c>
      <c r="AU123" t="s">
        <v>899</v>
      </c>
      <c r="AV123" t="s">
        <v>899</v>
      </c>
      <c r="AW123" t="s">
        <v>899</v>
      </c>
      <c r="AX123" t="s">
        <v>899</v>
      </c>
      <c r="AY123" t="s">
        <v>899</v>
      </c>
      <c r="AZ123" t="s">
        <v>899</v>
      </c>
      <c r="BA123" t="s">
        <v>899</v>
      </c>
      <c r="BB123" t="s">
        <v>899</v>
      </c>
      <c r="BC123" t="s">
        <v>899</v>
      </c>
      <c r="BD123" t="s">
        <v>899</v>
      </c>
      <c r="BE123" t="s">
        <v>899</v>
      </c>
      <c r="BF123" t="s">
        <v>899</v>
      </c>
      <c r="BG123" t="s">
        <v>899</v>
      </c>
      <c r="BH123" t="s">
        <v>899</v>
      </c>
      <c r="BI123" t="s">
        <v>899</v>
      </c>
      <c r="BJ123" t="s">
        <v>899</v>
      </c>
      <c r="BK123" t="s">
        <v>899</v>
      </c>
      <c r="BL123" t="s">
        <v>899</v>
      </c>
      <c r="BM123" t="s">
        <v>899</v>
      </c>
      <c r="BN123" t="s">
        <v>899</v>
      </c>
      <c r="BO123" t="s">
        <v>899</v>
      </c>
      <c r="BP123" t="s">
        <v>899</v>
      </c>
      <c r="BQ123" t="s">
        <v>899</v>
      </c>
      <c r="BR123" t="s">
        <v>899</v>
      </c>
      <c r="BS123" t="s">
        <v>899</v>
      </c>
      <c r="BT123" t="s">
        <v>899</v>
      </c>
      <c r="BU123" t="s">
        <v>899</v>
      </c>
      <c r="BV123" t="s">
        <v>899</v>
      </c>
      <c r="BW123" t="s">
        <v>899</v>
      </c>
      <c r="BX123" t="s">
        <v>899</v>
      </c>
      <c r="BY123" t="s">
        <v>899</v>
      </c>
      <c r="BZ123" t="s">
        <v>899</v>
      </c>
      <c r="CA123" t="s">
        <v>899</v>
      </c>
      <c r="CB123" t="s">
        <v>899</v>
      </c>
      <c r="CC123" t="s">
        <v>899</v>
      </c>
      <c r="CD123" t="s">
        <v>899</v>
      </c>
      <c r="CE123" t="s">
        <v>899</v>
      </c>
      <c r="CF123" t="s">
        <v>899</v>
      </c>
    </row>
    <row r="124" spans="41:85" x14ac:dyDescent="0.3">
      <c r="AO124" t="s">
        <v>1927</v>
      </c>
      <c r="AR124" t="s">
        <v>899</v>
      </c>
      <c r="AS124" t="s">
        <v>899</v>
      </c>
      <c r="AT124" t="s">
        <v>899</v>
      </c>
      <c r="AU124" t="s">
        <v>899</v>
      </c>
      <c r="AV124" t="s">
        <v>899</v>
      </c>
      <c r="AW124" t="s">
        <v>899</v>
      </c>
      <c r="AX124" t="s">
        <v>899</v>
      </c>
      <c r="AY124" t="s">
        <v>899</v>
      </c>
      <c r="AZ124" t="s">
        <v>899</v>
      </c>
      <c r="BA124" t="s">
        <v>899</v>
      </c>
      <c r="BB124" t="s">
        <v>899</v>
      </c>
      <c r="BC124" t="s">
        <v>899</v>
      </c>
      <c r="BD124" t="s">
        <v>899</v>
      </c>
      <c r="BE124" t="s">
        <v>899</v>
      </c>
      <c r="BF124" t="s">
        <v>899</v>
      </c>
      <c r="BG124" t="s">
        <v>899</v>
      </c>
      <c r="BH124" t="s">
        <v>899</v>
      </c>
      <c r="BI124" t="s">
        <v>899</v>
      </c>
      <c r="BJ124" t="s">
        <v>899</v>
      </c>
      <c r="BK124" t="s">
        <v>899</v>
      </c>
      <c r="BL124" t="s">
        <v>899</v>
      </c>
      <c r="BM124" t="s">
        <v>899</v>
      </c>
      <c r="BN124" t="s">
        <v>899</v>
      </c>
      <c r="BO124" t="s">
        <v>899</v>
      </c>
      <c r="BP124" t="s">
        <v>899</v>
      </c>
      <c r="BQ124" t="s">
        <v>899</v>
      </c>
      <c r="BR124" t="s">
        <v>899</v>
      </c>
      <c r="BS124" t="s">
        <v>899</v>
      </c>
      <c r="BT124" t="s">
        <v>899</v>
      </c>
      <c r="BU124" t="s">
        <v>899</v>
      </c>
      <c r="BV124" t="s">
        <v>899</v>
      </c>
      <c r="BW124" t="s">
        <v>899</v>
      </c>
      <c r="BX124" t="s">
        <v>899</v>
      </c>
      <c r="BY124" t="s">
        <v>899</v>
      </c>
      <c r="BZ124" t="s">
        <v>899</v>
      </c>
      <c r="CA124" t="s">
        <v>899</v>
      </c>
      <c r="CB124" t="s">
        <v>899</v>
      </c>
      <c r="CC124" t="s">
        <v>899</v>
      </c>
      <c r="CD124" t="s">
        <v>899</v>
      </c>
      <c r="CE124" t="s">
        <v>899</v>
      </c>
      <c r="CF124" t="s">
        <v>899</v>
      </c>
    </row>
    <row r="125" spans="41:85" x14ac:dyDescent="0.3">
      <c r="AO125" t="s">
        <v>1928</v>
      </c>
      <c r="AR125" t="s">
        <v>899</v>
      </c>
      <c r="AS125" t="s">
        <v>899</v>
      </c>
      <c r="AT125" t="s">
        <v>899</v>
      </c>
      <c r="AU125" t="s">
        <v>899</v>
      </c>
      <c r="AV125" t="s">
        <v>899</v>
      </c>
      <c r="AW125" t="s">
        <v>899</v>
      </c>
      <c r="AX125" t="s">
        <v>899</v>
      </c>
      <c r="AY125" t="s">
        <v>899</v>
      </c>
      <c r="AZ125" t="s">
        <v>899</v>
      </c>
      <c r="BA125" t="s">
        <v>899</v>
      </c>
      <c r="BB125" t="s">
        <v>899</v>
      </c>
      <c r="BC125" t="s">
        <v>899</v>
      </c>
      <c r="BD125" t="s">
        <v>899</v>
      </c>
      <c r="BE125" t="s">
        <v>899</v>
      </c>
      <c r="BF125" t="s">
        <v>899</v>
      </c>
      <c r="BG125" t="s">
        <v>899</v>
      </c>
      <c r="BH125" t="s">
        <v>899</v>
      </c>
      <c r="BI125" t="s">
        <v>899</v>
      </c>
      <c r="BJ125" t="s">
        <v>899</v>
      </c>
      <c r="BK125" t="s">
        <v>899</v>
      </c>
      <c r="BL125" t="s">
        <v>899</v>
      </c>
      <c r="BM125" t="s">
        <v>899</v>
      </c>
      <c r="BN125" t="s">
        <v>899</v>
      </c>
      <c r="BO125" t="s">
        <v>899</v>
      </c>
      <c r="BP125" t="s">
        <v>899</v>
      </c>
      <c r="BQ125" t="s">
        <v>899</v>
      </c>
      <c r="BR125" t="s">
        <v>899</v>
      </c>
      <c r="BS125" t="s">
        <v>899</v>
      </c>
      <c r="BT125" t="s">
        <v>899</v>
      </c>
      <c r="BU125" t="s">
        <v>899</v>
      </c>
      <c r="BV125" t="s">
        <v>899</v>
      </c>
      <c r="BW125" t="s">
        <v>899</v>
      </c>
      <c r="BX125" t="s">
        <v>899</v>
      </c>
      <c r="BY125" t="s">
        <v>899</v>
      </c>
      <c r="BZ125" t="s">
        <v>899</v>
      </c>
      <c r="CA125" t="s">
        <v>899</v>
      </c>
      <c r="CB125" t="s">
        <v>899</v>
      </c>
      <c r="CC125" t="s">
        <v>899</v>
      </c>
      <c r="CD125" t="s">
        <v>899</v>
      </c>
      <c r="CE125" t="s">
        <v>899</v>
      </c>
      <c r="CF125" t="s">
        <v>899</v>
      </c>
    </row>
    <row r="126" spans="41:85" x14ac:dyDescent="0.3">
      <c r="AO126" t="s">
        <v>1929</v>
      </c>
      <c r="AR126" t="s">
        <v>899</v>
      </c>
      <c r="AS126" t="s">
        <v>899</v>
      </c>
      <c r="AT126" t="s">
        <v>899</v>
      </c>
      <c r="AU126" t="s">
        <v>899</v>
      </c>
      <c r="AV126" t="s">
        <v>899</v>
      </c>
      <c r="AW126" t="s">
        <v>899</v>
      </c>
      <c r="AX126" t="s">
        <v>899</v>
      </c>
      <c r="AY126" t="s">
        <v>899</v>
      </c>
      <c r="AZ126" t="s">
        <v>899</v>
      </c>
      <c r="BA126" t="s">
        <v>899</v>
      </c>
      <c r="BB126" t="s">
        <v>899</v>
      </c>
      <c r="BC126" t="s">
        <v>899</v>
      </c>
      <c r="BD126" t="s">
        <v>899</v>
      </c>
      <c r="BE126" t="s">
        <v>899</v>
      </c>
      <c r="BF126" t="s">
        <v>899</v>
      </c>
      <c r="BG126" t="s">
        <v>899</v>
      </c>
      <c r="BH126" t="s">
        <v>899</v>
      </c>
      <c r="BI126" t="s">
        <v>899</v>
      </c>
      <c r="BJ126" t="s">
        <v>899</v>
      </c>
      <c r="BK126" t="s">
        <v>899</v>
      </c>
      <c r="BL126" t="s">
        <v>899</v>
      </c>
      <c r="BM126" t="s">
        <v>899</v>
      </c>
      <c r="BN126" t="s">
        <v>899</v>
      </c>
      <c r="BO126" t="s">
        <v>899</v>
      </c>
      <c r="BP126" t="s">
        <v>899</v>
      </c>
      <c r="BQ126" t="s">
        <v>899</v>
      </c>
      <c r="BR126" t="s">
        <v>899</v>
      </c>
      <c r="BS126" t="s">
        <v>899</v>
      </c>
      <c r="BT126" t="s">
        <v>899</v>
      </c>
      <c r="BU126" t="s">
        <v>899</v>
      </c>
      <c r="BV126" t="s">
        <v>899</v>
      </c>
      <c r="BW126" t="s">
        <v>899</v>
      </c>
      <c r="BX126" t="s">
        <v>899</v>
      </c>
      <c r="BY126" t="s">
        <v>899</v>
      </c>
      <c r="BZ126" t="s">
        <v>899</v>
      </c>
      <c r="CA126" t="s">
        <v>899</v>
      </c>
      <c r="CB126" t="s">
        <v>899</v>
      </c>
      <c r="CC126" t="s">
        <v>899</v>
      </c>
      <c r="CD126" t="s">
        <v>899</v>
      </c>
      <c r="CE126" t="s">
        <v>899</v>
      </c>
      <c r="CF126" t="s">
        <v>899</v>
      </c>
    </row>
    <row r="127" spans="41:85" x14ac:dyDescent="0.3">
      <c r="AO127" t="s">
        <v>1930</v>
      </c>
      <c r="AR127" t="s">
        <v>899</v>
      </c>
      <c r="AS127" t="s">
        <v>899</v>
      </c>
      <c r="AT127" t="s">
        <v>899</v>
      </c>
      <c r="AU127" t="s">
        <v>899</v>
      </c>
      <c r="AV127" t="s">
        <v>899</v>
      </c>
      <c r="AW127" t="s">
        <v>899</v>
      </c>
      <c r="AX127" t="s">
        <v>899</v>
      </c>
      <c r="AY127" t="s">
        <v>899</v>
      </c>
      <c r="AZ127" t="s">
        <v>899</v>
      </c>
      <c r="BA127" t="s">
        <v>899</v>
      </c>
      <c r="BB127" t="s">
        <v>899</v>
      </c>
      <c r="BC127" t="s">
        <v>899</v>
      </c>
      <c r="BD127" t="s">
        <v>899</v>
      </c>
      <c r="BE127" t="s">
        <v>899</v>
      </c>
      <c r="BF127" t="s">
        <v>899</v>
      </c>
      <c r="BG127" t="s">
        <v>899</v>
      </c>
      <c r="BH127" t="s">
        <v>899</v>
      </c>
      <c r="BI127" t="s">
        <v>899</v>
      </c>
      <c r="BJ127" t="s">
        <v>899</v>
      </c>
      <c r="BK127" t="s">
        <v>899</v>
      </c>
      <c r="BL127" t="s">
        <v>899</v>
      </c>
      <c r="BM127" t="s">
        <v>899</v>
      </c>
      <c r="BN127" t="s">
        <v>899</v>
      </c>
      <c r="BO127" t="s">
        <v>899</v>
      </c>
      <c r="BP127" t="s">
        <v>899</v>
      </c>
      <c r="BQ127" t="s">
        <v>899</v>
      </c>
      <c r="BR127" t="s">
        <v>899</v>
      </c>
      <c r="BS127" t="s">
        <v>899</v>
      </c>
      <c r="BT127" t="s">
        <v>899</v>
      </c>
      <c r="BU127" t="s">
        <v>899</v>
      </c>
      <c r="BV127" t="s">
        <v>899</v>
      </c>
      <c r="BW127" t="s">
        <v>899</v>
      </c>
      <c r="BX127" t="s">
        <v>899</v>
      </c>
      <c r="BY127" t="s">
        <v>899</v>
      </c>
      <c r="BZ127" t="s">
        <v>899</v>
      </c>
      <c r="CA127" t="s">
        <v>899</v>
      </c>
      <c r="CB127" t="s">
        <v>899</v>
      </c>
      <c r="CC127" t="s">
        <v>899</v>
      </c>
      <c r="CD127" t="s">
        <v>899</v>
      </c>
      <c r="CE127" t="s">
        <v>899</v>
      </c>
      <c r="CF127" t="s">
        <v>899</v>
      </c>
    </row>
    <row r="128" spans="41:85" x14ac:dyDescent="0.3">
      <c r="AO128" t="s">
        <v>1931</v>
      </c>
      <c r="AR128" t="s">
        <v>899</v>
      </c>
      <c r="AS128" t="s">
        <v>899</v>
      </c>
      <c r="AT128" t="s">
        <v>899</v>
      </c>
      <c r="AU128" t="s">
        <v>899</v>
      </c>
      <c r="AV128" t="s">
        <v>899</v>
      </c>
      <c r="AW128" t="s">
        <v>899</v>
      </c>
      <c r="AX128" t="s">
        <v>899</v>
      </c>
      <c r="AY128" t="s">
        <v>899</v>
      </c>
      <c r="AZ128" t="s">
        <v>899</v>
      </c>
      <c r="BA128" t="s">
        <v>899</v>
      </c>
      <c r="BB128" t="s">
        <v>899</v>
      </c>
      <c r="BC128" t="s">
        <v>899</v>
      </c>
      <c r="BD128" t="s">
        <v>899</v>
      </c>
      <c r="BE128" t="s">
        <v>899</v>
      </c>
      <c r="BF128" t="s">
        <v>899</v>
      </c>
      <c r="BG128" t="s">
        <v>899</v>
      </c>
      <c r="BH128" t="s">
        <v>899</v>
      </c>
      <c r="BI128" t="s">
        <v>899</v>
      </c>
      <c r="BJ128" t="s">
        <v>899</v>
      </c>
      <c r="BK128" t="s">
        <v>899</v>
      </c>
      <c r="BL128" t="s">
        <v>899</v>
      </c>
      <c r="BM128" t="s">
        <v>899</v>
      </c>
      <c r="BN128" t="s">
        <v>899</v>
      </c>
      <c r="BO128" t="s">
        <v>899</v>
      </c>
      <c r="BP128" t="s">
        <v>899</v>
      </c>
      <c r="BQ128" t="s">
        <v>899</v>
      </c>
      <c r="BR128" t="s">
        <v>899</v>
      </c>
      <c r="BS128" t="s">
        <v>899</v>
      </c>
      <c r="BT128" t="s">
        <v>899</v>
      </c>
      <c r="BU128" t="s">
        <v>899</v>
      </c>
      <c r="BV128" t="s">
        <v>899</v>
      </c>
      <c r="BW128" t="s">
        <v>899</v>
      </c>
      <c r="BX128" t="s">
        <v>899</v>
      </c>
      <c r="BY128" t="s">
        <v>899</v>
      </c>
      <c r="BZ128" t="s">
        <v>899</v>
      </c>
      <c r="CA128" t="s">
        <v>899</v>
      </c>
      <c r="CB128" t="s">
        <v>899</v>
      </c>
      <c r="CC128" t="s">
        <v>899</v>
      </c>
      <c r="CD128" t="s">
        <v>899</v>
      </c>
      <c r="CE128" t="s">
        <v>899</v>
      </c>
      <c r="CF128" t="s">
        <v>899</v>
      </c>
    </row>
    <row r="129" spans="41:84" x14ac:dyDescent="0.3">
      <c r="AO129" t="s">
        <v>1932</v>
      </c>
      <c r="AR129" t="s">
        <v>899</v>
      </c>
      <c r="AS129" t="s">
        <v>899</v>
      </c>
      <c r="AT129" t="s">
        <v>899</v>
      </c>
      <c r="AU129" t="s">
        <v>899</v>
      </c>
      <c r="AV129" t="s">
        <v>899</v>
      </c>
      <c r="AW129" t="s">
        <v>899</v>
      </c>
      <c r="AX129" t="s">
        <v>899</v>
      </c>
      <c r="AY129" t="s">
        <v>899</v>
      </c>
      <c r="AZ129" t="s">
        <v>899</v>
      </c>
      <c r="BA129" t="s">
        <v>899</v>
      </c>
      <c r="BB129" t="s">
        <v>899</v>
      </c>
      <c r="BC129" t="s">
        <v>899</v>
      </c>
      <c r="BD129" t="s">
        <v>899</v>
      </c>
      <c r="BE129" t="s">
        <v>899</v>
      </c>
      <c r="BF129" t="s">
        <v>899</v>
      </c>
      <c r="BG129" t="s">
        <v>899</v>
      </c>
      <c r="BH129" t="s">
        <v>899</v>
      </c>
      <c r="BI129" t="s">
        <v>899</v>
      </c>
      <c r="BJ129" t="s">
        <v>899</v>
      </c>
      <c r="BK129" t="s">
        <v>899</v>
      </c>
      <c r="BL129" t="s">
        <v>899</v>
      </c>
      <c r="BM129" t="s">
        <v>899</v>
      </c>
      <c r="BN129" t="s">
        <v>899</v>
      </c>
      <c r="BO129" t="s">
        <v>899</v>
      </c>
      <c r="BP129" t="s">
        <v>899</v>
      </c>
      <c r="BQ129" t="s">
        <v>899</v>
      </c>
      <c r="BR129" t="s">
        <v>899</v>
      </c>
      <c r="BS129" t="s">
        <v>899</v>
      </c>
      <c r="BT129" t="s">
        <v>899</v>
      </c>
      <c r="BU129" t="s">
        <v>899</v>
      </c>
      <c r="BV129" t="s">
        <v>899</v>
      </c>
      <c r="BW129" t="s">
        <v>899</v>
      </c>
      <c r="BX129" t="s">
        <v>899</v>
      </c>
      <c r="BY129" t="s">
        <v>899</v>
      </c>
      <c r="BZ129" t="s">
        <v>899</v>
      </c>
      <c r="CA129" t="s">
        <v>899</v>
      </c>
      <c r="CB129" t="s">
        <v>899</v>
      </c>
      <c r="CC129" t="s">
        <v>899</v>
      </c>
      <c r="CD129" t="s">
        <v>899</v>
      </c>
      <c r="CE129" t="s">
        <v>899</v>
      </c>
      <c r="CF129" t="s">
        <v>899</v>
      </c>
    </row>
    <row r="130" spans="41:84" x14ac:dyDescent="0.3">
      <c r="AO130" t="s">
        <v>1933</v>
      </c>
      <c r="AR130" t="s">
        <v>899</v>
      </c>
      <c r="AS130" t="s">
        <v>899</v>
      </c>
      <c r="AT130" t="s">
        <v>899</v>
      </c>
      <c r="AU130" t="s">
        <v>899</v>
      </c>
      <c r="AV130" t="s">
        <v>899</v>
      </c>
      <c r="AW130" t="s">
        <v>899</v>
      </c>
      <c r="AX130" t="s">
        <v>899</v>
      </c>
      <c r="AY130" t="s">
        <v>899</v>
      </c>
      <c r="AZ130" t="s">
        <v>899</v>
      </c>
      <c r="BA130" t="s">
        <v>899</v>
      </c>
      <c r="BB130" t="s">
        <v>899</v>
      </c>
      <c r="BC130" t="s">
        <v>899</v>
      </c>
      <c r="BD130" t="s">
        <v>899</v>
      </c>
      <c r="BE130" t="s">
        <v>899</v>
      </c>
      <c r="BF130" t="s">
        <v>899</v>
      </c>
      <c r="BG130" t="s">
        <v>899</v>
      </c>
      <c r="BH130" t="s">
        <v>899</v>
      </c>
      <c r="BI130" t="s">
        <v>899</v>
      </c>
      <c r="BJ130" t="s">
        <v>899</v>
      </c>
      <c r="BK130" t="s">
        <v>899</v>
      </c>
      <c r="BL130" t="s">
        <v>899</v>
      </c>
      <c r="BM130" t="s">
        <v>899</v>
      </c>
      <c r="BN130" t="s">
        <v>899</v>
      </c>
      <c r="BO130" t="s">
        <v>899</v>
      </c>
      <c r="BP130" t="s">
        <v>899</v>
      </c>
      <c r="BQ130" t="s">
        <v>899</v>
      </c>
      <c r="BR130" t="s">
        <v>899</v>
      </c>
      <c r="BS130" t="s">
        <v>899</v>
      </c>
      <c r="BT130" t="s">
        <v>899</v>
      </c>
      <c r="BU130" t="s">
        <v>899</v>
      </c>
      <c r="BV130" t="s">
        <v>899</v>
      </c>
      <c r="BW130" t="s">
        <v>899</v>
      </c>
      <c r="BX130" t="s">
        <v>899</v>
      </c>
      <c r="BY130" t="s">
        <v>899</v>
      </c>
      <c r="BZ130" t="s">
        <v>899</v>
      </c>
      <c r="CA130" t="s">
        <v>899</v>
      </c>
      <c r="CB130" t="s">
        <v>899</v>
      </c>
      <c r="CC130" t="s">
        <v>899</v>
      </c>
      <c r="CD130" t="s">
        <v>899</v>
      </c>
      <c r="CE130" t="s">
        <v>899</v>
      </c>
      <c r="CF130" t="s">
        <v>899</v>
      </c>
    </row>
    <row r="131" spans="41:84" x14ac:dyDescent="0.3">
      <c r="AO131" t="s">
        <v>1934</v>
      </c>
      <c r="AR131" t="s">
        <v>899</v>
      </c>
      <c r="AS131" t="s">
        <v>899</v>
      </c>
      <c r="AT131" t="s">
        <v>899</v>
      </c>
      <c r="AU131" t="s">
        <v>899</v>
      </c>
      <c r="AV131" t="s">
        <v>899</v>
      </c>
      <c r="AW131" t="s">
        <v>899</v>
      </c>
      <c r="AX131" t="s">
        <v>899</v>
      </c>
      <c r="AY131" t="s">
        <v>899</v>
      </c>
      <c r="AZ131" t="s">
        <v>899</v>
      </c>
      <c r="BA131" t="s">
        <v>899</v>
      </c>
      <c r="BB131" t="s">
        <v>899</v>
      </c>
      <c r="BC131" t="s">
        <v>899</v>
      </c>
      <c r="BD131" t="s">
        <v>899</v>
      </c>
      <c r="BE131" t="s">
        <v>899</v>
      </c>
      <c r="BF131" t="s">
        <v>899</v>
      </c>
      <c r="BG131" t="s">
        <v>899</v>
      </c>
      <c r="BH131" t="s">
        <v>899</v>
      </c>
      <c r="BI131" t="s">
        <v>899</v>
      </c>
      <c r="BJ131" t="s">
        <v>899</v>
      </c>
      <c r="BK131" t="s">
        <v>899</v>
      </c>
      <c r="BL131" t="s">
        <v>899</v>
      </c>
      <c r="BM131" t="s">
        <v>899</v>
      </c>
      <c r="BN131" t="s">
        <v>899</v>
      </c>
      <c r="BO131" t="s">
        <v>899</v>
      </c>
      <c r="BP131" t="s">
        <v>899</v>
      </c>
      <c r="BQ131" t="s">
        <v>899</v>
      </c>
      <c r="BR131" t="s">
        <v>899</v>
      </c>
      <c r="BS131" t="s">
        <v>899</v>
      </c>
      <c r="BT131" t="s">
        <v>899</v>
      </c>
      <c r="BU131" t="s">
        <v>899</v>
      </c>
      <c r="BV131" t="s">
        <v>899</v>
      </c>
      <c r="BW131" t="s">
        <v>899</v>
      </c>
      <c r="BX131" t="s">
        <v>899</v>
      </c>
      <c r="BY131" t="s">
        <v>899</v>
      </c>
      <c r="BZ131" t="s">
        <v>899</v>
      </c>
      <c r="CA131" t="s">
        <v>899</v>
      </c>
      <c r="CB131" t="s">
        <v>899</v>
      </c>
      <c r="CC131" t="s">
        <v>899</v>
      </c>
      <c r="CD131" t="s">
        <v>899</v>
      </c>
      <c r="CE131" t="s">
        <v>899</v>
      </c>
      <c r="CF131" t="s">
        <v>899</v>
      </c>
    </row>
    <row r="132" spans="41:84" x14ac:dyDescent="0.3">
      <c r="AO132" t="s">
        <v>1935</v>
      </c>
      <c r="AR132" t="s">
        <v>899</v>
      </c>
      <c r="AS132" t="s">
        <v>899</v>
      </c>
      <c r="AT132" t="s">
        <v>899</v>
      </c>
      <c r="AU132" t="s">
        <v>899</v>
      </c>
      <c r="AV132" t="s">
        <v>899</v>
      </c>
      <c r="AW132" t="s">
        <v>899</v>
      </c>
      <c r="AX132" t="s">
        <v>899</v>
      </c>
      <c r="AY132" t="s">
        <v>899</v>
      </c>
      <c r="AZ132" t="s">
        <v>899</v>
      </c>
      <c r="BA132" t="s">
        <v>899</v>
      </c>
      <c r="BB132" t="s">
        <v>899</v>
      </c>
      <c r="BC132" t="s">
        <v>899</v>
      </c>
      <c r="BD132" t="s">
        <v>899</v>
      </c>
      <c r="BE132" t="s">
        <v>899</v>
      </c>
      <c r="BF132" t="s">
        <v>899</v>
      </c>
      <c r="BG132" t="s">
        <v>899</v>
      </c>
      <c r="BH132" t="s">
        <v>899</v>
      </c>
      <c r="BI132" t="s">
        <v>899</v>
      </c>
      <c r="BJ132" t="s">
        <v>899</v>
      </c>
      <c r="BK132" t="s">
        <v>899</v>
      </c>
      <c r="BL132" t="s">
        <v>899</v>
      </c>
      <c r="BM132" t="s">
        <v>899</v>
      </c>
      <c r="BN132" t="s">
        <v>899</v>
      </c>
      <c r="BO132" t="s">
        <v>899</v>
      </c>
      <c r="BP132" t="s">
        <v>899</v>
      </c>
      <c r="BQ132" t="s">
        <v>899</v>
      </c>
      <c r="BR132" t="s">
        <v>899</v>
      </c>
      <c r="BS132" t="s">
        <v>899</v>
      </c>
      <c r="BT132" t="s">
        <v>899</v>
      </c>
      <c r="BU132" t="s">
        <v>899</v>
      </c>
      <c r="BV132" t="s">
        <v>899</v>
      </c>
      <c r="BW132" t="s">
        <v>899</v>
      </c>
      <c r="BX132" t="s">
        <v>899</v>
      </c>
      <c r="BY132" t="s">
        <v>899</v>
      </c>
      <c r="BZ132" t="s">
        <v>899</v>
      </c>
      <c r="CA132" t="s">
        <v>899</v>
      </c>
      <c r="CB132" t="s">
        <v>899</v>
      </c>
      <c r="CC132" t="s">
        <v>899</v>
      </c>
      <c r="CD132" t="s">
        <v>899</v>
      </c>
      <c r="CE132" t="s">
        <v>899</v>
      </c>
    </row>
    <row r="133" spans="41:84" x14ac:dyDescent="0.3">
      <c r="AO133" t="s">
        <v>1936</v>
      </c>
      <c r="AR133" t="s">
        <v>899</v>
      </c>
      <c r="AS133" t="s">
        <v>899</v>
      </c>
      <c r="AT133" t="s">
        <v>899</v>
      </c>
      <c r="AU133" t="s">
        <v>899</v>
      </c>
      <c r="AV133" t="s">
        <v>899</v>
      </c>
      <c r="AW133" t="s">
        <v>899</v>
      </c>
      <c r="AX133" t="s">
        <v>899</v>
      </c>
      <c r="AY133" t="s">
        <v>899</v>
      </c>
      <c r="AZ133" t="s">
        <v>899</v>
      </c>
      <c r="BA133" t="s">
        <v>899</v>
      </c>
      <c r="BB133" t="s">
        <v>899</v>
      </c>
      <c r="BC133" t="s">
        <v>899</v>
      </c>
      <c r="BD133" t="s">
        <v>899</v>
      </c>
      <c r="BE133" t="s">
        <v>899</v>
      </c>
      <c r="BF133" t="s">
        <v>899</v>
      </c>
      <c r="BG133" t="s">
        <v>899</v>
      </c>
      <c r="BH133" t="s">
        <v>899</v>
      </c>
      <c r="BI133" t="s">
        <v>899</v>
      </c>
      <c r="BJ133" t="s">
        <v>899</v>
      </c>
      <c r="BK133" t="s">
        <v>899</v>
      </c>
      <c r="BL133" t="s">
        <v>899</v>
      </c>
      <c r="BM133" t="s">
        <v>899</v>
      </c>
      <c r="BN133" t="s">
        <v>899</v>
      </c>
      <c r="BO133" t="s">
        <v>899</v>
      </c>
      <c r="BP133" t="s">
        <v>899</v>
      </c>
      <c r="BQ133" t="s">
        <v>899</v>
      </c>
      <c r="BR133" t="s">
        <v>899</v>
      </c>
      <c r="BS133" t="s">
        <v>899</v>
      </c>
      <c r="BT133" t="s">
        <v>899</v>
      </c>
      <c r="BU133" t="s">
        <v>899</v>
      </c>
      <c r="BV133" t="s">
        <v>899</v>
      </c>
      <c r="BW133" t="s">
        <v>899</v>
      </c>
      <c r="BX133" t="s">
        <v>899</v>
      </c>
      <c r="BY133" t="s">
        <v>899</v>
      </c>
      <c r="BZ133" t="s">
        <v>899</v>
      </c>
      <c r="CA133" t="s">
        <v>899</v>
      </c>
      <c r="CB133" t="s">
        <v>899</v>
      </c>
      <c r="CC133" t="s">
        <v>899</v>
      </c>
      <c r="CD133" t="s">
        <v>899</v>
      </c>
      <c r="CE133" t="s">
        <v>899</v>
      </c>
    </row>
    <row r="134" spans="41:84" x14ac:dyDescent="0.3">
      <c r="AO134" t="s">
        <v>1937</v>
      </c>
      <c r="AR134" t="s">
        <v>899</v>
      </c>
      <c r="AS134" t="s">
        <v>899</v>
      </c>
      <c r="AT134" t="s">
        <v>899</v>
      </c>
      <c r="AU134" t="s">
        <v>899</v>
      </c>
      <c r="AV134" t="s">
        <v>899</v>
      </c>
      <c r="AW134" t="s">
        <v>899</v>
      </c>
      <c r="AX134" t="s">
        <v>899</v>
      </c>
      <c r="AY134" t="s">
        <v>899</v>
      </c>
      <c r="AZ134" t="s">
        <v>899</v>
      </c>
      <c r="BA134" t="s">
        <v>899</v>
      </c>
      <c r="BB134" t="s">
        <v>899</v>
      </c>
      <c r="BC134" t="s">
        <v>899</v>
      </c>
      <c r="BD134" t="s">
        <v>899</v>
      </c>
      <c r="BE134" t="s">
        <v>899</v>
      </c>
      <c r="BF134" t="s">
        <v>899</v>
      </c>
      <c r="BG134" t="s">
        <v>899</v>
      </c>
      <c r="BH134" t="s">
        <v>899</v>
      </c>
      <c r="BI134" t="s">
        <v>899</v>
      </c>
      <c r="BJ134" t="s">
        <v>899</v>
      </c>
      <c r="BK134" t="s">
        <v>899</v>
      </c>
      <c r="BL134" t="s">
        <v>899</v>
      </c>
      <c r="BM134" t="s">
        <v>899</v>
      </c>
      <c r="BN134" t="s">
        <v>899</v>
      </c>
      <c r="BO134" t="s">
        <v>899</v>
      </c>
      <c r="BP134" t="s">
        <v>899</v>
      </c>
      <c r="BQ134" t="s">
        <v>899</v>
      </c>
      <c r="BR134" t="s">
        <v>899</v>
      </c>
      <c r="BS134" t="s">
        <v>899</v>
      </c>
      <c r="BT134" t="s">
        <v>899</v>
      </c>
      <c r="BU134" t="s">
        <v>899</v>
      </c>
      <c r="BV134" t="s">
        <v>899</v>
      </c>
      <c r="BW134" t="s">
        <v>899</v>
      </c>
      <c r="BX134" t="s">
        <v>899</v>
      </c>
      <c r="BY134" t="s">
        <v>899</v>
      </c>
      <c r="BZ134" t="s">
        <v>899</v>
      </c>
      <c r="CA134" t="s">
        <v>899</v>
      </c>
      <c r="CB134" t="s">
        <v>899</v>
      </c>
      <c r="CC134" t="s">
        <v>899</v>
      </c>
      <c r="CD134" t="s">
        <v>899</v>
      </c>
      <c r="CE134" t="s">
        <v>899</v>
      </c>
    </row>
    <row r="135" spans="41:84" x14ac:dyDescent="0.3">
      <c r="AO135" t="s">
        <v>1938</v>
      </c>
      <c r="AR135" t="s">
        <v>899</v>
      </c>
      <c r="AS135" t="s">
        <v>899</v>
      </c>
      <c r="AT135" t="s">
        <v>899</v>
      </c>
      <c r="AU135" t="s">
        <v>899</v>
      </c>
      <c r="AV135" t="s">
        <v>899</v>
      </c>
      <c r="AW135" t="s">
        <v>899</v>
      </c>
      <c r="AX135" t="s">
        <v>899</v>
      </c>
      <c r="AY135" t="s">
        <v>899</v>
      </c>
      <c r="AZ135" t="s">
        <v>899</v>
      </c>
      <c r="BA135" t="s">
        <v>899</v>
      </c>
      <c r="BB135" t="s">
        <v>899</v>
      </c>
      <c r="BC135" t="s">
        <v>899</v>
      </c>
      <c r="BD135" t="s">
        <v>899</v>
      </c>
      <c r="BE135" t="s">
        <v>899</v>
      </c>
      <c r="BF135" t="s">
        <v>899</v>
      </c>
      <c r="BG135" t="s">
        <v>899</v>
      </c>
      <c r="BH135" t="s">
        <v>899</v>
      </c>
      <c r="BI135" t="s">
        <v>899</v>
      </c>
      <c r="BJ135" t="s">
        <v>899</v>
      </c>
      <c r="BK135" t="s">
        <v>899</v>
      </c>
      <c r="BL135" t="s">
        <v>899</v>
      </c>
      <c r="BM135" t="s">
        <v>899</v>
      </c>
      <c r="BN135" t="s">
        <v>899</v>
      </c>
      <c r="BO135" t="s">
        <v>899</v>
      </c>
      <c r="BP135" t="s">
        <v>899</v>
      </c>
      <c r="BQ135" t="s">
        <v>899</v>
      </c>
      <c r="BR135" t="s">
        <v>899</v>
      </c>
      <c r="BS135" t="s">
        <v>899</v>
      </c>
      <c r="BT135" t="s">
        <v>899</v>
      </c>
      <c r="BU135" t="s">
        <v>899</v>
      </c>
      <c r="BV135" t="s">
        <v>899</v>
      </c>
      <c r="BW135" t="s">
        <v>899</v>
      </c>
      <c r="BX135" t="s">
        <v>899</v>
      </c>
      <c r="BY135" t="s">
        <v>899</v>
      </c>
      <c r="BZ135" t="s">
        <v>899</v>
      </c>
      <c r="CA135" t="s">
        <v>899</v>
      </c>
      <c r="CB135" t="s">
        <v>899</v>
      </c>
      <c r="CC135" t="s">
        <v>899</v>
      </c>
      <c r="CD135" t="s">
        <v>899</v>
      </c>
      <c r="CE135" t="s">
        <v>899</v>
      </c>
    </row>
    <row r="136" spans="41:84" x14ac:dyDescent="0.3">
      <c r="AO136" t="s">
        <v>1939</v>
      </c>
      <c r="AR136" t="s">
        <v>899</v>
      </c>
      <c r="AS136" t="s">
        <v>899</v>
      </c>
      <c r="AT136" t="s">
        <v>899</v>
      </c>
      <c r="AU136" t="s">
        <v>899</v>
      </c>
      <c r="AV136" t="s">
        <v>899</v>
      </c>
      <c r="AW136" t="s">
        <v>899</v>
      </c>
      <c r="AX136" t="s">
        <v>899</v>
      </c>
      <c r="AY136" t="s">
        <v>899</v>
      </c>
      <c r="AZ136" t="s">
        <v>899</v>
      </c>
      <c r="BA136" t="s">
        <v>899</v>
      </c>
      <c r="BB136" t="s">
        <v>899</v>
      </c>
      <c r="BC136" t="s">
        <v>899</v>
      </c>
      <c r="BD136" t="s">
        <v>899</v>
      </c>
      <c r="BE136" t="s">
        <v>899</v>
      </c>
      <c r="BF136" t="s">
        <v>899</v>
      </c>
      <c r="BG136" t="s">
        <v>899</v>
      </c>
      <c r="BH136" t="s">
        <v>899</v>
      </c>
      <c r="BI136" t="s">
        <v>899</v>
      </c>
      <c r="BJ136" t="s">
        <v>899</v>
      </c>
      <c r="BK136" t="s">
        <v>899</v>
      </c>
      <c r="BL136" t="s">
        <v>899</v>
      </c>
      <c r="BM136" t="s">
        <v>899</v>
      </c>
      <c r="BN136" t="s">
        <v>899</v>
      </c>
      <c r="BO136" t="s">
        <v>899</v>
      </c>
      <c r="BP136" t="s">
        <v>899</v>
      </c>
      <c r="BQ136" t="s">
        <v>899</v>
      </c>
      <c r="BR136" t="s">
        <v>899</v>
      </c>
      <c r="BS136" t="s">
        <v>899</v>
      </c>
      <c r="BT136" t="s">
        <v>899</v>
      </c>
      <c r="BU136" t="s">
        <v>899</v>
      </c>
      <c r="BV136" t="s">
        <v>899</v>
      </c>
      <c r="BW136" t="s">
        <v>899</v>
      </c>
      <c r="BX136" t="s">
        <v>899</v>
      </c>
      <c r="BY136" t="s">
        <v>899</v>
      </c>
      <c r="BZ136" t="s">
        <v>899</v>
      </c>
      <c r="CA136" t="s">
        <v>899</v>
      </c>
      <c r="CB136" t="s">
        <v>899</v>
      </c>
      <c r="CC136" t="s">
        <v>899</v>
      </c>
      <c r="CD136" t="s">
        <v>899</v>
      </c>
      <c r="CE136" t="s">
        <v>899</v>
      </c>
    </row>
    <row r="137" spans="41:84" x14ac:dyDescent="0.3">
      <c r="AO137" t="s">
        <v>1940</v>
      </c>
      <c r="AR137" t="s">
        <v>899</v>
      </c>
      <c r="AS137" t="s">
        <v>899</v>
      </c>
      <c r="AT137" t="s">
        <v>899</v>
      </c>
      <c r="AU137" t="s">
        <v>899</v>
      </c>
      <c r="AV137" t="s">
        <v>899</v>
      </c>
      <c r="AW137" t="s">
        <v>899</v>
      </c>
      <c r="AX137" t="s">
        <v>899</v>
      </c>
      <c r="AY137" t="s">
        <v>899</v>
      </c>
      <c r="AZ137" t="s">
        <v>899</v>
      </c>
      <c r="BA137" t="s">
        <v>899</v>
      </c>
      <c r="BB137" t="s">
        <v>899</v>
      </c>
      <c r="BC137" t="s">
        <v>899</v>
      </c>
      <c r="BD137" t="s">
        <v>899</v>
      </c>
      <c r="BE137" t="s">
        <v>899</v>
      </c>
      <c r="BF137" t="s">
        <v>899</v>
      </c>
      <c r="BG137" t="s">
        <v>899</v>
      </c>
      <c r="BH137" t="s">
        <v>899</v>
      </c>
      <c r="BI137" t="s">
        <v>899</v>
      </c>
      <c r="BJ137" t="s">
        <v>899</v>
      </c>
      <c r="BK137" t="s">
        <v>899</v>
      </c>
      <c r="BL137" t="s">
        <v>899</v>
      </c>
      <c r="BM137" t="s">
        <v>899</v>
      </c>
      <c r="BN137" t="s">
        <v>899</v>
      </c>
      <c r="BO137" t="s">
        <v>899</v>
      </c>
      <c r="BP137" t="s">
        <v>899</v>
      </c>
      <c r="BQ137" t="s">
        <v>899</v>
      </c>
      <c r="BR137" t="s">
        <v>899</v>
      </c>
      <c r="BS137" t="s">
        <v>899</v>
      </c>
      <c r="BT137" t="s">
        <v>899</v>
      </c>
      <c r="BU137" t="s">
        <v>899</v>
      </c>
      <c r="BV137" t="s">
        <v>899</v>
      </c>
      <c r="BW137" t="s">
        <v>899</v>
      </c>
      <c r="BX137" t="s">
        <v>899</v>
      </c>
      <c r="BY137" t="s">
        <v>899</v>
      </c>
      <c r="BZ137" t="s">
        <v>899</v>
      </c>
      <c r="CA137" t="s">
        <v>899</v>
      </c>
      <c r="CB137" t="s">
        <v>899</v>
      </c>
      <c r="CC137" t="s">
        <v>899</v>
      </c>
      <c r="CD137" t="s">
        <v>899</v>
      </c>
      <c r="CE137" t="s">
        <v>899</v>
      </c>
    </row>
    <row r="138" spans="41:84" x14ac:dyDescent="0.3">
      <c r="AO138" t="s">
        <v>1941</v>
      </c>
      <c r="AR138" t="s">
        <v>899</v>
      </c>
      <c r="AS138" t="s">
        <v>899</v>
      </c>
      <c r="AT138" t="s">
        <v>899</v>
      </c>
      <c r="AU138" t="s">
        <v>899</v>
      </c>
      <c r="AV138" t="s">
        <v>899</v>
      </c>
      <c r="AW138" t="s">
        <v>899</v>
      </c>
      <c r="AX138" t="s">
        <v>899</v>
      </c>
      <c r="AY138" t="s">
        <v>899</v>
      </c>
      <c r="AZ138" t="s">
        <v>899</v>
      </c>
      <c r="BA138" t="s">
        <v>899</v>
      </c>
      <c r="BB138" t="s">
        <v>899</v>
      </c>
      <c r="BC138" t="s">
        <v>899</v>
      </c>
      <c r="BD138" t="s">
        <v>899</v>
      </c>
      <c r="BE138" t="s">
        <v>899</v>
      </c>
      <c r="BF138" t="s">
        <v>899</v>
      </c>
      <c r="BG138" t="s">
        <v>899</v>
      </c>
      <c r="BH138" t="s">
        <v>899</v>
      </c>
      <c r="BI138" t="s">
        <v>899</v>
      </c>
      <c r="BJ138" t="s">
        <v>899</v>
      </c>
      <c r="BK138" t="s">
        <v>899</v>
      </c>
      <c r="BL138" t="s">
        <v>899</v>
      </c>
      <c r="BM138" t="s">
        <v>899</v>
      </c>
      <c r="BN138" t="s">
        <v>899</v>
      </c>
      <c r="BO138" t="s">
        <v>899</v>
      </c>
      <c r="BP138" t="s">
        <v>899</v>
      </c>
      <c r="BQ138" t="s">
        <v>899</v>
      </c>
      <c r="BR138" t="s">
        <v>899</v>
      </c>
      <c r="BS138" t="s">
        <v>899</v>
      </c>
      <c r="BT138" t="s">
        <v>899</v>
      </c>
      <c r="BU138" t="s">
        <v>899</v>
      </c>
      <c r="BV138" t="s">
        <v>899</v>
      </c>
      <c r="BW138" t="s">
        <v>899</v>
      </c>
      <c r="BX138" t="s">
        <v>899</v>
      </c>
      <c r="BY138" t="s">
        <v>899</v>
      </c>
      <c r="BZ138" t="s">
        <v>899</v>
      </c>
      <c r="CA138" t="s">
        <v>899</v>
      </c>
      <c r="CB138" t="s">
        <v>899</v>
      </c>
      <c r="CC138" t="s">
        <v>899</v>
      </c>
      <c r="CD138" t="s">
        <v>899</v>
      </c>
      <c r="CE138" t="s">
        <v>899</v>
      </c>
    </row>
    <row r="139" spans="41:84" x14ac:dyDescent="0.3">
      <c r="AO139" t="s">
        <v>1942</v>
      </c>
      <c r="AR139" t="s">
        <v>899</v>
      </c>
      <c r="AS139" t="s">
        <v>899</v>
      </c>
      <c r="AT139" t="s">
        <v>899</v>
      </c>
      <c r="AU139" t="s">
        <v>899</v>
      </c>
      <c r="AV139" t="s">
        <v>899</v>
      </c>
      <c r="AW139" t="s">
        <v>899</v>
      </c>
      <c r="AX139" t="s">
        <v>899</v>
      </c>
      <c r="AY139" t="s">
        <v>899</v>
      </c>
      <c r="AZ139" t="s">
        <v>899</v>
      </c>
      <c r="BA139" t="s">
        <v>899</v>
      </c>
      <c r="BB139" t="s">
        <v>899</v>
      </c>
      <c r="BC139" t="s">
        <v>899</v>
      </c>
      <c r="BD139" t="s">
        <v>899</v>
      </c>
      <c r="BE139" t="s">
        <v>899</v>
      </c>
      <c r="BF139" t="s">
        <v>899</v>
      </c>
      <c r="BG139" t="s">
        <v>899</v>
      </c>
      <c r="BH139" t="s">
        <v>899</v>
      </c>
      <c r="BI139" t="s">
        <v>899</v>
      </c>
      <c r="BJ139" t="s">
        <v>899</v>
      </c>
      <c r="BK139" t="s">
        <v>899</v>
      </c>
      <c r="BL139" t="s">
        <v>899</v>
      </c>
      <c r="BM139" t="s">
        <v>899</v>
      </c>
      <c r="BN139" t="s">
        <v>899</v>
      </c>
      <c r="BO139" t="s">
        <v>899</v>
      </c>
      <c r="BP139" t="s">
        <v>899</v>
      </c>
      <c r="BQ139" t="s">
        <v>899</v>
      </c>
      <c r="BR139" t="s">
        <v>899</v>
      </c>
      <c r="BS139" t="s">
        <v>899</v>
      </c>
      <c r="BT139" t="s">
        <v>899</v>
      </c>
      <c r="BU139" t="s">
        <v>899</v>
      </c>
      <c r="BV139" t="s">
        <v>899</v>
      </c>
      <c r="BW139" t="s">
        <v>899</v>
      </c>
      <c r="BX139" t="s">
        <v>899</v>
      </c>
      <c r="BY139" t="s">
        <v>899</v>
      </c>
      <c r="BZ139" t="s">
        <v>899</v>
      </c>
      <c r="CA139" t="s">
        <v>899</v>
      </c>
      <c r="CB139" t="s">
        <v>899</v>
      </c>
      <c r="CC139" t="s">
        <v>899</v>
      </c>
      <c r="CD139" t="s">
        <v>899</v>
      </c>
      <c r="CE139" t="s">
        <v>899</v>
      </c>
    </row>
    <row r="140" spans="41:84" x14ac:dyDescent="0.3">
      <c r="AO140" t="s">
        <v>1943</v>
      </c>
      <c r="AR140" t="s">
        <v>899</v>
      </c>
      <c r="AS140" t="s">
        <v>899</v>
      </c>
      <c r="AT140" t="s">
        <v>899</v>
      </c>
      <c r="AU140" t="s">
        <v>899</v>
      </c>
      <c r="AV140" t="s">
        <v>899</v>
      </c>
      <c r="AW140" t="s">
        <v>899</v>
      </c>
      <c r="AX140" t="s">
        <v>899</v>
      </c>
      <c r="AY140" t="s">
        <v>899</v>
      </c>
      <c r="AZ140" t="s">
        <v>899</v>
      </c>
      <c r="BA140" t="s">
        <v>899</v>
      </c>
      <c r="BB140" t="s">
        <v>899</v>
      </c>
      <c r="BC140" t="s">
        <v>899</v>
      </c>
      <c r="BD140" t="s">
        <v>899</v>
      </c>
      <c r="BE140" t="s">
        <v>899</v>
      </c>
      <c r="BF140" t="s">
        <v>899</v>
      </c>
      <c r="BG140" t="s">
        <v>899</v>
      </c>
      <c r="BH140" t="s">
        <v>899</v>
      </c>
      <c r="BI140" t="s">
        <v>899</v>
      </c>
      <c r="BJ140" t="s">
        <v>899</v>
      </c>
      <c r="BK140" t="s">
        <v>899</v>
      </c>
      <c r="BL140" t="s">
        <v>899</v>
      </c>
      <c r="BM140" t="s">
        <v>899</v>
      </c>
      <c r="BN140" t="s">
        <v>899</v>
      </c>
      <c r="BO140" t="s">
        <v>899</v>
      </c>
      <c r="BP140" t="s">
        <v>899</v>
      </c>
      <c r="BQ140" t="s">
        <v>899</v>
      </c>
      <c r="BR140" t="s">
        <v>899</v>
      </c>
      <c r="BS140" t="s">
        <v>899</v>
      </c>
      <c r="BT140" t="s">
        <v>899</v>
      </c>
      <c r="BU140" t="s">
        <v>899</v>
      </c>
      <c r="BV140" t="s">
        <v>899</v>
      </c>
      <c r="BW140" t="s">
        <v>899</v>
      </c>
      <c r="BX140" t="s">
        <v>899</v>
      </c>
      <c r="BY140" t="s">
        <v>899</v>
      </c>
      <c r="BZ140" t="s">
        <v>899</v>
      </c>
      <c r="CA140" t="s">
        <v>899</v>
      </c>
      <c r="CB140" t="s">
        <v>899</v>
      </c>
      <c r="CC140" t="s">
        <v>899</v>
      </c>
      <c r="CD140" t="s">
        <v>899</v>
      </c>
      <c r="CE140" t="s">
        <v>899</v>
      </c>
    </row>
    <row r="141" spans="41:84" x14ac:dyDescent="0.3">
      <c r="AO141" t="s">
        <v>1944</v>
      </c>
      <c r="AR141" t="s">
        <v>899</v>
      </c>
      <c r="AS141" t="s">
        <v>899</v>
      </c>
      <c r="AT141" t="s">
        <v>899</v>
      </c>
      <c r="AU141" t="s">
        <v>899</v>
      </c>
      <c r="AV141" t="s">
        <v>899</v>
      </c>
      <c r="AW141" t="s">
        <v>899</v>
      </c>
      <c r="AX141" t="s">
        <v>899</v>
      </c>
      <c r="AY141" t="s">
        <v>899</v>
      </c>
      <c r="AZ141" t="s">
        <v>899</v>
      </c>
      <c r="BA141" t="s">
        <v>899</v>
      </c>
      <c r="BB141" t="s">
        <v>899</v>
      </c>
      <c r="BC141" t="s">
        <v>899</v>
      </c>
      <c r="BD141" t="s">
        <v>899</v>
      </c>
      <c r="BE141" t="s">
        <v>899</v>
      </c>
      <c r="BF141" t="s">
        <v>899</v>
      </c>
      <c r="BG141" t="s">
        <v>899</v>
      </c>
      <c r="BH141" t="s">
        <v>899</v>
      </c>
      <c r="BI141" t="s">
        <v>899</v>
      </c>
      <c r="BJ141" t="s">
        <v>899</v>
      </c>
      <c r="BK141" t="s">
        <v>899</v>
      </c>
      <c r="BL141" t="s">
        <v>899</v>
      </c>
      <c r="BM141" t="s">
        <v>899</v>
      </c>
      <c r="BN141" t="s">
        <v>899</v>
      </c>
      <c r="BO141" t="s">
        <v>899</v>
      </c>
      <c r="BP141" t="s">
        <v>899</v>
      </c>
      <c r="BQ141" t="s">
        <v>899</v>
      </c>
      <c r="BR141" t="s">
        <v>899</v>
      </c>
      <c r="BS141" t="s">
        <v>899</v>
      </c>
      <c r="BT141" t="s">
        <v>899</v>
      </c>
      <c r="BU141" t="s">
        <v>899</v>
      </c>
      <c r="BV141" t="s">
        <v>899</v>
      </c>
      <c r="BW141" t="s">
        <v>899</v>
      </c>
      <c r="BX141" t="s">
        <v>899</v>
      </c>
      <c r="BY141" t="s">
        <v>899</v>
      </c>
      <c r="BZ141" t="s">
        <v>899</v>
      </c>
      <c r="CA141" t="s">
        <v>899</v>
      </c>
      <c r="CB141" t="s">
        <v>899</v>
      </c>
      <c r="CC141" t="s">
        <v>899</v>
      </c>
      <c r="CD141" t="s">
        <v>899</v>
      </c>
      <c r="CE141" t="s">
        <v>899</v>
      </c>
    </row>
    <row r="142" spans="41:84" x14ac:dyDescent="0.3">
      <c r="AO142" t="s">
        <v>1945</v>
      </c>
      <c r="AR142" t="s">
        <v>899</v>
      </c>
      <c r="AS142" t="s">
        <v>899</v>
      </c>
      <c r="AT142" t="s">
        <v>899</v>
      </c>
      <c r="AU142" t="s">
        <v>899</v>
      </c>
      <c r="AV142" t="s">
        <v>899</v>
      </c>
      <c r="AW142" t="s">
        <v>899</v>
      </c>
      <c r="AX142" t="s">
        <v>899</v>
      </c>
      <c r="AY142" t="s">
        <v>899</v>
      </c>
      <c r="AZ142" t="s">
        <v>899</v>
      </c>
      <c r="BA142" t="s">
        <v>899</v>
      </c>
      <c r="BB142" t="s">
        <v>899</v>
      </c>
      <c r="BC142" t="s">
        <v>899</v>
      </c>
      <c r="BD142" t="s">
        <v>899</v>
      </c>
      <c r="BE142" t="s">
        <v>899</v>
      </c>
      <c r="BF142" t="s">
        <v>899</v>
      </c>
      <c r="BG142" t="s">
        <v>899</v>
      </c>
      <c r="BH142" t="s">
        <v>899</v>
      </c>
      <c r="BI142" t="s">
        <v>899</v>
      </c>
      <c r="BJ142" t="s">
        <v>899</v>
      </c>
      <c r="BK142" t="s">
        <v>899</v>
      </c>
      <c r="BL142" t="s">
        <v>899</v>
      </c>
      <c r="BM142" t="s">
        <v>899</v>
      </c>
      <c r="BN142" t="s">
        <v>899</v>
      </c>
      <c r="BO142" t="s">
        <v>899</v>
      </c>
      <c r="BP142" t="s">
        <v>899</v>
      </c>
      <c r="BQ142" t="s">
        <v>899</v>
      </c>
      <c r="BR142" t="s">
        <v>899</v>
      </c>
      <c r="BS142" t="s">
        <v>899</v>
      </c>
      <c r="BT142" t="s">
        <v>899</v>
      </c>
      <c r="BU142" t="s">
        <v>899</v>
      </c>
      <c r="BV142" t="s">
        <v>899</v>
      </c>
      <c r="BW142" t="s">
        <v>899</v>
      </c>
      <c r="BX142" t="s">
        <v>899</v>
      </c>
      <c r="BY142" t="s">
        <v>899</v>
      </c>
      <c r="BZ142" t="s">
        <v>899</v>
      </c>
      <c r="CA142" t="s">
        <v>899</v>
      </c>
      <c r="CB142" t="s">
        <v>899</v>
      </c>
      <c r="CC142" t="s">
        <v>899</v>
      </c>
      <c r="CD142" t="s">
        <v>899</v>
      </c>
      <c r="CE142" t="s">
        <v>899</v>
      </c>
    </row>
    <row r="143" spans="41:84" x14ac:dyDescent="0.3">
      <c r="AO143" t="s">
        <v>1946</v>
      </c>
      <c r="AR143" t="s">
        <v>899</v>
      </c>
      <c r="AS143" t="s">
        <v>899</v>
      </c>
      <c r="AT143" t="s">
        <v>899</v>
      </c>
      <c r="AU143" t="s">
        <v>899</v>
      </c>
      <c r="AV143" t="s">
        <v>899</v>
      </c>
      <c r="AW143" t="s">
        <v>899</v>
      </c>
      <c r="AX143" t="s">
        <v>899</v>
      </c>
      <c r="AY143" t="s">
        <v>899</v>
      </c>
      <c r="AZ143" t="s">
        <v>899</v>
      </c>
      <c r="BA143" t="s">
        <v>899</v>
      </c>
      <c r="BB143" t="s">
        <v>899</v>
      </c>
      <c r="BC143" t="s">
        <v>899</v>
      </c>
      <c r="BD143" t="s">
        <v>899</v>
      </c>
      <c r="BE143" t="s">
        <v>899</v>
      </c>
      <c r="BF143" t="s">
        <v>899</v>
      </c>
      <c r="BG143" t="s">
        <v>899</v>
      </c>
      <c r="BH143" t="s">
        <v>899</v>
      </c>
      <c r="BI143" t="s">
        <v>899</v>
      </c>
      <c r="BJ143" t="s">
        <v>899</v>
      </c>
      <c r="BK143" t="s">
        <v>899</v>
      </c>
      <c r="BL143" t="s">
        <v>899</v>
      </c>
      <c r="BM143" t="s">
        <v>899</v>
      </c>
      <c r="BN143" t="s">
        <v>899</v>
      </c>
      <c r="BO143" t="s">
        <v>899</v>
      </c>
      <c r="BP143" t="s">
        <v>899</v>
      </c>
      <c r="BQ143" t="s">
        <v>899</v>
      </c>
      <c r="BR143" t="s">
        <v>899</v>
      </c>
      <c r="BS143" t="s">
        <v>899</v>
      </c>
      <c r="BT143" t="s">
        <v>899</v>
      </c>
      <c r="BU143" t="s">
        <v>899</v>
      </c>
      <c r="BV143" t="s">
        <v>899</v>
      </c>
      <c r="BW143" t="s">
        <v>899</v>
      </c>
      <c r="BX143" t="s">
        <v>899</v>
      </c>
      <c r="BY143" t="s">
        <v>899</v>
      </c>
      <c r="BZ143" t="s">
        <v>899</v>
      </c>
      <c r="CA143" t="s">
        <v>899</v>
      </c>
      <c r="CB143" t="s">
        <v>899</v>
      </c>
      <c r="CC143" t="s">
        <v>899</v>
      </c>
      <c r="CD143" t="s">
        <v>899</v>
      </c>
      <c r="CE143" t="s">
        <v>899</v>
      </c>
    </row>
    <row r="144" spans="41:84" x14ac:dyDescent="0.3">
      <c r="AO144" t="s">
        <v>1947</v>
      </c>
      <c r="AR144" t="s">
        <v>899</v>
      </c>
      <c r="AS144" t="s">
        <v>899</v>
      </c>
      <c r="AT144" t="s">
        <v>899</v>
      </c>
      <c r="AU144" t="s">
        <v>899</v>
      </c>
      <c r="AV144" t="s">
        <v>899</v>
      </c>
      <c r="AW144" t="s">
        <v>899</v>
      </c>
      <c r="AX144" t="s">
        <v>899</v>
      </c>
      <c r="AY144" t="s">
        <v>899</v>
      </c>
      <c r="AZ144" t="s">
        <v>899</v>
      </c>
      <c r="BA144" t="s">
        <v>899</v>
      </c>
      <c r="BB144" t="s">
        <v>899</v>
      </c>
      <c r="BC144" t="s">
        <v>899</v>
      </c>
      <c r="BD144" t="s">
        <v>899</v>
      </c>
      <c r="BE144" t="s">
        <v>899</v>
      </c>
      <c r="BF144" t="s">
        <v>899</v>
      </c>
      <c r="BG144" t="s">
        <v>899</v>
      </c>
      <c r="BH144" t="s">
        <v>899</v>
      </c>
      <c r="BI144" t="s">
        <v>899</v>
      </c>
      <c r="BJ144" t="s">
        <v>899</v>
      </c>
      <c r="BK144" t="s">
        <v>899</v>
      </c>
      <c r="BL144" t="s">
        <v>899</v>
      </c>
      <c r="BM144" t="s">
        <v>899</v>
      </c>
      <c r="BN144" t="s">
        <v>899</v>
      </c>
      <c r="BO144" t="s">
        <v>899</v>
      </c>
      <c r="BP144" t="s">
        <v>899</v>
      </c>
      <c r="BQ144" t="s">
        <v>899</v>
      </c>
      <c r="BR144" t="s">
        <v>899</v>
      </c>
      <c r="BS144" t="s">
        <v>899</v>
      </c>
      <c r="BT144" t="s">
        <v>899</v>
      </c>
      <c r="BU144" t="s">
        <v>899</v>
      </c>
      <c r="BV144" t="s">
        <v>899</v>
      </c>
      <c r="BW144" t="s">
        <v>899</v>
      </c>
      <c r="BX144" t="s">
        <v>899</v>
      </c>
      <c r="BY144" t="s">
        <v>899</v>
      </c>
      <c r="BZ144" t="s">
        <v>899</v>
      </c>
      <c r="CA144" t="s">
        <v>899</v>
      </c>
      <c r="CB144" t="s">
        <v>899</v>
      </c>
      <c r="CC144" t="s">
        <v>899</v>
      </c>
      <c r="CD144" t="s">
        <v>899</v>
      </c>
      <c r="CE144" t="s">
        <v>899</v>
      </c>
    </row>
    <row r="145" spans="41:83" x14ac:dyDescent="0.3">
      <c r="AO145" t="s">
        <v>1948</v>
      </c>
      <c r="AR145" t="s">
        <v>899</v>
      </c>
      <c r="AS145" t="s">
        <v>899</v>
      </c>
      <c r="AT145" t="s">
        <v>899</v>
      </c>
      <c r="AU145" t="s">
        <v>899</v>
      </c>
      <c r="AV145" t="s">
        <v>899</v>
      </c>
      <c r="AW145" t="s">
        <v>899</v>
      </c>
      <c r="AX145" t="s">
        <v>899</v>
      </c>
      <c r="AY145" t="s">
        <v>899</v>
      </c>
      <c r="AZ145" t="s">
        <v>899</v>
      </c>
      <c r="BA145" t="s">
        <v>899</v>
      </c>
      <c r="BB145" t="s">
        <v>899</v>
      </c>
      <c r="BC145" t="s">
        <v>899</v>
      </c>
      <c r="BD145" t="s">
        <v>899</v>
      </c>
      <c r="BE145" t="s">
        <v>899</v>
      </c>
      <c r="BF145" t="s">
        <v>899</v>
      </c>
      <c r="BG145" t="s">
        <v>899</v>
      </c>
      <c r="BH145" t="s">
        <v>899</v>
      </c>
      <c r="BI145" t="s">
        <v>899</v>
      </c>
      <c r="BJ145" t="s">
        <v>899</v>
      </c>
      <c r="BK145" t="s">
        <v>899</v>
      </c>
      <c r="BL145" t="s">
        <v>899</v>
      </c>
      <c r="BM145" t="s">
        <v>899</v>
      </c>
      <c r="BN145" t="s">
        <v>899</v>
      </c>
      <c r="BO145" t="s">
        <v>899</v>
      </c>
      <c r="BP145" t="s">
        <v>899</v>
      </c>
      <c r="BQ145" t="s">
        <v>899</v>
      </c>
      <c r="BR145" t="s">
        <v>899</v>
      </c>
      <c r="BS145" t="s">
        <v>899</v>
      </c>
      <c r="BT145" t="s">
        <v>899</v>
      </c>
      <c r="BU145" t="s">
        <v>899</v>
      </c>
      <c r="BV145" t="s">
        <v>899</v>
      </c>
      <c r="BW145" t="s">
        <v>899</v>
      </c>
      <c r="BX145" t="s">
        <v>899</v>
      </c>
      <c r="BY145" t="s">
        <v>899</v>
      </c>
      <c r="BZ145" t="s">
        <v>899</v>
      </c>
      <c r="CA145" t="s">
        <v>899</v>
      </c>
      <c r="CB145" t="s">
        <v>899</v>
      </c>
      <c r="CC145" t="s">
        <v>899</v>
      </c>
      <c r="CD145" t="s">
        <v>899</v>
      </c>
      <c r="CE145" t="s">
        <v>899</v>
      </c>
    </row>
    <row r="146" spans="41:83" x14ac:dyDescent="0.3">
      <c r="AO146" t="s">
        <v>1949</v>
      </c>
      <c r="AR146" t="s">
        <v>899</v>
      </c>
      <c r="AS146" t="s">
        <v>899</v>
      </c>
      <c r="AT146" t="s">
        <v>899</v>
      </c>
      <c r="AU146" t="s">
        <v>899</v>
      </c>
      <c r="AV146" t="s">
        <v>899</v>
      </c>
      <c r="AW146" t="s">
        <v>899</v>
      </c>
      <c r="AX146" t="s">
        <v>899</v>
      </c>
      <c r="AY146" t="s">
        <v>899</v>
      </c>
      <c r="AZ146" t="s">
        <v>899</v>
      </c>
      <c r="BA146" t="s">
        <v>899</v>
      </c>
      <c r="BB146" t="s">
        <v>899</v>
      </c>
      <c r="BC146" t="s">
        <v>899</v>
      </c>
      <c r="BD146" t="s">
        <v>899</v>
      </c>
      <c r="BE146" t="s">
        <v>899</v>
      </c>
      <c r="BF146" t="s">
        <v>899</v>
      </c>
      <c r="BG146" t="s">
        <v>899</v>
      </c>
      <c r="BH146" t="s">
        <v>899</v>
      </c>
      <c r="BI146" t="s">
        <v>899</v>
      </c>
      <c r="BJ146" t="s">
        <v>899</v>
      </c>
      <c r="BK146" t="s">
        <v>899</v>
      </c>
      <c r="BL146" t="s">
        <v>899</v>
      </c>
      <c r="BM146" t="s">
        <v>899</v>
      </c>
      <c r="BN146" t="s">
        <v>899</v>
      </c>
      <c r="BO146" t="s">
        <v>899</v>
      </c>
      <c r="BP146" t="s">
        <v>899</v>
      </c>
      <c r="BQ146" t="s">
        <v>899</v>
      </c>
      <c r="BR146" t="s">
        <v>899</v>
      </c>
      <c r="BS146" t="s">
        <v>899</v>
      </c>
      <c r="BT146" t="s">
        <v>899</v>
      </c>
      <c r="BU146" t="s">
        <v>899</v>
      </c>
      <c r="BV146" t="s">
        <v>899</v>
      </c>
      <c r="BW146" t="s">
        <v>899</v>
      </c>
      <c r="BX146" t="s">
        <v>899</v>
      </c>
      <c r="BY146" t="s">
        <v>899</v>
      </c>
      <c r="BZ146" t="s">
        <v>899</v>
      </c>
      <c r="CA146" t="s">
        <v>899</v>
      </c>
      <c r="CB146" t="s">
        <v>899</v>
      </c>
      <c r="CC146" t="s">
        <v>899</v>
      </c>
      <c r="CD146" t="s">
        <v>899</v>
      </c>
      <c r="CE146" t="s">
        <v>899</v>
      </c>
    </row>
    <row r="147" spans="41:83" x14ac:dyDescent="0.3">
      <c r="AO147" t="s">
        <v>1009</v>
      </c>
      <c r="AR147" t="s">
        <v>899</v>
      </c>
      <c r="AS147" t="s">
        <v>899</v>
      </c>
      <c r="AT147" t="s">
        <v>899</v>
      </c>
      <c r="AU147" t="s">
        <v>899</v>
      </c>
      <c r="AV147" t="s">
        <v>899</v>
      </c>
      <c r="AW147" t="s">
        <v>899</v>
      </c>
      <c r="AX147" t="s">
        <v>899</v>
      </c>
      <c r="AY147" t="s">
        <v>899</v>
      </c>
      <c r="AZ147" t="s">
        <v>899</v>
      </c>
      <c r="BA147" t="s">
        <v>899</v>
      </c>
      <c r="BB147" t="s">
        <v>899</v>
      </c>
      <c r="BC147" t="s">
        <v>899</v>
      </c>
      <c r="BD147" t="s">
        <v>899</v>
      </c>
      <c r="BE147" t="s">
        <v>899</v>
      </c>
      <c r="BF147" t="s">
        <v>899</v>
      </c>
      <c r="BG147" t="s">
        <v>899</v>
      </c>
      <c r="BH147" t="s">
        <v>899</v>
      </c>
      <c r="BI147" t="s">
        <v>899</v>
      </c>
      <c r="BJ147" t="s">
        <v>899</v>
      </c>
      <c r="BK147" t="s">
        <v>899</v>
      </c>
      <c r="BL147" t="s">
        <v>899</v>
      </c>
      <c r="BM147" t="s">
        <v>899</v>
      </c>
      <c r="BN147" t="s">
        <v>899</v>
      </c>
      <c r="BO147" t="s">
        <v>899</v>
      </c>
      <c r="BP147" t="s">
        <v>899</v>
      </c>
      <c r="BQ147" t="s">
        <v>899</v>
      </c>
      <c r="BR147" t="s">
        <v>899</v>
      </c>
      <c r="BS147" t="s">
        <v>899</v>
      </c>
      <c r="BT147" t="s">
        <v>899</v>
      </c>
      <c r="BU147" t="s">
        <v>899</v>
      </c>
      <c r="BV147" t="s">
        <v>899</v>
      </c>
      <c r="BW147" t="s">
        <v>899</v>
      </c>
      <c r="BX147" t="s">
        <v>899</v>
      </c>
      <c r="BY147" t="s">
        <v>899</v>
      </c>
      <c r="BZ147" t="s">
        <v>899</v>
      </c>
      <c r="CA147" t="s">
        <v>899</v>
      </c>
      <c r="CB147" t="s">
        <v>899</v>
      </c>
      <c r="CC147" t="s">
        <v>899</v>
      </c>
      <c r="CD147" t="s">
        <v>899</v>
      </c>
      <c r="CE147" t="s">
        <v>899</v>
      </c>
    </row>
    <row r="148" spans="41:83" x14ac:dyDescent="0.3">
      <c r="AO148" t="s">
        <v>1950</v>
      </c>
      <c r="AR148" t="s">
        <v>899</v>
      </c>
      <c r="AS148" t="s">
        <v>899</v>
      </c>
      <c r="AT148" t="s">
        <v>899</v>
      </c>
      <c r="AU148" t="s">
        <v>899</v>
      </c>
      <c r="AV148" t="s">
        <v>899</v>
      </c>
      <c r="AW148" t="s">
        <v>899</v>
      </c>
      <c r="AX148" t="s">
        <v>899</v>
      </c>
      <c r="AY148" t="s">
        <v>899</v>
      </c>
      <c r="AZ148" t="s">
        <v>899</v>
      </c>
      <c r="BA148" t="s">
        <v>899</v>
      </c>
      <c r="BB148" t="s">
        <v>899</v>
      </c>
      <c r="BC148" t="s">
        <v>899</v>
      </c>
      <c r="BD148" t="s">
        <v>899</v>
      </c>
      <c r="BE148" t="s">
        <v>899</v>
      </c>
      <c r="BF148" t="s">
        <v>899</v>
      </c>
      <c r="BG148" t="s">
        <v>899</v>
      </c>
      <c r="BH148" t="s">
        <v>899</v>
      </c>
      <c r="BI148" t="s">
        <v>899</v>
      </c>
      <c r="BJ148" t="s">
        <v>899</v>
      </c>
      <c r="BK148" t="s">
        <v>899</v>
      </c>
      <c r="BL148" t="s">
        <v>899</v>
      </c>
      <c r="BM148" t="s">
        <v>899</v>
      </c>
      <c r="BN148" t="s">
        <v>899</v>
      </c>
      <c r="BO148" t="s">
        <v>899</v>
      </c>
      <c r="BP148" t="s">
        <v>899</v>
      </c>
      <c r="BQ148" t="s">
        <v>899</v>
      </c>
      <c r="BR148" t="s">
        <v>899</v>
      </c>
      <c r="BS148" t="s">
        <v>899</v>
      </c>
      <c r="BT148" t="s">
        <v>899</v>
      </c>
      <c r="BU148" t="s">
        <v>899</v>
      </c>
      <c r="BV148" t="s">
        <v>899</v>
      </c>
      <c r="BW148" t="s">
        <v>899</v>
      </c>
      <c r="BX148" t="s">
        <v>899</v>
      </c>
      <c r="BY148" t="s">
        <v>899</v>
      </c>
      <c r="BZ148" t="s">
        <v>899</v>
      </c>
      <c r="CA148" t="s">
        <v>899</v>
      </c>
      <c r="CB148" t="s">
        <v>899</v>
      </c>
      <c r="CC148" t="s">
        <v>899</v>
      </c>
      <c r="CD148" t="s">
        <v>899</v>
      </c>
      <c r="CE148" t="s">
        <v>899</v>
      </c>
    </row>
    <row r="149" spans="41:83" x14ac:dyDescent="0.3">
      <c r="AO149" t="s">
        <v>1951</v>
      </c>
      <c r="AR149" t="s">
        <v>899</v>
      </c>
      <c r="AS149" t="s">
        <v>899</v>
      </c>
      <c r="AT149" t="s">
        <v>899</v>
      </c>
      <c r="AU149" t="s">
        <v>899</v>
      </c>
      <c r="AV149" t="s">
        <v>899</v>
      </c>
      <c r="AW149" t="s">
        <v>899</v>
      </c>
      <c r="AX149" t="s">
        <v>899</v>
      </c>
      <c r="AY149" t="s">
        <v>899</v>
      </c>
      <c r="AZ149" t="s">
        <v>899</v>
      </c>
      <c r="BA149" t="s">
        <v>899</v>
      </c>
      <c r="BB149" t="s">
        <v>899</v>
      </c>
      <c r="BC149" t="s">
        <v>899</v>
      </c>
      <c r="BD149" t="s">
        <v>899</v>
      </c>
      <c r="BE149" t="s">
        <v>899</v>
      </c>
      <c r="BF149" t="s">
        <v>899</v>
      </c>
      <c r="BG149" t="s">
        <v>899</v>
      </c>
      <c r="BH149" t="s">
        <v>899</v>
      </c>
      <c r="BI149" t="s">
        <v>899</v>
      </c>
      <c r="BJ149" t="s">
        <v>899</v>
      </c>
      <c r="BK149" t="s">
        <v>899</v>
      </c>
      <c r="BL149" t="s">
        <v>899</v>
      </c>
      <c r="BM149" t="s">
        <v>899</v>
      </c>
      <c r="BN149" t="s">
        <v>899</v>
      </c>
      <c r="BO149" t="s">
        <v>899</v>
      </c>
      <c r="BP149" t="s">
        <v>899</v>
      </c>
      <c r="BQ149" t="s">
        <v>899</v>
      </c>
      <c r="BR149" t="s">
        <v>899</v>
      </c>
      <c r="BS149" t="s">
        <v>899</v>
      </c>
      <c r="BT149" t="s">
        <v>899</v>
      </c>
      <c r="BU149" t="s">
        <v>899</v>
      </c>
      <c r="BV149" t="s">
        <v>899</v>
      </c>
      <c r="BW149" t="s">
        <v>899</v>
      </c>
      <c r="BX149" t="s">
        <v>899</v>
      </c>
      <c r="BY149" t="s">
        <v>899</v>
      </c>
      <c r="BZ149" t="s">
        <v>899</v>
      </c>
      <c r="CA149" t="s">
        <v>899</v>
      </c>
      <c r="CB149" t="s">
        <v>899</v>
      </c>
      <c r="CC149" t="s">
        <v>899</v>
      </c>
      <c r="CD149" t="s">
        <v>899</v>
      </c>
      <c r="CE149" t="s">
        <v>899</v>
      </c>
    </row>
    <row r="150" spans="41:83" x14ac:dyDescent="0.3">
      <c r="AO150" t="s">
        <v>1952</v>
      </c>
      <c r="AR150" t="s">
        <v>899</v>
      </c>
      <c r="AS150" t="s">
        <v>899</v>
      </c>
      <c r="AT150" t="s">
        <v>899</v>
      </c>
      <c r="AU150" t="s">
        <v>899</v>
      </c>
      <c r="AV150" t="s">
        <v>899</v>
      </c>
      <c r="AW150" t="s">
        <v>899</v>
      </c>
      <c r="AX150" t="s">
        <v>899</v>
      </c>
      <c r="AY150" t="s">
        <v>899</v>
      </c>
      <c r="AZ150" t="s">
        <v>899</v>
      </c>
      <c r="BA150" t="s">
        <v>899</v>
      </c>
      <c r="BB150" t="s">
        <v>899</v>
      </c>
      <c r="BC150" t="s">
        <v>899</v>
      </c>
      <c r="BD150" t="s">
        <v>899</v>
      </c>
      <c r="BE150" t="s">
        <v>899</v>
      </c>
      <c r="BF150" t="s">
        <v>899</v>
      </c>
      <c r="BG150" t="s">
        <v>899</v>
      </c>
      <c r="BH150" t="s">
        <v>899</v>
      </c>
      <c r="BI150" t="s">
        <v>899</v>
      </c>
      <c r="BJ150" t="s">
        <v>899</v>
      </c>
      <c r="BK150" t="s">
        <v>899</v>
      </c>
      <c r="BL150" t="s">
        <v>899</v>
      </c>
      <c r="BM150" t="s">
        <v>899</v>
      </c>
      <c r="BN150" t="s">
        <v>899</v>
      </c>
      <c r="BO150" t="s">
        <v>899</v>
      </c>
      <c r="BP150" t="s">
        <v>899</v>
      </c>
      <c r="BQ150" t="s">
        <v>899</v>
      </c>
      <c r="BR150" t="s">
        <v>899</v>
      </c>
      <c r="BS150" t="s">
        <v>899</v>
      </c>
      <c r="BT150" t="s">
        <v>899</v>
      </c>
      <c r="BU150" t="s">
        <v>899</v>
      </c>
      <c r="BV150" t="s">
        <v>899</v>
      </c>
      <c r="BW150" t="s">
        <v>899</v>
      </c>
      <c r="BX150" t="s">
        <v>899</v>
      </c>
      <c r="BY150" t="s">
        <v>899</v>
      </c>
      <c r="BZ150" t="s">
        <v>899</v>
      </c>
      <c r="CA150" t="s">
        <v>899</v>
      </c>
      <c r="CB150" t="s">
        <v>899</v>
      </c>
      <c r="CC150" t="s">
        <v>899</v>
      </c>
      <c r="CD150" t="s">
        <v>899</v>
      </c>
      <c r="CE150" t="s">
        <v>899</v>
      </c>
    </row>
    <row r="151" spans="41:83" x14ac:dyDescent="0.3">
      <c r="AO151" t="s">
        <v>1953</v>
      </c>
      <c r="AR151" t="s">
        <v>899</v>
      </c>
      <c r="AS151" t="s">
        <v>899</v>
      </c>
      <c r="AT151" t="s">
        <v>899</v>
      </c>
      <c r="AU151" t="s">
        <v>899</v>
      </c>
      <c r="AV151" t="s">
        <v>899</v>
      </c>
      <c r="AW151" t="s">
        <v>899</v>
      </c>
      <c r="AX151" t="s">
        <v>899</v>
      </c>
      <c r="AY151" t="s">
        <v>899</v>
      </c>
      <c r="AZ151" t="s">
        <v>899</v>
      </c>
      <c r="BA151" t="s">
        <v>899</v>
      </c>
      <c r="BB151" t="s">
        <v>899</v>
      </c>
      <c r="BC151" t="s">
        <v>899</v>
      </c>
      <c r="BD151" t="s">
        <v>899</v>
      </c>
      <c r="BE151" t="s">
        <v>899</v>
      </c>
      <c r="BF151" t="s">
        <v>899</v>
      </c>
      <c r="BG151" t="s">
        <v>899</v>
      </c>
      <c r="BH151" t="s">
        <v>899</v>
      </c>
      <c r="BI151" t="s">
        <v>899</v>
      </c>
      <c r="BJ151" t="s">
        <v>899</v>
      </c>
      <c r="BK151" t="s">
        <v>899</v>
      </c>
      <c r="BL151" t="s">
        <v>899</v>
      </c>
      <c r="BM151" t="s">
        <v>899</v>
      </c>
      <c r="BN151" t="s">
        <v>899</v>
      </c>
      <c r="BO151" t="s">
        <v>899</v>
      </c>
      <c r="BP151" t="s">
        <v>899</v>
      </c>
      <c r="BQ151" t="s">
        <v>899</v>
      </c>
      <c r="BR151" t="s">
        <v>899</v>
      </c>
      <c r="BS151" t="s">
        <v>899</v>
      </c>
      <c r="BT151" t="s">
        <v>899</v>
      </c>
      <c r="BU151" t="s">
        <v>899</v>
      </c>
      <c r="BV151" t="s">
        <v>899</v>
      </c>
      <c r="BW151" t="s">
        <v>899</v>
      </c>
      <c r="BX151" t="s">
        <v>899</v>
      </c>
      <c r="BY151" t="s">
        <v>899</v>
      </c>
      <c r="BZ151" t="s">
        <v>899</v>
      </c>
      <c r="CA151" t="s">
        <v>899</v>
      </c>
      <c r="CB151" t="s">
        <v>899</v>
      </c>
      <c r="CC151" t="s">
        <v>899</v>
      </c>
      <c r="CD151" t="s">
        <v>899</v>
      </c>
      <c r="CE151" t="s">
        <v>899</v>
      </c>
    </row>
    <row r="152" spans="41:83" x14ac:dyDescent="0.3">
      <c r="AO152" t="s">
        <v>1954</v>
      </c>
      <c r="AR152" t="s">
        <v>899</v>
      </c>
      <c r="AS152" t="s">
        <v>899</v>
      </c>
      <c r="AT152" t="s">
        <v>899</v>
      </c>
      <c r="AU152" t="s">
        <v>899</v>
      </c>
      <c r="AV152" t="s">
        <v>899</v>
      </c>
      <c r="AW152" t="s">
        <v>899</v>
      </c>
      <c r="AX152" t="s">
        <v>899</v>
      </c>
      <c r="AY152" t="s">
        <v>899</v>
      </c>
      <c r="AZ152" t="s">
        <v>899</v>
      </c>
      <c r="BA152" t="s">
        <v>899</v>
      </c>
      <c r="BB152" t="s">
        <v>899</v>
      </c>
      <c r="BC152" t="s">
        <v>899</v>
      </c>
      <c r="BD152" t="s">
        <v>899</v>
      </c>
      <c r="BE152" t="s">
        <v>899</v>
      </c>
      <c r="BF152" t="s">
        <v>899</v>
      </c>
      <c r="BG152" t="s">
        <v>899</v>
      </c>
      <c r="BH152" t="s">
        <v>899</v>
      </c>
      <c r="BI152" t="s">
        <v>899</v>
      </c>
      <c r="BJ152" t="s">
        <v>899</v>
      </c>
      <c r="BK152" t="s">
        <v>899</v>
      </c>
      <c r="BL152" t="s">
        <v>899</v>
      </c>
      <c r="BM152" t="s">
        <v>899</v>
      </c>
      <c r="BN152" t="s">
        <v>899</v>
      </c>
      <c r="BO152" t="s">
        <v>899</v>
      </c>
      <c r="BP152" t="s">
        <v>899</v>
      </c>
      <c r="BQ152" t="s">
        <v>899</v>
      </c>
      <c r="BR152" t="s">
        <v>899</v>
      </c>
      <c r="BS152" t="s">
        <v>899</v>
      </c>
      <c r="BT152" t="s">
        <v>899</v>
      </c>
      <c r="BU152" t="s">
        <v>899</v>
      </c>
      <c r="BV152" t="s">
        <v>899</v>
      </c>
      <c r="BW152" t="s">
        <v>899</v>
      </c>
      <c r="BX152" t="s">
        <v>899</v>
      </c>
      <c r="BY152" t="s">
        <v>899</v>
      </c>
      <c r="BZ152" t="s">
        <v>899</v>
      </c>
      <c r="CA152" t="s">
        <v>899</v>
      </c>
      <c r="CB152" t="s">
        <v>899</v>
      </c>
      <c r="CC152" t="s">
        <v>899</v>
      </c>
      <c r="CD152" t="s">
        <v>899</v>
      </c>
      <c r="CE152" t="s">
        <v>899</v>
      </c>
    </row>
    <row r="153" spans="41:83" x14ac:dyDescent="0.3">
      <c r="AO153" t="s">
        <v>1955</v>
      </c>
      <c r="AR153" t="s">
        <v>899</v>
      </c>
      <c r="AS153" t="s">
        <v>899</v>
      </c>
      <c r="AT153" t="s">
        <v>899</v>
      </c>
      <c r="AU153" t="s">
        <v>899</v>
      </c>
      <c r="AV153" t="s">
        <v>899</v>
      </c>
      <c r="AW153" t="s">
        <v>899</v>
      </c>
      <c r="AX153" t="s">
        <v>899</v>
      </c>
      <c r="AY153" t="s">
        <v>899</v>
      </c>
      <c r="AZ153" t="s">
        <v>899</v>
      </c>
      <c r="BA153" t="s">
        <v>899</v>
      </c>
      <c r="BB153" t="s">
        <v>899</v>
      </c>
      <c r="BC153" t="s">
        <v>899</v>
      </c>
      <c r="BD153" t="s">
        <v>899</v>
      </c>
      <c r="BE153" t="s">
        <v>899</v>
      </c>
      <c r="BF153" t="s">
        <v>899</v>
      </c>
      <c r="BG153" t="s">
        <v>899</v>
      </c>
      <c r="BH153" t="s">
        <v>899</v>
      </c>
      <c r="BI153" t="s">
        <v>899</v>
      </c>
      <c r="BJ153" t="s">
        <v>899</v>
      </c>
      <c r="BK153" t="s">
        <v>899</v>
      </c>
      <c r="BL153" t="s">
        <v>899</v>
      </c>
      <c r="BM153" t="s">
        <v>899</v>
      </c>
      <c r="BN153" t="s">
        <v>899</v>
      </c>
      <c r="BO153" t="s">
        <v>899</v>
      </c>
      <c r="BP153" t="s">
        <v>899</v>
      </c>
      <c r="BQ153" t="s">
        <v>899</v>
      </c>
      <c r="BR153" t="s">
        <v>899</v>
      </c>
      <c r="BS153" t="s">
        <v>899</v>
      </c>
      <c r="BT153" t="s">
        <v>899</v>
      </c>
      <c r="BU153" t="s">
        <v>899</v>
      </c>
      <c r="BV153" t="s">
        <v>899</v>
      </c>
      <c r="BW153" t="s">
        <v>899</v>
      </c>
      <c r="BX153" t="s">
        <v>899</v>
      </c>
      <c r="BY153" t="s">
        <v>899</v>
      </c>
      <c r="BZ153" t="s">
        <v>899</v>
      </c>
      <c r="CA153" t="s">
        <v>899</v>
      </c>
      <c r="CB153" t="s">
        <v>899</v>
      </c>
      <c r="CC153" t="s">
        <v>899</v>
      </c>
      <c r="CD153" t="s">
        <v>899</v>
      </c>
      <c r="CE153" t="s">
        <v>899</v>
      </c>
    </row>
    <row r="154" spans="41:83" x14ac:dyDescent="0.3">
      <c r="AO154" t="s">
        <v>1956</v>
      </c>
      <c r="AR154" t="s">
        <v>899</v>
      </c>
      <c r="AS154" t="s">
        <v>899</v>
      </c>
      <c r="AT154" t="s">
        <v>899</v>
      </c>
      <c r="AU154" t="s">
        <v>899</v>
      </c>
      <c r="AV154" t="s">
        <v>899</v>
      </c>
      <c r="AW154" t="s">
        <v>899</v>
      </c>
      <c r="AX154" t="s">
        <v>899</v>
      </c>
      <c r="AY154" t="s">
        <v>899</v>
      </c>
      <c r="AZ154" t="s">
        <v>899</v>
      </c>
      <c r="BA154" t="s">
        <v>899</v>
      </c>
      <c r="BB154" t="s">
        <v>899</v>
      </c>
      <c r="BC154" t="s">
        <v>899</v>
      </c>
      <c r="BD154" t="s">
        <v>899</v>
      </c>
      <c r="BE154" t="s">
        <v>899</v>
      </c>
      <c r="BF154" t="s">
        <v>899</v>
      </c>
      <c r="BG154" t="s">
        <v>899</v>
      </c>
      <c r="BH154" t="s">
        <v>899</v>
      </c>
      <c r="BI154" t="s">
        <v>899</v>
      </c>
      <c r="BJ154" t="s">
        <v>899</v>
      </c>
      <c r="BK154" t="s">
        <v>899</v>
      </c>
      <c r="BL154" t="s">
        <v>899</v>
      </c>
      <c r="BM154" t="s">
        <v>899</v>
      </c>
      <c r="BN154" t="s">
        <v>899</v>
      </c>
      <c r="BO154" t="s">
        <v>899</v>
      </c>
      <c r="BP154" t="s">
        <v>899</v>
      </c>
      <c r="BQ154" t="s">
        <v>899</v>
      </c>
      <c r="BR154" t="s">
        <v>899</v>
      </c>
      <c r="BS154" t="s">
        <v>899</v>
      </c>
      <c r="BT154" t="s">
        <v>899</v>
      </c>
      <c r="BU154" t="s">
        <v>899</v>
      </c>
      <c r="BV154" t="s">
        <v>899</v>
      </c>
      <c r="BW154" t="s">
        <v>899</v>
      </c>
      <c r="BX154" t="s">
        <v>899</v>
      </c>
      <c r="BY154" t="s">
        <v>899</v>
      </c>
      <c r="BZ154" t="s">
        <v>899</v>
      </c>
      <c r="CA154" t="s">
        <v>899</v>
      </c>
      <c r="CB154" t="s">
        <v>899</v>
      </c>
      <c r="CC154" t="s">
        <v>899</v>
      </c>
      <c r="CD154" t="s">
        <v>899</v>
      </c>
      <c r="CE154" t="s">
        <v>899</v>
      </c>
    </row>
    <row r="155" spans="41:83" x14ac:dyDescent="0.3">
      <c r="AO155" t="s">
        <v>1957</v>
      </c>
      <c r="AR155" t="s">
        <v>899</v>
      </c>
      <c r="AS155" t="s">
        <v>899</v>
      </c>
      <c r="AT155" t="s">
        <v>899</v>
      </c>
      <c r="AU155" t="s">
        <v>899</v>
      </c>
      <c r="AV155" t="s">
        <v>899</v>
      </c>
      <c r="AW155" t="s">
        <v>899</v>
      </c>
      <c r="AX155" t="s">
        <v>899</v>
      </c>
      <c r="AY155" t="s">
        <v>899</v>
      </c>
      <c r="AZ155" t="s">
        <v>899</v>
      </c>
      <c r="BA155" t="s">
        <v>899</v>
      </c>
      <c r="BB155" t="s">
        <v>899</v>
      </c>
      <c r="BC155" t="s">
        <v>899</v>
      </c>
      <c r="BD155" t="s">
        <v>899</v>
      </c>
      <c r="BE155" t="s">
        <v>899</v>
      </c>
      <c r="BF155" t="s">
        <v>899</v>
      </c>
      <c r="BG155" t="s">
        <v>899</v>
      </c>
      <c r="BH155" t="s">
        <v>899</v>
      </c>
      <c r="BI155" t="s">
        <v>899</v>
      </c>
      <c r="BJ155" t="s">
        <v>899</v>
      </c>
      <c r="BK155" t="s">
        <v>899</v>
      </c>
      <c r="BL155" t="s">
        <v>899</v>
      </c>
      <c r="BM155" t="s">
        <v>899</v>
      </c>
      <c r="BN155" t="s">
        <v>899</v>
      </c>
      <c r="BO155" t="s">
        <v>899</v>
      </c>
      <c r="BP155" t="s">
        <v>899</v>
      </c>
      <c r="BQ155" t="s">
        <v>899</v>
      </c>
      <c r="BR155" t="s">
        <v>899</v>
      </c>
      <c r="BS155" t="s">
        <v>899</v>
      </c>
      <c r="BT155" t="s">
        <v>899</v>
      </c>
      <c r="BU155" t="s">
        <v>899</v>
      </c>
      <c r="BV155" t="s">
        <v>899</v>
      </c>
      <c r="BW155" t="s">
        <v>899</v>
      </c>
      <c r="BX155" t="s">
        <v>899</v>
      </c>
      <c r="BY155" t="s">
        <v>899</v>
      </c>
      <c r="BZ155" t="s">
        <v>899</v>
      </c>
      <c r="CA155" t="s">
        <v>899</v>
      </c>
      <c r="CB155" t="s">
        <v>899</v>
      </c>
      <c r="CC155" t="s">
        <v>899</v>
      </c>
      <c r="CD155" t="s">
        <v>899</v>
      </c>
      <c r="CE155" t="s">
        <v>899</v>
      </c>
    </row>
    <row r="156" spans="41:83" x14ac:dyDescent="0.3">
      <c r="AO156" t="s">
        <v>1958</v>
      </c>
      <c r="AR156" t="s">
        <v>899</v>
      </c>
      <c r="AS156" t="s">
        <v>899</v>
      </c>
      <c r="AT156" t="s">
        <v>899</v>
      </c>
      <c r="AU156" t="s">
        <v>899</v>
      </c>
      <c r="AV156" t="s">
        <v>899</v>
      </c>
      <c r="AW156" t="s">
        <v>899</v>
      </c>
      <c r="AX156" t="s">
        <v>899</v>
      </c>
      <c r="AY156" t="s">
        <v>899</v>
      </c>
      <c r="AZ156" t="s">
        <v>899</v>
      </c>
      <c r="BA156" t="s">
        <v>899</v>
      </c>
      <c r="BB156" t="s">
        <v>899</v>
      </c>
      <c r="BC156" t="s">
        <v>899</v>
      </c>
      <c r="BD156" t="s">
        <v>899</v>
      </c>
      <c r="BE156" t="s">
        <v>899</v>
      </c>
      <c r="BF156" t="s">
        <v>899</v>
      </c>
      <c r="BG156" t="s">
        <v>899</v>
      </c>
      <c r="BH156" t="s">
        <v>899</v>
      </c>
      <c r="BI156" t="s">
        <v>899</v>
      </c>
      <c r="BJ156" t="s">
        <v>899</v>
      </c>
      <c r="BK156" t="s">
        <v>899</v>
      </c>
      <c r="BL156" t="s">
        <v>899</v>
      </c>
      <c r="BM156" t="s">
        <v>899</v>
      </c>
      <c r="BN156" t="s">
        <v>899</v>
      </c>
      <c r="BO156" t="s">
        <v>899</v>
      </c>
      <c r="BP156" t="s">
        <v>899</v>
      </c>
      <c r="BQ156" t="s">
        <v>899</v>
      </c>
      <c r="BR156" t="s">
        <v>899</v>
      </c>
      <c r="BS156" t="s">
        <v>899</v>
      </c>
      <c r="BT156" t="s">
        <v>899</v>
      </c>
      <c r="BU156" t="s">
        <v>899</v>
      </c>
      <c r="BV156" t="s">
        <v>899</v>
      </c>
      <c r="BW156" t="s">
        <v>899</v>
      </c>
      <c r="BX156" t="s">
        <v>899</v>
      </c>
      <c r="BY156" t="s">
        <v>899</v>
      </c>
      <c r="BZ156" t="s">
        <v>899</v>
      </c>
      <c r="CA156" t="s">
        <v>899</v>
      </c>
      <c r="CB156" t="s">
        <v>899</v>
      </c>
      <c r="CC156" t="s">
        <v>899</v>
      </c>
      <c r="CD156" t="s">
        <v>899</v>
      </c>
      <c r="CE156" t="s">
        <v>899</v>
      </c>
    </row>
    <row r="157" spans="41:83" x14ac:dyDescent="0.3">
      <c r="AO157" t="s">
        <v>1959</v>
      </c>
      <c r="AR157" t="s">
        <v>899</v>
      </c>
      <c r="AS157" t="s">
        <v>899</v>
      </c>
      <c r="AT157" t="s">
        <v>899</v>
      </c>
      <c r="AU157" t="s">
        <v>899</v>
      </c>
      <c r="AV157" t="s">
        <v>899</v>
      </c>
      <c r="AW157" t="s">
        <v>899</v>
      </c>
      <c r="AX157" t="s">
        <v>899</v>
      </c>
      <c r="AY157" t="s">
        <v>899</v>
      </c>
      <c r="AZ157" t="s">
        <v>899</v>
      </c>
      <c r="BA157" t="s">
        <v>899</v>
      </c>
      <c r="BB157" t="s">
        <v>899</v>
      </c>
      <c r="BC157" t="s">
        <v>899</v>
      </c>
      <c r="BD157" t="s">
        <v>899</v>
      </c>
      <c r="BE157" t="s">
        <v>899</v>
      </c>
      <c r="BF157" t="s">
        <v>899</v>
      </c>
      <c r="BG157" t="s">
        <v>899</v>
      </c>
      <c r="BH157" t="s">
        <v>899</v>
      </c>
      <c r="BI157" t="s">
        <v>899</v>
      </c>
      <c r="BJ157" t="s">
        <v>899</v>
      </c>
      <c r="BK157" t="s">
        <v>899</v>
      </c>
      <c r="BL157" t="s">
        <v>899</v>
      </c>
      <c r="BM157" t="s">
        <v>899</v>
      </c>
      <c r="BN157" t="s">
        <v>899</v>
      </c>
      <c r="BO157" t="s">
        <v>899</v>
      </c>
      <c r="BP157" t="s">
        <v>899</v>
      </c>
      <c r="BQ157" t="s">
        <v>899</v>
      </c>
      <c r="BR157" t="s">
        <v>899</v>
      </c>
      <c r="BS157" t="s">
        <v>899</v>
      </c>
      <c r="BT157" t="s">
        <v>899</v>
      </c>
      <c r="BU157" t="s">
        <v>899</v>
      </c>
      <c r="BV157" t="s">
        <v>899</v>
      </c>
      <c r="BW157" t="s">
        <v>899</v>
      </c>
      <c r="BX157" t="s">
        <v>899</v>
      </c>
      <c r="BY157" t="s">
        <v>899</v>
      </c>
      <c r="BZ157" t="s">
        <v>899</v>
      </c>
      <c r="CA157" t="s">
        <v>899</v>
      </c>
      <c r="CB157" t="s">
        <v>899</v>
      </c>
      <c r="CC157" t="s">
        <v>899</v>
      </c>
      <c r="CD157" t="s">
        <v>899</v>
      </c>
      <c r="CE157" t="s">
        <v>899</v>
      </c>
    </row>
    <row r="158" spans="41:83" x14ac:dyDescent="0.3">
      <c r="AO158" t="s">
        <v>1960</v>
      </c>
      <c r="AR158" t="s">
        <v>899</v>
      </c>
      <c r="AS158" t="s">
        <v>899</v>
      </c>
      <c r="AT158" t="s">
        <v>899</v>
      </c>
      <c r="AU158" t="s">
        <v>899</v>
      </c>
      <c r="AV158" t="s">
        <v>899</v>
      </c>
      <c r="AW158" t="s">
        <v>899</v>
      </c>
      <c r="AX158" t="s">
        <v>899</v>
      </c>
      <c r="AY158" t="s">
        <v>899</v>
      </c>
      <c r="AZ158" t="s">
        <v>899</v>
      </c>
      <c r="BA158" t="s">
        <v>899</v>
      </c>
      <c r="BB158" t="s">
        <v>899</v>
      </c>
      <c r="BC158" t="s">
        <v>899</v>
      </c>
      <c r="BD158" t="s">
        <v>899</v>
      </c>
      <c r="BE158" t="s">
        <v>899</v>
      </c>
      <c r="BF158" t="s">
        <v>899</v>
      </c>
      <c r="BG158" t="s">
        <v>899</v>
      </c>
      <c r="BH158" t="s">
        <v>899</v>
      </c>
      <c r="BI158" t="s">
        <v>899</v>
      </c>
      <c r="BJ158" t="s">
        <v>899</v>
      </c>
      <c r="BK158" t="s">
        <v>899</v>
      </c>
      <c r="BL158" t="s">
        <v>899</v>
      </c>
      <c r="BM158" t="s">
        <v>899</v>
      </c>
      <c r="BN158" t="s">
        <v>899</v>
      </c>
      <c r="BO158" t="s">
        <v>899</v>
      </c>
      <c r="BP158" t="s">
        <v>899</v>
      </c>
      <c r="BQ158" t="s">
        <v>899</v>
      </c>
      <c r="BR158" t="s">
        <v>899</v>
      </c>
      <c r="BS158" t="s">
        <v>899</v>
      </c>
      <c r="BT158" t="s">
        <v>899</v>
      </c>
      <c r="BU158" t="s">
        <v>899</v>
      </c>
      <c r="BV158" t="s">
        <v>899</v>
      </c>
      <c r="BW158" t="s">
        <v>899</v>
      </c>
      <c r="BX158" t="s">
        <v>899</v>
      </c>
      <c r="BY158" t="s">
        <v>899</v>
      </c>
      <c r="BZ158" t="s">
        <v>899</v>
      </c>
      <c r="CA158" t="s">
        <v>899</v>
      </c>
      <c r="CB158" t="s">
        <v>899</v>
      </c>
      <c r="CC158" t="s">
        <v>899</v>
      </c>
      <c r="CD158" t="s">
        <v>899</v>
      </c>
      <c r="CE158" t="s">
        <v>899</v>
      </c>
    </row>
    <row r="159" spans="41:83" x14ac:dyDescent="0.3">
      <c r="AO159" t="s">
        <v>1445</v>
      </c>
      <c r="AR159" t="s">
        <v>899</v>
      </c>
      <c r="AS159" t="s">
        <v>899</v>
      </c>
      <c r="AT159" t="s">
        <v>899</v>
      </c>
      <c r="AU159" t="s">
        <v>899</v>
      </c>
      <c r="AV159" t="s">
        <v>899</v>
      </c>
      <c r="AW159" t="s">
        <v>899</v>
      </c>
      <c r="AX159" t="s">
        <v>899</v>
      </c>
      <c r="AY159" t="s">
        <v>899</v>
      </c>
      <c r="AZ159" t="s">
        <v>899</v>
      </c>
      <c r="BA159" t="s">
        <v>899</v>
      </c>
      <c r="BB159" t="s">
        <v>899</v>
      </c>
      <c r="BC159" t="s">
        <v>899</v>
      </c>
      <c r="BD159" t="s">
        <v>899</v>
      </c>
      <c r="BE159" t="s">
        <v>899</v>
      </c>
      <c r="BF159" t="s">
        <v>899</v>
      </c>
      <c r="BG159" t="s">
        <v>899</v>
      </c>
      <c r="BH159" t="s">
        <v>899</v>
      </c>
      <c r="BI159" t="s">
        <v>899</v>
      </c>
      <c r="BJ159" t="s">
        <v>899</v>
      </c>
      <c r="BK159" t="s">
        <v>899</v>
      </c>
      <c r="BL159" t="s">
        <v>899</v>
      </c>
      <c r="BM159" t="s">
        <v>899</v>
      </c>
      <c r="BN159" t="s">
        <v>899</v>
      </c>
      <c r="BO159" t="s">
        <v>899</v>
      </c>
      <c r="BP159" t="s">
        <v>899</v>
      </c>
      <c r="BQ159" t="s">
        <v>899</v>
      </c>
      <c r="BR159" t="s">
        <v>899</v>
      </c>
      <c r="BS159" t="s">
        <v>899</v>
      </c>
      <c r="BT159" t="s">
        <v>899</v>
      </c>
      <c r="BU159" t="s">
        <v>899</v>
      </c>
      <c r="BV159" t="s">
        <v>899</v>
      </c>
      <c r="BW159" t="s">
        <v>899</v>
      </c>
      <c r="BX159" t="s">
        <v>899</v>
      </c>
      <c r="BY159" t="s">
        <v>899</v>
      </c>
      <c r="BZ159" t="s">
        <v>899</v>
      </c>
      <c r="CA159" t="s">
        <v>899</v>
      </c>
      <c r="CB159" t="s">
        <v>899</v>
      </c>
      <c r="CC159" t="s">
        <v>899</v>
      </c>
      <c r="CD159" t="s">
        <v>899</v>
      </c>
      <c r="CE159" t="s">
        <v>899</v>
      </c>
    </row>
    <row r="160" spans="41:83" x14ac:dyDescent="0.3">
      <c r="AO160" t="s">
        <v>1961</v>
      </c>
      <c r="AR160" t="s">
        <v>899</v>
      </c>
      <c r="AS160" t="s">
        <v>899</v>
      </c>
      <c r="AT160" t="s">
        <v>899</v>
      </c>
      <c r="AU160" t="s">
        <v>899</v>
      </c>
      <c r="AV160" t="s">
        <v>899</v>
      </c>
      <c r="AW160" t="s">
        <v>899</v>
      </c>
      <c r="AX160" t="s">
        <v>899</v>
      </c>
      <c r="AY160" t="s">
        <v>899</v>
      </c>
      <c r="AZ160" t="s">
        <v>899</v>
      </c>
      <c r="BA160" t="s">
        <v>899</v>
      </c>
      <c r="BB160" t="s">
        <v>899</v>
      </c>
      <c r="BC160" t="s">
        <v>899</v>
      </c>
      <c r="BD160" t="s">
        <v>899</v>
      </c>
      <c r="BE160" t="s">
        <v>899</v>
      </c>
      <c r="BF160" t="s">
        <v>899</v>
      </c>
      <c r="BG160" t="s">
        <v>899</v>
      </c>
      <c r="BH160" t="s">
        <v>899</v>
      </c>
      <c r="BI160" t="s">
        <v>899</v>
      </c>
      <c r="BJ160" t="s">
        <v>899</v>
      </c>
      <c r="BK160" t="s">
        <v>899</v>
      </c>
      <c r="BL160" t="s">
        <v>899</v>
      </c>
      <c r="BM160" t="s">
        <v>899</v>
      </c>
      <c r="BN160" t="s">
        <v>899</v>
      </c>
      <c r="BO160" t="s">
        <v>899</v>
      </c>
      <c r="BP160" t="s">
        <v>899</v>
      </c>
      <c r="BQ160" t="s">
        <v>899</v>
      </c>
      <c r="BR160" t="s">
        <v>899</v>
      </c>
      <c r="BS160" t="s">
        <v>899</v>
      </c>
      <c r="BT160" t="s">
        <v>899</v>
      </c>
      <c r="BU160" t="s">
        <v>899</v>
      </c>
      <c r="BV160" t="s">
        <v>899</v>
      </c>
      <c r="BW160" t="s">
        <v>899</v>
      </c>
      <c r="BX160" t="s">
        <v>899</v>
      </c>
      <c r="BY160" t="s">
        <v>899</v>
      </c>
      <c r="BZ160" t="s">
        <v>899</v>
      </c>
      <c r="CA160" t="s">
        <v>899</v>
      </c>
      <c r="CB160" t="s">
        <v>899</v>
      </c>
      <c r="CC160" t="s">
        <v>899</v>
      </c>
      <c r="CD160" t="s">
        <v>899</v>
      </c>
      <c r="CE160" t="s">
        <v>899</v>
      </c>
    </row>
    <row r="161" spans="41:83" x14ac:dyDescent="0.3">
      <c r="AO161" t="s">
        <v>1962</v>
      </c>
      <c r="AR161" t="s">
        <v>899</v>
      </c>
      <c r="AS161" t="s">
        <v>899</v>
      </c>
      <c r="AT161" t="s">
        <v>899</v>
      </c>
      <c r="AU161" t="s">
        <v>899</v>
      </c>
      <c r="AV161" t="s">
        <v>899</v>
      </c>
      <c r="AW161" t="s">
        <v>899</v>
      </c>
      <c r="AX161" t="s">
        <v>899</v>
      </c>
      <c r="AY161" t="s">
        <v>899</v>
      </c>
      <c r="AZ161" t="s">
        <v>899</v>
      </c>
      <c r="BA161" t="s">
        <v>899</v>
      </c>
      <c r="BB161" t="s">
        <v>899</v>
      </c>
      <c r="BC161" t="s">
        <v>899</v>
      </c>
      <c r="BD161" t="s">
        <v>899</v>
      </c>
      <c r="BE161" t="s">
        <v>899</v>
      </c>
      <c r="BF161" t="s">
        <v>899</v>
      </c>
      <c r="BG161" t="s">
        <v>899</v>
      </c>
      <c r="BH161" t="s">
        <v>899</v>
      </c>
      <c r="BI161" t="s">
        <v>899</v>
      </c>
      <c r="BJ161" t="s">
        <v>899</v>
      </c>
      <c r="BK161" t="s">
        <v>899</v>
      </c>
      <c r="BL161" t="s">
        <v>899</v>
      </c>
      <c r="BM161" t="s">
        <v>899</v>
      </c>
      <c r="BN161" t="s">
        <v>899</v>
      </c>
      <c r="BO161" t="s">
        <v>899</v>
      </c>
      <c r="BP161" t="s">
        <v>899</v>
      </c>
      <c r="BQ161" t="s">
        <v>899</v>
      </c>
      <c r="BR161" t="s">
        <v>899</v>
      </c>
      <c r="BS161" t="s">
        <v>899</v>
      </c>
      <c r="BT161" t="s">
        <v>899</v>
      </c>
      <c r="BU161" t="s">
        <v>899</v>
      </c>
      <c r="BV161" t="s">
        <v>899</v>
      </c>
      <c r="BW161" t="s">
        <v>899</v>
      </c>
      <c r="BX161" t="s">
        <v>899</v>
      </c>
      <c r="BY161" t="s">
        <v>899</v>
      </c>
      <c r="BZ161" t="s">
        <v>899</v>
      </c>
      <c r="CA161" t="s">
        <v>899</v>
      </c>
      <c r="CB161" t="s">
        <v>899</v>
      </c>
      <c r="CC161" t="s">
        <v>899</v>
      </c>
      <c r="CD161" t="s">
        <v>899</v>
      </c>
      <c r="CE161" t="s">
        <v>899</v>
      </c>
    </row>
    <row r="162" spans="41:83" x14ac:dyDescent="0.3">
      <c r="AO162" t="s">
        <v>1963</v>
      </c>
      <c r="AR162" t="s">
        <v>899</v>
      </c>
      <c r="AS162" t="s">
        <v>899</v>
      </c>
      <c r="AT162" t="s">
        <v>899</v>
      </c>
      <c r="AU162" t="s">
        <v>899</v>
      </c>
      <c r="AV162" t="s">
        <v>899</v>
      </c>
      <c r="AW162" t="s">
        <v>899</v>
      </c>
      <c r="AX162" t="s">
        <v>899</v>
      </c>
      <c r="AY162" t="s">
        <v>899</v>
      </c>
      <c r="AZ162" t="s">
        <v>899</v>
      </c>
      <c r="BA162" t="s">
        <v>899</v>
      </c>
      <c r="BB162" t="s">
        <v>899</v>
      </c>
      <c r="BC162" t="s">
        <v>899</v>
      </c>
      <c r="BD162" t="s">
        <v>899</v>
      </c>
      <c r="BE162" t="s">
        <v>899</v>
      </c>
      <c r="BF162" t="s">
        <v>899</v>
      </c>
      <c r="BG162" t="s">
        <v>899</v>
      </c>
      <c r="BH162" t="s">
        <v>899</v>
      </c>
      <c r="BI162" t="s">
        <v>899</v>
      </c>
      <c r="BJ162" t="s">
        <v>899</v>
      </c>
      <c r="BK162" t="s">
        <v>899</v>
      </c>
      <c r="BL162" t="s">
        <v>899</v>
      </c>
      <c r="BM162" t="s">
        <v>899</v>
      </c>
      <c r="BN162" t="s">
        <v>899</v>
      </c>
      <c r="BO162" t="s">
        <v>899</v>
      </c>
      <c r="BP162" t="s">
        <v>899</v>
      </c>
      <c r="BQ162" t="s">
        <v>899</v>
      </c>
      <c r="BR162" t="s">
        <v>899</v>
      </c>
      <c r="BS162" t="s">
        <v>899</v>
      </c>
      <c r="BT162" t="s">
        <v>899</v>
      </c>
      <c r="BU162" t="s">
        <v>899</v>
      </c>
      <c r="BV162" t="s">
        <v>899</v>
      </c>
      <c r="BW162" t="s">
        <v>899</v>
      </c>
      <c r="BX162" t="s">
        <v>899</v>
      </c>
      <c r="BY162" t="s">
        <v>899</v>
      </c>
      <c r="BZ162" t="s">
        <v>899</v>
      </c>
      <c r="CA162" t="s">
        <v>899</v>
      </c>
      <c r="CB162" t="s">
        <v>899</v>
      </c>
      <c r="CC162" t="s">
        <v>899</v>
      </c>
      <c r="CD162" t="s">
        <v>899</v>
      </c>
      <c r="CE162" t="s">
        <v>899</v>
      </c>
    </row>
    <row r="163" spans="41:83" x14ac:dyDescent="0.3">
      <c r="AO163" t="s">
        <v>1964</v>
      </c>
      <c r="AR163" t="s">
        <v>899</v>
      </c>
      <c r="AS163" t="s">
        <v>899</v>
      </c>
      <c r="AT163" t="s">
        <v>899</v>
      </c>
      <c r="AU163" t="s">
        <v>899</v>
      </c>
      <c r="AV163" t="s">
        <v>899</v>
      </c>
      <c r="AW163" t="s">
        <v>899</v>
      </c>
      <c r="AX163" t="s">
        <v>899</v>
      </c>
      <c r="AY163" t="s">
        <v>899</v>
      </c>
      <c r="AZ163" t="s">
        <v>899</v>
      </c>
      <c r="BA163" t="s">
        <v>899</v>
      </c>
      <c r="BB163" t="s">
        <v>899</v>
      </c>
      <c r="BC163" t="s">
        <v>899</v>
      </c>
      <c r="BD163" t="s">
        <v>899</v>
      </c>
      <c r="BE163" t="s">
        <v>899</v>
      </c>
      <c r="BF163" t="s">
        <v>899</v>
      </c>
      <c r="BG163" t="s">
        <v>899</v>
      </c>
      <c r="BH163" t="s">
        <v>899</v>
      </c>
      <c r="BI163" t="s">
        <v>899</v>
      </c>
      <c r="BJ163" t="s">
        <v>899</v>
      </c>
      <c r="BK163" t="s">
        <v>899</v>
      </c>
      <c r="BL163" t="s">
        <v>899</v>
      </c>
      <c r="BM163" t="s">
        <v>899</v>
      </c>
      <c r="BN163" t="s">
        <v>899</v>
      </c>
      <c r="BO163" t="s">
        <v>899</v>
      </c>
      <c r="BP163" t="s">
        <v>899</v>
      </c>
      <c r="BQ163" t="s">
        <v>899</v>
      </c>
      <c r="BR163" t="s">
        <v>899</v>
      </c>
      <c r="BS163" t="s">
        <v>899</v>
      </c>
      <c r="BT163" t="s">
        <v>899</v>
      </c>
      <c r="BU163" t="s">
        <v>899</v>
      </c>
      <c r="BV163" t="s">
        <v>899</v>
      </c>
      <c r="BW163" t="s">
        <v>899</v>
      </c>
      <c r="BX163" t="s">
        <v>899</v>
      </c>
      <c r="BY163" t="s">
        <v>899</v>
      </c>
      <c r="BZ163" t="s">
        <v>899</v>
      </c>
      <c r="CA163" t="s">
        <v>899</v>
      </c>
      <c r="CB163" t="s">
        <v>899</v>
      </c>
      <c r="CC163" t="s">
        <v>899</v>
      </c>
      <c r="CD163" t="s">
        <v>899</v>
      </c>
      <c r="CE163" t="s">
        <v>899</v>
      </c>
    </row>
    <row r="164" spans="41:83" x14ac:dyDescent="0.3">
      <c r="AO164" t="s">
        <v>1965</v>
      </c>
      <c r="AR164" t="s">
        <v>899</v>
      </c>
      <c r="AS164" t="s">
        <v>899</v>
      </c>
      <c r="AT164" t="s">
        <v>899</v>
      </c>
      <c r="AU164" t="s">
        <v>899</v>
      </c>
      <c r="AV164" t="s">
        <v>899</v>
      </c>
      <c r="AW164" t="s">
        <v>899</v>
      </c>
      <c r="AX164" t="s">
        <v>899</v>
      </c>
      <c r="AY164" t="s">
        <v>899</v>
      </c>
      <c r="AZ164" t="s">
        <v>899</v>
      </c>
      <c r="BA164" t="s">
        <v>899</v>
      </c>
      <c r="BB164" t="s">
        <v>899</v>
      </c>
      <c r="BC164" t="s">
        <v>899</v>
      </c>
      <c r="BD164" t="s">
        <v>899</v>
      </c>
      <c r="BE164" t="s">
        <v>899</v>
      </c>
      <c r="BF164" t="s">
        <v>899</v>
      </c>
      <c r="BG164" t="s">
        <v>899</v>
      </c>
      <c r="BH164" t="s">
        <v>899</v>
      </c>
      <c r="BI164" t="s">
        <v>899</v>
      </c>
      <c r="BJ164" t="s">
        <v>899</v>
      </c>
      <c r="BK164" t="s">
        <v>899</v>
      </c>
      <c r="BL164" t="s">
        <v>899</v>
      </c>
      <c r="BM164" t="s">
        <v>899</v>
      </c>
      <c r="BN164" t="s">
        <v>899</v>
      </c>
      <c r="BO164" t="s">
        <v>899</v>
      </c>
      <c r="BP164" t="s">
        <v>899</v>
      </c>
      <c r="BQ164" t="s">
        <v>899</v>
      </c>
      <c r="BR164" t="s">
        <v>899</v>
      </c>
      <c r="BS164" t="s">
        <v>899</v>
      </c>
      <c r="BT164" t="s">
        <v>899</v>
      </c>
      <c r="BU164" t="s">
        <v>899</v>
      </c>
      <c r="BV164" t="s">
        <v>899</v>
      </c>
      <c r="BW164" t="s">
        <v>899</v>
      </c>
      <c r="BX164" t="s">
        <v>899</v>
      </c>
      <c r="BY164" t="s">
        <v>899</v>
      </c>
      <c r="BZ164" t="s">
        <v>899</v>
      </c>
      <c r="CA164" t="s">
        <v>899</v>
      </c>
      <c r="CB164" t="s">
        <v>899</v>
      </c>
      <c r="CC164" t="s">
        <v>899</v>
      </c>
      <c r="CD164" t="s">
        <v>899</v>
      </c>
      <c r="CE164" t="s">
        <v>899</v>
      </c>
    </row>
    <row r="165" spans="41:83" x14ac:dyDescent="0.3">
      <c r="AO165" t="s">
        <v>1966</v>
      </c>
      <c r="AR165" t="s">
        <v>899</v>
      </c>
      <c r="AS165" t="s">
        <v>899</v>
      </c>
      <c r="AT165" t="s">
        <v>899</v>
      </c>
      <c r="AU165" t="s">
        <v>899</v>
      </c>
      <c r="AV165" t="s">
        <v>899</v>
      </c>
      <c r="AW165" t="s">
        <v>899</v>
      </c>
      <c r="AX165" t="s">
        <v>899</v>
      </c>
      <c r="AY165" t="s">
        <v>899</v>
      </c>
      <c r="AZ165" t="s">
        <v>899</v>
      </c>
      <c r="BA165" t="s">
        <v>899</v>
      </c>
      <c r="BB165" t="s">
        <v>899</v>
      </c>
      <c r="BC165" t="s">
        <v>899</v>
      </c>
      <c r="BD165" t="s">
        <v>899</v>
      </c>
      <c r="BE165" t="s">
        <v>899</v>
      </c>
      <c r="BF165" t="s">
        <v>899</v>
      </c>
      <c r="BG165" t="s">
        <v>899</v>
      </c>
      <c r="BH165" t="s">
        <v>899</v>
      </c>
      <c r="BI165" t="s">
        <v>899</v>
      </c>
      <c r="BJ165" t="s">
        <v>899</v>
      </c>
      <c r="BK165" t="s">
        <v>899</v>
      </c>
      <c r="BL165" t="s">
        <v>899</v>
      </c>
      <c r="BM165" t="s">
        <v>899</v>
      </c>
      <c r="BN165" t="s">
        <v>899</v>
      </c>
      <c r="BO165" t="s">
        <v>899</v>
      </c>
      <c r="BP165" t="s">
        <v>899</v>
      </c>
      <c r="BQ165" t="s">
        <v>899</v>
      </c>
      <c r="BR165" t="s">
        <v>899</v>
      </c>
      <c r="BS165" t="s">
        <v>899</v>
      </c>
      <c r="BT165" t="s">
        <v>899</v>
      </c>
      <c r="BU165" t="s">
        <v>899</v>
      </c>
      <c r="BV165" t="s">
        <v>899</v>
      </c>
      <c r="BW165" t="s">
        <v>899</v>
      </c>
      <c r="BX165" t="s">
        <v>899</v>
      </c>
      <c r="BY165" t="s">
        <v>899</v>
      </c>
      <c r="BZ165" t="s">
        <v>899</v>
      </c>
      <c r="CA165" t="s">
        <v>899</v>
      </c>
      <c r="CB165" t="s">
        <v>899</v>
      </c>
      <c r="CC165" t="s">
        <v>899</v>
      </c>
      <c r="CD165" t="s">
        <v>899</v>
      </c>
      <c r="CE165" t="s">
        <v>899</v>
      </c>
    </row>
    <row r="166" spans="41:83" x14ac:dyDescent="0.3">
      <c r="AO166" t="s">
        <v>638</v>
      </c>
      <c r="AR166" t="s">
        <v>899</v>
      </c>
      <c r="AS166" t="s">
        <v>899</v>
      </c>
      <c r="AT166" t="s">
        <v>899</v>
      </c>
      <c r="AU166" t="s">
        <v>899</v>
      </c>
      <c r="AV166" t="s">
        <v>899</v>
      </c>
      <c r="AW166" t="s">
        <v>899</v>
      </c>
      <c r="AX166" t="s">
        <v>899</v>
      </c>
      <c r="AY166" t="s">
        <v>899</v>
      </c>
      <c r="AZ166" t="s">
        <v>899</v>
      </c>
      <c r="BA166" t="s">
        <v>899</v>
      </c>
      <c r="BB166" t="s">
        <v>899</v>
      </c>
      <c r="BC166" t="s">
        <v>899</v>
      </c>
      <c r="BD166" t="s">
        <v>899</v>
      </c>
      <c r="BE166" t="s">
        <v>899</v>
      </c>
      <c r="BF166" t="s">
        <v>899</v>
      </c>
      <c r="BG166" t="s">
        <v>899</v>
      </c>
      <c r="BH166" t="s">
        <v>899</v>
      </c>
      <c r="BI166" t="s">
        <v>899</v>
      </c>
      <c r="BJ166" t="s">
        <v>899</v>
      </c>
      <c r="BK166" t="s">
        <v>899</v>
      </c>
      <c r="BL166" t="s">
        <v>899</v>
      </c>
      <c r="BM166" t="s">
        <v>899</v>
      </c>
      <c r="BN166" t="s">
        <v>899</v>
      </c>
      <c r="BO166" t="s">
        <v>899</v>
      </c>
      <c r="BP166" t="s">
        <v>899</v>
      </c>
      <c r="BQ166" t="s">
        <v>899</v>
      </c>
      <c r="BR166" t="s">
        <v>899</v>
      </c>
      <c r="BS166" t="s">
        <v>899</v>
      </c>
      <c r="BT166" t="s">
        <v>899</v>
      </c>
      <c r="BU166" t="s">
        <v>899</v>
      </c>
      <c r="BV166" t="s">
        <v>899</v>
      </c>
      <c r="BW166" t="s">
        <v>899</v>
      </c>
      <c r="BX166" t="s">
        <v>899</v>
      </c>
      <c r="BY166" t="s">
        <v>899</v>
      </c>
      <c r="BZ166" t="s">
        <v>899</v>
      </c>
      <c r="CA166" t="s">
        <v>899</v>
      </c>
      <c r="CB166" t="s">
        <v>899</v>
      </c>
      <c r="CC166" t="s">
        <v>899</v>
      </c>
      <c r="CD166" t="s">
        <v>899</v>
      </c>
      <c r="CE166" t="s">
        <v>899</v>
      </c>
    </row>
    <row r="167" spans="41:83" x14ac:dyDescent="0.3">
      <c r="AO167" t="s">
        <v>1967</v>
      </c>
      <c r="AR167" t="s">
        <v>899</v>
      </c>
      <c r="AS167" t="s">
        <v>899</v>
      </c>
      <c r="AT167" t="s">
        <v>899</v>
      </c>
      <c r="AU167" t="s">
        <v>899</v>
      </c>
      <c r="AV167" t="s">
        <v>899</v>
      </c>
      <c r="AW167" t="s">
        <v>899</v>
      </c>
      <c r="AX167" t="s">
        <v>899</v>
      </c>
      <c r="AY167" t="s">
        <v>899</v>
      </c>
      <c r="AZ167" t="s">
        <v>899</v>
      </c>
      <c r="BA167" t="s">
        <v>899</v>
      </c>
      <c r="BB167" t="s">
        <v>899</v>
      </c>
      <c r="BC167" t="s">
        <v>899</v>
      </c>
      <c r="BD167" t="s">
        <v>899</v>
      </c>
      <c r="BE167" t="s">
        <v>899</v>
      </c>
      <c r="BF167" t="s">
        <v>899</v>
      </c>
      <c r="BG167" t="s">
        <v>899</v>
      </c>
      <c r="BH167" t="s">
        <v>899</v>
      </c>
      <c r="BI167" t="s">
        <v>899</v>
      </c>
      <c r="BJ167" t="s">
        <v>899</v>
      </c>
      <c r="BK167" t="s">
        <v>899</v>
      </c>
      <c r="BL167" t="s">
        <v>899</v>
      </c>
      <c r="BM167" t="s">
        <v>899</v>
      </c>
      <c r="BN167" t="s">
        <v>899</v>
      </c>
      <c r="BO167" t="s">
        <v>899</v>
      </c>
      <c r="BP167" t="s">
        <v>899</v>
      </c>
      <c r="BQ167" t="s">
        <v>899</v>
      </c>
      <c r="BR167" t="s">
        <v>899</v>
      </c>
      <c r="BS167" t="s">
        <v>899</v>
      </c>
      <c r="BT167" t="s">
        <v>899</v>
      </c>
      <c r="BU167" t="s">
        <v>899</v>
      </c>
      <c r="BV167" t="s">
        <v>899</v>
      </c>
      <c r="BW167" t="s">
        <v>899</v>
      </c>
      <c r="BX167" t="s">
        <v>899</v>
      </c>
      <c r="BY167" t="s">
        <v>899</v>
      </c>
      <c r="BZ167" t="s">
        <v>899</v>
      </c>
      <c r="CA167" t="s">
        <v>899</v>
      </c>
      <c r="CB167" t="s">
        <v>899</v>
      </c>
      <c r="CC167" t="s">
        <v>899</v>
      </c>
      <c r="CD167" t="s">
        <v>899</v>
      </c>
      <c r="CE167" t="s">
        <v>899</v>
      </c>
    </row>
    <row r="168" spans="41:83" x14ac:dyDescent="0.3">
      <c r="AO168" t="s">
        <v>1968</v>
      </c>
      <c r="AR168" t="s">
        <v>899</v>
      </c>
      <c r="AS168" t="s">
        <v>899</v>
      </c>
      <c r="AT168" t="s">
        <v>899</v>
      </c>
      <c r="AU168" t="s">
        <v>899</v>
      </c>
      <c r="AV168" t="s">
        <v>899</v>
      </c>
      <c r="AW168" t="s">
        <v>899</v>
      </c>
      <c r="AX168" t="s">
        <v>899</v>
      </c>
      <c r="AY168" t="s">
        <v>899</v>
      </c>
      <c r="AZ168" t="s">
        <v>899</v>
      </c>
      <c r="BA168" t="s">
        <v>899</v>
      </c>
      <c r="BB168" t="s">
        <v>899</v>
      </c>
      <c r="BC168" t="s">
        <v>899</v>
      </c>
      <c r="BD168" t="s">
        <v>899</v>
      </c>
      <c r="BE168" t="s">
        <v>899</v>
      </c>
      <c r="BF168" t="s">
        <v>899</v>
      </c>
      <c r="BG168" t="s">
        <v>899</v>
      </c>
      <c r="BH168" t="s">
        <v>899</v>
      </c>
      <c r="BI168" t="s">
        <v>899</v>
      </c>
      <c r="BJ168" t="s">
        <v>899</v>
      </c>
      <c r="BK168" t="s">
        <v>899</v>
      </c>
      <c r="BL168" t="s">
        <v>899</v>
      </c>
      <c r="BM168" t="s">
        <v>899</v>
      </c>
      <c r="BN168" t="s">
        <v>899</v>
      </c>
      <c r="BO168" t="s">
        <v>899</v>
      </c>
      <c r="BP168" t="s">
        <v>899</v>
      </c>
      <c r="BQ168" t="s">
        <v>899</v>
      </c>
      <c r="BR168" t="s">
        <v>899</v>
      </c>
      <c r="BS168" t="s">
        <v>899</v>
      </c>
      <c r="BT168" t="s">
        <v>899</v>
      </c>
      <c r="BU168" t="s">
        <v>899</v>
      </c>
      <c r="BV168" t="s">
        <v>899</v>
      </c>
      <c r="BW168" t="s">
        <v>899</v>
      </c>
      <c r="BX168" t="s">
        <v>899</v>
      </c>
      <c r="BY168" t="s">
        <v>899</v>
      </c>
      <c r="BZ168" t="s">
        <v>899</v>
      </c>
      <c r="CA168" t="s">
        <v>899</v>
      </c>
      <c r="CB168" t="s">
        <v>899</v>
      </c>
      <c r="CC168" t="s">
        <v>899</v>
      </c>
      <c r="CD168" t="s">
        <v>899</v>
      </c>
      <c r="CE168" t="s">
        <v>899</v>
      </c>
    </row>
    <row r="169" spans="41:83" x14ac:dyDescent="0.3">
      <c r="AO169" t="s">
        <v>1969</v>
      </c>
      <c r="AR169" t="s">
        <v>899</v>
      </c>
      <c r="AS169" t="s">
        <v>899</v>
      </c>
      <c r="AT169" t="s">
        <v>899</v>
      </c>
      <c r="AU169" t="s">
        <v>899</v>
      </c>
      <c r="AV169" t="s">
        <v>899</v>
      </c>
      <c r="AW169" t="s">
        <v>899</v>
      </c>
      <c r="AX169" t="s">
        <v>899</v>
      </c>
      <c r="AY169" t="s">
        <v>899</v>
      </c>
      <c r="AZ169" t="s">
        <v>899</v>
      </c>
      <c r="BA169" t="s">
        <v>899</v>
      </c>
      <c r="BB169" t="s">
        <v>899</v>
      </c>
      <c r="BC169" t="s">
        <v>899</v>
      </c>
      <c r="BD169" t="s">
        <v>899</v>
      </c>
      <c r="BE169" t="s">
        <v>899</v>
      </c>
      <c r="BF169" t="s">
        <v>899</v>
      </c>
      <c r="BG169" t="s">
        <v>899</v>
      </c>
      <c r="BH169" t="s">
        <v>899</v>
      </c>
      <c r="BI169" t="s">
        <v>899</v>
      </c>
      <c r="BJ169" t="s">
        <v>899</v>
      </c>
      <c r="BK169" t="s">
        <v>899</v>
      </c>
      <c r="BL169" t="s">
        <v>899</v>
      </c>
      <c r="BM169" t="s">
        <v>899</v>
      </c>
      <c r="BN169" t="s">
        <v>899</v>
      </c>
      <c r="BO169" t="s">
        <v>899</v>
      </c>
      <c r="BP169" t="s">
        <v>899</v>
      </c>
      <c r="BQ169" t="s">
        <v>899</v>
      </c>
      <c r="BR169" t="s">
        <v>899</v>
      </c>
      <c r="BS169" t="s">
        <v>899</v>
      </c>
      <c r="BT169" t="s">
        <v>899</v>
      </c>
      <c r="BU169" t="s">
        <v>899</v>
      </c>
      <c r="BV169" t="s">
        <v>899</v>
      </c>
      <c r="BW169" t="s">
        <v>899</v>
      </c>
      <c r="BX169" t="s">
        <v>899</v>
      </c>
      <c r="BY169" t="s">
        <v>899</v>
      </c>
      <c r="BZ169" t="s">
        <v>899</v>
      </c>
      <c r="CA169" t="s">
        <v>899</v>
      </c>
      <c r="CB169" t="s">
        <v>899</v>
      </c>
      <c r="CC169" t="s">
        <v>899</v>
      </c>
      <c r="CD169" t="s">
        <v>899</v>
      </c>
      <c r="CE169" t="s">
        <v>899</v>
      </c>
    </row>
    <row r="170" spans="41:83" x14ac:dyDescent="0.3">
      <c r="AO170" t="s">
        <v>1970</v>
      </c>
      <c r="AR170" t="s">
        <v>899</v>
      </c>
      <c r="AS170" t="s">
        <v>899</v>
      </c>
      <c r="AT170" t="s">
        <v>899</v>
      </c>
      <c r="AU170" t="s">
        <v>899</v>
      </c>
      <c r="AV170" t="s">
        <v>899</v>
      </c>
      <c r="AW170" t="s">
        <v>899</v>
      </c>
      <c r="AX170" t="s">
        <v>899</v>
      </c>
      <c r="AY170" t="s">
        <v>899</v>
      </c>
      <c r="AZ170" t="s">
        <v>899</v>
      </c>
      <c r="BA170" t="s">
        <v>899</v>
      </c>
      <c r="BB170" t="s">
        <v>899</v>
      </c>
      <c r="BC170" t="s">
        <v>899</v>
      </c>
      <c r="BD170" t="s">
        <v>899</v>
      </c>
      <c r="BE170" t="s">
        <v>899</v>
      </c>
      <c r="BF170" t="s">
        <v>899</v>
      </c>
      <c r="BG170" t="s">
        <v>899</v>
      </c>
      <c r="BH170" t="s">
        <v>899</v>
      </c>
      <c r="BI170" t="s">
        <v>899</v>
      </c>
      <c r="BJ170" t="s">
        <v>899</v>
      </c>
      <c r="BK170" t="s">
        <v>899</v>
      </c>
      <c r="BL170" t="s">
        <v>899</v>
      </c>
      <c r="BM170" t="s">
        <v>899</v>
      </c>
      <c r="BN170" t="s">
        <v>899</v>
      </c>
      <c r="BO170" t="s">
        <v>899</v>
      </c>
      <c r="BP170" t="s">
        <v>899</v>
      </c>
      <c r="BQ170" t="s">
        <v>899</v>
      </c>
      <c r="BR170" t="s">
        <v>899</v>
      </c>
      <c r="BS170" t="s">
        <v>899</v>
      </c>
      <c r="BT170" t="s">
        <v>899</v>
      </c>
      <c r="BU170" t="s">
        <v>899</v>
      </c>
      <c r="BV170" t="s">
        <v>899</v>
      </c>
      <c r="BW170" t="s">
        <v>899</v>
      </c>
      <c r="BX170" t="s">
        <v>899</v>
      </c>
      <c r="BY170" t="s">
        <v>899</v>
      </c>
      <c r="BZ170" t="s">
        <v>899</v>
      </c>
      <c r="CA170" t="s">
        <v>899</v>
      </c>
      <c r="CB170" t="s">
        <v>899</v>
      </c>
      <c r="CC170" t="s">
        <v>899</v>
      </c>
      <c r="CD170" t="s">
        <v>899</v>
      </c>
      <c r="CE170" t="s">
        <v>899</v>
      </c>
    </row>
    <row r="171" spans="41:83" x14ac:dyDescent="0.3">
      <c r="AO171" t="s">
        <v>1971</v>
      </c>
      <c r="AR171" t="s">
        <v>899</v>
      </c>
      <c r="AS171" t="s">
        <v>899</v>
      </c>
      <c r="AT171" t="s">
        <v>899</v>
      </c>
      <c r="AU171" t="s">
        <v>899</v>
      </c>
      <c r="AV171" t="s">
        <v>899</v>
      </c>
      <c r="AW171" t="s">
        <v>899</v>
      </c>
      <c r="AX171" t="s">
        <v>899</v>
      </c>
      <c r="AY171" t="s">
        <v>899</v>
      </c>
      <c r="AZ171" t="s">
        <v>899</v>
      </c>
      <c r="BA171" t="s">
        <v>899</v>
      </c>
      <c r="BB171" t="s">
        <v>899</v>
      </c>
      <c r="BC171" t="s">
        <v>899</v>
      </c>
      <c r="BD171" t="s">
        <v>899</v>
      </c>
      <c r="BE171" t="s">
        <v>899</v>
      </c>
      <c r="BF171" t="s">
        <v>899</v>
      </c>
      <c r="BG171" t="s">
        <v>899</v>
      </c>
      <c r="BH171" t="s">
        <v>899</v>
      </c>
      <c r="BI171" t="s">
        <v>899</v>
      </c>
      <c r="BJ171" t="s">
        <v>899</v>
      </c>
      <c r="BK171" t="s">
        <v>899</v>
      </c>
      <c r="BL171" t="s">
        <v>899</v>
      </c>
      <c r="BM171" t="s">
        <v>899</v>
      </c>
      <c r="BN171" t="s">
        <v>899</v>
      </c>
      <c r="BO171" t="s">
        <v>899</v>
      </c>
      <c r="BP171" t="s">
        <v>899</v>
      </c>
      <c r="BQ171" t="s">
        <v>899</v>
      </c>
      <c r="BR171" t="s">
        <v>899</v>
      </c>
      <c r="BS171" t="s">
        <v>899</v>
      </c>
      <c r="BT171" t="s">
        <v>899</v>
      </c>
      <c r="BU171" t="s">
        <v>899</v>
      </c>
      <c r="BV171" t="s">
        <v>899</v>
      </c>
      <c r="BW171" t="s">
        <v>899</v>
      </c>
      <c r="BX171" t="s">
        <v>899</v>
      </c>
      <c r="BY171" t="s">
        <v>899</v>
      </c>
      <c r="BZ171" t="s">
        <v>899</v>
      </c>
      <c r="CA171" t="s">
        <v>899</v>
      </c>
      <c r="CB171" t="s">
        <v>899</v>
      </c>
      <c r="CC171" t="s">
        <v>899</v>
      </c>
      <c r="CD171" t="s">
        <v>899</v>
      </c>
      <c r="CE171" t="s">
        <v>899</v>
      </c>
    </row>
    <row r="172" spans="41:83" x14ac:dyDescent="0.3">
      <c r="AO172" t="s">
        <v>1972</v>
      </c>
      <c r="AR172" t="s">
        <v>899</v>
      </c>
      <c r="AS172" t="s">
        <v>899</v>
      </c>
      <c r="AT172" t="s">
        <v>899</v>
      </c>
      <c r="AU172" t="s">
        <v>899</v>
      </c>
      <c r="AV172" t="s">
        <v>899</v>
      </c>
      <c r="AW172" t="s">
        <v>899</v>
      </c>
      <c r="AX172" t="s">
        <v>899</v>
      </c>
      <c r="AY172" t="s">
        <v>899</v>
      </c>
      <c r="AZ172" t="s">
        <v>899</v>
      </c>
      <c r="BA172" t="s">
        <v>899</v>
      </c>
      <c r="BB172" t="s">
        <v>899</v>
      </c>
      <c r="BC172" t="s">
        <v>899</v>
      </c>
      <c r="BD172" t="s">
        <v>899</v>
      </c>
      <c r="BE172" t="s">
        <v>899</v>
      </c>
      <c r="BF172" t="s">
        <v>899</v>
      </c>
      <c r="BG172" t="s">
        <v>899</v>
      </c>
      <c r="BH172" t="s">
        <v>899</v>
      </c>
      <c r="BI172" t="s">
        <v>899</v>
      </c>
      <c r="BJ172" t="s">
        <v>899</v>
      </c>
      <c r="BK172" t="s">
        <v>899</v>
      </c>
      <c r="BL172" t="s">
        <v>899</v>
      </c>
      <c r="BM172" t="s">
        <v>899</v>
      </c>
      <c r="BN172" t="s">
        <v>899</v>
      </c>
      <c r="BO172" t="s">
        <v>899</v>
      </c>
      <c r="BP172" t="s">
        <v>899</v>
      </c>
      <c r="BQ172" t="s">
        <v>899</v>
      </c>
      <c r="BR172" t="s">
        <v>899</v>
      </c>
      <c r="BS172" t="s">
        <v>899</v>
      </c>
      <c r="BT172" t="s">
        <v>899</v>
      </c>
      <c r="BU172" t="s">
        <v>899</v>
      </c>
      <c r="BV172" t="s">
        <v>899</v>
      </c>
      <c r="BW172" t="s">
        <v>899</v>
      </c>
      <c r="BX172" t="s">
        <v>899</v>
      </c>
      <c r="BY172" t="s">
        <v>899</v>
      </c>
      <c r="BZ172" t="s">
        <v>899</v>
      </c>
      <c r="CA172" t="s">
        <v>899</v>
      </c>
      <c r="CB172" t="s">
        <v>899</v>
      </c>
      <c r="CC172" t="s">
        <v>899</v>
      </c>
      <c r="CD172" t="s">
        <v>899</v>
      </c>
      <c r="CE172" t="s">
        <v>899</v>
      </c>
    </row>
    <row r="173" spans="41:83" x14ac:dyDescent="0.3">
      <c r="AO173" t="s">
        <v>1973</v>
      </c>
      <c r="AR173" t="s">
        <v>899</v>
      </c>
      <c r="AS173" t="s">
        <v>899</v>
      </c>
      <c r="AT173" t="s">
        <v>899</v>
      </c>
      <c r="AU173" t="s">
        <v>899</v>
      </c>
      <c r="AV173" t="s">
        <v>899</v>
      </c>
      <c r="AW173" t="s">
        <v>899</v>
      </c>
      <c r="AX173" t="s">
        <v>899</v>
      </c>
      <c r="AY173" t="s">
        <v>899</v>
      </c>
      <c r="AZ173" t="s">
        <v>899</v>
      </c>
      <c r="BA173" t="s">
        <v>899</v>
      </c>
      <c r="BB173" t="s">
        <v>899</v>
      </c>
      <c r="BC173" t="s">
        <v>899</v>
      </c>
      <c r="BD173" t="s">
        <v>899</v>
      </c>
      <c r="BE173" t="s">
        <v>899</v>
      </c>
      <c r="BF173" t="s">
        <v>899</v>
      </c>
      <c r="BG173" t="s">
        <v>899</v>
      </c>
      <c r="BH173" t="s">
        <v>899</v>
      </c>
      <c r="BI173" t="s">
        <v>899</v>
      </c>
      <c r="BJ173" t="s">
        <v>899</v>
      </c>
      <c r="BK173" t="s">
        <v>899</v>
      </c>
      <c r="BL173" t="s">
        <v>899</v>
      </c>
      <c r="BM173" t="s">
        <v>899</v>
      </c>
      <c r="BN173" t="s">
        <v>899</v>
      </c>
      <c r="BO173" t="s">
        <v>899</v>
      </c>
      <c r="BP173" t="s">
        <v>899</v>
      </c>
      <c r="BQ173" t="s">
        <v>899</v>
      </c>
      <c r="BR173" t="s">
        <v>899</v>
      </c>
      <c r="BS173" t="s">
        <v>899</v>
      </c>
      <c r="BT173" t="s">
        <v>899</v>
      </c>
      <c r="BU173" t="s">
        <v>899</v>
      </c>
      <c r="BV173" t="s">
        <v>899</v>
      </c>
      <c r="BW173" t="s">
        <v>899</v>
      </c>
      <c r="BX173" t="s">
        <v>899</v>
      </c>
      <c r="BY173" t="s">
        <v>899</v>
      </c>
      <c r="BZ173" t="s">
        <v>899</v>
      </c>
      <c r="CA173" t="s">
        <v>899</v>
      </c>
      <c r="CB173" t="s">
        <v>899</v>
      </c>
      <c r="CC173" t="s">
        <v>899</v>
      </c>
      <c r="CD173" t="s">
        <v>899</v>
      </c>
      <c r="CE173" t="s">
        <v>899</v>
      </c>
    </row>
    <row r="174" spans="41:83" x14ac:dyDescent="0.3">
      <c r="AO174" t="s">
        <v>1974</v>
      </c>
      <c r="AR174" t="s">
        <v>899</v>
      </c>
      <c r="AS174" t="s">
        <v>899</v>
      </c>
      <c r="AT174" t="s">
        <v>899</v>
      </c>
      <c r="AU174" t="s">
        <v>899</v>
      </c>
      <c r="AV174" t="s">
        <v>899</v>
      </c>
      <c r="AW174" t="s">
        <v>899</v>
      </c>
      <c r="AX174" t="s">
        <v>899</v>
      </c>
      <c r="AY174" t="s">
        <v>899</v>
      </c>
      <c r="AZ174" t="s">
        <v>899</v>
      </c>
      <c r="BA174" t="s">
        <v>899</v>
      </c>
      <c r="BB174" t="s">
        <v>899</v>
      </c>
      <c r="BC174" t="s">
        <v>899</v>
      </c>
      <c r="BD174" t="s">
        <v>899</v>
      </c>
      <c r="BE174" t="s">
        <v>899</v>
      </c>
      <c r="BF174" t="s">
        <v>899</v>
      </c>
      <c r="BG174" t="s">
        <v>899</v>
      </c>
      <c r="BH174" t="s">
        <v>899</v>
      </c>
      <c r="BI174" t="s">
        <v>899</v>
      </c>
      <c r="BJ174" t="s">
        <v>899</v>
      </c>
      <c r="BK174" t="s">
        <v>899</v>
      </c>
      <c r="BL174" t="s">
        <v>899</v>
      </c>
      <c r="BM174" t="s">
        <v>899</v>
      </c>
      <c r="BN174" t="s">
        <v>899</v>
      </c>
      <c r="BO174" t="s">
        <v>899</v>
      </c>
      <c r="BP174" t="s">
        <v>899</v>
      </c>
      <c r="BQ174" t="s">
        <v>899</v>
      </c>
      <c r="BR174" t="s">
        <v>899</v>
      </c>
      <c r="BS174" t="s">
        <v>899</v>
      </c>
      <c r="BT174" t="s">
        <v>899</v>
      </c>
      <c r="BU174" t="s">
        <v>899</v>
      </c>
      <c r="BV174" t="s">
        <v>899</v>
      </c>
      <c r="BW174" t="s">
        <v>899</v>
      </c>
      <c r="BX174" t="s">
        <v>899</v>
      </c>
      <c r="BY174" t="s">
        <v>899</v>
      </c>
      <c r="BZ174" t="s">
        <v>899</v>
      </c>
      <c r="CA174" t="s">
        <v>899</v>
      </c>
      <c r="CB174" t="s">
        <v>899</v>
      </c>
      <c r="CC174" t="s">
        <v>899</v>
      </c>
      <c r="CD174" t="s">
        <v>899</v>
      </c>
      <c r="CE174" t="s">
        <v>899</v>
      </c>
    </row>
    <row r="175" spans="41:83" x14ac:dyDescent="0.3">
      <c r="AO175" t="s">
        <v>1975</v>
      </c>
      <c r="AR175" t="s">
        <v>899</v>
      </c>
      <c r="AS175" t="s">
        <v>899</v>
      </c>
      <c r="AT175" t="s">
        <v>899</v>
      </c>
      <c r="AU175" t="s">
        <v>899</v>
      </c>
      <c r="AV175" t="s">
        <v>899</v>
      </c>
      <c r="AW175" t="s">
        <v>899</v>
      </c>
      <c r="AX175" t="s">
        <v>899</v>
      </c>
      <c r="AY175" t="s">
        <v>899</v>
      </c>
      <c r="AZ175" t="s">
        <v>899</v>
      </c>
      <c r="BA175" t="s">
        <v>899</v>
      </c>
      <c r="BB175" t="s">
        <v>899</v>
      </c>
      <c r="BC175" t="s">
        <v>899</v>
      </c>
      <c r="BD175" t="s">
        <v>899</v>
      </c>
      <c r="BE175" t="s">
        <v>899</v>
      </c>
      <c r="BF175" t="s">
        <v>899</v>
      </c>
      <c r="BG175" t="s">
        <v>899</v>
      </c>
      <c r="BH175" t="s">
        <v>899</v>
      </c>
      <c r="BI175" t="s">
        <v>899</v>
      </c>
      <c r="BJ175" t="s">
        <v>899</v>
      </c>
      <c r="BK175" t="s">
        <v>899</v>
      </c>
      <c r="BL175" t="s">
        <v>899</v>
      </c>
      <c r="BM175" t="s">
        <v>899</v>
      </c>
      <c r="BN175" t="s">
        <v>899</v>
      </c>
      <c r="BO175" t="s">
        <v>899</v>
      </c>
      <c r="BP175" t="s">
        <v>899</v>
      </c>
      <c r="BQ175" t="s">
        <v>899</v>
      </c>
      <c r="BR175" t="s">
        <v>899</v>
      </c>
      <c r="BS175" t="s">
        <v>899</v>
      </c>
      <c r="BT175" t="s">
        <v>899</v>
      </c>
      <c r="BU175" t="s">
        <v>899</v>
      </c>
      <c r="BV175" t="s">
        <v>899</v>
      </c>
      <c r="BW175" t="s">
        <v>899</v>
      </c>
      <c r="BX175" t="s">
        <v>899</v>
      </c>
      <c r="BY175" t="s">
        <v>899</v>
      </c>
      <c r="BZ175" t="s">
        <v>899</v>
      </c>
      <c r="CA175" t="s">
        <v>899</v>
      </c>
      <c r="CB175" t="s">
        <v>899</v>
      </c>
      <c r="CC175" t="s">
        <v>899</v>
      </c>
      <c r="CD175" t="s">
        <v>899</v>
      </c>
      <c r="CE175" t="s">
        <v>899</v>
      </c>
    </row>
    <row r="176" spans="41:83" x14ac:dyDescent="0.3">
      <c r="AO176" t="s">
        <v>1976</v>
      </c>
      <c r="AR176" t="s">
        <v>899</v>
      </c>
      <c r="AS176" t="s">
        <v>899</v>
      </c>
      <c r="AT176" t="s">
        <v>899</v>
      </c>
      <c r="AU176" t="s">
        <v>899</v>
      </c>
      <c r="AV176" t="s">
        <v>899</v>
      </c>
      <c r="AW176" t="s">
        <v>899</v>
      </c>
      <c r="AX176" t="s">
        <v>899</v>
      </c>
      <c r="AY176" t="s">
        <v>899</v>
      </c>
      <c r="AZ176" t="s">
        <v>899</v>
      </c>
      <c r="BA176" t="s">
        <v>899</v>
      </c>
      <c r="BB176" t="s">
        <v>899</v>
      </c>
      <c r="BC176" t="s">
        <v>899</v>
      </c>
      <c r="BD176" t="s">
        <v>899</v>
      </c>
      <c r="BE176" t="s">
        <v>899</v>
      </c>
      <c r="BF176" t="s">
        <v>899</v>
      </c>
      <c r="BG176" t="s">
        <v>899</v>
      </c>
      <c r="BH176" t="s">
        <v>899</v>
      </c>
      <c r="BI176" t="s">
        <v>899</v>
      </c>
      <c r="BJ176" t="s">
        <v>899</v>
      </c>
      <c r="BK176" t="s">
        <v>899</v>
      </c>
      <c r="BL176" t="s">
        <v>899</v>
      </c>
      <c r="BM176" t="s">
        <v>899</v>
      </c>
      <c r="BN176" t="s">
        <v>899</v>
      </c>
      <c r="BO176" t="s">
        <v>899</v>
      </c>
      <c r="BP176" t="s">
        <v>899</v>
      </c>
      <c r="BQ176" t="s">
        <v>899</v>
      </c>
      <c r="BR176" t="s">
        <v>899</v>
      </c>
      <c r="BS176" t="s">
        <v>899</v>
      </c>
      <c r="BT176" t="s">
        <v>899</v>
      </c>
      <c r="BU176" t="s">
        <v>899</v>
      </c>
      <c r="BV176" t="s">
        <v>899</v>
      </c>
      <c r="BW176" t="s">
        <v>899</v>
      </c>
      <c r="BX176" t="s">
        <v>899</v>
      </c>
      <c r="BY176" t="s">
        <v>899</v>
      </c>
      <c r="BZ176" t="s">
        <v>899</v>
      </c>
      <c r="CA176" t="s">
        <v>899</v>
      </c>
      <c r="CB176" t="s">
        <v>899</v>
      </c>
      <c r="CC176" t="s">
        <v>899</v>
      </c>
      <c r="CD176" t="s">
        <v>899</v>
      </c>
      <c r="CE176" t="s">
        <v>899</v>
      </c>
    </row>
    <row r="177" spans="41:82" x14ac:dyDescent="0.3">
      <c r="AO177" t="s">
        <v>1977</v>
      </c>
      <c r="AR177" t="s">
        <v>899</v>
      </c>
      <c r="AS177" t="s">
        <v>899</v>
      </c>
      <c r="AT177" t="s">
        <v>899</v>
      </c>
      <c r="AU177" t="s">
        <v>899</v>
      </c>
      <c r="AV177" t="s">
        <v>899</v>
      </c>
      <c r="AW177" t="s">
        <v>899</v>
      </c>
      <c r="AX177" t="s">
        <v>899</v>
      </c>
      <c r="AY177" t="s">
        <v>899</v>
      </c>
      <c r="AZ177" t="s">
        <v>899</v>
      </c>
      <c r="BA177" t="s">
        <v>899</v>
      </c>
      <c r="BB177" t="s">
        <v>899</v>
      </c>
      <c r="BC177" t="s">
        <v>899</v>
      </c>
      <c r="BD177" t="s">
        <v>899</v>
      </c>
      <c r="BE177" t="s">
        <v>899</v>
      </c>
      <c r="BF177" t="s">
        <v>899</v>
      </c>
      <c r="BG177" t="s">
        <v>899</v>
      </c>
      <c r="BH177" t="s">
        <v>899</v>
      </c>
      <c r="BI177" t="s">
        <v>899</v>
      </c>
      <c r="BJ177" t="s">
        <v>899</v>
      </c>
      <c r="BK177" t="s">
        <v>899</v>
      </c>
      <c r="BL177" t="s">
        <v>899</v>
      </c>
      <c r="BM177" t="s">
        <v>899</v>
      </c>
      <c r="BN177" t="s">
        <v>899</v>
      </c>
      <c r="BO177" t="s">
        <v>899</v>
      </c>
      <c r="BP177" t="s">
        <v>899</v>
      </c>
      <c r="BQ177" t="s">
        <v>899</v>
      </c>
      <c r="BR177" t="s">
        <v>899</v>
      </c>
      <c r="BS177" t="s">
        <v>899</v>
      </c>
      <c r="BT177" t="s">
        <v>899</v>
      </c>
      <c r="BU177" t="s">
        <v>899</v>
      </c>
      <c r="BV177" t="s">
        <v>899</v>
      </c>
      <c r="BW177" t="s">
        <v>899</v>
      </c>
      <c r="BX177" t="s">
        <v>899</v>
      </c>
      <c r="BY177" t="s">
        <v>899</v>
      </c>
      <c r="BZ177" t="s">
        <v>899</v>
      </c>
      <c r="CA177" t="s">
        <v>899</v>
      </c>
      <c r="CB177" t="s">
        <v>899</v>
      </c>
      <c r="CC177" t="s">
        <v>899</v>
      </c>
      <c r="CD177" t="s">
        <v>899</v>
      </c>
    </row>
    <row r="178" spans="41:82" x14ac:dyDescent="0.3">
      <c r="AO178" t="s">
        <v>1978</v>
      </c>
      <c r="AR178" t="s">
        <v>899</v>
      </c>
      <c r="AS178" t="s">
        <v>899</v>
      </c>
      <c r="AT178" t="s">
        <v>899</v>
      </c>
      <c r="AU178" t="s">
        <v>899</v>
      </c>
      <c r="AV178" t="s">
        <v>899</v>
      </c>
      <c r="AW178" t="s">
        <v>899</v>
      </c>
      <c r="AX178" t="s">
        <v>899</v>
      </c>
      <c r="AY178" t="s">
        <v>899</v>
      </c>
      <c r="AZ178" t="s">
        <v>899</v>
      </c>
      <c r="BA178" t="s">
        <v>899</v>
      </c>
      <c r="BB178" t="s">
        <v>899</v>
      </c>
      <c r="BC178" t="s">
        <v>899</v>
      </c>
      <c r="BD178" t="s">
        <v>899</v>
      </c>
      <c r="BE178" t="s">
        <v>899</v>
      </c>
      <c r="BF178" t="s">
        <v>899</v>
      </c>
      <c r="BG178" t="s">
        <v>899</v>
      </c>
      <c r="BH178" t="s">
        <v>899</v>
      </c>
      <c r="BI178" t="s">
        <v>899</v>
      </c>
      <c r="BJ178" t="s">
        <v>899</v>
      </c>
      <c r="BK178" t="s">
        <v>899</v>
      </c>
      <c r="BL178" t="s">
        <v>899</v>
      </c>
      <c r="BM178" t="s">
        <v>899</v>
      </c>
      <c r="BN178" t="s">
        <v>899</v>
      </c>
      <c r="BO178" t="s">
        <v>899</v>
      </c>
      <c r="BP178" t="s">
        <v>899</v>
      </c>
      <c r="BQ178" t="s">
        <v>899</v>
      </c>
      <c r="BR178" t="s">
        <v>899</v>
      </c>
      <c r="BS178" t="s">
        <v>899</v>
      </c>
      <c r="BT178" t="s">
        <v>899</v>
      </c>
      <c r="BU178" t="s">
        <v>899</v>
      </c>
      <c r="BV178" t="s">
        <v>899</v>
      </c>
      <c r="BW178" t="s">
        <v>899</v>
      </c>
      <c r="BX178" t="s">
        <v>899</v>
      </c>
      <c r="BY178" t="s">
        <v>899</v>
      </c>
      <c r="BZ178" t="s">
        <v>899</v>
      </c>
      <c r="CA178" t="s">
        <v>899</v>
      </c>
      <c r="CB178" t="s">
        <v>899</v>
      </c>
      <c r="CC178" t="s">
        <v>899</v>
      </c>
      <c r="CD178" t="s">
        <v>899</v>
      </c>
    </row>
    <row r="179" spans="41:82" x14ac:dyDescent="0.3">
      <c r="AO179" t="s">
        <v>1979</v>
      </c>
      <c r="AR179" t="s">
        <v>899</v>
      </c>
      <c r="AS179" t="s">
        <v>899</v>
      </c>
      <c r="AT179" t="s">
        <v>899</v>
      </c>
      <c r="AU179" t="s">
        <v>899</v>
      </c>
      <c r="AV179" t="s">
        <v>899</v>
      </c>
      <c r="AW179" t="s">
        <v>899</v>
      </c>
      <c r="AX179" t="s">
        <v>899</v>
      </c>
      <c r="AY179" t="s">
        <v>899</v>
      </c>
      <c r="AZ179" t="s">
        <v>899</v>
      </c>
      <c r="BA179" t="s">
        <v>899</v>
      </c>
      <c r="BB179" t="s">
        <v>899</v>
      </c>
      <c r="BC179" t="s">
        <v>899</v>
      </c>
      <c r="BD179" t="s">
        <v>899</v>
      </c>
      <c r="BE179" t="s">
        <v>899</v>
      </c>
      <c r="BF179" t="s">
        <v>899</v>
      </c>
      <c r="BG179" t="s">
        <v>899</v>
      </c>
      <c r="BH179" t="s">
        <v>899</v>
      </c>
      <c r="BI179" t="s">
        <v>899</v>
      </c>
      <c r="BJ179" t="s">
        <v>899</v>
      </c>
      <c r="BK179" t="s">
        <v>899</v>
      </c>
      <c r="BL179" t="s">
        <v>899</v>
      </c>
      <c r="BM179" t="s">
        <v>899</v>
      </c>
      <c r="BN179" t="s">
        <v>899</v>
      </c>
      <c r="BO179" t="s">
        <v>899</v>
      </c>
      <c r="BP179" t="s">
        <v>899</v>
      </c>
      <c r="BQ179" t="s">
        <v>899</v>
      </c>
      <c r="BR179" t="s">
        <v>899</v>
      </c>
      <c r="BS179" t="s">
        <v>899</v>
      </c>
      <c r="BT179" t="s">
        <v>899</v>
      </c>
      <c r="BU179" t="s">
        <v>899</v>
      </c>
      <c r="BV179" t="s">
        <v>899</v>
      </c>
      <c r="BW179" t="s">
        <v>899</v>
      </c>
      <c r="BX179" t="s">
        <v>899</v>
      </c>
      <c r="BY179" t="s">
        <v>899</v>
      </c>
      <c r="BZ179" t="s">
        <v>899</v>
      </c>
      <c r="CA179" t="s">
        <v>899</v>
      </c>
      <c r="CB179" t="s">
        <v>899</v>
      </c>
      <c r="CC179" t="s">
        <v>899</v>
      </c>
      <c r="CD179" t="s">
        <v>899</v>
      </c>
    </row>
    <row r="180" spans="41:82" x14ac:dyDescent="0.3">
      <c r="AO180" t="s">
        <v>1980</v>
      </c>
      <c r="AR180" t="s">
        <v>899</v>
      </c>
      <c r="AS180" t="s">
        <v>899</v>
      </c>
      <c r="AT180" t="s">
        <v>899</v>
      </c>
      <c r="AU180" t="s">
        <v>899</v>
      </c>
      <c r="AV180" t="s">
        <v>899</v>
      </c>
      <c r="AW180" t="s">
        <v>899</v>
      </c>
      <c r="AX180" t="s">
        <v>899</v>
      </c>
      <c r="AY180" t="s">
        <v>899</v>
      </c>
      <c r="AZ180" t="s">
        <v>899</v>
      </c>
      <c r="BA180" t="s">
        <v>899</v>
      </c>
      <c r="BB180" t="s">
        <v>899</v>
      </c>
      <c r="BC180" t="s">
        <v>899</v>
      </c>
      <c r="BD180" t="s">
        <v>899</v>
      </c>
      <c r="BE180" t="s">
        <v>899</v>
      </c>
      <c r="BF180" t="s">
        <v>899</v>
      </c>
      <c r="BG180" t="s">
        <v>899</v>
      </c>
      <c r="BH180" t="s">
        <v>899</v>
      </c>
      <c r="BI180" t="s">
        <v>899</v>
      </c>
      <c r="BJ180" t="s">
        <v>899</v>
      </c>
      <c r="BK180" t="s">
        <v>899</v>
      </c>
      <c r="BL180" t="s">
        <v>899</v>
      </c>
      <c r="BM180" t="s">
        <v>899</v>
      </c>
      <c r="BN180" t="s">
        <v>899</v>
      </c>
      <c r="BO180" t="s">
        <v>899</v>
      </c>
      <c r="BP180" t="s">
        <v>899</v>
      </c>
      <c r="BQ180" t="s">
        <v>899</v>
      </c>
      <c r="BR180" t="s">
        <v>899</v>
      </c>
      <c r="BS180" t="s">
        <v>899</v>
      </c>
      <c r="BT180" t="s">
        <v>899</v>
      </c>
      <c r="BU180" t="s">
        <v>899</v>
      </c>
      <c r="BV180" t="s">
        <v>899</v>
      </c>
      <c r="BW180" t="s">
        <v>899</v>
      </c>
      <c r="BX180" t="s">
        <v>899</v>
      </c>
      <c r="BY180" t="s">
        <v>899</v>
      </c>
      <c r="BZ180" t="s">
        <v>899</v>
      </c>
      <c r="CA180" t="s">
        <v>899</v>
      </c>
      <c r="CB180" t="s">
        <v>899</v>
      </c>
      <c r="CC180" t="s">
        <v>899</v>
      </c>
      <c r="CD180" t="s">
        <v>899</v>
      </c>
    </row>
    <row r="181" spans="41:82" x14ac:dyDescent="0.3">
      <c r="AO181" t="s">
        <v>1981</v>
      </c>
      <c r="AR181" t="s">
        <v>899</v>
      </c>
      <c r="AS181" t="s">
        <v>899</v>
      </c>
      <c r="AT181" t="s">
        <v>899</v>
      </c>
      <c r="AU181" t="s">
        <v>899</v>
      </c>
      <c r="AV181" t="s">
        <v>899</v>
      </c>
      <c r="AW181" t="s">
        <v>899</v>
      </c>
      <c r="AX181" t="s">
        <v>899</v>
      </c>
      <c r="AY181" t="s">
        <v>899</v>
      </c>
      <c r="AZ181" t="s">
        <v>899</v>
      </c>
      <c r="BA181" t="s">
        <v>899</v>
      </c>
      <c r="BB181" t="s">
        <v>899</v>
      </c>
      <c r="BC181" t="s">
        <v>899</v>
      </c>
      <c r="BD181" t="s">
        <v>899</v>
      </c>
      <c r="BE181" t="s">
        <v>899</v>
      </c>
      <c r="BF181" t="s">
        <v>899</v>
      </c>
      <c r="BG181" t="s">
        <v>899</v>
      </c>
      <c r="BH181" t="s">
        <v>899</v>
      </c>
      <c r="BI181" t="s">
        <v>899</v>
      </c>
      <c r="BJ181" t="s">
        <v>899</v>
      </c>
      <c r="BK181" t="s">
        <v>899</v>
      </c>
      <c r="BL181" t="s">
        <v>899</v>
      </c>
      <c r="BM181" t="s">
        <v>899</v>
      </c>
      <c r="BN181" t="s">
        <v>899</v>
      </c>
      <c r="BO181" t="s">
        <v>899</v>
      </c>
      <c r="BP181" t="s">
        <v>899</v>
      </c>
      <c r="BQ181" t="s">
        <v>899</v>
      </c>
      <c r="BR181" t="s">
        <v>899</v>
      </c>
      <c r="BS181" t="s">
        <v>899</v>
      </c>
      <c r="BT181" t="s">
        <v>899</v>
      </c>
      <c r="BU181" t="s">
        <v>899</v>
      </c>
      <c r="BV181" t="s">
        <v>899</v>
      </c>
      <c r="BW181" t="s">
        <v>899</v>
      </c>
      <c r="BX181" t="s">
        <v>899</v>
      </c>
      <c r="BY181" t="s">
        <v>899</v>
      </c>
      <c r="BZ181" t="s">
        <v>899</v>
      </c>
      <c r="CA181" t="s">
        <v>899</v>
      </c>
      <c r="CB181" t="s">
        <v>899</v>
      </c>
      <c r="CC181" t="s">
        <v>899</v>
      </c>
      <c r="CD181" t="s">
        <v>899</v>
      </c>
    </row>
    <row r="182" spans="41:82" x14ac:dyDescent="0.3">
      <c r="AO182" t="s">
        <v>1982</v>
      </c>
      <c r="AR182" t="s">
        <v>899</v>
      </c>
      <c r="AS182" t="s">
        <v>899</v>
      </c>
      <c r="AT182" t="s">
        <v>899</v>
      </c>
      <c r="AU182" t="s">
        <v>899</v>
      </c>
      <c r="AV182" t="s">
        <v>899</v>
      </c>
      <c r="AW182" t="s">
        <v>899</v>
      </c>
      <c r="AX182" t="s">
        <v>899</v>
      </c>
      <c r="AY182" t="s">
        <v>899</v>
      </c>
      <c r="AZ182" t="s">
        <v>899</v>
      </c>
      <c r="BA182" t="s">
        <v>899</v>
      </c>
      <c r="BB182" t="s">
        <v>899</v>
      </c>
      <c r="BC182" t="s">
        <v>899</v>
      </c>
      <c r="BD182" t="s">
        <v>899</v>
      </c>
      <c r="BE182" t="s">
        <v>899</v>
      </c>
      <c r="BF182" t="s">
        <v>899</v>
      </c>
      <c r="BG182" t="s">
        <v>899</v>
      </c>
      <c r="BH182" t="s">
        <v>899</v>
      </c>
      <c r="BI182" t="s">
        <v>899</v>
      </c>
      <c r="BJ182" t="s">
        <v>899</v>
      </c>
      <c r="BK182" t="s">
        <v>899</v>
      </c>
      <c r="BL182" t="s">
        <v>899</v>
      </c>
      <c r="BM182" t="s">
        <v>899</v>
      </c>
      <c r="BN182" t="s">
        <v>899</v>
      </c>
      <c r="BO182" t="s">
        <v>899</v>
      </c>
      <c r="BP182" t="s">
        <v>899</v>
      </c>
      <c r="BQ182" t="s">
        <v>899</v>
      </c>
      <c r="BR182" t="s">
        <v>899</v>
      </c>
      <c r="BS182" t="s">
        <v>899</v>
      </c>
      <c r="BT182" t="s">
        <v>899</v>
      </c>
      <c r="BU182" t="s">
        <v>899</v>
      </c>
      <c r="BV182" t="s">
        <v>899</v>
      </c>
      <c r="BW182" t="s">
        <v>899</v>
      </c>
      <c r="BX182" t="s">
        <v>899</v>
      </c>
      <c r="BY182" t="s">
        <v>899</v>
      </c>
      <c r="BZ182" t="s">
        <v>899</v>
      </c>
      <c r="CA182" t="s">
        <v>899</v>
      </c>
      <c r="CB182" t="s">
        <v>899</v>
      </c>
      <c r="CC182" t="s">
        <v>899</v>
      </c>
      <c r="CD182" t="s">
        <v>899</v>
      </c>
    </row>
    <row r="183" spans="41:82" x14ac:dyDescent="0.3">
      <c r="AO183" t="s">
        <v>899</v>
      </c>
      <c r="AR183" t="s">
        <v>899</v>
      </c>
      <c r="AS183" t="s">
        <v>899</v>
      </c>
      <c r="AT183" t="s">
        <v>899</v>
      </c>
      <c r="AU183" t="s">
        <v>899</v>
      </c>
      <c r="AV183" t="s">
        <v>899</v>
      </c>
      <c r="AW183" t="s">
        <v>899</v>
      </c>
      <c r="AX183" t="s">
        <v>899</v>
      </c>
      <c r="AY183" t="s">
        <v>899</v>
      </c>
      <c r="AZ183" t="s">
        <v>899</v>
      </c>
      <c r="BA183" t="s">
        <v>899</v>
      </c>
      <c r="BB183" t="s">
        <v>899</v>
      </c>
      <c r="BC183" t="s">
        <v>899</v>
      </c>
      <c r="BD183" t="s">
        <v>899</v>
      </c>
      <c r="BE183" t="s">
        <v>899</v>
      </c>
      <c r="BF183" t="s">
        <v>899</v>
      </c>
      <c r="BG183" t="s">
        <v>899</v>
      </c>
      <c r="BH183" t="s">
        <v>899</v>
      </c>
      <c r="BI183" t="s">
        <v>899</v>
      </c>
      <c r="BJ183" t="s">
        <v>899</v>
      </c>
      <c r="BK183" t="s">
        <v>899</v>
      </c>
      <c r="BL183" t="s">
        <v>899</v>
      </c>
      <c r="BM183" t="s">
        <v>899</v>
      </c>
      <c r="BN183" t="s">
        <v>899</v>
      </c>
      <c r="BO183" t="s">
        <v>899</v>
      </c>
      <c r="BP183" t="s">
        <v>899</v>
      </c>
      <c r="BQ183" t="s">
        <v>899</v>
      </c>
      <c r="BR183" t="s">
        <v>899</v>
      </c>
      <c r="BS183" t="s">
        <v>899</v>
      </c>
      <c r="BT183" t="s">
        <v>899</v>
      </c>
      <c r="BU183" t="s">
        <v>899</v>
      </c>
      <c r="BV183" t="s">
        <v>899</v>
      </c>
      <c r="BW183" t="s">
        <v>899</v>
      </c>
      <c r="BX183" t="s">
        <v>899</v>
      </c>
      <c r="BY183" t="s">
        <v>899</v>
      </c>
      <c r="BZ183" t="s">
        <v>899</v>
      </c>
      <c r="CA183" t="s">
        <v>899</v>
      </c>
      <c r="CB183" t="s">
        <v>899</v>
      </c>
      <c r="CC183" t="s">
        <v>899</v>
      </c>
      <c r="CD183" t="s">
        <v>899</v>
      </c>
    </row>
    <row r="185" spans="41:82" x14ac:dyDescent="0.3">
      <c r="AR185" t="s">
        <v>899</v>
      </c>
      <c r="AS185" t="s">
        <v>899</v>
      </c>
      <c r="AT185" t="s">
        <v>899</v>
      </c>
      <c r="AU185" t="s">
        <v>899</v>
      </c>
      <c r="AV185" t="s">
        <v>899</v>
      </c>
      <c r="AW185" t="s">
        <v>899</v>
      </c>
      <c r="AX185" t="s">
        <v>899</v>
      </c>
      <c r="AY185" t="s">
        <v>899</v>
      </c>
      <c r="AZ185" t="s">
        <v>899</v>
      </c>
      <c r="BA185" t="s">
        <v>899</v>
      </c>
      <c r="BB185" t="s">
        <v>899</v>
      </c>
      <c r="BC185" t="s">
        <v>899</v>
      </c>
      <c r="BD185" t="s">
        <v>899</v>
      </c>
      <c r="BE185" t="s">
        <v>899</v>
      </c>
      <c r="BF185" t="s">
        <v>899</v>
      </c>
      <c r="BG185" t="s">
        <v>899</v>
      </c>
      <c r="BH185" t="s">
        <v>899</v>
      </c>
      <c r="BI185" t="s">
        <v>899</v>
      </c>
      <c r="BJ185" t="s">
        <v>899</v>
      </c>
      <c r="BK185" t="s">
        <v>899</v>
      </c>
      <c r="BL185" t="s">
        <v>899</v>
      </c>
      <c r="BM185" t="s">
        <v>899</v>
      </c>
      <c r="BN185" t="s">
        <v>899</v>
      </c>
      <c r="BO185" t="s">
        <v>899</v>
      </c>
      <c r="BP185" t="s">
        <v>899</v>
      </c>
      <c r="BQ185" t="s">
        <v>899</v>
      </c>
      <c r="BR185" t="s">
        <v>899</v>
      </c>
      <c r="BS185" t="s">
        <v>899</v>
      </c>
      <c r="BT185" t="s">
        <v>899</v>
      </c>
      <c r="BU185" t="s">
        <v>899</v>
      </c>
      <c r="BV185" t="s">
        <v>899</v>
      </c>
      <c r="BW185" t="s">
        <v>899</v>
      </c>
      <c r="BX185" t="s">
        <v>899</v>
      </c>
      <c r="BY185" t="s">
        <v>899</v>
      </c>
      <c r="BZ185" t="s">
        <v>899</v>
      </c>
      <c r="CA185" t="s">
        <v>899</v>
      </c>
      <c r="CB185" t="s">
        <v>899</v>
      </c>
      <c r="CC185" t="s">
        <v>899</v>
      </c>
      <c r="CD185" t="s">
        <v>899</v>
      </c>
    </row>
    <row r="186" spans="41:82" x14ac:dyDescent="0.3">
      <c r="AR186" t="s">
        <v>899</v>
      </c>
      <c r="AS186" t="s">
        <v>899</v>
      </c>
      <c r="AT186" t="s">
        <v>899</v>
      </c>
      <c r="AU186" t="s">
        <v>899</v>
      </c>
      <c r="AV186" t="s">
        <v>899</v>
      </c>
      <c r="AW186" t="s">
        <v>899</v>
      </c>
      <c r="AX186" t="s">
        <v>899</v>
      </c>
      <c r="AY186" t="s">
        <v>899</v>
      </c>
      <c r="AZ186" t="s">
        <v>899</v>
      </c>
      <c r="BA186" t="s">
        <v>899</v>
      </c>
      <c r="BB186" t="s">
        <v>899</v>
      </c>
      <c r="BC186" t="s">
        <v>899</v>
      </c>
      <c r="BD186" t="s">
        <v>899</v>
      </c>
      <c r="BE186" t="s">
        <v>899</v>
      </c>
      <c r="BF186" t="s">
        <v>899</v>
      </c>
      <c r="BG186" t="s">
        <v>899</v>
      </c>
      <c r="BH186" t="s">
        <v>899</v>
      </c>
      <c r="BI186" t="s">
        <v>899</v>
      </c>
      <c r="BJ186" t="s">
        <v>899</v>
      </c>
      <c r="BK186" t="s">
        <v>899</v>
      </c>
      <c r="BL186" t="s">
        <v>899</v>
      </c>
      <c r="BM186" t="s">
        <v>899</v>
      </c>
      <c r="BN186" t="s">
        <v>899</v>
      </c>
      <c r="BO186" t="s">
        <v>899</v>
      </c>
      <c r="BP186" t="s">
        <v>899</v>
      </c>
      <c r="BQ186" t="s">
        <v>899</v>
      </c>
      <c r="BR186" t="s">
        <v>899</v>
      </c>
      <c r="BS186" t="s">
        <v>899</v>
      </c>
      <c r="BT186" t="s">
        <v>899</v>
      </c>
      <c r="BU186" t="s">
        <v>899</v>
      </c>
      <c r="BV186" t="s">
        <v>899</v>
      </c>
      <c r="BW186" t="s">
        <v>899</v>
      </c>
      <c r="BX186" t="s">
        <v>899</v>
      </c>
      <c r="BY186" t="s">
        <v>899</v>
      </c>
      <c r="BZ186" t="s">
        <v>899</v>
      </c>
      <c r="CA186" t="s">
        <v>899</v>
      </c>
      <c r="CB186" t="s">
        <v>899</v>
      </c>
      <c r="CC186" t="s">
        <v>899</v>
      </c>
      <c r="CD186" t="s">
        <v>899</v>
      </c>
    </row>
    <row r="187" spans="41:82" x14ac:dyDescent="0.3">
      <c r="AR187" t="s">
        <v>899</v>
      </c>
      <c r="AS187" t="s">
        <v>899</v>
      </c>
      <c r="AT187" t="s">
        <v>899</v>
      </c>
      <c r="AU187" t="s">
        <v>899</v>
      </c>
      <c r="AV187" t="s">
        <v>899</v>
      </c>
      <c r="AW187" t="s">
        <v>899</v>
      </c>
      <c r="AX187" t="s">
        <v>899</v>
      </c>
      <c r="AY187" t="s">
        <v>899</v>
      </c>
      <c r="AZ187" t="s">
        <v>899</v>
      </c>
      <c r="BA187" t="s">
        <v>899</v>
      </c>
      <c r="BB187" t="s">
        <v>899</v>
      </c>
      <c r="BC187" t="s">
        <v>899</v>
      </c>
      <c r="BD187" t="s">
        <v>899</v>
      </c>
      <c r="BE187" t="s">
        <v>899</v>
      </c>
      <c r="BF187" t="s">
        <v>899</v>
      </c>
      <c r="BG187" t="s">
        <v>899</v>
      </c>
      <c r="BH187" t="s">
        <v>899</v>
      </c>
      <c r="BI187" t="s">
        <v>899</v>
      </c>
      <c r="BJ187" t="s">
        <v>899</v>
      </c>
      <c r="BK187" t="s">
        <v>899</v>
      </c>
      <c r="BL187" t="s">
        <v>899</v>
      </c>
      <c r="BM187" t="s">
        <v>899</v>
      </c>
      <c r="BN187" t="s">
        <v>899</v>
      </c>
      <c r="BO187" t="s">
        <v>899</v>
      </c>
      <c r="BP187" t="s">
        <v>899</v>
      </c>
      <c r="BQ187" t="s">
        <v>899</v>
      </c>
      <c r="BR187" t="s">
        <v>899</v>
      </c>
      <c r="BS187" t="s">
        <v>899</v>
      </c>
      <c r="BT187" t="s">
        <v>899</v>
      </c>
      <c r="BU187" t="s">
        <v>899</v>
      </c>
      <c r="BV187" t="s">
        <v>899</v>
      </c>
      <c r="BW187" t="s">
        <v>899</v>
      </c>
      <c r="BX187" t="s">
        <v>899</v>
      </c>
      <c r="BY187" t="s">
        <v>899</v>
      </c>
      <c r="BZ187" t="s">
        <v>899</v>
      </c>
      <c r="CA187" t="s">
        <v>899</v>
      </c>
      <c r="CB187" t="s">
        <v>899</v>
      </c>
      <c r="CC187" t="s">
        <v>899</v>
      </c>
      <c r="CD187" t="s">
        <v>899</v>
      </c>
    </row>
    <row r="188" spans="41:82" x14ac:dyDescent="0.3">
      <c r="AR188" t="s">
        <v>899</v>
      </c>
      <c r="AS188" t="s">
        <v>899</v>
      </c>
      <c r="AT188" t="s">
        <v>899</v>
      </c>
      <c r="AU188" t="s">
        <v>899</v>
      </c>
      <c r="AV188" t="s">
        <v>899</v>
      </c>
      <c r="AW188" t="s">
        <v>899</v>
      </c>
      <c r="AX188" t="s">
        <v>899</v>
      </c>
      <c r="AY188" t="s">
        <v>899</v>
      </c>
      <c r="AZ188" t="s">
        <v>899</v>
      </c>
      <c r="BA188" t="s">
        <v>899</v>
      </c>
      <c r="BB188" t="s">
        <v>899</v>
      </c>
      <c r="BC188" t="s">
        <v>899</v>
      </c>
      <c r="BD188" t="s">
        <v>899</v>
      </c>
      <c r="BE188" t="s">
        <v>899</v>
      </c>
      <c r="BF188" t="s">
        <v>899</v>
      </c>
      <c r="BG188" t="s">
        <v>899</v>
      </c>
      <c r="BH188" t="s">
        <v>899</v>
      </c>
      <c r="BI188" t="s">
        <v>899</v>
      </c>
      <c r="BJ188" t="s">
        <v>899</v>
      </c>
      <c r="BK188" t="s">
        <v>899</v>
      </c>
      <c r="BL188" t="s">
        <v>899</v>
      </c>
      <c r="BM188" t="s">
        <v>899</v>
      </c>
      <c r="BN188" t="s">
        <v>899</v>
      </c>
      <c r="BO188" t="s">
        <v>899</v>
      </c>
      <c r="BP188" t="s">
        <v>899</v>
      </c>
      <c r="BQ188" t="s">
        <v>899</v>
      </c>
      <c r="BR188" t="s">
        <v>899</v>
      </c>
      <c r="BS188" t="s">
        <v>899</v>
      </c>
      <c r="BT188" t="s">
        <v>899</v>
      </c>
      <c r="BU188" t="s">
        <v>899</v>
      </c>
      <c r="BV188" t="s">
        <v>899</v>
      </c>
      <c r="BW188" t="s">
        <v>899</v>
      </c>
      <c r="BX188" t="s">
        <v>899</v>
      </c>
      <c r="BY188" t="s">
        <v>899</v>
      </c>
      <c r="BZ188" t="s">
        <v>899</v>
      </c>
      <c r="CA188" t="s">
        <v>899</v>
      </c>
      <c r="CB188" t="s">
        <v>899</v>
      </c>
      <c r="CC188" t="s">
        <v>899</v>
      </c>
      <c r="CD188" t="s">
        <v>899</v>
      </c>
    </row>
    <row r="189" spans="41:82" x14ac:dyDescent="0.3">
      <c r="AR189" t="s">
        <v>899</v>
      </c>
      <c r="AS189" t="s">
        <v>899</v>
      </c>
      <c r="AT189" t="s">
        <v>899</v>
      </c>
      <c r="AU189" t="s">
        <v>899</v>
      </c>
      <c r="AV189" t="s">
        <v>899</v>
      </c>
      <c r="AW189" t="s">
        <v>899</v>
      </c>
      <c r="AX189" t="s">
        <v>899</v>
      </c>
      <c r="AY189" t="s">
        <v>899</v>
      </c>
      <c r="AZ189" t="s">
        <v>899</v>
      </c>
      <c r="BA189" t="s">
        <v>899</v>
      </c>
      <c r="BB189" t="s">
        <v>899</v>
      </c>
      <c r="BC189" t="s">
        <v>899</v>
      </c>
      <c r="BD189" t="s">
        <v>899</v>
      </c>
      <c r="BE189" t="s">
        <v>899</v>
      </c>
      <c r="BF189" t="s">
        <v>899</v>
      </c>
      <c r="BG189" t="s">
        <v>899</v>
      </c>
      <c r="BH189" t="s">
        <v>899</v>
      </c>
      <c r="BI189" t="s">
        <v>899</v>
      </c>
      <c r="BJ189" t="s">
        <v>899</v>
      </c>
      <c r="BK189" t="s">
        <v>899</v>
      </c>
      <c r="BL189" t="s">
        <v>899</v>
      </c>
      <c r="BM189" t="s">
        <v>899</v>
      </c>
      <c r="BN189" t="s">
        <v>899</v>
      </c>
      <c r="BO189" t="s">
        <v>899</v>
      </c>
      <c r="BP189" t="s">
        <v>899</v>
      </c>
      <c r="BQ189" t="s">
        <v>899</v>
      </c>
      <c r="BR189" t="s">
        <v>899</v>
      </c>
      <c r="BS189" t="s">
        <v>899</v>
      </c>
      <c r="BT189" t="s">
        <v>899</v>
      </c>
      <c r="BU189" t="s">
        <v>899</v>
      </c>
      <c r="BV189" t="s">
        <v>899</v>
      </c>
      <c r="BW189" t="s">
        <v>899</v>
      </c>
      <c r="BX189" t="s">
        <v>899</v>
      </c>
      <c r="BY189" t="s">
        <v>899</v>
      </c>
      <c r="BZ189" t="s">
        <v>899</v>
      </c>
      <c r="CA189" t="s">
        <v>899</v>
      </c>
      <c r="CB189" t="s">
        <v>899</v>
      </c>
      <c r="CC189" t="s">
        <v>899</v>
      </c>
      <c r="CD189" t="s">
        <v>899</v>
      </c>
    </row>
    <row r="190" spans="41:82" x14ac:dyDescent="0.3">
      <c r="AR190" t="s">
        <v>899</v>
      </c>
      <c r="AS190" t="s">
        <v>899</v>
      </c>
      <c r="AT190" t="s">
        <v>899</v>
      </c>
      <c r="AU190" t="s">
        <v>899</v>
      </c>
      <c r="AV190" t="s">
        <v>899</v>
      </c>
      <c r="AW190" t="s">
        <v>899</v>
      </c>
      <c r="AX190" t="s">
        <v>899</v>
      </c>
      <c r="AY190" t="s">
        <v>899</v>
      </c>
      <c r="AZ190" t="s">
        <v>899</v>
      </c>
      <c r="BA190" t="s">
        <v>899</v>
      </c>
      <c r="BB190" t="s">
        <v>899</v>
      </c>
      <c r="BC190" t="s">
        <v>899</v>
      </c>
      <c r="BD190" t="s">
        <v>899</v>
      </c>
      <c r="BE190" t="s">
        <v>899</v>
      </c>
      <c r="BF190" t="s">
        <v>899</v>
      </c>
      <c r="BG190" t="s">
        <v>899</v>
      </c>
      <c r="BH190" t="s">
        <v>899</v>
      </c>
      <c r="BI190" t="s">
        <v>899</v>
      </c>
      <c r="BJ190" t="s">
        <v>899</v>
      </c>
      <c r="BK190" t="s">
        <v>899</v>
      </c>
      <c r="BL190" t="s">
        <v>899</v>
      </c>
      <c r="BM190" t="s">
        <v>899</v>
      </c>
      <c r="BN190" t="s">
        <v>899</v>
      </c>
      <c r="BO190" t="s">
        <v>899</v>
      </c>
      <c r="BP190" t="s">
        <v>899</v>
      </c>
      <c r="BQ190" t="s">
        <v>899</v>
      </c>
      <c r="BR190" t="s">
        <v>899</v>
      </c>
      <c r="BS190" t="s">
        <v>899</v>
      </c>
      <c r="BT190" t="s">
        <v>899</v>
      </c>
      <c r="BU190" t="s">
        <v>899</v>
      </c>
      <c r="BV190" t="s">
        <v>899</v>
      </c>
      <c r="BW190" t="s">
        <v>899</v>
      </c>
      <c r="BX190" t="s">
        <v>899</v>
      </c>
      <c r="BY190" t="s">
        <v>899</v>
      </c>
      <c r="BZ190" t="s">
        <v>899</v>
      </c>
      <c r="CA190" t="s">
        <v>899</v>
      </c>
      <c r="CB190" t="s">
        <v>899</v>
      </c>
      <c r="CC190" t="s">
        <v>899</v>
      </c>
      <c r="CD190" t="s">
        <v>899</v>
      </c>
    </row>
    <row r="191" spans="41:82" x14ac:dyDescent="0.3">
      <c r="AR191" t="s">
        <v>899</v>
      </c>
      <c r="AS191" t="s">
        <v>899</v>
      </c>
      <c r="AT191" t="s">
        <v>899</v>
      </c>
      <c r="AU191" t="s">
        <v>899</v>
      </c>
      <c r="AV191" t="s">
        <v>899</v>
      </c>
      <c r="AW191" t="s">
        <v>899</v>
      </c>
      <c r="AX191" t="s">
        <v>899</v>
      </c>
      <c r="AY191" t="s">
        <v>899</v>
      </c>
      <c r="AZ191" t="s">
        <v>899</v>
      </c>
      <c r="BA191" t="s">
        <v>899</v>
      </c>
      <c r="BB191" t="s">
        <v>899</v>
      </c>
      <c r="BC191" t="s">
        <v>899</v>
      </c>
      <c r="BD191" t="s">
        <v>899</v>
      </c>
      <c r="BE191" t="s">
        <v>899</v>
      </c>
      <c r="BF191" t="s">
        <v>899</v>
      </c>
      <c r="BG191" t="s">
        <v>899</v>
      </c>
      <c r="BH191" t="s">
        <v>899</v>
      </c>
      <c r="BI191" t="s">
        <v>899</v>
      </c>
      <c r="BJ191" t="s">
        <v>899</v>
      </c>
      <c r="BK191" t="s">
        <v>899</v>
      </c>
      <c r="BL191" t="s">
        <v>899</v>
      </c>
      <c r="BM191" t="s">
        <v>899</v>
      </c>
      <c r="BN191" t="s">
        <v>899</v>
      </c>
      <c r="BO191" t="s">
        <v>899</v>
      </c>
      <c r="BP191" t="s">
        <v>899</v>
      </c>
      <c r="BQ191" t="s">
        <v>899</v>
      </c>
      <c r="BR191" t="s">
        <v>899</v>
      </c>
      <c r="BS191" t="s">
        <v>899</v>
      </c>
      <c r="BT191" t="s">
        <v>899</v>
      </c>
      <c r="BU191" t="s">
        <v>899</v>
      </c>
      <c r="BV191" t="s">
        <v>899</v>
      </c>
      <c r="BW191" t="s">
        <v>899</v>
      </c>
      <c r="BX191" t="s">
        <v>899</v>
      </c>
      <c r="BY191" t="s">
        <v>899</v>
      </c>
      <c r="BZ191" t="s">
        <v>899</v>
      </c>
      <c r="CA191" t="s">
        <v>899</v>
      </c>
      <c r="CB191" t="s">
        <v>899</v>
      </c>
      <c r="CC191" t="s">
        <v>899</v>
      </c>
      <c r="CD191" t="s">
        <v>899</v>
      </c>
    </row>
    <row r="192" spans="41:82" x14ac:dyDescent="0.3">
      <c r="AR192" t="s">
        <v>899</v>
      </c>
      <c r="AS192" t="s">
        <v>899</v>
      </c>
      <c r="AT192" t="s">
        <v>899</v>
      </c>
      <c r="AU192" t="s">
        <v>899</v>
      </c>
      <c r="AV192" t="s">
        <v>899</v>
      </c>
      <c r="AW192" t="s">
        <v>899</v>
      </c>
      <c r="AX192" t="s">
        <v>899</v>
      </c>
      <c r="AY192" t="s">
        <v>899</v>
      </c>
      <c r="AZ192" t="s">
        <v>899</v>
      </c>
      <c r="BA192" t="s">
        <v>899</v>
      </c>
      <c r="BB192" t="s">
        <v>899</v>
      </c>
      <c r="BC192" t="s">
        <v>899</v>
      </c>
      <c r="BD192" t="s">
        <v>899</v>
      </c>
      <c r="BE192" t="s">
        <v>899</v>
      </c>
      <c r="BF192" t="s">
        <v>899</v>
      </c>
      <c r="BG192" t="s">
        <v>899</v>
      </c>
      <c r="BH192" t="s">
        <v>899</v>
      </c>
      <c r="BI192" t="s">
        <v>899</v>
      </c>
      <c r="BJ192" t="s">
        <v>899</v>
      </c>
      <c r="BK192" t="s">
        <v>899</v>
      </c>
      <c r="BL192" t="s">
        <v>899</v>
      </c>
      <c r="BM192" t="s">
        <v>899</v>
      </c>
      <c r="BN192" t="s">
        <v>899</v>
      </c>
      <c r="BO192" t="s">
        <v>899</v>
      </c>
      <c r="BP192" t="s">
        <v>899</v>
      </c>
      <c r="BQ192" t="s">
        <v>899</v>
      </c>
      <c r="BR192" t="s">
        <v>899</v>
      </c>
      <c r="BS192" t="s">
        <v>899</v>
      </c>
      <c r="BT192" t="s">
        <v>899</v>
      </c>
      <c r="BU192" t="s">
        <v>899</v>
      </c>
      <c r="BV192" t="s">
        <v>899</v>
      </c>
      <c r="BW192" t="s">
        <v>899</v>
      </c>
      <c r="BX192" t="s">
        <v>899</v>
      </c>
      <c r="BY192" t="s">
        <v>899</v>
      </c>
      <c r="BZ192" t="s">
        <v>899</v>
      </c>
      <c r="CA192" t="s">
        <v>899</v>
      </c>
      <c r="CB192" t="s">
        <v>899</v>
      </c>
      <c r="CC192" t="s">
        <v>899</v>
      </c>
      <c r="CD192" t="s">
        <v>899</v>
      </c>
    </row>
    <row r="193" spans="44:82" x14ac:dyDescent="0.3">
      <c r="AR193" t="s">
        <v>899</v>
      </c>
      <c r="AS193" t="s">
        <v>899</v>
      </c>
      <c r="AT193" t="s">
        <v>899</v>
      </c>
      <c r="AU193" t="s">
        <v>899</v>
      </c>
      <c r="AV193" t="s">
        <v>899</v>
      </c>
      <c r="AW193" t="s">
        <v>899</v>
      </c>
      <c r="AX193" t="s">
        <v>899</v>
      </c>
      <c r="AY193" t="s">
        <v>899</v>
      </c>
      <c r="AZ193" t="s">
        <v>899</v>
      </c>
      <c r="BA193" t="s">
        <v>899</v>
      </c>
      <c r="BB193" t="s">
        <v>899</v>
      </c>
      <c r="BC193" t="s">
        <v>899</v>
      </c>
      <c r="BD193" t="s">
        <v>899</v>
      </c>
      <c r="BE193" t="s">
        <v>899</v>
      </c>
      <c r="BF193" t="s">
        <v>899</v>
      </c>
      <c r="BG193" t="s">
        <v>899</v>
      </c>
      <c r="BH193" t="s">
        <v>899</v>
      </c>
      <c r="BI193" t="s">
        <v>899</v>
      </c>
      <c r="BJ193" t="s">
        <v>899</v>
      </c>
      <c r="BK193" t="s">
        <v>899</v>
      </c>
      <c r="BL193" t="s">
        <v>899</v>
      </c>
      <c r="BM193" t="s">
        <v>899</v>
      </c>
      <c r="BN193" t="s">
        <v>899</v>
      </c>
      <c r="BO193" t="s">
        <v>899</v>
      </c>
      <c r="BP193" t="s">
        <v>899</v>
      </c>
      <c r="BQ193" t="s">
        <v>899</v>
      </c>
      <c r="BR193" t="s">
        <v>899</v>
      </c>
      <c r="BS193" t="s">
        <v>899</v>
      </c>
      <c r="BT193" t="s">
        <v>899</v>
      </c>
      <c r="BU193" t="s">
        <v>899</v>
      </c>
      <c r="BV193" t="s">
        <v>899</v>
      </c>
      <c r="BW193" t="s">
        <v>899</v>
      </c>
      <c r="BX193" t="s">
        <v>899</v>
      </c>
      <c r="BY193" t="s">
        <v>899</v>
      </c>
      <c r="BZ193" t="s">
        <v>899</v>
      </c>
      <c r="CA193" t="s">
        <v>899</v>
      </c>
      <c r="CB193" t="s">
        <v>899</v>
      </c>
      <c r="CC193" t="s">
        <v>899</v>
      </c>
      <c r="CD193" t="s">
        <v>899</v>
      </c>
    </row>
    <row r="194" spans="44:82" x14ac:dyDescent="0.3">
      <c r="AR194" t="s">
        <v>899</v>
      </c>
      <c r="AS194" t="s">
        <v>899</v>
      </c>
      <c r="AT194" t="s">
        <v>899</v>
      </c>
      <c r="AU194" t="s">
        <v>899</v>
      </c>
      <c r="AV194" t="s">
        <v>899</v>
      </c>
      <c r="AW194" t="s">
        <v>899</v>
      </c>
      <c r="AX194" t="s">
        <v>899</v>
      </c>
      <c r="AY194" t="s">
        <v>899</v>
      </c>
      <c r="AZ194" t="s">
        <v>899</v>
      </c>
      <c r="BA194" t="s">
        <v>899</v>
      </c>
      <c r="BB194" t="s">
        <v>899</v>
      </c>
      <c r="BC194" t="s">
        <v>899</v>
      </c>
      <c r="BD194" t="s">
        <v>899</v>
      </c>
      <c r="BE194" t="s">
        <v>899</v>
      </c>
      <c r="BF194" t="s">
        <v>899</v>
      </c>
      <c r="BG194" t="s">
        <v>899</v>
      </c>
      <c r="BH194" t="s">
        <v>899</v>
      </c>
      <c r="BI194" t="s">
        <v>899</v>
      </c>
      <c r="BJ194" t="s">
        <v>899</v>
      </c>
      <c r="BK194" t="s">
        <v>899</v>
      </c>
      <c r="BL194" t="s">
        <v>899</v>
      </c>
      <c r="BM194" t="s">
        <v>899</v>
      </c>
      <c r="BN194" t="s">
        <v>899</v>
      </c>
      <c r="BO194" t="s">
        <v>899</v>
      </c>
      <c r="BP194" t="s">
        <v>899</v>
      </c>
      <c r="BQ194" t="s">
        <v>899</v>
      </c>
      <c r="BR194" t="s">
        <v>899</v>
      </c>
      <c r="BS194" t="s">
        <v>899</v>
      </c>
      <c r="BT194" t="s">
        <v>899</v>
      </c>
      <c r="BU194" t="s">
        <v>899</v>
      </c>
      <c r="BV194" t="s">
        <v>899</v>
      </c>
      <c r="BW194" t="s">
        <v>899</v>
      </c>
      <c r="BX194" t="s">
        <v>899</v>
      </c>
      <c r="BY194" t="s">
        <v>899</v>
      </c>
      <c r="BZ194" t="s">
        <v>899</v>
      </c>
      <c r="CA194" t="s">
        <v>899</v>
      </c>
      <c r="CB194" t="s">
        <v>899</v>
      </c>
      <c r="CC194" t="s">
        <v>899</v>
      </c>
      <c r="CD194" t="s">
        <v>899</v>
      </c>
    </row>
    <row r="195" spans="44:82" x14ac:dyDescent="0.3">
      <c r="AR195" t="s">
        <v>899</v>
      </c>
      <c r="AS195" t="s">
        <v>899</v>
      </c>
      <c r="AT195" t="s">
        <v>899</v>
      </c>
      <c r="AU195" t="s">
        <v>899</v>
      </c>
      <c r="AV195" t="s">
        <v>899</v>
      </c>
      <c r="AW195" t="s">
        <v>899</v>
      </c>
      <c r="AX195" t="s">
        <v>899</v>
      </c>
      <c r="AY195" t="s">
        <v>899</v>
      </c>
      <c r="AZ195" t="s">
        <v>899</v>
      </c>
      <c r="BA195" t="s">
        <v>899</v>
      </c>
      <c r="BB195" t="s">
        <v>899</v>
      </c>
      <c r="BC195" t="s">
        <v>899</v>
      </c>
      <c r="BD195" t="s">
        <v>899</v>
      </c>
      <c r="BE195" t="s">
        <v>899</v>
      </c>
      <c r="BF195" t="s">
        <v>899</v>
      </c>
      <c r="BG195" t="s">
        <v>899</v>
      </c>
      <c r="BH195" t="s">
        <v>899</v>
      </c>
      <c r="BI195" t="s">
        <v>899</v>
      </c>
      <c r="BJ195" t="s">
        <v>899</v>
      </c>
      <c r="BK195" t="s">
        <v>899</v>
      </c>
      <c r="BL195" t="s">
        <v>899</v>
      </c>
      <c r="BM195" t="s">
        <v>899</v>
      </c>
      <c r="BN195" t="s">
        <v>899</v>
      </c>
      <c r="BO195" t="s">
        <v>899</v>
      </c>
      <c r="BP195" t="s">
        <v>899</v>
      </c>
      <c r="BQ195" t="s">
        <v>899</v>
      </c>
      <c r="BR195" t="s">
        <v>899</v>
      </c>
      <c r="BS195" t="s">
        <v>899</v>
      </c>
      <c r="BT195" t="s">
        <v>899</v>
      </c>
      <c r="BU195" t="s">
        <v>899</v>
      </c>
      <c r="BV195" t="s">
        <v>899</v>
      </c>
      <c r="BW195" t="s">
        <v>899</v>
      </c>
      <c r="BX195" t="s">
        <v>899</v>
      </c>
      <c r="BY195" t="s">
        <v>899</v>
      </c>
      <c r="BZ195" t="s">
        <v>899</v>
      </c>
      <c r="CA195" t="s">
        <v>899</v>
      </c>
      <c r="CB195" t="s">
        <v>899</v>
      </c>
      <c r="CC195" t="s">
        <v>899</v>
      </c>
      <c r="CD195" t="s">
        <v>899</v>
      </c>
    </row>
    <row r="196" spans="44:82" x14ac:dyDescent="0.3">
      <c r="AR196" t="s">
        <v>899</v>
      </c>
      <c r="AS196" t="s">
        <v>899</v>
      </c>
      <c r="AT196" t="s">
        <v>899</v>
      </c>
      <c r="AU196" t="s">
        <v>899</v>
      </c>
      <c r="AV196" t="s">
        <v>899</v>
      </c>
      <c r="AW196" t="s">
        <v>899</v>
      </c>
      <c r="AX196" t="s">
        <v>899</v>
      </c>
      <c r="AY196" t="s">
        <v>899</v>
      </c>
      <c r="AZ196" t="s">
        <v>899</v>
      </c>
      <c r="BA196" t="s">
        <v>899</v>
      </c>
      <c r="BB196" t="s">
        <v>899</v>
      </c>
      <c r="BC196" t="s">
        <v>899</v>
      </c>
      <c r="BD196" t="s">
        <v>899</v>
      </c>
      <c r="BE196" t="s">
        <v>899</v>
      </c>
      <c r="BF196" t="s">
        <v>899</v>
      </c>
      <c r="BG196" t="s">
        <v>899</v>
      </c>
      <c r="BH196" t="s">
        <v>899</v>
      </c>
      <c r="BI196" t="s">
        <v>899</v>
      </c>
      <c r="BJ196" t="s">
        <v>899</v>
      </c>
      <c r="BK196" t="s">
        <v>899</v>
      </c>
      <c r="BL196" t="s">
        <v>899</v>
      </c>
      <c r="BM196" t="s">
        <v>899</v>
      </c>
      <c r="BN196" t="s">
        <v>899</v>
      </c>
      <c r="BO196" t="s">
        <v>899</v>
      </c>
      <c r="BP196" t="s">
        <v>899</v>
      </c>
      <c r="BQ196" t="s">
        <v>899</v>
      </c>
      <c r="BR196" t="s">
        <v>899</v>
      </c>
      <c r="BS196" t="s">
        <v>899</v>
      </c>
      <c r="BT196" t="s">
        <v>899</v>
      </c>
      <c r="BU196" t="s">
        <v>899</v>
      </c>
      <c r="BV196" t="s">
        <v>899</v>
      </c>
      <c r="BW196" t="s">
        <v>899</v>
      </c>
      <c r="BX196" t="s">
        <v>899</v>
      </c>
      <c r="BY196" t="s">
        <v>899</v>
      </c>
      <c r="BZ196" t="s">
        <v>899</v>
      </c>
      <c r="CA196" t="s">
        <v>899</v>
      </c>
      <c r="CB196" t="s">
        <v>899</v>
      </c>
      <c r="CC196" t="s">
        <v>899</v>
      </c>
      <c r="CD196" t="s">
        <v>899</v>
      </c>
    </row>
    <row r="197" spans="44:82" x14ac:dyDescent="0.3">
      <c r="AR197" t="s">
        <v>899</v>
      </c>
      <c r="AS197" t="s">
        <v>899</v>
      </c>
      <c r="AT197" t="s">
        <v>899</v>
      </c>
      <c r="AU197" t="s">
        <v>899</v>
      </c>
      <c r="AV197" t="s">
        <v>899</v>
      </c>
      <c r="AW197" t="s">
        <v>899</v>
      </c>
      <c r="AX197" t="s">
        <v>899</v>
      </c>
      <c r="AY197" t="s">
        <v>899</v>
      </c>
      <c r="AZ197" t="s">
        <v>899</v>
      </c>
      <c r="BA197" t="s">
        <v>899</v>
      </c>
      <c r="BB197" t="s">
        <v>899</v>
      </c>
      <c r="BC197" t="s">
        <v>899</v>
      </c>
      <c r="BD197" t="s">
        <v>899</v>
      </c>
      <c r="BE197" t="s">
        <v>899</v>
      </c>
      <c r="BF197" t="s">
        <v>899</v>
      </c>
      <c r="BG197" t="s">
        <v>899</v>
      </c>
      <c r="BH197" t="s">
        <v>899</v>
      </c>
      <c r="BI197" t="s">
        <v>899</v>
      </c>
      <c r="BJ197" t="s">
        <v>899</v>
      </c>
      <c r="BK197" t="s">
        <v>899</v>
      </c>
      <c r="BL197" t="s">
        <v>899</v>
      </c>
      <c r="BM197" t="s">
        <v>899</v>
      </c>
      <c r="BN197" t="s">
        <v>899</v>
      </c>
      <c r="BO197" t="s">
        <v>899</v>
      </c>
      <c r="BP197" t="s">
        <v>899</v>
      </c>
      <c r="BQ197" t="s">
        <v>899</v>
      </c>
      <c r="BR197" t="s">
        <v>899</v>
      </c>
      <c r="BS197" t="s">
        <v>899</v>
      </c>
      <c r="BT197" t="s">
        <v>899</v>
      </c>
      <c r="BU197" t="s">
        <v>899</v>
      </c>
      <c r="BV197" t="s">
        <v>899</v>
      </c>
      <c r="BW197" t="s">
        <v>899</v>
      </c>
      <c r="BX197" t="s">
        <v>899</v>
      </c>
      <c r="BY197" t="s">
        <v>899</v>
      </c>
      <c r="BZ197" t="s">
        <v>899</v>
      </c>
      <c r="CA197" t="s">
        <v>899</v>
      </c>
      <c r="CB197" t="s">
        <v>899</v>
      </c>
      <c r="CC197" t="s">
        <v>899</v>
      </c>
      <c r="CD197" t="s">
        <v>899</v>
      </c>
    </row>
    <row r="198" spans="44:82" x14ac:dyDescent="0.3">
      <c r="AR198" t="s">
        <v>899</v>
      </c>
      <c r="AS198" t="s">
        <v>899</v>
      </c>
      <c r="AT198" t="s">
        <v>899</v>
      </c>
      <c r="AU198" t="s">
        <v>899</v>
      </c>
      <c r="AV198" t="s">
        <v>899</v>
      </c>
      <c r="AW198" t="s">
        <v>899</v>
      </c>
      <c r="AX198" t="s">
        <v>899</v>
      </c>
      <c r="AY198" t="s">
        <v>899</v>
      </c>
      <c r="AZ198" t="s">
        <v>899</v>
      </c>
      <c r="BA198" t="s">
        <v>899</v>
      </c>
      <c r="BB198" t="s">
        <v>899</v>
      </c>
      <c r="BC198" t="s">
        <v>899</v>
      </c>
      <c r="BD198" t="s">
        <v>899</v>
      </c>
      <c r="BE198" t="s">
        <v>899</v>
      </c>
      <c r="BF198" t="s">
        <v>899</v>
      </c>
      <c r="BG198" t="s">
        <v>899</v>
      </c>
      <c r="BH198" t="s">
        <v>899</v>
      </c>
      <c r="BI198" t="s">
        <v>899</v>
      </c>
      <c r="BJ198" t="s">
        <v>899</v>
      </c>
      <c r="BK198" t="s">
        <v>899</v>
      </c>
      <c r="BL198" t="s">
        <v>899</v>
      </c>
      <c r="BM198" t="s">
        <v>899</v>
      </c>
      <c r="BN198" t="s">
        <v>899</v>
      </c>
      <c r="BO198" t="s">
        <v>899</v>
      </c>
      <c r="BP198" t="s">
        <v>899</v>
      </c>
      <c r="BQ198" t="s">
        <v>899</v>
      </c>
      <c r="BR198" t="s">
        <v>899</v>
      </c>
      <c r="BS198" t="s">
        <v>899</v>
      </c>
      <c r="BT198" t="s">
        <v>899</v>
      </c>
      <c r="BU198" t="s">
        <v>899</v>
      </c>
      <c r="BV198" t="s">
        <v>899</v>
      </c>
      <c r="BW198" t="s">
        <v>899</v>
      </c>
      <c r="BX198" t="s">
        <v>899</v>
      </c>
      <c r="BY198" t="s">
        <v>899</v>
      </c>
      <c r="BZ198" t="s">
        <v>899</v>
      </c>
      <c r="CA198" t="s">
        <v>899</v>
      </c>
      <c r="CB198" t="s">
        <v>899</v>
      </c>
      <c r="CC198" t="s">
        <v>899</v>
      </c>
      <c r="CD198" t="s">
        <v>899</v>
      </c>
    </row>
    <row r="199" spans="44:82" x14ac:dyDescent="0.3">
      <c r="AR199" t="s">
        <v>899</v>
      </c>
      <c r="AS199" t="s">
        <v>899</v>
      </c>
      <c r="AT199" t="s">
        <v>899</v>
      </c>
      <c r="AU199" t="s">
        <v>899</v>
      </c>
      <c r="AV199" t="s">
        <v>899</v>
      </c>
      <c r="AW199" t="s">
        <v>899</v>
      </c>
      <c r="AX199" t="s">
        <v>899</v>
      </c>
      <c r="AY199" t="s">
        <v>899</v>
      </c>
      <c r="AZ199" t="s">
        <v>899</v>
      </c>
      <c r="BA199" t="s">
        <v>899</v>
      </c>
      <c r="BB199" t="s">
        <v>899</v>
      </c>
      <c r="BC199" t="s">
        <v>899</v>
      </c>
      <c r="BD199" t="s">
        <v>899</v>
      </c>
      <c r="BE199" t="s">
        <v>899</v>
      </c>
      <c r="BF199" t="s">
        <v>899</v>
      </c>
      <c r="BG199" t="s">
        <v>899</v>
      </c>
      <c r="BH199" t="s">
        <v>899</v>
      </c>
      <c r="BI199" t="s">
        <v>899</v>
      </c>
      <c r="BJ199" t="s">
        <v>899</v>
      </c>
      <c r="BK199" t="s">
        <v>899</v>
      </c>
      <c r="BL199" t="s">
        <v>899</v>
      </c>
      <c r="BM199" t="s">
        <v>899</v>
      </c>
      <c r="BN199" t="s">
        <v>899</v>
      </c>
      <c r="BO199" t="s">
        <v>899</v>
      </c>
      <c r="BP199" t="s">
        <v>899</v>
      </c>
      <c r="BQ199" t="s">
        <v>899</v>
      </c>
      <c r="BR199" t="s">
        <v>899</v>
      </c>
      <c r="BS199" t="s">
        <v>899</v>
      </c>
      <c r="BT199" t="s">
        <v>899</v>
      </c>
      <c r="BU199" t="s">
        <v>899</v>
      </c>
      <c r="BV199" t="s">
        <v>899</v>
      </c>
      <c r="BW199" t="s">
        <v>899</v>
      </c>
      <c r="BX199" t="s">
        <v>899</v>
      </c>
      <c r="BY199" t="s">
        <v>899</v>
      </c>
      <c r="BZ199" t="s">
        <v>899</v>
      </c>
      <c r="CA199" t="s">
        <v>899</v>
      </c>
      <c r="CB199" t="s">
        <v>899</v>
      </c>
      <c r="CC199" t="s">
        <v>899</v>
      </c>
    </row>
    <row r="200" spans="44:82" x14ac:dyDescent="0.3">
      <c r="AR200" t="s">
        <v>899</v>
      </c>
      <c r="AS200" t="s">
        <v>899</v>
      </c>
      <c r="AT200" t="s">
        <v>899</v>
      </c>
      <c r="AU200" t="s">
        <v>899</v>
      </c>
      <c r="AV200" t="s">
        <v>899</v>
      </c>
      <c r="AW200" t="s">
        <v>899</v>
      </c>
      <c r="AX200" t="s">
        <v>899</v>
      </c>
      <c r="AY200" t="s">
        <v>899</v>
      </c>
      <c r="AZ200" t="s">
        <v>899</v>
      </c>
      <c r="BA200" t="s">
        <v>899</v>
      </c>
      <c r="BB200" t="s">
        <v>899</v>
      </c>
      <c r="BC200" t="s">
        <v>899</v>
      </c>
      <c r="BD200" t="s">
        <v>899</v>
      </c>
      <c r="BE200" t="s">
        <v>899</v>
      </c>
      <c r="BF200" t="s">
        <v>899</v>
      </c>
      <c r="BG200" t="s">
        <v>899</v>
      </c>
      <c r="BH200" t="s">
        <v>899</v>
      </c>
      <c r="BI200" t="s">
        <v>899</v>
      </c>
      <c r="BJ200" t="s">
        <v>899</v>
      </c>
      <c r="BK200" t="s">
        <v>899</v>
      </c>
      <c r="BL200" t="s">
        <v>899</v>
      </c>
      <c r="BM200" t="s">
        <v>899</v>
      </c>
      <c r="BN200" t="s">
        <v>899</v>
      </c>
      <c r="BO200" t="s">
        <v>899</v>
      </c>
      <c r="BP200" t="s">
        <v>899</v>
      </c>
      <c r="BQ200" t="s">
        <v>899</v>
      </c>
      <c r="BR200" t="s">
        <v>899</v>
      </c>
      <c r="BS200" t="s">
        <v>899</v>
      </c>
      <c r="BT200" t="s">
        <v>899</v>
      </c>
      <c r="BU200" t="s">
        <v>899</v>
      </c>
      <c r="BV200" t="s">
        <v>899</v>
      </c>
      <c r="BW200" t="s">
        <v>899</v>
      </c>
      <c r="BX200" t="s">
        <v>899</v>
      </c>
      <c r="BY200" t="s">
        <v>899</v>
      </c>
      <c r="BZ200" t="s">
        <v>899</v>
      </c>
      <c r="CA200" t="s">
        <v>899</v>
      </c>
      <c r="CB200" t="s">
        <v>899</v>
      </c>
      <c r="CC200" t="s">
        <v>899</v>
      </c>
    </row>
    <row r="201" spans="44:82" x14ac:dyDescent="0.3">
      <c r="AR201" t="s">
        <v>899</v>
      </c>
      <c r="AS201" t="s">
        <v>899</v>
      </c>
      <c r="AT201" t="s">
        <v>899</v>
      </c>
      <c r="AU201" t="s">
        <v>899</v>
      </c>
      <c r="AV201" t="s">
        <v>899</v>
      </c>
      <c r="AW201" t="s">
        <v>899</v>
      </c>
      <c r="AX201" t="s">
        <v>899</v>
      </c>
      <c r="AY201" t="s">
        <v>899</v>
      </c>
      <c r="AZ201" t="s">
        <v>899</v>
      </c>
      <c r="BA201" t="s">
        <v>899</v>
      </c>
      <c r="BB201" t="s">
        <v>899</v>
      </c>
      <c r="BC201" t="s">
        <v>899</v>
      </c>
      <c r="BD201" t="s">
        <v>899</v>
      </c>
      <c r="BE201" t="s">
        <v>899</v>
      </c>
      <c r="BF201" t="s">
        <v>899</v>
      </c>
      <c r="BG201" t="s">
        <v>899</v>
      </c>
      <c r="BH201" t="s">
        <v>899</v>
      </c>
      <c r="BI201" t="s">
        <v>899</v>
      </c>
      <c r="BJ201" t="s">
        <v>899</v>
      </c>
      <c r="BK201" t="s">
        <v>899</v>
      </c>
      <c r="BL201" t="s">
        <v>899</v>
      </c>
      <c r="BM201" t="s">
        <v>899</v>
      </c>
      <c r="BN201" t="s">
        <v>899</v>
      </c>
      <c r="BO201" t="s">
        <v>899</v>
      </c>
      <c r="BP201" t="s">
        <v>899</v>
      </c>
      <c r="BQ201" t="s">
        <v>899</v>
      </c>
      <c r="BR201" t="s">
        <v>899</v>
      </c>
      <c r="BS201" t="s">
        <v>899</v>
      </c>
      <c r="BT201" t="s">
        <v>899</v>
      </c>
      <c r="BU201" t="s">
        <v>899</v>
      </c>
      <c r="BV201" t="s">
        <v>899</v>
      </c>
      <c r="BW201" t="s">
        <v>899</v>
      </c>
      <c r="BX201" t="s">
        <v>899</v>
      </c>
      <c r="BY201" t="s">
        <v>899</v>
      </c>
      <c r="BZ201" t="s">
        <v>899</v>
      </c>
      <c r="CA201" t="s">
        <v>899</v>
      </c>
      <c r="CB201" t="s">
        <v>899</v>
      </c>
      <c r="CC201" t="s">
        <v>899</v>
      </c>
    </row>
    <row r="202" spans="44:82" x14ac:dyDescent="0.3">
      <c r="AR202" t="s">
        <v>899</v>
      </c>
      <c r="AS202" t="s">
        <v>899</v>
      </c>
      <c r="AT202" t="s">
        <v>899</v>
      </c>
      <c r="AU202" t="s">
        <v>899</v>
      </c>
      <c r="AV202" t="s">
        <v>899</v>
      </c>
      <c r="AW202" t="s">
        <v>899</v>
      </c>
      <c r="AX202" t="s">
        <v>899</v>
      </c>
      <c r="AY202" t="s">
        <v>899</v>
      </c>
      <c r="AZ202" t="s">
        <v>899</v>
      </c>
      <c r="BA202" t="s">
        <v>899</v>
      </c>
      <c r="BB202" t="s">
        <v>899</v>
      </c>
      <c r="BC202" t="s">
        <v>899</v>
      </c>
      <c r="BD202" t="s">
        <v>899</v>
      </c>
      <c r="BE202" t="s">
        <v>899</v>
      </c>
      <c r="BF202" t="s">
        <v>899</v>
      </c>
      <c r="BG202" t="s">
        <v>899</v>
      </c>
      <c r="BH202" t="s">
        <v>899</v>
      </c>
      <c r="BI202" t="s">
        <v>899</v>
      </c>
      <c r="BJ202" t="s">
        <v>899</v>
      </c>
      <c r="BK202" t="s">
        <v>899</v>
      </c>
      <c r="BL202" t="s">
        <v>899</v>
      </c>
      <c r="BM202" t="s">
        <v>899</v>
      </c>
      <c r="BN202" t="s">
        <v>899</v>
      </c>
      <c r="BO202" t="s">
        <v>899</v>
      </c>
      <c r="BP202" t="s">
        <v>899</v>
      </c>
      <c r="BQ202" t="s">
        <v>899</v>
      </c>
      <c r="BR202" t="s">
        <v>899</v>
      </c>
      <c r="BS202" t="s">
        <v>899</v>
      </c>
      <c r="BT202" t="s">
        <v>899</v>
      </c>
      <c r="BU202" t="s">
        <v>899</v>
      </c>
      <c r="BV202" t="s">
        <v>899</v>
      </c>
      <c r="BW202" t="s">
        <v>899</v>
      </c>
      <c r="BX202" t="s">
        <v>899</v>
      </c>
      <c r="BY202" t="s">
        <v>899</v>
      </c>
      <c r="BZ202" t="s">
        <v>899</v>
      </c>
      <c r="CA202" t="s">
        <v>899</v>
      </c>
      <c r="CB202" t="s">
        <v>899</v>
      </c>
      <c r="CC202" t="s">
        <v>899</v>
      </c>
    </row>
    <row r="203" spans="44:82" x14ac:dyDescent="0.3">
      <c r="AR203" t="s">
        <v>899</v>
      </c>
      <c r="AS203" t="s">
        <v>899</v>
      </c>
      <c r="AT203" t="s">
        <v>899</v>
      </c>
      <c r="AU203" t="s">
        <v>899</v>
      </c>
      <c r="AV203" t="s">
        <v>899</v>
      </c>
      <c r="AW203" t="s">
        <v>899</v>
      </c>
      <c r="AX203" t="s">
        <v>899</v>
      </c>
      <c r="AY203" t="s">
        <v>899</v>
      </c>
      <c r="AZ203" t="s">
        <v>899</v>
      </c>
      <c r="BA203" t="s">
        <v>899</v>
      </c>
      <c r="BB203" t="s">
        <v>899</v>
      </c>
      <c r="BC203" t="s">
        <v>899</v>
      </c>
      <c r="BD203" t="s">
        <v>899</v>
      </c>
      <c r="BE203" t="s">
        <v>899</v>
      </c>
      <c r="BF203" t="s">
        <v>899</v>
      </c>
      <c r="BG203" t="s">
        <v>899</v>
      </c>
      <c r="BH203" t="s">
        <v>899</v>
      </c>
      <c r="BI203" t="s">
        <v>899</v>
      </c>
      <c r="BJ203" t="s">
        <v>899</v>
      </c>
      <c r="BK203" t="s">
        <v>899</v>
      </c>
      <c r="BL203" t="s">
        <v>899</v>
      </c>
      <c r="BM203" t="s">
        <v>899</v>
      </c>
      <c r="BN203" t="s">
        <v>899</v>
      </c>
      <c r="BO203" t="s">
        <v>899</v>
      </c>
      <c r="BP203" t="s">
        <v>899</v>
      </c>
      <c r="BQ203" t="s">
        <v>899</v>
      </c>
      <c r="BR203" t="s">
        <v>899</v>
      </c>
      <c r="BS203" t="s">
        <v>899</v>
      </c>
      <c r="BT203" t="s">
        <v>899</v>
      </c>
      <c r="BU203" t="s">
        <v>899</v>
      </c>
      <c r="BV203" t="s">
        <v>899</v>
      </c>
      <c r="BW203" t="s">
        <v>899</v>
      </c>
      <c r="BX203" t="s">
        <v>899</v>
      </c>
      <c r="BY203" t="s">
        <v>899</v>
      </c>
      <c r="BZ203" t="s">
        <v>899</v>
      </c>
      <c r="CA203" t="s">
        <v>899</v>
      </c>
      <c r="CB203" t="s">
        <v>899</v>
      </c>
      <c r="CC203" t="s">
        <v>899</v>
      </c>
    </row>
    <row r="204" spans="44:82" x14ac:dyDescent="0.3">
      <c r="AR204" t="s">
        <v>899</v>
      </c>
      <c r="AS204" t="s">
        <v>899</v>
      </c>
      <c r="AT204" t="s">
        <v>899</v>
      </c>
      <c r="AU204" t="s">
        <v>899</v>
      </c>
      <c r="AV204" t="s">
        <v>899</v>
      </c>
      <c r="AW204" t="s">
        <v>899</v>
      </c>
      <c r="AX204" t="s">
        <v>899</v>
      </c>
      <c r="AY204" t="s">
        <v>899</v>
      </c>
      <c r="AZ204" t="s">
        <v>899</v>
      </c>
      <c r="BA204" t="s">
        <v>899</v>
      </c>
      <c r="BB204" t="s">
        <v>899</v>
      </c>
      <c r="BC204" t="s">
        <v>899</v>
      </c>
      <c r="BD204" t="s">
        <v>899</v>
      </c>
      <c r="BE204" t="s">
        <v>899</v>
      </c>
      <c r="BF204" t="s">
        <v>899</v>
      </c>
      <c r="BG204" t="s">
        <v>899</v>
      </c>
      <c r="BH204" t="s">
        <v>899</v>
      </c>
      <c r="BI204" t="s">
        <v>899</v>
      </c>
      <c r="BJ204" t="s">
        <v>899</v>
      </c>
      <c r="BK204" t="s">
        <v>899</v>
      </c>
      <c r="BL204" t="s">
        <v>899</v>
      </c>
      <c r="BM204" t="s">
        <v>899</v>
      </c>
      <c r="BN204" t="s">
        <v>899</v>
      </c>
      <c r="BO204" t="s">
        <v>899</v>
      </c>
      <c r="BP204" t="s">
        <v>899</v>
      </c>
      <c r="BQ204" t="s">
        <v>899</v>
      </c>
      <c r="BR204" t="s">
        <v>899</v>
      </c>
      <c r="BS204" t="s">
        <v>899</v>
      </c>
      <c r="BT204" t="s">
        <v>899</v>
      </c>
      <c r="BU204" t="s">
        <v>899</v>
      </c>
      <c r="BV204" t="s">
        <v>899</v>
      </c>
      <c r="BW204" t="s">
        <v>899</v>
      </c>
      <c r="BX204" t="s">
        <v>899</v>
      </c>
      <c r="BY204" t="s">
        <v>899</v>
      </c>
      <c r="BZ204" t="s">
        <v>899</v>
      </c>
      <c r="CA204" t="s">
        <v>899</v>
      </c>
      <c r="CB204" t="s">
        <v>899</v>
      </c>
      <c r="CC204" t="s">
        <v>899</v>
      </c>
    </row>
    <row r="205" spans="44:82" x14ac:dyDescent="0.3">
      <c r="AR205" t="s">
        <v>899</v>
      </c>
      <c r="AS205" t="s">
        <v>899</v>
      </c>
      <c r="AT205" t="s">
        <v>899</v>
      </c>
      <c r="AU205" t="s">
        <v>899</v>
      </c>
      <c r="AV205" t="s">
        <v>899</v>
      </c>
      <c r="AW205" t="s">
        <v>899</v>
      </c>
      <c r="AX205" t="s">
        <v>899</v>
      </c>
      <c r="AY205" t="s">
        <v>899</v>
      </c>
      <c r="AZ205" t="s">
        <v>899</v>
      </c>
      <c r="BA205" t="s">
        <v>899</v>
      </c>
      <c r="BB205" t="s">
        <v>899</v>
      </c>
      <c r="BC205" t="s">
        <v>899</v>
      </c>
      <c r="BD205" t="s">
        <v>899</v>
      </c>
      <c r="BE205" t="s">
        <v>899</v>
      </c>
      <c r="BF205" t="s">
        <v>899</v>
      </c>
      <c r="BG205" t="s">
        <v>899</v>
      </c>
      <c r="BH205" t="s">
        <v>899</v>
      </c>
      <c r="BI205" t="s">
        <v>899</v>
      </c>
      <c r="BJ205" t="s">
        <v>899</v>
      </c>
      <c r="BK205" t="s">
        <v>899</v>
      </c>
      <c r="BL205" t="s">
        <v>899</v>
      </c>
      <c r="BM205" t="s">
        <v>899</v>
      </c>
      <c r="BN205" t="s">
        <v>899</v>
      </c>
      <c r="BO205" t="s">
        <v>899</v>
      </c>
      <c r="BP205" t="s">
        <v>899</v>
      </c>
      <c r="BQ205" t="s">
        <v>899</v>
      </c>
      <c r="BR205" t="s">
        <v>899</v>
      </c>
      <c r="BS205" t="s">
        <v>899</v>
      </c>
      <c r="BT205" t="s">
        <v>899</v>
      </c>
      <c r="BU205" t="s">
        <v>899</v>
      </c>
      <c r="BV205" t="s">
        <v>899</v>
      </c>
      <c r="BW205" t="s">
        <v>899</v>
      </c>
      <c r="BX205" t="s">
        <v>899</v>
      </c>
      <c r="BY205" t="s">
        <v>899</v>
      </c>
      <c r="BZ205" t="s">
        <v>899</v>
      </c>
      <c r="CA205" t="s">
        <v>899</v>
      </c>
      <c r="CB205" t="s">
        <v>899</v>
      </c>
      <c r="CC205" t="s">
        <v>899</v>
      </c>
    </row>
    <row r="206" spans="44:82" x14ac:dyDescent="0.3">
      <c r="AR206" t="s">
        <v>899</v>
      </c>
      <c r="AS206" t="s">
        <v>899</v>
      </c>
      <c r="AT206" t="s">
        <v>899</v>
      </c>
      <c r="AU206" t="s">
        <v>899</v>
      </c>
      <c r="AV206" t="s">
        <v>899</v>
      </c>
      <c r="AW206" t="s">
        <v>899</v>
      </c>
      <c r="AX206" t="s">
        <v>899</v>
      </c>
      <c r="AY206" t="s">
        <v>899</v>
      </c>
      <c r="AZ206" t="s">
        <v>899</v>
      </c>
      <c r="BA206" t="s">
        <v>899</v>
      </c>
      <c r="BB206" t="s">
        <v>899</v>
      </c>
      <c r="BC206" t="s">
        <v>899</v>
      </c>
      <c r="BD206" t="s">
        <v>899</v>
      </c>
      <c r="BE206" t="s">
        <v>899</v>
      </c>
      <c r="BF206" t="s">
        <v>899</v>
      </c>
      <c r="BG206" t="s">
        <v>899</v>
      </c>
      <c r="BH206" t="s">
        <v>899</v>
      </c>
      <c r="BI206" t="s">
        <v>899</v>
      </c>
      <c r="BJ206" t="s">
        <v>899</v>
      </c>
      <c r="BK206" t="s">
        <v>899</v>
      </c>
      <c r="BL206" t="s">
        <v>899</v>
      </c>
      <c r="BM206" t="s">
        <v>899</v>
      </c>
      <c r="BN206" t="s">
        <v>899</v>
      </c>
      <c r="BO206" t="s">
        <v>899</v>
      </c>
      <c r="BP206" t="s">
        <v>899</v>
      </c>
      <c r="BQ206" t="s">
        <v>899</v>
      </c>
      <c r="BR206" t="s">
        <v>899</v>
      </c>
      <c r="BS206" t="s">
        <v>899</v>
      </c>
      <c r="BT206" t="s">
        <v>899</v>
      </c>
      <c r="BU206" t="s">
        <v>899</v>
      </c>
      <c r="BV206" t="s">
        <v>899</v>
      </c>
      <c r="BW206" t="s">
        <v>899</v>
      </c>
      <c r="BX206" t="s">
        <v>899</v>
      </c>
      <c r="BY206" t="s">
        <v>899</v>
      </c>
      <c r="BZ206" t="s">
        <v>899</v>
      </c>
      <c r="CA206" t="s">
        <v>899</v>
      </c>
      <c r="CB206" t="s">
        <v>899</v>
      </c>
      <c r="CC206" t="s">
        <v>899</v>
      </c>
    </row>
    <row r="207" spans="44:82" x14ac:dyDescent="0.3">
      <c r="AR207" t="s">
        <v>899</v>
      </c>
      <c r="AS207" t="s">
        <v>899</v>
      </c>
      <c r="AT207" t="s">
        <v>899</v>
      </c>
      <c r="AU207" t="s">
        <v>899</v>
      </c>
      <c r="AV207" t="s">
        <v>899</v>
      </c>
      <c r="AW207" t="s">
        <v>899</v>
      </c>
      <c r="AX207" t="s">
        <v>899</v>
      </c>
      <c r="AY207" t="s">
        <v>899</v>
      </c>
      <c r="AZ207" t="s">
        <v>899</v>
      </c>
      <c r="BA207" t="s">
        <v>899</v>
      </c>
      <c r="BB207" t="s">
        <v>899</v>
      </c>
      <c r="BC207" t="s">
        <v>899</v>
      </c>
      <c r="BD207" t="s">
        <v>899</v>
      </c>
      <c r="BE207" t="s">
        <v>899</v>
      </c>
      <c r="BF207" t="s">
        <v>899</v>
      </c>
      <c r="BG207" t="s">
        <v>899</v>
      </c>
      <c r="BH207" t="s">
        <v>899</v>
      </c>
      <c r="BI207" t="s">
        <v>899</v>
      </c>
      <c r="BJ207" t="s">
        <v>899</v>
      </c>
      <c r="BK207" t="s">
        <v>899</v>
      </c>
      <c r="BL207" t="s">
        <v>899</v>
      </c>
      <c r="BM207" t="s">
        <v>899</v>
      </c>
      <c r="BN207" t="s">
        <v>899</v>
      </c>
      <c r="BO207" t="s">
        <v>899</v>
      </c>
      <c r="BP207" t="s">
        <v>899</v>
      </c>
      <c r="BQ207" t="s">
        <v>899</v>
      </c>
      <c r="BR207" t="s">
        <v>899</v>
      </c>
      <c r="BS207" t="s">
        <v>899</v>
      </c>
      <c r="BT207" t="s">
        <v>899</v>
      </c>
      <c r="BU207" t="s">
        <v>899</v>
      </c>
      <c r="BV207" t="s">
        <v>899</v>
      </c>
      <c r="BW207" t="s">
        <v>899</v>
      </c>
      <c r="BX207" t="s">
        <v>899</v>
      </c>
      <c r="BY207" t="s">
        <v>899</v>
      </c>
      <c r="BZ207" t="s">
        <v>899</v>
      </c>
      <c r="CA207" t="s">
        <v>899</v>
      </c>
      <c r="CB207" t="s">
        <v>899</v>
      </c>
      <c r="CC207" t="s">
        <v>899</v>
      </c>
    </row>
    <row r="208" spans="44:82" x14ac:dyDescent="0.3">
      <c r="AR208" t="s">
        <v>899</v>
      </c>
      <c r="AS208" t="s">
        <v>899</v>
      </c>
      <c r="AT208" t="s">
        <v>899</v>
      </c>
      <c r="AU208" t="s">
        <v>899</v>
      </c>
      <c r="AV208" t="s">
        <v>899</v>
      </c>
      <c r="AW208" t="s">
        <v>899</v>
      </c>
      <c r="AX208" t="s">
        <v>899</v>
      </c>
      <c r="AY208" t="s">
        <v>899</v>
      </c>
      <c r="AZ208" t="s">
        <v>899</v>
      </c>
      <c r="BA208" t="s">
        <v>899</v>
      </c>
      <c r="BB208" t="s">
        <v>899</v>
      </c>
      <c r="BC208" t="s">
        <v>899</v>
      </c>
      <c r="BD208" t="s">
        <v>899</v>
      </c>
      <c r="BE208" t="s">
        <v>899</v>
      </c>
      <c r="BF208" t="s">
        <v>899</v>
      </c>
      <c r="BG208" t="s">
        <v>899</v>
      </c>
      <c r="BH208" t="s">
        <v>899</v>
      </c>
      <c r="BI208" t="s">
        <v>899</v>
      </c>
      <c r="BJ208" t="s">
        <v>899</v>
      </c>
      <c r="BK208" t="s">
        <v>899</v>
      </c>
      <c r="BL208" t="s">
        <v>899</v>
      </c>
      <c r="BM208" t="s">
        <v>899</v>
      </c>
      <c r="BN208" t="s">
        <v>899</v>
      </c>
      <c r="BO208" t="s">
        <v>899</v>
      </c>
      <c r="BP208" t="s">
        <v>899</v>
      </c>
      <c r="BQ208" t="s">
        <v>899</v>
      </c>
      <c r="BR208" t="s">
        <v>899</v>
      </c>
      <c r="BS208" t="s">
        <v>899</v>
      </c>
      <c r="BT208" t="s">
        <v>899</v>
      </c>
      <c r="BU208" t="s">
        <v>899</v>
      </c>
      <c r="BV208" t="s">
        <v>899</v>
      </c>
      <c r="BW208" t="s">
        <v>899</v>
      </c>
      <c r="BX208" t="s">
        <v>899</v>
      </c>
      <c r="BY208" t="s">
        <v>899</v>
      </c>
      <c r="BZ208" t="s">
        <v>899</v>
      </c>
      <c r="CA208" t="s">
        <v>899</v>
      </c>
      <c r="CB208" t="s">
        <v>899</v>
      </c>
      <c r="CC208" t="s">
        <v>899</v>
      </c>
    </row>
    <row r="209" spans="44:81" x14ac:dyDescent="0.3">
      <c r="AR209" t="s">
        <v>899</v>
      </c>
      <c r="AS209" t="s">
        <v>899</v>
      </c>
      <c r="AT209" t="s">
        <v>899</v>
      </c>
      <c r="AU209" t="s">
        <v>899</v>
      </c>
      <c r="AV209" t="s">
        <v>899</v>
      </c>
      <c r="AW209" t="s">
        <v>899</v>
      </c>
      <c r="AX209" t="s">
        <v>899</v>
      </c>
      <c r="AY209" t="s">
        <v>899</v>
      </c>
      <c r="AZ209" t="s">
        <v>899</v>
      </c>
      <c r="BA209" t="s">
        <v>899</v>
      </c>
      <c r="BB209" t="s">
        <v>899</v>
      </c>
      <c r="BC209" t="s">
        <v>899</v>
      </c>
      <c r="BD209" t="s">
        <v>899</v>
      </c>
      <c r="BE209" t="s">
        <v>899</v>
      </c>
      <c r="BF209" t="s">
        <v>899</v>
      </c>
      <c r="BG209" t="s">
        <v>899</v>
      </c>
      <c r="BH209" t="s">
        <v>899</v>
      </c>
      <c r="BI209" t="s">
        <v>899</v>
      </c>
      <c r="BJ209" t="s">
        <v>899</v>
      </c>
      <c r="BK209" t="s">
        <v>899</v>
      </c>
      <c r="BL209" t="s">
        <v>899</v>
      </c>
      <c r="BM209" t="s">
        <v>899</v>
      </c>
      <c r="BN209" t="s">
        <v>899</v>
      </c>
      <c r="BO209" t="s">
        <v>899</v>
      </c>
      <c r="BP209" t="s">
        <v>899</v>
      </c>
      <c r="BQ209" t="s">
        <v>899</v>
      </c>
      <c r="BR209" t="s">
        <v>899</v>
      </c>
      <c r="BS209" t="s">
        <v>899</v>
      </c>
      <c r="BT209" t="s">
        <v>899</v>
      </c>
      <c r="BU209" t="s">
        <v>899</v>
      </c>
      <c r="BV209" t="s">
        <v>899</v>
      </c>
      <c r="BW209" t="s">
        <v>899</v>
      </c>
      <c r="BX209" t="s">
        <v>899</v>
      </c>
      <c r="BY209" t="s">
        <v>899</v>
      </c>
      <c r="BZ209" t="s">
        <v>899</v>
      </c>
      <c r="CA209" t="s">
        <v>899</v>
      </c>
      <c r="CB209" t="s">
        <v>899</v>
      </c>
      <c r="CC209" t="s">
        <v>899</v>
      </c>
    </row>
    <row r="210" spans="44:81" x14ac:dyDescent="0.3">
      <c r="AR210" t="s">
        <v>899</v>
      </c>
      <c r="AS210" t="s">
        <v>899</v>
      </c>
      <c r="AT210" t="s">
        <v>899</v>
      </c>
      <c r="AU210" t="s">
        <v>899</v>
      </c>
      <c r="AV210" t="s">
        <v>899</v>
      </c>
      <c r="AW210" t="s">
        <v>899</v>
      </c>
      <c r="AX210" t="s">
        <v>899</v>
      </c>
      <c r="AY210" t="s">
        <v>899</v>
      </c>
      <c r="AZ210" t="s">
        <v>899</v>
      </c>
      <c r="BA210" t="s">
        <v>899</v>
      </c>
      <c r="BB210" t="s">
        <v>899</v>
      </c>
      <c r="BC210" t="s">
        <v>899</v>
      </c>
      <c r="BD210" t="s">
        <v>899</v>
      </c>
      <c r="BE210" t="s">
        <v>899</v>
      </c>
      <c r="BF210" t="s">
        <v>899</v>
      </c>
      <c r="BG210" t="s">
        <v>899</v>
      </c>
      <c r="BH210" t="s">
        <v>899</v>
      </c>
      <c r="BI210" t="s">
        <v>899</v>
      </c>
      <c r="BJ210" t="s">
        <v>899</v>
      </c>
      <c r="BK210" t="s">
        <v>899</v>
      </c>
      <c r="BL210" t="s">
        <v>899</v>
      </c>
      <c r="BM210" t="s">
        <v>899</v>
      </c>
      <c r="BN210" t="s">
        <v>899</v>
      </c>
      <c r="BO210" t="s">
        <v>899</v>
      </c>
      <c r="BP210" t="s">
        <v>899</v>
      </c>
      <c r="BQ210" t="s">
        <v>899</v>
      </c>
      <c r="BR210" t="s">
        <v>899</v>
      </c>
      <c r="BS210" t="s">
        <v>899</v>
      </c>
      <c r="BT210" t="s">
        <v>899</v>
      </c>
      <c r="BU210" t="s">
        <v>899</v>
      </c>
      <c r="BV210" t="s">
        <v>899</v>
      </c>
      <c r="BW210" t="s">
        <v>899</v>
      </c>
      <c r="BX210" t="s">
        <v>899</v>
      </c>
      <c r="BY210" t="s">
        <v>899</v>
      </c>
      <c r="BZ210" t="s">
        <v>899</v>
      </c>
      <c r="CA210" t="s">
        <v>899</v>
      </c>
      <c r="CB210" t="s">
        <v>899</v>
      </c>
      <c r="CC210" t="s">
        <v>899</v>
      </c>
    </row>
    <row r="211" spans="44:81" x14ac:dyDescent="0.3">
      <c r="AR211" t="s">
        <v>899</v>
      </c>
      <c r="AS211" t="s">
        <v>899</v>
      </c>
      <c r="AT211" t="s">
        <v>899</v>
      </c>
      <c r="AU211" t="s">
        <v>899</v>
      </c>
      <c r="AV211" t="s">
        <v>899</v>
      </c>
      <c r="AW211" t="s">
        <v>899</v>
      </c>
      <c r="AX211" t="s">
        <v>899</v>
      </c>
      <c r="AY211" t="s">
        <v>899</v>
      </c>
      <c r="AZ211" t="s">
        <v>899</v>
      </c>
      <c r="BA211" t="s">
        <v>899</v>
      </c>
      <c r="BB211" t="s">
        <v>899</v>
      </c>
      <c r="BC211" t="s">
        <v>899</v>
      </c>
      <c r="BD211" t="s">
        <v>899</v>
      </c>
      <c r="BE211" t="s">
        <v>899</v>
      </c>
      <c r="BF211" t="s">
        <v>899</v>
      </c>
      <c r="BG211" t="s">
        <v>899</v>
      </c>
      <c r="BH211" t="s">
        <v>899</v>
      </c>
      <c r="BI211" t="s">
        <v>899</v>
      </c>
      <c r="BJ211" t="s">
        <v>899</v>
      </c>
      <c r="BK211" t="s">
        <v>899</v>
      </c>
      <c r="BL211" t="s">
        <v>899</v>
      </c>
      <c r="BM211" t="s">
        <v>899</v>
      </c>
      <c r="BN211" t="s">
        <v>899</v>
      </c>
      <c r="BO211" t="s">
        <v>899</v>
      </c>
      <c r="BP211" t="s">
        <v>899</v>
      </c>
      <c r="BQ211" t="s">
        <v>899</v>
      </c>
      <c r="BR211" t="s">
        <v>899</v>
      </c>
      <c r="BS211" t="s">
        <v>899</v>
      </c>
      <c r="BT211" t="s">
        <v>899</v>
      </c>
      <c r="BU211" t="s">
        <v>899</v>
      </c>
      <c r="BV211" t="s">
        <v>899</v>
      </c>
      <c r="BW211" t="s">
        <v>899</v>
      </c>
      <c r="BX211" t="s">
        <v>899</v>
      </c>
      <c r="BY211" t="s">
        <v>899</v>
      </c>
      <c r="BZ211" t="s">
        <v>899</v>
      </c>
      <c r="CA211" t="s">
        <v>899</v>
      </c>
      <c r="CB211" t="s">
        <v>899</v>
      </c>
      <c r="CC211" t="s">
        <v>899</v>
      </c>
    </row>
    <row r="212" spans="44:81" x14ac:dyDescent="0.3">
      <c r="AR212" t="s">
        <v>899</v>
      </c>
      <c r="AS212" t="s">
        <v>899</v>
      </c>
      <c r="AT212" t="s">
        <v>899</v>
      </c>
      <c r="AU212" t="s">
        <v>899</v>
      </c>
      <c r="AV212" t="s">
        <v>899</v>
      </c>
      <c r="AW212" t="s">
        <v>899</v>
      </c>
      <c r="AX212" t="s">
        <v>899</v>
      </c>
      <c r="AY212" t="s">
        <v>899</v>
      </c>
      <c r="AZ212" t="s">
        <v>899</v>
      </c>
      <c r="BA212" t="s">
        <v>899</v>
      </c>
      <c r="BB212" t="s">
        <v>899</v>
      </c>
      <c r="BC212" t="s">
        <v>899</v>
      </c>
      <c r="BD212" t="s">
        <v>899</v>
      </c>
      <c r="BE212" t="s">
        <v>899</v>
      </c>
      <c r="BF212" t="s">
        <v>899</v>
      </c>
      <c r="BG212" t="s">
        <v>899</v>
      </c>
      <c r="BH212" t="s">
        <v>899</v>
      </c>
      <c r="BI212" t="s">
        <v>899</v>
      </c>
      <c r="BJ212" t="s">
        <v>899</v>
      </c>
      <c r="BK212" t="s">
        <v>899</v>
      </c>
      <c r="BL212" t="s">
        <v>899</v>
      </c>
      <c r="BM212" t="s">
        <v>899</v>
      </c>
      <c r="BN212" t="s">
        <v>899</v>
      </c>
      <c r="BO212" t="s">
        <v>899</v>
      </c>
      <c r="BP212" t="s">
        <v>899</v>
      </c>
      <c r="BQ212" t="s">
        <v>899</v>
      </c>
      <c r="BR212" t="s">
        <v>899</v>
      </c>
      <c r="BS212" t="s">
        <v>899</v>
      </c>
      <c r="BT212" t="s">
        <v>899</v>
      </c>
      <c r="BU212" t="s">
        <v>899</v>
      </c>
      <c r="BV212" t="s">
        <v>899</v>
      </c>
      <c r="BW212" t="s">
        <v>899</v>
      </c>
      <c r="BX212" t="s">
        <v>899</v>
      </c>
      <c r="BY212" t="s">
        <v>899</v>
      </c>
      <c r="BZ212" t="s">
        <v>899</v>
      </c>
      <c r="CA212" t="s">
        <v>899</v>
      </c>
      <c r="CB212" t="s">
        <v>899</v>
      </c>
      <c r="CC212" t="s">
        <v>899</v>
      </c>
    </row>
    <row r="213" spans="44:81" x14ac:dyDescent="0.3">
      <c r="AR213" t="s">
        <v>899</v>
      </c>
      <c r="AS213" t="s">
        <v>899</v>
      </c>
      <c r="AT213" t="s">
        <v>899</v>
      </c>
      <c r="AU213" t="s">
        <v>899</v>
      </c>
      <c r="AV213" t="s">
        <v>899</v>
      </c>
      <c r="AW213" t="s">
        <v>899</v>
      </c>
      <c r="AX213" t="s">
        <v>899</v>
      </c>
      <c r="AY213" t="s">
        <v>899</v>
      </c>
      <c r="AZ213" t="s">
        <v>899</v>
      </c>
      <c r="BA213" t="s">
        <v>899</v>
      </c>
      <c r="BB213" t="s">
        <v>899</v>
      </c>
      <c r="BC213" t="s">
        <v>899</v>
      </c>
      <c r="BD213" t="s">
        <v>899</v>
      </c>
      <c r="BE213" t="s">
        <v>899</v>
      </c>
      <c r="BF213" t="s">
        <v>899</v>
      </c>
      <c r="BG213" t="s">
        <v>899</v>
      </c>
      <c r="BH213" t="s">
        <v>899</v>
      </c>
      <c r="BI213" t="s">
        <v>899</v>
      </c>
      <c r="BJ213" t="s">
        <v>899</v>
      </c>
      <c r="BK213" t="s">
        <v>899</v>
      </c>
      <c r="BL213" t="s">
        <v>899</v>
      </c>
      <c r="BM213" t="s">
        <v>899</v>
      </c>
      <c r="BN213" t="s">
        <v>899</v>
      </c>
      <c r="BO213" t="s">
        <v>899</v>
      </c>
      <c r="BP213" t="s">
        <v>899</v>
      </c>
      <c r="BQ213" t="s">
        <v>899</v>
      </c>
      <c r="BR213" t="s">
        <v>899</v>
      </c>
      <c r="BS213" t="s">
        <v>899</v>
      </c>
      <c r="BT213" t="s">
        <v>899</v>
      </c>
      <c r="BU213" t="s">
        <v>899</v>
      </c>
      <c r="BV213" t="s">
        <v>899</v>
      </c>
      <c r="BW213" t="s">
        <v>899</v>
      </c>
      <c r="BX213" t="s">
        <v>899</v>
      </c>
      <c r="BY213" t="s">
        <v>899</v>
      </c>
      <c r="BZ213" t="s">
        <v>899</v>
      </c>
      <c r="CA213" t="s">
        <v>899</v>
      </c>
      <c r="CB213" t="s">
        <v>899</v>
      </c>
      <c r="CC213" t="s">
        <v>899</v>
      </c>
    </row>
    <row r="214" spans="44:81" x14ac:dyDescent="0.3">
      <c r="AR214" t="s">
        <v>899</v>
      </c>
      <c r="AS214" t="s">
        <v>899</v>
      </c>
      <c r="AT214" t="s">
        <v>899</v>
      </c>
      <c r="AU214" t="s">
        <v>899</v>
      </c>
      <c r="AV214" t="s">
        <v>899</v>
      </c>
      <c r="AW214" t="s">
        <v>899</v>
      </c>
      <c r="AX214" t="s">
        <v>899</v>
      </c>
      <c r="AY214" t="s">
        <v>899</v>
      </c>
      <c r="AZ214" t="s">
        <v>899</v>
      </c>
      <c r="BA214" t="s">
        <v>899</v>
      </c>
      <c r="BB214" t="s">
        <v>899</v>
      </c>
      <c r="BC214" t="s">
        <v>899</v>
      </c>
      <c r="BD214" t="s">
        <v>899</v>
      </c>
      <c r="BE214" t="s">
        <v>899</v>
      </c>
      <c r="BF214" t="s">
        <v>899</v>
      </c>
      <c r="BG214" t="s">
        <v>899</v>
      </c>
      <c r="BH214" t="s">
        <v>899</v>
      </c>
      <c r="BI214" t="s">
        <v>899</v>
      </c>
      <c r="BJ214" t="s">
        <v>899</v>
      </c>
      <c r="BK214" t="s">
        <v>899</v>
      </c>
      <c r="BL214" t="s">
        <v>899</v>
      </c>
      <c r="BM214" t="s">
        <v>899</v>
      </c>
      <c r="BN214" t="s">
        <v>899</v>
      </c>
      <c r="BO214" t="s">
        <v>899</v>
      </c>
      <c r="BP214" t="s">
        <v>899</v>
      </c>
      <c r="BQ214" t="s">
        <v>899</v>
      </c>
      <c r="BR214" t="s">
        <v>899</v>
      </c>
      <c r="BS214" t="s">
        <v>899</v>
      </c>
      <c r="BT214" t="s">
        <v>899</v>
      </c>
      <c r="BU214" t="s">
        <v>899</v>
      </c>
      <c r="BV214" t="s">
        <v>899</v>
      </c>
      <c r="BW214" t="s">
        <v>899</v>
      </c>
      <c r="BX214" t="s">
        <v>899</v>
      </c>
      <c r="BY214" t="s">
        <v>899</v>
      </c>
      <c r="BZ214" t="s">
        <v>899</v>
      </c>
      <c r="CA214" t="s">
        <v>899</v>
      </c>
      <c r="CB214" t="s">
        <v>899</v>
      </c>
      <c r="CC214" t="s">
        <v>899</v>
      </c>
    </row>
    <row r="215" spans="44:81" x14ac:dyDescent="0.3">
      <c r="AR215" t="s">
        <v>899</v>
      </c>
      <c r="AS215" t="s">
        <v>899</v>
      </c>
      <c r="AT215" t="s">
        <v>899</v>
      </c>
      <c r="AU215" t="s">
        <v>899</v>
      </c>
      <c r="AV215" t="s">
        <v>899</v>
      </c>
      <c r="AW215" t="s">
        <v>899</v>
      </c>
      <c r="AX215" t="s">
        <v>899</v>
      </c>
      <c r="AY215" t="s">
        <v>899</v>
      </c>
      <c r="AZ215" t="s">
        <v>899</v>
      </c>
      <c r="BA215" t="s">
        <v>899</v>
      </c>
      <c r="BB215" t="s">
        <v>899</v>
      </c>
      <c r="BC215" t="s">
        <v>899</v>
      </c>
      <c r="BD215" t="s">
        <v>899</v>
      </c>
      <c r="BE215" t="s">
        <v>899</v>
      </c>
      <c r="BF215" t="s">
        <v>899</v>
      </c>
      <c r="BG215" t="s">
        <v>899</v>
      </c>
      <c r="BH215" t="s">
        <v>899</v>
      </c>
      <c r="BI215" t="s">
        <v>899</v>
      </c>
      <c r="BJ215" t="s">
        <v>899</v>
      </c>
      <c r="BK215" t="s">
        <v>899</v>
      </c>
      <c r="BL215" t="s">
        <v>899</v>
      </c>
      <c r="BM215" t="s">
        <v>899</v>
      </c>
      <c r="BN215" t="s">
        <v>899</v>
      </c>
      <c r="BO215" t="s">
        <v>899</v>
      </c>
      <c r="BP215" t="s">
        <v>899</v>
      </c>
      <c r="BQ215" t="s">
        <v>899</v>
      </c>
      <c r="BR215" t="s">
        <v>899</v>
      </c>
      <c r="BS215" t="s">
        <v>899</v>
      </c>
      <c r="BT215" t="s">
        <v>899</v>
      </c>
      <c r="BU215" t="s">
        <v>899</v>
      </c>
      <c r="BV215" t="s">
        <v>899</v>
      </c>
      <c r="BW215" t="s">
        <v>899</v>
      </c>
      <c r="BX215" t="s">
        <v>899</v>
      </c>
      <c r="BY215" t="s">
        <v>899</v>
      </c>
      <c r="BZ215" t="s">
        <v>899</v>
      </c>
      <c r="CA215" t="s">
        <v>899</v>
      </c>
      <c r="CB215" t="s">
        <v>899</v>
      </c>
      <c r="CC215" t="s">
        <v>899</v>
      </c>
    </row>
    <row r="216" spans="44:81" x14ac:dyDescent="0.3">
      <c r="AR216" t="s">
        <v>899</v>
      </c>
      <c r="AS216" t="s">
        <v>899</v>
      </c>
      <c r="AT216" t="s">
        <v>899</v>
      </c>
      <c r="AU216" t="s">
        <v>899</v>
      </c>
      <c r="AV216" t="s">
        <v>899</v>
      </c>
      <c r="AW216" t="s">
        <v>899</v>
      </c>
      <c r="AX216" t="s">
        <v>899</v>
      </c>
      <c r="AY216" t="s">
        <v>899</v>
      </c>
      <c r="AZ216" t="s">
        <v>899</v>
      </c>
      <c r="BA216" t="s">
        <v>899</v>
      </c>
      <c r="BB216" t="s">
        <v>899</v>
      </c>
      <c r="BC216" t="s">
        <v>899</v>
      </c>
      <c r="BD216" t="s">
        <v>899</v>
      </c>
      <c r="BE216" t="s">
        <v>899</v>
      </c>
      <c r="BF216" t="s">
        <v>899</v>
      </c>
      <c r="BG216" t="s">
        <v>899</v>
      </c>
      <c r="BH216" t="s">
        <v>899</v>
      </c>
      <c r="BI216" t="s">
        <v>899</v>
      </c>
      <c r="BJ216" t="s">
        <v>899</v>
      </c>
      <c r="BK216" t="s">
        <v>899</v>
      </c>
      <c r="BL216" t="s">
        <v>899</v>
      </c>
      <c r="BM216" t="s">
        <v>899</v>
      </c>
      <c r="BN216" t="s">
        <v>899</v>
      </c>
      <c r="BO216" t="s">
        <v>899</v>
      </c>
      <c r="BP216" t="s">
        <v>899</v>
      </c>
      <c r="BQ216" t="s">
        <v>899</v>
      </c>
      <c r="BR216" t="s">
        <v>899</v>
      </c>
      <c r="BS216" t="s">
        <v>899</v>
      </c>
      <c r="BT216" t="s">
        <v>899</v>
      </c>
      <c r="BU216" t="s">
        <v>899</v>
      </c>
      <c r="BV216" t="s">
        <v>899</v>
      </c>
      <c r="BW216" t="s">
        <v>899</v>
      </c>
      <c r="BX216" t="s">
        <v>899</v>
      </c>
      <c r="BY216" t="s">
        <v>899</v>
      </c>
      <c r="BZ216" t="s">
        <v>899</v>
      </c>
      <c r="CA216" t="s">
        <v>899</v>
      </c>
      <c r="CB216" t="s">
        <v>899</v>
      </c>
      <c r="CC216" t="s">
        <v>899</v>
      </c>
    </row>
    <row r="217" spans="44:81" x14ac:dyDescent="0.3">
      <c r="AR217" t="s">
        <v>899</v>
      </c>
      <c r="AS217" t="s">
        <v>899</v>
      </c>
      <c r="AT217" t="s">
        <v>899</v>
      </c>
      <c r="AU217" t="s">
        <v>899</v>
      </c>
      <c r="AV217" t="s">
        <v>899</v>
      </c>
      <c r="AW217" t="s">
        <v>899</v>
      </c>
      <c r="AX217" t="s">
        <v>899</v>
      </c>
      <c r="AY217" t="s">
        <v>899</v>
      </c>
      <c r="AZ217" t="s">
        <v>899</v>
      </c>
      <c r="BA217" t="s">
        <v>899</v>
      </c>
      <c r="BB217" t="s">
        <v>899</v>
      </c>
      <c r="BC217" t="s">
        <v>899</v>
      </c>
      <c r="BD217" t="s">
        <v>899</v>
      </c>
      <c r="BE217" t="s">
        <v>899</v>
      </c>
      <c r="BF217" t="s">
        <v>899</v>
      </c>
      <c r="BG217" t="s">
        <v>899</v>
      </c>
      <c r="BH217" t="s">
        <v>899</v>
      </c>
      <c r="BI217" t="s">
        <v>899</v>
      </c>
      <c r="BJ217" t="s">
        <v>899</v>
      </c>
      <c r="BK217" t="s">
        <v>899</v>
      </c>
      <c r="BL217" t="s">
        <v>899</v>
      </c>
      <c r="BM217" t="s">
        <v>899</v>
      </c>
      <c r="BN217" t="s">
        <v>899</v>
      </c>
      <c r="BO217" t="s">
        <v>899</v>
      </c>
      <c r="BP217" t="s">
        <v>899</v>
      </c>
      <c r="BQ217" t="s">
        <v>899</v>
      </c>
      <c r="BR217" t="s">
        <v>899</v>
      </c>
      <c r="BS217" t="s">
        <v>899</v>
      </c>
      <c r="BT217" t="s">
        <v>899</v>
      </c>
      <c r="BU217" t="s">
        <v>899</v>
      </c>
      <c r="BV217" t="s">
        <v>899</v>
      </c>
      <c r="BW217" t="s">
        <v>899</v>
      </c>
      <c r="BX217" t="s">
        <v>899</v>
      </c>
      <c r="BY217" t="s">
        <v>899</v>
      </c>
      <c r="BZ217" t="s">
        <v>899</v>
      </c>
      <c r="CA217" t="s">
        <v>899</v>
      </c>
      <c r="CB217" t="s">
        <v>899</v>
      </c>
      <c r="CC217" t="s">
        <v>899</v>
      </c>
    </row>
    <row r="218" spans="44:81" x14ac:dyDescent="0.3">
      <c r="AR218" t="s">
        <v>899</v>
      </c>
      <c r="AS218" t="s">
        <v>899</v>
      </c>
      <c r="AT218" t="s">
        <v>899</v>
      </c>
      <c r="AU218" t="s">
        <v>899</v>
      </c>
      <c r="AV218" t="s">
        <v>899</v>
      </c>
      <c r="AW218" t="s">
        <v>899</v>
      </c>
      <c r="AX218" t="s">
        <v>899</v>
      </c>
      <c r="AY218" t="s">
        <v>899</v>
      </c>
      <c r="AZ218" t="s">
        <v>899</v>
      </c>
      <c r="BA218" t="s">
        <v>899</v>
      </c>
      <c r="BB218" t="s">
        <v>899</v>
      </c>
      <c r="BC218" t="s">
        <v>899</v>
      </c>
      <c r="BD218" t="s">
        <v>899</v>
      </c>
      <c r="BE218" t="s">
        <v>899</v>
      </c>
      <c r="BF218" t="s">
        <v>899</v>
      </c>
      <c r="BG218" t="s">
        <v>899</v>
      </c>
      <c r="BH218" t="s">
        <v>899</v>
      </c>
      <c r="BI218" t="s">
        <v>899</v>
      </c>
      <c r="BJ218" t="s">
        <v>899</v>
      </c>
      <c r="BK218" t="s">
        <v>899</v>
      </c>
      <c r="BL218" t="s">
        <v>899</v>
      </c>
      <c r="BM218" t="s">
        <v>899</v>
      </c>
      <c r="BN218" t="s">
        <v>899</v>
      </c>
      <c r="BO218" t="s">
        <v>899</v>
      </c>
      <c r="BP218" t="s">
        <v>899</v>
      </c>
      <c r="BQ218" t="s">
        <v>899</v>
      </c>
      <c r="BR218" t="s">
        <v>899</v>
      </c>
      <c r="BS218" t="s">
        <v>899</v>
      </c>
      <c r="BT218" t="s">
        <v>899</v>
      </c>
      <c r="BU218" t="s">
        <v>899</v>
      </c>
      <c r="BV218" t="s">
        <v>899</v>
      </c>
      <c r="BW218" t="s">
        <v>899</v>
      </c>
      <c r="BX218" t="s">
        <v>899</v>
      </c>
      <c r="BY218" t="s">
        <v>899</v>
      </c>
      <c r="BZ218" t="s">
        <v>899</v>
      </c>
      <c r="CA218" t="s">
        <v>899</v>
      </c>
      <c r="CB218" t="s">
        <v>899</v>
      </c>
      <c r="CC218" t="s">
        <v>899</v>
      </c>
    </row>
    <row r="219" spans="44:81" x14ac:dyDescent="0.3">
      <c r="AR219" t="s">
        <v>899</v>
      </c>
      <c r="AS219" t="s">
        <v>899</v>
      </c>
      <c r="AT219" t="s">
        <v>899</v>
      </c>
      <c r="AU219" t="s">
        <v>899</v>
      </c>
      <c r="AV219" t="s">
        <v>899</v>
      </c>
      <c r="AW219" t="s">
        <v>899</v>
      </c>
      <c r="AX219" t="s">
        <v>899</v>
      </c>
      <c r="AY219" t="s">
        <v>899</v>
      </c>
      <c r="AZ219" t="s">
        <v>899</v>
      </c>
      <c r="BA219" t="s">
        <v>899</v>
      </c>
      <c r="BB219" t="s">
        <v>899</v>
      </c>
      <c r="BC219" t="s">
        <v>899</v>
      </c>
      <c r="BD219" t="s">
        <v>899</v>
      </c>
      <c r="BE219" t="s">
        <v>899</v>
      </c>
      <c r="BF219" t="s">
        <v>899</v>
      </c>
      <c r="BG219" t="s">
        <v>899</v>
      </c>
      <c r="BH219" t="s">
        <v>899</v>
      </c>
      <c r="BI219" t="s">
        <v>899</v>
      </c>
      <c r="BJ219" t="s">
        <v>899</v>
      </c>
      <c r="BK219" t="s">
        <v>899</v>
      </c>
      <c r="BL219" t="s">
        <v>899</v>
      </c>
      <c r="BM219" t="s">
        <v>899</v>
      </c>
      <c r="BN219" t="s">
        <v>899</v>
      </c>
      <c r="BO219" t="s">
        <v>899</v>
      </c>
      <c r="BP219" t="s">
        <v>899</v>
      </c>
      <c r="BQ219" t="s">
        <v>899</v>
      </c>
      <c r="BR219" t="s">
        <v>899</v>
      </c>
      <c r="BS219" t="s">
        <v>899</v>
      </c>
      <c r="BT219" t="s">
        <v>899</v>
      </c>
      <c r="BU219" t="s">
        <v>899</v>
      </c>
      <c r="BV219" t="s">
        <v>899</v>
      </c>
      <c r="BW219" t="s">
        <v>899</v>
      </c>
      <c r="BX219" t="s">
        <v>899</v>
      </c>
      <c r="BY219" t="s">
        <v>899</v>
      </c>
      <c r="BZ219" t="s">
        <v>899</v>
      </c>
      <c r="CA219" t="s">
        <v>899</v>
      </c>
      <c r="CB219" t="s">
        <v>899</v>
      </c>
    </row>
    <row r="220" spans="44:81" x14ac:dyDescent="0.3">
      <c r="AR220" t="s">
        <v>899</v>
      </c>
      <c r="AS220" t="s">
        <v>899</v>
      </c>
      <c r="AT220" t="s">
        <v>899</v>
      </c>
      <c r="AU220" t="s">
        <v>899</v>
      </c>
      <c r="AV220" t="s">
        <v>899</v>
      </c>
      <c r="AW220" t="s">
        <v>899</v>
      </c>
      <c r="AX220" t="s">
        <v>899</v>
      </c>
      <c r="AY220" t="s">
        <v>899</v>
      </c>
      <c r="AZ220" t="s">
        <v>899</v>
      </c>
      <c r="BA220" t="s">
        <v>899</v>
      </c>
      <c r="BB220" t="s">
        <v>899</v>
      </c>
      <c r="BC220" t="s">
        <v>899</v>
      </c>
      <c r="BD220" t="s">
        <v>899</v>
      </c>
      <c r="BE220" t="s">
        <v>899</v>
      </c>
      <c r="BF220" t="s">
        <v>899</v>
      </c>
      <c r="BG220" t="s">
        <v>899</v>
      </c>
      <c r="BH220" t="s">
        <v>899</v>
      </c>
      <c r="BI220" t="s">
        <v>899</v>
      </c>
      <c r="BJ220" t="s">
        <v>899</v>
      </c>
      <c r="BK220" t="s">
        <v>899</v>
      </c>
      <c r="BL220" t="s">
        <v>899</v>
      </c>
      <c r="BM220" t="s">
        <v>899</v>
      </c>
      <c r="BN220" t="s">
        <v>899</v>
      </c>
      <c r="BO220" t="s">
        <v>899</v>
      </c>
      <c r="BP220" t="s">
        <v>899</v>
      </c>
      <c r="BQ220" t="s">
        <v>899</v>
      </c>
      <c r="BR220" t="s">
        <v>899</v>
      </c>
      <c r="BS220" t="s">
        <v>899</v>
      </c>
      <c r="BT220" t="s">
        <v>899</v>
      </c>
      <c r="BU220" t="s">
        <v>899</v>
      </c>
      <c r="BV220" t="s">
        <v>899</v>
      </c>
      <c r="BW220" t="s">
        <v>899</v>
      </c>
      <c r="BX220" t="s">
        <v>899</v>
      </c>
      <c r="BY220" t="s">
        <v>899</v>
      </c>
      <c r="BZ220" t="s">
        <v>899</v>
      </c>
      <c r="CA220" t="s">
        <v>899</v>
      </c>
      <c r="CB220" t="s">
        <v>899</v>
      </c>
    </row>
    <row r="221" spans="44:81" x14ac:dyDescent="0.3">
      <c r="AR221" t="s">
        <v>899</v>
      </c>
      <c r="AS221" t="s">
        <v>899</v>
      </c>
      <c r="AT221" t="s">
        <v>899</v>
      </c>
      <c r="AU221" t="s">
        <v>899</v>
      </c>
      <c r="AV221" t="s">
        <v>899</v>
      </c>
      <c r="AW221" t="s">
        <v>899</v>
      </c>
      <c r="AX221" t="s">
        <v>899</v>
      </c>
      <c r="AY221" t="s">
        <v>899</v>
      </c>
      <c r="AZ221" t="s">
        <v>899</v>
      </c>
      <c r="BA221" t="s">
        <v>899</v>
      </c>
      <c r="BB221" t="s">
        <v>899</v>
      </c>
      <c r="BC221" t="s">
        <v>899</v>
      </c>
      <c r="BD221" t="s">
        <v>899</v>
      </c>
      <c r="BE221" t="s">
        <v>899</v>
      </c>
      <c r="BF221" t="s">
        <v>899</v>
      </c>
      <c r="BG221" t="s">
        <v>899</v>
      </c>
      <c r="BH221" t="s">
        <v>899</v>
      </c>
      <c r="BI221" t="s">
        <v>899</v>
      </c>
      <c r="BJ221" t="s">
        <v>899</v>
      </c>
      <c r="BK221" t="s">
        <v>899</v>
      </c>
      <c r="BL221" t="s">
        <v>899</v>
      </c>
      <c r="BM221" t="s">
        <v>899</v>
      </c>
      <c r="BN221" t="s">
        <v>899</v>
      </c>
      <c r="BO221" t="s">
        <v>899</v>
      </c>
      <c r="BP221" t="s">
        <v>899</v>
      </c>
      <c r="BQ221" t="s">
        <v>899</v>
      </c>
      <c r="BR221" t="s">
        <v>899</v>
      </c>
      <c r="BS221" t="s">
        <v>899</v>
      </c>
      <c r="BT221" t="s">
        <v>899</v>
      </c>
      <c r="BU221" t="s">
        <v>899</v>
      </c>
      <c r="BV221" t="s">
        <v>899</v>
      </c>
      <c r="BW221" t="s">
        <v>899</v>
      </c>
      <c r="BX221" t="s">
        <v>899</v>
      </c>
      <c r="BY221" t="s">
        <v>899</v>
      </c>
      <c r="BZ221" t="s">
        <v>899</v>
      </c>
      <c r="CA221" t="s">
        <v>899</v>
      </c>
      <c r="CB221" t="s">
        <v>899</v>
      </c>
    </row>
    <row r="222" spans="44:81" x14ac:dyDescent="0.3">
      <c r="AR222" t="s">
        <v>899</v>
      </c>
      <c r="AS222" t="s">
        <v>899</v>
      </c>
      <c r="AT222" t="s">
        <v>899</v>
      </c>
      <c r="AU222" t="s">
        <v>899</v>
      </c>
      <c r="AV222" t="s">
        <v>899</v>
      </c>
      <c r="AW222" t="s">
        <v>899</v>
      </c>
      <c r="AX222" t="s">
        <v>899</v>
      </c>
      <c r="AY222" t="s">
        <v>899</v>
      </c>
      <c r="AZ222" t="s">
        <v>899</v>
      </c>
      <c r="BA222" t="s">
        <v>899</v>
      </c>
      <c r="BB222" t="s">
        <v>899</v>
      </c>
      <c r="BC222" t="s">
        <v>899</v>
      </c>
      <c r="BD222" t="s">
        <v>899</v>
      </c>
      <c r="BE222" t="s">
        <v>899</v>
      </c>
      <c r="BF222" t="s">
        <v>899</v>
      </c>
      <c r="BG222" t="s">
        <v>899</v>
      </c>
      <c r="BH222" t="s">
        <v>899</v>
      </c>
      <c r="BI222" t="s">
        <v>899</v>
      </c>
      <c r="BJ222" t="s">
        <v>899</v>
      </c>
      <c r="BK222" t="s">
        <v>899</v>
      </c>
      <c r="BL222" t="s">
        <v>899</v>
      </c>
      <c r="BM222" t="s">
        <v>899</v>
      </c>
      <c r="BN222" t="s">
        <v>899</v>
      </c>
      <c r="BO222" t="s">
        <v>899</v>
      </c>
      <c r="BP222" t="s">
        <v>899</v>
      </c>
      <c r="BQ222" t="s">
        <v>899</v>
      </c>
      <c r="BR222" t="s">
        <v>899</v>
      </c>
      <c r="BS222" t="s">
        <v>899</v>
      </c>
      <c r="BT222" t="s">
        <v>899</v>
      </c>
      <c r="BU222" t="s">
        <v>899</v>
      </c>
      <c r="BV222" t="s">
        <v>899</v>
      </c>
      <c r="BW222" t="s">
        <v>899</v>
      </c>
      <c r="BX222" t="s">
        <v>899</v>
      </c>
      <c r="BY222" t="s">
        <v>899</v>
      </c>
      <c r="BZ222" t="s">
        <v>899</v>
      </c>
      <c r="CA222" t="s">
        <v>899</v>
      </c>
      <c r="CB222" t="s">
        <v>899</v>
      </c>
    </row>
    <row r="223" spans="44:81" x14ac:dyDescent="0.3">
      <c r="AR223" t="s">
        <v>899</v>
      </c>
      <c r="AS223" t="s">
        <v>899</v>
      </c>
      <c r="AT223" t="s">
        <v>899</v>
      </c>
      <c r="AU223" t="s">
        <v>899</v>
      </c>
      <c r="AV223" t="s">
        <v>899</v>
      </c>
      <c r="AW223" t="s">
        <v>899</v>
      </c>
      <c r="AX223" t="s">
        <v>899</v>
      </c>
      <c r="AY223" t="s">
        <v>899</v>
      </c>
      <c r="AZ223" t="s">
        <v>899</v>
      </c>
      <c r="BA223" t="s">
        <v>899</v>
      </c>
      <c r="BB223" t="s">
        <v>899</v>
      </c>
      <c r="BC223" t="s">
        <v>899</v>
      </c>
      <c r="BD223" t="s">
        <v>899</v>
      </c>
      <c r="BE223" t="s">
        <v>899</v>
      </c>
      <c r="BF223" t="s">
        <v>899</v>
      </c>
      <c r="BG223" t="s">
        <v>899</v>
      </c>
      <c r="BH223" t="s">
        <v>899</v>
      </c>
      <c r="BI223" t="s">
        <v>899</v>
      </c>
      <c r="BJ223" t="s">
        <v>899</v>
      </c>
      <c r="BK223" t="s">
        <v>899</v>
      </c>
      <c r="BL223" t="s">
        <v>899</v>
      </c>
      <c r="BM223" t="s">
        <v>899</v>
      </c>
      <c r="BN223" t="s">
        <v>899</v>
      </c>
      <c r="BO223" t="s">
        <v>899</v>
      </c>
      <c r="BP223" t="s">
        <v>899</v>
      </c>
      <c r="BQ223" t="s">
        <v>899</v>
      </c>
      <c r="BR223" t="s">
        <v>899</v>
      </c>
      <c r="BS223" t="s">
        <v>899</v>
      </c>
      <c r="BT223" t="s">
        <v>899</v>
      </c>
      <c r="BU223" t="s">
        <v>899</v>
      </c>
      <c r="BV223" t="s">
        <v>899</v>
      </c>
      <c r="BW223" t="s">
        <v>899</v>
      </c>
      <c r="BX223" t="s">
        <v>899</v>
      </c>
      <c r="BY223" t="s">
        <v>899</v>
      </c>
      <c r="BZ223" t="s">
        <v>899</v>
      </c>
      <c r="CA223" t="s">
        <v>899</v>
      </c>
      <c r="CB223" t="s">
        <v>899</v>
      </c>
    </row>
    <row r="224" spans="44:81" x14ac:dyDescent="0.3">
      <c r="AR224" t="s">
        <v>899</v>
      </c>
      <c r="AS224" t="s">
        <v>899</v>
      </c>
      <c r="AT224" t="s">
        <v>899</v>
      </c>
      <c r="AU224" t="s">
        <v>899</v>
      </c>
      <c r="AV224" t="s">
        <v>899</v>
      </c>
      <c r="AW224" t="s">
        <v>899</v>
      </c>
      <c r="AX224" t="s">
        <v>899</v>
      </c>
      <c r="AY224" t="s">
        <v>899</v>
      </c>
      <c r="AZ224" t="s">
        <v>899</v>
      </c>
      <c r="BA224" t="s">
        <v>899</v>
      </c>
      <c r="BB224" t="s">
        <v>899</v>
      </c>
      <c r="BC224" t="s">
        <v>899</v>
      </c>
      <c r="BD224" t="s">
        <v>899</v>
      </c>
      <c r="BE224" t="s">
        <v>899</v>
      </c>
      <c r="BF224" t="s">
        <v>899</v>
      </c>
      <c r="BG224" t="s">
        <v>899</v>
      </c>
      <c r="BH224" t="s">
        <v>899</v>
      </c>
      <c r="BI224" t="s">
        <v>899</v>
      </c>
      <c r="BJ224" t="s">
        <v>899</v>
      </c>
      <c r="BK224" t="s">
        <v>899</v>
      </c>
      <c r="BL224" t="s">
        <v>899</v>
      </c>
      <c r="BM224" t="s">
        <v>899</v>
      </c>
      <c r="BN224" t="s">
        <v>899</v>
      </c>
      <c r="BO224" t="s">
        <v>899</v>
      </c>
      <c r="BP224" t="s">
        <v>899</v>
      </c>
      <c r="BQ224" t="s">
        <v>899</v>
      </c>
      <c r="BR224" t="s">
        <v>899</v>
      </c>
      <c r="BS224" t="s">
        <v>899</v>
      </c>
      <c r="BT224" t="s">
        <v>899</v>
      </c>
      <c r="BU224" t="s">
        <v>899</v>
      </c>
      <c r="BV224" t="s">
        <v>899</v>
      </c>
      <c r="BW224" t="s">
        <v>899</v>
      </c>
      <c r="BX224" t="s">
        <v>899</v>
      </c>
      <c r="BY224" t="s">
        <v>899</v>
      </c>
      <c r="BZ224" t="s">
        <v>899</v>
      </c>
      <c r="CA224" t="s">
        <v>899</v>
      </c>
      <c r="CB224" t="s">
        <v>899</v>
      </c>
    </row>
    <row r="225" spans="44:80" x14ac:dyDescent="0.3">
      <c r="AR225" t="s">
        <v>899</v>
      </c>
      <c r="AS225" t="s">
        <v>899</v>
      </c>
      <c r="AT225" t="s">
        <v>899</v>
      </c>
      <c r="AU225" t="s">
        <v>899</v>
      </c>
      <c r="AV225" t="s">
        <v>899</v>
      </c>
      <c r="AW225" t="s">
        <v>899</v>
      </c>
      <c r="AX225" t="s">
        <v>899</v>
      </c>
      <c r="AY225" t="s">
        <v>899</v>
      </c>
      <c r="AZ225" t="s">
        <v>899</v>
      </c>
      <c r="BA225" t="s">
        <v>899</v>
      </c>
      <c r="BB225" t="s">
        <v>899</v>
      </c>
      <c r="BC225" t="s">
        <v>899</v>
      </c>
      <c r="BD225" t="s">
        <v>899</v>
      </c>
      <c r="BE225" t="s">
        <v>899</v>
      </c>
      <c r="BF225" t="s">
        <v>899</v>
      </c>
      <c r="BG225" t="s">
        <v>899</v>
      </c>
      <c r="BH225" t="s">
        <v>899</v>
      </c>
      <c r="BI225" t="s">
        <v>899</v>
      </c>
      <c r="BJ225" t="s">
        <v>899</v>
      </c>
      <c r="BK225" t="s">
        <v>899</v>
      </c>
      <c r="BL225" t="s">
        <v>899</v>
      </c>
      <c r="BM225" t="s">
        <v>899</v>
      </c>
      <c r="BN225" t="s">
        <v>899</v>
      </c>
      <c r="BO225" t="s">
        <v>899</v>
      </c>
      <c r="BP225" t="s">
        <v>899</v>
      </c>
      <c r="BQ225" t="s">
        <v>899</v>
      </c>
      <c r="BR225" t="s">
        <v>899</v>
      </c>
      <c r="BS225" t="s">
        <v>899</v>
      </c>
      <c r="BT225" t="s">
        <v>899</v>
      </c>
      <c r="BU225" t="s">
        <v>899</v>
      </c>
      <c r="BV225" t="s">
        <v>899</v>
      </c>
      <c r="BW225" t="s">
        <v>899</v>
      </c>
      <c r="BX225" t="s">
        <v>899</v>
      </c>
      <c r="BY225" t="s">
        <v>899</v>
      </c>
      <c r="BZ225" t="s">
        <v>899</v>
      </c>
      <c r="CA225" t="s">
        <v>899</v>
      </c>
      <c r="CB225" t="s">
        <v>899</v>
      </c>
    </row>
    <row r="226" spans="44:80" x14ac:dyDescent="0.3">
      <c r="AR226" t="s">
        <v>899</v>
      </c>
      <c r="AS226" t="s">
        <v>899</v>
      </c>
      <c r="AT226" t="s">
        <v>899</v>
      </c>
      <c r="AU226" t="s">
        <v>899</v>
      </c>
      <c r="AV226" t="s">
        <v>899</v>
      </c>
      <c r="AW226" t="s">
        <v>899</v>
      </c>
      <c r="AX226" t="s">
        <v>899</v>
      </c>
      <c r="AY226" t="s">
        <v>899</v>
      </c>
      <c r="AZ226" t="s">
        <v>899</v>
      </c>
      <c r="BA226" t="s">
        <v>899</v>
      </c>
      <c r="BB226" t="s">
        <v>899</v>
      </c>
      <c r="BC226" t="s">
        <v>899</v>
      </c>
      <c r="BD226" t="s">
        <v>899</v>
      </c>
      <c r="BE226" t="s">
        <v>899</v>
      </c>
      <c r="BF226" t="s">
        <v>899</v>
      </c>
      <c r="BG226" t="s">
        <v>899</v>
      </c>
      <c r="BH226" t="s">
        <v>899</v>
      </c>
      <c r="BI226" t="s">
        <v>899</v>
      </c>
      <c r="BJ226" t="s">
        <v>899</v>
      </c>
      <c r="BK226" t="s">
        <v>899</v>
      </c>
      <c r="BL226" t="s">
        <v>899</v>
      </c>
      <c r="BM226" t="s">
        <v>899</v>
      </c>
      <c r="BN226" t="s">
        <v>899</v>
      </c>
      <c r="BO226" t="s">
        <v>899</v>
      </c>
      <c r="BP226" t="s">
        <v>899</v>
      </c>
      <c r="BQ226" t="s">
        <v>899</v>
      </c>
      <c r="BR226" t="s">
        <v>899</v>
      </c>
      <c r="BS226" t="s">
        <v>899</v>
      </c>
      <c r="BT226" t="s">
        <v>899</v>
      </c>
      <c r="BU226" t="s">
        <v>899</v>
      </c>
      <c r="BV226" t="s">
        <v>899</v>
      </c>
      <c r="BW226" t="s">
        <v>899</v>
      </c>
      <c r="BX226" t="s">
        <v>899</v>
      </c>
      <c r="BY226" t="s">
        <v>899</v>
      </c>
      <c r="BZ226" t="s">
        <v>899</v>
      </c>
      <c r="CA226" t="s">
        <v>899</v>
      </c>
      <c r="CB226" t="s">
        <v>899</v>
      </c>
    </row>
    <row r="227" spans="44:80" x14ac:dyDescent="0.3">
      <c r="AR227" t="s">
        <v>899</v>
      </c>
      <c r="AS227" t="s">
        <v>899</v>
      </c>
      <c r="AT227" t="s">
        <v>899</v>
      </c>
      <c r="AU227" t="s">
        <v>899</v>
      </c>
      <c r="AV227" t="s">
        <v>899</v>
      </c>
      <c r="AW227" t="s">
        <v>899</v>
      </c>
      <c r="AX227" t="s">
        <v>899</v>
      </c>
      <c r="AY227" t="s">
        <v>899</v>
      </c>
      <c r="AZ227" t="s">
        <v>899</v>
      </c>
      <c r="BA227" t="s">
        <v>899</v>
      </c>
      <c r="BB227" t="s">
        <v>899</v>
      </c>
      <c r="BC227" t="s">
        <v>899</v>
      </c>
      <c r="BD227" t="s">
        <v>899</v>
      </c>
      <c r="BE227" t="s">
        <v>899</v>
      </c>
      <c r="BF227" t="s">
        <v>899</v>
      </c>
      <c r="BG227" t="s">
        <v>899</v>
      </c>
      <c r="BH227" t="s">
        <v>899</v>
      </c>
      <c r="BI227" t="s">
        <v>899</v>
      </c>
      <c r="BJ227" t="s">
        <v>899</v>
      </c>
      <c r="BK227" t="s">
        <v>899</v>
      </c>
      <c r="BL227" t="s">
        <v>899</v>
      </c>
      <c r="BM227" t="s">
        <v>899</v>
      </c>
      <c r="BN227" t="s">
        <v>899</v>
      </c>
      <c r="BO227" t="s">
        <v>899</v>
      </c>
      <c r="BP227" t="s">
        <v>899</v>
      </c>
      <c r="BQ227" t="s">
        <v>899</v>
      </c>
      <c r="BR227" t="s">
        <v>899</v>
      </c>
      <c r="BS227" t="s">
        <v>899</v>
      </c>
      <c r="BT227" t="s">
        <v>899</v>
      </c>
      <c r="BU227" t="s">
        <v>899</v>
      </c>
      <c r="BV227" t="s">
        <v>899</v>
      </c>
      <c r="BW227" t="s">
        <v>899</v>
      </c>
      <c r="BX227" t="s">
        <v>899</v>
      </c>
      <c r="BY227" t="s">
        <v>899</v>
      </c>
      <c r="BZ227" t="s">
        <v>899</v>
      </c>
      <c r="CA227" t="s">
        <v>899</v>
      </c>
      <c r="CB227" t="s">
        <v>899</v>
      </c>
    </row>
    <row r="228" spans="44:80" x14ac:dyDescent="0.3">
      <c r="AR228" t="s">
        <v>899</v>
      </c>
      <c r="AS228" t="s">
        <v>899</v>
      </c>
      <c r="AT228" t="s">
        <v>899</v>
      </c>
      <c r="AU228" t="s">
        <v>899</v>
      </c>
      <c r="AV228" t="s">
        <v>899</v>
      </c>
      <c r="AW228" t="s">
        <v>899</v>
      </c>
      <c r="AX228" t="s">
        <v>899</v>
      </c>
      <c r="AY228" t="s">
        <v>899</v>
      </c>
      <c r="AZ228" t="s">
        <v>899</v>
      </c>
      <c r="BA228" t="s">
        <v>899</v>
      </c>
      <c r="BB228" t="s">
        <v>899</v>
      </c>
      <c r="BC228" t="s">
        <v>899</v>
      </c>
      <c r="BD228" t="s">
        <v>899</v>
      </c>
      <c r="BE228" t="s">
        <v>899</v>
      </c>
      <c r="BF228" t="s">
        <v>899</v>
      </c>
      <c r="BG228" t="s">
        <v>899</v>
      </c>
      <c r="BH228" t="s">
        <v>899</v>
      </c>
      <c r="BI228" t="s">
        <v>899</v>
      </c>
      <c r="BJ228" t="s">
        <v>899</v>
      </c>
      <c r="BK228" t="s">
        <v>899</v>
      </c>
      <c r="BL228" t="s">
        <v>899</v>
      </c>
      <c r="BM228" t="s">
        <v>899</v>
      </c>
      <c r="BN228" t="s">
        <v>899</v>
      </c>
      <c r="BO228" t="s">
        <v>899</v>
      </c>
      <c r="BP228" t="s">
        <v>899</v>
      </c>
      <c r="BQ228" t="s">
        <v>899</v>
      </c>
      <c r="BR228" t="s">
        <v>899</v>
      </c>
      <c r="BS228" t="s">
        <v>899</v>
      </c>
      <c r="BT228" t="s">
        <v>899</v>
      </c>
      <c r="BU228" t="s">
        <v>899</v>
      </c>
      <c r="BV228" t="s">
        <v>899</v>
      </c>
      <c r="BW228" t="s">
        <v>899</v>
      </c>
      <c r="BX228" t="s">
        <v>899</v>
      </c>
      <c r="BY228" t="s">
        <v>899</v>
      </c>
      <c r="BZ228" t="s">
        <v>899</v>
      </c>
      <c r="CA228" t="s">
        <v>899</v>
      </c>
      <c r="CB228" t="s">
        <v>899</v>
      </c>
    </row>
    <row r="229" spans="44:80" x14ac:dyDescent="0.3">
      <c r="AR229" t="s">
        <v>899</v>
      </c>
      <c r="AS229" t="s">
        <v>899</v>
      </c>
      <c r="AT229" t="s">
        <v>899</v>
      </c>
      <c r="AU229" t="s">
        <v>899</v>
      </c>
      <c r="AV229" t="s">
        <v>899</v>
      </c>
      <c r="AW229" t="s">
        <v>899</v>
      </c>
      <c r="AX229" t="s">
        <v>899</v>
      </c>
      <c r="AY229" t="s">
        <v>899</v>
      </c>
      <c r="AZ229" t="s">
        <v>899</v>
      </c>
      <c r="BA229" t="s">
        <v>899</v>
      </c>
      <c r="BB229" t="s">
        <v>899</v>
      </c>
      <c r="BC229" t="s">
        <v>899</v>
      </c>
      <c r="BD229" t="s">
        <v>899</v>
      </c>
      <c r="BE229" t="s">
        <v>899</v>
      </c>
      <c r="BF229" t="s">
        <v>899</v>
      </c>
      <c r="BG229" t="s">
        <v>899</v>
      </c>
      <c r="BH229" t="s">
        <v>899</v>
      </c>
      <c r="BI229" t="s">
        <v>899</v>
      </c>
      <c r="BJ229" t="s">
        <v>899</v>
      </c>
      <c r="BK229" t="s">
        <v>899</v>
      </c>
      <c r="BL229" t="s">
        <v>899</v>
      </c>
      <c r="BM229" t="s">
        <v>899</v>
      </c>
      <c r="BN229" t="s">
        <v>899</v>
      </c>
      <c r="BO229" t="s">
        <v>899</v>
      </c>
      <c r="BP229" t="s">
        <v>899</v>
      </c>
      <c r="BQ229" t="s">
        <v>899</v>
      </c>
      <c r="BR229" t="s">
        <v>899</v>
      </c>
      <c r="BS229" t="s">
        <v>899</v>
      </c>
      <c r="BT229" t="s">
        <v>899</v>
      </c>
      <c r="BU229" t="s">
        <v>899</v>
      </c>
      <c r="BV229" t="s">
        <v>899</v>
      </c>
      <c r="BW229" t="s">
        <v>899</v>
      </c>
      <c r="BX229" t="s">
        <v>899</v>
      </c>
      <c r="BY229" t="s">
        <v>899</v>
      </c>
      <c r="BZ229" t="s">
        <v>899</v>
      </c>
      <c r="CA229" t="s">
        <v>899</v>
      </c>
      <c r="CB229" t="s">
        <v>899</v>
      </c>
    </row>
    <row r="230" spans="44:80" x14ac:dyDescent="0.3">
      <c r="AR230" t="s">
        <v>899</v>
      </c>
      <c r="AS230" t="s">
        <v>899</v>
      </c>
      <c r="AT230" t="s">
        <v>899</v>
      </c>
      <c r="AU230" t="s">
        <v>899</v>
      </c>
      <c r="AV230" t="s">
        <v>899</v>
      </c>
      <c r="AW230" t="s">
        <v>899</v>
      </c>
      <c r="AX230" t="s">
        <v>899</v>
      </c>
      <c r="AY230" t="s">
        <v>899</v>
      </c>
      <c r="AZ230" t="s">
        <v>899</v>
      </c>
      <c r="BA230" t="s">
        <v>899</v>
      </c>
      <c r="BB230" t="s">
        <v>899</v>
      </c>
      <c r="BC230" t="s">
        <v>899</v>
      </c>
      <c r="BD230" t="s">
        <v>899</v>
      </c>
      <c r="BE230" t="s">
        <v>899</v>
      </c>
      <c r="BF230" t="s">
        <v>899</v>
      </c>
      <c r="BG230" t="s">
        <v>899</v>
      </c>
      <c r="BH230" t="s">
        <v>899</v>
      </c>
      <c r="BI230" t="s">
        <v>899</v>
      </c>
      <c r="BJ230" t="s">
        <v>899</v>
      </c>
      <c r="BK230" t="s">
        <v>899</v>
      </c>
      <c r="BL230" t="s">
        <v>899</v>
      </c>
      <c r="BM230" t="s">
        <v>899</v>
      </c>
      <c r="BN230" t="s">
        <v>899</v>
      </c>
      <c r="BO230" t="s">
        <v>899</v>
      </c>
      <c r="BP230" t="s">
        <v>899</v>
      </c>
      <c r="BQ230" t="s">
        <v>899</v>
      </c>
      <c r="BR230" t="s">
        <v>899</v>
      </c>
      <c r="BS230" t="s">
        <v>899</v>
      </c>
      <c r="BT230" t="s">
        <v>899</v>
      </c>
      <c r="BU230" t="s">
        <v>899</v>
      </c>
      <c r="BV230" t="s">
        <v>899</v>
      </c>
      <c r="BW230" t="s">
        <v>899</v>
      </c>
      <c r="BX230" t="s">
        <v>899</v>
      </c>
      <c r="BY230" t="s">
        <v>899</v>
      </c>
      <c r="BZ230" t="s">
        <v>899</v>
      </c>
      <c r="CA230" t="s">
        <v>899</v>
      </c>
      <c r="CB230" t="s">
        <v>899</v>
      </c>
    </row>
    <row r="231" spans="44:80" x14ac:dyDescent="0.3">
      <c r="AR231" t="s">
        <v>899</v>
      </c>
      <c r="AS231" t="s">
        <v>899</v>
      </c>
      <c r="AT231" t="s">
        <v>899</v>
      </c>
      <c r="AU231" t="s">
        <v>899</v>
      </c>
      <c r="AV231" t="s">
        <v>899</v>
      </c>
      <c r="AW231" t="s">
        <v>899</v>
      </c>
      <c r="AX231" t="s">
        <v>899</v>
      </c>
      <c r="AY231" t="s">
        <v>899</v>
      </c>
      <c r="AZ231" t="s">
        <v>899</v>
      </c>
      <c r="BA231" t="s">
        <v>899</v>
      </c>
      <c r="BB231" t="s">
        <v>899</v>
      </c>
      <c r="BC231" t="s">
        <v>899</v>
      </c>
      <c r="BD231" t="s">
        <v>899</v>
      </c>
      <c r="BE231" t="s">
        <v>899</v>
      </c>
      <c r="BF231" t="s">
        <v>899</v>
      </c>
      <c r="BG231" t="s">
        <v>899</v>
      </c>
      <c r="BH231" t="s">
        <v>899</v>
      </c>
      <c r="BI231" t="s">
        <v>899</v>
      </c>
      <c r="BJ231" t="s">
        <v>899</v>
      </c>
      <c r="BK231" t="s">
        <v>899</v>
      </c>
      <c r="BL231" t="s">
        <v>899</v>
      </c>
      <c r="BM231" t="s">
        <v>899</v>
      </c>
      <c r="BN231" t="s">
        <v>899</v>
      </c>
      <c r="BO231" t="s">
        <v>899</v>
      </c>
      <c r="BP231" t="s">
        <v>899</v>
      </c>
      <c r="BQ231" t="s">
        <v>899</v>
      </c>
      <c r="BR231" t="s">
        <v>899</v>
      </c>
      <c r="BS231" t="s">
        <v>899</v>
      </c>
      <c r="BT231" t="s">
        <v>899</v>
      </c>
      <c r="BU231" t="s">
        <v>899</v>
      </c>
      <c r="BV231" t="s">
        <v>899</v>
      </c>
      <c r="BW231" t="s">
        <v>899</v>
      </c>
      <c r="BX231" t="s">
        <v>899</v>
      </c>
      <c r="BY231" t="s">
        <v>899</v>
      </c>
      <c r="BZ231" t="s">
        <v>899</v>
      </c>
      <c r="CA231" t="s">
        <v>899</v>
      </c>
      <c r="CB231" t="s">
        <v>899</v>
      </c>
    </row>
    <row r="232" spans="44:80" x14ac:dyDescent="0.3">
      <c r="AR232" t="s">
        <v>899</v>
      </c>
      <c r="AS232" t="s">
        <v>899</v>
      </c>
      <c r="AT232" t="s">
        <v>899</v>
      </c>
      <c r="AU232" t="s">
        <v>899</v>
      </c>
      <c r="AV232" t="s">
        <v>899</v>
      </c>
      <c r="AW232" t="s">
        <v>899</v>
      </c>
      <c r="AX232" t="s">
        <v>899</v>
      </c>
      <c r="AY232" t="s">
        <v>899</v>
      </c>
      <c r="AZ232" t="s">
        <v>899</v>
      </c>
      <c r="BA232" t="s">
        <v>899</v>
      </c>
      <c r="BB232" t="s">
        <v>899</v>
      </c>
      <c r="BC232" t="s">
        <v>899</v>
      </c>
      <c r="BD232" t="s">
        <v>899</v>
      </c>
      <c r="BE232" t="s">
        <v>899</v>
      </c>
      <c r="BF232" t="s">
        <v>899</v>
      </c>
      <c r="BG232" t="s">
        <v>899</v>
      </c>
      <c r="BH232" t="s">
        <v>899</v>
      </c>
      <c r="BI232" t="s">
        <v>899</v>
      </c>
      <c r="BJ232" t="s">
        <v>899</v>
      </c>
      <c r="BK232" t="s">
        <v>899</v>
      </c>
      <c r="BL232" t="s">
        <v>899</v>
      </c>
      <c r="BM232" t="s">
        <v>899</v>
      </c>
      <c r="BN232" t="s">
        <v>899</v>
      </c>
      <c r="BO232" t="s">
        <v>899</v>
      </c>
      <c r="BP232" t="s">
        <v>899</v>
      </c>
      <c r="BQ232" t="s">
        <v>899</v>
      </c>
      <c r="BR232" t="s">
        <v>899</v>
      </c>
      <c r="BS232" t="s">
        <v>899</v>
      </c>
      <c r="BT232" t="s">
        <v>899</v>
      </c>
      <c r="BU232" t="s">
        <v>899</v>
      </c>
      <c r="BV232" t="s">
        <v>899</v>
      </c>
      <c r="BW232" t="s">
        <v>899</v>
      </c>
      <c r="BX232" t="s">
        <v>899</v>
      </c>
      <c r="BY232" t="s">
        <v>899</v>
      </c>
      <c r="BZ232" t="s">
        <v>899</v>
      </c>
      <c r="CA232" t="s">
        <v>899</v>
      </c>
      <c r="CB232" t="s">
        <v>899</v>
      </c>
    </row>
    <row r="233" spans="44:80" x14ac:dyDescent="0.3">
      <c r="AR233" t="s">
        <v>899</v>
      </c>
      <c r="AS233" t="s">
        <v>899</v>
      </c>
      <c r="AT233" t="s">
        <v>899</v>
      </c>
      <c r="AU233" t="s">
        <v>899</v>
      </c>
      <c r="AV233" t="s">
        <v>899</v>
      </c>
      <c r="AW233" t="s">
        <v>899</v>
      </c>
      <c r="AX233" t="s">
        <v>899</v>
      </c>
      <c r="AY233" t="s">
        <v>899</v>
      </c>
      <c r="AZ233" t="s">
        <v>899</v>
      </c>
      <c r="BA233" t="s">
        <v>899</v>
      </c>
      <c r="BB233" t="s">
        <v>899</v>
      </c>
      <c r="BC233" t="s">
        <v>899</v>
      </c>
      <c r="BD233" t="s">
        <v>899</v>
      </c>
      <c r="BE233" t="s">
        <v>899</v>
      </c>
      <c r="BF233" t="s">
        <v>899</v>
      </c>
      <c r="BG233" t="s">
        <v>899</v>
      </c>
      <c r="BH233" t="s">
        <v>899</v>
      </c>
      <c r="BI233" t="s">
        <v>899</v>
      </c>
      <c r="BJ233" t="s">
        <v>899</v>
      </c>
      <c r="BK233" t="s">
        <v>899</v>
      </c>
      <c r="BL233" t="s">
        <v>899</v>
      </c>
      <c r="BM233" t="s">
        <v>899</v>
      </c>
      <c r="BN233" t="s">
        <v>899</v>
      </c>
      <c r="BO233" t="s">
        <v>899</v>
      </c>
      <c r="BP233" t="s">
        <v>899</v>
      </c>
      <c r="BQ233" t="s">
        <v>899</v>
      </c>
      <c r="BR233" t="s">
        <v>899</v>
      </c>
      <c r="BS233" t="s">
        <v>899</v>
      </c>
      <c r="BT233" t="s">
        <v>899</v>
      </c>
      <c r="BU233" t="s">
        <v>899</v>
      </c>
      <c r="BV233" t="s">
        <v>899</v>
      </c>
      <c r="BW233" t="s">
        <v>899</v>
      </c>
      <c r="BX233" t="s">
        <v>899</v>
      </c>
      <c r="BY233" t="s">
        <v>899</v>
      </c>
      <c r="BZ233" t="s">
        <v>899</v>
      </c>
      <c r="CA233" t="s">
        <v>899</v>
      </c>
      <c r="CB233" t="s">
        <v>899</v>
      </c>
    </row>
    <row r="234" spans="44:80" x14ac:dyDescent="0.3">
      <c r="AR234" t="s">
        <v>899</v>
      </c>
      <c r="AS234" t="s">
        <v>899</v>
      </c>
      <c r="AT234" t="s">
        <v>899</v>
      </c>
      <c r="AU234" t="s">
        <v>899</v>
      </c>
      <c r="AV234" t="s">
        <v>899</v>
      </c>
      <c r="AW234" t="s">
        <v>899</v>
      </c>
      <c r="AX234" t="s">
        <v>899</v>
      </c>
      <c r="AY234" t="s">
        <v>899</v>
      </c>
      <c r="AZ234" t="s">
        <v>899</v>
      </c>
      <c r="BA234" t="s">
        <v>899</v>
      </c>
      <c r="BB234" t="s">
        <v>899</v>
      </c>
      <c r="BC234" t="s">
        <v>899</v>
      </c>
      <c r="BD234" t="s">
        <v>899</v>
      </c>
      <c r="BE234" t="s">
        <v>899</v>
      </c>
      <c r="BF234" t="s">
        <v>899</v>
      </c>
      <c r="BG234" t="s">
        <v>899</v>
      </c>
      <c r="BH234" t="s">
        <v>899</v>
      </c>
      <c r="BI234" t="s">
        <v>899</v>
      </c>
      <c r="BJ234" t="s">
        <v>899</v>
      </c>
      <c r="BK234" t="s">
        <v>899</v>
      </c>
      <c r="BL234" t="s">
        <v>899</v>
      </c>
      <c r="BM234" t="s">
        <v>899</v>
      </c>
      <c r="BN234" t="s">
        <v>899</v>
      </c>
      <c r="BO234" t="s">
        <v>899</v>
      </c>
      <c r="BP234" t="s">
        <v>899</v>
      </c>
      <c r="BQ234" t="s">
        <v>899</v>
      </c>
      <c r="BR234" t="s">
        <v>899</v>
      </c>
      <c r="BS234" t="s">
        <v>899</v>
      </c>
      <c r="BT234" t="s">
        <v>899</v>
      </c>
      <c r="BU234" t="s">
        <v>899</v>
      </c>
      <c r="BV234" t="s">
        <v>899</v>
      </c>
      <c r="BW234" t="s">
        <v>899</v>
      </c>
      <c r="BX234" t="s">
        <v>899</v>
      </c>
      <c r="BY234" t="s">
        <v>899</v>
      </c>
      <c r="BZ234" t="s">
        <v>899</v>
      </c>
      <c r="CA234" t="s">
        <v>899</v>
      </c>
      <c r="CB234" t="s">
        <v>899</v>
      </c>
    </row>
    <row r="235" spans="44:80" x14ac:dyDescent="0.3">
      <c r="AR235" t="s">
        <v>899</v>
      </c>
      <c r="AS235" t="s">
        <v>899</v>
      </c>
      <c r="AT235" t="s">
        <v>899</v>
      </c>
      <c r="AU235" t="s">
        <v>899</v>
      </c>
      <c r="AV235" t="s">
        <v>899</v>
      </c>
      <c r="AW235" t="s">
        <v>899</v>
      </c>
      <c r="AX235" t="s">
        <v>899</v>
      </c>
      <c r="AY235" t="s">
        <v>899</v>
      </c>
      <c r="AZ235" t="s">
        <v>899</v>
      </c>
      <c r="BA235" t="s">
        <v>899</v>
      </c>
      <c r="BB235" t="s">
        <v>899</v>
      </c>
      <c r="BC235" t="s">
        <v>899</v>
      </c>
      <c r="BD235" t="s">
        <v>899</v>
      </c>
      <c r="BE235" t="s">
        <v>899</v>
      </c>
      <c r="BF235" t="s">
        <v>899</v>
      </c>
      <c r="BG235" t="s">
        <v>899</v>
      </c>
      <c r="BH235" t="s">
        <v>899</v>
      </c>
      <c r="BI235" t="s">
        <v>899</v>
      </c>
      <c r="BJ235" t="s">
        <v>899</v>
      </c>
      <c r="BK235" t="s">
        <v>899</v>
      </c>
      <c r="BL235" t="s">
        <v>899</v>
      </c>
      <c r="BM235" t="s">
        <v>899</v>
      </c>
      <c r="BN235" t="s">
        <v>899</v>
      </c>
      <c r="BO235" t="s">
        <v>899</v>
      </c>
      <c r="BP235" t="s">
        <v>899</v>
      </c>
      <c r="BQ235" t="s">
        <v>899</v>
      </c>
      <c r="BR235" t="s">
        <v>899</v>
      </c>
      <c r="BS235" t="s">
        <v>899</v>
      </c>
      <c r="BT235" t="s">
        <v>899</v>
      </c>
      <c r="BU235" t="s">
        <v>899</v>
      </c>
      <c r="BV235" t="s">
        <v>899</v>
      </c>
      <c r="BW235" t="s">
        <v>899</v>
      </c>
      <c r="BX235" t="s">
        <v>899</v>
      </c>
      <c r="BY235" t="s">
        <v>899</v>
      </c>
      <c r="BZ235" t="s">
        <v>899</v>
      </c>
      <c r="CA235" t="s">
        <v>899</v>
      </c>
      <c r="CB235" t="s">
        <v>899</v>
      </c>
    </row>
    <row r="236" spans="44:80" x14ac:dyDescent="0.3">
      <c r="AR236" t="s">
        <v>899</v>
      </c>
      <c r="AS236" t="s">
        <v>899</v>
      </c>
      <c r="AT236" t="s">
        <v>899</v>
      </c>
      <c r="AU236" t="s">
        <v>899</v>
      </c>
      <c r="AV236" t="s">
        <v>899</v>
      </c>
      <c r="AW236" t="s">
        <v>899</v>
      </c>
      <c r="AX236" t="s">
        <v>899</v>
      </c>
      <c r="AY236" t="s">
        <v>899</v>
      </c>
      <c r="AZ236" t="s">
        <v>899</v>
      </c>
      <c r="BA236" t="s">
        <v>899</v>
      </c>
      <c r="BB236" t="s">
        <v>899</v>
      </c>
      <c r="BC236" t="s">
        <v>899</v>
      </c>
      <c r="BD236" t="s">
        <v>899</v>
      </c>
      <c r="BE236" t="s">
        <v>899</v>
      </c>
      <c r="BF236" t="s">
        <v>899</v>
      </c>
      <c r="BG236" t="s">
        <v>899</v>
      </c>
      <c r="BH236" t="s">
        <v>899</v>
      </c>
      <c r="BI236" t="s">
        <v>899</v>
      </c>
      <c r="BJ236" t="s">
        <v>899</v>
      </c>
      <c r="BK236" t="s">
        <v>899</v>
      </c>
      <c r="BL236" t="s">
        <v>899</v>
      </c>
      <c r="BM236" t="s">
        <v>899</v>
      </c>
      <c r="BN236" t="s">
        <v>899</v>
      </c>
      <c r="BO236" t="s">
        <v>899</v>
      </c>
      <c r="BP236" t="s">
        <v>899</v>
      </c>
      <c r="BQ236" t="s">
        <v>899</v>
      </c>
      <c r="BR236" t="s">
        <v>899</v>
      </c>
      <c r="BS236" t="s">
        <v>899</v>
      </c>
      <c r="BT236" t="s">
        <v>899</v>
      </c>
      <c r="BU236" t="s">
        <v>899</v>
      </c>
      <c r="BV236" t="s">
        <v>899</v>
      </c>
      <c r="BW236" t="s">
        <v>899</v>
      </c>
      <c r="BX236" t="s">
        <v>899</v>
      </c>
      <c r="BY236" t="s">
        <v>899</v>
      </c>
      <c r="BZ236" t="s">
        <v>899</v>
      </c>
      <c r="CA236" t="s">
        <v>899</v>
      </c>
      <c r="CB236" t="s">
        <v>899</v>
      </c>
    </row>
    <row r="237" spans="44:80" x14ac:dyDescent="0.3">
      <c r="AR237" t="s">
        <v>899</v>
      </c>
      <c r="AS237" t="s">
        <v>899</v>
      </c>
      <c r="AT237" t="s">
        <v>899</v>
      </c>
      <c r="AU237" t="s">
        <v>899</v>
      </c>
      <c r="AV237" t="s">
        <v>899</v>
      </c>
      <c r="AW237" t="s">
        <v>899</v>
      </c>
      <c r="AX237" t="s">
        <v>899</v>
      </c>
      <c r="AY237" t="s">
        <v>899</v>
      </c>
      <c r="AZ237" t="s">
        <v>899</v>
      </c>
      <c r="BA237" t="s">
        <v>899</v>
      </c>
      <c r="BB237" t="s">
        <v>899</v>
      </c>
      <c r="BC237" t="s">
        <v>899</v>
      </c>
      <c r="BD237" t="s">
        <v>899</v>
      </c>
      <c r="BE237" t="s">
        <v>899</v>
      </c>
      <c r="BF237" t="s">
        <v>899</v>
      </c>
      <c r="BG237" t="s">
        <v>899</v>
      </c>
      <c r="BH237" t="s">
        <v>899</v>
      </c>
      <c r="BI237" t="s">
        <v>899</v>
      </c>
      <c r="BJ237" t="s">
        <v>899</v>
      </c>
      <c r="BK237" t="s">
        <v>899</v>
      </c>
      <c r="BL237" t="s">
        <v>899</v>
      </c>
      <c r="BM237" t="s">
        <v>899</v>
      </c>
      <c r="BN237" t="s">
        <v>899</v>
      </c>
      <c r="BO237" t="s">
        <v>899</v>
      </c>
      <c r="BP237" t="s">
        <v>899</v>
      </c>
      <c r="BQ237" t="s">
        <v>899</v>
      </c>
      <c r="BR237" t="s">
        <v>899</v>
      </c>
      <c r="BS237" t="s">
        <v>899</v>
      </c>
      <c r="BT237" t="s">
        <v>899</v>
      </c>
      <c r="BU237" t="s">
        <v>899</v>
      </c>
      <c r="BV237" t="s">
        <v>899</v>
      </c>
      <c r="BW237" t="s">
        <v>899</v>
      </c>
      <c r="BX237" t="s">
        <v>899</v>
      </c>
      <c r="BY237" t="s">
        <v>899</v>
      </c>
      <c r="BZ237" t="s">
        <v>899</v>
      </c>
      <c r="CA237" t="s">
        <v>899</v>
      </c>
      <c r="CB237" t="s">
        <v>899</v>
      </c>
    </row>
    <row r="238" spans="44:80" x14ac:dyDescent="0.3">
      <c r="AR238" t="s">
        <v>899</v>
      </c>
      <c r="AS238" t="s">
        <v>899</v>
      </c>
      <c r="AT238" t="s">
        <v>899</v>
      </c>
      <c r="AU238" t="s">
        <v>899</v>
      </c>
      <c r="AV238" t="s">
        <v>899</v>
      </c>
      <c r="AW238" t="s">
        <v>899</v>
      </c>
      <c r="AX238" t="s">
        <v>899</v>
      </c>
      <c r="AY238" t="s">
        <v>899</v>
      </c>
      <c r="AZ238" t="s">
        <v>899</v>
      </c>
      <c r="BA238" t="s">
        <v>899</v>
      </c>
      <c r="BB238" t="s">
        <v>899</v>
      </c>
      <c r="BC238" t="s">
        <v>899</v>
      </c>
      <c r="BD238" t="s">
        <v>899</v>
      </c>
      <c r="BE238" t="s">
        <v>899</v>
      </c>
      <c r="BF238" t="s">
        <v>899</v>
      </c>
      <c r="BG238" t="s">
        <v>899</v>
      </c>
      <c r="BH238" t="s">
        <v>899</v>
      </c>
      <c r="BI238" t="s">
        <v>899</v>
      </c>
      <c r="BJ238" t="s">
        <v>899</v>
      </c>
      <c r="BK238" t="s">
        <v>899</v>
      </c>
      <c r="BL238" t="s">
        <v>899</v>
      </c>
      <c r="BM238" t="s">
        <v>899</v>
      </c>
      <c r="BN238" t="s">
        <v>899</v>
      </c>
      <c r="BO238" t="s">
        <v>899</v>
      </c>
      <c r="BP238" t="s">
        <v>899</v>
      </c>
      <c r="BQ238" t="s">
        <v>899</v>
      </c>
      <c r="BR238" t="s">
        <v>899</v>
      </c>
      <c r="BS238" t="s">
        <v>899</v>
      </c>
      <c r="BT238" t="s">
        <v>899</v>
      </c>
      <c r="BU238" t="s">
        <v>899</v>
      </c>
      <c r="BV238" t="s">
        <v>899</v>
      </c>
      <c r="BW238" t="s">
        <v>899</v>
      </c>
      <c r="BX238" t="s">
        <v>899</v>
      </c>
      <c r="BY238" t="s">
        <v>899</v>
      </c>
      <c r="BZ238" t="s">
        <v>899</v>
      </c>
      <c r="CA238" t="s">
        <v>899</v>
      </c>
      <c r="CB238" t="s">
        <v>899</v>
      </c>
    </row>
    <row r="239" spans="44:80" x14ac:dyDescent="0.3">
      <c r="AR239" t="s">
        <v>899</v>
      </c>
      <c r="AS239" t="s">
        <v>899</v>
      </c>
      <c r="AT239" t="s">
        <v>899</v>
      </c>
      <c r="AU239" t="s">
        <v>899</v>
      </c>
      <c r="AV239" t="s">
        <v>899</v>
      </c>
      <c r="AW239" t="s">
        <v>899</v>
      </c>
      <c r="AX239" t="s">
        <v>899</v>
      </c>
      <c r="AY239" t="s">
        <v>899</v>
      </c>
      <c r="AZ239" t="s">
        <v>899</v>
      </c>
      <c r="BA239" t="s">
        <v>899</v>
      </c>
      <c r="BB239" t="s">
        <v>899</v>
      </c>
      <c r="BC239" t="s">
        <v>899</v>
      </c>
      <c r="BD239" t="s">
        <v>899</v>
      </c>
      <c r="BE239" t="s">
        <v>899</v>
      </c>
      <c r="BF239" t="s">
        <v>899</v>
      </c>
      <c r="BG239" t="s">
        <v>899</v>
      </c>
      <c r="BH239" t="s">
        <v>899</v>
      </c>
      <c r="BI239" t="s">
        <v>899</v>
      </c>
      <c r="BJ239" t="s">
        <v>899</v>
      </c>
      <c r="BK239" t="s">
        <v>899</v>
      </c>
      <c r="BL239" t="s">
        <v>899</v>
      </c>
      <c r="BM239" t="s">
        <v>899</v>
      </c>
      <c r="BN239" t="s">
        <v>899</v>
      </c>
      <c r="BO239" t="s">
        <v>899</v>
      </c>
      <c r="BP239" t="s">
        <v>899</v>
      </c>
      <c r="BQ239" t="s">
        <v>899</v>
      </c>
      <c r="BR239" t="s">
        <v>899</v>
      </c>
      <c r="BS239" t="s">
        <v>899</v>
      </c>
      <c r="BT239" t="s">
        <v>899</v>
      </c>
      <c r="BU239" t="s">
        <v>899</v>
      </c>
      <c r="BV239" t="s">
        <v>899</v>
      </c>
      <c r="BW239" t="s">
        <v>899</v>
      </c>
      <c r="BX239" t="s">
        <v>899</v>
      </c>
      <c r="BY239" t="s">
        <v>899</v>
      </c>
      <c r="BZ239" t="s">
        <v>899</v>
      </c>
      <c r="CA239" t="s">
        <v>899</v>
      </c>
      <c r="CB239" t="s">
        <v>899</v>
      </c>
    </row>
    <row r="240" spans="44:80" x14ac:dyDescent="0.3">
      <c r="AR240" t="s">
        <v>899</v>
      </c>
      <c r="AS240" t="s">
        <v>899</v>
      </c>
      <c r="AT240" t="s">
        <v>899</v>
      </c>
      <c r="AU240" t="s">
        <v>899</v>
      </c>
      <c r="AV240" t="s">
        <v>899</v>
      </c>
      <c r="AW240" t="s">
        <v>899</v>
      </c>
      <c r="AX240" t="s">
        <v>899</v>
      </c>
      <c r="AY240" t="s">
        <v>899</v>
      </c>
      <c r="AZ240" t="s">
        <v>899</v>
      </c>
      <c r="BA240" t="s">
        <v>899</v>
      </c>
      <c r="BB240" t="s">
        <v>899</v>
      </c>
      <c r="BC240" t="s">
        <v>899</v>
      </c>
      <c r="BD240" t="s">
        <v>899</v>
      </c>
      <c r="BE240" t="s">
        <v>899</v>
      </c>
      <c r="BF240" t="s">
        <v>899</v>
      </c>
      <c r="BG240" t="s">
        <v>899</v>
      </c>
      <c r="BH240" t="s">
        <v>899</v>
      </c>
      <c r="BI240" t="s">
        <v>899</v>
      </c>
      <c r="BJ240" t="s">
        <v>899</v>
      </c>
      <c r="BK240" t="s">
        <v>899</v>
      </c>
      <c r="BL240" t="s">
        <v>899</v>
      </c>
      <c r="BM240" t="s">
        <v>899</v>
      </c>
      <c r="BN240" t="s">
        <v>899</v>
      </c>
      <c r="BO240" t="s">
        <v>899</v>
      </c>
      <c r="BP240" t="s">
        <v>899</v>
      </c>
      <c r="BQ240" t="s">
        <v>899</v>
      </c>
      <c r="BR240" t="s">
        <v>899</v>
      </c>
      <c r="BS240" t="s">
        <v>899</v>
      </c>
      <c r="BT240" t="s">
        <v>899</v>
      </c>
      <c r="BU240" t="s">
        <v>899</v>
      </c>
      <c r="BV240" t="s">
        <v>899</v>
      </c>
      <c r="BW240" t="s">
        <v>899</v>
      </c>
      <c r="BX240" t="s">
        <v>899</v>
      </c>
      <c r="BY240" t="s">
        <v>899</v>
      </c>
      <c r="BZ240" t="s">
        <v>899</v>
      </c>
      <c r="CA240" t="s">
        <v>899</v>
      </c>
      <c r="CB240" t="s">
        <v>899</v>
      </c>
    </row>
    <row r="241" spans="44:80" x14ac:dyDescent="0.3">
      <c r="AR241" t="s">
        <v>899</v>
      </c>
      <c r="AS241" t="s">
        <v>899</v>
      </c>
      <c r="AT241" t="s">
        <v>899</v>
      </c>
      <c r="AU241" t="s">
        <v>899</v>
      </c>
      <c r="AV241" t="s">
        <v>899</v>
      </c>
      <c r="AW241" t="s">
        <v>899</v>
      </c>
      <c r="AX241" t="s">
        <v>899</v>
      </c>
      <c r="AY241" t="s">
        <v>899</v>
      </c>
      <c r="AZ241" t="s">
        <v>899</v>
      </c>
      <c r="BA241" t="s">
        <v>899</v>
      </c>
      <c r="BB241" t="s">
        <v>899</v>
      </c>
      <c r="BC241" t="s">
        <v>899</v>
      </c>
      <c r="BD241" t="s">
        <v>899</v>
      </c>
      <c r="BE241" t="s">
        <v>899</v>
      </c>
      <c r="BF241" t="s">
        <v>899</v>
      </c>
      <c r="BG241" t="s">
        <v>899</v>
      </c>
      <c r="BH241" t="s">
        <v>899</v>
      </c>
      <c r="BI241" t="s">
        <v>899</v>
      </c>
      <c r="BJ241" t="s">
        <v>899</v>
      </c>
      <c r="BK241" t="s">
        <v>899</v>
      </c>
      <c r="BL241" t="s">
        <v>899</v>
      </c>
      <c r="BM241" t="s">
        <v>899</v>
      </c>
      <c r="BN241" t="s">
        <v>899</v>
      </c>
      <c r="BO241" t="s">
        <v>899</v>
      </c>
      <c r="BP241" t="s">
        <v>899</v>
      </c>
      <c r="BQ241" t="s">
        <v>899</v>
      </c>
      <c r="BR241" t="s">
        <v>899</v>
      </c>
      <c r="BS241" t="s">
        <v>899</v>
      </c>
      <c r="BT241" t="s">
        <v>899</v>
      </c>
      <c r="BU241" t="s">
        <v>899</v>
      </c>
      <c r="BV241" t="s">
        <v>899</v>
      </c>
      <c r="BW241" t="s">
        <v>899</v>
      </c>
      <c r="BX241" t="s">
        <v>899</v>
      </c>
      <c r="BY241" t="s">
        <v>899</v>
      </c>
      <c r="BZ241" t="s">
        <v>899</v>
      </c>
      <c r="CA241" t="s">
        <v>899</v>
      </c>
      <c r="CB241" t="s">
        <v>899</v>
      </c>
    </row>
    <row r="242" spans="44:80" x14ac:dyDescent="0.3">
      <c r="AR242" t="s">
        <v>899</v>
      </c>
      <c r="AS242" t="s">
        <v>899</v>
      </c>
      <c r="AT242" t="s">
        <v>899</v>
      </c>
      <c r="AU242" t="s">
        <v>899</v>
      </c>
      <c r="AV242" t="s">
        <v>899</v>
      </c>
      <c r="AW242" t="s">
        <v>899</v>
      </c>
      <c r="AX242" t="s">
        <v>899</v>
      </c>
      <c r="AY242" t="s">
        <v>899</v>
      </c>
      <c r="AZ242" t="s">
        <v>899</v>
      </c>
      <c r="BA242" t="s">
        <v>899</v>
      </c>
      <c r="BB242" t="s">
        <v>899</v>
      </c>
      <c r="BC242" t="s">
        <v>899</v>
      </c>
      <c r="BD242" t="s">
        <v>899</v>
      </c>
      <c r="BE242" t="s">
        <v>899</v>
      </c>
      <c r="BF242" t="s">
        <v>899</v>
      </c>
      <c r="BG242" t="s">
        <v>899</v>
      </c>
      <c r="BH242" t="s">
        <v>899</v>
      </c>
      <c r="BI242" t="s">
        <v>899</v>
      </c>
      <c r="BJ242" t="s">
        <v>899</v>
      </c>
      <c r="BK242" t="s">
        <v>899</v>
      </c>
      <c r="BL242" t="s">
        <v>899</v>
      </c>
      <c r="BM242" t="s">
        <v>899</v>
      </c>
      <c r="BN242" t="s">
        <v>899</v>
      </c>
      <c r="BO242" t="s">
        <v>899</v>
      </c>
      <c r="BP242" t="s">
        <v>899</v>
      </c>
      <c r="BQ242" t="s">
        <v>899</v>
      </c>
      <c r="BR242" t="s">
        <v>899</v>
      </c>
      <c r="BS242" t="s">
        <v>899</v>
      </c>
      <c r="BT242" t="s">
        <v>899</v>
      </c>
      <c r="BU242" t="s">
        <v>899</v>
      </c>
      <c r="BV242" t="s">
        <v>899</v>
      </c>
      <c r="BW242" t="s">
        <v>899</v>
      </c>
      <c r="BX242" t="s">
        <v>899</v>
      </c>
      <c r="BY242" t="s">
        <v>899</v>
      </c>
      <c r="BZ242" t="s">
        <v>899</v>
      </c>
      <c r="CA242" t="s">
        <v>899</v>
      </c>
      <c r="CB242" t="s">
        <v>899</v>
      </c>
    </row>
    <row r="243" spans="44:80" x14ac:dyDescent="0.3">
      <c r="AR243" t="s">
        <v>899</v>
      </c>
      <c r="AS243" t="s">
        <v>899</v>
      </c>
      <c r="AT243" t="s">
        <v>899</v>
      </c>
      <c r="AU243" t="s">
        <v>899</v>
      </c>
      <c r="AV243" t="s">
        <v>899</v>
      </c>
      <c r="AW243" t="s">
        <v>899</v>
      </c>
      <c r="AX243" t="s">
        <v>899</v>
      </c>
      <c r="AY243" t="s">
        <v>899</v>
      </c>
      <c r="AZ243" t="s">
        <v>899</v>
      </c>
      <c r="BA243" t="s">
        <v>899</v>
      </c>
      <c r="BB243" t="s">
        <v>899</v>
      </c>
      <c r="BC243" t="s">
        <v>899</v>
      </c>
      <c r="BD243" t="s">
        <v>899</v>
      </c>
      <c r="BE243" t="s">
        <v>899</v>
      </c>
      <c r="BF243" t="s">
        <v>899</v>
      </c>
      <c r="BG243" t="s">
        <v>899</v>
      </c>
      <c r="BH243" t="s">
        <v>899</v>
      </c>
      <c r="BI243" t="s">
        <v>899</v>
      </c>
      <c r="BJ243" t="s">
        <v>899</v>
      </c>
      <c r="BK243" t="s">
        <v>899</v>
      </c>
      <c r="BL243" t="s">
        <v>899</v>
      </c>
      <c r="BM243" t="s">
        <v>899</v>
      </c>
      <c r="BN243" t="s">
        <v>899</v>
      </c>
      <c r="BO243" t="s">
        <v>899</v>
      </c>
      <c r="BP243" t="s">
        <v>899</v>
      </c>
      <c r="BQ243" t="s">
        <v>899</v>
      </c>
      <c r="BR243" t="s">
        <v>899</v>
      </c>
      <c r="BS243" t="s">
        <v>899</v>
      </c>
      <c r="BT243" t="s">
        <v>899</v>
      </c>
      <c r="BU243" t="s">
        <v>899</v>
      </c>
      <c r="BV243" t="s">
        <v>899</v>
      </c>
      <c r="BW243" t="s">
        <v>899</v>
      </c>
      <c r="BX243" t="s">
        <v>899</v>
      </c>
      <c r="BY243" t="s">
        <v>899</v>
      </c>
      <c r="BZ243" t="s">
        <v>899</v>
      </c>
      <c r="CA243" t="s">
        <v>899</v>
      </c>
      <c r="CB243" t="s">
        <v>899</v>
      </c>
    </row>
    <row r="244" spans="44:80" x14ac:dyDescent="0.3">
      <c r="AR244" t="s">
        <v>899</v>
      </c>
      <c r="AS244" t="s">
        <v>899</v>
      </c>
      <c r="AT244" t="s">
        <v>899</v>
      </c>
      <c r="AU244" t="s">
        <v>899</v>
      </c>
      <c r="AV244" t="s">
        <v>899</v>
      </c>
      <c r="AW244" t="s">
        <v>899</v>
      </c>
      <c r="AX244" t="s">
        <v>899</v>
      </c>
      <c r="AY244" t="s">
        <v>899</v>
      </c>
      <c r="AZ244" t="s">
        <v>899</v>
      </c>
      <c r="BA244" t="s">
        <v>899</v>
      </c>
      <c r="BB244" t="s">
        <v>899</v>
      </c>
      <c r="BC244" t="s">
        <v>899</v>
      </c>
      <c r="BD244" t="s">
        <v>899</v>
      </c>
      <c r="BE244" t="s">
        <v>899</v>
      </c>
      <c r="BF244" t="s">
        <v>899</v>
      </c>
      <c r="BG244" t="s">
        <v>899</v>
      </c>
      <c r="BH244" t="s">
        <v>899</v>
      </c>
      <c r="BI244" t="s">
        <v>899</v>
      </c>
      <c r="BJ244" t="s">
        <v>899</v>
      </c>
      <c r="BK244" t="s">
        <v>899</v>
      </c>
      <c r="BL244" t="s">
        <v>899</v>
      </c>
      <c r="BM244" t="s">
        <v>899</v>
      </c>
      <c r="BN244" t="s">
        <v>899</v>
      </c>
      <c r="BO244" t="s">
        <v>899</v>
      </c>
      <c r="BP244" t="s">
        <v>899</v>
      </c>
      <c r="BQ244" t="s">
        <v>899</v>
      </c>
      <c r="BR244" t="s">
        <v>899</v>
      </c>
      <c r="BS244" t="s">
        <v>899</v>
      </c>
      <c r="BT244" t="s">
        <v>899</v>
      </c>
      <c r="BU244" t="s">
        <v>899</v>
      </c>
      <c r="BV244" t="s">
        <v>899</v>
      </c>
      <c r="BW244" t="s">
        <v>899</v>
      </c>
      <c r="BX244" t="s">
        <v>899</v>
      </c>
      <c r="BY244" t="s">
        <v>899</v>
      </c>
      <c r="BZ244" t="s">
        <v>899</v>
      </c>
      <c r="CA244" t="s">
        <v>899</v>
      </c>
      <c r="CB244" t="s">
        <v>899</v>
      </c>
    </row>
    <row r="245" spans="44:80" x14ac:dyDescent="0.3">
      <c r="AR245" t="s">
        <v>899</v>
      </c>
      <c r="AS245" t="s">
        <v>899</v>
      </c>
      <c r="AT245" t="s">
        <v>899</v>
      </c>
      <c r="AU245" t="s">
        <v>899</v>
      </c>
      <c r="AV245" t="s">
        <v>899</v>
      </c>
      <c r="AW245" t="s">
        <v>899</v>
      </c>
      <c r="AX245" t="s">
        <v>899</v>
      </c>
      <c r="AY245" t="s">
        <v>899</v>
      </c>
      <c r="AZ245" t="s">
        <v>899</v>
      </c>
      <c r="BA245" t="s">
        <v>899</v>
      </c>
      <c r="BB245" t="s">
        <v>899</v>
      </c>
      <c r="BC245" t="s">
        <v>899</v>
      </c>
      <c r="BD245" t="s">
        <v>899</v>
      </c>
      <c r="BE245" t="s">
        <v>899</v>
      </c>
      <c r="BF245" t="s">
        <v>899</v>
      </c>
      <c r="BG245" t="s">
        <v>899</v>
      </c>
      <c r="BH245" t="s">
        <v>899</v>
      </c>
      <c r="BI245" t="s">
        <v>899</v>
      </c>
      <c r="BJ245" t="s">
        <v>899</v>
      </c>
      <c r="BK245" t="s">
        <v>899</v>
      </c>
      <c r="BL245" t="s">
        <v>899</v>
      </c>
      <c r="BM245" t="s">
        <v>899</v>
      </c>
      <c r="BN245" t="s">
        <v>899</v>
      </c>
      <c r="BO245" t="s">
        <v>899</v>
      </c>
      <c r="BP245" t="s">
        <v>899</v>
      </c>
      <c r="BQ245" t="s">
        <v>899</v>
      </c>
      <c r="BR245" t="s">
        <v>899</v>
      </c>
      <c r="BS245" t="s">
        <v>899</v>
      </c>
      <c r="BT245" t="s">
        <v>899</v>
      </c>
      <c r="BU245" t="s">
        <v>899</v>
      </c>
      <c r="BV245" t="s">
        <v>899</v>
      </c>
      <c r="BW245" t="s">
        <v>899</v>
      </c>
      <c r="BX245" t="s">
        <v>899</v>
      </c>
      <c r="BY245" t="s">
        <v>899</v>
      </c>
      <c r="BZ245" t="s">
        <v>899</v>
      </c>
      <c r="CA245" t="s">
        <v>899</v>
      </c>
      <c r="CB245" t="s">
        <v>899</v>
      </c>
    </row>
    <row r="246" spans="44:80" x14ac:dyDescent="0.3">
      <c r="AR246" t="s">
        <v>899</v>
      </c>
      <c r="AS246" t="s">
        <v>899</v>
      </c>
      <c r="AT246" t="s">
        <v>899</v>
      </c>
      <c r="AU246" t="s">
        <v>899</v>
      </c>
      <c r="AV246" t="s">
        <v>899</v>
      </c>
      <c r="AW246" t="s">
        <v>899</v>
      </c>
      <c r="AX246" t="s">
        <v>899</v>
      </c>
      <c r="AY246" t="s">
        <v>899</v>
      </c>
      <c r="AZ246" t="s">
        <v>899</v>
      </c>
      <c r="BA246" t="s">
        <v>899</v>
      </c>
      <c r="BB246" t="s">
        <v>899</v>
      </c>
      <c r="BC246" t="s">
        <v>899</v>
      </c>
      <c r="BD246" t="s">
        <v>899</v>
      </c>
      <c r="BE246" t="s">
        <v>899</v>
      </c>
      <c r="BF246" t="s">
        <v>899</v>
      </c>
      <c r="BG246" t="s">
        <v>899</v>
      </c>
      <c r="BH246" t="s">
        <v>899</v>
      </c>
      <c r="BI246" t="s">
        <v>899</v>
      </c>
      <c r="BJ246" t="s">
        <v>899</v>
      </c>
      <c r="BK246" t="s">
        <v>899</v>
      </c>
      <c r="BL246" t="s">
        <v>899</v>
      </c>
      <c r="BM246" t="s">
        <v>899</v>
      </c>
      <c r="BN246" t="s">
        <v>899</v>
      </c>
      <c r="BO246" t="s">
        <v>899</v>
      </c>
      <c r="BP246" t="s">
        <v>899</v>
      </c>
      <c r="BQ246" t="s">
        <v>899</v>
      </c>
      <c r="BR246" t="s">
        <v>899</v>
      </c>
      <c r="BS246" t="s">
        <v>899</v>
      </c>
      <c r="BT246" t="s">
        <v>899</v>
      </c>
      <c r="BU246" t="s">
        <v>899</v>
      </c>
      <c r="BV246" t="s">
        <v>899</v>
      </c>
      <c r="BW246" t="s">
        <v>899</v>
      </c>
      <c r="BX246" t="s">
        <v>899</v>
      </c>
      <c r="BY246" t="s">
        <v>899</v>
      </c>
      <c r="BZ246" t="s">
        <v>899</v>
      </c>
      <c r="CA246" t="s">
        <v>899</v>
      </c>
      <c r="CB246" t="s">
        <v>899</v>
      </c>
    </row>
    <row r="247" spans="44:80" x14ac:dyDescent="0.3">
      <c r="AR247" t="s">
        <v>899</v>
      </c>
      <c r="AS247" t="s">
        <v>899</v>
      </c>
      <c r="AT247" t="s">
        <v>899</v>
      </c>
      <c r="AU247" t="s">
        <v>899</v>
      </c>
      <c r="AV247" t="s">
        <v>899</v>
      </c>
      <c r="AW247" t="s">
        <v>899</v>
      </c>
      <c r="AX247" t="s">
        <v>899</v>
      </c>
      <c r="AY247" t="s">
        <v>899</v>
      </c>
      <c r="AZ247" t="s">
        <v>899</v>
      </c>
      <c r="BA247" t="s">
        <v>899</v>
      </c>
      <c r="BB247" t="s">
        <v>899</v>
      </c>
      <c r="BC247" t="s">
        <v>899</v>
      </c>
      <c r="BD247" t="s">
        <v>899</v>
      </c>
      <c r="BE247" t="s">
        <v>899</v>
      </c>
      <c r="BF247" t="s">
        <v>899</v>
      </c>
      <c r="BG247" t="s">
        <v>899</v>
      </c>
      <c r="BH247" t="s">
        <v>899</v>
      </c>
      <c r="BI247" t="s">
        <v>899</v>
      </c>
      <c r="BJ247" t="s">
        <v>899</v>
      </c>
      <c r="BK247" t="s">
        <v>899</v>
      </c>
      <c r="BL247" t="s">
        <v>899</v>
      </c>
      <c r="BM247" t="s">
        <v>899</v>
      </c>
      <c r="BN247" t="s">
        <v>899</v>
      </c>
      <c r="BO247" t="s">
        <v>899</v>
      </c>
      <c r="BP247" t="s">
        <v>899</v>
      </c>
      <c r="BQ247" t="s">
        <v>899</v>
      </c>
      <c r="BR247" t="s">
        <v>899</v>
      </c>
      <c r="BS247" t="s">
        <v>899</v>
      </c>
      <c r="BT247" t="s">
        <v>899</v>
      </c>
      <c r="BU247" t="s">
        <v>899</v>
      </c>
      <c r="BV247" t="s">
        <v>899</v>
      </c>
      <c r="BW247" t="s">
        <v>899</v>
      </c>
      <c r="BX247" t="s">
        <v>899</v>
      </c>
      <c r="BY247" t="s">
        <v>899</v>
      </c>
      <c r="BZ247" t="s">
        <v>899</v>
      </c>
      <c r="CA247" t="s">
        <v>899</v>
      </c>
      <c r="CB247" t="s">
        <v>899</v>
      </c>
    </row>
    <row r="248" spans="44:80" x14ac:dyDescent="0.3">
      <c r="AR248" t="s">
        <v>899</v>
      </c>
      <c r="AS248" t="s">
        <v>899</v>
      </c>
      <c r="AT248" t="s">
        <v>899</v>
      </c>
      <c r="AU248" t="s">
        <v>899</v>
      </c>
      <c r="AV248" t="s">
        <v>899</v>
      </c>
      <c r="AW248" t="s">
        <v>899</v>
      </c>
      <c r="AX248" t="s">
        <v>899</v>
      </c>
      <c r="AY248" t="s">
        <v>899</v>
      </c>
      <c r="AZ248" t="s">
        <v>899</v>
      </c>
      <c r="BA248" t="s">
        <v>899</v>
      </c>
      <c r="BB248" t="s">
        <v>899</v>
      </c>
      <c r="BC248" t="s">
        <v>899</v>
      </c>
      <c r="BD248" t="s">
        <v>899</v>
      </c>
      <c r="BE248" t="s">
        <v>899</v>
      </c>
      <c r="BF248" t="s">
        <v>899</v>
      </c>
      <c r="BG248" t="s">
        <v>899</v>
      </c>
      <c r="BH248" t="s">
        <v>899</v>
      </c>
      <c r="BI248" t="s">
        <v>899</v>
      </c>
      <c r="BJ248" t="s">
        <v>899</v>
      </c>
      <c r="BK248" t="s">
        <v>899</v>
      </c>
      <c r="BL248" t="s">
        <v>899</v>
      </c>
      <c r="BM248" t="s">
        <v>899</v>
      </c>
      <c r="BN248" t="s">
        <v>899</v>
      </c>
      <c r="BO248" t="s">
        <v>899</v>
      </c>
      <c r="BP248" t="s">
        <v>899</v>
      </c>
      <c r="BQ248" t="s">
        <v>899</v>
      </c>
      <c r="BR248" t="s">
        <v>899</v>
      </c>
      <c r="BS248" t="s">
        <v>899</v>
      </c>
      <c r="BT248" t="s">
        <v>899</v>
      </c>
      <c r="BU248" t="s">
        <v>899</v>
      </c>
      <c r="BV248" t="s">
        <v>899</v>
      </c>
      <c r="BW248" t="s">
        <v>899</v>
      </c>
      <c r="BX248" t="s">
        <v>899</v>
      </c>
      <c r="BY248" t="s">
        <v>899</v>
      </c>
      <c r="BZ248" t="s">
        <v>899</v>
      </c>
      <c r="CA248" t="s">
        <v>899</v>
      </c>
      <c r="CB248" t="s">
        <v>899</v>
      </c>
    </row>
    <row r="249" spans="44:80" x14ac:dyDescent="0.3">
      <c r="AR249" t="s">
        <v>899</v>
      </c>
      <c r="AS249" t="s">
        <v>899</v>
      </c>
      <c r="AT249" t="s">
        <v>899</v>
      </c>
      <c r="AU249" t="s">
        <v>899</v>
      </c>
      <c r="AV249" t="s">
        <v>899</v>
      </c>
      <c r="AW249" t="s">
        <v>899</v>
      </c>
      <c r="AX249" t="s">
        <v>899</v>
      </c>
      <c r="AY249" t="s">
        <v>899</v>
      </c>
      <c r="AZ249" t="s">
        <v>899</v>
      </c>
      <c r="BA249" t="s">
        <v>899</v>
      </c>
      <c r="BB249" t="s">
        <v>899</v>
      </c>
      <c r="BC249" t="s">
        <v>899</v>
      </c>
      <c r="BD249" t="s">
        <v>899</v>
      </c>
      <c r="BE249" t="s">
        <v>899</v>
      </c>
      <c r="BF249" t="s">
        <v>899</v>
      </c>
      <c r="BG249" t="s">
        <v>899</v>
      </c>
      <c r="BH249" t="s">
        <v>899</v>
      </c>
      <c r="BI249" t="s">
        <v>899</v>
      </c>
      <c r="BJ249" t="s">
        <v>899</v>
      </c>
      <c r="BK249" t="s">
        <v>899</v>
      </c>
      <c r="BL249" t="s">
        <v>899</v>
      </c>
      <c r="BM249" t="s">
        <v>899</v>
      </c>
      <c r="BN249" t="s">
        <v>899</v>
      </c>
      <c r="BO249" t="s">
        <v>899</v>
      </c>
      <c r="BP249" t="s">
        <v>899</v>
      </c>
      <c r="BQ249" t="s">
        <v>899</v>
      </c>
      <c r="BR249" t="s">
        <v>899</v>
      </c>
      <c r="BS249" t="s">
        <v>899</v>
      </c>
      <c r="BT249" t="s">
        <v>899</v>
      </c>
      <c r="BU249" t="s">
        <v>899</v>
      </c>
      <c r="BV249" t="s">
        <v>899</v>
      </c>
      <c r="BW249" t="s">
        <v>899</v>
      </c>
      <c r="BX249" t="s">
        <v>899</v>
      </c>
      <c r="BY249" t="s">
        <v>899</v>
      </c>
      <c r="BZ249" t="s">
        <v>899</v>
      </c>
      <c r="CA249" t="s">
        <v>899</v>
      </c>
      <c r="CB249" t="s">
        <v>899</v>
      </c>
    </row>
    <row r="250" spans="44:80" x14ac:dyDescent="0.3">
      <c r="AR250" t="s">
        <v>899</v>
      </c>
      <c r="AS250" t="s">
        <v>899</v>
      </c>
      <c r="AT250" t="s">
        <v>899</v>
      </c>
      <c r="AU250" t="s">
        <v>899</v>
      </c>
      <c r="AV250" t="s">
        <v>899</v>
      </c>
      <c r="AW250" t="s">
        <v>899</v>
      </c>
      <c r="AX250" t="s">
        <v>899</v>
      </c>
      <c r="AY250" t="s">
        <v>899</v>
      </c>
      <c r="AZ250" t="s">
        <v>899</v>
      </c>
      <c r="BA250" t="s">
        <v>899</v>
      </c>
      <c r="BB250" t="s">
        <v>899</v>
      </c>
      <c r="BC250" t="s">
        <v>899</v>
      </c>
      <c r="BD250" t="s">
        <v>899</v>
      </c>
      <c r="BE250" t="s">
        <v>899</v>
      </c>
      <c r="BF250" t="s">
        <v>899</v>
      </c>
      <c r="BG250" t="s">
        <v>899</v>
      </c>
      <c r="BH250" t="s">
        <v>899</v>
      </c>
      <c r="BI250" t="s">
        <v>899</v>
      </c>
      <c r="BJ250" t="s">
        <v>899</v>
      </c>
      <c r="BK250" t="s">
        <v>899</v>
      </c>
      <c r="BL250" t="s">
        <v>899</v>
      </c>
      <c r="BM250" t="s">
        <v>899</v>
      </c>
      <c r="BN250" t="s">
        <v>899</v>
      </c>
      <c r="BO250" t="s">
        <v>899</v>
      </c>
      <c r="BP250" t="s">
        <v>899</v>
      </c>
      <c r="BQ250" t="s">
        <v>899</v>
      </c>
      <c r="BR250" t="s">
        <v>899</v>
      </c>
      <c r="BS250" t="s">
        <v>899</v>
      </c>
      <c r="BT250" t="s">
        <v>899</v>
      </c>
      <c r="BU250" t="s">
        <v>899</v>
      </c>
      <c r="BV250" t="s">
        <v>899</v>
      </c>
      <c r="BW250" t="s">
        <v>899</v>
      </c>
      <c r="BX250" t="s">
        <v>899</v>
      </c>
      <c r="BY250" t="s">
        <v>899</v>
      </c>
      <c r="BZ250" t="s">
        <v>899</v>
      </c>
      <c r="CA250" t="s">
        <v>899</v>
      </c>
      <c r="CB250" t="s">
        <v>899</v>
      </c>
    </row>
    <row r="251" spans="44:80" x14ac:dyDescent="0.3">
      <c r="AR251" t="s">
        <v>899</v>
      </c>
      <c r="AS251" t="s">
        <v>899</v>
      </c>
      <c r="AT251" t="s">
        <v>899</v>
      </c>
      <c r="AU251" t="s">
        <v>899</v>
      </c>
      <c r="AV251" t="s">
        <v>899</v>
      </c>
      <c r="AW251" t="s">
        <v>899</v>
      </c>
      <c r="AX251" t="s">
        <v>899</v>
      </c>
      <c r="AY251" t="s">
        <v>899</v>
      </c>
      <c r="AZ251" t="s">
        <v>899</v>
      </c>
      <c r="BA251" t="s">
        <v>899</v>
      </c>
      <c r="BB251" t="s">
        <v>899</v>
      </c>
      <c r="BC251" t="s">
        <v>899</v>
      </c>
      <c r="BD251" t="s">
        <v>899</v>
      </c>
      <c r="BE251" t="s">
        <v>899</v>
      </c>
      <c r="BF251" t="s">
        <v>899</v>
      </c>
      <c r="BG251" t="s">
        <v>899</v>
      </c>
      <c r="BH251" t="s">
        <v>899</v>
      </c>
      <c r="BI251" t="s">
        <v>899</v>
      </c>
      <c r="BJ251" t="s">
        <v>899</v>
      </c>
      <c r="BK251" t="s">
        <v>899</v>
      </c>
      <c r="BL251" t="s">
        <v>899</v>
      </c>
      <c r="BM251" t="s">
        <v>899</v>
      </c>
      <c r="BN251" t="s">
        <v>899</v>
      </c>
      <c r="BO251" t="s">
        <v>899</v>
      </c>
      <c r="BP251" t="s">
        <v>899</v>
      </c>
      <c r="BQ251" t="s">
        <v>899</v>
      </c>
      <c r="BR251" t="s">
        <v>899</v>
      </c>
      <c r="BS251" t="s">
        <v>899</v>
      </c>
      <c r="BT251" t="s">
        <v>899</v>
      </c>
      <c r="BU251" t="s">
        <v>899</v>
      </c>
      <c r="BV251" t="s">
        <v>899</v>
      </c>
      <c r="BW251" t="s">
        <v>899</v>
      </c>
      <c r="BX251" t="s">
        <v>899</v>
      </c>
      <c r="BY251" t="s">
        <v>899</v>
      </c>
      <c r="BZ251" t="s">
        <v>899</v>
      </c>
      <c r="CA251" t="s">
        <v>899</v>
      </c>
      <c r="CB251" t="s">
        <v>899</v>
      </c>
    </row>
    <row r="252" spans="44:80" x14ac:dyDescent="0.3">
      <c r="AR252" t="s">
        <v>899</v>
      </c>
      <c r="AS252" t="s">
        <v>899</v>
      </c>
      <c r="AT252" t="s">
        <v>899</v>
      </c>
      <c r="AU252" t="s">
        <v>899</v>
      </c>
      <c r="AV252" t="s">
        <v>899</v>
      </c>
      <c r="AW252" t="s">
        <v>899</v>
      </c>
      <c r="AX252" t="s">
        <v>899</v>
      </c>
      <c r="AY252" t="s">
        <v>899</v>
      </c>
      <c r="AZ252" t="s">
        <v>899</v>
      </c>
      <c r="BA252" t="s">
        <v>899</v>
      </c>
      <c r="BB252" t="s">
        <v>899</v>
      </c>
      <c r="BC252" t="s">
        <v>899</v>
      </c>
      <c r="BD252" t="s">
        <v>899</v>
      </c>
      <c r="BE252" t="s">
        <v>899</v>
      </c>
      <c r="BF252" t="s">
        <v>899</v>
      </c>
      <c r="BG252" t="s">
        <v>899</v>
      </c>
      <c r="BH252" t="s">
        <v>899</v>
      </c>
      <c r="BI252" t="s">
        <v>899</v>
      </c>
      <c r="BJ252" t="s">
        <v>899</v>
      </c>
      <c r="BK252" t="s">
        <v>899</v>
      </c>
      <c r="BL252" t="s">
        <v>899</v>
      </c>
      <c r="BM252" t="s">
        <v>899</v>
      </c>
      <c r="BN252" t="s">
        <v>899</v>
      </c>
      <c r="BO252" t="s">
        <v>899</v>
      </c>
      <c r="BP252" t="s">
        <v>899</v>
      </c>
      <c r="BQ252" t="s">
        <v>899</v>
      </c>
      <c r="BR252" t="s">
        <v>899</v>
      </c>
      <c r="BS252" t="s">
        <v>899</v>
      </c>
      <c r="BT252" t="s">
        <v>899</v>
      </c>
      <c r="BU252" t="s">
        <v>899</v>
      </c>
      <c r="BV252" t="s">
        <v>899</v>
      </c>
      <c r="BW252" t="s">
        <v>899</v>
      </c>
      <c r="BX252" t="s">
        <v>899</v>
      </c>
      <c r="BY252" t="s">
        <v>899</v>
      </c>
      <c r="BZ252" t="s">
        <v>899</v>
      </c>
      <c r="CA252" t="s">
        <v>899</v>
      </c>
      <c r="CB252" t="s">
        <v>899</v>
      </c>
    </row>
    <row r="253" spans="44:80" x14ac:dyDescent="0.3">
      <c r="AR253" t="s">
        <v>899</v>
      </c>
      <c r="AS253" t="s">
        <v>899</v>
      </c>
      <c r="AT253" t="s">
        <v>899</v>
      </c>
      <c r="AU253" t="s">
        <v>899</v>
      </c>
      <c r="AV253" t="s">
        <v>899</v>
      </c>
      <c r="AW253" t="s">
        <v>899</v>
      </c>
      <c r="AX253" t="s">
        <v>899</v>
      </c>
      <c r="AY253" t="s">
        <v>899</v>
      </c>
      <c r="AZ253" t="s">
        <v>899</v>
      </c>
      <c r="BA253" t="s">
        <v>899</v>
      </c>
      <c r="BB253" t="s">
        <v>899</v>
      </c>
      <c r="BC253" t="s">
        <v>899</v>
      </c>
      <c r="BD253" t="s">
        <v>899</v>
      </c>
      <c r="BE253" t="s">
        <v>899</v>
      </c>
      <c r="BF253" t="s">
        <v>899</v>
      </c>
      <c r="BG253" t="s">
        <v>899</v>
      </c>
      <c r="BH253" t="s">
        <v>899</v>
      </c>
      <c r="BI253" t="s">
        <v>899</v>
      </c>
      <c r="BJ253" t="s">
        <v>899</v>
      </c>
      <c r="BK253" t="s">
        <v>899</v>
      </c>
      <c r="BL253" t="s">
        <v>899</v>
      </c>
      <c r="BM253" t="s">
        <v>899</v>
      </c>
      <c r="BN253" t="s">
        <v>899</v>
      </c>
      <c r="BO253" t="s">
        <v>899</v>
      </c>
      <c r="BP253" t="s">
        <v>899</v>
      </c>
      <c r="BQ253" t="s">
        <v>899</v>
      </c>
      <c r="BR253" t="s">
        <v>899</v>
      </c>
      <c r="BS253" t="s">
        <v>899</v>
      </c>
      <c r="BT253" t="s">
        <v>899</v>
      </c>
      <c r="BU253" t="s">
        <v>899</v>
      </c>
      <c r="BV253" t="s">
        <v>899</v>
      </c>
      <c r="BW253" t="s">
        <v>899</v>
      </c>
      <c r="BX253" t="s">
        <v>899</v>
      </c>
      <c r="BY253" t="s">
        <v>899</v>
      </c>
      <c r="BZ253" t="s">
        <v>899</v>
      </c>
      <c r="CA253" t="s">
        <v>899</v>
      </c>
      <c r="CB253" t="s">
        <v>899</v>
      </c>
    </row>
    <row r="254" spans="44:80" x14ac:dyDescent="0.3">
      <c r="AR254" t="s">
        <v>899</v>
      </c>
      <c r="AS254" t="s">
        <v>899</v>
      </c>
      <c r="AT254" t="s">
        <v>899</v>
      </c>
      <c r="AU254" t="s">
        <v>899</v>
      </c>
      <c r="AV254" t="s">
        <v>899</v>
      </c>
      <c r="AW254" t="s">
        <v>899</v>
      </c>
      <c r="AX254" t="s">
        <v>899</v>
      </c>
      <c r="AY254" t="s">
        <v>899</v>
      </c>
      <c r="AZ254" t="s">
        <v>899</v>
      </c>
      <c r="BA254" t="s">
        <v>899</v>
      </c>
      <c r="BB254" t="s">
        <v>899</v>
      </c>
      <c r="BC254" t="s">
        <v>899</v>
      </c>
      <c r="BD254" t="s">
        <v>899</v>
      </c>
      <c r="BE254" t="s">
        <v>899</v>
      </c>
      <c r="BF254" t="s">
        <v>899</v>
      </c>
      <c r="BG254" t="s">
        <v>899</v>
      </c>
      <c r="BH254" t="s">
        <v>899</v>
      </c>
      <c r="BI254" t="s">
        <v>899</v>
      </c>
      <c r="BJ254" t="s">
        <v>899</v>
      </c>
      <c r="BK254" t="s">
        <v>899</v>
      </c>
      <c r="BL254" t="s">
        <v>899</v>
      </c>
      <c r="BM254" t="s">
        <v>899</v>
      </c>
      <c r="BN254" t="s">
        <v>899</v>
      </c>
      <c r="BO254" t="s">
        <v>899</v>
      </c>
      <c r="BP254" t="s">
        <v>899</v>
      </c>
      <c r="BQ254" t="s">
        <v>899</v>
      </c>
      <c r="BR254" t="s">
        <v>899</v>
      </c>
      <c r="BS254" t="s">
        <v>899</v>
      </c>
      <c r="BT254" t="s">
        <v>899</v>
      </c>
      <c r="BU254" t="s">
        <v>899</v>
      </c>
      <c r="BV254" t="s">
        <v>899</v>
      </c>
      <c r="BW254" t="s">
        <v>899</v>
      </c>
      <c r="BX254" t="s">
        <v>899</v>
      </c>
      <c r="BY254" t="s">
        <v>899</v>
      </c>
      <c r="BZ254" t="s">
        <v>899</v>
      </c>
      <c r="CA254" t="s">
        <v>899</v>
      </c>
      <c r="CB254" t="s">
        <v>899</v>
      </c>
    </row>
    <row r="255" spans="44:80" x14ac:dyDescent="0.3">
      <c r="AR255" t="s">
        <v>899</v>
      </c>
      <c r="AS255" t="s">
        <v>899</v>
      </c>
      <c r="AT255" t="s">
        <v>899</v>
      </c>
      <c r="AU255" t="s">
        <v>899</v>
      </c>
      <c r="AV255" t="s">
        <v>899</v>
      </c>
      <c r="AW255" t="s">
        <v>899</v>
      </c>
      <c r="AX255" t="s">
        <v>899</v>
      </c>
      <c r="AY255" t="s">
        <v>899</v>
      </c>
      <c r="AZ255" t="s">
        <v>899</v>
      </c>
      <c r="BA255" t="s">
        <v>899</v>
      </c>
      <c r="BB255" t="s">
        <v>899</v>
      </c>
      <c r="BC255" t="s">
        <v>899</v>
      </c>
      <c r="BD255" t="s">
        <v>899</v>
      </c>
      <c r="BE255" t="s">
        <v>899</v>
      </c>
      <c r="BF255" t="s">
        <v>899</v>
      </c>
      <c r="BG255" t="s">
        <v>899</v>
      </c>
      <c r="BH255" t="s">
        <v>899</v>
      </c>
      <c r="BI255" t="s">
        <v>899</v>
      </c>
      <c r="BJ255" t="s">
        <v>899</v>
      </c>
      <c r="BK255" t="s">
        <v>899</v>
      </c>
      <c r="BL255" t="s">
        <v>899</v>
      </c>
      <c r="BM255" t="s">
        <v>899</v>
      </c>
      <c r="BN255" t="s">
        <v>899</v>
      </c>
      <c r="BO255" t="s">
        <v>899</v>
      </c>
      <c r="BP255" t="s">
        <v>899</v>
      </c>
      <c r="BQ255" t="s">
        <v>899</v>
      </c>
      <c r="BR255" t="s">
        <v>899</v>
      </c>
      <c r="BS255" t="s">
        <v>899</v>
      </c>
      <c r="BT255" t="s">
        <v>899</v>
      </c>
      <c r="BU255" t="s">
        <v>899</v>
      </c>
      <c r="BV255" t="s">
        <v>899</v>
      </c>
      <c r="BW255" t="s">
        <v>899</v>
      </c>
      <c r="BX255" t="s">
        <v>899</v>
      </c>
      <c r="BY255" t="s">
        <v>899</v>
      </c>
      <c r="BZ255" t="s">
        <v>899</v>
      </c>
      <c r="CA255" t="s">
        <v>899</v>
      </c>
      <c r="CB255" t="s">
        <v>899</v>
      </c>
    </row>
    <row r="256" spans="44:80" x14ac:dyDescent="0.3">
      <c r="AR256" t="s">
        <v>899</v>
      </c>
      <c r="AS256" t="s">
        <v>899</v>
      </c>
      <c r="AT256" t="s">
        <v>899</v>
      </c>
      <c r="AU256" t="s">
        <v>899</v>
      </c>
      <c r="AV256" t="s">
        <v>899</v>
      </c>
      <c r="AW256" t="s">
        <v>899</v>
      </c>
      <c r="AX256" t="s">
        <v>899</v>
      </c>
      <c r="AY256" t="s">
        <v>899</v>
      </c>
      <c r="AZ256" t="s">
        <v>899</v>
      </c>
      <c r="BA256" t="s">
        <v>899</v>
      </c>
      <c r="BB256" t="s">
        <v>899</v>
      </c>
      <c r="BC256" t="s">
        <v>899</v>
      </c>
      <c r="BD256" t="s">
        <v>899</v>
      </c>
      <c r="BE256" t="s">
        <v>899</v>
      </c>
      <c r="BF256" t="s">
        <v>899</v>
      </c>
      <c r="BG256" t="s">
        <v>899</v>
      </c>
      <c r="BH256" t="s">
        <v>899</v>
      </c>
      <c r="BI256" t="s">
        <v>899</v>
      </c>
      <c r="BJ256" t="s">
        <v>899</v>
      </c>
      <c r="BK256" t="s">
        <v>899</v>
      </c>
      <c r="BL256" t="s">
        <v>899</v>
      </c>
      <c r="BM256" t="s">
        <v>899</v>
      </c>
      <c r="BN256" t="s">
        <v>899</v>
      </c>
      <c r="BO256" t="s">
        <v>899</v>
      </c>
      <c r="BP256" t="s">
        <v>899</v>
      </c>
      <c r="BQ256" t="s">
        <v>899</v>
      </c>
      <c r="BR256" t="s">
        <v>899</v>
      </c>
      <c r="BS256" t="s">
        <v>899</v>
      </c>
      <c r="BT256" t="s">
        <v>899</v>
      </c>
      <c r="BU256" t="s">
        <v>899</v>
      </c>
      <c r="BV256" t="s">
        <v>899</v>
      </c>
      <c r="BW256" t="s">
        <v>899</v>
      </c>
      <c r="BX256" t="s">
        <v>899</v>
      </c>
      <c r="BY256" t="s">
        <v>899</v>
      </c>
      <c r="BZ256" t="s">
        <v>899</v>
      </c>
      <c r="CA256" t="s">
        <v>899</v>
      </c>
      <c r="CB256" t="s">
        <v>899</v>
      </c>
    </row>
    <row r="257" spans="44:80" x14ac:dyDescent="0.3">
      <c r="AR257" t="s">
        <v>899</v>
      </c>
      <c r="AS257" t="s">
        <v>899</v>
      </c>
      <c r="AT257" t="s">
        <v>899</v>
      </c>
      <c r="AU257" t="s">
        <v>899</v>
      </c>
      <c r="AV257" t="s">
        <v>899</v>
      </c>
      <c r="AW257" t="s">
        <v>899</v>
      </c>
      <c r="AX257" t="s">
        <v>899</v>
      </c>
      <c r="AY257" t="s">
        <v>899</v>
      </c>
      <c r="AZ257" t="s">
        <v>899</v>
      </c>
      <c r="BA257" t="s">
        <v>899</v>
      </c>
      <c r="BB257" t="s">
        <v>899</v>
      </c>
      <c r="BC257" t="s">
        <v>899</v>
      </c>
      <c r="BD257" t="s">
        <v>899</v>
      </c>
      <c r="BE257" t="s">
        <v>899</v>
      </c>
      <c r="BF257" t="s">
        <v>899</v>
      </c>
      <c r="BG257" t="s">
        <v>899</v>
      </c>
      <c r="BH257" t="s">
        <v>899</v>
      </c>
      <c r="BI257" t="s">
        <v>899</v>
      </c>
      <c r="BJ257" t="s">
        <v>899</v>
      </c>
      <c r="BK257" t="s">
        <v>899</v>
      </c>
      <c r="BL257" t="s">
        <v>899</v>
      </c>
      <c r="BM257" t="s">
        <v>899</v>
      </c>
      <c r="BN257" t="s">
        <v>899</v>
      </c>
      <c r="BO257" t="s">
        <v>899</v>
      </c>
      <c r="BP257" t="s">
        <v>899</v>
      </c>
      <c r="BQ257" t="s">
        <v>899</v>
      </c>
      <c r="BR257" t="s">
        <v>899</v>
      </c>
      <c r="BS257" t="s">
        <v>899</v>
      </c>
      <c r="BT257" t="s">
        <v>899</v>
      </c>
      <c r="BU257" t="s">
        <v>899</v>
      </c>
      <c r="BV257" t="s">
        <v>899</v>
      </c>
      <c r="BW257" t="s">
        <v>899</v>
      </c>
      <c r="BX257" t="s">
        <v>899</v>
      </c>
      <c r="BY257" t="s">
        <v>899</v>
      </c>
      <c r="BZ257" t="s">
        <v>899</v>
      </c>
      <c r="CA257" t="s">
        <v>899</v>
      </c>
      <c r="CB257" t="s">
        <v>899</v>
      </c>
    </row>
    <row r="258" spans="44:80" x14ac:dyDescent="0.3">
      <c r="AR258" t="s">
        <v>899</v>
      </c>
      <c r="AS258" t="s">
        <v>899</v>
      </c>
      <c r="AT258" t="s">
        <v>899</v>
      </c>
      <c r="AU258" t="s">
        <v>899</v>
      </c>
      <c r="AV258" t="s">
        <v>899</v>
      </c>
      <c r="AW258" t="s">
        <v>899</v>
      </c>
      <c r="AX258" t="s">
        <v>899</v>
      </c>
      <c r="AY258" t="s">
        <v>899</v>
      </c>
      <c r="AZ258" t="s">
        <v>899</v>
      </c>
      <c r="BA258" t="s">
        <v>899</v>
      </c>
      <c r="BB258" t="s">
        <v>899</v>
      </c>
      <c r="BC258" t="s">
        <v>899</v>
      </c>
      <c r="BD258" t="s">
        <v>899</v>
      </c>
      <c r="BE258" t="s">
        <v>899</v>
      </c>
      <c r="BF258" t="s">
        <v>899</v>
      </c>
      <c r="BG258" t="s">
        <v>899</v>
      </c>
      <c r="BH258" t="s">
        <v>899</v>
      </c>
      <c r="BI258" t="s">
        <v>899</v>
      </c>
      <c r="BJ258" t="s">
        <v>899</v>
      </c>
      <c r="BK258" t="s">
        <v>899</v>
      </c>
      <c r="BL258" t="s">
        <v>899</v>
      </c>
      <c r="BM258" t="s">
        <v>899</v>
      </c>
      <c r="BN258" t="s">
        <v>899</v>
      </c>
      <c r="BO258" t="s">
        <v>899</v>
      </c>
      <c r="BP258" t="s">
        <v>899</v>
      </c>
      <c r="BQ258" t="s">
        <v>899</v>
      </c>
      <c r="BR258" t="s">
        <v>899</v>
      </c>
      <c r="BS258" t="s">
        <v>899</v>
      </c>
      <c r="BT258" t="s">
        <v>899</v>
      </c>
      <c r="BU258" t="s">
        <v>899</v>
      </c>
      <c r="BV258" t="s">
        <v>899</v>
      </c>
      <c r="BW258" t="s">
        <v>899</v>
      </c>
      <c r="BX258" t="s">
        <v>899</v>
      </c>
      <c r="BY258" t="s">
        <v>899</v>
      </c>
      <c r="BZ258" t="s">
        <v>899</v>
      </c>
      <c r="CA258" t="s">
        <v>899</v>
      </c>
      <c r="CB258" t="s">
        <v>899</v>
      </c>
    </row>
    <row r="259" spans="44:80" x14ac:dyDescent="0.3">
      <c r="AR259" t="s">
        <v>899</v>
      </c>
      <c r="AS259" t="s">
        <v>899</v>
      </c>
      <c r="AT259" t="s">
        <v>899</v>
      </c>
      <c r="AU259" t="s">
        <v>899</v>
      </c>
      <c r="AV259" t="s">
        <v>899</v>
      </c>
      <c r="AW259" t="s">
        <v>899</v>
      </c>
      <c r="AX259" t="s">
        <v>899</v>
      </c>
      <c r="AY259" t="s">
        <v>899</v>
      </c>
      <c r="AZ259" t="s">
        <v>899</v>
      </c>
      <c r="BA259" t="s">
        <v>899</v>
      </c>
      <c r="BB259" t="s">
        <v>899</v>
      </c>
      <c r="BC259" t="s">
        <v>899</v>
      </c>
      <c r="BD259" t="s">
        <v>899</v>
      </c>
      <c r="BE259" t="s">
        <v>899</v>
      </c>
      <c r="BF259" t="s">
        <v>899</v>
      </c>
      <c r="BG259" t="s">
        <v>899</v>
      </c>
      <c r="BH259" t="s">
        <v>899</v>
      </c>
      <c r="BI259" t="s">
        <v>899</v>
      </c>
      <c r="BJ259" t="s">
        <v>899</v>
      </c>
      <c r="BK259" t="s">
        <v>899</v>
      </c>
      <c r="BL259" t="s">
        <v>899</v>
      </c>
      <c r="BM259" t="s">
        <v>899</v>
      </c>
      <c r="BN259" t="s">
        <v>899</v>
      </c>
      <c r="BO259" t="s">
        <v>899</v>
      </c>
      <c r="BP259" t="s">
        <v>899</v>
      </c>
      <c r="BQ259" t="s">
        <v>899</v>
      </c>
      <c r="BR259" t="s">
        <v>899</v>
      </c>
      <c r="BS259" t="s">
        <v>899</v>
      </c>
      <c r="BT259" t="s">
        <v>899</v>
      </c>
      <c r="BU259" t="s">
        <v>899</v>
      </c>
      <c r="BV259" t="s">
        <v>899</v>
      </c>
      <c r="BW259" t="s">
        <v>899</v>
      </c>
      <c r="BX259" t="s">
        <v>899</v>
      </c>
      <c r="BY259" t="s">
        <v>899</v>
      </c>
      <c r="BZ259" t="s">
        <v>899</v>
      </c>
      <c r="CA259" t="s">
        <v>899</v>
      </c>
      <c r="CB259" t="s">
        <v>899</v>
      </c>
    </row>
    <row r="260" spans="44:80" x14ac:dyDescent="0.3">
      <c r="AR260" t="s">
        <v>899</v>
      </c>
      <c r="AS260" t="s">
        <v>899</v>
      </c>
      <c r="AT260" t="s">
        <v>899</v>
      </c>
      <c r="AU260" t="s">
        <v>899</v>
      </c>
      <c r="AV260" t="s">
        <v>899</v>
      </c>
      <c r="AW260" t="s">
        <v>899</v>
      </c>
      <c r="AX260" t="s">
        <v>899</v>
      </c>
      <c r="AY260" t="s">
        <v>899</v>
      </c>
      <c r="AZ260" t="s">
        <v>899</v>
      </c>
      <c r="BA260" t="s">
        <v>899</v>
      </c>
      <c r="BB260" t="s">
        <v>899</v>
      </c>
      <c r="BC260" t="s">
        <v>899</v>
      </c>
      <c r="BD260" t="s">
        <v>899</v>
      </c>
      <c r="BE260" t="s">
        <v>899</v>
      </c>
      <c r="BF260" t="s">
        <v>899</v>
      </c>
      <c r="BG260" t="s">
        <v>899</v>
      </c>
      <c r="BH260" t="s">
        <v>899</v>
      </c>
      <c r="BI260" t="s">
        <v>899</v>
      </c>
      <c r="BJ260" t="s">
        <v>899</v>
      </c>
      <c r="BK260" t="s">
        <v>899</v>
      </c>
      <c r="BL260" t="s">
        <v>899</v>
      </c>
      <c r="BM260" t="s">
        <v>899</v>
      </c>
      <c r="BN260" t="s">
        <v>899</v>
      </c>
      <c r="BO260" t="s">
        <v>899</v>
      </c>
      <c r="BP260" t="s">
        <v>899</v>
      </c>
      <c r="BQ260" t="s">
        <v>899</v>
      </c>
      <c r="BR260" t="s">
        <v>899</v>
      </c>
      <c r="BS260" t="s">
        <v>899</v>
      </c>
      <c r="BT260" t="s">
        <v>899</v>
      </c>
      <c r="BU260" t="s">
        <v>899</v>
      </c>
      <c r="BV260" t="s">
        <v>899</v>
      </c>
      <c r="BW260" t="s">
        <v>899</v>
      </c>
      <c r="BX260" t="s">
        <v>899</v>
      </c>
      <c r="BY260" t="s">
        <v>899</v>
      </c>
      <c r="BZ260" t="s">
        <v>899</v>
      </c>
      <c r="CA260" t="s">
        <v>899</v>
      </c>
      <c r="CB260" t="s">
        <v>899</v>
      </c>
    </row>
    <row r="261" spans="44:80" x14ac:dyDescent="0.3">
      <c r="AR261" t="s">
        <v>899</v>
      </c>
      <c r="AS261" t="s">
        <v>899</v>
      </c>
      <c r="AT261" t="s">
        <v>899</v>
      </c>
      <c r="AU261" t="s">
        <v>899</v>
      </c>
      <c r="AV261" t="s">
        <v>899</v>
      </c>
      <c r="AW261" t="s">
        <v>899</v>
      </c>
      <c r="AX261" t="s">
        <v>899</v>
      </c>
      <c r="AY261" t="s">
        <v>899</v>
      </c>
      <c r="AZ261" t="s">
        <v>899</v>
      </c>
      <c r="BA261" t="s">
        <v>899</v>
      </c>
      <c r="BB261" t="s">
        <v>899</v>
      </c>
      <c r="BC261" t="s">
        <v>899</v>
      </c>
      <c r="BD261" t="s">
        <v>899</v>
      </c>
      <c r="BE261" t="s">
        <v>899</v>
      </c>
      <c r="BF261" t="s">
        <v>899</v>
      </c>
      <c r="BG261" t="s">
        <v>899</v>
      </c>
      <c r="BH261" t="s">
        <v>899</v>
      </c>
      <c r="BI261" t="s">
        <v>899</v>
      </c>
      <c r="BJ261" t="s">
        <v>899</v>
      </c>
      <c r="BK261" t="s">
        <v>899</v>
      </c>
      <c r="BL261" t="s">
        <v>899</v>
      </c>
      <c r="BM261" t="s">
        <v>899</v>
      </c>
      <c r="BN261" t="s">
        <v>899</v>
      </c>
      <c r="BO261" t="s">
        <v>899</v>
      </c>
      <c r="BP261" t="s">
        <v>899</v>
      </c>
      <c r="BQ261" t="s">
        <v>899</v>
      </c>
      <c r="BR261" t="s">
        <v>899</v>
      </c>
      <c r="BS261" t="s">
        <v>899</v>
      </c>
      <c r="BT261" t="s">
        <v>899</v>
      </c>
      <c r="BU261" t="s">
        <v>899</v>
      </c>
      <c r="BV261" t="s">
        <v>899</v>
      </c>
      <c r="BW261" t="s">
        <v>899</v>
      </c>
      <c r="BX261" t="s">
        <v>899</v>
      </c>
      <c r="BY261" t="s">
        <v>899</v>
      </c>
      <c r="BZ261" t="s">
        <v>899</v>
      </c>
      <c r="CA261" t="s">
        <v>899</v>
      </c>
      <c r="CB261" t="s">
        <v>899</v>
      </c>
    </row>
    <row r="262" spans="44:80" x14ac:dyDescent="0.3">
      <c r="AR262" t="s">
        <v>899</v>
      </c>
      <c r="AS262" t="s">
        <v>899</v>
      </c>
      <c r="AT262" t="s">
        <v>899</v>
      </c>
      <c r="AU262" t="s">
        <v>899</v>
      </c>
      <c r="AV262" t="s">
        <v>899</v>
      </c>
      <c r="AW262" t="s">
        <v>899</v>
      </c>
      <c r="AX262" t="s">
        <v>899</v>
      </c>
      <c r="AY262" t="s">
        <v>899</v>
      </c>
      <c r="AZ262" t="s">
        <v>899</v>
      </c>
      <c r="BA262" t="s">
        <v>899</v>
      </c>
      <c r="BB262" t="s">
        <v>899</v>
      </c>
      <c r="BC262" t="s">
        <v>899</v>
      </c>
      <c r="BD262" t="s">
        <v>899</v>
      </c>
      <c r="BE262" t="s">
        <v>899</v>
      </c>
      <c r="BF262" t="s">
        <v>899</v>
      </c>
      <c r="BG262" t="s">
        <v>899</v>
      </c>
      <c r="BH262" t="s">
        <v>899</v>
      </c>
      <c r="BI262" t="s">
        <v>899</v>
      </c>
      <c r="BJ262" t="s">
        <v>899</v>
      </c>
      <c r="BK262" t="s">
        <v>899</v>
      </c>
      <c r="BL262" t="s">
        <v>899</v>
      </c>
      <c r="BM262" t="s">
        <v>899</v>
      </c>
      <c r="BN262" t="s">
        <v>899</v>
      </c>
      <c r="BO262" t="s">
        <v>899</v>
      </c>
      <c r="BP262" t="s">
        <v>899</v>
      </c>
      <c r="BQ262" t="s">
        <v>899</v>
      </c>
      <c r="BR262" t="s">
        <v>899</v>
      </c>
      <c r="BS262" t="s">
        <v>899</v>
      </c>
      <c r="BT262" t="s">
        <v>899</v>
      </c>
      <c r="BU262" t="s">
        <v>899</v>
      </c>
      <c r="BV262" t="s">
        <v>899</v>
      </c>
      <c r="BW262" t="s">
        <v>899</v>
      </c>
      <c r="BX262" t="s">
        <v>899</v>
      </c>
      <c r="BY262" t="s">
        <v>899</v>
      </c>
      <c r="BZ262" t="s">
        <v>899</v>
      </c>
      <c r="CA262" t="s">
        <v>899</v>
      </c>
      <c r="CB262" t="s">
        <v>899</v>
      </c>
    </row>
    <row r="263" spans="44:80" x14ac:dyDescent="0.3">
      <c r="AR263" t="s">
        <v>899</v>
      </c>
      <c r="AS263" t="s">
        <v>899</v>
      </c>
      <c r="AT263" t="s">
        <v>899</v>
      </c>
      <c r="AU263" t="s">
        <v>899</v>
      </c>
      <c r="AV263" t="s">
        <v>899</v>
      </c>
      <c r="AW263" t="s">
        <v>899</v>
      </c>
      <c r="AX263" t="s">
        <v>899</v>
      </c>
      <c r="AY263" t="s">
        <v>899</v>
      </c>
      <c r="AZ263" t="s">
        <v>899</v>
      </c>
      <c r="BA263" t="s">
        <v>899</v>
      </c>
      <c r="BB263" t="s">
        <v>899</v>
      </c>
      <c r="BC263" t="s">
        <v>899</v>
      </c>
      <c r="BD263" t="s">
        <v>899</v>
      </c>
      <c r="BE263" t="s">
        <v>899</v>
      </c>
      <c r="BF263" t="s">
        <v>899</v>
      </c>
      <c r="BG263" t="s">
        <v>899</v>
      </c>
      <c r="BH263" t="s">
        <v>899</v>
      </c>
      <c r="BI263" t="s">
        <v>899</v>
      </c>
      <c r="BJ263" t="s">
        <v>899</v>
      </c>
      <c r="BK263" t="s">
        <v>899</v>
      </c>
      <c r="BL263" t="s">
        <v>899</v>
      </c>
      <c r="BM263" t="s">
        <v>899</v>
      </c>
      <c r="BN263" t="s">
        <v>899</v>
      </c>
      <c r="BO263" t="s">
        <v>899</v>
      </c>
      <c r="BP263" t="s">
        <v>899</v>
      </c>
      <c r="BQ263" t="s">
        <v>899</v>
      </c>
      <c r="BR263" t="s">
        <v>899</v>
      </c>
      <c r="BS263" t="s">
        <v>899</v>
      </c>
      <c r="BT263" t="s">
        <v>899</v>
      </c>
      <c r="BU263" t="s">
        <v>899</v>
      </c>
      <c r="BV263" t="s">
        <v>899</v>
      </c>
      <c r="BW263" t="s">
        <v>899</v>
      </c>
      <c r="BX263" t="s">
        <v>899</v>
      </c>
      <c r="BY263" t="s">
        <v>899</v>
      </c>
      <c r="BZ263" t="s">
        <v>899</v>
      </c>
      <c r="CA263" t="s">
        <v>899</v>
      </c>
      <c r="CB263" t="s">
        <v>899</v>
      </c>
    </row>
    <row r="264" spans="44:80" x14ac:dyDescent="0.3">
      <c r="AR264" t="s">
        <v>899</v>
      </c>
      <c r="AS264" t="s">
        <v>899</v>
      </c>
      <c r="AT264" t="s">
        <v>899</v>
      </c>
      <c r="AU264" t="s">
        <v>899</v>
      </c>
      <c r="AV264" t="s">
        <v>899</v>
      </c>
      <c r="AW264" t="s">
        <v>899</v>
      </c>
      <c r="AX264" t="s">
        <v>899</v>
      </c>
      <c r="AY264" t="s">
        <v>899</v>
      </c>
      <c r="AZ264" t="s">
        <v>899</v>
      </c>
      <c r="BA264" t="s">
        <v>899</v>
      </c>
      <c r="BB264" t="s">
        <v>899</v>
      </c>
      <c r="BC264" t="s">
        <v>899</v>
      </c>
      <c r="BD264" t="s">
        <v>899</v>
      </c>
      <c r="BE264" t="s">
        <v>899</v>
      </c>
      <c r="BF264" t="s">
        <v>899</v>
      </c>
      <c r="BG264" t="s">
        <v>899</v>
      </c>
      <c r="BH264" t="s">
        <v>899</v>
      </c>
      <c r="BI264" t="s">
        <v>899</v>
      </c>
      <c r="BJ264" t="s">
        <v>899</v>
      </c>
      <c r="BK264" t="s">
        <v>899</v>
      </c>
      <c r="BL264" t="s">
        <v>899</v>
      </c>
      <c r="BM264" t="s">
        <v>899</v>
      </c>
      <c r="BN264" t="s">
        <v>899</v>
      </c>
      <c r="BO264" t="s">
        <v>899</v>
      </c>
      <c r="BP264" t="s">
        <v>899</v>
      </c>
      <c r="BQ264" t="s">
        <v>899</v>
      </c>
      <c r="BR264" t="s">
        <v>899</v>
      </c>
      <c r="BS264" t="s">
        <v>899</v>
      </c>
      <c r="BT264" t="s">
        <v>899</v>
      </c>
      <c r="BU264" t="s">
        <v>899</v>
      </c>
      <c r="BV264" t="s">
        <v>899</v>
      </c>
      <c r="BW264" t="s">
        <v>899</v>
      </c>
      <c r="BX264" t="s">
        <v>899</v>
      </c>
      <c r="BY264" t="s">
        <v>899</v>
      </c>
      <c r="BZ264" t="s">
        <v>899</v>
      </c>
      <c r="CA264" t="s">
        <v>899</v>
      </c>
      <c r="CB264" t="s">
        <v>899</v>
      </c>
    </row>
    <row r="265" spans="44:80" x14ac:dyDescent="0.3">
      <c r="AR265" t="s">
        <v>899</v>
      </c>
      <c r="AS265" t="s">
        <v>899</v>
      </c>
      <c r="AT265" t="s">
        <v>899</v>
      </c>
      <c r="AU265" t="s">
        <v>899</v>
      </c>
      <c r="AV265" t="s">
        <v>899</v>
      </c>
      <c r="AW265" t="s">
        <v>899</v>
      </c>
      <c r="AX265" t="s">
        <v>899</v>
      </c>
      <c r="AY265" t="s">
        <v>899</v>
      </c>
      <c r="AZ265" t="s">
        <v>899</v>
      </c>
      <c r="BA265" t="s">
        <v>899</v>
      </c>
      <c r="BB265" t="s">
        <v>899</v>
      </c>
      <c r="BC265" t="s">
        <v>899</v>
      </c>
      <c r="BD265" t="s">
        <v>899</v>
      </c>
      <c r="BE265" t="s">
        <v>899</v>
      </c>
      <c r="BF265" t="s">
        <v>899</v>
      </c>
      <c r="BG265" t="s">
        <v>899</v>
      </c>
      <c r="BH265" t="s">
        <v>899</v>
      </c>
      <c r="BI265" t="s">
        <v>899</v>
      </c>
      <c r="BJ265" t="s">
        <v>899</v>
      </c>
      <c r="BK265" t="s">
        <v>899</v>
      </c>
      <c r="BL265" t="s">
        <v>899</v>
      </c>
      <c r="BM265" t="s">
        <v>899</v>
      </c>
      <c r="BN265" t="s">
        <v>899</v>
      </c>
      <c r="BO265" t="s">
        <v>899</v>
      </c>
      <c r="BP265" t="s">
        <v>899</v>
      </c>
      <c r="BQ265" t="s">
        <v>899</v>
      </c>
      <c r="BR265" t="s">
        <v>899</v>
      </c>
      <c r="BS265" t="s">
        <v>899</v>
      </c>
      <c r="BT265" t="s">
        <v>899</v>
      </c>
      <c r="BU265" t="s">
        <v>899</v>
      </c>
      <c r="BV265" t="s">
        <v>899</v>
      </c>
      <c r="BW265" t="s">
        <v>899</v>
      </c>
      <c r="BX265" t="s">
        <v>899</v>
      </c>
      <c r="BY265" t="s">
        <v>899</v>
      </c>
      <c r="BZ265" t="s">
        <v>899</v>
      </c>
      <c r="CA265" t="s">
        <v>899</v>
      </c>
      <c r="CB265" t="s">
        <v>899</v>
      </c>
    </row>
    <row r="266" spans="44:80" x14ac:dyDescent="0.3">
      <c r="AR266" t="s">
        <v>899</v>
      </c>
      <c r="AS266" t="s">
        <v>899</v>
      </c>
      <c r="AT266" t="s">
        <v>899</v>
      </c>
      <c r="AU266" t="s">
        <v>899</v>
      </c>
      <c r="AV266" t="s">
        <v>899</v>
      </c>
      <c r="AW266" t="s">
        <v>899</v>
      </c>
      <c r="AX266" t="s">
        <v>899</v>
      </c>
      <c r="AY266" t="s">
        <v>899</v>
      </c>
      <c r="AZ266" t="s">
        <v>899</v>
      </c>
      <c r="BA266" t="s">
        <v>899</v>
      </c>
      <c r="BB266" t="s">
        <v>899</v>
      </c>
      <c r="BC266" t="s">
        <v>899</v>
      </c>
      <c r="BD266" t="s">
        <v>899</v>
      </c>
      <c r="BE266" t="s">
        <v>899</v>
      </c>
      <c r="BF266" t="s">
        <v>899</v>
      </c>
      <c r="BG266" t="s">
        <v>899</v>
      </c>
      <c r="BH266" t="s">
        <v>899</v>
      </c>
      <c r="BI266" t="s">
        <v>899</v>
      </c>
      <c r="BJ266" t="s">
        <v>899</v>
      </c>
      <c r="BK266" t="s">
        <v>899</v>
      </c>
      <c r="BL266" t="s">
        <v>899</v>
      </c>
      <c r="BM266" t="s">
        <v>899</v>
      </c>
      <c r="BN266" t="s">
        <v>899</v>
      </c>
      <c r="BO266" t="s">
        <v>899</v>
      </c>
      <c r="BP266" t="s">
        <v>899</v>
      </c>
      <c r="BQ266" t="s">
        <v>899</v>
      </c>
      <c r="BR266" t="s">
        <v>899</v>
      </c>
      <c r="BS266" t="s">
        <v>899</v>
      </c>
      <c r="BT266" t="s">
        <v>899</v>
      </c>
      <c r="BU266" t="s">
        <v>899</v>
      </c>
      <c r="BV266" t="s">
        <v>899</v>
      </c>
      <c r="BW266" t="s">
        <v>899</v>
      </c>
      <c r="BX266" t="s">
        <v>899</v>
      </c>
      <c r="BY266" t="s">
        <v>899</v>
      </c>
      <c r="BZ266" t="s">
        <v>899</v>
      </c>
      <c r="CA266" t="s">
        <v>899</v>
      </c>
      <c r="CB266" t="s">
        <v>899</v>
      </c>
    </row>
    <row r="267" spans="44:80" x14ac:dyDescent="0.3">
      <c r="AR267" t="s">
        <v>899</v>
      </c>
      <c r="AS267" t="s">
        <v>899</v>
      </c>
      <c r="AT267" t="s">
        <v>899</v>
      </c>
      <c r="AU267" t="s">
        <v>899</v>
      </c>
      <c r="AV267" t="s">
        <v>899</v>
      </c>
      <c r="AW267" t="s">
        <v>899</v>
      </c>
      <c r="AX267" t="s">
        <v>899</v>
      </c>
      <c r="AY267" t="s">
        <v>899</v>
      </c>
      <c r="AZ267" t="s">
        <v>899</v>
      </c>
      <c r="BA267" t="s">
        <v>899</v>
      </c>
      <c r="BB267" t="s">
        <v>899</v>
      </c>
      <c r="BC267" t="s">
        <v>899</v>
      </c>
      <c r="BD267" t="s">
        <v>899</v>
      </c>
      <c r="BE267" t="s">
        <v>899</v>
      </c>
      <c r="BF267" t="s">
        <v>899</v>
      </c>
      <c r="BG267" t="s">
        <v>899</v>
      </c>
      <c r="BH267" t="s">
        <v>899</v>
      </c>
      <c r="BI267" t="s">
        <v>899</v>
      </c>
      <c r="BJ267" t="s">
        <v>899</v>
      </c>
      <c r="BK267" t="s">
        <v>899</v>
      </c>
      <c r="BL267" t="s">
        <v>899</v>
      </c>
      <c r="BM267" t="s">
        <v>899</v>
      </c>
      <c r="BN267" t="s">
        <v>899</v>
      </c>
      <c r="BO267" t="s">
        <v>899</v>
      </c>
      <c r="BP267" t="s">
        <v>899</v>
      </c>
      <c r="BQ267" t="s">
        <v>899</v>
      </c>
      <c r="BR267" t="s">
        <v>899</v>
      </c>
      <c r="BS267" t="s">
        <v>899</v>
      </c>
      <c r="BT267" t="s">
        <v>899</v>
      </c>
      <c r="BU267" t="s">
        <v>899</v>
      </c>
      <c r="BV267" t="s">
        <v>899</v>
      </c>
      <c r="BW267" t="s">
        <v>899</v>
      </c>
      <c r="BX267" t="s">
        <v>899</v>
      </c>
      <c r="BY267" t="s">
        <v>899</v>
      </c>
      <c r="BZ267" t="s">
        <v>899</v>
      </c>
      <c r="CA267" t="s">
        <v>899</v>
      </c>
      <c r="CB267" t="s">
        <v>899</v>
      </c>
    </row>
    <row r="268" spans="44:80" x14ac:dyDescent="0.3">
      <c r="AR268" t="s">
        <v>899</v>
      </c>
      <c r="AS268" t="s">
        <v>899</v>
      </c>
      <c r="AT268" t="s">
        <v>899</v>
      </c>
      <c r="AU268" t="s">
        <v>899</v>
      </c>
      <c r="AV268" t="s">
        <v>899</v>
      </c>
      <c r="AW268" t="s">
        <v>899</v>
      </c>
      <c r="AX268" t="s">
        <v>899</v>
      </c>
      <c r="AY268" t="s">
        <v>899</v>
      </c>
      <c r="AZ268" t="s">
        <v>899</v>
      </c>
      <c r="BA268" t="s">
        <v>899</v>
      </c>
      <c r="BB268" t="s">
        <v>899</v>
      </c>
      <c r="BC268" t="s">
        <v>899</v>
      </c>
      <c r="BD268" t="s">
        <v>899</v>
      </c>
      <c r="BE268" t="s">
        <v>899</v>
      </c>
      <c r="BF268" t="s">
        <v>899</v>
      </c>
      <c r="BG268" t="s">
        <v>899</v>
      </c>
      <c r="BH268" t="s">
        <v>899</v>
      </c>
      <c r="BI268" t="s">
        <v>899</v>
      </c>
      <c r="BJ268" t="s">
        <v>899</v>
      </c>
      <c r="BK268" t="s">
        <v>899</v>
      </c>
      <c r="BL268" t="s">
        <v>899</v>
      </c>
      <c r="BM268" t="s">
        <v>899</v>
      </c>
      <c r="BN268" t="s">
        <v>899</v>
      </c>
      <c r="BO268" t="s">
        <v>899</v>
      </c>
      <c r="BP268" t="s">
        <v>899</v>
      </c>
      <c r="BQ268" t="s">
        <v>899</v>
      </c>
      <c r="BR268" t="s">
        <v>899</v>
      </c>
      <c r="BS268" t="s">
        <v>899</v>
      </c>
      <c r="BT268" t="s">
        <v>899</v>
      </c>
      <c r="BU268" t="s">
        <v>899</v>
      </c>
      <c r="BV268" t="s">
        <v>899</v>
      </c>
      <c r="BW268" t="s">
        <v>899</v>
      </c>
      <c r="BX268" t="s">
        <v>899</v>
      </c>
      <c r="BY268" t="s">
        <v>899</v>
      </c>
      <c r="BZ268" t="s">
        <v>899</v>
      </c>
      <c r="CA268" t="s">
        <v>899</v>
      </c>
      <c r="CB268" t="s">
        <v>899</v>
      </c>
    </row>
    <row r="269" spans="44:80" x14ac:dyDescent="0.3">
      <c r="AR269" t="s">
        <v>899</v>
      </c>
      <c r="AS269" t="s">
        <v>899</v>
      </c>
      <c r="AT269" t="s">
        <v>899</v>
      </c>
      <c r="AU269" t="s">
        <v>899</v>
      </c>
      <c r="AV269" t="s">
        <v>899</v>
      </c>
      <c r="AW269" t="s">
        <v>899</v>
      </c>
      <c r="AX269" t="s">
        <v>899</v>
      </c>
      <c r="AY269" t="s">
        <v>899</v>
      </c>
      <c r="AZ269" t="s">
        <v>899</v>
      </c>
      <c r="BA269" t="s">
        <v>899</v>
      </c>
      <c r="BB269" t="s">
        <v>899</v>
      </c>
      <c r="BC269" t="s">
        <v>899</v>
      </c>
      <c r="BD269" t="s">
        <v>899</v>
      </c>
      <c r="BE269" t="s">
        <v>899</v>
      </c>
      <c r="BF269" t="s">
        <v>899</v>
      </c>
      <c r="BG269" t="s">
        <v>899</v>
      </c>
      <c r="BH269" t="s">
        <v>899</v>
      </c>
      <c r="BI269" t="s">
        <v>899</v>
      </c>
      <c r="BJ269" t="s">
        <v>899</v>
      </c>
      <c r="BK269" t="s">
        <v>899</v>
      </c>
      <c r="BL269" t="s">
        <v>899</v>
      </c>
      <c r="BM269" t="s">
        <v>899</v>
      </c>
      <c r="BN269" t="s">
        <v>899</v>
      </c>
      <c r="BO269" t="s">
        <v>899</v>
      </c>
      <c r="BP269" t="s">
        <v>899</v>
      </c>
      <c r="BQ269" t="s">
        <v>899</v>
      </c>
      <c r="BR269" t="s">
        <v>899</v>
      </c>
      <c r="BS269" t="s">
        <v>899</v>
      </c>
      <c r="BT269" t="s">
        <v>899</v>
      </c>
      <c r="BU269" t="s">
        <v>899</v>
      </c>
      <c r="BV269" t="s">
        <v>899</v>
      </c>
      <c r="BW269" t="s">
        <v>899</v>
      </c>
      <c r="BX269" t="s">
        <v>899</v>
      </c>
      <c r="BY269" t="s">
        <v>899</v>
      </c>
      <c r="BZ269" t="s">
        <v>899</v>
      </c>
      <c r="CA269" t="s">
        <v>899</v>
      </c>
      <c r="CB269" t="s">
        <v>899</v>
      </c>
    </row>
    <row r="270" spans="44:80" x14ac:dyDescent="0.3">
      <c r="AR270" t="s">
        <v>899</v>
      </c>
      <c r="AS270" t="s">
        <v>899</v>
      </c>
      <c r="AT270" t="s">
        <v>899</v>
      </c>
      <c r="AU270" t="s">
        <v>899</v>
      </c>
      <c r="AV270" t="s">
        <v>899</v>
      </c>
      <c r="AW270" t="s">
        <v>899</v>
      </c>
      <c r="AX270" t="s">
        <v>899</v>
      </c>
      <c r="AY270" t="s">
        <v>899</v>
      </c>
      <c r="AZ270" t="s">
        <v>899</v>
      </c>
      <c r="BA270" t="s">
        <v>899</v>
      </c>
      <c r="BB270" t="s">
        <v>899</v>
      </c>
      <c r="BC270" t="s">
        <v>899</v>
      </c>
      <c r="BD270" t="s">
        <v>899</v>
      </c>
      <c r="BE270" t="s">
        <v>899</v>
      </c>
      <c r="BF270" t="s">
        <v>899</v>
      </c>
      <c r="BG270" t="s">
        <v>899</v>
      </c>
      <c r="BH270" t="s">
        <v>899</v>
      </c>
      <c r="BI270" t="s">
        <v>899</v>
      </c>
      <c r="BJ270" t="s">
        <v>899</v>
      </c>
      <c r="BK270" t="s">
        <v>899</v>
      </c>
      <c r="BL270" t="s">
        <v>899</v>
      </c>
      <c r="BM270" t="s">
        <v>899</v>
      </c>
      <c r="BN270" t="s">
        <v>899</v>
      </c>
      <c r="BO270" t="s">
        <v>899</v>
      </c>
      <c r="BP270" t="s">
        <v>899</v>
      </c>
      <c r="BQ270" t="s">
        <v>899</v>
      </c>
      <c r="BR270" t="s">
        <v>899</v>
      </c>
      <c r="BS270" t="s">
        <v>899</v>
      </c>
      <c r="BT270" t="s">
        <v>899</v>
      </c>
      <c r="BU270" t="s">
        <v>899</v>
      </c>
      <c r="BV270" t="s">
        <v>899</v>
      </c>
      <c r="BW270" t="s">
        <v>899</v>
      </c>
      <c r="BX270" t="s">
        <v>899</v>
      </c>
      <c r="BY270" t="s">
        <v>899</v>
      </c>
      <c r="BZ270" t="s">
        <v>899</v>
      </c>
      <c r="CA270" t="s">
        <v>899</v>
      </c>
      <c r="CB270" t="s">
        <v>899</v>
      </c>
    </row>
    <row r="271" spans="44:80" x14ac:dyDescent="0.3">
      <c r="AR271" t="s">
        <v>899</v>
      </c>
      <c r="AS271" t="s">
        <v>899</v>
      </c>
      <c r="AT271" t="s">
        <v>899</v>
      </c>
      <c r="AU271" t="s">
        <v>899</v>
      </c>
      <c r="AV271" t="s">
        <v>899</v>
      </c>
      <c r="AW271" t="s">
        <v>899</v>
      </c>
      <c r="AX271" t="s">
        <v>899</v>
      </c>
      <c r="AY271" t="s">
        <v>899</v>
      </c>
      <c r="AZ271" t="s">
        <v>899</v>
      </c>
      <c r="BA271" t="s">
        <v>899</v>
      </c>
      <c r="BB271" t="s">
        <v>899</v>
      </c>
      <c r="BC271" t="s">
        <v>899</v>
      </c>
      <c r="BD271" t="s">
        <v>899</v>
      </c>
      <c r="BE271" t="s">
        <v>899</v>
      </c>
      <c r="BF271" t="s">
        <v>899</v>
      </c>
      <c r="BG271" t="s">
        <v>899</v>
      </c>
      <c r="BH271" t="s">
        <v>899</v>
      </c>
      <c r="BI271" t="s">
        <v>899</v>
      </c>
      <c r="BJ271" t="s">
        <v>899</v>
      </c>
      <c r="BK271" t="s">
        <v>899</v>
      </c>
      <c r="BL271" t="s">
        <v>899</v>
      </c>
      <c r="BM271" t="s">
        <v>899</v>
      </c>
      <c r="BN271" t="s">
        <v>899</v>
      </c>
      <c r="BO271" t="s">
        <v>899</v>
      </c>
      <c r="BP271" t="s">
        <v>899</v>
      </c>
      <c r="BQ271" t="s">
        <v>899</v>
      </c>
      <c r="BR271" t="s">
        <v>899</v>
      </c>
      <c r="BS271" t="s">
        <v>899</v>
      </c>
      <c r="BT271" t="s">
        <v>899</v>
      </c>
      <c r="BU271" t="s">
        <v>899</v>
      </c>
      <c r="BV271" t="s">
        <v>899</v>
      </c>
      <c r="BW271" t="s">
        <v>899</v>
      </c>
      <c r="BX271" t="s">
        <v>899</v>
      </c>
      <c r="BY271" t="s">
        <v>899</v>
      </c>
      <c r="BZ271" t="s">
        <v>899</v>
      </c>
      <c r="CA271" t="s">
        <v>899</v>
      </c>
      <c r="CB271" t="s">
        <v>899</v>
      </c>
    </row>
    <row r="272" spans="44:80" x14ac:dyDescent="0.3">
      <c r="AR272" t="s">
        <v>899</v>
      </c>
      <c r="AS272" t="s">
        <v>899</v>
      </c>
      <c r="AT272" t="s">
        <v>899</v>
      </c>
      <c r="AU272" t="s">
        <v>899</v>
      </c>
      <c r="AV272" t="s">
        <v>899</v>
      </c>
      <c r="AW272" t="s">
        <v>899</v>
      </c>
      <c r="AX272" t="s">
        <v>899</v>
      </c>
      <c r="AY272" t="s">
        <v>899</v>
      </c>
      <c r="AZ272" t="s">
        <v>899</v>
      </c>
      <c r="BA272" t="s">
        <v>899</v>
      </c>
      <c r="BB272" t="s">
        <v>899</v>
      </c>
      <c r="BC272" t="s">
        <v>899</v>
      </c>
      <c r="BD272" t="s">
        <v>899</v>
      </c>
      <c r="BE272" t="s">
        <v>899</v>
      </c>
      <c r="BF272" t="s">
        <v>899</v>
      </c>
      <c r="BG272" t="s">
        <v>899</v>
      </c>
      <c r="BH272" t="s">
        <v>899</v>
      </c>
      <c r="BI272" t="s">
        <v>899</v>
      </c>
      <c r="BJ272" t="s">
        <v>899</v>
      </c>
      <c r="BK272" t="s">
        <v>899</v>
      </c>
      <c r="BL272" t="s">
        <v>899</v>
      </c>
      <c r="BM272" t="s">
        <v>899</v>
      </c>
      <c r="BN272" t="s">
        <v>899</v>
      </c>
      <c r="BO272" t="s">
        <v>899</v>
      </c>
      <c r="BP272" t="s">
        <v>899</v>
      </c>
      <c r="BQ272" t="s">
        <v>899</v>
      </c>
      <c r="BR272" t="s">
        <v>899</v>
      </c>
      <c r="BS272" t="s">
        <v>899</v>
      </c>
      <c r="BT272" t="s">
        <v>899</v>
      </c>
      <c r="BU272" t="s">
        <v>899</v>
      </c>
      <c r="BV272" t="s">
        <v>899</v>
      </c>
      <c r="BW272" t="s">
        <v>899</v>
      </c>
      <c r="BX272" t="s">
        <v>899</v>
      </c>
      <c r="BY272" t="s">
        <v>899</v>
      </c>
      <c r="BZ272" t="s">
        <v>899</v>
      </c>
      <c r="CA272" t="s">
        <v>899</v>
      </c>
      <c r="CB272" t="s">
        <v>899</v>
      </c>
    </row>
    <row r="273" spans="44:80" x14ac:dyDescent="0.3">
      <c r="AR273" t="s">
        <v>899</v>
      </c>
      <c r="AS273" t="s">
        <v>899</v>
      </c>
      <c r="AT273" t="s">
        <v>899</v>
      </c>
      <c r="AU273" t="s">
        <v>899</v>
      </c>
      <c r="AV273" t="s">
        <v>899</v>
      </c>
      <c r="AW273" t="s">
        <v>899</v>
      </c>
      <c r="AX273" t="s">
        <v>899</v>
      </c>
      <c r="AY273" t="s">
        <v>899</v>
      </c>
      <c r="AZ273" t="s">
        <v>899</v>
      </c>
      <c r="BA273" t="s">
        <v>899</v>
      </c>
      <c r="BB273" t="s">
        <v>899</v>
      </c>
      <c r="BC273" t="s">
        <v>899</v>
      </c>
      <c r="BD273" t="s">
        <v>899</v>
      </c>
      <c r="BE273" t="s">
        <v>899</v>
      </c>
      <c r="BF273" t="s">
        <v>899</v>
      </c>
      <c r="BG273" t="s">
        <v>899</v>
      </c>
      <c r="BH273" t="s">
        <v>899</v>
      </c>
      <c r="BI273" t="s">
        <v>899</v>
      </c>
      <c r="BJ273" t="s">
        <v>899</v>
      </c>
      <c r="BK273" t="s">
        <v>899</v>
      </c>
      <c r="BL273" t="s">
        <v>899</v>
      </c>
      <c r="BM273" t="s">
        <v>899</v>
      </c>
      <c r="BN273" t="s">
        <v>899</v>
      </c>
      <c r="BO273" t="s">
        <v>899</v>
      </c>
      <c r="BP273" t="s">
        <v>899</v>
      </c>
      <c r="BQ273" t="s">
        <v>899</v>
      </c>
      <c r="BR273" t="s">
        <v>899</v>
      </c>
      <c r="BS273" t="s">
        <v>899</v>
      </c>
      <c r="BT273" t="s">
        <v>899</v>
      </c>
      <c r="BU273" t="s">
        <v>899</v>
      </c>
      <c r="BV273" t="s">
        <v>899</v>
      </c>
      <c r="BW273" t="s">
        <v>899</v>
      </c>
      <c r="BX273" t="s">
        <v>899</v>
      </c>
      <c r="BY273" t="s">
        <v>899</v>
      </c>
      <c r="BZ273" t="s">
        <v>899</v>
      </c>
      <c r="CA273" t="s">
        <v>899</v>
      </c>
      <c r="CB273" t="s">
        <v>899</v>
      </c>
    </row>
    <row r="274" spans="44:80" x14ac:dyDescent="0.3">
      <c r="AR274" t="s">
        <v>899</v>
      </c>
      <c r="AS274" t="s">
        <v>899</v>
      </c>
      <c r="AT274" t="s">
        <v>899</v>
      </c>
      <c r="AU274" t="s">
        <v>899</v>
      </c>
      <c r="AV274" t="s">
        <v>899</v>
      </c>
      <c r="AW274" t="s">
        <v>899</v>
      </c>
      <c r="AX274" t="s">
        <v>899</v>
      </c>
      <c r="AY274" t="s">
        <v>899</v>
      </c>
      <c r="AZ274" t="s">
        <v>899</v>
      </c>
      <c r="BA274" t="s">
        <v>899</v>
      </c>
      <c r="BB274" t="s">
        <v>899</v>
      </c>
      <c r="BC274" t="s">
        <v>899</v>
      </c>
      <c r="BD274" t="s">
        <v>899</v>
      </c>
      <c r="BE274" t="s">
        <v>899</v>
      </c>
      <c r="BF274" t="s">
        <v>899</v>
      </c>
      <c r="BG274" t="s">
        <v>899</v>
      </c>
      <c r="BH274" t="s">
        <v>899</v>
      </c>
      <c r="BI274" t="s">
        <v>899</v>
      </c>
      <c r="BJ274" t="s">
        <v>899</v>
      </c>
      <c r="BK274" t="s">
        <v>899</v>
      </c>
      <c r="BL274" t="s">
        <v>899</v>
      </c>
      <c r="BM274" t="s">
        <v>899</v>
      </c>
      <c r="BN274" t="s">
        <v>899</v>
      </c>
      <c r="BO274" t="s">
        <v>899</v>
      </c>
      <c r="BP274" t="s">
        <v>899</v>
      </c>
      <c r="BQ274" t="s">
        <v>899</v>
      </c>
      <c r="BR274" t="s">
        <v>899</v>
      </c>
      <c r="BS274" t="s">
        <v>899</v>
      </c>
      <c r="BT274" t="s">
        <v>899</v>
      </c>
      <c r="BU274" t="s">
        <v>899</v>
      </c>
      <c r="BV274" t="s">
        <v>899</v>
      </c>
      <c r="BW274" t="s">
        <v>899</v>
      </c>
      <c r="BX274" t="s">
        <v>899</v>
      </c>
      <c r="BY274" t="s">
        <v>899</v>
      </c>
      <c r="BZ274" t="s">
        <v>899</v>
      </c>
      <c r="CA274" t="s">
        <v>899</v>
      </c>
      <c r="CB274" t="s">
        <v>899</v>
      </c>
    </row>
    <row r="275" spans="44:80" x14ac:dyDescent="0.3">
      <c r="AR275" t="s">
        <v>899</v>
      </c>
      <c r="AS275" t="s">
        <v>899</v>
      </c>
      <c r="AT275" t="s">
        <v>899</v>
      </c>
      <c r="AU275" t="s">
        <v>899</v>
      </c>
      <c r="AV275" t="s">
        <v>899</v>
      </c>
      <c r="AW275" t="s">
        <v>899</v>
      </c>
      <c r="AX275" t="s">
        <v>899</v>
      </c>
      <c r="AY275" t="s">
        <v>899</v>
      </c>
      <c r="AZ275" t="s">
        <v>899</v>
      </c>
      <c r="BA275" t="s">
        <v>899</v>
      </c>
      <c r="BB275" t="s">
        <v>899</v>
      </c>
      <c r="BC275" t="s">
        <v>899</v>
      </c>
      <c r="BD275" t="s">
        <v>899</v>
      </c>
      <c r="BE275" t="s">
        <v>899</v>
      </c>
      <c r="BF275" t="s">
        <v>899</v>
      </c>
      <c r="BG275" t="s">
        <v>899</v>
      </c>
      <c r="BH275" t="s">
        <v>899</v>
      </c>
      <c r="BI275" t="s">
        <v>899</v>
      </c>
      <c r="BJ275" t="s">
        <v>899</v>
      </c>
      <c r="BK275" t="s">
        <v>899</v>
      </c>
      <c r="BL275" t="s">
        <v>899</v>
      </c>
      <c r="BM275" t="s">
        <v>899</v>
      </c>
      <c r="BN275" t="s">
        <v>899</v>
      </c>
      <c r="BO275" t="s">
        <v>899</v>
      </c>
      <c r="BP275" t="s">
        <v>899</v>
      </c>
      <c r="BQ275" t="s">
        <v>899</v>
      </c>
      <c r="BR275" t="s">
        <v>899</v>
      </c>
      <c r="BS275" t="s">
        <v>899</v>
      </c>
      <c r="BT275" t="s">
        <v>899</v>
      </c>
      <c r="BU275" t="s">
        <v>899</v>
      </c>
      <c r="BV275" t="s">
        <v>899</v>
      </c>
      <c r="BW275" t="s">
        <v>899</v>
      </c>
      <c r="BX275" t="s">
        <v>899</v>
      </c>
      <c r="BY275" t="s">
        <v>899</v>
      </c>
      <c r="BZ275" t="s">
        <v>899</v>
      </c>
      <c r="CA275" t="s">
        <v>899</v>
      </c>
      <c r="CB275" t="s">
        <v>899</v>
      </c>
    </row>
    <row r="276" spans="44:80" x14ac:dyDescent="0.3">
      <c r="AR276" t="s">
        <v>899</v>
      </c>
      <c r="AS276" t="s">
        <v>899</v>
      </c>
      <c r="AT276" t="s">
        <v>899</v>
      </c>
      <c r="AU276" t="s">
        <v>899</v>
      </c>
      <c r="AV276" t="s">
        <v>899</v>
      </c>
      <c r="AW276" t="s">
        <v>899</v>
      </c>
      <c r="AX276" t="s">
        <v>899</v>
      </c>
      <c r="AY276" t="s">
        <v>899</v>
      </c>
      <c r="AZ276" t="s">
        <v>899</v>
      </c>
      <c r="BA276" t="s">
        <v>899</v>
      </c>
      <c r="BB276" t="s">
        <v>899</v>
      </c>
      <c r="BC276" t="s">
        <v>899</v>
      </c>
      <c r="BD276" t="s">
        <v>899</v>
      </c>
      <c r="BE276" t="s">
        <v>899</v>
      </c>
      <c r="BF276" t="s">
        <v>899</v>
      </c>
      <c r="BG276" t="s">
        <v>899</v>
      </c>
      <c r="BH276" t="s">
        <v>899</v>
      </c>
      <c r="BI276" t="s">
        <v>899</v>
      </c>
      <c r="BJ276" t="s">
        <v>899</v>
      </c>
      <c r="BK276" t="s">
        <v>899</v>
      </c>
      <c r="BL276" t="s">
        <v>899</v>
      </c>
      <c r="BM276" t="s">
        <v>899</v>
      </c>
      <c r="BN276" t="s">
        <v>899</v>
      </c>
      <c r="BO276" t="s">
        <v>899</v>
      </c>
      <c r="BP276" t="s">
        <v>899</v>
      </c>
      <c r="BQ276" t="s">
        <v>899</v>
      </c>
      <c r="BR276" t="s">
        <v>899</v>
      </c>
      <c r="BS276" t="s">
        <v>899</v>
      </c>
      <c r="BT276" t="s">
        <v>899</v>
      </c>
      <c r="BU276" t="s">
        <v>899</v>
      </c>
      <c r="BV276" t="s">
        <v>899</v>
      </c>
      <c r="BW276" t="s">
        <v>899</v>
      </c>
      <c r="BX276" t="s">
        <v>899</v>
      </c>
      <c r="BY276" t="s">
        <v>899</v>
      </c>
      <c r="BZ276" t="s">
        <v>899</v>
      </c>
      <c r="CA276" t="s">
        <v>899</v>
      </c>
      <c r="CB276" t="s">
        <v>899</v>
      </c>
    </row>
    <row r="277" spans="44:80" x14ac:dyDescent="0.3">
      <c r="AR277" t="s">
        <v>899</v>
      </c>
      <c r="AS277" t="s">
        <v>899</v>
      </c>
      <c r="AT277" t="s">
        <v>899</v>
      </c>
      <c r="AU277" t="s">
        <v>899</v>
      </c>
      <c r="AV277" t="s">
        <v>899</v>
      </c>
      <c r="AW277" t="s">
        <v>899</v>
      </c>
      <c r="AX277" t="s">
        <v>899</v>
      </c>
      <c r="AY277" t="s">
        <v>899</v>
      </c>
      <c r="AZ277" t="s">
        <v>899</v>
      </c>
      <c r="BA277" t="s">
        <v>899</v>
      </c>
      <c r="BB277" t="s">
        <v>899</v>
      </c>
      <c r="BC277" t="s">
        <v>899</v>
      </c>
      <c r="BD277" t="s">
        <v>899</v>
      </c>
      <c r="BE277" t="s">
        <v>899</v>
      </c>
      <c r="BF277" t="s">
        <v>899</v>
      </c>
      <c r="BG277" t="s">
        <v>899</v>
      </c>
      <c r="BH277" t="s">
        <v>899</v>
      </c>
      <c r="BI277" t="s">
        <v>899</v>
      </c>
      <c r="BJ277" t="s">
        <v>899</v>
      </c>
      <c r="BK277" t="s">
        <v>899</v>
      </c>
      <c r="BL277" t="s">
        <v>899</v>
      </c>
      <c r="BM277" t="s">
        <v>899</v>
      </c>
      <c r="BN277" t="s">
        <v>899</v>
      </c>
      <c r="BO277" t="s">
        <v>899</v>
      </c>
      <c r="BP277" t="s">
        <v>899</v>
      </c>
      <c r="BQ277" t="s">
        <v>899</v>
      </c>
      <c r="BR277" t="s">
        <v>899</v>
      </c>
      <c r="BS277" t="s">
        <v>899</v>
      </c>
      <c r="BT277" t="s">
        <v>899</v>
      </c>
      <c r="BU277" t="s">
        <v>899</v>
      </c>
      <c r="BV277" t="s">
        <v>899</v>
      </c>
      <c r="BW277" t="s">
        <v>899</v>
      </c>
      <c r="BX277" t="s">
        <v>899</v>
      </c>
      <c r="BY277" t="s">
        <v>899</v>
      </c>
      <c r="BZ277" t="s">
        <v>899</v>
      </c>
      <c r="CA277" t="s">
        <v>899</v>
      </c>
      <c r="CB277" t="s">
        <v>899</v>
      </c>
    </row>
    <row r="278" spans="44:80" x14ac:dyDescent="0.3">
      <c r="AR278" t="s">
        <v>899</v>
      </c>
      <c r="AS278" t="s">
        <v>899</v>
      </c>
      <c r="AT278" t="s">
        <v>899</v>
      </c>
      <c r="AU278" t="s">
        <v>899</v>
      </c>
      <c r="AV278" t="s">
        <v>899</v>
      </c>
      <c r="AW278" t="s">
        <v>899</v>
      </c>
      <c r="AX278" t="s">
        <v>899</v>
      </c>
      <c r="AY278" t="s">
        <v>899</v>
      </c>
      <c r="AZ278" t="s">
        <v>899</v>
      </c>
      <c r="BA278" t="s">
        <v>899</v>
      </c>
      <c r="BB278" t="s">
        <v>899</v>
      </c>
      <c r="BC278" t="s">
        <v>899</v>
      </c>
      <c r="BD278" t="s">
        <v>899</v>
      </c>
      <c r="BE278" t="s">
        <v>899</v>
      </c>
      <c r="BF278" t="s">
        <v>899</v>
      </c>
      <c r="BG278" t="s">
        <v>899</v>
      </c>
      <c r="BH278" t="s">
        <v>899</v>
      </c>
      <c r="BI278" t="s">
        <v>899</v>
      </c>
      <c r="BJ278" t="s">
        <v>899</v>
      </c>
      <c r="BK278" t="s">
        <v>899</v>
      </c>
      <c r="BL278" t="s">
        <v>899</v>
      </c>
      <c r="BM278" t="s">
        <v>899</v>
      </c>
      <c r="BN278" t="s">
        <v>899</v>
      </c>
      <c r="BO278" t="s">
        <v>899</v>
      </c>
      <c r="BP278" t="s">
        <v>899</v>
      </c>
      <c r="BQ278" t="s">
        <v>899</v>
      </c>
      <c r="BR278" t="s">
        <v>899</v>
      </c>
      <c r="BS278" t="s">
        <v>899</v>
      </c>
      <c r="BT278" t="s">
        <v>899</v>
      </c>
      <c r="BU278" t="s">
        <v>899</v>
      </c>
      <c r="BV278" t="s">
        <v>899</v>
      </c>
      <c r="BW278" t="s">
        <v>899</v>
      </c>
      <c r="BX278" t="s">
        <v>899</v>
      </c>
      <c r="BY278" t="s">
        <v>899</v>
      </c>
      <c r="BZ278" t="s">
        <v>899</v>
      </c>
      <c r="CA278" t="s">
        <v>899</v>
      </c>
      <c r="CB278" t="s">
        <v>899</v>
      </c>
    </row>
    <row r="279" spans="44:80" x14ac:dyDescent="0.3">
      <c r="AR279" t="s">
        <v>899</v>
      </c>
      <c r="AS279" t="s">
        <v>899</v>
      </c>
      <c r="AT279" t="s">
        <v>899</v>
      </c>
      <c r="AU279" t="s">
        <v>899</v>
      </c>
      <c r="AV279" t="s">
        <v>899</v>
      </c>
      <c r="AW279" t="s">
        <v>899</v>
      </c>
      <c r="AX279" t="s">
        <v>899</v>
      </c>
      <c r="AY279" t="s">
        <v>899</v>
      </c>
      <c r="AZ279" t="s">
        <v>899</v>
      </c>
      <c r="BA279" t="s">
        <v>899</v>
      </c>
      <c r="BB279" t="s">
        <v>899</v>
      </c>
      <c r="BC279" t="s">
        <v>899</v>
      </c>
      <c r="BD279" t="s">
        <v>899</v>
      </c>
      <c r="BE279" t="s">
        <v>899</v>
      </c>
      <c r="BF279" t="s">
        <v>899</v>
      </c>
      <c r="BG279" t="s">
        <v>899</v>
      </c>
      <c r="BH279" t="s">
        <v>899</v>
      </c>
      <c r="BI279" t="s">
        <v>899</v>
      </c>
      <c r="BJ279" t="s">
        <v>899</v>
      </c>
      <c r="BK279" t="s">
        <v>899</v>
      </c>
      <c r="BL279" t="s">
        <v>899</v>
      </c>
      <c r="BM279" t="s">
        <v>899</v>
      </c>
      <c r="BN279" t="s">
        <v>899</v>
      </c>
      <c r="BO279" t="s">
        <v>899</v>
      </c>
      <c r="BP279" t="s">
        <v>899</v>
      </c>
      <c r="BQ279" t="s">
        <v>899</v>
      </c>
      <c r="BR279" t="s">
        <v>899</v>
      </c>
      <c r="BS279" t="s">
        <v>899</v>
      </c>
      <c r="BT279" t="s">
        <v>899</v>
      </c>
      <c r="BU279" t="s">
        <v>899</v>
      </c>
      <c r="BV279" t="s">
        <v>899</v>
      </c>
      <c r="BW279" t="s">
        <v>899</v>
      </c>
      <c r="BX279" t="s">
        <v>899</v>
      </c>
      <c r="BY279" t="s">
        <v>899</v>
      </c>
      <c r="BZ279" t="s">
        <v>899</v>
      </c>
      <c r="CA279" t="s">
        <v>899</v>
      </c>
    </row>
    <row r="280" spans="44:80" x14ac:dyDescent="0.3">
      <c r="AR280" t="s">
        <v>899</v>
      </c>
      <c r="AS280" t="s">
        <v>899</v>
      </c>
      <c r="AT280" t="s">
        <v>899</v>
      </c>
      <c r="AU280" t="s">
        <v>899</v>
      </c>
      <c r="AV280" t="s">
        <v>899</v>
      </c>
      <c r="AW280" t="s">
        <v>899</v>
      </c>
      <c r="AX280" t="s">
        <v>899</v>
      </c>
      <c r="AY280" t="s">
        <v>899</v>
      </c>
      <c r="AZ280" t="s">
        <v>899</v>
      </c>
      <c r="BA280" t="s">
        <v>899</v>
      </c>
      <c r="BB280" t="s">
        <v>899</v>
      </c>
      <c r="BC280" t="s">
        <v>899</v>
      </c>
      <c r="BD280" t="s">
        <v>899</v>
      </c>
      <c r="BE280" t="s">
        <v>899</v>
      </c>
      <c r="BF280" t="s">
        <v>899</v>
      </c>
      <c r="BG280" t="s">
        <v>899</v>
      </c>
      <c r="BH280" t="s">
        <v>899</v>
      </c>
      <c r="BI280" t="s">
        <v>899</v>
      </c>
      <c r="BJ280" t="s">
        <v>899</v>
      </c>
      <c r="BK280" t="s">
        <v>899</v>
      </c>
      <c r="BL280" t="s">
        <v>899</v>
      </c>
      <c r="BM280" t="s">
        <v>899</v>
      </c>
      <c r="BN280" t="s">
        <v>899</v>
      </c>
      <c r="BO280" t="s">
        <v>899</v>
      </c>
      <c r="BP280" t="s">
        <v>899</v>
      </c>
      <c r="BQ280" t="s">
        <v>899</v>
      </c>
      <c r="BR280" t="s">
        <v>899</v>
      </c>
      <c r="BS280" t="s">
        <v>899</v>
      </c>
      <c r="BT280" t="s">
        <v>899</v>
      </c>
      <c r="BU280" t="s">
        <v>899</v>
      </c>
      <c r="BV280" t="s">
        <v>899</v>
      </c>
      <c r="BW280" t="s">
        <v>899</v>
      </c>
      <c r="BX280" t="s">
        <v>899</v>
      </c>
      <c r="BY280" t="s">
        <v>899</v>
      </c>
      <c r="BZ280" t="s">
        <v>899</v>
      </c>
      <c r="CA280" t="s">
        <v>899</v>
      </c>
    </row>
    <row r="281" spans="44:80" x14ac:dyDescent="0.3">
      <c r="AR281" t="s">
        <v>899</v>
      </c>
      <c r="AS281" t="s">
        <v>899</v>
      </c>
      <c r="AT281" t="s">
        <v>899</v>
      </c>
      <c r="AU281" t="s">
        <v>899</v>
      </c>
      <c r="AV281" t="s">
        <v>899</v>
      </c>
      <c r="AW281" t="s">
        <v>899</v>
      </c>
      <c r="AX281" t="s">
        <v>899</v>
      </c>
      <c r="AY281" t="s">
        <v>899</v>
      </c>
      <c r="AZ281" t="s">
        <v>899</v>
      </c>
      <c r="BA281" t="s">
        <v>899</v>
      </c>
      <c r="BB281" t="s">
        <v>899</v>
      </c>
      <c r="BC281" t="s">
        <v>899</v>
      </c>
      <c r="BD281" t="s">
        <v>899</v>
      </c>
      <c r="BE281" t="s">
        <v>899</v>
      </c>
      <c r="BF281" t="s">
        <v>899</v>
      </c>
      <c r="BG281" t="s">
        <v>899</v>
      </c>
      <c r="BH281" t="s">
        <v>899</v>
      </c>
      <c r="BI281" t="s">
        <v>899</v>
      </c>
      <c r="BJ281" t="s">
        <v>899</v>
      </c>
      <c r="BK281" t="s">
        <v>899</v>
      </c>
      <c r="BL281" t="s">
        <v>899</v>
      </c>
      <c r="BM281" t="s">
        <v>899</v>
      </c>
      <c r="BN281" t="s">
        <v>899</v>
      </c>
      <c r="BO281" t="s">
        <v>899</v>
      </c>
      <c r="BP281" t="s">
        <v>899</v>
      </c>
      <c r="BQ281" t="s">
        <v>899</v>
      </c>
      <c r="BR281" t="s">
        <v>899</v>
      </c>
      <c r="BS281" t="s">
        <v>899</v>
      </c>
      <c r="BT281" t="s">
        <v>899</v>
      </c>
      <c r="BU281" t="s">
        <v>899</v>
      </c>
      <c r="BV281" t="s">
        <v>899</v>
      </c>
      <c r="BW281" t="s">
        <v>899</v>
      </c>
      <c r="BX281" t="s">
        <v>899</v>
      </c>
      <c r="BY281" t="s">
        <v>899</v>
      </c>
      <c r="BZ281" t="s">
        <v>899</v>
      </c>
      <c r="CA281" t="s">
        <v>899</v>
      </c>
    </row>
    <row r="282" spans="44:80" x14ac:dyDescent="0.3">
      <c r="AR282" t="s">
        <v>899</v>
      </c>
      <c r="AS282" t="s">
        <v>899</v>
      </c>
      <c r="AT282" t="s">
        <v>899</v>
      </c>
      <c r="AU282" t="s">
        <v>899</v>
      </c>
      <c r="AV282" t="s">
        <v>899</v>
      </c>
      <c r="AW282" t="s">
        <v>899</v>
      </c>
      <c r="AX282" t="s">
        <v>899</v>
      </c>
      <c r="AY282" t="s">
        <v>899</v>
      </c>
      <c r="AZ282" t="s">
        <v>899</v>
      </c>
      <c r="BA282" t="s">
        <v>899</v>
      </c>
      <c r="BB282" t="s">
        <v>899</v>
      </c>
      <c r="BC282" t="s">
        <v>899</v>
      </c>
      <c r="BD282" t="s">
        <v>899</v>
      </c>
      <c r="BE282" t="s">
        <v>899</v>
      </c>
      <c r="BF282" t="s">
        <v>899</v>
      </c>
      <c r="BG282" t="s">
        <v>899</v>
      </c>
      <c r="BH282" t="s">
        <v>899</v>
      </c>
      <c r="BI282" t="s">
        <v>899</v>
      </c>
      <c r="BJ282" t="s">
        <v>899</v>
      </c>
      <c r="BK282" t="s">
        <v>899</v>
      </c>
      <c r="BL282" t="s">
        <v>899</v>
      </c>
      <c r="BM282" t="s">
        <v>899</v>
      </c>
      <c r="BN282" t="s">
        <v>899</v>
      </c>
      <c r="BO282" t="s">
        <v>899</v>
      </c>
      <c r="BP282" t="s">
        <v>899</v>
      </c>
      <c r="BQ282" t="s">
        <v>899</v>
      </c>
      <c r="BR282" t="s">
        <v>899</v>
      </c>
      <c r="BS282" t="s">
        <v>899</v>
      </c>
      <c r="BT282" t="s">
        <v>899</v>
      </c>
      <c r="BU282" t="s">
        <v>899</v>
      </c>
      <c r="BV282" t="s">
        <v>899</v>
      </c>
      <c r="BW282" t="s">
        <v>899</v>
      </c>
      <c r="BX282" t="s">
        <v>899</v>
      </c>
      <c r="BY282" t="s">
        <v>899</v>
      </c>
      <c r="BZ282" t="s">
        <v>899</v>
      </c>
      <c r="CA282" t="s">
        <v>899</v>
      </c>
    </row>
    <row r="283" spans="44:80" x14ac:dyDescent="0.3">
      <c r="AR283" t="s">
        <v>899</v>
      </c>
      <c r="AS283" t="s">
        <v>899</v>
      </c>
      <c r="AT283" t="s">
        <v>899</v>
      </c>
      <c r="AU283" t="s">
        <v>899</v>
      </c>
      <c r="AV283" t="s">
        <v>899</v>
      </c>
      <c r="AW283" t="s">
        <v>899</v>
      </c>
      <c r="AX283" t="s">
        <v>899</v>
      </c>
      <c r="AY283" t="s">
        <v>899</v>
      </c>
      <c r="AZ283" t="s">
        <v>899</v>
      </c>
      <c r="BA283" t="s">
        <v>899</v>
      </c>
      <c r="BB283" t="s">
        <v>899</v>
      </c>
      <c r="BC283" t="s">
        <v>899</v>
      </c>
      <c r="BD283" t="s">
        <v>899</v>
      </c>
      <c r="BE283" t="s">
        <v>899</v>
      </c>
      <c r="BF283" t="s">
        <v>899</v>
      </c>
      <c r="BG283" t="s">
        <v>899</v>
      </c>
      <c r="BH283" t="s">
        <v>899</v>
      </c>
      <c r="BI283" t="s">
        <v>899</v>
      </c>
      <c r="BJ283" t="s">
        <v>899</v>
      </c>
      <c r="BK283" t="s">
        <v>899</v>
      </c>
      <c r="BL283" t="s">
        <v>899</v>
      </c>
      <c r="BM283" t="s">
        <v>899</v>
      </c>
      <c r="BN283" t="s">
        <v>899</v>
      </c>
      <c r="BO283" t="s">
        <v>899</v>
      </c>
      <c r="BP283" t="s">
        <v>899</v>
      </c>
      <c r="BQ283" t="s">
        <v>899</v>
      </c>
      <c r="BR283" t="s">
        <v>899</v>
      </c>
      <c r="BS283" t="s">
        <v>899</v>
      </c>
      <c r="BT283" t="s">
        <v>899</v>
      </c>
      <c r="BU283" t="s">
        <v>899</v>
      </c>
      <c r="BV283" t="s">
        <v>899</v>
      </c>
      <c r="BW283" t="s">
        <v>899</v>
      </c>
      <c r="BX283" t="s">
        <v>899</v>
      </c>
      <c r="BY283" t="s">
        <v>899</v>
      </c>
      <c r="BZ283" t="s">
        <v>899</v>
      </c>
      <c r="CA283" t="s">
        <v>899</v>
      </c>
    </row>
    <row r="284" spans="44:80" x14ac:dyDescent="0.3">
      <c r="AR284" t="s">
        <v>899</v>
      </c>
      <c r="AS284" t="s">
        <v>899</v>
      </c>
      <c r="AT284" t="s">
        <v>899</v>
      </c>
      <c r="AU284" t="s">
        <v>899</v>
      </c>
      <c r="AV284" t="s">
        <v>899</v>
      </c>
      <c r="AW284" t="s">
        <v>899</v>
      </c>
      <c r="AX284" t="s">
        <v>899</v>
      </c>
      <c r="AY284" t="s">
        <v>899</v>
      </c>
      <c r="AZ284" t="s">
        <v>899</v>
      </c>
      <c r="BA284" t="s">
        <v>899</v>
      </c>
      <c r="BB284" t="s">
        <v>899</v>
      </c>
      <c r="BC284" t="s">
        <v>899</v>
      </c>
      <c r="BD284" t="s">
        <v>899</v>
      </c>
      <c r="BE284" t="s">
        <v>899</v>
      </c>
      <c r="BF284" t="s">
        <v>899</v>
      </c>
      <c r="BG284" t="s">
        <v>899</v>
      </c>
      <c r="BH284" t="s">
        <v>899</v>
      </c>
      <c r="BI284" t="s">
        <v>899</v>
      </c>
      <c r="BJ284" t="s">
        <v>899</v>
      </c>
      <c r="BK284" t="s">
        <v>899</v>
      </c>
      <c r="BL284" t="s">
        <v>899</v>
      </c>
      <c r="BM284" t="s">
        <v>899</v>
      </c>
      <c r="BN284" t="s">
        <v>899</v>
      </c>
      <c r="BO284" t="s">
        <v>899</v>
      </c>
      <c r="BP284" t="s">
        <v>899</v>
      </c>
      <c r="BQ284" t="s">
        <v>899</v>
      </c>
      <c r="BR284" t="s">
        <v>899</v>
      </c>
      <c r="BS284" t="s">
        <v>899</v>
      </c>
      <c r="BT284" t="s">
        <v>899</v>
      </c>
      <c r="BU284" t="s">
        <v>899</v>
      </c>
      <c r="BV284" t="s">
        <v>899</v>
      </c>
      <c r="BW284" t="s">
        <v>899</v>
      </c>
      <c r="BX284" t="s">
        <v>899</v>
      </c>
      <c r="BY284" t="s">
        <v>899</v>
      </c>
      <c r="BZ284" t="s">
        <v>899</v>
      </c>
      <c r="CA284" t="s">
        <v>899</v>
      </c>
    </row>
    <row r="285" spans="44:80" x14ac:dyDescent="0.3">
      <c r="AR285" t="s">
        <v>899</v>
      </c>
      <c r="AS285" t="s">
        <v>899</v>
      </c>
      <c r="AT285" t="s">
        <v>899</v>
      </c>
      <c r="AU285" t="s">
        <v>899</v>
      </c>
      <c r="AV285" t="s">
        <v>899</v>
      </c>
      <c r="AW285" t="s">
        <v>899</v>
      </c>
      <c r="AX285" t="s">
        <v>899</v>
      </c>
      <c r="AY285" t="s">
        <v>899</v>
      </c>
      <c r="AZ285" t="s">
        <v>899</v>
      </c>
      <c r="BA285" t="s">
        <v>899</v>
      </c>
      <c r="BB285" t="s">
        <v>899</v>
      </c>
      <c r="BC285" t="s">
        <v>899</v>
      </c>
      <c r="BD285" t="s">
        <v>899</v>
      </c>
      <c r="BE285" t="s">
        <v>899</v>
      </c>
      <c r="BF285" t="s">
        <v>899</v>
      </c>
      <c r="BG285" t="s">
        <v>899</v>
      </c>
      <c r="BH285" t="s">
        <v>899</v>
      </c>
      <c r="BI285" t="s">
        <v>899</v>
      </c>
      <c r="BJ285" t="s">
        <v>899</v>
      </c>
      <c r="BK285" t="s">
        <v>899</v>
      </c>
      <c r="BL285" t="s">
        <v>899</v>
      </c>
      <c r="BM285" t="s">
        <v>899</v>
      </c>
      <c r="BN285" t="s">
        <v>899</v>
      </c>
      <c r="BO285" t="s">
        <v>899</v>
      </c>
      <c r="BP285" t="s">
        <v>899</v>
      </c>
      <c r="BQ285" t="s">
        <v>899</v>
      </c>
      <c r="BR285" t="s">
        <v>899</v>
      </c>
      <c r="BS285" t="s">
        <v>899</v>
      </c>
      <c r="BT285" t="s">
        <v>899</v>
      </c>
      <c r="BU285" t="s">
        <v>899</v>
      </c>
      <c r="BV285" t="s">
        <v>899</v>
      </c>
      <c r="BW285" t="s">
        <v>899</v>
      </c>
      <c r="BX285" t="s">
        <v>899</v>
      </c>
      <c r="BY285" t="s">
        <v>899</v>
      </c>
      <c r="BZ285" t="s">
        <v>899</v>
      </c>
      <c r="CA285" t="s">
        <v>899</v>
      </c>
    </row>
    <row r="286" spans="44:80" x14ac:dyDescent="0.3">
      <c r="AR286" t="s">
        <v>899</v>
      </c>
      <c r="AS286" t="s">
        <v>899</v>
      </c>
      <c r="AT286" t="s">
        <v>899</v>
      </c>
      <c r="AU286" t="s">
        <v>899</v>
      </c>
      <c r="AV286" t="s">
        <v>899</v>
      </c>
      <c r="AW286" t="s">
        <v>899</v>
      </c>
      <c r="AX286" t="s">
        <v>899</v>
      </c>
      <c r="AY286" t="s">
        <v>899</v>
      </c>
      <c r="AZ286" t="s">
        <v>899</v>
      </c>
      <c r="BA286" t="s">
        <v>899</v>
      </c>
      <c r="BB286" t="s">
        <v>899</v>
      </c>
      <c r="BC286" t="s">
        <v>899</v>
      </c>
      <c r="BD286" t="s">
        <v>899</v>
      </c>
      <c r="BE286" t="s">
        <v>899</v>
      </c>
      <c r="BF286" t="s">
        <v>899</v>
      </c>
      <c r="BG286" t="s">
        <v>899</v>
      </c>
      <c r="BH286" t="s">
        <v>899</v>
      </c>
      <c r="BI286" t="s">
        <v>899</v>
      </c>
      <c r="BJ286" t="s">
        <v>899</v>
      </c>
      <c r="BK286" t="s">
        <v>899</v>
      </c>
      <c r="BL286" t="s">
        <v>899</v>
      </c>
      <c r="BM286" t="s">
        <v>899</v>
      </c>
      <c r="BN286" t="s">
        <v>899</v>
      </c>
      <c r="BO286" t="s">
        <v>899</v>
      </c>
      <c r="BP286" t="s">
        <v>899</v>
      </c>
      <c r="BQ286" t="s">
        <v>899</v>
      </c>
      <c r="BR286" t="s">
        <v>899</v>
      </c>
      <c r="BS286" t="s">
        <v>899</v>
      </c>
      <c r="BT286" t="s">
        <v>899</v>
      </c>
      <c r="BU286" t="s">
        <v>899</v>
      </c>
      <c r="BV286" t="s">
        <v>899</v>
      </c>
      <c r="BW286" t="s">
        <v>899</v>
      </c>
      <c r="BX286" t="s">
        <v>899</v>
      </c>
      <c r="BY286" t="s">
        <v>899</v>
      </c>
      <c r="BZ286" t="s">
        <v>899</v>
      </c>
      <c r="CA286" t="s">
        <v>899</v>
      </c>
    </row>
    <row r="287" spans="44:80" x14ac:dyDescent="0.3">
      <c r="AR287" t="s">
        <v>899</v>
      </c>
      <c r="AS287" t="s">
        <v>899</v>
      </c>
      <c r="AT287" t="s">
        <v>899</v>
      </c>
      <c r="AU287" t="s">
        <v>899</v>
      </c>
      <c r="AV287" t="s">
        <v>899</v>
      </c>
      <c r="AW287" t="s">
        <v>899</v>
      </c>
      <c r="AX287" t="s">
        <v>899</v>
      </c>
      <c r="AY287" t="s">
        <v>899</v>
      </c>
      <c r="AZ287" t="s">
        <v>899</v>
      </c>
      <c r="BA287" t="s">
        <v>899</v>
      </c>
      <c r="BB287" t="s">
        <v>899</v>
      </c>
      <c r="BC287" t="s">
        <v>899</v>
      </c>
      <c r="BD287" t="s">
        <v>899</v>
      </c>
      <c r="BE287" t="s">
        <v>899</v>
      </c>
      <c r="BF287" t="s">
        <v>899</v>
      </c>
      <c r="BG287" t="s">
        <v>899</v>
      </c>
      <c r="BH287" t="s">
        <v>899</v>
      </c>
      <c r="BI287" t="s">
        <v>899</v>
      </c>
      <c r="BJ287" t="s">
        <v>899</v>
      </c>
      <c r="BK287" t="s">
        <v>899</v>
      </c>
      <c r="BL287" t="s">
        <v>899</v>
      </c>
      <c r="BM287" t="s">
        <v>899</v>
      </c>
      <c r="BN287" t="s">
        <v>899</v>
      </c>
      <c r="BO287" t="s">
        <v>899</v>
      </c>
      <c r="BP287" t="s">
        <v>899</v>
      </c>
      <c r="BQ287" t="s">
        <v>899</v>
      </c>
      <c r="BR287" t="s">
        <v>899</v>
      </c>
      <c r="BS287" t="s">
        <v>899</v>
      </c>
      <c r="BT287" t="s">
        <v>899</v>
      </c>
      <c r="BU287" t="s">
        <v>899</v>
      </c>
      <c r="BV287" t="s">
        <v>899</v>
      </c>
      <c r="BW287" t="s">
        <v>899</v>
      </c>
      <c r="BX287" t="s">
        <v>899</v>
      </c>
      <c r="BY287" t="s">
        <v>899</v>
      </c>
      <c r="BZ287" t="s">
        <v>899</v>
      </c>
      <c r="CA287" t="s">
        <v>899</v>
      </c>
    </row>
    <row r="288" spans="44:80" x14ac:dyDescent="0.3">
      <c r="AR288" t="s">
        <v>899</v>
      </c>
      <c r="AS288" t="s">
        <v>899</v>
      </c>
      <c r="AT288" t="s">
        <v>899</v>
      </c>
      <c r="AU288" t="s">
        <v>899</v>
      </c>
      <c r="AV288" t="s">
        <v>899</v>
      </c>
      <c r="AW288" t="s">
        <v>899</v>
      </c>
      <c r="AX288" t="s">
        <v>899</v>
      </c>
      <c r="AY288" t="s">
        <v>899</v>
      </c>
      <c r="AZ288" t="s">
        <v>899</v>
      </c>
      <c r="BA288" t="s">
        <v>899</v>
      </c>
      <c r="BB288" t="s">
        <v>899</v>
      </c>
      <c r="BC288" t="s">
        <v>899</v>
      </c>
      <c r="BD288" t="s">
        <v>899</v>
      </c>
      <c r="BE288" t="s">
        <v>899</v>
      </c>
      <c r="BF288" t="s">
        <v>899</v>
      </c>
      <c r="BG288" t="s">
        <v>899</v>
      </c>
      <c r="BH288" t="s">
        <v>899</v>
      </c>
      <c r="BI288" t="s">
        <v>899</v>
      </c>
      <c r="BJ288" t="s">
        <v>899</v>
      </c>
      <c r="BK288" t="s">
        <v>899</v>
      </c>
      <c r="BL288" t="s">
        <v>899</v>
      </c>
      <c r="BM288" t="s">
        <v>899</v>
      </c>
      <c r="BN288" t="s">
        <v>899</v>
      </c>
      <c r="BO288" t="s">
        <v>899</v>
      </c>
      <c r="BP288" t="s">
        <v>899</v>
      </c>
      <c r="BQ288" t="s">
        <v>899</v>
      </c>
      <c r="BR288" t="s">
        <v>899</v>
      </c>
      <c r="BS288" t="s">
        <v>899</v>
      </c>
      <c r="BT288" t="s">
        <v>899</v>
      </c>
      <c r="BU288" t="s">
        <v>899</v>
      </c>
      <c r="BV288" t="s">
        <v>899</v>
      </c>
      <c r="BW288" t="s">
        <v>899</v>
      </c>
      <c r="BX288" t="s">
        <v>899</v>
      </c>
      <c r="BY288" t="s">
        <v>899</v>
      </c>
      <c r="BZ288" t="s">
        <v>899</v>
      </c>
      <c r="CA288" t="s">
        <v>899</v>
      </c>
    </row>
    <row r="289" spans="44:79" x14ac:dyDescent="0.3">
      <c r="AR289" t="s">
        <v>899</v>
      </c>
      <c r="AS289" t="s">
        <v>899</v>
      </c>
      <c r="AT289" t="s">
        <v>899</v>
      </c>
      <c r="AU289" t="s">
        <v>899</v>
      </c>
      <c r="AV289" t="s">
        <v>899</v>
      </c>
      <c r="AW289" t="s">
        <v>899</v>
      </c>
      <c r="AX289" t="s">
        <v>899</v>
      </c>
      <c r="AY289" t="s">
        <v>899</v>
      </c>
      <c r="AZ289" t="s">
        <v>899</v>
      </c>
      <c r="BA289" t="s">
        <v>899</v>
      </c>
      <c r="BB289" t="s">
        <v>899</v>
      </c>
      <c r="BC289" t="s">
        <v>899</v>
      </c>
      <c r="BD289" t="s">
        <v>899</v>
      </c>
      <c r="BE289" t="s">
        <v>899</v>
      </c>
      <c r="BF289" t="s">
        <v>899</v>
      </c>
      <c r="BG289" t="s">
        <v>899</v>
      </c>
      <c r="BH289" t="s">
        <v>899</v>
      </c>
      <c r="BI289" t="s">
        <v>899</v>
      </c>
      <c r="BJ289" t="s">
        <v>899</v>
      </c>
      <c r="BK289" t="s">
        <v>899</v>
      </c>
      <c r="BL289" t="s">
        <v>899</v>
      </c>
      <c r="BM289" t="s">
        <v>899</v>
      </c>
      <c r="BN289" t="s">
        <v>899</v>
      </c>
      <c r="BO289" t="s">
        <v>899</v>
      </c>
      <c r="BP289" t="s">
        <v>899</v>
      </c>
      <c r="BQ289" t="s">
        <v>899</v>
      </c>
      <c r="BR289" t="s">
        <v>899</v>
      </c>
      <c r="BS289" t="s">
        <v>899</v>
      </c>
      <c r="BT289" t="s">
        <v>899</v>
      </c>
      <c r="BU289" t="s">
        <v>899</v>
      </c>
      <c r="BV289" t="s">
        <v>899</v>
      </c>
      <c r="BW289" t="s">
        <v>899</v>
      </c>
      <c r="BX289" t="s">
        <v>899</v>
      </c>
      <c r="BY289" t="s">
        <v>899</v>
      </c>
      <c r="BZ289" t="s">
        <v>899</v>
      </c>
      <c r="CA289" t="s">
        <v>899</v>
      </c>
    </row>
    <row r="290" spans="44:79" x14ac:dyDescent="0.3">
      <c r="AR290" t="s">
        <v>899</v>
      </c>
      <c r="AS290" t="s">
        <v>899</v>
      </c>
      <c r="AT290" t="s">
        <v>899</v>
      </c>
      <c r="AU290" t="s">
        <v>899</v>
      </c>
      <c r="AV290" t="s">
        <v>899</v>
      </c>
      <c r="AW290" t="s">
        <v>899</v>
      </c>
      <c r="AX290" t="s">
        <v>899</v>
      </c>
      <c r="AY290" t="s">
        <v>899</v>
      </c>
      <c r="AZ290" t="s">
        <v>899</v>
      </c>
      <c r="BA290" t="s">
        <v>899</v>
      </c>
      <c r="BB290" t="s">
        <v>899</v>
      </c>
      <c r="BC290" t="s">
        <v>899</v>
      </c>
      <c r="BD290" t="s">
        <v>899</v>
      </c>
      <c r="BE290" t="s">
        <v>899</v>
      </c>
      <c r="BF290" t="s">
        <v>899</v>
      </c>
      <c r="BG290" t="s">
        <v>899</v>
      </c>
      <c r="BH290" t="s">
        <v>899</v>
      </c>
      <c r="BI290" t="s">
        <v>899</v>
      </c>
      <c r="BJ290" t="s">
        <v>899</v>
      </c>
      <c r="BK290" t="s">
        <v>899</v>
      </c>
      <c r="BL290" t="s">
        <v>899</v>
      </c>
      <c r="BM290" t="s">
        <v>899</v>
      </c>
      <c r="BN290" t="s">
        <v>899</v>
      </c>
      <c r="BO290" t="s">
        <v>899</v>
      </c>
      <c r="BP290" t="s">
        <v>899</v>
      </c>
      <c r="BQ290" t="s">
        <v>899</v>
      </c>
      <c r="BR290" t="s">
        <v>899</v>
      </c>
      <c r="BS290" t="s">
        <v>899</v>
      </c>
      <c r="BT290" t="s">
        <v>899</v>
      </c>
      <c r="BU290" t="s">
        <v>899</v>
      </c>
      <c r="BV290" t="s">
        <v>899</v>
      </c>
      <c r="BW290" t="s">
        <v>899</v>
      </c>
      <c r="BX290" t="s">
        <v>899</v>
      </c>
      <c r="BY290" t="s">
        <v>899</v>
      </c>
      <c r="BZ290" t="s">
        <v>899</v>
      </c>
      <c r="CA290" t="s">
        <v>899</v>
      </c>
    </row>
    <row r="291" spans="44:79" x14ac:dyDescent="0.3">
      <c r="AR291" t="s">
        <v>899</v>
      </c>
      <c r="AS291" t="s">
        <v>899</v>
      </c>
      <c r="AT291" t="s">
        <v>899</v>
      </c>
      <c r="AU291" t="s">
        <v>899</v>
      </c>
      <c r="AV291" t="s">
        <v>899</v>
      </c>
      <c r="AW291" t="s">
        <v>899</v>
      </c>
      <c r="AX291" t="s">
        <v>899</v>
      </c>
      <c r="AY291" t="s">
        <v>899</v>
      </c>
      <c r="AZ291" t="s">
        <v>899</v>
      </c>
      <c r="BA291" t="s">
        <v>899</v>
      </c>
      <c r="BB291" t="s">
        <v>899</v>
      </c>
      <c r="BC291" t="s">
        <v>899</v>
      </c>
      <c r="BD291" t="s">
        <v>899</v>
      </c>
      <c r="BE291" t="s">
        <v>899</v>
      </c>
      <c r="BF291" t="s">
        <v>899</v>
      </c>
      <c r="BG291" t="s">
        <v>899</v>
      </c>
      <c r="BH291" t="s">
        <v>899</v>
      </c>
      <c r="BI291" t="s">
        <v>899</v>
      </c>
      <c r="BJ291" t="s">
        <v>899</v>
      </c>
      <c r="BK291" t="s">
        <v>899</v>
      </c>
      <c r="BL291" t="s">
        <v>899</v>
      </c>
      <c r="BM291" t="s">
        <v>899</v>
      </c>
      <c r="BN291" t="s">
        <v>899</v>
      </c>
      <c r="BO291" t="s">
        <v>899</v>
      </c>
      <c r="BP291" t="s">
        <v>899</v>
      </c>
      <c r="BQ291" t="s">
        <v>899</v>
      </c>
      <c r="BR291" t="s">
        <v>899</v>
      </c>
      <c r="BS291" t="s">
        <v>899</v>
      </c>
      <c r="BT291" t="s">
        <v>899</v>
      </c>
      <c r="BU291" t="s">
        <v>899</v>
      </c>
      <c r="BV291" t="s">
        <v>899</v>
      </c>
      <c r="BW291" t="s">
        <v>899</v>
      </c>
      <c r="BX291" t="s">
        <v>899</v>
      </c>
      <c r="BY291" t="s">
        <v>899</v>
      </c>
      <c r="BZ291" t="s">
        <v>899</v>
      </c>
      <c r="CA291" t="s">
        <v>899</v>
      </c>
    </row>
    <row r="292" spans="44:79" x14ac:dyDescent="0.3">
      <c r="AR292" t="s">
        <v>899</v>
      </c>
      <c r="AS292" t="s">
        <v>899</v>
      </c>
      <c r="AT292" t="s">
        <v>899</v>
      </c>
      <c r="AU292" t="s">
        <v>899</v>
      </c>
      <c r="AV292" t="s">
        <v>899</v>
      </c>
      <c r="AW292" t="s">
        <v>899</v>
      </c>
      <c r="AX292" t="s">
        <v>899</v>
      </c>
      <c r="AY292" t="s">
        <v>899</v>
      </c>
      <c r="AZ292" t="s">
        <v>899</v>
      </c>
      <c r="BA292" t="s">
        <v>899</v>
      </c>
      <c r="BB292" t="s">
        <v>899</v>
      </c>
      <c r="BC292" t="s">
        <v>899</v>
      </c>
      <c r="BD292" t="s">
        <v>899</v>
      </c>
      <c r="BE292" t="s">
        <v>899</v>
      </c>
      <c r="BF292" t="s">
        <v>899</v>
      </c>
      <c r="BG292" t="s">
        <v>899</v>
      </c>
      <c r="BH292" t="s">
        <v>899</v>
      </c>
      <c r="BI292" t="s">
        <v>899</v>
      </c>
      <c r="BJ292" t="s">
        <v>899</v>
      </c>
      <c r="BK292" t="s">
        <v>899</v>
      </c>
      <c r="BL292" t="s">
        <v>899</v>
      </c>
      <c r="BM292" t="s">
        <v>899</v>
      </c>
      <c r="BN292" t="s">
        <v>899</v>
      </c>
      <c r="BO292" t="s">
        <v>899</v>
      </c>
      <c r="BP292" t="s">
        <v>899</v>
      </c>
      <c r="BQ292" t="s">
        <v>899</v>
      </c>
      <c r="BR292" t="s">
        <v>899</v>
      </c>
      <c r="BS292" t="s">
        <v>899</v>
      </c>
      <c r="BT292" t="s">
        <v>899</v>
      </c>
      <c r="BU292" t="s">
        <v>899</v>
      </c>
      <c r="BV292" t="s">
        <v>899</v>
      </c>
      <c r="BW292" t="s">
        <v>899</v>
      </c>
      <c r="BX292" t="s">
        <v>899</v>
      </c>
      <c r="BY292" t="s">
        <v>899</v>
      </c>
      <c r="BZ292" t="s">
        <v>899</v>
      </c>
      <c r="CA292" t="s">
        <v>899</v>
      </c>
    </row>
    <row r="293" spans="44:79" x14ac:dyDescent="0.3">
      <c r="AR293" t="s">
        <v>899</v>
      </c>
      <c r="AS293" t="s">
        <v>899</v>
      </c>
      <c r="AT293" t="s">
        <v>899</v>
      </c>
      <c r="AU293" t="s">
        <v>899</v>
      </c>
      <c r="AV293" t="s">
        <v>899</v>
      </c>
      <c r="AW293" t="s">
        <v>899</v>
      </c>
      <c r="AX293" t="s">
        <v>899</v>
      </c>
      <c r="AY293" t="s">
        <v>899</v>
      </c>
      <c r="AZ293" t="s">
        <v>899</v>
      </c>
      <c r="BA293" t="s">
        <v>899</v>
      </c>
      <c r="BB293" t="s">
        <v>899</v>
      </c>
      <c r="BC293" t="s">
        <v>899</v>
      </c>
      <c r="BD293" t="s">
        <v>899</v>
      </c>
      <c r="BE293" t="s">
        <v>899</v>
      </c>
      <c r="BF293" t="s">
        <v>899</v>
      </c>
      <c r="BG293" t="s">
        <v>899</v>
      </c>
      <c r="BH293" t="s">
        <v>899</v>
      </c>
      <c r="BI293" t="s">
        <v>899</v>
      </c>
      <c r="BJ293" t="s">
        <v>899</v>
      </c>
      <c r="BK293" t="s">
        <v>899</v>
      </c>
      <c r="BL293" t="s">
        <v>899</v>
      </c>
      <c r="BM293" t="s">
        <v>899</v>
      </c>
      <c r="BN293" t="s">
        <v>899</v>
      </c>
      <c r="BO293" t="s">
        <v>899</v>
      </c>
      <c r="BP293" t="s">
        <v>899</v>
      </c>
      <c r="BQ293" t="s">
        <v>899</v>
      </c>
      <c r="BR293" t="s">
        <v>899</v>
      </c>
      <c r="BS293" t="s">
        <v>899</v>
      </c>
      <c r="BT293" t="s">
        <v>899</v>
      </c>
      <c r="BU293" t="s">
        <v>899</v>
      </c>
      <c r="BV293" t="s">
        <v>899</v>
      </c>
      <c r="BW293" t="s">
        <v>899</v>
      </c>
      <c r="BX293" t="s">
        <v>899</v>
      </c>
      <c r="BY293" t="s">
        <v>899</v>
      </c>
      <c r="BZ293" t="s">
        <v>899</v>
      </c>
      <c r="CA293" t="s">
        <v>899</v>
      </c>
    </row>
    <row r="294" spans="44:79" x14ac:dyDescent="0.3">
      <c r="AR294" t="s">
        <v>899</v>
      </c>
      <c r="AS294" t="s">
        <v>899</v>
      </c>
      <c r="AT294" t="s">
        <v>899</v>
      </c>
      <c r="AU294" t="s">
        <v>899</v>
      </c>
      <c r="AV294" t="s">
        <v>899</v>
      </c>
      <c r="AW294" t="s">
        <v>899</v>
      </c>
      <c r="AX294" t="s">
        <v>899</v>
      </c>
      <c r="AY294" t="s">
        <v>899</v>
      </c>
      <c r="AZ294" t="s">
        <v>899</v>
      </c>
      <c r="BA294" t="s">
        <v>899</v>
      </c>
      <c r="BB294" t="s">
        <v>899</v>
      </c>
      <c r="BC294" t="s">
        <v>899</v>
      </c>
      <c r="BD294" t="s">
        <v>899</v>
      </c>
      <c r="BE294" t="s">
        <v>899</v>
      </c>
      <c r="BF294" t="s">
        <v>899</v>
      </c>
      <c r="BG294" t="s">
        <v>899</v>
      </c>
      <c r="BH294" t="s">
        <v>899</v>
      </c>
      <c r="BI294" t="s">
        <v>899</v>
      </c>
      <c r="BJ294" t="s">
        <v>899</v>
      </c>
      <c r="BK294" t="s">
        <v>899</v>
      </c>
      <c r="BL294" t="s">
        <v>899</v>
      </c>
      <c r="BM294" t="s">
        <v>899</v>
      </c>
      <c r="BN294" t="s">
        <v>899</v>
      </c>
      <c r="BO294" t="s">
        <v>899</v>
      </c>
      <c r="BP294" t="s">
        <v>899</v>
      </c>
      <c r="BQ294" t="s">
        <v>899</v>
      </c>
      <c r="BR294" t="s">
        <v>899</v>
      </c>
      <c r="BS294" t="s">
        <v>899</v>
      </c>
      <c r="BT294" t="s">
        <v>899</v>
      </c>
      <c r="BU294" t="s">
        <v>899</v>
      </c>
      <c r="BV294" t="s">
        <v>899</v>
      </c>
      <c r="BW294" t="s">
        <v>899</v>
      </c>
      <c r="BX294" t="s">
        <v>899</v>
      </c>
      <c r="BY294" t="s">
        <v>899</v>
      </c>
      <c r="BZ294" t="s">
        <v>899</v>
      </c>
      <c r="CA294" t="s">
        <v>899</v>
      </c>
    </row>
    <row r="295" spans="44:79" x14ac:dyDescent="0.3">
      <c r="AR295" t="s">
        <v>899</v>
      </c>
      <c r="AS295" t="s">
        <v>899</v>
      </c>
      <c r="AT295" t="s">
        <v>899</v>
      </c>
      <c r="AU295" t="s">
        <v>899</v>
      </c>
      <c r="AV295" t="s">
        <v>899</v>
      </c>
      <c r="AW295" t="s">
        <v>899</v>
      </c>
      <c r="AX295" t="s">
        <v>899</v>
      </c>
      <c r="AY295" t="s">
        <v>899</v>
      </c>
      <c r="AZ295" t="s">
        <v>899</v>
      </c>
      <c r="BA295" t="s">
        <v>899</v>
      </c>
      <c r="BB295" t="s">
        <v>899</v>
      </c>
      <c r="BC295" t="s">
        <v>899</v>
      </c>
      <c r="BD295" t="s">
        <v>899</v>
      </c>
      <c r="BE295" t="s">
        <v>899</v>
      </c>
      <c r="BF295" t="s">
        <v>899</v>
      </c>
      <c r="BG295" t="s">
        <v>899</v>
      </c>
      <c r="BH295" t="s">
        <v>899</v>
      </c>
      <c r="BI295" t="s">
        <v>899</v>
      </c>
      <c r="BJ295" t="s">
        <v>899</v>
      </c>
      <c r="BK295" t="s">
        <v>899</v>
      </c>
      <c r="BL295" t="s">
        <v>899</v>
      </c>
      <c r="BM295" t="s">
        <v>899</v>
      </c>
      <c r="BN295" t="s">
        <v>899</v>
      </c>
      <c r="BO295" t="s">
        <v>899</v>
      </c>
      <c r="BP295" t="s">
        <v>899</v>
      </c>
      <c r="BQ295" t="s">
        <v>899</v>
      </c>
      <c r="BR295" t="s">
        <v>899</v>
      </c>
      <c r="BS295" t="s">
        <v>899</v>
      </c>
      <c r="BT295" t="s">
        <v>899</v>
      </c>
      <c r="BU295" t="s">
        <v>899</v>
      </c>
      <c r="BV295" t="s">
        <v>899</v>
      </c>
      <c r="BW295" t="s">
        <v>899</v>
      </c>
      <c r="BX295" t="s">
        <v>899</v>
      </c>
      <c r="BY295" t="s">
        <v>899</v>
      </c>
      <c r="BZ295" t="s">
        <v>899</v>
      </c>
      <c r="CA295" t="s">
        <v>899</v>
      </c>
    </row>
    <row r="296" spans="44:79" x14ac:dyDescent="0.3">
      <c r="AR296" t="s">
        <v>899</v>
      </c>
      <c r="AS296" t="s">
        <v>899</v>
      </c>
      <c r="AT296" t="s">
        <v>899</v>
      </c>
      <c r="AU296" t="s">
        <v>899</v>
      </c>
      <c r="AV296" t="s">
        <v>899</v>
      </c>
      <c r="AW296" t="s">
        <v>899</v>
      </c>
      <c r="AX296" t="s">
        <v>899</v>
      </c>
      <c r="AY296" t="s">
        <v>899</v>
      </c>
      <c r="AZ296" t="s">
        <v>899</v>
      </c>
      <c r="BA296" t="s">
        <v>899</v>
      </c>
      <c r="BB296" t="s">
        <v>899</v>
      </c>
      <c r="BC296" t="s">
        <v>899</v>
      </c>
      <c r="BD296" t="s">
        <v>899</v>
      </c>
      <c r="BE296" t="s">
        <v>899</v>
      </c>
      <c r="BF296" t="s">
        <v>899</v>
      </c>
      <c r="BG296" t="s">
        <v>899</v>
      </c>
      <c r="BH296" t="s">
        <v>899</v>
      </c>
      <c r="BI296" t="s">
        <v>899</v>
      </c>
      <c r="BJ296" t="s">
        <v>899</v>
      </c>
      <c r="BK296" t="s">
        <v>899</v>
      </c>
      <c r="BL296" t="s">
        <v>899</v>
      </c>
      <c r="BM296" t="s">
        <v>899</v>
      </c>
      <c r="BN296" t="s">
        <v>899</v>
      </c>
      <c r="BO296" t="s">
        <v>899</v>
      </c>
      <c r="BP296" t="s">
        <v>899</v>
      </c>
      <c r="BQ296" t="s">
        <v>899</v>
      </c>
      <c r="BR296" t="s">
        <v>899</v>
      </c>
      <c r="BS296" t="s">
        <v>899</v>
      </c>
      <c r="BT296" t="s">
        <v>899</v>
      </c>
      <c r="BU296" t="s">
        <v>899</v>
      </c>
      <c r="BV296" t="s">
        <v>899</v>
      </c>
      <c r="BW296" t="s">
        <v>899</v>
      </c>
      <c r="BX296" t="s">
        <v>899</v>
      </c>
      <c r="BY296" t="s">
        <v>899</v>
      </c>
      <c r="BZ296" t="s">
        <v>899</v>
      </c>
      <c r="CA296" t="s">
        <v>899</v>
      </c>
    </row>
    <row r="297" spans="44:79" x14ac:dyDescent="0.3">
      <c r="AR297" t="s">
        <v>899</v>
      </c>
      <c r="AS297" t="s">
        <v>899</v>
      </c>
      <c r="AT297" t="s">
        <v>899</v>
      </c>
      <c r="AU297" t="s">
        <v>899</v>
      </c>
      <c r="AV297" t="s">
        <v>899</v>
      </c>
      <c r="AW297" t="s">
        <v>899</v>
      </c>
      <c r="AX297" t="s">
        <v>899</v>
      </c>
      <c r="AY297" t="s">
        <v>899</v>
      </c>
      <c r="AZ297" t="s">
        <v>899</v>
      </c>
      <c r="BA297" t="s">
        <v>899</v>
      </c>
      <c r="BB297" t="s">
        <v>899</v>
      </c>
      <c r="BC297" t="s">
        <v>899</v>
      </c>
      <c r="BD297" t="s">
        <v>899</v>
      </c>
      <c r="BE297" t="s">
        <v>899</v>
      </c>
      <c r="BF297" t="s">
        <v>899</v>
      </c>
      <c r="BG297" t="s">
        <v>899</v>
      </c>
      <c r="BH297" t="s">
        <v>899</v>
      </c>
      <c r="BI297" t="s">
        <v>899</v>
      </c>
      <c r="BJ297" t="s">
        <v>899</v>
      </c>
      <c r="BK297" t="s">
        <v>899</v>
      </c>
      <c r="BL297" t="s">
        <v>899</v>
      </c>
      <c r="BM297" t="s">
        <v>899</v>
      </c>
      <c r="BN297" t="s">
        <v>899</v>
      </c>
      <c r="BO297" t="s">
        <v>899</v>
      </c>
      <c r="BP297" t="s">
        <v>899</v>
      </c>
      <c r="BQ297" t="s">
        <v>899</v>
      </c>
      <c r="BR297" t="s">
        <v>899</v>
      </c>
      <c r="BS297" t="s">
        <v>899</v>
      </c>
      <c r="BT297" t="s">
        <v>899</v>
      </c>
      <c r="BU297" t="s">
        <v>899</v>
      </c>
      <c r="BV297" t="s">
        <v>899</v>
      </c>
      <c r="BW297" t="s">
        <v>899</v>
      </c>
      <c r="BX297" t="s">
        <v>899</v>
      </c>
      <c r="BY297" t="s">
        <v>899</v>
      </c>
      <c r="BZ297" t="s">
        <v>899</v>
      </c>
      <c r="CA297" t="s">
        <v>899</v>
      </c>
    </row>
    <row r="298" spans="44:79" x14ac:dyDescent="0.3">
      <c r="AR298" t="s">
        <v>899</v>
      </c>
      <c r="AS298" t="s">
        <v>899</v>
      </c>
      <c r="AT298" t="s">
        <v>899</v>
      </c>
      <c r="AU298" t="s">
        <v>899</v>
      </c>
      <c r="AV298" t="s">
        <v>899</v>
      </c>
      <c r="AW298" t="s">
        <v>899</v>
      </c>
      <c r="AX298" t="s">
        <v>899</v>
      </c>
      <c r="AY298" t="s">
        <v>899</v>
      </c>
      <c r="AZ298" t="s">
        <v>899</v>
      </c>
      <c r="BA298" t="s">
        <v>899</v>
      </c>
      <c r="BB298" t="s">
        <v>899</v>
      </c>
      <c r="BC298" t="s">
        <v>899</v>
      </c>
      <c r="BD298" t="s">
        <v>899</v>
      </c>
      <c r="BE298" t="s">
        <v>899</v>
      </c>
      <c r="BF298" t="s">
        <v>899</v>
      </c>
      <c r="BG298" t="s">
        <v>899</v>
      </c>
      <c r="BH298" t="s">
        <v>899</v>
      </c>
      <c r="BI298" t="s">
        <v>899</v>
      </c>
      <c r="BJ298" t="s">
        <v>899</v>
      </c>
      <c r="BK298" t="s">
        <v>899</v>
      </c>
      <c r="BL298" t="s">
        <v>899</v>
      </c>
      <c r="BM298" t="s">
        <v>899</v>
      </c>
      <c r="BN298" t="s">
        <v>899</v>
      </c>
      <c r="BO298" t="s">
        <v>899</v>
      </c>
      <c r="BP298" t="s">
        <v>899</v>
      </c>
      <c r="BQ298" t="s">
        <v>899</v>
      </c>
      <c r="BR298" t="s">
        <v>899</v>
      </c>
      <c r="BS298" t="s">
        <v>899</v>
      </c>
      <c r="BT298" t="s">
        <v>899</v>
      </c>
      <c r="BU298" t="s">
        <v>899</v>
      </c>
      <c r="BV298" t="s">
        <v>899</v>
      </c>
      <c r="BW298" t="s">
        <v>899</v>
      </c>
      <c r="BX298" t="s">
        <v>899</v>
      </c>
      <c r="BY298" t="s">
        <v>899</v>
      </c>
      <c r="BZ298" t="s">
        <v>899</v>
      </c>
      <c r="CA298" t="s">
        <v>899</v>
      </c>
    </row>
    <row r="299" spans="44:79" x14ac:dyDescent="0.3">
      <c r="AR299" t="s">
        <v>899</v>
      </c>
      <c r="AS299" t="s">
        <v>899</v>
      </c>
      <c r="AT299" t="s">
        <v>899</v>
      </c>
      <c r="AU299" t="s">
        <v>899</v>
      </c>
      <c r="AV299" t="s">
        <v>899</v>
      </c>
      <c r="AW299" t="s">
        <v>899</v>
      </c>
      <c r="AX299" t="s">
        <v>899</v>
      </c>
      <c r="AY299" t="s">
        <v>899</v>
      </c>
      <c r="AZ299" t="s">
        <v>899</v>
      </c>
      <c r="BA299" t="s">
        <v>899</v>
      </c>
      <c r="BB299" t="s">
        <v>899</v>
      </c>
      <c r="BC299" t="s">
        <v>899</v>
      </c>
      <c r="BD299" t="s">
        <v>899</v>
      </c>
      <c r="BE299" t="s">
        <v>899</v>
      </c>
      <c r="BF299" t="s">
        <v>899</v>
      </c>
      <c r="BG299" t="s">
        <v>899</v>
      </c>
      <c r="BH299" t="s">
        <v>899</v>
      </c>
      <c r="BI299" t="s">
        <v>899</v>
      </c>
      <c r="BJ299" t="s">
        <v>899</v>
      </c>
      <c r="BK299" t="s">
        <v>899</v>
      </c>
      <c r="BL299" t="s">
        <v>899</v>
      </c>
      <c r="BM299" t="s">
        <v>899</v>
      </c>
      <c r="BN299" t="s">
        <v>899</v>
      </c>
      <c r="BO299" t="s">
        <v>899</v>
      </c>
      <c r="BP299" t="s">
        <v>899</v>
      </c>
      <c r="BQ299" t="s">
        <v>899</v>
      </c>
      <c r="BR299" t="s">
        <v>899</v>
      </c>
      <c r="BS299" t="s">
        <v>899</v>
      </c>
      <c r="BT299" t="s">
        <v>899</v>
      </c>
      <c r="BU299" t="s">
        <v>899</v>
      </c>
      <c r="BV299" t="s">
        <v>899</v>
      </c>
      <c r="BW299" t="s">
        <v>899</v>
      </c>
      <c r="BX299" t="s">
        <v>899</v>
      </c>
      <c r="BY299" t="s">
        <v>899</v>
      </c>
      <c r="BZ299" t="s">
        <v>899</v>
      </c>
      <c r="CA299" t="s">
        <v>899</v>
      </c>
    </row>
    <row r="300" spans="44:79" x14ac:dyDescent="0.3">
      <c r="AR300" t="s">
        <v>899</v>
      </c>
      <c r="AS300" t="s">
        <v>899</v>
      </c>
      <c r="AT300" t="s">
        <v>899</v>
      </c>
      <c r="AU300" t="s">
        <v>899</v>
      </c>
      <c r="AV300" t="s">
        <v>899</v>
      </c>
      <c r="AW300" t="s">
        <v>899</v>
      </c>
      <c r="AX300" t="s">
        <v>899</v>
      </c>
      <c r="AY300" t="s">
        <v>899</v>
      </c>
      <c r="AZ300" t="s">
        <v>899</v>
      </c>
      <c r="BA300" t="s">
        <v>899</v>
      </c>
      <c r="BB300" t="s">
        <v>899</v>
      </c>
      <c r="BC300" t="s">
        <v>899</v>
      </c>
      <c r="BD300" t="s">
        <v>899</v>
      </c>
      <c r="BE300" t="s">
        <v>899</v>
      </c>
      <c r="BF300" t="s">
        <v>899</v>
      </c>
      <c r="BG300" t="s">
        <v>899</v>
      </c>
      <c r="BH300" t="s">
        <v>899</v>
      </c>
      <c r="BI300" t="s">
        <v>899</v>
      </c>
      <c r="BJ300" t="s">
        <v>899</v>
      </c>
      <c r="BK300" t="s">
        <v>899</v>
      </c>
      <c r="BL300" t="s">
        <v>899</v>
      </c>
      <c r="BM300" t="s">
        <v>899</v>
      </c>
      <c r="BN300" t="s">
        <v>899</v>
      </c>
      <c r="BO300" t="s">
        <v>899</v>
      </c>
      <c r="BP300" t="s">
        <v>899</v>
      </c>
      <c r="BQ300" t="s">
        <v>899</v>
      </c>
      <c r="BR300" t="s">
        <v>899</v>
      </c>
      <c r="BS300" t="s">
        <v>899</v>
      </c>
      <c r="BT300" t="s">
        <v>899</v>
      </c>
      <c r="BU300" t="s">
        <v>899</v>
      </c>
      <c r="BV300" t="s">
        <v>899</v>
      </c>
      <c r="BW300" t="s">
        <v>899</v>
      </c>
      <c r="BX300" t="s">
        <v>899</v>
      </c>
      <c r="BY300" t="s">
        <v>899</v>
      </c>
      <c r="BZ300" t="s">
        <v>899</v>
      </c>
      <c r="CA300" t="s">
        <v>899</v>
      </c>
    </row>
    <row r="301" spans="44:79" x14ac:dyDescent="0.3">
      <c r="AR301" t="s">
        <v>899</v>
      </c>
      <c r="AS301" t="s">
        <v>899</v>
      </c>
      <c r="AT301" t="s">
        <v>899</v>
      </c>
      <c r="AU301" t="s">
        <v>899</v>
      </c>
      <c r="AV301" t="s">
        <v>899</v>
      </c>
      <c r="AW301" t="s">
        <v>899</v>
      </c>
      <c r="AX301" t="s">
        <v>899</v>
      </c>
      <c r="AY301" t="s">
        <v>899</v>
      </c>
      <c r="AZ301" t="s">
        <v>899</v>
      </c>
      <c r="BA301" t="s">
        <v>899</v>
      </c>
      <c r="BB301" t="s">
        <v>899</v>
      </c>
      <c r="BC301" t="s">
        <v>899</v>
      </c>
      <c r="BD301" t="s">
        <v>899</v>
      </c>
      <c r="BE301" t="s">
        <v>899</v>
      </c>
      <c r="BF301" t="s">
        <v>899</v>
      </c>
      <c r="BG301" t="s">
        <v>899</v>
      </c>
      <c r="BH301" t="s">
        <v>899</v>
      </c>
      <c r="BI301" t="s">
        <v>899</v>
      </c>
      <c r="BJ301" t="s">
        <v>899</v>
      </c>
      <c r="BK301" t="s">
        <v>899</v>
      </c>
      <c r="BL301" t="s">
        <v>899</v>
      </c>
      <c r="BM301" t="s">
        <v>899</v>
      </c>
      <c r="BN301" t="s">
        <v>899</v>
      </c>
      <c r="BO301" t="s">
        <v>899</v>
      </c>
      <c r="BP301" t="s">
        <v>899</v>
      </c>
      <c r="BQ301" t="s">
        <v>899</v>
      </c>
      <c r="BR301" t="s">
        <v>899</v>
      </c>
      <c r="BS301" t="s">
        <v>899</v>
      </c>
      <c r="BT301" t="s">
        <v>899</v>
      </c>
      <c r="BU301" t="s">
        <v>899</v>
      </c>
      <c r="BV301" t="s">
        <v>899</v>
      </c>
      <c r="BW301" t="s">
        <v>899</v>
      </c>
      <c r="BX301" t="s">
        <v>899</v>
      </c>
      <c r="BY301" t="s">
        <v>899</v>
      </c>
      <c r="BZ301" t="s">
        <v>899</v>
      </c>
      <c r="CA301" t="s">
        <v>899</v>
      </c>
    </row>
    <row r="302" spans="44:79" x14ac:dyDescent="0.3">
      <c r="AR302" t="s">
        <v>899</v>
      </c>
      <c r="AS302" t="s">
        <v>899</v>
      </c>
      <c r="AT302" t="s">
        <v>899</v>
      </c>
      <c r="AU302" t="s">
        <v>899</v>
      </c>
      <c r="AV302" t="s">
        <v>899</v>
      </c>
      <c r="AW302" t="s">
        <v>899</v>
      </c>
      <c r="AX302" t="s">
        <v>899</v>
      </c>
      <c r="AY302" t="s">
        <v>899</v>
      </c>
      <c r="AZ302" t="s">
        <v>899</v>
      </c>
      <c r="BA302" t="s">
        <v>899</v>
      </c>
      <c r="BB302" t="s">
        <v>899</v>
      </c>
      <c r="BC302" t="s">
        <v>899</v>
      </c>
      <c r="BD302" t="s">
        <v>899</v>
      </c>
      <c r="BE302" t="s">
        <v>899</v>
      </c>
      <c r="BF302" t="s">
        <v>899</v>
      </c>
      <c r="BG302" t="s">
        <v>899</v>
      </c>
      <c r="BH302" t="s">
        <v>899</v>
      </c>
      <c r="BI302" t="s">
        <v>899</v>
      </c>
      <c r="BJ302" t="s">
        <v>899</v>
      </c>
      <c r="BK302" t="s">
        <v>899</v>
      </c>
      <c r="BL302" t="s">
        <v>899</v>
      </c>
      <c r="BM302" t="s">
        <v>899</v>
      </c>
      <c r="BN302" t="s">
        <v>899</v>
      </c>
      <c r="BO302" t="s">
        <v>899</v>
      </c>
      <c r="BP302" t="s">
        <v>899</v>
      </c>
      <c r="BQ302" t="s">
        <v>899</v>
      </c>
      <c r="BR302" t="s">
        <v>899</v>
      </c>
      <c r="BS302" t="s">
        <v>899</v>
      </c>
      <c r="BT302" t="s">
        <v>899</v>
      </c>
      <c r="BU302" t="s">
        <v>899</v>
      </c>
      <c r="BV302" t="s">
        <v>899</v>
      </c>
      <c r="BW302" t="s">
        <v>899</v>
      </c>
      <c r="BX302" t="s">
        <v>899</v>
      </c>
      <c r="BY302" t="s">
        <v>899</v>
      </c>
      <c r="BZ302" t="s">
        <v>899</v>
      </c>
      <c r="CA302" t="s">
        <v>899</v>
      </c>
    </row>
    <row r="303" spans="44:79" x14ac:dyDescent="0.3">
      <c r="AR303" t="s">
        <v>899</v>
      </c>
      <c r="AS303" t="s">
        <v>899</v>
      </c>
      <c r="AT303" t="s">
        <v>899</v>
      </c>
      <c r="AU303" t="s">
        <v>899</v>
      </c>
      <c r="AV303" t="s">
        <v>899</v>
      </c>
      <c r="AW303" t="s">
        <v>899</v>
      </c>
      <c r="AX303" t="s">
        <v>899</v>
      </c>
      <c r="AY303" t="s">
        <v>899</v>
      </c>
      <c r="AZ303" t="s">
        <v>899</v>
      </c>
      <c r="BA303" t="s">
        <v>899</v>
      </c>
      <c r="BB303" t="s">
        <v>899</v>
      </c>
      <c r="BC303" t="s">
        <v>899</v>
      </c>
      <c r="BD303" t="s">
        <v>899</v>
      </c>
      <c r="BE303" t="s">
        <v>899</v>
      </c>
      <c r="BF303" t="s">
        <v>899</v>
      </c>
      <c r="BG303" t="s">
        <v>899</v>
      </c>
      <c r="BH303" t="s">
        <v>899</v>
      </c>
      <c r="BI303" t="s">
        <v>899</v>
      </c>
      <c r="BJ303" t="s">
        <v>899</v>
      </c>
      <c r="BK303" t="s">
        <v>899</v>
      </c>
      <c r="BL303" t="s">
        <v>899</v>
      </c>
      <c r="BM303" t="s">
        <v>899</v>
      </c>
      <c r="BN303" t="s">
        <v>899</v>
      </c>
      <c r="BO303" t="s">
        <v>899</v>
      </c>
      <c r="BP303" t="s">
        <v>899</v>
      </c>
      <c r="BQ303" t="s">
        <v>899</v>
      </c>
      <c r="BR303" t="s">
        <v>899</v>
      </c>
      <c r="BS303" t="s">
        <v>899</v>
      </c>
      <c r="BT303" t="s">
        <v>899</v>
      </c>
      <c r="BU303" t="s">
        <v>899</v>
      </c>
      <c r="BV303" t="s">
        <v>899</v>
      </c>
      <c r="BW303" t="s">
        <v>899</v>
      </c>
      <c r="BX303" t="s">
        <v>899</v>
      </c>
      <c r="BY303" t="s">
        <v>899</v>
      </c>
      <c r="BZ303" t="s">
        <v>899</v>
      </c>
      <c r="CA303" t="s">
        <v>899</v>
      </c>
    </row>
    <row r="304" spans="44:79" x14ac:dyDescent="0.3">
      <c r="AR304" t="s">
        <v>899</v>
      </c>
      <c r="AS304" t="s">
        <v>899</v>
      </c>
      <c r="AT304" t="s">
        <v>899</v>
      </c>
      <c r="AU304" t="s">
        <v>899</v>
      </c>
      <c r="AV304" t="s">
        <v>899</v>
      </c>
      <c r="AW304" t="s">
        <v>899</v>
      </c>
      <c r="AX304" t="s">
        <v>899</v>
      </c>
      <c r="AY304" t="s">
        <v>899</v>
      </c>
      <c r="AZ304" t="s">
        <v>899</v>
      </c>
      <c r="BA304" t="s">
        <v>899</v>
      </c>
      <c r="BB304" t="s">
        <v>899</v>
      </c>
      <c r="BC304" t="s">
        <v>899</v>
      </c>
      <c r="BD304" t="s">
        <v>899</v>
      </c>
      <c r="BE304" t="s">
        <v>899</v>
      </c>
      <c r="BF304" t="s">
        <v>899</v>
      </c>
      <c r="BG304" t="s">
        <v>899</v>
      </c>
      <c r="BH304" t="s">
        <v>899</v>
      </c>
      <c r="BI304" t="s">
        <v>899</v>
      </c>
      <c r="BJ304" t="s">
        <v>899</v>
      </c>
      <c r="BK304" t="s">
        <v>899</v>
      </c>
      <c r="BL304" t="s">
        <v>899</v>
      </c>
      <c r="BM304" t="s">
        <v>899</v>
      </c>
      <c r="BN304" t="s">
        <v>899</v>
      </c>
      <c r="BO304" t="s">
        <v>899</v>
      </c>
      <c r="BP304" t="s">
        <v>899</v>
      </c>
      <c r="BQ304" t="s">
        <v>899</v>
      </c>
      <c r="BR304" t="s">
        <v>899</v>
      </c>
      <c r="BS304" t="s">
        <v>899</v>
      </c>
      <c r="BT304" t="s">
        <v>899</v>
      </c>
      <c r="BU304" t="s">
        <v>899</v>
      </c>
      <c r="BV304" t="s">
        <v>899</v>
      </c>
      <c r="BW304" t="s">
        <v>899</v>
      </c>
      <c r="BX304" t="s">
        <v>899</v>
      </c>
      <c r="BY304" t="s">
        <v>899</v>
      </c>
      <c r="BZ304" t="s">
        <v>899</v>
      </c>
      <c r="CA304" t="s">
        <v>899</v>
      </c>
    </row>
    <row r="305" spans="44:79" x14ac:dyDescent="0.3">
      <c r="AR305" t="s">
        <v>899</v>
      </c>
      <c r="AS305" t="s">
        <v>899</v>
      </c>
      <c r="AT305" t="s">
        <v>899</v>
      </c>
      <c r="AU305" t="s">
        <v>899</v>
      </c>
      <c r="AV305" t="s">
        <v>899</v>
      </c>
      <c r="AW305" t="s">
        <v>899</v>
      </c>
      <c r="AX305" t="s">
        <v>899</v>
      </c>
      <c r="AY305" t="s">
        <v>899</v>
      </c>
      <c r="AZ305" t="s">
        <v>899</v>
      </c>
      <c r="BA305" t="s">
        <v>899</v>
      </c>
      <c r="BB305" t="s">
        <v>899</v>
      </c>
      <c r="BC305" t="s">
        <v>899</v>
      </c>
      <c r="BD305" t="s">
        <v>899</v>
      </c>
      <c r="BE305" t="s">
        <v>899</v>
      </c>
      <c r="BF305" t="s">
        <v>899</v>
      </c>
      <c r="BG305" t="s">
        <v>899</v>
      </c>
      <c r="BH305" t="s">
        <v>899</v>
      </c>
      <c r="BI305" t="s">
        <v>899</v>
      </c>
      <c r="BJ305" t="s">
        <v>899</v>
      </c>
      <c r="BK305" t="s">
        <v>899</v>
      </c>
      <c r="BL305" t="s">
        <v>899</v>
      </c>
      <c r="BM305" t="s">
        <v>899</v>
      </c>
      <c r="BN305" t="s">
        <v>899</v>
      </c>
      <c r="BO305" t="s">
        <v>899</v>
      </c>
      <c r="BP305" t="s">
        <v>899</v>
      </c>
      <c r="BQ305" t="s">
        <v>899</v>
      </c>
      <c r="BR305" t="s">
        <v>899</v>
      </c>
      <c r="BS305" t="s">
        <v>899</v>
      </c>
      <c r="BT305" t="s">
        <v>899</v>
      </c>
      <c r="BU305" t="s">
        <v>899</v>
      </c>
      <c r="BV305" t="s">
        <v>899</v>
      </c>
      <c r="BW305" t="s">
        <v>899</v>
      </c>
      <c r="BX305" t="s">
        <v>899</v>
      </c>
      <c r="BY305" t="s">
        <v>899</v>
      </c>
      <c r="BZ305" t="s">
        <v>899</v>
      </c>
      <c r="CA305" t="s">
        <v>899</v>
      </c>
    </row>
    <row r="306" spans="44:79" x14ac:dyDescent="0.3">
      <c r="AR306" t="s">
        <v>899</v>
      </c>
      <c r="AS306" t="s">
        <v>899</v>
      </c>
      <c r="AT306" t="s">
        <v>899</v>
      </c>
      <c r="AU306" t="s">
        <v>899</v>
      </c>
      <c r="AV306" t="s">
        <v>899</v>
      </c>
      <c r="AW306" t="s">
        <v>899</v>
      </c>
      <c r="AX306" t="s">
        <v>899</v>
      </c>
      <c r="AY306" t="s">
        <v>899</v>
      </c>
      <c r="AZ306" t="s">
        <v>899</v>
      </c>
      <c r="BA306" t="s">
        <v>899</v>
      </c>
      <c r="BB306" t="s">
        <v>899</v>
      </c>
      <c r="BC306" t="s">
        <v>899</v>
      </c>
      <c r="BD306" t="s">
        <v>899</v>
      </c>
      <c r="BE306" t="s">
        <v>899</v>
      </c>
      <c r="BF306" t="s">
        <v>899</v>
      </c>
      <c r="BG306" t="s">
        <v>899</v>
      </c>
      <c r="BH306" t="s">
        <v>899</v>
      </c>
      <c r="BI306" t="s">
        <v>899</v>
      </c>
      <c r="BJ306" t="s">
        <v>899</v>
      </c>
      <c r="BK306" t="s">
        <v>899</v>
      </c>
      <c r="BL306" t="s">
        <v>899</v>
      </c>
      <c r="BM306" t="s">
        <v>899</v>
      </c>
      <c r="BN306" t="s">
        <v>899</v>
      </c>
      <c r="BO306" t="s">
        <v>899</v>
      </c>
      <c r="BP306" t="s">
        <v>899</v>
      </c>
      <c r="BQ306" t="s">
        <v>899</v>
      </c>
      <c r="BR306" t="s">
        <v>899</v>
      </c>
      <c r="BS306" t="s">
        <v>899</v>
      </c>
      <c r="BT306" t="s">
        <v>899</v>
      </c>
      <c r="BU306" t="s">
        <v>899</v>
      </c>
      <c r="BV306" t="s">
        <v>899</v>
      </c>
      <c r="BW306" t="s">
        <v>899</v>
      </c>
      <c r="BX306" t="s">
        <v>899</v>
      </c>
      <c r="BY306" t="s">
        <v>899</v>
      </c>
      <c r="BZ306" t="s">
        <v>899</v>
      </c>
      <c r="CA306" t="s">
        <v>899</v>
      </c>
    </row>
    <row r="307" spans="44:79" x14ac:dyDescent="0.3">
      <c r="AR307" t="s">
        <v>899</v>
      </c>
      <c r="AS307" t="s">
        <v>899</v>
      </c>
      <c r="AT307" t="s">
        <v>899</v>
      </c>
      <c r="AU307" t="s">
        <v>899</v>
      </c>
      <c r="AV307" t="s">
        <v>899</v>
      </c>
      <c r="AW307" t="s">
        <v>899</v>
      </c>
      <c r="AX307" t="s">
        <v>899</v>
      </c>
      <c r="AY307" t="s">
        <v>899</v>
      </c>
      <c r="AZ307" t="s">
        <v>899</v>
      </c>
      <c r="BA307" t="s">
        <v>899</v>
      </c>
      <c r="BB307" t="s">
        <v>899</v>
      </c>
      <c r="BC307" t="s">
        <v>899</v>
      </c>
      <c r="BD307" t="s">
        <v>899</v>
      </c>
      <c r="BE307" t="s">
        <v>899</v>
      </c>
      <c r="BF307" t="s">
        <v>899</v>
      </c>
      <c r="BG307" t="s">
        <v>899</v>
      </c>
      <c r="BH307" t="s">
        <v>899</v>
      </c>
      <c r="BI307" t="s">
        <v>899</v>
      </c>
      <c r="BJ307" t="s">
        <v>899</v>
      </c>
      <c r="BK307" t="s">
        <v>899</v>
      </c>
      <c r="BL307" t="s">
        <v>899</v>
      </c>
      <c r="BM307" t="s">
        <v>899</v>
      </c>
      <c r="BN307" t="s">
        <v>899</v>
      </c>
      <c r="BO307" t="s">
        <v>899</v>
      </c>
      <c r="BP307" t="s">
        <v>899</v>
      </c>
      <c r="BQ307" t="s">
        <v>899</v>
      </c>
      <c r="BR307" t="s">
        <v>899</v>
      </c>
      <c r="BS307" t="s">
        <v>899</v>
      </c>
      <c r="BT307" t="s">
        <v>899</v>
      </c>
      <c r="BU307" t="s">
        <v>899</v>
      </c>
      <c r="BV307" t="s">
        <v>899</v>
      </c>
      <c r="BW307" t="s">
        <v>899</v>
      </c>
      <c r="BX307" t="s">
        <v>899</v>
      </c>
      <c r="BY307" t="s">
        <v>899</v>
      </c>
      <c r="BZ307" t="s">
        <v>899</v>
      </c>
      <c r="CA307" t="s">
        <v>899</v>
      </c>
    </row>
    <row r="308" spans="44:79" x14ac:dyDescent="0.3">
      <c r="AR308" t="s">
        <v>899</v>
      </c>
      <c r="AS308" t="s">
        <v>899</v>
      </c>
      <c r="AT308" t="s">
        <v>899</v>
      </c>
      <c r="AU308" t="s">
        <v>899</v>
      </c>
      <c r="AV308" t="s">
        <v>899</v>
      </c>
      <c r="AW308" t="s">
        <v>899</v>
      </c>
      <c r="AX308" t="s">
        <v>899</v>
      </c>
      <c r="AY308" t="s">
        <v>899</v>
      </c>
      <c r="AZ308" t="s">
        <v>899</v>
      </c>
      <c r="BA308" t="s">
        <v>899</v>
      </c>
      <c r="BB308" t="s">
        <v>899</v>
      </c>
      <c r="BC308" t="s">
        <v>899</v>
      </c>
      <c r="BD308" t="s">
        <v>899</v>
      </c>
      <c r="BE308" t="s">
        <v>899</v>
      </c>
      <c r="BF308" t="s">
        <v>899</v>
      </c>
      <c r="BG308" t="s">
        <v>899</v>
      </c>
      <c r="BH308" t="s">
        <v>899</v>
      </c>
      <c r="BI308" t="s">
        <v>899</v>
      </c>
      <c r="BJ308" t="s">
        <v>899</v>
      </c>
      <c r="BK308" t="s">
        <v>899</v>
      </c>
      <c r="BL308" t="s">
        <v>899</v>
      </c>
      <c r="BM308" t="s">
        <v>899</v>
      </c>
      <c r="BN308" t="s">
        <v>899</v>
      </c>
      <c r="BO308" t="s">
        <v>899</v>
      </c>
      <c r="BP308" t="s">
        <v>899</v>
      </c>
      <c r="BQ308" t="s">
        <v>899</v>
      </c>
      <c r="BR308" t="s">
        <v>899</v>
      </c>
      <c r="BS308" t="s">
        <v>899</v>
      </c>
      <c r="BT308" t="s">
        <v>899</v>
      </c>
      <c r="BU308" t="s">
        <v>899</v>
      </c>
      <c r="BV308" t="s">
        <v>899</v>
      </c>
      <c r="BW308" t="s">
        <v>899</v>
      </c>
      <c r="BX308" t="s">
        <v>899</v>
      </c>
      <c r="BY308" t="s">
        <v>899</v>
      </c>
      <c r="BZ308" t="s">
        <v>899</v>
      </c>
      <c r="CA308" t="s">
        <v>899</v>
      </c>
    </row>
    <row r="309" spans="44:79" x14ac:dyDescent="0.3">
      <c r="AR309" t="s">
        <v>899</v>
      </c>
      <c r="AS309" t="s">
        <v>899</v>
      </c>
      <c r="AT309" t="s">
        <v>899</v>
      </c>
      <c r="AU309" t="s">
        <v>899</v>
      </c>
      <c r="AV309" t="s">
        <v>899</v>
      </c>
      <c r="AW309" t="s">
        <v>899</v>
      </c>
      <c r="AX309" t="s">
        <v>899</v>
      </c>
      <c r="AY309" t="s">
        <v>899</v>
      </c>
      <c r="AZ309" t="s">
        <v>899</v>
      </c>
      <c r="BA309" t="s">
        <v>899</v>
      </c>
      <c r="BB309" t="s">
        <v>899</v>
      </c>
      <c r="BC309" t="s">
        <v>899</v>
      </c>
      <c r="BD309" t="s">
        <v>899</v>
      </c>
      <c r="BE309" t="s">
        <v>899</v>
      </c>
      <c r="BF309" t="s">
        <v>899</v>
      </c>
      <c r="BG309" t="s">
        <v>899</v>
      </c>
      <c r="BH309" t="s">
        <v>899</v>
      </c>
      <c r="BI309" t="s">
        <v>899</v>
      </c>
      <c r="BJ309" t="s">
        <v>899</v>
      </c>
      <c r="BK309" t="s">
        <v>899</v>
      </c>
      <c r="BL309" t="s">
        <v>899</v>
      </c>
      <c r="BM309" t="s">
        <v>899</v>
      </c>
      <c r="BN309" t="s">
        <v>899</v>
      </c>
      <c r="BO309" t="s">
        <v>899</v>
      </c>
      <c r="BP309" t="s">
        <v>899</v>
      </c>
      <c r="BQ309" t="s">
        <v>899</v>
      </c>
      <c r="BR309" t="s">
        <v>899</v>
      </c>
      <c r="BS309" t="s">
        <v>899</v>
      </c>
      <c r="BT309" t="s">
        <v>899</v>
      </c>
      <c r="BU309" t="s">
        <v>899</v>
      </c>
      <c r="BV309" t="s">
        <v>899</v>
      </c>
      <c r="BW309" t="s">
        <v>899</v>
      </c>
      <c r="BX309" t="s">
        <v>899</v>
      </c>
      <c r="BY309" t="s">
        <v>899</v>
      </c>
      <c r="BZ309" t="s">
        <v>899</v>
      </c>
      <c r="CA309" t="s">
        <v>899</v>
      </c>
    </row>
    <row r="310" spans="44:79" x14ac:dyDescent="0.3">
      <c r="AR310" t="s">
        <v>899</v>
      </c>
      <c r="AS310" t="s">
        <v>899</v>
      </c>
      <c r="AT310" t="s">
        <v>899</v>
      </c>
      <c r="AU310" t="s">
        <v>899</v>
      </c>
      <c r="AV310" t="s">
        <v>899</v>
      </c>
      <c r="AW310" t="s">
        <v>899</v>
      </c>
      <c r="AX310" t="s">
        <v>899</v>
      </c>
      <c r="AY310" t="s">
        <v>899</v>
      </c>
      <c r="AZ310" t="s">
        <v>899</v>
      </c>
      <c r="BA310" t="s">
        <v>899</v>
      </c>
      <c r="BB310" t="s">
        <v>899</v>
      </c>
      <c r="BC310" t="s">
        <v>899</v>
      </c>
      <c r="BD310" t="s">
        <v>899</v>
      </c>
      <c r="BE310" t="s">
        <v>899</v>
      </c>
      <c r="BF310" t="s">
        <v>899</v>
      </c>
      <c r="BG310" t="s">
        <v>899</v>
      </c>
      <c r="BH310" t="s">
        <v>899</v>
      </c>
      <c r="BI310" t="s">
        <v>899</v>
      </c>
      <c r="BJ310" t="s">
        <v>899</v>
      </c>
      <c r="BK310" t="s">
        <v>899</v>
      </c>
      <c r="BL310" t="s">
        <v>899</v>
      </c>
      <c r="BM310" t="s">
        <v>899</v>
      </c>
      <c r="BN310" t="s">
        <v>899</v>
      </c>
      <c r="BO310" t="s">
        <v>899</v>
      </c>
      <c r="BP310" t="s">
        <v>899</v>
      </c>
      <c r="BQ310" t="s">
        <v>899</v>
      </c>
      <c r="BR310" t="s">
        <v>899</v>
      </c>
      <c r="BS310" t="s">
        <v>899</v>
      </c>
      <c r="BT310" t="s">
        <v>899</v>
      </c>
      <c r="BU310" t="s">
        <v>899</v>
      </c>
      <c r="BV310" t="s">
        <v>899</v>
      </c>
      <c r="BW310" t="s">
        <v>899</v>
      </c>
      <c r="BX310" t="s">
        <v>899</v>
      </c>
      <c r="BY310" t="s">
        <v>899</v>
      </c>
      <c r="BZ310" t="s">
        <v>899</v>
      </c>
      <c r="CA310" t="s">
        <v>899</v>
      </c>
    </row>
    <row r="311" spans="44:79" x14ac:dyDescent="0.3">
      <c r="AR311" t="s">
        <v>899</v>
      </c>
      <c r="AS311" t="s">
        <v>899</v>
      </c>
      <c r="AT311" t="s">
        <v>899</v>
      </c>
      <c r="AU311" t="s">
        <v>899</v>
      </c>
      <c r="AV311" t="s">
        <v>899</v>
      </c>
      <c r="AW311" t="s">
        <v>899</v>
      </c>
      <c r="AX311" t="s">
        <v>899</v>
      </c>
      <c r="AY311" t="s">
        <v>899</v>
      </c>
      <c r="AZ311" t="s">
        <v>899</v>
      </c>
      <c r="BA311" t="s">
        <v>899</v>
      </c>
      <c r="BB311" t="s">
        <v>899</v>
      </c>
      <c r="BC311" t="s">
        <v>899</v>
      </c>
      <c r="BD311" t="s">
        <v>899</v>
      </c>
      <c r="BE311" t="s">
        <v>899</v>
      </c>
      <c r="BF311" t="s">
        <v>899</v>
      </c>
      <c r="BG311" t="s">
        <v>899</v>
      </c>
      <c r="BH311" t="s">
        <v>899</v>
      </c>
      <c r="BI311" t="s">
        <v>899</v>
      </c>
      <c r="BJ311" t="s">
        <v>899</v>
      </c>
      <c r="BK311" t="s">
        <v>899</v>
      </c>
      <c r="BL311" t="s">
        <v>899</v>
      </c>
      <c r="BM311" t="s">
        <v>899</v>
      </c>
      <c r="BN311" t="s">
        <v>899</v>
      </c>
      <c r="BO311" t="s">
        <v>899</v>
      </c>
      <c r="BP311" t="s">
        <v>899</v>
      </c>
      <c r="BQ311" t="s">
        <v>899</v>
      </c>
      <c r="BR311" t="s">
        <v>899</v>
      </c>
      <c r="BS311" t="s">
        <v>899</v>
      </c>
      <c r="BT311" t="s">
        <v>899</v>
      </c>
      <c r="BU311" t="s">
        <v>899</v>
      </c>
      <c r="BV311" t="s">
        <v>899</v>
      </c>
      <c r="BW311" t="s">
        <v>899</v>
      </c>
      <c r="BX311" t="s">
        <v>899</v>
      </c>
      <c r="BY311" t="s">
        <v>899</v>
      </c>
      <c r="BZ311" t="s">
        <v>899</v>
      </c>
      <c r="CA311" t="s">
        <v>899</v>
      </c>
    </row>
    <row r="312" spans="44:79" x14ac:dyDescent="0.3">
      <c r="AR312" t="s">
        <v>899</v>
      </c>
      <c r="AS312" t="s">
        <v>899</v>
      </c>
      <c r="AT312" t="s">
        <v>899</v>
      </c>
      <c r="AU312" t="s">
        <v>899</v>
      </c>
      <c r="AV312" t="s">
        <v>899</v>
      </c>
      <c r="AW312" t="s">
        <v>899</v>
      </c>
      <c r="AX312" t="s">
        <v>899</v>
      </c>
      <c r="AY312" t="s">
        <v>899</v>
      </c>
      <c r="AZ312" t="s">
        <v>899</v>
      </c>
      <c r="BA312" t="s">
        <v>899</v>
      </c>
      <c r="BB312" t="s">
        <v>899</v>
      </c>
      <c r="BC312" t="s">
        <v>899</v>
      </c>
      <c r="BD312" t="s">
        <v>899</v>
      </c>
      <c r="BE312" t="s">
        <v>899</v>
      </c>
      <c r="BF312" t="s">
        <v>899</v>
      </c>
      <c r="BG312" t="s">
        <v>899</v>
      </c>
      <c r="BH312" t="s">
        <v>899</v>
      </c>
      <c r="BI312" t="s">
        <v>899</v>
      </c>
      <c r="BJ312" t="s">
        <v>899</v>
      </c>
      <c r="BK312" t="s">
        <v>899</v>
      </c>
      <c r="BL312" t="s">
        <v>899</v>
      </c>
      <c r="BM312" t="s">
        <v>899</v>
      </c>
      <c r="BN312" t="s">
        <v>899</v>
      </c>
      <c r="BO312" t="s">
        <v>899</v>
      </c>
      <c r="BP312" t="s">
        <v>899</v>
      </c>
      <c r="BQ312" t="s">
        <v>899</v>
      </c>
      <c r="BR312" t="s">
        <v>899</v>
      </c>
      <c r="BS312" t="s">
        <v>899</v>
      </c>
      <c r="BT312" t="s">
        <v>899</v>
      </c>
      <c r="BU312" t="s">
        <v>899</v>
      </c>
      <c r="BV312" t="s">
        <v>899</v>
      </c>
      <c r="BW312" t="s">
        <v>899</v>
      </c>
      <c r="BX312" t="s">
        <v>899</v>
      </c>
      <c r="BY312" t="s">
        <v>899</v>
      </c>
      <c r="BZ312" t="s">
        <v>899</v>
      </c>
      <c r="CA312" t="s">
        <v>899</v>
      </c>
    </row>
    <row r="313" spans="44:79" x14ac:dyDescent="0.3">
      <c r="AR313" t="s">
        <v>899</v>
      </c>
      <c r="AS313" t="s">
        <v>899</v>
      </c>
      <c r="AT313" t="s">
        <v>899</v>
      </c>
      <c r="AU313" t="s">
        <v>899</v>
      </c>
      <c r="AV313" t="s">
        <v>899</v>
      </c>
      <c r="AW313" t="s">
        <v>899</v>
      </c>
      <c r="AX313" t="s">
        <v>899</v>
      </c>
      <c r="AY313" t="s">
        <v>899</v>
      </c>
      <c r="AZ313" t="s">
        <v>899</v>
      </c>
      <c r="BA313" t="s">
        <v>899</v>
      </c>
      <c r="BB313" t="s">
        <v>899</v>
      </c>
      <c r="BC313" t="s">
        <v>899</v>
      </c>
      <c r="BD313" t="s">
        <v>899</v>
      </c>
      <c r="BE313" t="s">
        <v>899</v>
      </c>
      <c r="BF313" t="s">
        <v>899</v>
      </c>
      <c r="BG313" t="s">
        <v>899</v>
      </c>
      <c r="BH313" t="s">
        <v>899</v>
      </c>
      <c r="BI313" t="s">
        <v>899</v>
      </c>
      <c r="BJ313" t="s">
        <v>899</v>
      </c>
      <c r="BK313" t="s">
        <v>899</v>
      </c>
      <c r="BL313" t="s">
        <v>899</v>
      </c>
      <c r="BM313" t="s">
        <v>899</v>
      </c>
      <c r="BN313" t="s">
        <v>899</v>
      </c>
      <c r="BO313" t="s">
        <v>899</v>
      </c>
      <c r="BP313" t="s">
        <v>899</v>
      </c>
      <c r="BQ313" t="s">
        <v>899</v>
      </c>
      <c r="BR313" t="s">
        <v>899</v>
      </c>
      <c r="BS313" t="s">
        <v>899</v>
      </c>
      <c r="BT313" t="s">
        <v>899</v>
      </c>
      <c r="BU313" t="s">
        <v>899</v>
      </c>
      <c r="BV313" t="s">
        <v>899</v>
      </c>
      <c r="BW313" t="s">
        <v>899</v>
      </c>
      <c r="BX313" t="s">
        <v>899</v>
      </c>
      <c r="BY313" t="s">
        <v>899</v>
      </c>
      <c r="BZ313" t="s">
        <v>899</v>
      </c>
    </row>
    <row r="314" spans="44:79" x14ac:dyDescent="0.3">
      <c r="AR314" t="s">
        <v>899</v>
      </c>
      <c r="AS314" t="s">
        <v>899</v>
      </c>
      <c r="AT314" t="s">
        <v>899</v>
      </c>
      <c r="AU314" t="s">
        <v>899</v>
      </c>
      <c r="AV314" t="s">
        <v>899</v>
      </c>
      <c r="AW314" t="s">
        <v>899</v>
      </c>
      <c r="AX314" t="s">
        <v>899</v>
      </c>
      <c r="AY314" t="s">
        <v>899</v>
      </c>
      <c r="AZ314" t="s">
        <v>899</v>
      </c>
      <c r="BA314" t="s">
        <v>899</v>
      </c>
      <c r="BB314" t="s">
        <v>899</v>
      </c>
      <c r="BC314" t="s">
        <v>899</v>
      </c>
      <c r="BD314" t="s">
        <v>899</v>
      </c>
      <c r="BE314" t="s">
        <v>899</v>
      </c>
      <c r="BF314" t="s">
        <v>899</v>
      </c>
      <c r="BG314" t="s">
        <v>899</v>
      </c>
      <c r="BH314" t="s">
        <v>899</v>
      </c>
      <c r="BI314" t="s">
        <v>899</v>
      </c>
      <c r="BJ314" t="s">
        <v>899</v>
      </c>
      <c r="BK314" t="s">
        <v>899</v>
      </c>
      <c r="BL314" t="s">
        <v>899</v>
      </c>
      <c r="BM314" t="s">
        <v>899</v>
      </c>
      <c r="BN314" t="s">
        <v>899</v>
      </c>
      <c r="BO314" t="s">
        <v>899</v>
      </c>
      <c r="BP314" t="s">
        <v>899</v>
      </c>
      <c r="BQ314" t="s">
        <v>899</v>
      </c>
      <c r="BR314" t="s">
        <v>899</v>
      </c>
      <c r="BS314" t="s">
        <v>899</v>
      </c>
      <c r="BT314" t="s">
        <v>899</v>
      </c>
      <c r="BU314" t="s">
        <v>899</v>
      </c>
      <c r="BV314" t="s">
        <v>899</v>
      </c>
      <c r="BW314" t="s">
        <v>899</v>
      </c>
      <c r="BX314" t="s">
        <v>899</v>
      </c>
      <c r="BY314" t="s">
        <v>899</v>
      </c>
      <c r="BZ314" t="s">
        <v>899</v>
      </c>
    </row>
    <row r="315" spans="44:79" x14ac:dyDescent="0.3">
      <c r="AR315" t="s">
        <v>899</v>
      </c>
      <c r="AS315" t="s">
        <v>899</v>
      </c>
      <c r="AT315" t="s">
        <v>899</v>
      </c>
      <c r="AU315" t="s">
        <v>899</v>
      </c>
      <c r="AV315" t="s">
        <v>899</v>
      </c>
      <c r="AW315" t="s">
        <v>899</v>
      </c>
      <c r="AX315" t="s">
        <v>899</v>
      </c>
      <c r="AY315" t="s">
        <v>899</v>
      </c>
      <c r="AZ315" t="s">
        <v>899</v>
      </c>
      <c r="BA315" t="s">
        <v>899</v>
      </c>
      <c r="BB315" t="s">
        <v>899</v>
      </c>
      <c r="BC315" t="s">
        <v>899</v>
      </c>
      <c r="BD315" t="s">
        <v>899</v>
      </c>
      <c r="BE315" t="s">
        <v>899</v>
      </c>
      <c r="BF315" t="s">
        <v>899</v>
      </c>
      <c r="BG315" t="s">
        <v>899</v>
      </c>
      <c r="BH315" t="s">
        <v>899</v>
      </c>
      <c r="BI315" t="s">
        <v>899</v>
      </c>
      <c r="BJ315" t="s">
        <v>899</v>
      </c>
      <c r="BK315" t="s">
        <v>899</v>
      </c>
      <c r="BL315" t="s">
        <v>899</v>
      </c>
      <c r="BM315" t="s">
        <v>899</v>
      </c>
      <c r="BN315" t="s">
        <v>899</v>
      </c>
      <c r="BO315" t="s">
        <v>899</v>
      </c>
      <c r="BP315" t="s">
        <v>899</v>
      </c>
      <c r="BQ315" t="s">
        <v>899</v>
      </c>
      <c r="BR315" t="s">
        <v>899</v>
      </c>
      <c r="BS315" t="s">
        <v>899</v>
      </c>
      <c r="BT315" t="s">
        <v>899</v>
      </c>
      <c r="BU315" t="s">
        <v>899</v>
      </c>
      <c r="BV315" t="s">
        <v>899</v>
      </c>
      <c r="BW315" t="s">
        <v>899</v>
      </c>
      <c r="BX315" t="s">
        <v>899</v>
      </c>
      <c r="BY315" t="s">
        <v>899</v>
      </c>
      <c r="BZ315" t="s">
        <v>899</v>
      </c>
    </row>
    <row r="316" spans="44:79" x14ac:dyDescent="0.3">
      <c r="AR316" t="s">
        <v>899</v>
      </c>
      <c r="AS316" t="s">
        <v>899</v>
      </c>
      <c r="AT316" t="s">
        <v>899</v>
      </c>
      <c r="AU316" t="s">
        <v>899</v>
      </c>
      <c r="AV316" t="s">
        <v>899</v>
      </c>
      <c r="AW316" t="s">
        <v>899</v>
      </c>
      <c r="AX316" t="s">
        <v>899</v>
      </c>
      <c r="AY316" t="s">
        <v>899</v>
      </c>
      <c r="AZ316" t="s">
        <v>899</v>
      </c>
      <c r="BA316" t="s">
        <v>899</v>
      </c>
      <c r="BB316" t="s">
        <v>899</v>
      </c>
      <c r="BC316" t="s">
        <v>899</v>
      </c>
      <c r="BD316" t="s">
        <v>899</v>
      </c>
      <c r="BE316" t="s">
        <v>899</v>
      </c>
      <c r="BF316" t="s">
        <v>899</v>
      </c>
      <c r="BG316" t="s">
        <v>899</v>
      </c>
      <c r="BH316" t="s">
        <v>899</v>
      </c>
      <c r="BI316" t="s">
        <v>899</v>
      </c>
      <c r="BJ316" t="s">
        <v>899</v>
      </c>
      <c r="BK316" t="s">
        <v>899</v>
      </c>
      <c r="BL316" t="s">
        <v>899</v>
      </c>
      <c r="BM316" t="s">
        <v>899</v>
      </c>
      <c r="BN316" t="s">
        <v>899</v>
      </c>
      <c r="BO316" t="s">
        <v>899</v>
      </c>
      <c r="BP316" t="s">
        <v>899</v>
      </c>
      <c r="BQ316" t="s">
        <v>899</v>
      </c>
      <c r="BR316" t="s">
        <v>899</v>
      </c>
      <c r="BS316" t="s">
        <v>899</v>
      </c>
      <c r="BT316" t="s">
        <v>899</v>
      </c>
      <c r="BU316" t="s">
        <v>899</v>
      </c>
      <c r="BV316" t="s">
        <v>899</v>
      </c>
      <c r="BW316" t="s">
        <v>899</v>
      </c>
      <c r="BX316" t="s">
        <v>899</v>
      </c>
      <c r="BY316" t="s">
        <v>899</v>
      </c>
      <c r="BZ316" t="s">
        <v>899</v>
      </c>
    </row>
    <row r="317" spans="44:79" x14ac:dyDescent="0.3">
      <c r="AR317" t="s">
        <v>899</v>
      </c>
      <c r="AS317" t="s">
        <v>899</v>
      </c>
      <c r="AT317" t="s">
        <v>899</v>
      </c>
      <c r="AU317" t="s">
        <v>899</v>
      </c>
      <c r="AV317" t="s">
        <v>899</v>
      </c>
      <c r="AW317" t="s">
        <v>899</v>
      </c>
      <c r="AX317" t="s">
        <v>899</v>
      </c>
      <c r="AY317" t="s">
        <v>899</v>
      </c>
      <c r="AZ317" t="s">
        <v>899</v>
      </c>
      <c r="BA317" t="s">
        <v>899</v>
      </c>
      <c r="BB317" t="s">
        <v>899</v>
      </c>
      <c r="BC317" t="s">
        <v>899</v>
      </c>
      <c r="BD317" t="s">
        <v>899</v>
      </c>
      <c r="BE317" t="s">
        <v>899</v>
      </c>
      <c r="BF317" t="s">
        <v>899</v>
      </c>
      <c r="BG317" t="s">
        <v>899</v>
      </c>
      <c r="BH317" t="s">
        <v>899</v>
      </c>
      <c r="BI317" t="s">
        <v>899</v>
      </c>
      <c r="BJ317" t="s">
        <v>899</v>
      </c>
      <c r="BK317" t="s">
        <v>899</v>
      </c>
      <c r="BL317" t="s">
        <v>899</v>
      </c>
      <c r="BM317" t="s">
        <v>899</v>
      </c>
      <c r="BN317" t="s">
        <v>899</v>
      </c>
      <c r="BO317" t="s">
        <v>899</v>
      </c>
      <c r="BP317" t="s">
        <v>899</v>
      </c>
      <c r="BQ317" t="s">
        <v>899</v>
      </c>
      <c r="BR317" t="s">
        <v>899</v>
      </c>
      <c r="BS317" t="s">
        <v>899</v>
      </c>
      <c r="BT317" t="s">
        <v>899</v>
      </c>
      <c r="BU317" t="s">
        <v>899</v>
      </c>
      <c r="BV317" t="s">
        <v>899</v>
      </c>
      <c r="BW317" t="s">
        <v>899</v>
      </c>
      <c r="BX317" t="s">
        <v>899</v>
      </c>
      <c r="BY317" t="s">
        <v>899</v>
      </c>
      <c r="BZ317" t="s">
        <v>899</v>
      </c>
    </row>
    <row r="318" spans="44:79" x14ac:dyDescent="0.3">
      <c r="AR318" t="s">
        <v>899</v>
      </c>
      <c r="AS318" t="s">
        <v>899</v>
      </c>
      <c r="AT318" t="s">
        <v>899</v>
      </c>
      <c r="AU318" t="s">
        <v>899</v>
      </c>
      <c r="AV318" t="s">
        <v>899</v>
      </c>
      <c r="AW318" t="s">
        <v>899</v>
      </c>
      <c r="AX318" t="s">
        <v>899</v>
      </c>
      <c r="AY318" t="s">
        <v>899</v>
      </c>
      <c r="AZ318" t="s">
        <v>899</v>
      </c>
      <c r="BA318" t="s">
        <v>899</v>
      </c>
      <c r="BB318" t="s">
        <v>899</v>
      </c>
      <c r="BC318" t="s">
        <v>899</v>
      </c>
      <c r="BD318" t="s">
        <v>899</v>
      </c>
      <c r="BE318" t="s">
        <v>899</v>
      </c>
      <c r="BF318" t="s">
        <v>899</v>
      </c>
      <c r="BG318" t="s">
        <v>899</v>
      </c>
      <c r="BH318" t="s">
        <v>899</v>
      </c>
      <c r="BI318" t="s">
        <v>899</v>
      </c>
      <c r="BJ318" t="s">
        <v>899</v>
      </c>
      <c r="BK318" t="s">
        <v>899</v>
      </c>
      <c r="BL318" t="s">
        <v>899</v>
      </c>
      <c r="BM318" t="s">
        <v>899</v>
      </c>
      <c r="BN318" t="s">
        <v>899</v>
      </c>
      <c r="BO318" t="s">
        <v>899</v>
      </c>
      <c r="BP318" t="s">
        <v>899</v>
      </c>
      <c r="BQ318" t="s">
        <v>899</v>
      </c>
      <c r="BR318" t="s">
        <v>899</v>
      </c>
      <c r="BS318" t="s">
        <v>899</v>
      </c>
      <c r="BT318" t="s">
        <v>899</v>
      </c>
      <c r="BU318" t="s">
        <v>899</v>
      </c>
      <c r="BV318" t="s">
        <v>899</v>
      </c>
      <c r="BW318" t="s">
        <v>899</v>
      </c>
      <c r="BX318" t="s">
        <v>899</v>
      </c>
      <c r="BY318" t="s">
        <v>899</v>
      </c>
      <c r="BZ318" t="s">
        <v>899</v>
      </c>
    </row>
    <row r="319" spans="44:79" x14ac:dyDescent="0.3">
      <c r="AR319" t="s">
        <v>899</v>
      </c>
      <c r="AS319" t="s">
        <v>899</v>
      </c>
      <c r="AT319" t="s">
        <v>899</v>
      </c>
      <c r="AU319" t="s">
        <v>899</v>
      </c>
      <c r="AV319" t="s">
        <v>899</v>
      </c>
      <c r="AW319" t="s">
        <v>899</v>
      </c>
      <c r="AX319" t="s">
        <v>899</v>
      </c>
      <c r="AY319" t="s">
        <v>899</v>
      </c>
      <c r="AZ319" t="s">
        <v>899</v>
      </c>
      <c r="BA319" t="s">
        <v>899</v>
      </c>
      <c r="BB319" t="s">
        <v>899</v>
      </c>
      <c r="BC319" t="s">
        <v>899</v>
      </c>
      <c r="BD319" t="s">
        <v>899</v>
      </c>
      <c r="BE319" t="s">
        <v>899</v>
      </c>
      <c r="BF319" t="s">
        <v>899</v>
      </c>
      <c r="BG319" t="s">
        <v>899</v>
      </c>
      <c r="BH319" t="s">
        <v>899</v>
      </c>
      <c r="BI319" t="s">
        <v>899</v>
      </c>
      <c r="BJ319" t="s">
        <v>899</v>
      </c>
      <c r="BK319" t="s">
        <v>899</v>
      </c>
      <c r="BL319" t="s">
        <v>899</v>
      </c>
      <c r="BM319" t="s">
        <v>899</v>
      </c>
      <c r="BN319" t="s">
        <v>899</v>
      </c>
      <c r="BO319" t="s">
        <v>899</v>
      </c>
      <c r="BP319" t="s">
        <v>899</v>
      </c>
      <c r="BQ319" t="s">
        <v>899</v>
      </c>
      <c r="BR319" t="s">
        <v>899</v>
      </c>
      <c r="BS319" t="s">
        <v>899</v>
      </c>
      <c r="BT319" t="s">
        <v>899</v>
      </c>
      <c r="BU319" t="s">
        <v>899</v>
      </c>
      <c r="BV319" t="s">
        <v>899</v>
      </c>
      <c r="BW319" t="s">
        <v>899</v>
      </c>
      <c r="BX319" t="s">
        <v>899</v>
      </c>
      <c r="BY319" t="s">
        <v>899</v>
      </c>
      <c r="BZ319" t="s">
        <v>899</v>
      </c>
    </row>
    <row r="320" spans="44:79" x14ac:dyDescent="0.3">
      <c r="AR320" t="s">
        <v>899</v>
      </c>
      <c r="AS320" t="s">
        <v>899</v>
      </c>
      <c r="AT320" t="s">
        <v>899</v>
      </c>
      <c r="AU320" t="s">
        <v>899</v>
      </c>
      <c r="AV320" t="s">
        <v>899</v>
      </c>
      <c r="AW320" t="s">
        <v>899</v>
      </c>
      <c r="AX320" t="s">
        <v>899</v>
      </c>
      <c r="AY320" t="s">
        <v>899</v>
      </c>
      <c r="AZ320" t="s">
        <v>899</v>
      </c>
      <c r="BA320" t="s">
        <v>899</v>
      </c>
      <c r="BB320" t="s">
        <v>899</v>
      </c>
      <c r="BC320" t="s">
        <v>899</v>
      </c>
      <c r="BD320" t="s">
        <v>899</v>
      </c>
      <c r="BE320" t="s">
        <v>899</v>
      </c>
      <c r="BF320" t="s">
        <v>899</v>
      </c>
      <c r="BG320" t="s">
        <v>899</v>
      </c>
      <c r="BH320" t="s">
        <v>899</v>
      </c>
      <c r="BI320" t="s">
        <v>899</v>
      </c>
      <c r="BJ320" t="s">
        <v>899</v>
      </c>
      <c r="BK320" t="s">
        <v>899</v>
      </c>
      <c r="BL320" t="s">
        <v>899</v>
      </c>
      <c r="BM320" t="s">
        <v>899</v>
      </c>
      <c r="BN320" t="s">
        <v>899</v>
      </c>
      <c r="BO320" t="s">
        <v>899</v>
      </c>
      <c r="BP320" t="s">
        <v>899</v>
      </c>
      <c r="BQ320" t="s">
        <v>899</v>
      </c>
      <c r="BR320" t="s">
        <v>899</v>
      </c>
      <c r="BS320" t="s">
        <v>899</v>
      </c>
      <c r="BT320" t="s">
        <v>899</v>
      </c>
      <c r="BU320" t="s">
        <v>899</v>
      </c>
      <c r="BV320" t="s">
        <v>899</v>
      </c>
      <c r="BW320" t="s">
        <v>899</v>
      </c>
      <c r="BX320" t="s">
        <v>899</v>
      </c>
      <c r="BY320" t="s">
        <v>899</v>
      </c>
      <c r="BZ320" t="s">
        <v>899</v>
      </c>
    </row>
    <row r="321" spans="44:78" x14ac:dyDescent="0.3">
      <c r="AR321" t="s">
        <v>899</v>
      </c>
      <c r="AS321" t="s">
        <v>899</v>
      </c>
      <c r="AT321" t="s">
        <v>899</v>
      </c>
      <c r="AU321" t="s">
        <v>899</v>
      </c>
      <c r="AV321" t="s">
        <v>899</v>
      </c>
      <c r="AW321" t="s">
        <v>899</v>
      </c>
      <c r="AX321" t="s">
        <v>899</v>
      </c>
      <c r="AY321" t="s">
        <v>899</v>
      </c>
      <c r="AZ321" t="s">
        <v>899</v>
      </c>
      <c r="BA321" t="s">
        <v>899</v>
      </c>
      <c r="BB321" t="s">
        <v>899</v>
      </c>
      <c r="BC321" t="s">
        <v>899</v>
      </c>
      <c r="BD321" t="s">
        <v>899</v>
      </c>
      <c r="BE321" t="s">
        <v>899</v>
      </c>
      <c r="BF321" t="s">
        <v>899</v>
      </c>
      <c r="BG321" t="s">
        <v>899</v>
      </c>
      <c r="BH321" t="s">
        <v>899</v>
      </c>
      <c r="BI321" t="s">
        <v>899</v>
      </c>
      <c r="BJ321" t="s">
        <v>899</v>
      </c>
      <c r="BK321" t="s">
        <v>899</v>
      </c>
      <c r="BL321" t="s">
        <v>899</v>
      </c>
      <c r="BM321" t="s">
        <v>899</v>
      </c>
      <c r="BN321" t="s">
        <v>899</v>
      </c>
      <c r="BO321" t="s">
        <v>899</v>
      </c>
      <c r="BP321" t="s">
        <v>899</v>
      </c>
      <c r="BQ321" t="s">
        <v>899</v>
      </c>
      <c r="BR321" t="s">
        <v>899</v>
      </c>
      <c r="BS321" t="s">
        <v>899</v>
      </c>
      <c r="BT321" t="s">
        <v>899</v>
      </c>
      <c r="BU321" t="s">
        <v>899</v>
      </c>
      <c r="BV321" t="s">
        <v>899</v>
      </c>
      <c r="BW321" t="s">
        <v>899</v>
      </c>
      <c r="BX321" t="s">
        <v>899</v>
      </c>
      <c r="BY321" t="s">
        <v>899</v>
      </c>
      <c r="BZ321" t="s">
        <v>899</v>
      </c>
    </row>
    <row r="322" spans="44:78" x14ac:dyDescent="0.3">
      <c r="AR322" t="s">
        <v>899</v>
      </c>
      <c r="AS322" t="s">
        <v>899</v>
      </c>
      <c r="AT322" t="s">
        <v>899</v>
      </c>
      <c r="AU322" t="s">
        <v>899</v>
      </c>
      <c r="AV322" t="s">
        <v>899</v>
      </c>
      <c r="AW322" t="s">
        <v>899</v>
      </c>
      <c r="AX322" t="s">
        <v>899</v>
      </c>
      <c r="AY322" t="s">
        <v>899</v>
      </c>
      <c r="AZ322" t="s">
        <v>899</v>
      </c>
      <c r="BA322" t="s">
        <v>899</v>
      </c>
      <c r="BB322" t="s">
        <v>899</v>
      </c>
      <c r="BC322" t="s">
        <v>899</v>
      </c>
      <c r="BD322" t="s">
        <v>899</v>
      </c>
      <c r="BE322" t="s">
        <v>899</v>
      </c>
      <c r="BF322" t="s">
        <v>899</v>
      </c>
      <c r="BG322" t="s">
        <v>899</v>
      </c>
      <c r="BH322" t="s">
        <v>899</v>
      </c>
      <c r="BI322" t="s">
        <v>899</v>
      </c>
      <c r="BJ322" t="s">
        <v>899</v>
      </c>
      <c r="BK322" t="s">
        <v>899</v>
      </c>
      <c r="BL322" t="s">
        <v>899</v>
      </c>
      <c r="BM322" t="s">
        <v>899</v>
      </c>
      <c r="BN322" t="s">
        <v>899</v>
      </c>
      <c r="BO322" t="s">
        <v>899</v>
      </c>
      <c r="BP322" t="s">
        <v>899</v>
      </c>
      <c r="BQ322" t="s">
        <v>899</v>
      </c>
      <c r="BR322" t="s">
        <v>899</v>
      </c>
      <c r="BS322" t="s">
        <v>899</v>
      </c>
      <c r="BT322" t="s">
        <v>899</v>
      </c>
      <c r="BU322" t="s">
        <v>899</v>
      </c>
      <c r="BV322" t="s">
        <v>899</v>
      </c>
      <c r="BW322" t="s">
        <v>899</v>
      </c>
      <c r="BX322" t="s">
        <v>899</v>
      </c>
      <c r="BY322" t="s">
        <v>899</v>
      </c>
      <c r="BZ322" t="s">
        <v>899</v>
      </c>
    </row>
    <row r="323" spans="44:78" x14ac:dyDescent="0.3">
      <c r="AR323" t="s">
        <v>899</v>
      </c>
      <c r="AS323" t="s">
        <v>899</v>
      </c>
      <c r="AT323" t="s">
        <v>899</v>
      </c>
      <c r="AU323" t="s">
        <v>899</v>
      </c>
      <c r="AV323" t="s">
        <v>899</v>
      </c>
      <c r="AW323" t="s">
        <v>899</v>
      </c>
      <c r="AX323" t="s">
        <v>899</v>
      </c>
      <c r="AY323" t="s">
        <v>899</v>
      </c>
      <c r="AZ323" t="s">
        <v>899</v>
      </c>
      <c r="BA323" t="s">
        <v>899</v>
      </c>
      <c r="BB323" t="s">
        <v>899</v>
      </c>
      <c r="BC323" t="s">
        <v>899</v>
      </c>
      <c r="BD323" t="s">
        <v>899</v>
      </c>
      <c r="BE323" t="s">
        <v>899</v>
      </c>
      <c r="BF323" t="s">
        <v>899</v>
      </c>
      <c r="BG323" t="s">
        <v>899</v>
      </c>
      <c r="BH323" t="s">
        <v>899</v>
      </c>
      <c r="BI323" t="s">
        <v>899</v>
      </c>
      <c r="BJ323" t="s">
        <v>899</v>
      </c>
      <c r="BK323" t="s">
        <v>899</v>
      </c>
      <c r="BL323" t="s">
        <v>899</v>
      </c>
      <c r="BM323" t="s">
        <v>899</v>
      </c>
      <c r="BN323" t="s">
        <v>899</v>
      </c>
      <c r="BO323" t="s">
        <v>899</v>
      </c>
      <c r="BP323" t="s">
        <v>899</v>
      </c>
      <c r="BQ323" t="s">
        <v>899</v>
      </c>
      <c r="BR323" t="s">
        <v>899</v>
      </c>
      <c r="BS323" t="s">
        <v>899</v>
      </c>
      <c r="BT323" t="s">
        <v>899</v>
      </c>
      <c r="BU323" t="s">
        <v>899</v>
      </c>
      <c r="BV323" t="s">
        <v>899</v>
      </c>
      <c r="BW323" t="s">
        <v>899</v>
      </c>
      <c r="BX323" t="s">
        <v>899</v>
      </c>
      <c r="BY323" t="s">
        <v>899</v>
      </c>
      <c r="BZ323" t="s">
        <v>899</v>
      </c>
    </row>
    <row r="324" spans="44:78" x14ac:dyDescent="0.3">
      <c r="AR324" t="s">
        <v>899</v>
      </c>
      <c r="AS324" t="s">
        <v>899</v>
      </c>
      <c r="AT324" t="s">
        <v>899</v>
      </c>
      <c r="AU324" t="s">
        <v>899</v>
      </c>
      <c r="AV324" t="s">
        <v>899</v>
      </c>
      <c r="AW324" t="s">
        <v>899</v>
      </c>
      <c r="AX324" t="s">
        <v>899</v>
      </c>
      <c r="AY324" t="s">
        <v>899</v>
      </c>
      <c r="AZ324" t="s">
        <v>899</v>
      </c>
      <c r="BA324" t="s">
        <v>899</v>
      </c>
      <c r="BB324" t="s">
        <v>899</v>
      </c>
      <c r="BC324" t="s">
        <v>899</v>
      </c>
      <c r="BD324" t="s">
        <v>899</v>
      </c>
      <c r="BE324" t="s">
        <v>899</v>
      </c>
      <c r="BF324" t="s">
        <v>899</v>
      </c>
      <c r="BG324" t="s">
        <v>899</v>
      </c>
      <c r="BH324" t="s">
        <v>899</v>
      </c>
      <c r="BI324" t="s">
        <v>899</v>
      </c>
      <c r="BJ324" t="s">
        <v>899</v>
      </c>
      <c r="BK324" t="s">
        <v>899</v>
      </c>
      <c r="BL324" t="s">
        <v>899</v>
      </c>
      <c r="BM324" t="s">
        <v>899</v>
      </c>
      <c r="BN324" t="s">
        <v>899</v>
      </c>
      <c r="BO324" t="s">
        <v>899</v>
      </c>
      <c r="BP324" t="s">
        <v>899</v>
      </c>
      <c r="BQ324" t="s">
        <v>899</v>
      </c>
      <c r="BR324" t="s">
        <v>899</v>
      </c>
      <c r="BS324" t="s">
        <v>899</v>
      </c>
      <c r="BT324" t="s">
        <v>899</v>
      </c>
      <c r="BU324" t="s">
        <v>899</v>
      </c>
      <c r="BV324" t="s">
        <v>899</v>
      </c>
      <c r="BW324" t="s">
        <v>899</v>
      </c>
      <c r="BX324" t="s">
        <v>899</v>
      </c>
      <c r="BY324" t="s">
        <v>899</v>
      </c>
      <c r="BZ324" t="s">
        <v>899</v>
      </c>
    </row>
    <row r="325" spans="44:78" x14ac:dyDescent="0.3">
      <c r="AR325" t="s">
        <v>899</v>
      </c>
      <c r="AS325" t="s">
        <v>899</v>
      </c>
      <c r="AT325" t="s">
        <v>899</v>
      </c>
      <c r="AU325" t="s">
        <v>899</v>
      </c>
      <c r="AV325" t="s">
        <v>899</v>
      </c>
      <c r="AW325" t="s">
        <v>899</v>
      </c>
      <c r="AX325" t="s">
        <v>899</v>
      </c>
      <c r="AY325" t="s">
        <v>899</v>
      </c>
      <c r="AZ325" t="s">
        <v>899</v>
      </c>
      <c r="BA325" t="s">
        <v>899</v>
      </c>
      <c r="BB325" t="s">
        <v>899</v>
      </c>
      <c r="BC325" t="s">
        <v>899</v>
      </c>
      <c r="BD325" t="s">
        <v>899</v>
      </c>
      <c r="BE325" t="s">
        <v>899</v>
      </c>
      <c r="BF325" t="s">
        <v>899</v>
      </c>
      <c r="BG325" t="s">
        <v>899</v>
      </c>
      <c r="BH325" t="s">
        <v>899</v>
      </c>
      <c r="BI325" t="s">
        <v>899</v>
      </c>
      <c r="BJ325" t="s">
        <v>899</v>
      </c>
      <c r="BK325" t="s">
        <v>899</v>
      </c>
      <c r="BL325" t="s">
        <v>899</v>
      </c>
      <c r="BM325" t="s">
        <v>899</v>
      </c>
      <c r="BN325" t="s">
        <v>899</v>
      </c>
      <c r="BO325" t="s">
        <v>899</v>
      </c>
      <c r="BP325" t="s">
        <v>899</v>
      </c>
      <c r="BQ325" t="s">
        <v>899</v>
      </c>
      <c r="BR325" t="s">
        <v>899</v>
      </c>
      <c r="BS325" t="s">
        <v>899</v>
      </c>
      <c r="BT325" t="s">
        <v>899</v>
      </c>
      <c r="BU325" t="s">
        <v>899</v>
      </c>
      <c r="BV325" t="s">
        <v>899</v>
      </c>
      <c r="BW325" t="s">
        <v>899</v>
      </c>
      <c r="BX325" t="s">
        <v>899</v>
      </c>
      <c r="BY325" t="s">
        <v>899</v>
      </c>
      <c r="BZ325" t="s">
        <v>899</v>
      </c>
    </row>
    <row r="326" spans="44:78" x14ac:dyDescent="0.3">
      <c r="AR326" t="s">
        <v>899</v>
      </c>
      <c r="AS326" t="s">
        <v>899</v>
      </c>
      <c r="AT326" t="s">
        <v>899</v>
      </c>
      <c r="AU326" t="s">
        <v>899</v>
      </c>
      <c r="AV326" t="s">
        <v>899</v>
      </c>
      <c r="AW326" t="s">
        <v>899</v>
      </c>
      <c r="AX326" t="s">
        <v>899</v>
      </c>
      <c r="AY326" t="s">
        <v>899</v>
      </c>
      <c r="AZ326" t="s">
        <v>899</v>
      </c>
      <c r="BA326" t="s">
        <v>899</v>
      </c>
      <c r="BB326" t="s">
        <v>899</v>
      </c>
      <c r="BC326" t="s">
        <v>899</v>
      </c>
      <c r="BD326" t="s">
        <v>899</v>
      </c>
      <c r="BE326" t="s">
        <v>899</v>
      </c>
      <c r="BF326" t="s">
        <v>899</v>
      </c>
      <c r="BG326" t="s">
        <v>899</v>
      </c>
      <c r="BH326" t="s">
        <v>899</v>
      </c>
      <c r="BI326" t="s">
        <v>899</v>
      </c>
      <c r="BJ326" t="s">
        <v>899</v>
      </c>
      <c r="BK326" t="s">
        <v>899</v>
      </c>
      <c r="BL326" t="s">
        <v>899</v>
      </c>
      <c r="BM326" t="s">
        <v>899</v>
      </c>
      <c r="BN326" t="s">
        <v>899</v>
      </c>
      <c r="BO326" t="s">
        <v>899</v>
      </c>
      <c r="BP326" t="s">
        <v>899</v>
      </c>
      <c r="BQ326" t="s">
        <v>899</v>
      </c>
      <c r="BR326" t="s">
        <v>899</v>
      </c>
      <c r="BS326" t="s">
        <v>899</v>
      </c>
      <c r="BT326" t="s">
        <v>899</v>
      </c>
      <c r="BU326" t="s">
        <v>899</v>
      </c>
      <c r="BV326" t="s">
        <v>899</v>
      </c>
      <c r="BW326" t="s">
        <v>899</v>
      </c>
      <c r="BX326" t="s">
        <v>899</v>
      </c>
      <c r="BY326" t="s">
        <v>899</v>
      </c>
      <c r="BZ326" t="s">
        <v>899</v>
      </c>
    </row>
    <row r="327" spans="44:78" x14ac:dyDescent="0.3">
      <c r="AR327" t="s">
        <v>899</v>
      </c>
      <c r="AS327" t="s">
        <v>899</v>
      </c>
      <c r="AT327" t="s">
        <v>899</v>
      </c>
      <c r="AU327" t="s">
        <v>899</v>
      </c>
      <c r="AV327" t="s">
        <v>899</v>
      </c>
      <c r="AW327" t="s">
        <v>899</v>
      </c>
      <c r="AX327" t="s">
        <v>899</v>
      </c>
      <c r="AY327" t="s">
        <v>899</v>
      </c>
      <c r="AZ327" t="s">
        <v>899</v>
      </c>
      <c r="BA327" t="s">
        <v>899</v>
      </c>
      <c r="BB327" t="s">
        <v>899</v>
      </c>
      <c r="BC327" t="s">
        <v>899</v>
      </c>
      <c r="BD327" t="s">
        <v>899</v>
      </c>
      <c r="BE327" t="s">
        <v>899</v>
      </c>
      <c r="BF327" t="s">
        <v>899</v>
      </c>
      <c r="BG327" t="s">
        <v>899</v>
      </c>
      <c r="BH327" t="s">
        <v>899</v>
      </c>
      <c r="BI327" t="s">
        <v>899</v>
      </c>
      <c r="BJ327" t="s">
        <v>899</v>
      </c>
      <c r="BK327" t="s">
        <v>899</v>
      </c>
      <c r="BL327" t="s">
        <v>899</v>
      </c>
      <c r="BM327" t="s">
        <v>899</v>
      </c>
      <c r="BN327" t="s">
        <v>899</v>
      </c>
      <c r="BO327" t="s">
        <v>899</v>
      </c>
      <c r="BP327" t="s">
        <v>899</v>
      </c>
      <c r="BQ327" t="s">
        <v>899</v>
      </c>
      <c r="BR327" t="s">
        <v>899</v>
      </c>
      <c r="BS327" t="s">
        <v>899</v>
      </c>
      <c r="BT327" t="s">
        <v>899</v>
      </c>
      <c r="BU327" t="s">
        <v>899</v>
      </c>
      <c r="BV327" t="s">
        <v>899</v>
      </c>
      <c r="BW327" t="s">
        <v>899</v>
      </c>
      <c r="BX327" t="s">
        <v>899</v>
      </c>
      <c r="BY327" t="s">
        <v>899</v>
      </c>
      <c r="BZ327" t="s">
        <v>899</v>
      </c>
    </row>
    <row r="328" spans="44:78" x14ac:dyDescent="0.3">
      <c r="AR328" t="s">
        <v>899</v>
      </c>
      <c r="AS328" t="s">
        <v>899</v>
      </c>
      <c r="AT328" t="s">
        <v>899</v>
      </c>
      <c r="AU328" t="s">
        <v>899</v>
      </c>
      <c r="AV328" t="s">
        <v>899</v>
      </c>
      <c r="AW328" t="s">
        <v>899</v>
      </c>
      <c r="AX328" t="s">
        <v>899</v>
      </c>
      <c r="AY328" t="s">
        <v>899</v>
      </c>
      <c r="AZ328" t="s">
        <v>899</v>
      </c>
      <c r="BA328" t="s">
        <v>899</v>
      </c>
      <c r="BB328" t="s">
        <v>899</v>
      </c>
      <c r="BC328" t="s">
        <v>899</v>
      </c>
      <c r="BD328" t="s">
        <v>899</v>
      </c>
      <c r="BE328" t="s">
        <v>899</v>
      </c>
      <c r="BF328" t="s">
        <v>899</v>
      </c>
      <c r="BG328" t="s">
        <v>899</v>
      </c>
      <c r="BH328" t="s">
        <v>899</v>
      </c>
      <c r="BI328" t="s">
        <v>899</v>
      </c>
      <c r="BJ328" t="s">
        <v>899</v>
      </c>
      <c r="BK328" t="s">
        <v>899</v>
      </c>
      <c r="BL328" t="s">
        <v>899</v>
      </c>
      <c r="BM328" t="s">
        <v>899</v>
      </c>
      <c r="BN328" t="s">
        <v>899</v>
      </c>
      <c r="BO328" t="s">
        <v>899</v>
      </c>
      <c r="BP328" t="s">
        <v>899</v>
      </c>
      <c r="BQ328" t="s">
        <v>899</v>
      </c>
      <c r="BR328" t="s">
        <v>899</v>
      </c>
      <c r="BS328" t="s">
        <v>899</v>
      </c>
      <c r="BT328" t="s">
        <v>899</v>
      </c>
      <c r="BU328" t="s">
        <v>899</v>
      </c>
      <c r="BV328" t="s">
        <v>899</v>
      </c>
      <c r="BW328" t="s">
        <v>899</v>
      </c>
      <c r="BX328" t="s">
        <v>899</v>
      </c>
      <c r="BY328" t="s">
        <v>899</v>
      </c>
      <c r="BZ328" t="s">
        <v>899</v>
      </c>
    </row>
    <row r="329" spans="44:78" x14ac:dyDescent="0.3">
      <c r="AR329" t="s">
        <v>899</v>
      </c>
      <c r="AS329" t="s">
        <v>899</v>
      </c>
      <c r="AT329" t="s">
        <v>899</v>
      </c>
      <c r="AU329" t="s">
        <v>899</v>
      </c>
      <c r="AV329" t="s">
        <v>899</v>
      </c>
      <c r="AW329" t="s">
        <v>899</v>
      </c>
      <c r="AX329" t="s">
        <v>899</v>
      </c>
      <c r="AY329" t="s">
        <v>899</v>
      </c>
      <c r="AZ329" t="s">
        <v>899</v>
      </c>
      <c r="BA329" t="s">
        <v>899</v>
      </c>
      <c r="BB329" t="s">
        <v>899</v>
      </c>
      <c r="BC329" t="s">
        <v>899</v>
      </c>
      <c r="BD329" t="s">
        <v>899</v>
      </c>
      <c r="BE329" t="s">
        <v>899</v>
      </c>
      <c r="BF329" t="s">
        <v>899</v>
      </c>
      <c r="BG329" t="s">
        <v>899</v>
      </c>
      <c r="BH329" t="s">
        <v>899</v>
      </c>
      <c r="BI329" t="s">
        <v>899</v>
      </c>
      <c r="BJ329" t="s">
        <v>899</v>
      </c>
      <c r="BK329" t="s">
        <v>899</v>
      </c>
      <c r="BL329" t="s">
        <v>899</v>
      </c>
      <c r="BM329" t="s">
        <v>899</v>
      </c>
      <c r="BN329" t="s">
        <v>899</v>
      </c>
      <c r="BO329" t="s">
        <v>899</v>
      </c>
      <c r="BP329" t="s">
        <v>899</v>
      </c>
      <c r="BQ329" t="s">
        <v>899</v>
      </c>
      <c r="BR329" t="s">
        <v>899</v>
      </c>
      <c r="BS329" t="s">
        <v>899</v>
      </c>
      <c r="BT329" t="s">
        <v>899</v>
      </c>
      <c r="BU329" t="s">
        <v>899</v>
      </c>
      <c r="BV329" t="s">
        <v>899</v>
      </c>
      <c r="BW329" t="s">
        <v>899</v>
      </c>
      <c r="BX329" t="s">
        <v>899</v>
      </c>
      <c r="BY329" t="s">
        <v>899</v>
      </c>
      <c r="BZ329" t="s">
        <v>899</v>
      </c>
    </row>
    <row r="330" spans="44:78" x14ac:dyDescent="0.3">
      <c r="AR330" t="s">
        <v>899</v>
      </c>
      <c r="AS330" t="s">
        <v>899</v>
      </c>
      <c r="AT330" t="s">
        <v>899</v>
      </c>
      <c r="AU330" t="s">
        <v>899</v>
      </c>
      <c r="AV330" t="s">
        <v>899</v>
      </c>
      <c r="AW330" t="s">
        <v>899</v>
      </c>
      <c r="AX330" t="s">
        <v>899</v>
      </c>
      <c r="AY330" t="s">
        <v>899</v>
      </c>
      <c r="AZ330" t="s">
        <v>899</v>
      </c>
      <c r="BA330" t="s">
        <v>899</v>
      </c>
      <c r="BB330" t="s">
        <v>899</v>
      </c>
      <c r="BC330" t="s">
        <v>899</v>
      </c>
      <c r="BD330" t="s">
        <v>899</v>
      </c>
      <c r="BE330" t="s">
        <v>899</v>
      </c>
      <c r="BF330" t="s">
        <v>899</v>
      </c>
      <c r="BG330" t="s">
        <v>899</v>
      </c>
      <c r="BH330" t="s">
        <v>899</v>
      </c>
      <c r="BI330" t="s">
        <v>899</v>
      </c>
      <c r="BJ330" t="s">
        <v>899</v>
      </c>
      <c r="BK330" t="s">
        <v>899</v>
      </c>
      <c r="BL330" t="s">
        <v>899</v>
      </c>
      <c r="BM330" t="s">
        <v>899</v>
      </c>
      <c r="BN330" t="s">
        <v>899</v>
      </c>
      <c r="BO330" t="s">
        <v>899</v>
      </c>
      <c r="BP330" t="s">
        <v>899</v>
      </c>
      <c r="BQ330" t="s">
        <v>899</v>
      </c>
      <c r="BR330" t="s">
        <v>899</v>
      </c>
      <c r="BS330" t="s">
        <v>899</v>
      </c>
      <c r="BT330" t="s">
        <v>899</v>
      </c>
      <c r="BU330" t="s">
        <v>899</v>
      </c>
      <c r="BV330" t="s">
        <v>899</v>
      </c>
      <c r="BW330" t="s">
        <v>899</v>
      </c>
      <c r="BX330" t="s">
        <v>899</v>
      </c>
      <c r="BY330" t="s">
        <v>899</v>
      </c>
      <c r="BZ330" t="s">
        <v>899</v>
      </c>
    </row>
    <row r="331" spans="44:78" x14ac:dyDescent="0.3">
      <c r="AR331" t="s">
        <v>899</v>
      </c>
      <c r="AS331" t="s">
        <v>899</v>
      </c>
      <c r="AT331" t="s">
        <v>899</v>
      </c>
      <c r="AU331" t="s">
        <v>899</v>
      </c>
      <c r="AV331" t="s">
        <v>899</v>
      </c>
      <c r="AW331" t="s">
        <v>899</v>
      </c>
      <c r="AX331" t="s">
        <v>899</v>
      </c>
      <c r="AY331" t="s">
        <v>899</v>
      </c>
      <c r="AZ331" t="s">
        <v>899</v>
      </c>
      <c r="BA331" t="s">
        <v>899</v>
      </c>
      <c r="BB331" t="s">
        <v>899</v>
      </c>
      <c r="BC331" t="s">
        <v>899</v>
      </c>
      <c r="BD331" t="s">
        <v>899</v>
      </c>
      <c r="BE331" t="s">
        <v>899</v>
      </c>
      <c r="BF331" t="s">
        <v>899</v>
      </c>
      <c r="BG331" t="s">
        <v>899</v>
      </c>
      <c r="BH331" t="s">
        <v>899</v>
      </c>
      <c r="BI331" t="s">
        <v>899</v>
      </c>
      <c r="BJ331" t="s">
        <v>899</v>
      </c>
      <c r="BK331" t="s">
        <v>899</v>
      </c>
      <c r="BL331" t="s">
        <v>899</v>
      </c>
      <c r="BM331" t="s">
        <v>899</v>
      </c>
      <c r="BN331" t="s">
        <v>899</v>
      </c>
      <c r="BO331" t="s">
        <v>899</v>
      </c>
      <c r="BP331" t="s">
        <v>899</v>
      </c>
      <c r="BQ331" t="s">
        <v>899</v>
      </c>
      <c r="BR331" t="s">
        <v>899</v>
      </c>
      <c r="BS331" t="s">
        <v>899</v>
      </c>
      <c r="BT331" t="s">
        <v>899</v>
      </c>
      <c r="BU331" t="s">
        <v>899</v>
      </c>
      <c r="BV331" t="s">
        <v>899</v>
      </c>
      <c r="BW331" t="s">
        <v>899</v>
      </c>
      <c r="BX331" t="s">
        <v>899</v>
      </c>
      <c r="BY331" t="s">
        <v>899</v>
      </c>
      <c r="BZ331" t="s">
        <v>899</v>
      </c>
    </row>
    <row r="332" spans="44:78" x14ac:dyDescent="0.3">
      <c r="AR332" t="s">
        <v>899</v>
      </c>
      <c r="AS332" t="s">
        <v>899</v>
      </c>
      <c r="AT332" t="s">
        <v>899</v>
      </c>
      <c r="AU332" t="s">
        <v>899</v>
      </c>
      <c r="AV332" t="s">
        <v>899</v>
      </c>
      <c r="AW332" t="s">
        <v>899</v>
      </c>
      <c r="AX332" t="s">
        <v>899</v>
      </c>
      <c r="AY332" t="s">
        <v>899</v>
      </c>
      <c r="AZ332" t="s">
        <v>899</v>
      </c>
      <c r="BA332" t="s">
        <v>899</v>
      </c>
      <c r="BB332" t="s">
        <v>899</v>
      </c>
      <c r="BC332" t="s">
        <v>899</v>
      </c>
      <c r="BD332" t="s">
        <v>899</v>
      </c>
      <c r="BE332" t="s">
        <v>899</v>
      </c>
      <c r="BF332" t="s">
        <v>899</v>
      </c>
      <c r="BG332" t="s">
        <v>899</v>
      </c>
      <c r="BH332" t="s">
        <v>899</v>
      </c>
      <c r="BI332" t="s">
        <v>899</v>
      </c>
      <c r="BJ332" t="s">
        <v>899</v>
      </c>
      <c r="BK332" t="s">
        <v>899</v>
      </c>
      <c r="BL332" t="s">
        <v>899</v>
      </c>
      <c r="BM332" t="s">
        <v>899</v>
      </c>
      <c r="BN332" t="s">
        <v>899</v>
      </c>
      <c r="BO332" t="s">
        <v>899</v>
      </c>
      <c r="BP332" t="s">
        <v>899</v>
      </c>
      <c r="BQ332" t="s">
        <v>899</v>
      </c>
      <c r="BR332" t="s">
        <v>899</v>
      </c>
      <c r="BS332" t="s">
        <v>899</v>
      </c>
      <c r="BT332" t="s">
        <v>899</v>
      </c>
      <c r="BU332" t="s">
        <v>899</v>
      </c>
      <c r="BV332" t="s">
        <v>899</v>
      </c>
      <c r="BW332" t="s">
        <v>899</v>
      </c>
      <c r="BX332" t="s">
        <v>899</v>
      </c>
      <c r="BY332" t="s">
        <v>899</v>
      </c>
      <c r="BZ332" t="s">
        <v>899</v>
      </c>
    </row>
    <row r="333" spans="44:78" x14ac:dyDescent="0.3">
      <c r="AR333" t="s">
        <v>899</v>
      </c>
      <c r="AS333" t="s">
        <v>899</v>
      </c>
      <c r="AT333" t="s">
        <v>899</v>
      </c>
      <c r="AU333" t="s">
        <v>899</v>
      </c>
      <c r="AV333" t="s">
        <v>899</v>
      </c>
      <c r="AW333" t="s">
        <v>899</v>
      </c>
      <c r="AX333" t="s">
        <v>899</v>
      </c>
      <c r="AY333" t="s">
        <v>899</v>
      </c>
      <c r="AZ333" t="s">
        <v>899</v>
      </c>
      <c r="BA333" t="s">
        <v>899</v>
      </c>
      <c r="BB333" t="s">
        <v>899</v>
      </c>
      <c r="BC333" t="s">
        <v>899</v>
      </c>
      <c r="BD333" t="s">
        <v>899</v>
      </c>
      <c r="BE333" t="s">
        <v>899</v>
      </c>
      <c r="BF333" t="s">
        <v>899</v>
      </c>
      <c r="BG333" t="s">
        <v>899</v>
      </c>
      <c r="BH333" t="s">
        <v>899</v>
      </c>
      <c r="BI333" t="s">
        <v>899</v>
      </c>
      <c r="BJ333" t="s">
        <v>899</v>
      </c>
      <c r="BK333" t="s">
        <v>899</v>
      </c>
      <c r="BL333" t="s">
        <v>899</v>
      </c>
      <c r="BM333" t="s">
        <v>899</v>
      </c>
      <c r="BN333" t="s">
        <v>899</v>
      </c>
      <c r="BO333" t="s">
        <v>899</v>
      </c>
      <c r="BP333" t="s">
        <v>899</v>
      </c>
      <c r="BQ333" t="s">
        <v>899</v>
      </c>
      <c r="BR333" t="s">
        <v>899</v>
      </c>
      <c r="BS333" t="s">
        <v>899</v>
      </c>
      <c r="BT333" t="s">
        <v>899</v>
      </c>
      <c r="BU333" t="s">
        <v>899</v>
      </c>
      <c r="BV333" t="s">
        <v>899</v>
      </c>
      <c r="BW333" t="s">
        <v>899</v>
      </c>
      <c r="BX333" t="s">
        <v>899</v>
      </c>
      <c r="BY333" t="s">
        <v>899</v>
      </c>
    </row>
    <row r="334" spans="44:78" x14ac:dyDescent="0.3">
      <c r="AR334" t="s">
        <v>899</v>
      </c>
      <c r="AS334" t="s">
        <v>899</v>
      </c>
      <c r="AT334" t="s">
        <v>899</v>
      </c>
      <c r="AU334" t="s">
        <v>899</v>
      </c>
      <c r="AV334" t="s">
        <v>899</v>
      </c>
      <c r="AW334" t="s">
        <v>899</v>
      </c>
      <c r="AX334" t="s">
        <v>899</v>
      </c>
      <c r="AY334" t="s">
        <v>899</v>
      </c>
      <c r="AZ334" t="s">
        <v>899</v>
      </c>
      <c r="BA334" t="s">
        <v>899</v>
      </c>
      <c r="BB334" t="s">
        <v>899</v>
      </c>
      <c r="BC334" t="s">
        <v>899</v>
      </c>
      <c r="BD334" t="s">
        <v>899</v>
      </c>
      <c r="BE334" t="s">
        <v>899</v>
      </c>
      <c r="BF334" t="s">
        <v>899</v>
      </c>
      <c r="BG334" t="s">
        <v>899</v>
      </c>
      <c r="BH334" t="s">
        <v>899</v>
      </c>
      <c r="BI334" t="s">
        <v>899</v>
      </c>
      <c r="BJ334" t="s">
        <v>899</v>
      </c>
      <c r="BK334" t="s">
        <v>899</v>
      </c>
      <c r="BL334" t="s">
        <v>899</v>
      </c>
      <c r="BM334" t="s">
        <v>899</v>
      </c>
      <c r="BN334" t="s">
        <v>899</v>
      </c>
      <c r="BO334" t="s">
        <v>899</v>
      </c>
      <c r="BP334" t="s">
        <v>899</v>
      </c>
      <c r="BQ334" t="s">
        <v>899</v>
      </c>
      <c r="BR334" t="s">
        <v>899</v>
      </c>
      <c r="BS334" t="s">
        <v>899</v>
      </c>
      <c r="BT334" t="s">
        <v>899</v>
      </c>
      <c r="BU334" t="s">
        <v>899</v>
      </c>
      <c r="BV334" t="s">
        <v>899</v>
      </c>
      <c r="BW334" t="s">
        <v>899</v>
      </c>
      <c r="BX334" t="s">
        <v>899</v>
      </c>
      <c r="BY334" t="s">
        <v>899</v>
      </c>
    </row>
    <row r="335" spans="44:78" x14ac:dyDescent="0.3">
      <c r="AR335" t="s">
        <v>899</v>
      </c>
      <c r="AS335" t="s">
        <v>899</v>
      </c>
      <c r="AT335" t="s">
        <v>899</v>
      </c>
      <c r="AU335" t="s">
        <v>899</v>
      </c>
      <c r="AV335" t="s">
        <v>899</v>
      </c>
      <c r="AW335" t="s">
        <v>899</v>
      </c>
      <c r="AX335" t="s">
        <v>899</v>
      </c>
      <c r="AY335" t="s">
        <v>899</v>
      </c>
      <c r="AZ335" t="s">
        <v>899</v>
      </c>
      <c r="BA335" t="s">
        <v>899</v>
      </c>
      <c r="BB335" t="s">
        <v>899</v>
      </c>
      <c r="BC335" t="s">
        <v>899</v>
      </c>
      <c r="BD335" t="s">
        <v>899</v>
      </c>
      <c r="BE335" t="s">
        <v>899</v>
      </c>
      <c r="BF335" t="s">
        <v>899</v>
      </c>
      <c r="BG335" t="s">
        <v>899</v>
      </c>
      <c r="BH335" t="s">
        <v>899</v>
      </c>
      <c r="BI335" t="s">
        <v>899</v>
      </c>
      <c r="BJ335" t="s">
        <v>899</v>
      </c>
      <c r="BK335" t="s">
        <v>899</v>
      </c>
      <c r="BL335" t="s">
        <v>899</v>
      </c>
      <c r="BM335" t="s">
        <v>899</v>
      </c>
      <c r="BN335" t="s">
        <v>899</v>
      </c>
      <c r="BO335" t="s">
        <v>899</v>
      </c>
      <c r="BP335" t="s">
        <v>899</v>
      </c>
      <c r="BQ335" t="s">
        <v>899</v>
      </c>
      <c r="BR335" t="s">
        <v>899</v>
      </c>
      <c r="BS335" t="s">
        <v>899</v>
      </c>
      <c r="BT335" t="s">
        <v>899</v>
      </c>
      <c r="BU335" t="s">
        <v>899</v>
      </c>
      <c r="BV335" t="s">
        <v>899</v>
      </c>
      <c r="BW335" t="s">
        <v>899</v>
      </c>
      <c r="BX335" t="s">
        <v>899</v>
      </c>
      <c r="BY335" t="s">
        <v>899</v>
      </c>
    </row>
    <row r="336" spans="44:78" x14ac:dyDescent="0.3">
      <c r="AR336" t="s">
        <v>899</v>
      </c>
      <c r="AS336" t="s">
        <v>899</v>
      </c>
      <c r="AT336" t="s">
        <v>899</v>
      </c>
      <c r="AU336" t="s">
        <v>899</v>
      </c>
      <c r="AV336" t="s">
        <v>899</v>
      </c>
      <c r="AW336" t="s">
        <v>899</v>
      </c>
      <c r="AX336" t="s">
        <v>899</v>
      </c>
      <c r="AY336" t="s">
        <v>899</v>
      </c>
      <c r="AZ336" t="s">
        <v>899</v>
      </c>
      <c r="BA336" t="s">
        <v>899</v>
      </c>
      <c r="BB336" t="s">
        <v>899</v>
      </c>
      <c r="BC336" t="s">
        <v>899</v>
      </c>
      <c r="BD336" t="s">
        <v>899</v>
      </c>
      <c r="BE336" t="s">
        <v>899</v>
      </c>
      <c r="BF336" t="s">
        <v>899</v>
      </c>
      <c r="BG336" t="s">
        <v>899</v>
      </c>
      <c r="BH336" t="s">
        <v>899</v>
      </c>
      <c r="BI336" t="s">
        <v>899</v>
      </c>
      <c r="BJ336" t="s">
        <v>899</v>
      </c>
      <c r="BK336" t="s">
        <v>899</v>
      </c>
      <c r="BL336" t="s">
        <v>899</v>
      </c>
      <c r="BM336" t="s">
        <v>899</v>
      </c>
      <c r="BN336" t="s">
        <v>899</v>
      </c>
      <c r="BO336" t="s">
        <v>899</v>
      </c>
      <c r="BP336" t="s">
        <v>899</v>
      </c>
      <c r="BQ336" t="s">
        <v>899</v>
      </c>
      <c r="BR336" t="s">
        <v>899</v>
      </c>
      <c r="BS336" t="s">
        <v>899</v>
      </c>
      <c r="BT336" t="s">
        <v>899</v>
      </c>
      <c r="BU336" t="s">
        <v>899</v>
      </c>
      <c r="BV336" t="s">
        <v>899</v>
      </c>
      <c r="BW336" t="s">
        <v>899</v>
      </c>
      <c r="BX336" t="s">
        <v>899</v>
      </c>
      <c r="BY336" t="s">
        <v>899</v>
      </c>
    </row>
    <row r="337" spans="44:77" x14ac:dyDescent="0.3">
      <c r="AR337" t="s">
        <v>899</v>
      </c>
      <c r="AS337" t="s">
        <v>899</v>
      </c>
      <c r="AT337" t="s">
        <v>899</v>
      </c>
      <c r="AU337" t="s">
        <v>899</v>
      </c>
      <c r="AV337" t="s">
        <v>899</v>
      </c>
      <c r="AW337" t="s">
        <v>899</v>
      </c>
      <c r="AX337" t="s">
        <v>899</v>
      </c>
      <c r="AY337" t="s">
        <v>899</v>
      </c>
      <c r="AZ337" t="s">
        <v>899</v>
      </c>
      <c r="BA337" t="s">
        <v>899</v>
      </c>
      <c r="BB337" t="s">
        <v>899</v>
      </c>
      <c r="BC337" t="s">
        <v>899</v>
      </c>
      <c r="BD337" t="s">
        <v>899</v>
      </c>
      <c r="BE337" t="s">
        <v>899</v>
      </c>
      <c r="BF337" t="s">
        <v>899</v>
      </c>
      <c r="BG337" t="s">
        <v>899</v>
      </c>
      <c r="BH337" t="s">
        <v>899</v>
      </c>
      <c r="BI337" t="s">
        <v>899</v>
      </c>
      <c r="BJ337" t="s">
        <v>899</v>
      </c>
      <c r="BK337" t="s">
        <v>899</v>
      </c>
      <c r="BL337" t="s">
        <v>899</v>
      </c>
      <c r="BM337" t="s">
        <v>899</v>
      </c>
      <c r="BN337" t="s">
        <v>899</v>
      </c>
      <c r="BO337" t="s">
        <v>899</v>
      </c>
      <c r="BP337" t="s">
        <v>899</v>
      </c>
      <c r="BQ337" t="s">
        <v>899</v>
      </c>
      <c r="BR337" t="s">
        <v>899</v>
      </c>
      <c r="BS337" t="s">
        <v>899</v>
      </c>
      <c r="BT337" t="s">
        <v>899</v>
      </c>
      <c r="BU337" t="s">
        <v>899</v>
      </c>
      <c r="BV337" t="s">
        <v>899</v>
      </c>
      <c r="BW337" t="s">
        <v>899</v>
      </c>
      <c r="BX337" t="s">
        <v>899</v>
      </c>
      <c r="BY337" t="s">
        <v>899</v>
      </c>
    </row>
    <row r="338" spans="44:77" x14ac:dyDescent="0.3">
      <c r="AR338" t="s">
        <v>899</v>
      </c>
      <c r="AS338" t="s">
        <v>899</v>
      </c>
      <c r="AT338" t="s">
        <v>899</v>
      </c>
      <c r="AU338" t="s">
        <v>899</v>
      </c>
      <c r="AV338" t="s">
        <v>899</v>
      </c>
      <c r="AW338" t="s">
        <v>899</v>
      </c>
      <c r="AX338" t="s">
        <v>899</v>
      </c>
      <c r="AY338" t="s">
        <v>899</v>
      </c>
      <c r="AZ338" t="s">
        <v>899</v>
      </c>
      <c r="BA338" t="s">
        <v>899</v>
      </c>
      <c r="BB338" t="s">
        <v>899</v>
      </c>
      <c r="BC338" t="s">
        <v>899</v>
      </c>
      <c r="BD338" t="s">
        <v>899</v>
      </c>
      <c r="BE338" t="s">
        <v>899</v>
      </c>
      <c r="BF338" t="s">
        <v>899</v>
      </c>
      <c r="BG338" t="s">
        <v>899</v>
      </c>
      <c r="BH338" t="s">
        <v>899</v>
      </c>
      <c r="BI338" t="s">
        <v>899</v>
      </c>
      <c r="BJ338" t="s">
        <v>899</v>
      </c>
      <c r="BK338" t="s">
        <v>899</v>
      </c>
      <c r="BL338" t="s">
        <v>899</v>
      </c>
      <c r="BM338" t="s">
        <v>899</v>
      </c>
      <c r="BN338" t="s">
        <v>899</v>
      </c>
      <c r="BO338" t="s">
        <v>899</v>
      </c>
      <c r="BP338" t="s">
        <v>899</v>
      </c>
      <c r="BQ338" t="s">
        <v>899</v>
      </c>
      <c r="BR338" t="s">
        <v>899</v>
      </c>
      <c r="BS338" t="s">
        <v>899</v>
      </c>
      <c r="BT338" t="s">
        <v>899</v>
      </c>
      <c r="BU338" t="s">
        <v>899</v>
      </c>
      <c r="BV338" t="s">
        <v>899</v>
      </c>
      <c r="BW338" t="s">
        <v>899</v>
      </c>
      <c r="BX338" t="s">
        <v>899</v>
      </c>
      <c r="BY338" t="s">
        <v>899</v>
      </c>
    </row>
    <row r="339" spans="44:77" x14ac:dyDescent="0.3">
      <c r="AR339" t="s">
        <v>899</v>
      </c>
      <c r="AS339" t="s">
        <v>899</v>
      </c>
      <c r="AT339" t="s">
        <v>899</v>
      </c>
      <c r="AU339" t="s">
        <v>899</v>
      </c>
      <c r="AV339" t="s">
        <v>899</v>
      </c>
      <c r="AW339" t="s">
        <v>899</v>
      </c>
      <c r="AX339" t="s">
        <v>899</v>
      </c>
      <c r="AY339" t="s">
        <v>899</v>
      </c>
      <c r="AZ339" t="s">
        <v>899</v>
      </c>
      <c r="BA339" t="s">
        <v>899</v>
      </c>
      <c r="BB339" t="s">
        <v>899</v>
      </c>
      <c r="BC339" t="s">
        <v>899</v>
      </c>
      <c r="BD339" t="s">
        <v>899</v>
      </c>
      <c r="BE339" t="s">
        <v>899</v>
      </c>
      <c r="BF339" t="s">
        <v>899</v>
      </c>
      <c r="BG339" t="s">
        <v>899</v>
      </c>
      <c r="BH339" t="s">
        <v>899</v>
      </c>
      <c r="BI339" t="s">
        <v>899</v>
      </c>
      <c r="BJ339" t="s">
        <v>899</v>
      </c>
      <c r="BK339" t="s">
        <v>899</v>
      </c>
      <c r="BL339" t="s">
        <v>899</v>
      </c>
      <c r="BM339" t="s">
        <v>899</v>
      </c>
      <c r="BN339" t="s">
        <v>899</v>
      </c>
      <c r="BO339" t="s">
        <v>899</v>
      </c>
      <c r="BP339" t="s">
        <v>899</v>
      </c>
      <c r="BQ339" t="s">
        <v>899</v>
      </c>
      <c r="BR339" t="s">
        <v>899</v>
      </c>
      <c r="BS339" t="s">
        <v>899</v>
      </c>
      <c r="BT339" t="s">
        <v>899</v>
      </c>
      <c r="BU339" t="s">
        <v>899</v>
      </c>
      <c r="BV339" t="s">
        <v>899</v>
      </c>
      <c r="BW339" t="s">
        <v>899</v>
      </c>
      <c r="BX339" t="s">
        <v>899</v>
      </c>
      <c r="BY339" t="s">
        <v>899</v>
      </c>
    </row>
    <row r="340" spans="44:77" x14ac:dyDescent="0.3">
      <c r="AR340" t="s">
        <v>899</v>
      </c>
      <c r="AS340" t="s">
        <v>899</v>
      </c>
      <c r="AT340" t="s">
        <v>899</v>
      </c>
      <c r="AU340" t="s">
        <v>899</v>
      </c>
      <c r="AV340" t="s">
        <v>899</v>
      </c>
      <c r="AW340" t="s">
        <v>899</v>
      </c>
      <c r="AX340" t="s">
        <v>899</v>
      </c>
      <c r="AY340" t="s">
        <v>899</v>
      </c>
      <c r="AZ340" t="s">
        <v>899</v>
      </c>
      <c r="BA340" t="s">
        <v>899</v>
      </c>
      <c r="BB340" t="s">
        <v>899</v>
      </c>
      <c r="BC340" t="s">
        <v>899</v>
      </c>
      <c r="BD340" t="s">
        <v>899</v>
      </c>
      <c r="BE340" t="s">
        <v>899</v>
      </c>
      <c r="BF340" t="s">
        <v>899</v>
      </c>
      <c r="BG340" t="s">
        <v>899</v>
      </c>
      <c r="BH340" t="s">
        <v>899</v>
      </c>
      <c r="BI340" t="s">
        <v>899</v>
      </c>
      <c r="BJ340" t="s">
        <v>899</v>
      </c>
      <c r="BK340" t="s">
        <v>899</v>
      </c>
      <c r="BL340" t="s">
        <v>899</v>
      </c>
      <c r="BM340" t="s">
        <v>899</v>
      </c>
      <c r="BN340" t="s">
        <v>899</v>
      </c>
      <c r="BO340" t="s">
        <v>899</v>
      </c>
      <c r="BP340" t="s">
        <v>899</v>
      </c>
      <c r="BQ340" t="s">
        <v>899</v>
      </c>
      <c r="BR340" t="s">
        <v>899</v>
      </c>
      <c r="BS340" t="s">
        <v>899</v>
      </c>
      <c r="BT340" t="s">
        <v>899</v>
      </c>
      <c r="BU340" t="s">
        <v>899</v>
      </c>
      <c r="BV340" t="s">
        <v>899</v>
      </c>
      <c r="BW340" t="s">
        <v>899</v>
      </c>
      <c r="BX340" t="s">
        <v>899</v>
      </c>
      <c r="BY340" t="s">
        <v>899</v>
      </c>
    </row>
    <row r="341" spans="44:77" x14ac:dyDescent="0.3">
      <c r="AR341" t="s">
        <v>899</v>
      </c>
      <c r="AS341" t="s">
        <v>899</v>
      </c>
      <c r="AT341" t="s">
        <v>899</v>
      </c>
      <c r="AU341" t="s">
        <v>899</v>
      </c>
      <c r="AV341" t="s">
        <v>899</v>
      </c>
      <c r="AW341" t="s">
        <v>899</v>
      </c>
      <c r="AX341" t="s">
        <v>899</v>
      </c>
      <c r="AY341" t="s">
        <v>899</v>
      </c>
      <c r="AZ341" t="s">
        <v>899</v>
      </c>
      <c r="BA341" t="s">
        <v>899</v>
      </c>
      <c r="BB341" t="s">
        <v>899</v>
      </c>
      <c r="BC341" t="s">
        <v>899</v>
      </c>
      <c r="BD341" t="s">
        <v>899</v>
      </c>
      <c r="BE341" t="s">
        <v>899</v>
      </c>
      <c r="BF341" t="s">
        <v>899</v>
      </c>
      <c r="BG341" t="s">
        <v>899</v>
      </c>
      <c r="BH341" t="s">
        <v>899</v>
      </c>
      <c r="BI341" t="s">
        <v>899</v>
      </c>
      <c r="BJ341" t="s">
        <v>899</v>
      </c>
      <c r="BK341" t="s">
        <v>899</v>
      </c>
      <c r="BL341" t="s">
        <v>899</v>
      </c>
      <c r="BM341" t="s">
        <v>899</v>
      </c>
      <c r="BN341" t="s">
        <v>899</v>
      </c>
      <c r="BO341" t="s">
        <v>899</v>
      </c>
      <c r="BP341" t="s">
        <v>899</v>
      </c>
      <c r="BQ341" t="s">
        <v>899</v>
      </c>
      <c r="BR341" t="s">
        <v>899</v>
      </c>
      <c r="BS341" t="s">
        <v>899</v>
      </c>
      <c r="BT341" t="s">
        <v>899</v>
      </c>
      <c r="BU341" t="s">
        <v>899</v>
      </c>
      <c r="BV341" t="s">
        <v>899</v>
      </c>
      <c r="BW341" t="s">
        <v>899</v>
      </c>
      <c r="BX341" t="s">
        <v>899</v>
      </c>
      <c r="BY341" t="s">
        <v>899</v>
      </c>
    </row>
    <row r="342" spans="44:77" x14ac:dyDescent="0.3">
      <c r="AR342" t="s">
        <v>899</v>
      </c>
      <c r="AS342" t="s">
        <v>899</v>
      </c>
      <c r="AT342" t="s">
        <v>899</v>
      </c>
      <c r="AU342" t="s">
        <v>899</v>
      </c>
      <c r="AV342" t="s">
        <v>899</v>
      </c>
      <c r="AW342" t="s">
        <v>899</v>
      </c>
      <c r="AX342" t="s">
        <v>899</v>
      </c>
      <c r="AY342" t="s">
        <v>899</v>
      </c>
      <c r="AZ342" t="s">
        <v>899</v>
      </c>
      <c r="BA342" t="s">
        <v>899</v>
      </c>
      <c r="BB342" t="s">
        <v>899</v>
      </c>
      <c r="BC342" t="s">
        <v>899</v>
      </c>
      <c r="BD342" t="s">
        <v>899</v>
      </c>
      <c r="BE342" t="s">
        <v>899</v>
      </c>
      <c r="BF342" t="s">
        <v>899</v>
      </c>
      <c r="BG342" t="s">
        <v>899</v>
      </c>
      <c r="BH342" t="s">
        <v>899</v>
      </c>
      <c r="BI342" t="s">
        <v>899</v>
      </c>
      <c r="BJ342" t="s">
        <v>899</v>
      </c>
      <c r="BK342" t="s">
        <v>899</v>
      </c>
      <c r="BL342" t="s">
        <v>899</v>
      </c>
      <c r="BM342" t="s">
        <v>899</v>
      </c>
      <c r="BN342" t="s">
        <v>899</v>
      </c>
      <c r="BO342" t="s">
        <v>899</v>
      </c>
      <c r="BP342" t="s">
        <v>899</v>
      </c>
      <c r="BQ342" t="s">
        <v>899</v>
      </c>
      <c r="BR342" t="s">
        <v>899</v>
      </c>
      <c r="BS342" t="s">
        <v>899</v>
      </c>
      <c r="BT342" t="s">
        <v>899</v>
      </c>
      <c r="BU342" t="s">
        <v>899</v>
      </c>
      <c r="BV342" t="s">
        <v>899</v>
      </c>
      <c r="BW342" t="s">
        <v>899</v>
      </c>
      <c r="BX342" t="s">
        <v>899</v>
      </c>
      <c r="BY342" t="s">
        <v>899</v>
      </c>
    </row>
    <row r="343" spans="44:77" x14ac:dyDescent="0.3">
      <c r="AR343" t="s">
        <v>899</v>
      </c>
      <c r="AS343" t="s">
        <v>899</v>
      </c>
      <c r="AT343" t="s">
        <v>899</v>
      </c>
      <c r="AU343" t="s">
        <v>899</v>
      </c>
      <c r="AV343" t="s">
        <v>899</v>
      </c>
      <c r="AW343" t="s">
        <v>899</v>
      </c>
      <c r="AX343" t="s">
        <v>899</v>
      </c>
      <c r="AY343" t="s">
        <v>899</v>
      </c>
      <c r="AZ343" t="s">
        <v>899</v>
      </c>
      <c r="BA343" t="s">
        <v>899</v>
      </c>
      <c r="BB343" t="s">
        <v>899</v>
      </c>
      <c r="BC343" t="s">
        <v>899</v>
      </c>
      <c r="BD343" t="s">
        <v>899</v>
      </c>
      <c r="BE343" t="s">
        <v>899</v>
      </c>
      <c r="BF343" t="s">
        <v>899</v>
      </c>
      <c r="BG343" t="s">
        <v>899</v>
      </c>
      <c r="BH343" t="s">
        <v>899</v>
      </c>
      <c r="BI343" t="s">
        <v>899</v>
      </c>
      <c r="BJ343" t="s">
        <v>899</v>
      </c>
      <c r="BK343" t="s">
        <v>899</v>
      </c>
      <c r="BL343" t="s">
        <v>899</v>
      </c>
      <c r="BM343" t="s">
        <v>899</v>
      </c>
      <c r="BN343" t="s">
        <v>899</v>
      </c>
      <c r="BO343" t="s">
        <v>899</v>
      </c>
      <c r="BP343" t="s">
        <v>899</v>
      </c>
      <c r="BQ343" t="s">
        <v>899</v>
      </c>
      <c r="BR343" t="s">
        <v>899</v>
      </c>
      <c r="BS343" t="s">
        <v>899</v>
      </c>
      <c r="BT343" t="s">
        <v>899</v>
      </c>
      <c r="BU343" t="s">
        <v>899</v>
      </c>
      <c r="BV343" t="s">
        <v>899</v>
      </c>
      <c r="BW343" t="s">
        <v>899</v>
      </c>
      <c r="BX343" t="s">
        <v>899</v>
      </c>
      <c r="BY343" t="s">
        <v>899</v>
      </c>
    </row>
    <row r="344" spans="44:77" x14ac:dyDescent="0.3">
      <c r="AR344" t="s">
        <v>899</v>
      </c>
      <c r="AS344" t="s">
        <v>899</v>
      </c>
      <c r="AT344" t="s">
        <v>899</v>
      </c>
      <c r="AU344" t="s">
        <v>899</v>
      </c>
      <c r="AV344" t="s">
        <v>899</v>
      </c>
      <c r="AW344" t="s">
        <v>899</v>
      </c>
      <c r="AX344" t="s">
        <v>899</v>
      </c>
      <c r="AY344" t="s">
        <v>899</v>
      </c>
      <c r="AZ344" t="s">
        <v>899</v>
      </c>
      <c r="BA344" t="s">
        <v>899</v>
      </c>
      <c r="BB344" t="s">
        <v>899</v>
      </c>
      <c r="BC344" t="s">
        <v>899</v>
      </c>
      <c r="BD344" t="s">
        <v>899</v>
      </c>
      <c r="BE344" t="s">
        <v>899</v>
      </c>
      <c r="BF344" t="s">
        <v>899</v>
      </c>
      <c r="BG344" t="s">
        <v>899</v>
      </c>
      <c r="BH344" t="s">
        <v>899</v>
      </c>
      <c r="BI344" t="s">
        <v>899</v>
      </c>
      <c r="BJ344" t="s">
        <v>899</v>
      </c>
      <c r="BK344" t="s">
        <v>899</v>
      </c>
      <c r="BL344" t="s">
        <v>899</v>
      </c>
      <c r="BM344" t="s">
        <v>899</v>
      </c>
      <c r="BN344" t="s">
        <v>899</v>
      </c>
      <c r="BO344" t="s">
        <v>899</v>
      </c>
      <c r="BP344" t="s">
        <v>899</v>
      </c>
      <c r="BQ344" t="s">
        <v>899</v>
      </c>
      <c r="BR344" t="s">
        <v>899</v>
      </c>
      <c r="BS344" t="s">
        <v>899</v>
      </c>
      <c r="BT344" t="s">
        <v>899</v>
      </c>
      <c r="BU344" t="s">
        <v>899</v>
      </c>
      <c r="BV344" t="s">
        <v>899</v>
      </c>
      <c r="BW344" t="s">
        <v>899</v>
      </c>
      <c r="BX344" t="s">
        <v>899</v>
      </c>
      <c r="BY344" t="s">
        <v>899</v>
      </c>
    </row>
    <row r="345" spans="44:77" x14ac:dyDescent="0.3">
      <c r="AR345" t="s">
        <v>899</v>
      </c>
      <c r="AS345" t="s">
        <v>899</v>
      </c>
      <c r="AT345" t="s">
        <v>899</v>
      </c>
      <c r="AU345" t="s">
        <v>899</v>
      </c>
      <c r="AV345" t="s">
        <v>899</v>
      </c>
      <c r="AW345" t="s">
        <v>899</v>
      </c>
      <c r="AX345" t="s">
        <v>899</v>
      </c>
      <c r="AY345" t="s">
        <v>899</v>
      </c>
      <c r="AZ345" t="s">
        <v>899</v>
      </c>
      <c r="BA345" t="s">
        <v>899</v>
      </c>
      <c r="BB345" t="s">
        <v>899</v>
      </c>
      <c r="BC345" t="s">
        <v>899</v>
      </c>
      <c r="BD345" t="s">
        <v>899</v>
      </c>
      <c r="BE345" t="s">
        <v>899</v>
      </c>
      <c r="BF345" t="s">
        <v>899</v>
      </c>
      <c r="BG345" t="s">
        <v>899</v>
      </c>
      <c r="BH345" t="s">
        <v>899</v>
      </c>
      <c r="BI345" t="s">
        <v>899</v>
      </c>
      <c r="BJ345" t="s">
        <v>899</v>
      </c>
      <c r="BK345" t="s">
        <v>899</v>
      </c>
      <c r="BL345" t="s">
        <v>899</v>
      </c>
      <c r="BM345" t="s">
        <v>899</v>
      </c>
      <c r="BN345" t="s">
        <v>899</v>
      </c>
      <c r="BO345" t="s">
        <v>899</v>
      </c>
      <c r="BP345" t="s">
        <v>899</v>
      </c>
      <c r="BQ345" t="s">
        <v>899</v>
      </c>
      <c r="BR345" t="s">
        <v>899</v>
      </c>
      <c r="BS345" t="s">
        <v>899</v>
      </c>
      <c r="BT345" t="s">
        <v>899</v>
      </c>
      <c r="BU345" t="s">
        <v>899</v>
      </c>
      <c r="BV345" t="s">
        <v>899</v>
      </c>
      <c r="BW345" t="s">
        <v>899</v>
      </c>
      <c r="BX345" t="s">
        <v>899</v>
      </c>
      <c r="BY345" t="s">
        <v>899</v>
      </c>
    </row>
    <row r="346" spans="44:77" x14ac:dyDescent="0.3">
      <c r="AR346" t="s">
        <v>899</v>
      </c>
      <c r="AS346" t="s">
        <v>899</v>
      </c>
      <c r="AT346" t="s">
        <v>899</v>
      </c>
      <c r="AU346" t="s">
        <v>899</v>
      </c>
      <c r="AV346" t="s">
        <v>899</v>
      </c>
      <c r="AW346" t="s">
        <v>899</v>
      </c>
      <c r="AX346" t="s">
        <v>899</v>
      </c>
      <c r="AY346" t="s">
        <v>899</v>
      </c>
      <c r="AZ346" t="s">
        <v>899</v>
      </c>
      <c r="BA346" t="s">
        <v>899</v>
      </c>
      <c r="BB346" t="s">
        <v>899</v>
      </c>
      <c r="BC346" t="s">
        <v>899</v>
      </c>
      <c r="BD346" t="s">
        <v>899</v>
      </c>
      <c r="BE346" t="s">
        <v>899</v>
      </c>
      <c r="BF346" t="s">
        <v>899</v>
      </c>
      <c r="BG346" t="s">
        <v>899</v>
      </c>
      <c r="BH346" t="s">
        <v>899</v>
      </c>
      <c r="BI346" t="s">
        <v>899</v>
      </c>
      <c r="BJ346" t="s">
        <v>899</v>
      </c>
      <c r="BK346" t="s">
        <v>899</v>
      </c>
      <c r="BL346" t="s">
        <v>899</v>
      </c>
      <c r="BM346" t="s">
        <v>899</v>
      </c>
      <c r="BN346" t="s">
        <v>899</v>
      </c>
      <c r="BO346" t="s">
        <v>899</v>
      </c>
      <c r="BP346" t="s">
        <v>899</v>
      </c>
      <c r="BQ346" t="s">
        <v>899</v>
      </c>
      <c r="BR346" t="s">
        <v>899</v>
      </c>
      <c r="BS346" t="s">
        <v>899</v>
      </c>
      <c r="BT346" t="s">
        <v>899</v>
      </c>
      <c r="BU346" t="s">
        <v>899</v>
      </c>
      <c r="BV346" t="s">
        <v>899</v>
      </c>
      <c r="BW346" t="s">
        <v>899</v>
      </c>
      <c r="BX346" t="s">
        <v>899</v>
      </c>
      <c r="BY346" t="s">
        <v>899</v>
      </c>
    </row>
    <row r="347" spans="44:77" x14ac:dyDescent="0.3">
      <c r="AR347" t="s">
        <v>899</v>
      </c>
      <c r="AS347" t="s">
        <v>899</v>
      </c>
      <c r="AT347" t="s">
        <v>899</v>
      </c>
      <c r="AU347" t="s">
        <v>899</v>
      </c>
      <c r="AV347" t="s">
        <v>899</v>
      </c>
      <c r="AW347" t="s">
        <v>899</v>
      </c>
      <c r="AX347" t="s">
        <v>899</v>
      </c>
      <c r="AY347" t="s">
        <v>899</v>
      </c>
      <c r="AZ347" t="s">
        <v>899</v>
      </c>
      <c r="BA347" t="s">
        <v>899</v>
      </c>
      <c r="BB347" t="s">
        <v>899</v>
      </c>
      <c r="BC347" t="s">
        <v>899</v>
      </c>
      <c r="BD347" t="s">
        <v>899</v>
      </c>
      <c r="BE347" t="s">
        <v>899</v>
      </c>
      <c r="BF347" t="s">
        <v>899</v>
      </c>
      <c r="BG347" t="s">
        <v>899</v>
      </c>
      <c r="BH347" t="s">
        <v>899</v>
      </c>
      <c r="BI347" t="s">
        <v>899</v>
      </c>
      <c r="BJ347" t="s">
        <v>899</v>
      </c>
      <c r="BK347" t="s">
        <v>899</v>
      </c>
      <c r="BL347" t="s">
        <v>899</v>
      </c>
      <c r="BM347" t="s">
        <v>899</v>
      </c>
      <c r="BN347" t="s">
        <v>899</v>
      </c>
      <c r="BO347" t="s">
        <v>899</v>
      </c>
      <c r="BP347" t="s">
        <v>899</v>
      </c>
      <c r="BQ347" t="s">
        <v>899</v>
      </c>
      <c r="BR347" t="s">
        <v>899</v>
      </c>
      <c r="BS347" t="s">
        <v>899</v>
      </c>
      <c r="BT347" t="s">
        <v>899</v>
      </c>
      <c r="BU347" t="s">
        <v>899</v>
      </c>
      <c r="BV347" t="s">
        <v>899</v>
      </c>
      <c r="BW347" t="s">
        <v>899</v>
      </c>
      <c r="BX347" t="s">
        <v>899</v>
      </c>
      <c r="BY347" t="s">
        <v>899</v>
      </c>
    </row>
    <row r="348" spans="44:77" x14ac:dyDescent="0.3">
      <c r="AR348" t="s">
        <v>899</v>
      </c>
      <c r="AS348" t="s">
        <v>899</v>
      </c>
      <c r="AT348" t="s">
        <v>899</v>
      </c>
      <c r="AU348" t="s">
        <v>899</v>
      </c>
      <c r="AV348" t="s">
        <v>899</v>
      </c>
      <c r="AW348" t="s">
        <v>899</v>
      </c>
      <c r="AX348" t="s">
        <v>899</v>
      </c>
      <c r="AY348" t="s">
        <v>899</v>
      </c>
      <c r="AZ348" t="s">
        <v>899</v>
      </c>
      <c r="BA348" t="s">
        <v>899</v>
      </c>
      <c r="BB348" t="s">
        <v>899</v>
      </c>
      <c r="BC348" t="s">
        <v>899</v>
      </c>
      <c r="BD348" t="s">
        <v>899</v>
      </c>
      <c r="BE348" t="s">
        <v>899</v>
      </c>
      <c r="BF348" t="s">
        <v>899</v>
      </c>
      <c r="BG348" t="s">
        <v>899</v>
      </c>
      <c r="BH348" t="s">
        <v>899</v>
      </c>
      <c r="BI348" t="s">
        <v>899</v>
      </c>
      <c r="BJ348" t="s">
        <v>899</v>
      </c>
      <c r="BK348" t="s">
        <v>899</v>
      </c>
      <c r="BL348" t="s">
        <v>899</v>
      </c>
      <c r="BM348" t="s">
        <v>899</v>
      </c>
      <c r="BN348" t="s">
        <v>899</v>
      </c>
      <c r="BO348" t="s">
        <v>899</v>
      </c>
      <c r="BP348" t="s">
        <v>899</v>
      </c>
      <c r="BQ348" t="s">
        <v>899</v>
      </c>
      <c r="BR348" t="s">
        <v>899</v>
      </c>
      <c r="BS348" t="s">
        <v>899</v>
      </c>
      <c r="BT348" t="s">
        <v>899</v>
      </c>
      <c r="BU348" t="s">
        <v>899</v>
      </c>
      <c r="BV348" t="s">
        <v>899</v>
      </c>
      <c r="BW348" t="s">
        <v>899</v>
      </c>
      <c r="BX348" t="s">
        <v>899</v>
      </c>
      <c r="BY348" t="s">
        <v>899</v>
      </c>
    </row>
    <row r="349" spans="44:77" x14ac:dyDescent="0.3">
      <c r="AR349" t="s">
        <v>899</v>
      </c>
      <c r="AS349" t="s">
        <v>899</v>
      </c>
      <c r="AT349" t="s">
        <v>899</v>
      </c>
      <c r="AU349" t="s">
        <v>899</v>
      </c>
      <c r="AV349" t="s">
        <v>899</v>
      </c>
      <c r="AW349" t="s">
        <v>899</v>
      </c>
      <c r="AX349" t="s">
        <v>899</v>
      </c>
      <c r="AY349" t="s">
        <v>899</v>
      </c>
      <c r="AZ349" t="s">
        <v>899</v>
      </c>
      <c r="BA349" t="s">
        <v>899</v>
      </c>
      <c r="BB349" t="s">
        <v>899</v>
      </c>
      <c r="BC349" t="s">
        <v>899</v>
      </c>
      <c r="BD349" t="s">
        <v>899</v>
      </c>
      <c r="BE349" t="s">
        <v>899</v>
      </c>
      <c r="BF349" t="s">
        <v>899</v>
      </c>
      <c r="BG349" t="s">
        <v>899</v>
      </c>
      <c r="BH349" t="s">
        <v>899</v>
      </c>
      <c r="BI349" t="s">
        <v>899</v>
      </c>
      <c r="BJ349" t="s">
        <v>899</v>
      </c>
      <c r="BK349" t="s">
        <v>899</v>
      </c>
      <c r="BL349" t="s">
        <v>899</v>
      </c>
      <c r="BM349" t="s">
        <v>899</v>
      </c>
      <c r="BN349" t="s">
        <v>899</v>
      </c>
      <c r="BO349" t="s">
        <v>899</v>
      </c>
      <c r="BP349" t="s">
        <v>899</v>
      </c>
      <c r="BQ349" t="s">
        <v>899</v>
      </c>
      <c r="BR349" t="s">
        <v>899</v>
      </c>
      <c r="BS349" t="s">
        <v>899</v>
      </c>
      <c r="BT349" t="s">
        <v>899</v>
      </c>
      <c r="BU349" t="s">
        <v>899</v>
      </c>
      <c r="BV349" t="s">
        <v>899</v>
      </c>
      <c r="BW349" t="s">
        <v>899</v>
      </c>
      <c r="BX349" t="s">
        <v>899</v>
      </c>
      <c r="BY349" t="s">
        <v>899</v>
      </c>
    </row>
    <row r="350" spans="44:77" x14ac:dyDescent="0.3">
      <c r="AR350" t="s">
        <v>899</v>
      </c>
      <c r="AS350" t="s">
        <v>899</v>
      </c>
      <c r="AT350" t="s">
        <v>899</v>
      </c>
      <c r="AU350" t="s">
        <v>899</v>
      </c>
      <c r="AV350" t="s">
        <v>899</v>
      </c>
      <c r="AW350" t="s">
        <v>899</v>
      </c>
      <c r="AX350" t="s">
        <v>899</v>
      </c>
      <c r="AY350" t="s">
        <v>899</v>
      </c>
      <c r="AZ350" t="s">
        <v>899</v>
      </c>
      <c r="BA350" t="s">
        <v>899</v>
      </c>
      <c r="BB350" t="s">
        <v>899</v>
      </c>
      <c r="BC350" t="s">
        <v>899</v>
      </c>
      <c r="BD350" t="s">
        <v>899</v>
      </c>
      <c r="BE350" t="s">
        <v>899</v>
      </c>
      <c r="BF350" t="s">
        <v>899</v>
      </c>
      <c r="BG350" t="s">
        <v>899</v>
      </c>
      <c r="BH350" t="s">
        <v>899</v>
      </c>
      <c r="BI350" t="s">
        <v>899</v>
      </c>
      <c r="BJ350" t="s">
        <v>899</v>
      </c>
      <c r="BK350" t="s">
        <v>899</v>
      </c>
      <c r="BL350" t="s">
        <v>899</v>
      </c>
      <c r="BM350" t="s">
        <v>899</v>
      </c>
      <c r="BN350" t="s">
        <v>899</v>
      </c>
      <c r="BO350" t="s">
        <v>899</v>
      </c>
      <c r="BP350" t="s">
        <v>899</v>
      </c>
      <c r="BQ350" t="s">
        <v>899</v>
      </c>
      <c r="BR350" t="s">
        <v>899</v>
      </c>
      <c r="BS350" t="s">
        <v>899</v>
      </c>
      <c r="BT350" t="s">
        <v>899</v>
      </c>
      <c r="BU350" t="s">
        <v>899</v>
      </c>
      <c r="BV350" t="s">
        <v>899</v>
      </c>
      <c r="BW350" t="s">
        <v>899</v>
      </c>
      <c r="BX350" t="s">
        <v>899</v>
      </c>
    </row>
    <row r="351" spans="44:77" x14ac:dyDescent="0.3">
      <c r="AR351" t="s">
        <v>899</v>
      </c>
      <c r="AS351" t="s">
        <v>899</v>
      </c>
      <c r="AT351" t="s">
        <v>899</v>
      </c>
      <c r="AU351" t="s">
        <v>899</v>
      </c>
      <c r="AV351" t="s">
        <v>899</v>
      </c>
      <c r="AW351" t="s">
        <v>899</v>
      </c>
      <c r="AX351" t="s">
        <v>899</v>
      </c>
      <c r="AY351" t="s">
        <v>899</v>
      </c>
      <c r="AZ351" t="s">
        <v>899</v>
      </c>
      <c r="BA351" t="s">
        <v>899</v>
      </c>
      <c r="BB351" t="s">
        <v>899</v>
      </c>
      <c r="BC351" t="s">
        <v>899</v>
      </c>
      <c r="BD351" t="s">
        <v>899</v>
      </c>
      <c r="BE351" t="s">
        <v>899</v>
      </c>
      <c r="BF351" t="s">
        <v>899</v>
      </c>
      <c r="BG351" t="s">
        <v>899</v>
      </c>
      <c r="BH351" t="s">
        <v>899</v>
      </c>
      <c r="BI351" t="s">
        <v>899</v>
      </c>
      <c r="BJ351" t="s">
        <v>899</v>
      </c>
      <c r="BK351" t="s">
        <v>899</v>
      </c>
      <c r="BL351" t="s">
        <v>899</v>
      </c>
      <c r="BM351" t="s">
        <v>899</v>
      </c>
      <c r="BN351" t="s">
        <v>899</v>
      </c>
      <c r="BO351" t="s">
        <v>899</v>
      </c>
      <c r="BP351" t="s">
        <v>899</v>
      </c>
      <c r="BQ351" t="s">
        <v>899</v>
      </c>
      <c r="BR351" t="s">
        <v>899</v>
      </c>
      <c r="BS351" t="s">
        <v>899</v>
      </c>
      <c r="BT351" t="s">
        <v>899</v>
      </c>
      <c r="BU351" t="s">
        <v>899</v>
      </c>
      <c r="BV351" t="s">
        <v>899</v>
      </c>
      <c r="BW351" t="s">
        <v>899</v>
      </c>
      <c r="BX351" t="s">
        <v>899</v>
      </c>
    </row>
    <row r="352" spans="44:77" x14ac:dyDescent="0.3">
      <c r="AR352" t="s">
        <v>899</v>
      </c>
      <c r="AS352" t="s">
        <v>899</v>
      </c>
      <c r="AT352" t="s">
        <v>899</v>
      </c>
      <c r="AU352" t="s">
        <v>899</v>
      </c>
      <c r="AV352" t="s">
        <v>899</v>
      </c>
      <c r="AW352" t="s">
        <v>899</v>
      </c>
      <c r="AX352" t="s">
        <v>899</v>
      </c>
      <c r="AY352" t="s">
        <v>899</v>
      </c>
      <c r="AZ352" t="s">
        <v>899</v>
      </c>
      <c r="BA352" t="s">
        <v>899</v>
      </c>
      <c r="BB352" t="s">
        <v>899</v>
      </c>
      <c r="BC352" t="s">
        <v>899</v>
      </c>
      <c r="BD352" t="s">
        <v>899</v>
      </c>
      <c r="BE352" t="s">
        <v>899</v>
      </c>
      <c r="BF352" t="s">
        <v>899</v>
      </c>
      <c r="BG352" t="s">
        <v>899</v>
      </c>
      <c r="BH352" t="s">
        <v>899</v>
      </c>
      <c r="BI352" t="s">
        <v>899</v>
      </c>
      <c r="BJ352" t="s">
        <v>899</v>
      </c>
      <c r="BK352" t="s">
        <v>899</v>
      </c>
      <c r="BL352" t="s">
        <v>899</v>
      </c>
      <c r="BM352" t="s">
        <v>899</v>
      </c>
      <c r="BN352" t="s">
        <v>899</v>
      </c>
      <c r="BO352" t="s">
        <v>899</v>
      </c>
      <c r="BP352" t="s">
        <v>899</v>
      </c>
      <c r="BQ352" t="s">
        <v>899</v>
      </c>
      <c r="BR352" t="s">
        <v>899</v>
      </c>
      <c r="BS352" t="s">
        <v>899</v>
      </c>
      <c r="BT352" t="s">
        <v>899</v>
      </c>
      <c r="BU352" t="s">
        <v>899</v>
      </c>
      <c r="BV352" t="s">
        <v>899</v>
      </c>
      <c r="BW352" t="s">
        <v>899</v>
      </c>
      <c r="BX352" t="s">
        <v>899</v>
      </c>
    </row>
    <row r="353" spans="44:76" x14ac:dyDescent="0.3">
      <c r="AR353" t="s">
        <v>899</v>
      </c>
      <c r="AS353" t="s">
        <v>899</v>
      </c>
      <c r="AT353" t="s">
        <v>899</v>
      </c>
      <c r="AU353" t="s">
        <v>899</v>
      </c>
      <c r="AV353" t="s">
        <v>899</v>
      </c>
      <c r="AW353" t="s">
        <v>899</v>
      </c>
      <c r="AX353" t="s">
        <v>899</v>
      </c>
      <c r="AY353" t="s">
        <v>899</v>
      </c>
      <c r="AZ353" t="s">
        <v>899</v>
      </c>
      <c r="BA353" t="s">
        <v>899</v>
      </c>
      <c r="BB353" t="s">
        <v>899</v>
      </c>
      <c r="BC353" t="s">
        <v>899</v>
      </c>
      <c r="BD353" t="s">
        <v>899</v>
      </c>
      <c r="BE353" t="s">
        <v>899</v>
      </c>
      <c r="BF353" t="s">
        <v>899</v>
      </c>
      <c r="BG353" t="s">
        <v>899</v>
      </c>
      <c r="BH353" t="s">
        <v>899</v>
      </c>
      <c r="BI353" t="s">
        <v>899</v>
      </c>
      <c r="BJ353" t="s">
        <v>899</v>
      </c>
      <c r="BK353" t="s">
        <v>899</v>
      </c>
      <c r="BL353" t="s">
        <v>899</v>
      </c>
      <c r="BM353" t="s">
        <v>899</v>
      </c>
      <c r="BN353" t="s">
        <v>899</v>
      </c>
      <c r="BO353" t="s">
        <v>899</v>
      </c>
      <c r="BP353" t="s">
        <v>899</v>
      </c>
      <c r="BQ353" t="s">
        <v>899</v>
      </c>
      <c r="BR353" t="s">
        <v>899</v>
      </c>
      <c r="BS353" t="s">
        <v>899</v>
      </c>
      <c r="BT353" t="s">
        <v>899</v>
      </c>
      <c r="BU353" t="s">
        <v>899</v>
      </c>
      <c r="BV353" t="s">
        <v>899</v>
      </c>
      <c r="BW353" t="s">
        <v>899</v>
      </c>
      <c r="BX353" t="s">
        <v>899</v>
      </c>
    </row>
    <row r="354" spans="44:76" x14ac:dyDescent="0.3">
      <c r="AR354" t="s">
        <v>899</v>
      </c>
      <c r="AS354" t="s">
        <v>899</v>
      </c>
      <c r="AT354" t="s">
        <v>899</v>
      </c>
      <c r="AU354" t="s">
        <v>899</v>
      </c>
      <c r="AV354" t="s">
        <v>899</v>
      </c>
      <c r="AW354" t="s">
        <v>899</v>
      </c>
      <c r="AX354" t="s">
        <v>899</v>
      </c>
      <c r="AY354" t="s">
        <v>899</v>
      </c>
      <c r="AZ354" t="s">
        <v>899</v>
      </c>
      <c r="BA354" t="s">
        <v>899</v>
      </c>
      <c r="BB354" t="s">
        <v>899</v>
      </c>
      <c r="BC354" t="s">
        <v>899</v>
      </c>
      <c r="BD354" t="s">
        <v>899</v>
      </c>
      <c r="BE354" t="s">
        <v>899</v>
      </c>
      <c r="BF354" t="s">
        <v>899</v>
      </c>
      <c r="BG354" t="s">
        <v>899</v>
      </c>
      <c r="BH354" t="s">
        <v>899</v>
      </c>
      <c r="BI354" t="s">
        <v>899</v>
      </c>
      <c r="BJ354" t="s">
        <v>899</v>
      </c>
      <c r="BK354" t="s">
        <v>899</v>
      </c>
      <c r="BL354" t="s">
        <v>899</v>
      </c>
      <c r="BM354" t="s">
        <v>899</v>
      </c>
      <c r="BN354" t="s">
        <v>899</v>
      </c>
      <c r="BO354" t="s">
        <v>899</v>
      </c>
      <c r="BP354" t="s">
        <v>899</v>
      </c>
      <c r="BQ354" t="s">
        <v>899</v>
      </c>
      <c r="BR354" t="s">
        <v>899</v>
      </c>
      <c r="BS354" t="s">
        <v>899</v>
      </c>
      <c r="BT354" t="s">
        <v>899</v>
      </c>
      <c r="BU354" t="s">
        <v>899</v>
      </c>
      <c r="BV354" t="s">
        <v>899</v>
      </c>
      <c r="BW354" t="s">
        <v>899</v>
      </c>
      <c r="BX354" t="s">
        <v>899</v>
      </c>
    </row>
    <row r="355" spans="44:76" x14ac:dyDescent="0.3">
      <c r="AR355" t="s">
        <v>899</v>
      </c>
      <c r="AS355" t="s">
        <v>899</v>
      </c>
      <c r="AT355" t="s">
        <v>899</v>
      </c>
      <c r="AU355" t="s">
        <v>899</v>
      </c>
      <c r="AV355" t="s">
        <v>899</v>
      </c>
      <c r="AW355" t="s">
        <v>899</v>
      </c>
      <c r="AX355" t="s">
        <v>899</v>
      </c>
      <c r="AY355" t="s">
        <v>899</v>
      </c>
      <c r="AZ355" t="s">
        <v>899</v>
      </c>
      <c r="BA355" t="s">
        <v>899</v>
      </c>
      <c r="BB355" t="s">
        <v>899</v>
      </c>
      <c r="BC355" t="s">
        <v>899</v>
      </c>
      <c r="BD355" t="s">
        <v>899</v>
      </c>
      <c r="BE355" t="s">
        <v>899</v>
      </c>
      <c r="BF355" t="s">
        <v>899</v>
      </c>
      <c r="BG355" t="s">
        <v>899</v>
      </c>
      <c r="BH355" t="s">
        <v>899</v>
      </c>
      <c r="BI355" t="s">
        <v>899</v>
      </c>
      <c r="BJ355" t="s">
        <v>899</v>
      </c>
      <c r="BK355" t="s">
        <v>899</v>
      </c>
      <c r="BL355" t="s">
        <v>899</v>
      </c>
      <c r="BM355" t="s">
        <v>899</v>
      </c>
      <c r="BN355" t="s">
        <v>899</v>
      </c>
      <c r="BO355" t="s">
        <v>899</v>
      </c>
      <c r="BP355" t="s">
        <v>899</v>
      </c>
      <c r="BQ355" t="s">
        <v>899</v>
      </c>
      <c r="BR355" t="s">
        <v>899</v>
      </c>
      <c r="BS355" t="s">
        <v>899</v>
      </c>
      <c r="BT355" t="s">
        <v>899</v>
      </c>
      <c r="BU355" t="s">
        <v>899</v>
      </c>
      <c r="BV355" t="s">
        <v>899</v>
      </c>
      <c r="BW355" t="s">
        <v>899</v>
      </c>
      <c r="BX355" t="s">
        <v>899</v>
      </c>
    </row>
    <row r="356" spans="44:76" x14ac:dyDescent="0.3">
      <c r="AR356" t="s">
        <v>899</v>
      </c>
      <c r="AS356" t="s">
        <v>899</v>
      </c>
      <c r="AT356" t="s">
        <v>899</v>
      </c>
      <c r="AU356" t="s">
        <v>899</v>
      </c>
      <c r="AV356" t="s">
        <v>899</v>
      </c>
      <c r="AW356" t="s">
        <v>899</v>
      </c>
      <c r="AX356" t="s">
        <v>899</v>
      </c>
      <c r="AY356" t="s">
        <v>899</v>
      </c>
      <c r="AZ356" t="s">
        <v>899</v>
      </c>
      <c r="BA356" t="s">
        <v>899</v>
      </c>
      <c r="BB356" t="s">
        <v>899</v>
      </c>
      <c r="BC356" t="s">
        <v>899</v>
      </c>
      <c r="BD356" t="s">
        <v>899</v>
      </c>
      <c r="BE356" t="s">
        <v>899</v>
      </c>
      <c r="BF356" t="s">
        <v>899</v>
      </c>
      <c r="BG356" t="s">
        <v>899</v>
      </c>
      <c r="BH356" t="s">
        <v>899</v>
      </c>
      <c r="BI356" t="s">
        <v>899</v>
      </c>
      <c r="BJ356" t="s">
        <v>899</v>
      </c>
      <c r="BK356" t="s">
        <v>899</v>
      </c>
      <c r="BL356" t="s">
        <v>899</v>
      </c>
      <c r="BM356" t="s">
        <v>899</v>
      </c>
      <c r="BN356" t="s">
        <v>899</v>
      </c>
      <c r="BO356" t="s">
        <v>899</v>
      </c>
      <c r="BP356" t="s">
        <v>899</v>
      </c>
      <c r="BQ356" t="s">
        <v>899</v>
      </c>
      <c r="BR356" t="s">
        <v>899</v>
      </c>
      <c r="BS356" t="s">
        <v>899</v>
      </c>
      <c r="BT356" t="s">
        <v>899</v>
      </c>
      <c r="BU356" t="s">
        <v>899</v>
      </c>
      <c r="BV356" t="s">
        <v>899</v>
      </c>
      <c r="BW356" t="s">
        <v>899</v>
      </c>
      <c r="BX356" t="s">
        <v>899</v>
      </c>
    </row>
    <row r="357" spans="44:76" x14ac:dyDescent="0.3">
      <c r="AR357" t="s">
        <v>899</v>
      </c>
      <c r="AS357" t="s">
        <v>899</v>
      </c>
      <c r="AT357" t="s">
        <v>899</v>
      </c>
      <c r="AU357" t="s">
        <v>899</v>
      </c>
      <c r="AV357" t="s">
        <v>899</v>
      </c>
      <c r="AW357" t="s">
        <v>899</v>
      </c>
      <c r="AX357" t="s">
        <v>899</v>
      </c>
      <c r="AY357" t="s">
        <v>899</v>
      </c>
      <c r="AZ357" t="s">
        <v>899</v>
      </c>
      <c r="BA357" t="s">
        <v>899</v>
      </c>
      <c r="BB357" t="s">
        <v>899</v>
      </c>
      <c r="BC357" t="s">
        <v>899</v>
      </c>
      <c r="BD357" t="s">
        <v>899</v>
      </c>
      <c r="BE357" t="s">
        <v>899</v>
      </c>
      <c r="BF357" t="s">
        <v>899</v>
      </c>
      <c r="BG357" t="s">
        <v>899</v>
      </c>
      <c r="BH357" t="s">
        <v>899</v>
      </c>
      <c r="BI357" t="s">
        <v>899</v>
      </c>
      <c r="BJ357" t="s">
        <v>899</v>
      </c>
      <c r="BK357" t="s">
        <v>899</v>
      </c>
      <c r="BL357" t="s">
        <v>899</v>
      </c>
      <c r="BM357" t="s">
        <v>899</v>
      </c>
      <c r="BN357" t="s">
        <v>899</v>
      </c>
      <c r="BO357" t="s">
        <v>899</v>
      </c>
      <c r="BP357" t="s">
        <v>899</v>
      </c>
      <c r="BQ357" t="s">
        <v>899</v>
      </c>
      <c r="BR357" t="s">
        <v>899</v>
      </c>
      <c r="BS357" t="s">
        <v>899</v>
      </c>
      <c r="BT357" t="s">
        <v>899</v>
      </c>
      <c r="BU357" t="s">
        <v>899</v>
      </c>
      <c r="BV357" t="s">
        <v>899</v>
      </c>
      <c r="BW357" t="s">
        <v>899</v>
      </c>
      <c r="BX357" t="s">
        <v>899</v>
      </c>
    </row>
    <row r="358" spans="44:76" x14ac:dyDescent="0.3">
      <c r="AR358" t="s">
        <v>899</v>
      </c>
      <c r="AS358" t="s">
        <v>899</v>
      </c>
      <c r="AT358" t="s">
        <v>899</v>
      </c>
      <c r="AU358" t="s">
        <v>899</v>
      </c>
      <c r="AV358" t="s">
        <v>899</v>
      </c>
      <c r="AW358" t="s">
        <v>899</v>
      </c>
      <c r="AX358" t="s">
        <v>899</v>
      </c>
      <c r="AY358" t="s">
        <v>899</v>
      </c>
      <c r="AZ358" t="s">
        <v>899</v>
      </c>
      <c r="BA358" t="s">
        <v>899</v>
      </c>
      <c r="BB358" t="s">
        <v>899</v>
      </c>
      <c r="BC358" t="s">
        <v>899</v>
      </c>
      <c r="BD358" t="s">
        <v>899</v>
      </c>
      <c r="BE358" t="s">
        <v>899</v>
      </c>
      <c r="BF358" t="s">
        <v>899</v>
      </c>
      <c r="BG358" t="s">
        <v>899</v>
      </c>
      <c r="BH358" t="s">
        <v>899</v>
      </c>
      <c r="BI358" t="s">
        <v>899</v>
      </c>
      <c r="BJ358" t="s">
        <v>899</v>
      </c>
      <c r="BK358" t="s">
        <v>899</v>
      </c>
      <c r="BL358" t="s">
        <v>899</v>
      </c>
      <c r="BM358" t="s">
        <v>899</v>
      </c>
      <c r="BN358" t="s">
        <v>899</v>
      </c>
      <c r="BO358" t="s">
        <v>899</v>
      </c>
      <c r="BP358" t="s">
        <v>899</v>
      </c>
      <c r="BQ358" t="s">
        <v>899</v>
      </c>
      <c r="BR358" t="s">
        <v>899</v>
      </c>
      <c r="BS358" t="s">
        <v>899</v>
      </c>
      <c r="BT358" t="s">
        <v>899</v>
      </c>
      <c r="BU358" t="s">
        <v>899</v>
      </c>
      <c r="BV358" t="s">
        <v>899</v>
      </c>
      <c r="BW358" t="s">
        <v>899</v>
      </c>
      <c r="BX358" t="s">
        <v>899</v>
      </c>
    </row>
    <row r="359" spans="44:76" x14ac:dyDescent="0.3">
      <c r="AR359" t="s">
        <v>899</v>
      </c>
      <c r="AS359" t="s">
        <v>899</v>
      </c>
      <c r="AT359" t="s">
        <v>899</v>
      </c>
      <c r="AU359" t="s">
        <v>899</v>
      </c>
      <c r="AV359" t="s">
        <v>899</v>
      </c>
      <c r="AW359" t="s">
        <v>899</v>
      </c>
      <c r="AX359" t="s">
        <v>899</v>
      </c>
      <c r="AY359" t="s">
        <v>899</v>
      </c>
      <c r="AZ359" t="s">
        <v>899</v>
      </c>
      <c r="BA359" t="s">
        <v>899</v>
      </c>
      <c r="BB359" t="s">
        <v>899</v>
      </c>
      <c r="BC359" t="s">
        <v>899</v>
      </c>
      <c r="BD359" t="s">
        <v>899</v>
      </c>
      <c r="BE359" t="s">
        <v>899</v>
      </c>
      <c r="BF359" t="s">
        <v>899</v>
      </c>
      <c r="BG359" t="s">
        <v>899</v>
      </c>
      <c r="BH359" t="s">
        <v>899</v>
      </c>
      <c r="BI359" t="s">
        <v>899</v>
      </c>
      <c r="BJ359" t="s">
        <v>899</v>
      </c>
      <c r="BK359" t="s">
        <v>899</v>
      </c>
      <c r="BL359" t="s">
        <v>899</v>
      </c>
      <c r="BM359" t="s">
        <v>899</v>
      </c>
      <c r="BN359" t="s">
        <v>899</v>
      </c>
      <c r="BO359" t="s">
        <v>899</v>
      </c>
      <c r="BP359" t="s">
        <v>899</v>
      </c>
      <c r="BQ359" t="s">
        <v>899</v>
      </c>
      <c r="BR359" t="s">
        <v>899</v>
      </c>
      <c r="BS359" t="s">
        <v>899</v>
      </c>
      <c r="BT359" t="s">
        <v>899</v>
      </c>
      <c r="BU359" t="s">
        <v>899</v>
      </c>
      <c r="BV359" t="s">
        <v>899</v>
      </c>
      <c r="BW359" t="s">
        <v>899</v>
      </c>
      <c r="BX359" t="s">
        <v>899</v>
      </c>
    </row>
    <row r="360" spans="44:76" x14ac:dyDescent="0.3">
      <c r="AR360" t="s">
        <v>899</v>
      </c>
      <c r="AS360" t="s">
        <v>899</v>
      </c>
      <c r="AT360" t="s">
        <v>899</v>
      </c>
      <c r="AU360" t="s">
        <v>899</v>
      </c>
      <c r="AV360" t="s">
        <v>899</v>
      </c>
      <c r="AW360" t="s">
        <v>899</v>
      </c>
      <c r="AX360" t="s">
        <v>899</v>
      </c>
      <c r="AY360" t="s">
        <v>899</v>
      </c>
      <c r="AZ360" t="s">
        <v>899</v>
      </c>
      <c r="BA360" t="s">
        <v>899</v>
      </c>
      <c r="BB360" t="s">
        <v>899</v>
      </c>
      <c r="BC360" t="s">
        <v>899</v>
      </c>
      <c r="BD360" t="s">
        <v>899</v>
      </c>
      <c r="BE360" t="s">
        <v>899</v>
      </c>
      <c r="BF360" t="s">
        <v>899</v>
      </c>
      <c r="BG360" t="s">
        <v>899</v>
      </c>
      <c r="BH360" t="s">
        <v>899</v>
      </c>
      <c r="BI360" t="s">
        <v>899</v>
      </c>
      <c r="BJ360" t="s">
        <v>899</v>
      </c>
      <c r="BK360" t="s">
        <v>899</v>
      </c>
      <c r="BL360" t="s">
        <v>899</v>
      </c>
      <c r="BM360" t="s">
        <v>899</v>
      </c>
      <c r="BN360" t="s">
        <v>899</v>
      </c>
      <c r="BO360" t="s">
        <v>899</v>
      </c>
      <c r="BP360" t="s">
        <v>899</v>
      </c>
      <c r="BQ360" t="s">
        <v>899</v>
      </c>
      <c r="BR360" t="s">
        <v>899</v>
      </c>
      <c r="BS360" t="s">
        <v>899</v>
      </c>
      <c r="BT360" t="s">
        <v>899</v>
      </c>
      <c r="BU360" t="s">
        <v>899</v>
      </c>
      <c r="BV360" t="s">
        <v>899</v>
      </c>
      <c r="BW360" t="s">
        <v>899</v>
      </c>
      <c r="BX360" t="s">
        <v>899</v>
      </c>
    </row>
    <row r="361" spans="44:76" x14ac:dyDescent="0.3">
      <c r="AR361" t="s">
        <v>899</v>
      </c>
      <c r="AS361" t="s">
        <v>899</v>
      </c>
      <c r="AT361" t="s">
        <v>899</v>
      </c>
      <c r="AU361" t="s">
        <v>899</v>
      </c>
      <c r="AV361" t="s">
        <v>899</v>
      </c>
      <c r="AW361" t="s">
        <v>899</v>
      </c>
      <c r="AX361" t="s">
        <v>899</v>
      </c>
      <c r="AY361" t="s">
        <v>899</v>
      </c>
      <c r="AZ361" t="s">
        <v>899</v>
      </c>
      <c r="BA361" t="s">
        <v>899</v>
      </c>
      <c r="BB361" t="s">
        <v>899</v>
      </c>
      <c r="BC361" t="s">
        <v>899</v>
      </c>
      <c r="BD361" t="s">
        <v>899</v>
      </c>
      <c r="BE361" t="s">
        <v>899</v>
      </c>
      <c r="BF361" t="s">
        <v>899</v>
      </c>
      <c r="BG361" t="s">
        <v>899</v>
      </c>
      <c r="BH361" t="s">
        <v>899</v>
      </c>
      <c r="BI361" t="s">
        <v>899</v>
      </c>
      <c r="BJ361" t="s">
        <v>899</v>
      </c>
      <c r="BK361" t="s">
        <v>899</v>
      </c>
      <c r="BL361" t="s">
        <v>899</v>
      </c>
      <c r="BM361" t="s">
        <v>899</v>
      </c>
      <c r="BN361" t="s">
        <v>899</v>
      </c>
      <c r="BO361" t="s">
        <v>899</v>
      </c>
      <c r="BP361" t="s">
        <v>899</v>
      </c>
      <c r="BQ361" t="s">
        <v>899</v>
      </c>
      <c r="BR361" t="s">
        <v>899</v>
      </c>
      <c r="BS361" t="s">
        <v>899</v>
      </c>
      <c r="BT361" t="s">
        <v>899</v>
      </c>
      <c r="BU361" t="s">
        <v>899</v>
      </c>
      <c r="BV361" t="s">
        <v>899</v>
      </c>
      <c r="BW361" t="s">
        <v>899</v>
      </c>
      <c r="BX361" t="s">
        <v>899</v>
      </c>
    </row>
    <row r="362" spans="44:76" x14ac:dyDescent="0.3">
      <c r="AR362" t="s">
        <v>899</v>
      </c>
      <c r="AS362" t="s">
        <v>899</v>
      </c>
      <c r="AT362" t="s">
        <v>899</v>
      </c>
      <c r="AU362" t="s">
        <v>899</v>
      </c>
      <c r="AV362" t="s">
        <v>899</v>
      </c>
      <c r="AW362" t="s">
        <v>899</v>
      </c>
      <c r="AX362" t="s">
        <v>899</v>
      </c>
      <c r="AY362" t="s">
        <v>899</v>
      </c>
      <c r="AZ362" t="s">
        <v>899</v>
      </c>
      <c r="BA362" t="s">
        <v>899</v>
      </c>
      <c r="BB362" t="s">
        <v>899</v>
      </c>
      <c r="BC362" t="s">
        <v>899</v>
      </c>
      <c r="BD362" t="s">
        <v>899</v>
      </c>
      <c r="BE362" t="s">
        <v>899</v>
      </c>
      <c r="BF362" t="s">
        <v>899</v>
      </c>
      <c r="BG362" t="s">
        <v>899</v>
      </c>
      <c r="BH362" t="s">
        <v>899</v>
      </c>
      <c r="BI362" t="s">
        <v>899</v>
      </c>
      <c r="BJ362" t="s">
        <v>899</v>
      </c>
      <c r="BK362" t="s">
        <v>899</v>
      </c>
      <c r="BL362" t="s">
        <v>899</v>
      </c>
      <c r="BM362" t="s">
        <v>899</v>
      </c>
      <c r="BN362" t="s">
        <v>899</v>
      </c>
      <c r="BO362" t="s">
        <v>899</v>
      </c>
      <c r="BP362" t="s">
        <v>899</v>
      </c>
      <c r="BQ362" t="s">
        <v>899</v>
      </c>
      <c r="BR362" t="s">
        <v>899</v>
      </c>
      <c r="BS362" t="s">
        <v>899</v>
      </c>
      <c r="BT362" t="s">
        <v>899</v>
      </c>
      <c r="BU362" t="s">
        <v>899</v>
      </c>
      <c r="BV362" t="s">
        <v>899</v>
      </c>
      <c r="BW362" t="s">
        <v>899</v>
      </c>
      <c r="BX362" t="s">
        <v>899</v>
      </c>
    </row>
    <row r="363" spans="44:76" x14ac:dyDescent="0.3">
      <c r="AR363" t="s">
        <v>899</v>
      </c>
      <c r="AS363" t="s">
        <v>899</v>
      </c>
      <c r="AT363" t="s">
        <v>899</v>
      </c>
      <c r="AU363" t="s">
        <v>899</v>
      </c>
      <c r="AV363" t="s">
        <v>899</v>
      </c>
      <c r="AW363" t="s">
        <v>899</v>
      </c>
      <c r="AX363" t="s">
        <v>899</v>
      </c>
      <c r="AY363" t="s">
        <v>899</v>
      </c>
      <c r="AZ363" t="s">
        <v>899</v>
      </c>
      <c r="BA363" t="s">
        <v>899</v>
      </c>
      <c r="BB363" t="s">
        <v>899</v>
      </c>
      <c r="BC363" t="s">
        <v>899</v>
      </c>
      <c r="BD363" t="s">
        <v>899</v>
      </c>
      <c r="BE363" t="s">
        <v>899</v>
      </c>
      <c r="BF363" t="s">
        <v>899</v>
      </c>
      <c r="BG363" t="s">
        <v>899</v>
      </c>
      <c r="BH363" t="s">
        <v>899</v>
      </c>
      <c r="BI363" t="s">
        <v>899</v>
      </c>
      <c r="BJ363" t="s">
        <v>899</v>
      </c>
      <c r="BK363" t="s">
        <v>899</v>
      </c>
      <c r="BL363" t="s">
        <v>899</v>
      </c>
      <c r="BM363" t="s">
        <v>899</v>
      </c>
      <c r="BN363" t="s">
        <v>899</v>
      </c>
      <c r="BO363" t="s">
        <v>899</v>
      </c>
      <c r="BP363" t="s">
        <v>899</v>
      </c>
      <c r="BQ363" t="s">
        <v>899</v>
      </c>
      <c r="BR363" t="s">
        <v>899</v>
      </c>
      <c r="BS363" t="s">
        <v>899</v>
      </c>
      <c r="BT363" t="s">
        <v>899</v>
      </c>
      <c r="BU363" t="s">
        <v>899</v>
      </c>
      <c r="BV363" t="s">
        <v>899</v>
      </c>
      <c r="BW363" t="s">
        <v>899</v>
      </c>
      <c r="BX363" t="s">
        <v>899</v>
      </c>
    </row>
    <row r="364" spans="44:76" x14ac:dyDescent="0.3">
      <c r="AR364" t="s">
        <v>899</v>
      </c>
      <c r="AS364" t="s">
        <v>899</v>
      </c>
      <c r="AT364" t="s">
        <v>899</v>
      </c>
      <c r="AU364" t="s">
        <v>899</v>
      </c>
      <c r="AV364" t="s">
        <v>899</v>
      </c>
      <c r="AW364" t="s">
        <v>899</v>
      </c>
      <c r="AX364" t="s">
        <v>899</v>
      </c>
      <c r="AY364" t="s">
        <v>899</v>
      </c>
      <c r="AZ364" t="s">
        <v>899</v>
      </c>
      <c r="BA364" t="s">
        <v>899</v>
      </c>
      <c r="BB364" t="s">
        <v>899</v>
      </c>
      <c r="BC364" t="s">
        <v>899</v>
      </c>
      <c r="BD364" t="s">
        <v>899</v>
      </c>
      <c r="BE364" t="s">
        <v>899</v>
      </c>
      <c r="BF364" t="s">
        <v>899</v>
      </c>
      <c r="BG364" t="s">
        <v>899</v>
      </c>
      <c r="BH364" t="s">
        <v>899</v>
      </c>
      <c r="BI364" t="s">
        <v>899</v>
      </c>
      <c r="BJ364" t="s">
        <v>899</v>
      </c>
      <c r="BK364" t="s">
        <v>899</v>
      </c>
      <c r="BL364" t="s">
        <v>899</v>
      </c>
      <c r="BM364" t="s">
        <v>899</v>
      </c>
      <c r="BN364" t="s">
        <v>899</v>
      </c>
      <c r="BO364" t="s">
        <v>899</v>
      </c>
      <c r="BP364" t="s">
        <v>899</v>
      </c>
      <c r="BQ364" t="s">
        <v>899</v>
      </c>
      <c r="BR364" t="s">
        <v>899</v>
      </c>
      <c r="BS364" t="s">
        <v>899</v>
      </c>
      <c r="BT364" t="s">
        <v>899</v>
      </c>
      <c r="BU364" t="s">
        <v>899</v>
      </c>
      <c r="BV364" t="s">
        <v>899</v>
      </c>
      <c r="BW364" t="s">
        <v>899</v>
      </c>
      <c r="BX364" t="s">
        <v>899</v>
      </c>
    </row>
    <row r="365" spans="44:76" x14ac:dyDescent="0.3">
      <c r="AR365" t="s">
        <v>899</v>
      </c>
      <c r="AS365" t="s">
        <v>899</v>
      </c>
      <c r="AT365" t="s">
        <v>899</v>
      </c>
      <c r="AU365" t="s">
        <v>899</v>
      </c>
      <c r="AV365" t="s">
        <v>899</v>
      </c>
      <c r="AW365" t="s">
        <v>899</v>
      </c>
      <c r="AX365" t="s">
        <v>899</v>
      </c>
      <c r="AY365" t="s">
        <v>899</v>
      </c>
      <c r="AZ365" t="s">
        <v>899</v>
      </c>
      <c r="BA365" t="s">
        <v>899</v>
      </c>
      <c r="BB365" t="s">
        <v>899</v>
      </c>
      <c r="BC365" t="s">
        <v>899</v>
      </c>
      <c r="BD365" t="s">
        <v>899</v>
      </c>
      <c r="BE365" t="s">
        <v>899</v>
      </c>
      <c r="BF365" t="s">
        <v>899</v>
      </c>
      <c r="BG365" t="s">
        <v>899</v>
      </c>
      <c r="BH365" t="s">
        <v>899</v>
      </c>
      <c r="BI365" t="s">
        <v>899</v>
      </c>
      <c r="BJ365" t="s">
        <v>899</v>
      </c>
      <c r="BK365" t="s">
        <v>899</v>
      </c>
      <c r="BL365" t="s">
        <v>899</v>
      </c>
      <c r="BM365" t="s">
        <v>899</v>
      </c>
      <c r="BN365" t="s">
        <v>899</v>
      </c>
      <c r="BO365" t="s">
        <v>899</v>
      </c>
      <c r="BP365" t="s">
        <v>899</v>
      </c>
      <c r="BQ365" t="s">
        <v>899</v>
      </c>
      <c r="BR365" t="s">
        <v>899</v>
      </c>
      <c r="BS365" t="s">
        <v>899</v>
      </c>
      <c r="BT365" t="s">
        <v>899</v>
      </c>
      <c r="BU365" t="s">
        <v>899</v>
      </c>
      <c r="BV365" t="s">
        <v>899</v>
      </c>
      <c r="BW365" t="s">
        <v>899</v>
      </c>
      <c r="BX365" t="s">
        <v>899</v>
      </c>
    </row>
    <row r="366" spans="44:76" x14ac:dyDescent="0.3">
      <c r="AR366" t="s">
        <v>899</v>
      </c>
      <c r="AS366" t="s">
        <v>899</v>
      </c>
      <c r="AT366" t="s">
        <v>899</v>
      </c>
      <c r="AU366" t="s">
        <v>899</v>
      </c>
      <c r="AV366" t="s">
        <v>899</v>
      </c>
      <c r="AW366" t="s">
        <v>899</v>
      </c>
      <c r="AX366" t="s">
        <v>899</v>
      </c>
      <c r="AY366" t="s">
        <v>899</v>
      </c>
      <c r="AZ366" t="s">
        <v>899</v>
      </c>
      <c r="BA366" t="s">
        <v>899</v>
      </c>
      <c r="BB366" t="s">
        <v>899</v>
      </c>
      <c r="BC366" t="s">
        <v>899</v>
      </c>
      <c r="BD366" t="s">
        <v>899</v>
      </c>
      <c r="BE366" t="s">
        <v>899</v>
      </c>
      <c r="BF366" t="s">
        <v>899</v>
      </c>
      <c r="BG366" t="s">
        <v>899</v>
      </c>
      <c r="BH366" t="s">
        <v>899</v>
      </c>
      <c r="BI366" t="s">
        <v>899</v>
      </c>
      <c r="BJ366" t="s">
        <v>899</v>
      </c>
      <c r="BK366" t="s">
        <v>899</v>
      </c>
      <c r="BL366" t="s">
        <v>899</v>
      </c>
      <c r="BM366" t="s">
        <v>899</v>
      </c>
      <c r="BN366" t="s">
        <v>899</v>
      </c>
      <c r="BO366" t="s">
        <v>899</v>
      </c>
      <c r="BP366" t="s">
        <v>899</v>
      </c>
      <c r="BQ366" t="s">
        <v>899</v>
      </c>
      <c r="BR366" t="s">
        <v>899</v>
      </c>
      <c r="BS366" t="s">
        <v>899</v>
      </c>
      <c r="BT366" t="s">
        <v>899</v>
      </c>
      <c r="BU366" t="s">
        <v>899</v>
      </c>
      <c r="BV366" t="s">
        <v>899</v>
      </c>
      <c r="BW366" t="s">
        <v>899</v>
      </c>
      <c r="BX366" t="s">
        <v>899</v>
      </c>
    </row>
    <row r="367" spans="44:76" x14ac:dyDescent="0.3">
      <c r="AR367" t="s">
        <v>899</v>
      </c>
      <c r="AS367" t="s">
        <v>899</v>
      </c>
      <c r="AT367" t="s">
        <v>899</v>
      </c>
      <c r="AU367" t="s">
        <v>899</v>
      </c>
      <c r="AV367" t="s">
        <v>899</v>
      </c>
      <c r="AW367" t="s">
        <v>899</v>
      </c>
      <c r="AX367" t="s">
        <v>899</v>
      </c>
      <c r="AY367" t="s">
        <v>899</v>
      </c>
      <c r="AZ367" t="s">
        <v>899</v>
      </c>
      <c r="BA367" t="s">
        <v>899</v>
      </c>
      <c r="BB367" t="s">
        <v>899</v>
      </c>
      <c r="BC367" t="s">
        <v>899</v>
      </c>
      <c r="BD367" t="s">
        <v>899</v>
      </c>
      <c r="BE367" t="s">
        <v>899</v>
      </c>
      <c r="BF367" t="s">
        <v>899</v>
      </c>
      <c r="BG367" t="s">
        <v>899</v>
      </c>
      <c r="BH367" t="s">
        <v>899</v>
      </c>
      <c r="BI367" t="s">
        <v>899</v>
      </c>
      <c r="BJ367" t="s">
        <v>899</v>
      </c>
      <c r="BK367" t="s">
        <v>899</v>
      </c>
      <c r="BL367" t="s">
        <v>899</v>
      </c>
      <c r="BM367" t="s">
        <v>899</v>
      </c>
      <c r="BN367" t="s">
        <v>899</v>
      </c>
      <c r="BO367" t="s">
        <v>899</v>
      </c>
      <c r="BP367" t="s">
        <v>899</v>
      </c>
      <c r="BQ367" t="s">
        <v>899</v>
      </c>
      <c r="BR367" t="s">
        <v>899</v>
      </c>
      <c r="BS367" t="s">
        <v>899</v>
      </c>
      <c r="BT367" t="s">
        <v>899</v>
      </c>
      <c r="BU367" t="s">
        <v>899</v>
      </c>
      <c r="BV367" t="s">
        <v>899</v>
      </c>
      <c r="BW367" t="s">
        <v>899</v>
      </c>
      <c r="BX367" t="s">
        <v>899</v>
      </c>
    </row>
    <row r="368" spans="44:76" x14ac:dyDescent="0.3">
      <c r="AR368" t="s">
        <v>899</v>
      </c>
      <c r="AS368" t="s">
        <v>899</v>
      </c>
      <c r="AT368" t="s">
        <v>899</v>
      </c>
      <c r="AU368" t="s">
        <v>899</v>
      </c>
      <c r="AV368" t="s">
        <v>899</v>
      </c>
      <c r="AW368" t="s">
        <v>899</v>
      </c>
      <c r="AX368" t="s">
        <v>899</v>
      </c>
      <c r="AY368" t="s">
        <v>899</v>
      </c>
      <c r="AZ368" t="s">
        <v>899</v>
      </c>
      <c r="BA368" t="s">
        <v>899</v>
      </c>
      <c r="BB368" t="s">
        <v>899</v>
      </c>
      <c r="BC368" t="s">
        <v>899</v>
      </c>
      <c r="BD368" t="s">
        <v>899</v>
      </c>
      <c r="BE368" t="s">
        <v>899</v>
      </c>
      <c r="BF368" t="s">
        <v>899</v>
      </c>
      <c r="BG368" t="s">
        <v>899</v>
      </c>
      <c r="BH368" t="s">
        <v>899</v>
      </c>
      <c r="BI368" t="s">
        <v>899</v>
      </c>
      <c r="BJ368" t="s">
        <v>899</v>
      </c>
      <c r="BK368" t="s">
        <v>899</v>
      </c>
      <c r="BL368" t="s">
        <v>899</v>
      </c>
      <c r="BM368" t="s">
        <v>899</v>
      </c>
      <c r="BN368" t="s">
        <v>899</v>
      </c>
      <c r="BO368" t="s">
        <v>899</v>
      </c>
      <c r="BP368" t="s">
        <v>899</v>
      </c>
      <c r="BQ368" t="s">
        <v>899</v>
      </c>
      <c r="BR368" t="s">
        <v>899</v>
      </c>
      <c r="BS368" t="s">
        <v>899</v>
      </c>
      <c r="BT368" t="s">
        <v>899</v>
      </c>
      <c r="BU368" t="s">
        <v>899</v>
      </c>
      <c r="BV368" t="s">
        <v>899</v>
      </c>
      <c r="BW368" t="s">
        <v>899</v>
      </c>
      <c r="BX368" t="s">
        <v>899</v>
      </c>
    </row>
    <row r="369" spans="44:76" x14ac:dyDescent="0.3">
      <c r="AR369" t="s">
        <v>899</v>
      </c>
      <c r="AS369" t="s">
        <v>899</v>
      </c>
      <c r="AT369" t="s">
        <v>899</v>
      </c>
      <c r="AU369" t="s">
        <v>899</v>
      </c>
      <c r="AV369" t="s">
        <v>899</v>
      </c>
      <c r="AW369" t="s">
        <v>899</v>
      </c>
      <c r="AX369" t="s">
        <v>899</v>
      </c>
      <c r="AY369" t="s">
        <v>899</v>
      </c>
      <c r="AZ369" t="s">
        <v>899</v>
      </c>
      <c r="BA369" t="s">
        <v>899</v>
      </c>
      <c r="BB369" t="s">
        <v>899</v>
      </c>
      <c r="BC369" t="s">
        <v>899</v>
      </c>
      <c r="BD369" t="s">
        <v>899</v>
      </c>
      <c r="BE369" t="s">
        <v>899</v>
      </c>
      <c r="BF369" t="s">
        <v>899</v>
      </c>
      <c r="BG369" t="s">
        <v>899</v>
      </c>
      <c r="BH369" t="s">
        <v>899</v>
      </c>
      <c r="BI369" t="s">
        <v>899</v>
      </c>
      <c r="BJ369" t="s">
        <v>899</v>
      </c>
      <c r="BK369" t="s">
        <v>899</v>
      </c>
      <c r="BL369" t="s">
        <v>899</v>
      </c>
      <c r="BM369" t="s">
        <v>899</v>
      </c>
      <c r="BN369" t="s">
        <v>899</v>
      </c>
      <c r="BO369" t="s">
        <v>899</v>
      </c>
      <c r="BP369" t="s">
        <v>899</v>
      </c>
      <c r="BQ369" t="s">
        <v>899</v>
      </c>
      <c r="BR369" t="s">
        <v>899</v>
      </c>
      <c r="BS369" t="s">
        <v>899</v>
      </c>
      <c r="BT369" t="s">
        <v>899</v>
      </c>
      <c r="BU369" t="s">
        <v>899</v>
      </c>
      <c r="BV369" t="s">
        <v>899</v>
      </c>
      <c r="BW369" t="s">
        <v>899</v>
      </c>
      <c r="BX369" t="s">
        <v>899</v>
      </c>
    </row>
    <row r="370" spans="44:76" x14ac:dyDescent="0.3">
      <c r="AR370" t="s">
        <v>899</v>
      </c>
      <c r="AS370" t="s">
        <v>899</v>
      </c>
      <c r="AT370" t="s">
        <v>899</v>
      </c>
      <c r="AU370" t="s">
        <v>899</v>
      </c>
      <c r="AV370" t="s">
        <v>899</v>
      </c>
      <c r="AW370" t="s">
        <v>899</v>
      </c>
      <c r="AX370" t="s">
        <v>899</v>
      </c>
      <c r="AY370" t="s">
        <v>899</v>
      </c>
      <c r="AZ370" t="s">
        <v>899</v>
      </c>
      <c r="BA370" t="s">
        <v>899</v>
      </c>
      <c r="BB370" t="s">
        <v>899</v>
      </c>
      <c r="BC370" t="s">
        <v>899</v>
      </c>
      <c r="BD370" t="s">
        <v>899</v>
      </c>
      <c r="BE370" t="s">
        <v>899</v>
      </c>
      <c r="BF370" t="s">
        <v>899</v>
      </c>
      <c r="BG370" t="s">
        <v>899</v>
      </c>
      <c r="BH370" t="s">
        <v>899</v>
      </c>
      <c r="BI370" t="s">
        <v>899</v>
      </c>
      <c r="BJ370" t="s">
        <v>899</v>
      </c>
      <c r="BK370" t="s">
        <v>899</v>
      </c>
      <c r="BL370" t="s">
        <v>899</v>
      </c>
      <c r="BM370" t="s">
        <v>899</v>
      </c>
      <c r="BN370" t="s">
        <v>899</v>
      </c>
      <c r="BO370" t="s">
        <v>899</v>
      </c>
      <c r="BP370" t="s">
        <v>899</v>
      </c>
      <c r="BQ370" t="s">
        <v>899</v>
      </c>
      <c r="BR370" t="s">
        <v>899</v>
      </c>
      <c r="BS370" t="s">
        <v>899</v>
      </c>
      <c r="BT370" t="s">
        <v>899</v>
      </c>
      <c r="BU370" t="s">
        <v>899</v>
      </c>
      <c r="BV370" t="s">
        <v>899</v>
      </c>
      <c r="BW370" t="s">
        <v>899</v>
      </c>
      <c r="BX370" t="s">
        <v>899</v>
      </c>
    </row>
    <row r="371" spans="44:76" x14ac:dyDescent="0.3">
      <c r="AR371" t="s">
        <v>899</v>
      </c>
      <c r="AS371" t="s">
        <v>899</v>
      </c>
      <c r="AT371" t="s">
        <v>899</v>
      </c>
      <c r="AU371" t="s">
        <v>899</v>
      </c>
      <c r="AV371" t="s">
        <v>899</v>
      </c>
      <c r="AW371" t="s">
        <v>899</v>
      </c>
      <c r="AX371" t="s">
        <v>899</v>
      </c>
      <c r="AY371" t="s">
        <v>899</v>
      </c>
      <c r="AZ371" t="s">
        <v>899</v>
      </c>
      <c r="BA371" t="s">
        <v>899</v>
      </c>
      <c r="BB371" t="s">
        <v>899</v>
      </c>
      <c r="BC371" t="s">
        <v>899</v>
      </c>
      <c r="BD371" t="s">
        <v>899</v>
      </c>
      <c r="BE371" t="s">
        <v>899</v>
      </c>
      <c r="BF371" t="s">
        <v>899</v>
      </c>
      <c r="BG371" t="s">
        <v>899</v>
      </c>
      <c r="BH371" t="s">
        <v>899</v>
      </c>
      <c r="BI371" t="s">
        <v>899</v>
      </c>
      <c r="BJ371" t="s">
        <v>899</v>
      </c>
      <c r="BK371" t="s">
        <v>899</v>
      </c>
      <c r="BL371" t="s">
        <v>899</v>
      </c>
      <c r="BM371" t="s">
        <v>899</v>
      </c>
      <c r="BN371" t="s">
        <v>899</v>
      </c>
      <c r="BO371" t="s">
        <v>899</v>
      </c>
      <c r="BP371" t="s">
        <v>899</v>
      </c>
      <c r="BQ371" t="s">
        <v>899</v>
      </c>
      <c r="BR371" t="s">
        <v>899</v>
      </c>
      <c r="BS371" t="s">
        <v>899</v>
      </c>
      <c r="BT371" t="s">
        <v>899</v>
      </c>
      <c r="BU371" t="s">
        <v>899</v>
      </c>
      <c r="BV371" t="s">
        <v>899</v>
      </c>
      <c r="BW371" t="s">
        <v>899</v>
      </c>
      <c r="BX371" t="s">
        <v>899</v>
      </c>
    </row>
    <row r="372" spans="44:76" x14ac:dyDescent="0.3">
      <c r="AR372" t="s">
        <v>899</v>
      </c>
      <c r="AS372" t="s">
        <v>899</v>
      </c>
      <c r="AT372" t="s">
        <v>899</v>
      </c>
      <c r="AU372" t="s">
        <v>899</v>
      </c>
      <c r="AV372" t="s">
        <v>899</v>
      </c>
      <c r="AW372" t="s">
        <v>899</v>
      </c>
      <c r="AX372" t="s">
        <v>899</v>
      </c>
      <c r="AY372" t="s">
        <v>899</v>
      </c>
      <c r="AZ372" t="s">
        <v>899</v>
      </c>
      <c r="BA372" t="s">
        <v>899</v>
      </c>
      <c r="BB372" t="s">
        <v>899</v>
      </c>
      <c r="BC372" t="s">
        <v>899</v>
      </c>
      <c r="BD372" t="s">
        <v>899</v>
      </c>
      <c r="BE372" t="s">
        <v>899</v>
      </c>
      <c r="BF372" t="s">
        <v>899</v>
      </c>
      <c r="BG372" t="s">
        <v>899</v>
      </c>
      <c r="BH372" t="s">
        <v>899</v>
      </c>
      <c r="BI372" t="s">
        <v>899</v>
      </c>
      <c r="BJ372" t="s">
        <v>899</v>
      </c>
      <c r="BK372" t="s">
        <v>899</v>
      </c>
      <c r="BL372" t="s">
        <v>899</v>
      </c>
      <c r="BM372" t="s">
        <v>899</v>
      </c>
      <c r="BN372" t="s">
        <v>899</v>
      </c>
      <c r="BO372" t="s">
        <v>899</v>
      </c>
      <c r="BP372" t="s">
        <v>899</v>
      </c>
      <c r="BQ372" t="s">
        <v>899</v>
      </c>
      <c r="BR372" t="s">
        <v>899</v>
      </c>
      <c r="BS372" t="s">
        <v>899</v>
      </c>
      <c r="BT372" t="s">
        <v>899</v>
      </c>
      <c r="BU372" t="s">
        <v>899</v>
      </c>
      <c r="BV372" t="s">
        <v>899</v>
      </c>
      <c r="BW372" t="s">
        <v>899</v>
      </c>
      <c r="BX372" t="s">
        <v>899</v>
      </c>
    </row>
    <row r="373" spans="44:76" x14ac:dyDescent="0.3">
      <c r="AR373" t="s">
        <v>899</v>
      </c>
      <c r="AS373" t="s">
        <v>899</v>
      </c>
      <c r="AT373" t="s">
        <v>899</v>
      </c>
      <c r="AU373" t="s">
        <v>899</v>
      </c>
      <c r="AV373" t="s">
        <v>899</v>
      </c>
      <c r="AW373" t="s">
        <v>899</v>
      </c>
      <c r="AX373" t="s">
        <v>899</v>
      </c>
      <c r="AY373" t="s">
        <v>899</v>
      </c>
      <c r="AZ373" t="s">
        <v>899</v>
      </c>
      <c r="BA373" t="s">
        <v>899</v>
      </c>
      <c r="BB373" t="s">
        <v>899</v>
      </c>
      <c r="BC373" t="s">
        <v>899</v>
      </c>
      <c r="BD373" t="s">
        <v>899</v>
      </c>
      <c r="BE373" t="s">
        <v>899</v>
      </c>
      <c r="BF373" t="s">
        <v>899</v>
      </c>
      <c r="BG373" t="s">
        <v>899</v>
      </c>
      <c r="BH373" t="s">
        <v>899</v>
      </c>
      <c r="BI373" t="s">
        <v>899</v>
      </c>
      <c r="BJ373" t="s">
        <v>899</v>
      </c>
      <c r="BK373" t="s">
        <v>899</v>
      </c>
      <c r="BL373" t="s">
        <v>899</v>
      </c>
      <c r="BM373" t="s">
        <v>899</v>
      </c>
      <c r="BN373" t="s">
        <v>899</v>
      </c>
      <c r="BO373" t="s">
        <v>899</v>
      </c>
      <c r="BP373" t="s">
        <v>899</v>
      </c>
      <c r="BQ373" t="s">
        <v>899</v>
      </c>
      <c r="BR373" t="s">
        <v>899</v>
      </c>
      <c r="BS373" t="s">
        <v>899</v>
      </c>
      <c r="BT373" t="s">
        <v>899</v>
      </c>
      <c r="BU373" t="s">
        <v>899</v>
      </c>
      <c r="BV373" t="s">
        <v>899</v>
      </c>
      <c r="BW373" t="s">
        <v>899</v>
      </c>
      <c r="BX373" t="s">
        <v>899</v>
      </c>
    </row>
    <row r="374" spans="44:76" x14ac:dyDescent="0.3">
      <c r="AR374" t="s">
        <v>899</v>
      </c>
      <c r="AS374" t="s">
        <v>899</v>
      </c>
      <c r="AT374" t="s">
        <v>899</v>
      </c>
      <c r="AU374" t="s">
        <v>899</v>
      </c>
      <c r="AV374" t="s">
        <v>899</v>
      </c>
      <c r="AW374" t="s">
        <v>899</v>
      </c>
      <c r="AX374" t="s">
        <v>899</v>
      </c>
      <c r="AY374" t="s">
        <v>899</v>
      </c>
      <c r="AZ374" t="s">
        <v>899</v>
      </c>
      <c r="BA374" t="s">
        <v>899</v>
      </c>
      <c r="BB374" t="s">
        <v>899</v>
      </c>
      <c r="BC374" t="s">
        <v>899</v>
      </c>
      <c r="BD374" t="s">
        <v>899</v>
      </c>
      <c r="BE374" t="s">
        <v>899</v>
      </c>
      <c r="BF374" t="s">
        <v>899</v>
      </c>
      <c r="BG374" t="s">
        <v>899</v>
      </c>
      <c r="BH374" t="s">
        <v>899</v>
      </c>
      <c r="BI374" t="s">
        <v>899</v>
      </c>
      <c r="BJ374" t="s">
        <v>899</v>
      </c>
      <c r="BK374" t="s">
        <v>899</v>
      </c>
      <c r="BL374" t="s">
        <v>899</v>
      </c>
      <c r="BM374" t="s">
        <v>899</v>
      </c>
      <c r="BN374" t="s">
        <v>899</v>
      </c>
      <c r="BO374" t="s">
        <v>899</v>
      </c>
      <c r="BP374" t="s">
        <v>899</v>
      </c>
      <c r="BQ374" t="s">
        <v>899</v>
      </c>
      <c r="BR374" t="s">
        <v>899</v>
      </c>
      <c r="BS374" t="s">
        <v>899</v>
      </c>
      <c r="BT374" t="s">
        <v>899</v>
      </c>
      <c r="BU374" t="s">
        <v>899</v>
      </c>
      <c r="BV374" t="s">
        <v>899</v>
      </c>
      <c r="BW374" t="s">
        <v>899</v>
      </c>
    </row>
    <row r="375" spans="44:76" x14ac:dyDescent="0.3">
      <c r="AR375" t="s">
        <v>899</v>
      </c>
      <c r="AS375" t="s">
        <v>899</v>
      </c>
      <c r="AT375" t="s">
        <v>899</v>
      </c>
      <c r="AU375" t="s">
        <v>899</v>
      </c>
      <c r="AV375" t="s">
        <v>899</v>
      </c>
      <c r="AW375" t="s">
        <v>899</v>
      </c>
      <c r="AX375" t="s">
        <v>899</v>
      </c>
      <c r="AY375" t="s">
        <v>899</v>
      </c>
      <c r="AZ375" t="s">
        <v>899</v>
      </c>
      <c r="BA375" t="s">
        <v>899</v>
      </c>
      <c r="BB375" t="s">
        <v>899</v>
      </c>
      <c r="BC375" t="s">
        <v>899</v>
      </c>
      <c r="BD375" t="s">
        <v>899</v>
      </c>
      <c r="BE375" t="s">
        <v>899</v>
      </c>
      <c r="BF375" t="s">
        <v>899</v>
      </c>
      <c r="BG375" t="s">
        <v>899</v>
      </c>
      <c r="BH375" t="s">
        <v>899</v>
      </c>
      <c r="BI375" t="s">
        <v>899</v>
      </c>
      <c r="BJ375" t="s">
        <v>899</v>
      </c>
      <c r="BK375" t="s">
        <v>899</v>
      </c>
      <c r="BL375" t="s">
        <v>899</v>
      </c>
      <c r="BM375" t="s">
        <v>899</v>
      </c>
      <c r="BN375" t="s">
        <v>899</v>
      </c>
      <c r="BO375" t="s">
        <v>899</v>
      </c>
      <c r="BP375" t="s">
        <v>899</v>
      </c>
      <c r="BQ375" t="s">
        <v>899</v>
      </c>
      <c r="BR375" t="s">
        <v>899</v>
      </c>
      <c r="BS375" t="s">
        <v>899</v>
      </c>
      <c r="BT375" t="s">
        <v>899</v>
      </c>
      <c r="BU375" t="s">
        <v>899</v>
      </c>
      <c r="BV375" t="s">
        <v>899</v>
      </c>
      <c r="BW375" t="s">
        <v>899</v>
      </c>
    </row>
    <row r="376" spans="44:76" x14ac:dyDescent="0.3">
      <c r="AR376" t="s">
        <v>899</v>
      </c>
      <c r="AS376" t="s">
        <v>899</v>
      </c>
      <c r="AT376" t="s">
        <v>899</v>
      </c>
      <c r="AU376" t="s">
        <v>899</v>
      </c>
      <c r="AV376" t="s">
        <v>899</v>
      </c>
      <c r="AW376" t="s">
        <v>899</v>
      </c>
      <c r="AX376" t="s">
        <v>899</v>
      </c>
      <c r="AY376" t="s">
        <v>899</v>
      </c>
      <c r="AZ376" t="s">
        <v>899</v>
      </c>
      <c r="BA376" t="s">
        <v>899</v>
      </c>
      <c r="BB376" t="s">
        <v>899</v>
      </c>
      <c r="BC376" t="s">
        <v>899</v>
      </c>
      <c r="BD376" t="s">
        <v>899</v>
      </c>
      <c r="BE376" t="s">
        <v>899</v>
      </c>
      <c r="BF376" t="s">
        <v>899</v>
      </c>
      <c r="BG376" t="s">
        <v>899</v>
      </c>
      <c r="BH376" t="s">
        <v>899</v>
      </c>
      <c r="BI376" t="s">
        <v>899</v>
      </c>
      <c r="BJ376" t="s">
        <v>899</v>
      </c>
      <c r="BK376" t="s">
        <v>899</v>
      </c>
      <c r="BL376" t="s">
        <v>899</v>
      </c>
      <c r="BM376" t="s">
        <v>899</v>
      </c>
      <c r="BN376" t="s">
        <v>899</v>
      </c>
      <c r="BO376" t="s">
        <v>899</v>
      </c>
      <c r="BP376" t="s">
        <v>899</v>
      </c>
      <c r="BQ376" t="s">
        <v>899</v>
      </c>
      <c r="BR376" t="s">
        <v>899</v>
      </c>
      <c r="BS376" t="s">
        <v>899</v>
      </c>
      <c r="BT376" t="s">
        <v>899</v>
      </c>
      <c r="BU376" t="s">
        <v>899</v>
      </c>
      <c r="BV376" t="s">
        <v>899</v>
      </c>
      <c r="BW376" t="s">
        <v>899</v>
      </c>
    </row>
    <row r="377" spans="44:76" x14ac:dyDescent="0.3">
      <c r="AR377" t="s">
        <v>899</v>
      </c>
      <c r="AS377" t="s">
        <v>899</v>
      </c>
      <c r="AT377" t="s">
        <v>899</v>
      </c>
      <c r="AU377" t="s">
        <v>899</v>
      </c>
      <c r="AV377" t="s">
        <v>899</v>
      </c>
      <c r="AW377" t="s">
        <v>899</v>
      </c>
      <c r="AX377" t="s">
        <v>899</v>
      </c>
      <c r="AY377" t="s">
        <v>899</v>
      </c>
      <c r="AZ377" t="s">
        <v>899</v>
      </c>
      <c r="BA377" t="s">
        <v>899</v>
      </c>
      <c r="BB377" t="s">
        <v>899</v>
      </c>
      <c r="BC377" t="s">
        <v>899</v>
      </c>
      <c r="BD377" t="s">
        <v>899</v>
      </c>
      <c r="BE377" t="s">
        <v>899</v>
      </c>
      <c r="BF377" t="s">
        <v>899</v>
      </c>
      <c r="BG377" t="s">
        <v>899</v>
      </c>
      <c r="BH377" t="s">
        <v>899</v>
      </c>
      <c r="BI377" t="s">
        <v>899</v>
      </c>
      <c r="BJ377" t="s">
        <v>899</v>
      </c>
      <c r="BK377" t="s">
        <v>899</v>
      </c>
      <c r="BL377" t="s">
        <v>899</v>
      </c>
      <c r="BM377" t="s">
        <v>899</v>
      </c>
      <c r="BN377" t="s">
        <v>899</v>
      </c>
      <c r="BO377" t="s">
        <v>899</v>
      </c>
      <c r="BP377" t="s">
        <v>899</v>
      </c>
      <c r="BQ377" t="s">
        <v>899</v>
      </c>
      <c r="BR377" t="s">
        <v>899</v>
      </c>
      <c r="BS377" t="s">
        <v>899</v>
      </c>
      <c r="BT377" t="s">
        <v>899</v>
      </c>
      <c r="BU377" t="s">
        <v>899</v>
      </c>
      <c r="BV377" t="s">
        <v>899</v>
      </c>
      <c r="BW377" t="s">
        <v>899</v>
      </c>
    </row>
    <row r="378" spans="44:76" x14ac:dyDescent="0.3">
      <c r="AR378" t="s">
        <v>899</v>
      </c>
      <c r="AS378" t="s">
        <v>899</v>
      </c>
      <c r="AT378" t="s">
        <v>899</v>
      </c>
      <c r="AU378" t="s">
        <v>899</v>
      </c>
      <c r="AV378" t="s">
        <v>899</v>
      </c>
      <c r="AW378" t="s">
        <v>899</v>
      </c>
      <c r="AX378" t="s">
        <v>899</v>
      </c>
      <c r="AY378" t="s">
        <v>899</v>
      </c>
      <c r="AZ378" t="s">
        <v>899</v>
      </c>
      <c r="BA378" t="s">
        <v>899</v>
      </c>
      <c r="BB378" t="s">
        <v>899</v>
      </c>
      <c r="BC378" t="s">
        <v>899</v>
      </c>
      <c r="BD378" t="s">
        <v>899</v>
      </c>
      <c r="BE378" t="s">
        <v>899</v>
      </c>
      <c r="BF378" t="s">
        <v>899</v>
      </c>
      <c r="BG378" t="s">
        <v>899</v>
      </c>
      <c r="BH378" t="s">
        <v>899</v>
      </c>
      <c r="BI378" t="s">
        <v>899</v>
      </c>
      <c r="BJ378" t="s">
        <v>899</v>
      </c>
      <c r="BK378" t="s">
        <v>899</v>
      </c>
      <c r="BL378" t="s">
        <v>899</v>
      </c>
      <c r="BM378" t="s">
        <v>899</v>
      </c>
      <c r="BN378" t="s">
        <v>899</v>
      </c>
      <c r="BO378" t="s">
        <v>899</v>
      </c>
      <c r="BP378" t="s">
        <v>899</v>
      </c>
      <c r="BQ378" t="s">
        <v>899</v>
      </c>
      <c r="BR378" t="s">
        <v>899</v>
      </c>
      <c r="BS378" t="s">
        <v>899</v>
      </c>
      <c r="BT378" t="s">
        <v>899</v>
      </c>
      <c r="BU378" t="s">
        <v>899</v>
      </c>
      <c r="BV378" t="s">
        <v>899</v>
      </c>
      <c r="BW378" t="s">
        <v>899</v>
      </c>
    </row>
    <row r="379" spans="44:76" x14ac:dyDescent="0.3">
      <c r="AR379" t="s">
        <v>899</v>
      </c>
      <c r="AS379" t="s">
        <v>899</v>
      </c>
      <c r="AT379" t="s">
        <v>899</v>
      </c>
      <c r="AU379" t="s">
        <v>899</v>
      </c>
      <c r="AV379" t="s">
        <v>899</v>
      </c>
      <c r="AW379" t="s">
        <v>899</v>
      </c>
      <c r="AX379" t="s">
        <v>899</v>
      </c>
      <c r="AY379" t="s">
        <v>899</v>
      </c>
      <c r="AZ379" t="s">
        <v>899</v>
      </c>
      <c r="BA379" t="s">
        <v>899</v>
      </c>
      <c r="BB379" t="s">
        <v>899</v>
      </c>
      <c r="BC379" t="s">
        <v>899</v>
      </c>
      <c r="BD379" t="s">
        <v>899</v>
      </c>
      <c r="BE379" t="s">
        <v>899</v>
      </c>
      <c r="BF379" t="s">
        <v>899</v>
      </c>
      <c r="BG379" t="s">
        <v>899</v>
      </c>
      <c r="BH379" t="s">
        <v>899</v>
      </c>
      <c r="BI379" t="s">
        <v>899</v>
      </c>
      <c r="BJ379" t="s">
        <v>899</v>
      </c>
      <c r="BK379" t="s">
        <v>899</v>
      </c>
      <c r="BL379" t="s">
        <v>899</v>
      </c>
      <c r="BM379" t="s">
        <v>899</v>
      </c>
      <c r="BN379" t="s">
        <v>899</v>
      </c>
      <c r="BO379" t="s">
        <v>899</v>
      </c>
      <c r="BP379" t="s">
        <v>899</v>
      </c>
      <c r="BQ379" t="s">
        <v>899</v>
      </c>
      <c r="BR379" t="s">
        <v>899</v>
      </c>
      <c r="BS379" t="s">
        <v>899</v>
      </c>
      <c r="BT379" t="s">
        <v>899</v>
      </c>
      <c r="BU379" t="s">
        <v>899</v>
      </c>
      <c r="BV379" t="s">
        <v>899</v>
      </c>
      <c r="BW379" t="s">
        <v>899</v>
      </c>
    </row>
    <row r="380" spans="44:76" x14ac:dyDescent="0.3">
      <c r="AR380" t="s">
        <v>899</v>
      </c>
      <c r="AS380" t="s">
        <v>899</v>
      </c>
      <c r="AT380" t="s">
        <v>899</v>
      </c>
      <c r="AU380" t="s">
        <v>899</v>
      </c>
      <c r="AV380" t="s">
        <v>899</v>
      </c>
      <c r="AW380" t="s">
        <v>899</v>
      </c>
      <c r="AX380" t="s">
        <v>899</v>
      </c>
      <c r="AY380" t="s">
        <v>899</v>
      </c>
      <c r="AZ380" t="s">
        <v>899</v>
      </c>
      <c r="BA380" t="s">
        <v>899</v>
      </c>
      <c r="BB380" t="s">
        <v>899</v>
      </c>
      <c r="BC380" t="s">
        <v>899</v>
      </c>
      <c r="BD380" t="s">
        <v>899</v>
      </c>
      <c r="BE380" t="s">
        <v>899</v>
      </c>
      <c r="BF380" t="s">
        <v>899</v>
      </c>
      <c r="BG380" t="s">
        <v>899</v>
      </c>
      <c r="BH380" t="s">
        <v>899</v>
      </c>
      <c r="BI380" t="s">
        <v>899</v>
      </c>
      <c r="BJ380" t="s">
        <v>899</v>
      </c>
      <c r="BK380" t="s">
        <v>899</v>
      </c>
      <c r="BL380" t="s">
        <v>899</v>
      </c>
      <c r="BM380" t="s">
        <v>899</v>
      </c>
      <c r="BN380" t="s">
        <v>899</v>
      </c>
      <c r="BO380" t="s">
        <v>899</v>
      </c>
      <c r="BP380" t="s">
        <v>899</v>
      </c>
      <c r="BQ380" t="s">
        <v>899</v>
      </c>
      <c r="BR380" t="s">
        <v>899</v>
      </c>
      <c r="BS380" t="s">
        <v>899</v>
      </c>
      <c r="BT380" t="s">
        <v>899</v>
      </c>
      <c r="BU380" t="s">
        <v>899</v>
      </c>
      <c r="BV380" t="s">
        <v>899</v>
      </c>
      <c r="BW380" t="s">
        <v>899</v>
      </c>
    </row>
    <row r="381" spans="44:76" x14ac:dyDescent="0.3">
      <c r="AR381" t="s">
        <v>899</v>
      </c>
      <c r="AS381" t="s">
        <v>899</v>
      </c>
      <c r="AT381" t="s">
        <v>899</v>
      </c>
      <c r="AU381" t="s">
        <v>899</v>
      </c>
      <c r="AV381" t="s">
        <v>899</v>
      </c>
      <c r="AW381" t="s">
        <v>899</v>
      </c>
      <c r="AX381" t="s">
        <v>899</v>
      </c>
      <c r="AY381" t="s">
        <v>899</v>
      </c>
      <c r="AZ381" t="s">
        <v>899</v>
      </c>
      <c r="BA381" t="s">
        <v>899</v>
      </c>
      <c r="BB381" t="s">
        <v>899</v>
      </c>
      <c r="BC381" t="s">
        <v>899</v>
      </c>
      <c r="BD381" t="s">
        <v>899</v>
      </c>
      <c r="BE381" t="s">
        <v>899</v>
      </c>
      <c r="BF381" t="s">
        <v>899</v>
      </c>
      <c r="BG381" t="s">
        <v>899</v>
      </c>
      <c r="BH381" t="s">
        <v>899</v>
      </c>
      <c r="BI381" t="s">
        <v>899</v>
      </c>
      <c r="BJ381" t="s">
        <v>899</v>
      </c>
      <c r="BK381" t="s">
        <v>899</v>
      </c>
      <c r="BL381" t="s">
        <v>899</v>
      </c>
      <c r="BM381" t="s">
        <v>899</v>
      </c>
      <c r="BN381" t="s">
        <v>899</v>
      </c>
      <c r="BO381" t="s">
        <v>899</v>
      </c>
      <c r="BP381" t="s">
        <v>899</v>
      </c>
      <c r="BQ381" t="s">
        <v>899</v>
      </c>
      <c r="BR381" t="s">
        <v>899</v>
      </c>
      <c r="BS381" t="s">
        <v>899</v>
      </c>
      <c r="BT381" t="s">
        <v>899</v>
      </c>
      <c r="BU381" t="s">
        <v>899</v>
      </c>
      <c r="BV381" t="s">
        <v>899</v>
      </c>
      <c r="BW381" t="s">
        <v>899</v>
      </c>
    </row>
    <row r="382" spans="44:76" x14ac:dyDescent="0.3">
      <c r="AR382" t="s">
        <v>899</v>
      </c>
      <c r="AS382" t="s">
        <v>899</v>
      </c>
      <c r="AT382" t="s">
        <v>899</v>
      </c>
      <c r="AU382" t="s">
        <v>899</v>
      </c>
      <c r="AV382" t="s">
        <v>899</v>
      </c>
      <c r="AW382" t="s">
        <v>899</v>
      </c>
      <c r="AX382" t="s">
        <v>899</v>
      </c>
      <c r="AY382" t="s">
        <v>899</v>
      </c>
      <c r="AZ382" t="s">
        <v>899</v>
      </c>
      <c r="BA382" t="s">
        <v>899</v>
      </c>
      <c r="BB382" t="s">
        <v>899</v>
      </c>
      <c r="BC382" t="s">
        <v>899</v>
      </c>
      <c r="BD382" t="s">
        <v>899</v>
      </c>
      <c r="BE382" t="s">
        <v>899</v>
      </c>
      <c r="BF382" t="s">
        <v>899</v>
      </c>
      <c r="BG382" t="s">
        <v>899</v>
      </c>
      <c r="BH382" t="s">
        <v>899</v>
      </c>
      <c r="BI382" t="s">
        <v>899</v>
      </c>
      <c r="BJ382" t="s">
        <v>899</v>
      </c>
      <c r="BK382" t="s">
        <v>899</v>
      </c>
      <c r="BL382" t="s">
        <v>899</v>
      </c>
      <c r="BM382" t="s">
        <v>899</v>
      </c>
      <c r="BN382" t="s">
        <v>899</v>
      </c>
      <c r="BO382" t="s">
        <v>899</v>
      </c>
      <c r="BP382" t="s">
        <v>899</v>
      </c>
      <c r="BQ382" t="s">
        <v>899</v>
      </c>
      <c r="BR382" t="s">
        <v>899</v>
      </c>
      <c r="BS382" t="s">
        <v>899</v>
      </c>
      <c r="BT382" t="s">
        <v>899</v>
      </c>
      <c r="BU382" t="s">
        <v>899</v>
      </c>
      <c r="BV382" t="s">
        <v>899</v>
      </c>
      <c r="BW382" t="s">
        <v>899</v>
      </c>
    </row>
    <row r="383" spans="44:76" x14ac:dyDescent="0.3">
      <c r="AR383" t="s">
        <v>899</v>
      </c>
      <c r="AS383" t="s">
        <v>899</v>
      </c>
      <c r="AT383" t="s">
        <v>899</v>
      </c>
      <c r="AU383" t="s">
        <v>899</v>
      </c>
      <c r="AV383" t="s">
        <v>899</v>
      </c>
      <c r="AW383" t="s">
        <v>899</v>
      </c>
      <c r="AX383" t="s">
        <v>899</v>
      </c>
      <c r="AY383" t="s">
        <v>899</v>
      </c>
      <c r="AZ383" t="s">
        <v>899</v>
      </c>
      <c r="BA383" t="s">
        <v>899</v>
      </c>
      <c r="BB383" t="s">
        <v>899</v>
      </c>
      <c r="BC383" t="s">
        <v>899</v>
      </c>
      <c r="BD383" t="s">
        <v>899</v>
      </c>
      <c r="BE383" t="s">
        <v>899</v>
      </c>
      <c r="BF383" t="s">
        <v>899</v>
      </c>
      <c r="BG383" t="s">
        <v>899</v>
      </c>
      <c r="BH383" t="s">
        <v>899</v>
      </c>
      <c r="BI383" t="s">
        <v>899</v>
      </c>
      <c r="BJ383" t="s">
        <v>899</v>
      </c>
      <c r="BK383" t="s">
        <v>899</v>
      </c>
      <c r="BL383" t="s">
        <v>899</v>
      </c>
      <c r="BM383" t="s">
        <v>899</v>
      </c>
      <c r="BN383" t="s">
        <v>899</v>
      </c>
      <c r="BO383" t="s">
        <v>899</v>
      </c>
      <c r="BP383" t="s">
        <v>899</v>
      </c>
      <c r="BQ383" t="s">
        <v>899</v>
      </c>
      <c r="BR383" t="s">
        <v>899</v>
      </c>
      <c r="BS383" t="s">
        <v>899</v>
      </c>
      <c r="BT383" t="s">
        <v>899</v>
      </c>
      <c r="BU383" t="s">
        <v>899</v>
      </c>
      <c r="BV383" t="s">
        <v>899</v>
      </c>
      <c r="BW383" t="s">
        <v>899</v>
      </c>
    </row>
    <row r="384" spans="44:76" x14ac:dyDescent="0.3">
      <c r="AR384" t="s">
        <v>899</v>
      </c>
      <c r="AS384" t="s">
        <v>899</v>
      </c>
      <c r="AT384" t="s">
        <v>899</v>
      </c>
      <c r="AU384" t="s">
        <v>899</v>
      </c>
      <c r="AV384" t="s">
        <v>899</v>
      </c>
      <c r="AW384" t="s">
        <v>899</v>
      </c>
      <c r="AX384" t="s">
        <v>899</v>
      </c>
      <c r="AY384" t="s">
        <v>899</v>
      </c>
      <c r="AZ384" t="s">
        <v>899</v>
      </c>
      <c r="BA384" t="s">
        <v>899</v>
      </c>
      <c r="BB384" t="s">
        <v>899</v>
      </c>
      <c r="BC384" t="s">
        <v>899</v>
      </c>
      <c r="BD384" t="s">
        <v>899</v>
      </c>
      <c r="BE384" t="s">
        <v>899</v>
      </c>
      <c r="BF384" t="s">
        <v>899</v>
      </c>
      <c r="BG384" t="s">
        <v>899</v>
      </c>
      <c r="BH384" t="s">
        <v>899</v>
      </c>
      <c r="BI384" t="s">
        <v>899</v>
      </c>
      <c r="BJ384" t="s">
        <v>899</v>
      </c>
      <c r="BK384" t="s">
        <v>899</v>
      </c>
      <c r="BL384" t="s">
        <v>899</v>
      </c>
      <c r="BM384" t="s">
        <v>899</v>
      </c>
      <c r="BN384" t="s">
        <v>899</v>
      </c>
      <c r="BO384" t="s">
        <v>899</v>
      </c>
      <c r="BP384" t="s">
        <v>899</v>
      </c>
      <c r="BQ384" t="s">
        <v>899</v>
      </c>
      <c r="BR384" t="s">
        <v>899</v>
      </c>
      <c r="BS384" t="s">
        <v>899</v>
      </c>
      <c r="BT384" t="s">
        <v>899</v>
      </c>
      <c r="BU384" t="s">
        <v>899</v>
      </c>
      <c r="BV384" t="s">
        <v>899</v>
      </c>
      <c r="BW384" t="s">
        <v>899</v>
      </c>
    </row>
    <row r="385" spans="44:75" x14ac:dyDescent="0.3">
      <c r="AR385" t="s">
        <v>899</v>
      </c>
      <c r="AS385" t="s">
        <v>899</v>
      </c>
      <c r="AT385" t="s">
        <v>899</v>
      </c>
      <c r="AU385" t="s">
        <v>899</v>
      </c>
      <c r="AV385" t="s">
        <v>899</v>
      </c>
      <c r="AW385" t="s">
        <v>899</v>
      </c>
      <c r="AX385" t="s">
        <v>899</v>
      </c>
      <c r="AY385" t="s">
        <v>899</v>
      </c>
      <c r="AZ385" t="s">
        <v>899</v>
      </c>
      <c r="BA385" t="s">
        <v>899</v>
      </c>
      <c r="BB385" t="s">
        <v>899</v>
      </c>
      <c r="BC385" t="s">
        <v>899</v>
      </c>
      <c r="BD385" t="s">
        <v>899</v>
      </c>
      <c r="BE385" t="s">
        <v>899</v>
      </c>
      <c r="BF385" t="s">
        <v>899</v>
      </c>
      <c r="BG385" t="s">
        <v>899</v>
      </c>
      <c r="BH385" t="s">
        <v>899</v>
      </c>
      <c r="BI385" t="s">
        <v>899</v>
      </c>
      <c r="BJ385" t="s">
        <v>899</v>
      </c>
      <c r="BK385" t="s">
        <v>899</v>
      </c>
      <c r="BL385" t="s">
        <v>899</v>
      </c>
      <c r="BM385" t="s">
        <v>899</v>
      </c>
      <c r="BN385" t="s">
        <v>899</v>
      </c>
      <c r="BO385" t="s">
        <v>899</v>
      </c>
      <c r="BP385" t="s">
        <v>899</v>
      </c>
      <c r="BQ385" t="s">
        <v>899</v>
      </c>
      <c r="BR385" t="s">
        <v>899</v>
      </c>
      <c r="BS385" t="s">
        <v>899</v>
      </c>
      <c r="BT385" t="s">
        <v>899</v>
      </c>
      <c r="BU385" t="s">
        <v>899</v>
      </c>
      <c r="BV385" t="s">
        <v>899</v>
      </c>
      <c r="BW385" t="s">
        <v>899</v>
      </c>
    </row>
    <row r="386" spans="44:75" x14ac:dyDescent="0.3">
      <c r="AR386" t="s">
        <v>899</v>
      </c>
      <c r="AS386" t="s">
        <v>899</v>
      </c>
      <c r="AT386" t="s">
        <v>899</v>
      </c>
      <c r="AU386" t="s">
        <v>899</v>
      </c>
      <c r="AV386" t="s">
        <v>899</v>
      </c>
      <c r="AW386" t="s">
        <v>899</v>
      </c>
      <c r="AX386" t="s">
        <v>899</v>
      </c>
      <c r="AY386" t="s">
        <v>899</v>
      </c>
      <c r="AZ386" t="s">
        <v>899</v>
      </c>
      <c r="BA386" t="s">
        <v>899</v>
      </c>
      <c r="BB386" t="s">
        <v>899</v>
      </c>
      <c r="BC386" t="s">
        <v>899</v>
      </c>
      <c r="BD386" t="s">
        <v>899</v>
      </c>
      <c r="BE386" t="s">
        <v>899</v>
      </c>
      <c r="BF386" t="s">
        <v>899</v>
      </c>
      <c r="BG386" t="s">
        <v>899</v>
      </c>
      <c r="BH386" t="s">
        <v>899</v>
      </c>
      <c r="BI386" t="s">
        <v>899</v>
      </c>
      <c r="BJ386" t="s">
        <v>899</v>
      </c>
      <c r="BK386" t="s">
        <v>899</v>
      </c>
      <c r="BL386" t="s">
        <v>899</v>
      </c>
      <c r="BM386" t="s">
        <v>899</v>
      </c>
      <c r="BN386" t="s">
        <v>899</v>
      </c>
      <c r="BO386" t="s">
        <v>899</v>
      </c>
      <c r="BP386" t="s">
        <v>899</v>
      </c>
      <c r="BQ386" t="s">
        <v>899</v>
      </c>
      <c r="BR386" t="s">
        <v>899</v>
      </c>
      <c r="BS386" t="s">
        <v>899</v>
      </c>
      <c r="BT386" t="s">
        <v>899</v>
      </c>
      <c r="BU386" t="s">
        <v>899</v>
      </c>
      <c r="BV386" t="s">
        <v>899</v>
      </c>
      <c r="BW386" t="s">
        <v>899</v>
      </c>
    </row>
    <row r="387" spans="44:75" x14ac:dyDescent="0.3">
      <c r="AR387" t="s">
        <v>899</v>
      </c>
      <c r="AS387" t="s">
        <v>899</v>
      </c>
      <c r="AT387" t="s">
        <v>899</v>
      </c>
      <c r="AU387" t="s">
        <v>899</v>
      </c>
      <c r="AV387" t="s">
        <v>899</v>
      </c>
      <c r="AW387" t="s">
        <v>899</v>
      </c>
      <c r="AX387" t="s">
        <v>899</v>
      </c>
      <c r="AY387" t="s">
        <v>899</v>
      </c>
      <c r="AZ387" t="s">
        <v>899</v>
      </c>
      <c r="BA387" t="s">
        <v>899</v>
      </c>
      <c r="BB387" t="s">
        <v>899</v>
      </c>
      <c r="BC387" t="s">
        <v>899</v>
      </c>
      <c r="BD387" t="s">
        <v>899</v>
      </c>
      <c r="BE387" t="s">
        <v>899</v>
      </c>
      <c r="BF387" t="s">
        <v>899</v>
      </c>
      <c r="BG387" t="s">
        <v>899</v>
      </c>
      <c r="BH387" t="s">
        <v>899</v>
      </c>
      <c r="BI387" t="s">
        <v>899</v>
      </c>
      <c r="BJ387" t="s">
        <v>899</v>
      </c>
      <c r="BK387" t="s">
        <v>899</v>
      </c>
      <c r="BL387" t="s">
        <v>899</v>
      </c>
      <c r="BM387" t="s">
        <v>899</v>
      </c>
      <c r="BN387" t="s">
        <v>899</v>
      </c>
      <c r="BO387" t="s">
        <v>899</v>
      </c>
      <c r="BP387" t="s">
        <v>899</v>
      </c>
      <c r="BQ387" t="s">
        <v>899</v>
      </c>
      <c r="BR387" t="s">
        <v>899</v>
      </c>
      <c r="BS387" t="s">
        <v>899</v>
      </c>
      <c r="BT387" t="s">
        <v>899</v>
      </c>
      <c r="BU387" t="s">
        <v>899</v>
      </c>
      <c r="BV387" t="s">
        <v>899</v>
      </c>
      <c r="BW387" t="s">
        <v>899</v>
      </c>
    </row>
    <row r="388" spans="44:75" x14ac:dyDescent="0.3">
      <c r="AR388" t="s">
        <v>899</v>
      </c>
      <c r="AS388" t="s">
        <v>899</v>
      </c>
      <c r="AT388" t="s">
        <v>899</v>
      </c>
      <c r="AU388" t="s">
        <v>899</v>
      </c>
      <c r="AV388" t="s">
        <v>899</v>
      </c>
      <c r="AW388" t="s">
        <v>899</v>
      </c>
      <c r="AX388" t="s">
        <v>899</v>
      </c>
      <c r="AY388" t="s">
        <v>899</v>
      </c>
      <c r="AZ388" t="s">
        <v>899</v>
      </c>
      <c r="BA388" t="s">
        <v>899</v>
      </c>
      <c r="BB388" t="s">
        <v>899</v>
      </c>
      <c r="BC388" t="s">
        <v>899</v>
      </c>
      <c r="BD388" t="s">
        <v>899</v>
      </c>
      <c r="BE388" t="s">
        <v>899</v>
      </c>
      <c r="BF388" t="s">
        <v>899</v>
      </c>
      <c r="BG388" t="s">
        <v>899</v>
      </c>
      <c r="BH388" t="s">
        <v>899</v>
      </c>
      <c r="BI388" t="s">
        <v>899</v>
      </c>
      <c r="BJ388" t="s">
        <v>899</v>
      </c>
      <c r="BK388" t="s">
        <v>899</v>
      </c>
      <c r="BL388" t="s">
        <v>899</v>
      </c>
      <c r="BM388" t="s">
        <v>899</v>
      </c>
      <c r="BN388" t="s">
        <v>899</v>
      </c>
      <c r="BO388" t="s">
        <v>899</v>
      </c>
      <c r="BP388" t="s">
        <v>899</v>
      </c>
      <c r="BQ388" t="s">
        <v>899</v>
      </c>
      <c r="BR388" t="s">
        <v>899</v>
      </c>
      <c r="BS388" t="s">
        <v>899</v>
      </c>
      <c r="BT388" t="s">
        <v>899</v>
      </c>
      <c r="BU388" t="s">
        <v>899</v>
      </c>
      <c r="BV388" t="s">
        <v>899</v>
      </c>
      <c r="BW388" t="s">
        <v>899</v>
      </c>
    </row>
    <row r="389" spans="44:75" x14ac:dyDescent="0.3">
      <c r="AR389" t="s">
        <v>899</v>
      </c>
      <c r="AS389" t="s">
        <v>899</v>
      </c>
      <c r="AT389" t="s">
        <v>899</v>
      </c>
      <c r="AU389" t="s">
        <v>899</v>
      </c>
      <c r="AV389" t="s">
        <v>899</v>
      </c>
      <c r="AW389" t="s">
        <v>899</v>
      </c>
      <c r="AX389" t="s">
        <v>899</v>
      </c>
      <c r="AY389" t="s">
        <v>899</v>
      </c>
      <c r="AZ389" t="s">
        <v>899</v>
      </c>
      <c r="BA389" t="s">
        <v>899</v>
      </c>
      <c r="BB389" t="s">
        <v>899</v>
      </c>
      <c r="BC389" t="s">
        <v>899</v>
      </c>
      <c r="BD389" t="s">
        <v>899</v>
      </c>
      <c r="BE389" t="s">
        <v>899</v>
      </c>
      <c r="BF389" t="s">
        <v>899</v>
      </c>
      <c r="BG389" t="s">
        <v>899</v>
      </c>
      <c r="BH389" t="s">
        <v>899</v>
      </c>
      <c r="BI389" t="s">
        <v>899</v>
      </c>
      <c r="BJ389" t="s">
        <v>899</v>
      </c>
      <c r="BK389" t="s">
        <v>899</v>
      </c>
      <c r="BL389" t="s">
        <v>899</v>
      </c>
      <c r="BM389" t="s">
        <v>899</v>
      </c>
      <c r="BN389" t="s">
        <v>899</v>
      </c>
      <c r="BO389" t="s">
        <v>899</v>
      </c>
      <c r="BP389" t="s">
        <v>899</v>
      </c>
      <c r="BQ389" t="s">
        <v>899</v>
      </c>
      <c r="BR389" t="s">
        <v>899</v>
      </c>
      <c r="BS389" t="s">
        <v>899</v>
      </c>
      <c r="BT389" t="s">
        <v>899</v>
      </c>
      <c r="BU389" t="s">
        <v>899</v>
      </c>
      <c r="BV389" t="s">
        <v>899</v>
      </c>
      <c r="BW389" t="s">
        <v>899</v>
      </c>
    </row>
    <row r="390" spans="44:75" x14ac:dyDescent="0.3">
      <c r="AR390" t="s">
        <v>899</v>
      </c>
      <c r="AS390" t="s">
        <v>899</v>
      </c>
      <c r="AT390" t="s">
        <v>899</v>
      </c>
      <c r="AU390" t="s">
        <v>899</v>
      </c>
      <c r="AV390" t="s">
        <v>899</v>
      </c>
      <c r="AW390" t="s">
        <v>899</v>
      </c>
      <c r="AX390" t="s">
        <v>899</v>
      </c>
      <c r="AY390" t="s">
        <v>899</v>
      </c>
      <c r="AZ390" t="s">
        <v>899</v>
      </c>
      <c r="BA390" t="s">
        <v>899</v>
      </c>
      <c r="BB390" t="s">
        <v>899</v>
      </c>
      <c r="BC390" t="s">
        <v>899</v>
      </c>
      <c r="BD390" t="s">
        <v>899</v>
      </c>
      <c r="BE390" t="s">
        <v>899</v>
      </c>
      <c r="BF390" t="s">
        <v>899</v>
      </c>
      <c r="BG390" t="s">
        <v>899</v>
      </c>
      <c r="BH390" t="s">
        <v>899</v>
      </c>
      <c r="BI390" t="s">
        <v>899</v>
      </c>
      <c r="BJ390" t="s">
        <v>899</v>
      </c>
      <c r="BK390" t="s">
        <v>899</v>
      </c>
      <c r="BL390" t="s">
        <v>899</v>
      </c>
      <c r="BM390" t="s">
        <v>899</v>
      </c>
      <c r="BN390" t="s">
        <v>899</v>
      </c>
      <c r="BO390" t="s">
        <v>899</v>
      </c>
      <c r="BP390" t="s">
        <v>899</v>
      </c>
      <c r="BQ390" t="s">
        <v>899</v>
      </c>
      <c r="BR390" t="s">
        <v>899</v>
      </c>
      <c r="BS390" t="s">
        <v>899</v>
      </c>
      <c r="BT390" t="s">
        <v>899</v>
      </c>
      <c r="BU390" t="s">
        <v>899</v>
      </c>
      <c r="BV390" t="s">
        <v>899</v>
      </c>
      <c r="BW390" t="s">
        <v>899</v>
      </c>
    </row>
    <row r="391" spans="44:75" x14ac:dyDescent="0.3">
      <c r="AR391" t="s">
        <v>899</v>
      </c>
      <c r="AS391" t="s">
        <v>899</v>
      </c>
      <c r="AT391" t="s">
        <v>899</v>
      </c>
      <c r="AU391" t="s">
        <v>899</v>
      </c>
      <c r="AV391" t="s">
        <v>899</v>
      </c>
      <c r="AW391" t="s">
        <v>899</v>
      </c>
      <c r="AX391" t="s">
        <v>899</v>
      </c>
      <c r="AY391" t="s">
        <v>899</v>
      </c>
      <c r="AZ391" t="s">
        <v>899</v>
      </c>
      <c r="BA391" t="s">
        <v>899</v>
      </c>
      <c r="BB391" t="s">
        <v>899</v>
      </c>
      <c r="BC391" t="s">
        <v>899</v>
      </c>
      <c r="BD391" t="s">
        <v>899</v>
      </c>
      <c r="BE391" t="s">
        <v>899</v>
      </c>
      <c r="BF391" t="s">
        <v>899</v>
      </c>
      <c r="BG391" t="s">
        <v>899</v>
      </c>
      <c r="BH391" t="s">
        <v>899</v>
      </c>
      <c r="BI391" t="s">
        <v>899</v>
      </c>
      <c r="BJ391" t="s">
        <v>899</v>
      </c>
      <c r="BK391" t="s">
        <v>899</v>
      </c>
      <c r="BL391" t="s">
        <v>899</v>
      </c>
      <c r="BM391" t="s">
        <v>899</v>
      </c>
      <c r="BN391" t="s">
        <v>899</v>
      </c>
      <c r="BO391" t="s">
        <v>899</v>
      </c>
      <c r="BP391" t="s">
        <v>899</v>
      </c>
      <c r="BQ391" t="s">
        <v>899</v>
      </c>
      <c r="BR391" t="s">
        <v>899</v>
      </c>
      <c r="BS391" t="s">
        <v>899</v>
      </c>
      <c r="BT391" t="s">
        <v>899</v>
      </c>
      <c r="BU391" t="s">
        <v>899</v>
      </c>
      <c r="BV391" t="s">
        <v>899</v>
      </c>
      <c r="BW391" t="s">
        <v>899</v>
      </c>
    </row>
    <row r="392" spans="44:75" x14ac:dyDescent="0.3">
      <c r="AR392" t="s">
        <v>899</v>
      </c>
      <c r="AS392" t="s">
        <v>899</v>
      </c>
      <c r="AT392" t="s">
        <v>899</v>
      </c>
      <c r="AU392" t="s">
        <v>899</v>
      </c>
      <c r="AV392" t="s">
        <v>899</v>
      </c>
      <c r="AW392" t="s">
        <v>899</v>
      </c>
      <c r="AX392" t="s">
        <v>899</v>
      </c>
      <c r="AY392" t="s">
        <v>899</v>
      </c>
      <c r="AZ392" t="s">
        <v>899</v>
      </c>
      <c r="BA392" t="s">
        <v>899</v>
      </c>
      <c r="BB392" t="s">
        <v>899</v>
      </c>
      <c r="BC392" t="s">
        <v>899</v>
      </c>
      <c r="BD392" t="s">
        <v>899</v>
      </c>
      <c r="BE392" t="s">
        <v>899</v>
      </c>
      <c r="BF392" t="s">
        <v>899</v>
      </c>
      <c r="BG392" t="s">
        <v>899</v>
      </c>
      <c r="BH392" t="s">
        <v>899</v>
      </c>
      <c r="BI392" t="s">
        <v>899</v>
      </c>
      <c r="BJ392" t="s">
        <v>899</v>
      </c>
      <c r="BK392" t="s">
        <v>899</v>
      </c>
      <c r="BL392" t="s">
        <v>899</v>
      </c>
      <c r="BM392" t="s">
        <v>899</v>
      </c>
      <c r="BN392" t="s">
        <v>899</v>
      </c>
      <c r="BO392" t="s">
        <v>899</v>
      </c>
      <c r="BP392" t="s">
        <v>899</v>
      </c>
      <c r="BQ392" t="s">
        <v>899</v>
      </c>
      <c r="BR392" t="s">
        <v>899</v>
      </c>
      <c r="BS392" t="s">
        <v>899</v>
      </c>
      <c r="BT392" t="s">
        <v>899</v>
      </c>
      <c r="BU392" t="s">
        <v>899</v>
      </c>
      <c r="BV392" t="s">
        <v>899</v>
      </c>
      <c r="BW392" t="s">
        <v>899</v>
      </c>
    </row>
    <row r="393" spans="44:75" x14ac:dyDescent="0.3">
      <c r="AR393" t="s">
        <v>899</v>
      </c>
      <c r="AS393" t="s">
        <v>899</v>
      </c>
      <c r="AT393" t="s">
        <v>899</v>
      </c>
      <c r="AU393" t="s">
        <v>899</v>
      </c>
      <c r="AV393" t="s">
        <v>899</v>
      </c>
      <c r="AW393" t="s">
        <v>899</v>
      </c>
      <c r="AX393" t="s">
        <v>899</v>
      </c>
      <c r="AY393" t="s">
        <v>899</v>
      </c>
      <c r="AZ393" t="s">
        <v>899</v>
      </c>
      <c r="BA393" t="s">
        <v>899</v>
      </c>
      <c r="BB393" t="s">
        <v>899</v>
      </c>
      <c r="BC393" t="s">
        <v>899</v>
      </c>
      <c r="BD393" t="s">
        <v>899</v>
      </c>
      <c r="BE393" t="s">
        <v>899</v>
      </c>
      <c r="BF393" t="s">
        <v>899</v>
      </c>
      <c r="BG393" t="s">
        <v>899</v>
      </c>
      <c r="BH393" t="s">
        <v>899</v>
      </c>
      <c r="BI393" t="s">
        <v>899</v>
      </c>
      <c r="BJ393" t="s">
        <v>899</v>
      </c>
      <c r="BK393" t="s">
        <v>899</v>
      </c>
      <c r="BL393" t="s">
        <v>899</v>
      </c>
      <c r="BM393" t="s">
        <v>899</v>
      </c>
      <c r="BN393" t="s">
        <v>899</v>
      </c>
      <c r="BO393" t="s">
        <v>899</v>
      </c>
      <c r="BP393" t="s">
        <v>899</v>
      </c>
      <c r="BQ393" t="s">
        <v>899</v>
      </c>
      <c r="BR393" t="s">
        <v>899</v>
      </c>
      <c r="BS393" t="s">
        <v>899</v>
      </c>
      <c r="BT393" t="s">
        <v>899</v>
      </c>
      <c r="BU393" t="s">
        <v>899</v>
      </c>
      <c r="BV393" t="s">
        <v>899</v>
      </c>
    </row>
    <row r="394" spans="44:75" x14ac:dyDescent="0.3">
      <c r="AR394" t="s">
        <v>899</v>
      </c>
      <c r="AS394" t="s">
        <v>899</v>
      </c>
      <c r="AT394" t="s">
        <v>899</v>
      </c>
      <c r="AU394" t="s">
        <v>899</v>
      </c>
      <c r="AV394" t="s">
        <v>899</v>
      </c>
      <c r="AW394" t="s">
        <v>899</v>
      </c>
      <c r="AX394" t="s">
        <v>899</v>
      </c>
      <c r="AY394" t="s">
        <v>899</v>
      </c>
      <c r="AZ394" t="s">
        <v>899</v>
      </c>
      <c r="BA394" t="s">
        <v>899</v>
      </c>
      <c r="BB394" t="s">
        <v>899</v>
      </c>
      <c r="BC394" t="s">
        <v>899</v>
      </c>
      <c r="BD394" t="s">
        <v>899</v>
      </c>
      <c r="BE394" t="s">
        <v>899</v>
      </c>
      <c r="BF394" t="s">
        <v>899</v>
      </c>
      <c r="BG394" t="s">
        <v>899</v>
      </c>
      <c r="BH394" t="s">
        <v>899</v>
      </c>
      <c r="BI394" t="s">
        <v>899</v>
      </c>
      <c r="BJ394" t="s">
        <v>899</v>
      </c>
      <c r="BK394" t="s">
        <v>899</v>
      </c>
      <c r="BL394" t="s">
        <v>899</v>
      </c>
      <c r="BM394" t="s">
        <v>899</v>
      </c>
      <c r="BN394" t="s">
        <v>899</v>
      </c>
      <c r="BO394" t="s">
        <v>899</v>
      </c>
      <c r="BP394" t="s">
        <v>899</v>
      </c>
      <c r="BQ394" t="s">
        <v>899</v>
      </c>
      <c r="BR394" t="s">
        <v>899</v>
      </c>
      <c r="BS394" t="s">
        <v>899</v>
      </c>
      <c r="BT394" t="s">
        <v>899</v>
      </c>
      <c r="BU394" t="s">
        <v>899</v>
      </c>
      <c r="BV394" t="s">
        <v>899</v>
      </c>
    </row>
    <row r="395" spans="44:75" x14ac:dyDescent="0.3">
      <c r="AR395" t="s">
        <v>899</v>
      </c>
      <c r="AS395" t="s">
        <v>899</v>
      </c>
      <c r="AT395" t="s">
        <v>899</v>
      </c>
      <c r="AU395" t="s">
        <v>899</v>
      </c>
      <c r="AV395" t="s">
        <v>899</v>
      </c>
      <c r="AW395" t="s">
        <v>899</v>
      </c>
      <c r="AX395" t="s">
        <v>899</v>
      </c>
      <c r="AY395" t="s">
        <v>899</v>
      </c>
      <c r="AZ395" t="s">
        <v>899</v>
      </c>
      <c r="BA395" t="s">
        <v>899</v>
      </c>
      <c r="BB395" t="s">
        <v>899</v>
      </c>
      <c r="BC395" t="s">
        <v>899</v>
      </c>
      <c r="BD395" t="s">
        <v>899</v>
      </c>
      <c r="BE395" t="s">
        <v>899</v>
      </c>
      <c r="BF395" t="s">
        <v>899</v>
      </c>
      <c r="BG395" t="s">
        <v>899</v>
      </c>
      <c r="BH395" t="s">
        <v>899</v>
      </c>
      <c r="BI395" t="s">
        <v>899</v>
      </c>
      <c r="BJ395" t="s">
        <v>899</v>
      </c>
      <c r="BK395" t="s">
        <v>899</v>
      </c>
      <c r="BL395" t="s">
        <v>899</v>
      </c>
      <c r="BM395" t="s">
        <v>899</v>
      </c>
      <c r="BN395" t="s">
        <v>899</v>
      </c>
      <c r="BO395" t="s">
        <v>899</v>
      </c>
      <c r="BP395" t="s">
        <v>899</v>
      </c>
      <c r="BQ395" t="s">
        <v>899</v>
      </c>
      <c r="BR395" t="s">
        <v>899</v>
      </c>
      <c r="BS395" t="s">
        <v>899</v>
      </c>
      <c r="BT395" t="s">
        <v>899</v>
      </c>
      <c r="BU395" t="s">
        <v>899</v>
      </c>
      <c r="BV395" t="s">
        <v>899</v>
      </c>
    </row>
    <row r="396" spans="44:75" x14ac:dyDescent="0.3">
      <c r="AR396" t="s">
        <v>899</v>
      </c>
      <c r="AS396" t="s">
        <v>899</v>
      </c>
      <c r="AT396" t="s">
        <v>899</v>
      </c>
      <c r="AU396" t="s">
        <v>899</v>
      </c>
      <c r="AV396" t="s">
        <v>899</v>
      </c>
      <c r="AW396" t="s">
        <v>899</v>
      </c>
      <c r="AX396" t="s">
        <v>899</v>
      </c>
      <c r="AY396" t="s">
        <v>899</v>
      </c>
      <c r="AZ396" t="s">
        <v>899</v>
      </c>
      <c r="BA396" t="s">
        <v>899</v>
      </c>
      <c r="BB396" t="s">
        <v>899</v>
      </c>
      <c r="BC396" t="s">
        <v>899</v>
      </c>
      <c r="BD396" t="s">
        <v>899</v>
      </c>
      <c r="BE396" t="s">
        <v>899</v>
      </c>
      <c r="BF396" t="s">
        <v>899</v>
      </c>
      <c r="BG396" t="s">
        <v>899</v>
      </c>
      <c r="BH396" t="s">
        <v>899</v>
      </c>
      <c r="BI396" t="s">
        <v>899</v>
      </c>
      <c r="BJ396" t="s">
        <v>899</v>
      </c>
      <c r="BK396" t="s">
        <v>899</v>
      </c>
      <c r="BL396" t="s">
        <v>899</v>
      </c>
      <c r="BM396" t="s">
        <v>899</v>
      </c>
      <c r="BN396" t="s">
        <v>899</v>
      </c>
      <c r="BO396" t="s">
        <v>899</v>
      </c>
      <c r="BP396" t="s">
        <v>899</v>
      </c>
      <c r="BQ396" t="s">
        <v>899</v>
      </c>
      <c r="BR396" t="s">
        <v>899</v>
      </c>
      <c r="BS396" t="s">
        <v>899</v>
      </c>
      <c r="BT396" t="s">
        <v>899</v>
      </c>
      <c r="BU396" t="s">
        <v>899</v>
      </c>
      <c r="BV396" t="s">
        <v>899</v>
      </c>
    </row>
    <row r="397" spans="44:75" x14ac:dyDescent="0.3">
      <c r="AR397" t="s">
        <v>899</v>
      </c>
      <c r="AS397" t="s">
        <v>899</v>
      </c>
      <c r="AT397" t="s">
        <v>899</v>
      </c>
      <c r="AU397" t="s">
        <v>899</v>
      </c>
      <c r="AV397" t="s">
        <v>899</v>
      </c>
      <c r="AW397" t="s">
        <v>899</v>
      </c>
      <c r="AX397" t="s">
        <v>899</v>
      </c>
      <c r="AY397" t="s">
        <v>899</v>
      </c>
      <c r="AZ397" t="s">
        <v>899</v>
      </c>
      <c r="BA397" t="s">
        <v>899</v>
      </c>
      <c r="BB397" t="s">
        <v>899</v>
      </c>
      <c r="BC397" t="s">
        <v>899</v>
      </c>
      <c r="BD397" t="s">
        <v>899</v>
      </c>
      <c r="BE397" t="s">
        <v>899</v>
      </c>
      <c r="BF397" t="s">
        <v>899</v>
      </c>
      <c r="BG397" t="s">
        <v>899</v>
      </c>
      <c r="BH397" t="s">
        <v>899</v>
      </c>
      <c r="BI397" t="s">
        <v>899</v>
      </c>
      <c r="BJ397" t="s">
        <v>899</v>
      </c>
      <c r="BK397" t="s">
        <v>899</v>
      </c>
      <c r="BL397" t="s">
        <v>899</v>
      </c>
      <c r="BM397" t="s">
        <v>899</v>
      </c>
      <c r="BN397" t="s">
        <v>899</v>
      </c>
      <c r="BO397" t="s">
        <v>899</v>
      </c>
      <c r="BP397" t="s">
        <v>899</v>
      </c>
      <c r="BQ397" t="s">
        <v>899</v>
      </c>
      <c r="BR397" t="s">
        <v>899</v>
      </c>
      <c r="BS397" t="s">
        <v>899</v>
      </c>
      <c r="BT397" t="s">
        <v>899</v>
      </c>
      <c r="BU397" t="s">
        <v>899</v>
      </c>
      <c r="BV397" t="s">
        <v>899</v>
      </c>
    </row>
    <row r="398" spans="44:75" x14ac:dyDescent="0.3">
      <c r="AR398" t="s">
        <v>899</v>
      </c>
      <c r="AS398" t="s">
        <v>899</v>
      </c>
      <c r="AT398" t="s">
        <v>899</v>
      </c>
      <c r="AU398" t="s">
        <v>899</v>
      </c>
      <c r="AV398" t="s">
        <v>899</v>
      </c>
      <c r="AW398" t="s">
        <v>899</v>
      </c>
      <c r="AX398" t="s">
        <v>899</v>
      </c>
      <c r="AY398" t="s">
        <v>899</v>
      </c>
      <c r="AZ398" t="s">
        <v>899</v>
      </c>
      <c r="BA398" t="s">
        <v>899</v>
      </c>
      <c r="BB398" t="s">
        <v>899</v>
      </c>
      <c r="BC398" t="s">
        <v>899</v>
      </c>
      <c r="BD398" t="s">
        <v>899</v>
      </c>
      <c r="BE398" t="s">
        <v>899</v>
      </c>
      <c r="BF398" t="s">
        <v>899</v>
      </c>
      <c r="BG398" t="s">
        <v>899</v>
      </c>
      <c r="BH398" t="s">
        <v>899</v>
      </c>
      <c r="BI398" t="s">
        <v>899</v>
      </c>
      <c r="BJ398" t="s">
        <v>899</v>
      </c>
      <c r="BK398" t="s">
        <v>899</v>
      </c>
      <c r="BL398" t="s">
        <v>899</v>
      </c>
      <c r="BM398" t="s">
        <v>899</v>
      </c>
      <c r="BN398" t="s">
        <v>899</v>
      </c>
      <c r="BO398" t="s">
        <v>899</v>
      </c>
      <c r="BP398" t="s">
        <v>899</v>
      </c>
      <c r="BQ398" t="s">
        <v>899</v>
      </c>
      <c r="BR398" t="s">
        <v>899</v>
      </c>
      <c r="BS398" t="s">
        <v>899</v>
      </c>
      <c r="BT398" t="s">
        <v>899</v>
      </c>
      <c r="BU398" t="s">
        <v>899</v>
      </c>
      <c r="BV398" t="s">
        <v>899</v>
      </c>
    </row>
    <row r="399" spans="44:75" x14ac:dyDescent="0.3">
      <c r="AR399" t="s">
        <v>899</v>
      </c>
      <c r="AS399" t="s">
        <v>899</v>
      </c>
      <c r="AT399" t="s">
        <v>899</v>
      </c>
      <c r="AU399" t="s">
        <v>899</v>
      </c>
      <c r="AV399" t="s">
        <v>899</v>
      </c>
      <c r="AW399" t="s">
        <v>899</v>
      </c>
      <c r="AX399" t="s">
        <v>899</v>
      </c>
      <c r="AY399" t="s">
        <v>899</v>
      </c>
      <c r="AZ399" t="s">
        <v>899</v>
      </c>
      <c r="BA399" t="s">
        <v>899</v>
      </c>
      <c r="BB399" t="s">
        <v>899</v>
      </c>
      <c r="BC399" t="s">
        <v>899</v>
      </c>
      <c r="BD399" t="s">
        <v>899</v>
      </c>
      <c r="BE399" t="s">
        <v>899</v>
      </c>
      <c r="BF399" t="s">
        <v>899</v>
      </c>
      <c r="BG399" t="s">
        <v>899</v>
      </c>
      <c r="BH399" t="s">
        <v>899</v>
      </c>
      <c r="BI399" t="s">
        <v>899</v>
      </c>
      <c r="BJ399" t="s">
        <v>899</v>
      </c>
      <c r="BK399" t="s">
        <v>899</v>
      </c>
      <c r="BL399" t="s">
        <v>899</v>
      </c>
      <c r="BM399" t="s">
        <v>899</v>
      </c>
      <c r="BN399" t="s">
        <v>899</v>
      </c>
      <c r="BO399" t="s">
        <v>899</v>
      </c>
      <c r="BP399" t="s">
        <v>899</v>
      </c>
      <c r="BQ399" t="s">
        <v>899</v>
      </c>
      <c r="BR399" t="s">
        <v>899</v>
      </c>
      <c r="BS399" t="s">
        <v>899</v>
      </c>
      <c r="BT399" t="s">
        <v>899</v>
      </c>
      <c r="BU399" t="s">
        <v>899</v>
      </c>
      <c r="BV399" t="s">
        <v>899</v>
      </c>
    </row>
    <row r="400" spans="44:75" x14ac:dyDescent="0.3">
      <c r="AR400" t="s">
        <v>899</v>
      </c>
      <c r="AS400" t="s">
        <v>899</v>
      </c>
      <c r="AT400" t="s">
        <v>899</v>
      </c>
      <c r="AU400" t="s">
        <v>899</v>
      </c>
      <c r="AV400" t="s">
        <v>899</v>
      </c>
      <c r="AW400" t="s">
        <v>899</v>
      </c>
      <c r="AX400" t="s">
        <v>899</v>
      </c>
      <c r="AY400" t="s">
        <v>899</v>
      </c>
      <c r="AZ400" t="s">
        <v>899</v>
      </c>
      <c r="BA400" t="s">
        <v>899</v>
      </c>
      <c r="BB400" t="s">
        <v>899</v>
      </c>
      <c r="BC400" t="s">
        <v>899</v>
      </c>
      <c r="BD400" t="s">
        <v>899</v>
      </c>
      <c r="BE400" t="s">
        <v>899</v>
      </c>
      <c r="BF400" t="s">
        <v>899</v>
      </c>
      <c r="BG400" t="s">
        <v>899</v>
      </c>
      <c r="BH400" t="s">
        <v>899</v>
      </c>
      <c r="BI400" t="s">
        <v>899</v>
      </c>
      <c r="BJ400" t="s">
        <v>899</v>
      </c>
      <c r="BK400" t="s">
        <v>899</v>
      </c>
      <c r="BL400" t="s">
        <v>899</v>
      </c>
      <c r="BM400" t="s">
        <v>899</v>
      </c>
      <c r="BN400" t="s">
        <v>899</v>
      </c>
      <c r="BO400" t="s">
        <v>899</v>
      </c>
      <c r="BP400" t="s">
        <v>899</v>
      </c>
      <c r="BQ400" t="s">
        <v>899</v>
      </c>
      <c r="BR400" t="s">
        <v>899</v>
      </c>
      <c r="BS400" t="s">
        <v>899</v>
      </c>
      <c r="BT400" t="s">
        <v>899</v>
      </c>
      <c r="BU400" t="s">
        <v>899</v>
      </c>
      <c r="BV400" t="s">
        <v>899</v>
      </c>
    </row>
    <row r="401" spans="44:74" x14ac:dyDescent="0.3">
      <c r="AR401" t="s">
        <v>899</v>
      </c>
      <c r="AS401" t="s">
        <v>899</v>
      </c>
      <c r="AT401" t="s">
        <v>899</v>
      </c>
      <c r="AU401" t="s">
        <v>899</v>
      </c>
      <c r="AV401" t="s">
        <v>899</v>
      </c>
      <c r="AW401" t="s">
        <v>899</v>
      </c>
      <c r="AX401" t="s">
        <v>899</v>
      </c>
      <c r="AY401" t="s">
        <v>899</v>
      </c>
      <c r="AZ401" t="s">
        <v>899</v>
      </c>
      <c r="BA401" t="s">
        <v>899</v>
      </c>
      <c r="BB401" t="s">
        <v>899</v>
      </c>
      <c r="BC401" t="s">
        <v>899</v>
      </c>
      <c r="BD401" t="s">
        <v>899</v>
      </c>
      <c r="BE401" t="s">
        <v>899</v>
      </c>
      <c r="BF401" t="s">
        <v>899</v>
      </c>
      <c r="BG401" t="s">
        <v>899</v>
      </c>
      <c r="BH401" t="s">
        <v>899</v>
      </c>
      <c r="BI401" t="s">
        <v>899</v>
      </c>
      <c r="BJ401" t="s">
        <v>899</v>
      </c>
      <c r="BK401" t="s">
        <v>899</v>
      </c>
      <c r="BL401" t="s">
        <v>899</v>
      </c>
      <c r="BM401" t="s">
        <v>899</v>
      </c>
      <c r="BN401" t="s">
        <v>899</v>
      </c>
      <c r="BO401" t="s">
        <v>899</v>
      </c>
      <c r="BP401" t="s">
        <v>899</v>
      </c>
      <c r="BQ401" t="s">
        <v>899</v>
      </c>
      <c r="BR401" t="s">
        <v>899</v>
      </c>
      <c r="BS401" t="s">
        <v>899</v>
      </c>
      <c r="BT401" t="s">
        <v>899</v>
      </c>
      <c r="BU401" t="s">
        <v>899</v>
      </c>
      <c r="BV401" t="s">
        <v>899</v>
      </c>
    </row>
    <row r="402" spans="44:74" x14ac:dyDescent="0.3">
      <c r="AR402" t="s">
        <v>899</v>
      </c>
      <c r="AS402" t="s">
        <v>899</v>
      </c>
      <c r="AT402" t="s">
        <v>899</v>
      </c>
      <c r="AU402" t="s">
        <v>899</v>
      </c>
      <c r="AV402" t="s">
        <v>899</v>
      </c>
      <c r="AW402" t="s">
        <v>899</v>
      </c>
      <c r="AX402" t="s">
        <v>899</v>
      </c>
      <c r="AY402" t="s">
        <v>899</v>
      </c>
      <c r="AZ402" t="s">
        <v>899</v>
      </c>
      <c r="BA402" t="s">
        <v>899</v>
      </c>
      <c r="BB402" t="s">
        <v>899</v>
      </c>
      <c r="BC402" t="s">
        <v>899</v>
      </c>
      <c r="BD402" t="s">
        <v>899</v>
      </c>
      <c r="BE402" t="s">
        <v>899</v>
      </c>
      <c r="BF402" t="s">
        <v>899</v>
      </c>
      <c r="BG402" t="s">
        <v>899</v>
      </c>
      <c r="BH402" t="s">
        <v>899</v>
      </c>
      <c r="BI402" t="s">
        <v>899</v>
      </c>
      <c r="BJ402" t="s">
        <v>899</v>
      </c>
      <c r="BK402" t="s">
        <v>899</v>
      </c>
      <c r="BL402" t="s">
        <v>899</v>
      </c>
      <c r="BM402" t="s">
        <v>899</v>
      </c>
      <c r="BN402" t="s">
        <v>899</v>
      </c>
      <c r="BO402" t="s">
        <v>899</v>
      </c>
      <c r="BP402" t="s">
        <v>899</v>
      </c>
      <c r="BQ402" t="s">
        <v>899</v>
      </c>
      <c r="BR402" t="s">
        <v>899</v>
      </c>
      <c r="BS402" t="s">
        <v>899</v>
      </c>
      <c r="BT402" t="s">
        <v>899</v>
      </c>
      <c r="BU402" t="s">
        <v>899</v>
      </c>
      <c r="BV402" t="s">
        <v>899</v>
      </c>
    </row>
    <row r="403" spans="44:74" x14ac:dyDescent="0.3">
      <c r="AR403" t="s">
        <v>899</v>
      </c>
      <c r="AS403" t="s">
        <v>899</v>
      </c>
      <c r="AT403" t="s">
        <v>899</v>
      </c>
      <c r="AU403" t="s">
        <v>899</v>
      </c>
      <c r="AV403" t="s">
        <v>899</v>
      </c>
      <c r="AW403" t="s">
        <v>899</v>
      </c>
      <c r="AX403" t="s">
        <v>899</v>
      </c>
      <c r="AY403" t="s">
        <v>899</v>
      </c>
      <c r="AZ403" t="s">
        <v>899</v>
      </c>
      <c r="BA403" t="s">
        <v>899</v>
      </c>
      <c r="BB403" t="s">
        <v>899</v>
      </c>
      <c r="BC403" t="s">
        <v>899</v>
      </c>
      <c r="BD403" t="s">
        <v>899</v>
      </c>
      <c r="BE403" t="s">
        <v>899</v>
      </c>
      <c r="BF403" t="s">
        <v>899</v>
      </c>
      <c r="BG403" t="s">
        <v>899</v>
      </c>
      <c r="BH403" t="s">
        <v>899</v>
      </c>
      <c r="BI403" t="s">
        <v>899</v>
      </c>
      <c r="BJ403" t="s">
        <v>899</v>
      </c>
      <c r="BK403" t="s">
        <v>899</v>
      </c>
      <c r="BL403" t="s">
        <v>899</v>
      </c>
      <c r="BM403" t="s">
        <v>899</v>
      </c>
      <c r="BN403" t="s">
        <v>899</v>
      </c>
      <c r="BO403" t="s">
        <v>899</v>
      </c>
      <c r="BP403" t="s">
        <v>899</v>
      </c>
      <c r="BQ403" t="s">
        <v>899</v>
      </c>
      <c r="BR403" t="s">
        <v>899</v>
      </c>
      <c r="BS403" t="s">
        <v>899</v>
      </c>
      <c r="BT403" t="s">
        <v>899</v>
      </c>
      <c r="BU403" t="s">
        <v>899</v>
      </c>
      <c r="BV403" t="s">
        <v>899</v>
      </c>
    </row>
    <row r="404" spans="44:74" x14ac:dyDescent="0.3">
      <c r="AR404" t="s">
        <v>899</v>
      </c>
      <c r="AS404" t="s">
        <v>899</v>
      </c>
      <c r="AT404" t="s">
        <v>899</v>
      </c>
      <c r="AU404" t="s">
        <v>899</v>
      </c>
      <c r="AV404" t="s">
        <v>899</v>
      </c>
      <c r="AW404" t="s">
        <v>899</v>
      </c>
      <c r="AX404" t="s">
        <v>899</v>
      </c>
      <c r="AY404" t="s">
        <v>899</v>
      </c>
      <c r="AZ404" t="s">
        <v>899</v>
      </c>
      <c r="BA404" t="s">
        <v>899</v>
      </c>
      <c r="BB404" t="s">
        <v>899</v>
      </c>
      <c r="BC404" t="s">
        <v>899</v>
      </c>
      <c r="BD404" t="s">
        <v>899</v>
      </c>
      <c r="BE404" t="s">
        <v>899</v>
      </c>
      <c r="BF404" t="s">
        <v>899</v>
      </c>
      <c r="BG404" t="s">
        <v>899</v>
      </c>
      <c r="BH404" t="s">
        <v>899</v>
      </c>
      <c r="BI404" t="s">
        <v>899</v>
      </c>
      <c r="BJ404" t="s">
        <v>899</v>
      </c>
      <c r="BK404" t="s">
        <v>899</v>
      </c>
      <c r="BL404" t="s">
        <v>899</v>
      </c>
      <c r="BM404" t="s">
        <v>899</v>
      </c>
      <c r="BN404" t="s">
        <v>899</v>
      </c>
      <c r="BO404" t="s">
        <v>899</v>
      </c>
      <c r="BP404" t="s">
        <v>899</v>
      </c>
      <c r="BQ404" t="s">
        <v>899</v>
      </c>
      <c r="BR404" t="s">
        <v>899</v>
      </c>
      <c r="BS404" t="s">
        <v>899</v>
      </c>
      <c r="BT404" t="s">
        <v>899</v>
      </c>
      <c r="BU404" t="s">
        <v>899</v>
      </c>
      <c r="BV404" t="s">
        <v>899</v>
      </c>
    </row>
    <row r="405" spans="44:74" x14ac:dyDescent="0.3">
      <c r="AR405" t="s">
        <v>899</v>
      </c>
      <c r="AS405" t="s">
        <v>899</v>
      </c>
      <c r="AT405" t="s">
        <v>899</v>
      </c>
      <c r="AU405" t="s">
        <v>899</v>
      </c>
      <c r="AV405" t="s">
        <v>899</v>
      </c>
      <c r="AW405" t="s">
        <v>899</v>
      </c>
      <c r="AX405" t="s">
        <v>899</v>
      </c>
      <c r="AY405" t="s">
        <v>899</v>
      </c>
      <c r="AZ405" t="s">
        <v>899</v>
      </c>
      <c r="BA405" t="s">
        <v>899</v>
      </c>
      <c r="BB405" t="s">
        <v>899</v>
      </c>
      <c r="BC405" t="s">
        <v>899</v>
      </c>
      <c r="BD405" t="s">
        <v>899</v>
      </c>
      <c r="BE405" t="s">
        <v>899</v>
      </c>
      <c r="BF405" t="s">
        <v>899</v>
      </c>
      <c r="BG405" t="s">
        <v>899</v>
      </c>
      <c r="BH405" t="s">
        <v>899</v>
      </c>
      <c r="BI405" t="s">
        <v>899</v>
      </c>
      <c r="BJ405" t="s">
        <v>899</v>
      </c>
      <c r="BK405" t="s">
        <v>899</v>
      </c>
      <c r="BL405" t="s">
        <v>899</v>
      </c>
      <c r="BM405" t="s">
        <v>899</v>
      </c>
      <c r="BN405" t="s">
        <v>899</v>
      </c>
      <c r="BO405" t="s">
        <v>899</v>
      </c>
      <c r="BP405" t="s">
        <v>899</v>
      </c>
      <c r="BQ405" t="s">
        <v>899</v>
      </c>
      <c r="BR405" t="s">
        <v>899</v>
      </c>
      <c r="BS405" t="s">
        <v>899</v>
      </c>
      <c r="BT405" t="s">
        <v>899</v>
      </c>
      <c r="BU405" t="s">
        <v>899</v>
      </c>
      <c r="BV405" t="s">
        <v>899</v>
      </c>
    </row>
    <row r="406" spans="44:74" x14ac:dyDescent="0.3">
      <c r="AR406" t="s">
        <v>899</v>
      </c>
      <c r="AS406" t="s">
        <v>899</v>
      </c>
      <c r="AT406" t="s">
        <v>899</v>
      </c>
      <c r="AU406" t="s">
        <v>899</v>
      </c>
      <c r="AV406" t="s">
        <v>899</v>
      </c>
      <c r="AW406" t="s">
        <v>899</v>
      </c>
      <c r="AX406" t="s">
        <v>899</v>
      </c>
      <c r="AY406" t="s">
        <v>899</v>
      </c>
      <c r="AZ406" t="s">
        <v>899</v>
      </c>
      <c r="BA406" t="s">
        <v>899</v>
      </c>
      <c r="BB406" t="s">
        <v>899</v>
      </c>
      <c r="BC406" t="s">
        <v>899</v>
      </c>
      <c r="BD406" t="s">
        <v>899</v>
      </c>
      <c r="BE406" t="s">
        <v>899</v>
      </c>
      <c r="BF406" t="s">
        <v>899</v>
      </c>
      <c r="BG406" t="s">
        <v>899</v>
      </c>
      <c r="BH406" t="s">
        <v>899</v>
      </c>
      <c r="BI406" t="s">
        <v>899</v>
      </c>
      <c r="BJ406" t="s">
        <v>899</v>
      </c>
      <c r="BK406" t="s">
        <v>899</v>
      </c>
      <c r="BL406" t="s">
        <v>899</v>
      </c>
      <c r="BM406" t="s">
        <v>899</v>
      </c>
      <c r="BN406" t="s">
        <v>899</v>
      </c>
      <c r="BO406" t="s">
        <v>899</v>
      </c>
      <c r="BP406" t="s">
        <v>899</v>
      </c>
      <c r="BQ406" t="s">
        <v>899</v>
      </c>
      <c r="BR406" t="s">
        <v>899</v>
      </c>
      <c r="BS406" t="s">
        <v>899</v>
      </c>
      <c r="BT406" t="s">
        <v>899</v>
      </c>
      <c r="BU406" t="s">
        <v>899</v>
      </c>
      <c r="BV406" t="s">
        <v>899</v>
      </c>
    </row>
    <row r="407" spans="44:74" x14ac:dyDescent="0.3">
      <c r="AR407" t="s">
        <v>899</v>
      </c>
      <c r="AS407" t="s">
        <v>899</v>
      </c>
      <c r="AT407" t="s">
        <v>899</v>
      </c>
      <c r="AU407" t="s">
        <v>899</v>
      </c>
      <c r="AV407" t="s">
        <v>899</v>
      </c>
      <c r="AW407" t="s">
        <v>899</v>
      </c>
      <c r="AX407" t="s">
        <v>899</v>
      </c>
      <c r="AY407" t="s">
        <v>899</v>
      </c>
      <c r="AZ407" t="s">
        <v>899</v>
      </c>
      <c r="BA407" t="s">
        <v>899</v>
      </c>
      <c r="BB407" t="s">
        <v>899</v>
      </c>
      <c r="BC407" t="s">
        <v>899</v>
      </c>
      <c r="BD407" t="s">
        <v>899</v>
      </c>
      <c r="BE407" t="s">
        <v>899</v>
      </c>
      <c r="BF407" t="s">
        <v>899</v>
      </c>
      <c r="BG407" t="s">
        <v>899</v>
      </c>
      <c r="BH407" t="s">
        <v>899</v>
      </c>
      <c r="BI407" t="s">
        <v>899</v>
      </c>
      <c r="BJ407" t="s">
        <v>899</v>
      </c>
      <c r="BK407" t="s">
        <v>899</v>
      </c>
      <c r="BL407" t="s">
        <v>899</v>
      </c>
      <c r="BM407" t="s">
        <v>899</v>
      </c>
      <c r="BN407" t="s">
        <v>899</v>
      </c>
      <c r="BO407" t="s">
        <v>899</v>
      </c>
      <c r="BP407" t="s">
        <v>899</v>
      </c>
      <c r="BQ407" t="s">
        <v>899</v>
      </c>
      <c r="BR407" t="s">
        <v>899</v>
      </c>
      <c r="BS407" t="s">
        <v>899</v>
      </c>
      <c r="BT407" t="s">
        <v>899</v>
      </c>
      <c r="BU407" t="s">
        <v>899</v>
      </c>
      <c r="BV407" t="s">
        <v>899</v>
      </c>
    </row>
    <row r="408" spans="44:74" x14ac:dyDescent="0.3">
      <c r="AR408" t="s">
        <v>899</v>
      </c>
      <c r="AS408" t="s">
        <v>899</v>
      </c>
      <c r="AT408" t="s">
        <v>899</v>
      </c>
      <c r="AU408" t="s">
        <v>899</v>
      </c>
      <c r="AV408" t="s">
        <v>899</v>
      </c>
      <c r="AW408" t="s">
        <v>899</v>
      </c>
      <c r="AX408" t="s">
        <v>899</v>
      </c>
      <c r="AY408" t="s">
        <v>899</v>
      </c>
      <c r="AZ408" t="s">
        <v>899</v>
      </c>
      <c r="BA408" t="s">
        <v>899</v>
      </c>
      <c r="BB408" t="s">
        <v>899</v>
      </c>
      <c r="BC408" t="s">
        <v>899</v>
      </c>
      <c r="BD408" t="s">
        <v>899</v>
      </c>
      <c r="BE408" t="s">
        <v>899</v>
      </c>
      <c r="BF408" t="s">
        <v>899</v>
      </c>
      <c r="BG408" t="s">
        <v>899</v>
      </c>
      <c r="BH408" t="s">
        <v>899</v>
      </c>
      <c r="BI408" t="s">
        <v>899</v>
      </c>
      <c r="BJ408" t="s">
        <v>899</v>
      </c>
      <c r="BK408" t="s">
        <v>899</v>
      </c>
      <c r="BL408" t="s">
        <v>899</v>
      </c>
      <c r="BM408" t="s">
        <v>899</v>
      </c>
      <c r="BN408" t="s">
        <v>899</v>
      </c>
      <c r="BO408" t="s">
        <v>899</v>
      </c>
      <c r="BP408" t="s">
        <v>899</v>
      </c>
      <c r="BQ408" t="s">
        <v>899</v>
      </c>
      <c r="BR408" t="s">
        <v>899</v>
      </c>
      <c r="BS408" t="s">
        <v>899</v>
      </c>
      <c r="BT408" t="s">
        <v>899</v>
      </c>
      <c r="BU408" t="s">
        <v>899</v>
      </c>
      <c r="BV408" t="s">
        <v>899</v>
      </c>
    </row>
    <row r="409" spans="44:74" x14ac:dyDescent="0.3">
      <c r="AR409" t="s">
        <v>899</v>
      </c>
      <c r="AS409" t="s">
        <v>899</v>
      </c>
      <c r="AT409" t="s">
        <v>899</v>
      </c>
      <c r="AU409" t="s">
        <v>899</v>
      </c>
      <c r="AV409" t="s">
        <v>899</v>
      </c>
      <c r="AW409" t="s">
        <v>899</v>
      </c>
      <c r="AX409" t="s">
        <v>899</v>
      </c>
      <c r="AY409" t="s">
        <v>899</v>
      </c>
      <c r="AZ409" t="s">
        <v>899</v>
      </c>
      <c r="BA409" t="s">
        <v>899</v>
      </c>
      <c r="BB409" t="s">
        <v>899</v>
      </c>
      <c r="BC409" t="s">
        <v>899</v>
      </c>
      <c r="BD409" t="s">
        <v>899</v>
      </c>
      <c r="BE409" t="s">
        <v>899</v>
      </c>
      <c r="BF409" t="s">
        <v>899</v>
      </c>
      <c r="BG409" t="s">
        <v>899</v>
      </c>
      <c r="BH409" t="s">
        <v>899</v>
      </c>
      <c r="BI409" t="s">
        <v>899</v>
      </c>
      <c r="BJ409" t="s">
        <v>899</v>
      </c>
      <c r="BK409" t="s">
        <v>899</v>
      </c>
      <c r="BL409" t="s">
        <v>899</v>
      </c>
      <c r="BM409" t="s">
        <v>899</v>
      </c>
      <c r="BN409" t="s">
        <v>899</v>
      </c>
      <c r="BO409" t="s">
        <v>899</v>
      </c>
      <c r="BP409" t="s">
        <v>899</v>
      </c>
      <c r="BQ409" t="s">
        <v>899</v>
      </c>
      <c r="BR409" t="s">
        <v>899</v>
      </c>
      <c r="BS409" t="s">
        <v>899</v>
      </c>
      <c r="BT409" t="s">
        <v>899</v>
      </c>
      <c r="BU409" t="s">
        <v>899</v>
      </c>
      <c r="BV409" t="s">
        <v>899</v>
      </c>
    </row>
    <row r="410" spans="44:74" x14ac:dyDescent="0.3">
      <c r="AR410" t="s">
        <v>899</v>
      </c>
      <c r="AS410" t="s">
        <v>899</v>
      </c>
      <c r="AT410" t="s">
        <v>899</v>
      </c>
      <c r="AU410" t="s">
        <v>899</v>
      </c>
      <c r="AV410" t="s">
        <v>899</v>
      </c>
      <c r="AW410" t="s">
        <v>899</v>
      </c>
      <c r="AX410" t="s">
        <v>899</v>
      </c>
      <c r="AY410" t="s">
        <v>899</v>
      </c>
      <c r="AZ410" t="s">
        <v>899</v>
      </c>
      <c r="BA410" t="s">
        <v>899</v>
      </c>
      <c r="BB410" t="s">
        <v>899</v>
      </c>
      <c r="BC410" t="s">
        <v>899</v>
      </c>
      <c r="BD410" t="s">
        <v>899</v>
      </c>
      <c r="BE410" t="s">
        <v>899</v>
      </c>
      <c r="BF410" t="s">
        <v>899</v>
      </c>
      <c r="BG410" t="s">
        <v>899</v>
      </c>
      <c r="BH410" t="s">
        <v>899</v>
      </c>
      <c r="BI410" t="s">
        <v>899</v>
      </c>
      <c r="BJ410" t="s">
        <v>899</v>
      </c>
      <c r="BK410" t="s">
        <v>899</v>
      </c>
      <c r="BL410" t="s">
        <v>899</v>
      </c>
      <c r="BM410" t="s">
        <v>899</v>
      </c>
      <c r="BN410" t="s">
        <v>899</v>
      </c>
      <c r="BO410" t="s">
        <v>899</v>
      </c>
      <c r="BP410" t="s">
        <v>899</v>
      </c>
      <c r="BQ410" t="s">
        <v>899</v>
      </c>
      <c r="BR410" t="s">
        <v>899</v>
      </c>
      <c r="BS410" t="s">
        <v>899</v>
      </c>
      <c r="BT410" t="s">
        <v>899</v>
      </c>
      <c r="BU410" t="s">
        <v>899</v>
      </c>
      <c r="BV410" t="s">
        <v>899</v>
      </c>
    </row>
    <row r="411" spans="44:74" x14ac:dyDescent="0.3">
      <c r="AR411" t="s">
        <v>899</v>
      </c>
      <c r="AS411" t="s">
        <v>899</v>
      </c>
      <c r="AT411" t="s">
        <v>899</v>
      </c>
      <c r="AU411" t="s">
        <v>899</v>
      </c>
      <c r="AV411" t="s">
        <v>899</v>
      </c>
      <c r="AW411" t="s">
        <v>899</v>
      </c>
      <c r="AX411" t="s">
        <v>899</v>
      </c>
      <c r="AY411" t="s">
        <v>899</v>
      </c>
      <c r="AZ411" t="s">
        <v>899</v>
      </c>
      <c r="BA411" t="s">
        <v>899</v>
      </c>
      <c r="BB411" t="s">
        <v>899</v>
      </c>
      <c r="BC411" t="s">
        <v>899</v>
      </c>
      <c r="BD411" t="s">
        <v>899</v>
      </c>
      <c r="BE411" t="s">
        <v>899</v>
      </c>
      <c r="BF411" t="s">
        <v>899</v>
      </c>
      <c r="BG411" t="s">
        <v>899</v>
      </c>
      <c r="BH411" t="s">
        <v>899</v>
      </c>
      <c r="BI411" t="s">
        <v>899</v>
      </c>
      <c r="BJ411" t="s">
        <v>899</v>
      </c>
      <c r="BK411" t="s">
        <v>899</v>
      </c>
      <c r="BL411" t="s">
        <v>899</v>
      </c>
      <c r="BM411" t="s">
        <v>899</v>
      </c>
      <c r="BN411" t="s">
        <v>899</v>
      </c>
      <c r="BO411" t="s">
        <v>899</v>
      </c>
      <c r="BP411" t="s">
        <v>899</v>
      </c>
      <c r="BQ411" t="s">
        <v>899</v>
      </c>
      <c r="BR411" t="s">
        <v>899</v>
      </c>
      <c r="BS411" t="s">
        <v>899</v>
      </c>
      <c r="BT411" t="s">
        <v>899</v>
      </c>
      <c r="BU411" t="s">
        <v>899</v>
      </c>
      <c r="BV411" t="s">
        <v>899</v>
      </c>
    </row>
    <row r="412" spans="44:74" x14ac:dyDescent="0.3">
      <c r="AR412" t="s">
        <v>899</v>
      </c>
      <c r="AS412" t="s">
        <v>899</v>
      </c>
      <c r="AT412" t="s">
        <v>899</v>
      </c>
      <c r="AU412" t="s">
        <v>899</v>
      </c>
      <c r="AV412" t="s">
        <v>899</v>
      </c>
      <c r="AW412" t="s">
        <v>899</v>
      </c>
      <c r="AX412" t="s">
        <v>899</v>
      </c>
      <c r="AY412" t="s">
        <v>899</v>
      </c>
      <c r="AZ412" t="s">
        <v>899</v>
      </c>
      <c r="BA412" t="s">
        <v>899</v>
      </c>
      <c r="BB412" t="s">
        <v>899</v>
      </c>
      <c r="BC412" t="s">
        <v>899</v>
      </c>
      <c r="BD412" t="s">
        <v>899</v>
      </c>
      <c r="BE412" t="s">
        <v>899</v>
      </c>
      <c r="BF412" t="s">
        <v>899</v>
      </c>
      <c r="BG412" t="s">
        <v>899</v>
      </c>
      <c r="BH412" t="s">
        <v>899</v>
      </c>
      <c r="BI412" t="s">
        <v>899</v>
      </c>
      <c r="BJ412" t="s">
        <v>899</v>
      </c>
      <c r="BK412" t="s">
        <v>899</v>
      </c>
      <c r="BL412" t="s">
        <v>899</v>
      </c>
      <c r="BM412" t="s">
        <v>899</v>
      </c>
      <c r="BN412" t="s">
        <v>899</v>
      </c>
      <c r="BO412" t="s">
        <v>899</v>
      </c>
      <c r="BP412" t="s">
        <v>899</v>
      </c>
      <c r="BQ412" t="s">
        <v>899</v>
      </c>
      <c r="BR412" t="s">
        <v>899</v>
      </c>
      <c r="BS412" t="s">
        <v>899</v>
      </c>
      <c r="BT412" t="s">
        <v>899</v>
      </c>
      <c r="BU412" t="s">
        <v>899</v>
      </c>
      <c r="BV412" t="s">
        <v>899</v>
      </c>
    </row>
    <row r="413" spans="44:74" x14ac:dyDescent="0.3">
      <c r="AR413" t="s">
        <v>899</v>
      </c>
      <c r="AS413" t="s">
        <v>899</v>
      </c>
      <c r="AT413" t="s">
        <v>899</v>
      </c>
      <c r="AU413" t="s">
        <v>899</v>
      </c>
      <c r="AV413" t="s">
        <v>899</v>
      </c>
      <c r="AW413" t="s">
        <v>899</v>
      </c>
      <c r="AX413" t="s">
        <v>899</v>
      </c>
      <c r="AY413" t="s">
        <v>899</v>
      </c>
      <c r="AZ413" t="s">
        <v>899</v>
      </c>
      <c r="BA413" t="s">
        <v>899</v>
      </c>
      <c r="BB413" t="s">
        <v>899</v>
      </c>
      <c r="BC413" t="s">
        <v>899</v>
      </c>
      <c r="BD413" t="s">
        <v>899</v>
      </c>
      <c r="BE413" t="s">
        <v>899</v>
      </c>
      <c r="BF413" t="s">
        <v>899</v>
      </c>
      <c r="BG413" t="s">
        <v>899</v>
      </c>
      <c r="BH413" t="s">
        <v>899</v>
      </c>
      <c r="BI413" t="s">
        <v>899</v>
      </c>
      <c r="BJ413" t="s">
        <v>899</v>
      </c>
      <c r="BK413" t="s">
        <v>899</v>
      </c>
      <c r="BL413" t="s">
        <v>899</v>
      </c>
      <c r="BM413" t="s">
        <v>899</v>
      </c>
      <c r="BN413" t="s">
        <v>899</v>
      </c>
      <c r="BO413" t="s">
        <v>899</v>
      </c>
      <c r="BP413" t="s">
        <v>899</v>
      </c>
      <c r="BQ413" t="s">
        <v>899</v>
      </c>
      <c r="BR413" t="s">
        <v>899</v>
      </c>
      <c r="BS413" t="s">
        <v>899</v>
      </c>
      <c r="BT413" t="s">
        <v>899</v>
      </c>
      <c r="BU413" t="s">
        <v>899</v>
      </c>
      <c r="BV413" t="s">
        <v>899</v>
      </c>
    </row>
    <row r="414" spans="44:74" x14ac:dyDescent="0.3">
      <c r="AR414" t="s">
        <v>899</v>
      </c>
      <c r="AS414" t="s">
        <v>899</v>
      </c>
      <c r="AT414" t="s">
        <v>899</v>
      </c>
      <c r="AU414" t="s">
        <v>899</v>
      </c>
      <c r="AV414" t="s">
        <v>899</v>
      </c>
      <c r="AW414" t="s">
        <v>899</v>
      </c>
      <c r="AX414" t="s">
        <v>899</v>
      </c>
      <c r="AY414" t="s">
        <v>899</v>
      </c>
      <c r="AZ414" t="s">
        <v>899</v>
      </c>
      <c r="BA414" t="s">
        <v>899</v>
      </c>
      <c r="BB414" t="s">
        <v>899</v>
      </c>
      <c r="BC414" t="s">
        <v>899</v>
      </c>
      <c r="BD414" t="s">
        <v>899</v>
      </c>
      <c r="BE414" t="s">
        <v>899</v>
      </c>
      <c r="BF414" t="s">
        <v>899</v>
      </c>
      <c r="BG414" t="s">
        <v>899</v>
      </c>
      <c r="BH414" t="s">
        <v>899</v>
      </c>
      <c r="BI414" t="s">
        <v>899</v>
      </c>
      <c r="BJ414" t="s">
        <v>899</v>
      </c>
      <c r="BK414" t="s">
        <v>899</v>
      </c>
      <c r="BL414" t="s">
        <v>899</v>
      </c>
      <c r="BM414" t="s">
        <v>899</v>
      </c>
      <c r="BN414" t="s">
        <v>899</v>
      </c>
      <c r="BO414" t="s">
        <v>899</v>
      </c>
      <c r="BP414" t="s">
        <v>899</v>
      </c>
      <c r="BQ414" t="s">
        <v>899</v>
      </c>
      <c r="BR414" t="s">
        <v>899</v>
      </c>
      <c r="BS414" t="s">
        <v>899</v>
      </c>
      <c r="BT414" t="s">
        <v>899</v>
      </c>
      <c r="BU414" t="s">
        <v>899</v>
      </c>
      <c r="BV414" t="s">
        <v>899</v>
      </c>
    </row>
    <row r="415" spans="44:74" x14ac:dyDescent="0.3">
      <c r="AR415" t="s">
        <v>899</v>
      </c>
      <c r="AS415" t="s">
        <v>899</v>
      </c>
      <c r="AT415" t="s">
        <v>899</v>
      </c>
      <c r="AU415" t="s">
        <v>899</v>
      </c>
      <c r="AV415" t="s">
        <v>899</v>
      </c>
      <c r="AW415" t="s">
        <v>899</v>
      </c>
      <c r="AX415" t="s">
        <v>899</v>
      </c>
      <c r="AY415" t="s">
        <v>899</v>
      </c>
      <c r="AZ415" t="s">
        <v>899</v>
      </c>
      <c r="BA415" t="s">
        <v>899</v>
      </c>
      <c r="BB415" t="s">
        <v>899</v>
      </c>
      <c r="BC415" t="s">
        <v>899</v>
      </c>
      <c r="BD415" t="s">
        <v>899</v>
      </c>
      <c r="BE415" t="s">
        <v>899</v>
      </c>
      <c r="BF415" t="s">
        <v>899</v>
      </c>
      <c r="BG415" t="s">
        <v>899</v>
      </c>
      <c r="BH415" t="s">
        <v>899</v>
      </c>
      <c r="BI415" t="s">
        <v>899</v>
      </c>
      <c r="BJ415" t="s">
        <v>899</v>
      </c>
      <c r="BK415" t="s">
        <v>899</v>
      </c>
      <c r="BL415" t="s">
        <v>899</v>
      </c>
      <c r="BM415" t="s">
        <v>899</v>
      </c>
      <c r="BN415" t="s">
        <v>899</v>
      </c>
      <c r="BO415" t="s">
        <v>899</v>
      </c>
      <c r="BP415" t="s">
        <v>899</v>
      </c>
      <c r="BQ415" t="s">
        <v>899</v>
      </c>
      <c r="BR415" t="s">
        <v>899</v>
      </c>
      <c r="BS415" t="s">
        <v>899</v>
      </c>
      <c r="BT415" t="s">
        <v>899</v>
      </c>
      <c r="BU415" t="s">
        <v>899</v>
      </c>
      <c r="BV415" t="s">
        <v>899</v>
      </c>
    </row>
    <row r="416" spans="44:74" x14ac:dyDescent="0.3">
      <c r="AR416" t="s">
        <v>899</v>
      </c>
      <c r="AS416" t="s">
        <v>899</v>
      </c>
      <c r="AT416" t="s">
        <v>899</v>
      </c>
      <c r="AU416" t="s">
        <v>899</v>
      </c>
      <c r="AV416" t="s">
        <v>899</v>
      </c>
      <c r="AW416" t="s">
        <v>899</v>
      </c>
      <c r="AX416" t="s">
        <v>899</v>
      </c>
      <c r="AY416" t="s">
        <v>899</v>
      </c>
      <c r="AZ416" t="s">
        <v>899</v>
      </c>
      <c r="BA416" t="s">
        <v>899</v>
      </c>
      <c r="BB416" t="s">
        <v>899</v>
      </c>
      <c r="BC416" t="s">
        <v>899</v>
      </c>
      <c r="BD416" t="s">
        <v>899</v>
      </c>
      <c r="BE416" t="s">
        <v>899</v>
      </c>
      <c r="BF416" t="s">
        <v>899</v>
      </c>
      <c r="BG416" t="s">
        <v>899</v>
      </c>
      <c r="BH416" t="s">
        <v>899</v>
      </c>
      <c r="BI416" t="s">
        <v>899</v>
      </c>
      <c r="BJ416" t="s">
        <v>899</v>
      </c>
      <c r="BK416" t="s">
        <v>899</v>
      </c>
      <c r="BL416" t="s">
        <v>899</v>
      </c>
      <c r="BM416" t="s">
        <v>899</v>
      </c>
      <c r="BN416" t="s">
        <v>899</v>
      </c>
      <c r="BO416" t="s">
        <v>899</v>
      </c>
      <c r="BP416" t="s">
        <v>899</v>
      </c>
      <c r="BQ416" t="s">
        <v>899</v>
      </c>
      <c r="BR416" t="s">
        <v>899</v>
      </c>
      <c r="BS416" t="s">
        <v>899</v>
      </c>
      <c r="BT416" t="s">
        <v>899</v>
      </c>
      <c r="BU416" t="s">
        <v>899</v>
      </c>
    </row>
    <row r="417" spans="44:73" x14ac:dyDescent="0.3">
      <c r="AR417" t="s">
        <v>899</v>
      </c>
      <c r="AS417" t="s">
        <v>899</v>
      </c>
      <c r="AT417" t="s">
        <v>899</v>
      </c>
      <c r="AU417" t="s">
        <v>899</v>
      </c>
      <c r="AV417" t="s">
        <v>899</v>
      </c>
      <c r="AW417" t="s">
        <v>899</v>
      </c>
      <c r="AX417" t="s">
        <v>899</v>
      </c>
      <c r="AY417" t="s">
        <v>899</v>
      </c>
      <c r="AZ417" t="s">
        <v>899</v>
      </c>
      <c r="BA417" t="s">
        <v>899</v>
      </c>
      <c r="BB417" t="s">
        <v>899</v>
      </c>
      <c r="BC417" t="s">
        <v>899</v>
      </c>
      <c r="BD417" t="s">
        <v>899</v>
      </c>
      <c r="BE417" t="s">
        <v>899</v>
      </c>
      <c r="BF417" t="s">
        <v>899</v>
      </c>
      <c r="BG417" t="s">
        <v>899</v>
      </c>
      <c r="BH417" t="s">
        <v>899</v>
      </c>
      <c r="BI417" t="s">
        <v>899</v>
      </c>
      <c r="BJ417" t="s">
        <v>899</v>
      </c>
      <c r="BK417" t="s">
        <v>899</v>
      </c>
      <c r="BL417" t="s">
        <v>899</v>
      </c>
      <c r="BM417" t="s">
        <v>899</v>
      </c>
      <c r="BN417" t="s">
        <v>899</v>
      </c>
      <c r="BO417" t="s">
        <v>899</v>
      </c>
      <c r="BP417" t="s">
        <v>899</v>
      </c>
      <c r="BQ417" t="s">
        <v>899</v>
      </c>
      <c r="BR417" t="s">
        <v>899</v>
      </c>
      <c r="BS417" t="s">
        <v>899</v>
      </c>
      <c r="BT417" t="s">
        <v>899</v>
      </c>
      <c r="BU417" t="s">
        <v>899</v>
      </c>
    </row>
    <row r="418" spans="44:73" x14ac:dyDescent="0.3">
      <c r="AR418" t="s">
        <v>899</v>
      </c>
      <c r="AS418" t="s">
        <v>899</v>
      </c>
      <c r="AT418" t="s">
        <v>899</v>
      </c>
      <c r="AU418" t="s">
        <v>899</v>
      </c>
      <c r="AV418" t="s">
        <v>899</v>
      </c>
      <c r="AW418" t="s">
        <v>899</v>
      </c>
      <c r="AX418" t="s">
        <v>899</v>
      </c>
      <c r="AY418" t="s">
        <v>899</v>
      </c>
      <c r="AZ418" t="s">
        <v>899</v>
      </c>
      <c r="BA418" t="s">
        <v>899</v>
      </c>
      <c r="BB418" t="s">
        <v>899</v>
      </c>
      <c r="BC418" t="s">
        <v>899</v>
      </c>
      <c r="BD418" t="s">
        <v>899</v>
      </c>
      <c r="BE418" t="s">
        <v>899</v>
      </c>
      <c r="BF418" t="s">
        <v>899</v>
      </c>
      <c r="BG418" t="s">
        <v>899</v>
      </c>
      <c r="BH418" t="s">
        <v>899</v>
      </c>
      <c r="BI418" t="s">
        <v>899</v>
      </c>
      <c r="BJ418" t="s">
        <v>899</v>
      </c>
      <c r="BK418" t="s">
        <v>899</v>
      </c>
      <c r="BL418" t="s">
        <v>899</v>
      </c>
      <c r="BM418" t="s">
        <v>899</v>
      </c>
      <c r="BN418" t="s">
        <v>899</v>
      </c>
      <c r="BO418" t="s">
        <v>899</v>
      </c>
      <c r="BP418" t="s">
        <v>899</v>
      </c>
      <c r="BQ418" t="s">
        <v>899</v>
      </c>
      <c r="BR418" t="s">
        <v>899</v>
      </c>
      <c r="BS418" t="s">
        <v>899</v>
      </c>
      <c r="BT418" t="s">
        <v>899</v>
      </c>
      <c r="BU418" t="s">
        <v>899</v>
      </c>
    </row>
    <row r="419" spans="44:73" x14ac:dyDescent="0.3">
      <c r="AR419" t="s">
        <v>899</v>
      </c>
      <c r="AS419" t="s">
        <v>899</v>
      </c>
      <c r="AT419" t="s">
        <v>899</v>
      </c>
      <c r="AU419" t="s">
        <v>899</v>
      </c>
      <c r="AV419" t="s">
        <v>899</v>
      </c>
      <c r="AW419" t="s">
        <v>899</v>
      </c>
      <c r="AX419" t="s">
        <v>899</v>
      </c>
      <c r="AY419" t="s">
        <v>899</v>
      </c>
      <c r="AZ419" t="s">
        <v>899</v>
      </c>
      <c r="BA419" t="s">
        <v>899</v>
      </c>
      <c r="BB419" t="s">
        <v>899</v>
      </c>
      <c r="BC419" t="s">
        <v>899</v>
      </c>
      <c r="BD419" t="s">
        <v>899</v>
      </c>
      <c r="BE419" t="s">
        <v>899</v>
      </c>
      <c r="BF419" t="s">
        <v>899</v>
      </c>
      <c r="BG419" t="s">
        <v>899</v>
      </c>
      <c r="BH419" t="s">
        <v>899</v>
      </c>
      <c r="BI419" t="s">
        <v>899</v>
      </c>
      <c r="BJ419" t="s">
        <v>899</v>
      </c>
      <c r="BK419" t="s">
        <v>899</v>
      </c>
      <c r="BL419" t="s">
        <v>899</v>
      </c>
      <c r="BM419" t="s">
        <v>899</v>
      </c>
      <c r="BN419" t="s">
        <v>899</v>
      </c>
      <c r="BO419" t="s">
        <v>899</v>
      </c>
      <c r="BP419" t="s">
        <v>899</v>
      </c>
      <c r="BQ419" t="s">
        <v>899</v>
      </c>
      <c r="BR419" t="s">
        <v>899</v>
      </c>
      <c r="BS419" t="s">
        <v>899</v>
      </c>
      <c r="BT419" t="s">
        <v>899</v>
      </c>
      <c r="BU419" t="s">
        <v>899</v>
      </c>
    </row>
    <row r="420" spans="44:73" x14ac:dyDescent="0.3">
      <c r="AR420" t="s">
        <v>899</v>
      </c>
      <c r="AS420" t="s">
        <v>899</v>
      </c>
      <c r="AT420" t="s">
        <v>899</v>
      </c>
      <c r="AU420" t="s">
        <v>899</v>
      </c>
      <c r="AV420" t="s">
        <v>899</v>
      </c>
      <c r="AW420" t="s">
        <v>899</v>
      </c>
      <c r="AX420" t="s">
        <v>899</v>
      </c>
      <c r="AY420" t="s">
        <v>899</v>
      </c>
      <c r="AZ420" t="s">
        <v>899</v>
      </c>
      <c r="BA420" t="s">
        <v>899</v>
      </c>
      <c r="BB420" t="s">
        <v>899</v>
      </c>
      <c r="BC420" t="s">
        <v>899</v>
      </c>
      <c r="BD420" t="s">
        <v>899</v>
      </c>
      <c r="BE420" t="s">
        <v>899</v>
      </c>
      <c r="BF420" t="s">
        <v>899</v>
      </c>
      <c r="BG420" t="s">
        <v>899</v>
      </c>
      <c r="BH420" t="s">
        <v>899</v>
      </c>
      <c r="BI420" t="s">
        <v>899</v>
      </c>
      <c r="BJ420" t="s">
        <v>899</v>
      </c>
      <c r="BK420" t="s">
        <v>899</v>
      </c>
      <c r="BL420" t="s">
        <v>899</v>
      </c>
      <c r="BM420" t="s">
        <v>899</v>
      </c>
      <c r="BN420" t="s">
        <v>899</v>
      </c>
      <c r="BO420" t="s">
        <v>899</v>
      </c>
      <c r="BP420" t="s">
        <v>899</v>
      </c>
      <c r="BQ420" t="s">
        <v>899</v>
      </c>
      <c r="BR420" t="s">
        <v>899</v>
      </c>
      <c r="BS420" t="s">
        <v>899</v>
      </c>
      <c r="BT420" t="s">
        <v>899</v>
      </c>
      <c r="BU420" t="s">
        <v>899</v>
      </c>
    </row>
    <row r="421" spans="44:73" x14ac:dyDescent="0.3">
      <c r="AR421" t="s">
        <v>899</v>
      </c>
      <c r="AS421" t="s">
        <v>899</v>
      </c>
      <c r="AT421" t="s">
        <v>899</v>
      </c>
      <c r="AU421" t="s">
        <v>899</v>
      </c>
      <c r="AV421" t="s">
        <v>899</v>
      </c>
      <c r="AW421" t="s">
        <v>899</v>
      </c>
      <c r="AX421" t="s">
        <v>899</v>
      </c>
      <c r="AY421" t="s">
        <v>899</v>
      </c>
      <c r="AZ421" t="s">
        <v>899</v>
      </c>
      <c r="BA421" t="s">
        <v>899</v>
      </c>
      <c r="BB421" t="s">
        <v>899</v>
      </c>
      <c r="BC421" t="s">
        <v>899</v>
      </c>
      <c r="BD421" t="s">
        <v>899</v>
      </c>
      <c r="BE421" t="s">
        <v>899</v>
      </c>
      <c r="BF421" t="s">
        <v>899</v>
      </c>
      <c r="BG421" t="s">
        <v>899</v>
      </c>
      <c r="BH421" t="s">
        <v>899</v>
      </c>
      <c r="BI421" t="s">
        <v>899</v>
      </c>
      <c r="BJ421" t="s">
        <v>899</v>
      </c>
      <c r="BK421" t="s">
        <v>899</v>
      </c>
      <c r="BL421" t="s">
        <v>899</v>
      </c>
      <c r="BM421" t="s">
        <v>899</v>
      </c>
      <c r="BN421" t="s">
        <v>899</v>
      </c>
      <c r="BO421" t="s">
        <v>899</v>
      </c>
      <c r="BP421" t="s">
        <v>899</v>
      </c>
      <c r="BQ421" t="s">
        <v>899</v>
      </c>
      <c r="BR421" t="s">
        <v>899</v>
      </c>
      <c r="BS421" t="s">
        <v>899</v>
      </c>
      <c r="BT421" t="s">
        <v>899</v>
      </c>
      <c r="BU421" t="s">
        <v>899</v>
      </c>
    </row>
    <row r="422" spans="44:73" x14ac:dyDescent="0.3">
      <c r="AR422" t="s">
        <v>899</v>
      </c>
      <c r="AS422" t="s">
        <v>899</v>
      </c>
      <c r="AT422" t="s">
        <v>899</v>
      </c>
      <c r="AU422" t="s">
        <v>899</v>
      </c>
      <c r="AV422" t="s">
        <v>899</v>
      </c>
      <c r="AW422" t="s">
        <v>899</v>
      </c>
      <c r="AX422" t="s">
        <v>899</v>
      </c>
      <c r="AY422" t="s">
        <v>899</v>
      </c>
      <c r="AZ422" t="s">
        <v>899</v>
      </c>
      <c r="BA422" t="s">
        <v>899</v>
      </c>
      <c r="BB422" t="s">
        <v>899</v>
      </c>
      <c r="BC422" t="s">
        <v>899</v>
      </c>
      <c r="BD422" t="s">
        <v>899</v>
      </c>
      <c r="BE422" t="s">
        <v>899</v>
      </c>
      <c r="BF422" t="s">
        <v>899</v>
      </c>
      <c r="BG422" t="s">
        <v>899</v>
      </c>
      <c r="BH422" t="s">
        <v>899</v>
      </c>
      <c r="BI422" t="s">
        <v>899</v>
      </c>
      <c r="BJ422" t="s">
        <v>899</v>
      </c>
      <c r="BK422" t="s">
        <v>899</v>
      </c>
      <c r="BL422" t="s">
        <v>899</v>
      </c>
      <c r="BM422" t="s">
        <v>899</v>
      </c>
      <c r="BN422" t="s">
        <v>899</v>
      </c>
      <c r="BO422" t="s">
        <v>899</v>
      </c>
      <c r="BP422" t="s">
        <v>899</v>
      </c>
      <c r="BQ422" t="s">
        <v>899</v>
      </c>
      <c r="BR422" t="s">
        <v>899</v>
      </c>
      <c r="BS422" t="s">
        <v>899</v>
      </c>
      <c r="BT422" t="s">
        <v>899</v>
      </c>
      <c r="BU422" t="s">
        <v>899</v>
      </c>
    </row>
    <row r="423" spans="44:73" x14ac:dyDescent="0.3">
      <c r="AR423" t="s">
        <v>899</v>
      </c>
      <c r="AS423" t="s">
        <v>899</v>
      </c>
      <c r="AT423" t="s">
        <v>899</v>
      </c>
      <c r="AU423" t="s">
        <v>899</v>
      </c>
      <c r="AV423" t="s">
        <v>899</v>
      </c>
      <c r="AW423" t="s">
        <v>899</v>
      </c>
      <c r="AX423" t="s">
        <v>899</v>
      </c>
      <c r="AY423" t="s">
        <v>899</v>
      </c>
      <c r="AZ423" t="s">
        <v>899</v>
      </c>
      <c r="BA423" t="s">
        <v>899</v>
      </c>
      <c r="BB423" t="s">
        <v>899</v>
      </c>
      <c r="BC423" t="s">
        <v>899</v>
      </c>
      <c r="BD423" t="s">
        <v>899</v>
      </c>
      <c r="BE423" t="s">
        <v>899</v>
      </c>
      <c r="BF423" t="s">
        <v>899</v>
      </c>
      <c r="BG423" t="s">
        <v>899</v>
      </c>
      <c r="BH423" t="s">
        <v>899</v>
      </c>
      <c r="BI423" t="s">
        <v>899</v>
      </c>
      <c r="BJ423" t="s">
        <v>899</v>
      </c>
      <c r="BK423" t="s">
        <v>899</v>
      </c>
      <c r="BL423" t="s">
        <v>899</v>
      </c>
      <c r="BM423" t="s">
        <v>899</v>
      </c>
      <c r="BN423" t="s">
        <v>899</v>
      </c>
      <c r="BO423" t="s">
        <v>899</v>
      </c>
      <c r="BP423" t="s">
        <v>899</v>
      </c>
      <c r="BQ423" t="s">
        <v>899</v>
      </c>
      <c r="BR423" t="s">
        <v>899</v>
      </c>
      <c r="BS423" t="s">
        <v>899</v>
      </c>
      <c r="BT423" t="s">
        <v>899</v>
      </c>
      <c r="BU423" t="s">
        <v>899</v>
      </c>
    </row>
    <row r="424" spans="44:73" x14ac:dyDescent="0.3">
      <c r="AR424" t="s">
        <v>899</v>
      </c>
      <c r="AS424" t="s">
        <v>899</v>
      </c>
      <c r="AT424" t="s">
        <v>899</v>
      </c>
      <c r="AU424" t="s">
        <v>899</v>
      </c>
      <c r="AV424" t="s">
        <v>899</v>
      </c>
      <c r="AW424" t="s">
        <v>899</v>
      </c>
      <c r="AX424" t="s">
        <v>899</v>
      </c>
      <c r="AY424" t="s">
        <v>899</v>
      </c>
      <c r="AZ424" t="s">
        <v>899</v>
      </c>
      <c r="BA424" t="s">
        <v>899</v>
      </c>
      <c r="BB424" t="s">
        <v>899</v>
      </c>
      <c r="BC424" t="s">
        <v>899</v>
      </c>
      <c r="BD424" t="s">
        <v>899</v>
      </c>
      <c r="BE424" t="s">
        <v>899</v>
      </c>
      <c r="BF424" t="s">
        <v>899</v>
      </c>
      <c r="BG424" t="s">
        <v>899</v>
      </c>
      <c r="BH424" t="s">
        <v>899</v>
      </c>
      <c r="BI424" t="s">
        <v>899</v>
      </c>
      <c r="BJ424" t="s">
        <v>899</v>
      </c>
      <c r="BK424" t="s">
        <v>899</v>
      </c>
      <c r="BL424" t="s">
        <v>899</v>
      </c>
      <c r="BM424" t="s">
        <v>899</v>
      </c>
      <c r="BN424" t="s">
        <v>899</v>
      </c>
      <c r="BO424" t="s">
        <v>899</v>
      </c>
      <c r="BP424" t="s">
        <v>899</v>
      </c>
      <c r="BQ424" t="s">
        <v>899</v>
      </c>
      <c r="BR424" t="s">
        <v>899</v>
      </c>
      <c r="BS424" t="s">
        <v>899</v>
      </c>
      <c r="BT424" t="s">
        <v>899</v>
      </c>
      <c r="BU424" t="s">
        <v>899</v>
      </c>
    </row>
    <row r="425" spans="44:73" x14ac:dyDescent="0.3">
      <c r="AR425" t="s">
        <v>899</v>
      </c>
      <c r="AS425" t="s">
        <v>899</v>
      </c>
      <c r="AT425" t="s">
        <v>899</v>
      </c>
      <c r="AU425" t="s">
        <v>899</v>
      </c>
      <c r="AV425" t="s">
        <v>899</v>
      </c>
      <c r="AW425" t="s">
        <v>899</v>
      </c>
      <c r="AX425" t="s">
        <v>899</v>
      </c>
      <c r="AY425" t="s">
        <v>899</v>
      </c>
      <c r="AZ425" t="s">
        <v>899</v>
      </c>
      <c r="BA425" t="s">
        <v>899</v>
      </c>
      <c r="BB425" t="s">
        <v>899</v>
      </c>
      <c r="BC425" t="s">
        <v>899</v>
      </c>
      <c r="BD425" t="s">
        <v>899</v>
      </c>
      <c r="BE425" t="s">
        <v>899</v>
      </c>
      <c r="BF425" t="s">
        <v>899</v>
      </c>
      <c r="BG425" t="s">
        <v>899</v>
      </c>
      <c r="BH425" t="s">
        <v>899</v>
      </c>
      <c r="BI425" t="s">
        <v>899</v>
      </c>
      <c r="BJ425" t="s">
        <v>899</v>
      </c>
      <c r="BK425" t="s">
        <v>899</v>
      </c>
      <c r="BL425" t="s">
        <v>899</v>
      </c>
      <c r="BM425" t="s">
        <v>899</v>
      </c>
      <c r="BN425" t="s">
        <v>899</v>
      </c>
      <c r="BO425" t="s">
        <v>899</v>
      </c>
      <c r="BP425" t="s">
        <v>899</v>
      </c>
      <c r="BQ425" t="s">
        <v>899</v>
      </c>
      <c r="BR425" t="s">
        <v>899</v>
      </c>
      <c r="BS425" t="s">
        <v>899</v>
      </c>
      <c r="BT425" t="s">
        <v>899</v>
      </c>
      <c r="BU425" t="s">
        <v>899</v>
      </c>
    </row>
    <row r="426" spans="44:73" x14ac:dyDescent="0.3">
      <c r="AR426" t="s">
        <v>899</v>
      </c>
      <c r="AS426" t="s">
        <v>899</v>
      </c>
      <c r="AT426" t="s">
        <v>899</v>
      </c>
      <c r="AU426" t="s">
        <v>899</v>
      </c>
      <c r="AV426" t="s">
        <v>899</v>
      </c>
      <c r="AW426" t="s">
        <v>899</v>
      </c>
      <c r="AX426" t="s">
        <v>899</v>
      </c>
      <c r="AY426" t="s">
        <v>899</v>
      </c>
      <c r="AZ426" t="s">
        <v>899</v>
      </c>
      <c r="BA426" t="s">
        <v>899</v>
      </c>
      <c r="BB426" t="s">
        <v>899</v>
      </c>
      <c r="BC426" t="s">
        <v>899</v>
      </c>
      <c r="BD426" t="s">
        <v>899</v>
      </c>
      <c r="BE426" t="s">
        <v>899</v>
      </c>
      <c r="BF426" t="s">
        <v>899</v>
      </c>
      <c r="BG426" t="s">
        <v>899</v>
      </c>
      <c r="BH426" t="s">
        <v>899</v>
      </c>
      <c r="BI426" t="s">
        <v>899</v>
      </c>
      <c r="BJ426" t="s">
        <v>899</v>
      </c>
      <c r="BK426" t="s">
        <v>899</v>
      </c>
      <c r="BL426" t="s">
        <v>899</v>
      </c>
      <c r="BM426" t="s">
        <v>899</v>
      </c>
      <c r="BN426" t="s">
        <v>899</v>
      </c>
      <c r="BO426" t="s">
        <v>899</v>
      </c>
      <c r="BP426" t="s">
        <v>899</v>
      </c>
      <c r="BQ426" t="s">
        <v>899</v>
      </c>
      <c r="BR426" t="s">
        <v>899</v>
      </c>
      <c r="BS426" t="s">
        <v>899</v>
      </c>
      <c r="BT426" t="s">
        <v>899</v>
      </c>
      <c r="BU426" t="s">
        <v>899</v>
      </c>
    </row>
    <row r="427" spans="44:73" x14ac:dyDescent="0.3">
      <c r="AR427" t="s">
        <v>899</v>
      </c>
      <c r="AS427" t="s">
        <v>899</v>
      </c>
      <c r="AT427" t="s">
        <v>899</v>
      </c>
      <c r="AU427" t="s">
        <v>899</v>
      </c>
      <c r="AV427" t="s">
        <v>899</v>
      </c>
      <c r="AW427" t="s">
        <v>899</v>
      </c>
      <c r="AX427" t="s">
        <v>899</v>
      </c>
      <c r="AY427" t="s">
        <v>899</v>
      </c>
      <c r="AZ427" t="s">
        <v>899</v>
      </c>
      <c r="BA427" t="s">
        <v>899</v>
      </c>
      <c r="BB427" t="s">
        <v>899</v>
      </c>
      <c r="BC427" t="s">
        <v>899</v>
      </c>
      <c r="BD427" t="s">
        <v>899</v>
      </c>
      <c r="BE427" t="s">
        <v>899</v>
      </c>
      <c r="BF427" t="s">
        <v>899</v>
      </c>
      <c r="BG427" t="s">
        <v>899</v>
      </c>
      <c r="BH427" t="s">
        <v>899</v>
      </c>
      <c r="BI427" t="s">
        <v>899</v>
      </c>
      <c r="BJ427" t="s">
        <v>899</v>
      </c>
      <c r="BK427" t="s">
        <v>899</v>
      </c>
      <c r="BL427" t="s">
        <v>899</v>
      </c>
      <c r="BM427" t="s">
        <v>899</v>
      </c>
      <c r="BN427" t="s">
        <v>899</v>
      </c>
      <c r="BO427" t="s">
        <v>899</v>
      </c>
      <c r="BP427" t="s">
        <v>899</v>
      </c>
      <c r="BQ427" t="s">
        <v>899</v>
      </c>
      <c r="BR427" t="s">
        <v>899</v>
      </c>
      <c r="BS427" t="s">
        <v>899</v>
      </c>
      <c r="BT427" t="s">
        <v>899</v>
      </c>
      <c r="BU427" t="s">
        <v>899</v>
      </c>
    </row>
    <row r="428" spans="44:73" x14ac:dyDescent="0.3">
      <c r="AR428" t="s">
        <v>899</v>
      </c>
      <c r="AS428" t="s">
        <v>899</v>
      </c>
      <c r="AT428" t="s">
        <v>899</v>
      </c>
      <c r="AU428" t="s">
        <v>899</v>
      </c>
      <c r="AV428" t="s">
        <v>899</v>
      </c>
      <c r="AW428" t="s">
        <v>899</v>
      </c>
      <c r="AX428" t="s">
        <v>899</v>
      </c>
      <c r="AY428" t="s">
        <v>899</v>
      </c>
      <c r="AZ428" t="s">
        <v>899</v>
      </c>
      <c r="BA428" t="s">
        <v>899</v>
      </c>
      <c r="BB428" t="s">
        <v>899</v>
      </c>
      <c r="BC428" t="s">
        <v>899</v>
      </c>
      <c r="BD428" t="s">
        <v>899</v>
      </c>
      <c r="BE428" t="s">
        <v>899</v>
      </c>
      <c r="BF428" t="s">
        <v>899</v>
      </c>
      <c r="BG428" t="s">
        <v>899</v>
      </c>
      <c r="BH428" t="s">
        <v>899</v>
      </c>
      <c r="BI428" t="s">
        <v>899</v>
      </c>
      <c r="BJ428" t="s">
        <v>899</v>
      </c>
      <c r="BK428" t="s">
        <v>899</v>
      </c>
      <c r="BL428" t="s">
        <v>899</v>
      </c>
      <c r="BM428" t="s">
        <v>899</v>
      </c>
      <c r="BN428" t="s">
        <v>899</v>
      </c>
      <c r="BO428" t="s">
        <v>899</v>
      </c>
      <c r="BP428" t="s">
        <v>899</v>
      </c>
      <c r="BQ428" t="s">
        <v>899</v>
      </c>
      <c r="BR428" t="s">
        <v>899</v>
      </c>
      <c r="BS428" t="s">
        <v>899</v>
      </c>
      <c r="BT428" t="s">
        <v>899</v>
      </c>
      <c r="BU428" t="s">
        <v>899</v>
      </c>
    </row>
    <row r="429" spans="44:73" x14ac:dyDescent="0.3">
      <c r="AR429" t="s">
        <v>899</v>
      </c>
      <c r="AS429" t="s">
        <v>899</v>
      </c>
      <c r="AT429" t="s">
        <v>899</v>
      </c>
      <c r="AU429" t="s">
        <v>899</v>
      </c>
      <c r="AV429" t="s">
        <v>899</v>
      </c>
      <c r="AW429" t="s">
        <v>899</v>
      </c>
      <c r="AX429" t="s">
        <v>899</v>
      </c>
      <c r="AY429" t="s">
        <v>899</v>
      </c>
      <c r="AZ429" t="s">
        <v>899</v>
      </c>
      <c r="BA429" t="s">
        <v>899</v>
      </c>
      <c r="BB429" t="s">
        <v>899</v>
      </c>
      <c r="BC429" t="s">
        <v>899</v>
      </c>
      <c r="BD429" t="s">
        <v>899</v>
      </c>
      <c r="BE429" t="s">
        <v>899</v>
      </c>
      <c r="BF429" t="s">
        <v>899</v>
      </c>
      <c r="BG429" t="s">
        <v>899</v>
      </c>
      <c r="BH429" t="s">
        <v>899</v>
      </c>
      <c r="BI429" t="s">
        <v>899</v>
      </c>
      <c r="BJ429" t="s">
        <v>899</v>
      </c>
      <c r="BK429" t="s">
        <v>899</v>
      </c>
      <c r="BL429" t="s">
        <v>899</v>
      </c>
      <c r="BM429" t="s">
        <v>899</v>
      </c>
      <c r="BN429" t="s">
        <v>899</v>
      </c>
      <c r="BO429" t="s">
        <v>899</v>
      </c>
      <c r="BP429" t="s">
        <v>899</v>
      </c>
      <c r="BQ429" t="s">
        <v>899</v>
      </c>
      <c r="BR429" t="s">
        <v>899</v>
      </c>
      <c r="BS429" t="s">
        <v>899</v>
      </c>
      <c r="BT429" t="s">
        <v>899</v>
      </c>
      <c r="BU429" t="s">
        <v>899</v>
      </c>
    </row>
    <row r="430" spans="44:73" x14ac:dyDescent="0.3">
      <c r="AR430" t="s">
        <v>899</v>
      </c>
      <c r="AS430" t="s">
        <v>899</v>
      </c>
      <c r="AT430" t="s">
        <v>899</v>
      </c>
      <c r="AU430" t="s">
        <v>899</v>
      </c>
      <c r="AV430" t="s">
        <v>899</v>
      </c>
      <c r="AW430" t="s">
        <v>899</v>
      </c>
      <c r="AX430" t="s">
        <v>899</v>
      </c>
      <c r="AY430" t="s">
        <v>899</v>
      </c>
      <c r="AZ430" t="s">
        <v>899</v>
      </c>
      <c r="BA430" t="s">
        <v>899</v>
      </c>
      <c r="BB430" t="s">
        <v>899</v>
      </c>
      <c r="BC430" t="s">
        <v>899</v>
      </c>
      <c r="BD430" t="s">
        <v>899</v>
      </c>
      <c r="BE430" t="s">
        <v>899</v>
      </c>
      <c r="BF430" t="s">
        <v>899</v>
      </c>
      <c r="BG430" t="s">
        <v>899</v>
      </c>
      <c r="BH430" t="s">
        <v>899</v>
      </c>
      <c r="BI430" t="s">
        <v>899</v>
      </c>
      <c r="BJ430" t="s">
        <v>899</v>
      </c>
      <c r="BK430" t="s">
        <v>899</v>
      </c>
      <c r="BL430" t="s">
        <v>899</v>
      </c>
      <c r="BM430" t="s">
        <v>899</v>
      </c>
      <c r="BN430" t="s">
        <v>899</v>
      </c>
      <c r="BO430" t="s">
        <v>899</v>
      </c>
      <c r="BP430" t="s">
        <v>899</v>
      </c>
      <c r="BQ430" t="s">
        <v>899</v>
      </c>
      <c r="BR430" t="s">
        <v>899</v>
      </c>
      <c r="BS430" t="s">
        <v>899</v>
      </c>
      <c r="BT430" t="s">
        <v>899</v>
      </c>
      <c r="BU430" t="s">
        <v>899</v>
      </c>
    </row>
    <row r="431" spans="44:73" x14ac:dyDescent="0.3">
      <c r="AR431" t="s">
        <v>899</v>
      </c>
      <c r="AS431" t="s">
        <v>899</v>
      </c>
      <c r="AT431" t="s">
        <v>899</v>
      </c>
      <c r="AU431" t="s">
        <v>899</v>
      </c>
      <c r="AV431" t="s">
        <v>899</v>
      </c>
      <c r="AW431" t="s">
        <v>899</v>
      </c>
      <c r="AX431" t="s">
        <v>899</v>
      </c>
      <c r="AY431" t="s">
        <v>899</v>
      </c>
      <c r="AZ431" t="s">
        <v>899</v>
      </c>
      <c r="BA431" t="s">
        <v>899</v>
      </c>
      <c r="BB431" t="s">
        <v>899</v>
      </c>
      <c r="BC431" t="s">
        <v>899</v>
      </c>
      <c r="BD431" t="s">
        <v>899</v>
      </c>
      <c r="BE431" t="s">
        <v>899</v>
      </c>
      <c r="BF431" t="s">
        <v>899</v>
      </c>
      <c r="BG431" t="s">
        <v>899</v>
      </c>
      <c r="BH431" t="s">
        <v>899</v>
      </c>
      <c r="BI431" t="s">
        <v>899</v>
      </c>
      <c r="BJ431" t="s">
        <v>899</v>
      </c>
      <c r="BK431" t="s">
        <v>899</v>
      </c>
      <c r="BL431" t="s">
        <v>899</v>
      </c>
      <c r="BM431" t="s">
        <v>899</v>
      </c>
      <c r="BN431" t="s">
        <v>899</v>
      </c>
      <c r="BO431" t="s">
        <v>899</v>
      </c>
      <c r="BP431" t="s">
        <v>899</v>
      </c>
      <c r="BQ431" t="s">
        <v>899</v>
      </c>
      <c r="BR431" t="s">
        <v>899</v>
      </c>
      <c r="BS431" t="s">
        <v>899</v>
      </c>
      <c r="BT431" t="s">
        <v>899</v>
      </c>
      <c r="BU431" t="s">
        <v>899</v>
      </c>
    </row>
    <row r="432" spans="44:73" x14ac:dyDescent="0.3">
      <c r="AR432" t="s">
        <v>899</v>
      </c>
      <c r="AS432" t="s">
        <v>899</v>
      </c>
      <c r="AT432" t="s">
        <v>899</v>
      </c>
      <c r="AU432" t="s">
        <v>899</v>
      </c>
      <c r="AV432" t="s">
        <v>899</v>
      </c>
      <c r="AW432" t="s">
        <v>899</v>
      </c>
      <c r="AX432" t="s">
        <v>899</v>
      </c>
      <c r="AY432" t="s">
        <v>899</v>
      </c>
      <c r="AZ432" t="s">
        <v>899</v>
      </c>
      <c r="BA432" t="s">
        <v>899</v>
      </c>
      <c r="BB432" t="s">
        <v>899</v>
      </c>
      <c r="BC432" t="s">
        <v>899</v>
      </c>
      <c r="BD432" t="s">
        <v>899</v>
      </c>
      <c r="BE432" t="s">
        <v>899</v>
      </c>
      <c r="BF432" t="s">
        <v>899</v>
      </c>
      <c r="BG432" t="s">
        <v>899</v>
      </c>
      <c r="BH432" t="s">
        <v>899</v>
      </c>
      <c r="BI432" t="s">
        <v>899</v>
      </c>
      <c r="BJ432" t="s">
        <v>899</v>
      </c>
      <c r="BK432" t="s">
        <v>899</v>
      </c>
      <c r="BL432" t="s">
        <v>899</v>
      </c>
      <c r="BM432" t="s">
        <v>899</v>
      </c>
      <c r="BN432" t="s">
        <v>899</v>
      </c>
      <c r="BO432" t="s">
        <v>899</v>
      </c>
      <c r="BP432" t="s">
        <v>899</v>
      </c>
      <c r="BQ432" t="s">
        <v>899</v>
      </c>
      <c r="BR432" t="s">
        <v>899</v>
      </c>
      <c r="BS432" t="s">
        <v>899</v>
      </c>
      <c r="BT432" t="s">
        <v>899</v>
      </c>
      <c r="BU432" t="s">
        <v>899</v>
      </c>
    </row>
    <row r="433" spans="44:73" x14ac:dyDescent="0.3">
      <c r="AR433" t="s">
        <v>899</v>
      </c>
      <c r="AS433" t="s">
        <v>899</v>
      </c>
      <c r="AT433" t="s">
        <v>899</v>
      </c>
      <c r="AU433" t="s">
        <v>899</v>
      </c>
      <c r="AV433" t="s">
        <v>899</v>
      </c>
      <c r="AW433" t="s">
        <v>899</v>
      </c>
      <c r="AX433" t="s">
        <v>899</v>
      </c>
      <c r="AY433" t="s">
        <v>899</v>
      </c>
      <c r="AZ433" t="s">
        <v>899</v>
      </c>
      <c r="BA433" t="s">
        <v>899</v>
      </c>
      <c r="BB433" t="s">
        <v>899</v>
      </c>
      <c r="BC433" t="s">
        <v>899</v>
      </c>
      <c r="BD433" t="s">
        <v>899</v>
      </c>
      <c r="BE433" t="s">
        <v>899</v>
      </c>
      <c r="BF433" t="s">
        <v>899</v>
      </c>
      <c r="BG433" t="s">
        <v>899</v>
      </c>
      <c r="BH433" t="s">
        <v>899</v>
      </c>
      <c r="BI433" t="s">
        <v>899</v>
      </c>
      <c r="BJ433" t="s">
        <v>899</v>
      </c>
      <c r="BK433" t="s">
        <v>899</v>
      </c>
      <c r="BL433" t="s">
        <v>899</v>
      </c>
      <c r="BM433" t="s">
        <v>899</v>
      </c>
      <c r="BN433" t="s">
        <v>899</v>
      </c>
      <c r="BO433" t="s">
        <v>899</v>
      </c>
      <c r="BP433" t="s">
        <v>899</v>
      </c>
      <c r="BQ433" t="s">
        <v>899</v>
      </c>
      <c r="BR433" t="s">
        <v>899</v>
      </c>
      <c r="BS433" t="s">
        <v>899</v>
      </c>
      <c r="BT433" t="s">
        <v>899</v>
      </c>
      <c r="BU433" t="s">
        <v>899</v>
      </c>
    </row>
    <row r="434" spans="44:73" x14ac:dyDescent="0.3">
      <c r="AR434" t="s">
        <v>899</v>
      </c>
      <c r="AS434" t="s">
        <v>899</v>
      </c>
      <c r="AT434" t="s">
        <v>899</v>
      </c>
      <c r="AU434" t="s">
        <v>899</v>
      </c>
      <c r="AV434" t="s">
        <v>899</v>
      </c>
      <c r="AW434" t="s">
        <v>899</v>
      </c>
      <c r="AX434" t="s">
        <v>899</v>
      </c>
      <c r="AY434" t="s">
        <v>899</v>
      </c>
      <c r="AZ434" t="s">
        <v>899</v>
      </c>
      <c r="BA434" t="s">
        <v>899</v>
      </c>
      <c r="BB434" t="s">
        <v>899</v>
      </c>
      <c r="BC434" t="s">
        <v>899</v>
      </c>
      <c r="BD434" t="s">
        <v>899</v>
      </c>
      <c r="BE434" t="s">
        <v>899</v>
      </c>
      <c r="BF434" t="s">
        <v>899</v>
      </c>
      <c r="BG434" t="s">
        <v>899</v>
      </c>
      <c r="BH434" t="s">
        <v>899</v>
      </c>
      <c r="BI434" t="s">
        <v>899</v>
      </c>
      <c r="BJ434" t="s">
        <v>899</v>
      </c>
      <c r="BK434" t="s">
        <v>899</v>
      </c>
      <c r="BL434" t="s">
        <v>899</v>
      </c>
      <c r="BM434" t="s">
        <v>899</v>
      </c>
      <c r="BN434" t="s">
        <v>899</v>
      </c>
      <c r="BO434" t="s">
        <v>899</v>
      </c>
      <c r="BP434" t="s">
        <v>899</v>
      </c>
      <c r="BQ434" t="s">
        <v>899</v>
      </c>
      <c r="BR434" t="s">
        <v>899</v>
      </c>
      <c r="BS434" t="s">
        <v>899</v>
      </c>
      <c r="BT434" t="s">
        <v>899</v>
      </c>
      <c r="BU434" t="s">
        <v>899</v>
      </c>
    </row>
    <row r="435" spans="44:73" x14ac:dyDescent="0.3">
      <c r="AR435" t="s">
        <v>899</v>
      </c>
      <c r="AS435" t="s">
        <v>899</v>
      </c>
      <c r="AT435" t="s">
        <v>899</v>
      </c>
      <c r="AU435" t="s">
        <v>899</v>
      </c>
      <c r="AV435" t="s">
        <v>899</v>
      </c>
      <c r="AW435" t="s">
        <v>899</v>
      </c>
      <c r="AX435" t="s">
        <v>899</v>
      </c>
      <c r="AY435" t="s">
        <v>899</v>
      </c>
      <c r="AZ435" t="s">
        <v>899</v>
      </c>
      <c r="BA435" t="s">
        <v>899</v>
      </c>
      <c r="BB435" t="s">
        <v>899</v>
      </c>
      <c r="BC435" t="s">
        <v>899</v>
      </c>
      <c r="BD435" t="s">
        <v>899</v>
      </c>
      <c r="BE435" t="s">
        <v>899</v>
      </c>
      <c r="BF435" t="s">
        <v>899</v>
      </c>
      <c r="BG435" t="s">
        <v>899</v>
      </c>
      <c r="BH435" t="s">
        <v>899</v>
      </c>
      <c r="BI435" t="s">
        <v>899</v>
      </c>
      <c r="BJ435" t="s">
        <v>899</v>
      </c>
      <c r="BK435" t="s">
        <v>899</v>
      </c>
      <c r="BL435" t="s">
        <v>899</v>
      </c>
      <c r="BM435" t="s">
        <v>899</v>
      </c>
      <c r="BN435" t="s">
        <v>899</v>
      </c>
      <c r="BO435" t="s">
        <v>899</v>
      </c>
      <c r="BP435" t="s">
        <v>899</v>
      </c>
      <c r="BQ435" t="s">
        <v>899</v>
      </c>
      <c r="BR435" t="s">
        <v>899</v>
      </c>
      <c r="BS435" t="s">
        <v>899</v>
      </c>
      <c r="BT435" t="s">
        <v>899</v>
      </c>
      <c r="BU435" t="s">
        <v>899</v>
      </c>
    </row>
    <row r="436" spans="44:73" x14ac:dyDescent="0.3">
      <c r="AR436" t="s">
        <v>899</v>
      </c>
      <c r="AS436" t="s">
        <v>899</v>
      </c>
      <c r="AT436" t="s">
        <v>899</v>
      </c>
      <c r="AU436" t="s">
        <v>899</v>
      </c>
      <c r="AV436" t="s">
        <v>899</v>
      </c>
      <c r="AW436" t="s">
        <v>899</v>
      </c>
      <c r="AX436" t="s">
        <v>899</v>
      </c>
      <c r="AY436" t="s">
        <v>899</v>
      </c>
      <c r="AZ436" t="s">
        <v>899</v>
      </c>
      <c r="BA436" t="s">
        <v>899</v>
      </c>
      <c r="BB436" t="s">
        <v>899</v>
      </c>
      <c r="BC436" t="s">
        <v>899</v>
      </c>
      <c r="BD436" t="s">
        <v>899</v>
      </c>
      <c r="BE436" t="s">
        <v>899</v>
      </c>
      <c r="BF436" t="s">
        <v>899</v>
      </c>
      <c r="BG436" t="s">
        <v>899</v>
      </c>
      <c r="BH436" t="s">
        <v>899</v>
      </c>
      <c r="BI436" t="s">
        <v>899</v>
      </c>
      <c r="BJ436" t="s">
        <v>899</v>
      </c>
      <c r="BK436" t="s">
        <v>899</v>
      </c>
      <c r="BL436" t="s">
        <v>899</v>
      </c>
      <c r="BM436" t="s">
        <v>899</v>
      </c>
      <c r="BN436" t="s">
        <v>899</v>
      </c>
      <c r="BO436" t="s">
        <v>899</v>
      </c>
      <c r="BP436" t="s">
        <v>899</v>
      </c>
      <c r="BQ436" t="s">
        <v>899</v>
      </c>
      <c r="BR436" t="s">
        <v>899</v>
      </c>
      <c r="BS436" t="s">
        <v>899</v>
      </c>
      <c r="BT436" t="s">
        <v>899</v>
      </c>
      <c r="BU436" t="s">
        <v>899</v>
      </c>
    </row>
    <row r="437" spans="44:73" x14ac:dyDescent="0.3">
      <c r="AR437" t="s">
        <v>899</v>
      </c>
      <c r="AS437" t="s">
        <v>899</v>
      </c>
      <c r="AT437" t="s">
        <v>899</v>
      </c>
      <c r="AU437" t="s">
        <v>899</v>
      </c>
      <c r="AV437" t="s">
        <v>899</v>
      </c>
      <c r="AW437" t="s">
        <v>899</v>
      </c>
      <c r="AX437" t="s">
        <v>899</v>
      </c>
      <c r="AY437" t="s">
        <v>899</v>
      </c>
      <c r="AZ437" t="s">
        <v>899</v>
      </c>
      <c r="BA437" t="s">
        <v>899</v>
      </c>
      <c r="BB437" t="s">
        <v>899</v>
      </c>
      <c r="BC437" t="s">
        <v>899</v>
      </c>
      <c r="BD437" t="s">
        <v>899</v>
      </c>
      <c r="BE437" t="s">
        <v>899</v>
      </c>
      <c r="BF437" t="s">
        <v>899</v>
      </c>
      <c r="BG437" t="s">
        <v>899</v>
      </c>
      <c r="BH437" t="s">
        <v>899</v>
      </c>
      <c r="BI437" t="s">
        <v>899</v>
      </c>
      <c r="BJ437" t="s">
        <v>899</v>
      </c>
      <c r="BK437" t="s">
        <v>899</v>
      </c>
      <c r="BL437" t="s">
        <v>899</v>
      </c>
      <c r="BM437" t="s">
        <v>899</v>
      </c>
      <c r="BN437" t="s">
        <v>899</v>
      </c>
      <c r="BO437" t="s">
        <v>899</v>
      </c>
      <c r="BP437" t="s">
        <v>899</v>
      </c>
      <c r="BQ437" t="s">
        <v>899</v>
      </c>
      <c r="BR437" t="s">
        <v>899</v>
      </c>
      <c r="BS437" t="s">
        <v>899</v>
      </c>
      <c r="BT437" t="s">
        <v>899</v>
      </c>
      <c r="BU437" t="s">
        <v>899</v>
      </c>
    </row>
    <row r="438" spans="44:73" x14ac:dyDescent="0.3">
      <c r="AR438" t="s">
        <v>899</v>
      </c>
      <c r="AS438" t="s">
        <v>899</v>
      </c>
      <c r="AT438" t="s">
        <v>899</v>
      </c>
      <c r="AU438" t="s">
        <v>899</v>
      </c>
      <c r="AV438" t="s">
        <v>899</v>
      </c>
      <c r="AW438" t="s">
        <v>899</v>
      </c>
      <c r="AX438" t="s">
        <v>899</v>
      </c>
      <c r="AY438" t="s">
        <v>899</v>
      </c>
      <c r="AZ438" t="s">
        <v>899</v>
      </c>
      <c r="BA438" t="s">
        <v>899</v>
      </c>
      <c r="BB438" t="s">
        <v>899</v>
      </c>
      <c r="BC438" t="s">
        <v>899</v>
      </c>
      <c r="BD438" t="s">
        <v>899</v>
      </c>
      <c r="BE438" t="s">
        <v>899</v>
      </c>
      <c r="BF438" t="s">
        <v>899</v>
      </c>
      <c r="BG438" t="s">
        <v>899</v>
      </c>
      <c r="BH438" t="s">
        <v>899</v>
      </c>
      <c r="BI438" t="s">
        <v>899</v>
      </c>
      <c r="BJ438" t="s">
        <v>899</v>
      </c>
      <c r="BK438" t="s">
        <v>899</v>
      </c>
      <c r="BL438" t="s">
        <v>899</v>
      </c>
      <c r="BM438" t="s">
        <v>899</v>
      </c>
      <c r="BN438" t="s">
        <v>899</v>
      </c>
      <c r="BO438" t="s">
        <v>899</v>
      </c>
      <c r="BP438" t="s">
        <v>899</v>
      </c>
      <c r="BQ438" t="s">
        <v>899</v>
      </c>
      <c r="BR438" t="s">
        <v>899</v>
      </c>
      <c r="BS438" t="s">
        <v>899</v>
      </c>
      <c r="BT438" t="s">
        <v>899</v>
      </c>
      <c r="BU438" t="s">
        <v>899</v>
      </c>
    </row>
    <row r="439" spans="44:73" x14ac:dyDescent="0.3">
      <c r="AR439" t="s">
        <v>899</v>
      </c>
      <c r="AS439" t="s">
        <v>899</v>
      </c>
      <c r="AT439" t="s">
        <v>899</v>
      </c>
      <c r="AU439" t="s">
        <v>899</v>
      </c>
      <c r="AV439" t="s">
        <v>899</v>
      </c>
      <c r="AW439" t="s">
        <v>899</v>
      </c>
      <c r="AX439" t="s">
        <v>899</v>
      </c>
      <c r="AY439" t="s">
        <v>899</v>
      </c>
      <c r="AZ439" t="s">
        <v>899</v>
      </c>
      <c r="BA439" t="s">
        <v>899</v>
      </c>
      <c r="BB439" t="s">
        <v>899</v>
      </c>
      <c r="BC439" t="s">
        <v>899</v>
      </c>
      <c r="BD439" t="s">
        <v>899</v>
      </c>
      <c r="BE439" t="s">
        <v>899</v>
      </c>
      <c r="BF439" t="s">
        <v>899</v>
      </c>
      <c r="BG439" t="s">
        <v>899</v>
      </c>
      <c r="BH439" t="s">
        <v>899</v>
      </c>
      <c r="BI439" t="s">
        <v>899</v>
      </c>
      <c r="BJ439" t="s">
        <v>899</v>
      </c>
      <c r="BK439" t="s">
        <v>899</v>
      </c>
      <c r="BL439" t="s">
        <v>899</v>
      </c>
      <c r="BM439" t="s">
        <v>899</v>
      </c>
      <c r="BN439" t="s">
        <v>899</v>
      </c>
      <c r="BO439" t="s">
        <v>899</v>
      </c>
      <c r="BP439" t="s">
        <v>899</v>
      </c>
      <c r="BQ439" t="s">
        <v>899</v>
      </c>
      <c r="BR439" t="s">
        <v>899</v>
      </c>
      <c r="BS439" t="s">
        <v>899</v>
      </c>
      <c r="BT439" t="s">
        <v>899</v>
      </c>
      <c r="BU439" t="s">
        <v>899</v>
      </c>
    </row>
    <row r="440" spans="44:73" x14ac:dyDescent="0.3">
      <c r="AR440" t="s">
        <v>899</v>
      </c>
      <c r="AS440" t="s">
        <v>899</v>
      </c>
      <c r="AT440" t="s">
        <v>899</v>
      </c>
      <c r="AU440" t="s">
        <v>899</v>
      </c>
      <c r="AV440" t="s">
        <v>899</v>
      </c>
      <c r="AW440" t="s">
        <v>899</v>
      </c>
      <c r="AX440" t="s">
        <v>899</v>
      </c>
      <c r="AY440" t="s">
        <v>899</v>
      </c>
      <c r="AZ440" t="s">
        <v>899</v>
      </c>
      <c r="BA440" t="s">
        <v>899</v>
      </c>
      <c r="BB440" t="s">
        <v>899</v>
      </c>
      <c r="BC440" t="s">
        <v>899</v>
      </c>
      <c r="BD440" t="s">
        <v>899</v>
      </c>
      <c r="BE440" t="s">
        <v>899</v>
      </c>
      <c r="BF440" t="s">
        <v>899</v>
      </c>
      <c r="BG440" t="s">
        <v>899</v>
      </c>
      <c r="BH440" t="s">
        <v>899</v>
      </c>
      <c r="BI440" t="s">
        <v>899</v>
      </c>
      <c r="BJ440" t="s">
        <v>899</v>
      </c>
      <c r="BK440" t="s">
        <v>899</v>
      </c>
      <c r="BL440" t="s">
        <v>899</v>
      </c>
      <c r="BM440" t="s">
        <v>899</v>
      </c>
      <c r="BN440" t="s">
        <v>899</v>
      </c>
      <c r="BO440" t="s">
        <v>899</v>
      </c>
      <c r="BP440" t="s">
        <v>899</v>
      </c>
      <c r="BQ440" t="s">
        <v>899</v>
      </c>
      <c r="BR440" t="s">
        <v>899</v>
      </c>
      <c r="BS440" t="s">
        <v>899</v>
      </c>
      <c r="BT440" t="s">
        <v>899</v>
      </c>
      <c r="BU440" t="s">
        <v>899</v>
      </c>
    </row>
    <row r="441" spans="44:73" x14ac:dyDescent="0.3">
      <c r="AR441" t="s">
        <v>899</v>
      </c>
      <c r="AS441" t="s">
        <v>899</v>
      </c>
      <c r="AT441" t="s">
        <v>899</v>
      </c>
      <c r="AU441" t="s">
        <v>899</v>
      </c>
      <c r="AV441" t="s">
        <v>899</v>
      </c>
      <c r="AW441" t="s">
        <v>899</v>
      </c>
      <c r="AX441" t="s">
        <v>899</v>
      </c>
      <c r="AY441" t="s">
        <v>899</v>
      </c>
      <c r="AZ441" t="s">
        <v>899</v>
      </c>
      <c r="BA441" t="s">
        <v>899</v>
      </c>
      <c r="BB441" t="s">
        <v>899</v>
      </c>
      <c r="BC441" t="s">
        <v>899</v>
      </c>
      <c r="BD441" t="s">
        <v>899</v>
      </c>
      <c r="BE441" t="s">
        <v>899</v>
      </c>
      <c r="BF441" t="s">
        <v>899</v>
      </c>
      <c r="BG441" t="s">
        <v>899</v>
      </c>
      <c r="BH441" t="s">
        <v>899</v>
      </c>
      <c r="BI441" t="s">
        <v>899</v>
      </c>
      <c r="BJ441" t="s">
        <v>899</v>
      </c>
      <c r="BK441" t="s">
        <v>899</v>
      </c>
      <c r="BL441" t="s">
        <v>899</v>
      </c>
      <c r="BM441" t="s">
        <v>899</v>
      </c>
      <c r="BN441" t="s">
        <v>899</v>
      </c>
      <c r="BO441" t="s">
        <v>899</v>
      </c>
      <c r="BP441" t="s">
        <v>899</v>
      </c>
      <c r="BQ441" t="s">
        <v>899</v>
      </c>
      <c r="BR441" t="s">
        <v>899</v>
      </c>
      <c r="BS441" t="s">
        <v>899</v>
      </c>
      <c r="BT441" t="s">
        <v>899</v>
      </c>
      <c r="BU441" t="s">
        <v>899</v>
      </c>
    </row>
    <row r="442" spans="44:73" x14ac:dyDescent="0.3">
      <c r="AR442" t="s">
        <v>899</v>
      </c>
      <c r="AS442" t="s">
        <v>899</v>
      </c>
      <c r="AT442" t="s">
        <v>899</v>
      </c>
      <c r="AU442" t="s">
        <v>899</v>
      </c>
      <c r="AV442" t="s">
        <v>899</v>
      </c>
      <c r="AW442" t="s">
        <v>899</v>
      </c>
      <c r="AX442" t="s">
        <v>899</v>
      </c>
      <c r="AY442" t="s">
        <v>899</v>
      </c>
      <c r="AZ442" t="s">
        <v>899</v>
      </c>
      <c r="BA442" t="s">
        <v>899</v>
      </c>
      <c r="BB442" t="s">
        <v>899</v>
      </c>
      <c r="BC442" t="s">
        <v>899</v>
      </c>
      <c r="BD442" t="s">
        <v>899</v>
      </c>
      <c r="BE442" t="s">
        <v>899</v>
      </c>
      <c r="BF442" t="s">
        <v>899</v>
      </c>
      <c r="BG442" t="s">
        <v>899</v>
      </c>
      <c r="BH442" t="s">
        <v>899</v>
      </c>
      <c r="BI442" t="s">
        <v>899</v>
      </c>
      <c r="BJ442" t="s">
        <v>899</v>
      </c>
      <c r="BK442" t="s">
        <v>899</v>
      </c>
      <c r="BL442" t="s">
        <v>899</v>
      </c>
      <c r="BM442" t="s">
        <v>899</v>
      </c>
      <c r="BN442" t="s">
        <v>899</v>
      </c>
      <c r="BO442" t="s">
        <v>899</v>
      </c>
      <c r="BP442" t="s">
        <v>899</v>
      </c>
      <c r="BQ442" t="s">
        <v>899</v>
      </c>
      <c r="BR442" t="s">
        <v>899</v>
      </c>
      <c r="BS442" t="s">
        <v>899</v>
      </c>
      <c r="BT442" t="s">
        <v>899</v>
      </c>
      <c r="BU442" t="s">
        <v>899</v>
      </c>
    </row>
    <row r="443" spans="44:73" x14ac:dyDescent="0.3">
      <c r="AR443" t="s">
        <v>899</v>
      </c>
      <c r="AS443" t="s">
        <v>899</v>
      </c>
      <c r="AT443" t="s">
        <v>899</v>
      </c>
      <c r="AU443" t="s">
        <v>899</v>
      </c>
      <c r="AV443" t="s">
        <v>899</v>
      </c>
      <c r="AW443" t="s">
        <v>899</v>
      </c>
      <c r="AX443" t="s">
        <v>899</v>
      </c>
      <c r="AY443" t="s">
        <v>899</v>
      </c>
      <c r="AZ443" t="s">
        <v>899</v>
      </c>
      <c r="BA443" t="s">
        <v>899</v>
      </c>
      <c r="BB443" t="s">
        <v>899</v>
      </c>
      <c r="BC443" t="s">
        <v>899</v>
      </c>
      <c r="BD443" t="s">
        <v>899</v>
      </c>
      <c r="BE443" t="s">
        <v>899</v>
      </c>
      <c r="BF443" t="s">
        <v>899</v>
      </c>
      <c r="BG443" t="s">
        <v>899</v>
      </c>
      <c r="BH443" t="s">
        <v>899</v>
      </c>
      <c r="BI443" t="s">
        <v>899</v>
      </c>
      <c r="BJ443" t="s">
        <v>899</v>
      </c>
      <c r="BK443" t="s">
        <v>899</v>
      </c>
      <c r="BL443" t="s">
        <v>899</v>
      </c>
      <c r="BM443" t="s">
        <v>899</v>
      </c>
      <c r="BN443" t="s">
        <v>899</v>
      </c>
      <c r="BO443" t="s">
        <v>899</v>
      </c>
      <c r="BP443" t="s">
        <v>899</v>
      </c>
      <c r="BQ443" t="s">
        <v>899</v>
      </c>
      <c r="BR443" t="s">
        <v>899</v>
      </c>
      <c r="BS443" t="s">
        <v>899</v>
      </c>
      <c r="BT443" t="s">
        <v>899</v>
      </c>
    </row>
    <row r="444" spans="44:73" x14ac:dyDescent="0.3">
      <c r="AR444" t="s">
        <v>899</v>
      </c>
      <c r="AS444" t="s">
        <v>899</v>
      </c>
      <c r="AT444" t="s">
        <v>899</v>
      </c>
      <c r="AU444" t="s">
        <v>899</v>
      </c>
      <c r="AV444" t="s">
        <v>899</v>
      </c>
      <c r="AW444" t="s">
        <v>899</v>
      </c>
      <c r="AX444" t="s">
        <v>899</v>
      </c>
      <c r="AY444" t="s">
        <v>899</v>
      </c>
      <c r="AZ444" t="s">
        <v>899</v>
      </c>
      <c r="BA444" t="s">
        <v>899</v>
      </c>
      <c r="BB444" t="s">
        <v>899</v>
      </c>
      <c r="BC444" t="s">
        <v>899</v>
      </c>
      <c r="BD444" t="s">
        <v>899</v>
      </c>
      <c r="BE444" t="s">
        <v>899</v>
      </c>
      <c r="BF444" t="s">
        <v>899</v>
      </c>
      <c r="BG444" t="s">
        <v>899</v>
      </c>
      <c r="BH444" t="s">
        <v>899</v>
      </c>
      <c r="BI444" t="s">
        <v>899</v>
      </c>
      <c r="BJ444" t="s">
        <v>899</v>
      </c>
      <c r="BK444" t="s">
        <v>899</v>
      </c>
      <c r="BL444" t="s">
        <v>899</v>
      </c>
      <c r="BM444" t="s">
        <v>899</v>
      </c>
      <c r="BN444" t="s">
        <v>899</v>
      </c>
      <c r="BO444" t="s">
        <v>899</v>
      </c>
      <c r="BP444" t="s">
        <v>899</v>
      </c>
      <c r="BQ444" t="s">
        <v>899</v>
      </c>
      <c r="BR444" t="s">
        <v>899</v>
      </c>
      <c r="BS444" t="s">
        <v>899</v>
      </c>
      <c r="BT444" t="s">
        <v>899</v>
      </c>
    </row>
    <row r="445" spans="44:73" x14ac:dyDescent="0.3">
      <c r="AR445" t="s">
        <v>899</v>
      </c>
      <c r="AS445" t="s">
        <v>899</v>
      </c>
      <c r="AT445" t="s">
        <v>899</v>
      </c>
      <c r="AU445" t="s">
        <v>899</v>
      </c>
      <c r="AV445" t="s">
        <v>899</v>
      </c>
      <c r="AW445" t="s">
        <v>899</v>
      </c>
      <c r="AX445" t="s">
        <v>899</v>
      </c>
      <c r="AY445" t="s">
        <v>899</v>
      </c>
      <c r="AZ445" t="s">
        <v>899</v>
      </c>
      <c r="BA445" t="s">
        <v>899</v>
      </c>
      <c r="BB445" t="s">
        <v>899</v>
      </c>
      <c r="BC445" t="s">
        <v>899</v>
      </c>
      <c r="BD445" t="s">
        <v>899</v>
      </c>
      <c r="BE445" t="s">
        <v>899</v>
      </c>
      <c r="BF445" t="s">
        <v>899</v>
      </c>
      <c r="BG445" t="s">
        <v>899</v>
      </c>
      <c r="BH445" t="s">
        <v>899</v>
      </c>
      <c r="BI445" t="s">
        <v>899</v>
      </c>
      <c r="BJ445" t="s">
        <v>899</v>
      </c>
      <c r="BK445" t="s">
        <v>899</v>
      </c>
      <c r="BL445" t="s">
        <v>899</v>
      </c>
      <c r="BM445" t="s">
        <v>899</v>
      </c>
      <c r="BN445" t="s">
        <v>899</v>
      </c>
      <c r="BO445" t="s">
        <v>899</v>
      </c>
      <c r="BP445" t="s">
        <v>899</v>
      </c>
      <c r="BQ445" t="s">
        <v>899</v>
      </c>
      <c r="BR445" t="s">
        <v>899</v>
      </c>
      <c r="BS445" t="s">
        <v>899</v>
      </c>
      <c r="BT445" t="s">
        <v>899</v>
      </c>
    </row>
    <row r="446" spans="44:73" x14ac:dyDescent="0.3">
      <c r="AR446" t="s">
        <v>899</v>
      </c>
      <c r="AS446" t="s">
        <v>899</v>
      </c>
      <c r="AT446" t="s">
        <v>899</v>
      </c>
      <c r="AU446" t="s">
        <v>899</v>
      </c>
      <c r="AV446" t="s">
        <v>899</v>
      </c>
      <c r="AW446" t="s">
        <v>899</v>
      </c>
      <c r="AX446" t="s">
        <v>899</v>
      </c>
      <c r="AY446" t="s">
        <v>899</v>
      </c>
      <c r="AZ446" t="s">
        <v>899</v>
      </c>
      <c r="BA446" t="s">
        <v>899</v>
      </c>
      <c r="BB446" t="s">
        <v>899</v>
      </c>
      <c r="BC446" t="s">
        <v>899</v>
      </c>
      <c r="BD446" t="s">
        <v>899</v>
      </c>
      <c r="BE446" t="s">
        <v>899</v>
      </c>
      <c r="BF446" t="s">
        <v>899</v>
      </c>
      <c r="BG446" t="s">
        <v>899</v>
      </c>
      <c r="BH446" t="s">
        <v>899</v>
      </c>
      <c r="BI446" t="s">
        <v>899</v>
      </c>
      <c r="BJ446" t="s">
        <v>899</v>
      </c>
      <c r="BK446" t="s">
        <v>899</v>
      </c>
      <c r="BL446" t="s">
        <v>899</v>
      </c>
      <c r="BM446" t="s">
        <v>899</v>
      </c>
      <c r="BN446" t="s">
        <v>899</v>
      </c>
      <c r="BO446" t="s">
        <v>899</v>
      </c>
      <c r="BP446" t="s">
        <v>899</v>
      </c>
      <c r="BQ446" t="s">
        <v>899</v>
      </c>
      <c r="BR446" t="s">
        <v>899</v>
      </c>
      <c r="BS446" t="s">
        <v>899</v>
      </c>
      <c r="BT446" t="s">
        <v>899</v>
      </c>
    </row>
    <row r="447" spans="44:73" x14ac:dyDescent="0.3">
      <c r="AR447" t="s">
        <v>899</v>
      </c>
      <c r="AS447" t="s">
        <v>899</v>
      </c>
      <c r="AT447" t="s">
        <v>899</v>
      </c>
      <c r="AU447" t="s">
        <v>899</v>
      </c>
      <c r="AV447" t="s">
        <v>899</v>
      </c>
      <c r="AW447" t="s">
        <v>899</v>
      </c>
      <c r="AX447" t="s">
        <v>899</v>
      </c>
      <c r="AY447" t="s">
        <v>899</v>
      </c>
      <c r="AZ447" t="s">
        <v>899</v>
      </c>
      <c r="BA447" t="s">
        <v>899</v>
      </c>
      <c r="BB447" t="s">
        <v>899</v>
      </c>
      <c r="BC447" t="s">
        <v>899</v>
      </c>
      <c r="BD447" t="s">
        <v>899</v>
      </c>
      <c r="BE447" t="s">
        <v>899</v>
      </c>
      <c r="BF447" t="s">
        <v>899</v>
      </c>
      <c r="BG447" t="s">
        <v>899</v>
      </c>
      <c r="BH447" t="s">
        <v>899</v>
      </c>
      <c r="BI447" t="s">
        <v>899</v>
      </c>
      <c r="BJ447" t="s">
        <v>899</v>
      </c>
      <c r="BK447" t="s">
        <v>899</v>
      </c>
      <c r="BL447" t="s">
        <v>899</v>
      </c>
      <c r="BM447" t="s">
        <v>899</v>
      </c>
      <c r="BN447" t="s">
        <v>899</v>
      </c>
      <c r="BO447" t="s">
        <v>899</v>
      </c>
      <c r="BP447" t="s">
        <v>899</v>
      </c>
      <c r="BQ447" t="s">
        <v>899</v>
      </c>
      <c r="BR447" t="s">
        <v>899</v>
      </c>
      <c r="BS447" t="s">
        <v>899</v>
      </c>
      <c r="BT447" t="s">
        <v>899</v>
      </c>
    </row>
    <row r="448" spans="44:73" x14ac:dyDescent="0.3">
      <c r="AR448" t="s">
        <v>899</v>
      </c>
      <c r="AS448" t="s">
        <v>899</v>
      </c>
      <c r="AT448" t="s">
        <v>899</v>
      </c>
      <c r="AU448" t="s">
        <v>899</v>
      </c>
      <c r="AV448" t="s">
        <v>899</v>
      </c>
      <c r="AW448" t="s">
        <v>899</v>
      </c>
      <c r="AX448" t="s">
        <v>899</v>
      </c>
      <c r="AY448" t="s">
        <v>899</v>
      </c>
      <c r="AZ448" t="s">
        <v>899</v>
      </c>
      <c r="BA448" t="s">
        <v>899</v>
      </c>
      <c r="BB448" t="s">
        <v>899</v>
      </c>
      <c r="BC448" t="s">
        <v>899</v>
      </c>
      <c r="BD448" t="s">
        <v>899</v>
      </c>
      <c r="BE448" t="s">
        <v>899</v>
      </c>
      <c r="BF448" t="s">
        <v>899</v>
      </c>
      <c r="BG448" t="s">
        <v>899</v>
      </c>
      <c r="BH448" t="s">
        <v>899</v>
      </c>
      <c r="BI448" t="s">
        <v>899</v>
      </c>
      <c r="BJ448" t="s">
        <v>899</v>
      </c>
      <c r="BK448" t="s">
        <v>899</v>
      </c>
      <c r="BL448" t="s">
        <v>899</v>
      </c>
      <c r="BM448" t="s">
        <v>899</v>
      </c>
      <c r="BN448" t="s">
        <v>899</v>
      </c>
      <c r="BO448" t="s">
        <v>899</v>
      </c>
      <c r="BP448" t="s">
        <v>899</v>
      </c>
      <c r="BQ448" t="s">
        <v>899</v>
      </c>
      <c r="BR448" t="s">
        <v>899</v>
      </c>
      <c r="BS448" t="s">
        <v>899</v>
      </c>
      <c r="BT448" t="s">
        <v>899</v>
      </c>
    </row>
    <row r="449" spans="44:72" x14ac:dyDescent="0.3">
      <c r="AR449" t="s">
        <v>899</v>
      </c>
      <c r="AS449" t="s">
        <v>899</v>
      </c>
      <c r="AT449" t="s">
        <v>899</v>
      </c>
      <c r="AU449" t="s">
        <v>899</v>
      </c>
      <c r="AV449" t="s">
        <v>899</v>
      </c>
      <c r="AW449" t="s">
        <v>899</v>
      </c>
      <c r="AX449" t="s">
        <v>899</v>
      </c>
      <c r="AY449" t="s">
        <v>899</v>
      </c>
      <c r="AZ449" t="s">
        <v>899</v>
      </c>
      <c r="BA449" t="s">
        <v>899</v>
      </c>
      <c r="BB449" t="s">
        <v>899</v>
      </c>
      <c r="BC449" t="s">
        <v>899</v>
      </c>
      <c r="BD449" t="s">
        <v>899</v>
      </c>
      <c r="BE449" t="s">
        <v>899</v>
      </c>
      <c r="BF449" t="s">
        <v>899</v>
      </c>
      <c r="BG449" t="s">
        <v>899</v>
      </c>
      <c r="BH449" t="s">
        <v>899</v>
      </c>
      <c r="BI449" t="s">
        <v>899</v>
      </c>
      <c r="BJ449" t="s">
        <v>899</v>
      </c>
      <c r="BK449" t="s">
        <v>899</v>
      </c>
      <c r="BL449" t="s">
        <v>899</v>
      </c>
      <c r="BM449" t="s">
        <v>899</v>
      </c>
      <c r="BN449" t="s">
        <v>899</v>
      </c>
      <c r="BO449" t="s">
        <v>899</v>
      </c>
      <c r="BP449" t="s">
        <v>899</v>
      </c>
      <c r="BQ449" t="s">
        <v>899</v>
      </c>
      <c r="BR449" t="s">
        <v>899</v>
      </c>
      <c r="BS449" t="s">
        <v>899</v>
      </c>
      <c r="BT449" t="s">
        <v>899</v>
      </c>
    </row>
    <row r="450" spans="44:72" x14ac:dyDescent="0.3">
      <c r="AR450" t="s">
        <v>899</v>
      </c>
      <c r="AS450" t="s">
        <v>899</v>
      </c>
      <c r="AT450" t="s">
        <v>899</v>
      </c>
      <c r="AU450" t="s">
        <v>899</v>
      </c>
      <c r="AV450" t="s">
        <v>899</v>
      </c>
      <c r="AW450" t="s">
        <v>899</v>
      </c>
      <c r="AX450" t="s">
        <v>899</v>
      </c>
      <c r="AY450" t="s">
        <v>899</v>
      </c>
      <c r="AZ450" t="s">
        <v>899</v>
      </c>
      <c r="BA450" t="s">
        <v>899</v>
      </c>
      <c r="BB450" t="s">
        <v>899</v>
      </c>
      <c r="BC450" t="s">
        <v>899</v>
      </c>
      <c r="BD450" t="s">
        <v>899</v>
      </c>
      <c r="BE450" t="s">
        <v>899</v>
      </c>
      <c r="BF450" t="s">
        <v>899</v>
      </c>
      <c r="BG450" t="s">
        <v>899</v>
      </c>
      <c r="BH450" t="s">
        <v>899</v>
      </c>
      <c r="BI450" t="s">
        <v>899</v>
      </c>
      <c r="BJ450" t="s">
        <v>899</v>
      </c>
      <c r="BK450" t="s">
        <v>899</v>
      </c>
      <c r="BL450" t="s">
        <v>899</v>
      </c>
      <c r="BM450" t="s">
        <v>899</v>
      </c>
      <c r="BN450" t="s">
        <v>899</v>
      </c>
      <c r="BO450" t="s">
        <v>899</v>
      </c>
      <c r="BP450" t="s">
        <v>899</v>
      </c>
      <c r="BQ450" t="s">
        <v>899</v>
      </c>
      <c r="BR450" t="s">
        <v>899</v>
      </c>
      <c r="BS450" t="s">
        <v>899</v>
      </c>
      <c r="BT450" t="s">
        <v>899</v>
      </c>
    </row>
    <row r="451" spans="44:72" x14ac:dyDescent="0.3">
      <c r="AR451" t="s">
        <v>899</v>
      </c>
      <c r="AS451" t="s">
        <v>899</v>
      </c>
      <c r="AT451" t="s">
        <v>899</v>
      </c>
      <c r="AU451" t="s">
        <v>899</v>
      </c>
      <c r="AV451" t="s">
        <v>899</v>
      </c>
      <c r="AW451" t="s">
        <v>899</v>
      </c>
      <c r="AX451" t="s">
        <v>899</v>
      </c>
      <c r="AY451" t="s">
        <v>899</v>
      </c>
      <c r="AZ451" t="s">
        <v>899</v>
      </c>
      <c r="BA451" t="s">
        <v>899</v>
      </c>
      <c r="BB451" t="s">
        <v>899</v>
      </c>
      <c r="BC451" t="s">
        <v>899</v>
      </c>
      <c r="BD451" t="s">
        <v>899</v>
      </c>
      <c r="BE451" t="s">
        <v>899</v>
      </c>
      <c r="BF451" t="s">
        <v>899</v>
      </c>
      <c r="BG451" t="s">
        <v>899</v>
      </c>
      <c r="BH451" t="s">
        <v>899</v>
      </c>
      <c r="BI451" t="s">
        <v>899</v>
      </c>
      <c r="BJ451" t="s">
        <v>899</v>
      </c>
      <c r="BK451" t="s">
        <v>899</v>
      </c>
      <c r="BL451" t="s">
        <v>899</v>
      </c>
      <c r="BM451" t="s">
        <v>899</v>
      </c>
      <c r="BN451" t="s">
        <v>899</v>
      </c>
      <c r="BO451" t="s">
        <v>899</v>
      </c>
      <c r="BP451" t="s">
        <v>899</v>
      </c>
      <c r="BQ451" t="s">
        <v>899</v>
      </c>
      <c r="BR451" t="s">
        <v>899</v>
      </c>
      <c r="BS451" t="s">
        <v>899</v>
      </c>
      <c r="BT451" t="s">
        <v>899</v>
      </c>
    </row>
    <row r="452" spans="44:72" x14ac:dyDescent="0.3">
      <c r="AR452" t="s">
        <v>899</v>
      </c>
      <c r="AS452" t="s">
        <v>899</v>
      </c>
      <c r="AT452" t="s">
        <v>899</v>
      </c>
      <c r="AU452" t="s">
        <v>899</v>
      </c>
      <c r="AV452" t="s">
        <v>899</v>
      </c>
      <c r="AW452" t="s">
        <v>899</v>
      </c>
      <c r="AX452" t="s">
        <v>899</v>
      </c>
      <c r="AY452" t="s">
        <v>899</v>
      </c>
      <c r="AZ452" t="s">
        <v>899</v>
      </c>
      <c r="BA452" t="s">
        <v>899</v>
      </c>
      <c r="BB452" t="s">
        <v>899</v>
      </c>
      <c r="BC452" t="s">
        <v>899</v>
      </c>
      <c r="BD452" t="s">
        <v>899</v>
      </c>
      <c r="BE452" t="s">
        <v>899</v>
      </c>
      <c r="BF452" t="s">
        <v>899</v>
      </c>
      <c r="BG452" t="s">
        <v>899</v>
      </c>
      <c r="BH452" t="s">
        <v>899</v>
      </c>
      <c r="BI452" t="s">
        <v>899</v>
      </c>
      <c r="BJ452" t="s">
        <v>899</v>
      </c>
      <c r="BK452" t="s">
        <v>899</v>
      </c>
      <c r="BL452" t="s">
        <v>899</v>
      </c>
      <c r="BM452" t="s">
        <v>899</v>
      </c>
      <c r="BN452" t="s">
        <v>899</v>
      </c>
      <c r="BO452" t="s">
        <v>899</v>
      </c>
      <c r="BP452" t="s">
        <v>899</v>
      </c>
      <c r="BQ452" t="s">
        <v>899</v>
      </c>
      <c r="BR452" t="s">
        <v>899</v>
      </c>
      <c r="BS452" t="s">
        <v>899</v>
      </c>
      <c r="BT452" t="s">
        <v>899</v>
      </c>
    </row>
    <row r="453" spans="44:72" x14ac:dyDescent="0.3">
      <c r="AR453" t="s">
        <v>899</v>
      </c>
      <c r="AS453" t="s">
        <v>899</v>
      </c>
      <c r="AT453" t="s">
        <v>899</v>
      </c>
      <c r="AU453" t="s">
        <v>899</v>
      </c>
      <c r="AV453" t="s">
        <v>899</v>
      </c>
      <c r="AW453" t="s">
        <v>899</v>
      </c>
      <c r="AX453" t="s">
        <v>899</v>
      </c>
      <c r="AY453" t="s">
        <v>899</v>
      </c>
      <c r="AZ453" t="s">
        <v>899</v>
      </c>
      <c r="BA453" t="s">
        <v>899</v>
      </c>
      <c r="BB453" t="s">
        <v>899</v>
      </c>
      <c r="BC453" t="s">
        <v>899</v>
      </c>
      <c r="BD453" t="s">
        <v>899</v>
      </c>
      <c r="BE453" t="s">
        <v>899</v>
      </c>
      <c r="BF453" t="s">
        <v>899</v>
      </c>
      <c r="BG453" t="s">
        <v>899</v>
      </c>
      <c r="BH453" t="s">
        <v>899</v>
      </c>
      <c r="BI453" t="s">
        <v>899</v>
      </c>
      <c r="BJ453" t="s">
        <v>899</v>
      </c>
      <c r="BK453" t="s">
        <v>899</v>
      </c>
      <c r="BL453" t="s">
        <v>899</v>
      </c>
      <c r="BM453" t="s">
        <v>899</v>
      </c>
      <c r="BN453" t="s">
        <v>899</v>
      </c>
      <c r="BO453" t="s">
        <v>899</v>
      </c>
      <c r="BP453" t="s">
        <v>899</v>
      </c>
      <c r="BQ453" t="s">
        <v>899</v>
      </c>
      <c r="BR453" t="s">
        <v>899</v>
      </c>
      <c r="BS453" t="s">
        <v>899</v>
      </c>
      <c r="BT453" t="s">
        <v>899</v>
      </c>
    </row>
    <row r="454" spans="44:72" x14ac:dyDescent="0.3">
      <c r="AR454" t="s">
        <v>899</v>
      </c>
      <c r="AS454" t="s">
        <v>899</v>
      </c>
      <c r="AT454" t="s">
        <v>899</v>
      </c>
      <c r="AU454" t="s">
        <v>899</v>
      </c>
      <c r="AV454" t="s">
        <v>899</v>
      </c>
      <c r="AW454" t="s">
        <v>899</v>
      </c>
      <c r="AX454" t="s">
        <v>899</v>
      </c>
      <c r="AY454" t="s">
        <v>899</v>
      </c>
      <c r="AZ454" t="s">
        <v>899</v>
      </c>
      <c r="BA454" t="s">
        <v>899</v>
      </c>
      <c r="BB454" t="s">
        <v>899</v>
      </c>
      <c r="BC454" t="s">
        <v>899</v>
      </c>
      <c r="BD454" t="s">
        <v>899</v>
      </c>
      <c r="BE454" t="s">
        <v>899</v>
      </c>
      <c r="BF454" t="s">
        <v>899</v>
      </c>
      <c r="BG454" t="s">
        <v>899</v>
      </c>
      <c r="BH454" t="s">
        <v>899</v>
      </c>
      <c r="BI454" t="s">
        <v>899</v>
      </c>
      <c r="BJ454" t="s">
        <v>899</v>
      </c>
      <c r="BK454" t="s">
        <v>899</v>
      </c>
      <c r="BL454" t="s">
        <v>899</v>
      </c>
      <c r="BM454" t="s">
        <v>899</v>
      </c>
      <c r="BN454" t="s">
        <v>899</v>
      </c>
      <c r="BO454" t="s">
        <v>899</v>
      </c>
      <c r="BP454" t="s">
        <v>899</v>
      </c>
      <c r="BQ454" t="s">
        <v>899</v>
      </c>
      <c r="BR454" t="s">
        <v>899</v>
      </c>
      <c r="BS454" t="s">
        <v>899</v>
      </c>
      <c r="BT454" t="s">
        <v>899</v>
      </c>
    </row>
    <row r="455" spans="44:72" x14ac:dyDescent="0.3">
      <c r="AR455" t="s">
        <v>899</v>
      </c>
      <c r="AS455" t="s">
        <v>899</v>
      </c>
      <c r="AT455" t="s">
        <v>899</v>
      </c>
      <c r="AU455" t="s">
        <v>899</v>
      </c>
      <c r="AV455" t="s">
        <v>899</v>
      </c>
      <c r="AW455" t="s">
        <v>899</v>
      </c>
      <c r="AX455" t="s">
        <v>899</v>
      </c>
      <c r="AY455" t="s">
        <v>899</v>
      </c>
      <c r="AZ455" t="s">
        <v>899</v>
      </c>
      <c r="BA455" t="s">
        <v>899</v>
      </c>
      <c r="BB455" t="s">
        <v>899</v>
      </c>
      <c r="BC455" t="s">
        <v>899</v>
      </c>
      <c r="BD455" t="s">
        <v>899</v>
      </c>
      <c r="BE455" t="s">
        <v>899</v>
      </c>
      <c r="BF455" t="s">
        <v>899</v>
      </c>
      <c r="BG455" t="s">
        <v>899</v>
      </c>
      <c r="BH455" t="s">
        <v>899</v>
      </c>
      <c r="BI455" t="s">
        <v>899</v>
      </c>
      <c r="BJ455" t="s">
        <v>899</v>
      </c>
      <c r="BK455" t="s">
        <v>899</v>
      </c>
      <c r="BL455" t="s">
        <v>899</v>
      </c>
      <c r="BM455" t="s">
        <v>899</v>
      </c>
      <c r="BN455" t="s">
        <v>899</v>
      </c>
      <c r="BO455" t="s">
        <v>899</v>
      </c>
      <c r="BP455" t="s">
        <v>899</v>
      </c>
      <c r="BQ455" t="s">
        <v>899</v>
      </c>
      <c r="BR455" t="s">
        <v>899</v>
      </c>
      <c r="BS455" t="s">
        <v>899</v>
      </c>
      <c r="BT455" t="s">
        <v>899</v>
      </c>
    </row>
    <row r="456" spans="44:72" x14ac:dyDescent="0.3">
      <c r="AR456" t="s">
        <v>899</v>
      </c>
      <c r="AS456" t="s">
        <v>899</v>
      </c>
      <c r="AT456" t="s">
        <v>899</v>
      </c>
      <c r="AU456" t="s">
        <v>899</v>
      </c>
      <c r="AV456" t="s">
        <v>899</v>
      </c>
      <c r="AW456" t="s">
        <v>899</v>
      </c>
      <c r="AX456" t="s">
        <v>899</v>
      </c>
      <c r="AY456" t="s">
        <v>899</v>
      </c>
      <c r="AZ456" t="s">
        <v>899</v>
      </c>
      <c r="BA456" t="s">
        <v>899</v>
      </c>
      <c r="BB456" t="s">
        <v>899</v>
      </c>
      <c r="BC456" t="s">
        <v>899</v>
      </c>
      <c r="BD456" t="s">
        <v>899</v>
      </c>
      <c r="BE456" t="s">
        <v>899</v>
      </c>
      <c r="BF456" t="s">
        <v>899</v>
      </c>
      <c r="BG456" t="s">
        <v>899</v>
      </c>
      <c r="BH456" t="s">
        <v>899</v>
      </c>
      <c r="BI456" t="s">
        <v>899</v>
      </c>
      <c r="BJ456" t="s">
        <v>899</v>
      </c>
      <c r="BK456" t="s">
        <v>899</v>
      </c>
      <c r="BL456" t="s">
        <v>899</v>
      </c>
      <c r="BM456" t="s">
        <v>899</v>
      </c>
      <c r="BN456" t="s">
        <v>899</v>
      </c>
      <c r="BO456" t="s">
        <v>899</v>
      </c>
      <c r="BP456" t="s">
        <v>899</v>
      </c>
      <c r="BQ456" t="s">
        <v>899</v>
      </c>
      <c r="BR456" t="s">
        <v>899</v>
      </c>
      <c r="BS456" t="s">
        <v>899</v>
      </c>
      <c r="BT456" t="s">
        <v>899</v>
      </c>
    </row>
    <row r="457" spans="44:72" x14ac:dyDescent="0.3">
      <c r="AR457" t="s">
        <v>899</v>
      </c>
      <c r="AS457" t="s">
        <v>899</v>
      </c>
      <c r="AT457" t="s">
        <v>899</v>
      </c>
      <c r="AU457" t="s">
        <v>899</v>
      </c>
      <c r="AV457" t="s">
        <v>899</v>
      </c>
      <c r="AW457" t="s">
        <v>899</v>
      </c>
      <c r="AX457" t="s">
        <v>899</v>
      </c>
      <c r="AY457" t="s">
        <v>899</v>
      </c>
      <c r="AZ457" t="s">
        <v>899</v>
      </c>
      <c r="BA457" t="s">
        <v>899</v>
      </c>
      <c r="BB457" t="s">
        <v>899</v>
      </c>
      <c r="BC457" t="s">
        <v>899</v>
      </c>
      <c r="BD457" t="s">
        <v>899</v>
      </c>
      <c r="BE457" t="s">
        <v>899</v>
      </c>
      <c r="BF457" t="s">
        <v>899</v>
      </c>
      <c r="BG457" t="s">
        <v>899</v>
      </c>
      <c r="BH457" t="s">
        <v>899</v>
      </c>
      <c r="BI457" t="s">
        <v>899</v>
      </c>
      <c r="BJ457" t="s">
        <v>899</v>
      </c>
      <c r="BK457" t="s">
        <v>899</v>
      </c>
      <c r="BL457" t="s">
        <v>899</v>
      </c>
      <c r="BM457" t="s">
        <v>899</v>
      </c>
      <c r="BN457" t="s">
        <v>899</v>
      </c>
      <c r="BO457" t="s">
        <v>899</v>
      </c>
      <c r="BP457" t="s">
        <v>899</v>
      </c>
      <c r="BQ457" t="s">
        <v>899</v>
      </c>
      <c r="BR457" t="s">
        <v>899</v>
      </c>
      <c r="BS457" t="s">
        <v>899</v>
      </c>
      <c r="BT457" t="s">
        <v>899</v>
      </c>
    </row>
    <row r="458" spans="44:72" x14ac:dyDescent="0.3">
      <c r="AR458" t="s">
        <v>899</v>
      </c>
      <c r="AS458" t="s">
        <v>899</v>
      </c>
      <c r="AT458" t="s">
        <v>899</v>
      </c>
      <c r="AU458" t="s">
        <v>899</v>
      </c>
      <c r="AV458" t="s">
        <v>899</v>
      </c>
      <c r="AW458" t="s">
        <v>899</v>
      </c>
      <c r="AX458" t="s">
        <v>899</v>
      </c>
      <c r="AY458" t="s">
        <v>899</v>
      </c>
      <c r="AZ458" t="s">
        <v>899</v>
      </c>
      <c r="BA458" t="s">
        <v>899</v>
      </c>
      <c r="BB458" t="s">
        <v>899</v>
      </c>
      <c r="BC458" t="s">
        <v>899</v>
      </c>
      <c r="BD458" t="s">
        <v>899</v>
      </c>
      <c r="BE458" t="s">
        <v>899</v>
      </c>
      <c r="BF458" t="s">
        <v>899</v>
      </c>
      <c r="BG458" t="s">
        <v>899</v>
      </c>
      <c r="BH458" t="s">
        <v>899</v>
      </c>
      <c r="BI458" t="s">
        <v>899</v>
      </c>
      <c r="BJ458" t="s">
        <v>899</v>
      </c>
      <c r="BK458" t="s">
        <v>899</v>
      </c>
      <c r="BL458" t="s">
        <v>899</v>
      </c>
      <c r="BM458" t="s">
        <v>899</v>
      </c>
      <c r="BN458" t="s">
        <v>899</v>
      </c>
      <c r="BO458" t="s">
        <v>899</v>
      </c>
      <c r="BP458" t="s">
        <v>899</v>
      </c>
      <c r="BQ458" t="s">
        <v>899</v>
      </c>
      <c r="BR458" t="s">
        <v>899</v>
      </c>
      <c r="BS458" t="s">
        <v>899</v>
      </c>
      <c r="BT458" t="s">
        <v>899</v>
      </c>
    </row>
    <row r="459" spans="44:72" x14ac:dyDescent="0.3">
      <c r="AR459" t="s">
        <v>899</v>
      </c>
      <c r="AS459" t="s">
        <v>899</v>
      </c>
      <c r="AT459" t="s">
        <v>899</v>
      </c>
      <c r="AU459" t="s">
        <v>899</v>
      </c>
      <c r="AV459" t="s">
        <v>899</v>
      </c>
      <c r="AW459" t="s">
        <v>899</v>
      </c>
      <c r="AX459" t="s">
        <v>899</v>
      </c>
      <c r="AY459" t="s">
        <v>899</v>
      </c>
      <c r="AZ459" t="s">
        <v>899</v>
      </c>
      <c r="BA459" t="s">
        <v>899</v>
      </c>
      <c r="BB459" t="s">
        <v>899</v>
      </c>
      <c r="BC459" t="s">
        <v>899</v>
      </c>
      <c r="BD459" t="s">
        <v>899</v>
      </c>
      <c r="BE459" t="s">
        <v>899</v>
      </c>
      <c r="BF459" t="s">
        <v>899</v>
      </c>
      <c r="BG459" t="s">
        <v>899</v>
      </c>
      <c r="BH459" t="s">
        <v>899</v>
      </c>
      <c r="BI459" t="s">
        <v>899</v>
      </c>
      <c r="BJ459" t="s">
        <v>899</v>
      </c>
      <c r="BK459" t="s">
        <v>899</v>
      </c>
      <c r="BL459" t="s">
        <v>899</v>
      </c>
      <c r="BM459" t="s">
        <v>899</v>
      </c>
      <c r="BN459" t="s">
        <v>899</v>
      </c>
      <c r="BO459" t="s">
        <v>899</v>
      </c>
      <c r="BP459" t="s">
        <v>899</v>
      </c>
      <c r="BQ459" t="s">
        <v>899</v>
      </c>
      <c r="BR459" t="s">
        <v>899</v>
      </c>
      <c r="BS459" t="s">
        <v>899</v>
      </c>
      <c r="BT459" t="s">
        <v>899</v>
      </c>
    </row>
    <row r="460" spans="44:72" x14ac:dyDescent="0.3">
      <c r="AR460" t="s">
        <v>899</v>
      </c>
      <c r="AS460" t="s">
        <v>899</v>
      </c>
      <c r="AT460" t="s">
        <v>899</v>
      </c>
      <c r="AU460" t="s">
        <v>899</v>
      </c>
      <c r="AV460" t="s">
        <v>899</v>
      </c>
      <c r="AW460" t="s">
        <v>899</v>
      </c>
      <c r="AX460" t="s">
        <v>899</v>
      </c>
      <c r="AY460" t="s">
        <v>899</v>
      </c>
      <c r="AZ460" t="s">
        <v>899</v>
      </c>
      <c r="BA460" t="s">
        <v>899</v>
      </c>
      <c r="BB460" t="s">
        <v>899</v>
      </c>
      <c r="BC460" t="s">
        <v>899</v>
      </c>
      <c r="BD460" t="s">
        <v>899</v>
      </c>
      <c r="BE460" t="s">
        <v>899</v>
      </c>
      <c r="BF460" t="s">
        <v>899</v>
      </c>
      <c r="BG460" t="s">
        <v>899</v>
      </c>
      <c r="BH460" t="s">
        <v>899</v>
      </c>
      <c r="BI460" t="s">
        <v>899</v>
      </c>
      <c r="BJ460" t="s">
        <v>899</v>
      </c>
      <c r="BK460" t="s">
        <v>899</v>
      </c>
      <c r="BL460" t="s">
        <v>899</v>
      </c>
      <c r="BM460" t="s">
        <v>899</v>
      </c>
      <c r="BN460" t="s">
        <v>899</v>
      </c>
      <c r="BO460" t="s">
        <v>899</v>
      </c>
      <c r="BP460" t="s">
        <v>899</v>
      </c>
      <c r="BQ460" t="s">
        <v>899</v>
      </c>
      <c r="BR460" t="s">
        <v>899</v>
      </c>
      <c r="BS460" t="s">
        <v>899</v>
      </c>
      <c r="BT460" t="s">
        <v>899</v>
      </c>
    </row>
    <row r="461" spans="44:72" x14ac:dyDescent="0.3">
      <c r="AR461" t="s">
        <v>899</v>
      </c>
      <c r="AS461" t="s">
        <v>899</v>
      </c>
      <c r="AT461" t="s">
        <v>899</v>
      </c>
      <c r="AU461" t="s">
        <v>899</v>
      </c>
      <c r="AV461" t="s">
        <v>899</v>
      </c>
      <c r="AW461" t="s">
        <v>899</v>
      </c>
      <c r="AX461" t="s">
        <v>899</v>
      </c>
      <c r="AY461" t="s">
        <v>899</v>
      </c>
      <c r="AZ461" t="s">
        <v>899</v>
      </c>
      <c r="BA461" t="s">
        <v>899</v>
      </c>
      <c r="BB461" t="s">
        <v>899</v>
      </c>
      <c r="BC461" t="s">
        <v>899</v>
      </c>
      <c r="BD461" t="s">
        <v>899</v>
      </c>
      <c r="BE461" t="s">
        <v>899</v>
      </c>
      <c r="BF461" t="s">
        <v>899</v>
      </c>
      <c r="BG461" t="s">
        <v>899</v>
      </c>
      <c r="BH461" t="s">
        <v>899</v>
      </c>
      <c r="BI461" t="s">
        <v>899</v>
      </c>
      <c r="BJ461" t="s">
        <v>899</v>
      </c>
      <c r="BK461" t="s">
        <v>899</v>
      </c>
      <c r="BL461" t="s">
        <v>899</v>
      </c>
      <c r="BM461" t="s">
        <v>899</v>
      </c>
      <c r="BN461" t="s">
        <v>899</v>
      </c>
      <c r="BO461" t="s">
        <v>899</v>
      </c>
      <c r="BP461" t="s">
        <v>899</v>
      </c>
      <c r="BQ461" t="s">
        <v>899</v>
      </c>
      <c r="BR461" t="s">
        <v>899</v>
      </c>
      <c r="BS461" t="s">
        <v>899</v>
      </c>
      <c r="BT461" t="s">
        <v>899</v>
      </c>
    </row>
    <row r="462" spans="44:72" x14ac:dyDescent="0.3">
      <c r="AR462" t="s">
        <v>899</v>
      </c>
      <c r="AS462" t="s">
        <v>899</v>
      </c>
      <c r="AT462" t="s">
        <v>899</v>
      </c>
      <c r="AU462" t="s">
        <v>899</v>
      </c>
      <c r="AV462" t="s">
        <v>899</v>
      </c>
      <c r="AW462" t="s">
        <v>899</v>
      </c>
      <c r="AX462" t="s">
        <v>899</v>
      </c>
      <c r="AY462" t="s">
        <v>899</v>
      </c>
      <c r="AZ462" t="s">
        <v>899</v>
      </c>
      <c r="BA462" t="s">
        <v>899</v>
      </c>
      <c r="BB462" t="s">
        <v>899</v>
      </c>
      <c r="BC462" t="s">
        <v>899</v>
      </c>
      <c r="BD462" t="s">
        <v>899</v>
      </c>
      <c r="BE462" t="s">
        <v>899</v>
      </c>
      <c r="BF462" t="s">
        <v>899</v>
      </c>
      <c r="BG462" t="s">
        <v>899</v>
      </c>
      <c r="BH462" t="s">
        <v>899</v>
      </c>
      <c r="BI462" t="s">
        <v>899</v>
      </c>
      <c r="BJ462" t="s">
        <v>899</v>
      </c>
      <c r="BK462" t="s">
        <v>899</v>
      </c>
      <c r="BL462" t="s">
        <v>899</v>
      </c>
      <c r="BM462" t="s">
        <v>899</v>
      </c>
      <c r="BN462" t="s">
        <v>899</v>
      </c>
      <c r="BO462" t="s">
        <v>899</v>
      </c>
      <c r="BP462" t="s">
        <v>899</v>
      </c>
      <c r="BQ462" t="s">
        <v>899</v>
      </c>
      <c r="BR462" t="s">
        <v>899</v>
      </c>
      <c r="BS462" t="s">
        <v>899</v>
      </c>
    </row>
    <row r="463" spans="44:72" x14ac:dyDescent="0.3">
      <c r="AR463" t="s">
        <v>899</v>
      </c>
      <c r="AS463" t="s">
        <v>899</v>
      </c>
      <c r="AT463" t="s">
        <v>899</v>
      </c>
      <c r="AU463" t="s">
        <v>899</v>
      </c>
      <c r="AV463" t="s">
        <v>899</v>
      </c>
      <c r="AW463" t="s">
        <v>899</v>
      </c>
      <c r="AX463" t="s">
        <v>899</v>
      </c>
      <c r="AY463" t="s">
        <v>899</v>
      </c>
      <c r="AZ463" t="s">
        <v>899</v>
      </c>
      <c r="BA463" t="s">
        <v>899</v>
      </c>
      <c r="BB463" t="s">
        <v>899</v>
      </c>
      <c r="BC463" t="s">
        <v>899</v>
      </c>
      <c r="BD463" t="s">
        <v>899</v>
      </c>
      <c r="BE463" t="s">
        <v>899</v>
      </c>
      <c r="BF463" t="s">
        <v>899</v>
      </c>
      <c r="BG463" t="s">
        <v>899</v>
      </c>
      <c r="BH463" t="s">
        <v>899</v>
      </c>
      <c r="BI463" t="s">
        <v>899</v>
      </c>
      <c r="BJ463" t="s">
        <v>899</v>
      </c>
      <c r="BK463" t="s">
        <v>899</v>
      </c>
      <c r="BL463" t="s">
        <v>899</v>
      </c>
      <c r="BM463" t="s">
        <v>899</v>
      </c>
      <c r="BN463" t="s">
        <v>899</v>
      </c>
      <c r="BO463" t="s">
        <v>899</v>
      </c>
      <c r="BP463" t="s">
        <v>899</v>
      </c>
      <c r="BQ463" t="s">
        <v>899</v>
      </c>
      <c r="BR463" t="s">
        <v>899</v>
      </c>
      <c r="BS463" t="s">
        <v>899</v>
      </c>
    </row>
    <row r="464" spans="44:72" x14ac:dyDescent="0.3">
      <c r="AR464" t="s">
        <v>899</v>
      </c>
      <c r="AS464" t="s">
        <v>899</v>
      </c>
      <c r="AT464" t="s">
        <v>899</v>
      </c>
      <c r="AU464" t="s">
        <v>899</v>
      </c>
      <c r="AV464" t="s">
        <v>899</v>
      </c>
      <c r="AW464" t="s">
        <v>899</v>
      </c>
      <c r="AX464" t="s">
        <v>899</v>
      </c>
      <c r="AY464" t="s">
        <v>899</v>
      </c>
      <c r="AZ464" t="s">
        <v>899</v>
      </c>
      <c r="BA464" t="s">
        <v>899</v>
      </c>
      <c r="BB464" t="s">
        <v>899</v>
      </c>
      <c r="BC464" t="s">
        <v>899</v>
      </c>
      <c r="BD464" t="s">
        <v>899</v>
      </c>
      <c r="BE464" t="s">
        <v>899</v>
      </c>
      <c r="BF464" t="s">
        <v>899</v>
      </c>
      <c r="BG464" t="s">
        <v>899</v>
      </c>
      <c r="BH464" t="s">
        <v>899</v>
      </c>
      <c r="BI464" t="s">
        <v>899</v>
      </c>
      <c r="BJ464" t="s">
        <v>899</v>
      </c>
      <c r="BK464" t="s">
        <v>899</v>
      </c>
      <c r="BL464" t="s">
        <v>899</v>
      </c>
      <c r="BM464" t="s">
        <v>899</v>
      </c>
      <c r="BN464" t="s">
        <v>899</v>
      </c>
      <c r="BO464" t="s">
        <v>899</v>
      </c>
      <c r="BP464" t="s">
        <v>899</v>
      </c>
      <c r="BQ464" t="s">
        <v>899</v>
      </c>
      <c r="BR464" t="s">
        <v>899</v>
      </c>
      <c r="BS464" t="s">
        <v>899</v>
      </c>
    </row>
    <row r="465" spans="44:71" x14ac:dyDescent="0.3">
      <c r="AR465" t="s">
        <v>899</v>
      </c>
      <c r="AS465" t="s">
        <v>899</v>
      </c>
      <c r="AT465" t="s">
        <v>899</v>
      </c>
      <c r="AU465" t="s">
        <v>899</v>
      </c>
      <c r="AV465" t="s">
        <v>899</v>
      </c>
      <c r="AW465" t="s">
        <v>899</v>
      </c>
      <c r="AX465" t="s">
        <v>899</v>
      </c>
      <c r="AY465" t="s">
        <v>899</v>
      </c>
      <c r="AZ465" t="s">
        <v>899</v>
      </c>
      <c r="BA465" t="s">
        <v>899</v>
      </c>
      <c r="BB465" t="s">
        <v>899</v>
      </c>
      <c r="BC465" t="s">
        <v>899</v>
      </c>
      <c r="BD465" t="s">
        <v>899</v>
      </c>
      <c r="BE465" t="s">
        <v>899</v>
      </c>
      <c r="BF465" t="s">
        <v>899</v>
      </c>
      <c r="BG465" t="s">
        <v>899</v>
      </c>
      <c r="BH465" t="s">
        <v>899</v>
      </c>
      <c r="BI465" t="s">
        <v>899</v>
      </c>
      <c r="BJ465" t="s">
        <v>899</v>
      </c>
      <c r="BK465" t="s">
        <v>899</v>
      </c>
      <c r="BL465" t="s">
        <v>899</v>
      </c>
      <c r="BM465" t="s">
        <v>899</v>
      </c>
      <c r="BN465" t="s">
        <v>899</v>
      </c>
      <c r="BO465" t="s">
        <v>899</v>
      </c>
      <c r="BP465" t="s">
        <v>899</v>
      </c>
      <c r="BQ465" t="s">
        <v>899</v>
      </c>
      <c r="BR465" t="s">
        <v>899</v>
      </c>
      <c r="BS465" t="s">
        <v>899</v>
      </c>
    </row>
    <row r="466" spans="44:71" x14ac:dyDescent="0.3">
      <c r="AR466" t="s">
        <v>899</v>
      </c>
      <c r="AS466" t="s">
        <v>899</v>
      </c>
      <c r="AT466" t="s">
        <v>899</v>
      </c>
      <c r="AU466" t="s">
        <v>899</v>
      </c>
      <c r="AV466" t="s">
        <v>899</v>
      </c>
      <c r="AW466" t="s">
        <v>899</v>
      </c>
      <c r="AX466" t="s">
        <v>899</v>
      </c>
      <c r="AY466" t="s">
        <v>899</v>
      </c>
      <c r="AZ466" t="s">
        <v>899</v>
      </c>
      <c r="BA466" t="s">
        <v>899</v>
      </c>
      <c r="BB466" t="s">
        <v>899</v>
      </c>
      <c r="BC466" t="s">
        <v>899</v>
      </c>
      <c r="BD466" t="s">
        <v>899</v>
      </c>
      <c r="BE466" t="s">
        <v>899</v>
      </c>
      <c r="BF466" t="s">
        <v>899</v>
      </c>
      <c r="BG466" t="s">
        <v>899</v>
      </c>
      <c r="BH466" t="s">
        <v>899</v>
      </c>
      <c r="BI466" t="s">
        <v>899</v>
      </c>
      <c r="BJ466" t="s">
        <v>899</v>
      </c>
      <c r="BK466" t="s">
        <v>899</v>
      </c>
      <c r="BL466" t="s">
        <v>899</v>
      </c>
      <c r="BM466" t="s">
        <v>899</v>
      </c>
      <c r="BN466" t="s">
        <v>899</v>
      </c>
      <c r="BO466" t="s">
        <v>899</v>
      </c>
      <c r="BP466" t="s">
        <v>899</v>
      </c>
      <c r="BQ466" t="s">
        <v>899</v>
      </c>
      <c r="BR466" t="s">
        <v>899</v>
      </c>
      <c r="BS466" t="s">
        <v>899</v>
      </c>
    </row>
    <row r="467" spans="44:71" x14ac:dyDescent="0.3">
      <c r="AR467" t="s">
        <v>899</v>
      </c>
      <c r="AS467" t="s">
        <v>899</v>
      </c>
      <c r="AT467" t="s">
        <v>899</v>
      </c>
      <c r="AU467" t="s">
        <v>899</v>
      </c>
      <c r="AV467" t="s">
        <v>899</v>
      </c>
      <c r="AW467" t="s">
        <v>899</v>
      </c>
      <c r="AX467" t="s">
        <v>899</v>
      </c>
      <c r="AY467" t="s">
        <v>899</v>
      </c>
      <c r="AZ467" t="s">
        <v>899</v>
      </c>
      <c r="BA467" t="s">
        <v>899</v>
      </c>
      <c r="BB467" t="s">
        <v>899</v>
      </c>
      <c r="BC467" t="s">
        <v>899</v>
      </c>
      <c r="BD467" t="s">
        <v>899</v>
      </c>
      <c r="BE467" t="s">
        <v>899</v>
      </c>
      <c r="BF467" t="s">
        <v>899</v>
      </c>
      <c r="BG467" t="s">
        <v>899</v>
      </c>
      <c r="BH467" t="s">
        <v>899</v>
      </c>
      <c r="BI467" t="s">
        <v>899</v>
      </c>
      <c r="BJ467" t="s">
        <v>899</v>
      </c>
      <c r="BK467" t="s">
        <v>899</v>
      </c>
      <c r="BL467" t="s">
        <v>899</v>
      </c>
      <c r="BM467" t="s">
        <v>899</v>
      </c>
      <c r="BN467" t="s">
        <v>899</v>
      </c>
      <c r="BO467" t="s">
        <v>899</v>
      </c>
      <c r="BP467" t="s">
        <v>899</v>
      </c>
      <c r="BQ467" t="s">
        <v>899</v>
      </c>
      <c r="BR467" t="s">
        <v>899</v>
      </c>
      <c r="BS467" t="s">
        <v>899</v>
      </c>
    </row>
    <row r="468" spans="44:71" x14ac:dyDescent="0.3">
      <c r="AR468" t="s">
        <v>899</v>
      </c>
      <c r="AS468" t="s">
        <v>899</v>
      </c>
      <c r="AT468" t="s">
        <v>899</v>
      </c>
      <c r="AU468" t="s">
        <v>899</v>
      </c>
      <c r="AV468" t="s">
        <v>899</v>
      </c>
      <c r="AW468" t="s">
        <v>899</v>
      </c>
      <c r="AX468" t="s">
        <v>899</v>
      </c>
      <c r="AY468" t="s">
        <v>899</v>
      </c>
      <c r="AZ468" t="s">
        <v>899</v>
      </c>
      <c r="BA468" t="s">
        <v>899</v>
      </c>
      <c r="BB468" t="s">
        <v>899</v>
      </c>
      <c r="BC468" t="s">
        <v>899</v>
      </c>
      <c r="BD468" t="s">
        <v>899</v>
      </c>
      <c r="BE468" t="s">
        <v>899</v>
      </c>
      <c r="BF468" t="s">
        <v>899</v>
      </c>
      <c r="BG468" t="s">
        <v>899</v>
      </c>
      <c r="BH468" t="s">
        <v>899</v>
      </c>
      <c r="BI468" t="s">
        <v>899</v>
      </c>
      <c r="BJ468" t="s">
        <v>899</v>
      </c>
      <c r="BK468" t="s">
        <v>899</v>
      </c>
      <c r="BL468" t="s">
        <v>899</v>
      </c>
      <c r="BM468" t="s">
        <v>899</v>
      </c>
      <c r="BN468" t="s">
        <v>899</v>
      </c>
      <c r="BO468" t="s">
        <v>899</v>
      </c>
      <c r="BP468" t="s">
        <v>899</v>
      </c>
      <c r="BQ468" t="s">
        <v>899</v>
      </c>
      <c r="BR468" t="s">
        <v>899</v>
      </c>
      <c r="BS468" t="s">
        <v>899</v>
      </c>
    </row>
    <row r="469" spans="44:71" x14ac:dyDescent="0.3">
      <c r="AR469" t="s">
        <v>899</v>
      </c>
      <c r="AS469" t="s">
        <v>899</v>
      </c>
      <c r="AT469" t="s">
        <v>899</v>
      </c>
      <c r="AU469" t="s">
        <v>899</v>
      </c>
      <c r="AV469" t="s">
        <v>899</v>
      </c>
      <c r="AW469" t="s">
        <v>899</v>
      </c>
      <c r="AX469" t="s">
        <v>899</v>
      </c>
      <c r="AY469" t="s">
        <v>899</v>
      </c>
      <c r="AZ469" t="s">
        <v>899</v>
      </c>
      <c r="BA469" t="s">
        <v>899</v>
      </c>
      <c r="BB469" t="s">
        <v>899</v>
      </c>
      <c r="BC469" t="s">
        <v>899</v>
      </c>
      <c r="BD469" t="s">
        <v>899</v>
      </c>
      <c r="BE469" t="s">
        <v>899</v>
      </c>
      <c r="BF469" t="s">
        <v>899</v>
      </c>
      <c r="BG469" t="s">
        <v>899</v>
      </c>
      <c r="BH469" t="s">
        <v>899</v>
      </c>
      <c r="BI469" t="s">
        <v>899</v>
      </c>
      <c r="BJ469" t="s">
        <v>899</v>
      </c>
      <c r="BK469" t="s">
        <v>899</v>
      </c>
      <c r="BL469" t="s">
        <v>899</v>
      </c>
      <c r="BM469" t="s">
        <v>899</v>
      </c>
      <c r="BN469" t="s">
        <v>899</v>
      </c>
      <c r="BO469" t="s">
        <v>899</v>
      </c>
      <c r="BP469" t="s">
        <v>899</v>
      </c>
      <c r="BQ469" t="s">
        <v>899</v>
      </c>
      <c r="BR469" t="s">
        <v>899</v>
      </c>
      <c r="BS469" t="s">
        <v>899</v>
      </c>
    </row>
    <row r="470" spans="44:71" x14ac:dyDescent="0.3">
      <c r="AR470" t="s">
        <v>899</v>
      </c>
      <c r="AS470" t="s">
        <v>899</v>
      </c>
      <c r="AT470" t="s">
        <v>899</v>
      </c>
      <c r="AU470" t="s">
        <v>899</v>
      </c>
      <c r="AV470" t="s">
        <v>899</v>
      </c>
      <c r="AW470" t="s">
        <v>899</v>
      </c>
      <c r="AX470" t="s">
        <v>899</v>
      </c>
      <c r="AY470" t="s">
        <v>899</v>
      </c>
      <c r="AZ470" t="s">
        <v>899</v>
      </c>
      <c r="BA470" t="s">
        <v>899</v>
      </c>
      <c r="BB470" t="s">
        <v>899</v>
      </c>
      <c r="BC470" t="s">
        <v>899</v>
      </c>
      <c r="BD470" t="s">
        <v>899</v>
      </c>
      <c r="BE470" t="s">
        <v>899</v>
      </c>
      <c r="BF470" t="s">
        <v>899</v>
      </c>
      <c r="BG470" t="s">
        <v>899</v>
      </c>
      <c r="BH470" t="s">
        <v>899</v>
      </c>
      <c r="BI470" t="s">
        <v>899</v>
      </c>
      <c r="BJ470" t="s">
        <v>899</v>
      </c>
      <c r="BK470" t="s">
        <v>899</v>
      </c>
      <c r="BL470" t="s">
        <v>899</v>
      </c>
      <c r="BM470" t="s">
        <v>899</v>
      </c>
      <c r="BN470" t="s">
        <v>899</v>
      </c>
      <c r="BO470" t="s">
        <v>899</v>
      </c>
      <c r="BP470" t="s">
        <v>899</v>
      </c>
      <c r="BQ470" t="s">
        <v>899</v>
      </c>
      <c r="BR470" t="s">
        <v>899</v>
      </c>
      <c r="BS470" t="s">
        <v>899</v>
      </c>
    </row>
    <row r="471" spans="44:71" x14ac:dyDescent="0.3">
      <c r="AR471" t="s">
        <v>899</v>
      </c>
      <c r="AS471" t="s">
        <v>899</v>
      </c>
      <c r="AT471" t="s">
        <v>899</v>
      </c>
      <c r="AU471" t="s">
        <v>899</v>
      </c>
      <c r="AV471" t="s">
        <v>899</v>
      </c>
      <c r="AW471" t="s">
        <v>899</v>
      </c>
      <c r="AX471" t="s">
        <v>899</v>
      </c>
      <c r="AY471" t="s">
        <v>899</v>
      </c>
      <c r="AZ471" t="s">
        <v>899</v>
      </c>
      <c r="BA471" t="s">
        <v>899</v>
      </c>
      <c r="BB471" t="s">
        <v>899</v>
      </c>
      <c r="BC471" t="s">
        <v>899</v>
      </c>
      <c r="BD471" t="s">
        <v>899</v>
      </c>
      <c r="BE471" t="s">
        <v>899</v>
      </c>
      <c r="BF471" t="s">
        <v>899</v>
      </c>
      <c r="BG471" t="s">
        <v>899</v>
      </c>
      <c r="BH471" t="s">
        <v>899</v>
      </c>
      <c r="BI471" t="s">
        <v>899</v>
      </c>
      <c r="BJ471" t="s">
        <v>899</v>
      </c>
      <c r="BK471" t="s">
        <v>899</v>
      </c>
      <c r="BL471" t="s">
        <v>899</v>
      </c>
      <c r="BM471" t="s">
        <v>899</v>
      </c>
      <c r="BN471" t="s">
        <v>899</v>
      </c>
      <c r="BO471" t="s">
        <v>899</v>
      </c>
      <c r="BP471" t="s">
        <v>899</v>
      </c>
      <c r="BQ471" t="s">
        <v>899</v>
      </c>
      <c r="BR471" t="s">
        <v>899</v>
      </c>
      <c r="BS471" t="s">
        <v>899</v>
      </c>
    </row>
    <row r="472" spans="44:71" x14ac:dyDescent="0.3">
      <c r="AR472" t="s">
        <v>899</v>
      </c>
      <c r="AS472" t="s">
        <v>899</v>
      </c>
      <c r="AT472" t="s">
        <v>899</v>
      </c>
      <c r="AU472" t="s">
        <v>899</v>
      </c>
      <c r="AV472" t="s">
        <v>899</v>
      </c>
      <c r="AW472" t="s">
        <v>899</v>
      </c>
      <c r="AX472" t="s">
        <v>899</v>
      </c>
      <c r="AY472" t="s">
        <v>899</v>
      </c>
      <c r="AZ472" t="s">
        <v>899</v>
      </c>
      <c r="BA472" t="s">
        <v>899</v>
      </c>
      <c r="BB472" t="s">
        <v>899</v>
      </c>
      <c r="BC472" t="s">
        <v>899</v>
      </c>
      <c r="BD472" t="s">
        <v>899</v>
      </c>
      <c r="BE472" t="s">
        <v>899</v>
      </c>
      <c r="BF472" t="s">
        <v>899</v>
      </c>
      <c r="BG472" t="s">
        <v>899</v>
      </c>
      <c r="BH472" t="s">
        <v>899</v>
      </c>
      <c r="BI472" t="s">
        <v>899</v>
      </c>
      <c r="BJ472" t="s">
        <v>899</v>
      </c>
      <c r="BK472" t="s">
        <v>899</v>
      </c>
      <c r="BL472" t="s">
        <v>899</v>
      </c>
      <c r="BM472" t="s">
        <v>899</v>
      </c>
      <c r="BN472" t="s">
        <v>899</v>
      </c>
      <c r="BO472" t="s">
        <v>899</v>
      </c>
      <c r="BP472" t="s">
        <v>899</v>
      </c>
      <c r="BQ472" t="s">
        <v>899</v>
      </c>
      <c r="BR472" t="s">
        <v>899</v>
      </c>
      <c r="BS472" t="s">
        <v>899</v>
      </c>
    </row>
    <row r="473" spans="44:71" x14ac:dyDescent="0.3">
      <c r="AR473" t="s">
        <v>899</v>
      </c>
      <c r="AS473" t="s">
        <v>899</v>
      </c>
      <c r="AT473" t="s">
        <v>899</v>
      </c>
      <c r="AU473" t="s">
        <v>899</v>
      </c>
      <c r="AV473" t="s">
        <v>899</v>
      </c>
      <c r="AW473" t="s">
        <v>899</v>
      </c>
      <c r="AX473" t="s">
        <v>899</v>
      </c>
      <c r="AY473" t="s">
        <v>899</v>
      </c>
      <c r="AZ473" t="s">
        <v>899</v>
      </c>
      <c r="BA473" t="s">
        <v>899</v>
      </c>
      <c r="BB473" t="s">
        <v>899</v>
      </c>
      <c r="BC473" t="s">
        <v>899</v>
      </c>
      <c r="BD473" t="s">
        <v>899</v>
      </c>
      <c r="BE473" t="s">
        <v>899</v>
      </c>
      <c r="BF473" t="s">
        <v>899</v>
      </c>
      <c r="BG473" t="s">
        <v>899</v>
      </c>
      <c r="BH473" t="s">
        <v>899</v>
      </c>
      <c r="BI473" t="s">
        <v>899</v>
      </c>
      <c r="BJ473" t="s">
        <v>899</v>
      </c>
      <c r="BK473" t="s">
        <v>899</v>
      </c>
      <c r="BL473" t="s">
        <v>899</v>
      </c>
      <c r="BM473" t="s">
        <v>899</v>
      </c>
      <c r="BN473" t="s">
        <v>899</v>
      </c>
      <c r="BO473" t="s">
        <v>899</v>
      </c>
      <c r="BP473" t="s">
        <v>899</v>
      </c>
      <c r="BQ473" t="s">
        <v>899</v>
      </c>
      <c r="BR473" t="s">
        <v>899</v>
      </c>
      <c r="BS473" t="s">
        <v>899</v>
      </c>
    </row>
    <row r="474" spans="44:71" x14ac:dyDescent="0.3">
      <c r="AR474" t="s">
        <v>899</v>
      </c>
      <c r="AS474" t="s">
        <v>899</v>
      </c>
      <c r="AT474" t="s">
        <v>899</v>
      </c>
      <c r="AU474" t="s">
        <v>899</v>
      </c>
      <c r="AV474" t="s">
        <v>899</v>
      </c>
      <c r="AW474" t="s">
        <v>899</v>
      </c>
      <c r="AX474" t="s">
        <v>899</v>
      </c>
      <c r="AY474" t="s">
        <v>899</v>
      </c>
      <c r="AZ474" t="s">
        <v>899</v>
      </c>
      <c r="BA474" t="s">
        <v>899</v>
      </c>
      <c r="BB474" t="s">
        <v>899</v>
      </c>
      <c r="BC474" t="s">
        <v>899</v>
      </c>
      <c r="BD474" t="s">
        <v>899</v>
      </c>
      <c r="BE474" t="s">
        <v>899</v>
      </c>
      <c r="BF474" t="s">
        <v>899</v>
      </c>
      <c r="BG474" t="s">
        <v>899</v>
      </c>
      <c r="BH474" t="s">
        <v>899</v>
      </c>
      <c r="BI474" t="s">
        <v>899</v>
      </c>
      <c r="BJ474" t="s">
        <v>899</v>
      </c>
      <c r="BK474" t="s">
        <v>899</v>
      </c>
      <c r="BL474" t="s">
        <v>899</v>
      </c>
      <c r="BM474" t="s">
        <v>899</v>
      </c>
      <c r="BN474" t="s">
        <v>899</v>
      </c>
      <c r="BO474" t="s">
        <v>899</v>
      </c>
      <c r="BP474" t="s">
        <v>899</v>
      </c>
      <c r="BQ474" t="s">
        <v>899</v>
      </c>
      <c r="BR474" t="s">
        <v>899</v>
      </c>
      <c r="BS474" t="s">
        <v>899</v>
      </c>
    </row>
    <row r="475" spans="44:71" x14ac:dyDescent="0.3">
      <c r="AR475" t="s">
        <v>899</v>
      </c>
      <c r="AS475" t="s">
        <v>899</v>
      </c>
      <c r="AT475" t="s">
        <v>899</v>
      </c>
      <c r="AU475" t="s">
        <v>899</v>
      </c>
      <c r="AV475" t="s">
        <v>899</v>
      </c>
      <c r="AW475" t="s">
        <v>899</v>
      </c>
      <c r="AX475" t="s">
        <v>899</v>
      </c>
      <c r="AY475" t="s">
        <v>899</v>
      </c>
      <c r="AZ475" t="s">
        <v>899</v>
      </c>
      <c r="BA475" t="s">
        <v>899</v>
      </c>
      <c r="BB475" t="s">
        <v>899</v>
      </c>
      <c r="BC475" t="s">
        <v>899</v>
      </c>
      <c r="BD475" t="s">
        <v>899</v>
      </c>
      <c r="BE475" t="s">
        <v>899</v>
      </c>
      <c r="BF475" t="s">
        <v>899</v>
      </c>
      <c r="BG475" t="s">
        <v>899</v>
      </c>
      <c r="BH475" t="s">
        <v>899</v>
      </c>
      <c r="BI475" t="s">
        <v>899</v>
      </c>
      <c r="BJ475" t="s">
        <v>899</v>
      </c>
      <c r="BK475" t="s">
        <v>899</v>
      </c>
      <c r="BL475" t="s">
        <v>899</v>
      </c>
      <c r="BM475" t="s">
        <v>899</v>
      </c>
      <c r="BN475" t="s">
        <v>899</v>
      </c>
      <c r="BO475" t="s">
        <v>899</v>
      </c>
      <c r="BP475" t="s">
        <v>899</v>
      </c>
      <c r="BQ475" t="s">
        <v>899</v>
      </c>
      <c r="BR475" t="s">
        <v>899</v>
      </c>
      <c r="BS475" t="s">
        <v>899</v>
      </c>
    </row>
    <row r="476" spans="44:71" x14ac:dyDescent="0.3">
      <c r="AR476" t="s">
        <v>899</v>
      </c>
      <c r="AS476" t="s">
        <v>899</v>
      </c>
      <c r="AT476" t="s">
        <v>899</v>
      </c>
      <c r="AU476" t="s">
        <v>899</v>
      </c>
      <c r="AV476" t="s">
        <v>899</v>
      </c>
      <c r="AW476" t="s">
        <v>899</v>
      </c>
      <c r="AX476" t="s">
        <v>899</v>
      </c>
      <c r="AY476" t="s">
        <v>899</v>
      </c>
      <c r="AZ476" t="s">
        <v>899</v>
      </c>
      <c r="BA476" t="s">
        <v>899</v>
      </c>
      <c r="BB476" t="s">
        <v>899</v>
      </c>
      <c r="BC476" t="s">
        <v>899</v>
      </c>
      <c r="BD476" t="s">
        <v>899</v>
      </c>
      <c r="BE476" t="s">
        <v>899</v>
      </c>
      <c r="BF476" t="s">
        <v>899</v>
      </c>
      <c r="BG476" t="s">
        <v>899</v>
      </c>
      <c r="BH476" t="s">
        <v>899</v>
      </c>
      <c r="BI476" t="s">
        <v>899</v>
      </c>
      <c r="BJ476" t="s">
        <v>899</v>
      </c>
      <c r="BK476" t="s">
        <v>899</v>
      </c>
      <c r="BL476" t="s">
        <v>899</v>
      </c>
      <c r="BM476" t="s">
        <v>899</v>
      </c>
      <c r="BN476" t="s">
        <v>899</v>
      </c>
      <c r="BO476" t="s">
        <v>899</v>
      </c>
      <c r="BP476" t="s">
        <v>899</v>
      </c>
      <c r="BQ476" t="s">
        <v>899</v>
      </c>
      <c r="BR476" t="s">
        <v>899</v>
      </c>
      <c r="BS476" t="s">
        <v>899</v>
      </c>
    </row>
    <row r="477" spans="44:71" x14ac:dyDescent="0.3">
      <c r="AR477" t="s">
        <v>899</v>
      </c>
      <c r="AS477" t="s">
        <v>899</v>
      </c>
      <c r="AT477" t="s">
        <v>899</v>
      </c>
      <c r="AU477" t="s">
        <v>899</v>
      </c>
      <c r="AV477" t="s">
        <v>899</v>
      </c>
      <c r="AW477" t="s">
        <v>899</v>
      </c>
      <c r="AX477" t="s">
        <v>899</v>
      </c>
      <c r="AY477" t="s">
        <v>899</v>
      </c>
      <c r="AZ477" t="s">
        <v>899</v>
      </c>
      <c r="BA477" t="s">
        <v>899</v>
      </c>
      <c r="BB477" t="s">
        <v>899</v>
      </c>
      <c r="BC477" t="s">
        <v>899</v>
      </c>
      <c r="BD477" t="s">
        <v>899</v>
      </c>
      <c r="BE477" t="s">
        <v>899</v>
      </c>
      <c r="BF477" t="s">
        <v>899</v>
      </c>
      <c r="BG477" t="s">
        <v>899</v>
      </c>
      <c r="BH477" t="s">
        <v>899</v>
      </c>
      <c r="BI477" t="s">
        <v>899</v>
      </c>
      <c r="BJ477" t="s">
        <v>899</v>
      </c>
      <c r="BK477" t="s">
        <v>899</v>
      </c>
      <c r="BL477" t="s">
        <v>899</v>
      </c>
      <c r="BM477" t="s">
        <v>899</v>
      </c>
      <c r="BN477" t="s">
        <v>899</v>
      </c>
      <c r="BO477" t="s">
        <v>899</v>
      </c>
      <c r="BP477" t="s">
        <v>899</v>
      </c>
      <c r="BQ477" t="s">
        <v>899</v>
      </c>
      <c r="BR477" t="s">
        <v>899</v>
      </c>
      <c r="BS477" t="s">
        <v>899</v>
      </c>
    </row>
    <row r="478" spans="44:71" x14ac:dyDescent="0.3">
      <c r="AR478" t="s">
        <v>899</v>
      </c>
      <c r="AS478" t="s">
        <v>899</v>
      </c>
      <c r="AT478" t="s">
        <v>899</v>
      </c>
      <c r="AU478" t="s">
        <v>899</v>
      </c>
      <c r="AV478" t="s">
        <v>899</v>
      </c>
      <c r="AW478" t="s">
        <v>899</v>
      </c>
      <c r="AX478" t="s">
        <v>899</v>
      </c>
      <c r="AY478" t="s">
        <v>899</v>
      </c>
      <c r="AZ478" t="s">
        <v>899</v>
      </c>
      <c r="BA478" t="s">
        <v>899</v>
      </c>
      <c r="BB478" t="s">
        <v>899</v>
      </c>
      <c r="BC478" t="s">
        <v>899</v>
      </c>
      <c r="BD478" t="s">
        <v>899</v>
      </c>
      <c r="BE478" t="s">
        <v>899</v>
      </c>
      <c r="BF478" t="s">
        <v>899</v>
      </c>
      <c r="BG478" t="s">
        <v>899</v>
      </c>
      <c r="BH478" t="s">
        <v>899</v>
      </c>
      <c r="BI478" t="s">
        <v>899</v>
      </c>
      <c r="BJ478" t="s">
        <v>899</v>
      </c>
      <c r="BK478" t="s">
        <v>899</v>
      </c>
      <c r="BL478" t="s">
        <v>899</v>
      </c>
      <c r="BM478" t="s">
        <v>899</v>
      </c>
      <c r="BN478" t="s">
        <v>899</v>
      </c>
      <c r="BO478" t="s">
        <v>899</v>
      </c>
      <c r="BP478" t="s">
        <v>899</v>
      </c>
      <c r="BQ478" t="s">
        <v>899</v>
      </c>
      <c r="BR478" t="s">
        <v>899</v>
      </c>
      <c r="BS478" t="s">
        <v>899</v>
      </c>
    </row>
    <row r="479" spans="44:71" x14ac:dyDescent="0.3">
      <c r="AR479" t="s">
        <v>899</v>
      </c>
      <c r="AS479" t="s">
        <v>899</v>
      </c>
      <c r="AT479" t="s">
        <v>899</v>
      </c>
      <c r="AU479" t="s">
        <v>899</v>
      </c>
      <c r="AV479" t="s">
        <v>899</v>
      </c>
      <c r="AW479" t="s">
        <v>899</v>
      </c>
      <c r="AX479" t="s">
        <v>899</v>
      </c>
      <c r="AY479" t="s">
        <v>899</v>
      </c>
      <c r="AZ479" t="s">
        <v>899</v>
      </c>
      <c r="BA479" t="s">
        <v>899</v>
      </c>
      <c r="BB479" t="s">
        <v>899</v>
      </c>
      <c r="BC479" t="s">
        <v>899</v>
      </c>
      <c r="BD479" t="s">
        <v>899</v>
      </c>
      <c r="BE479" t="s">
        <v>899</v>
      </c>
      <c r="BF479" t="s">
        <v>899</v>
      </c>
      <c r="BG479" t="s">
        <v>899</v>
      </c>
      <c r="BH479" t="s">
        <v>899</v>
      </c>
      <c r="BI479" t="s">
        <v>899</v>
      </c>
      <c r="BJ479" t="s">
        <v>899</v>
      </c>
      <c r="BK479" t="s">
        <v>899</v>
      </c>
      <c r="BL479" t="s">
        <v>899</v>
      </c>
      <c r="BM479" t="s">
        <v>899</v>
      </c>
      <c r="BN479" t="s">
        <v>899</v>
      </c>
      <c r="BO479" t="s">
        <v>899</v>
      </c>
      <c r="BP479" t="s">
        <v>899</v>
      </c>
      <c r="BQ479" t="s">
        <v>899</v>
      </c>
      <c r="BR479" t="s">
        <v>899</v>
      </c>
      <c r="BS479" t="s">
        <v>899</v>
      </c>
    </row>
    <row r="480" spans="44:71" x14ac:dyDescent="0.3">
      <c r="AR480" t="s">
        <v>899</v>
      </c>
      <c r="AS480" t="s">
        <v>899</v>
      </c>
      <c r="AT480" t="s">
        <v>899</v>
      </c>
      <c r="AU480" t="s">
        <v>899</v>
      </c>
      <c r="AV480" t="s">
        <v>899</v>
      </c>
      <c r="AW480" t="s">
        <v>899</v>
      </c>
      <c r="AX480" t="s">
        <v>899</v>
      </c>
      <c r="AY480" t="s">
        <v>899</v>
      </c>
      <c r="AZ480" t="s">
        <v>899</v>
      </c>
      <c r="BA480" t="s">
        <v>899</v>
      </c>
      <c r="BB480" t="s">
        <v>899</v>
      </c>
      <c r="BC480" t="s">
        <v>899</v>
      </c>
      <c r="BD480" t="s">
        <v>899</v>
      </c>
      <c r="BE480" t="s">
        <v>899</v>
      </c>
      <c r="BF480" t="s">
        <v>899</v>
      </c>
      <c r="BG480" t="s">
        <v>899</v>
      </c>
      <c r="BH480" t="s">
        <v>899</v>
      </c>
      <c r="BI480" t="s">
        <v>899</v>
      </c>
      <c r="BJ480" t="s">
        <v>899</v>
      </c>
      <c r="BK480" t="s">
        <v>899</v>
      </c>
      <c r="BL480" t="s">
        <v>899</v>
      </c>
      <c r="BM480" t="s">
        <v>899</v>
      </c>
      <c r="BN480" t="s">
        <v>899</v>
      </c>
      <c r="BO480" t="s">
        <v>899</v>
      </c>
      <c r="BP480" t="s">
        <v>899</v>
      </c>
      <c r="BQ480" t="s">
        <v>899</v>
      </c>
      <c r="BR480" t="s">
        <v>899</v>
      </c>
      <c r="BS480" t="s">
        <v>899</v>
      </c>
    </row>
    <row r="481" spans="44:70" x14ac:dyDescent="0.3">
      <c r="AR481" t="s">
        <v>899</v>
      </c>
      <c r="AS481" t="s">
        <v>899</v>
      </c>
      <c r="AT481" t="s">
        <v>899</v>
      </c>
      <c r="AU481" t="s">
        <v>899</v>
      </c>
      <c r="AV481" t="s">
        <v>899</v>
      </c>
      <c r="AW481" t="s">
        <v>899</v>
      </c>
      <c r="AX481" t="s">
        <v>899</v>
      </c>
      <c r="AY481" t="s">
        <v>899</v>
      </c>
      <c r="AZ481" t="s">
        <v>899</v>
      </c>
      <c r="BA481" t="s">
        <v>899</v>
      </c>
      <c r="BB481" t="s">
        <v>899</v>
      </c>
      <c r="BC481" t="s">
        <v>899</v>
      </c>
      <c r="BD481" t="s">
        <v>899</v>
      </c>
      <c r="BE481" t="s">
        <v>899</v>
      </c>
      <c r="BF481" t="s">
        <v>899</v>
      </c>
      <c r="BG481" t="s">
        <v>899</v>
      </c>
      <c r="BH481" t="s">
        <v>899</v>
      </c>
      <c r="BI481" t="s">
        <v>899</v>
      </c>
      <c r="BJ481" t="s">
        <v>899</v>
      </c>
      <c r="BK481" t="s">
        <v>899</v>
      </c>
      <c r="BL481" t="s">
        <v>899</v>
      </c>
      <c r="BM481" t="s">
        <v>899</v>
      </c>
      <c r="BN481" t="s">
        <v>899</v>
      </c>
      <c r="BO481" t="s">
        <v>899</v>
      </c>
      <c r="BP481" t="s">
        <v>899</v>
      </c>
      <c r="BQ481" t="s">
        <v>899</v>
      </c>
      <c r="BR481" t="s">
        <v>899</v>
      </c>
    </row>
    <row r="482" spans="44:70" x14ac:dyDescent="0.3">
      <c r="AR482" t="s">
        <v>899</v>
      </c>
      <c r="AS482" t="s">
        <v>899</v>
      </c>
      <c r="AT482" t="s">
        <v>899</v>
      </c>
      <c r="AU482" t="s">
        <v>899</v>
      </c>
      <c r="AV482" t="s">
        <v>899</v>
      </c>
      <c r="AW482" t="s">
        <v>899</v>
      </c>
      <c r="AX482" t="s">
        <v>899</v>
      </c>
      <c r="AY482" t="s">
        <v>899</v>
      </c>
      <c r="AZ482" t="s">
        <v>899</v>
      </c>
      <c r="BA482" t="s">
        <v>899</v>
      </c>
      <c r="BB482" t="s">
        <v>899</v>
      </c>
      <c r="BC482" t="s">
        <v>899</v>
      </c>
      <c r="BD482" t="s">
        <v>899</v>
      </c>
      <c r="BE482" t="s">
        <v>899</v>
      </c>
      <c r="BF482" t="s">
        <v>899</v>
      </c>
      <c r="BG482" t="s">
        <v>899</v>
      </c>
      <c r="BH482" t="s">
        <v>899</v>
      </c>
      <c r="BI482" t="s">
        <v>899</v>
      </c>
      <c r="BJ482" t="s">
        <v>899</v>
      </c>
      <c r="BK482" t="s">
        <v>899</v>
      </c>
      <c r="BL482" t="s">
        <v>899</v>
      </c>
      <c r="BM482" t="s">
        <v>899</v>
      </c>
      <c r="BN482" t="s">
        <v>899</v>
      </c>
      <c r="BO482" t="s">
        <v>899</v>
      </c>
      <c r="BP482" t="s">
        <v>899</v>
      </c>
      <c r="BQ482" t="s">
        <v>899</v>
      </c>
      <c r="BR482" t="s">
        <v>899</v>
      </c>
    </row>
    <row r="483" spans="44:70" x14ac:dyDescent="0.3">
      <c r="AR483" t="s">
        <v>899</v>
      </c>
      <c r="AS483" t="s">
        <v>899</v>
      </c>
      <c r="AT483" t="s">
        <v>899</v>
      </c>
      <c r="AU483" t="s">
        <v>899</v>
      </c>
      <c r="AV483" t="s">
        <v>899</v>
      </c>
      <c r="AW483" t="s">
        <v>899</v>
      </c>
      <c r="AX483" t="s">
        <v>899</v>
      </c>
      <c r="AY483" t="s">
        <v>899</v>
      </c>
      <c r="AZ483" t="s">
        <v>899</v>
      </c>
      <c r="BA483" t="s">
        <v>899</v>
      </c>
      <c r="BB483" t="s">
        <v>899</v>
      </c>
      <c r="BC483" t="s">
        <v>899</v>
      </c>
      <c r="BD483" t="s">
        <v>899</v>
      </c>
      <c r="BE483" t="s">
        <v>899</v>
      </c>
      <c r="BF483" t="s">
        <v>899</v>
      </c>
      <c r="BG483" t="s">
        <v>899</v>
      </c>
      <c r="BH483" t="s">
        <v>899</v>
      </c>
      <c r="BI483" t="s">
        <v>899</v>
      </c>
      <c r="BJ483" t="s">
        <v>899</v>
      </c>
      <c r="BK483" t="s">
        <v>899</v>
      </c>
      <c r="BL483" t="s">
        <v>899</v>
      </c>
      <c r="BM483" t="s">
        <v>899</v>
      </c>
      <c r="BN483" t="s">
        <v>899</v>
      </c>
      <c r="BO483" t="s">
        <v>899</v>
      </c>
      <c r="BP483" t="s">
        <v>899</v>
      </c>
      <c r="BQ483" t="s">
        <v>899</v>
      </c>
      <c r="BR483" t="s">
        <v>899</v>
      </c>
    </row>
    <row r="484" spans="44:70" x14ac:dyDescent="0.3">
      <c r="AR484" t="s">
        <v>899</v>
      </c>
      <c r="AS484" t="s">
        <v>899</v>
      </c>
      <c r="AT484" t="s">
        <v>899</v>
      </c>
      <c r="AU484" t="s">
        <v>899</v>
      </c>
      <c r="AV484" t="s">
        <v>899</v>
      </c>
      <c r="AW484" t="s">
        <v>899</v>
      </c>
      <c r="AX484" t="s">
        <v>899</v>
      </c>
      <c r="AY484" t="s">
        <v>899</v>
      </c>
      <c r="AZ484" t="s">
        <v>899</v>
      </c>
      <c r="BA484" t="s">
        <v>899</v>
      </c>
      <c r="BB484" t="s">
        <v>899</v>
      </c>
      <c r="BC484" t="s">
        <v>899</v>
      </c>
      <c r="BD484" t="s">
        <v>899</v>
      </c>
      <c r="BE484" t="s">
        <v>899</v>
      </c>
      <c r="BF484" t="s">
        <v>899</v>
      </c>
      <c r="BG484" t="s">
        <v>899</v>
      </c>
      <c r="BH484" t="s">
        <v>899</v>
      </c>
      <c r="BI484" t="s">
        <v>899</v>
      </c>
      <c r="BJ484" t="s">
        <v>899</v>
      </c>
      <c r="BK484" t="s">
        <v>899</v>
      </c>
      <c r="BL484" t="s">
        <v>899</v>
      </c>
      <c r="BM484" t="s">
        <v>899</v>
      </c>
      <c r="BN484" t="s">
        <v>899</v>
      </c>
      <c r="BO484" t="s">
        <v>899</v>
      </c>
      <c r="BP484" t="s">
        <v>899</v>
      </c>
      <c r="BQ484" t="s">
        <v>899</v>
      </c>
      <c r="BR484" t="s">
        <v>899</v>
      </c>
    </row>
    <row r="485" spans="44:70" x14ac:dyDescent="0.3">
      <c r="AR485" t="s">
        <v>899</v>
      </c>
      <c r="AS485" t="s">
        <v>899</v>
      </c>
      <c r="AT485" t="s">
        <v>899</v>
      </c>
      <c r="AU485" t="s">
        <v>899</v>
      </c>
      <c r="AV485" t="s">
        <v>899</v>
      </c>
      <c r="AW485" t="s">
        <v>899</v>
      </c>
      <c r="AX485" t="s">
        <v>899</v>
      </c>
      <c r="AY485" t="s">
        <v>899</v>
      </c>
      <c r="AZ485" t="s">
        <v>899</v>
      </c>
      <c r="BA485" t="s">
        <v>899</v>
      </c>
      <c r="BB485" t="s">
        <v>899</v>
      </c>
      <c r="BC485" t="s">
        <v>899</v>
      </c>
      <c r="BD485" t="s">
        <v>899</v>
      </c>
      <c r="BE485" t="s">
        <v>899</v>
      </c>
      <c r="BF485" t="s">
        <v>899</v>
      </c>
      <c r="BG485" t="s">
        <v>899</v>
      </c>
      <c r="BH485" t="s">
        <v>899</v>
      </c>
      <c r="BI485" t="s">
        <v>899</v>
      </c>
      <c r="BJ485" t="s">
        <v>899</v>
      </c>
      <c r="BK485" t="s">
        <v>899</v>
      </c>
      <c r="BL485" t="s">
        <v>899</v>
      </c>
      <c r="BM485" t="s">
        <v>899</v>
      </c>
      <c r="BN485" t="s">
        <v>899</v>
      </c>
      <c r="BO485" t="s">
        <v>899</v>
      </c>
      <c r="BP485" t="s">
        <v>899</v>
      </c>
      <c r="BQ485" t="s">
        <v>899</v>
      </c>
      <c r="BR485" t="s">
        <v>899</v>
      </c>
    </row>
    <row r="486" spans="44:70" x14ac:dyDescent="0.3">
      <c r="AR486" t="s">
        <v>899</v>
      </c>
      <c r="AS486" t="s">
        <v>899</v>
      </c>
      <c r="AT486" t="s">
        <v>899</v>
      </c>
      <c r="AU486" t="s">
        <v>899</v>
      </c>
      <c r="AV486" t="s">
        <v>899</v>
      </c>
      <c r="AW486" t="s">
        <v>899</v>
      </c>
      <c r="AX486" t="s">
        <v>899</v>
      </c>
      <c r="AY486" t="s">
        <v>899</v>
      </c>
      <c r="AZ486" t="s">
        <v>899</v>
      </c>
      <c r="BA486" t="s">
        <v>899</v>
      </c>
      <c r="BB486" t="s">
        <v>899</v>
      </c>
      <c r="BC486" t="s">
        <v>899</v>
      </c>
      <c r="BD486" t="s">
        <v>899</v>
      </c>
      <c r="BE486" t="s">
        <v>899</v>
      </c>
      <c r="BF486" t="s">
        <v>899</v>
      </c>
      <c r="BG486" t="s">
        <v>899</v>
      </c>
      <c r="BH486" t="s">
        <v>899</v>
      </c>
      <c r="BI486" t="s">
        <v>899</v>
      </c>
      <c r="BJ486" t="s">
        <v>899</v>
      </c>
      <c r="BK486" t="s">
        <v>899</v>
      </c>
      <c r="BL486" t="s">
        <v>899</v>
      </c>
      <c r="BM486" t="s">
        <v>899</v>
      </c>
      <c r="BN486" t="s">
        <v>899</v>
      </c>
      <c r="BO486" t="s">
        <v>899</v>
      </c>
      <c r="BP486" t="s">
        <v>899</v>
      </c>
      <c r="BQ486" t="s">
        <v>899</v>
      </c>
      <c r="BR486" t="s">
        <v>899</v>
      </c>
    </row>
    <row r="487" spans="44:70" x14ac:dyDescent="0.3">
      <c r="AR487" t="s">
        <v>899</v>
      </c>
      <c r="AS487" t="s">
        <v>899</v>
      </c>
      <c r="AT487" t="s">
        <v>899</v>
      </c>
      <c r="AU487" t="s">
        <v>899</v>
      </c>
      <c r="AV487" t="s">
        <v>899</v>
      </c>
      <c r="AW487" t="s">
        <v>899</v>
      </c>
      <c r="AX487" t="s">
        <v>899</v>
      </c>
      <c r="AY487" t="s">
        <v>899</v>
      </c>
      <c r="AZ487" t="s">
        <v>899</v>
      </c>
      <c r="BA487" t="s">
        <v>899</v>
      </c>
      <c r="BB487" t="s">
        <v>899</v>
      </c>
      <c r="BC487" t="s">
        <v>899</v>
      </c>
      <c r="BD487" t="s">
        <v>899</v>
      </c>
      <c r="BE487" t="s">
        <v>899</v>
      </c>
      <c r="BF487" t="s">
        <v>899</v>
      </c>
      <c r="BG487" t="s">
        <v>899</v>
      </c>
      <c r="BH487" t="s">
        <v>899</v>
      </c>
      <c r="BI487" t="s">
        <v>899</v>
      </c>
      <c r="BJ487" t="s">
        <v>899</v>
      </c>
      <c r="BK487" t="s">
        <v>899</v>
      </c>
      <c r="BL487" t="s">
        <v>899</v>
      </c>
      <c r="BM487" t="s">
        <v>899</v>
      </c>
      <c r="BN487" t="s">
        <v>899</v>
      </c>
      <c r="BO487" t="s">
        <v>899</v>
      </c>
      <c r="BP487" t="s">
        <v>899</v>
      </c>
      <c r="BQ487" t="s">
        <v>899</v>
      </c>
      <c r="BR487" t="s">
        <v>899</v>
      </c>
    </row>
    <row r="488" spans="44:70" x14ac:dyDescent="0.3">
      <c r="AR488" t="s">
        <v>899</v>
      </c>
      <c r="AS488" t="s">
        <v>899</v>
      </c>
      <c r="AT488" t="s">
        <v>899</v>
      </c>
      <c r="AU488" t="s">
        <v>899</v>
      </c>
      <c r="AV488" t="s">
        <v>899</v>
      </c>
      <c r="AW488" t="s">
        <v>899</v>
      </c>
      <c r="AX488" t="s">
        <v>899</v>
      </c>
      <c r="AY488" t="s">
        <v>899</v>
      </c>
      <c r="AZ488" t="s">
        <v>899</v>
      </c>
      <c r="BA488" t="s">
        <v>899</v>
      </c>
      <c r="BB488" t="s">
        <v>899</v>
      </c>
      <c r="BC488" t="s">
        <v>899</v>
      </c>
      <c r="BD488" t="s">
        <v>899</v>
      </c>
      <c r="BE488" t="s">
        <v>899</v>
      </c>
      <c r="BF488" t="s">
        <v>899</v>
      </c>
      <c r="BG488" t="s">
        <v>899</v>
      </c>
      <c r="BH488" t="s">
        <v>899</v>
      </c>
      <c r="BI488" t="s">
        <v>899</v>
      </c>
      <c r="BJ488" t="s">
        <v>899</v>
      </c>
      <c r="BK488" t="s">
        <v>899</v>
      </c>
      <c r="BL488" t="s">
        <v>899</v>
      </c>
      <c r="BM488" t="s">
        <v>899</v>
      </c>
      <c r="BN488" t="s">
        <v>899</v>
      </c>
      <c r="BO488" t="s">
        <v>899</v>
      </c>
      <c r="BP488" t="s">
        <v>899</v>
      </c>
      <c r="BQ488" t="s">
        <v>899</v>
      </c>
      <c r="BR488" t="s">
        <v>899</v>
      </c>
    </row>
    <row r="489" spans="44:70" x14ac:dyDescent="0.3">
      <c r="AR489" t="s">
        <v>899</v>
      </c>
      <c r="AS489" t="s">
        <v>899</v>
      </c>
      <c r="AT489" t="s">
        <v>899</v>
      </c>
      <c r="AU489" t="s">
        <v>899</v>
      </c>
      <c r="AV489" t="s">
        <v>899</v>
      </c>
      <c r="AW489" t="s">
        <v>899</v>
      </c>
      <c r="AX489" t="s">
        <v>899</v>
      </c>
      <c r="AY489" t="s">
        <v>899</v>
      </c>
      <c r="AZ489" t="s">
        <v>899</v>
      </c>
      <c r="BA489" t="s">
        <v>899</v>
      </c>
      <c r="BB489" t="s">
        <v>899</v>
      </c>
      <c r="BC489" t="s">
        <v>899</v>
      </c>
      <c r="BD489" t="s">
        <v>899</v>
      </c>
      <c r="BE489" t="s">
        <v>899</v>
      </c>
      <c r="BF489" t="s">
        <v>899</v>
      </c>
      <c r="BG489" t="s">
        <v>899</v>
      </c>
      <c r="BH489" t="s">
        <v>899</v>
      </c>
      <c r="BI489" t="s">
        <v>899</v>
      </c>
      <c r="BJ489" t="s">
        <v>899</v>
      </c>
      <c r="BK489" t="s">
        <v>899</v>
      </c>
      <c r="BL489" t="s">
        <v>899</v>
      </c>
      <c r="BM489" t="s">
        <v>899</v>
      </c>
      <c r="BN489" t="s">
        <v>899</v>
      </c>
      <c r="BO489" t="s">
        <v>899</v>
      </c>
      <c r="BP489" t="s">
        <v>899</v>
      </c>
      <c r="BQ489" t="s">
        <v>899</v>
      </c>
      <c r="BR489" t="s">
        <v>899</v>
      </c>
    </row>
    <row r="490" spans="44:70" x14ac:dyDescent="0.3">
      <c r="AR490" t="s">
        <v>899</v>
      </c>
      <c r="AS490" t="s">
        <v>899</v>
      </c>
      <c r="AT490" t="s">
        <v>899</v>
      </c>
      <c r="AU490" t="s">
        <v>899</v>
      </c>
      <c r="AV490" t="s">
        <v>899</v>
      </c>
      <c r="AW490" t="s">
        <v>899</v>
      </c>
      <c r="AX490" t="s">
        <v>899</v>
      </c>
      <c r="AY490" t="s">
        <v>899</v>
      </c>
      <c r="AZ490" t="s">
        <v>899</v>
      </c>
      <c r="BA490" t="s">
        <v>899</v>
      </c>
      <c r="BB490" t="s">
        <v>899</v>
      </c>
      <c r="BC490" t="s">
        <v>899</v>
      </c>
      <c r="BD490" t="s">
        <v>899</v>
      </c>
      <c r="BE490" t="s">
        <v>899</v>
      </c>
      <c r="BF490" t="s">
        <v>899</v>
      </c>
      <c r="BG490" t="s">
        <v>899</v>
      </c>
      <c r="BH490" t="s">
        <v>899</v>
      </c>
      <c r="BI490" t="s">
        <v>899</v>
      </c>
      <c r="BJ490" t="s">
        <v>899</v>
      </c>
      <c r="BK490" t="s">
        <v>899</v>
      </c>
      <c r="BL490" t="s">
        <v>899</v>
      </c>
      <c r="BM490" t="s">
        <v>899</v>
      </c>
      <c r="BN490" t="s">
        <v>899</v>
      </c>
      <c r="BO490" t="s">
        <v>899</v>
      </c>
      <c r="BP490" t="s">
        <v>899</v>
      </c>
      <c r="BQ490" t="s">
        <v>899</v>
      </c>
      <c r="BR490" t="s">
        <v>899</v>
      </c>
    </row>
    <row r="491" spans="44:70" x14ac:dyDescent="0.3">
      <c r="AR491" t="s">
        <v>899</v>
      </c>
      <c r="AS491" t="s">
        <v>899</v>
      </c>
      <c r="AT491" t="s">
        <v>899</v>
      </c>
      <c r="AU491" t="s">
        <v>899</v>
      </c>
      <c r="AV491" t="s">
        <v>899</v>
      </c>
      <c r="AW491" t="s">
        <v>899</v>
      </c>
      <c r="AX491" t="s">
        <v>899</v>
      </c>
      <c r="AY491" t="s">
        <v>899</v>
      </c>
      <c r="AZ491" t="s">
        <v>899</v>
      </c>
      <c r="BA491" t="s">
        <v>899</v>
      </c>
      <c r="BB491" t="s">
        <v>899</v>
      </c>
      <c r="BC491" t="s">
        <v>899</v>
      </c>
      <c r="BD491" t="s">
        <v>899</v>
      </c>
      <c r="BE491" t="s">
        <v>899</v>
      </c>
      <c r="BF491" t="s">
        <v>899</v>
      </c>
      <c r="BG491" t="s">
        <v>899</v>
      </c>
      <c r="BH491" t="s">
        <v>899</v>
      </c>
      <c r="BI491" t="s">
        <v>899</v>
      </c>
      <c r="BJ491" t="s">
        <v>899</v>
      </c>
      <c r="BK491" t="s">
        <v>899</v>
      </c>
      <c r="BL491" t="s">
        <v>899</v>
      </c>
      <c r="BM491" t="s">
        <v>899</v>
      </c>
      <c r="BN491" t="s">
        <v>899</v>
      </c>
      <c r="BO491" t="s">
        <v>899</v>
      </c>
      <c r="BP491" t="s">
        <v>899</v>
      </c>
      <c r="BQ491" t="s">
        <v>899</v>
      </c>
      <c r="BR491" t="s">
        <v>899</v>
      </c>
    </row>
    <row r="492" spans="44:70" x14ac:dyDescent="0.3">
      <c r="AR492" t="s">
        <v>899</v>
      </c>
      <c r="AS492" t="s">
        <v>899</v>
      </c>
      <c r="AT492" t="s">
        <v>899</v>
      </c>
      <c r="AU492" t="s">
        <v>899</v>
      </c>
      <c r="AV492" t="s">
        <v>899</v>
      </c>
      <c r="AW492" t="s">
        <v>899</v>
      </c>
      <c r="AX492" t="s">
        <v>899</v>
      </c>
      <c r="AY492" t="s">
        <v>899</v>
      </c>
      <c r="AZ492" t="s">
        <v>899</v>
      </c>
      <c r="BA492" t="s">
        <v>899</v>
      </c>
      <c r="BB492" t="s">
        <v>899</v>
      </c>
      <c r="BC492" t="s">
        <v>899</v>
      </c>
      <c r="BD492" t="s">
        <v>899</v>
      </c>
      <c r="BE492" t="s">
        <v>899</v>
      </c>
      <c r="BF492" t="s">
        <v>899</v>
      </c>
      <c r="BG492" t="s">
        <v>899</v>
      </c>
      <c r="BH492" t="s">
        <v>899</v>
      </c>
      <c r="BI492" t="s">
        <v>899</v>
      </c>
      <c r="BJ492" t="s">
        <v>899</v>
      </c>
      <c r="BK492" t="s">
        <v>899</v>
      </c>
      <c r="BL492" t="s">
        <v>899</v>
      </c>
      <c r="BM492" t="s">
        <v>899</v>
      </c>
      <c r="BN492" t="s">
        <v>899</v>
      </c>
      <c r="BO492" t="s">
        <v>899</v>
      </c>
      <c r="BP492" t="s">
        <v>899</v>
      </c>
      <c r="BQ492" t="s">
        <v>899</v>
      </c>
      <c r="BR492" t="s">
        <v>899</v>
      </c>
    </row>
    <row r="493" spans="44:70" x14ac:dyDescent="0.3">
      <c r="AR493" t="s">
        <v>899</v>
      </c>
      <c r="AS493" t="s">
        <v>899</v>
      </c>
      <c r="AT493" t="s">
        <v>899</v>
      </c>
      <c r="AU493" t="s">
        <v>899</v>
      </c>
      <c r="AV493" t="s">
        <v>899</v>
      </c>
      <c r="AW493" t="s">
        <v>899</v>
      </c>
      <c r="AX493" t="s">
        <v>899</v>
      </c>
      <c r="AY493" t="s">
        <v>899</v>
      </c>
      <c r="AZ493" t="s">
        <v>899</v>
      </c>
      <c r="BA493" t="s">
        <v>899</v>
      </c>
      <c r="BB493" t="s">
        <v>899</v>
      </c>
      <c r="BC493" t="s">
        <v>899</v>
      </c>
      <c r="BD493" t="s">
        <v>899</v>
      </c>
      <c r="BE493" t="s">
        <v>899</v>
      </c>
      <c r="BF493" t="s">
        <v>899</v>
      </c>
      <c r="BG493" t="s">
        <v>899</v>
      </c>
      <c r="BH493" t="s">
        <v>899</v>
      </c>
      <c r="BI493" t="s">
        <v>899</v>
      </c>
      <c r="BJ493" t="s">
        <v>899</v>
      </c>
      <c r="BK493" t="s">
        <v>899</v>
      </c>
      <c r="BL493" t="s">
        <v>899</v>
      </c>
      <c r="BM493" t="s">
        <v>899</v>
      </c>
      <c r="BN493" t="s">
        <v>899</v>
      </c>
      <c r="BO493" t="s">
        <v>899</v>
      </c>
      <c r="BP493" t="s">
        <v>899</v>
      </c>
      <c r="BQ493" t="s">
        <v>899</v>
      </c>
      <c r="BR493" t="s">
        <v>899</v>
      </c>
    </row>
    <row r="494" spans="44:70" x14ac:dyDescent="0.3">
      <c r="AR494" t="s">
        <v>899</v>
      </c>
      <c r="AS494" t="s">
        <v>899</v>
      </c>
      <c r="AT494" t="s">
        <v>899</v>
      </c>
      <c r="AU494" t="s">
        <v>899</v>
      </c>
      <c r="AV494" t="s">
        <v>899</v>
      </c>
      <c r="AW494" t="s">
        <v>899</v>
      </c>
      <c r="AX494" t="s">
        <v>899</v>
      </c>
      <c r="AY494" t="s">
        <v>899</v>
      </c>
      <c r="AZ494" t="s">
        <v>899</v>
      </c>
      <c r="BA494" t="s">
        <v>899</v>
      </c>
      <c r="BB494" t="s">
        <v>899</v>
      </c>
      <c r="BC494" t="s">
        <v>899</v>
      </c>
      <c r="BD494" t="s">
        <v>899</v>
      </c>
      <c r="BE494" t="s">
        <v>899</v>
      </c>
      <c r="BF494" t="s">
        <v>899</v>
      </c>
      <c r="BG494" t="s">
        <v>899</v>
      </c>
      <c r="BH494" t="s">
        <v>899</v>
      </c>
      <c r="BI494" t="s">
        <v>899</v>
      </c>
      <c r="BJ494" t="s">
        <v>899</v>
      </c>
      <c r="BK494" t="s">
        <v>899</v>
      </c>
      <c r="BL494" t="s">
        <v>899</v>
      </c>
      <c r="BM494" t="s">
        <v>899</v>
      </c>
      <c r="BN494" t="s">
        <v>899</v>
      </c>
      <c r="BO494" t="s">
        <v>899</v>
      </c>
      <c r="BP494" t="s">
        <v>899</v>
      </c>
      <c r="BQ494" t="s">
        <v>899</v>
      </c>
      <c r="BR494" t="s">
        <v>899</v>
      </c>
    </row>
    <row r="495" spans="44:70" x14ac:dyDescent="0.3">
      <c r="AR495" t="s">
        <v>899</v>
      </c>
      <c r="AS495" t="s">
        <v>899</v>
      </c>
      <c r="AT495" t="s">
        <v>899</v>
      </c>
      <c r="AU495" t="s">
        <v>899</v>
      </c>
      <c r="AV495" t="s">
        <v>899</v>
      </c>
      <c r="AW495" t="s">
        <v>899</v>
      </c>
      <c r="AX495" t="s">
        <v>899</v>
      </c>
      <c r="AY495" t="s">
        <v>899</v>
      </c>
      <c r="AZ495" t="s">
        <v>899</v>
      </c>
      <c r="BA495" t="s">
        <v>899</v>
      </c>
      <c r="BB495" t="s">
        <v>899</v>
      </c>
      <c r="BC495" t="s">
        <v>899</v>
      </c>
      <c r="BD495" t="s">
        <v>899</v>
      </c>
      <c r="BE495" t="s">
        <v>899</v>
      </c>
      <c r="BF495" t="s">
        <v>899</v>
      </c>
      <c r="BG495" t="s">
        <v>899</v>
      </c>
      <c r="BH495" t="s">
        <v>899</v>
      </c>
      <c r="BI495" t="s">
        <v>899</v>
      </c>
      <c r="BJ495" t="s">
        <v>899</v>
      </c>
      <c r="BK495" t="s">
        <v>899</v>
      </c>
      <c r="BL495" t="s">
        <v>899</v>
      </c>
      <c r="BM495" t="s">
        <v>899</v>
      </c>
      <c r="BN495" t="s">
        <v>899</v>
      </c>
      <c r="BO495" t="s">
        <v>899</v>
      </c>
      <c r="BP495" t="s">
        <v>899</v>
      </c>
      <c r="BQ495" t="s">
        <v>899</v>
      </c>
      <c r="BR495" t="s">
        <v>899</v>
      </c>
    </row>
    <row r="496" spans="44:70" x14ac:dyDescent="0.3">
      <c r="AR496" t="s">
        <v>899</v>
      </c>
      <c r="AS496" t="s">
        <v>899</v>
      </c>
      <c r="AT496" t="s">
        <v>899</v>
      </c>
      <c r="AU496" t="s">
        <v>899</v>
      </c>
      <c r="AV496" t="s">
        <v>899</v>
      </c>
      <c r="AW496" t="s">
        <v>899</v>
      </c>
      <c r="AX496" t="s">
        <v>899</v>
      </c>
      <c r="AY496" t="s">
        <v>899</v>
      </c>
      <c r="AZ496" t="s">
        <v>899</v>
      </c>
      <c r="BA496" t="s">
        <v>899</v>
      </c>
      <c r="BB496" t="s">
        <v>899</v>
      </c>
      <c r="BC496" t="s">
        <v>899</v>
      </c>
      <c r="BD496" t="s">
        <v>899</v>
      </c>
      <c r="BE496" t="s">
        <v>899</v>
      </c>
      <c r="BF496" t="s">
        <v>899</v>
      </c>
      <c r="BG496" t="s">
        <v>899</v>
      </c>
      <c r="BH496" t="s">
        <v>899</v>
      </c>
      <c r="BI496" t="s">
        <v>899</v>
      </c>
      <c r="BJ496" t="s">
        <v>899</v>
      </c>
      <c r="BK496" t="s">
        <v>899</v>
      </c>
      <c r="BL496" t="s">
        <v>899</v>
      </c>
      <c r="BM496" t="s">
        <v>899</v>
      </c>
      <c r="BN496" t="s">
        <v>899</v>
      </c>
      <c r="BO496" t="s">
        <v>899</v>
      </c>
      <c r="BP496" t="s">
        <v>899</v>
      </c>
      <c r="BQ496" t="s">
        <v>899</v>
      </c>
      <c r="BR496" t="s">
        <v>899</v>
      </c>
    </row>
    <row r="497" spans="44:70" x14ac:dyDescent="0.3">
      <c r="AR497" t="s">
        <v>899</v>
      </c>
      <c r="AS497" t="s">
        <v>899</v>
      </c>
      <c r="AT497" t="s">
        <v>899</v>
      </c>
      <c r="AU497" t="s">
        <v>899</v>
      </c>
      <c r="AV497" t="s">
        <v>899</v>
      </c>
      <c r="AW497" t="s">
        <v>899</v>
      </c>
      <c r="AX497" t="s">
        <v>899</v>
      </c>
      <c r="AY497" t="s">
        <v>899</v>
      </c>
      <c r="AZ497" t="s">
        <v>899</v>
      </c>
      <c r="BA497" t="s">
        <v>899</v>
      </c>
      <c r="BB497" t="s">
        <v>899</v>
      </c>
      <c r="BC497" t="s">
        <v>899</v>
      </c>
      <c r="BD497" t="s">
        <v>899</v>
      </c>
      <c r="BE497" t="s">
        <v>899</v>
      </c>
      <c r="BF497" t="s">
        <v>899</v>
      </c>
      <c r="BG497" t="s">
        <v>899</v>
      </c>
      <c r="BH497" t="s">
        <v>899</v>
      </c>
      <c r="BI497" t="s">
        <v>899</v>
      </c>
      <c r="BJ497" t="s">
        <v>899</v>
      </c>
      <c r="BK497" t="s">
        <v>899</v>
      </c>
      <c r="BL497" t="s">
        <v>899</v>
      </c>
      <c r="BM497" t="s">
        <v>899</v>
      </c>
      <c r="BN497" t="s">
        <v>899</v>
      </c>
      <c r="BO497" t="s">
        <v>899</v>
      </c>
      <c r="BP497" t="s">
        <v>899</v>
      </c>
      <c r="BQ497" t="s">
        <v>899</v>
      </c>
      <c r="BR497" t="s">
        <v>899</v>
      </c>
    </row>
    <row r="498" spans="44:70" x14ac:dyDescent="0.3">
      <c r="AR498" t="s">
        <v>899</v>
      </c>
      <c r="AS498" t="s">
        <v>899</v>
      </c>
      <c r="AT498" t="s">
        <v>899</v>
      </c>
      <c r="AU498" t="s">
        <v>899</v>
      </c>
      <c r="AV498" t="s">
        <v>899</v>
      </c>
      <c r="AW498" t="s">
        <v>899</v>
      </c>
      <c r="AX498" t="s">
        <v>899</v>
      </c>
      <c r="AY498" t="s">
        <v>899</v>
      </c>
      <c r="AZ498" t="s">
        <v>899</v>
      </c>
      <c r="BA498" t="s">
        <v>899</v>
      </c>
      <c r="BB498" t="s">
        <v>899</v>
      </c>
      <c r="BC498" t="s">
        <v>899</v>
      </c>
      <c r="BD498" t="s">
        <v>899</v>
      </c>
      <c r="BE498" t="s">
        <v>899</v>
      </c>
      <c r="BF498" t="s">
        <v>899</v>
      </c>
      <c r="BG498" t="s">
        <v>899</v>
      </c>
      <c r="BH498" t="s">
        <v>899</v>
      </c>
      <c r="BI498" t="s">
        <v>899</v>
      </c>
      <c r="BJ498" t="s">
        <v>899</v>
      </c>
      <c r="BK498" t="s">
        <v>899</v>
      </c>
      <c r="BL498" t="s">
        <v>899</v>
      </c>
      <c r="BM498" t="s">
        <v>899</v>
      </c>
      <c r="BN498" t="s">
        <v>899</v>
      </c>
      <c r="BO498" t="s">
        <v>899</v>
      </c>
      <c r="BP498" t="s">
        <v>899</v>
      </c>
      <c r="BQ498" t="s">
        <v>899</v>
      </c>
      <c r="BR498" t="s">
        <v>899</v>
      </c>
    </row>
    <row r="499" spans="44:70" x14ac:dyDescent="0.3">
      <c r="AR499" t="s">
        <v>899</v>
      </c>
      <c r="AS499" t="s">
        <v>899</v>
      </c>
      <c r="AT499" t="s">
        <v>899</v>
      </c>
      <c r="AU499" t="s">
        <v>899</v>
      </c>
      <c r="AV499" t="s">
        <v>899</v>
      </c>
      <c r="AW499" t="s">
        <v>899</v>
      </c>
      <c r="AX499" t="s">
        <v>899</v>
      </c>
      <c r="AY499" t="s">
        <v>899</v>
      </c>
      <c r="AZ499" t="s">
        <v>899</v>
      </c>
      <c r="BA499" t="s">
        <v>899</v>
      </c>
      <c r="BB499" t="s">
        <v>899</v>
      </c>
      <c r="BC499" t="s">
        <v>899</v>
      </c>
      <c r="BD499" t="s">
        <v>899</v>
      </c>
      <c r="BE499" t="s">
        <v>899</v>
      </c>
      <c r="BF499" t="s">
        <v>899</v>
      </c>
      <c r="BG499" t="s">
        <v>899</v>
      </c>
      <c r="BH499" t="s">
        <v>899</v>
      </c>
      <c r="BI499" t="s">
        <v>899</v>
      </c>
      <c r="BJ499" t="s">
        <v>899</v>
      </c>
      <c r="BK499" t="s">
        <v>899</v>
      </c>
      <c r="BL499" t="s">
        <v>899</v>
      </c>
      <c r="BM499" t="s">
        <v>899</v>
      </c>
      <c r="BN499" t="s">
        <v>899</v>
      </c>
      <c r="BO499" t="s">
        <v>899</v>
      </c>
      <c r="BP499" t="s">
        <v>899</v>
      </c>
      <c r="BQ499" t="s">
        <v>899</v>
      </c>
      <c r="BR499" t="s">
        <v>899</v>
      </c>
    </row>
    <row r="500" spans="44:70" x14ac:dyDescent="0.3">
      <c r="AR500" t="s">
        <v>899</v>
      </c>
      <c r="AS500" t="s">
        <v>899</v>
      </c>
      <c r="AT500" t="s">
        <v>899</v>
      </c>
      <c r="AU500" t="s">
        <v>899</v>
      </c>
      <c r="AV500" t="s">
        <v>899</v>
      </c>
      <c r="AW500" t="s">
        <v>899</v>
      </c>
      <c r="AX500" t="s">
        <v>899</v>
      </c>
      <c r="AY500" t="s">
        <v>899</v>
      </c>
      <c r="AZ500" t="s">
        <v>899</v>
      </c>
      <c r="BA500" t="s">
        <v>899</v>
      </c>
      <c r="BB500" t="s">
        <v>899</v>
      </c>
      <c r="BC500" t="s">
        <v>899</v>
      </c>
      <c r="BD500" t="s">
        <v>899</v>
      </c>
      <c r="BE500" t="s">
        <v>899</v>
      </c>
      <c r="BF500" t="s">
        <v>899</v>
      </c>
      <c r="BG500" t="s">
        <v>899</v>
      </c>
      <c r="BH500" t="s">
        <v>899</v>
      </c>
      <c r="BI500" t="s">
        <v>899</v>
      </c>
      <c r="BJ500" t="s">
        <v>899</v>
      </c>
      <c r="BK500" t="s">
        <v>899</v>
      </c>
      <c r="BL500" t="s">
        <v>899</v>
      </c>
      <c r="BM500" t="s">
        <v>899</v>
      </c>
      <c r="BN500" t="s">
        <v>899</v>
      </c>
      <c r="BO500" t="s">
        <v>899</v>
      </c>
      <c r="BP500" t="s">
        <v>899</v>
      </c>
      <c r="BQ500" t="s">
        <v>899</v>
      </c>
      <c r="BR500" t="s">
        <v>899</v>
      </c>
    </row>
    <row r="501" spans="44:70" x14ac:dyDescent="0.3">
      <c r="AR501" t="s">
        <v>899</v>
      </c>
      <c r="AS501" t="s">
        <v>899</v>
      </c>
      <c r="AT501" t="s">
        <v>899</v>
      </c>
      <c r="AU501" t="s">
        <v>899</v>
      </c>
      <c r="AV501" t="s">
        <v>899</v>
      </c>
      <c r="AW501" t="s">
        <v>899</v>
      </c>
      <c r="AX501" t="s">
        <v>899</v>
      </c>
      <c r="AY501" t="s">
        <v>899</v>
      </c>
      <c r="AZ501" t="s">
        <v>899</v>
      </c>
      <c r="BA501" t="s">
        <v>899</v>
      </c>
      <c r="BB501" t="s">
        <v>899</v>
      </c>
      <c r="BC501" t="s">
        <v>899</v>
      </c>
      <c r="BD501" t="s">
        <v>899</v>
      </c>
      <c r="BE501" t="s">
        <v>899</v>
      </c>
      <c r="BF501" t="s">
        <v>899</v>
      </c>
      <c r="BG501" t="s">
        <v>899</v>
      </c>
      <c r="BH501" t="s">
        <v>899</v>
      </c>
      <c r="BI501" t="s">
        <v>899</v>
      </c>
      <c r="BJ501" t="s">
        <v>899</v>
      </c>
      <c r="BK501" t="s">
        <v>899</v>
      </c>
      <c r="BL501" t="s">
        <v>899</v>
      </c>
      <c r="BM501" t="s">
        <v>899</v>
      </c>
      <c r="BN501" t="s">
        <v>899</v>
      </c>
      <c r="BO501" t="s">
        <v>899</v>
      </c>
      <c r="BP501" t="s">
        <v>899</v>
      </c>
      <c r="BQ501" t="s">
        <v>899</v>
      </c>
      <c r="BR501" t="s">
        <v>899</v>
      </c>
    </row>
    <row r="502" spans="44:70" x14ac:dyDescent="0.3">
      <c r="AR502" t="s">
        <v>899</v>
      </c>
      <c r="AS502" t="s">
        <v>899</v>
      </c>
      <c r="AT502" t="s">
        <v>899</v>
      </c>
      <c r="AU502" t="s">
        <v>899</v>
      </c>
      <c r="AV502" t="s">
        <v>899</v>
      </c>
      <c r="AW502" t="s">
        <v>899</v>
      </c>
      <c r="AX502" t="s">
        <v>899</v>
      </c>
      <c r="AY502" t="s">
        <v>899</v>
      </c>
      <c r="AZ502" t="s">
        <v>899</v>
      </c>
      <c r="BA502" t="s">
        <v>899</v>
      </c>
      <c r="BB502" t="s">
        <v>899</v>
      </c>
      <c r="BC502" t="s">
        <v>899</v>
      </c>
      <c r="BD502" t="s">
        <v>899</v>
      </c>
      <c r="BE502" t="s">
        <v>899</v>
      </c>
      <c r="BF502" t="s">
        <v>899</v>
      </c>
      <c r="BG502" t="s">
        <v>899</v>
      </c>
      <c r="BH502" t="s">
        <v>899</v>
      </c>
      <c r="BI502" t="s">
        <v>899</v>
      </c>
      <c r="BJ502" t="s">
        <v>899</v>
      </c>
      <c r="BK502" t="s">
        <v>899</v>
      </c>
      <c r="BL502" t="s">
        <v>899</v>
      </c>
      <c r="BM502" t="s">
        <v>899</v>
      </c>
      <c r="BN502" t="s">
        <v>899</v>
      </c>
      <c r="BO502" t="s">
        <v>899</v>
      </c>
      <c r="BP502" t="s">
        <v>899</v>
      </c>
      <c r="BQ502" t="s">
        <v>899</v>
      </c>
      <c r="BR502" t="s">
        <v>899</v>
      </c>
    </row>
    <row r="503" spans="44:70" x14ac:dyDescent="0.3">
      <c r="AR503" t="s">
        <v>899</v>
      </c>
      <c r="AS503" t="s">
        <v>899</v>
      </c>
      <c r="AT503" t="s">
        <v>899</v>
      </c>
      <c r="AU503" t="s">
        <v>899</v>
      </c>
      <c r="AV503" t="s">
        <v>899</v>
      </c>
      <c r="AW503" t="s">
        <v>899</v>
      </c>
      <c r="AX503" t="s">
        <v>899</v>
      </c>
      <c r="AY503" t="s">
        <v>899</v>
      </c>
      <c r="AZ503" t="s">
        <v>899</v>
      </c>
      <c r="BA503" t="s">
        <v>899</v>
      </c>
      <c r="BB503" t="s">
        <v>899</v>
      </c>
      <c r="BC503" t="s">
        <v>899</v>
      </c>
      <c r="BD503" t="s">
        <v>899</v>
      </c>
      <c r="BE503" t="s">
        <v>899</v>
      </c>
      <c r="BF503" t="s">
        <v>899</v>
      </c>
      <c r="BG503" t="s">
        <v>899</v>
      </c>
      <c r="BH503" t="s">
        <v>899</v>
      </c>
      <c r="BI503" t="s">
        <v>899</v>
      </c>
      <c r="BJ503" t="s">
        <v>899</v>
      </c>
      <c r="BK503" t="s">
        <v>899</v>
      </c>
      <c r="BL503" t="s">
        <v>899</v>
      </c>
      <c r="BM503" t="s">
        <v>899</v>
      </c>
      <c r="BN503" t="s">
        <v>899</v>
      </c>
      <c r="BO503" t="s">
        <v>899</v>
      </c>
      <c r="BP503" t="s">
        <v>899</v>
      </c>
      <c r="BQ503" t="s">
        <v>899</v>
      </c>
      <c r="BR503" t="s">
        <v>899</v>
      </c>
    </row>
    <row r="504" spans="44:70" x14ac:dyDescent="0.3">
      <c r="AR504" t="s">
        <v>899</v>
      </c>
      <c r="AS504" t="s">
        <v>899</v>
      </c>
      <c r="AT504" t="s">
        <v>899</v>
      </c>
      <c r="AU504" t="s">
        <v>899</v>
      </c>
      <c r="AV504" t="s">
        <v>899</v>
      </c>
      <c r="AW504" t="s">
        <v>899</v>
      </c>
      <c r="AX504" t="s">
        <v>899</v>
      </c>
      <c r="AY504" t="s">
        <v>899</v>
      </c>
      <c r="AZ504" t="s">
        <v>899</v>
      </c>
      <c r="BA504" t="s">
        <v>899</v>
      </c>
      <c r="BB504" t="s">
        <v>899</v>
      </c>
      <c r="BC504" t="s">
        <v>899</v>
      </c>
      <c r="BD504" t="s">
        <v>899</v>
      </c>
      <c r="BE504" t="s">
        <v>899</v>
      </c>
      <c r="BF504" t="s">
        <v>899</v>
      </c>
      <c r="BG504" t="s">
        <v>899</v>
      </c>
      <c r="BH504" t="s">
        <v>899</v>
      </c>
      <c r="BI504" t="s">
        <v>899</v>
      </c>
      <c r="BJ504" t="s">
        <v>899</v>
      </c>
      <c r="BK504" t="s">
        <v>899</v>
      </c>
      <c r="BL504" t="s">
        <v>899</v>
      </c>
      <c r="BM504" t="s">
        <v>899</v>
      </c>
      <c r="BN504" t="s">
        <v>899</v>
      </c>
      <c r="BO504" t="s">
        <v>899</v>
      </c>
      <c r="BP504" t="s">
        <v>899</v>
      </c>
      <c r="BQ504" t="s">
        <v>899</v>
      </c>
      <c r="BR504" t="s">
        <v>899</v>
      </c>
    </row>
    <row r="505" spans="44:70" x14ac:dyDescent="0.3">
      <c r="AR505" t="s">
        <v>899</v>
      </c>
      <c r="AS505" t="s">
        <v>899</v>
      </c>
      <c r="AT505" t="s">
        <v>899</v>
      </c>
      <c r="AU505" t="s">
        <v>899</v>
      </c>
      <c r="AV505" t="s">
        <v>899</v>
      </c>
      <c r="AW505" t="s">
        <v>899</v>
      </c>
      <c r="AX505" t="s">
        <v>899</v>
      </c>
      <c r="AY505" t="s">
        <v>899</v>
      </c>
      <c r="AZ505" t="s">
        <v>899</v>
      </c>
      <c r="BA505" t="s">
        <v>899</v>
      </c>
      <c r="BB505" t="s">
        <v>899</v>
      </c>
      <c r="BC505" t="s">
        <v>899</v>
      </c>
      <c r="BD505" t="s">
        <v>899</v>
      </c>
      <c r="BE505" t="s">
        <v>899</v>
      </c>
      <c r="BF505" t="s">
        <v>899</v>
      </c>
      <c r="BG505" t="s">
        <v>899</v>
      </c>
      <c r="BH505" t="s">
        <v>899</v>
      </c>
      <c r="BI505" t="s">
        <v>899</v>
      </c>
      <c r="BJ505" t="s">
        <v>899</v>
      </c>
      <c r="BK505" t="s">
        <v>899</v>
      </c>
      <c r="BL505" t="s">
        <v>899</v>
      </c>
      <c r="BM505" t="s">
        <v>899</v>
      </c>
      <c r="BN505" t="s">
        <v>899</v>
      </c>
      <c r="BO505" t="s">
        <v>899</v>
      </c>
      <c r="BP505" t="s">
        <v>899</v>
      </c>
      <c r="BQ505" t="s">
        <v>899</v>
      </c>
      <c r="BR505" t="s">
        <v>899</v>
      </c>
    </row>
    <row r="506" spans="44:70" x14ac:dyDescent="0.3">
      <c r="AR506" t="s">
        <v>899</v>
      </c>
      <c r="AS506" t="s">
        <v>899</v>
      </c>
      <c r="AT506" t="s">
        <v>899</v>
      </c>
      <c r="AU506" t="s">
        <v>899</v>
      </c>
      <c r="AV506" t="s">
        <v>899</v>
      </c>
      <c r="AW506" t="s">
        <v>899</v>
      </c>
      <c r="AX506" t="s">
        <v>899</v>
      </c>
      <c r="AY506" t="s">
        <v>899</v>
      </c>
      <c r="AZ506" t="s">
        <v>899</v>
      </c>
      <c r="BA506" t="s">
        <v>899</v>
      </c>
      <c r="BB506" t="s">
        <v>899</v>
      </c>
      <c r="BC506" t="s">
        <v>899</v>
      </c>
      <c r="BD506" t="s">
        <v>899</v>
      </c>
      <c r="BE506" t="s">
        <v>899</v>
      </c>
      <c r="BF506" t="s">
        <v>899</v>
      </c>
      <c r="BG506" t="s">
        <v>899</v>
      </c>
      <c r="BH506" t="s">
        <v>899</v>
      </c>
      <c r="BI506" t="s">
        <v>899</v>
      </c>
      <c r="BJ506" t="s">
        <v>899</v>
      </c>
      <c r="BK506" t="s">
        <v>899</v>
      </c>
      <c r="BL506" t="s">
        <v>899</v>
      </c>
      <c r="BM506" t="s">
        <v>899</v>
      </c>
      <c r="BN506" t="s">
        <v>899</v>
      </c>
      <c r="BO506" t="s">
        <v>899</v>
      </c>
      <c r="BP506" t="s">
        <v>899</v>
      </c>
      <c r="BQ506" t="s">
        <v>899</v>
      </c>
      <c r="BR506" t="s">
        <v>899</v>
      </c>
    </row>
    <row r="507" spans="44:70" x14ac:dyDescent="0.3">
      <c r="AR507" t="s">
        <v>899</v>
      </c>
      <c r="AS507" t="s">
        <v>899</v>
      </c>
      <c r="AT507" t="s">
        <v>899</v>
      </c>
      <c r="AU507" t="s">
        <v>899</v>
      </c>
      <c r="AV507" t="s">
        <v>899</v>
      </c>
      <c r="AW507" t="s">
        <v>899</v>
      </c>
      <c r="AX507" t="s">
        <v>899</v>
      </c>
      <c r="AY507" t="s">
        <v>899</v>
      </c>
      <c r="AZ507" t="s">
        <v>899</v>
      </c>
      <c r="BA507" t="s">
        <v>899</v>
      </c>
      <c r="BB507" t="s">
        <v>899</v>
      </c>
      <c r="BC507" t="s">
        <v>899</v>
      </c>
      <c r="BD507" t="s">
        <v>899</v>
      </c>
      <c r="BE507" t="s">
        <v>899</v>
      </c>
      <c r="BF507" t="s">
        <v>899</v>
      </c>
      <c r="BG507" t="s">
        <v>899</v>
      </c>
      <c r="BH507" t="s">
        <v>899</v>
      </c>
      <c r="BI507" t="s">
        <v>899</v>
      </c>
      <c r="BJ507" t="s">
        <v>899</v>
      </c>
      <c r="BK507" t="s">
        <v>899</v>
      </c>
      <c r="BL507" t="s">
        <v>899</v>
      </c>
      <c r="BM507" t="s">
        <v>899</v>
      </c>
      <c r="BN507" t="s">
        <v>899</v>
      </c>
      <c r="BO507" t="s">
        <v>899</v>
      </c>
      <c r="BP507" t="s">
        <v>899</v>
      </c>
      <c r="BQ507" t="s">
        <v>899</v>
      </c>
      <c r="BR507" t="s">
        <v>899</v>
      </c>
    </row>
    <row r="508" spans="44:70" x14ac:dyDescent="0.3">
      <c r="AR508" t="s">
        <v>899</v>
      </c>
      <c r="AS508" t="s">
        <v>899</v>
      </c>
      <c r="AT508" t="s">
        <v>899</v>
      </c>
      <c r="AU508" t="s">
        <v>899</v>
      </c>
      <c r="AV508" t="s">
        <v>899</v>
      </c>
      <c r="AW508" t="s">
        <v>899</v>
      </c>
      <c r="AX508" t="s">
        <v>899</v>
      </c>
      <c r="AY508" t="s">
        <v>899</v>
      </c>
      <c r="AZ508" t="s">
        <v>899</v>
      </c>
      <c r="BA508" t="s">
        <v>899</v>
      </c>
      <c r="BB508" t="s">
        <v>899</v>
      </c>
      <c r="BC508" t="s">
        <v>899</v>
      </c>
      <c r="BD508" t="s">
        <v>899</v>
      </c>
      <c r="BE508" t="s">
        <v>899</v>
      </c>
      <c r="BF508" t="s">
        <v>899</v>
      </c>
      <c r="BG508" t="s">
        <v>899</v>
      </c>
      <c r="BH508" t="s">
        <v>899</v>
      </c>
      <c r="BI508" t="s">
        <v>899</v>
      </c>
      <c r="BJ508" t="s">
        <v>899</v>
      </c>
      <c r="BK508" t="s">
        <v>899</v>
      </c>
      <c r="BL508" t="s">
        <v>899</v>
      </c>
      <c r="BM508" t="s">
        <v>899</v>
      </c>
      <c r="BN508" t="s">
        <v>899</v>
      </c>
      <c r="BO508" t="s">
        <v>899</v>
      </c>
      <c r="BP508" t="s">
        <v>899</v>
      </c>
      <c r="BQ508" t="s">
        <v>899</v>
      </c>
      <c r="BR508" t="s">
        <v>899</v>
      </c>
    </row>
    <row r="509" spans="44:70" x14ac:dyDescent="0.3">
      <c r="AR509" t="s">
        <v>899</v>
      </c>
      <c r="AS509" t="s">
        <v>899</v>
      </c>
      <c r="AT509" t="s">
        <v>899</v>
      </c>
      <c r="AU509" t="s">
        <v>899</v>
      </c>
      <c r="AV509" t="s">
        <v>899</v>
      </c>
      <c r="AW509" t="s">
        <v>899</v>
      </c>
      <c r="AX509" t="s">
        <v>899</v>
      </c>
      <c r="AY509" t="s">
        <v>899</v>
      </c>
      <c r="AZ509" t="s">
        <v>899</v>
      </c>
      <c r="BA509" t="s">
        <v>899</v>
      </c>
      <c r="BB509" t="s">
        <v>899</v>
      </c>
      <c r="BC509" t="s">
        <v>899</v>
      </c>
      <c r="BD509" t="s">
        <v>899</v>
      </c>
      <c r="BE509" t="s">
        <v>899</v>
      </c>
      <c r="BF509" t="s">
        <v>899</v>
      </c>
      <c r="BG509" t="s">
        <v>899</v>
      </c>
      <c r="BH509" t="s">
        <v>899</v>
      </c>
      <c r="BI509" t="s">
        <v>899</v>
      </c>
      <c r="BJ509" t="s">
        <v>899</v>
      </c>
      <c r="BK509" t="s">
        <v>899</v>
      </c>
      <c r="BL509" t="s">
        <v>899</v>
      </c>
      <c r="BM509" t="s">
        <v>899</v>
      </c>
      <c r="BN509" t="s">
        <v>899</v>
      </c>
      <c r="BO509" t="s">
        <v>899</v>
      </c>
      <c r="BP509" t="s">
        <v>899</v>
      </c>
      <c r="BQ509" t="s">
        <v>899</v>
      </c>
      <c r="BR509" t="s">
        <v>899</v>
      </c>
    </row>
    <row r="510" spans="44:70" x14ac:dyDescent="0.3">
      <c r="AR510" t="s">
        <v>899</v>
      </c>
      <c r="AS510" t="s">
        <v>899</v>
      </c>
      <c r="AT510" t="s">
        <v>899</v>
      </c>
      <c r="AU510" t="s">
        <v>899</v>
      </c>
      <c r="AV510" t="s">
        <v>899</v>
      </c>
      <c r="AW510" t="s">
        <v>899</v>
      </c>
      <c r="AX510" t="s">
        <v>899</v>
      </c>
      <c r="AY510" t="s">
        <v>899</v>
      </c>
      <c r="AZ510" t="s">
        <v>899</v>
      </c>
      <c r="BA510" t="s">
        <v>899</v>
      </c>
      <c r="BB510" t="s">
        <v>899</v>
      </c>
      <c r="BC510" t="s">
        <v>899</v>
      </c>
      <c r="BD510" t="s">
        <v>899</v>
      </c>
      <c r="BE510" t="s">
        <v>899</v>
      </c>
      <c r="BF510" t="s">
        <v>899</v>
      </c>
      <c r="BG510" t="s">
        <v>899</v>
      </c>
      <c r="BH510" t="s">
        <v>899</v>
      </c>
      <c r="BI510" t="s">
        <v>899</v>
      </c>
      <c r="BJ510" t="s">
        <v>899</v>
      </c>
      <c r="BK510" t="s">
        <v>899</v>
      </c>
      <c r="BL510" t="s">
        <v>899</v>
      </c>
      <c r="BM510" t="s">
        <v>899</v>
      </c>
      <c r="BN510" t="s">
        <v>899</v>
      </c>
      <c r="BO510" t="s">
        <v>899</v>
      </c>
      <c r="BP510" t="s">
        <v>899</v>
      </c>
      <c r="BQ510" t="s">
        <v>899</v>
      </c>
      <c r="BR510" t="s">
        <v>899</v>
      </c>
    </row>
    <row r="511" spans="44:70" x14ac:dyDescent="0.3">
      <c r="AR511" t="s">
        <v>899</v>
      </c>
      <c r="AS511" t="s">
        <v>899</v>
      </c>
      <c r="AT511" t="s">
        <v>899</v>
      </c>
      <c r="AU511" t="s">
        <v>899</v>
      </c>
      <c r="AV511" t="s">
        <v>899</v>
      </c>
      <c r="AW511" t="s">
        <v>899</v>
      </c>
      <c r="AX511" t="s">
        <v>899</v>
      </c>
      <c r="AY511" t="s">
        <v>899</v>
      </c>
      <c r="AZ511" t="s">
        <v>899</v>
      </c>
      <c r="BA511" t="s">
        <v>899</v>
      </c>
      <c r="BB511" t="s">
        <v>899</v>
      </c>
      <c r="BC511" t="s">
        <v>899</v>
      </c>
      <c r="BD511" t="s">
        <v>899</v>
      </c>
      <c r="BE511" t="s">
        <v>899</v>
      </c>
      <c r="BF511" t="s">
        <v>899</v>
      </c>
      <c r="BG511" t="s">
        <v>899</v>
      </c>
      <c r="BH511" t="s">
        <v>899</v>
      </c>
      <c r="BI511" t="s">
        <v>899</v>
      </c>
      <c r="BJ511" t="s">
        <v>899</v>
      </c>
      <c r="BK511" t="s">
        <v>899</v>
      </c>
      <c r="BL511" t="s">
        <v>899</v>
      </c>
      <c r="BM511" t="s">
        <v>899</v>
      </c>
      <c r="BN511" t="s">
        <v>899</v>
      </c>
      <c r="BO511" t="s">
        <v>899</v>
      </c>
      <c r="BP511" t="s">
        <v>899</v>
      </c>
      <c r="BQ511" t="s">
        <v>899</v>
      </c>
    </row>
    <row r="512" spans="44:70" x14ac:dyDescent="0.3">
      <c r="AR512" t="s">
        <v>899</v>
      </c>
      <c r="AS512" t="s">
        <v>899</v>
      </c>
      <c r="AT512" t="s">
        <v>899</v>
      </c>
      <c r="AU512" t="s">
        <v>899</v>
      </c>
      <c r="AV512" t="s">
        <v>899</v>
      </c>
      <c r="AW512" t="s">
        <v>899</v>
      </c>
      <c r="AX512" t="s">
        <v>899</v>
      </c>
      <c r="AY512" t="s">
        <v>899</v>
      </c>
      <c r="AZ512" t="s">
        <v>899</v>
      </c>
      <c r="BA512" t="s">
        <v>899</v>
      </c>
      <c r="BB512" t="s">
        <v>899</v>
      </c>
      <c r="BC512" t="s">
        <v>899</v>
      </c>
      <c r="BD512" t="s">
        <v>899</v>
      </c>
      <c r="BE512" t="s">
        <v>899</v>
      </c>
      <c r="BF512" t="s">
        <v>899</v>
      </c>
      <c r="BG512" t="s">
        <v>899</v>
      </c>
      <c r="BH512" t="s">
        <v>899</v>
      </c>
      <c r="BI512" t="s">
        <v>899</v>
      </c>
      <c r="BJ512" t="s">
        <v>899</v>
      </c>
      <c r="BK512" t="s">
        <v>899</v>
      </c>
      <c r="BL512" t="s">
        <v>899</v>
      </c>
      <c r="BM512" t="s">
        <v>899</v>
      </c>
      <c r="BN512" t="s">
        <v>899</v>
      </c>
      <c r="BO512" t="s">
        <v>899</v>
      </c>
      <c r="BP512" t="s">
        <v>899</v>
      </c>
      <c r="BQ512" t="s">
        <v>899</v>
      </c>
    </row>
    <row r="513" spans="44:69" x14ac:dyDescent="0.3">
      <c r="AR513" t="s">
        <v>899</v>
      </c>
      <c r="AS513" t="s">
        <v>899</v>
      </c>
      <c r="AT513" t="s">
        <v>899</v>
      </c>
      <c r="AU513" t="s">
        <v>899</v>
      </c>
      <c r="AV513" t="s">
        <v>899</v>
      </c>
      <c r="AW513" t="s">
        <v>899</v>
      </c>
      <c r="AX513" t="s">
        <v>899</v>
      </c>
      <c r="AY513" t="s">
        <v>899</v>
      </c>
      <c r="AZ513" t="s">
        <v>899</v>
      </c>
      <c r="BA513" t="s">
        <v>899</v>
      </c>
      <c r="BB513" t="s">
        <v>899</v>
      </c>
      <c r="BC513" t="s">
        <v>899</v>
      </c>
      <c r="BD513" t="s">
        <v>899</v>
      </c>
      <c r="BE513" t="s">
        <v>899</v>
      </c>
      <c r="BF513" t="s">
        <v>899</v>
      </c>
      <c r="BG513" t="s">
        <v>899</v>
      </c>
      <c r="BH513" t="s">
        <v>899</v>
      </c>
      <c r="BI513" t="s">
        <v>899</v>
      </c>
      <c r="BJ513" t="s">
        <v>899</v>
      </c>
      <c r="BK513" t="s">
        <v>899</v>
      </c>
      <c r="BL513" t="s">
        <v>899</v>
      </c>
      <c r="BM513" t="s">
        <v>899</v>
      </c>
      <c r="BN513" t="s">
        <v>899</v>
      </c>
      <c r="BO513" t="s">
        <v>899</v>
      </c>
      <c r="BP513" t="s">
        <v>899</v>
      </c>
      <c r="BQ513" t="s">
        <v>899</v>
      </c>
    </row>
    <row r="514" spans="44:69" x14ac:dyDescent="0.3">
      <c r="AR514" t="s">
        <v>899</v>
      </c>
      <c r="AS514" t="s">
        <v>899</v>
      </c>
      <c r="AT514" t="s">
        <v>899</v>
      </c>
      <c r="AU514" t="s">
        <v>899</v>
      </c>
      <c r="AV514" t="s">
        <v>899</v>
      </c>
      <c r="AW514" t="s">
        <v>899</v>
      </c>
      <c r="AX514" t="s">
        <v>899</v>
      </c>
      <c r="AY514" t="s">
        <v>899</v>
      </c>
      <c r="AZ514" t="s">
        <v>899</v>
      </c>
      <c r="BA514" t="s">
        <v>899</v>
      </c>
      <c r="BB514" t="s">
        <v>899</v>
      </c>
      <c r="BC514" t="s">
        <v>899</v>
      </c>
      <c r="BD514" t="s">
        <v>899</v>
      </c>
      <c r="BE514" t="s">
        <v>899</v>
      </c>
      <c r="BF514" t="s">
        <v>899</v>
      </c>
      <c r="BG514" t="s">
        <v>899</v>
      </c>
      <c r="BH514" t="s">
        <v>899</v>
      </c>
      <c r="BI514" t="s">
        <v>899</v>
      </c>
      <c r="BJ514" t="s">
        <v>899</v>
      </c>
      <c r="BK514" t="s">
        <v>899</v>
      </c>
      <c r="BL514" t="s">
        <v>899</v>
      </c>
      <c r="BM514" t="s">
        <v>899</v>
      </c>
      <c r="BN514" t="s">
        <v>899</v>
      </c>
      <c r="BO514" t="s">
        <v>899</v>
      </c>
      <c r="BP514" t="s">
        <v>899</v>
      </c>
      <c r="BQ514" t="s">
        <v>899</v>
      </c>
    </row>
    <row r="515" spans="44:69" x14ac:dyDescent="0.3">
      <c r="AR515" t="s">
        <v>899</v>
      </c>
      <c r="AS515" t="s">
        <v>899</v>
      </c>
      <c r="AT515" t="s">
        <v>899</v>
      </c>
      <c r="AU515" t="s">
        <v>899</v>
      </c>
      <c r="AV515" t="s">
        <v>899</v>
      </c>
      <c r="AW515" t="s">
        <v>899</v>
      </c>
      <c r="AX515" t="s">
        <v>899</v>
      </c>
      <c r="AY515" t="s">
        <v>899</v>
      </c>
      <c r="AZ515" t="s">
        <v>899</v>
      </c>
      <c r="BA515" t="s">
        <v>899</v>
      </c>
      <c r="BB515" t="s">
        <v>899</v>
      </c>
      <c r="BC515" t="s">
        <v>899</v>
      </c>
      <c r="BD515" t="s">
        <v>899</v>
      </c>
      <c r="BE515" t="s">
        <v>899</v>
      </c>
      <c r="BF515" t="s">
        <v>899</v>
      </c>
      <c r="BG515" t="s">
        <v>899</v>
      </c>
      <c r="BH515" t="s">
        <v>899</v>
      </c>
      <c r="BI515" t="s">
        <v>899</v>
      </c>
      <c r="BJ515" t="s">
        <v>899</v>
      </c>
      <c r="BK515" t="s">
        <v>899</v>
      </c>
      <c r="BL515" t="s">
        <v>899</v>
      </c>
      <c r="BM515" t="s">
        <v>899</v>
      </c>
      <c r="BN515" t="s">
        <v>899</v>
      </c>
      <c r="BO515" t="s">
        <v>899</v>
      </c>
      <c r="BP515" t="s">
        <v>899</v>
      </c>
      <c r="BQ515" t="s">
        <v>899</v>
      </c>
    </row>
    <row r="516" spans="44:69" x14ac:dyDescent="0.3">
      <c r="AR516" t="s">
        <v>899</v>
      </c>
      <c r="AS516" t="s">
        <v>899</v>
      </c>
      <c r="AT516" t="s">
        <v>899</v>
      </c>
      <c r="AU516" t="s">
        <v>899</v>
      </c>
      <c r="AV516" t="s">
        <v>899</v>
      </c>
      <c r="AW516" t="s">
        <v>899</v>
      </c>
      <c r="AX516" t="s">
        <v>899</v>
      </c>
      <c r="AY516" t="s">
        <v>899</v>
      </c>
      <c r="AZ516" t="s">
        <v>899</v>
      </c>
      <c r="BA516" t="s">
        <v>899</v>
      </c>
      <c r="BB516" t="s">
        <v>899</v>
      </c>
      <c r="BC516" t="s">
        <v>899</v>
      </c>
      <c r="BD516" t="s">
        <v>899</v>
      </c>
      <c r="BE516" t="s">
        <v>899</v>
      </c>
      <c r="BF516" t="s">
        <v>899</v>
      </c>
      <c r="BG516" t="s">
        <v>899</v>
      </c>
      <c r="BH516" t="s">
        <v>899</v>
      </c>
      <c r="BI516" t="s">
        <v>899</v>
      </c>
      <c r="BJ516" t="s">
        <v>899</v>
      </c>
      <c r="BK516" t="s">
        <v>899</v>
      </c>
      <c r="BL516" t="s">
        <v>899</v>
      </c>
      <c r="BM516" t="s">
        <v>899</v>
      </c>
      <c r="BN516" t="s">
        <v>899</v>
      </c>
      <c r="BO516" t="s">
        <v>899</v>
      </c>
      <c r="BP516" t="s">
        <v>899</v>
      </c>
      <c r="BQ516" t="s">
        <v>899</v>
      </c>
    </row>
    <row r="517" spans="44:69" x14ac:dyDescent="0.3">
      <c r="AR517" t="s">
        <v>899</v>
      </c>
      <c r="AS517" t="s">
        <v>899</v>
      </c>
      <c r="AT517" t="s">
        <v>899</v>
      </c>
      <c r="AU517" t="s">
        <v>899</v>
      </c>
      <c r="AV517" t="s">
        <v>899</v>
      </c>
      <c r="AW517" t="s">
        <v>899</v>
      </c>
      <c r="AX517" t="s">
        <v>899</v>
      </c>
      <c r="AY517" t="s">
        <v>899</v>
      </c>
      <c r="AZ517" t="s">
        <v>899</v>
      </c>
      <c r="BA517" t="s">
        <v>899</v>
      </c>
      <c r="BB517" t="s">
        <v>899</v>
      </c>
      <c r="BC517" t="s">
        <v>899</v>
      </c>
      <c r="BD517" t="s">
        <v>899</v>
      </c>
      <c r="BE517" t="s">
        <v>899</v>
      </c>
      <c r="BF517" t="s">
        <v>899</v>
      </c>
      <c r="BG517" t="s">
        <v>899</v>
      </c>
      <c r="BH517" t="s">
        <v>899</v>
      </c>
      <c r="BI517" t="s">
        <v>899</v>
      </c>
      <c r="BJ517" t="s">
        <v>899</v>
      </c>
      <c r="BK517" t="s">
        <v>899</v>
      </c>
      <c r="BL517" t="s">
        <v>899</v>
      </c>
      <c r="BM517" t="s">
        <v>899</v>
      </c>
      <c r="BN517" t="s">
        <v>899</v>
      </c>
      <c r="BO517" t="s">
        <v>899</v>
      </c>
      <c r="BP517" t="s">
        <v>899</v>
      </c>
      <c r="BQ517" t="s">
        <v>899</v>
      </c>
    </row>
    <row r="518" spans="44:69" x14ac:dyDescent="0.3">
      <c r="AR518" t="s">
        <v>899</v>
      </c>
      <c r="AS518" t="s">
        <v>899</v>
      </c>
      <c r="AT518" t="s">
        <v>899</v>
      </c>
      <c r="AU518" t="s">
        <v>899</v>
      </c>
      <c r="AV518" t="s">
        <v>899</v>
      </c>
      <c r="AW518" t="s">
        <v>899</v>
      </c>
      <c r="AX518" t="s">
        <v>899</v>
      </c>
      <c r="AY518" t="s">
        <v>899</v>
      </c>
      <c r="AZ518" t="s">
        <v>899</v>
      </c>
      <c r="BA518" t="s">
        <v>899</v>
      </c>
      <c r="BB518" t="s">
        <v>899</v>
      </c>
      <c r="BC518" t="s">
        <v>899</v>
      </c>
      <c r="BD518" t="s">
        <v>899</v>
      </c>
      <c r="BE518" t="s">
        <v>899</v>
      </c>
      <c r="BF518" t="s">
        <v>899</v>
      </c>
      <c r="BG518" t="s">
        <v>899</v>
      </c>
      <c r="BH518" t="s">
        <v>899</v>
      </c>
      <c r="BI518" t="s">
        <v>899</v>
      </c>
      <c r="BJ518" t="s">
        <v>899</v>
      </c>
      <c r="BK518" t="s">
        <v>899</v>
      </c>
      <c r="BL518" t="s">
        <v>899</v>
      </c>
      <c r="BM518" t="s">
        <v>899</v>
      </c>
      <c r="BN518" t="s">
        <v>899</v>
      </c>
      <c r="BO518" t="s">
        <v>899</v>
      </c>
      <c r="BP518" t="s">
        <v>899</v>
      </c>
      <c r="BQ518" t="s">
        <v>899</v>
      </c>
    </row>
    <row r="519" spans="44:69" x14ac:dyDescent="0.3">
      <c r="AR519" t="s">
        <v>899</v>
      </c>
      <c r="AS519" t="s">
        <v>899</v>
      </c>
      <c r="AT519" t="s">
        <v>899</v>
      </c>
      <c r="AU519" t="s">
        <v>899</v>
      </c>
      <c r="AV519" t="s">
        <v>899</v>
      </c>
      <c r="AW519" t="s">
        <v>899</v>
      </c>
      <c r="AX519" t="s">
        <v>899</v>
      </c>
      <c r="AY519" t="s">
        <v>899</v>
      </c>
      <c r="AZ519" t="s">
        <v>899</v>
      </c>
      <c r="BA519" t="s">
        <v>899</v>
      </c>
      <c r="BB519" t="s">
        <v>899</v>
      </c>
      <c r="BC519" t="s">
        <v>899</v>
      </c>
      <c r="BD519" t="s">
        <v>899</v>
      </c>
      <c r="BE519" t="s">
        <v>899</v>
      </c>
      <c r="BF519" t="s">
        <v>899</v>
      </c>
      <c r="BG519" t="s">
        <v>899</v>
      </c>
      <c r="BH519" t="s">
        <v>899</v>
      </c>
      <c r="BI519" t="s">
        <v>899</v>
      </c>
      <c r="BJ519" t="s">
        <v>899</v>
      </c>
      <c r="BK519" t="s">
        <v>899</v>
      </c>
      <c r="BL519" t="s">
        <v>899</v>
      </c>
      <c r="BM519" t="s">
        <v>899</v>
      </c>
      <c r="BN519" t="s">
        <v>899</v>
      </c>
      <c r="BO519" t="s">
        <v>899</v>
      </c>
      <c r="BP519" t="s">
        <v>899</v>
      </c>
      <c r="BQ519" t="s">
        <v>899</v>
      </c>
    </row>
    <row r="520" spans="44:69" x14ac:dyDescent="0.3">
      <c r="AR520" t="s">
        <v>899</v>
      </c>
      <c r="AS520" t="s">
        <v>899</v>
      </c>
      <c r="AT520" t="s">
        <v>899</v>
      </c>
      <c r="AU520" t="s">
        <v>899</v>
      </c>
      <c r="AV520" t="s">
        <v>899</v>
      </c>
      <c r="AW520" t="s">
        <v>899</v>
      </c>
      <c r="AX520" t="s">
        <v>899</v>
      </c>
      <c r="AY520" t="s">
        <v>899</v>
      </c>
      <c r="AZ520" t="s">
        <v>899</v>
      </c>
      <c r="BA520" t="s">
        <v>899</v>
      </c>
      <c r="BB520" t="s">
        <v>899</v>
      </c>
      <c r="BC520" t="s">
        <v>899</v>
      </c>
      <c r="BD520" t="s">
        <v>899</v>
      </c>
      <c r="BE520" t="s">
        <v>899</v>
      </c>
      <c r="BF520" t="s">
        <v>899</v>
      </c>
      <c r="BG520" t="s">
        <v>899</v>
      </c>
      <c r="BH520" t="s">
        <v>899</v>
      </c>
      <c r="BI520" t="s">
        <v>899</v>
      </c>
      <c r="BJ520" t="s">
        <v>899</v>
      </c>
      <c r="BK520" t="s">
        <v>899</v>
      </c>
      <c r="BL520" t="s">
        <v>899</v>
      </c>
      <c r="BM520" t="s">
        <v>899</v>
      </c>
      <c r="BN520" t="s">
        <v>899</v>
      </c>
      <c r="BO520" t="s">
        <v>899</v>
      </c>
      <c r="BP520" t="s">
        <v>899</v>
      </c>
      <c r="BQ520" t="s">
        <v>899</v>
      </c>
    </row>
    <row r="521" spans="44:69" x14ac:dyDescent="0.3">
      <c r="AR521" t="s">
        <v>899</v>
      </c>
      <c r="AS521" t="s">
        <v>899</v>
      </c>
      <c r="AT521" t="s">
        <v>899</v>
      </c>
      <c r="AU521" t="s">
        <v>899</v>
      </c>
      <c r="AV521" t="s">
        <v>899</v>
      </c>
      <c r="AW521" t="s">
        <v>899</v>
      </c>
      <c r="AX521" t="s">
        <v>899</v>
      </c>
      <c r="AY521" t="s">
        <v>899</v>
      </c>
      <c r="AZ521" t="s">
        <v>899</v>
      </c>
      <c r="BA521" t="s">
        <v>899</v>
      </c>
      <c r="BB521" t="s">
        <v>899</v>
      </c>
      <c r="BC521" t="s">
        <v>899</v>
      </c>
      <c r="BD521" t="s">
        <v>899</v>
      </c>
      <c r="BE521" t="s">
        <v>899</v>
      </c>
      <c r="BF521" t="s">
        <v>899</v>
      </c>
      <c r="BG521" t="s">
        <v>899</v>
      </c>
      <c r="BH521" t="s">
        <v>899</v>
      </c>
      <c r="BI521" t="s">
        <v>899</v>
      </c>
      <c r="BJ521" t="s">
        <v>899</v>
      </c>
      <c r="BK521" t="s">
        <v>899</v>
      </c>
      <c r="BL521" t="s">
        <v>899</v>
      </c>
      <c r="BM521" t="s">
        <v>899</v>
      </c>
      <c r="BN521" t="s">
        <v>899</v>
      </c>
      <c r="BO521" t="s">
        <v>899</v>
      </c>
      <c r="BP521" t="s">
        <v>899</v>
      </c>
      <c r="BQ521" t="s">
        <v>899</v>
      </c>
    </row>
    <row r="522" spans="44:69" x14ac:dyDescent="0.3">
      <c r="AR522" t="s">
        <v>899</v>
      </c>
      <c r="AS522" t="s">
        <v>899</v>
      </c>
      <c r="AT522" t="s">
        <v>899</v>
      </c>
      <c r="AU522" t="s">
        <v>899</v>
      </c>
      <c r="AV522" t="s">
        <v>899</v>
      </c>
      <c r="AW522" t="s">
        <v>899</v>
      </c>
      <c r="AX522" t="s">
        <v>899</v>
      </c>
      <c r="AY522" t="s">
        <v>899</v>
      </c>
      <c r="AZ522" t="s">
        <v>899</v>
      </c>
      <c r="BA522" t="s">
        <v>899</v>
      </c>
      <c r="BB522" t="s">
        <v>899</v>
      </c>
      <c r="BC522" t="s">
        <v>899</v>
      </c>
      <c r="BD522" t="s">
        <v>899</v>
      </c>
      <c r="BE522" t="s">
        <v>899</v>
      </c>
      <c r="BF522" t="s">
        <v>899</v>
      </c>
      <c r="BG522" t="s">
        <v>899</v>
      </c>
      <c r="BH522" t="s">
        <v>899</v>
      </c>
      <c r="BI522" t="s">
        <v>899</v>
      </c>
      <c r="BJ522" t="s">
        <v>899</v>
      </c>
      <c r="BK522" t="s">
        <v>899</v>
      </c>
      <c r="BL522" t="s">
        <v>899</v>
      </c>
      <c r="BM522" t="s">
        <v>899</v>
      </c>
      <c r="BN522" t="s">
        <v>899</v>
      </c>
      <c r="BO522" t="s">
        <v>899</v>
      </c>
      <c r="BP522" t="s">
        <v>899</v>
      </c>
      <c r="BQ522" t="s">
        <v>899</v>
      </c>
    </row>
    <row r="523" spans="44:69" x14ac:dyDescent="0.3">
      <c r="AR523" t="s">
        <v>899</v>
      </c>
      <c r="AS523" t="s">
        <v>899</v>
      </c>
      <c r="AT523" t="s">
        <v>899</v>
      </c>
      <c r="AU523" t="s">
        <v>899</v>
      </c>
      <c r="AV523" t="s">
        <v>899</v>
      </c>
      <c r="AW523" t="s">
        <v>899</v>
      </c>
      <c r="AX523" t="s">
        <v>899</v>
      </c>
      <c r="AY523" t="s">
        <v>899</v>
      </c>
      <c r="AZ523" t="s">
        <v>899</v>
      </c>
      <c r="BA523" t="s">
        <v>899</v>
      </c>
      <c r="BB523" t="s">
        <v>899</v>
      </c>
      <c r="BC523" t="s">
        <v>899</v>
      </c>
      <c r="BD523" t="s">
        <v>899</v>
      </c>
      <c r="BE523" t="s">
        <v>899</v>
      </c>
      <c r="BF523" t="s">
        <v>899</v>
      </c>
      <c r="BG523" t="s">
        <v>899</v>
      </c>
      <c r="BH523" t="s">
        <v>899</v>
      </c>
      <c r="BI523" t="s">
        <v>899</v>
      </c>
      <c r="BJ523" t="s">
        <v>899</v>
      </c>
      <c r="BK523" t="s">
        <v>899</v>
      </c>
      <c r="BL523" t="s">
        <v>899</v>
      </c>
      <c r="BM523" t="s">
        <v>899</v>
      </c>
      <c r="BN523" t="s">
        <v>899</v>
      </c>
      <c r="BO523" t="s">
        <v>899</v>
      </c>
      <c r="BP523" t="s">
        <v>899</v>
      </c>
      <c r="BQ523" t="s">
        <v>899</v>
      </c>
    </row>
    <row r="524" spans="44:69" x14ac:dyDescent="0.3">
      <c r="AR524" t="s">
        <v>899</v>
      </c>
      <c r="AS524" t="s">
        <v>899</v>
      </c>
      <c r="AT524" t="s">
        <v>899</v>
      </c>
      <c r="AU524" t="s">
        <v>899</v>
      </c>
      <c r="AV524" t="s">
        <v>899</v>
      </c>
      <c r="AW524" t="s">
        <v>899</v>
      </c>
      <c r="AX524" t="s">
        <v>899</v>
      </c>
      <c r="AY524" t="s">
        <v>899</v>
      </c>
      <c r="AZ524" t="s">
        <v>899</v>
      </c>
      <c r="BA524" t="s">
        <v>899</v>
      </c>
      <c r="BB524" t="s">
        <v>899</v>
      </c>
      <c r="BC524" t="s">
        <v>899</v>
      </c>
      <c r="BD524" t="s">
        <v>899</v>
      </c>
      <c r="BE524" t="s">
        <v>899</v>
      </c>
      <c r="BF524" t="s">
        <v>899</v>
      </c>
      <c r="BG524" t="s">
        <v>899</v>
      </c>
      <c r="BH524" t="s">
        <v>899</v>
      </c>
      <c r="BI524" t="s">
        <v>899</v>
      </c>
      <c r="BJ524" t="s">
        <v>899</v>
      </c>
      <c r="BK524" t="s">
        <v>899</v>
      </c>
      <c r="BL524" t="s">
        <v>899</v>
      </c>
      <c r="BM524" t="s">
        <v>899</v>
      </c>
      <c r="BN524" t="s">
        <v>899</v>
      </c>
      <c r="BO524" t="s">
        <v>899</v>
      </c>
      <c r="BP524" t="s">
        <v>899</v>
      </c>
      <c r="BQ524" t="s">
        <v>899</v>
      </c>
    </row>
    <row r="525" spans="44:69" x14ac:dyDescent="0.3">
      <c r="AR525" t="s">
        <v>899</v>
      </c>
      <c r="AS525" t="s">
        <v>899</v>
      </c>
      <c r="AT525" t="s">
        <v>899</v>
      </c>
      <c r="AU525" t="s">
        <v>899</v>
      </c>
      <c r="AV525" t="s">
        <v>899</v>
      </c>
      <c r="AW525" t="s">
        <v>899</v>
      </c>
      <c r="AX525" t="s">
        <v>899</v>
      </c>
      <c r="AY525" t="s">
        <v>899</v>
      </c>
      <c r="AZ525" t="s">
        <v>899</v>
      </c>
      <c r="BA525" t="s">
        <v>899</v>
      </c>
      <c r="BB525" t="s">
        <v>899</v>
      </c>
      <c r="BC525" t="s">
        <v>899</v>
      </c>
      <c r="BD525" t="s">
        <v>899</v>
      </c>
      <c r="BE525" t="s">
        <v>899</v>
      </c>
      <c r="BF525" t="s">
        <v>899</v>
      </c>
      <c r="BG525" t="s">
        <v>899</v>
      </c>
      <c r="BH525" t="s">
        <v>899</v>
      </c>
      <c r="BI525" t="s">
        <v>899</v>
      </c>
      <c r="BJ525" t="s">
        <v>899</v>
      </c>
      <c r="BK525" t="s">
        <v>899</v>
      </c>
      <c r="BL525" t="s">
        <v>899</v>
      </c>
      <c r="BM525" t="s">
        <v>899</v>
      </c>
      <c r="BN525" t="s">
        <v>899</v>
      </c>
      <c r="BO525" t="s">
        <v>899</v>
      </c>
      <c r="BP525" t="s">
        <v>899</v>
      </c>
      <c r="BQ525" t="s">
        <v>899</v>
      </c>
    </row>
    <row r="526" spans="44:69" x14ac:dyDescent="0.3">
      <c r="AR526" t="s">
        <v>899</v>
      </c>
      <c r="AS526" t="s">
        <v>899</v>
      </c>
      <c r="AT526" t="s">
        <v>899</v>
      </c>
      <c r="AU526" t="s">
        <v>899</v>
      </c>
      <c r="AV526" t="s">
        <v>899</v>
      </c>
      <c r="AW526" t="s">
        <v>899</v>
      </c>
      <c r="AX526" t="s">
        <v>899</v>
      </c>
      <c r="AY526" t="s">
        <v>899</v>
      </c>
      <c r="AZ526" t="s">
        <v>899</v>
      </c>
      <c r="BA526" t="s">
        <v>899</v>
      </c>
      <c r="BB526" t="s">
        <v>899</v>
      </c>
      <c r="BC526" t="s">
        <v>899</v>
      </c>
      <c r="BD526" t="s">
        <v>899</v>
      </c>
      <c r="BE526" t="s">
        <v>899</v>
      </c>
      <c r="BF526" t="s">
        <v>899</v>
      </c>
      <c r="BG526" t="s">
        <v>899</v>
      </c>
      <c r="BH526" t="s">
        <v>899</v>
      </c>
      <c r="BI526" t="s">
        <v>899</v>
      </c>
      <c r="BJ526" t="s">
        <v>899</v>
      </c>
      <c r="BK526" t="s">
        <v>899</v>
      </c>
      <c r="BL526" t="s">
        <v>899</v>
      </c>
      <c r="BM526" t="s">
        <v>899</v>
      </c>
      <c r="BN526" t="s">
        <v>899</v>
      </c>
      <c r="BO526" t="s">
        <v>899</v>
      </c>
      <c r="BP526" t="s">
        <v>899</v>
      </c>
      <c r="BQ526" t="s">
        <v>899</v>
      </c>
    </row>
    <row r="527" spans="44:69" x14ac:dyDescent="0.3">
      <c r="AR527" t="s">
        <v>899</v>
      </c>
      <c r="AS527" t="s">
        <v>899</v>
      </c>
      <c r="AT527" t="s">
        <v>899</v>
      </c>
      <c r="AU527" t="s">
        <v>899</v>
      </c>
      <c r="AV527" t="s">
        <v>899</v>
      </c>
      <c r="AW527" t="s">
        <v>899</v>
      </c>
      <c r="AX527" t="s">
        <v>899</v>
      </c>
      <c r="AY527" t="s">
        <v>899</v>
      </c>
      <c r="AZ527" t="s">
        <v>899</v>
      </c>
      <c r="BA527" t="s">
        <v>899</v>
      </c>
      <c r="BB527" t="s">
        <v>899</v>
      </c>
      <c r="BC527" t="s">
        <v>899</v>
      </c>
      <c r="BD527" t="s">
        <v>899</v>
      </c>
      <c r="BE527" t="s">
        <v>899</v>
      </c>
      <c r="BF527" t="s">
        <v>899</v>
      </c>
      <c r="BG527" t="s">
        <v>899</v>
      </c>
      <c r="BH527" t="s">
        <v>899</v>
      </c>
      <c r="BI527" t="s">
        <v>899</v>
      </c>
      <c r="BJ527" t="s">
        <v>899</v>
      </c>
      <c r="BK527" t="s">
        <v>899</v>
      </c>
      <c r="BL527" t="s">
        <v>899</v>
      </c>
      <c r="BM527" t="s">
        <v>899</v>
      </c>
      <c r="BN527" t="s">
        <v>899</v>
      </c>
      <c r="BO527" t="s">
        <v>899</v>
      </c>
      <c r="BP527" t="s">
        <v>899</v>
      </c>
      <c r="BQ527" t="s">
        <v>899</v>
      </c>
    </row>
    <row r="528" spans="44:69" x14ac:dyDescent="0.3">
      <c r="AR528" t="s">
        <v>899</v>
      </c>
      <c r="AS528" t="s">
        <v>899</v>
      </c>
      <c r="AT528" t="s">
        <v>899</v>
      </c>
      <c r="AU528" t="s">
        <v>899</v>
      </c>
      <c r="AV528" t="s">
        <v>899</v>
      </c>
      <c r="AW528" t="s">
        <v>899</v>
      </c>
      <c r="AX528" t="s">
        <v>899</v>
      </c>
      <c r="AY528" t="s">
        <v>899</v>
      </c>
      <c r="AZ528" t="s">
        <v>899</v>
      </c>
      <c r="BA528" t="s">
        <v>899</v>
      </c>
      <c r="BB528" t="s">
        <v>899</v>
      </c>
      <c r="BC528" t="s">
        <v>899</v>
      </c>
      <c r="BD528" t="s">
        <v>899</v>
      </c>
      <c r="BE528" t="s">
        <v>899</v>
      </c>
      <c r="BF528" t="s">
        <v>899</v>
      </c>
      <c r="BG528" t="s">
        <v>899</v>
      </c>
      <c r="BH528" t="s">
        <v>899</v>
      </c>
      <c r="BI528" t="s">
        <v>899</v>
      </c>
      <c r="BJ528" t="s">
        <v>899</v>
      </c>
      <c r="BK528" t="s">
        <v>899</v>
      </c>
      <c r="BL528" t="s">
        <v>899</v>
      </c>
      <c r="BM528" t="s">
        <v>899</v>
      </c>
      <c r="BN528" t="s">
        <v>899</v>
      </c>
      <c r="BO528" t="s">
        <v>899</v>
      </c>
      <c r="BP528" t="s">
        <v>899</v>
      </c>
      <c r="BQ528" t="s">
        <v>899</v>
      </c>
    </row>
    <row r="529" spans="44:69" x14ac:dyDescent="0.3">
      <c r="AR529" t="s">
        <v>899</v>
      </c>
      <c r="AS529" t="s">
        <v>899</v>
      </c>
      <c r="AT529" t="s">
        <v>899</v>
      </c>
      <c r="AU529" t="s">
        <v>899</v>
      </c>
      <c r="AV529" t="s">
        <v>899</v>
      </c>
      <c r="AW529" t="s">
        <v>899</v>
      </c>
      <c r="AX529" t="s">
        <v>899</v>
      </c>
      <c r="AY529" t="s">
        <v>899</v>
      </c>
      <c r="AZ529" t="s">
        <v>899</v>
      </c>
      <c r="BA529" t="s">
        <v>899</v>
      </c>
      <c r="BB529" t="s">
        <v>899</v>
      </c>
      <c r="BC529" t="s">
        <v>899</v>
      </c>
      <c r="BD529" t="s">
        <v>899</v>
      </c>
      <c r="BE529" t="s">
        <v>899</v>
      </c>
      <c r="BF529" t="s">
        <v>899</v>
      </c>
      <c r="BG529" t="s">
        <v>899</v>
      </c>
      <c r="BH529" t="s">
        <v>899</v>
      </c>
      <c r="BI529" t="s">
        <v>899</v>
      </c>
      <c r="BJ529" t="s">
        <v>899</v>
      </c>
      <c r="BK529" t="s">
        <v>899</v>
      </c>
      <c r="BL529" t="s">
        <v>899</v>
      </c>
      <c r="BM529" t="s">
        <v>899</v>
      </c>
      <c r="BN529" t="s">
        <v>899</v>
      </c>
      <c r="BO529" t="s">
        <v>899</v>
      </c>
      <c r="BP529" t="s">
        <v>899</v>
      </c>
      <c r="BQ529" t="s">
        <v>899</v>
      </c>
    </row>
    <row r="530" spans="44:69" x14ac:dyDescent="0.3">
      <c r="AR530" t="s">
        <v>899</v>
      </c>
      <c r="AS530" t="s">
        <v>899</v>
      </c>
      <c r="AT530" t="s">
        <v>899</v>
      </c>
      <c r="AU530" t="s">
        <v>899</v>
      </c>
      <c r="AV530" t="s">
        <v>899</v>
      </c>
      <c r="AW530" t="s">
        <v>899</v>
      </c>
      <c r="AX530" t="s">
        <v>899</v>
      </c>
      <c r="AY530" t="s">
        <v>899</v>
      </c>
      <c r="AZ530" t="s">
        <v>899</v>
      </c>
      <c r="BA530" t="s">
        <v>899</v>
      </c>
      <c r="BB530" t="s">
        <v>899</v>
      </c>
      <c r="BC530" t="s">
        <v>899</v>
      </c>
      <c r="BD530" t="s">
        <v>899</v>
      </c>
      <c r="BE530" t="s">
        <v>899</v>
      </c>
      <c r="BF530" t="s">
        <v>899</v>
      </c>
      <c r="BG530" t="s">
        <v>899</v>
      </c>
      <c r="BH530" t="s">
        <v>899</v>
      </c>
      <c r="BI530" t="s">
        <v>899</v>
      </c>
      <c r="BJ530" t="s">
        <v>899</v>
      </c>
      <c r="BK530" t="s">
        <v>899</v>
      </c>
      <c r="BL530" t="s">
        <v>899</v>
      </c>
      <c r="BM530" t="s">
        <v>899</v>
      </c>
      <c r="BN530" t="s">
        <v>899</v>
      </c>
      <c r="BO530" t="s">
        <v>899</v>
      </c>
      <c r="BP530" t="s">
        <v>899</v>
      </c>
      <c r="BQ530" t="s">
        <v>899</v>
      </c>
    </row>
    <row r="531" spans="44:69" x14ac:dyDescent="0.3">
      <c r="AR531" t="s">
        <v>899</v>
      </c>
      <c r="AS531" t="s">
        <v>899</v>
      </c>
      <c r="AT531" t="s">
        <v>899</v>
      </c>
      <c r="AU531" t="s">
        <v>899</v>
      </c>
      <c r="AV531" t="s">
        <v>899</v>
      </c>
      <c r="AW531" t="s">
        <v>899</v>
      </c>
      <c r="AX531" t="s">
        <v>899</v>
      </c>
      <c r="AY531" t="s">
        <v>899</v>
      </c>
      <c r="AZ531" t="s">
        <v>899</v>
      </c>
      <c r="BA531" t="s">
        <v>899</v>
      </c>
      <c r="BB531" t="s">
        <v>899</v>
      </c>
      <c r="BC531" t="s">
        <v>899</v>
      </c>
      <c r="BD531" t="s">
        <v>899</v>
      </c>
      <c r="BE531" t="s">
        <v>899</v>
      </c>
      <c r="BF531" t="s">
        <v>899</v>
      </c>
      <c r="BG531" t="s">
        <v>899</v>
      </c>
      <c r="BH531" t="s">
        <v>899</v>
      </c>
      <c r="BI531" t="s">
        <v>899</v>
      </c>
      <c r="BJ531" t="s">
        <v>899</v>
      </c>
      <c r="BK531" t="s">
        <v>899</v>
      </c>
      <c r="BL531" t="s">
        <v>899</v>
      </c>
      <c r="BM531" t="s">
        <v>899</v>
      </c>
      <c r="BN531" t="s">
        <v>899</v>
      </c>
      <c r="BO531" t="s">
        <v>899</v>
      </c>
      <c r="BP531" t="s">
        <v>899</v>
      </c>
      <c r="BQ531" t="s">
        <v>899</v>
      </c>
    </row>
    <row r="532" spans="44:69" x14ac:dyDescent="0.3">
      <c r="AR532" t="s">
        <v>899</v>
      </c>
      <c r="AS532" t="s">
        <v>899</v>
      </c>
      <c r="AT532" t="s">
        <v>899</v>
      </c>
      <c r="AU532" t="s">
        <v>899</v>
      </c>
      <c r="AV532" t="s">
        <v>899</v>
      </c>
      <c r="AW532" t="s">
        <v>899</v>
      </c>
      <c r="AX532" t="s">
        <v>899</v>
      </c>
      <c r="AY532" t="s">
        <v>899</v>
      </c>
      <c r="AZ532" t="s">
        <v>899</v>
      </c>
      <c r="BA532" t="s">
        <v>899</v>
      </c>
      <c r="BB532" t="s">
        <v>899</v>
      </c>
      <c r="BC532" t="s">
        <v>899</v>
      </c>
      <c r="BD532" t="s">
        <v>899</v>
      </c>
      <c r="BE532" t="s">
        <v>899</v>
      </c>
      <c r="BF532" t="s">
        <v>899</v>
      </c>
      <c r="BG532" t="s">
        <v>899</v>
      </c>
      <c r="BH532" t="s">
        <v>899</v>
      </c>
      <c r="BI532" t="s">
        <v>899</v>
      </c>
      <c r="BJ532" t="s">
        <v>899</v>
      </c>
      <c r="BK532" t="s">
        <v>899</v>
      </c>
      <c r="BL532" t="s">
        <v>899</v>
      </c>
      <c r="BM532" t="s">
        <v>899</v>
      </c>
      <c r="BN532" t="s">
        <v>899</v>
      </c>
      <c r="BO532" t="s">
        <v>899</v>
      </c>
      <c r="BP532" t="s">
        <v>899</v>
      </c>
      <c r="BQ532" t="s">
        <v>899</v>
      </c>
    </row>
    <row r="533" spans="44:69" x14ac:dyDescent="0.3">
      <c r="AR533" t="s">
        <v>899</v>
      </c>
      <c r="AS533" t="s">
        <v>899</v>
      </c>
      <c r="AT533" t="s">
        <v>899</v>
      </c>
      <c r="AU533" t="s">
        <v>899</v>
      </c>
      <c r="AV533" t="s">
        <v>899</v>
      </c>
      <c r="AW533" t="s">
        <v>899</v>
      </c>
      <c r="AX533" t="s">
        <v>899</v>
      </c>
      <c r="AY533" t="s">
        <v>899</v>
      </c>
      <c r="AZ533" t="s">
        <v>899</v>
      </c>
      <c r="BA533" t="s">
        <v>899</v>
      </c>
      <c r="BB533" t="s">
        <v>899</v>
      </c>
      <c r="BC533" t="s">
        <v>899</v>
      </c>
      <c r="BD533" t="s">
        <v>899</v>
      </c>
      <c r="BE533" t="s">
        <v>899</v>
      </c>
      <c r="BF533" t="s">
        <v>899</v>
      </c>
      <c r="BG533" t="s">
        <v>899</v>
      </c>
      <c r="BH533" t="s">
        <v>899</v>
      </c>
      <c r="BI533" t="s">
        <v>899</v>
      </c>
      <c r="BJ533" t="s">
        <v>899</v>
      </c>
      <c r="BK533" t="s">
        <v>899</v>
      </c>
      <c r="BL533" t="s">
        <v>899</v>
      </c>
      <c r="BM533" t="s">
        <v>899</v>
      </c>
      <c r="BN533" t="s">
        <v>899</v>
      </c>
      <c r="BO533" t="s">
        <v>899</v>
      </c>
      <c r="BP533" t="s">
        <v>899</v>
      </c>
      <c r="BQ533" t="s">
        <v>899</v>
      </c>
    </row>
    <row r="534" spans="44:69" x14ac:dyDescent="0.3">
      <c r="AR534" t="s">
        <v>899</v>
      </c>
      <c r="AS534" t="s">
        <v>899</v>
      </c>
      <c r="AT534" t="s">
        <v>899</v>
      </c>
      <c r="AU534" t="s">
        <v>899</v>
      </c>
      <c r="AV534" t="s">
        <v>899</v>
      </c>
      <c r="AW534" t="s">
        <v>899</v>
      </c>
      <c r="AX534" t="s">
        <v>899</v>
      </c>
      <c r="AY534" t="s">
        <v>899</v>
      </c>
      <c r="AZ534" t="s">
        <v>899</v>
      </c>
      <c r="BA534" t="s">
        <v>899</v>
      </c>
      <c r="BB534" t="s">
        <v>899</v>
      </c>
      <c r="BC534" t="s">
        <v>899</v>
      </c>
      <c r="BD534" t="s">
        <v>899</v>
      </c>
      <c r="BE534" t="s">
        <v>899</v>
      </c>
      <c r="BF534" t="s">
        <v>899</v>
      </c>
      <c r="BG534" t="s">
        <v>899</v>
      </c>
      <c r="BH534" t="s">
        <v>899</v>
      </c>
      <c r="BI534" t="s">
        <v>899</v>
      </c>
      <c r="BJ534" t="s">
        <v>899</v>
      </c>
      <c r="BK534" t="s">
        <v>899</v>
      </c>
      <c r="BL534" t="s">
        <v>899</v>
      </c>
      <c r="BM534" t="s">
        <v>899</v>
      </c>
      <c r="BN534" t="s">
        <v>899</v>
      </c>
      <c r="BO534" t="s">
        <v>899</v>
      </c>
      <c r="BP534" t="s">
        <v>899</v>
      </c>
      <c r="BQ534" t="s">
        <v>899</v>
      </c>
    </row>
    <row r="535" spans="44:69" x14ac:dyDescent="0.3">
      <c r="AR535" t="s">
        <v>899</v>
      </c>
      <c r="AS535" t="s">
        <v>899</v>
      </c>
      <c r="AT535" t="s">
        <v>899</v>
      </c>
      <c r="AU535" t="s">
        <v>899</v>
      </c>
      <c r="AV535" t="s">
        <v>899</v>
      </c>
      <c r="AW535" t="s">
        <v>899</v>
      </c>
      <c r="AX535" t="s">
        <v>899</v>
      </c>
      <c r="AY535" t="s">
        <v>899</v>
      </c>
      <c r="AZ535" t="s">
        <v>899</v>
      </c>
      <c r="BA535" t="s">
        <v>899</v>
      </c>
      <c r="BB535" t="s">
        <v>899</v>
      </c>
      <c r="BC535" t="s">
        <v>899</v>
      </c>
      <c r="BD535" t="s">
        <v>899</v>
      </c>
      <c r="BE535" t="s">
        <v>899</v>
      </c>
      <c r="BF535" t="s">
        <v>899</v>
      </c>
      <c r="BG535" t="s">
        <v>899</v>
      </c>
      <c r="BH535" t="s">
        <v>899</v>
      </c>
      <c r="BI535" t="s">
        <v>899</v>
      </c>
      <c r="BJ535" t="s">
        <v>899</v>
      </c>
      <c r="BK535" t="s">
        <v>899</v>
      </c>
      <c r="BL535" t="s">
        <v>899</v>
      </c>
      <c r="BM535" t="s">
        <v>899</v>
      </c>
      <c r="BN535" t="s">
        <v>899</v>
      </c>
      <c r="BO535" t="s">
        <v>899</v>
      </c>
      <c r="BP535" t="s">
        <v>899</v>
      </c>
      <c r="BQ535" t="s">
        <v>899</v>
      </c>
    </row>
    <row r="536" spans="44:69" x14ac:dyDescent="0.3">
      <c r="AR536" t="s">
        <v>899</v>
      </c>
      <c r="AS536" t="s">
        <v>899</v>
      </c>
      <c r="AT536" t="s">
        <v>899</v>
      </c>
      <c r="AU536" t="s">
        <v>899</v>
      </c>
      <c r="AV536" t="s">
        <v>899</v>
      </c>
      <c r="AW536" t="s">
        <v>899</v>
      </c>
      <c r="AX536" t="s">
        <v>899</v>
      </c>
      <c r="AY536" t="s">
        <v>899</v>
      </c>
      <c r="AZ536" t="s">
        <v>899</v>
      </c>
      <c r="BA536" t="s">
        <v>899</v>
      </c>
      <c r="BB536" t="s">
        <v>899</v>
      </c>
      <c r="BC536" t="s">
        <v>899</v>
      </c>
      <c r="BD536" t="s">
        <v>899</v>
      </c>
      <c r="BE536" t="s">
        <v>899</v>
      </c>
      <c r="BF536" t="s">
        <v>899</v>
      </c>
      <c r="BG536" t="s">
        <v>899</v>
      </c>
      <c r="BH536" t="s">
        <v>899</v>
      </c>
      <c r="BI536" t="s">
        <v>899</v>
      </c>
      <c r="BJ536" t="s">
        <v>899</v>
      </c>
      <c r="BK536" t="s">
        <v>899</v>
      </c>
      <c r="BL536" t="s">
        <v>899</v>
      </c>
      <c r="BM536" t="s">
        <v>899</v>
      </c>
      <c r="BN536" t="s">
        <v>899</v>
      </c>
      <c r="BO536" t="s">
        <v>899</v>
      </c>
      <c r="BP536" t="s">
        <v>899</v>
      </c>
      <c r="BQ536" t="s">
        <v>899</v>
      </c>
    </row>
    <row r="537" spans="44:69" x14ac:dyDescent="0.3">
      <c r="AR537" t="s">
        <v>899</v>
      </c>
      <c r="AS537" t="s">
        <v>899</v>
      </c>
      <c r="AT537" t="s">
        <v>899</v>
      </c>
      <c r="AU537" t="s">
        <v>899</v>
      </c>
      <c r="AV537" t="s">
        <v>899</v>
      </c>
      <c r="AW537" t="s">
        <v>899</v>
      </c>
      <c r="AX537" t="s">
        <v>899</v>
      </c>
      <c r="AY537" t="s">
        <v>899</v>
      </c>
      <c r="AZ537" t="s">
        <v>899</v>
      </c>
      <c r="BA537" t="s">
        <v>899</v>
      </c>
      <c r="BB537" t="s">
        <v>899</v>
      </c>
      <c r="BC537" t="s">
        <v>899</v>
      </c>
      <c r="BD537" t="s">
        <v>899</v>
      </c>
      <c r="BE537" t="s">
        <v>899</v>
      </c>
      <c r="BF537" t="s">
        <v>899</v>
      </c>
      <c r="BG537" t="s">
        <v>899</v>
      </c>
      <c r="BH537" t="s">
        <v>899</v>
      </c>
      <c r="BI537" t="s">
        <v>899</v>
      </c>
      <c r="BJ537" t="s">
        <v>899</v>
      </c>
      <c r="BK537" t="s">
        <v>899</v>
      </c>
      <c r="BL537" t="s">
        <v>899</v>
      </c>
      <c r="BM537" t="s">
        <v>899</v>
      </c>
      <c r="BN537" t="s">
        <v>899</v>
      </c>
      <c r="BO537" t="s">
        <v>899</v>
      </c>
      <c r="BP537" t="s">
        <v>899</v>
      </c>
      <c r="BQ537" t="s">
        <v>899</v>
      </c>
    </row>
    <row r="538" spans="44:69" x14ac:dyDescent="0.3">
      <c r="AR538" t="s">
        <v>899</v>
      </c>
      <c r="AS538" t="s">
        <v>899</v>
      </c>
      <c r="AT538" t="s">
        <v>899</v>
      </c>
      <c r="AU538" t="s">
        <v>899</v>
      </c>
      <c r="AV538" t="s">
        <v>899</v>
      </c>
      <c r="AW538" t="s">
        <v>899</v>
      </c>
      <c r="AX538" t="s">
        <v>899</v>
      </c>
      <c r="AY538" t="s">
        <v>899</v>
      </c>
      <c r="AZ538" t="s">
        <v>899</v>
      </c>
      <c r="BA538" t="s">
        <v>899</v>
      </c>
      <c r="BB538" t="s">
        <v>899</v>
      </c>
      <c r="BC538" t="s">
        <v>899</v>
      </c>
      <c r="BD538" t="s">
        <v>899</v>
      </c>
      <c r="BE538" t="s">
        <v>899</v>
      </c>
      <c r="BF538" t="s">
        <v>899</v>
      </c>
      <c r="BG538" t="s">
        <v>899</v>
      </c>
      <c r="BH538" t="s">
        <v>899</v>
      </c>
      <c r="BI538" t="s">
        <v>899</v>
      </c>
      <c r="BJ538" t="s">
        <v>899</v>
      </c>
      <c r="BK538" t="s">
        <v>899</v>
      </c>
      <c r="BL538" t="s">
        <v>899</v>
      </c>
      <c r="BM538" t="s">
        <v>899</v>
      </c>
      <c r="BN538" t="s">
        <v>899</v>
      </c>
      <c r="BO538" t="s">
        <v>899</v>
      </c>
      <c r="BP538" t="s">
        <v>899</v>
      </c>
      <c r="BQ538" t="s">
        <v>899</v>
      </c>
    </row>
    <row r="539" spans="44:69" x14ac:dyDescent="0.3">
      <c r="AR539" t="s">
        <v>899</v>
      </c>
      <c r="AS539" t="s">
        <v>899</v>
      </c>
      <c r="AT539" t="s">
        <v>899</v>
      </c>
      <c r="AU539" t="s">
        <v>899</v>
      </c>
      <c r="AV539" t="s">
        <v>899</v>
      </c>
      <c r="AW539" t="s">
        <v>899</v>
      </c>
      <c r="AX539" t="s">
        <v>899</v>
      </c>
      <c r="AY539" t="s">
        <v>899</v>
      </c>
      <c r="AZ539" t="s">
        <v>899</v>
      </c>
      <c r="BA539" t="s">
        <v>899</v>
      </c>
      <c r="BB539" t="s">
        <v>899</v>
      </c>
      <c r="BC539" t="s">
        <v>899</v>
      </c>
      <c r="BD539" t="s">
        <v>899</v>
      </c>
      <c r="BE539" t="s">
        <v>899</v>
      </c>
      <c r="BF539" t="s">
        <v>899</v>
      </c>
      <c r="BG539" t="s">
        <v>899</v>
      </c>
      <c r="BH539" t="s">
        <v>899</v>
      </c>
      <c r="BI539" t="s">
        <v>899</v>
      </c>
      <c r="BJ539" t="s">
        <v>899</v>
      </c>
      <c r="BK539" t="s">
        <v>899</v>
      </c>
      <c r="BL539" t="s">
        <v>899</v>
      </c>
      <c r="BM539" t="s">
        <v>899</v>
      </c>
      <c r="BN539" t="s">
        <v>899</v>
      </c>
      <c r="BO539" t="s">
        <v>899</v>
      </c>
      <c r="BP539" t="s">
        <v>899</v>
      </c>
      <c r="BQ539" t="s">
        <v>899</v>
      </c>
    </row>
    <row r="540" spans="44:69" x14ac:dyDescent="0.3">
      <c r="AR540" t="s">
        <v>899</v>
      </c>
      <c r="AS540" t="s">
        <v>899</v>
      </c>
      <c r="AT540" t="s">
        <v>899</v>
      </c>
      <c r="AU540" t="s">
        <v>899</v>
      </c>
      <c r="AV540" t="s">
        <v>899</v>
      </c>
      <c r="AW540" t="s">
        <v>899</v>
      </c>
      <c r="AX540" t="s">
        <v>899</v>
      </c>
      <c r="AY540" t="s">
        <v>899</v>
      </c>
      <c r="AZ540" t="s">
        <v>899</v>
      </c>
      <c r="BA540" t="s">
        <v>899</v>
      </c>
      <c r="BB540" t="s">
        <v>899</v>
      </c>
      <c r="BC540" t="s">
        <v>899</v>
      </c>
      <c r="BD540" t="s">
        <v>899</v>
      </c>
      <c r="BE540" t="s">
        <v>899</v>
      </c>
      <c r="BF540" t="s">
        <v>899</v>
      </c>
      <c r="BG540" t="s">
        <v>899</v>
      </c>
      <c r="BH540" t="s">
        <v>899</v>
      </c>
      <c r="BI540" t="s">
        <v>899</v>
      </c>
      <c r="BJ540" t="s">
        <v>899</v>
      </c>
      <c r="BK540" t="s">
        <v>899</v>
      </c>
      <c r="BL540" t="s">
        <v>899</v>
      </c>
      <c r="BM540" t="s">
        <v>899</v>
      </c>
      <c r="BN540" t="s">
        <v>899</v>
      </c>
      <c r="BO540" t="s">
        <v>899</v>
      </c>
      <c r="BP540" t="s">
        <v>899</v>
      </c>
      <c r="BQ540" t="s">
        <v>899</v>
      </c>
    </row>
    <row r="541" spans="44:69" x14ac:dyDescent="0.3">
      <c r="AR541" t="s">
        <v>899</v>
      </c>
      <c r="AS541" t="s">
        <v>899</v>
      </c>
      <c r="AT541" t="s">
        <v>899</v>
      </c>
      <c r="AU541" t="s">
        <v>899</v>
      </c>
      <c r="AV541" t="s">
        <v>899</v>
      </c>
      <c r="AW541" t="s">
        <v>899</v>
      </c>
      <c r="AX541" t="s">
        <v>899</v>
      </c>
      <c r="AY541" t="s">
        <v>899</v>
      </c>
      <c r="AZ541" t="s">
        <v>899</v>
      </c>
      <c r="BA541" t="s">
        <v>899</v>
      </c>
      <c r="BB541" t="s">
        <v>899</v>
      </c>
      <c r="BC541" t="s">
        <v>899</v>
      </c>
      <c r="BD541" t="s">
        <v>899</v>
      </c>
      <c r="BE541" t="s">
        <v>899</v>
      </c>
      <c r="BF541" t="s">
        <v>899</v>
      </c>
      <c r="BG541" t="s">
        <v>899</v>
      </c>
      <c r="BH541" t="s">
        <v>899</v>
      </c>
      <c r="BI541" t="s">
        <v>899</v>
      </c>
      <c r="BJ541" t="s">
        <v>899</v>
      </c>
      <c r="BK541" t="s">
        <v>899</v>
      </c>
      <c r="BL541" t="s">
        <v>899</v>
      </c>
      <c r="BM541" t="s">
        <v>899</v>
      </c>
      <c r="BN541" t="s">
        <v>899</v>
      </c>
      <c r="BO541" t="s">
        <v>899</v>
      </c>
      <c r="BP541" t="s">
        <v>899</v>
      </c>
      <c r="BQ541" t="s">
        <v>899</v>
      </c>
    </row>
    <row r="542" spans="44:69" x14ac:dyDescent="0.3">
      <c r="AR542" t="s">
        <v>899</v>
      </c>
      <c r="AS542" t="s">
        <v>899</v>
      </c>
      <c r="AT542" t="s">
        <v>899</v>
      </c>
      <c r="AU542" t="s">
        <v>899</v>
      </c>
      <c r="AV542" t="s">
        <v>899</v>
      </c>
      <c r="AW542" t="s">
        <v>899</v>
      </c>
      <c r="AX542" t="s">
        <v>899</v>
      </c>
      <c r="AY542" t="s">
        <v>899</v>
      </c>
      <c r="AZ542" t="s">
        <v>899</v>
      </c>
      <c r="BA542" t="s">
        <v>899</v>
      </c>
      <c r="BB542" t="s">
        <v>899</v>
      </c>
      <c r="BC542" t="s">
        <v>899</v>
      </c>
      <c r="BD542" t="s">
        <v>899</v>
      </c>
      <c r="BE542" t="s">
        <v>899</v>
      </c>
      <c r="BF542" t="s">
        <v>899</v>
      </c>
      <c r="BG542" t="s">
        <v>899</v>
      </c>
      <c r="BH542" t="s">
        <v>899</v>
      </c>
      <c r="BI542" t="s">
        <v>899</v>
      </c>
      <c r="BJ542" t="s">
        <v>899</v>
      </c>
      <c r="BK542" t="s">
        <v>899</v>
      </c>
      <c r="BL542" t="s">
        <v>899</v>
      </c>
      <c r="BM542" t="s">
        <v>899</v>
      </c>
      <c r="BN542" t="s">
        <v>899</v>
      </c>
      <c r="BO542" t="s">
        <v>899</v>
      </c>
      <c r="BP542" t="s">
        <v>899</v>
      </c>
      <c r="BQ542" t="s">
        <v>899</v>
      </c>
    </row>
    <row r="543" spans="44:69" x14ac:dyDescent="0.3">
      <c r="AR543" t="s">
        <v>899</v>
      </c>
      <c r="AS543" t="s">
        <v>899</v>
      </c>
      <c r="AT543" t="s">
        <v>899</v>
      </c>
      <c r="AU543" t="s">
        <v>899</v>
      </c>
      <c r="AV543" t="s">
        <v>899</v>
      </c>
      <c r="AW543" t="s">
        <v>899</v>
      </c>
      <c r="AX543" t="s">
        <v>899</v>
      </c>
      <c r="AY543" t="s">
        <v>899</v>
      </c>
      <c r="AZ543" t="s">
        <v>899</v>
      </c>
      <c r="BA543" t="s">
        <v>899</v>
      </c>
      <c r="BB543" t="s">
        <v>899</v>
      </c>
      <c r="BC543" t="s">
        <v>899</v>
      </c>
      <c r="BD543" t="s">
        <v>899</v>
      </c>
      <c r="BE543" t="s">
        <v>899</v>
      </c>
      <c r="BF543" t="s">
        <v>899</v>
      </c>
      <c r="BG543" t="s">
        <v>899</v>
      </c>
      <c r="BH543" t="s">
        <v>899</v>
      </c>
      <c r="BI543" t="s">
        <v>899</v>
      </c>
      <c r="BJ543" t="s">
        <v>899</v>
      </c>
      <c r="BK543" t="s">
        <v>899</v>
      </c>
      <c r="BL543" t="s">
        <v>899</v>
      </c>
      <c r="BM543" t="s">
        <v>899</v>
      </c>
      <c r="BN543" t="s">
        <v>899</v>
      </c>
      <c r="BO543" t="s">
        <v>899</v>
      </c>
      <c r="BP543" t="s">
        <v>899</v>
      </c>
      <c r="BQ543" t="s">
        <v>899</v>
      </c>
    </row>
    <row r="544" spans="44:69" x14ac:dyDescent="0.3">
      <c r="AR544" t="s">
        <v>899</v>
      </c>
      <c r="AS544" t="s">
        <v>899</v>
      </c>
      <c r="AT544" t="s">
        <v>899</v>
      </c>
      <c r="AU544" t="s">
        <v>899</v>
      </c>
      <c r="AV544" t="s">
        <v>899</v>
      </c>
      <c r="AW544" t="s">
        <v>899</v>
      </c>
      <c r="AX544" t="s">
        <v>899</v>
      </c>
      <c r="AY544" t="s">
        <v>899</v>
      </c>
      <c r="AZ544" t="s">
        <v>899</v>
      </c>
      <c r="BA544" t="s">
        <v>899</v>
      </c>
      <c r="BB544" t="s">
        <v>899</v>
      </c>
      <c r="BC544" t="s">
        <v>899</v>
      </c>
      <c r="BD544" t="s">
        <v>899</v>
      </c>
      <c r="BE544" t="s">
        <v>899</v>
      </c>
      <c r="BF544" t="s">
        <v>899</v>
      </c>
      <c r="BG544" t="s">
        <v>899</v>
      </c>
      <c r="BH544" t="s">
        <v>899</v>
      </c>
      <c r="BI544" t="s">
        <v>899</v>
      </c>
      <c r="BJ544" t="s">
        <v>899</v>
      </c>
      <c r="BK544" t="s">
        <v>899</v>
      </c>
      <c r="BL544" t="s">
        <v>899</v>
      </c>
      <c r="BM544" t="s">
        <v>899</v>
      </c>
      <c r="BN544" t="s">
        <v>899</v>
      </c>
      <c r="BO544" t="s">
        <v>899</v>
      </c>
      <c r="BP544" t="s">
        <v>899</v>
      </c>
      <c r="BQ544" t="s">
        <v>899</v>
      </c>
    </row>
    <row r="545" spans="44:69" x14ac:dyDescent="0.3">
      <c r="AR545" t="s">
        <v>899</v>
      </c>
      <c r="AS545" t="s">
        <v>899</v>
      </c>
      <c r="AT545" t="s">
        <v>899</v>
      </c>
      <c r="AU545" t="s">
        <v>899</v>
      </c>
      <c r="AV545" t="s">
        <v>899</v>
      </c>
      <c r="AW545" t="s">
        <v>899</v>
      </c>
      <c r="AX545" t="s">
        <v>899</v>
      </c>
      <c r="AY545" t="s">
        <v>899</v>
      </c>
      <c r="AZ545" t="s">
        <v>899</v>
      </c>
      <c r="BA545" t="s">
        <v>899</v>
      </c>
      <c r="BB545" t="s">
        <v>899</v>
      </c>
      <c r="BC545" t="s">
        <v>899</v>
      </c>
      <c r="BD545" t="s">
        <v>899</v>
      </c>
      <c r="BE545" t="s">
        <v>899</v>
      </c>
      <c r="BF545" t="s">
        <v>899</v>
      </c>
      <c r="BG545" t="s">
        <v>899</v>
      </c>
      <c r="BH545" t="s">
        <v>899</v>
      </c>
      <c r="BI545" t="s">
        <v>899</v>
      </c>
      <c r="BJ545" t="s">
        <v>899</v>
      </c>
      <c r="BK545" t="s">
        <v>899</v>
      </c>
      <c r="BL545" t="s">
        <v>899</v>
      </c>
      <c r="BM545" t="s">
        <v>899</v>
      </c>
      <c r="BN545" t="s">
        <v>899</v>
      </c>
      <c r="BO545" t="s">
        <v>899</v>
      </c>
      <c r="BP545" t="s">
        <v>899</v>
      </c>
      <c r="BQ545" t="s">
        <v>899</v>
      </c>
    </row>
    <row r="546" spans="44:69" x14ac:dyDescent="0.3">
      <c r="AR546" t="s">
        <v>899</v>
      </c>
      <c r="AS546" t="s">
        <v>899</v>
      </c>
      <c r="AT546" t="s">
        <v>899</v>
      </c>
      <c r="AU546" t="s">
        <v>899</v>
      </c>
      <c r="AV546" t="s">
        <v>899</v>
      </c>
      <c r="AW546" t="s">
        <v>899</v>
      </c>
      <c r="AX546" t="s">
        <v>899</v>
      </c>
      <c r="AY546" t="s">
        <v>899</v>
      </c>
      <c r="AZ546" t="s">
        <v>899</v>
      </c>
      <c r="BA546" t="s">
        <v>899</v>
      </c>
      <c r="BB546" t="s">
        <v>899</v>
      </c>
      <c r="BC546" t="s">
        <v>899</v>
      </c>
      <c r="BD546" t="s">
        <v>899</v>
      </c>
      <c r="BE546" t="s">
        <v>899</v>
      </c>
      <c r="BF546" t="s">
        <v>899</v>
      </c>
      <c r="BG546" t="s">
        <v>899</v>
      </c>
      <c r="BH546" t="s">
        <v>899</v>
      </c>
      <c r="BI546" t="s">
        <v>899</v>
      </c>
      <c r="BJ546" t="s">
        <v>899</v>
      </c>
      <c r="BK546" t="s">
        <v>899</v>
      </c>
      <c r="BL546" t="s">
        <v>899</v>
      </c>
      <c r="BM546" t="s">
        <v>899</v>
      </c>
      <c r="BN546" t="s">
        <v>899</v>
      </c>
      <c r="BO546" t="s">
        <v>899</v>
      </c>
      <c r="BP546" t="s">
        <v>899</v>
      </c>
      <c r="BQ546" t="s">
        <v>899</v>
      </c>
    </row>
    <row r="547" spans="44:69" x14ac:dyDescent="0.3">
      <c r="AR547" t="s">
        <v>899</v>
      </c>
      <c r="AS547" t="s">
        <v>899</v>
      </c>
      <c r="AT547" t="s">
        <v>899</v>
      </c>
      <c r="AU547" t="s">
        <v>899</v>
      </c>
      <c r="AV547" t="s">
        <v>899</v>
      </c>
      <c r="AW547" t="s">
        <v>899</v>
      </c>
      <c r="AX547" t="s">
        <v>899</v>
      </c>
      <c r="AY547" t="s">
        <v>899</v>
      </c>
      <c r="AZ547" t="s">
        <v>899</v>
      </c>
      <c r="BA547" t="s">
        <v>899</v>
      </c>
      <c r="BB547" t="s">
        <v>899</v>
      </c>
      <c r="BC547" t="s">
        <v>899</v>
      </c>
      <c r="BD547" t="s">
        <v>899</v>
      </c>
      <c r="BE547" t="s">
        <v>899</v>
      </c>
      <c r="BF547" t="s">
        <v>899</v>
      </c>
      <c r="BG547" t="s">
        <v>899</v>
      </c>
      <c r="BH547" t="s">
        <v>899</v>
      </c>
      <c r="BI547" t="s">
        <v>899</v>
      </c>
      <c r="BJ547" t="s">
        <v>899</v>
      </c>
      <c r="BK547" t="s">
        <v>899</v>
      </c>
      <c r="BL547" t="s">
        <v>899</v>
      </c>
      <c r="BM547" t="s">
        <v>899</v>
      </c>
      <c r="BN547" t="s">
        <v>899</v>
      </c>
      <c r="BO547" t="s">
        <v>899</v>
      </c>
      <c r="BP547" t="s">
        <v>899</v>
      </c>
      <c r="BQ547" t="s">
        <v>899</v>
      </c>
    </row>
    <row r="548" spans="44:69" x14ac:dyDescent="0.3">
      <c r="AR548" t="s">
        <v>899</v>
      </c>
      <c r="AS548" t="s">
        <v>899</v>
      </c>
      <c r="AT548" t="s">
        <v>899</v>
      </c>
      <c r="AU548" t="s">
        <v>899</v>
      </c>
      <c r="AV548" t="s">
        <v>899</v>
      </c>
      <c r="AW548" t="s">
        <v>899</v>
      </c>
      <c r="AX548" t="s">
        <v>899</v>
      </c>
      <c r="AY548" t="s">
        <v>899</v>
      </c>
      <c r="AZ548" t="s">
        <v>899</v>
      </c>
      <c r="BA548" t="s">
        <v>899</v>
      </c>
      <c r="BB548" t="s">
        <v>899</v>
      </c>
      <c r="BC548" t="s">
        <v>899</v>
      </c>
      <c r="BD548" t="s">
        <v>899</v>
      </c>
      <c r="BE548" t="s">
        <v>899</v>
      </c>
      <c r="BF548" t="s">
        <v>899</v>
      </c>
      <c r="BG548" t="s">
        <v>899</v>
      </c>
      <c r="BH548" t="s">
        <v>899</v>
      </c>
      <c r="BI548" t="s">
        <v>899</v>
      </c>
      <c r="BJ548" t="s">
        <v>899</v>
      </c>
      <c r="BK548" t="s">
        <v>899</v>
      </c>
      <c r="BL548" t="s">
        <v>899</v>
      </c>
      <c r="BM548" t="s">
        <v>899</v>
      </c>
      <c r="BN548" t="s">
        <v>899</v>
      </c>
      <c r="BO548" t="s">
        <v>899</v>
      </c>
      <c r="BP548" t="s">
        <v>899</v>
      </c>
      <c r="BQ548" t="s">
        <v>899</v>
      </c>
    </row>
    <row r="549" spans="44:69" x14ac:dyDescent="0.3">
      <c r="AR549" t="s">
        <v>899</v>
      </c>
      <c r="AS549" t="s">
        <v>899</v>
      </c>
      <c r="AT549" t="s">
        <v>899</v>
      </c>
      <c r="AU549" t="s">
        <v>899</v>
      </c>
      <c r="AV549" t="s">
        <v>899</v>
      </c>
      <c r="AW549" t="s">
        <v>899</v>
      </c>
      <c r="AX549" t="s">
        <v>899</v>
      </c>
      <c r="AY549" t="s">
        <v>899</v>
      </c>
      <c r="AZ549" t="s">
        <v>899</v>
      </c>
      <c r="BA549" t="s">
        <v>899</v>
      </c>
      <c r="BB549" t="s">
        <v>899</v>
      </c>
      <c r="BC549" t="s">
        <v>899</v>
      </c>
      <c r="BD549" t="s">
        <v>899</v>
      </c>
      <c r="BE549" t="s">
        <v>899</v>
      </c>
      <c r="BF549" t="s">
        <v>899</v>
      </c>
      <c r="BG549" t="s">
        <v>899</v>
      </c>
      <c r="BH549" t="s">
        <v>899</v>
      </c>
      <c r="BI549" t="s">
        <v>899</v>
      </c>
      <c r="BJ549" t="s">
        <v>899</v>
      </c>
      <c r="BK549" t="s">
        <v>899</v>
      </c>
      <c r="BL549" t="s">
        <v>899</v>
      </c>
      <c r="BM549" t="s">
        <v>899</v>
      </c>
      <c r="BN549" t="s">
        <v>899</v>
      </c>
      <c r="BO549" t="s">
        <v>899</v>
      </c>
      <c r="BP549" t="s">
        <v>899</v>
      </c>
      <c r="BQ549" t="s">
        <v>899</v>
      </c>
    </row>
    <row r="550" spans="44:69" x14ac:dyDescent="0.3">
      <c r="AR550" t="s">
        <v>899</v>
      </c>
      <c r="AS550" t="s">
        <v>899</v>
      </c>
      <c r="AT550" t="s">
        <v>899</v>
      </c>
      <c r="AU550" t="s">
        <v>899</v>
      </c>
      <c r="AV550" t="s">
        <v>899</v>
      </c>
      <c r="AW550" t="s">
        <v>899</v>
      </c>
      <c r="AX550" t="s">
        <v>899</v>
      </c>
      <c r="AY550" t="s">
        <v>899</v>
      </c>
      <c r="AZ550" t="s">
        <v>899</v>
      </c>
      <c r="BA550" t="s">
        <v>899</v>
      </c>
      <c r="BB550" t="s">
        <v>899</v>
      </c>
      <c r="BC550" t="s">
        <v>899</v>
      </c>
      <c r="BD550" t="s">
        <v>899</v>
      </c>
      <c r="BE550" t="s">
        <v>899</v>
      </c>
      <c r="BF550" t="s">
        <v>899</v>
      </c>
      <c r="BG550" t="s">
        <v>899</v>
      </c>
      <c r="BH550" t="s">
        <v>899</v>
      </c>
      <c r="BI550" t="s">
        <v>899</v>
      </c>
      <c r="BJ550" t="s">
        <v>899</v>
      </c>
      <c r="BK550" t="s">
        <v>899</v>
      </c>
      <c r="BL550" t="s">
        <v>899</v>
      </c>
      <c r="BM550" t="s">
        <v>899</v>
      </c>
      <c r="BN550" t="s">
        <v>899</v>
      </c>
      <c r="BO550" t="s">
        <v>899</v>
      </c>
      <c r="BP550" t="s">
        <v>899</v>
      </c>
    </row>
    <row r="551" spans="44:69" x14ac:dyDescent="0.3">
      <c r="AR551" t="s">
        <v>899</v>
      </c>
      <c r="AS551" t="s">
        <v>899</v>
      </c>
      <c r="AT551" t="s">
        <v>899</v>
      </c>
      <c r="AU551" t="s">
        <v>899</v>
      </c>
      <c r="AV551" t="s">
        <v>899</v>
      </c>
      <c r="AW551" t="s">
        <v>899</v>
      </c>
      <c r="AX551" t="s">
        <v>899</v>
      </c>
      <c r="AY551" t="s">
        <v>899</v>
      </c>
      <c r="AZ551" t="s">
        <v>899</v>
      </c>
      <c r="BA551" t="s">
        <v>899</v>
      </c>
      <c r="BB551" t="s">
        <v>899</v>
      </c>
      <c r="BC551" t="s">
        <v>899</v>
      </c>
      <c r="BD551" t="s">
        <v>899</v>
      </c>
      <c r="BE551" t="s">
        <v>899</v>
      </c>
      <c r="BF551" t="s">
        <v>899</v>
      </c>
      <c r="BG551" t="s">
        <v>899</v>
      </c>
      <c r="BH551" t="s">
        <v>899</v>
      </c>
      <c r="BI551" t="s">
        <v>899</v>
      </c>
      <c r="BJ551" t="s">
        <v>899</v>
      </c>
      <c r="BK551" t="s">
        <v>899</v>
      </c>
      <c r="BL551" t="s">
        <v>899</v>
      </c>
      <c r="BM551" t="s">
        <v>899</v>
      </c>
      <c r="BN551" t="s">
        <v>899</v>
      </c>
      <c r="BO551" t="s">
        <v>899</v>
      </c>
      <c r="BP551" t="s">
        <v>899</v>
      </c>
    </row>
    <row r="552" spans="44:69" x14ac:dyDescent="0.3">
      <c r="AR552" t="s">
        <v>899</v>
      </c>
      <c r="AS552" t="s">
        <v>899</v>
      </c>
      <c r="AT552" t="s">
        <v>899</v>
      </c>
      <c r="AU552" t="s">
        <v>899</v>
      </c>
      <c r="AV552" t="s">
        <v>899</v>
      </c>
      <c r="AW552" t="s">
        <v>899</v>
      </c>
      <c r="AX552" t="s">
        <v>899</v>
      </c>
      <c r="AY552" t="s">
        <v>899</v>
      </c>
      <c r="AZ552" t="s">
        <v>899</v>
      </c>
      <c r="BA552" t="s">
        <v>899</v>
      </c>
      <c r="BB552" t="s">
        <v>899</v>
      </c>
      <c r="BC552" t="s">
        <v>899</v>
      </c>
      <c r="BD552" t="s">
        <v>899</v>
      </c>
      <c r="BE552" t="s">
        <v>899</v>
      </c>
      <c r="BF552" t="s">
        <v>899</v>
      </c>
      <c r="BG552" t="s">
        <v>899</v>
      </c>
      <c r="BH552" t="s">
        <v>899</v>
      </c>
      <c r="BI552" t="s">
        <v>899</v>
      </c>
      <c r="BJ552" t="s">
        <v>899</v>
      </c>
      <c r="BK552" t="s">
        <v>899</v>
      </c>
      <c r="BL552" t="s">
        <v>899</v>
      </c>
      <c r="BM552" t="s">
        <v>899</v>
      </c>
      <c r="BN552" t="s">
        <v>899</v>
      </c>
      <c r="BO552" t="s">
        <v>899</v>
      </c>
      <c r="BP552" t="s">
        <v>899</v>
      </c>
    </row>
    <row r="553" spans="44:69" x14ac:dyDescent="0.3">
      <c r="AR553" t="s">
        <v>899</v>
      </c>
      <c r="AS553" t="s">
        <v>899</v>
      </c>
      <c r="AT553" t="s">
        <v>899</v>
      </c>
      <c r="AU553" t="s">
        <v>899</v>
      </c>
      <c r="AV553" t="s">
        <v>899</v>
      </c>
      <c r="AW553" t="s">
        <v>899</v>
      </c>
      <c r="AX553" t="s">
        <v>899</v>
      </c>
      <c r="AY553" t="s">
        <v>899</v>
      </c>
      <c r="AZ553" t="s">
        <v>899</v>
      </c>
      <c r="BA553" t="s">
        <v>899</v>
      </c>
      <c r="BB553" t="s">
        <v>899</v>
      </c>
      <c r="BC553" t="s">
        <v>899</v>
      </c>
      <c r="BD553" t="s">
        <v>899</v>
      </c>
      <c r="BE553" t="s">
        <v>899</v>
      </c>
      <c r="BF553" t="s">
        <v>899</v>
      </c>
      <c r="BG553" t="s">
        <v>899</v>
      </c>
      <c r="BH553" t="s">
        <v>899</v>
      </c>
      <c r="BI553" t="s">
        <v>899</v>
      </c>
      <c r="BJ553" t="s">
        <v>899</v>
      </c>
      <c r="BK553" t="s">
        <v>899</v>
      </c>
      <c r="BL553" t="s">
        <v>899</v>
      </c>
      <c r="BM553" t="s">
        <v>899</v>
      </c>
      <c r="BN553" t="s">
        <v>899</v>
      </c>
      <c r="BO553" t="s">
        <v>899</v>
      </c>
      <c r="BP553" t="s">
        <v>899</v>
      </c>
    </row>
    <row r="554" spans="44:69" x14ac:dyDescent="0.3">
      <c r="AR554" t="s">
        <v>899</v>
      </c>
      <c r="AS554" t="s">
        <v>899</v>
      </c>
      <c r="AT554" t="s">
        <v>899</v>
      </c>
      <c r="AU554" t="s">
        <v>899</v>
      </c>
      <c r="AV554" t="s">
        <v>899</v>
      </c>
      <c r="AW554" t="s">
        <v>899</v>
      </c>
      <c r="AX554" t="s">
        <v>899</v>
      </c>
      <c r="AY554" t="s">
        <v>899</v>
      </c>
      <c r="AZ554" t="s">
        <v>899</v>
      </c>
      <c r="BA554" t="s">
        <v>899</v>
      </c>
      <c r="BB554" t="s">
        <v>899</v>
      </c>
      <c r="BC554" t="s">
        <v>899</v>
      </c>
      <c r="BD554" t="s">
        <v>899</v>
      </c>
      <c r="BE554" t="s">
        <v>899</v>
      </c>
      <c r="BF554" t="s">
        <v>899</v>
      </c>
      <c r="BG554" t="s">
        <v>899</v>
      </c>
      <c r="BH554" t="s">
        <v>899</v>
      </c>
      <c r="BI554" t="s">
        <v>899</v>
      </c>
      <c r="BJ554" t="s">
        <v>899</v>
      </c>
      <c r="BK554" t="s">
        <v>899</v>
      </c>
      <c r="BL554" t="s">
        <v>899</v>
      </c>
      <c r="BM554" t="s">
        <v>899</v>
      </c>
      <c r="BN554" t="s">
        <v>899</v>
      </c>
      <c r="BO554" t="s">
        <v>899</v>
      </c>
      <c r="BP554" t="s">
        <v>899</v>
      </c>
    </row>
    <row r="555" spans="44:69" x14ac:dyDescent="0.3">
      <c r="AR555" t="s">
        <v>899</v>
      </c>
      <c r="AS555" t="s">
        <v>899</v>
      </c>
      <c r="AT555" t="s">
        <v>899</v>
      </c>
      <c r="AU555" t="s">
        <v>899</v>
      </c>
      <c r="AV555" t="s">
        <v>899</v>
      </c>
      <c r="AW555" t="s">
        <v>899</v>
      </c>
      <c r="AX555" t="s">
        <v>899</v>
      </c>
      <c r="AY555" t="s">
        <v>899</v>
      </c>
      <c r="AZ555" t="s">
        <v>899</v>
      </c>
      <c r="BA555" t="s">
        <v>899</v>
      </c>
      <c r="BB555" t="s">
        <v>899</v>
      </c>
      <c r="BC555" t="s">
        <v>899</v>
      </c>
      <c r="BD555" t="s">
        <v>899</v>
      </c>
      <c r="BE555" t="s">
        <v>899</v>
      </c>
      <c r="BF555" t="s">
        <v>899</v>
      </c>
      <c r="BG555" t="s">
        <v>899</v>
      </c>
      <c r="BH555" t="s">
        <v>899</v>
      </c>
      <c r="BI555" t="s">
        <v>899</v>
      </c>
      <c r="BJ555" t="s">
        <v>899</v>
      </c>
      <c r="BK555" t="s">
        <v>899</v>
      </c>
      <c r="BL555" t="s">
        <v>899</v>
      </c>
      <c r="BM555" t="s">
        <v>899</v>
      </c>
      <c r="BN555" t="s">
        <v>899</v>
      </c>
      <c r="BO555" t="s">
        <v>899</v>
      </c>
      <c r="BP555" t="s">
        <v>899</v>
      </c>
    </row>
    <row r="556" spans="44:69" x14ac:dyDescent="0.3">
      <c r="AR556" t="s">
        <v>899</v>
      </c>
      <c r="AS556" t="s">
        <v>899</v>
      </c>
      <c r="AT556" t="s">
        <v>899</v>
      </c>
      <c r="AU556" t="s">
        <v>899</v>
      </c>
      <c r="AV556" t="s">
        <v>899</v>
      </c>
      <c r="AW556" t="s">
        <v>899</v>
      </c>
      <c r="AX556" t="s">
        <v>899</v>
      </c>
      <c r="AY556" t="s">
        <v>899</v>
      </c>
      <c r="AZ556" t="s">
        <v>899</v>
      </c>
      <c r="BA556" t="s">
        <v>899</v>
      </c>
      <c r="BB556" t="s">
        <v>899</v>
      </c>
      <c r="BC556" t="s">
        <v>899</v>
      </c>
      <c r="BD556" t="s">
        <v>899</v>
      </c>
      <c r="BE556" t="s">
        <v>899</v>
      </c>
      <c r="BF556" t="s">
        <v>899</v>
      </c>
      <c r="BG556" t="s">
        <v>899</v>
      </c>
      <c r="BH556" t="s">
        <v>899</v>
      </c>
      <c r="BI556" t="s">
        <v>899</v>
      </c>
      <c r="BJ556" t="s">
        <v>899</v>
      </c>
      <c r="BK556" t="s">
        <v>899</v>
      </c>
      <c r="BL556" t="s">
        <v>899</v>
      </c>
      <c r="BM556" t="s">
        <v>899</v>
      </c>
      <c r="BN556" t="s">
        <v>899</v>
      </c>
      <c r="BO556" t="s">
        <v>899</v>
      </c>
      <c r="BP556" t="s">
        <v>899</v>
      </c>
    </row>
    <row r="557" spans="44:69" x14ac:dyDescent="0.3">
      <c r="AR557" t="s">
        <v>899</v>
      </c>
      <c r="AS557" t="s">
        <v>899</v>
      </c>
      <c r="AT557" t="s">
        <v>899</v>
      </c>
      <c r="AU557" t="s">
        <v>899</v>
      </c>
      <c r="AV557" t="s">
        <v>899</v>
      </c>
      <c r="AW557" t="s">
        <v>899</v>
      </c>
      <c r="AX557" t="s">
        <v>899</v>
      </c>
      <c r="AY557" t="s">
        <v>899</v>
      </c>
      <c r="AZ557" t="s">
        <v>899</v>
      </c>
      <c r="BA557" t="s">
        <v>899</v>
      </c>
      <c r="BB557" t="s">
        <v>899</v>
      </c>
      <c r="BC557" t="s">
        <v>899</v>
      </c>
      <c r="BD557" t="s">
        <v>899</v>
      </c>
      <c r="BE557" t="s">
        <v>899</v>
      </c>
      <c r="BF557" t="s">
        <v>899</v>
      </c>
      <c r="BG557" t="s">
        <v>899</v>
      </c>
      <c r="BH557" t="s">
        <v>899</v>
      </c>
      <c r="BI557" t="s">
        <v>899</v>
      </c>
      <c r="BJ557" t="s">
        <v>899</v>
      </c>
      <c r="BK557" t="s">
        <v>899</v>
      </c>
      <c r="BL557" t="s">
        <v>899</v>
      </c>
      <c r="BM557" t="s">
        <v>899</v>
      </c>
      <c r="BN557" t="s">
        <v>899</v>
      </c>
      <c r="BO557" t="s">
        <v>899</v>
      </c>
      <c r="BP557" t="s">
        <v>899</v>
      </c>
    </row>
    <row r="558" spans="44:69" x14ac:dyDescent="0.3">
      <c r="AR558" t="s">
        <v>899</v>
      </c>
      <c r="AS558" t="s">
        <v>899</v>
      </c>
      <c r="AT558" t="s">
        <v>899</v>
      </c>
      <c r="AU558" t="s">
        <v>899</v>
      </c>
      <c r="AV558" t="s">
        <v>899</v>
      </c>
      <c r="AW558" t="s">
        <v>899</v>
      </c>
      <c r="AX558" t="s">
        <v>899</v>
      </c>
      <c r="AY558" t="s">
        <v>899</v>
      </c>
      <c r="AZ558" t="s">
        <v>899</v>
      </c>
      <c r="BA558" t="s">
        <v>899</v>
      </c>
      <c r="BB558" t="s">
        <v>899</v>
      </c>
      <c r="BC558" t="s">
        <v>899</v>
      </c>
      <c r="BD558" t="s">
        <v>899</v>
      </c>
      <c r="BE558" t="s">
        <v>899</v>
      </c>
      <c r="BF558" t="s">
        <v>899</v>
      </c>
      <c r="BG558" t="s">
        <v>899</v>
      </c>
      <c r="BH558" t="s">
        <v>899</v>
      </c>
      <c r="BI558" t="s">
        <v>899</v>
      </c>
      <c r="BJ558" t="s">
        <v>899</v>
      </c>
      <c r="BK558" t="s">
        <v>899</v>
      </c>
      <c r="BL558" t="s">
        <v>899</v>
      </c>
      <c r="BM558" t="s">
        <v>899</v>
      </c>
      <c r="BN558" t="s">
        <v>899</v>
      </c>
      <c r="BO558" t="s">
        <v>899</v>
      </c>
      <c r="BP558" t="s">
        <v>899</v>
      </c>
    </row>
    <row r="559" spans="44:69" x14ac:dyDescent="0.3">
      <c r="AR559" t="s">
        <v>899</v>
      </c>
      <c r="AS559" t="s">
        <v>899</v>
      </c>
      <c r="AT559" t="s">
        <v>899</v>
      </c>
      <c r="AU559" t="s">
        <v>899</v>
      </c>
      <c r="AV559" t="s">
        <v>899</v>
      </c>
      <c r="AW559" t="s">
        <v>899</v>
      </c>
      <c r="AX559" t="s">
        <v>899</v>
      </c>
      <c r="AY559" t="s">
        <v>899</v>
      </c>
      <c r="AZ559" t="s">
        <v>899</v>
      </c>
      <c r="BA559" t="s">
        <v>899</v>
      </c>
      <c r="BB559" t="s">
        <v>899</v>
      </c>
      <c r="BC559" t="s">
        <v>899</v>
      </c>
      <c r="BD559" t="s">
        <v>899</v>
      </c>
      <c r="BE559" t="s">
        <v>899</v>
      </c>
      <c r="BF559" t="s">
        <v>899</v>
      </c>
      <c r="BG559" t="s">
        <v>899</v>
      </c>
      <c r="BH559" t="s">
        <v>899</v>
      </c>
      <c r="BI559" t="s">
        <v>899</v>
      </c>
      <c r="BJ559" t="s">
        <v>899</v>
      </c>
      <c r="BK559" t="s">
        <v>899</v>
      </c>
      <c r="BL559" t="s">
        <v>899</v>
      </c>
      <c r="BM559" t="s">
        <v>899</v>
      </c>
      <c r="BN559" t="s">
        <v>899</v>
      </c>
      <c r="BO559" t="s">
        <v>899</v>
      </c>
      <c r="BP559" t="s">
        <v>899</v>
      </c>
    </row>
    <row r="560" spans="44:69" x14ac:dyDescent="0.3">
      <c r="AR560" t="s">
        <v>899</v>
      </c>
      <c r="AS560" t="s">
        <v>899</v>
      </c>
      <c r="AT560" t="s">
        <v>899</v>
      </c>
      <c r="AU560" t="s">
        <v>899</v>
      </c>
      <c r="AV560" t="s">
        <v>899</v>
      </c>
      <c r="AW560" t="s">
        <v>899</v>
      </c>
      <c r="AX560" t="s">
        <v>899</v>
      </c>
      <c r="AY560" t="s">
        <v>899</v>
      </c>
      <c r="AZ560" t="s">
        <v>899</v>
      </c>
      <c r="BA560" t="s">
        <v>899</v>
      </c>
      <c r="BB560" t="s">
        <v>899</v>
      </c>
      <c r="BC560" t="s">
        <v>899</v>
      </c>
      <c r="BD560" t="s">
        <v>899</v>
      </c>
      <c r="BE560" t="s">
        <v>899</v>
      </c>
      <c r="BF560" t="s">
        <v>899</v>
      </c>
      <c r="BG560" t="s">
        <v>899</v>
      </c>
      <c r="BH560" t="s">
        <v>899</v>
      </c>
      <c r="BI560" t="s">
        <v>899</v>
      </c>
      <c r="BJ560" t="s">
        <v>899</v>
      </c>
      <c r="BK560" t="s">
        <v>899</v>
      </c>
      <c r="BL560" t="s">
        <v>899</v>
      </c>
      <c r="BM560" t="s">
        <v>899</v>
      </c>
      <c r="BN560" t="s">
        <v>899</v>
      </c>
      <c r="BO560" t="s">
        <v>899</v>
      </c>
      <c r="BP560" t="s">
        <v>899</v>
      </c>
    </row>
    <row r="561" spans="44:68" x14ac:dyDescent="0.3">
      <c r="AR561" t="s">
        <v>899</v>
      </c>
      <c r="AS561" t="s">
        <v>899</v>
      </c>
      <c r="AT561" t="s">
        <v>899</v>
      </c>
      <c r="AU561" t="s">
        <v>899</v>
      </c>
      <c r="AV561" t="s">
        <v>899</v>
      </c>
      <c r="AW561" t="s">
        <v>899</v>
      </c>
      <c r="AX561" t="s">
        <v>899</v>
      </c>
      <c r="AY561" t="s">
        <v>899</v>
      </c>
      <c r="AZ561" t="s">
        <v>899</v>
      </c>
      <c r="BA561" t="s">
        <v>899</v>
      </c>
      <c r="BB561" t="s">
        <v>899</v>
      </c>
      <c r="BC561" t="s">
        <v>899</v>
      </c>
      <c r="BD561" t="s">
        <v>899</v>
      </c>
      <c r="BE561" t="s">
        <v>899</v>
      </c>
      <c r="BF561" t="s">
        <v>899</v>
      </c>
      <c r="BG561" t="s">
        <v>899</v>
      </c>
      <c r="BH561" t="s">
        <v>899</v>
      </c>
      <c r="BI561" t="s">
        <v>899</v>
      </c>
      <c r="BJ561" t="s">
        <v>899</v>
      </c>
      <c r="BK561" t="s">
        <v>899</v>
      </c>
      <c r="BL561" t="s">
        <v>899</v>
      </c>
      <c r="BM561" t="s">
        <v>899</v>
      </c>
      <c r="BN561" t="s">
        <v>899</v>
      </c>
      <c r="BO561" t="s">
        <v>899</v>
      </c>
      <c r="BP561" t="s">
        <v>899</v>
      </c>
    </row>
    <row r="562" spans="44:68" x14ac:dyDescent="0.3">
      <c r="AR562" t="s">
        <v>899</v>
      </c>
      <c r="AS562" t="s">
        <v>899</v>
      </c>
      <c r="AT562" t="s">
        <v>899</v>
      </c>
      <c r="AU562" t="s">
        <v>899</v>
      </c>
      <c r="AV562" t="s">
        <v>899</v>
      </c>
      <c r="AW562" t="s">
        <v>899</v>
      </c>
      <c r="AX562" t="s">
        <v>899</v>
      </c>
      <c r="AY562" t="s">
        <v>899</v>
      </c>
      <c r="AZ562" t="s">
        <v>899</v>
      </c>
      <c r="BA562" t="s">
        <v>899</v>
      </c>
      <c r="BB562" t="s">
        <v>899</v>
      </c>
      <c r="BC562" t="s">
        <v>899</v>
      </c>
      <c r="BD562" t="s">
        <v>899</v>
      </c>
      <c r="BE562" t="s">
        <v>899</v>
      </c>
      <c r="BF562" t="s">
        <v>899</v>
      </c>
      <c r="BG562" t="s">
        <v>899</v>
      </c>
      <c r="BH562" t="s">
        <v>899</v>
      </c>
      <c r="BI562" t="s">
        <v>899</v>
      </c>
      <c r="BJ562" t="s">
        <v>899</v>
      </c>
      <c r="BK562" t="s">
        <v>899</v>
      </c>
      <c r="BL562" t="s">
        <v>899</v>
      </c>
      <c r="BM562" t="s">
        <v>899</v>
      </c>
      <c r="BN562" t="s">
        <v>899</v>
      </c>
      <c r="BO562" t="s">
        <v>899</v>
      </c>
      <c r="BP562" t="s">
        <v>899</v>
      </c>
    </row>
    <row r="563" spans="44:68" x14ac:dyDescent="0.3">
      <c r="AR563" t="s">
        <v>899</v>
      </c>
      <c r="AS563" t="s">
        <v>899</v>
      </c>
      <c r="AT563" t="s">
        <v>899</v>
      </c>
      <c r="AU563" t="s">
        <v>899</v>
      </c>
      <c r="AV563" t="s">
        <v>899</v>
      </c>
      <c r="AW563" t="s">
        <v>899</v>
      </c>
      <c r="AX563" t="s">
        <v>899</v>
      </c>
      <c r="AY563" t="s">
        <v>899</v>
      </c>
      <c r="AZ563" t="s">
        <v>899</v>
      </c>
      <c r="BA563" t="s">
        <v>899</v>
      </c>
      <c r="BB563" t="s">
        <v>899</v>
      </c>
      <c r="BC563" t="s">
        <v>899</v>
      </c>
      <c r="BD563" t="s">
        <v>899</v>
      </c>
      <c r="BE563" t="s">
        <v>899</v>
      </c>
      <c r="BF563" t="s">
        <v>899</v>
      </c>
      <c r="BG563" t="s">
        <v>899</v>
      </c>
      <c r="BH563" t="s">
        <v>899</v>
      </c>
      <c r="BI563" t="s">
        <v>899</v>
      </c>
      <c r="BJ563" t="s">
        <v>899</v>
      </c>
      <c r="BK563" t="s">
        <v>899</v>
      </c>
      <c r="BL563" t="s">
        <v>899</v>
      </c>
      <c r="BM563" t="s">
        <v>899</v>
      </c>
      <c r="BN563" t="s">
        <v>899</v>
      </c>
      <c r="BO563" t="s">
        <v>899</v>
      </c>
      <c r="BP563" t="s">
        <v>899</v>
      </c>
    </row>
    <row r="564" spans="44:68" x14ac:dyDescent="0.3">
      <c r="AR564" t="s">
        <v>899</v>
      </c>
      <c r="AS564" t="s">
        <v>899</v>
      </c>
      <c r="AT564" t="s">
        <v>899</v>
      </c>
      <c r="AU564" t="s">
        <v>899</v>
      </c>
      <c r="AV564" t="s">
        <v>899</v>
      </c>
      <c r="AW564" t="s">
        <v>899</v>
      </c>
      <c r="AX564" t="s">
        <v>899</v>
      </c>
      <c r="AY564" t="s">
        <v>899</v>
      </c>
      <c r="AZ564" t="s">
        <v>899</v>
      </c>
      <c r="BA564" t="s">
        <v>899</v>
      </c>
      <c r="BB564" t="s">
        <v>899</v>
      </c>
      <c r="BC564" t="s">
        <v>899</v>
      </c>
      <c r="BD564" t="s">
        <v>899</v>
      </c>
      <c r="BE564" t="s">
        <v>899</v>
      </c>
      <c r="BF564" t="s">
        <v>899</v>
      </c>
      <c r="BG564" t="s">
        <v>899</v>
      </c>
      <c r="BH564" t="s">
        <v>899</v>
      </c>
      <c r="BI564" t="s">
        <v>899</v>
      </c>
      <c r="BJ564" t="s">
        <v>899</v>
      </c>
      <c r="BK564" t="s">
        <v>899</v>
      </c>
      <c r="BL564" t="s">
        <v>899</v>
      </c>
      <c r="BM564" t="s">
        <v>899</v>
      </c>
      <c r="BN564" t="s">
        <v>899</v>
      </c>
      <c r="BO564" t="s">
        <v>899</v>
      </c>
      <c r="BP564" t="s">
        <v>899</v>
      </c>
    </row>
    <row r="565" spans="44:68" x14ac:dyDescent="0.3">
      <c r="AR565" t="s">
        <v>899</v>
      </c>
      <c r="AS565" t="s">
        <v>899</v>
      </c>
      <c r="AT565" t="s">
        <v>899</v>
      </c>
      <c r="AU565" t="s">
        <v>899</v>
      </c>
      <c r="AV565" t="s">
        <v>899</v>
      </c>
      <c r="AW565" t="s">
        <v>899</v>
      </c>
      <c r="AX565" t="s">
        <v>899</v>
      </c>
      <c r="AY565" t="s">
        <v>899</v>
      </c>
      <c r="AZ565" t="s">
        <v>899</v>
      </c>
      <c r="BA565" t="s">
        <v>899</v>
      </c>
      <c r="BB565" t="s">
        <v>899</v>
      </c>
      <c r="BC565" t="s">
        <v>899</v>
      </c>
      <c r="BD565" t="s">
        <v>899</v>
      </c>
      <c r="BE565" t="s">
        <v>899</v>
      </c>
      <c r="BF565" t="s">
        <v>899</v>
      </c>
      <c r="BG565" t="s">
        <v>899</v>
      </c>
      <c r="BH565" t="s">
        <v>899</v>
      </c>
      <c r="BI565" t="s">
        <v>899</v>
      </c>
      <c r="BJ565" t="s">
        <v>899</v>
      </c>
      <c r="BK565" t="s">
        <v>899</v>
      </c>
      <c r="BL565" t="s">
        <v>899</v>
      </c>
      <c r="BM565" t="s">
        <v>899</v>
      </c>
      <c r="BN565" t="s">
        <v>899</v>
      </c>
      <c r="BO565" t="s">
        <v>899</v>
      </c>
      <c r="BP565" t="s">
        <v>899</v>
      </c>
    </row>
    <row r="566" spans="44:68" x14ac:dyDescent="0.3">
      <c r="AR566" t="s">
        <v>899</v>
      </c>
      <c r="AS566" t="s">
        <v>899</v>
      </c>
      <c r="AT566" t="s">
        <v>899</v>
      </c>
      <c r="AU566" t="s">
        <v>899</v>
      </c>
      <c r="AV566" t="s">
        <v>899</v>
      </c>
      <c r="AW566" t="s">
        <v>899</v>
      </c>
      <c r="AX566" t="s">
        <v>899</v>
      </c>
      <c r="AY566" t="s">
        <v>899</v>
      </c>
      <c r="AZ566" t="s">
        <v>899</v>
      </c>
      <c r="BA566" t="s">
        <v>899</v>
      </c>
      <c r="BB566" t="s">
        <v>899</v>
      </c>
      <c r="BC566" t="s">
        <v>899</v>
      </c>
      <c r="BD566" t="s">
        <v>899</v>
      </c>
      <c r="BE566" t="s">
        <v>899</v>
      </c>
      <c r="BF566" t="s">
        <v>899</v>
      </c>
      <c r="BG566" t="s">
        <v>899</v>
      </c>
      <c r="BH566" t="s">
        <v>899</v>
      </c>
      <c r="BI566" t="s">
        <v>899</v>
      </c>
      <c r="BJ566" t="s">
        <v>899</v>
      </c>
      <c r="BK566" t="s">
        <v>899</v>
      </c>
      <c r="BL566" t="s">
        <v>899</v>
      </c>
      <c r="BM566" t="s">
        <v>899</v>
      </c>
      <c r="BN566" t="s">
        <v>899</v>
      </c>
      <c r="BO566" t="s">
        <v>899</v>
      </c>
      <c r="BP566" t="s">
        <v>899</v>
      </c>
    </row>
    <row r="567" spans="44:68" x14ac:dyDescent="0.3">
      <c r="AR567" t="s">
        <v>899</v>
      </c>
      <c r="AS567" t="s">
        <v>899</v>
      </c>
      <c r="AT567" t="s">
        <v>899</v>
      </c>
      <c r="AU567" t="s">
        <v>899</v>
      </c>
      <c r="AV567" t="s">
        <v>899</v>
      </c>
      <c r="AW567" t="s">
        <v>899</v>
      </c>
      <c r="AX567" t="s">
        <v>899</v>
      </c>
      <c r="AY567" t="s">
        <v>899</v>
      </c>
      <c r="AZ567" t="s">
        <v>899</v>
      </c>
      <c r="BA567" t="s">
        <v>899</v>
      </c>
      <c r="BB567" t="s">
        <v>899</v>
      </c>
      <c r="BC567" t="s">
        <v>899</v>
      </c>
      <c r="BD567" t="s">
        <v>899</v>
      </c>
      <c r="BE567" t="s">
        <v>899</v>
      </c>
      <c r="BF567" t="s">
        <v>899</v>
      </c>
      <c r="BG567" t="s">
        <v>899</v>
      </c>
      <c r="BH567" t="s">
        <v>899</v>
      </c>
      <c r="BI567" t="s">
        <v>899</v>
      </c>
      <c r="BJ567" t="s">
        <v>899</v>
      </c>
      <c r="BK567" t="s">
        <v>899</v>
      </c>
      <c r="BL567" t="s">
        <v>899</v>
      </c>
      <c r="BM567" t="s">
        <v>899</v>
      </c>
      <c r="BN567" t="s">
        <v>899</v>
      </c>
      <c r="BO567" t="s">
        <v>899</v>
      </c>
      <c r="BP567" t="s">
        <v>899</v>
      </c>
    </row>
    <row r="568" spans="44:68" x14ac:dyDescent="0.3">
      <c r="AR568" t="s">
        <v>899</v>
      </c>
      <c r="AS568" t="s">
        <v>899</v>
      </c>
      <c r="AT568" t="s">
        <v>899</v>
      </c>
      <c r="AU568" t="s">
        <v>899</v>
      </c>
      <c r="AV568" t="s">
        <v>899</v>
      </c>
      <c r="AW568" t="s">
        <v>899</v>
      </c>
      <c r="AX568" t="s">
        <v>899</v>
      </c>
      <c r="AY568" t="s">
        <v>899</v>
      </c>
      <c r="AZ568" t="s">
        <v>899</v>
      </c>
      <c r="BA568" t="s">
        <v>899</v>
      </c>
      <c r="BB568" t="s">
        <v>899</v>
      </c>
      <c r="BC568" t="s">
        <v>899</v>
      </c>
      <c r="BD568" t="s">
        <v>899</v>
      </c>
      <c r="BE568" t="s">
        <v>899</v>
      </c>
      <c r="BF568" t="s">
        <v>899</v>
      </c>
      <c r="BG568" t="s">
        <v>899</v>
      </c>
      <c r="BH568" t="s">
        <v>899</v>
      </c>
      <c r="BI568" t="s">
        <v>899</v>
      </c>
      <c r="BJ568" t="s">
        <v>899</v>
      </c>
      <c r="BK568" t="s">
        <v>899</v>
      </c>
      <c r="BL568" t="s">
        <v>899</v>
      </c>
      <c r="BM568" t="s">
        <v>899</v>
      </c>
      <c r="BN568" t="s">
        <v>899</v>
      </c>
      <c r="BO568" t="s">
        <v>899</v>
      </c>
      <c r="BP568" t="s">
        <v>899</v>
      </c>
    </row>
    <row r="569" spans="44:68" x14ac:dyDescent="0.3">
      <c r="AR569" t="s">
        <v>899</v>
      </c>
      <c r="AS569" t="s">
        <v>899</v>
      </c>
      <c r="AT569" t="s">
        <v>899</v>
      </c>
      <c r="AU569" t="s">
        <v>899</v>
      </c>
      <c r="AV569" t="s">
        <v>899</v>
      </c>
      <c r="AW569" t="s">
        <v>899</v>
      </c>
      <c r="AX569" t="s">
        <v>899</v>
      </c>
      <c r="AY569" t="s">
        <v>899</v>
      </c>
      <c r="AZ569" t="s">
        <v>899</v>
      </c>
      <c r="BA569" t="s">
        <v>899</v>
      </c>
      <c r="BB569" t="s">
        <v>899</v>
      </c>
      <c r="BC569" t="s">
        <v>899</v>
      </c>
      <c r="BD569" t="s">
        <v>899</v>
      </c>
      <c r="BE569" t="s">
        <v>899</v>
      </c>
      <c r="BF569" t="s">
        <v>899</v>
      </c>
      <c r="BG569" t="s">
        <v>899</v>
      </c>
      <c r="BH569" t="s">
        <v>899</v>
      </c>
      <c r="BI569" t="s">
        <v>899</v>
      </c>
      <c r="BJ569" t="s">
        <v>899</v>
      </c>
      <c r="BK569" t="s">
        <v>899</v>
      </c>
      <c r="BL569" t="s">
        <v>899</v>
      </c>
      <c r="BM569" t="s">
        <v>899</v>
      </c>
      <c r="BN569" t="s">
        <v>899</v>
      </c>
      <c r="BO569" t="s">
        <v>899</v>
      </c>
      <c r="BP569" t="s">
        <v>899</v>
      </c>
    </row>
    <row r="570" spans="44:68" x14ac:dyDescent="0.3">
      <c r="AR570" t="s">
        <v>899</v>
      </c>
      <c r="AS570" t="s">
        <v>899</v>
      </c>
      <c r="AT570" t="s">
        <v>899</v>
      </c>
      <c r="AU570" t="s">
        <v>899</v>
      </c>
      <c r="AV570" t="s">
        <v>899</v>
      </c>
      <c r="AW570" t="s">
        <v>899</v>
      </c>
      <c r="AX570" t="s">
        <v>899</v>
      </c>
      <c r="AY570" t="s">
        <v>899</v>
      </c>
      <c r="AZ570" t="s">
        <v>899</v>
      </c>
      <c r="BA570" t="s">
        <v>899</v>
      </c>
      <c r="BB570" t="s">
        <v>899</v>
      </c>
      <c r="BC570" t="s">
        <v>899</v>
      </c>
      <c r="BD570" t="s">
        <v>899</v>
      </c>
      <c r="BE570" t="s">
        <v>899</v>
      </c>
      <c r="BF570" t="s">
        <v>899</v>
      </c>
      <c r="BG570" t="s">
        <v>899</v>
      </c>
      <c r="BH570" t="s">
        <v>899</v>
      </c>
      <c r="BI570" t="s">
        <v>899</v>
      </c>
      <c r="BJ570" t="s">
        <v>899</v>
      </c>
      <c r="BK570" t="s">
        <v>899</v>
      </c>
      <c r="BL570" t="s">
        <v>899</v>
      </c>
      <c r="BM570" t="s">
        <v>899</v>
      </c>
      <c r="BN570" t="s">
        <v>899</v>
      </c>
      <c r="BO570" t="s">
        <v>899</v>
      </c>
      <c r="BP570" t="s">
        <v>899</v>
      </c>
    </row>
    <row r="571" spans="44:68" x14ac:dyDescent="0.3">
      <c r="AR571" t="s">
        <v>899</v>
      </c>
      <c r="AS571" t="s">
        <v>899</v>
      </c>
      <c r="AT571" t="s">
        <v>899</v>
      </c>
      <c r="AU571" t="s">
        <v>899</v>
      </c>
      <c r="AV571" t="s">
        <v>899</v>
      </c>
      <c r="AW571" t="s">
        <v>899</v>
      </c>
      <c r="AX571" t="s">
        <v>899</v>
      </c>
      <c r="AY571" t="s">
        <v>899</v>
      </c>
      <c r="AZ571" t="s">
        <v>899</v>
      </c>
      <c r="BA571" t="s">
        <v>899</v>
      </c>
      <c r="BB571" t="s">
        <v>899</v>
      </c>
      <c r="BC571" t="s">
        <v>899</v>
      </c>
      <c r="BD571" t="s">
        <v>899</v>
      </c>
      <c r="BE571" t="s">
        <v>899</v>
      </c>
      <c r="BF571" t="s">
        <v>899</v>
      </c>
      <c r="BG571" t="s">
        <v>899</v>
      </c>
      <c r="BH571" t="s">
        <v>899</v>
      </c>
      <c r="BI571" t="s">
        <v>899</v>
      </c>
      <c r="BJ571" t="s">
        <v>899</v>
      </c>
      <c r="BK571" t="s">
        <v>899</v>
      </c>
      <c r="BL571" t="s">
        <v>899</v>
      </c>
      <c r="BM571" t="s">
        <v>899</v>
      </c>
      <c r="BN571" t="s">
        <v>899</v>
      </c>
      <c r="BO571" t="s">
        <v>899</v>
      </c>
      <c r="BP571" t="s">
        <v>899</v>
      </c>
    </row>
    <row r="572" spans="44:68" x14ac:dyDescent="0.3">
      <c r="AR572" t="s">
        <v>899</v>
      </c>
      <c r="AS572" t="s">
        <v>899</v>
      </c>
      <c r="AT572" t="s">
        <v>899</v>
      </c>
      <c r="AU572" t="s">
        <v>899</v>
      </c>
      <c r="AV572" t="s">
        <v>899</v>
      </c>
      <c r="AW572" t="s">
        <v>899</v>
      </c>
      <c r="AX572" t="s">
        <v>899</v>
      </c>
      <c r="AY572" t="s">
        <v>899</v>
      </c>
      <c r="AZ572" t="s">
        <v>899</v>
      </c>
      <c r="BA572" t="s">
        <v>899</v>
      </c>
      <c r="BB572" t="s">
        <v>899</v>
      </c>
      <c r="BC572" t="s">
        <v>899</v>
      </c>
      <c r="BD572" t="s">
        <v>899</v>
      </c>
      <c r="BE572" t="s">
        <v>899</v>
      </c>
      <c r="BF572" t="s">
        <v>899</v>
      </c>
      <c r="BG572" t="s">
        <v>899</v>
      </c>
      <c r="BH572" t="s">
        <v>899</v>
      </c>
      <c r="BI572" t="s">
        <v>899</v>
      </c>
      <c r="BJ572" t="s">
        <v>899</v>
      </c>
      <c r="BK572" t="s">
        <v>899</v>
      </c>
      <c r="BL572" t="s">
        <v>899</v>
      </c>
      <c r="BM572" t="s">
        <v>899</v>
      </c>
      <c r="BN572" t="s">
        <v>899</v>
      </c>
      <c r="BO572" t="s">
        <v>899</v>
      </c>
      <c r="BP572" t="s">
        <v>899</v>
      </c>
    </row>
    <row r="573" spans="44:68" x14ac:dyDescent="0.3">
      <c r="AR573" t="s">
        <v>899</v>
      </c>
      <c r="AS573" t="s">
        <v>899</v>
      </c>
      <c r="AT573" t="s">
        <v>899</v>
      </c>
      <c r="AU573" t="s">
        <v>899</v>
      </c>
      <c r="AV573" t="s">
        <v>899</v>
      </c>
      <c r="AW573" t="s">
        <v>899</v>
      </c>
      <c r="AX573" t="s">
        <v>899</v>
      </c>
      <c r="AY573" t="s">
        <v>899</v>
      </c>
      <c r="AZ573" t="s">
        <v>899</v>
      </c>
      <c r="BA573" t="s">
        <v>899</v>
      </c>
      <c r="BB573" t="s">
        <v>899</v>
      </c>
      <c r="BC573" t="s">
        <v>899</v>
      </c>
      <c r="BD573" t="s">
        <v>899</v>
      </c>
      <c r="BE573" t="s">
        <v>899</v>
      </c>
      <c r="BF573" t="s">
        <v>899</v>
      </c>
      <c r="BG573" t="s">
        <v>899</v>
      </c>
      <c r="BH573" t="s">
        <v>899</v>
      </c>
      <c r="BI573" t="s">
        <v>899</v>
      </c>
      <c r="BJ573" t="s">
        <v>899</v>
      </c>
      <c r="BK573" t="s">
        <v>899</v>
      </c>
      <c r="BL573" t="s">
        <v>899</v>
      </c>
      <c r="BM573" t="s">
        <v>899</v>
      </c>
      <c r="BN573" t="s">
        <v>899</v>
      </c>
      <c r="BO573" t="s">
        <v>899</v>
      </c>
      <c r="BP573" t="s">
        <v>899</v>
      </c>
    </row>
    <row r="574" spans="44:68" x14ac:dyDescent="0.3">
      <c r="AR574" t="s">
        <v>899</v>
      </c>
      <c r="AS574" t="s">
        <v>899</v>
      </c>
      <c r="AT574" t="s">
        <v>899</v>
      </c>
      <c r="AU574" t="s">
        <v>899</v>
      </c>
      <c r="AV574" t="s">
        <v>899</v>
      </c>
      <c r="AW574" t="s">
        <v>899</v>
      </c>
      <c r="AX574" t="s">
        <v>899</v>
      </c>
      <c r="AY574" t="s">
        <v>899</v>
      </c>
      <c r="AZ574" t="s">
        <v>899</v>
      </c>
      <c r="BA574" t="s">
        <v>899</v>
      </c>
      <c r="BB574" t="s">
        <v>899</v>
      </c>
      <c r="BC574" t="s">
        <v>899</v>
      </c>
      <c r="BD574" t="s">
        <v>899</v>
      </c>
      <c r="BE574" t="s">
        <v>899</v>
      </c>
      <c r="BF574" t="s">
        <v>899</v>
      </c>
      <c r="BG574" t="s">
        <v>899</v>
      </c>
      <c r="BH574" t="s">
        <v>899</v>
      </c>
      <c r="BI574" t="s">
        <v>899</v>
      </c>
      <c r="BJ574" t="s">
        <v>899</v>
      </c>
      <c r="BK574" t="s">
        <v>899</v>
      </c>
      <c r="BL574" t="s">
        <v>899</v>
      </c>
      <c r="BM574" t="s">
        <v>899</v>
      </c>
      <c r="BN574" t="s">
        <v>899</v>
      </c>
      <c r="BO574" t="s">
        <v>899</v>
      </c>
      <c r="BP574" t="s">
        <v>899</v>
      </c>
    </row>
    <row r="575" spans="44:68" x14ac:dyDescent="0.3">
      <c r="AR575" t="s">
        <v>899</v>
      </c>
      <c r="AS575" t="s">
        <v>899</v>
      </c>
      <c r="AT575" t="s">
        <v>899</v>
      </c>
      <c r="AU575" t="s">
        <v>899</v>
      </c>
      <c r="AV575" t="s">
        <v>899</v>
      </c>
      <c r="AW575" t="s">
        <v>899</v>
      </c>
      <c r="AX575" t="s">
        <v>899</v>
      </c>
      <c r="AY575" t="s">
        <v>899</v>
      </c>
      <c r="AZ575" t="s">
        <v>899</v>
      </c>
      <c r="BA575" t="s">
        <v>899</v>
      </c>
      <c r="BB575" t="s">
        <v>899</v>
      </c>
      <c r="BC575" t="s">
        <v>899</v>
      </c>
      <c r="BD575" t="s">
        <v>899</v>
      </c>
      <c r="BE575" t="s">
        <v>899</v>
      </c>
      <c r="BF575" t="s">
        <v>899</v>
      </c>
      <c r="BG575" t="s">
        <v>899</v>
      </c>
      <c r="BH575" t="s">
        <v>899</v>
      </c>
      <c r="BI575" t="s">
        <v>899</v>
      </c>
      <c r="BJ575" t="s">
        <v>899</v>
      </c>
      <c r="BK575" t="s">
        <v>899</v>
      </c>
      <c r="BL575" t="s">
        <v>899</v>
      </c>
      <c r="BM575" t="s">
        <v>899</v>
      </c>
      <c r="BN575" t="s">
        <v>899</v>
      </c>
      <c r="BO575" t="s">
        <v>899</v>
      </c>
      <c r="BP575" t="s">
        <v>899</v>
      </c>
    </row>
    <row r="576" spans="44:68" x14ac:dyDescent="0.3">
      <c r="AR576" t="s">
        <v>899</v>
      </c>
      <c r="AS576" t="s">
        <v>899</v>
      </c>
      <c r="AT576" t="s">
        <v>899</v>
      </c>
      <c r="AU576" t="s">
        <v>899</v>
      </c>
      <c r="AV576" t="s">
        <v>899</v>
      </c>
      <c r="AW576" t="s">
        <v>899</v>
      </c>
      <c r="AX576" t="s">
        <v>899</v>
      </c>
      <c r="AY576" t="s">
        <v>899</v>
      </c>
      <c r="AZ576" t="s">
        <v>899</v>
      </c>
      <c r="BA576" t="s">
        <v>899</v>
      </c>
      <c r="BB576" t="s">
        <v>899</v>
      </c>
      <c r="BC576" t="s">
        <v>899</v>
      </c>
      <c r="BD576" t="s">
        <v>899</v>
      </c>
      <c r="BE576" t="s">
        <v>899</v>
      </c>
      <c r="BF576" t="s">
        <v>899</v>
      </c>
      <c r="BG576" t="s">
        <v>899</v>
      </c>
      <c r="BH576" t="s">
        <v>899</v>
      </c>
      <c r="BI576" t="s">
        <v>899</v>
      </c>
      <c r="BJ576" t="s">
        <v>899</v>
      </c>
      <c r="BK576" t="s">
        <v>899</v>
      </c>
      <c r="BL576" t="s">
        <v>899</v>
      </c>
      <c r="BM576" t="s">
        <v>899</v>
      </c>
      <c r="BN576" t="s">
        <v>899</v>
      </c>
      <c r="BO576" t="s">
        <v>899</v>
      </c>
      <c r="BP576" t="s">
        <v>899</v>
      </c>
    </row>
    <row r="577" spans="44:68" x14ac:dyDescent="0.3">
      <c r="AR577" t="s">
        <v>899</v>
      </c>
      <c r="AS577" t="s">
        <v>899</v>
      </c>
      <c r="AT577" t="s">
        <v>899</v>
      </c>
      <c r="AU577" t="s">
        <v>899</v>
      </c>
      <c r="AV577" t="s">
        <v>899</v>
      </c>
      <c r="AW577" t="s">
        <v>899</v>
      </c>
      <c r="AX577" t="s">
        <v>899</v>
      </c>
      <c r="AY577" t="s">
        <v>899</v>
      </c>
      <c r="AZ577" t="s">
        <v>899</v>
      </c>
      <c r="BA577" t="s">
        <v>899</v>
      </c>
      <c r="BB577" t="s">
        <v>899</v>
      </c>
      <c r="BC577" t="s">
        <v>899</v>
      </c>
      <c r="BD577" t="s">
        <v>899</v>
      </c>
      <c r="BE577" t="s">
        <v>899</v>
      </c>
      <c r="BF577" t="s">
        <v>899</v>
      </c>
      <c r="BG577" t="s">
        <v>899</v>
      </c>
      <c r="BH577" t="s">
        <v>899</v>
      </c>
      <c r="BI577" t="s">
        <v>899</v>
      </c>
      <c r="BJ577" t="s">
        <v>899</v>
      </c>
      <c r="BK577" t="s">
        <v>899</v>
      </c>
      <c r="BL577" t="s">
        <v>899</v>
      </c>
      <c r="BM577" t="s">
        <v>899</v>
      </c>
      <c r="BN577" t="s">
        <v>899</v>
      </c>
      <c r="BO577" t="s">
        <v>899</v>
      </c>
      <c r="BP577" t="s">
        <v>899</v>
      </c>
    </row>
    <row r="578" spans="44:68" x14ac:dyDescent="0.3">
      <c r="AR578" t="s">
        <v>899</v>
      </c>
      <c r="AS578" t="s">
        <v>899</v>
      </c>
      <c r="AT578" t="s">
        <v>899</v>
      </c>
      <c r="AU578" t="s">
        <v>899</v>
      </c>
      <c r="AV578" t="s">
        <v>899</v>
      </c>
      <c r="AW578" t="s">
        <v>899</v>
      </c>
      <c r="AX578" t="s">
        <v>899</v>
      </c>
      <c r="AY578" t="s">
        <v>899</v>
      </c>
      <c r="AZ578" t="s">
        <v>899</v>
      </c>
      <c r="BA578" t="s">
        <v>899</v>
      </c>
      <c r="BB578" t="s">
        <v>899</v>
      </c>
      <c r="BC578" t="s">
        <v>899</v>
      </c>
      <c r="BD578" t="s">
        <v>899</v>
      </c>
      <c r="BE578" t="s">
        <v>899</v>
      </c>
      <c r="BF578" t="s">
        <v>899</v>
      </c>
      <c r="BG578" t="s">
        <v>899</v>
      </c>
      <c r="BH578" t="s">
        <v>899</v>
      </c>
      <c r="BI578" t="s">
        <v>899</v>
      </c>
      <c r="BJ578" t="s">
        <v>899</v>
      </c>
      <c r="BK578" t="s">
        <v>899</v>
      </c>
      <c r="BL578" t="s">
        <v>899</v>
      </c>
      <c r="BM578" t="s">
        <v>899</v>
      </c>
      <c r="BN578" t="s">
        <v>899</v>
      </c>
      <c r="BO578" t="s">
        <v>899</v>
      </c>
      <c r="BP578" t="s">
        <v>899</v>
      </c>
    </row>
    <row r="579" spans="44:68" x14ac:dyDescent="0.3">
      <c r="AR579" t="s">
        <v>899</v>
      </c>
      <c r="AS579" t="s">
        <v>899</v>
      </c>
      <c r="AT579" t="s">
        <v>899</v>
      </c>
      <c r="AU579" t="s">
        <v>899</v>
      </c>
      <c r="AV579" t="s">
        <v>899</v>
      </c>
      <c r="AW579" t="s">
        <v>899</v>
      </c>
      <c r="AX579" t="s">
        <v>899</v>
      </c>
      <c r="AY579" t="s">
        <v>899</v>
      </c>
      <c r="AZ579" t="s">
        <v>899</v>
      </c>
      <c r="BA579" t="s">
        <v>899</v>
      </c>
      <c r="BB579" t="s">
        <v>899</v>
      </c>
      <c r="BC579" t="s">
        <v>899</v>
      </c>
      <c r="BD579" t="s">
        <v>899</v>
      </c>
      <c r="BE579" t="s">
        <v>899</v>
      </c>
      <c r="BF579" t="s">
        <v>899</v>
      </c>
      <c r="BG579" t="s">
        <v>899</v>
      </c>
      <c r="BH579" t="s">
        <v>899</v>
      </c>
      <c r="BI579" t="s">
        <v>899</v>
      </c>
      <c r="BJ579" t="s">
        <v>899</v>
      </c>
      <c r="BK579" t="s">
        <v>899</v>
      </c>
      <c r="BL579" t="s">
        <v>899</v>
      </c>
      <c r="BM579" t="s">
        <v>899</v>
      </c>
      <c r="BN579" t="s">
        <v>899</v>
      </c>
      <c r="BO579" t="s">
        <v>899</v>
      </c>
      <c r="BP579" t="s">
        <v>899</v>
      </c>
    </row>
    <row r="580" spans="44:68" x14ac:dyDescent="0.3">
      <c r="AR580" t="s">
        <v>899</v>
      </c>
      <c r="AS580" t="s">
        <v>899</v>
      </c>
      <c r="AT580" t="s">
        <v>899</v>
      </c>
      <c r="AU580" t="s">
        <v>899</v>
      </c>
      <c r="AV580" t="s">
        <v>899</v>
      </c>
      <c r="AW580" t="s">
        <v>899</v>
      </c>
      <c r="AX580" t="s">
        <v>899</v>
      </c>
      <c r="AY580" t="s">
        <v>899</v>
      </c>
      <c r="AZ580" t="s">
        <v>899</v>
      </c>
      <c r="BA580" t="s">
        <v>899</v>
      </c>
      <c r="BB580" t="s">
        <v>899</v>
      </c>
      <c r="BC580" t="s">
        <v>899</v>
      </c>
      <c r="BD580" t="s">
        <v>899</v>
      </c>
      <c r="BE580" t="s">
        <v>899</v>
      </c>
      <c r="BF580" t="s">
        <v>899</v>
      </c>
      <c r="BG580" t="s">
        <v>899</v>
      </c>
      <c r="BH580" t="s">
        <v>899</v>
      </c>
      <c r="BI580" t="s">
        <v>899</v>
      </c>
      <c r="BJ580" t="s">
        <v>899</v>
      </c>
      <c r="BK580" t="s">
        <v>899</v>
      </c>
      <c r="BL580" t="s">
        <v>899</v>
      </c>
      <c r="BM580" t="s">
        <v>899</v>
      </c>
      <c r="BN580" t="s">
        <v>899</v>
      </c>
      <c r="BO580" t="s">
        <v>899</v>
      </c>
      <c r="BP580" t="s">
        <v>899</v>
      </c>
    </row>
    <row r="581" spans="44:68" x14ac:dyDescent="0.3">
      <c r="AR581" t="s">
        <v>899</v>
      </c>
      <c r="AS581" t="s">
        <v>899</v>
      </c>
      <c r="AT581" t="s">
        <v>899</v>
      </c>
      <c r="AU581" t="s">
        <v>899</v>
      </c>
      <c r="AV581" t="s">
        <v>899</v>
      </c>
      <c r="AW581" t="s">
        <v>899</v>
      </c>
      <c r="AX581" t="s">
        <v>899</v>
      </c>
      <c r="AY581" t="s">
        <v>899</v>
      </c>
      <c r="AZ581" t="s">
        <v>899</v>
      </c>
      <c r="BA581" t="s">
        <v>899</v>
      </c>
      <c r="BB581" t="s">
        <v>899</v>
      </c>
      <c r="BC581" t="s">
        <v>899</v>
      </c>
      <c r="BD581" t="s">
        <v>899</v>
      </c>
      <c r="BE581" t="s">
        <v>899</v>
      </c>
      <c r="BF581" t="s">
        <v>899</v>
      </c>
      <c r="BG581" t="s">
        <v>899</v>
      </c>
      <c r="BH581" t="s">
        <v>899</v>
      </c>
      <c r="BI581" t="s">
        <v>899</v>
      </c>
      <c r="BJ581" t="s">
        <v>899</v>
      </c>
      <c r="BK581" t="s">
        <v>899</v>
      </c>
      <c r="BL581" t="s">
        <v>899</v>
      </c>
      <c r="BM581" t="s">
        <v>899</v>
      </c>
      <c r="BN581" t="s">
        <v>899</v>
      </c>
      <c r="BO581" t="s">
        <v>899</v>
      </c>
      <c r="BP581" t="s">
        <v>899</v>
      </c>
    </row>
    <row r="582" spans="44:68" x14ac:dyDescent="0.3">
      <c r="AR582" t="s">
        <v>899</v>
      </c>
      <c r="AS582" t="s">
        <v>899</v>
      </c>
      <c r="AT582" t="s">
        <v>899</v>
      </c>
      <c r="AU582" t="s">
        <v>899</v>
      </c>
      <c r="AV582" t="s">
        <v>899</v>
      </c>
      <c r="AW582" t="s">
        <v>899</v>
      </c>
      <c r="AX582" t="s">
        <v>899</v>
      </c>
      <c r="AY582" t="s">
        <v>899</v>
      </c>
      <c r="AZ582" t="s">
        <v>899</v>
      </c>
      <c r="BA582" t="s">
        <v>899</v>
      </c>
      <c r="BB582" t="s">
        <v>899</v>
      </c>
      <c r="BC582" t="s">
        <v>899</v>
      </c>
      <c r="BD582" t="s">
        <v>899</v>
      </c>
      <c r="BE582" t="s">
        <v>899</v>
      </c>
      <c r="BF582" t="s">
        <v>899</v>
      </c>
      <c r="BG582" t="s">
        <v>899</v>
      </c>
      <c r="BH582" t="s">
        <v>899</v>
      </c>
      <c r="BI582" t="s">
        <v>899</v>
      </c>
      <c r="BJ582" t="s">
        <v>899</v>
      </c>
      <c r="BK582" t="s">
        <v>899</v>
      </c>
      <c r="BL582" t="s">
        <v>899</v>
      </c>
      <c r="BM582" t="s">
        <v>899</v>
      </c>
      <c r="BN582" t="s">
        <v>899</v>
      </c>
      <c r="BO582" t="s">
        <v>899</v>
      </c>
      <c r="BP582" t="s">
        <v>899</v>
      </c>
    </row>
    <row r="583" spans="44:68" x14ac:dyDescent="0.3">
      <c r="AR583" t="s">
        <v>899</v>
      </c>
      <c r="AS583" t="s">
        <v>899</v>
      </c>
      <c r="AT583" t="s">
        <v>899</v>
      </c>
      <c r="AU583" t="s">
        <v>899</v>
      </c>
      <c r="AV583" t="s">
        <v>899</v>
      </c>
      <c r="AW583" t="s">
        <v>899</v>
      </c>
      <c r="AX583" t="s">
        <v>899</v>
      </c>
      <c r="AY583" t="s">
        <v>899</v>
      </c>
      <c r="AZ583" t="s">
        <v>899</v>
      </c>
      <c r="BA583" t="s">
        <v>899</v>
      </c>
      <c r="BB583" t="s">
        <v>899</v>
      </c>
      <c r="BC583" t="s">
        <v>899</v>
      </c>
      <c r="BD583" t="s">
        <v>899</v>
      </c>
      <c r="BE583" t="s">
        <v>899</v>
      </c>
      <c r="BF583" t="s">
        <v>899</v>
      </c>
      <c r="BG583" t="s">
        <v>899</v>
      </c>
      <c r="BH583" t="s">
        <v>899</v>
      </c>
      <c r="BI583" t="s">
        <v>899</v>
      </c>
      <c r="BJ583" t="s">
        <v>899</v>
      </c>
      <c r="BK583" t="s">
        <v>899</v>
      </c>
      <c r="BL583" t="s">
        <v>899</v>
      </c>
      <c r="BM583" t="s">
        <v>899</v>
      </c>
      <c r="BN583" t="s">
        <v>899</v>
      </c>
      <c r="BO583" t="s">
        <v>899</v>
      </c>
      <c r="BP583" t="s">
        <v>899</v>
      </c>
    </row>
    <row r="584" spans="44:68" x14ac:dyDescent="0.3">
      <c r="AR584" t="s">
        <v>899</v>
      </c>
      <c r="AS584" t="s">
        <v>899</v>
      </c>
      <c r="AT584" t="s">
        <v>899</v>
      </c>
      <c r="AU584" t="s">
        <v>899</v>
      </c>
      <c r="AV584" t="s">
        <v>899</v>
      </c>
      <c r="AW584" t="s">
        <v>899</v>
      </c>
      <c r="AX584" t="s">
        <v>899</v>
      </c>
      <c r="AY584" t="s">
        <v>899</v>
      </c>
      <c r="AZ584" t="s">
        <v>899</v>
      </c>
      <c r="BA584" t="s">
        <v>899</v>
      </c>
      <c r="BB584" t="s">
        <v>899</v>
      </c>
      <c r="BC584" t="s">
        <v>899</v>
      </c>
      <c r="BD584" t="s">
        <v>899</v>
      </c>
      <c r="BE584" t="s">
        <v>899</v>
      </c>
      <c r="BF584" t="s">
        <v>899</v>
      </c>
      <c r="BG584" t="s">
        <v>899</v>
      </c>
      <c r="BH584" t="s">
        <v>899</v>
      </c>
      <c r="BI584" t="s">
        <v>899</v>
      </c>
      <c r="BJ584" t="s">
        <v>899</v>
      </c>
      <c r="BK584" t="s">
        <v>899</v>
      </c>
      <c r="BL584" t="s">
        <v>899</v>
      </c>
      <c r="BM584" t="s">
        <v>899</v>
      </c>
      <c r="BN584" t="s">
        <v>899</v>
      </c>
      <c r="BO584" t="s">
        <v>899</v>
      </c>
      <c r="BP584" t="s">
        <v>899</v>
      </c>
    </row>
    <row r="585" spans="44:68" x14ac:dyDescent="0.3">
      <c r="AR585" t="s">
        <v>899</v>
      </c>
      <c r="AS585" t="s">
        <v>899</v>
      </c>
      <c r="AT585" t="s">
        <v>899</v>
      </c>
      <c r="AU585" t="s">
        <v>899</v>
      </c>
      <c r="AV585" t="s">
        <v>899</v>
      </c>
      <c r="AW585" t="s">
        <v>899</v>
      </c>
      <c r="AX585" t="s">
        <v>899</v>
      </c>
      <c r="AY585" t="s">
        <v>899</v>
      </c>
      <c r="AZ585" t="s">
        <v>899</v>
      </c>
      <c r="BA585" t="s">
        <v>899</v>
      </c>
      <c r="BB585" t="s">
        <v>899</v>
      </c>
      <c r="BC585" t="s">
        <v>899</v>
      </c>
      <c r="BD585" t="s">
        <v>899</v>
      </c>
      <c r="BE585" t="s">
        <v>899</v>
      </c>
      <c r="BF585" t="s">
        <v>899</v>
      </c>
      <c r="BG585" t="s">
        <v>899</v>
      </c>
      <c r="BH585" t="s">
        <v>899</v>
      </c>
      <c r="BI585" t="s">
        <v>899</v>
      </c>
      <c r="BJ585" t="s">
        <v>899</v>
      </c>
      <c r="BK585" t="s">
        <v>899</v>
      </c>
      <c r="BL585" t="s">
        <v>899</v>
      </c>
      <c r="BM585" t="s">
        <v>899</v>
      </c>
      <c r="BN585" t="s">
        <v>899</v>
      </c>
      <c r="BO585" t="s">
        <v>899</v>
      </c>
      <c r="BP585" t="s">
        <v>899</v>
      </c>
    </row>
    <row r="586" spans="44:68" x14ac:dyDescent="0.3">
      <c r="AR586" t="s">
        <v>899</v>
      </c>
      <c r="AS586" t="s">
        <v>899</v>
      </c>
      <c r="AT586" t="s">
        <v>899</v>
      </c>
      <c r="AU586" t="s">
        <v>899</v>
      </c>
      <c r="AV586" t="s">
        <v>899</v>
      </c>
      <c r="AW586" t="s">
        <v>899</v>
      </c>
      <c r="AX586" t="s">
        <v>899</v>
      </c>
      <c r="AY586" t="s">
        <v>899</v>
      </c>
      <c r="AZ586" t="s">
        <v>899</v>
      </c>
      <c r="BA586" t="s">
        <v>899</v>
      </c>
      <c r="BB586" t="s">
        <v>899</v>
      </c>
      <c r="BC586" t="s">
        <v>899</v>
      </c>
      <c r="BD586" t="s">
        <v>899</v>
      </c>
      <c r="BE586" t="s">
        <v>899</v>
      </c>
      <c r="BF586" t="s">
        <v>899</v>
      </c>
      <c r="BG586" t="s">
        <v>899</v>
      </c>
      <c r="BH586" t="s">
        <v>899</v>
      </c>
      <c r="BI586" t="s">
        <v>899</v>
      </c>
      <c r="BJ586" t="s">
        <v>899</v>
      </c>
      <c r="BK586" t="s">
        <v>899</v>
      </c>
      <c r="BL586" t="s">
        <v>899</v>
      </c>
      <c r="BM586" t="s">
        <v>899</v>
      </c>
      <c r="BN586" t="s">
        <v>899</v>
      </c>
      <c r="BO586" t="s">
        <v>899</v>
      </c>
      <c r="BP586" t="s">
        <v>899</v>
      </c>
    </row>
    <row r="587" spans="44:68" x14ac:dyDescent="0.3">
      <c r="AR587" t="s">
        <v>899</v>
      </c>
      <c r="AS587" t="s">
        <v>899</v>
      </c>
      <c r="AT587" t="s">
        <v>899</v>
      </c>
      <c r="AU587" t="s">
        <v>899</v>
      </c>
      <c r="AV587" t="s">
        <v>899</v>
      </c>
      <c r="AW587" t="s">
        <v>899</v>
      </c>
      <c r="AX587" t="s">
        <v>899</v>
      </c>
      <c r="AY587" t="s">
        <v>899</v>
      </c>
      <c r="AZ587" t="s">
        <v>899</v>
      </c>
      <c r="BA587" t="s">
        <v>899</v>
      </c>
      <c r="BB587" t="s">
        <v>899</v>
      </c>
      <c r="BC587" t="s">
        <v>899</v>
      </c>
      <c r="BD587" t="s">
        <v>899</v>
      </c>
      <c r="BE587" t="s">
        <v>899</v>
      </c>
      <c r="BF587" t="s">
        <v>899</v>
      </c>
      <c r="BG587" t="s">
        <v>899</v>
      </c>
      <c r="BH587" t="s">
        <v>899</v>
      </c>
      <c r="BI587" t="s">
        <v>899</v>
      </c>
      <c r="BJ587" t="s">
        <v>899</v>
      </c>
      <c r="BK587" t="s">
        <v>899</v>
      </c>
      <c r="BL587" t="s">
        <v>899</v>
      </c>
      <c r="BM587" t="s">
        <v>899</v>
      </c>
      <c r="BN587" t="s">
        <v>899</v>
      </c>
      <c r="BO587" t="s">
        <v>899</v>
      </c>
      <c r="BP587" t="s">
        <v>899</v>
      </c>
    </row>
    <row r="588" spans="44:68" x14ac:dyDescent="0.3">
      <c r="AR588" t="s">
        <v>899</v>
      </c>
      <c r="AS588" t="s">
        <v>899</v>
      </c>
      <c r="AT588" t="s">
        <v>899</v>
      </c>
      <c r="AU588" t="s">
        <v>899</v>
      </c>
      <c r="AV588" t="s">
        <v>899</v>
      </c>
      <c r="AW588" t="s">
        <v>899</v>
      </c>
      <c r="AX588" t="s">
        <v>899</v>
      </c>
      <c r="AY588" t="s">
        <v>899</v>
      </c>
      <c r="AZ588" t="s">
        <v>899</v>
      </c>
      <c r="BA588" t="s">
        <v>899</v>
      </c>
      <c r="BB588" t="s">
        <v>899</v>
      </c>
      <c r="BC588" t="s">
        <v>899</v>
      </c>
      <c r="BD588" t="s">
        <v>899</v>
      </c>
      <c r="BE588" t="s">
        <v>899</v>
      </c>
      <c r="BF588" t="s">
        <v>899</v>
      </c>
      <c r="BG588" t="s">
        <v>899</v>
      </c>
      <c r="BH588" t="s">
        <v>899</v>
      </c>
      <c r="BI588" t="s">
        <v>899</v>
      </c>
      <c r="BJ588" t="s">
        <v>899</v>
      </c>
      <c r="BK588" t="s">
        <v>899</v>
      </c>
      <c r="BL588" t="s">
        <v>899</v>
      </c>
      <c r="BM588" t="s">
        <v>899</v>
      </c>
      <c r="BN588" t="s">
        <v>899</v>
      </c>
      <c r="BO588" t="s">
        <v>899</v>
      </c>
      <c r="BP588" t="s">
        <v>899</v>
      </c>
    </row>
    <row r="589" spans="44:68" x14ac:dyDescent="0.3">
      <c r="AR589" t="s">
        <v>899</v>
      </c>
      <c r="AS589" t="s">
        <v>899</v>
      </c>
      <c r="AT589" t="s">
        <v>899</v>
      </c>
      <c r="AU589" t="s">
        <v>899</v>
      </c>
      <c r="AV589" t="s">
        <v>899</v>
      </c>
      <c r="AW589" t="s">
        <v>899</v>
      </c>
      <c r="AX589" t="s">
        <v>899</v>
      </c>
      <c r="AY589" t="s">
        <v>899</v>
      </c>
      <c r="AZ589" t="s">
        <v>899</v>
      </c>
      <c r="BA589" t="s">
        <v>899</v>
      </c>
      <c r="BB589" t="s">
        <v>899</v>
      </c>
      <c r="BC589" t="s">
        <v>899</v>
      </c>
      <c r="BD589" t="s">
        <v>899</v>
      </c>
      <c r="BE589" t="s">
        <v>899</v>
      </c>
      <c r="BF589" t="s">
        <v>899</v>
      </c>
      <c r="BG589" t="s">
        <v>899</v>
      </c>
      <c r="BH589" t="s">
        <v>899</v>
      </c>
      <c r="BI589" t="s">
        <v>899</v>
      </c>
      <c r="BJ589" t="s">
        <v>899</v>
      </c>
      <c r="BK589" t="s">
        <v>899</v>
      </c>
      <c r="BL589" t="s">
        <v>899</v>
      </c>
      <c r="BM589" t="s">
        <v>899</v>
      </c>
      <c r="BN589" t="s">
        <v>899</v>
      </c>
      <c r="BO589" t="s">
        <v>899</v>
      </c>
      <c r="BP589" t="s">
        <v>899</v>
      </c>
    </row>
    <row r="590" spans="44:68" x14ac:dyDescent="0.3">
      <c r="AR590" t="s">
        <v>899</v>
      </c>
      <c r="AS590" t="s">
        <v>899</v>
      </c>
      <c r="AT590" t="s">
        <v>899</v>
      </c>
      <c r="AU590" t="s">
        <v>899</v>
      </c>
      <c r="AV590" t="s">
        <v>899</v>
      </c>
      <c r="AW590" t="s">
        <v>899</v>
      </c>
      <c r="AX590" t="s">
        <v>899</v>
      </c>
      <c r="AY590" t="s">
        <v>899</v>
      </c>
      <c r="AZ590" t="s">
        <v>899</v>
      </c>
      <c r="BA590" t="s">
        <v>899</v>
      </c>
      <c r="BB590" t="s">
        <v>899</v>
      </c>
      <c r="BC590" t="s">
        <v>899</v>
      </c>
      <c r="BD590" t="s">
        <v>899</v>
      </c>
      <c r="BE590" t="s">
        <v>899</v>
      </c>
      <c r="BF590" t="s">
        <v>899</v>
      </c>
      <c r="BG590" t="s">
        <v>899</v>
      </c>
      <c r="BH590" t="s">
        <v>899</v>
      </c>
      <c r="BI590" t="s">
        <v>899</v>
      </c>
      <c r="BJ590" t="s">
        <v>899</v>
      </c>
      <c r="BK590" t="s">
        <v>899</v>
      </c>
      <c r="BL590" t="s">
        <v>899</v>
      </c>
      <c r="BM590" t="s">
        <v>899</v>
      </c>
      <c r="BN590" t="s">
        <v>899</v>
      </c>
      <c r="BO590" t="s">
        <v>899</v>
      </c>
      <c r="BP590" t="s">
        <v>899</v>
      </c>
    </row>
    <row r="591" spans="44:68" x14ac:dyDescent="0.3">
      <c r="AR591" t="s">
        <v>899</v>
      </c>
      <c r="AS591" t="s">
        <v>899</v>
      </c>
      <c r="AT591" t="s">
        <v>899</v>
      </c>
      <c r="AU591" t="s">
        <v>899</v>
      </c>
      <c r="AV591" t="s">
        <v>899</v>
      </c>
      <c r="AW591" t="s">
        <v>899</v>
      </c>
      <c r="AX591" t="s">
        <v>899</v>
      </c>
      <c r="AY591" t="s">
        <v>899</v>
      </c>
      <c r="AZ591" t="s">
        <v>899</v>
      </c>
      <c r="BA591" t="s">
        <v>899</v>
      </c>
      <c r="BB591" t="s">
        <v>899</v>
      </c>
      <c r="BC591" t="s">
        <v>899</v>
      </c>
      <c r="BD591" t="s">
        <v>899</v>
      </c>
      <c r="BE591" t="s">
        <v>899</v>
      </c>
      <c r="BF591" t="s">
        <v>899</v>
      </c>
      <c r="BG591" t="s">
        <v>899</v>
      </c>
      <c r="BH591" t="s">
        <v>899</v>
      </c>
      <c r="BI591" t="s">
        <v>899</v>
      </c>
      <c r="BJ591" t="s">
        <v>899</v>
      </c>
      <c r="BK591" t="s">
        <v>899</v>
      </c>
      <c r="BL591" t="s">
        <v>899</v>
      </c>
      <c r="BM591" t="s">
        <v>899</v>
      </c>
      <c r="BN591" t="s">
        <v>899</v>
      </c>
      <c r="BO591" t="s">
        <v>899</v>
      </c>
    </row>
    <row r="592" spans="44:68" x14ac:dyDescent="0.3">
      <c r="AR592" t="s">
        <v>899</v>
      </c>
      <c r="AS592" t="s">
        <v>899</v>
      </c>
      <c r="AT592" t="s">
        <v>899</v>
      </c>
      <c r="AU592" t="s">
        <v>899</v>
      </c>
      <c r="AV592" t="s">
        <v>899</v>
      </c>
      <c r="AW592" t="s">
        <v>899</v>
      </c>
      <c r="AX592" t="s">
        <v>899</v>
      </c>
      <c r="AY592" t="s">
        <v>899</v>
      </c>
      <c r="AZ592" t="s">
        <v>899</v>
      </c>
      <c r="BA592" t="s">
        <v>899</v>
      </c>
      <c r="BB592" t="s">
        <v>899</v>
      </c>
      <c r="BC592" t="s">
        <v>899</v>
      </c>
      <c r="BD592" t="s">
        <v>899</v>
      </c>
      <c r="BE592" t="s">
        <v>899</v>
      </c>
      <c r="BF592" t="s">
        <v>899</v>
      </c>
      <c r="BG592" t="s">
        <v>899</v>
      </c>
      <c r="BH592" t="s">
        <v>899</v>
      </c>
      <c r="BI592" t="s">
        <v>899</v>
      </c>
      <c r="BJ592" t="s">
        <v>899</v>
      </c>
      <c r="BK592" t="s">
        <v>899</v>
      </c>
      <c r="BL592" t="s">
        <v>899</v>
      </c>
      <c r="BM592" t="s">
        <v>899</v>
      </c>
      <c r="BN592" t="s">
        <v>899</v>
      </c>
      <c r="BO592" t="s">
        <v>899</v>
      </c>
    </row>
    <row r="593" spans="44:67" x14ac:dyDescent="0.3">
      <c r="AR593" t="s">
        <v>899</v>
      </c>
      <c r="AS593" t="s">
        <v>899</v>
      </c>
      <c r="AT593" t="s">
        <v>899</v>
      </c>
      <c r="AU593" t="s">
        <v>899</v>
      </c>
      <c r="AV593" t="s">
        <v>899</v>
      </c>
      <c r="AW593" t="s">
        <v>899</v>
      </c>
      <c r="AX593" t="s">
        <v>899</v>
      </c>
      <c r="AY593" t="s">
        <v>899</v>
      </c>
      <c r="AZ593" t="s">
        <v>899</v>
      </c>
      <c r="BA593" t="s">
        <v>899</v>
      </c>
      <c r="BB593" t="s">
        <v>899</v>
      </c>
      <c r="BC593" t="s">
        <v>899</v>
      </c>
      <c r="BD593" t="s">
        <v>899</v>
      </c>
      <c r="BE593" t="s">
        <v>899</v>
      </c>
      <c r="BF593" t="s">
        <v>899</v>
      </c>
      <c r="BG593" t="s">
        <v>899</v>
      </c>
      <c r="BH593" t="s">
        <v>899</v>
      </c>
      <c r="BI593" t="s">
        <v>899</v>
      </c>
      <c r="BJ593" t="s">
        <v>899</v>
      </c>
      <c r="BK593" t="s">
        <v>899</v>
      </c>
      <c r="BL593" t="s">
        <v>899</v>
      </c>
      <c r="BM593" t="s">
        <v>899</v>
      </c>
      <c r="BN593" t="s">
        <v>899</v>
      </c>
      <c r="BO593" t="s">
        <v>899</v>
      </c>
    </row>
    <row r="594" spans="44:67" x14ac:dyDescent="0.3">
      <c r="AR594" t="s">
        <v>899</v>
      </c>
      <c r="AS594" t="s">
        <v>899</v>
      </c>
      <c r="AT594" t="s">
        <v>899</v>
      </c>
      <c r="AU594" t="s">
        <v>899</v>
      </c>
      <c r="AV594" t="s">
        <v>899</v>
      </c>
      <c r="AW594" t="s">
        <v>899</v>
      </c>
      <c r="AX594" t="s">
        <v>899</v>
      </c>
      <c r="AY594" t="s">
        <v>899</v>
      </c>
      <c r="AZ594" t="s">
        <v>899</v>
      </c>
      <c r="BA594" t="s">
        <v>899</v>
      </c>
      <c r="BB594" t="s">
        <v>899</v>
      </c>
      <c r="BC594" t="s">
        <v>899</v>
      </c>
      <c r="BD594" t="s">
        <v>899</v>
      </c>
      <c r="BE594" t="s">
        <v>899</v>
      </c>
      <c r="BF594" t="s">
        <v>899</v>
      </c>
      <c r="BG594" t="s">
        <v>899</v>
      </c>
      <c r="BH594" t="s">
        <v>899</v>
      </c>
      <c r="BI594" t="s">
        <v>899</v>
      </c>
      <c r="BJ594" t="s">
        <v>899</v>
      </c>
      <c r="BK594" t="s">
        <v>899</v>
      </c>
      <c r="BL594" t="s">
        <v>899</v>
      </c>
      <c r="BM594" t="s">
        <v>899</v>
      </c>
      <c r="BN594" t="s">
        <v>899</v>
      </c>
      <c r="BO594" t="s">
        <v>899</v>
      </c>
    </row>
    <row r="595" spans="44:67" x14ac:dyDescent="0.3">
      <c r="AR595" t="s">
        <v>899</v>
      </c>
      <c r="AS595" t="s">
        <v>899</v>
      </c>
      <c r="AT595" t="s">
        <v>899</v>
      </c>
      <c r="AU595" t="s">
        <v>899</v>
      </c>
      <c r="AV595" t="s">
        <v>899</v>
      </c>
      <c r="AW595" t="s">
        <v>899</v>
      </c>
      <c r="AX595" t="s">
        <v>899</v>
      </c>
      <c r="AY595" t="s">
        <v>899</v>
      </c>
      <c r="AZ595" t="s">
        <v>899</v>
      </c>
      <c r="BA595" t="s">
        <v>899</v>
      </c>
      <c r="BB595" t="s">
        <v>899</v>
      </c>
      <c r="BC595" t="s">
        <v>899</v>
      </c>
      <c r="BD595" t="s">
        <v>899</v>
      </c>
      <c r="BE595" t="s">
        <v>899</v>
      </c>
      <c r="BF595" t="s">
        <v>899</v>
      </c>
      <c r="BG595" t="s">
        <v>899</v>
      </c>
      <c r="BH595" t="s">
        <v>899</v>
      </c>
      <c r="BI595" t="s">
        <v>899</v>
      </c>
      <c r="BJ595" t="s">
        <v>899</v>
      </c>
      <c r="BK595" t="s">
        <v>899</v>
      </c>
      <c r="BL595" t="s">
        <v>899</v>
      </c>
      <c r="BM595" t="s">
        <v>899</v>
      </c>
      <c r="BN595" t="s">
        <v>899</v>
      </c>
      <c r="BO595" t="s">
        <v>899</v>
      </c>
    </row>
    <row r="596" spans="44:67" x14ac:dyDescent="0.3">
      <c r="AR596" t="s">
        <v>899</v>
      </c>
      <c r="AS596" t="s">
        <v>899</v>
      </c>
      <c r="AT596" t="s">
        <v>899</v>
      </c>
      <c r="AU596" t="s">
        <v>899</v>
      </c>
      <c r="AV596" t="s">
        <v>899</v>
      </c>
      <c r="AW596" t="s">
        <v>899</v>
      </c>
      <c r="AX596" t="s">
        <v>899</v>
      </c>
      <c r="AY596" t="s">
        <v>899</v>
      </c>
      <c r="AZ596" t="s">
        <v>899</v>
      </c>
      <c r="BA596" t="s">
        <v>899</v>
      </c>
      <c r="BB596" t="s">
        <v>899</v>
      </c>
      <c r="BC596" t="s">
        <v>899</v>
      </c>
      <c r="BD596" t="s">
        <v>899</v>
      </c>
      <c r="BE596" t="s">
        <v>899</v>
      </c>
      <c r="BF596" t="s">
        <v>899</v>
      </c>
      <c r="BG596" t="s">
        <v>899</v>
      </c>
      <c r="BH596" t="s">
        <v>899</v>
      </c>
      <c r="BI596" t="s">
        <v>899</v>
      </c>
      <c r="BJ596" t="s">
        <v>899</v>
      </c>
      <c r="BK596" t="s">
        <v>899</v>
      </c>
      <c r="BL596" t="s">
        <v>899</v>
      </c>
      <c r="BM596" t="s">
        <v>899</v>
      </c>
      <c r="BN596" t="s">
        <v>899</v>
      </c>
      <c r="BO596" t="s">
        <v>899</v>
      </c>
    </row>
    <row r="597" spans="44:67" x14ac:dyDescent="0.3">
      <c r="AR597" t="s">
        <v>899</v>
      </c>
      <c r="AS597" t="s">
        <v>899</v>
      </c>
      <c r="AT597" t="s">
        <v>899</v>
      </c>
      <c r="AU597" t="s">
        <v>899</v>
      </c>
      <c r="AV597" t="s">
        <v>899</v>
      </c>
      <c r="AW597" t="s">
        <v>899</v>
      </c>
      <c r="AX597" t="s">
        <v>899</v>
      </c>
      <c r="AY597" t="s">
        <v>899</v>
      </c>
      <c r="AZ597" t="s">
        <v>899</v>
      </c>
      <c r="BA597" t="s">
        <v>899</v>
      </c>
      <c r="BB597" t="s">
        <v>899</v>
      </c>
      <c r="BC597" t="s">
        <v>899</v>
      </c>
      <c r="BD597" t="s">
        <v>899</v>
      </c>
      <c r="BE597" t="s">
        <v>899</v>
      </c>
      <c r="BF597" t="s">
        <v>899</v>
      </c>
      <c r="BG597" t="s">
        <v>899</v>
      </c>
      <c r="BH597" t="s">
        <v>899</v>
      </c>
      <c r="BI597" t="s">
        <v>899</v>
      </c>
      <c r="BJ597" t="s">
        <v>899</v>
      </c>
      <c r="BK597" t="s">
        <v>899</v>
      </c>
      <c r="BL597" t="s">
        <v>899</v>
      </c>
      <c r="BM597" t="s">
        <v>899</v>
      </c>
      <c r="BN597" t="s">
        <v>899</v>
      </c>
      <c r="BO597" t="s">
        <v>899</v>
      </c>
    </row>
    <row r="598" spans="44:67" x14ac:dyDescent="0.3">
      <c r="AR598" t="s">
        <v>899</v>
      </c>
      <c r="AS598" t="s">
        <v>899</v>
      </c>
      <c r="AT598" t="s">
        <v>899</v>
      </c>
      <c r="AU598" t="s">
        <v>899</v>
      </c>
      <c r="AV598" t="s">
        <v>899</v>
      </c>
      <c r="AW598" t="s">
        <v>899</v>
      </c>
      <c r="AX598" t="s">
        <v>899</v>
      </c>
      <c r="AY598" t="s">
        <v>899</v>
      </c>
      <c r="AZ598" t="s">
        <v>899</v>
      </c>
      <c r="BA598" t="s">
        <v>899</v>
      </c>
      <c r="BB598" t="s">
        <v>899</v>
      </c>
      <c r="BC598" t="s">
        <v>899</v>
      </c>
      <c r="BD598" t="s">
        <v>899</v>
      </c>
      <c r="BE598" t="s">
        <v>899</v>
      </c>
      <c r="BF598" t="s">
        <v>899</v>
      </c>
      <c r="BG598" t="s">
        <v>899</v>
      </c>
      <c r="BH598" t="s">
        <v>899</v>
      </c>
      <c r="BI598" t="s">
        <v>899</v>
      </c>
      <c r="BJ598" t="s">
        <v>899</v>
      </c>
      <c r="BK598" t="s">
        <v>899</v>
      </c>
      <c r="BL598" t="s">
        <v>899</v>
      </c>
      <c r="BM598" t="s">
        <v>899</v>
      </c>
      <c r="BN598" t="s">
        <v>899</v>
      </c>
      <c r="BO598" t="s">
        <v>899</v>
      </c>
    </row>
    <row r="599" spans="44:67" x14ac:dyDescent="0.3">
      <c r="AR599" t="s">
        <v>899</v>
      </c>
      <c r="AS599" t="s">
        <v>899</v>
      </c>
      <c r="AT599" t="s">
        <v>899</v>
      </c>
      <c r="AU599" t="s">
        <v>899</v>
      </c>
      <c r="AV599" t="s">
        <v>899</v>
      </c>
      <c r="AW599" t="s">
        <v>899</v>
      </c>
      <c r="AX599" t="s">
        <v>899</v>
      </c>
      <c r="AY599" t="s">
        <v>899</v>
      </c>
      <c r="AZ599" t="s">
        <v>899</v>
      </c>
      <c r="BA599" t="s">
        <v>899</v>
      </c>
      <c r="BB599" t="s">
        <v>899</v>
      </c>
      <c r="BC599" t="s">
        <v>899</v>
      </c>
      <c r="BD599" t="s">
        <v>899</v>
      </c>
      <c r="BE599" t="s">
        <v>899</v>
      </c>
      <c r="BF599" t="s">
        <v>899</v>
      </c>
      <c r="BG599" t="s">
        <v>899</v>
      </c>
      <c r="BH599" t="s">
        <v>899</v>
      </c>
      <c r="BI599" t="s">
        <v>899</v>
      </c>
      <c r="BJ599" t="s">
        <v>899</v>
      </c>
      <c r="BK599" t="s">
        <v>899</v>
      </c>
      <c r="BL599" t="s">
        <v>899</v>
      </c>
      <c r="BM599" t="s">
        <v>899</v>
      </c>
      <c r="BN599" t="s">
        <v>899</v>
      </c>
      <c r="BO599" t="s">
        <v>899</v>
      </c>
    </row>
    <row r="600" spans="44:67" x14ac:dyDescent="0.3">
      <c r="AR600" t="s">
        <v>899</v>
      </c>
      <c r="AS600" t="s">
        <v>899</v>
      </c>
      <c r="AT600" t="s">
        <v>899</v>
      </c>
      <c r="AU600" t="s">
        <v>899</v>
      </c>
      <c r="AV600" t="s">
        <v>899</v>
      </c>
      <c r="AW600" t="s">
        <v>899</v>
      </c>
      <c r="AX600" t="s">
        <v>899</v>
      </c>
      <c r="AY600" t="s">
        <v>899</v>
      </c>
      <c r="AZ600" t="s">
        <v>899</v>
      </c>
      <c r="BA600" t="s">
        <v>899</v>
      </c>
      <c r="BB600" t="s">
        <v>899</v>
      </c>
      <c r="BC600" t="s">
        <v>899</v>
      </c>
      <c r="BD600" t="s">
        <v>899</v>
      </c>
      <c r="BE600" t="s">
        <v>899</v>
      </c>
      <c r="BF600" t="s">
        <v>899</v>
      </c>
      <c r="BG600" t="s">
        <v>899</v>
      </c>
      <c r="BH600" t="s">
        <v>899</v>
      </c>
      <c r="BI600" t="s">
        <v>899</v>
      </c>
      <c r="BJ600" t="s">
        <v>899</v>
      </c>
      <c r="BK600" t="s">
        <v>899</v>
      </c>
      <c r="BL600" t="s">
        <v>899</v>
      </c>
      <c r="BM600" t="s">
        <v>899</v>
      </c>
      <c r="BN600" t="s">
        <v>899</v>
      </c>
      <c r="BO600" t="s">
        <v>899</v>
      </c>
    </row>
    <row r="601" spans="44:67" x14ac:dyDescent="0.3">
      <c r="AR601" t="s">
        <v>899</v>
      </c>
      <c r="AS601" t="s">
        <v>899</v>
      </c>
      <c r="AT601" t="s">
        <v>899</v>
      </c>
      <c r="AU601" t="s">
        <v>899</v>
      </c>
      <c r="AV601" t="s">
        <v>899</v>
      </c>
      <c r="AW601" t="s">
        <v>899</v>
      </c>
      <c r="AX601" t="s">
        <v>899</v>
      </c>
      <c r="AY601" t="s">
        <v>899</v>
      </c>
      <c r="AZ601" t="s">
        <v>899</v>
      </c>
      <c r="BA601" t="s">
        <v>899</v>
      </c>
      <c r="BB601" t="s">
        <v>899</v>
      </c>
      <c r="BC601" t="s">
        <v>899</v>
      </c>
      <c r="BD601" t="s">
        <v>899</v>
      </c>
      <c r="BE601" t="s">
        <v>899</v>
      </c>
      <c r="BF601" t="s">
        <v>899</v>
      </c>
      <c r="BG601" t="s">
        <v>899</v>
      </c>
      <c r="BH601" t="s">
        <v>899</v>
      </c>
      <c r="BI601" t="s">
        <v>899</v>
      </c>
      <c r="BJ601" t="s">
        <v>899</v>
      </c>
      <c r="BK601" t="s">
        <v>899</v>
      </c>
      <c r="BL601" t="s">
        <v>899</v>
      </c>
      <c r="BM601" t="s">
        <v>899</v>
      </c>
      <c r="BN601" t="s">
        <v>899</v>
      </c>
      <c r="BO601" t="s">
        <v>899</v>
      </c>
    </row>
    <row r="602" spans="44:67" x14ac:dyDescent="0.3">
      <c r="AR602" t="s">
        <v>899</v>
      </c>
      <c r="AS602" t="s">
        <v>899</v>
      </c>
      <c r="AT602" t="s">
        <v>899</v>
      </c>
      <c r="AU602" t="s">
        <v>899</v>
      </c>
      <c r="AV602" t="s">
        <v>899</v>
      </c>
      <c r="AW602" t="s">
        <v>899</v>
      </c>
      <c r="AX602" t="s">
        <v>899</v>
      </c>
      <c r="AY602" t="s">
        <v>899</v>
      </c>
      <c r="AZ602" t="s">
        <v>899</v>
      </c>
      <c r="BA602" t="s">
        <v>899</v>
      </c>
      <c r="BB602" t="s">
        <v>899</v>
      </c>
      <c r="BC602" t="s">
        <v>899</v>
      </c>
      <c r="BD602" t="s">
        <v>899</v>
      </c>
      <c r="BE602" t="s">
        <v>899</v>
      </c>
      <c r="BF602" t="s">
        <v>899</v>
      </c>
      <c r="BG602" t="s">
        <v>899</v>
      </c>
      <c r="BH602" t="s">
        <v>899</v>
      </c>
      <c r="BI602" t="s">
        <v>899</v>
      </c>
      <c r="BJ602" t="s">
        <v>899</v>
      </c>
      <c r="BK602" t="s">
        <v>899</v>
      </c>
      <c r="BL602" t="s">
        <v>899</v>
      </c>
      <c r="BM602" t="s">
        <v>899</v>
      </c>
      <c r="BN602" t="s">
        <v>899</v>
      </c>
      <c r="BO602" t="s">
        <v>899</v>
      </c>
    </row>
    <row r="603" spans="44:67" x14ac:dyDescent="0.3">
      <c r="AR603" t="s">
        <v>899</v>
      </c>
      <c r="AS603" t="s">
        <v>899</v>
      </c>
      <c r="AT603" t="s">
        <v>899</v>
      </c>
      <c r="AU603" t="s">
        <v>899</v>
      </c>
      <c r="AV603" t="s">
        <v>899</v>
      </c>
      <c r="AW603" t="s">
        <v>899</v>
      </c>
      <c r="AX603" t="s">
        <v>899</v>
      </c>
      <c r="AY603" t="s">
        <v>899</v>
      </c>
      <c r="AZ603" t="s">
        <v>899</v>
      </c>
      <c r="BA603" t="s">
        <v>899</v>
      </c>
      <c r="BB603" t="s">
        <v>899</v>
      </c>
      <c r="BC603" t="s">
        <v>899</v>
      </c>
      <c r="BD603" t="s">
        <v>899</v>
      </c>
      <c r="BE603" t="s">
        <v>899</v>
      </c>
      <c r="BF603" t="s">
        <v>899</v>
      </c>
      <c r="BG603" t="s">
        <v>899</v>
      </c>
      <c r="BH603" t="s">
        <v>899</v>
      </c>
      <c r="BI603" t="s">
        <v>899</v>
      </c>
      <c r="BJ603" t="s">
        <v>899</v>
      </c>
      <c r="BK603" t="s">
        <v>899</v>
      </c>
      <c r="BL603" t="s">
        <v>899</v>
      </c>
      <c r="BM603" t="s">
        <v>899</v>
      </c>
      <c r="BN603" t="s">
        <v>899</v>
      </c>
      <c r="BO603" t="s">
        <v>899</v>
      </c>
    </row>
    <row r="604" spans="44:67" x14ac:dyDescent="0.3">
      <c r="AR604" t="s">
        <v>899</v>
      </c>
      <c r="AS604" t="s">
        <v>899</v>
      </c>
      <c r="AT604" t="s">
        <v>899</v>
      </c>
      <c r="AU604" t="s">
        <v>899</v>
      </c>
      <c r="AV604" t="s">
        <v>899</v>
      </c>
      <c r="AW604" t="s">
        <v>899</v>
      </c>
      <c r="AX604" t="s">
        <v>899</v>
      </c>
      <c r="AY604" t="s">
        <v>899</v>
      </c>
      <c r="AZ604" t="s">
        <v>899</v>
      </c>
      <c r="BA604" t="s">
        <v>899</v>
      </c>
      <c r="BB604" t="s">
        <v>899</v>
      </c>
      <c r="BC604" t="s">
        <v>899</v>
      </c>
      <c r="BD604" t="s">
        <v>899</v>
      </c>
      <c r="BE604" t="s">
        <v>899</v>
      </c>
      <c r="BF604" t="s">
        <v>899</v>
      </c>
      <c r="BG604" t="s">
        <v>899</v>
      </c>
      <c r="BH604" t="s">
        <v>899</v>
      </c>
      <c r="BI604" t="s">
        <v>899</v>
      </c>
      <c r="BJ604" t="s">
        <v>899</v>
      </c>
      <c r="BK604" t="s">
        <v>899</v>
      </c>
      <c r="BL604" t="s">
        <v>899</v>
      </c>
      <c r="BM604" t="s">
        <v>899</v>
      </c>
      <c r="BN604" t="s">
        <v>899</v>
      </c>
      <c r="BO604" t="s">
        <v>899</v>
      </c>
    </row>
    <row r="605" spans="44:67" x14ac:dyDescent="0.3">
      <c r="AR605" t="s">
        <v>899</v>
      </c>
      <c r="AS605" t="s">
        <v>899</v>
      </c>
      <c r="AT605" t="s">
        <v>899</v>
      </c>
      <c r="AU605" t="s">
        <v>899</v>
      </c>
      <c r="AV605" t="s">
        <v>899</v>
      </c>
      <c r="AW605" t="s">
        <v>899</v>
      </c>
      <c r="AX605" t="s">
        <v>899</v>
      </c>
      <c r="AY605" t="s">
        <v>899</v>
      </c>
      <c r="AZ605" t="s">
        <v>899</v>
      </c>
      <c r="BA605" t="s">
        <v>899</v>
      </c>
      <c r="BB605" t="s">
        <v>899</v>
      </c>
      <c r="BC605" t="s">
        <v>899</v>
      </c>
      <c r="BD605" t="s">
        <v>899</v>
      </c>
      <c r="BE605" t="s">
        <v>899</v>
      </c>
      <c r="BF605" t="s">
        <v>899</v>
      </c>
      <c r="BG605" t="s">
        <v>899</v>
      </c>
      <c r="BH605" t="s">
        <v>899</v>
      </c>
      <c r="BI605" t="s">
        <v>899</v>
      </c>
      <c r="BJ605" t="s">
        <v>899</v>
      </c>
      <c r="BK605" t="s">
        <v>899</v>
      </c>
      <c r="BL605" t="s">
        <v>899</v>
      </c>
      <c r="BM605" t="s">
        <v>899</v>
      </c>
      <c r="BN605" t="s">
        <v>899</v>
      </c>
      <c r="BO605" t="s">
        <v>899</v>
      </c>
    </row>
    <row r="606" spans="44:67" x14ac:dyDescent="0.3">
      <c r="AR606" t="s">
        <v>899</v>
      </c>
      <c r="AS606" t="s">
        <v>899</v>
      </c>
      <c r="AT606" t="s">
        <v>899</v>
      </c>
      <c r="AU606" t="s">
        <v>899</v>
      </c>
      <c r="AV606" t="s">
        <v>899</v>
      </c>
      <c r="AW606" t="s">
        <v>899</v>
      </c>
      <c r="AX606" t="s">
        <v>899</v>
      </c>
      <c r="AY606" t="s">
        <v>899</v>
      </c>
      <c r="AZ606" t="s">
        <v>899</v>
      </c>
      <c r="BA606" t="s">
        <v>899</v>
      </c>
      <c r="BB606" t="s">
        <v>899</v>
      </c>
      <c r="BC606" t="s">
        <v>899</v>
      </c>
      <c r="BD606" t="s">
        <v>899</v>
      </c>
      <c r="BE606" t="s">
        <v>899</v>
      </c>
      <c r="BF606" t="s">
        <v>899</v>
      </c>
      <c r="BG606" t="s">
        <v>899</v>
      </c>
      <c r="BH606" t="s">
        <v>899</v>
      </c>
      <c r="BI606" t="s">
        <v>899</v>
      </c>
      <c r="BJ606" t="s">
        <v>899</v>
      </c>
      <c r="BK606" t="s">
        <v>899</v>
      </c>
      <c r="BL606" t="s">
        <v>899</v>
      </c>
      <c r="BM606" t="s">
        <v>899</v>
      </c>
      <c r="BN606" t="s">
        <v>899</v>
      </c>
      <c r="BO606" t="s">
        <v>899</v>
      </c>
    </row>
    <row r="607" spans="44:67" x14ac:dyDescent="0.3">
      <c r="AR607" t="s">
        <v>899</v>
      </c>
      <c r="AS607" t="s">
        <v>899</v>
      </c>
      <c r="AT607" t="s">
        <v>899</v>
      </c>
      <c r="AU607" t="s">
        <v>899</v>
      </c>
      <c r="AV607" t="s">
        <v>899</v>
      </c>
      <c r="AW607" t="s">
        <v>899</v>
      </c>
      <c r="AX607" t="s">
        <v>899</v>
      </c>
      <c r="AY607" t="s">
        <v>899</v>
      </c>
      <c r="AZ607" t="s">
        <v>899</v>
      </c>
      <c r="BA607" t="s">
        <v>899</v>
      </c>
      <c r="BB607" t="s">
        <v>899</v>
      </c>
      <c r="BC607" t="s">
        <v>899</v>
      </c>
      <c r="BD607" t="s">
        <v>899</v>
      </c>
      <c r="BE607" t="s">
        <v>899</v>
      </c>
      <c r="BF607" t="s">
        <v>899</v>
      </c>
      <c r="BG607" t="s">
        <v>899</v>
      </c>
      <c r="BH607" t="s">
        <v>899</v>
      </c>
      <c r="BI607" t="s">
        <v>899</v>
      </c>
      <c r="BJ607" t="s">
        <v>899</v>
      </c>
      <c r="BK607" t="s">
        <v>899</v>
      </c>
      <c r="BL607" t="s">
        <v>899</v>
      </c>
      <c r="BM607" t="s">
        <v>899</v>
      </c>
      <c r="BN607" t="s">
        <v>899</v>
      </c>
      <c r="BO607" t="s">
        <v>899</v>
      </c>
    </row>
    <row r="608" spans="44:67" x14ac:dyDescent="0.3">
      <c r="AR608" t="s">
        <v>899</v>
      </c>
      <c r="AS608" t="s">
        <v>899</v>
      </c>
      <c r="AT608" t="s">
        <v>899</v>
      </c>
      <c r="AU608" t="s">
        <v>899</v>
      </c>
      <c r="AV608" t="s">
        <v>899</v>
      </c>
      <c r="AW608" t="s">
        <v>899</v>
      </c>
      <c r="AX608" t="s">
        <v>899</v>
      </c>
      <c r="AY608" t="s">
        <v>899</v>
      </c>
      <c r="AZ608" t="s">
        <v>899</v>
      </c>
      <c r="BA608" t="s">
        <v>899</v>
      </c>
      <c r="BB608" t="s">
        <v>899</v>
      </c>
      <c r="BC608" t="s">
        <v>899</v>
      </c>
      <c r="BD608" t="s">
        <v>899</v>
      </c>
      <c r="BE608" t="s">
        <v>899</v>
      </c>
      <c r="BF608" t="s">
        <v>899</v>
      </c>
      <c r="BG608" t="s">
        <v>899</v>
      </c>
      <c r="BH608" t="s">
        <v>899</v>
      </c>
      <c r="BI608" t="s">
        <v>899</v>
      </c>
      <c r="BJ608" t="s">
        <v>899</v>
      </c>
      <c r="BK608" t="s">
        <v>899</v>
      </c>
      <c r="BL608" t="s">
        <v>899</v>
      </c>
      <c r="BM608" t="s">
        <v>899</v>
      </c>
      <c r="BN608" t="s">
        <v>899</v>
      </c>
      <c r="BO608" t="s">
        <v>899</v>
      </c>
    </row>
    <row r="609" spans="44:67" x14ac:dyDescent="0.3">
      <c r="AR609" t="s">
        <v>899</v>
      </c>
      <c r="AS609" t="s">
        <v>899</v>
      </c>
      <c r="AT609" t="s">
        <v>899</v>
      </c>
      <c r="AU609" t="s">
        <v>899</v>
      </c>
      <c r="AV609" t="s">
        <v>899</v>
      </c>
      <c r="AW609" t="s">
        <v>899</v>
      </c>
      <c r="AX609" t="s">
        <v>899</v>
      </c>
      <c r="AY609" t="s">
        <v>899</v>
      </c>
      <c r="AZ609" t="s">
        <v>899</v>
      </c>
      <c r="BA609" t="s">
        <v>899</v>
      </c>
      <c r="BB609" t="s">
        <v>899</v>
      </c>
      <c r="BC609" t="s">
        <v>899</v>
      </c>
      <c r="BD609" t="s">
        <v>899</v>
      </c>
      <c r="BE609" t="s">
        <v>899</v>
      </c>
      <c r="BF609" t="s">
        <v>899</v>
      </c>
      <c r="BG609" t="s">
        <v>899</v>
      </c>
      <c r="BH609" t="s">
        <v>899</v>
      </c>
      <c r="BI609" t="s">
        <v>899</v>
      </c>
      <c r="BJ609" t="s">
        <v>899</v>
      </c>
      <c r="BK609" t="s">
        <v>899</v>
      </c>
      <c r="BL609" t="s">
        <v>899</v>
      </c>
      <c r="BM609" t="s">
        <v>899</v>
      </c>
      <c r="BN609" t="s">
        <v>899</v>
      </c>
      <c r="BO609" t="s">
        <v>899</v>
      </c>
    </row>
    <row r="610" spans="44:67" x14ac:dyDescent="0.3">
      <c r="AR610" t="s">
        <v>899</v>
      </c>
      <c r="AS610" t="s">
        <v>899</v>
      </c>
      <c r="AT610" t="s">
        <v>899</v>
      </c>
      <c r="AU610" t="s">
        <v>899</v>
      </c>
      <c r="AV610" t="s">
        <v>899</v>
      </c>
      <c r="AW610" t="s">
        <v>899</v>
      </c>
      <c r="AX610" t="s">
        <v>899</v>
      </c>
      <c r="AY610" t="s">
        <v>899</v>
      </c>
      <c r="AZ610" t="s">
        <v>899</v>
      </c>
      <c r="BA610" t="s">
        <v>899</v>
      </c>
      <c r="BB610" t="s">
        <v>899</v>
      </c>
      <c r="BC610" t="s">
        <v>899</v>
      </c>
      <c r="BD610" t="s">
        <v>899</v>
      </c>
      <c r="BE610" t="s">
        <v>899</v>
      </c>
      <c r="BF610" t="s">
        <v>899</v>
      </c>
      <c r="BG610" t="s">
        <v>899</v>
      </c>
      <c r="BH610" t="s">
        <v>899</v>
      </c>
      <c r="BI610" t="s">
        <v>899</v>
      </c>
      <c r="BJ610" t="s">
        <v>899</v>
      </c>
      <c r="BK610" t="s">
        <v>899</v>
      </c>
      <c r="BL610" t="s">
        <v>899</v>
      </c>
      <c r="BM610" t="s">
        <v>899</v>
      </c>
      <c r="BN610" t="s">
        <v>899</v>
      </c>
      <c r="BO610" t="s">
        <v>899</v>
      </c>
    </row>
    <row r="611" spans="44:67" x14ac:dyDescent="0.3">
      <c r="AR611" t="s">
        <v>899</v>
      </c>
      <c r="AS611" t="s">
        <v>899</v>
      </c>
      <c r="AT611" t="s">
        <v>899</v>
      </c>
      <c r="AU611" t="s">
        <v>899</v>
      </c>
      <c r="AV611" t="s">
        <v>899</v>
      </c>
      <c r="AW611" t="s">
        <v>899</v>
      </c>
      <c r="AX611" t="s">
        <v>899</v>
      </c>
      <c r="AY611" t="s">
        <v>899</v>
      </c>
      <c r="AZ611" t="s">
        <v>899</v>
      </c>
      <c r="BA611" t="s">
        <v>899</v>
      </c>
      <c r="BB611" t="s">
        <v>899</v>
      </c>
      <c r="BC611" t="s">
        <v>899</v>
      </c>
      <c r="BD611" t="s">
        <v>899</v>
      </c>
      <c r="BE611" t="s">
        <v>899</v>
      </c>
      <c r="BF611" t="s">
        <v>899</v>
      </c>
      <c r="BG611" t="s">
        <v>899</v>
      </c>
      <c r="BH611" t="s">
        <v>899</v>
      </c>
      <c r="BI611" t="s">
        <v>899</v>
      </c>
      <c r="BJ611" t="s">
        <v>899</v>
      </c>
      <c r="BK611" t="s">
        <v>899</v>
      </c>
      <c r="BL611" t="s">
        <v>899</v>
      </c>
      <c r="BM611" t="s">
        <v>899</v>
      </c>
      <c r="BN611" t="s">
        <v>899</v>
      </c>
      <c r="BO611" t="s">
        <v>899</v>
      </c>
    </row>
    <row r="612" spans="44:67" x14ac:dyDescent="0.3">
      <c r="AR612" t="s">
        <v>899</v>
      </c>
      <c r="AS612" t="s">
        <v>899</v>
      </c>
      <c r="AT612" t="s">
        <v>899</v>
      </c>
      <c r="AU612" t="s">
        <v>899</v>
      </c>
      <c r="AV612" t="s">
        <v>899</v>
      </c>
      <c r="AW612" t="s">
        <v>899</v>
      </c>
      <c r="AX612" t="s">
        <v>899</v>
      </c>
      <c r="AY612" t="s">
        <v>899</v>
      </c>
      <c r="AZ612" t="s">
        <v>899</v>
      </c>
      <c r="BA612" t="s">
        <v>899</v>
      </c>
      <c r="BB612" t="s">
        <v>899</v>
      </c>
      <c r="BC612" t="s">
        <v>899</v>
      </c>
      <c r="BD612" t="s">
        <v>899</v>
      </c>
      <c r="BE612" t="s">
        <v>899</v>
      </c>
      <c r="BF612" t="s">
        <v>899</v>
      </c>
      <c r="BG612" t="s">
        <v>899</v>
      </c>
      <c r="BH612" t="s">
        <v>899</v>
      </c>
      <c r="BI612" t="s">
        <v>899</v>
      </c>
      <c r="BJ612" t="s">
        <v>899</v>
      </c>
      <c r="BK612" t="s">
        <v>899</v>
      </c>
      <c r="BL612" t="s">
        <v>899</v>
      </c>
      <c r="BM612" t="s">
        <v>899</v>
      </c>
      <c r="BN612" t="s">
        <v>899</v>
      </c>
      <c r="BO612" t="s">
        <v>899</v>
      </c>
    </row>
    <row r="613" spans="44:67" x14ac:dyDescent="0.3">
      <c r="AR613" t="s">
        <v>899</v>
      </c>
      <c r="AS613" t="s">
        <v>899</v>
      </c>
      <c r="AT613" t="s">
        <v>899</v>
      </c>
      <c r="AU613" t="s">
        <v>899</v>
      </c>
      <c r="AV613" t="s">
        <v>899</v>
      </c>
      <c r="AW613" t="s">
        <v>899</v>
      </c>
      <c r="AX613" t="s">
        <v>899</v>
      </c>
      <c r="AY613" t="s">
        <v>899</v>
      </c>
      <c r="AZ613" t="s">
        <v>899</v>
      </c>
      <c r="BA613" t="s">
        <v>899</v>
      </c>
      <c r="BB613" t="s">
        <v>899</v>
      </c>
      <c r="BC613" t="s">
        <v>899</v>
      </c>
      <c r="BD613" t="s">
        <v>899</v>
      </c>
      <c r="BE613" t="s">
        <v>899</v>
      </c>
      <c r="BF613" t="s">
        <v>899</v>
      </c>
      <c r="BG613" t="s">
        <v>899</v>
      </c>
      <c r="BH613" t="s">
        <v>899</v>
      </c>
      <c r="BI613" t="s">
        <v>899</v>
      </c>
      <c r="BJ613" t="s">
        <v>899</v>
      </c>
      <c r="BK613" t="s">
        <v>899</v>
      </c>
      <c r="BL613" t="s">
        <v>899</v>
      </c>
      <c r="BM613" t="s">
        <v>899</v>
      </c>
      <c r="BN613" t="s">
        <v>899</v>
      </c>
      <c r="BO613" t="s">
        <v>899</v>
      </c>
    </row>
    <row r="614" spans="44:67" x14ac:dyDescent="0.3">
      <c r="AR614" t="s">
        <v>899</v>
      </c>
      <c r="AS614" t="s">
        <v>899</v>
      </c>
      <c r="AT614" t="s">
        <v>899</v>
      </c>
      <c r="AU614" t="s">
        <v>899</v>
      </c>
      <c r="AV614" t="s">
        <v>899</v>
      </c>
      <c r="AW614" t="s">
        <v>899</v>
      </c>
      <c r="AX614" t="s">
        <v>899</v>
      </c>
      <c r="AY614" t="s">
        <v>899</v>
      </c>
      <c r="AZ614" t="s">
        <v>899</v>
      </c>
      <c r="BA614" t="s">
        <v>899</v>
      </c>
      <c r="BB614" t="s">
        <v>899</v>
      </c>
      <c r="BC614" t="s">
        <v>899</v>
      </c>
      <c r="BD614" t="s">
        <v>899</v>
      </c>
      <c r="BE614" t="s">
        <v>899</v>
      </c>
      <c r="BF614" t="s">
        <v>899</v>
      </c>
      <c r="BG614" t="s">
        <v>899</v>
      </c>
      <c r="BH614" t="s">
        <v>899</v>
      </c>
      <c r="BI614" t="s">
        <v>899</v>
      </c>
      <c r="BJ614" t="s">
        <v>899</v>
      </c>
      <c r="BK614" t="s">
        <v>899</v>
      </c>
      <c r="BL614" t="s">
        <v>899</v>
      </c>
      <c r="BM614" t="s">
        <v>899</v>
      </c>
      <c r="BN614" t="s">
        <v>899</v>
      </c>
      <c r="BO614" t="s">
        <v>899</v>
      </c>
    </row>
    <row r="615" spans="44:67" x14ac:dyDescent="0.3">
      <c r="AR615" t="s">
        <v>899</v>
      </c>
      <c r="AS615" t="s">
        <v>899</v>
      </c>
      <c r="AT615" t="s">
        <v>899</v>
      </c>
      <c r="AU615" t="s">
        <v>899</v>
      </c>
      <c r="AV615" t="s">
        <v>899</v>
      </c>
      <c r="AW615" t="s">
        <v>899</v>
      </c>
      <c r="AX615" t="s">
        <v>899</v>
      </c>
      <c r="AY615" t="s">
        <v>899</v>
      </c>
      <c r="AZ615" t="s">
        <v>899</v>
      </c>
      <c r="BA615" t="s">
        <v>899</v>
      </c>
      <c r="BB615" t="s">
        <v>899</v>
      </c>
      <c r="BC615" t="s">
        <v>899</v>
      </c>
      <c r="BD615" t="s">
        <v>899</v>
      </c>
      <c r="BE615" t="s">
        <v>899</v>
      </c>
      <c r="BF615" t="s">
        <v>899</v>
      </c>
      <c r="BG615" t="s">
        <v>899</v>
      </c>
      <c r="BH615" t="s">
        <v>899</v>
      </c>
      <c r="BI615" t="s">
        <v>899</v>
      </c>
      <c r="BJ615" t="s">
        <v>899</v>
      </c>
      <c r="BK615" t="s">
        <v>899</v>
      </c>
      <c r="BL615" t="s">
        <v>899</v>
      </c>
      <c r="BM615" t="s">
        <v>899</v>
      </c>
      <c r="BN615" t="s">
        <v>899</v>
      </c>
      <c r="BO615" t="s">
        <v>899</v>
      </c>
    </row>
    <row r="616" spans="44:67" x14ac:dyDescent="0.3">
      <c r="AR616" t="s">
        <v>899</v>
      </c>
      <c r="AS616" t="s">
        <v>899</v>
      </c>
      <c r="AT616" t="s">
        <v>899</v>
      </c>
      <c r="AU616" t="s">
        <v>899</v>
      </c>
      <c r="AV616" t="s">
        <v>899</v>
      </c>
      <c r="AW616" t="s">
        <v>899</v>
      </c>
      <c r="AX616" t="s">
        <v>899</v>
      </c>
      <c r="AY616" t="s">
        <v>899</v>
      </c>
      <c r="AZ616" t="s">
        <v>899</v>
      </c>
      <c r="BA616" t="s">
        <v>899</v>
      </c>
      <c r="BB616" t="s">
        <v>899</v>
      </c>
      <c r="BC616" t="s">
        <v>899</v>
      </c>
      <c r="BD616" t="s">
        <v>899</v>
      </c>
      <c r="BE616" t="s">
        <v>899</v>
      </c>
      <c r="BF616" t="s">
        <v>899</v>
      </c>
      <c r="BG616" t="s">
        <v>899</v>
      </c>
      <c r="BH616" t="s">
        <v>899</v>
      </c>
      <c r="BI616" t="s">
        <v>899</v>
      </c>
      <c r="BJ616" t="s">
        <v>899</v>
      </c>
      <c r="BK616" t="s">
        <v>899</v>
      </c>
      <c r="BL616" t="s">
        <v>899</v>
      </c>
      <c r="BM616" t="s">
        <v>899</v>
      </c>
      <c r="BN616" t="s">
        <v>899</v>
      </c>
      <c r="BO616" t="s">
        <v>899</v>
      </c>
    </row>
    <row r="617" spans="44:67" x14ac:dyDescent="0.3">
      <c r="AR617" t="s">
        <v>899</v>
      </c>
      <c r="AS617" t="s">
        <v>899</v>
      </c>
      <c r="AT617" t="s">
        <v>899</v>
      </c>
      <c r="AU617" t="s">
        <v>899</v>
      </c>
      <c r="AV617" t="s">
        <v>899</v>
      </c>
      <c r="AW617" t="s">
        <v>899</v>
      </c>
      <c r="AX617" t="s">
        <v>899</v>
      </c>
      <c r="AY617" t="s">
        <v>899</v>
      </c>
      <c r="AZ617" t="s">
        <v>899</v>
      </c>
      <c r="BA617" t="s">
        <v>899</v>
      </c>
      <c r="BB617" t="s">
        <v>899</v>
      </c>
      <c r="BC617" t="s">
        <v>899</v>
      </c>
      <c r="BD617" t="s">
        <v>899</v>
      </c>
      <c r="BE617" t="s">
        <v>899</v>
      </c>
      <c r="BF617" t="s">
        <v>899</v>
      </c>
      <c r="BG617" t="s">
        <v>899</v>
      </c>
      <c r="BH617" t="s">
        <v>899</v>
      </c>
      <c r="BI617" t="s">
        <v>899</v>
      </c>
      <c r="BJ617" t="s">
        <v>899</v>
      </c>
      <c r="BK617" t="s">
        <v>899</v>
      </c>
      <c r="BL617" t="s">
        <v>899</v>
      </c>
      <c r="BM617" t="s">
        <v>899</v>
      </c>
      <c r="BN617" t="s">
        <v>899</v>
      </c>
      <c r="BO617" t="s">
        <v>899</v>
      </c>
    </row>
    <row r="618" spans="44:67" x14ac:dyDescent="0.3">
      <c r="AR618" t="s">
        <v>899</v>
      </c>
      <c r="AS618" t="s">
        <v>899</v>
      </c>
      <c r="AT618" t="s">
        <v>899</v>
      </c>
      <c r="AU618" t="s">
        <v>899</v>
      </c>
      <c r="AV618" t="s">
        <v>899</v>
      </c>
      <c r="AW618" t="s">
        <v>899</v>
      </c>
      <c r="AX618" t="s">
        <v>899</v>
      </c>
      <c r="AY618" t="s">
        <v>899</v>
      </c>
      <c r="AZ618" t="s">
        <v>899</v>
      </c>
      <c r="BA618" t="s">
        <v>899</v>
      </c>
      <c r="BB618" t="s">
        <v>899</v>
      </c>
      <c r="BC618" t="s">
        <v>899</v>
      </c>
      <c r="BD618" t="s">
        <v>899</v>
      </c>
      <c r="BE618" t="s">
        <v>899</v>
      </c>
      <c r="BF618" t="s">
        <v>899</v>
      </c>
      <c r="BG618" t="s">
        <v>899</v>
      </c>
      <c r="BH618" t="s">
        <v>899</v>
      </c>
      <c r="BI618" t="s">
        <v>899</v>
      </c>
      <c r="BJ618" t="s">
        <v>899</v>
      </c>
      <c r="BK618" t="s">
        <v>899</v>
      </c>
      <c r="BL618" t="s">
        <v>899</v>
      </c>
      <c r="BM618" t="s">
        <v>899</v>
      </c>
      <c r="BN618" t="s">
        <v>899</v>
      </c>
      <c r="BO618" t="s">
        <v>899</v>
      </c>
    </row>
    <row r="619" spans="44:67" x14ac:dyDescent="0.3">
      <c r="AR619" t="s">
        <v>899</v>
      </c>
      <c r="AS619" t="s">
        <v>899</v>
      </c>
      <c r="AT619" t="s">
        <v>899</v>
      </c>
      <c r="AU619" t="s">
        <v>899</v>
      </c>
      <c r="AV619" t="s">
        <v>899</v>
      </c>
      <c r="AW619" t="s">
        <v>899</v>
      </c>
      <c r="AX619" t="s">
        <v>899</v>
      </c>
      <c r="AY619" t="s">
        <v>899</v>
      </c>
      <c r="AZ619" t="s">
        <v>899</v>
      </c>
      <c r="BA619" t="s">
        <v>899</v>
      </c>
      <c r="BB619" t="s">
        <v>899</v>
      </c>
      <c r="BC619" t="s">
        <v>899</v>
      </c>
      <c r="BD619" t="s">
        <v>899</v>
      </c>
      <c r="BE619" t="s">
        <v>899</v>
      </c>
      <c r="BF619" t="s">
        <v>899</v>
      </c>
      <c r="BG619" t="s">
        <v>899</v>
      </c>
      <c r="BH619" t="s">
        <v>899</v>
      </c>
      <c r="BI619" t="s">
        <v>899</v>
      </c>
      <c r="BJ619" t="s">
        <v>899</v>
      </c>
      <c r="BK619" t="s">
        <v>899</v>
      </c>
      <c r="BL619" t="s">
        <v>899</v>
      </c>
      <c r="BM619" t="s">
        <v>899</v>
      </c>
      <c r="BN619" t="s">
        <v>899</v>
      </c>
      <c r="BO619" t="s">
        <v>899</v>
      </c>
    </row>
    <row r="620" spans="44:67" x14ac:dyDescent="0.3">
      <c r="AR620" t="s">
        <v>899</v>
      </c>
      <c r="AS620" t="s">
        <v>899</v>
      </c>
      <c r="AT620" t="s">
        <v>899</v>
      </c>
      <c r="AU620" t="s">
        <v>899</v>
      </c>
      <c r="AV620" t="s">
        <v>899</v>
      </c>
      <c r="AW620" t="s">
        <v>899</v>
      </c>
      <c r="AX620" t="s">
        <v>899</v>
      </c>
      <c r="AY620" t="s">
        <v>899</v>
      </c>
      <c r="AZ620" t="s">
        <v>899</v>
      </c>
      <c r="BA620" t="s">
        <v>899</v>
      </c>
      <c r="BB620" t="s">
        <v>899</v>
      </c>
      <c r="BC620" t="s">
        <v>899</v>
      </c>
      <c r="BD620" t="s">
        <v>899</v>
      </c>
      <c r="BE620" t="s">
        <v>899</v>
      </c>
      <c r="BF620" t="s">
        <v>899</v>
      </c>
      <c r="BG620" t="s">
        <v>899</v>
      </c>
      <c r="BH620" t="s">
        <v>899</v>
      </c>
      <c r="BI620" t="s">
        <v>899</v>
      </c>
      <c r="BJ620" t="s">
        <v>899</v>
      </c>
      <c r="BK620" t="s">
        <v>899</v>
      </c>
      <c r="BL620" t="s">
        <v>899</v>
      </c>
      <c r="BM620" t="s">
        <v>899</v>
      </c>
      <c r="BN620" t="s">
        <v>899</v>
      </c>
      <c r="BO620" t="s">
        <v>899</v>
      </c>
    </row>
    <row r="621" spans="44:67" x14ac:dyDescent="0.3">
      <c r="AR621" t="s">
        <v>899</v>
      </c>
      <c r="AS621" t="s">
        <v>899</v>
      </c>
      <c r="AT621" t="s">
        <v>899</v>
      </c>
      <c r="AU621" t="s">
        <v>899</v>
      </c>
      <c r="AV621" t="s">
        <v>899</v>
      </c>
      <c r="AW621" t="s">
        <v>899</v>
      </c>
      <c r="AX621" t="s">
        <v>899</v>
      </c>
      <c r="AY621" t="s">
        <v>899</v>
      </c>
      <c r="AZ621" t="s">
        <v>899</v>
      </c>
      <c r="BA621" t="s">
        <v>899</v>
      </c>
      <c r="BB621" t="s">
        <v>899</v>
      </c>
      <c r="BC621" t="s">
        <v>899</v>
      </c>
      <c r="BD621" t="s">
        <v>899</v>
      </c>
      <c r="BE621" t="s">
        <v>899</v>
      </c>
      <c r="BF621" t="s">
        <v>899</v>
      </c>
      <c r="BG621" t="s">
        <v>899</v>
      </c>
      <c r="BH621" t="s">
        <v>899</v>
      </c>
      <c r="BI621" t="s">
        <v>899</v>
      </c>
      <c r="BJ621" t="s">
        <v>899</v>
      </c>
      <c r="BK621" t="s">
        <v>899</v>
      </c>
      <c r="BL621" t="s">
        <v>899</v>
      </c>
      <c r="BM621" t="s">
        <v>899</v>
      </c>
      <c r="BN621" t="s">
        <v>899</v>
      </c>
      <c r="BO621" t="s">
        <v>899</v>
      </c>
    </row>
    <row r="622" spans="44:67" x14ac:dyDescent="0.3">
      <c r="AR622" t="s">
        <v>899</v>
      </c>
      <c r="AS622" t="s">
        <v>899</v>
      </c>
      <c r="AT622" t="s">
        <v>899</v>
      </c>
      <c r="AU622" t="s">
        <v>899</v>
      </c>
      <c r="AV622" t="s">
        <v>899</v>
      </c>
      <c r="AW622" t="s">
        <v>899</v>
      </c>
      <c r="AX622" t="s">
        <v>899</v>
      </c>
      <c r="AY622" t="s">
        <v>899</v>
      </c>
      <c r="AZ622" t="s">
        <v>899</v>
      </c>
      <c r="BA622" t="s">
        <v>899</v>
      </c>
      <c r="BB622" t="s">
        <v>899</v>
      </c>
      <c r="BC622" t="s">
        <v>899</v>
      </c>
      <c r="BD622" t="s">
        <v>899</v>
      </c>
      <c r="BE622" t="s">
        <v>899</v>
      </c>
      <c r="BF622" t="s">
        <v>899</v>
      </c>
      <c r="BG622" t="s">
        <v>899</v>
      </c>
      <c r="BH622" t="s">
        <v>899</v>
      </c>
      <c r="BI622" t="s">
        <v>899</v>
      </c>
      <c r="BJ622" t="s">
        <v>899</v>
      </c>
      <c r="BK622" t="s">
        <v>899</v>
      </c>
      <c r="BL622" t="s">
        <v>899</v>
      </c>
      <c r="BM622" t="s">
        <v>899</v>
      </c>
      <c r="BN622" t="s">
        <v>899</v>
      </c>
      <c r="BO622" t="s">
        <v>899</v>
      </c>
    </row>
    <row r="623" spans="44:67" x14ac:dyDescent="0.3">
      <c r="AR623" t="s">
        <v>899</v>
      </c>
      <c r="AS623" t="s">
        <v>899</v>
      </c>
      <c r="AT623" t="s">
        <v>899</v>
      </c>
      <c r="AU623" t="s">
        <v>899</v>
      </c>
      <c r="AV623" t="s">
        <v>899</v>
      </c>
      <c r="AW623" t="s">
        <v>899</v>
      </c>
      <c r="AX623" t="s">
        <v>899</v>
      </c>
      <c r="AY623" t="s">
        <v>899</v>
      </c>
      <c r="AZ623" t="s">
        <v>899</v>
      </c>
      <c r="BA623" t="s">
        <v>899</v>
      </c>
      <c r="BB623" t="s">
        <v>899</v>
      </c>
      <c r="BC623" t="s">
        <v>899</v>
      </c>
      <c r="BD623" t="s">
        <v>899</v>
      </c>
      <c r="BE623" t="s">
        <v>899</v>
      </c>
      <c r="BF623" t="s">
        <v>899</v>
      </c>
      <c r="BG623" t="s">
        <v>899</v>
      </c>
      <c r="BH623" t="s">
        <v>899</v>
      </c>
      <c r="BI623" t="s">
        <v>899</v>
      </c>
      <c r="BJ623" t="s">
        <v>899</v>
      </c>
      <c r="BK623" t="s">
        <v>899</v>
      </c>
      <c r="BL623" t="s">
        <v>899</v>
      </c>
      <c r="BM623" t="s">
        <v>899</v>
      </c>
      <c r="BN623" t="s">
        <v>899</v>
      </c>
      <c r="BO623" t="s">
        <v>899</v>
      </c>
    </row>
    <row r="624" spans="44:67" x14ac:dyDescent="0.3">
      <c r="AR624" t="s">
        <v>899</v>
      </c>
      <c r="AS624" t="s">
        <v>899</v>
      </c>
      <c r="AT624" t="s">
        <v>899</v>
      </c>
      <c r="AU624" t="s">
        <v>899</v>
      </c>
      <c r="AV624" t="s">
        <v>899</v>
      </c>
      <c r="AW624" t="s">
        <v>899</v>
      </c>
      <c r="AX624" t="s">
        <v>899</v>
      </c>
      <c r="AY624" t="s">
        <v>899</v>
      </c>
      <c r="AZ624" t="s">
        <v>899</v>
      </c>
      <c r="BA624" t="s">
        <v>899</v>
      </c>
      <c r="BB624" t="s">
        <v>899</v>
      </c>
      <c r="BC624" t="s">
        <v>899</v>
      </c>
      <c r="BD624" t="s">
        <v>899</v>
      </c>
      <c r="BE624" t="s">
        <v>899</v>
      </c>
      <c r="BF624" t="s">
        <v>899</v>
      </c>
      <c r="BG624" t="s">
        <v>899</v>
      </c>
      <c r="BH624" t="s">
        <v>899</v>
      </c>
      <c r="BI624" t="s">
        <v>899</v>
      </c>
      <c r="BJ624" t="s">
        <v>899</v>
      </c>
      <c r="BK624" t="s">
        <v>899</v>
      </c>
      <c r="BL624" t="s">
        <v>899</v>
      </c>
      <c r="BM624" t="s">
        <v>899</v>
      </c>
      <c r="BN624" t="s">
        <v>899</v>
      </c>
      <c r="BO624" t="s">
        <v>899</v>
      </c>
    </row>
    <row r="625" spans="44:67" x14ac:dyDescent="0.3">
      <c r="AR625" t="s">
        <v>899</v>
      </c>
      <c r="AS625" t="s">
        <v>899</v>
      </c>
      <c r="AT625" t="s">
        <v>899</v>
      </c>
      <c r="AU625" t="s">
        <v>899</v>
      </c>
      <c r="AV625" t="s">
        <v>899</v>
      </c>
      <c r="AW625" t="s">
        <v>899</v>
      </c>
      <c r="AX625" t="s">
        <v>899</v>
      </c>
      <c r="AY625" t="s">
        <v>899</v>
      </c>
      <c r="AZ625" t="s">
        <v>899</v>
      </c>
      <c r="BA625" t="s">
        <v>899</v>
      </c>
      <c r="BB625" t="s">
        <v>899</v>
      </c>
      <c r="BC625" t="s">
        <v>899</v>
      </c>
      <c r="BD625" t="s">
        <v>899</v>
      </c>
      <c r="BE625" t="s">
        <v>899</v>
      </c>
      <c r="BF625" t="s">
        <v>899</v>
      </c>
      <c r="BG625" t="s">
        <v>899</v>
      </c>
      <c r="BH625" t="s">
        <v>899</v>
      </c>
      <c r="BI625" t="s">
        <v>899</v>
      </c>
      <c r="BJ625" t="s">
        <v>899</v>
      </c>
      <c r="BK625" t="s">
        <v>899</v>
      </c>
      <c r="BL625" t="s">
        <v>899</v>
      </c>
      <c r="BM625" t="s">
        <v>899</v>
      </c>
      <c r="BN625" t="s">
        <v>899</v>
      </c>
      <c r="BO625" t="s">
        <v>899</v>
      </c>
    </row>
    <row r="626" spans="44:67" x14ac:dyDescent="0.3">
      <c r="AR626" t="s">
        <v>899</v>
      </c>
      <c r="AS626" t="s">
        <v>899</v>
      </c>
      <c r="AT626" t="s">
        <v>899</v>
      </c>
      <c r="AU626" t="s">
        <v>899</v>
      </c>
      <c r="AV626" t="s">
        <v>899</v>
      </c>
      <c r="AW626" t="s">
        <v>899</v>
      </c>
      <c r="AX626" t="s">
        <v>899</v>
      </c>
      <c r="AY626" t="s">
        <v>899</v>
      </c>
      <c r="AZ626" t="s">
        <v>899</v>
      </c>
      <c r="BA626" t="s">
        <v>899</v>
      </c>
      <c r="BB626" t="s">
        <v>899</v>
      </c>
      <c r="BC626" t="s">
        <v>899</v>
      </c>
      <c r="BD626" t="s">
        <v>899</v>
      </c>
      <c r="BE626" t="s">
        <v>899</v>
      </c>
      <c r="BF626" t="s">
        <v>899</v>
      </c>
      <c r="BG626" t="s">
        <v>899</v>
      </c>
      <c r="BH626" t="s">
        <v>899</v>
      </c>
      <c r="BI626" t="s">
        <v>899</v>
      </c>
      <c r="BJ626" t="s">
        <v>899</v>
      </c>
      <c r="BK626" t="s">
        <v>899</v>
      </c>
      <c r="BL626" t="s">
        <v>899</v>
      </c>
      <c r="BM626" t="s">
        <v>899</v>
      </c>
      <c r="BN626" t="s">
        <v>899</v>
      </c>
      <c r="BO626" t="s">
        <v>899</v>
      </c>
    </row>
    <row r="627" spans="44:67" x14ac:dyDescent="0.3">
      <c r="AR627" t="s">
        <v>899</v>
      </c>
      <c r="AS627" t="s">
        <v>899</v>
      </c>
      <c r="AT627" t="s">
        <v>899</v>
      </c>
      <c r="AU627" t="s">
        <v>899</v>
      </c>
      <c r="AV627" t="s">
        <v>899</v>
      </c>
      <c r="AW627" t="s">
        <v>899</v>
      </c>
      <c r="AX627" t="s">
        <v>899</v>
      </c>
      <c r="AY627" t="s">
        <v>899</v>
      </c>
      <c r="AZ627" t="s">
        <v>899</v>
      </c>
      <c r="BA627" t="s">
        <v>899</v>
      </c>
      <c r="BB627" t="s">
        <v>899</v>
      </c>
      <c r="BC627" t="s">
        <v>899</v>
      </c>
      <c r="BD627" t="s">
        <v>899</v>
      </c>
      <c r="BE627" t="s">
        <v>899</v>
      </c>
      <c r="BF627" t="s">
        <v>899</v>
      </c>
      <c r="BG627" t="s">
        <v>899</v>
      </c>
      <c r="BH627" t="s">
        <v>899</v>
      </c>
      <c r="BI627" t="s">
        <v>899</v>
      </c>
      <c r="BJ627" t="s">
        <v>899</v>
      </c>
      <c r="BK627" t="s">
        <v>899</v>
      </c>
      <c r="BL627" t="s">
        <v>899</v>
      </c>
      <c r="BM627" t="s">
        <v>899</v>
      </c>
      <c r="BN627" t="s">
        <v>899</v>
      </c>
      <c r="BO627" t="s">
        <v>899</v>
      </c>
    </row>
    <row r="628" spans="44:67" x14ac:dyDescent="0.3">
      <c r="AR628" t="s">
        <v>899</v>
      </c>
      <c r="AS628" t="s">
        <v>899</v>
      </c>
      <c r="AT628" t="s">
        <v>899</v>
      </c>
      <c r="AU628" t="s">
        <v>899</v>
      </c>
      <c r="AV628" t="s">
        <v>899</v>
      </c>
      <c r="AW628" t="s">
        <v>899</v>
      </c>
      <c r="AX628" t="s">
        <v>899</v>
      </c>
      <c r="AY628" t="s">
        <v>899</v>
      </c>
      <c r="AZ628" t="s">
        <v>899</v>
      </c>
      <c r="BA628" t="s">
        <v>899</v>
      </c>
      <c r="BB628" t="s">
        <v>899</v>
      </c>
      <c r="BC628" t="s">
        <v>899</v>
      </c>
      <c r="BD628" t="s">
        <v>899</v>
      </c>
      <c r="BE628" t="s">
        <v>899</v>
      </c>
      <c r="BF628" t="s">
        <v>899</v>
      </c>
      <c r="BG628" t="s">
        <v>899</v>
      </c>
      <c r="BH628" t="s">
        <v>899</v>
      </c>
      <c r="BI628" t="s">
        <v>899</v>
      </c>
      <c r="BJ628" t="s">
        <v>899</v>
      </c>
      <c r="BK628" t="s">
        <v>899</v>
      </c>
      <c r="BL628" t="s">
        <v>899</v>
      </c>
      <c r="BM628" t="s">
        <v>899</v>
      </c>
      <c r="BN628" t="s">
        <v>899</v>
      </c>
      <c r="BO628" t="s">
        <v>899</v>
      </c>
    </row>
    <row r="629" spans="44:67" x14ac:dyDescent="0.3">
      <c r="AR629" t="s">
        <v>899</v>
      </c>
      <c r="AS629" t="s">
        <v>899</v>
      </c>
      <c r="AT629" t="s">
        <v>899</v>
      </c>
      <c r="AU629" t="s">
        <v>899</v>
      </c>
      <c r="AV629" t="s">
        <v>899</v>
      </c>
      <c r="AW629" t="s">
        <v>899</v>
      </c>
      <c r="AX629" t="s">
        <v>899</v>
      </c>
      <c r="AY629" t="s">
        <v>899</v>
      </c>
      <c r="AZ629" t="s">
        <v>899</v>
      </c>
      <c r="BA629" t="s">
        <v>899</v>
      </c>
      <c r="BB629" t="s">
        <v>899</v>
      </c>
      <c r="BC629" t="s">
        <v>899</v>
      </c>
      <c r="BD629" t="s">
        <v>899</v>
      </c>
      <c r="BE629" t="s">
        <v>899</v>
      </c>
      <c r="BF629" t="s">
        <v>899</v>
      </c>
      <c r="BG629" t="s">
        <v>899</v>
      </c>
      <c r="BH629" t="s">
        <v>899</v>
      </c>
      <c r="BI629" t="s">
        <v>899</v>
      </c>
      <c r="BJ629" t="s">
        <v>899</v>
      </c>
      <c r="BK629" t="s">
        <v>899</v>
      </c>
      <c r="BL629" t="s">
        <v>899</v>
      </c>
      <c r="BM629" t="s">
        <v>899</v>
      </c>
      <c r="BN629" t="s">
        <v>899</v>
      </c>
      <c r="BO629" t="s">
        <v>899</v>
      </c>
    </row>
    <row r="630" spans="44:67" x14ac:dyDescent="0.3">
      <c r="AR630" t="s">
        <v>899</v>
      </c>
      <c r="AS630" t="s">
        <v>899</v>
      </c>
      <c r="AT630" t="s">
        <v>899</v>
      </c>
      <c r="AU630" t="s">
        <v>899</v>
      </c>
      <c r="AV630" t="s">
        <v>899</v>
      </c>
      <c r="AW630" t="s">
        <v>899</v>
      </c>
      <c r="AX630" t="s">
        <v>899</v>
      </c>
      <c r="AY630" t="s">
        <v>899</v>
      </c>
      <c r="AZ630" t="s">
        <v>899</v>
      </c>
      <c r="BA630" t="s">
        <v>899</v>
      </c>
      <c r="BB630" t="s">
        <v>899</v>
      </c>
      <c r="BC630" t="s">
        <v>899</v>
      </c>
      <c r="BD630" t="s">
        <v>899</v>
      </c>
      <c r="BE630" t="s">
        <v>899</v>
      </c>
      <c r="BF630" t="s">
        <v>899</v>
      </c>
      <c r="BG630" t="s">
        <v>899</v>
      </c>
      <c r="BH630" t="s">
        <v>899</v>
      </c>
      <c r="BI630" t="s">
        <v>899</v>
      </c>
      <c r="BJ630" t="s">
        <v>899</v>
      </c>
      <c r="BK630" t="s">
        <v>899</v>
      </c>
      <c r="BL630" t="s">
        <v>899</v>
      </c>
      <c r="BM630" t="s">
        <v>899</v>
      </c>
      <c r="BN630" t="s">
        <v>899</v>
      </c>
      <c r="BO630" t="s">
        <v>899</v>
      </c>
    </row>
    <row r="631" spans="44:67" x14ac:dyDescent="0.3">
      <c r="AR631" t="s">
        <v>899</v>
      </c>
      <c r="AS631" t="s">
        <v>899</v>
      </c>
      <c r="AT631" t="s">
        <v>899</v>
      </c>
      <c r="AU631" t="s">
        <v>899</v>
      </c>
      <c r="AV631" t="s">
        <v>899</v>
      </c>
      <c r="AW631" t="s">
        <v>899</v>
      </c>
      <c r="AX631" t="s">
        <v>899</v>
      </c>
      <c r="AY631" t="s">
        <v>899</v>
      </c>
      <c r="AZ631" t="s">
        <v>899</v>
      </c>
      <c r="BA631" t="s">
        <v>899</v>
      </c>
      <c r="BB631" t="s">
        <v>899</v>
      </c>
      <c r="BC631" t="s">
        <v>899</v>
      </c>
      <c r="BD631" t="s">
        <v>899</v>
      </c>
      <c r="BE631" t="s">
        <v>899</v>
      </c>
      <c r="BF631" t="s">
        <v>899</v>
      </c>
      <c r="BG631" t="s">
        <v>899</v>
      </c>
      <c r="BH631" t="s">
        <v>899</v>
      </c>
      <c r="BI631" t="s">
        <v>899</v>
      </c>
      <c r="BJ631" t="s">
        <v>899</v>
      </c>
      <c r="BK631" t="s">
        <v>899</v>
      </c>
      <c r="BL631" t="s">
        <v>899</v>
      </c>
      <c r="BM631" t="s">
        <v>899</v>
      </c>
      <c r="BN631" t="s">
        <v>899</v>
      </c>
      <c r="BO631" t="s">
        <v>899</v>
      </c>
    </row>
    <row r="632" spans="44:67" x14ac:dyDescent="0.3">
      <c r="AR632" t="s">
        <v>899</v>
      </c>
      <c r="AS632" t="s">
        <v>899</v>
      </c>
      <c r="AT632" t="s">
        <v>899</v>
      </c>
      <c r="AU632" t="s">
        <v>899</v>
      </c>
      <c r="AV632" t="s">
        <v>899</v>
      </c>
      <c r="AW632" t="s">
        <v>899</v>
      </c>
      <c r="AX632" t="s">
        <v>899</v>
      </c>
      <c r="AY632" t="s">
        <v>899</v>
      </c>
      <c r="AZ632" t="s">
        <v>899</v>
      </c>
      <c r="BA632" t="s">
        <v>899</v>
      </c>
      <c r="BB632" t="s">
        <v>899</v>
      </c>
      <c r="BC632" t="s">
        <v>899</v>
      </c>
      <c r="BD632" t="s">
        <v>899</v>
      </c>
      <c r="BE632" t="s">
        <v>899</v>
      </c>
      <c r="BF632" t="s">
        <v>899</v>
      </c>
      <c r="BG632" t="s">
        <v>899</v>
      </c>
      <c r="BH632" t="s">
        <v>899</v>
      </c>
      <c r="BI632" t="s">
        <v>899</v>
      </c>
      <c r="BJ632" t="s">
        <v>899</v>
      </c>
      <c r="BK632" t="s">
        <v>899</v>
      </c>
      <c r="BL632" t="s">
        <v>899</v>
      </c>
      <c r="BM632" t="s">
        <v>899</v>
      </c>
      <c r="BN632" t="s">
        <v>899</v>
      </c>
      <c r="BO632" t="s">
        <v>899</v>
      </c>
    </row>
    <row r="633" spans="44:67" x14ac:dyDescent="0.3">
      <c r="AR633" t="s">
        <v>899</v>
      </c>
      <c r="AS633" t="s">
        <v>899</v>
      </c>
      <c r="AT633" t="s">
        <v>899</v>
      </c>
      <c r="AU633" t="s">
        <v>899</v>
      </c>
      <c r="AV633" t="s">
        <v>899</v>
      </c>
      <c r="AW633" t="s">
        <v>899</v>
      </c>
      <c r="AX633" t="s">
        <v>899</v>
      </c>
      <c r="AY633" t="s">
        <v>899</v>
      </c>
      <c r="AZ633" t="s">
        <v>899</v>
      </c>
      <c r="BA633" t="s">
        <v>899</v>
      </c>
      <c r="BB633" t="s">
        <v>899</v>
      </c>
      <c r="BC633" t="s">
        <v>899</v>
      </c>
      <c r="BD633" t="s">
        <v>899</v>
      </c>
      <c r="BE633" t="s">
        <v>899</v>
      </c>
      <c r="BF633" t="s">
        <v>899</v>
      </c>
      <c r="BG633" t="s">
        <v>899</v>
      </c>
      <c r="BH633" t="s">
        <v>899</v>
      </c>
      <c r="BI633" t="s">
        <v>899</v>
      </c>
      <c r="BJ633" t="s">
        <v>899</v>
      </c>
      <c r="BK633" t="s">
        <v>899</v>
      </c>
      <c r="BL633" t="s">
        <v>899</v>
      </c>
      <c r="BM633" t="s">
        <v>899</v>
      </c>
      <c r="BN633" t="s">
        <v>899</v>
      </c>
      <c r="BO633" t="s">
        <v>899</v>
      </c>
    </row>
    <row r="634" spans="44:67" x14ac:dyDescent="0.3">
      <c r="AR634" t="s">
        <v>899</v>
      </c>
      <c r="AS634" t="s">
        <v>899</v>
      </c>
      <c r="AT634" t="s">
        <v>899</v>
      </c>
      <c r="AU634" t="s">
        <v>899</v>
      </c>
      <c r="AV634" t="s">
        <v>899</v>
      </c>
      <c r="AW634" t="s">
        <v>899</v>
      </c>
      <c r="AX634" t="s">
        <v>899</v>
      </c>
      <c r="AY634" t="s">
        <v>899</v>
      </c>
      <c r="AZ634" t="s">
        <v>899</v>
      </c>
      <c r="BA634" t="s">
        <v>899</v>
      </c>
      <c r="BB634" t="s">
        <v>899</v>
      </c>
      <c r="BC634" t="s">
        <v>899</v>
      </c>
      <c r="BD634" t="s">
        <v>899</v>
      </c>
      <c r="BE634" t="s">
        <v>899</v>
      </c>
      <c r="BF634" t="s">
        <v>899</v>
      </c>
      <c r="BG634" t="s">
        <v>899</v>
      </c>
      <c r="BH634" t="s">
        <v>899</v>
      </c>
      <c r="BI634" t="s">
        <v>899</v>
      </c>
      <c r="BJ634" t="s">
        <v>899</v>
      </c>
      <c r="BK634" t="s">
        <v>899</v>
      </c>
      <c r="BL634" t="s">
        <v>899</v>
      </c>
      <c r="BM634" t="s">
        <v>899</v>
      </c>
      <c r="BN634" t="s">
        <v>899</v>
      </c>
    </row>
    <row r="635" spans="44:67" x14ac:dyDescent="0.3">
      <c r="AR635" t="s">
        <v>899</v>
      </c>
      <c r="AS635" t="s">
        <v>899</v>
      </c>
      <c r="AT635" t="s">
        <v>899</v>
      </c>
      <c r="AU635" t="s">
        <v>899</v>
      </c>
      <c r="AV635" t="s">
        <v>899</v>
      </c>
      <c r="AW635" t="s">
        <v>899</v>
      </c>
      <c r="AX635" t="s">
        <v>899</v>
      </c>
      <c r="AY635" t="s">
        <v>899</v>
      </c>
      <c r="AZ635" t="s">
        <v>899</v>
      </c>
      <c r="BA635" t="s">
        <v>899</v>
      </c>
      <c r="BB635" t="s">
        <v>899</v>
      </c>
      <c r="BC635" t="s">
        <v>899</v>
      </c>
      <c r="BD635" t="s">
        <v>899</v>
      </c>
      <c r="BE635" t="s">
        <v>899</v>
      </c>
      <c r="BF635" t="s">
        <v>899</v>
      </c>
      <c r="BG635" t="s">
        <v>899</v>
      </c>
      <c r="BH635" t="s">
        <v>899</v>
      </c>
      <c r="BI635" t="s">
        <v>899</v>
      </c>
      <c r="BJ635" t="s">
        <v>899</v>
      </c>
      <c r="BK635" t="s">
        <v>899</v>
      </c>
      <c r="BL635" t="s">
        <v>899</v>
      </c>
      <c r="BM635" t="s">
        <v>899</v>
      </c>
      <c r="BN635" t="s">
        <v>899</v>
      </c>
    </row>
    <row r="636" spans="44:67" x14ac:dyDescent="0.3">
      <c r="AR636" t="s">
        <v>899</v>
      </c>
      <c r="AS636" t="s">
        <v>899</v>
      </c>
      <c r="AT636" t="s">
        <v>899</v>
      </c>
      <c r="AU636" t="s">
        <v>899</v>
      </c>
      <c r="AV636" t="s">
        <v>899</v>
      </c>
      <c r="AW636" t="s">
        <v>899</v>
      </c>
      <c r="AX636" t="s">
        <v>899</v>
      </c>
      <c r="AY636" t="s">
        <v>899</v>
      </c>
      <c r="AZ636" t="s">
        <v>899</v>
      </c>
      <c r="BA636" t="s">
        <v>899</v>
      </c>
      <c r="BB636" t="s">
        <v>899</v>
      </c>
      <c r="BC636" t="s">
        <v>899</v>
      </c>
      <c r="BD636" t="s">
        <v>899</v>
      </c>
      <c r="BE636" t="s">
        <v>899</v>
      </c>
      <c r="BF636" t="s">
        <v>899</v>
      </c>
      <c r="BG636" t="s">
        <v>899</v>
      </c>
      <c r="BH636" t="s">
        <v>899</v>
      </c>
      <c r="BI636" t="s">
        <v>899</v>
      </c>
      <c r="BJ636" t="s">
        <v>899</v>
      </c>
      <c r="BK636" t="s">
        <v>899</v>
      </c>
      <c r="BL636" t="s">
        <v>899</v>
      </c>
      <c r="BM636" t="s">
        <v>899</v>
      </c>
      <c r="BN636" t="s">
        <v>899</v>
      </c>
    </row>
    <row r="637" spans="44:67" x14ac:dyDescent="0.3">
      <c r="AR637" t="s">
        <v>899</v>
      </c>
      <c r="AS637" t="s">
        <v>899</v>
      </c>
      <c r="AT637" t="s">
        <v>899</v>
      </c>
      <c r="AU637" t="s">
        <v>899</v>
      </c>
      <c r="AV637" t="s">
        <v>899</v>
      </c>
      <c r="AW637" t="s">
        <v>899</v>
      </c>
      <c r="AX637" t="s">
        <v>899</v>
      </c>
      <c r="AY637" t="s">
        <v>899</v>
      </c>
      <c r="AZ637" t="s">
        <v>899</v>
      </c>
      <c r="BA637" t="s">
        <v>899</v>
      </c>
      <c r="BB637" t="s">
        <v>899</v>
      </c>
      <c r="BC637" t="s">
        <v>899</v>
      </c>
      <c r="BD637" t="s">
        <v>899</v>
      </c>
      <c r="BE637" t="s">
        <v>899</v>
      </c>
      <c r="BF637" t="s">
        <v>899</v>
      </c>
      <c r="BG637" t="s">
        <v>899</v>
      </c>
      <c r="BH637" t="s">
        <v>899</v>
      </c>
      <c r="BI637" t="s">
        <v>899</v>
      </c>
      <c r="BJ637" t="s">
        <v>899</v>
      </c>
      <c r="BK637" t="s">
        <v>899</v>
      </c>
      <c r="BL637" t="s">
        <v>899</v>
      </c>
      <c r="BM637" t="s">
        <v>899</v>
      </c>
      <c r="BN637" t="s">
        <v>899</v>
      </c>
    </row>
    <row r="638" spans="44:67" x14ac:dyDescent="0.3">
      <c r="AR638" t="s">
        <v>899</v>
      </c>
      <c r="AS638" t="s">
        <v>899</v>
      </c>
      <c r="AT638" t="s">
        <v>899</v>
      </c>
      <c r="AU638" t="s">
        <v>899</v>
      </c>
      <c r="AV638" t="s">
        <v>899</v>
      </c>
      <c r="AW638" t="s">
        <v>899</v>
      </c>
      <c r="AX638" t="s">
        <v>899</v>
      </c>
      <c r="AY638" t="s">
        <v>899</v>
      </c>
      <c r="AZ638" t="s">
        <v>899</v>
      </c>
      <c r="BA638" t="s">
        <v>899</v>
      </c>
      <c r="BB638" t="s">
        <v>899</v>
      </c>
      <c r="BC638" t="s">
        <v>899</v>
      </c>
      <c r="BD638" t="s">
        <v>899</v>
      </c>
      <c r="BE638" t="s">
        <v>899</v>
      </c>
      <c r="BF638" t="s">
        <v>899</v>
      </c>
      <c r="BG638" t="s">
        <v>899</v>
      </c>
      <c r="BH638" t="s">
        <v>899</v>
      </c>
      <c r="BI638" t="s">
        <v>899</v>
      </c>
      <c r="BJ638" t="s">
        <v>899</v>
      </c>
      <c r="BK638" t="s">
        <v>899</v>
      </c>
      <c r="BL638" t="s">
        <v>899</v>
      </c>
      <c r="BM638" t="s">
        <v>899</v>
      </c>
      <c r="BN638" t="s">
        <v>899</v>
      </c>
    </row>
    <row r="639" spans="44:67" x14ac:dyDescent="0.3">
      <c r="AR639" t="s">
        <v>899</v>
      </c>
      <c r="AS639" t="s">
        <v>899</v>
      </c>
      <c r="AT639" t="s">
        <v>899</v>
      </c>
      <c r="AU639" t="s">
        <v>899</v>
      </c>
      <c r="AV639" t="s">
        <v>899</v>
      </c>
      <c r="AW639" t="s">
        <v>899</v>
      </c>
      <c r="AX639" t="s">
        <v>899</v>
      </c>
      <c r="AY639" t="s">
        <v>899</v>
      </c>
      <c r="AZ639" t="s">
        <v>899</v>
      </c>
      <c r="BA639" t="s">
        <v>899</v>
      </c>
      <c r="BB639" t="s">
        <v>899</v>
      </c>
      <c r="BC639" t="s">
        <v>899</v>
      </c>
      <c r="BD639" t="s">
        <v>899</v>
      </c>
      <c r="BE639" t="s">
        <v>899</v>
      </c>
      <c r="BF639" t="s">
        <v>899</v>
      </c>
      <c r="BG639" t="s">
        <v>899</v>
      </c>
      <c r="BH639" t="s">
        <v>899</v>
      </c>
      <c r="BI639" t="s">
        <v>899</v>
      </c>
      <c r="BJ639" t="s">
        <v>899</v>
      </c>
      <c r="BK639" t="s">
        <v>899</v>
      </c>
      <c r="BL639" t="s">
        <v>899</v>
      </c>
      <c r="BM639" t="s">
        <v>899</v>
      </c>
      <c r="BN639" t="s">
        <v>899</v>
      </c>
    </row>
    <row r="640" spans="44:67" x14ac:dyDescent="0.3">
      <c r="AR640" t="s">
        <v>899</v>
      </c>
      <c r="AS640" t="s">
        <v>899</v>
      </c>
      <c r="AT640" t="s">
        <v>899</v>
      </c>
      <c r="AU640" t="s">
        <v>899</v>
      </c>
      <c r="AV640" t="s">
        <v>899</v>
      </c>
      <c r="AW640" t="s">
        <v>899</v>
      </c>
      <c r="AX640" t="s">
        <v>899</v>
      </c>
      <c r="AY640" t="s">
        <v>899</v>
      </c>
      <c r="AZ640" t="s">
        <v>899</v>
      </c>
      <c r="BA640" t="s">
        <v>899</v>
      </c>
      <c r="BB640" t="s">
        <v>899</v>
      </c>
      <c r="BC640" t="s">
        <v>899</v>
      </c>
      <c r="BD640" t="s">
        <v>899</v>
      </c>
      <c r="BE640" t="s">
        <v>899</v>
      </c>
      <c r="BF640" t="s">
        <v>899</v>
      </c>
      <c r="BG640" t="s">
        <v>899</v>
      </c>
      <c r="BH640" t="s">
        <v>899</v>
      </c>
      <c r="BI640" t="s">
        <v>899</v>
      </c>
      <c r="BJ640" t="s">
        <v>899</v>
      </c>
      <c r="BK640" t="s">
        <v>899</v>
      </c>
      <c r="BL640" t="s">
        <v>899</v>
      </c>
      <c r="BM640" t="s">
        <v>899</v>
      </c>
      <c r="BN640" t="s">
        <v>899</v>
      </c>
    </row>
    <row r="641" spans="44:66" x14ac:dyDescent="0.3">
      <c r="AR641" t="s">
        <v>899</v>
      </c>
      <c r="AS641" t="s">
        <v>899</v>
      </c>
      <c r="AT641" t="s">
        <v>899</v>
      </c>
      <c r="AU641" t="s">
        <v>899</v>
      </c>
      <c r="AV641" t="s">
        <v>899</v>
      </c>
      <c r="AW641" t="s">
        <v>899</v>
      </c>
      <c r="AX641" t="s">
        <v>899</v>
      </c>
      <c r="AY641" t="s">
        <v>899</v>
      </c>
      <c r="AZ641" t="s">
        <v>899</v>
      </c>
      <c r="BA641" t="s">
        <v>899</v>
      </c>
      <c r="BB641" t="s">
        <v>899</v>
      </c>
      <c r="BC641" t="s">
        <v>899</v>
      </c>
      <c r="BD641" t="s">
        <v>899</v>
      </c>
      <c r="BE641" t="s">
        <v>899</v>
      </c>
      <c r="BF641" t="s">
        <v>899</v>
      </c>
      <c r="BG641" t="s">
        <v>899</v>
      </c>
      <c r="BH641" t="s">
        <v>899</v>
      </c>
      <c r="BI641" t="s">
        <v>899</v>
      </c>
      <c r="BJ641" t="s">
        <v>899</v>
      </c>
      <c r="BK641" t="s">
        <v>899</v>
      </c>
      <c r="BL641" t="s">
        <v>899</v>
      </c>
      <c r="BM641" t="s">
        <v>899</v>
      </c>
      <c r="BN641" t="s">
        <v>899</v>
      </c>
    </row>
    <row r="642" spans="44:66" x14ac:dyDescent="0.3">
      <c r="AR642" t="s">
        <v>899</v>
      </c>
      <c r="AS642" t="s">
        <v>899</v>
      </c>
      <c r="AT642" t="s">
        <v>899</v>
      </c>
      <c r="AU642" t="s">
        <v>899</v>
      </c>
      <c r="AV642" t="s">
        <v>899</v>
      </c>
      <c r="AW642" t="s">
        <v>899</v>
      </c>
      <c r="AX642" t="s">
        <v>899</v>
      </c>
      <c r="AY642" t="s">
        <v>899</v>
      </c>
      <c r="AZ642" t="s">
        <v>899</v>
      </c>
      <c r="BA642" t="s">
        <v>899</v>
      </c>
      <c r="BB642" t="s">
        <v>899</v>
      </c>
      <c r="BC642" t="s">
        <v>899</v>
      </c>
      <c r="BD642" t="s">
        <v>899</v>
      </c>
      <c r="BE642" t="s">
        <v>899</v>
      </c>
      <c r="BF642" t="s">
        <v>899</v>
      </c>
      <c r="BG642" t="s">
        <v>899</v>
      </c>
      <c r="BH642" t="s">
        <v>899</v>
      </c>
      <c r="BI642" t="s">
        <v>899</v>
      </c>
      <c r="BJ642" t="s">
        <v>899</v>
      </c>
      <c r="BK642" t="s">
        <v>899</v>
      </c>
      <c r="BL642" t="s">
        <v>899</v>
      </c>
      <c r="BM642" t="s">
        <v>899</v>
      </c>
      <c r="BN642" t="s">
        <v>899</v>
      </c>
    </row>
    <row r="643" spans="44:66" x14ac:dyDescent="0.3">
      <c r="AR643" t="s">
        <v>899</v>
      </c>
      <c r="AS643" t="s">
        <v>899</v>
      </c>
      <c r="AT643" t="s">
        <v>899</v>
      </c>
      <c r="AU643" t="s">
        <v>899</v>
      </c>
      <c r="AV643" t="s">
        <v>899</v>
      </c>
      <c r="AW643" t="s">
        <v>899</v>
      </c>
      <c r="AX643" t="s">
        <v>899</v>
      </c>
      <c r="AY643" t="s">
        <v>899</v>
      </c>
      <c r="AZ643" t="s">
        <v>899</v>
      </c>
      <c r="BA643" t="s">
        <v>899</v>
      </c>
      <c r="BB643" t="s">
        <v>899</v>
      </c>
      <c r="BC643" t="s">
        <v>899</v>
      </c>
      <c r="BD643" t="s">
        <v>899</v>
      </c>
      <c r="BE643" t="s">
        <v>899</v>
      </c>
      <c r="BF643" t="s">
        <v>899</v>
      </c>
      <c r="BG643" t="s">
        <v>899</v>
      </c>
      <c r="BH643" t="s">
        <v>899</v>
      </c>
      <c r="BI643" t="s">
        <v>899</v>
      </c>
      <c r="BJ643" t="s">
        <v>899</v>
      </c>
      <c r="BK643" t="s">
        <v>899</v>
      </c>
      <c r="BL643" t="s">
        <v>899</v>
      </c>
      <c r="BM643" t="s">
        <v>899</v>
      </c>
      <c r="BN643" t="s">
        <v>899</v>
      </c>
    </row>
    <row r="644" spans="44:66" x14ac:dyDescent="0.3">
      <c r="AR644" t="s">
        <v>899</v>
      </c>
      <c r="AS644" t="s">
        <v>899</v>
      </c>
      <c r="AT644" t="s">
        <v>899</v>
      </c>
      <c r="AU644" t="s">
        <v>899</v>
      </c>
      <c r="AV644" t="s">
        <v>899</v>
      </c>
      <c r="AW644" t="s">
        <v>899</v>
      </c>
      <c r="AX644" t="s">
        <v>899</v>
      </c>
      <c r="AY644" t="s">
        <v>899</v>
      </c>
      <c r="AZ644" t="s">
        <v>899</v>
      </c>
      <c r="BA644" t="s">
        <v>899</v>
      </c>
      <c r="BB644" t="s">
        <v>899</v>
      </c>
      <c r="BC644" t="s">
        <v>899</v>
      </c>
      <c r="BD644" t="s">
        <v>899</v>
      </c>
      <c r="BE644" t="s">
        <v>899</v>
      </c>
      <c r="BF644" t="s">
        <v>899</v>
      </c>
      <c r="BG644" t="s">
        <v>899</v>
      </c>
      <c r="BH644" t="s">
        <v>899</v>
      </c>
      <c r="BI644" t="s">
        <v>899</v>
      </c>
      <c r="BJ644" t="s">
        <v>899</v>
      </c>
      <c r="BK644" t="s">
        <v>899</v>
      </c>
      <c r="BL644" t="s">
        <v>899</v>
      </c>
      <c r="BM644" t="s">
        <v>899</v>
      </c>
      <c r="BN644" t="s">
        <v>899</v>
      </c>
    </row>
    <row r="645" spans="44:66" x14ac:dyDescent="0.3">
      <c r="AR645" t="s">
        <v>899</v>
      </c>
      <c r="AS645" t="s">
        <v>899</v>
      </c>
      <c r="AT645" t="s">
        <v>899</v>
      </c>
      <c r="AU645" t="s">
        <v>899</v>
      </c>
      <c r="AV645" t="s">
        <v>899</v>
      </c>
      <c r="AW645" t="s">
        <v>899</v>
      </c>
      <c r="AX645" t="s">
        <v>899</v>
      </c>
      <c r="AY645" t="s">
        <v>899</v>
      </c>
      <c r="AZ645" t="s">
        <v>899</v>
      </c>
      <c r="BA645" t="s">
        <v>899</v>
      </c>
      <c r="BB645" t="s">
        <v>899</v>
      </c>
      <c r="BC645" t="s">
        <v>899</v>
      </c>
      <c r="BD645" t="s">
        <v>899</v>
      </c>
      <c r="BE645" t="s">
        <v>899</v>
      </c>
      <c r="BF645" t="s">
        <v>899</v>
      </c>
      <c r="BG645" t="s">
        <v>899</v>
      </c>
      <c r="BH645" t="s">
        <v>899</v>
      </c>
      <c r="BI645" t="s">
        <v>899</v>
      </c>
      <c r="BJ645" t="s">
        <v>899</v>
      </c>
      <c r="BK645" t="s">
        <v>899</v>
      </c>
      <c r="BL645" t="s">
        <v>899</v>
      </c>
      <c r="BM645" t="s">
        <v>899</v>
      </c>
      <c r="BN645" t="s">
        <v>899</v>
      </c>
    </row>
    <row r="646" spans="44:66" x14ac:dyDescent="0.3">
      <c r="AR646" t="s">
        <v>899</v>
      </c>
      <c r="AS646" t="s">
        <v>899</v>
      </c>
      <c r="AT646" t="s">
        <v>899</v>
      </c>
      <c r="AU646" t="s">
        <v>899</v>
      </c>
      <c r="AV646" t="s">
        <v>899</v>
      </c>
      <c r="AW646" t="s">
        <v>899</v>
      </c>
      <c r="AX646" t="s">
        <v>899</v>
      </c>
      <c r="AY646" t="s">
        <v>899</v>
      </c>
      <c r="AZ646" t="s">
        <v>899</v>
      </c>
      <c r="BA646" t="s">
        <v>899</v>
      </c>
      <c r="BB646" t="s">
        <v>899</v>
      </c>
      <c r="BC646" t="s">
        <v>899</v>
      </c>
      <c r="BD646" t="s">
        <v>899</v>
      </c>
      <c r="BE646" t="s">
        <v>899</v>
      </c>
      <c r="BF646" t="s">
        <v>899</v>
      </c>
      <c r="BG646" t="s">
        <v>899</v>
      </c>
      <c r="BH646" t="s">
        <v>899</v>
      </c>
      <c r="BI646" t="s">
        <v>899</v>
      </c>
      <c r="BJ646" t="s">
        <v>899</v>
      </c>
      <c r="BK646" t="s">
        <v>899</v>
      </c>
      <c r="BL646" t="s">
        <v>899</v>
      </c>
      <c r="BM646" t="s">
        <v>899</v>
      </c>
      <c r="BN646" t="s">
        <v>899</v>
      </c>
    </row>
    <row r="647" spans="44:66" x14ac:dyDescent="0.3">
      <c r="AR647" t="s">
        <v>899</v>
      </c>
      <c r="AS647" t="s">
        <v>899</v>
      </c>
      <c r="AT647" t="s">
        <v>899</v>
      </c>
      <c r="AU647" t="s">
        <v>899</v>
      </c>
      <c r="AV647" t="s">
        <v>899</v>
      </c>
      <c r="AW647" t="s">
        <v>899</v>
      </c>
      <c r="AX647" t="s">
        <v>899</v>
      </c>
      <c r="AY647" t="s">
        <v>899</v>
      </c>
      <c r="AZ647" t="s">
        <v>899</v>
      </c>
      <c r="BA647" t="s">
        <v>899</v>
      </c>
      <c r="BB647" t="s">
        <v>899</v>
      </c>
      <c r="BC647" t="s">
        <v>899</v>
      </c>
      <c r="BD647" t="s">
        <v>899</v>
      </c>
      <c r="BE647" t="s">
        <v>899</v>
      </c>
      <c r="BF647" t="s">
        <v>899</v>
      </c>
      <c r="BG647" t="s">
        <v>899</v>
      </c>
      <c r="BH647" t="s">
        <v>899</v>
      </c>
      <c r="BI647" t="s">
        <v>899</v>
      </c>
      <c r="BJ647" t="s">
        <v>899</v>
      </c>
      <c r="BK647" t="s">
        <v>899</v>
      </c>
      <c r="BL647" t="s">
        <v>899</v>
      </c>
      <c r="BM647" t="s">
        <v>899</v>
      </c>
      <c r="BN647" t="s">
        <v>899</v>
      </c>
    </row>
    <row r="648" spans="44:66" x14ac:dyDescent="0.3">
      <c r="AR648" t="s">
        <v>899</v>
      </c>
      <c r="AS648" t="s">
        <v>899</v>
      </c>
      <c r="AT648" t="s">
        <v>899</v>
      </c>
      <c r="AU648" t="s">
        <v>899</v>
      </c>
      <c r="AV648" t="s">
        <v>899</v>
      </c>
      <c r="AW648" t="s">
        <v>899</v>
      </c>
      <c r="AX648" t="s">
        <v>899</v>
      </c>
      <c r="AY648" t="s">
        <v>899</v>
      </c>
      <c r="AZ648" t="s">
        <v>899</v>
      </c>
      <c r="BA648" t="s">
        <v>899</v>
      </c>
      <c r="BB648" t="s">
        <v>899</v>
      </c>
      <c r="BC648" t="s">
        <v>899</v>
      </c>
      <c r="BD648" t="s">
        <v>899</v>
      </c>
      <c r="BE648" t="s">
        <v>899</v>
      </c>
      <c r="BF648" t="s">
        <v>899</v>
      </c>
      <c r="BG648" t="s">
        <v>899</v>
      </c>
      <c r="BH648" t="s">
        <v>899</v>
      </c>
      <c r="BI648" t="s">
        <v>899</v>
      </c>
      <c r="BJ648" t="s">
        <v>899</v>
      </c>
      <c r="BK648" t="s">
        <v>899</v>
      </c>
      <c r="BL648" t="s">
        <v>899</v>
      </c>
      <c r="BM648" t="s">
        <v>899</v>
      </c>
      <c r="BN648" t="s">
        <v>899</v>
      </c>
    </row>
    <row r="649" spans="44:66" x14ac:dyDescent="0.3">
      <c r="AR649" t="s">
        <v>899</v>
      </c>
      <c r="AS649" t="s">
        <v>899</v>
      </c>
      <c r="AT649" t="s">
        <v>899</v>
      </c>
      <c r="AU649" t="s">
        <v>899</v>
      </c>
      <c r="AV649" t="s">
        <v>899</v>
      </c>
      <c r="AW649" t="s">
        <v>899</v>
      </c>
      <c r="AX649" t="s">
        <v>899</v>
      </c>
      <c r="AY649" t="s">
        <v>899</v>
      </c>
      <c r="AZ649" t="s">
        <v>899</v>
      </c>
      <c r="BA649" t="s">
        <v>899</v>
      </c>
      <c r="BB649" t="s">
        <v>899</v>
      </c>
      <c r="BC649" t="s">
        <v>899</v>
      </c>
      <c r="BD649" t="s">
        <v>899</v>
      </c>
      <c r="BE649" t="s">
        <v>899</v>
      </c>
      <c r="BF649" t="s">
        <v>899</v>
      </c>
      <c r="BG649" t="s">
        <v>899</v>
      </c>
      <c r="BH649" t="s">
        <v>899</v>
      </c>
      <c r="BI649" t="s">
        <v>899</v>
      </c>
      <c r="BJ649" t="s">
        <v>899</v>
      </c>
      <c r="BK649" t="s">
        <v>899</v>
      </c>
      <c r="BL649" t="s">
        <v>899</v>
      </c>
      <c r="BM649" t="s">
        <v>899</v>
      </c>
      <c r="BN649" t="s">
        <v>899</v>
      </c>
    </row>
    <row r="650" spans="44:66" x14ac:dyDescent="0.3">
      <c r="AR650" t="s">
        <v>899</v>
      </c>
      <c r="AS650" t="s">
        <v>899</v>
      </c>
      <c r="AT650" t="s">
        <v>899</v>
      </c>
      <c r="AU650" t="s">
        <v>899</v>
      </c>
      <c r="AV650" t="s">
        <v>899</v>
      </c>
      <c r="AW650" t="s">
        <v>899</v>
      </c>
      <c r="AX650" t="s">
        <v>899</v>
      </c>
      <c r="AY650" t="s">
        <v>899</v>
      </c>
      <c r="AZ650" t="s">
        <v>899</v>
      </c>
      <c r="BA650" t="s">
        <v>899</v>
      </c>
      <c r="BB650" t="s">
        <v>899</v>
      </c>
      <c r="BC650" t="s">
        <v>899</v>
      </c>
      <c r="BD650" t="s">
        <v>899</v>
      </c>
      <c r="BE650" t="s">
        <v>899</v>
      </c>
      <c r="BF650" t="s">
        <v>899</v>
      </c>
      <c r="BG650" t="s">
        <v>899</v>
      </c>
      <c r="BH650" t="s">
        <v>899</v>
      </c>
      <c r="BI650" t="s">
        <v>899</v>
      </c>
      <c r="BJ650" t="s">
        <v>899</v>
      </c>
      <c r="BK650" t="s">
        <v>899</v>
      </c>
      <c r="BL650" t="s">
        <v>899</v>
      </c>
      <c r="BM650" t="s">
        <v>899</v>
      </c>
      <c r="BN650" t="s">
        <v>899</v>
      </c>
    </row>
    <row r="651" spans="44:66" x14ac:dyDescent="0.3">
      <c r="AR651" t="s">
        <v>899</v>
      </c>
      <c r="AS651" t="s">
        <v>899</v>
      </c>
      <c r="AT651" t="s">
        <v>899</v>
      </c>
      <c r="AU651" t="s">
        <v>899</v>
      </c>
      <c r="AV651" t="s">
        <v>899</v>
      </c>
      <c r="AW651" t="s">
        <v>899</v>
      </c>
      <c r="AX651" t="s">
        <v>899</v>
      </c>
      <c r="AY651" t="s">
        <v>899</v>
      </c>
      <c r="AZ651" t="s">
        <v>899</v>
      </c>
      <c r="BA651" t="s">
        <v>899</v>
      </c>
      <c r="BB651" t="s">
        <v>899</v>
      </c>
      <c r="BC651" t="s">
        <v>899</v>
      </c>
      <c r="BD651" t="s">
        <v>899</v>
      </c>
      <c r="BE651" t="s">
        <v>899</v>
      </c>
      <c r="BF651" t="s">
        <v>899</v>
      </c>
      <c r="BG651" t="s">
        <v>899</v>
      </c>
      <c r="BH651" t="s">
        <v>899</v>
      </c>
      <c r="BI651" t="s">
        <v>899</v>
      </c>
      <c r="BJ651" t="s">
        <v>899</v>
      </c>
      <c r="BK651" t="s">
        <v>899</v>
      </c>
      <c r="BL651" t="s">
        <v>899</v>
      </c>
      <c r="BM651" t="s">
        <v>899</v>
      </c>
      <c r="BN651" t="s">
        <v>899</v>
      </c>
    </row>
    <row r="652" spans="44:66" x14ac:dyDescent="0.3">
      <c r="AR652" t="s">
        <v>899</v>
      </c>
      <c r="AS652" t="s">
        <v>899</v>
      </c>
      <c r="AT652" t="s">
        <v>899</v>
      </c>
      <c r="AU652" t="s">
        <v>899</v>
      </c>
      <c r="AV652" t="s">
        <v>899</v>
      </c>
      <c r="AW652" t="s">
        <v>899</v>
      </c>
      <c r="AX652" t="s">
        <v>899</v>
      </c>
      <c r="AY652" t="s">
        <v>899</v>
      </c>
      <c r="AZ652" t="s">
        <v>899</v>
      </c>
      <c r="BA652" t="s">
        <v>899</v>
      </c>
      <c r="BB652" t="s">
        <v>899</v>
      </c>
      <c r="BC652" t="s">
        <v>899</v>
      </c>
      <c r="BD652" t="s">
        <v>899</v>
      </c>
      <c r="BE652" t="s">
        <v>899</v>
      </c>
      <c r="BF652" t="s">
        <v>899</v>
      </c>
      <c r="BG652" t="s">
        <v>899</v>
      </c>
      <c r="BH652" t="s">
        <v>899</v>
      </c>
      <c r="BI652" t="s">
        <v>899</v>
      </c>
      <c r="BJ652" t="s">
        <v>899</v>
      </c>
      <c r="BK652" t="s">
        <v>899</v>
      </c>
      <c r="BL652" t="s">
        <v>899</v>
      </c>
      <c r="BM652" t="s">
        <v>899</v>
      </c>
      <c r="BN652" t="s">
        <v>899</v>
      </c>
    </row>
    <row r="653" spans="44:66" x14ac:dyDescent="0.3">
      <c r="AR653" t="s">
        <v>899</v>
      </c>
      <c r="AS653" t="s">
        <v>899</v>
      </c>
      <c r="AT653" t="s">
        <v>899</v>
      </c>
      <c r="AU653" t="s">
        <v>899</v>
      </c>
      <c r="AV653" t="s">
        <v>899</v>
      </c>
      <c r="AW653" t="s">
        <v>899</v>
      </c>
      <c r="AX653" t="s">
        <v>899</v>
      </c>
      <c r="AY653" t="s">
        <v>899</v>
      </c>
      <c r="AZ653" t="s">
        <v>899</v>
      </c>
      <c r="BA653" t="s">
        <v>899</v>
      </c>
      <c r="BB653" t="s">
        <v>899</v>
      </c>
      <c r="BC653" t="s">
        <v>899</v>
      </c>
      <c r="BD653" t="s">
        <v>899</v>
      </c>
      <c r="BE653" t="s">
        <v>899</v>
      </c>
      <c r="BF653" t="s">
        <v>899</v>
      </c>
      <c r="BG653" t="s">
        <v>899</v>
      </c>
      <c r="BH653" t="s">
        <v>899</v>
      </c>
      <c r="BI653" t="s">
        <v>899</v>
      </c>
      <c r="BJ653" t="s">
        <v>899</v>
      </c>
      <c r="BK653" t="s">
        <v>899</v>
      </c>
      <c r="BL653" t="s">
        <v>899</v>
      </c>
      <c r="BM653" t="s">
        <v>899</v>
      </c>
      <c r="BN653" t="s">
        <v>899</v>
      </c>
    </row>
    <row r="654" spans="44:66" x14ac:dyDescent="0.3">
      <c r="AR654" t="s">
        <v>899</v>
      </c>
      <c r="AS654" t="s">
        <v>899</v>
      </c>
      <c r="AT654" t="s">
        <v>899</v>
      </c>
      <c r="AU654" t="s">
        <v>899</v>
      </c>
      <c r="AV654" t="s">
        <v>899</v>
      </c>
      <c r="AW654" t="s">
        <v>899</v>
      </c>
      <c r="AX654" t="s">
        <v>899</v>
      </c>
      <c r="AY654" t="s">
        <v>899</v>
      </c>
      <c r="AZ654" t="s">
        <v>899</v>
      </c>
      <c r="BA654" t="s">
        <v>899</v>
      </c>
      <c r="BB654" t="s">
        <v>899</v>
      </c>
      <c r="BC654" t="s">
        <v>899</v>
      </c>
      <c r="BD654" t="s">
        <v>899</v>
      </c>
      <c r="BE654" t="s">
        <v>899</v>
      </c>
      <c r="BF654" t="s">
        <v>899</v>
      </c>
      <c r="BG654" t="s">
        <v>899</v>
      </c>
      <c r="BH654" t="s">
        <v>899</v>
      </c>
      <c r="BI654" t="s">
        <v>899</v>
      </c>
      <c r="BJ654" t="s">
        <v>899</v>
      </c>
      <c r="BK654" t="s">
        <v>899</v>
      </c>
      <c r="BL654" t="s">
        <v>899</v>
      </c>
      <c r="BM654" t="s">
        <v>899</v>
      </c>
      <c r="BN654" t="s">
        <v>899</v>
      </c>
    </row>
    <row r="655" spans="44:66" x14ac:dyDescent="0.3">
      <c r="AR655" t="s">
        <v>899</v>
      </c>
      <c r="AS655" t="s">
        <v>899</v>
      </c>
      <c r="AT655" t="s">
        <v>899</v>
      </c>
      <c r="AU655" t="s">
        <v>899</v>
      </c>
      <c r="AV655" t="s">
        <v>899</v>
      </c>
      <c r="AW655" t="s">
        <v>899</v>
      </c>
      <c r="AX655" t="s">
        <v>899</v>
      </c>
      <c r="AY655" t="s">
        <v>899</v>
      </c>
      <c r="AZ655" t="s">
        <v>899</v>
      </c>
      <c r="BA655" t="s">
        <v>899</v>
      </c>
      <c r="BB655" t="s">
        <v>899</v>
      </c>
      <c r="BC655" t="s">
        <v>899</v>
      </c>
      <c r="BD655" t="s">
        <v>899</v>
      </c>
      <c r="BE655" t="s">
        <v>899</v>
      </c>
      <c r="BF655" t="s">
        <v>899</v>
      </c>
      <c r="BG655" t="s">
        <v>899</v>
      </c>
      <c r="BH655" t="s">
        <v>899</v>
      </c>
      <c r="BI655" t="s">
        <v>899</v>
      </c>
      <c r="BJ655" t="s">
        <v>899</v>
      </c>
      <c r="BK655" t="s">
        <v>899</v>
      </c>
      <c r="BL655" t="s">
        <v>899</v>
      </c>
      <c r="BM655" t="s">
        <v>899</v>
      </c>
      <c r="BN655" t="s">
        <v>899</v>
      </c>
    </row>
    <row r="656" spans="44:66" x14ac:dyDescent="0.3">
      <c r="AR656" t="s">
        <v>899</v>
      </c>
      <c r="AS656" t="s">
        <v>899</v>
      </c>
      <c r="AT656" t="s">
        <v>899</v>
      </c>
      <c r="AU656" t="s">
        <v>899</v>
      </c>
      <c r="AV656" t="s">
        <v>899</v>
      </c>
      <c r="AW656" t="s">
        <v>899</v>
      </c>
      <c r="AX656" t="s">
        <v>899</v>
      </c>
      <c r="AY656" t="s">
        <v>899</v>
      </c>
      <c r="AZ656" t="s">
        <v>899</v>
      </c>
      <c r="BA656" t="s">
        <v>899</v>
      </c>
      <c r="BB656" t="s">
        <v>899</v>
      </c>
      <c r="BC656" t="s">
        <v>899</v>
      </c>
      <c r="BD656" t="s">
        <v>899</v>
      </c>
      <c r="BE656" t="s">
        <v>899</v>
      </c>
      <c r="BF656" t="s">
        <v>899</v>
      </c>
      <c r="BG656" t="s">
        <v>899</v>
      </c>
      <c r="BH656" t="s">
        <v>899</v>
      </c>
      <c r="BI656" t="s">
        <v>899</v>
      </c>
      <c r="BJ656" t="s">
        <v>899</v>
      </c>
      <c r="BK656" t="s">
        <v>899</v>
      </c>
      <c r="BL656" t="s">
        <v>899</v>
      </c>
      <c r="BM656" t="s">
        <v>899</v>
      </c>
      <c r="BN656" t="s">
        <v>899</v>
      </c>
    </row>
    <row r="657" spans="44:66" x14ac:dyDescent="0.3">
      <c r="AR657" t="s">
        <v>899</v>
      </c>
      <c r="AS657" t="s">
        <v>899</v>
      </c>
      <c r="AT657" t="s">
        <v>899</v>
      </c>
      <c r="AU657" t="s">
        <v>899</v>
      </c>
      <c r="AV657" t="s">
        <v>899</v>
      </c>
      <c r="AW657" t="s">
        <v>899</v>
      </c>
      <c r="AX657" t="s">
        <v>899</v>
      </c>
      <c r="AY657" t="s">
        <v>899</v>
      </c>
      <c r="AZ657" t="s">
        <v>899</v>
      </c>
      <c r="BA657" t="s">
        <v>899</v>
      </c>
      <c r="BB657" t="s">
        <v>899</v>
      </c>
      <c r="BC657" t="s">
        <v>899</v>
      </c>
      <c r="BD657" t="s">
        <v>899</v>
      </c>
      <c r="BE657" t="s">
        <v>899</v>
      </c>
      <c r="BF657" t="s">
        <v>899</v>
      </c>
      <c r="BG657" t="s">
        <v>899</v>
      </c>
      <c r="BH657" t="s">
        <v>899</v>
      </c>
      <c r="BI657" t="s">
        <v>899</v>
      </c>
      <c r="BJ657" t="s">
        <v>899</v>
      </c>
      <c r="BK657" t="s">
        <v>899</v>
      </c>
      <c r="BL657" t="s">
        <v>899</v>
      </c>
      <c r="BM657" t="s">
        <v>899</v>
      </c>
      <c r="BN657" t="s">
        <v>899</v>
      </c>
    </row>
    <row r="658" spans="44:66" x14ac:dyDescent="0.3">
      <c r="AR658" t="s">
        <v>899</v>
      </c>
      <c r="AS658" t="s">
        <v>899</v>
      </c>
      <c r="AT658" t="s">
        <v>899</v>
      </c>
      <c r="AU658" t="s">
        <v>899</v>
      </c>
      <c r="AV658" t="s">
        <v>899</v>
      </c>
      <c r="AW658" t="s">
        <v>899</v>
      </c>
      <c r="AX658" t="s">
        <v>899</v>
      </c>
      <c r="AY658" t="s">
        <v>899</v>
      </c>
      <c r="AZ658" t="s">
        <v>899</v>
      </c>
      <c r="BA658" t="s">
        <v>899</v>
      </c>
      <c r="BB658" t="s">
        <v>899</v>
      </c>
      <c r="BC658" t="s">
        <v>899</v>
      </c>
      <c r="BD658" t="s">
        <v>899</v>
      </c>
      <c r="BE658" t="s">
        <v>899</v>
      </c>
      <c r="BF658" t="s">
        <v>899</v>
      </c>
      <c r="BG658" t="s">
        <v>899</v>
      </c>
      <c r="BH658" t="s">
        <v>899</v>
      </c>
      <c r="BI658" t="s">
        <v>899</v>
      </c>
      <c r="BJ658" t="s">
        <v>899</v>
      </c>
      <c r="BK658" t="s">
        <v>899</v>
      </c>
      <c r="BL658" t="s">
        <v>899</v>
      </c>
      <c r="BM658" t="s">
        <v>899</v>
      </c>
      <c r="BN658" t="s">
        <v>899</v>
      </c>
    </row>
    <row r="659" spans="44:66" x14ac:dyDescent="0.3">
      <c r="AR659" t="s">
        <v>899</v>
      </c>
      <c r="AS659" t="s">
        <v>899</v>
      </c>
      <c r="AT659" t="s">
        <v>899</v>
      </c>
      <c r="AU659" t="s">
        <v>899</v>
      </c>
      <c r="AV659" t="s">
        <v>899</v>
      </c>
      <c r="AW659" t="s">
        <v>899</v>
      </c>
      <c r="AX659" t="s">
        <v>899</v>
      </c>
      <c r="AY659" t="s">
        <v>899</v>
      </c>
      <c r="AZ659" t="s">
        <v>899</v>
      </c>
      <c r="BA659" t="s">
        <v>899</v>
      </c>
      <c r="BB659" t="s">
        <v>899</v>
      </c>
      <c r="BC659" t="s">
        <v>899</v>
      </c>
      <c r="BD659" t="s">
        <v>899</v>
      </c>
      <c r="BE659" t="s">
        <v>899</v>
      </c>
      <c r="BF659" t="s">
        <v>899</v>
      </c>
      <c r="BG659" t="s">
        <v>899</v>
      </c>
      <c r="BH659" t="s">
        <v>899</v>
      </c>
      <c r="BI659" t="s">
        <v>899</v>
      </c>
      <c r="BJ659" t="s">
        <v>899</v>
      </c>
      <c r="BK659" t="s">
        <v>899</v>
      </c>
      <c r="BL659" t="s">
        <v>899</v>
      </c>
      <c r="BM659" t="s">
        <v>899</v>
      </c>
      <c r="BN659" t="s">
        <v>899</v>
      </c>
    </row>
    <row r="660" spans="44:66" x14ac:dyDescent="0.3">
      <c r="AR660" t="s">
        <v>899</v>
      </c>
      <c r="AS660" t="s">
        <v>899</v>
      </c>
      <c r="AT660" t="s">
        <v>899</v>
      </c>
      <c r="AU660" t="s">
        <v>899</v>
      </c>
      <c r="AV660" t="s">
        <v>899</v>
      </c>
      <c r="AW660" t="s">
        <v>899</v>
      </c>
      <c r="AX660" t="s">
        <v>899</v>
      </c>
      <c r="AY660" t="s">
        <v>899</v>
      </c>
      <c r="AZ660" t="s">
        <v>899</v>
      </c>
      <c r="BA660" t="s">
        <v>899</v>
      </c>
      <c r="BB660" t="s">
        <v>899</v>
      </c>
      <c r="BC660" t="s">
        <v>899</v>
      </c>
      <c r="BD660" t="s">
        <v>899</v>
      </c>
      <c r="BE660" t="s">
        <v>899</v>
      </c>
      <c r="BF660" t="s">
        <v>899</v>
      </c>
      <c r="BG660" t="s">
        <v>899</v>
      </c>
      <c r="BH660" t="s">
        <v>899</v>
      </c>
      <c r="BI660" t="s">
        <v>899</v>
      </c>
      <c r="BJ660" t="s">
        <v>899</v>
      </c>
      <c r="BK660" t="s">
        <v>899</v>
      </c>
      <c r="BL660" t="s">
        <v>899</v>
      </c>
      <c r="BM660" t="s">
        <v>899</v>
      </c>
    </row>
    <row r="661" spans="44:66" x14ac:dyDescent="0.3">
      <c r="AR661" t="s">
        <v>899</v>
      </c>
      <c r="AS661" t="s">
        <v>899</v>
      </c>
      <c r="AT661" t="s">
        <v>899</v>
      </c>
      <c r="AU661" t="s">
        <v>899</v>
      </c>
      <c r="AV661" t="s">
        <v>899</v>
      </c>
      <c r="AW661" t="s">
        <v>899</v>
      </c>
      <c r="AX661" t="s">
        <v>899</v>
      </c>
      <c r="AY661" t="s">
        <v>899</v>
      </c>
      <c r="AZ661" t="s">
        <v>899</v>
      </c>
      <c r="BA661" t="s">
        <v>899</v>
      </c>
      <c r="BB661" t="s">
        <v>899</v>
      </c>
      <c r="BC661" t="s">
        <v>899</v>
      </c>
      <c r="BD661" t="s">
        <v>899</v>
      </c>
      <c r="BE661" t="s">
        <v>899</v>
      </c>
      <c r="BF661" t="s">
        <v>899</v>
      </c>
      <c r="BG661" t="s">
        <v>899</v>
      </c>
      <c r="BH661" t="s">
        <v>899</v>
      </c>
      <c r="BI661" t="s">
        <v>899</v>
      </c>
      <c r="BJ661" t="s">
        <v>899</v>
      </c>
      <c r="BK661" t="s">
        <v>899</v>
      </c>
      <c r="BL661" t="s">
        <v>899</v>
      </c>
      <c r="BM661" t="s">
        <v>899</v>
      </c>
    </row>
    <row r="662" spans="44:66" x14ac:dyDescent="0.3">
      <c r="AR662" t="s">
        <v>899</v>
      </c>
      <c r="AS662" t="s">
        <v>899</v>
      </c>
      <c r="AT662" t="s">
        <v>899</v>
      </c>
      <c r="AU662" t="s">
        <v>899</v>
      </c>
      <c r="AV662" t="s">
        <v>899</v>
      </c>
      <c r="AW662" t="s">
        <v>899</v>
      </c>
      <c r="AX662" t="s">
        <v>899</v>
      </c>
      <c r="AY662" t="s">
        <v>899</v>
      </c>
      <c r="AZ662" t="s">
        <v>899</v>
      </c>
      <c r="BA662" t="s">
        <v>899</v>
      </c>
      <c r="BB662" t="s">
        <v>899</v>
      </c>
      <c r="BC662" t="s">
        <v>899</v>
      </c>
      <c r="BD662" t="s">
        <v>899</v>
      </c>
      <c r="BE662" t="s">
        <v>899</v>
      </c>
      <c r="BF662" t="s">
        <v>899</v>
      </c>
      <c r="BG662" t="s">
        <v>899</v>
      </c>
      <c r="BH662" t="s">
        <v>899</v>
      </c>
      <c r="BI662" t="s">
        <v>899</v>
      </c>
      <c r="BJ662" t="s">
        <v>899</v>
      </c>
      <c r="BK662" t="s">
        <v>899</v>
      </c>
      <c r="BL662" t="s">
        <v>899</v>
      </c>
      <c r="BM662" t="s">
        <v>899</v>
      </c>
    </row>
    <row r="663" spans="44:66" x14ac:dyDescent="0.3">
      <c r="AR663" t="s">
        <v>899</v>
      </c>
      <c r="AS663" t="s">
        <v>899</v>
      </c>
      <c r="AT663" t="s">
        <v>899</v>
      </c>
      <c r="AU663" t="s">
        <v>899</v>
      </c>
      <c r="AV663" t="s">
        <v>899</v>
      </c>
      <c r="AW663" t="s">
        <v>899</v>
      </c>
      <c r="AX663" t="s">
        <v>899</v>
      </c>
      <c r="AY663" t="s">
        <v>899</v>
      </c>
      <c r="AZ663" t="s">
        <v>899</v>
      </c>
      <c r="BA663" t="s">
        <v>899</v>
      </c>
      <c r="BB663" t="s">
        <v>899</v>
      </c>
      <c r="BC663" t="s">
        <v>899</v>
      </c>
      <c r="BD663" t="s">
        <v>899</v>
      </c>
      <c r="BE663" t="s">
        <v>899</v>
      </c>
      <c r="BF663" t="s">
        <v>899</v>
      </c>
      <c r="BG663" t="s">
        <v>899</v>
      </c>
      <c r="BH663" t="s">
        <v>899</v>
      </c>
      <c r="BI663" t="s">
        <v>899</v>
      </c>
      <c r="BJ663" t="s">
        <v>899</v>
      </c>
      <c r="BK663" t="s">
        <v>899</v>
      </c>
      <c r="BL663" t="s">
        <v>899</v>
      </c>
      <c r="BM663" t="s">
        <v>899</v>
      </c>
    </row>
    <row r="664" spans="44:66" x14ac:dyDescent="0.3">
      <c r="AR664" t="s">
        <v>899</v>
      </c>
      <c r="AS664" t="s">
        <v>899</v>
      </c>
      <c r="AT664" t="s">
        <v>899</v>
      </c>
      <c r="AU664" t="s">
        <v>899</v>
      </c>
      <c r="AV664" t="s">
        <v>899</v>
      </c>
      <c r="AW664" t="s">
        <v>899</v>
      </c>
      <c r="AX664" t="s">
        <v>899</v>
      </c>
      <c r="AY664" t="s">
        <v>899</v>
      </c>
      <c r="AZ664" t="s">
        <v>899</v>
      </c>
      <c r="BA664" t="s">
        <v>899</v>
      </c>
      <c r="BB664" t="s">
        <v>899</v>
      </c>
      <c r="BC664" t="s">
        <v>899</v>
      </c>
      <c r="BD664" t="s">
        <v>899</v>
      </c>
      <c r="BE664" t="s">
        <v>899</v>
      </c>
      <c r="BF664" t="s">
        <v>899</v>
      </c>
      <c r="BG664" t="s">
        <v>899</v>
      </c>
      <c r="BH664" t="s">
        <v>899</v>
      </c>
      <c r="BI664" t="s">
        <v>899</v>
      </c>
      <c r="BJ664" t="s">
        <v>899</v>
      </c>
      <c r="BK664" t="s">
        <v>899</v>
      </c>
      <c r="BL664" t="s">
        <v>899</v>
      </c>
      <c r="BM664" t="s">
        <v>899</v>
      </c>
    </row>
    <row r="665" spans="44:66" x14ac:dyDescent="0.3">
      <c r="AR665" t="s">
        <v>899</v>
      </c>
      <c r="AS665" t="s">
        <v>899</v>
      </c>
      <c r="AT665" t="s">
        <v>899</v>
      </c>
      <c r="AU665" t="s">
        <v>899</v>
      </c>
      <c r="AV665" t="s">
        <v>899</v>
      </c>
      <c r="AW665" t="s">
        <v>899</v>
      </c>
      <c r="AX665" t="s">
        <v>899</v>
      </c>
      <c r="AY665" t="s">
        <v>899</v>
      </c>
      <c r="AZ665" t="s">
        <v>899</v>
      </c>
      <c r="BA665" t="s">
        <v>899</v>
      </c>
      <c r="BB665" t="s">
        <v>899</v>
      </c>
      <c r="BC665" t="s">
        <v>899</v>
      </c>
      <c r="BD665" t="s">
        <v>899</v>
      </c>
      <c r="BE665" t="s">
        <v>899</v>
      </c>
      <c r="BF665" t="s">
        <v>899</v>
      </c>
      <c r="BG665" t="s">
        <v>899</v>
      </c>
      <c r="BH665" t="s">
        <v>899</v>
      </c>
      <c r="BI665" t="s">
        <v>899</v>
      </c>
      <c r="BJ665" t="s">
        <v>899</v>
      </c>
      <c r="BK665" t="s">
        <v>899</v>
      </c>
      <c r="BL665" t="s">
        <v>899</v>
      </c>
      <c r="BM665" t="s">
        <v>899</v>
      </c>
    </row>
    <row r="666" spans="44:66" x14ac:dyDescent="0.3">
      <c r="AR666" t="s">
        <v>899</v>
      </c>
      <c r="AS666" t="s">
        <v>899</v>
      </c>
      <c r="AT666" t="s">
        <v>899</v>
      </c>
      <c r="AU666" t="s">
        <v>899</v>
      </c>
      <c r="AV666" t="s">
        <v>899</v>
      </c>
      <c r="AW666" t="s">
        <v>899</v>
      </c>
      <c r="AX666" t="s">
        <v>899</v>
      </c>
      <c r="AY666" t="s">
        <v>899</v>
      </c>
      <c r="AZ666" t="s">
        <v>899</v>
      </c>
      <c r="BA666" t="s">
        <v>899</v>
      </c>
      <c r="BB666" t="s">
        <v>899</v>
      </c>
      <c r="BC666" t="s">
        <v>899</v>
      </c>
      <c r="BD666" t="s">
        <v>899</v>
      </c>
      <c r="BE666" t="s">
        <v>899</v>
      </c>
      <c r="BF666" t="s">
        <v>899</v>
      </c>
      <c r="BG666" t="s">
        <v>899</v>
      </c>
      <c r="BH666" t="s">
        <v>899</v>
      </c>
      <c r="BI666" t="s">
        <v>899</v>
      </c>
      <c r="BJ666" t="s">
        <v>899</v>
      </c>
      <c r="BK666" t="s">
        <v>899</v>
      </c>
      <c r="BL666" t="s">
        <v>899</v>
      </c>
      <c r="BM666" t="s">
        <v>899</v>
      </c>
    </row>
    <row r="667" spans="44:66" x14ac:dyDescent="0.3">
      <c r="AR667" t="s">
        <v>899</v>
      </c>
      <c r="AS667" t="s">
        <v>899</v>
      </c>
      <c r="AT667" t="s">
        <v>899</v>
      </c>
      <c r="AU667" t="s">
        <v>899</v>
      </c>
      <c r="AV667" t="s">
        <v>899</v>
      </c>
      <c r="AW667" t="s">
        <v>899</v>
      </c>
      <c r="AX667" t="s">
        <v>899</v>
      </c>
      <c r="AY667" t="s">
        <v>899</v>
      </c>
      <c r="AZ667" t="s">
        <v>899</v>
      </c>
      <c r="BA667" t="s">
        <v>899</v>
      </c>
      <c r="BB667" t="s">
        <v>899</v>
      </c>
      <c r="BC667" t="s">
        <v>899</v>
      </c>
      <c r="BD667" t="s">
        <v>899</v>
      </c>
      <c r="BE667" t="s">
        <v>899</v>
      </c>
      <c r="BF667" t="s">
        <v>899</v>
      </c>
      <c r="BG667" t="s">
        <v>899</v>
      </c>
      <c r="BH667" t="s">
        <v>899</v>
      </c>
      <c r="BI667" t="s">
        <v>899</v>
      </c>
      <c r="BJ667" t="s">
        <v>899</v>
      </c>
      <c r="BK667" t="s">
        <v>899</v>
      </c>
      <c r="BL667" t="s">
        <v>899</v>
      </c>
      <c r="BM667" t="s">
        <v>899</v>
      </c>
    </row>
    <row r="668" spans="44:66" x14ac:dyDescent="0.3">
      <c r="AR668" t="s">
        <v>899</v>
      </c>
      <c r="AS668" t="s">
        <v>899</v>
      </c>
      <c r="AT668" t="s">
        <v>899</v>
      </c>
      <c r="AU668" t="s">
        <v>899</v>
      </c>
      <c r="AV668" t="s">
        <v>899</v>
      </c>
      <c r="AW668" t="s">
        <v>899</v>
      </c>
      <c r="AX668" t="s">
        <v>899</v>
      </c>
      <c r="AY668" t="s">
        <v>899</v>
      </c>
      <c r="AZ668" t="s">
        <v>899</v>
      </c>
      <c r="BA668" t="s">
        <v>899</v>
      </c>
      <c r="BB668" t="s">
        <v>899</v>
      </c>
      <c r="BC668" t="s">
        <v>899</v>
      </c>
      <c r="BD668" t="s">
        <v>899</v>
      </c>
      <c r="BE668" t="s">
        <v>899</v>
      </c>
      <c r="BF668" t="s">
        <v>899</v>
      </c>
      <c r="BG668" t="s">
        <v>899</v>
      </c>
      <c r="BH668" t="s">
        <v>899</v>
      </c>
      <c r="BI668" t="s">
        <v>899</v>
      </c>
      <c r="BJ668" t="s">
        <v>899</v>
      </c>
      <c r="BK668" t="s">
        <v>899</v>
      </c>
      <c r="BL668" t="s">
        <v>899</v>
      </c>
      <c r="BM668" t="s">
        <v>899</v>
      </c>
    </row>
    <row r="669" spans="44:66" x14ac:dyDescent="0.3">
      <c r="AR669" t="s">
        <v>899</v>
      </c>
      <c r="AS669" t="s">
        <v>899</v>
      </c>
      <c r="AT669" t="s">
        <v>899</v>
      </c>
      <c r="AU669" t="s">
        <v>899</v>
      </c>
      <c r="AV669" t="s">
        <v>899</v>
      </c>
      <c r="AW669" t="s">
        <v>899</v>
      </c>
      <c r="AX669" t="s">
        <v>899</v>
      </c>
      <c r="AY669" t="s">
        <v>899</v>
      </c>
      <c r="AZ669" t="s">
        <v>899</v>
      </c>
      <c r="BA669" t="s">
        <v>899</v>
      </c>
      <c r="BB669" t="s">
        <v>899</v>
      </c>
      <c r="BC669" t="s">
        <v>899</v>
      </c>
      <c r="BD669" t="s">
        <v>899</v>
      </c>
      <c r="BE669" t="s">
        <v>899</v>
      </c>
      <c r="BF669" t="s">
        <v>899</v>
      </c>
      <c r="BG669" t="s">
        <v>899</v>
      </c>
      <c r="BH669" t="s">
        <v>899</v>
      </c>
      <c r="BI669" t="s">
        <v>899</v>
      </c>
      <c r="BJ669" t="s">
        <v>899</v>
      </c>
      <c r="BK669" t="s">
        <v>899</v>
      </c>
      <c r="BL669" t="s">
        <v>899</v>
      </c>
      <c r="BM669" t="s">
        <v>899</v>
      </c>
    </row>
    <row r="670" spans="44:66" x14ac:dyDescent="0.3">
      <c r="AR670" t="s">
        <v>899</v>
      </c>
      <c r="AS670" t="s">
        <v>899</v>
      </c>
      <c r="AT670" t="s">
        <v>899</v>
      </c>
      <c r="AU670" t="s">
        <v>899</v>
      </c>
      <c r="AV670" t="s">
        <v>899</v>
      </c>
      <c r="AW670" t="s">
        <v>899</v>
      </c>
      <c r="AX670" t="s">
        <v>899</v>
      </c>
      <c r="AY670" t="s">
        <v>899</v>
      </c>
      <c r="AZ670" t="s">
        <v>899</v>
      </c>
      <c r="BA670" t="s">
        <v>899</v>
      </c>
      <c r="BB670" t="s">
        <v>899</v>
      </c>
      <c r="BC670" t="s">
        <v>899</v>
      </c>
      <c r="BD670" t="s">
        <v>899</v>
      </c>
      <c r="BE670" t="s">
        <v>899</v>
      </c>
      <c r="BF670" t="s">
        <v>899</v>
      </c>
      <c r="BG670" t="s">
        <v>899</v>
      </c>
      <c r="BH670" t="s">
        <v>899</v>
      </c>
      <c r="BI670" t="s">
        <v>899</v>
      </c>
      <c r="BJ670" t="s">
        <v>899</v>
      </c>
      <c r="BK670" t="s">
        <v>899</v>
      </c>
      <c r="BL670" t="s">
        <v>899</v>
      </c>
      <c r="BM670" t="s">
        <v>899</v>
      </c>
    </row>
    <row r="671" spans="44:66" x14ac:dyDescent="0.3">
      <c r="AR671" t="s">
        <v>899</v>
      </c>
      <c r="AS671" t="s">
        <v>899</v>
      </c>
      <c r="AT671" t="s">
        <v>899</v>
      </c>
      <c r="AU671" t="s">
        <v>899</v>
      </c>
      <c r="AV671" t="s">
        <v>899</v>
      </c>
      <c r="AW671" t="s">
        <v>899</v>
      </c>
      <c r="AX671" t="s">
        <v>899</v>
      </c>
      <c r="AY671" t="s">
        <v>899</v>
      </c>
      <c r="AZ671" t="s">
        <v>899</v>
      </c>
      <c r="BA671" t="s">
        <v>899</v>
      </c>
      <c r="BB671" t="s">
        <v>899</v>
      </c>
      <c r="BC671" t="s">
        <v>899</v>
      </c>
      <c r="BD671" t="s">
        <v>899</v>
      </c>
      <c r="BE671" t="s">
        <v>899</v>
      </c>
      <c r="BF671" t="s">
        <v>899</v>
      </c>
      <c r="BG671" t="s">
        <v>899</v>
      </c>
      <c r="BH671" t="s">
        <v>899</v>
      </c>
      <c r="BI671" t="s">
        <v>899</v>
      </c>
      <c r="BJ671" t="s">
        <v>899</v>
      </c>
      <c r="BK671" t="s">
        <v>899</v>
      </c>
      <c r="BL671" t="s">
        <v>899</v>
      </c>
      <c r="BM671" t="s">
        <v>899</v>
      </c>
    </row>
    <row r="672" spans="44:66" x14ac:dyDescent="0.3">
      <c r="AR672" t="s">
        <v>899</v>
      </c>
      <c r="AS672" t="s">
        <v>899</v>
      </c>
      <c r="AT672" t="s">
        <v>899</v>
      </c>
      <c r="AU672" t="s">
        <v>899</v>
      </c>
      <c r="AV672" t="s">
        <v>899</v>
      </c>
      <c r="AW672" t="s">
        <v>899</v>
      </c>
      <c r="AX672" t="s">
        <v>899</v>
      </c>
      <c r="AY672" t="s">
        <v>899</v>
      </c>
      <c r="AZ672" t="s">
        <v>899</v>
      </c>
      <c r="BA672" t="s">
        <v>899</v>
      </c>
      <c r="BB672" t="s">
        <v>899</v>
      </c>
      <c r="BC672" t="s">
        <v>899</v>
      </c>
      <c r="BD672" t="s">
        <v>899</v>
      </c>
      <c r="BE672" t="s">
        <v>899</v>
      </c>
      <c r="BF672" t="s">
        <v>899</v>
      </c>
      <c r="BG672" t="s">
        <v>899</v>
      </c>
      <c r="BH672" t="s">
        <v>899</v>
      </c>
      <c r="BI672" t="s">
        <v>899</v>
      </c>
      <c r="BJ672" t="s">
        <v>899</v>
      </c>
      <c r="BK672" t="s">
        <v>899</v>
      </c>
      <c r="BL672" t="s">
        <v>899</v>
      </c>
      <c r="BM672" t="s">
        <v>899</v>
      </c>
    </row>
    <row r="673" spans="44:65" x14ac:dyDescent="0.3">
      <c r="AR673" t="s">
        <v>899</v>
      </c>
      <c r="AS673" t="s">
        <v>899</v>
      </c>
      <c r="AT673" t="s">
        <v>899</v>
      </c>
      <c r="AU673" t="s">
        <v>899</v>
      </c>
      <c r="AV673" t="s">
        <v>899</v>
      </c>
      <c r="AW673" t="s">
        <v>899</v>
      </c>
      <c r="AX673" t="s">
        <v>899</v>
      </c>
      <c r="AY673" t="s">
        <v>899</v>
      </c>
      <c r="AZ673" t="s">
        <v>899</v>
      </c>
      <c r="BA673" t="s">
        <v>899</v>
      </c>
      <c r="BB673" t="s">
        <v>899</v>
      </c>
      <c r="BC673" t="s">
        <v>899</v>
      </c>
      <c r="BD673" t="s">
        <v>899</v>
      </c>
      <c r="BE673" t="s">
        <v>899</v>
      </c>
      <c r="BF673" t="s">
        <v>899</v>
      </c>
      <c r="BG673" t="s">
        <v>899</v>
      </c>
      <c r="BH673" t="s">
        <v>899</v>
      </c>
      <c r="BI673" t="s">
        <v>899</v>
      </c>
      <c r="BJ673" t="s">
        <v>899</v>
      </c>
      <c r="BK673" t="s">
        <v>899</v>
      </c>
      <c r="BL673" t="s">
        <v>899</v>
      </c>
      <c r="BM673" t="s">
        <v>899</v>
      </c>
    </row>
    <row r="674" spans="44:65" x14ac:dyDescent="0.3">
      <c r="AR674" t="s">
        <v>899</v>
      </c>
      <c r="AS674" t="s">
        <v>899</v>
      </c>
      <c r="AT674" t="s">
        <v>899</v>
      </c>
      <c r="AU674" t="s">
        <v>899</v>
      </c>
      <c r="AV674" t="s">
        <v>899</v>
      </c>
      <c r="AW674" t="s">
        <v>899</v>
      </c>
      <c r="AX674" t="s">
        <v>899</v>
      </c>
      <c r="AY674" t="s">
        <v>899</v>
      </c>
      <c r="AZ674" t="s">
        <v>899</v>
      </c>
      <c r="BA674" t="s">
        <v>899</v>
      </c>
      <c r="BB674" t="s">
        <v>899</v>
      </c>
      <c r="BC674" t="s">
        <v>899</v>
      </c>
      <c r="BD674" t="s">
        <v>899</v>
      </c>
      <c r="BE674" t="s">
        <v>899</v>
      </c>
      <c r="BF674" t="s">
        <v>899</v>
      </c>
      <c r="BG674" t="s">
        <v>899</v>
      </c>
      <c r="BH674" t="s">
        <v>899</v>
      </c>
      <c r="BI674" t="s">
        <v>899</v>
      </c>
      <c r="BJ674" t="s">
        <v>899</v>
      </c>
      <c r="BK674" t="s">
        <v>899</v>
      </c>
      <c r="BL674" t="s">
        <v>899</v>
      </c>
      <c r="BM674" t="s">
        <v>899</v>
      </c>
    </row>
    <row r="675" spans="44:65" x14ac:dyDescent="0.3">
      <c r="AR675" t="s">
        <v>899</v>
      </c>
      <c r="AS675" t="s">
        <v>899</v>
      </c>
      <c r="AT675" t="s">
        <v>899</v>
      </c>
      <c r="AU675" t="s">
        <v>899</v>
      </c>
      <c r="AV675" t="s">
        <v>899</v>
      </c>
      <c r="AW675" t="s">
        <v>899</v>
      </c>
      <c r="AX675" t="s">
        <v>899</v>
      </c>
      <c r="AY675" t="s">
        <v>899</v>
      </c>
      <c r="AZ675" t="s">
        <v>899</v>
      </c>
      <c r="BA675" t="s">
        <v>899</v>
      </c>
      <c r="BB675" t="s">
        <v>899</v>
      </c>
      <c r="BC675" t="s">
        <v>899</v>
      </c>
      <c r="BD675" t="s">
        <v>899</v>
      </c>
      <c r="BE675" t="s">
        <v>899</v>
      </c>
      <c r="BF675" t="s">
        <v>899</v>
      </c>
      <c r="BG675" t="s">
        <v>899</v>
      </c>
      <c r="BH675" t="s">
        <v>899</v>
      </c>
      <c r="BI675" t="s">
        <v>899</v>
      </c>
      <c r="BJ675" t="s">
        <v>899</v>
      </c>
      <c r="BK675" t="s">
        <v>899</v>
      </c>
      <c r="BL675" t="s">
        <v>899</v>
      </c>
      <c r="BM675" t="s">
        <v>899</v>
      </c>
    </row>
    <row r="676" spans="44:65" x14ac:dyDescent="0.3">
      <c r="AR676" t="s">
        <v>899</v>
      </c>
      <c r="AS676" t="s">
        <v>899</v>
      </c>
      <c r="AT676" t="s">
        <v>899</v>
      </c>
      <c r="AU676" t="s">
        <v>899</v>
      </c>
      <c r="AV676" t="s">
        <v>899</v>
      </c>
      <c r="AW676" t="s">
        <v>899</v>
      </c>
      <c r="AX676" t="s">
        <v>899</v>
      </c>
      <c r="AY676" t="s">
        <v>899</v>
      </c>
      <c r="AZ676" t="s">
        <v>899</v>
      </c>
      <c r="BA676" t="s">
        <v>899</v>
      </c>
      <c r="BB676" t="s">
        <v>899</v>
      </c>
      <c r="BC676" t="s">
        <v>899</v>
      </c>
      <c r="BD676" t="s">
        <v>899</v>
      </c>
      <c r="BE676" t="s">
        <v>899</v>
      </c>
      <c r="BF676" t="s">
        <v>899</v>
      </c>
      <c r="BG676" t="s">
        <v>899</v>
      </c>
      <c r="BH676" t="s">
        <v>899</v>
      </c>
      <c r="BI676" t="s">
        <v>899</v>
      </c>
      <c r="BJ676" t="s">
        <v>899</v>
      </c>
      <c r="BK676" t="s">
        <v>899</v>
      </c>
      <c r="BL676" t="s">
        <v>899</v>
      </c>
      <c r="BM676" t="s">
        <v>899</v>
      </c>
    </row>
    <row r="677" spans="44:65" x14ac:dyDescent="0.3">
      <c r="AR677" t="s">
        <v>899</v>
      </c>
      <c r="AS677" t="s">
        <v>899</v>
      </c>
      <c r="AT677" t="s">
        <v>899</v>
      </c>
      <c r="AU677" t="s">
        <v>899</v>
      </c>
      <c r="AV677" t="s">
        <v>899</v>
      </c>
      <c r="AW677" t="s">
        <v>899</v>
      </c>
      <c r="AX677" t="s">
        <v>899</v>
      </c>
      <c r="AY677" t="s">
        <v>899</v>
      </c>
      <c r="AZ677" t="s">
        <v>899</v>
      </c>
      <c r="BA677" t="s">
        <v>899</v>
      </c>
      <c r="BB677" t="s">
        <v>899</v>
      </c>
      <c r="BC677" t="s">
        <v>899</v>
      </c>
      <c r="BD677" t="s">
        <v>899</v>
      </c>
      <c r="BE677" t="s">
        <v>899</v>
      </c>
      <c r="BF677" t="s">
        <v>899</v>
      </c>
      <c r="BG677" t="s">
        <v>899</v>
      </c>
      <c r="BH677" t="s">
        <v>899</v>
      </c>
      <c r="BI677" t="s">
        <v>899</v>
      </c>
      <c r="BJ677" t="s">
        <v>899</v>
      </c>
      <c r="BK677" t="s">
        <v>899</v>
      </c>
      <c r="BL677" t="s">
        <v>899</v>
      </c>
      <c r="BM677" t="s">
        <v>899</v>
      </c>
    </row>
    <row r="678" spans="44:65" x14ac:dyDescent="0.3">
      <c r="AR678" t="s">
        <v>899</v>
      </c>
      <c r="AS678" t="s">
        <v>899</v>
      </c>
      <c r="AT678" t="s">
        <v>899</v>
      </c>
      <c r="AU678" t="s">
        <v>899</v>
      </c>
      <c r="AV678" t="s">
        <v>899</v>
      </c>
      <c r="AW678" t="s">
        <v>899</v>
      </c>
      <c r="AX678" t="s">
        <v>899</v>
      </c>
      <c r="AY678" t="s">
        <v>899</v>
      </c>
      <c r="AZ678" t="s">
        <v>899</v>
      </c>
      <c r="BA678" t="s">
        <v>899</v>
      </c>
      <c r="BB678" t="s">
        <v>899</v>
      </c>
      <c r="BC678" t="s">
        <v>899</v>
      </c>
      <c r="BD678" t="s">
        <v>899</v>
      </c>
      <c r="BE678" t="s">
        <v>899</v>
      </c>
      <c r="BF678" t="s">
        <v>899</v>
      </c>
      <c r="BG678" t="s">
        <v>899</v>
      </c>
      <c r="BH678" t="s">
        <v>899</v>
      </c>
      <c r="BI678" t="s">
        <v>899</v>
      </c>
      <c r="BJ678" t="s">
        <v>899</v>
      </c>
      <c r="BK678" t="s">
        <v>899</v>
      </c>
      <c r="BL678" t="s">
        <v>899</v>
      </c>
      <c r="BM678" t="s">
        <v>899</v>
      </c>
    </row>
    <row r="679" spans="44:65" x14ac:dyDescent="0.3">
      <c r="AR679" t="s">
        <v>899</v>
      </c>
      <c r="AS679" t="s">
        <v>899</v>
      </c>
      <c r="AT679" t="s">
        <v>899</v>
      </c>
      <c r="AU679" t="s">
        <v>899</v>
      </c>
      <c r="AV679" t="s">
        <v>899</v>
      </c>
      <c r="AW679" t="s">
        <v>899</v>
      </c>
      <c r="AX679" t="s">
        <v>899</v>
      </c>
      <c r="AY679" t="s">
        <v>899</v>
      </c>
      <c r="AZ679" t="s">
        <v>899</v>
      </c>
      <c r="BA679" t="s">
        <v>899</v>
      </c>
      <c r="BB679" t="s">
        <v>899</v>
      </c>
      <c r="BC679" t="s">
        <v>899</v>
      </c>
      <c r="BD679" t="s">
        <v>899</v>
      </c>
      <c r="BE679" t="s">
        <v>899</v>
      </c>
      <c r="BF679" t="s">
        <v>899</v>
      </c>
      <c r="BG679" t="s">
        <v>899</v>
      </c>
      <c r="BH679" t="s">
        <v>899</v>
      </c>
      <c r="BI679" t="s">
        <v>899</v>
      </c>
      <c r="BJ679" t="s">
        <v>899</v>
      </c>
      <c r="BK679" t="s">
        <v>899</v>
      </c>
      <c r="BL679" t="s">
        <v>899</v>
      </c>
    </row>
    <row r="680" spans="44:65" x14ac:dyDescent="0.3">
      <c r="AR680" t="s">
        <v>899</v>
      </c>
      <c r="AS680" t="s">
        <v>899</v>
      </c>
      <c r="AT680" t="s">
        <v>899</v>
      </c>
      <c r="AU680" t="s">
        <v>899</v>
      </c>
      <c r="AV680" t="s">
        <v>899</v>
      </c>
      <c r="AW680" t="s">
        <v>899</v>
      </c>
      <c r="AX680" t="s">
        <v>899</v>
      </c>
      <c r="AY680" t="s">
        <v>899</v>
      </c>
      <c r="AZ680" t="s">
        <v>899</v>
      </c>
      <c r="BA680" t="s">
        <v>899</v>
      </c>
      <c r="BB680" t="s">
        <v>899</v>
      </c>
      <c r="BC680" t="s">
        <v>899</v>
      </c>
      <c r="BD680" t="s">
        <v>899</v>
      </c>
      <c r="BE680" t="s">
        <v>899</v>
      </c>
      <c r="BF680" t="s">
        <v>899</v>
      </c>
      <c r="BG680" t="s">
        <v>899</v>
      </c>
      <c r="BH680" t="s">
        <v>899</v>
      </c>
      <c r="BI680" t="s">
        <v>899</v>
      </c>
      <c r="BJ680" t="s">
        <v>899</v>
      </c>
      <c r="BK680" t="s">
        <v>899</v>
      </c>
      <c r="BL680" t="s">
        <v>899</v>
      </c>
    </row>
    <row r="681" spans="44:65" x14ac:dyDescent="0.3">
      <c r="AR681" t="s">
        <v>899</v>
      </c>
      <c r="AS681" t="s">
        <v>899</v>
      </c>
      <c r="AT681" t="s">
        <v>899</v>
      </c>
      <c r="AU681" t="s">
        <v>899</v>
      </c>
      <c r="AV681" t="s">
        <v>899</v>
      </c>
      <c r="AW681" t="s">
        <v>899</v>
      </c>
      <c r="AX681" t="s">
        <v>899</v>
      </c>
      <c r="AY681" t="s">
        <v>899</v>
      </c>
      <c r="AZ681" t="s">
        <v>899</v>
      </c>
      <c r="BA681" t="s">
        <v>899</v>
      </c>
      <c r="BB681" t="s">
        <v>899</v>
      </c>
      <c r="BC681" t="s">
        <v>899</v>
      </c>
      <c r="BD681" t="s">
        <v>899</v>
      </c>
      <c r="BE681" t="s">
        <v>899</v>
      </c>
      <c r="BF681" t="s">
        <v>899</v>
      </c>
      <c r="BG681" t="s">
        <v>899</v>
      </c>
      <c r="BH681" t="s">
        <v>899</v>
      </c>
      <c r="BI681" t="s">
        <v>899</v>
      </c>
      <c r="BJ681" t="s">
        <v>899</v>
      </c>
      <c r="BK681" t="s">
        <v>899</v>
      </c>
      <c r="BL681" t="s">
        <v>899</v>
      </c>
    </row>
    <row r="682" spans="44:65" x14ac:dyDescent="0.3">
      <c r="AR682" t="s">
        <v>899</v>
      </c>
      <c r="AS682" t="s">
        <v>899</v>
      </c>
      <c r="AT682" t="s">
        <v>899</v>
      </c>
      <c r="AU682" t="s">
        <v>899</v>
      </c>
      <c r="AV682" t="s">
        <v>899</v>
      </c>
      <c r="AW682" t="s">
        <v>899</v>
      </c>
      <c r="AX682" t="s">
        <v>899</v>
      </c>
      <c r="AY682" t="s">
        <v>899</v>
      </c>
      <c r="AZ682" t="s">
        <v>899</v>
      </c>
      <c r="BA682" t="s">
        <v>899</v>
      </c>
      <c r="BB682" t="s">
        <v>899</v>
      </c>
      <c r="BC682" t="s">
        <v>899</v>
      </c>
      <c r="BD682" t="s">
        <v>899</v>
      </c>
      <c r="BE682" t="s">
        <v>899</v>
      </c>
      <c r="BF682" t="s">
        <v>899</v>
      </c>
      <c r="BG682" t="s">
        <v>899</v>
      </c>
      <c r="BH682" t="s">
        <v>899</v>
      </c>
      <c r="BI682" t="s">
        <v>899</v>
      </c>
      <c r="BJ682" t="s">
        <v>899</v>
      </c>
      <c r="BK682" t="s">
        <v>899</v>
      </c>
      <c r="BL682" t="s">
        <v>899</v>
      </c>
    </row>
    <row r="683" spans="44:65" x14ac:dyDescent="0.3">
      <c r="AR683" t="s">
        <v>899</v>
      </c>
      <c r="AS683" t="s">
        <v>899</v>
      </c>
      <c r="AT683" t="s">
        <v>899</v>
      </c>
      <c r="AU683" t="s">
        <v>899</v>
      </c>
      <c r="AV683" t="s">
        <v>899</v>
      </c>
      <c r="AW683" t="s">
        <v>899</v>
      </c>
      <c r="AX683" t="s">
        <v>899</v>
      </c>
      <c r="AY683" t="s">
        <v>899</v>
      </c>
      <c r="AZ683" t="s">
        <v>899</v>
      </c>
      <c r="BA683" t="s">
        <v>899</v>
      </c>
      <c r="BB683" t="s">
        <v>899</v>
      </c>
      <c r="BC683" t="s">
        <v>899</v>
      </c>
      <c r="BD683" t="s">
        <v>899</v>
      </c>
      <c r="BE683" t="s">
        <v>899</v>
      </c>
      <c r="BF683" t="s">
        <v>899</v>
      </c>
      <c r="BG683" t="s">
        <v>899</v>
      </c>
      <c r="BH683" t="s">
        <v>899</v>
      </c>
      <c r="BI683" t="s">
        <v>899</v>
      </c>
      <c r="BJ683" t="s">
        <v>899</v>
      </c>
      <c r="BK683" t="s">
        <v>899</v>
      </c>
      <c r="BL683" t="s">
        <v>899</v>
      </c>
    </row>
    <row r="684" spans="44:65" x14ac:dyDescent="0.3">
      <c r="AR684" t="s">
        <v>899</v>
      </c>
      <c r="AS684" t="s">
        <v>899</v>
      </c>
      <c r="AT684" t="s">
        <v>899</v>
      </c>
      <c r="AU684" t="s">
        <v>899</v>
      </c>
      <c r="AV684" t="s">
        <v>899</v>
      </c>
      <c r="AW684" t="s">
        <v>899</v>
      </c>
      <c r="AX684" t="s">
        <v>899</v>
      </c>
      <c r="AY684" t="s">
        <v>899</v>
      </c>
      <c r="AZ684" t="s">
        <v>899</v>
      </c>
      <c r="BA684" t="s">
        <v>899</v>
      </c>
      <c r="BB684" t="s">
        <v>899</v>
      </c>
      <c r="BC684" t="s">
        <v>899</v>
      </c>
      <c r="BD684" t="s">
        <v>899</v>
      </c>
      <c r="BE684" t="s">
        <v>899</v>
      </c>
      <c r="BF684" t="s">
        <v>899</v>
      </c>
      <c r="BG684" t="s">
        <v>899</v>
      </c>
      <c r="BH684" t="s">
        <v>899</v>
      </c>
      <c r="BI684" t="s">
        <v>899</v>
      </c>
      <c r="BJ684" t="s">
        <v>899</v>
      </c>
      <c r="BK684" t="s">
        <v>899</v>
      </c>
      <c r="BL684" t="s">
        <v>899</v>
      </c>
    </row>
    <row r="685" spans="44:65" x14ac:dyDescent="0.3">
      <c r="AR685" t="s">
        <v>899</v>
      </c>
      <c r="AS685" t="s">
        <v>899</v>
      </c>
      <c r="AT685" t="s">
        <v>899</v>
      </c>
      <c r="AU685" t="s">
        <v>899</v>
      </c>
      <c r="AV685" t="s">
        <v>899</v>
      </c>
      <c r="AW685" t="s">
        <v>899</v>
      </c>
      <c r="AX685" t="s">
        <v>899</v>
      </c>
      <c r="AY685" t="s">
        <v>899</v>
      </c>
      <c r="AZ685" t="s">
        <v>899</v>
      </c>
      <c r="BA685" t="s">
        <v>899</v>
      </c>
      <c r="BB685" t="s">
        <v>899</v>
      </c>
      <c r="BC685" t="s">
        <v>899</v>
      </c>
      <c r="BD685" t="s">
        <v>899</v>
      </c>
      <c r="BE685" t="s">
        <v>899</v>
      </c>
      <c r="BF685" t="s">
        <v>899</v>
      </c>
      <c r="BG685" t="s">
        <v>899</v>
      </c>
      <c r="BH685" t="s">
        <v>899</v>
      </c>
      <c r="BI685" t="s">
        <v>899</v>
      </c>
      <c r="BJ685" t="s">
        <v>899</v>
      </c>
      <c r="BK685" t="s">
        <v>899</v>
      </c>
      <c r="BL685" t="s">
        <v>899</v>
      </c>
    </row>
    <row r="686" spans="44:65" x14ac:dyDescent="0.3">
      <c r="AR686" t="s">
        <v>899</v>
      </c>
      <c r="AS686" t="s">
        <v>899</v>
      </c>
      <c r="AT686" t="s">
        <v>899</v>
      </c>
      <c r="AU686" t="s">
        <v>899</v>
      </c>
      <c r="AV686" t="s">
        <v>899</v>
      </c>
      <c r="AW686" t="s">
        <v>899</v>
      </c>
      <c r="AX686" t="s">
        <v>899</v>
      </c>
      <c r="AY686" t="s">
        <v>899</v>
      </c>
      <c r="AZ686" t="s">
        <v>899</v>
      </c>
      <c r="BA686" t="s">
        <v>899</v>
      </c>
      <c r="BB686" t="s">
        <v>899</v>
      </c>
      <c r="BC686" t="s">
        <v>899</v>
      </c>
      <c r="BD686" t="s">
        <v>899</v>
      </c>
      <c r="BE686" t="s">
        <v>899</v>
      </c>
      <c r="BF686" t="s">
        <v>899</v>
      </c>
      <c r="BG686" t="s">
        <v>899</v>
      </c>
      <c r="BH686" t="s">
        <v>899</v>
      </c>
      <c r="BI686" t="s">
        <v>899</v>
      </c>
      <c r="BJ686" t="s">
        <v>899</v>
      </c>
      <c r="BK686" t="s">
        <v>899</v>
      </c>
      <c r="BL686" t="s">
        <v>899</v>
      </c>
    </row>
    <row r="687" spans="44:65" x14ac:dyDescent="0.3">
      <c r="AR687" t="s">
        <v>899</v>
      </c>
      <c r="AS687" t="s">
        <v>899</v>
      </c>
      <c r="AT687" t="s">
        <v>899</v>
      </c>
      <c r="AU687" t="s">
        <v>899</v>
      </c>
      <c r="AV687" t="s">
        <v>899</v>
      </c>
      <c r="AW687" t="s">
        <v>899</v>
      </c>
      <c r="AX687" t="s">
        <v>899</v>
      </c>
      <c r="AY687" t="s">
        <v>899</v>
      </c>
      <c r="AZ687" t="s">
        <v>899</v>
      </c>
      <c r="BA687" t="s">
        <v>899</v>
      </c>
      <c r="BB687" t="s">
        <v>899</v>
      </c>
      <c r="BC687" t="s">
        <v>899</v>
      </c>
      <c r="BD687" t="s">
        <v>899</v>
      </c>
      <c r="BE687" t="s">
        <v>899</v>
      </c>
      <c r="BF687" t="s">
        <v>899</v>
      </c>
      <c r="BG687" t="s">
        <v>899</v>
      </c>
      <c r="BH687" t="s">
        <v>899</v>
      </c>
      <c r="BI687" t="s">
        <v>899</v>
      </c>
      <c r="BJ687" t="s">
        <v>899</v>
      </c>
      <c r="BK687" t="s">
        <v>899</v>
      </c>
      <c r="BL687" t="s">
        <v>899</v>
      </c>
    </row>
    <row r="688" spans="44:65" x14ac:dyDescent="0.3">
      <c r="AR688" t="s">
        <v>899</v>
      </c>
      <c r="AS688" t="s">
        <v>899</v>
      </c>
      <c r="AT688" t="s">
        <v>899</v>
      </c>
      <c r="AU688" t="s">
        <v>899</v>
      </c>
      <c r="AV688" t="s">
        <v>899</v>
      </c>
      <c r="AW688" t="s">
        <v>899</v>
      </c>
      <c r="AX688" t="s">
        <v>899</v>
      </c>
      <c r="AY688" t="s">
        <v>899</v>
      </c>
      <c r="AZ688" t="s">
        <v>899</v>
      </c>
      <c r="BA688" t="s">
        <v>899</v>
      </c>
      <c r="BB688" t="s">
        <v>899</v>
      </c>
      <c r="BC688" t="s">
        <v>899</v>
      </c>
      <c r="BD688" t="s">
        <v>899</v>
      </c>
      <c r="BE688" t="s">
        <v>899</v>
      </c>
      <c r="BF688" t="s">
        <v>899</v>
      </c>
      <c r="BG688" t="s">
        <v>899</v>
      </c>
      <c r="BH688" t="s">
        <v>899</v>
      </c>
      <c r="BI688" t="s">
        <v>899</v>
      </c>
      <c r="BJ688" t="s">
        <v>899</v>
      </c>
      <c r="BK688" t="s">
        <v>899</v>
      </c>
      <c r="BL688" t="s">
        <v>899</v>
      </c>
    </row>
    <row r="689" spans="44:64" x14ac:dyDescent="0.3">
      <c r="AR689" t="s">
        <v>899</v>
      </c>
      <c r="AS689" t="s">
        <v>899</v>
      </c>
      <c r="AT689" t="s">
        <v>899</v>
      </c>
      <c r="AU689" t="s">
        <v>899</v>
      </c>
      <c r="AV689" t="s">
        <v>899</v>
      </c>
      <c r="AW689" t="s">
        <v>899</v>
      </c>
      <c r="AX689" t="s">
        <v>899</v>
      </c>
      <c r="AY689" t="s">
        <v>899</v>
      </c>
      <c r="AZ689" t="s">
        <v>899</v>
      </c>
      <c r="BA689" t="s">
        <v>899</v>
      </c>
      <c r="BB689" t="s">
        <v>899</v>
      </c>
      <c r="BC689" t="s">
        <v>899</v>
      </c>
      <c r="BD689" t="s">
        <v>899</v>
      </c>
      <c r="BE689" t="s">
        <v>899</v>
      </c>
      <c r="BF689" t="s">
        <v>899</v>
      </c>
      <c r="BG689" t="s">
        <v>899</v>
      </c>
      <c r="BH689" t="s">
        <v>899</v>
      </c>
      <c r="BI689" t="s">
        <v>899</v>
      </c>
      <c r="BJ689" t="s">
        <v>899</v>
      </c>
      <c r="BK689" t="s">
        <v>899</v>
      </c>
      <c r="BL689" t="s">
        <v>899</v>
      </c>
    </row>
    <row r="690" spans="44:64" x14ac:dyDescent="0.3">
      <c r="AR690" t="s">
        <v>899</v>
      </c>
      <c r="AS690" t="s">
        <v>899</v>
      </c>
      <c r="AT690" t="s">
        <v>899</v>
      </c>
      <c r="AU690" t="s">
        <v>899</v>
      </c>
      <c r="AV690" t="s">
        <v>899</v>
      </c>
      <c r="AW690" t="s">
        <v>899</v>
      </c>
      <c r="AX690" t="s">
        <v>899</v>
      </c>
      <c r="AY690" t="s">
        <v>899</v>
      </c>
      <c r="AZ690" t="s">
        <v>899</v>
      </c>
      <c r="BA690" t="s">
        <v>899</v>
      </c>
      <c r="BB690" t="s">
        <v>899</v>
      </c>
      <c r="BC690" t="s">
        <v>899</v>
      </c>
      <c r="BD690" t="s">
        <v>899</v>
      </c>
      <c r="BE690" t="s">
        <v>899</v>
      </c>
      <c r="BF690" t="s">
        <v>899</v>
      </c>
      <c r="BG690" t="s">
        <v>899</v>
      </c>
      <c r="BH690" t="s">
        <v>899</v>
      </c>
      <c r="BI690" t="s">
        <v>899</v>
      </c>
      <c r="BJ690" t="s">
        <v>899</v>
      </c>
      <c r="BK690" t="s">
        <v>899</v>
      </c>
      <c r="BL690" t="s">
        <v>899</v>
      </c>
    </row>
    <row r="691" spans="44:64" x14ac:dyDescent="0.3">
      <c r="AR691" t="s">
        <v>899</v>
      </c>
      <c r="AS691" t="s">
        <v>899</v>
      </c>
      <c r="AT691" t="s">
        <v>899</v>
      </c>
      <c r="AU691" t="s">
        <v>899</v>
      </c>
      <c r="AV691" t="s">
        <v>899</v>
      </c>
      <c r="AW691" t="s">
        <v>899</v>
      </c>
      <c r="AX691" t="s">
        <v>899</v>
      </c>
      <c r="AY691" t="s">
        <v>899</v>
      </c>
      <c r="AZ691" t="s">
        <v>899</v>
      </c>
      <c r="BA691" t="s">
        <v>899</v>
      </c>
      <c r="BB691" t="s">
        <v>899</v>
      </c>
      <c r="BC691" t="s">
        <v>899</v>
      </c>
      <c r="BD691" t="s">
        <v>899</v>
      </c>
      <c r="BE691" t="s">
        <v>899</v>
      </c>
      <c r="BF691" t="s">
        <v>899</v>
      </c>
      <c r="BG691" t="s">
        <v>899</v>
      </c>
      <c r="BH691" t="s">
        <v>899</v>
      </c>
      <c r="BI691" t="s">
        <v>899</v>
      </c>
      <c r="BJ691" t="s">
        <v>899</v>
      </c>
      <c r="BK691" t="s">
        <v>899</v>
      </c>
      <c r="BL691" t="s">
        <v>899</v>
      </c>
    </row>
    <row r="692" spans="44:64" x14ac:dyDescent="0.3">
      <c r="AR692" t="s">
        <v>899</v>
      </c>
      <c r="AS692" t="s">
        <v>899</v>
      </c>
      <c r="AT692" t="s">
        <v>899</v>
      </c>
      <c r="AU692" t="s">
        <v>899</v>
      </c>
      <c r="AV692" t="s">
        <v>899</v>
      </c>
      <c r="AW692" t="s">
        <v>899</v>
      </c>
      <c r="AX692" t="s">
        <v>899</v>
      </c>
      <c r="AY692" t="s">
        <v>899</v>
      </c>
      <c r="AZ692" t="s">
        <v>899</v>
      </c>
      <c r="BA692" t="s">
        <v>899</v>
      </c>
      <c r="BB692" t="s">
        <v>899</v>
      </c>
      <c r="BC692" t="s">
        <v>899</v>
      </c>
      <c r="BD692" t="s">
        <v>899</v>
      </c>
      <c r="BE692" t="s">
        <v>899</v>
      </c>
      <c r="BF692" t="s">
        <v>899</v>
      </c>
      <c r="BG692" t="s">
        <v>899</v>
      </c>
      <c r="BH692" t="s">
        <v>899</v>
      </c>
      <c r="BI692" t="s">
        <v>899</v>
      </c>
      <c r="BJ692" t="s">
        <v>899</v>
      </c>
      <c r="BK692" t="s">
        <v>899</v>
      </c>
      <c r="BL692" t="s">
        <v>899</v>
      </c>
    </row>
    <row r="693" spans="44:64" x14ac:dyDescent="0.3">
      <c r="AR693" t="s">
        <v>899</v>
      </c>
      <c r="AS693" t="s">
        <v>899</v>
      </c>
      <c r="AT693" t="s">
        <v>899</v>
      </c>
      <c r="AU693" t="s">
        <v>899</v>
      </c>
      <c r="AV693" t="s">
        <v>899</v>
      </c>
      <c r="AW693" t="s">
        <v>899</v>
      </c>
      <c r="AX693" t="s">
        <v>899</v>
      </c>
      <c r="AY693" t="s">
        <v>899</v>
      </c>
      <c r="AZ693" t="s">
        <v>899</v>
      </c>
      <c r="BA693" t="s">
        <v>899</v>
      </c>
      <c r="BB693" t="s">
        <v>899</v>
      </c>
      <c r="BC693" t="s">
        <v>899</v>
      </c>
      <c r="BD693" t="s">
        <v>899</v>
      </c>
      <c r="BE693" t="s">
        <v>899</v>
      </c>
      <c r="BF693" t="s">
        <v>899</v>
      </c>
      <c r="BG693" t="s">
        <v>899</v>
      </c>
      <c r="BH693" t="s">
        <v>899</v>
      </c>
      <c r="BI693" t="s">
        <v>899</v>
      </c>
      <c r="BJ693" t="s">
        <v>899</v>
      </c>
      <c r="BK693" t="s">
        <v>899</v>
      </c>
      <c r="BL693" t="s">
        <v>899</v>
      </c>
    </row>
    <row r="694" spans="44:64" x14ac:dyDescent="0.3">
      <c r="AR694" t="s">
        <v>899</v>
      </c>
      <c r="AS694" t="s">
        <v>899</v>
      </c>
      <c r="AT694" t="s">
        <v>899</v>
      </c>
      <c r="AU694" t="s">
        <v>899</v>
      </c>
      <c r="AV694" t="s">
        <v>899</v>
      </c>
      <c r="AW694" t="s">
        <v>899</v>
      </c>
      <c r="AX694" t="s">
        <v>899</v>
      </c>
      <c r="AY694" t="s">
        <v>899</v>
      </c>
      <c r="AZ694" t="s">
        <v>899</v>
      </c>
      <c r="BA694" t="s">
        <v>899</v>
      </c>
      <c r="BB694" t="s">
        <v>899</v>
      </c>
      <c r="BC694" t="s">
        <v>899</v>
      </c>
      <c r="BD694" t="s">
        <v>899</v>
      </c>
      <c r="BE694" t="s">
        <v>899</v>
      </c>
      <c r="BF694" t="s">
        <v>899</v>
      </c>
      <c r="BG694" t="s">
        <v>899</v>
      </c>
      <c r="BH694" t="s">
        <v>899</v>
      </c>
      <c r="BI694" t="s">
        <v>899</v>
      </c>
      <c r="BJ694" t="s">
        <v>899</v>
      </c>
      <c r="BK694" t="s">
        <v>899</v>
      </c>
      <c r="BL694" t="s">
        <v>899</v>
      </c>
    </row>
    <row r="695" spans="44:64" x14ac:dyDescent="0.3">
      <c r="AR695" t="s">
        <v>899</v>
      </c>
      <c r="AS695" t="s">
        <v>899</v>
      </c>
      <c r="AT695" t="s">
        <v>899</v>
      </c>
      <c r="AU695" t="s">
        <v>899</v>
      </c>
      <c r="AV695" t="s">
        <v>899</v>
      </c>
      <c r="AW695" t="s">
        <v>899</v>
      </c>
      <c r="AX695" t="s">
        <v>899</v>
      </c>
      <c r="AY695" t="s">
        <v>899</v>
      </c>
      <c r="AZ695" t="s">
        <v>899</v>
      </c>
      <c r="BA695" t="s">
        <v>899</v>
      </c>
      <c r="BB695" t="s">
        <v>899</v>
      </c>
      <c r="BC695" t="s">
        <v>899</v>
      </c>
      <c r="BD695" t="s">
        <v>899</v>
      </c>
      <c r="BE695" t="s">
        <v>899</v>
      </c>
      <c r="BF695" t="s">
        <v>899</v>
      </c>
      <c r="BG695" t="s">
        <v>899</v>
      </c>
      <c r="BH695" t="s">
        <v>899</v>
      </c>
      <c r="BI695" t="s">
        <v>899</v>
      </c>
      <c r="BJ695" t="s">
        <v>899</v>
      </c>
      <c r="BK695" t="s">
        <v>899</v>
      </c>
      <c r="BL695" t="s">
        <v>899</v>
      </c>
    </row>
    <row r="696" spans="44:64" x14ac:dyDescent="0.3">
      <c r="AR696" t="s">
        <v>899</v>
      </c>
      <c r="AS696" t="s">
        <v>899</v>
      </c>
      <c r="AT696" t="s">
        <v>899</v>
      </c>
      <c r="AU696" t="s">
        <v>899</v>
      </c>
      <c r="AV696" t="s">
        <v>899</v>
      </c>
      <c r="AW696" t="s">
        <v>899</v>
      </c>
      <c r="AX696" t="s">
        <v>899</v>
      </c>
      <c r="AY696" t="s">
        <v>899</v>
      </c>
      <c r="AZ696" t="s">
        <v>899</v>
      </c>
      <c r="BA696" t="s">
        <v>899</v>
      </c>
      <c r="BB696" t="s">
        <v>899</v>
      </c>
      <c r="BC696" t="s">
        <v>899</v>
      </c>
      <c r="BD696" t="s">
        <v>899</v>
      </c>
      <c r="BE696" t="s">
        <v>899</v>
      </c>
      <c r="BF696" t="s">
        <v>899</v>
      </c>
      <c r="BG696" t="s">
        <v>899</v>
      </c>
      <c r="BH696" t="s">
        <v>899</v>
      </c>
      <c r="BI696" t="s">
        <v>899</v>
      </c>
      <c r="BJ696" t="s">
        <v>899</v>
      </c>
      <c r="BK696" t="s">
        <v>899</v>
      </c>
      <c r="BL696" t="s">
        <v>899</v>
      </c>
    </row>
    <row r="697" spans="44:64" x14ac:dyDescent="0.3">
      <c r="AR697" t="s">
        <v>899</v>
      </c>
      <c r="AS697" t="s">
        <v>899</v>
      </c>
      <c r="AT697" t="s">
        <v>899</v>
      </c>
      <c r="AU697" t="s">
        <v>899</v>
      </c>
      <c r="AV697" t="s">
        <v>899</v>
      </c>
      <c r="AW697" t="s">
        <v>899</v>
      </c>
      <c r="AX697" t="s">
        <v>899</v>
      </c>
      <c r="AY697" t="s">
        <v>899</v>
      </c>
      <c r="AZ697" t="s">
        <v>899</v>
      </c>
      <c r="BA697" t="s">
        <v>899</v>
      </c>
      <c r="BB697" t="s">
        <v>899</v>
      </c>
      <c r="BC697" t="s">
        <v>899</v>
      </c>
      <c r="BD697" t="s">
        <v>899</v>
      </c>
      <c r="BE697" t="s">
        <v>899</v>
      </c>
      <c r="BF697" t="s">
        <v>899</v>
      </c>
      <c r="BG697" t="s">
        <v>899</v>
      </c>
      <c r="BH697" t="s">
        <v>899</v>
      </c>
      <c r="BI697" t="s">
        <v>899</v>
      </c>
      <c r="BJ697" t="s">
        <v>899</v>
      </c>
      <c r="BK697" t="s">
        <v>899</v>
      </c>
      <c r="BL697" t="s">
        <v>899</v>
      </c>
    </row>
    <row r="698" spans="44:64" x14ac:dyDescent="0.3">
      <c r="AR698" t="s">
        <v>899</v>
      </c>
      <c r="AS698" t="s">
        <v>899</v>
      </c>
      <c r="AT698" t="s">
        <v>899</v>
      </c>
      <c r="AU698" t="s">
        <v>899</v>
      </c>
      <c r="AV698" t="s">
        <v>899</v>
      </c>
      <c r="AW698" t="s">
        <v>899</v>
      </c>
      <c r="AX698" t="s">
        <v>899</v>
      </c>
      <c r="AY698" t="s">
        <v>899</v>
      </c>
      <c r="AZ698" t="s">
        <v>899</v>
      </c>
      <c r="BA698" t="s">
        <v>899</v>
      </c>
      <c r="BB698" t="s">
        <v>899</v>
      </c>
      <c r="BC698" t="s">
        <v>899</v>
      </c>
      <c r="BD698" t="s">
        <v>899</v>
      </c>
      <c r="BE698" t="s">
        <v>899</v>
      </c>
      <c r="BF698" t="s">
        <v>899</v>
      </c>
      <c r="BG698" t="s">
        <v>899</v>
      </c>
      <c r="BH698" t="s">
        <v>899</v>
      </c>
      <c r="BI698" t="s">
        <v>899</v>
      </c>
      <c r="BJ698" t="s">
        <v>899</v>
      </c>
      <c r="BK698" t="s">
        <v>899</v>
      </c>
      <c r="BL698" t="s">
        <v>899</v>
      </c>
    </row>
    <row r="699" spans="44:64" x14ac:dyDescent="0.3">
      <c r="AR699" t="s">
        <v>899</v>
      </c>
      <c r="AS699" t="s">
        <v>899</v>
      </c>
      <c r="AT699" t="s">
        <v>899</v>
      </c>
      <c r="AU699" t="s">
        <v>899</v>
      </c>
      <c r="AV699" t="s">
        <v>899</v>
      </c>
      <c r="AW699" t="s">
        <v>899</v>
      </c>
      <c r="AX699" t="s">
        <v>899</v>
      </c>
      <c r="AY699" t="s">
        <v>899</v>
      </c>
      <c r="AZ699" t="s">
        <v>899</v>
      </c>
      <c r="BA699" t="s">
        <v>899</v>
      </c>
      <c r="BB699" t="s">
        <v>899</v>
      </c>
      <c r="BC699" t="s">
        <v>899</v>
      </c>
      <c r="BD699" t="s">
        <v>899</v>
      </c>
      <c r="BE699" t="s">
        <v>899</v>
      </c>
      <c r="BF699" t="s">
        <v>899</v>
      </c>
      <c r="BG699" t="s">
        <v>899</v>
      </c>
      <c r="BH699" t="s">
        <v>899</v>
      </c>
      <c r="BI699" t="s">
        <v>899</v>
      </c>
      <c r="BJ699" t="s">
        <v>899</v>
      </c>
      <c r="BK699" t="s">
        <v>899</v>
      </c>
      <c r="BL699" t="s">
        <v>899</v>
      </c>
    </row>
    <row r="700" spans="44:64" x14ac:dyDescent="0.3">
      <c r="AR700" t="s">
        <v>899</v>
      </c>
      <c r="AS700" t="s">
        <v>899</v>
      </c>
      <c r="AT700" t="s">
        <v>899</v>
      </c>
      <c r="AU700" t="s">
        <v>899</v>
      </c>
      <c r="AV700" t="s">
        <v>899</v>
      </c>
      <c r="AW700" t="s">
        <v>899</v>
      </c>
      <c r="AX700" t="s">
        <v>899</v>
      </c>
      <c r="AY700" t="s">
        <v>899</v>
      </c>
      <c r="AZ700" t="s">
        <v>899</v>
      </c>
      <c r="BA700" t="s">
        <v>899</v>
      </c>
      <c r="BB700" t="s">
        <v>899</v>
      </c>
      <c r="BC700" t="s">
        <v>899</v>
      </c>
      <c r="BD700" t="s">
        <v>899</v>
      </c>
      <c r="BE700" t="s">
        <v>899</v>
      </c>
      <c r="BF700" t="s">
        <v>899</v>
      </c>
      <c r="BG700" t="s">
        <v>899</v>
      </c>
      <c r="BH700" t="s">
        <v>899</v>
      </c>
      <c r="BI700" t="s">
        <v>899</v>
      </c>
      <c r="BJ700" t="s">
        <v>899</v>
      </c>
      <c r="BK700" t="s">
        <v>899</v>
      </c>
      <c r="BL700" t="s">
        <v>899</v>
      </c>
    </row>
    <row r="701" spans="44:64" x14ac:dyDescent="0.3">
      <c r="AR701" t="s">
        <v>899</v>
      </c>
      <c r="AS701" t="s">
        <v>899</v>
      </c>
      <c r="AT701" t="s">
        <v>899</v>
      </c>
      <c r="AU701" t="s">
        <v>899</v>
      </c>
      <c r="AV701" t="s">
        <v>899</v>
      </c>
      <c r="AW701" t="s">
        <v>899</v>
      </c>
      <c r="AX701" t="s">
        <v>899</v>
      </c>
      <c r="AY701" t="s">
        <v>899</v>
      </c>
      <c r="AZ701" t="s">
        <v>899</v>
      </c>
      <c r="BA701" t="s">
        <v>899</v>
      </c>
      <c r="BB701" t="s">
        <v>899</v>
      </c>
      <c r="BC701" t="s">
        <v>899</v>
      </c>
      <c r="BD701" t="s">
        <v>899</v>
      </c>
      <c r="BE701" t="s">
        <v>899</v>
      </c>
      <c r="BF701" t="s">
        <v>899</v>
      </c>
      <c r="BG701" t="s">
        <v>899</v>
      </c>
      <c r="BH701" t="s">
        <v>899</v>
      </c>
      <c r="BI701" t="s">
        <v>899</v>
      </c>
      <c r="BJ701" t="s">
        <v>899</v>
      </c>
      <c r="BK701" t="s">
        <v>899</v>
      </c>
      <c r="BL701" t="s">
        <v>899</v>
      </c>
    </row>
    <row r="702" spans="44:64" x14ac:dyDescent="0.3">
      <c r="AR702" t="s">
        <v>899</v>
      </c>
      <c r="AS702" t="s">
        <v>899</v>
      </c>
      <c r="AT702" t="s">
        <v>899</v>
      </c>
      <c r="AU702" t="s">
        <v>899</v>
      </c>
      <c r="AV702" t="s">
        <v>899</v>
      </c>
      <c r="AW702" t="s">
        <v>899</v>
      </c>
      <c r="AX702" t="s">
        <v>899</v>
      </c>
      <c r="AY702" t="s">
        <v>899</v>
      </c>
      <c r="AZ702" t="s">
        <v>899</v>
      </c>
      <c r="BA702" t="s">
        <v>899</v>
      </c>
      <c r="BB702" t="s">
        <v>899</v>
      </c>
      <c r="BC702" t="s">
        <v>899</v>
      </c>
      <c r="BD702" t="s">
        <v>899</v>
      </c>
      <c r="BE702" t="s">
        <v>899</v>
      </c>
      <c r="BF702" t="s">
        <v>899</v>
      </c>
      <c r="BG702" t="s">
        <v>899</v>
      </c>
      <c r="BH702" t="s">
        <v>899</v>
      </c>
      <c r="BI702" t="s">
        <v>899</v>
      </c>
      <c r="BJ702" t="s">
        <v>899</v>
      </c>
      <c r="BK702" t="s">
        <v>899</v>
      </c>
      <c r="BL702" t="s">
        <v>899</v>
      </c>
    </row>
    <row r="703" spans="44:64" x14ac:dyDescent="0.3">
      <c r="AR703" t="s">
        <v>899</v>
      </c>
      <c r="AS703" t="s">
        <v>899</v>
      </c>
      <c r="AT703" t="s">
        <v>899</v>
      </c>
      <c r="AU703" t="s">
        <v>899</v>
      </c>
      <c r="AV703" t="s">
        <v>899</v>
      </c>
      <c r="AW703" t="s">
        <v>899</v>
      </c>
      <c r="AX703" t="s">
        <v>899</v>
      </c>
      <c r="AY703" t="s">
        <v>899</v>
      </c>
      <c r="AZ703" t="s">
        <v>899</v>
      </c>
      <c r="BA703" t="s">
        <v>899</v>
      </c>
      <c r="BB703" t="s">
        <v>899</v>
      </c>
      <c r="BC703" t="s">
        <v>899</v>
      </c>
      <c r="BD703" t="s">
        <v>899</v>
      </c>
      <c r="BE703" t="s">
        <v>899</v>
      </c>
      <c r="BF703" t="s">
        <v>899</v>
      </c>
      <c r="BG703" t="s">
        <v>899</v>
      </c>
      <c r="BH703" t="s">
        <v>899</v>
      </c>
      <c r="BI703" t="s">
        <v>899</v>
      </c>
      <c r="BJ703" t="s">
        <v>899</v>
      </c>
      <c r="BK703" t="s">
        <v>899</v>
      </c>
      <c r="BL703" t="s">
        <v>899</v>
      </c>
    </row>
    <row r="704" spans="44:64" x14ac:dyDescent="0.3">
      <c r="AR704" t="s">
        <v>899</v>
      </c>
      <c r="AS704" t="s">
        <v>899</v>
      </c>
      <c r="AT704" t="s">
        <v>899</v>
      </c>
      <c r="AU704" t="s">
        <v>899</v>
      </c>
      <c r="AV704" t="s">
        <v>899</v>
      </c>
      <c r="AW704" t="s">
        <v>899</v>
      </c>
      <c r="AX704" t="s">
        <v>899</v>
      </c>
      <c r="AY704" t="s">
        <v>899</v>
      </c>
      <c r="AZ704" t="s">
        <v>899</v>
      </c>
      <c r="BA704" t="s">
        <v>899</v>
      </c>
      <c r="BB704" t="s">
        <v>899</v>
      </c>
      <c r="BC704" t="s">
        <v>899</v>
      </c>
      <c r="BD704" t="s">
        <v>899</v>
      </c>
      <c r="BE704" t="s">
        <v>899</v>
      </c>
      <c r="BF704" t="s">
        <v>899</v>
      </c>
      <c r="BG704" t="s">
        <v>899</v>
      </c>
      <c r="BH704" t="s">
        <v>899</v>
      </c>
      <c r="BI704" t="s">
        <v>899</v>
      </c>
      <c r="BJ704" t="s">
        <v>899</v>
      </c>
      <c r="BK704" t="s">
        <v>899</v>
      </c>
      <c r="BL704" t="s">
        <v>899</v>
      </c>
    </row>
    <row r="705" spans="44:64" x14ac:dyDescent="0.3">
      <c r="AR705" t="s">
        <v>899</v>
      </c>
      <c r="AS705" t="s">
        <v>899</v>
      </c>
      <c r="AT705" t="s">
        <v>899</v>
      </c>
      <c r="AU705" t="s">
        <v>899</v>
      </c>
      <c r="AV705" t="s">
        <v>899</v>
      </c>
      <c r="AW705" t="s">
        <v>899</v>
      </c>
      <c r="AX705" t="s">
        <v>899</v>
      </c>
      <c r="AY705" t="s">
        <v>899</v>
      </c>
      <c r="AZ705" t="s">
        <v>899</v>
      </c>
      <c r="BA705" t="s">
        <v>899</v>
      </c>
      <c r="BB705" t="s">
        <v>899</v>
      </c>
      <c r="BC705" t="s">
        <v>899</v>
      </c>
      <c r="BD705" t="s">
        <v>899</v>
      </c>
      <c r="BE705" t="s">
        <v>899</v>
      </c>
      <c r="BF705" t="s">
        <v>899</v>
      </c>
      <c r="BG705" t="s">
        <v>899</v>
      </c>
      <c r="BH705" t="s">
        <v>899</v>
      </c>
      <c r="BI705" t="s">
        <v>899</v>
      </c>
      <c r="BJ705" t="s">
        <v>899</v>
      </c>
      <c r="BK705" t="s">
        <v>899</v>
      </c>
      <c r="BL705" t="s">
        <v>899</v>
      </c>
    </row>
    <row r="706" spans="44:64" x14ac:dyDescent="0.3">
      <c r="AR706" t="s">
        <v>899</v>
      </c>
      <c r="AS706" t="s">
        <v>899</v>
      </c>
      <c r="AT706" t="s">
        <v>899</v>
      </c>
      <c r="AU706" t="s">
        <v>899</v>
      </c>
      <c r="AV706" t="s">
        <v>899</v>
      </c>
      <c r="AW706" t="s">
        <v>899</v>
      </c>
      <c r="AX706" t="s">
        <v>899</v>
      </c>
      <c r="AY706" t="s">
        <v>899</v>
      </c>
      <c r="AZ706" t="s">
        <v>899</v>
      </c>
      <c r="BA706" t="s">
        <v>899</v>
      </c>
      <c r="BB706" t="s">
        <v>899</v>
      </c>
      <c r="BC706" t="s">
        <v>899</v>
      </c>
      <c r="BD706" t="s">
        <v>899</v>
      </c>
      <c r="BE706" t="s">
        <v>899</v>
      </c>
      <c r="BF706" t="s">
        <v>899</v>
      </c>
      <c r="BG706" t="s">
        <v>899</v>
      </c>
      <c r="BH706" t="s">
        <v>899</v>
      </c>
      <c r="BI706" t="s">
        <v>899</v>
      </c>
      <c r="BJ706" t="s">
        <v>899</v>
      </c>
      <c r="BK706" t="s">
        <v>899</v>
      </c>
      <c r="BL706" t="s">
        <v>899</v>
      </c>
    </row>
    <row r="707" spans="44:64" x14ac:dyDescent="0.3">
      <c r="AR707" t="s">
        <v>899</v>
      </c>
      <c r="AS707" t="s">
        <v>899</v>
      </c>
      <c r="AT707" t="s">
        <v>899</v>
      </c>
      <c r="AU707" t="s">
        <v>899</v>
      </c>
      <c r="AV707" t="s">
        <v>899</v>
      </c>
      <c r="AW707" t="s">
        <v>899</v>
      </c>
      <c r="AX707" t="s">
        <v>899</v>
      </c>
      <c r="AY707" t="s">
        <v>899</v>
      </c>
      <c r="AZ707" t="s">
        <v>899</v>
      </c>
      <c r="BA707" t="s">
        <v>899</v>
      </c>
      <c r="BB707" t="s">
        <v>899</v>
      </c>
      <c r="BC707" t="s">
        <v>899</v>
      </c>
      <c r="BD707" t="s">
        <v>899</v>
      </c>
      <c r="BE707" t="s">
        <v>899</v>
      </c>
      <c r="BF707" t="s">
        <v>899</v>
      </c>
      <c r="BG707" t="s">
        <v>899</v>
      </c>
      <c r="BH707" t="s">
        <v>899</v>
      </c>
      <c r="BI707" t="s">
        <v>899</v>
      </c>
      <c r="BJ707" t="s">
        <v>899</v>
      </c>
      <c r="BK707" t="s">
        <v>899</v>
      </c>
      <c r="BL707" t="s">
        <v>899</v>
      </c>
    </row>
    <row r="708" spans="44:64" x14ac:dyDescent="0.3">
      <c r="AR708" t="s">
        <v>899</v>
      </c>
      <c r="AS708" t="s">
        <v>899</v>
      </c>
      <c r="AT708" t="s">
        <v>899</v>
      </c>
      <c r="AU708" t="s">
        <v>899</v>
      </c>
      <c r="AV708" t="s">
        <v>899</v>
      </c>
      <c r="AW708" t="s">
        <v>899</v>
      </c>
      <c r="AX708" t="s">
        <v>899</v>
      </c>
      <c r="AY708" t="s">
        <v>899</v>
      </c>
      <c r="AZ708" t="s">
        <v>899</v>
      </c>
      <c r="BA708" t="s">
        <v>899</v>
      </c>
      <c r="BB708" t="s">
        <v>899</v>
      </c>
      <c r="BC708" t="s">
        <v>899</v>
      </c>
      <c r="BD708" t="s">
        <v>899</v>
      </c>
      <c r="BE708" t="s">
        <v>899</v>
      </c>
      <c r="BF708" t="s">
        <v>899</v>
      </c>
      <c r="BG708" t="s">
        <v>899</v>
      </c>
      <c r="BH708" t="s">
        <v>899</v>
      </c>
      <c r="BI708" t="s">
        <v>899</v>
      </c>
      <c r="BJ708" t="s">
        <v>899</v>
      </c>
      <c r="BK708" t="s">
        <v>899</v>
      </c>
    </row>
    <row r="709" spans="44:64" x14ac:dyDescent="0.3">
      <c r="AR709" t="s">
        <v>899</v>
      </c>
      <c r="AS709" t="s">
        <v>899</v>
      </c>
      <c r="AT709" t="s">
        <v>899</v>
      </c>
      <c r="AU709" t="s">
        <v>899</v>
      </c>
      <c r="AV709" t="s">
        <v>899</v>
      </c>
      <c r="AW709" t="s">
        <v>899</v>
      </c>
      <c r="AX709" t="s">
        <v>899</v>
      </c>
      <c r="AY709" t="s">
        <v>899</v>
      </c>
      <c r="AZ709" t="s">
        <v>899</v>
      </c>
      <c r="BA709" t="s">
        <v>899</v>
      </c>
      <c r="BB709" t="s">
        <v>899</v>
      </c>
      <c r="BC709" t="s">
        <v>899</v>
      </c>
      <c r="BD709" t="s">
        <v>899</v>
      </c>
      <c r="BE709" t="s">
        <v>899</v>
      </c>
      <c r="BF709" t="s">
        <v>899</v>
      </c>
      <c r="BG709" t="s">
        <v>899</v>
      </c>
      <c r="BH709" t="s">
        <v>899</v>
      </c>
      <c r="BI709" t="s">
        <v>899</v>
      </c>
      <c r="BJ709" t="s">
        <v>899</v>
      </c>
      <c r="BK709" t="s">
        <v>899</v>
      </c>
    </row>
    <row r="710" spans="44:64" x14ac:dyDescent="0.3">
      <c r="AR710" t="s">
        <v>899</v>
      </c>
      <c r="AS710" t="s">
        <v>899</v>
      </c>
      <c r="AT710" t="s">
        <v>899</v>
      </c>
      <c r="AU710" t="s">
        <v>899</v>
      </c>
      <c r="AV710" t="s">
        <v>899</v>
      </c>
      <c r="AW710" t="s">
        <v>899</v>
      </c>
      <c r="AX710" t="s">
        <v>899</v>
      </c>
      <c r="AY710" t="s">
        <v>899</v>
      </c>
      <c r="AZ710" t="s">
        <v>899</v>
      </c>
      <c r="BA710" t="s">
        <v>899</v>
      </c>
      <c r="BB710" t="s">
        <v>899</v>
      </c>
      <c r="BC710" t="s">
        <v>899</v>
      </c>
      <c r="BD710" t="s">
        <v>899</v>
      </c>
      <c r="BE710" t="s">
        <v>899</v>
      </c>
      <c r="BF710" t="s">
        <v>899</v>
      </c>
      <c r="BG710" t="s">
        <v>899</v>
      </c>
      <c r="BH710" t="s">
        <v>899</v>
      </c>
      <c r="BI710" t="s">
        <v>899</v>
      </c>
      <c r="BJ710" t="s">
        <v>899</v>
      </c>
      <c r="BK710" t="s">
        <v>899</v>
      </c>
    </row>
    <row r="711" spans="44:64" x14ac:dyDescent="0.3">
      <c r="AR711" t="s">
        <v>899</v>
      </c>
      <c r="AS711" t="s">
        <v>899</v>
      </c>
      <c r="AT711" t="s">
        <v>899</v>
      </c>
      <c r="AU711" t="s">
        <v>899</v>
      </c>
      <c r="AV711" t="s">
        <v>899</v>
      </c>
      <c r="AW711" t="s">
        <v>899</v>
      </c>
      <c r="AX711" t="s">
        <v>899</v>
      </c>
      <c r="AY711" t="s">
        <v>899</v>
      </c>
      <c r="AZ711" t="s">
        <v>899</v>
      </c>
      <c r="BA711" t="s">
        <v>899</v>
      </c>
      <c r="BB711" t="s">
        <v>899</v>
      </c>
      <c r="BC711" t="s">
        <v>899</v>
      </c>
      <c r="BD711" t="s">
        <v>899</v>
      </c>
      <c r="BE711" t="s">
        <v>899</v>
      </c>
      <c r="BF711" t="s">
        <v>899</v>
      </c>
      <c r="BG711" t="s">
        <v>899</v>
      </c>
      <c r="BH711" t="s">
        <v>899</v>
      </c>
      <c r="BI711" t="s">
        <v>899</v>
      </c>
      <c r="BJ711" t="s">
        <v>899</v>
      </c>
      <c r="BK711" t="s">
        <v>899</v>
      </c>
    </row>
    <row r="712" spans="44:64" x14ac:dyDescent="0.3">
      <c r="AR712" t="s">
        <v>899</v>
      </c>
      <c r="AS712" t="s">
        <v>899</v>
      </c>
      <c r="AT712" t="s">
        <v>899</v>
      </c>
      <c r="AU712" t="s">
        <v>899</v>
      </c>
      <c r="AV712" t="s">
        <v>899</v>
      </c>
      <c r="AW712" t="s">
        <v>899</v>
      </c>
      <c r="AX712" t="s">
        <v>899</v>
      </c>
      <c r="AY712" t="s">
        <v>899</v>
      </c>
      <c r="AZ712" t="s">
        <v>899</v>
      </c>
      <c r="BA712" t="s">
        <v>899</v>
      </c>
      <c r="BB712" t="s">
        <v>899</v>
      </c>
      <c r="BC712" t="s">
        <v>899</v>
      </c>
      <c r="BD712" t="s">
        <v>899</v>
      </c>
      <c r="BE712" t="s">
        <v>899</v>
      </c>
      <c r="BF712" t="s">
        <v>899</v>
      </c>
      <c r="BG712" t="s">
        <v>899</v>
      </c>
      <c r="BH712" t="s">
        <v>899</v>
      </c>
      <c r="BI712" t="s">
        <v>899</v>
      </c>
      <c r="BJ712" t="s">
        <v>899</v>
      </c>
      <c r="BK712" t="s">
        <v>899</v>
      </c>
    </row>
    <row r="713" spans="44:64" x14ac:dyDescent="0.3">
      <c r="AR713" t="s">
        <v>899</v>
      </c>
      <c r="AS713" t="s">
        <v>899</v>
      </c>
      <c r="AT713" t="s">
        <v>899</v>
      </c>
      <c r="AU713" t="s">
        <v>899</v>
      </c>
      <c r="AV713" t="s">
        <v>899</v>
      </c>
      <c r="AW713" t="s">
        <v>899</v>
      </c>
      <c r="AX713" t="s">
        <v>899</v>
      </c>
      <c r="AY713" t="s">
        <v>899</v>
      </c>
      <c r="AZ713" t="s">
        <v>899</v>
      </c>
      <c r="BA713" t="s">
        <v>899</v>
      </c>
      <c r="BB713" t="s">
        <v>899</v>
      </c>
      <c r="BC713" t="s">
        <v>899</v>
      </c>
      <c r="BD713" t="s">
        <v>899</v>
      </c>
      <c r="BE713" t="s">
        <v>899</v>
      </c>
      <c r="BF713" t="s">
        <v>899</v>
      </c>
      <c r="BG713" t="s">
        <v>899</v>
      </c>
      <c r="BH713" t="s">
        <v>899</v>
      </c>
      <c r="BI713" t="s">
        <v>899</v>
      </c>
      <c r="BJ713" t="s">
        <v>899</v>
      </c>
      <c r="BK713" t="s">
        <v>899</v>
      </c>
    </row>
    <row r="714" spans="44:64" x14ac:dyDescent="0.3">
      <c r="AR714" t="s">
        <v>899</v>
      </c>
      <c r="AS714" t="s">
        <v>899</v>
      </c>
      <c r="AT714" t="s">
        <v>899</v>
      </c>
      <c r="AU714" t="s">
        <v>899</v>
      </c>
      <c r="AV714" t="s">
        <v>899</v>
      </c>
      <c r="AW714" t="s">
        <v>899</v>
      </c>
      <c r="AX714" t="s">
        <v>899</v>
      </c>
      <c r="AY714" t="s">
        <v>899</v>
      </c>
      <c r="AZ714" t="s">
        <v>899</v>
      </c>
      <c r="BA714" t="s">
        <v>899</v>
      </c>
      <c r="BB714" t="s">
        <v>899</v>
      </c>
      <c r="BC714" t="s">
        <v>899</v>
      </c>
      <c r="BD714" t="s">
        <v>899</v>
      </c>
      <c r="BE714" t="s">
        <v>899</v>
      </c>
      <c r="BF714" t="s">
        <v>899</v>
      </c>
      <c r="BG714" t="s">
        <v>899</v>
      </c>
      <c r="BH714" t="s">
        <v>899</v>
      </c>
      <c r="BI714" t="s">
        <v>899</v>
      </c>
      <c r="BJ714" t="s">
        <v>899</v>
      </c>
      <c r="BK714" t="s">
        <v>899</v>
      </c>
    </row>
    <row r="715" spans="44:64" x14ac:dyDescent="0.3">
      <c r="AR715" t="s">
        <v>899</v>
      </c>
      <c r="AS715" t="s">
        <v>899</v>
      </c>
      <c r="AT715" t="s">
        <v>899</v>
      </c>
      <c r="AU715" t="s">
        <v>899</v>
      </c>
      <c r="AV715" t="s">
        <v>899</v>
      </c>
      <c r="AW715" t="s">
        <v>899</v>
      </c>
      <c r="AX715" t="s">
        <v>899</v>
      </c>
      <c r="AY715" t="s">
        <v>899</v>
      </c>
      <c r="AZ715" t="s">
        <v>899</v>
      </c>
      <c r="BA715" t="s">
        <v>899</v>
      </c>
      <c r="BB715" t="s">
        <v>899</v>
      </c>
      <c r="BC715" t="s">
        <v>899</v>
      </c>
      <c r="BD715" t="s">
        <v>899</v>
      </c>
      <c r="BE715" t="s">
        <v>899</v>
      </c>
      <c r="BF715" t="s">
        <v>899</v>
      </c>
      <c r="BG715" t="s">
        <v>899</v>
      </c>
      <c r="BH715" t="s">
        <v>899</v>
      </c>
      <c r="BI715" t="s">
        <v>899</v>
      </c>
      <c r="BJ715" t="s">
        <v>899</v>
      </c>
      <c r="BK715" t="s">
        <v>899</v>
      </c>
    </row>
    <row r="716" spans="44:64" x14ac:dyDescent="0.3">
      <c r="AR716" t="s">
        <v>899</v>
      </c>
      <c r="AS716" t="s">
        <v>899</v>
      </c>
      <c r="AT716" t="s">
        <v>899</v>
      </c>
      <c r="AU716" t="s">
        <v>899</v>
      </c>
      <c r="AV716" t="s">
        <v>899</v>
      </c>
      <c r="AW716" t="s">
        <v>899</v>
      </c>
      <c r="AX716" t="s">
        <v>899</v>
      </c>
      <c r="AY716" t="s">
        <v>899</v>
      </c>
      <c r="AZ716" t="s">
        <v>899</v>
      </c>
      <c r="BA716" t="s">
        <v>899</v>
      </c>
      <c r="BB716" t="s">
        <v>899</v>
      </c>
      <c r="BC716" t="s">
        <v>899</v>
      </c>
      <c r="BD716" t="s">
        <v>899</v>
      </c>
      <c r="BE716" t="s">
        <v>899</v>
      </c>
      <c r="BF716" t="s">
        <v>899</v>
      </c>
      <c r="BG716" t="s">
        <v>899</v>
      </c>
      <c r="BH716" t="s">
        <v>899</v>
      </c>
      <c r="BI716" t="s">
        <v>899</v>
      </c>
      <c r="BJ716" t="s">
        <v>899</v>
      </c>
      <c r="BK716" t="s">
        <v>899</v>
      </c>
    </row>
    <row r="717" spans="44:64" x14ac:dyDescent="0.3">
      <c r="AR717" t="s">
        <v>899</v>
      </c>
      <c r="AS717" t="s">
        <v>899</v>
      </c>
      <c r="AT717" t="s">
        <v>899</v>
      </c>
      <c r="AU717" t="s">
        <v>899</v>
      </c>
      <c r="AV717" t="s">
        <v>899</v>
      </c>
      <c r="AW717" t="s">
        <v>899</v>
      </c>
      <c r="AX717" t="s">
        <v>899</v>
      </c>
      <c r="AY717" t="s">
        <v>899</v>
      </c>
      <c r="AZ717" t="s">
        <v>899</v>
      </c>
      <c r="BA717" t="s">
        <v>899</v>
      </c>
      <c r="BB717" t="s">
        <v>899</v>
      </c>
      <c r="BC717" t="s">
        <v>899</v>
      </c>
      <c r="BD717" t="s">
        <v>899</v>
      </c>
      <c r="BE717" t="s">
        <v>899</v>
      </c>
      <c r="BF717" t="s">
        <v>899</v>
      </c>
      <c r="BG717" t="s">
        <v>899</v>
      </c>
      <c r="BH717" t="s">
        <v>899</v>
      </c>
      <c r="BI717" t="s">
        <v>899</v>
      </c>
      <c r="BJ717" t="s">
        <v>899</v>
      </c>
      <c r="BK717" t="s">
        <v>899</v>
      </c>
    </row>
    <row r="718" spans="44:64" x14ac:dyDescent="0.3">
      <c r="AR718" t="s">
        <v>899</v>
      </c>
      <c r="AS718" t="s">
        <v>899</v>
      </c>
      <c r="AT718" t="s">
        <v>899</v>
      </c>
      <c r="AU718" t="s">
        <v>899</v>
      </c>
      <c r="AV718" t="s">
        <v>899</v>
      </c>
      <c r="AW718" t="s">
        <v>899</v>
      </c>
      <c r="AX718" t="s">
        <v>899</v>
      </c>
      <c r="AY718" t="s">
        <v>899</v>
      </c>
      <c r="AZ718" t="s">
        <v>899</v>
      </c>
      <c r="BA718" t="s">
        <v>899</v>
      </c>
      <c r="BB718" t="s">
        <v>899</v>
      </c>
      <c r="BC718" t="s">
        <v>899</v>
      </c>
      <c r="BD718" t="s">
        <v>899</v>
      </c>
      <c r="BE718" t="s">
        <v>899</v>
      </c>
      <c r="BF718" t="s">
        <v>899</v>
      </c>
      <c r="BG718" t="s">
        <v>899</v>
      </c>
      <c r="BH718" t="s">
        <v>899</v>
      </c>
      <c r="BI718" t="s">
        <v>899</v>
      </c>
      <c r="BJ718" t="s">
        <v>899</v>
      </c>
      <c r="BK718" t="s">
        <v>899</v>
      </c>
    </row>
    <row r="719" spans="44:64" x14ac:dyDescent="0.3">
      <c r="AR719" t="s">
        <v>899</v>
      </c>
      <c r="AS719" t="s">
        <v>899</v>
      </c>
      <c r="AT719" t="s">
        <v>899</v>
      </c>
      <c r="AU719" t="s">
        <v>899</v>
      </c>
      <c r="AV719" t="s">
        <v>899</v>
      </c>
      <c r="AW719" t="s">
        <v>899</v>
      </c>
      <c r="AX719" t="s">
        <v>899</v>
      </c>
      <c r="AY719" t="s">
        <v>899</v>
      </c>
      <c r="AZ719" t="s">
        <v>899</v>
      </c>
      <c r="BA719" t="s">
        <v>899</v>
      </c>
      <c r="BB719" t="s">
        <v>899</v>
      </c>
      <c r="BC719" t="s">
        <v>899</v>
      </c>
      <c r="BD719" t="s">
        <v>899</v>
      </c>
      <c r="BE719" t="s">
        <v>899</v>
      </c>
      <c r="BF719" t="s">
        <v>899</v>
      </c>
      <c r="BG719" t="s">
        <v>899</v>
      </c>
      <c r="BH719" t="s">
        <v>899</v>
      </c>
      <c r="BI719" t="s">
        <v>899</v>
      </c>
      <c r="BJ719" t="s">
        <v>899</v>
      </c>
      <c r="BK719" t="s">
        <v>899</v>
      </c>
    </row>
    <row r="720" spans="44:64" x14ac:dyDescent="0.3">
      <c r="AR720" t="s">
        <v>899</v>
      </c>
      <c r="AS720" t="s">
        <v>899</v>
      </c>
      <c r="AT720" t="s">
        <v>899</v>
      </c>
      <c r="AU720" t="s">
        <v>899</v>
      </c>
      <c r="AV720" t="s">
        <v>899</v>
      </c>
      <c r="AW720" t="s">
        <v>899</v>
      </c>
      <c r="AX720" t="s">
        <v>899</v>
      </c>
      <c r="AY720" t="s">
        <v>899</v>
      </c>
      <c r="AZ720" t="s">
        <v>899</v>
      </c>
      <c r="BA720" t="s">
        <v>899</v>
      </c>
      <c r="BB720" t="s">
        <v>899</v>
      </c>
      <c r="BC720" t="s">
        <v>899</v>
      </c>
      <c r="BD720" t="s">
        <v>899</v>
      </c>
      <c r="BE720" t="s">
        <v>899</v>
      </c>
      <c r="BF720" t="s">
        <v>899</v>
      </c>
      <c r="BG720" t="s">
        <v>899</v>
      </c>
      <c r="BH720" t="s">
        <v>899</v>
      </c>
      <c r="BI720" t="s">
        <v>899</v>
      </c>
      <c r="BJ720" t="s">
        <v>899</v>
      </c>
      <c r="BK720" t="s">
        <v>899</v>
      </c>
    </row>
    <row r="721" spans="44:63" x14ac:dyDescent="0.3">
      <c r="AR721" t="s">
        <v>899</v>
      </c>
      <c r="AS721" t="s">
        <v>899</v>
      </c>
      <c r="AT721" t="s">
        <v>899</v>
      </c>
      <c r="AU721" t="s">
        <v>899</v>
      </c>
      <c r="AV721" t="s">
        <v>899</v>
      </c>
      <c r="AW721" t="s">
        <v>899</v>
      </c>
      <c r="AX721" t="s">
        <v>899</v>
      </c>
      <c r="AY721" t="s">
        <v>899</v>
      </c>
      <c r="AZ721" t="s">
        <v>899</v>
      </c>
      <c r="BA721" t="s">
        <v>899</v>
      </c>
      <c r="BB721" t="s">
        <v>899</v>
      </c>
      <c r="BC721" t="s">
        <v>899</v>
      </c>
      <c r="BD721" t="s">
        <v>899</v>
      </c>
      <c r="BE721" t="s">
        <v>899</v>
      </c>
      <c r="BF721" t="s">
        <v>899</v>
      </c>
      <c r="BG721" t="s">
        <v>899</v>
      </c>
      <c r="BH721" t="s">
        <v>899</v>
      </c>
      <c r="BI721" t="s">
        <v>899</v>
      </c>
      <c r="BJ721" t="s">
        <v>899</v>
      </c>
      <c r="BK721" t="s">
        <v>899</v>
      </c>
    </row>
    <row r="722" spans="44:63" x14ac:dyDescent="0.3">
      <c r="AR722" t="s">
        <v>899</v>
      </c>
      <c r="AS722" t="s">
        <v>899</v>
      </c>
      <c r="AT722" t="s">
        <v>899</v>
      </c>
      <c r="AU722" t="s">
        <v>899</v>
      </c>
      <c r="AV722" t="s">
        <v>899</v>
      </c>
      <c r="AW722" t="s">
        <v>899</v>
      </c>
      <c r="AX722" t="s">
        <v>899</v>
      </c>
      <c r="AY722" t="s">
        <v>899</v>
      </c>
      <c r="AZ722" t="s">
        <v>899</v>
      </c>
      <c r="BA722" t="s">
        <v>899</v>
      </c>
      <c r="BB722" t="s">
        <v>899</v>
      </c>
      <c r="BC722" t="s">
        <v>899</v>
      </c>
      <c r="BD722" t="s">
        <v>899</v>
      </c>
      <c r="BE722" t="s">
        <v>899</v>
      </c>
      <c r="BF722" t="s">
        <v>899</v>
      </c>
      <c r="BG722" t="s">
        <v>899</v>
      </c>
      <c r="BH722" t="s">
        <v>899</v>
      </c>
      <c r="BI722" t="s">
        <v>899</v>
      </c>
      <c r="BJ722" t="s">
        <v>899</v>
      </c>
      <c r="BK722" t="s">
        <v>899</v>
      </c>
    </row>
    <row r="723" spans="44:63" x14ac:dyDescent="0.3">
      <c r="AR723" t="s">
        <v>899</v>
      </c>
      <c r="AS723" t="s">
        <v>899</v>
      </c>
      <c r="AT723" t="s">
        <v>899</v>
      </c>
      <c r="AU723" t="s">
        <v>899</v>
      </c>
      <c r="AV723" t="s">
        <v>899</v>
      </c>
      <c r="AW723" t="s">
        <v>899</v>
      </c>
      <c r="AX723" t="s">
        <v>899</v>
      </c>
      <c r="AY723" t="s">
        <v>899</v>
      </c>
      <c r="AZ723" t="s">
        <v>899</v>
      </c>
      <c r="BA723" t="s">
        <v>899</v>
      </c>
      <c r="BB723" t="s">
        <v>899</v>
      </c>
      <c r="BC723" t="s">
        <v>899</v>
      </c>
      <c r="BD723" t="s">
        <v>899</v>
      </c>
      <c r="BE723" t="s">
        <v>899</v>
      </c>
      <c r="BF723" t="s">
        <v>899</v>
      </c>
      <c r="BG723" t="s">
        <v>899</v>
      </c>
      <c r="BH723" t="s">
        <v>899</v>
      </c>
      <c r="BI723" t="s">
        <v>899</v>
      </c>
      <c r="BJ723" t="s">
        <v>899</v>
      </c>
      <c r="BK723" t="s">
        <v>899</v>
      </c>
    </row>
    <row r="724" spans="44:63" x14ac:dyDescent="0.3">
      <c r="AR724" t="s">
        <v>899</v>
      </c>
      <c r="AS724" t="s">
        <v>899</v>
      </c>
      <c r="AT724" t="s">
        <v>899</v>
      </c>
      <c r="AU724" t="s">
        <v>899</v>
      </c>
      <c r="AV724" t="s">
        <v>899</v>
      </c>
      <c r="AW724" t="s">
        <v>899</v>
      </c>
      <c r="AX724" t="s">
        <v>899</v>
      </c>
      <c r="AY724" t="s">
        <v>899</v>
      </c>
      <c r="AZ724" t="s">
        <v>899</v>
      </c>
      <c r="BA724" t="s">
        <v>899</v>
      </c>
      <c r="BB724" t="s">
        <v>899</v>
      </c>
      <c r="BC724" t="s">
        <v>899</v>
      </c>
      <c r="BD724" t="s">
        <v>899</v>
      </c>
      <c r="BE724" t="s">
        <v>899</v>
      </c>
      <c r="BF724" t="s">
        <v>899</v>
      </c>
      <c r="BG724" t="s">
        <v>899</v>
      </c>
      <c r="BH724" t="s">
        <v>899</v>
      </c>
      <c r="BI724" t="s">
        <v>899</v>
      </c>
      <c r="BJ724" t="s">
        <v>899</v>
      </c>
      <c r="BK724" t="s">
        <v>899</v>
      </c>
    </row>
    <row r="725" spans="44:63" x14ac:dyDescent="0.3">
      <c r="AR725" t="s">
        <v>899</v>
      </c>
      <c r="AS725" t="s">
        <v>899</v>
      </c>
      <c r="AT725" t="s">
        <v>899</v>
      </c>
      <c r="AU725" t="s">
        <v>899</v>
      </c>
      <c r="AV725" t="s">
        <v>899</v>
      </c>
      <c r="AW725" t="s">
        <v>899</v>
      </c>
      <c r="AX725" t="s">
        <v>899</v>
      </c>
      <c r="AY725" t="s">
        <v>899</v>
      </c>
      <c r="AZ725" t="s">
        <v>899</v>
      </c>
      <c r="BA725" t="s">
        <v>899</v>
      </c>
      <c r="BB725" t="s">
        <v>899</v>
      </c>
      <c r="BC725" t="s">
        <v>899</v>
      </c>
      <c r="BD725" t="s">
        <v>899</v>
      </c>
      <c r="BE725" t="s">
        <v>899</v>
      </c>
      <c r="BF725" t="s">
        <v>899</v>
      </c>
      <c r="BG725" t="s">
        <v>899</v>
      </c>
      <c r="BH725" t="s">
        <v>899</v>
      </c>
      <c r="BI725" t="s">
        <v>899</v>
      </c>
      <c r="BJ725" t="s">
        <v>899</v>
      </c>
      <c r="BK725" t="s">
        <v>899</v>
      </c>
    </row>
    <row r="726" spans="44:63" x14ac:dyDescent="0.3">
      <c r="AR726" t="s">
        <v>899</v>
      </c>
      <c r="AS726" t="s">
        <v>899</v>
      </c>
      <c r="AT726" t="s">
        <v>899</v>
      </c>
      <c r="AU726" t="s">
        <v>899</v>
      </c>
      <c r="AV726" t="s">
        <v>899</v>
      </c>
      <c r="AW726" t="s">
        <v>899</v>
      </c>
      <c r="AX726" t="s">
        <v>899</v>
      </c>
      <c r="AY726" t="s">
        <v>899</v>
      </c>
      <c r="AZ726" t="s">
        <v>899</v>
      </c>
      <c r="BA726" t="s">
        <v>899</v>
      </c>
      <c r="BB726" t="s">
        <v>899</v>
      </c>
      <c r="BC726" t="s">
        <v>899</v>
      </c>
      <c r="BD726" t="s">
        <v>899</v>
      </c>
      <c r="BE726" t="s">
        <v>899</v>
      </c>
      <c r="BF726" t="s">
        <v>899</v>
      </c>
      <c r="BG726" t="s">
        <v>899</v>
      </c>
      <c r="BH726" t="s">
        <v>899</v>
      </c>
      <c r="BI726" t="s">
        <v>899</v>
      </c>
      <c r="BJ726" t="s">
        <v>899</v>
      </c>
      <c r="BK726" t="s">
        <v>899</v>
      </c>
    </row>
    <row r="727" spans="44:63" x14ac:dyDescent="0.3">
      <c r="AR727" t="s">
        <v>899</v>
      </c>
      <c r="AS727" t="s">
        <v>899</v>
      </c>
      <c r="AT727" t="s">
        <v>899</v>
      </c>
      <c r="AU727" t="s">
        <v>899</v>
      </c>
      <c r="AV727" t="s">
        <v>899</v>
      </c>
      <c r="AW727" t="s">
        <v>899</v>
      </c>
      <c r="AX727" t="s">
        <v>899</v>
      </c>
      <c r="AY727" t="s">
        <v>899</v>
      </c>
      <c r="AZ727" t="s">
        <v>899</v>
      </c>
      <c r="BA727" t="s">
        <v>899</v>
      </c>
      <c r="BB727" t="s">
        <v>899</v>
      </c>
      <c r="BC727" t="s">
        <v>899</v>
      </c>
      <c r="BD727" t="s">
        <v>899</v>
      </c>
      <c r="BE727" t="s">
        <v>899</v>
      </c>
      <c r="BF727" t="s">
        <v>899</v>
      </c>
      <c r="BG727" t="s">
        <v>899</v>
      </c>
      <c r="BH727" t="s">
        <v>899</v>
      </c>
      <c r="BI727" t="s">
        <v>899</v>
      </c>
      <c r="BJ727" t="s">
        <v>899</v>
      </c>
      <c r="BK727" t="s">
        <v>899</v>
      </c>
    </row>
    <row r="728" spans="44:63" x14ac:dyDescent="0.3">
      <c r="AR728" t="s">
        <v>899</v>
      </c>
      <c r="AS728" t="s">
        <v>899</v>
      </c>
      <c r="AT728" t="s">
        <v>899</v>
      </c>
      <c r="AU728" t="s">
        <v>899</v>
      </c>
      <c r="AV728" t="s">
        <v>899</v>
      </c>
      <c r="AW728" t="s">
        <v>899</v>
      </c>
      <c r="AX728" t="s">
        <v>899</v>
      </c>
      <c r="AY728" t="s">
        <v>899</v>
      </c>
      <c r="AZ728" t="s">
        <v>899</v>
      </c>
      <c r="BA728" t="s">
        <v>899</v>
      </c>
      <c r="BB728" t="s">
        <v>899</v>
      </c>
      <c r="BC728" t="s">
        <v>899</v>
      </c>
      <c r="BD728" t="s">
        <v>899</v>
      </c>
      <c r="BE728" t="s">
        <v>899</v>
      </c>
      <c r="BF728" t="s">
        <v>899</v>
      </c>
      <c r="BG728" t="s">
        <v>899</v>
      </c>
      <c r="BH728" t="s">
        <v>899</v>
      </c>
      <c r="BI728" t="s">
        <v>899</v>
      </c>
      <c r="BJ728" t="s">
        <v>899</v>
      </c>
      <c r="BK728" t="s">
        <v>899</v>
      </c>
    </row>
    <row r="729" spans="44:63" x14ac:dyDescent="0.3">
      <c r="AR729" t="s">
        <v>899</v>
      </c>
      <c r="AS729" t="s">
        <v>899</v>
      </c>
      <c r="AT729" t="s">
        <v>899</v>
      </c>
      <c r="AU729" t="s">
        <v>899</v>
      </c>
      <c r="AV729" t="s">
        <v>899</v>
      </c>
      <c r="AW729" t="s">
        <v>899</v>
      </c>
      <c r="AX729" t="s">
        <v>899</v>
      </c>
      <c r="AY729" t="s">
        <v>899</v>
      </c>
      <c r="AZ729" t="s">
        <v>899</v>
      </c>
      <c r="BA729" t="s">
        <v>899</v>
      </c>
      <c r="BB729" t="s">
        <v>899</v>
      </c>
      <c r="BC729" t="s">
        <v>899</v>
      </c>
      <c r="BD729" t="s">
        <v>899</v>
      </c>
      <c r="BE729" t="s">
        <v>899</v>
      </c>
      <c r="BF729" t="s">
        <v>899</v>
      </c>
      <c r="BG729" t="s">
        <v>899</v>
      </c>
      <c r="BH729" t="s">
        <v>899</v>
      </c>
      <c r="BI729" t="s">
        <v>899</v>
      </c>
      <c r="BJ729" t="s">
        <v>899</v>
      </c>
      <c r="BK729" t="s">
        <v>899</v>
      </c>
    </row>
    <row r="730" spans="44:63" x14ac:dyDescent="0.3">
      <c r="AR730" t="s">
        <v>899</v>
      </c>
      <c r="AS730" t="s">
        <v>899</v>
      </c>
      <c r="AT730" t="s">
        <v>899</v>
      </c>
      <c r="AU730" t="s">
        <v>899</v>
      </c>
      <c r="AV730" t="s">
        <v>899</v>
      </c>
      <c r="AW730" t="s">
        <v>899</v>
      </c>
      <c r="AX730" t="s">
        <v>899</v>
      </c>
      <c r="AY730" t="s">
        <v>899</v>
      </c>
      <c r="AZ730" t="s">
        <v>899</v>
      </c>
      <c r="BA730" t="s">
        <v>899</v>
      </c>
      <c r="BB730" t="s">
        <v>899</v>
      </c>
      <c r="BC730" t="s">
        <v>899</v>
      </c>
      <c r="BD730" t="s">
        <v>899</v>
      </c>
      <c r="BE730" t="s">
        <v>899</v>
      </c>
      <c r="BF730" t="s">
        <v>899</v>
      </c>
      <c r="BG730" t="s">
        <v>899</v>
      </c>
      <c r="BH730" t="s">
        <v>899</v>
      </c>
      <c r="BI730" t="s">
        <v>899</v>
      </c>
      <c r="BJ730" t="s">
        <v>899</v>
      </c>
      <c r="BK730" t="s">
        <v>899</v>
      </c>
    </row>
    <row r="731" spans="44:63" x14ac:dyDescent="0.3">
      <c r="AR731" t="s">
        <v>899</v>
      </c>
      <c r="AS731" t="s">
        <v>899</v>
      </c>
      <c r="AT731" t="s">
        <v>899</v>
      </c>
      <c r="AU731" t="s">
        <v>899</v>
      </c>
      <c r="AV731" t="s">
        <v>899</v>
      </c>
      <c r="AW731" t="s">
        <v>899</v>
      </c>
      <c r="AX731" t="s">
        <v>899</v>
      </c>
      <c r="AY731" t="s">
        <v>899</v>
      </c>
      <c r="AZ731" t="s">
        <v>899</v>
      </c>
      <c r="BA731" t="s">
        <v>899</v>
      </c>
      <c r="BB731" t="s">
        <v>899</v>
      </c>
      <c r="BC731" t="s">
        <v>899</v>
      </c>
      <c r="BD731" t="s">
        <v>899</v>
      </c>
      <c r="BE731" t="s">
        <v>899</v>
      </c>
      <c r="BF731" t="s">
        <v>899</v>
      </c>
      <c r="BG731" t="s">
        <v>899</v>
      </c>
      <c r="BH731" t="s">
        <v>899</v>
      </c>
      <c r="BI731" t="s">
        <v>899</v>
      </c>
      <c r="BJ731" t="s">
        <v>899</v>
      </c>
      <c r="BK731" t="s">
        <v>899</v>
      </c>
    </row>
    <row r="732" spans="44:63" x14ac:dyDescent="0.3">
      <c r="AR732" t="s">
        <v>899</v>
      </c>
      <c r="AS732" t="s">
        <v>899</v>
      </c>
      <c r="AT732" t="s">
        <v>899</v>
      </c>
      <c r="AU732" t="s">
        <v>899</v>
      </c>
      <c r="AV732" t="s">
        <v>899</v>
      </c>
      <c r="AW732" t="s">
        <v>899</v>
      </c>
      <c r="AX732" t="s">
        <v>899</v>
      </c>
      <c r="AY732" t="s">
        <v>899</v>
      </c>
      <c r="AZ732" t="s">
        <v>899</v>
      </c>
      <c r="BA732" t="s">
        <v>899</v>
      </c>
      <c r="BB732" t="s">
        <v>899</v>
      </c>
      <c r="BC732" t="s">
        <v>899</v>
      </c>
      <c r="BD732" t="s">
        <v>899</v>
      </c>
      <c r="BE732" t="s">
        <v>899</v>
      </c>
      <c r="BF732" t="s">
        <v>899</v>
      </c>
      <c r="BG732" t="s">
        <v>899</v>
      </c>
      <c r="BH732" t="s">
        <v>899</v>
      </c>
      <c r="BI732" t="s">
        <v>899</v>
      </c>
      <c r="BJ732" t="s">
        <v>899</v>
      </c>
      <c r="BK732" t="s">
        <v>899</v>
      </c>
    </row>
    <row r="733" spans="44:63" x14ac:dyDescent="0.3">
      <c r="AR733" t="s">
        <v>899</v>
      </c>
      <c r="AS733" t="s">
        <v>899</v>
      </c>
      <c r="AT733" t="s">
        <v>899</v>
      </c>
      <c r="AU733" t="s">
        <v>899</v>
      </c>
      <c r="AV733" t="s">
        <v>899</v>
      </c>
      <c r="AW733" t="s">
        <v>899</v>
      </c>
      <c r="AX733" t="s">
        <v>899</v>
      </c>
      <c r="AY733" t="s">
        <v>899</v>
      </c>
      <c r="AZ733" t="s">
        <v>899</v>
      </c>
      <c r="BA733" t="s">
        <v>899</v>
      </c>
      <c r="BB733" t="s">
        <v>899</v>
      </c>
      <c r="BC733" t="s">
        <v>899</v>
      </c>
      <c r="BD733" t="s">
        <v>899</v>
      </c>
      <c r="BE733" t="s">
        <v>899</v>
      </c>
      <c r="BF733" t="s">
        <v>899</v>
      </c>
      <c r="BG733" t="s">
        <v>899</v>
      </c>
      <c r="BH733" t="s">
        <v>899</v>
      </c>
      <c r="BI733" t="s">
        <v>899</v>
      </c>
      <c r="BJ733" t="s">
        <v>899</v>
      </c>
      <c r="BK733" t="s">
        <v>899</v>
      </c>
    </row>
    <row r="734" spans="44:63" x14ac:dyDescent="0.3">
      <c r="AR734" t="s">
        <v>899</v>
      </c>
      <c r="AS734" t="s">
        <v>899</v>
      </c>
      <c r="AT734" t="s">
        <v>899</v>
      </c>
      <c r="AU734" t="s">
        <v>899</v>
      </c>
      <c r="AV734" t="s">
        <v>899</v>
      </c>
      <c r="AW734" t="s">
        <v>899</v>
      </c>
      <c r="AX734" t="s">
        <v>899</v>
      </c>
      <c r="AY734" t="s">
        <v>899</v>
      </c>
      <c r="AZ734" t="s">
        <v>899</v>
      </c>
      <c r="BA734" t="s">
        <v>899</v>
      </c>
      <c r="BB734" t="s">
        <v>899</v>
      </c>
      <c r="BC734" t="s">
        <v>899</v>
      </c>
      <c r="BD734" t="s">
        <v>899</v>
      </c>
      <c r="BE734" t="s">
        <v>899</v>
      </c>
      <c r="BF734" t="s">
        <v>899</v>
      </c>
      <c r="BG734" t="s">
        <v>899</v>
      </c>
      <c r="BH734" t="s">
        <v>899</v>
      </c>
      <c r="BI734" t="s">
        <v>899</v>
      </c>
      <c r="BJ734" t="s">
        <v>899</v>
      </c>
      <c r="BK734" t="s">
        <v>899</v>
      </c>
    </row>
    <row r="735" spans="44:63" x14ac:dyDescent="0.3">
      <c r="AR735" t="s">
        <v>899</v>
      </c>
      <c r="AS735" t="s">
        <v>899</v>
      </c>
      <c r="AT735" t="s">
        <v>899</v>
      </c>
      <c r="AU735" t="s">
        <v>899</v>
      </c>
      <c r="AV735" t="s">
        <v>899</v>
      </c>
      <c r="AW735" t="s">
        <v>899</v>
      </c>
      <c r="AX735" t="s">
        <v>899</v>
      </c>
      <c r="AY735" t="s">
        <v>899</v>
      </c>
      <c r="AZ735" t="s">
        <v>899</v>
      </c>
      <c r="BA735" t="s">
        <v>899</v>
      </c>
      <c r="BB735" t="s">
        <v>899</v>
      </c>
      <c r="BC735" t="s">
        <v>899</v>
      </c>
      <c r="BD735" t="s">
        <v>899</v>
      </c>
      <c r="BE735" t="s">
        <v>899</v>
      </c>
      <c r="BF735" t="s">
        <v>899</v>
      </c>
      <c r="BG735" t="s">
        <v>899</v>
      </c>
      <c r="BH735" t="s">
        <v>899</v>
      </c>
      <c r="BI735" t="s">
        <v>899</v>
      </c>
      <c r="BJ735" t="s">
        <v>899</v>
      </c>
      <c r="BK735" t="s">
        <v>899</v>
      </c>
    </row>
    <row r="736" spans="44:63" x14ac:dyDescent="0.3">
      <c r="AR736" t="s">
        <v>899</v>
      </c>
      <c r="AS736" t="s">
        <v>899</v>
      </c>
      <c r="AT736" t="s">
        <v>899</v>
      </c>
      <c r="AU736" t="s">
        <v>899</v>
      </c>
      <c r="AV736" t="s">
        <v>899</v>
      </c>
      <c r="AW736" t="s">
        <v>899</v>
      </c>
      <c r="AX736" t="s">
        <v>899</v>
      </c>
      <c r="AY736" t="s">
        <v>899</v>
      </c>
      <c r="AZ736" t="s">
        <v>899</v>
      </c>
      <c r="BA736" t="s">
        <v>899</v>
      </c>
      <c r="BB736" t="s">
        <v>899</v>
      </c>
      <c r="BC736" t="s">
        <v>899</v>
      </c>
      <c r="BD736" t="s">
        <v>899</v>
      </c>
      <c r="BE736" t="s">
        <v>899</v>
      </c>
      <c r="BF736" t="s">
        <v>899</v>
      </c>
      <c r="BG736" t="s">
        <v>899</v>
      </c>
      <c r="BH736" t="s">
        <v>899</v>
      </c>
      <c r="BI736" t="s">
        <v>899</v>
      </c>
      <c r="BJ736" t="s">
        <v>899</v>
      </c>
      <c r="BK736" t="s">
        <v>899</v>
      </c>
    </row>
    <row r="737" spans="44:63" x14ac:dyDescent="0.3">
      <c r="AR737" t="s">
        <v>899</v>
      </c>
      <c r="AS737" t="s">
        <v>899</v>
      </c>
      <c r="AT737" t="s">
        <v>899</v>
      </c>
      <c r="AU737" t="s">
        <v>899</v>
      </c>
      <c r="AV737" t="s">
        <v>899</v>
      </c>
      <c r="AW737" t="s">
        <v>899</v>
      </c>
      <c r="AX737" t="s">
        <v>899</v>
      </c>
      <c r="AY737" t="s">
        <v>899</v>
      </c>
      <c r="AZ737" t="s">
        <v>899</v>
      </c>
      <c r="BA737" t="s">
        <v>899</v>
      </c>
      <c r="BB737" t="s">
        <v>899</v>
      </c>
      <c r="BC737" t="s">
        <v>899</v>
      </c>
      <c r="BD737" t="s">
        <v>899</v>
      </c>
      <c r="BE737" t="s">
        <v>899</v>
      </c>
      <c r="BF737" t="s">
        <v>899</v>
      </c>
      <c r="BG737" t="s">
        <v>899</v>
      </c>
      <c r="BH737" t="s">
        <v>899</v>
      </c>
      <c r="BI737" t="s">
        <v>899</v>
      </c>
      <c r="BJ737" t="s">
        <v>899</v>
      </c>
      <c r="BK737" t="s">
        <v>899</v>
      </c>
    </row>
    <row r="738" spans="44:63" x14ac:dyDescent="0.3">
      <c r="AR738" t="s">
        <v>899</v>
      </c>
      <c r="AS738" t="s">
        <v>899</v>
      </c>
      <c r="AT738" t="s">
        <v>899</v>
      </c>
      <c r="AU738" t="s">
        <v>899</v>
      </c>
      <c r="AV738" t="s">
        <v>899</v>
      </c>
      <c r="AW738" t="s">
        <v>899</v>
      </c>
      <c r="AX738" t="s">
        <v>899</v>
      </c>
      <c r="AY738" t="s">
        <v>899</v>
      </c>
      <c r="AZ738" t="s">
        <v>899</v>
      </c>
      <c r="BA738" t="s">
        <v>899</v>
      </c>
      <c r="BB738" t="s">
        <v>899</v>
      </c>
      <c r="BC738" t="s">
        <v>899</v>
      </c>
      <c r="BD738" t="s">
        <v>899</v>
      </c>
      <c r="BE738" t="s">
        <v>899</v>
      </c>
      <c r="BF738" t="s">
        <v>899</v>
      </c>
      <c r="BG738" t="s">
        <v>899</v>
      </c>
      <c r="BH738" t="s">
        <v>899</v>
      </c>
      <c r="BI738" t="s">
        <v>899</v>
      </c>
      <c r="BJ738" t="s">
        <v>899</v>
      </c>
      <c r="BK738" t="s">
        <v>899</v>
      </c>
    </row>
    <row r="739" spans="44:63" x14ac:dyDescent="0.3">
      <c r="AR739" t="s">
        <v>899</v>
      </c>
      <c r="AS739" t="s">
        <v>899</v>
      </c>
      <c r="AT739" t="s">
        <v>899</v>
      </c>
      <c r="AU739" t="s">
        <v>899</v>
      </c>
      <c r="AV739" t="s">
        <v>899</v>
      </c>
      <c r="AW739" t="s">
        <v>899</v>
      </c>
      <c r="AX739" t="s">
        <v>899</v>
      </c>
      <c r="AY739" t="s">
        <v>899</v>
      </c>
      <c r="AZ739" t="s">
        <v>899</v>
      </c>
      <c r="BA739" t="s">
        <v>899</v>
      </c>
      <c r="BB739" t="s">
        <v>899</v>
      </c>
      <c r="BC739" t="s">
        <v>899</v>
      </c>
      <c r="BD739" t="s">
        <v>899</v>
      </c>
      <c r="BE739" t="s">
        <v>899</v>
      </c>
      <c r="BF739" t="s">
        <v>899</v>
      </c>
      <c r="BG739" t="s">
        <v>899</v>
      </c>
      <c r="BH739" t="s">
        <v>899</v>
      </c>
      <c r="BI739" t="s">
        <v>899</v>
      </c>
      <c r="BJ739" t="s">
        <v>899</v>
      </c>
      <c r="BK739" t="s">
        <v>899</v>
      </c>
    </row>
    <row r="740" spans="44:63" x14ac:dyDescent="0.3">
      <c r="AR740" t="s">
        <v>899</v>
      </c>
      <c r="AS740" t="s">
        <v>899</v>
      </c>
      <c r="AT740" t="s">
        <v>899</v>
      </c>
      <c r="AU740" t="s">
        <v>899</v>
      </c>
      <c r="AV740" t="s">
        <v>899</v>
      </c>
      <c r="AW740" t="s">
        <v>899</v>
      </c>
      <c r="AX740" t="s">
        <v>899</v>
      </c>
      <c r="AY740" t="s">
        <v>899</v>
      </c>
      <c r="AZ740" t="s">
        <v>899</v>
      </c>
      <c r="BA740" t="s">
        <v>899</v>
      </c>
      <c r="BB740" t="s">
        <v>899</v>
      </c>
      <c r="BC740" t="s">
        <v>899</v>
      </c>
      <c r="BD740" t="s">
        <v>899</v>
      </c>
      <c r="BE740" t="s">
        <v>899</v>
      </c>
      <c r="BF740" t="s">
        <v>899</v>
      </c>
      <c r="BG740" t="s">
        <v>899</v>
      </c>
      <c r="BH740" t="s">
        <v>899</v>
      </c>
      <c r="BI740" t="s">
        <v>899</v>
      </c>
      <c r="BJ740" t="s">
        <v>899</v>
      </c>
      <c r="BK740" t="s">
        <v>899</v>
      </c>
    </row>
    <row r="741" spans="44:63" x14ac:dyDescent="0.3">
      <c r="AR741" t="s">
        <v>899</v>
      </c>
      <c r="AS741" t="s">
        <v>899</v>
      </c>
      <c r="AT741" t="s">
        <v>899</v>
      </c>
      <c r="AU741" t="s">
        <v>899</v>
      </c>
      <c r="AV741" t="s">
        <v>899</v>
      </c>
      <c r="AW741" t="s">
        <v>899</v>
      </c>
      <c r="AX741" t="s">
        <v>899</v>
      </c>
      <c r="AY741" t="s">
        <v>899</v>
      </c>
      <c r="AZ741" t="s">
        <v>899</v>
      </c>
      <c r="BA741" t="s">
        <v>899</v>
      </c>
      <c r="BB741" t="s">
        <v>899</v>
      </c>
      <c r="BC741" t="s">
        <v>899</v>
      </c>
      <c r="BD741" t="s">
        <v>899</v>
      </c>
      <c r="BE741" t="s">
        <v>899</v>
      </c>
      <c r="BF741" t="s">
        <v>899</v>
      </c>
      <c r="BG741" t="s">
        <v>899</v>
      </c>
      <c r="BH741" t="s">
        <v>899</v>
      </c>
      <c r="BI741" t="s">
        <v>899</v>
      </c>
      <c r="BJ741" t="s">
        <v>899</v>
      </c>
      <c r="BK741" t="s">
        <v>899</v>
      </c>
    </row>
    <row r="742" spans="44:63" x14ac:dyDescent="0.3">
      <c r="AR742" t="s">
        <v>899</v>
      </c>
      <c r="AS742" t="s">
        <v>899</v>
      </c>
      <c r="AT742" t="s">
        <v>899</v>
      </c>
      <c r="AU742" t="s">
        <v>899</v>
      </c>
      <c r="AV742" t="s">
        <v>899</v>
      </c>
      <c r="AW742" t="s">
        <v>899</v>
      </c>
      <c r="AX742" t="s">
        <v>899</v>
      </c>
      <c r="AY742" t="s">
        <v>899</v>
      </c>
      <c r="AZ742" t="s">
        <v>899</v>
      </c>
      <c r="BA742" t="s">
        <v>899</v>
      </c>
      <c r="BB742" t="s">
        <v>899</v>
      </c>
      <c r="BC742" t="s">
        <v>899</v>
      </c>
      <c r="BD742" t="s">
        <v>899</v>
      </c>
      <c r="BE742" t="s">
        <v>899</v>
      </c>
      <c r="BF742" t="s">
        <v>899</v>
      </c>
      <c r="BG742" t="s">
        <v>899</v>
      </c>
      <c r="BH742" t="s">
        <v>899</v>
      </c>
      <c r="BI742" t="s">
        <v>899</v>
      </c>
      <c r="BJ742" t="s">
        <v>899</v>
      </c>
      <c r="BK742" t="s">
        <v>899</v>
      </c>
    </row>
    <row r="743" spans="44:63" x14ac:dyDescent="0.3">
      <c r="AR743" t="s">
        <v>899</v>
      </c>
      <c r="AS743" t="s">
        <v>899</v>
      </c>
      <c r="AT743" t="s">
        <v>899</v>
      </c>
      <c r="AU743" t="s">
        <v>899</v>
      </c>
      <c r="AV743" t="s">
        <v>899</v>
      </c>
      <c r="AW743" t="s">
        <v>899</v>
      </c>
      <c r="AX743" t="s">
        <v>899</v>
      </c>
      <c r="AY743" t="s">
        <v>899</v>
      </c>
      <c r="AZ743" t="s">
        <v>899</v>
      </c>
      <c r="BA743" t="s">
        <v>899</v>
      </c>
      <c r="BB743" t="s">
        <v>899</v>
      </c>
      <c r="BC743" t="s">
        <v>899</v>
      </c>
      <c r="BD743" t="s">
        <v>899</v>
      </c>
      <c r="BE743" t="s">
        <v>899</v>
      </c>
      <c r="BF743" t="s">
        <v>899</v>
      </c>
      <c r="BG743" t="s">
        <v>899</v>
      </c>
      <c r="BH743" t="s">
        <v>899</v>
      </c>
      <c r="BI743" t="s">
        <v>899</v>
      </c>
      <c r="BJ743" t="s">
        <v>899</v>
      </c>
      <c r="BK743" t="s">
        <v>899</v>
      </c>
    </row>
    <row r="744" spans="44:63" x14ac:dyDescent="0.3">
      <c r="AR744" t="s">
        <v>899</v>
      </c>
      <c r="AS744" t="s">
        <v>899</v>
      </c>
      <c r="AT744" t="s">
        <v>899</v>
      </c>
      <c r="AU744" t="s">
        <v>899</v>
      </c>
      <c r="AV744" t="s">
        <v>899</v>
      </c>
      <c r="AW744" t="s">
        <v>899</v>
      </c>
      <c r="AX744" t="s">
        <v>899</v>
      </c>
      <c r="AY744" t="s">
        <v>899</v>
      </c>
      <c r="AZ744" t="s">
        <v>899</v>
      </c>
      <c r="BA744" t="s">
        <v>899</v>
      </c>
      <c r="BB744" t="s">
        <v>899</v>
      </c>
      <c r="BC744" t="s">
        <v>899</v>
      </c>
      <c r="BD744" t="s">
        <v>899</v>
      </c>
      <c r="BE744" t="s">
        <v>899</v>
      </c>
      <c r="BF744" t="s">
        <v>899</v>
      </c>
      <c r="BG744" t="s">
        <v>899</v>
      </c>
      <c r="BH744" t="s">
        <v>899</v>
      </c>
      <c r="BI744" t="s">
        <v>899</v>
      </c>
      <c r="BJ744" t="s">
        <v>899</v>
      </c>
      <c r="BK744" t="s">
        <v>899</v>
      </c>
    </row>
    <row r="745" spans="44:63" x14ac:dyDescent="0.3">
      <c r="AR745" t="s">
        <v>899</v>
      </c>
      <c r="AS745" t="s">
        <v>899</v>
      </c>
      <c r="AT745" t="s">
        <v>899</v>
      </c>
      <c r="AU745" t="s">
        <v>899</v>
      </c>
      <c r="AV745" t="s">
        <v>899</v>
      </c>
      <c r="AW745" t="s">
        <v>899</v>
      </c>
      <c r="AX745" t="s">
        <v>899</v>
      </c>
      <c r="AY745" t="s">
        <v>899</v>
      </c>
      <c r="AZ745" t="s">
        <v>899</v>
      </c>
      <c r="BA745" t="s">
        <v>899</v>
      </c>
      <c r="BB745" t="s">
        <v>899</v>
      </c>
      <c r="BC745" t="s">
        <v>899</v>
      </c>
      <c r="BD745" t="s">
        <v>899</v>
      </c>
      <c r="BE745" t="s">
        <v>899</v>
      </c>
      <c r="BF745" t="s">
        <v>899</v>
      </c>
      <c r="BG745" t="s">
        <v>899</v>
      </c>
      <c r="BH745" t="s">
        <v>899</v>
      </c>
      <c r="BI745" t="s">
        <v>899</v>
      </c>
      <c r="BJ745" t="s">
        <v>899</v>
      </c>
      <c r="BK745" t="s">
        <v>899</v>
      </c>
    </row>
    <row r="746" spans="44:63" x14ac:dyDescent="0.3">
      <c r="AR746" t="s">
        <v>899</v>
      </c>
      <c r="AS746" t="s">
        <v>899</v>
      </c>
      <c r="AT746" t="s">
        <v>899</v>
      </c>
      <c r="AU746" t="s">
        <v>899</v>
      </c>
      <c r="AV746" t="s">
        <v>899</v>
      </c>
      <c r="AW746" t="s">
        <v>899</v>
      </c>
      <c r="AX746" t="s">
        <v>899</v>
      </c>
      <c r="AY746" t="s">
        <v>899</v>
      </c>
      <c r="AZ746" t="s">
        <v>899</v>
      </c>
      <c r="BA746" t="s">
        <v>899</v>
      </c>
      <c r="BB746" t="s">
        <v>899</v>
      </c>
      <c r="BC746" t="s">
        <v>899</v>
      </c>
      <c r="BD746" t="s">
        <v>899</v>
      </c>
      <c r="BE746" t="s">
        <v>899</v>
      </c>
      <c r="BF746" t="s">
        <v>899</v>
      </c>
      <c r="BG746" t="s">
        <v>899</v>
      </c>
      <c r="BH746" t="s">
        <v>899</v>
      </c>
      <c r="BI746" t="s">
        <v>899</v>
      </c>
      <c r="BJ746" t="s">
        <v>899</v>
      </c>
      <c r="BK746" t="s">
        <v>899</v>
      </c>
    </row>
    <row r="747" spans="44:63" x14ac:dyDescent="0.3">
      <c r="AR747" t="s">
        <v>899</v>
      </c>
      <c r="AS747" t="s">
        <v>899</v>
      </c>
      <c r="AT747" t="s">
        <v>899</v>
      </c>
      <c r="AU747" t="s">
        <v>899</v>
      </c>
      <c r="AV747" t="s">
        <v>899</v>
      </c>
      <c r="AW747" t="s">
        <v>899</v>
      </c>
      <c r="AX747" t="s">
        <v>899</v>
      </c>
      <c r="AY747" t="s">
        <v>899</v>
      </c>
      <c r="AZ747" t="s">
        <v>899</v>
      </c>
      <c r="BA747" t="s">
        <v>899</v>
      </c>
      <c r="BB747" t="s">
        <v>899</v>
      </c>
      <c r="BC747" t="s">
        <v>899</v>
      </c>
      <c r="BD747" t="s">
        <v>899</v>
      </c>
      <c r="BE747" t="s">
        <v>899</v>
      </c>
      <c r="BF747" t="s">
        <v>899</v>
      </c>
      <c r="BG747" t="s">
        <v>899</v>
      </c>
      <c r="BH747" t="s">
        <v>899</v>
      </c>
      <c r="BI747" t="s">
        <v>899</v>
      </c>
      <c r="BJ747" t="s">
        <v>899</v>
      </c>
      <c r="BK747" t="s">
        <v>899</v>
      </c>
    </row>
    <row r="748" spans="44:63" x14ac:dyDescent="0.3">
      <c r="AR748" t="s">
        <v>899</v>
      </c>
      <c r="AS748" t="s">
        <v>899</v>
      </c>
      <c r="AT748" t="s">
        <v>899</v>
      </c>
      <c r="AU748" t="s">
        <v>899</v>
      </c>
      <c r="AV748" t="s">
        <v>899</v>
      </c>
      <c r="AW748" t="s">
        <v>899</v>
      </c>
      <c r="AX748" t="s">
        <v>899</v>
      </c>
      <c r="AY748" t="s">
        <v>899</v>
      </c>
      <c r="AZ748" t="s">
        <v>899</v>
      </c>
      <c r="BA748" t="s">
        <v>899</v>
      </c>
      <c r="BB748" t="s">
        <v>899</v>
      </c>
      <c r="BC748" t="s">
        <v>899</v>
      </c>
      <c r="BD748" t="s">
        <v>899</v>
      </c>
      <c r="BE748" t="s">
        <v>899</v>
      </c>
      <c r="BF748" t="s">
        <v>899</v>
      </c>
      <c r="BG748" t="s">
        <v>899</v>
      </c>
      <c r="BH748" t="s">
        <v>899</v>
      </c>
      <c r="BI748" t="s">
        <v>899</v>
      </c>
      <c r="BJ748" t="s">
        <v>899</v>
      </c>
      <c r="BK748" t="s">
        <v>899</v>
      </c>
    </row>
    <row r="749" spans="44:63" x14ac:dyDescent="0.3">
      <c r="AR749" t="s">
        <v>899</v>
      </c>
      <c r="AS749" t="s">
        <v>899</v>
      </c>
      <c r="AT749" t="s">
        <v>899</v>
      </c>
      <c r="AU749" t="s">
        <v>899</v>
      </c>
      <c r="AV749" t="s">
        <v>899</v>
      </c>
      <c r="AW749" t="s">
        <v>899</v>
      </c>
      <c r="AX749" t="s">
        <v>899</v>
      </c>
      <c r="AY749" t="s">
        <v>899</v>
      </c>
      <c r="AZ749" t="s">
        <v>899</v>
      </c>
      <c r="BA749" t="s">
        <v>899</v>
      </c>
      <c r="BB749" t="s">
        <v>899</v>
      </c>
      <c r="BC749" t="s">
        <v>899</v>
      </c>
      <c r="BD749" t="s">
        <v>899</v>
      </c>
      <c r="BE749" t="s">
        <v>899</v>
      </c>
      <c r="BF749" t="s">
        <v>899</v>
      </c>
      <c r="BG749" t="s">
        <v>899</v>
      </c>
      <c r="BH749" t="s">
        <v>899</v>
      </c>
      <c r="BI749" t="s">
        <v>899</v>
      </c>
      <c r="BJ749" t="s">
        <v>899</v>
      </c>
      <c r="BK749" t="s">
        <v>899</v>
      </c>
    </row>
    <row r="750" spans="44:63" x14ac:dyDescent="0.3">
      <c r="AR750" t="s">
        <v>899</v>
      </c>
      <c r="AS750" t="s">
        <v>899</v>
      </c>
      <c r="AT750" t="s">
        <v>899</v>
      </c>
      <c r="AU750" t="s">
        <v>899</v>
      </c>
      <c r="AV750" t="s">
        <v>899</v>
      </c>
      <c r="AW750" t="s">
        <v>899</v>
      </c>
      <c r="AX750" t="s">
        <v>899</v>
      </c>
      <c r="AY750" t="s">
        <v>899</v>
      </c>
      <c r="AZ750" t="s">
        <v>899</v>
      </c>
      <c r="BA750" t="s">
        <v>899</v>
      </c>
      <c r="BB750" t="s">
        <v>899</v>
      </c>
      <c r="BC750" t="s">
        <v>899</v>
      </c>
      <c r="BD750" t="s">
        <v>899</v>
      </c>
      <c r="BE750" t="s">
        <v>899</v>
      </c>
      <c r="BF750" t="s">
        <v>899</v>
      </c>
      <c r="BG750" t="s">
        <v>899</v>
      </c>
      <c r="BH750" t="s">
        <v>899</v>
      </c>
      <c r="BI750" t="s">
        <v>899</v>
      </c>
      <c r="BJ750" t="s">
        <v>899</v>
      </c>
      <c r="BK750" t="s">
        <v>899</v>
      </c>
    </row>
    <row r="751" spans="44:63" x14ac:dyDescent="0.3">
      <c r="AR751" t="s">
        <v>899</v>
      </c>
      <c r="AS751" t="s">
        <v>899</v>
      </c>
      <c r="AT751" t="s">
        <v>899</v>
      </c>
      <c r="AU751" t="s">
        <v>899</v>
      </c>
      <c r="AV751" t="s">
        <v>899</v>
      </c>
      <c r="AW751" t="s">
        <v>899</v>
      </c>
      <c r="AX751" t="s">
        <v>899</v>
      </c>
      <c r="AY751" t="s">
        <v>899</v>
      </c>
      <c r="AZ751" t="s">
        <v>899</v>
      </c>
      <c r="BA751" t="s">
        <v>899</v>
      </c>
      <c r="BB751" t="s">
        <v>899</v>
      </c>
      <c r="BC751" t="s">
        <v>899</v>
      </c>
      <c r="BD751" t="s">
        <v>899</v>
      </c>
      <c r="BE751" t="s">
        <v>899</v>
      </c>
      <c r="BF751" t="s">
        <v>899</v>
      </c>
      <c r="BG751" t="s">
        <v>899</v>
      </c>
      <c r="BH751" t="s">
        <v>899</v>
      </c>
      <c r="BI751" t="s">
        <v>899</v>
      </c>
      <c r="BJ751" t="s">
        <v>899</v>
      </c>
      <c r="BK751" t="s">
        <v>899</v>
      </c>
    </row>
    <row r="752" spans="44:63" x14ac:dyDescent="0.3">
      <c r="AR752" t="s">
        <v>899</v>
      </c>
      <c r="AS752" t="s">
        <v>899</v>
      </c>
      <c r="AT752" t="s">
        <v>899</v>
      </c>
      <c r="AU752" t="s">
        <v>899</v>
      </c>
      <c r="AV752" t="s">
        <v>899</v>
      </c>
      <c r="AW752" t="s">
        <v>899</v>
      </c>
      <c r="AX752" t="s">
        <v>899</v>
      </c>
      <c r="AY752" t="s">
        <v>899</v>
      </c>
      <c r="AZ752" t="s">
        <v>899</v>
      </c>
      <c r="BA752" t="s">
        <v>899</v>
      </c>
      <c r="BB752" t="s">
        <v>899</v>
      </c>
      <c r="BC752" t="s">
        <v>899</v>
      </c>
      <c r="BD752" t="s">
        <v>899</v>
      </c>
      <c r="BE752" t="s">
        <v>899</v>
      </c>
      <c r="BF752" t="s">
        <v>899</v>
      </c>
      <c r="BG752" t="s">
        <v>899</v>
      </c>
      <c r="BH752" t="s">
        <v>899</v>
      </c>
      <c r="BI752" t="s">
        <v>899</v>
      </c>
      <c r="BJ752" t="s">
        <v>899</v>
      </c>
      <c r="BK752" t="s">
        <v>899</v>
      </c>
    </row>
    <row r="753" spans="44:63" x14ac:dyDescent="0.3">
      <c r="AR753" t="s">
        <v>899</v>
      </c>
      <c r="AS753" t="s">
        <v>899</v>
      </c>
      <c r="AT753" t="s">
        <v>899</v>
      </c>
      <c r="AU753" t="s">
        <v>899</v>
      </c>
      <c r="AV753" t="s">
        <v>899</v>
      </c>
      <c r="AW753" t="s">
        <v>899</v>
      </c>
      <c r="AX753" t="s">
        <v>899</v>
      </c>
      <c r="AY753" t="s">
        <v>899</v>
      </c>
      <c r="AZ753" t="s">
        <v>899</v>
      </c>
      <c r="BA753" t="s">
        <v>899</v>
      </c>
      <c r="BB753" t="s">
        <v>899</v>
      </c>
      <c r="BC753" t="s">
        <v>899</v>
      </c>
      <c r="BD753" t="s">
        <v>899</v>
      </c>
      <c r="BE753" t="s">
        <v>899</v>
      </c>
      <c r="BF753" t="s">
        <v>899</v>
      </c>
      <c r="BG753" t="s">
        <v>899</v>
      </c>
      <c r="BH753" t="s">
        <v>899</v>
      </c>
      <c r="BI753" t="s">
        <v>899</v>
      </c>
      <c r="BJ753" t="s">
        <v>899</v>
      </c>
      <c r="BK753" t="s">
        <v>899</v>
      </c>
    </row>
    <row r="754" spans="44:63" x14ac:dyDescent="0.3">
      <c r="AR754" t="s">
        <v>899</v>
      </c>
      <c r="AS754" t="s">
        <v>899</v>
      </c>
      <c r="AT754" t="s">
        <v>899</v>
      </c>
      <c r="AU754" t="s">
        <v>899</v>
      </c>
      <c r="AV754" t="s">
        <v>899</v>
      </c>
      <c r="AW754" t="s">
        <v>899</v>
      </c>
      <c r="AX754" t="s">
        <v>899</v>
      </c>
      <c r="AY754" t="s">
        <v>899</v>
      </c>
      <c r="AZ754" t="s">
        <v>899</v>
      </c>
      <c r="BA754" t="s">
        <v>899</v>
      </c>
      <c r="BB754" t="s">
        <v>899</v>
      </c>
      <c r="BC754" t="s">
        <v>899</v>
      </c>
      <c r="BD754" t="s">
        <v>899</v>
      </c>
      <c r="BE754" t="s">
        <v>899</v>
      </c>
      <c r="BF754" t="s">
        <v>899</v>
      </c>
      <c r="BG754" t="s">
        <v>899</v>
      </c>
      <c r="BH754" t="s">
        <v>899</v>
      </c>
      <c r="BI754" t="s">
        <v>899</v>
      </c>
      <c r="BJ754" t="s">
        <v>899</v>
      </c>
      <c r="BK754" t="s">
        <v>899</v>
      </c>
    </row>
    <row r="755" spans="44:63" x14ac:dyDescent="0.3">
      <c r="AR755" t="s">
        <v>899</v>
      </c>
      <c r="AS755" t="s">
        <v>899</v>
      </c>
      <c r="AT755" t="s">
        <v>899</v>
      </c>
      <c r="AU755" t="s">
        <v>899</v>
      </c>
      <c r="AV755" t="s">
        <v>899</v>
      </c>
      <c r="AW755" t="s">
        <v>899</v>
      </c>
      <c r="AX755" t="s">
        <v>899</v>
      </c>
      <c r="AY755" t="s">
        <v>899</v>
      </c>
      <c r="AZ755" t="s">
        <v>899</v>
      </c>
      <c r="BA755" t="s">
        <v>899</v>
      </c>
      <c r="BB755" t="s">
        <v>899</v>
      </c>
      <c r="BC755" t="s">
        <v>899</v>
      </c>
      <c r="BD755" t="s">
        <v>899</v>
      </c>
      <c r="BE755" t="s">
        <v>899</v>
      </c>
      <c r="BF755" t="s">
        <v>899</v>
      </c>
      <c r="BG755" t="s">
        <v>899</v>
      </c>
      <c r="BH755" t="s">
        <v>899</v>
      </c>
      <c r="BI755" t="s">
        <v>899</v>
      </c>
      <c r="BJ755" t="s">
        <v>899</v>
      </c>
      <c r="BK755" t="s">
        <v>899</v>
      </c>
    </row>
    <row r="756" spans="44:63" x14ac:dyDescent="0.3">
      <c r="AR756" t="s">
        <v>899</v>
      </c>
      <c r="AS756" t="s">
        <v>899</v>
      </c>
      <c r="AT756" t="s">
        <v>899</v>
      </c>
      <c r="AU756" t="s">
        <v>899</v>
      </c>
      <c r="AV756" t="s">
        <v>899</v>
      </c>
      <c r="AW756" t="s">
        <v>899</v>
      </c>
      <c r="AX756" t="s">
        <v>899</v>
      </c>
      <c r="AY756" t="s">
        <v>899</v>
      </c>
      <c r="AZ756" t="s">
        <v>899</v>
      </c>
      <c r="BA756" t="s">
        <v>899</v>
      </c>
      <c r="BB756" t="s">
        <v>899</v>
      </c>
      <c r="BC756" t="s">
        <v>899</v>
      </c>
      <c r="BD756" t="s">
        <v>899</v>
      </c>
      <c r="BE756" t="s">
        <v>899</v>
      </c>
      <c r="BF756" t="s">
        <v>899</v>
      </c>
      <c r="BG756" t="s">
        <v>899</v>
      </c>
      <c r="BH756" t="s">
        <v>899</v>
      </c>
      <c r="BI756" t="s">
        <v>899</v>
      </c>
      <c r="BJ756" t="s">
        <v>899</v>
      </c>
      <c r="BK756" t="s">
        <v>899</v>
      </c>
    </row>
    <row r="757" spans="44:63" x14ac:dyDescent="0.3">
      <c r="AR757" t="s">
        <v>899</v>
      </c>
      <c r="AS757" t="s">
        <v>899</v>
      </c>
      <c r="AT757" t="s">
        <v>899</v>
      </c>
      <c r="AU757" t="s">
        <v>899</v>
      </c>
      <c r="AV757" t="s">
        <v>899</v>
      </c>
      <c r="AW757" t="s">
        <v>899</v>
      </c>
      <c r="AX757" t="s">
        <v>899</v>
      </c>
      <c r="AY757" t="s">
        <v>899</v>
      </c>
      <c r="AZ757" t="s">
        <v>899</v>
      </c>
      <c r="BA757" t="s">
        <v>899</v>
      </c>
      <c r="BB757" t="s">
        <v>899</v>
      </c>
      <c r="BC757" t="s">
        <v>899</v>
      </c>
      <c r="BD757" t="s">
        <v>899</v>
      </c>
      <c r="BE757" t="s">
        <v>899</v>
      </c>
      <c r="BF757" t="s">
        <v>899</v>
      </c>
      <c r="BG757" t="s">
        <v>899</v>
      </c>
      <c r="BH757" t="s">
        <v>899</v>
      </c>
      <c r="BI757" t="s">
        <v>899</v>
      </c>
      <c r="BJ757" t="s">
        <v>899</v>
      </c>
      <c r="BK757" t="s">
        <v>899</v>
      </c>
    </row>
    <row r="758" spans="44:63" x14ac:dyDescent="0.3">
      <c r="AR758" t="s">
        <v>899</v>
      </c>
      <c r="AS758" t="s">
        <v>899</v>
      </c>
      <c r="AT758" t="s">
        <v>899</v>
      </c>
      <c r="AU758" t="s">
        <v>899</v>
      </c>
      <c r="AV758" t="s">
        <v>899</v>
      </c>
      <c r="AW758" t="s">
        <v>899</v>
      </c>
      <c r="AX758" t="s">
        <v>899</v>
      </c>
      <c r="AY758" t="s">
        <v>899</v>
      </c>
      <c r="AZ758" t="s">
        <v>899</v>
      </c>
      <c r="BA758" t="s">
        <v>899</v>
      </c>
      <c r="BB758" t="s">
        <v>899</v>
      </c>
      <c r="BC758" t="s">
        <v>899</v>
      </c>
      <c r="BD758" t="s">
        <v>899</v>
      </c>
      <c r="BE758" t="s">
        <v>899</v>
      </c>
      <c r="BF758" t="s">
        <v>899</v>
      </c>
      <c r="BG758" t="s">
        <v>899</v>
      </c>
      <c r="BH758" t="s">
        <v>899</v>
      </c>
      <c r="BI758" t="s">
        <v>899</v>
      </c>
      <c r="BJ758" t="s">
        <v>899</v>
      </c>
      <c r="BK758" t="s">
        <v>899</v>
      </c>
    </row>
    <row r="759" spans="44:63" x14ac:dyDescent="0.3">
      <c r="AR759" t="s">
        <v>899</v>
      </c>
      <c r="AS759" t="s">
        <v>899</v>
      </c>
      <c r="AT759" t="s">
        <v>899</v>
      </c>
      <c r="AU759" t="s">
        <v>899</v>
      </c>
      <c r="AV759" t="s">
        <v>899</v>
      </c>
      <c r="AW759" t="s">
        <v>899</v>
      </c>
      <c r="AX759" t="s">
        <v>899</v>
      </c>
      <c r="AY759" t="s">
        <v>899</v>
      </c>
      <c r="AZ759" t="s">
        <v>899</v>
      </c>
      <c r="BA759" t="s">
        <v>899</v>
      </c>
      <c r="BB759" t="s">
        <v>899</v>
      </c>
      <c r="BC759" t="s">
        <v>899</v>
      </c>
      <c r="BD759" t="s">
        <v>899</v>
      </c>
      <c r="BE759" t="s">
        <v>899</v>
      </c>
      <c r="BF759" t="s">
        <v>899</v>
      </c>
      <c r="BG759" t="s">
        <v>899</v>
      </c>
      <c r="BH759" t="s">
        <v>899</v>
      </c>
      <c r="BI759" t="s">
        <v>899</v>
      </c>
      <c r="BJ759" t="s">
        <v>899</v>
      </c>
      <c r="BK759" t="s">
        <v>899</v>
      </c>
    </row>
    <row r="760" spans="44:63" x14ac:dyDescent="0.3">
      <c r="AR760" t="s">
        <v>899</v>
      </c>
      <c r="AS760" t="s">
        <v>899</v>
      </c>
      <c r="AT760" t="s">
        <v>899</v>
      </c>
      <c r="AU760" t="s">
        <v>899</v>
      </c>
      <c r="AV760" t="s">
        <v>899</v>
      </c>
      <c r="AW760" t="s">
        <v>899</v>
      </c>
      <c r="AX760" t="s">
        <v>899</v>
      </c>
      <c r="AY760" t="s">
        <v>899</v>
      </c>
      <c r="AZ760" t="s">
        <v>899</v>
      </c>
      <c r="BA760" t="s">
        <v>899</v>
      </c>
      <c r="BB760" t="s">
        <v>899</v>
      </c>
      <c r="BC760" t="s">
        <v>899</v>
      </c>
      <c r="BD760" t="s">
        <v>899</v>
      </c>
      <c r="BE760" t="s">
        <v>899</v>
      </c>
      <c r="BF760" t="s">
        <v>899</v>
      </c>
      <c r="BG760" t="s">
        <v>899</v>
      </c>
      <c r="BH760" t="s">
        <v>899</v>
      </c>
      <c r="BI760" t="s">
        <v>899</v>
      </c>
      <c r="BJ760" t="s">
        <v>899</v>
      </c>
      <c r="BK760" t="s">
        <v>899</v>
      </c>
    </row>
    <row r="761" spans="44:63" x14ac:dyDescent="0.3">
      <c r="AR761" t="s">
        <v>899</v>
      </c>
      <c r="AS761" t="s">
        <v>899</v>
      </c>
      <c r="AT761" t="s">
        <v>899</v>
      </c>
      <c r="AU761" t="s">
        <v>899</v>
      </c>
      <c r="AV761" t="s">
        <v>899</v>
      </c>
      <c r="AW761" t="s">
        <v>899</v>
      </c>
      <c r="AX761" t="s">
        <v>899</v>
      </c>
      <c r="AY761" t="s">
        <v>899</v>
      </c>
      <c r="AZ761" t="s">
        <v>899</v>
      </c>
      <c r="BA761" t="s">
        <v>899</v>
      </c>
      <c r="BB761" t="s">
        <v>899</v>
      </c>
      <c r="BC761" t="s">
        <v>899</v>
      </c>
      <c r="BD761" t="s">
        <v>899</v>
      </c>
      <c r="BE761" t="s">
        <v>899</v>
      </c>
      <c r="BF761" t="s">
        <v>899</v>
      </c>
      <c r="BG761" t="s">
        <v>899</v>
      </c>
      <c r="BH761" t="s">
        <v>899</v>
      </c>
      <c r="BI761" t="s">
        <v>899</v>
      </c>
      <c r="BJ761" t="s">
        <v>899</v>
      </c>
      <c r="BK761" t="s">
        <v>899</v>
      </c>
    </row>
    <row r="762" spans="44:63" x14ac:dyDescent="0.3">
      <c r="AR762" t="s">
        <v>899</v>
      </c>
      <c r="AS762" t="s">
        <v>899</v>
      </c>
      <c r="AT762" t="s">
        <v>899</v>
      </c>
      <c r="AU762" t="s">
        <v>899</v>
      </c>
      <c r="AV762" t="s">
        <v>899</v>
      </c>
      <c r="AW762" t="s">
        <v>899</v>
      </c>
      <c r="AX762" t="s">
        <v>899</v>
      </c>
      <c r="AY762" t="s">
        <v>899</v>
      </c>
      <c r="AZ762" t="s">
        <v>899</v>
      </c>
      <c r="BA762" t="s">
        <v>899</v>
      </c>
      <c r="BB762" t="s">
        <v>899</v>
      </c>
      <c r="BC762" t="s">
        <v>899</v>
      </c>
      <c r="BD762" t="s">
        <v>899</v>
      </c>
      <c r="BE762" t="s">
        <v>899</v>
      </c>
      <c r="BF762" t="s">
        <v>899</v>
      </c>
      <c r="BG762" t="s">
        <v>899</v>
      </c>
      <c r="BH762" t="s">
        <v>899</v>
      </c>
      <c r="BI762" t="s">
        <v>899</v>
      </c>
      <c r="BJ762" t="s">
        <v>899</v>
      </c>
    </row>
    <row r="763" spans="44:63" x14ac:dyDescent="0.3">
      <c r="AR763" t="s">
        <v>899</v>
      </c>
      <c r="AS763" t="s">
        <v>899</v>
      </c>
      <c r="AT763" t="s">
        <v>899</v>
      </c>
      <c r="AU763" t="s">
        <v>899</v>
      </c>
      <c r="AV763" t="s">
        <v>899</v>
      </c>
      <c r="AW763" t="s">
        <v>899</v>
      </c>
      <c r="AX763" t="s">
        <v>899</v>
      </c>
      <c r="AY763" t="s">
        <v>899</v>
      </c>
      <c r="AZ763" t="s">
        <v>899</v>
      </c>
      <c r="BA763" t="s">
        <v>899</v>
      </c>
      <c r="BB763" t="s">
        <v>899</v>
      </c>
      <c r="BC763" t="s">
        <v>899</v>
      </c>
      <c r="BD763" t="s">
        <v>899</v>
      </c>
      <c r="BE763" t="s">
        <v>899</v>
      </c>
      <c r="BF763" t="s">
        <v>899</v>
      </c>
      <c r="BG763" t="s">
        <v>899</v>
      </c>
      <c r="BH763" t="s">
        <v>899</v>
      </c>
      <c r="BI763" t="s">
        <v>899</v>
      </c>
      <c r="BJ763" t="s">
        <v>899</v>
      </c>
    </row>
    <row r="764" spans="44:63" x14ac:dyDescent="0.3">
      <c r="AR764" t="s">
        <v>899</v>
      </c>
      <c r="AS764" t="s">
        <v>899</v>
      </c>
      <c r="AT764" t="s">
        <v>899</v>
      </c>
      <c r="AU764" t="s">
        <v>899</v>
      </c>
      <c r="AV764" t="s">
        <v>899</v>
      </c>
      <c r="AW764" t="s">
        <v>899</v>
      </c>
      <c r="AX764" t="s">
        <v>899</v>
      </c>
      <c r="AY764" t="s">
        <v>899</v>
      </c>
      <c r="AZ764" t="s">
        <v>899</v>
      </c>
      <c r="BA764" t="s">
        <v>899</v>
      </c>
      <c r="BB764" t="s">
        <v>899</v>
      </c>
      <c r="BC764" t="s">
        <v>899</v>
      </c>
      <c r="BD764" t="s">
        <v>899</v>
      </c>
      <c r="BE764" t="s">
        <v>899</v>
      </c>
      <c r="BF764" t="s">
        <v>899</v>
      </c>
      <c r="BG764" t="s">
        <v>899</v>
      </c>
      <c r="BH764" t="s">
        <v>899</v>
      </c>
      <c r="BI764" t="s">
        <v>899</v>
      </c>
      <c r="BJ764" t="s">
        <v>899</v>
      </c>
    </row>
    <row r="765" spans="44:63" x14ac:dyDescent="0.3">
      <c r="AR765" t="s">
        <v>899</v>
      </c>
      <c r="AS765" t="s">
        <v>899</v>
      </c>
      <c r="AT765" t="s">
        <v>899</v>
      </c>
      <c r="AU765" t="s">
        <v>899</v>
      </c>
      <c r="AV765" t="s">
        <v>899</v>
      </c>
      <c r="AW765" t="s">
        <v>899</v>
      </c>
      <c r="AX765" t="s">
        <v>899</v>
      </c>
      <c r="AY765" t="s">
        <v>899</v>
      </c>
      <c r="AZ765" t="s">
        <v>899</v>
      </c>
      <c r="BA765" t="s">
        <v>899</v>
      </c>
      <c r="BB765" t="s">
        <v>899</v>
      </c>
      <c r="BC765" t="s">
        <v>899</v>
      </c>
      <c r="BD765" t="s">
        <v>899</v>
      </c>
      <c r="BE765" t="s">
        <v>899</v>
      </c>
      <c r="BF765" t="s">
        <v>899</v>
      </c>
      <c r="BG765" t="s">
        <v>899</v>
      </c>
      <c r="BH765" t="s">
        <v>899</v>
      </c>
      <c r="BI765" t="s">
        <v>899</v>
      </c>
      <c r="BJ765" t="s">
        <v>899</v>
      </c>
    </row>
    <row r="766" spans="44:63" x14ac:dyDescent="0.3">
      <c r="AR766" t="s">
        <v>899</v>
      </c>
      <c r="AS766" t="s">
        <v>899</v>
      </c>
      <c r="AT766" t="s">
        <v>899</v>
      </c>
      <c r="AU766" t="s">
        <v>899</v>
      </c>
      <c r="AV766" t="s">
        <v>899</v>
      </c>
      <c r="AW766" t="s">
        <v>899</v>
      </c>
      <c r="AX766" t="s">
        <v>899</v>
      </c>
      <c r="AY766" t="s">
        <v>899</v>
      </c>
      <c r="AZ766" t="s">
        <v>899</v>
      </c>
      <c r="BA766" t="s">
        <v>899</v>
      </c>
      <c r="BB766" t="s">
        <v>899</v>
      </c>
      <c r="BC766" t="s">
        <v>899</v>
      </c>
      <c r="BD766" t="s">
        <v>899</v>
      </c>
      <c r="BE766" t="s">
        <v>899</v>
      </c>
      <c r="BF766" t="s">
        <v>899</v>
      </c>
      <c r="BG766" t="s">
        <v>899</v>
      </c>
      <c r="BH766" t="s">
        <v>899</v>
      </c>
      <c r="BI766" t="s">
        <v>899</v>
      </c>
      <c r="BJ766" t="s">
        <v>899</v>
      </c>
    </row>
    <row r="767" spans="44:63" x14ac:dyDescent="0.3">
      <c r="AR767" t="s">
        <v>899</v>
      </c>
      <c r="AS767" t="s">
        <v>899</v>
      </c>
      <c r="AT767" t="s">
        <v>899</v>
      </c>
      <c r="AU767" t="s">
        <v>899</v>
      </c>
      <c r="AV767" t="s">
        <v>899</v>
      </c>
      <c r="AW767" t="s">
        <v>899</v>
      </c>
      <c r="AX767" t="s">
        <v>899</v>
      </c>
      <c r="AY767" t="s">
        <v>899</v>
      </c>
      <c r="AZ767" t="s">
        <v>899</v>
      </c>
      <c r="BA767" t="s">
        <v>899</v>
      </c>
      <c r="BB767" t="s">
        <v>899</v>
      </c>
      <c r="BC767" t="s">
        <v>899</v>
      </c>
      <c r="BD767" t="s">
        <v>899</v>
      </c>
      <c r="BE767" t="s">
        <v>899</v>
      </c>
      <c r="BF767" t="s">
        <v>899</v>
      </c>
      <c r="BG767" t="s">
        <v>899</v>
      </c>
      <c r="BH767" t="s">
        <v>899</v>
      </c>
      <c r="BI767" t="s">
        <v>899</v>
      </c>
      <c r="BJ767" t="s">
        <v>899</v>
      </c>
    </row>
    <row r="768" spans="44:63" x14ac:dyDescent="0.3">
      <c r="AR768" t="s">
        <v>899</v>
      </c>
      <c r="AS768" t="s">
        <v>899</v>
      </c>
      <c r="AT768" t="s">
        <v>899</v>
      </c>
      <c r="AU768" t="s">
        <v>899</v>
      </c>
      <c r="AV768" t="s">
        <v>899</v>
      </c>
      <c r="AW768" t="s">
        <v>899</v>
      </c>
      <c r="AX768" t="s">
        <v>899</v>
      </c>
      <c r="AY768" t="s">
        <v>899</v>
      </c>
      <c r="AZ768" t="s">
        <v>899</v>
      </c>
      <c r="BA768" t="s">
        <v>899</v>
      </c>
      <c r="BB768" t="s">
        <v>899</v>
      </c>
      <c r="BC768" t="s">
        <v>899</v>
      </c>
      <c r="BD768" t="s">
        <v>899</v>
      </c>
      <c r="BE768" t="s">
        <v>899</v>
      </c>
      <c r="BF768" t="s">
        <v>899</v>
      </c>
      <c r="BG768" t="s">
        <v>899</v>
      </c>
      <c r="BH768" t="s">
        <v>899</v>
      </c>
      <c r="BI768" t="s">
        <v>899</v>
      </c>
      <c r="BJ768" t="s">
        <v>899</v>
      </c>
    </row>
    <row r="769" spans="44:62" x14ac:dyDescent="0.3">
      <c r="AR769" t="s">
        <v>899</v>
      </c>
      <c r="AS769" t="s">
        <v>899</v>
      </c>
      <c r="AT769" t="s">
        <v>899</v>
      </c>
      <c r="AU769" t="s">
        <v>899</v>
      </c>
      <c r="AV769" t="s">
        <v>899</v>
      </c>
      <c r="AW769" t="s">
        <v>899</v>
      </c>
      <c r="AX769" t="s">
        <v>899</v>
      </c>
      <c r="AY769" t="s">
        <v>899</v>
      </c>
      <c r="AZ769" t="s">
        <v>899</v>
      </c>
      <c r="BA769" t="s">
        <v>899</v>
      </c>
      <c r="BB769" t="s">
        <v>899</v>
      </c>
      <c r="BC769" t="s">
        <v>899</v>
      </c>
      <c r="BD769" t="s">
        <v>899</v>
      </c>
      <c r="BE769" t="s">
        <v>899</v>
      </c>
      <c r="BF769" t="s">
        <v>899</v>
      </c>
      <c r="BG769" t="s">
        <v>899</v>
      </c>
      <c r="BH769" t="s">
        <v>899</v>
      </c>
      <c r="BI769" t="s">
        <v>899</v>
      </c>
      <c r="BJ769" t="s">
        <v>899</v>
      </c>
    </row>
    <row r="770" spans="44:62" x14ac:dyDescent="0.3">
      <c r="AR770" t="s">
        <v>899</v>
      </c>
      <c r="AS770" t="s">
        <v>899</v>
      </c>
      <c r="AT770" t="s">
        <v>899</v>
      </c>
      <c r="AU770" t="s">
        <v>899</v>
      </c>
      <c r="AV770" t="s">
        <v>899</v>
      </c>
      <c r="AW770" t="s">
        <v>899</v>
      </c>
      <c r="AX770" t="s">
        <v>899</v>
      </c>
      <c r="AY770" t="s">
        <v>899</v>
      </c>
      <c r="AZ770" t="s">
        <v>899</v>
      </c>
      <c r="BA770" t="s">
        <v>899</v>
      </c>
      <c r="BB770" t="s">
        <v>899</v>
      </c>
      <c r="BC770" t="s">
        <v>899</v>
      </c>
      <c r="BD770" t="s">
        <v>899</v>
      </c>
      <c r="BE770" t="s">
        <v>899</v>
      </c>
      <c r="BF770" t="s">
        <v>899</v>
      </c>
      <c r="BG770" t="s">
        <v>899</v>
      </c>
      <c r="BH770" t="s">
        <v>899</v>
      </c>
      <c r="BI770" t="s">
        <v>899</v>
      </c>
      <c r="BJ770" t="s">
        <v>899</v>
      </c>
    </row>
    <row r="771" spans="44:62" x14ac:dyDescent="0.3">
      <c r="AR771" t="s">
        <v>899</v>
      </c>
      <c r="AS771" t="s">
        <v>899</v>
      </c>
      <c r="AT771" t="s">
        <v>899</v>
      </c>
      <c r="AU771" t="s">
        <v>899</v>
      </c>
      <c r="AV771" t="s">
        <v>899</v>
      </c>
      <c r="AW771" t="s">
        <v>899</v>
      </c>
      <c r="AX771" t="s">
        <v>899</v>
      </c>
      <c r="AY771" t="s">
        <v>899</v>
      </c>
      <c r="AZ771" t="s">
        <v>899</v>
      </c>
      <c r="BA771" t="s">
        <v>899</v>
      </c>
      <c r="BB771" t="s">
        <v>899</v>
      </c>
      <c r="BC771" t="s">
        <v>899</v>
      </c>
      <c r="BD771" t="s">
        <v>899</v>
      </c>
      <c r="BE771" t="s">
        <v>899</v>
      </c>
      <c r="BF771" t="s">
        <v>899</v>
      </c>
      <c r="BG771" t="s">
        <v>899</v>
      </c>
      <c r="BH771" t="s">
        <v>899</v>
      </c>
      <c r="BI771" t="s">
        <v>899</v>
      </c>
      <c r="BJ771" t="s">
        <v>899</v>
      </c>
    </row>
    <row r="772" spans="44:62" x14ac:dyDescent="0.3">
      <c r="AR772" t="s">
        <v>899</v>
      </c>
      <c r="AS772" t="s">
        <v>899</v>
      </c>
      <c r="AT772" t="s">
        <v>899</v>
      </c>
      <c r="AU772" t="s">
        <v>899</v>
      </c>
      <c r="AV772" t="s">
        <v>899</v>
      </c>
      <c r="AW772" t="s">
        <v>899</v>
      </c>
      <c r="AX772" t="s">
        <v>899</v>
      </c>
      <c r="AY772" t="s">
        <v>899</v>
      </c>
      <c r="AZ772" t="s">
        <v>899</v>
      </c>
      <c r="BA772" t="s">
        <v>899</v>
      </c>
      <c r="BB772" t="s">
        <v>899</v>
      </c>
      <c r="BC772" t="s">
        <v>899</v>
      </c>
      <c r="BD772" t="s">
        <v>899</v>
      </c>
      <c r="BE772" t="s">
        <v>899</v>
      </c>
      <c r="BF772" t="s">
        <v>899</v>
      </c>
      <c r="BG772" t="s">
        <v>899</v>
      </c>
      <c r="BH772" t="s">
        <v>899</v>
      </c>
      <c r="BI772" t="s">
        <v>899</v>
      </c>
      <c r="BJ772" t="s">
        <v>899</v>
      </c>
    </row>
    <row r="773" spans="44:62" x14ac:dyDescent="0.3">
      <c r="AR773" t="s">
        <v>899</v>
      </c>
      <c r="AS773" t="s">
        <v>899</v>
      </c>
      <c r="AT773" t="s">
        <v>899</v>
      </c>
      <c r="AU773" t="s">
        <v>899</v>
      </c>
      <c r="AV773" t="s">
        <v>899</v>
      </c>
      <c r="AW773" t="s">
        <v>899</v>
      </c>
      <c r="AX773" t="s">
        <v>899</v>
      </c>
      <c r="AY773" t="s">
        <v>899</v>
      </c>
      <c r="AZ773" t="s">
        <v>899</v>
      </c>
      <c r="BA773" t="s">
        <v>899</v>
      </c>
      <c r="BB773" t="s">
        <v>899</v>
      </c>
      <c r="BC773" t="s">
        <v>899</v>
      </c>
      <c r="BD773" t="s">
        <v>899</v>
      </c>
      <c r="BE773" t="s">
        <v>899</v>
      </c>
      <c r="BF773" t="s">
        <v>899</v>
      </c>
      <c r="BG773" t="s">
        <v>899</v>
      </c>
      <c r="BH773" t="s">
        <v>899</v>
      </c>
      <c r="BI773" t="s">
        <v>899</v>
      </c>
      <c r="BJ773" t="s">
        <v>899</v>
      </c>
    </row>
    <row r="774" spans="44:62" x14ac:dyDescent="0.3">
      <c r="AR774" t="s">
        <v>899</v>
      </c>
      <c r="AS774" t="s">
        <v>899</v>
      </c>
      <c r="AT774" t="s">
        <v>899</v>
      </c>
      <c r="AU774" t="s">
        <v>899</v>
      </c>
      <c r="AV774" t="s">
        <v>899</v>
      </c>
      <c r="AW774" t="s">
        <v>899</v>
      </c>
      <c r="AX774" t="s">
        <v>899</v>
      </c>
      <c r="AY774" t="s">
        <v>899</v>
      </c>
      <c r="AZ774" t="s">
        <v>899</v>
      </c>
      <c r="BA774" t="s">
        <v>899</v>
      </c>
      <c r="BB774" t="s">
        <v>899</v>
      </c>
      <c r="BC774" t="s">
        <v>899</v>
      </c>
      <c r="BD774" t="s">
        <v>899</v>
      </c>
      <c r="BE774" t="s">
        <v>899</v>
      </c>
      <c r="BF774" t="s">
        <v>899</v>
      </c>
      <c r="BG774" t="s">
        <v>899</v>
      </c>
      <c r="BH774" t="s">
        <v>899</v>
      </c>
      <c r="BI774" t="s">
        <v>899</v>
      </c>
      <c r="BJ774" t="s">
        <v>899</v>
      </c>
    </row>
    <row r="775" spans="44:62" x14ac:dyDescent="0.3">
      <c r="AR775" t="s">
        <v>899</v>
      </c>
      <c r="AS775" t="s">
        <v>899</v>
      </c>
      <c r="AT775" t="s">
        <v>899</v>
      </c>
      <c r="AU775" t="s">
        <v>899</v>
      </c>
      <c r="AV775" t="s">
        <v>899</v>
      </c>
      <c r="AW775" t="s">
        <v>899</v>
      </c>
      <c r="AX775" t="s">
        <v>899</v>
      </c>
      <c r="AY775" t="s">
        <v>899</v>
      </c>
      <c r="AZ775" t="s">
        <v>899</v>
      </c>
      <c r="BA775" t="s">
        <v>899</v>
      </c>
      <c r="BB775" t="s">
        <v>899</v>
      </c>
      <c r="BC775" t="s">
        <v>899</v>
      </c>
      <c r="BD775" t="s">
        <v>899</v>
      </c>
      <c r="BE775" t="s">
        <v>899</v>
      </c>
      <c r="BF775" t="s">
        <v>899</v>
      </c>
      <c r="BG775" t="s">
        <v>899</v>
      </c>
      <c r="BH775" t="s">
        <v>899</v>
      </c>
      <c r="BI775" t="s">
        <v>899</v>
      </c>
      <c r="BJ775" t="s">
        <v>899</v>
      </c>
    </row>
    <row r="776" spans="44:62" x14ac:dyDescent="0.3">
      <c r="AR776" t="s">
        <v>899</v>
      </c>
      <c r="AS776" t="s">
        <v>899</v>
      </c>
      <c r="AT776" t="s">
        <v>899</v>
      </c>
      <c r="AU776" t="s">
        <v>899</v>
      </c>
      <c r="AV776" t="s">
        <v>899</v>
      </c>
      <c r="AW776" t="s">
        <v>899</v>
      </c>
      <c r="AX776" t="s">
        <v>899</v>
      </c>
      <c r="AY776" t="s">
        <v>899</v>
      </c>
      <c r="AZ776" t="s">
        <v>899</v>
      </c>
      <c r="BA776" t="s">
        <v>899</v>
      </c>
      <c r="BB776" t="s">
        <v>899</v>
      </c>
      <c r="BC776" t="s">
        <v>899</v>
      </c>
      <c r="BD776" t="s">
        <v>899</v>
      </c>
      <c r="BE776" t="s">
        <v>899</v>
      </c>
      <c r="BF776" t="s">
        <v>899</v>
      </c>
      <c r="BG776" t="s">
        <v>899</v>
      </c>
      <c r="BH776" t="s">
        <v>899</v>
      </c>
      <c r="BI776" t="s">
        <v>899</v>
      </c>
      <c r="BJ776" t="s">
        <v>899</v>
      </c>
    </row>
    <row r="777" spans="44:62" x14ac:dyDescent="0.3">
      <c r="AR777" t="s">
        <v>899</v>
      </c>
      <c r="AS777" t="s">
        <v>899</v>
      </c>
      <c r="AT777" t="s">
        <v>899</v>
      </c>
      <c r="AU777" t="s">
        <v>899</v>
      </c>
      <c r="AV777" t="s">
        <v>899</v>
      </c>
      <c r="AW777" t="s">
        <v>899</v>
      </c>
      <c r="AX777" t="s">
        <v>899</v>
      </c>
      <c r="AY777" t="s">
        <v>899</v>
      </c>
      <c r="AZ777" t="s">
        <v>899</v>
      </c>
      <c r="BA777" t="s">
        <v>899</v>
      </c>
      <c r="BB777" t="s">
        <v>899</v>
      </c>
      <c r="BC777" t="s">
        <v>899</v>
      </c>
      <c r="BD777" t="s">
        <v>899</v>
      </c>
      <c r="BE777" t="s">
        <v>899</v>
      </c>
      <c r="BF777" t="s">
        <v>899</v>
      </c>
      <c r="BG777" t="s">
        <v>899</v>
      </c>
      <c r="BH777" t="s">
        <v>899</v>
      </c>
      <c r="BI777" t="s">
        <v>899</v>
      </c>
      <c r="BJ777" t="s">
        <v>899</v>
      </c>
    </row>
    <row r="778" spans="44:62" x14ac:dyDescent="0.3">
      <c r="AR778" t="s">
        <v>899</v>
      </c>
      <c r="AS778" t="s">
        <v>899</v>
      </c>
      <c r="AT778" t="s">
        <v>899</v>
      </c>
      <c r="AU778" t="s">
        <v>899</v>
      </c>
      <c r="AV778" t="s">
        <v>899</v>
      </c>
      <c r="AW778" t="s">
        <v>899</v>
      </c>
      <c r="AX778" t="s">
        <v>899</v>
      </c>
      <c r="AY778" t="s">
        <v>899</v>
      </c>
      <c r="AZ778" t="s">
        <v>899</v>
      </c>
      <c r="BA778" t="s">
        <v>899</v>
      </c>
      <c r="BB778" t="s">
        <v>899</v>
      </c>
      <c r="BC778" t="s">
        <v>899</v>
      </c>
      <c r="BD778" t="s">
        <v>899</v>
      </c>
      <c r="BE778" t="s">
        <v>899</v>
      </c>
      <c r="BF778" t="s">
        <v>899</v>
      </c>
      <c r="BG778" t="s">
        <v>899</v>
      </c>
      <c r="BH778" t="s">
        <v>899</v>
      </c>
      <c r="BI778" t="s">
        <v>899</v>
      </c>
      <c r="BJ778" t="s">
        <v>899</v>
      </c>
    </row>
    <row r="779" spans="44:62" x14ac:dyDescent="0.3">
      <c r="AR779" t="s">
        <v>899</v>
      </c>
      <c r="AS779" t="s">
        <v>899</v>
      </c>
      <c r="AT779" t="s">
        <v>899</v>
      </c>
      <c r="AU779" t="s">
        <v>899</v>
      </c>
      <c r="AV779" t="s">
        <v>899</v>
      </c>
      <c r="AW779" t="s">
        <v>899</v>
      </c>
      <c r="AX779" t="s">
        <v>899</v>
      </c>
      <c r="AY779" t="s">
        <v>899</v>
      </c>
      <c r="AZ779" t="s">
        <v>899</v>
      </c>
      <c r="BA779" t="s">
        <v>899</v>
      </c>
      <c r="BB779" t="s">
        <v>899</v>
      </c>
      <c r="BC779" t="s">
        <v>899</v>
      </c>
      <c r="BD779" t="s">
        <v>899</v>
      </c>
      <c r="BE779" t="s">
        <v>899</v>
      </c>
      <c r="BF779" t="s">
        <v>899</v>
      </c>
      <c r="BG779" t="s">
        <v>899</v>
      </c>
      <c r="BH779" t="s">
        <v>899</v>
      </c>
      <c r="BI779" t="s">
        <v>899</v>
      </c>
      <c r="BJ779" t="s">
        <v>899</v>
      </c>
    </row>
    <row r="780" spans="44:62" x14ac:dyDescent="0.3">
      <c r="AR780" t="s">
        <v>899</v>
      </c>
      <c r="AS780" t="s">
        <v>899</v>
      </c>
      <c r="AT780" t="s">
        <v>899</v>
      </c>
      <c r="AU780" t="s">
        <v>899</v>
      </c>
      <c r="AV780" t="s">
        <v>899</v>
      </c>
      <c r="AW780" t="s">
        <v>899</v>
      </c>
      <c r="AX780" t="s">
        <v>899</v>
      </c>
      <c r="AY780" t="s">
        <v>899</v>
      </c>
      <c r="AZ780" t="s">
        <v>899</v>
      </c>
      <c r="BA780" t="s">
        <v>899</v>
      </c>
      <c r="BB780" t="s">
        <v>899</v>
      </c>
      <c r="BC780" t="s">
        <v>899</v>
      </c>
      <c r="BD780" t="s">
        <v>899</v>
      </c>
      <c r="BE780" t="s">
        <v>899</v>
      </c>
      <c r="BF780" t="s">
        <v>899</v>
      </c>
      <c r="BG780" t="s">
        <v>899</v>
      </c>
      <c r="BH780" t="s">
        <v>899</v>
      </c>
      <c r="BI780" t="s">
        <v>899</v>
      </c>
      <c r="BJ780" t="s">
        <v>899</v>
      </c>
    </row>
    <row r="781" spans="44:62" x14ac:dyDescent="0.3">
      <c r="AR781" t="s">
        <v>899</v>
      </c>
      <c r="AS781" t="s">
        <v>899</v>
      </c>
      <c r="AT781" t="s">
        <v>899</v>
      </c>
      <c r="AU781" t="s">
        <v>899</v>
      </c>
      <c r="AV781" t="s">
        <v>899</v>
      </c>
      <c r="AW781" t="s">
        <v>899</v>
      </c>
      <c r="AX781" t="s">
        <v>899</v>
      </c>
      <c r="AY781" t="s">
        <v>899</v>
      </c>
      <c r="AZ781" t="s">
        <v>899</v>
      </c>
      <c r="BA781" t="s">
        <v>899</v>
      </c>
      <c r="BB781" t="s">
        <v>899</v>
      </c>
      <c r="BC781" t="s">
        <v>899</v>
      </c>
      <c r="BD781" t="s">
        <v>899</v>
      </c>
      <c r="BE781" t="s">
        <v>899</v>
      </c>
      <c r="BF781" t="s">
        <v>899</v>
      </c>
      <c r="BG781" t="s">
        <v>899</v>
      </c>
      <c r="BH781" t="s">
        <v>899</v>
      </c>
      <c r="BI781" t="s">
        <v>899</v>
      </c>
      <c r="BJ781" t="s">
        <v>899</v>
      </c>
    </row>
    <row r="782" spans="44:62" x14ac:dyDescent="0.3">
      <c r="AR782" t="s">
        <v>899</v>
      </c>
      <c r="AS782" t="s">
        <v>899</v>
      </c>
      <c r="AT782" t="s">
        <v>899</v>
      </c>
      <c r="AU782" t="s">
        <v>899</v>
      </c>
      <c r="AV782" t="s">
        <v>899</v>
      </c>
      <c r="AW782" t="s">
        <v>899</v>
      </c>
      <c r="AX782" t="s">
        <v>899</v>
      </c>
      <c r="AY782" t="s">
        <v>899</v>
      </c>
      <c r="AZ782" t="s">
        <v>899</v>
      </c>
      <c r="BA782" t="s">
        <v>899</v>
      </c>
      <c r="BB782" t="s">
        <v>899</v>
      </c>
      <c r="BC782" t="s">
        <v>899</v>
      </c>
      <c r="BD782" t="s">
        <v>899</v>
      </c>
      <c r="BE782" t="s">
        <v>899</v>
      </c>
      <c r="BF782" t="s">
        <v>899</v>
      </c>
      <c r="BG782" t="s">
        <v>899</v>
      </c>
      <c r="BH782" t="s">
        <v>899</v>
      </c>
      <c r="BI782" t="s">
        <v>899</v>
      </c>
      <c r="BJ782" t="s">
        <v>899</v>
      </c>
    </row>
    <row r="783" spans="44:62" x14ac:dyDescent="0.3">
      <c r="AR783" t="s">
        <v>899</v>
      </c>
      <c r="AS783" t="s">
        <v>899</v>
      </c>
      <c r="AT783" t="s">
        <v>899</v>
      </c>
      <c r="AU783" t="s">
        <v>899</v>
      </c>
      <c r="AV783" t="s">
        <v>899</v>
      </c>
      <c r="AW783" t="s">
        <v>899</v>
      </c>
      <c r="AX783" t="s">
        <v>899</v>
      </c>
      <c r="AY783" t="s">
        <v>899</v>
      </c>
      <c r="AZ783" t="s">
        <v>899</v>
      </c>
      <c r="BA783" t="s">
        <v>899</v>
      </c>
      <c r="BB783" t="s">
        <v>899</v>
      </c>
      <c r="BC783" t="s">
        <v>899</v>
      </c>
      <c r="BD783" t="s">
        <v>899</v>
      </c>
      <c r="BE783" t="s">
        <v>899</v>
      </c>
      <c r="BF783" t="s">
        <v>899</v>
      </c>
      <c r="BG783" t="s">
        <v>899</v>
      </c>
      <c r="BH783" t="s">
        <v>899</v>
      </c>
      <c r="BI783" t="s">
        <v>899</v>
      </c>
      <c r="BJ783" t="s">
        <v>899</v>
      </c>
    </row>
    <row r="784" spans="44:62" x14ac:dyDescent="0.3">
      <c r="AR784" t="s">
        <v>899</v>
      </c>
      <c r="AS784" t="s">
        <v>899</v>
      </c>
      <c r="AT784" t="s">
        <v>899</v>
      </c>
      <c r="AU784" t="s">
        <v>899</v>
      </c>
      <c r="AV784" t="s">
        <v>899</v>
      </c>
      <c r="AW784" t="s">
        <v>899</v>
      </c>
      <c r="AX784" t="s">
        <v>899</v>
      </c>
      <c r="AY784" t="s">
        <v>899</v>
      </c>
      <c r="AZ784" t="s">
        <v>899</v>
      </c>
      <c r="BA784" t="s">
        <v>899</v>
      </c>
      <c r="BB784" t="s">
        <v>899</v>
      </c>
      <c r="BC784" t="s">
        <v>899</v>
      </c>
      <c r="BD784" t="s">
        <v>899</v>
      </c>
      <c r="BE784" t="s">
        <v>899</v>
      </c>
      <c r="BF784" t="s">
        <v>899</v>
      </c>
      <c r="BG784" t="s">
        <v>899</v>
      </c>
      <c r="BH784" t="s">
        <v>899</v>
      </c>
      <c r="BI784" t="s">
        <v>899</v>
      </c>
      <c r="BJ784" t="s">
        <v>899</v>
      </c>
    </row>
    <row r="785" spans="44:62" x14ac:dyDescent="0.3">
      <c r="AR785" t="s">
        <v>899</v>
      </c>
      <c r="AS785" t="s">
        <v>899</v>
      </c>
      <c r="AT785" t="s">
        <v>899</v>
      </c>
      <c r="AU785" t="s">
        <v>899</v>
      </c>
      <c r="AV785" t="s">
        <v>899</v>
      </c>
      <c r="AW785" t="s">
        <v>899</v>
      </c>
      <c r="AX785" t="s">
        <v>899</v>
      </c>
      <c r="AY785" t="s">
        <v>899</v>
      </c>
      <c r="AZ785" t="s">
        <v>899</v>
      </c>
      <c r="BA785" t="s">
        <v>899</v>
      </c>
      <c r="BB785" t="s">
        <v>899</v>
      </c>
      <c r="BC785" t="s">
        <v>899</v>
      </c>
      <c r="BD785" t="s">
        <v>899</v>
      </c>
      <c r="BE785" t="s">
        <v>899</v>
      </c>
      <c r="BF785" t="s">
        <v>899</v>
      </c>
      <c r="BG785" t="s">
        <v>899</v>
      </c>
      <c r="BH785" t="s">
        <v>899</v>
      </c>
      <c r="BI785" t="s">
        <v>899</v>
      </c>
      <c r="BJ785" t="s">
        <v>899</v>
      </c>
    </row>
    <row r="786" spans="44:62" x14ac:dyDescent="0.3">
      <c r="AR786" t="s">
        <v>899</v>
      </c>
      <c r="AS786" t="s">
        <v>899</v>
      </c>
      <c r="AT786" t="s">
        <v>899</v>
      </c>
      <c r="AU786" t="s">
        <v>899</v>
      </c>
      <c r="AV786" t="s">
        <v>899</v>
      </c>
      <c r="AW786" t="s">
        <v>899</v>
      </c>
      <c r="AX786" t="s">
        <v>899</v>
      </c>
      <c r="AY786" t="s">
        <v>899</v>
      </c>
      <c r="AZ786" t="s">
        <v>899</v>
      </c>
      <c r="BA786" t="s">
        <v>899</v>
      </c>
      <c r="BB786" t="s">
        <v>899</v>
      </c>
      <c r="BC786" t="s">
        <v>899</v>
      </c>
      <c r="BD786" t="s">
        <v>899</v>
      </c>
      <c r="BE786" t="s">
        <v>899</v>
      </c>
      <c r="BF786" t="s">
        <v>899</v>
      </c>
      <c r="BG786" t="s">
        <v>899</v>
      </c>
      <c r="BH786" t="s">
        <v>899</v>
      </c>
      <c r="BI786" t="s">
        <v>899</v>
      </c>
      <c r="BJ786" t="s">
        <v>899</v>
      </c>
    </row>
    <row r="787" spans="44:62" x14ac:dyDescent="0.3">
      <c r="AR787" t="s">
        <v>899</v>
      </c>
      <c r="AS787" t="s">
        <v>899</v>
      </c>
      <c r="AT787" t="s">
        <v>899</v>
      </c>
      <c r="AU787" t="s">
        <v>899</v>
      </c>
      <c r="AV787" t="s">
        <v>899</v>
      </c>
      <c r="AW787" t="s">
        <v>899</v>
      </c>
      <c r="AX787" t="s">
        <v>899</v>
      </c>
      <c r="AY787" t="s">
        <v>899</v>
      </c>
      <c r="AZ787" t="s">
        <v>899</v>
      </c>
      <c r="BA787" t="s">
        <v>899</v>
      </c>
      <c r="BB787" t="s">
        <v>899</v>
      </c>
      <c r="BC787" t="s">
        <v>899</v>
      </c>
      <c r="BD787" t="s">
        <v>899</v>
      </c>
      <c r="BE787" t="s">
        <v>899</v>
      </c>
      <c r="BF787" t="s">
        <v>899</v>
      </c>
      <c r="BG787" t="s">
        <v>899</v>
      </c>
      <c r="BH787" t="s">
        <v>899</v>
      </c>
      <c r="BI787" t="s">
        <v>899</v>
      </c>
      <c r="BJ787" t="s">
        <v>899</v>
      </c>
    </row>
    <row r="788" spans="44:62" x14ac:dyDescent="0.3">
      <c r="AR788" t="s">
        <v>899</v>
      </c>
      <c r="AS788" t="s">
        <v>899</v>
      </c>
      <c r="AT788" t="s">
        <v>899</v>
      </c>
      <c r="AU788" t="s">
        <v>899</v>
      </c>
      <c r="AV788" t="s">
        <v>899</v>
      </c>
      <c r="AW788" t="s">
        <v>899</v>
      </c>
      <c r="AX788" t="s">
        <v>899</v>
      </c>
      <c r="AY788" t="s">
        <v>899</v>
      </c>
      <c r="AZ788" t="s">
        <v>899</v>
      </c>
      <c r="BA788" t="s">
        <v>899</v>
      </c>
      <c r="BB788" t="s">
        <v>899</v>
      </c>
      <c r="BC788" t="s">
        <v>899</v>
      </c>
      <c r="BD788" t="s">
        <v>899</v>
      </c>
      <c r="BE788" t="s">
        <v>899</v>
      </c>
      <c r="BF788" t="s">
        <v>899</v>
      </c>
      <c r="BG788" t="s">
        <v>899</v>
      </c>
      <c r="BH788" t="s">
        <v>899</v>
      </c>
      <c r="BI788" t="s">
        <v>899</v>
      </c>
      <c r="BJ788" t="s">
        <v>899</v>
      </c>
    </row>
    <row r="789" spans="44:62" x14ac:dyDescent="0.3">
      <c r="AR789" t="s">
        <v>899</v>
      </c>
      <c r="AS789" t="s">
        <v>899</v>
      </c>
      <c r="AT789" t="s">
        <v>899</v>
      </c>
      <c r="AU789" t="s">
        <v>899</v>
      </c>
      <c r="AV789" t="s">
        <v>899</v>
      </c>
      <c r="AW789" t="s">
        <v>899</v>
      </c>
      <c r="AX789" t="s">
        <v>899</v>
      </c>
      <c r="AY789" t="s">
        <v>899</v>
      </c>
      <c r="AZ789" t="s">
        <v>899</v>
      </c>
      <c r="BA789" t="s">
        <v>899</v>
      </c>
      <c r="BB789" t="s">
        <v>899</v>
      </c>
      <c r="BC789" t="s">
        <v>899</v>
      </c>
      <c r="BD789" t="s">
        <v>899</v>
      </c>
      <c r="BE789" t="s">
        <v>899</v>
      </c>
      <c r="BF789" t="s">
        <v>899</v>
      </c>
      <c r="BG789" t="s">
        <v>899</v>
      </c>
      <c r="BH789" t="s">
        <v>899</v>
      </c>
      <c r="BI789" t="s">
        <v>899</v>
      </c>
      <c r="BJ789" t="s">
        <v>899</v>
      </c>
    </row>
    <row r="790" spans="44:62" x14ac:dyDescent="0.3">
      <c r="AR790" t="s">
        <v>899</v>
      </c>
      <c r="AS790" t="s">
        <v>899</v>
      </c>
      <c r="AT790" t="s">
        <v>899</v>
      </c>
      <c r="AU790" t="s">
        <v>899</v>
      </c>
      <c r="AV790" t="s">
        <v>899</v>
      </c>
      <c r="AW790" t="s">
        <v>899</v>
      </c>
      <c r="AX790" t="s">
        <v>899</v>
      </c>
      <c r="AY790" t="s">
        <v>899</v>
      </c>
      <c r="AZ790" t="s">
        <v>899</v>
      </c>
      <c r="BA790" t="s">
        <v>899</v>
      </c>
      <c r="BB790" t="s">
        <v>899</v>
      </c>
      <c r="BC790" t="s">
        <v>899</v>
      </c>
      <c r="BD790" t="s">
        <v>899</v>
      </c>
      <c r="BE790" t="s">
        <v>899</v>
      </c>
      <c r="BF790" t="s">
        <v>899</v>
      </c>
      <c r="BG790" t="s">
        <v>899</v>
      </c>
      <c r="BH790" t="s">
        <v>899</v>
      </c>
      <c r="BI790" t="s">
        <v>899</v>
      </c>
      <c r="BJ790" t="s">
        <v>899</v>
      </c>
    </row>
    <row r="791" spans="44:62" x14ac:dyDescent="0.3">
      <c r="AR791" t="s">
        <v>899</v>
      </c>
      <c r="AS791" t="s">
        <v>899</v>
      </c>
      <c r="AT791" t="s">
        <v>899</v>
      </c>
      <c r="AU791" t="s">
        <v>899</v>
      </c>
      <c r="AV791" t="s">
        <v>899</v>
      </c>
      <c r="AW791" t="s">
        <v>899</v>
      </c>
      <c r="AX791" t="s">
        <v>899</v>
      </c>
      <c r="AY791" t="s">
        <v>899</v>
      </c>
      <c r="AZ791" t="s">
        <v>899</v>
      </c>
      <c r="BA791" t="s">
        <v>899</v>
      </c>
      <c r="BB791" t="s">
        <v>899</v>
      </c>
      <c r="BC791" t="s">
        <v>899</v>
      </c>
      <c r="BD791" t="s">
        <v>899</v>
      </c>
      <c r="BE791" t="s">
        <v>899</v>
      </c>
      <c r="BF791" t="s">
        <v>899</v>
      </c>
      <c r="BG791" t="s">
        <v>899</v>
      </c>
      <c r="BH791" t="s">
        <v>899</v>
      </c>
      <c r="BI791" t="s">
        <v>899</v>
      </c>
      <c r="BJ791" t="s">
        <v>899</v>
      </c>
    </row>
    <row r="792" spans="44:62" x14ac:dyDescent="0.3">
      <c r="AR792" t="s">
        <v>899</v>
      </c>
      <c r="AS792" t="s">
        <v>899</v>
      </c>
      <c r="AT792" t="s">
        <v>899</v>
      </c>
      <c r="AU792" t="s">
        <v>899</v>
      </c>
      <c r="AV792" t="s">
        <v>899</v>
      </c>
      <c r="AW792" t="s">
        <v>899</v>
      </c>
      <c r="AX792" t="s">
        <v>899</v>
      </c>
      <c r="AY792" t="s">
        <v>899</v>
      </c>
      <c r="AZ792" t="s">
        <v>899</v>
      </c>
      <c r="BA792" t="s">
        <v>899</v>
      </c>
      <c r="BB792" t="s">
        <v>899</v>
      </c>
      <c r="BC792" t="s">
        <v>899</v>
      </c>
      <c r="BD792" t="s">
        <v>899</v>
      </c>
      <c r="BE792" t="s">
        <v>899</v>
      </c>
      <c r="BF792" t="s">
        <v>899</v>
      </c>
      <c r="BG792" t="s">
        <v>899</v>
      </c>
      <c r="BH792" t="s">
        <v>899</v>
      </c>
      <c r="BI792" t="s">
        <v>899</v>
      </c>
      <c r="BJ792" t="s">
        <v>899</v>
      </c>
    </row>
    <row r="793" spans="44:62" x14ac:dyDescent="0.3">
      <c r="AR793" t="s">
        <v>899</v>
      </c>
      <c r="AS793" t="s">
        <v>899</v>
      </c>
      <c r="AT793" t="s">
        <v>899</v>
      </c>
      <c r="AU793" t="s">
        <v>899</v>
      </c>
      <c r="AV793" t="s">
        <v>899</v>
      </c>
      <c r="AW793" t="s">
        <v>899</v>
      </c>
      <c r="AX793" t="s">
        <v>899</v>
      </c>
      <c r="AY793" t="s">
        <v>899</v>
      </c>
      <c r="AZ793" t="s">
        <v>899</v>
      </c>
      <c r="BA793" t="s">
        <v>899</v>
      </c>
      <c r="BB793" t="s">
        <v>899</v>
      </c>
      <c r="BC793" t="s">
        <v>899</v>
      </c>
      <c r="BD793" t="s">
        <v>899</v>
      </c>
      <c r="BE793" t="s">
        <v>899</v>
      </c>
      <c r="BF793" t="s">
        <v>899</v>
      </c>
      <c r="BG793" t="s">
        <v>899</v>
      </c>
      <c r="BH793" t="s">
        <v>899</v>
      </c>
      <c r="BI793" t="s">
        <v>899</v>
      </c>
      <c r="BJ793" t="s">
        <v>899</v>
      </c>
    </row>
    <row r="794" spans="44:62" x14ac:dyDescent="0.3">
      <c r="AR794" t="s">
        <v>899</v>
      </c>
      <c r="AS794" t="s">
        <v>899</v>
      </c>
      <c r="AT794" t="s">
        <v>899</v>
      </c>
      <c r="AU794" t="s">
        <v>899</v>
      </c>
      <c r="AV794" t="s">
        <v>899</v>
      </c>
      <c r="AW794" t="s">
        <v>899</v>
      </c>
      <c r="AX794" t="s">
        <v>899</v>
      </c>
      <c r="AY794" t="s">
        <v>899</v>
      </c>
      <c r="AZ794" t="s">
        <v>899</v>
      </c>
      <c r="BA794" t="s">
        <v>899</v>
      </c>
      <c r="BB794" t="s">
        <v>899</v>
      </c>
      <c r="BC794" t="s">
        <v>899</v>
      </c>
      <c r="BD794" t="s">
        <v>899</v>
      </c>
      <c r="BE794" t="s">
        <v>899</v>
      </c>
      <c r="BF794" t="s">
        <v>899</v>
      </c>
      <c r="BG794" t="s">
        <v>899</v>
      </c>
      <c r="BH794" t="s">
        <v>899</v>
      </c>
      <c r="BI794" t="s">
        <v>899</v>
      </c>
      <c r="BJ794" t="s">
        <v>899</v>
      </c>
    </row>
    <row r="795" spans="44:62" x14ac:dyDescent="0.3">
      <c r="AR795" t="s">
        <v>899</v>
      </c>
      <c r="AS795" t="s">
        <v>899</v>
      </c>
      <c r="AT795" t="s">
        <v>899</v>
      </c>
      <c r="AU795" t="s">
        <v>899</v>
      </c>
      <c r="AV795" t="s">
        <v>899</v>
      </c>
      <c r="AW795" t="s">
        <v>899</v>
      </c>
      <c r="AX795" t="s">
        <v>899</v>
      </c>
      <c r="AY795" t="s">
        <v>899</v>
      </c>
      <c r="AZ795" t="s">
        <v>899</v>
      </c>
      <c r="BA795" t="s">
        <v>899</v>
      </c>
      <c r="BB795" t="s">
        <v>899</v>
      </c>
      <c r="BC795" t="s">
        <v>899</v>
      </c>
      <c r="BD795" t="s">
        <v>899</v>
      </c>
      <c r="BE795" t="s">
        <v>899</v>
      </c>
      <c r="BF795" t="s">
        <v>899</v>
      </c>
      <c r="BG795" t="s">
        <v>899</v>
      </c>
      <c r="BH795" t="s">
        <v>899</v>
      </c>
      <c r="BI795" t="s">
        <v>899</v>
      </c>
      <c r="BJ795" t="s">
        <v>899</v>
      </c>
    </row>
    <row r="796" spans="44:62" x14ac:dyDescent="0.3">
      <c r="AR796" t="s">
        <v>899</v>
      </c>
      <c r="AS796" t="s">
        <v>899</v>
      </c>
      <c r="AT796" t="s">
        <v>899</v>
      </c>
      <c r="AU796" t="s">
        <v>899</v>
      </c>
      <c r="AV796" t="s">
        <v>899</v>
      </c>
      <c r="AW796" t="s">
        <v>899</v>
      </c>
      <c r="AX796" t="s">
        <v>899</v>
      </c>
      <c r="AY796" t="s">
        <v>899</v>
      </c>
      <c r="AZ796" t="s">
        <v>899</v>
      </c>
      <c r="BA796" t="s">
        <v>899</v>
      </c>
      <c r="BB796" t="s">
        <v>899</v>
      </c>
      <c r="BC796" t="s">
        <v>899</v>
      </c>
      <c r="BD796" t="s">
        <v>899</v>
      </c>
      <c r="BE796" t="s">
        <v>899</v>
      </c>
      <c r="BF796" t="s">
        <v>899</v>
      </c>
      <c r="BG796" t="s">
        <v>899</v>
      </c>
      <c r="BH796" t="s">
        <v>899</v>
      </c>
      <c r="BI796" t="s">
        <v>899</v>
      </c>
      <c r="BJ796" t="s">
        <v>899</v>
      </c>
    </row>
    <row r="797" spans="44:62" x14ac:dyDescent="0.3">
      <c r="AR797" t="s">
        <v>899</v>
      </c>
      <c r="AS797" t="s">
        <v>899</v>
      </c>
      <c r="AT797" t="s">
        <v>899</v>
      </c>
      <c r="AU797" t="s">
        <v>899</v>
      </c>
      <c r="AV797" t="s">
        <v>899</v>
      </c>
      <c r="AW797" t="s">
        <v>899</v>
      </c>
      <c r="AX797" t="s">
        <v>899</v>
      </c>
      <c r="AY797" t="s">
        <v>899</v>
      </c>
      <c r="AZ797" t="s">
        <v>899</v>
      </c>
      <c r="BA797" t="s">
        <v>899</v>
      </c>
      <c r="BB797" t="s">
        <v>899</v>
      </c>
      <c r="BC797" t="s">
        <v>899</v>
      </c>
      <c r="BD797" t="s">
        <v>899</v>
      </c>
      <c r="BE797" t="s">
        <v>899</v>
      </c>
      <c r="BF797" t="s">
        <v>899</v>
      </c>
      <c r="BG797" t="s">
        <v>899</v>
      </c>
      <c r="BH797" t="s">
        <v>899</v>
      </c>
      <c r="BI797" t="s">
        <v>899</v>
      </c>
    </row>
    <row r="798" spans="44:62" x14ac:dyDescent="0.3">
      <c r="AR798" t="s">
        <v>899</v>
      </c>
      <c r="AS798" t="s">
        <v>899</v>
      </c>
      <c r="AT798" t="s">
        <v>899</v>
      </c>
      <c r="AU798" t="s">
        <v>899</v>
      </c>
      <c r="AV798" t="s">
        <v>899</v>
      </c>
      <c r="AW798" t="s">
        <v>899</v>
      </c>
      <c r="AX798" t="s">
        <v>899</v>
      </c>
      <c r="AY798" t="s">
        <v>899</v>
      </c>
      <c r="AZ798" t="s">
        <v>899</v>
      </c>
      <c r="BA798" t="s">
        <v>899</v>
      </c>
      <c r="BB798" t="s">
        <v>899</v>
      </c>
      <c r="BC798" t="s">
        <v>899</v>
      </c>
      <c r="BD798" t="s">
        <v>899</v>
      </c>
      <c r="BE798" t="s">
        <v>899</v>
      </c>
      <c r="BF798" t="s">
        <v>899</v>
      </c>
      <c r="BG798" t="s">
        <v>899</v>
      </c>
      <c r="BH798" t="s">
        <v>899</v>
      </c>
      <c r="BI798" t="s">
        <v>899</v>
      </c>
    </row>
    <row r="799" spans="44:62" x14ac:dyDescent="0.3">
      <c r="AR799" t="s">
        <v>899</v>
      </c>
      <c r="AS799" t="s">
        <v>899</v>
      </c>
      <c r="AT799" t="s">
        <v>899</v>
      </c>
      <c r="AU799" t="s">
        <v>899</v>
      </c>
      <c r="AV799" t="s">
        <v>899</v>
      </c>
      <c r="AW799" t="s">
        <v>899</v>
      </c>
      <c r="AX799" t="s">
        <v>899</v>
      </c>
      <c r="AY799" t="s">
        <v>899</v>
      </c>
      <c r="AZ799" t="s">
        <v>899</v>
      </c>
      <c r="BA799" t="s">
        <v>899</v>
      </c>
      <c r="BB799" t="s">
        <v>899</v>
      </c>
      <c r="BC799" t="s">
        <v>899</v>
      </c>
      <c r="BD799" t="s">
        <v>899</v>
      </c>
      <c r="BE799" t="s">
        <v>899</v>
      </c>
      <c r="BF799" t="s">
        <v>899</v>
      </c>
      <c r="BG799" t="s">
        <v>899</v>
      </c>
      <c r="BH799" t="s">
        <v>899</v>
      </c>
      <c r="BI799" t="s">
        <v>899</v>
      </c>
    </row>
    <row r="800" spans="44:62" x14ac:dyDescent="0.3">
      <c r="AR800" t="s">
        <v>899</v>
      </c>
      <c r="AS800" t="s">
        <v>899</v>
      </c>
      <c r="AT800" t="s">
        <v>899</v>
      </c>
      <c r="AU800" t="s">
        <v>899</v>
      </c>
      <c r="AV800" t="s">
        <v>899</v>
      </c>
      <c r="AW800" t="s">
        <v>899</v>
      </c>
      <c r="AX800" t="s">
        <v>899</v>
      </c>
      <c r="AY800" t="s">
        <v>899</v>
      </c>
      <c r="AZ800" t="s">
        <v>899</v>
      </c>
      <c r="BA800" t="s">
        <v>899</v>
      </c>
      <c r="BB800" t="s">
        <v>899</v>
      </c>
      <c r="BC800" t="s">
        <v>899</v>
      </c>
      <c r="BD800" t="s">
        <v>899</v>
      </c>
      <c r="BE800" t="s">
        <v>899</v>
      </c>
      <c r="BF800" t="s">
        <v>899</v>
      </c>
      <c r="BG800" t="s">
        <v>899</v>
      </c>
      <c r="BH800" t="s">
        <v>899</v>
      </c>
      <c r="BI800" t="s">
        <v>899</v>
      </c>
    </row>
    <row r="801" spans="44:61" x14ac:dyDescent="0.3">
      <c r="AR801" t="s">
        <v>899</v>
      </c>
      <c r="AS801" t="s">
        <v>899</v>
      </c>
      <c r="AT801" t="s">
        <v>899</v>
      </c>
      <c r="AU801" t="s">
        <v>899</v>
      </c>
      <c r="AV801" t="s">
        <v>899</v>
      </c>
      <c r="AW801" t="s">
        <v>899</v>
      </c>
      <c r="AX801" t="s">
        <v>899</v>
      </c>
      <c r="AY801" t="s">
        <v>899</v>
      </c>
      <c r="AZ801" t="s">
        <v>899</v>
      </c>
      <c r="BA801" t="s">
        <v>899</v>
      </c>
      <c r="BB801" t="s">
        <v>899</v>
      </c>
      <c r="BC801" t="s">
        <v>899</v>
      </c>
      <c r="BD801" t="s">
        <v>899</v>
      </c>
      <c r="BE801" t="s">
        <v>899</v>
      </c>
      <c r="BF801" t="s">
        <v>899</v>
      </c>
      <c r="BG801" t="s">
        <v>899</v>
      </c>
      <c r="BH801" t="s">
        <v>899</v>
      </c>
      <c r="BI801" t="s">
        <v>899</v>
      </c>
    </row>
    <row r="802" spans="44:61" x14ac:dyDescent="0.3">
      <c r="AR802" t="s">
        <v>899</v>
      </c>
      <c r="AS802" t="s">
        <v>899</v>
      </c>
      <c r="AT802" t="s">
        <v>899</v>
      </c>
      <c r="AU802" t="s">
        <v>899</v>
      </c>
      <c r="AV802" t="s">
        <v>899</v>
      </c>
      <c r="AW802" t="s">
        <v>899</v>
      </c>
      <c r="AX802" t="s">
        <v>899</v>
      </c>
      <c r="AY802" t="s">
        <v>899</v>
      </c>
      <c r="AZ802" t="s">
        <v>899</v>
      </c>
      <c r="BA802" t="s">
        <v>899</v>
      </c>
      <c r="BB802" t="s">
        <v>899</v>
      </c>
      <c r="BC802" t="s">
        <v>899</v>
      </c>
      <c r="BD802" t="s">
        <v>899</v>
      </c>
      <c r="BE802" t="s">
        <v>899</v>
      </c>
      <c r="BF802" t="s">
        <v>899</v>
      </c>
      <c r="BG802" t="s">
        <v>899</v>
      </c>
      <c r="BH802" t="s">
        <v>899</v>
      </c>
      <c r="BI802" t="s">
        <v>899</v>
      </c>
    </row>
    <row r="803" spans="44:61" x14ac:dyDescent="0.3">
      <c r="AR803" t="s">
        <v>899</v>
      </c>
      <c r="AS803" t="s">
        <v>899</v>
      </c>
      <c r="AT803" t="s">
        <v>899</v>
      </c>
      <c r="AU803" t="s">
        <v>899</v>
      </c>
      <c r="AV803" t="s">
        <v>899</v>
      </c>
      <c r="AW803" t="s">
        <v>899</v>
      </c>
      <c r="AX803" t="s">
        <v>899</v>
      </c>
      <c r="AY803" t="s">
        <v>899</v>
      </c>
      <c r="AZ803" t="s">
        <v>899</v>
      </c>
      <c r="BA803" t="s">
        <v>899</v>
      </c>
      <c r="BB803" t="s">
        <v>899</v>
      </c>
      <c r="BC803" t="s">
        <v>899</v>
      </c>
      <c r="BD803" t="s">
        <v>899</v>
      </c>
      <c r="BE803" t="s">
        <v>899</v>
      </c>
      <c r="BF803" t="s">
        <v>899</v>
      </c>
      <c r="BG803" t="s">
        <v>899</v>
      </c>
      <c r="BH803" t="s">
        <v>899</v>
      </c>
      <c r="BI803" t="s">
        <v>899</v>
      </c>
    </row>
    <row r="804" spans="44:61" x14ac:dyDescent="0.3">
      <c r="AR804" t="s">
        <v>899</v>
      </c>
      <c r="AS804" t="s">
        <v>899</v>
      </c>
      <c r="AT804" t="s">
        <v>899</v>
      </c>
      <c r="AU804" t="s">
        <v>899</v>
      </c>
      <c r="AV804" t="s">
        <v>899</v>
      </c>
      <c r="AW804" t="s">
        <v>899</v>
      </c>
      <c r="AX804" t="s">
        <v>899</v>
      </c>
      <c r="AY804" t="s">
        <v>899</v>
      </c>
      <c r="AZ804" t="s">
        <v>899</v>
      </c>
      <c r="BA804" t="s">
        <v>899</v>
      </c>
      <c r="BB804" t="s">
        <v>899</v>
      </c>
      <c r="BC804" t="s">
        <v>899</v>
      </c>
      <c r="BD804" t="s">
        <v>899</v>
      </c>
      <c r="BE804" t="s">
        <v>899</v>
      </c>
      <c r="BF804" t="s">
        <v>899</v>
      </c>
      <c r="BG804" t="s">
        <v>899</v>
      </c>
      <c r="BH804" t="s">
        <v>899</v>
      </c>
      <c r="BI804" t="s">
        <v>899</v>
      </c>
    </row>
    <row r="805" spans="44:61" x14ac:dyDescent="0.3">
      <c r="AR805" t="s">
        <v>899</v>
      </c>
      <c r="AS805" t="s">
        <v>899</v>
      </c>
      <c r="AT805" t="s">
        <v>899</v>
      </c>
      <c r="AU805" t="s">
        <v>899</v>
      </c>
      <c r="AV805" t="s">
        <v>899</v>
      </c>
      <c r="AW805" t="s">
        <v>899</v>
      </c>
      <c r="AX805" t="s">
        <v>899</v>
      </c>
      <c r="AY805" t="s">
        <v>899</v>
      </c>
      <c r="AZ805" t="s">
        <v>899</v>
      </c>
      <c r="BA805" t="s">
        <v>899</v>
      </c>
      <c r="BB805" t="s">
        <v>899</v>
      </c>
      <c r="BC805" t="s">
        <v>899</v>
      </c>
      <c r="BD805" t="s">
        <v>899</v>
      </c>
      <c r="BE805" t="s">
        <v>899</v>
      </c>
      <c r="BF805" t="s">
        <v>899</v>
      </c>
      <c r="BG805" t="s">
        <v>899</v>
      </c>
      <c r="BH805" t="s">
        <v>899</v>
      </c>
      <c r="BI805" t="s">
        <v>899</v>
      </c>
    </row>
    <row r="806" spans="44:61" x14ac:dyDescent="0.3">
      <c r="AR806" t="s">
        <v>899</v>
      </c>
      <c r="AS806" t="s">
        <v>899</v>
      </c>
      <c r="AT806" t="s">
        <v>899</v>
      </c>
      <c r="AU806" t="s">
        <v>899</v>
      </c>
      <c r="AV806" t="s">
        <v>899</v>
      </c>
      <c r="AW806" t="s">
        <v>899</v>
      </c>
      <c r="AX806" t="s">
        <v>899</v>
      </c>
      <c r="AY806" t="s">
        <v>899</v>
      </c>
      <c r="AZ806" t="s">
        <v>899</v>
      </c>
      <c r="BA806" t="s">
        <v>899</v>
      </c>
      <c r="BB806" t="s">
        <v>899</v>
      </c>
      <c r="BC806" t="s">
        <v>899</v>
      </c>
      <c r="BD806" t="s">
        <v>899</v>
      </c>
      <c r="BE806" t="s">
        <v>899</v>
      </c>
      <c r="BF806" t="s">
        <v>899</v>
      </c>
      <c r="BG806" t="s">
        <v>899</v>
      </c>
      <c r="BH806" t="s">
        <v>899</v>
      </c>
      <c r="BI806" t="s">
        <v>899</v>
      </c>
    </row>
    <row r="807" spans="44:61" x14ac:dyDescent="0.3">
      <c r="AR807" t="s">
        <v>899</v>
      </c>
      <c r="AS807" t="s">
        <v>899</v>
      </c>
      <c r="AT807" t="s">
        <v>899</v>
      </c>
      <c r="AU807" t="s">
        <v>899</v>
      </c>
      <c r="AV807" t="s">
        <v>899</v>
      </c>
      <c r="AW807" t="s">
        <v>899</v>
      </c>
      <c r="AX807" t="s">
        <v>899</v>
      </c>
      <c r="AY807" t="s">
        <v>899</v>
      </c>
      <c r="AZ807" t="s">
        <v>899</v>
      </c>
      <c r="BA807" t="s">
        <v>899</v>
      </c>
      <c r="BB807" t="s">
        <v>899</v>
      </c>
      <c r="BC807" t="s">
        <v>899</v>
      </c>
      <c r="BD807" t="s">
        <v>899</v>
      </c>
      <c r="BE807" t="s">
        <v>899</v>
      </c>
      <c r="BF807" t="s">
        <v>899</v>
      </c>
      <c r="BG807" t="s">
        <v>899</v>
      </c>
      <c r="BH807" t="s">
        <v>899</v>
      </c>
      <c r="BI807" t="s">
        <v>899</v>
      </c>
    </row>
    <row r="808" spans="44:61" x14ac:dyDescent="0.3">
      <c r="AR808" t="s">
        <v>899</v>
      </c>
      <c r="AS808" t="s">
        <v>899</v>
      </c>
      <c r="AT808" t="s">
        <v>899</v>
      </c>
      <c r="AU808" t="s">
        <v>899</v>
      </c>
      <c r="AV808" t="s">
        <v>899</v>
      </c>
      <c r="AW808" t="s">
        <v>899</v>
      </c>
      <c r="AX808" t="s">
        <v>899</v>
      </c>
      <c r="AY808" t="s">
        <v>899</v>
      </c>
      <c r="AZ808" t="s">
        <v>899</v>
      </c>
      <c r="BA808" t="s">
        <v>899</v>
      </c>
      <c r="BB808" t="s">
        <v>899</v>
      </c>
      <c r="BC808" t="s">
        <v>899</v>
      </c>
      <c r="BD808" t="s">
        <v>899</v>
      </c>
      <c r="BE808" t="s">
        <v>899</v>
      </c>
      <c r="BF808" t="s">
        <v>899</v>
      </c>
      <c r="BG808" t="s">
        <v>899</v>
      </c>
      <c r="BH808" t="s">
        <v>899</v>
      </c>
      <c r="BI808" t="s">
        <v>899</v>
      </c>
    </row>
    <row r="809" spans="44:61" x14ac:dyDescent="0.3">
      <c r="AR809" t="s">
        <v>899</v>
      </c>
      <c r="AS809" t="s">
        <v>899</v>
      </c>
      <c r="AT809" t="s">
        <v>899</v>
      </c>
      <c r="AU809" t="s">
        <v>899</v>
      </c>
      <c r="AV809" t="s">
        <v>899</v>
      </c>
      <c r="AW809" t="s">
        <v>899</v>
      </c>
      <c r="AX809" t="s">
        <v>899</v>
      </c>
      <c r="AY809" t="s">
        <v>899</v>
      </c>
      <c r="AZ809" t="s">
        <v>899</v>
      </c>
      <c r="BA809" t="s">
        <v>899</v>
      </c>
      <c r="BB809" t="s">
        <v>899</v>
      </c>
      <c r="BC809" t="s">
        <v>899</v>
      </c>
      <c r="BD809" t="s">
        <v>899</v>
      </c>
      <c r="BE809" t="s">
        <v>899</v>
      </c>
      <c r="BF809" t="s">
        <v>899</v>
      </c>
      <c r="BG809" t="s">
        <v>899</v>
      </c>
      <c r="BH809" t="s">
        <v>899</v>
      </c>
      <c r="BI809" t="s">
        <v>899</v>
      </c>
    </row>
    <row r="810" spans="44:61" x14ac:dyDescent="0.3">
      <c r="AR810" t="s">
        <v>899</v>
      </c>
      <c r="AS810" t="s">
        <v>899</v>
      </c>
      <c r="AT810" t="s">
        <v>899</v>
      </c>
      <c r="AU810" t="s">
        <v>899</v>
      </c>
      <c r="AV810" t="s">
        <v>899</v>
      </c>
      <c r="AW810" t="s">
        <v>899</v>
      </c>
      <c r="AX810" t="s">
        <v>899</v>
      </c>
      <c r="AY810" t="s">
        <v>899</v>
      </c>
      <c r="AZ810" t="s">
        <v>899</v>
      </c>
      <c r="BA810" t="s">
        <v>899</v>
      </c>
      <c r="BB810" t="s">
        <v>899</v>
      </c>
      <c r="BC810" t="s">
        <v>899</v>
      </c>
      <c r="BD810" t="s">
        <v>899</v>
      </c>
      <c r="BE810" t="s">
        <v>899</v>
      </c>
      <c r="BF810" t="s">
        <v>899</v>
      </c>
      <c r="BG810" t="s">
        <v>899</v>
      </c>
      <c r="BH810" t="s">
        <v>899</v>
      </c>
      <c r="BI810" t="s">
        <v>899</v>
      </c>
    </row>
    <row r="811" spans="44:61" x14ac:dyDescent="0.3">
      <c r="AR811" t="s">
        <v>899</v>
      </c>
      <c r="AS811" t="s">
        <v>899</v>
      </c>
      <c r="AT811" t="s">
        <v>899</v>
      </c>
      <c r="AU811" t="s">
        <v>899</v>
      </c>
      <c r="AV811" t="s">
        <v>899</v>
      </c>
      <c r="AW811" t="s">
        <v>899</v>
      </c>
      <c r="AX811" t="s">
        <v>899</v>
      </c>
      <c r="AY811" t="s">
        <v>899</v>
      </c>
      <c r="AZ811" t="s">
        <v>899</v>
      </c>
      <c r="BA811" t="s">
        <v>899</v>
      </c>
      <c r="BB811" t="s">
        <v>899</v>
      </c>
      <c r="BC811" t="s">
        <v>899</v>
      </c>
      <c r="BD811" t="s">
        <v>899</v>
      </c>
      <c r="BE811" t="s">
        <v>899</v>
      </c>
      <c r="BF811" t="s">
        <v>899</v>
      </c>
      <c r="BG811" t="s">
        <v>899</v>
      </c>
      <c r="BH811" t="s">
        <v>899</v>
      </c>
      <c r="BI811" t="s">
        <v>899</v>
      </c>
    </row>
    <row r="812" spans="44:61" x14ac:dyDescent="0.3">
      <c r="AR812" t="s">
        <v>899</v>
      </c>
      <c r="AS812" t="s">
        <v>899</v>
      </c>
      <c r="AT812" t="s">
        <v>899</v>
      </c>
      <c r="AU812" t="s">
        <v>899</v>
      </c>
      <c r="AV812" t="s">
        <v>899</v>
      </c>
      <c r="AW812" t="s">
        <v>899</v>
      </c>
      <c r="AX812" t="s">
        <v>899</v>
      </c>
      <c r="AY812" t="s">
        <v>899</v>
      </c>
      <c r="AZ812" t="s">
        <v>899</v>
      </c>
      <c r="BA812" t="s">
        <v>899</v>
      </c>
      <c r="BB812" t="s">
        <v>899</v>
      </c>
      <c r="BC812" t="s">
        <v>899</v>
      </c>
      <c r="BD812" t="s">
        <v>899</v>
      </c>
      <c r="BE812" t="s">
        <v>899</v>
      </c>
      <c r="BF812" t="s">
        <v>899</v>
      </c>
      <c r="BG812" t="s">
        <v>899</v>
      </c>
      <c r="BH812" t="s">
        <v>899</v>
      </c>
      <c r="BI812" t="s">
        <v>899</v>
      </c>
    </row>
    <row r="813" spans="44:61" x14ac:dyDescent="0.3">
      <c r="AR813" t="s">
        <v>899</v>
      </c>
      <c r="AS813" t="s">
        <v>899</v>
      </c>
      <c r="AT813" t="s">
        <v>899</v>
      </c>
      <c r="AU813" t="s">
        <v>899</v>
      </c>
      <c r="AV813" t="s">
        <v>899</v>
      </c>
      <c r="AW813" t="s">
        <v>899</v>
      </c>
      <c r="AX813" t="s">
        <v>899</v>
      </c>
      <c r="AY813" t="s">
        <v>899</v>
      </c>
      <c r="AZ813" t="s">
        <v>899</v>
      </c>
      <c r="BA813" t="s">
        <v>899</v>
      </c>
      <c r="BB813" t="s">
        <v>899</v>
      </c>
      <c r="BC813" t="s">
        <v>899</v>
      </c>
      <c r="BD813" t="s">
        <v>899</v>
      </c>
      <c r="BE813" t="s">
        <v>899</v>
      </c>
      <c r="BF813" t="s">
        <v>899</v>
      </c>
      <c r="BG813" t="s">
        <v>899</v>
      </c>
      <c r="BH813" t="s">
        <v>899</v>
      </c>
      <c r="BI813" t="s">
        <v>899</v>
      </c>
    </row>
    <row r="814" spans="44:61" x14ac:dyDescent="0.3">
      <c r="AR814" t="s">
        <v>899</v>
      </c>
      <c r="AS814" t="s">
        <v>899</v>
      </c>
      <c r="AT814" t="s">
        <v>899</v>
      </c>
      <c r="AU814" t="s">
        <v>899</v>
      </c>
      <c r="AV814" t="s">
        <v>899</v>
      </c>
      <c r="AW814" t="s">
        <v>899</v>
      </c>
      <c r="AX814" t="s">
        <v>899</v>
      </c>
      <c r="AY814" t="s">
        <v>899</v>
      </c>
      <c r="AZ814" t="s">
        <v>899</v>
      </c>
      <c r="BA814" t="s">
        <v>899</v>
      </c>
      <c r="BB814" t="s">
        <v>899</v>
      </c>
      <c r="BC814" t="s">
        <v>899</v>
      </c>
      <c r="BD814" t="s">
        <v>899</v>
      </c>
      <c r="BE814" t="s">
        <v>899</v>
      </c>
      <c r="BF814" t="s">
        <v>899</v>
      </c>
      <c r="BG814" t="s">
        <v>899</v>
      </c>
      <c r="BH814" t="s">
        <v>899</v>
      </c>
      <c r="BI814" t="s">
        <v>899</v>
      </c>
    </row>
    <row r="815" spans="44:61" x14ac:dyDescent="0.3">
      <c r="AR815" t="s">
        <v>899</v>
      </c>
      <c r="AS815" t="s">
        <v>899</v>
      </c>
      <c r="AT815" t="s">
        <v>899</v>
      </c>
      <c r="AU815" t="s">
        <v>899</v>
      </c>
      <c r="AV815" t="s">
        <v>899</v>
      </c>
      <c r="AW815" t="s">
        <v>899</v>
      </c>
      <c r="AX815" t="s">
        <v>899</v>
      </c>
      <c r="AY815" t="s">
        <v>899</v>
      </c>
      <c r="AZ815" t="s">
        <v>899</v>
      </c>
      <c r="BA815" t="s">
        <v>899</v>
      </c>
      <c r="BB815" t="s">
        <v>899</v>
      </c>
      <c r="BC815" t="s">
        <v>899</v>
      </c>
      <c r="BD815" t="s">
        <v>899</v>
      </c>
      <c r="BE815" t="s">
        <v>899</v>
      </c>
      <c r="BF815" t="s">
        <v>899</v>
      </c>
      <c r="BG815" t="s">
        <v>899</v>
      </c>
      <c r="BH815" t="s">
        <v>899</v>
      </c>
      <c r="BI815" t="s">
        <v>899</v>
      </c>
    </row>
    <row r="816" spans="44:61" x14ac:dyDescent="0.3">
      <c r="AR816" t="s">
        <v>899</v>
      </c>
      <c r="AS816" t="s">
        <v>899</v>
      </c>
      <c r="AT816" t="s">
        <v>899</v>
      </c>
      <c r="AU816" t="s">
        <v>899</v>
      </c>
      <c r="AV816" t="s">
        <v>899</v>
      </c>
      <c r="AW816" t="s">
        <v>899</v>
      </c>
      <c r="AX816" t="s">
        <v>899</v>
      </c>
      <c r="AY816" t="s">
        <v>899</v>
      </c>
      <c r="AZ816" t="s">
        <v>899</v>
      </c>
      <c r="BA816" t="s">
        <v>899</v>
      </c>
      <c r="BB816" t="s">
        <v>899</v>
      </c>
      <c r="BC816" t="s">
        <v>899</v>
      </c>
      <c r="BD816" t="s">
        <v>899</v>
      </c>
      <c r="BE816" t="s">
        <v>899</v>
      </c>
      <c r="BF816" t="s">
        <v>899</v>
      </c>
      <c r="BG816" t="s">
        <v>899</v>
      </c>
      <c r="BH816" t="s">
        <v>899</v>
      </c>
      <c r="BI816" t="s">
        <v>899</v>
      </c>
    </row>
    <row r="817" spans="44:61" x14ac:dyDescent="0.3">
      <c r="AR817" t="s">
        <v>899</v>
      </c>
      <c r="AS817" t="s">
        <v>899</v>
      </c>
      <c r="AT817" t="s">
        <v>899</v>
      </c>
      <c r="AU817" t="s">
        <v>899</v>
      </c>
      <c r="AV817" t="s">
        <v>899</v>
      </c>
      <c r="AW817" t="s">
        <v>899</v>
      </c>
      <c r="AX817" t="s">
        <v>899</v>
      </c>
      <c r="AY817" t="s">
        <v>899</v>
      </c>
      <c r="AZ817" t="s">
        <v>899</v>
      </c>
      <c r="BA817" t="s">
        <v>899</v>
      </c>
      <c r="BB817" t="s">
        <v>899</v>
      </c>
      <c r="BC817" t="s">
        <v>899</v>
      </c>
      <c r="BD817" t="s">
        <v>899</v>
      </c>
      <c r="BE817" t="s">
        <v>899</v>
      </c>
      <c r="BF817" t="s">
        <v>899</v>
      </c>
      <c r="BG817" t="s">
        <v>899</v>
      </c>
      <c r="BH817" t="s">
        <v>899</v>
      </c>
      <c r="BI817" t="s">
        <v>899</v>
      </c>
    </row>
    <row r="818" spans="44:61" x14ac:dyDescent="0.3">
      <c r="AR818" t="s">
        <v>899</v>
      </c>
      <c r="AS818" t="s">
        <v>899</v>
      </c>
      <c r="AT818" t="s">
        <v>899</v>
      </c>
      <c r="AU818" t="s">
        <v>899</v>
      </c>
      <c r="AV818" t="s">
        <v>899</v>
      </c>
      <c r="AW818" t="s">
        <v>899</v>
      </c>
      <c r="AX818" t="s">
        <v>899</v>
      </c>
      <c r="AY818" t="s">
        <v>899</v>
      </c>
      <c r="AZ818" t="s">
        <v>899</v>
      </c>
      <c r="BA818" t="s">
        <v>899</v>
      </c>
      <c r="BB818" t="s">
        <v>899</v>
      </c>
      <c r="BC818" t="s">
        <v>899</v>
      </c>
      <c r="BD818" t="s">
        <v>899</v>
      </c>
      <c r="BE818" t="s">
        <v>899</v>
      </c>
      <c r="BF818" t="s">
        <v>899</v>
      </c>
      <c r="BG818" t="s">
        <v>899</v>
      </c>
      <c r="BH818" t="s">
        <v>899</v>
      </c>
      <c r="BI818" t="s">
        <v>899</v>
      </c>
    </row>
    <row r="819" spans="44:61" x14ac:dyDescent="0.3">
      <c r="AR819" t="s">
        <v>899</v>
      </c>
      <c r="AS819" t="s">
        <v>899</v>
      </c>
      <c r="AT819" t="s">
        <v>899</v>
      </c>
      <c r="AU819" t="s">
        <v>899</v>
      </c>
      <c r="AV819" t="s">
        <v>899</v>
      </c>
      <c r="AW819" t="s">
        <v>899</v>
      </c>
      <c r="AX819" t="s">
        <v>899</v>
      </c>
      <c r="AY819" t="s">
        <v>899</v>
      </c>
      <c r="AZ819" t="s">
        <v>899</v>
      </c>
      <c r="BA819" t="s">
        <v>899</v>
      </c>
      <c r="BB819" t="s">
        <v>899</v>
      </c>
      <c r="BC819" t="s">
        <v>899</v>
      </c>
      <c r="BD819" t="s">
        <v>899</v>
      </c>
      <c r="BE819" t="s">
        <v>899</v>
      </c>
      <c r="BF819" t="s">
        <v>899</v>
      </c>
      <c r="BG819" t="s">
        <v>899</v>
      </c>
      <c r="BH819" t="s">
        <v>899</v>
      </c>
      <c r="BI819" t="s">
        <v>899</v>
      </c>
    </row>
    <row r="820" spans="44:61" x14ac:dyDescent="0.3">
      <c r="AR820" t="s">
        <v>899</v>
      </c>
      <c r="AS820" t="s">
        <v>899</v>
      </c>
      <c r="AT820" t="s">
        <v>899</v>
      </c>
      <c r="AU820" t="s">
        <v>899</v>
      </c>
      <c r="AV820" t="s">
        <v>899</v>
      </c>
      <c r="AW820" t="s">
        <v>899</v>
      </c>
      <c r="AX820" t="s">
        <v>899</v>
      </c>
      <c r="AY820" t="s">
        <v>899</v>
      </c>
      <c r="AZ820" t="s">
        <v>899</v>
      </c>
      <c r="BA820" t="s">
        <v>899</v>
      </c>
      <c r="BB820" t="s">
        <v>899</v>
      </c>
      <c r="BC820" t="s">
        <v>899</v>
      </c>
      <c r="BD820" t="s">
        <v>899</v>
      </c>
      <c r="BE820" t="s">
        <v>899</v>
      </c>
      <c r="BF820" t="s">
        <v>899</v>
      </c>
      <c r="BG820" t="s">
        <v>899</v>
      </c>
      <c r="BH820" t="s">
        <v>899</v>
      </c>
      <c r="BI820" t="s">
        <v>899</v>
      </c>
    </row>
    <row r="821" spans="44:61" x14ac:dyDescent="0.3">
      <c r="AR821" t="s">
        <v>899</v>
      </c>
      <c r="AS821" t="s">
        <v>899</v>
      </c>
      <c r="AT821" t="s">
        <v>899</v>
      </c>
      <c r="AU821" t="s">
        <v>899</v>
      </c>
      <c r="AV821" t="s">
        <v>899</v>
      </c>
      <c r="AW821" t="s">
        <v>899</v>
      </c>
      <c r="AX821" t="s">
        <v>899</v>
      </c>
      <c r="AY821" t="s">
        <v>899</v>
      </c>
      <c r="AZ821" t="s">
        <v>899</v>
      </c>
      <c r="BA821" t="s">
        <v>899</v>
      </c>
      <c r="BB821" t="s">
        <v>899</v>
      </c>
      <c r="BC821" t="s">
        <v>899</v>
      </c>
      <c r="BD821" t="s">
        <v>899</v>
      </c>
      <c r="BE821" t="s">
        <v>899</v>
      </c>
      <c r="BF821" t="s">
        <v>899</v>
      </c>
      <c r="BG821" t="s">
        <v>899</v>
      </c>
      <c r="BH821" t="s">
        <v>899</v>
      </c>
      <c r="BI821" t="s">
        <v>899</v>
      </c>
    </row>
    <row r="822" spans="44:61" x14ac:dyDescent="0.3">
      <c r="AR822" t="s">
        <v>899</v>
      </c>
      <c r="AS822" t="s">
        <v>899</v>
      </c>
      <c r="AT822" t="s">
        <v>899</v>
      </c>
      <c r="AU822" t="s">
        <v>899</v>
      </c>
      <c r="AV822" t="s">
        <v>899</v>
      </c>
      <c r="AW822" t="s">
        <v>899</v>
      </c>
      <c r="AX822" t="s">
        <v>899</v>
      </c>
      <c r="AY822" t="s">
        <v>899</v>
      </c>
      <c r="AZ822" t="s">
        <v>899</v>
      </c>
      <c r="BA822" t="s">
        <v>899</v>
      </c>
      <c r="BB822" t="s">
        <v>899</v>
      </c>
      <c r="BC822" t="s">
        <v>899</v>
      </c>
      <c r="BD822" t="s">
        <v>899</v>
      </c>
      <c r="BE822" t="s">
        <v>899</v>
      </c>
      <c r="BF822" t="s">
        <v>899</v>
      </c>
      <c r="BG822" t="s">
        <v>899</v>
      </c>
      <c r="BH822" t="s">
        <v>899</v>
      </c>
      <c r="BI822" t="s">
        <v>899</v>
      </c>
    </row>
    <row r="823" spans="44:61" x14ac:dyDescent="0.3">
      <c r="AR823" t="s">
        <v>899</v>
      </c>
      <c r="AS823" t="s">
        <v>899</v>
      </c>
      <c r="AT823" t="s">
        <v>899</v>
      </c>
      <c r="AU823" t="s">
        <v>899</v>
      </c>
      <c r="AV823" t="s">
        <v>899</v>
      </c>
      <c r="AW823" t="s">
        <v>899</v>
      </c>
      <c r="AX823" t="s">
        <v>899</v>
      </c>
      <c r="AY823" t="s">
        <v>899</v>
      </c>
      <c r="AZ823" t="s">
        <v>899</v>
      </c>
      <c r="BA823" t="s">
        <v>899</v>
      </c>
      <c r="BB823" t="s">
        <v>899</v>
      </c>
      <c r="BC823" t="s">
        <v>899</v>
      </c>
      <c r="BD823" t="s">
        <v>899</v>
      </c>
      <c r="BE823" t="s">
        <v>899</v>
      </c>
      <c r="BF823" t="s">
        <v>899</v>
      </c>
      <c r="BG823" t="s">
        <v>899</v>
      </c>
      <c r="BH823" t="s">
        <v>899</v>
      </c>
      <c r="BI823" t="s">
        <v>899</v>
      </c>
    </row>
    <row r="824" spans="44:61" x14ac:dyDescent="0.3">
      <c r="AR824" t="s">
        <v>899</v>
      </c>
      <c r="AS824" t="s">
        <v>899</v>
      </c>
      <c r="AT824" t="s">
        <v>899</v>
      </c>
      <c r="AU824" t="s">
        <v>899</v>
      </c>
      <c r="AV824" t="s">
        <v>899</v>
      </c>
      <c r="AW824" t="s">
        <v>899</v>
      </c>
      <c r="AX824" t="s">
        <v>899</v>
      </c>
      <c r="AY824" t="s">
        <v>899</v>
      </c>
      <c r="AZ824" t="s">
        <v>899</v>
      </c>
      <c r="BA824" t="s">
        <v>899</v>
      </c>
      <c r="BB824" t="s">
        <v>899</v>
      </c>
      <c r="BC824" t="s">
        <v>899</v>
      </c>
      <c r="BD824" t="s">
        <v>899</v>
      </c>
      <c r="BE824" t="s">
        <v>899</v>
      </c>
      <c r="BF824" t="s">
        <v>899</v>
      </c>
      <c r="BG824" t="s">
        <v>899</v>
      </c>
      <c r="BH824" t="s">
        <v>899</v>
      </c>
      <c r="BI824" t="s">
        <v>899</v>
      </c>
    </row>
    <row r="825" spans="44:61" x14ac:dyDescent="0.3">
      <c r="AR825" t="s">
        <v>899</v>
      </c>
      <c r="AS825" t="s">
        <v>899</v>
      </c>
      <c r="AT825" t="s">
        <v>899</v>
      </c>
      <c r="AU825" t="s">
        <v>899</v>
      </c>
      <c r="AV825" t="s">
        <v>899</v>
      </c>
      <c r="AW825" t="s">
        <v>899</v>
      </c>
      <c r="AX825" t="s">
        <v>899</v>
      </c>
      <c r="AY825" t="s">
        <v>899</v>
      </c>
      <c r="AZ825" t="s">
        <v>899</v>
      </c>
      <c r="BA825" t="s">
        <v>899</v>
      </c>
      <c r="BB825" t="s">
        <v>899</v>
      </c>
      <c r="BC825" t="s">
        <v>899</v>
      </c>
      <c r="BD825" t="s">
        <v>899</v>
      </c>
      <c r="BE825" t="s">
        <v>899</v>
      </c>
      <c r="BF825" t="s">
        <v>899</v>
      </c>
      <c r="BG825" t="s">
        <v>899</v>
      </c>
      <c r="BH825" t="s">
        <v>899</v>
      </c>
      <c r="BI825" t="s">
        <v>899</v>
      </c>
    </row>
    <row r="826" spans="44:61" x14ac:dyDescent="0.3">
      <c r="AR826" t="s">
        <v>899</v>
      </c>
      <c r="AS826" t="s">
        <v>899</v>
      </c>
      <c r="AT826" t="s">
        <v>899</v>
      </c>
      <c r="AU826" t="s">
        <v>899</v>
      </c>
      <c r="AV826" t="s">
        <v>899</v>
      </c>
      <c r="AW826" t="s">
        <v>899</v>
      </c>
      <c r="AX826" t="s">
        <v>899</v>
      </c>
      <c r="AY826" t="s">
        <v>899</v>
      </c>
      <c r="AZ826" t="s">
        <v>899</v>
      </c>
      <c r="BA826" t="s">
        <v>899</v>
      </c>
      <c r="BB826" t="s">
        <v>899</v>
      </c>
      <c r="BC826" t="s">
        <v>899</v>
      </c>
      <c r="BD826" t="s">
        <v>899</v>
      </c>
      <c r="BE826" t="s">
        <v>899</v>
      </c>
      <c r="BF826" t="s">
        <v>899</v>
      </c>
      <c r="BG826" t="s">
        <v>899</v>
      </c>
      <c r="BH826" t="s">
        <v>899</v>
      </c>
      <c r="BI826" t="s">
        <v>899</v>
      </c>
    </row>
    <row r="827" spans="44:61" x14ac:dyDescent="0.3">
      <c r="AR827" t="s">
        <v>899</v>
      </c>
      <c r="AS827" t="s">
        <v>899</v>
      </c>
      <c r="AT827" t="s">
        <v>899</v>
      </c>
      <c r="AU827" t="s">
        <v>899</v>
      </c>
      <c r="AV827" t="s">
        <v>899</v>
      </c>
      <c r="AW827" t="s">
        <v>899</v>
      </c>
      <c r="AX827" t="s">
        <v>899</v>
      </c>
      <c r="AY827" t="s">
        <v>899</v>
      </c>
      <c r="AZ827" t="s">
        <v>899</v>
      </c>
      <c r="BA827" t="s">
        <v>899</v>
      </c>
      <c r="BB827" t="s">
        <v>899</v>
      </c>
      <c r="BC827" t="s">
        <v>899</v>
      </c>
      <c r="BD827" t="s">
        <v>899</v>
      </c>
      <c r="BE827" t="s">
        <v>899</v>
      </c>
      <c r="BF827" t="s">
        <v>899</v>
      </c>
      <c r="BG827" t="s">
        <v>899</v>
      </c>
      <c r="BH827" t="s">
        <v>899</v>
      </c>
      <c r="BI827" t="s">
        <v>899</v>
      </c>
    </row>
    <row r="828" spans="44:61" x14ac:dyDescent="0.3">
      <c r="AR828" t="s">
        <v>899</v>
      </c>
      <c r="AS828" t="s">
        <v>899</v>
      </c>
      <c r="AT828" t="s">
        <v>899</v>
      </c>
      <c r="AU828" t="s">
        <v>899</v>
      </c>
      <c r="AV828" t="s">
        <v>899</v>
      </c>
      <c r="AW828" t="s">
        <v>899</v>
      </c>
      <c r="AX828" t="s">
        <v>899</v>
      </c>
      <c r="AY828" t="s">
        <v>899</v>
      </c>
      <c r="AZ828" t="s">
        <v>899</v>
      </c>
      <c r="BA828" t="s">
        <v>899</v>
      </c>
      <c r="BB828" t="s">
        <v>899</v>
      </c>
      <c r="BC828" t="s">
        <v>899</v>
      </c>
      <c r="BD828" t="s">
        <v>899</v>
      </c>
      <c r="BE828" t="s">
        <v>899</v>
      </c>
      <c r="BF828" t="s">
        <v>899</v>
      </c>
      <c r="BG828" t="s">
        <v>899</v>
      </c>
      <c r="BH828" t="s">
        <v>899</v>
      </c>
      <c r="BI828" t="s">
        <v>899</v>
      </c>
    </row>
    <row r="829" spans="44:61" x14ac:dyDescent="0.3">
      <c r="AR829" t="s">
        <v>899</v>
      </c>
      <c r="AS829" t="s">
        <v>899</v>
      </c>
      <c r="AT829" t="s">
        <v>899</v>
      </c>
      <c r="AU829" t="s">
        <v>899</v>
      </c>
      <c r="AV829" t="s">
        <v>899</v>
      </c>
      <c r="AW829" t="s">
        <v>899</v>
      </c>
      <c r="AX829" t="s">
        <v>899</v>
      </c>
      <c r="AY829" t="s">
        <v>899</v>
      </c>
      <c r="AZ829" t="s">
        <v>899</v>
      </c>
      <c r="BA829" t="s">
        <v>899</v>
      </c>
      <c r="BB829" t="s">
        <v>899</v>
      </c>
      <c r="BC829" t="s">
        <v>899</v>
      </c>
      <c r="BD829" t="s">
        <v>899</v>
      </c>
      <c r="BE829" t="s">
        <v>899</v>
      </c>
      <c r="BF829" t="s">
        <v>899</v>
      </c>
      <c r="BG829" t="s">
        <v>899</v>
      </c>
      <c r="BH829" t="s">
        <v>899</v>
      </c>
      <c r="BI829" t="s">
        <v>899</v>
      </c>
    </row>
    <row r="830" spans="44:61" x14ac:dyDescent="0.3">
      <c r="AR830" t="s">
        <v>899</v>
      </c>
      <c r="AS830" t="s">
        <v>899</v>
      </c>
      <c r="AT830" t="s">
        <v>899</v>
      </c>
      <c r="AU830" t="s">
        <v>899</v>
      </c>
      <c r="AV830" t="s">
        <v>899</v>
      </c>
      <c r="AW830" t="s">
        <v>899</v>
      </c>
      <c r="AX830" t="s">
        <v>899</v>
      </c>
      <c r="AY830" t="s">
        <v>899</v>
      </c>
      <c r="AZ830" t="s">
        <v>899</v>
      </c>
      <c r="BA830" t="s">
        <v>899</v>
      </c>
      <c r="BB830" t="s">
        <v>899</v>
      </c>
      <c r="BC830" t="s">
        <v>899</v>
      </c>
      <c r="BD830" t="s">
        <v>899</v>
      </c>
      <c r="BE830" t="s">
        <v>899</v>
      </c>
      <c r="BF830" t="s">
        <v>899</v>
      </c>
      <c r="BG830" t="s">
        <v>899</v>
      </c>
      <c r="BH830" t="s">
        <v>899</v>
      </c>
      <c r="BI830" t="s">
        <v>899</v>
      </c>
    </row>
    <row r="831" spans="44:61" x14ac:dyDescent="0.3">
      <c r="AR831" t="s">
        <v>899</v>
      </c>
      <c r="AS831" t="s">
        <v>899</v>
      </c>
      <c r="AT831" t="s">
        <v>899</v>
      </c>
      <c r="AU831" t="s">
        <v>899</v>
      </c>
      <c r="AV831" t="s">
        <v>899</v>
      </c>
      <c r="AW831" t="s">
        <v>899</v>
      </c>
      <c r="AX831" t="s">
        <v>899</v>
      </c>
      <c r="AY831" t="s">
        <v>899</v>
      </c>
      <c r="AZ831" t="s">
        <v>899</v>
      </c>
      <c r="BA831" t="s">
        <v>899</v>
      </c>
      <c r="BB831" t="s">
        <v>899</v>
      </c>
      <c r="BC831" t="s">
        <v>899</v>
      </c>
      <c r="BD831" t="s">
        <v>899</v>
      </c>
      <c r="BE831" t="s">
        <v>899</v>
      </c>
      <c r="BF831" t="s">
        <v>899</v>
      </c>
      <c r="BG831" t="s">
        <v>899</v>
      </c>
      <c r="BH831" t="s">
        <v>899</v>
      </c>
      <c r="BI831" t="s">
        <v>899</v>
      </c>
    </row>
    <row r="832" spans="44:61" x14ac:dyDescent="0.3">
      <c r="AR832" t="s">
        <v>899</v>
      </c>
      <c r="AS832" t="s">
        <v>899</v>
      </c>
      <c r="AT832" t="s">
        <v>899</v>
      </c>
      <c r="AU832" t="s">
        <v>899</v>
      </c>
      <c r="AV832" t="s">
        <v>899</v>
      </c>
      <c r="AW832" t="s">
        <v>899</v>
      </c>
      <c r="AX832" t="s">
        <v>899</v>
      </c>
      <c r="AY832" t="s">
        <v>899</v>
      </c>
      <c r="AZ832" t="s">
        <v>899</v>
      </c>
      <c r="BA832" t="s">
        <v>899</v>
      </c>
      <c r="BB832" t="s">
        <v>899</v>
      </c>
      <c r="BC832" t="s">
        <v>899</v>
      </c>
      <c r="BD832" t="s">
        <v>899</v>
      </c>
      <c r="BE832" t="s">
        <v>899</v>
      </c>
      <c r="BF832" t="s">
        <v>899</v>
      </c>
      <c r="BG832" t="s">
        <v>899</v>
      </c>
      <c r="BH832" t="s">
        <v>899</v>
      </c>
      <c r="BI832" t="s">
        <v>899</v>
      </c>
    </row>
    <row r="833" spans="44:61" x14ac:dyDescent="0.3">
      <c r="AR833" t="s">
        <v>899</v>
      </c>
      <c r="AS833" t="s">
        <v>899</v>
      </c>
      <c r="AT833" t="s">
        <v>899</v>
      </c>
      <c r="AU833" t="s">
        <v>899</v>
      </c>
      <c r="AV833" t="s">
        <v>899</v>
      </c>
      <c r="AW833" t="s">
        <v>899</v>
      </c>
      <c r="AX833" t="s">
        <v>899</v>
      </c>
      <c r="AY833" t="s">
        <v>899</v>
      </c>
      <c r="AZ833" t="s">
        <v>899</v>
      </c>
      <c r="BA833" t="s">
        <v>899</v>
      </c>
      <c r="BB833" t="s">
        <v>899</v>
      </c>
      <c r="BC833" t="s">
        <v>899</v>
      </c>
      <c r="BD833" t="s">
        <v>899</v>
      </c>
      <c r="BE833" t="s">
        <v>899</v>
      </c>
      <c r="BF833" t="s">
        <v>899</v>
      </c>
      <c r="BG833" t="s">
        <v>899</v>
      </c>
      <c r="BH833" t="s">
        <v>899</v>
      </c>
      <c r="BI833" t="s">
        <v>899</v>
      </c>
    </row>
    <row r="834" spans="44:61" x14ac:dyDescent="0.3">
      <c r="AR834" t="s">
        <v>899</v>
      </c>
      <c r="AS834" t="s">
        <v>899</v>
      </c>
      <c r="AT834" t="s">
        <v>899</v>
      </c>
      <c r="AU834" t="s">
        <v>899</v>
      </c>
      <c r="AV834" t="s">
        <v>899</v>
      </c>
      <c r="AW834" t="s">
        <v>899</v>
      </c>
      <c r="AX834" t="s">
        <v>899</v>
      </c>
      <c r="AY834" t="s">
        <v>899</v>
      </c>
      <c r="AZ834" t="s">
        <v>899</v>
      </c>
      <c r="BA834" t="s">
        <v>899</v>
      </c>
      <c r="BB834" t="s">
        <v>899</v>
      </c>
      <c r="BC834" t="s">
        <v>899</v>
      </c>
      <c r="BD834" t="s">
        <v>899</v>
      </c>
      <c r="BE834" t="s">
        <v>899</v>
      </c>
      <c r="BF834" t="s">
        <v>899</v>
      </c>
      <c r="BG834" t="s">
        <v>899</v>
      </c>
      <c r="BH834" t="s">
        <v>899</v>
      </c>
      <c r="BI834" t="s">
        <v>899</v>
      </c>
    </row>
    <row r="835" spans="44:61" x14ac:dyDescent="0.3">
      <c r="AR835" t="s">
        <v>899</v>
      </c>
      <c r="AS835" t="s">
        <v>899</v>
      </c>
      <c r="AT835" t="s">
        <v>899</v>
      </c>
      <c r="AU835" t="s">
        <v>899</v>
      </c>
      <c r="AV835" t="s">
        <v>899</v>
      </c>
      <c r="AW835" t="s">
        <v>899</v>
      </c>
      <c r="AX835" t="s">
        <v>899</v>
      </c>
      <c r="AY835" t="s">
        <v>899</v>
      </c>
      <c r="AZ835" t="s">
        <v>899</v>
      </c>
      <c r="BA835" t="s">
        <v>899</v>
      </c>
      <c r="BB835" t="s">
        <v>899</v>
      </c>
      <c r="BC835" t="s">
        <v>899</v>
      </c>
      <c r="BD835" t="s">
        <v>899</v>
      </c>
      <c r="BE835" t="s">
        <v>899</v>
      </c>
      <c r="BF835" t="s">
        <v>899</v>
      </c>
      <c r="BG835" t="s">
        <v>899</v>
      </c>
      <c r="BH835" t="s">
        <v>899</v>
      </c>
      <c r="BI835" t="s">
        <v>899</v>
      </c>
    </row>
    <row r="836" spans="44:61" x14ac:dyDescent="0.3">
      <c r="AR836" t="s">
        <v>899</v>
      </c>
      <c r="AS836" t="s">
        <v>899</v>
      </c>
      <c r="AT836" t="s">
        <v>899</v>
      </c>
      <c r="AU836" t="s">
        <v>899</v>
      </c>
      <c r="AV836" t="s">
        <v>899</v>
      </c>
      <c r="AW836" t="s">
        <v>899</v>
      </c>
      <c r="AX836" t="s">
        <v>899</v>
      </c>
      <c r="AY836" t="s">
        <v>899</v>
      </c>
      <c r="AZ836" t="s">
        <v>899</v>
      </c>
      <c r="BA836" t="s">
        <v>899</v>
      </c>
      <c r="BB836" t="s">
        <v>899</v>
      </c>
      <c r="BC836" t="s">
        <v>899</v>
      </c>
      <c r="BD836" t="s">
        <v>899</v>
      </c>
      <c r="BE836" t="s">
        <v>899</v>
      </c>
      <c r="BF836" t="s">
        <v>899</v>
      </c>
      <c r="BG836" t="s">
        <v>899</v>
      </c>
      <c r="BH836" t="s">
        <v>899</v>
      </c>
      <c r="BI836" t="s">
        <v>899</v>
      </c>
    </row>
    <row r="837" spans="44:61" x14ac:dyDescent="0.3">
      <c r="AR837" t="s">
        <v>899</v>
      </c>
      <c r="AS837" t="s">
        <v>899</v>
      </c>
      <c r="AT837" t="s">
        <v>899</v>
      </c>
      <c r="AU837" t="s">
        <v>899</v>
      </c>
      <c r="AV837" t="s">
        <v>899</v>
      </c>
      <c r="AW837" t="s">
        <v>899</v>
      </c>
      <c r="AX837" t="s">
        <v>899</v>
      </c>
      <c r="AY837" t="s">
        <v>899</v>
      </c>
      <c r="AZ837" t="s">
        <v>899</v>
      </c>
      <c r="BA837" t="s">
        <v>899</v>
      </c>
      <c r="BB837" t="s">
        <v>899</v>
      </c>
      <c r="BC837" t="s">
        <v>899</v>
      </c>
      <c r="BD837" t="s">
        <v>899</v>
      </c>
      <c r="BE837" t="s">
        <v>899</v>
      </c>
      <c r="BF837" t="s">
        <v>899</v>
      </c>
      <c r="BG837" t="s">
        <v>899</v>
      </c>
      <c r="BH837" t="s">
        <v>899</v>
      </c>
      <c r="BI837" t="s">
        <v>899</v>
      </c>
    </row>
    <row r="838" spans="44:61" x14ac:dyDescent="0.3">
      <c r="AR838" t="s">
        <v>899</v>
      </c>
      <c r="AS838" t="s">
        <v>899</v>
      </c>
      <c r="AT838" t="s">
        <v>899</v>
      </c>
      <c r="AU838" t="s">
        <v>899</v>
      </c>
      <c r="AV838" t="s">
        <v>899</v>
      </c>
      <c r="AW838" t="s">
        <v>899</v>
      </c>
      <c r="AX838" t="s">
        <v>899</v>
      </c>
      <c r="AY838" t="s">
        <v>899</v>
      </c>
      <c r="AZ838" t="s">
        <v>899</v>
      </c>
      <c r="BA838" t="s">
        <v>899</v>
      </c>
      <c r="BB838" t="s">
        <v>899</v>
      </c>
      <c r="BC838" t="s">
        <v>899</v>
      </c>
      <c r="BD838" t="s">
        <v>899</v>
      </c>
      <c r="BE838" t="s">
        <v>899</v>
      </c>
      <c r="BF838" t="s">
        <v>899</v>
      </c>
      <c r="BG838" t="s">
        <v>899</v>
      </c>
      <c r="BH838" t="s">
        <v>899</v>
      </c>
      <c r="BI838" t="s">
        <v>899</v>
      </c>
    </row>
    <row r="839" spans="44:61" x14ac:dyDescent="0.3">
      <c r="AR839" t="s">
        <v>899</v>
      </c>
      <c r="AS839" t="s">
        <v>899</v>
      </c>
      <c r="AT839" t="s">
        <v>899</v>
      </c>
      <c r="AU839" t="s">
        <v>899</v>
      </c>
      <c r="AV839" t="s">
        <v>899</v>
      </c>
      <c r="AW839" t="s">
        <v>899</v>
      </c>
      <c r="AX839" t="s">
        <v>899</v>
      </c>
      <c r="AY839" t="s">
        <v>899</v>
      </c>
      <c r="AZ839" t="s">
        <v>899</v>
      </c>
      <c r="BA839" t="s">
        <v>899</v>
      </c>
      <c r="BB839" t="s">
        <v>899</v>
      </c>
      <c r="BC839" t="s">
        <v>899</v>
      </c>
      <c r="BD839" t="s">
        <v>899</v>
      </c>
      <c r="BE839" t="s">
        <v>899</v>
      </c>
      <c r="BF839" t="s">
        <v>899</v>
      </c>
      <c r="BG839" t="s">
        <v>899</v>
      </c>
      <c r="BH839" t="s">
        <v>899</v>
      </c>
    </row>
    <row r="840" spans="44:61" x14ac:dyDescent="0.3">
      <c r="AR840" t="s">
        <v>899</v>
      </c>
      <c r="AS840" t="s">
        <v>899</v>
      </c>
      <c r="AT840" t="s">
        <v>899</v>
      </c>
      <c r="AU840" t="s">
        <v>899</v>
      </c>
      <c r="AV840" t="s">
        <v>899</v>
      </c>
      <c r="AW840" t="s">
        <v>899</v>
      </c>
      <c r="AX840" t="s">
        <v>899</v>
      </c>
      <c r="AY840" t="s">
        <v>899</v>
      </c>
      <c r="AZ840" t="s">
        <v>899</v>
      </c>
      <c r="BA840" t="s">
        <v>899</v>
      </c>
      <c r="BB840" t="s">
        <v>899</v>
      </c>
      <c r="BC840" t="s">
        <v>899</v>
      </c>
      <c r="BD840" t="s">
        <v>899</v>
      </c>
      <c r="BE840" t="s">
        <v>899</v>
      </c>
      <c r="BF840" t="s">
        <v>899</v>
      </c>
      <c r="BG840" t="s">
        <v>899</v>
      </c>
      <c r="BH840" t="s">
        <v>899</v>
      </c>
    </row>
    <row r="841" spans="44:61" x14ac:dyDescent="0.3">
      <c r="AR841" t="s">
        <v>899</v>
      </c>
      <c r="AS841" t="s">
        <v>899</v>
      </c>
      <c r="AT841" t="s">
        <v>899</v>
      </c>
      <c r="AU841" t="s">
        <v>899</v>
      </c>
      <c r="AV841" t="s">
        <v>899</v>
      </c>
      <c r="AW841" t="s">
        <v>899</v>
      </c>
      <c r="AX841" t="s">
        <v>899</v>
      </c>
      <c r="AY841" t="s">
        <v>899</v>
      </c>
      <c r="AZ841" t="s">
        <v>899</v>
      </c>
      <c r="BA841" t="s">
        <v>899</v>
      </c>
      <c r="BB841" t="s">
        <v>899</v>
      </c>
      <c r="BC841" t="s">
        <v>899</v>
      </c>
      <c r="BD841" t="s">
        <v>899</v>
      </c>
      <c r="BE841" t="s">
        <v>899</v>
      </c>
      <c r="BF841" t="s">
        <v>899</v>
      </c>
      <c r="BG841" t="s">
        <v>899</v>
      </c>
      <c r="BH841" t="s">
        <v>899</v>
      </c>
    </row>
    <row r="842" spans="44:61" x14ac:dyDescent="0.3">
      <c r="AR842" t="s">
        <v>899</v>
      </c>
      <c r="AS842" t="s">
        <v>899</v>
      </c>
      <c r="AT842" t="s">
        <v>899</v>
      </c>
      <c r="AU842" t="s">
        <v>899</v>
      </c>
      <c r="AV842" t="s">
        <v>899</v>
      </c>
      <c r="AW842" t="s">
        <v>899</v>
      </c>
      <c r="AX842" t="s">
        <v>899</v>
      </c>
      <c r="AY842" t="s">
        <v>899</v>
      </c>
      <c r="AZ842" t="s">
        <v>899</v>
      </c>
      <c r="BA842" t="s">
        <v>899</v>
      </c>
      <c r="BB842" t="s">
        <v>899</v>
      </c>
      <c r="BC842" t="s">
        <v>899</v>
      </c>
      <c r="BD842" t="s">
        <v>899</v>
      </c>
      <c r="BE842" t="s">
        <v>899</v>
      </c>
      <c r="BF842" t="s">
        <v>899</v>
      </c>
      <c r="BG842" t="s">
        <v>899</v>
      </c>
      <c r="BH842" t="s">
        <v>899</v>
      </c>
    </row>
    <row r="843" spans="44:61" x14ac:dyDescent="0.3">
      <c r="AR843" t="s">
        <v>899</v>
      </c>
      <c r="AS843" t="s">
        <v>899</v>
      </c>
      <c r="AT843" t="s">
        <v>899</v>
      </c>
      <c r="AU843" t="s">
        <v>899</v>
      </c>
      <c r="AV843" t="s">
        <v>899</v>
      </c>
      <c r="AW843" t="s">
        <v>899</v>
      </c>
      <c r="AX843" t="s">
        <v>899</v>
      </c>
      <c r="AY843" t="s">
        <v>899</v>
      </c>
      <c r="AZ843" t="s">
        <v>899</v>
      </c>
      <c r="BA843" t="s">
        <v>899</v>
      </c>
      <c r="BB843" t="s">
        <v>899</v>
      </c>
      <c r="BC843" t="s">
        <v>899</v>
      </c>
      <c r="BD843" t="s">
        <v>899</v>
      </c>
      <c r="BE843" t="s">
        <v>899</v>
      </c>
      <c r="BF843" t="s">
        <v>899</v>
      </c>
      <c r="BG843" t="s">
        <v>899</v>
      </c>
      <c r="BH843" t="s">
        <v>899</v>
      </c>
    </row>
    <row r="844" spans="44:61" x14ac:dyDescent="0.3">
      <c r="AR844" t="s">
        <v>899</v>
      </c>
      <c r="AS844" t="s">
        <v>899</v>
      </c>
      <c r="AT844" t="s">
        <v>899</v>
      </c>
      <c r="AU844" t="s">
        <v>899</v>
      </c>
      <c r="AV844" t="s">
        <v>899</v>
      </c>
      <c r="AW844" t="s">
        <v>899</v>
      </c>
      <c r="AX844" t="s">
        <v>899</v>
      </c>
      <c r="AY844" t="s">
        <v>899</v>
      </c>
      <c r="AZ844" t="s">
        <v>899</v>
      </c>
      <c r="BA844" t="s">
        <v>899</v>
      </c>
      <c r="BB844" t="s">
        <v>899</v>
      </c>
      <c r="BC844" t="s">
        <v>899</v>
      </c>
      <c r="BD844" t="s">
        <v>899</v>
      </c>
      <c r="BE844" t="s">
        <v>899</v>
      </c>
      <c r="BF844" t="s">
        <v>899</v>
      </c>
      <c r="BG844" t="s">
        <v>899</v>
      </c>
      <c r="BH844" t="s">
        <v>899</v>
      </c>
    </row>
    <row r="845" spans="44:61" x14ac:dyDescent="0.3">
      <c r="AR845" t="s">
        <v>899</v>
      </c>
      <c r="AS845" t="s">
        <v>899</v>
      </c>
      <c r="AT845" t="s">
        <v>899</v>
      </c>
      <c r="AU845" t="s">
        <v>899</v>
      </c>
      <c r="AV845" t="s">
        <v>899</v>
      </c>
      <c r="AW845" t="s">
        <v>899</v>
      </c>
      <c r="AX845" t="s">
        <v>899</v>
      </c>
      <c r="AY845" t="s">
        <v>899</v>
      </c>
      <c r="AZ845" t="s">
        <v>899</v>
      </c>
      <c r="BA845" t="s">
        <v>899</v>
      </c>
      <c r="BB845" t="s">
        <v>899</v>
      </c>
      <c r="BC845" t="s">
        <v>899</v>
      </c>
      <c r="BD845" t="s">
        <v>899</v>
      </c>
      <c r="BE845" t="s">
        <v>899</v>
      </c>
      <c r="BF845" t="s">
        <v>899</v>
      </c>
      <c r="BG845" t="s">
        <v>899</v>
      </c>
      <c r="BH845" t="s">
        <v>899</v>
      </c>
    </row>
    <row r="846" spans="44:61" x14ac:dyDescent="0.3">
      <c r="AR846" t="s">
        <v>899</v>
      </c>
      <c r="AS846" t="s">
        <v>899</v>
      </c>
      <c r="AT846" t="s">
        <v>899</v>
      </c>
      <c r="AU846" t="s">
        <v>899</v>
      </c>
      <c r="AV846" t="s">
        <v>899</v>
      </c>
      <c r="AW846" t="s">
        <v>899</v>
      </c>
      <c r="AX846" t="s">
        <v>899</v>
      </c>
      <c r="AY846" t="s">
        <v>899</v>
      </c>
      <c r="AZ846" t="s">
        <v>899</v>
      </c>
      <c r="BA846" t="s">
        <v>899</v>
      </c>
      <c r="BB846" t="s">
        <v>899</v>
      </c>
      <c r="BC846" t="s">
        <v>899</v>
      </c>
      <c r="BD846" t="s">
        <v>899</v>
      </c>
      <c r="BE846" t="s">
        <v>899</v>
      </c>
      <c r="BF846" t="s">
        <v>899</v>
      </c>
      <c r="BG846" t="s">
        <v>899</v>
      </c>
      <c r="BH846" t="s">
        <v>899</v>
      </c>
    </row>
    <row r="847" spans="44:61" x14ac:dyDescent="0.3">
      <c r="AR847" t="s">
        <v>899</v>
      </c>
      <c r="AS847" t="s">
        <v>899</v>
      </c>
      <c r="AT847" t="s">
        <v>899</v>
      </c>
      <c r="AU847" t="s">
        <v>899</v>
      </c>
      <c r="AV847" t="s">
        <v>899</v>
      </c>
      <c r="AW847" t="s">
        <v>899</v>
      </c>
      <c r="AX847" t="s">
        <v>899</v>
      </c>
      <c r="AY847" t="s">
        <v>899</v>
      </c>
      <c r="AZ847" t="s">
        <v>899</v>
      </c>
      <c r="BA847" t="s">
        <v>899</v>
      </c>
      <c r="BB847" t="s">
        <v>899</v>
      </c>
      <c r="BC847" t="s">
        <v>899</v>
      </c>
      <c r="BD847" t="s">
        <v>899</v>
      </c>
      <c r="BE847" t="s">
        <v>899</v>
      </c>
      <c r="BF847" t="s">
        <v>899</v>
      </c>
      <c r="BG847" t="s">
        <v>899</v>
      </c>
      <c r="BH847" t="s">
        <v>899</v>
      </c>
    </row>
    <row r="848" spans="44:61" x14ac:dyDescent="0.3">
      <c r="AR848" t="s">
        <v>899</v>
      </c>
      <c r="AS848" t="s">
        <v>899</v>
      </c>
      <c r="AT848" t="s">
        <v>899</v>
      </c>
      <c r="AU848" t="s">
        <v>899</v>
      </c>
      <c r="AV848" t="s">
        <v>899</v>
      </c>
      <c r="AW848" t="s">
        <v>899</v>
      </c>
      <c r="AX848" t="s">
        <v>899</v>
      </c>
      <c r="AY848" t="s">
        <v>899</v>
      </c>
      <c r="AZ848" t="s">
        <v>899</v>
      </c>
      <c r="BA848" t="s">
        <v>899</v>
      </c>
      <c r="BB848" t="s">
        <v>899</v>
      </c>
      <c r="BC848" t="s">
        <v>899</v>
      </c>
      <c r="BD848" t="s">
        <v>899</v>
      </c>
      <c r="BE848" t="s">
        <v>899</v>
      </c>
      <c r="BF848" t="s">
        <v>899</v>
      </c>
      <c r="BG848" t="s">
        <v>899</v>
      </c>
      <c r="BH848" t="s">
        <v>899</v>
      </c>
    </row>
    <row r="849" spans="44:60" x14ac:dyDescent="0.3">
      <c r="AR849" t="s">
        <v>899</v>
      </c>
      <c r="AS849" t="s">
        <v>899</v>
      </c>
      <c r="AT849" t="s">
        <v>899</v>
      </c>
      <c r="AU849" t="s">
        <v>899</v>
      </c>
      <c r="AV849" t="s">
        <v>899</v>
      </c>
      <c r="AW849" t="s">
        <v>899</v>
      </c>
      <c r="AX849" t="s">
        <v>899</v>
      </c>
      <c r="AY849" t="s">
        <v>899</v>
      </c>
      <c r="AZ849" t="s">
        <v>899</v>
      </c>
      <c r="BA849" t="s">
        <v>899</v>
      </c>
      <c r="BB849" t="s">
        <v>899</v>
      </c>
      <c r="BC849" t="s">
        <v>899</v>
      </c>
      <c r="BD849" t="s">
        <v>899</v>
      </c>
      <c r="BE849" t="s">
        <v>899</v>
      </c>
      <c r="BF849" t="s">
        <v>899</v>
      </c>
      <c r="BG849" t="s">
        <v>899</v>
      </c>
      <c r="BH849" t="s">
        <v>899</v>
      </c>
    </row>
    <row r="850" spans="44:60" x14ac:dyDescent="0.3">
      <c r="AR850" t="s">
        <v>899</v>
      </c>
      <c r="AS850" t="s">
        <v>899</v>
      </c>
      <c r="AT850" t="s">
        <v>899</v>
      </c>
      <c r="AU850" t="s">
        <v>899</v>
      </c>
      <c r="AV850" t="s">
        <v>899</v>
      </c>
      <c r="AW850" t="s">
        <v>899</v>
      </c>
      <c r="AX850" t="s">
        <v>899</v>
      </c>
      <c r="AY850" t="s">
        <v>899</v>
      </c>
      <c r="AZ850" t="s">
        <v>899</v>
      </c>
      <c r="BA850" t="s">
        <v>899</v>
      </c>
      <c r="BB850" t="s">
        <v>899</v>
      </c>
      <c r="BC850" t="s">
        <v>899</v>
      </c>
      <c r="BD850" t="s">
        <v>899</v>
      </c>
      <c r="BE850" t="s">
        <v>899</v>
      </c>
      <c r="BF850" t="s">
        <v>899</v>
      </c>
      <c r="BG850" t="s">
        <v>899</v>
      </c>
      <c r="BH850" t="s">
        <v>899</v>
      </c>
    </row>
    <row r="851" spans="44:60" x14ac:dyDescent="0.3">
      <c r="AR851" t="s">
        <v>899</v>
      </c>
      <c r="AS851" t="s">
        <v>899</v>
      </c>
      <c r="AT851" t="s">
        <v>899</v>
      </c>
      <c r="AU851" t="s">
        <v>899</v>
      </c>
      <c r="AV851" t="s">
        <v>899</v>
      </c>
      <c r="AW851" t="s">
        <v>899</v>
      </c>
      <c r="AX851" t="s">
        <v>899</v>
      </c>
      <c r="AY851" t="s">
        <v>899</v>
      </c>
      <c r="AZ851" t="s">
        <v>899</v>
      </c>
      <c r="BA851" t="s">
        <v>899</v>
      </c>
      <c r="BB851" t="s">
        <v>899</v>
      </c>
      <c r="BC851" t="s">
        <v>899</v>
      </c>
      <c r="BD851" t="s">
        <v>899</v>
      </c>
      <c r="BE851" t="s">
        <v>899</v>
      </c>
      <c r="BF851" t="s">
        <v>899</v>
      </c>
      <c r="BG851" t="s">
        <v>899</v>
      </c>
      <c r="BH851" t="s">
        <v>899</v>
      </c>
    </row>
    <row r="852" spans="44:60" x14ac:dyDescent="0.3">
      <c r="AR852" t="s">
        <v>899</v>
      </c>
      <c r="AS852" t="s">
        <v>899</v>
      </c>
      <c r="AT852" t="s">
        <v>899</v>
      </c>
      <c r="AU852" t="s">
        <v>899</v>
      </c>
      <c r="AV852" t="s">
        <v>899</v>
      </c>
      <c r="AW852" t="s">
        <v>899</v>
      </c>
      <c r="AX852" t="s">
        <v>899</v>
      </c>
      <c r="AY852" t="s">
        <v>899</v>
      </c>
      <c r="AZ852" t="s">
        <v>899</v>
      </c>
      <c r="BA852" t="s">
        <v>899</v>
      </c>
      <c r="BB852" t="s">
        <v>899</v>
      </c>
      <c r="BC852" t="s">
        <v>899</v>
      </c>
      <c r="BD852" t="s">
        <v>899</v>
      </c>
      <c r="BE852" t="s">
        <v>899</v>
      </c>
      <c r="BF852" t="s">
        <v>899</v>
      </c>
      <c r="BG852" t="s">
        <v>899</v>
      </c>
      <c r="BH852" t="s">
        <v>899</v>
      </c>
    </row>
    <row r="853" spans="44:60" x14ac:dyDescent="0.3">
      <c r="AR853" t="s">
        <v>899</v>
      </c>
      <c r="AS853" t="s">
        <v>899</v>
      </c>
      <c r="AT853" t="s">
        <v>899</v>
      </c>
      <c r="AU853" t="s">
        <v>899</v>
      </c>
      <c r="AV853" t="s">
        <v>899</v>
      </c>
      <c r="AW853" t="s">
        <v>899</v>
      </c>
      <c r="AX853" t="s">
        <v>899</v>
      </c>
      <c r="AY853" t="s">
        <v>899</v>
      </c>
      <c r="AZ853" t="s">
        <v>899</v>
      </c>
      <c r="BA853" t="s">
        <v>899</v>
      </c>
      <c r="BB853" t="s">
        <v>899</v>
      </c>
      <c r="BC853" t="s">
        <v>899</v>
      </c>
      <c r="BD853" t="s">
        <v>899</v>
      </c>
      <c r="BE853" t="s">
        <v>899</v>
      </c>
      <c r="BF853" t="s">
        <v>899</v>
      </c>
      <c r="BG853" t="s">
        <v>899</v>
      </c>
      <c r="BH853" t="s">
        <v>899</v>
      </c>
    </row>
    <row r="854" spans="44:60" x14ac:dyDescent="0.3">
      <c r="AR854" t="s">
        <v>899</v>
      </c>
      <c r="AS854" t="s">
        <v>899</v>
      </c>
      <c r="AT854" t="s">
        <v>899</v>
      </c>
      <c r="AU854" t="s">
        <v>899</v>
      </c>
      <c r="AV854" t="s">
        <v>899</v>
      </c>
      <c r="AW854" t="s">
        <v>899</v>
      </c>
      <c r="AX854" t="s">
        <v>899</v>
      </c>
      <c r="AY854" t="s">
        <v>899</v>
      </c>
      <c r="AZ854" t="s">
        <v>899</v>
      </c>
      <c r="BA854" t="s">
        <v>899</v>
      </c>
      <c r="BB854" t="s">
        <v>899</v>
      </c>
      <c r="BC854" t="s">
        <v>899</v>
      </c>
      <c r="BD854" t="s">
        <v>899</v>
      </c>
      <c r="BE854" t="s">
        <v>899</v>
      </c>
      <c r="BF854" t="s">
        <v>899</v>
      </c>
      <c r="BG854" t="s">
        <v>899</v>
      </c>
      <c r="BH854" t="s">
        <v>899</v>
      </c>
    </row>
    <row r="855" spans="44:60" x14ac:dyDescent="0.3">
      <c r="AR855" t="s">
        <v>899</v>
      </c>
      <c r="AS855" t="s">
        <v>899</v>
      </c>
      <c r="AT855" t="s">
        <v>899</v>
      </c>
      <c r="AU855" t="s">
        <v>899</v>
      </c>
      <c r="AV855" t="s">
        <v>899</v>
      </c>
      <c r="AW855" t="s">
        <v>899</v>
      </c>
      <c r="AX855" t="s">
        <v>899</v>
      </c>
      <c r="AY855" t="s">
        <v>899</v>
      </c>
      <c r="AZ855" t="s">
        <v>899</v>
      </c>
      <c r="BA855" t="s">
        <v>899</v>
      </c>
      <c r="BB855" t="s">
        <v>899</v>
      </c>
      <c r="BC855" t="s">
        <v>899</v>
      </c>
      <c r="BD855" t="s">
        <v>899</v>
      </c>
      <c r="BE855" t="s">
        <v>899</v>
      </c>
      <c r="BF855" t="s">
        <v>899</v>
      </c>
      <c r="BG855" t="s">
        <v>899</v>
      </c>
      <c r="BH855" t="s">
        <v>899</v>
      </c>
    </row>
    <row r="856" spans="44:60" x14ac:dyDescent="0.3">
      <c r="AR856" t="s">
        <v>899</v>
      </c>
      <c r="AS856" t="s">
        <v>899</v>
      </c>
      <c r="AT856" t="s">
        <v>899</v>
      </c>
      <c r="AU856" t="s">
        <v>899</v>
      </c>
      <c r="AV856" t="s">
        <v>899</v>
      </c>
      <c r="AW856" t="s">
        <v>899</v>
      </c>
      <c r="AX856" t="s">
        <v>899</v>
      </c>
      <c r="AY856" t="s">
        <v>899</v>
      </c>
      <c r="AZ856" t="s">
        <v>899</v>
      </c>
      <c r="BA856" t="s">
        <v>899</v>
      </c>
      <c r="BB856" t="s">
        <v>899</v>
      </c>
      <c r="BC856" t="s">
        <v>899</v>
      </c>
      <c r="BD856" t="s">
        <v>899</v>
      </c>
      <c r="BE856" t="s">
        <v>899</v>
      </c>
      <c r="BF856" t="s">
        <v>899</v>
      </c>
      <c r="BG856" t="s">
        <v>899</v>
      </c>
      <c r="BH856" t="s">
        <v>899</v>
      </c>
    </row>
    <row r="857" spans="44:60" x14ac:dyDescent="0.3">
      <c r="AR857" t="s">
        <v>899</v>
      </c>
      <c r="AS857" t="s">
        <v>899</v>
      </c>
      <c r="AT857" t="s">
        <v>899</v>
      </c>
      <c r="AU857" t="s">
        <v>899</v>
      </c>
      <c r="AV857" t="s">
        <v>899</v>
      </c>
      <c r="AW857" t="s">
        <v>899</v>
      </c>
      <c r="AX857" t="s">
        <v>899</v>
      </c>
      <c r="AY857" t="s">
        <v>899</v>
      </c>
      <c r="AZ857" t="s">
        <v>899</v>
      </c>
      <c r="BA857" t="s">
        <v>899</v>
      </c>
      <c r="BB857" t="s">
        <v>899</v>
      </c>
      <c r="BC857" t="s">
        <v>899</v>
      </c>
      <c r="BD857" t="s">
        <v>899</v>
      </c>
      <c r="BE857" t="s">
        <v>899</v>
      </c>
      <c r="BF857" t="s">
        <v>899</v>
      </c>
      <c r="BG857" t="s">
        <v>899</v>
      </c>
      <c r="BH857" t="s">
        <v>899</v>
      </c>
    </row>
    <row r="858" spans="44:60" x14ac:dyDescent="0.3">
      <c r="AR858" t="s">
        <v>899</v>
      </c>
      <c r="AS858" t="s">
        <v>899</v>
      </c>
      <c r="AT858" t="s">
        <v>899</v>
      </c>
      <c r="AU858" t="s">
        <v>899</v>
      </c>
      <c r="AV858" t="s">
        <v>899</v>
      </c>
      <c r="AW858" t="s">
        <v>899</v>
      </c>
      <c r="AX858" t="s">
        <v>899</v>
      </c>
      <c r="AY858" t="s">
        <v>899</v>
      </c>
      <c r="AZ858" t="s">
        <v>899</v>
      </c>
      <c r="BA858" t="s">
        <v>899</v>
      </c>
      <c r="BB858" t="s">
        <v>899</v>
      </c>
      <c r="BC858" t="s">
        <v>899</v>
      </c>
      <c r="BD858" t="s">
        <v>899</v>
      </c>
      <c r="BE858" t="s">
        <v>899</v>
      </c>
      <c r="BF858" t="s">
        <v>899</v>
      </c>
      <c r="BG858" t="s">
        <v>899</v>
      </c>
      <c r="BH858" t="s">
        <v>899</v>
      </c>
    </row>
    <row r="859" spans="44:60" x14ac:dyDescent="0.3">
      <c r="AR859" t="s">
        <v>899</v>
      </c>
      <c r="AS859" t="s">
        <v>899</v>
      </c>
      <c r="AT859" t="s">
        <v>899</v>
      </c>
      <c r="AU859" t="s">
        <v>899</v>
      </c>
      <c r="AV859" t="s">
        <v>899</v>
      </c>
      <c r="AW859" t="s">
        <v>899</v>
      </c>
      <c r="AX859" t="s">
        <v>899</v>
      </c>
      <c r="AY859" t="s">
        <v>899</v>
      </c>
      <c r="AZ859" t="s">
        <v>899</v>
      </c>
      <c r="BA859" t="s">
        <v>899</v>
      </c>
      <c r="BB859" t="s">
        <v>899</v>
      </c>
      <c r="BC859" t="s">
        <v>899</v>
      </c>
      <c r="BD859" t="s">
        <v>899</v>
      </c>
      <c r="BE859" t="s">
        <v>899</v>
      </c>
      <c r="BF859" t="s">
        <v>899</v>
      </c>
      <c r="BG859" t="s">
        <v>899</v>
      </c>
      <c r="BH859" t="s">
        <v>899</v>
      </c>
    </row>
    <row r="860" spans="44:60" x14ac:dyDescent="0.3">
      <c r="AR860" t="s">
        <v>899</v>
      </c>
      <c r="AS860" t="s">
        <v>899</v>
      </c>
      <c r="AT860" t="s">
        <v>899</v>
      </c>
      <c r="AU860" t="s">
        <v>899</v>
      </c>
      <c r="AV860" t="s">
        <v>899</v>
      </c>
      <c r="AW860" t="s">
        <v>899</v>
      </c>
      <c r="AX860" t="s">
        <v>899</v>
      </c>
      <c r="AY860" t="s">
        <v>899</v>
      </c>
      <c r="AZ860" t="s">
        <v>899</v>
      </c>
      <c r="BA860" t="s">
        <v>899</v>
      </c>
      <c r="BB860" t="s">
        <v>899</v>
      </c>
      <c r="BC860" t="s">
        <v>899</v>
      </c>
      <c r="BD860" t="s">
        <v>899</v>
      </c>
      <c r="BE860" t="s">
        <v>899</v>
      </c>
      <c r="BF860" t="s">
        <v>899</v>
      </c>
      <c r="BG860" t="s">
        <v>899</v>
      </c>
      <c r="BH860" t="s">
        <v>899</v>
      </c>
    </row>
    <row r="861" spans="44:60" x14ac:dyDescent="0.3">
      <c r="AR861" t="s">
        <v>899</v>
      </c>
      <c r="AS861" t="s">
        <v>899</v>
      </c>
      <c r="AT861" t="s">
        <v>899</v>
      </c>
      <c r="AU861" t="s">
        <v>899</v>
      </c>
      <c r="AV861" t="s">
        <v>899</v>
      </c>
      <c r="AW861" t="s">
        <v>899</v>
      </c>
      <c r="AX861" t="s">
        <v>899</v>
      </c>
      <c r="AY861" t="s">
        <v>899</v>
      </c>
      <c r="AZ861" t="s">
        <v>899</v>
      </c>
      <c r="BA861" t="s">
        <v>899</v>
      </c>
      <c r="BB861" t="s">
        <v>899</v>
      </c>
      <c r="BC861" t="s">
        <v>899</v>
      </c>
      <c r="BD861" t="s">
        <v>899</v>
      </c>
      <c r="BE861" t="s">
        <v>899</v>
      </c>
      <c r="BF861" t="s">
        <v>899</v>
      </c>
      <c r="BG861" t="s">
        <v>899</v>
      </c>
      <c r="BH861" t="s">
        <v>899</v>
      </c>
    </row>
    <row r="862" spans="44:60" x14ac:dyDescent="0.3">
      <c r="AR862" t="s">
        <v>899</v>
      </c>
      <c r="AS862" t="s">
        <v>899</v>
      </c>
      <c r="AT862" t="s">
        <v>899</v>
      </c>
      <c r="AU862" t="s">
        <v>899</v>
      </c>
      <c r="AV862" t="s">
        <v>899</v>
      </c>
      <c r="AW862" t="s">
        <v>899</v>
      </c>
      <c r="AX862" t="s">
        <v>899</v>
      </c>
      <c r="AY862" t="s">
        <v>899</v>
      </c>
      <c r="AZ862" t="s">
        <v>899</v>
      </c>
      <c r="BA862" t="s">
        <v>899</v>
      </c>
      <c r="BB862" t="s">
        <v>899</v>
      </c>
      <c r="BC862" t="s">
        <v>899</v>
      </c>
      <c r="BD862" t="s">
        <v>899</v>
      </c>
      <c r="BE862" t="s">
        <v>899</v>
      </c>
      <c r="BF862" t="s">
        <v>899</v>
      </c>
      <c r="BG862" t="s">
        <v>899</v>
      </c>
      <c r="BH862" t="s">
        <v>899</v>
      </c>
    </row>
    <row r="863" spans="44:60" x14ac:dyDescent="0.3">
      <c r="AR863" t="s">
        <v>899</v>
      </c>
      <c r="AS863" t="s">
        <v>899</v>
      </c>
      <c r="AT863" t="s">
        <v>899</v>
      </c>
      <c r="AU863" t="s">
        <v>899</v>
      </c>
      <c r="AV863" t="s">
        <v>899</v>
      </c>
      <c r="AW863" t="s">
        <v>899</v>
      </c>
      <c r="AX863" t="s">
        <v>899</v>
      </c>
      <c r="AY863" t="s">
        <v>899</v>
      </c>
      <c r="AZ863" t="s">
        <v>899</v>
      </c>
      <c r="BA863" t="s">
        <v>899</v>
      </c>
      <c r="BB863" t="s">
        <v>899</v>
      </c>
      <c r="BC863" t="s">
        <v>899</v>
      </c>
      <c r="BD863" t="s">
        <v>899</v>
      </c>
      <c r="BE863" t="s">
        <v>899</v>
      </c>
      <c r="BF863" t="s">
        <v>899</v>
      </c>
      <c r="BG863" t="s">
        <v>899</v>
      </c>
      <c r="BH863" t="s">
        <v>899</v>
      </c>
    </row>
    <row r="864" spans="44:60" x14ac:dyDescent="0.3">
      <c r="AR864" t="s">
        <v>899</v>
      </c>
      <c r="AS864" t="s">
        <v>899</v>
      </c>
      <c r="AT864" t="s">
        <v>899</v>
      </c>
      <c r="AU864" t="s">
        <v>899</v>
      </c>
      <c r="AV864" t="s">
        <v>899</v>
      </c>
      <c r="AW864" t="s">
        <v>899</v>
      </c>
      <c r="AX864" t="s">
        <v>899</v>
      </c>
      <c r="AY864" t="s">
        <v>899</v>
      </c>
      <c r="AZ864" t="s">
        <v>899</v>
      </c>
      <c r="BA864" t="s">
        <v>899</v>
      </c>
      <c r="BB864" t="s">
        <v>899</v>
      </c>
      <c r="BC864" t="s">
        <v>899</v>
      </c>
      <c r="BD864" t="s">
        <v>899</v>
      </c>
      <c r="BE864" t="s">
        <v>899</v>
      </c>
      <c r="BF864" t="s">
        <v>899</v>
      </c>
      <c r="BG864" t="s">
        <v>899</v>
      </c>
      <c r="BH864" t="s">
        <v>899</v>
      </c>
    </row>
    <row r="865" spans="44:60" x14ac:dyDescent="0.3">
      <c r="AR865" t="s">
        <v>899</v>
      </c>
      <c r="AS865" t="s">
        <v>899</v>
      </c>
      <c r="AT865" t="s">
        <v>899</v>
      </c>
      <c r="AU865" t="s">
        <v>899</v>
      </c>
      <c r="AV865" t="s">
        <v>899</v>
      </c>
      <c r="AW865" t="s">
        <v>899</v>
      </c>
      <c r="AX865" t="s">
        <v>899</v>
      </c>
      <c r="AY865" t="s">
        <v>899</v>
      </c>
      <c r="AZ865" t="s">
        <v>899</v>
      </c>
      <c r="BA865" t="s">
        <v>899</v>
      </c>
      <c r="BB865" t="s">
        <v>899</v>
      </c>
      <c r="BC865" t="s">
        <v>899</v>
      </c>
      <c r="BD865" t="s">
        <v>899</v>
      </c>
      <c r="BE865" t="s">
        <v>899</v>
      </c>
      <c r="BF865" t="s">
        <v>899</v>
      </c>
      <c r="BG865" t="s">
        <v>899</v>
      </c>
      <c r="BH865" t="s">
        <v>899</v>
      </c>
    </row>
    <row r="866" spans="44:60" x14ac:dyDescent="0.3">
      <c r="AR866" t="s">
        <v>899</v>
      </c>
      <c r="AS866" t="s">
        <v>899</v>
      </c>
      <c r="AT866" t="s">
        <v>899</v>
      </c>
      <c r="AU866" t="s">
        <v>899</v>
      </c>
      <c r="AV866" t="s">
        <v>899</v>
      </c>
      <c r="AW866" t="s">
        <v>899</v>
      </c>
      <c r="AX866" t="s">
        <v>899</v>
      </c>
      <c r="AY866" t="s">
        <v>899</v>
      </c>
      <c r="AZ866" t="s">
        <v>899</v>
      </c>
      <c r="BA866" t="s">
        <v>899</v>
      </c>
      <c r="BB866" t="s">
        <v>899</v>
      </c>
      <c r="BC866" t="s">
        <v>899</v>
      </c>
      <c r="BD866" t="s">
        <v>899</v>
      </c>
      <c r="BE866" t="s">
        <v>899</v>
      </c>
      <c r="BF866" t="s">
        <v>899</v>
      </c>
      <c r="BG866" t="s">
        <v>899</v>
      </c>
      <c r="BH866" t="s">
        <v>899</v>
      </c>
    </row>
    <row r="867" spans="44:60" x14ac:dyDescent="0.3">
      <c r="AR867" t="s">
        <v>899</v>
      </c>
      <c r="AS867" t="s">
        <v>899</v>
      </c>
      <c r="AT867" t="s">
        <v>899</v>
      </c>
      <c r="AU867" t="s">
        <v>899</v>
      </c>
      <c r="AV867" t="s">
        <v>899</v>
      </c>
      <c r="AW867" t="s">
        <v>899</v>
      </c>
      <c r="AX867" t="s">
        <v>899</v>
      </c>
      <c r="AY867" t="s">
        <v>899</v>
      </c>
      <c r="AZ867" t="s">
        <v>899</v>
      </c>
      <c r="BA867" t="s">
        <v>899</v>
      </c>
      <c r="BB867" t="s">
        <v>899</v>
      </c>
      <c r="BC867" t="s">
        <v>899</v>
      </c>
      <c r="BD867" t="s">
        <v>899</v>
      </c>
      <c r="BE867" t="s">
        <v>899</v>
      </c>
      <c r="BF867" t="s">
        <v>899</v>
      </c>
      <c r="BG867" t="s">
        <v>899</v>
      </c>
      <c r="BH867" t="s">
        <v>899</v>
      </c>
    </row>
    <row r="868" spans="44:60" x14ac:dyDescent="0.3">
      <c r="AR868" t="s">
        <v>899</v>
      </c>
      <c r="AS868" t="s">
        <v>899</v>
      </c>
      <c r="AT868" t="s">
        <v>899</v>
      </c>
      <c r="AU868" t="s">
        <v>899</v>
      </c>
      <c r="AV868" t="s">
        <v>899</v>
      </c>
      <c r="AW868" t="s">
        <v>899</v>
      </c>
      <c r="AX868" t="s">
        <v>899</v>
      </c>
      <c r="AY868" t="s">
        <v>899</v>
      </c>
      <c r="AZ868" t="s">
        <v>899</v>
      </c>
      <c r="BA868" t="s">
        <v>899</v>
      </c>
      <c r="BB868" t="s">
        <v>899</v>
      </c>
      <c r="BC868" t="s">
        <v>899</v>
      </c>
      <c r="BD868" t="s">
        <v>899</v>
      </c>
      <c r="BE868" t="s">
        <v>899</v>
      </c>
      <c r="BF868" t="s">
        <v>899</v>
      </c>
      <c r="BG868" t="s">
        <v>899</v>
      </c>
      <c r="BH868" t="s">
        <v>899</v>
      </c>
    </row>
    <row r="869" spans="44:60" x14ac:dyDescent="0.3">
      <c r="AR869" t="s">
        <v>899</v>
      </c>
      <c r="AS869" t="s">
        <v>899</v>
      </c>
      <c r="AT869" t="s">
        <v>899</v>
      </c>
      <c r="AU869" t="s">
        <v>899</v>
      </c>
      <c r="AV869" t="s">
        <v>899</v>
      </c>
      <c r="AW869" t="s">
        <v>899</v>
      </c>
      <c r="AX869" t="s">
        <v>899</v>
      </c>
      <c r="AY869" t="s">
        <v>899</v>
      </c>
      <c r="AZ869" t="s">
        <v>899</v>
      </c>
      <c r="BA869" t="s">
        <v>899</v>
      </c>
      <c r="BB869" t="s">
        <v>899</v>
      </c>
      <c r="BC869" t="s">
        <v>899</v>
      </c>
      <c r="BD869" t="s">
        <v>899</v>
      </c>
      <c r="BE869" t="s">
        <v>899</v>
      </c>
      <c r="BF869" t="s">
        <v>899</v>
      </c>
      <c r="BG869" t="s">
        <v>899</v>
      </c>
      <c r="BH869" t="s">
        <v>899</v>
      </c>
    </row>
    <row r="870" spans="44:60" x14ac:dyDescent="0.3">
      <c r="AR870" t="s">
        <v>899</v>
      </c>
      <c r="AS870" t="s">
        <v>899</v>
      </c>
      <c r="AT870" t="s">
        <v>899</v>
      </c>
      <c r="AU870" t="s">
        <v>899</v>
      </c>
      <c r="AV870" t="s">
        <v>899</v>
      </c>
      <c r="AW870" t="s">
        <v>899</v>
      </c>
      <c r="AX870" t="s">
        <v>899</v>
      </c>
      <c r="AY870" t="s">
        <v>899</v>
      </c>
      <c r="AZ870" t="s">
        <v>899</v>
      </c>
      <c r="BA870" t="s">
        <v>899</v>
      </c>
      <c r="BB870" t="s">
        <v>899</v>
      </c>
      <c r="BC870" t="s">
        <v>899</v>
      </c>
      <c r="BD870" t="s">
        <v>899</v>
      </c>
      <c r="BE870" t="s">
        <v>899</v>
      </c>
      <c r="BF870" t="s">
        <v>899</v>
      </c>
      <c r="BG870" t="s">
        <v>899</v>
      </c>
      <c r="BH870" t="s">
        <v>899</v>
      </c>
    </row>
    <row r="871" spans="44:60" x14ac:dyDescent="0.3">
      <c r="AR871" t="s">
        <v>899</v>
      </c>
      <c r="AS871" t="s">
        <v>899</v>
      </c>
      <c r="AT871" t="s">
        <v>899</v>
      </c>
      <c r="AU871" t="s">
        <v>899</v>
      </c>
      <c r="AV871" t="s">
        <v>899</v>
      </c>
      <c r="AW871" t="s">
        <v>899</v>
      </c>
      <c r="AX871" t="s">
        <v>899</v>
      </c>
      <c r="AY871" t="s">
        <v>899</v>
      </c>
      <c r="AZ871" t="s">
        <v>899</v>
      </c>
      <c r="BA871" t="s">
        <v>899</v>
      </c>
      <c r="BB871" t="s">
        <v>899</v>
      </c>
      <c r="BC871" t="s">
        <v>899</v>
      </c>
      <c r="BD871" t="s">
        <v>899</v>
      </c>
      <c r="BE871" t="s">
        <v>899</v>
      </c>
      <c r="BF871" t="s">
        <v>899</v>
      </c>
      <c r="BG871" t="s">
        <v>899</v>
      </c>
      <c r="BH871" t="s">
        <v>899</v>
      </c>
    </row>
    <row r="872" spans="44:60" x14ac:dyDescent="0.3">
      <c r="AR872" t="s">
        <v>899</v>
      </c>
      <c r="AS872" t="s">
        <v>899</v>
      </c>
      <c r="AT872" t="s">
        <v>899</v>
      </c>
      <c r="AU872" t="s">
        <v>899</v>
      </c>
      <c r="AV872" t="s">
        <v>899</v>
      </c>
      <c r="AW872" t="s">
        <v>899</v>
      </c>
      <c r="AX872" t="s">
        <v>899</v>
      </c>
      <c r="AY872" t="s">
        <v>899</v>
      </c>
      <c r="AZ872" t="s">
        <v>899</v>
      </c>
      <c r="BA872" t="s">
        <v>899</v>
      </c>
      <c r="BB872" t="s">
        <v>899</v>
      </c>
      <c r="BC872" t="s">
        <v>899</v>
      </c>
      <c r="BD872" t="s">
        <v>899</v>
      </c>
      <c r="BE872" t="s">
        <v>899</v>
      </c>
      <c r="BF872" t="s">
        <v>899</v>
      </c>
      <c r="BG872" t="s">
        <v>899</v>
      </c>
      <c r="BH872" t="s">
        <v>899</v>
      </c>
    </row>
    <row r="873" spans="44:60" x14ac:dyDescent="0.3">
      <c r="AR873" t="s">
        <v>899</v>
      </c>
      <c r="AS873" t="s">
        <v>899</v>
      </c>
      <c r="AT873" t="s">
        <v>899</v>
      </c>
      <c r="AU873" t="s">
        <v>899</v>
      </c>
      <c r="AV873" t="s">
        <v>899</v>
      </c>
      <c r="AW873" t="s">
        <v>899</v>
      </c>
      <c r="AX873" t="s">
        <v>899</v>
      </c>
      <c r="AY873" t="s">
        <v>899</v>
      </c>
      <c r="AZ873" t="s">
        <v>899</v>
      </c>
      <c r="BA873" t="s">
        <v>899</v>
      </c>
      <c r="BB873" t="s">
        <v>899</v>
      </c>
      <c r="BC873" t="s">
        <v>899</v>
      </c>
      <c r="BD873" t="s">
        <v>899</v>
      </c>
      <c r="BE873" t="s">
        <v>899</v>
      </c>
      <c r="BF873" t="s">
        <v>899</v>
      </c>
      <c r="BG873" t="s">
        <v>899</v>
      </c>
      <c r="BH873" t="s">
        <v>899</v>
      </c>
    </row>
    <row r="874" spans="44:60" x14ac:dyDescent="0.3">
      <c r="AR874" t="s">
        <v>899</v>
      </c>
      <c r="AS874" t="s">
        <v>899</v>
      </c>
      <c r="AT874" t="s">
        <v>899</v>
      </c>
      <c r="AU874" t="s">
        <v>899</v>
      </c>
      <c r="AV874" t="s">
        <v>899</v>
      </c>
      <c r="AW874" t="s">
        <v>899</v>
      </c>
      <c r="AX874" t="s">
        <v>899</v>
      </c>
      <c r="AY874" t="s">
        <v>899</v>
      </c>
      <c r="AZ874" t="s">
        <v>899</v>
      </c>
      <c r="BA874" t="s">
        <v>899</v>
      </c>
      <c r="BB874" t="s">
        <v>899</v>
      </c>
      <c r="BC874" t="s">
        <v>899</v>
      </c>
      <c r="BD874" t="s">
        <v>899</v>
      </c>
      <c r="BE874" t="s">
        <v>899</v>
      </c>
      <c r="BF874" t="s">
        <v>899</v>
      </c>
      <c r="BG874" t="s">
        <v>899</v>
      </c>
      <c r="BH874" t="s">
        <v>899</v>
      </c>
    </row>
    <row r="875" spans="44:60" x14ac:dyDescent="0.3">
      <c r="AR875" t="s">
        <v>899</v>
      </c>
      <c r="AS875" t="s">
        <v>899</v>
      </c>
      <c r="AT875" t="s">
        <v>899</v>
      </c>
      <c r="AU875" t="s">
        <v>899</v>
      </c>
      <c r="AV875" t="s">
        <v>899</v>
      </c>
      <c r="AW875" t="s">
        <v>899</v>
      </c>
      <c r="AX875" t="s">
        <v>899</v>
      </c>
      <c r="AY875" t="s">
        <v>899</v>
      </c>
      <c r="AZ875" t="s">
        <v>899</v>
      </c>
      <c r="BA875" t="s">
        <v>899</v>
      </c>
      <c r="BB875" t="s">
        <v>899</v>
      </c>
      <c r="BC875" t="s">
        <v>899</v>
      </c>
      <c r="BD875" t="s">
        <v>899</v>
      </c>
      <c r="BE875" t="s">
        <v>899</v>
      </c>
      <c r="BF875" t="s">
        <v>899</v>
      </c>
      <c r="BG875" t="s">
        <v>899</v>
      </c>
      <c r="BH875" t="s">
        <v>899</v>
      </c>
    </row>
    <row r="876" spans="44:60" x14ac:dyDescent="0.3">
      <c r="AR876" t="s">
        <v>899</v>
      </c>
      <c r="AS876" t="s">
        <v>899</v>
      </c>
      <c r="AT876" t="s">
        <v>899</v>
      </c>
      <c r="AU876" t="s">
        <v>899</v>
      </c>
      <c r="AV876" t="s">
        <v>899</v>
      </c>
      <c r="AW876" t="s">
        <v>899</v>
      </c>
      <c r="AX876" t="s">
        <v>899</v>
      </c>
      <c r="AY876" t="s">
        <v>899</v>
      </c>
      <c r="AZ876" t="s">
        <v>899</v>
      </c>
      <c r="BA876" t="s">
        <v>899</v>
      </c>
      <c r="BB876" t="s">
        <v>899</v>
      </c>
      <c r="BC876" t="s">
        <v>899</v>
      </c>
      <c r="BD876" t="s">
        <v>899</v>
      </c>
      <c r="BE876" t="s">
        <v>899</v>
      </c>
      <c r="BF876" t="s">
        <v>899</v>
      </c>
      <c r="BG876" t="s">
        <v>899</v>
      </c>
      <c r="BH876" t="s">
        <v>899</v>
      </c>
    </row>
    <row r="877" spans="44:60" x14ac:dyDescent="0.3">
      <c r="AR877" t="s">
        <v>899</v>
      </c>
      <c r="AS877" t="s">
        <v>899</v>
      </c>
      <c r="AT877" t="s">
        <v>899</v>
      </c>
      <c r="AU877" t="s">
        <v>899</v>
      </c>
      <c r="AV877" t="s">
        <v>899</v>
      </c>
      <c r="AW877" t="s">
        <v>899</v>
      </c>
      <c r="AX877" t="s">
        <v>899</v>
      </c>
      <c r="AY877" t="s">
        <v>899</v>
      </c>
      <c r="AZ877" t="s">
        <v>899</v>
      </c>
      <c r="BA877" t="s">
        <v>899</v>
      </c>
      <c r="BB877" t="s">
        <v>899</v>
      </c>
      <c r="BC877" t="s">
        <v>899</v>
      </c>
      <c r="BD877" t="s">
        <v>899</v>
      </c>
      <c r="BE877" t="s">
        <v>899</v>
      </c>
      <c r="BF877" t="s">
        <v>899</v>
      </c>
      <c r="BG877" t="s">
        <v>899</v>
      </c>
      <c r="BH877" t="s">
        <v>899</v>
      </c>
    </row>
    <row r="878" spans="44:60" x14ac:dyDescent="0.3">
      <c r="AR878" t="s">
        <v>899</v>
      </c>
      <c r="AS878" t="s">
        <v>899</v>
      </c>
      <c r="AT878" t="s">
        <v>899</v>
      </c>
      <c r="AU878" t="s">
        <v>899</v>
      </c>
      <c r="AV878" t="s">
        <v>899</v>
      </c>
      <c r="AW878" t="s">
        <v>899</v>
      </c>
      <c r="AX878" t="s">
        <v>899</v>
      </c>
      <c r="AY878" t="s">
        <v>899</v>
      </c>
      <c r="AZ878" t="s">
        <v>899</v>
      </c>
      <c r="BA878" t="s">
        <v>899</v>
      </c>
      <c r="BB878" t="s">
        <v>899</v>
      </c>
      <c r="BC878" t="s">
        <v>899</v>
      </c>
      <c r="BD878" t="s">
        <v>899</v>
      </c>
      <c r="BE878" t="s">
        <v>899</v>
      </c>
      <c r="BF878" t="s">
        <v>899</v>
      </c>
      <c r="BG878" t="s">
        <v>899</v>
      </c>
      <c r="BH878" t="s">
        <v>899</v>
      </c>
    </row>
    <row r="879" spans="44:60" x14ac:dyDescent="0.3">
      <c r="AR879" t="s">
        <v>899</v>
      </c>
      <c r="AS879" t="s">
        <v>899</v>
      </c>
      <c r="AT879" t="s">
        <v>899</v>
      </c>
      <c r="AU879" t="s">
        <v>899</v>
      </c>
      <c r="AV879" t="s">
        <v>899</v>
      </c>
      <c r="AW879" t="s">
        <v>899</v>
      </c>
      <c r="AX879" t="s">
        <v>899</v>
      </c>
      <c r="AY879" t="s">
        <v>899</v>
      </c>
      <c r="AZ879" t="s">
        <v>899</v>
      </c>
      <c r="BA879" t="s">
        <v>899</v>
      </c>
      <c r="BB879" t="s">
        <v>899</v>
      </c>
      <c r="BC879" t="s">
        <v>899</v>
      </c>
      <c r="BD879" t="s">
        <v>899</v>
      </c>
      <c r="BE879" t="s">
        <v>899</v>
      </c>
      <c r="BF879" t="s">
        <v>899</v>
      </c>
      <c r="BG879" t="s">
        <v>899</v>
      </c>
      <c r="BH879" t="s">
        <v>899</v>
      </c>
    </row>
    <row r="880" spans="44:60" x14ac:dyDescent="0.3">
      <c r="AR880" t="s">
        <v>899</v>
      </c>
      <c r="AS880" t="s">
        <v>899</v>
      </c>
      <c r="AT880" t="s">
        <v>899</v>
      </c>
      <c r="AU880" t="s">
        <v>899</v>
      </c>
      <c r="AV880" t="s">
        <v>899</v>
      </c>
      <c r="AW880" t="s">
        <v>899</v>
      </c>
      <c r="AX880" t="s">
        <v>899</v>
      </c>
      <c r="AY880" t="s">
        <v>899</v>
      </c>
      <c r="AZ880" t="s">
        <v>899</v>
      </c>
      <c r="BA880" t="s">
        <v>899</v>
      </c>
      <c r="BB880" t="s">
        <v>899</v>
      </c>
      <c r="BC880" t="s">
        <v>899</v>
      </c>
      <c r="BD880" t="s">
        <v>899</v>
      </c>
      <c r="BE880" t="s">
        <v>899</v>
      </c>
      <c r="BF880" t="s">
        <v>899</v>
      </c>
      <c r="BG880" t="s">
        <v>899</v>
      </c>
      <c r="BH880" t="s">
        <v>899</v>
      </c>
    </row>
    <row r="881" spans="44:60" x14ac:dyDescent="0.3">
      <c r="AR881" t="s">
        <v>899</v>
      </c>
      <c r="AS881" t="s">
        <v>899</v>
      </c>
      <c r="AT881" t="s">
        <v>899</v>
      </c>
      <c r="AU881" t="s">
        <v>899</v>
      </c>
      <c r="AV881" t="s">
        <v>899</v>
      </c>
      <c r="AW881" t="s">
        <v>899</v>
      </c>
      <c r="AX881" t="s">
        <v>899</v>
      </c>
      <c r="AY881" t="s">
        <v>899</v>
      </c>
      <c r="AZ881" t="s">
        <v>899</v>
      </c>
      <c r="BA881" t="s">
        <v>899</v>
      </c>
      <c r="BB881" t="s">
        <v>899</v>
      </c>
      <c r="BC881" t="s">
        <v>899</v>
      </c>
      <c r="BD881" t="s">
        <v>899</v>
      </c>
      <c r="BE881" t="s">
        <v>899</v>
      </c>
      <c r="BF881" t="s">
        <v>899</v>
      </c>
      <c r="BG881" t="s">
        <v>899</v>
      </c>
      <c r="BH881" t="s">
        <v>899</v>
      </c>
    </row>
    <row r="882" spans="44:60" x14ac:dyDescent="0.3">
      <c r="AR882" t="s">
        <v>899</v>
      </c>
      <c r="AS882" t="s">
        <v>899</v>
      </c>
      <c r="AT882" t="s">
        <v>899</v>
      </c>
      <c r="AU882" t="s">
        <v>899</v>
      </c>
      <c r="AV882" t="s">
        <v>899</v>
      </c>
      <c r="AW882" t="s">
        <v>899</v>
      </c>
      <c r="AX882" t="s">
        <v>899</v>
      </c>
      <c r="AY882" t="s">
        <v>899</v>
      </c>
      <c r="AZ882" t="s">
        <v>899</v>
      </c>
      <c r="BA882" t="s">
        <v>899</v>
      </c>
      <c r="BB882" t="s">
        <v>899</v>
      </c>
      <c r="BC882" t="s">
        <v>899</v>
      </c>
      <c r="BD882" t="s">
        <v>899</v>
      </c>
      <c r="BE882" t="s">
        <v>899</v>
      </c>
      <c r="BF882" t="s">
        <v>899</v>
      </c>
      <c r="BG882" t="s">
        <v>899</v>
      </c>
      <c r="BH882" t="s">
        <v>899</v>
      </c>
    </row>
    <row r="883" spans="44:60" x14ac:dyDescent="0.3">
      <c r="AR883" t="s">
        <v>899</v>
      </c>
      <c r="AS883" t="s">
        <v>899</v>
      </c>
      <c r="AT883" t="s">
        <v>899</v>
      </c>
      <c r="AU883" t="s">
        <v>899</v>
      </c>
      <c r="AV883" t="s">
        <v>899</v>
      </c>
      <c r="AW883" t="s">
        <v>899</v>
      </c>
      <c r="AX883" t="s">
        <v>899</v>
      </c>
      <c r="AY883" t="s">
        <v>899</v>
      </c>
      <c r="AZ883" t="s">
        <v>899</v>
      </c>
      <c r="BA883" t="s">
        <v>899</v>
      </c>
      <c r="BB883" t="s">
        <v>899</v>
      </c>
      <c r="BC883" t="s">
        <v>899</v>
      </c>
      <c r="BD883" t="s">
        <v>899</v>
      </c>
      <c r="BE883" t="s">
        <v>899</v>
      </c>
      <c r="BF883" t="s">
        <v>899</v>
      </c>
      <c r="BG883" t="s">
        <v>899</v>
      </c>
      <c r="BH883" t="s">
        <v>899</v>
      </c>
    </row>
    <row r="884" spans="44:60" x14ac:dyDescent="0.3">
      <c r="AR884" t="s">
        <v>899</v>
      </c>
      <c r="AS884" t="s">
        <v>899</v>
      </c>
      <c r="AT884" t="s">
        <v>899</v>
      </c>
      <c r="AU884" t="s">
        <v>899</v>
      </c>
      <c r="AV884" t="s">
        <v>899</v>
      </c>
      <c r="AW884" t="s">
        <v>899</v>
      </c>
      <c r="AX884" t="s">
        <v>899</v>
      </c>
      <c r="AY884" t="s">
        <v>899</v>
      </c>
      <c r="AZ884" t="s">
        <v>899</v>
      </c>
      <c r="BA884" t="s">
        <v>899</v>
      </c>
      <c r="BB884" t="s">
        <v>899</v>
      </c>
      <c r="BC884" t="s">
        <v>899</v>
      </c>
      <c r="BD884" t="s">
        <v>899</v>
      </c>
      <c r="BE884" t="s">
        <v>899</v>
      </c>
      <c r="BF884" t="s">
        <v>899</v>
      </c>
      <c r="BG884" t="s">
        <v>899</v>
      </c>
      <c r="BH884" t="s">
        <v>899</v>
      </c>
    </row>
    <row r="885" spans="44:60" x14ac:dyDescent="0.3">
      <c r="AR885" t="s">
        <v>899</v>
      </c>
      <c r="AS885" t="s">
        <v>899</v>
      </c>
      <c r="AT885" t="s">
        <v>899</v>
      </c>
      <c r="AU885" t="s">
        <v>899</v>
      </c>
      <c r="AV885" t="s">
        <v>899</v>
      </c>
      <c r="AW885" t="s">
        <v>899</v>
      </c>
      <c r="AX885" t="s">
        <v>899</v>
      </c>
      <c r="AY885" t="s">
        <v>899</v>
      </c>
      <c r="AZ885" t="s">
        <v>899</v>
      </c>
      <c r="BA885" t="s">
        <v>899</v>
      </c>
      <c r="BB885" t="s">
        <v>899</v>
      </c>
      <c r="BC885" t="s">
        <v>899</v>
      </c>
      <c r="BD885" t="s">
        <v>899</v>
      </c>
      <c r="BE885" t="s">
        <v>899</v>
      </c>
      <c r="BF885" t="s">
        <v>899</v>
      </c>
      <c r="BG885" t="s">
        <v>899</v>
      </c>
      <c r="BH885" t="s">
        <v>899</v>
      </c>
    </row>
    <row r="886" spans="44:60" x14ac:dyDescent="0.3">
      <c r="AR886" t="s">
        <v>899</v>
      </c>
      <c r="AS886" t="s">
        <v>899</v>
      </c>
      <c r="AT886" t="s">
        <v>899</v>
      </c>
      <c r="AU886" t="s">
        <v>899</v>
      </c>
      <c r="AV886" t="s">
        <v>899</v>
      </c>
      <c r="AW886" t="s">
        <v>899</v>
      </c>
      <c r="AX886" t="s">
        <v>899</v>
      </c>
      <c r="AY886" t="s">
        <v>899</v>
      </c>
      <c r="AZ886" t="s">
        <v>899</v>
      </c>
      <c r="BA886" t="s">
        <v>899</v>
      </c>
      <c r="BB886" t="s">
        <v>899</v>
      </c>
      <c r="BC886" t="s">
        <v>899</v>
      </c>
      <c r="BD886" t="s">
        <v>899</v>
      </c>
      <c r="BE886" t="s">
        <v>899</v>
      </c>
      <c r="BF886" t="s">
        <v>899</v>
      </c>
      <c r="BG886" t="s">
        <v>899</v>
      </c>
      <c r="BH886" t="s">
        <v>899</v>
      </c>
    </row>
    <row r="887" spans="44:60" x14ac:dyDescent="0.3">
      <c r="AR887" t="s">
        <v>899</v>
      </c>
      <c r="AS887" t="s">
        <v>899</v>
      </c>
      <c r="AT887" t="s">
        <v>899</v>
      </c>
      <c r="AU887" t="s">
        <v>899</v>
      </c>
      <c r="AV887" t="s">
        <v>899</v>
      </c>
      <c r="AW887" t="s">
        <v>899</v>
      </c>
      <c r="AX887" t="s">
        <v>899</v>
      </c>
      <c r="AY887" t="s">
        <v>899</v>
      </c>
      <c r="AZ887" t="s">
        <v>899</v>
      </c>
      <c r="BA887" t="s">
        <v>899</v>
      </c>
      <c r="BB887" t="s">
        <v>899</v>
      </c>
      <c r="BC887" t="s">
        <v>899</v>
      </c>
      <c r="BD887" t="s">
        <v>899</v>
      </c>
      <c r="BE887" t="s">
        <v>899</v>
      </c>
      <c r="BF887" t="s">
        <v>899</v>
      </c>
      <c r="BG887" t="s">
        <v>899</v>
      </c>
      <c r="BH887" t="s">
        <v>899</v>
      </c>
    </row>
    <row r="888" spans="44:60" x14ac:dyDescent="0.3">
      <c r="AR888" t="s">
        <v>899</v>
      </c>
      <c r="AS888" t="s">
        <v>899</v>
      </c>
      <c r="AT888" t="s">
        <v>899</v>
      </c>
      <c r="AU888" t="s">
        <v>899</v>
      </c>
      <c r="AV888" t="s">
        <v>899</v>
      </c>
      <c r="AW888" t="s">
        <v>899</v>
      </c>
      <c r="AX888" t="s">
        <v>899</v>
      </c>
      <c r="AY888" t="s">
        <v>899</v>
      </c>
      <c r="AZ888" t="s">
        <v>899</v>
      </c>
      <c r="BA888" t="s">
        <v>899</v>
      </c>
      <c r="BB888" t="s">
        <v>899</v>
      </c>
      <c r="BC888" t="s">
        <v>899</v>
      </c>
      <c r="BD888" t="s">
        <v>899</v>
      </c>
      <c r="BE888" t="s">
        <v>899</v>
      </c>
      <c r="BF888" t="s">
        <v>899</v>
      </c>
      <c r="BG888" t="s">
        <v>899</v>
      </c>
      <c r="BH888" t="s">
        <v>899</v>
      </c>
    </row>
    <row r="889" spans="44:60" x14ac:dyDescent="0.3">
      <c r="AR889" t="s">
        <v>899</v>
      </c>
      <c r="AS889" t="s">
        <v>899</v>
      </c>
      <c r="AT889" t="s">
        <v>899</v>
      </c>
      <c r="AU889" t="s">
        <v>899</v>
      </c>
      <c r="AV889" t="s">
        <v>899</v>
      </c>
      <c r="AW889" t="s">
        <v>899</v>
      </c>
      <c r="AX889" t="s">
        <v>899</v>
      </c>
      <c r="AY889" t="s">
        <v>899</v>
      </c>
      <c r="AZ889" t="s">
        <v>899</v>
      </c>
      <c r="BA889" t="s">
        <v>899</v>
      </c>
      <c r="BB889" t="s">
        <v>899</v>
      </c>
      <c r="BC889" t="s">
        <v>899</v>
      </c>
      <c r="BD889" t="s">
        <v>899</v>
      </c>
      <c r="BE889" t="s">
        <v>899</v>
      </c>
      <c r="BF889" t="s">
        <v>899</v>
      </c>
      <c r="BG889" t="s">
        <v>899</v>
      </c>
      <c r="BH889" t="s">
        <v>899</v>
      </c>
    </row>
    <row r="890" spans="44:60" x14ac:dyDescent="0.3">
      <c r="AR890" t="s">
        <v>899</v>
      </c>
      <c r="AS890" t="s">
        <v>899</v>
      </c>
      <c r="AT890" t="s">
        <v>899</v>
      </c>
      <c r="AU890" t="s">
        <v>899</v>
      </c>
      <c r="AV890" t="s">
        <v>899</v>
      </c>
      <c r="AW890" t="s">
        <v>899</v>
      </c>
      <c r="AX890" t="s">
        <v>899</v>
      </c>
      <c r="AY890" t="s">
        <v>899</v>
      </c>
      <c r="AZ890" t="s">
        <v>899</v>
      </c>
      <c r="BA890" t="s">
        <v>899</v>
      </c>
      <c r="BB890" t="s">
        <v>899</v>
      </c>
      <c r="BC890" t="s">
        <v>899</v>
      </c>
      <c r="BD890" t="s">
        <v>899</v>
      </c>
      <c r="BE890" t="s">
        <v>899</v>
      </c>
      <c r="BF890" t="s">
        <v>899</v>
      </c>
      <c r="BG890" t="s">
        <v>899</v>
      </c>
      <c r="BH890" t="s">
        <v>899</v>
      </c>
    </row>
    <row r="891" spans="44:60" x14ac:dyDescent="0.3">
      <c r="AR891" t="s">
        <v>899</v>
      </c>
      <c r="AS891" t="s">
        <v>899</v>
      </c>
      <c r="AT891" t="s">
        <v>899</v>
      </c>
      <c r="AU891" t="s">
        <v>899</v>
      </c>
      <c r="AV891" t="s">
        <v>899</v>
      </c>
      <c r="AW891" t="s">
        <v>899</v>
      </c>
      <c r="AX891" t="s">
        <v>899</v>
      </c>
      <c r="AY891" t="s">
        <v>899</v>
      </c>
      <c r="AZ891" t="s">
        <v>899</v>
      </c>
      <c r="BA891" t="s">
        <v>899</v>
      </c>
      <c r="BB891" t="s">
        <v>899</v>
      </c>
      <c r="BC891" t="s">
        <v>899</v>
      </c>
      <c r="BD891" t="s">
        <v>899</v>
      </c>
      <c r="BE891" t="s">
        <v>899</v>
      </c>
      <c r="BF891" t="s">
        <v>899</v>
      </c>
      <c r="BG891" t="s">
        <v>899</v>
      </c>
      <c r="BH891" t="s">
        <v>899</v>
      </c>
    </row>
    <row r="892" spans="44:60" x14ac:dyDescent="0.3">
      <c r="AR892" t="s">
        <v>899</v>
      </c>
      <c r="AS892" t="s">
        <v>899</v>
      </c>
      <c r="AT892" t="s">
        <v>899</v>
      </c>
      <c r="AU892" t="s">
        <v>899</v>
      </c>
      <c r="AV892" t="s">
        <v>899</v>
      </c>
      <c r="AW892" t="s">
        <v>899</v>
      </c>
      <c r="AX892" t="s">
        <v>899</v>
      </c>
      <c r="AY892" t="s">
        <v>899</v>
      </c>
      <c r="AZ892" t="s">
        <v>899</v>
      </c>
      <c r="BA892" t="s">
        <v>899</v>
      </c>
      <c r="BB892" t="s">
        <v>899</v>
      </c>
      <c r="BC892" t="s">
        <v>899</v>
      </c>
      <c r="BD892" t="s">
        <v>899</v>
      </c>
      <c r="BE892" t="s">
        <v>899</v>
      </c>
      <c r="BF892" t="s">
        <v>899</v>
      </c>
      <c r="BG892" t="s">
        <v>899</v>
      </c>
      <c r="BH892" t="s">
        <v>899</v>
      </c>
    </row>
    <row r="893" spans="44:60" x14ac:dyDescent="0.3">
      <c r="AR893" t="s">
        <v>899</v>
      </c>
      <c r="AS893" t="s">
        <v>899</v>
      </c>
      <c r="AT893" t="s">
        <v>899</v>
      </c>
      <c r="AU893" t="s">
        <v>899</v>
      </c>
      <c r="AV893" t="s">
        <v>899</v>
      </c>
      <c r="AW893" t="s">
        <v>899</v>
      </c>
      <c r="AX893" t="s">
        <v>899</v>
      </c>
      <c r="AY893" t="s">
        <v>899</v>
      </c>
      <c r="AZ893" t="s">
        <v>899</v>
      </c>
      <c r="BA893" t="s">
        <v>899</v>
      </c>
      <c r="BB893" t="s">
        <v>899</v>
      </c>
      <c r="BC893" t="s">
        <v>899</v>
      </c>
      <c r="BD893" t="s">
        <v>899</v>
      </c>
      <c r="BE893" t="s">
        <v>899</v>
      </c>
      <c r="BF893" t="s">
        <v>899</v>
      </c>
      <c r="BG893" t="s">
        <v>899</v>
      </c>
      <c r="BH893" t="s">
        <v>899</v>
      </c>
    </row>
    <row r="894" spans="44:60" x14ac:dyDescent="0.3">
      <c r="AR894" t="s">
        <v>899</v>
      </c>
      <c r="AS894" t="s">
        <v>899</v>
      </c>
      <c r="AT894" t="s">
        <v>899</v>
      </c>
      <c r="AU894" t="s">
        <v>899</v>
      </c>
      <c r="AV894" t="s">
        <v>899</v>
      </c>
      <c r="AW894" t="s">
        <v>899</v>
      </c>
      <c r="AX894" t="s">
        <v>899</v>
      </c>
      <c r="AY894" t="s">
        <v>899</v>
      </c>
      <c r="AZ894" t="s">
        <v>899</v>
      </c>
      <c r="BA894" t="s">
        <v>899</v>
      </c>
      <c r="BB894" t="s">
        <v>899</v>
      </c>
      <c r="BC894" t="s">
        <v>899</v>
      </c>
      <c r="BD894" t="s">
        <v>899</v>
      </c>
      <c r="BE894" t="s">
        <v>899</v>
      </c>
      <c r="BF894" t="s">
        <v>899</v>
      </c>
      <c r="BG894" t="s">
        <v>899</v>
      </c>
      <c r="BH894" t="s">
        <v>899</v>
      </c>
    </row>
    <row r="895" spans="44:60" x14ac:dyDescent="0.3">
      <c r="AR895" t="s">
        <v>899</v>
      </c>
      <c r="AS895" t="s">
        <v>899</v>
      </c>
      <c r="AT895" t="s">
        <v>899</v>
      </c>
      <c r="AU895" t="s">
        <v>899</v>
      </c>
      <c r="AV895" t="s">
        <v>899</v>
      </c>
      <c r="AW895" t="s">
        <v>899</v>
      </c>
      <c r="AX895" t="s">
        <v>899</v>
      </c>
      <c r="AY895" t="s">
        <v>899</v>
      </c>
      <c r="AZ895" t="s">
        <v>899</v>
      </c>
      <c r="BA895" t="s">
        <v>899</v>
      </c>
      <c r="BB895" t="s">
        <v>899</v>
      </c>
      <c r="BC895" t="s">
        <v>899</v>
      </c>
      <c r="BD895" t="s">
        <v>899</v>
      </c>
      <c r="BE895" t="s">
        <v>899</v>
      </c>
      <c r="BF895" t="s">
        <v>899</v>
      </c>
      <c r="BG895" t="s">
        <v>899</v>
      </c>
      <c r="BH895" t="s">
        <v>899</v>
      </c>
    </row>
    <row r="896" spans="44:60" x14ac:dyDescent="0.3">
      <c r="AR896" t="s">
        <v>899</v>
      </c>
      <c r="AS896" t="s">
        <v>899</v>
      </c>
      <c r="AT896" t="s">
        <v>899</v>
      </c>
      <c r="AU896" t="s">
        <v>899</v>
      </c>
      <c r="AV896" t="s">
        <v>899</v>
      </c>
      <c r="AW896" t="s">
        <v>899</v>
      </c>
      <c r="AX896" t="s">
        <v>899</v>
      </c>
      <c r="AY896" t="s">
        <v>899</v>
      </c>
      <c r="AZ896" t="s">
        <v>899</v>
      </c>
      <c r="BA896" t="s">
        <v>899</v>
      </c>
      <c r="BB896" t="s">
        <v>899</v>
      </c>
      <c r="BC896" t="s">
        <v>899</v>
      </c>
      <c r="BD896" t="s">
        <v>899</v>
      </c>
      <c r="BE896" t="s">
        <v>899</v>
      </c>
      <c r="BF896" t="s">
        <v>899</v>
      </c>
      <c r="BG896" t="s">
        <v>899</v>
      </c>
      <c r="BH896" t="s">
        <v>899</v>
      </c>
    </row>
    <row r="897" spans="44:60" x14ac:dyDescent="0.3">
      <c r="AR897" t="s">
        <v>899</v>
      </c>
      <c r="AS897" t="s">
        <v>899</v>
      </c>
      <c r="AT897" t="s">
        <v>899</v>
      </c>
      <c r="AU897" t="s">
        <v>899</v>
      </c>
      <c r="AV897" t="s">
        <v>899</v>
      </c>
      <c r="AW897" t="s">
        <v>899</v>
      </c>
      <c r="AX897" t="s">
        <v>899</v>
      </c>
      <c r="AY897" t="s">
        <v>899</v>
      </c>
      <c r="AZ897" t="s">
        <v>899</v>
      </c>
      <c r="BA897" t="s">
        <v>899</v>
      </c>
      <c r="BB897" t="s">
        <v>899</v>
      </c>
      <c r="BC897" t="s">
        <v>899</v>
      </c>
      <c r="BD897" t="s">
        <v>899</v>
      </c>
      <c r="BE897" t="s">
        <v>899</v>
      </c>
      <c r="BF897" t="s">
        <v>899</v>
      </c>
      <c r="BG897" t="s">
        <v>899</v>
      </c>
      <c r="BH897" t="s">
        <v>899</v>
      </c>
    </row>
    <row r="898" spans="44:60" x14ac:dyDescent="0.3">
      <c r="AR898" t="s">
        <v>899</v>
      </c>
      <c r="AS898" t="s">
        <v>899</v>
      </c>
      <c r="AT898" t="s">
        <v>899</v>
      </c>
      <c r="AU898" t="s">
        <v>899</v>
      </c>
      <c r="AV898" t="s">
        <v>899</v>
      </c>
      <c r="AW898" t="s">
        <v>899</v>
      </c>
      <c r="AX898" t="s">
        <v>899</v>
      </c>
      <c r="AY898" t="s">
        <v>899</v>
      </c>
      <c r="AZ898" t="s">
        <v>899</v>
      </c>
      <c r="BA898" t="s">
        <v>899</v>
      </c>
      <c r="BB898" t="s">
        <v>899</v>
      </c>
      <c r="BC898" t="s">
        <v>899</v>
      </c>
      <c r="BD898" t="s">
        <v>899</v>
      </c>
      <c r="BE898" t="s">
        <v>899</v>
      </c>
      <c r="BF898" t="s">
        <v>899</v>
      </c>
      <c r="BG898" t="s">
        <v>899</v>
      </c>
      <c r="BH898" t="s">
        <v>899</v>
      </c>
    </row>
    <row r="899" spans="44:60" x14ac:dyDescent="0.3">
      <c r="AR899" t="s">
        <v>899</v>
      </c>
      <c r="AS899" t="s">
        <v>899</v>
      </c>
      <c r="AT899" t="s">
        <v>899</v>
      </c>
      <c r="AU899" t="s">
        <v>899</v>
      </c>
      <c r="AV899" t="s">
        <v>899</v>
      </c>
      <c r="AW899" t="s">
        <v>899</v>
      </c>
      <c r="AX899" t="s">
        <v>899</v>
      </c>
      <c r="AY899" t="s">
        <v>899</v>
      </c>
      <c r="AZ899" t="s">
        <v>899</v>
      </c>
      <c r="BA899" t="s">
        <v>899</v>
      </c>
      <c r="BB899" t="s">
        <v>899</v>
      </c>
      <c r="BC899" t="s">
        <v>899</v>
      </c>
      <c r="BD899" t="s">
        <v>899</v>
      </c>
      <c r="BE899" t="s">
        <v>899</v>
      </c>
      <c r="BF899" t="s">
        <v>899</v>
      </c>
      <c r="BG899" t="s">
        <v>899</v>
      </c>
      <c r="BH899" t="s">
        <v>899</v>
      </c>
    </row>
    <row r="900" spans="44:60" x14ac:dyDescent="0.3">
      <c r="AR900" t="s">
        <v>899</v>
      </c>
      <c r="AS900" t="s">
        <v>899</v>
      </c>
      <c r="AT900" t="s">
        <v>899</v>
      </c>
      <c r="AU900" t="s">
        <v>899</v>
      </c>
      <c r="AV900" t="s">
        <v>899</v>
      </c>
      <c r="AW900" t="s">
        <v>899</v>
      </c>
      <c r="AX900" t="s">
        <v>899</v>
      </c>
      <c r="AY900" t="s">
        <v>899</v>
      </c>
      <c r="AZ900" t="s">
        <v>899</v>
      </c>
      <c r="BA900" t="s">
        <v>899</v>
      </c>
      <c r="BB900" t="s">
        <v>899</v>
      </c>
      <c r="BC900" t="s">
        <v>899</v>
      </c>
      <c r="BD900" t="s">
        <v>899</v>
      </c>
      <c r="BE900" t="s">
        <v>899</v>
      </c>
      <c r="BF900" t="s">
        <v>899</v>
      </c>
      <c r="BG900" t="s">
        <v>899</v>
      </c>
      <c r="BH900" t="s">
        <v>899</v>
      </c>
    </row>
    <row r="901" spans="44:60" x14ac:dyDescent="0.3">
      <c r="AR901" t="s">
        <v>899</v>
      </c>
      <c r="AS901" t="s">
        <v>899</v>
      </c>
      <c r="AT901" t="s">
        <v>899</v>
      </c>
      <c r="AU901" t="s">
        <v>899</v>
      </c>
      <c r="AV901" t="s">
        <v>899</v>
      </c>
      <c r="AW901" t="s">
        <v>899</v>
      </c>
      <c r="AX901" t="s">
        <v>899</v>
      </c>
      <c r="AY901" t="s">
        <v>899</v>
      </c>
      <c r="AZ901" t="s">
        <v>899</v>
      </c>
      <c r="BA901" t="s">
        <v>899</v>
      </c>
      <c r="BB901" t="s">
        <v>899</v>
      </c>
      <c r="BC901" t="s">
        <v>899</v>
      </c>
      <c r="BD901" t="s">
        <v>899</v>
      </c>
      <c r="BE901" t="s">
        <v>899</v>
      </c>
      <c r="BF901" t="s">
        <v>899</v>
      </c>
      <c r="BG901" t="s">
        <v>899</v>
      </c>
      <c r="BH901" t="s">
        <v>899</v>
      </c>
    </row>
    <row r="902" spans="44:60" x14ac:dyDescent="0.3">
      <c r="AR902" t="s">
        <v>899</v>
      </c>
      <c r="AS902" t="s">
        <v>899</v>
      </c>
      <c r="AT902" t="s">
        <v>899</v>
      </c>
      <c r="AU902" t="s">
        <v>899</v>
      </c>
      <c r="AV902" t="s">
        <v>899</v>
      </c>
      <c r="AW902" t="s">
        <v>899</v>
      </c>
      <c r="AX902" t="s">
        <v>899</v>
      </c>
      <c r="AY902" t="s">
        <v>899</v>
      </c>
      <c r="AZ902" t="s">
        <v>899</v>
      </c>
      <c r="BA902" t="s">
        <v>899</v>
      </c>
      <c r="BB902" t="s">
        <v>899</v>
      </c>
      <c r="BC902" t="s">
        <v>899</v>
      </c>
      <c r="BD902" t="s">
        <v>899</v>
      </c>
      <c r="BE902" t="s">
        <v>899</v>
      </c>
      <c r="BF902" t="s">
        <v>899</v>
      </c>
      <c r="BG902" t="s">
        <v>899</v>
      </c>
      <c r="BH902" t="s">
        <v>899</v>
      </c>
    </row>
    <row r="903" spans="44:60" x14ac:dyDescent="0.3">
      <c r="AR903" t="s">
        <v>899</v>
      </c>
      <c r="AS903" t="s">
        <v>899</v>
      </c>
      <c r="AT903" t="s">
        <v>899</v>
      </c>
      <c r="AU903" t="s">
        <v>899</v>
      </c>
      <c r="AV903" t="s">
        <v>899</v>
      </c>
      <c r="AW903" t="s">
        <v>899</v>
      </c>
      <c r="AX903" t="s">
        <v>899</v>
      </c>
      <c r="AY903" t="s">
        <v>899</v>
      </c>
      <c r="AZ903" t="s">
        <v>899</v>
      </c>
      <c r="BA903" t="s">
        <v>899</v>
      </c>
      <c r="BB903" t="s">
        <v>899</v>
      </c>
      <c r="BC903" t="s">
        <v>899</v>
      </c>
      <c r="BD903" t="s">
        <v>899</v>
      </c>
      <c r="BE903" t="s">
        <v>899</v>
      </c>
      <c r="BF903" t="s">
        <v>899</v>
      </c>
      <c r="BG903" t="s">
        <v>899</v>
      </c>
      <c r="BH903" t="s">
        <v>899</v>
      </c>
    </row>
    <row r="904" spans="44:60" x14ac:dyDescent="0.3">
      <c r="AR904" t="s">
        <v>899</v>
      </c>
      <c r="AS904" t="s">
        <v>899</v>
      </c>
      <c r="AT904" t="s">
        <v>899</v>
      </c>
      <c r="AU904" t="s">
        <v>899</v>
      </c>
      <c r="AV904" t="s">
        <v>899</v>
      </c>
      <c r="AW904" t="s">
        <v>899</v>
      </c>
      <c r="AX904" t="s">
        <v>899</v>
      </c>
      <c r="AY904" t="s">
        <v>899</v>
      </c>
      <c r="AZ904" t="s">
        <v>899</v>
      </c>
      <c r="BA904" t="s">
        <v>899</v>
      </c>
      <c r="BB904" t="s">
        <v>899</v>
      </c>
      <c r="BC904" t="s">
        <v>899</v>
      </c>
      <c r="BD904" t="s">
        <v>899</v>
      </c>
      <c r="BE904" t="s">
        <v>899</v>
      </c>
      <c r="BF904" t="s">
        <v>899</v>
      </c>
      <c r="BG904" t="s">
        <v>899</v>
      </c>
      <c r="BH904" t="s">
        <v>899</v>
      </c>
    </row>
    <row r="905" spans="44:60" x14ac:dyDescent="0.3">
      <c r="AR905" t="s">
        <v>899</v>
      </c>
      <c r="AS905" t="s">
        <v>899</v>
      </c>
      <c r="AT905" t="s">
        <v>899</v>
      </c>
      <c r="AU905" t="s">
        <v>899</v>
      </c>
      <c r="AV905" t="s">
        <v>899</v>
      </c>
      <c r="AW905" t="s">
        <v>899</v>
      </c>
      <c r="AX905" t="s">
        <v>899</v>
      </c>
      <c r="AY905" t="s">
        <v>899</v>
      </c>
      <c r="AZ905" t="s">
        <v>899</v>
      </c>
      <c r="BA905" t="s">
        <v>899</v>
      </c>
      <c r="BB905" t="s">
        <v>899</v>
      </c>
      <c r="BC905" t="s">
        <v>899</v>
      </c>
      <c r="BD905" t="s">
        <v>899</v>
      </c>
      <c r="BE905" t="s">
        <v>899</v>
      </c>
      <c r="BF905" t="s">
        <v>899</v>
      </c>
      <c r="BG905" t="s">
        <v>899</v>
      </c>
      <c r="BH905" t="s">
        <v>899</v>
      </c>
    </row>
    <row r="906" spans="44:60" x14ac:dyDescent="0.3">
      <c r="AR906" t="s">
        <v>899</v>
      </c>
      <c r="AS906" t="s">
        <v>899</v>
      </c>
      <c r="AT906" t="s">
        <v>899</v>
      </c>
      <c r="AU906" t="s">
        <v>899</v>
      </c>
      <c r="AV906" t="s">
        <v>899</v>
      </c>
      <c r="AW906" t="s">
        <v>899</v>
      </c>
      <c r="AX906" t="s">
        <v>899</v>
      </c>
      <c r="AY906" t="s">
        <v>899</v>
      </c>
      <c r="AZ906" t="s">
        <v>899</v>
      </c>
      <c r="BA906" t="s">
        <v>899</v>
      </c>
      <c r="BB906" t="s">
        <v>899</v>
      </c>
      <c r="BC906" t="s">
        <v>899</v>
      </c>
      <c r="BD906" t="s">
        <v>899</v>
      </c>
      <c r="BE906" t="s">
        <v>899</v>
      </c>
      <c r="BF906" t="s">
        <v>899</v>
      </c>
      <c r="BG906" t="s">
        <v>899</v>
      </c>
      <c r="BH906" t="s">
        <v>899</v>
      </c>
    </row>
    <row r="907" spans="44:60" x14ac:dyDescent="0.3">
      <c r="AR907" t="s">
        <v>899</v>
      </c>
      <c r="AS907" t="s">
        <v>899</v>
      </c>
      <c r="AT907" t="s">
        <v>899</v>
      </c>
      <c r="AU907" t="s">
        <v>899</v>
      </c>
      <c r="AV907" t="s">
        <v>899</v>
      </c>
      <c r="AW907" t="s">
        <v>899</v>
      </c>
      <c r="AX907" t="s">
        <v>899</v>
      </c>
      <c r="AY907" t="s">
        <v>899</v>
      </c>
      <c r="AZ907" t="s">
        <v>899</v>
      </c>
      <c r="BA907" t="s">
        <v>899</v>
      </c>
      <c r="BB907" t="s">
        <v>899</v>
      </c>
      <c r="BC907" t="s">
        <v>899</v>
      </c>
      <c r="BD907" t="s">
        <v>899</v>
      </c>
      <c r="BE907" t="s">
        <v>899</v>
      </c>
      <c r="BF907" t="s">
        <v>899</v>
      </c>
      <c r="BG907" t="s">
        <v>899</v>
      </c>
      <c r="BH907" t="s">
        <v>899</v>
      </c>
    </row>
    <row r="908" spans="44:60" x14ac:dyDescent="0.3">
      <c r="AR908" t="s">
        <v>899</v>
      </c>
      <c r="AS908" t="s">
        <v>899</v>
      </c>
      <c r="AT908" t="s">
        <v>899</v>
      </c>
      <c r="AU908" t="s">
        <v>899</v>
      </c>
      <c r="AV908" t="s">
        <v>899</v>
      </c>
      <c r="AW908" t="s">
        <v>899</v>
      </c>
      <c r="AX908" t="s">
        <v>899</v>
      </c>
      <c r="AY908" t="s">
        <v>899</v>
      </c>
      <c r="AZ908" t="s">
        <v>899</v>
      </c>
      <c r="BA908" t="s">
        <v>899</v>
      </c>
      <c r="BB908" t="s">
        <v>899</v>
      </c>
      <c r="BC908" t="s">
        <v>899</v>
      </c>
      <c r="BD908" t="s">
        <v>899</v>
      </c>
      <c r="BE908" t="s">
        <v>899</v>
      </c>
      <c r="BF908" t="s">
        <v>899</v>
      </c>
      <c r="BG908" t="s">
        <v>899</v>
      </c>
      <c r="BH908" t="s">
        <v>899</v>
      </c>
    </row>
    <row r="909" spans="44:60" x14ac:dyDescent="0.3">
      <c r="AR909" t="s">
        <v>899</v>
      </c>
      <c r="AS909" t="s">
        <v>899</v>
      </c>
      <c r="AT909" t="s">
        <v>899</v>
      </c>
      <c r="AU909" t="s">
        <v>899</v>
      </c>
      <c r="AV909" t="s">
        <v>899</v>
      </c>
      <c r="AW909" t="s">
        <v>899</v>
      </c>
      <c r="AX909" t="s">
        <v>899</v>
      </c>
      <c r="AY909" t="s">
        <v>899</v>
      </c>
      <c r="AZ909" t="s">
        <v>899</v>
      </c>
      <c r="BA909" t="s">
        <v>899</v>
      </c>
      <c r="BB909" t="s">
        <v>899</v>
      </c>
      <c r="BC909" t="s">
        <v>899</v>
      </c>
      <c r="BD909" t="s">
        <v>899</v>
      </c>
      <c r="BE909" t="s">
        <v>899</v>
      </c>
      <c r="BF909" t="s">
        <v>899</v>
      </c>
      <c r="BG909" t="s">
        <v>899</v>
      </c>
      <c r="BH909" t="s">
        <v>899</v>
      </c>
    </row>
    <row r="910" spans="44:60" x14ac:dyDescent="0.3">
      <c r="AR910" t="s">
        <v>899</v>
      </c>
      <c r="AS910" t="s">
        <v>899</v>
      </c>
      <c r="AT910" t="s">
        <v>899</v>
      </c>
      <c r="AU910" t="s">
        <v>899</v>
      </c>
      <c r="AV910" t="s">
        <v>899</v>
      </c>
      <c r="AW910" t="s">
        <v>899</v>
      </c>
      <c r="AX910" t="s">
        <v>899</v>
      </c>
      <c r="AY910" t="s">
        <v>899</v>
      </c>
      <c r="AZ910" t="s">
        <v>899</v>
      </c>
      <c r="BA910" t="s">
        <v>899</v>
      </c>
      <c r="BB910" t="s">
        <v>899</v>
      </c>
      <c r="BC910" t="s">
        <v>899</v>
      </c>
      <c r="BD910" t="s">
        <v>899</v>
      </c>
      <c r="BE910" t="s">
        <v>899</v>
      </c>
      <c r="BF910" t="s">
        <v>899</v>
      </c>
      <c r="BG910" t="s">
        <v>899</v>
      </c>
      <c r="BH910" t="s">
        <v>899</v>
      </c>
    </row>
    <row r="911" spans="44:60" x14ac:dyDescent="0.3">
      <c r="AR911" t="s">
        <v>899</v>
      </c>
      <c r="AS911" t="s">
        <v>899</v>
      </c>
      <c r="AT911" t="s">
        <v>899</v>
      </c>
      <c r="AU911" t="s">
        <v>899</v>
      </c>
      <c r="AV911" t="s">
        <v>899</v>
      </c>
      <c r="AW911" t="s">
        <v>899</v>
      </c>
      <c r="AX911" t="s">
        <v>899</v>
      </c>
      <c r="AY911" t="s">
        <v>899</v>
      </c>
      <c r="AZ911" t="s">
        <v>899</v>
      </c>
      <c r="BA911" t="s">
        <v>899</v>
      </c>
      <c r="BB911" t="s">
        <v>899</v>
      </c>
      <c r="BC911" t="s">
        <v>899</v>
      </c>
      <c r="BD911" t="s">
        <v>899</v>
      </c>
      <c r="BE911" t="s">
        <v>899</v>
      </c>
      <c r="BF911" t="s">
        <v>899</v>
      </c>
      <c r="BG911" t="s">
        <v>899</v>
      </c>
      <c r="BH911" t="s">
        <v>899</v>
      </c>
    </row>
    <row r="912" spans="44:60" x14ac:dyDescent="0.3">
      <c r="AR912" t="s">
        <v>899</v>
      </c>
      <c r="AS912" t="s">
        <v>899</v>
      </c>
      <c r="AT912" t="s">
        <v>899</v>
      </c>
      <c r="AU912" t="s">
        <v>899</v>
      </c>
      <c r="AV912" t="s">
        <v>899</v>
      </c>
      <c r="AW912" t="s">
        <v>899</v>
      </c>
      <c r="AX912" t="s">
        <v>899</v>
      </c>
      <c r="AY912" t="s">
        <v>899</v>
      </c>
      <c r="AZ912" t="s">
        <v>899</v>
      </c>
      <c r="BA912" t="s">
        <v>899</v>
      </c>
      <c r="BB912" t="s">
        <v>899</v>
      </c>
      <c r="BC912" t="s">
        <v>899</v>
      </c>
      <c r="BD912" t="s">
        <v>899</v>
      </c>
      <c r="BE912" t="s">
        <v>899</v>
      </c>
      <c r="BF912" t="s">
        <v>899</v>
      </c>
      <c r="BG912" t="s">
        <v>899</v>
      </c>
      <c r="BH912" t="s">
        <v>899</v>
      </c>
    </row>
    <row r="913" spans="44:60" x14ac:dyDescent="0.3">
      <c r="AR913" t="s">
        <v>899</v>
      </c>
      <c r="AS913" t="s">
        <v>899</v>
      </c>
      <c r="AT913" t="s">
        <v>899</v>
      </c>
      <c r="AU913" t="s">
        <v>899</v>
      </c>
      <c r="AV913" t="s">
        <v>899</v>
      </c>
      <c r="AW913" t="s">
        <v>899</v>
      </c>
      <c r="AX913" t="s">
        <v>899</v>
      </c>
      <c r="AY913" t="s">
        <v>899</v>
      </c>
      <c r="AZ913" t="s">
        <v>899</v>
      </c>
      <c r="BA913" t="s">
        <v>899</v>
      </c>
      <c r="BB913" t="s">
        <v>899</v>
      </c>
      <c r="BC913" t="s">
        <v>899</v>
      </c>
      <c r="BD913" t="s">
        <v>899</v>
      </c>
      <c r="BE913" t="s">
        <v>899</v>
      </c>
      <c r="BF913" t="s">
        <v>899</v>
      </c>
      <c r="BG913" t="s">
        <v>899</v>
      </c>
      <c r="BH913" t="s">
        <v>899</v>
      </c>
    </row>
    <row r="914" spans="44:60" x14ac:dyDescent="0.3">
      <c r="AR914" t="s">
        <v>899</v>
      </c>
      <c r="AS914" t="s">
        <v>899</v>
      </c>
      <c r="AT914" t="s">
        <v>899</v>
      </c>
      <c r="AU914" t="s">
        <v>899</v>
      </c>
      <c r="AV914" t="s">
        <v>899</v>
      </c>
      <c r="AW914" t="s">
        <v>899</v>
      </c>
      <c r="AX914" t="s">
        <v>899</v>
      </c>
      <c r="AY914" t="s">
        <v>899</v>
      </c>
      <c r="AZ914" t="s">
        <v>899</v>
      </c>
      <c r="BA914" t="s">
        <v>899</v>
      </c>
      <c r="BB914" t="s">
        <v>899</v>
      </c>
      <c r="BC914" t="s">
        <v>899</v>
      </c>
      <c r="BD914" t="s">
        <v>899</v>
      </c>
      <c r="BE914" t="s">
        <v>899</v>
      </c>
      <c r="BF914" t="s">
        <v>899</v>
      </c>
      <c r="BG914" t="s">
        <v>899</v>
      </c>
      <c r="BH914" t="s">
        <v>899</v>
      </c>
    </row>
    <row r="915" spans="44:60" x14ac:dyDescent="0.3">
      <c r="AR915" t="s">
        <v>899</v>
      </c>
      <c r="AS915" t="s">
        <v>899</v>
      </c>
      <c r="AT915" t="s">
        <v>899</v>
      </c>
      <c r="AU915" t="s">
        <v>899</v>
      </c>
      <c r="AV915" t="s">
        <v>899</v>
      </c>
      <c r="AW915" t="s">
        <v>899</v>
      </c>
      <c r="AX915" t="s">
        <v>899</v>
      </c>
      <c r="AY915" t="s">
        <v>899</v>
      </c>
      <c r="AZ915" t="s">
        <v>899</v>
      </c>
      <c r="BA915" t="s">
        <v>899</v>
      </c>
      <c r="BB915" t="s">
        <v>899</v>
      </c>
      <c r="BC915" t="s">
        <v>899</v>
      </c>
      <c r="BD915" t="s">
        <v>899</v>
      </c>
      <c r="BE915" t="s">
        <v>899</v>
      </c>
      <c r="BF915" t="s">
        <v>899</v>
      </c>
      <c r="BG915" t="s">
        <v>899</v>
      </c>
      <c r="BH915" t="s">
        <v>899</v>
      </c>
    </row>
    <row r="916" spans="44:60" x14ac:dyDescent="0.3">
      <c r="AR916" t="s">
        <v>899</v>
      </c>
      <c r="AS916" t="s">
        <v>899</v>
      </c>
      <c r="AT916" t="s">
        <v>899</v>
      </c>
      <c r="AU916" t="s">
        <v>899</v>
      </c>
      <c r="AV916" t="s">
        <v>899</v>
      </c>
      <c r="AW916" t="s">
        <v>899</v>
      </c>
      <c r="AX916" t="s">
        <v>899</v>
      </c>
      <c r="AY916" t="s">
        <v>899</v>
      </c>
      <c r="AZ916" t="s">
        <v>899</v>
      </c>
      <c r="BA916" t="s">
        <v>899</v>
      </c>
      <c r="BB916" t="s">
        <v>899</v>
      </c>
      <c r="BC916" t="s">
        <v>899</v>
      </c>
      <c r="BD916" t="s">
        <v>899</v>
      </c>
      <c r="BE916" t="s">
        <v>899</v>
      </c>
      <c r="BF916" t="s">
        <v>899</v>
      </c>
      <c r="BG916" t="s">
        <v>899</v>
      </c>
    </row>
    <row r="917" spans="44:60" x14ac:dyDescent="0.3">
      <c r="AR917" t="s">
        <v>899</v>
      </c>
      <c r="AS917" t="s">
        <v>899</v>
      </c>
      <c r="AT917" t="s">
        <v>899</v>
      </c>
      <c r="AU917" t="s">
        <v>899</v>
      </c>
      <c r="AV917" t="s">
        <v>899</v>
      </c>
      <c r="AW917" t="s">
        <v>899</v>
      </c>
      <c r="AX917" t="s">
        <v>899</v>
      </c>
      <c r="AY917" t="s">
        <v>899</v>
      </c>
      <c r="AZ917" t="s">
        <v>899</v>
      </c>
      <c r="BA917" t="s">
        <v>899</v>
      </c>
      <c r="BB917" t="s">
        <v>899</v>
      </c>
      <c r="BC917" t="s">
        <v>899</v>
      </c>
      <c r="BD917" t="s">
        <v>899</v>
      </c>
      <c r="BE917" t="s">
        <v>899</v>
      </c>
      <c r="BF917" t="s">
        <v>899</v>
      </c>
      <c r="BG917" t="s">
        <v>899</v>
      </c>
    </row>
    <row r="918" spans="44:60" x14ac:dyDescent="0.3">
      <c r="AR918" t="s">
        <v>899</v>
      </c>
      <c r="AS918" t="s">
        <v>899</v>
      </c>
      <c r="AT918" t="s">
        <v>899</v>
      </c>
      <c r="AU918" t="s">
        <v>899</v>
      </c>
      <c r="AV918" t="s">
        <v>899</v>
      </c>
      <c r="AW918" t="s">
        <v>899</v>
      </c>
      <c r="AX918" t="s">
        <v>899</v>
      </c>
      <c r="AY918" t="s">
        <v>899</v>
      </c>
      <c r="AZ918" t="s">
        <v>899</v>
      </c>
      <c r="BA918" t="s">
        <v>899</v>
      </c>
      <c r="BB918" t="s">
        <v>899</v>
      </c>
      <c r="BC918" t="s">
        <v>899</v>
      </c>
      <c r="BD918" t="s">
        <v>899</v>
      </c>
      <c r="BE918" t="s">
        <v>899</v>
      </c>
      <c r="BF918" t="s">
        <v>899</v>
      </c>
      <c r="BG918" t="s">
        <v>899</v>
      </c>
    </row>
    <row r="919" spans="44:60" x14ac:dyDescent="0.3">
      <c r="AR919" t="s">
        <v>899</v>
      </c>
      <c r="AS919" t="s">
        <v>899</v>
      </c>
      <c r="AT919" t="s">
        <v>899</v>
      </c>
      <c r="AU919" t="s">
        <v>899</v>
      </c>
      <c r="AV919" t="s">
        <v>899</v>
      </c>
      <c r="AW919" t="s">
        <v>899</v>
      </c>
      <c r="AX919" t="s">
        <v>899</v>
      </c>
      <c r="AY919" t="s">
        <v>899</v>
      </c>
      <c r="AZ919" t="s">
        <v>899</v>
      </c>
      <c r="BA919" t="s">
        <v>899</v>
      </c>
      <c r="BB919" t="s">
        <v>899</v>
      </c>
      <c r="BC919" t="s">
        <v>899</v>
      </c>
      <c r="BD919" t="s">
        <v>899</v>
      </c>
      <c r="BE919" t="s">
        <v>899</v>
      </c>
      <c r="BF919" t="s">
        <v>899</v>
      </c>
      <c r="BG919" t="s">
        <v>899</v>
      </c>
    </row>
    <row r="920" spans="44:60" x14ac:dyDescent="0.3">
      <c r="AR920" t="s">
        <v>899</v>
      </c>
      <c r="AS920" t="s">
        <v>899</v>
      </c>
      <c r="AT920" t="s">
        <v>899</v>
      </c>
      <c r="AU920" t="s">
        <v>899</v>
      </c>
      <c r="AV920" t="s">
        <v>899</v>
      </c>
      <c r="AW920" t="s">
        <v>899</v>
      </c>
      <c r="AX920" t="s">
        <v>899</v>
      </c>
      <c r="AY920" t="s">
        <v>899</v>
      </c>
      <c r="AZ920" t="s">
        <v>899</v>
      </c>
      <c r="BA920" t="s">
        <v>899</v>
      </c>
      <c r="BB920" t="s">
        <v>899</v>
      </c>
      <c r="BC920" t="s">
        <v>899</v>
      </c>
      <c r="BD920" t="s">
        <v>899</v>
      </c>
      <c r="BE920" t="s">
        <v>899</v>
      </c>
      <c r="BF920" t="s">
        <v>899</v>
      </c>
      <c r="BG920" t="s">
        <v>899</v>
      </c>
    </row>
    <row r="921" spans="44:60" x14ac:dyDescent="0.3">
      <c r="AR921" t="s">
        <v>899</v>
      </c>
      <c r="AS921" t="s">
        <v>899</v>
      </c>
      <c r="AT921" t="s">
        <v>899</v>
      </c>
      <c r="AU921" t="s">
        <v>899</v>
      </c>
      <c r="AV921" t="s">
        <v>899</v>
      </c>
      <c r="AW921" t="s">
        <v>899</v>
      </c>
      <c r="AX921" t="s">
        <v>899</v>
      </c>
      <c r="AY921" t="s">
        <v>899</v>
      </c>
      <c r="AZ921" t="s">
        <v>899</v>
      </c>
      <c r="BA921" t="s">
        <v>899</v>
      </c>
      <c r="BB921" t="s">
        <v>899</v>
      </c>
      <c r="BC921" t="s">
        <v>899</v>
      </c>
      <c r="BD921" t="s">
        <v>899</v>
      </c>
      <c r="BE921" t="s">
        <v>899</v>
      </c>
      <c r="BF921" t="s">
        <v>899</v>
      </c>
      <c r="BG921" t="s">
        <v>899</v>
      </c>
    </row>
    <row r="922" spans="44:60" x14ac:dyDescent="0.3">
      <c r="AR922" t="s">
        <v>899</v>
      </c>
      <c r="AS922" t="s">
        <v>899</v>
      </c>
      <c r="AT922" t="s">
        <v>899</v>
      </c>
      <c r="AU922" t="s">
        <v>899</v>
      </c>
      <c r="AV922" t="s">
        <v>899</v>
      </c>
      <c r="AW922" t="s">
        <v>899</v>
      </c>
      <c r="AX922" t="s">
        <v>899</v>
      </c>
      <c r="AY922" t="s">
        <v>899</v>
      </c>
      <c r="AZ922" t="s">
        <v>899</v>
      </c>
      <c r="BA922" t="s">
        <v>899</v>
      </c>
      <c r="BB922" t="s">
        <v>899</v>
      </c>
      <c r="BC922" t="s">
        <v>899</v>
      </c>
      <c r="BD922" t="s">
        <v>899</v>
      </c>
      <c r="BE922" t="s">
        <v>899</v>
      </c>
      <c r="BF922" t="s">
        <v>899</v>
      </c>
      <c r="BG922" t="s">
        <v>899</v>
      </c>
    </row>
    <row r="923" spans="44:60" x14ac:dyDescent="0.3">
      <c r="AR923" t="s">
        <v>899</v>
      </c>
      <c r="AS923" t="s">
        <v>899</v>
      </c>
      <c r="AT923" t="s">
        <v>899</v>
      </c>
      <c r="AU923" t="s">
        <v>899</v>
      </c>
      <c r="AV923" t="s">
        <v>899</v>
      </c>
      <c r="AW923" t="s">
        <v>899</v>
      </c>
      <c r="AX923" t="s">
        <v>899</v>
      </c>
      <c r="AY923" t="s">
        <v>899</v>
      </c>
      <c r="AZ923" t="s">
        <v>899</v>
      </c>
      <c r="BA923" t="s">
        <v>899</v>
      </c>
      <c r="BB923" t="s">
        <v>899</v>
      </c>
      <c r="BC923" t="s">
        <v>899</v>
      </c>
      <c r="BD923" t="s">
        <v>899</v>
      </c>
      <c r="BE923" t="s">
        <v>899</v>
      </c>
      <c r="BF923" t="s">
        <v>899</v>
      </c>
      <c r="BG923" t="s">
        <v>899</v>
      </c>
    </row>
    <row r="924" spans="44:60" x14ac:dyDescent="0.3">
      <c r="AR924" t="s">
        <v>899</v>
      </c>
      <c r="AS924" t="s">
        <v>899</v>
      </c>
      <c r="AT924" t="s">
        <v>899</v>
      </c>
      <c r="AU924" t="s">
        <v>899</v>
      </c>
      <c r="AV924" t="s">
        <v>899</v>
      </c>
      <c r="AW924" t="s">
        <v>899</v>
      </c>
      <c r="AX924" t="s">
        <v>899</v>
      </c>
      <c r="AY924" t="s">
        <v>899</v>
      </c>
      <c r="AZ924" t="s">
        <v>899</v>
      </c>
      <c r="BA924" t="s">
        <v>899</v>
      </c>
      <c r="BB924" t="s">
        <v>899</v>
      </c>
      <c r="BC924" t="s">
        <v>899</v>
      </c>
      <c r="BD924" t="s">
        <v>899</v>
      </c>
      <c r="BE924" t="s">
        <v>899</v>
      </c>
      <c r="BF924" t="s">
        <v>899</v>
      </c>
      <c r="BG924" t="s">
        <v>899</v>
      </c>
    </row>
    <row r="925" spans="44:60" x14ac:dyDescent="0.3">
      <c r="AR925" t="s">
        <v>899</v>
      </c>
      <c r="AS925" t="s">
        <v>899</v>
      </c>
      <c r="AT925" t="s">
        <v>899</v>
      </c>
      <c r="AU925" t="s">
        <v>899</v>
      </c>
      <c r="AV925" t="s">
        <v>899</v>
      </c>
      <c r="AW925" t="s">
        <v>899</v>
      </c>
      <c r="AX925" t="s">
        <v>899</v>
      </c>
      <c r="AY925" t="s">
        <v>899</v>
      </c>
      <c r="AZ925" t="s">
        <v>899</v>
      </c>
      <c r="BA925" t="s">
        <v>899</v>
      </c>
      <c r="BB925" t="s">
        <v>899</v>
      </c>
      <c r="BC925" t="s">
        <v>899</v>
      </c>
      <c r="BD925" t="s">
        <v>899</v>
      </c>
      <c r="BE925" t="s">
        <v>899</v>
      </c>
      <c r="BF925" t="s">
        <v>899</v>
      </c>
      <c r="BG925" t="s">
        <v>899</v>
      </c>
    </row>
    <row r="926" spans="44:60" x14ac:dyDescent="0.3">
      <c r="AR926" t="s">
        <v>899</v>
      </c>
      <c r="AS926" t="s">
        <v>899</v>
      </c>
      <c r="AT926" t="s">
        <v>899</v>
      </c>
      <c r="AU926" t="s">
        <v>899</v>
      </c>
      <c r="AV926" t="s">
        <v>899</v>
      </c>
      <c r="AW926" t="s">
        <v>899</v>
      </c>
      <c r="AX926" t="s">
        <v>899</v>
      </c>
      <c r="AY926" t="s">
        <v>899</v>
      </c>
      <c r="AZ926" t="s">
        <v>899</v>
      </c>
      <c r="BA926" t="s">
        <v>899</v>
      </c>
      <c r="BB926" t="s">
        <v>899</v>
      </c>
      <c r="BC926" t="s">
        <v>899</v>
      </c>
      <c r="BD926" t="s">
        <v>899</v>
      </c>
      <c r="BE926" t="s">
        <v>899</v>
      </c>
      <c r="BF926" t="s">
        <v>899</v>
      </c>
      <c r="BG926" t="s">
        <v>899</v>
      </c>
    </row>
    <row r="927" spans="44:60" x14ac:dyDescent="0.3">
      <c r="AR927" t="s">
        <v>899</v>
      </c>
      <c r="AS927" t="s">
        <v>899</v>
      </c>
      <c r="AT927" t="s">
        <v>899</v>
      </c>
      <c r="AU927" t="s">
        <v>899</v>
      </c>
      <c r="AV927" t="s">
        <v>899</v>
      </c>
      <c r="AW927" t="s">
        <v>899</v>
      </c>
      <c r="AX927" t="s">
        <v>899</v>
      </c>
      <c r="AY927" t="s">
        <v>899</v>
      </c>
      <c r="AZ927" t="s">
        <v>899</v>
      </c>
      <c r="BA927" t="s">
        <v>899</v>
      </c>
      <c r="BB927" t="s">
        <v>899</v>
      </c>
      <c r="BC927" t="s">
        <v>899</v>
      </c>
      <c r="BD927" t="s">
        <v>899</v>
      </c>
      <c r="BE927" t="s">
        <v>899</v>
      </c>
      <c r="BF927" t="s">
        <v>899</v>
      </c>
      <c r="BG927" t="s">
        <v>899</v>
      </c>
    </row>
    <row r="928" spans="44:60" x14ac:dyDescent="0.3">
      <c r="AR928" t="s">
        <v>899</v>
      </c>
      <c r="AS928" t="s">
        <v>899</v>
      </c>
      <c r="AT928" t="s">
        <v>899</v>
      </c>
      <c r="AU928" t="s">
        <v>899</v>
      </c>
      <c r="AV928" t="s">
        <v>899</v>
      </c>
      <c r="AW928" t="s">
        <v>899</v>
      </c>
      <c r="AX928" t="s">
        <v>899</v>
      </c>
      <c r="AY928" t="s">
        <v>899</v>
      </c>
      <c r="AZ928" t="s">
        <v>899</v>
      </c>
      <c r="BA928" t="s">
        <v>899</v>
      </c>
      <c r="BB928" t="s">
        <v>899</v>
      </c>
      <c r="BC928" t="s">
        <v>899</v>
      </c>
      <c r="BD928" t="s">
        <v>899</v>
      </c>
      <c r="BE928" t="s">
        <v>899</v>
      </c>
      <c r="BF928" t="s">
        <v>899</v>
      </c>
      <c r="BG928" t="s">
        <v>899</v>
      </c>
    </row>
    <row r="929" spans="44:59" x14ac:dyDescent="0.3">
      <c r="AR929" t="s">
        <v>899</v>
      </c>
      <c r="AS929" t="s">
        <v>899</v>
      </c>
      <c r="AT929" t="s">
        <v>899</v>
      </c>
      <c r="AU929" t="s">
        <v>899</v>
      </c>
      <c r="AV929" t="s">
        <v>899</v>
      </c>
      <c r="AW929" t="s">
        <v>899</v>
      </c>
      <c r="AX929" t="s">
        <v>899</v>
      </c>
      <c r="AY929" t="s">
        <v>899</v>
      </c>
      <c r="AZ929" t="s">
        <v>899</v>
      </c>
      <c r="BA929" t="s">
        <v>899</v>
      </c>
      <c r="BB929" t="s">
        <v>899</v>
      </c>
      <c r="BC929" t="s">
        <v>899</v>
      </c>
      <c r="BD929" t="s">
        <v>899</v>
      </c>
      <c r="BE929" t="s">
        <v>899</v>
      </c>
      <c r="BF929" t="s">
        <v>899</v>
      </c>
      <c r="BG929" t="s">
        <v>899</v>
      </c>
    </row>
    <row r="930" spans="44:59" x14ac:dyDescent="0.3">
      <c r="AR930" t="s">
        <v>899</v>
      </c>
      <c r="AS930" t="s">
        <v>899</v>
      </c>
      <c r="AT930" t="s">
        <v>899</v>
      </c>
      <c r="AU930" t="s">
        <v>899</v>
      </c>
      <c r="AV930" t="s">
        <v>899</v>
      </c>
      <c r="AW930" t="s">
        <v>899</v>
      </c>
      <c r="AX930" t="s">
        <v>899</v>
      </c>
      <c r="AY930" t="s">
        <v>899</v>
      </c>
      <c r="AZ930" t="s">
        <v>899</v>
      </c>
      <c r="BA930" t="s">
        <v>899</v>
      </c>
      <c r="BB930" t="s">
        <v>899</v>
      </c>
      <c r="BC930" t="s">
        <v>899</v>
      </c>
      <c r="BD930" t="s">
        <v>899</v>
      </c>
      <c r="BE930" t="s">
        <v>899</v>
      </c>
      <c r="BF930" t="s">
        <v>899</v>
      </c>
      <c r="BG930" t="s">
        <v>899</v>
      </c>
    </row>
    <row r="931" spans="44:59" x14ac:dyDescent="0.3">
      <c r="AR931" t="s">
        <v>899</v>
      </c>
      <c r="AS931" t="s">
        <v>899</v>
      </c>
      <c r="AT931" t="s">
        <v>899</v>
      </c>
      <c r="AU931" t="s">
        <v>899</v>
      </c>
      <c r="AV931" t="s">
        <v>899</v>
      </c>
      <c r="AW931" t="s">
        <v>899</v>
      </c>
      <c r="AX931" t="s">
        <v>899</v>
      </c>
      <c r="AY931" t="s">
        <v>899</v>
      </c>
      <c r="AZ931" t="s">
        <v>899</v>
      </c>
      <c r="BA931" t="s">
        <v>899</v>
      </c>
      <c r="BB931" t="s">
        <v>899</v>
      </c>
      <c r="BC931" t="s">
        <v>899</v>
      </c>
      <c r="BD931" t="s">
        <v>899</v>
      </c>
      <c r="BE931" t="s">
        <v>899</v>
      </c>
      <c r="BF931" t="s">
        <v>899</v>
      </c>
      <c r="BG931" t="s">
        <v>899</v>
      </c>
    </row>
    <row r="932" spans="44:59" x14ac:dyDescent="0.3">
      <c r="AR932" t="s">
        <v>899</v>
      </c>
      <c r="AS932" t="s">
        <v>899</v>
      </c>
      <c r="AT932" t="s">
        <v>899</v>
      </c>
      <c r="AU932" t="s">
        <v>899</v>
      </c>
      <c r="AV932" t="s">
        <v>899</v>
      </c>
      <c r="AW932" t="s">
        <v>899</v>
      </c>
      <c r="AX932" t="s">
        <v>899</v>
      </c>
      <c r="AY932" t="s">
        <v>899</v>
      </c>
      <c r="AZ932" t="s">
        <v>899</v>
      </c>
      <c r="BA932" t="s">
        <v>899</v>
      </c>
      <c r="BB932" t="s">
        <v>899</v>
      </c>
      <c r="BC932" t="s">
        <v>899</v>
      </c>
      <c r="BD932" t="s">
        <v>899</v>
      </c>
      <c r="BE932" t="s">
        <v>899</v>
      </c>
      <c r="BF932" t="s">
        <v>899</v>
      </c>
      <c r="BG932" t="s">
        <v>899</v>
      </c>
    </row>
    <row r="933" spans="44:59" x14ac:dyDescent="0.3">
      <c r="AR933" t="s">
        <v>899</v>
      </c>
      <c r="AS933" t="s">
        <v>899</v>
      </c>
      <c r="AT933" t="s">
        <v>899</v>
      </c>
      <c r="AU933" t="s">
        <v>899</v>
      </c>
      <c r="AV933" t="s">
        <v>899</v>
      </c>
      <c r="AW933" t="s">
        <v>899</v>
      </c>
      <c r="AX933" t="s">
        <v>899</v>
      </c>
      <c r="AY933" t="s">
        <v>899</v>
      </c>
      <c r="AZ933" t="s">
        <v>899</v>
      </c>
      <c r="BA933" t="s">
        <v>899</v>
      </c>
      <c r="BB933" t="s">
        <v>899</v>
      </c>
      <c r="BC933" t="s">
        <v>899</v>
      </c>
      <c r="BD933" t="s">
        <v>899</v>
      </c>
      <c r="BE933" t="s">
        <v>899</v>
      </c>
      <c r="BF933" t="s">
        <v>899</v>
      </c>
      <c r="BG933" t="s">
        <v>899</v>
      </c>
    </row>
    <row r="934" spans="44:59" x14ac:dyDescent="0.3">
      <c r="AR934" t="s">
        <v>899</v>
      </c>
      <c r="AS934" t="s">
        <v>899</v>
      </c>
      <c r="AT934" t="s">
        <v>899</v>
      </c>
      <c r="AU934" t="s">
        <v>899</v>
      </c>
      <c r="AV934" t="s">
        <v>899</v>
      </c>
      <c r="AW934" t="s">
        <v>899</v>
      </c>
      <c r="AX934" t="s">
        <v>899</v>
      </c>
      <c r="AY934" t="s">
        <v>899</v>
      </c>
      <c r="AZ934" t="s">
        <v>899</v>
      </c>
      <c r="BA934" t="s">
        <v>899</v>
      </c>
      <c r="BB934" t="s">
        <v>899</v>
      </c>
      <c r="BC934" t="s">
        <v>899</v>
      </c>
      <c r="BD934" t="s">
        <v>899</v>
      </c>
      <c r="BE934" t="s">
        <v>899</v>
      </c>
      <c r="BF934" t="s">
        <v>899</v>
      </c>
      <c r="BG934" t="s">
        <v>899</v>
      </c>
    </row>
    <row r="935" spans="44:59" x14ac:dyDescent="0.3">
      <c r="AR935" t="s">
        <v>899</v>
      </c>
      <c r="AS935" t="s">
        <v>899</v>
      </c>
      <c r="AT935" t="s">
        <v>899</v>
      </c>
      <c r="AU935" t="s">
        <v>899</v>
      </c>
      <c r="AV935" t="s">
        <v>899</v>
      </c>
      <c r="AW935" t="s">
        <v>899</v>
      </c>
      <c r="AX935" t="s">
        <v>899</v>
      </c>
      <c r="AY935" t="s">
        <v>899</v>
      </c>
      <c r="AZ935" t="s">
        <v>899</v>
      </c>
      <c r="BA935" t="s">
        <v>899</v>
      </c>
      <c r="BB935" t="s">
        <v>899</v>
      </c>
      <c r="BC935" t="s">
        <v>899</v>
      </c>
      <c r="BD935" t="s">
        <v>899</v>
      </c>
      <c r="BE935" t="s">
        <v>899</v>
      </c>
      <c r="BF935" t="s">
        <v>899</v>
      </c>
      <c r="BG935" t="s">
        <v>899</v>
      </c>
    </row>
    <row r="936" spans="44:59" x14ac:dyDescent="0.3">
      <c r="AR936" t="s">
        <v>899</v>
      </c>
      <c r="AS936" t="s">
        <v>899</v>
      </c>
      <c r="AT936" t="s">
        <v>899</v>
      </c>
      <c r="AU936" t="s">
        <v>899</v>
      </c>
      <c r="AV936" t="s">
        <v>899</v>
      </c>
      <c r="AW936" t="s">
        <v>899</v>
      </c>
      <c r="AX936" t="s">
        <v>899</v>
      </c>
      <c r="AY936" t="s">
        <v>899</v>
      </c>
      <c r="AZ936" t="s">
        <v>899</v>
      </c>
      <c r="BA936" t="s">
        <v>899</v>
      </c>
      <c r="BB936" t="s">
        <v>899</v>
      </c>
      <c r="BC936" t="s">
        <v>899</v>
      </c>
      <c r="BD936" t="s">
        <v>899</v>
      </c>
      <c r="BE936" t="s">
        <v>899</v>
      </c>
      <c r="BF936" t="s">
        <v>899</v>
      </c>
      <c r="BG936" t="s">
        <v>899</v>
      </c>
    </row>
    <row r="937" spans="44:59" x14ac:dyDescent="0.3">
      <c r="AR937" t="s">
        <v>899</v>
      </c>
      <c r="AS937" t="s">
        <v>899</v>
      </c>
      <c r="AT937" t="s">
        <v>899</v>
      </c>
      <c r="AU937" t="s">
        <v>899</v>
      </c>
      <c r="AV937" t="s">
        <v>899</v>
      </c>
      <c r="AW937" t="s">
        <v>899</v>
      </c>
      <c r="AX937" t="s">
        <v>899</v>
      </c>
      <c r="AY937" t="s">
        <v>899</v>
      </c>
      <c r="AZ937" t="s">
        <v>899</v>
      </c>
      <c r="BA937" t="s">
        <v>899</v>
      </c>
      <c r="BB937" t="s">
        <v>899</v>
      </c>
      <c r="BC937" t="s">
        <v>899</v>
      </c>
      <c r="BD937" t="s">
        <v>899</v>
      </c>
      <c r="BE937" t="s">
        <v>899</v>
      </c>
      <c r="BF937" t="s">
        <v>899</v>
      </c>
      <c r="BG937" t="s">
        <v>899</v>
      </c>
    </row>
    <row r="938" spans="44:59" x14ac:dyDescent="0.3">
      <c r="AR938" t="s">
        <v>899</v>
      </c>
      <c r="AS938" t="s">
        <v>899</v>
      </c>
      <c r="AT938" t="s">
        <v>899</v>
      </c>
      <c r="AU938" t="s">
        <v>899</v>
      </c>
      <c r="AV938" t="s">
        <v>899</v>
      </c>
      <c r="AW938" t="s">
        <v>899</v>
      </c>
      <c r="AX938" t="s">
        <v>899</v>
      </c>
      <c r="AY938" t="s">
        <v>899</v>
      </c>
      <c r="AZ938" t="s">
        <v>899</v>
      </c>
      <c r="BA938" t="s">
        <v>899</v>
      </c>
      <c r="BB938" t="s">
        <v>899</v>
      </c>
      <c r="BC938" t="s">
        <v>899</v>
      </c>
      <c r="BD938" t="s">
        <v>899</v>
      </c>
      <c r="BE938" t="s">
        <v>899</v>
      </c>
      <c r="BF938" t="s">
        <v>899</v>
      </c>
      <c r="BG938" t="s">
        <v>899</v>
      </c>
    </row>
    <row r="939" spans="44:59" x14ac:dyDescent="0.3">
      <c r="AR939" t="s">
        <v>899</v>
      </c>
      <c r="AS939" t="s">
        <v>899</v>
      </c>
      <c r="AT939" t="s">
        <v>899</v>
      </c>
      <c r="AU939" t="s">
        <v>899</v>
      </c>
      <c r="AV939" t="s">
        <v>899</v>
      </c>
      <c r="AW939" t="s">
        <v>899</v>
      </c>
      <c r="AX939" t="s">
        <v>899</v>
      </c>
      <c r="AY939" t="s">
        <v>899</v>
      </c>
      <c r="AZ939" t="s">
        <v>899</v>
      </c>
      <c r="BA939" t="s">
        <v>899</v>
      </c>
      <c r="BB939" t="s">
        <v>899</v>
      </c>
      <c r="BC939" t="s">
        <v>899</v>
      </c>
      <c r="BD939" t="s">
        <v>899</v>
      </c>
      <c r="BE939" t="s">
        <v>899</v>
      </c>
      <c r="BF939" t="s">
        <v>899</v>
      </c>
      <c r="BG939" t="s">
        <v>899</v>
      </c>
    </row>
    <row r="940" spans="44:59" x14ac:dyDescent="0.3">
      <c r="AR940" t="s">
        <v>899</v>
      </c>
      <c r="AS940" t="s">
        <v>899</v>
      </c>
      <c r="AT940" t="s">
        <v>899</v>
      </c>
      <c r="AU940" t="s">
        <v>899</v>
      </c>
      <c r="AV940" t="s">
        <v>899</v>
      </c>
      <c r="AW940" t="s">
        <v>899</v>
      </c>
      <c r="AX940" t="s">
        <v>899</v>
      </c>
      <c r="AY940" t="s">
        <v>899</v>
      </c>
      <c r="AZ940" t="s">
        <v>899</v>
      </c>
      <c r="BA940" t="s">
        <v>899</v>
      </c>
      <c r="BB940" t="s">
        <v>899</v>
      </c>
      <c r="BC940" t="s">
        <v>899</v>
      </c>
      <c r="BD940" t="s">
        <v>899</v>
      </c>
      <c r="BE940" t="s">
        <v>899</v>
      </c>
      <c r="BF940" t="s">
        <v>899</v>
      </c>
      <c r="BG940" t="s">
        <v>899</v>
      </c>
    </row>
    <row r="941" spans="44:59" x14ac:dyDescent="0.3">
      <c r="AR941" t="s">
        <v>899</v>
      </c>
      <c r="AS941" t="s">
        <v>899</v>
      </c>
      <c r="AT941" t="s">
        <v>899</v>
      </c>
      <c r="AU941" t="s">
        <v>899</v>
      </c>
      <c r="AV941" t="s">
        <v>899</v>
      </c>
      <c r="AW941" t="s">
        <v>899</v>
      </c>
      <c r="AX941" t="s">
        <v>899</v>
      </c>
      <c r="AY941" t="s">
        <v>899</v>
      </c>
      <c r="AZ941" t="s">
        <v>899</v>
      </c>
      <c r="BA941" t="s">
        <v>899</v>
      </c>
      <c r="BB941" t="s">
        <v>899</v>
      </c>
      <c r="BC941" t="s">
        <v>899</v>
      </c>
      <c r="BD941" t="s">
        <v>899</v>
      </c>
      <c r="BE941" t="s">
        <v>899</v>
      </c>
      <c r="BF941" t="s">
        <v>899</v>
      </c>
      <c r="BG941" t="s">
        <v>899</v>
      </c>
    </row>
    <row r="942" spans="44:59" x14ac:dyDescent="0.3">
      <c r="AR942" t="s">
        <v>899</v>
      </c>
      <c r="AS942" t="s">
        <v>899</v>
      </c>
      <c r="AT942" t="s">
        <v>899</v>
      </c>
      <c r="AU942" t="s">
        <v>899</v>
      </c>
      <c r="AV942" t="s">
        <v>899</v>
      </c>
      <c r="AW942" t="s">
        <v>899</v>
      </c>
      <c r="AX942" t="s">
        <v>899</v>
      </c>
      <c r="AY942" t="s">
        <v>899</v>
      </c>
      <c r="AZ942" t="s">
        <v>899</v>
      </c>
      <c r="BA942" t="s">
        <v>899</v>
      </c>
      <c r="BB942" t="s">
        <v>899</v>
      </c>
      <c r="BC942" t="s">
        <v>899</v>
      </c>
      <c r="BD942" t="s">
        <v>899</v>
      </c>
      <c r="BE942" t="s">
        <v>899</v>
      </c>
      <c r="BF942" t="s">
        <v>899</v>
      </c>
      <c r="BG942" t="s">
        <v>899</v>
      </c>
    </row>
    <row r="943" spans="44:59" x14ac:dyDescent="0.3">
      <c r="AR943" t="s">
        <v>899</v>
      </c>
      <c r="AS943" t="s">
        <v>899</v>
      </c>
      <c r="AT943" t="s">
        <v>899</v>
      </c>
      <c r="AU943" t="s">
        <v>899</v>
      </c>
      <c r="AV943" t="s">
        <v>899</v>
      </c>
      <c r="AW943" t="s">
        <v>899</v>
      </c>
      <c r="AX943" t="s">
        <v>899</v>
      </c>
      <c r="AY943" t="s">
        <v>899</v>
      </c>
      <c r="AZ943" t="s">
        <v>899</v>
      </c>
      <c r="BA943" t="s">
        <v>899</v>
      </c>
      <c r="BB943" t="s">
        <v>899</v>
      </c>
      <c r="BC943" t="s">
        <v>899</v>
      </c>
      <c r="BD943" t="s">
        <v>899</v>
      </c>
      <c r="BE943" t="s">
        <v>899</v>
      </c>
      <c r="BF943" t="s">
        <v>899</v>
      </c>
    </row>
    <row r="944" spans="44:59" x14ac:dyDescent="0.3">
      <c r="AR944" t="s">
        <v>899</v>
      </c>
      <c r="AS944" t="s">
        <v>899</v>
      </c>
      <c r="AT944" t="s">
        <v>899</v>
      </c>
      <c r="AU944" t="s">
        <v>899</v>
      </c>
      <c r="AV944" t="s">
        <v>899</v>
      </c>
      <c r="AW944" t="s">
        <v>899</v>
      </c>
      <c r="AX944" t="s">
        <v>899</v>
      </c>
      <c r="AY944" t="s">
        <v>899</v>
      </c>
      <c r="AZ944" t="s">
        <v>899</v>
      </c>
      <c r="BA944" t="s">
        <v>899</v>
      </c>
      <c r="BB944" t="s">
        <v>899</v>
      </c>
      <c r="BC944" t="s">
        <v>899</v>
      </c>
      <c r="BD944" t="s">
        <v>899</v>
      </c>
      <c r="BE944" t="s">
        <v>899</v>
      </c>
      <c r="BF944" t="s">
        <v>899</v>
      </c>
    </row>
    <row r="945" spans="44:58" x14ac:dyDescent="0.3">
      <c r="AR945" t="s">
        <v>899</v>
      </c>
      <c r="AS945" t="s">
        <v>899</v>
      </c>
      <c r="AT945" t="s">
        <v>899</v>
      </c>
      <c r="AU945" t="s">
        <v>899</v>
      </c>
      <c r="AV945" t="s">
        <v>899</v>
      </c>
      <c r="AW945" t="s">
        <v>899</v>
      </c>
      <c r="AX945" t="s">
        <v>899</v>
      </c>
      <c r="AY945" t="s">
        <v>899</v>
      </c>
      <c r="AZ945" t="s">
        <v>899</v>
      </c>
      <c r="BA945" t="s">
        <v>899</v>
      </c>
      <c r="BB945" t="s">
        <v>899</v>
      </c>
      <c r="BC945" t="s">
        <v>899</v>
      </c>
      <c r="BD945" t="s">
        <v>899</v>
      </c>
      <c r="BE945" t="s">
        <v>899</v>
      </c>
      <c r="BF945" t="s">
        <v>899</v>
      </c>
    </row>
    <row r="946" spans="44:58" x14ac:dyDescent="0.3">
      <c r="AR946" t="s">
        <v>899</v>
      </c>
      <c r="AS946" t="s">
        <v>899</v>
      </c>
      <c r="AT946" t="s">
        <v>899</v>
      </c>
      <c r="AU946" t="s">
        <v>899</v>
      </c>
      <c r="AV946" t="s">
        <v>899</v>
      </c>
      <c r="AW946" t="s">
        <v>899</v>
      </c>
      <c r="AX946" t="s">
        <v>899</v>
      </c>
      <c r="AY946" t="s">
        <v>899</v>
      </c>
      <c r="AZ946" t="s">
        <v>899</v>
      </c>
      <c r="BA946" t="s">
        <v>899</v>
      </c>
      <c r="BB946" t="s">
        <v>899</v>
      </c>
      <c r="BC946" t="s">
        <v>899</v>
      </c>
      <c r="BD946" t="s">
        <v>899</v>
      </c>
      <c r="BE946" t="s">
        <v>899</v>
      </c>
      <c r="BF946" t="s">
        <v>899</v>
      </c>
    </row>
    <row r="947" spans="44:58" x14ac:dyDescent="0.3">
      <c r="AR947" t="s">
        <v>899</v>
      </c>
      <c r="AS947" t="s">
        <v>899</v>
      </c>
      <c r="AT947" t="s">
        <v>899</v>
      </c>
      <c r="AU947" t="s">
        <v>899</v>
      </c>
      <c r="AV947" t="s">
        <v>899</v>
      </c>
      <c r="AW947" t="s">
        <v>899</v>
      </c>
      <c r="AX947" t="s">
        <v>899</v>
      </c>
      <c r="AY947" t="s">
        <v>899</v>
      </c>
      <c r="AZ947" t="s">
        <v>899</v>
      </c>
      <c r="BA947" t="s">
        <v>899</v>
      </c>
      <c r="BB947" t="s">
        <v>899</v>
      </c>
      <c r="BC947" t="s">
        <v>899</v>
      </c>
      <c r="BD947" t="s">
        <v>899</v>
      </c>
      <c r="BE947" t="s">
        <v>899</v>
      </c>
      <c r="BF947" t="s">
        <v>899</v>
      </c>
    </row>
    <row r="948" spans="44:58" x14ac:dyDescent="0.3">
      <c r="AR948" t="s">
        <v>899</v>
      </c>
      <c r="AS948" t="s">
        <v>899</v>
      </c>
      <c r="AT948" t="s">
        <v>899</v>
      </c>
      <c r="AU948" t="s">
        <v>899</v>
      </c>
      <c r="AV948" t="s">
        <v>899</v>
      </c>
      <c r="AW948" t="s">
        <v>899</v>
      </c>
      <c r="AX948" t="s">
        <v>899</v>
      </c>
      <c r="AY948" t="s">
        <v>899</v>
      </c>
      <c r="AZ948" t="s">
        <v>899</v>
      </c>
      <c r="BA948" t="s">
        <v>899</v>
      </c>
      <c r="BB948" t="s">
        <v>899</v>
      </c>
      <c r="BC948" t="s">
        <v>899</v>
      </c>
      <c r="BD948" t="s">
        <v>899</v>
      </c>
      <c r="BE948" t="s">
        <v>899</v>
      </c>
      <c r="BF948" t="s">
        <v>899</v>
      </c>
    </row>
    <row r="949" spans="44:58" x14ac:dyDescent="0.3">
      <c r="AR949" t="s">
        <v>899</v>
      </c>
      <c r="AS949" t="s">
        <v>899</v>
      </c>
      <c r="AT949" t="s">
        <v>899</v>
      </c>
      <c r="AU949" t="s">
        <v>899</v>
      </c>
      <c r="AV949" t="s">
        <v>899</v>
      </c>
      <c r="AW949" t="s">
        <v>899</v>
      </c>
      <c r="AX949" t="s">
        <v>899</v>
      </c>
      <c r="AY949" t="s">
        <v>899</v>
      </c>
      <c r="AZ949" t="s">
        <v>899</v>
      </c>
      <c r="BA949" t="s">
        <v>899</v>
      </c>
      <c r="BB949" t="s">
        <v>899</v>
      </c>
      <c r="BC949" t="s">
        <v>899</v>
      </c>
      <c r="BD949" t="s">
        <v>899</v>
      </c>
      <c r="BE949" t="s">
        <v>899</v>
      </c>
      <c r="BF949" t="s">
        <v>899</v>
      </c>
    </row>
    <row r="950" spans="44:58" x14ac:dyDescent="0.3">
      <c r="AR950" t="s">
        <v>899</v>
      </c>
      <c r="AS950" t="s">
        <v>899</v>
      </c>
      <c r="AT950" t="s">
        <v>899</v>
      </c>
      <c r="AU950" t="s">
        <v>899</v>
      </c>
      <c r="AV950" t="s">
        <v>899</v>
      </c>
      <c r="AW950" t="s">
        <v>899</v>
      </c>
      <c r="AX950" t="s">
        <v>899</v>
      </c>
      <c r="AY950" t="s">
        <v>899</v>
      </c>
      <c r="AZ950" t="s">
        <v>899</v>
      </c>
      <c r="BA950" t="s">
        <v>899</v>
      </c>
      <c r="BB950" t="s">
        <v>899</v>
      </c>
      <c r="BC950" t="s">
        <v>899</v>
      </c>
      <c r="BD950" t="s">
        <v>899</v>
      </c>
      <c r="BE950" t="s">
        <v>899</v>
      </c>
      <c r="BF950" t="s">
        <v>899</v>
      </c>
    </row>
    <row r="951" spans="44:58" x14ac:dyDescent="0.3">
      <c r="AR951" t="s">
        <v>899</v>
      </c>
      <c r="AS951" t="s">
        <v>899</v>
      </c>
      <c r="AT951" t="s">
        <v>899</v>
      </c>
      <c r="AU951" t="s">
        <v>899</v>
      </c>
      <c r="AV951" t="s">
        <v>899</v>
      </c>
      <c r="AW951" t="s">
        <v>899</v>
      </c>
      <c r="AX951" t="s">
        <v>899</v>
      </c>
      <c r="AY951" t="s">
        <v>899</v>
      </c>
      <c r="AZ951" t="s">
        <v>899</v>
      </c>
      <c r="BA951" t="s">
        <v>899</v>
      </c>
      <c r="BB951" t="s">
        <v>899</v>
      </c>
      <c r="BC951" t="s">
        <v>899</v>
      </c>
      <c r="BD951" t="s">
        <v>899</v>
      </c>
      <c r="BE951" t="s">
        <v>899</v>
      </c>
      <c r="BF951" t="s">
        <v>899</v>
      </c>
    </row>
    <row r="952" spans="44:58" x14ac:dyDescent="0.3">
      <c r="AR952" t="s">
        <v>899</v>
      </c>
      <c r="AS952" t="s">
        <v>899</v>
      </c>
      <c r="AT952" t="s">
        <v>899</v>
      </c>
      <c r="AU952" t="s">
        <v>899</v>
      </c>
      <c r="AV952" t="s">
        <v>899</v>
      </c>
      <c r="AW952" t="s">
        <v>899</v>
      </c>
      <c r="AX952" t="s">
        <v>899</v>
      </c>
      <c r="AY952" t="s">
        <v>899</v>
      </c>
      <c r="AZ952" t="s">
        <v>899</v>
      </c>
      <c r="BA952" t="s">
        <v>899</v>
      </c>
      <c r="BB952" t="s">
        <v>899</v>
      </c>
      <c r="BC952" t="s">
        <v>899</v>
      </c>
      <c r="BD952" t="s">
        <v>899</v>
      </c>
      <c r="BE952" t="s">
        <v>899</v>
      </c>
      <c r="BF952" t="s">
        <v>899</v>
      </c>
    </row>
    <row r="953" spans="44:58" x14ac:dyDescent="0.3">
      <c r="AR953" t="s">
        <v>899</v>
      </c>
      <c r="AS953" t="s">
        <v>899</v>
      </c>
      <c r="AT953" t="s">
        <v>899</v>
      </c>
      <c r="AU953" t="s">
        <v>899</v>
      </c>
      <c r="AV953" t="s">
        <v>899</v>
      </c>
      <c r="AW953" t="s">
        <v>899</v>
      </c>
      <c r="AX953" t="s">
        <v>899</v>
      </c>
      <c r="AY953" t="s">
        <v>899</v>
      </c>
      <c r="AZ953" t="s">
        <v>899</v>
      </c>
      <c r="BA953" t="s">
        <v>899</v>
      </c>
      <c r="BB953" t="s">
        <v>899</v>
      </c>
      <c r="BC953" t="s">
        <v>899</v>
      </c>
      <c r="BD953" t="s">
        <v>899</v>
      </c>
      <c r="BE953" t="s">
        <v>899</v>
      </c>
      <c r="BF953" t="s">
        <v>899</v>
      </c>
    </row>
    <row r="954" spans="44:58" x14ac:dyDescent="0.3">
      <c r="AR954" t="s">
        <v>899</v>
      </c>
      <c r="AS954" t="s">
        <v>899</v>
      </c>
      <c r="AT954" t="s">
        <v>899</v>
      </c>
      <c r="AU954" t="s">
        <v>899</v>
      </c>
      <c r="AV954" t="s">
        <v>899</v>
      </c>
      <c r="AW954" t="s">
        <v>899</v>
      </c>
      <c r="AX954" t="s">
        <v>899</v>
      </c>
      <c r="AY954" t="s">
        <v>899</v>
      </c>
      <c r="AZ954" t="s">
        <v>899</v>
      </c>
      <c r="BA954" t="s">
        <v>899</v>
      </c>
      <c r="BB954" t="s">
        <v>899</v>
      </c>
      <c r="BC954" t="s">
        <v>899</v>
      </c>
      <c r="BD954" t="s">
        <v>899</v>
      </c>
      <c r="BE954" t="s">
        <v>899</v>
      </c>
      <c r="BF954" t="s">
        <v>899</v>
      </c>
    </row>
    <row r="955" spans="44:58" x14ac:dyDescent="0.3">
      <c r="AR955" t="s">
        <v>899</v>
      </c>
      <c r="AS955" t="s">
        <v>899</v>
      </c>
      <c r="AT955" t="s">
        <v>899</v>
      </c>
      <c r="AU955" t="s">
        <v>899</v>
      </c>
      <c r="AV955" t="s">
        <v>899</v>
      </c>
      <c r="AW955" t="s">
        <v>899</v>
      </c>
      <c r="AX955" t="s">
        <v>899</v>
      </c>
      <c r="AY955" t="s">
        <v>899</v>
      </c>
      <c r="AZ955" t="s">
        <v>899</v>
      </c>
      <c r="BA955" t="s">
        <v>899</v>
      </c>
      <c r="BB955" t="s">
        <v>899</v>
      </c>
      <c r="BC955" t="s">
        <v>899</v>
      </c>
      <c r="BD955" t="s">
        <v>899</v>
      </c>
      <c r="BE955" t="s">
        <v>899</v>
      </c>
      <c r="BF955" t="s">
        <v>899</v>
      </c>
    </row>
    <row r="956" spans="44:58" x14ac:dyDescent="0.3">
      <c r="AR956" t="s">
        <v>899</v>
      </c>
      <c r="AS956" t="s">
        <v>899</v>
      </c>
      <c r="AT956" t="s">
        <v>899</v>
      </c>
      <c r="AU956" t="s">
        <v>899</v>
      </c>
      <c r="AV956" t="s">
        <v>899</v>
      </c>
      <c r="AW956" t="s">
        <v>899</v>
      </c>
      <c r="AX956" t="s">
        <v>899</v>
      </c>
      <c r="AY956" t="s">
        <v>899</v>
      </c>
      <c r="AZ956" t="s">
        <v>899</v>
      </c>
      <c r="BA956" t="s">
        <v>899</v>
      </c>
      <c r="BB956" t="s">
        <v>899</v>
      </c>
      <c r="BC956" t="s">
        <v>899</v>
      </c>
      <c r="BD956" t="s">
        <v>899</v>
      </c>
      <c r="BE956" t="s">
        <v>899</v>
      </c>
      <c r="BF956" t="s">
        <v>899</v>
      </c>
    </row>
    <row r="957" spans="44:58" x14ac:dyDescent="0.3">
      <c r="AR957" t="s">
        <v>899</v>
      </c>
      <c r="AS957" t="s">
        <v>899</v>
      </c>
      <c r="AT957" t="s">
        <v>899</v>
      </c>
      <c r="AU957" t="s">
        <v>899</v>
      </c>
      <c r="AV957" t="s">
        <v>899</v>
      </c>
      <c r="AW957" t="s">
        <v>899</v>
      </c>
      <c r="AX957" t="s">
        <v>899</v>
      </c>
      <c r="AY957" t="s">
        <v>899</v>
      </c>
      <c r="AZ957" t="s">
        <v>899</v>
      </c>
      <c r="BA957" t="s">
        <v>899</v>
      </c>
      <c r="BB957" t="s">
        <v>899</v>
      </c>
      <c r="BC957" t="s">
        <v>899</v>
      </c>
      <c r="BD957" t="s">
        <v>899</v>
      </c>
      <c r="BE957" t="s">
        <v>899</v>
      </c>
      <c r="BF957" t="s">
        <v>899</v>
      </c>
    </row>
    <row r="958" spans="44:58" x14ac:dyDescent="0.3">
      <c r="AR958" t="s">
        <v>899</v>
      </c>
      <c r="AS958" t="s">
        <v>899</v>
      </c>
      <c r="AT958" t="s">
        <v>899</v>
      </c>
      <c r="AU958" t="s">
        <v>899</v>
      </c>
      <c r="AV958" t="s">
        <v>899</v>
      </c>
      <c r="AW958" t="s">
        <v>899</v>
      </c>
      <c r="AX958" t="s">
        <v>899</v>
      </c>
      <c r="AY958" t="s">
        <v>899</v>
      </c>
      <c r="AZ958" t="s">
        <v>899</v>
      </c>
      <c r="BA958" t="s">
        <v>899</v>
      </c>
      <c r="BB958" t="s">
        <v>899</v>
      </c>
      <c r="BC958" t="s">
        <v>899</v>
      </c>
      <c r="BD958" t="s">
        <v>899</v>
      </c>
      <c r="BE958" t="s">
        <v>899</v>
      </c>
      <c r="BF958" t="s">
        <v>899</v>
      </c>
    </row>
    <row r="959" spans="44:58" x14ac:dyDescent="0.3">
      <c r="AR959" t="s">
        <v>899</v>
      </c>
      <c r="AS959" t="s">
        <v>899</v>
      </c>
      <c r="AT959" t="s">
        <v>899</v>
      </c>
      <c r="AU959" t="s">
        <v>899</v>
      </c>
      <c r="AV959" t="s">
        <v>899</v>
      </c>
      <c r="AW959" t="s">
        <v>899</v>
      </c>
      <c r="AX959" t="s">
        <v>899</v>
      </c>
      <c r="AY959" t="s">
        <v>899</v>
      </c>
      <c r="AZ959" t="s">
        <v>899</v>
      </c>
      <c r="BA959" t="s">
        <v>899</v>
      </c>
      <c r="BB959" t="s">
        <v>899</v>
      </c>
      <c r="BC959" t="s">
        <v>899</v>
      </c>
      <c r="BD959" t="s">
        <v>899</v>
      </c>
      <c r="BE959" t="s">
        <v>899</v>
      </c>
      <c r="BF959" t="s">
        <v>899</v>
      </c>
    </row>
    <row r="960" spans="44:58" x14ac:dyDescent="0.3">
      <c r="AR960" t="s">
        <v>899</v>
      </c>
      <c r="AS960" t="s">
        <v>899</v>
      </c>
      <c r="AT960" t="s">
        <v>899</v>
      </c>
      <c r="AU960" t="s">
        <v>899</v>
      </c>
      <c r="AV960" t="s">
        <v>899</v>
      </c>
      <c r="AW960" t="s">
        <v>899</v>
      </c>
      <c r="AX960" t="s">
        <v>899</v>
      </c>
      <c r="AY960" t="s">
        <v>899</v>
      </c>
      <c r="AZ960" t="s">
        <v>899</v>
      </c>
      <c r="BA960" t="s">
        <v>899</v>
      </c>
      <c r="BB960" t="s">
        <v>899</v>
      </c>
      <c r="BC960" t="s">
        <v>899</v>
      </c>
      <c r="BD960" t="s">
        <v>899</v>
      </c>
      <c r="BE960" t="s">
        <v>899</v>
      </c>
    </row>
    <row r="961" spans="44:57" x14ac:dyDescent="0.3">
      <c r="AR961" t="s">
        <v>899</v>
      </c>
      <c r="AS961" t="s">
        <v>899</v>
      </c>
      <c r="AT961" t="s">
        <v>899</v>
      </c>
      <c r="AU961" t="s">
        <v>899</v>
      </c>
      <c r="AV961" t="s">
        <v>899</v>
      </c>
      <c r="AW961" t="s">
        <v>899</v>
      </c>
      <c r="AX961" t="s">
        <v>899</v>
      </c>
      <c r="AY961" t="s">
        <v>899</v>
      </c>
      <c r="AZ961" t="s">
        <v>899</v>
      </c>
      <c r="BA961" t="s">
        <v>899</v>
      </c>
      <c r="BB961" t="s">
        <v>899</v>
      </c>
      <c r="BC961" t="s">
        <v>899</v>
      </c>
      <c r="BD961" t="s">
        <v>899</v>
      </c>
      <c r="BE961" t="s">
        <v>899</v>
      </c>
    </row>
    <row r="962" spans="44:57" x14ac:dyDescent="0.3">
      <c r="AR962" t="s">
        <v>899</v>
      </c>
      <c r="AS962" t="s">
        <v>899</v>
      </c>
      <c r="AT962" t="s">
        <v>899</v>
      </c>
      <c r="AU962" t="s">
        <v>899</v>
      </c>
      <c r="AV962" t="s">
        <v>899</v>
      </c>
      <c r="AW962" t="s">
        <v>899</v>
      </c>
      <c r="AX962" t="s">
        <v>899</v>
      </c>
      <c r="AY962" t="s">
        <v>899</v>
      </c>
      <c r="AZ962" t="s">
        <v>899</v>
      </c>
      <c r="BA962" t="s">
        <v>899</v>
      </c>
      <c r="BB962" t="s">
        <v>899</v>
      </c>
      <c r="BC962" t="s">
        <v>899</v>
      </c>
      <c r="BD962" t="s">
        <v>899</v>
      </c>
      <c r="BE962" t="s">
        <v>899</v>
      </c>
    </row>
    <row r="963" spans="44:57" x14ac:dyDescent="0.3">
      <c r="AR963" t="s">
        <v>899</v>
      </c>
      <c r="AS963" t="s">
        <v>899</v>
      </c>
      <c r="AT963" t="s">
        <v>899</v>
      </c>
      <c r="AU963" t="s">
        <v>899</v>
      </c>
      <c r="AV963" t="s">
        <v>899</v>
      </c>
      <c r="AW963" t="s">
        <v>899</v>
      </c>
      <c r="AX963" t="s">
        <v>899</v>
      </c>
      <c r="AY963" t="s">
        <v>899</v>
      </c>
      <c r="AZ963" t="s">
        <v>899</v>
      </c>
      <c r="BA963" t="s">
        <v>899</v>
      </c>
      <c r="BB963" t="s">
        <v>899</v>
      </c>
      <c r="BC963" t="s">
        <v>899</v>
      </c>
      <c r="BD963" t="s">
        <v>899</v>
      </c>
      <c r="BE963" t="s">
        <v>899</v>
      </c>
    </row>
    <row r="964" spans="44:57" x14ac:dyDescent="0.3">
      <c r="AR964" t="s">
        <v>899</v>
      </c>
      <c r="AS964" t="s">
        <v>899</v>
      </c>
      <c r="AT964" t="s">
        <v>899</v>
      </c>
      <c r="AU964" t="s">
        <v>899</v>
      </c>
      <c r="AV964" t="s">
        <v>899</v>
      </c>
      <c r="AW964" t="s">
        <v>899</v>
      </c>
      <c r="AX964" t="s">
        <v>899</v>
      </c>
      <c r="AY964" t="s">
        <v>899</v>
      </c>
      <c r="AZ964" t="s">
        <v>899</v>
      </c>
      <c r="BA964" t="s">
        <v>899</v>
      </c>
      <c r="BB964" t="s">
        <v>899</v>
      </c>
      <c r="BC964" t="s">
        <v>899</v>
      </c>
      <c r="BD964" t="s">
        <v>899</v>
      </c>
      <c r="BE964" t="s">
        <v>899</v>
      </c>
    </row>
    <row r="965" spans="44:57" x14ac:dyDescent="0.3">
      <c r="AR965" t="s">
        <v>899</v>
      </c>
      <c r="AS965" t="s">
        <v>899</v>
      </c>
      <c r="AT965" t="s">
        <v>899</v>
      </c>
      <c r="AU965" t="s">
        <v>899</v>
      </c>
      <c r="AV965" t="s">
        <v>899</v>
      </c>
      <c r="AW965" t="s">
        <v>899</v>
      </c>
      <c r="AX965" t="s">
        <v>899</v>
      </c>
      <c r="AY965" t="s">
        <v>899</v>
      </c>
      <c r="AZ965" t="s">
        <v>899</v>
      </c>
      <c r="BA965" t="s">
        <v>899</v>
      </c>
      <c r="BB965" t="s">
        <v>899</v>
      </c>
      <c r="BC965" t="s">
        <v>899</v>
      </c>
      <c r="BD965" t="s">
        <v>899</v>
      </c>
      <c r="BE965" t="s">
        <v>899</v>
      </c>
    </row>
    <row r="966" spans="44:57" x14ac:dyDescent="0.3">
      <c r="AR966" t="s">
        <v>899</v>
      </c>
      <c r="AS966" t="s">
        <v>899</v>
      </c>
      <c r="AT966" t="s">
        <v>899</v>
      </c>
      <c r="AU966" t="s">
        <v>899</v>
      </c>
      <c r="AV966" t="s">
        <v>899</v>
      </c>
      <c r="AW966" t="s">
        <v>899</v>
      </c>
      <c r="AX966" t="s">
        <v>899</v>
      </c>
      <c r="AY966" t="s">
        <v>899</v>
      </c>
      <c r="AZ966" t="s">
        <v>899</v>
      </c>
      <c r="BA966" t="s">
        <v>899</v>
      </c>
      <c r="BB966" t="s">
        <v>899</v>
      </c>
      <c r="BC966" t="s">
        <v>899</v>
      </c>
      <c r="BD966" t="s">
        <v>899</v>
      </c>
      <c r="BE966" t="s">
        <v>899</v>
      </c>
    </row>
    <row r="967" spans="44:57" x14ac:dyDescent="0.3">
      <c r="AR967" t="s">
        <v>899</v>
      </c>
      <c r="AS967" t="s">
        <v>899</v>
      </c>
      <c r="AT967" t="s">
        <v>899</v>
      </c>
      <c r="AU967" t="s">
        <v>899</v>
      </c>
      <c r="AV967" t="s">
        <v>899</v>
      </c>
      <c r="AW967" t="s">
        <v>899</v>
      </c>
      <c r="AX967" t="s">
        <v>899</v>
      </c>
      <c r="AY967" t="s">
        <v>899</v>
      </c>
      <c r="AZ967" t="s">
        <v>899</v>
      </c>
      <c r="BA967" t="s">
        <v>899</v>
      </c>
      <c r="BB967" t="s">
        <v>899</v>
      </c>
      <c r="BC967" t="s">
        <v>899</v>
      </c>
      <c r="BD967" t="s">
        <v>899</v>
      </c>
      <c r="BE967" t="s">
        <v>899</v>
      </c>
    </row>
    <row r="968" spans="44:57" x14ac:dyDescent="0.3">
      <c r="AR968" t="s">
        <v>899</v>
      </c>
      <c r="AS968" t="s">
        <v>899</v>
      </c>
      <c r="AT968" t="s">
        <v>899</v>
      </c>
      <c r="AU968" t="s">
        <v>899</v>
      </c>
      <c r="AV968" t="s">
        <v>899</v>
      </c>
      <c r="AW968" t="s">
        <v>899</v>
      </c>
      <c r="AX968" t="s">
        <v>899</v>
      </c>
      <c r="AY968" t="s">
        <v>899</v>
      </c>
      <c r="AZ968" t="s">
        <v>899</v>
      </c>
      <c r="BA968" t="s">
        <v>899</v>
      </c>
      <c r="BB968" t="s">
        <v>899</v>
      </c>
      <c r="BC968" t="s">
        <v>899</v>
      </c>
      <c r="BD968" t="s">
        <v>899</v>
      </c>
      <c r="BE968" t="s">
        <v>899</v>
      </c>
    </row>
    <row r="969" spans="44:57" x14ac:dyDescent="0.3">
      <c r="AR969" t="s">
        <v>899</v>
      </c>
      <c r="AS969" t="s">
        <v>899</v>
      </c>
      <c r="AT969" t="s">
        <v>899</v>
      </c>
      <c r="AU969" t="s">
        <v>899</v>
      </c>
      <c r="AV969" t="s">
        <v>899</v>
      </c>
      <c r="AW969" t="s">
        <v>899</v>
      </c>
      <c r="AX969" t="s">
        <v>899</v>
      </c>
      <c r="AY969" t="s">
        <v>899</v>
      </c>
      <c r="AZ969" t="s">
        <v>899</v>
      </c>
      <c r="BA969" t="s">
        <v>899</v>
      </c>
      <c r="BB969" t="s">
        <v>899</v>
      </c>
      <c r="BC969" t="s">
        <v>899</v>
      </c>
      <c r="BD969" t="s">
        <v>899</v>
      </c>
      <c r="BE969" t="s">
        <v>899</v>
      </c>
    </row>
    <row r="970" spans="44:57" x14ac:dyDescent="0.3">
      <c r="AR970" t="s">
        <v>899</v>
      </c>
      <c r="AS970" t="s">
        <v>899</v>
      </c>
      <c r="AT970" t="s">
        <v>899</v>
      </c>
      <c r="AU970" t="s">
        <v>899</v>
      </c>
      <c r="AV970" t="s">
        <v>899</v>
      </c>
      <c r="AW970" t="s">
        <v>899</v>
      </c>
      <c r="AX970" t="s">
        <v>899</v>
      </c>
      <c r="AY970" t="s">
        <v>899</v>
      </c>
      <c r="AZ970" t="s">
        <v>899</v>
      </c>
      <c r="BA970" t="s">
        <v>899</v>
      </c>
      <c r="BB970" t="s">
        <v>899</v>
      </c>
      <c r="BC970" t="s">
        <v>899</v>
      </c>
      <c r="BD970" t="s">
        <v>899</v>
      </c>
      <c r="BE970" t="s">
        <v>899</v>
      </c>
    </row>
    <row r="971" spans="44:57" x14ac:dyDescent="0.3">
      <c r="AR971" t="s">
        <v>899</v>
      </c>
      <c r="AS971" t="s">
        <v>899</v>
      </c>
      <c r="AT971" t="s">
        <v>899</v>
      </c>
      <c r="AU971" t="s">
        <v>899</v>
      </c>
      <c r="AV971" t="s">
        <v>899</v>
      </c>
      <c r="AW971" t="s">
        <v>899</v>
      </c>
      <c r="AX971" t="s">
        <v>899</v>
      </c>
      <c r="AY971" t="s">
        <v>899</v>
      </c>
      <c r="AZ971" t="s">
        <v>899</v>
      </c>
      <c r="BA971" t="s">
        <v>899</v>
      </c>
      <c r="BB971" t="s">
        <v>899</v>
      </c>
      <c r="BC971" t="s">
        <v>899</v>
      </c>
      <c r="BD971" t="s">
        <v>899</v>
      </c>
      <c r="BE971" t="s">
        <v>899</v>
      </c>
    </row>
    <row r="972" spans="44:57" x14ac:dyDescent="0.3">
      <c r="AR972" t="s">
        <v>899</v>
      </c>
      <c r="AS972" t="s">
        <v>899</v>
      </c>
      <c r="AT972" t="s">
        <v>899</v>
      </c>
      <c r="AU972" t="s">
        <v>899</v>
      </c>
      <c r="AV972" t="s">
        <v>899</v>
      </c>
      <c r="AW972" t="s">
        <v>899</v>
      </c>
      <c r="AX972" t="s">
        <v>899</v>
      </c>
      <c r="AY972" t="s">
        <v>899</v>
      </c>
      <c r="AZ972" t="s">
        <v>899</v>
      </c>
      <c r="BA972" t="s">
        <v>899</v>
      </c>
      <c r="BB972" t="s">
        <v>899</v>
      </c>
      <c r="BC972" t="s">
        <v>899</v>
      </c>
      <c r="BD972" t="s">
        <v>899</v>
      </c>
      <c r="BE972" t="s">
        <v>899</v>
      </c>
    </row>
    <row r="973" spans="44:57" x14ac:dyDescent="0.3">
      <c r="AR973" t="s">
        <v>899</v>
      </c>
      <c r="AS973" t="s">
        <v>899</v>
      </c>
      <c r="AT973" t="s">
        <v>899</v>
      </c>
      <c r="AU973" t="s">
        <v>899</v>
      </c>
      <c r="AV973" t="s">
        <v>899</v>
      </c>
      <c r="AW973" t="s">
        <v>899</v>
      </c>
      <c r="AX973" t="s">
        <v>899</v>
      </c>
      <c r="AY973" t="s">
        <v>899</v>
      </c>
      <c r="AZ973" t="s">
        <v>899</v>
      </c>
      <c r="BA973" t="s">
        <v>899</v>
      </c>
      <c r="BB973" t="s">
        <v>899</v>
      </c>
      <c r="BC973" t="s">
        <v>899</v>
      </c>
      <c r="BD973" t="s">
        <v>899</v>
      </c>
      <c r="BE973" t="s">
        <v>899</v>
      </c>
    </row>
    <row r="974" spans="44:57" x14ac:dyDescent="0.3">
      <c r="AR974" t="s">
        <v>899</v>
      </c>
      <c r="AS974" t="s">
        <v>899</v>
      </c>
      <c r="AT974" t="s">
        <v>899</v>
      </c>
      <c r="AU974" t="s">
        <v>899</v>
      </c>
      <c r="AV974" t="s">
        <v>899</v>
      </c>
      <c r="AW974" t="s">
        <v>899</v>
      </c>
      <c r="AX974" t="s">
        <v>899</v>
      </c>
      <c r="AY974" t="s">
        <v>899</v>
      </c>
      <c r="AZ974" t="s">
        <v>899</v>
      </c>
      <c r="BA974" t="s">
        <v>899</v>
      </c>
      <c r="BB974" t="s">
        <v>899</v>
      </c>
      <c r="BC974" t="s">
        <v>899</v>
      </c>
      <c r="BD974" t="s">
        <v>899</v>
      </c>
      <c r="BE974" t="s">
        <v>899</v>
      </c>
    </row>
    <row r="975" spans="44:57" x14ac:dyDescent="0.3">
      <c r="AR975" t="s">
        <v>899</v>
      </c>
      <c r="AS975" t="s">
        <v>899</v>
      </c>
      <c r="AT975" t="s">
        <v>899</v>
      </c>
      <c r="AU975" t="s">
        <v>899</v>
      </c>
      <c r="AV975" t="s">
        <v>899</v>
      </c>
      <c r="AW975" t="s">
        <v>899</v>
      </c>
      <c r="AX975" t="s">
        <v>899</v>
      </c>
      <c r="AY975" t="s">
        <v>899</v>
      </c>
      <c r="AZ975" t="s">
        <v>899</v>
      </c>
      <c r="BA975" t="s">
        <v>899</v>
      </c>
      <c r="BB975" t="s">
        <v>899</v>
      </c>
      <c r="BC975" t="s">
        <v>899</v>
      </c>
      <c r="BD975" t="s">
        <v>899</v>
      </c>
      <c r="BE975" t="s">
        <v>899</v>
      </c>
    </row>
    <row r="976" spans="44:57" x14ac:dyDescent="0.3">
      <c r="AR976" t="s">
        <v>899</v>
      </c>
      <c r="AS976" t="s">
        <v>899</v>
      </c>
      <c r="AT976" t="s">
        <v>899</v>
      </c>
      <c r="AU976" t="s">
        <v>899</v>
      </c>
      <c r="AV976" t="s">
        <v>899</v>
      </c>
      <c r="AW976" t="s">
        <v>899</v>
      </c>
      <c r="AX976" t="s">
        <v>899</v>
      </c>
      <c r="AY976" t="s">
        <v>899</v>
      </c>
      <c r="AZ976" t="s">
        <v>899</v>
      </c>
      <c r="BA976" t="s">
        <v>899</v>
      </c>
      <c r="BB976" t="s">
        <v>899</v>
      </c>
      <c r="BC976" t="s">
        <v>899</v>
      </c>
      <c r="BD976" t="s">
        <v>899</v>
      </c>
      <c r="BE976" t="s">
        <v>899</v>
      </c>
    </row>
    <row r="977" spans="44:57" x14ac:dyDescent="0.3">
      <c r="AR977" t="s">
        <v>899</v>
      </c>
      <c r="AS977" t="s">
        <v>899</v>
      </c>
      <c r="AT977" t="s">
        <v>899</v>
      </c>
      <c r="AU977" t="s">
        <v>899</v>
      </c>
      <c r="AV977" t="s">
        <v>899</v>
      </c>
      <c r="AW977" t="s">
        <v>899</v>
      </c>
      <c r="AX977" t="s">
        <v>899</v>
      </c>
      <c r="AY977" t="s">
        <v>899</v>
      </c>
      <c r="AZ977" t="s">
        <v>899</v>
      </c>
      <c r="BA977" t="s">
        <v>899</v>
      </c>
      <c r="BB977" t="s">
        <v>899</v>
      </c>
      <c r="BC977" t="s">
        <v>899</v>
      </c>
      <c r="BD977" t="s">
        <v>899</v>
      </c>
      <c r="BE977" t="s">
        <v>899</v>
      </c>
    </row>
    <row r="978" spans="44:57" x14ac:dyDescent="0.3">
      <c r="AR978" t="s">
        <v>899</v>
      </c>
      <c r="AS978" t="s">
        <v>899</v>
      </c>
      <c r="AT978" t="s">
        <v>899</v>
      </c>
      <c r="AU978" t="s">
        <v>899</v>
      </c>
      <c r="AV978" t="s">
        <v>899</v>
      </c>
      <c r="AW978" t="s">
        <v>899</v>
      </c>
      <c r="AX978" t="s">
        <v>899</v>
      </c>
      <c r="AY978" t="s">
        <v>899</v>
      </c>
      <c r="AZ978" t="s">
        <v>899</v>
      </c>
      <c r="BA978" t="s">
        <v>899</v>
      </c>
      <c r="BB978" t="s">
        <v>899</v>
      </c>
      <c r="BC978" t="s">
        <v>899</v>
      </c>
      <c r="BD978" t="s">
        <v>899</v>
      </c>
      <c r="BE978" t="s">
        <v>899</v>
      </c>
    </row>
    <row r="979" spans="44:57" x14ac:dyDescent="0.3">
      <c r="AR979" t="s">
        <v>899</v>
      </c>
      <c r="AS979" t="s">
        <v>899</v>
      </c>
      <c r="AT979" t="s">
        <v>899</v>
      </c>
      <c r="AU979" t="s">
        <v>899</v>
      </c>
      <c r="AV979" t="s">
        <v>899</v>
      </c>
      <c r="AW979" t="s">
        <v>899</v>
      </c>
      <c r="AX979" t="s">
        <v>899</v>
      </c>
      <c r="AY979" t="s">
        <v>899</v>
      </c>
      <c r="AZ979" t="s">
        <v>899</v>
      </c>
      <c r="BA979" t="s">
        <v>899</v>
      </c>
      <c r="BB979" t="s">
        <v>899</v>
      </c>
      <c r="BC979" t="s">
        <v>899</v>
      </c>
      <c r="BD979" t="s">
        <v>899</v>
      </c>
    </row>
    <row r="980" spans="44:57" x14ac:dyDescent="0.3">
      <c r="AR980" t="s">
        <v>899</v>
      </c>
      <c r="AS980" t="s">
        <v>899</v>
      </c>
      <c r="AT980" t="s">
        <v>899</v>
      </c>
      <c r="AU980" t="s">
        <v>899</v>
      </c>
      <c r="AV980" t="s">
        <v>899</v>
      </c>
      <c r="AW980" t="s">
        <v>899</v>
      </c>
      <c r="AX980" t="s">
        <v>899</v>
      </c>
      <c r="AY980" t="s">
        <v>899</v>
      </c>
      <c r="AZ980" t="s">
        <v>899</v>
      </c>
      <c r="BA980" t="s">
        <v>899</v>
      </c>
      <c r="BB980" t="s">
        <v>899</v>
      </c>
      <c r="BC980" t="s">
        <v>899</v>
      </c>
      <c r="BD980" t="s">
        <v>899</v>
      </c>
    </row>
    <row r="981" spans="44:57" x14ac:dyDescent="0.3">
      <c r="AR981" t="s">
        <v>899</v>
      </c>
      <c r="AS981" t="s">
        <v>899</v>
      </c>
      <c r="AT981" t="s">
        <v>899</v>
      </c>
      <c r="AU981" t="s">
        <v>899</v>
      </c>
      <c r="AV981" t="s">
        <v>899</v>
      </c>
      <c r="AW981" t="s">
        <v>899</v>
      </c>
      <c r="AX981" t="s">
        <v>899</v>
      </c>
      <c r="AY981" t="s">
        <v>899</v>
      </c>
      <c r="AZ981" t="s">
        <v>899</v>
      </c>
      <c r="BA981" t="s">
        <v>899</v>
      </c>
      <c r="BB981" t="s">
        <v>899</v>
      </c>
      <c r="BC981" t="s">
        <v>899</v>
      </c>
      <c r="BD981" t="s">
        <v>899</v>
      </c>
    </row>
    <row r="982" spans="44:57" x14ac:dyDescent="0.3">
      <c r="AR982" t="s">
        <v>899</v>
      </c>
      <c r="AS982" t="s">
        <v>899</v>
      </c>
      <c r="AT982" t="s">
        <v>899</v>
      </c>
      <c r="AU982" t="s">
        <v>899</v>
      </c>
      <c r="AV982" t="s">
        <v>899</v>
      </c>
      <c r="AW982" t="s">
        <v>899</v>
      </c>
      <c r="AX982" t="s">
        <v>899</v>
      </c>
      <c r="AY982" t="s">
        <v>899</v>
      </c>
      <c r="AZ982" t="s">
        <v>899</v>
      </c>
      <c r="BA982" t="s">
        <v>899</v>
      </c>
      <c r="BB982" t="s">
        <v>899</v>
      </c>
      <c r="BC982" t="s">
        <v>899</v>
      </c>
      <c r="BD982" t="s">
        <v>899</v>
      </c>
    </row>
    <row r="983" spans="44:57" x14ac:dyDescent="0.3">
      <c r="AR983" t="s">
        <v>899</v>
      </c>
      <c r="AS983" t="s">
        <v>899</v>
      </c>
      <c r="AT983" t="s">
        <v>899</v>
      </c>
      <c r="AU983" t="s">
        <v>899</v>
      </c>
      <c r="AV983" t="s">
        <v>899</v>
      </c>
      <c r="AW983" t="s">
        <v>899</v>
      </c>
      <c r="AX983" t="s">
        <v>899</v>
      </c>
      <c r="AY983" t="s">
        <v>899</v>
      </c>
      <c r="AZ983" t="s">
        <v>899</v>
      </c>
      <c r="BA983" t="s">
        <v>899</v>
      </c>
      <c r="BB983" t="s">
        <v>899</v>
      </c>
      <c r="BC983" t="s">
        <v>899</v>
      </c>
      <c r="BD983" t="s">
        <v>899</v>
      </c>
    </row>
    <row r="984" spans="44:57" x14ac:dyDescent="0.3">
      <c r="AR984" t="s">
        <v>899</v>
      </c>
      <c r="AS984" t="s">
        <v>899</v>
      </c>
      <c r="AT984" t="s">
        <v>899</v>
      </c>
      <c r="AU984" t="s">
        <v>899</v>
      </c>
      <c r="AV984" t="s">
        <v>899</v>
      </c>
      <c r="AW984" t="s">
        <v>899</v>
      </c>
      <c r="AX984" t="s">
        <v>899</v>
      </c>
      <c r="AY984" t="s">
        <v>899</v>
      </c>
      <c r="AZ984" t="s">
        <v>899</v>
      </c>
      <c r="BA984" t="s">
        <v>899</v>
      </c>
      <c r="BB984" t="s">
        <v>899</v>
      </c>
      <c r="BC984" t="s">
        <v>899</v>
      </c>
      <c r="BD984" t="s">
        <v>899</v>
      </c>
    </row>
    <row r="985" spans="44:57" x14ac:dyDescent="0.3">
      <c r="AR985" t="s">
        <v>899</v>
      </c>
      <c r="AS985" t="s">
        <v>899</v>
      </c>
      <c r="AT985" t="s">
        <v>899</v>
      </c>
      <c r="AU985" t="s">
        <v>899</v>
      </c>
      <c r="AV985" t="s">
        <v>899</v>
      </c>
      <c r="AW985" t="s">
        <v>899</v>
      </c>
      <c r="AX985" t="s">
        <v>899</v>
      </c>
      <c r="AY985" t="s">
        <v>899</v>
      </c>
      <c r="AZ985" t="s">
        <v>899</v>
      </c>
      <c r="BA985" t="s">
        <v>899</v>
      </c>
      <c r="BB985" t="s">
        <v>899</v>
      </c>
      <c r="BC985" t="s">
        <v>899</v>
      </c>
      <c r="BD985" t="s">
        <v>899</v>
      </c>
    </row>
    <row r="986" spans="44:57" x14ac:dyDescent="0.3">
      <c r="AR986" t="s">
        <v>899</v>
      </c>
      <c r="AS986" t="s">
        <v>899</v>
      </c>
      <c r="AT986" t="s">
        <v>899</v>
      </c>
      <c r="AU986" t="s">
        <v>899</v>
      </c>
      <c r="AV986" t="s">
        <v>899</v>
      </c>
      <c r="AW986" t="s">
        <v>899</v>
      </c>
      <c r="AX986" t="s">
        <v>899</v>
      </c>
      <c r="AY986" t="s">
        <v>899</v>
      </c>
      <c r="AZ986" t="s">
        <v>899</v>
      </c>
      <c r="BA986" t="s">
        <v>899</v>
      </c>
      <c r="BB986" t="s">
        <v>899</v>
      </c>
      <c r="BC986" t="s">
        <v>899</v>
      </c>
      <c r="BD986" t="s">
        <v>899</v>
      </c>
    </row>
    <row r="987" spans="44:57" x14ac:dyDescent="0.3">
      <c r="AR987" t="s">
        <v>899</v>
      </c>
      <c r="AS987" t="s">
        <v>899</v>
      </c>
      <c r="AT987" t="s">
        <v>899</v>
      </c>
      <c r="AU987" t="s">
        <v>899</v>
      </c>
      <c r="AV987" t="s">
        <v>899</v>
      </c>
      <c r="AW987" t="s">
        <v>899</v>
      </c>
      <c r="AX987" t="s">
        <v>899</v>
      </c>
      <c r="AY987" t="s">
        <v>899</v>
      </c>
      <c r="AZ987" t="s">
        <v>899</v>
      </c>
      <c r="BA987" t="s">
        <v>899</v>
      </c>
      <c r="BB987" t="s">
        <v>899</v>
      </c>
      <c r="BC987" t="s">
        <v>899</v>
      </c>
      <c r="BD987" t="s">
        <v>899</v>
      </c>
    </row>
    <row r="988" spans="44:57" x14ac:dyDescent="0.3">
      <c r="AR988" t="s">
        <v>899</v>
      </c>
      <c r="AS988" t="s">
        <v>899</v>
      </c>
      <c r="AT988" t="s">
        <v>899</v>
      </c>
      <c r="AU988" t="s">
        <v>899</v>
      </c>
      <c r="AV988" t="s">
        <v>899</v>
      </c>
      <c r="AW988" t="s">
        <v>899</v>
      </c>
      <c r="AX988" t="s">
        <v>899</v>
      </c>
      <c r="AY988" t="s">
        <v>899</v>
      </c>
      <c r="AZ988" t="s">
        <v>899</v>
      </c>
      <c r="BA988" t="s">
        <v>899</v>
      </c>
      <c r="BB988" t="s">
        <v>899</v>
      </c>
      <c r="BC988" t="s">
        <v>899</v>
      </c>
      <c r="BD988" t="s">
        <v>899</v>
      </c>
    </row>
    <row r="989" spans="44:57" x14ac:dyDescent="0.3">
      <c r="AR989" t="s">
        <v>899</v>
      </c>
      <c r="AS989" t="s">
        <v>899</v>
      </c>
      <c r="AT989" t="s">
        <v>899</v>
      </c>
      <c r="AU989" t="s">
        <v>899</v>
      </c>
      <c r="AV989" t="s">
        <v>899</v>
      </c>
      <c r="AW989" t="s">
        <v>899</v>
      </c>
      <c r="AX989" t="s">
        <v>899</v>
      </c>
      <c r="AY989" t="s">
        <v>899</v>
      </c>
      <c r="AZ989" t="s">
        <v>899</v>
      </c>
      <c r="BA989" t="s">
        <v>899</v>
      </c>
      <c r="BB989" t="s">
        <v>899</v>
      </c>
      <c r="BC989" t="s">
        <v>899</v>
      </c>
      <c r="BD989" t="s">
        <v>899</v>
      </c>
    </row>
    <row r="990" spans="44:57" x14ac:dyDescent="0.3">
      <c r="AR990" t="s">
        <v>899</v>
      </c>
      <c r="AS990" t="s">
        <v>899</v>
      </c>
      <c r="AT990" t="s">
        <v>899</v>
      </c>
      <c r="AU990" t="s">
        <v>899</v>
      </c>
      <c r="AV990" t="s">
        <v>899</v>
      </c>
      <c r="AW990" t="s">
        <v>899</v>
      </c>
      <c r="AX990" t="s">
        <v>899</v>
      </c>
      <c r="AY990" t="s">
        <v>899</v>
      </c>
      <c r="AZ990" t="s">
        <v>899</v>
      </c>
      <c r="BA990" t="s">
        <v>899</v>
      </c>
      <c r="BB990" t="s">
        <v>899</v>
      </c>
      <c r="BC990" t="s">
        <v>899</v>
      </c>
      <c r="BD990" t="s">
        <v>899</v>
      </c>
    </row>
    <row r="991" spans="44:57" x14ac:dyDescent="0.3">
      <c r="AR991" t="s">
        <v>899</v>
      </c>
      <c r="AS991" t="s">
        <v>899</v>
      </c>
      <c r="AT991" t="s">
        <v>899</v>
      </c>
      <c r="AU991" t="s">
        <v>899</v>
      </c>
      <c r="AV991" t="s">
        <v>899</v>
      </c>
      <c r="AW991" t="s">
        <v>899</v>
      </c>
      <c r="AX991" t="s">
        <v>899</v>
      </c>
      <c r="AY991" t="s">
        <v>899</v>
      </c>
      <c r="AZ991" t="s">
        <v>899</v>
      </c>
      <c r="BA991" t="s">
        <v>899</v>
      </c>
      <c r="BB991" t="s">
        <v>899</v>
      </c>
      <c r="BC991" t="s">
        <v>899</v>
      </c>
      <c r="BD991" t="s">
        <v>899</v>
      </c>
    </row>
    <row r="992" spans="44:57" x14ac:dyDescent="0.3">
      <c r="AR992" t="s">
        <v>899</v>
      </c>
      <c r="AS992" t="s">
        <v>899</v>
      </c>
      <c r="AT992" t="s">
        <v>899</v>
      </c>
      <c r="AU992" t="s">
        <v>899</v>
      </c>
      <c r="AV992" t="s">
        <v>899</v>
      </c>
      <c r="AW992" t="s">
        <v>899</v>
      </c>
      <c r="AX992" t="s">
        <v>899</v>
      </c>
      <c r="AY992" t="s">
        <v>899</v>
      </c>
      <c r="AZ992" t="s">
        <v>899</v>
      </c>
      <c r="BA992" t="s">
        <v>899</v>
      </c>
      <c r="BB992" t="s">
        <v>899</v>
      </c>
      <c r="BC992" t="s">
        <v>899</v>
      </c>
      <c r="BD992" t="s">
        <v>899</v>
      </c>
    </row>
    <row r="993" spans="44:56" x14ac:dyDescent="0.3">
      <c r="AR993" t="s">
        <v>899</v>
      </c>
      <c r="AS993" t="s">
        <v>899</v>
      </c>
      <c r="AT993" t="s">
        <v>899</v>
      </c>
      <c r="AU993" t="s">
        <v>899</v>
      </c>
      <c r="AV993" t="s">
        <v>899</v>
      </c>
      <c r="AW993" t="s">
        <v>899</v>
      </c>
      <c r="AX993" t="s">
        <v>899</v>
      </c>
      <c r="AY993" t="s">
        <v>899</v>
      </c>
      <c r="AZ993" t="s">
        <v>899</v>
      </c>
      <c r="BA993" t="s">
        <v>899</v>
      </c>
      <c r="BB993" t="s">
        <v>899</v>
      </c>
      <c r="BC993" t="s">
        <v>899</v>
      </c>
      <c r="BD993" t="s">
        <v>899</v>
      </c>
    </row>
    <row r="994" spans="44:56" x14ac:dyDescent="0.3">
      <c r="AR994" t="s">
        <v>899</v>
      </c>
      <c r="AS994" t="s">
        <v>899</v>
      </c>
      <c r="AT994" t="s">
        <v>899</v>
      </c>
      <c r="AU994" t="s">
        <v>899</v>
      </c>
      <c r="AV994" t="s">
        <v>899</v>
      </c>
      <c r="AW994" t="s">
        <v>899</v>
      </c>
      <c r="AX994" t="s">
        <v>899</v>
      </c>
      <c r="AY994" t="s">
        <v>899</v>
      </c>
      <c r="AZ994" t="s">
        <v>899</v>
      </c>
      <c r="BA994" t="s">
        <v>899</v>
      </c>
      <c r="BB994" t="s">
        <v>899</v>
      </c>
      <c r="BC994" t="s">
        <v>899</v>
      </c>
    </row>
    <row r="995" spans="44:56" x14ac:dyDescent="0.3">
      <c r="AR995" t="s">
        <v>899</v>
      </c>
      <c r="AS995" t="s">
        <v>899</v>
      </c>
      <c r="AT995" t="s">
        <v>899</v>
      </c>
      <c r="AU995" t="s">
        <v>899</v>
      </c>
      <c r="AV995" t="s">
        <v>899</v>
      </c>
      <c r="AW995" t="s">
        <v>899</v>
      </c>
      <c r="AX995" t="s">
        <v>899</v>
      </c>
      <c r="AY995" t="s">
        <v>899</v>
      </c>
      <c r="AZ995" t="s">
        <v>899</v>
      </c>
      <c r="BA995" t="s">
        <v>899</v>
      </c>
      <c r="BB995" t="s">
        <v>899</v>
      </c>
      <c r="BC995" t="s">
        <v>899</v>
      </c>
    </row>
    <row r="996" spans="44:56" x14ac:dyDescent="0.3">
      <c r="AR996" t="s">
        <v>899</v>
      </c>
      <c r="AS996" t="s">
        <v>899</v>
      </c>
      <c r="AT996" t="s">
        <v>899</v>
      </c>
      <c r="AU996" t="s">
        <v>899</v>
      </c>
      <c r="AV996" t="s">
        <v>899</v>
      </c>
      <c r="AW996" t="s">
        <v>899</v>
      </c>
      <c r="AX996" t="s">
        <v>899</v>
      </c>
      <c r="AY996" t="s">
        <v>899</v>
      </c>
      <c r="AZ996" t="s">
        <v>899</v>
      </c>
      <c r="BA996" t="s">
        <v>899</v>
      </c>
      <c r="BB996" t="s">
        <v>899</v>
      </c>
      <c r="BC996" t="s">
        <v>899</v>
      </c>
    </row>
    <row r="997" spans="44:56" x14ac:dyDescent="0.3">
      <c r="AR997" t="s">
        <v>899</v>
      </c>
      <c r="AS997" t="s">
        <v>899</v>
      </c>
      <c r="AT997" t="s">
        <v>899</v>
      </c>
      <c r="AU997" t="s">
        <v>899</v>
      </c>
      <c r="AV997" t="s">
        <v>899</v>
      </c>
      <c r="AW997" t="s">
        <v>899</v>
      </c>
      <c r="AX997" t="s">
        <v>899</v>
      </c>
      <c r="AY997" t="s">
        <v>899</v>
      </c>
      <c r="AZ997" t="s">
        <v>899</v>
      </c>
      <c r="BA997" t="s">
        <v>899</v>
      </c>
      <c r="BB997" t="s">
        <v>899</v>
      </c>
      <c r="BC997" t="s">
        <v>899</v>
      </c>
    </row>
    <row r="998" spans="44:56" x14ac:dyDescent="0.3">
      <c r="AR998" t="s">
        <v>899</v>
      </c>
      <c r="AS998" t="s">
        <v>899</v>
      </c>
      <c r="AT998" t="s">
        <v>899</v>
      </c>
      <c r="AU998" t="s">
        <v>899</v>
      </c>
      <c r="AV998" t="s">
        <v>899</v>
      </c>
      <c r="AW998" t="s">
        <v>899</v>
      </c>
      <c r="AX998" t="s">
        <v>899</v>
      </c>
      <c r="AY998" t="s">
        <v>899</v>
      </c>
      <c r="AZ998" t="s">
        <v>899</v>
      </c>
      <c r="BA998" t="s">
        <v>899</v>
      </c>
      <c r="BB998" t="s">
        <v>899</v>
      </c>
      <c r="BC998" t="s">
        <v>899</v>
      </c>
    </row>
    <row r="999" spans="44:56" x14ac:dyDescent="0.3">
      <c r="AR999" t="s">
        <v>899</v>
      </c>
      <c r="AS999" t="s">
        <v>899</v>
      </c>
      <c r="AT999" t="s">
        <v>899</v>
      </c>
      <c r="AU999" t="s">
        <v>899</v>
      </c>
      <c r="AV999" t="s">
        <v>899</v>
      </c>
      <c r="AW999" t="s">
        <v>899</v>
      </c>
      <c r="AX999" t="s">
        <v>899</v>
      </c>
      <c r="AY999" t="s">
        <v>899</v>
      </c>
      <c r="AZ999" t="s">
        <v>899</v>
      </c>
      <c r="BA999" t="s">
        <v>899</v>
      </c>
      <c r="BB999" t="s">
        <v>899</v>
      </c>
      <c r="BC999" t="s">
        <v>899</v>
      </c>
    </row>
    <row r="1000" spans="44:56" x14ac:dyDescent="0.3">
      <c r="AR1000" t="s">
        <v>899</v>
      </c>
      <c r="AS1000" t="s">
        <v>899</v>
      </c>
      <c r="AT1000" t="s">
        <v>899</v>
      </c>
      <c r="AU1000" t="s">
        <v>899</v>
      </c>
      <c r="AV1000" t="s">
        <v>899</v>
      </c>
      <c r="AW1000" t="s">
        <v>899</v>
      </c>
      <c r="AX1000" t="s">
        <v>899</v>
      </c>
      <c r="AY1000" t="s">
        <v>899</v>
      </c>
      <c r="AZ1000" t="s">
        <v>899</v>
      </c>
      <c r="BA1000" t="s">
        <v>899</v>
      </c>
      <c r="BB1000" t="s">
        <v>899</v>
      </c>
      <c r="BC1000" t="s">
        <v>899</v>
      </c>
    </row>
    <row r="1001" spans="44:56" x14ac:dyDescent="0.3">
      <c r="AR1001" t="s">
        <v>899</v>
      </c>
      <c r="AS1001" t="s">
        <v>899</v>
      </c>
      <c r="AT1001" t="s">
        <v>899</v>
      </c>
      <c r="AU1001" t="s">
        <v>899</v>
      </c>
      <c r="AV1001" t="s">
        <v>899</v>
      </c>
      <c r="AW1001" t="s">
        <v>899</v>
      </c>
      <c r="AX1001" t="s">
        <v>899</v>
      </c>
      <c r="AY1001" t="s">
        <v>899</v>
      </c>
      <c r="AZ1001" t="s">
        <v>899</v>
      </c>
      <c r="BA1001" t="s">
        <v>899</v>
      </c>
      <c r="BB1001" t="s">
        <v>899</v>
      </c>
      <c r="BC1001" t="s">
        <v>899</v>
      </c>
    </row>
    <row r="1002" spans="44:56" x14ac:dyDescent="0.3">
      <c r="AR1002" t="s">
        <v>899</v>
      </c>
      <c r="AS1002" t="s">
        <v>899</v>
      </c>
      <c r="AT1002" t="s">
        <v>899</v>
      </c>
      <c r="AU1002" t="s">
        <v>899</v>
      </c>
      <c r="AV1002" t="s">
        <v>899</v>
      </c>
      <c r="AW1002" t="s">
        <v>899</v>
      </c>
      <c r="AX1002" t="s">
        <v>899</v>
      </c>
      <c r="AY1002" t="s">
        <v>899</v>
      </c>
      <c r="AZ1002" t="s">
        <v>899</v>
      </c>
      <c r="BA1002" t="s">
        <v>899</v>
      </c>
      <c r="BB1002" t="s">
        <v>899</v>
      </c>
      <c r="BC1002" t="s">
        <v>899</v>
      </c>
    </row>
    <row r="1003" spans="44:56" x14ac:dyDescent="0.3">
      <c r="AR1003" t="s">
        <v>899</v>
      </c>
      <c r="AS1003" t="s">
        <v>899</v>
      </c>
      <c r="AT1003" t="s">
        <v>899</v>
      </c>
      <c r="AU1003" t="s">
        <v>899</v>
      </c>
      <c r="AV1003" t="s">
        <v>899</v>
      </c>
      <c r="AW1003" t="s">
        <v>899</v>
      </c>
      <c r="AX1003" t="s">
        <v>899</v>
      </c>
      <c r="AY1003" t="s">
        <v>899</v>
      </c>
      <c r="AZ1003" t="s">
        <v>899</v>
      </c>
      <c r="BA1003" t="s">
        <v>899</v>
      </c>
      <c r="BB1003" t="s">
        <v>899</v>
      </c>
      <c r="BC1003" t="s">
        <v>899</v>
      </c>
    </row>
    <row r="1004" spans="44:56" x14ac:dyDescent="0.3">
      <c r="AR1004" t="s">
        <v>899</v>
      </c>
      <c r="AS1004" t="s">
        <v>899</v>
      </c>
      <c r="AT1004" t="s">
        <v>899</v>
      </c>
      <c r="AU1004" t="s">
        <v>899</v>
      </c>
      <c r="AV1004" t="s">
        <v>899</v>
      </c>
      <c r="AW1004" t="s">
        <v>899</v>
      </c>
      <c r="AX1004" t="s">
        <v>899</v>
      </c>
      <c r="AY1004" t="s">
        <v>899</v>
      </c>
      <c r="AZ1004" t="s">
        <v>899</v>
      </c>
      <c r="BA1004" t="s">
        <v>899</v>
      </c>
      <c r="BB1004" t="s">
        <v>899</v>
      </c>
      <c r="BC1004" t="s">
        <v>899</v>
      </c>
    </row>
    <row r="1005" spans="44:56" x14ac:dyDescent="0.3">
      <c r="AR1005" t="s">
        <v>899</v>
      </c>
      <c r="AS1005" t="s">
        <v>899</v>
      </c>
      <c r="AT1005" t="s">
        <v>899</v>
      </c>
      <c r="AU1005" t="s">
        <v>899</v>
      </c>
      <c r="AV1005" t="s">
        <v>899</v>
      </c>
      <c r="AW1005" t="s">
        <v>899</v>
      </c>
      <c r="AX1005" t="s">
        <v>899</v>
      </c>
      <c r="AY1005" t="s">
        <v>899</v>
      </c>
      <c r="AZ1005" t="s">
        <v>899</v>
      </c>
      <c r="BA1005" t="s">
        <v>899</v>
      </c>
      <c r="BB1005" t="s">
        <v>899</v>
      </c>
      <c r="BC1005" t="s">
        <v>899</v>
      </c>
    </row>
    <row r="1006" spans="44:56" x14ac:dyDescent="0.3">
      <c r="AR1006" t="s">
        <v>899</v>
      </c>
      <c r="AS1006" t="s">
        <v>899</v>
      </c>
      <c r="AT1006" t="s">
        <v>899</v>
      </c>
      <c r="AU1006" t="s">
        <v>899</v>
      </c>
      <c r="AV1006" t="s">
        <v>899</v>
      </c>
      <c r="AW1006" t="s">
        <v>899</v>
      </c>
      <c r="AX1006" t="s">
        <v>899</v>
      </c>
      <c r="AY1006" t="s">
        <v>899</v>
      </c>
      <c r="AZ1006" t="s">
        <v>899</v>
      </c>
      <c r="BA1006" t="s">
        <v>899</v>
      </c>
      <c r="BB1006" t="s">
        <v>899</v>
      </c>
      <c r="BC1006" t="s">
        <v>899</v>
      </c>
    </row>
    <row r="1007" spans="44:56" x14ac:dyDescent="0.3">
      <c r="AR1007" t="s">
        <v>899</v>
      </c>
      <c r="AS1007" t="s">
        <v>899</v>
      </c>
      <c r="AT1007" t="s">
        <v>899</v>
      </c>
      <c r="AU1007" t="s">
        <v>899</v>
      </c>
      <c r="AV1007" t="s">
        <v>899</v>
      </c>
      <c r="AW1007" t="s">
        <v>899</v>
      </c>
      <c r="AX1007" t="s">
        <v>899</v>
      </c>
      <c r="AY1007" t="s">
        <v>899</v>
      </c>
      <c r="AZ1007" t="s">
        <v>899</v>
      </c>
      <c r="BA1007" t="s">
        <v>899</v>
      </c>
      <c r="BB1007" t="s">
        <v>899</v>
      </c>
      <c r="BC1007" t="s">
        <v>899</v>
      </c>
    </row>
    <row r="1008" spans="44:56" x14ac:dyDescent="0.3">
      <c r="AR1008" t="s">
        <v>899</v>
      </c>
      <c r="AS1008" t="s">
        <v>899</v>
      </c>
      <c r="AT1008" t="s">
        <v>899</v>
      </c>
      <c r="AU1008" t="s">
        <v>899</v>
      </c>
      <c r="AV1008" t="s">
        <v>899</v>
      </c>
      <c r="AW1008" t="s">
        <v>899</v>
      </c>
      <c r="AX1008" t="s">
        <v>899</v>
      </c>
      <c r="AY1008" t="s">
        <v>899</v>
      </c>
      <c r="AZ1008" t="s">
        <v>899</v>
      </c>
      <c r="BA1008" t="s">
        <v>899</v>
      </c>
      <c r="BB1008" t="s">
        <v>899</v>
      </c>
      <c r="BC1008" t="s">
        <v>899</v>
      </c>
    </row>
    <row r="1009" spans="44:55" x14ac:dyDescent="0.3">
      <c r="AR1009" t="s">
        <v>899</v>
      </c>
      <c r="AS1009" t="s">
        <v>899</v>
      </c>
      <c r="AT1009" t="s">
        <v>899</v>
      </c>
      <c r="AU1009" t="s">
        <v>899</v>
      </c>
      <c r="AV1009" t="s">
        <v>899</v>
      </c>
      <c r="AW1009" t="s">
        <v>899</v>
      </c>
      <c r="AX1009" t="s">
        <v>899</v>
      </c>
      <c r="AY1009" t="s">
        <v>899</v>
      </c>
      <c r="AZ1009" t="s">
        <v>899</v>
      </c>
      <c r="BA1009" t="s">
        <v>899</v>
      </c>
      <c r="BB1009" t="s">
        <v>899</v>
      </c>
      <c r="BC1009" t="s">
        <v>899</v>
      </c>
    </row>
    <row r="1010" spans="44:55" x14ac:dyDescent="0.3">
      <c r="AR1010" t="s">
        <v>899</v>
      </c>
      <c r="AS1010" t="s">
        <v>899</v>
      </c>
      <c r="AT1010" t="s">
        <v>899</v>
      </c>
      <c r="AU1010" t="s">
        <v>899</v>
      </c>
      <c r="AV1010" t="s">
        <v>899</v>
      </c>
      <c r="AW1010" t="s">
        <v>899</v>
      </c>
      <c r="AX1010" t="s">
        <v>899</v>
      </c>
      <c r="AY1010" t="s">
        <v>899</v>
      </c>
      <c r="AZ1010" t="s">
        <v>899</v>
      </c>
      <c r="BA1010" t="s">
        <v>899</v>
      </c>
      <c r="BB1010" t="s">
        <v>899</v>
      </c>
      <c r="BC1010" t="s">
        <v>899</v>
      </c>
    </row>
    <row r="1011" spans="44:55" x14ac:dyDescent="0.3">
      <c r="AR1011" t="s">
        <v>899</v>
      </c>
      <c r="AS1011" t="s">
        <v>899</v>
      </c>
      <c r="AT1011" t="s">
        <v>899</v>
      </c>
      <c r="AU1011" t="s">
        <v>899</v>
      </c>
      <c r="AV1011" t="s">
        <v>899</v>
      </c>
      <c r="AW1011" t="s">
        <v>899</v>
      </c>
      <c r="AX1011" t="s">
        <v>899</v>
      </c>
      <c r="AY1011" t="s">
        <v>899</v>
      </c>
      <c r="AZ1011" t="s">
        <v>899</v>
      </c>
      <c r="BA1011" t="s">
        <v>899</v>
      </c>
      <c r="BB1011" t="s">
        <v>899</v>
      </c>
      <c r="BC1011" t="s">
        <v>899</v>
      </c>
    </row>
    <row r="1012" spans="44:55" x14ac:dyDescent="0.3">
      <c r="AR1012" t="s">
        <v>899</v>
      </c>
      <c r="AS1012" t="s">
        <v>899</v>
      </c>
      <c r="AT1012" t="s">
        <v>899</v>
      </c>
      <c r="AU1012" t="s">
        <v>899</v>
      </c>
      <c r="AV1012" t="s">
        <v>899</v>
      </c>
      <c r="AW1012" t="s">
        <v>899</v>
      </c>
      <c r="AX1012" t="s">
        <v>899</v>
      </c>
      <c r="AY1012" t="s">
        <v>899</v>
      </c>
      <c r="AZ1012" t="s">
        <v>899</v>
      </c>
      <c r="BA1012" t="s">
        <v>899</v>
      </c>
      <c r="BB1012" t="s">
        <v>899</v>
      </c>
      <c r="BC1012" t="s">
        <v>899</v>
      </c>
    </row>
    <row r="1013" spans="44:55" x14ac:dyDescent="0.3">
      <c r="AR1013" t="s">
        <v>899</v>
      </c>
      <c r="AS1013" t="s">
        <v>899</v>
      </c>
      <c r="AT1013" t="s">
        <v>899</v>
      </c>
      <c r="AU1013" t="s">
        <v>899</v>
      </c>
      <c r="AV1013" t="s">
        <v>899</v>
      </c>
      <c r="AW1013" t="s">
        <v>899</v>
      </c>
      <c r="AX1013" t="s">
        <v>899</v>
      </c>
      <c r="AY1013" t="s">
        <v>899</v>
      </c>
      <c r="AZ1013" t="s">
        <v>899</v>
      </c>
      <c r="BA1013" t="s">
        <v>899</v>
      </c>
      <c r="BB1013" t="s">
        <v>899</v>
      </c>
      <c r="BC1013" t="s">
        <v>899</v>
      </c>
    </row>
    <row r="1014" spans="44:55" x14ac:dyDescent="0.3">
      <c r="AR1014" t="s">
        <v>899</v>
      </c>
      <c r="AS1014" t="s">
        <v>899</v>
      </c>
      <c r="AT1014" t="s">
        <v>899</v>
      </c>
      <c r="AU1014" t="s">
        <v>899</v>
      </c>
      <c r="AV1014" t="s">
        <v>899</v>
      </c>
      <c r="AW1014" t="s">
        <v>899</v>
      </c>
      <c r="AX1014" t="s">
        <v>899</v>
      </c>
      <c r="AY1014" t="s">
        <v>899</v>
      </c>
      <c r="AZ1014" t="s">
        <v>899</v>
      </c>
      <c r="BA1014" t="s">
        <v>899</v>
      </c>
      <c r="BB1014" t="s">
        <v>899</v>
      </c>
      <c r="BC1014" t="s">
        <v>899</v>
      </c>
    </row>
    <row r="1015" spans="44:55" x14ac:dyDescent="0.3">
      <c r="AR1015" t="s">
        <v>899</v>
      </c>
      <c r="AS1015" t="s">
        <v>899</v>
      </c>
      <c r="AT1015" t="s">
        <v>899</v>
      </c>
      <c r="AU1015" t="s">
        <v>899</v>
      </c>
      <c r="AV1015" t="s">
        <v>899</v>
      </c>
      <c r="AW1015" t="s">
        <v>899</v>
      </c>
      <c r="AX1015" t="s">
        <v>899</v>
      </c>
      <c r="AY1015" t="s">
        <v>899</v>
      </c>
      <c r="AZ1015" t="s">
        <v>899</v>
      </c>
      <c r="BA1015" t="s">
        <v>899</v>
      </c>
      <c r="BB1015" t="s">
        <v>899</v>
      </c>
      <c r="BC1015" t="s">
        <v>899</v>
      </c>
    </row>
    <row r="1016" spans="44:55" x14ac:dyDescent="0.3">
      <c r="AR1016" t="s">
        <v>899</v>
      </c>
      <c r="AS1016" t="s">
        <v>899</v>
      </c>
      <c r="AT1016" t="s">
        <v>899</v>
      </c>
      <c r="AU1016" t="s">
        <v>899</v>
      </c>
      <c r="AV1016" t="s">
        <v>899</v>
      </c>
      <c r="AW1016" t="s">
        <v>899</v>
      </c>
      <c r="AX1016" t="s">
        <v>899</v>
      </c>
      <c r="AY1016" t="s">
        <v>899</v>
      </c>
      <c r="AZ1016" t="s">
        <v>899</v>
      </c>
      <c r="BA1016" t="s">
        <v>899</v>
      </c>
      <c r="BB1016" t="s">
        <v>899</v>
      </c>
      <c r="BC1016" t="s">
        <v>899</v>
      </c>
    </row>
    <row r="1017" spans="44:55" x14ac:dyDescent="0.3">
      <c r="AR1017" t="s">
        <v>899</v>
      </c>
      <c r="AS1017" t="s">
        <v>899</v>
      </c>
      <c r="AT1017" t="s">
        <v>899</v>
      </c>
      <c r="AU1017" t="s">
        <v>899</v>
      </c>
      <c r="AV1017" t="s">
        <v>899</v>
      </c>
      <c r="AW1017" t="s">
        <v>899</v>
      </c>
      <c r="AX1017" t="s">
        <v>899</v>
      </c>
      <c r="AY1017" t="s">
        <v>899</v>
      </c>
      <c r="AZ1017" t="s">
        <v>899</v>
      </c>
      <c r="BA1017" t="s">
        <v>899</v>
      </c>
      <c r="BB1017" t="s">
        <v>899</v>
      </c>
      <c r="BC1017" t="s">
        <v>899</v>
      </c>
    </row>
    <row r="1018" spans="44:55" x14ac:dyDescent="0.3">
      <c r="AR1018" t="s">
        <v>899</v>
      </c>
      <c r="AS1018" t="s">
        <v>899</v>
      </c>
      <c r="AT1018" t="s">
        <v>899</v>
      </c>
      <c r="AU1018" t="s">
        <v>899</v>
      </c>
      <c r="AV1018" t="s">
        <v>899</v>
      </c>
      <c r="AW1018" t="s">
        <v>899</v>
      </c>
      <c r="AX1018" t="s">
        <v>899</v>
      </c>
      <c r="AY1018" t="s">
        <v>899</v>
      </c>
      <c r="AZ1018" t="s">
        <v>899</v>
      </c>
      <c r="BA1018" t="s">
        <v>899</v>
      </c>
      <c r="BB1018" t="s">
        <v>899</v>
      </c>
      <c r="BC1018" t="s">
        <v>899</v>
      </c>
    </row>
    <row r="1019" spans="44:55" x14ac:dyDescent="0.3">
      <c r="AR1019" t="s">
        <v>899</v>
      </c>
      <c r="AS1019" t="s">
        <v>899</v>
      </c>
      <c r="AT1019" t="s">
        <v>899</v>
      </c>
      <c r="AU1019" t="s">
        <v>899</v>
      </c>
      <c r="AV1019" t="s">
        <v>899</v>
      </c>
      <c r="AW1019" t="s">
        <v>899</v>
      </c>
      <c r="AX1019" t="s">
        <v>899</v>
      </c>
      <c r="AY1019" t="s">
        <v>899</v>
      </c>
      <c r="AZ1019" t="s">
        <v>899</v>
      </c>
      <c r="BA1019" t="s">
        <v>899</v>
      </c>
      <c r="BB1019" t="s">
        <v>899</v>
      </c>
      <c r="BC1019" t="s">
        <v>899</v>
      </c>
    </row>
    <row r="1020" spans="44:55" x14ac:dyDescent="0.3">
      <c r="AR1020" t="s">
        <v>899</v>
      </c>
      <c r="AS1020" t="s">
        <v>899</v>
      </c>
      <c r="AT1020" t="s">
        <v>899</v>
      </c>
      <c r="AU1020" t="s">
        <v>899</v>
      </c>
      <c r="AV1020" t="s">
        <v>899</v>
      </c>
      <c r="AW1020" t="s">
        <v>899</v>
      </c>
      <c r="AX1020" t="s">
        <v>899</v>
      </c>
      <c r="AY1020" t="s">
        <v>899</v>
      </c>
      <c r="AZ1020" t="s">
        <v>899</v>
      </c>
      <c r="BA1020" t="s">
        <v>899</v>
      </c>
      <c r="BB1020" t="s">
        <v>899</v>
      </c>
      <c r="BC1020" t="s">
        <v>899</v>
      </c>
    </row>
    <row r="1021" spans="44:55" x14ac:dyDescent="0.3">
      <c r="AR1021" t="s">
        <v>899</v>
      </c>
      <c r="AS1021" t="s">
        <v>899</v>
      </c>
      <c r="AT1021" t="s">
        <v>899</v>
      </c>
      <c r="AU1021" t="s">
        <v>899</v>
      </c>
      <c r="AV1021" t="s">
        <v>899</v>
      </c>
      <c r="AW1021" t="s">
        <v>899</v>
      </c>
      <c r="AX1021" t="s">
        <v>899</v>
      </c>
      <c r="AY1021" t="s">
        <v>899</v>
      </c>
      <c r="AZ1021" t="s">
        <v>899</v>
      </c>
      <c r="BA1021" t="s">
        <v>899</v>
      </c>
      <c r="BB1021" t="s">
        <v>899</v>
      </c>
      <c r="BC1021" t="s">
        <v>899</v>
      </c>
    </row>
    <row r="1022" spans="44:55" x14ac:dyDescent="0.3">
      <c r="AR1022" t="s">
        <v>899</v>
      </c>
      <c r="AS1022" t="s">
        <v>899</v>
      </c>
      <c r="AT1022" t="s">
        <v>899</v>
      </c>
      <c r="AU1022" t="s">
        <v>899</v>
      </c>
      <c r="AV1022" t="s">
        <v>899</v>
      </c>
      <c r="AW1022" t="s">
        <v>899</v>
      </c>
      <c r="AX1022" t="s">
        <v>899</v>
      </c>
      <c r="AY1022" t="s">
        <v>899</v>
      </c>
      <c r="AZ1022" t="s">
        <v>899</v>
      </c>
      <c r="BA1022" t="s">
        <v>899</v>
      </c>
      <c r="BB1022" t="s">
        <v>899</v>
      </c>
      <c r="BC1022" t="s">
        <v>899</v>
      </c>
    </row>
    <row r="1023" spans="44:55" x14ac:dyDescent="0.3">
      <c r="AR1023" t="s">
        <v>899</v>
      </c>
      <c r="AS1023" t="s">
        <v>899</v>
      </c>
      <c r="AT1023" t="s">
        <v>899</v>
      </c>
      <c r="AU1023" t="s">
        <v>899</v>
      </c>
      <c r="AV1023" t="s">
        <v>899</v>
      </c>
      <c r="AW1023" t="s">
        <v>899</v>
      </c>
      <c r="AX1023" t="s">
        <v>899</v>
      </c>
      <c r="AY1023" t="s">
        <v>899</v>
      </c>
      <c r="AZ1023" t="s">
        <v>899</v>
      </c>
      <c r="BA1023" t="s">
        <v>899</v>
      </c>
      <c r="BB1023" t="s">
        <v>899</v>
      </c>
      <c r="BC1023" t="s">
        <v>899</v>
      </c>
    </row>
    <row r="1024" spans="44:55" x14ac:dyDescent="0.3">
      <c r="AR1024" t="s">
        <v>899</v>
      </c>
      <c r="AS1024" t="s">
        <v>899</v>
      </c>
      <c r="AT1024" t="s">
        <v>899</v>
      </c>
      <c r="AU1024" t="s">
        <v>899</v>
      </c>
      <c r="AV1024" t="s">
        <v>899</v>
      </c>
      <c r="AW1024" t="s">
        <v>899</v>
      </c>
      <c r="AX1024" t="s">
        <v>899</v>
      </c>
      <c r="AY1024" t="s">
        <v>899</v>
      </c>
      <c r="AZ1024" t="s">
        <v>899</v>
      </c>
      <c r="BA1024" t="s">
        <v>899</v>
      </c>
      <c r="BB1024" t="s">
        <v>899</v>
      </c>
    </row>
    <row r="1025" spans="44:54" x14ac:dyDescent="0.3">
      <c r="AR1025" t="s">
        <v>899</v>
      </c>
      <c r="AS1025" t="s">
        <v>899</v>
      </c>
      <c r="AT1025" t="s">
        <v>899</v>
      </c>
      <c r="AU1025" t="s">
        <v>899</v>
      </c>
      <c r="AV1025" t="s">
        <v>899</v>
      </c>
      <c r="AW1025" t="s">
        <v>899</v>
      </c>
      <c r="AX1025" t="s">
        <v>899</v>
      </c>
      <c r="AY1025" t="s">
        <v>899</v>
      </c>
      <c r="AZ1025" t="s">
        <v>899</v>
      </c>
      <c r="BA1025" t="s">
        <v>899</v>
      </c>
      <c r="BB1025" t="s">
        <v>899</v>
      </c>
    </row>
    <row r="1026" spans="44:54" x14ac:dyDescent="0.3">
      <c r="AR1026" t="s">
        <v>899</v>
      </c>
      <c r="AS1026" t="s">
        <v>899</v>
      </c>
      <c r="AT1026" t="s">
        <v>899</v>
      </c>
      <c r="AU1026" t="s">
        <v>899</v>
      </c>
      <c r="AV1026" t="s">
        <v>899</v>
      </c>
      <c r="AW1026" t="s">
        <v>899</v>
      </c>
      <c r="AX1026" t="s">
        <v>899</v>
      </c>
      <c r="AY1026" t="s">
        <v>899</v>
      </c>
      <c r="AZ1026" t="s">
        <v>899</v>
      </c>
      <c r="BA1026" t="s">
        <v>899</v>
      </c>
      <c r="BB1026" t="s">
        <v>899</v>
      </c>
    </row>
    <row r="1027" spans="44:54" x14ac:dyDescent="0.3">
      <c r="AR1027" t="s">
        <v>899</v>
      </c>
      <c r="AS1027" t="s">
        <v>899</v>
      </c>
      <c r="AT1027" t="s">
        <v>899</v>
      </c>
      <c r="AU1027" t="s">
        <v>899</v>
      </c>
      <c r="AV1027" t="s">
        <v>899</v>
      </c>
      <c r="AW1027" t="s">
        <v>899</v>
      </c>
      <c r="AX1027" t="s">
        <v>899</v>
      </c>
      <c r="AY1027" t="s">
        <v>899</v>
      </c>
      <c r="AZ1027" t="s">
        <v>899</v>
      </c>
      <c r="BA1027" t="s">
        <v>899</v>
      </c>
      <c r="BB1027" t="s">
        <v>899</v>
      </c>
    </row>
    <row r="1028" spans="44:54" x14ac:dyDescent="0.3">
      <c r="AR1028" t="s">
        <v>899</v>
      </c>
      <c r="AS1028" t="s">
        <v>899</v>
      </c>
      <c r="AT1028" t="s">
        <v>899</v>
      </c>
      <c r="AU1028" t="s">
        <v>899</v>
      </c>
      <c r="AV1028" t="s">
        <v>899</v>
      </c>
      <c r="AW1028" t="s">
        <v>899</v>
      </c>
      <c r="AX1028" t="s">
        <v>899</v>
      </c>
      <c r="AY1028" t="s">
        <v>899</v>
      </c>
      <c r="AZ1028" t="s">
        <v>899</v>
      </c>
      <c r="BA1028" t="s">
        <v>899</v>
      </c>
      <c r="BB1028" t="s">
        <v>899</v>
      </c>
    </row>
    <row r="1029" spans="44:54" x14ac:dyDescent="0.3">
      <c r="AR1029" t="s">
        <v>899</v>
      </c>
      <c r="AS1029" t="s">
        <v>899</v>
      </c>
      <c r="AT1029" t="s">
        <v>899</v>
      </c>
      <c r="AU1029" t="s">
        <v>899</v>
      </c>
      <c r="AV1029" t="s">
        <v>899</v>
      </c>
      <c r="AW1029" t="s">
        <v>899</v>
      </c>
      <c r="AX1029" t="s">
        <v>899</v>
      </c>
      <c r="AY1029" t="s">
        <v>899</v>
      </c>
      <c r="AZ1029" t="s">
        <v>899</v>
      </c>
      <c r="BA1029" t="s">
        <v>899</v>
      </c>
      <c r="BB1029" t="s">
        <v>899</v>
      </c>
    </row>
    <row r="1030" spans="44:54" x14ac:dyDescent="0.3">
      <c r="AR1030" t="s">
        <v>899</v>
      </c>
      <c r="AS1030" t="s">
        <v>899</v>
      </c>
      <c r="AT1030" t="s">
        <v>899</v>
      </c>
      <c r="AU1030" t="s">
        <v>899</v>
      </c>
      <c r="AV1030" t="s">
        <v>899</v>
      </c>
      <c r="AW1030" t="s">
        <v>899</v>
      </c>
      <c r="AX1030" t="s">
        <v>899</v>
      </c>
      <c r="AY1030" t="s">
        <v>899</v>
      </c>
      <c r="AZ1030" t="s">
        <v>899</v>
      </c>
      <c r="BA1030" t="s">
        <v>899</v>
      </c>
      <c r="BB1030" t="s">
        <v>899</v>
      </c>
    </row>
    <row r="1031" spans="44:54" x14ac:dyDescent="0.3">
      <c r="AR1031" t="s">
        <v>899</v>
      </c>
      <c r="AS1031" t="s">
        <v>899</v>
      </c>
      <c r="AT1031" t="s">
        <v>899</v>
      </c>
      <c r="AU1031" t="s">
        <v>899</v>
      </c>
      <c r="AV1031" t="s">
        <v>899</v>
      </c>
      <c r="AW1031" t="s">
        <v>899</v>
      </c>
      <c r="AX1031" t="s">
        <v>899</v>
      </c>
      <c r="AY1031" t="s">
        <v>899</v>
      </c>
      <c r="AZ1031" t="s">
        <v>899</v>
      </c>
      <c r="BA1031" t="s">
        <v>899</v>
      </c>
      <c r="BB1031" t="s">
        <v>899</v>
      </c>
    </row>
    <row r="1032" spans="44:54" x14ac:dyDescent="0.3">
      <c r="AR1032" t="s">
        <v>899</v>
      </c>
      <c r="AS1032" t="s">
        <v>899</v>
      </c>
      <c r="AT1032" t="s">
        <v>899</v>
      </c>
      <c r="AU1032" t="s">
        <v>899</v>
      </c>
      <c r="AV1032" t="s">
        <v>899</v>
      </c>
      <c r="AW1032" t="s">
        <v>899</v>
      </c>
      <c r="AX1032" t="s">
        <v>899</v>
      </c>
      <c r="AY1032" t="s">
        <v>899</v>
      </c>
      <c r="AZ1032" t="s">
        <v>899</v>
      </c>
      <c r="BA1032" t="s">
        <v>899</v>
      </c>
      <c r="BB1032" t="s">
        <v>899</v>
      </c>
    </row>
    <row r="1033" spans="44:54" x14ac:dyDescent="0.3">
      <c r="AR1033" t="s">
        <v>899</v>
      </c>
      <c r="AS1033" t="s">
        <v>899</v>
      </c>
      <c r="AT1033" t="s">
        <v>899</v>
      </c>
      <c r="AU1033" t="s">
        <v>899</v>
      </c>
      <c r="AV1033" t="s">
        <v>899</v>
      </c>
      <c r="AW1033" t="s">
        <v>899</v>
      </c>
      <c r="AX1033" t="s">
        <v>899</v>
      </c>
      <c r="AY1033" t="s">
        <v>899</v>
      </c>
      <c r="AZ1033" t="s">
        <v>899</v>
      </c>
      <c r="BA1033" t="s">
        <v>899</v>
      </c>
      <c r="BB1033" t="s">
        <v>899</v>
      </c>
    </row>
    <row r="1034" spans="44:54" x14ac:dyDescent="0.3">
      <c r="AR1034" t="s">
        <v>899</v>
      </c>
      <c r="AS1034" t="s">
        <v>899</v>
      </c>
      <c r="AT1034" t="s">
        <v>899</v>
      </c>
      <c r="AU1034" t="s">
        <v>899</v>
      </c>
      <c r="AV1034" t="s">
        <v>899</v>
      </c>
      <c r="AW1034" t="s">
        <v>899</v>
      </c>
      <c r="AX1034" t="s">
        <v>899</v>
      </c>
      <c r="AY1034" t="s">
        <v>899</v>
      </c>
      <c r="AZ1034" t="s">
        <v>899</v>
      </c>
      <c r="BA1034" t="s">
        <v>899</v>
      </c>
      <c r="BB1034" t="s">
        <v>899</v>
      </c>
    </row>
    <row r="1035" spans="44:54" x14ac:dyDescent="0.3">
      <c r="AR1035" t="s">
        <v>899</v>
      </c>
      <c r="AS1035" t="s">
        <v>899</v>
      </c>
      <c r="AT1035" t="s">
        <v>899</v>
      </c>
      <c r="AU1035" t="s">
        <v>899</v>
      </c>
      <c r="AV1035" t="s">
        <v>899</v>
      </c>
      <c r="AW1035" t="s">
        <v>899</v>
      </c>
      <c r="AX1035" t="s">
        <v>899</v>
      </c>
      <c r="AY1035" t="s">
        <v>899</v>
      </c>
      <c r="AZ1035" t="s">
        <v>899</v>
      </c>
      <c r="BA1035" t="s">
        <v>899</v>
      </c>
      <c r="BB1035" t="s">
        <v>899</v>
      </c>
    </row>
    <row r="1036" spans="44:54" x14ac:dyDescent="0.3">
      <c r="AR1036" t="s">
        <v>899</v>
      </c>
      <c r="AS1036" t="s">
        <v>899</v>
      </c>
      <c r="AT1036" t="s">
        <v>899</v>
      </c>
      <c r="AU1036" t="s">
        <v>899</v>
      </c>
      <c r="AV1036" t="s">
        <v>899</v>
      </c>
      <c r="AW1036" t="s">
        <v>899</v>
      </c>
      <c r="AX1036" t="s">
        <v>899</v>
      </c>
      <c r="AY1036" t="s">
        <v>899</v>
      </c>
      <c r="AZ1036" t="s">
        <v>899</v>
      </c>
      <c r="BA1036" t="s">
        <v>899</v>
      </c>
      <c r="BB1036" t="s">
        <v>899</v>
      </c>
    </row>
    <row r="1037" spans="44:54" x14ac:dyDescent="0.3">
      <c r="AR1037" t="s">
        <v>899</v>
      </c>
      <c r="AS1037" t="s">
        <v>899</v>
      </c>
      <c r="AT1037" t="s">
        <v>899</v>
      </c>
      <c r="AU1037" t="s">
        <v>899</v>
      </c>
      <c r="AV1037" t="s">
        <v>899</v>
      </c>
      <c r="AW1037" t="s">
        <v>899</v>
      </c>
      <c r="AX1037" t="s">
        <v>899</v>
      </c>
      <c r="AY1037" t="s">
        <v>899</v>
      </c>
      <c r="AZ1037" t="s">
        <v>899</v>
      </c>
      <c r="BA1037" t="s">
        <v>899</v>
      </c>
      <c r="BB1037" t="s">
        <v>899</v>
      </c>
    </row>
    <row r="1038" spans="44:54" x14ac:dyDescent="0.3">
      <c r="AR1038" t="s">
        <v>899</v>
      </c>
      <c r="AS1038" t="s">
        <v>899</v>
      </c>
      <c r="AT1038" t="s">
        <v>899</v>
      </c>
      <c r="AU1038" t="s">
        <v>899</v>
      </c>
      <c r="AV1038" t="s">
        <v>899</v>
      </c>
      <c r="AW1038" t="s">
        <v>899</v>
      </c>
      <c r="AX1038" t="s">
        <v>899</v>
      </c>
      <c r="AY1038" t="s">
        <v>899</v>
      </c>
      <c r="AZ1038" t="s">
        <v>899</v>
      </c>
      <c r="BA1038" t="s">
        <v>899</v>
      </c>
      <c r="BB1038" t="s">
        <v>899</v>
      </c>
    </row>
    <row r="1039" spans="44:54" x14ac:dyDescent="0.3">
      <c r="AR1039" t="s">
        <v>899</v>
      </c>
      <c r="AS1039" t="s">
        <v>899</v>
      </c>
      <c r="AT1039" t="s">
        <v>899</v>
      </c>
      <c r="AU1039" t="s">
        <v>899</v>
      </c>
      <c r="AV1039" t="s">
        <v>899</v>
      </c>
      <c r="AW1039" t="s">
        <v>899</v>
      </c>
      <c r="AX1039" t="s">
        <v>899</v>
      </c>
      <c r="AY1039" t="s">
        <v>899</v>
      </c>
      <c r="AZ1039" t="s">
        <v>899</v>
      </c>
      <c r="BA1039" t="s">
        <v>899</v>
      </c>
      <c r="BB1039" t="s">
        <v>899</v>
      </c>
    </row>
    <row r="1040" spans="44:54" x14ac:dyDescent="0.3">
      <c r="AR1040" t="s">
        <v>899</v>
      </c>
      <c r="AS1040" t="s">
        <v>899</v>
      </c>
      <c r="AT1040" t="s">
        <v>899</v>
      </c>
      <c r="AU1040" t="s">
        <v>899</v>
      </c>
      <c r="AV1040" t="s">
        <v>899</v>
      </c>
      <c r="AW1040" t="s">
        <v>899</v>
      </c>
      <c r="AX1040" t="s">
        <v>899</v>
      </c>
      <c r="AY1040" t="s">
        <v>899</v>
      </c>
      <c r="AZ1040" t="s">
        <v>899</v>
      </c>
      <c r="BA1040" t="s">
        <v>899</v>
      </c>
      <c r="BB1040" t="s">
        <v>899</v>
      </c>
    </row>
    <row r="1041" spans="44:54" x14ac:dyDescent="0.3">
      <c r="AR1041" t="s">
        <v>899</v>
      </c>
      <c r="AS1041" t="s">
        <v>899</v>
      </c>
      <c r="AT1041" t="s">
        <v>899</v>
      </c>
      <c r="AU1041" t="s">
        <v>899</v>
      </c>
      <c r="AV1041" t="s">
        <v>899</v>
      </c>
      <c r="AW1041" t="s">
        <v>899</v>
      </c>
      <c r="AX1041" t="s">
        <v>899</v>
      </c>
      <c r="AY1041" t="s">
        <v>899</v>
      </c>
      <c r="AZ1041" t="s">
        <v>899</v>
      </c>
      <c r="BA1041" t="s">
        <v>899</v>
      </c>
      <c r="BB1041" t="s">
        <v>899</v>
      </c>
    </row>
    <row r="1042" spans="44:54" x14ac:dyDescent="0.3">
      <c r="AR1042" t="s">
        <v>899</v>
      </c>
      <c r="AS1042" t="s">
        <v>899</v>
      </c>
      <c r="AT1042" t="s">
        <v>899</v>
      </c>
      <c r="AU1042" t="s">
        <v>899</v>
      </c>
      <c r="AV1042" t="s">
        <v>899</v>
      </c>
      <c r="AW1042" t="s">
        <v>899</v>
      </c>
      <c r="AX1042" t="s">
        <v>899</v>
      </c>
      <c r="AY1042" t="s">
        <v>899</v>
      </c>
      <c r="AZ1042" t="s">
        <v>899</v>
      </c>
      <c r="BA1042" t="s">
        <v>899</v>
      </c>
      <c r="BB1042" t="s">
        <v>899</v>
      </c>
    </row>
    <row r="1043" spans="44:54" x14ac:dyDescent="0.3">
      <c r="AR1043" t="s">
        <v>899</v>
      </c>
      <c r="AS1043" t="s">
        <v>899</v>
      </c>
      <c r="AT1043" t="s">
        <v>899</v>
      </c>
      <c r="AU1043" t="s">
        <v>899</v>
      </c>
      <c r="AV1043" t="s">
        <v>899</v>
      </c>
      <c r="AW1043" t="s">
        <v>899</v>
      </c>
      <c r="AX1043" t="s">
        <v>899</v>
      </c>
      <c r="AY1043" t="s">
        <v>899</v>
      </c>
      <c r="AZ1043" t="s">
        <v>899</v>
      </c>
      <c r="BA1043" t="s">
        <v>899</v>
      </c>
      <c r="BB1043" t="s">
        <v>899</v>
      </c>
    </row>
    <row r="1044" spans="44:54" x14ac:dyDescent="0.3">
      <c r="AR1044" t="s">
        <v>899</v>
      </c>
      <c r="AS1044" t="s">
        <v>899</v>
      </c>
      <c r="AT1044" t="s">
        <v>899</v>
      </c>
      <c r="AU1044" t="s">
        <v>899</v>
      </c>
      <c r="AV1044" t="s">
        <v>899</v>
      </c>
      <c r="AW1044" t="s">
        <v>899</v>
      </c>
      <c r="AX1044" t="s">
        <v>899</v>
      </c>
      <c r="AY1044" t="s">
        <v>899</v>
      </c>
      <c r="AZ1044" t="s">
        <v>899</v>
      </c>
      <c r="BA1044" t="s">
        <v>899</v>
      </c>
      <c r="BB1044" t="s">
        <v>899</v>
      </c>
    </row>
    <row r="1045" spans="44:54" x14ac:dyDescent="0.3">
      <c r="AR1045" t="s">
        <v>899</v>
      </c>
      <c r="AS1045" t="s">
        <v>899</v>
      </c>
      <c r="AT1045" t="s">
        <v>899</v>
      </c>
      <c r="AU1045" t="s">
        <v>899</v>
      </c>
      <c r="AV1045" t="s">
        <v>899</v>
      </c>
      <c r="AW1045" t="s">
        <v>899</v>
      </c>
      <c r="AX1045" t="s">
        <v>899</v>
      </c>
      <c r="AY1045" t="s">
        <v>899</v>
      </c>
      <c r="AZ1045" t="s">
        <v>899</v>
      </c>
      <c r="BA1045" t="s">
        <v>899</v>
      </c>
      <c r="BB1045" t="s">
        <v>899</v>
      </c>
    </row>
    <row r="1046" spans="44:54" x14ac:dyDescent="0.3">
      <c r="AR1046" t="s">
        <v>899</v>
      </c>
      <c r="AS1046" t="s">
        <v>899</v>
      </c>
      <c r="AT1046" t="s">
        <v>899</v>
      </c>
      <c r="AU1046" t="s">
        <v>899</v>
      </c>
      <c r="AV1046" t="s">
        <v>899</v>
      </c>
      <c r="AW1046" t="s">
        <v>899</v>
      </c>
      <c r="AX1046" t="s">
        <v>899</v>
      </c>
      <c r="AY1046" t="s">
        <v>899</v>
      </c>
      <c r="AZ1046" t="s">
        <v>899</v>
      </c>
      <c r="BA1046" t="s">
        <v>899</v>
      </c>
      <c r="BB1046" t="s">
        <v>899</v>
      </c>
    </row>
    <row r="1047" spans="44:54" x14ac:dyDescent="0.3">
      <c r="AR1047" t="s">
        <v>899</v>
      </c>
      <c r="AS1047" t="s">
        <v>899</v>
      </c>
      <c r="AT1047" t="s">
        <v>899</v>
      </c>
      <c r="AU1047" t="s">
        <v>899</v>
      </c>
      <c r="AV1047" t="s">
        <v>899</v>
      </c>
      <c r="AW1047" t="s">
        <v>899</v>
      </c>
      <c r="AX1047" t="s">
        <v>899</v>
      </c>
      <c r="AY1047" t="s">
        <v>899</v>
      </c>
      <c r="AZ1047" t="s">
        <v>899</v>
      </c>
      <c r="BA1047" t="s">
        <v>899</v>
      </c>
      <c r="BB1047" t="s">
        <v>899</v>
      </c>
    </row>
    <row r="1048" spans="44:54" x14ac:dyDescent="0.3">
      <c r="AR1048" t="s">
        <v>899</v>
      </c>
      <c r="AS1048" t="s">
        <v>899</v>
      </c>
      <c r="AT1048" t="s">
        <v>899</v>
      </c>
      <c r="AU1048" t="s">
        <v>899</v>
      </c>
      <c r="AV1048" t="s">
        <v>899</v>
      </c>
      <c r="AW1048" t="s">
        <v>899</v>
      </c>
      <c r="AX1048" t="s">
        <v>899</v>
      </c>
      <c r="AY1048" t="s">
        <v>899</v>
      </c>
      <c r="AZ1048" t="s">
        <v>899</v>
      </c>
      <c r="BA1048" t="s">
        <v>899</v>
      </c>
      <c r="BB1048" t="s">
        <v>899</v>
      </c>
    </row>
    <row r="1049" spans="44:54" x14ac:dyDescent="0.3">
      <c r="AR1049" t="s">
        <v>899</v>
      </c>
      <c r="AS1049" t="s">
        <v>899</v>
      </c>
      <c r="AT1049" t="s">
        <v>899</v>
      </c>
      <c r="AU1049" t="s">
        <v>899</v>
      </c>
      <c r="AV1049" t="s">
        <v>899</v>
      </c>
      <c r="AW1049" t="s">
        <v>899</v>
      </c>
      <c r="AX1049" t="s">
        <v>899</v>
      </c>
      <c r="AY1049" t="s">
        <v>899</v>
      </c>
      <c r="AZ1049" t="s">
        <v>899</v>
      </c>
      <c r="BA1049" t="s">
        <v>899</v>
      </c>
      <c r="BB1049" t="s">
        <v>899</v>
      </c>
    </row>
    <row r="1050" spans="44:54" x14ac:dyDescent="0.3">
      <c r="AR1050" t="s">
        <v>899</v>
      </c>
      <c r="AS1050" t="s">
        <v>899</v>
      </c>
      <c r="AT1050" t="s">
        <v>899</v>
      </c>
      <c r="AU1050" t="s">
        <v>899</v>
      </c>
      <c r="AV1050" t="s">
        <v>899</v>
      </c>
      <c r="AW1050" t="s">
        <v>899</v>
      </c>
      <c r="AX1050" t="s">
        <v>899</v>
      </c>
      <c r="AY1050" t="s">
        <v>899</v>
      </c>
      <c r="AZ1050" t="s">
        <v>899</v>
      </c>
      <c r="BA1050" t="s">
        <v>899</v>
      </c>
      <c r="BB1050" t="s">
        <v>899</v>
      </c>
    </row>
    <row r="1051" spans="44:54" x14ac:dyDescent="0.3">
      <c r="AR1051" t="s">
        <v>899</v>
      </c>
      <c r="AS1051" t="s">
        <v>899</v>
      </c>
      <c r="AT1051" t="s">
        <v>899</v>
      </c>
      <c r="AU1051" t="s">
        <v>899</v>
      </c>
      <c r="AV1051" t="s">
        <v>899</v>
      </c>
      <c r="AW1051" t="s">
        <v>899</v>
      </c>
      <c r="AX1051" t="s">
        <v>899</v>
      </c>
      <c r="AY1051" t="s">
        <v>899</v>
      </c>
      <c r="AZ1051" t="s">
        <v>899</v>
      </c>
      <c r="BA1051" t="s">
        <v>899</v>
      </c>
      <c r="BB1051" t="s">
        <v>899</v>
      </c>
    </row>
    <row r="1052" spans="44:54" x14ac:dyDescent="0.3">
      <c r="AR1052" t="s">
        <v>899</v>
      </c>
      <c r="AS1052" t="s">
        <v>899</v>
      </c>
      <c r="AT1052" t="s">
        <v>899</v>
      </c>
      <c r="AU1052" t="s">
        <v>899</v>
      </c>
      <c r="AV1052" t="s">
        <v>899</v>
      </c>
      <c r="AW1052" t="s">
        <v>899</v>
      </c>
      <c r="AX1052" t="s">
        <v>899</v>
      </c>
      <c r="AY1052" t="s">
        <v>899</v>
      </c>
      <c r="AZ1052" t="s">
        <v>899</v>
      </c>
      <c r="BA1052" t="s">
        <v>899</v>
      </c>
      <c r="BB1052" t="s">
        <v>899</v>
      </c>
    </row>
    <row r="1053" spans="44:54" x14ac:dyDescent="0.3">
      <c r="AR1053" t="s">
        <v>899</v>
      </c>
      <c r="AS1053" t="s">
        <v>899</v>
      </c>
      <c r="AT1053" t="s">
        <v>899</v>
      </c>
      <c r="AU1053" t="s">
        <v>899</v>
      </c>
      <c r="AV1053" t="s">
        <v>899</v>
      </c>
      <c r="AW1053" t="s">
        <v>899</v>
      </c>
      <c r="AX1053" t="s">
        <v>899</v>
      </c>
      <c r="AY1053" t="s">
        <v>899</v>
      </c>
      <c r="AZ1053" t="s">
        <v>899</v>
      </c>
      <c r="BA1053" t="s">
        <v>899</v>
      </c>
      <c r="BB1053" t="s">
        <v>899</v>
      </c>
    </row>
    <row r="1054" spans="44:54" x14ac:dyDescent="0.3">
      <c r="AR1054" t="s">
        <v>899</v>
      </c>
      <c r="AS1054" t="s">
        <v>899</v>
      </c>
      <c r="AT1054" t="s">
        <v>899</v>
      </c>
      <c r="AU1054" t="s">
        <v>899</v>
      </c>
      <c r="AV1054" t="s">
        <v>899</v>
      </c>
      <c r="AW1054" t="s">
        <v>899</v>
      </c>
      <c r="AX1054" t="s">
        <v>899</v>
      </c>
      <c r="AY1054" t="s">
        <v>899</v>
      </c>
      <c r="AZ1054" t="s">
        <v>899</v>
      </c>
      <c r="BA1054" t="s">
        <v>899</v>
      </c>
      <c r="BB1054" t="s">
        <v>899</v>
      </c>
    </row>
    <row r="1055" spans="44:54" x14ac:dyDescent="0.3">
      <c r="AR1055" t="s">
        <v>899</v>
      </c>
      <c r="AS1055" t="s">
        <v>899</v>
      </c>
      <c r="AT1055" t="s">
        <v>899</v>
      </c>
      <c r="AU1055" t="s">
        <v>899</v>
      </c>
      <c r="AV1055" t="s">
        <v>899</v>
      </c>
      <c r="AW1055" t="s">
        <v>899</v>
      </c>
      <c r="AX1055" t="s">
        <v>899</v>
      </c>
      <c r="AY1055" t="s">
        <v>899</v>
      </c>
      <c r="AZ1055" t="s">
        <v>899</v>
      </c>
      <c r="BA1055" t="s">
        <v>899</v>
      </c>
      <c r="BB1055" t="s">
        <v>899</v>
      </c>
    </row>
    <row r="1056" spans="44:54" x14ac:dyDescent="0.3">
      <c r="AR1056" t="s">
        <v>899</v>
      </c>
      <c r="AS1056" t="s">
        <v>899</v>
      </c>
      <c r="AT1056" t="s">
        <v>899</v>
      </c>
      <c r="AU1056" t="s">
        <v>899</v>
      </c>
      <c r="AV1056" t="s">
        <v>899</v>
      </c>
      <c r="AW1056" t="s">
        <v>899</v>
      </c>
      <c r="AX1056" t="s">
        <v>899</v>
      </c>
      <c r="AY1056" t="s">
        <v>899</v>
      </c>
      <c r="AZ1056" t="s">
        <v>899</v>
      </c>
      <c r="BA1056" t="s">
        <v>899</v>
      </c>
      <c r="BB1056" t="s">
        <v>899</v>
      </c>
    </row>
    <row r="1057" spans="44:53" x14ac:dyDescent="0.3">
      <c r="AR1057" t="s">
        <v>899</v>
      </c>
      <c r="AS1057" t="s">
        <v>899</v>
      </c>
      <c r="AT1057" t="s">
        <v>899</v>
      </c>
      <c r="AU1057" t="s">
        <v>899</v>
      </c>
      <c r="AV1057" t="s">
        <v>899</v>
      </c>
      <c r="AW1057" t="s">
        <v>899</v>
      </c>
      <c r="AX1057" t="s">
        <v>899</v>
      </c>
      <c r="AY1057" t="s">
        <v>899</v>
      </c>
      <c r="AZ1057" t="s">
        <v>899</v>
      </c>
      <c r="BA1057" t="s">
        <v>899</v>
      </c>
    </row>
    <row r="1058" spans="44:53" x14ac:dyDescent="0.3">
      <c r="AR1058" t="s">
        <v>899</v>
      </c>
      <c r="AS1058" t="s">
        <v>899</v>
      </c>
      <c r="AT1058" t="s">
        <v>899</v>
      </c>
      <c r="AU1058" t="s">
        <v>899</v>
      </c>
      <c r="AV1058" t="s">
        <v>899</v>
      </c>
      <c r="AW1058" t="s">
        <v>899</v>
      </c>
      <c r="AX1058" t="s">
        <v>899</v>
      </c>
      <c r="AY1058" t="s">
        <v>899</v>
      </c>
      <c r="AZ1058" t="s">
        <v>899</v>
      </c>
      <c r="BA1058" t="s">
        <v>899</v>
      </c>
    </row>
    <row r="1059" spans="44:53" x14ac:dyDescent="0.3">
      <c r="AR1059" t="s">
        <v>899</v>
      </c>
      <c r="AS1059" t="s">
        <v>899</v>
      </c>
      <c r="AT1059" t="s">
        <v>899</v>
      </c>
      <c r="AU1059" t="s">
        <v>899</v>
      </c>
      <c r="AV1059" t="s">
        <v>899</v>
      </c>
      <c r="AW1059" t="s">
        <v>899</v>
      </c>
      <c r="AX1059" t="s">
        <v>899</v>
      </c>
      <c r="AY1059" t="s">
        <v>899</v>
      </c>
      <c r="AZ1059" t="s">
        <v>899</v>
      </c>
      <c r="BA1059" t="s">
        <v>899</v>
      </c>
    </row>
    <row r="1060" spans="44:53" x14ac:dyDescent="0.3">
      <c r="AR1060" t="s">
        <v>899</v>
      </c>
      <c r="AS1060" t="s">
        <v>899</v>
      </c>
      <c r="AT1060" t="s">
        <v>899</v>
      </c>
      <c r="AU1060" t="s">
        <v>899</v>
      </c>
      <c r="AV1060" t="s">
        <v>899</v>
      </c>
      <c r="AW1060" t="s">
        <v>899</v>
      </c>
      <c r="AX1060" t="s">
        <v>899</v>
      </c>
      <c r="AY1060" t="s">
        <v>899</v>
      </c>
      <c r="AZ1060" t="s">
        <v>899</v>
      </c>
      <c r="BA1060" t="s">
        <v>899</v>
      </c>
    </row>
    <row r="1061" spans="44:53" x14ac:dyDescent="0.3">
      <c r="AR1061" t="s">
        <v>899</v>
      </c>
      <c r="AS1061" t="s">
        <v>899</v>
      </c>
      <c r="AT1061" t="s">
        <v>899</v>
      </c>
      <c r="AU1061" t="s">
        <v>899</v>
      </c>
      <c r="AV1061" t="s">
        <v>899</v>
      </c>
      <c r="AW1061" t="s">
        <v>899</v>
      </c>
      <c r="AX1061" t="s">
        <v>899</v>
      </c>
      <c r="AY1061" t="s">
        <v>899</v>
      </c>
      <c r="AZ1061" t="s">
        <v>899</v>
      </c>
      <c r="BA1061" t="s">
        <v>899</v>
      </c>
    </row>
    <row r="1062" spans="44:53" x14ac:dyDescent="0.3">
      <c r="AR1062" t="s">
        <v>899</v>
      </c>
      <c r="AS1062" t="s">
        <v>899</v>
      </c>
      <c r="AT1062" t="s">
        <v>899</v>
      </c>
      <c r="AU1062" t="s">
        <v>899</v>
      </c>
      <c r="AV1062" t="s">
        <v>899</v>
      </c>
      <c r="AW1062" t="s">
        <v>899</v>
      </c>
      <c r="AX1062" t="s">
        <v>899</v>
      </c>
      <c r="AY1062" t="s">
        <v>899</v>
      </c>
      <c r="AZ1062" t="s">
        <v>899</v>
      </c>
      <c r="BA1062" t="s">
        <v>899</v>
      </c>
    </row>
    <row r="1063" spans="44:53" x14ac:dyDescent="0.3">
      <c r="AR1063" t="s">
        <v>899</v>
      </c>
      <c r="AS1063" t="s">
        <v>899</v>
      </c>
      <c r="AT1063" t="s">
        <v>899</v>
      </c>
      <c r="AU1063" t="s">
        <v>899</v>
      </c>
      <c r="AV1063" t="s">
        <v>899</v>
      </c>
      <c r="AW1063" t="s">
        <v>899</v>
      </c>
      <c r="AX1063" t="s">
        <v>899</v>
      </c>
      <c r="AY1063" t="s">
        <v>899</v>
      </c>
      <c r="AZ1063" t="s">
        <v>899</v>
      </c>
      <c r="BA1063" t="s">
        <v>899</v>
      </c>
    </row>
    <row r="1064" spans="44:53" x14ac:dyDescent="0.3">
      <c r="AR1064" t="s">
        <v>899</v>
      </c>
      <c r="AS1064" t="s">
        <v>899</v>
      </c>
      <c r="AT1064" t="s">
        <v>899</v>
      </c>
      <c r="AU1064" t="s">
        <v>899</v>
      </c>
      <c r="AV1064" t="s">
        <v>899</v>
      </c>
      <c r="AW1064" t="s">
        <v>899</v>
      </c>
      <c r="AX1064" t="s">
        <v>899</v>
      </c>
      <c r="AY1064" t="s">
        <v>899</v>
      </c>
      <c r="AZ1064" t="s">
        <v>899</v>
      </c>
      <c r="BA1064" t="s">
        <v>899</v>
      </c>
    </row>
    <row r="1065" spans="44:53" x14ac:dyDescent="0.3">
      <c r="AR1065" t="s">
        <v>899</v>
      </c>
      <c r="AS1065" t="s">
        <v>899</v>
      </c>
      <c r="AT1065" t="s">
        <v>899</v>
      </c>
      <c r="AU1065" t="s">
        <v>899</v>
      </c>
      <c r="AV1065" t="s">
        <v>899</v>
      </c>
      <c r="AW1065" t="s">
        <v>899</v>
      </c>
      <c r="AX1065" t="s">
        <v>899</v>
      </c>
      <c r="AY1065" t="s">
        <v>899</v>
      </c>
      <c r="AZ1065" t="s">
        <v>899</v>
      </c>
      <c r="BA1065" t="s">
        <v>899</v>
      </c>
    </row>
    <row r="1066" spans="44:53" x14ac:dyDescent="0.3">
      <c r="AR1066" t="s">
        <v>899</v>
      </c>
      <c r="AS1066" t="s">
        <v>899</v>
      </c>
      <c r="AT1066" t="s">
        <v>899</v>
      </c>
      <c r="AU1066" t="s">
        <v>899</v>
      </c>
      <c r="AV1066" t="s">
        <v>899</v>
      </c>
      <c r="AW1066" t="s">
        <v>899</v>
      </c>
      <c r="AX1066" t="s">
        <v>899</v>
      </c>
      <c r="AY1066" t="s">
        <v>899</v>
      </c>
      <c r="AZ1066" t="s">
        <v>899</v>
      </c>
      <c r="BA1066" t="s">
        <v>899</v>
      </c>
    </row>
    <row r="1067" spans="44:53" x14ac:dyDescent="0.3">
      <c r="AR1067" t="s">
        <v>899</v>
      </c>
      <c r="AS1067" t="s">
        <v>899</v>
      </c>
      <c r="AT1067" t="s">
        <v>899</v>
      </c>
      <c r="AU1067" t="s">
        <v>899</v>
      </c>
      <c r="AV1067" t="s">
        <v>899</v>
      </c>
      <c r="AW1067" t="s">
        <v>899</v>
      </c>
      <c r="AX1067" t="s">
        <v>899</v>
      </c>
      <c r="AY1067" t="s">
        <v>899</v>
      </c>
      <c r="AZ1067" t="s">
        <v>899</v>
      </c>
      <c r="BA1067" t="s">
        <v>899</v>
      </c>
    </row>
    <row r="1068" spans="44:53" x14ac:dyDescent="0.3">
      <c r="AR1068" t="s">
        <v>899</v>
      </c>
      <c r="AS1068" t="s">
        <v>899</v>
      </c>
      <c r="AT1068" t="s">
        <v>899</v>
      </c>
      <c r="AU1068" t="s">
        <v>899</v>
      </c>
      <c r="AV1068" t="s">
        <v>899</v>
      </c>
      <c r="AW1068" t="s">
        <v>899</v>
      </c>
      <c r="AX1068" t="s">
        <v>899</v>
      </c>
      <c r="AY1068" t="s">
        <v>899</v>
      </c>
      <c r="AZ1068" t="s">
        <v>899</v>
      </c>
      <c r="BA1068" t="s">
        <v>899</v>
      </c>
    </row>
    <row r="1069" spans="44:53" x14ac:dyDescent="0.3">
      <c r="AR1069" t="s">
        <v>899</v>
      </c>
      <c r="AS1069" t="s">
        <v>899</v>
      </c>
      <c r="AT1069" t="s">
        <v>899</v>
      </c>
      <c r="AU1069" t="s">
        <v>899</v>
      </c>
      <c r="AV1069" t="s">
        <v>899</v>
      </c>
      <c r="AW1069" t="s">
        <v>899</v>
      </c>
      <c r="AX1069" t="s">
        <v>899</v>
      </c>
      <c r="AY1069" t="s">
        <v>899</v>
      </c>
      <c r="AZ1069" t="s">
        <v>899</v>
      </c>
      <c r="BA1069" t="s">
        <v>899</v>
      </c>
    </row>
    <row r="1070" spans="44:53" x14ac:dyDescent="0.3">
      <c r="AR1070" t="s">
        <v>899</v>
      </c>
      <c r="AS1070" t="s">
        <v>899</v>
      </c>
      <c r="AT1070" t="s">
        <v>899</v>
      </c>
      <c r="AU1070" t="s">
        <v>899</v>
      </c>
      <c r="AV1070" t="s">
        <v>899</v>
      </c>
      <c r="AW1070" t="s">
        <v>899</v>
      </c>
      <c r="AX1070" t="s">
        <v>899</v>
      </c>
      <c r="AY1070" t="s">
        <v>899</v>
      </c>
      <c r="AZ1070" t="s">
        <v>899</v>
      </c>
      <c r="BA1070" t="s">
        <v>899</v>
      </c>
    </row>
    <row r="1071" spans="44:53" x14ac:dyDescent="0.3">
      <c r="AR1071" t="s">
        <v>899</v>
      </c>
      <c r="AS1071" t="s">
        <v>899</v>
      </c>
      <c r="AT1071" t="s">
        <v>899</v>
      </c>
      <c r="AU1071" t="s">
        <v>899</v>
      </c>
      <c r="AV1071" t="s">
        <v>899</v>
      </c>
      <c r="AW1071" t="s">
        <v>899</v>
      </c>
      <c r="AX1071" t="s">
        <v>899</v>
      </c>
      <c r="AY1071" t="s">
        <v>899</v>
      </c>
      <c r="AZ1071" t="s">
        <v>899</v>
      </c>
      <c r="BA1071" t="s">
        <v>899</v>
      </c>
    </row>
    <row r="1072" spans="44:53" x14ac:dyDescent="0.3">
      <c r="AR1072" t="s">
        <v>899</v>
      </c>
      <c r="AS1072" t="s">
        <v>899</v>
      </c>
      <c r="AT1072" t="s">
        <v>899</v>
      </c>
      <c r="AU1072" t="s">
        <v>899</v>
      </c>
      <c r="AV1072" t="s">
        <v>899</v>
      </c>
      <c r="AW1072" t="s">
        <v>899</v>
      </c>
      <c r="AX1072" t="s">
        <v>899</v>
      </c>
      <c r="AY1072" t="s">
        <v>899</v>
      </c>
      <c r="AZ1072" t="s">
        <v>899</v>
      </c>
      <c r="BA1072" t="s">
        <v>899</v>
      </c>
    </row>
    <row r="1073" spans="44:53" x14ac:dyDescent="0.3">
      <c r="AR1073" t="s">
        <v>899</v>
      </c>
      <c r="AS1073" t="s">
        <v>899</v>
      </c>
      <c r="AT1073" t="s">
        <v>899</v>
      </c>
      <c r="AU1073" t="s">
        <v>899</v>
      </c>
      <c r="AV1073" t="s">
        <v>899</v>
      </c>
      <c r="AW1073" t="s">
        <v>899</v>
      </c>
      <c r="AX1073" t="s">
        <v>899</v>
      </c>
      <c r="AY1073" t="s">
        <v>899</v>
      </c>
      <c r="AZ1073" t="s">
        <v>899</v>
      </c>
      <c r="BA1073" t="s">
        <v>899</v>
      </c>
    </row>
    <row r="1074" spans="44:53" x14ac:dyDescent="0.3">
      <c r="AR1074" t="s">
        <v>899</v>
      </c>
      <c r="AS1074" t="s">
        <v>899</v>
      </c>
      <c r="AT1074" t="s">
        <v>899</v>
      </c>
      <c r="AU1074" t="s">
        <v>899</v>
      </c>
      <c r="AV1074" t="s">
        <v>899</v>
      </c>
      <c r="AW1074" t="s">
        <v>899</v>
      </c>
      <c r="AX1074" t="s">
        <v>899</v>
      </c>
      <c r="AY1074" t="s">
        <v>899</v>
      </c>
      <c r="AZ1074" t="s">
        <v>899</v>
      </c>
      <c r="BA1074" t="s">
        <v>899</v>
      </c>
    </row>
    <row r="1075" spans="44:53" x14ac:dyDescent="0.3">
      <c r="AR1075" t="s">
        <v>899</v>
      </c>
      <c r="AS1075" t="s">
        <v>899</v>
      </c>
      <c r="AT1075" t="s">
        <v>899</v>
      </c>
      <c r="AU1075" t="s">
        <v>899</v>
      </c>
      <c r="AV1075" t="s">
        <v>899</v>
      </c>
      <c r="AW1075" t="s">
        <v>899</v>
      </c>
      <c r="AX1075" t="s">
        <v>899</v>
      </c>
      <c r="AY1075" t="s">
        <v>899</v>
      </c>
      <c r="AZ1075" t="s">
        <v>899</v>
      </c>
      <c r="BA1075" t="s">
        <v>899</v>
      </c>
    </row>
    <row r="1076" spans="44:53" x14ac:dyDescent="0.3">
      <c r="AR1076" t="s">
        <v>899</v>
      </c>
      <c r="AS1076" t="s">
        <v>899</v>
      </c>
      <c r="AT1076" t="s">
        <v>899</v>
      </c>
      <c r="AU1076" t="s">
        <v>899</v>
      </c>
      <c r="AV1076" t="s">
        <v>899</v>
      </c>
      <c r="AW1076" t="s">
        <v>899</v>
      </c>
      <c r="AX1076" t="s">
        <v>899</v>
      </c>
      <c r="AY1076" t="s">
        <v>899</v>
      </c>
      <c r="AZ1076" t="s">
        <v>899</v>
      </c>
      <c r="BA1076" t="s">
        <v>899</v>
      </c>
    </row>
    <row r="1077" spans="44:53" x14ac:dyDescent="0.3">
      <c r="AR1077" t="s">
        <v>899</v>
      </c>
      <c r="AS1077" t="s">
        <v>899</v>
      </c>
      <c r="AT1077" t="s">
        <v>899</v>
      </c>
      <c r="AU1077" t="s">
        <v>899</v>
      </c>
      <c r="AV1077" t="s">
        <v>899</v>
      </c>
      <c r="AW1077" t="s">
        <v>899</v>
      </c>
      <c r="AX1077" t="s">
        <v>899</v>
      </c>
      <c r="AY1077" t="s">
        <v>899</v>
      </c>
      <c r="AZ1077" t="s">
        <v>899</v>
      </c>
      <c r="BA1077" t="s">
        <v>899</v>
      </c>
    </row>
    <row r="1078" spans="44:53" x14ac:dyDescent="0.3">
      <c r="AR1078" t="s">
        <v>899</v>
      </c>
      <c r="AS1078" t="s">
        <v>899</v>
      </c>
      <c r="AT1078" t="s">
        <v>899</v>
      </c>
      <c r="AU1078" t="s">
        <v>899</v>
      </c>
      <c r="AV1078" t="s">
        <v>899</v>
      </c>
      <c r="AW1078" t="s">
        <v>899</v>
      </c>
      <c r="AX1078" t="s">
        <v>899</v>
      </c>
      <c r="AY1078" t="s">
        <v>899</v>
      </c>
      <c r="AZ1078" t="s">
        <v>899</v>
      </c>
      <c r="BA1078" t="s">
        <v>899</v>
      </c>
    </row>
    <row r="1079" spans="44:53" x14ac:dyDescent="0.3">
      <c r="AR1079" t="s">
        <v>899</v>
      </c>
      <c r="AS1079" t="s">
        <v>899</v>
      </c>
      <c r="AT1079" t="s">
        <v>899</v>
      </c>
      <c r="AU1079" t="s">
        <v>899</v>
      </c>
      <c r="AV1079" t="s">
        <v>899</v>
      </c>
      <c r="AW1079" t="s">
        <v>899</v>
      </c>
      <c r="AX1079" t="s">
        <v>899</v>
      </c>
      <c r="AY1079" t="s">
        <v>899</v>
      </c>
      <c r="AZ1079" t="s">
        <v>899</v>
      </c>
      <c r="BA1079" t="s">
        <v>899</v>
      </c>
    </row>
    <row r="1080" spans="44:53" x14ac:dyDescent="0.3">
      <c r="AR1080" t="s">
        <v>899</v>
      </c>
      <c r="AS1080" t="s">
        <v>899</v>
      </c>
      <c r="AT1080" t="s">
        <v>899</v>
      </c>
      <c r="AU1080" t="s">
        <v>899</v>
      </c>
      <c r="AV1080" t="s">
        <v>899</v>
      </c>
      <c r="AW1080" t="s">
        <v>899</v>
      </c>
      <c r="AX1080" t="s">
        <v>899</v>
      </c>
      <c r="AY1080" t="s">
        <v>899</v>
      </c>
      <c r="AZ1080" t="s">
        <v>899</v>
      </c>
      <c r="BA1080" t="s">
        <v>899</v>
      </c>
    </row>
    <row r="1081" spans="44:53" x14ac:dyDescent="0.3">
      <c r="AR1081" t="s">
        <v>899</v>
      </c>
      <c r="AS1081" t="s">
        <v>899</v>
      </c>
      <c r="AT1081" t="s">
        <v>899</v>
      </c>
      <c r="AU1081" t="s">
        <v>899</v>
      </c>
      <c r="AV1081" t="s">
        <v>899</v>
      </c>
      <c r="AW1081" t="s">
        <v>899</v>
      </c>
      <c r="AX1081" t="s">
        <v>899</v>
      </c>
      <c r="AY1081" t="s">
        <v>899</v>
      </c>
      <c r="AZ1081" t="s">
        <v>899</v>
      </c>
      <c r="BA1081" t="s">
        <v>899</v>
      </c>
    </row>
    <row r="1082" spans="44:53" x14ac:dyDescent="0.3">
      <c r="AR1082" t="s">
        <v>899</v>
      </c>
      <c r="AS1082" t="s">
        <v>899</v>
      </c>
      <c r="AT1082" t="s">
        <v>899</v>
      </c>
      <c r="AU1082" t="s">
        <v>899</v>
      </c>
      <c r="AV1082" t="s">
        <v>899</v>
      </c>
      <c r="AW1082" t="s">
        <v>899</v>
      </c>
      <c r="AX1082" t="s">
        <v>899</v>
      </c>
      <c r="AY1082" t="s">
        <v>899</v>
      </c>
      <c r="AZ1082" t="s">
        <v>899</v>
      </c>
      <c r="BA1082" t="s">
        <v>899</v>
      </c>
    </row>
    <row r="1083" spans="44:53" x14ac:dyDescent="0.3">
      <c r="AR1083" t="s">
        <v>899</v>
      </c>
      <c r="AS1083" t="s">
        <v>899</v>
      </c>
      <c r="AT1083" t="s">
        <v>899</v>
      </c>
      <c r="AU1083" t="s">
        <v>899</v>
      </c>
      <c r="AV1083" t="s">
        <v>899</v>
      </c>
      <c r="AW1083" t="s">
        <v>899</v>
      </c>
      <c r="AX1083" t="s">
        <v>899</v>
      </c>
      <c r="AY1083" t="s">
        <v>899</v>
      </c>
      <c r="AZ1083" t="s">
        <v>899</v>
      </c>
      <c r="BA1083" t="s">
        <v>899</v>
      </c>
    </row>
    <row r="1084" spans="44:53" x14ac:dyDescent="0.3">
      <c r="AR1084" t="s">
        <v>899</v>
      </c>
      <c r="AS1084" t="s">
        <v>899</v>
      </c>
      <c r="AT1084" t="s">
        <v>899</v>
      </c>
      <c r="AU1084" t="s">
        <v>899</v>
      </c>
      <c r="AV1084" t="s">
        <v>899</v>
      </c>
      <c r="AW1084" t="s">
        <v>899</v>
      </c>
      <c r="AX1084" t="s">
        <v>899</v>
      </c>
      <c r="AY1084" t="s">
        <v>899</v>
      </c>
      <c r="AZ1084" t="s">
        <v>899</v>
      </c>
      <c r="BA1084" t="s">
        <v>899</v>
      </c>
    </row>
    <row r="1085" spans="44:53" x14ac:dyDescent="0.3">
      <c r="AR1085" t="s">
        <v>899</v>
      </c>
      <c r="AS1085" t="s">
        <v>899</v>
      </c>
      <c r="AT1085" t="s">
        <v>899</v>
      </c>
      <c r="AU1085" t="s">
        <v>899</v>
      </c>
      <c r="AV1085" t="s">
        <v>899</v>
      </c>
      <c r="AW1085" t="s">
        <v>899</v>
      </c>
      <c r="AX1085" t="s">
        <v>899</v>
      </c>
      <c r="AY1085" t="s">
        <v>899</v>
      </c>
      <c r="AZ1085" t="s">
        <v>899</v>
      </c>
      <c r="BA1085" t="s">
        <v>899</v>
      </c>
    </row>
    <row r="1086" spans="44:53" x14ac:dyDescent="0.3">
      <c r="AR1086" t="s">
        <v>899</v>
      </c>
      <c r="AS1086" t="s">
        <v>899</v>
      </c>
      <c r="AT1086" t="s">
        <v>899</v>
      </c>
      <c r="AU1086" t="s">
        <v>899</v>
      </c>
      <c r="AV1086" t="s">
        <v>899</v>
      </c>
      <c r="AW1086" t="s">
        <v>899</v>
      </c>
      <c r="AX1086" t="s">
        <v>899</v>
      </c>
      <c r="AY1086" t="s">
        <v>899</v>
      </c>
      <c r="AZ1086" t="s">
        <v>899</v>
      </c>
      <c r="BA1086" t="s">
        <v>899</v>
      </c>
    </row>
    <row r="1087" spans="44:53" x14ac:dyDescent="0.3">
      <c r="AR1087" t="s">
        <v>899</v>
      </c>
      <c r="AS1087" t="s">
        <v>899</v>
      </c>
      <c r="AT1087" t="s">
        <v>899</v>
      </c>
      <c r="AU1087" t="s">
        <v>899</v>
      </c>
      <c r="AV1087" t="s">
        <v>899</v>
      </c>
      <c r="AW1087" t="s">
        <v>899</v>
      </c>
      <c r="AX1087" t="s">
        <v>899</v>
      </c>
      <c r="AY1087" t="s">
        <v>899</v>
      </c>
      <c r="AZ1087" t="s">
        <v>899</v>
      </c>
      <c r="BA1087" t="s">
        <v>899</v>
      </c>
    </row>
    <row r="1088" spans="44:53" x14ac:dyDescent="0.3">
      <c r="AR1088" t="s">
        <v>899</v>
      </c>
      <c r="AS1088" t="s">
        <v>899</v>
      </c>
      <c r="AT1088" t="s">
        <v>899</v>
      </c>
      <c r="AU1088" t="s">
        <v>899</v>
      </c>
      <c r="AV1088" t="s">
        <v>899</v>
      </c>
      <c r="AW1088" t="s">
        <v>899</v>
      </c>
      <c r="AX1088" t="s">
        <v>899</v>
      </c>
      <c r="AY1088" t="s">
        <v>899</v>
      </c>
      <c r="AZ1088" t="s">
        <v>899</v>
      </c>
      <c r="BA1088" t="s">
        <v>899</v>
      </c>
    </row>
    <row r="1089" spans="44:53" x14ac:dyDescent="0.3">
      <c r="AR1089" t="s">
        <v>899</v>
      </c>
      <c r="AS1089" t="s">
        <v>899</v>
      </c>
      <c r="AT1089" t="s">
        <v>899</v>
      </c>
      <c r="AU1089" t="s">
        <v>899</v>
      </c>
      <c r="AV1089" t="s">
        <v>899</v>
      </c>
      <c r="AW1089" t="s">
        <v>899</v>
      </c>
      <c r="AX1089" t="s">
        <v>899</v>
      </c>
      <c r="AY1089" t="s">
        <v>899</v>
      </c>
      <c r="AZ1089" t="s">
        <v>899</v>
      </c>
      <c r="BA1089" t="s">
        <v>899</v>
      </c>
    </row>
    <row r="1090" spans="44:53" x14ac:dyDescent="0.3">
      <c r="AR1090" t="s">
        <v>899</v>
      </c>
      <c r="AS1090" t="s">
        <v>899</v>
      </c>
      <c r="AT1090" t="s">
        <v>899</v>
      </c>
      <c r="AU1090" t="s">
        <v>899</v>
      </c>
      <c r="AV1090" t="s">
        <v>899</v>
      </c>
      <c r="AW1090" t="s">
        <v>899</v>
      </c>
      <c r="AX1090" t="s">
        <v>899</v>
      </c>
      <c r="AY1090" t="s">
        <v>899</v>
      </c>
      <c r="AZ1090" t="s">
        <v>899</v>
      </c>
      <c r="BA1090" t="s">
        <v>899</v>
      </c>
    </row>
    <row r="1091" spans="44:53" x14ac:dyDescent="0.3">
      <c r="AR1091" t="s">
        <v>899</v>
      </c>
      <c r="AS1091" t="s">
        <v>899</v>
      </c>
      <c r="AT1091" t="s">
        <v>899</v>
      </c>
      <c r="AU1091" t="s">
        <v>899</v>
      </c>
      <c r="AV1091" t="s">
        <v>899</v>
      </c>
      <c r="AW1091" t="s">
        <v>899</v>
      </c>
      <c r="AX1091" t="s">
        <v>899</v>
      </c>
      <c r="AY1091" t="s">
        <v>899</v>
      </c>
      <c r="AZ1091" t="s">
        <v>899</v>
      </c>
      <c r="BA1091" t="s">
        <v>899</v>
      </c>
    </row>
    <row r="1092" spans="44:53" x14ac:dyDescent="0.3">
      <c r="AR1092" t="s">
        <v>899</v>
      </c>
      <c r="AS1092" t="s">
        <v>899</v>
      </c>
      <c r="AT1092" t="s">
        <v>899</v>
      </c>
      <c r="AU1092" t="s">
        <v>899</v>
      </c>
      <c r="AV1092" t="s">
        <v>899</v>
      </c>
      <c r="AW1092" t="s">
        <v>899</v>
      </c>
      <c r="AX1092" t="s">
        <v>899</v>
      </c>
      <c r="AY1092" t="s">
        <v>899</v>
      </c>
      <c r="AZ1092" t="s">
        <v>899</v>
      </c>
      <c r="BA1092" t="s">
        <v>899</v>
      </c>
    </row>
    <row r="1093" spans="44:53" x14ac:dyDescent="0.3">
      <c r="AR1093" t="s">
        <v>899</v>
      </c>
      <c r="AS1093" t="s">
        <v>899</v>
      </c>
      <c r="AT1093" t="s">
        <v>899</v>
      </c>
      <c r="AU1093" t="s">
        <v>899</v>
      </c>
      <c r="AV1093" t="s">
        <v>899</v>
      </c>
      <c r="AW1093" t="s">
        <v>899</v>
      </c>
      <c r="AX1093" t="s">
        <v>899</v>
      </c>
      <c r="AY1093" t="s">
        <v>899</v>
      </c>
      <c r="AZ1093" t="s">
        <v>899</v>
      </c>
      <c r="BA1093" t="s">
        <v>899</v>
      </c>
    </row>
    <row r="1094" spans="44:53" x14ac:dyDescent="0.3">
      <c r="AR1094" t="s">
        <v>899</v>
      </c>
      <c r="AS1094" t="s">
        <v>899</v>
      </c>
      <c r="AT1094" t="s">
        <v>899</v>
      </c>
      <c r="AU1094" t="s">
        <v>899</v>
      </c>
      <c r="AV1094" t="s">
        <v>899</v>
      </c>
      <c r="AW1094" t="s">
        <v>899</v>
      </c>
      <c r="AX1094" t="s">
        <v>899</v>
      </c>
      <c r="AY1094" t="s">
        <v>899</v>
      </c>
      <c r="AZ1094" t="s">
        <v>899</v>
      </c>
      <c r="BA1094" t="s">
        <v>899</v>
      </c>
    </row>
    <row r="1095" spans="44:53" x14ac:dyDescent="0.3">
      <c r="AR1095" t="s">
        <v>899</v>
      </c>
      <c r="AS1095" t="s">
        <v>899</v>
      </c>
      <c r="AT1095" t="s">
        <v>899</v>
      </c>
      <c r="AU1095" t="s">
        <v>899</v>
      </c>
      <c r="AV1095" t="s">
        <v>899</v>
      </c>
      <c r="AW1095" t="s">
        <v>899</v>
      </c>
      <c r="AX1095" t="s">
        <v>899</v>
      </c>
      <c r="AY1095" t="s">
        <v>899</v>
      </c>
      <c r="AZ1095" t="s">
        <v>899</v>
      </c>
      <c r="BA1095" t="s">
        <v>899</v>
      </c>
    </row>
    <row r="1096" spans="44:53" x14ac:dyDescent="0.3">
      <c r="AR1096" t="s">
        <v>899</v>
      </c>
      <c r="AS1096" t="s">
        <v>899</v>
      </c>
      <c r="AT1096" t="s">
        <v>899</v>
      </c>
      <c r="AU1096" t="s">
        <v>899</v>
      </c>
      <c r="AV1096" t="s">
        <v>899</v>
      </c>
      <c r="AW1096" t="s">
        <v>899</v>
      </c>
      <c r="AX1096" t="s">
        <v>899</v>
      </c>
      <c r="AY1096" t="s">
        <v>899</v>
      </c>
      <c r="AZ1096" t="s">
        <v>899</v>
      </c>
      <c r="BA1096" t="s">
        <v>899</v>
      </c>
    </row>
    <row r="1097" spans="44:53" x14ac:dyDescent="0.3">
      <c r="AR1097" t="s">
        <v>899</v>
      </c>
      <c r="AS1097" t="s">
        <v>899</v>
      </c>
      <c r="AT1097" t="s">
        <v>899</v>
      </c>
      <c r="AU1097" t="s">
        <v>899</v>
      </c>
      <c r="AV1097" t="s">
        <v>899</v>
      </c>
      <c r="AW1097" t="s">
        <v>899</v>
      </c>
      <c r="AX1097" t="s">
        <v>899</v>
      </c>
      <c r="AY1097" t="s">
        <v>899</v>
      </c>
      <c r="AZ1097" t="s">
        <v>899</v>
      </c>
      <c r="BA1097" t="s">
        <v>899</v>
      </c>
    </row>
    <row r="1098" spans="44:53" x14ac:dyDescent="0.3">
      <c r="AR1098" t="s">
        <v>899</v>
      </c>
      <c r="AS1098" t="s">
        <v>899</v>
      </c>
      <c r="AT1098" t="s">
        <v>899</v>
      </c>
      <c r="AU1098" t="s">
        <v>899</v>
      </c>
      <c r="AV1098" t="s">
        <v>899</v>
      </c>
      <c r="AW1098" t="s">
        <v>899</v>
      </c>
      <c r="AX1098" t="s">
        <v>899</v>
      </c>
      <c r="AY1098" t="s">
        <v>899</v>
      </c>
      <c r="AZ1098" t="s">
        <v>899</v>
      </c>
      <c r="BA1098" t="s">
        <v>899</v>
      </c>
    </row>
    <row r="1099" spans="44:53" x14ac:dyDescent="0.3">
      <c r="AR1099" t="s">
        <v>899</v>
      </c>
      <c r="AS1099" t="s">
        <v>899</v>
      </c>
      <c r="AT1099" t="s">
        <v>899</v>
      </c>
      <c r="AU1099" t="s">
        <v>899</v>
      </c>
      <c r="AV1099" t="s">
        <v>899</v>
      </c>
      <c r="AW1099" t="s">
        <v>899</v>
      </c>
      <c r="AX1099" t="s">
        <v>899</v>
      </c>
      <c r="AY1099" t="s">
        <v>899</v>
      </c>
      <c r="AZ1099" t="s">
        <v>899</v>
      </c>
      <c r="BA1099" t="s">
        <v>899</v>
      </c>
    </row>
    <row r="1100" spans="44:53" x14ac:dyDescent="0.3">
      <c r="AR1100" t="s">
        <v>899</v>
      </c>
      <c r="AS1100" t="s">
        <v>899</v>
      </c>
      <c r="AT1100" t="s">
        <v>899</v>
      </c>
      <c r="AU1100" t="s">
        <v>899</v>
      </c>
      <c r="AV1100" t="s">
        <v>899</v>
      </c>
      <c r="AW1100" t="s">
        <v>899</v>
      </c>
      <c r="AX1100" t="s">
        <v>899</v>
      </c>
      <c r="AY1100" t="s">
        <v>899</v>
      </c>
      <c r="AZ1100" t="s">
        <v>899</v>
      </c>
      <c r="BA1100" t="s">
        <v>899</v>
      </c>
    </row>
    <row r="1101" spans="44:53" x14ac:dyDescent="0.3">
      <c r="AR1101" t="s">
        <v>899</v>
      </c>
      <c r="AS1101" t="s">
        <v>899</v>
      </c>
      <c r="AT1101" t="s">
        <v>899</v>
      </c>
      <c r="AU1101" t="s">
        <v>899</v>
      </c>
      <c r="AV1101" t="s">
        <v>899</v>
      </c>
      <c r="AW1101" t="s">
        <v>899</v>
      </c>
      <c r="AX1101" t="s">
        <v>899</v>
      </c>
      <c r="AY1101" t="s">
        <v>899</v>
      </c>
      <c r="AZ1101" t="s">
        <v>899</v>
      </c>
      <c r="BA1101" t="s">
        <v>899</v>
      </c>
    </row>
    <row r="1102" spans="44:53" x14ac:dyDescent="0.3">
      <c r="AR1102" t="s">
        <v>899</v>
      </c>
      <c r="AS1102" t="s">
        <v>899</v>
      </c>
      <c r="AT1102" t="s">
        <v>899</v>
      </c>
      <c r="AU1102" t="s">
        <v>899</v>
      </c>
      <c r="AV1102" t="s">
        <v>899</v>
      </c>
      <c r="AW1102" t="s">
        <v>899</v>
      </c>
      <c r="AX1102" t="s">
        <v>899</v>
      </c>
      <c r="AY1102" t="s">
        <v>899</v>
      </c>
      <c r="AZ1102" t="s">
        <v>899</v>
      </c>
      <c r="BA1102" t="s">
        <v>899</v>
      </c>
    </row>
    <row r="1103" spans="44:53" x14ac:dyDescent="0.3">
      <c r="AR1103" t="s">
        <v>899</v>
      </c>
      <c r="AS1103" t="s">
        <v>899</v>
      </c>
      <c r="AT1103" t="s">
        <v>899</v>
      </c>
      <c r="AU1103" t="s">
        <v>899</v>
      </c>
      <c r="AV1103" t="s">
        <v>899</v>
      </c>
      <c r="AW1103" t="s">
        <v>899</v>
      </c>
      <c r="AX1103" t="s">
        <v>899</v>
      </c>
      <c r="AY1103" t="s">
        <v>899</v>
      </c>
      <c r="AZ1103" t="s">
        <v>899</v>
      </c>
      <c r="BA1103" t="s">
        <v>899</v>
      </c>
    </row>
    <row r="1104" spans="44:53" x14ac:dyDescent="0.3">
      <c r="AR1104" t="s">
        <v>899</v>
      </c>
      <c r="AS1104" t="s">
        <v>899</v>
      </c>
      <c r="AT1104" t="s">
        <v>899</v>
      </c>
      <c r="AU1104" t="s">
        <v>899</v>
      </c>
      <c r="AV1104" t="s">
        <v>899</v>
      </c>
      <c r="AW1104" t="s">
        <v>899</v>
      </c>
      <c r="AX1104" t="s">
        <v>899</v>
      </c>
      <c r="AY1104" t="s">
        <v>899</v>
      </c>
      <c r="AZ1104" t="s">
        <v>899</v>
      </c>
      <c r="BA1104" t="s">
        <v>899</v>
      </c>
    </row>
    <row r="1105" spans="44:53" x14ac:dyDescent="0.3">
      <c r="AR1105" t="s">
        <v>899</v>
      </c>
      <c r="AS1105" t="s">
        <v>899</v>
      </c>
      <c r="AT1105" t="s">
        <v>899</v>
      </c>
      <c r="AU1105" t="s">
        <v>899</v>
      </c>
      <c r="AV1105" t="s">
        <v>899</v>
      </c>
      <c r="AW1105" t="s">
        <v>899</v>
      </c>
      <c r="AX1105" t="s">
        <v>899</v>
      </c>
      <c r="AY1105" t="s">
        <v>899</v>
      </c>
      <c r="AZ1105" t="s">
        <v>899</v>
      </c>
      <c r="BA1105" t="s">
        <v>899</v>
      </c>
    </row>
    <row r="1106" spans="44:53" x14ac:dyDescent="0.3">
      <c r="AR1106" t="s">
        <v>899</v>
      </c>
      <c r="AS1106" t="s">
        <v>899</v>
      </c>
      <c r="AT1106" t="s">
        <v>899</v>
      </c>
      <c r="AU1106" t="s">
        <v>899</v>
      </c>
      <c r="AV1106" t="s">
        <v>899</v>
      </c>
      <c r="AW1106" t="s">
        <v>899</v>
      </c>
      <c r="AX1106" t="s">
        <v>899</v>
      </c>
      <c r="AY1106" t="s">
        <v>899</v>
      </c>
      <c r="AZ1106" t="s">
        <v>899</v>
      </c>
      <c r="BA1106" t="s">
        <v>899</v>
      </c>
    </row>
    <row r="1107" spans="44:53" x14ac:dyDescent="0.3">
      <c r="AR1107" t="s">
        <v>899</v>
      </c>
      <c r="AS1107" t="s">
        <v>899</v>
      </c>
      <c r="AT1107" t="s">
        <v>899</v>
      </c>
      <c r="AU1107" t="s">
        <v>899</v>
      </c>
      <c r="AV1107" t="s">
        <v>899</v>
      </c>
      <c r="AW1107" t="s">
        <v>899</v>
      </c>
      <c r="AX1107" t="s">
        <v>899</v>
      </c>
      <c r="AY1107" t="s">
        <v>899</v>
      </c>
      <c r="AZ1107" t="s">
        <v>899</v>
      </c>
      <c r="BA1107" t="s">
        <v>899</v>
      </c>
    </row>
    <row r="1108" spans="44:53" x14ac:dyDescent="0.3">
      <c r="AR1108" t="s">
        <v>899</v>
      </c>
      <c r="AS1108" t="s">
        <v>899</v>
      </c>
      <c r="AT1108" t="s">
        <v>899</v>
      </c>
      <c r="AU1108" t="s">
        <v>899</v>
      </c>
      <c r="AV1108" t="s">
        <v>899</v>
      </c>
      <c r="AW1108" t="s">
        <v>899</v>
      </c>
      <c r="AX1108" t="s">
        <v>899</v>
      </c>
      <c r="AY1108" t="s">
        <v>899</v>
      </c>
      <c r="AZ1108" t="s">
        <v>899</v>
      </c>
      <c r="BA1108" t="s">
        <v>899</v>
      </c>
    </row>
    <row r="1109" spans="44:53" x14ac:dyDescent="0.3">
      <c r="AR1109" t="s">
        <v>899</v>
      </c>
      <c r="AS1109" t="s">
        <v>899</v>
      </c>
      <c r="AT1109" t="s">
        <v>899</v>
      </c>
      <c r="AU1109" t="s">
        <v>899</v>
      </c>
      <c r="AV1109" t="s">
        <v>899</v>
      </c>
      <c r="AW1109" t="s">
        <v>899</v>
      </c>
      <c r="AX1109" t="s">
        <v>899</v>
      </c>
      <c r="AY1109" t="s">
        <v>899</v>
      </c>
      <c r="AZ1109" t="s">
        <v>899</v>
      </c>
      <c r="BA1109" t="s">
        <v>899</v>
      </c>
    </row>
    <row r="1110" spans="44:53" x14ac:dyDescent="0.3">
      <c r="AR1110" t="s">
        <v>899</v>
      </c>
      <c r="AS1110" t="s">
        <v>899</v>
      </c>
      <c r="AT1110" t="s">
        <v>899</v>
      </c>
      <c r="AU1110" t="s">
        <v>899</v>
      </c>
      <c r="AV1110" t="s">
        <v>899</v>
      </c>
      <c r="AW1110" t="s">
        <v>899</v>
      </c>
      <c r="AX1110" t="s">
        <v>899</v>
      </c>
      <c r="AY1110" t="s">
        <v>899</v>
      </c>
      <c r="AZ1110" t="s">
        <v>899</v>
      </c>
      <c r="BA1110" t="s">
        <v>899</v>
      </c>
    </row>
    <row r="1111" spans="44:53" x14ac:dyDescent="0.3">
      <c r="AR1111" t="s">
        <v>899</v>
      </c>
      <c r="AS1111" t="s">
        <v>899</v>
      </c>
      <c r="AT1111" t="s">
        <v>899</v>
      </c>
      <c r="AU1111" t="s">
        <v>899</v>
      </c>
      <c r="AV1111" t="s">
        <v>899</v>
      </c>
      <c r="AW1111" t="s">
        <v>899</v>
      </c>
      <c r="AX1111" t="s">
        <v>899</v>
      </c>
      <c r="AY1111" t="s">
        <v>899</v>
      </c>
      <c r="AZ1111" t="s">
        <v>899</v>
      </c>
      <c r="BA1111" t="s">
        <v>899</v>
      </c>
    </row>
    <row r="1112" spans="44:53" x14ac:dyDescent="0.3">
      <c r="AR1112" t="s">
        <v>899</v>
      </c>
      <c r="AS1112" t="s">
        <v>899</v>
      </c>
      <c r="AT1112" t="s">
        <v>899</v>
      </c>
      <c r="AU1112" t="s">
        <v>899</v>
      </c>
      <c r="AV1112" t="s">
        <v>899</v>
      </c>
      <c r="AW1112" t="s">
        <v>899</v>
      </c>
      <c r="AX1112" t="s">
        <v>899</v>
      </c>
      <c r="AY1112" t="s">
        <v>899</v>
      </c>
      <c r="AZ1112" t="s">
        <v>899</v>
      </c>
      <c r="BA1112" t="s">
        <v>899</v>
      </c>
    </row>
    <row r="1113" spans="44:53" x14ac:dyDescent="0.3">
      <c r="AR1113" t="s">
        <v>899</v>
      </c>
      <c r="AS1113" t="s">
        <v>899</v>
      </c>
      <c r="AT1113" t="s">
        <v>899</v>
      </c>
      <c r="AU1113" t="s">
        <v>899</v>
      </c>
      <c r="AV1113" t="s">
        <v>899</v>
      </c>
      <c r="AW1113" t="s">
        <v>899</v>
      </c>
      <c r="AX1113" t="s">
        <v>899</v>
      </c>
      <c r="AY1113" t="s">
        <v>899</v>
      </c>
      <c r="AZ1113" t="s">
        <v>899</v>
      </c>
      <c r="BA1113" t="s">
        <v>899</v>
      </c>
    </row>
    <row r="1114" spans="44:53" x14ac:dyDescent="0.3">
      <c r="AR1114" t="s">
        <v>899</v>
      </c>
      <c r="AS1114" t="s">
        <v>899</v>
      </c>
      <c r="AT1114" t="s">
        <v>899</v>
      </c>
      <c r="AU1114" t="s">
        <v>899</v>
      </c>
      <c r="AV1114" t="s">
        <v>899</v>
      </c>
      <c r="AW1114" t="s">
        <v>899</v>
      </c>
      <c r="AX1114" t="s">
        <v>899</v>
      </c>
      <c r="AY1114" t="s">
        <v>899</v>
      </c>
      <c r="AZ1114" t="s">
        <v>899</v>
      </c>
      <c r="BA1114" t="s">
        <v>899</v>
      </c>
    </row>
    <row r="1115" spans="44:53" x14ac:dyDescent="0.3">
      <c r="AR1115" t="s">
        <v>899</v>
      </c>
      <c r="AS1115" t="s">
        <v>899</v>
      </c>
      <c r="AT1115" t="s">
        <v>899</v>
      </c>
      <c r="AU1115" t="s">
        <v>899</v>
      </c>
      <c r="AV1115" t="s">
        <v>899</v>
      </c>
      <c r="AW1115" t="s">
        <v>899</v>
      </c>
      <c r="AX1115" t="s">
        <v>899</v>
      </c>
      <c r="AY1115" t="s">
        <v>899</v>
      </c>
      <c r="AZ1115" t="s">
        <v>899</v>
      </c>
      <c r="BA1115" t="s">
        <v>899</v>
      </c>
    </row>
    <row r="1116" spans="44:53" x14ac:dyDescent="0.3">
      <c r="AR1116" t="s">
        <v>899</v>
      </c>
      <c r="AS1116" t="s">
        <v>899</v>
      </c>
      <c r="AT1116" t="s">
        <v>899</v>
      </c>
      <c r="AU1116" t="s">
        <v>899</v>
      </c>
      <c r="AV1116" t="s">
        <v>899</v>
      </c>
      <c r="AW1116" t="s">
        <v>899</v>
      </c>
      <c r="AX1116" t="s">
        <v>899</v>
      </c>
      <c r="AY1116" t="s">
        <v>899</v>
      </c>
      <c r="AZ1116" t="s">
        <v>899</v>
      </c>
      <c r="BA1116" t="s">
        <v>899</v>
      </c>
    </row>
    <row r="1117" spans="44:53" x14ac:dyDescent="0.3">
      <c r="AR1117" t="s">
        <v>899</v>
      </c>
      <c r="AS1117" t="s">
        <v>899</v>
      </c>
      <c r="AT1117" t="s">
        <v>899</v>
      </c>
      <c r="AU1117" t="s">
        <v>899</v>
      </c>
      <c r="AV1117" t="s">
        <v>899</v>
      </c>
      <c r="AW1117" t="s">
        <v>899</v>
      </c>
      <c r="AX1117" t="s">
        <v>899</v>
      </c>
      <c r="AY1117" t="s">
        <v>899</v>
      </c>
      <c r="AZ1117" t="s">
        <v>899</v>
      </c>
      <c r="BA1117" t="s">
        <v>899</v>
      </c>
    </row>
    <row r="1118" spans="44:53" x14ac:dyDescent="0.3">
      <c r="AR1118" t="s">
        <v>899</v>
      </c>
      <c r="AS1118" t="s">
        <v>899</v>
      </c>
      <c r="AT1118" t="s">
        <v>899</v>
      </c>
      <c r="AU1118" t="s">
        <v>899</v>
      </c>
      <c r="AV1118" t="s">
        <v>899</v>
      </c>
      <c r="AW1118" t="s">
        <v>899</v>
      </c>
      <c r="AX1118" t="s">
        <v>899</v>
      </c>
      <c r="AY1118" t="s">
        <v>899</v>
      </c>
      <c r="AZ1118" t="s">
        <v>899</v>
      </c>
      <c r="BA1118" t="s">
        <v>899</v>
      </c>
    </row>
    <row r="1119" spans="44:53" x14ac:dyDescent="0.3">
      <c r="AR1119" t="s">
        <v>899</v>
      </c>
      <c r="AS1119" t="s">
        <v>899</v>
      </c>
      <c r="AT1119" t="s">
        <v>899</v>
      </c>
      <c r="AU1119" t="s">
        <v>899</v>
      </c>
      <c r="AV1119" t="s">
        <v>899</v>
      </c>
      <c r="AW1119" t="s">
        <v>899</v>
      </c>
      <c r="AX1119" t="s">
        <v>899</v>
      </c>
      <c r="AY1119" t="s">
        <v>899</v>
      </c>
      <c r="AZ1119" t="s">
        <v>899</v>
      </c>
    </row>
    <row r="1120" spans="44:53" x14ac:dyDescent="0.3">
      <c r="AR1120" t="s">
        <v>899</v>
      </c>
      <c r="AS1120" t="s">
        <v>899</v>
      </c>
      <c r="AT1120" t="s">
        <v>899</v>
      </c>
      <c r="AU1120" t="s">
        <v>899</v>
      </c>
      <c r="AV1120" t="s">
        <v>899</v>
      </c>
      <c r="AW1120" t="s">
        <v>899</v>
      </c>
      <c r="AX1120" t="s">
        <v>899</v>
      </c>
      <c r="AY1120" t="s">
        <v>899</v>
      </c>
      <c r="AZ1120" t="s">
        <v>899</v>
      </c>
    </row>
    <row r="1121" spans="44:52" x14ac:dyDescent="0.3">
      <c r="AR1121" t="s">
        <v>899</v>
      </c>
      <c r="AS1121" t="s">
        <v>899</v>
      </c>
      <c r="AT1121" t="s">
        <v>899</v>
      </c>
      <c r="AU1121" t="s">
        <v>899</v>
      </c>
      <c r="AV1121" t="s">
        <v>899</v>
      </c>
      <c r="AW1121" t="s">
        <v>899</v>
      </c>
      <c r="AX1121" t="s">
        <v>899</v>
      </c>
      <c r="AY1121" t="s">
        <v>899</v>
      </c>
      <c r="AZ1121" t="s">
        <v>899</v>
      </c>
    </row>
    <row r="1122" spans="44:52" x14ac:dyDescent="0.3">
      <c r="AR1122" t="s">
        <v>899</v>
      </c>
      <c r="AS1122" t="s">
        <v>899</v>
      </c>
      <c r="AT1122" t="s">
        <v>899</v>
      </c>
      <c r="AU1122" t="s">
        <v>899</v>
      </c>
      <c r="AV1122" t="s">
        <v>899</v>
      </c>
      <c r="AW1122" t="s">
        <v>899</v>
      </c>
      <c r="AX1122" t="s">
        <v>899</v>
      </c>
      <c r="AY1122" t="s">
        <v>899</v>
      </c>
      <c r="AZ1122" t="s">
        <v>899</v>
      </c>
    </row>
    <row r="1123" spans="44:52" x14ac:dyDescent="0.3">
      <c r="AR1123" t="s">
        <v>899</v>
      </c>
      <c r="AS1123" t="s">
        <v>899</v>
      </c>
      <c r="AT1123" t="s">
        <v>899</v>
      </c>
      <c r="AU1123" t="s">
        <v>899</v>
      </c>
      <c r="AV1123" t="s">
        <v>899</v>
      </c>
      <c r="AW1123" t="s">
        <v>899</v>
      </c>
      <c r="AX1123" t="s">
        <v>899</v>
      </c>
      <c r="AY1123" t="s">
        <v>899</v>
      </c>
      <c r="AZ1123" t="s">
        <v>899</v>
      </c>
    </row>
    <row r="1124" spans="44:52" x14ac:dyDescent="0.3">
      <c r="AR1124" t="s">
        <v>899</v>
      </c>
      <c r="AS1124" t="s">
        <v>899</v>
      </c>
      <c r="AT1124" t="s">
        <v>899</v>
      </c>
      <c r="AU1124" t="s">
        <v>899</v>
      </c>
      <c r="AV1124" t="s">
        <v>899</v>
      </c>
      <c r="AW1124" t="s">
        <v>899</v>
      </c>
      <c r="AX1124" t="s">
        <v>899</v>
      </c>
      <c r="AY1124" t="s">
        <v>899</v>
      </c>
      <c r="AZ1124" t="s">
        <v>899</v>
      </c>
    </row>
    <row r="1125" spans="44:52" x14ac:dyDescent="0.3">
      <c r="AR1125" t="s">
        <v>899</v>
      </c>
      <c r="AS1125" t="s">
        <v>899</v>
      </c>
      <c r="AT1125" t="s">
        <v>899</v>
      </c>
      <c r="AU1125" t="s">
        <v>899</v>
      </c>
      <c r="AV1125" t="s">
        <v>899</v>
      </c>
      <c r="AW1125" t="s">
        <v>899</v>
      </c>
      <c r="AX1125" t="s">
        <v>899</v>
      </c>
      <c r="AY1125" t="s">
        <v>899</v>
      </c>
      <c r="AZ1125" t="s">
        <v>899</v>
      </c>
    </row>
    <row r="1126" spans="44:52" x14ac:dyDescent="0.3">
      <c r="AR1126" t="s">
        <v>899</v>
      </c>
      <c r="AS1126" t="s">
        <v>899</v>
      </c>
      <c r="AT1126" t="s">
        <v>899</v>
      </c>
      <c r="AU1126" t="s">
        <v>899</v>
      </c>
      <c r="AV1126" t="s">
        <v>899</v>
      </c>
      <c r="AW1126" t="s">
        <v>899</v>
      </c>
      <c r="AX1126" t="s">
        <v>899</v>
      </c>
      <c r="AY1126" t="s">
        <v>899</v>
      </c>
      <c r="AZ1126" t="s">
        <v>899</v>
      </c>
    </row>
    <row r="1127" spans="44:52" x14ac:dyDescent="0.3">
      <c r="AR1127" t="s">
        <v>899</v>
      </c>
      <c r="AS1127" t="s">
        <v>899</v>
      </c>
      <c r="AT1127" t="s">
        <v>899</v>
      </c>
      <c r="AU1127" t="s">
        <v>899</v>
      </c>
      <c r="AV1127" t="s">
        <v>899</v>
      </c>
      <c r="AW1127" t="s">
        <v>899</v>
      </c>
      <c r="AX1127" t="s">
        <v>899</v>
      </c>
      <c r="AY1127" t="s">
        <v>899</v>
      </c>
      <c r="AZ1127" t="s">
        <v>899</v>
      </c>
    </row>
    <row r="1128" spans="44:52" x14ac:dyDescent="0.3">
      <c r="AR1128" t="s">
        <v>899</v>
      </c>
      <c r="AS1128" t="s">
        <v>899</v>
      </c>
      <c r="AT1128" t="s">
        <v>899</v>
      </c>
      <c r="AU1128" t="s">
        <v>899</v>
      </c>
      <c r="AV1128" t="s">
        <v>899</v>
      </c>
      <c r="AW1128" t="s">
        <v>899</v>
      </c>
      <c r="AX1128" t="s">
        <v>899</v>
      </c>
      <c r="AY1128" t="s">
        <v>899</v>
      </c>
      <c r="AZ1128" t="s">
        <v>899</v>
      </c>
    </row>
    <row r="1129" spans="44:52" x14ac:dyDescent="0.3">
      <c r="AR1129" t="s">
        <v>899</v>
      </c>
      <c r="AS1129" t="s">
        <v>899</v>
      </c>
      <c r="AT1129" t="s">
        <v>899</v>
      </c>
      <c r="AU1129" t="s">
        <v>899</v>
      </c>
      <c r="AV1129" t="s">
        <v>899</v>
      </c>
      <c r="AW1129" t="s">
        <v>899</v>
      </c>
      <c r="AX1129" t="s">
        <v>899</v>
      </c>
      <c r="AY1129" t="s">
        <v>899</v>
      </c>
      <c r="AZ1129" t="s">
        <v>899</v>
      </c>
    </row>
    <row r="1130" spans="44:52" x14ac:dyDescent="0.3">
      <c r="AR1130" t="s">
        <v>899</v>
      </c>
      <c r="AS1130" t="s">
        <v>899</v>
      </c>
      <c r="AT1130" t="s">
        <v>899</v>
      </c>
      <c r="AU1130" t="s">
        <v>899</v>
      </c>
      <c r="AV1130" t="s">
        <v>899</v>
      </c>
      <c r="AW1130" t="s">
        <v>899</v>
      </c>
      <c r="AX1130" t="s">
        <v>899</v>
      </c>
      <c r="AY1130" t="s">
        <v>899</v>
      </c>
      <c r="AZ1130" t="s">
        <v>899</v>
      </c>
    </row>
    <row r="1131" spans="44:52" x14ac:dyDescent="0.3">
      <c r="AR1131" t="s">
        <v>899</v>
      </c>
      <c r="AS1131" t="s">
        <v>899</v>
      </c>
      <c r="AT1131" t="s">
        <v>899</v>
      </c>
      <c r="AU1131" t="s">
        <v>899</v>
      </c>
      <c r="AV1131" t="s">
        <v>899</v>
      </c>
      <c r="AW1131" t="s">
        <v>899</v>
      </c>
      <c r="AX1131" t="s">
        <v>899</v>
      </c>
      <c r="AY1131" t="s">
        <v>899</v>
      </c>
      <c r="AZ1131" t="s">
        <v>899</v>
      </c>
    </row>
    <row r="1132" spans="44:52" x14ac:dyDescent="0.3">
      <c r="AR1132" t="s">
        <v>899</v>
      </c>
      <c r="AS1132" t="s">
        <v>899</v>
      </c>
      <c r="AT1132" t="s">
        <v>899</v>
      </c>
      <c r="AU1132" t="s">
        <v>899</v>
      </c>
      <c r="AV1132" t="s">
        <v>899</v>
      </c>
      <c r="AW1132" t="s">
        <v>899</v>
      </c>
      <c r="AX1132" t="s">
        <v>899</v>
      </c>
      <c r="AY1132" t="s">
        <v>899</v>
      </c>
      <c r="AZ1132" t="s">
        <v>899</v>
      </c>
    </row>
    <row r="1133" spans="44:52" x14ac:dyDescent="0.3">
      <c r="AR1133" t="s">
        <v>899</v>
      </c>
      <c r="AS1133" t="s">
        <v>899</v>
      </c>
      <c r="AT1133" t="s">
        <v>899</v>
      </c>
      <c r="AU1133" t="s">
        <v>899</v>
      </c>
      <c r="AV1133" t="s">
        <v>899</v>
      </c>
      <c r="AW1133" t="s">
        <v>899</v>
      </c>
      <c r="AX1133" t="s">
        <v>899</v>
      </c>
      <c r="AY1133" t="s">
        <v>899</v>
      </c>
      <c r="AZ1133" t="s">
        <v>899</v>
      </c>
    </row>
    <row r="1134" spans="44:52" x14ac:dyDescent="0.3">
      <c r="AR1134" t="s">
        <v>899</v>
      </c>
      <c r="AS1134" t="s">
        <v>899</v>
      </c>
      <c r="AT1134" t="s">
        <v>899</v>
      </c>
      <c r="AU1134" t="s">
        <v>899</v>
      </c>
      <c r="AV1134" t="s">
        <v>899</v>
      </c>
      <c r="AW1134" t="s">
        <v>899</v>
      </c>
      <c r="AX1134" t="s">
        <v>899</v>
      </c>
      <c r="AY1134" t="s">
        <v>899</v>
      </c>
      <c r="AZ1134" t="s">
        <v>899</v>
      </c>
    </row>
    <row r="1135" spans="44:52" x14ac:dyDescent="0.3">
      <c r="AR1135" t="s">
        <v>899</v>
      </c>
      <c r="AS1135" t="s">
        <v>899</v>
      </c>
      <c r="AT1135" t="s">
        <v>899</v>
      </c>
      <c r="AU1135" t="s">
        <v>899</v>
      </c>
      <c r="AV1135" t="s">
        <v>899</v>
      </c>
      <c r="AW1135" t="s">
        <v>899</v>
      </c>
      <c r="AX1135" t="s">
        <v>899</v>
      </c>
      <c r="AY1135" t="s">
        <v>899</v>
      </c>
      <c r="AZ1135" t="s">
        <v>899</v>
      </c>
    </row>
    <row r="1136" spans="44:52" x14ac:dyDescent="0.3">
      <c r="AR1136" t="s">
        <v>899</v>
      </c>
      <c r="AS1136" t="s">
        <v>899</v>
      </c>
      <c r="AT1136" t="s">
        <v>899</v>
      </c>
      <c r="AU1136" t="s">
        <v>899</v>
      </c>
      <c r="AV1136" t="s">
        <v>899</v>
      </c>
      <c r="AW1136" t="s">
        <v>899</v>
      </c>
      <c r="AX1136" t="s">
        <v>899</v>
      </c>
      <c r="AY1136" t="s">
        <v>899</v>
      </c>
      <c r="AZ1136" t="s">
        <v>899</v>
      </c>
    </row>
    <row r="1137" spans="44:52" x14ac:dyDescent="0.3">
      <c r="AR1137" t="s">
        <v>899</v>
      </c>
      <c r="AS1137" t="s">
        <v>899</v>
      </c>
      <c r="AT1137" t="s">
        <v>899</v>
      </c>
      <c r="AU1137" t="s">
        <v>899</v>
      </c>
      <c r="AV1137" t="s">
        <v>899</v>
      </c>
      <c r="AW1137" t="s">
        <v>899</v>
      </c>
      <c r="AX1137" t="s">
        <v>899</v>
      </c>
      <c r="AY1137" t="s">
        <v>899</v>
      </c>
      <c r="AZ1137" t="s">
        <v>899</v>
      </c>
    </row>
    <row r="1138" spans="44:52" x14ac:dyDescent="0.3">
      <c r="AR1138" t="s">
        <v>899</v>
      </c>
      <c r="AS1138" t="s">
        <v>899</v>
      </c>
      <c r="AT1138" t="s">
        <v>899</v>
      </c>
      <c r="AU1138" t="s">
        <v>899</v>
      </c>
      <c r="AV1138" t="s">
        <v>899</v>
      </c>
      <c r="AW1138" t="s">
        <v>899</v>
      </c>
      <c r="AX1138" t="s">
        <v>899</v>
      </c>
      <c r="AY1138" t="s">
        <v>899</v>
      </c>
      <c r="AZ1138" t="s">
        <v>899</v>
      </c>
    </row>
    <row r="1139" spans="44:52" x14ac:dyDescent="0.3">
      <c r="AR1139" t="s">
        <v>899</v>
      </c>
      <c r="AS1139" t="s">
        <v>899</v>
      </c>
      <c r="AT1139" t="s">
        <v>899</v>
      </c>
      <c r="AU1139" t="s">
        <v>899</v>
      </c>
      <c r="AV1139" t="s">
        <v>899</v>
      </c>
      <c r="AW1139" t="s">
        <v>899</v>
      </c>
      <c r="AX1139" t="s">
        <v>899</v>
      </c>
      <c r="AY1139" t="s">
        <v>899</v>
      </c>
      <c r="AZ1139" t="s">
        <v>899</v>
      </c>
    </row>
    <row r="1140" spans="44:52" x14ac:dyDescent="0.3">
      <c r="AR1140" t="s">
        <v>899</v>
      </c>
      <c r="AS1140" t="s">
        <v>899</v>
      </c>
      <c r="AT1140" t="s">
        <v>899</v>
      </c>
      <c r="AU1140" t="s">
        <v>899</v>
      </c>
      <c r="AV1140" t="s">
        <v>899</v>
      </c>
      <c r="AW1140" t="s">
        <v>899</v>
      </c>
      <c r="AX1140" t="s">
        <v>899</v>
      </c>
      <c r="AY1140" t="s">
        <v>899</v>
      </c>
      <c r="AZ1140" t="s">
        <v>899</v>
      </c>
    </row>
    <row r="1141" spans="44:52" x14ac:dyDescent="0.3">
      <c r="AR1141" t="s">
        <v>899</v>
      </c>
      <c r="AS1141" t="s">
        <v>899</v>
      </c>
      <c r="AT1141" t="s">
        <v>899</v>
      </c>
      <c r="AU1141" t="s">
        <v>899</v>
      </c>
      <c r="AV1141" t="s">
        <v>899</v>
      </c>
      <c r="AW1141" t="s">
        <v>899</v>
      </c>
      <c r="AX1141" t="s">
        <v>899</v>
      </c>
      <c r="AY1141" t="s">
        <v>899</v>
      </c>
      <c r="AZ1141" t="s">
        <v>899</v>
      </c>
    </row>
    <row r="1142" spans="44:52" x14ac:dyDescent="0.3">
      <c r="AR1142" t="s">
        <v>899</v>
      </c>
      <c r="AS1142" t="s">
        <v>899</v>
      </c>
      <c r="AT1142" t="s">
        <v>899</v>
      </c>
      <c r="AU1142" t="s">
        <v>899</v>
      </c>
      <c r="AV1142" t="s">
        <v>899</v>
      </c>
      <c r="AW1142" t="s">
        <v>899</v>
      </c>
      <c r="AX1142" t="s">
        <v>899</v>
      </c>
      <c r="AY1142" t="s">
        <v>899</v>
      </c>
      <c r="AZ1142" t="s">
        <v>899</v>
      </c>
    </row>
    <row r="1143" spans="44:52" x14ac:dyDescent="0.3">
      <c r="AR1143" t="s">
        <v>899</v>
      </c>
      <c r="AS1143" t="s">
        <v>899</v>
      </c>
      <c r="AT1143" t="s">
        <v>899</v>
      </c>
      <c r="AU1143" t="s">
        <v>899</v>
      </c>
      <c r="AV1143" t="s">
        <v>899</v>
      </c>
      <c r="AW1143" t="s">
        <v>899</v>
      </c>
      <c r="AX1143" t="s">
        <v>899</v>
      </c>
      <c r="AY1143" t="s">
        <v>899</v>
      </c>
      <c r="AZ1143" t="s">
        <v>899</v>
      </c>
    </row>
    <row r="1144" spans="44:52" x14ac:dyDescent="0.3">
      <c r="AR1144" t="s">
        <v>899</v>
      </c>
      <c r="AS1144" t="s">
        <v>899</v>
      </c>
      <c r="AT1144" t="s">
        <v>899</v>
      </c>
      <c r="AU1144" t="s">
        <v>899</v>
      </c>
      <c r="AV1144" t="s">
        <v>899</v>
      </c>
      <c r="AW1144" t="s">
        <v>899</v>
      </c>
      <c r="AX1144" t="s">
        <v>899</v>
      </c>
      <c r="AY1144" t="s">
        <v>899</v>
      </c>
      <c r="AZ1144" t="s">
        <v>899</v>
      </c>
    </row>
    <row r="1145" spans="44:52" x14ac:dyDescent="0.3">
      <c r="AR1145" t="s">
        <v>899</v>
      </c>
      <c r="AS1145" t="s">
        <v>899</v>
      </c>
      <c r="AT1145" t="s">
        <v>899</v>
      </c>
      <c r="AU1145" t="s">
        <v>899</v>
      </c>
      <c r="AV1145" t="s">
        <v>899</v>
      </c>
      <c r="AW1145" t="s">
        <v>899</v>
      </c>
      <c r="AX1145" t="s">
        <v>899</v>
      </c>
      <c r="AY1145" t="s">
        <v>899</v>
      </c>
      <c r="AZ1145" t="s">
        <v>899</v>
      </c>
    </row>
    <row r="1146" spans="44:52" x14ac:dyDescent="0.3">
      <c r="AR1146" t="s">
        <v>899</v>
      </c>
      <c r="AS1146" t="s">
        <v>899</v>
      </c>
      <c r="AT1146" t="s">
        <v>899</v>
      </c>
      <c r="AU1146" t="s">
        <v>899</v>
      </c>
      <c r="AV1146" t="s">
        <v>899</v>
      </c>
      <c r="AW1146" t="s">
        <v>899</v>
      </c>
      <c r="AX1146" t="s">
        <v>899</v>
      </c>
      <c r="AY1146" t="s">
        <v>899</v>
      </c>
      <c r="AZ1146" t="s">
        <v>899</v>
      </c>
    </row>
    <row r="1147" spans="44:52" x14ac:dyDescent="0.3">
      <c r="AR1147" t="s">
        <v>899</v>
      </c>
      <c r="AS1147" t="s">
        <v>899</v>
      </c>
      <c r="AT1147" t="s">
        <v>899</v>
      </c>
      <c r="AU1147" t="s">
        <v>899</v>
      </c>
      <c r="AV1147" t="s">
        <v>899</v>
      </c>
      <c r="AW1147" t="s">
        <v>899</v>
      </c>
      <c r="AX1147" t="s">
        <v>899</v>
      </c>
      <c r="AY1147" t="s">
        <v>899</v>
      </c>
      <c r="AZ1147" t="s">
        <v>899</v>
      </c>
    </row>
    <row r="1148" spans="44:52" x14ac:dyDescent="0.3">
      <c r="AR1148" t="s">
        <v>899</v>
      </c>
      <c r="AS1148" t="s">
        <v>899</v>
      </c>
      <c r="AT1148" t="s">
        <v>899</v>
      </c>
      <c r="AU1148" t="s">
        <v>899</v>
      </c>
      <c r="AV1148" t="s">
        <v>899</v>
      </c>
      <c r="AW1148" t="s">
        <v>899</v>
      </c>
      <c r="AX1148" t="s">
        <v>899</v>
      </c>
      <c r="AY1148" t="s">
        <v>899</v>
      </c>
      <c r="AZ1148" t="s">
        <v>899</v>
      </c>
    </row>
    <row r="1149" spans="44:52" x14ac:dyDescent="0.3">
      <c r="AR1149" t="s">
        <v>899</v>
      </c>
      <c r="AS1149" t="s">
        <v>899</v>
      </c>
      <c r="AT1149" t="s">
        <v>899</v>
      </c>
      <c r="AU1149" t="s">
        <v>899</v>
      </c>
      <c r="AV1149" t="s">
        <v>899</v>
      </c>
      <c r="AW1149" t="s">
        <v>899</v>
      </c>
      <c r="AX1149" t="s">
        <v>899</v>
      </c>
      <c r="AY1149" t="s">
        <v>899</v>
      </c>
      <c r="AZ1149" t="s">
        <v>899</v>
      </c>
    </row>
    <row r="1150" spans="44:52" x14ac:dyDescent="0.3">
      <c r="AR1150" t="s">
        <v>899</v>
      </c>
      <c r="AS1150" t="s">
        <v>899</v>
      </c>
      <c r="AT1150" t="s">
        <v>899</v>
      </c>
      <c r="AU1150" t="s">
        <v>899</v>
      </c>
      <c r="AV1150" t="s">
        <v>899</v>
      </c>
      <c r="AW1150" t="s">
        <v>899</v>
      </c>
      <c r="AX1150" t="s">
        <v>899</v>
      </c>
      <c r="AY1150" t="s">
        <v>899</v>
      </c>
      <c r="AZ1150" t="s">
        <v>899</v>
      </c>
    </row>
    <row r="1151" spans="44:52" x14ac:dyDescent="0.3">
      <c r="AR1151" t="s">
        <v>899</v>
      </c>
      <c r="AS1151" t="s">
        <v>899</v>
      </c>
      <c r="AT1151" t="s">
        <v>899</v>
      </c>
      <c r="AU1151" t="s">
        <v>899</v>
      </c>
      <c r="AV1151" t="s">
        <v>899</v>
      </c>
      <c r="AW1151" t="s">
        <v>899</v>
      </c>
      <c r="AX1151" t="s">
        <v>899</v>
      </c>
      <c r="AY1151" t="s">
        <v>899</v>
      </c>
      <c r="AZ1151" t="s">
        <v>899</v>
      </c>
    </row>
    <row r="1152" spans="44:52" x14ac:dyDescent="0.3">
      <c r="AR1152" t="s">
        <v>899</v>
      </c>
      <c r="AS1152" t="s">
        <v>899</v>
      </c>
      <c r="AT1152" t="s">
        <v>899</v>
      </c>
      <c r="AU1152" t="s">
        <v>899</v>
      </c>
      <c r="AV1152" t="s">
        <v>899</v>
      </c>
      <c r="AW1152" t="s">
        <v>899</v>
      </c>
      <c r="AX1152" t="s">
        <v>899</v>
      </c>
      <c r="AY1152" t="s">
        <v>899</v>
      </c>
      <c r="AZ1152" t="s">
        <v>899</v>
      </c>
    </row>
    <row r="1153" spans="44:52" x14ac:dyDescent="0.3">
      <c r="AR1153" t="s">
        <v>899</v>
      </c>
      <c r="AS1153" t="s">
        <v>899</v>
      </c>
      <c r="AT1153" t="s">
        <v>899</v>
      </c>
      <c r="AU1153" t="s">
        <v>899</v>
      </c>
      <c r="AV1153" t="s">
        <v>899</v>
      </c>
      <c r="AW1153" t="s">
        <v>899</v>
      </c>
      <c r="AX1153" t="s">
        <v>899</v>
      </c>
      <c r="AY1153" t="s">
        <v>899</v>
      </c>
      <c r="AZ1153" t="s">
        <v>899</v>
      </c>
    </row>
    <row r="1154" spans="44:52" x14ac:dyDescent="0.3">
      <c r="AR1154" t="s">
        <v>899</v>
      </c>
      <c r="AS1154" t="s">
        <v>899</v>
      </c>
      <c r="AT1154" t="s">
        <v>899</v>
      </c>
      <c r="AU1154" t="s">
        <v>899</v>
      </c>
      <c r="AV1154" t="s">
        <v>899</v>
      </c>
      <c r="AW1154" t="s">
        <v>899</v>
      </c>
      <c r="AX1154" t="s">
        <v>899</v>
      </c>
      <c r="AY1154" t="s">
        <v>899</v>
      </c>
      <c r="AZ1154" t="s">
        <v>899</v>
      </c>
    </row>
    <row r="1155" spans="44:52" x14ac:dyDescent="0.3">
      <c r="AR1155" t="s">
        <v>899</v>
      </c>
      <c r="AS1155" t="s">
        <v>899</v>
      </c>
      <c r="AT1155" t="s">
        <v>899</v>
      </c>
      <c r="AU1155" t="s">
        <v>899</v>
      </c>
      <c r="AV1155" t="s">
        <v>899</v>
      </c>
      <c r="AW1155" t="s">
        <v>899</v>
      </c>
      <c r="AX1155" t="s">
        <v>899</v>
      </c>
      <c r="AY1155" t="s">
        <v>899</v>
      </c>
      <c r="AZ1155" t="s">
        <v>899</v>
      </c>
    </row>
    <row r="1156" spans="44:52" x14ac:dyDescent="0.3">
      <c r="AR1156" t="s">
        <v>899</v>
      </c>
      <c r="AS1156" t="s">
        <v>899</v>
      </c>
      <c r="AT1156" t="s">
        <v>899</v>
      </c>
      <c r="AU1156" t="s">
        <v>899</v>
      </c>
      <c r="AV1156" t="s">
        <v>899</v>
      </c>
      <c r="AW1156" t="s">
        <v>899</v>
      </c>
      <c r="AX1156" t="s">
        <v>899</v>
      </c>
      <c r="AY1156" t="s">
        <v>899</v>
      </c>
      <c r="AZ1156" t="s">
        <v>899</v>
      </c>
    </row>
    <row r="1157" spans="44:52" x14ac:dyDescent="0.3">
      <c r="AR1157" t="s">
        <v>899</v>
      </c>
      <c r="AS1157" t="s">
        <v>899</v>
      </c>
      <c r="AT1157" t="s">
        <v>899</v>
      </c>
      <c r="AU1157" t="s">
        <v>899</v>
      </c>
      <c r="AV1157" t="s">
        <v>899</v>
      </c>
      <c r="AW1157" t="s">
        <v>899</v>
      </c>
      <c r="AX1157" t="s">
        <v>899</v>
      </c>
      <c r="AY1157" t="s">
        <v>899</v>
      </c>
      <c r="AZ1157" t="s">
        <v>899</v>
      </c>
    </row>
    <row r="1158" spans="44:52" x14ac:dyDescent="0.3">
      <c r="AR1158" t="s">
        <v>899</v>
      </c>
      <c r="AS1158" t="s">
        <v>899</v>
      </c>
      <c r="AT1158" t="s">
        <v>899</v>
      </c>
      <c r="AU1158" t="s">
        <v>899</v>
      </c>
      <c r="AV1158" t="s">
        <v>899</v>
      </c>
      <c r="AW1158" t="s">
        <v>899</v>
      </c>
      <c r="AX1158" t="s">
        <v>899</v>
      </c>
      <c r="AY1158" t="s">
        <v>899</v>
      </c>
      <c r="AZ1158" t="s">
        <v>899</v>
      </c>
    </row>
    <row r="1159" spans="44:52" x14ac:dyDescent="0.3">
      <c r="AR1159" t="s">
        <v>899</v>
      </c>
      <c r="AS1159" t="s">
        <v>899</v>
      </c>
      <c r="AT1159" t="s">
        <v>899</v>
      </c>
      <c r="AU1159" t="s">
        <v>899</v>
      </c>
      <c r="AV1159" t="s">
        <v>899</v>
      </c>
      <c r="AW1159" t="s">
        <v>899</v>
      </c>
      <c r="AX1159" t="s">
        <v>899</v>
      </c>
      <c r="AY1159" t="s">
        <v>899</v>
      </c>
      <c r="AZ1159" t="s">
        <v>899</v>
      </c>
    </row>
    <row r="1160" spans="44:52" x14ac:dyDescent="0.3">
      <c r="AR1160" t="s">
        <v>899</v>
      </c>
      <c r="AS1160" t="s">
        <v>899</v>
      </c>
      <c r="AT1160" t="s">
        <v>899</v>
      </c>
      <c r="AU1160" t="s">
        <v>899</v>
      </c>
      <c r="AV1160" t="s">
        <v>899</v>
      </c>
      <c r="AW1160" t="s">
        <v>899</v>
      </c>
      <c r="AX1160" t="s">
        <v>899</v>
      </c>
      <c r="AY1160" t="s">
        <v>899</v>
      </c>
      <c r="AZ1160" t="s">
        <v>899</v>
      </c>
    </row>
    <row r="1161" spans="44:52" x14ac:dyDescent="0.3">
      <c r="AR1161" t="s">
        <v>899</v>
      </c>
      <c r="AS1161" t="s">
        <v>899</v>
      </c>
      <c r="AT1161" t="s">
        <v>899</v>
      </c>
      <c r="AU1161" t="s">
        <v>899</v>
      </c>
      <c r="AV1161" t="s">
        <v>899</v>
      </c>
      <c r="AW1161" t="s">
        <v>899</v>
      </c>
      <c r="AX1161" t="s">
        <v>899</v>
      </c>
      <c r="AY1161" t="s">
        <v>899</v>
      </c>
      <c r="AZ1161" t="s">
        <v>899</v>
      </c>
    </row>
    <row r="1162" spans="44:52" x14ac:dyDescent="0.3">
      <c r="AR1162" t="s">
        <v>899</v>
      </c>
      <c r="AS1162" t="s">
        <v>899</v>
      </c>
      <c r="AT1162" t="s">
        <v>899</v>
      </c>
      <c r="AU1162" t="s">
        <v>899</v>
      </c>
      <c r="AV1162" t="s">
        <v>899</v>
      </c>
      <c r="AW1162" t="s">
        <v>899</v>
      </c>
      <c r="AX1162" t="s">
        <v>899</v>
      </c>
      <c r="AY1162" t="s">
        <v>899</v>
      </c>
      <c r="AZ1162" t="s">
        <v>899</v>
      </c>
    </row>
    <row r="1163" spans="44:52" x14ac:dyDescent="0.3">
      <c r="AR1163" t="s">
        <v>899</v>
      </c>
      <c r="AS1163" t="s">
        <v>899</v>
      </c>
      <c r="AT1163" t="s">
        <v>899</v>
      </c>
      <c r="AU1163" t="s">
        <v>899</v>
      </c>
      <c r="AV1163" t="s">
        <v>899</v>
      </c>
      <c r="AW1163" t="s">
        <v>899</v>
      </c>
      <c r="AX1163" t="s">
        <v>899</v>
      </c>
      <c r="AY1163" t="s">
        <v>899</v>
      </c>
      <c r="AZ1163" t="s">
        <v>899</v>
      </c>
    </row>
    <row r="1164" spans="44:52" x14ac:dyDescent="0.3">
      <c r="AR1164" t="s">
        <v>899</v>
      </c>
      <c r="AS1164" t="s">
        <v>899</v>
      </c>
      <c r="AT1164" t="s">
        <v>899</v>
      </c>
      <c r="AU1164" t="s">
        <v>899</v>
      </c>
      <c r="AV1164" t="s">
        <v>899</v>
      </c>
      <c r="AW1164" t="s">
        <v>899</v>
      </c>
      <c r="AX1164" t="s">
        <v>899</v>
      </c>
      <c r="AY1164" t="s">
        <v>899</v>
      </c>
      <c r="AZ1164" t="s">
        <v>899</v>
      </c>
    </row>
    <row r="1165" spans="44:52" x14ac:dyDescent="0.3">
      <c r="AR1165" t="s">
        <v>899</v>
      </c>
      <c r="AS1165" t="s">
        <v>899</v>
      </c>
      <c r="AT1165" t="s">
        <v>899</v>
      </c>
      <c r="AU1165" t="s">
        <v>899</v>
      </c>
      <c r="AV1165" t="s">
        <v>899</v>
      </c>
      <c r="AW1165" t="s">
        <v>899</v>
      </c>
      <c r="AX1165" t="s">
        <v>899</v>
      </c>
      <c r="AY1165" t="s">
        <v>899</v>
      </c>
      <c r="AZ1165" t="s">
        <v>899</v>
      </c>
    </row>
    <row r="1166" spans="44:52" x14ac:dyDescent="0.3">
      <c r="AR1166" t="s">
        <v>899</v>
      </c>
      <c r="AS1166" t="s">
        <v>899</v>
      </c>
      <c r="AT1166" t="s">
        <v>899</v>
      </c>
      <c r="AU1166" t="s">
        <v>899</v>
      </c>
      <c r="AV1166" t="s">
        <v>899</v>
      </c>
      <c r="AW1166" t="s">
        <v>899</v>
      </c>
      <c r="AX1166" t="s">
        <v>899</v>
      </c>
      <c r="AY1166" t="s">
        <v>899</v>
      </c>
      <c r="AZ1166" t="s">
        <v>899</v>
      </c>
    </row>
    <row r="1167" spans="44:52" x14ac:dyDescent="0.3">
      <c r="AR1167" t="s">
        <v>899</v>
      </c>
      <c r="AS1167" t="s">
        <v>899</v>
      </c>
      <c r="AT1167" t="s">
        <v>899</v>
      </c>
      <c r="AU1167" t="s">
        <v>899</v>
      </c>
      <c r="AV1167" t="s">
        <v>899</v>
      </c>
      <c r="AW1167" t="s">
        <v>899</v>
      </c>
      <c r="AX1167" t="s">
        <v>899</v>
      </c>
      <c r="AY1167" t="s">
        <v>899</v>
      </c>
      <c r="AZ1167" t="s">
        <v>899</v>
      </c>
    </row>
    <row r="1168" spans="44:52" x14ac:dyDescent="0.3">
      <c r="AR1168" t="s">
        <v>899</v>
      </c>
      <c r="AS1168" t="s">
        <v>899</v>
      </c>
      <c r="AT1168" t="s">
        <v>899</v>
      </c>
      <c r="AU1168" t="s">
        <v>899</v>
      </c>
      <c r="AV1168" t="s">
        <v>899</v>
      </c>
      <c r="AW1168" t="s">
        <v>899</v>
      </c>
      <c r="AX1168" t="s">
        <v>899</v>
      </c>
      <c r="AY1168" t="s">
        <v>899</v>
      </c>
      <c r="AZ1168" t="s">
        <v>899</v>
      </c>
    </row>
    <row r="1169" spans="44:52" x14ac:dyDescent="0.3">
      <c r="AR1169" t="s">
        <v>899</v>
      </c>
      <c r="AS1169" t="s">
        <v>899</v>
      </c>
      <c r="AT1169" t="s">
        <v>899</v>
      </c>
      <c r="AU1169" t="s">
        <v>899</v>
      </c>
      <c r="AV1169" t="s">
        <v>899</v>
      </c>
      <c r="AW1169" t="s">
        <v>899</v>
      </c>
      <c r="AX1169" t="s">
        <v>899</v>
      </c>
      <c r="AY1169" t="s">
        <v>899</v>
      </c>
      <c r="AZ1169" t="s">
        <v>899</v>
      </c>
    </row>
    <row r="1170" spans="44:52" x14ac:dyDescent="0.3">
      <c r="AR1170" t="s">
        <v>899</v>
      </c>
      <c r="AS1170" t="s">
        <v>899</v>
      </c>
      <c r="AT1170" t="s">
        <v>899</v>
      </c>
      <c r="AU1170" t="s">
        <v>899</v>
      </c>
      <c r="AV1170" t="s">
        <v>899</v>
      </c>
      <c r="AW1170" t="s">
        <v>899</v>
      </c>
      <c r="AX1170" t="s">
        <v>899</v>
      </c>
      <c r="AY1170" t="s">
        <v>899</v>
      </c>
      <c r="AZ1170" t="s">
        <v>899</v>
      </c>
    </row>
    <row r="1171" spans="44:52" x14ac:dyDescent="0.3">
      <c r="AR1171" t="s">
        <v>899</v>
      </c>
      <c r="AS1171" t="s">
        <v>899</v>
      </c>
      <c r="AT1171" t="s">
        <v>899</v>
      </c>
      <c r="AU1171" t="s">
        <v>899</v>
      </c>
      <c r="AV1171" t="s">
        <v>899</v>
      </c>
      <c r="AW1171" t="s">
        <v>899</v>
      </c>
      <c r="AX1171" t="s">
        <v>899</v>
      </c>
      <c r="AY1171" t="s">
        <v>899</v>
      </c>
      <c r="AZ1171" t="s">
        <v>899</v>
      </c>
    </row>
    <row r="1172" spans="44:52" x14ac:dyDescent="0.3">
      <c r="AR1172" t="s">
        <v>899</v>
      </c>
      <c r="AS1172" t="s">
        <v>899</v>
      </c>
      <c r="AT1172" t="s">
        <v>899</v>
      </c>
      <c r="AU1172" t="s">
        <v>899</v>
      </c>
      <c r="AV1172" t="s">
        <v>899</v>
      </c>
      <c r="AW1172" t="s">
        <v>899</v>
      </c>
      <c r="AX1172" t="s">
        <v>899</v>
      </c>
      <c r="AY1172" t="s">
        <v>899</v>
      </c>
      <c r="AZ1172" t="s">
        <v>899</v>
      </c>
    </row>
    <row r="1173" spans="44:52" x14ac:dyDescent="0.3">
      <c r="AR1173" t="s">
        <v>899</v>
      </c>
      <c r="AS1173" t="s">
        <v>899</v>
      </c>
      <c r="AT1173" t="s">
        <v>899</v>
      </c>
      <c r="AU1173" t="s">
        <v>899</v>
      </c>
      <c r="AV1173" t="s">
        <v>899</v>
      </c>
      <c r="AW1173" t="s">
        <v>899</v>
      </c>
      <c r="AX1173" t="s">
        <v>899</v>
      </c>
      <c r="AY1173" t="s">
        <v>899</v>
      </c>
    </row>
    <row r="1174" spans="44:52" x14ac:dyDescent="0.3">
      <c r="AR1174" t="s">
        <v>899</v>
      </c>
      <c r="AS1174" t="s">
        <v>899</v>
      </c>
      <c r="AT1174" t="s">
        <v>899</v>
      </c>
      <c r="AU1174" t="s">
        <v>899</v>
      </c>
      <c r="AV1174" t="s">
        <v>899</v>
      </c>
      <c r="AW1174" t="s">
        <v>899</v>
      </c>
      <c r="AX1174" t="s">
        <v>899</v>
      </c>
      <c r="AY1174" t="s">
        <v>899</v>
      </c>
    </row>
    <row r="1175" spans="44:52" x14ac:dyDescent="0.3">
      <c r="AR1175" t="s">
        <v>899</v>
      </c>
      <c r="AS1175" t="s">
        <v>899</v>
      </c>
      <c r="AT1175" t="s">
        <v>899</v>
      </c>
      <c r="AU1175" t="s">
        <v>899</v>
      </c>
      <c r="AV1175" t="s">
        <v>899</v>
      </c>
      <c r="AW1175" t="s">
        <v>899</v>
      </c>
      <c r="AX1175" t="s">
        <v>899</v>
      </c>
      <c r="AY1175" t="s">
        <v>899</v>
      </c>
    </row>
    <row r="1176" spans="44:52" x14ac:dyDescent="0.3">
      <c r="AR1176" t="s">
        <v>899</v>
      </c>
      <c r="AS1176" t="s">
        <v>899</v>
      </c>
      <c r="AT1176" t="s">
        <v>899</v>
      </c>
      <c r="AU1176" t="s">
        <v>899</v>
      </c>
      <c r="AV1176" t="s">
        <v>899</v>
      </c>
      <c r="AW1176" t="s">
        <v>899</v>
      </c>
      <c r="AX1176" t="s">
        <v>899</v>
      </c>
      <c r="AY1176" t="s">
        <v>899</v>
      </c>
    </row>
    <row r="1177" spans="44:52" x14ac:dyDescent="0.3">
      <c r="AR1177" t="s">
        <v>899</v>
      </c>
      <c r="AS1177" t="s">
        <v>899</v>
      </c>
      <c r="AT1177" t="s">
        <v>899</v>
      </c>
      <c r="AU1177" t="s">
        <v>899</v>
      </c>
      <c r="AV1177" t="s">
        <v>899</v>
      </c>
      <c r="AW1177" t="s">
        <v>899</v>
      </c>
      <c r="AX1177" t="s">
        <v>899</v>
      </c>
      <c r="AY1177" t="s">
        <v>899</v>
      </c>
    </row>
    <row r="1178" spans="44:52" x14ac:dyDescent="0.3">
      <c r="AR1178" t="s">
        <v>899</v>
      </c>
      <c r="AS1178" t="s">
        <v>899</v>
      </c>
      <c r="AT1178" t="s">
        <v>899</v>
      </c>
      <c r="AU1178" t="s">
        <v>899</v>
      </c>
      <c r="AV1178" t="s">
        <v>899</v>
      </c>
      <c r="AW1178" t="s">
        <v>899</v>
      </c>
      <c r="AX1178" t="s">
        <v>899</v>
      </c>
      <c r="AY1178" t="s">
        <v>899</v>
      </c>
    </row>
    <row r="1179" spans="44:52" x14ac:dyDescent="0.3">
      <c r="AR1179" t="s">
        <v>899</v>
      </c>
      <c r="AS1179" t="s">
        <v>899</v>
      </c>
      <c r="AT1179" t="s">
        <v>899</v>
      </c>
      <c r="AU1179" t="s">
        <v>899</v>
      </c>
      <c r="AV1179" t="s">
        <v>899</v>
      </c>
      <c r="AW1179" t="s">
        <v>899</v>
      </c>
      <c r="AX1179" t="s">
        <v>899</v>
      </c>
      <c r="AY1179" t="s">
        <v>899</v>
      </c>
    </row>
    <row r="1180" spans="44:52" x14ac:dyDescent="0.3">
      <c r="AR1180" t="s">
        <v>899</v>
      </c>
      <c r="AS1180" t="s">
        <v>899</v>
      </c>
      <c r="AT1180" t="s">
        <v>899</v>
      </c>
      <c r="AU1180" t="s">
        <v>899</v>
      </c>
      <c r="AV1180" t="s">
        <v>899</v>
      </c>
      <c r="AW1180" t="s">
        <v>899</v>
      </c>
      <c r="AX1180" t="s">
        <v>899</v>
      </c>
      <c r="AY1180" t="s">
        <v>899</v>
      </c>
    </row>
    <row r="1181" spans="44:52" x14ac:dyDescent="0.3">
      <c r="AR1181" t="s">
        <v>899</v>
      </c>
      <c r="AS1181" t="s">
        <v>899</v>
      </c>
      <c r="AT1181" t="s">
        <v>899</v>
      </c>
      <c r="AU1181" t="s">
        <v>899</v>
      </c>
      <c r="AV1181" t="s">
        <v>899</v>
      </c>
      <c r="AW1181" t="s">
        <v>899</v>
      </c>
      <c r="AX1181" t="s">
        <v>899</v>
      </c>
      <c r="AY1181" t="s">
        <v>899</v>
      </c>
    </row>
    <row r="1182" spans="44:52" x14ac:dyDescent="0.3">
      <c r="AR1182" t="s">
        <v>899</v>
      </c>
      <c r="AS1182" t="s">
        <v>899</v>
      </c>
      <c r="AT1182" t="s">
        <v>899</v>
      </c>
      <c r="AU1182" t="s">
        <v>899</v>
      </c>
      <c r="AV1182" t="s">
        <v>899</v>
      </c>
      <c r="AW1182" t="s">
        <v>899</v>
      </c>
      <c r="AX1182" t="s">
        <v>899</v>
      </c>
      <c r="AY1182" t="s">
        <v>899</v>
      </c>
    </row>
    <row r="1183" spans="44:52" x14ac:dyDescent="0.3">
      <c r="AR1183" t="s">
        <v>899</v>
      </c>
      <c r="AS1183" t="s">
        <v>899</v>
      </c>
      <c r="AT1183" t="s">
        <v>899</v>
      </c>
      <c r="AU1183" t="s">
        <v>899</v>
      </c>
      <c r="AV1183" t="s">
        <v>899</v>
      </c>
      <c r="AW1183" t="s">
        <v>899</v>
      </c>
      <c r="AX1183" t="s">
        <v>899</v>
      </c>
      <c r="AY1183" t="s">
        <v>899</v>
      </c>
    </row>
    <row r="1184" spans="44:52" x14ac:dyDescent="0.3">
      <c r="AR1184" t="s">
        <v>899</v>
      </c>
      <c r="AS1184" t="s">
        <v>899</v>
      </c>
      <c r="AT1184" t="s">
        <v>899</v>
      </c>
      <c r="AU1184" t="s">
        <v>899</v>
      </c>
      <c r="AV1184" t="s">
        <v>899</v>
      </c>
      <c r="AW1184" t="s">
        <v>899</v>
      </c>
      <c r="AX1184" t="s">
        <v>899</v>
      </c>
      <c r="AY1184" t="s">
        <v>899</v>
      </c>
    </row>
    <row r="1185" spans="44:51" x14ac:dyDescent="0.3">
      <c r="AR1185" t="s">
        <v>899</v>
      </c>
      <c r="AS1185" t="s">
        <v>899</v>
      </c>
      <c r="AT1185" t="s">
        <v>899</v>
      </c>
      <c r="AU1185" t="s">
        <v>899</v>
      </c>
      <c r="AV1185" t="s">
        <v>899</v>
      </c>
      <c r="AW1185" t="s">
        <v>899</v>
      </c>
      <c r="AX1185" t="s">
        <v>899</v>
      </c>
      <c r="AY1185" t="s">
        <v>899</v>
      </c>
    </row>
    <row r="1186" spans="44:51" x14ac:dyDescent="0.3">
      <c r="AR1186" t="s">
        <v>899</v>
      </c>
      <c r="AS1186" t="s">
        <v>899</v>
      </c>
      <c r="AT1186" t="s">
        <v>899</v>
      </c>
      <c r="AU1186" t="s">
        <v>899</v>
      </c>
      <c r="AV1186" t="s">
        <v>899</v>
      </c>
      <c r="AW1186" t="s">
        <v>899</v>
      </c>
      <c r="AX1186" t="s">
        <v>899</v>
      </c>
      <c r="AY1186" t="s">
        <v>899</v>
      </c>
    </row>
    <row r="1187" spans="44:51" x14ac:dyDescent="0.3">
      <c r="AR1187" t="s">
        <v>899</v>
      </c>
      <c r="AS1187" t="s">
        <v>899</v>
      </c>
      <c r="AT1187" t="s">
        <v>899</v>
      </c>
      <c r="AU1187" t="s">
        <v>899</v>
      </c>
      <c r="AV1187" t="s">
        <v>899</v>
      </c>
      <c r="AW1187" t="s">
        <v>899</v>
      </c>
      <c r="AX1187" t="s">
        <v>899</v>
      </c>
      <c r="AY1187" t="s">
        <v>899</v>
      </c>
    </row>
    <row r="1188" spans="44:51" x14ac:dyDescent="0.3">
      <c r="AR1188" t="s">
        <v>899</v>
      </c>
      <c r="AS1188" t="s">
        <v>899</v>
      </c>
      <c r="AT1188" t="s">
        <v>899</v>
      </c>
      <c r="AU1188" t="s">
        <v>899</v>
      </c>
      <c r="AV1188" t="s">
        <v>899</v>
      </c>
      <c r="AW1188" t="s">
        <v>899</v>
      </c>
      <c r="AX1188" t="s">
        <v>899</v>
      </c>
      <c r="AY1188" t="s">
        <v>899</v>
      </c>
    </row>
    <row r="1189" spans="44:51" x14ac:dyDescent="0.3">
      <c r="AR1189" t="s">
        <v>899</v>
      </c>
      <c r="AS1189" t="s">
        <v>899</v>
      </c>
      <c r="AT1189" t="s">
        <v>899</v>
      </c>
      <c r="AU1189" t="s">
        <v>899</v>
      </c>
      <c r="AV1189" t="s">
        <v>899</v>
      </c>
      <c r="AW1189" t="s">
        <v>899</v>
      </c>
      <c r="AX1189" t="s">
        <v>899</v>
      </c>
      <c r="AY1189" t="s">
        <v>899</v>
      </c>
    </row>
    <row r="1190" spans="44:51" x14ac:dyDescent="0.3">
      <c r="AR1190" t="s">
        <v>899</v>
      </c>
      <c r="AS1190" t="s">
        <v>899</v>
      </c>
      <c r="AT1190" t="s">
        <v>899</v>
      </c>
      <c r="AU1190" t="s">
        <v>899</v>
      </c>
      <c r="AV1190" t="s">
        <v>899</v>
      </c>
      <c r="AW1190" t="s">
        <v>899</v>
      </c>
      <c r="AX1190" t="s">
        <v>899</v>
      </c>
      <c r="AY1190" t="s">
        <v>899</v>
      </c>
    </row>
    <row r="1191" spans="44:51" x14ac:dyDescent="0.3">
      <c r="AR1191" t="s">
        <v>899</v>
      </c>
      <c r="AS1191" t="s">
        <v>899</v>
      </c>
      <c r="AT1191" t="s">
        <v>899</v>
      </c>
      <c r="AU1191" t="s">
        <v>899</v>
      </c>
      <c r="AV1191" t="s">
        <v>899</v>
      </c>
      <c r="AW1191" t="s">
        <v>899</v>
      </c>
      <c r="AX1191" t="s">
        <v>899</v>
      </c>
      <c r="AY1191" t="s">
        <v>899</v>
      </c>
    </row>
    <row r="1192" spans="44:51" x14ac:dyDescent="0.3">
      <c r="AR1192" t="s">
        <v>899</v>
      </c>
      <c r="AS1192" t="s">
        <v>899</v>
      </c>
      <c r="AT1192" t="s">
        <v>899</v>
      </c>
      <c r="AU1192" t="s">
        <v>899</v>
      </c>
      <c r="AV1192" t="s">
        <v>899</v>
      </c>
      <c r="AW1192" t="s">
        <v>899</v>
      </c>
      <c r="AX1192" t="s">
        <v>899</v>
      </c>
      <c r="AY1192" t="s">
        <v>899</v>
      </c>
    </row>
    <row r="1193" spans="44:51" x14ac:dyDescent="0.3">
      <c r="AR1193" t="s">
        <v>899</v>
      </c>
      <c r="AS1193" t="s">
        <v>899</v>
      </c>
      <c r="AT1193" t="s">
        <v>899</v>
      </c>
      <c r="AU1193" t="s">
        <v>899</v>
      </c>
      <c r="AV1193" t="s">
        <v>899</v>
      </c>
      <c r="AW1193" t="s">
        <v>899</v>
      </c>
      <c r="AX1193" t="s">
        <v>899</v>
      </c>
      <c r="AY1193" t="s">
        <v>899</v>
      </c>
    </row>
    <row r="1194" spans="44:51" x14ac:dyDescent="0.3">
      <c r="AR1194" t="s">
        <v>899</v>
      </c>
      <c r="AS1194" t="s">
        <v>899</v>
      </c>
      <c r="AT1194" t="s">
        <v>899</v>
      </c>
      <c r="AU1194" t="s">
        <v>899</v>
      </c>
      <c r="AV1194" t="s">
        <v>899</v>
      </c>
      <c r="AW1194" t="s">
        <v>899</v>
      </c>
      <c r="AX1194" t="s">
        <v>899</v>
      </c>
      <c r="AY1194" t="s">
        <v>899</v>
      </c>
    </row>
    <row r="1195" spans="44:51" x14ac:dyDescent="0.3">
      <c r="AR1195" t="s">
        <v>899</v>
      </c>
      <c r="AS1195" t="s">
        <v>899</v>
      </c>
      <c r="AT1195" t="s">
        <v>899</v>
      </c>
      <c r="AU1195" t="s">
        <v>899</v>
      </c>
      <c r="AV1195" t="s">
        <v>899</v>
      </c>
      <c r="AW1195" t="s">
        <v>899</v>
      </c>
      <c r="AX1195" t="s">
        <v>899</v>
      </c>
      <c r="AY1195" t="s">
        <v>899</v>
      </c>
    </row>
    <row r="1196" spans="44:51" x14ac:dyDescent="0.3">
      <c r="AR1196" t="s">
        <v>899</v>
      </c>
      <c r="AS1196" t="s">
        <v>899</v>
      </c>
      <c r="AT1196" t="s">
        <v>899</v>
      </c>
      <c r="AU1196" t="s">
        <v>899</v>
      </c>
      <c r="AV1196" t="s">
        <v>899</v>
      </c>
      <c r="AW1196" t="s">
        <v>899</v>
      </c>
      <c r="AX1196" t="s">
        <v>899</v>
      </c>
      <c r="AY1196" t="s">
        <v>899</v>
      </c>
    </row>
    <row r="1197" spans="44:51" x14ac:dyDescent="0.3">
      <c r="AR1197" t="s">
        <v>899</v>
      </c>
      <c r="AS1197" t="s">
        <v>899</v>
      </c>
      <c r="AT1197" t="s">
        <v>899</v>
      </c>
      <c r="AU1197" t="s">
        <v>899</v>
      </c>
      <c r="AV1197" t="s">
        <v>899</v>
      </c>
      <c r="AW1197" t="s">
        <v>899</v>
      </c>
      <c r="AX1197" t="s">
        <v>899</v>
      </c>
      <c r="AY1197" t="s">
        <v>899</v>
      </c>
    </row>
    <row r="1198" spans="44:51" x14ac:dyDescent="0.3">
      <c r="AR1198" t="s">
        <v>899</v>
      </c>
      <c r="AS1198" t="s">
        <v>899</v>
      </c>
      <c r="AT1198" t="s">
        <v>899</v>
      </c>
      <c r="AU1198" t="s">
        <v>899</v>
      </c>
      <c r="AV1198" t="s">
        <v>899</v>
      </c>
      <c r="AW1198" t="s">
        <v>899</v>
      </c>
      <c r="AX1198" t="s">
        <v>899</v>
      </c>
      <c r="AY1198" t="s">
        <v>899</v>
      </c>
    </row>
    <row r="1199" spans="44:51" x14ac:dyDescent="0.3">
      <c r="AR1199" t="s">
        <v>899</v>
      </c>
      <c r="AS1199" t="s">
        <v>899</v>
      </c>
      <c r="AT1199" t="s">
        <v>899</v>
      </c>
      <c r="AU1199" t="s">
        <v>899</v>
      </c>
      <c r="AV1199" t="s">
        <v>899</v>
      </c>
      <c r="AW1199" t="s">
        <v>899</v>
      </c>
      <c r="AX1199" t="s">
        <v>899</v>
      </c>
      <c r="AY1199" t="s">
        <v>899</v>
      </c>
    </row>
    <row r="1200" spans="44:51" x14ac:dyDescent="0.3">
      <c r="AR1200" t="s">
        <v>899</v>
      </c>
      <c r="AS1200" t="s">
        <v>899</v>
      </c>
      <c r="AT1200" t="s">
        <v>899</v>
      </c>
      <c r="AU1200" t="s">
        <v>899</v>
      </c>
      <c r="AV1200" t="s">
        <v>899</v>
      </c>
      <c r="AW1200" t="s">
        <v>899</v>
      </c>
      <c r="AX1200" t="s">
        <v>899</v>
      </c>
      <c r="AY1200" t="s">
        <v>899</v>
      </c>
    </row>
    <row r="1201" spans="44:51" x14ac:dyDescent="0.3">
      <c r="AR1201" t="s">
        <v>899</v>
      </c>
      <c r="AS1201" t="s">
        <v>899</v>
      </c>
      <c r="AT1201" t="s">
        <v>899</v>
      </c>
      <c r="AU1201" t="s">
        <v>899</v>
      </c>
      <c r="AV1201" t="s">
        <v>899</v>
      </c>
      <c r="AW1201" t="s">
        <v>899</v>
      </c>
      <c r="AX1201" t="s">
        <v>899</v>
      </c>
      <c r="AY1201" t="s">
        <v>899</v>
      </c>
    </row>
    <row r="1202" spans="44:51" x14ac:dyDescent="0.3">
      <c r="AR1202" t="s">
        <v>899</v>
      </c>
      <c r="AS1202" t="s">
        <v>899</v>
      </c>
      <c r="AT1202" t="s">
        <v>899</v>
      </c>
      <c r="AU1202" t="s">
        <v>899</v>
      </c>
      <c r="AV1202" t="s">
        <v>899</v>
      </c>
      <c r="AW1202" t="s">
        <v>899</v>
      </c>
      <c r="AX1202" t="s">
        <v>899</v>
      </c>
      <c r="AY1202" t="s">
        <v>899</v>
      </c>
    </row>
    <row r="1203" spans="44:51" x14ac:dyDescent="0.3">
      <c r="AR1203" t="s">
        <v>899</v>
      </c>
      <c r="AS1203" t="s">
        <v>899</v>
      </c>
      <c r="AT1203" t="s">
        <v>899</v>
      </c>
      <c r="AU1203" t="s">
        <v>899</v>
      </c>
      <c r="AV1203" t="s">
        <v>899</v>
      </c>
      <c r="AW1203" t="s">
        <v>899</v>
      </c>
      <c r="AX1203" t="s">
        <v>899</v>
      </c>
      <c r="AY1203" t="s">
        <v>899</v>
      </c>
    </row>
    <row r="1204" spans="44:51" x14ac:dyDescent="0.3">
      <c r="AR1204" t="s">
        <v>899</v>
      </c>
      <c r="AS1204" t="s">
        <v>899</v>
      </c>
      <c r="AT1204" t="s">
        <v>899</v>
      </c>
      <c r="AU1204" t="s">
        <v>899</v>
      </c>
      <c r="AV1204" t="s">
        <v>899</v>
      </c>
      <c r="AW1204" t="s">
        <v>899</v>
      </c>
      <c r="AX1204" t="s">
        <v>899</v>
      </c>
      <c r="AY1204" t="s">
        <v>899</v>
      </c>
    </row>
    <row r="1205" spans="44:51" x14ac:dyDescent="0.3">
      <c r="AR1205" t="s">
        <v>899</v>
      </c>
      <c r="AS1205" t="s">
        <v>899</v>
      </c>
      <c r="AT1205" t="s">
        <v>899</v>
      </c>
      <c r="AU1205" t="s">
        <v>899</v>
      </c>
      <c r="AV1205" t="s">
        <v>899</v>
      </c>
      <c r="AW1205" t="s">
        <v>899</v>
      </c>
      <c r="AX1205" t="s">
        <v>899</v>
      </c>
      <c r="AY1205" t="s">
        <v>899</v>
      </c>
    </row>
    <row r="1206" spans="44:51" x14ac:dyDescent="0.3">
      <c r="AR1206" t="s">
        <v>899</v>
      </c>
      <c r="AS1206" t="s">
        <v>899</v>
      </c>
      <c r="AT1206" t="s">
        <v>899</v>
      </c>
      <c r="AU1206" t="s">
        <v>899</v>
      </c>
      <c r="AV1206" t="s">
        <v>899</v>
      </c>
      <c r="AW1206" t="s">
        <v>899</v>
      </c>
      <c r="AX1206" t="s">
        <v>899</v>
      </c>
      <c r="AY1206" t="s">
        <v>899</v>
      </c>
    </row>
    <row r="1207" spans="44:51" x14ac:dyDescent="0.3">
      <c r="AR1207" t="s">
        <v>899</v>
      </c>
      <c r="AS1207" t="s">
        <v>899</v>
      </c>
      <c r="AT1207" t="s">
        <v>899</v>
      </c>
      <c r="AU1207" t="s">
        <v>899</v>
      </c>
      <c r="AV1207" t="s">
        <v>899</v>
      </c>
      <c r="AW1207" t="s">
        <v>899</v>
      </c>
      <c r="AX1207" t="s">
        <v>899</v>
      </c>
      <c r="AY1207" t="s">
        <v>899</v>
      </c>
    </row>
    <row r="1208" spans="44:51" x14ac:dyDescent="0.3">
      <c r="AR1208" t="s">
        <v>899</v>
      </c>
      <c r="AS1208" t="s">
        <v>899</v>
      </c>
      <c r="AT1208" t="s">
        <v>899</v>
      </c>
      <c r="AU1208" t="s">
        <v>899</v>
      </c>
      <c r="AV1208" t="s">
        <v>899</v>
      </c>
      <c r="AW1208" t="s">
        <v>899</v>
      </c>
      <c r="AX1208" t="s">
        <v>899</v>
      </c>
      <c r="AY1208" t="s">
        <v>899</v>
      </c>
    </row>
    <row r="1209" spans="44:51" x14ac:dyDescent="0.3">
      <c r="AR1209" t="s">
        <v>899</v>
      </c>
      <c r="AS1209" t="s">
        <v>899</v>
      </c>
      <c r="AT1209" t="s">
        <v>899</v>
      </c>
      <c r="AU1209" t="s">
        <v>899</v>
      </c>
      <c r="AV1209" t="s">
        <v>899</v>
      </c>
      <c r="AW1209" t="s">
        <v>899</v>
      </c>
      <c r="AX1209" t="s">
        <v>899</v>
      </c>
      <c r="AY1209" t="s">
        <v>899</v>
      </c>
    </row>
    <row r="1210" spans="44:51" x14ac:dyDescent="0.3">
      <c r="AR1210" t="s">
        <v>899</v>
      </c>
      <c r="AS1210" t="s">
        <v>899</v>
      </c>
      <c r="AT1210" t="s">
        <v>899</v>
      </c>
      <c r="AU1210" t="s">
        <v>899</v>
      </c>
      <c r="AV1210" t="s">
        <v>899</v>
      </c>
      <c r="AW1210" t="s">
        <v>899</v>
      </c>
      <c r="AX1210" t="s">
        <v>899</v>
      </c>
      <c r="AY1210" t="s">
        <v>899</v>
      </c>
    </row>
    <row r="1211" spans="44:51" x14ac:dyDescent="0.3">
      <c r="AR1211" t="s">
        <v>899</v>
      </c>
      <c r="AS1211" t="s">
        <v>899</v>
      </c>
      <c r="AT1211" t="s">
        <v>899</v>
      </c>
      <c r="AU1211" t="s">
        <v>899</v>
      </c>
      <c r="AV1211" t="s">
        <v>899</v>
      </c>
      <c r="AW1211" t="s">
        <v>899</v>
      </c>
      <c r="AX1211" t="s">
        <v>899</v>
      </c>
      <c r="AY1211" t="s">
        <v>899</v>
      </c>
    </row>
    <row r="1212" spans="44:51" x14ac:dyDescent="0.3">
      <c r="AR1212" t="s">
        <v>899</v>
      </c>
      <c r="AS1212" t="s">
        <v>899</v>
      </c>
      <c r="AT1212" t="s">
        <v>899</v>
      </c>
      <c r="AU1212" t="s">
        <v>899</v>
      </c>
      <c r="AV1212" t="s">
        <v>899</v>
      </c>
      <c r="AW1212" t="s">
        <v>899</v>
      </c>
      <c r="AX1212" t="s">
        <v>899</v>
      </c>
      <c r="AY1212" t="s">
        <v>899</v>
      </c>
    </row>
    <row r="1213" spans="44:51" x14ac:dyDescent="0.3">
      <c r="AR1213" t="s">
        <v>899</v>
      </c>
      <c r="AS1213" t="s">
        <v>899</v>
      </c>
      <c r="AT1213" t="s">
        <v>899</v>
      </c>
      <c r="AU1213" t="s">
        <v>899</v>
      </c>
      <c r="AV1213" t="s">
        <v>899</v>
      </c>
      <c r="AW1213" t="s">
        <v>899</v>
      </c>
      <c r="AX1213" t="s">
        <v>899</v>
      </c>
      <c r="AY1213" t="s">
        <v>899</v>
      </c>
    </row>
    <row r="1214" spans="44:51" x14ac:dyDescent="0.3">
      <c r="AR1214" t="s">
        <v>899</v>
      </c>
      <c r="AS1214" t="s">
        <v>899</v>
      </c>
      <c r="AT1214" t="s">
        <v>899</v>
      </c>
      <c r="AU1214" t="s">
        <v>899</v>
      </c>
      <c r="AV1214" t="s">
        <v>899</v>
      </c>
      <c r="AW1214" t="s">
        <v>899</v>
      </c>
      <c r="AX1214" t="s">
        <v>899</v>
      </c>
      <c r="AY1214" t="s">
        <v>899</v>
      </c>
    </row>
    <row r="1215" spans="44:51" x14ac:dyDescent="0.3">
      <c r="AR1215" t="s">
        <v>899</v>
      </c>
      <c r="AS1215" t="s">
        <v>899</v>
      </c>
      <c r="AT1215" t="s">
        <v>899</v>
      </c>
      <c r="AU1215" t="s">
        <v>899</v>
      </c>
      <c r="AV1215" t="s">
        <v>899</v>
      </c>
      <c r="AW1215" t="s">
        <v>899</v>
      </c>
      <c r="AX1215" t="s">
        <v>899</v>
      </c>
      <c r="AY1215" t="s">
        <v>899</v>
      </c>
    </row>
    <row r="1216" spans="44:51" x14ac:dyDescent="0.3">
      <c r="AR1216" t="s">
        <v>899</v>
      </c>
      <c r="AS1216" t="s">
        <v>899</v>
      </c>
      <c r="AT1216" t="s">
        <v>899</v>
      </c>
      <c r="AU1216" t="s">
        <v>899</v>
      </c>
      <c r="AV1216" t="s">
        <v>899</v>
      </c>
      <c r="AW1216" t="s">
        <v>899</v>
      </c>
      <c r="AX1216" t="s">
        <v>899</v>
      </c>
      <c r="AY1216" t="s">
        <v>899</v>
      </c>
    </row>
    <row r="1217" spans="44:51" x14ac:dyDescent="0.3">
      <c r="AR1217" t="s">
        <v>899</v>
      </c>
      <c r="AS1217" t="s">
        <v>899</v>
      </c>
      <c r="AT1217" t="s">
        <v>899</v>
      </c>
      <c r="AU1217" t="s">
        <v>899</v>
      </c>
      <c r="AV1217" t="s">
        <v>899</v>
      </c>
      <c r="AW1217" t="s">
        <v>899</v>
      </c>
      <c r="AX1217" t="s">
        <v>899</v>
      </c>
      <c r="AY1217" t="s">
        <v>899</v>
      </c>
    </row>
    <row r="1218" spans="44:51" x14ac:dyDescent="0.3">
      <c r="AR1218" t="s">
        <v>899</v>
      </c>
      <c r="AS1218" t="s">
        <v>899</v>
      </c>
      <c r="AT1218" t="s">
        <v>899</v>
      </c>
      <c r="AU1218" t="s">
        <v>899</v>
      </c>
      <c r="AV1218" t="s">
        <v>899</v>
      </c>
      <c r="AW1218" t="s">
        <v>899</v>
      </c>
      <c r="AX1218" t="s">
        <v>899</v>
      </c>
      <c r="AY1218" t="s">
        <v>899</v>
      </c>
    </row>
    <row r="1219" spans="44:51" x14ac:dyDescent="0.3">
      <c r="AR1219" t="s">
        <v>899</v>
      </c>
      <c r="AS1219" t="s">
        <v>899</v>
      </c>
      <c r="AT1219" t="s">
        <v>899</v>
      </c>
      <c r="AU1219" t="s">
        <v>899</v>
      </c>
      <c r="AV1219" t="s">
        <v>899</v>
      </c>
      <c r="AW1219" t="s">
        <v>899</v>
      </c>
      <c r="AX1219" t="s">
        <v>899</v>
      </c>
      <c r="AY1219" t="s">
        <v>899</v>
      </c>
    </row>
    <row r="1220" spans="44:51" x14ac:dyDescent="0.3">
      <c r="AR1220" t="s">
        <v>899</v>
      </c>
      <c r="AS1220" t="s">
        <v>899</v>
      </c>
      <c r="AT1220" t="s">
        <v>899</v>
      </c>
      <c r="AU1220" t="s">
        <v>899</v>
      </c>
      <c r="AV1220" t="s">
        <v>899</v>
      </c>
      <c r="AW1220" t="s">
        <v>899</v>
      </c>
      <c r="AX1220" t="s">
        <v>899</v>
      </c>
      <c r="AY1220" t="s">
        <v>899</v>
      </c>
    </row>
    <row r="1221" spans="44:51" x14ac:dyDescent="0.3">
      <c r="AR1221" t="s">
        <v>899</v>
      </c>
      <c r="AS1221" t="s">
        <v>899</v>
      </c>
      <c r="AT1221" t="s">
        <v>899</v>
      </c>
      <c r="AU1221" t="s">
        <v>899</v>
      </c>
      <c r="AV1221" t="s">
        <v>899</v>
      </c>
      <c r="AW1221" t="s">
        <v>899</v>
      </c>
      <c r="AX1221" t="s">
        <v>899</v>
      </c>
      <c r="AY1221" t="s">
        <v>899</v>
      </c>
    </row>
    <row r="1222" spans="44:51" x14ac:dyDescent="0.3">
      <c r="AR1222" t="s">
        <v>899</v>
      </c>
      <c r="AS1222" t="s">
        <v>899</v>
      </c>
      <c r="AT1222" t="s">
        <v>899</v>
      </c>
      <c r="AU1222" t="s">
        <v>899</v>
      </c>
      <c r="AV1222" t="s">
        <v>899</v>
      </c>
      <c r="AW1222" t="s">
        <v>899</v>
      </c>
      <c r="AX1222" t="s">
        <v>899</v>
      </c>
      <c r="AY1222" t="s">
        <v>899</v>
      </c>
    </row>
    <row r="1223" spans="44:51" x14ac:dyDescent="0.3">
      <c r="AR1223" t="s">
        <v>899</v>
      </c>
      <c r="AS1223" t="s">
        <v>899</v>
      </c>
      <c r="AT1223" t="s">
        <v>899</v>
      </c>
      <c r="AU1223" t="s">
        <v>899</v>
      </c>
      <c r="AV1223" t="s">
        <v>899</v>
      </c>
      <c r="AW1223" t="s">
        <v>899</v>
      </c>
      <c r="AX1223" t="s">
        <v>899</v>
      </c>
      <c r="AY1223" t="s">
        <v>899</v>
      </c>
    </row>
    <row r="1224" spans="44:51" x14ac:dyDescent="0.3">
      <c r="AR1224" t="s">
        <v>899</v>
      </c>
      <c r="AS1224" t="s">
        <v>899</v>
      </c>
      <c r="AT1224" t="s">
        <v>899</v>
      </c>
      <c r="AU1224" t="s">
        <v>899</v>
      </c>
      <c r="AV1224" t="s">
        <v>899</v>
      </c>
      <c r="AW1224" t="s">
        <v>899</v>
      </c>
      <c r="AX1224" t="s">
        <v>899</v>
      </c>
      <c r="AY1224" t="s">
        <v>899</v>
      </c>
    </row>
    <row r="1225" spans="44:51" x14ac:dyDescent="0.3">
      <c r="AR1225" t="s">
        <v>899</v>
      </c>
      <c r="AS1225" t="s">
        <v>899</v>
      </c>
      <c r="AT1225" t="s">
        <v>899</v>
      </c>
      <c r="AU1225" t="s">
        <v>899</v>
      </c>
      <c r="AV1225" t="s">
        <v>899</v>
      </c>
      <c r="AW1225" t="s">
        <v>899</v>
      </c>
      <c r="AX1225" t="s">
        <v>899</v>
      </c>
      <c r="AY1225" t="s">
        <v>899</v>
      </c>
    </row>
    <row r="1226" spans="44:51" x14ac:dyDescent="0.3">
      <c r="AR1226" t="s">
        <v>899</v>
      </c>
      <c r="AS1226" t="s">
        <v>899</v>
      </c>
      <c r="AT1226" t="s">
        <v>899</v>
      </c>
      <c r="AU1226" t="s">
        <v>899</v>
      </c>
      <c r="AV1226" t="s">
        <v>899</v>
      </c>
      <c r="AW1226" t="s">
        <v>899</v>
      </c>
      <c r="AX1226" t="s">
        <v>899</v>
      </c>
      <c r="AY1226" t="s">
        <v>899</v>
      </c>
    </row>
    <row r="1227" spans="44:51" x14ac:dyDescent="0.3">
      <c r="AR1227" t="s">
        <v>899</v>
      </c>
      <c r="AS1227" t="s">
        <v>899</v>
      </c>
      <c r="AT1227" t="s">
        <v>899</v>
      </c>
      <c r="AU1227" t="s">
        <v>899</v>
      </c>
      <c r="AV1227" t="s">
        <v>899</v>
      </c>
      <c r="AW1227" t="s">
        <v>899</v>
      </c>
      <c r="AX1227" t="s">
        <v>899</v>
      </c>
      <c r="AY1227" t="s">
        <v>899</v>
      </c>
    </row>
    <row r="1228" spans="44:51" x14ac:dyDescent="0.3">
      <c r="AR1228" t="s">
        <v>899</v>
      </c>
      <c r="AS1228" t="s">
        <v>899</v>
      </c>
      <c r="AT1228" t="s">
        <v>899</v>
      </c>
      <c r="AU1228" t="s">
        <v>899</v>
      </c>
      <c r="AV1228" t="s">
        <v>899</v>
      </c>
      <c r="AW1228" t="s">
        <v>899</v>
      </c>
      <c r="AX1228" t="s">
        <v>899</v>
      </c>
      <c r="AY1228" t="s">
        <v>899</v>
      </c>
    </row>
    <row r="1229" spans="44:51" x14ac:dyDescent="0.3">
      <c r="AR1229" t="s">
        <v>899</v>
      </c>
      <c r="AS1229" t="s">
        <v>899</v>
      </c>
      <c r="AT1229" t="s">
        <v>899</v>
      </c>
      <c r="AU1229" t="s">
        <v>899</v>
      </c>
      <c r="AV1229" t="s">
        <v>899</v>
      </c>
      <c r="AW1229" t="s">
        <v>899</v>
      </c>
      <c r="AX1229" t="s">
        <v>899</v>
      </c>
      <c r="AY1229" t="s">
        <v>899</v>
      </c>
    </row>
    <row r="1230" spans="44:51" x14ac:dyDescent="0.3">
      <c r="AR1230" t="s">
        <v>899</v>
      </c>
      <c r="AS1230" t="s">
        <v>899</v>
      </c>
      <c r="AT1230" t="s">
        <v>899</v>
      </c>
      <c r="AU1230" t="s">
        <v>899</v>
      </c>
      <c r="AV1230" t="s">
        <v>899</v>
      </c>
      <c r="AW1230" t="s">
        <v>899</v>
      </c>
      <c r="AX1230" t="s">
        <v>899</v>
      </c>
      <c r="AY1230" t="s">
        <v>899</v>
      </c>
    </row>
    <row r="1231" spans="44:51" x14ac:dyDescent="0.3">
      <c r="AR1231" t="s">
        <v>899</v>
      </c>
      <c r="AS1231" t="s">
        <v>899</v>
      </c>
      <c r="AT1231" t="s">
        <v>899</v>
      </c>
      <c r="AU1231" t="s">
        <v>899</v>
      </c>
      <c r="AV1231" t="s">
        <v>899</v>
      </c>
      <c r="AW1231" t="s">
        <v>899</v>
      </c>
      <c r="AX1231" t="s">
        <v>899</v>
      </c>
      <c r="AY1231" t="s">
        <v>899</v>
      </c>
    </row>
    <row r="1232" spans="44:51" x14ac:dyDescent="0.3">
      <c r="AR1232" t="s">
        <v>899</v>
      </c>
      <c r="AS1232" t="s">
        <v>899</v>
      </c>
      <c r="AT1232" t="s">
        <v>899</v>
      </c>
      <c r="AU1232" t="s">
        <v>899</v>
      </c>
      <c r="AV1232" t="s">
        <v>899</v>
      </c>
      <c r="AW1232" t="s">
        <v>899</v>
      </c>
      <c r="AX1232" t="s">
        <v>899</v>
      </c>
      <c r="AY1232" t="s">
        <v>899</v>
      </c>
    </row>
    <row r="1233" spans="44:51" x14ac:dyDescent="0.3">
      <c r="AR1233" t="s">
        <v>899</v>
      </c>
      <c r="AS1233" t="s">
        <v>899</v>
      </c>
      <c r="AT1233" t="s">
        <v>899</v>
      </c>
      <c r="AU1233" t="s">
        <v>899</v>
      </c>
      <c r="AV1233" t="s">
        <v>899</v>
      </c>
      <c r="AW1233" t="s">
        <v>899</v>
      </c>
      <c r="AX1233" t="s">
        <v>899</v>
      </c>
      <c r="AY1233" t="s">
        <v>899</v>
      </c>
    </row>
    <row r="1234" spans="44:51" x14ac:dyDescent="0.3">
      <c r="AR1234" t="s">
        <v>899</v>
      </c>
      <c r="AS1234" t="s">
        <v>899</v>
      </c>
      <c r="AT1234" t="s">
        <v>899</v>
      </c>
      <c r="AU1234" t="s">
        <v>899</v>
      </c>
      <c r="AV1234" t="s">
        <v>899</v>
      </c>
      <c r="AW1234" t="s">
        <v>899</v>
      </c>
      <c r="AX1234" t="s">
        <v>899</v>
      </c>
      <c r="AY1234" t="s">
        <v>899</v>
      </c>
    </row>
    <row r="1235" spans="44:51" x14ac:dyDescent="0.3">
      <c r="AR1235" t="s">
        <v>899</v>
      </c>
      <c r="AS1235" t="s">
        <v>899</v>
      </c>
      <c r="AT1235" t="s">
        <v>899</v>
      </c>
      <c r="AU1235" t="s">
        <v>899</v>
      </c>
      <c r="AV1235" t="s">
        <v>899</v>
      </c>
      <c r="AW1235" t="s">
        <v>899</v>
      </c>
      <c r="AX1235" t="s">
        <v>899</v>
      </c>
      <c r="AY1235" t="s">
        <v>899</v>
      </c>
    </row>
    <row r="1236" spans="44:51" x14ac:dyDescent="0.3">
      <c r="AR1236" t="s">
        <v>899</v>
      </c>
      <c r="AS1236" t="s">
        <v>899</v>
      </c>
      <c r="AT1236" t="s">
        <v>899</v>
      </c>
      <c r="AU1236" t="s">
        <v>899</v>
      </c>
      <c r="AV1236" t="s">
        <v>899</v>
      </c>
      <c r="AW1236" t="s">
        <v>899</v>
      </c>
      <c r="AX1236" t="s">
        <v>899</v>
      </c>
    </row>
    <row r="1237" spans="44:51" x14ac:dyDescent="0.3">
      <c r="AR1237" t="s">
        <v>899</v>
      </c>
      <c r="AS1237" t="s">
        <v>899</v>
      </c>
      <c r="AT1237" t="s">
        <v>899</v>
      </c>
      <c r="AU1237" t="s">
        <v>899</v>
      </c>
      <c r="AV1237" t="s">
        <v>899</v>
      </c>
      <c r="AW1237" t="s">
        <v>899</v>
      </c>
      <c r="AX1237" t="s">
        <v>899</v>
      </c>
    </row>
    <row r="1238" spans="44:51" x14ac:dyDescent="0.3">
      <c r="AR1238" t="s">
        <v>899</v>
      </c>
      <c r="AS1238" t="s">
        <v>899</v>
      </c>
      <c r="AT1238" t="s">
        <v>899</v>
      </c>
      <c r="AU1238" t="s">
        <v>899</v>
      </c>
      <c r="AV1238" t="s">
        <v>899</v>
      </c>
      <c r="AW1238" t="s">
        <v>899</v>
      </c>
      <c r="AX1238" t="s">
        <v>899</v>
      </c>
    </row>
    <row r="1239" spans="44:51" x14ac:dyDescent="0.3">
      <c r="AR1239" t="s">
        <v>899</v>
      </c>
      <c r="AS1239" t="s">
        <v>899</v>
      </c>
      <c r="AT1239" t="s">
        <v>899</v>
      </c>
      <c r="AU1239" t="s">
        <v>899</v>
      </c>
      <c r="AV1239" t="s">
        <v>899</v>
      </c>
      <c r="AW1239" t="s">
        <v>899</v>
      </c>
      <c r="AX1239" t="s">
        <v>899</v>
      </c>
    </row>
    <row r="1240" spans="44:51" x14ac:dyDescent="0.3">
      <c r="AR1240" t="s">
        <v>899</v>
      </c>
      <c r="AS1240" t="s">
        <v>899</v>
      </c>
      <c r="AT1240" t="s">
        <v>899</v>
      </c>
      <c r="AU1240" t="s">
        <v>899</v>
      </c>
      <c r="AV1240" t="s">
        <v>899</v>
      </c>
      <c r="AW1240" t="s">
        <v>899</v>
      </c>
      <c r="AX1240" t="s">
        <v>899</v>
      </c>
    </row>
    <row r="1241" spans="44:51" x14ac:dyDescent="0.3">
      <c r="AR1241" t="s">
        <v>899</v>
      </c>
      <c r="AS1241" t="s">
        <v>899</v>
      </c>
      <c r="AT1241" t="s">
        <v>899</v>
      </c>
      <c r="AU1241" t="s">
        <v>899</v>
      </c>
      <c r="AV1241" t="s">
        <v>899</v>
      </c>
      <c r="AW1241" t="s">
        <v>899</v>
      </c>
      <c r="AX1241" t="s">
        <v>899</v>
      </c>
    </row>
    <row r="1242" spans="44:51" x14ac:dyDescent="0.3">
      <c r="AR1242" t="s">
        <v>899</v>
      </c>
      <c r="AS1242" t="s">
        <v>899</v>
      </c>
      <c r="AT1242" t="s">
        <v>899</v>
      </c>
      <c r="AU1242" t="s">
        <v>899</v>
      </c>
      <c r="AV1242" t="s">
        <v>899</v>
      </c>
      <c r="AW1242" t="s">
        <v>899</v>
      </c>
      <c r="AX1242" t="s">
        <v>899</v>
      </c>
    </row>
    <row r="1243" spans="44:51" x14ac:dyDescent="0.3">
      <c r="AR1243" t="s">
        <v>899</v>
      </c>
      <c r="AS1243" t="s">
        <v>899</v>
      </c>
      <c r="AT1243" t="s">
        <v>899</v>
      </c>
      <c r="AU1243" t="s">
        <v>899</v>
      </c>
      <c r="AV1243" t="s">
        <v>899</v>
      </c>
      <c r="AW1243" t="s">
        <v>899</v>
      </c>
      <c r="AX1243" t="s">
        <v>899</v>
      </c>
    </row>
    <row r="1244" spans="44:51" x14ac:dyDescent="0.3">
      <c r="AR1244" t="s">
        <v>899</v>
      </c>
      <c r="AS1244" t="s">
        <v>899</v>
      </c>
      <c r="AT1244" t="s">
        <v>899</v>
      </c>
      <c r="AU1244" t="s">
        <v>899</v>
      </c>
      <c r="AV1244" t="s">
        <v>899</v>
      </c>
      <c r="AW1244" t="s">
        <v>899</v>
      </c>
      <c r="AX1244" t="s">
        <v>899</v>
      </c>
    </row>
    <row r="1245" spans="44:51" x14ac:dyDescent="0.3">
      <c r="AR1245" t="s">
        <v>899</v>
      </c>
      <c r="AS1245" t="s">
        <v>899</v>
      </c>
      <c r="AT1245" t="s">
        <v>899</v>
      </c>
      <c r="AU1245" t="s">
        <v>899</v>
      </c>
      <c r="AV1245" t="s">
        <v>899</v>
      </c>
      <c r="AW1245" t="s">
        <v>899</v>
      </c>
      <c r="AX1245" t="s">
        <v>899</v>
      </c>
    </row>
    <row r="1246" spans="44:51" x14ac:dyDescent="0.3">
      <c r="AR1246" t="s">
        <v>899</v>
      </c>
      <c r="AS1246" t="s">
        <v>899</v>
      </c>
      <c r="AT1246" t="s">
        <v>899</v>
      </c>
      <c r="AU1246" t="s">
        <v>899</v>
      </c>
      <c r="AV1246" t="s">
        <v>899</v>
      </c>
      <c r="AW1246" t="s">
        <v>899</v>
      </c>
      <c r="AX1246" t="s">
        <v>899</v>
      </c>
    </row>
    <row r="1247" spans="44:51" x14ac:dyDescent="0.3">
      <c r="AR1247" t="s">
        <v>899</v>
      </c>
      <c r="AS1247" t="s">
        <v>899</v>
      </c>
      <c r="AT1247" t="s">
        <v>899</v>
      </c>
      <c r="AU1247" t="s">
        <v>899</v>
      </c>
      <c r="AV1247" t="s">
        <v>899</v>
      </c>
      <c r="AW1247" t="s">
        <v>899</v>
      </c>
      <c r="AX1247" t="s">
        <v>899</v>
      </c>
    </row>
    <row r="1248" spans="44:51" x14ac:dyDescent="0.3">
      <c r="AR1248" t="s">
        <v>899</v>
      </c>
      <c r="AS1248" t="s">
        <v>899</v>
      </c>
      <c r="AT1248" t="s">
        <v>899</v>
      </c>
      <c r="AU1248" t="s">
        <v>899</v>
      </c>
      <c r="AV1248" t="s">
        <v>899</v>
      </c>
      <c r="AW1248" t="s">
        <v>899</v>
      </c>
      <c r="AX1248" t="s">
        <v>899</v>
      </c>
    </row>
    <row r="1249" spans="44:50" x14ac:dyDescent="0.3">
      <c r="AR1249" t="s">
        <v>899</v>
      </c>
      <c r="AS1249" t="s">
        <v>899</v>
      </c>
      <c r="AT1249" t="s">
        <v>899</v>
      </c>
      <c r="AU1249" t="s">
        <v>899</v>
      </c>
      <c r="AV1249" t="s">
        <v>899</v>
      </c>
      <c r="AW1249" t="s">
        <v>899</v>
      </c>
      <c r="AX1249" t="s">
        <v>899</v>
      </c>
    </row>
    <row r="1250" spans="44:50" x14ac:dyDescent="0.3">
      <c r="AR1250" t="s">
        <v>899</v>
      </c>
      <c r="AS1250" t="s">
        <v>899</v>
      </c>
      <c r="AT1250" t="s">
        <v>899</v>
      </c>
      <c r="AU1250" t="s">
        <v>899</v>
      </c>
      <c r="AV1250" t="s">
        <v>899</v>
      </c>
      <c r="AW1250" t="s">
        <v>899</v>
      </c>
      <c r="AX1250" t="s">
        <v>899</v>
      </c>
    </row>
    <row r="1251" spans="44:50" x14ac:dyDescent="0.3">
      <c r="AR1251" t="s">
        <v>899</v>
      </c>
      <c r="AS1251" t="s">
        <v>899</v>
      </c>
      <c r="AT1251" t="s">
        <v>899</v>
      </c>
      <c r="AU1251" t="s">
        <v>899</v>
      </c>
      <c r="AV1251" t="s">
        <v>899</v>
      </c>
      <c r="AW1251" t="s">
        <v>899</v>
      </c>
      <c r="AX1251" t="s">
        <v>899</v>
      </c>
    </row>
    <row r="1252" spans="44:50" x14ac:dyDescent="0.3">
      <c r="AR1252" t="s">
        <v>899</v>
      </c>
      <c r="AS1252" t="s">
        <v>899</v>
      </c>
      <c r="AT1252" t="s">
        <v>899</v>
      </c>
      <c r="AU1252" t="s">
        <v>899</v>
      </c>
      <c r="AV1252" t="s">
        <v>899</v>
      </c>
      <c r="AW1252" t="s">
        <v>899</v>
      </c>
      <c r="AX1252" t="s">
        <v>899</v>
      </c>
    </row>
    <row r="1253" spans="44:50" x14ac:dyDescent="0.3">
      <c r="AR1253" t="s">
        <v>899</v>
      </c>
      <c r="AS1253" t="s">
        <v>899</v>
      </c>
      <c r="AT1253" t="s">
        <v>899</v>
      </c>
      <c r="AU1253" t="s">
        <v>899</v>
      </c>
      <c r="AV1253" t="s">
        <v>899</v>
      </c>
      <c r="AW1253" t="s">
        <v>899</v>
      </c>
      <c r="AX1253" t="s">
        <v>899</v>
      </c>
    </row>
    <row r="1254" spans="44:50" x14ac:dyDescent="0.3">
      <c r="AR1254" t="s">
        <v>899</v>
      </c>
      <c r="AS1254" t="s">
        <v>899</v>
      </c>
      <c r="AT1254" t="s">
        <v>899</v>
      </c>
      <c r="AU1254" t="s">
        <v>899</v>
      </c>
      <c r="AV1254" t="s">
        <v>899</v>
      </c>
      <c r="AW1254" t="s">
        <v>899</v>
      </c>
      <c r="AX1254" t="s">
        <v>899</v>
      </c>
    </row>
    <row r="1255" spans="44:50" x14ac:dyDescent="0.3">
      <c r="AR1255" t="s">
        <v>899</v>
      </c>
      <c r="AS1255" t="s">
        <v>899</v>
      </c>
      <c r="AT1255" t="s">
        <v>899</v>
      </c>
      <c r="AU1255" t="s">
        <v>899</v>
      </c>
      <c r="AV1255" t="s">
        <v>899</v>
      </c>
      <c r="AW1255" t="s">
        <v>899</v>
      </c>
      <c r="AX1255" t="s">
        <v>899</v>
      </c>
    </row>
    <row r="1256" spans="44:50" x14ac:dyDescent="0.3">
      <c r="AR1256" t="s">
        <v>899</v>
      </c>
      <c r="AS1256" t="s">
        <v>899</v>
      </c>
      <c r="AT1256" t="s">
        <v>899</v>
      </c>
      <c r="AU1256" t="s">
        <v>899</v>
      </c>
      <c r="AV1256" t="s">
        <v>899</v>
      </c>
      <c r="AW1256" t="s">
        <v>899</v>
      </c>
      <c r="AX1256" t="s">
        <v>899</v>
      </c>
    </row>
    <row r="1257" spans="44:50" x14ac:dyDescent="0.3">
      <c r="AR1257" t="s">
        <v>899</v>
      </c>
      <c r="AS1257" t="s">
        <v>899</v>
      </c>
      <c r="AT1257" t="s">
        <v>899</v>
      </c>
      <c r="AU1257" t="s">
        <v>899</v>
      </c>
      <c r="AV1257" t="s">
        <v>899</v>
      </c>
      <c r="AW1257" t="s">
        <v>899</v>
      </c>
      <c r="AX1257" t="s">
        <v>899</v>
      </c>
    </row>
    <row r="1258" spans="44:50" x14ac:dyDescent="0.3">
      <c r="AR1258" t="s">
        <v>899</v>
      </c>
      <c r="AS1258" t="s">
        <v>899</v>
      </c>
      <c r="AT1258" t="s">
        <v>899</v>
      </c>
      <c r="AU1258" t="s">
        <v>899</v>
      </c>
      <c r="AV1258" t="s">
        <v>899</v>
      </c>
      <c r="AW1258" t="s">
        <v>899</v>
      </c>
      <c r="AX1258" t="s">
        <v>899</v>
      </c>
    </row>
    <row r="1259" spans="44:50" x14ac:dyDescent="0.3">
      <c r="AR1259" t="s">
        <v>899</v>
      </c>
      <c r="AS1259" t="s">
        <v>899</v>
      </c>
      <c r="AT1259" t="s">
        <v>899</v>
      </c>
      <c r="AU1259" t="s">
        <v>899</v>
      </c>
      <c r="AV1259" t="s">
        <v>899</v>
      </c>
      <c r="AW1259" t="s">
        <v>899</v>
      </c>
      <c r="AX1259" t="s">
        <v>899</v>
      </c>
    </row>
    <row r="1260" spans="44:50" x14ac:dyDescent="0.3">
      <c r="AR1260" t="s">
        <v>899</v>
      </c>
      <c r="AS1260" t="s">
        <v>899</v>
      </c>
      <c r="AT1260" t="s">
        <v>899</v>
      </c>
      <c r="AU1260" t="s">
        <v>899</v>
      </c>
      <c r="AV1260" t="s">
        <v>899</v>
      </c>
      <c r="AW1260" t="s">
        <v>899</v>
      </c>
      <c r="AX1260" t="s">
        <v>899</v>
      </c>
    </row>
    <row r="1261" spans="44:50" x14ac:dyDescent="0.3">
      <c r="AR1261" t="s">
        <v>899</v>
      </c>
      <c r="AS1261" t="s">
        <v>899</v>
      </c>
      <c r="AT1261" t="s">
        <v>899</v>
      </c>
      <c r="AU1261" t="s">
        <v>899</v>
      </c>
      <c r="AV1261" t="s">
        <v>899</v>
      </c>
      <c r="AW1261" t="s">
        <v>899</v>
      </c>
      <c r="AX1261" t="s">
        <v>899</v>
      </c>
    </row>
    <row r="1262" spans="44:50" x14ac:dyDescent="0.3">
      <c r="AR1262" t="s">
        <v>899</v>
      </c>
      <c r="AS1262" t="s">
        <v>899</v>
      </c>
      <c r="AT1262" t="s">
        <v>899</v>
      </c>
      <c r="AU1262" t="s">
        <v>899</v>
      </c>
      <c r="AV1262" t="s">
        <v>899</v>
      </c>
      <c r="AW1262" t="s">
        <v>899</v>
      </c>
      <c r="AX1262" t="s">
        <v>899</v>
      </c>
    </row>
    <row r="1263" spans="44:50" x14ac:dyDescent="0.3">
      <c r="AR1263" t="s">
        <v>899</v>
      </c>
      <c r="AS1263" t="s">
        <v>899</v>
      </c>
      <c r="AT1263" t="s">
        <v>899</v>
      </c>
      <c r="AU1263" t="s">
        <v>899</v>
      </c>
      <c r="AV1263" t="s">
        <v>899</v>
      </c>
      <c r="AW1263" t="s">
        <v>899</v>
      </c>
      <c r="AX1263" t="s">
        <v>899</v>
      </c>
    </row>
    <row r="1264" spans="44:50" x14ac:dyDescent="0.3">
      <c r="AR1264" t="s">
        <v>899</v>
      </c>
      <c r="AS1264" t="s">
        <v>899</v>
      </c>
      <c r="AT1264" t="s">
        <v>899</v>
      </c>
      <c r="AU1264" t="s">
        <v>899</v>
      </c>
      <c r="AV1264" t="s">
        <v>899</v>
      </c>
      <c r="AW1264" t="s">
        <v>899</v>
      </c>
      <c r="AX1264" t="s">
        <v>899</v>
      </c>
    </row>
    <row r="1265" spans="44:50" x14ac:dyDescent="0.3">
      <c r="AR1265" t="s">
        <v>899</v>
      </c>
      <c r="AS1265" t="s">
        <v>899</v>
      </c>
      <c r="AT1265" t="s">
        <v>899</v>
      </c>
      <c r="AU1265" t="s">
        <v>899</v>
      </c>
      <c r="AV1265" t="s">
        <v>899</v>
      </c>
      <c r="AW1265" t="s">
        <v>899</v>
      </c>
      <c r="AX1265" t="s">
        <v>899</v>
      </c>
    </row>
    <row r="1266" spans="44:50" x14ac:dyDescent="0.3">
      <c r="AR1266" t="s">
        <v>899</v>
      </c>
      <c r="AS1266" t="s">
        <v>899</v>
      </c>
      <c r="AT1266" t="s">
        <v>899</v>
      </c>
      <c r="AU1266" t="s">
        <v>899</v>
      </c>
      <c r="AV1266" t="s">
        <v>899</v>
      </c>
      <c r="AW1266" t="s">
        <v>899</v>
      </c>
      <c r="AX1266" t="s">
        <v>899</v>
      </c>
    </row>
    <row r="1267" spans="44:50" x14ac:dyDescent="0.3">
      <c r="AR1267" t="s">
        <v>899</v>
      </c>
      <c r="AS1267" t="s">
        <v>899</v>
      </c>
      <c r="AT1267" t="s">
        <v>899</v>
      </c>
      <c r="AU1267" t="s">
        <v>899</v>
      </c>
      <c r="AV1267" t="s">
        <v>899</v>
      </c>
      <c r="AW1267" t="s">
        <v>899</v>
      </c>
      <c r="AX1267" t="s">
        <v>899</v>
      </c>
    </row>
    <row r="1268" spans="44:50" x14ac:dyDescent="0.3">
      <c r="AR1268" t="s">
        <v>899</v>
      </c>
      <c r="AS1268" t="s">
        <v>899</v>
      </c>
      <c r="AT1268" t="s">
        <v>899</v>
      </c>
      <c r="AU1268" t="s">
        <v>899</v>
      </c>
      <c r="AV1268" t="s">
        <v>899</v>
      </c>
      <c r="AW1268" t="s">
        <v>899</v>
      </c>
      <c r="AX1268" t="s">
        <v>899</v>
      </c>
    </row>
    <row r="1269" spans="44:50" x14ac:dyDescent="0.3">
      <c r="AR1269" t="s">
        <v>899</v>
      </c>
      <c r="AS1269" t="s">
        <v>899</v>
      </c>
      <c r="AT1269" t="s">
        <v>899</v>
      </c>
      <c r="AU1269" t="s">
        <v>899</v>
      </c>
      <c r="AV1269" t="s">
        <v>899</v>
      </c>
      <c r="AW1269" t="s">
        <v>899</v>
      </c>
      <c r="AX1269" t="s">
        <v>899</v>
      </c>
    </row>
    <row r="1270" spans="44:50" x14ac:dyDescent="0.3">
      <c r="AR1270" t="s">
        <v>899</v>
      </c>
      <c r="AS1270" t="s">
        <v>899</v>
      </c>
      <c r="AT1270" t="s">
        <v>899</v>
      </c>
      <c r="AU1270" t="s">
        <v>899</v>
      </c>
      <c r="AV1270" t="s">
        <v>899</v>
      </c>
      <c r="AW1270" t="s">
        <v>899</v>
      </c>
      <c r="AX1270" t="s">
        <v>899</v>
      </c>
    </row>
    <row r="1271" spans="44:50" x14ac:dyDescent="0.3">
      <c r="AR1271" t="s">
        <v>899</v>
      </c>
      <c r="AS1271" t="s">
        <v>899</v>
      </c>
      <c r="AT1271" t="s">
        <v>899</v>
      </c>
      <c r="AU1271" t="s">
        <v>899</v>
      </c>
      <c r="AV1271" t="s">
        <v>899</v>
      </c>
      <c r="AW1271" t="s">
        <v>899</v>
      </c>
    </row>
    <row r="1272" spans="44:50" x14ac:dyDescent="0.3">
      <c r="AR1272" t="s">
        <v>899</v>
      </c>
      <c r="AS1272" t="s">
        <v>899</v>
      </c>
      <c r="AT1272" t="s">
        <v>899</v>
      </c>
      <c r="AU1272" t="s">
        <v>899</v>
      </c>
      <c r="AV1272" t="s">
        <v>899</v>
      </c>
      <c r="AW1272" t="s">
        <v>899</v>
      </c>
    </row>
    <row r="1273" spans="44:50" x14ac:dyDescent="0.3">
      <c r="AR1273" t="s">
        <v>899</v>
      </c>
      <c r="AS1273" t="s">
        <v>899</v>
      </c>
      <c r="AT1273" t="s">
        <v>899</v>
      </c>
      <c r="AU1273" t="s">
        <v>899</v>
      </c>
      <c r="AV1273" t="s">
        <v>899</v>
      </c>
      <c r="AW1273" t="s">
        <v>899</v>
      </c>
    </row>
    <row r="1274" spans="44:50" x14ac:dyDescent="0.3">
      <c r="AR1274" t="s">
        <v>899</v>
      </c>
      <c r="AS1274" t="s">
        <v>899</v>
      </c>
      <c r="AT1274" t="s">
        <v>899</v>
      </c>
      <c r="AU1274" t="s">
        <v>899</v>
      </c>
      <c r="AV1274" t="s">
        <v>899</v>
      </c>
      <c r="AW1274" t="s">
        <v>899</v>
      </c>
    </row>
    <row r="1275" spans="44:50" x14ac:dyDescent="0.3">
      <c r="AR1275" t="s">
        <v>899</v>
      </c>
      <c r="AS1275" t="s">
        <v>899</v>
      </c>
      <c r="AT1275" t="s">
        <v>899</v>
      </c>
      <c r="AU1275" t="s">
        <v>899</v>
      </c>
      <c r="AV1275" t="s">
        <v>899</v>
      </c>
      <c r="AW1275" t="s">
        <v>899</v>
      </c>
    </row>
    <row r="1276" spans="44:50" x14ac:dyDescent="0.3">
      <c r="AR1276" t="s">
        <v>899</v>
      </c>
      <c r="AS1276" t="s">
        <v>899</v>
      </c>
      <c r="AT1276" t="s">
        <v>899</v>
      </c>
      <c r="AU1276" t="s">
        <v>899</v>
      </c>
      <c r="AV1276" t="s">
        <v>899</v>
      </c>
      <c r="AW1276" t="s">
        <v>899</v>
      </c>
    </row>
    <row r="1277" spans="44:50" x14ac:dyDescent="0.3">
      <c r="AR1277" t="s">
        <v>899</v>
      </c>
      <c r="AS1277" t="s">
        <v>899</v>
      </c>
      <c r="AT1277" t="s">
        <v>899</v>
      </c>
      <c r="AU1277" t="s">
        <v>899</v>
      </c>
      <c r="AV1277" t="s">
        <v>899</v>
      </c>
      <c r="AW1277" t="s">
        <v>899</v>
      </c>
    </row>
    <row r="1278" spans="44:50" x14ac:dyDescent="0.3">
      <c r="AR1278" t="s">
        <v>899</v>
      </c>
      <c r="AS1278" t="s">
        <v>899</v>
      </c>
      <c r="AT1278" t="s">
        <v>899</v>
      </c>
      <c r="AU1278" t="s">
        <v>899</v>
      </c>
      <c r="AV1278" t="s">
        <v>899</v>
      </c>
      <c r="AW1278" t="s">
        <v>899</v>
      </c>
    </row>
    <row r="1279" spans="44:50" x14ac:dyDescent="0.3">
      <c r="AR1279" t="s">
        <v>899</v>
      </c>
      <c r="AS1279" t="s">
        <v>899</v>
      </c>
      <c r="AT1279" t="s">
        <v>899</v>
      </c>
      <c r="AU1279" t="s">
        <v>899</v>
      </c>
      <c r="AV1279" t="s">
        <v>899</v>
      </c>
      <c r="AW1279" t="s">
        <v>899</v>
      </c>
    </row>
    <row r="1280" spans="44:50" x14ac:dyDescent="0.3">
      <c r="AR1280" t="s">
        <v>899</v>
      </c>
      <c r="AS1280" t="s">
        <v>899</v>
      </c>
      <c r="AT1280" t="s">
        <v>899</v>
      </c>
      <c r="AU1280" t="s">
        <v>899</v>
      </c>
      <c r="AV1280" t="s">
        <v>899</v>
      </c>
      <c r="AW1280" t="s">
        <v>899</v>
      </c>
    </row>
    <row r="1281" spans="44:49" x14ac:dyDescent="0.3">
      <c r="AR1281" t="s">
        <v>899</v>
      </c>
      <c r="AS1281" t="s">
        <v>899</v>
      </c>
      <c r="AT1281" t="s">
        <v>899</v>
      </c>
      <c r="AU1281" t="s">
        <v>899</v>
      </c>
      <c r="AV1281" t="s">
        <v>899</v>
      </c>
      <c r="AW1281" t="s">
        <v>899</v>
      </c>
    </row>
    <row r="1282" spans="44:49" x14ac:dyDescent="0.3">
      <c r="AR1282" t="s">
        <v>899</v>
      </c>
      <c r="AS1282" t="s">
        <v>899</v>
      </c>
      <c r="AT1282" t="s">
        <v>899</v>
      </c>
      <c r="AU1282" t="s">
        <v>899</v>
      </c>
      <c r="AV1282" t="s">
        <v>899</v>
      </c>
      <c r="AW1282" t="s">
        <v>899</v>
      </c>
    </row>
    <row r="1283" spans="44:49" x14ac:dyDescent="0.3">
      <c r="AR1283" t="s">
        <v>899</v>
      </c>
      <c r="AS1283" t="s">
        <v>899</v>
      </c>
      <c r="AT1283" t="s">
        <v>899</v>
      </c>
      <c r="AU1283" t="s">
        <v>899</v>
      </c>
      <c r="AV1283" t="s">
        <v>899</v>
      </c>
      <c r="AW1283" t="s">
        <v>899</v>
      </c>
    </row>
    <row r="1284" spans="44:49" x14ac:dyDescent="0.3">
      <c r="AR1284" t="s">
        <v>899</v>
      </c>
      <c r="AS1284" t="s">
        <v>899</v>
      </c>
      <c r="AT1284" t="s">
        <v>899</v>
      </c>
      <c r="AU1284" t="s">
        <v>899</v>
      </c>
      <c r="AV1284" t="s">
        <v>899</v>
      </c>
      <c r="AW1284" t="s">
        <v>899</v>
      </c>
    </row>
    <row r="1285" spans="44:49" x14ac:dyDescent="0.3">
      <c r="AR1285" t="s">
        <v>899</v>
      </c>
      <c r="AS1285" t="s">
        <v>899</v>
      </c>
      <c r="AT1285" t="s">
        <v>899</v>
      </c>
      <c r="AU1285" t="s">
        <v>899</v>
      </c>
      <c r="AV1285" t="s">
        <v>899</v>
      </c>
      <c r="AW1285" t="s">
        <v>899</v>
      </c>
    </row>
    <row r="1286" spans="44:49" x14ac:dyDescent="0.3">
      <c r="AR1286" t="s">
        <v>899</v>
      </c>
      <c r="AS1286" t="s">
        <v>899</v>
      </c>
      <c r="AT1286" t="s">
        <v>899</v>
      </c>
      <c r="AU1286" t="s">
        <v>899</v>
      </c>
      <c r="AV1286" t="s">
        <v>899</v>
      </c>
      <c r="AW1286" t="s">
        <v>899</v>
      </c>
    </row>
    <row r="1287" spans="44:49" x14ac:dyDescent="0.3">
      <c r="AR1287" t="s">
        <v>899</v>
      </c>
      <c r="AS1287" t="s">
        <v>899</v>
      </c>
      <c r="AT1287" t="s">
        <v>899</v>
      </c>
      <c r="AU1287" t="s">
        <v>899</v>
      </c>
      <c r="AV1287" t="s">
        <v>899</v>
      </c>
      <c r="AW1287" t="s">
        <v>899</v>
      </c>
    </row>
    <row r="1288" spans="44:49" x14ac:dyDescent="0.3">
      <c r="AR1288" t="s">
        <v>899</v>
      </c>
      <c r="AS1288" t="s">
        <v>899</v>
      </c>
      <c r="AT1288" t="s">
        <v>899</v>
      </c>
      <c r="AU1288" t="s">
        <v>899</v>
      </c>
      <c r="AV1288" t="s">
        <v>899</v>
      </c>
      <c r="AW1288" t="s">
        <v>899</v>
      </c>
    </row>
    <row r="1289" spans="44:49" x14ac:dyDescent="0.3">
      <c r="AR1289" t="s">
        <v>899</v>
      </c>
      <c r="AS1289" t="s">
        <v>899</v>
      </c>
      <c r="AT1289" t="s">
        <v>899</v>
      </c>
      <c r="AU1289" t="s">
        <v>899</v>
      </c>
      <c r="AV1289" t="s">
        <v>899</v>
      </c>
      <c r="AW1289" t="s">
        <v>899</v>
      </c>
    </row>
    <row r="1290" spans="44:49" x14ac:dyDescent="0.3">
      <c r="AR1290" t="s">
        <v>899</v>
      </c>
      <c r="AS1290" t="s">
        <v>899</v>
      </c>
      <c r="AT1290" t="s">
        <v>899</v>
      </c>
      <c r="AU1290" t="s">
        <v>899</v>
      </c>
      <c r="AV1290" t="s">
        <v>899</v>
      </c>
      <c r="AW1290" t="s">
        <v>899</v>
      </c>
    </row>
    <row r="1291" spans="44:49" x14ac:dyDescent="0.3">
      <c r="AR1291" t="s">
        <v>899</v>
      </c>
      <c r="AS1291" t="s">
        <v>899</v>
      </c>
      <c r="AT1291" t="s">
        <v>899</v>
      </c>
      <c r="AU1291" t="s">
        <v>899</v>
      </c>
      <c r="AV1291" t="s">
        <v>899</v>
      </c>
      <c r="AW1291" t="s">
        <v>899</v>
      </c>
    </row>
    <row r="1292" spans="44:49" x14ac:dyDescent="0.3">
      <c r="AR1292" t="s">
        <v>899</v>
      </c>
      <c r="AS1292" t="s">
        <v>899</v>
      </c>
      <c r="AT1292" t="s">
        <v>899</v>
      </c>
      <c r="AU1292" t="s">
        <v>899</v>
      </c>
      <c r="AV1292" t="s">
        <v>899</v>
      </c>
      <c r="AW1292" t="s">
        <v>899</v>
      </c>
    </row>
    <row r="1293" spans="44:49" x14ac:dyDescent="0.3">
      <c r="AR1293" t="s">
        <v>899</v>
      </c>
      <c r="AS1293" t="s">
        <v>899</v>
      </c>
      <c r="AT1293" t="s">
        <v>899</v>
      </c>
      <c r="AU1293" t="s">
        <v>899</v>
      </c>
      <c r="AV1293" t="s">
        <v>899</v>
      </c>
      <c r="AW1293" t="s">
        <v>899</v>
      </c>
    </row>
    <row r="1294" spans="44:49" x14ac:dyDescent="0.3">
      <c r="AR1294" t="s">
        <v>899</v>
      </c>
      <c r="AS1294" t="s">
        <v>899</v>
      </c>
      <c r="AT1294" t="s">
        <v>899</v>
      </c>
      <c r="AU1294" t="s">
        <v>899</v>
      </c>
      <c r="AV1294" t="s">
        <v>899</v>
      </c>
      <c r="AW1294" t="s">
        <v>899</v>
      </c>
    </row>
    <row r="1295" spans="44:49" x14ac:dyDescent="0.3">
      <c r="AR1295" t="s">
        <v>899</v>
      </c>
      <c r="AS1295" t="s">
        <v>899</v>
      </c>
      <c r="AT1295" t="s">
        <v>899</v>
      </c>
      <c r="AU1295" t="s">
        <v>899</v>
      </c>
      <c r="AV1295" t="s">
        <v>899</v>
      </c>
      <c r="AW1295" t="s">
        <v>899</v>
      </c>
    </row>
    <row r="1296" spans="44:49" x14ac:dyDescent="0.3">
      <c r="AR1296" t="s">
        <v>899</v>
      </c>
      <c r="AS1296" t="s">
        <v>899</v>
      </c>
      <c r="AT1296" t="s">
        <v>899</v>
      </c>
      <c r="AU1296" t="s">
        <v>899</v>
      </c>
      <c r="AV1296" t="s">
        <v>899</v>
      </c>
    </row>
    <row r="1297" spans="44:48" x14ac:dyDescent="0.3">
      <c r="AR1297" t="s">
        <v>899</v>
      </c>
      <c r="AS1297" t="s">
        <v>899</v>
      </c>
      <c r="AT1297" t="s">
        <v>899</v>
      </c>
      <c r="AU1297" t="s">
        <v>899</v>
      </c>
      <c r="AV1297" t="s">
        <v>899</v>
      </c>
    </row>
    <row r="1298" spans="44:48" x14ac:dyDescent="0.3">
      <c r="AR1298" t="s">
        <v>899</v>
      </c>
      <c r="AS1298" t="s">
        <v>899</v>
      </c>
      <c r="AT1298" t="s">
        <v>899</v>
      </c>
      <c r="AU1298" t="s">
        <v>899</v>
      </c>
      <c r="AV1298" t="s">
        <v>899</v>
      </c>
    </row>
    <row r="1299" spans="44:48" x14ac:dyDescent="0.3">
      <c r="AR1299" t="s">
        <v>899</v>
      </c>
      <c r="AS1299" t="s">
        <v>899</v>
      </c>
      <c r="AT1299" t="s">
        <v>899</v>
      </c>
      <c r="AU1299" t="s">
        <v>899</v>
      </c>
      <c r="AV1299" t="s">
        <v>899</v>
      </c>
    </row>
    <row r="1300" spans="44:48" x14ac:dyDescent="0.3">
      <c r="AR1300" t="s">
        <v>899</v>
      </c>
      <c r="AS1300" t="s">
        <v>899</v>
      </c>
      <c r="AT1300" t="s">
        <v>899</v>
      </c>
      <c r="AU1300" t="s">
        <v>899</v>
      </c>
      <c r="AV1300" t="s">
        <v>899</v>
      </c>
    </row>
    <row r="1301" spans="44:48" x14ac:dyDescent="0.3">
      <c r="AR1301" t="s">
        <v>899</v>
      </c>
      <c r="AS1301" t="s">
        <v>899</v>
      </c>
      <c r="AT1301" t="s">
        <v>899</v>
      </c>
      <c r="AU1301" t="s">
        <v>899</v>
      </c>
      <c r="AV1301" t="s">
        <v>899</v>
      </c>
    </row>
    <row r="1302" spans="44:48" x14ac:dyDescent="0.3">
      <c r="AR1302" t="s">
        <v>899</v>
      </c>
      <c r="AS1302" t="s">
        <v>899</v>
      </c>
      <c r="AT1302" t="s">
        <v>899</v>
      </c>
      <c r="AU1302" t="s">
        <v>899</v>
      </c>
      <c r="AV1302" t="s">
        <v>899</v>
      </c>
    </row>
    <row r="1303" spans="44:48" x14ac:dyDescent="0.3">
      <c r="AR1303" t="s">
        <v>899</v>
      </c>
      <c r="AS1303" t="s">
        <v>899</v>
      </c>
      <c r="AT1303" t="s">
        <v>899</v>
      </c>
      <c r="AU1303" t="s">
        <v>899</v>
      </c>
      <c r="AV1303" t="s">
        <v>899</v>
      </c>
    </row>
    <row r="1304" spans="44:48" x14ac:dyDescent="0.3">
      <c r="AR1304" t="s">
        <v>899</v>
      </c>
      <c r="AS1304" t="s">
        <v>899</v>
      </c>
      <c r="AT1304" t="s">
        <v>899</v>
      </c>
      <c r="AU1304" t="s">
        <v>899</v>
      </c>
      <c r="AV1304" t="s">
        <v>899</v>
      </c>
    </row>
    <row r="1305" spans="44:48" x14ac:dyDescent="0.3">
      <c r="AR1305" t="s">
        <v>899</v>
      </c>
      <c r="AS1305" t="s">
        <v>899</v>
      </c>
      <c r="AT1305" t="s">
        <v>899</v>
      </c>
      <c r="AU1305" t="s">
        <v>899</v>
      </c>
      <c r="AV1305" t="s">
        <v>899</v>
      </c>
    </row>
    <row r="1306" spans="44:48" x14ac:dyDescent="0.3">
      <c r="AR1306" t="s">
        <v>899</v>
      </c>
      <c r="AS1306" t="s">
        <v>899</v>
      </c>
      <c r="AT1306" t="s">
        <v>899</v>
      </c>
      <c r="AU1306" t="s">
        <v>899</v>
      </c>
      <c r="AV1306" t="s">
        <v>899</v>
      </c>
    </row>
    <row r="1307" spans="44:48" x14ac:dyDescent="0.3">
      <c r="AR1307" t="s">
        <v>899</v>
      </c>
      <c r="AS1307" t="s">
        <v>899</v>
      </c>
      <c r="AT1307" t="s">
        <v>899</v>
      </c>
      <c r="AU1307" t="s">
        <v>899</v>
      </c>
      <c r="AV1307" t="s">
        <v>899</v>
      </c>
    </row>
    <row r="1308" spans="44:48" x14ac:dyDescent="0.3">
      <c r="AR1308" t="s">
        <v>899</v>
      </c>
      <c r="AS1308" t="s">
        <v>899</v>
      </c>
      <c r="AT1308" t="s">
        <v>899</v>
      </c>
      <c r="AU1308" t="s">
        <v>899</v>
      </c>
      <c r="AV1308" t="s">
        <v>899</v>
      </c>
    </row>
    <row r="1309" spans="44:48" x14ac:dyDescent="0.3">
      <c r="AR1309" t="s">
        <v>899</v>
      </c>
      <c r="AS1309" t="s">
        <v>899</v>
      </c>
      <c r="AT1309" t="s">
        <v>899</v>
      </c>
      <c r="AU1309" t="s">
        <v>899</v>
      </c>
      <c r="AV1309" t="s">
        <v>899</v>
      </c>
    </row>
    <row r="1310" spans="44:48" x14ac:dyDescent="0.3">
      <c r="AR1310" t="s">
        <v>899</v>
      </c>
      <c r="AS1310" t="s">
        <v>899</v>
      </c>
      <c r="AT1310" t="s">
        <v>899</v>
      </c>
      <c r="AU1310" t="s">
        <v>899</v>
      </c>
      <c r="AV1310" t="s">
        <v>899</v>
      </c>
    </row>
    <row r="1311" spans="44:48" x14ac:dyDescent="0.3">
      <c r="AR1311" t="s">
        <v>899</v>
      </c>
      <c r="AS1311" t="s">
        <v>899</v>
      </c>
      <c r="AT1311" t="s">
        <v>899</v>
      </c>
      <c r="AU1311" t="s">
        <v>899</v>
      </c>
      <c r="AV1311" t="s">
        <v>899</v>
      </c>
    </row>
    <row r="1312" spans="44:48" x14ac:dyDescent="0.3">
      <c r="AR1312" t="s">
        <v>899</v>
      </c>
      <c r="AS1312" t="s">
        <v>899</v>
      </c>
      <c r="AT1312" t="s">
        <v>899</v>
      </c>
      <c r="AU1312" t="s">
        <v>899</v>
      </c>
      <c r="AV1312" t="s">
        <v>899</v>
      </c>
    </row>
    <row r="1313" spans="44:48" x14ac:dyDescent="0.3">
      <c r="AR1313" t="s">
        <v>899</v>
      </c>
      <c r="AS1313" t="s">
        <v>899</v>
      </c>
      <c r="AT1313" t="s">
        <v>899</v>
      </c>
      <c r="AU1313" t="s">
        <v>899</v>
      </c>
      <c r="AV1313" t="s">
        <v>899</v>
      </c>
    </row>
    <row r="1314" spans="44:48" x14ac:dyDescent="0.3">
      <c r="AR1314" t="s">
        <v>899</v>
      </c>
      <c r="AS1314" t="s">
        <v>899</v>
      </c>
      <c r="AT1314" t="s">
        <v>899</v>
      </c>
      <c r="AU1314" t="s">
        <v>899</v>
      </c>
      <c r="AV1314" t="s">
        <v>899</v>
      </c>
    </row>
    <row r="1315" spans="44:48" x14ac:dyDescent="0.3">
      <c r="AR1315" t="s">
        <v>899</v>
      </c>
      <c r="AS1315" t="s">
        <v>899</v>
      </c>
      <c r="AT1315" t="s">
        <v>899</v>
      </c>
      <c r="AU1315" t="s">
        <v>899</v>
      </c>
      <c r="AV1315" t="s">
        <v>899</v>
      </c>
    </row>
    <row r="1316" spans="44:48" x14ac:dyDescent="0.3">
      <c r="AR1316" t="s">
        <v>899</v>
      </c>
      <c r="AS1316" t="s">
        <v>899</v>
      </c>
      <c r="AT1316" t="s">
        <v>899</v>
      </c>
      <c r="AU1316" t="s">
        <v>899</v>
      </c>
      <c r="AV1316" t="s">
        <v>899</v>
      </c>
    </row>
    <row r="1317" spans="44:48" x14ac:dyDescent="0.3">
      <c r="AR1317" t="s">
        <v>899</v>
      </c>
      <c r="AS1317" t="s">
        <v>899</v>
      </c>
      <c r="AT1317" t="s">
        <v>899</v>
      </c>
      <c r="AU1317" t="s">
        <v>899</v>
      </c>
      <c r="AV1317" t="s">
        <v>899</v>
      </c>
    </row>
    <row r="1318" spans="44:48" x14ac:dyDescent="0.3">
      <c r="AR1318" t="s">
        <v>899</v>
      </c>
      <c r="AS1318" t="s">
        <v>899</v>
      </c>
      <c r="AT1318" t="s">
        <v>899</v>
      </c>
      <c r="AU1318" t="s">
        <v>899</v>
      </c>
      <c r="AV1318" t="s">
        <v>899</v>
      </c>
    </row>
    <row r="1319" spans="44:48" x14ac:dyDescent="0.3">
      <c r="AR1319" t="s">
        <v>899</v>
      </c>
      <c r="AS1319" t="s">
        <v>899</v>
      </c>
      <c r="AT1319" t="s">
        <v>899</v>
      </c>
      <c r="AU1319" t="s">
        <v>899</v>
      </c>
      <c r="AV1319" t="s">
        <v>899</v>
      </c>
    </row>
    <row r="1320" spans="44:48" x14ac:dyDescent="0.3">
      <c r="AR1320" t="s">
        <v>899</v>
      </c>
      <c r="AS1320" t="s">
        <v>899</v>
      </c>
      <c r="AT1320" t="s">
        <v>899</v>
      </c>
      <c r="AU1320" t="s">
        <v>899</v>
      </c>
      <c r="AV1320" t="s">
        <v>899</v>
      </c>
    </row>
    <row r="1321" spans="44:48" x14ac:dyDescent="0.3">
      <c r="AR1321" t="s">
        <v>899</v>
      </c>
      <c r="AS1321" t="s">
        <v>899</v>
      </c>
      <c r="AT1321" t="s">
        <v>899</v>
      </c>
      <c r="AU1321" t="s">
        <v>899</v>
      </c>
      <c r="AV1321" t="s">
        <v>899</v>
      </c>
    </row>
    <row r="1322" spans="44:48" x14ac:dyDescent="0.3">
      <c r="AR1322" t="s">
        <v>899</v>
      </c>
      <c r="AS1322" t="s">
        <v>899</v>
      </c>
      <c r="AT1322" t="s">
        <v>899</v>
      </c>
      <c r="AU1322" t="s">
        <v>899</v>
      </c>
      <c r="AV1322" t="s">
        <v>899</v>
      </c>
    </row>
    <row r="1323" spans="44:48" x14ac:dyDescent="0.3">
      <c r="AR1323" t="s">
        <v>899</v>
      </c>
      <c r="AS1323" t="s">
        <v>899</v>
      </c>
      <c r="AT1323" t="s">
        <v>899</v>
      </c>
      <c r="AU1323" t="s">
        <v>899</v>
      </c>
      <c r="AV1323" t="s">
        <v>899</v>
      </c>
    </row>
    <row r="1324" spans="44:48" x14ac:dyDescent="0.3">
      <c r="AR1324" t="s">
        <v>899</v>
      </c>
      <c r="AS1324" t="s">
        <v>899</v>
      </c>
      <c r="AT1324" t="s">
        <v>899</v>
      </c>
      <c r="AU1324" t="s">
        <v>899</v>
      </c>
      <c r="AV1324" t="s">
        <v>899</v>
      </c>
    </row>
    <row r="1325" spans="44:48" x14ac:dyDescent="0.3">
      <c r="AR1325" t="s">
        <v>899</v>
      </c>
      <c r="AS1325" t="s">
        <v>899</v>
      </c>
      <c r="AT1325" t="s">
        <v>899</v>
      </c>
      <c r="AU1325" t="s">
        <v>899</v>
      </c>
      <c r="AV1325" t="s">
        <v>899</v>
      </c>
    </row>
    <row r="1326" spans="44:48" x14ac:dyDescent="0.3">
      <c r="AR1326" t="s">
        <v>899</v>
      </c>
      <c r="AS1326" t="s">
        <v>899</v>
      </c>
      <c r="AT1326" t="s">
        <v>899</v>
      </c>
      <c r="AU1326" t="s">
        <v>899</v>
      </c>
      <c r="AV1326" t="s">
        <v>899</v>
      </c>
    </row>
    <row r="1327" spans="44:48" x14ac:dyDescent="0.3">
      <c r="AR1327" t="s">
        <v>899</v>
      </c>
      <c r="AS1327" t="s">
        <v>899</v>
      </c>
      <c r="AT1327" t="s">
        <v>899</v>
      </c>
      <c r="AU1327" t="s">
        <v>899</v>
      </c>
      <c r="AV1327" t="s">
        <v>899</v>
      </c>
    </row>
    <row r="1328" spans="44:48" x14ac:dyDescent="0.3">
      <c r="AR1328" t="s">
        <v>899</v>
      </c>
      <c r="AS1328" t="s">
        <v>899</v>
      </c>
      <c r="AT1328" t="s">
        <v>899</v>
      </c>
      <c r="AU1328" t="s">
        <v>899</v>
      </c>
      <c r="AV1328" t="s">
        <v>899</v>
      </c>
    </row>
    <row r="1329" spans="44:48" x14ac:dyDescent="0.3">
      <c r="AR1329" t="s">
        <v>899</v>
      </c>
      <c r="AS1329" t="s">
        <v>899</v>
      </c>
      <c r="AT1329" t="s">
        <v>899</v>
      </c>
      <c r="AU1329" t="s">
        <v>899</v>
      </c>
      <c r="AV1329" t="s">
        <v>899</v>
      </c>
    </row>
    <row r="1330" spans="44:48" x14ac:dyDescent="0.3">
      <c r="AR1330" t="s">
        <v>899</v>
      </c>
      <c r="AS1330" t="s">
        <v>899</v>
      </c>
      <c r="AT1330" t="s">
        <v>899</v>
      </c>
      <c r="AU1330" t="s">
        <v>899</v>
      </c>
      <c r="AV1330" t="s">
        <v>899</v>
      </c>
    </row>
    <row r="1331" spans="44:48" x14ac:dyDescent="0.3">
      <c r="AR1331" t="s">
        <v>899</v>
      </c>
      <c r="AS1331" t="s">
        <v>899</v>
      </c>
      <c r="AT1331" t="s">
        <v>899</v>
      </c>
      <c r="AU1331" t="s">
        <v>899</v>
      </c>
      <c r="AV1331" t="s">
        <v>899</v>
      </c>
    </row>
    <row r="1332" spans="44:48" x14ac:dyDescent="0.3">
      <c r="AR1332" t="s">
        <v>899</v>
      </c>
      <c r="AS1332" t="s">
        <v>899</v>
      </c>
      <c r="AT1332" t="s">
        <v>899</v>
      </c>
      <c r="AU1332" t="s">
        <v>899</v>
      </c>
      <c r="AV1332" t="s">
        <v>899</v>
      </c>
    </row>
    <row r="1333" spans="44:48" x14ac:dyDescent="0.3">
      <c r="AR1333" t="s">
        <v>899</v>
      </c>
      <c r="AS1333" t="s">
        <v>899</v>
      </c>
      <c r="AT1333" t="s">
        <v>899</v>
      </c>
      <c r="AU1333" t="s">
        <v>899</v>
      </c>
      <c r="AV1333" t="s">
        <v>899</v>
      </c>
    </row>
    <row r="1334" spans="44:48" x14ac:dyDescent="0.3">
      <c r="AR1334" t="s">
        <v>899</v>
      </c>
      <c r="AS1334" t="s">
        <v>899</v>
      </c>
      <c r="AT1334" t="s">
        <v>899</v>
      </c>
      <c r="AU1334" t="s">
        <v>899</v>
      </c>
      <c r="AV1334" t="s">
        <v>899</v>
      </c>
    </row>
    <row r="1335" spans="44:48" x14ac:dyDescent="0.3">
      <c r="AR1335" t="s">
        <v>899</v>
      </c>
      <c r="AS1335" t="s">
        <v>899</v>
      </c>
      <c r="AT1335" t="s">
        <v>899</v>
      </c>
      <c r="AU1335" t="s">
        <v>899</v>
      </c>
      <c r="AV1335" t="s">
        <v>899</v>
      </c>
    </row>
    <row r="1336" spans="44:48" x14ac:dyDescent="0.3">
      <c r="AR1336" t="s">
        <v>899</v>
      </c>
      <c r="AS1336" t="s">
        <v>899</v>
      </c>
      <c r="AT1336" t="s">
        <v>899</v>
      </c>
      <c r="AU1336" t="s">
        <v>899</v>
      </c>
      <c r="AV1336" t="s">
        <v>899</v>
      </c>
    </row>
    <row r="1337" spans="44:48" x14ac:dyDescent="0.3">
      <c r="AR1337" t="s">
        <v>899</v>
      </c>
      <c r="AS1337" t="s">
        <v>899</v>
      </c>
      <c r="AT1337" t="s">
        <v>899</v>
      </c>
      <c r="AU1337" t="s">
        <v>899</v>
      </c>
      <c r="AV1337" t="s">
        <v>899</v>
      </c>
    </row>
    <row r="1338" spans="44:48" x14ac:dyDescent="0.3">
      <c r="AR1338" t="s">
        <v>899</v>
      </c>
      <c r="AS1338" t="s">
        <v>899</v>
      </c>
      <c r="AT1338" t="s">
        <v>899</v>
      </c>
      <c r="AU1338" t="s">
        <v>899</v>
      </c>
      <c r="AV1338" t="s">
        <v>899</v>
      </c>
    </row>
    <row r="1339" spans="44:48" x14ac:dyDescent="0.3">
      <c r="AR1339" t="s">
        <v>899</v>
      </c>
      <c r="AS1339" t="s">
        <v>899</v>
      </c>
      <c r="AT1339" t="s">
        <v>899</v>
      </c>
      <c r="AU1339" t="s">
        <v>899</v>
      </c>
      <c r="AV1339" t="s">
        <v>899</v>
      </c>
    </row>
    <row r="1340" spans="44:48" x14ac:dyDescent="0.3">
      <c r="AR1340" t="s">
        <v>899</v>
      </c>
      <c r="AS1340" t="s">
        <v>899</v>
      </c>
      <c r="AT1340" t="s">
        <v>899</v>
      </c>
      <c r="AU1340" t="s">
        <v>899</v>
      </c>
    </row>
    <row r="1341" spans="44:48" x14ac:dyDescent="0.3">
      <c r="AR1341" t="s">
        <v>899</v>
      </c>
      <c r="AS1341" t="s">
        <v>899</v>
      </c>
      <c r="AT1341" t="s">
        <v>899</v>
      </c>
      <c r="AU1341" t="s">
        <v>899</v>
      </c>
    </row>
    <row r="1342" spans="44:48" x14ac:dyDescent="0.3">
      <c r="AR1342" t="s">
        <v>899</v>
      </c>
      <c r="AS1342" t="s">
        <v>899</v>
      </c>
      <c r="AT1342" t="s">
        <v>899</v>
      </c>
      <c r="AU1342" t="s">
        <v>899</v>
      </c>
    </row>
    <row r="1343" spans="44:48" x14ac:dyDescent="0.3">
      <c r="AR1343" t="s">
        <v>899</v>
      </c>
      <c r="AS1343" t="s">
        <v>899</v>
      </c>
      <c r="AT1343" t="s">
        <v>899</v>
      </c>
      <c r="AU1343" t="s">
        <v>899</v>
      </c>
    </row>
    <row r="1344" spans="44:48" x14ac:dyDescent="0.3">
      <c r="AR1344" t="s">
        <v>899</v>
      </c>
      <c r="AS1344" t="s">
        <v>899</v>
      </c>
      <c r="AT1344" t="s">
        <v>899</v>
      </c>
      <c r="AU1344" t="s">
        <v>899</v>
      </c>
    </row>
    <row r="1345" spans="44:47" x14ac:dyDescent="0.3">
      <c r="AR1345" t="s">
        <v>899</v>
      </c>
      <c r="AS1345" t="s">
        <v>899</v>
      </c>
      <c r="AT1345" t="s">
        <v>899</v>
      </c>
      <c r="AU1345" t="s">
        <v>899</v>
      </c>
    </row>
    <row r="1346" spans="44:47" x14ac:dyDescent="0.3">
      <c r="AR1346" t="s">
        <v>899</v>
      </c>
      <c r="AS1346" t="s">
        <v>899</v>
      </c>
      <c r="AT1346" t="s">
        <v>899</v>
      </c>
      <c r="AU1346" t="s">
        <v>899</v>
      </c>
    </row>
    <row r="1347" spans="44:47" x14ac:dyDescent="0.3">
      <c r="AR1347" t="s">
        <v>899</v>
      </c>
      <c r="AS1347" t="s">
        <v>899</v>
      </c>
      <c r="AT1347" t="s">
        <v>899</v>
      </c>
      <c r="AU1347" t="s">
        <v>899</v>
      </c>
    </row>
    <row r="1348" spans="44:47" x14ac:dyDescent="0.3">
      <c r="AR1348" t="s">
        <v>899</v>
      </c>
      <c r="AS1348" t="s">
        <v>899</v>
      </c>
      <c r="AT1348" t="s">
        <v>899</v>
      </c>
      <c r="AU1348" t="s">
        <v>899</v>
      </c>
    </row>
    <row r="1349" spans="44:47" x14ac:dyDescent="0.3">
      <c r="AR1349" t="s">
        <v>899</v>
      </c>
      <c r="AS1349" t="s">
        <v>899</v>
      </c>
      <c r="AT1349" t="s">
        <v>899</v>
      </c>
      <c r="AU1349" t="s">
        <v>899</v>
      </c>
    </row>
    <row r="1350" spans="44:47" x14ac:dyDescent="0.3">
      <c r="AR1350" t="s">
        <v>899</v>
      </c>
      <c r="AS1350" t="s">
        <v>899</v>
      </c>
      <c r="AT1350" t="s">
        <v>899</v>
      </c>
      <c r="AU1350" t="s">
        <v>899</v>
      </c>
    </row>
    <row r="1351" spans="44:47" x14ac:dyDescent="0.3">
      <c r="AR1351" t="s">
        <v>899</v>
      </c>
      <c r="AS1351" t="s">
        <v>899</v>
      </c>
      <c r="AT1351" t="s">
        <v>899</v>
      </c>
      <c r="AU1351" t="s">
        <v>899</v>
      </c>
    </row>
    <row r="1352" spans="44:47" x14ac:dyDescent="0.3">
      <c r="AR1352" t="s">
        <v>899</v>
      </c>
      <c r="AS1352" t="s">
        <v>899</v>
      </c>
      <c r="AT1352" t="s">
        <v>899</v>
      </c>
      <c r="AU1352" t="s">
        <v>899</v>
      </c>
    </row>
    <row r="1353" spans="44:47" x14ac:dyDescent="0.3">
      <c r="AR1353" t="s">
        <v>899</v>
      </c>
      <c r="AS1353" t="s">
        <v>899</v>
      </c>
      <c r="AT1353" t="s">
        <v>899</v>
      </c>
      <c r="AU1353" t="s">
        <v>899</v>
      </c>
    </row>
    <row r="1354" spans="44:47" x14ac:dyDescent="0.3">
      <c r="AR1354" t="s">
        <v>899</v>
      </c>
      <c r="AS1354" t="s">
        <v>899</v>
      </c>
      <c r="AT1354" t="s">
        <v>899</v>
      </c>
      <c r="AU1354" t="s">
        <v>899</v>
      </c>
    </row>
    <row r="1355" spans="44:47" x14ac:dyDescent="0.3">
      <c r="AR1355" t="s">
        <v>899</v>
      </c>
      <c r="AS1355" t="s">
        <v>899</v>
      </c>
      <c r="AT1355" t="s">
        <v>899</v>
      </c>
      <c r="AU1355" t="s">
        <v>899</v>
      </c>
    </row>
    <row r="1356" spans="44:47" x14ac:dyDescent="0.3">
      <c r="AR1356" t="s">
        <v>899</v>
      </c>
      <c r="AS1356" t="s">
        <v>899</v>
      </c>
      <c r="AT1356" t="s">
        <v>899</v>
      </c>
      <c r="AU1356" t="s">
        <v>899</v>
      </c>
    </row>
    <row r="1357" spans="44:47" x14ac:dyDescent="0.3">
      <c r="AR1357" t="s">
        <v>899</v>
      </c>
      <c r="AS1357" t="s">
        <v>899</v>
      </c>
      <c r="AT1357" t="s">
        <v>899</v>
      </c>
      <c r="AU1357" t="s">
        <v>899</v>
      </c>
    </row>
    <row r="1358" spans="44:47" x14ac:dyDescent="0.3">
      <c r="AR1358" t="s">
        <v>899</v>
      </c>
      <c r="AS1358" t="s">
        <v>899</v>
      </c>
      <c r="AT1358" t="s">
        <v>899</v>
      </c>
      <c r="AU1358" t="s">
        <v>899</v>
      </c>
    </row>
    <row r="1359" spans="44:47" x14ac:dyDescent="0.3">
      <c r="AR1359" t="s">
        <v>899</v>
      </c>
      <c r="AS1359" t="s">
        <v>899</v>
      </c>
      <c r="AT1359" t="s">
        <v>899</v>
      </c>
      <c r="AU1359" t="s">
        <v>899</v>
      </c>
    </row>
    <row r="1360" spans="44:47" x14ac:dyDescent="0.3">
      <c r="AR1360" t="s">
        <v>899</v>
      </c>
      <c r="AS1360" t="s">
        <v>899</v>
      </c>
      <c r="AT1360" t="s">
        <v>899</v>
      </c>
      <c r="AU1360" t="s">
        <v>899</v>
      </c>
    </row>
    <row r="1361" spans="44:47" x14ac:dyDescent="0.3">
      <c r="AR1361" t="s">
        <v>899</v>
      </c>
      <c r="AS1361" t="s">
        <v>899</v>
      </c>
      <c r="AT1361" t="s">
        <v>899</v>
      </c>
      <c r="AU1361" t="s">
        <v>899</v>
      </c>
    </row>
    <row r="1362" spans="44:47" x14ac:dyDescent="0.3">
      <c r="AR1362" t="s">
        <v>899</v>
      </c>
      <c r="AS1362" t="s">
        <v>899</v>
      </c>
      <c r="AT1362" t="s">
        <v>899</v>
      </c>
      <c r="AU1362" t="s">
        <v>899</v>
      </c>
    </row>
    <row r="1363" spans="44:47" x14ac:dyDescent="0.3">
      <c r="AR1363" t="s">
        <v>899</v>
      </c>
      <c r="AS1363" t="s">
        <v>899</v>
      </c>
      <c r="AT1363" t="s">
        <v>899</v>
      </c>
      <c r="AU1363" t="s">
        <v>899</v>
      </c>
    </row>
    <row r="1364" spans="44:47" x14ac:dyDescent="0.3">
      <c r="AR1364" t="s">
        <v>899</v>
      </c>
      <c r="AS1364" t="s">
        <v>899</v>
      </c>
      <c r="AT1364" t="s">
        <v>899</v>
      </c>
      <c r="AU1364" t="s">
        <v>899</v>
      </c>
    </row>
    <row r="1365" spans="44:47" x14ac:dyDescent="0.3">
      <c r="AR1365" t="s">
        <v>899</v>
      </c>
      <c r="AS1365" t="s">
        <v>899</v>
      </c>
      <c r="AT1365" t="s">
        <v>899</v>
      </c>
      <c r="AU1365" t="s">
        <v>899</v>
      </c>
    </row>
    <row r="1366" spans="44:47" x14ac:dyDescent="0.3">
      <c r="AR1366" t="s">
        <v>899</v>
      </c>
      <c r="AS1366" t="s">
        <v>899</v>
      </c>
      <c r="AT1366" t="s">
        <v>899</v>
      </c>
      <c r="AU1366" t="s">
        <v>899</v>
      </c>
    </row>
    <row r="1367" spans="44:47" x14ac:dyDescent="0.3">
      <c r="AR1367" t="s">
        <v>899</v>
      </c>
      <c r="AS1367" t="s">
        <v>899</v>
      </c>
      <c r="AT1367" t="s">
        <v>899</v>
      </c>
      <c r="AU1367" t="s">
        <v>899</v>
      </c>
    </row>
    <row r="1368" spans="44:47" x14ac:dyDescent="0.3">
      <c r="AR1368" t="s">
        <v>899</v>
      </c>
      <c r="AS1368" t="s">
        <v>899</v>
      </c>
      <c r="AT1368" t="s">
        <v>899</v>
      </c>
      <c r="AU1368" t="s">
        <v>899</v>
      </c>
    </row>
    <row r="1369" spans="44:47" x14ac:dyDescent="0.3">
      <c r="AR1369" t="s">
        <v>899</v>
      </c>
      <c r="AS1369" t="s">
        <v>899</v>
      </c>
      <c r="AT1369" t="s">
        <v>899</v>
      </c>
      <c r="AU1369" t="s">
        <v>899</v>
      </c>
    </row>
    <row r="1370" spans="44:47" x14ac:dyDescent="0.3">
      <c r="AR1370" t="s">
        <v>899</v>
      </c>
      <c r="AS1370" t="s">
        <v>899</v>
      </c>
      <c r="AT1370" t="s">
        <v>899</v>
      </c>
      <c r="AU1370" t="s">
        <v>899</v>
      </c>
    </row>
    <row r="1371" spans="44:47" x14ac:dyDescent="0.3">
      <c r="AR1371" t="s">
        <v>899</v>
      </c>
      <c r="AS1371" t="s">
        <v>899</v>
      </c>
      <c r="AT1371" t="s">
        <v>899</v>
      </c>
      <c r="AU1371" t="s">
        <v>899</v>
      </c>
    </row>
    <row r="1372" spans="44:47" x14ac:dyDescent="0.3">
      <c r="AR1372" t="s">
        <v>899</v>
      </c>
      <c r="AS1372" t="s">
        <v>899</v>
      </c>
      <c r="AT1372" t="s">
        <v>899</v>
      </c>
      <c r="AU1372" t="s">
        <v>899</v>
      </c>
    </row>
    <row r="1373" spans="44:47" x14ac:dyDescent="0.3">
      <c r="AR1373" t="s">
        <v>899</v>
      </c>
      <c r="AS1373" t="s">
        <v>899</v>
      </c>
      <c r="AT1373" t="s">
        <v>899</v>
      </c>
      <c r="AU1373" t="s">
        <v>899</v>
      </c>
    </row>
    <row r="1374" spans="44:47" x14ac:dyDescent="0.3">
      <c r="AR1374" t="s">
        <v>899</v>
      </c>
      <c r="AS1374" t="s">
        <v>899</v>
      </c>
      <c r="AT1374" t="s">
        <v>899</v>
      </c>
      <c r="AU1374" t="s">
        <v>899</v>
      </c>
    </row>
    <row r="1375" spans="44:47" x14ac:dyDescent="0.3">
      <c r="AR1375" t="s">
        <v>899</v>
      </c>
      <c r="AS1375" t="s">
        <v>899</v>
      </c>
      <c r="AT1375" t="s">
        <v>899</v>
      </c>
      <c r="AU1375" t="s">
        <v>899</v>
      </c>
    </row>
    <row r="1376" spans="44:47" x14ac:dyDescent="0.3">
      <c r="AR1376" t="s">
        <v>899</v>
      </c>
      <c r="AS1376" t="s">
        <v>899</v>
      </c>
      <c r="AT1376" t="s">
        <v>899</v>
      </c>
      <c r="AU1376" t="s">
        <v>899</v>
      </c>
    </row>
    <row r="1377" spans="44:47" x14ac:dyDescent="0.3">
      <c r="AR1377" t="s">
        <v>899</v>
      </c>
      <c r="AS1377" t="s">
        <v>899</v>
      </c>
      <c r="AT1377" t="s">
        <v>899</v>
      </c>
      <c r="AU1377" t="s">
        <v>899</v>
      </c>
    </row>
    <row r="1378" spans="44:47" x14ac:dyDescent="0.3">
      <c r="AR1378" t="s">
        <v>899</v>
      </c>
      <c r="AS1378" t="s">
        <v>899</v>
      </c>
      <c r="AT1378" t="s">
        <v>899</v>
      </c>
      <c r="AU1378" t="s">
        <v>899</v>
      </c>
    </row>
    <row r="1379" spans="44:47" x14ac:dyDescent="0.3">
      <c r="AR1379" t="s">
        <v>899</v>
      </c>
      <c r="AS1379" t="s">
        <v>899</v>
      </c>
      <c r="AT1379" t="s">
        <v>899</v>
      </c>
      <c r="AU1379" t="s">
        <v>899</v>
      </c>
    </row>
    <row r="1380" spans="44:47" x14ac:dyDescent="0.3">
      <c r="AR1380" t="s">
        <v>899</v>
      </c>
      <c r="AS1380" t="s">
        <v>899</v>
      </c>
      <c r="AT1380" t="s">
        <v>899</v>
      </c>
      <c r="AU1380" t="s">
        <v>899</v>
      </c>
    </row>
    <row r="1381" spans="44:47" x14ac:dyDescent="0.3">
      <c r="AR1381" t="s">
        <v>899</v>
      </c>
      <c r="AS1381" t="s">
        <v>899</v>
      </c>
      <c r="AT1381" t="s">
        <v>899</v>
      </c>
      <c r="AU1381" t="s">
        <v>899</v>
      </c>
    </row>
    <row r="1382" spans="44:47" x14ac:dyDescent="0.3">
      <c r="AR1382" t="s">
        <v>899</v>
      </c>
      <c r="AS1382" t="s">
        <v>899</v>
      </c>
      <c r="AT1382" t="s">
        <v>899</v>
      </c>
      <c r="AU1382" t="s">
        <v>899</v>
      </c>
    </row>
    <row r="1383" spans="44:47" x14ac:dyDescent="0.3">
      <c r="AR1383" t="s">
        <v>899</v>
      </c>
      <c r="AS1383" t="s">
        <v>899</v>
      </c>
      <c r="AT1383" t="s">
        <v>899</v>
      </c>
      <c r="AU1383" t="s">
        <v>899</v>
      </c>
    </row>
    <row r="1384" spans="44:47" x14ac:dyDescent="0.3">
      <c r="AR1384" t="s">
        <v>899</v>
      </c>
      <c r="AS1384" t="s">
        <v>899</v>
      </c>
      <c r="AT1384" t="s">
        <v>899</v>
      </c>
      <c r="AU1384" t="s">
        <v>899</v>
      </c>
    </row>
    <row r="1385" spans="44:47" x14ac:dyDescent="0.3">
      <c r="AR1385" t="s">
        <v>899</v>
      </c>
      <c r="AS1385" t="s">
        <v>899</v>
      </c>
      <c r="AT1385" t="s">
        <v>899</v>
      </c>
      <c r="AU1385" t="s">
        <v>899</v>
      </c>
    </row>
    <row r="1386" spans="44:47" x14ac:dyDescent="0.3">
      <c r="AR1386" t="s">
        <v>899</v>
      </c>
      <c r="AS1386" t="s">
        <v>899</v>
      </c>
      <c r="AT1386" t="s">
        <v>899</v>
      </c>
      <c r="AU1386" t="s">
        <v>899</v>
      </c>
    </row>
    <row r="1387" spans="44:47" x14ac:dyDescent="0.3">
      <c r="AR1387" t="s">
        <v>899</v>
      </c>
      <c r="AS1387" t="s">
        <v>899</v>
      </c>
      <c r="AT1387" t="s">
        <v>899</v>
      </c>
      <c r="AU1387" t="s">
        <v>899</v>
      </c>
    </row>
    <row r="1388" spans="44:47" x14ac:dyDescent="0.3">
      <c r="AR1388" t="s">
        <v>899</v>
      </c>
      <c r="AS1388" t="s">
        <v>899</v>
      </c>
      <c r="AT1388" t="s">
        <v>899</v>
      </c>
      <c r="AU1388" t="s">
        <v>899</v>
      </c>
    </row>
    <row r="1389" spans="44:47" x14ac:dyDescent="0.3">
      <c r="AR1389" t="s">
        <v>899</v>
      </c>
      <c r="AS1389" t="s">
        <v>899</v>
      </c>
      <c r="AT1389" t="s">
        <v>899</v>
      </c>
      <c r="AU1389" t="s">
        <v>899</v>
      </c>
    </row>
    <row r="1390" spans="44:47" x14ac:dyDescent="0.3">
      <c r="AR1390" t="s">
        <v>899</v>
      </c>
      <c r="AS1390" t="s">
        <v>899</v>
      </c>
      <c r="AT1390" t="s">
        <v>899</v>
      </c>
      <c r="AU1390" t="s">
        <v>899</v>
      </c>
    </row>
    <row r="1391" spans="44:47" x14ac:dyDescent="0.3">
      <c r="AR1391" t="s">
        <v>899</v>
      </c>
      <c r="AS1391" t="s">
        <v>899</v>
      </c>
      <c r="AT1391" t="s">
        <v>899</v>
      </c>
      <c r="AU1391" t="s">
        <v>899</v>
      </c>
    </row>
    <row r="1392" spans="44:47" x14ac:dyDescent="0.3">
      <c r="AR1392" t="s">
        <v>899</v>
      </c>
      <c r="AS1392" t="s">
        <v>899</v>
      </c>
      <c r="AT1392" t="s">
        <v>899</v>
      </c>
      <c r="AU1392" t="s">
        <v>899</v>
      </c>
    </row>
    <row r="1393" spans="44:47" x14ac:dyDescent="0.3">
      <c r="AR1393" t="s">
        <v>899</v>
      </c>
      <c r="AS1393" t="s">
        <v>899</v>
      </c>
      <c r="AT1393" t="s">
        <v>899</v>
      </c>
      <c r="AU1393" t="s">
        <v>899</v>
      </c>
    </row>
    <row r="1394" spans="44:47" x14ac:dyDescent="0.3">
      <c r="AR1394" t="s">
        <v>899</v>
      </c>
      <c r="AS1394" t="s">
        <v>899</v>
      </c>
      <c r="AT1394" t="s">
        <v>899</v>
      </c>
      <c r="AU1394" t="s">
        <v>899</v>
      </c>
    </row>
    <row r="1395" spans="44:47" x14ac:dyDescent="0.3">
      <c r="AR1395" t="s">
        <v>899</v>
      </c>
      <c r="AS1395" t="s">
        <v>899</v>
      </c>
      <c r="AT1395" t="s">
        <v>899</v>
      </c>
      <c r="AU1395" t="s">
        <v>899</v>
      </c>
    </row>
    <row r="1396" spans="44:47" x14ac:dyDescent="0.3">
      <c r="AR1396" t="s">
        <v>899</v>
      </c>
      <c r="AS1396" t="s">
        <v>899</v>
      </c>
      <c r="AT1396" t="s">
        <v>899</v>
      </c>
      <c r="AU1396" t="s">
        <v>899</v>
      </c>
    </row>
    <row r="1397" spans="44:47" x14ac:dyDescent="0.3">
      <c r="AR1397" t="s">
        <v>899</v>
      </c>
      <c r="AS1397" t="s">
        <v>899</v>
      </c>
      <c r="AT1397" t="s">
        <v>899</v>
      </c>
      <c r="AU1397" t="s">
        <v>899</v>
      </c>
    </row>
    <row r="1398" spans="44:47" x14ac:dyDescent="0.3">
      <c r="AR1398" t="s">
        <v>899</v>
      </c>
      <c r="AS1398" t="s">
        <v>899</v>
      </c>
      <c r="AT1398" t="s">
        <v>899</v>
      </c>
      <c r="AU1398" t="s">
        <v>899</v>
      </c>
    </row>
    <row r="1399" spans="44:47" x14ac:dyDescent="0.3">
      <c r="AR1399" t="s">
        <v>899</v>
      </c>
      <c r="AS1399" t="s">
        <v>899</v>
      </c>
      <c r="AT1399" t="s">
        <v>899</v>
      </c>
    </row>
    <row r="1400" spans="44:47" x14ac:dyDescent="0.3">
      <c r="AR1400" t="s">
        <v>899</v>
      </c>
      <c r="AS1400" t="s">
        <v>899</v>
      </c>
      <c r="AT1400" t="s">
        <v>899</v>
      </c>
    </row>
    <row r="1401" spans="44:47" x14ac:dyDescent="0.3">
      <c r="AR1401" t="s">
        <v>899</v>
      </c>
      <c r="AS1401" t="s">
        <v>899</v>
      </c>
      <c r="AT1401" t="s">
        <v>899</v>
      </c>
    </row>
    <row r="1402" spans="44:47" x14ac:dyDescent="0.3">
      <c r="AR1402" t="s">
        <v>899</v>
      </c>
      <c r="AS1402" t="s">
        <v>899</v>
      </c>
      <c r="AT1402" t="s">
        <v>899</v>
      </c>
    </row>
    <row r="1403" spans="44:47" x14ac:dyDescent="0.3">
      <c r="AR1403" t="s">
        <v>899</v>
      </c>
      <c r="AS1403" t="s">
        <v>899</v>
      </c>
      <c r="AT1403" t="s">
        <v>899</v>
      </c>
    </row>
    <row r="1404" spans="44:47" x14ac:dyDescent="0.3">
      <c r="AR1404" t="s">
        <v>899</v>
      </c>
      <c r="AS1404" t="s">
        <v>899</v>
      </c>
      <c r="AT1404" t="s">
        <v>899</v>
      </c>
    </row>
    <row r="1405" spans="44:47" x14ac:dyDescent="0.3">
      <c r="AR1405" t="s">
        <v>899</v>
      </c>
      <c r="AS1405" t="s">
        <v>899</v>
      </c>
      <c r="AT1405" t="s">
        <v>899</v>
      </c>
    </row>
    <row r="1406" spans="44:47" x14ac:dyDescent="0.3">
      <c r="AR1406" t="s">
        <v>899</v>
      </c>
      <c r="AS1406" t="s">
        <v>899</v>
      </c>
      <c r="AT1406" t="s">
        <v>899</v>
      </c>
    </row>
    <row r="1407" spans="44:47" x14ac:dyDescent="0.3">
      <c r="AR1407" t="s">
        <v>899</v>
      </c>
      <c r="AS1407" t="s">
        <v>899</v>
      </c>
      <c r="AT1407" t="s">
        <v>899</v>
      </c>
    </row>
    <row r="1408" spans="44:47" x14ac:dyDescent="0.3">
      <c r="AR1408" t="s">
        <v>899</v>
      </c>
      <c r="AS1408" t="s">
        <v>899</v>
      </c>
      <c r="AT1408" t="s">
        <v>899</v>
      </c>
    </row>
    <row r="1409" spans="44:46" x14ac:dyDescent="0.3">
      <c r="AR1409" t="s">
        <v>899</v>
      </c>
      <c r="AS1409" t="s">
        <v>899</v>
      </c>
      <c r="AT1409" t="s">
        <v>899</v>
      </c>
    </row>
    <row r="1410" spans="44:46" x14ac:dyDescent="0.3">
      <c r="AR1410" t="s">
        <v>899</v>
      </c>
      <c r="AS1410" t="s">
        <v>899</v>
      </c>
      <c r="AT1410" t="s">
        <v>899</v>
      </c>
    </row>
    <row r="1411" spans="44:46" x14ac:dyDescent="0.3">
      <c r="AR1411" t="s">
        <v>899</v>
      </c>
      <c r="AS1411" t="s">
        <v>899</v>
      </c>
      <c r="AT1411" t="s">
        <v>899</v>
      </c>
    </row>
    <row r="1412" spans="44:46" x14ac:dyDescent="0.3">
      <c r="AR1412" t="s">
        <v>899</v>
      </c>
      <c r="AS1412" t="s">
        <v>899</v>
      </c>
      <c r="AT1412" t="s">
        <v>899</v>
      </c>
    </row>
    <row r="1413" spans="44:46" x14ac:dyDescent="0.3">
      <c r="AR1413" t="s">
        <v>899</v>
      </c>
      <c r="AS1413" t="s">
        <v>899</v>
      </c>
      <c r="AT1413" t="s">
        <v>899</v>
      </c>
    </row>
    <row r="1414" spans="44:46" x14ac:dyDescent="0.3">
      <c r="AR1414" t="s">
        <v>899</v>
      </c>
      <c r="AS1414" t="s">
        <v>899</v>
      </c>
      <c r="AT1414" t="s">
        <v>899</v>
      </c>
    </row>
    <row r="1415" spans="44:46" x14ac:dyDescent="0.3">
      <c r="AR1415" t="s">
        <v>899</v>
      </c>
      <c r="AS1415" t="s">
        <v>899</v>
      </c>
      <c r="AT1415" t="s">
        <v>899</v>
      </c>
    </row>
    <row r="1416" spans="44:46" x14ac:dyDescent="0.3">
      <c r="AR1416" t="s">
        <v>899</v>
      </c>
      <c r="AS1416" t="s">
        <v>899</v>
      </c>
      <c r="AT1416" t="s">
        <v>899</v>
      </c>
    </row>
    <row r="1417" spans="44:46" x14ac:dyDescent="0.3">
      <c r="AR1417" t="s">
        <v>899</v>
      </c>
      <c r="AS1417" t="s">
        <v>899</v>
      </c>
      <c r="AT1417" t="s">
        <v>899</v>
      </c>
    </row>
    <row r="1418" spans="44:46" x14ac:dyDescent="0.3">
      <c r="AR1418" t="s">
        <v>899</v>
      </c>
      <c r="AS1418" t="s">
        <v>899</v>
      </c>
      <c r="AT1418" t="s">
        <v>899</v>
      </c>
    </row>
    <row r="1419" spans="44:46" x14ac:dyDescent="0.3">
      <c r="AR1419" t="s">
        <v>899</v>
      </c>
      <c r="AS1419" t="s">
        <v>899</v>
      </c>
      <c r="AT1419" t="s">
        <v>899</v>
      </c>
    </row>
    <row r="1420" spans="44:46" x14ac:dyDescent="0.3">
      <c r="AR1420" t="s">
        <v>899</v>
      </c>
      <c r="AS1420" t="s">
        <v>899</v>
      </c>
      <c r="AT1420" t="s">
        <v>899</v>
      </c>
    </row>
    <row r="1421" spans="44:46" x14ac:dyDescent="0.3">
      <c r="AR1421" t="s">
        <v>899</v>
      </c>
      <c r="AS1421" t="s">
        <v>899</v>
      </c>
      <c r="AT1421" t="s">
        <v>899</v>
      </c>
    </row>
    <row r="1422" spans="44:46" x14ac:dyDescent="0.3">
      <c r="AR1422" t="s">
        <v>899</v>
      </c>
      <c r="AS1422" t="s">
        <v>899</v>
      </c>
      <c r="AT1422" t="s">
        <v>899</v>
      </c>
    </row>
    <row r="1423" spans="44:46" x14ac:dyDescent="0.3">
      <c r="AR1423" t="s">
        <v>899</v>
      </c>
      <c r="AS1423" t="s">
        <v>899</v>
      </c>
      <c r="AT1423" t="s">
        <v>899</v>
      </c>
    </row>
    <row r="1424" spans="44:46" x14ac:dyDescent="0.3">
      <c r="AR1424" t="s">
        <v>899</v>
      </c>
      <c r="AS1424" t="s">
        <v>899</v>
      </c>
      <c r="AT1424" t="s">
        <v>899</v>
      </c>
    </row>
    <row r="1425" spans="44:46" x14ac:dyDescent="0.3">
      <c r="AR1425" t="s">
        <v>899</v>
      </c>
      <c r="AS1425" t="s">
        <v>899</v>
      </c>
      <c r="AT1425" t="s">
        <v>899</v>
      </c>
    </row>
    <row r="1426" spans="44:46" x14ac:dyDescent="0.3">
      <c r="AR1426" t="s">
        <v>899</v>
      </c>
      <c r="AS1426" t="s">
        <v>899</v>
      </c>
      <c r="AT1426" t="s">
        <v>899</v>
      </c>
    </row>
    <row r="1427" spans="44:46" x14ac:dyDescent="0.3">
      <c r="AR1427" t="s">
        <v>899</v>
      </c>
      <c r="AS1427" t="s">
        <v>899</v>
      </c>
      <c r="AT1427" t="s">
        <v>899</v>
      </c>
    </row>
    <row r="1428" spans="44:46" x14ac:dyDescent="0.3">
      <c r="AR1428" t="s">
        <v>899</v>
      </c>
      <c r="AS1428" t="s">
        <v>899</v>
      </c>
      <c r="AT1428" t="s">
        <v>899</v>
      </c>
    </row>
    <row r="1429" spans="44:46" x14ac:dyDescent="0.3">
      <c r="AR1429" t="s">
        <v>899</v>
      </c>
      <c r="AS1429" t="s">
        <v>899</v>
      </c>
      <c r="AT1429" t="s">
        <v>899</v>
      </c>
    </row>
    <row r="1430" spans="44:46" x14ac:dyDescent="0.3">
      <c r="AR1430" t="s">
        <v>899</v>
      </c>
      <c r="AS1430" t="s">
        <v>899</v>
      </c>
      <c r="AT1430" t="s">
        <v>899</v>
      </c>
    </row>
    <row r="1431" spans="44:46" x14ac:dyDescent="0.3">
      <c r="AR1431" t="s">
        <v>899</v>
      </c>
      <c r="AS1431" t="s">
        <v>899</v>
      </c>
      <c r="AT1431" t="s">
        <v>899</v>
      </c>
    </row>
    <row r="1432" spans="44:46" x14ac:dyDescent="0.3">
      <c r="AR1432" t="s">
        <v>899</v>
      </c>
      <c r="AS1432" t="s">
        <v>899</v>
      </c>
      <c r="AT1432" t="s">
        <v>899</v>
      </c>
    </row>
    <row r="1433" spans="44:46" x14ac:dyDescent="0.3">
      <c r="AR1433" t="s">
        <v>899</v>
      </c>
      <c r="AS1433" t="s">
        <v>899</v>
      </c>
      <c r="AT1433" t="s">
        <v>899</v>
      </c>
    </row>
    <row r="1434" spans="44:46" x14ac:dyDescent="0.3">
      <c r="AR1434" t="s">
        <v>899</v>
      </c>
      <c r="AS1434" t="s">
        <v>899</v>
      </c>
    </row>
    <row r="1435" spans="44:46" x14ac:dyDescent="0.3">
      <c r="AR1435" t="s">
        <v>899</v>
      </c>
      <c r="AS1435" t="s">
        <v>899</v>
      </c>
    </row>
    <row r="1436" spans="44:46" x14ac:dyDescent="0.3">
      <c r="AR1436" t="s">
        <v>899</v>
      </c>
      <c r="AS1436" t="s">
        <v>899</v>
      </c>
    </row>
    <row r="1437" spans="44:46" x14ac:dyDescent="0.3">
      <c r="AR1437" t="s">
        <v>899</v>
      </c>
      <c r="AS1437" t="s">
        <v>899</v>
      </c>
    </row>
    <row r="1438" spans="44:46" x14ac:dyDescent="0.3">
      <c r="AR1438" t="s">
        <v>899</v>
      </c>
      <c r="AS1438" t="s">
        <v>899</v>
      </c>
    </row>
    <row r="1439" spans="44:46" x14ac:dyDescent="0.3">
      <c r="AR1439" t="s">
        <v>899</v>
      </c>
      <c r="AS1439" t="s">
        <v>899</v>
      </c>
    </row>
    <row r="1440" spans="44:46" x14ac:dyDescent="0.3">
      <c r="AR1440" t="s">
        <v>899</v>
      </c>
      <c r="AS1440" t="s">
        <v>899</v>
      </c>
    </row>
    <row r="1441" spans="44:45" x14ac:dyDescent="0.3">
      <c r="AR1441" t="s">
        <v>899</v>
      </c>
      <c r="AS1441" t="s">
        <v>899</v>
      </c>
    </row>
    <row r="1442" spans="44:45" x14ac:dyDescent="0.3">
      <c r="AR1442" t="s">
        <v>899</v>
      </c>
      <c r="AS1442" t="s">
        <v>899</v>
      </c>
    </row>
    <row r="1443" spans="44:45" x14ac:dyDescent="0.3">
      <c r="AR1443" t="s">
        <v>899</v>
      </c>
      <c r="AS1443" t="s">
        <v>899</v>
      </c>
    </row>
    <row r="1444" spans="44:45" x14ac:dyDescent="0.3">
      <c r="AR1444" t="s">
        <v>899</v>
      </c>
      <c r="AS1444" t="s">
        <v>899</v>
      </c>
    </row>
    <row r="1445" spans="44:45" x14ac:dyDescent="0.3">
      <c r="AR1445" t="s">
        <v>899</v>
      </c>
      <c r="AS1445" t="s">
        <v>899</v>
      </c>
    </row>
    <row r="1446" spans="44:45" x14ac:dyDescent="0.3">
      <c r="AR1446" t="s">
        <v>899</v>
      </c>
      <c r="AS1446" t="s">
        <v>899</v>
      </c>
    </row>
    <row r="1447" spans="44:45" x14ac:dyDescent="0.3">
      <c r="AR1447" t="s">
        <v>899</v>
      </c>
      <c r="AS1447" t="s">
        <v>899</v>
      </c>
    </row>
    <row r="1448" spans="44:45" x14ac:dyDescent="0.3">
      <c r="AR1448" t="s">
        <v>899</v>
      </c>
      <c r="AS1448" t="s">
        <v>899</v>
      </c>
    </row>
    <row r="1449" spans="44:45" x14ac:dyDescent="0.3">
      <c r="AR1449" t="s">
        <v>899</v>
      </c>
      <c r="AS1449" t="s">
        <v>899</v>
      </c>
    </row>
    <row r="1450" spans="44:45" x14ac:dyDescent="0.3">
      <c r="AR1450" t="s">
        <v>899</v>
      </c>
      <c r="AS1450" t="s">
        <v>899</v>
      </c>
    </row>
    <row r="1451" spans="44:45" x14ac:dyDescent="0.3">
      <c r="AR1451" t="s">
        <v>899</v>
      </c>
      <c r="AS1451" t="s">
        <v>899</v>
      </c>
    </row>
    <row r="1452" spans="44:45" x14ac:dyDescent="0.3">
      <c r="AR1452" t="s">
        <v>899</v>
      </c>
      <c r="AS1452" t="s">
        <v>899</v>
      </c>
    </row>
    <row r="1453" spans="44:45" x14ac:dyDescent="0.3">
      <c r="AR1453" t="s">
        <v>899</v>
      </c>
      <c r="AS1453" t="s">
        <v>899</v>
      </c>
    </row>
    <row r="1454" spans="44:45" x14ac:dyDescent="0.3">
      <c r="AR1454" t="s">
        <v>899</v>
      </c>
      <c r="AS1454" t="s">
        <v>899</v>
      </c>
    </row>
    <row r="1455" spans="44:45" x14ac:dyDescent="0.3">
      <c r="AR1455" t="s">
        <v>899</v>
      </c>
      <c r="AS1455" t="s">
        <v>899</v>
      </c>
    </row>
    <row r="1456" spans="44:45" x14ac:dyDescent="0.3">
      <c r="AR1456" t="s">
        <v>899</v>
      </c>
      <c r="AS1456" t="s">
        <v>899</v>
      </c>
    </row>
    <row r="1457" spans="44:45" x14ac:dyDescent="0.3">
      <c r="AR1457" t="s">
        <v>899</v>
      </c>
      <c r="AS1457" t="s">
        <v>899</v>
      </c>
    </row>
    <row r="1458" spans="44:45" x14ac:dyDescent="0.3">
      <c r="AR1458" t="s">
        <v>899</v>
      </c>
      <c r="AS1458" t="s">
        <v>899</v>
      </c>
    </row>
    <row r="1459" spans="44:45" x14ac:dyDescent="0.3">
      <c r="AR1459" t="s">
        <v>899</v>
      </c>
    </row>
    <row r="1460" spans="44:45" x14ac:dyDescent="0.3">
      <c r="AR1460" t="s">
        <v>899</v>
      </c>
    </row>
    <row r="1461" spans="44:45" x14ac:dyDescent="0.3">
      <c r="AR1461" t="s">
        <v>899</v>
      </c>
    </row>
    <row r="1462" spans="44:45" x14ac:dyDescent="0.3">
      <c r="AR1462" t="s">
        <v>899</v>
      </c>
    </row>
    <row r="1463" spans="44:45" x14ac:dyDescent="0.3">
      <c r="AR1463" t="s">
        <v>899</v>
      </c>
    </row>
    <row r="1464" spans="44:45" x14ac:dyDescent="0.3">
      <c r="AR1464" t="s">
        <v>899</v>
      </c>
    </row>
    <row r="1465" spans="44:45" x14ac:dyDescent="0.3">
      <c r="AR1465" t="s">
        <v>899</v>
      </c>
    </row>
    <row r="1466" spans="44:45" x14ac:dyDescent="0.3">
      <c r="AR1466" t="s">
        <v>899</v>
      </c>
    </row>
    <row r="1467" spans="44:45" x14ac:dyDescent="0.3">
      <c r="AR1467" t="s">
        <v>899</v>
      </c>
    </row>
    <row r="1468" spans="44:45" x14ac:dyDescent="0.3">
      <c r="AR1468" t="s">
        <v>899</v>
      </c>
    </row>
    <row r="1469" spans="44:45" x14ac:dyDescent="0.3">
      <c r="AR1469" t="s">
        <v>899</v>
      </c>
    </row>
    <row r="1470" spans="44:45" x14ac:dyDescent="0.3">
      <c r="AR1470" t="s">
        <v>899</v>
      </c>
    </row>
    <row r="1471" spans="44:45" x14ac:dyDescent="0.3">
      <c r="AR1471" t="s">
        <v>899</v>
      </c>
    </row>
    <row r="1472" spans="44:45" x14ac:dyDescent="0.3">
      <c r="AR1472" t="s">
        <v>899</v>
      </c>
    </row>
    <row r="1473" spans="44:44" x14ac:dyDescent="0.3">
      <c r="AR1473" t="s">
        <v>899</v>
      </c>
    </row>
    <row r="1474" spans="44:44" x14ac:dyDescent="0.3">
      <c r="AR1474" t="s">
        <v>899</v>
      </c>
    </row>
    <row r="1475" spans="44:44" x14ac:dyDescent="0.3">
      <c r="AR1475" t="s">
        <v>899</v>
      </c>
    </row>
    <row r="1476" spans="44:44" x14ac:dyDescent="0.3">
      <c r="AR1476" t="s">
        <v>899</v>
      </c>
    </row>
    <row r="1477" spans="44:44" x14ac:dyDescent="0.3">
      <c r="AR1477" t="s">
        <v>899</v>
      </c>
    </row>
    <row r="1478" spans="44:44" x14ac:dyDescent="0.3">
      <c r="AR1478" t="s">
        <v>899</v>
      </c>
    </row>
    <row r="1479" spans="44:44" x14ac:dyDescent="0.3">
      <c r="AR1479" t="s">
        <v>899</v>
      </c>
    </row>
    <row r="1480" spans="44:44" x14ac:dyDescent="0.3">
      <c r="AR1480" t="s">
        <v>899</v>
      </c>
    </row>
    <row r="1481" spans="44:44" x14ac:dyDescent="0.3">
      <c r="AR1481" t="s">
        <v>899</v>
      </c>
    </row>
    <row r="1482" spans="44:44" x14ac:dyDescent="0.3">
      <c r="AR1482" t="s">
        <v>899</v>
      </c>
    </row>
    <row r="1483" spans="44:44" x14ac:dyDescent="0.3">
      <c r="AR1483" t="s">
        <v>899</v>
      </c>
    </row>
    <row r="1484" spans="44:44" x14ac:dyDescent="0.3">
      <c r="AR1484" t="s">
        <v>899</v>
      </c>
    </row>
    <row r="1485" spans="44:44" x14ac:dyDescent="0.3">
      <c r="AR1485" t="s">
        <v>899</v>
      </c>
    </row>
    <row r="1486" spans="44:44" x14ac:dyDescent="0.3">
      <c r="AR1486" t="s">
        <v>899</v>
      </c>
    </row>
    <row r="1487" spans="44:44" x14ac:dyDescent="0.3">
      <c r="AR1487" t="s">
        <v>899</v>
      </c>
    </row>
    <row r="1488" spans="44:44" x14ac:dyDescent="0.3">
      <c r="AR1488" t="s">
        <v>899</v>
      </c>
    </row>
    <row r="1489" spans="44:44" x14ac:dyDescent="0.3">
      <c r="AR1489" t="s">
        <v>899</v>
      </c>
    </row>
    <row r="1490" spans="44:44" x14ac:dyDescent="0.3">
      <c r="AR1490" t="s">
        <v>899</v>
      </c>
    </row>
    <row r="1491" spans="44:44" x14ac:dyDescent="0.3">
      <c r="AR1491" t="s">
        <v>899</v>
      </c>
    </row>
    <row r="1492" spans="44:44" x14ac:dyDescent="0.3">
      <c r="AR1492" t="s">
        <v>899</v>
      </c>
    </row>
    <row r="1493" spans="44:44" x14ac:dyDescent="0.3">
      <c r="AR1493" t="s">
        <v>899</v>
      </c>
    </row>
  </sheetData>
  <sheetProtection sheet="1" objects="1" scenarios="1"/>
  <mergeCells count="50">
    <mergeCell ref="J5:Q5"/>
    <mergeCell ref="B5:H5"/>
    <mergeCell ref="G53:G54"/>
    <mergeCell ref="J57:Q57"/>
    <mergeCell ref="G32:G33"/>
    <mergeCell ref="G30:G31"/>
    <mergeCell ref="G28:G29"/>
    <mergeCell ref="G48:G51"/>
    <mergeCell ref="G38:G41"/>
    <mergeCell ref="G36:G37"/>
    <mergeCell ref="G34:G35"/>
    <mergeCell ref="G42:G43"/>
    <mergeCell ref="G44:G47"/>
    <mergeCell ref="C6:D6"/>
    <mergeCell ref="C7:C19"/>
    <mergeCell ref="D13:D19"/>
    <mergeCell ref="C48:C55"/>
    <mergeCell ref="C20:C47"/>
    <mergeCell ref="D34:D47"/>
    <mergeCell ref="K17:K18"/>
    <mergeCell ref="K19:K20"/>
    <mergeCell ref="J23:Q23"/>
    <mergeCell ref="G20:G21"/>
    <mergeCell ref="G22:G23"/>
    <mergeCell ref="G24:G27"/>
    <mergeCell ref="D48:D55"/>
    <mergeCell ref="D7:D12"/>
    <mergeCell ref="D20:D33"/>
    <mergeCell ref="J40:Q40"/>
    <mergeCell ref="AA6:AB6"/>
    <mergeCell ref="AC6:AD6"/>
    <mergeCell ref="K7:K8"/>
    <mergeCell ref="K9:K10"/>
    <mergeCell ref="K11:K12"/>
    <mergeCell ref="K13:K14"/>
    <mergeCell ref="K15:K16"/>
    <mergeCell ref="G7:G12"/>
    <mergeCell ref="AE6:AG6"/>
    <mergeCell ref="L19:L20"/>
    <mergeCell ref="L7:L8"/>
    <mergeCell ref="L9:L10"/>
    <mergeCell ref="L11:L12"/>
    <mergeCell ref="L13:L14"/>
    <mergeCell ref="L15:L16"/>
    <mergeCell ref="L17:L18"/>
    <mergeCell ref="AE26:AI26"/>
    <mergeCell ref="AC35:AE35"/>
    <mergeCell ref="AC11:AE11"/>
    <mergeCell ref="AC16:AE16"/>
    <mergeCell ref="AC21:AE21"/>
  </mergeCells>
  <phoneticPr fontId="2"/>
  <conditionalFormatting sqref="K7:L8">
    <cfRule type="expression" dxfId="21" priority="34">
      <formula>$J$7=FALSE</formula>
    </cfRule>
  </conditionalFormatting>
  <conditionalFormatting sqref="K9:L10">
    <cfRule type="expression" dxfId="20" priority="33">
      <formula>$J$9=FALSE</formula>
    </cfRule>
  </conditionalFormatting>
  <conditionalFormatting sqref="K11:L12">
    <cfRule type="expression" dxfId="19" priority="32">
      <formula>$J$11=FALSE</formula>
    </cfRule>
  </conditionalFormatting>
  <conditionalFormatting sqref="K13:L14">
    <cfRule type="expression" dxfId="18" priority="31">
      <formula>$J$13=FALSE</formula>
    </cfRule>
  </conditionalFormatting>
  <conditionalFormatting sqref="K15:L16">
    <cfRule type="expression" dxfId="17" priority="30">
      <formula>$J$15=FALSE</formula>
    </cfRule>
  </conditionalFormatting>
  <conditionalFormatting sqref="K17:L18">
    <cfRule type="expression" dxfId="16" priority="29">
      <formula>$J$17=FALSE</formula>
    </cfRule>
  </conditionalFormatting>
  <conditionalFormatting sqref="K19:L20">
    <cfRule type="expression" dxfId="15" priority="28">
      <formula>$J$19=FALSE</formula>
    </cfRule>
  </conditionalFormatting>
  <conditionalFormatting sqref="M7:P7">
    <cfRule type="expression" dxfId="14" priority="27">
      <formula>$Q$7=FALSE</formula>
    </cfRule>
  </conditionalFormatting>
  <conditionalFormatting sqref="M8:P8">
    <cfRule type="expression" dxfId="13" priority="26">
      <formula>$Q$8=FALSE</formula>
    </cfRule>
  </conditionalFormatting>
  <conditionalFormatting sqref="M9:P9">
    <cfRule type="expression" dxfId="12" priority="25">
      <formula>$Q$9=FALSE</formula>
    </cfRule>
  </conditionalFormatting>
  <conditionalFormatting sqref="M10:P10">
    <cfRule type="expression" dxfId="11" priority="24">
      <formula>$Q$10=FALSE</formula>
    </cfRule>
  </conditionalFormatting>
  <conditionalFormatting sqref="M11:P11">
    <cfRule type="expression" dxfId="10" priority="23">
      <formula>$Q$11=FALSE</formula>
    </cfRule>
  </conditionalFormatting>
  <conditionalFormatting sqref="M12:P12">
    <cfRule type="expression" dxfId="9" priority="22">
      <formula>$Q$12=FALSE</formula>
    </cfRule>
  </conditionalFormatting>
  <conditionalFormatting sqref="M13:P13">
    <cfRule type="expression" dxfId="8" priority="21">
      <formula>$Q$13=FALSE</formula>
    </cfRule>
  </conditionalFormatting>
  <conditionalFormatting sqref="M14:P14">
    <cfRule type="expression" dxfId="7" priority="20">
      <formula>$Q$14=FALSE</formula>
    </cfRule>
  </conditionalFormatting>
  <conditionalFormatting sqref="M15:P15">
    <cfRule type="expression" dxfId="6" priority="19">
      <formula>$Q$15=FALSE</formula>
    </cfRule>
  </conditionalFormatting>
  <conditionalFormatting sqref="M16:P16">
    <cfRule type="expression" dxfId="5" priority="18">
      <formula>$Q$16=FALSE</formula>
    </cfRule>
  </conditionalFormatting>
  <conditionalFormatting sqref="M17:P17">
    <cfRule type="expression" dxfId="4" priority="17">
      <formula>$Q$17=FALSE</formula>
    </cfRule>
  </conditionalFormatting>
  <conditionalFormatting sqref="M18:P18">
    <cfRule type="expression" dxfId="3" priority="16">
      <formula>$Q$18=FALSE</formula>
    </cfRule>
  </conditionalFormatting>
  <conditionalFormatting sqref="M19:P19">
    <cfRule type="expression" dxfId="2" priority="15">
      <formula>$Q$19=FALSE</formula>
    </cfRule>
  </conditionalFormatting>
  <conditionalFormatting sqref="M20:P20">
    <cfRule type="expression" dxfId="1" priority="14">
      <formula>$Q$20=FALSE</formula>
    </cfRule>
  </conditionalFormatting>
  <conditionalFormatting sqref="E3">
    <cfRule type="expression" dxfId="0" priority="1">
      <formula>$C$3="都道府県"</formula>
    </cfRule>
  </conditionalFormatting>
  <dataValidations count="5">
    <dataValidation type="list" allowBlank="1" showInputMessage="1" showErrorMessage="1" sqref="F3 E3" xr:uid="{655EB0C4-E6F5-4BD4-8CE9-6F775DFDCEE8}">
      <formula1>INDIRECT($D$3)</formula1>
    </dataValidation>
    <dataValidation type="list" allowBlank="1" showInputMessage="1" showErrorMessage="1" sqref="C3" xr:uid="{FBF324CB-87AB-499E-B6E1-F2DE2F93D4F6}">
      <formula1>"都道府県,市区町村"</formula1>
    </dataValidation>
    <dataValidation type="list" allowBlank="1" showInputMessage="1" showErrorMessage="1" sqref="E3:F3" xr:uid="{A5B0EABB-CFAC-47F7-8825-032DCF7DE176}">
      <formula1>INDIRECT($E$3)</formula1>
    </dataValidation>
    <dataValidation type="list" allowBlank="1" showInputMessage="1" showErrorMessage="1" sqref="D3" xr:uid="{996CFD92-7DD1-48D8-B5D4-A102531DA0FE}">
      <formula1>$AL$3:$AL$49</formula1>
    </dataValidation>
    <dataValidation type="list" allowBlank="1" showInputMessage="1" showErrorMessage="1" sqref="E3:F3" xr:uid="{EAE901D1-8AD7-45EE-B291-005E1A14F1EC}">
      <formula1>#REF!</formula1>
    </dataValidation>
  </dataValidations>
  <hyperlinks>
    <hyperlink ref="K60" r:id="rId1" xr:uid="{66DEF9F0-8A21-4B97-B8AF-A3941AC3693F}"/>
    <hyperlink ref="K64" r:id="rId2" xr:uid="{9536F0B0-919C-4705-B4A5-0484DEAB8FD2}"/>
  </hyperlinks>
  <pageMargins left="0.7" right="0.7" top="0.75" bottom="0.75" header="0.3" footer="0.3"/>
  <pageSetup paperSize="9" scale="31" orientation="landscape" r:id="rId3"/>
  <colBreaks count="3" manualBreakCount="3">
    <brk id="9" max="1048575" man="1"/>
    <brk id="14" max="1048575" man="1"/>
    <brk id="15" max="1048575" man="1"/>
  </colBreaks>
  <drawing r:id="rId4"/>
  <legacyDrawing r:id="rId5"/>
  <mc:AlternateContent xmlns:mc="http://schemas.openxmlformats.org/markup-compatibility/2006">
    <mc:Choice Requires="x14">
      <controls>
        <mc:AlternateContent xmlns:mc="http://schemas.openxmlformats.org/markup-compatibility/2006">
          <mc:Choice Requires="x14">
            <control shapeId="1117" r:id="rId6" name="Check Box 93">
              <controlPr locked="0" defaultSize="0" autoFill="0" autoLine="0" autoPict="0">
                <anchor moveWithCells="1">
                  <from>
                    <xdr:col>5</xdr:col>
                    <xdr:colOff>333375</xdr:colOff>
                    <xdr:row>6</xdr:row>
                    <xdr:rowOff>19050</xdr:rowOff>
                  </from>
                  <to>
                    <xdr:col>5</xdr:col>
                    <xdr:colOff>561975</xdr:colOff>
                    <xdr:row>7</xdr:row>
                    <xdr:rowOff>0</xdr:rowOff>
                  </to>
                </anchor>
              </controlPr>
            </control>
          </mc:Choice>
        </mc:AlternateContent>
        <mc:AlternateContent xmlns:mc="http://schemas.openxmlformats.org/markup-compatibility/2006">
          <mc:Choice Requires="x14">
            <control shapeId="1121" r:id="rId7" name="Check Box 97">
              <controlPr locked="0" defaultSize="0" autoFill="0" autoLine="0" autoPict="0">
                <anchor moveWithCells="1">
                  <from>
                    <xdr:col>5</xdr:col>
                    <xdr:colOff>333375</xdr:colOff>
                    <xdr:row>7</xdr:row>
                    <xdr:rowOff>19050</xdr:rowOff>
                  </from>
                  <to>
                    <xdr:col>5</xdr:col>
                    <xdr:colOff>561975</xdr:colOff>
                    <xdr:row>8</xdr:row>
                    <xdr:rowOff>0</xdr:rowOff>
                  </to>
                </anchor>
              </controlPr>
            </control>
          </mc:Choice>
        </mc:AlternateContent>
        <mc:AlternateContent xmlns:mc="http://schemas.openxmlformats.org/markup-compatibility/2006">
          <mc:Choice Requires="x14">
            <control shapeId="1122" r:id="rId8" name="Check Box 98">
              <controlPr locked="0" defaultSize="0" autoFill="0" autoLine="0" autoPict="0">
                <anchor moveWithCells="1">
                  <from>
                    <xdr:col>5</xdr:col>
                    <xdr:colOff>333375</xdr:colOff>
                    <xdr:row>8</xdr:row>
                    <xdr:rowOff>19050</xdr:rowOff>
                  </from>
                  <to>
                    <xdr:col>5</xdr:col>
                    <xdr:colOff>561975</xdr:colOff>
                    <xdr:row>9</xdr:row>
                    <xdr:rowOff>0</xdr:rowOff>
                  </to>
                </anchor>
              </controlPr>
            </control>
          </mc:Choice>
        </mc:AlternateContent>
        <mc:AlternateContent xmlns:mc="http://schemas.openxmlformats.org/markup-compatibility/2006">
          <mc:Choice Requires="x14">
            <control shapeId="1123" r:id="rId9" name="Check Box 99">
              <controlPr locked="0" defaultSize="0" autoFill="0" autoLine="0" autoPict="0">
                <anchor moveWithCells="1">
                  <from>
                    <xdr:col>5</xdr:col>
                    <xdr:colOff>333375</xdr:colOff>
                    <xdr:row>9</xdr:row>
                    <xdr:rowOff>19050</xdr:rowOff>
                  </from>
                  <to>
                    <xdr:col>5</xdr:col>
                    <xdr:colOff>561975</xdr:colOff>
                    <xdr:row>10</xdr:row>
                    <xdr:rowOff>0</xdr:rowOff>
                  </to>
                </anchor>
              </controlPr>
            </control>
          </mc:Choice>
        </mc:AlternateContent>
        <mc:AlternateContent xmlns:mc="http://schemas.openxmlformats.org/markup-compatibility/2006">
          <mc:Choice Requires="x14">
            <control shapeId="1124" r:id="rId10" name="Check Box 100">
              <controlPr locked="0" defaultSize="0" autoFill="0" autoLine="0" autoPict="0">
                <anchor moveWithCells="1">
                  <from>
                    <xdr:col>5</xdr:col>
                    <xdr:colOff>333375</xdr:colOff>
                    <xdr:row>10</xdr:row>
                    <xdr:rowOff>19050</xdr:rowOff>
                  </from>
                  <to>
                    <xdr:col>5</xdr:col>
                    <xdr:colOff>561975</xdr:colOff>
                    <xdr:row>11</xdr:row>
                    <xdr:rowOff>0</xdr:rowOff>
                  </to>
                </anchor>
              </controlPr>
            </control>
          </mc:Choice>
        </mc:AlternateContent>
        <mc:AlternateContent xmlns:mc="http://schemas.openxmlformats.org/markup-compatibility/2006">
          <mc:Choice Requires="x14">
            <control shapeId="1125" r:id="rId11" name="Check Box 101">
              <controlPr locked="0" defaultSize="0" autoFill="0" autoLine="0" autoPict="0">
                <anchor moveWithCells="1">
                  <from>
                    <xdr:col>5</xdr:col>
                    <xdr:colOff>333375</xdr:colOff>
                    <xdr:row>11</xdr:row>
                    <xdr:rowOff>19050</xdr:rowOff>
                  </from>
                  <to>
                    <xdr:col>5</xdr:col>
                    <xdr:colOff>561975</xdr:colOff>
                    <xdr:row>12</xdr:row>
                    <xdr:rowOff>0</xdr:rowOff>
                  </to>
                </anchor>
              </controlPr>
            </control>
          </mc:Choice>
        </mc:AlternateContent>
        <mc:AlternateContent xmlns:mc="http://schemas.openxmlformats.org/markup-compatibility/2006">
          <mc:Choice Requires="x14">
            <control shapeId="1126" r:id="rId12" name="Check Box 102">
              <controlPr locked="0" defaultSize="0" autoFill="0" autoLine="0" autoPict="0">
                <anchor moveWithCells="1">
                  <from>
                    <xdr:col>5</xdr:col>
                    <xdr:colOff>333375</xdr:colOff>
                    <xdr:row>13</xdr:row>
                    <xdr:rowOff>19050</xdr:rowOff>
                  </from>
                  <to>
                    <xdr:col>5</xdr:col>
                    <xdr:colOff>561975</xdr:colOff>
                    <xdr:row>14</xdr:row>
                    <xdr:rowOff>0</xdr:rowOff>
                  </to>
                </anchor>
              </controlPr>
            </control>
          </mc:Choice>
        </mc:AlternateContent>
        <mc:AlternateContent xmlns:mc="http://schemas.openxmlformats.org/markup-compatibility/2006">
          <mc:Choice Requires="x14">
            <control shapeId="1127" r:id="rId13" name="Check Box 103">
              <controlPr locked="0" defaultSize="0" autoFill="0" autoLine="0" autoPict="0">
                <anchor moveWithCells="1">
                  <from>
                    <xdr:col>5</xdr:col>
                    <xdr:colOff>333375</xdr:colOff>
                    <xdr:row>14</xdr:row>
                    <xdr:rowOff>19050</xdr:rowOff>
                  </from>
                  <to>
                    <xdr:col>5</xdr:col>
                    <xdr:colOff>561975</xdr:colOff>
                    <xdr:row>15</xdr:row>
                    <xdr:rowOff>0</xdr:rowOff>
                  </to>
                </anchor>
              </controlPr>
            </control>
          </mc:Choice>
        </mc:AlternateContent>
        <mc:AlternateContent xmlns:mc="http://schemas.openxmlformats.org/markup-compatibility/2006">
          <mc:Choice Requires="x14">
            <control shapeId="1128" r:id="rId14" name="Check Box 104">
              <controlPr locked="0" defaultSize="0" autoFill="0" autoLine="0" autoPict="0">
                <anchor moveWithCells="1">
                  <from>
                    <xdr:col>5</xdr:col>
                    <xdr:colOff>333375</xdr:colOff>
                    <xdr:row>15</xdr:row>
                    <xdr:rowOff>19050</xdr:rowOff>
                  </from>
                  <to>
                    <xdr:col>5</xdr:col>
                    <xdr:colOff>561975</xdr:colOff>
                    <xdr:row>16</xdr:row>
                    <xdr:rowOff>0</xdr:rowOff>
                  </to>
                </anchor>
              </controlPr>
            </control>
          </mc:Choice>
        </mc:AlternateContent>
        <mc:AlternateContent xmlns:mc="http://schemas.openxmlformats.org/markup-compatibility/2006">
          <mc:Choice Requires="x14">
            <control shapeId="1129" r:id="rId15" name="Check Box 105">
              <controlPr locked="0" defaultSize="0" autoFill="0" autoLine="0" autoPict="0">
                <anchor moveWithCells="1">
                  <from>
                    <xdr:col>5</xdr:col>
                    <xdr:colOff>333375</xdr:colOff>
                    <xdr:row>16</xdr:row>
                    <xdr:rowOff>19050</xdr:rowOff>
                  </from>
                  <to>
                    <xdr:col>5</xdr:col>
                    <xdr:colOff>561975</xdr:colOff>
                    <xdr:row>17</xdr:row>
                    <xdr:rowOff>0</xdr:rowOff>
                  </to>
                </anchor>
              </controlPr>
            </control>
          </mc:Choice>
        </mc:AlternateContent>
        <mc:AlternateContent xmlns:mc="http://schemas.openxmlformats.org/markup-compatibility/2006">
          <mc:Choice Requires="x14">
            <control shapeId="1130" r:id="rId16" name="Check Box 106">
              <controlPr locked="0" defaultSize="0" autoFill="0" autoLine="0" autoPict="0">
                <anchor moveWithCells="1">
                  <from>
                    <xdr:col>5</xdr:col>
                    <xdr:colOff>333375</xdr:colOff>
                    <xdr:row>17</xdr:row>
                    <xdr:rowOff>19050</xdr:rowOff>
                  </from>
                  <to>
                    <xdr:col>5</xdr:col>
                    <xdr:colOff>561975</xdr:colOff>
                    <xdr:row>18</xdr:row>
                    <xdr:rowOff>0</xdr:rowOff>
                  </to>
                </anchor>
              </controlPr>
            </control>
          </mc:Choice>
        </mc:AlternateContent>
        <mc:AlternateContent xmlns:mc="http://schemas.openxmlformats.org/markup-compatibility/2006">
          <mc:Choice Requires="x14">
            <control shapeId="1131" r:id="rId17" name="Check Box 107">
              <controlPr locked="0" defaultSize="0" autoFill="0" autoLine="0" autoPict="0">
                <anchor moveWithCells="1">
                  <from>
                    <xdr:col>5</xdr:col>
                    <xdr:colOff>333375</xdr:colOff>
                    <xdr:row>18</xdr:row>
                    <xdr:rowOff>19050</xdr:rowOff>
                  </from>
                  <to>
                    <xdr:col>5</xdr:col>
                    <xdr:colOff>561975</xdr:colOff>
                    <xdr:row>19</xdr:row>
                    <xdr:rowOff>0</xdr:rowOff>
                  </to>
                </anchor>
              </controlPr>
            </control>
          </mc:Choice>
        </mc:AlternateContent>
        <mc:AlternateContent xmlns:mc="http://schemas.openxmlformats.org/markup-compatibility/2006">
          <mc:Choice Requires="x14">
            <control shapeId="1132" r:id="rId18" name="Check Box 108">
              <controlPr locked="0" defaultSize="0" autoFill="0" autoLine="0" autoPict="0">
                <anchor moveWithCells="1">
                  <from>
                    <xdr:col>5</xdr:col>
                    <xdr:colOff>333375</xdr:colOff>
                    <xdr:row>19</xdr:row>
                    <xdr:rowOff>19050</xdr:rowOff>
                  </from>
                  <to>
                    <xdr:col>5</xdr:col>
                    <xdr:colOff>561975</xdr:colOff>
                    <xdr:row>20</xdr:row>
                    <xdr:rowOff>0</xdr:rowOff>
                  </to>
                </anchor>
              </controlPr>
            </control>
          </mc:Choice>
        </mc:AlternateContent>
        <mc:AlternateContent xmlns:mc="http://schemas.openxmlformats.org/markup-compatibility/2006">
          <mc:Choice Requires="x14">
            <control shapeId="1133" r:id="rId19" name="Check Box 109">
              <controlPr locked="0" defaultSize="0" autoFill="0" autoLine="0" autoPict="0">
                <anchor moveWithCells="1">
                  <from>
                    <xdr:col>5</xdr:col>
                    <xdr:colOff>333375</xdr:colOff>
                    <xdr:row>20</xdr:row>
                    <xdr:rowOff>19050</xdr:rowOff>
                  </from>
                  <to>
                    <xdr:col>5</xdr:col>
                    <xdr:colOff>561975</xdr:colOff>
                    <xdr:row>21</xdr:row>
                    <xdr:rowOff>0</xdr:rowOff>
                  </to>
                </anchor>
              </controlPr>
            </control>
          </mc:Choice>
        </mc:AlternateContent>
        <mc:AlternateContent xmlns:mc="http://schemas.openxmlformats.org/markup-compatibility/2006">
          <mc:Choice Requires="x14">
            <control shapeId="1134" r:id="rId20" name="Check Box 110">
              <controlPr locked="0" defaultSize="0" autoFill="0" autoLine="0" autoPict="0">
                <anchor moveWithCells="1">
                  <from>
                    <xdr:col>5</xdr:col>
                    <xdr:colOff>333375</xdr:colOff>
                    <xdr:row>21</xdr:row>
                    <xdr:rowOff>19050</xdr:rowOff>
                  </from>
                  <to>
                    <xdr:col>5</xdr:col>
                    <xdr:colOff>571500</xdr:colOff>
                    <xdr:row>22</xdr:row>
                    <xdr:rowOff>0</xdr:rowOff>
                  </to>
                </anchor>
              </controlPr>
            </control>
          </mc:Choice>
        </mc:AlternateContent>
        <mc:AlternateContent xmlns:mc="http://schemas.openxmlformats.org/markup-compatibility/2006">
          <mc:Choice Requires="x14">
            <control shapeId="1135" r:id="rId21" name="Check Box 111">
              <controlPr locked="0" defaultSize="0" autoFill="0" autoLine="0" autoPict="0">
                <anchor moveWithCells="1">
                  <from>
                    <xdr:col>5</xdr:col>
                    <xdr:colOff>333375</xdr:colOff>
                    <xdr:row>22</xdr:row>
                    <xdr:rowOff>19050</xdr:rowOff>
                  </from>
                  <to>
                    <xdr:col>5</xdr:col>
                    <xdr:colOff>571500</xdr:colOff>
                    <xdr:row>23</xdr:row>
                    <xdr:rowOff>0</xdr:rowOff>
                  </to>
                </anchor>
              </controlPr>
            </control>
          </mc:Choice>
        </mc:AlternateContent>
        <mc:AlternateContent xmlns:mc="http://schemas.openxmlformats.org/markup-compatibility/2006">
          <mc:Choice Requires="x14">
            <control shapeId="1136" r:id="rId22" name="Check Box 112">
              <controlPr locked="0" defaultSize="0" autoFill="0" autoLine="0" autoPict="0">
                <anchor moveWithCells="1">
                  <from>
                    <xdr:col>5</xdr:col>
                    <xdr:colOff>333375</xdr:colOff>
                    <xdr:row>23</xdr:row>
                    <xdr:rowOff>19050</xdr:rowOff>
                  </from>
                  <to>
                    <xdr:col>5</xdr:col>
                    <xdr:colOff>561975</xdr:colOff>
                    <xdr:row>24</xdr:row>
                    <xdr:rowOff>0</xdr:rowOff>
                  </to>
                </anchor>
              </controlPr>
            </control>
          </mc:Choice>
        </mc:AlternateContent>
        <mc:AlternateContent xmlns:mc="http://schemas.openxmlformats.org/markup-compatibility/2006">
          <mc:Choice Requires="x14">
            <control shapeId="1137" r:id="rId23" name="Check Box 113">
              <controlPr locked="0" defaultSize="0" autoFill="0" autoLine="0" autoPict="0">
                <anchor moveWithCells="1">
                  <from>
                    <xdr:col>5</xdr:col>
                    <xdr:colOff>333375</xdr:colOff>
                    <xdr:row>24</xdr:row>
                    <xdr:rowOff>19050</xdr:rowOff>
                  </from>
                  <to>
                    <xdr:col>5</xdr:col>
                    <xdr:colOff>561975</xdr:colOff>
                    <xdr:row>25</xdr:row>
                    <xdr:rowOff>0</xdr:rowOff>
                  </to>
                </anchor>
              </controlPr>
            </control>
          </mc:Choice>
        </mc:AlternateContent>
        <mc:AlternateContent xmlns:mc="http://schemas.openxmlformats.org/markup-compatibility/2006">
          <mc:Choice Requires="x14">
            <control shapeId="1138" r:id="rId24" name="Check Box 114">
              <controlPr locked="0" defaultSize="0" autoFill="0" autoLine="0" autoPict="0">
                <anchor moveWithCells="1">
                  <from>
                    <xdr:col>5</xdr:col>
                    <xdr:colOff>333375</xdr:colOff>
                    <xdr:row>25</xdr:row>
                    <xdr:rowOff>19050</xdr:rowOff>
                  </from>
                  <to>
                    <xdr:col>5</xdr:col>
                    <xdr:colOff>561975</xdr:colOff>
                    <xdr:row>26</xdr:row>
                    <xdr:rowOff>0</xdr:rowOff>
                  </to>
                </anchor>
              </controlPr>
            </control>
          </mc:Choice>
        </mc:AlternateContent>
        <mc:AlternateContent xmlns:mc="http://schemas.openxmlformats.org/markup-compatibility/2006">
          <mc:Choice Requires="x14">
            <control shapeId="1139" r:id="rId25" name="Check Box 115">
              <controlPr locked="0" defaultSize="0" autoFill="0" autoLine="0" autoPict="0">
                <anchor moveWithCells="1">
                  <from>
                    <xdr:col>5</xdr:col>
                    <xdr:colOff>333375</xdr:colOff>
                    <xdr:row>26</xdr:row>
                    <xdr:rowOff>19050</xdr:rowOff>
                  </from>
                  <to>
                    <xdr:col>5</xdr:col>
                    <xdr:colOff>561975</xdr:colOff>
                    <xdr:row>27</xdr:row>
                    <xdr:rowOff>0</xdr:rowOff>
                  </to>
                </anchor>
              </controlPr>
            </control>
          </mc:Choice>
        </mc:AlternateContent>
        <mc:AlternateContent xmlns:mc="http://schemas.openxmlformats.org/markup-compatibility/2006">
          <mc:Choice Requires="x14">
            <control shapeId="1140" r:id="rId26" name="Check Box 116">
              <controlPr locked="0" defaultSize="0" autoFill="0" autoLine="0" autoPict="0">
                <anchor moveWithCells="1">
                  <from>
                    <xdr:col>5</xdr:col>
                    <xdr:colOff>333375</xdr:colOff>
                    <xdr:row>27</xdr:row>
                    <xdr:rowOff>19050</xdr:rowOff>
                  </from>
                  <to>
                    <xdr:col>5</xdr:col>
                    <xdr:colOff>561975</xdr:colOff>
                    <xdr:row>28</xdr:row>
                    <xdr:rowOff>0</xdr:rowOff>
                  </to>
                </anchor>
              </controlPr>
            </control>
          </mc:Choice>
        </mc:AlternateContent>
        <mc:AlternateContent xmlns:mc="http://schemas.openxmlformats.org/markup-compatibility/2006">
          <mc:Choice Requires="x14">
            <control shapeId="1141" r:id="rId27" name="Check Box 117">
              <controlPr locked="0" defaultSize="0" autoFill="0" autoLine="0" autoPict="0">
                <anchor moveWithCells="1">
                  <from>
                    <xdr:col>5</xdr:col>
                    <xdr:colOff>333375</xdr:colOff>
                    <xdr:row>28</xdr:row>
                    <xdr:rowOff>19050</xdr:rowOff>
                  </from>
                  <to>
                    <xdr:col>5</xdr:col>
                    <xdr:colOff>561975</xdr:colOff>
                    <xdr:row>29</xdr:row>
                    <xdr:rowOff>0</xdr:rowOff>
                  </to>
                </anchor>
              </controlPr>
            </control>
          </mc:Choice>
        </mc:AlternateContent>
        <mc:AlternateContent xmlns:mc="http://schemas.openxmlformats.org/markup-compatibility/2006">
          <mc:Choice Requires="x14">
            <control shapeId="1142" r:id="rId28" name="Check Box 118">
              <controlPr locked="0" defaultSize="0" autoFill="0" autoLine="0" autoPict="0">
                <anchor moveWithCells="1">
                  <from>
                    <xdr:col>5</xdr:col>
                    <xdr:colOff>333375</xdr:colOff>
                    <xdr:row>29</xdr:row>
                    <xdr:rowOff>19050</xdr:rowOff>
                  </from>
                  <to>
                    <xdr:col>5</xdr:col>
                    <xdr:colOff>561975</xdr:colOff>
                    <xdr:row>30</xdr:row>
                    <xdr:rowOff>0</xdr:rowOff>
                  </to>
                </anchor>
              </controlPr>
            </control>
          </mc:Choice>
        </mc:AlternateContent>
        <mc:AlternateContent xmlns:mc="http://schemas.openxmlformats.org/markup-compatibility/2006">
          <mc:Choice Requires="x14">
            <control shapeId="1143" r:id="rId29" name="Check Box 119">
              <controlPr locked="0" defaultSize="0" autoFill="0" autoLine="0" autoPict="0">
                <anchor moveWithCells="1">
                  <from>
                    <xdr:col>5</xdr:col>
                    <xdr:colOff>333375</xdr:colOff>
                    <xdr:row>30</xdr:row>
                    <xdr:rowOff>19050</xdr:rowOff>
                  </from>
                  <to>
                    <xdr:col>5</xdr:col>
                    <xdr:colOff>561975</xdr:colOff>
                    <xdr:row>31</xdr:row>
                    <xdr:rowOff>0</xdr:rowOff>
                  </to>
                </anchor>
              </controlPr>
            </control>
          </mc:Choice>
        </mc:AlternateContent>
        <mc:AlternateContent xmlns:mc="http://schemas.openxmlformats.org/markup-compatibility/2006">
          <mc:Choice Requires="x14">
            <control shapeId="1144" r:id="rId30" name="Check Box 120">
              <controlPr locked="0" defaultSize="0" autoFill="0" autoLine="0" autoPict="0">
                <anchor moveWithCells="1">
                  <from>
                    <xdr:col>5</xdr:col>
                    <xdr:colOff>333375</xdr:colOff>
                    <xdr:row>31</xdr:row>
                    <xdr:rowOff>19050</xdr:rowOff>
                  </from>
                  <to>
                    <xdr:col>5</xdr:col>
                    <xdr:colOff>561975</xdr:colOff>
                    <xdr:row>32</xdr:row>
                    <xdr:rowOff>0</xdr:rowOff>
                  </to>
                </anchor>
              </controlPr>
            </control>
          </mc:Choice>
        </mc:AlternateContent>
        <mc:AlternateContent xmlns:mc="http://schemas.openxmlformats.org/markup-compatibility/2006">
          <mc:Choice Requires="x14">
            <control shapeId="1145" r:id="rId31" name="Check Box 121">
              <controlPr locked="0" defaultSize="0" autoFill="0" autoLine="0" autoPict="0">
                <anchor moveWithCells="1">
                  <from>
                    <xdr:col>5</xdr:col>
                    <xdr:colOff>333375</xdr:colOff>
                    <xdr:row>32</xdr:row>
                    <xdr:rowOff>19050</xdr:rowOff>
                  </from>
                  <to>
                    <xdr:col>5</xdr:col>
                    <xdr:colOff>561975</xdr:colOff>
                    <xdr:row>33</xdr:row>
                    <xdr:rowOff>0</xdr:rowOff>
                  </to>
                </anchor>
              </controlPr>
            </control>
          </mc:Choice>
        </mc:AlternateContent>
        <mc:AlternateContent xmlns:mc="http://schemas.openxmlformats.org/markup-compatibility/2006">
          <mc:Choice Requires="x14">
            <control shapeId="1146" r:id="rId32" name="Check Box 122">
              <controlPr locked="0" defaultSize="0" autoFill="0" autoLine="0" autoPict="0">
                <anchor moveWithCells="1">
                  <from>
                    <xdr:col>5</xdr:col>
                    <xdr:colOff>333375</xdr:colOff>
                    <xdr:row>33</xdr:row>
                    <xdr:rowOff>19050</xdr:rowOff>
                  </from>
                  <to>
                    <xdr:col>5</xdr:col>
                    <xdr:colOff>561975</xdr:colOff>
                    <xdr:row>34</xdr:row>
                    <xdr:rowOff>0</xdr:rowOff>
                  </to>
                </anchor>
              </controlPr>
            </control>
          </mc:Choice>
        </mc:AlternateContent>
        <mc:AlternateContent xmlns:mc="http://schemas.openxmlformats.org/markup-compatibility/2006">
          <mc:Choice Requires="x14">
            <control shapeId="1147" r:id="rId33" name="Check Box 123">
              <controlPr locked="0" defaultSize="0" autoFill="0" autoLine="0" autoPict="0">
                <anchor moveWithCells="1">
                  <from>
                    <xdr:col>5</xdr:col>
                    <xdr:colOff>333375</xdr:colOff>
                    <xdr:row>34</xdr:row>
                    <xdr:rowOff>19050</xdr:rowOff>
                  </from>
                  <to>
                    <xdr:col>5</xdr:col>
                    <xdr:colOff>561975</xdr:colOff>
                    <xdr:row>35</xdr:row>
                    <xdr:rowOff>0</xdr:rowOff>
                  </to>
                </anchor>
              </controlPr>
            </control>
          </mc:Choice>
        </mc:AlternateContent>
        <mc:AlternateContent xmlns:mc="http://schemas.openxmlformats.org/markup-compatibility/2006">
          <mc:Choice Requires="x14">
            <control shapeId="1148" r:id="rId34" name="Check Box 124">
              <controlPr locked="0" defaultSize="0" autoFill="0" autoLine="0" autoPict="0">
                <anchor moveWithCells="1">
                  <from>
                    <xdr:col>5</xdr:col>
                    <xdr:colOff>333375</xdr:colOff>
                    <xdr:row>35</xdr:row>
                    <xdr:rowOff>19050</xdr:rowOff>
                  </from>
                  <to>
                    <xdr:col>5</xdr:col>
                    <xdr:colOff>561975</xdr:colOff>
                    <xdr:row>36</xdr:row>
                    <xdr:rowOff>0</xdr:rowOff>
                  </to>
                </anchor>
              </controlPr>
            </control>
          </mc:Choice>
        </mc:AlternateContent>
        <mc:AlternateContent xmlns:mc="http://schemas.openxmlformats.org/markup-compatibility/2006">
          <mc:Choice Requires="x14">
            <control shapeId="1149" r:id="rId35" name="Check Box 125">
              <controlPr locked="0" defaultSize="0" autoFill="0" autoLine="0" autoPict="0">
                <anchor moveWithCells="1">
                  <from>
                    <xdr:col>5</xdr:col>
                    <xdr:colOff>333375</xdr:colOff>
                    <xdr:row>36</xdr:row>
                    <xdr:rowOff>19050</xdr:rowOff>
                  </from>
                  <to>
                    <xdr:col>5</xdr:col>
                    <xdr:colOff>561975</xdr:colOff>
                    <xdr:row>37</xdr:row>
                    <xdr:rowOff>0</xdr:rowOff>
                  </to>
                </anchor>
              </controlPr>
            </control>
          </mc:Choice>
        </mc:AlternateContent>
        <mc:AlternateContent xmlns:mc="http://schemas.openxmlformats.org/markup-compatibility/2006">
          <mc:Choice Requires="x14">
            <control shapeId="1150" r:id="rId36" name="Check Box 126">
              <controlPr locked="0" defaultSize="0" autoFill="0" autoLine="0" autoPict="0">
                <anchor moveWithCells="1">
                  <from>
                    <xdr:col>5</xdr:col>
                    <xdr:colOff>333375</xdr:colOff>
                    <xdr:row>37</xdr:row>
                    <xdr:rowOff>19050</xdr:rowOff>
                  </from>
                  <to>
                    <xdr:col>5</xdr:col>
                    <xdr:colOff>561975</xdr:colOff>
                    <xdr:row>38</xdr:row>
                    <xdr:rowOff>0</xdr:rowOff>
                  </to>
                </anchor>
              </controlPr>
            </control>
          </mc:Choice>
        </mc:AlternateContent>
        <mc:AlternateContent xmlns:mc="http://schemas.openxmlformats.org/markup-compatibility/2006">
          <mc:Choice Requires="x14">
            <control shapeId="1151" r:id="rId37" name="Check Box 127">
              <controlPr locked="0" defaultSize="0" autoFill="0" autoLine="0" autoPict="0">
                <anchor moveWithCells="1">
                  <from>
                    <xdr:col>5</xdr:col>
                    <xdr:colOff>333375</xdr:colOff>
                    <xdr:row>38</xdr:row>
                    <xdr:rowOff>19050</xdr:rowOff>
                  </from>
                  <to>
                    <xdr:col>5</xdr:col>
                    <xdr:colOff>561975</xdr:colOff>
                    <xdr:row>39</xdr:row>
                    <xdr:rowOff>0</xdr:rowOff>
                  </to>
                </anchor>
              </controlPr>
            </control>
          </mc:Choice>
        </mc:AlternateContent>
        <mc:AlternateContent xmlns:mc="http://schemas.openxmlformats.org/markup-compatibility/2006">
          <mc:Choice Requires="x14">
            <control shapeId="1152" r:id="rId38" name="Check Box 128">
              <controlPr locked="0" defaultSize="0" autoFill="0" autoLine="0" autoPict="0">
                <anchor moveWithCells="1">
                  <from>
                    <xdr:col>5</xdr:col>
                    <xdr:colOff>333375</xdr:colOff>
                    <xdr:row>39</xdr:row>
                    <xdr:rowOff>19050</xdr:rowOff>
                  </from>
                  <to>
                    <xdr:col>5</xdr:col>
                    <xdr:colOff>561975</xdr:colOff>
                    <xdr:row>40</xdr:row>
                    <xdr:rowOff>0</xdr:rowOff>
                  </to>
                </anchor>
              </controlPr>
            </control>
          </mc:Choice>
        </mc:AlternateContent>
        <mc:AlternateContent xmlns:mc="http://schemas.openxmlformats.org/markup-compatibility/2006">
          <mc:Choice Requires="x14">
            <control shapeId="1153" r:id="rId39" name="Check Box 129">
              <controlPr locked="0" defaultSize="0" autoFill="0" autoLine="0" autoPict="0">
                <anchor moveWithCells="1">
                  <from>
                    <xdr:col>5</xdr:col>
                    <xdr:colOff>333375</xdr:colOff>
                    <xdr:row>40</xdr:row>
                    <xdr:rowOff>19050</xdr:rowOff>
                  </from>
                  <to>
                    <xdr:col>5</xdr:col>
                    <xdr:colOff>561975</xdr:colOff>
                    <xdr:row>41</xdr:row>
                    <xdr:rowOff>0</xdr:rowOff>
                  </to>
                </anchor>
              </controlPr>
            </control>
          </mc:Choice>
        </mc:AlternateContent>
        <mc:AlternateContent xmlns:mc="http://schemas.openxmlformats.org/markup-compatibility/2006">
          <mc:Choice Requires="x14">
            <control shapeId="1154" r:id="rId40" name="Check Box 130">
              <controlPr locked="0" defaultSize="0" autoFill="0" autoLine="0" autoPict="0">
                <anchor moveWithCells="1">
                  <from>
                    <xdr:col>5</xdr:col>
                    <xdr:colOff>333375</xdr:colOff>
                    <xdr:row>41</xdr:row>
                    <xdr:rowOff>19050</xdr:rowOff>
                  </from>
                  <to>
                    <xdr:col>5</xdr:col>
                    <xdr:colOff>561975</xdr:colOff>
                    <xdr:row>42</xdr:row>
                    <xdr:rowOff>0</xdr:rowOff>
                  </to>
                </anchor>
              </controlPr>
            </control>
          </mc:Choice>
        </mc:AlternateContent>
        <mc:AlternateContent xmlns:mc="http://schemas.openxmlformats.org/markup-compatibility/2006">
          <mc:Choice Requires="x14">
            <control shapeId="1155" r:id="rId41" name="Check Box 131">
              <controlPr locked="0" defaultSize="0" autoFill="0" autoLine="0" autoPict="0">
                <anchor moveWithCells="1">
                  <from>
                    <xdr:col>5</xdr:col>
                    <xdr:colOff>333375</xdr:colOff>
                    <xdr:row>42</xdr:row>
                    <xdr:rowOff>19050</xdr:rowOff>
                  </from>
                  <to>
                    <xdr:col>5</xdr:col>
                    <xdr:colOff>561975</xdr:colOff>
                    <xdr:row>43</xdr:row>
                    <xdr:rowOff>0</xdr:rowOff>
                  </to>
                </anchor>
              </controlPr>
            </control>
          </mc:Choice>
        </mc:AlternateContent>
        <mc:AlternateContent xmlns:mc="http://schemas.openxmlformats.org/markup-compatibility/2006">
          <mc:Choice Requires="x14">
            <control shapeId="1156" r:id="rId42" name="Check Box 132">
              <controlPr locked="0" defaultSize="0" autoFill="0" autoLine="0" autoPict="0">
                <anchor moveWithCells="1">
                  <from>
                    <xdr:col>5</xdr:col>
                    <xdr:colOff>333375</xdr:colOff>
                    <xdr:row>43</xdr:row>
                    <xdr:rowOff>19050</xdr:rowOff>
                  </from>
                  <to>
                    <xdr:col>5</xdr:col>
                    <xdr:colOff>561975</xdr:colOff>
                    <xdr:row>44</xdr:row>
                    <xdr:rowOff>0</xdr:rowOff>
                  </to>
                </anchor>
              </controlPr>
            </control>
          </mc:Choice>
        </mc:AlternateContent>
        <mc:AlternateContent xmlns:mc="http://schemas.openxmlformats.org/markup-compatibility/2006">
          <mc:Choice Requires="x14">
            <control shapeId="1157" r:id="rId43" name="Check Box 133">
              <controlPr locked="0" defaultSize="0" autoFill="0" autoLine="0" autoPict="0">
                <anchor moveWithCells="1">
                  <from>
                    <xdr:col>5</xdr:col>
                    <xdr:colOff>333375</xdr:colOff>
                    <xdr:row>44</xdr:row>
                    <xdr:rowOff>19050</xdr:rowOff>
                  </from>
                  <to>
                    <xdr:col>5</xdr:col>
                    <xdr:colOff>561975</xdr:colOff>
                    <xdr:row>45</xdr:row>
                    <xdr:rowOff>0</xdr:rowOff>
                  </to>
                </anchor>
              </controlPr>
            </control>
          </mc:Choice>
        </mc:AlternateContent>
        <mc:AlternateContent xmlns:mc="http://schemas.openxmlformats.org/markup-compatibility/2006">
          <mc:Choice Requires="x14">
            <control shapeId="1158" r:id="rId44" name="Check Box 134">
              <controlPr locked="0" defaultSize="0" autoFill="0" autoLine="0" autoPict="0">
                <anchor moveWithCells="1">
                  <from>
                    <xdr:col>5</xdr:col>
                    <xdr:colOff>333375</xdr:colOff>
                    <xdr:row>45</xdr:row>
                    <xdr:rowOff>19050</xdr:rowOff>
                  </from>
                  <to>
                    <xdr:col>5</xdr:col>
                    <xdr:colOff>561975</xdr:colOff>
                    <xdr:row>46</xdr:row>
                    <xdr:rowOff>0</xdr:rowOff>
                  </to>
                </anchor>
              </controlPr>
            </control>
          </mc:Choice>
        </mc:AlternateContent>
        <mc:AlternateContent xmlns:mc="http://schemas.openxmlformats.org/markup-compatibility/2006">
          <mc:Choice Requires="x14">
            <control shapeId="1159" r:id="rId45" name="Check Box 135">
              <controlPr locked="0" defaultSize="0" autoFill="0" autoLine="0" autoPict="0">
                <anchor moveWithCells="1">
                  <from>
                    <xdr:col>5</xdr:col>
                    <xdr:colOff>333375</xdr:colOff>
                    <xdr:row>46</xdr:row>
                    <xdr:rowOff>19050</xdr:rowOff>
                  </from>
                  <to>
                    <xdr:col>5</xdr:col>
                    <xdr:colOff>561975</xdr:colOff>
                    <xdr:row>47</xdr:row>
                    <xdr:rowOff>0</xdr:rowOff>
                  </to>
                </anchor>
              </controlPr>
            </control>
          </mc:Choice>
        </mc:AlternateContent>
        <mc:AlternateContent xmlns:mc="http://schemas.openxmlformats.org/markup-compatibility/2006">
          <mc:Choice Requires="x14">
            <control shapeId="1160" r:id="rId46" name="Check Box 136">
              <controlPr locked="0" defaultSize="0" autoFill="0" autoLine="0" autoPict="0">
                <anchor moveWithCells="1">
                  <from>
                    <xdr:col>5</xdr:col>
                    <xdr:colOff>333375</xdr:colOff>
                    <xdr:row>47</xdr:row>
                    <xdr:rowOff>19050</xdr:rowOff>
                  </from>
                  <to>
                    <xdr:col>5</xdr:col>
                    <xdr:colOff>561975</xdr:colOff>
                    <xdr:row>48</xdr:row>
                    <xdr:rowOff>0</xdr:rowOff>
                  </to>
                </anchor>
              </controlPr>
            </control>
          </mc:Choice>
        </mc:AlternateContent>
        <mc:AlternateContent xmlns:mc="http://schemas.openxmlformats.org/markup-compatibility/2006">
          <mc:Choice Requires="x14">
            <control shapeId="1161" r:id="rId47" name="Check Box 137">
              <controlPr locked="0" defaultSize="0" autoFill="0" autoLine="0" autoPict="0">
                <anchor moveWithCells="1">
                  <from>
                    <xdr:col>5</xdr:col>
                    <xdr:colOff>333375</xdr:colOff>
                    <xdr:row>48</xdr:row>
                    <xdr:rowOff>19050</xdr:rowOff>
                  </from>
                  <to>
                    <xdr:col>5</xdr:col>
                    <xdr:colOff>561975</xdr:colOff>
                    <xdr:row>49</xdr:row>
                    <xdr:rowOff>0</xdr:rowOff>
                  </to>
                </anchor>
              </controlPr>
            </control>
          </mc:Choice>
        </mc:AlternateContent>
        <mc:AlternateContent xmlns:mc="http://schemas.openxmlformats.org/markup-compatibility/2006">
          <mc:Choice Requires="x14">
            <control shapeId="1162" r:id="rId48" name="Check Box 138">
              <controlPr locked="0" defaultSize="0" autoFill="0" autoLine="0" autoPict="0">
                <anchor moveWithCells="1">
                  <from>
                    <xdr:col>5</xdr:col>
                    <xdr:colOff>333375</xdr:colOff>
                    <xdr:row>49</xdr:row>
                    <xdr:rowOff>19050</xdr:rowOff>
                  </from>
                  <to>
                    <xdr:col>5</xdr:col>
                    <xdr:colOff>561975</xdr:colOff>
                    <xdr:row>50</xdr:row>
                    <xdr:rowOff>0</xdr:rowOff>
                  </to>
                </anchor>
              </controlPr>
            </control>
          </mc:Choice>
        </mc:AlternateContent>
        <mc:AlternateContent xmlns:mc="http://schemas.openxmlformats.org/markup-compatibility/2006">
          <mc:Choice Requires="x14">
            <control shapeId="1163" r:id="rId49" name="Check Box 139">
              <controlPr locked="0" defaultSize="0" autoFill="0" autoLine="0" autoPict="0">
                <anchor moveWithCells="1">
                  <from>
                    <xdr:col>5</xdr:col>
                    <xdr:colOff>333375</xdr:colOff>
                    <xdr:row>50</xdr:row>
                    <xdr:rowOff>19050</xdr:rowOff>
                  </from>
                  <to>
                    <xdr:col>5</xdr:col>
                    <xdr:colOff>561975</xdr:colOff>
                    <xdr:row>51</xdr:row>
                    <xdr:rowOff>0</xdr:rowOff>
                  </to>
                </anchor>
              </controlPr>
            </control>
          </mc:Choice>
        </mc:AlternateContent>
        <mc:AlternateContent xmlns:mc="http://schemas.openxmlformats.org/markup-compatibility/2006">
          <mc:Choice Requires="x14">
            <control shapeId="1164" r:id="rId50" name="Check Box 140">
              <controlPr locked="0" defaultSize="0" autoFill="0" autoLine="0" autoPict="0">
                <anchor moveWithCells="1">
                  <from>
                    <xdr:col>5</xdr:col>
                    <xdr:colOff>333375</xdr:colOff>
                    <xdr:row>51</xdr:row>
                    <xdr:rowOff>19050</xdr:rowOff>
                  </from>
                  <to>
                    <xdr:col>5</xdr:col>
                    <xdr:colOff>561975</xdr:colOff>
                    <xdr:row>52</xdr:row>
                    <xdr:rowOff>0</xdr:rowOff>
                  </to>
                </anchor>
              </controlPr>
            </control>
          </mc:Choice>
        </mc:AlternateContent>
        <mc:AlternateContent xmlns:mc="http://schemas.openxmlformats.org/markup-compatibility/2006">
          <mc:Choice Requires="x14">
            <control shapeId="1165" r:id="rId51" name="Check Box 141">
              <controlPr locked="0" defaultSize="0" autoFill="0" autoLine="0" autoPict="0">
                <anchor moveWithCells="1">
                  <from>
                    <xdr:col>5</xdr:col>
                    <xdr:colOff>333375</xdr:colOff>
                    <xdr:row>52</xdr:row>
                    <xdr:rowOff>19050</xdr:rowOff>
                  </from>
                  <to>
                    <xdr:col>5</xdr:col>
                    <xdr:colOff>561975</xdr:colOff>
                    <xdr:row>53</xdr:row>
                    <xdr:rowOff>0</xdr:rowOff>
                  </to>
                </anchor>
              </controlPr>
            </control>
          </mc:Choice>
        </mc:AlternateContent>
        <mc:AlternateContent xmlns:mc="http://schemas.openxmlformats.org/markup-compatibility/2006">
          <mc:Choice Requires="x14">
            <control shapeId="1166" r:id="rId52" name="Check Box 142">
              <controlPr locked="0" defaultSize="0" autoFill="0" autoLine="0" autoPict="0">
                <anchor moveWithCells="1">
                  <from>
                    <xdr:col>5</xdr:col>
                    <xdr:colOff>333375</xdr:colOff>
                    <xdr:row>53</xdr:row>
                    <xdr:rowOff>19050</xdr:rowOff>
                  </from>
                  <to>
                    <xdr:col>5</xdr:col>
                    <xdr:colOff>561975</xdr:colOff>
                    <xdr:row>54</xdr:row>
                    <xdr:rowOff>0</xdr:rowOff>
                  </to>
                </anchor>
              </controlPr>
            </control>
          </mc:Choice>
        </mc:AlternateContent>
        <mc:AlternateContent xmlns:mc="http://schemas.openxmlformats.org/markup-compatibility/2006">
          <mc:Choice Requires="x14">
            <control shapeId="1167" r:id="rId53" name="Check Box 143">
              <controlPr locked="0" defaultSize="0" autoFill="0" autoLine="0" autoPict="0">
                <anchor moveWithCells="1">
                  <from>
                    <xdr:col>5</xdr:col>
                    <xdr:colOff>333375</xdr:colOff>
                    <xdr:row>54</xdr:row>
                    <xdr:rowOff>19050</xdr:rowOff>
                  </from>
                  <to>
                    <xdr:col>5</xdr:col>
                    <xdr:colOff>561975</xdr:colOff>
                    <xdr:row>55</xdr:row>
                    <xdr:rowOff>0</xdr:rowOff>
                  </to>
                </anchor>
              </controlPr>
            </control>
          </mc:Choice>
        </mc:AlternateContent>
        <mc:AlternateContent xmlns:mc="http://schemas.openxmlformats.org/markup-compatibility/2006">
          <mc:Choice Requires="x14">
            <control shapeId="1170" r:id="rId54" name="Check Box 146">
              <controlPr locked="0" defaultSize="0" autoFill="0" autoLine="0" autoPict="0">
                <anchor moveWithCells="1">
                  <from>
                    <xdr:col>5</xdr:col>
                    <xdr:colOff>333375</xdr:colOff>
                    <xdr:row>12</xdr:row>
                    <xdr:rowOff>19050</xdr:rowOff>
                  </from>
                  <to>
                    <xdr:col>5</xdr:col>
                    <xdr:colOff>561975</xdr:colOff>
                    <xdr:row>13</xdr:row>
                    <xdr:rowOff>0</xdr:rowOff>
                  </to>
                </anchor>
              </controlPr>
            </control>
          </mc:Choice>
        </mc:AlternateContent>
      </controls>
    </mc:Choice>
  </mc:AlternateConten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3A62C2-D72F-4B70-9CC3-9A9A769F6C67}">
  <sheetPr codeName="Sheet2">
    <tabColor theme="9"/>
    <pageSetUpPr fitToPage="1"/>
  </sheetPr>
  <dimension ref="A1"/>
  <sheetViews>
    <sheetView showGridLines="0" zoomScaleNormal="100" workbookViewId="0"/>
  </sheetViews>
  <sheetFormatPr defaultRowHeight="16.5" x14ac:dyDescent="0.3"/>
  <sheetData/>
  <sheetProtection sheet="1" objects="1" scenarios="1"/>
  <phoneticPr fontId="2"/>
  <pageMargins left="0.7" right="0.7" top="0.75" bottom="0.75" header="0.3" footer="0.3"/>
  <pageSetup paperSize="9" orientation="landscape"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C5A889-4E21-49BA-A39B-43947425AAD5}">
  <sheetPr codeName="Sheet3">
    <pageSetUpPr fitToPage="1"/>
  </sheetPr>
  <dimension ref="A1:G44"/>
  <sheetViews>
    <sheetView showGridLines="0" zoomScaleNormal="100" workbookViewId="0"/>
  </sheetViews>
  <sheetFormatPr defaultRowHeight="16.5" x14ac:dyDescent="0.3"/>
  <cols>
    <col min="1" max="1" width="5.625" customWidth="1"/>
    <col min="2" max="2" width="3.625" customWidth="1"/>
    <col min="3" max="3" width="13.625" bestFit="1" customWidth="1"/>
    <col min="4" max="4" width="17.25" bestFit="1" customWidth="1"/>
    <col min="5" max="5" width="35.625" customWidth="1"/>
    <col min="6" max="6" width="65.625" customWidth="1"/>
    <col min="7" max="7" width="3.625" customWidth="1"/>
    <col min="8" max="8" width="5.625" customWidth="1"/>
    <col min="9" max="9" width="3.625" customWidth="1"/>
    <col min="10" max="10" width="33" bestFit="1" customWidth="1"/>
    <col min="11" max="11" width="29" bestFit="1" customWidth="1"/>
    <col min="12" max="12" width="3.625" customWidth="1"/>
  </cols>
  <sheetData>
    <row r="1" spans="1:7" x14ac:dyDescent="0.3">
      <c r="A1" s="69" t="str">
        <f>HYPERLINK("#地域モデル判定ツール!A1","地域モデル判定ツールへ戻る")</f>
        <v>地域モデル判定ツールへ戻る</v>
      </c>
    </row>
    <row r="2" spans="1:7" ht="21" thickBot="1" x14ac:dyDescent="0.35">
      <c r="B2" s="262" t="s">
        <v>1983</v>
      </c>
      <c r="C2" s="262"/>
      <c r="D2" s="262"/>
      <c r="E2" s="262"/>
      <c r="F2" s="262"/>
      <c r="G2" s="262"/>
    </row>
    <row r="3" spans="1:7" ht="17.25" thickBot="1" x14ac:dyDescent="0.35">
      <c r="B3" s="36"/>
      <c r="C3" s="300" t="s">
        <v>1984</v>
      </c>
      <c r="D3" s="301"/>
      <c r="E3" s="309" t="s">
        <v>1985</v>
      </c>
      <c r="F3" s="310"/>
      <c r="G3" s="36"/>
    </row>
    <row r="4" spans="1:7" ht="17.25" thickTop="1" x14ac:dyDescent="0.3">
      <c r="B4" s="36"/>
      <c r="C4" s="302" t="s">
        <v>1986</v>
      </c>
      <c r="D4" s="305" t="s">
        <v>1987</v>
      </c>
      <c r="E4" s="273" t="s">
        <v>1988</v>
      </c>
      <c r="F4" s="274"/>
      <c r="G4" s="36"/>
    </row>
    <row r="5" spans="1:7" x14ac:dyDescent="0.3">
      <c r="B5" s="36"/>
      <c r="C5" s="303"/>
      <c r="D5" s="306"/>
      <c r="E5" s="279" t="s">
        <v>1989</v>
      </c>
      <c r="F5" s="280"/>
      <c r="G5" s="36"/>
    </row>
    <row r="6" spans="1:7" x14ac:dyDescent="0.3">
      <c r="B6" s="36"/>
      <c r="C6" s="303"/>
      <c r="D6" s="307" t="s">
        <v>1990</v>
      </c>
      <c r="E6" s="279" t="s">
        <v>1991</v>
      </c>
      <c r="F6" s="280"/>
      <c r="G6" s="36"/>
    </row>
    <row r="7" spans="1:7" x14ac:dyDescent="0.3">
      <c r="B7" s="36"/>
      <c r="C7" s="303"/>
      <c r="D7" s="306"/>
      <c r="E7" s="279" t="s">
        <v>1992</v>
      </c>
      <c r="F7" s="280"/>
      <c r="G7" s="36"/>
    </row>
    <row r="8" spans="1:7" ht="17.25" thickBot="1" x14ac:dyDescent="0.35">
      <c r="B8" s="36"/>
      <c r="C8" s="304"/>
      <c r="D8" s="192" t="s">
        <v>1993</v>
      </c>
      <c r="E8" s="275" t="s">
        <v>1994</v>
      </c>
      <c r="F8" s="276"/>
      <c r="G8" s="36"/>
    </row>
    <row r="9" spans="1:7" ht="17.25" thickTop="1" x14ac:dyDescent="0.3">
      <c r="B9" s="36"/>
      <c r="C9" s="302" t="s">
        <v>1995</v>
      </c>
      <c r="D9" s="193" t="s">
        <v>1996</v>
      </c>
      <c r="E9" s="273" t="s">
        <v>1997</v>
      </c>
      <c r="F9" s="274"/>
      <c r="G9" s="36"/>
    </row>
    <row r="10" spans="1:7" x14ac:dyDescent="0.3">
      <c r="B10" s="36"/>
      <c r="C10" s="303"/>
      <c r="D10" s="194" t="s">
        <v>1998</v>
      </c>
      <c r="E10" s="279" t="s">
        <v>1999</v>
      </c>
      <c r="F10" s="280"/>
      <c r="G10" s="36"/>
    </row>
    <row r="11" spans="1:7" ht="17.25" thickBot="1" x14ac:dyDescent="0.35">
      <c r="B11" s="36"/>
      <c r="C11" s="304"/>
      <c r="D11" s="192" t="s">
        <v>2000</v>
      </c>
      <c r="E11" s="275" t="s">
        <v>2001</v>
      </c>
      <c r="F11" s="276"/>
      <c r="G11" s="36"/>
    </row>
    <row r="12" spans="1:7" ht="17.25" thickTop="1" x14ac:dyDescent="0.3">
      <c r="B12" s="36"/>
      <c r="C12" s="302" t="s">
        <v>2002</v>
      </c>
      <c r="D12" s="321" t="s">
        <v>2003</v>
      </c>
      <c r="E12" s="273" t="s">
        <v>2004</v>
      </c>
      <c r="F12" s="274"/>
      <c r="G12" s="36"/>
    </row>
    <row r="13" spans="1:7" x14ac:dyDescent="0.3">
      <c r="B13" s="36"/>
      <c r="C13" s="303"/>
      <c r="D13" s="322"/>
      <c r="E13" s="279" t="s">
        <v>2005</v>
      </c>
      <c r="F13" s="280"/>
      <c r="G13" s="36"/>
    </row>
    <row r="14" spans="1:7" x14ac:dyDescent="0.3">
      <c r="B14" s="36"/>
      <c r="C14" s="303"/>
      <c r="D14" s="322" t="s">
        <v>2006</v>
      </c>
      <c r="E14" s="279" t="s">
        <v>2007</v>
      </c>
      <c r="F14" s="280"/>
      <c r="G14" s="36"/>
    </row>
    <row r="15" spans="1:7" ht="17.25" thickBot="1" x14ac:dyDescent="0.35">
      <c r="B15" s="36"/>
      <c r="C15" s="304"/>
      <c r="D15" s="323"/>
      <c r="E15" s="275" t="s">
        <v>2008</v>
      </c>
      <c r="F15" s="276"/>
      <c r="G15" s="36"/>
    </row>
    <row r="16" spans="1:7" ht="17.25" thickTop="1" x14ac:dyDescent="0.3">
      <c r="B16" s="36"/>
      <c r="C16" s="316" t="s">
        <v>2009</v>
      </c>
      <c r="D16" s="317"/>
      <c r="E16" s="277"/>
      <c r="F16" s="278"/>
      <c r="G16" s="36"/>
    </row>
    <row r="17" spans="2:7" x14ac:dyDescent="0.3">
      <c r="B17" s="36"/>
      <c r="C17" s="318"/>
      <c r="D17" s="317"/>
      <c r="E17" s="277"/>
      <c r="F17" s="278"/>
      <c r="G17" s="36"/>
    </row>
    <row r="18" spans="2:7" x14ac:dyDescent="0.3">
      <c r="B18" s="36"/>
      <c r="C18" s="318"/>
      <c r="D18" s="317"/>
      <c r="E18" s="277"/>
      <c r="F18" s="278"/>
      <c r="G18" s="36"/>
    </row>
    <row r="19" spans="2:7" x14ac:dyDescent="0.3">
      <c r="B19" s="36"/>
      <c r="C19" s="318"/>
      <c r="D19" s="317"/>
      <c r="E19" s="277"/>
      <c r="F19" s="278"/>
      <c r="G19" s="36"/>
    </row>
    <row r="20" spans="2:7" x14ac:dyDescent="0.3">
      <c r="B20" s="36"/>
      <c r="C20" s="318"/>
      <c r="D20" s="317"/>
      <c r="E20" s="277"/>
      <c r="F20" s="278"/>
      <c r="G20" s="36"/>
    </row>
    <row r="21" spans="2:7" x14ac:dyDescent="0.3">
      <c r="B21" s="36"/>
      <c r="C21" s="318"/>
      <c r="D21" s="317"/>
      <c r="E21" s="277"/>
      <c r="F21" s="278"/>
      <c r="G21" s="36"/>
    </row>
    <row r="22" spans="2:7" x14ac:dyDescent="0.3">
      <c r="B22" s="36"/>
      <c r="C22" s="318"/>
      <c r="D22" s="317"/>
      <c r="E22" s="277"/>
      <c r="F22" s="278"/>
      <c r="G22" s="36"/>
    </row>
    <row r="23" spans="2:7" x14ac:dyDescent="0.3">
      <c r="B23" s="36"/>
      <c r="C23" s="318"/>
      <c r="D23" s="317"/>
      <c r="E23" s="277"/>
      <c r="F23" s="278"/>
      <c r="G23" s="36"/>
    </row>
    <row r="24" spans="2:7" x14ac:dyDescent="0.3">
      <c r="B24" s="36"/>
      <c r="C24" s="318"/>
      <c r="D24" s="317"/>
      <c r="E24" s="277"/>
      <c r="F24" s="278"/>
      <c r="G24" s="36"/>
    </row>
    <row r="25" spans="2:7" x14ac:dyDescent="0.3">
      <c r="B25" s="36"/>
      <c r="C25" s="318"/>
      <c r="D25" s="317"/>
      <c r="E25" s="277"/>
      <c r="F25" s="278"/>
      <c r="G25" s="36"/>
    </row>
    <row r="26" spans="2:7" ht="17.25" thickBot="1" x14ac:dyDescent="0.35">
      <c r="B26" s="36"/>
      <c r="C26" s="319"/>
      <c r="D26" s="320"/>
      <c r="E26" s="281"/>
      <c r="F26" s="282"/>
      <c r="G26" s="36"/>
    </row>
    <row r="27" spans="2:7" x14ac:dyDescent="0.3">
      <c r="B27" s="36"/>
      <c r="C27" s="36"/>
      <c r="D27" s="36"/>
      <c r="E27" s="36"/>
      <c r="F27" s="36"/>
      <c r="G27" s="36"/>
    </row>
    <row r="29" spans="2:7" ht="21" thickBot="1" x14ac:dyDescent="0.35">
      <c r="B29" s="308" t="s">
        <v>2010</v>
      </c>
      <c r="C29" s="308"/>
      <c r="D29" s="308"/>
      <c r="E29" s="308"/>
      <c r="F29" s="308"/>
      <c r="G29" s="308"/>
    </row>
    <row r="30" spans="2:7" x14ac:dyDescent="0.3">
      <c r="B30" s="56"/>
      <c r="C30" s="311" t="s">
        <v>2011</v>
      </c>
      <c r="D30" s="312"/>
      <c r="E30" s="312"/>
      <c r="F30" s="313"/>
      <c r="G30" s="56"/>
    </row>
    <row r="31" spans="2:7" ht="17.25" thickBot="1" x14ac:dyDescent="0.35">
      <c r="B31" s="56"/>
      <c r="C31" s="314" t="s">
        <v>2012</v>
      </c>
      <c r="D31" s="315"/>
      <c r="E31" s="315"/>
      <c r="F31" s="178" t="s">
        <v>2014</v>
      </c>
      <c r="G31" s="56"/>
    </row>
    <row r="32" spans="2:7" ht="17.25" thickTop="1" x14ac:dyDescent="0.3">
      <c r="B32" s="56"/>
      <c r="C32" s="283" t="s">
        <v>20</v>
      </c>
      <c r="D32" s="284"/>
      <c r="E32" s="285"/>
      <c r="F32" s="63" t="str">
        <f>HYPERLINK("#技術開発動向①","リンク")</f>
        <v>リンク</v>
      </c>
      <c r="G32" s="56"/>
    </row>
    <row r="33" spans="2:7" ht="17.25" thickBot="1" x14ac:dyDescent="0.35">
      <c r="B33" s="56"/>
      <c r="C33" s="286" t="s">
        <v>21</v>
      </c>
      <c r="D33" s="287"/>
      <c r="E33" s="288"/>
      <c r="F33" s="179" t="str">
        <f>IF(VLOOKUP("①",取組事例リスト!$B$3:$C$16,2,0)="〇",HYPERLINK("#取組事例①","リンク"),"現在整理している事例はありません")</f>
        <v>リンク</v>
      </c>
      <c r="G33" s="56"/>
    </row>
    <row r="34" spans="2:7" ht="17.25" thickTop="1" x14ac:dyDescent="0.3">
      <c r="B34" s="56"/>
      <c r="C34" s="292" t="s">
        <v>2013</v>
      </c>
      <c r="D34" s="293"/>
      <c r="E34" s="293"/>
      <c r="F34" s="294"/>
      <c r="G34" s="56"/>
    </row>
    <row r="35" spans="2:7" ht="17.25" thickBot="1" x14ac:dyDescent="0.35">
      <c r="B35" s="56"/>
      <c r="C35" s="295" t="s">
        <v>2012</v>
      </c>
      <c r="D35" s="296"/>
      <c r="E35" s="296"/>
      <c r="F35" s="177" t="s">
        <v>2014</v>
      </c>
      <c r="G35" s="56"/>
    </row>
    <row r="36" spans="2:7" ht="17.25" thickTop="1" x14ac:dyDescent="0.3">
      <c r="B36" s="56"/>
      <c r="C36" s="297" t="s">
        <v>2015</v>
      </c>
      <c r="D36" s="298"/>
      <c r="E36" s="299"/>
      <c r="F36" s="63" t="str">
        <f>IF(VLOOKUP("太陽光",取組事例リスト!$B$19:$C$26,2,0)="〇",HYPERLINK("#取組事例_太陽光","リンク"),"現在整理している事例はありません")</f>
        <v>リンク</v>
      </c>
      <c r="G36" s="56"/>
    </row>
    <row r="37" spans="2:7" x14ac:dyDescent="0.3">
      <c r="B37" s="56"/>
      <c r="C37" s="297" t="s">
        <v>2016</v>
      </c>
      <c r="D37" s="298"/>
      <c r="E37" s="299"/>
      <c r="F37" s="63" t="str">
        <f>IF(VLOOKUP("風力",取組事例リスト!$B$19:$C$26,2,0)="〇",HYPERLINK("#取組事例_風力","リンク"),"現在整理している事例はありません")</f>
        <v>リンク</v>
      </c>
      <c r="G37" s="56"/>
    </row>
    <row r="38" spans="2:7" x14ac:dyDescent="0.3">
      <c r="B38" s="56"/>
      <c r="C38" s="297" t="s">
        <v>2017</v>
      </c>
      <c r="D38" s="298"/>
      <c r="E38" s="299"/>
      <c r="F38" s="63" t="str">
        <f>IF(VLOOKUP("水力",取組事例リスト!$B$19:$C$26,2,0)="〇",HYPERLINK("#取組事例_水力","リンク"),"現在整理している事例はありません")</f>
        <v>リンク</v>
      </c>
      <c r="G38" s="56"/>
    </row>
    <row r="39" spans="2:7" x14ac:dyDescent="0.3">
      <c r="B39" s="56"/>
      <c r="C39" s="297" t="s">
        <v>2018</v>
      </c>
      <c r="D39" s="298"/>
      <c r="E39" s="299"/>
      <c r="F39" s="63" t="str">
        <f>IF(VLOOKUP("地熱",取組事例リスト!$B$19:$C$26,2,0)="〇",HYPERLINK("#取組事例_地熱","リンク"),"現在整理している事例はありません")</f>
        <v>現在整理している事例はありません</v>
      </c>
      <c r="G39" s="56"/>
    </row>
    <row r="40" spans="2:7" x14ac:dyDescent="0.3">
      <c r="B40" s="56"/>
      <c r="C40" s="297" t="s">
        <v>2019</v>
      </c>
      <c r="D40" s="298"/>
      <c r="E40" s="299"/>
      <c r="F40" s="63" t="str">
        <f>IF(VLOOKUP("家畜ふん尿",取組事例リスト!$B$19:$C$26,2,0)="〇",HYPERLINK("#取組事例_家畜ふん尿","リンク"),"現在整理している事例はありません")</f>
        <v>リンク</v>
      </c>
      <c r="G40" s="56"/>
    </row>
    <row r="41" spans="2:7" x14ac:dyDescent="0.3">
      <c r="B41" s="56"/>
      <c r="C41" s="297" t="s">
        <v>2020</v>
      </c>
      <c r="D41" s="298"/>
      <c r="E41" s="299"/>
      <c r="F41" s="63" t="str">
        <f>IF(VLOOKUP("下水汚泥",取組事例リスト!$B$19:$C$26,2,0)="〇",HYPERLINK("#取組事例_下水汚泥","リンク"),"現在整理している事例はありません")</f>
        <v>リンク</v>
      </c>
      <c r="G41" s="56"/>
    </row>
    <row r="42" spans="2:7" x14ac:dyDescent="0.3">
      <c r="B42" s="56"/>
      <c r="C42" s="297" t="s">
        <v>2021</v>
      </c>
      <c r="D42" s="298"/>
      <c r="E42" s="299"/>
      <c r="F42" s="63" t="str">
        <f>IF(VLOOKUP("廃プラスチック",取組事例リスト!$B$19:$C$26,2,0)="〇",HYPERLINK("#取組事例_廃プラスチック","リンク"),"現在整理している事例はありません")</f>
        <v>リンク</v>
      </c>
      <c r="G42" s="56"/>
    </row>
    <row r="43" spans="2:7" ht="17.25" thickBot="1" x14ac:dyDescent="0.35">
      <c r="B43" s="56"/>
      <c r="C43" s="289" t="s">
        <v>2022</v>
      </c>
      <c r="D43" s="290"/>
      <c r="E43" s="291"/>
      <c r="F43" s="60" t="str">
        <f>IF(VLOOKUP("副生水素",取組事例リスト!$B$19:$C$26,2,0)="〇",HYPERLINK("#取組事例_副生水素","リンク"),"現在整理している事例はありません")</f>
        <v>リンク</v>
      </c>
      <c r="G43" s="56"/>
    </row>
    <row r="44" spans="2:7" x14ac:dyDescent="0.3">
      <c r="B44" s="56"/>
      <c r="C44" s="56"/>
      <c r="D44" s="56"/>
      <c r="E44" s="56"/>
      <c r="F44" s="56"/>
      <c r="G44" s="56"/>
    </row>
  </sheetData>
  <sheetProtection sheet="1" objects="1" scenarios="1"/>
  <mergeCells count="49">
    <mergeCell ref="C9:C11"/>
    <mergeCell ref="C12:C15"/>
    <mergeCell ref="D12:D13"/>
    <mergeCell ref="D14:D15"/>
    <mergeCell ref="B2:G2"/>
    <mergeCell ref="C3:D3"/>
    <mergeCell ref="C4:C8"/>
    <mergeCell ref="D4:D5"/>
    <mergeCell ref="D6:D7"/>
    <mergeCell ref="E6:F6"/>
    <mergeCell ref="E5:F5"/>
    <mergeCell ref="E7:F7"/>
    <mergeCell ref="E3:F3"/>
    <mergeCell ref="E4:F4"/>
    <mergeCell ref="C43:E43"/>
    <mergeCell ref="C34:F34"/>
    <mergeCell ref="C35:E35"/>
    <mergeCell ref="C36:E36"/>
    <mergeCell ref="C37:E37"/>
    <mergeCell ref="C38:E38"/>
    <mergeCell ref="C42:E42"/>
    <mergeCell ref="C41:E41"/>
    <mergeCell ref="C40:E40"/>
    <mergeCell ref="C39:E39"/>
    <mergeCell ref="E26:F26"/>
    <mergeCell ref="E15:F15"/>
    <mergeCell ref="C32:E32"/>
    <mergeCell ref="C33:E33"/>
    <mergeCell ref="E19:F19"/>
    <mergeCell ref="B29:G29"/>
    <mergeCell ref="C30:F30"/>
    <mergeCell ref="C31:E31"/>
    <mergeCell ref="E25:F25"/>
    <mergeCell ref="E20:F20"/>
    <mergeCell ref="E21:F21"/>
    <mergeCell ref="E22:F22"/>
    <mergeCell ref="E23:F23"/>
    <mergeCell ref="E24:F24"/>
    <mergeCell ref="C16:D26"/>
    <mergeCell ref="E9:F9"/>
    <mergeCell ref="E8:F8"/>
    <mergeCell ref="E16:F16"/>
    <mergeCell ref="E17:F17"/>
    <mergeCell ref="E18:F18"/>
    <mergeCell ref="E14:F14"/>
    <mergeCell ref="E13:F13"/>
    <mergeCell ref="E12:F12"/>
    <mergeCell ref="E11:F11"/>
    <mergeCell ref="E10:F10"/>
  </mergeCells>
  <phoneticPr fontId="2"/>
  <pageMargins left="0.7" right="0.7" top="0.75" bottom="0.75" header="0.3" footer="0.3"/>
  <pageSetup paperSize="9" scale="55"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EF0CD2-EFB6-4C8F-8ACE-6D73B0F5E9C5}">
  <sheetPr codeName="Sheet4">
    <pageSetUpPr fitToPage="1"/>
  </sheetPr>
  <dimension ref="A1:G44"/>
  <sheetViews>
    <sheetView showGridLines="0" zoomScaleNormal="100" workbookViewId="0"/>
  </sheetViews>
  <sheetFormatPr defaultRowHeight="16.5" x14ac:dyDescent="0.3"/>
  <cols>
    <col min="1" max="1" width="5.625" customWidth="1"/>
    <col min="2" max="2" width="3.625" customWidth="1"/>
    <col min="3" max="3" width="13.625" bestFit="1" customWidth="1"/>
    <col min="4" max="4" width="17.25" bestFit="1" customWidth="1"/>
    <col min="5" max="5" width="35.625" customWidth="1"/>
    <col min="6" max="6" width="65.625" customWidth="1"/>
    <col min="7" max="7" width="3.625" customWidth="1"/>
    <col min="8" max="8" width="5.625" customWidth="1"/>
    <col min="9" max="9" width="3.625" customWidth="1"/>
    <col min="10" max="10" width="33" bestFit="1" customWidth="1"/>
    <col min="11" max="11" width="29" bestFit="1" customWidth="1"/>
    <col min="12" max="12" width="3.625" customWidth="1"/>
  </cols>
  <sheetData>
    <row r="1" spans="1:7" x14ac:dyDescent="0.3">
      <c r="A1" s="69" t="str">
        <f>HYPERLINK("#地域モデル判定ツール!A1","地域モデル判定ツールへ戻る")</f>
        <v>地域モデル判定ツールへ戻る</v>
      </c>
    </row>
    <row r="2" spans="1:7" ht="21" thickBot="1" x14ac:dyDescent="0.35">
      <c r="B2" s="262" t="s">
        <v>2023</v>
      </c>
      <c r="C2" s="262"/>
      <c r="D2" s="262"/>
      <c r="E2" s="262"/>
      <c r="F2" s="262"/>
      <c r="G2" s="262"/>
    </row>
    <row r="3" spans="1:7" ht="17.25" thickBot="1" x14ac:dyDescent="0.35">
      <c r="B3" s="36"/>
      <c r="C3" s="300" t="s">
        <v>1984</v>
      </c>
      <c r="D3" s="327"/>
      <c r="E3" s="331" t="s">
        <v>2024</v>
      </c>
      <c r="F3" s="332"/>
      <c r="G3" s="36"/>
    </row>
    <row r="4" spans="1:7" ht="17.25" thickTop="1" x14ac:dyDescent="0.3">
      <c r="B4" s="36"/>
      <c r="C4" s="302" t="s">
        <v>1986</v>
      </c>
      <c r="D4" s="328" t="s">
        <v>1987</v>
      </c>
      <c r="E4" s="337" t="s">
        <v>1988</v>
      </c>
      <c r="F4" s="338"/>
      <c r="G4" s="36"/>
    </row>
    <row r="5" spans="1:7" x14ac:dyDescent="0.3">
      <c r="B5" s="36"/>
      <c r="C5" s="303"/>
      <c r="D5" s="329"/>
      <c r="E5" s="335" t="s">
        <v>1989</v>
      </c>
      <c r="F5" s="336"/>
      <c r="G5" s="36"/>
    </row>
    <row r="6" spans="1:7" x14ac:dyDescent="0.3">
      <c r="B6" s="36"/>
      <c r="C6" s="303"/>
      <c r="D6" s="330" t="s">
        <v>1990</v>
      </c>
      <c r="E6" s="335" t="s">
        <v>1991</v>
      </c>
      <c r="F6" s="336"/>
      <c r="G6" s="36"/>
    </row>
    <row r="7" spans="1:7" x14ac:dyDescent="0.3">
      <c r="B7" s="36"/>
      <c r="C7" s="303"/>
      <c r="D7" s="329"/>
      <c r="E7" s="335" t="s">
        <v>2025</v>
      </c>
      <c r="F7" s="336"/>
      <c r="G7" s="36"/>
    </row>
    <row r="8" spans="1:7" ht="17.25" thickBot="1" x14ac:dyDescent="0.35">
      <c r="B8" s="36"/>
      <c r="C8" s="304"/>
      <c r="D8" s="37" t="s">
        <v>1993</v>
      </c>
      <c r="E8" s="333" t="s">
        <v>2026</v>
      </c>
      <c r="F8" s="334"/>
      <c r="G8" s="36"/>
    </row>
    <row r="9" spans="1:7" ht="17.25" thickTop="1" x14ac:dyDescent="0.3">
      <c r="B9" s="36"/>
      <c r="C9" s="302" t="s">
        <v>1995</v>
      </c>
      <c r="D9" s="38" t="s">
        <v>1996</v>
      </c>
      <c r="E9" s="337" t="s">
        <v>2027</v>
      </c>
      <c r="F9" s="338"/>
      <c r="G9" s="36"/>
    </row>
    <row r="10" spans="1:7" x14ac:dyDescent="0.3">
      <c r="B10" s="36"/>
      <c r="C10" s="303"/>
      <c r="D10" s="39" t="s">
        <v>1998</v>
      </c>
      <c r="E10" s="335" t="s">
        <v>1999</v>
      </c>
      <c r="F10" s="336"/>
      <c r="G10" s="36"/>
    </row>
    <row r="11" spans="1:7" ht="17.25" thickBot="1" x14ac:dyDescent="0.35">
      <c r="B11" s="36"/>
      <c r="C11" s="304"/>
      <c r="D11" s="37" t="s">
        <v>2000</v>
      </c>
      <c r="E11" s="333" t="s">
        <v>2001</v>
      </c>
      <c r="F11" s="334"/>
      <c r="G11" s="36"/>
    </row>
    <row r="12" spans="1:7" ht="17.25" thickTop="1" x14ac:dyDescent="0.3">
      <c r="B12" s="36"/>
      <c r="C12" s="302" t="s">
        <v>2002</v>
      </c>
      <c r="D12" s="324" t="s">
        <v>2003</v>
      </c>
      <c r="E12" s="337" t="s">
        <v>2004</v>
      </c>
      <c r="F12" s="338"/>
      <c r="G12" s="36"/>
    </row>
    <row r="13" spans="1:7" x14ac:dyDescent="0.3">
      <c r="B13" s="36"/>
      <c r="C13" s="303"/>
      <c r="D13" s="325"/>
      <c r="E13" s="335" t="s">
        <v>2005</v>
      </c>
      <c r="F13" s="336"/>
      <c r="G13" s="36"/>
    </row>
    <row r="14" spans="1:7" x14ac:dyDescent="0.3">
      <c r="B14" s="36"/>
      <c r="C14" s="303"/>
      <c r="D14" s="325" t="s">
        <v>2006</v>
      </c>
      <c r="E14" s="335" t="s">
        <v>2007</v>
      </c>
      <c r="F14" s="336"/>
      <c r="G14" s="36"/>
    </row>
    <row r="15" spans="1:7" ht="17.25" thickBot="1" x14ac:dyDescent="0.35">
      <c r="B15" s="36"/>
      <c r="C15" s="304"/>
      <c r="D15" s="326"/>
      <c r="E15" s="333" t="s">
        <v>2028</v>
      </c>
      <c r="F15" s="334"/>
      <c r="G15" s="36"/>
    </row>
    <row r="16" spans="1:7" ht="17.25" thickTop="1" x14ac:dyDescent="0.3">
      <c r="B16" s="36"/>
      <c r="C16" s="316" t="s">
        <v>2009</v>
      </c>
      <c r="D16" s="317"/>
      <c r="E16" s="339"/>
      <c r="F16" s="340"/>
      <c r="G16" s="36"/>
    </row>
    <row r="17" spans="2:7" x14ac:dyDescent="0.3">
      <c r="B17" s="36"/>
      <c r="C17" s="318"/>
      <c r="D17" s="317"/>
      <c r="E17" s="277"/>
      <c r="F17" s="278"/>
      <c r="G17" s="36"/>
    </row>
    <row r="18" spans="2:7" x14ac:dyDescent="0.3">
      <c r="B18" s="36"/>
      <c r="C18" s="318"/>
      <c r="D18" s="317"/>
      <c r="E18" s="277"/>
      <c r="F18" s="278"/>
      <c r="G18" s="36"/>
    </row>
    <row r="19" spans="2:7" x14ac:dyDescent="0.3">
      <c r="B19" s="36"/>
      <c r="C19" s="318"/>
      <c r="D19" s="317"/>
      <c r="E19" s="277"/>
      <c r="F19" s="278"/>
      <c r="G19" s="36"/>
    </row>
    <row r="20" spans="2:7" x14ac:dyDescent="0.3">
      <c r="B20" s="36"/>
      <c r="C20" s="318"/>
      <c r="D20" s="317"/>
      <c r="E20" s="277"/>
      <c r="F20" s="278"/>
      <c r="G20" s="36"/>
    </row>
    <row r="21" spans="2:7" x14ac:dyDescent="0.3">
      <c r="B21" s="36"/>
      <c r="C21" s="318"/>
      <c r="D21" s="317"/>
      <c r="E21" s="277"/>
      <c r="F21" s="278"/>
      <c r="G21" s="36"/>
    </row>
    <row r="22" spans="2:7" x14ac:dyDescent="0.3">
      <c r="B22" s="36"/>
      <c r="C22" s="318"/>
      <c r="D22" s="317"/>
      <c r="E22" s="277"/>
      <c r="F22" s="278"/>
      <c r="G22" s="36"/>
    </row>
    <row r="23" spans="2:7" x14ac:dyDescent="0.3">
      <c r="B23" s="36"/>
      <c r="C23" s="318"/>
      <c r="D23" s="317"/>
      <c r="E23" s="277"/>
      <c r="F23" s="278"/>
      <c r="G23" s="36"/>
    </row>
    <row r="24" spans="2:7" x14ac:dyDescent="0.3">
      <c r="B24" s="36"/>
      <c r="C24" s="318"/>
      <c r="D24" s="317"/>
      <c r="E24" s="277"/>
      <c r="F24" s="278"/>
      <c r="G24" s="36"/>
    </row>
    <row r="25" spans="2:7" x14ac:dyDescent="0.3">
      <c r="B25" s="36"/>
      <c r="C25" s="318"/>
      <c r="D25" s="317"/>
      <c r="E25" s="277"/>
      <c r="F25" s="278"/>
      <c r="G25" s="36"/>
    </row>
    <row r="26" spans="2:7" ht="17.25" thickBot="1" x14ac:dyDescent="0.35">
      <c r="B26" s="36"/>
      <c r="C26" s="319"/>
      <c r="D26" s="320"/>
      <c r="E26" s="281"/>
      <c r="F26" s="282"/>
      <c r="G26" s="36"/>
    </row>
    <row r="27" spans="2:7" x14ac:dyDescent="0.3">
      <c r="B27" s="36"/>
      <c r="C27" s="36"/>
      <c r="D27" s="36"/>
      <c r="E27" s="36"/>
      <c r="F27" s="36"/>
      <c r="G27" s="36"/>
    </row>
    <row r="29" spans="2:7" ht="21" thickBot="1" x14ac:dyDescent="0.35">
      <c r="B29" s="308" t="s">
        <v>2010</v>
      </c>
      <c r="C29" s="308"/>
      <c r="D29" s="308"/>
      <c r="E29" s="308"/>
      <c r="F29" s="308"/>
      <c r="G29" s="308"/>
    </row>
    <row r="30" spans="2:7" x14ac:dyDescent="0.3">
      <c r="B30" s="56"/>
      <c r="C30" s="311" t="s">
        <v>2011</v>
      </c>
      <c r="D30" s="312"/>
      <c r="E30" s="312"/>
      <c r="F30" s="313"/>
      <c r="G30" s="56"/>
    </row>
    <row r="31" spans="2:7" ht="17.25" thickBot="1" x14ac:dyDescent="0.35">
      <c r="B31" s="56"/>
      <c r="C31" s="314" t="s">
        <v>2012</v>
      </c>
      <c r="D31" s="315"/>
      <c r="E31" s="315"/>
      <c r="F31" s="178" t="s">
        <v>2014</v>
      </c>
      <c r="G31" s="56"/>
    </row>
    <row r="32" spans="2:7" ht="17.25" thickTop="1" x14ac:dyDescent="0.3">
      <c r="B32" s="56"/>
      <c r="C32" s="283" t="s">
        <v>20</v>
      </c>
      <c r="D32" s="284"/>
      <c r="E32" s="285"/>
      <c r="F32" s="63" t="str">
        <f>HYPERLINK("#技術開発動向②","リンク")</f>
        <v>リンク</v>
      </c>
      <c r="G32" s="56"/>
    </row>
    <row r="33" spans="2:7" ht="17.25" thickBot="1" x14ac:dyDescent="0.35">
      <c r="B33" s="56"/>
      <c r="C33" s="286" t="s">
        <v>21</v>
      </c>
      <c r="D33" s="287"/>
      <c r="E33" s="288"/>
      <c r="F33" s="179" t="str">
        <f>IF(VLOOKUP("②",取組事例リスト!$B$3:$C$16,2,0)="〇",HYPERLINK("#取組事例②","リンク"),"現在整理している事例はありません")</f>
        <v>リンク</v>
      </c>
      <c r="G33" s="56"/>
    </row>
    <row r="34" spans="2:7" ht="17.25" thickTop="1" x14ac:dyDescent="0.3">
      <c r="B34" s="56"/>
      <c r="C34" s="292" t="s">
        <v>2013</v>
      </c>
      <c r="D34" s="293"/>
      <c r="E34" s="293"/>
      <c r="F34" s="294"/>
      <c r="G34" s="56"/>
    </row>
    <row r="35" spans="2:7" ht="17.25" thickBot="1" x14ac:dyDescent="0.35">
      <c r="B35" s="56"/>
      <c r="C35" s="295" t="s">
        <v>2012</v>
      </c>
      <c r="D35" s="296"/>
      <c r="E35" s="296"/>
      <c r="F35" s="177" t="s">
        <v>2014</v>
      </c>
      <c r="G35" s="56"/>
    </row>
    <row r="36" spans="2:7" ht="17.25" thickTop="1" x14ac:dyDescent="0.3">
      <c r="B36" s="56"/>
      <c r="C36" s="297" t="s">
        <v>2015</v>
      </c>
      <c r="D36" s="298"/>
      <c r="E36" s="299"/>
      <c r="F36" s="63" t="str">
        <f>IF(VLOOKUP("太陽光",取組事例リスト!$B$19:$C$26,2,0)="〇",HYPERLINK("#取組事例_太陽光","リンク"),"現在整理している事例はありません")</f>
        <v>リンク</v>
      </c>
      <c r="G36" s="56"/>
    </row>
    <row r="37" spans="2:7" x14ac:dyDescent="0.3">
      <c r="B37" s="56"/>
      <c r="C37" s="297" t="s">
        <v>2016</v>
      </c>
      <c r="D37" s="298"/>
      <c r="E37" s="299"/>
      <c r="F37" s="63" t="str">
        <f>IF(VLOOKUP("風力",取組事例リスト!$B$19:$C$26,2,0)="〇",HYPERLINK("#取組事例_風力","リンク"),"現在整理している事例はありません")</f>
        <v>リンク</v>
      </c>
      <c r="G37" s="56"/>
    </row>
    <row r="38" spans="2:7" x14ac:dyDescent="0.3">
      <c r="B38" s="56"/>
      <c r="C38" s="297" t="s">
        <v>2017</v>
      </c>
      <c r="D38" s="298"/>
      <c r="E38" s="299"/>
      <c r="F38" s="63" t="str">
        <f>IF(VLOOKUP("水力",取組事例リスト!$B$19:$C$26,2,0)="〇",HYPERLINK("#取組事例_水力","リンク"),"現在整理している事例はありません")</f>
        <v>リンク</v>
      </c>
      <c r="G38" s="56"/>
    </row>
    <row r="39" spans="2:7" x14ac:dyDescent="0.3">
      <c r="B39" s="56"/>
      <c r="C39" s="297" t="s">
        <v>2018</v>
      </c>
      <c r="D39" s="298"/>
      <c r="E39" s="299"/>
      <c r="F39" s="63" t="str">
        <f>IF(VLOOKUP("地熱",取組事例リスト!$B$19:$C$26,2,0)="〇",HYPERLINK("#取組事例_地熱","リンク"),"現在整理している事例はありません")</f>
        <v>現在整理している事例はありません</v>
      </c>
      <c r="G39" s="56"/>
    </row>
    <row r="40" spans="2:7" x14ac:dyDescent="0.3">
      <c r="B40" s="56"/>
      <c r="C40" s="297" t="s">
        <v>2019</v>
      </c>
      <c r="D40" s="298"/>
      <c r="E40" s="299"/>
      <c r="F40" s="63" t="str">
        <f>IF(VLOOKUP("家畜ふん尿",取組事例リスト!$B$19:$C$26,2,0)="〇",HYPERLINK("#取組事例_家畜ふん尿","リンク"),"現在整理している事例はありません")</f>
        <v>リンク</v>
      </c>
      <c r="G40" s="56"/>
    </row>
    <row r="41" spans="2:7" x14ac:dyDescent="0.3">
      <c r="B41" s="56"/>
      <c r="C41" s="297" t="s">
        <v>2020</v>
      </c>
      <c r="D41" s="298"/>
      <c r="E41" s="299"/>
      <c r="F41" s="63" t="str">
        <f>IF(VLOOKUP("下水汚泥",取組事例リスト!$B$19:$C$26,2,0)="〇",HYPERLINK("#取組事例_下水汚泥","リンク"),"現在整理している事例はありません")</f>
        <v>リンク</v>
      </c>
      <c r="G41" s="56"/>
    </row>
    <row r="42" spans="2:7" x14ac:dyDescent="0.3">
      <c r="B42" s="56"/>
      <c r="C42" s="297" t="s">
        <v>2021</v>
      </c>
      <c r="D42" s="298"/>
      <c r="E42" s="299"/>
      <c r="F42" s="63" t="str">
        <f>IF(VLOOKUP("廃プラスチック",取組事例リスト!$B$19:$C$26,2,0)="〇",HYPERLINK("#取組事例_廃プラスチック","リンク"),"現在整理している事例はありません")</f>
        <v>リンク</v>
      </c>
      <c r="G42" s="56"/>
    </row>
    <row r="43" spans="2:7" ht="17.25" thickBot="1" x14ac:dyDescent="0.35">
      <c r="B43" s="56"/>
      <c r="C43" s="289" t="s">
        <v>2022</v>
      </c>
      <c r="D43" s="290"/>
      <c r="E43" s="291"/>
      <c r="F43" s="60" t="str">
        <f>IF(VLOOKUP("副生水素",取組事例リスト!$B$19:$C$26,2,0)="〇",HYPERLINK("#取組事例_副生水素","リンク"),"現在整理している事例はありません")</f>
        <v>リンク</v>
      </c>
      <c r="G43" s="56"/>
    </row>
    <row r="44" spans="2:7" x14ac:dyDescent="0.3">
      <c r="B44" s="56"/>
      <c r="C44" s="56"/>
      <c r="D44" s="56"/>
      <c r="E44" s="56"/>
      <c r="F44" s="56"/>
      <c r="G44" s="56"/>
    </row>
  </sheetData>
  <sheetProtection sheet="1" objects="1" scenarios="1"/>
  <mergeCells count="49">
    <mergeCell ref="C36:E36"/>
    <mergeCell ref="C37:E37"/>
    <mergeCell ref="C43:E43"/>
    <mergeCell ref="C38:E38"/>
    <mergeCell ref="C39:E39"/>
    <mergeCell ref="C40:E40"/>
    <mergeCell ref="C41:E41"/>
    <mergeCell ref="C42:E42"/>
    <mergeCell ref="C32:E32"/>
    <mergeCell ref="C16:D26"/>
    <mergeCell ref="C33:E33"/>
    <mergeCell ref="C34:F34"/>
    <mergeCell ref="C35:E35"/>
    <mergeCell ref="E25:F25"/>
    <mergeCell ref="E26:F26"/>
    <mergeCell ref="B29:G29"/>
    <mergeCell ref="C30:F30"/>
    <mergeCell ref="C31:E31"/>
    <mergeCell ref="E20:F20"/>
    <mergeCell ref="E21:F21"/>
    <mergeCell ref="E22:F22"/>
    <mergeCell ref="E23:F23"/>
    <mergeCell ref="E24:F24"/>
    <mergeCell ref="E4:F4"/>
    <mergeCell ref="E16:F16"/>
    <mergeCell ref="E17:F17"/>
    <mergeCell ref="E18:F18"/>
    <mergeCell ref="E19:F19"/>
    <mergeCell ref="E9:F9"/>
    <mergeCell ref="E8:F8"/>
    <mergeCell ref="E7:F7"/>
    <mergeCell ref="E6:F6"/>
    <mergeCell ref="E5:F5"/>
    <mergeCell ref="C12:C15"/>
    <mergeCell ref="D12:D13"/>
    <mergeCell ref="D14:D15"/>
    <mergeCell ref="C9:C11"/>
    <mergeCell ref="B2:G2"/>
    <mergeCell ref="C3:D3"/>
    <mergeCell ref="C4:C8"/>
    <mergeCell ref="D4:D5"/>
    <mergeCell ref="D6:D7"/>
    <mergeCell ref="E3:F3"/>
    <mergeCell ref="E15:F15"/>
    <mergeCell ref="E14:F14"/>
    <mergeCell ref="E13:F13"/>
    <mergeCell ref="E12:F12"/>
    <mergeCell ref="E11:F11"/>
    <mergeCell ref="E10:F10"/>
  </mergeCells>
  <phoneticPr fontId="2"/>
  <pageMargins left="0.7" right="0.7" top="0.75" bottom="0.75" header="0.3" footer="0.3"/>
  <pageSetup paperSize="9" scale="55"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A9A3C8-68DA-49AF-9DB9-146156B036D2}">
  <sheetPr codeName="Sheet5">
    <pageSetUpPr fitToPage="1"/>
  </sheetPr>
  <dimension ref="A1:G44"/>
  <sheetViews>
    <sheetView showGridLines="0" zoomScaleNormal="100" workbookViewId="0"/>
  </sheetViews>
  <sheetFormatPr defaultRowHeight="16.5" x14ac:dyDescent="0.3"/>
  <cols>
    <col min="1" max="1" width="5.625" customWidth="1"/>
    <col min="2" max="2" width="3.625" customWidth="1"/>
    <col min="3" max="3" width="13.625" bestFit="1" customWidth="1"/>
    <col min="4" max="4" width="17.25" bestFit="1" customWidth="1"/>
    <col min="5" max="5" width="35.625" customWidth="1"/>
    <col min="6" max="6" width="65.625" customWidth="1"/>
    <col min="7" max="7" width="3.625" customWidth="1"/>
    <col min="8" max="8" width="5.625" customWidth="1"/>
    <col min="9" max="9" width="3.625" customWidth="1"/>
    <col min="10" max="10" width="33" bestFit="1" customWidth="1"/>
    <col min="11" max="11" width="29" bestFit="1" customWidth="1"/>
    <col min="12" max="12" width="3.625" customWidth="1"/>
  </cols>
  <sheetData>
    <row r="1" spans="1:7" x14ac:dyDescent="0.3">
      <c r="A1" s="69" t="str">
        <f>HYPERLINK("#地域モデル判定ツール!A1","地域モデル判定ツールへ戻る")</f>
        <v>地域モデル判定ツールへ戻る</v>
      </c>
    </row>
    <row r="2" spans="1:7" ht="21" thickBot="1" x14ac:dyDescent="0.35">
      <c r="B2" s="262" t="s">
        <v>2029</v>
      </c>
      <c r="C2" s="262"/>
      <c r="D2" s="262"/>
      <c r="E2" s="262"/>
      <c r="F2" s="262"/>
      <c r="G2" s="262"/>
    </row>
    <row r="3" spans="1:7" ht="17.25" thickBot="1" x14ac:dyDescent="0.35">
      <c r="B3" s="36"/>
      <c r="C3" s="300" t="s">
        <v>1984</v>
      </c>
      <c r="D3" s="327"/>
      <c r="E3" s="331" t="s">
        <v>2030</v>
      </c>
      <c r="F3" s="332"/>
      <c r="G3" s="36"/>
    </row>
    <row r="4" spans="1:7" ht="17.25" thickTop="1" x14ac:dyDescent="0.3">
      <c r="B4" s="36"/>
      <c r="C4" s="302" t="s">
        <v>1986</v>
      </c>
      <c r="D4" s="328" t="s">
        <v>1987</v>
      </c>
      <c r="E4" s="337" t="s">
        <v>2031</v>
      </c>
      <c r="F4" s="338"/>
      <c r="G4" s="36"/>
    </row>
    <row r="5" spans="1:7" x14ac:dyDescent="0.3">
      <c r="B5" s="36"/>
      <c r="C5" s="303"/>
      <c r="D5" s="329"/>
      <c r="E5" s="335" t="s">
        <v>2032</v>
      </c>
      <c r="F5" s="336"/>
      <c r="G5" s="36"/>
    </row>
    <row r="6" spans="1:7" x14ac:dyDescent="0.3">
      <c r="B6" s="36"/>
      <c r="C6" s="303"/>
      <c r="D6" s="330" t="s">
        <v>1990</v>
      </c>
      <c r="E6" s="335" t="s">
        <v>1991</v>
      </c>
      <c r="F6" s="336"/>
      <c r="G6" s="36"/>
    </row>
    <row r="7" spans="1:7" x14ac:dyDescent="0.3">
      <c r="B7" s="36"/>
      <c r="C7" s="303"/>
      <c r="D7" s="329"/>
      <c r="E7" s="335" t="s">
        <v>2033</v>
      </c>
      <c r="F7" s="336"/>
      <c r="G7" s="36"/>
    </row>
    <row r="8" spans="1:7" ht="17.25" thickBot="1" x14ac:dyDescent="0.35">
      <c r="B8" s="36"/>
      <c r="C8" s="304"/>
      <c r="D8" s="37" t="s">
        <v>1993</v>
      </c>
      <c r="E8" s="333" t="s">
        <v>2034</v>
      </c>
      <c r="F8" s="334"/>
      <c r="G8" s="36"/>
    </row>
    <row r="9" spans="1:7" ht="17.25" thickTop="1" x14ac:dyDescent="0.3">
      <c r="B9" s="36"/>
      <c r="C9" s="302" t="s">
        <v>1995</v>
      </c>
      <c r="D9" s="38" t="s">
        <v>1996</v>
      </c>
      <c r="E9" s="337" t="s">
        <v>2035</v>
      </c>
      <c r="F9" s="338"/>
      <c r="G9" s="36"/>
    </row>
    <row r="10" spans="1:7" x14ac:dyDescent="0.3">
      <c r="B10" s="36"/>
      <c r="C10" s="303"/>
      <c r="D10" s="39" t="s">
        <v>1998</v>
      </c>
      <c r="E10" s="335" t="s">
        <v>2036</v>
      </c>
      <c r="F10" s="336"/>
      <c r="G10" s="36"/>
    </row>
    <row r="11" spans="1:7" ht="17.25" thickBot="1" x14ac:dyDescent="0.35">
      <c r="B11" s="36"/>
      <c r="C11" s="304"/>
      <c r="D11" s="37" t="s">
        <v>2000</v>
      </c>
      <c r="E11" s="333" t="s">
        <v>2001</v>
      </c>
      <c r="F11" s="334"/>
      <c r="G11" s="36"/>
    </row>
    <row r="12" spans="1:7" ht="17.25" thickTop="1" x14ac:dyDescent="0.3">
      <c r="B12" s="36"/>
      <c r="C12" s="302" t="s">
        <v>2002</v>
      </c>
      <c r="D12" s="324" t="s">
        <v>2003</v>
      </c>
      <c r="E12" s="337" t="s">
        <v>2037</v>
      </c>
      <c r="F12" s="338"/>
      <c r="G12" s="36"/>
    </row>
    <row r="13" spans="1:7" x14ac:dyDescent="0.3">
      <c r="B13" s="36"/>
      <c r="C13" s="303"/>
      <c r="D13" s="325"/>
      <c r="E13" s="335" t="s">
        <v>2038</v>
      </c>
      <c r="F13" s="336"/>
      <c r="G13" s="36"/>
    </row>
    <row r="14" spans="1:7" x14ac:dyDescent="0.3">
      <c r="B14" s="36"/>
      <c r="C14" s="303"/>
      <c r="D14" s="325" t="s">
        <v>2006</v>
      </c>
      <c r="E14" s="335" t="s">
        <v>2039</v>
      </c>
      <c r="F14" s="336"/>
      <c r="G14" s="36"/>
    </row>
    <row r="15" spans="1:7" ht="17.25" thickBot="1" x14ac:dyDescent="0.35">
      <c r="B15" s="36"/>
      <c r="C15" s="304"/>
      <c r="D15" s="326"/>
      <c r="E15" s="333" t="s">
        <v>2040</v>
      </c>
      <c r="F15" s="334"/>
      <c r="G15" s="36"/>
    </row>
    <row r="16" spans="1:7" ht="17.25" thickTop="1" x14ac:dyDescent="0.3">
      <c r="B16" s="36"/>
      <c r="C16" s="316" t="s">
        <v>2009</v>
      </c>
      <c r="D16" s="317"/>
      <c r="E16" s="339"/>
      <c r="F16" s="340"/>
      <c r="G16" s="36"/>
    </row>
    <row r="17" spans="2:7" x14ac:dyDescent="0.3">
      <c r="B17" s="36"/>
      <c r="C17" s="318"/>
      <c r="D17" s="317"/>
      <c r="E17" s="277"/>
      <c r="F17" s="278"/>
      <c r="G17" s="36"/>
    </row>
    <row r="18" spans="2:7" x14ac:dyDescent="0.3">
      <c r="B18" s="36"/>
      <c r="C18" s="318"/>
      <c r="D18" s="317"/>
      <c r="E18" s="277"/>
      <c r="F18" s="278"/>
      <c r="G18" s="36"/>
    </row>
    <row r="19" spans="2:7" x14ac:dyDescent="0.3">
      <c r="B19" s="36"/>
      <c r="C19" s="318"/>
      <c r="D19" s="317"/>
      <c r="E19" s="277"/>
      <c r="F19" s="278"/>
      <c r="G19" s="36"/>
    </row>
    <row r="20" spans="2:7" x14ac:dyDescent="0.3">
      <c r="B20" s="36"/>
      <c r="C20" s="318"/>
      <c r="D20" s="317"/>
      <c r="E20" s="277"/>
      <c r="F20" s="278"/>
      <c r="G20" s="36"/>
    </row>
    <row r="21" spans="2:7" x14ac:dyDescent="0.3">
      <c r="B21" s="36"/>
      <c r="C21" s="318"/>
      <c r="D21" s="317"/>
      <c r="E21" s="277"/>
      <c r="F21" s="278"/>
      <c r="G21" s="36"/>
    </row>
    <row r="22" spans="2:7" x14ac:dyDescent="0.3">
      <c r="B22" s="36"/>
      <c r="C22" s="318"/>
      <c r="D22" s="317"/>
      <c r="E22" s="277"/>
      <c r="F22" s="278"/>
      <c r="G22" s="36"/>
    </row>
    <row r="23" spans="2:7" x14ac:dyDescent="0.3">
      <c r="B23" s="36"/>
      <c r="C23" s="318"/>
      <c r="D23" s="317"/>
      <c r="E23" s="277"/>
      <c r="F23" s="278"/>
      <c r="G23" s="36"/>
    </row>
    <row r="24" spans="2:7" x14ac:dyDescent="0.3">
      <c r="B24" s="36"/>
      <c r="C24" s="318"/>
      <c r="D24" s="317"/>
      <c r="E24" s="277"/>
      <c r="F24" s="278"/>
      <c r="G24" s="36"/>
    </row>
    <row r="25" spans="2:7" x14ac:dyDescent="0.3">
      <c r="B25" s="36"/>
      <c r="C25" s="318"/>
      <c r="D25" s="317"/>
      <c r="E25" s="277"/>
      <c r="F25" s="278"/>
      <c r="G25" s="36"/>
    </row>
    <row r="26" spans="2:7" ht="17.25" thickBot="1" x14ac:dyDescent="0.35">
      <c r="B26" s="36"/>
      <c r="C26" s="319"/>
      <c r="D26" s="320"/>
      <c r="E26" s="281"/>
      <c r="F26" s="282"/>
      <c r="G26" s="36"/>
    </row>
    <row r="27" spans="2:7" x14ac:dyDescent="0.3">
      <c r="B27" s="36"/>
      <c r="C27" s="36"/>
      <c r="D27" s="36"/>
      <c r="E27" s="36"/>
      <c r="F27" s="36"/>
      <c r="G27" s="36"/>
    </row>
    <row r="29" spans="2:7" ht="21" thickBot="1" x14ac:dyDescent="0.35">
      <c r="B29" s="308" t="s">
        <v>2010</v>
      </c>
      <c r="C29" s="308"/>
      <c r="D29" s="308"/>
      <c r="E29" s="308"/>
      <c r="F29" s="308"/>
      <c r="G29" s="308"/>
    </row>
    <row r="30" spans="2:7" x14ac:dyDescent="0.3">
      <c r="B30" s="56"/>
      <c r="C30" s="311" t="s">
        <v>2011</v>
      </c>
      <c r="D30" s="312"/>
      <c r="E30" s="312"/>
      <c r="F30" s="313"/>
      <c r="G30" s="56"/>
    </row>
    <row r="31" spans="2:7" ht="17.25" thickBot="1" x14ac:dyDescent="0.35">
      <c r="B31" s="56"/>
      <c r="C31" s="314" t="s">
        <v>2012</v>
      </c>
      <c r="D31" s="315"/>
      <c r="E31" s="315"/>
      <c r="F31" s="178" t="s">
        <v>2014</v>
      </c>
      <c r="G31" s="56"/>
    </row>
    <row r="32" spans="2:7" ht="17.25" thickTop="1" x14ac:dyDescent="0.3">
      <c r="B32" s="56"/>
      <c r="C32" s="283" t="s">
        <v>20</v>
      </c>
      <c r="D32" s="284"/>
      <c r="E32" s="285"/>
      <c r="F32" s="63" t="str">
        <f>HYPERLINK("#技術開発動向③","リンク")</f>
        <v>リンク</v>
      </c>
      <c r="G32" s="56"/>
    </row>
    <row r="33" spans="2:7" ht="17.25" thickBot="1" x14ac:dyDescent="0.35">
      <c r="B33" s="56"/>
      <c r="C33" s="286" t="s">
        <v>21</v>
      </c>
      <c r="D33" s="287"/>
      <c r="E33" s="288"/>
      <c r="F33" s="179" t="str">
        <f>IF(VLOOKUP("③",取組事例リスト!$B$3:$C$16,2,0)="〇",HYPERLINK("#取組事例③","リンク"),"現在整理している事例はありません")</f>
        <v>リンク</v>
      </c>
      <c r="G33" s="56"/>
    </row>
    <row r="34" spans="2:7" ht="17.25" thickTop="1" x14ac:dyDescent="0.3">
      <c r="B34" s="56"/>
      <c r="C34" s="292" t="s">
        <v>2013</v>
      </c>
      <c r="D34" s="293"/>
      <c r="E34" s="293"/>
      <c r="F34" s="294"/>
      <c r="G34" s="56"/>
    </row>
    <row r="35" spans="2:7" ht="17.25" thickBot="1" x14ac:dyDescent="0.35">
      <c r="B35" s="56"/>
      <c r="C35" s="295" t="s">
        <v>2012</v>
      </c>
      <c r="D35" s="296"/>
      <c r="E35" s="296"/>
      <c r="F35" s="177" t="s">
        <v>2014</v>
      </c>
      <c r="G35" s="56"/>
    </row>
    <row r="36" spans="2:7" ht="17.25" thickTop="1" x14ac:dyDescent="0.3">
      <c r="B36" s="56"/>
      <c r="C36" s="297" t="s">
        <v>2015</v>
      </c>
      <c r="D36" s="298"/>
      <c r="E36" s="299"/>
      <c r="F36" s="63" t="str">
        <f>IF(VLOOKUP("太陽光",取組事例リスト!$B$19:$C$26,2,0)="〇",HYPERLINK("#取組事例_太陽光","リンク"),"現在整理している事例はありません")</f>
        <v>リンク</v>
      </c>
      <c r="G36" s="56"/>
    </row>
    <row r="37" spans="2:7" x14ac:dyDescent="0.3">
      <c r="B37" s="56"/>
      <c r="C37" s="297" t="s">
        <v>2016</v>
      </c>
      <c r="D37" s="298"/>
      <c r="E37" s="299"/>
      <c r="F37" s="63" t="str">
        <f>IF(VLOOKUP("風力",取組事例リスト!$B$19:$C$26,2,0)="〇",HYPERLINK("#取組事例_風力","リンク"),"現在整理している事例はありません")</f>
        <v>リンク</v>
      </c>
      <c r="G37" s="56"/>
    </row>
    <row r="38" spans="2:7" x14ac:dyDescent="0.3">
      <c r="B38" s="56"/>
      <c r="C38" s="297" t="s">
        <v>2017</v>
      </c>
      <c r="D38" s="298"/>
      <c r="E38" s="299"/>
      <c r="F38" s="63" t="str">
        <f>IF(VLOOKUP("水力",取組事例リスト!$B$19:$C$26,2,0)="〇",HYPERLINK("#取組事例_水力","リンク"),"現在整理している事例はありません")</f>
        <v>リンク</v>
      </c>
      <c r="G38" s="56"/>
    </row>
    <row r="39" spans="2:7" x14ac:dyDescent="0.3">
      <c r="B39" s="56"/>
      <c r="C39" s="297" t="s">
        <v>2018</v>
      </c>
      <c r="D39" s="298"/>
      <c r="E39" s="299"/>
      <c r="F39" s="63" t="str">
        <f>IF(VLOOKUP("地熱",取組事例リスト!$B$19:$C$26,2,0)="〇",HYPERLINK("#取組事例_地熱","リンク"),"現在整理している事例はありません")</f>
        <v>現在整理している事例はありません</v>
      </c>
      <c r="G39" s="56"/>
    </row>
    <row r="40" spans="2:7" x14ac:dyDescent="0.3">
      <c r="B40" s="56"/>
      <c r="C40" s="297" t="s">
        <v>2019</v>
      </c>
      <c r="D40" s="298"/>
      <c r="E40" s="299"/>
      <c r="F40" s="63" t="str">
        <f>IF(VLOOKUP("家畜ふん尿",取組事例リスト!$B$19:$C$26,2,0)="〇",HYPERLINK("#取組事例_家畜ふん尿","リンク"),"現在整理している事例はありません")</f>
        <v>リンク</v>
      </c>
      <c r="G40" s="56"/>
    </row>
    <row r="41" spans="2:7" x14ac:dyDescent="0.3">
      <c r="B41" s="56"/>
      <c r="C41" s="297" t="s">
        <v>2020</v>
      </c>
      <c r="D41" s="298"/>
      <c r="E41" s="299"/>
      <c r="F41" s="63" t="str">
        <f>IF(VLOOKUP("下水汚泥",取組事例リスト!$B$19:$C$26,2,0)="〇",HYPERLINK("#取組事例_下水汚泥","リンク"),"現在整理している事例はありません")</f>
        <v>リンク</v>
      </c>
      <c r="G41" s="56"/>
    </row>
    <row r="42" spans="2:7" x14ac:dyDescent="0.3">
      <c r="B42" s="56"/>
      <c r="C42" s="297" t="s">
        <v>2021</v>
      </c>
      <c r="D42" s="298"/>
      <c r="E42" s="299"/>
      <c r="F42" s="63" t="str">
        <f>IF(VLOOKUP("廃プラスチック",取組事例リスト!$B$19:$C$26,2,0)="〇",HYPERLINK("#取組事例_廃プラスチック","リンク"),"現在整理している事例はありません")</f>
        <v>リンク</v>
      </c>
      <c r="G42" s="56"/>
    </row>
    <row r="43" spans="2:7" ht="17.25" thickBot="1" x14ac:dyDescent="0.35">
      <c r="B43" s="56"/>
      <c r="C43" s="289" t="s">
        <v>2022</v>
      </c>
      <c r="D43" s="290"/>
      <c r="E43" s="291"/>
      <c r="F43" s="60" t="str">
        <f>IF(VLOOKUP("副生水素",取組事例リスト!$B$19:$C$26,2,0)="〇",HYPERLINK("#取組事例_副生水素","リンク"),"現在整理している事例はありません")</f>
        <v>リンク</v>
      </c>
      <c r="G43" s="56"/>
    </row>
    <row r="44" spans="2:7" x14ac:dyDescent="0.3">
      <c r="B44" s="56"/>
      <c r="C44" s="56"/>
      <c r="D44" s="56"/>
      <c r="E44" s="56"/>
      <c r="F44" s="56"/>
      <c r="G44" s="56"/>
    </row>
  </sheetData>
  <sheetProtection sheet="1" objects="1" scenarios="1"/>
  <mergeCells count="49">
    <mergeCell ref="C43:E43"/>
    <mergeCell ref="C38:E38"/>
    <mergeCell ref="C39:E39"/>
    <mergeCell ref="C40:E40"/>
    <mergeCell ref="C41:E41"/>
    <mergeCell ref="C42:E42"/>
    <mergeCell ref="C33:E33"/>
    <mergeCell ref="C34:F34"/>
    <mergeCell ref="C35:E35"/>
    <mergeCell ref="C36:E36"/>
    <mergeCell ref="C37:E37"/>
    <mergeCell ref="E26:F26"/>
    <mergeCell ref="B29:G29"/>
    <mergeCell ref="C30:F30"/>
    <mergeCell ref="C31:E31"/>
    <mergeCell ref="C32:E32"/>
    <mergeCell ref="C16:D26"/>
    <mergeCell ref="E21:F21"/>
    <mergeCell ref="E22:F22"/>
    <mergeCell ref="E23:F23"/>
    <mergeCell ref="E24:F24"/>
    <mergeCell ref="E25:F25"/>
    <mergeCell ref="E16:F16"/>
    <mergeCell ref="E17:F17"/>
    <mergeCell ref="E18:F18"/>
    <mergeCell ref="E19:F19"/>
    <mergeCell ref="E20:F20"/>
    <mergeCell ref="B2:G2"/>
    <mergeCell ref="C3:D3"/>
    <mergeCell ref="C4:C8"/>
    <mergeCell ref="D4:D5"/>
    <mergeCell ref="D6:D7"/>
    <mergeCell ref="E7:F7"/>
    <mergeCell ref="E6:F6"/>
    <mergeCell ref="E5:F5"/>
    <mergeCell ref="E4:F4"/>
    <mergeCell ref="E3:F3"/>
    <mergeCell ref="C12:C15"/>
    <mergeCell ref="D12:D13"/>
    <mergeCell ref="D14:D15"/>
    <mergeCell ref="E8:F8"/>
    <mergeCell ref="C9:C11"/>
    <mergeCell ref="E11:F11"/>
    <mergeCell ref="E10:F10"/>
    <mergeCell ref="E9:F9"/>
    <mergeCell ref="E15:F15"/>
    <mergeCell ref="E14:F14"/>
    <mergeCell ref="E13:F13"/>
    <mergeCell ref="E12:F12"/>
  </mergeCells>
  <phoneticPr fontId="2"/>
  <pageMargins left="0.7" right="0.7" top="0.75" bottom="0.75" header="0.3" footer="0.3"/>
  <pageSetup paperSize="9" scale="55"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684ED7-A98E-41C4-910D-08E06438D1F9}">
  <sheetPr codeName="Sheet6">
    <pageSetUpPr fitToPage="1"/>
  </sheetPr>
  <dimension ref="A1:G44"/>
  <sheetViews>
    <sheetView showGridLines="0" zoomScaleNormal="100" workbookViewId="0"/>
  </sheetViews>
  <sheetFormatPr defaultRowHeight="16.5" x14ac:dyDescent="0.3"/>
  <cols>
    <col min="1" max="1" width="5.625" customWidth="1"/>
    <col min="2" max="2" width="3.625" customWidth="1"/>
    <col min="3" max="3" width="13.625" bestFit="1" customWidth="1"/>
    <col min="4" max="4" width="17.25" bestFit="1" customWidth="1"/>
    <col min="5" max="5" width="35.625" customWidth="1"/>
    <col min="6" max="6" width="65.625" customWidth="1"/>
    <col min="7" max="7" width="3.625" customWidth="1"/>
    <col min="8" max="8" width="5.625" customWidth="1"/>
    <col min="9" max="9" width="3.625" customWidth="1"/>
    <col min="10" max="10" width="33" bestFit="1" customWidth="1"/>
    <col min="11" max="11" width="29" bestFit="1" customWidth="1"/>
    <col min="12" max="12" width="3.625" customWidth="1"/>
  </cols>
  <sheetData>
    <row r="1" spans="1:7" x14ac:dyDescent="0.3">
      <c r="A1" s="69" t="str">
        <f>HYPERLINK("#地域モデル判定ツール!A1","地域モデル判定ツールへ戻る")</f>
        <v>地域モデル判定ツールへ戻る</v>
      </c>
    </row>
    <row r="2" spans="1:7" ht="21" thickBot="1" x14ac:dyDescent="0.35">
      <c r="B2" s="262" t="s">
        <v>2041</v>
      </c>
      <c r="C2" s="262"/>
      <c r="D2" s="262"/>
      <c r="E2" s="262"/>
      <c r="F2" s="262"/>
      <c r="G2" s="262"/>
    </row>
    <row r="3" spans="1:7" ht="17.25" thickBot="1" x14ac:dyDescent="0.35">
      <c r="B3" s="36"/>
      <c r="C3" s="300" t="s">
        <v>1984</v>
      </c>
      <c r="D3" s="327"/>
      <c r="E3" s="331" t="s">
        <v>2042</v>
      </c>
      <c r="F3" s="332"/>
      <c r="G3" s="36"/>
    </row>
    <row r="4" spans="1:7" ht="17.25" thickTop="1" x14ac:dyDescent="0.3">
      <c r="B4" s="36"/>
      <c r="C4" s="302" t="s">
        <v>1986</v>
      </c>
      <c r="D4" s="328" t="s">
        <v>1987</v>
      </c>
      <c r="E4" s="337" t="s">
        <v>2043</v>
      </c>
      <c r="F4" s="338"/>
      <c r="G4" s="36"/>
    </row>
    <row r="5" spans="1:7" x14ac:dyDescent="0.3">
      <c r="B5" s="36"/>
      <c r="C5" s="303"/>
      <c r="D5" s="329"/>
      <c r="E5" s="335" t="s">
        <v>1989</v>
      </c>
      <c r="F5" s="336"/>
      <c r="G5" s="36"/>
    </row>
    <row r="6" spans="1:7" x14ac:dyDescent="0.3">
      <c r="B6" s="36"/>
      <c r="C6" s="303"/>
      <c r="D6" s="330" t="s">
        <v>1990</v>
      </c>
      <c r="E6" s="335" t="s">
        <v>1991</v>
      </c>
      <c r="F6" s="336"/>
      <c r="G6" s="36"/>
    </row>
    <row r="7" spans="1:7" x14ac:dyDescent="0.3">
      <c r="B7" s="36"/>
      <c r="C7" s="303"/>
      <c r="D7" s="329"/>
      <c r="E7" s="335" t="s">
        <v>2044</v>
      </c>
      <c r="F7" s="336"/>
      <c r="G7" s="36"/>
    </row>
    <row r="8" spans="1:7" ht="17.25" thickBot="1" x14ac:dyDescent="0.35">
      <c r="B8" s="36"/>
      <c r="C8" s="304"/>
      <c r="D8" s="37" t="s">
        <v>1993</v>
      </c>
      <c r="E8" s="333" t="s">
        <v>2045</v>
      </c>
      <c r="F8" s="334"/>
      <c r="G8" s="36"/>
    </row>
    <row r="9" spans="1:7" ht="17.25" thickTop="1" x14ac:dyDescent="0.3">
      <c r="B9" s="36"/>
      <c r="C9" s="302" t="s">
        <v>1995</v>
      </c>
      <c r="D9" s="38" t="s">
        <v>1996</v>
      </c>
      <c r="E9" s="337" t="s">
        <v>1997</v>
      </c>
      <c r="F9" s="338"/>
      <c r="G9" s="36"/>
    </row>
    <row r="10" spans="1:7" x14ac:dyDescent="0.3">
      <c r="B10" s="36"/>
      <c r="C10" s="303"/>
      <c r="D10" s="39" t="s">
        <v>1998</v>
      </c>
      <c r="E10" s="335" t="s">
        <v>1999</v>
      </c>
      <c r="F10" s="336"/>
      <c r="G10" s="36"/>
    </row>
    <row r="11" spans="1:7" ht="17.25" thickBot="1" x14ac:dyDescent="0.35">
      <c r="B11" s="36"/>
      <c r="C11" s="304"/>
      <c r="D11" s="37" t="s">
        <v>2000</v>
      </c>
      <c r="E11" s="333" t="s">
        <v>2001</v>
      </c>
      <c r="F11" s="334"/>
      <c r="G11" s="36"/>
    </row>
    <row r="12" spans="1:7" ht="17.25" thickTop="1" x14ac:dyDescent="0.3">
      <c r="B12" s="36"/>
      <c r="C12" s="302" t="s">
        <v>2002</v>
      </c>
      <c r="D12" s="324" t="s">
        <v>2003</v>
      </c>
      <c r="E12" s="337" t="s">
        <v>2046</v>
      </c>
      <c r="F12" s="338"/>
      <c r="G12" s="36"/>
    </row>
    <row r="13" spans="1:7" x14ac:dyDescent="0.3">
      <c r="B13" s="36"/>
      <c r="C13" s="303"/>
      <c r="D13" s="325"/>
      <c r="E13" s="335" t="s">
        <v>2047</v>
      </c>
      <c r="F13" s="336"/>
      <c r="G13" s="36"/>
    </row>
    <row r="14" spans="1:7" x14ac:dyDescent="0.3">
      <c r="B14" s="36"/>
      <c r="C14" s="303"/>
      <c r="D14" s="325" t="s">
        <v>2006</v>
      </c>
      <c r="E14" s="335" t="s">
        <v>2048</v>
      </c>
      <c r="F14" s="336"/>
      <c r="G14" s="36"/>
    </row>
    <row r="15" spans="1:7" ht="17.25" thickBot="1" x14ac:dyDescent="0.35">
      <c r="B15" s="36"/>
      <c r="C15" s="304"/>
      <c r="D15" s="326"/>
      <c r="E15" s="333" t="s">
        <v>2049</v>
      </c>
      <c r="F15" s="334"/>
      <c r="G15" s="36"/>
    </row>
    <row r="16" spans="1:7" ht="17.25" thickTop="1" x14ac:dyDescent="0.3">
      <c r="B16" s="36"/>
      <c r="C16" s="316" t="s">
        <v>2009</v>
      </c>
      <c r="D16" s="317"/>
      <c r="E16" s="339"/>
      <c r="F16" s="340"/>
      <c r="G16" s="36"/>
    </row>
    <row r="17" spans="2:7" x14ac:dyDescent="0.3">
      <c r="B17" s="36"/>
      <c r="C17" s="318"/>
      <c r="D17" s="317"/>
      <c r="E17" s="277"/>
      <c r="F17" s="278"/>
      <c r="G17" s="36"/>
    </row>
    <row r="18" spans="2:7" x14ac:dyDescent="0.3">
      <c r="B18" s="36"/>
      <c r="C18" s="318"/>
      <c r="D18" s="317"/>
      <c r="E18" s="277"/>
      <c r="F18" s="278"/>
      <c r="G18" s="36"/>
    </row>
    <row r="19" spans="2:7" x14ac:dyDescent="0.3">
      <c r="B19" s="36"/>
      <c r="C19" s="318"/>
      <c r="D19" s="317"/>
      <c r="E19" s="277"/>
      <c r="F19" s="278"/>
      <c r="G19" s="36"/>
    </row>
    <row r="20" spans="2:7" x14ac:dyDescent="0.3">
      <c r="B20" s="36"/>
      <c r="C20" s="318"/>
      <c r="D20" s="317"/>
      <c r="E20" s="277"/>
      <c r="F20" s="278"/>
      <c r="G20" s="36"/>
    </row>
    <row r="21" spans="2:7" x14ac:dyDescent="0.3">
      <c r="B21" s="36"/>
      <c r="C21" s="318"/>
      <c r="D21" s="317"/>
      <c r="E21" s="277"/>
      <c r="F21" s="278"/>
      <c r="G21" s="36"/>
    </row>
    <row r="22" spans="2:7" x14ac:dyDescent="0.3">
      <c r="B22" s="36"/>
      <c r="C22" s="318"/>
      <c r="D22" s="317"/>
      <c r="E22" s="277"/>
      <c r="F22" s="278"/>
      <c r="G22" s="36"/>
    </row>
    <row r="23" spans="2:7" x14ac:dyDescent="0.3">
      <c r="B23" s="36"/>
      <c r="C23" s="318"/>
      <c r="D23" s="317"/>
      <c r="E23" s="277"/>
      <c r="F23" s="278"/>
      <c r="G23" s="36"/>
    </row>
    <row r="24" spans="2:7" x14ac:dyDescent="0.3">
      <c r="B24" s="36"/>
      <c r="C24" s="318"/>
      <c r="D24" s="317"/>
      <c r="E24" s="277"/>
      <c r="F24" s="278"/>
      <c r="G24" s="36"/>
    </row>
    <row r="25" spans="2:7" x14ac:dyDescent="0.3">
      <c r="B25" s="36"/>
      <c r="C25" s="318"/>
      <c r="D25" s="317"/>
      <c r="E25" s="277"/>
      <c r="F25" s="278"/>
      <c r="G25" s="36"/>
    </row>
    <row r="26" spans="2:7" ht="17.25" thickBot="1" x14ac:dyDescent="0.35">
      <c r="B26" s="36"/>
      <c r="C26" s="319"/>
      <c r="D26" s="320"/>
      <c r="E26" s="281"/>
      <c r="F26" s="282"/>
      <c r="G26" s="36"/>
    </row>
    <row r="27" spans="2:7" x14ac:dyDescent="0.3">
      <c r="B27" s="36"/>
      <c r="C27" s="36"/>
      <c r="D27" s="36"/>
      <c r="E27" s="36"/>
      <c r="F27" s="36"/>
      <c r="G27" s="36"/>
    </row>
    <row r="29" spans="2:7" ht="21" thickBot="1" x14ac:dyDescent="0.35">
      <c r="B29" s="308" t="s">
        <v>2010</v>
      </c>
      <c r="C29" s="308"/>
      <c r="D29" s="308"/>
      <c r="E29" s="308"/>
      <c r="F29" s="308"/>
      <c r="G29" s="308"/>
    </row>
    <row r="30" spans="2:7" x14ac:dyDescent="0.3">
      <c r="B30" s="56"/>
      <c r="C30" s="311" t="s">
        <v>2011</v>
      </c>
      <c r="D30" s="312"/>
      <c r="E30" s="312"/>
      <c r="F30" s="313"/>
      <c r="G30" s="56"/>
    </row>
    <row r="31" spans="2:7" ht="17.25" thickBot="1" x14ac:dyDescent="0.35">
      <c r="B31" s="56"/>
      <c r="C31" s="314" t="s">
        <v>2012</v>
      </c>
      <c r="D31" s="315"/>
      <c r="E31" s="315"/>
      <c r="F31" s="178" t="s">
        <v>2014</v>
      </c>
      <c r="G31" s="56"/>
    </row>
    <row r="32" spans="2:7" ht="17.25" thickTop="1" x14ac:dyDescent="0.3">
      <c r="B32" s="56"/>
      <c r="C32" s="283" t="s">
        <v>20</v>
      </c>
      <c r="D32" s="284"/>
      <c r="E32" s="285"/>
      <c r="F32" s="63" t="str">
        <f>HYPERLINK("#技術開発動向④","リンク")</f>
        <v>リンク</v>
      </c>
      <c r="G32" s="56"/>
    </row>
    <row r="33" spans="2:7" ht="17.25" thickBot="1" x14ac:dyDescent="0.35">
      <c r="B33" s="56"/>
      <c r="C33" s="286" t="s">
        <v>21</v>
      </c>
      <c r="D33" s="287"/>
      <c r="E33" s="288"/>
      <c r="F33" s="179" t="str">
        <f>IF(VLOOKUP("④",取組事例リスト!$B$3:$C$16,2,0)="〇",HYPERLINK("#取組事例④","リンク"),"現在整理している事例はありません")</f>
        <v>現在整理している事例はありません</v>
      </c>
      <c r="G33" s="56"/>
    </row>
    <row r="34" spans="2:7" ht="17.25" thickTop="1" x14ac:dyDescent="0.3">
      <c r="B34" s="56"/>
      <c r="C34" s="292" t="s">
        <v>2013</v>
      </c>
      <c r="D34" s="293"/>
      <c r="E34" s="293"/>
      <c r="F34" s="294"/>
      <c r="G34" s="56"/>
    </row>
    <row r="35" spans="2:7" ht="17.25" thickBot="1" x14ac:dyDescent="0.35">
      <c r="B35" s="56"/>
      <c r="C35" s="295" t="s">
        <v>2012</v>
      </c>
      <c r="D35" s="296"/>
      <c r="E35" s="296"/>
      <c r="F35" s="177" t="s">
        <v>2014</v>
      </c>
      <c r="G35" s="56"/>
    </row>
    <row r="36" spans="2:7" ht="17.25" thickTop="1" x14ac:dyDescent="0.3">
      <c r="B36" s="56"/>
      <c r="C36" s="297" t="s">
        <v>2015</v>
      </c>
      <c r="D36" s="298"/>
      <c r="E36" s="299"/>
      <c r="F36" s="63" t="str">
        <f>IF(VLOOKUP("太陽光",取組事例リスト!$B$19:$C$26,2,0)="〇",HYPERLINK("#取組事例_太陽光","リンク"),"現在整理している事例はありません")</f>
        <v>リンク</v>
      </c>
      <c r="G36" s="56"/>
    </row>
    <row r="37" spans="2:7" x14ac:dyDescent="0.3">
      <c r="B37" s="56"/>
      <c r="C37" s="297" t="s">
        <v>2016</v>
      </c>
      <c r="D37" s="298"/>
      <c r="E37" s="299"/>
      <c r="F37" s="63" t="str">
        <f>IF(VLOOKUP("風力",取組事例リスト!$B$19:$C$26,2,0)="〇",HYPERLINK("#取組事例_風力","リンク"),"現在整理している事例はありません")</f>
        <v>リンク</v>
      </c>
      <c r="G37" s="56"/>
    </row>
    <row r="38" spans="2:7" x14ac:dyDescent="0.3">
      <c r="B38" s="56"/>
      <c r="C38" s="297" t="s">
        <v>2017</v>
      </c>
      <c r="D38" s="298"/>
      <c r="E38" s="299"/>
      <c r="F38" s="63" t="str">
        <f>IF(VLOOKUP("水力",取組事例リスト!$B$19:$C$26,2,0)="〇",HYPERLINK("#取組事例_水力","リンク"),"現在整理している事例はありません")</f>
        <v>リンク</v>
      </c>
      <c r="G38" s="56"/>
    </row>
    <row r="39" spans="2:7" x14ac:dyDescent="0.3">
      <c r="B39" s="56"/>
      <c r="C39" s="297" t="s">
        <v>2018</v>
      </c>
      <c r="D39" s="298"/>
      <c r="E39" s="299"/>
      <c r="F39" s="63" t="str">
        <f>IF(VLOOKUP("地熱",取組事例リスト!$B$19:$C$26,2,0)="〇",HYPERLINK("#取組事例_地熱","リンク"),"現在整理している事例はありません")</f>
        <v>現在整理している事例はありません</v>
      </c>
      <c r="G39" s="56"/>
    </row>
    <row r="40" spans="2:7" x14ac:dyDescent="0.3">
      <c r="B40" s="56"/>
      <c r="C40" s="297" t="s">
        <v>2019</v>
      </c>
      <c r="D40" s="298"/>
      <c r="E40" s="299"/>
      <c r="F40" s="63" t="str">
        <f>IF(VLOOKUP("家畜ふん尿",取組事例リスト!$B$19:$C$26,2,0)="〇",HYPERLINK("#取組事例_家畜ふん尿","リンク"),"現在整理している事例はありません")</f>
        <v>リンク</v>
      </c>
      <c r="G40" s="56"/>
    </row>
    <row r="41" spans="2:7" x14ac:dyDescent="0.3">
      <c r="B41" s="56"/>
      <c r="C41" s="297" t="s">
        <v>2020</v>
      </c>
      <c r="D41" s="298"/>
      <c r="E41" s="299"/>
      <c r="F41" s="63" t="str">
        <f>IF(VLOOKUP("下水汚泥",取組事例リスト!$B$19:$C$26,2,0)="〇",HYPERLINK("#取組事例_下水汚泥","リンク"),"現在整理している事例はありません")</f>
        <v>リンク</v>
      </c>
      <c r="G41" s="56"/>
    </row>
    <row r="42" spans="2:7" x14ac:dyDescent="0.3">
      <c r="B42" s="56"/>
      <c r="C42" s="297" t="s">
        <v>2021</v>
      </c>
      <c r="D42" s="298"/>
      <c r="E42" s="299"/>
      <c r="F42" s="63" t="str">
        <f>IF(VLOOKUP("廃プラスチック",取組事例リスト!$B$19:$C$26,2,0)="〇",HYPERLINK("#取組事例_廃プラスチック","リンク"),"現在整理している事例はありません")</f>
        <v>リンク</v>
      </c>
      <c r="G42" s="56"/>
    </row>
    <row r="43" spans="2:7" ht="17.25" thickBot="1" x14ac:dyDescent="0.35">
      <c r="B43" s="56"/>
      <c r="C43" s="289" t="s">
        <v>2022</v>
      </c>
      <c r="D43" s="290"/>
      <c r="E43" s="291"/>
      <c r="F43" s="60" t="str">
        <f>IF(VLOOKUP("副生水素",取組事例リスト!$B$19:$C$26,2,0)="〇",HYPERLINK("#取組事例_副生水素","リンク"),"現在整理している事例はありません")</f>
        <v>リンク</v>
      </c>
      <c r="G43" s="56"/>
    </row>
    <row r="44" spans="2:7" x14ac:dyDescent="0.3">
      <c r="B44" s="56"/>
      <c r="C44" s="56"/>
      <c r="D44" s="56"/>
      <c r="E44" s="56"/>
      <c r="F44" s="56"/>
      <c r="G44" s="56"/>
    </row>
  </sheetData>
  <sheetProtection sheet="1" objects="1" scenarios="1"/>
  <mergeCells count="49">
    <mergeCell ref="C41:E41"/>
    <mergeCell ref="C42:E42"/>
    <mergeCell ref="C43:E43"/>
    <mergeCell ref="C36:E36"/>
    <mergeCell ref="C37:E37"/>
    <mergeCell ref="C38:E38"/>
    <mergeCell ref="C39:E39"/>
    <mergeCell ref="C40:E40"/>
    <mergeCell ref="C31:E31"/>
    <mergeCell ref="C32:E32"/>
    <mergeCell ref="C33:E33"/>
    <mergeCell ref="C34:F34"/>
    <mergeCell ref="C35:E35"/>
    <mergeCell ref="E24:F24"/>
    <mergeCell ref="E25:F25"/>
    <mergeCell ref="E26:F26"/>
    <mergeCell ref="B29:G29"/>
    <mergeCell ref="C30:F30"/>
    <mergeCell ref="C16:D26"/>
    <mergeCell ref="E19:F19"/>
    <mergeCell ref="E20:F20"/>
    <mergeCell ref="E21:F21"/>
    <mergeCell ref="E22:F22"/>
    <mergeCell ref="E23:F23"/>
    <mergeCell ref="E16:F16"/>
    <mergeCell ref="E17:F17"/>
    <mergeCell ref="E18:F18"/>
    <mergeCell ref="B2:G2"/>
    <mergeCell ref="C3:D3"/>
    <mergeCell ref="C4:C8"/>
    <mergeCell ref="D4:D5"/>
    <mergeCell ref="D6:D7"/>
    <mergeCell ref="E4:F4"/>
    <mergeCell ref="E3:F3"/>
    <mergeCell ref="E7:F7"/>
    <mergeCell ref="E6:F6"/>
    <mergeCell ref="E5:F5"/>
    <mergeCell ref="E8:F8"/>
    <mergeCell ref="C12:C15"/>
    <mergeCell ref="D12:D13"/>
    <mergeCell ref="D14:D15"/>
    <mergeCell ref="E15:F15"/>
    <mergeCell ref="C9:C11"/>
    <mergeCell ref="E9:F9"/>
    <mergeCell ref="E14:F14"/>
    <mergeCell ref="E13:F13"/>
    <mergeCell ref="E12:F12"/>
    <mergeCell ref="E11:F11"/>
    <mergeCell ref="E10:F10"/>
  </mergeCells>
  <phoneticPr fontId="2"/>
  <pageMargins left="0.7" right="0.7" top="0.75" bottom="0.75" header="0.3" footer="0.3"/>
  <pageSetup paperSize="9" scale="55"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DE132D-0D42-4D88-8F29-C1C3DAEEAD48}">
  <sheetPr codeName="Sheet7">
    <pageSetUpPr fitToPage="1"/>
  </sheetPr>
  <dimension ref="A1:G44"/>
  <sheetViews>
    <sheetView showGridLines="0" zoomScaleNormal="100" workbookViewId="0"/>
  </sheetViews>
  <sheetFormatPr defaultRowHeight="16.5" x14ac:dyDescent="0.3"/>
  <cols>
    <col min="1" max="1" width="5.625" customWidth="1"/>
    <col min="2" max="2" width="3.625" customWidth="1"/>
    <col min="3" max="3" width="13.625" bestFit="1" customWidth="1"/>
    <col min="4" max="4" width="17.25" bestFit="1" customWidth="1"/>
    <col min="5" max="5" width="35.625" customWidth="1"/>
    <col min="6" max="6" width="65.625" customWidth="1"/>
    <col min="7" max="7" width="3.625" customWidth="1"/>
    <col min="8" max="8" width="5.625" customWidth="1"/>
    <col min="9" max="9" width="3.625" customWidth="1"/>
    <col min="10" max="10" width="33" bestFit="1" customWidth="1"/>
    <col min="11" max="11" width="29" bestFit="1" customWidth="1"/>
    <col min="12" max="12" width="3.625" customWidth="1"/>
  </cols>
  <sheetData>
    <row r="1" spans="1:7" x14ac:dyDescent="0.3">
      <c r="A1" s="69" t="str">
        <f>HYPERLINK("#地域モデル判定ツール!A1","地域モデル判定ツールへ戻る")</f>
        <v>地域モデル判定ツールへ戻る</v>
      </c>
    </row>
    <row r="2" spans="1:7" ht="21" thickBot="1" x14ac:dyDescent="0.35">
      <c r="B2" s="262" t="s">
        <v>2050</v>
      </c>
      <c r="C2" s="262"/>
      <c r="D2" s="262"/>
      <c r="E2" s="262"/>
      <c r="F2" s="262"/>
      <c r="G2" s="262"/>
    </row>
    <row r="3" spans="1:7" ht="17.25" thickBot="1" x14ac:dyDescent="0.35">
      <c r="B3" s="36"/>
      <c r="C3" s="300" t="s">
        <v>1984</v>
      </c>
      <c r="D3" s="327"/>
      <c r="E3" s="331" t="s">
        <v>2051</v>
      </c>
      <c r="F3" s="332"/>
      <c r="G3" s="36"/>
    </row>
    <row r="4" spans="1:7" ht="17.25" thickTop="1" x14ac:dyDescent="0.3">
      <c r="B4" s="36"/>
      <c r="C4" s="302" t="s">
        <v>1986</v>
      </c>
      <c r="D4" s="328" t="s">
        <v>1987</v>
      </c>
      <c r="E4" s="337" t="s">
        <v>2052</v>
      </c>
      <c r="F4" s="338"/>
      <c r="G4" s="36"/>
    </row>
    <row r="5" spans="1:7" x14ac:dyDescent="0.3">
      <c r="B5" s="36"/>
      <c r="C5" s="303"/>
      <c r="D5" s="329"/>
      <c r="E5" s="335" t="s">
        <v>1989</v>
      </c>
      <c r="F5" s="336"/>
      <c r="G5" s="36"/>
    </row>
    <row r="6" spans="1:7" x14ac:dyDescent="0.3">
      <c r="B6" s="36"/>
      <c r="C6" s="303"/>
      <c r="D6" s="330" t="s">
        <v>1990</v>
      </c>
      <c r="E6" s="335" t="s">
        <v>1991</v>
      </c>
      <c r="F6" s="336"/>
      <c r="G6" s="36"/>
    </row>
    <row r="7" spans="1:7" x14ac:dyDescent="0.3">
      <c r="B7" s="36"/>
      <c r="C7" s="303"/>
      <c r="D7" s="329"/>
      <c r="E7" s="335" t="s">
        <v>2053</v>
      </c>
      <c r="F7" s="336"/>
      <c r="G7" s="36"/>
    </row>
    <row r="8" spans="1:7" ht="17.25" thickBot="1" x14ac:dyDescent="0.35">
      <c r="B8" s="36"/>
      <c r="C8" s="304"/>
      <c r="D8" s="37" t="s">
        <v>1993</v>
      </c>
      <c r="E8" s="333" t="s">
        <v>2054</v>
      </c>
      <c r="F8" s="334"/>
      <c r="G8" s="36"/>
    </row>
    <row r="9" spans="1:7" ht="17.25" thickTop="1" x14ac:dyDescent="0.3">
      <c r="B9" s="36"/>
      <c r="C9" s="302" t="s">
        <v>1995</v>
      </c>
      <c r="D9" s="38" t="s">
        <v>1996</v>
      </c>
      <c r="E9" s="337" t="s">
        <v>1997</v>
      </c>
      <c r="F9" s="338"/>
      <c r="G9" s="36"/>
    </row>
    <row r="10" spans="1:7" x14ac:dyDescent="0.3">
      <c r="B10" s="36"/>
      <c r="C10" s="303"/>
      <c r="D10" s="39" t="s">
        <v>1998</v>
      </c>
      <c r="E10" s="335" t="s">
        <v>2055</v>
      </c>
      <c r="F10" s="336"/>
      <c r="G10" s="36"/>
    </row>
    <row r="11" spans="1:7" ht="17.25" thickBot="1" x14ac:dyDescent="0.35">
      <c r="B11" s="36"/>
      <c r="C11" s="304"/>
      <c r="D11" s="37" t="s">
        <v>2000</v>
      </c>
      <c r="E11" s="333" t="s">
        <v>2001</v>
      </c>
      <c r="F11" s="334"/>
      <c r="G11" s="36"/>
    </row>
    <row r="12" spans="1:7" ht="17.25" thickTop="1" x14ac:dyDescent="0.3">
      <c r="B12" s="36"/>
      <c r="C12" s="302" t="s">
        <v>2002</v>
      </c>
      <c r="D12" s="324" t="s">
        <v>2003</v>
      </c>
      <c r="E12" s="337" t="s">
        <v>2056</v>
      </c>
      <c r="F12" s="338"/>
      <c r="G12" s="36"/>
    </row>
    <row r="13" spans="1:7" x14ac:dyDescent="0.3">
      <c r="B13" s="36"/>
      <c r="C13" s="303"/>
      <c r="D13" s="325"/>
      <c r="E13" s="335" t="s">
        <v>2057</v>
      </c>
      <c r="F13" s="336"/>
      <c r="G13" s="36"/>
    </row>
    <row r="14" spans="1:7" x14ac:dyDescent="0.3">
      <c r="B14" s="36"/>
      <c r="C14" s="303"/>
      <c r="D14" s="325" t="s">
        <v>2006</v>
      </c>
      <c r="E14" s="335" t="s">
        <v>2058</v>
      </c>
      <c r="F14" s="336"/>
      <c r="G14" s="36"/>
    </row>
    <row r="15" spans="1:7" ht="17.25" thickBot="1" x14ac:dyDescent="0.35">
      <c r="B15" s="36"/>
      <c r="C15" s="304"/>
      <c r="D15" s="326"/>
      <c r="E15" s="333" t="s">
        <v>2059</v>
      </c>
      <c r="F15" s="334"/>
      <c r="G15" s="36"/>
    </row>
    <row r="16" spans="1:7" ht="17.25" thickTop="1" x14ac:dyDescent="0.3">
      <c r="B16" s="36"/>
      <c r="C16" s="316" t="s">
        <v>2009</v>
      </c>
      <c r="D16" s="317"/>
      <c r="E16" s="339"/>
      <c r="F16" s="340"/>
      <c r="G16" s="36"/>
    </row>
    <row r="17" spans="2:7" x14ac:dyDescent="0.3">
      <c r="B17" s="36"/>
      <c r="C17" s="318"/>
      <c r="D17" s="317"/>
      <c r="E17" s="277"/>
      <c r="F17" s="278"/>
      <c r="G17" s="36"/>
    </row>
    <row r="18" spans="2:7" x14ac:dyDescent="0.3">
      <c r="B18" s="36"/>
      <c r="C18" s="318"/>
      <c r="D18" s="317"/>
      <c r="E18" s="277"/>
      <c r="F18" s="278"/>
      <c r="G18" s="36"/>
    </row>
    <row r="19" spans="2:7" x14ac:dyDescent="0.3">
      <c r="B19" s="36"/>
      <c r="C19" s="318"/>
      <c r="D19" s="317"/>
      <c r="E19" s="277"/>
      <c r="F19" s="278"/>
      <c r="G19" s="36"/>
    </row>
    <row r="20" spans="2:7" x14ac:dyDescent="0.3">
      <c r="B20" s="36"/>
      <c r="C20" s="318"/>
      <c r="D20" s="317"/>
      <c r="E20" s="277"/>
      <c r="F20" s="278"/>
      <c r="G20" s="36"/>
    </row>
    <row r="21" spans="2:7" x14ac:dyDescent="0.3">
      <c r="B21" s="36"/>
      <c r="C21" s="318"/>
      <c r="D21" s="317"/>
      <c r="E21" s="277"/>
      <c r="F21" s="278"/>
      <c r="G21" s="36"/>
    </row>
    <row r="22" spans="2:7" x14ac:dyDescent="0.3">
      <c r="B22" s="36"/>
      <c r="C22" s="318"/>
      <c r="D22" s="317"/>
      <c r="E22" s="277"/>
      <c r="F22" s="278"/>
      <c r="G22" s="36"/>
    </row>
    <row r="23" spans="2:7" x14ac:dyDescent="0.3">
      <c r="B23" s="36"/>
      <c r="C23" s="318"/>
      <c r="D23" s="317"/>
      <c r="E23" s="277"/>
      <c r="F23" s="278"/>
      <c r="G23" s="36"/>
    </row>
    <row r="24" spans="2:7" x14ac:dyDescent="0.3">
      <c r="B24" s="36"/>
      <c r="C24" s="318"/>
      <c r="D24" s="317"/>
      <c r="E24" s="277"/>
      <c r="F24" s="278"/>
      <c r="G24" s="36"/>
    </row>
    <row r="25" spans="2:7" x14ac:dyDescent="0.3">
      <c r="B25" s="36"/>
      <c r="C25" s="318"/>
      <c r="D25" s="317"/>
      <c r="E25" s="277"/>
      <c r="F25" s="278"/>
      <c r="G25" s="36"/>
    </row>
    <row r="26" spans="2:7" ht="17.25" thickBot="1" x14ac:dyDescent="0.35">
      <c r="B26" s="36"/>
      <c r="C26" s="319"/>
      <c r="D26" s="320"/>
      <c r="E26" s="281"/>
      <c r="F26" s="282"/>
      <c r="G26" s="36"/>
    </row>
    <row r="27" spans="2:7" x14ac:dyDescent="0.3">
      <c r="B27" s="36"/>
      <c r="C27" s="36"/>
      <c r="D27" s="36"/>
      <c r="E27" s="36"/>
      <c r="F27" s="36"/>
      <c r="G27" s="36"/>
    </row>
    <row r="29" spans="2:7" ht="21" thickBot="1" x14ac:dyDescent="0.35">
      <c r="B29" s="308" t="s">
        <v>2010</v>
      </c>
      <c r="C29" s="308"/>
      <c r="D29" s="308"/>
      <c r="E29" s="308"/>
      <c r="F29" s="308"/>
      <c r="G29" s="308"/>
    </row>
    <row r="30" spans="2:7" x14ac:dyDescent="0.3">
      <c r="B30" s="56"/>
      <c r="C30" s="311" t="s">
        <v>2011</v>
      </c>
      <c r="D30" s="312"/>
      <c r="E30" s="312"/>
      <c r="F30" s="313"/>
      <c r="G30" s="56"/>
    </row>
    <row r="31" spans="2:7" ht="17.25" thickBot="1" x14ac:dyDescent="0.35">
      <c r="B31" s="56"/>
      <c r="C31" s="314" t="s">
        <v>2012</v>
      </c>
      <c r="D31" s="315"/>
      <c r="E31" s="315"/>
      <c r="F31" s="178" t="s">
        <v>2014</v>
      </c>
      <c r="G31" s="56"/>
    </row>
    <row r="32" spans="2:7" ht="17.25" thickTop="1" x14ac:dyDescent="0.3">
      <c r="B32" s="56"/>
      <c r="C32" s="283" t="s">
        <v>20</v>
      </c>
      <c r="D32" s="284"/>
      <c r="E32" s="285"/>
      <c r="F32" s="63" t="str">
        <f>HYPERLINK("#技術開発動向⑤","リンク")</f>
        <v>リンク</v>
      </c>
      <c r="G32" s="56"/>
    </row>
    <row r="33" spans="2:7" ht="17.25" thickBot="1" x14ac:dyDescent="0.35">
      <c r="B33" s="56"/>
      <c r="C33" s="286" t="s">
        <v>21</v>
      </c>
      <c r="D33" s="287"/>
      <c r="E33" s="288"/>
      <c r="F33" s="179" t="str">
        <f>IF(VLOOKUP("⑤",取組事例リスト!$B$3:$C$16,2,0)="〇",HYPERLINK("#取組事例⑤","リンク"),"現在整理している事例はありません")</f>
        <v>現在整理している事例はありません</v>
      </c>
      <c r="G33" s="56"/>
    </row>
    <row r="34" spans="2:7" ht="17.25" thickTop="1" x14ac:dyDescent="0.3">
      <c r="B34" s="56"/>
      <c r="C34" s="292" t="s">
        <v>2013</v>
      </c>
      <c r="D34" s="293"/>
      <c r="E34" s="293"/>
      <c r="F34" s="294"/>
      <c r="G34" s="56"/>
    </row>
    <row r="35" spans="2:7" ht="17.25" thickBot="1" x14ac:dyDescent="0.35">
      <c r="B35" s="56"/>
      <c r="C35" s="295" t="s">
        <v>2012</v>
      </c>
      <c r="D35" s="296"/>
      <c r="E35" s="296"/>
      <c r="F35" s="177" t="s">
        <v>2014</v>
      </c>
      <c r="G35" s="56"/>
    </row>
    <row r="36" spans="2:7" ht="17.25" thickTop="1" x14ac:dyDescent="0.3">
      <c r="B36" s="56"/>
      <c r="C36" s="297" t="s">
        <v>2015</v>
      </c>
      <c r="D36" s="298"/>
      <c r="E36" s="299"/>
      <c r="F36" s="63" t="str">
        <f>IF(VLOOKUP("太陽光",取組事例リスト!$B$19:$C$26,2,0)="〇",HYPERLINK("#取組事例_太陽光","リンク"),"現在整理している事例はありません")</f>
        <v>リンク</v>
      </c>
      <c r="G36" s="56"/>
    </row>
    <row r="37" spans="2:7" x14ac:dyDescent="0.3">
      <c r="B37" s="56"/>
      <c r="C37" s="297" t="s">
        <v>2016</v>
      </c>
      <c r="D37" s="298"/>
      <c r="E37" s="299"/>
      <c r="F37" s="63" t="str">
        <f>IF(VLOOKUP("風力",取組事例リスト!$B$19:$C$26,2,0)="〇",HYPERLINK("#取組事例_風力","リンク"),"現在整理している事例はありません")</f>
        <v>リンク</v>
      </c>
      <c r="G37" s="56"/>
    </row>
    <row r="38" spans="2:7" x14ac:dyDescent="0.3">
      <c r="B38" s="56"/>
      <c r="C38" s="297" t="s">
        <v>2017</v>
      </c>
      <c r="D38" s="298"/>
      <c r="E38" s="299"/>
      <c r="F38" s="63" t="str">
        <f>IF(VLOOKUP("水力",取組事例リスト!$B$19:$C$26,2,0)="〇",HYPERLINK("#取組事例_水力","リンク"),"現在整理している事例はありません")</f>
        <v>リンク</v>
      </c>
      <c r="G38" s="56"/>
    </row>
    <row r="39" spans="2:7" x14ac:dyDescent="0.3">
      <c r="B39" s="56"/>
      <c r="C39" s="297" t="s">
        <v>2018</v>
      </c>
      <c r="D39" s="298"/>
      <c r="E39" s="299"/>
      <c r="F39" s="63" t="str">
        <f>IF(VLOOKUP("地熱",取組事例リスト!$B$19:$C$26,2,0)="〇",HYPERLINK("#取組事例_地熱","リンク"),"現在整理している事例はありません")</f>
        <v>現在整理している事例はありません</v>
      </c>
      <c r="G39" s="56"/>
    </row>
    <row r="40" spans="2:7" x14ac:dyDescent="0.3">
      <c r="B40" s="56"/>
      <c r="C40" s="297" t="s">
        <v>2019</v>
      </c>
      <c r="D40" s="298"/>
      <c r="E40" s="299"/>
      <c r="F40" s="63" t="str">
        <f>IF(VLOOKUP("家畜ふん尿",取組事例リスト!$B$19:$C$26,2,0)="〇",HYPERLINK("#取組事例_家畜ふん尿","リンク"),"現在整理している事例はありません")</f>
        <v>リンク</v>
      </c>
      <c r="G40" s="56"/>
    </row>
    <row r="41" spans="2:7" x14ac:dyDescent="0.3">
      <c r="B41" s="56"/>
      <c r="C41" s="297" t="s">
        <v>2020</v>
      </c>
      <c r="D41" s="298"/>
      <c r="E41" s="299"/>
      <c r="F41" s="63" t="str">
        <f>IF(VLOOKUP("下水汚泥",取組事例リスト!$B$19:$C$26,2,0)="〇",HYPERLINK("#取組事例_下水汚泥","リンク"),"現在整理している事例はありません")</f>
        <v>リンク</v>
      </c>
      <c r="G41" s="56"/>
    </row>
    <row r="42" spans="2:7" x14ac:dyDescent="0.3">
      <c r="B42" s="56"/>
      <c r="C42" s="297" t="s">
        <v>2021</v>
      </c>
      <c r="D42" s="298"/>
      <c r="E42" s="299"/>
      <c r="F42" s="63" t="str">
        <f>IF(VLOOKUP("廃プラスチック",取組事例リスト!$B$19:$C$26,2,0)="〇",HYPERLINK("#取組事例_廃プラスチック","リンク"),"現在整理している事例はありません")</f>
        <v>リンク</v>
      </c>
      <c r="G42" s="56"/>
    </row>
    <row r="43" spans="2:7" ht="17.25" thickBot="1" x14ac:dyDescent="0.35">
      <c r="B43" s="56"/>
      <c r="C43" s="289" t="s">
        <v>2022</v>
      </c>
      <c r="D43" s="290"/>
      <c r="E43" s="291"/>
      <c r="F43" s="60" t="str">
        <f>IF(VLOOKUP("副生水素",取組事例リスト!$B$19:$C$26,2,0)="〇",HYPERLINK("#取組事例_副生水素","リンク"),"現在整理している事例はありません")</f>
        <v>リンク</v>
      </c>
      <c r="G43" s="56"/>
    </row>
    <row r="44" spans="2:7" x14ac:dyDescent="0.3">
      <c r="B44" s="56"/>
      <c r="C44" s="56"/>
      <c r="D44" s="56"/>
      <c r="E44" s="56"/>
      <c r="F44" s="56"/>
      <c r="G44" s="56"/>
    </row>
  </sheetData>
  <sheetProtection sheet="1" objects="1" scenarios="1"/>
  <mergeCells count="49">
    <mergeCell ref="C42:E42"/>
    <mergeCell ref="C43:E43"/>
    <mergeCell ref="C37:E37"/>
    <mergeCell ref="C38:E38"/>
    <mergeCell ref="C39:E39"/>
    <mergeCell ref="C40:E40"/>
    <mergeCell ref="C41:E41"/>
    <mergeCell ref="C32:E32"/>
    <mergeCell ref="C33:E33"/>
    <mergeCell ref="C34:F34"/>
    <mergeCell ref="C35:E35"/>
    <mergeCell ref="C36:E36"/>
    <mergeCell ref="E25:F25"/>
    <mergeCell ref="E26:F26"/>
    <mergeCell ref="B29:G29"/>
    <mergeCell ref="C30:F30"/>
    <mergeCell ref="C31:E31"/>
    <mergeCell ref="C16:D26"/>
    <mergeCell ref="E20:F20"/>
    <mergeCell ref="E21:F21"/>
    <mergeCell ref="E22:F22"/>
    <mergeCell ref="E23:F23"/>
    <mergeCell ref="E24:F24"/>
    <mergeCell ref="E16:F16"/>
    <mergeCell ref="E17:F17"/>
    <mergeCell ref="E18:F18"/>
    <mergeCell ref="E19:F19"/>
    <mergeCell ref="E15:F15"/>
    <mergeCell ref="B2:G2"/>
    <mergeCell ref="C3:D3"/>
    <mergeCell ref="C4:C8"/>
    <mergeCell ref="D4:D5"/>
    <mergeCell ref="D6:D7"/>
    <mergeCell ref="E4:F4"/>
    <mergeCell ref="E3:F3"/>
    <mergeCell ref="E8:F8"/>
    <mergeCell ref="E7:F7"/>
    <mergeCell ref="E6:F6"/>
    <mergeCell ref="C12:C15"/>
    <mergeCell ref="D12:D13"/>
    <mergeCell ref="D14:D15"/>
    <mergeCell ref="E5:F5"/>
    <mergeCell ref="C9:C11"/>
    <mergeCell ref="E9:F9"/>
    <mergeCell ref="E10:F10"/>
    <mergeCell ref="E14:F14"/>
    <mergeCell ref="E13:F13"/>
    <mergeCell ref="E12:F12"/>
    <mergeCell ref="E11:F11"/>
  </mergeCells>
  <phoneticPr fontId="2"/>
  <pageMargins left="0.7" right="0.7" top="0.75" bottom="0.75" header="0.3" footer="0.3"/>
  <pageSetup paperSize="9" scale="55"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E820EF-F29D-4E77-AC75-36CD3F89F2C1}">
  <sheetPr codeName="Sheet8">
    <pageSetUpPr fitToPage="1"/>
  </sheetPr>
  <dimension ref="A1:G44"/>
  <sheetViews>
    <sheetView showGridLines="0" zoomScaleNormal="100" workbookViewId="0"/>
  </sheetViews>
  <sheetFormatPr defaultRowHeight="16.5" x14ac:dyDescent="0.3"/>
  <cols>
    <col min="1" max="1" width="5.625" customWidth="1"/>
    <col min="2" max="2" width="3.625" customWidth="1"/>
    <col min="3" max="3" width="13.625" bestFit="1" customWidth="1"/>
    <col min="4" max="4" width="17.25" bestFit="1" customWidth="1"/>
    <col min="5" max="5" width="35.625" customWidth="1"/>
    <col min="6" max="6" width="65.625" customWidth="1"/>
    <col min="7" max="7" width="3.625" customWidth="1"/>
    <col min="8" max="8" width="5.625" customWidth="1"/>
  </cols>
  <sheetData>
    <row r="1" spans="1:7" x14ac:dyDescent="0.3">
      <c r="A1" s="69" t="str">
        <f>HYPERLINK("#地域モデル判定ツール!A1","地域モデル判定ツールへ戻る")</f>
        <v>地域モデル判定ツールへ戻る</v>
      </c>
    </row>
    <row r="2" spans="1:7" ht="21" thickBot="1" x14ac:dyDescent="0.35">
      <c r="B2" s="262" t="s">
        <v>2060</v>
      </c>
      <c r="C2" s="262"/>
      <c r="D2" s="262"/>
      <c r="E2" s="262"/>
      <c r="F2" s="262"/>
      <c r="G2" s="262"/>
    </row>
    <row r="3" spans="1:7" ht="17.25" thickBot="1" x14ac:dyDescent="0.35">
      <c r="B3" s="36"/>
      <c r="C3" s="300" t="s">
        <v>1984</v>
      </c>
      <c r="D3" s="327"/>
      <c r="E3" s="331" t="s">
        <v>2061</v>
      </c>
      <c r="F3" s="332"/>
      <c r="G3" s="36"/>
    </row>
    <row r="4" spans="1:7" ht="17.25" thickTop="1" x14ac:dyDescent="0.3">
      <c r="B4" s="36"/>
      <c r="C4" s="302" t="s">
        <v>1986</v>
      </c>
      <c r="D4" s="328" t="s">
        <v>1987</v>
      </c>
      <c r="E4" s="337" t="s">
        <v>2043</v>
      </c>
      <c r="F4" s="338"/>
      <c r="G4" s="36"/>
    </row>
    <row r="5" spans="1:7" x14ac:dyDescent="0.3">
      <c r="B5" s="36"/>
      <c r="C5" s="303"/>
      <c r="D5" s="329"/>
      <c r="E5" s="335" t="s">
        <v>1989</v>
      </c>
      <c r="F5" s="336"/>
      <c r="G5" s="36"/>
    </row>
    <row r="6" spans="1:7" x14ac:dyDescent="0.3">
      <c r="B6" s="36"/>
      <c r="C6" s="303"/>
      <c r="D6" s="330" t="s">
        <v>1990</v>
      </c>
      <c r="E6" s="335" t="s">
        <v>1991</v>
      </c>
      <c r="F6" s="336"/>
      <c r="G6" s="36"/>
    </row>
    <row r="7" spans="1:7" x14ac:dyDescent="0.3">
      <c r="B7" s="36"/>
      <c r="C7" s="303"/>
      <c r="D7" s="329"/>
      <c r="E7" s="335" t="s">
        <v>2062</v>
      </c>
      <c r="F7" s="336"/>
      <c r="G7" s="36"/>
    </row>
    <row r="8" spans="1:7" ht="17.25" thickBot="1" x14ac:dyDescent="0.35">
      <c r="B8" s="36"/>
      <c r="C8" s="304"/>
      <c r="D8" s="37" t="s">
        <v>1993</v>
      </c>
      <c r="E8" s="333" t="s">
        <v>2063</v>
      </c>
      <c r="F8" s="334"/>
      <c r="G8" s="36"/>
    </row>
    <row r="9" spans="1:7" ht="17.25" thickTop="1" x14ac:dyDescent="0.3">
      <c r="B9" s="36"/>
      <c r="C9" s="302" t="s">
        <v>1995</v>
      </c>
      <c r="D9" s="38" t="s">
        <v>1996</v>
      </c>
      <c r="E9" s="337" t="s">
        <v>1997</v>
      </c>
      <c r="F9" s="338"/>
      <c r="G9" s="36"/>
    </row>
    <row r="10" spans="1:7" x14ac:dyDescent="0.3">
      <c r="B10" s="36"/>
      <c r="C10" s="303"/>
      <c r="D10" s="39" t="s">
        <v>1998</v>
      </c>
      <c r="E10" s="335" t="s">
        <v>2055</v>
      </c>
      <c r="F10" s="336"/>
      <c r="G10" s="36"/>
    </row>
    <row r="11" spans="1:7" ht="17.25" thickBot="1" x14ac:dyDescent="0.35">
      <c r="B11" s="36"/>
      <c r="C11" s="304"/>
      <c r="D11" s="37" t="s">
        <v>2000</v>
      </c>
      <c r="E11" s="333" t="s">
        <v>2001</v>
      </c>
      <c r="F11" s="334"/>
      <c r="G11" s="36"/>
    </row>
    <row r="12" spans="1:7" ht="17.25" thickTop="1" x14ac:dyDescent="0.3">
      <c r="B12" s="36"/>
      <c r="C12" s="302" t="s">
        <v>2002</v>
      </c>
      <c r="D12" s="324" t="s">
        <v>2003</v>
      </c>
      <c r="E12" s="337" t="s">
        <v>2046</v>
      </c>
      <c r="F12" s="338"/>
      <c r="G12" s="36"/>
    </row>
    <row r="13" spans="1:7" x14ac:dyDescent="0.3">
      <c r="B13" s="36"/>
      <c r="C13" s="303"/>
      <c r="D13" s="325"/>
      <c r="E13" s="335" t="s">
        <v>2064</v>
      </c>
      <c r="F13" s="336"/>
      <c r="G13" s="36"/>
    </row>
    <row r="14" spans="1:7" x14ac:dyDescent="0.3">
      <c r="B14" s="36"/>
      <c r="C14" s="303"/>
      <c r="D14" s="325" t="s">
        <v>2006</v>
      </c>
      <c r="E14" s="335" t="s">
        <v>2065</v>
      </c>
      <c r="F14" s="336"/>
      <c r="G14" s="36"/>
    </row>
    <row r="15" spans="1:7" ht="17.25" thickBot="1" x14ac:dyDescent="0.35">
      <c r="B15" s="36"/>
      <c r="C15" s="304"/>
      <c r="D15" s="326"/>
      <c r="E15" s="333" t="s">
        <v>2066</v>
      </c>
      <c r="F15" s="334"/>
      <c r="G15" s="36"/>
    </row>
    <row r="16" spans="1:7" ht="17.25" thickTop="1" x14ac:dyDescent="0.3">
      <c r="B16" s="36"/>
      <c r="C16" s="316" t="s">
        <v>2009</v>
      </c>
      <c r="D16" s="317"/>
      <c r="E16" s="339"/>
      <c r="F16" s="340"/>
      <c r="G16" s="36"/>
    </row>
    <row r="17" spans="2:7" x14ac:dyDescent="0.3">
      <c r="B17" s="36"/>
      <c r="C17" s="318"/>
      <c r="D17" s="317"/>
      <c r="E17" s="277"/>
      <c r="F17" s="278"/>
      <c r="G17" s="36"/>
    </row>
    <row r="18" spans="2:7" x14ac:dyDescent="0.3">
      <c r="B18" s="36"/>
      <c r="C18" s="318"/>
      <c r="D18" s="317"/>
      <c r="E18" s="277"/>
      <c r="F18" s="278"/>
      <c r="G18" s="36"/>
    </row>
    <row r="19" spans="2:7" x14ac:dyDescent="0.3">
      <c r="B19" s="36"/>
      <c r="C19" s="318"/>
      <c r="D19" s="317"/>
      <c r="E19" s="277"/>
      <c r="F19" s="278"/>
      <c r="G19" s="36"/>
    </row>
    <row r="20" spans="2:7" x14ac:dyDescent="0.3">
      <c r="B20" s="36"/>
      <c r="C20" s="318"/>
      <c r="D20" s="317"/>
      <c r="E20" s="277"/>
      <c r="F20" s="278"/>
      <c r="G20" s="36"/>
    </row>
    <row r="21" spans="2:7" x14ac:dyDescent="0.3">
      <c r="B21" s="36"/>
      <c r="C21" s="318"/>
      <c r="D21" s="317"/>
      <c r="E21" s="277"/>
      <c r="F21" s="278"/>
      <c r="G21" s="36"/>
    </row>
    <row r="22" spans="2:7" x14ac:dyDescent="0.3">
      <c r="B22" s="36"/>
      <c r="C22" s="318"/>
      <c r="D22" s="317"/>
      <c r="E22" s="277"/>
      <c r="F22" s="278"/>
      <c r="G22" s="36"/>
    </row>
    <row r="23" spans="2:7" x14ac:dyDescent="0.3">
      <c r="B23" s="36"/>
      <c r="C23" s="318"/>
      <c r="D23" s="317"/>
      <c r="E23" s="277"/>
      <c r="F23" s="278"/>
      <c r="G23" s="36"/>
    </row>
    <row r="24" spans="2:7" x14ac:dyDescent="0.3">
      <c r="B24" s="36"/>
      <c r="C24" s="318"/>
      <c r="D24" s="317"/>
      <c r="E24" s="277"/>
      <c r="F24" s="278"/>
      <c r="G24" s="36"/>
    </row>
    <row r="25" spans="2:7" x14ac:dyDescent="0.3">
      <c r="B25" s="36"/>
      <c r="C25" s="318"/>
      <c r="D25" s="317"/>
      <c r="E25" s="277"/>
      <c r="F25" s="278"/>
      <c r="G25" s="36"/>
    </row>
    <row r="26" spans="2:7" ht="17.25" thickBot="1" x14ac:dyDescent="0.35">
      <c r="B26" s="36"/>
      <c r="C26" s="319"/>
      <c r="D26" s="320"/>
      <c r="E26" s="281"/>
      <c r="F26" s="282"/>
      <c r="G26" s="36"/>
    </row>
    <row r="27" spans="2:7" x14ac:dyDescent="0.3">
      <c r="B27" s="36"/>
      <c r="C27" s="36"/>
      <c r="D27" s="36"/>
      <c r="E27" s="36"/>
      <c r="F27" s="36"/>
      <c r="G27" s="36"/>
    </row>
    <row r="29" spans="2:7" ht="21" thickBot="1" x14ac:dyDescent="0.35">
      <c r="B29" s="308" t="s">
        <v>2010</v>
      </c>
      <c r="C29" s="308"/>
      <c r="D29" s="308"/>
      <c r="E29" s="308"/>
      <c r="F29" s="308"/>
      <c r="G29" s="308"/>
    </row>
    <row r="30" spans="2:7" x14ac:dyDescent="0.3">
      <c r="B30" s="56"/>
      <c r="C30" s="311" t="s">
        <v>2011</v>
      </c>
      <c r="D30" s="312"/>
      <c r="E30" s="312"/>
      <c r="F30" s="313"/>
      <c r="G30" s="56"/>
    </row>
    <row r="31" spans="2:7" ht="17.25" thickBot="1" x14ac:dyDescent="0.35">
      <c r="B31" s="56"/>
      <c r="C31" s="314" t="s">
        <v>2012</v>
      </c>
      <c r="D31" s="315"/>
      <c r="E31" s="315"/>
      <c r="F31" s="178" t="s">
        <v>2014</v>
      </c>
      <c r="G31" s="56"/>
    </row>
    <row r="32" spans="2:7" ht="17.25" thickTop="1" x14ac:dyDescent="0.3">
      <c r="B32" s="56"/>
      <c r="C32" s="283" t="s">
        <v>20</v>
      </c>
      <c r="D32" s="284"/>
      <c r="E32" s="285"/>
      <c r="F32" s="63" t="str">
        <f>HYPERLINK("#技術開発動向⑥","リンク")</f>
        <v>リンク</v>
      </c>
      <c r="G32" s="56"/>
    </row>
    <row r="33" spans="2:7" ht="17.25" thickBot="1" x14ac:dyDescent="0.35">
      <c r="B33" s="56"/>
      <c r="C33" s="286" t="s">
        <v>21</v>
      </c>
      <c r="D33" s="287"/>
      <c r="E33" s="288"/>
      <c r="F33" s="179" t="str">
        <f>IF(VLOOKUP("⑥",取組事例リスト!$B$3:$C$16,2,0)="〇",HYPERLINK("#取組事例⑥","リンク"),"現在整理している事例はありません")</f>
        <v>リンク</v>
      </c>
      <c r="G33" s="56"/>
    </row>
    <row r="34" spans="2:7" ht="17.25" thickTop="1" x14ac:dyDescent="0.3">
      <c r="B34" s="56"/>
      <c r="C34" s="292" t="s">
        <v>2013</v>
      </c>
      <c r="D34" s="293"/>
      <c r="E34" s="293"/>
      <c r="F34" s="294"/>
      <c r="G34" s="56"/>
    </row>
    <row r="35" spans="2:7" ht="17.25" thickBot="1" x14ac:dyDescent="0.35">
      <c r="B35" s="56"/>
      <c r="C35" s="295" t="s">
        <v>2012</v>
      </c>
      <c r="D35" s="296"/>
      <c r="E35" s="296"/>
      <c r="F35" s="177" t="s">
        <v>2014</v>
      </c>
      <c r="G35" s="56"/>
    </row>
    <row r="36" spans="2:7" ht="17.25" thickTop="1" x14ac:dyDescent="0.3">
      <c r="B36" s="56"/>
      <c r="C36" s="297" t="s">
        <v>2015</v>
      </c>
      <c r="D36" s="298"/>
      <c r="E36" s="299"/>
      <c r="F36" s="63" t="str">
        <f>IF(VLOOKUP("太陽光",取組事例リスト!$B$19:$C$26,2,0)="〇",HYPERLINK("#取組事例_太陽光","リンク"),"現在整理している事例はありません")</f>
        <v>リンク</v>
      </c>
      <c r="G36" s="56"/>
    </row>
    <row r="37" spans="2:7" x14ac:dyDescent="0.3">
      <c r="B37" s="56"/>
      <c r="C37" s="297" t="s">
        <v>2016</v>
      </c>
      <c r="D37" s="298"/>
      <c r="E37" s="299"/>
      <c r="F37" s="63" t="str">
        <f>IF(VLOOKUP("風力",取組事例リスト!$B$19:$C$26,2,0)="〇",HYPERLINK("#取組事例_風力","リンク"),"現在整理している事例はありません")</f>
        <v>リンク</v>
      </c>
      <c r="G37" s="56"/>
    </row>
    <row r="38" spans="2:7" x14ac:dyDescent="0.3">
      <c r="B38" s="56"/>
      <c r="C38" s="297" t="s">
        <v>2017</v>
      </c>
      <c r="D38" s="298"/>
      <c r="E38" s="299"/>
      <c r="F38" s="63" t="str">
        <f>IF(VLOOKUP("水力",取組事例リスト!$B$19:$C$26,2,0)="〇",HYPERLINK("#取組事例_水力","リンク"),"現在整理している事例はありません")</f>
        <v>リンク</v>
      </c>
      <c r="G38" s="56"/>
    </row>
    <row r="39" spans="2:7" x14ac:dyDescent="0.3">
      <c r="B39" s="56"/>
      <c r="C39" s="297" t="s">
        <v>2018</v>
      </c>
      <c r="D39" s="298"/>
      <c r="E39" s="299"/>
      <c r="F39" s="63" t="str">
        <f>IF(VLOOKUP("地熱",取組事例リスト!$B$19:$C$26,2,0)="〇",HYPERLINK("#取組事例_地熱","リンク"),"現在整理している事例はありません")</f>
        <v>現在整理している事例はありません</v>
      </c>
      <c r="G39" s="56"/>
    </row>
    <row r="40" spans="2:7" x14ac:dyDescent="0.3">
      <c r="B40" s="56"/>
      <c r="C40" s="297" t="s">
        <v>2019</v>
      </c>
      <c r="D40" s="298"/>
      <c r="E40" s="299"/>
      <c r="F40" s="63" t="str">
        <f>IF(VLOOKUP("家畜ふん尿",取組事例リスト!$B$19:$C$26,2,0)="〇",HYPERLINK("#取組事例_家畜ふん尿","リンク"),"現在整理している事例はありません")</f>
        <v>リンク</v>
      </c>
      <c r="G40" s="56"/>
    </row>
    <row r="41" spans="2:7" x14ac:dyDescent="0.3">
      <c r="B41" s="56"/>
      <c r="C41" s="297" t="s">
        <v>2020</v>
      </c>
      <c r="D41" s="298"/>
      <c r="E41" s="299"/>
      <c r="F41" s="63" t="str">
        <f>IF(VLOOKUP("下水汚泥",取組事例リスト!$B$19:$C$26,2,0)="〇",HYPERLINK("#取組事例_下水汚泥","リンク"),"現在整理している事例はありません")</f>
        <v>リンク</v>
      </c>
      <c r="G41" s="56"/>
    </row>
    <row r="42" spans="2:7" x14ac:dyDescent="0.3">
      <c r="B42" s="56"/>
      <c r="C42" s="297" t="s">
        <v>2021</v>
      </c>
      <c r="D42" s="298"/>
      <c r="E42" s="299"/>
      <c r="F42" s="63" t="str">
        <f>IF(VLOOKUP("廃プラスチック",取組事例リスト!$B$19:$C$26,2,0)="〇",HYPERLINK("#取組事例_廃プラスチック","リンク"),"現在整理している事例はありません")</f>
        <v>リンク</v>
      </c>
      <c r="G42" s="56"/>
    </row>
    <row r="43" spans="2:7" ht="17.25" thickBot="1" x14ac:dyDescent="0.35">
      <c r="B43" s="56"/>
      <c r="C43" s="289" t="s">
        <v>2022</v>
      </c>
      <c r="D43" s="290"/>
      <c r="E43" s="291"/>
      <c r="F43" s="60" t="str">
        <f>IF(VLOOKUP("副生水素",取組事例リスト!$B$19:$C$26,2,0)="〇",HYPERLINK("#取組事例_副生水素","リンク"),"現在整理している事例はありません")</f>
        <v>リンク</v>
      </c>
      <c r="G43" s="56"/>
    </row>
    <row r="44" spans="2:7" x14ac:dyDescent="0.3">
      <c r="B44" s="56"/>
      <c r="C44" s="56"/>
      <c r="D44" s="56"/>
      <c r="E44" s="56"/>
      <c r="F44" s="56"/>
      <c r="G44" s="56"/>
    </row>
  </sheetData>
  <sheetProtection sheet="1" objects="1" scenarios="1"/>
  <mergeCells count="49">
    <mergeCell ref="C41:E41"/>
    <mergeCell ref="C42:E42"/>
    <mergeCell ref="C43:E43"/>
    <mergeCell ref="C36:E36"/>
    <mergeCell ref="C37:E37"/>
    <mergeCell ref="C38:E38"/>
    <mergeCell ref="C39:E39"/>
    <mergeCell ref="C40:E40"/>
    <mergeCell ref="C31:E31"/>
    <mergeCell ref="C32:E32"/>
    <mergeCell ref="C33:E33"/>
    <mergeCell ref="C34:F34"/>
    <mergeCell ref="C35:E35"/>
    <mergeCell ref="E24:F24"/>
    <mergeCell ref="E25:F25"/>
    <mergeCell ref="E26:F26"/>
    <mergeCell ref="B29:G29"/>
    <mergeCell ref="C30:F30"/>
    <mergeCell ref="C16:D26"/>
    <mergeCell ref="E19:F19"/>
    <mergeCell ref="E20:F20"/>
    <mergeCell ref="E21:F21"/>
    <mergeCell ref="E22:F22"/>
    <mergeCell ref="E23:F23"/>
    <mergeCell ref="E16:F16"/>
    <mergeCell ref="E17:F17"/>
    <mergeCell ref="E18:F18"/>
    <mergeCell ref="B2:G2"/>
    <mergeCell ref="C3:D3"/>
    <mergeCell ref="C4:C8"/>
    <mergeCell ref="D4:D5"/>
    <mergeCell ref="D6:D7"/>
    <mergeCell ref="E5:F5"/>
    <mergeCell ref="E4:F4"/>
    <mergeCell ref="E8:F8"/>
    <mergeCell ref="E7:F7"/>
    <mergeCell ref="E6:F6"/>
    <mergeCell ref="C12:C15"/>
    <mergeCell ref="D12:D13"/>
    <mergeCell ref="D14:D15"/>
    <mergeCell ref="E3:F3"/>
    <mergeCell ref="C9:C11"/>
    <mergeCell ref="E10:F10"/>
    <mergeCell ref="E9:F9"/>
    <mergeCell ref="E15:F15"/>
    <mergeCell ref="E14:F14"/>
    <mergeCell ref="E13:F13"/>
    <mergeCell ref="E12:F12"/>
    <mergeCell ref="E11:F11"/>
  </mergeCells>
  <phoneticPr fontId="2"/>
  <pageMargins left="0.7" right="0.7" top="0.75" bottom="0.75" header="0.3" footer="0.3"/>
  <pageSetup paperSize="9" scale="55"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DEDB4F-488B-42A8-BDCD-C7F388029042}">
  <sheetPr codeName="Sheet9">
    <pageSetUpPr fitToPage="1"/>
  </sheetPr>
  <dimension ref="A1:G44"/>
  <sheetViews>
    <sheetView showGridLines="0" zoomScaleNormal="100" workbookViewId="0"/>
  </sheetViews>
  <sheetFormatPr defaultRowHeight="16.5" x14ac:dyDescent="0.3"/>
  <cols>
    <col min="1" max="1" width="5.625" customWidth="1"/>
    <col min="2" max="2" width="3.625" customWidth="1"/>
    <col min="3" max="3" width="13.625" bestFit="1" customWidth="1"/>
    <col min="4" max="4" width="17.25" bestFit="1" customWidth="1"/>
    <col min="5" max="5" width="35.625" customWidth="1"/>
    <col min="6" max="6" width="65.625" customWidth="1"/>
    <col min="7" max="7" width="3.625" customWidth="1"/>
    <col min="8" max="8" width="5.625" customWidth="1"/>
  </cols>
  <sheetData>
    <row r="1" spans="1:7" x14ac:dyDescent="0.3">
      <c r="A1" s="69" t="str">
        <f>HYPERLINK("#地域モデル判定ツール!A1","地域モデル判定ツールへ戻る")</f>
        <v>地域モデル判定ツールへ戻る</v>
      </c>
    </row>
    <row r="2" spans="1:7" ht="21" thickBot="1" x14ac:dyDescent="0.35">
      <c r="B2" s="262" t="s">
        <v>2067</v>
      </c>
      <c r="C2" s="262"/>
      <c r="D2" s="262"/>
      <c r="E2" s="262"/>
      <c r="F2" s="262"/>
      <c r="G2" s="262"/>
    </row>
    <row r="3" spans="1:7" x14ac:dyDescent="0.3">
      <c r="B3" s="36"/>
      <c r="C3" s="341" t="s">
        <v>1984</v>
      </c>
      <c r="D3" s="342"/>
      <c r="E3" s="478" t="s">
        <v>2068</v>
      </c>
      <c r="F3" s="479"/>
      <c r="G3" s="36"/>
    </row>
    <row r="4" spans="1:7" ht="17.25" thickBot="1" x14ac:dyDescent="0.35">
      <c r="B4" s="36"/>
      <c r="C4" s="343"/>
      <c r="D4" s="344"/>
      <c r="E4" s="333" t="s">
        <v>2069</v>
      </c>
      <c r="F4" s="334"/>
      <c r="G4" s="36"/>
    </row>
    <row r="5" spans="1:7" ht="17.25" thickTop="1" x14ac:dyDescent="0.3">
      <c r="B5" s="36"/>
      <c r="C5" s="302" t="s">
        <v>1986</v>
      </c>
      <c r="D5" s="40" t="s">
        <v>1987</v>
      </c>
      <c r="E5" s="337" t="s">
        <v>2070</v>
      </c>
      <c r="F5" s="338"/>
      <c r="G5" s="36"/>
    </row>
    <row r="6" spans="1:7" x14ac:dyDescent="0.3">
      <c r="B6" s="36"/>
      <c r="C6" s="303"/>
      <c r="D6" s="330" t="s">
        <v>1990</v>
      </c>
      <c r="E6" s="335" t="s">
        <v>1991</v>
      </c>
      <c r="F6" s="336"/>
      <c r="G6" s="36"/>
    </row>
    <row r="7" spans="1:7" x14ac:dyDescent="0.3">
      <c r="B7" s="36"/>
      <c r="C7" s="303"/>
      <c r="D7" s="329"/>
      <c r="E7" s="335" t="s">
        <v>2071</v>
      </c>
      <c r="F7" s="336"/>
      <c r="G7" s="36"/>
    </row>
    <row r="8" spans="1:7" ht="17.25" thickBot="1" x14ac:dyDescent="0.35">
      <c r="B8" s="36"/>
      <c r="C8" s="304"/>
      <c r="D8" s="37" t="s">
        <v>1993</v>
      </c>
      <c r="E8" s="333" t="s">
        <v>2072</v>
      </c>
      <c r="F8" s="334"/>
      <c r="G8" s="36"/>
    </row>
    <row r="9" spans="1:7" ht="17.25" thickTop="1" x14ac:dyDescent="0.3">
      <c r="B9" s="36"/>
      <c r="C9" s="302" t="s">
        <v>1995</v>
      </c>
      <c r="D9" s="38" t="s">
        <v>1996</v>
      </c>
      <c r="E9" s="337" t="s">
        <v>1997</v>
      </c>
      <c r="F9" s="338"/>
      <c r="G9" s="36"/>
    </row>
    <row r="10" spans="1:7" x14ac:dyDescent="0.3">
      <c r="B10" s="36"/>
      <c r="C10" s="303"/>
      <c r="D10" s="39" t="s">
        <v>1998</v>
      </c>
      <c r="E10" s="335" t="s">
        <v>2073</v>
      </c>
      <c r="F10" s="336"/>
      <c r="G10" s="36"/>
    </row>
    <row r="11" spans="1:7" ht="17.25" thickBot="1" x14ac:dyDescent="0.35">
      <c r="B11" s="36"/>
      <c r="C11" s="304"/>
      <c r="D11" s="37" t="s">
        <v>2000</v>
      </c>
      <c r="E11" s="333" t="s">
        <v>2001</v>
      </c>
      <c r="F11" s="334"/>
      <c r="G11" s="36"/>
    </row>
    <row r="12" spans="1:7" ht="17.25" thickTop="1" x14ac:dyDescent="0.3">
      <c r="B12" s="36"/>
      <c r="C12" s="302" t="s">
        <v>2002</v>
      </c>
      <c r="D12" s="324" t="s">
        <v>2003</v>
      </c>
      <c r="E12" s="337" t="s">
        <v>2074</v>
      </c>
      <c r="F12" s="338"/>
      <c r="G12" s="36"/>
    </row>
    <row r="13" spans="1:7" x14ac:dyDescent="0.3">
      <c r="B13" s="36"/>
      <c r="C13" s="303"/>
      <c r="D13" s="325"/>
      <c r="E13" s="335" t="s">
        <v>2075</v>
      </c>
      <c r="F13" s="336"/>
      <c r="G13" s="36"/>
    </row>
    <row r="14" spans="1:7" x14ac:dyDescent="0.3">
      <c r="B14" s="36"/>
      <c r="C14" s="303"/>
      <c r="D14" s="325" t="s">
        <v>2006</v>
      </c>
      <c r="E14" s="335" t="s">
        <v>2076</v>
      </c>
      <c r="F14" s="336"/>
      <c r="G14" s="36"/>
    </row>
    <row r="15" spans="1:7" ht="17.25" thickBot="1" x14ac:dyDescent="0.35">
      <c r="B15" s="36"/>
      <c r="C15" s="304"/>
      <c r="D15" s="326"/>
      <c r="E15" s="333" t="s">
        <v>2077</v>
      </c>
      <c r="F15" s="334"/>
      <c r="G15" s="36"/>
    </row>
    <row r="16" spans="1:7" ht="17.25" thickTop="1" x14ac:dyDescent="0.3">
      <c r="B16" s="36"/>
      <c r="C16" s="316" t="s">
        <v>2009</v>
      </c>
      <c r="D16" s="317"/>
      <c r="E16" s="339"/>
      <c r="F16" s="340"/>
      <c r="G16" s="36"/>
    </row>
    <row r="17" spans="2:7" x14ac:dyDescent="0.3">
      <c r="B17" s="36"/>
      <c r="C17" s="318"/>
      <c r="D17" s="317"/>
      <c r="E17" s="277"/>
      <c r="F17" s="278"/>
      <c r="G17" s="36"/>
    </row>
    <row r="18" spans="2:7" x14ac:dyDescent="0.3">
      <c r="B18" s="36"/>
      <c r="C18" s="318"/>
      <c r="D18" s="317"/>
      <c r="E18" s="277"/>
      <c r="F18" s="278"/>
      <c r="G18" s="36"/>
    </row>
    <row r="19" spans="2:7" x14ac:dyDescent="0.3">
      <c r="B19" s="36"/>
      <c r="C19" s="318"/>
      <c r="D19" s="317"/>
      <c r="E19" s="277"/>
      <c r="F19" s="278"/>
      <c r="G19" s="36"/>
    </row>
    <row r="20" spans="2:7" x14ac:dyDescent="0.3">
      <c r="B20" s="36"/>
      <c r="C20" s="318"/>
      <c r="D20" s="317"/>
      <c r="E20" s="277"/>
      <c r="F20" s="278"/>
      <c r="G20" s="36"/>
    </row>
    <row r="21" spans="2:7" x14ac:dyDescent="0.3">
      <c r="B21" s="36"/>
      <c r="C21" s="318"/>
      <c r="D21" s="317"/>
      <c r="E21" s="277"/>
      <c r="F21" s="278"/>
      <c r="G21" s="36"/>
    </row>
    <row r="22" spans="2:7" x14ac:dyDescent="0.3">
      <c r="B22" s="36"/>
      <c r="C22" s="318"/>
      <c r="D22" s="317"/>
      <c r="E22" s="277"/>
      <c r="F22" s="278"/>
      <c r="G22" s="36"/>
    </row>
    <row r="23" spans="2:7" x14ac:dyDescent="0.3">
      <c r="B23" s="36"/>
      <c r="C23" s="318"/>
      <c r="D23" s="317"/>
      <c r="E23" s="277"/>
      <c r="F23" s="278"/>
      <c r="G23" s="36"/>
    </row>
    <row r="24" spans="2:7" x14ac:dyDescent="0.3">
      <c r="B24" s="36"/>
      <c r="C24" s="318"/>
      <c r="D24" s="317"/>
      <c r="E24" s="277"/>
      <c r="F24" s="278"/>
      <c r="G24" s="36"/>
    </row>
    <row r="25" spans="2:7" x14ac:dyDescent="0.3">
      <c r="B25" s="36"/>
      <c r="C25" s="318"/>
      <c r="D25" s="317"/>
      <c r="E25" s="277"/>
      <c r="F25" s="278"/>
      <c r="G25" s="36"/>
    </row>
    <row r="26" spans="2:7" ht="17.25" thickBot="1" x14ac:dyDescent="0.35">
      <c r="B26" s="36"/>
      <c r="C26" s="319"/>
      <c r="D26" s="320"/>
      <c r="E26" s="281"/>
      <c r="F26" s="282"/>
      <c r="G26" s="36"/>
    </row>
    <row r="27" spans="2:7" x14ac:dyDescent="0.3">
      <c r="B27" s="36"/>
      <c r="C27" s="36"/>
      <c r="D27" s="36"/>
      <c r="E27" s="36"/>
      <c r="F27" s="36"/>
      <c r="G27" s="36"/>
    </row>
    <row r="29" spans="2:7" ht="21" thickBot="1" x14ac:dyDescent="0.35">
      <c r="B29" s="308" t="s">
        <v>2010</v>
      </c>
      <c r="C29" s="308"/>
      <c r="D29" s="308"/>
      <c r="E29" s="308"/>
      <c r="F29" s="308"/>
      <c r="G29" s="308"/>
    </row>
    <row r="30" spans="2:7" x14ac:dyDescent="0.3">
      <c r="B30" s="56"/>
      <c r="C30" s="311" t="s">
        <v>2011</v>
      </c>
      <c r="D30" s="312"/>
      <c r="E30" s="312"/>
      <c r="F30" s="313"/>
      <c r="G30" s="56"/>
    </row>
    <row r="31" spans="2:7" ht="17.25" thickBot="1" x14ac:dyDescent="0.35">
      <c r="B31" s="56"/>
      <c r="C31" s="314" t="s">
        <v>2012</v>
      </c>
      <c r="D31" s="315"/>
      <c r="E31" s="315"/>
      <c r="F31" s="178" t="s">
        <v>2014</v>
      </c>
      <c r="G31" s="56"/>
    </row>
    <row r="32" spans="2:7" ht="17.25" thickTop="1" x14ac:dyDescent="0.3">
      <c r="B32" s="56"/>
      <c r="C32" s="283" t="s">
        <v>20</v>
      </c>
      <c r="D32" s="284"/>
      <c r="E32" s="285"/>
      <c r="F32" s="63" t="str">
        <f>HYPERLINK("#技術開発動向⑦","リンク")</f>
        <v>リンク</v>
      </c>
      <c r="G32" s="56"/>
    </row>
    <row r="33" spans="2:7" ht="17.25" thickBot="1" x14ac:dyDescent="0.35">
      <c r="B33" s="56"/>
      <c r="C33" s="286" t="s">
        <v>21</v>
      </c>
      <c r="D33" s="287"/>
      <c r="E33" s="288"/>
      <c r="F33" s="179" t="str">
        <f>IF(VLOOKUP("⑦",取組事例リスト!$B$3:$C$16,2,0)="〇",HYPERLINK("#取組事例⑦","リンク"),"現在整理している事例はありません")</f>
        <v>現在整理している事例はありません</v>
      </c>
      <c r="G33" s="56"/>
    </row>
    <row r="34" spans="2:7" ht="17.25" thickTop="1" x14ac:dyDescent="0.3">
      <c r="B34" s="56"/>
      <c r="C34" s="292" t="s">
        <v>2013</v>
      </c>
      <c r="D34" s="293"/>
      <c r="E34" s="293"/>
      <c r="F34" s="294"/>
      <c r="G34" s="56"/>
    </row>
    <row r="35" spans="2:7" ht="17.25" thickBot="1" x14ac:dyDescent="0.35">
      <c r="B35" s="56"/>
      <c r="C35" s="295" t="s">
        <v>2012</v>
      </c>
      <c r="D35" s="296"/>
      <c r="E35" s="296"/>
      <c r="F35" s="177" t="s">
        <v>2014</v>
      </c>
      <c r="G35" s="56"/>
    </row>
    <row r="36" spans="2:7" ht="17.25" thickTop="1" x14ac:dyDescent="0.3">
      <c r="B36" s="56"/>
      <c r="C36" s="297" t="s">
        <v>2015</v>
      </c>
      <c r="D36" s="298"/>
      <c r="E36" s="299"/>
      <c r="F36" s="63" t="str">
        <f>IF(VLOOKUP("太陽光",取組事例リスト!$B$19:$C$26,2,0)="〇",HYPERLINK("#取組事例_太陽光","リンク"),"現在整理している事例はありません")</f>
        <v>リンク</v>
      </c>
      <c r="G36" s="56"/>
    </row>
    <row r="37" spans="2:7" x14ac:dyDescent="0.3">
      <c r="B37" s="56"/>
      <c r="C37" s="297" t="s">
        <v>2016</v>
      </c>
      <c r="D37" s="298"/>
      <c r="E37" s="299"/>
      <c r="F37" s="63" t="str">
        <f>IF(VLOOKUP("風力",取組事例リスト!$B$19:$C$26,2,0)="〇",HYPERLINK("#取組事例_風力","リンク"),"現在整理している事例はありません")</f>
        <v>リンク</v>
      </c>
      <c r="G37" s="56"/>
    </row>
    <row r="38" spans="2:7" x14ac:dyDescent="0.3">
      <c r="B38" s="56"/>
      <c r="C38" s="297" t="s">
        <v>2017</v>
      </c>
      <c r="D38" s="298"/>
      <c r="E38" s="299"/>
      <c r="F38" s="63" t="str">
        <f>IF(VLOOKUP("水力",取組事例リスト!$B$19:$C$26,2,0)="〇",HYPERLINK("#取組事例_水力","リンク"),"現在整理している事例はありません")</f>
        <v>リンク</v>
      </c>
      <c r="G38" s="56"/>
    </row>
    <row r="39" spans="2:7" x14ac:dyDescent="0.3">
      <c r="B39" s="56"/>
      <c r="C39" s="297" t="s">
        <v>2018</v>
      </c>
      <c r="D39" s="298"/>
      <c r="E39" s="299"/>
      <c r="F39" s="63" t="str">
        <f>IF(VLOOKUP("地熱",取組事例リスト!$B$19:$C$26,2,0)="〇",HYPERLINK("#取組事例_地熱","リンク"),"現在整理している事例はありません")</f>
        <v>現在整理している事例はありません</v>
      </c>
      <c r="G39" s="56"/>
    </row>
    <row r="40" spans="2:7" x14ac:dyDescent="0.3">
      <c r="B40" s="56"/>
      <c r="C40" s="297" t="s">
        <v>2019</v>
      </c>
      <c r="D40" s="298"/>
      <c r="E40" s="299"/>
      <c r="F40" s="63" t="str">
        <f>IF(VLOOKUP("家畜ふん尿",取組事例リスト!$B$19:$C$26,2,0)="〇",HYPERLINK("#取組事例_家畜ふん尿","リンク"),"現在整理している事例はありません")</f>
        <v>リンク</v>
      </c>
      <c r="G40" s="56"/>
    </row>
    <row r="41" spans="2:7" x14ac:dyDescent="0.3">
      <c r="B41" s="56"/>
      <c r="C41" s="297" t="s">
        <v>2020</v>
      </c>
      <c r="D41" s="298"/>
      <c r="E41" s="299"/>
      <c r="F41" s="63" t="str">
        <f>IF(VLOOKUP("下水汚泥",取組事例リスト!$B$19:$C$26,2,0)="〇",HYPERLINK("#取組事例_下水汚泥","リンク"),"現在整理している事例はありません")</f>
        <v>リンク</v>
      </c>
      <c r="G41" s="56"/>
    </row>
    <row r="42" spans="2:7" x14ac:dyDescent="0.3">
      <c r="B42" s="56"/>
      <c r="C42" s="297" t="s">
        <v>2021</v>
      </c>
      <c r="D42" s="298"/>
      <c r="E42" s="299"/>
      <c r="F42" s="63" t="str">
        <f>IF(VLOOKUP("廃プラスチック",取組事例リスト!$B$19:$C$26,2,0)="〇",HYPERLINK("#取組事例_廃プラスチック","リンク"),"現在整理している事例はありません")</f>
        <v>リンク</v>
      </c>
      <c r="G42" s="56"/>
    </row>
    <row r="43" spans="2:7" ht="17.25" thickBot="1" x14ac:dyDescent="0.35">
      <c r="B43" s="56"/>
      <c r="C43" s="289" t="s">
        <v>2022</v>
      </c>
      <c r="D43" s="290"/>
      <c r="E43" s="291"/>
      <c r="F43" s="60" t="str">
        <f>IF(VLOOKUP("副生水素",取組事例リスト!$B$19:$C$26,2,0)="〇",HYPERLINK("#取組事例_副生水素","リンク"),"現在整理している事例はありません")</f>
        <v>リンク</v>
      </c>
      <c r="G43" s="56"/>
    </row>
    <row r="44" spans="2:7" x14ac:dyDescent="0.3">
      <c r="B44" s="56"/>
      <c r="C44" s="56"/>
      <c r="D44" s="56"/>
      <c r="E44" s="56"/>
      <c r="F44" s="56"/>
      <c r="G44" s="56"/>
    </row>
  </sheetData>
  <sheetProtection sheet="1" objects="1" scenarios="1"/>
  <mergeCells count="48">
    <mergeCell ref="C42:E42"/>
    <mergeCell ref="C43:E43"/>
    <mergeCell ref="C37:E37"/>
    <mergeCell ref="C38:E38"/>
    <mergeCell ref="C39:E39"/>
    <mergeCell ref="C40:E40"/>
    <mergeCell ref="C41:E41"/>
    <mergeCell ref="C32:E32"/>
    <mergeCell ref="C33:E33"/>
    <mergeCell ref="C34:F34"/>
    <mergeCell ref="C35:E35"/>
    <mergeCell ref="C36:E36"/>
    <mergeCell ref="E25:F25"/>
    <mergeCell ref="E26:F26"/>
    <mergeCell ref="B29:G29"/>
    <mergeCell ref="C30:F30"/>
    <mergeCell ref="C31:E31"/>
    <mergeCell ref="C16:D26"/>
    <mergeCell ref="E20:F20"/>
    <mergeCell ref="E21:F21"/>
    <mergeCell ref="E22:F22"/>
    <mergeCell ref="E23:F23"/>
    <mergeCell ref="E24:F24"/>
    <mergeCell ref="E16:F16"/>
    <mergeCell ref="E17:F17"/>
    <mergeCell ref="E18:F18"/>
    <mergeCell ref="E19:F19"/>
    <mergeCell ref="B2:G2"/>
    <mergeCell ref="C3:D4"/>
    <mergeCell ref="C5:C8"/>
    <mergeCell ref="D6:D7"/>
    <mergeCell ref="C9:C11"/>
    <mergeCell ref="E3:F3"/>
    <mergeCell ref="E7:F7"/>
    <mergeCell ref="E6:F6"/>
    <mergeCell ref="E5:F5"/>
    <mergeCell ref="E4:F4"/>
    <mergeCell ref="E8:F8"/>
    <mergeCell ref="E11:F11"/>
    <mergeCell ref="E10:F10"/>
    <mergeCell ref="E9:F9"/>
    <mergeCell ref="C12:C15"/>
    <mergeCell ref="D12:D13"/>
    <mergeCell ref="D14:D15"/>
    <mergeCell ref="E15:F15"/>
    <mergeCell ref="E14:F14"/>
    <mergeCell ref="E13:F13"/>
    <mergeCell ref="E12:F12"/>
  </mergeCells>
  <phoneticPr fontId="2"/>
  <pageMargins left="0.7" right="0.7" top="0.75" bottom="0.75" header="0.3" footer="0.3"/>
  <pageSetup paperSize="9" scale="55"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4181DC-8371-4779-867C-41FF13CAEE18}">
  <sheetPr codeName="Sheet10">
    <pageSetUpPr fitToPage="1"/>
  </sheetPr>
  <dimension ref="A1:G44"/>
  <sheetViews>
    <sheetView showGridLines="0" zoomScaleNormal="100" workbookViewId="0"/>
  </sheetViews>
  <sheetFormatPr defaultRowHeight="16.5" x14ac:dyDescent="0.3"/>
  <cols>
    <col min="1" max="1" width="5.625" customWidth="1"/>
    <col min="2" max="2" width="3.625" customWidth="1"/>
    <col min="3" max="3" width="13.625" bestFit="1" customWidth="1"/>
    <col min="4" max="4" width="17.25" bestFit="1" customWidth="1"/>
    <col min="5" max="5" width="35.625" customWidth="1"/>
    <col min="6" max="6" width="65.625" customWidth="1"/>
    <col min="7" max="7" width="3.625" customWidth="1"/>
    <col min="8" max="8" width="5.625" customWidth="1"/>
  </cols>
  <sheetData>
    <row r="1" spans="1:7" x14ac:dyDescent="0.3">
      <c r="A1" s="69" t="str">
        <f>HYPERLINK("#地域モデル判定ツール!A1","地域モデル判定ツールへ戻る")</f>
        <v>地域モデル判定ツールへ戻る</v>
      </c>
    </row>
    <row r="2" spans="1:7" ht="21" thickBot="1" x14ac:dyDescent="0.35">
      <c r="B2" s="262" t="s">
        <v>2078</v>
      </c>
      <c r="C2" s="262"/>
      <c r="D2" s="262"/>
      <c r="E2" s="262"/>
      <c r="F2" s="262"/>
      <c r="G2" s="262"/>
    </row>
    <row r="3" spans="1:7" x14ac:dyDescent="0.3">
      <c r="B3" s="36"/>
      <c r="C3" s="341" t="s">
        <v>1984</v>
      </c>
      <c r="D3" s="342"/>
      <c r="E3" s="478" t="s">
        <v>2079</v>
      </c>
      <c r="F3" s="479"/>
      <c r="G3" s="36"/>
    </row>
    <row r="4" spans="1:7" ht="17.25" thickBot="1" x14ac:dyDescent="0.35">
      <c r="B4" s="36"/>
      <c r="C4" s="343"/>
      <c r="D4" s="344"/>
      <c r="E4" s="333" t="s">
        <v>2080</v>
      </c>
      <c r="F4" s="334"/>
      <c r="G4" s="36"/>
    </row>
    <row r="5" spans="1:7" ht="17.25" thickTop="1" x14ac:dyDescent="0.3">
      <c r="B5" s="36"/>
      <c r="C5" s="302" t="s">
        <v>1986</v>
      </c>
      <c r="D5" s="40" t="s">
        <v>1987</v>
      </c>
      <c r="E5" s="337" t="s">
        <v>2081</v>
      </c>
      <c r="F5" s="338"/>
      <c r="G5" s="36"/>
    </row>
    <row r="6" spans="1:7" x14ac:dyDescent="0.3">
      <c r="B6" s="36"/>
      <c r="C6" s="303"/>
      <c r="D6" s="330" t="s">
        <v>1990</v>
      </c>
      <c r="E6" s="335" t="s">
        <v>1991</v>
      </c>
      <c r="F6" s="336"/>
      <c r="G6" s="36"/>
    </row>
    <row r="7" spans="1:7" x14ac:dyDescent="0.3">
      <c r="B7" s="36"/>
      <c r="C7" s="303"/>
      <c r="D7" s="329"/>
      <c r="E7" s="335" t="s">
        <v>2071</v>
      </c>
      <c r="F7" s="336"/>
      <c r="G7" s="36"/>
    </row>
    <row r="8" spans="1:7" ht="17.25" thickBot="1" x14ac:dyDescent="0.35">
      <c r="B8" s="36"/>
      <c r="C8" s="304"/>
      <c r="D8" s="37" t="s">
        <v>1993</v>
      </c>
      <c r="E8" s="333" t="s">
        <v>2082</v>
      </c>
      <c r="F8" s="334"/>
      <c r="G8" s="36"/>
    </row>
    <row r="9" spans="1:7" ht="17.25" thickTop="1" x14ac:dyDescent="0.3">
      <c r="B9" s="36"/>
      <c r="C9" s="302" t="s">
        <v>1995</v>
      </c>
      <c r="D9" s="38" t="s">
        <v>1996</v>
      </c>
      <c r="E9" s="337" t="s">
        <v>1997</v>
      </c>
      <c r="F9" s="338"/>
      <c r="G9" s="36"/>
    </row>
    <row r="10" spans="1:7" x14ac:dyDescent="0.3">
      <c r="B10" s="36"/>
      <c r="C10" s="303"/>
      <c r="D10" s="39" t="s">
        <v>1998</v>
      </c>
      <c r="E10" s="335" t="s">
        <v>2073</v>
      </c>
      <c r="F10" s="336"/>
      <c r="G10" s="36"/>
    </row>
    <row r="11" spans="1:7" ht="17.25" thickBot="1" x14ac:dyDescent="0.35">
      <c r="B11" s="36"/>
      <c r="C11" s="304"/>
      <c r="D11" s="37" t="s">
        <v>2000</v>
      </c>
      <c r="E11" s="333" t="s">
        <v>2001</v>
      </c>
      <c r="F11" s="334"/>
      <c r="G11" s="36"/>
    </row>
    <row r="12" spans="1:7" ht="17.25" thickTop="1" x14ac:dyDescent="0.3">
      <c r="B12" s="36"/>
      <c r="C12" s="302" t="s">
        <v>2002</v>
      </c>
      <c r="D12" s="324" t="s">
        <v>2003</v>
      </c>
      <c r="E12" s="337" t="s">
        <v>2074</v>
      </c>
      <c r="F12" s="338"/>
      <c r="G12" s="36"/>
    </row>
    <row r="13" spans="1:7" x14ac:dyDescent="0.3">
      <c r="B13" s="36"/>
      <c r="C13" s="303"/>
      <c r="D13" s="325"/>
      <c r="E13" s="335" t="s">
        <v>2075</v>
      </c>
      <c r="F13" s="336"/>
      <c r="G13" s="36"/>
    </row>
    <row r="14" spans="1:7" x14ac:dyDescent="0.3">
      <c r="B14" s="36"/>
      <c r="C14" s="303"/>
      <c r="D14" s="325" t="s">
        <v>2006</v>
      </c>
      <c r="E14" s="335" t="s">
        <v>2083</v>
      </c>
      <c r="F14" s="336"/>
      <c r="G14" s="36"/>
    </row>
    <row r="15" spans="1:7" ht="17.25" thickBot="1" x14ac:dyDescent="0.35">
      <c r="B15" s="36"/>
      <c r="C15" s="304"/>
      <c r="D15" s="326"/>
      <c r="E15" s="333" t="s">
        <v>2077</v>
      </c>
      <c r="F15" s="334"/>
      <c r="G15" s="36"/>
    </row>
    <row r="16" spans="1:7" ht="17.25" thickTop="1" x14ac:dyDescent="0.3">
      <c r="B16" s="36"/>
      <c r="C16" s="316" t="s">
        <v>2009</v>
      </c>
      <c r="D16" s="317"/>
      <c r="E16" s="339"/>
      <c r="F16" s="340"/>
      <c r="G16" s="36"/>
    </row>
    <row r="17" spans="2:7" x14ac:dyDescent="0.3">
      <c r="B17" s="36"/>
      <c r="C17" s="318"/>
      <c r="D17" s="317"/>
      <c r="E17" s="277"/>
      <c r="F17" s="278"/>
      <c r="G17" s="36"/>
    </row>
    <row r="18" spans="2:7" x14ac:dyDescent="0.3">
      <c r="B18" s="36"/>
      <c r="C18" s="318"/>
      <c r="D18" s="317"/>
      <c r="E18" s="277"/>
      <c r="F18" s="278"/>
      <c r="G18" s="36"/>
    </row>
    <row r="19" spans="2:7" x14ac:dyDescent="0.3">
      <c r="B19" s="36"/>
      <c r="C19" s="318"/>
      <c r="D19" s="317"/>
      <c r="E19" s="277"/>
      <c r="F19" s="278"/>
      <c r="G19" s="36"/>
    </row>
    <row r="20" spans="2:7" x14ac:dyDescent="0.3">
      <c r="B20" s="36"/>
      <c r="C20" s="318"/>
      <c r="D20" s="317"/>
      <c r="E20" s="277"/>
      <c r="F20" s="278"/>
      <c r="G20" s="36"/>
    </row>
    <row r="21" spans="2:7" x14ac:dyDescent="0.3">
      <c r="B21" s="36"/>
      <c r="C21" s="318"/>
      <c r="D21" s="317"/>
      <c r="E21" s="277"/>
      <c r="F21" s="278"/>
      <c r="G21" s="36"/>
    </row>
    <row r="22" spans="2:7" x14ac:dyDescent="0.3">
      <c r="B22" s="36"/>
      <c r="C22" s="318"/>
      <c r="D22" s="317"/>
      <c r="E22" s="277"/>
      <c r="F22" s="278"/>
      <c r="G22" s="36"/>
    </row>
    <row r="23" spans="2:7" x14ac:dyDescent="0.3">
      <c r="B23" s="36"/>
      <c r="C23" s="318"/>
      <c r="D23" s="317"/>
      <c r="E23" s="277"/>
      <c r="F23" s="278"/>
      <c r="G23" s="36"/>
    </row>
    <row r="24" spans="2:7" x14ac:dyDescent="0.3">
      <c r="B24" s="36"/>
      <c r="C24" s="318"/>
      <c r="D24" s="317"/>
      <c r="E24" s="277"/>
      <c r="F24" s="278"/>
      <c r="G24" s="36"/>
    </row>
    <row r="25" spans="2:7" x14ac:dyDescent="0.3">
      <c r="B25" s="36"/>
      <c r="C25" s="318"/>
      <c r="D25" s="317"/>
      <c r="E25" s="277"/>
      <c r="F25" s="278"/>
      <c r="G25" s="36"/>
    </row>
    <row r="26" spans="2:7" ht="17.25" thickBot="1" x14ac:dyDescent="0.35">
      <c r="B26" s="36"/>
      <c r="C26" s="319"/>
      <c r="D26" s="320"/>
      <c r="E26" s="281"/>
      <c r="F26" s="282"/>
      <c r="G26" s="36"/>
    </row>
    <row r="27" spans="2:7" x14ac:dyDescent="0.3">
      <c r="B27" s="36"/>
      <c r="C27" s="36"/>
      <c r="D27" s="36"/>
      <c r="E27" s="36"/>
      <c r="F27" s="36"/>
      <c r="G27" s="36"/>
    </row>
    <row r="29" spans="2:7" ht="21" thickBot="1" x14ac:dyDescent="0.35">
      <c r="B29" s="308" t="s">
        <v>2010</v>
      </c>
      <c r="C29" s="308"/>
      <c r="D29" s="308"/>
      <c r="E29" s="308"/>
      <c r="F29" s="308"/>
      <c r="G29" s="308"/>
    </row>
    <row r="30" spans="2:7" x14ac:dyDescent="0.3">
      <c r="B30" s="56"/>
      <c r="C30" s="311" t="s">
        <v>2011</v>
      </c>
      <c r="D30" s="312"/>
      <c r="E30" s="312"/>
      <c r="F30" s="313"/>
      <c r="G30" s="56"/>
    </row>
    <row r="31" spans="2:7" ht="17.25" thickBot="1" x14ac:dyDescent="0.35">
      <c r="B31" s="56"/>
      <c r="C31" s="314" t="s">
        <v>2012</v>
      </c>
      <c r="D31" s="315"/>
      <c r="E31" s="315"/>
      <c r="F31" s="178" t="s">
        <v>2014</v>
      </c>
      <c r="G31" s="56"/>
    </row>
    <row r="32" spans="2:7" ht="17.25" thickTop="1" x14ac:dyDescent="0.3">
      <c r="B32" s="56"/>
      <c r="C32" s="283" t="s">
        <v>20</v>
      </c>
      <c r="D32" s="284"/>
      <c r="E32" s="285"/>
      <c r="F32" s="63" t="str">
        <f>HYPERLINK("#技術開発動向⑧","リンク")</f>
        <v>リンク</v>
      </c>
      <c r="G32" s="56"/>
    </row>
    <row r="33" spans="2:7" ht="17.25" thickBot="1" x14ac:dyDescent="0.35">
      <c r="B33" s="56"/>
      <c r="C33" s="286" t="s">
        <v>21</v>
      </c>
      <c r="D33" s="287"/>
      <c r="E33" s="288"/>
      <c r="F33" s="179" t="str">
        <f>IF(VLOOKUP("⑧",取組事例リスト!$B$3:$C$16,2,0)="〇",HYPERLINK("#取組事例⑧","リンク"),"現在整理している事例はありません")</f>
        <v>現在整理している事例はありません</v>
      </c>
      <c r="G33" s="56"/>
    </row>
    <row r="34" spans="2:7" ht="17.25" thickTop="1" x14ac:dyDescent="0.3">
      <c r="B34" s="56"/>
      <c r="C34" s="292" t="s">
        <v>2013</v>
      </c>
      <c r="D34" s="293"/>
      <c r="E34" s="293"/>
      <c r="F34" s="294"/>
      <c r="G34" s="56"/>
    </row>
    <row r="35" spans="2:7" ht="17.25" thickBot="1" x14ac:dyDescent="0.35">
      <c r="B35" s="56"/>
      <c r="C35" s="295" t="s">
        <v>2012</v>
      </c>
      <c r="D35" s="296"/>
      <c r="E35" s="296"/>
      <c r="F35" s="177" t="s">
        <v>2014</v>
      </c>
      <c r="G35" s="56"/>
    </row>
    <row r="36" spans="2:7" ht="17.25" thickTop="1" x14ac:dyDescent="0.3">
      <c r="B36" s="56"/>
      <c r="C36" s="297" t="s">
        <v>2015</v>
      </c>
      <c r="D36" s="298"/>
      <c r="E36" s="299"/>
      <c r="F36" s="63" t="str">
        <f>IF(VLOOKUP("太陽光",取組事例リスト!$B$19:$C$26,2,0)="〇",HYPERLINK("#取組事例_太陽光","リンク"),"現在整理している事例はありません")</f>
        <v>リンク</v>
      </c>
      <c r="G36" s="56"/>
    </row>
    <row r="37" spans="2:7" x14ac:dyDescent="0.3">
      <c r="B37" s="56"/>
      <c r="C37" s="297" t="s">
        <v>2016</v>
      </c>
      <c r="D37" s="298"/>
      <c r="E37" s="299"/>
      <c r="F37" s="63" t="str">
        <f>IF(VLOOKUP("風力",取組事例リスト!$B$19:$C$26,2,0)="〇",HYPERLINK("#取組事例_風力","リンク"),"現在整理している事例はありません")</f>
        <v>リンク</v>
      </c>
      <c r="G37" s="56"/>
    </row>
    <row r="38" spans="2:7" x14ac:dyDescent="0.3">
      <c r="B38" s="56"/>
      <c r="C38" s="297" t="s">
        <v>2017</v>
      </c>
      <c r="D38" s="298"/>
      <c r="E38" s="299"/>
      <c r="F38" s="63" t="str">
        <f>IF(VLOOKUP("水力",取組事例リスト!$B$19:$C$26,2,0)="〇",HYPERLINK("#取組事例_水力","リンク"),"現在整理している事例はありません")</f>
        <v>リンク</v>
      </c>
      <c r="G38" s="56"/>
    </row>
    <row r="39" spans="2:7" x14ac:dyDescent="0.3">
      <c r="B39" s="56"/>
      <c r="C39" s="297" t="s">
        <v>2018</v>
      </c>
      <c r="D39" s="298"/>
      <c r="E39" s="299"/>
      <c r="F39" s="63" t="str">
        <f>IF(VLOOKUP("地熱",取組事例リスト!$B$19:$C$26,2,0)="〇",HYPERLINK("#取組事例_地熱","リンク"),"現在整理している事例はありません")</f>
        <v>現在整理している事例はありません</v>
      </c>
      <c r="G39" s="56"/>
    </row>
    <row r="40" spans="2:7" x14ac:dyDescent="0.3">
      <c r="B40" s="56"/>
      <c r="C40" s="297" t="s">
        <v>2019</v>
      </c>
      <c r="D40" s="298"/>
      <c r="E40" s="299"/>
      <c r="F40" s="63" t="str">
        <f>IF(VLOOKUP("家畜ふん尿",取組事例リスト!$B$19:$C$26,2,0)="〇",HYPERLINK("#取組事例_家畜ふん尿","リンク"),"現在整理している事例はありません")</f>
        <v>リンク</v>
      </c>
      <c r="G40" s="56"/>
    </row>
    <row r="41" spans="2:7" x14ac:dyDescent="0.3">
      <c r="B41" s="56"/>
      <c r="C41" s="297" t="s">
        <v>2020</v>
      </c>
      <c r="D41" s="298"/>
      <c r="E41" s="299"/>
      <c r="F41" s="63" t="str">
        <f>IF(VLOOKUP("下水汚泥",取組事例リスト!$B$19:$C$26,2,0)="〇",HYPERLINK("#取組事例_下水汚泥","リンク"),"現在整理している事例はありません")</f>
        <v>リンク</v>
      </c>
      <c r="G41" s="56"/>
    </row>
    <row r="42" spans="2:7" x14ac:dyDescent="0.3">
      <c r="B42" s="56"/>
      <c r="C42" s="297" t="s">
        <v>2021</v>
      </c>
      <c r="D42" s="298"/>
      <c r="E42" s="299"/>
      <c r="F42" s="63" t="str">
        <f>IF(VLOOKUP("廃プラスチック",取組事例リスト!$B$19:$C$26,2,0)="〇",HYPERLINK("#取組事例_廃プラスチック","リンク"),"現在整理している事例はありません")</f>
        <v>リンク</v>
      </c>
      <c r="G42" s="56"/>
    </row>
    <row r="43" spans="2:7" ht="17.25" thickBot="1" x14ac:dyDescent="0.35">
      <c r="B43" s="56"/>
      <c r="C43" s="289" t="s">
        <v>2022</v>
      </c>
      <c r="D43" s="290"/>
      <c r="E43" s="291"/>
      <c r="F43" s="60" t="str">
        <f>IF(VLOOKUP("副生水素",取組事例リスト!$B$19:$C$26,2,0)="〇",HYPERLINK("#取組事例_副生水素","リンク"),"現在整理している事例はありません")</f>
        <v>リンク</v>
      </c>
      <c r="G43" s="56"/>
    </row>
    <row r="44" spans="2:7" x14ac:dyDescent="0.3">
      <c r="B44" s="56"/>
      <c r="C44" s="56"/>
      <c r="D44" s="56"/>
      <c r="E44" s="56"/>
      <c r="F44" s="56"/>
      <c r="G44" s="56"/>
    </row>
  </sheetData>
  <sheetProtection sheet="1" objects="1" scenarios="1"/>
  <mergeCells count="48">
    <mergeCell ref="C42:E42"/>
    <mergeCell ref="C43:E43"/>
    <mergeCell ref="C37:E37"/>
    <mergeCell ref="C38:E38"/>
    <mergeCell ref="C39:E39"/>
    <mergeCell ref="C40:E40"/>
    <mergeCell ref="C41:E41"/>
    <mergeCell ref="C32:E32"/>
    <mergeCell ref="C33:E33"/>
    <mergeCell ref="C34:F34"/>
    <mergeCell ref="C35:E35"/>
    <mergeCell ref="C36:E36"/>
    <mergeCell ref="C30:F30"/>
    <mergeCell ref="C31:E31"/>
    <mergeCell ref="E10:F10"/>
    <mergeCell ref="E9:F9"/>
    <mergeCell ref="E15:F15"/>
    <mergeCell ref="E14:F14"/>
    <mergeCell ref="E13:F13"/>
    <mergeCell ref="E12:F12"/>
    <mergeCell ref="E11:F11"/>
    <mergeCell ref="E22:F22"/>
    <mergeCell ref="E18:F18"/>
    <mergeCell ref="E19:F19"/>
    <mergeCell ref="E20:F20"/>
    <mergeCell ref="E21:F21"/>
    <mergeCell ref="C16:D26"/>
    <mergeCell ref="D12:D13"/>
    <mergeCell ref="D14:D15"/>
    <mergeCell ref="E16:F16"/>
    <mergeCell ref="E23:F23"/>
    <mergeCell ref="B29:G29"/>
    <mergeCell ref="E24:F24"/>
    <mergeCell ref="E25:F25"/>
    <mergeCell ref="E26:F26"/>
    <mergeCell ref="E17:F17"/>
    <mergeCell ref="C12:C15"/>
    <mergeCell ref="B2:G2"/>
    <mergeCell ref="C3:D4"/>
    <mergeCell ref="C5:C8"/>
    <mergeCell ref="D6:D7"/>
    <mergeCell ref="C9:C11"/>
    <mergeCell ref="E3:F3"/>
    <mergeCell ref="E4:F4"/>
    <mergeCell ref="E6:F6"/>
    <mergeCell ref="E5:F5"/>
    <mergeCell ref="E8:F8"/>
    <mergeCell ref="E7:F7"/>
  </mergeCells>
  <phoneticPr fontId="2"/>
  <pageMargins left="0.7" right="0.7" top="0.75" bottom="0.75" header="0.3" footer="0.3"/>
  <pageSetup paperSize="9" scale="55"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A5A069-2C4D-4CFD-812D-3A54CE64BA69}">
  <sheetPr codeName="Sheet11">
    <pageSetUpPr fitToPage="1"/>
  </sheetPr>
  <dimension ref="A1:G44"/>
  <sheetViews>
    <sheetView showGridLines="0" zoomScaleNormal="100" workbookViewId="0"/>
  </sheetViews>
  <sheetFormatPr defaultRowHeight="16.5" x14ac:dyDescent="0.3"/>
  <cols>
    <col min="1" max="1" width="5.625" customWidth="1"/>
    <col min="2" max="2" width="3.625" customWidth="1"/>
    <col min="3" max="3" width="13.625" bestFit="1" customWidth="1"/>
    <col min="4" max="4" width="17.25" bestFit="1" customWidth="1"/>
    <col min="5" max="5" width="35.625" customWidth="1"/>
    <col min="6" max="6" width="65.625" customWidth="1"/>
    <col min="7" max="7" width="3.625" customWidth="1"/>
    <col min="8" max="8" width="5.625" customWidth="1"/>
  </cols>
  <sheetData>
    <row r="1" spans="1:7" x14ac:dyDescent="0.3">
      <c r="A1" s="69" t="str">
        <f>HYPERLINK("#地域モデル判定ツール!A1","地域モデル判定ツールへ戻る")</f>
        <v>地域モデル判定ツールへ戻る</v>
      </c>
    </row>
    <row r="2" spans="1:7" ht="21" thickBot="1" x14ac:dyDescent="0.35">
      <c r="B2" s="262" t="s">
        <v>2084</v>
      </c>
      <c r="C2" s="262"/>
      <c r="D2" s="262"/>
      <c r="E2" s="262"/>
      <c r="F2" s="262"/>
      <c r="G2" s="262"/>
    </row>
    <row r="3" spans="1:7" ht="17.25" thickBot="1" x14ac:dyDescent="0.35">
      <c r="B3" s="36"/>
      <c r="C3" s="300" t="s">
        <v>1984</v>
      </c>
      <c r="D3" s="327"/>
      <c r="E3" s="331" t="s">
        <v>2085</v>
      </c>
      <c r="F3" s="332"/>
      <c r="G3" s="36"/>
    </row>
    <row r="4" spans="1:7" ht="17.25" thickTop="1" x14ac:dyDescent="0.3">
      <c r="B4" s="36"/>
      <c r="C4" s="345" t="s">
        <v>1986</v>
      </c>
      <c r="D4" s="328" t="s">
        <v>1987</v>
      </c>
      <c r="E4" s="337" t="s">
        <v>2052</v>
      </c>
      <c r="F4" s="338"/>
      <c r="G4" s="36"/>
    </row>
    <row r="5" spans="1:7" x14ac:dyDescent="0.3">
      <c r="B5" s="36"/>
      <c r="C5" s="346"/>
      <c r="D5" s="329"/>
      <c r="E5" s="335" t="s">
        <v>1989</v>
      </c>
      <c r="F5" s="336"/>
      <c r="G5" s="36"/>
    </row>
    <row r="6" spans="1:7" x14ac:dyDescent="0.3">
      <c r="B6" s="36"/>
      <c r="C6" s="346"/>
      <c r="D6" s="41" t="s">
        <v>1990</v>
      </c>
      <c r="E6" s="335" t="s">
        <v>2086</v>
      </c>
      <c r="F6" s="336"/>
      <c r="G6" s="36"/>
    </row>
    <row r="7" spans="1:7" ht="17.25" customHeight="1" x14ac:dyDescent="0.3">
      <c r="B7" s="36"/>
      <c r="C7" s="346"/>
      <c r="D7" s="330" t="s">
        <v>1993</v>
      </c>
      <c r="E7" s="349" t="s">
        <v>2087</v>
      </c>
      <c r="F7" s="350"/>
      <c r="G7" s="36"/>
    </row>
    <row r="8" spans="1:7" ht="17.25" thickBot="1" x14ac:dyDescent="0.35">
      <c r="B8" s="36"/>
      <c r="C8" s="347"/>
      <c r="D8" s="348"/>
      <c r="E8" s="351"/>
      <c r="F8" s="352"/>
      <c r="G8" s="36"/>
    </row>
    <row r="9" spans="1:7" ht="17.25" thickTop="1" x14ac:dyDescent="0.3">
      <c r="B9" s="36"/>
      <c r="C9" s="302" t="s">
        <v>1995</v>
      </c>
      <c r="D9" s="38" t="s">
        <v>1996</v>
      </c>
      <c r="E9" s="337" t="s">
        <v>2088</v>
      </c>
      <c r="F9" s="338"/>
      <c r="G9" s="36"/>
    </row>
    <row r="10" spans="1:7" x14ac:dyDescent="0.3">
      <c r="B10" s="36"/>
      <c r="C10" s="303"/>
      <c r="D10" s="39" t="s">
        <v>1998</v>
      </c>
      <c r="E10" s="335" t="s">
        <v>2089</v>
      </c>
      <c r="F10" s="336"/>
      <c r="G10" s="36"/>
    </row>
    <row r="11" spans="1:7" ht="17.25" thickBot="1" x14ac:dyDescent="0.35">
      <c r="B11" s="36"/>
      <c r="C11" s="304"/>
      <c r="D11" s="37" t="s">
        <v>2000</v>
      </c>
      <c r="E11" s="333" t="s">
        <v>2001</v>
      </c>
      <c r="F11" s="334"/>
      <c r="G11" s="36"/>
    </row>
    <row r="12" spans="1:7" ht="17.25" thickTop="1" x14ac:dyDescent="0.3">
      <c r="B12" s="36"/>
      <c r="C12" s="302" t="s">
        <v>2002</v>
      </c>
      <c r="D12" s="324" t="s">
        <v>2003</v>
      </c>
      <c r="E12" s="337" t="s">
        <v>2090</v>
      </c>
      <c r="F12" s="338"/>
      <c r="G12" s="36"/>
    </row>
    <row r="13" spans="1:7" x14ac:dyDescent="0.3">
      <c r="B13" s="36"/>
      <c r="C13" s="303"/>
      <c r="D13" s="325"/>
      <c r="E13" s="335" t="s">
        <v>2091</v>
      </c>
      <c r="F13" s="336"/>
      <c r="G13" s="36"/>
    </row>
    <row r="14" spans="1:7" x14ac:dyDescent="0.3">
      <c r="B14" s="36"/>
      <c r="C14" s="303"/>
      <c r="D14" s="325" t="s">
        <v>2006</v>
      </c>
      <c r="E14" s="335" t="s">
        <v>2092</v>
      </c>
      <c r="F14" s="336"/>
      <c r="G14" s="36"/>
    </row>
    <row r="15" spans="1:7" ht="17.25" thickBot="1" x14ac:dyDescent="0.35">
      <c r="B15" s="36"/>
      <c r="C15" s="304"/>
      <c r="D15" s="326"/>
      <c r="E15" s="333" t="s">
        <v>2093</v>
      </c>
      <c r="F15" s="334"/>
      <c r="G15" s="36"/>
    </row>
    <row r="16" spans="1:7" ht="17.25" thickTop="1" x14ac:dyDescent="0.3">
      <c r="B16" s="36"/>
      <c r="C16" s="316" t="s">
        <v>2009</v>
      </c>
      <c r="D16" s="317"/>
      <c r="E16" s="339"/>
      <c r="F16" s="340"/>
      <c r="G16" s="36"/>
    </row>
    <row r="17" spans="2:7" x14ac:dyDescent="0.3">
      <c r="B17" s="36"/>
      <c r="C17" s="318"/>
      <c r="D17" s="317"/>
      <c r="E17" s="277"/>
      <c r="F17" s="278"/>
      <c r="G17" s="36"/>
    </row>
    <row r="18" spans="2:7" x14ac:dyDescent="0.3">
      <c r="B18" s="36"/>
      <c r="C18" s="318"/>
      <c r="D18" s="317"/>
      <c r="E18" s="277"/>
      <c r="F18" s="278"/>
      <c r="G18" s="36"/>
    </row>
    <row r="19" spans="2:7" x14ac:dyDescent="0.3">
      <c r="B19" s="36"/>
      <c r="C19" s="318"/>
      <c r="D19" s="317"/>
      <c r="E19" s="277"/>
      <c r="F19" s="278"/>
      <c r="G19" s="36"/>
    </row>
    <row r="20" spans="2:7" x14ac:dyDescent="0.3">
      <c r="B20" s="36"/>
      <c r="C20" s="318"/>
      <c r="D20" s="317"/>
      <c r="E20" s="277"/>
      <c r="F20" s="278"/>
      <c r="G20" s="36"/>
    </row>
    <row r="21" spans="2:7" x14ac:dyDescent="0.3">
      <c r="B21" s="36"/>
      <c r="C21" s="318"/>
      <c r="D21" s="317"/>
      <c r="E21" s="277"/>
      <c r="F21" s="278"/>
      <c r="G21" s="36"/>
    </row>
    <row r="22" spans="2:7" x14ac:dyDescent="0.3">
      <c r="B22" s="36"/>
      <c r="C22" s="318"/>
      <c r="D22" s="317"/>
      <c r="E22" s="277"/>
      <c r="F22" s="278"/>
      <c r="G22" s="36"/>
    </row>
    <row r="23" spans="2:7" x14ac:dyDescent="0.3">
      <c r="B23" s="36"/>
      <c r="C23" s="318"/>
      <c r="D23" s="317"/>
      <c r="E23" s="277"/>
      <c r="F23" s="278"/>
      <c r="G23" s="36"/>
    </row>
    <row r="24" spans="2:7" x14ac:dyDescent="0.3">
      <c r="B24" s="36"/>
      <c r="C24" s="318"/>
      <c r="D24" s="317"/>
      <c r="E24" s="277"/>
      <c r="F24" s="278"/>
      <c r="G24" s="36"/>
    </row>
    <row r="25" spans="2:7" x14ac:dyDescent="0.3">
      <c r="B25" s="36"/>
      <c r="C25" s="318"/>
      <c r="D25" s="317"/>
      <c r="E25" s="277"/>
      <c r="F25" s="278"/>
      <c r="G25" s="36"/>
    </row>
    <row r="26" spans="2:7" ht="17.25" thickBot="1" x14ac:dyDescent="0.35">
      <c r="B26" s="36"/>
      <c r="C26" s="319"/>
      <c r="D26" s="320"/>
      <c r="E26" s="281"/>
      <c r="F26" s="282"/>
      <c r="G26" s="36"/>
    </row>
    <row r="27" spans="2:7" x14ac:dyDescent="0.3">
      <c r="B27" s="36"/>
      <c r="C27" s="36"/>
      <c r="D27" s="36"/>
      <c r="E27" s="36"/>
      <c r="F27" s="36"/>
      <c r="G27" s="36"/>
    </row>
    <row r="29" spans="2:7" ht="21" thickBot="1" x14ac:dyDescent="0.35">
      <c r="B29" s="308" t="s">
        <v>2010</v>
      </c>
      <c r="C29" s="308"/>
      <c r="D29" s="308"/>
      <c r="E29" s="308"/>
      <c r="F29" s="308"/>
      <c r="G29" s="308"/>
    </row>
    <row r="30" spans="2:7" x14ac:dyDescent="0.3">
      <c r="B30" s="56"/>
      <c r="C30" s="311" t="s">
        <v>2011</v>
      </c>
      <c r="D30" s="312"/>
      <c r="E30" s="312"/>
      <c r="F30" s="313"/>
      <c r="G30" s="56"/>
    </row>
    <row r="31" spans="2:7" ht="17.25" thickBot="1" x14ac:dyDescent="0.35">
      <c r="B31" s="56"/>
      <c r="C31" s="314" t="s">
        <v>2012</v>
      </c>
      <c r="D31" s="315"/>
      <c r="E31" s="315"/>
      <c r="F31" s="178" t="s">
        <v>2014</v>
      </c>
      <c r="G31" s="56"/>
    </row>
    <row r="32" spans="2:7" ht="17.25" thickTop="1" x14ac:dyDescent="0.3">
      <c r="B32" s="56"/>
      <c r="C32" s="283" t="s">
        <v>20</v>
      </c>
      <c r="D32" s="284"/>
      <c r="E32" s="285"/>
      <c r="F32" s="63" t="str">
        <f>HYPERLINK("#技術開発動向⑨","リンク")</f>
        <v>リンク</v>
      </c>
      <c r="G32" s="56"/>
    </row>
    <row r="33" spans="2:7" ht="17.25" thickBot="1" x14ac:dyDescent="0.35">
      <c r="B33" s="56"/>
      <c r="C33" s="286" t="s">
        <v>21</v>
      </c>
      <c r="D33" s="287"/>
      <c r="E33" s="288"/>
      <c r="F33" s="179" t="str">
        <f>IF(VLOOKUP("⑨",取組事例リスト!$B$3:$C$16,2,0)="〇",HYPERLINK("#取組事例⑨","リンク"),"現在整理している事例はありません")</f>
        <v>現在整理している事例はありません</v>
      </c>
      <c r="G33" s="56"/>
    </row>
    <row r="34" spans="2:7" ht="17.25" thickTop="1" x14ac:dyDescent="0.3">
      <c r="B34" s="56"/>
      <c r="C34" s="292" t="s">
        <v>2013</v>
      </c>
      <c r="D34" s="293"/>
      <c r="E34" s="293"/>
      <c r="F34" s="294"/>
      <c r="G34" s="56"/>
    </row>
    <row r="35" spans="2:7" ht="17.25" thickBot="1" x14ac:dyDescent="0.35">
      <c r="B35" s="56"/>
      <c r="C35" s="295" t="s">
        <v>2012</v>
      </c>
      <c r="D35" s="296"/>
      <c r="E35" s="296"/>
      <c r="F35" s="177" t="s">
        <v>2014</v>
      </c>
      <c r="G35" s="56"/>
    </row>
    <row r="36" spans="2:7" ht="17.25" thickTop="1" x14ac:dyDescent="0.3">
      <c r="B36" s="56"/>
      <c r="C36" s="297" t="s">
        <v>2015</v>
      </c>
      <c r="D36" s="298"/>
      <c r="E36" s="299"/>
      <c r="F36" s="63" t="str">
        <f>IF(VLOOKUP("太陽光",取組事例リスト!$B$19:$C$26,2,0)="〇",HYPERLINK("#取組事例_太陽光","リンク"),"現在整理している事例はありません")</f>
        <v>リンク</v>
      </c>
      <c r="G36" s="56"/>
    </row>
    <row r="37" spans="2:7" x14ac:dyDescent="0.3">
      <c r="B37" s="56"/>
      <c r="C37" s="297" t="s">
        <v>2016</v>
      </c>
      <c r="D37" s="298"/>
      <c r="E37" s="299"/>
      <c r="F37" s="63" t="str">
        <f>IF(VLOOKUP("風力",取組事例リスト!$B$19:$C$26,2,0)="〇",HYPERLINK("#取組事例_風力","リンク"),"現在整理している事例はありません")</f>
        <v>リンク</v>
      </c>
      <c r="G37" s="56"/>
    </row>
    <row r="38" spans="2:7" x14ac:dyDescent="0.3">
      <c r="B38" s="56"/>
      <c r="C38" s="297" t="s">
        <v>2017</v>
      </c>
      <c r="D38" s="298"/>
      <c r="E38" s="299"/>
      <c r="F38" s="63" t="str">
        <f>IF(VLOOKUP("水力",取組事例リスト!$B$19:$C$26,2,0)="〇",HYPERLINK("#取組事例_水力","リンク"),"現在整理している事例はありません")</f>
        <v>リンク</v>
      </c>
      <c r="G38" s="56"/>
    </row>
    <row r="39" spans="2:7" x14ac:dyDescent="0.3">
      <c r="B39" s="56"/>
      <c r="C39" s="297" t="s">
        <v>2018</v>
      </c>
      <c r="D39" s="298"/>
      <c r="E39" s="299"/>
      <c r="F39" s="63" t="str">
        <f>IF(VLOOKUP("地熱",取組事例リスト!$B$19:$C$26,2,0)="〇",HYPERLINK("#取組事例_地熱","リンク"),"現在整理している事例はありません")</f>
        <v>現在整理している事例はありません</v>
      </c>
      <c r="G39" s="56"/>
    </row>
    <row r="40" spans="2:7" x14ac:dyDescent="0.3">
      <c r="B40" s="56"/>
      <c r="C40" s="297" t="s">
        <v>2019</v>
      </c>
      <c r="D40" s="298"/>
      <c r="E40" s="299"/>
      <c r="F40" s="63" t="str">
        <f>IF(VLOOKUP("家畜ふん尿",取組事例リスト!$B$19:$C$26,2,0)="〇",HYPERLINK("#取組事例_家畜ふん尿","リンク"),"現在整理している事例はありません")</f>
        <v>リンク</v>
      </c>
      <c r="G40" s="56"/>
    </row>
    <row r="41" spans="2:7" x14ac:dyDescent="0.3">
      <c r="B41" s="56"/>
      <c r="C41" s="297" t="s">
        <v>2020</v>
      </c>
      <c r="D41" s="298"/>
      <c r="E41" s="299"/>
      <c r="F41" s="63" t="str">
        <f>IF(VLOOKUP("下水汚泥",取組事例リスト!$B$19:$C$26,2,0)="〇",HYPERLINK("#取組事例_下水汚泥","リンク"),"現在整理している事例はありません")</f>
        <v>リンク</v>
      </c>
      <c r="G41" s="56"/>
    </row>
    <row r="42" spans="2:7" x14ac:dyDescent="0.3">
      <c r="B42" s="56"/>
      <c r="C42" s="297" t="s">
        <v>2021</v>
      </c>
      <c r="D42" s="298"/>
      <c r="E42" s="299"/>
      <c r="F42" s="63" t="str">
        <f>IF(VLOOKUP("廃プラスチック",取組事例リスト!$B$19:$C$26,2,0)="〇",HYPERLINK("#取組事例_廃プラスチック","リンク"),"現在整理している事例はありません")</f>
        <v>リンク</v>
      </c>
      <c r="G42" s="56"/>
    </row>
    <row r="43" spans="2:7" ht="17.25" thickBot="1" x14ac:dyDescent="0.35">
      <c r="B43" s="56"/>
      <c r="C43" s="289" t="s">
        <v>2022</v>
      </c>
      <c r="D43" s="290"/>
      <c r="E43" s="291"/>
      <c r="F43" s="60" t="str">
        <f>IF(VLOOKUP("副生水素",取組事例リスト!$B$19:$C$26,2,0)="〇",HYPERLINK("#取組事例_副生水素","リンク"),"現在整理している事例はありません")</f>
        <v>リンク</v>
      </c>
      <c r="G43" s="56"/>
    </row>
    <row r="44" spans="2:7" x14ac:dyDescent="0.3">
      <c r="B44" s="56"/>
      <c r="C44" s="56"/>
      <c r="D44" s="56"/>
      <c r="E44" s="56"/>
      <c r="F44" s="56"/>
      <c r="G44" s="56"/>
    </row>
  </sheetData>
  <sheetProtection sheet="1" objects="1" scenarios="1"/>
  <mergeCells count="48">
    <mergeCell ref="C39:E39"/>
    <mergeCell ref="C40:E40"/>
    <mergeCell ref="C41:E41"/>
    <mergeCell ref="C42:E42"/>
    <mergeCell ref="C43:E43"/>
    <mergeCell ref="C34:F34"/>
    <mergeCell ref="C35:E35"/>
    <mergeCell ref="C36:E36"/>
    <mergeCell ref="C37:E37"/>
    <mergeCell ref="C38:E38"/>
    <mergeCell ref="B29:G29"/>
    <mergeCell ref="C30:F30"/>
    <mergeCell ref="C31:E31"/>
    <mergeCell ref="C32:E32"/>
    <mergeCell ref="C33:E33"/>
    <mergeCell ref="E22:F22"/>
    <mergeCell ref="E23:F23"/>
    <mergeCell ref="E24:F24"/>
    <mergeCell ref="E25:F25"/>
    <mergeCell ref="E26:F26"/>
    <mergeCell ref="E6:F6"/>
    <mergeCell ref="E5:F5"/>
    <mergeCell ref="E16:F16"/>
    <mergeCell ref="E20:F20"/>
    <mergeCell ref="E21:F21"/>
    <mergeCell ref="E7:F8"/>
    <mergeCell ref="E17:F17"/>
    <mergeCell ref="E18:F18"/>
    <mergeCell ref="E19:F19"/>
    <mergeCell ref="E11:F11"/>
    <mergeCell ref="E10:F10"/>
    <mergeCell ref="E9:F9"/>
    <mergeCell ref="C4:C8"/>
    <mergeCell ref="C16:D26"/>
    <mergeCell ref="B2:G2"/>
    <mergeCell ref="C3:D3"/>
    <mergeCell ref="D4:D5"/>
    <mergeCell ref="D7:D8"/>
    <mergeCell ref="C9:C11"/>
    <mergeCell ref="C12:C15"/>
    <mergeCell ref="D12:D13"/>
    <mergeCell ref="D14:D15"/>
    <mergeCell ref="E3:F3"/>
    <mergeCell ref="E15:F15"/>
    <mergeCell ref="E14:F14"/>
    <mergeCell ref="E13:F13"/>
    <mergeCell ref="E12:F12"/>
    <mergeCell ref="E4:F4"/>
  </mergeCells>
  <phoneticPr fontId="2"/>
  <pageMargins left="0.7" right="0.7" top="0.75" bottom="0.75" header="0.3" footer="0.3"/>
  <pageSetup paperSize="9" scale="55"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A693C4-36AE-48B1-8199-8C64A2EC3A89}">
  <sheetPr codeName="Sheet12">
    <pageSetUpPr fitToPage="1"/>
  </sheetPr>
  <dimension ref="A1:G44"/>
  <sheetViews>
    <sheetView showGridLines="0" zoomScaleNormal="100" workbookViewId="0"/>
  </sheetViews>
  <sheetFormatPr defaultRowHeight="16.5" x14ac:dyDescent="0.3"/>
  <cols>
    <col min="1" max="1" width="5.625" customWidth="1"/>
    <col min="2" max="2" width="3.625" customWidth="1"/>
    <col min="3" max="3" width="13.625" bestFit="1" customWidth="1"/>
    <col min="4" max="4" width="17.25" bestFit="1" customWidth="1"/>
    <col min="5" max="5" width="35.625" customWidth="1"/>
    <col min="6" max="6" width="65.625" customWidth="1"/>
    <col min="7" max="7" width="3.625" customWidth="1"/>
    <col min="8" max="8" width="5.625" customWidth="1"/>
  </cols>
  <sheetData>
    <row r="1" spans="1:7" x14ac:dyDescent="0.3">
      <c r="A1" s="69" t="str">
        <f>HYPERLINK("#地域モデル判定ツール!A1","地域モデル判定ツールへ戻る")</f>
        <v>地域モデル判定ツールへ戻る</v>
      </c>
    </row>
    <row r="2" spans="1:7" ht="21" thickBot="1" x14ac:dyDescent="0.35">
      <c r="B2" s="262" t="s">
        <v>2094</v>
      </c>
      <c r="C2" s="262"/>
      <c r="D2" s="262"/>
      <c r="E2" s="262"/>
      <c r="F2" s="262"/>
      <c r="G2" s="262"/>
    </row>
    <row r="3" spans="1:7" ht="17.25" thickBot="1" x14ac:dyDescent="0.35">
      <c r="B3" s="36"/>
      <c r="C3" s="300" t="s">
        <v>1984</v>
      </c>
      <c r="D3" s="327"/>
      <c r="E3" s="331" t="s">
        <v>2095</v>
      </c>
      <c r="F3" s="332"/>
      <c r="G3" s="36"/>
    </row>
    <row r="4" spans="1:7" ht="17.25" thickTop="1" x14ac:dyDescent="0.3">
      <c r="B4" s="36"/>
      <c r="C4" s="302" t="s">
        <v>1986</v>
      </c>
      <c r="D4" s="328" t="s">
        <v>1987</v>
      </c>
      <c r="E4" s="337" t="s">
        <v>2052</v>
      </c>
      <c r="F4" s="338"/>
      <c r="G4" s="36"/>
    </row>
    <row r="5" spans="1:7" x14ac:dyDescent="0.3">
      <c r="B5" s="36"/>
      <c r="C5" s="303"/>
      <c r="D5" s="329"/>
      <c r="E5" s="335" t="s">
        <v>1989</v>
      </c>
      <c r="F5" s="336"/>
      <c r="G5" s="36"/>
    </row>
    <row r="6" spans="1:7" x14ac:dyDescent="0.3">
      <c r="B6" s="36"/>
      <c r="C6" s="303"/>
      <c r="D6" s="41" t="s">
        <v>1990</v>
      </c>
      <c r="E6" s="335" t="s">
        <v>2096</v>
      </c>
      <c r="F6" s="336"/>
      <c r="G6" s="36"/>
    </row>
    <row r="7" spans="1:7" ht="17.25" customHeight="1" x14ac:dyDescent="0.3">
      <c r="B7" s="36"/>
      <c r="C7" s="303"/>
      <c r="D7" s="330" t="s">
        <v>1993</v>
      </c>
      <c r="E7" s="349" t="s">
        <v>2097</v>
      </c>
      <c r="F7" s="350"/>
      <c r="G7" s="36"/>
    </row>
    <row r="8" spans="1:7" ht="17.25" thickBot="1" x14ac:dyDescent="0.35">
      <c r="B8" s="36"/>
      <c r="C8" s="304"/>
      <c r="D8" s="348"/>
      <c r="E8" s="351"/>
      <c r="F8" s="352"/>
      <c r="G8" s="36"/>
    </row>
    <row r="9" spans="1:7" ht="17.25" thickTop="1" x14ac:dyDescent="0.3">
      <c r="B9" s="36"/>
      <c r="C9" s="302" t="s">
        <v>1995</v>
      </c>
      <c r="D9" s="38" t="s">
        <v>1996</v>
      </c>
      <c r="E9" s="337" t="s">
        <v>2088</v>
      </c>
      <c r="F9" s="338"/>
      <c r="G9" s="36"/>
    </row>
    <row r="10" spans="1:7" x14ac:dyDescent="0.3">
      <c r="B10" s="36"/>
      <c r="C10" s="303"/>
      <c r="D10" s="39" t="s">
        <v>1998</v>
      </c>
      <c r="E10" s="335" t="s">
        <v>2089</v>
      </c>
      <c r="F10" s="336"/>
      <c r="G10" s="36"/>
    </row>
    <row r="11" spans="1:7" ht="17.25" thickBot="1" x14ac:dyDescent="0.35">
      <c r="B11" s="36"/>
      <c r="C11" s="304"/>
      <c r="D11" s="37" t="s">
        <v>2000</v>
      </c>
      <c r="E11" s="333" t="s">
        <v>2001</v>
      </c>
      <c r="F11" s="334"/>
      <c r="G11" s="36"/>
    </row>
    <row r="12" spans="1:7" ht="17.25" thickTop="1" x14ac:dyDescent="0.3">
      <c r="B12" s="36"/>
      <c r="C12" s="302" t="s">
        <v>2002</v>
      </c>
      <c r="D12" s="324" t="s">
        <v>2003</v>
      </c>
      <c r="E12" s="337" t="s">
        <v>2090</v>
      </c>
      <c r="F12" s="338"/>
      <c r="G12" s="36"/>
    </row>
    <row r="13" spans="1:7" x14ac:dyDescent="0.3">
      <c r="B13" s="36"/>
      <c r="C13" s="303"/>
      <c r="D13" s="325"/>
      <c r="E13" s="335" t="s">
        <v>2091</v>
      </c>
      <c r="F13" s="336"/>
      <c r="G13" s="36"/>
    </row>
    <row r="14" spans="1:7" x14ac:dyDescent="0.3">
      <c r="B14" s="36"/>
      <c r="C14" s="303"/>
      <c r="D14" s="325" t="s">
        <v>2006</v>
      </c>
      <c r="E14" s="335" t="s">
        <v>2092</v>
      </c>
      <c r="F14" s="336"/>
      <c r="G14" s="36"/>
    </row>
    <row r="15" spans="1:7" ht="17.25" thickBot="1" x14ac:dyDescent="0.35">
      <c r="B15" s="36"/>
      <c r="C15" s="304"/>
      <c r="D15" s="326"/>
      <c r="E15" s="333" t="s">
        <v>2093</v>
      </c>
      <c r="F15" s="334"/>
      <c r="G15" s="36"/>
    </row>
    <row r="16" spans="1:7" ht="17.25" thickTop="1" x14ac:dyDescent="0.3">
      <c r="B16" s="36"/>
      <c r="C16" s="316" t="s">
        <v>2009</v>
      </c>
      <c r="D16" s="317"/>
      <c r="E16" s="339"/>
      <c r="F16" s="340"/>
      <c r="G16" s="36"/>
    </row>
    <row r="17" spans="2:7" x14ac:dyDescent="0.3">
      <c r="B17" s="36"/>
      <c r="C17" s="318"/>
      <c r="D17" s="317"/>
      <c r="E17" s="277"/>
      <c r="F17" s="278"/>
      <c r="G17" s="36"/>
    </row>
    <row r="18" spans="2:7" x14ac:dyDescent="0.3">
      <c r="B18" s="36"/>
      <c r="C18" s="318"/>
      <c r="D18" s="317"/>
      <c r="E18" s="277"/>
      <c r="F18" s="278"/>
      <c r="G18" s="36"/>
    </row>
    <row r="19" spans="2:7" x14ac:dyDescent="0.3">
      <c r="B19" s="36"/>
      <c r="C19" s="318"/>
      <c r="D19" s="317"/>
      <c r="E19" s="277"/>
      <c r="F19" s="278"/>
      <c r="G19" s="36"/>
    </row>
    <row r="20" spans="2:7" x14ac:dyDescent="0.3">
      <c r="B20" s="36"/>
      <c r="C20" s="318"/>
      <c r="D20" s="317"/>
      <c r="E20" s="277"/>
      <c r="F20" s="278"/>
      <c r="G20" s="36"/>
    </row>
    <row r="21" spans="2:7" x14ac:dyDescent="0.3">
      <c r="B21" s="36"/>
      <c r="C21" s="318"/>
      <c r="D21" s="317"/>
      <c r="E21" s="277"/>
      <c r="F21" s="278"/>
      <c r="G21" s="36"/>
    </row>
    <row r="22" spans="2:7" x14ac:dyDescent="0.3">
      <c r="B22" s="36"/>
      <c r="C22" s="318"/>
      <c r="D22" s="317"/>
      <c r="E22" s="277"/>
      <c r="F22" s="278"/>
      <c r="G22" s="36"/>
    </row>
    <row r="23" spans="2:7" x14ac:dyDescent="0.3">
      <c r="B23" s="36"/>
      <c r="C23" s="318"/>
      <c r="D23" s="317"/>
      <c r="E23" s="277"/>
      <c r="F23" s="278"/>
      <c r="G23" s="36"/>
    </row>
    <row r="24" spans="2:7" x14ac:dyDescent="0.3">
      <c r="B24" s="36"/>
      <c r="C24" s="318"/>
      <c r="D24" s="317"/>
      <c r="E24" s="277"/>
      <c r="F24" s="278"/>
      <c r="G24" s="36"/>
    </row>
    <row r="25" spans="2:7" x14ac:dyDescent="0.3">
      <c r="B25" s="36"/>
      <c r="C25" s="318"/>
      <c r="D25" s="317"/>
      <c r="E25" s="277"/>
      <c r="F25" s="278"/>
      <c r="G25" s="36"/>
    </row>
    <row r="26" spans="2:7" ht="17.25" thickBot="1" x14ac:dyDescent="0.35">
      <c r="B26" s="36"/>
      <c r="C26" s="319"/>
      <c r="D26" s="320"/>
      <c r="E26" s="281"/>
      <c r="F26" s="282"/>
      <c r="G26" s="36"/>
    </row>
    <row r="27" spans="2:7" x14ac:dyDescent="0.3">
      <c r="B27" s="36"/>
      <c r="C27" s="36"/>
      <c r="D27" s="36"/>
      <c r="E27" s="36"/>
      <c r="F27" s="36"/>
      <c r="G27" s="36"/>
    </row>
    <row r="29" spans="2:7" ht="21" thickBot="1" x14ac:dyDescent="0.35">
      <c r="B29" s="308" t="s">
        <v>2010</v>
      </c>
      <c r="C29" s="308"/>
      <c r="D29" s="308"/>
      <c r="E29" s="308"/>
      <c r="F29" s="308"/>
      <c r="G29" s="308"/>
    </row>
    <row r="30" spans="2:7" x14ac:dyDescent="0.3">
      <c r="B30" s="56"/>
      <c r="C30" s="311" t="s">
        <v>2011</v>
      </c>
      <c r="D30" s="312"/>
      <c r="E30" s="312"/>
      <c r="F30" s="313"/>
      <c r="G30" s="56"/>
    </row>
    <row r="31" spans="2:7" ht="17.25" thickBot="1" x14ac:dyDescent="0.35">
      <c r="B31" s="56"/>
      <c r="C31" s="314" t="s">
        <v>2012</v>
      </c>
      <c r="D31" s="315"/>
      <c r="E31" s="315"/>
      <c r="F31" s="178" t="s">
        <v>2014</v>
      </c>
      <c r="G31" s="56"/>
    </row>
    <row r="32" spans="2:7" ht="17.25" thickTop="1" x14ac:dyDescent="0.3">
      <c r="B32" s="56"/>
      <c r="C32" s="283" t="s">
        <v>20</v>
      </c>
      <c r="D32" s="284"/>
      <c r="E32" s="285"/>
      <c r="F32" s="63" t="str">
        <f>HYPERLINK("#技術開発動向⑩","リンク")</f>
        <v>リンク</v>
      </c>
      <c r="G32" s="56"/>
    </row>
    <row r="33" spans="2:7" ht="17.25" thickBot="1" x14ac:dyDescent="0.35">
      <c r="B33" s="56"/>
      <c r="C33" s="286" t="s">
        <v>21</v>
      </c>
      <c r="D33" s="287"/>
      <c r="E33" s="288"/>
      <c r="F33" s="179" t="str">
        <f>IF(VLOOKUP("⑩",取組事例リスト!$B$3:$C$16,2,0)="〇",HYPERLINK("#取組事例⑩","リンク"),"現在整理している事例はありません")</f>
        <v>リンク</v>
      </c>
      <c r="G33" s="56"/>
    </row>
    <row r="34" spans="2:7" ht="17.25" thickTop="1" x14ac:dyDescent="0.3">
      <c r="B34" s="56"/>
      <c r="C34" s="292" t="s">
        <v>2013</v>
      </c>
      <c r="D34" s="293"/>
      <c r="E34" s="293"/>
      <c r="F34" s="294"/>
      <c r="G34" s="56"/>
    </row>
    <row r="35" spans="2:7" ht="17.25" thickBot="1" x14ac:dyDescent="0.35">
      <c r="B35" s="56"/>
      <c r="C35" s="295" t="s">
        <v>2012</v>
      </c>
      <c r="D35" s="296"/>
      <c r="E35" s="296"/>
      <c r="F35" s="177" t="s">
        <v>2014</v>
      </c>
      <c r="G35" s="56"/>
    </row>
    <row r="36" spans="2:7" ht="17.25" thickTop="1" x14ac:dyDescent="0.3">
      <c r="B36" s="56"/>
      <c r="C36" s="297" t="s">
        <v>2015</v>
      </c>
      <c r="D36" s="298"/>
      <c r="E36" s="299"/>
      <c r="F36" s="63" t="str">
        <f>IF(VLOOKUP("太陽光",取組事例リスト!$B$19:$C$26,2,0)="〇",HYPERLINK("#取組事例_太陽光","リンク"),"現在整理している事例はありません")</f>
        <v>リンク</v>
      </c>
      <c r="G36" s="56"/>
    </row>
    <row r="37" spans="2:7" x14ac:dyDescent="0.3">
      <c r="B37" s="56"/>
      <c r="C37" s="297" t="s">
        <v>2016</v>
      </c>
      <c r="D37" s="298"/>
      <c r="E37" s="299"/>
      <c r="F37" s="63" t="str">
        <f>IF(VLOOKUP("風力",取組事例リスト!$B$19:$C$26,2,0)="〇",HYPERLINK("#取組事例_風力","リンク"),"現在整理している事例はありません")</f>
        <v>リンク</v>
      </c>
      <c r="G37" s="56"/>
    </row>
    <row r="38" spans="2:7" x14ac:dyDescent="0.3">
      <c r="B38" s="56"/>
      <c r="C38" s="297" t="s">
        <v>2017</v>
      </c>
      <c r="D38" s="298"/>
      <c r="E38" s="299"/>
      <c r="F38" s="63" t="str">
        <f>IF(VLOOKUP("水力",取組事例リスト!$B$19:$C$26,2,0)="〇",HYPERLINK("#取組事例_水力","リンク"),"現在整理している事例はありません")</f>
        <v>リンク</v>
      </c>
      <c r="G38" s="56"/>
    </row>
    <row r="39" spans="2:7" x14ac:dyDescent="0.3">
      <c r="B39" s="56"/>
      <c r="C39" s="297" t="s">
        <v>2018</v>
      </c>
      <c r="D39" s="298"/>
      <c r="E39" s="299"/>
      <c r="F39" s="63" t="str">
        <f>IF(VLOOKUP("地熱",取組事例リスト!$B$19:$C$26,2,0)="〇",HYPERLINK("#取組事例_地熱","リンク"),"現在整理している事例はありません")</f>
        <v>現在整理している事例はありません</v>
      </c>
      <c r="G39" s="56"/>
    </row>
    <row r="40" spans="2:7" x14ac:dyDescent="0.3">
      <c r="B40" s="56"/>
      <c r="C40" s="297" t="s">
        <v>2019</v>
      </c>
      <c r="D40" s="298"/>
      <c r="E40" s="299"/>
      <c r="F40" s="63" t="str">
        <f>IF(VLOOKUP("家畜ふん尿",取組事例リスト!$B$19:$C$26,2,0)="〇",HYPERLINK("#取組事例_家畜ふん尿","リンク"),"現在整理している事例はありません")</f>
        <v>リンク</v>
      </c>
      <c r="G40" s="56"/>
    </row>
    <row r="41" spans="2:7" x14ac:dyDescent="0.3">
      <c r="B41" s="56"/>
      <c r="C41" s="297" t="s">
        <v>2020</v>
      </c>
      <c r="D41" s="298"/>
      <c r="E41" s="299"/>
      <c r="F41" s="63" t="str">
        <f>IF(VLOOKUP("下水汚泥",取組事例リスト!$B$19:$C$26,2,0)="〇",HYPERLINK("#取組事例_下水汚泥","リンク"),"現在整理している事例はありません")</f>
        <v>リンク</v>
      </c>
      <c r="G41" s="56"/>
    </row>
    <row r="42" spans="2:7" x14ac:dyDescent="0.3">
      <c r="B42" s="56"/>
      <c r="C42" s="297" t="s">
        <v>2021</v>
      </c>
      <c r="D42" s="298"/>
      <c r="E42" s="299"/>
      <c r="F42" s="63" t="str">
        <f>IF(VLOOKUP("廃プラスチック",取組事例リスト!$B$19:$C$26,2,0)="〇",HYPERLINK("#取組事例_廃プラスチック","リンク"),"現在整理している事例はありません")</f>
        <v>リンク</v>
      </c>
      <c r="G42" s="56"/>
    </row>
    <row r="43" spans="2:7" ht="17.25" thickBot="1" x14ac:dyDescent="0.35">
      <c r="B43" s="56"/>
      <c r="C43" s="289" t="s">
        <v>2022</v>
      </c>
      <c r="D43" s="290"/>
      <c r="E43" s="291"/>
      <c r="F43" s="60" t="str">
        <f>IF(VLOOKUP("副生水素",取組事例リスト!$B$19:$C$26,2,0)="〇",HYPERLINK("#取組事例_副生水素","リンク"),"現在整理している事例はありません")</f>
        <v>リンク</v>
      </c>
      <c r="G43" s="56"/>
    </row>
    <row r="44" spans="2:7" x14ac:dyDescent="0.3">
      <c r="B44" s="56"/>
      <c r="C44" s="56"/>
      <c r="D44" s="56"/>
      <c r="E44" s="56"/>
      <c r="F44" s="56"/>
      <c r="G44" s="56"/>
    </row>
  </sheetData>
  <sheetProtection sheet="1" objects="1" scenarios="1"/>
  <mergeCells count="48">
    <mergeCell ref="C39:E39"/>
    <mergeCell ref="C40:E40"/>
    <mergeCell ref="C41:E41"/>
    <mergeCell ref="C42:E42"/>
    <mergeCell ref="C43:E43"/>
    <mergeCell ref="C34:F34"/>
    <mergeCell ref="C35:E35"/>
    <mergeCell ref="C36:E36"/>
    <mergeCell ref="C37:E37"/>
    <mergeCell ref="C38:E38"/>
    <mergeCell ref="B29:G29"/>
    <mergeCell ref="C30:F30"/>
    <mergeCell ref="C31:E31"/>
    <mergeCell ref="C32:E32"/>
    <mergeCell ref="C33:E33"/>
    <mergeCell ref="E16:F16"/>
    <mergeCell ref="E7:F8"/>
    <mergeCell ref="E11:F11"/>
    <mergeCell ref="E10:F10"/>
    <mergeCell ref="E9:F9"/>
    <mergeCell ref="E15:F15"/>
    <mergeCell ref="E14:F14"/>
    <mergeCell ref="E13:F13"/>
    <mergeCell ref="E12:F12"/>
    <mergeCell ref="E17:F17"/>
    <mergeCell ref="E18:F18"/>
    <mergeCell ref="E19:F19"/>
    <mergeCell ref="E20:F20"/>
    <mergeCell ref="E21:F21"/>
    <mergeCell ref="E22:F22"/>
    <mergeCell ref="E23:F23"/>
    <mergeCell ref="E24:F24"/>
    <mergeCell ref="E25:F25"/>
    <mergeCell ref="E26:F26"/>
    <mergeCell ref="B2:G2"/>
    <mergeCell ref="C3:D3"/>
    <mergeCell ref="C4:C8"/>
    <mergeCell ref="D4:D5"/>
    <mergeCell ref="D7:D8"/>
    <mergeCell ref="E6:F6"/>
    <mergeCell ref="E5:F5"/>
    <mergeCell ref="E4:F4"/>
    <mergeCell ref="E3:F3"/>
    <mergeCell ref="C9:C11"/>
    <mergeCell ref="C12:C15"/>
    <mergeCell ref="D12:D13"/>
    <mergeCell ref="D14:D15"/>
    <mergeCell ref="C16:D26"/>
  </mergeCells>
  <phoneticPr fontId="2"/>
  <pageMargins left="0.7" right="0.7" top="0.75" bottom="0.75" header="0.3" footer="0.3"/>
  <pageSetup paperSize="9" scale="55"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120287-0A1B-4BD4-AB64-65C874C9F8AB}">
  <sheetPr codeName="Sheet13">
    <pageSetUpPr fitToPage="1"/>
  </sheetPr>
  <dimension ref="A1:G43"/>
  <sheetViews>
    <sheetView showGridLines="0" zoomScaleNormal="100" workbookViewId="0"/>
  </sheetViews>
  <sheetFormatPr defaultRowHeight="16.5" x14ac:dyDescent="0.3"/>
  <cols>
    <col min="1" max="1" width="5.625" customWidth="1"/>
    <col min="2" max="2" width="3.625" customWidth="1"/>
    <col min="3" max="3" width="13.625" bestFit="1" customWidth="1"/>
    <col min="4" max="4" width="17.25" bestFit="1" customWidth="1"/>
    <col min="5" max="5" width="35.625" customWidth="1"/>
    <col min="6" max="6" width="65.625" customWidth="1"/>
    <col min="7" max="7" width="3.625" customWidth="1"/>
    <col min="8" max="8" width="5.625" customWidth="1"/>
  </cols>
  <sheetData>
    <row r="1" spans="1:7" x14ac:dyDescent="0.3">
      <c r="A1" s="69" t="str">
        <f>HYPERLINK("#地域モデル判定ツール","地域モデル判定ツールへ戻る")</f>
        <v>地域モデル判定ツールへ戻る</v>
      </c>
    </row>
    <row r="2" spans="1:7" ht="21" thickBot="1" x14ac:dyDescent="0.35">
      <c r="B2" s="262" t="s">
        <v>2098</v>
      </c>
      <c r="C2" s="262"/>
      <c r="D2" s="262"/>
      <c r="E2" s="262"/>
      <c r="F2" s="262"/>
      <c r="G2" s="262"/>
    </row>
    <row r="3" spans="1:7" ht="17.25" thickBot="1" x14ac:dyDescent="0.35">
      <c r="B3" s="36"/>
      <c r="C3" s="300" t="s">
        <v>1984</v>
      </c>
      <c r="D3" s="327"/>
      <c r="E3" s="331" t="s">
        <v>2099</v>
      </c>
      <c r="F3" s="332"/>
      <c r="G3" s="36"/>
    </row>
    <row r="4" spans="1:7" ht="17.25" thickTop="1" x14ac:dyDescent="0.3">
      <c r="B4" s="36"/>
      <c r="C4" s="302" t="s">
        <v>1986</v>
      </c>
      <c r="D4" s="328" t="s">
        <v>1987</v>
      </c>
      <c r="E4" s="337" t="s">
        <v>2052</v>
      </c>
      <c r="F4" s="338"/>
      <c r="G4" s="36"/>
    </row>
    <row r="5" spans="1:7" x14ac:dyDescent="0.3">
      <c r="B5" s="36"/>
      <c r="C5" s="303"/>
      <c r="D5" s="329"/>
      <c r="E5" s="335" t="s">
        <v>1989</v>
      </c>
      <c r="F5" s="336"/>
      <c r="G5" s="36"/>
    </row>
    <row r="6" spans="1:7" x14ac:dyDescent="0.3">
      <c r="B6" s="36"/>
      <c r="C6" s="303"/>
      <c r="D6" s="41" t="s">
        <v>1990</v>
      </c>
      <c r="E6" s="335" t="s">
        <v>2100</v>
      </c>
      <c r="F6" s="336"/>
      <c r="G6" s="36"/>
    </row>
    <row r="7" spans="1:7" ht="17.25" thickBot="1" x14ac:dyDescent="0.35">
      <c r="B7" s="36"/>
      <c r="C7" s="304"/>
      <c r="D7" s="37" t="s">
        <v>1993</v>
      </c>
      <c r="E7" s="333" t="s">
        <v>2101</v>
      </c>
      <c r="F7" s="334"/>
      <c r="G7" s="36"/>
    </row>
    <row r="8" spans="1:7" ht="17.25" thickTop="1" x14ac:dyDescent="0.3">
      <c r="B8" s="36"/>
      <c r="C8" s="302" t="s">
        <v>1995</v>
      </c>
      <c r="D8" s="38" t="s">
        <v>1996</v>
      </c>
      <c r="E8" s="337" t="s">
        <v>2088</v>
      </c>
      <c r="F8" s="338"/>
      <c r="G8" s="36"/>
    </row>
    <row r="9" spans="1:7" x14ac:dyDescent="0.3">
      <c r="B9" s="36"/>
      <c r="C9" s="303"/>
      <c r="D9" s="39" t="s">
        <v>1998</v>
      </c>
      <c r="E9" s="335" t="s">
        <v>2102</v>
      </c>
      <c r="F9" s="336"/>
      <c r="G9" s="36"/>
    </row>
    <row r="10" spans="1:7" ht="17.25" thickBot="1" x14ac:dyDescent="0.35">
      <c r="B10" s="36"/>
      <c r="C10" s="304"/>
      <c r="D10" s="37" t="s">
        <v>2000</v>
      </c>
      <c r="E10" s="333" t="s">
        <v>2001</v>
      </c>
      <c r="F10" s="334"/>
      <c r="G10" s="36"/>
    </row>
    <row r="11" spans="1:7" ht="17.25" thickTop="1" x14ac:dyDescent="0.3">
      <c r="B11" s="36"/>
      <c r="C11" s="302" t="s">
        <v>2002</v>
      </c>
      <c r="D11" s="324" t="s">
        <v>2003</v>
      </c>
      <c r="E11" s="337" t="s">
        <v>2103</v>
      </c>
      <c r="F11" s="338"/>
      <c r="G11" s="36"/>
    </row>
    <row r="12" spans="1:7" x14ac:dyDescent="0.3">
      <c r="B12" s="36"/>
      <c r="C12" s="303"/>
      <c r="D12" s="325"/>
      <c r="E12" s="335" t="s">
        <v>2104</v>
      </c>
      <c r="F12" s="336"/>
      <c r="G12" s="36"/>
    </row>
    <row r="13" spans="1:7" x14ac:dyDescent="0.3">
      <c r="B13" s="36"/>
      <c r="C13" s="303"/>
      <c r="D13" s="325" t="s">
        <v>2006</v>
      </c>
      <c r="E13" s="335" t="s">
        <v>2092</v>
      </c>
      <c r="F13" s="336"/>
      <c r="G13" s="36"/>
    </row>
    <row r="14" spans="1:7" ht="17.25" thickBot="1" x14ac:dyDescent="0.35">
      <c r="B14" s="36"/>
      <c r="C14" s="304"/>
      <c r="D14" s="326"/>
      <c r="E14" s="333" t="s">
        <v>2105</v>
      </c>
      <c r="F14" s="334"/>
      <c r="G14" s="36"/>
    </row>
    <row r="15" spans="1:7" ht="17.25" thickTop="1" x14ac:dyDescent="0.3">
      <c r="B15" s="36"/>
      <c r="C15" s="316" t="s">
        <v>2009</v>
      </c>
      <c r="D15" s="317"/>
      <c r="E15" s="339"/>
      <c r="F15" s="340"/>
      <c r="G15" s="36"/>
    </row>
    <row r="16" spans="1:7" x14ac:dyDescent="0.3">
      <c r="B16" s="36"/>
      <c r="C16" s="318"/>
      <c r="D16" s="317"/>
      <c r="E16" s="277"/>
      <c r="F16" s="278"/>
      <c r="G16" s="36"/>
    </row>
    <row r="17" spans="2:7" x14ac:dyDescent="0.3">
      <c r="B17" s="36"/>
      <c r="C17" s="318"/>
      <c r="D17" s="317"/>
      <c r="E17" s="277"/>
      <c r="F17" s="278"/>
      <c r="G17" s="36"/>
    </row>
    <row r="18" spans="2:7" x14ac:dyDescent="0.3">
      <c r="B18" s="36"/>
      <c r="C18" s="318"/>
      <c r="D18" s="317"/>
      <c r="E18" s="277"/>
      <c r="F18" s="278"/>
      <c r="G18" s="36"/>
    </row>
    <row r="19" spans="2:7" x14ac:dyDescent="0.3">
      <c r="B19" s="36"/>
      <c r="C19" s="318"/>
      <c r="D19" s="317"/>
      <c r="E19" s="277"/>
      <c r="F19" s="278"/>
      <c r="G19" s="36"/>
    </row>
    <row r="20" spans="2:7" x14ac:dyDescent="0.3">
      <c r="B20" s="36"/>
      <c r="C20" s="318"/>
      <c r="D20" s="317"/>
      <c r="E20" s="277"/>
      <c r="F20" s="278"/>
      <c r="G20" s="36"/>
    </row>
    <row r="21" spans="2:7" x14ac:dyDescent="0.3">
      <c r="B21" s="36"/>
      <c r="C21" s="318"/>
      <c r="D21" s="317"/>
      <c r="E21" s="277"/>
      <c r="F21" s="278"/>
      <c r="G21" s="36"/>
    </row>
    <row r="22" spans="2:7" x14ac:dyDescent="0.3">
      <c r="B22" s="36"/>
      <c r="C22" s="318"/>
      <c r="D22" s="317"/>
      <c r="E22" s="277"/>
      <c r="F22" s="278"/>
      <c r="G22" s="36"/>
    </row>
    <row r="23" spans="2:7" x14ac:dyDescent="0.3">
      <c r="B23" s="36"/>
      <c r="C23" s="318"/>
      <c r="D23" s="317"/>
      <c r="E23" s="277"/>
      <c r="F23" s="278"/>
      <c r="G23" s="36"/>
    </row>
    <row r="24" spans="2:7" x14ac:dyDescent="0.3">
      <c r="B24" s="36"/>
      <c r="C24" s="318"/>
      <c r="D24" s="317"/>
      <c r="E24" s="277"/>
      <c r="F24" s="278"/>
      <c r="G24" s="36"/>
    </row>
    <row r="25" spans="2:7" ht="17.25" thickBot="1" x14ac:dyDescent="0.35">
      <c r="B25" s="36"/>
      <c r="C25" s="319"/>
      <c r="D25" s="320"/>
      <c r="E25" s="281"/>
      <c r="F25" s="282"/>
      <c r="G25" s="36"/>
    </row>
    <row r="26" spans="2:7" x14ac:dyDescent="0.3">
      <c r="B26" s="36"/>
      <c r="C26" s="36"/>
      <c r="D26" s="36"/>
      <c r="E26" s="36"/>
      <c r="F26" s="36"/>
      <c r="G26" s="36"/>
    </row>
    <row r="28" spans="2:7" ht="21" thickBot="1" x14ac:dyDescent="0.35">
      <c r="B28" s="308" t="s">
        <v>2010</v>
      </c>
      <c r="C28" s="308"/>
      <c r="D28" s="308"/>
      <c r="E28" s="308"/>
      <c r="F28" s="308"/>
      <c r="G28" s="308"/>
    </row>
    <row r="29" spans="2:7" x14ac:dyDescent="0.3">
      <c r="B29" s="56"/>
      <c r="C29" s="311" t="s">
        <v>2011</v>
      </c>
      <c r="D29" s="312"/>
      <c r="E29" s="312"/>
      <c r="F29" s="313"/>
      <c r="G29" s="56"/>
    </row>
    <row r="30" spans="2:7" ht="17.25" thickBot="1" x14ac:dyDescent="0.35">
      <c r="B30" s="56"/>
      <c r="C30" s="314" t="s">
        <v>2012</v>
      </c>
      <c r="D30" s="315"/>
      <c r="E30" s="315"/>
      <c r="F30" s="178" t="s">
        <v>2014</v>
      </c>
      <c r="G30" s="56"/>
    </row>
    <row r="31" spans="2:7" ht="17.25" thickTop="1" x14ac:dyDescent="0.3">
      <c r="B31" s="56"/>
      <c r="C31" s="283" t="s">
        <v>20</v>
      </c>
      <c r="D31" s="284"/>
      <c r="E31" s="285"/>
      <c r="F31" s="63" t="str">
        <f>HYPERLINK("#技術開発動向⑪","リンク")</f>
        <v>リンク</v>
      </c>
      <c r="G31" s="56"/>
    </row>
    <row r="32" spans="2:7" ht="17.25" thickBot="1" x14ac:dyDescent="0.35">
      <c r="B32" s="56"/>
      <c r="C32" s="286" t="s">
        <v>21</v>
      </c>
      <c r="D32" s="287"/>
      <c r="E32" s="288"/>
      <c r="F32" s="179" t="str">
        <f>IF(VLOOKUP("⑪",取組事例リスト!$B$3:$C$16,2,0)="〇",HYPERLINK("#取組事例⑪","リンク"),"現在整理している事例はありません")</f>
        <v>リンク</v>
      </c>
      <c r="G32" s="56"/>
    </row>
    <row r="33" spans="2:7" ht="17.25" thickTop="1" x14ac:dyDescent="0.3">
      <c r="B33" s="56"/>
      <c r="C33" s="292" t="s">
        <v>2013</v>
      </c>
      <c r="D33" s="293"/>
      <c r="E33" s="293"/>
      <c r="F33" s="294"/>
      <c r="G33" s="56"/>
    </row>
    <row r="34" spans="2:7" ht="17.25" thickBot="1" x14ac:dyDescent="0.35">
      <c r="B34" s="56"/>
      <c r="C34" s="295" t="s">
        <v>2012</v>
      </c>
      <c r="D34" s="296"/>
      <c r="E34" s="296"/>
      <c r="F34" s="177" t="s">
        <v>2014</v>
      </c>
      <c r="G34" s="56"/>
    </row>
    <row r="35" spans="2:7" ht="17.25" thickTop="1" x14ac:dyDescent="0.3">
      <c r="B35" s="56"/>
      <c r="C35" s="297" t="s">
        <v>2015</v>
      </c>
      <c r="D35" s="298"/>
      <c r="E35" s="299"/>
      <c r="F35" s="63" t="str">
        <f>IF(VLOOKUP("太陽光",取組事例リスト!$B$19:$C$26,2,0)="〇",HYPERLINK("#取組事例_太陽光","リンク"),"現在整理している事例はありません")</f>
        <v>リンク</v>
      </c>
      <c r="G35" s="56"/>
    </row>
    <row r="36" spans="2:7" x14ac:dyDescent="0.3">
      <c r="B36" s="56"/>
      <c r="C36" s="297" t="s">
        <v>2016</v>
      </c>
      <c r="D36" s="298"/>
      <c r="E36" s="299"/>
      <c r="F36" s="63" t="str">
        <f>IF(VLOOKUP("風力",取組事例リスト!$B$19:$C$26,2,0)="〇",HYPERLINK("#取組事例_風力","リンク"),"現在整理している事例はありません")</f>
        <v>リンク</v>
      </c>
      <c r="G36" s="56"/>
    </row>
    <row r="37" spans="2:7" x14ac:dyDescent="0.3">
      <c r="B37" s="56"/>
      <c r="C37" s="297" t="s">
        <v>2017</v>
      </c>
      <c r="D37" s="298"/>
      <c r="E37" s="299"/>
      <c r="F37" s="63" t="str">
        <f>IF(VLOOKUP("水力",取組事例リスト!$B$19:$C$26,2,0)="〇",HYPERLINK("#取組事例_水力","リンク"),"現在整理している事例はありません")</f>
        <v>リンク</v>
      </c>
      <c r="G37" s="56"/>
    </row>
    <row r="38" spans="2:7" x14ac:dyDescent="0.3">
      <c r="B38" s="56"/>
      <c r="C38" s="297" t="s">
        <v>2018</v>
      </c>
      <c r="D38" s="298"/>
      <c r="E38" s="299"/>
      <c r="F38" s="63" t="str">
        <f>IF(VLOOKUP("地熱",取組事例リスト!$B$19:$C$26,2,0)="〇",HYPERLINK("#取組事例_地熱","リンク"),"現在整理している事例はありません")</f>
        <v>現在整理している事例はありません</v>
      </c>
      <c r="G38" s="56"/>
    </row>
    <row r="39" spans="2:7" x14ac:dyDescent="0.3">
      <c r="B39" s="56"/>
      <c r="C39" s="297" t="s">
        <v>2019</v>
      </c>
      <c r="D39" s="298"/>
      <c r="E39" s="299"/>
      <c r="F39" s="63" t="str">
        <f>IF(VLOOKUP("家畜ふん尿",取組事例リスト!$B$19:$C$26,2,0)="〇",HYPERLINK("#取組事例_家畜ふん尿","リンク"),"現在整理している事例はありません")</f>
        <v>リンク</v>
      </c>
      <c r="G39" s="56"/>
    </row>
    <row r="40" spans="2:7" x14ac:dyDescent="0.3">
      <c r="B40" s="56"/>
      <c r="C40" s="297" t="s">
        <v>2020</v>
      </c>
      <c r="D40" s="298"/>
      <c r="E40" s="299"/>
      <c r="F40" s="63" t="str">
        <f>IF(VLOOKUP("下水汚泥",取組事例リスト!$B$19:$C$26,2,0)="〇",HYPERLINK("#取組事例_下水汚泥","リンク"),"現在整理している事例はありません")</f>
        <v>リンク</v>
      </c>
      <c r="G40" s="56"/>
    </row>
    <row r="41" spans="2:7" x14ac:dyDescent="0.3">
      <c r="B41" s="56"/>
      <c r="C41" s="297" t="s">
        <v>2021</v>
      </c>
      <c r="D41" s="298"/>
      <c r="E41" s="299"/>
      <c r="F41" s="63" t="str">
        <f>IF(VLOOKUP("廃プラスチック",取組事例リスト!$B$19:$C$26,2,0)="〇",HYPERLINK("#取組事例_廃プラスチック","リンク"),"現在整理している事例はありません")</f>
        <v>リンク</v>
      </c>
      <c r="G41" s="56"/>
    </row>
    <row r="42" spans="2:7" ht="17.25" thickBot="1" x14ac:dyDescent="0.35">
      <c r="B42" s="56"/>
      <c r="C42" s="289" t="s">
        <v>2022</v>
      </c>
      <c r="D42" s="290"/>
      <c r="E42" s="291"/>
      <c r="F42" s="60" t="str">
        <f>IF(VLOOKUP("副生水素",取組事例リスト!$B$19:$C$26,2,0)="〇",HYPERLINK("#取組事例_副生水素","リンク"),"現在整理している事例はありません")</f>
        <v>リンク</v>
      </c>
      <c r="G42" s="56"/>
    </row>
    <row r="43" spans="2:7" x14ac:dyDescent="0.3">
      <c r="B43" s="56"/>
      <c r="C43" s="56"/>
      <c r="D43" s="56"/>
      <c r="E43" s="56"/>
      <c r="F43" s="56"/>
      <c r="G43" s="56"/>
    </row>
  </sheetData>
  <sheetProtection sheet="1" objects="1" scenarios="1"/>
  <mergeCells count="47">
    <mergeCell ref="C42:E42"/>
    <mergeCell ref="C37:E37"/>
    <mergeCell ref="C38:E38"/>
    <mergeCell ref="C39:E39"/>
    <mergeCell ref="C40:E40"/>
    <mergeCell ref="C41:E41"/>
    <mergeCell ref="C32:E32"/>
    <mergeCell ref="C33:F33"/>
    <mergeCell ref="C34:E34"/>
    <mergeCell ref="C35:E35"/>
    <mergeCell ref="C36:E36"/>
    <mergeCell ref="E25:F25"/>
    <mergeCell ref="B28:G28"/>
    <mergeCell ref="C29:F29"/>
    <mergeCell ref="C30:E30"/>
    <mergeCell ref="C31:E31"/>
    <mergeCell ref="C15:D25"/>
    <mergeCell ref="E20:F20"/>
    <mergeCell ref="E21:F21"/>
    <mergeCell ref="E22:F22"/>
    <mergeCell ref="E23:F23"/>
    <mergeCell ref="E24:F24"/>
    <mergeCell ref="E15:F15"/>
    <mergeCell ref="E16:F16"/>
    <mergeCell ref="E17:F17"/>
    <mergeCell ref="E18:F18"/>
    <mergeCell ref="E19:F19"/>
    <mergeCell ref="B2:G2"/>
    <mergeCell ref="C3:D3"/>
    <mergeCell ref="C4:C7"/>
    <mergeCell ref="D4:D5"/>
    <mergeCell ref="C8:C10"/>
    <mergeCell ref="E10:F10"/>
    <mergeCell ref="E9:F9"/>
    <mergeCell ref="E8:F8"/>
    <mergeCell ref="E7:F7"/>
    <mergeCell ref="E6:F6"/>
    <mergeCell ref="E5:F5"/>
    <mergeCell ref="E4:F4"/>
    <mergeCell ref="E3:F3"/>
    <mergeCell ref="C11:C14"/>
    <mergeCell ref="D11:D12"/>
    <mergeCell ref="D13:D14"/>
    <mergeCell ref="E14:F14"/>
    <mergeCell ref="E13:F13"/>
    <mergeCell ref="E12:F12"/>
    <mergeCell ref="E11:F11"/>
  </mergeCells>
  <phoneticPr fontId="2"/>
  <pageMargins left="0.7" right="0.7" top="0.75" bottom="0.75" header="0.3" footer="0.3"/>
  <pageSetup paperSize="9" scale="55"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7AB025-AD40-4945-BCF5-F7D5F7B84999}">
  <sheetPr codeName="Sheet14">
    <pageSetUpPr fitToPage="1"/>
  </sheetPr>
  <dimension ref="A1:G43"/>
  <sheetViews>
    <sheetView showGridLines="0" zoomScaleNormal="100" workbookViewId="0"/>
  </sheetViews>
  <sheetFormatPr defaultRowHeight="16.5" x14ac:dyDescent="0.3"/>
  <cols>
    <col min="1" max="1" width="5.625" customWidth="1"/>
    <col min="2" max="2" width="3.625" customWidth="1"/>
    <col min="3" max="3" width="13.625" bestFit="1" customWidth="1"/>
    <col min="4" max="4" width="17.25" bestFit="1" customWidth="1"/>
    <col min="5" max="5" width="35.625" customWidth="1"/>
    <col min="6" max="6" width="65.625" customWidth="1"/>
    <col min="7" max="7" width="3.625" customWidth="1"/>
    <col min="8" max="8" width="5.625" customWidth="1"/>
  </cols>
  <sheetData>
    <row r="1" spans="1:7" x14ac:dyDescent="0.3">
      <c r="A1" s="69" t="str">
        <f>HYPERLINK("#地域モデル判定ツール!A1","地域モデル判定ツールへ戻る")</f>
        <v>地域モデル判定ツールへ戻る</v>
      </c>
    </row>
    <row r="2" spans="1:7" ht="21" thickBot="1" x14ac:dyDescent="0.35">
      <c r="B2" s="262" t="s">
        <v>2106</v>
      </c>
      <c r="C2" s="262"/>
      <c r="D2" s="262"/>
      <c r="E2" s="262"/>
      <c r="F2" s="262"/>
      <c r="G2" s="262"/>
    </row>
    <row r="3" spans="1:7" ht="17.25" thickBot="1" x14ac:dyDescent="0.35">
      <c r="B3" s="36"/>
      <c r="C3" s="300" t="s">
        <v>1984</v>
      </c>
      <c r="D3" s="327"/>
      <c r="E3" s="331" t="s">
        <v>2107</v>
      </c>
      <c r="F3" s="332"/>
      <c r="G3" s="36"/>
    </row>
    <row r="4" spans="1:7" ht="17.25" thickTop="1" x14ac:dyDescent="0.3">
      <c r="B4" s="36"/>
      <c r="C4" s="302" t="s">
        <v>1986</v>
      </c>
      <c r="D4" s="328" t="s">
        <v>1987</v>
      </c>
      <c r="E4" s="337" t="s">
        <v>2052</v>
      </c>
      <c r="F4" s="338"/>
      <c r="G4" s="36"/>
    </row>
    <row r="5" spans="1:7" x14ac:dyDescent="0.3">
      <c r="B5" s="36"/>
      <c r="C5" s="303"/>
      <c r="D5" s="329"/>
      <c r="E5" s="335" t="s">
        <v>1989</v>
      </c>
      <c r="F5" s="336"/>
      <c r="G5" s="36"/>
    </row>
    <row r="6" spans="1:7" x14ac:dyDescent="0.3">
      <c r="B6" s="36"/>
      <c r="C6" s="303"/>
      <c r="D6" s="41" t="s">
        <v>1990</v>
      </c>
      <c r="E6" s="335" t="s">
        <v>2100</v>
      </c>
      <c r="F6" s="336"/>
      <c r="G6" s="36"/>
    </row>
    <row r="7" spans="1:7" ht="17.25" thickBot="1" x14ac:dyDescent="0.35">
      <c r="B7" s="36"/>
      <c r="C7" s="304"/>
      <c r="D7" s="37" t="s">
        <v>1993</v>
      </c>
      <c r="E7" s="333" t="s">
        <v>2108</v>
      </c>
      <c r="F7" s="334"/>
      <c r="G7" s="36"/>
    </row>
    <row r="8" spans="1:7" ht="17.25" thickTop="1" x14ac:dyDescent="0.3">
      <c r="B8" s="36"/>
      <c r="C8" s="302" t="s">
        <v>1995</v>
      </c>
      <c r="D8" s="38" t="s">
        <v>1996</v>
      </c>
      <c r="E8" s="337" t="s">
        <v>2088</v>
      </c>
      <c r="F8" s="338"/>
      <c r="G8" s="36"/>
    </row>
    <row r="9" spans="1:7" x14ac:dyDescent="0.3">
      <c r="B9" s="36"/>
      <c r="C9" s="303"/>
      <c r="D9" s="39" t="s">
        <v>1998</v>
      </c>
      <c r="E9" s="335" t="s">
        <v>2102</v>
      </c>
      <c r="F9" s="336"/>
      <c r="G9" s="36"/>
    </row>
    <row r="10" spans="1:7" ht="17.25" thickBot="1" x14ac:dyDescent="0.35">
      <c r="B10" s="36"/>
      <c r="C10" s="304"/>
      <c r="D10" s="37" t="s">
        <v>2000</v>
      </c>
      <c r="E10" s="333" t="s">
        <v>2001</v>
      </c>
      <c r="F10" s="334"/>
      <c r="G10" s="36"/>
    </row>
    <row r="11" spans="1:7" ht="17.25" thickTop="1" x14ac:dyDescent="0.3">
      <c r="B11" s="36"/>
      <c r="C11" s="302" t="s">
        <v>2002</v>
      </c>
      <c r="D11" s="324" t="s">
        <v>2003</v>
      </c>
      <c r="E11" s="337" t="s">
        <v>2109</v>
      </c>
      <c r="F11" s="338"/>
      <c r="G11" s="36"/>
    </row>
    <row r="12" spans="1:7" x14ac:dyDescent="0.3">
      <c r="B12" s="36"/>
      <c r="C12" s="303"/>
      <c r="D12" s="325"/>
      <c r="E12" s="335" t="s">
        <v>2104</v>
      </c>
      <c r="F12" s="336"/>
      <c r="G12" s="36"/>
    </row>
    <row r="13" spans="1:7" x14ac:dyDescent="0.3">
      <c r="B13" s="36"/>
      <c r="C13" s="303"/>
      <c r="D13" s="325" t="s">
        <v>2006</v>
      </c>
      <c r="E13" s="335" t="s">
        <v>2092</v>
      </c>
      <c r="F13" s="336"/>
      <c r="G13" s="36"/>
    </row>
    <row r="14" spans="1:7" ht="17.25" thickBot="1" x14ac:dyDescent="0.35">
      <c r="B14" s="36"/>
      <c r="C14" s="304"/>
      <c r="D14" s="326"/>
      <c r="E14" s="333" t="s">
        <v>2110</v>
      </c>
      <c r="F14" s="334"/>
      <c r="G14" s="36"/>
    </row>
    <row r="15" spans="1:7" ht="17.25" thickTop="1" x14ac:dyDescent="0.3">
      <c r="B15" s="36"/>
      <c r="C15" s="316" t="s">
        <v>2009</v>
      </c>
      <c r="D15" s="317"/>
      <c r="E15" s="339"/>
      <c r="F15" s="340"/>
      <c r="G15" s="36"/>
    </row>
    <row r="16" spans="1:7" x14ac:dyDescent="0.3">
      <c r="B16" s="36"/>
      <c r="C16" s="318"/>
      <c r="D16" s="317"/>
      <c r="E16" s="277"/>
      <c r="F16" s="278"/>
      <c r="G16" s="36"/>
    </row>
    <row r="17" spans="2:7" x14ac:dyDescent="0.3">
      <c r="B17" s="36"/>
      <c r="C17" s="318"/>
      <c r="D17" s="317"/>
      <c r="E17" s="277"/>
      <c r="F17" s="278"/>
      <c r="G17" s="36"/>
    </row>
    <row r="18" spans="2:7" x14ac:dyDescent="0.3">
      <c r="B18" s="36"/>
      <c r="C18" s="318"/>
      <c r="D18" s="317"/>
      <c r="E18" s="277"/>
      <c r="F18" s="278"/>
      <c r="G18" s="36"/>
    </row>
    <row r="19" spans="2:7" x14ac:dyDescent="0.3">
      <c r="B19" s="36"/>
      <c r="C19" s="318"/>
      <c r="D19" s="317"/>
      <c r="E19" s="277"/>
      <c r="F19" s="278"/>
      <c r="G19" s="36"/>
    </row>
    <row r="20" spans="2:7" x14ac:dyDescent="0.3">
      <c r="B20" s="36"/>
      <c r="C20" s="318"/>
      <c r="D20" s="317"/>
      <c r="E20" s="277"/>
      <c r="F20" s="278"/>
      <c r="G20" s="36"/>
    </row>
    <row r="21" spans="2:7" x14ac:dyDescent="0.3">
      <c r="B21" s="36"/>
      <c r="C21" s="318"/>
      <c r="D21" s="317"/>
      <c r="E21" s="277"/>
      <c r="F21" s="278"/>
      <c r="G21" s="36"/>
    </row>
    <row r="22" spans="2:7" x14ac:dyDescent="0.3">
      <c r="B22" s="36"/>
      <c r="C22" s="318"/>
      <c r="D22" s="317"/>
      <c r="E22" s="277"/>
      <c r="F22" s="278"/>
      <c r="G22" s="36"/>
    </row>
    <row r="23" spans="2:7" x14ac:dyDescent="0.3">
      <c r="B23" s="36"/>
      <c r="C23" s="318"/>
      <c r="D23" s="317"/>
      <c r="E23" s="277"/>
      <c r="F23" s="278"/>
      <c r="G23" s="36"/>
    </row>
    <row r="24" spans="2:7" x14ac:dyDescent="0.3">
      <c r="B24" s="36"/>
      <c r="C24" s="318"/>
      <c r="D24" s="317"/>
      <c r="E24" s="277"/>
      <c r="F24" s="278"/>
      <c r="G24" s="36"/>
    </row>
    <row r="25" spans="2:7" ht="17.25" thickBot="1" x14ac:dyDescent="0.35">
      <c r="B25" s="36"/>
      <c r="C25" s="319"/>
      <c r="D25" s="320"/>
      <c r="E25" s="281"/>
      <c r="F25" s="282"/>
      <c r="G25" s="36"/>
    </row>
    <row r="26" spans="2:7" x14ac:dyDescent="0.3">
      <c r="B26" s="36"/>
      <c r="C26" s="36"/>
      <c r="D26" s="36"/>
      <c r="E26" s="36"/>
      <c r="F26" s="36"/>
      <c r="G26" s="36"/>
    </row>
    <row r="28" spans="2:7" ht="21" thickBot="1" x14ac:dyDescent="0.35">
      <c r="B28" s="308" t="s">
        <v>2010</v>
      </c>
      <c r="C28" s="308"/>
      <c r="D28" s="308"/>
      <c r="E28" s="308"/>
      <c r="F28" s="308"/>
      <c r="G28" s="308"/>
    </row>
    <row r="29" spans="2:7" x14ac:dyDescent="0.3">
      <c r="B29" s="56"/>
      <c r="C29" s="311" t="s">
        <v>2011</v>
      </c>
      <c r="D29" s="312"/>
      <c r="E29" s="312"/>
      <c r="F29" s="313"/>
      <c r="G29" s="56"/>
    </row>
    <row r="30" spans="2:7" ht="17.25" thickBot="1" x14ac:dyDescent="0.35">
      <c r="B30" s="56"/>
      <c r="C30" s="314" t="s">
        <v>2012</v>
      </c>
      <c r="D30" s="315"/>
      <c r="E30" s="315"/>
      <c r="F30" s="178" t="s">
        <v>2014</v>
      </c>
      <c r="G30" s="56"/>
    </row>
    <row r="31" spans="2:7" ht="17.25" thickTop="1" x14ac:dyDescent="0.3">
      <c r="B31" s="56"/>
      <c r="C31" s="283" t="s">
        <v>20</v>
      </c>
      <c r="D31" s="284"/>
      <c r="E31" s="285"/>
      <c r="F31" s="63" t="str">
        <f>HYPERLINK("#技術開発動向⑫","リンク")</f>
        <v>リンク</v>
      </c>
      <c r="G31" s="56"/>
    </row>
    <row r="32" spans="2:7" ht="17.25" thickBot="1" x14ac:dyDescent="0.35">
      <c r="B32" s="56"/>
      <c r="C32" s="286" t="s">
        <v>21</v>
      </c>
      <c r="D32" s="287"/>
      <c r="E32" s="288"/>
      <c r="F32" s="179" t="str">
        <f>IF(VLOOKUP("⑫",取組事例リスト!$B$3:$C$16,2,0)="〇",HYPERLINK("#取組事例⑫","リンク"),"現在整理している事例はありません")</f>
        <v>現在整理している事例はありません</v>
      </c>
      <c r="G32" s="56"/>
    </row>
    <row r="33" spans="2:7" ht="17.25" thickTop="1" x14ac:dyDescent="0.3">
      <c r="B33" s="56"/>
      <c r="C33" s="292" t="s">
        <v>2013</v>
      </c>
      <c r="D33" s="293"/>
      <c r="E33" s="293"/>
      <c r="F33" s="294"/>
      <c r="G33" s="56"/>
    </row>
    <row r="34" spans="2:7" ht="17.25" thickBot="1" x14ac:dyDescent="0.35">
      <c r="B34" s="56"/>
      <c r="C34" s="295" t="s">
        <v>2012</v>
      </c>
      <c r="D34" s="296"/>
      <c r="E34" s="296"/>
      <c r="F34" s="177" t="s">
        <v>2014</v>
      </c>
      <c r="G34" s="56"/>
    </row>
    <row r="35" spans="2:7" ht="17.25" thickTop="1" x14ac:dyDescent="0.3">
      <c r="B35" s="56"/>
      <c r="C35" s="297" t="s">
        <v>2015</v>
      </c>
      <c r="D35" s="298"/>
      <c r="E35" s="299"/>
      <c r="F35" s="63" t="str">
        <f>IF(VLOOKUP("太陽光",取組事例リスト!$B$19:$C$26,2,0)="〇",HYPERLINK("#取組事例_太陽光","リンク"),"現在整理している事例はありません")</f>
        <v>リンク</v>
      </c>
      <c r="G35" s="56"/>
    </row>
    <row r="36" spans="2:7" x14ac:dyDescent="0.3">
      <c r="B36" s="56"/>
      <c r="C36" s="297" t="s">
        <v>2016</v>
      </c>
      <c r="D36" s="298"/>
      <c r="E36" s="299"/>
      <c r="F36" s="63" t="str">
        <f>IF(VLOOKUP("風力",取組事例リスト!$B$19:$C$26,2,0)="〇",HYPERLINK("#取組事例_風力","リンク"),"現在整理している事例はありません")</f>
        <v>リンク</v>
      </c>
      <c r="G36" s="56"/>
    </row>
    <row r="37" spans="2:7" x14ac:dyDescent="0.3">
      <c r="B37" s="56"/>
      <c r="C37" s="297" t="s">
        <v>2017</v>
      </c>
      <c r="D37" s="298"/>
      <c r="E37" s="299"/>
      <c r="F37" s="63" t="str">
        <f>IF(VLOOKUP("水力",取組事例リスト!$B$19:$C$26,2,0)="〇",HYPERLINK("#取組事例_水力","リンク"),"現在整理している事例はありません")</f>
        <v>リンク</v>
      </c>
      <c r="G37" s="56"/>
    </row>
    <row r="38" spans="2:7" x14ac:dyDescent="0.3">
      <c r="B38" s="56"/>
      <c r="C38" s="297" t="s">
        <v>2018</v>
      </c>
      <c r="D38" s="298"/>
      <c r="E38" s="299"/>
      <c r="F38" s="63" t="str">
        <f>IF(VLOOKUP("地熱",取組事例リスト!$B$19:$C$26,2,0)="〇",HYPERLINK("#取組事例_地熱","リンク"),"現在整理している事例はありません")</f>
        <v>現在整理している事例はありません</v>
      </c>
      <c r="G38" s="56"/>
    </row>
    <row r="39" spans="2:7" x14ac:dyDescent="0.3">
      <c r="B39" s="56"/>
      <c r="C39" s="297" t="s">
        <v>2019</v>
      </c>
      <c r="D39" s="298"/>
      <c r="E39" s="299"/>
      <c r="F39" s="63" t="str">
        <f>IF(VLOOKUP("家畜ふん尿",取組事例リスト!$B$19:$C$26,2,0)="〇",HYPERLINK("#取組事例_家畜ふん尿","リンク"),"現在整理している事例はありません")</f>
        <v>リンク</v>
      </c>
      <c r="G39" s="56"/>
    </row>
    <row r="40" spans="2:7" x14ac:dyDescent="0.3">
      <c r="B40" s="56"/>
      <c r="C40" s="297" t="s">
        <v>2020</v>
      </c>
      <c r="D40" s="298"/>
      <c r="E40" s="299"/>
      <c r="F40" s="63" t="str">
        <f>IF(VLOOKUP("下水汚泥",取組事例リスト!$B$19:$C$26,2,0)="〇",HYPERLINK("#取組事例_下水汚泥","リンク"),"現在整理している事例はありません")</f>
        <v>リンク</v>
      </c>
      <c r="G40" s="56"/>
    </row>
    <row r="41" spans="2:7" x14ac:dyDescent="0.3">
      <c r="B41" s="56"/>
      <c r="C41" s="297" t="s">
        <v>2021</v>
      </c>
      <c r="D41" s="298"/>
      <c r="E41" s="299"/>
      <c r="F41" s="63" t="str">
        <f>IF(VLOOKUP("廃プラスチック",取組事例リスト!$B$19:$C$26,2,0)="〇",HYPERLINK("#取組事例_廃プラスチック","リンク"),"現在整理している事例はありません")</f>
        <v>リンク</v>
      </c>
      <c r="G41" s="56"/>
    </row>
    <row r="42" spans="2:7" ht="17.25" thickBot="1" x14ac:dyDescent="0.35">
      <c r="B42" s="56"/>
      <c r="C42" s="289" t="s">
        <v>2022</v>
      </c>
      <c r="D42" s="290"/>
      <c r="E42" s="291"/>
      <c r="F42" s="60" t="str">
        <f>IF(VLOOKUP("副生水素",取組事例リスト!$B$19:$C$26,2,0)="〇",HYPERLINK("#取組事例_副生水素","リンク"),"現在整理している事例はありません")</f>
        <v>リンク</v>
      </c>
      <c r="G42" s="56"/>
    </row>
    <row r="43" spans="2:7" x14ac:dyDescent="0.3">
      <c r="B43" s="56"/>
      <c r="C43" s="56"/>
      <c r="D43" s="56"/>
      <c r="E43" s="56"/>
      <c r="F43" s="56"/>
      <c r="G43" s="56"/>
    </row>
  </sheetData>
  <sheetProtection sheet="1" objects="1" scenarios="1"/>
  <mergeCells count="47">
    <mergeCell ref="C42:E42"/>
    <mergeCell ref="C37:E37"/>
    <mergeCell ref="C38:E38"/>
    <mergeCell ref="C39:E39"/>
    <mergeCell ref="C40:E40"/>
    <mergeCell ref="C41:E41"/>
    <mergeCell ref="C32:E32"/>
    <mergeCell ref="C33:F33"/>
    <mergeCell ref="C34:E34"/>
    <mergeCell ref="C35:E35"/>
    <mergeCell ref="C36:E36"/>
    <mergeCell ref="B28:G28"/>
    <mergeCell ref="C29:F29"/>
    <mergeCell ref="C30:E30"/>
    <mergeCell ref="C31:E31"/>
    <mergeCell ref="E8:F8"/>
    <mergeCell ref="E13:F13"/>
    <mergeCell ref="E12:F12"/>
    <mergeCell ref="E11:F11"/>
    <mergeCell ref="E10:F10"/>
    <mergeCell ref="E9:F9"/>
    <mergeCell ref="E22:F22"/>
    <mergeCell ref="E18:F18"/>
    <mergeCell ref="E19:F19"/>
    <mergeCell ref="E20:F20"/>
    <mergeCell ref="E21:F21"/>
    <mergeCell ref="C15:D25"/>
    <mergeCell ref="B2:G2"/>
    <mergeCell ref="C3:D3"/>
    <mergeCell ref="C4:C7"/>
    <mergeCell ref="D4:D5"/>
    <mergeCell ref="C8:C10"/>
    <mergeCell ref="E3:F3"/>
    <mergeCell ref="E7:F7"/>
    <mergeCell ref="E6:F6"/>
    <mergeCell ref="E5:F5"/>
    <mergeCell ref="E4:F4"/>
    <mergeCell ref="C11:C14"/>
    <mergeCell ref="D11:D12"/>
    <mergeCell ref="D13:D14"/>
    <mergeCell ref="E15:F15"/>
    <mergeCell ref="E16:F16"/>
    <mergeCell ref="E23:F23"/>
    <mergeCell ref="E24:F24"/>
    <mergeCell ref="E25:F25"/>
    <mergeCell ref="E14:F14"/>
    <mergeCell ref="E17:F17"/>
  </mergeCells>
  <phoneticPr fontId="2"/>
  <pageMargins left="0.7" right="0.7" top="0.75" bottom="0.75" header="0.3" footer="0.3"/>
  <pageSetup paperSize="9" scale="55"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9B87E2-B523-40B1-8354-F2D59B511980}">
  <sheetPr codeName="Sheet15">
    <pageSetUpPr fitToPage="1"/>
  </sheetPr>
  <dimension ref="A1:G44"/>
  <sheetViews>
    <sheetView showGridLines="0" zoomScaleNormal="100" workbookViewId="0"/>
  </sheetViews>
  <sheetFormatPr defaultRowHeight="16.5" x14ac:dyDescent="0.3"/>
  <cols>
    <col min="1" max="1" width="5.625" customWidth="1"/>
    <col min="2" max="2" width="3.625" customWidth="1"/>
    <col min="3" max="3" width="13.625" bestFit="1" customWidth="1"/>
    <col min="4" max="4" width="17.25" bestFit="1" customWidth="1"/>
    <col min="5" max="5" width="35.625" customWidth="1"/>
    <col min="6" max="6" width="65.625" customWidth="1"/>
    <col min="7" max="7" width="3.625" customWidth="1"/>
    <col min="8" max="8" width="5.625" customWidth="1"/>
  </cols>
  <sheetData>
    <row r="1" spans="1:7" x14ac:dyDescent="0.3">
      <c r="A1" s="69" t="str">
        <f>HYPERLINK("#地域モデル判定ツール!A1","地域モデル判定ツールへ戻る")</f>
        <v>地域モデル判定ツールへ戻る</v>
      </c>
    </row>
    <row r="2" spans="1:7" ht="21" thickBot="1" x14ac:dyDescent="0.35">
      <c r="B2" s="262" t="s">
        <v>2111</v>
      </c>
      <c r="C2" s="262"/>
      <c r="D2" s="262"/>
      <c r="E2" s="262"/>
      <c r="F2" s="262"/>
      <c r="G2" s="262"/>
    </row>
    <row r="3" spans="1:7" ht="17.25" thickBot="1" x14ac:dyDescent="0.35">
      <c r="B3" s="36"/>
      <c r="C3" s="300" t="s">
        <v>1984</v>
      </c>
      <c r="D3" s="327"/>
      <c r="E3" s="331" t="s">
        <v>2112</v>
      </c>
      <c r="F3" s="332"/>
      <c r="G3" s="36"/>
    </row>
    <row r="4" spans="1:7" ht="17.25" thickTop="1" x14ac:dyDescent="0.3">
      <c r="B4" s="36"/>
      <c r="C4" s="345" t="s">
        <v>1986</v>
      </c>
      <c r="D4" s="328" t="s">
        <v>1987</v>
      </c>
      <c r="E4" s="337" t="s">
        <v>2052</v>
      </c>
      <c r="F4" s="338"/>
      <c r="G4" s="36"/>
    </row>
    <row r="5" spans="1:7" x14ac:dyDescent="0.3">
      <c r="B5" s="36"/>
      <c r="C5" s="346"/>
      <c r="D5" s="329"/>
      <c r="E5" s="335" t="s">
        <v>1989</v>
      </c>
      <c r="F5" s="336"/>
      <c r="G5" s="36"/>
    </row>
    <row r="6" spans="1:7" x14ac:dyDescent="0.3">
      <c r="B6" s="36"/>
      <c r="C6" s="346"/>
      <c r="D6" s="41" t="s">
        <v>1990</v>
      </c>
      <c r="E6" s="335" t="s">
        <v>2100</v>
      </c>
      <c r="F6" s="336"/>
      <c r="G6" s="36"/>
    </row>
    <row r="7" spans="1:7" ht="17.25" customHeight="1" x14ac:dyDescent="0.3">
      <c r="B7" s="36"/>
      <c r="C7" s="346"/>
      <c r="D7" s="330" t="s">
        <v>1993</v>
      </c>
      <c r="E7" s="349" t="s">
        <v>2113</v>
      </c>
      <c r="F7" s="350"/>
      <c r="G7" s="36"/>
    </row>
    <row r="8" spans="1:7" ht="17.25" thickBot="1" x14ac:dyDescent="0.35">
      <c r="B8" s="36"/>
      <c r="C8" s="347"/>
      <c r="D8" s="348"/>
      <c r="E8" s="351"/>
      <c r="F8" s="352"/>
      <c r="G8" s="36"/>
    </row>
    <row r="9" spans="1:7" ht="17.25" thickTop="1" x14ac:dyDescent="0.3">
      <c r="B9" s="36"/>
      <c r="C9" s="302" t="s">
        <v>1995</v>
      </c>
      <c r="D9" s="38" t="s">
        <v>1996</v>
      </c>
      <c r="E9" s="337" t="s">
        <v>2114</v>
      </c>
      <c r="F9" s="338"/>
      <c r="G9" s="36"/>
    </row>
    <row r="10" spans="1:7" x14ac:dyDescent="0.3">
      <c r="B10" s="36"/>
      <c r="C10" s="303"/>
      <c r="D10" s="39" t="s">
        <v>1998</v>
      </c>
      <c r="E10" s="335" t="s">
        <v>2115</v>
      </c>
      <c r="F10" s="336"/>
      <c r="G10" s="36"/>
    </row>
    <row r="11" spans="1:7" ht="17.25" thickBot="1" x14ac:dyDescent="0.35">
      <c r="B11" s="36"/>
      <c r="C11" s="304"/>
      <c r="D11" s="37" t="s">
        <v>2000</v>
      </c>
      <c r="E11" s="333" t="s">
        <v>2001</v>
      </c>
      <c r="F11" s="334"/>
      <c r="G11" s="36"/>
    </row>
    <row r="12" spans="1:7" ht="17.25" thickTop="1" x14ac:dyDescent="0.3">
      <c r="B12" s="36"/>
      <c r="C12" s="302" t="s">
        <v>2002</v>
      </c>
      <c r="D12" s="324" t="s">
        <v>2003</v>
      </c>
      <c r="E12" s="337" t="s">
        <v>2116</v>
      </c>
      <c r="F12" s="338"/>
      <c r="G12" s="36"/>
    </row>
    <row r="13" spans="1:7" x14ac:dyDescent="0.3">
      <c r="B13" s="36"/>
      <c r="C13" s="303"/>
      <c r="D13" s="325"/>
      <c r="E13" s="335" t="s">
        <v>2117</v>
      </c>
      <c r="F13" s="336"/>
      <c r="G13" s="36"/>
    </row>
    <row r="14" spans="1:7" x14ac:dyDescent="0.3">
      <c r="B14" s="36"/>
      <c r="C14" s="303"/>
      <c r="D14" s="325" t="s">
        <v>2006</v>
      </c>
      <c r="E14" s="335" t="s">
        <v>2118</v>
      </c>
      <c r="F14" s="336"/>
      <c r="G14" s="36"/>
    </row>
    <row r="15" spans="1:7" ht="17.25" thickBot="1" x14ac:dyDescent="0.35">
      <c r="B15" s="36"/>
      <c r="C15" s="304"/>
      <c r="D15" s="326"/>
      <c r="E15" s="333" t="s">
        <v>2119</v>
      </c>
      <c r="F15" s="334"/>
      <c r="G15" s="36"/>
    </row>
    <row r="16" spans="1:7" ht="17.25" thickTop="1" x14ac:dyDescent="0.3">
      <c r="B16" s="36"/>
      <c r="C16" s="316" t="s">
        <v>2009</v>
      </c>
      <c r="D16" s="317"/>
      <c r="E16" s="339"/>
      <c r="F16" s="340"/>
      <c r="G16" s="36"/>
    </row>
    <row r="17" spans="2:7" x14ac:dyDescent="0.3">
      <c r="B17" s="36"/>
      <c r="C17" s="318"/>
      <c r="D17" s="317"/>
      <c r="E17" s="277"/>
      <c r="F17" s="278"/>
      <c r="G17" s="36"/>
    </row>
    <row r="18" spans="2:7" x14ac:dyDescent="0.3">
      <c r="B18" s="36"/>
      <c r="C18" s="318"/>
      <c r="D18" s="317"/>
      <c r="E18" s="277"/>
      <c r="F18" s="278"/>
      <c r="G18" s="36"/>
    </row>
    <row r="19" spans="2:7" x14ac:dyDescent="0.3">
      <c r="B19" s="36"/>
      <c r="C19" s="318"/>
      <c r="D19" s="317"/>
      <c r="E19" s="277"/>
      <c r="F19" s="278"/>
      <c r="G19" s="36"/>
    </row>
    <row r="20" spans="2:7" x14ac:dyDescent="0.3">
      <c r="B20" s="36"/>
      <c r="C20" s="318"/>
      <c r="D20" s="317"/>
      <c r="E20" s="277"/>
      <c r="F20" s="278"/>
      <c r="G20" s="36"/>
    </row>
    <row r="21" spans="2:7" x14ac:dyDescent="0.3">
      <c r="B21" s="36"/>
      <c r="C21" s="318"/>
      <c r="D21" s="317"/>
      <c r="E21" s="277"/>
      <c r="F21" s="278"/>
      <c r="G21" s="36"/>
    </row>
    <row r="22" spans="2:7" x14ac:dyDescent="0.3">
      <c r="B22" s="36"/>
      <c r="C22" s="318"/>
      <c r="D22" s="317"/>
      <c r="E22" s="277"/>
      <c r="F22" s="278"/>
      <c r="G22" s="36"/>
    </row>
    <row r="23" spans="2:7" x14ac:dyDescent="0.3">
      <c r="B23" s="36"/>
      <c r="C23" s="318"/>
      <c r="D23" s="317"/>
      <c r="E23" s="277"/>
      <c r="F23" s="278"/>
      <c r="G23" s="36"/>
    </row>
    <row r="24" spans="2:7" x14ac:dyDescent="0.3">
      <c r="B24" s="36"/>
      <c r="C24" s="318"/>
      <c r="D24" s="317"/>
      <c r="E24" s="277"/>
      <c r="F24" s="278"/>
      <c r="G24" s="36"/>
    </row>
    <row r="25" spans="2:7" x14ac:dyDescent="0.3">
      <c r="B25" s="36"/>
      <c r="C25" s="318"/>
      <c r="D25" s="317"/>
      <c r="E25" s="277"/>
      <c r="F25" s="278"/>
      <c r="G25" s="36"/>
    </row>
    <row r="26" spans="2:7" ht="17.25" thickBot="1" x14ac:dyDescent="0.35">
      <c r="B26" s="36"/>
      <c r="C26" s="319"/>
      <c r="D26" s="320"/>
      <c r="E26" s="281"/>
      <c r="F26" s="282"/>
      <c r="G26" s="36"/>
    </row>
    <row r="27" spans="2:7" x14ac:dyDescent="0.3">
      <c r="B27" s="36"/>
      <c r="C27" s="36"/>
      <c r="D27" s="36"/>
      <c r="E27" s="36"/>
      <c r="F27" s="36"/>
      <c r="G27" s="36"/>
    </row>
    <row r="29" spans="2:7" ht="21" thickBot="1" x14ac:dyDescent="0.35">
      <c r="B29" s="308" t="s">
        <v>2010</v>
      </c>
      <c r="C29" s="308"/>
      <c r="D29" s="308"/>
      <c r="E29" s="308"/>
      <c r="F29" s="308"/>
      <c r="G29" s="308"/>
    </row>
    <row r="30" spans="2:7" x14ac:dyDescent="0.3">
      <c r="B30" s="56"/>
      <c r="C30" s="311" t="s">
        <v>2011</v>
      </c>
      <c r="D30" s="312"/>
      <c r="E30" s="312"/>
      <c r="F30" s="313"/>
      <c r="G30" s="56"/>
    </row>
    <row r="31" spans="2:7" ht="17.25" thickBot="1" x14ac:dyDescent="0.35">
      <c r="B31" s="56"/>
      <c r="C31" s="314" t="s">
        <v>2012</v>
      </c>
      <c r="D31" s="315"/>
      <c r="E31" s="315"/>
      <c r="F31" s="178" t="s">
        <v>2014</v>
      </c>
      <c r="G31" s="56"/>
    </row>
    <row r="32" spans="2:7" ht="17.25" thickTop="1" x14ac:dyDescent="0.3">
      <c r="B32" s="56"/>
      <c r="C32" s="283" t="s">
        <v>20</v>
      </c>
      <c r="D32" s="284"/>
      <c r="E32" s="285"/>
      <c r="F32" s="63" t="str">
        <f>HYPERLINK("#技術開発動向⑬","リンク")</f>
        <v>リンク</v>
      </c>
      <c r="G32" s="56"/>
    </row>
    <row r="33" spans="2:7" ht="17.25" thickBot="1" x14ac:dyDescent="0.35">
      <c r="B33" s="56"/>
      <c r="C33" s="286" t="s">
        <v>21</v>
      </c>
      <c r="D33" s="287"/>
      <c r="E33" s="288"/>
      <c r="F33" s="179" t="str">
        <f>IF(VLOOKUP("⑬",取組事例リスト!$B$3:$C$16,2,0)="〇",HYPERLINK("#取組事例⑬","リンク"),"現在整理している事例はありません")</f>
        <v>現在整理している事例はありません</v>
      </c>
      <c r="G33" s="56"/>
    </row>
    <row r="34" spans="2:7" ht="17.25" thickTop="1" x14ac:dyDescent="0.3">
      <c r="B34" s="56"/>
      <c r="C34" s="292" t="s">
        <v>2013</v>
      </c>
      <c r="D34" s="293"/>
      <c r="E34" s="293"/>
      <c r="F34" s="294"/>
      <c r="G34" s="56"/>
    </row>
    <row r="35" spans="2:7" ht="17.25" thickBot="1" x14ac:dyDescent="0.35">
      <c r="B35" s="56"/>
      <c r="C35" s="295" t="s">
        <v>2012</v>
      </c>
      <c r="D35" s="296"/>
      <c r="E35" s="296"/>
      <c r="F35" s="177" t="s">
        <v>2014</v>
      </c>
      <c r="G35" s="56"/>
    </row>
    <row r="36" spans="2:7" ht="17.25" thickTop="1" x14ac:dyDescent="0.3">
      <c r="B36" s="56"/>
      <c r="C36" s="297" t="s">
        <v>2015</v>
      </c>
      <c r="D36" s="298"/>
      <c r="E36" s="299"/>
      <c r="F36" s="63" t="str">
        <f>IF(VLOOKUP("太陽光",取組事例リスト!$B$19:$C$26,2,0)="〇",HYPERLINK("#取組事例_太陽光","リンク"),"現在整理している事例はありません")</f>
        <v>リンク</v>
      </c>
      <c r="G36" s="56"/>
    </row>
    <row r="37" spans="2:7" x14ac:dyDescent="0.3">
      <c r="B37" s="56"/>
      <c r="C37" s="297" t="s">
        <v>2016</v>
      </c>
      <c r="D37" s="298"/>
      <c r="E37" s="299"/>
      <c r="F37" s="63" t="str">
        <f>IF(VLOOKUP("風力",取組事例リスト!$B$19:$C$26,2,0)="〇",HYPERLINK("#取組事例_風力","リンク"),"現在整理している事例はありません")</f>
        <v>リンク</v>
      </c>
      <c r="G37" s="56"/>
    </row>
    <row r="38" spans="2:7" x14ac:dyDescent="0.3">
      <c r="B38" s="56"/>
      <c r="C38" s="297" t="s">
        <v>2017</v>
      </c>
      <c r="D38" s="298"/>
      <c r="E38" s="299"/>
      <c r="F38" s="63" t="str">
        <f>IF(VLOOKUP("水力",取組事例リスト!$B$19:$C$26,2,0)="〇",HYPERLINK("#取組事例_水力","リンク"),"現在整理している事例はありません")</f>
        <v>リンク</v>
      </c>
      <c r="G38" s="56"/>
    </row>
    <row r="39" spans="2:7" x14ac:dyDescent="0.3">
      <c r="B39" s="56"/>
      <c r="C39" s="297" t="s">
        <v>2018</v>
      </c>
      <c r="D39" s="298"/>
      <c r="E39" s="299"/>
      <c r="F39" s="63" t="str">
        <f>IF(VLOOKUP("地熱",取組事例リスト!$B$19:$C$26,2,0)="〇",HYPERLINK("#取組事例_地熱","リンク"),"現在整理している事例はありません")</f>
        <v>現在整理している事例はありません</v>
      </c>
      <c r="G39" s="56"/>
    </row>
    <row r="40" spans="2:7" x14ac:dyDescent="0.3">
      <c r="B40" s="56"/>
      <c r="C40" s="297" t="s">
        <v>2019</v>
      </c>
      <c r="D40" s="298"/>
      <c r="E40" s="299"/>
      <c r="F40" s="63" t="str">
        <f>IF(VLOOKUP("家畜ふん尿",取組事例リスト!$B$19:$C$26,2,0)="〇",HYPERLINK("#取組事例_家畜ふん尿","リンク"),"現在整理している事例はありません")</f>
        <v>リンク</v>
      </c>
      <c r="G40" s="56"/>
    </row>
    <row r="41" spans="2:7" x14ac:dyDescent="0.3">
      <c r="B41" s="56"/>
      <c r="C41" s="297" t="s">
        <v>2020</v>
      </c>
      <c r="D41" s="298"/>
      <c r="E41" s="299"/>
      <c r="F41" s="63" t="str">
        <f>IF(VLOOKUP("下水汚泥",取組事例リスト!$B$19:$C$26,2,0)="〇",HYPERLINK("#取組事例_下水汚泥","リンク"),"現在整理している事例はありません")</f>
        <v>リンク</v>
      </c>
      <c r="G41" s="56"/>
    </row>
    <row r="42" spans="2:7" x14ac:dyDescent="0.3">
      <c r="B42" s="56"/>
      <c r="C42" s="297" t="s">
        <v>2021</v>
      </c>
      <c r="D42" s="298"/>
      <c r="E42" s="299"/>
      <c r="F42" s="63" t="str">
        <f>IF(VLOOKUP("廃プラスチック",取組事例リスト!$B$19:$C$26,2,0)="〇",HYPERLINK("#取組事例_廃プラスチック","リンク"),"現在整理している事例はありません")</f>
        <v>リンク</v>
      </c>
      <c r="G42" s="56"/>
    </row>
    <row r="43" spans="2:7" ht="17.25" thickBot="1" x14ac:dyDescent="0.35">
      <c r="B43" s="56"/>
      <c r="C43" s="289" t="s">
        <v>2022</v>
      </c>
      <c r="D43" s="290"/>
      <c r="E43" s="291"/>
      <c r="F43" s="60" t="str">
        <f>IF(VLOOKUP("副生水素",取組事例リスト!$B$19:$C$26,2,0)="〇",HYPERLINK("#取組事例_副生水素","リンク"),"現在整理している事例はありません")</f>
        <v>リンク</v>
      </c>
      <c r="G43" s="56"/>
    </row>
    <row r="44" spans="2:7" x14ac:dyDescent="0.3">
      <c r="B44" s="56"/>
      <c r="C44" s="56"/>
      <c r="D44" s="56"/>
      <c r="E44" s="56"/>
      <c r="F44" s="56"/>
      <c r="G44" s="56"/>
    </row>
  </sheetData>
  <sheetProtection sheet="1" objects="1" scenarios="1"/>
  <mergeCells count="48">
    <mergeCell ref="C40:E40"/>
    <mergeCell ref="C41:E41"/>
    <mergeCell ref="C42:E42"/>
    <mergeCell ref="C43:E43"/>
    <mergeCell ref="C35:E35"/>
    <mergeCell ref="C36:E36"/>
    <mergeCell ref="C37:E37"/>
    <mergeCell ref="C38:E38"/>
    <mergeCell ref="C39:E39"/>
    <mergeCell ref="C30:F30"/>
    <mergeCell ref="C31:E31"/>
    <mergeCell ref="C32:E32"/>
    <mergeCell ref="C33:E33"/>
    <mergeCell ref="C34:F34"/>
    <mergeCell ref="E16:F16"/>
    <mergeCell ref="E17:F17"/>
    <mergeCell ref="E18:F18"/>
    <mergeCell ref="E22:F22"/>
    <mergeCell ref="E23:F23"/>
    <mergeCell ref="E10:F10"/>
    <mergeCell ref="E9:F9"/>
    <mergeCell ref="E6:F6"/>
    <mergeCell ref="E15:F15"/>
    <mergeCell ref="E14:F14"/>
    <mergeCell ref="E13:F13"/>
    <mergeCell ref="E12:F12"/>
    <mergeCell ref="E11:F11"/>
    <mergeCell ref="E24:F24"/>
    <mergeCell ref="E19:F19"/>
    <mergeCell ref="E20:F20"/>
    <mergeCell ref="E21:F21"/>
    <mergeCell ref="B29:G29"/>
    <mergeCell ref="E25:F25"/>
    <mergeCell ref="E26:F26"/>
    <mergeCell ref="B2:G2"/>
    <mergeCell ref="C3:D3"/>
    <mergeCell ref="C4:C8"/>
    <mergeCell ref="D4:D5"/>
    <mergeCell ref="D7:D8"/>
    <mergeCell ref="E5:F5"/>
    <mergeCell ref="E4:F4"/>
    <mergeCell ref="E3:F3"/>
    <mergeCell ref="E7:F8"/>
    <mergeCell ref="C9:C11"/>
    <mergeCell ref="C12:C15"/>
    <mergeCell ref="D12:D13"/>
    <mergeCell ref="D14:D15"/>
    <mergeCell ref="C16:D26"/>
  </mergeCells>
  <phoneticPr fontId="2"/>
  <pageMargins left="0.7" right="0.7" top="0.75" bottom="0.75" header="0.3" footer="0.3"/>
  <pageSetup paperSize="9" scale="55"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0E9ED0-67EE-4A34-8627-2D48FF210661}">
  <sheetPr codeName="Sheet16">
    <pageSetUpPr fitToPage="1"/>
  </sheetPr>
  <dimension ref="A1:G44"/>
  <sheetViews>
    <sheetView showGridLines="0" zoomScaleNormal="100" workbookViewId="0"/>
  </sheetViews>
  <sheetFormatPr defaultRowHeight="16.5" x14ac:dyDescent="0.3"/>
  <cols>
    <col min="1" max="1" width="5.625" customWidth="1"/>
    <col min="2" max="2" width="3.625" customWidth="1"/>
    <col min="3" max="3" width="13.625" bestFit="1" customWidth="1"/>
    <col min="4" max="4" width="17.25" bestFit="1" customWidth="1"/>
    <col min="5" max="5" width="35.625" customWidth="1"/>
    <col min="6" max="6" width="65.625" customWidth="1"/>
    <col min="7" max="7" width="3.625" customWidth="1"/>
    <col min="8" max="8" width="5.625" customWidth="1"/>
  </cols>
  <sheetData>
    <row r="1" spans="1:7" x14ac:dyDescent="0.3">
      <c r="A1" s="69" t="str">
        <f>HYPERLINK("#地域モデル判定ツール!A1","地域モデル判定ツールへ戻る")</f>
        <v>地域モデル判定ツールへ戻る</v>
      </c>
    </row>
    <row r="2" spans="1:7" ht="21" thickBot="1" x14ac:dyDescent="0.35">
      <c r="B2" s="262" t="s">
        <v>2120</v>
      </c>
      <c r="C2" s="262"/>
      <c r="D2" s="262"/>
      <c r="E2" s="262"/>
      <c r="F2" s="262"/>
      <c r="G2" s="262"/>
    </row>
    <row r="3" spans="1:7" ht="17.25" thickBot="1" x14ac:dyDescent="0.35">
      <c r="B3" s="36"/>
      <c r="C3" s="300" t="s">
        <v>1984</v>
      </c>
      <c r="D3" s="327"/>
      <c r="E3" s="331" t="s">
        <v>2121</v>
      </c>
      <c r="F3" s="332"/>
      <c r="G3" s="36"/>
    </row>
    <row r="4" spans="1:7" ht="17.25" thickTop="1" x14ac:dyDescent="0.3">
      <c r="B4" s="36"/>
      <c r="C4" s="302" t="s">
        <v>1986</v>
      </c>
      <c r="D4" s="328" t="s">
        <v>1987</v>
      </c>
      <c r="E4" s="337" t="s">
        <v>2052</v>
      </c>
      <c r="F4" s="338"/>
      <c r="G4" s="36"/>
    </row>
    <row r="5" spans="1:7" x14ac:dyDescent="0.3">
      <c r="B5" s="36"/>
      <c r="C5" s="303"/>
      <c r="D5" s="329"/>
      <c r="E5" s="335" t="s">
        <v>1989</v>
      </c>
      <c r="F5" s="336"/>
      <c r="G5" s="36"/>
    </row>
    <row r="6" spans="1:7" x14ac:dyDescent="0.3">
      <c r="B6" s="36"/>
      <c r="C6" s="303"/>
      <c r="D6" s="330" t="s">
        <v>1990</v>
      </c>
      <c r="E6" s="335" t="s">
        <v>2122</v>
      </c>
      <c r="F6" s="336"/>
      <c r="G6" s="36"/>
    </row>
    <row r="7" spans="1:7" x14ac:dyDescent="0.3">
      <c r="B7" s="36"/>
      <c r="C7" s="353"/>
      <c r="D7" s="329"/>
      <c r="E7" s="335" t="s">
        <v>2123</v>
      </c>
      <c r="F7" s="336"/>
      <c r="G7" s="36"/>
    </row>
    <row r="8" spans="1:7" ht="17.25" thickBot="1" x14ac:dyDescent="0.35">
      <c r="B8" s="36"/>
      <c r="C8" s="304"/>
      <c r="D8" s="37" t="s">
        <v>1993</v>
      </c>
      <c r="E8" s="333" t="s">
        <v>2124</v>
      </c>
      <c r="F8" s="334"/>
      <c r="G8" s="36"/>
    </row>
    <row r="9" spans="1:7" ht="17.25" thickTop="1" x14ac:dyDescent="0.3">
      <c r="B9" s="36"/>
      <c r="C9" s="302" t="s">
        <v>1995</v>
      </c>
      <c r="D9" s="38" t="s">
        <v>1996</v>
      </c>
      <c r="E9" s="337" t="s">
        <v>1997</v>
      </c>
      <c r="F9" s="338"/>
      <c r="G9" s="36"/>
    </row>
    <row r="10" spans="1:7" x14ac:dyDescent="0.3">
      <c r="B10" s="36"/>
      <c r="C10" s="303"/>
      <c r="D10" s="39" t="s">
        <v>1998</v>
      </c>
      <c r="E10" s="335" t="s">
        <v>2125</v>
      </c>
      <c r="F10" s="336"/>
      <c r="G10" s="36"/>
    </row>
    <row r="11" spans="1:7" ht="17.25" thickBot="1" x14ac:dyDescent="0.35">
      <c r="B11" s="36"/>
      <c r="C11" s="304"/>
      <c r="D11" s="37" t="s">
        <v>2000</v>
      </c>
      <c r="E11" s="333" t="s">
        <v>2001</v>
      </c>
      <c r="F11" s="334"/>
      <c r="G11" s="36"/>
    </row>
    <row r="12" spans="1:7" ht="17.25" thickTop="1" x14ac:dyDescent="0.3">
      <c r="B12" s="36"/>
      <c r="C12" s="302" t="s">
        <v>2002</v>
      </c>
      <c r="D12" s="324" t="s">
        <v>2003</v>
      </c>
      <c r="E12" s="337" t="s">
        <v>2126</v>
      </c>
      <c r="F12" s="338"/>
      <c r="G12" s="36"/>
    </row>
    <row r="13" spans="1:7" x14ac:dyDescent="0.3">
      <c r="B13" s="36"/>
      <c r="C13" s="303"/>
      <c r="D13" s="325"/>
      <c r="E13" s="335" t="s">
        <v>2127</v>
      </c>
      <c r="F13" s="336"/>
      <c r="G13" s="36"/>
    </row>
    <row r="14" spans="1:7" x14ac:dyDescent="0.3">
      <c r="B14" s="36"/>
      <c r="C14" s="303"/>
      <c r="D14" s="325" t="s">
        <v>2006</v>
      </c>
      <c r="E14" s="335" t="s">
        <v>2092</v>
      </c>
      <c r="F14" s="336"/>
      <c r="G14" s="36"/>
    </row>
    <row r="15" spans="1:7" ht="17.25" thickBot="1" x14ac:dyDescent="0.35">
      <c r="B15" s="36"/>
      <c r="C15" s="304"/>
      <c r="D15" s="326"/>
      <c r="E15" s="333" t="s">
        <v>2128</v>
      </c>
      <c r="F15" s="334"/>
      <c r="G15" s="36"/>
    </row>
    <row r="16" spans="1:7" ht="17.25" thickTop="1" x14ac:dyDescent="0.3">
      <c r="B16" s="36"/>
      <c r="C16" s="316" t="s">
        <v>2009</v>
      </c>
      <c r="D16" s="317"/>
      <c r="E16" s="339"/>
      <c r="F16" s="340"/>
      <c r="G16" s="36"/>
    </row>
    <row r="17" spans="2:7" x14ac:dyDescent="0.3">
      <c r="B17" s="36"/>
      <c r="C17" s="318"/>
      <c r="D17" s="317"/>
      <c r="E17" s="277"/>
      <c r="F17" s="278"/>
      <c r="G17" s="36"/>
    </row>
    <row r="18" spans="2:7" x14ac:dyDescent="0.3">
      <c r="B18" s="36"/>
      <c r="C18" s="318"/>
      <c r="D18" s="317"/>
      <c r="E18" s="277"/>
      <c r="F18" s="278"/>
      <c r="G18" s="36"/>
    </row>
    <row r="19" spans="2:7" x14ac:dyDescent="0.3">
      <c r="B19" s="36"/>
      <c r="C19" s="318"/>
      <c r="D19" s="317"/>
      <c r="E19" s="277"/>
      <c r="F19" s="278"/>
      <c r="G19" s="36"/>
    </row>
    <row r="20" spans="2:7" x14ac:dyDescent="0.3">
      <c r="B20" s="36"/>
      <c r="C20" s="318"/>
      <c r="D20" s="317"/>
      <c r="E20" s="277"/>
      <c r="F20" s="278"/>
      <c r="G20" s="36"/>
    </row>
    <row r="21" spans="2:7" x14ac:dyDescent="0.3">
      <c r="B21" s="36"/>
      <c r="C21" s="318"/>
      <c r="D21" s="317"/>
      <c r="E21" s="277"/>
      <c r="F21" s="278"/>
      <c r="G21" s="36"/>
    </row>
    <row r="22" spans="2:7" x14ac:dyDescent="0.3">
      <c r="B22" s="36"/>
      <c r="C22" s="318"/>
      <c r="D22" s="317"/>
      <c r="E22" s="277"/>
      <c r="F22" s="278"/>
      <c r="G22" s="36"/>
    </row>
    <row r="23" spans="2:7" x14ac:dyDescent="0.3">
      <c r="B23" s="36"/>
      <c r="C23" s="318"/>
      <c r="D23" s="317"/>
      <c r="E23" s="277"/>
      <c r="F23" s="278"/>
      <c r="G23" s="36"/>
    </row>
    <row r="24" spans="2:7" x14ac:dyDescent="0.3">
      <c r="B24" s="36"/>
      <c r="C24" s="318"/>
      <c r="D24" s="317"/>
      <c r="E24" s="277"/>
      <c r="F24" s="278"/>
      <c r="G24" s="36"/>
    </row>
    <row r="25" spans="2:7" x14ac:dyDescent="0.3">
      <c r="B25" s="36"/>
      <c r="C25" s="318"/>
      <c r="D25" s="317"/>
      <c r="E25" s="277"/>
      <c r="F25" s="278"/>
      <c r="G25" s="36"/>
    </row>
    <row r="26" spans="2:7" ht="17.25" thickBot="1" x14ac:dyDescent="0.35">
      <c r="B26" s="36"/>
      <c r="C26" s="319"/>
      <c r="D26" s="320"/>
      <c r="E26" s="281"/>
      <c r="F26" s="282"/>
      <c r="G26" s="36"/>
    </row>
    <row r="27" spans="2:7" x14ac:dyDescent="0.3">
      <c r="B27" s="36"/>
      <c r="C27" s="36"/>
      <c r="D27" s="36"/>
      <c r="E27" s="36"/>
      <c r="F27" s="36"/>
      <c r="G27" s="36"/>
    </row>
    <row r="29" spans="2:7" ht="21" thickBot="1" x14ac:dyDescent="0.35">
      <c r="B29" s="308" t="s">
        <v>2010</v>
      </c>
      <c r="C29" s="308"/>
      <c r="D29" s="308"/>
      <c r="E29" s="308"/>
      <c r="F29" s="308"/>
      <c r="G29" s="308"/>
    </row>
    <row r="30" spans="2:7" x14ac:dyDescent="0.3">
      <c r="B30" s="56"/>
      <c r="C30" s="311" t="s">
        <v>2011</v>
      </c>
      <c r="D30" s="312"/>
      <c r="E30" s="312"/>
      <c r="F30" s="313"/>
      <c r="G30" s="56"/>
    </row>
    <row r="31" spans="2:7" ht="17.25" thickBot="1" x14ac:dyDescent="0.35">
      <c r="B31" s="56"/>
      <c r="C31" s="314" t="s">
        <v>2012</v>
      </c>
      <c r="D31" s="315"/>
      <c r="E31" s="315"/>
      <c r="F31" s="178" t="s">
        <v>2014</v>
      </c>
      <c r="G31" s="56"/>
    </row>
    <row r="32" spans="2:7" ht="17.25" thickTop="1" x14ac:dyDescent="0.3">
      <c r="B32" s="56"/>
      <c r="C32" s="283" t="s">
        <v>20</v>
      </c>
      <c r="D32" s="284"/>
      <c r="E32" s="285"/>
      <c r="F32" s="63" t="str">
        <f>HYPERLINK("#技術開発動向⑭","リンク")</f>
        <v>リンク</v>
      </c>
      <c r="G32" s="56"/>
    </row>
    <row r="33" spans="2:7" ht="17.25" thickBot="1" x14ac:dyDescent="0.35">
      <c r="B33" s="56"/>
      <c r="C33" s="286" t="s">
        <v>21</v>
      </c>
      <c r="D33" s="287"/>
      <c r="E33" s="288"/>
      <c r="F33" s="179" t="str">
        <f>IF(VLOOKUP("⑭",取組事例リスト!$B$3:$C$16,2,0)="〇",HYPERLINK("#取組事例⑭","リンク"),"現在整理している事例はありません")</f>
        <v>現在整理している事例はありません</v>
      </c>
      <c r="G33" s="56"/>
    </row>
    <row r="34" spans="2:7" ht="17.25" thickTop="1" x14ac:dyDescent="0.3">
      <c r="B34" s="56"/>
      <c r="C34" s="292" t="s">
        <v>2013</v>
      </c>
      <c r="D34" s="293"/>
      <c r="E34" s="293"/>
      <c r="F34" s="294"/>
      <c r="G34" s="56"/>
    </row>
    <row r="35" spans="2:7" ht="17.25" thickBot="1" x14ac:dyDescent="0.35">
      <c r="B35" s="56"/>
      <c r="C35" s="295" t="s">
        <v>2012</v>
      </c>
      <c r="D35" s="296"/>
      <c r="E35" s="296"/>
      <c r="F35" s="177" t="s">
        <v>2014</v>
      </c>
      <c r="G35" s="56"/>
    </row>
    <row r="36" spans="2:7" ht="17.25" thickTop="1" x14ac:dyDescent="0.3">
      <c r="B36" s="56"/>
      <c r="C36" s="297" t="s">
        <v>2015</v>
      </c>
      <c r="D36" s="298"/>
      <c r="E36" s="299"/>
      <c r="F36" s="63" t="str">
        <f>IF(VLOOKUP("太陽光",取組事例リスト!$B$19:$C$26,2,0)="〇",HYPERLINK("#取組事例_太陽光","リンク"),"現在整理している事例はありません")</f>
        <v>リンク</v>
      </c>
      <c r="G36" s="56"/>
    </row>
    <row r="37" spans="2:7" x14ac:dyDescent="0.3">
      <c r="B37" s="56"/>
      <c r="C37" s="297" t="s">
        <v>2016</v>
      </c>
      <c r="D37" s="298"/>
      <c r="E37" s="299"/>
      <c r="F37" s="63" t="str">
        <f>IF(VLOOKUP("風力",取組事例リスト!$B$19:$C$26,2,0)="〇",HYPERLINK("#取組事例_風力","リンク"),"現在整理している事例はありません")</f>
        <v>リンク</v>
      </c>
      <c r="G37" s="56"/>
    </row>
    <row r="38" spans="2:7" x14ac:dyDescent="0.3">
      <c r="B38" s="56"/>
      <c r="C38" s="297" t="s">
        <v>2017</v>
      </c>
      <c r="D38" s="298"/>
      <c r="E38" s="299"/>
      <c r="F38" s="63" t="str">
        <f>IF(VLOOKUP("水力",取組事例リスト!$B$19:$C$26,2,0)="〇",HYPERLINK("#取組事例_水力","リンク"),"現在整理している事例はありません")</f>
        <v>リンク</v>
      </c>
      <c r="G38" s="56"/>
    </row>
    <row r="39" spans="2:7" x14ac:dyDescent="0.3">
      <c r="B39" s="56"/>
      <c r="C39" s="297" t="s">
        <v>2018</v>
      </c>
      <c r="D39" s="298"/>
      <c r="E39" s="299"/>
      <c r="F39" s="63" t="str">
        <f>IF(VLOOKUP("地熱",取組事例リスト!$B$19:$C$26,2,0)="〇",HYPERLINK("#取組事例_地熱","リンク"),"現在整理している事例はありません")</f>
        <v>現在整理している事例はありません</v>
      </c>
      <c r="G39" s="56"/>
    </row>
    <row r="40" spans="2:7" x14ac:dyDescent="0.3">
      <c r="B40" s="56"/>
      <c r="C40" s="297" t="s">
        <v>2019</v>
      </c>
      <c r="D40" s="298"/>
      <c r="E40" s="299"/>
      <c r="F40" s="63" t="str">
        <f>IF(VLOOKUP("家畜ふん尿",取組事例リスト!$B$19:$C$26,2,0)="〇",HYPERLINK("#取組事例_家畜ふん尿","リンク"),"現在整理している事例はありません")</f>
        <v>リンク</v>
      </c>
      <c r="G40" s="56"/>
    </row>
    <row r="41" spans="2:7" x14ac:dyDescent="0.3">
      <c r="B41" s="56"/>
      <c r="C41" s="297" t="s">
        <v>2020</v>
      </c>
      <c r="D41" s="298"/>
      <c r="E41" s="299"/>
      <c r="F41" s="63" t="str">
        <f>IF(VLOOKUP("下水汚泥",取組事例リスト!$B$19:$C$26,2,0)="〇",HYPERLINK("#取組事例_下水汚泥","リンク"),"現在整理している事例はありません")</f>
        <v>リンク</v>
      </c>
      <c r="G41" s="56"/>
    </row>
    <row r="42" spans="2:7" x14ac:dyDescent="0.3">
      <c r="B42" s="56"/>
      <c r="C42" s="297" t="s">
        <v>2021</v>
      </c>
      <c r="D42" s="298"/>
      <c r="E42" s="299"/>
      <c r="F42" s="63" t="str">
        <f>IF(VLOOKUP("廃プラスチック",取組事例リスト!$B$19:$C$26,2,0)="〇",HYPERLINK("#取組事例_廃プラスチック","リンク"),"現在整理している事例はありません")</f>
        <v>リンク</v>
      </c>
      <c r="G42" s="56"/>
    </row>
    <row r="43" spans="2:7" ht="17.25" thickBot="1" x14ac:dyDescent="0.35">
      <c r="B43" s="56"/>
      <c r="C43" s="289" t="s">
        <v>2022</v>
      </c>
      <c r="D43" s="290"/>
      <c r="E43" s="291"/>
      <c r="F43" s="60" t="str">
        <f>IF(VLOOKUP("副生水素",取組事例リスト!$B$19:$C$26,2,0)="〇",HYPERLINK("#取組事例_副生水素","リンク"),"現在整理している事例はありません")</f>
        <v>リンク</v>
      </c>
      <c r="G43" s="56"/>
    </row>
    <row r="44" spans="2:7" x14ac:dyDescent="0.3">
      <c r="B44" s="56"/>
      <c r="C44" s="56"/>
      <c r="D44" s="56"/>
      <c r="E44" s="56"/>
      <c r="F44" s="56"/>
      <c r="G44" s="56"/>
    </row>
  </sheetData>
  <sheetProtection sheet="1" objects="1" scenarios="1"/>
  <mergeCells count="49">
    <mergeCell ref="C41:E41"/>
    <mergeCell ref="C42:E42"/>
    <mergeCell ref="C43:E43"/>
    <mergeCell ref="C36:E36"/>
    <mergeCell ref="C37:E37"/>
    <mergeCell ref="C38:E38"/>
    <mergeCell ref="C39:E39"/>
    <mergeCell ref="C40:E40"/>
    <mergeCell ref="C31:E31"/>
    <mergeCell ref="C32:E32"/>
    <mergeCell ref="C33:E33"/>
    <mergeCell ref="C34:F34"/>
    <mergeCell ref="C35:E35"/>
    <mergeCell ref="E24:F24"/>
    <mergeCell ref="E25:F25"/>
    <mergeCell ref="E26:F26"/>
    <mergeCell ref="B29:G29"/>
    <mergeCell ref="C30:F30"/>
    <mergeCell ref="C16:D26"/>
    <mergeCell ref="E19:F19"/>
    <mergeCell ref="E20:F20"/>
    <mergeCell ref="E21:F21"/>
    <mergeCell ref="E22:F22"/>
    <mergeCell ref="E23:F23"/>
    <mergeCell ref="E16:F16"/>
    <mergeCell ref="E17:F17"/>
    <mergeCell ref="E18:F18"/>
    <mergeCell ref="B2:G2"/>
    <mergeCell ref="C3:D3"/>
    <mergeCell ref="C4:C8"/>
    <mergeCell ref="D4:D5"/>
    <mergeCell ref="D6:D7"/>
    <mergeCell ref="E4:F4"/>
    <mergeCell ref="E3:F3"/>
    <mergeCell ref="E7:F7"/>
    <mergeCell ref="E6:F6"/>
    <mergeCell ref="E5:F5"/>
    <mergeCell ref="E8:F8"/>
    <mergeCell ref="C12:C15"/>
    <mergeCell ref="D12:D13"/>
    <mergeCell ref="D14:D15"/>
    <mergeCell ref="E15:F15"/>
    <mergeCell ref="C9:C11"/>
    <mergeCell ref="E9:F9"/>
    <mergeCell ref="E14:F14"/>
    <mergeCell ref="E13:F13"/>
    <mergeCell ref="E12:F12"/>
    <mergeCell ref="E11:F11"/>
    <mergeCell ref="E10:F10"/>
  </mergeCells>
  <phoneticPr fontId="2"/>
  <pageMargins left="0.7" right="0.7" top="0.75" bottom="0.75" header="0.3" footer="0.3"/>
  <pageSetup paperSize="9" scale="55"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6370F4-32D0-4E7A-9485-D4A50F20FE69}">
  <sheetPr codeName="Sheet17">
    <tabColor theme="6" tint="0.79998168889431442"/>
    <pageSetUpPr fitToPage="1"/>
  </sheetPr>
  <dimension ref="A1"/>
  <sheetViews>
    <sheetView showGridLines="0" zoomScaleNormal="100" workbookViewId="0"/>
  </sheetViews>
  <sheetFormatPr defaultRowHeight="12.75" x14ac:dyDescent="0.2"/>
  <cols>
    <col min="1" max="16384" width="9" style="78"/>
  </cols>
  <sheetData/>
  <sheetProtection sheet="1" objects="1" scenarios="1"/>
  <phoneticPr fontId="2"/>
  <pageMargins left="0.7" right="0.7" top="0.75" bottom="0.75" header="0.3" footer="0.3"/>
  <pageSetup paperSize="9" orientation="landscape"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4123F4-4E89-4138-A8D2-961B19C4A5A0}">
  <sheetPr codeName="Sheet20">
    <pageSetUpPr fitToPage="1"/>
  </sheetPr>
  <dimension ref="A1:F104"/>
  <sheetViews>
    <sheetView showGridLines="0" zoomScaleNormal="100" workbookViewId="0"/>
  </sheetViews>
  <sheetFormatPr defaultRowHeight="12.75" x14ac:dyDescent="0.2"/>
  <cols>
    <col min="1" max="1" width="5.625" style="78" customWidth="1"/>
    <col min="2" max="2" width="20.5" style="78" bestFit="1" customWidth="1"/>
    <col min="3" max="3" width="80.625" style="78" customWidth="1"/>
    <col min="4" max="6" width="9" style="78"/>
    <col min="7" max="7" width="5.625" style="78" customWidth="1"/>
    <col min="8" max="12" width="9" style="78"/>
    <col min="13" max="13" width="3.625" style="78" customWidth="1"/>
    <col min="14" max="16384" width="9" style="78"/>
  </cols>
  <sheetData>
    <row r="1" spans="1:6" ht="21" customHeight="1" x14ac:dyDescent="0.2">
      <c r="A1" s="69" t="str">
        <f>HYPERLINK("#地域モデル判定ツール!A1","地域モデル判定ツールへ戻る")</f>
        <v>地域モデル判定ツールへ戻る</v>
      </c>
    </row>
    <row r="2" spans="1:6" ht="21" customHeight="1" x14ac:dyDescent="0.2">
      <c r="A2" s="69"/>
    </row>
    <row r="3" spans="1:6" ht="21" customHeight="1" x14ac:dyDescent="0.2">
      <c r="A3" s="69"/>
    </row>
    <row r="4" spans="1:6" ht="21" customHeight="1" x14ac:dyDescent="0.2">
      <c r="A4" s="69"/>
    </row>
    <row r="5" spans="1:6" ht="21" customHeight="1" x14ac:dyDescent="0.2">
      <c r="A5" s="69"/>
    </row>
    <row r="6" spans="1:6" ht="21" customHeight="1" x14ac:dyDescent="0.2">
      <c r="A6" s="69"/>
    </row>
    <row r="7" spans="1:6" ht="21" customHeight="1" x14ac:dyDescent="0.25">
      <c r="A7" s="69"/>
      <c r="F7" s="81" t="s">
        <v>2129</v>
      </c>
    </row>
    <row r="8" spans="1:6" ht="21" customHeight="1" x14ac:dyDescent="0.35">
      <c r="A8" s="69"/>
      <c r="B8" s="364" t="s">
        <v>2130</v>
      </c>
      <c r="C8" s="364"/>
      <c r="D8" s="364"/>
      <c r="E8" s="364"/>
      <c r="F8" s="364"/>
    </row>
    <row r="9" spans="1:6" ht="21" customHeight="1" x14ac:dyDescent="0.2">
      <c r="B9" s="365" t="s">
        <v>2131</v>
      </c>
      <c r="C9" s="365" t="s">
        <v>2132</v>
      </c>
      <c r="D9" s="367" t="s">
        <v>2133</v>
      </c>
      <c r="E9" s="368"/>
      <c r="F9" s="369"/>
    </row>
    <row r="10" spans="1:6" ht="21" customHeight="1" thickBot="1" x14ac:dyDescent="0.25">
      <c r="B10" s="366"/>
      <c r="C10" s="366"/>
      <c r="D10" s="216" t="s">
        <v>2134</v>
      </c>
      <c r="E10" s="216" t="s">
        <v>2135</v>
      </c>
      <c r="F10" s="216" t="s">
        <v>2136</v>
      </c>
    </row>
    <row r="11" spans="1:6" ht="21" customHeight="1" thickTop="1" x14ac:dyDescent="0.3">
      <c r="B11" s="354" t="s">
        <v>2137</v>
      </c>
      <c r="C11" s="83" t="s">
        <v>2138</v>
      </c>
      <c r="D11" s="356"/>
      <c r="E11" s="356"/>
      <c r="F11" s="356" t="s">
        <v>2139</v>
      </c>
    </row>
    <row r="12" spans="1:6" ht="21" customHeight="1" thickBot="1" x14ac:dyDescent="0.35">
      <c r="B12" s="355"/>
      <c r="C12" s="84" t="s">
        <v>2140</v>
      </c>
      <c r="D12" s="357"/>
      <c r="E12" s="357"/>
      <c r="F12" s="357"/>
    </row>
    <row r="13" spans="1:6" ht="21" customHeight="1" thickTop="1" x14ac:dyDescent="0.3">
      <c r="B13" s="354" t="s">
        <v>2141</v>
      </c>
      <c r="C13" s="83" t="s">
        <v>2142</v>
      </c>
      <c r="D13" s="356"/>
      <c r="E13" s="356" t="s">
        <v>2139</v>
      </c>
      <c r="F13" s="360"/>
    </row>
    <row r="14" spans="1:6" ht="21" customHeight="1" thickBot="1" x14ac:dyDescent="0.35">
      <c r="B14" s="355"/>
      <c r="C14" s="84" t="s">
        <v>2184</v>
      </c>
      <c r="D14" s="357"/>
      <c r="E14" s="357"/>
      <c r="F14" s="361"/>
    </row>
    <row r="15" spans="1:6" ht="21" customHeight="1" thickTop="1" x14ac:dyDescent="0.3">
      <c r="B15" s="354" t="s">
        <v>2143</v>
      </c>
      <c r="C15" s="83" t="s">
        <v>2144</v>
      </c>
      <c r="D15" s="356"/>
      <c r="E15" s="356"/>
      <c r="F15" s="356" t="s">
        <v>2139</v>
      </c>
    </row>
    <row r="16" spans="1:6" ht="21" customHeight="1" thickBot="1" x14ac:dyDescent="0.35">
      <c r="B16" s="355"/>
      <c r="C16" s="84" t="s">
        <v>2145</v>
      </c>
      <c r="D16" s="357"/>
      <c r="E16" s="357"/>
      <c r="F16" s="357"/>
    </row>
    <row r="17" spans="2:6" ht="21" customHeight="1" thickTop="1" x14ac:dyDescent="0.3">
      <c r="B17" s="362" t="s">
        <v>2146</v>
      </c>
      <c r="C17" s="83" t="s">
        <v>2147</v>
      </c>
      <c r="D17" s="356"/>
      <c r="E17" s="356" t="s">
        <v>2139</v>
      </c>
      <c r="F17" s="356"/>
    </row>
    <row r="18" spans="2:6" ht="21" customHeight="1" thickBot="1" x14ac:dyDescent="0.35">
      <c r="B18" s="363"/>
      <c r="C18" s="84" t="s">
        <v>2148</v>
      </c>
      <c r="D18" s="357"/>
      <c r="E18" s="357"/>
      <c r="F18" s="357"/>
    </row>
    <row r="19" spans="2:6" ht="21" customHeight="1" thickTop="1" x14ac:dyDescent="0.3">
      <c r="B19" s="354" t="s">
        <v>2149</v>
      </c>
      <c r="C19" s="83" t="s">
        <v>2150</v>
      </c>
      <c r="D19" s="356"/>
      <c r="E19" s="356" t="s">
        <v>2139</v>
      </c>
      <c r="F19" s="360"/>
    </row>
    <row r="20" spans="2:6" ht="21" customHeight="1" thickBot="1" x14ac:dyDescent="0.35">
      <c r="B20" s="355"/>
      <c r="C20" s="84" t="s">
        <v>2151</v>
      </c>
      <c r="D20" s="357"/>
      <c r="E20" s="357"/>
      <c r="F20" s="361"/>
    </row>
    <row r="21" spans="2:6" ht="21" customHeight="1" thickTop="1" x14ac:dyDescent="0.2">
      <c r="B21" s="354" t="s">
        <v>2152</v>
      </c>
      <c r="C21" s="358" t="s">
        <v>2153</v>
      </c>
      <c r="D21" s="356"/>
      <c r="E21" s="356" t="s">
        <v>2139</v>
      </c>
      <c r="F21" s="356"/>
    </row>
    <row r="22" spans="2:6" ht="21" customHeight="1" thickBot="1" x14ac:dyDescent="0.25">
      <c r="B22" s="355"/>
      <c r="C22" s="359"/>
      <c r="D22" s="357"/>
      <c r="E22" s="357"/>
      <c r="F22" s="357"/>
    </row>
    <row r="23" spans="2:6" ht="21" customHeight="1" thickTop="1" x14ac:dyDescent="0.3">
      <c r="B23" s="354" t="s">
        <v>2154</v>
      </c>
      <c r="C23" s="83" t="s">
        <v>2155</v>
      </c>
      <c r="D23" s="356"/>
      <c r="E23" s="356"/>
      <c r="F23" s="360"/>
    </row>
    <row r="24" spans="2:6" ht="21" customHeight="1" thickBot="1" x14ac:dyDescent="0.35">
      <c r="B24" s="355"/>
      <c r="C24" s="84" t="s">
        <v>2156</v>
      </c>
      <c r="D24" s="357"/>
      <c r="E24" s="357"/>
      <c r="F24" s="361"/>
    </row>
    <row r="25" spans="2:6" ht="21" customHeight="1" thickTop="1" x14ac:dyDescent="0.3">
      <c r="B25" s="354" t="s">
        <v>2157</v>
      </c>
      <c r="C25" s="83" t="s">
        <v>2158</v>
      </c>
      <c r="D25" s="356"/>
      <c r="E25" s="356" t="s">
        <v>2139</v>
      </c>
      <c r="F25" s="356"/>
    </row>
    <row r="26" spans="2:6" ht="21" customHeight="1" thickBot="1" x14ac:dyDescent="0.35">
      <c r="B26" s="355"/>
      <c r="C26" s="84" t="s">
        <v>2159</v>
      </c>
      <c r="D26" s="357"/>
      <c r="E26" s="357"/>
      <c r="F26" s="357"/>
    </row>
    <row r="27" spans="2:6" ht="21" customHeight="1" thickTop="1" x14ac:dyDescent="0.3">
      <c r="B27" s="354" t="s">
        <v>2160</v>
      </c>
      <c r="C27" s="83" t="s">
        <v>2161</v>
      </c>
      <c r="D27" s="356"/>
      <c r="E27" s="356"/>
      <c r="F27" s="356"/>
    </row>
    <row r="28" spans="2:6" ht="21" customHeight="1" thickBot="1" x14ac:dyDescent="0.35">
      <c r="B28" s="355"/>
      <c r="C28" s="84" t="s">
        <v>2162</v>
      </c>
      <c r="D28" s="357"/>
      <c r="E28" s="357"/>
      <c r="F28" s="357"/>
    </row>
    <row r="29" spans="2:6" ht="21" customHeight="1" thickTop="1" x14ac:dyDescent="0.3">
      <c r="B29" s="354" t="s">
        <v>2163</v>
      </c>
      <c r="C29" s="83" t="s">
        <v>2164</v>
      </c>
      <c r="D29" s="356"/>
      <c r="E29" s="356" t="s">
        <v>2139</v>
      </c>
      <c r="F29" s="360"/>
    </row>
    <row r="30" spans="2:6" ht="21" customHeight="1" thickBot="1" x14ac:dyDescent="0.35">
      <c r="B30" s="355"/>
      <c r="C30" s="84" t="s">
        <v>2165</v>
      </c>
      <c r="D30" s="357"/>
      <c r="E30" s="357"/>
      <c r="F30" s="361"/>
    </row>
    <row r="31" spans="2:6" ht="21" customHeight="1" thickTop="1" x14ac:dyDescent="0.3">
      <c r="B31" s="354" t="s">
        <v>2166</v>
      </c>
      <c r="C31" s="83" t="s">
        <v>2167</v>
      </c>
      <c r="D31" s="356" t="s">
        <v>2139</v>
      </c>
      <c r="E31" s="356"/>
      <c r="F31" s="360"/>
    </row>
    <row r="32" spans="2:6" ht="21" customHeight="1" thickBot="1" x14ac:dyDescent="0.35">
      <c r="B32" s="355"/>
      <c r="C32" s="84" t="s">
        <v>2168</v>
      </c>
      <c r="D32" s="357"/>
      <c r="E32" s="357"/>
      <c r="F32" s="361"/>
    </row>
    <row r="33" spans="2:6" ht="21" customHeight="1" thickTop="1" x14ac:dyDescent="0.2">
      <c r="B33" s="354" t="s">
        <v>2169</v>
      </c>
      <c r="C33" s="358" t="s">
        <v>2170</v>
      </c>
      <c r="D33" s="356" t="s">
        <v>2139</v>
      </c>
      <c r="E33" s="356" t="s">
        <v>2139</v>
      </c>
      <c r="F33" s="356"/>
    </row>
    <row r="34" spans="2:6" ht="21" customHeight="1" thickBot="1" x14ac:dyDescent="0.25">
      <c r="B34" s="355"/>
      <c r="C34" s="359"/>
      <c r="D34" s="357"/>
      <c r="E34" s="357"/>
      <c r="F34" s="357"/>
    </row>
    <row r="35" spans="2:6" ht="21" customHeight="1" thickTop="1" x14ac:dyDescent="0.3">
      <c r="B35" s="354" t="s">
        <v>2171</v>
      </c>
      <c r="C35" s="83" t="s">
        <v>2172</v>
      </c>
      <c r="D35" s="356" t="s">
        <v>2139</v>
      </c>
      <c r="E35" s="356" t="s">
        <v>2139</v>
      </c>
      <c r="F35" s="360"/>
    </row>
    <row r="36" spans="2:6" ht="21" customHeight="1" thickBot="1" x14ac:dyDescent="0.35">
      <c r="B36" s="355"/>
      <c r="C36" s="84" t="s">
        <v>2173</v>
      </c>
      <c r="D36" s="357"/>
      <c r="E36" s="357"/>
      <c r="F36" s="361"/>
    </row>
    <row r="37" spans="2:6" ht="21" customHeight="1" thickTop="1" x14ac:dyDescent="0.3">
      <c r="B37" s="354" t="s">
        <v>2174</v>
      </c>
      <c r="C37" s="83" t="s">
        <v>2175</v>
      </c>
      <c r="D37" s="356"/>
      <c r="E37" s="356"/>
      <c r="F37" s="356" t="s">
        <v>2139</v>
      </c>
    </row>
    <row r="38" spans="2:6" ht="21" customHeight="1" thickBot="1" x14ac:dyDescent="0.35">
      <c r="B38" s="355"/>
      <c r="C38" s="84" t="s">
        <v>2176</v>
      </c>
      <c r="D38" s="357"/>
      <c r="E38" s="357"/>
      <c r="F38" s="357"/>
    </row>
    <row r="39" spans="2:6" ht="21" customHeight="1" thickTop="1" x14ac:dyDescent="0.3">
      <c r="B39" s="354" t="s">
        <v>2177</v>
      </c>
      <c r="C39" s="83" t="s">
        <v>2178</v>
      </c>
      <c r="D39" s="356"/>
      <c r="E39" s="356"/>
      <c r="F39" s="356" t="s">
        <v>2139</v>
      </c>
    </row>
    <row r="40" spans="2:6" ht="21" customHeight="1" thickBot="1" x14ac:dyDescent="0.35">
      <c r="B40" s="355"/>
      <c r="C40" s="84" t="s">
        <v>2179</v>
      </c>
      <c r="D40" s="357"/>
      <c r="E40" s="357"/>
      <c r="F40" s="357"/>
    </row>
    <row r="41" spans="2:6" ht="21" customHeight="1" thickTop="1" x14ac:dyDescent="0.3">
      <c r="B41" s="354" t="s">
        <v>2180</v>
      </c>
      <c r="C41" s="83" t="s">
        <v>2181</v>
      </c>
      <c r="D41" s="356"/>
      <c r="E41" s="356"/>
      <c r="F41" s="356" t="s">
        <v>2139</v>
      </c>
    </row>
    <row r="42" spans="2:6" ht="21" customHeight="1" thickBot="1" x14ac:dyDescent="0.35">
      <c r="B42" s="355"/>
      <c r="C42" s="84" t="s">
        <v>2182</v>
      </c>
      <c r="D42" s="357"/>
      <c r="E42" s="357"/>
      <c r="F42" s="357"/>
    </row>
    <row r="43" spans="2:6" ht="21" customHeight="1" thickTop="1" x14ac:dyDescent="0.2"/>
    <row r="44" spans="2:6" ht="21" customHeight="1" x14ac:dyDescent="0.2"/>
    <row r="45" spans="2:6" ht="21" customHeight="1" x14ac:dyDescent="0.2"/>
    <row r="46" spans="2:6" ht="21" customHeight="1" x14ac:dyDescent="0.2"/>
    <row r="47" spans="2:6" ht="21" customHeight="1" x14ac:dyDescent="0.2"/>
    <row r="48" spans="2:6" ht="21" customHeight="1" x14ac:dyDescent="0.2"/>
    <row r="49" ht="21" customHeight="1" x14ac:dyDescent="0.2"/>
    <row r="50" ht="21" customHeight="1" x14ac:dyDescent="0.2"/>
    <row r="51" ht="21" customHeight="1" x14ac:dyDescent="0.2"/>
    <row r="52" ht="21" customHeight="1" x14ac:dyDescent="0.2"/>
    <row r="53" ht="21" customHeight="1" x14ac:dyDescent="0.2"/>
    <row r="54" ht="21" customHeight="1" x14ac:dyDescent="0.2"/>
    <row r="55" ht="21" customHeight="1" x14ac:dyDescent="0.2"/>
    <row r="56" ht="21" customHeight="1" x14ac:dyDescent="0.2"/>
    <row r="57" ht="21" customHeight="1" x14ac:dyDescent="0.2"/>
    <row r="58" ht="21" customHeight="1" x14ac:dyDescent="0.2"/>
    <row r="59" ht="21" customHeight="1" x14ac:dyDescent="0.2"/>
    <row r="60" ht="21" customHeight="1" x14ac:dyDescent="0.2"/>
    <row r="61" ht="21" customHeight="1" x14ac:dyDescent="0.2"/>
    <row r="62" ht="21" customHeight="1" x14ac:dyDescent="0.2"/>
    <row r="63" ht="21" customHeight="1" x14ac:dyDescent="0.2"/>
    <row r="64" ht="21" customHeight="1" x14ac:dyDescent="0.2"/>
    <row r="65" ht="21" customHeight="1" x14ac:dyDescent="0.2"/>
    <row r="66" ht="21" customHeight="1" x14ac:dyDescent="0.2"/>
    <row r="67" ht="21" customHeight="1" x14ac:dyDescent="0.2"/>
    <row r="68" ht="21" customHeight="1" x14ac:dyDescent="0.2"/>
    <row r="69" ht="21" customHeight="1" x14ac:dyDescent="0.2"/>
    <row r="70" ht="21" customHeight="1" x14ac:dyDescent="0.2"/>
    <row r="71" ht="21" customHeight="1" x14ac:dyDescent="0.2"/>
    <row r="72" ht="21" customHeight="1" x14ac:dyDescent="0.2"/>
    <row r="73" ht="21" customHeight="1" x14ac:dyDescent="0.2"/>
    <row r="74" ht="21" customHeight="1" x14ac:dyDescent="0.2"/>
    <row r="75" ht="21" customHeight="1" x14ac:dyDescent="0.2"/>
    <row r="76" ht="21" customHeight="1" x14ac:dyDescent="0.2"/>
    <row r="77" ht="21" customHeight="1" x14ac:dyDescent="0.2"/>
    <row r="78" ht="21" customHeight="1" x14ac:dyDescent="0.2"/>
    <row r="79" ht="21" customHeight="1" x14ac:dyDescent="0.2"/>
    <row r="80" ht="21" customHeight="1" x14ac:dyDescent="0.2"/>
    <row r="81" ht="21" customHeight="1" x14ac:dyDescent="0.2"/>
    <row r="82" ht="21" customHeight="1" x14ac:dyDescent="0.2"/>
    <row r="83" ht="21" customHeight="1" x14ac:dyDescent="0.2"/>
    <row r="84" ht="21" customHeight="1" x14ac:dyDescent="0.2"/>
    <row r="85" ht="21" customHeight="1" x14ac:dyDescent="0.2"/>
    <row r="86" ht="21" customHeight="1" x14ac:dyDescent="0.2"/>
    <row r="87" ht="21" customHeight="1" x14ac:dyDescent="0.2"/>
    <row r="88" ht="21" customHeight="1" x14ac:dyDescent="0.2"/>
    <row r="89" ht="21" customHeight="1" x14ac:dyDescent="0.2"/>
    <row r="90" ht="21" customHeight="1" x14ac:dyDescent="0.2"/>
    <row r="91" ht="21" customHeight="1" x14ac:dyDescent="0.2"/>
    <row r="92" ht="21" customHeight="1" x14ac:dyDescent="0.2"/>
    <row r="93" ht="21" customHeight="1" x14ac:dyDescent="0.2"/>
    <row r="94" ht="21" customHeight="1" x14ac:dyDescent="0.2"/>
    <row r="95" ht="21" customHeight="1" x14ac:dyDescent="0.2"/>
    <row r="96" ht="21" customHeight="1" x14ac:dyDescent="0.2"/>
    <row r="97" ht="21" customHeight="1" x14ac:dyDescent="0.2"/>
    <row r="98" ht="21" customHeight="1" x14ac:dyDescent="0.2"/>
    <row r="99" ht="21" customHeight="1" x14ac:dyDescent="0.2"/>
    <row r="100" ht="21" customHeight="1" x14ac:dyDescent="0.2"/>
    <row r="101" ht="21" customHeight="1" x14ac:dyDescent="0.2"/>
    <row r="102" ht="21" customHeight="1" x14ac:dyDescent="0.2"/>
    <row r="103" ht="21" customHeight="1" x14ac:dyDescent="0.2"/>
    <row r="104" ht="21" customHeight="1" x14ac:dyDescent="0.2"/>
  </sheetData>
  <sheetProtection sheet="1" objects="1" scenarios="1"/>
  <mergeCells count="70">
    <mergeCell ref="B8:F8"/>
    <mergeCell ref="B9:B10"/>
    <mergeCell ref="C9:C10"/>
    <mergeCell ref="D9:F9"/>
    <mergeCell ref="B11:B12"/>
    <mergeCell ref="D11:D12"/>
    <mergeCell ref="E11:E12"/>
    <mergeCell ref="F11:F12"/>
    <mergeCell ref="B13:B14"/>
    <mergeCell ref="D13:D14"/>
    <mergeCell ref="E13:E14"/>
    <mergeCell ref="F13:F14"/>
    <mergeCell ref="B15:B16"/>
    <mergeCell ref="D15:D16"/>
    <mergeCell ref="E15:E16"/>
    <mergeCell ref="F15:F16"/>
    <mergeCell ref="B17:B18"/>
    <mergeCell ref="D17:D18"/>
    <mergeCell ref="E17:E18"/>
    <mergeCell ref="F17:F18"/>
    <mergeCell ref="B19:B20"/>
    <mergeCell ref="D19:D20"/>
    <mergeCell ref="E19:E20"/>
    <mergeCell ref="F19:F20"/>
    <mergeCell ref="F21:F22"/>
    <mergeCell ref="B25:B26"/>
    <mergeCell ref="D25:D26"/>
    <mergeCell ref="E25:E26"/>
    <mergeCell ref="F25:F26"/>
    <mergeCell ref="B23:B24"/>
    <mergeCell ref="D23:D24"/>
    <mergeCell ref="E23:E24"/>
    <mergeCell ref="F23:F24"/>
    <mergeCell ref="B21:B22"/>
    <mergeCell ref="C21:C22"/>
    <mergeCell ref="D21:D22"/>
    <mergeCell ref="E21:E22"/>
    <mergeCell ref="B27:B28"/>
    <mergeCell ref="D27:D28"/>
    <mergeCell ref="E27:E28"/>
    <mergeCell ref="F27:F28"/>
    <mergeCell ref="B35:B36"/>
    <mergeCell ref="D35:D36"/>
    <mergeCell ref="E35:E36"/>
    <mergeCell ref="F35:F36"/>
    <mergeCell ref="B29:B30"/>
    <mergeCell ref="D29:D30"/>
    <mergeCell ref="E29:E30"/>
    <mergeCell ref="F29:F30"/>
    <mergeCell ref="B31:B32"/>
    <mergeCell ref="D31:D32"/>
    <mergeCell ref="E31:E32"/>
    <mergeCell ref="F31:F32"/>
    <mergeCell ref="B33:B34"/>
    <mergeCell ref="C33:C34"/>
    <mergeCell ref="D33:D34"/>
    <mergeCell ref="E33:E34"/>
    <mergeCell ref="F33:F34"/>
    <mergeCell ref="B41:B42"/>
    <mergeCell ref="D41:D42"/>
    <mergeCell ref="E41:E42"/>
    <mergeCell ref="F41:F42"/>
    <mergeCell ref="B37:B38"/>
    <mergeCell ref="D37:D38"/>
    <mergeCell ref="E37:E38"/>
    <mergeCell ref="F37:F38"/>
    <mergeCell ref="B39:B40"/>
    <mergeCell ref="D39:D40"/>
    <mergeCell ref="E39:E40"/>
    <mergeCell ref="F39:F40"/>
  </mergeCells>
  <phoneticPr fontId="2"/>
  <pageMargins left="0.7" right="0.7" top="0.75" bottom="0.75" header="0.3" footer="0.3"/>
  <pageSetup paperSize="9" scale="59"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8FCC47-147A-4EF3-A29A-19ED31D429BF}">
  <sheetPr codeName="Sheet24">
    <pageSetUpPr fitToPage="1"/>
  </sheetPr>
  <dimension ref="A1:F98"/>
  <sheetViews>
    <sheetView showGridLines="0" zoomScaleNormal="100" workbookViewId="0"/>
  </sheetViews>
  <sheetFormatPr defaultRowHeight="12.75" x14ac:dyDescent="0.2"/>
  <cols>
    <col min="1" max="1" width="5.625" style="78" customWidth="1"/>
    <col min="2" max="2" width="20.5" style="78" bestFit="1" customWidth="1"/>
    <col min="3" max="3" width="80.625" style="78" customWidth="1"/>
    <col min="4" max="6" width="9" style="78"/>
    <col min="7" max="7" width="5.625" style="78" customWidth="1"/>
    <col min="8" max="12" width="9" style="78"/>
    <col min="13" max="13" width="3.625" style="78" customWidth="1"/>
    <col min="14" max="16384" width="9" style="78"/>
  </cols>
  <sheetData>
    <row r="1" spans="1:6" ht="21" customHeight="1" x14ac:dyDescent="0.2">
      <c r="A1" s="69" t="str">
        <f>HYPERLINK("#地域モデル判定ツール!A1","地域モデル判定ツールへ戻る")</f>
        <v>地域モデル判定ツールへ戻る</v>
      </c>
    </row>
    <row r="2" spans="1:6" ht="21" customHeight="1" x14ac:dyDescent="0.2">
      <c r="A2" s="69"/>
    </row>
    <row r="3" spans="1:6" ht="21" customHeight="1" x14ac:dyDescent="0.2">
      <c r="A3" s="69"/>
    </row>
    <row r="4" spans="1:6" ht="21" customHeight="1" x14ac:dyDescent="0.2">
      <c r="A4" s="69"/>
    </row>
    <row r="5" spans="1:6" ht="21" customHeight="1" x14ac:dyDescent="0.2">
      <c r="A5" s="69"/>
    </row>
    <row r="6" spans="1:6" ht="21" customHeight="1" x14ac:dyDescent="0.2">
      <c r="A6" s="69"/>
    </row>
    <row r="7" spans="1:6" ht="21" customHeight="1" x14ac:dyDescent="0.25">
      <c r="A7" s="69"/>
      <c r="F7" s="81" t="s">
        <v>2129</v>
      </c>
    </row>
    <row r="8" spans="1:6" ht="21" customHeight="1" x14ac:dyDescent="0.35">
      <c r="A8" s="69"/>
      <c r="B8" s="364" t="s">
        <v>2183</v>
      </c>
      <c r="C8" s="364"/>
      <c r="D8" s="364"/>
      <c r="E8" s="364"/>
      <c r="F8" s="364"/>
    </row>
    <row r="9" spans="1:6" ht="21" customHeight="1" x14ac:dyDescent="0.2">
      <c r="B9" s="377" t="s">
        <v>2131</v>
      </c>
      <c r="C9" s="377" t="s">
        <v>2132</v>
      </c>
      <c r="D9" s="377" t="s">
        <v>2133</v>
      </c>
      <c r="E9" s="377"/>
      <c r="F9" s="377"/>
    </row>
    <row r="10" spans="1:6" ht="21" customHeight="1" thickBot="1" x14ac:dyDescent="0.25">
      <c r="B10" s="378"/>
      <c r="C10" s="378"/>
      <c r="D10" s="82" t="s">
        <v>2134</v>
      </c>
      <c r="E10" s="82" t="s">
        <v>2135</v>
      </c>
      <c r="F10" s="82" t="s">
        <v>2136</v>
      </c>
    </row>
    <row r="11" spans="1:6" ht="21" customHeight="1" thickTop="1" x14ac:dyDescent="0.3">
      <c r="B11" s="372" t="s">
        <v>2137</v>
      </c>
      <c r="C11" s="83" t="s">
        <v>2138</v>
      </c>
      <c r="D11" s="374"/>
      <c r="E11" s="370"/>
      <c r="F11" s="370" t="s">
        <v>2139</v>
      </c>
    </row>
    <row r="12" spans="1:6" ht="21" customHeight="1" thickBot="1" x14ac:dyDescent="0.35">
      <c r="B12" s="373"/>
      <c r="C12" s="84" t="s">
        <v>2140</v>
      </c>
      <c r="D12" s="375"/>
      <c r="E12" s="371"/>
      <c r="F12" s="371"/>
    </row>
    <row r="13" spans="1:6" ht="21" customHeight="1" thickTop="1" x14ac:dyDescent="0.3">
      <c r="B13" s="372" t="s">
        <v>2141</v>
      </c>
      <c r="C13" s="83" t="s">
        <v>2142</v>
      </c>
      <c r="D13" s="374"/>
      <c r="E13" s="370" t="s">
        <v>2139</v>
      </c>
      <c r="F13" s="360"/>
    </row>
    <row r="14" spans="1:6" ht="21" customHeight="1" thickBot="1" x14ac:dyDescent="0.35">
      <c r="B14" s="373"/>
      <c r="C14" s="84" t="s">
        <v>2184</v>
      </c>
      <c r="D14" s="375"/>
      <c r="E14" s="371"/>
      <c r="F14" s="361"/>
    </row>
    <row r="15" spans="1:6" ht="21" customHeight="1" thickTop="1" x14ac:dyDescent="0.3">
      <c r="B15" s="372" t="s">
        <v>2143</v>
      </c>
      <c r="C15" s="83" t="s">
        <v>2144</v>
      </c>
      <c r="D15" s="374"/>
      <c r="E15" s="370"/>
      <c r="F15" s="370" t="s">
        <v>2139</v>
      </c>
    </row>
    <row r="16" spans="1:6" ht="21" customHeight="1" thickBot="1" x14ac:dyDescent="0.35">
      <c r="B16" s="373"/>
      <c r="C16" s="84" t="s">
        <v>2145</v>
      </c>
      <c r="D16" s="375"/>
      <c r="E16" s="371"/>
      <c r="F16" s="371"/>
    </row>
    <row r="17" spans="2:6" ht="21" customHeight="1" thickTop="1" x14ac:dyDescent="0.3">
      <c r="B17" s="376" t="s">
        <v>2146</v>
      </c>
      <c r="C17" s="83" t="s">
        <v>2147</v>
      </c>
      <c r="D17" s="374"/>
      <c r="E17" s="370" t="s">
        <v>2139</v>
      </c>
      <c r="F17" s="370"/>
    </row>
    <row r="18" spans="2:6" ht="21" customHeight="1" thickBot="1" x14ac:dyDescent="0.35">
      <c r="B18" s="373"/>
      <c r="C18" s="84" t="s">
        <v>2148</v>
      </c>
      <c r="D18" s="375"/>
      <c r="E18" s="371"/>
      <c r="F18" s="371"/>
    </row>
    <row r="19" spans="2:6" ht="21" customHeight="1" thickTop="1" x14ac:dyDescent="0.3">
      <c r="B19" s="372" t="s">
        <v>2149</v>
      </c>
      <c r="C19" s="83" t="s">
        <v>2150</v>
      </c>
      <c r="D19" s="374"/>
      <c r="E19" s="370" t="s">
        <v>2139</v>
      </c>
      <c r="F19" s="360"/>
    </row>
    <row r="20" spans="2:6" ht="21" customHeight="1" thickBot="1" x14ac:dyDescent="0.35">
      <c r="B20" s="373"/>
      <c r="C20" s="84" t="s">
        <v>2151</v>
      </c>
      <c r="D20" s="375"/>
      <c r="E20" s="371"/>
      <c r="F20" s="361"/>
    </row>
    <row r="21" spans="2:6" ht="21" customHeight="1" thickTop="1" x14ac:dyDescent="0.2">
      <c r="B21" s="372" t="s">
        <v>2152</v>
      </c>
      <c r="C21" s="358" t="s">
        <v>2153</v>
      </c>
      <c r="D21" s="374"/>
      <c r="E21" s="370" t="s">
        <v>2139</v>
      </c>
      <c r="F21" s="370"/>
    </row>
    <row r="22" spans="2:6" ht="21" customHeight="1" thickBot="1" x14ac:dyDescent="0.25">
      <c r="B22" s="373"/>
      <c r="C22" s="359"/>
      <c r="D22" s="375"/>
      <c r="E22" s="371"/>
      <c r="F22" s="371"/>
    </row>
    <row r="23" spans="2:6" ht="21" customHeight="1" thickTop="1" x14ac:dyDescent="0.3">
      <c r="B23" s="372" t="s">
        <v>2154</v>
      </c>
      <c r="C23" s="83" t="s">
        <v>2155</v>
      </c>
      <c r="D23" s="374"/>
      <c r="E23" s="370"/>
      <c r="F23" s="360"/>
    </row>
    <row r="24" spans="2:6" ht="21" customHeight="1" thickBot="1" x14ac:dyDescent="0.35">
      <c r="B24" s="373"/>
      <c r="C24" s="84" t="s">
        <v>2156</v>
      </c>
      <c r="D24" s="375"/>
      <c r="E24" s="371"/>
      <c r="F24" s="361"/>
    </row>
    <row r="25" spans="2:6" ht="21" customHeight="1" thickTop="1" x14ac:dyDescent="0.3">
      <c r="B25" s="372" t="s">
        <v>2157</v>
      </c>
      <c r="C25" s="83" t="s">
        <v>2158</v>
      </c>
      <c r="D25" s="374"/>
      <c r="E25" s="370" t="s">
        <v>2139</v>
      </c>
      <c r="F25" s="370"/>
    </row>
    <row r="26" spans="2:6" ht="21" customHeight="1" thickBot="1" x14ac:dyDescent="0.35">
      <c r="B26" s="373"/>
      <c r="C26" s="84" t="s">
        <v>2159</v>
      </c>
      <c r="D26" s="375"/>
      <c r="E26" s="371"/>
      <c r="F26" s="371"/>
    </row>
    <row r="27" spans="2:6" ht="21" customHeight="1" thickTop="1" x14ac:dyDescent="0.3">
      <c r="B27" s="372" t="s">
        <v>2160</v>
      </c>
      <c r="C27" s="83" t="s">
        <v>2161</v>
      </c>
      <c r="D27" s="374"/>
      <c r="E27" s="370"/>
      <c r="F27" s="370"/>
    </row>
    <row r="28" spans="2:6" ht="21" customHeight="1" thickBot="1" x14ac:dyDescent="0.35">
      <c r="B28" s="373"/>
      <c r="C28" s="84" t="s">
        <v>2162</v>
      </c>
      <c r="D28" s="375"/>
      <c r="E28" s="371"/>
      <c r="F28" s="371"/>
    </row>
    <row r="29" spans="2:6" ht="21" customHeight="1" thickTop="1" x14ac:dyDescent="0.3">
      <c r="B29" s="372" t="s">
        <v>2163</v>
      </c>
      <c r="C29" s="83" t="s">
        <v>2164</v>
      </c>
      <c r="D29" s="374"/>
      <c r="E29" s="370" t="s">
        <v>2139</v>
      </c>
      <c r="F29" s="360"/>
    </row>
    <row r="30" spans="2:6" ht="21" customHeight="1" thickBot="1" x14ac:dyDescent="0.35">
      <c r="B30" s="373"/>
      <c r="C30" s="84" t="s">
        <v>2165</v>
      </c>
      <c r="D30" s="375"/>
      <c r="E30" s="371"/>
      <c r="F30" s="361"/>
    </row>
    <row r="31" spans="2:6" ht="21" customHeight="1" thickTop="1" x14ac:dyDescent="0.3">
      <c r="B31" s="372" t="s">
        <v>2185</v>
      </c>
      <c r="C31" s="83" t="s">
        <v>2186</v>
      </c>
      <c r="D31" s="370"/>
      <c r="E31" s="370"/>
      <c r="F31" s="370" t="s">
        <v>2139</v>
      </c>
    </row>
    <row r="32" spans="2:6" ht="21" customHeight="1" thickBot="1" x14ac:dyDescent="0.35">
      <c r="B32" s="373"/>
      <c r="C32" s="84" t="s">
        <v>2187</v>
      </c>
      <c r="D32" s="371"/>
      <c r="E32" s="371"/>
      <c r="F32" s="371"/>
    </row>
    <row r="33" spans="2:6" ht="21" customHeight="1" thickTop="1" x14ac:dyDescent="0.3">
      <c r="B33" s="372" t="s">
        <v>2188</v>
      </c>
      <c r="C33" s="83" t="s">
        <v>2189</v>
      </c>
      <c r="D33" s="374"/>
      <c r="E33" s="370"/>
      <c r="F33" s="370" t="s">
        <v>2139</v>
      </c>
    </row>
    <row r="34" spans="2:6" ht="21" customHeight="1" thickBot="1" x14ac:dyDescent="0.35">
      <c r="B34" s="373"/>
      <c r="C34" s="84" t="s">
        <v>2190</v>
      </c>
      <c r="D34" s="375"/>
      <c r="E34" s="371"/>
      <c r="F34" s="371"/>
    </row>
    <row r="35" spans="2:6" ht="21" customHeight="1" thickTop="1" x14ac:dyDescent="0.2"/>
    <row r="36" spans="2:6" ht="21" customHeight="1" x14ac:dyDescent="0.2"/>
    <row r="37" spans="2:6" ht="21" customHeight="1" x14ac:dyDescent="0.2"/>
    <row r="38" spans="2:6" ht="21" customHeight="1" x14ac:dyDescent="0.2"/>
    <row r="39" spans="2:6" ht="21" customHeight="1" x14ac:dyDescent="0.2"/>
    <row r="40" spans="2:6" ht="21" customHeight="1" x14ac:dyDescent="0.2"/>
    <row r="41" spans="2:6" ht="21" customHeight="1" x14ac:dyDescent="0.2"/>
    <row r="42" spans="2:6" ht="21" customHeight="1" x14ac:dyDescent="0.2"/>
    <row r="43" spans="2:6" ht="21" customHeight="1" x14ac:dyDescent="0.2"/>
    <row r="44" spans="2:6" ht="21" customHeight="1" x14ac:dyDescent="0.2"/>
    <row r="45" spans="2:6" ht="21" customHeight="1" x14ac:dyDescent="0.2"/>
    <row r="46" spans="2:6" ht="21" customHeight="1" x14ac:dyDescent="0.2"/>
    <row r="47" spans="2:6" ht="21" customHeight="1" x14ac:dyDescent="0.2"/>
    <row r="48" spans="2:6" ht="21" customHeight="1" x14ac:dyDescent="0.2"/>
    <row r="49" ht="21" customHeight="1" x14ac:dyDescent="0.2"/>
    <row r="50" ht="21" customHeight="1" x14ac:dyDescent="0.2"/>
    <row r="51" ht="21" customHeight="1" x14ac:dyDescent="0.2"/>
    <row r="52" ht="21" customHeight="1" x14ac:dyDescent="0.2"/>
    <row r="53" ht="21" customHeight="1" x14ac:dyDescent="0.2"/>
    <row r="54" ht="21" customHeight="1" x14ac:dyDescent="0.2"/>
    <row r="55" ht="21" customHeight="1" x14ac:dyDescent="0.2"/>
    <row r="56" ht="21" customHeight="1" x14ac:dyDescent="0.2"/>
    <row r="57" ht="21" customHeight="1" x14ac:dyDescent="0.2"/>
    <row r="58" ht="21" customHeight="1" x14ac:dyDescent="0.2"/>
    <row r="59" ht="21" customHeight="1" x14ac:dyDescent="0.2"/>
    <row r="60" ht="21" customHeight="1" x14ac:dyDescent="0.2"/>
    <row r="61" ht="21" customHeight="1" x14ac:dyDescent="0.2"/>
    <row r="62" ht="21" customHeight="1" x14ac:dyDescent="0.2"/>
    <row r="63" ht="21" customHeight="1" x14ac:dyDescent="0.2"/>
    <row r="64" ht="21" customHeight="1" x14ac:dyDescent="0.2"/>
    <row r="65" ht="21" customHeight="1" x14ac:dyDescent="0.2"/>
    <row r="66" ht="21" customHeight="1" x14ac:dyDescent="0.2"/>
    <row r="67" ht="21" customHeight="1" x14ac:dyDescent="0.2"/>
    <row r="68" ht="21" customHeight="1" x14ac:dyDescent="0.2"/>
    <row r="69" ht="21" customHeight="1" x14ac:dyDescent="0.2"/>
    <row r="70" ht="21" customHeight="1" x14ac:dyDescent="0.2"/>
    <row r="71" ht="21" customHeight="1" x14ac:dyDescent="0.2"/>
    <row r="72" ht="21" customHeight="1" x14ac:dyDescent="0.2"/>
    <row r="73" ht="21" customHeight="1" x14ac:dyDescent="0.2"/>
    <row r="74" ht="21" customHeight="1" x14ac:dyDescent="0.2"/>
    <row r="75" ht="21" customHeight="1" x14ac:dyDescent="0.2"/>
    <row r="76" ht="21" customHeight="1" x14ac:dyDescent="0.2"/>
    <row r="77" ht="21" customHeight="1" x14ac:dyDescent="0.2"/>
    <row r="78" ht="21" customHeight="1" x14ac:dyDescent="0.2"/>
    <row r="79" ht="21" customHeight="1" x14ac:dyDescent="0.2"/>
    <row r="80" ht="21" customHeight="1" x14ac:dyDescent="0.2"/>
    <row r="81" ht="21" customHeight="1" x14ac:dyDescent="0.2"/>
    <row r="82" ht="21" customHeight="1" x14ac:dyDescent="0.2"/>
    <row r="83" ht="21" customHeight="1" x14ac:dyDescent="0.2"/>
    <row r="84" ht="21" customHeight="1" x14ac:dyDescent="0.2"/>
    <row r="85" ht="21" customHeight="1" x14ac:dyDescent="0.2"/>
    <row r="86" ht="21" customHeight="1" x14ac:dyDescent="0.2"/>
    <row r="87" ht="21" customHeight="1" x14ac:dyDescent="0.2"/>
    <row r="88" ht="21" customHeight="1" x14ac:dyDescent="0.2"/>
    <row r="89" ht="21" customHeight="1" x14ac:dyDescent="0.2"/>
    <row r="90" ht="21" customHeight="1" x14ac:dyDescent="0.2"/>
    <row r="91" ht="21" customHeight="1" x14ac:dyDescent="0.2"/>
    <row r="92" ht="21" customHeight="1" x14ac:dyDescent="0.2"/>
    <row r="93" ht="21" customHeight="1" x14ac:dyDescent="0.2"/>
    <row r="94" ht="21" customHeight="1" x14ac:dyDescent="0.2"/>
    <row r="95" ht="21" customHeight="1" x14ac:dyDescent="0.2"/>
    <row r="96" ht="21" customHeight="1" x14ac:dyDescent="0.2"/>
    <row r="97" ht="21" customHeight="1" x14ac:dyDescent="0.2"/>
    <row r="98" ht="21" customHeight="1" x14ac:dyDescent="0.2"/>
  </sheetData>
  <sheetProtection sheet="1" objects="1" scenarios="1"/>
  <mergeCells count="53">
    <mergeCell ref="B8:F8"/>
    <mergeCell ref="B9:B10"/>
    <mergeCell ref="C9:C10"/>
    <mergeCell ref="D9:F9"/>
    <mergeCell ref="B11:B12"/>
    <mergeCell ref="D11:D12"/>
    <mergeCell ref="E11:E12"/>
    <mergeCell ref="F11:F12"/>
    <mergeCell ref="B13:B14"/>
    <mergeCell ref="D13:D14"/>
    <mergeCell ref="E13:E14"/>
    <mergeCell ref="F13:F14"/>
    <mergeCell ref="B15:B16"/>
    <mergeCell ref="D15:D16"/>
    <mergeCell ref="E15:E16"/>
    <mergeCell ref="F15:F16"/>
    <mergeCell ref="F23:F24"/>
    <mergeCell ref="B17:B18"/>
    <mergeCell ref="D17:D18"/>
    <mergeCell ref="E17:E18"/>
    <mergeCell ref="F17:F18"/>
    <mergeCell ref="B19:B20"/>
    <mergeCell ref="D19:D20"/>
    <mergeCell ref="E19:E20"/>
    <mergeCell ref="F19:F20"/>
    <mergeCell ref="B21:B22"/>
    <mergeCell ref="C21:C22"/>
    <mergeCell ref="D21:D22"/>
    <mergeCell ref="E21:E22"/>
    <mergeCell ref="F21:F22"/>
    <mergeCell ref="B23:B24"/>
    <mergeCell ref="D23:D24"/>
    <mergeCell ref="F25:F26"/>
    <mergeCell ref="B27:B28"/>
    <mergeCell ref="D27:D28"/>
    <mergeCell ref="E27:E28"/>
    <mergeCell ref="F27:F28"/>
    <mergeCell ref="E23:E24"/>
    <mergeCell ref="B33:B34"/>
    <mergeCell ref="D33:D34"/>
    <mergeCell ref="E33:E34"/>
    <mergeCell ref="F33:F34"/>
    <mergeCell ref="B31:B32"/>
    <mergeCell ref="D31:D32"/>
    <mergeCell ref="E31:E32"/>
    <mergeCell ref="F31:F32"/>
    <mergeCell ref="B29:B30"/>
    <mergeCell ref="D29:D30"/>
    <mergeCell ref="E29:E30"/>
    <mergeCell ref="F29:F30"/>
    <mergeCell ref="B25:B26"/>
    <mergeCell ref="D25:D26"/>
    <mergeCell ref="E25:E26"/>
  </mergeCells>
  <phoneticPr fontId="2"/>
  <pageMargins left="0.7" right="0.7" top="0.75" bottom="0.75" header="0.3" footer="0.3"/>
  <pageSetup paperSize="9" scale="59"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D9B647-FC42-4484-9291-70445EADEF8B}">
  <sheetPr codeName="Sheet25">
    <pageSetUpPr fitToPage="1"/>
  </sheetPr>
  <dimension ref="A1:F86"/>
  <sheetViews>
    <sheetView showGridLines="0" zoomScaleNormal="100" workbookViewId="0"/>
  </sheetViews>
  <sheetFormatPr defaultRowHeight="12.75" x14ac:dyDescent="0.2"/>
  <cols>
    <col min="1" max="1" width="5.625" style="78" customWidth="1"/>
    <col min="2" max="2" width="20.5" style="78" bestFit="1" customWidth="1"/>
    <col min="3" max="3" width="80.625" style="78" customWidth="1"/>
    <col min="4" max="6" width="9" style="78"/>
    <col min="7" max="7" width="5.625" style="78" customWidth="1"/>
    <col min="8" max="12" width="9" style="78"/>
    <col min="13" max="13" width="3.625" style="78" customWidth="1"/>
    <col min="14" max="16384" width="9" style="78"/>
  </cols>
  <sheetData>
    <row r="1" spans="1:6" ht="21" customHeight="1" x14ac:dyDescent="0.2">
      <c r="A1" s="69" t="str">
        <f>HYPERLINK("#地域モデル判定ツール!A1","地域モデル判定ツールへ戻る")</f>
        <v>地域モデル判定ツールへ戻る</v>
      </c>
    </row>
    <row r="2" spans="1:6" ht="21" customHeight="1" x14ac:dyDescent="0.2">
      <c r="A2" s="69"/>
    </row>
    <row r="3" spans="1:6" ht="21" customHeight="1" x14ac:dyDescent="0.2">
      <c r="A3" s="69"/>
    </row>
    <row r="4" spans="1:6" ht="21" customHeight="1" x14ac:dyDescent="0.2">
      <c r="A4" s="69"/>
    </row>
    <row r="5" spans="1:6" ht="21" customHeight="1" x14ac:dyDescent="0.2">
      <c r="A5" s="69"/>
    </row>
    <row r="6" spans="1:6" ht="21" customHeight="1" x14ac:dyDescent="0.2">
      <c r="A6" s="69"/>
    </row>
    <row r="7" spans="1:6" ht="21" customHeight="1" x14ac:dyDescent="0.25">
      <c r="A7" s="69"/>
      <c r="F7" s="81" t="s">
        <v>2129</v>
      </c>
    </row>
    <row r="8" spans="1:6" ht="21" customHeight="1" x14ac:dyDescent="0.35">
      <c r="A8" s="69"/>
      <c r="B8" s="364" t="s">
        <v>2191</v>
      </c>
      <c r="C8" s="364"/>
      <c r="D8" s="364"/>
      <c r="E8" s="364"/>
      <c r="F8" s="364"/>
    </row>
    <row r="9" spans="1:6" ht="21" customHeight="1" x14ac:dyDescent="0.2">
      <c r="B9" s="377" t="s">
        <v>2131</v>
      </c>
      <c r="C9" s="377" t="s">
        <v>2132</v>
      </c>
      <c r="D9" s="377" t="s">
        <v>2133</v>
      </c>
      <c r="E9" s="377"/>
      <c r="F9" s="377"/>
    </row>
    <row r="10" spans="1:6" ht="21" customHeight="1" thickBot="1" x14ac:dyDescent="0.25">
      <c r="B10" s="378"/>
      <c r="C10" s="378"/>
      <c r="D10" s="82" t="s">
        <v>2134</v>
      </c>
      <c r="E10" s="82" t="s">
        <v>2135</v>
      </c>
      <c r="F10" s="82" t="s">
        <v>2136</v>
      </c>
    </row>
    <row r="11" spans="1:6" ht="21" customHeight="1" thickTop="1" x14ac:dyDescent="0.3">
      <c r="B11" s="379" t="s">
        <v>2192</v>
      </c>
      <c r="C11" s="83" t="s">
        <v>2193</v>
      </c>
      <c r="D11" s="374"/>
      <c r="E11" s="370"/>
      <c r="F11" s="370" t="s">
        <v>2139</v>
      </c>
    </row>
    <row r="12" spans="1:6" ht="21" customHeight="1" thickBot="1" x14ac:dyDescent="0.35">
      <c r="B12" s="373"/>
      <c r="C12" s="84" t="s">
        <v>2194</v>
      </c>
      <c r="D12" s="375"/>
      <c r="E12" s="371"/>
      <c r="F12" s="371"/>
    </row>
    <row r="13" spans="1:6" ht="21" customHeight="1" thickTop="1" x14ac:dyDescent="0.3">
      <c r="B13" s="372" t="s">
        <v>2195</v>
      </c>
      <c r="C13" s="83" t="s">
        <v>2196</v>
      </c>
      <c r="D13" s="374"/>
      <c r="E13" s="370" t="s">
        <v>2139</v>
      </c>
      <c r="F13" s="380"/>
    </row>
    <row r="14" spans="1:6" ht="21" customHeight="1" thickBot="1" x14ac:dyDescent="0.35">
      <c r="B14" s="373"/>
      <c r="C14" s="84" t="s">
        <v>2197</v>
      </c>
      <c r="D14" s="375"/>
      <c r="E14" s="371"/>
      <c r="F14" s="381"/>
    </row>
    <row r="15" spans="1:6" ht="21" customHeight="1" thickTop="1" x14ac:dyDescent="0.3">
      <c r="B15" s="372" t="s">
        <v>2198</v>
      </c>
      <c r="C15" s="83" t="s">
        <v>2199</v>
      </c>
      <c r="D15" s="374"/>
      <c r="E15" s="370"/>
      <c r="F15" s="370"/>
    </row>
    <row r="16" spans="1:6" ht="21" customHeight="1" thickBot="1" x14ac:dyDescent="0.35">
      <c r="B16" s="373"/>
      <c r="C16" s="84" t="s">
        <v>2200</v>
      </c>
      <c r="D16" s="375"/>
      <c r="E16" s="371"/>
      <c r="F16" s="371"/>
    </row>
    <row r="17" spans="2:6" ht="21" customHeight="1" thickTop="1" x14ac:dyDescent="0.3">
      <c r="B17" s="376" t="s">
        <v>2201</v>
      </c>
      <c r="C17" s="83" t="s">
        <v>2202</v>
      </c>
      <c r="D17" s="374"/>
      <c r="E17" s="370" t="s">
        <v>2139</v>
      </c>
      <c r="F17" s="370"/>
    </row>
    <row r="18" spans="2:6" ht="21" customHeight="1" thickBot="1" x14ac:dyDescent="0.35">
      <c r="B18" s="373"/>
      <c r="C18" s="84" t="s">
        <v>2203</v>
      </c>
      <c r="D18" s="375"/>
      <c r="E18" s="371"/>
      <c r="F18" s="371"/>
    </row>
    <row r="19" spans="2:6" ht="21" customHeight="1" thickTop="1" x14ac:dyDescent="0.3">
      <c r="B19" s="372" t="s">
        <v>2174</v>
      </c>
      <c r="C19" s="83" t="s">
        <v>2175</v>
      </c>
      <c r="D19" s="370"/>
      <c r="E19" s="370"/>
      <c r="F19" s="370" t="s">
        <v>2139</v>
      </c>
    </row>
    <row r="20" spans="2:6" ht="21" customHeight="1" thickBot="1" x14ac:dyDescent="0.35">
      <c r="B20" s="373"/>
      <c r="C20" s="84" t="s">
        <v>2176</v>
      </c>
      <c r="D20" s="371"/>
      <c r="E20" s="371"/>
      <c r="F20" s="371"/>
    </row>
    <row r="21" spans="2:6" ht="21" customHeight="1" thickTop="1" x14ac:dyDescent="0.3">
      <c r="B21" s="372" t="s">
        <v>2177</v>
      </c>
      <c r="C21" s="83" t="s">
        <v>2178</v>
      </c>
      <c r="D21" s="374"/>
      <c r="E21" s="370"/>
      <c r="F21" s="370" t="s">
        <v>2139</v>
      </c>
    </row>
    <row r="22" spans="2:6" ht="21" customHeight="1" thickBot="1" x14ac:dyDescent="0.35">
      <c r="B22" s="373"/>
      <c r="C22" s="84" t="s">
        <v>2179</v>
      </c>
      <c r="D22" s="375"/>
      <c r="E22" s="371"/>
      <c r="F22" s="371"/>
    </row>
    <row r="23" spans="2:6" ht="21" customHeight="1" thickTop="1" x14ac:dyDescent="0.3">
      <c r="B23" s="372" t="s">
        <v>2180</v>
      </c>
      <c r="C23" s="83" t="s">
        <v>2181</v>
      </c>
      <c r="D23" s="374"/>
      <c r="E23" s="370"/>
      <c r="F23" s="370" t="s">
        <v>2139</v>
      </c>
    </row>
    <row r="24" spans="2:6" ht="21" customHeight="1" thickBot="1" x14ac:dyDescent="0.35">
      <c r="B24" s="373"/>
      <c r="C24" s="84" t="s">
        <v>2182</v>
      </c>
      <c r="D24" s="375"/>
      <c r="E24" s="371"/>
      <c r="F24" s="371"/>
    </row>
    <row r="25" spans="2:6" ht="21" customHeight="1" thickTop="1" x14ac:dyDescent="0.2"/>
    <row r="26" spans="2:6" ht="21" customHeight="1" x14ac:dyDescent="0.2"/>
    <row r="27" spans="2:6" ht="21" customHeight="1" x14ac:dyDescent="0.2"/>
    <row r="28" spans="2:6" ht="21" customHeight="1" x14ac:dyDescent="0.2"/>
    <row r="29" spans="2:6" ht="21" customHeight="1" x14ac:dyDescent="0.2"/>
    <row r="30" spans="2:6" ht="21" customHeight="1" x14ac:dyDescent="0.2"/>
    <row r="31" spans="2:6" ht="21" customHeight="1" x14ac:dyDescent="0.2"/>
    <row r="32" spans="2:6" ht="21" customHeight="1" x14ac:dyDescent="0.2"/>
    <row r="33" ht="21" customHeight="1" x14ac:dyDescent="0.2"/>
    <row r="34" ht="21" customHeight="1" x14ac:dyDescent="0.2"/>
    <row r="35" ht="21" customHeight="1" x14ac:dyDescent="0.2"/>
    <row r="36" ht="21" customHeight="1" x14ac:dyDescent="0.2"/>
    <row r="37" ht="21" customHeight="1" x14ac:dyDescent="0.2"/>
    <row r="38" ht="21" customHeight="1" x14ac:dyDescent="0.2"/>
    <row r="39" ht="21" customHeight="1" x14ac:dyDescent="0.2"/>
    <row r="40" ht="21" customHeight="1" x14ac:dyDescent="0.2"/>
    <row r="41" ht="21" customHeight="1" x14ac:dyDescent="0.2"/>
    <row r="42" ht="21" customHeight="1" x14ac:dyDescent="0.2"/>
    <row r="43" ht="21" customHeight="1" x14ac:dyDescent="0.2"/>
    <row r="44" ht="21" customHeight="1" x14ac:dyDescent="0.2"/>
    <row r="45" ht="21" customHeight="1" x14ac:dyDescent="0.2"/>
    <row r="46" ht="21" customHeight="1" x14ac:dyDescent="0.2"/>
    <row r="47" ht="21" customHeight="1" x14ac:dyDescent="0.2"/>
    <row r="48" ht="21" customHeight="1" x14ac:dyDescent="0.2"/>
    <row r="49" ht="21" customHeight="1" x14ac:dyDescent="0.2"/>
    <row r="50" ht="21" customHeight="1" x14ac:dyDescent="0.2"/>
    <row r="51" ht="21" customHeight="1" x14ac:dyDescent="0.2"/>
    <row r="52" ht="21" customHeight="1" x14ac:dyDescent="0.2"/>
    <row r="53" ht="21" customHeight="1" x14ac:dyDescent="0.2"/>
    <row r="54" ht="21" customHeight="1" x14ac:dyDescent="0.2"/>
    <row r="55" ht="21" customHeight="1" x14ac:dyDescent="0.2"/>
    <row r="56" ht="21" customHeight="1" x14ac:dyDescent="0.2"/>
    <row r="57" ht="21" customHeight="1" x14ac:dyDescent="0.2"/>
    <row r="58" ht="21" customHeight="1" x14ac:dyDescent="0.2"/>
    <row r="59" ht="21" customHeight="1" x14ac:dyDescent="0.2"/>
    <row r="60" ht="21" customHeight="1" x14ac:dyDescent="0.2"/>
    <row r="61" ht="21" customHeight="1" x14ac:dyDescent="0.2"/>
    <row r="62" ht="21" customHeight="1" x14ac:dyDescent="0.2"/>
    <row r="63" ht="21" customHeight="1" x14ac:dyDescent="0.2"/>
    <row r="64" ht="21" customHeight="1" x14ac:dyDescent="0.2"/>
    <row r="65" ht="21" customHeight="1" x14ac:dyDescent="0.2"/>
    <row r="66" ht="21" customHeight="1" x14ac:dyDescent="0.2"/>
    <row r="67" ht="21" customHeight="1" x14ac:dyDescent="0.2"/>
    <row r="68" ht="21" customHeight="1" x14ac:dyDescent="0.2"/>
    <row r="69" ht="21" customHeight="1" x14ac:dyDescent="0.2"/>
    <row r="70" ht="21" customHeight="1" x14ac:dyDescent="0.2"/>
    <row r="71" ht="21" customHeight="1" x14ac:dyDescent="0.2"/>
    <row r="72" ht="21" customHeight="1" x14ac:dyDescent="0.2"/>
    <row r="73" ht="21" customHeight="1" x14ac:dyDescent="0.2"/>
    <row r="74" ht="21" customHeight="1" x14ac:dyDescent="0.2"/>
    <row r="75" ht="21" customHeight="1" x14ac:dyDescent="0.2"/>
    <row r="76" ht="21" customHeight="1" x14ac:dyDescent="0.2"/>
    <row r="77" ht="21" customHeight="1" x14ac:dyDescent="0.2"/>
    <row r="78" ht="21" customHeight="1" x14ac:dyDescent="0.2"/>
    <row r="79" ht="21" customHeight="1" x14ac:dyDescent="0.2"/>
    <row r="80" ht="21" customHeight="1" x14ac:dyDescent="0.2"/>
    <row r="81" ht="21" customHeight="1" x14ac:dyDescent="0.2"/>
    <row r="82" ht="21" customHeight="1" x14ac:dyDescent="0.2"/>
    <row r="83" ht="21" customHeight="1" x14ac:dyDescent="0.2"/>
    <row r="84" ht="21" customHeight="1" x14ac:dyDescent="0.2"/>
    <row r="85" ht="21" customHeight="1" x14ac:dyDescent="0.2"/>
    <row r="86" ht="21" customHeight="1" x14ac:dyDescent="0.2"/>
  </sheetData>
  <sheetProtection sheet="1" objects="1" scenarios="1"/>
  <mergeCells count="32">
    <mergeCell ref="B15:B16"/>
    <mergeCell ref="D15:D16"/>
    <mergeCell ref="E15:E16"/>
    <mergeCell ref="F15:F16"/>
    <mergeCell ref="B8:F8"/>
    <mergeCell ref="B9:B10"/>
    <mergeCell ref="C9:C10"/>
    <mergeCell ref="D9:F9"/>
    <mergeCell ref="B23:B24"/>
    <mergeCell ref="D23:D24"/>
    <mergeCell ref="E23:E24"/>
    <mergeCell ref="F23:F24"/>
    <mergeCell ref="B11:B12"/>
    <mergeCell ref="D11:D12"/>
    <mergeCell ref="E11:E12"/>
    <mergeCell ref="F11:F12"/>
    <mergeCell ref="B17:B18"/>
    <mergeCell ref="D17:D18"/>
    <mergeCell ref="E17:E18"/>
    <mergeCell ref="F17:F18"/>
    <mergeCell ref="B13:B14"/>
    <mergeCell ref="D13:D14"/>
    <mergeCell ref="E13:E14"/>
    <mergeCell ref="F13:F14"/>
    <mergeCell ref="B21:B22"/>
    <mergeCell ref="D21:D22"/>
    <mergeCell ref="E21:E22"/>
    <mergeCell ref="F21:F22"/>
    <mergeCell ref="B19:B20"/>
    <mergeCell ref="D19:D20"/>
    <mergeCell ref="E19:E20"/>
    <mergeCell ref="F19:F20"/>
  </mergeCells>
  <phoneticPr fontId="2"/>
  <pageMargins left="0.7" right="0.7" top="0.75" bottom="0.75" header="0.3" footer="0.3"/>
  <pageSetup paperSize="9" scale="59"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D6005C-324B-4AD4-86BA-C1B5D24734AC}">
  <sheetPr codeName="Sheet26">
    <pageSetUpPr fitToPage="1"/>
  </sheetPr>
  <dimension ref="A1:F86"/>
  <sheetViews>
    <sheetView showGridLines="0" zoomScaleNormal="100" workbookViewId="0"/>
  </sheetViews>
  <sheetFormatPr defaultRowHeight="12.75" x14ac:dyDescent="0.2"/>
  <cols>
    <col min="1" max="1" width="5.625" style="78" customWidth="1"/>
    <col min="2" max="2" width="20.5" style="78" bestFit="1" customWidth="1"/>
    <col min="3" max="3" width="80.625" style="78" customWidth="1"/>
    <col min="4" max="6" width="9" style="78"/>
    <col min="7" max="7" width="5.625" style="78" customWidth="1"/>
    <col min="8" max="12" width="9" style="78"/>
    <col min="13" max="13" width="3.625" style="78" customWidth="1"/>
    <col min="14" max="16384" width="9" style="78"/>
  </cols>
  <sheetData>
    <row r="1" spans="1:6" ht="21" customHeight="1" x14ac:dyDescent="0.2">
      <c r="A1" s="69" t="str">
        <f>HYPERLINK("#地域モデル判定ツール!A1","地域モデル判定ツールへ戻る")</f>
        <v>地域モデル判定ツールへ戻る</v>
      </c>
    </row>
    <row r="2" spans="1:6" ht="21" customHeight="1" x14ac:dyDescent="0.2">
      <c r="A2" s="69"/>
    </row>
    <row r="3" spans="1:6" ht="21" customHeight="1" x14ac:dyDescent="0.2">
      <c r="A3" s="69"/>
    </row>
    <row r="4" spans="1:6" ht="21" customHeight="1" x14ac:dyDescent="0.2">
      <c r="A4" s="69"/>
    </row>
    <row r="5" spans="1:6" ht="21" customHeight="1" x14ac:dyDescent="0.2">
      <c r="A5" s="69"/>
    </row>
    <row r="6" spans="1:6" ht="21" customHeight="1" x14ac:dyDescent="0.2">
      <c r="A6" s="69"/>
    </row>
    <row r="7" spans="1:6" ht="21" customHeight="1" x14ac:dyDescent="0.25">
      <c r="A7" s="69"/>
      <c r="F7" s="81" t="s">
        <v>2129</v>
      </c>
    </row>
    <row r="8" spans="1:6" ht="21" customHeight="1" x14ac:dyDescent="0.35">
      <c r="A8" s="69"/>
      <c r="B8" s="364" t="s">
        <v>2204</v>
      </c>
      <c r="C8" s="364"/>
      <c r="D8" s="364"/>
      <c r="E8" s="364"/>
      <c r="F8" s="364"/>
    </row>
    <row r="9" spans="1:6" ht="21" customHeight="1" x14ac:dyDescent="0.2">
      <c r="B9" s="377" t="s">
        <v>2131</v>
      </c>
      <c r="C9" s="377" t="s">
        <v>2132</v>
      </c>
      <c r="D9" s="377" t="s">
        <v>2133</v>
      </c>
      <c r="E9" s="377"/>
      <c r="F9" s="377"/>
    </row>
    <row r="10" spans="1:6" ht="21" customHeight="1" thickBot="1" x14ac:dyDescent="0.25">
      <c r="B10" s="378"/>
      <c r="C10" s="378"/>
      <c r="D10" s="82" t="s">
        <v>2134</v>
      </c>
      <c r="E10" s="82" t="s">
        <v>2135</v>
      </c>
      <c r="F10" s="82" t="s">
        <v>2136</v>
      </c>
    </row>
    <row r="11" spans="1:6" ht="21" customHeight="1" thickTop="1" x14ac:dyDescent="0.3">
      <c r="B11" s="379" t="s">
        <v>2192</v>
      </c>
      <c r="C11" s="83" t="s">
        <v>2193</v>
      </c>
      <c r="D11" s="374"/>
      <c r="E11" s="370"/>
      <c r="F11" s="370" t="s">
        <v>2139</v>
      </c>
    </row>
    <row r="12" spans="1:6" ht="21" customHeight="1" thickBot="1" x14ac:dyDescent="0.35">
      <c r="B12" s="373"/>
      <c r="C12" s="84" t="s">
        <v>2194</v>
      </c>
      <c r="D12" s="375"/>
      <c r="E12" s="371"/>
      <c r="F12" s="371"/>
    </row>
    <row r="13" spans="1:6" ht="21" customHeight="1" thickTop="1" x14ac:dyDescent="0.3">
      <c r="B13" s="372" t="s">
        <v>2205</v>
      </c>
      <c r="C13" s="83" t="s">
        <v>2206</v>
      </c>
      <c r="D13" s="374" t="s">
        <v>2139</v>
      </c>
      <c r="E13" s="370" t="s">
        <v>2139</v>
      </c>
      <c r="F13" s="370"/>
    </row>
    <row r="14" spans="1:6" ht="21" customHeight="1" thickBot="1" x14ac:dyDescent="0.35">
      <c r="B14" s="373"/>
      <c r="C14" s="84" t="s">
        <v>2207</v>
      </c>
      <c r="D14" s="375"/>
      <c r="E14" s="371"/>
      <c r="F14" s="371"/>
    </row>
    <row r="15" spans="1:6" ht="21" customHeight="1" thickTop="1" x14ac:dyDescent="0.3">
      <c r="B15" s="372" t="s">
        <v>2208</v>
      </c>
      <c r="C15" s="83" t="s">
        <v>2209</v>
      </c>
      <c r="D15" s="374" t="s">
        <v>2139</v>
      </c>
      <c r="E15" s="370"/>
      <c r="F15" s="370"/>
    </row>
    <row r="16" spans="1:6" ht="21" customHeight="1" thickBot="1" x14ac:dyDescent="0.35">
      <c r="B16" s="373"/>
      <c r="C16" s="84" t="s">
        <v>2210</v>
      </c>
      <c r="D16" s="375"/>
      <c r="E16" s="371"/>
      <c r="F16" s="371"/>
    </row>
    <row r="17" spans="2:6" ht="21" customHeight="1" thickTop="1" x14ac:dyDescent="0.3">
      <c r="B17" s="376" t="s">
        <v>2201</v>
      </c>
      <c r="C17" s="83" t="s">
        <v>2202</v>
      </c>
      <c r="D17" s="356"/>
      <c r="E17" s="370" t="s">
        <v>2139</v>
      </c>
      <c r="F17" s="370"/>
    </row>
    <row r="18" spans="2:6" ht="21" customHeight="1" thickBot="1" x14ac:dyDescent="0.35">
      <c r="B18" s="373"/>
      <c r="C18" s="84" t="s">
        <v>2203</v>
      </c>
      <c r="D18" s="357"/>
      <c r="E18" s="371"/>
      <c r="F18" s="371"/>
    </row>
    <row r="19" spans="2:6" ht="21" customHeight="1" thickTop="1" x14ac:dyDescent="0.3">
      <c r="B19" s="372" t="s">
        <v>2174</v>
      </c>
      <c r="C19" s="83" t="s">
        <v>2175</v>
      </c>
      <c r="D19" s="370"/>
      <c r="E19" s="370"/>
      <c r="F19" s="370" t="s">
        <v>2139</v>
      </c>
    </row>
    <row r="20" spans="2:6" ht="21" customHeight="1" thickBot="1" x14ac:dyDescent="0.35">
      <c r="B20" s="373"/>
      <c r="C20" s="84" t="s">
        <v>2176</v>
      </c>
      <c r="D20" s="371"/>
      <c r="E20" s="371"/>
      <c r="F20" s="371"/>
    </row>
    <row r="21" spans="2:6" ht="21" customHeight="1" thickTop="1" x14ac:dyDescent="0.3">
      <c r="B21" s="372" t="s">
        <v>2177</v>
      </c>
      <c r="C21" s="83" t="s">
        <v>2178</v>
      </c>
      <c r="D21" s="374"/>
      <c r="E21" s="370"/>
      <c r="F21" s="370" t="s">
        <v>2139</v>
      </c>
    </row>
    <row r="22" spans="2:6" ht="21" customHeight="1" thickBot="1" x14ac:dyDescent="0.35">
      <c r="B22" s="373"/>
      <c r="C22" s="84" t="s">
        <v>2179</v>
      </c>
      <c r="D22" s="375"/>
      <c r="E22" s="371"/>
      <c r="F22" s="371"/>
    </row>
    <row r="23" spans="2:6" ht="21" customHeight="1" thickTop="1" x14ac:dyDescent="0.3">
      <c r="B23" s="372" t="s">
        <v>2180</v>
      </c>
      <c r="C23" s="83" t="s">
        <v>2181</v>
      </c>
      <c r="D23" s="374"/>
      <c r="E23" s="370"/>
      <c r="F23" s="370" t="s">
        <v>2139</v>
      </c>
    </row>
    <row r="24" spans="2:6" ht="21" customHeight="1" thickBot="1" x14ac:dyDescent="0.35">
      <c r="B24" s="373"/>
      <c r="C24" s="84" t="s">
        <v>2182</v>
      </c>
      <c r="D24" s="375"/>
      <c r="E24" s="371"/>
      <c r="F24" s="371"/>
    </row>
    <row r="25" spans="2:6" ht="21" customHeight="1" thickTop="1" x14ac:dyDescent="0.2"/>
    <row r="26" spans="2:6" ht="21" customHeight="1" x14ac:dyDescent="0.2"/>
    <row r="27" spans="2:6" ht="21" customHeight="1" x14ac:dyDescent="0.2"/>
    <row r="28" spans="2:6" ht="21" customHeight="1" x14ac:dyDescent="0.2"/>
    <row r="29" spans="2:6" ht="21" customHeight="1" x14ac:dyDescent="0.2"/>
    <row r="30" spans="2:6" ht="21" customHeight="1" x14ac:dyDescent="0.2"/>
    <row r="31" spans="2:6" ht="21" customHeight="1" x14ac:dyDescent="0.2"/>
    <row r="32" spans="2:6" ht="21" customHeight="1" x14ac:dyDescent="0.2"/>
    <row r="33" ht="21" customHeight="1" x14ac:dyDescent="0.2"/>
    <row r="34" ht="21" customHeight="1" x14ac:dyDescent="0.2"/>
    <row r="35" ht="21" customHeight="1" x14ac:dyDescent="0.2"/>
    <row r="36" ht="21" customHeight="1" x14ac:dyDescent="0.2"/>
    <row r="37" ht="21" customHeight="1" x14ac:dyDescent="0.2"/>
    <row r="38" ht="21" customHeight="1" x14ac:dyDescent="0.2"/>
    <row r="39" ht="21" customHeight="1" x14ac:dyDescent="0.2"/>
    <row r="40" ht="21" customHeight="1" x14ac:dyDescent="0.2"/>
    <row r="41" ht="21" customHeight="1" x14ac:dyDescent="0.2"/>
    <row r="42" ht="21" customHeight="1" x14ac:dyDescent="0.2"/>
    <row r="43" ht="21" customHeight="1" x14ac:dyDescent="0.2"/>
    <row r="44" ht="21" customHeight="1" x14ac:dyDescent="0.2"/>
    <row r="45" ht="21" customHeight="1" x14ac:dyDescent="0.2"/>
    <row r="46" ht="21" customHeight="1" x14ac:dyDescent="0.2"/>
    <row r="47" ht="21" customHeight="1" x14ac:dyDescent="0.2"/>
    <row r="48" ht="21" customHeight="1" x14ac:dyDescent="0.2"/>
    <row r="49" ht="21" customHeight="1" x14ac:dyDescent="0.2"/>
    <row r="50" ht="21" customHeight="1" x14ac:dyDescent="0.2"/>
    <row r="51" ht="21" customHeight="1" x14ac:dyDescent="0.2"/>
    <row r="52" ht="21" customHeight="1" x14ac:dyDescent="0.2"/>
    <row r="53" ht="21" customHeight="1" x14ac:dyDescent="0.2"/>
    <row r="54" ht="21" customHeight="1" x14ac:dyDescent="0.2"/>
    <row r="55" ht="21" customHeight="1" x14ac:dyDescent="0.2"/>
    <row r="56" ht="21" customHeight="1" x14ac:dyDescent="0.2"/>
    <row r="57" ht="21" customHeight="1" x14ac:dyDescent="0.2"/>
    <row r="58" ht="21" customHeight="1" x14ac:dyDescent="0.2"/>
    <row r="59" ht="21" customHeight="1" x14ac:dyDescent="0.2"/>
    <row r="60" ht="21" customHeight="1" x14ac:dyDescent="0.2"/>
    <row r="61" ht="21" customHeight="1" x14ac:dyDescent="0.2"/>
    <row r="62" ht="21" customHeight="1" x14ac:dyDescent="0.2"/>
    <row r="63" ht="21" customHeight="1" x14ac:dyDescent="0.2"/>
    <row r="64" ht="21" customHeight="1" x14ac:dyDescent="0.2"/>
    <row r="65" ht="21" customHeight="1" x14ac:dyDescent="0.2"/>
    <row r="66" ht="21" customHeight="1" x14ac:dyDescent="0.2"/>
    <row r="67" ht="21" customHeight="1" x14ac:dyDescent="0.2"/>
    <row r="68" ht="21" customHeight="1" x14ac:dyDescent="0.2"/>
    <row r="69" ht="21" customHeight="1" x14ac:dyDescent="0.2"/>
    <row r="70" ht="21" customHeight="1" x14ac:dyDescent="0.2"/>
    <row r="71" ht="21" customHeight="1" x14ac:dyDescent="0.2"/>
    <row r="72" ht="21" customHeight="1" x14ac:dyDescent="0.2"/>
    <row r="73" ht="21" customHeight="1" x14ac:dyDescent="0.2"/>
    <row r="74" ht="21" customHeight="1" x14ac:dyDescent="0.2"/>
    <row r="75" ht="21" customHeight="1" x14ac:dyDescent="0.2"/>
    <row r="76" ht="21" customHeight="1" x14ac:dyDescent="0.2"/>
    <row r="77" ht="21" customHeight="1" x14ac:dyDescent="0.2"/>
    <row r="78" ht="21" customHeight="1" x14ac:dyDescent="0.2"/>
    <row r="79" ht="21" customHeight="1" x14ac:dyDescent="0.2"/>
    <row r="80" ht="21" customHeight="1" x14ac:dyDescent="0.2"/>
    <row r="81" ht="21" customHeight="1" x14ac:dyDescent="0.2"/>
    <row r="82" ht="21" customHeight="1" x14ac:dyDescent="0.2"/>
    <row r="83" ht="21" customHeight="1" x14ac:dyDescent="0.2"/>
    <row r="84" ht="21" customHeight="1" x14ac:dyDescent="0.2"/>
    <row r="85" ht="21" customHeight="1" x14ac:dyDescent="0.2"/>
    <row r="86" ht="21" customHeight="1" x14ac:dyDescent="0.2"/>
  </sheetData>
  <sheetProtection sheet="1" objects="1" scenarios="1"/>
  <mergeCells count="32">
    <mergeCell ref="B8:F8"/>
    <mergeCell ref="B9:B10"/>
    <mergeCell ref="C9:C10"/>
    <mergeCell ref="D9:F9"/>
    <mergeCell ref="B11:B12"/>
    <mergeCell ref="D11:D12"/>
    <mergeCell ref="E11:E12"/>
    <mergeCell ref="F11:F12"/>
    <mergeCell ref="B13:B14"/>
    <mergeCell ref="D13:D14"/>
    <mergeCell ref="E13:E14"/>
    <mergeCell ref="F13:F14"/>
    <mergeCell ref="B15:B16"/>
    <mergeCell ref="D15:D16"/>
    <mergeCell ref="E15:E16"/>
    <mergeCell ref="F15:F16"/>
    <mergeCell ref="B17:B18"/>
    <mergeCell ref="D17:D18"/>
    <mergeCell ref="E17:E18"/>
    <mergeCell ref="F17:F18"/>
    <mergeCell ref="B19:B20"/>
    <mergeCell ref="D19:D20"/>
    <mergeCell ref="E19:E20"/>
    <mergeCell ref="F19:F20"/>
    <mergeCell ref="B21:B22"/>
    <mergeCell ref="D21:D22"/>
    <mergeCell ref="E21:E22"/>
    <mergeCell ref="F21:F22"/>
    <mergeCell ref="B23:B24"/>
    <mergeCell ref="D23:D24"/>
    <mergeCell ref="E23:E24"/>
    <mergeCell ref="F23:F24"/>
  </mergeCells>
  <phoneticPr fontId="2"/>
  <pageMargins left="0.7" right="0.7" top="0.75" bottom="0.75" header="0.3" footer="0.3"/>
  <pageSetup paperSize="9" scale="59"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3D8C8D-6292-457A-A5C6-A593CE979976}">
  <sheetPr codeName="Sheet27">
    <pageSetUpPr fitToPage="1"/>
  </sheetPr>
  <dimension ref="A1:F84"/>
  <sheetViews>
    <sheetView showGridLines="0" zoomScaleNormal="100" workbookViewId="0"/>
  </sheetViews>
  <sheetFormatPr defaultRowHeight="12.75" x14ac:dyDescent="0.2"/>
  <cols>
    <col min="1" max="1" width="5.625" style="78" customWidth="1"/>
    <col min="2" max="2" width="20.5" style="78" bestFit="1" customWidth="1"/>
    <col min="3" max="3" width="80.625" style="78" customWidth="1"/>
    <col min="4" max="6" width="9" style="78"/>
    <col min="7" max="7" width="5.625" style="78" customWidth="1"/>
    <col min="8" max="12" width="9" style="78"/>
    <col min="13" max="13" width="3.625" style="78" customWidth="1"/>
    <col min="14" max="16384" width="9" style="78"/>
  </cols>
  <sheetData>
    <row r="1" spans="1:6" ht="21" customHeight="1" x14ac:dyDescent="0.2">
      <c r="A1" s="69" t="str">
        <f>HYPERLINK("#地域モデル判定ツール!A1","地域モデル判定ツールへ戻る")</f>
        <v>地域モデル判定ツールへ戻る</v>
      </c>
    </row>
    <row r="2" spans="1:6" ht="21" customHeight="1" x14ac:dyDescent="0.2">
      <c r="A2" s="69"/>
    </row>
    <row r="3" spans="1:6" ht="21" customHeight="1" x14ac:dyDescent="0.2">
      <c r="A3" s="69"/>
    </row>
    <row r="4" spans="1:6" ht="21" customHeight="1" x14ac:dyDescent="0.2">
      <c r="A4" s="69"/>
    </row>
    <row r="5" spans="1:6" ht="21" customHeight="1" x14ac:dyDescent="0.2">
      <c r="A5" s="69"/>
    </row>
    <row r="6" spans="1:6" ht="21" customHeight="1" x14ac:dyDescent="0.2">
      <c r="A6" s="69"/>
    </row>
    <row r="7" spans="1:6" ht="21" customHeight="1" x14ac:dyDescent="0.25">
      <c r="A7" s="69"/>
      <c r="F7" s="81" t="s">
        <v>2129</v>
      </c>
    </row>
    <row r="8" spans="1:6" ht="21" customHeight="1" x14ac:dyDescent="0.35">
      <c r="A8" s="69"/>
      <c r="B8" s="364" t="s">
        <v>2211</v>
      </c>
      <c r="C8" s="364"/>
      <c r="D8" s="364"/>
      <c r="E8" s="364"/>
      <c r="F8" s="364"/>
    </row>
    <row r="9" spans="1:6" ht="21" customHeight="1" x14ac:dyDescent="0.2">
      <c r="B9" s="377" t="s">
        <v>2131</v>
      </c>
      <c r="C9" s="377" t="s">
        <v>2132</v>
      </c>
      <c r="D9" s="377" t="s">
        <v>2133</v>
      </c>
      <c r="E9" s="377"/>
      <c r="F9" s="377"/>
    </row>
    <row r="10" spans="1:6" ht="21" customHeight="1" thickBot="1" x14ac:dyDescent="0.25">
      <c r="B10" s="378"/>
      <c r="C10" s="378"/>
      <c r="D10" s="82" t="s">
        <v>2134</v>
      </c>
      <c r="E10" s="82" t="s">
        <v>2135</v>
      </c>
      <c r="F10" s="82" t="s">
        <v>2136</v>
      </c>
    </row>
    <row r="11" spans="1:6" ht="21" customHeight="1" thickTop="1" x14ac:dyDescent="0.3">
      <c r="B11" s="379" t="s">
        <v>2212</v>
      </c>
      <c r="C11" s="83" t="s">
        <v>2213</v>
      </c>
      <c r="D11" s="374"/>
      <c r="E11" s="370" t="s">
        <v>2139</v>
      </c>
      <c r="F11" s="370"/>
    </row>
    <row r="12" spans="1:6" ht="21" customHeight="1" thickBot="1" x14ac:dyDescent="0.35">
      <c r="B12" s="373"/>
      <c r="C12" s="84" t="s">
        <v>2214</v>
      </c>
      <c r="D12" s="375"/>
      <c r="E12" s="371"/>
      <c r="F12" s="371"/>
    </row>
    <row r="13" spans="1:6" ht="21" customHeight="1" thickTop="1" x14ac:dyDescent="0.3">
      <c r="B13" s="372" t="s">
        <v>2215</v>
      </c>
      <c r="C13" s="83" t="s">
        <v>2216</v>
      </c>
      <c r="D13" s="374"/>
      <c r="E13" s="370" t="s">
        <v>2139</v>
      </c>
      <c r="F13" s="370"/>
    </row>
    <row r="14" spans="1:6" ht="21" customHeight="1" thickBot="1" x14ac:dyDescent="0.35">
      <c r="B14" s="373"/>
      <c r="C14" s="84" t="s">
        <v>2217</v>
      </c>
      <c r="D14" s="375"/>
      <c r="E14" s="371"/>
      <c r="F14" s="371"/>
    </row>
    <row r="15" spans="1:6" ht="21" customHeight="1" thickTop="1" x14ac:dyDescent="0.3">
      <c r="B15" s="379" t="s">
        <v>2192</v>
      </c>
      <c r="C15" s="83" t="s">
        <v>2193</v>
      </c>
      <c r="D15" s="374"/>
      <c r="E15" s="370"/>
      <c r="F15" s="370" t="s">
        <v>2139</v>
      </c>
    </row>
    <row r="16" spans="1:6" ht="21" customHeight="1" thickBot="1" x14ac:dyDescent="0.35">
      <c r="B16" s="373"/>
      <c r="C16" s="84" t="s">
        <v>2194</v>
      </c>
      <c r="D16" s="375"/>
      <c r="E16" s="371"/>
      <c r="F16" s="371"/>
    </row>
    <row r="17" spans="2:6" ht="21" customHeight="1" thickTop="1" x14ac:dyDescent="0.3">
      <c r="B17" s="372" t="s">
        <v>2174</v>
      </c>
      <c r="C17" s="83" t="s">
        <v>2175</v>
      </c>
      <c r="D17" s="370"/>
      <c r="E17" s="370"/>
      <c r="F17" s="370" t="s">
        <v>2139</v>
      </c>
    </row>
    <row r="18" spans="2:6" ht="21" customHeight="1" thickBot="1" x14ac:dyDescent="0.35">
      <c r="B18" s="373"/>
      <c r="C18" s="84" t="s">
        <v>2176</v>
      </c>
      <c r="D18" s="371"/>
      <c r="E18" s="371"/>
      <c r="F18" s="371"/>
    </row>
    <row r="19" spans="2:6" ht="21" customHeight="1" thickTop="1" x14ac:dyDescent="0.3">
      <c r="B19" s="372" t="s">
        <v>2177</v>
      </c>
      <c r="C19" s="83" t="s">
        <v>2178</v>
      </c>
      <c r="D19" s="374"/>
      <c r="E19" s="370"/>
      <c r="F19" s="370" t="s">
        <v>2139</v>
      </c>
    </row>
    <row r="20" spans="2:6" ht="21" customHeight="1" thickBot="1" x14ac:dyDescent="0.35">
      <c r="B20" s="373"/>
      <c r="C20" s="84" t="s">
        <v>2179</v>
      </c>
      <c r="D20" s="375"/>
      <c r="E20" s="371"/>
      <c r="F20" s="371"/>
    </row>
    <row r="21" spans="2:6" ht="21" customHeight="1" thickTop="1" x14ac:dyDescent="0.3">
      <c r="B21" s="372" t="s">
        <v>2180</v>
      </c>
      <c r="C21" s="83" t="s">
        <v>2181</v>
      </c>
      <c r="D21" s="374"/>
      <c r="E21" s="370"/>
      <c r="F21" s="370" t="s">
        <v>2139</v>
      </c>
    </row>
    <row r="22" spans="2:6" ht="21" customHeight="1" thickBot="1" x14ac:dyDescent="0.35">
      <c r="B22" s="373"/>
      <c r="C22" s="84" t="s">
        <v>2182</v>
      </c>
      <c r="D22" s="375"/>
      <c r="E22" s="371"/>
      <c r="F22" s="371"/>
    </row>
    <row r="23" spans="2:6" ht="21" customHeight="1" thickTop="1" x14ac:dyDescent="0.2"/>
    <row r="24" spans="2:6" ht="21" customHeight="1" x14ac:dyDescent="0.2"/>
    <row r="25" spans="2:6" ht="21" customHeight="1" x14ac:dyDescent="0.2"/>
    <row r="26" spans="2:6" ht="21" customHeight="1" x14ac:dyDescent="0.2"/>
    <row r="27" spans="2:6" ht="21" customHeight="1" x14ac:dyDescent="0.2"/>
    <row r="28" spans="2:6" ht="21" customHeight="1" x14ac:dyDescent="0.2"/>
    <row r="29" spans="2:6" ht="21" customHeight="1" x14ac:dyDescent="0.2"/>
    <row r="30" spans="2:6" ht="21" customHeight="1" x14ac:dyDescent="0.2"/>
    <row r="31" spans="2:6" ht="21" customHeight="1" x14ac:dyDescent="0.2"/>
    <row r="32" spans="2:6" ht="21" customHeight="1" x14ac:dyDescent="0.2"/>
    <row r="33" ht="21" customHeight="1" x14ac:dyDescent="0.2"/>
    <row r="34" ht="21" customHeight="1" x14ac:dyDescent="0.2"/>
    <row r="35" ht="21" customHeight="1" x14ac:dyDescent="0.2"/>
    <row r="36" ht="21" customHeight="1" x14ac:dyDescent="0.2"/>
    <row r="37" ht="21" customHeight="1" x14ac:dyDescent="0.2"/>
    <row r="38" ht="21" customHeight="1" x14ac:dyDescent="0.2"/>
    <row r="39" ht="21" customHeight="1" x14ac:dyDescent="0.2"/>
    <row r="40" ht="21" customHeight="1" x14ac:dyDescent="0.2"/>
    <row r="41" ht="21" customHeight="1" x14ac:dyDescent="0.2"/>
    <row r="42" ht="21" customHeight="1" x14ac:dyDescent="0.2"/>
    <row r="43" ht="21" customHeight="1" x14ac:dyDescent="0.2"/>
    <row r="44" ht="21" customHeight="1" x14ac:dyDescent="0.2"/>
    <row r="45" ht="21" customHeight="1" x14ac:dyDescent="0.2"/>
    <row r="46" ht="21" customHeight="1" x14ac:dyDescent="0.2"/>
    <row r="47" ht="21" customHeight="1" x14ac:dyDescent="0.2"/>
    <row r="48" ht="21" customHeight="1" x14ac:dyDescent="0.2"/>
    <row r="49" ht="21" customHeight="1" x14ac:dyDescent="0.2"/>
    <row r="50" ht="21" customHeight="1" x14ac:dyDescent="0.2"/>
    <row r="51" ht="21" customHeight="1" x14ac:dyDescent="0.2"/>
    <row r="52" ht="21" customHeight="1" x14ac:dyDescent="0.2"/>
    <row r="53" ht="21" customHeight="1" x14ac:dyDescent="0.2"/>
    <row r="54" ht="21" customHeight="1" x14ac:dyDescent="0.2"/>
    <row r="55" ht="21" customHeight="1" x14ac:dyDescent="0.2"/>
    <row r="56" ht="21" customHeight="1" x14ac:dyDescent="0.2"/>
    <row r="57" ht="21" customHeight="1" x14ac:dyDescent="0.2"/>
    <row r="58" ht="21" customHeight="1" x14ac:dyDescent="0.2"/>
    <row r="59" ht="21" customHeight="1" x14ac:dyDescent="0.2"/>
    <row r="60" ht="21" customHeight="1" x14ac:dyDescent="0.2"/>
    <row r="61" ht="21" customHeight="1" x14ac:dyDescent="0.2"/>
    <row r="62" ht="21" customHeight="1" x14ac:dyDescent="0.2"/>
    <row r="63" ht="21" customHeight="1" x14ac:dyDescent="0.2"/>
    <row r="64" ht="21" customHeight="1" x14ac:dyDescent="0.2"/>
    <row r="65" ht="21" customHeight="1" x14ac:dyDescent="0.2"/>
    <row r="66" ht="21" customHeight="1" x14ac:dyDescent="0.2"/>
    <row r="67" ht="21" customHeight="1" x14ac:dyDescent="0.2"/>
    <row r="68" ht="21" customHeight="1" x14ac:dyDescent="0.2"/>
    <row r="69" ht="21" customHeight="1" x14ac:dyDescent="0.2"/>
    <row r="70" ht="21" customHeight="1" x14ac:dyDescent="0.2"/>
    <row r="71" ht="21" customHeight="1" x14ac:dyDescent="0.2"/>
    <row r="72" ht="21" customHeight="1" x14ac:dyDescent="0.2"/>
    <row r="73" ht="21" customHeight="1" x14ac:dyDescent="0.2"/>
    <row r="74" ht="21" customHeight="1" x14ac:dyDescent="0.2"/>
    <row r="75" ht="21" customHeight="1" x14ac:dyDescent="0.2"/>
    <row r="76" ht="21" customHeight="1" x14ac:dyDescent="0.2"/>
    <row r="77" ht="21" customHeight="1" x14ac:dyDescent="0.2"/>
    <row r="78" ht="21" customHeight="1" x14ac:dyDescent="0.2"/>
    <row r="79" ht="21" customHeight="1" x14ac:dyDescent="0.2"/>
    <row r="80" ht="21" customHeight="1" x14ac:dyDescent="0.2"/>
    <row r="81" ht="21" customHeight="1" x14ac:dyDescent="0.2"/>
    <row r="82" ht="21" customHeight="1" x14ac:dyDescent="0.2"/>
    <row r="83" ht="21" customHeight="1" x14ac:dyDescent="0.2"/>
    <row r="84" ht="21" customHeight="1" x14ac:dyDescent="0.2"/>
  </sheetData>
  <sheetProtection sheet="1" objects="1" scenarios="1"/>
  <mergeCells count="28">
    <mergeCell ref="B8:F8"/>
    <mergeCell ref="B9:B10"/>
    <mergeCell ref="C9:C10"/>
    <mergeCell ref="D9:F9"/>
    <mergeCell ref="B11:B12"/>
    <mergeCell ref="D11:D12"/>
    <mergeCell ref="E11:E12"/>
    <mergeCell ref="F11:F12"/>
    <mergeCell ref="B17:B18"/>
    <mergeCell ref="D17:D18"/>
    <mergeCell ref="E17:E18"/>
    <mergeCell ref="F17:F18"/>
    <mergeCell ref="B13:B14"/>
    <mergeCell ref="D13:D14"/>
    <mergeCell ref="E13:E14"/>
    <mergeCell ref="F13:F14"/>
    <mergeCell ref="B15:B16"/>
    <mergeCell ref="D15:D16"/>
    <mergeCell ref="E15:E16"/>
    <mergeCell ref="F15:F16"/>
    <mergeCell ref="B19:B20"/>
    <mergeCell ref="D19:D20"/>
    <mergeCell ref="E19:E20"/>
    <mergeCell ref="F19:F20"/>
    <mergeCell ref="B21:B22"/>
    <mergeCell ref="D21:D22"/>
    <mergeCell ref="E21:E22"/>
    <mergeCell ref="F21:F22"/>
  </mergeCells>
  <phoneticPr fontId="2"/>
  <pageMargins left="0.7" right="0.7" top="0.75" bottom="0.75" header="0.3" footer="0.3"/>
  <pageSetup paperSize="9" scale="59"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6927AC-99D6-4818-AA78-03465CB62A7C}">
  <sheetPr codeName="Sheet28">
    <pageSetUpPr fitToPage="1"/>
  </sheetPr>
  <dimension ref="A1:F84"/>
  <sheetViews>
    <sheetView showGridLines="0" zoomScaleNormal="100" workbookViewId="0"/>
  </sheetViews>
  <sheetFormatPr defaultRowHeight="12.75" x14ac:dyDescent="0.2"/>
  <cols>
    <col min="1" max="1" width="5.625" style="78" customWidth="1"/>
    <col min="2" max="2" width="20.5" style="78" bestFit="1" customWidth="1"/>
    <col min="3" max="3" width="80.625" style="78" customWidth="1"/>
    <col min="4" max="6" width="9" style="78"/>
    <col min="7" max="7" width="5.625" style="78" customWidth="1"/>
    <col min="8" max="12" width="9" style="78"/>
    <col min="13" max="13" width="3.625" style="78" customWidth="1"/>
    <col min="14" max="16384" width="9" style="78"/>
  </cols>
  <sheetData>
    <row r="1" spans="1:6" ht="21" customHeight="1" x14ac:dyDescent="0.2">
      <c r="A1" s="69" t="str">
        <f>HYPERLINK("#地域モデル判定ツール!A1","地域モデル判定ツールへ戻る")</f>
        <v>地域モデル判定ツールへ戻る</v>
      </c>
    </row>
    <row r="2" spans="1:6" ht="21" customHeight="1" x14ac:dyDescent="0.2">
      <c r="A2" s="69"/>
    </row>
    <row r="3" spans="1:6" ht="21" customHeight="1" x14ac:dyDescent="0.2">
      <c r="A3" s="69"/>
    </row>
    <row r="4" spans="1:6" ht="21" customHeight="1" x14ac:dyDescent="0.2">
      <c r="A4" s="69"/>
    </row>
    <row r="5" spans="1:6" ht="21" customHeight="1" x14ac:dyDescent="0.2">
      <c r="A5" s="69"/>
    </row>
    <row r="6" spans="1:6" ht="21" customHeight="1" x14ac:dyDescent="0.2">
      <c r="A6" s="69"/>
    </row>
    <row r="7" spans="1:6" ht="21" customHeight="1" x14ac:dyDescent="0.25">
      <c r="A7" s="69"/>
      <c r="F7" s="81" t="s">
        <v>4387</v>
      </c>
    </row>
    <row r="8" spans="1:6" ht="21" customHeight="1" x14ac:dyDescent="0.35">
      <c r="A8" s="69"/>
      <c r="B8" s="364" t="s">
        <v>2218</v>
      </c>
      <c r="C8" s="364"/>
      <c r="D8" s="364"/>
      <c r="E8" s="364"/>
      <c r="F8" s="364"/>
    </row>
    <row r="9" spans="1:6" ht="21" customHeight="1" x14ac:dyDescent="0.2">
      <c r="B9" s="365" t="s">
        <v>2131</v>
      </c>
      <c r="C9" s="365" t="s">
        <v>2132</v>
      </c>
      <c r="D9" s="367" t="s">
        <v>2133</v>
      </c>
      <c r="E9" s="368"/>
      <c r="F9" s="369"/>
    </row>
    <row r="10" spans="1:6" ht="21" customHeight="1" thickBot="1" x14ac:dyDescent="0.25">
      <c r="B10" s="366"/>
      <c r="C10" s="366"/>
      <c r="D10" s="82" t="s">
        <v>2134</v>
      </c>
      <c r="E10" s="82" t="s">
        <v>2135</v>
      </c>
      <c r="F10" s="82" t="s">
        <v>2136</v>
      </c>
    </row>
    <row r="11" spans="1:6" ht="21" customHeight="1" thickTop="1" x14ac:dyDescent="0.3">
      <c r="B11" s="379" t="s">
        <v>2212</v>
      </c>
      <c r="C11" s="83" t="s">
        <v>2213</v>
      </c>
      <c r="D11" s="374"/>
      <c r="E11" s="370" t="s">
        <v>2139</v>
      </c>
      <c r="F11" s="370"/>
    </row>
    <row r="12" spans="1:6" ht="21" customHeight="1" thickBot="1" x14ac:dyDescent="0.35">
      <c r="B12" s="373"/>
      <c r="C12" s="84" t="s">
        <v>2214</v>
      </c>
      <c r="D12" s="375"/>
      <c r="E12" s="371"/>
      <c r="F12" s="371"/>
    </row>
    <row r="13" spans="1:6" ht="21" customHeight="1" thickTop="1" x14ac:dyDescent="0.3">
      <c r="B13" s="372" t="s">
        <v>2215</v>
      </c>
      <c r="C13" s="83" t="s">
        <v>2216</v>
      </c>
      <c r="D13" s="374"/>
      <c r="E13" s="370" t="s">
        <v>2139</v>
      </c>
      <c r="F13" s="370"/>
    </row>
    <row r="14" spans="1:6" ht="21" customHeight="1" thickBot="1" x14ac:dyDescent="0.35">
      <c r="B14" s="373"/>
      <c r="C14" s="84" t="s">
        <v>2217</v>
      </c>
      <c r="D14" s="375"/>
      <c r="E14" s="371"/>
      <c r="F14" s="371"/>
    </row>
    <row r="15" spans="1:6" ht="21" customHeight="1" thickTop="1" x14ac:dyDescent="0.3">
      <c r="B15" s="379" t="s">
        <v>2192</v>
      </c>
      <c r="C15" s="83" t="s">
        <v>2193</v>
      </c>
      <c r="D15" s="374"/>
      <c r="E15" s="370"/>
      <c r="F15" s="370" t="s">
        <v>2139</v>
      </c>
    </row>
    <row r="16" spans="1:6" ht="21" customHeight="1" thickBot="1" x14ac:dyDescent="0.35">
      <c r="B16" s="373"/>
      <c r="C16" s="84" t="s">
        <v>2194</v>
      </c>
      <c r="D16" s="375"/>
      <c r="E16" s="371"/>
      <c r="F16" s="371"/>
    </row>
    <row r="17" spans="2:6" ht="21" customHeight="1" thickTop="1" x14ac:dyDescent="0.3">
      <c r="B17" s="372" t="s">
        <v>2174</v>
      </c>
      <c r="C17" s="83" t="s">
        <v>2175</v>
      </c>
      <c r="D17" s="370"/>
      <c r="E17" s="370"/>
      <c r="F17" s="370" t="s">
        <v>2139</v>
      </c>
    </row>
    <row r="18" spans="2:6" ht="21" customHeight="1" thickBot="1" x14ac:dyDescent="0.35">
      <c r="B18" s="373"/>
      <c r="C18" s="84" t="s">
        <v>2176</v>
      </c>
      <c r="D18" s="371"/>
      <c r="E18" s="371"/>
      <c r="F18" s="371"/>
    </row>
    <row r="19" spans="2:6" ht="21" customHeight="1" thickTop="1" x14ac:dyDescent="0.3">
      <c r="B19" s="372" t="s">
        <v>2177</v>
      </c>
      <c r="C19" s="83" t="s">
        <v>2178</v>
      </c>
      <c r="D19" s="374"/>
      <c r="E19" s="370"/>
      <c r="F19" s="370" t="s">
        <v>2139</v>
      </c>
    </row>
    <row r="20" spans="2:6" ht="21" customHeight="1" thickBot="1" x14ac:dyDescent="0.35">
      <c r="B20" s="373"/>
      <c r="C20" s="84" t="s">
        <v>2179</v>
      </c>
      <c r="D20" s="375"/>
      <c r="E20" s="371"/>
      <c r="F20" s="371"/>
    </row>
    <row r="21" spans="2:6" ht="21" customHeight="1" thickTop="1" x14ac:dyDescent="0.3">
      <c r="B21" s="372" t="s">
        <v>2180</v>
      </c>
      <c r="C21" s="83" t="s">
        <v>2181</v>
      </c>
      <c r="D21" s="374"/>
      <c r="E21" s="370"/>
      <c r="F21" s="370" t="s">
        <v>2139</v>
      </c>
    </row>
    <row r="22" spans="2:6" ht="21" customHeight="1" thickBot="1" x14ac:dyDescent="0.35">
      <c r="B22" s="373"/>
      <c r="C22" s="84" t="s">
        <v>2182</v>
      </c>
      <c r="D22" s="375"/>
      <c r="E22" s="371"/>
      <c r="F22" s="371"/>
    </row>
    <row r="23" spans="2:6" ht="21" customHeight="1" thickTop="1" x14ac:dyDescent="0.2"/>
    <row r="24" spans="2:6" ht="21" customHeight="1" x14ac:dyDescent="0.2"/>
    <row r="25" spans="2:6" ht="21" customHeight="1" x14ac:dyDescent="0.2"/>
    <row r="26" spans="2:6" ht="21" customHeight="1" x14ac:dyDescent="0.2"/>
    <row r="27" spans="2:6" ht="21" customHeight="1" x14ac:dyDescent="0.2"/>
    <row r="28" spans="2:6" ht="21" customHeight="1" x14ac:dyDescent="0.2"/>
    <row r="29" spans="2:6" ht="21" customHeight="1" x14ac:dyDescent="0.2"/>
    <row r="30" spans="2:6" ht="21" customHeight="1" x14ac:dyDescent="0.2"/>
    <row r="31" spans="2:6" ht="21" customHeight="1" x14ac:dyDescent="0.2"/>
    <row r="32" spans="2:6" ht="21" customHeight="1" x14ac:dyDescent="0.2"/>
    <row r="33" ht="21" customHeight="1" x14ac:dyDescent="0.2"/>
    <row r="34" ht="21" customHeight="1" x14ac:dyDescent="0.2"/>
    <row r="35" ht="21" customHeight="1" x14ac:dyDescent="0.2"/>
    <row r="36" ht="21" customHeight="1" x14ac:dyDescent="0.2"/>
    <row r="37" ht="21" customHeight="1" x14ac:dyDescent="0.2"/>
    <row r="38" ht="21" customHeight="1" x14ac:dyDescent="0.2"/>
    <row r="39" ht="21" customHeight="1" x14ac:dyDescent="0.2"/>
    <row r="40" ht="21" customHeight="1" x14ac:dyDescent="0.2"/>
    <row r="41" ht="21" customHeight="1" x14ac:dyDescent="0.2"/>
    <row r="42" ht="21" customHeight="1" x14ac:dyDescent="0.2"/>
    <row r="43" ht="21" customHeight="1" x14ac:dyDescent="0.2"/>
    <row r="44" ht="21" customHeight="1" x14ac:dyDescent="0.2"/>
    <row r="45" ht="21" customHeight="1" x14ac:dyDescent="0.2"/>
    <row r="46" ht="21" customHeight="1" x14ac:dyDescent="0.2"/>
    <row r="47" ht="21" customHeight="1" x14ac:dyDescent="0.2"/>
    <row r="48" ht="21" customHeight="1" x14ac:dyDescent="0.2"/>
    <row r="49" ht="21" customHeight="1" x14ac:dyDescent="0.2"/>
    <row r="50" ht="21" customHeight="1" x14ac:dyDescent="0.2"/>
    <row r="51" ht="21" customHeight="1" x14ac:dyDescent="0.2"/>
    <row r="52" ht="21" customHeight="1" x14ac:dyDescent="0.2"/>
    <row r="53" ht="21" customHeight="1" x14ac:dyDescent="0.2"/>
    <row r="54" ht="21" customHeight="1" x14ac:dyDescent="0.2"/>
    <row r="55" ht="21" customHeight="1" x14ac:dyDescent="0.2"/>
    <row r="56" ht="21" customHeight="1" x14ac:dyDescent="0.2"/>
    <row r="57" ht="21" customHeight="1" x14ac:dyDescent="0.2"/>
    <row r="58" ht="21" customHeight="1" x14ac:dyDescent="0.2"/>
    <row r="59" ht="21" customHeight="1" x14ac:dyDescent="0.2"/>
    <row r="60" ht="21" customHeight="1" x14ac:dyDescent="0.2"/>
    <row r="61" ht="21" customHeight="1" x14ac:dyDescent="0.2"/>
    <row r="62" ht="21" customHeight="1" x14ac:dyDescent="0.2"/>
    <row r="63" ht="21" customHeight="1" x14ac:dyDescent="0.2"/>
    <row r="64" ht="21" customHeight="1" x14ac:dyDescent="0.2"/>
    <row r="65" ht="21" customHeight="1" x14ac:dyDescent="0.2"/>
    <row r="66" ht="21" customHeight="1" x14ac:dyDescent="0.2"/>
    <row r="67" ht="21" customHeight="1" x14ac:dyDescent="0.2"/>
    <row r="68" ht="21" customHeight="1" x14ac:dyDescent="0.2"/>
    <row r="69" ht="21" customHeight="1" x14ac:dyDescent="0.2"/>
    <row r="70" ht="21" customHeight="1" x14ac:dyDescent="0.2"/>
    <row r="71" ht="21" customHeight="1" x14ac:dyDescent="0.2"/>
    <row r="72" ht="21" customHeight="1" x14ac:dyDescent="0.2"/>
    <row r="73" ht="21" customHeight="1" x14ac:dyDescent="0.2"/>
    <row r="74" ht="21" customHeight="1" x14ac:dyDescent="0.2"/>
    <row r="75" ht="21" customHeight="1" x14ac:dyDescent="0.2"/>
    <row r="76" ht="21" customHeight="1" x14ac:dyDescent="0.2"/>
    <row r="77" ht="21" customHeight="1" x14ac:dyDescent="0.2"/>
    <row r="78" ht="21" customHeight="1" x14ac:dyDescent="0.2"/>
    <row r="79" ht="21" customHeight="1" x14ac:dyDescent="0.2"/>
    <row r="80" ht="21" customHeight="1" x14ac:dyDescent="0.2"/>
    <row r="81" ht="21" customHeight="1" x14ac:dyDescent="0.2"/>
    <row r="82" ht="21" customHeight="1" x14ac:dyDescent="0.2"/>
    <row r="83" ht="21" customHeight="1" x14ac:dyDescent="0.2"/>
    <row r="84" ht="21" customHeight="1" x14ac:dyDescent="0.2"/>
  </sheetData>
  <sheetProtection sheet="1" objects="1" scenarios="1"/>
  <mergeCells count="28">
    <mergeCell ref="B8:F8"/>
    <mergeCell ref="B9:B10"/>
    <mergeCell ref="C9:C10"/>
    <mergeCell ref="D9:F9"/>
    <mergeCell ref="B11:B12"/>
    <mergeCell ref="D11:D12"/>
    <mergeCell ref="E11:E12"/>
    <mergeCell ref="F11:F12"/>
    <mergeCell ref="B13:B14"/>
    <mergeCell ref="D13:D14"/>
    <mergeCell ref="E13:E14"/>
    <mergeCell ref="F13:F14"/>
    <mergeCell ref="B15:B16"/>
    <mergeCell ref="D15:D16"/>
    <mergeCell ref="E15:E16"/>
    <mergeCell ref="F15:F16"/>
    <mergeCell ref="B21:B22"/>
    <mergeCell ref="D21:D22"/>
    <mergeCell ref="E21:E22"/>
    <mergeCell ref="F21:F22"/>
    <mergeCell ref="B17:B18"/>
    <mergeCell ref="D17:D18"/>
    <mergeCell ref="E17:E18"/>
    <mergeCell ref="F17:F18"/>
    <mergeCell ref="B19:B20"/>
    <mergeCell ref="D19:D20"/>
    <mergeCell ref="E19:E20"/>
    <mergeCell ref="F19:F20"/>
  </mergeCells>
  <phoneticPr fontId="2"/>
  <pageMargins left="0.7" right="0.7" top="0.75" bottom="0.75" header="0.3" footer="0.3"/>
  <pageSetup paperSize="9" scale="59"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FCCF3-FA2F-4C1B-91AB-BC694897DD22}">
  <sheetPr codeName="Sheet29">
    <pageSetUpPr fitToPage="1"/>
  </sheetPr>
  <dimension ref="A1:F90"/>
  <sheetViews>
    <sheetView showGridLines="0" zoomScaleNormal="100" workbookViewId="0"/>
  </sheetViews>
  <sheetFormatPr defaultRowHeight="12.75" x14ac:dyDescent="0.2"/>
  <cols>
    <col min="1" max="1" width="5.625" style="78" customWidth="1"/>
    <col min="2" max="2" width="20.5" style="78" bestFit="1" customWidth="1"/>
    <col min="3" max="3" width="80.625" style="78" customWidth="1"/>
    <col min="4" max="6" width="9" style="78"/>
    <col min="7" max="7" width="5.625" style="78" customWidth="1"/>
    <col min="8" max="12" width="9" style="78"/>
    <col min="13" max="13" width="3.625" style="78" customWidth="1"/>
    <col min="14" max="16384" width="9" style="78"/>
  </cols>
  <sheetData>
    <row r="1" spans="1:6" ht="21" customHeight="1" x14ac:dyDescent="0.2">
      <c r="A1" s="69" t="str">
        <f>HYPERLINK("#地域モデル判定ツール!A1","地域モデル判定ツールへ戻る")</f>
        <v>地域モデル判定ツールへ戻る</v>
      </c>
    </row>
    <row r="2" spans="1:6" ht="21" customHeight="1" x14ac:dyDescent="0.2">
      <c r="A2" s="69"/>
    </row>
    <row r="3" spans="1:6" ht="21" customHeight="1" x14ac:dyDescent="0.2">
      <c r="A3" s="69"/>
    </row>
    <row r="4" spans="1:6" ht="21" customHeight="1" x14ac:dyDescent="0.2">
      <c r="A4" s="69"/>
    </row>
    <row r="5" spans="1:6" ht="21" customHeight="1" x14ac:dyDescent="0.2">
      <c r="A5" s="69"/>
    </row>
    <row r="6" spans="1:6" ht="21" customHeight="1" x14ac:dyDescent="0.2">
      <c r="A6" s="69"/>
    </row>
    <row r="7" spans="1:6" ht="21" customHeight="1" x14ac:dyDescent="0.25">
      <c r="A7" s="69"/>
      <c r="F7" s="81" t="s">
        <v>2129</v>
      </c>
    </row>
    <row r="8" spans="1:6" ht="21" customHeight="1" x14ac:dyDescent="0.35">
      <c r="A8" s="69"/>
      <c r="B8" s="364" t="s">
        <v>2219</v>
      </c>
      <c r="C8" s="364"/>
      <c r="D8" s="364"/>
      <c r="E8" s="364"/>
      <c r="F8" s="364"/>
    </row>
    <row r="9" spans="1:6" ht="21" customHeight="1" x14ac:dyDescent="0.2">
      <c r="B9" s="377" t="s">
        <v>2131</v>
      </c>
      <c r="C9" s="377" t="s">
        <v>2132</v>
      </c>
      <c r="D9" s="377" t="s">
        <v>2133</v>
      </c>
      <c r="E9" s="377"/>
      <c r="F9" s="377"/>
    </row>
    <row r="10" spans="1:6" ht="21" customHeight="1" thickBot="1" x14ac:dyDescent="0.25">
      <c r="B10" s="378"/>
      <c r="C10" s="378"/>
      <c r="D10" s="82" t="s">
        <v>2134</v>
      </c>
      <c r="E10" s="82" t="s">
        <v>2135</v>
      </c>
      <c r="F10" s="82" t="s">
        <v>2136</v>
      </c>
    </row>
    <row r="11" spans="1:6" ht="21" customHeight="1" thickTop="1" x14ac:dyDescent="0.3">
      <c r="B11" s="372" t="s">
        <v>2137</v>
      </c>
      <c r="C11" s="83" t="s">
        <v>2138</v>
      </c>
      <c r="D11" s="374"/>
      <c r="E11" s="370"/>
      <c r="F11" s="370" t="s">
        <v>2139</v>
      </c>
    </row>
    <row r="12" spans="1:6" ht="21" customHeight="1" thickBot="1" x14ac:dyDescent="0.35">
      <c r="B12" s="373"/>
      <c r="C12" s="84" t="s">
        <v>2140</v>
      </c>
      <c r="D12" s="375"/>
      <c r="E12" s="371"/>
      <c r="F12" s="371"/>
    </row>
    <row r="13" spans="1:6" ht="21" customHeight="1" thickTop="1" x14ac:dyDescent="0.3">
      <c r="B13" s="372" t="s">
        <v>2141</v>
      </c>
      <c r="C13" s="83" t="s">
        <v>2142</v>
      </c>
      <c r="D13" s="374"/>
      <c r="E13" s="370" t="s">
        <v>2139</v>
      </c>
      <c r="F13" s="370"/>
    </row>
    <row r="14" spans="1:6" ht="21" customHeight="1" thickBot="1" x14ac:dyDescent="0.35">
      <c r="B14" s="373"/>
      <c r="C14" s="84" t="s">
        <v>2184</v>
      </c>
      <c r="D14" s="375"/>
      <c r="E14" s="371"/>
      <c r="F14" s="371"/>
    </row>
    <row r="15" spans="1:6" ht="21" customHeight="1" thickTop="1" x14ac:dyDescent="0.3">
      <c r="B15" s="372" t="s">
        <v>2143</v>
      </c>
      <c r="C15" s="83" t="s">
        <v>2144</v>
      </c>
      <c r="D15" s="374"/>
      <c r="E15" s="370"/>
      <c r="F15" s="370" t="s">
        <v>2139</v>
      </c>
    </row>
    <row r="16" spans="1:6" ht="21" customHeight="1" thickBot="1" x14ac:dyDescent="0.35">
      <c r="B16" s="373"/>
      <c r="C16" s="84" t="s">
        <v>2145</v>
      </c>
      <c r="D16" s="375"/>
      <c r="E16" s="371"/>
      <c r="F16" s="371"/>
    </row>
    <row r="17" spans="2:6" ht="21" customHeight="1" thickTop="1" x14ac:dyDescent="0.3">
      <c r="B17" s="376" t="s">
        <v>2146</v>
      </c>
      <c r="C17" s="83" t="s">
        <v>2147</v>
      </c>
      <c r="D17" s="374"/>
      <c r="E17" s="370" t="s">
        <v>2139</v>
      </c>
      <c r="F17" s="370"/>
    </row>
    <row r="18" spans="2:6" ht="21" customHeight="1" thickBot="1" x14ac:dyDescent="0.35">
      <c r="B18" s="373"/>
      <c r="C18" s="84" t="s">
        <v>2148</v>
      </c>
      <c r="D18" s="375"/>
      <c r="E18" s="371"/>
      <c r="F18" s="371"/>
    </row>
    <row r="19" spans="2:6" ht="21" customHeight="1" thickTop="1" x14ac:dyDescent="0.3">
      <c r="B19" s="372" t="s">
        <v>2149</v>
      </c>
      <c r="C19" s="83" t="s">
        <v>2150</v>
      </c>
      <c r="D19" s="374"/>
      <c r="E19" s="370" t="s">
        <v>2139</v>
      </c>
      <c r="F19" s="370"/>
    </row>
    <row r="20" spans="2:6" ht="21" customHeight="1" thickBot="1" x14ac:dyDescent="0.35">
      <c r="B20" s="373"/>
      <c r="C20" s="84" t="s">
        <v>2151</v>
      </c>
      <c r="D20" s="375"/>
      <c r="E20" s="371"/>
      <c r="F20" s="371"/>
    </row>
    <row r="21" spans="2:6" ht="21" customHeight="1" thickTop="1" x14ac:dyDescent="0.2">
      <c r="B21" s="372" t="s">
        <v>2152</v>
      </c>
      <c r="C21" s="358" t="s">
        <v>2153</v>
      </c>
      <c r="D21" s="374"/>
      <c r="E21" s="370" t="s">
        <v>2139</v>
      </c>
      <c r="F21" s="370"/>
    </row>
    <row r="22" spans="2:6" ht="21" customHeight="1" thickBot="1" x14ac:dyDescent="0.25">
      <c r="B22" s="373"/>
      <c r="C22" s="359"/>
      <c r="D22" s="375"/>
      <c r="E22" s="371"/>
      <c r="F22" s="371"/>
    </row>
    <row r="23" spans="2:6" ht="21" customHeight="1" thickTop="1" x14ac:dyDescent="0.3">
      <c r="B23" s="372" t="s">
        <v>2154</v>
      </c>
      <c r="C23" s="83" t="s">
        <v>2155</v>
      </c>
      <c r="D23" s="374"/>
      <c r="E23" s="370"/>
      <c r="F23" s="370"/>
    </row>
    <row r="24" spans="2:6" ht="21" customHeight="1" thickBot="1" x14ac:dyDescent="0.35">
      <c r="B24" s="373"/>
      <c r="C24" s="84" t="s">
        <v>2156</v>
      </c>
      <c r="D24" s="375"/>
      <c r="E24" s="371"/>
      <c r="F24" s="371"/>
    </row>
    <row r="25" spans="2:6" ht="21" customHeight="1" thickTop="1" x14ac:dyDescent="0.3">
      <c r="B25" s="372" t="s">
        <v>2157</v>
      </c>
      <c r="C25" s="83" t="s">
        <v>2158</v>
      </c>
      <c r="D25" s="374"/>
      <c r="E25" s="370" t="s">
        <v>2139</v>
      </c>
      <c r="F25" s="370"/>
    </row>
    <row r="26" spans="2:6" ht="21" customHeight="1" thickBot="1" x14ac:dyDescent="0.35">
      <c r="B26" s="373"/>
      <c r="C26" s="84" t="s">
        <v>2159</v>
      </c>
      <c r="D26" s="375"/>
      <c r="E26" s="371"/>
      <c r="F26" s="371"/>
    </row>
    <row r="27" spans="2:6" ht="21" customHeight="1" thickTop="1" x14ac:dyDescent="0.3">
      <c r="B27" s="372" t="s">
        <v>2160</v>
      </c>
      <c r="C27" s="83" t="s">
        <v>2161</v>
      </c>
      <c r="D27" s="374"/>
      <c r="E27" s="370"/>
      <c r="F27" s="370"/>
    </row>
    <row r="28" spans="2:6" ht="21" customHeight="1" thickBot="1" x14ac:dyDescent="0.35">
      <c r="B28" s="373"/>
      <c r="C28" s="84" t="s">
        <v>2162</v>
      </c>
      <c r="D28" s="375"/>
      <c r="E28" s="371"/>
      <c r="F28" s="371"/>
    </row>
    <row r="29" spans="2:6" ht="21" customHeight="1" thickTop="1" x14ac:dyDescent="0.3">
      <c r="B29" s="372" t="s">
        <v>2163</v>
      </c>
      <c r="C29" s="83" t="s">
        <v>2164</v>
      </c>
      <c r="D29" s="374"/>
      <c r="E29" s="370" t="s">
        <v>2139</v>
      </c>
      <c r="F29" s="370"/>
    </row>
    <row r="30" spans="2:6" ht="21" customHeight="1" thickBot="1" x14ac:dyDescent="0.35">
      <c r="B30" s="373"/>
      <c r="C30" s="84" t="s">
        <v>2165</v>
      </c>
      <c r="D30" s="375"/>
      <c r="E30" s="371"/>
      <c r="F30" s="371"/>
    </row>
    <row r="31" spans="2:6" ht="21" customHeight="1" thickTop="1" x14ac:dyDescent="0.3">
      <c r="B31" s="372" t="s">
        <v>2205</v>
      </c>
      <c r="C31" s="83" t="s">
        <v>2206</v>
      </c>
      <c r="D31" s="374" t="s">
        <v>2139</v>
      </c>
      <c r="E31" s="370" t="s">
        <v>2139</v>
      </c>
      <c r="F31" s="370"/>
    </row>
    <row r="32" spans="2:6" ht="21" customHeight="1" thickBot="1" x14ac:dyDescent="0.35">
      <c r="B32" s="373"/>
      <c r="C32" s="84" t="s">
        <v>2207</v>
      </c>
      <c r="D32" s="375"/>
      <c r="E32" s="371"/>
      <c r="F32" s="371"/>
    </row>
    <row r="33" spans="2:6" ht="21" customHeight="1" thickTop="1" x14ac:dyDescent="0.3">
      <c r="B33" s="372" t="s">
        <v>2208</v>
      </c>
      <c r="C33" s="83" t="s">
        <v>2209</v>
      </c>
      <c r="D33" s="374" t="s">
        <v>2139</v>
      </c>
      <c r="E33" s="370"/>
      <c r="F33" s="370"/>
    </row>
    <row r="34" spans="2:6" ht="21" customHeight="1" thickBot="1" x14ac:dyDescent="0.35">
      <c r="B34" s="373"/>
      <c r="C34" s="84" t="s">
        <v>2210</v>
      </c>
      <c r="D34" s="375"/>
      <c r="E34" s="371"/>
      <c r="F34" s="371"/>
    </row>
    <row r="35" spans="2:6" ht="21" customHeight="1" thickTop="1" x14ac:dyDescent="0.3">
      <c r="B35" s="376" t="s">
        <v>2201</v>
      </c>
      <c r="C35" s="83" t="s">
        <v>2202</v>
      </c>
      <c r="D35" s="374"/>
      <c r="E35" s="370" t="s">
        <v>2139</v>
      </c>
      <c r="F35" s="370"/>
    </row>
    <row r="36" spans="2:6" ht="21" customHeight="1" thickBot="1" x14ac:dyDescent="0.35">
      <c r="B36" s="373"/>
      <c r="C36" s="84" t="s">
        <v>2203</v>
      </c>
      <c r="D36" s="375"/>
      <c r="E36" s="371"/>
      <c r="F36" s="371"/>
    </row>
    <row r="37" spans="2:6" ht="21" customHeight="1" thickTop="1" x14ac:dyDescent="0.3">
      <c r="B37" s="372" t="s">
        <v>2174</v>
      </c>
      <c r="C37" s="83" t="s">
        <v>2175</v>
      </c>
      <c r="D37" s="370"/>
      <c r="E37" s="370"/>
      <c r="F37" s="370" t="s">
        <v>2139</v>
      </c>
    </row>
    <row r="38" spans="2:6" ht="21" customHeight="1" thickBot="1" x14ac:dyDescent="0.35">
      <c r="B38" s="373"/>
      <c r="C38" s="84" t="s">
        <v>2176</v>
      </c>
      <c r="D38" s="371"/>
      <c r="E38" s="371"/>
      <c r="F38" s="371"/>
    </row>
    <row r="39" spans="2:6" ht="21" customHeight="1" thickTop="1" x14ac:dyDescent="0.3">
      <c r="B39" s="372" t="s">
        <v>2177</v>
      </c>
      <c r="C39" s="83" t="s">
        <v>2178</v>
      </c>
      <c r="D39" s="374"/>
      <c r="E39" s="370"/>
      <c r="F39" s="370" t="s">
        <v>2139</v>
      </c>
    </row>
    <row r="40" spans="2:6" ht="21" customHeight="1" thickBot="1" x14ac:dyDescent="0.35">
      <c r="B40" s="373"/>
      <c r="C40" s="84" t="s">
        <v>2179</v>
      </c>
      <c r="D40" s="375"/>
      <c r="E40" s="371"/>
      <c r="F40" s="371"/>
    </row>
    <row r="41" spans="2:6" ht="21" customHeight="1" thickTop="1" x14ac:dyDescent="0.3">
      <c r="B41" s="372" t="s">
        <v>2180</v>
      </c>
      <c r="C41" s="83" t="s">
        <v>2181</v>
      </c>
      <c r="D41" s="374"/>
      <c r="E41" s="370"/>
      <c r="F41" s="370" t="s">
        <v>2139</v>
      </c>
    </row>
    <row r="42" spans="2:6" ht="21" customHeight="1" thickBot="1" x14ac:dyDescent="0.35">
      <c r="B42" s="373"/>
      <c r="C42" s="84" t="s">
        <v>2182</v>
      </c>
      <c r="D42" s="375"/>
      <c r="E42" s="371"/>
      <c r="F42" s="371"/>
    </row>
    <row r="43" spans="2:6" ht="21" customHeight="1" thickTop="1" x14ac:dyDescent="0.3">
      <c r="B43" s="372" t="s">
        <v>2185</v>
      </c>
      <c r="C43" s="83" t="s">
        <v>2186</v>
      </c>
      <c r="D43" s="370"/>
      <c r="E43" s="370"/>
      <c r="F43" s="370" t="s">
        <v>2139</v>
      </c>
    </row>
    <row r="44" spans="2:6" ht="21" customHeight="1" thickBot="1" x14ac:dyDescent="0.35">
      <c r="B44" s="373"/>
      <c r="C44" s="84" t="s">
        <v>2187</v>
      </c>
      <c r="D44" s="371"/>
      <c r="E44" s="371"/>
      <c r="F44" s="371"/>
    </row>
    <row r="45" spans="2:6" ht="21" customHeight="1" thickTop="1" x14ac:dyDescent="0.3">
      <c r="B45" s="372" t="s">
        <v>2188</v>
      </c>
      <c r="C45" s="83" t="s">
        <v>2189</v>
      </c>
      <c r="D45" s="374"/>
      <c r="E45" s="370"/>
      <c r="F45" s="370" t="s">
        <v>2139</v>
      </c>
    </row>
    <row r="46" spans="2:6" ht="21" customHeight="1" thickBot="1" x14ac:dyDescent="0.35">
      <c r="B46" s="373"/>
      <c r="C46" s="84" t="s">
        <v>2190</v>
      </c>
      <c r="D46" s="375"/>
      <c r="E46" s="371"/>
      <c r="F46" s="371"/>
    </row>
    <row r="47" spans="2:6" ht="21" customHeight="1" thickTop="1" x14ac:dyDescent="0.2"/>
    <row r="48" spans="2:6" ht="21" customHeight="1" x14ac:dyDescent="0.2"/>
    <row r="49" ht="21" customHeight="1" x14ac:dyDescent="0.2"/>
    <row r="50" ht="21" customHeight="1" x14ac:dyDescent="0.2"/>
    <row r="51" ht="21" customHeight="1" x14ac:dyDescent="0.2"/>
    <row r="52" ht="21" customHeight="1" x14ac:dyDescent="0.2"/>
    <row r="53" ht="21" customHeight="1" x14ac:dyDescent="0.2"/>
    <row r="54" ht="21" customHeight="1" x14ac:dyDescent="0.2"/>
    <row r="55" ht="21" customHeight="1" x14ac:dyDescent="0.2"/>
    <row r="56" ht="21" customHeight="1" x14ac:dyDescent="0.2"/>
    <row r="57" ht="21" customHeight="1" x14ac:dyDescent="0.2"/>
    <row r="58" ht="21" customHeight="1" x14ac:dyDescent="0.2"/>
    <row r="59" ht="21" customHeight="1" x14ac:dyDescent="0.2"/>
    <row r="60" ht="21" customHeight="1" x14ac:dyDescent="0.2"/>
    <row r="61" ht="21" customHeight="1" x14ac:dyDescent="0.2"/>
    <row r="62" ht="21" customHeight="1" x14ac:dyDescent="0.2"/>
    <row r="63" ht="21" customHeight="1" x14ac:dyDescent="0.2"/>
    <row r="64" ht="21" customHeight="1" x14ac:dyDescent="0.2"/>
    <row r="65" ht="21" customHeight="1" x14ac:dyDescent="0.2"/>
    <row r="66" ht="21" customHeight="1" x14ac:dyDescent="0.2"/>
    <row r="67" ht="21" customHeight="1" x14ac:dyDescent="0.2"/>
    <row r="68" ht="21" customHeight="1" x14ac:dyDescent="0.2"/>
    <row r="69" ht="21" customHeight="1" x14ac:dyDescent="0.2"/>
    <row r="70" ht="21" customHeight="1" x14ac:dyDescent="0.2"/>
    <row r="71" ht="21" customHeight="1" x14ac:dyDescent="0.2"/>
    <row r="72" ht="21" customHeight="1" x14ac:dyDescent="0.2"/>
    <row r="73" ht="21" customHeight="1" x14ac:dyDescent="0.2"/>
    <row r="74" ht="21" customHeight="1" x14ac:dyDescent="0.2"/>
    <row r="75" ht="21" customHeight="1" x14ac:dyDescent="0.2"/>
    <row r="76" ht="21" customHeight="1" x14ac:dyDescent="0.2"/>
    <row r="77" ht="21" customHeight="1" x14ac:dyDescent="0.2"/>
    <row r="78" ht="21" customHeight="1" x14ac:dyDescent="0.2"/>
    <row r="79" ht="21" customHeight="1" x14ac:dyDescent="0.2"/>
    <row r="80" ht="21" customHeight="1" x14ac:dyDescent="0.2"/>
    <row r="81" ht="21" customHeight="1" x14ac:dyDescent="0.2"/>
    <row r="82" ht="21" customHeight="1" x14ac:dyDescent="0.2"/>
    <row r="83" ht="21" customHeight="1" x14ac:dyDescent="0.2"/>
    <row r="84" ht="21" customHeight="1" x14ac:dyDescent="0.2"/>
    <row r="85" ht="21" customHeight="1" x14ac:dyDescent="0.2"/>
    <row r="86" ht="21" customHeight="1" x14ac:dyDescent="0.2"/>
    <row r="87" ht="21" customHeight="1" x14ac:dyDescent="0.2"/>
    <row r="88" ht="21" customHeight="1" x14ac:dyDescent="0.2"/>
    <row r="89" ht="21" customHeight="1" x14ac:dyDescent="0.2"/>
    <row r="90" ht="21" customHeight="1" x14ac:dyDescent="0.2"/>
  </sheetData>
  <sheetProtection sheet="1" objects="1" scenarios="1"/>
  <mergeCells count="77">
    <mergeCell ref="B8:F8"/>
    <mergeCell ref="B9:B10"/>
    <mergeCell ref="C9:C10"/>
    <mergeCell ref="D9:F9"/>
    <mergeCell ref="B11:B12"/>
    <mergeCell ref="D11:D12"/>
    <mergeCell ref="E11:E12"/>
    <mergeCell ref="F11:F12"/>
    <mergeCell ref="B13:B14"/>
    <mergeCell ref="D13:D14"/>
    <mergeCell ref="E13:E14"/>
    <mergeCell ref="F13:F14"/>
    <mergeCell ref="B15:B16"/>
    <mergeCell ref="D15:D16"/>
    <mergeCell ref="E15:E16"/>
    <mergeCell ref="F15:F16"/>
    <mergeCell ref="B17:B18"/>
    <mergeCell ref="D17:D18"/>
    <mergeCell ref="E17:E18"/>
    <mergeCell ref="F17:F18"/>
    <mergeCell ref="B19:B20"/>
    <mergeCell ref="D19:D20"/>
    <mergeCell ref="E19:E20"/>
    <mergeCell ref="F19:F20"/>
    <mergeCell ref="F21:F22"/>
    <mergeCell ref="B25:B26"/>
    <mergeCell ref="D25:D26"/>
    <mergeCell ref="E25:E26"/>
    <mergeCell ref="F25:F26"/>
    <mergeCell ref="B23:B24"/>
    <mergeCell ref="D23:D24"/>
    <mergeCell ref="E23:E24"/>
    <mergeCell ref="F23:F24"/>
    <mergeCell ref="B21:B22"/>
    <mergeCell ref="C21:C22"/>
    <mergeCell ref="D21:D22"/>
    <mergeCell ref="E21:E22"/>
    <mergeCell ref="B27:B28"/>
    <mergeCell ref="D27:D28"/>
    <mergeCell ref="E27:E28"/>
    <mergeCell ref="F27:F28"/>
    <mergeCell ref="E39:E40"/>
    <mergeCell ref="F39:F40"/>
    <mergeCell ref="B29:B30"/>
    <mergeCell ref="D29:D30"/>
    <mergeCell ref="E29:E30"/>
    <mergeCell ref="F29:F30"/>
    <mergeCell ref="B35:B36"/>
    <mergeCell ref="D35:D36"/>
    <mergeCell ref="E35:E36"/>
    <mergeCell ref="F35:F36"/>
    <mergeCell ref="B31:B32"/>
    <mergeCell ref="D31:D32"/>
    <mergeCell ref="B43:B44"/>
    <mergeCell ref="D43:D44"/>
    <mergeCell ref="E43:E44"/>
    <mergeCell ref="F43:F44"/>
    <mergeCell ref="B45:B46"/>
    <mergeCell ref="D45:D46"/>
    <mergeCell ref="E45:E46"/>
    <mergeCell ref="F45:F46"/>
    <mergeCell ref="B41:B42"/>
    <mergeCell ref="D41:D42"/>
    <mergeCell ref="E41:E42"/>
    <mergeCell ref="F41:F42"/>
    <mergeCell ref="E31:E32"/>
    <mergeCell ref="F31:F32"/>
    <mergeCell ref="B33:B34"/>
    <mergeCell ref="D33:D34"/>
    <mergeCell ref="E33:E34"/>
    <mergeCell ref="F33:F34"/>
    <mergeCell ref="B37:B38"/>
    <mergeCell ref="D37:D38"/>
    <mergeCell ref="E37:E38"/>
    <mergeCell ref="F37:F38"/>
    <mergeCell ref="B39:B40"/>
    <mergeCell ref="D39:D40"/>
  </mergeCells>
  <phoneticPr fontId="2"/>
  <pageMargins left="0.7" right="0.7" top="0.75" bottom="0.75" header="0.3" footer="0.3"/>
  <pageSetup paperSize="9" scale="59"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480F8D-2E54-41FD-B174-4D2E8CE08509}">
  <sheetPr codeName="Sheet30">
    <pageSetUpPr fitToPage="1"/>
  </sheetPr>
  <dimension ref="A1:F76"/>
  <sheetViews>
    <sheetView showGridLines="0" zoomScaleNormal="100" workbookViewId="0"/>
  </sheetViews>
  <sheetFormatPr defaultRowHeight="12.75" x14ac:dyDescent="0.2"/>
  <cols>
    <col min="1" max="1" width="5.625" style="78" customWidth="1"/>
    <col min="2" max="2" width="20.5" style="78" bestFit="1" customWidth="1"/>
    <col min="3" max="3" width="80.625" style="78" customWidth="1"/>
    <col min="4" max="6" width="9" style="78"/>
    <col min="7" max="7" width="5.625" style="78" customWidth="1"/>
    <col min="8" max="12" width="9" style="78"/>
    <col min="13" max="13" width="3.625" style="78" customWidth="1"/>
    <col min="14" max="16384" width="9" style="78"/>
  </cols>
  <sheetData>
    <row r="1" spans="1:6" ht="21" customHeight="1" x14ac:dyDescent="0.2">
      <c r="A1" s="69" t="str">
        <f>HYPERLINK("#地域モデル判定ツール!A1","地域モデル判定ツールへ戻る")</f>
        <v>地域モデル判定ツールへ戻る</v>
      </c>
    </row>
    <row r="2" spans="1:6" ht="21" customHeight="1" x14ac:dyDescent="0.2">
      <c r="A2" s="69"/>
    </row>
    <row r="3" spans="1:6" ht="21" customHeight="1" x14ac:dyDescent="0.2">
      <c r="A3" s="69"/>
    </row>
    <row r="4" spans="1:6" ht="21" customHeight="1" x14ac:dyDescent="0.2">
      <c r="A4" s="69"/>
    </row>
    <row r="5" spans="1:6" ht="21" customHeight="1" x14ac:dyDescent="0.2">
      <c r="A5" s="69"/>
    </row>
    <row r="6" spans="1:6" ht="21" customHeight="1" x14ac:dyDescent="0.2">
      <c r="A6" s="69"/>
    </row>
    <row r="7" spans="1:6" ht="21" customHeight="1" x14ac:dyDescent="0.25">
      <c r="A7" s="69"/>
      <c r="F7" s="81" t="s">
        <v>2129</v>
      </c>
    </row>
    <row r="8" spans="1:6" ht="21" customHeight="1" x14ac:dyDescent="0.35">
      <c r="A8" s="69"/>
      <c r="B8" s="364" t="s">
        <v>2220</v>
      </c>
      <c r="C8" s="364"/>
      <c r="D8" s="364"/>
      <c r="E8" s="364"/>
      <c r="F8" s="364"/>
    </row>
    <row r="9" spans="1:6" ht="21" customHeight="1" x14ac:dyDescent="0.2">
      <c r="B9" s="377" t="s">
        <v>2131</v>
      </c>
      <c r="C9" s="377" t="s">
        <v>2132</v>
      </c>
      <c r="D9" s="377" t="s">
        <v>2133</v>
      </c>
      <c r="E9" s="377"/>
      <c r="F9" s="377"/>
    </row>
    <row r="10" spans="1:6" ht="21" customHeight="1" thickBot="1" x14ac:dyDescent="0.25">
      <c r="B10" s="378"/>
      <c r="C10" s="378"/>
      <c r="D10" s="82" t="s">
        <v>2134</v>
      </c>
      <c r="E10" s="82" t="s">
        <v>2135</v>
      </c>
      <c r="F10" s="82" t="s">
        <v>2136</v>
      </c>
    </row>
    <row r="11" spans="1:6" ht="21" customHeight="1" thickTop="1" x14ac:dyDescent="0.3">
      <c r="B11" s="372" t="s">
        <v>2137</v>
      </c>
      <c r="C11" s="83" t="s">
        <v>2138</v>
      </c>
      <c r="D11" s="374"/>
      <c r="E11" s="370"/>
      <c r="F11" s="370" t="s">
        <v>2139</v>
      </c>
    </row>
    <row r="12" spans="1:6" ht="21" customHeight="1" thickBot="1" x14ac:dyDescent="0.35">
      <c r="B12" s="373"/>
      <c r="C12" s="84" t="s">
        <v>2140</v>
      </c>
      <c r="D12" s="375"/>
      <c r="E12" s="371"/>
      <c r="F12" s="371"/>
    </row>
    <row r="13" spans="1:6" ht="21" customHeight="1" thickTop="1" x14ac:dyDescent="0.3">
      <c r="B13" s="372" t="s">
        <v>2141</v>
      </c>
      <c r="C13" s="83" t="s">
        <v>2142</v>
      </c>
      <c r="D13" s="374"/>
      <c r="E13" s="370" t="s">
        <v>2139</v>
      </c>
      <c r="F13" s="370"/>
    </row>
    <row r="14" spans="1:6" ht="21" customHeight="1" thickBot="1" x14ac:dyDescent="0.35">
      <c r="B14" s="373"/>
      <c r="C14" s="84" t="s">
        <v>2184</v>
      </c>
      <c r="D14" s="375"/>
      <c r="E14" s="371"/>
      <c r="F14" s="371"/>
    </row>
    <row r="15" spans="1:6" ht="21" customHeight="1" thickTop="1" x14ac:dyDescent="0.3">
      <c r="B15" s="372" t="s">
        <v>2143</v>
      </c>
      <c r="C15" s="83" t="s">
        <v>2144</v>
      </c>
      <c r="D15" s="374"/>
      <c r="E15" s="370"/>
      <c r="F15" s="370" t="s">
        <v>2139</v>
      </c>
    </row>
    <row r="16" spans="1:6" ht="21" customHeight="1" thickBot="1" x14ac:dyDescent="0.35">
      <c r="B16" s="373"/>
      <c r="C16" s="84" t="s">
        <v>2145</v>
      </c>
      <c r="D16" s="375"/>
      <c r="E16" s="371"/>
      <c r="F16" s="371"/>
    </row>
    <row r="17" spans="2:6" ht="21" customHeight="1" thickTop="1" x14ac:dyDescent="0.3">
      <c r="B17" s="376" t="s">
        <v>2146</v>
      </c>
      <c r="C17" s="83" t="s">
        <v>2147</v>
      </c>
      <c r="D17" s="374"/>
      <c r="E17" s="370" t="s">
        <v>2139</v>
      </c>
      <c r="F17" s="370"/>
    </row>
    <row r="18" spans="2:6" ht="21" customHeight="1" thickBot="1" x14ac:dyDescent="0.35">
      <c r="B18" s="373"/>
      <c r="C18" s="84" t="s">
        <v>2148</v>
      </c>
      <c r="D18" s="375"/>
      <c r="E18" s="371"/>
      <c r="F18" s="371"/>
    </row>
    <row r="19" spans="2:6" ht="21" customHeight="1" thickTop="1" x14ac:dyDescent="0.3">
      <c r="B19" s="372" t="s">
        <v>2149</v>
      </c>
      <c r="C19" s="83" t="s">
        <v>2150</v>
      </c>
      <c r="D19" s="374"/>
      <c r="E19" s="370" t="s">
        <v>2139</v>
      </c>
      <c r="F19" s="370"/>
    </row>
    <row r="20" spans="2:6" ht="21" customHeight="1" thickBot="1" x14ac:dyDescent="0.35">
      <c r="B20" s="373"/>
      <c r="C20" s="84" t="s">
        <v>2151</v>
      </c>
      <c r="D20" s="375"/>
      <c r="E20" s="371"/>
      <c r="F20" s="371"/>
    </row>
    <row r="21" spans="2:6" ht="21" customHeight="1" thickTop="1" x14ac:dyDescent="0.2">
      <c r="B21" s="372" t="s">
        <v>2152</v>
      </c>
      <c r="C21" s="358" t="s">
        <v>2153</v>
      </c>
      <c r="D21" s="374"/>
      <c r="E21" s="370" t="s">
        <v>2139</v>
      </c>
      <c r="F21" s="370"/>
    </row>
    <row r="22" spans="2:6" ht="21" customHeight="1" thickBot="1" x14ac:dyDescent="0.25">
      <c r="B22" s="373"/>
      <c r="C22" s="359"/>
      <c r="D22" s="375"/>
      <c r="E22" s="371"/>
      <c r="F22" s="371"/>
    </row>
    <row r="23" spans="2:6" ht="21" customHeight="1" thickTop="1" x14ac:dyDescent="0.3">
      <c r="B23" s="372" t="s">
        <v>2154</v>
      </c>
      <c r="C23" s="83" t="s">
        <v>2155</v>
      </c>
      <c r="D23" s="374"/>
      <c r="E23" s="370"/>
      <c r="F23" s="370"/>
    </row>
    <row r="24" spans="2:6" ht="21" customHeight="1" thickBot="1" x14ac:dyDescent="0.35">
      <c r="B24" s="373"/>
      <c r="C24" s="84" t="s">
        <v>2156</v>
      </c>
      <c r="D24" s="375"/>
      <c r="E24" s="371"/>
      <c r="F24" s="371"/>
    </row>
    <row r="25" spans="2:6" ht="21" customHeight="1" thickTop="1" x14ac:dyDescent="0.3">
      <c r="B25" s="372" t="s">
        <v>2157</v>
      </c>
      <c r="C25" s="83" t="s">
        <v>2158</v>
      </c>
      <c r="D25" s="374"/>
      <c r="E25" s="370" t="s">
        <v>2139</v>
      </c>
      <c r="F25" s="370"/>
    </row>
    <row r="26" spans="2:6" ht="21" customHeight="1" thickBot="1" x14ac:dyDescent="0.35">
      <c r="B26" s="373"/>
      <c r="C26" s="84" t="s">
        <v>2159</v>
      </c>
      <c r="D26" s="375"/>
      <c r="E26" s="371"/>
      <c r="F26" s="371"/>
    </row>
    <row r="27" spans="2:6" ht="21" customHeight="1" thickTop="1" x14ac:dyDescent="0.3">
      <c r="B27" s="372" t="s">
        <v>2160</v>
      </c>
      <c r="C27" s="83" t="s">
        <v>2161</v>
      </c>
      <c r="D27" s="374"/>
      <c r="E27" s="370"/>
      <c r="F27" s="370"/>
    </row>
    <row r="28" spans="2:6" ht="21" customHeight="1" thickBot="1" x14ac:dyDescent="0.35">
      <c r="B28" s="373"/>
      <c r="C28" s="84" t="s">
        <v>2162</v>
      </c>
      <c r="D28" s="375"/>
      <c r="E28" s="371"/>
      <c r="F28" s="371"/>
    </row>
    <row r="29" spans="2:6" ht="21" customHeight="1" thickTop="1" x14ac:dyDescent="0.3">
      <c r="B29" s="372" t="s">
        <v>2163</v>
      </c>
      <c r="C29" s="83" t="s">
        <v>2164</v>
      </c>
      <c r="D29" s="374"/>
      <c r="E29" s="370" t="s">
        <v>2139</v>
      </c>
      <c r="F29" s="370"/>
    </row>
    <row r="30" spans="2:6" ht="21" customHeight="1" thickBot="1" x14ac:dyDescent="0.35">
      <c r="B30" s="373"/>
      <c r="C30" s="84" t="s">
        <v>2165</v>
      </c>
      <c r="D30" s="375"/>
      <c r="E30" s="371"/>
      <c r="F30" s="371"/>
    </row>
    <row r="31" spans="2:6" ht="21" customHeight="1" thickTop="1" x14ac:dyDescent="0.3">
      <c r="B31" s="372" t="s">
        <v>2205</v>
      </c>
      <c r="C31" s="83" t="s">
        <v>2206</v>
      </c>
      <c r="D31" s="374" t="s">
        <v>2139</v>
      </c>
      <c r="E31" s="370" t="s">
        <v>2139</v>
      </c>
      <c r="F31" s="370"/>
    </row>
    <row r="32" spans="2:6" ht="21" customHeight="1" thickBot="1" x14ac:dyDescent="0.35">
      <c r="B32" s="373"/>
      <c r="C32" s="84" t="s">
        <v>2207</v>
      </c>
      <c r="D32" s="375"/>
      <c r="E32" s="371"/>
      <c r="F32" s="371"/>
    </row>
    <row r="33" spans="2:6" ht="21" customHeight="1" thickTop="1" x14ac:dyDescent="0.3">
      <c r="B33" s="372" t="s">
        <v>2208</v>
      </c>
      <c r="C33" s="83" t="s">
        <v>2209</v>
      </c>
      <c r="D33" s="374" t="s">
        <v>2139</v>
      </c>
      <c r="E33" s="370"/>
      <c r="F33" s="370"/>
    </row>
    <row r="34" spans="2:6" ht="21" customHeight="1" thickBot="1" x14ac:dyDescent="0.35">
      <c r="B34" s="373"/>
      <c r="C34" s="84" t="s">
        <v>2210</v>
      </c>
      <c r="D34" s="375"/>
      <c r="E34" s="371"/>
      <c r="F34" s="371"/>
    </row>
    <row r="35" spans="2:6" ht="21" customHeight="1" thickTop="1" x14ac:dyDescent="0.3">
      <c r="B35" s="376" t="s">
        <v>2201</v>
      </c>
      <c r="C35" s="83" t="s">
        <v>2202</v>
      </c>
      <c r="D35" s="374"/>
      <c r="E35" s="370" t="s">
        <v>2139</v>
      </c>
      <c r="F35" s="370"/>
    </row>
    <row r="36" spans="2:6" ht="21" customHeight="1" thickBot="1" x14ac:dyDescent="0.35">
      <c r="B36" s="373"/>
      <c r="C36" s="84" t="s">
        <v>2203</v>
      </c>
      <c r="D36" s="375"/>
      <c r="E36" s="371"/>
      <c r="F36" s="371"/>
    </row>
    <row r="37" spans="2:6" ht="21" customHeight="1" thickTop="1" x14ac:dyDescent="0.3">
      <c r="B37" s="372" t="s">
        <v>2174</v>
      </c>
      <c r="C37" s="83" t="s">
        <v>2175</v>
      </c>
      <c r="D37" s="370"/>
      <c r="E37" s="370"/>
      <c r="F37" s="370" t="s">
        <v>2139</v>
      </c>
    </row>
    <row r="38" spans="2:6" ht="21" customHeight="1" thickBot="1" x14ac:dyDescent="0.35">
      <c r="B38" s="373"/>
      <c r="C38" s="84" t="s">
        <v>2176</v>
      </c>
      <c r="D38" s="371"/>
      <c r="E38" s="371"/>
      <c r="F38" s="371"/>
    </row>
    <row r="39" spans="2:6" ht="21" customHeight="1" thickTop="1" x14ac:dyDescent="0.3">
      <c r="B39" s="372" t="s">
        <v>2177</v>
      </c>
      <c r="C39" s="83" t="s">
        <v>2178</v>
      </c>
      <c r="D39" s="374"/>
      <c r="E39" s="370"/>
      <c r="F39" s="370" t="s">
        <v>2139</v>
      </c>
    </row>
    <row r="40" spans="2:6" ht="21" customHeight="1" thickBot="1" x14ac:dyDescent="0.35">
      <c r="B40" s="373"/>
      <c r="C40" s="84" t="s">
        <v>2179</v>
      </c>
      <c r="D40" s="375"/>
      <c r="E40" s="371"/>
      <c r="F40" s="371"/>
    </row>
    <row r="41" spans="2:6" ht="21" customHeight="1" thickTop="1" x14ac:dyDescent="0.3">
      <c r="B41" s="372" t="s">
        <v>2180</v>
      </c>
      <c r="C41" s="83" t="s">
        <v>2181</v>
      </c>
      <c r="D41" s="374"/>
      <c r="E41" s="370"/>
      <c r="F41" s="370" t="s">
        <v>2139</v>
      </c>
    </row>
    <row r="42" spans="2:6" ht="21" customHeight="1" thickBot="1" x14ac:dyDescent="0.35">
      <c r="B42" s="373"/>
      <c r="C42" s="84" t="s">
        <v>2182</v>
      </c>
      <c r="D42" s="375"/>
      <c r="E42" s="371"/>
      <c r="F42" s="371"/>
    </row>
    <row r="43" spans="2:6" ht="21" customHeight="1" thickTop="1" x14ac:dyDescent="0.3">
      <c r="B43" s="372" t="s">
        <v>2185</v>
      </c>
      <c r="C43" s="83" t="s">
        <v>2186</v>
      </c>
      <c r="D43" s="370"/>
      <c r="E43" s="370"/>
      <c r="F43" s="370" t="s">
        <v>2139</v>
      </c>
    </row>
    <row r="44" spans="2:6" ht="21" customHeight="1" thickBot="1" x14ac:dyDescent="0.35">
      <c r="B44" s="373"/>
      <c r="C44" s="84" t="s">
        <v>2187</v>
      </c>
      <c r="D44" s="371"/>
      <c r="E44" s="371"/>
      <c r="F44" s="371"/>
    </row>
    <row r="45" spans="2:6" ht="21" customHeight="1" thickTop="1" x14ac:dyDescent="0.3">
      <c r="B45" s="372" t="s">
        <v>2188</v>
      </c>
      <c r="C45" s="83" t="s">
        <v>2189</v>
      </c>
      <c r="D45" s="374"/>
      <c r="E45" s="370"/>
      <c r="F45" s="370" t="s">
        <v>2139</v>
      </c>
    </row>
    <row r="46" spans="2:6" ht="21" customHeight="1" thickBot="1" x14ac:dyDescent="0.35">
      <c r="B46" s="373"/>
      <c r="C46" s="84" t="s">
        <v>2190</v>
      </c>
      <c r="D46" s="375"/>
      <c r="E46" s="371"/>
      <c r="F46" s="371"/>
    </row>
    <row r="47" spans="2:6" ht="21" customHeight="1" thickTop="1" x14ac:dyDescent="0.2"/>
    <row r="48" spans="2:6" ht="21" customHeight="1" x14ac:dyDescent="0.2"/>
    <row r="49" ht="21" customHeight="1" x14ac:dyDescent="0.2"/>
    <row r="50" ht="21" customHeight="1" x14ac:dyDescent="0.2"/>
    <row r="51" ht="21" customHeight="1" x14ac:dyDescent="0.2"/>
    <row r="52" ht="21" customHeight="1" x14ac:dyDescent="0.2"/>
    <row r="53" ht="21" customHeight="1" x14ac:dyDescent="0.2"/>
    <row r="54" ht="21" customHeight="1" x14ac:dyDescent="0.2"/>
    <row r="55" ht="21" customHeight="1" x14ac:dyDescent="0.2"/>
    <row r="56" ht="21" customHeight="1" x14ac:dyDescent="0.2"/>
    <row r="57" ht="21" customHeight="1" x14ac:dyDescent="0.2"/>
    <row r="58" ht="21" customHeight="1" x14ac:dyDescent="0.2"/>
    <row r="59" ht="21" customHeight="1" x14ac:dyDescent="0.2"/>
    <row r="60" ht="21" customHeight="1" x14ac:dyDescent="0.2"/>
    <row r="61" ht="21" customHeight="1" x14ac:dyDescent="0.2"/>
    <row r="62" ht="21" customHeight="1" x14ac:dyDescent="0.2"/>
    <row r="63" ht="21" customHeight="1" x14ac:dyDescent="0.2"/>
    <row r="64" ht="21" customHeight="1" x14ac:dyDescent="0.2"/>
    <row r="65" ht="21" customHeight="1" x14ac:dyDescent="0.2"/>
    <row r="66" ht="21" customHeight="1" x14ac:dyDescent="0.2"/>
    <row r="67" ht="21" customHeight="1" x14ac:dyDescent="0.2"/>
    <row r="68" ht="21" customHeight="1" x14ac:dyDescent="0.2"/>
    <row r="69" ht="21" customHeight="1" x14ac:dyDescent="0.2"/>
    <row r="70" ht="21" customHeight="1" x14ac:dyDescent="0.2"/>
    <row r="71" ht="21" customHeight="1" x14ac:dyDescent="0.2"/>
    <row r="72" ht="21" customHeight="1" x14ac:dyDescent="0.2"/>
    <row r="73" ht="21" customHeight="1" x14ac:dyDescent="0.2"/>
    <row r="74" ht="21" customHeight="1" x14ac:dyDescent="0.2"/>
    <row r="75" ht="21" customHeight="1" x14ac:dyDescent="0.2"/>
    <row r="76" ht="21" customHeight="1" x14ac:dyDescent="0.2"/>
  </sheetData>
  <sheetProtection sheet="1" objects="1" scenarios="1"/>
  <mergeCells count="77">
    <mergeCell ref="B8:F8"/>
    <mergeCell ref="B9:B10"/>
    <mergeCell ref="C9:C10"/>
    <mergeCell ref="D9:F9"/>
    <mergeCell ref="B13:B14"/>
    <mergeCell ref="D13:D14"/>
    <mergeCell ref="E13:E14"/>
    <mergeCell ref="F13:F14"/>
    <mergeCell ref="B11:B12"/>
    <mergeCell ref="D11:D12"/>
    <mergeCell ref="E11:E12"/>
    <mergeCell ref="F11:F12"/>
    <mergeCell ref="B15:B16"/>
    <mergeCell ref="D15:D16"/>
    <mergeCell ref="E15:E16"/>
    <mergeCell ref="F15:F16"/>
    <mergeCell ref="B23:B24"/>
    <mergeCell ref="D23:D24"/>
    <mergeCell ref="E23:E24"/>
    <mergeCell ref="F23:F24"/>
    <mergeCell ref="B17:B18"/>
    <mergeCell ref="D17:D18"/>
    <mergeCell ref="E17:E18"/>
    <mergeCell ref="F17:F18"/>
    <mergeCell ref="B19:B20"/>
    <mergeCell ref="D19:D20"/>
    <mergeCell ref="E19:E20"/>
    <mergeCell ref="F19:F20"/>
    <mergeCell ref="B21:B22"/>
    <mergeCell ref="C21:C22"/>
    <mergeCell ref="D21:D22"/>
    <mergeCell ref="E21:E22"/>
    <mergeCell ref="F21:F22"/>
    <mergeCell ref="B25:B26"/>
    <mergeCell ref="D25:D26"/>
    <mergeCell ref="E25:E26"/>
    <mergeCell ref="F25:F26"/>
    <mergeCell ref="B27:B28"/>
    <mergeCell ref="D27:D28"/>
    <mergeCell ref="E27:E28"/>
    <mergeCell ref="F27:F28"/>
    <mergeCell ref="B29:B30"/>
    <mergeCell ref="D29:D30"/>
    <mergeCell ref="E29:E30"/>
    <mergeCell ref="F29:F30"/>
    <mergeCell ref="B31:B32"/>
    <mergeCell ref="D31:D32"/>
    <mergeCell ref="E31:E32"/>
    <mergeCell ref="F31:F32"/>
    <mergeCell ref="B33:B34"/>
    <mergeCell ref="D33:D34"/>
    <mergeCell ref="E33:E34"/>
    <mergeCell ref="F33:F34"/>
    <mergeCell ref="B35:B36"/>
    <mergeCell ref="D35:D36"/>
    <mergeCell ref="E35:E36"/>
    <mergeCell ref="F35:F36"/>
    <mergeCell ref="B43:B44"/>
    <mergeCell ref="D43:D44"/>
    <mergeCell ref="E43:E44"/>
    <mergeCell ref="F43:F44"/>
    <mergeCell ref="B45:B46"/>
    <mergeCell ref="D45:D46"/>
    <mergeCell ref="E45:E46"/>
    <mergeCell ref="F45:F46"/>
    <mergeCell ref="B41:B42"/>
    <mergeCell ref="D41:D42"/>
    <mergeCell ref="E41:E42"/>
    <mergeCell ref="F41:F42"/>
    <mergeCell ref="B37:B38"/>
    <mergeCell ref="D37:D38"/>
    <mergeCell ref="E37:E38"/>
    <mergeCell ref="F37:F38"/>
    <mergeCell ref="B39:B40"/>
    <mergeCell ref="D39:D40"/>
    <mergeCell ref="E39:E40"/>
    <mergeCell ref="F39:F40"/>
  </mergeCells>
  <phoneticPr fontId="2"/>
  <pageMargins left="0.7" right="0.7" top="0.75" bottom="0.75" header="0.3" footer="0.3"/>
  <pageSetup paperSize="9" scale="59" orientation="portrait"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D65D7E-251A-487E-A7D7-021C0123EE3F}">
  <sheetPr codeName="Sheet31">
    <pageSetUpPr fitToPage="1"/>
  </sheetPr>
  <dimension ref="A1:F63"/>
  <sheetViews>
    <sheetView showGridLines="0" zoomScaleNormal="100" workbookViewId="0"/>
  </sheetViews>
  <sheetFormatPr defaultRowHeight="12.75" x14ac:dyDescent="0.2"/>
  <cols>
    <col min="1" max="1" width="5.625" style="78" customWidth="1"/>
    <col min="2" max="2" width="20.5" style="78" bestFit="1" customWidth="1"/>
    <col min="3" max="3" width="80.625" style="78" customWidth="1"/>
    <col min="4" max="6" width="9" style="78"/>
    <col min="7" max="7" width="5.625" style="78" customWidth="1"/>
    <col min="8" max="12" width="9" style="78"/>
    <col min="13" max="13" width="3.625" style="78" customWidth="1"/>
    <col min="14" max="16384" width="9" style="78"/>
  </cols>
  <sheetData>
    <row r="1" spans="1:6" ht="21" customHeight="1" x14ac:dyDescent="0.2">
      <c r="A1" s="69" t="str">
        <f>HYPERLINK("#地域モデル判定ツール!A1","地域モデル判定ツールへ戻る")</f>
        <v>地域モデル判定ツールへ戻る</v>
      </c>
    </row>
    <row r="2" spans="1:6" ht="21" customHeight="1" x14ac:dyDescent="0.2">
      <c r="A2" s="69"/>
    </row>
    <row r="3" spans="1:6" ht="21" customHeight="1" x14ac:dyDescent="0.2">
      <c r="A3" s="69"/>
    </row>
    <row r="4" spans="1:6" ht="21" customHeight="1" x14ac:dyDescent="0.2">
      <c r="A4" s="69"/>
    </row>
    <row r="5" spans="1:6" ht="21" customHeight="1" x14ac:dyDescent="0.2">
      <c r="A5" s="69"/>
    </row>
    <row r="6" spans="1:6" ht="21" customHeight="1" x14ac:dyDescent="0.2">
      <c r="A6" s="69"/>
    </row>
    <row r="7" spans="1:6" ht="21" customHeight="1" x14ac:dyDescent="0.25">
      <c r="A7" s="69"/>
      <c r="F7" s="81" t="s">
        <v>2129</v>
      </c>
    </row>
    <row r="8" spans="1:6" ht="21" customHeight="1" x14ac:dyDescent="0.35">
      <c r="A8" s="69"/>
      <c r="B8" s="364" t="s">
        <v>2221</v>
      </c>
      <c r="C8" s="364"/>
      <c r="D8" s="364"/>
      <c r="E8" s="364"/>
      <c r="F8" s="364"/>
    </row>
    <row r="9" spans="1:6" ht="21" customHeight="1" x14ac:dyDescent="0.2">
      <c r="B9" s="377" t="s">
        <v>2131</v>
      </c>
      <c r="C9" s="377" t="s">
        <v>2132</v>
      </c>
      <c r="D9" s="377" t="s">
        <v>2133</v>
      </c>
      <c r="E9" s="377"/>
      <c r="F9" s="377"/>
    </row>
    <row r="10" spans="1:6" ht="21" customHeight="1" thickBot="1" x14ac:dyDescent="0.25">
      <c r="B10" s="378"/>
      <c r="C10" s="378"/>
      <c r="D10" s="82" t="s">
        <v>2134</v>
      </c>
      <c r="E10" s="82" t="s">
        <v>2135</v>
      </c>
      <c r="F10" s="82" t="s">
        <v>2136</v>
      </c>
    </row>
    <row r="11" spans="1:6" ht="21" customHeight="1" thickTop="1" x14ac:dyDescent="0.3">
      <c r="B11" s="379" t="s">
        <v>2192</v>
      </c>
      <c r="C11" s="83" t="s">
        <v>2193</v>
      </c>
      <c r="D11" s="374"/>
      <c r="E11" s="370"/>
      <c r="F11" s="370" t="s">
        <v>2139</v>
      </c>
    </row>
    <row r="12" spans="1:6" ht="21" customHeight="1" thickBot="1" x14ac:dyDescent="0.35">
      <c r="B12" s="373"/>
      <c r="C12" s="84" t="s">
        <v>2194</v>
      </c>
      <c r="D12" s="375"/>
      <c r="E12" s="371"/>
      <c r="F12" s="371"/>
    </row>
    <row r="13" spans="1:6" ht="21" customHeight="1" thickTop="1" x14ac:dyDescent="0.3">
      <c r="B13" s="372" t="s">
        <v>2174</v>
      </c>
      <c r="C13" s="83" t="s">
        <v>2175</v>
      </c>
      <c r="D13" s="370"/>
      <c r="E13" s="370"/>
      <c r="F13" s="370" t="s">
        <v>2139</v>
      </c>
    </row>
    <row r="14" spans="1:6" ht="21" customHeight="1" thickBot="1" x14ac:dyDescent="0.35">
      <c r="B14" s="373"/>
      <c r="C14" s="84" t="s">
        <v>2176</v>
      </c>
      <c r="D14" s="371"/>
      <c r="E14" s="371"/>
      <c r="F14" s="371"/>
    </row>
    <row r="15" spans="1:6" ht="21" customHeight="1" thickTop="1" x14ac:dyDescent="0.3">
      <c r="B15" s="372" t="s">
        <v>2177</v>
      </c>
      <c r="C15" s="83" t="s">
        <v>2178</v>
      </c>
      <c r="D15" s="374"/>
      <c r="E15" s="370"/>
      <c r="F15" s="370" t="s">
        <v>2139</v>
      </c>
    </row>
    <row r="16" spans="1:6" ht="21" customHeight="1" thickBot="1" x14ac:dyDescent="0.35">
      <c r="B16" s="373"/>
      <c r="C16" s="84" t="s">
        <v>2179</v>
      </c>
      <c r="D16" s="375"/>
      <c r="E16" s="371"/>
      <c r="F16" s="371"/>
    </row>
    <row r="17" spans="2:6" ht="21" customHeight="1" thickTop="1" x14ac:dyDescent="0.3">
      <c r="B17" s="372" t="s">
        <v>2180</v>
      </c>
      <c r="C17" s="83" t="s">
        <v>2181</v>
      </c>
      <c r="D17" s="374"/>
      <c r="E17" s="370"/>
      <c r="F17" s="370" t="s">
        <v>2139</v>
      </c>
    </row>
    <row r="18" spans="2:6" ht="21" customHeight="1" thickBot="1" x14ac:dyDescent="0.35">
      <c r="B18" s="373"/>
      <c r="C18" s="84" t="s">
        <v>2182</v>
      </c>
      <c r="D18" s="375"/>
      <c r="E18" s="371"/>
      <c r="F18" s="371"/>
    </row>
    <row r="19" spans="2:6" ht="21" customHeight="1" thickTop="1" x14ac:dyDescent="0.3">
      <c r="B19" s="372" t="s">
        <v>2222</v>
      </c>
      <c r="C19" s="83" t="s">
        <v>2223</v>
      </c>
      <c r="D19" s="374"/>
      <c r="E19" s="370" t="s">
        <v>2139</v>
      </c>
      <c r="F19" s="370"/>
    </row>
    <row r="20" spans="2:6" ht="21" customHeight="1" thickBot="1" x14ac:dyDescent="0.35">
      <c r="B20" s="373"/>
      <c r="C20" s="84" t="s">
        <v>2224</v>
      </c>
      <c r="D20" s="375"/>
      <c r="E20" s="371"/>
      <c r="F20" s="371"/>
    </row>
    <row r="21" spans="2:6" ht="21" customHeight="1" thickTop="1" x14ac:dyDescent="0.2"/>
    <row r="22" spans="2:6" ht="21" customHeight="1" x14ac:dyDescent="0.2"/>
    <row r="23" spans="2:6" ht="21" customHeight="1" x14ac:dyDescent="0.2"/>
    <row r="24" spans="2:6" ht="21" customHeight="1" x14ac:dyDescent="0.2"/>
    <row r="25" spans="2:6" ht="21" customHeight="1" x14ac:dyDescent="0.2"/>
    <row r="26" spans="2:6" ht="21" customHeight="1" x14ac:dyDescent="0.2"/>
    <row r="27" spans="2:6" ht="21" customHeight="1" x14ac:dyDescent="0.2"/>
    <row r="28" spans="2:6" ht="21" customHeight="1" x14ac:dyDescent="0.2"/>
    <row r="29" spans="2:6" ht="21" customHeight="1" x14ac:dyDescent="0.2"/>
    <row r="30" spans="2:6" ht="21" customHeight="1" x14ac:dyDescent="0.2"/>
    <row r="31" spans="2:6" ht="21" customHeight="1" x14ac:dyDescent="0.2"/>
    <row r="32" spans="2:6" ht="21" customHeight="1" x14ac:dyDescent="0.2"/>
    <row r="33" ht="21" customHeight="1" x14ac:dyDescent="0.2"/>
    <row r="34" ht="21" customHeight="1" x14ac:dyDescent="0.2"/>
    <row r="35" ht="21" customHeight="1" x14ac:dyDescent="0.2"/>
    <row r="36" ht="21" customHeight="1" x14ac:dyDescent="0.2"/>
    <row r="37" ht="21" customHeight="1" x14ac:dyDescent="0.2"/>
    <row r="38" ht="21" customHeight="1" x14ac:dyDescent="0.2"/>
    <row r="39" ht="21" customHeight="1" x14ac:dyDescent="0.2"/>
    <row r="40" ht="21" customHeight="1" x14ac:dyDescent="0.2"/>
    <row r="41" ht="21" customHeight="1" x14ac:dyDescent="0.2"/>
    <row r="42" ht="21" customHeight="1" x14ac:dyDescent="0.2"/>
    <row r="43" ht="21" customHeight="1" x14ac:dyDescent="0.2"/>
    <row r="44" ht="21" customHeight="1" x14ac:dyDescent="0.2"/>
    <row r="45" ht="21" customHeight="1" x14ac:dyDescent="0.2"/>
    <row r="46" ht="21" customHeight="1" x14ac:dyDescent="0.2"/>
    <row r="47" ht="21" customHeight="1" x14ac:dyDescent="0.2"/>
    <row r="48" ht="21" customHeight="1" x14ac:dyDescent="0.2"/>
    <row r="49" ht="21" customHeight="1" x14ac:dyDescent="0.2"/>
    <row r="50" ht="21" customHeight="1" x14ac:dyDescent="0.2"/>
    <row r="51" ht="21" customHeight="1" x14ac:dyDescent="0.2"/>
    <row r="52" ht="21" customHeight="1" x14ac:dyDescent="0.2"/>
    <row r="53" ht="21" customHeight="1" x14ac:dyDescent="0.2"/>
    <row r="54" ht="21" customHeight="1" x14ac:dyDescent="0.2"/>
    <row r="55" ht="21" customHeight="1" x14ac:dyDescent="0.2"/>
    <row r="56" ht="21" customHeight="1" x14ac:dyDescent="0.2"/>
    <row r="57" ht="21" customHeight="1" x14ac:dyDescent="0.2"/>
    <row r="58" ht="21" customHeight="1" x14ac:dyDescent="0.2"/>
    <row r="59" ht="21" customHeight="1" x14ac:dyDescent="0.2"/>
    <row r="60" ht="21" customHeight="1" x14ac:dyDescent="0.2"/>
    <row r="61" ht="21" customHeight="1" x14ac:dyDescent="0.2"/>
    <row r="62" ht="21" customHeight="1" x14ac:dyDescent="0.2"/>
    <row r="63" ht="21" customHeight="1" x14ac:dyDescent="0.2"/>
  </sheetData>
  <sheetProtection sheet="1" objects="1" scenarios="1"/>
  <mergeCells count="24">
    <mergeCell ref="B8:F8"/>
    <mergeCell ref="B9:B10"/>
    <mergeCell ref="C9:C10"/>
    <mergeCell ref="D9:F9"/>
    <mergeCell ref="B11:B12"/>
    <mergeCell ref="D11:D12"/>
    <mergeCell ref="E11:E12"/>
    <mergeCell ref="F11:F12"/>
    <mergeCell ref="B13:B14"/>
    <mergeCell ref="D13:D14"/>
    <mergeCell ref="E13:E14"/>
    <mergeCell ref="F13:F14"/>
    <mergeCell ref="B15:B16"/>
    <mergeCell ref="D15:D16"/>
    <mergeCell ref="E15:E16"/>
    <mergeCell ref="F15:F16"/>
    <mergeCell ref="B17:B18"/>
    <mergeCell ref="D17:D18"/>
    <mergeCell ref="E17:E18"/>
    <mergeCell ref="F17:F18"/>
    <mergeCell ref="B19:B20"/>
    <mergeCell ref="D19:D20"/>
    <mergeCell ref="E19:E20"/>
    <mergeCell ref="F19:F20"/>
  </mergeCells>
  <phoneticPr fontId="2"/>
  <pageMargins left="0.7" right="0.7" top="0.75" bottom="0.75" header="0.3" footer="0.3"/>
  <pageSetup paperSize="9" scale="59"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E295F3-55CD-4994-85ED-96E6641C204B}">
  <sheetPr codeName="Sheet32">
    <pageSetUpPr fitToPage="1"/>
  </sheetPr>
  <dimension ref="A1:F54"/>
  <sheetViews>
    <sheetView showGridLines="0" zoomScaleNormal="100" workbookViewId="0"/>
  </sheetViews>
  <sheetFormatPr defaultRowHeight="12.75" x14ac:dyDescent="0.2"/>
  <cols>
    <col min="1" max="1" width="5.625" style="78" customWidth="1"/>
    <col min="2" max="2" width="20.5" style="78" bestFit="1" customWidth="1"/>
    <col min="3" max="3" width="80.625" style="78" customWidth="1"/>
    <col min="4" max="6" width="9" style="78"/>
    <col min="7" max="7" width="5.625" style="78" customWidth="1"/>
    <col min="8" max="12" width="9" style="78"/>
    <col min="13" max="13" width="3.625" style="78" customWidth="1"/>
    <col min="14" max="16384" width="9" style="78"/>
  </cols>
  <sheetData>
    <row r="1" spans="1:6" ht="21" customHeight="1" x14ac:dyDescent="0.2">
      <c r="A1" s="69" t="str">
        <f>HYPERLINK("#地域モデル判定ツール!A1","地域モデル判定ツールへ戻る")</f>
        <v>地域モデル判定ツールへ戻る</v>
      </c>
    </row>
    <row r="2" spans="1:6" ht="21" customHeight="1" x14ac:dyDescent="0.2">
      <c r="A2" s="69"/>
    </row>
    <row r="3" spans="1:6" ht="21" customHeight="1" x14ac:dyDescent="0.2">
      <c r="A3" s="69"/>
    </row>
    <row r="4" spans="1:6" ht="21" customHeight="1" x14ac:dyDescent="0.2">
      <c r="A4" s="69"/>
    </row>
    <row r="5" spans="1:6" ht="21" customHeight="1" x14ac:dyDescent="0.2">
      <c r="A5" s="69"/>
    </row>
    <row r="6" spans="1:6" ht="21" customHeight="1" x14ac:dyDescent="0.2">
      <c r="A6" s="69"/>
    </row>
    <row r="7" spans="1:6" ht="21" customHeight="1" x14ac:dyDescent="0.25">
      <c r="A7" s="69"/>
      <c r="F7" s="81" t="s">
        <v>2129</v>
      </c>
    </row>
    <row r="8" spans="1:6" ht="21" customHeight="1" x14ac:dyDescent="0.35">
      <c r="A8" s="69"/>
      <c r="B8" s="364" t="s">
        <v>2225</v>
      </c>
      <c r="C8" s="364"/>
      <c r="D8" s="364"/>
      <c r="E8" s="364"/>
      <c r="F8" s="364"/>
    </row>
    <row r="9" spans="1:6" ht="21" customHeight="1" x14ac:dyDescent="0.2">
      <c r="B9" s="377" t="s">
        <v>2131</v>
      </c>
      <c r="C9" s="377" t="s">
        <v>2132</v>
      </c>
      <c r="D9" s="377" t="s">
        <v>2133</v>
      </c>
      <c r="E9" s="377"/>
      <c r="F9" s="377"/>
    </row>
    <row r="10" spans="1:6" ht="21" customHeight="1" thickBot="1" x14ac:dyDescent="0.25">
      <c r="B10" s="378"/>
      <c r="C10" s="378"/>
      <c r="D10" s="82" t="s">
        <v>2134</v>
      </c>
      <c r="E10" s="82" t="s">
        <v>2135</v>
      </c>
      <c r="F10" s="82" t="s">
        <v>2136</v>
      </c>
    </row>
    <row r="11" spans="1:6" ht="21" customHeight="1" thickTop="1" x14ac:dyDescent="0.3">
      <c r="B11" s="379" t="s">
        <v>2192</v>
      </c>
      <c r="C11" s="83" t="s">
        <v>2193</v>
      </c>
      <c r="D11" s="374"/>
      <c r="E11" s="370"/>
      <c r="F11" s="370" t="s">
        <v>2139</v>
      </c>
    </row>
    <row r="12" spans="1:6" ht="21" customHeight="1" thickBot="1" x14ac:dyDescent="0.35">
      <c r="B12" s="373"/>
      <c r="C12" s="84" t="s">
        <v>2194</v>
      </c>
      <c r="D12" s="375"/>
      <c r="E12" s="371"/>
      <c r="F12" s="371"/>
    </row>
    <row r="13" spans="1:6" ht="21" customHeight="1" thickTop="1" x14ac:dyDescent="0.3">
      <c r="B13" s="372" t="s">
        <v>2174</v>
      </c>
      <c r="C13" s="83" t="s">
        <v>2175</v>
      </c>
      <c r="D13" s="370"/>
      <c r="E13" s="370"/>
      <c r="F13" s="370" t="s">
        <v>2139</v>
      </c>
    </row>
    <row r="14" spans="1:6" ht="21" customHeight="1" thickBot="1" x14ac:dyDescent="0.35">
      <c r="B14" s="373"/>
      <c r="C14" s="84" t="s">
        <v>2176</v>
      </c>
      <c r="D14" s="371"/>
      <c r="E14" s="371"/>
      <c r="F14" s="371"/>
    </row>
    <row r="15" spans="1:6" ht="21" customHeight="1" thickTop="1" x14ac:dyDescent="0.3">
      <c r="B15" s="372" t="s">
        <v>2177</v>
      </c>
      <c r="C15" s="83" t="s">
        <v>2178</v>
      </c>
      <c r="D15" s="374"/>
      <c r="E15" s="370"/>
      <c r="F15" s="370" t="s">
        <v>2139</v>
      </c>
    </row>
    <row r="16" spans="1:6" ht="21" customHeight="1" thickBot="1" x14ac:dyDescent="0.35">
      <c r="B16" s="373"/>
      <c r="C16" s="84" t="s">
        <v>2179</v>
      </c>
      <c r="D16" s="375"/>
      <c r="E16" s="371"/>
      <c r="F16" s="371"/>
    </row>
    <row r="17" spans="2:6" ht="21" customHeight="1" thickTop="1" x14ac:dyDescent="0.3">
      <c r="B17" s="372" t="s">
        <v>2180</v>
      </c>
      <c r="C17" s="83" t="s">
        <v>2181</v>
      </c>
      <c r="D17" s="374"/>
      <c r="E17" s="370"/>
      <c r="F17" s="370" t="s">
        <v>2139</v>
      </c>
    </row>
    <row r="18" spans="2:6" ht="21" customHeight="1" thickBot="1" x14ac:dyDescent="0.35">
      <c r="B18" s="373"/>
      <c r="C18" s="84" t="s">
        <v>2182</v>
      </c>
      <c r="D18" s="375"/>
      <c r="E18" s="371"/>
      <c r="F18" s="371"/>
    </row>
    <row r="19" spans="2:6" ht="21" customHeight="1" thickTop="1" x14ac:dyDescent="0.3">
      <c r="B19" s="372" t="s">
        <v>2222</v>
      </c>
      <c r="C19" s="83" t="s">
        <v>2223</v>
      </c>
      <c r="D19" s="374"/>
      <c r="E19" s="370" t="s">
        <v>2139</v>
      </c>
      <c r="F19" s="370"/>
    </row>
    <row r="20" spans="2:6" ht="21" customHeight="1" thickBot="1" x14ac:dyDescent="0.35">
      <c r="B20" s="373"/>
      <c r="C20" s="84" t="s">
        <v>2224</v>
      </c>
      <c r="D20" s="375"/>
      <c r="E20" s="371"/>
      <c r="F20" s="371"/>
    </row>
    <row r="21" spans="2:6" ht="21" customHeight="1" thickTop="1" x14ac:dyDescent="0.2"/>
    <row r="22" spans="2:6" ht="21" customHeight="1" x14ac:dyDescent="0.2"/>
    <row r="23" spans="2:6" ht="21" customHeight="1" x14ac:dyDescent="0.2"/>
    <row r="24" spans="2:6" ht="21" customHeight="1" x14ac:dyDescent="0.2"/>
    <row r="25" spans="2:6" ht="21" customHeight="1" x14ac:dyDescent="0.2"/>
    <row r="26" spans="2:6" ht="21" customHeight="1" x14ac:dyDescent="0.2"/>
    <row r="27" spans="2:6" ht="21" customHeight="1" x14ac:dyDescent="0.2"/>
    <row r="28" spans="2:6" ht="21" customHeight="1" x14ac:dyDescent="0.2"/>
    <row r="29" spans="2:6" ht="21" customHeight="1" x14ac:dyDescent="0.2"/>
    <row r="30" spans="2:6" ht="21" customHeight="1" x14ac:dyDescent="0.2"/>
    <row r="31" spans="2:6" ht="21" customHeight="1" x14ac:dyDescent="0.2"/>
    <row r="32" spans="2:6" ht="21" customHeight="1" x14ac:dyDescent="0.2"/>
    <row r="33" ht="21" customHeight="1" x14ac:dyDescent="0.2"/>
    <row r="34" ht="21" customHeight="1" x14ac:dyDescent="0.2"/>
    <row r="35" ht="21" customHeight="1" x14ac:dyDescent="0.2"/>
    <row r="36" ht="21" customHeight="1" x14ac:dyDescent="0.2"/>
    <row r="37" ht="21" customHeight="1" x14ac:dyDescent="0.2"/>
    <row r="38" ht="21" customHeight="1" x14ac:dyDescent="0.2"/>
    <row r="39" ht="21" customHeight="1" x14ac:dyDescent="0.2"/>
    <row r="40" ht="21" customHeight="1" x14ac:dyDescent="0.2"/>
    <row r="41" ht="21" customHeight="1" x14ac:dyDescent="0.2"/>
    <row r="42" ht="21" customHeight="1" x14ac:dyDescent="0.2"/>
    <row r="43" ht="21" customHeight="1" x14ac:dyDescent="0.2"/>
    <row r="44" ht="21" customHeight="1" x14ac:dyDescent="0.2"/>
    <row r="45" ht="21" customHeight="1" x14ac:dyDescent="0.2"/>
    <row r="46" ht="21" customHeight="1" x14ac:dyDescent="0.2"/>
    <row r="47" ht="21" customHeight="1" x14ac:dyDescent="0.2"/>
    <row r="48" ht="21" customHeight="1" x14ac:dyDescent="0.2"/>
    <row r="49" ht="21" customHeight="1" x14ac:dyDescent="0.2"/>
    <row r="50" ht="21" customHeight="1" x14ac:dyDescent="0.2"/>
    <row r="51" ht="21" customHeight="1" x14ac:dyDescent="0.2"/>
    <row r="52" ht="21" customHeight="1" x14ac:dyDescent="0.2"/>
    <row r="53" ht="21" customHeight="1" x14ac:dyDescent="0.2"/>
    <row r="54" ht="21" customHeight="1" x14ac:dyDescent="0.2"/>
  </sheetData>
  <sheetProtection sheet="1" objects="1" scenarios="1"/>
  <mergeCells count="24">
    <mergeCell ref="B8:F8"/>
    <mergeCell ref="B9:B10"/>
    <mergeCell ref="C9:C10"/>
    <mergeCell ref="D9:F9"/>
    <mergeCell ref="B11:B12"/>
    <mergeCell ref="D11:D12"/>
    <mergeCell ref="E11:E12"/>
    <mergeCell ref="F11:F12"/>
    <mergeCell ref="B13:B14"/>
    <mergeCell ref="D13:D14"/>
    <mergeCell ref="E13:E14"/>
    <mergeCell ref="F13:F14"/>
    <mergeCell ref="B15:B16"/>
    <mergeCell ref="D15:D16"/>
    <mergeCell ref="E15:E16"/>
    <mergeCell ref="F15:F16"/>
    <mergeCell ref="B17:B18"/>
    <mergeCell ref="D17:D18"/>
    <mergeCell ref="E17:E18"/>
    <mergeCell ref="F17:F18"/>
    <mergeCell ref="B19:B20"/>
    <mergeCell ref="D19:D20"/>
    <mergeCell ref="E19:E20"/>
    <mergeCell ref="F19:F20"/>
  </mergeCells>
  <phoneticPr fontId="2"/>
  <pageMargins left="0.7" right="0.7" top="0.75" bottom="0.75" header="0.3" footer="0.3"/>
  <pageSetup paperSize="9" scale="59" orientation="portrait"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5A169E-C59C-4113-9D94-30F61F559A22}">
  <sheetPr codeName="Sheet33">
    <pageSetUpPr fitToPage="1"/>
  </sheetPr>
  <dimension ref="A1:F50"/>
  <sheetViews>
    <sheetView showGridLines="0" zoomScaleNormal="100" workbookViewId="0"/>
  </sheetViews>
  <sheetFormatPr defaultRowHeight="12.75" x14ac:dyDescent="0.2"/>
  <cols>
    <col min="1" max="1" width="5.625" style="78" customWidth="1"/>
    <col min="2" max="2" width="20.5" style="78" bestFit="1" customWidth="1"/>
    <col min="3" max="3" width="80.625" style="78" customWidth="1"/>
    <col min="4" max="6" width="9" style="78"/>
    <col min="7" max="7" width="5.625" style="78" customWidth="1"/>
    <col min="8" max="12" width="9" style="78"/>
    <col min="13" max="13" width="3.625" style="78" customWidth="1"/>
    <col min="14" max="16384" width="9" style="78"/>
  </cols>
  <sheetData>
    <row r="1" spans="1:6" ht="21" customHeight="1" x14ac:dyDescent="0.2">
      <c r="A1" s="69" t="str">
        <f>HYPERLINK("#地域モデル判定ツール!A1","地域モデル判定ツールへ戻る")</f>
        <v>地域モデル判定ツールへ戻る</v>
      </c>
    </row>
    <row r="2" spans="1:6" ht="21" customHeight="1" x14ac:dyDescent="0.2">
      <c r="A2" s="69"/>
    </row>
    <row r="3" spans="1:6" ht="21" customHeight="1" x14ac:dyDescent="0.2">
      <c r="A3" s="69"/>
    </row>
    <row r="4" spans="1:6" ht="21" customHeight="1" x14ac:dyDescent="0.2">
      <c r="A4" s="69"/>
    </row>
    <row r="5" spans="1:6" ht="21" customHeight="1" x14ac:dyDescent="0.2">
      <c r="A5" s="69"/>
    </row>
    <row r="6" spans="1:6" ht="21" customHeight="1" x14ac:dyDescent="0.2">
      <c r="A6" s="69"/>
    </row>
    <row r="7" spans="1:6" ht="21" customHeight="1" x14ac:dyDescent="0.25">
      <c r="A7" s="69"/>
      <c r="F7" s="81" t="s">
        <v>2129</v>
      </c>
    </row>
    <row r="8" spans="1:6" ht="21" customHeight="1" x14ac:dyDescent="0.35">
      <c r="A8" s="69"/>
      <c r="B8" s="364" t="s">
        <v>2226</v>
      </c>
      <c r="C8" s="364"/>
      <c r="D8" s="364"/>
      <c r="E8" s="364"/>
      <c r="F8" s="364"/>
    </row>
    <row r="9" spans="1:6" ht="21" customHeight="1" x14ac:dyDescent="0.2">
      <c r="B9" s="377" t="s">
        <v>2131</v>
      </c>
      <c r="C9" s="377" t="s">
        <v>2132</v>
      </c>
      <c r="D9" s="377" t="s">
        <v>2133</v>
      </c>
      <c r="E9" s="377"/>
      <c r="F9" s="377"/>
    </row>
    <row r="10" spans="1:6" ht="21" customHeight="1" thickBot="1" x14ac:dyDescent="0.25">
      <c r="B10" s="378"/>
      <c r="C10" s="378"/>
      <c r="D10" s="82" t="s">
        <v>2134</v>
      </c>
      <c r="E10" s="82" t="s">
        <v>2135</v>
      </c>
      <c r="F10" s="82" t="s">
        <v>2136</v>
      </c>
    </row>
    <row r="11" spans="1:6" ht="21" customHeight="1" thickTop="1" x14ac:dyDescent="0.3">
      <c r="B11" s="372" t="s">
        <v>2174</v>
      </c>
      <c r="C11" s="83" t="s">
        <v>2175</v>
      </c>
      <c r="D11" s="370"/>
      <c r="E11" s="370"/>
      <c r="F11" s="370" t="s">
        <v>2139</v>
      </c>
    </row>
    <row r="12" spans="1:6" ht="21" customHeight="1" thickBot="1" x14ac:dyDescent="0.35">
      <c r="B12" s="373"/>
      <c r="C12" s="84" t="s">
        <v>2176</v>
      </c>
      <c r="D12" s="371"/>
      <c r="E12" s="371"/>
      <c r="F12" s="371"/>
    </row>
    <row r="13" spans="1:6" ht="21" customHeight="1" thickTop="1" x14ac:dyDescent="0.3">
      <c r="B13" s="372" t="s">
        <v>2177</v>
      </c>
      <c r="C13" s="83" t="s">
        <v>2178</v>
      </c>
      <c r="D13" s="374"/>
      <c r="E13" s="370"/>
      <c r="F13" s="370" t="s">
        <v>2139</v>
      </c>
    </row>
    <row r="14" spans="1:6" ht="21" customHeight="1" thickBot="1" x14ac:dyDescent="0.35">
      <c r="B14" s="373"/>
      <c r="C14" s="84" t="s">
        <v>2179</v>
      </c>
      <c r="D14" s="375"/>
      <c r="E14" s="371"/>
      <c r="F14" s="371"/>
    </row>
    <row r="15" spans="1:6" ht="21" customHeight="1" thickTop="1" x14ac:dyDescent="0.3">
      <c r="B15" s="372" t="s">
        <v>2180</v>
      </c>
      <c r="C15" s="83" t="s">
        <v>2181</v>
      </c>
      <c r="D15" s="374"/>
      <c r="E15" s="370"/>
      <c r="F15" s="370" t="s">
        <v>2139</v>
      </c>
    </row>
    <row r="16" spans="1:6" ht="21" customHeight="1" thickBot="1" x14ac:dyDescent="0.35">
      <c r="B16" s="373"/>
      <c r="C16" s="84" t="s">
        <v>2182</v>
      </c>
      <c r="D16" s="375"/>
      <c r="E16" s="371"/>
      <c r="F16" s="371"/>
    </row>
    <row r="17" ht="21" customHeight="1" thickTop="1" x14ac:dyDescent="0.2"/>
    <row r="18" ht="21" customHeight="1" x14ac:dyDescent="0.2"/>
    <row r="19" ht="21" customHeight="1" x14ac:dyDescent="0.2"/>
    <row r="20" ht="21" customHeight="1" x14ac:dyDescent="0.2"/>
    <row r="21" ht="21" customHeight="1" x14ac:dyDescent="0.2"/>
    <row r="22" ht="21" customHeight="1" x14ac:dyDescent="0.2"/>
    <row r="23" ht="21" customHeight="1" x14ac:dyDescent="0.2"/>
    <row r="24" ht="21" customHeight="1" x14ac:dyDescent="0.2"/>
    <row r="25" ht="21" customHeight="1" x14ac:dyDescent="0.2"/>
    <row r="26" ht="21" customHeight="1" x14ac:dyDescent="0.2"/>
    <row r="27" ht="21" customHeight="1" x14ac:dyDescent="0.2"/>
    <row r="28" ht="21" customHeight="1" x14ac:dyDescent="0.2"/>
    <row r="29" ht="21" customHeight="1" x14ac:dyDescent="0.2"/>
    <row r="30" ht="21" customHeight="1" x14ac:dyDescent="0.2"/>
    <row r="31" ht="21" customHeight="1" x14ac:dyDescent="0.2"/>
    <row r="32" ht="21" customHeight="1" x14ac:dyDescent="0.2"/>
    <row r="33" ht="21" customHeight="1" x14ac:dyDescent="0.2"/>
    <row r="34" ht="21" customHeight="1" x14ac:dyDescent="0.2"/>
    <row r="35" ht="21" customHeight="1" x14ac:dyDescent="0.2"/>
    <row r="36" ht="21" customHeight="1" x14ac:dyDescent="0.2"/>
    <row r="37" ht="21" customHeight="1" x14ac:dyDescent="0.2"/>
    <row r="38" ht="21" customHeight="1" x14ac:dyDescent="0.2"/>
    <row r="39" ht="21" customHeight="1" x14ac:dyDescent="0.2"/>
    <row r="40" ht="21" customHeight="1" x14ac:dyDescent="0.2"/>
    <row r="41" ht="21" customHeight="1" x14ac:dyDescent="0.2"/>
    <row r="42" ht="21" customHeight="1" x14ac:dyDescent="0.2"/>
    <row r="43" ht="21" customHeight="1" x14ac:dyDescent="0.2"/>
    <row r="44" ht="21" customHeight="1" x14ac:dyDescent="0.2"/>
    <row r="45" ht="21" customHeight="1" x14ac:dyDescent="0.2"/>
    <row r="46" ht="21" customHeight="1" x14ac:dyDescent="0.2"/>
    <row r="47" ht="21" customHeight="1" x14ac:dyDescent="0.2"/>
    <row r="48" ht="21" customHeight="1" x14ac:dyDescent="0.2"/>
    <row r="49" ht="21" customHeight="1" x14ac:dyDescent="0.2"/>
    <row r="50" ht="21" customHeight="1" x14ac:dyDescent="0.2"/>
  </sheetData>
  <sheetProtection sheet="1" objects="1" scenarios="1"/>
  <mergeCells count="16">
    <mergeCell ref="B8:F8"/>
    <mergeCell ref="B9:B10"/>
    <mergeCell ref="C9:C10"/>
    <mergeCell ref="D9:F9"/>
    <mergeCell ref="B15:B16"/>
    <mergeCell ref="D15:D16"/>
    <mergeCell ref="E15:E16"/>
    <mergeCell ref="F15:F16"/>
    <mergeCell ref="B11:B12"/>
    <mergeCell ref="D11:D12"/>
    <mergeCell ref="E11:E12"/>
    <mergeCell ref="F11:F12"/>
    <mergeCell ref="B13:B14"/>
    <mergeCell ref="D13:D14"/>
    <mergeCell ref="E13:E14"/>
    <mergeCell ref="F13:F14"/>
  </mergeCells>
  <phoneticPr fontId="2"/>
  <pageMargins left="0.7" right="0.7" top="0.75" bottom="0.75" header="0.3" footer="0.3"/>
  <pageSetup paperSize="9" scale="59" orientation="portrait"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7AC79E-8432-4792-9C99-7B00DF97E095}">
  <sheetPr codeName="Sheet34">
    <pageSetUpPr fitToPage="1"/>
  </sheetPr>
  <dimension ref="A1:F50"/>
  <sheetViews>
    <sheetView showGridLines="0" zoomScaleNormal="100" workbookViewId="0"/>
  </sheetViews>
  <sheetFormatPr defaultRowHeight="12.75" x14ac:dyDescent="0.2"/>
  <cols>
    <col min="1" max="1" width="5.625" style="78" customWidth="1"/>
    <col min="2" max="2" width="20.5" style="78" bestFit="1" customWidth="1"/>
    <col min="3" max="3" width="80.625" style="78" customWidth="1"/>
    <col min="4" max="6" width="9" style="78"/>
    <col min="7" max="7" width="5.625" style="78" customWidth="1"/>
    <col min="8" max="12" width="9" style="78"/>
    <col min="13" max="13" width="3.625" style="78" customWidth="1"/>
    <col min="14" max="16384" width="9" style="78"/>
  </cols>
  <sheetData>
    <row r="1" spans="1:6" ht="21" customHeight="1" x14ac:dyDescent="0.2">
      <c r="A1" s="69" t="str">
        <f>HYPERLINK("#地域モデル判定ツール!A1","地域モデル判定ツールへ戻る")</f>
        <v>地域モデル判定ツールへ戻る</v>
      </c>
    </row>
    <row r="2" spans="1:6" ht="21" customHeight="1" x14ac:dyDescent="0.2">
      <c r="A2" s="69"/>
    </row>
    <row r="3" spans="1:6" ht="21" customHeight="1" x14ac:dyDescent="0.2">
      <c r="A3" s="69"/>
    </row>
    <row r="4" spans="1:6" ht="21" customHeight="1" x14ac:dyDescent="0.2">
      <c r="A4" s="69"/>
    </row>
    <row r="5" spans="1:6" ht="21" customHeight="1" x14ac:dyDescent="0.2">
      <c r="A5" s="69"/>
    </row>
    <row r="6" spans="1:6" ht="21" customHeight="1" x14ac:dyDescent="0.2">
      <c r="A6" s="69"/>
    </row>
    <row r="7" spans="1:6" ht="21" customHeight="1" x14ac:dyDescent="0.25">
      <c r="A7" s="69"/>
      <c r="F7" s="81" t="s">
        <v>2129</v>
      </c>
    </row>
    <row r="8" spans="1:6" ht="21" customHeight="1" x14ac:dyDescent="0.35">
      <c r="A8" s="69"/>
      <c r="B8" s="364" t="s">
        <v>2227</v>
      </c>
      <c r="C8" s="364"/>
      <c r="D8" s="364"/>
      <c r="E8" s="364"/>
      <c r="F8" s="364"/>
    </row>
    <row r="9" spans="1:6" ht="21" customHeight="1" x14ac:dyDescent="0.2">
      <c r="B9" s="377" t="s">
        <v>2131</v>
      </c>
      <c r="C9" s="377" t="s">
        <v>2132</v>
      </c>
      <c r="D9" s="377" t="s">
        <v>2133</v>
      </c>
      <c r="E9" s="377"/>
      <c r="F9" s="377"/>
    </row>
    <row r="10" spans="1:6" ht="21" customHeight="1" thickBot="1" x14ac:dyDescent="0.25">
      <c r="B10" s="378"/>
      <c r="C10" s="378"/>
      <c r="D10" s="82" t="s">
        <v>2134</v>
      </c>
      <c r="E10" s="82" t="s">
        <v>2135</v>
      </c>
      <c r="F10" s="82" t="s">
        <v>2136</v>
      </c>
    </row>
    <row r="11" spans="1:6" ht="21" customHeight="1" thickTop="1" x14ac:dyDescent="0.3">
      <c r="B11" s="372" t="s">
        <v>2174</v>
      </c>
      <c r="C11" s="83" t="s">
        <v>2175</v>
      </c>
      <c r="D11" s="370"/>
      <c r="E11" s="370"/>
      <c r="F11" s="370" t="s">
        <v>2139</v>
      </c>
    </row>
    <row r="12" spans="1:6" ht="21" customHeight="1" thickBot="1" x14ac:dyDescent="0.35">
      <c r="B12" s="373"/>
      <c r="C12" s="84" t="s">
        <v>2176</v>
      </c>
      <c r="D12" s="371"/>
      <c r="E12" s="371"/>
      <c r="F12" s="371"/>
    </row>
    <row r="13" spans="1:6" ht="21" customHeight="1" thickTop="1" x14ac:dyDescent="0.3">
      <c r="B13" s="372" t="s">
        <v>2177</v>
      </c>
      <c r="C13" s="83" t="s">
        <v>2178</v>
      </c>
      <c r="D13" s="374"/>
      <c r="E13" s="370"/>
      <c r="F13" s="370" t="s">
        <v>2139</v>
      </c>
    </row>
    <row r="14" spans="1:6" ht="21" customHeight="1" thickBot="1" x14ac:dyDescent="0.35">
      <c r="B14" s="373"/>
      <c r="C14" s="84" t="s">
        <v>2179</v>
      </c>
      <c r="D14" s="375"/>
      <c r="E14" s="371"/>
      <c r="F14" s="371"/>
    </row>
    <row r="15" spans="1:6" ht="21" customHeight="1" thickTop="1" x14ac:dyDescent="0.3">
      <c r="B15" s="372" t="s">
        <v>2180</v>
      </c>
      <c r="C15" s="83" t="s">
        <v>2181</v>
      </c>
      <c r="D15" s="374"/>
      <c r="E15" s="370"/>
      <c r="F15" s="370" t="s">
        <v>2139</v>
      </c>
    </row>
    <row r="16" spans="1:6" ht="21" customHeight="1" thickBot="1" x14ac:dyDescent="0.35">
      <c r="B16" s="373"/>
      <c r="C16" s="84" t="s">
        <v>2182</v>
      </c>
      <c r="D16" s="375"/>
      <c r="E16" s="371"/>
      <c r="F16" s="371"/>
    </row>
    <row r="17" ht="21" customHeight="1" thickTop="1" x14ac:dyDescent="0.2"/>
    <row r="18" ht="21" customHeight="1" x14ac:dyDescent="0.2"/>
    <row r="19" ht="21" customHeight="1" x14ac:dyDescent="0.2"/>
    <row r="20" ht="21" customHeight="1" x14ac:dyDescent="0.2"/>
    <row r="21" ht="21" customHeight="1" x14ac:dyDescent="0.2"/>
    <row r="22" ht="21" customHeight="1" x14ac:dyDescent="0.2"/>
    <row r="23" ht="21" customHeight="1" x14ac:dyDescent="0.2"/>
    <row r="24" ht="21" customHeight="1" x14ac:dyDescent="0.2"/>
    <row r="25" ht="21" customHeight="1" x14ac:dyDescent="0.2"/>
    <row r="26" ht="21" customHeight="1" x14ac:dyDescent="0.2"/>
    <row r="27" ht="21" customHeight="1" x14ac:dyDescent="0.2"/>
    <row r="28" ht="21" customHeight="1" x14ac:dyDescent="0.2"/>
    <row r="29" ht="21" customHeight="1" x14ac:dyDescent="0.2"/>
    <row r="30" ht="21" customHeight="1" x14ac:dyDescent="0.2"/>
    <row r="31" ht="21" customHeight="1" x14ac:dyDescent="0.2"/>
    <row r="32" ht="21" customHeight="1" x14ac:dyDescent="0.2"/>
    <row r="33" ht="21" customHeight="1" x14ac:dyDescent="0.2"/>
    <row r="34" ht="21" customHeight="1" x14ac:dyDescent="0.2"/>
    <row r="35" ht="21" customHeight="1" x14ac:dyDescent="0.2"/>
    <row r="36" ht="21" customHeight="1" x14ac:dyDescent="0.2"/>
    <row r="37" ht="21" customHeight="1" x14ac:dyDescent="0.2"/>
    <row r="38" ht="21" customHeight="1" x14ac:dyDescent="0.2"/>
    <row r="39" ht="21" customHeight="1" x14ac:dyDescent="0.2"/>
    <row r="40" ht="21" customHeight="1" x14ac:dyDescent="0.2"/>
    <row r="41" ht="21" customHeight="1" x14ac:dyDescent="0.2"/>
    <row r="42" ht="21" customHeight="1" x14ac:dyDescent="0.2"/>
    <row r="43" ht="21" customHeight="1" x14ac:dyDescent="0.2"/>
    <row r="44" ht="21" customHeight="1" x14ac:dyDescent="0.2"/>
    <row r="45" ht="21" customHeight="1" x14ac:dyDescent="0.2"/>
    <row r="46" ht="21" customHeight="1" x14ac:dyDescent="0.2"/>
    <row r="47" ht="21" customHeight="1" x14ac:dyDescent="0.2"/>
    <row r="48" ht="21" customHeight="1" x14ac:dyDescent="0.2"/>
    <row r="49" ht="21" customHeight="1" x14ac:dyDescent="0.2"/>
    <row r="50" ht="21" customHeight="1" x14ac:dyDescent="0.2"/>
  </sheetData>
  <sheetProtection sheet="1" objects="1" scenarios="1"/>
  <mergeCells count="16">
    <mergeCell ref="B8:F8"/>
    <mergeCell ref="B9:B10"/>
    <mergeCell ref="C9:C10"/>
    <mergeCell ref="D9:F9"/>
    <mergeCell ref="B11:B12"/>
    <mergeCell ref="D11:D12"/>
    <mergeCell ref="E11:E12"/>
    <mergeCell ref="F11:F12"/>
    <mergeCell ref="B13:B14"/>
    <mergeCell ref="D13:D14"/>
    <mergeCell ref="E13:E14"/>
    <mergeCell ref="F13:F14"/>
    <mergeCell ref="B15:B16"/>
    <mergeCell ref="D15:D16"/>
    <mergeCell ref="E15:E16"/>
    <mergeCell ref="F15:F16"/>
  </mergeCells>
  <phoneticPr fontId="2"/>
  <pageMargins left="0.7" right="0.7" top="0.75" bottom="0.75" header="0.3" footer="0.3"/>
  <pageSetup paperSize="9" scale="59" orientation="portrait"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CB2A61-32D3-4695-8888-00346D1C2EE6}">
  <sheetPr codeName="Sheet35">
    <pageSetUpPr fitToPage="1"/>
  </sheetPr>
  <dimension ref="A1:F52"/>
  <sheetViews>
    <sheetView showGridLines="0" zoomScaleNormal="100" workbookViewId="0"/>
  </sheetViews>
  <sheetFormatPr defaultRowHeight="12.75" x14ac:dyDescent="0.2"/>
  <cols>
    <col min="1" max="1" width="5.625" style="78" customWidth="1"/>
    <col min="2" max="2" width="20.5" style="78" bestFit="1" customWidth="1"/>
    <col min="3" max="3" width="80.625" style="78" customWidth="1"/>
    <col min="4" max="6" width="9" style="78"/>
    <col min="7" max="7" width="5.625" style="78" customWidth="1"/>
    <col min="8" max="12" width="9" style="78"/>
    <col min="13" max="13" width="3.625" style="78" customWidth="1"/>
    <col min="14" max="16384" width="9" style="78"/>
  </cols>
  <sheetData>
    <row r="1" spans="1:6" ht="21" customHeight="1" x14ac:dyDescent="0.2">
      <c r="A1" s="69" t="str">
        <f>HYPERLINK("#地域モデル判定ツール!A1","地域モデル判定ツールへ戻る")</f>
        <v>地域モデル判定ツールへ戻る</v>
      </c>
    </row>
    <row r="2" spans="1:6" ht="21" customHeight="1" x14ac:dyDescent="0.2">
      <c r="A2" s="69"/>
    </row>
    <row r="3" spans="1:6" ht="21" customHeight="1" x14ac:dyDescent="0.2">
      <c r="A3" s="69"/>
    </row>
    <row r="4" spans="1:6" ht="21" customHeight="1" x14ac:dyDescent="0.2">
      <c r="A4" s="69"/>
    </row>
    <row r="5" spans="1:6" ht="21" customHeight="1" x14ac:dyDescent="0.2">
      <c r="A5" s="69"/>
    </row>
    <row r="6" spans="1:6" ht="21" customHeight="1" x14ac:dyDescent="0.2">
      <c r="A6" s="69"/>
    </row>
    <row r="7" spans="1:6" ht="21" customHeight="1" x14ac:dyDescent="0.25">
      <c r="A7" s="69"/>
      <c r="F7" s="81" t="s">
        <v>2129</v>
      </c>
    </row>
    <row r="8" spans="1:6" ht="21" customHeight="1" x14ac:dyDescent="0.35">
      <c r="A8" s="69"/>
      <c r="B8" s="364" t="s">
        <v>2228</v>
      </c>
      <c r="C8" s="364"/>
      <c r="D8" s="364"/>
      <c r="E8" s="364"/>
      <c r="F8" s="364"/>
    </row>
    <row r="9" spans="1:6" ht="21" customHeight="1" x14ac:dyDescent="0.2">
      <c r="B9" s="377" t="s">
        <v>2131</v>
      </c>
      <c r="C9" s="377" t="s">
        <v>2132</v>
      </c>
      <c r="D9" s="377" t="s">
        <v>2133</v>
      </c>
      <c r="E9" s="377"/>
      <c r="F9" s="377"/>
    </row>
    <row r="10" spans="1:6" ht="21" customHeight="1" thickBot="1" x14ac:dyDescent="0.25">
      <c r="B10" s="378"/>
      <c r="C10" s="378"/>
      <c r="D10" s="82" t="s">
        <v>2134</v>
      </c>
      <c r="E10" s="82" t="s">
        <v>2135</v>
      </c>
      <c r="F10" s="82" t="s">
        <v>2136</v>
      </c>
    </row>
    <row r="11" spans="1:6" ht="21" customHeight="1" thickTop="1" x14ac:dyDescent="0.3">
      <c r="B11" s="379" t="s">
        <v>2192</v>
      </c>
      <c r="C11" s="83" t="s">
        <v>2193</v>
      </c>
      <c r="D11" s="374"/>
      <c r="E11" s="370"/>
      <c r="F11" s="370" t="s">
        <v>2139</v>
      </c>
    </row>
    <row r="12" spans="1:6" ht="21" customHeight="1" thickBot="1" x14ac:dyDescent="0.35">
      <c r="B12" s="373"/>
      <c r="C12" s="84" t="s">
        <v>2194</v>
      </c>
      <c r="D12" s="375"/>
      <c r="E12" s="371"/>
      <c r="F12" s="371"/>
    </row>
    <row r="13" spans="1:6" ht="21" customHeight="1" thickTop="1" x14ac:dyDescent="0.3">
      <c r="B13" s="372" t="s">
        <v>2205</v>
      </c>
      <c r="C13" s="83" t="s">
        <v>2206</v>
      </c>
      <c r="D13" s="374" t="s">
        <v>2139</v>
      </c>
      <c r="E13" s="370" t="s">
        <v>2139</v>
      </c>
      <c r="F13" s="370"/>
    </row>
    <row r="14" spans="1:6" ht="21" customHeight="1" thickBot="1" x14ac:dyDescent="0.35">
      <c r="B14" s="373"/>
      <c r="C14" s="84" t="s">
        <v>2207</v>
      </c>
      <c r="D14" s="375"/>
      <c r="E14" s="371"/>
      <c r="F14" s="371"/>
    </row>
    <row r="15" spans="1:6" ht="21" customHeight="1" thickTop="1" x14ac:dyDescent="0.3">
      <c r="B15" s="372" t="s">
        <v>2208</v>
      </c>
      <c r="C15" s="83" t="s">
        <v>2209</v>
      </c>
      <c r="D15" s="374" t="s">
        <v>2139</v>
      </c>
      <c r="E15" s="370"/>
      <c r="F15" s="370"/>
    </row>
    <row r="16" spans="1:6" ht="21" customHeight="1" thickBot="1" x14ac:dyDescent="0.35">
      <c r="B16" s="373"/>
      <c r="C16" s="84" t="s">
        <v>2210</v>
      </c>
      <c r="D16" s="375"/>
      <c r="E16" s="371"/>
      <c r="F16" s="371"/>
    </row>
    <row r="17" spans="2:6" ht="21" customHeight="1" thickTop="1" x14ac:dyDescent="0.3">
      <c r="B17" s="376" t="s">
        <v>2201</v>
      </c>
      <c r="C17" s="83" t="s">
        <v>2202</v>
      </c>
      <c r="D17" s="356"/>
      <c r="E17" s="370" t="s">
        <v>2139</v>
      </c>
      <c r="F17" s="370"/>
    </row>
    <row r="18" spans="2:6" ht="21" customHeight="1" thickBot="1" x14ac:dyDescent="0.35">
      <c r="B18" s="373"/>
      <c r="C18" s="84" t="s">
        <v>2203</v>
      </c>
      <c r="D18" s="357"/>
      <c r="E18" s="371"/>
      <c r="F18" s="371"/>
    </row>
    <row r="19" spans="2:6" ht="21" customHeight="1" thickTop="1" x14ac:dyDescent="0.3">
      <c r="B19" s="372" t="s">
        <v>2174</v>
      </c>
      <c r="C19" s="83" t="s">
        <v>2175</v>
      </c>
      <c r="D19" s="370"/>
      <c r="E19" s="370"/>
      <c r="F19" s="370" t="s">
        <v>2139</v>
      </c>
    </row>
    <row r="20" spans="2:6" ht="21" customHeight="1" thickBot="1" x14ac:dyDescent="0.35">
      <c r="B20" s="373"/>
      <c r="C20" s="84" t="s">
        <v>2176</v>
      </c>
      <c r="D20" s="371"/>
      <c r="E20" s="371"/>
      <c r="F20" s="371"/>
    </row>
    <row r="21" spans="2:6" ht="21" customHeight="1" thickTop="1" x14ac:dyDescent="0.3">
      <c r="B21" s="372" t="s">
        <v>2177</v>
      </c>
      <c r="C21" s="83" t="s">
        <v>2178</v>
      </c>
      <c r="D21" s="374"/>
      <c r="E21" s="370"/>
      <c r="F21" s="370" t="s">
        <v>2139</v>
      </c>
    </row>
    <row r="22" spans="2:6" ht="21" customHeight="1" thickBot="1" x14ac:dyDescent="0.35">
      <c r="B22" s="373"/>
      <c r="C22" s="84" t="s">
        <v>2179</v>
      </c>
      <c r="D22" s="375"/>
      <c r="E22" s="371"/>
      <c r="F22" s="371"/>
    </row>
    <row r="23" spans="2:6" ht="21" customHeight="1" thickTop="1" x14ac:dyDescent="0.3">
      <c r="B23" s="372" t="s">
        <v>2180</v>
      </c>
      <c r="C23" s="83" t="s">
        <v>2181</v>
      </c>
      <c r="D23" s="374"/>
      <c r="E23" s="370"/>
      <c r="F23" s="370" t="s">
        <v>2139</v>
      </c>
    </row>
    <row r="24" spans="2:6" ht="21" customHeight="1" thickBot="1" x14ac:dyDescent="0.35">
      <c r="B24" s="373"/>
      <c r="C24" s="84" t="s">
        <v>2182</v>
      </c>
      <c r="D24" s="375"/>
      <c r="E24" s="371"/>
      <c r="F24" s="371"/>
    </row>
    <row r="25" spans="2:6" ht="21" customHeight="1" thickTop="1" x14ac:dyDescent="0.2"/>
    <row r="26" spans="2:6" ht="21" customHeight="1" x14ac:dyDescent="0.2"/>
    <row r="27" spans="2:6" ht="21" customHeight="1" x14ac:dyDescent="0.2"/>
    <row r="28" spans="2:6" ht="21" customHeight="1" x14ac:dyDescent="0.2"/>
    <row r="29" spans="2:6" ht="21" customHeight="1" x14ac:dyDescent="0.2"/>
    <row r="30" spans="2:6" ht="21" customHeight="1" x14ac:dyDescent="0.2"/>
    <row r="31" spans="2:6" ht="21" customHeight="1" x14ac:dyDescent="0.2"/>
    <row r="32" spans="2:6" ht="21" customHeight="1" x14ac:dyDescent="0.2"/>
    <row r="33" ht="21" customHeight="1" x14ac:dyDescent="0.2"/>
    <row r="34" ht="21" customHeight="1" x14ac:dyDescent="0.2"/>
    <row r="35" ht="21" customHeight="1" x14ac:dyDescent="0.2"/>
    <row r="36" ht="21" customHeight="1" x14ac:dyDescent="0.2"/>
    <row r="37" ht="21" customHeight="1" x14ac:dyDescent="0.2"/>
    <row r="38" ht="21" customHeight="1" x14ac:dyDescent="0.2"/>
    <row r="39" ht="21" customHeight="1" x14ac:dyDescent="0.2"/>
    <row r="40" ht="21" customHeight="1" x14ac:dyDescent="0.2"/>
    <row r="41" ht="21" customHeight="1" x14ac:dyDescent="0.2"/>
    <row r="42" ht="21" customHeight="1" x14ac:dyDescent="0.2"/>
    <row r="43" ht="21" customHeight="1" x14ac:dyDescent="0.2"/>
    <row r="44" ht="21" customHeight="1" x14ac:dyDescent="0.2"/>
    <row r="45" ht="21" customHeight="1" x14ac:dyDescent="0.2"/>
    <row r="46" ht="21" customHeight="1" x14ac:dyDescent="0.2"/>
    <row r="47" ht="21" customHeight="1" x14ac:dyDescent="0.2"/>
    <row r="48" ht="21" customHeight="1" x14ac:dyDescent="0.2"/>
    <row r="49" ht="21" customHeight="1" x14ac:dyDescent="0.2"/>
    <row r="50" ht="21" customHeight="1" x14ac:dyDescent="0.2"/>
    <row r="51" ht="21" customHeight="1" x14ac:dyDescent="0.2"/>
    <row r="52" ht="21" customHeight="1" x14ac:dyDescent="0.2"/>
  </sheetData>
  <sheetProtection sheet="1" objects="1" scenarios="1"/>
  <mergeCells count="32">
    <mergeCell ref="B8:F8"/>
    <mergeCell ref="B9:B10"/>
    <mergeCell ref="C9:C10"/>
    <mergeCell ref="D9:F9"/>
    <mergeCell ref="B11:B12"/>
    <mergeCell ref="D11:D12"/>
    <mergeCell ref="E11:E12"/>
    <mergeCell ref="F11:F12"/>
    <mergeCell ref="B17:B18"/>
    <mergeCell ref="D17:D18"/>
    <mergeCell ref="E17:E18"/>
    <mergeCell ref="F17:F18"/>
    <mergeCell ref="B13:B14"/>
    <mergeCell ref="D13:D14"/>
    <mergeCell ref="E13:E14"/>
    <mergeCell ref="F13:F14"/>
    <mergeCell ref="B15:B16"/>
    <mergeCell ref="D15:D16"/>
    <mergeCell ref="E15:E16"/>
    <mergeCell ref="F15:F16"/>
    <mergeCell ref="B23:B24"/>
    <mergeCell ref="D23:D24"/>
    <mergeCell ref="E23:E24"/>
    <mergeCell ref="F23:F24"/>
    <mergeCell ref="B19:B20"/>
    <mergeCell ref="D19:D20"/>
    <mergeCell ref="E19:E20"/>
    <mergeCell ref="F19:F20"/>
    <mergeCell ref="B21:B22"/>
    <mergeCell ref="D21:D22"/>
    <mergeCell ref="E21:E22"/>
    <mergeCell ref="F21:F22"/>
  </mergeCells>
  <phoneticPr fontId="2"/>
  <pageMargins left="0.7" right="0.7" top="0.75" bottom="0.75" header="0.3" footer="0.3"/>
  <pageSetup paperSize="9" scale="59" orientation="portrait"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4B9D41F-1749-46E3-B456-A846ACA28921}">
  <sheetPr codeName="Sheet36">
    <pageSetUpPr fitToPage="1"/>
  </sheetPr>
  <dimension ref="A1:F56"/>
  <sheetViews>
    <sheetView showGridLines="0" zoomScaleNormal="100" workbookViewId="0"/>
  </sheetViews>
  <sheetFormatPr defaultRowHeight="12.75" x14ac:dyDescent="0.2"/>
  <cols>
    <col min="1" max="1" width="5.625" style="78" customWidth="1"/>
    <col min="2" max="2" width="20.5" style="78" bestFit="1" customWidth="1"/>
    <col min="3" max="3" width="80.625" style="78" customWidth="1"/>
    <col min="4" max="6" width="9" style="78"/>
    <col min="7" max="7" width="5.625" style="78" customWidth="1"/>
    <col min="8" max="12" width="9" style="78"/>
    <col min="13" max="13" width="3.625" style="78" customWidth="1"/>
    <col min="14" max="16384" width="9" style="78"/>
  </cols>
  <sheetData>
    <row r="1" spans="1:6" ht="21" customHeight="1" x14ac:dyDescent="0.2">
      <c r="A1" s="69" t="str">
        <f>HYPERLINK("#地域モデル判定ツール!A1","地域モデル判定ツールへ戻る")</f>
        <v>地域モデル判定ツールへ戻る</v>
      </c>
    </row>
    <row r="2" spans="1:6" ht="21" customHeight="1" x14ac:dyDescent="0.2">
      <c r="A2" s="69"/>
    </row>
    <row r="3" spans="1:6" ht="21" customHeight="1" x14ac:dyDescent="0.2">
      <c r="A3" s="69"/>
    </row>
    <row r="4" spans="1:6" ht="21" customHeight="1" x14ac:dyDescent="0.2">
      <c r="A4" s="69"/>
    </row>
    <row r="5" spans="1:6" ht="21" customHeight="1" x14ac:dyDescent="0.2">
      <c r="A5" s="69"/>
    </row>
    <row r="6" spans="1:6" ht="21" customHeight="1" x14ac:dyDescent="0.2">
      <c r="A6" s="69"/>
    </row>
    <row r="7" spans="1:6" ht="21" customHeight="1" x14ac:dyDescent="0.25">
      <c r="A7" s="69"/>
      <c r="F7" s="81" t="s">
        <v>2129</v>
      </c>
    </row>
    <row r="8" spans="1:6" ht="21" customHeight="1" x14ac:dyDescent="0.35">
      <c r="A8" s="69"/>
      <c r="B8" s="364" t="s">
        <v>4396</v>
      </c>
      <c r="C8" s="364"/>
      <c r="D8" s="364"/>
      <c r="E8" s="364"/>
      <c r="F8" s="364"/>
    </row>
    <row r="9" spans="1:6" ht="21" customHeight="1" x14ac:dyDescent="0.2">
      <c r="B9" s="377" t="s">
        <v>2131</v>
      </c>
      <c r="C9" s="377" t="s">
        <v>2132</v>
      </c>
      <c r="D9" s="377" t="s">
        <v>2133</v>
      </c>
      <c r="E9" s="377"/>
      <c r="F9" s="377"/>
    </row>
    <row r="10" spans="1:6" ht="21" customHeight="1" thickBot="1" x14ac:dyDescent="0.25">
      <c r="B10" s="378"/>
      <c r="C10" s="378"/>
      <c r="D10" s="82" t="s">
        <v>2134</v>
      </c>
      <c r="E10" s="82" t="s">
        <v>2135</v>
      </c>
      <c r="F10" s="82" t="s">
        <v>2136</v>
      </c>
    </row>
    <row r="11" spans="1:6" ht="21" customHeight="1" thickTop="1" x14ac:dyDescent="0.3">
      <c r="B11" s="379" t="s">
        <v>2192</v>
      </c>
      <c r="C11" s="83" t="s">
        <v>2193</v>
      </c>
      <c r="D11" s="374"/>
      <c r="E11" s="370"/>
      <c r="F11" s="370" t="s">
        <v>2139</v>
      </c>
    </row>
    <row r="12" spans="1:6" ht="21" customHeight="1" thickBot="1" x14ac:dyDescent="0.35">
      <c r="B12" s="373"/>
      <c r="C12" s="84" t="s">
        <v>2194</v>
      </c>
      <c r="D12" s="375"/>
      <c r="E12" s="371"/>
      <c r="F12" s="371"/>
    </row>
    <row r="13" spans="1:6" ht="21" customHeight="1" thickTop="1" x14ac:dyDescent="0.3">
      <c r="B13" s="376" t="s">
        <v>2201</v>
      </c>
      <c r="C13" s="83" t="s">
        <v>2202</v>
      </c>
      <c r="D13" s="356"/>
      <c r="E13" s="370" t="s">
        <v>2139</v>
      </c>
      <c r="F13" s="370"/>
    </row>
    <row r="14" spans="1:6" ht="21" customHeight="1" thickBot="1" x14ac:dyDescent="0.35">
      <c r="B14" s="373"/>
      <c r="C14" s="84" t="s">
        <v>2203</v>
      </c>
      <c r="D14" s="357"/>
      <c r="E14" s="371"/>
      <c r="F14" s="371"/>
    </row>
    <row r="15" spans="1:6" ht="21" customHeight="1" thickTop="1" x14ac:dyDescent="0.2">
      <c r="B15" s="372" t="s">
        <v>2229</v>
      </c>
      <c r="C15" s="358" t="s">
        <v>2230</v>
      </c>
      <c r="D15" s="374" t="s">
        <v>2139</v>
      </c>
      <c r="E15" s="370"/>
      <c r="F15" s="370"/>
    </row>
    <row r="16" spans="1:6" ht="21" customHeight="1" thickBot="1" x14ac:dyDescent="0.25">
      <c r="B16" s="373"/>
      <c r="C16" s="359"/>
      <c r="D16" s="375"/>
      <c r="E16" s="371"/>
      <c r="F16" s="371"/>
    </row>
    <row r="17" spans="2:6" ht="21" customHeight="1" thickTop="1" x14ac:dyDescent="0.3">
      <c r="B17" s="372" t="s">
        <v>2231</v>
      </c>
      <c r="C17" s="83" t="s">
        <v>2161</v>
      </c>
      <c r="D17" s="374"/>
      <c r="E17" s="370"/>
      <c r="F17" s="370"/>
    </row>
    <row r="18" spans="2:6" ht="21" customHeight="1" thickBot="1" x14ac:dyDescent="0.35">
      <c r="B18" s="373"/>
      <c r="C18" s="84" t="s">
        <v>2232</v>
      </c>
      <c r="D18" s="375"/>
      <c r="E18" s="371"/>
      <c r="F18" s="371"/>
    </row>
    <row r="19" spans="2:6" ht="21" customHeight="1" thickTop="1" x14ac:dyDescent="0.3">
      <c r="B19" s="372" t="s">
        <v>2174</v>
      </c>
      <c r="C19" s="83" t="s">
        <v>2175</v>
      </c>
      <c r="D19" s="370"/>
      <c r="E19" s="370"/>
      <c r="F19" s="370" t="s">
        <v>2139</v>
      </c>
    </row>
    <row r="20" spans="2:6" ht="21" customHeight="1" thickBot="1" x14ac:dyDescent="0.35">
      <c r="B20" s="373"/>
      <c r="C20" s="84" t="s">
        <v>2176</v>
      </c>
      <c r="D20" s="371"/>
      <c r="E20" s="371"/>
      <c r="F20" s="371"/>
    </row>
    <row r="21" spans="2:6" ht="21" customHeight="1" thickTop="1" x14ac:dyDescent="0.3">
      <c r="B21" s="372" t="s">
        <v>2177</v>
      </c>
      <c r="C21" s="83" t="s">
        <v>2178</v>
      </c>
      <c r="D21" s="374"/>
      <c r="E21" s="370"/>
      <c r="F21" s="370" t="s">
        <v>2139</v>
      </c>
    </row>
    <row r="22" spans="2:6" ht="21" customHeight="1" thickBot="1" x14ac:dyDescent="0.35">
      <c r="B22" s="373"/>
      <c r="C22" s="84" t="s">
        <v>2179</v>
      </c>
      <c r="D22" s="375"/>
      <c r="E22" s="371"/>
      <c r="F22" s="371"/>
    </row>
    <row r="23" spans="2:6" ht="21" customHeight="1" thickTop="1" x14ac:dyDescent="0.3">
      <c r="B23" s="372" t="s">
        <v>2180</v>
      </c>
      <c r="C23" s="83" t="s">
        <v>2181</v>
      </c>
      <c r="D23" s="374"/>
      <c r="E23" s="370"/>
      <c r="F23" s="370" t="s">
        <v>2139</v>
      </c>
    </row>
    <row r="24" spans="2:6" ht="21" customHeight="1" thickBot="1" x14ac:dyDescent="0.35">
      <c r="B24" s="373"/>
      <c r="C24" s="84" t="s">
        <v>2182</v>
      </c>
      <c r="D24" s="375"/>
      <c r="E24" s="371"/>
      <c r="F24" s="371"/>
    </row>
    <row r="25" spans="2:6" ht="21" customHeight="1" thickTop="1" x14ac:dyDescent="0.2"/>
    <row r="26" spans="2:6" ht="21" customHeight="1" x14ac:dyDescent="0.2"/>
    <row r="27" spans="2:6" ht="21" customHeight="1" x14ac:dyDescent="0.2"/>
    <row r="28" spans="2:6" ht="21" customHeight="1" x14ac:dyDescent="0.2"/>
    <row r="29" spans="2:6" ht="21" customHeight="1" x14ac:dyDescent="0.2"/>
    <row r="30" spans="2:6" ht="21" customHeight="1" x14ac:dyDescent="0.2"/>
    <row r="31" spans="2:6" ht="21" customHeight="1" x14ac:dyDescent="0.2"/>
    <row r="32" spans="2:6" ht="21" customHeight="1" x14ac:dyDescent="0.2"/>
    <row r="33" ht="21" customHeight="1" x14ac:dyDescent="0.2"/>
    <row r="34" ht="21" customHeight="1" x14ac:dyDescent="0.2"/>
    <row r="35" ht="21" customHeight="1" x14ac:dyDescent="0.2"/>
    <row r="36" ht="21" customHeight="1" x14ac:dyDescent="0.2"/>
    <row r="37" ht="21" customHeight="1" x14ac:dyDescent="0.2"/>
    <row r="38" ht="21" customHeight="1" x14ac:dyDescent="0.2"/>
    <row r="39" ht="21" customHeight="1" x14ac:dyDescent="0.2"/>
    <row r="40" ht="21" customHeight="1" x14ac:dyDescent="0.2"/>
    <row r="41" ht="21" customHeight="1" x14ac:dyDescent="0.2"/>
    <row r="42" ht="21" customHeight="1" x14ac:dyDescent="0.2"/>
    <row r="43" ht="21" customHeight="1" x14ac:dyDescent="0.2"/>
    <row r="44" ht="21" customHeight="1" x14ac:dyDescent="0.2"/>
    <row r="45" ht="21" customHeight="1" x14ac:dyDescent="0.2"/>
    <row r="46" ht="21" customHeight="1" x14ac:dyDescent="0.2"/>
    <row r="47" ht="21" customHeight="1" x14ac:dyDescent="0.2"/>
    <row r="48" ht="21" customHeight="1" x14ac:dyDescent="0.2"/>
    <row r="49" ht="21" customHeight="1" x14ac:dyDescent="0.2"/>
    <row r="50" ht="21" customHeight="1" x14ac:dyDescent="0.2"/>
    <row r="51" ht="21" customHeight="1" x14ac:dyDescent="0.2"/>
    <row r="52" ht="21" customHeight="1" x14ac:dyDescent="0.2"/>
    <row r="53" ht="21" customHeight="1" x14ac:dyDescent="0.2"/>
    <row r="54" ht="21" customHeight="1" x14ac:dyDescent="0.2"/>
    <row r="55" ht="21" customHeight="1" x14ac:dyDescent="0.2"/>
    <row r="56" ht="21" customHeight="1" x14ac:dyDescent="0.2"/>
  </sheetData>
  <sheetProtection sheet="1" objects="1" scenarios="1"/>
  <mergeCells count="33">
    <mergeCell ref="B13:B14"/>
    <mergeCell ref="D13:D14"/>
    <mergeCell ref="E13:E14"/>
    <mergeCell ref="F13:F14"/>
    <mergeCell ref="B8:F8"/>
    <mergeCell ref="B9:B10"/>
    <mergeCell ref="C9:C10"/>
    <mergeCell ref="D9:F9"/>
    <mergeCell ref="B11:B12"/>
    <mergeCell ref="D11:D12"/>
    <mergeCell ref="E11:E12"/>
    <mergeCell ref="F11:F12"/>
    <mergeCell ref="B19:B20"/>
    <mergeCell ref="D19:D20"/>
    <mergeCell ref="E19:E20"/>
    <mergeCell ref="F19:F20"/>
    <mergeCell ref="C15:C16"/>
    <mergeCell ref="B15:B16"/>
    <mergeCell ref="D15:D16"/>
    <mergeCell ref="E15:E16"/>
    <mergeCell ref="F15:F16"/>
    <mergeCell ref="B17:B18"/>
    <mergeCell ref="D17:D18"/>
    <mergeCell ref="E17:E18"/>
    <mergeCell ref="F17:F18"/>
    <mergeCell ref="B21:B22"/>
    <mergeCell ref="D21:D22"/>
    <mergeCell ref="E21:E22"/>
    <mergeCell ref="F21:F22"/>
    <mergeCell ref="B23:B24"/>
    <mergeCell ref="D23:D24"/>
    <mergeCell ref="E23:E24"/>
    <mergeCell ref="F23:F24"/>
  </mergeCells>
  <phoneticPr fontId="2"/>
  <pageMargins left="0.7" right="0.7" top="0.75" bottom="0.75" header="0.3" footer="0.3"/>
  <pageSetup paperSize="9" scale="59" orientation="portrait"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D2DD4D-6EB0-4CEA-B61D-26480862AD2E}">
  <sheetPr codeName="Sheet19">
    <tabColor theme="5" tint="0.79998168889431442"/>
    <pageSetUpPr fitToPage="1"/>
  </sheetPr>
  <dimension ref="A1"/>
  <sheetViews>
    <sheetView showGridLines="0" zoomScaleNormal="100" workbookViewId="0"/>
  </sheetViews>
  <sheetFormatPr defaultRowHeight="12.75" x14ac:dyDescent="0.2"/>
  <cols>
    <col min="1" max="16384" width="9" style="78"/>
  </cols>
  <sheetData/>
  <sheetProtection sheet="1" objects="1" scenarios="1"/>
  <phoneticPr fontId="2"/>
  <pageMargins left="0.7" right="0.7" top="0.75" bottom="0.75" header="0.3" footer="0.3"/>
  <pageSetup paperSize="9" orientation="landscape"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EC6F0F-4B1C-4917-B372-793E2653656D}">
  <sheetPr codeName="Sheet37">
    <pageSetUpPr fitToPage="1"/>
  </sheetPr>
  <dimension ref="A1:AG202"/>
  <sheetViews>
    <sheetView showGridLines="0" zoomScaleNormal="100" workbookViewId="0"/>
  </sheetViews>
  <sheetFormatPr defaultColWidth="8" defaultRowHeight="16.5" x14ac:dyDescent="0.3"/>
  <cols>
    <col min="1" max="1" width="5.625" style="88" customWidth="1"/>
    <col min="2" max="2" width="3.625" style="88" customWidth="1"/>
    <col min="3" max="8" width="12.625" style="88" customWidth="1"/>
    <col min="9" max="9" width="3.625" style="88" customWidth="1"/>
    <col min="10" max="15" width="12.625" style="88" customWidth="1"/>
    <col min="16" max="16" width="3.625" style="88" customWidth="1"/>
    <col min="17" max="18" width="5.625" style="88" customWidth="1"/>
    <col min="19" max="19" width="3.625" style="88" customWidth="1"/>
    <col min="20" max="25" width="12.625" style="88" customWidth="1"/>
    <col min="26" max="26" width="3.625" style="88" customWidth="1"/>
    <col min="27" max="32" width="12.625" style="88" customWidth="1"/>
    <col min="33" max="33" width="3.625" style="88" customWidth="1"/>
    <col min="34" max="34" width="5.625" style="88" customWidth="1"/>
    <col min="35" max="54" width="12.625" style="88" customWidth="1"/>
    <col min="55" max="16384" width="8" style="88"/>
  </cols>
  <sheetData>
    <row r="1" spans="1:33" ht="21" customHeight="1" x14ac:dyDescent="0.3">
      <c r="A1" s="69" t="str">
        <f>HYPERLINK("#地域モデル判定ツール!A1","地域モデル判定ツールへ戻る")</f>
        <v>地域モデル判定ツールへ戻る</v>
      </c>
      <c r="B1" s="87"/>
    </row>
    <row r="2" spans="1:33" s="89" customFormat="1" ht="21" customHeight="1" x14ac:dyDescent="0.3">
      <c r="B2" s="90" t="s">
        <v>2233</v>
      </c>
      <c r="S2" s="90" t="s">
        <v>2233</v>
      </c>
    </row>
    <row r="3" spans="1:33" s="188" customFormat="1" ht="21" customHeight="1" x14ac:dyDescent="0.3">
      <c r="A3" s="187"/>
      <c r="B3" s="188" t="s">
        <v>2234</v>
      </c>
      <c r="Q3" s="187"/>
      <c r="R3" s="187"/>
      <c r="S3" s="188" t="s">
        <v>2234</v>
      </c>
    </row>
    <row r="4" spans="1:33" s="91" customFormat="1" ht="21" customHeight="1" x14ac:dyDescent="0.3">
      <c r="A4" s="201"/>
      <c r="B4" s="91" t="s">
        <v>2235</v>
      </c>
      <c r="Q4" s="201"/>
      <c r="R4" s="201"/>
      <c r="S4" s="91" t="s">
        <v>2236</v>
      </c>
    </row>
    <row r="5" spans="1:33" s="195" customFormat="1" ht="21" customHeight="1" thickBot="1" x14ac:dyDescent="0.35">
      <c r="A5" s="88"/>
      <c r="Q5" s="88"/>
      <c r="R5" s="88"/>
    </row>
    <row r="6" spans="1:33" ht="21" customHeight="1" x14ac:dyDescent="0.3">
      <c r="B6" s="103"/>
      <c r="C6" s="104"/>
      <c r="D6" s="104"/>
      <c r="E6" s="104"/>
      <c r="F6" s="104"/>
      <c r="G6" s="104"/>
      <c r="H6" s="104"/>
      <c r="I6" s="104"/>
      <c r="J6" s="104"/>
      <c r="K6" s="104"/>
      <c r="L6" s="104"/>
      <c r="M6" s="104"/>
      <c r="N6" s="104"/>
      <c r="O6" s="104"/>
      <c r="P6" s="105"/>
      <c r="S6" s="103"/>
      <c r="T6" s="104"/>
      <c r="U6" s="104"/>
      <c r="V6" s="104"/>
      <c r="W6" s="104"/>
      <c r="X6" s="104"/>
      <c r="Y6" s="104"/>
      <c r="Z6" s="104"/>
      <c r="AA6" s="104"/>
      <c r="AB6" s="104"/>
      <c r="AC6" s="104"/>
      <c r="AD6" s="104"/>
      <c r="AE6" s="104"/>
      <c r="AF6" s="104"/>
      <c r="AG6" s="105"/>
    </row>
    <row r="7" spans="1:33" ht="21" customHeight="1" x14ac:dyDescent="0.3">
      <c r="B7" s="106"/>
      <c r="C7" s="382" t="s">
        <v>2237</v>
      </c>
      <c r="D7" s="389" t="s">
        <v>2238</v>
      </c>
      <c r="E7" s="390"/>
      <c r="F7" s="390"/>
      <c r="G7" s="390"/>
      <c r="H7" s="391"/>
      <c r="J7" s="382" t="s">
        <v>2239</v>
      </c>
      <c r="K7" s="383" t="s">
        <v>2240</v>
      </c>
      <c r="L7" s="384"/>
      <c r="M7" s="384"/>
      <c r="N7" s="384"/>
      <c r="O7" s="385"/>
      <c r="P7" s="107"/>
      <c r="S7" s="106"/>
      <c r="T7" s="382" t="s">
        <v>2237</v>
      </c>
      <c r="U7" s="389" t="s">
        <v>2241</v>
      </c>
      <c r="V7" s="390"/>
      <c r="W7" s="390"/>
      <c r="X7" s="390"/>
      <c r="Y7" s="391"/>
      <c r="AA7" s="382" t="s">
        <v>2239</v>
      </c>
      <c r="AB7" s="383" t="s">
        <v>2242</v>
      </c>
      <c r="AC7" s="384"/>
      <c r="AD7" s="384"/>
      <c r="AE7" s="384"/>
      <c r="AF7" s="385"/>
      <c r="AG7" s="107"/>
    </row>
    <row r="8" spans="1:33" ht="21" customHeight="1" x14ac:dyDescent="0.3">
      <c r="B8" s="106"/>
      <c r="C8" s="382"/>
      <c r="D8" s="392"/>
      <c r="E8" s="393"/>
      <c r="F8" s="393"/>
      <c r="G8" s="393"/>
      <c r="H8" s="394"/>
      <c r="J8" s="382"/>
      <c r="K8" s="386"/>
      <c r="L8" s="387"/>
      <c r="M8" s="387"/>
      <c r="N8" s="387"/>
      <c r="O8" s="388"/>
      <c r="P8" s="107"/>
      <c r="S8" s="106"/>
      <c r="T8" s="382"/>
      <c r="U8" s="392"/>
      <c r="V8" s="393"/>
      <c r="W8" s="393"/>
      <c r="X8" s="393"/>
      <c r="Y8" s="394"/>
      <c r="AA8" s="382"/>
      <c r="AB8" s="386"/>
      <c r="AC8" s="387"/>
      <c r="AD8" s="387"/>
      <c r="AE8" s="387"/>
      <c r="AF8" s="388"/>
      <c r="AG8" s="107"/>
    </row>
    <row r="9" spans="1:33" ht="21" customHeight="1" x14ac:dyDescent="0.3">
      <c r="B9" s="106"/>
      <c r="C9" s="382"/>
      <c r="D9" s="392" t="s">
        <v>2243</v>
      </c>
      <c r="E9" s="393"/>
      <c r="F9" s="393"/>
      <c r="G9" s="393"/>
      <c r="H9" s="394"/>
      <c r="J9" s="382"/>
      <c r="K9" s="95" t="s">
        <v>2244</v>
      </c>
      <c r="O9" s="96"/>
      <c r="P9" s="107"/>
      <c r="S9" s="106"/>
      <c r="T9" s="382"/>
      <c r="U9" s="392" t="s">
        <v>2245</v>
      </c>
      <c r="V9" s="393"/>
      <c r="W9" s="393"/>
      <c r="X9" s="393"/>
      <c r="Y9" s="394"/>
      <c r="AA9" s="382"/>
      <c r="AB9" s="95" t="s">
        <v>2246</v>
      </c>
      <c r="AF9" s="96"/>
      <c r="AG9" s="107"/>
    </row>
    <row r="10" spans="1:33" ht="21" customHeight="1" x14ac:dyDescent="0.3">
      <c r="B10" s="106"/>
      <c r="C10" s="382"/>
      <c r="D10" s="395"/>
      <c r="E10" s="396"/>
      <c r="F10" s="396"/>
      <c r="G10" s="396"/>
      <c r="H10" s="397"/>
      <c r="J10" s="382"/>
      <c r="K10" s="97" t="s">
        <v>2247</v>
      </c>
      <c r="L10" s="98"/>
      <c r="M10" s="98"/>
      <c r="N10" s="98"/>
      <c r="O10" s="99"/>
      <c r="P10" s="107"/>
      <c r="S10" s="106"/>
      <c r="T10" s="382"/>
      <c r="U10" s="395"/>
      <c r="V10" s="396"/>
      <c r="W10" s="396"/>
      <c r="X10" s="396"/>
      <c r="Y10" s="397"/>
      <c r="AA10" s="382"/>
      <c r="AB10" s="97" t="s">
        <v>2248</v>
      </c>
      <c r="AC10" s="98"/>
      <c r="AD10" s="98"/>
      <c r="AE10" s="98"/>
      <c r="AF10" s="99"/>
      <c r="AG10" s="107"/>
    </row>
    <row r="11" spans="1:33" ht="21" customHeight="1" x14ac:dyDescent="0.25">
      <c r="B11" s="106"/>
      <c r="O11" s="81" t="s">
        <v>4388</v>
      </c>
      <c r="P11" s="107"/>
      <c r="S11" s="106"/>
      <c r="AF11" s="81" t="s">
        <v>4388</v>
      </c>
      <c r="AG11" s="107"/>
    </row>
    <row r="12" spans="1:33" ht="21" customHeight="1" x14ac:dyDescent="0.3">
      <c r="B12" s="106"/>
      <c r="C12" s="405" t="s">
        <v>2249</v>
      </c>
      <c r="D12" s="405"/>
      <c r="E12" s="405"/>
      <c r="F12" s="405"/>
      <c r="G12" s="405"/>
      <c r="H12" s="405"/>
      <c r="I12" s="405"/>
      <c r="J12" s="405"/>
      <c r="K12" s="405"/>
      <c r="L12" s="405"/>
      <c r="M12" s="405"/>
      <c r="N12" s="405"/>
      <c r="O12" s="405"/>
      <c r="P12" s="107"/>
      <c r="S12" s="106"/>
      <c r="T12" s="405" t="s">
        <v>2249</v>
      </c>
      <c r="U12" s="405"/>
      <c r="V12" s="405"/>
      <c r="W12" s="405"/>
      <c r="X12" s="405"/>
      <c r="Y12" s="405"/>
      <c r="Z12" s="405"/>
      <c r="AA12" s="405"/>
      <c r="AB12" s="405"/>
      <c r="AC12" s="405"/>
      <c r="AD12" s="405"/>
      <c r="AE12" s="405"/>
      <c r="AF12" s="405"/>
      <c r="AG12" s="107"/>
    </row>
    <row r="13" spans="1:33" ht="21" customHeight="1" x14ac:dyDescent="0.3">
      <c r="B13" s="106"/>
      <c r="C13" s="399" t="s">
        <v>2250</v>
      </c>
      <c r="D13" s="400"/>
      <c r="E13" s="400"/>
      <c r="F13" s="400"/>
      <c r="G13" s="400"/>
      <c r="H13" s="400"/>
      <c r="I13" s="400"/>
      <c r="J13" s="400"/>
      <c r="K13" s="400"/>
      <c r="L13" s="400"/>
      <c r="M13" s="400"/>
      <c r="N13" s="400"/>
      <c r="O13" s="401"/>
      <c r="P13" s="107"/>
      <c r="S13" s="106"/>
      <c r="T13" s="406" t="s">
        <v>2251</v>
      </c>
      <c r="U13" s="407"/>
      <c r="V13" s="407"/>
      <c r="W13" s="407"/>
      <c r="X13" s="407"/>
      <c r="Y13" s="407"/>
      <c r="Z13" s="407"/>
      <c r="AA13" s="407"/>
      <c r="AB13" s="407"/>
      <c r="AC13" s="407"/>
      <c r="AD13" s="407"/>
      <c r="AE13" s="407"/>
      <c r="AF13" s="408"/>
      <c r="AG13" s="107"/>
    </row>
    <row r="14" spans="1:33" ht="21" customHeight="1" x14ac:dyDescent="0.3">
      <c r="B14" s="106"/>
      <c r="C14" s="399"/>
      <c r="D14" s="400"/>
      <c r="E14" s="400"/>
      <c r="F14" s="400"/>
      <c r="G14" s="400"/>
      <c r="H14" s="400"/>
      <c r="I14" s="400"/>
      <c r="J14" s="400"/>
      <c r="K14" s="400"/>
      <c r="L14" s="400"/>
      <c r="M14" s="400"/>
      <c r="N14" s="400"/>
      <c r="O14" s="401"/>
      <c r="P14" s="107"/>
      <c r="S14" s="106"/>
      <c r="T14" s="399"/>
      <c r="U14" s="409"/>
      <c r="V14" s="409"/>
      <c r="W14" s="409"/>
      <c r="X14" s="409"/>
      <c r="Y14" s="409"/>
      <c r="Z14" s="409"/>
      <c r="AA14" s="409"/>
      <c r="AB14" s="409"/>
      <c r="AC14" s="409"/>
      <c r="AD14" s="409"/>
      <c r="AE14" s="409"/>
      <c r="AF14" s="410"/>
      <c r="AG14" s="107"/>
    </row>
    <row r="15" spans="1:33" ht="21" customHeight="1" x14ac:dyDescent="0.3">
      <c r="B15" s="106"/>
      <c r="C15" s="399"/>
      <c r="D15" s="400"/>
      <c r="E15" s="400"/>
      <c r="F15" s="400"/>
      <c r="G15" s="400"/>
      <c r="H15" s="400"/>
      <c r="I15" s="400"/>
      <c r="J15" s="400"/>
      <c r="K15" s="400"/>
      <c r="L15" s="400"/>
      <c r="M15" s="400"/>
      <c r="N15" s="400"/>
      <c r="O15" s="401"/>
      <c r="P15" s="107"/>
      <c r="S15" s="106"/>
      <c r="T15" s="399"/>
      <c r="U15" s="409"/>
      <c r="V15" s="409"/>
      <c r="W15" s="409"/>
      <c r="X15" s="409"/>
      <c r="Y15" s="409"/>
      <c r="Z15" s="409"/>
      <c r="AA15" s="409"/>
      <c r="AB15" s="409"/>
      <c r="AC15" s="409"/>
      <c r="AD15" s="409"/>
      <c r="AE15" s="409"/>
      <c r="AF15" s="410"/>
      <c r="AG15" s="107"/>
    </row>
    <row r="16" spans="1:33" ht="21" customHeight="1" x14ac:dyDescent="0.3">
      <c r="B16" s="106"/>
      <c r="C16" s="399"/>
      <c r="D16" s="400"/>
      <c r="E16" s="400"/>
      <c r="F16" s="400"/>
      <c r="G16" s="400"/>
      <c r="H16" s="400"/>
      <c r="I16" s="400"/>
      <c r="J16" s="400"/>
      <c r="K16" s="400"/>
      <c r="L16" s="400"/>
      <c r="M16" s="400"/>
      <c r="N16" s="400"/>
      <c r="O16" s="401"/>
      <c r="P16" s="107"/>
      <c r="S16" s="106"/>
      <c r="T16" s="399"/>
      <c r="U16" s="409"/>
      <c r="V16" s="409"/>
      <c r="W16" s="409"/>
      <c r="X16" s="409"/>
      <c r="Y16" s="409"/>
      <c r="Z16" s="409"/>
      <c r="AA16" s="409"/>
      <c r="AB16" s="409"/>
      <c r="AC16" s="409"/>
      <c r="AD16" s="409"/>
      <c r="AE16" s="409"/>
      <c r="AF16" s="410"/>
      <c r="AG16" s="107"/>
    </row>
    <row r="17" spans="2:33" ht="21" customHeight="1" x14ac:dyDescent="0.3">
      <c r="B17" s="106"/>
      <c r="C17" s="399"/>
      <c r="D17" s="400"/>
      <c r="E17" s="400"/>
      <c r="F17" s="400"/>
      <c r="G17" s="400"/>
      <c r="H17" s="400"/>
      <c r="I17" s="400"/>
      <c r="J17" s="400"/>
      <c r="K17" s="400"/>
      <c r="L17" s="400"/>
      <c r="M17" s="400"/>
      <c r="N17" s="400"/>
      <c r="O17" s="401"/>
      <c r="P17" s="107"/>
      <c r="S17" s="106"/>
      <c r="T17" s="399"/>
      <c r="U17" s="409"/>
      <c r="V17" s="409"/>
      <c r="W17" s="409"/>
      <c r="X17" s="409"/>
      <c r="Y17" s="409"/>
      <c r="Z17" s="409"/>
      <c r="AA17" s="409"/>
      <c r="AB17" s="409"/>
      <c r="AC17" s="409"/>
      <c r="AD17" s="409"/>
      <c r="AE17" s="409"/>
      <c r="AF17" s="410"/>
      <c r="AG17" s="107"/>
    </row>
    <row r="18" spans="2:33" ht="21" customHeight="1" x14ac:dyDescent="0.3">
      <c r="B18" s="106"/>
      <c r="C18" s="399"/>
      <c r="D18" s="400"/>
      <c r="E18" s="400"/>
      <c r="F18" s="400"/>
      <c r="G18" s="400"/>
      <c r="H18" s="400"/>
      <c r="I18" s="400"/>
      <c r="J18" s="400"/>
      <c r="K18" s="400"/>
      <c r="L18" s="400"/>
      <c r="M18" s="400"/>
      <c r="N18" s="400"/>
      <c r="O18" s="401"/>
      <c r="P18" s="107"/>
      <c r="S18" s="106"/>
      <c r="T18" s="399"/>
      <c r="U18" s="409"/>
      <c r="V18" s="409"/>
      <c r="W18" s="409"/>
      <c r="X18" s="409"/>
      <c r="Y18" s="409"/>
      <c r="Z18" s="409"/>
      <c r="AA18" s="409"/>
      <c r="AB18" s="409"/>
      <c r="AC18" s="409"/>
      <c r="AD18" s="409"/>
      <c r="AE18" s="409"/>
      <c r="AF18" s="401"/>
      <c r="AG18" s="107"/>
    </row>
    <row r="19" spans="2:33" ht="21" customHeight="1" x14ac:dyDescent="0.3">
      <c r="B19" s="106"/>
      <c r="C19" s="399"/>
      <c r="D19" s="400"/>
      <c r="E19" s="400"/>
      <c r="F19" s="400"/>
      <c r="G19" s="400"/>
      <c r="H19" s="400"/>
      <c r="I19" s="400"/>
      <c r="J19" s="400"/>
      <c r="K19" s="400"/>
      <c r="L19" s="400"/>
      <c r="M19" s="400"/>
      <c r="N19" s="400"/>
      <c r="O19" s="401"/>
      <c r="P19" s="107"/>
      <c r="S19" s="106"/>
      <c r="T19" s="399"/>
      <c r="U19" s="409"/>
      <c r="V19" s="409"/>
      <c r="W19" s="409"/>
      <c r="X19" s="409"/>
      <c r="Y19" s="409"/>
      <c r="Z19" s="409"/>
      <c r="AA19" s="409"/>
      <c r="AB19" s="409"/>
      <c r="AC19" s="409"/>
      <c r="AD19" s="409"/>
      <c r="AE19" s="409"/>
      <c r="AF19" s="401"/>
      <c r="AG19" s="107"/>
    </row>
    <row r="20" spans="2:33" ht="21" customHeight="1" x14ac:dyDescent="0.3">
      <c r="B20" s="106"/>
      <c r="C20" s="399"/>
      <c r="D20" s="400"/>
      <c r="E20" s="400"/>
      <c r="F20" s="400"/>
      <c r="G20" s="400"/>
      <c r="H20" s="400"/>
      <c r="I20" s="400"/>
      <c r="J20" s="400"/>
      <c r="K20" s="400"/>
      <c r="L20" s="400"/>
      <c r="M20" s="400"/>
      <c r="N20" s="400"/>
      <c r="O20" s="401"/>
      <c r="P20" s="107"/>
      <c r="S20" s="106"/>
      <c r="T20" s="399"/>
      <c r="U20" s="409"/>
      <c r="V20" s="409"/>
      <c r="W20" s="409"/>
      <c r="X20" s="409"/>
      <c r="Y20" s="409"/>
      <c r="Z20" s="409"/>
      <c r="AA20" s="409"/>
      <c r="AB20" s="409"/>
      <c r="AC20" s="409"/>
      <c r="AD20" s="409"/>
      <c r="AE20" s="409"/>
      <c r="AF20" s="401"/>
      <c r="AG20" s="107"/>
    </row>
    <row r="21" spans="2:33" ht="21" customHeight="1" x14ac:dyDescent="0.3">
      <c r="B21" s="106"/>
      <c r="C21" s="399"/>
      <c r="D21" s="400"/>
      <c r="E21" s="400"/>
      <c r="F21" s="400"/>
      <c r="G21" s="400"/>
      <c r="H21" s="400"/>
      <c r="I21" s="400"/>
      <c r="J21" s="400"/>
      <c r="K21" s="400"/>
      <c r="L21" s="400"/>
      <c r="M21" s="400"/>
      <c r="N21" s="400"/>
      <c r="O21" s="401"/>
      <c r="P21" s="107"/>
      <c r="S21" s="106"/>
      <c r="T21" s="399"/>
      <c r="U21" s="409"/>
      <c r="V21" s="409"/>
      <c r="W21" s="409"/>
      <c r="X21" s="409"/>
      <c r="Y21" s="409"/>
      <c r="Z21" s="409"/>
      <c r="AA21" s="409"/>
      <c r="AB21" s="409"/>
      <c r="AC21" s="409"/>
      <c r="AD21" s="409"/>
      <c r="AE21" s="409"/>
      <c r="AF21" s="401"/>
      <c r="AG21" s="107"/>
    </row>
    <row r="22" spans="2:33" ht="21" customHeight="1" x14ac:dyDescent="0.3">
      <c r="B22" s="106"/>
      <c r="C22" s="399"/>
      <c r="D22" s="400"/>
      <c r="E22" s="400"/>
      <c r="F22" s="400"/>
      <c r="G22" s="400"/>
      <c r="H22" s="400"/>
      <c r="I22" s="400"/>
      <c r="J22" s="400"/>
      <c r="K22" s="400"/>
      <c r="L22" s="400"/>
      <c r="M22" s="400"/>
      <c r="N22" s="400"/>
      <c r="O22" s="401"/>
      <c r="P22" s="107"/>
      <c r="S22" s="106"/>
      <c r="T22" s="399"/>
      <c r="U22" s="409"/>
      <c r="V22" s="409"/>
      <c r="W22" s="409"/>
      <c r="X22" s="409"/>
      <c r="Y22" s="409"/>
      <c r="Z22" s="409"/>
      <c r="AA22" s="409"/>
      <c r="AB22" s="409"/>
      <c r="AC22" s="409"/>
      <c r="AD22" s="409"/>
      <c r="AE22" s="409"/>
      <c r="AF22" s="401"/>
      <c r="AG22" s="107"/>
    </row>
    <row r="23" spans="2:33" ht="21" customHeight="1" x14ac:dyDescent="0.3">
      <c r="B23" s="106"/>
      <c r="C23" s="399"/>
      <c r="D23" s="400"/>
      <c r="E23" s="400"/>
      <c r="F23" s="400"/>
      <c r="G23" s="400"/>
      <c r="H23" s="400"/>
      <c r="I23" s="400"/>
      <c r="J23" s="400"/>
      <c r="K23" s="400"/>
      <c r="L23" s="400"/>
      <c r="M23" s="400"/>
      <c r="N23" s="400"/>
      <c r="O23" s="401"/>
      <c r="P23" s="107"/>
      <c r="S23" s="106"/>
      <c r="T23" s="399"/>
      <c r="U23" s="409"/>
      <c r="V23" s="409"/>
      <c r="W23" s="409"/>
      <c r="X23" s="409"/>
      <c r="Y23" s="409"/>
      <c r="Z23" s="409"/>
      <c r="AA23" s="409"/>
      <c r="AB23" s="409"/>
      <c r="AC23" s="409"/>
      <c r="AD23" s="409"/>
      <c r="AE23" s="409"/>
      <c r="AF23" s="401"/>
      <c r="AG23" s="107"/>
    </row>
    <row r="24" spans="2:33" ht="21" customHeight="1" x14ac:dyDescent="0.3">
      <c r="B24" s="106"/>
      <c r="C24" s="399"/>
      <c r="D24" s="400"/>
      <c r="E24" s="400"/>
      <c r="F24" s="400"/>
      <c r="G24" s="400"/>
      <c r="H24" s="400"/>
      <c r="I24" s="400"/>
      <c r="J24" s="400"/>
      <c r="K24" s="400"/>
      <c r="L24" s="400"/>
      <c r="M24" s="400"/>
      <c r="N24" s="400"/>
      <c r="O24" s="401"/>
      <c r="P24" s="107"/>
      <c r="S24" s="106"/>
      <c r="T24" s="399"/>
      <c r="U24" s="409"/>
      <c r="V24" s="409"/>
      <c r="W24" s="409"/>
      <c r="X24" s="409"/>
      <c r="Y24" s="409"/>
      <c r="Z24" s="409"/>
      <c r="AA24" s="409"/>
      <c r="AB24" s="409"/>
      <c r="AC24" s="409"/>
      <c r="AD24" s="409"/>
      <c r="AE24" s="409"/>
      <c r="AF24" s="401"/>
      <c r="AG24" s="107"/>
    </row>
    <row r="25" spans="2:33" ht="21" customHeight="1" x14ac:dyDescent="0.3">
      <c r="B25" s="106"/>
      <c r="C25" s="399"/>
      <c r="D25" s="400"/>
      <c r="E25" s="400"/>
      <c r="F25" s="400"/>
      <c r="G25" s="400"/>
      <c r="H25" s="400"/>
      <c r="I25" s="400"/>
      <c r="J25" s="400"/>
      <c r="K25" s="400"/>
      <c r="L25" s="400"/>
      <c r="M25" s="400"/>
      <c r="N25" s="400"/>
      <c r="O25" s="401"/>
      <c r="P25" s="107"/>
      <c r="S25" s="106"/>
      <c r="T25" s="399"/>
      <c r="U25" s="409"/>
      <c r="V25" s="409"/>
      <c r="W25" s="409"/>
      <c r="X25" s="409"/>
      <c r="Y25" s="409"/>
      <c r="Z25" s="409"/>
      <c r="AA25" s="409"/>
      <c r="AB25" s="409"/>
      <c r="AC25" s="409"/>
      <c r="AD25" s="409"/>
      <c r="AE25" s="409"/>
      <c r="AF25" s="401"/>
      <c r="AG25" s="107"/>
    </row>
    <row r="26" spans="2:33" ht="21" customHeight="1" x14ac:dyDescent="0.3">
      <c r="B26" s="106"/>
      <c r="C26" s="399"/>
      <c r="D26" s="400"/>
      <c r="E26" s="400"/>
      <c r="F26" s="400"/>
      <c r="G26" s="400"/>
      <c r="H26" s="400"/>
      <c r="I26" s="400"/>
      <c r="J26" s="400"/>
      <c r="K26" s="400"/>
      <c r="L26" s="400"/>
      <c r="M26" s="400"/>
      <c r="N26" s="400"/>
      <c r="O26" s="401"/>
      <c r="P26" s="107"/>
      <c r="S26" s="106"/>
      <c r="T26" s="399"/>
      <c r="U26" s="409"/>
      <c r="V26" s="409"/>
      <c r="W26" s="409"/>
      <c r="X26" s="409"/>
      <c r="Y26" s="409"/>
      <c r="Z26" s="409"/>
      <c r="AA26" s="409"/>
      <c r="AB26" s="409"/>
      <c r="AC26" s="409"/>
      <c r="AD26" s="409"/>
      <c r="AE26" s="409"/>
      <c r="AF26" s="401"/>
      <c r="AG26" s="107"/>
    </row>
    <row r="27" spans="2:33" ht="21" customHeight="1" x14ac:dyDescent="0.3">
      <c r="B27" s="106"/>
      <c r="C27" s="399"/>
      <c r="D27" s="400"/>
      <c r="E27" s="400"/>
      <c r="F27" s="400"/>
      <c r="G27" s="400"/>
      <c r="H27" s="400"/>
      <c r="I27" s="400"/>
      <c r="J27" s="400"/>
      <c r="K27" s="400"/>
      <c r="L27" s="400"/>
      <c r="M27" s="400"/>
      <c r="N27" s="400"/>
      <c r="O27" s="401"/>
      <c r="P27" s="107"/>
      <c r="S27" s="106"/>
      <c r="T27" s="399"/>
      <c r="U27" s="409"/>
      <c r="V27" s="409"/>
      <c r="W27" s="409"/>
      <c r="X27" s="409"/>
      <c r="Y27" s="409"/>
      <c r="Z27" s="409"/>
      <c r="AA27" s="409"/>
      <c r="AB27" s="409"/>
      <c r="AC27" s="409"/>
      <c r="AD27" s="409"/>
      <c r="AE27" s="409"/>
      <c r="AF27" s="401"/>
      <c r="AG27" s="107"/>
    </row>
    <row r="28" spans="2:33" ht="21" customHeight="1" x14ac:dyDescent="0.3">
      <c r="B28" s="106"/>
      <c r="C28" s="399"/>
      <c r="D28" s="400"/>
      <c r="E28" s="400"/>
      <c r="F28" s="400"/>
      <c r="G28" s="400"/>
      <c r="H28" s="400"/>
      <c r="I28" s="400"/>
      <c r="J28" s="400"/>
      <c r="K28" s="400"/>
      <c r="L28" s="400"/>
      <c r="M28" s="400"/>
      <c r="N28" s="400"/>
      <c r="O28" s="401"/>
      <c r="P28" s="107"/>
      <c r="S28" s="106"/>
      <c r="T28" s="399"/>
      <c r="U28" s="409"/>
      <c r="V28" s="409"/>
      <c r="W28" s="409"/>
      <c r="X28" s="409"/>
      <c r="Y28" s="409"/>
      <c r="Z28" s="409"/>
      <c r="AA28" s="409"/>
      <c r="AB28" s="409"/>
      <c r="AC28" s="409"/>
      <c r="AD28" s="409"/>
      <c r="AE28" s="409"/>
      <c r="AF28" s="401"/>
      <c r="AG28" s="107"/>
    </row>
    <row r="29" spans="2:33" ht="21" customHeight="1" x14ac:dyDescent="0.3">
      <c r="B29" s="106"/>
      <c r="C29" s="399"/>
      <c r="D29" s="400"/>
      <c r="E29" s="400"/>
      <c r="F29" s="400"/>
      <c r="G29" s="400"/>
      <c r="H29" s="400"/>
      <c r="I29" s="400"/>
      <c r="J29" s="400"/>
      <c r="K29" s="400"/>
      <c r="L29" s="400"/>
      <c r="M29" s="400"/>
      <c r="N29" s="400"/>
      <c r="O29" s="401"/>
      <c r="P29" s="107"/>
      <c r="S29" s="106"/>
      <c r="T29" s="399"/>
      <c r="U29" s="409"/>
      <c r="V29" s="409"/>
      <c r="W29" s="409"/>
      <c r="X29" s="409"/>
      <c r="Y29" s="409"/>
      <c r="Z29" s="409"/>
      <c r="AA29" s="409"/>
      <c r="AB29" s="409"/>
      <c r="AC29" s="409"/>
      <c r="AD29" s="409"/>
      <c r="AE29" s="409"/>
      <c r="AF29" s="401"/>
      <c r="AG29" s="107"/>
    </row>
    <row r="30" spans="2:33" ht="21" customHeight="1" x14ac:dyDescent="0.3">
      <c r="B30" s="106"/>
      <c r="C30" s="399"/>
      <c r="D30" s="400"/>
      <c r="E30" s="400"/>
      <c r="F30" s="400"/>
      <c r="G30" s="400"/>
      <c r="H30" s="400"/>
      <c r="I30" s="400"/>
      <c r="J30" s="400"/>
      <c r="K30" s="400"/>
      <c r="L30" s="400"/>
      <c r="M30" s="400"/>
      <c r="N30" s="400"/>
      <c r="O30" s="401"/>
      <c r="P30" s="107"/>
      <c r="S30" s="106"/>
      <c r="T30" s="399"/>
      <c r="U30" s="409"/>
      <c r="V30" s="409"/>
      <c r="W30" s="409"/>
      <c r="X30" s="409"/>
      <c r="Y30" s="409"/>
      <c r="Z30" s="409"/>
      <c r="AA30" s="409"/>
      <c r="AB30" s="409"/>
      <c r="AC30" s="409"/>
      <c r="AD30" s="409"/>
      <c r="AE30" s="409"/>
      <c r="AF30" s="401"/>
      <c r="AG30" s="107"/>
    </row>
    <row r="31" spans="2:33" ht="21" customHeight="1" x14ac:dyDescent="0.3">
      <c r="B31" s="106"/>
      <c r="C31" s="399"/>
      <c r="D31" s="400"/>
      <c r="E31" s="400"/>
      <c r="F31" s="400"/>
      <c r="G31" s="400"/>
      <c r="H31" s="400"/>
      <c r="I31" s="400"/>
      <c r="J31" s="400"/>
      <c r="K31" s="400"/>
      <c r="L31" s="400"/>
      <c r="M31" s="400"/>
      <c r="N31" s="400"/>
      <c r="O31" s="401"/>
      <c r="P31" s="107"/>
      <c r="S31" s="106"/>
      <c r="T31" s="399"/>
      <c r="U31" s="409"/>
      <c r="V31" s="409"/>
      <c r="W31" s="409"/>
      <c r="X31" s="409"/>
      <c r="Y31" s="409"/>
      <c r="Z31" s="409"/>
      <c r="AA31" s="409"/>
      <c r="AB31" s="409"/>
      <c r="AC31" s="409"/>
      <c r="AD31" s="409"/>
      <c r="AE31" s="409"/>
      <c r="AF31" s="401"/>
      <c r="AG31" s="107"/>
    </row>
    <row r="32" spans="2:33" ht="21" customHeight="1" x14ac:dyDescent="0.3">
      <c r="B32" s="106"/>
      <c r="C32" s="402"/>
      <c r="D32" s="403"/>
      <c r="E32" s="403"/>
      <c r="F32" s="403"/>
      <c r="G32" s="403"/>
      <c r="H32" s="403"/>
      <c r="I32" s="403"/>
      <c r="J32" s="403"/>
      <c r="K32" s="403"/>
      <c r="L32" s="403"/>
      <c r="M32" s="403"/>
      <c r="N32" s="403"/>
      <c r="O32" s="404"/>
      <c r="P32" s="107"/>
      <c r="S32" s="106"/>
      <c r="T32" s="402"/>
      <c r="U32" s="403"/>
      <c r="V32" s="403"/>
      <c r="W32" s="403"/>
      <c r="X32" s="403"/>
      <c r="Y32" s="403"/>
      <c r="Z32" s="403"/>
      <c r="AA32" s="403"/>
      <c r="AB32" s="403"/>
      <c r="AC32" s="403"/>
      <c r="AD32" s="403"/>
      <c r="AE32" s="403"/>
      <c r="AF32" s="404"/>
      <c r="AG32" s="107"/>
    </row>
    <row r="33" spans="2:33" ht="21" customHeight="1" thickBot="1" x14ac:dyDescent="0.35">
      <c r="B33" s="108"/>
      <c r="C33" s="109"/>
      <c r="D33" s="109"/>
      <c r="E33" s="109"/>
      <c r="F33" s="109"/>
      <c r="G33" s="109"/>
      <c r="H33" s="109"/>
      <c r="I33" s="109"/>
      <c r="J33" s="109"/>
      <c r="K33" s="109"/>
      <c r="L33" s="109"/>
      <c r="M33" s="109"/>
      <c r="N33" s="109"/>
      <c r="O33" s="109"/>
      <c r="P33" s="110"/>
      <c r="S33" s="108"/>
      <c r="T33" s="109"/>
      <c r="U33" s="109"/>
      <c r="V33" s="109"/>
      <c r="W33" s="109"/>
      <c r="X33" s="109"/>
      <c r="Y33" s="109"/>
      <c r="Z33" s="109"/>
      <c r="AA33" s="109"/>
      <c r="AB33" s="109"/>
      <c r="AC33" s="109"/>
      <c r="AD33" s="109"/>
      <c r="AE33" s="109"/>
      <c r="AF33" s="109"/>
      <c r="AG33" s="110"/>
    </row>
    <row r="34" spans="2:33" ht="21" customHeight="1" thickBot="1" x14ac:dyDescent="0.35"/>
    <row r="35" spans="2:33" ht="21" customHeight="1" x14ac:dyDescent="0.3">
      <c r="B35" s="103"/>
      <c r="C35" s="104"/>
      <c r="D35" s="104"/>
      <c r="E35" s="104"/>
      <c r="F35" s="104"/>
      <c r="G35" s="104"/>
      <c r="H35" s="104"/>
      <c r="I35" s="104"/>
      <c r="J35" s="104"/>
      <c r="K35" s="104"/>
      <c r="L35" s="104"/>
      <c r="M35" s="104"/>
      <c r="N35" s="104"/>
      <c r="O35" s="104"/>
      <c r="P35" s="105"/>
      <c r="S35" s="103"/>
      <c r="T35" s="104"/>
      <c r="U35" s="104"/>
      <c r="V35" s="104"/>
      <c r="W35" s="104"/>
      <c r="X35" s="104"/>
      <c r="Y35" s="104"/>
      <c r="Z35" s="104"/>
      <c r="AA35" s="104"/>
      <c r="AB35" s="104"/>
      <c r="AC35" s="104"/>
      <c r="AD35" s="104"/>
      <c r="AE35" s="104"/>
      <c r="AF35" s="104"/>
      <c r="AG35" s="105"/>
    </row>
    <row r="36" spans="2:33" ht="21" customHeight="1" x14ac:dyDescent="0.3">
      <c r="B36" s="106"/>
      <c r="C36" s="405" t="s">
        <v>2252</v>
      </c>
      <c r="D36" s="405"/>
      <c r="E36" s="405"/>
      <c r="F36" s="405"/>
      <c r="G36" s="405"/>
      <c r="H36" s="405"/>
      <c r="J36" s="417" t="s">
        <v>2253</v>
      </c>
      <c r="K36" s="418"/>
      <c r="L36" s="418"/>
      <c r="M36" s="418"/>
      <c r="N36" s="418"/>
      <c r="O36" s="419"/>
      <c r="P36" s="107"/>
      <c r="S36" s="106"/>
      <c r="T36" s="405" t="s">
        <v>2252</v>
      </c>
      <c r="U36" s="405"/>
      <c r="V36" s="405"/>
      <c r="W36" s="405"/>
      <c r="X36" s="405"/>
      <c r="Y36" s="405"/>
      <c r="AA36" s="411" t="s">
        <v>2253</v>
      </c>
      <c r="AB36" s="412"/>
      <c r="AC36" s="412"/>
      <c r="AD36" s="412"/>
      <c r="AE36" s="412"/>
      <c r="AF36" s="413"/>
      <c r="AG36" s="107"/>
    </row>
    <row r="37" spans="2:33" ht="21" customHeight="1" x14ac:dyDescent="0.3">
      <c r="B37" s="106"/>
      <c r="C37" s="414" t="s">
        <v>2254</v>
      </c>
      <c r="D37" s="93" t="s">
        <v>2255</v>
      </c>
      <c r="E37" s="93"/>
      <c r="F37" s="93"/>
      <c r="G37" s="93"/>
      <c r="H37" s="94"/>
      <c r="J37" s="95"/>
      <c r="O37" s="96"/>
      <c r="P37" s="107"/>
      <c r="S37" s="106"/>
      <c r="T37" s="414" t="s">
        <v>2254</v>
      </c>
      <c r="U37" s="93" t="s">
        <v>2255</v>
      </c>
      <c r="V37" s="93"/>
      <c r="W37" s="93"/>
      <c r="X37" s="93"/>
      <c r="Y37" s="94"/>
      <c r="AA37" s="95"/>
      <c r="AF37" s="96"/>
      <c r="AG37" s="107"/>
    </row>
    <row r="38" spans="2:33" ht="21" customHeight="1" x14ac:dyDescent="0.3">
      <c r="B38" s="106"/>
      <c r="C38" s="414"/>
      <c r="D38" s="98" t="s">
        <v>2256</v>
      </c>
      <c r="E38" s="98"/>
      <c r="F38" s="98"/>
      <c r="G38" s="98"/>
      <c r="H38" s="99"/>
      <c r="J38" s="95"/>
      <c r="O38" s="96"/>
      <c r="P38" s="107"/>
      <c r="S38" s="106"/>
      <c r="T38" s="414"/>
      <c r="U38" s="88" t="s">
        <v>2257</v>
      </c>
      <c r="Y38" s="96"/>
      <c r="AA38" s="95"/>
      <c r="AF38" s="96"/>
      <c r="AG38" s="107"/>
    </row>
    <row r="39" spans="2:33" ht="21" customHeight="1" x14ac:dyDescent="0.3">
      <c r="B39" s="106"/>
      <c r="C39" s="415" t="s">
        <v>2258</v>
      </c>
      <c r="D39" s="93" t="s">
        <v>2259</v>
      </c>
      <c r="E39" s="93"/>
      <c r="F39" s="93"/>
      <c r="G39" s="93"/>
      <c r="H39" s="94"/>
      <c r="J39" s="95"/>
      <c r="O39" s="96"/>
      <c r="P39" s="107"/>
      <c r="S39" s="106"/>
      <c r="T39" s="398" t="s">
        <v>2260</v>
      </c>
      <c r="U39" s="92" t="s">
        <v>2261</v>
      </c>
      <c r="V39" s="93"/>
      <c r="W39" s="93"/>
      <c r="X39" s="93"/>
      <c r="Y39" s="94"/>
      <c r="AA39" s="95"/>
      <c r="AF39" s="96"/>
      <c r="AG39" s="107"/>
    </row>
    <row r="40" spans="2:33" ht="21" customHeight="1" x14ac:dyDescent="0.3">
      <c r="B40" s="106"/>
      <c r="C40" s="415"/>
      <c r="D40" s="88" t="s">
        <v>2262</v>
      </c>
      <c r="H40" s="96"/>
      <c r="J40" s="95"/>
      <c r="O40" s="96"/>
      <c r="P40" s="107"/>
      <c r="S40" s="106"/>
      <c r="T40" s="398"/>
      <c r="U40" s="399" t="s">
        <v>2263</v>
      </c>
      <c r="V40" s="400"/>
      <c r="W40" s="400"/>
      <c r="X40" s="400"/>
      <c r="Y40" s="401"/>
      <c r="AA40" s="95"/>
      <c r="AF40" s="96"/>
      <c r="AG40" s="107"/>
    </row>
    <row r="41" spans="2:33" ht="21" customHeight="1" x14ac:dyDescent="0.3">
      <c r="B41" s="106"/>
      <c r="C41" s="415"/>
      <c r="D41" s="88" t="s">
        <v>2264</v>
      </c>
      <c r="H41" s="96"/>
      <c r="J41" s="95"/>
      <c r="O41" s="96"/>
      <c r="P41" s="107"/>
      <c r="S41" s="106"/>
      <c r="T41" s="398"/>
      <c r="U41" s="399"/>
      <c r="V41" s="400"/>
      <c r="W41" s="400"/>
      <c r="X41" s="400"/>
      <c r="Y41" s="401"/>
      <c r="AA41" s="95"/>
      <c r="AF41" s="96"/>
      <c r="AG41" s="107"/>
    </row>
    <row r="42" spans="2:33" ht="21" customHeight="1" x14ac:dyDescent="0.3">
      <c r="B42" s="106"/>
      <c r="C42" s="415"/>
      <c r="D42" s="400" t="s">
        <v>2265</v>
      </c>
      <c r="E42" s="400"/>
      <c r="F42" s="400"/>
      <c r="G42" s="400"/>
      <c r="H42" s="401"/>
      <c r="J42" s="95"/>
      <c r="O42" s="96"/>
      <c r="P42" s="107"/>
      <c r="S42" s="106"/>
      <c r="T42" s="398"/>
      <c r="U42" s="399"/>
      <c r="V42" s="400"/>
      <c r="W42" s="400"/>
      <c r="X42" s="400"/>
      <c r="Y42" s="401"/>
      <c r="AA42" s="95"/>
      <c r="AF42" s="96"/>
      <c r="AG42" s="107"/>
    </row>
    <row r="43" spans="2:33" ht="21" customHeight="1" x14ac:dyDescent="0.3">
      <c r="B43" s="106"/>
      <c r="C43" s="415"/>
      <c r="D43" s="400"/>
      <c r="E43" s="400"/>
      <c r="F43" s="400"/>
      <c r="G43" s="400"/>
      <c r="H43" s="401"/>
      <c r="J43" s="95"/>
      <c r="O43" s="96"/>
      <c r="P43" s="107"/>
      <c r="S43" s="106"/>
      <c r="T43" s="398"/>
      <c r="U43" s="402"/>
      <c r="V43" s="403"/>
      <c r="W43" s="403"/>
      <c r="X43" s="403"/>
      <c r="Y43" s="404"/>
      <c r="AA43" s="97"/>
      <c r="AB43" s="98"/>
      <c r="AC43" s="98"/>
      <c r="AD43" s="98"/>
      <c r="AE43" s="98"/>
      <c r="AF43" s="99"/>
      <c r="AG43" s="107"/>
    </row>
    <row r="44" spans="2:33" ht="21" customHeight="1" x14ac:dyDescent="0.3">
      <c r="B44" s="106"/>
      <c r="C44" s="415"/>
      <c r="D44" s="400"/>
      <c r="E44" s="400"/>
      <c r="F44" s="400"/>
      <c r="G44" s="400"/>
      <c r="H44" s="401"/>
      <c r="J44" s="95"/>
      <c r="O44" s="96"/>
      <c r="P44" s="107"/>
      <c r="S44" s="106"/>
      <c r="AG44" s="107"/>
    </row>
    <row r="45" spans="2:33" ht="21" customHeight="1" x14ac:dyDescent="0.3">
      <c r="B45" s="106"/>
      <c r="C45" s="415"/>
      <c r="D45" s="88" t="s">
        <v>2266</v>
      </c>
      <c r="H45" s="96"/>
      <c r="J45" s="95"/>
      <c r="O45" s="96"/>
      <c r="P45" s="107"/>
      <c r="S45" s="106"/>
      <c r="AG45" s="107"/>
    </row>
    <row r="46" spans="2:33" ht="21" customHeight="1" x14ac:dyDescent="0.3">
      <c r="B46" s="106"/>
      <c r="C46" s="415"/>
      <c r="D46" s="400" t="s">
        <v>2267</v>
      </c>
      <c r="E46" s="400"/>
      <c r="F46" s="400"/>
      <c r="G46" s="400"/>
      <c r="H46" s="401"/>
      <c r="J46" s="95"/>
      <c r="O46" s="96"/>
      <c r="P46" s="107"/>
      <c r="S46" s="106"/>
      <c r="AG46" s="107"/>
    </row>
    <row r="47" spans="2:33" ht="21" customHeight="1" x14ac:dyDescent="0.3">
      <c r="B47" s="106"/>
      <c r="C47" s="415"/>
      <c r="D47" s="400"/>
      <c r="E47" s="400"/>
      <c r="F47" s="400"/>
      <c r="G47" s="400"/>
      <c r="H47" s="401"/>
      <c r="J47" s="95"/>
      <c r="O47" s="96"/>
      <c r="P47" s="107"/>
      <c r="S47" s="106"/>
      <c r="AG47" s="107"/>
    </row>
    <row r="48" spans="2:33" ht="21" customHeight="1" x14ac:dyDescent="0.3">
      <c r="B48" s="106"/>
      <c r="C48" s="415"/>
      <c r="D48" s="88" t="s">
        <v>2268</v>
      </c>
      <c r="H48" s="96"/>
      <c r="J48" s="97"/>
      <c r="K48" s="98"/>
      <c r="L48" s="98"/>
      <c r="M48" s="98"/>
      <c r="N48" s="98"/>
      <c r="O48" s="99"/>
      <c r="P48" s="107"/>
      <c r="S48" s="106"/>
      <c r="AG48" s="107"/>
    </row>
    <row r="49" spans="2:33" ht="21" customHeight="1" x14ac:dyDescent="0.3">
      <c r="B49" s="106"/>
      <c r="C49" s="415"/>
      <c r="D49" s="400" t="s">
        <v>2269</v>
      </c>
      <c r="E49" s="400"/>
      <c r="F49" s="400"/>
      <c r="G49" s="400"/>
      <c r="H49" s="401"/>
      <c r="P49" s="107"/>
      <c r="S49" s="106"/>
      <c r="AG49" s="107"/>
    </row>
    <row r="50" spans="2:33" ht="21" customHeight="1" x14ac:dyDescent="0.3">
      <c r="B50" s="106"/>
      <c r="C50" s="415"/>
      <c r="D50" s="403"/>
      <c r="E50" s="403"/>
      <c r="F50" s="403"/>
      <c r="G50" s="403"/>
      <c r="H50" s="404"/>
      <c r="J50" s="405" t="s">
        <v>2270</v>
      </c>
      <c r="K50" s="405"/>
      <c r="L50" s="405"/>
      <c r="M50" s="405"/>
      <c r="N50" s="405"/>
      <c r="O50" s="405"/>
      <c r="P50" s="107"/>
      <c r="S50" s="106"/>
      <c r="AG50" s="107"/>
    </row>
    <row r="51" spans="2:33" ht="21" customHeight="1" x14ac:dyDescent="0.3">
      <c r="B51" s="106"/>
      <c r="C51" s="414" t="s">
        <v>2260</v>
      </c>
      <c r="D51" s="93" t="s">
        <v>2271</v>
      </c>
      <c r="E51" s="93"/>
      <c r="F51" s="93"/>
      <c r="G51" s="93"/>
      <c r="H51" s="94"/>
      <c r="J51" s="415" t="s">
        <v>2272</v>
      </c>
      <c r="K51" s="416" t="s">
        <v>2273</v>
      </c>
      <c r="L51" s="416"/>
      <c r="M51" s="416"/>
      <c r="N51" s="416"/>
      <c r="O51" s="416"/>
      <c r="P51" s="107"/>
      <c r="S51" s="106"/>
      <c r="AG51" s="107"/>
    </row>
    <row r="52" spans="2:33" ht="21" customHeight="1" x14ac:dyDescent="0.3">
      <c r="B52" s="106"/>
      <c r="C52" s="414"/>
      <c r="D52" s="400" t="s">
        <v>2274</v>
      </c>
      <c r="E52" s="400"/>
      <c r="F52" s="400"/>
      <c r="G52" s="400"/>
      <c r="H52" s="401"/>
      <c r="J52" s="414"/>
      <c r="K52" s="416"/>
      <c r="L52" s="416"/>
      <c r="M52" s="416"/>
      <c r="N52" s="416"/>
      <c r="O52" s="416"/>
      <c r="P52" s="107"/>
      <c r="S52" s="106"/>
      <c r="AG52" s="107"/>
    </row>
    <row r="53" spans="2:33" ht="21" customHeight="1" x14ac:dyDescent="0.3">
      <c r="B53" s="106"/>
      <c r="C53" s="414"/>
      <c r="D53" s="403"/>
      <c r="E53" s="403"/>
      <c r="F53" s="403"/>
      <c r="G53" s="403"/>
      <c r="H53" s="404"/>
      <c r="J53" s="414"/>
      <c r="K53" s="416"/>
      <c r="L53" s="416"/>
      <c r="M53" s="416"/>
      <c r="N53" s="416"/>
      <c r="O53" s="416"/>
      <c r="P53" s="107"/>
      <c r="S53" s="106"/>
      <c r="AG53" s="107"/>
    </row>
    <row r="54" spans="2:33" ht="21" customHeight="1" x14ac:dyDescent="0.3">
      <c r="B54" s="106"/>
      <c r="P54" s="107"/>
      <c r="S54" s="106"/>
      <c r="AG54" s="107"/>
    </row>
    <row r="55" spans="2:33" ht="21" customHeight="1" x14ac:dyDescent="0.3">
      <c r="B55" s="106"/>
      <c r="P55" s="107"/>
      <c r="S55" s="106"/>
      <c r="AG55" s="107"/>
    </row>
    <row r="56" spans="2:33" ht="21" customHeight="1" x14ac:dyDescent="0.3">
      <c r="B56" s="106"/>
      <c r="P56" s="107"/>
      <c r="S56" s="106"/>
      <c r="AG56" s="107"/>
    </row>
    <row r="57" spans="2:33" ht="21" customHeight="1" x14ac:dyDescent="0.3">
      <c r="B57" s="106"/>
      <c r="P57" s="107"/>
      <c r="S57" s="106"/>
      <c r="AG57" s="107"/>
    </row>
    <row r="58" spans="2:33" ht="21" customHeight="1" x14ac:dyDescent="0.3">
      <c r="B58" s="106"/>
      <c r="P58" s="107"/>
      <c r="S58" s="106"/>
      <c r="AG58" s="107"/>
    </row>
    <row r="59" spans="2:33" ht="21" customHeight="1" x14ac:dyDescent="0.3">
      <c r="B59" s="106"/>
      <c r="P59" s="107"/>
      <c r="S59" s="106"/>
      <c r="AG59" s="107"/>
    </row>
    <row r="60" spans="2:33" ht="21" customHeight="1" x14ac:dyDescent="0.3">
      <c r="B60" s="106"/>
      <c r="P60" s="107"/>
      <c r="S60" s="106"/>
      <c r="AG60" s="107"/>
    </row>
    <row r="61" spans="2:33" ht="21" customHeight="1" x14ac:dyDescent="0.3">
      <c r="B61" s="106"/>
      <c r="P61" s="107"/>
      <c r="S61" s="106"/>
      <c r="AG61" s="107"/>
    </row>
    <row r="62" spans="2:33" ht="21" customHeight="1" thickBot="1" x14ac:dyDescent="0.35">
      <c r="B62" s="108"/>
      <c r="C62" s="109"/>
      <c r="D62" s="109"/>
      <c r="E62" s="109"/>
      <c r="F62" s="109"/>
      <c r="G62" s="109"/>
      <c r="H62" s="109"/>
      <c r="I62" s="109"/>
      <c r="J62" s="109"/>
      <c r="K62" s="109"/>
      <c r="L62" s="109"/>
      <c r="M62" s="109"/>
      <c r="N62" s="109"/>
      <c r="O62" s="109"/>
      <c r="P62" s="110"/>
      <c r="S62" s="108"/>
      <c r="T62" s="109"/>
      <c r="U62" s="109"/>
      <c r="V62" s="109"/>
      <c r="W62" s="109"/>
      <c r="X62" s="109"/>
      <c r="Y62" s="109"/>
      <c r="Z62" s="109"/>
      <c r="AA62" s="109"/>
      <c r="AB62" s="109"/>
      <c r="AC62" s="109"/>
      <c r="AD62" s="109"/>
      <c r="AE62" s="109"/>
      <c r="AF62" s="109"/>
      <c r="AG62" s="110"/>
    </row>
    <row r="63" spans="2:33" ht="21" customHeight="1" x14ac:dyDescent="0.3"/>
    <row r="64" spans="2:33" ht="21" customHeight="1" x14ac:dyDescent="0.3"/>
    <row r="65" spans="1:1" s="195" customFormat="1" ht="21" customHeight="1" x14ac:dyDescent="0.3">
      <c r="A65" s="88"/>
    </row>
    <row r="66" spans="1:1" ht="21" customHeight="1" x14ac:dyDescent="0.3"/>
    <row r="67" spans="1:1" ht="21" customHeight="1" x14ac:dyDescent="0.3"/>
    <row r="68" spans="1:1" ht="21" customHeight="1" x14ac:dyDescent="0.3"/>
    <row r="69" spans="1:1" ht="21" customHeight="1" x14ac:dyDescent="0.3"/>
    <row r="70" spans="1:1" ht="21" customHeight="1" x14ac:dyDescent="0.3"/>
    <row r="71" spans="1:1" ht="21" customHeight="1" x14ac:dyDescent="0.3"/>
    <row r="72" spans="1:1" ht="21" customHeight="1" x14ac:dyDescent="0.3"/>
    <row r="73" spans="1:1" ht="21" customHeight="1" x14ac:dyDescent="0.3"/>
    <row r="74" spans="1:1" ht="21" customHeight="1" x14ac:dyDescent="0.3"/>
    <row r="75" spans="1:1" ht="21" customHeight="1" x14ac:dyDescent="0.3"/>
    <row r="76" spans="1:1" ht="21" customHeight="1" x14ac:dyDescent="0.3"/>
    <row r="77" spans="1:1" ht="21" customHeight="1" x14ac:dyDescent="0.3"/>
    <row r="78" spans="1:1" ht="21" customHeight="1" x14ac:dyDescent="0.3"/>
    <row r="79" spans="1:1" ht="21" customHeight="1" x14ac:dyDescent="0.3"/>
    <row r="80" spans="1:1" ht="21" customHeight="1" x14ac:dyDescent="0.3"/>
    <row r="81" ht="21" customHeight="1" x14ac:dyDescent="0.3"/>
    <row r="82" ht="21" customHeight="1" x14ac:dyDescent="0.3"/>
    <row r="83" ht="21" customHeight="1" x14ac:dyDescent="0.3"/>
    <row r="84" ht="21" customHeight="1" x14ac:dyDescent="0.3"/>
    <row r="85" ht="21" customHeight="1" x14ac:dyDescent="0.3"/>
    <row r="86" ht="21" customHeight="1" x14ac:dyDescent="0.3"/>
    <row r="87" ht="21" customHeight="1" x14ac:dyDescent="0.3"/>
    <row r="88" ht="21" customHeight="1" x14ac:dyDescent="0.3"/>
    <row r="89" ht="21" customHeight="1" x14ac:dyDescent="0.3"/>
    <row r="90" ht="21" customHeight="1" x14ac:dyDescent="0.3"/>
    <row r="91" ht="21" customHeight="1" x14ac:dyDescent="0.3"/>
    <row r="92" ht="21" customHeight="1" x14ac:dyDescent="0.3"/>
    <row r="93" ht="21" customHeight="1" x14ac:dyDescent="0.3"/>
    <row r="94" ht="21" customHeight="1" x14ac:dyDescent="0.3"/>
    <row r="95" ht="21" customHeight="1" x14ac:dyDescent="0.3"/>
    <row r="96" ht="21" customHeight="1" x14ac:dyDescent="0.3"/>
    <row r="97" ht="21" customHeight="1" x14ac:dyDescent="0.3"/>
    <row r="98" ht="21" customHeight="1" x14ac:dyDescent="0.3"/>
    <row r="99" ht="21" customHeight="1" x14ac:dyDescent="0.3"/>
    <row r="100" ht="21" customHeight="1" x14ac:dyDescent="0.3"/>
    <row r="101" ht="21" customHeight="1" x14ac:dyDescent="0.3"/>
    <row r="102" ht="21" customHeight="1" x14ac:dyDescent="0.3"/>
    <row r="103" ht="21" customHeight="1" x14ac:dyDescent="0.3"/>
    <row r="104" ht="21" customHeight="1" x14ac:dyDescent="0.3"/>
    <row r="105" ht="21" customHeight="1" x14ac:dyDescent="0.3"/>
    <row r="106" ht="21" customHeight="1" x14ac:dyDescent="0.3"/>
    <row r="107" ht="21" customHeight="1" x14ac:dyDescent="0.3"/>
    <row r="108" ht="21" customHeight="1" x14ac:dyDescent="0.3"/>
    <row r="109" ht="21" customHeight="1" x14ac:dyDescent="0.3"/>
    <row r="110" ht="21" customHeight="1" x14ac:dyDescent="0.3"/>
    <row r="111" ht="21" customHeight="1" x14ac:dyDescent="0.3"/>
    <row r="112" ht="21" customHeight="1" x14ac:dyDescent="0.3"/>
    <row r="113" ht="21" customHeight="1" x14ac:dyDescent="0.3"/>
    <row r="114" ht="21" customHeight="1" x14ac:dyDescent="0.3"/>
    <row r="115" ht="21" customHeight="1" x14ac:dyDescent="0.3"/>
    <row r="116" ht="21" customHeight="1" x14ac:dyDescent="0.3"/>
    <row r="117" ht="21" customHeight="1" x14ac:dyDescent="0.3"/>
    <row r="118" ht="21" customHeight="1" x14ac:dyDescent="0.3"/>
    <row r="119" ht="21" customHeight="1" x14ac:dyDescent="0.3"/>
    <row r="120" ht="21" customHeight="1" x14ac:dyDescent="0.3"/>
    <row r="121" ht="21" customHeight="1" x14ac:dyDescent="0.3"/>
    <row r="122" ht="21" customHeight="1" x14ac:dyDescent="0.3"/>
    <row r="123" ht="21" customHeight="1" x14ac:dyDescent="0.3"/>
    <row r="124" ht="21" customHeight="1" x14ac:dyDescent="0.3"/>
    <row r="125" ht="21" customHeight="1" x14ac:dyDescent="0.3"/>
    <row r="126" ht="21" customHeight="1" x14ac:dyDescent="0.3"/>
    <row r="127" ht="21" customHeight="1" x14ac:dyDescent="0.3"/>
    <row r="128" ht="21" customHeight="1" x14ac:dyDescent="0.3"/>
    <row r="129" ht="21" customHeight="1" x14ac:dyDescent="0.3"/>
    <row r="130" ht="21" customHeight="1" x14ac:dyDescent="0.3"/>
    <row r="131" ht="21" customHeight="1" x14ac:dyDescent="0.3"/>
    <row r="132" ht="21" customHeight="1" x14ac:dyDescent="0.3"/>
    <row r="133" ht="21" customHeight="1" x14ac:dyDescent="0.3"/>
    <row r="134" ht="21" customHeight="1" x14ac:dyDescent="0.3"/>
    <row r="135" ht="21" customHeight="1" x14ac:dyDescent="0.3"/>
    <row r="136" ht="21" customHeight="1" x14ac:dyDescent="0.3"/>
    <row r="137" ht="21" customHeight="1" x14ac:dyDescent="0.3"/>
    <row r="138" ht="21" customHeight="1" x14ac:dyDescent="0.3"/>
    <row r="139" ht="21" customHeight="1" x14ac:dyDescent="0.3"/>
    <row r="140" ht="21" customHeight="1" x14ac:dyDescent="0.3"/>
    <row r="141" ht="21" customHeight="1" x14ac:dyDescent="0.3"/>
    <row r="142" ht="21" customHeight="1" x14ac:dyDescent="0.3"/>
    <row r="143" ht="21" customHeight="1" x14ac:dyDescent="0.3"/>
    <row r="144" ht="21" customHeight="1" x14ac:dyDescent="0.3"/>
    <row r="145" ht="21" customHeight="1" x14ac:dyDescent="0.3"/>
    <row r="146" ht="21" customHeight="1" x14ac:dyDescent="0.3"/>
    <row r="147" ht="21" customHeight="1" x14ac:dyDescent="0.3"/>
    <row r="148" ht="21" customHeight="1" x14ac:dyDescent="0.3"/>
    <row r="149" ht="21" customHeight="1" x14ac:dyDescent="0.3"/>
    <row r="150" ht="21" customHeight="1" x14ac:dyDescent="0.3"/>
    <row r="151" ht="21" customHeight="1" x14ac:dyDescent="0.3"/>
    <row r="152" ht="21" customHeight="1" x14ac:dyDescent="0.3"/>
    <row r="153" ht="21" customHeight="1" x14ac:dyDescent="0.3"/>
    <row r="154" ht="21" customHeight="1" x14ac:dyDescent="0.3"/>
    <row r="155" ht="21" customHeight="1" x14ac:dyDescent="0.3"/>
    <row r="156" ht="21" customHeight="1" x14ac:dyDescent="0.3"/>
    <row r="157" ht="21" customHeight="1" x14ac:dyDescent="0.3"/>
    <row r="158" ht="21" customHeight="1" x14ac:dyDescent="0.3"/>
    <row r="159" ht="21" customHeight="1" x14ac:dyDescent="0.3"/>
    <row r="160" ht="21" customHeight="1" x14ac:dyDescent="0.3"/>
    <row r="161" ht="21" customHeight="1" x14ac:dyDescent="0.3"/>
    <row r="162" ht="21" customHeight="1" x14ac:dyDescent="0.3"/>
    <row r="163" ht="21" customHeight="1" x14ac:dyDescent="0.3"/>
    <row r="164" ht="21" customHeight="1" x14ac:dyDescent="0.3"/>
    <row r="165" ht="21" customHeight="1" x14ac:dyDescent="0.3"/>
    <row r="166" ht="21" customHeight="1" x14ac:dyDescent="0.3"/>
    <row r="167" ht="21" customHeight="1" x14ac:dyDescent="0.3"/>
    <row r="168" ht="21" customHeight="1" x14ac:dyDescent="0.3"/>
    <row r="169" ht="21" customHeight="1" x14ac:dyDescent="0.3"/>
    <row r="170" ht="21" customHeight="1" x14ac:dyDescent="0.3"/>
    <row r="171" ht="21" customHeight="1" x14ac:dyDescent="0.3"/>
    <row r="172" ht="21" customHeight="1" x14ac:dyDescent="0.3"/>
    <row r="173" ht="21" customHeight="1" x14ac:dyDescent="0.3"/>
    <row r="174" ht="21" customHeight="1" x14ac:dyDescent="0.3"/>
    <row r="175" ht="21" customHeight="1" x14ac:dyDescent="0.3"/>
    <row r="176" ht="21" customHeight="1" x14ac:dyDescent="0.3"/>
    <row r="177" ht="21" customHeight="1" x14ac:dyDescent="0.3"/>
    <row r="178" ht="21" customHeight="1" x14ac:dyDescent="0.3"/>
    <row r="179" ht="21" customHeight="1" x14ac:dyDescent="0.3"/>
    <row r="180" ht="21" customHeight="1" x14ac:dyDescent="0.3"/>
    <row r="181" ht="21" customHeight="1" x14ac:dyDescent="0.3"/>
    <row r="182" ht="21" customHeight="1" x14ac:dyDescent="0.3"/>
    <row r="183" ht="21" customHeight="1" x14ac:dyDescent="0.3"/>
    <row r="184" ht="21" customHeight="1" x14ac:dyDescent="0.3"/>
    <row r="185" ht="21" customHeight="1" x14ac:dyDescent="0.3"/>
    <row r="186" ht="21" customHeight="1" x14ac:dyDescent="0.3"/>
    <row r="187" ht="21" customHeight="1" x14ac:dyDescent="0.3"/>
    <row r="188" ht="21" customHeight="1" x14ac:dyDescent="0.3"/>
    <row r="189" ht="21" customHeight="1" x14ac:dyDescent="0.3"/>
    <row r="190" ht="21" customHeight="1" x14ac:dyDescent="0.3"/>
    <row r="191" ht="21" customHeight="1" x14ac:dyDescent="0.3"/>
    <row r="192" ht="21" customHeight="1" x14ac:dyDescent="0.3"/>
    <row r="193" ht="21" customHeight="1" x14ac:dyDescent="0.3"/>
    <row r="194" ht="21" customHeight="1" x14ac:dyDescent="0.3"/>
    <row r="195" ht="21" customHeight="1" x14ac:dyDescent="0.3"/>
    <row r="196" ht="21" customHeight="1" x14ac:dyDescent="0.3"/>
    <row r="197" ht="21" customHeight="1" x14ac:dyDescent="0.3"/>
    <row r="198" ht="21" customHeight="1" x14ac:dyDescent="0.3"/>
    <row r="199" ht="21" customHeight="1" x14ac:dyDescent="0.3"/>
    <row r="200" ht="21" customHeight="1" x14ac:dyDescent="0.3"/>
    <row r="201" ht="21" customHeight="1" x14ac:dyDescent="0.3"/>
    <row r="202" ht="21" customHeight="1" x14ac:dyDescent="0.3"/>
  </sheetData>
  <sheetProtection sheet="1" objects="1" scenarios="1"/>
  <mergeCells count="33">
    <mergeCell ref="J7:J10"/>
    <mergeCell ref="K7:O8"/>
    <mergeCell ref="C12:O12"/>
    <mergeCell ref="C13:O17"/>
    <mergeCell ref="C18:O32"/>
    <mergeCell ref="C7:C10"/>
    <mergeCell ref="D7:H8"/>
    <mergeCell ref="D9:H10"/>
    <mergeCell ref="C39:C50"/>
    <mergeCell ref="D52:H53"/>
    <mergeCell ref="C51:C53"/>
    <mergeCell ref="J50:O50"/>
    <mergeCell ref="C36:H36"/>
    <mergeCell ref="C37:C38"/>
    <mergeCell ref="D42:H44"/>
    <mergeCell ref="K51:O53"/>
    <mergeCell ref="J51:J53"/>
    <mergeCell ref="J36:O36"/>
    <mergeCell ref="D46:H47"/>
    <mergeCell ref="D49:H50"/>
    <mergeCell ref="T39:T43"/>
    <mergeCell ref="U40:Y43"/>
    <mergeCell ref="T12:AF12"/>
    <mergeCell ref="T13:AF17"/>
    <mergeCell ref="AA36:AF36"/>
    <mergeCell ref="T37:T38"/>
    <mergeCell ref="T18:AF32"/>
    <mergeCell ref="T36:Y36"/>
    <mergeCell ref="T7:T10"/>
    <mergeCell ref="AA7:AA10"/>
    <mergeCell ref="AB7:AF8"/>
    <mergeCell ref="U7:Y8"/>
    <mergeCell ref="U9:Y10"/>
  </mergeCells>
  <phoneticPr fontId="2"/>
  <pageMargins left="0.70866141732283472" right="0.70866141732283472" top="0.74803149606299213" bottom="0.74803149606299213" header="0.31496062992125984" footer="0.31496062992125984"/>
  <pageSetup paperSize="9" scale="47" fitToWidth="2" orientation="portrait" r:id="rId1"/>
  <colBreaks count="2" manualBreakCount="2">
    <brk id="17" max="62" man="1"/>
    <brk id="18" max="62" man="1"/>
  </colBreaks>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12F802-A558-41B4-ABCA-8F908E480450}">
  <sheetPr codeName="Sheet38"/>
  <dimension ref="A1:AX162"/>
  <sheetViews>
    <sheetView showGridLines="0" zoomScaleNormal="100" workbookViewId="0"/>
  </sheetViews>
  <sheetFormatPr defaultColWidth="8" defaultRowHeight="16.5" x14ac:dyDescent="0.3"/>
  <cols>
    <col min="1" max="1" width="5.625" style="88" customWidth="1"/>
    <col min="2" max="2" width="3.625" style="88" customWidth="1"/>
    <col min="3" max="8" width="12.625" style="88" customWidth="1"/>
    <col min="9" max="9" width="3.625" style="88" customWidth="1"/>
    <col min="10" max="15" width="12.625" style="88" customWidth="1"/>
    <col min="16" max="16" width="3.625" style="88" customWidth="1"/>
    <col min="17" max="18" width="5.625" style="88" customWidth="1"/>
    <col min="19" max="19" width="3.625" style="88" customWidth="1"/>
    <col min="20" max="25" width="12.625" style="88" customWidth="1"/>
    <col min="26" max="26" width="3.625" style="88" customWidth="1"/>
    <col min="27" max="32" width="12.625" style="88" customWidth="1"/>
    <col min="33" max="33" width="3.625" style="88" customWidth="1"/>
    <col min="34" max="35" width="5.625" style="88" customWidth="1"/>
    <col min="36" max="36" width="3.625" style="88" customWidth="1"/>
    <col min="37" max="42" width="12.625" style="88" customWidth="1"/>
    <col min="43" max="43" width="3.625" style="88" customWidth="1"/>
    <col min="44" max="49" width="12.625" style="88" customWidth="1"/>
    <col min="50" max="50" width="3.625" style="88" customWidth="1"/>
    <col min="51" max="51" width="5.625" style="88" customWidth="1"/>
    <col min="52" max="57" width="12.625" style="88" customWidth="1"/>
    <col min="58" max="16384" width="8" style="88"/>
  </cols>
  <sheetData>
    <row r="1" spans="1:50" ht="21" customHeight="1" x14ac:dyDescent="0.3">
      <c r="A1" s="69" t="str">
        <f>HYPERLINK("#地域モデル判定ツール!A1","地域モデル判定ツールへ戻る")</f>
        <v>地域モデル判定ツールへ戻る</v>
      </c>
      <c r="B1" s="87"/>
    </row>
    <row r="2" spans="1:50" s="89" customFormat="1" ht="21" customHeight="1" x14ac:dyDescent="0.3">
      <c r="B2" s="90" t="s">
        <v>2275</v>
      </c>
      <c r="S2" s="90" t="s">
        <v>2275</v>
      </c>
      <c r="AJ2" s="90" t="s">
        <v>2275</v>
      </c>
    </row>
    <row r="3" spans="1:50" s="188" customFormat="1" ht="21" customHeight="1" x14ac:dyDescent="0.3">
      <c r="A3" s="202"/>
      <c r="B3" s="188" t="s">
        <v>2234</v>
      </c>
      <c r="R3" s="187"/>
      <c r="S3" s="188" t="s">
        <v>2234</v>
      </c>
      <c r="AI3" s="187"/>
      <c r="AJ3" s="188" t="s">
        <v>2234</v>
      </c>
    </row>
    <row r="4" spans="1:50" s="91" customFormat="1" ht="21" customHeight="1" x14ac:dyDescent="0.3">
      <c r="A4" s="201"/>
      <c r="B4" s="91" t="s">
        <v>2276</v>
      </c>
      <c r="R4" s="201"/>
      <c r="S4" s="91" t="s">
        <v>2277</v>
      </c>
      <c r="AI4" s="201"/>
      <c r="AJ4" s="91" t="s">
        <v>2278</v>
      </c>
    </row>
    <row r="5" spans="1:50" ht="21" customHeight="1" thickBot="1" x14ac:dyDescent="0.35"/>
    <row r="6" spans="1:50" ht="21" customHeight="1" x14ac:dyDescent="0.3">
      <c r="B6" s="103"/>
      <c r="C6" s="104"/>
      <c r="D6" s="104"/>
      <c r="E6" s="104"/>
      <c r="F6" s="104"/>
      <c r="G6" s="104"/>
      <c r="H6" s="104"/>
      <c r="I6" s="104"/>
      <c r="J6" s="104"/>
      <c r="K6" s="104"/>
      <c r="L6" s="104"/>
      <c r="M6" s="104"/>
      <c r="N6" s="104"/>
      <c r="O6" s="104"/>
      <c r="P6" s="105"/>
      <c r="S6" s="103"/>
      <c r="T6" s="104"/>
      <c r="U6" s="104"/>
      <c r="V6" s="104"/>
      <c r="W6" s="104"/>
      <c r="X6" s="104"/>
      <c r="Y6" s="104"/>
      <c r="Z6" s="104"/>
      <c r="AA6" s="104"/>
      <c r="AB6" s="104"/>
      <c r="AC6" s="104"/>
      <c r="AD6" s="104"/>
      <c r="AE6" s="104"/>
      <c r="AF6" s="104"/>
      <c r="AG6" s="105"/>
      <c r="AJ6" s="103"/>
      <c r="AK6" s="104"/>
      <c r="AL6" s="104"/>
      <c r="AM6" s="104"/>
      <c r="AN6" s="104"/>
      <c r="AO6" s="104"/>
      <c r="AP6" s="104"/>
      <c r="AQ6" s="104"/>
      <c r="AR6" s="104"/>
      <c r="AS6" s="104"/>
      <c r="AT6" s="104"/>
      <c r="AU6" s="104"/>
      <c r="AV6" s="104"/>
      <c r="AW6" s="104"/>
      <c r="AX6" s="105"/>
    </row>
    <row r="7" spans="1:50" ht="21" customHeight="1" x14ac:dyDescent="0.3">
      <c r="B7" s="106"/>
      <c r="C7" s="382" t="s">
        <v>2237</v>
      </c>
      <c r="D7" s="389" t="s">
        <v>2241</v>
      </c>
      <c r="E7" s="390"/>
      <c r="F7" s="390"/>
      <c r="G7" s="390"/>
      <c r="H7" s="391"/>
      <c r="J7" s="382" t="s">
        <v>2239</v>
      </c>
      <c r="K7" s="383" t="s">
        <v>2279</v>
      </c>
      <c r="L7" s="384"/>
      <c r="M7" s="384"/>
      <c r="N7" s="384"/>
      <c r="O7" s="385"/>
      <c r="P7" s="107"/>
      <c r="S7" s="106"/>
      <c r="T7" s="382" t="s">
        <v>2237</v>
      </c>
      <c r="U7" s="389" t="s">
        <v>2280</v>
      </c>
      <c r="V7" s="390"/>
      <c r="W7" s="390"/>
      <c r="X7" s="390"/>
      <c r="Y7" s="391"/>
      <c r="AA7" s="382" t="s">
        <v>2239</v>
      </c>
      <c r="AB7" s="383" t="s">
        <v>2281</v>
      </c>
      <c r="AC7" s="384"/>
      <c r="AD7" s="384"/>
      <c r="AE7" s="384"/>
      <c r="AF7" s="385"/>
      <c r="AG7" s="107"/>
      <c r="AJ7" s="106"/>
      <c r="AK7" s="382" t="s">
        <v>2237</v>
      </c>
      <c r="AL7" s="389" t="s">
        <v>2280</v>
      </c>
      <c r="AM7" s="390"/>
      <c r="AN7" s="390"/>
      <c r="AO7" s="390"/>
      <c r="AP7" s="391"/>
      <c r="AR7" s="382" t="s">
        <v>2239</v>
      </c>
      <c r="AS7" s="383" t="s">
        <v>2282</v>
      </c>
      <c r="AT7" s="384"/>
      <c r="AU7" s="384"/>
      <c r="AV7" s="384"/>
      <c r="AW7" s="385"/>
      <c r="AX7" s="107"/>
    </row>
    <row r="8" spans="1:50" ht="21" customHeight="1" x14ac:dyDescent="0.3">
      <c r="B8" s="106"/>
      <c r="C8" s="382"/>
      <c r="D8" s="392"/>
      <c r="E8" s="393"/>
      <c r="F8" s="393"/>
      <c r="G8" s="393"/>
      <c r="H8" s="394"/>
      <c r="J8" s="382"/>
      <c r="K8" s="386"/>
      <c r="L8" s="387"/>
      <c r="M8" s="387"/>
      <c r="N8" s="387"/>
      <c r="O8" s="388"/>
      <c r="P8" s="107"/>
      <c r="S8" s="106"/>
      <c r="T8" s="382"/>
      <c r="U8" s="392"/>
      <c r="V8" s="393"/>
      <c r="W8" s="393"/>
      <c r="X8" s="393"/>
      <c r="Y8" s="394"/>
      <c r="AA8" s="382"/>
      <c r="AB8" s="386"/>
      <c r="AC8" s="387"/>
      <c r="AD8" s="387"/>
      <c r="AE8" s="387"/>
      <c r="AF8" s="388"/>
      <c r="AG8" s="107"/>
      <c r="AJ8" s="106"/>
      <c r="AK8" s="382"/>
      <c r="AL8" s="392"/>
      <c r="AM8" s="393"/>
      <c r="AN8" s="393"/>
      <c r="AO8" s="393"/>
      <c r="AP8" s="394"/>
      <c r="AR8" s="382"/>
      <c r="AS8" s="386"/>
      <c r="AT8" s="387"/>
      <c r="AU8" s="387"/>
      <c r="AV8" s="387"/>
      <c r="AW8" s="388"/>
      <c r="AX8" s="107"/>
    </row>
    <row r="9" spans="1:50" ht="21" customHeight="1" x14ac:dyDescent="0.3">
      <c r="B9" s="106"/>
      <c r="C9" s="382"/>
      <c r="D9" s="392" t="s">
        <v>2283</v>
      </c>
      <c r="E9" s="393"/>
      <c r="F9" s="393"/>
      <c r="G9" s="393"/>
      <c r="H9" s="394"/>
      <c r="J9" s="382"/>
      <c r="K9" s="95" t="s">
        <v>2284</v>
      </c>
      <c r="O9" s="96"/>
      <c r="P9" s="107"/>
      <c r="S9" s="106"/>
      <c r="T9" s="382"/>
      <c r="U9" s="392" t="s">
        <v>2285</v>
      </c>
      <c r="V9" s="393"/>
      <c r="W9" s="393"/>
      <c r="X9" s="393"/>
      <c r="Y9" s="394"/>
      <c r="AA9" s="382"/>
      <c r="AB9" s="95" t="s">
        <v>2286</v>
      </c>
      <c r="AF9" s="96"/>
      <c r="AG9" s="107"/>
      <c r="AJ9" s="106"/>
      <c r="AK9" s="382"/>
      <c r="AL9" s="392" t="s">
        <v>2283</v>
      </c>
      <c r="AM9" s="393"/>
      <c r="AN9" s="393"/>
      <c r="AO9" s="393"/>
      <c r="AP9" s="394"/>
      <c r="AR9" s="382"/>
      <c r="AS9" s="95" t="s">
        <v>2287</v>
      </c>
      <c r="AW9" s="96"/>
      <c r="AX9" s="107"/>
    </row>
    <row r="10" spans="1:50" ht="21" customHeight="1" x14ac:dyDescent="0.3">
      <c r="B10" s="106"/>
      <c r="C10" s="382"/>
      <c r="D10" s="395"/>
      <c r="E10" s="396"/>
      <c r="F10" s="396"/>
      <c r="G10" s="396"/>
      <c r="H10" s="397"/>
      <c r="J10" s="382"/>
      <c r="K10" s="97" t="s">
        <v>2288</v>
      </c>
      <c r="L10" s="98"/>
      <c r="M10" s="98"/>
      <c r="N10" s="98"/>
      <c r="O10" s="99"/>
      <c r="P10" s="107"/>
      <c r="S10" s="106"/>
      <c r="T10" s="382"/>
      <c r="U10" s="395"/>
      <c r="V10" s="396"/>
      <c r="W10" s="396"/>
      <c r="X10" s="396"/>
      <c r="Y10" s="397"/>
      <c r="AA10" s="382"/>
      <c r="AB10" s="97" t="s">
        <v>2289</v>
      </c>
      <c r="AC10" s="98"/>
      <c r="AD10" s="98"/>
      <c r="AE10" s="98"/>
      <c r="AF10" s="99"/>
      <c r="AG10" s="107"/>
      <c r="AJ10" s="106"/>
      <c r="AK10" s="382"/>
      <c r="AL10" s="395"/>
      <c r="AM10" s="396"/>
      <c r="AN10" s="396"/>
      <c r="AO10" s="396"/>
      <c r="AP10" s="397"/>
      <c r="AR10" s="382"/>
      <c r="AS10" s="97" t="s">
        <v>2290</v>
      </c>
      <c r="AT10" s="98"/>
      <c r="AU10" s="98"/>
      <c r="AV10" s="98"/>
      <c r="AW10" s="99"/>
      <c r="AX10" s="107"/>
    </row>
    <row r="11" spans="1:50" ht="21" customHeight="1" x14ac:dyDescent="0.25">
      <c r="B11" s="106"/>
      <c r="O11" s="81" t="s">
        <v>4388</v>
      </c>
      <c r="P11" s="107"/>
      <c r="S11" s="106"/>
      <c r="AF11" s="81" t="s">
        <v>4388</v>
      </c>
      <c r="AG11" s="107"/>
      <c r="AJ11" s="106"/>
      <c r="AW11" s="81" t="s">
        <v>4388</v>
      </c>
      <c r="AX11" s="107"/>
    </row>
    <row r="12" spans="1:50" ht="21" customHeight="1" x14ac:dyDescent="0.3">
      <c r="B12" s="106"/>
      <c r="C12" s="405" t="s">
        <v>4389</v>
      </c>
      <c r="D12" s="405"/>
      <c r="E12" s="405"/>
      <c r="F12" s="405"/>
      <c r="G12" s="405"/>
      <c r="H12" s="405"/>
      <c r="I12" s="405"/>
      <c r="J12" s="405"/>
      <c r="K12" s="405"/>
      <c r="L12" s="405"/>
      <c r="M12" s="405"/>
      <c r="N12" s="405"/>
      <c r="O12" s="405"/>
      <c r="P12" s="107"/>
      <c r="S12" s="106"/>
      <c r="T12" s="405" t="s">
        <v>4390</v>
      </c>
      <c r="U12" s="405"/>
      <c r="V12" s="405"/>
      <c r="W12" s="405"/>
      <c r="X12" s="405"/>
      <c r="Y12" s="405"/>
      <c r="Z12" s="405"/>
      <c r="AA12" s="405"/>
      <c r="AB12" s="405"/>
      <c r="AC12" s="405"/>
      <c r="AD12" s="405"/>
      <c r="AE12" s="405"/>
      <c r="AF12" s="405"/>
      <c r="AG12" s="107"/>
      <c r="AJ12" s="106"/>
      <c r="AK12" s="405" t="s">
        <v>4390</v>
      </c>
      <c r="AL12" s="405"/>
      <c r="AM12" s="405"/>
      <c r="AN12" s="405"/>
      <c r="AO12" s="405"/>
      <c r="AP12" s="405"/>
      <c r="AQ12" s="405"/>
      <c r="AR12" s="405"/>
      <c r="AS12" s="405"/>
      <c r="AT12" s="405"/>
      <c r="AU12" s="405"/>
      <c r="AV12" s="405"/>
      <c r="AW12" s="405"/>
      <c r="AX12" s="107"/>
    </row>
    <row r="13" spans="1:50" ht="21" customHeight="1" x14ac:dyDescent="0.3">
      <c r="B13" s="106"/>
      <c r="C13" s="399" t="s">
        <v>2291</v>
      </c>
      <c r="D13" s="400"/>
      <c r="E13" s="400"/>
      <c r="F13" s="400"/>
      <c r="G13" s="400"/>
      <c r="H13" s="400"/>
      <c r="I13" s="400"/>
      <c r="J13" s="400"/>
      <c r="K13" s="400"/>
      <c r="L13" s="400"/>
      <c r="M13" s="400"/>
      <c r="N13" s="400"/>
      <c r="O13" s="401"/>
      <c r="P13" s="107"/>
      <c r="S13" s="106"/>
      <c r="T13" s="399" t="s">
        <v>2292</v>
      </c>
      <c r="U13" s="400"/>
      <c r="V13" s="400"/>
      <c r="W13" s="400"/>
      <c r="X13" s="400"/>
      <c r="Y13" s="400"/>
      <c r="Z13" s="400"/>
      <c r="AA13" s="400"/>
      <c r="AB13" s="400"/>
      <c r="AC13" s="400"/>
      <c r="AD13" s="400"/>
      <c r="AE13" s="400"/>
      <c r="AF13" s="401"/>
      <c r="AG13" s="107"/>
      <c r="AJ13" s="106"/>
      <c r="AK13" s="399" t="s">
        <v>2293</v>
      </c>
      <c r="AL13" s="400"/>
      <c r="AM13" s="400"/>
      <c r="AN13" s="400"/>
      <c r="AO13" s="400"/>
      <c r="AP13" s="400"/>
      <c r="AQ13" s="400"/>
      <c r="AR13" s="400"/>
      <c r="AS13" s="400"/>
      <c r="AT13" s="400"/>
      <c r="AU13" s="400"/>
      <c r="AV13" s="400"/>
      <c r="AW13" s="401"/>
      <c r="AX13" s="107"/>
    </row>
    <row r="14" spans="1:50" ht="21" customHeight="1" x14ac:dyDescent="0.3">
      <c r="B14" s="106"/>
      <c r="C14" s="399"/>
      <c r="D14" s="400"/>
      <c r="E14" s="400"/>
      <c r="F14" s="400"/>
      <c r="G14" s="400"/>
      <c r="H14" s="400"/>
      <c r="I14" s="400"/>
      <c r="J14" s="400"/>
      <c r="K14" s="400"/>
      <c r="L14" s="400"/>
      <c r="M14" s="400"/>
      <c r="N14" s="400"/>
      <c r="O14" s="401"/>
      <c r="P14" s="107"/>
      <c r="S14" s="106"/>
      <c r="T14" s="399"/>
      <c r="U14" s="400"/>
      <c r="V14" s="400"/>
      <c r="W14" s="400"/>
      <c r="X14" s="400"/>
      <c r="Y14" s="400"/>
      <c r="Z14" s="400"/>
      <c r="AA14" s="400"/>
      <c r="AB14" s="400"/>
      <c r="AC14" s="400"/>
      <c r="AD14" s="400"/>
      <c r="AE14" s="400"/>
      <c r="AF14" s="401"/>
      <c r="AG14" s="107"/>
      <c r="AJ14" s="106"/>
      <c r="AK14" s="399"/>
      <c r="AL14" s="400"/>
      <c r="AM14" s="400"/>
      <c r="AN14" s="400"/>
      <c r="AO14" s="400"/>
      <c r="AP14" s="400"/>
      <c r="AQ14" s="400"/>
      <c r="AR14" s="400"/>
      <c r="AS14" s="400"/>
      <c r="AT14" s="400"/>
      <c r="AU14" s="400"/>
      <c r="AV14" s="400"/>
      <c r="AW14" s="401"/>
      <c r="AX14" s="107"/>
    </row>
    <row r="15" spans="1:50" ht="21" customHeight="1" x14ac:dyDescent="0.3">
      <c r="B15" s="106"/>
      <c r="C15" s="399"/>
      <c r="D15" s="400"/>
      <c r="E15" s="400"/>
      <c r="F15" s="400"/>
      <c r="G15" s="400"/>
      <c r="H15" s="400"/>
      <c r="I15" s="400"/>
      <c r="J15" s="400"/>
      <c r="K15" s="400"/>
      <c r="L15" s="400"/>
      <c r="M15" s="400"/>
      <c r="N15" s="400"/>
      <c r="O15" s="401"/>
      <c r="P15" s="107"/>
      <c r="S15" s="106"/>
      <c r="T15" s="399"/>
      <c r="U15" s="400"/>
      <c r="V15" s="400"/>
      <c r="W15" s="400"/>
      <c r="X15" s="400"/>
      <c r="Y15" s="400"/>
      <c r="Z15" s="400"/>
      <c r="AA15" s="400"/>
      <c r="AB15" s="400"/>
      <c r="AC15" s="400"/>
      <c r="AD15" s="400"/>
      <c r="AE15" s="400"/>
      <c r="AF15" s="401"/>
      <c r="AG15" s="107"/>
      <c r="AJ15" s="106"/>
      <c r="AK15" s="399"/>
      <c r="AL15" s="400"/>
      <c r="AM15" s="400"/>
      <c r="AN15" s="400"/>
      <c r="AO15" s="400"/>
      <c r="AP15" s="400"/>
      <c r="AQ15" s="400"/>
      <c r="AR15" s="400"/>
      <c r="AS15" s="400"/>
      <c r="AT15" s="400"/>
      <c r="AU15" s="400"/>
      <c r="AV15" s="400"/>
      <c r="AW15" s="401"/>
      <c r="AX15" s="107"/>
    </row>
    <row r="16" spans="1:50" ht="21" customHeight="1" x14ac:dyDescent="0.3">
      <c r="B16" s="106"/>
      <c r="C16" s="399"/>
      <c r="D16" s="400"/>
      <c r="E16" s="400"/>
      <c r="F16" s="400"/>
      <c r="G16" s="400"/>
      <c r="H16" s="400"/>
      <c r="I16" s="400"/>
      <c r="J16" s="400"/>
      <c r="K16" s="400"/>
      <c r="L16" s="400"/>
      <c r="M16" s="400"/>
      <c r="N16" s="400"/>
      <c r="O16" s="401"/>
      <c r="P16" s="107"/>
      <c r="S16" s="106"/>
      <c r="T16" s="399"/>
      <c r="U16" s="400"/>
      <c r="V16" s="400"/>
      <c r="W16" s="400"/>
      <c r="X16" s="400"/>
      <c r="Y16" s="400"/>
      <c r="Z16" s="400"/>
      <c r="AA16" s="400"/>
      <c r="AB16" s="400"/>
      <c r="AC16" s="400"/>
      <c r="AD16" s="400"/>
      <c r="AE16" s="400"/>
      <c r="AF16" s="401"/>
      <c r="AG16" s="107"/>
      <c r="AJ16" s="106"/>
      <c r="AK16" s="399"/>
      <c r="AL16" s="400"/>
      <c r="AM16" s="400"/>
      <c r="AN16" s="400"/>
      <c r="AO16" s="400"/>
      <c r="AP16" s="400"/>
      <c r="AQ16" s="400"/>
      <c r="AR16" s="400"/>
      <c r="AS16" s="400"/>
      <c r="AT16" s="400"/>
      <c r="AU16" s="400"/>
      <c r="AV16" s="400"/>
      <c r="AW16" s="401"/>
      <c r="AX16" s="107"/>
    </row>
    <row r="17" spans="2:50" ht="21" customHeight="1" x14ac:dyDescent="0.3">
      <c r="B17" s="106"/>
      <c r="C17" s="399"/>
      <c r="D17" s="400"/>
      <c r="E17" s="400"/>
      <c r="F17" s="400"/>
      <c r="G17" s="400"/>
      <c r="H17" s="400"/>
      <c r="I17" s="400"/>
      <c r="J17" s="400"/>
      <c r="K17" s="400"/>
      <c r="L17" s="400"/>
      <c r="M17" s="400"/>
      <c r="N17" s="400"/>
      <c r="O17" s="401"/>
      <c r="P17" s="107"/>
      <c r="S17" s="106"/>
      <c r="T17" s="399"/>
      <c r="U17" s="400"/>
      <c r="V17" s="400"/>
      <c r="W17" s="400"/>
      <c r="X17" s="400"/>
      <c r="Y17" s="400"/>
      <c r="Z17" s="400"/>
      <c r="AA17" s="400"/>
      <c r="AB17" s="400"/>
      <c r="AC17" s="400"/>
      <c r="AD17" s="400"/>
      <c r="AE17" s="400"/>
      <c r="AF17" s="401"/>
      <c r="AG17" s="107"/>
      <c r="AJ17" s="106"/>
      <c r="AK17" s="399"/>
      <c r="AL17" s="400"/>
      <c r="AM17" s="400"/>
      <c r="AN17" s="400"/>
      <c r="AO17" s="400"/>
      <c r="AP17" s="400"/>
      <c r="AQ17" s="400"/>
      <c r="AR17" s="400"/>
      <c r="AS17" s="400"/>
      <c r="AT17" s="400"/>
      <c r="AU17" s="400"/>
      <c r="AV17" s="400"/>
      <c r="AW17" s="401"/>
      <c r="AX17" s="107"/>
    </row>
    <row r="18" spans="2:50" ht="21" customHeight="1" x14ac:dyDescent="0.3">
      <c r="B18" s="106"/>
      <c r="C18" s="399"/>
      <c r="D18" s="400"/>
      <c r="E18" s="400"/>
      <c r="F18" s="400"/>
      <c r="G18" s="400"/>
      <c r="H18" s="400"/>
      <c r="I18" s="400"/>
      <c r="J18" s="400"/>
      <c r="K18" s="400"/>
      <c r="L18" s="400"/>
      <c r="M18" s="400"/>
      <c r="N18" s="400"/>
      <c r="O18" s="401"/>
      <c r="P18" s="107"/>
      <c r="S18" s="106"/>
      <c r="T18" s="399"/>
      <c r="U18" s="400"/>
      <c r="V18" s="400"/>
      <c r="W18" s="400"/>
      <c r="X18" s="400"/>
      <c r="Y18" s="400"/>
      <c r="Z18" s="400"/>
      <c r="AA18" s="400"/>
      <c r="AB18" s="400"/>
      <c r="AC18" s="400"/>
      <c r="AD18" s="400"/>
      <c r="AE18" s="400"/>
      <c r="AF18" s="401"/>
      <c r="AG18" s="107"/>
      <c r="AJ18" s="106"/>
      <c r="AK18" s="399"/>
      <c r="AL18" s="400"/>
      <c r="AM18" s="400"/>
      <c r="AN18" s="400"/>
      <c r="AO18" s="400"/>
      <c r="AP18" s="400"/>
      <c r="AQ18" s="400"/>
      <c r="AR18" s="400"/>
      <c r="AS18" s="400"/>
      <c r="AT18" s="400"/>
      <c r="AU18" s="400"/>
      <c r="AV18" s="400"/>
      <c r="AW18" s="401"/>
      <c r="AX18" s="107"/>
    </row>
    <row r="19" spans="2:50" ht="21" customHeight="1" x14ac:dyDescent="0.3">
      <c r="B19" s="106"/>
      <c r="C19" s="399"/>
      <c r="D19" s="400"/>
      <c r="E19" s="400"/>
      <c r="F19" s="400"/>
      <c r="G19" s="400"/>
      <c r="H19" s="400"/>
      <c r="I19" s="400"/>
      <c r="J19" s="400"/>
      <c r="K19" s="400"/>
      <c r="L19" s="400"/>
      <c r="M19" s="400"/>
      <c r="N19" s="400"/>
      <c r="O19" s="401"/>
      <c r="P19" s="107"/>
      <c r="S19" s="106"/>
      <c r="T19" s="399"/>
      <c r="U19" s="400"/>
      <c r="V19" s="400"/>
      <c r="W19" s="400"/>
      <c r="X19" s="400"/>
      <c r="Y19" s="400"/>
      <c r="Z19" s="400"/>
      <c r="AA19" s="400"/>
      <c r="AB19" s="400"/>
      <c r="AC19" s="400"/>
      <c r="AD19" s="400"/>
      <c r="AE19" s="400"/>
      <c r="AF19" s="401"/>
      <c r="AG19" s="107"/>
      <c r="AJ19" s="106"/>
      <c r="AK19" s="399"/>
      <c r="AL19" s="400"/>
      <c r="AM19" s="400"/>
      <c r="AN19" s="400"/>
      <c r="AO19" s="400"/>
      <c r="AP19" s="400"/>
      <c r="AQ19" s="400"/>
      <c r="AR19" s="400"/>
      <c r="AS19" s="400"/>
      <c r="AT19" s="400"/>
      <c r="AU19" s="400"/>
      <c r="AV19" s="400"/>
      <c r="AW19" s="401"/>
      <c r="AX19" s="107"/>
    </row>
    <row r="20" spans="2:50" ht="21" customHeight="1" x14ac:dyDescent="0.3">
      <c r="B20" s="106"/>
      <c r="C20" s="399"/>
      <c r="D20" s="400"/>
      <c r="E20" s="400"/>
      <c r="F20" s="400"/>
      <c r="G20" s="400"/>
      <c r="H20" s="400"/>
      <c r="I20" s="400"/>
      <c r="J20" s="400"/>
      <c r="K20" s="400"/>
      <c r="L20" s="400"/>
      <c r="M20" s="400"/>
      <c r="N20" s="400"/>
      <c r="O20" s="401"/>
      <c r="P20" s="107"/>
      <c r="S20" s="106"/>
      <c r="T20" s="399"/>
      <c r="U20" s="400"/>
      <c r="V20" s="400"/>
      <c r="W20" s="400"/>
      <c r="X20" s="400"/>
      <c r="Y20" s="400"/>
      <c r="Z20" s="400"/>
      <c r="AA20" s="400"/>
      <c r="AB20" s="400"/>
      <c r="AC20" s="400"/>
      <c r="AD20" s="400"/>
      <c r="AE20" s="400"/>
      <c r="AF20" s="401"/>
      <c r="AG20" s="107"/>
      <c r="AJ20" s="106"/>
      <c r="AK20" s="399"/>
      <c r="AL20" s="400"/>
      <c r="AM20" s="400"/>
      <c r="AN20" s="400"/>
      <c r="AO20" s="400"/>
      <c r="AP20" s="400"/>
      <c r="AQ20" s="400"/>
      <c r="AR20" s="400"/>
      <c r="AS20" s="400"/>
      <c r="AT20" s="400"/>
      <c r="AU20" s="400"/>
      <c r="AV20" s="400"/>
      <c r="AW20" s="401"/>
      <c r="AX20" s="107"/>
    </row>
    <row r="21" spans="2:50" ht="21" customHeight="1" x14ac:dyDescent="0.3">
      <c r="B21" s="106"/>
      <c r="C21" s="399"/>
      <c r="D21" s="400"/>
      <c r="E21" s="400"/>
      <c r="F21" s="400"/>
      <c r="G21" s="400"/>
      <c r="H21" s="400"/>
      <c r="I21" s="400"/>
      <c r="J21" s="400"/>
      <c r="K21" s="400"/>
      <c r="L21" s="400"/>
      <c r="M21" s="400"/>
      <c r="N21" s="400"/>
      <c r="O21" s="401"/>
      <c r="P21" s="107"/>
      <c r="S21" s="106"/>
      <c r="T21" s="399"/>
      <c r="U21" s="400"/>
      <c r="V21" s="400"/>
      <c r="W21" s="400"/>
      <c r="X21" s="400"/>
      <c r="Y21" s="400"/>
      <c r="Z21" s="400"/>
      <c r="AA21" s="400"/>
      <c r="AB21" s="400"/>
      <c r="AC21" s="400"/>
      <c r="AD21" s="400"/>
      <c r="AE21" s="400"/>
      <c r="AF21" s="401"/>
      <c r="AG21" s="107"/>
      <c r="AJ21" s="106"/>
      <c r="AK21" s="399"/>
      <c r="AL21" s="400"/>
      <c r="AM21" s="400"/>
      <c r="AN21" s="400"/>
      <c r="AO21" s="400"/>
      <c r="AP21" s="400"/>
      <c r="AQ21" s="400"/>
      <c r="AR21" s="400"/>
      <c r="AS21" s="400"/>
      <c r="AT21" s="400"/>
      <c r="AU21" s="400"/>
      <c r="AV21" s="400"/>
      <c r="AW21" s="401"/>
      <c r="AX21" s="107"/>
    </row>
    <row r="22" spans="2:50" ht="21" customHeight="1" x14ac:dyDescent="0.3">
      <c r="B22" s="106"/>
      <c r="C22" s="399"/>
      <c r="D22" s="400"/>
      <c r="E22" s="400"/>
      <c r="F22" s="400"/>
      <c r="G22" s="400"/>
      <c r="H22" s="400"/>
      <c r="I22" s="400"/>
      <c r="J22" s="400"/>
      <c r="K22" s="400"/>
      <c r="L22" s="400"/>
      <c r="M22" s="400"/>
      <c r="N22" s="400"/>
      <c r="O22" s="401"/>
      <c r="P22" s="107"/>
      <c r="S22" s="106"/>
      <c r="T22" s="399"/>
      <c r="U22" s="400"/>
      <c r="V22" s="400"/>
      <c r="W22" s="400"/>
      <c r="X22" s="400"/>
      <c r="Y22" s="400"/>
      <c r="Z22" s="400"/>
      <c r="AA22" s="400"/>
      <c r="AB22" s="400"/>
      <c r="AC22" s="400"/>
      <c r="AD22" s="400"/>
      <c r="AE22" s="400"/>
      <c r="AF22" s="401"/>
      <c r="AG22" s="107"/>
      <c r="AJ22" s="106"/>
      <c r="AK22" s="399"/>
      <c r="AL22" s="400"/>
      <c r="AM22" s="400"/>
      <c r="AN22" s="400"/>
      <c r="AO22" s="400"/>
      <c r="AP22" s="400"/>
      <c r="AQ22" s="400"/>
      <c r="AR22" s="400"/>
      <c r="AS22" s="400"/>
      <c r="AT22" s="400"/>
      <c r="AU22" s="400"/>
      <c r="AV22" s="400"/>
      <c r="AW22" s="401"/>
      <c r="AX22" s="107"/>
    </row>
    <row r="23" spans="2:50" ht="21" customHeight="1" x14ac:dyDescent="0.3">
      <c r="B23" s="106"/>
      <c r="C23" s="399"/>
      <c r="D23" s="400"/>
      <c r="E23" s="400"/>
      <c r="F23" s="400"/>
      <c r="G23" s="400"/>
      <c r="H23" s="400"/>
      <c r="I23" s="400"/>
      <c r="J23" s="400"/>
      <c r="K23" s="400"/>
      <c r="L23" s="400"/>
      <c r="M23" s="400"/>
      <c r="N23" s="400"/>
      <c r="O23" s="401"/>
      <c r="P23" s="107"/>
      <c r="S23" s="106"/>
      <c r="T23" s="399"/>
      <c r="U23" s="400"/>
      <c r="V23" s="400"/>
      <c r="W23" s="400"/>
      <c r="X23" s="400"/>
      <c r="Y23" s="400"/>
      <c r="Z23" s="400"/>
      <c r="AA23" s="400"/>
      <c r="AB23" s="400"/>
      <c r="AC23" s="400"/>
      <c r="AD23" s="400"/>
      <c r="AE23" s="400"/>
      <c r="AF23" s="401"/>
      <c r="AG23" s="107"/>
      <c r="AJ23" s="106"/>
      <c r="AK23" s="399"/>
      <c r="AL23" s="400"/>
      <c r="AM23" s="400"/>
      <c r="AN23" s="400"/>
      <c r="AO23" s="400"/>
      <c r="AP23" s="400"/>
      <c r="AQ23" s="400"/>
      <c r="AR23" s="400"/>
      <c r="AS23" s="400"/>
      <c r="AT23" s="400"/>
      <c r="AU23" s="400"/>
      <c r="AV23" s="400"/>
      <c r="AW23" s="401"/>
      <c r="AX23" s="107"/>
    </row>
    <row r="24" spans="2:50" ht="21" customHeight="1" x14ac:dyDescent="0.3">
      <c r="B24" s="106"/>
      <c r="C24" s="399"/>
      <c r="D24" s="400"/>
      <c r="E24" s="400"/>
      <c r="F24" s="400"/>
      <c r="G24" s="400"/>
      <c r="H24" s="400"/>
      <c r="I24" s="400"/>
      <c r="J24" s="400"/>
      <c r="K24" s="400"/>
      <c r="L24" s="400"/>
      <c r="M24" s="400"/>
      <c r="N24" s="400"/>
      <c r="O24" s="401"/>
      <c r="P24" s="107"/>
      <c r="S24" s="106"/>
      <c r="T24" s="399"/>
      <c r="U24" s="400"/>
      <c r="V24" s="400"/>
      <c r="W24" s="400"/>
      <c r="X24" s="400"/>
      <c r="Y24" s="400"/>
      <c r="Z24" s="400"/>
      <c r="AA24" s="400"/>
      <c r="AB24" s="400"/>
      <c r="AC24" s="400"/>
      <c r="AD24" s="400"/>
      <c r="AE24" s="400"/>
      <c r="AF24" s="401"/>
      <c r="AG24" s="107"/>
      <c r="AJ24" s="106"/>
      <c r="AK24" s="399"/>
      <c r="AL24" s="400"/>
      <c r="AM24" s="400"/>
      <c r="AN24" s="400"/>
      <c r="AO24" s="400"/>
      <c r="AP24" s="400"/>
      <c r="AQ24" s="400"/>
      <c r="AR24" s="400"/>
      <c r="AS24" s="400"/>
      <c r="AT24" s="400"/>
      <c r="AU24" s="400"/>
      <c r="AV24" s="400"/>
      <c r="AW24" s="401"/>
      <c r="AX24" s="107"/>
    </row>
    <row r="25" spans="2:50" ht="21" customHeight="1" x14ac:dyDescent="0.3">
      <c r="B25" s="106"/>
      <c r="C25" s="399"/>
      <c r="D25" s="400"/>
      <c r="E25" s="400"/>
      <c r="F25" s="400"/>
      <c r="G25" s="400"/>
      <c r="H25" s="400"/>
      <c r="I25" s="400"/>
      <c r="J25" s="400"/>
      <c r="K25" s="400"/>
      <c r="L25" s="400"/>
      <c r="M25" s="400"/>
      <c r="N25" s="400"/>
      <c r="O25" s="401"/>
      <c r="P25" s="107"/>
      <c r="S25" s="106"/>
      <c r="T25" s="399"/>
      <c r="U25" s="400"/>
      <c r="V25" s="400"/>
      <c r="W25" s="400"/>
      <c r="X25" s="400"/>
      <c r="Y25" s="400"/>
      <c r="Z25" s="400"/>
      <c r="AA25" s="400"/>
      <c r="AB25" s="400"/>
      <c r="AC25" s="400"/>
      <c r="AD25" s="400"/>
      <c r="AE25" s="400"/>
      <c r="AF25" s="401"/>
      <c r="AG25" s="107"/>
      <c r="AJ25" s="106"/>
      <c r="AK25" s="399"/>
      <c r="AL25" s="400"/>
      <c r="AM25" s="400"/>
      <c r="AN25" s="400"/>
      <c r="AO25" s="400"/>
      <c r="AP25" s="400"/>
      <c r="AQ25" s="400"/>
      <c r="AR25" s="400"/>
      <c r="AS25" s="400"/>
      <c r="AT25" s="400"/>
      <c r="AU25" s="400"/>
      <c r="AV25" s="400"/>
      <c r="AW25" s="401"/>
      <c r="AX25" s="107"/>
    </row>
    <row r="26" spans="2:50" ht="21" customHeight="1" x14ac:dyDescent="0.3">
      <c r="B26" s="106"/>
      <c r="C26" s="399"/>
      <c r="D26" s="400"/>
      <c r="E26" s="400"/>
      <c r="F26" s="400"/>
      <c r="G26" s="400"/>
      <c r="H26" s="400"/>
      <c r="I26" s="400"/>
      <c r="J26" s="400"/>
      <c r="K26" s="400"/>
      <c r="L26" s="400"/>
      <c r="M26" s="400"/>
      <c r="N26" s="400"/>
      <c r="O26" s="401"/>
      <c r="P26" s="107"/>
      <c r="S26" s="106"/>
      <c r="T26" s="399"/>
      <c r="U26" s="400"/>
      <c r="V26" s="400"/>
      <c r="W26" s="400"/>
      <c r="X26" s="400"/>
      <c r="Y26" s="400"/>
      <c r="Z26" s="400"/>
      <c r="AA26" s="400"/>
      <c r="AB26" s="400"/>
      <c r="AC26" s="400"/>
      <c r="AD26" s="400"/>
      <c r="AE26" s="400"/>
      <c r="AF26" s="401"/>
      <c r="AG26" s="107"/>
      <c r="AJ26" s="106"/>
      <c r="AK26" s="399"/>
      <c r="AL26" s="400"/>
      <c r="AM26" s="400"/>
      <c r="AN26" s="400"/>
      <c r="AO26" s="400"/>
      <c r="AP26" s="400"/>
      <c r="AQ26" s="400"/>
      <c r="AR26" s="400"/>
      <c r="AS26" s="400"/>
      <c r="AT26" s="400"/>
      <c r="AU26" s="400"/>
      <c r="AV26" s="400"/>
      <c r="AW26" s="401"/>
      <c r="AX26" s="107"/>
    </row>
    <row r="27" spans="2:50" ht="21" customHeight="1" x14ac:dyDescent="0.3">
      <c r="B27" s="106"/>
      <c r="C27" s="399"/>
      <c r="D27" s="400"/>
      <c r="E27" s="400"/>
      <c r="F27" s="400"/>
      <c r="G27" s="400"/>
      <c r="H27" s="400"/>
      <c r="I27" s="400"/>
      <c r="J27" s="400"/>
      <c r="K27" s="400"/>
      <c r="L27" s="400"/>
      <c r="M27" s="400"/>
      <c r="N27" s="400"/>
      <c r="O27" s="401"/>
      <c r="P27" s="107"/>
      <c r="S27" s="106"/>
      <c r="T27" s="399"/>
      <c r="U27" s="400"/>
      <c r="V27" s="400"/>
      <c r="W27" s="400"/>
      <c r="X27" s="400"/>
      <c r="Y27" s="400"/>
      <c r="Z27" s="400"/>
      <c r="AA27" s="400"/>
      <c r="AB27" s="400"/>
      <c r="AC27" s="400"/>
      <c r="AD27" s="400"/>
      <c r="AE27" s="400"/>
      <c r="AF27" s="401"/>
      <c r="AG27" s="107"/>
      <c r="AJ27" s="106"/>
      <c r="AK27" s="399"/>
      <c r="AL27" s="400"/>
      <c r="AM27" s="400"/>
      <c r="AN27" s="400"/>
      <c r="AO27" s="400"/>
      <c r="AP27" s="400"/>
      <c r="AQ27" s="400"/>
      <c r="AR27" s="400"/>
      <c r="AS27" s="400"/>
      <c r="AT27" s="400"/>
      <c r="AU27" s="400"/>
      <c r="AV27" s="400"/>
      <c r="AW27" s="401"/>
      <c r="AX27" s="107"/>
    </row>
    <row r="28" spans="2:50" ht="21" customHeight="1" x14ac:dyDescent="0.3">
      <c r="B28" s="106"/>
      <c r="C28" s="399"/>
      <c r="D28" s="400"/>
      <c r="E28" s="400"/>
      <c r="F28" s="400"/>
      <c r="G28" s="400"/>
      <c r="H28" s="400"/>
      <c r="I28" s="400"/>
      <c r="J28" s="400"/>
      <c r="K28" s="400"/>
      <c r="L28" s="400"/>
      <c r="M28" s="400"/>
      <c r="N28" s="400"/>
      <c r="O28" s="401"/>
      <c r="P28" s="107"/>
      <c r="S28" s="106"/>
      <c r="T28" s="399"/>
      <c r="U28" s="400"/>
      <c r="V28" s="400"/>
      <c r="W28" s="400"/>
      <c r="X28" s="400"/>
      <c r="Y28" s="400"/>
      <c r="Z28" s="400"/>
      <c r="AA28" s="400"/>
      <c r="AB28" s="400"/>
      <c r="AC28" s="400"/>
      <c r="AD28" s="400"/>
      <c r="AE28" s="400"/>
      <c r="AF28" s="401"/>
      <c r="AG28" s="107"/>
      <c r="AJ28" s="106"/>
      <c r="AK28" s="399"/>
      <c r="AL28" s="400"/>
      <c r="AM28" s="400"/>
      <c r="AN28" s="400"/>
      <c r="AO28" s="400"/>
      <c r="AP28" s="400"/>
      <c r="AQ28" s="400"/>
      <c r="AR28" s="400"/>
      <c r="AS28" s="400"/>
      <c r="AT28" s="400"/>
      <c r="AU28" s="400"/>
      <c r="AV28" s="400"/>
      <c r="AW28" s="401"/>
      <c r="AX28" s="107"/>
    </row>
    <row r="29" spans="2:50" ht="21" customHeight="1" x14ac:dyDescent="0.3">
      <c r="B29" s="106"/>
      <c r="C29" s="399"/>
      <c r="D29" s="400"/>
      <c r="E29" s="400"/>
      <c r="F29" s="400"/>
      <c r="G29" s="400"/>
      <c r="H29" s="400"/>
      <c r="I29" s="400"/>
      <c r="J29" s="400"/>
      <c r="K29" s="400"/>
      <c r="L29" s="400"/>
      <c r="M29" s="400"/>
      <c r="N29" s="400"/>
      <c r="O29" s="401"/>
      <c r="P29" s="107"/>
      <c r="S29" s="106"/>
      <c r="T29" s="399"/>
      <c r="U29" s="400"/>
      <c r="V29" s="400"/>
      <c r="W29" s="400"/>
      <c r="X29" s="400"/>
      <c r="Y29" s="400"/>
      <c r="Z29" s="400"/>
      <c r="AA29" s="400"/>
      <c r="AB29" s="400"/>
      <c r="AC29" s="400"/>
      <c r="AD29" s="400"/>
      <c r="AE29" s="400"/>
      <c r="AF29" s="401"/>
      <c r="AG29" s="107"/>
      <c r="AJ29" s="106"/>
      <c r="AK29" s="399"/>
      <c r="AL29" s="400"/>
      <c r="AM29" s="400"/>
      <c r="AN29" s="400"/>
      <c r="AO29" s="400"/>
      <c r="AP29" s="400"/>
      <c r="AQ29" s="400"/>
      <c r="AR29" s="400"/>
      <c r="AS29" s="400"/>
      <c r="AT29" s="400"/>
      <c r="AU29" s="400"/>
      <c r="AV29" s="400"/>
      <c r="AW29" s="401"/>
      <c r="AX29" s="107"/>
    </row>
    <row r="30" spans="2:50" ht="21" customHeight="1" x14ac:dyDescent="0.3">
      <c r="B30" s="106"/>
      <c r="C30" s="399"/>
      <c r="D30" s="400"/>
      <c r="E30" s="400"/>
      <c r="F30" s="400"/>
      <c r="G30" s="400"/>
      <c r="H30" s="400"/>
      <c r="I30" s="400"/>
      <c r="J30" s="400"/>
      <c r="K30" s="400"/>
      <c r="L30" s="400"/>
      <c r="M30" s="400"/>
      <c r="N30" s="400"/>
      <c r="O30" s="401"/>
      <c r="P30" s="107"/>
      <c r="S30" s="106"/>
      <c r="T30" s="399"/>
      <c r="U30" s="400"/>
      <c r="V30" s="400"/>
      <c r="W30" s="400"/>
      <c r="X30" s="400"/>
      <c r="Y30" s="400"/>
      <c r="Z30" s="400"/>
      <c r="AA30" s="400"/>
      <c r="AB30" s="400"/>
      <c r="AC30" s="400"/>
      <c r="AD30" s="400"/>
      <c r="AE30" s="400"/>
      <c r="AF30" s="401"/>
      <c r="AG30" s="107"/>
      <c r="AJ30" s="106"/>
      <c r="AK30" s="399"/>
      <c r="AL30" s="400"/>
      <c r="AM30" s="400"/>
      <c r="AN30" s="400"/>
      <c r="AO30" s="400"/>
      <c r="AP30" s="400"/>
      <c r="AQ30" s="400"/>
      <c r="AR30" s="400"/>
      <c r="AS30" s="400"/>
      <c r="AT30" s="400"/>
      <c r="AU30" s="400"/>
      <c r="AV30" s="400"/>
      <c r="AW30" s="401"/>
      <c r="AX30" s="107"/>
    </row>
    <row r="31" spans="2:50" ht="21" customHeight="1" x14ac:dyDescent="0.3">
      <c r="B31" s="106"/>
      <c r="C31" s="399"/>
      <c r="D31" s="400"/>
      <c r="E31" s="400"/>
      <c r="F31" s="400"/>
      <c r="G31" s="400"/>
      <c r="H31" s="400"/>
      <c r="I31" s="400"/>
      <c r="J31" s="400"/>
      <c r="K31" s="400"/>
      <c r="L31" s="400"/>
      <c r="M31" s="400"/>
      <c r="N31" s="400"/>
      <c r="O31" s="401"/>
      <c r="P31" s="107"/>
      <c r="S31" s="106"/>
      <c r="T31" s="399"/>
      <c r="U31" s="400"/>
      <c r="V31" s="400"/>
      <c r="W31" s="400"/>
      <c r="X31" s="400"/>
      <c r="Y31" s="400"/>
      <c r="Z31" s="400"/>
      <c r="AA31" s="400"/>
      <c r="AB31" s="400"/>
      <c r="AC31" s="400"/>
      <c r="AD31" s="400"/>
      <c r="AE31" s="400"/>
      <c r="AF31" s="401"/>
      <c r="AG31" s="107"/>
      <c r="AJ31" s="106"/>
      <c r="AK31" s="399"/>
      <c r="AL31" s="400"/>
      <c r="AM31" s="400"/>
      <c r="AN31" s="400"/>
      <c r="AO31" s="400"/>
      <c r="AP31" s="400"/>
      <c r="AQ31" s="400"/>
      <c r="AR31" s="400"/>
      <c r="AS31" s="400"/>
      <c r="AT31" s="400"/>
      <c r="AU31" s="400"/>
      <c r="AV31" s="400"/>
      <c r="AW31" s="401"/>
      <c r="AX31" s="107"/>
    </row>
    <row r="32" spans="2:50" ht="21" customHeight="1" x14ac:dyDescent="0.3">
      <c r="B32" s="106"/>
      <c r="C32" s="402"/>
      <c r="D32" s="403"/>
      <c r="E32" s="403"/>
      <c r="F32" s="403"/>
      <c r="G32" s="403"/>
      <c r="H32" s="403"/>
      <c r="I32" s="403"/>
      <c r="J32" s="403"/>
      <c r="K32" s="403"/>
      <c r="L32" s="403"/>
      <c r="M32" s="403"/>
      <c r="N32" s="403"/>
      <c r="O32" s="404"/>
      <c r="P32" s="107"/>
      <c r="S32" s="106"/>
      <c r="T32" s="402"/>
      <c r="U32" s="403"/>
      <c r="V32" s="403"/>
      <c r="W32" s="403"/>
      <c r="X32" s="403"/>
      <c r="Y32" s="403"/>
      <c r="Z32" s="403"/>
      <c r="AA32" s="403"/>
      <c r="AB32" s="403"/>
      <c r="AC32" s="403"/>
      <c r="AD32" s="403"/>
      <c r="AE32" s="403"/>
      <c r="AF32" s="404"/>
      <c r="AG32" s="107"/>
      <c r="AJ32" s="106"/>
      <c r="AK32" s="402"/>
      <c r="AL32" s="403"/>
      <c r="AM32" s="403"/>
      <c r="AN32" s="403"/>
      <c r="AO32" s="403"/>
      <c r="AP32" s="403"/>
      <c r="AQ32" s="403"/>
      <c r="AR32" s="403"/>
      <c r="AS32" s="403"/>
      <c r="AT32" s="403"/>
      <c r="AU32" s="403"/>
      <c r="AV32" s="403"/>
      <c r="AW32" s="404"/>
      <c r="AX32" s="107"/>
    </row>
    <row r="33" spans="1:50" ht="21" customHeight="1" thickBot="1" x14ac:dyDescent="0.35">
      <c r="B33" s="108"/>
      <c r="C33" s="109"/>
      <c r="D33" s="109"/>
      <c r="E33" s="109"/>
      <c r="F33" s="109"/>
      <c r="G33" s="109"/>
      <c r="H33" s="109"/>
      <c r="I33" s="109"/>
      <c r="J33" s="109"/>
      <c r="K33" s="109"/>
      <c r="L33" s="109"/>
      <c r="M33" s="109"/>
      <c r="N33" s="109"/>
      <c r="O33" s="109"/>
      <c r="P33" s="110"/>
      <c r="S33" s="108"/>
      <c r="T33" s="109"/>
      <c r="U33" s="109"/>
      <c r="V33" s="109"/>
      <c r="W33" s="109"/>
      <c r="X33" s="109"/>
      <c r="Y33" s="109"/>
      <c r="Z33" s="109"/>
      <c r="AA33" s="109"/>
      <c r="AB33" s="109"/>
      <c r="AC33" s="109"/>
      <c r="AD33" s="109"/>
      <c r="AE33" s="109"/>
      <c r="AF33" s="109"/>
      <c r="AG33" s="110"/>
      <c r="AJ33" s="108"/>
      <c r="AK33" s="109"/>
      <c r="AL33" s="109"/>
      <c r="AM33" s="109"/>
      <c r="AN33" s="109"/>
      <c r="AO33" s="109"/>
      <c r="AP33" s="109"/>
      <c r="AQ33" s="109"/>
      <c r="AR33" s="109"/>
      <c r="AS33" s="109"/>
      <c r="AT33" s="109"/>
      <c r="AU33" s="109"/>
      <c r="AV33" s="109"/>
      <c r="AW33" s="109"/>
      <c r="AX33" s="110"/>
    </row>
    <row r="34" spans="1:50" ht="21" customHeight="1" thickBot="1" x14ac:dyDescent="0.35">
      <c r="A34" s="88" t="s">
        <v>2294</v>
      </c>
    </row>
    <row r="35" spans="1:50" ht="21" customHeight="1" x14ac:dyDescent="0.3">
      <c r="B35" s="103"/>
      <c r="C35" s="104"/>
      <c r="D35" s="104"/>
      <c r="E35" s="104"/>
      <c r="F35" s="104"/>
      <c r="G35" s="104"/>
      <c r="H35" s="104"/>
      <c r="I35" s="104"/>
      <c r="J35" s="104"/>
      <c r="K35" s="104"/>
      <c r="L35" s="104"/>
      <c r="M35" s="104"/>
      <c r="N35" s="104"/>
      <c r="O35" s="104"/>
      <c r="P35" s="105"/>
      <c r="S35" s="103"/>
      <c r="T35" s="104"/>
      <c r="U35" s="104"/>
      <c r="V35" s="104"/>
      <c r="W35" s="104"/>
      <c r="X35" s="104"/>
      <c r="Y35" s="104"/>
      <c r="Z35" s="104"/>
      <c r="AA35" s="104"/>
      <c r="AB35" s="104"/>
      <c r="AC35" s="104"/>
      <c r="AD35" s="104"/>
      <c r="AE35" s="104"/>
      <c r="AF35" s="104"/>
      <c r="AG35" s="105"/>
      <c r="AJ35" s="103"/>
      <c r="AK35" s="104"/>
      <c r="AL35" s="104"/>
      <c r="AM35" s="104"/>
      <c r="AN35" s="104"/>
      <c r="AO35" s="104"/>
      <c r="AP35" s="104"/>
      <c r="AQ35" s="104"/>
      <c r="AR35" s="104"/>
      <c r="AS35" s="104"/>
      <c r="AT35" s="104"/>
      <c r="AU35" s="104"/>
      <c r="AV35" s="104"/>
      <c r="AW35" s="104"/>
      <c r="AX35" s="105"/>
    </row>
    <row r="36" spans="1:50" ht="21" customHeight="1" x14ac:dyDescent="0.3">
      <c r="B36" s="106"/>
      <c r="C36" s="405" t="s">
        <v>2252</v>
      </c>
      <c r="D36" s="405"/>
      <c r="E36" s="405"/>
      <c r="F36" s="405"/>
      <c r="G36" s="405"/>
      <c r="H36" s="405"/>
      <c r="J36" s="405" t="s">
        <v>2253</v>
      </c>
      <c r="K36" s="405"/>
      <c r="L36" s="405"/>
      <c r="M36" s="405"/>
      <c r="N36" s="405"/>
      <c r="O36" s="405"/>
      <c r="P36" s="107"/>
      <c r="S36" s="106"/>
      <c r="T36" s="405" t="s">
        <v>2252</v>
      </c>
      <c r="U36" s="405"/>
      <c r="V36" s="405"/>
      <c r="W36" s="405"/>
      <c r="X36" s="405"/>
      <c r="Y36" s="405"/>
      <c r="AA36" s="411" t="s">
        <v>2253</v>
      </c>
      <c r="AB36" s="412"/>
      <c r="AC36" s="412"/>
      <c r="AD36" s="412"/>
      <c r="AE36" s="412"/>
      <c r="AF36" s="413"/>
      <c r="AG36" s="107"/>
      <c r="AJ36" s="106"/>
      <c r="AK36" s="405" t="s">
        <v>2252</v>
      </c>
      <c r="AL36" s="405"/>
      <c r="AM36" s="405"/>
      <c r="AN36" s="405"/>
      <c r="AO36" s="405"/>
      <c r="AP36" s="405"/>
      <c r="AR36" s="411" t="s">
        <v>2253</v>
      </c>
      <c r="AS36" s="412"/>
      <c r="AT36" s="412"/>
      <c r="AU36" s="412"/>
      <c r="AV36" s="412"/>
      <c r="AW36" s="413"/>
      <c r="AX36" s="107"/>
    </row>
    <row r="37" spans="1:50" ht="21" customHeight="1" x14ac:dyDescent="0.3">
      <c r="B37" s="106"/>
      <c r="C37" s="414" t="s">
        <v>2254</v>
      </c>
      <c r="D37" s="93" t="s">
        <v>2255</v>
      </c>
      <c r="E37" s="93"/>
      <c r="F37" s="93"/>
      <c r="G37" s="93"/>
      <c r="H37" s="94"/>
      <c r="J37" s="95"/>
      <c r="O37" s="96"/>
      <c r="P37" s="107"/>
      <c r="S37" s="106"/>
      <c r="T37" s="414" t="s">
        <v>2254</v>
      </c>
      <c r="U37" s="93" t="s">
        <v>2255</v>
      </c>
      <c r="V37" s="93"/>
      <c r="W37" s="93"/>
      <c r="X37" s="93"/>
      <c r="Y37" s="94"/>
      <c r="AA37" s="95"/>
      <c r="AF37" s="96"/>
      <c r="AG37" s="107"/>
      <c r="AJ37" s="106"/>
      <c r="AK37" s="414" t="s">
        <v>2254</v>
      </c>
      <c r="AL37" s="93" t="s">
        <v>2255</v>
      </c>
      <c r="AM37" s="93"/>
      <c r="AN37" s="93"/>
      <c r="AO37" s="93"/>
      <c r="AP37" s="94"/>
      <c r="AR37" s="95"/>
      <c r="AW37" s="96"/>
      <c r="AX37" s="107"/>
    </row>
    <row r="38" spans="1:50" ht="21" customHeight="1" x14ac:dyDescent="0.3">
      <c r="B38" s="106"/>
      <c r="C38" s="414"/>
      <c r="D38" s="98" t="s">
        <v>2295</v>
      </c>
      <c r="E38" s="98"/>
      <c r="F38" s="98"/>
      <c r="G38" s="98"/>
      <c r="H38" s="99"/>
      <c r="J38" s="95"/>
      <c r="O38" s="96"/>
      <c r="P38" s="107"/>
      <c r="S38" s="106"/>
      <c r="T38" s="414"/>
      <c r="U38" s="98" t="s">
        <v>2296</v>
      </c>
      <c r="V38" s="98"/>
      <c r="W38" s="98"/>
      <c r="X38" s="98"/>
      <c r="Y38" s="99"/>
      <c r="AA38" s="95"/>
      <c r="AF38" s="96"/>
      <c r="AG38" s="107"/>
      <c r="AJ38" s="106"/>
      <c r="AK38" s="414"/>
      <c r="AL38" s="98" t="s">
        <v>2297</v>
      </c>
      <c r="AM38" s="98"/>
      <c r="AN38" s="98"/>
      <c r="AO38" s="98"/>
      <c r="AP38" s="99"/>
      <c r="AR38" s="95"/>
      <c r="AW38" s="96"/>
      <c r="AX38" s="107"/>
    </row>
    <row r="39" spans="1:50" ht="21" customHeight="1" x14ac:dyDescent="0.3">
      <c r="B39" s="106"/>
      <c r="C39" s="420" t="s">
        <v>2258</v>
      </c>
      <c r="D39" s="93" t="s">
        <v>2298</v>
      </c>
      <c r="E39" s="93"/>
      <c r="F39" s="93"/>
      <c r="G39" s="93"/>
      <c r="H39" s="94"/>
      <c r="J39" s="95"/>
      <c r="O39" s="96"/>
      <c r="P39" s="107"/>
      <c r="S39" s="106"/>
      <c r="T39" s="420" t="s">
        <v>2258</v>
      </c>
      <c r="U39" s="93" t="s">
        <v>2299</v>
      </c>
      <c r="V39" s="93"/>
      <c r="W39" s="93"/>
      <c r="X39" s="93"/>
      <c r="Y39" s="94"/>
      <c r="AA39" s="95"/>
      <c r="AF39" s="96"/>
      <c r="AG39" s="107"/>
      <c r="AJ39" s="106"/>
      <c r="AK39" s="420" t="s">
        <v>2260</v>
      </c>
      <c r="AL39" s="93" t="s">
        <v>2300</v>
      </c>
      <c r="AM39" s="93"/>
      <c r="AN39" s="93"/>
      <c r="AO39" s="93"/>
      <c r="AP39" s="94"/>
      <c r="AR39" s="95"/>
      <c r="AW39" s="96"/>
      <c r="AX39" s="107"/>
    </row>
    <row r="40" spans="1:50" ht="21" customHeight="1" x14ac:dyDescent="0.3">
      <c r="B40" s="106"/>
      <c r="C40" s="421"/>
      <c r="D40" s="399" t="s">
        <v>2301</v>
      </c>
      <c r="E40" s="400"/>
      <c r="F40" s="400"/>
      <c r="G40" s="400"/>
      <c r="H40" s="401"/>
      <c r="J40" s="95"/>
      <c r="O40" s="96"/>
      <c r="P40" s="107"/>
      <c r="S40" s="106"/>
      <c r="T40" s="421"/>
      <c r="U40" s="399" t="s">
        <v>2302</v>
      </c>
      <c r="V40" s="400"/>
      <c r="W40" s="400"/>
      <c r="X40" s="400"/>
      <c r="Y40" s="401"/>
      <c r="AA40" s="95"/>
      <c r="AF40" s="96"/>
      <c r="AG40" s="107"/>
      <c r="AJ40" s="106"/>
      <c r="AK40" s="421"/>
      <c r="AL40" s="399" t="s">
        <v>2303</v>
      </c>
      <c r="AM40" s="400"/>
      <c r="AN40" s="400"/>
      <c r="AO40" s="400"/>
      <c r="AP40" s="401"/>
      <c r="AR40" s="95"/>
      <c r="AW40" s="96"/>
      <c r="AX40" s="107"/>
    </row>
    <row r="41" spans="1:50" ht="21" customHeight="1" x14ac:dyDescent="0.3">
      <c r="B41" s="106"/>
      <c r="C41" s="421"/>
      <c r="D41" s="399"/>
      <c r="E41" s="400"/>
      <c r="F41" s="400"/>
      <c r="G41" s="400"/>
      <c r="H41" s="401"/>
      <c r="J41" s="95"/>
      <c r="O41" s="96"/>
      <c r="P41" s="107"/>
      <c r="S41" s="106"/>
      <c r="T41" s="421"/>
      <c r="U41" s="399"/>
      <c r="V41" s="400"/>
      <c r="W41" s="400"/>
      <c r="X41" s="400"/>
      <c r="Y41" s="401"/>
      <c r="AA41" s="95"/>
      <c r="AF41" s="96"/>
      <c r="AG41" s="107"/>
      <c r="AJ41" s="106"/>
      <c r="AK41" s="421"/>
      <c r="AL41" s="399"/>
      <c r="AM41" s="400"/>
      <c r="AN41" s="400"/>
      <c r="AO41" s="400"/>
      <c r="AP41" s="401"/>
      <c r="AR41" s="95"/>
      <c r="AW41" s="96"/>
      <c r="AX41" s="107"/>
    </row>
    <row r="42" spans="1:50" ht="21" customHeight="1" x14ac:dyDescent="0.3">
      <c r="B42" s="106"/>
      <c r="C42" s="421"/>
      <c r="D42" s="88" t="s">
        <v>2304</v>
      </c>
      <c r="E42" s="111"/>
      <c r="F42" s="111"/>
      <c r="G42" s="111"/>
      <c r="H42" s="112"/>
      <c r="J42" s="95"/>
      <c r="O42" s="96"/>
      <c r="P42" s="107"/>
      <c r="S42" s="106"/>
      <c r="T42" s="421"/>
      <c r="U42" s="399"/>
      <c r="V42" s="400"/>
      <c r="W42" s="400"/>
      <c r="X42" s="400"/>
      <c r="Y42" s="401"/>
      <c r="AA42" s="95"/>
      <c r="AF42" s="96"/>
      <c r="AG42" s="107"/>
      <c r="AJ42" s="106"/>
      <c r="AK42" s="421"/>
      <c r="AL42" s="399"/>
      <c r="AM42" s="400"/>
      <c r="AN42" s="400"/>
      <c r="AO42" s="400"/>
      <c r="AP42" s="401"/>
      <c r="AR42" s="95"/>
      <c r="AW42" s="96"/>
      <c r="AX42" s="107"/>
    </row>
    <row r="43" spans="1:50" ht="21" customHeight="1" x14ac:dyDescent="0.3">
      <c r="B43" s="106"/>
      <c r="C43" s="421"/>
      <c r="D43" s="399" t="s">
        <v>2305</v>
      </c>
      <c r="E43" s="400"/>
      <c r="F43" s="400"/>
      <c r="G43" s="400"/>
      <c r="H43" s="401"/>
      <c r="J43" s="95"/>
      <c r="O43" s="96"/>
      <c r="P43" s="107"/>
      <c r="S43" s="106"/>
      <c r="T43" s="421"/>
      <c r="U43" s="88" t="s">
        <v>2306</v>
      </c>
      <c r="V43" s="111"/>
      <c r="W43" s="111"/>
      <c r="X43" s="111"/>
      <c r="Y43" s="112"/>
      <c r="AA43" s="95"/>
      <c r="AF43" s="96"/>
      <c r="AG43" s="107"/>
      <c r="AJ43" s="106"/>
      <c r="AK43" s="421"/>
      <c r="AL43" s="88" t="s">
        <v>2307</v>
      </c>
      <c r="AM43" s="111"/>
      <c r="AN43" s="111"/>
      <c r="AO43" s="111"/>
      <c r="AP43" s="112"/>
      <c r="AR43" s="95"/>
      <c r="AW43" s="96"/>
      <c r="AX43" s="107"/>
    </row>
    <row r="44" spans="1:50" ht="21" customHeight="1" x14ac:dyDescent="0.3">
      <c r="B44" s="106"/>
      <c r="C44" s="421"/>
      <c r="D44" s="399"/>
      <c r="E44" s="400"/>
      <c r="F44" s="400"/>
      <c r="G44" s="400"/>
      <c r="H44" s="401"/>
      <c r="J44" s="95"/>
      <c r="O44" s="96"/>
      <c r="P44" s="107"/>
      <c r="S44" s="106"/>
      <c r="T44" s="421"/>
      <c r="U44" s="399" t="s">
        <v>2308</v>
      </c>
      <c r="V44" s="400"/>
      <c r="W44" s="400"/>
      <c r="X44" s="400"/>
      <c r="Y44" s="401"/>
      <c r="AA44" s="95"/>
      <c r="AF44" s="96"/>
      <c r="AG44" s="107"/>
      <c r="AJ44" s="106"/>
      <c r="AK44" s="421"/>
      <c r="AL44" s="399" t="s">
        <v>2309</v>
      </c>
      <c r="AM44" s="400"/>
      <c r="AN44" s="400"/>
      <c r="AO44" s="400"/>
      <c r="AP44" s="401"/>
      <c r="AR44" s="95"/>
      <c r="AW44" s="96"/>
      <c r="AX44" s="107"/>
    </row>
    <row r="45" spans="1:50" ht="21" customHeight="1" x14ac:dyDescent="0.3">
      <c r="B45" s="106"/>
      <c r="C45" s="421"/>
      <c r="D45" s="88" t="s">
        <v>2310</v>
      </c>
      <c r="H45" s="96"/>
      <c r="J45" s="95"/>
      <c r="O45" s="96"/>
      <c r="P45" s="107"/>
      <c r="S45" s="106"/>
      <c r="T45" s="421"/>
      <c r="U45" s="399"/>
      <c r="V45" s="400"/>
      <c r="W45" s="400"/>
      <c r="X45" s="400"/>
      <c r="Y45" s="401"/>
      <c r="AA45" s="95"/>
      <c r="AF45" s="96"/>
      <c r="AG45" s="107"/>
      <c r="AJ45" s="106"/>
      <c r="AK45" s="422"/>
      <c r="AL45" s="402"/>
      <c r="AM45" s="403"/>
      <c r="AN45" s="403"/>
      <c r="AO45" s="403"/>
      <c r="AP45" s="404"/>
      <c r="AR45" s="95"/>
      <c r="AW45" s="96"/>
      <c r="AX45" s="107"/>
    </row>
    <row r="46" spans="1:50" ht="21" customHeight="1" x14ac:dyDescent="0.3">
      <c r="B46" s="106"/>
      <c r="C46" s="421"/>
      <c r="D46" s="399" t="s">
        <v>2311</v>
      </c>
      <c r="E46" s="400"/>
      <c r="F46" s="400"/>
      <c r="G46" s="400"/>
      <c r="H46" s="401"/>
      <c r="J46" s="95"/>
      <c r="O46" s="96"/>
      <c r="P46" s="107"/>
      <c r="S46" s="106"/>
      <c r="T46" s="421"/>
      <c r="U46" s="399"/>
      <c r="V46" s="400"/>
      <c r="W46" s="400"/>
      <c r="X46" s="400"/>
      <c r="Y46" s="401"/>
      <c r="AA46" s="95"/>
      <c r="AF46" s="96"/>
      <c r="AG46" s="107"/>
      <c r="AJ46" s="106"/>
      <c r="AR46" s="95"/>
      <c r="AW46" s="96"/>
      <c r="AX46" s="107"/>
    </row>
    <row r="47" spans="1:50" ht="21" customHeight="1" x14ac:dyDescent="0.3">
      <c r="B47" s="106"/>
      <c r="C47" s="422"/>
      <c r="D47" s="402"/>
      <c r="E47" s="403"/>
      <c r="F47" s="403"/>
      <c r="G47" s="403"/>
      <c r="H47" s="404"/>
      <c r="J47" s="95"/>
      <c r="O47" s="96"/>
      <c r="P47" s="107"/>
      <c r="S47" s="106"/>
      <c r="T47" s="422"/>
      <c r="U47" s="402"/>
      <c r="V47" s="403"/>
      <c r="W47" s="403"/>
      <c r="X47" s="403"/>
      <c r="Y47" s="404"/>
      <c r="AA47" s="95"/>
      <c r="AF47" s="96"/>
      <c r="AG47" s="107"/>
      <c r="AJ47" s="106"/>
      <c r="AK47" s="405" t="s">
        <v>2270</v>
      </c>
      <c r="AL47" s="405"/>
      <c r="AM47" s="405"/>
      <c r="AN47" s="405"/>
      <c r="AO47" s="405"/>
      <c r="AP47" s="405"/>
      <c r="AR47" s="95"/>
      <c r="AW47" s="96"/>
      <c r="AX47" s="107"/>
    </row>
    <row r="48" spans="1:50" ht="21" customHeight="1" x14ac:dyDescent="0.3">
      <c r="B48" s="106"/>
      <c r="C48" s="111"/>
      <c r="D48" s="111"/>
      <c r="E48" s="111"/>
      <c r="F48" s="111"/>
      <c r="G48" s="111"/>
      <c r="H48" s="111"/>
      <c r="J48" s="95"/>
      <c r="O48" s="96"/>
      <c r="P48" s="107"/>
      <c r="S48" s="106"/>
      <c r="T48" s="111"/>
      <c r="U48" s="111"/>
      <c r="V48" s="111"/>
      <c r="W48" s="111"/>
      <c r="X48" s="111"/>
      <c r="Y48" s="111"/>
      <c r="AA48" s="95"/>
      <c r="AF48" s="96"/>
      <c r="AG48" s="107"/>
      <c r="AJ48" s="106"/>
      <c r="AK48" s="116" t="s">
        <v>2312</v>
      </c>
      <c r="AL48" s="88" t="s">
        <v>2313</v>
      </c>
      <c r="AM48" s="111"/>
      <c r="AN48" s="111"/>
      <c r="AO48" s="111"/>
      <c r="AP48" s="112"/>
      <c r="AR48" s="95"/>
      <c r="AW48" s="96"/>
      <c r="AX48" s="107"/>
    </row>
    <row r="49" spans="2:50" ht="21" customHeight="1" x14ac:dyDescent="0.3">
      <c r="B49" s="106"/>
      <c r="C49" s="405" t="s">
        <v>2270</v>
      </c>
      <c r="D49" s="405"/>
      <c r="E49" s="405"/>
      <c r="F49" s="405"/>
      <c r="G49" s="405"/>
      <c r="H49" s="405"/>
      <c r="J49" s="95"/>
      <c r="O49" s="96"/>
      <c r="P49" s="107"/>
      <c r="S49" s="106"/>
      <c r="T49" s="405" t="s">
        <v>2270</v>
      </c>
      <c r="U49" s="423"/>
      <c r="V49" s="423"/>
      <c r="W49" s="423"/>
      <c r="X49" s="423"/>
      <c r="Y49" s="423"/>
      <c r="AA49" s="95"/>
      <c r="AF49" s="96"/>
      <c r="AG49" s="107"/>
      <c r="AJ49" s="106"/>
      <c r="AK49" s="415" t="s">
        <v>2314</v>
      </c>
      <c r="AL49" s="426" t="s">
        <v>2315</v>
      </c>
      <c r="AM49" s="426"/>
      <c r="AN49" s="426"/>
      <c r="AO49" s="426"/>
      <c r="AP49" s="426"/>
      <c r="AR49" s="95"/>
      <c r="AW49" s="96"/>
      <c r="AX49" s="107"/>
    </row>
    <row r="50" spans="2:50" ht="21" customHeight="1" x14ac:dyDescent="0.3">
      <c r="B50" s="106"/>
      <c r="C50" s="415" t="s">
        <v>2312</v>
      </c>
      <c r="D50" s="92" t="s">
        <v>2316</v>
      </c>
      <c r="E50" s="102"/>
      <c r="F50" s="102"/>
      <c r="G50" s="102"/>
      <c r="H50" s="115"/>
      <c r="J50" s="95"/>
      <c r="O50" s="96"/>
      <c r="P50" s="107"/>
      <c r="S50" s="106"/>
      <c r="T50" s="398" t="s">
        <v>2317</v>
      </c>
      <c r="U50" s="406" t="s">
        <v>2318</v>
      </c>
      <c r="V50" s="407"/>
      <c r="W50" s="407"/>
      <c r="X50" s="407"/>
      <c r="Y50" s="424"/>
      <c r="AA50" s="95"/>
      <c r="AF50" s="96"/>
      <c r="AG50" s="107"/>
      <c r="AJ50" s="106"/>
      <c r="AK50" s="415"/>
      <c r="AL50" s="427"/>
      <c r="AM50" s="427"/>
      <c r="AN50" s="427"/>
      <c r="AO50" s="427"/>
      <c r="AP50" s="427"/>
      <c r="AR50" s="95"/>
      <c r="AW50" s="96"/>
      <c r="AX50" s="107"/>
    </row>
    <row r="51" spans="2:50" ht="21" customHeight="1" x14ac:dyDescent="0.3">
      <c r="B51" s="106"/>
      <c r="C51" s="415"/>
      <c r="D51" s="95" t="s">
        <v>2319</v>
      </c>
      <c r="E51" s="111"/>
      <c r="F51" s="111"/>
      <c r="G51" s="111"/>
      <c r="H51" s="112"/>
      <c r="J51" s="95"/>
      <c r="O51" s="96"/>
      <c r="P51" s="107"/>
      <c r="S51" s="106"/>
      <c r="T51" s="398"/>
      <c r="U51" s="402"/>
      <c r="V51" s="403"/>
      <c r="W51" s="403"/>
      <c r="X51" s="403"/>
      <c r="Y51" s="404"/>
      <c r="AA51" s="95"/>
      <c r="AF51" s="96"/>
      <c r="AG51" s="107"/>
      <c r="AJ51" s="106"/>
      <c r="AK51" s="415"/>
      <c r="AL51" s="399" t="s">
        <v>2320</v>
      </c>
      <c r="AM51" s="400"/>
      <c r="AN51" s="400"/>
      <c r="AO51" s="400"/>
      <c r="AP51" s="401"/>
      <c r="AR51" s="95"/>
      <c r="AW51" s="96"/>
      <c r="AX51" s="107"/>
    </row>
    <row r="52" spans="2:50" ht="21" customHeight="1" x14ac:dyDescent="0.3">
      <c r="B52" s="106"/>
      <c r="C52" s="415"/>
      <c r="D52" s="399" t="s">
        <v>2321</v>
      </c>
      <c r="E52" s="400"/>
      <c r="F52" s="400"/>
      <c r="G52" s="400"/>
      <c r="H52" s="401"/>
      <c r="J52" s="95"/>
      <c r="O52" s="96"/>
      <c r="P52" s="107"/>
      <c r="S52" s="106"/>
      <c r="T52" s="398" t="s">
        <v>2314</v>
      </c>
      <c r="U52" s="406" t="s">
        <v>2322</v>
      </c>
      <c r="V52" s="407"/>
      <c r="W52" s="407"/>
      <c r="X52" s="407"/>
      <c r="Y52" s="424"/>
      <c r="AA52" s="95"/>
      <c r="AF52" s="96"/>
      <c r="AG52" s="107"/>
      <c r="AJ52" s="106"/>
      <c r="AK52" s="415"/>
      <c r="AL52" s="399"/>
      <c r="AM52" s="400"/>
      <c r="AN52" s="400"/>
      <c r="AO52" s="400"/>
      <c r="AP52" s="401"/>
      <c r="AR52" s="95"/>
      <c r="AW52" s="96"/>
      <c r="AX52" s="107"/>
    </row>
    <row r="53" spans="2:50" ht="21" customHeight="1" x14ac:dyDescent="0.3">
      <c r="B53" s="106"/>
      <c r="C53" s="415"/>
      <c r="D53" s="402"/>
      <c r="E53" s="403"/>
      <c r="F53" s="403"/>
      <c r="G53" s="403"/>
      <c r="H53" s="404"/>
      <c r="J53" s="95"/>
      <c r="O53" s="96"/>
      <c r="P53" s="107"/>
      <c r="S53" s="106"/>
      <c r="T53" s="398"/>
      <c r="U53" s="399"/>
      <c r="V53" s="400"/>
      <c r="W53" s="400"/>
      <c r="X53" s="400"/>
      <c r="Y53" s="401"/>
      <c r="AA53" s="95"/>
      <c r="AF53" s="96"/>
      <c r="AG53" s="107"/>
      <c r="AJ53" s="106"/>
      <c r="AK53" s="415"/>
      <c r="AL53" s="425" t="s">
        <v>2323</v>
      </c>
      <c r="AM53" s="425"/>
      <c r="AN53" s="425"/>
      <c r="AO53" s="425"/>
      <c r="AP53" s="425"/>
      <c r="AR53" s="95"/>
      <c r="AW53" s="96"/>
      <c r="AX53" s="107"/>
    </row>
    <row r="54" spans="2:50" ht="21" customHeight="1" x14ac:dyDescent="0.3">
      <c r="B54" s="106"/>
      <c r="C54" s="114" t="s">
        <v>2324</v>
      </c>
      <c r="D54" s="98" t="s">
        <v>2325</v>
      </c>
      <c r="E54" s="98"/>
      <c r="F54" s="98"/>
      <c r="G54" s="98"/>
      <c r="H54" s="99"/>
      <c r="J54" s="97"/>
      <c r="K54" s="98"/>
      <c r="L54" s="98"/>
      <c r="M54" s="98"/>
      <c r="N54" s="98"/>
      <c r="O54" s="99"/>
      <c r="P54" s="107"/>
      <c r="S54" s="106"/>
      <c r="T54" s="398"/>
      <c r="U54" s="399" t="s">
        <v>2326</v>
      </c>
      <c r="V54" s="400"/>
      <c r="W54" s="400"/>
      <c r="X54" s="400"/>
      <c r="Y54" s="401"/>
      <c r="AA54" s="95"/>
      <c r="AF54" s="96"/>
      <c r="AG54" s="107"/>
      <c r="AJ54" s="106"/>
      <c r="AK54" s="415"/>
      <c r="AL54" s="416"/>
      <c r="AM54" s="416"/>
      <c r="AN54" s="416"/>
      <c r="AO54" s="416"/>
      <c r="AP54" s="416"/>
      <c r="AR54" s="97"/>
      <c r="AS54" s="98"/>
      <c r="AT54" s="98"/>
      <c r="AU54" s="98"/>
      <c r="AV54" s="98"/>
      <c r="AW54" s="99"/>
      <c r="AX54" s="107"/>
    </row>
    <row r="55" spans="2:50" ht="21" customHeight="1" x14ac:dyDescent="0.3">
      <c r="B55" s="106"/>
      <c r="P55" s="107"/>
      <c r="S55" s="106"/>
      <c r="T55" s="398"/>
      <c r="U55" s="402"/>
      <c r="V55" s="403"/>
      <c r="W55" s="403"/>
      <c r="X55" s="403"/>
      <c r="Y55" s="404"/>
      <c r="AA55" s="97"/>
      <c r="AB55" s="98"/>
      <c r="AC55" s="98"/>
      <c r="AD55" s="98"/>
      <c r="AE55" s="98"/>
      <c r="AF55" s="99"/>
      <c r="AG55" s="107"/>
      <c r="AJ55" s="106"/>
      <c r="AX55" s="107"/>
    </row>
    <row r="56" spans="2:50" ht="21" customHeight="1" x14ac:dyDescent="0.3">
      <c r="B56" s="106"/>
      <c r="P56" s="107"/>
      <c r="S56" s="106"/>
      <c r="AG56" s="107"/>
      <c r="AJ56" s="106"/>
      <c r="AX56" s="107"/>
    </row>
    <row r="57" spans="2:50" ht="21" customHeight="1" x14ac:dyDescent="0.3">
      <c r="B57" s="106"/>
      <c r="P57" s="107"/>
      <c r="S57" s="106"/>
      <c r="AG57" s="107"/>
      <c r="AJ57" s="106"/>
      <c r="AX57" s="107"/>
    </row>
    <row r="58" spans="2:50" ht="21" customHeight="1" x14ac:dyDescent="0.3">
      <c r="B58" s="106"/>
      <c r="P58" s="107"/>
      <c r="S58" s="106"/>
      <c r="AG58" s="107"/>
      <c r="AJ58" s="106"/>
      <c r="AX58" s="107"/>
    </row>
    <row r="59" spans="2:50" ht="21" customHeight="1" x14ac:dyDescent="0.3">
      <c r="B59" s="106"/>
      <c r="P59" s="107"/>
      <c r="S59" s="106"/>
      <c r="AG59" s="107"/>
      <c r="AJ59" s="106"/>
      <c r="AX59" s="107"/>
    </row>
    <row r="60" spans="2:50" ht="21" customHeight="1" x14ac:dyDescent="0.3">
      <c r="B60" s="106"/>
      <c r="P60" s="107"/>
      <c r="S60" s="106"/>
      <c r="AG60" s="107"/>
      <c r="AJ60" s="106"/>
      <c r="AX60" s="107"/>
    </row>
    <row r="61" spans="2:50" ht="21" customHeight="1" x14ac:dyDescent="0.3">
      <c r="B61" s="106"/>
      <c r="P61" s="107"/>
      <c r="S61" s="106"/>
      <c r="AG61" s="107"/>
      <c r="AJ61" s="106"/>
      <c r="AX61" s="107"/>
    </row>
    <row r="62" spans="2:50" ht="21" customHeight="1" thickBot="1" x14ac:dyDescent="0.35">
      <c r="B62" s="108"/>
      <c r="C62" s="109"/>
      <c r="D62" s="109"/>
      <c r="E62" s="109"/>
      <c r="F62" s="109"/>
      <c r="G62" s="109"/>
      <c r="H62" s="109"/>
      <c r="I62" s="109"/>
      <c r="J62" s="109"/>
      <c r="K62" s="109"/>
      <c r="L62" s="109"/>
      <c r="M62" s="109"/>
      <c r="N62" s="109"/>
      <c r="O62" s="109"/>
      <c r="P62" s="110"/>
      <c r="S62" s="108"/>
      <c r="T62" s="109"/>
      <c r="U62" s="109"/>
      <c r="V62" s="109"/>
      <c r="W62" s="109"/>
      <c r="X62" s="109"/>
      <c r="Y62" s="109"/>
      <c r="Z62" s="109"/>
      <c r="AA62" s="109"/>
      <c r="AB62" s="109"/>
      <c r="AC62" s="109"/>
      <c r="AD62" s="109"/>
      <c r="AE62" s="109"/>
      <c r="AF62" s="109"/>
      <c r="AG62" s="110"/>
      <c r="AJ62" s="108"/>
      <c r="AK62" s="109"/>
      <c r="AL62" s="109"/>
      <c r="AM62" s="109"/>
      <c r="AN62" s="109"/>
      <c r="AO62" s="109"/>
      <c r="AP62" s="109"/>
      <c r="AQ62" s="109"/>
      <c r="AR62" s="109"/>
      <c r="AS62" s="109"/>
      <c r="AT62" s="109"/>
      <c r="AU62" s="109"/>
      <c r="AV62" s="109"/>
      <c r="AW62" s="109"/>
      <c r="AX62" s="110"/>
    </row>
    <row r="63" spans="2:50" ht="21" customHeight="1" x14ac:dyDescent="0.3"/>
    <row r="64" spans="2:50" ht="21" customHeight="1" x14ac:dyDescent="0.3"/>
    <row r="65" spans="18:35" ht="21" customHeight="1" x14ac:dyDescent="0.3">
      <c r="R65" s="195"/>
      <c r="AI65" s="195"/>
    </row>
    <row r="66" spans="18:35" ht="21" customHeight="1" x14ac:dyDescent="0.3"/>
    <row r="67" spans="18:35" ht="21" customHeight="1" x14ac:dyDescent="0.3"/>
    <row r="68" spans="18:35" ht="21" customHeight="1" x14ac:dyDescent="0.3"/>
    <row r="69" spans="18:35" ht="21" customHeight="1" x14ac:dyDescent="0.3"/>
    <row r="70" spans="18:35" ht="21" customHeight="1" x14ac:dyDescent="0.3"/>
    <row r="71" spans="18:35" ht="21" customHeight="1" x14ac:dyDescent="0.3"/>
    <row r="72" spans="18:35" ht="21" customHeight="1" x14ac:dyDescent="0.3"/>
    <row r="73" spans="18:35" ht="21" customHeight="1" x14ac:dyDescent="0.3"/>
    <row r="74" spans="18:35" ht="21" customHeight="1" x14ac:dyDescent="0.3"/>
    <row r="75" spans="18:35" ht="21" customHeight="1" x14ac:dyDescent="0.3"/>
    <row r="76" spans="18:35" ht="21" customHeight="1" x14ac:dyDescent="0.3"/>
    <row r="77" spans="18:35" ht="21" customHeight="1" x14ac:dyDescent="0.3"/>
    <row r="78" spans="18:35" ht="21" customHeight="1" x14ac:dyDescent="0.3"/>
    <row r="79" spans="18:35" ht="21" customHeight="1" x14ac:dyDescent="0.3"/>
    <row r="80" spans="18:35" ht="21" customHeight="1" x14ac:dyDescent="0.3"/>
    <row r="81" ht="21" customHeight="1" x14ac:dyDescent="0.3"/>
    <row r="82" ht="21" customHeight="1" x14ac:dyDescent="0.3"/>
    <row r="83" ht="21" customHeight="1" x14ac:dyDescent="0.3"/>
    <row r="84" ht="21" customHeight="1" x14ac:dyDescent="0.3"/>
    <row r="85" ht="21" customHeight="1" x14ac:dyDescent="0.3"/>
    <row r="86" ht="21" customHeight="1" x14ac:dyDescent="0.3"/>
    <row r="87" ht="21" customHeight="1" x14ac:dyDescent="0.3"/>
    <row r="88" ht="21" customHeight="1" x14ac:dyDescent="0.3"/>
    <row r="89" ht="21" customHeight="1" x14ac:dyDescent="0.3"/>
    <row r="90" ht="21" customHeight="1" x14ac:dyDescent="0.3"/>
    <row r="91" ht="21" customHeight="1" x14ac:dyDescent="0.3"/>
    <row r="92" ht="21" customHeight="1" x14ac:dyDescent="0.3"/>
    <row r="93" ht="21" customHeight="1" x14ac:dyDescent="0.3"/>
    <row r="94" ht="21" customHeight="1" x14ac:dyDescent="0.3"/>
    <row r="95" ht="21" customHeight="1" x14ac:dyDescent="0.3"/>
    <row r="96" ht="21" customHeight="1" x14ac:dyDescent="0.3"/>
    <row r="97" ht="21" customHeight="1" x14ac:dyDescent="0.3"/>
    <row r="98" ht="21" customHeight="1" x14ac:dyDescent="0.3"/>
    <row r="99" ht="21" customHeight="1" x14ac:dyDescent="0.3"/>
    <row r="100" ht="21" customHeight="1" x14ac:dyDescent="0.3"/>
    <row r="101" ht="21" customHeight="1" x14ac:dyDescent="0.3"/>
    <row r="102" ht="21" customHeight="1" x14ac:dyDescent="0.3"/>
    <row r="103" ht="21" customHeight="1" x14ac:dyDescent="0.3"/>
    <row r="104" ht="21" customHeight="1" x14ac:dyDescent="0.3"/>
    <row r="105" ht="21" customHeight="1" x14ac:dyDescent="0.3"/>
    <row r="106" ht="21" customHeight="1" x14ac:dyDescent="0.3"/>
    <row r="107" ht="21" customHeight="1" x14ac:dyDescent="0.3"/>
    <row r="108" ht="21" customHeight="1" x14ac:dyDescent="0.3"/>
    <row r="109" ht="21" customHeight="1" x14ac:dyDescent="0.3"/>
    <row r="110" ht="21" customHeight="1" x14ac:dyDescent="0.3"/>
    <row r="111" ht="21" customHeight="1" x14ac:dyDescent="0.3"/>
    <row r="112" ht="21" customHeight="1" x14ac:dyDescent="0.3"/>
    <row r="113" ht="21" customHeight="1" x14ac:dyDescent="0.3"/>
    <row r="114" ht="21" customHeight="1" x14ac:dyDescent="0.3"/>
    <row r="115" ht="21" customHeight="1" x14ac:dyDescent="0.3"/>
    <row r="116" ht="21" customHeight="1" x14ac:dyDescent="0.3"/>
    <row r="117" ht="21" customHeight="1" x14ac:dyDescent="0.3"/>
    <row r="118" ht="21" customHeight="1" x14ac:dyDescent="0.3"/>
    <row r="119" ht="21" customHeight="1" x14ac:dyDescent="0.3"/>
    <row r="120" ht="21" customHeight="1" x14ac:dyDescent="0.3"/>
    <row r="121" ht="21" customHeight="1" x14ac:dyDescent="0.3"/>
    <row r="122" ht="21" customHeight="1" x14ac:dyDescent="0.3"/>
    <row r="123" ht="21" customHeight="1" x14ac:dyDescent="0.3"/>
    <row r="124" ht="21" customHeight="1" x14ac:dyDescent="0.3"/>
    <row r="125" ht="21" customHeight="1" x14ac:dyDescent="0.3"/>
    <row r="126" ht="21" customHeight="1" x14ac:dyDescent="0.3"/>
    <row r="127" ht="21" customHeight="1" x14ac:dyDescent="0.3"/>
    <row r="128" ht="21" customHeight="1" x14ac:dyDescent="0.3"/>
    <row r="129" ht="21" customHeight="1" x14ac:dyDescent="0.3"/>
    <row r="130" ht="21" customHeight="1" x14ac:dyDescent="0.3"/>
    <row r="131" ht="21" customHeight="1" x14ac:dyDescent="0.3"/>
    <row r="132" ht="21" customHeight="1" x14ac:dyDescent="0.3"/>
    <row r="133" ht="21" customHeight="1" x14ac:dyDescent="0.3"/>
    <row r="134" ht="21" customHeight="1" x14ac:dyDescent="0.3"/>
    <row r="135" ht="21" customHeight="1" x14ac:dyDescent="0.3"/>
    <row r="136" ht="21" customHeight="1" x14ac:dyDescent="0.3"/>
    <row r="137" ht="21" customHeight="1" x14ac:dyDescent="0.3"/>
    <row r="138" ht="21" customHeight="1" x14ac:dyDescent="0.3"/>
    <row r="139" ht="21" customHeight="1" x14ac:dyDescent="0.3"/>
    <row r="140" ht="21" customHeight="1" x14ac:dyDescent="0.3"/>
    <row r="141" ht="21" customHeight="1" x14ac:dyDescent="0.3"/>
    <row r="142" ht="21" customHeight="1" x14ac:dyDescent="0.3"/>
    <row r="143" ht="21" customHeight="1" x14ac:dyDescent="0.3"/>
    <row r="144" ht="21" customHeight="1" x14ac:dyDescent="0.3"/>
    <row r="145" ht="21" customHeight="1" x14ac:dyDescent="0.3"/>
    <row r="146" ht="21" customHeight="1" x14ac:dyDescent="0.3"/>
    <row r="147" ht="21" customHeight="1" x14ac:dyDescent="0.3"/>
    <row r="148" ht="21" customHeight="1" x14ac:dyDescent="0.3"/>
    <row r="149" ht="21" customHeight="1" x14ac:dyDescent="0.3"/>
    <row r="150" ht="21" customHeight="1" x14ac:dyDescent="0.3"/>
    <row r="151" ht="21" customHeight="1" x14ac:dyDescent="0.3"/>
    <row r="152" ht="21" customHeight="1" x14ac:dyDescent="0.3"/>
    <row r="153" ht="21" customHeight="1" x14ac:dyDescent="0.3"/>
    <row r="154" ht="21" customHeight="1" x14ac:dyDescent="0.3"/>
    <row r="155" ht="21" customHeight="1" x14ac:dyDescent="0.3"/>
    <row r="156" ht="21" customHeight="1" x14ac:dyDescent="0.3"/>
    <row r="157" ht="21" customHeight="1" x14ac:dyDescent="0.3"/>
    <row r="158" ht="21" customHeight="1" x14ac:dyDescent="0.3"/>
    <row r="159" ht="21" customHeight="1" x14ac:dyDescent="0.3"/>
    <row r="160" ht="21" customHeight="1" x14ac:dyDescent="0.3"/>
    <row r="161" ht="21" customHeight="1" x14ac:dyDescent="0.3"/>
    <row r="162" ht="21" customHeight="1" x14ac:dyDescent="0.3"/>
  </sheetData>
  <sheetProtection sheet="1" objects="1" scenarios="1"/>
  <mergeCells count="57">
    <mergeCell ref="K7:O8"/>
    <mergeCell ref="C36:H36"/>
    <mergeCell ref="J36:O36"/>
    <mergeCell ref="C37:C38"/>
    <mergeCell ref="D9:H10"/>
    <mergeCell ref="C7:C10"/>
    <mergeCell ref="D7:H8"/>
    <mergeCell ref="AA36:AF36"/>
    <mergeCell ref="T37:T38"/>
    <mergeCell ref="U9:Y10"/>
    <mergeCell ref="T39:T47"/>
    <mergeCell ref="D40:H41"/>
    <mergeCell ref="D43:H44"/>
    <mergeCell ref="J7:J10"/>
    <mergeCell ref="T7:T10"/>
    <mergeCell ref="U7:Y8"/>
    <mergeCell ref="AA7:AA10"/>
    <mergeCell ref="AB7:AF8"/>
    <mergeCell ref="T36:Y36"/>
    <mergeCell ref="T12:AF12"/>
    <mergeCell ref="T13:AF17"/>
    <mergeCell ref="T18:AF32"/>
    <mergeCell ref="C12:O12"/>
    <mergeCell ref="C39:C47"/>
    <mergeCell ref="C49:H49"/>
    <mergeCell ref="D52:H53"/>
    <mergeCell ref="C50:C53"/>
    <mergeCell ref="C13:O17"/>
    <mergeCell ref="D46:H47"/>
    <mergeCell ref="C18:O32"/>
    <mergeCell ref="T49:Y49"/>
    <mergeCell ref="U52:Y53"/>
    <mergeCell ref="U40:Y42"/>
    <mergeCell ref="U44:Y47"/>
    <mergeCell ref="AK18:AW32"/>
    <mergeCell ref="U50:Y51"/>
    <mergeCell ref="T50:T51"/>
    <mergeCell ref="T52:T55"/>
    <mergeCell ref="U54:Y55"/>
    <mergeCell ref="AL51:AP52"/>
    <mergeCell ref="AL53:AP54"/>
    <mergeCell ref="AK49:AK54"/>
    <mergeCell ref="AK47:AP47"/>
    <mergeCell ref="AL49:AP50"/>
    <mergeCell ref="AK37:AK38"/>
    <mergeCell ref="AL40:AP42"/>
    <mergeCell ref="AS7:AW8"/>
    <mergeCell ref="AK36:AP36"/>
    <mergeCell ref="AR36:AW36"/>
    <mergeCell ref="AL9:AP10"/>
    <mergeCell ref="AK12:AW12"/>
    <mergeCell ref="AK13:AW17"/>
    <mergeCell ref="AL44:AP45"/>
    <mergeCell ref="AK39:AK45"/>
    <mergeCell ref="AK7:AK10"/>
    <mergeCell ref="AL7:AP8"/>
    <mergeCell ref="AR7:AR10"/>
  </mergeCells>
  <phoneticPr fontId="2"/>
  <pageMargins left="0.7" right="0.7" top="0.75" bottom="0.75" header="0.3" footer="0.3"/>
  <pageSetup paperSize="9" scale="45" fitToWidth="3" orientation="portrait" r:id="rId1"/>
  <colBreaks count="2" manualBreakCount="2">
    <brk id="17" max="62" man="1"/>
    <brk id="34" max="62" man="1"/>
  </colBreaks>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40447A-F95F-4C2A-A01D-6888C8B38837}">
  <sheetPr codeName="Sheet39">
    <pageSetUpPr fitToPage="1"/>
  </sheetPr>
  <dimension ref="A1:AG156"/>
  <sheetViews>
    <sheetView showGridLines="0" zoomScaleNormal="100" workbookViewId="0"/>
  </sheetViews>
  <sheetFormatPr defaultColWidth="8" defaultRowHeight="16.5" x14ac:dyDescent="0.3"/>
  <cols>
    <col min="1" max="1" width="5.625" style="88" customWidth="1"/>
    <col min="2" max="2" width="3.625" style="88" customWidth="1"/>
    <col min="3" max="8" width="12.625" style="88" customWidth="1"/>
    <col min="9" max="9" width="3.625" style="88" customWidth="1"/>
    <col min="10" max="15" width="12.625" style="88" customWidth="1"/>
    <col min="16" max="16" width="3.625" style="88" customWidth="1"/>
    <col min="17" max="18" width="5.625" style="88" customWidth="1"/>
    <col min="19" max="19" width="3.625" style="88" customWidth="1"/>
    <col min="20" max="25" width="12.625" style="88" customWidth="1"/>
    <col min="26" max="26" width="3.625" style="88" customWidth="1"/>
    <col min="27" max="32" width="12.625" style="88" customWidth="1"/>
    <col min="33" max="33" width="3.625" style="88" customWidth="1"/>
    <col min="34" max="34" width="5.625" style="88" customWidth="1"/>
    <col min="35" max="54" width="12.625" style="88" customWidth="1"/>
    <col min="55" max="16384" width="8" style="88"/>
  </cols>
  <sheetData>
    <row r="1" spans="1:33" ht="21" customHeight="1" x14ac:dyDescent="0.3">
      <c r="A1" s="69" t="str">
        <f>HYPERLINK("#地域モデル判定ツール!A1","地域モデル判定ツールへ戻る")</f>
        <v>地域モデル判定ツールへ戻る</v>
      </c>
      <c r="B1" s="87"/>
      <c r="S1" s="87"/>
    </row>
    <row r="2" spans="1:33" s="89" customFormat="1" ht="21" customHeight="1" x14ac:dyDescent="0.3">
      <c r="B2" s="90" t="s">
        <v>2327</v>
      </c>
      <c r="S2" s="90" t="s">
        <v>2327</v>
      </c>
    </row>
    <row r="3" spans="1:33" s="188" customFormat="1" ht="21" customHeight="1" x14ac:dyDescent="0.3">
      <c r="B3" s="188" t="s">
        <v>2328</v>
      </c>
      <c r="S3" s="188" t="s">
        <v>2328</v>
      </c>
    </row>
    <row r="4" spans="1:33" s="91" customFormat="1" ht="21" customHeight="1" x14ac:dyDescent="0.3">
      <c r="A4" s="201"/>
      <c r="B4" s="91" t="s">
        <v>2329</v>
      </c>
      <c r="S4" s="91" t="s">
        <v>2330</v>
      </c>
    </row>
    <row r="5" spans="1:33" ht="21" customHeight="1" thickBot="1" x14ac:dyDescent="0.35"/>
    <row r="6" spans="1:33" ht="21" customHeight="1" x14ac:dyDescent="0.3">
      <c r="B6" s="103"/>
      <c r="C6" s="104"/>
      <c r="D6" s="104"/>
      <c r="E6" s="104"/>
      <c r="F6" s="104"/>
      <c r="G6" s="104"/>
      <c r="H6" s="104"/>
      <c r="I6" s="104"/>
      <c r="J6" s="104"/>
      <c r="K6" s="104"/>
      <c r="L6" s="104"/>
      <c r="M6" s="104"/>
      <c r="N6" s="104"/>
      <c r="O6" s="104"/>
      <c r="P6" s="105"/>
      <c r="S6" s="103"/>
      <c r="T6" s="104"/>
      <c r="U6" s="104"/>
      <c r="V6" s="104"/>
      <c r="W6" s="104"/>
      <c r="X6" s="104"/>
      <c r="Y6" s="104"/>
      <c r="Z6" s="104"/>
      <c r="AA6" s="104"/>
      <c r="AB6" s="104"/>
      <c r="AC6" s="104"/>
      <c r="AD6" s="104"/>
      <c r="AE6" s="104"/>
      <c r="AF6" s="104"/>
      <c r="AG6" s="105"/>
    </row>
    <row r="7" spans="1:33" ht="21" customHeight="1" x14ac:dyDescent="0.3">
      <c r="B7" s="106"/>
      <c r="C7" s="382" t="s">
        <v>2237</v>
      </c>
      <c r="D7" s="389" t="s">
        <v>2331</v>
      </c>
      <c r="E7" s="390"/>
      <c r="F7" s="390"/>
      <c r="G7" s="390"/>
      <c r="H7" s="391"/>
      <c r="J7" s="382" t="s">
        <v>2239</v>
      </c>
      <c r="K7" s="383" t="s">
        <v>2332</v>
      </c>
      <c r="L7" s="384"/>
      <c r="M7" s="100"/>
      <c r="N7" s="384" t="s">
        <v>2333</v>
      </c>
      <c r="O7" s="385"/>
      <c r="P7" s="107"/>
      <c r="S7" s="106"/>
      <c r="T7" s="382" t="s">
        <v>2237</v>
      </c>
      <c r="U7" s="389" t="s">
        <v>2334</v>
      </c>
      <c r="V7" s="390"/>
      <c r="W7" s="390"/>
      <c r="X7" s="390"/>
      <c r="Y7" s="391"/>
      <c r="AA7" s="382" t="s">
        <v>2239</v>
      </c>
      <c r="AB7" s="383" t="s">
        <v>2335</v>
      </c>
      <c r="AC7" s="384"/>
      <c r="AD7" s="100"/>
      <c r="AE7" s="384" t="s">
        <v>2336</v>
      </c>
      <c r="AF7" s="385"/>
      <c r="AG7" s="107"/>
    </row>
    <row r="8" spans="1:33" ht="21" customHeight="1" x14ac:dyDescent="0.3">
      <c r="B8" s="106"/>
      <c r="C8" s="382"/>
      <c r="D8" s="392"/>
      <c r="E8" s="393"/>
      <c r="F8" s="393"/>
      <c r="G8" s="393"/>
      <c r="H8" s="394"/>
      <c r="J8" s="382"/>
      <c r="K8" s="386"/>
      <c r="L8" s="387"/>
      <c r="M8" s="101"/>
      <c r="N8" s="387"/>
      <c r="O8" s="388"/>
      <c r="P8" s="107"/>
      <c r="S8" s="106"/>
      <c r="T8" s="382"/>
      <c r="U8" s="392"/>
      <c r="V8" s="393"/>
      <c r="W8" s="393"/>
      <c r="X8" s="393"/>
      <c r="Y8" s="394"/>
      <c r="AA8" s="382"/>
      <c r="AB8" s="386"/>
      <c r="AC8" s="387"/>
      <c r="AD8" s="101"/>
      <c r="AE8" s="387"/>
      <c r="AF8" s="388"/>
      <c r="AG8" s="107"/>
    </row>
    <row r="9" spans="1:33" ht="21" customHeight="1" x14ac:dyDescent="0.3">
      <c r="B9" s="106"/>
      <c r="C9" s="382"/>
      <c r="D9" s="392" t="s">
        <v>2245</v>
      </c>
      <c r="E9" s="393"/>
      <c r="F9" s="393"/>
      <c r="G9" s="393"/>
      <c r="H9" s="394"/>
      <c r="J9" s="382"/>
      <c r="K9" s="95" t="s">
        <v>2337</v>
      </c>
      <c r="N9" s="88" t="s">
        <v>2338</v>
      </c>
      <c r="O9" s="96"/>
      <c r="P9" s="107"/>
      <c r="S9" s="106"/>
      <c r="T9" s="382"/>
      <c r="U9" s="392" t="s">
        <v>2339</v>
      </c>
      <c r="V9" s="393"/>
      <c r="W9" s="393"/>
      <c r="X9" s="393"/>
      <c r="Y9" s="394"/>
      <c r="AA9" s="382"/>
      <c r="AB9" s="95" t="s">
        <v>2340</v>
      </c>
      <c r="AE9" s="88" t="s">
        <v>2341</v>
      </c>
      <c r="AF9" s="96"/>
      <c r="AG9" s="107"/>
    </row>
    <row r="10" spans="1:33" ht="21" customHeight="1" x14ac:dyDescent="0.3">
      <c r="B10" s="106"/>
      <c r="C10" s="382"/>
      <c r="D10" s="395"/>
      <c r="E10" s="396"/>
      <c r="F10" s="396"/>
      <c r="G10" s="396"/>
      <c r="H10" s="397"/>
      <c r="J10" s="382"/>
      <c r="K10" s="97" t="s">
        <v>2342</v>
      </c>
      <c r="L10" s="98"/>
      <c r="M10" s="98"/>
      <c r="N10" s="98" t="s">
        <v>2343</v>
      </c>
      <c r="O10" s="99"/>
      <c r="P10" s="107"/>
      <c r="S10" s="106"/>
      <c r="T10" s="382"/>
      <c r="U10" s="395"/>
      <c r="V10" s="396"/>
      <c r="W10" s="396"/>
      <c r="X10" s="396"/>
      <c r="Y10" s="397"/>
      <c r="AA10" s="382"/>
      <c r="AB10" s="97" t="s">
        <v>2344</v>
      </c>
      <c r="AC10" s="98"/>
      <c r="AD10" s="98"/>
      <c r="AE10" s="98" t="s">
        <v>2345</v>
      </c>
      <c r="AF10" s="99"/>
      <c r="AG10" s="107"/>
    </row>
    <row r="11" spans="1:33" ht="21" customHeight="1" x14ac:dyDescent="0.25">
      <c r="B11" s="106"/>
      <c r="O11" s="81" t="s">
        <v>4388</v>
      </c>
      <c r="P11" s="107"/>
      <c r="S11" s="106"/>
      <c r="AF11" s="81" t="s">
        <v>4388</v>
      </c>
      <c r="AG11" s="107"/>
    </row>
    <row r="12" spans="1:33" ht="21" customHeight="1" x14ac:dyDescent="0.3">
      <c r="B12" s="106"/>
      <c r="C12" s="405" t="s">
        <v>4391</v>
      </c>
      <c r="D12" s="405"/>
      <c r="E12" s="405"/>
      <c r="F12" s="405"/>
      <c r="G12" s="405"/>
      <c r="H12" s="405"/>
      <c r="I12" s="405"/>
      <c r="J12" s="405"/>
      <c r="K12" s="405"/>
      <c r="L12" s="405"/>
      <c r="M12" s="405"/>
      <c r="N12" s="405"/>
      <c r="O12" s="405"/>
      <c r="P12" s="107"/>
      <c r="S12" s="106"/>
      <c r="T12" s="405" t="s">
        <v>4392</v>
      </c>
      <c r="U12" s="405"/>
      <c r="V12" s="405"/>
      <c r="W12" s="405"/>
      <c r="X12" s="405"/>
      <c r="Y12" s="405"/>
      <c r="Z12" s="405"/>
      <c r="AA12" s="405"/>
      <c r="AB12" s="405"/>
      <c r="AC12" s="405"/>
      <c r="AD12" s="405"/>
      <c r="AE12" s="405"/>
      <c r="AF12" s="405"/>
      <c r="AG12" s="107"/>
    </row>
    <row r="13" spans="1:33" ht="21" customHeight="1" x14ac:dyDescent="0.3">
      <c r="B13" s="106"/>
      <c r="C13" s="399" t="s">
        <v>2346</v>
      </c>
      <c r="D13" s="400"/>
      <c r="E13" s="400"/>
      <c r="F13" s="400"/>
      <c r="G13" s="400"/>
      <c r="H13" s="400"/>
      <c r="I13" s="400"/>
      <c r="J13" s="400"/>
      <c r="K13" s="400"/>
      <c r="L13" s="400"/>
      <c r="M13" s="400"/>
      <c r="N13" s="400"/>
      <c r="O13" s="401"/>
      <c r="P13" s="107"/>
      <c r="S13" s="106"/>
      <c r="T13" s="399" t="s">
        <v>2347</v>
      </c>
      <c r="U13" s="400"/>
      <c r="V13" s="400"/>
      <c r="W13" s="400"/>
      <c r="X13" s="400"/>
      <c r="Y13" s="400"/>
      <c r="Z13" s="400"/>
      <c r="AA13" s="400"/>
      <c r="AB13" s="400"/>
      <c r="AC13" s="400"/>
      <c r="AD13" s="400"/>
      <c r="AE13" s="400"/>
      <c r="AF13" s="401"/>
      <c r="AG13" s="107"/>
    </row>
    <row r="14" spans="1:33" ht="21" customHeight="1" x14ac:dyDescent="0.3">
      <c r="B14" s="106"/>
      <c r="C14" s="399"/>
      <c r="D14" s="400"/>
      <c r="E14" s="400"/>
      <c r="F14" s="400"/>
      <c r="G14" s="400"/>
      <c r="H14" s="400"/>
      <c r="I14" s="400"/>
      <c r="J14" s="400"/>
      <c r="K14" s="400"/>
      <c r="L14" s="400"/>
      <c r="M14" s="400"/>
      <c r="N14" s="400"/>
      <c r="O14" s="401"/>
      <c r="P14" s="107"/>
      <c r="S14" s="106"/>
      <c r="T14" s="399"/>
      <c r="U14" s="400"/>
      <c r="V14" s="400"/>
      <c r="W14" s="400"/>
      <c r="X14" s="400"/>
      <c r="Y14" s="400"/>
      <c r="Z14" s="400"/>
      <c r="AA14" s="400"/>
      <c r="AB14" s="400"/>
      <c r="AC14" s="400"/>
      <c r="AD14" s="400"/>
      <c r="AE14" s="400"/>
      <c r="AF14" s="401"/>
      <c r="AG14" s="107"/>
    </row>
    <row r="15" spans="1:33" ht="21" customHeight="1" x14ac:dyDescent="0.3">
      <c r="B15" s="106"/>
      <c r="C15" s="399"/>
      <c r="D15" s="400"/>
      <c r="E15" s="400"/>
      <c r="F15" s="400"/>
      <c r="G15" s="400"/>
      <c r="H15" s="400"/>
      <c r="I15" s="400"/>
      <c r="J15" s="400"/>
      <c r="K15" s="400"/>
      <c r="L15" s="400"/>
      <c r="M15" s="400"/>
      <c r="N15" s="400"/>
      <c r="O15" s="401"/>
      <c r="P15" s="107"/>
      <c r="S15" s="106"/>
      <c r="T15" s="399"/>
      <c r="U15" s="400"/>
      <c r="V15" s="400"/>
      <c r="W15" s="400"/>
      <c r="X15" s="400"/>
      <c r="Y15" s="400"/>
      <c r="Z15" s="400"/>
      <c r="AA15" s="400"/>
      <c r="AB15" s="400"/>
      <c r="AC15" s="400"/>
      <c r="AD15" s="400"/>
      <c r="AE15" s="400"/>
      <c r="AF15" s="401"/>
      <c r="AG15" s="107"/>
    </row>
    <row r="16" spans="1:33" ht="21" customHeight="1" x14ac:dyDescent="0.3">
      <c r="B16" s="106"/>
      <c r="C16" s="399"/>
      <c r="D16" s="400"/>
      <c r="E16" s="400"/>
      <c r="F16" s="400"/>
      <c r="G16" s="400"/>
      <c r="H16" s="400"/>
      <c r="I16" s="400"/>
      <c r="J16" s="400"/>
      <c r="K16" s="400"/>
      <c r="L16" s="400"/>
      <c r="M16" s="400"/>
      <c r="N16" s="400"/>
      <c r="O16" s="401"/>
      <c r="P16" s="107"/>
      <c r="S16" s="106"/>
      <c r="T16" s="399"/>
      <c r="U16" s="400"/>
      <c r="V16" s="400"/>
      <c r="W16" s="400"/>
      <c r="X16" s="400"/>
      <c r="Y16" s="400"/>
      <c r="Z16" s="400"/>
      <c r="AA16" s="400"/>
      <c r="AB16" s="400"/>
      <c r="AC16" s="400"/>
      <c r="AD16" s="400"/>
      <c r="AE16" s="400"/>
      <c r="AF16" s="401"/>
      <c r="AG16" s="107"/>
    </row>
    <row r="17" spans="2:33" ht="21" customHeight="1" x14ac:dyDescent="0.3">
      <c r="B17" s="106"/>
      <c r="C17" s="399"/>
      <c r="D17" s="400"/>
      <c r="E17" s="400"/>
      <c r="F17" s="400"/>
      <c r="G17" s="400"/>
      <c r="H17" s="400"/>
      <c r="I17" s="400"/>
      <c r="J17" s="400"/>
      <c r="K17" s="400"/>
      <c r="L17" s="400"/>
      <c r="M17" s="400"/>
      <c r="N17" s="400"/>
      <c r="O17" s="401"/>
      <c r="P17" s="107"/>
      <c r="S17" s="106"/>
      <c r="T17" s="399"/>
      <c r="U17" s="400"/>
      <c r="V17" s="400"/>
      <c r="W17" s="400"/>
      <c r="X17" s="400"/>
      <c r="Y17" s="400"/>
      <c r="Z17" s="400"/>
      <c r="AA17" s="400"/>
      <c r="AB17" s="400"/>
      <c r="AC17" s="400"/>
      <c r="AD17" s="400"/>
      <c r="AE17" s="400"/>
      <c r="AF17" s="401"/>
      <c r="AG17" s="107"/>
    </row>
    <row r="18" spans="2:33" ht="21" customHeight="1" x14ac:dyDescent="0.3">
      <c r="B18" s="106"/>
      <c r="C18" s="399"/>
      <c r="D18" s="400"/>
      <c r="E18" s="400"/>
      <c r="F18" s="400"/>
      <c r="G18" s="400"/>
      <c r="H18" s="400"/>
      <c r="I18" s="400"/>
      <c r="J18" s="400"/>
      <c r="K18" s="400"/>
      <c r="L18" s="400"/>
      <c r="M18" s="400"/>
      <c r="N18" s="400"/>
      <c r="O18" s="401"/>
      <c r="P18" s="107"/>
      <c r="S18" s="106"/>
      <c r="T18" s="399"/>
      <c r="U18" s="400"/>
      <c r="V18" s="400"/>
      <c r="W18" s="400"/>
      <c r="X18" s="400"/>
      <c r="Y18" s="400"/>
      <c r="Z18" s="400"/>
      <c r="AA18" s="400"/>
      <c r="AB18" s="400"/>
      <c r="AC18" s="400"/>
      <c r="AD18" s="400"/>
      <c r="AE18" s="400"/>
      <c r="AF18" s="401"/>
      <c r="AG18" s="107"/>
    </row>
    <row r="19" spans="2:33" ht="21" customHeight="1" x14ac:dyDescent="0.3">
      <c r="B19" s="106"/>
      <c r="C19" s="399"/>
      <c r="D19" s="400"/>
      <c r="E19" s="400"/>
      <c r="F19" s="400"/>
      <c r="G19" s="400"/>
      <c r="H19" s="400"/>
      <c r="I19" s="400"/>
      <c r="J19" s="400"/>
      <c r="K19" s="400"/>
      <c r="L19" s="400"/>
      <c r="M19" s="400"/>
      <c r="N19" s="400"/>
      <c r="O19" s="401"/>
      <c r="P19" s="107"/>
      <c r="S19" s="106"/>
      <c r="T19" s="399"/>
      <c r="U19" s="400"/>
      <c r="V19" s="400"/>
      <c r="W19" s="400"/>
      <c r="X19" s="400"/>
      <c r="Y19" s="400"/>
      <c r="Z19" s="400"/>
      <c r="AA19" s="400"/>
      <c r="AB19" s="400"/>
      <c r="AC19" s="400"/>
      <c r="AD19" s="400"/>
      <c r="AE19" s="400"/>
      <c r="AF19" s="401"/>
      <c r="AG19" s="107"/>
    </row>
    <row r="20" spans="2:33" ht="21" customHeight="1" x14ac:dyDescent="0.3">
      <c r="B20" s="106"/>
      <c r="C20" s="399"/>
      <c r="D20" s="400"/>
      <c r="E20" s="400"/>
      <c r="F20" s="400"/>
      <c r="G20" s="400"/>
      <c r="H20" s="400"/>
      <c r="I20" s="400"/>
      <c r="J20" s="400"/>
      <c r="K20" s="400"/>
      <c r="L20" s="400"/>
      <c r="M20" s="400"/>
      <c r="N20" s="400"/>
      <c r="O20" s="401"/>
      <c r="P20" s="107"/>
      <c r="S20" s="106"/>
      <c r="T20" s="399"/>
      <c r="U20" s="400"/>
      <c r="V20" s="400"/>
      <c r="W20" s="400"/>
      <c r="X20" s="400"/>
      <c r="Y20" s="400"/>
      <c r="Z20" s="400"/>
      <c r="AA20" s="400"/>
      <c r="AB20" s="400"/>
      <c r="AC20" s="400"/>
      <c r="AD20" s="400"/>
      <c r="AE20" s="400"/>
      <c r="AF20" s="401"/>
      <c r="AG20" s="107"/>
    </row>
    <row r="21" spans="2:33" ht="21" customHeight="1" x14ac:dyDescent="0.3">
      <c r="B21" s="106"/>
      <c r="C21" s="399"/>
      <c r="D21" s="400"/>
      <c r="E21" s="400"/>
      <c r="F21" s="400"/>
      <c r="G21" s="400"/>
      <c r="H21" s="400"/>
      <c r="I21" s="400"/>
      <c r="J21" s="400"/>
      <c r="K21" s="400"/>
      <c r="L21" s="400"/>
      <c r="M21" s="400"/>
      <c r="N21" s="400"/>
      <c r="O21" s="401"/>
      <c r="P21" s="107"/>
      <c r="S21" s="106"/>
      <c r="T21" s="399"/>
      <c r="U21" s="400"/>
      <c r="V21" s="400"/>
      <c r="W21" s="400"/>
      <c r="X21" s="400"/>
      <c r="Y21" s="400"/>
      <c r="Z21" s="400"/>
      <c r="AA21" s="400"/>
      <c r="AB21" s="400"/>
      <c r="AC21" s="400"/>
      <c r="AD21" s="400"/>
      <c r="AE21" s="400"/>
      <c r="AF21" s="401"/>
      <c r="AG21" s="107"/>
    </row>
    <row r="22" spans="2:33" ht="21" customHeight="1" x14ac:dyDescent="0.3">
      <c r="B22" s="106"/>
      <c r="C22" s="399"/>
      <c r="D22" s="400"/>
      <c r="E22" s="400"/>
      <c r="F22" s="400"/>
      <c r="G22" s="400"/>
      <c r="H22" s="400"/>
      <c r="I22" s="400"/>
      <c r="J22" s="400"/>
      <c r="K22" s="400"/>
      <c r="L22" s="400"/>
      <c r="M22" s="400"/>
      <c r="N22" s="400"/>
      <c r="O22" s="401"/>
      <c r="P22" s="107"/>
      <c r="S22" s="106"/>
      <c r="T22" s="399"/>
      <c r="U22" s="400"/>
      <c r="V22" s="400"/>
      <c r="W22" s="400"/>
      <c r="X22" s="400"/>
      <c r="Y22" s="400"/>
      <c r="Z22" s="400"/>
      <c r="AA22" s="400"/>
      <c r="AB22" s="400"/>
      <c r="AC22" s="400"/>
      <c r="AD22" s="400"/>
      <c r="AE22" s="400"/>
      <c r="AF22" s="401"/>
      <c r="AG22" s="107"/>
    </row>
    <row r="23" spans="2:33" ht="21" customHeight="1" x14ac:dyDescent="0.3">
      <c r="B23" s="106"/>
      <c r="C23" s="399"/>
      <c r="D23" s="400"/>
      <c r="E23" s="400"/>
      <c r="F23" s="400"/>
      <c r="G23" s="400"/>
      <c r="H23" s="400"/>
      <c r="I23" s="400"/>
      <c r="J23" s="400"/>
      <c r="K23" s="400"/>
      <c r="L23" s="400"/>
      <c r="M23" s="400"/>
      <c r="N23" s="400"/>
      <c r="O23" s="401"/>
      <c r="P23" s="107"/>
      <c r="S23" s="106"/>
      <c r="T23" s="399"/>
      <c r="U23" s="400"/>
      <c r="V23" s="400"/>
      <c r="W23" s="400"/>
      <c r="X23" s="400"/>
      <c r="Y23" s="400"/>
      <c r="Z23" s="400"/>
      <c r="AA23" s="400"/>
      <c r="AB23" s="400"/>
      <c r="AC23" s="400"/>
      <c r="AD23" s="400"/>
      <c r="AE23" s="400"/>
      <c r="AF23" s="401"/>
      <c r="AG23" s="107"/>
    </row>
    <row r="24" spans="2:33" ht="21" customHeight="1" x14ac:dyDescent="0.3">
      <c r="B24" s="106"/>
      <c r="C24" s="399"/>
      <c r="D24" s="400"/>
      <c r="E24" s="400"/>
      <c r="F24" s="400"/>
      <c r="G24" s="400"/>
      <c r="H24" s="400"/>
      <c r="I24" s="400"/>
      <c r="J24" s="400"/>
      <c r="K24" s="400"/>
      <c r="L24" s="400"/>
      <c r="M24" s="400"/>
      <c r="N24" s="400"/>
      <c r="O24" s="401"/>
      <c r="P24" s="107"/>
      <c r="R24" s="219"/>
      <c r="S24" s="106"/>
      <c r="T24" s="399"/>
      <c r="U24" s="400"/>
      <c r="V24" s="400"/>
      <c r="W24" s="400"/>
      <c r="X24" s="400"/>
      <c r="Y24" s="400"/>
      <c r="Z24" s="400"/>
      <c r="AA24" s="400"/>
      <c r="AB24" s="400"/>
      <c r="AC24" s="400"/>
      <c r="AD24" s="400"/>
      <c r="AE24" s="400"/>
      <c r="AF24" s="401"/>
      <c r="AG24" s="107"/>
    </row>
    <row r="25" spans="2:33" ht="21" customHeight="1" x14ac:dyDescent="0.3">
      <c r="B25" s="106"/>
      <c r="C25" s="399"/>
      <c r="D25" s="400"/>
      <c r="E25" s="400"/>
      <c r="F25" s="400"/>
      <c r="G25" s="400"/>
      <c r="H25" s="400"/>
      <c r="I25" s="400"/>
      <c r="J25" s="400"/>
      <c r="K25" s="400"/>
      <c r="L25" s="400"/>
      <c r="M25" s="400"/>
      <c r="N25" s="400"/>
      <c r="O25" s="401"/>
      <c r="P25" s="107"/>
      <c r="S25" s="106"/>
      <c r="T25" s="399"/>
      <c r="U25" s="400"/>
      <c r="V25" s="400"/>
      <c r="W25" s="400"/>
      <c r="X25" s="400"/>
      <c r="Y25" s="400"/>
      <c r="Z25" s="400"/>
      <c r="AA25" s="400"/>
      <c r="AB25" s="400"/>
      <c r="AC25" s="400"/>
      <c r="AD25" s="400"/>
      <c r="AE25" s="400"/>
      <c r="AF25" s="401"/>
      <c r="AG25" s="107"/>
    </row>
    <row r="26" spans="2:33" ht="21" customHeight="1" x14ac:dyDescent="0.3">
      <c r="B26" s="106"/>
      <c r="C26" s="399"/>
      <c r="D26" s="400"/>
      <c r="E26" s="400"/>
      <c r="F26" s="400"/>
      <c r="G26" s="400"/>
      <c r="H26" s="400"/>
      <c r="I26" s="400"/>
      <c r="J26" s="400"/>
      <c r="K26" s="400"/>
      <c r="L26" s="400"/>
      <c r="M26" s="400"/>
      <c r="N26" s="400"/>
      <c r="O26" s="401"/>
      <c r="P26" s="107"/>
      <c r="S26" s="106"/>
      <c r="T26" s="399"/>
      <c r="U26" s="400"/>
      <c r="V26" s="400"/>
      <c r="W26" s="400"/>
      <c r="X26" s="400"/>
      <c r="Y26" s="400"/>
      <c r="Z26" s="400"/>
      <c r="AA26" s="400"/>
      <c r="AB26" s="400"/>
      <c r="AC26" s="400"/>
      <c r="AD26" s="400"/>
      <c r="AE26" s="400"/>
      <c r="AF26" s="401"/>
      <c r="AG26" s="107"/>
    </row>
    <row r="27" spans="2:33" ht="21" customHeight="1" x14ac:dyDescent="0.3">
      <c r="B27" s="106"/>
      <c r="C27" s="399"/>
      <c r="D27" s="400"/>
      <c r="E27" s="400"/>
      <c r="F27" s="400"/>
      <c r="G27" s="400"/>
      <c r="H27" s="400"/>
      <c r="I27" s="400"/>
      <c r="J27" s="400"/>
      <c r="K27" s="400"/>
      <c r="L27" s="400"/>
      <c r="M27" s="400"/>
      <c r="N27" s="400"/>
      <c r="O27" s="401"/>
      <c r="P27" s="107"/>
      <c r="S27" s="106"/>
      <c r="T27" s="399"/>
      <c r="U27" s="400"/>
      <c r="V27" s="400"/>
      <c r="W27" s="400"/>
      <c r="X27" s="400"/>
      <c r="Y27" s="400"/>
      <c r="Z27" s="400"/>
      <c r="AA27" s="400"/>
      <c r="AB27" s="400"/>
      <c r="AC27" s="400"/>
      <c r="AD27" s="400"/>
      <c r="AE27" s="400"/>
      <c r="AF27" s="401"/>
      <c r="AG27" s="107"/>
    </row>
    <row r="28" spans="2:33" ht="21" customHeight="1" x14ac:dyDescent="0.3">
      <c r="B28" s="106"/>
      <c r="C28" s="399"/>
      <c r="D28" s="400"/>
      <c r="E28" s="400"/>
      <c r="F28" s="400"/>
      <c r="G28" s="400"/>
      <c r="H28" s="400"/>
      <c r="I28" s="400"/>
      <c r="J28" s="400"/>
      <c r="K28" s="400"/>
      <c r="L28" s="400"/>
      <c r="M28" s="400"/>
      <c r="N28" s="400"/>
      <c r="O28" s="401"/>
      <c r="P28" s="107"/>
      <c r="S28" s="106"/>
      <c r="T28" s="399"/>
      <c r="U28" s="400"/>
      <c r="V28" s="400"/>
      <c r="W28" s="400"/>
      <c r="X28" s="400"/>
      <c r="Y28" s="400"/>
      <c r="Z28" s="400"/>
      <c r="AA28" s="400"/>
      <c r="AB28" s="400"/>
      <c r="AC28" s="400"/>
      <c r="AD28" s="400"/>
      <c r="AE28" s="400"/>
      <c r="AF28" s="401"/>
      <c r="AG28" s="107"/>
    </row>
    <row r="29" spans="2:33" ht="21" customHeight="1" x14ac:dyDescent="0.3">
      <c r="B29" s="106"/>
      <c r="C29" s="399"/>
      <c r="D29" s="400"/>
      <c r="E29" s="400"/>
      <c r="F29" s="400"/>
      <c r="G29" s="400"/>
      <c r="H29" s="400"/>
      <c r="I29" s="400"/>
      <c r="J29" s="400"/>
      <c r="K29" s="400"/>
      <c r="L29" s="400"/>
      <c r="M29" s="400"/>
      <c r="N29" s="400"/>
      <c r="O29" s="401"/>
      <c r="P29" s="107"/>
      <c r="S29" s="106"/>
      <c r="T29" s="399"/>
      <c r="U29" s="400"/>
      <c r="V29" s="400"/>
      <c r="W29" s="400"/>
      <c r="X29" s="400"/>
      <c r="Y29" s="400"/>
      <c r="Z29" s="400"/>
      <c r="AA29" s="400"/>
      <c r="AB29" s="400"/>
      <c r="AC29" s="400"/>
      <c r="AD29" s="400"/>
      <c r="AE29" s="400"/>
      <c r="AF29" s="401"/>
      <c r="AG29" s="107"/>
    </row>
    <row r="30" spans="2:33" ht="21" customHeight="1" x14ac:dyDescent="0.3">
      <c r="B30" s="106"/>
      <c r="C30" s="399"/>
      <c r="D30" s="400"/>
      <c r="E30" s="400"/>
      <c r="F30" s="400"/>
      <c r="G30" s="400"/>
      <c r="H30" s="400"/>
      <c r="I30" s="400"/>
      <c r="J30" s="400"/>
      <c r="K30" s="400"/>
      <c r="L30" s="400"/>
      <c r="M30" s="400"/>
      <c r="N30" s="400"/>
      <c r="O30" s="401"/>
      <c r="P30" s="107"/>
      <c r="S30" s="106"/>
      <c r="T30" s="399"/>
      <c r="U30" s="400"/>
      <c r="V30" s="400"/>
      <c r="W30" s="400"/>
      <c r="X30" s="400"/>
      <c r="Y30" s="400"/>
      <c r="Z30" s="400"/>
      <c r="AA30" s="400"/>
      <c r="AB30" s="400"/>
      <c r="AC30" s="400"/>
      <c r="AD30" s="400"/>
      <c r="AE30" s="400"/>
      <c r="AF30" s="401"/>
      <c r="AG30" s="107"/>
    </row>
    <row r="31" spans="2:33" ht="21" customHeight="1" x14ac:dyDescent="0.3">
      <c r="B31" s="106"/>
      <c r="C31" s="399"/>
      <c r="D31" s="400"/>
      <c r="E31" s="400"/>
      <c r="F31" s="400"/>
      <c r="G31" s="400"/>
      <c r="H31" s="400"/>
      <c r="I31" s="400"/>
      <c r="J31" s="400"/>
      <c r="K31" s="400"/>
      <c r="L31" s="400"/>
      <c r="M31" s="400"/>
      <c r="N31" s="400"/>
      <c r="O31" s="401"/>
      <c r="P31" s="107"/>
      <c r="S31" s="106"/>
      <c r="T31" s="399"/>
      <c r="U31" s="400"/>
      <c r="V31" s="400"/>
      <c r="W31" s="400"/>
      <c r="X31" s="400"/>
      <c r="Y31" s="400"/>
      <c r="Z31" s="400"/>
      <c r="AA31" s="400"/>
      <c r="AB31" s="400"/>
      <c r="AC31" s="400"/>
      <c r="AD31" s="400"/>
      <c r="AE31" s="400"/>
      <c r="AF31" s="401"/>
      <c r="AG31" s="107"/>
    </row>
    <row r="32" spans="2:33" ht="21" customHeight="1" x14ac:dyDescent="0.3">
      <c r="B32" s="106"/>
      <c r="C32" s="402"/>
      <c r="D32" s="403"/>
      <c r="E32" s="403"/>
      <c r="F32" s="403"/>
      <c r="G32" s="403"/>
      <c r="H32" s="403"/>
      <c r="I32" s="403"/>
      <c r="J32" s="403"/>
      <c r="K32" s="403"/>
      <c r="L32" s="403"/>
      <c r="M32" s="403"/>
      <c r="N32" s="403"/>
      <c r="O32" s="404"/>
      <c r="P32" s="107"/>
      <c r="S32" s="106"/>
      <c r="T32" s="402"/>
      <c r="U32" s="403"/>
      <c r="V32" s="403"/>
      <c r="W32" s="403"/>
      <c r="X32" s="403"/>
      <c r="Y32" s="403"/>
      <c r="Z32" s="403"/>
      <c r="AA32" s="403"/>
      <c r="AB32" s="403"/>
      <c r="AC32" s="403"/>
      <c r="AD32" s="403"/>
      <c r="AE32" s="403"/>
      <c r="AF32" s="404"/>
      <c r="AG32" s="107"/>
    </row>
    <row r="33" spans="2:33" ht="21" customHeight="1" thickBot="1" x14ac:dyDescent="0.35">
      <c r="B33" s="108"/>
      <c r="C33" s="109"/>
      <c r="D33" s="109"/>
      <c r="E33" s="109"/>
      <c r="F33" s="109"/>
      <c r="G33" s="109"/>
      <c r="H33" s="109"/>
      <c r="I33" s="109"/>
      <c r="J33" s="109"/>
      <c r="K33" s="109"/>
      <c r="L33" s="109"/>
      <c r="M33" s="109"/>
      <c r="N33" s="109"/>
      <c r="O33" s="109"/>
      <c r="P33" s="110"/>
      <c r="S33" s="108"/>
      <c r="T33" s="109"/>
      <c r="U33" s="109"/>
      <c r="V33" s="109"/>
      <c r="W33" s="109"/>
      <c r="X33" s="109"/>
      <c r="Y33" s="109"/>
      <c r="Z33" s="109"/>
      <c r="AA33" s="109"/>
      <c r="AB33" s="109"/>
      <c r="AC33" s="109"/>
      <c r="AD33" s="109"/>
      <c r="AE33" s="109"/>
      <c r="AF33" s="109"/>
      <c r="AG33" s="110"/>
    </row>
    <row r="34" spans="2:33" ht="21" customHeight="1" thickBot="1" x14ac:dyDescent="0.35"/>
    <row r="35" spans="2:33" ht="21" customHeight="1" x14ac:dyDescent="0.3">
      <c r="B35" s="103"/>
      <c r="C35" s="104"/>
      <c r="D35" s="104"/>
      <c r="E35" s="104"/>
      <c r="F35" s="104"/>
      <c r="G35" s="104"/>
      <c r="H35" s="104"/>
      <c r="I35" s="104"/>
      <c r="J35" s="104"/>
      <c r="K35" s="104"/>
      <c r="L35" s="104"/>
      <c r="M35" s="104"/>
      <c r="N35" s="104"/>
      <c r="O35" s="104"/>
      <c r="P35" s="105"/>
      <c r="S35" s="103"/>
      <c r="T35" s="104"/>
      <c r="U35" s="104"/>
      <c r="V35" s="104"/>
      <c r="W35" s="104"/>
      <c r="X35" s="104"/>
      <c r="Y35" s="104"/>
      <c r="Z35" s="104"/>
      <c r="AA35" s="104"/>
      <c r="AB35" s="104"/>
      <c r="AC35" s="104"/>
      <c r="AD35" s="104"/>
      <c r="AE35" s="104"/>
      <c r="AF35" s="104"/>
      <c r="AG35" s="105"/>
    </row>
    <row r="36" spans="2:33" ht="21" customHeight="1" x14ac:dyDescent="0.3">
      <c r="B36" s="106"/>
      <c r="C36" s="405" t="s">
        <v>2252</v>
      </c>
      <c r="D36" s="405"/>
      <c r="E36" s="405"/>
      <c r="F36" s="405"/>
      <c r="G36" s="405"/>
      <c r="H36" s="405"/>
      <c r="J36" s="411" t="s">
        <v>2253</v>
      </c>
      <c r="K36" s="412"/>
      <c r="L36" s="412"/>
      <c r="M36" s="412"/>
      <c r="N36" s="412"/>
      <c r="O36" s="413"/>
      <c r="P36" s="107"/>
      <c r="S36" s="106"/>
      <c r="T36" s="405" t="s">
        <v>2252</v>
      </c>
      <c r="U36" s="405"/>
      <c r="V36" s="405"/>
      <c r="W36" s="405"/>
      <c r="X36" s="405"/>
      <c r="Y36" s="405"/>
      <c r="AA36" s="411" t="s">
        <v>2253</v>
      </c>
      <c r="AB36" s="412"/>
      <c r="AC36" s="412"/>
      <c r="AD36" s="412"/>
      <c r="AE36" s="412"/>
      <c r="AF36" s="413"/>
      <c r="AG36" s="107"/>
    </row>
    <row r="37" spans="2:33" ht="21" customHeight="1" x14ac:dyDescent="0.3">
      <c r="B37" s="106"/>
      <c r="C37" s="414" t="s">
        <v>2254</v>
      </c>
      <c r="D37" s="93" t="s">
        <v>2255</v>
      </c>
      <c r="E37" s="93"/>
      <c r="F37" s="93"/>
      <c r="G37" s="93"/>
      <c r="H37" s="94"/>
      <c r="J37" s="95"/>
      <c r="O37" s="96"/>
      <c r="P37" s="107"/>
      <c r="S37" s="106"/>
      <c r="T37" s="428" t="s">
        <v>2254</v>
      </c>
      <c r="U37" s="93" t="s">
        <v>2255</v>
      </c>
      <c r="V37" s="93"/>
      <c r="W37" s="93"/>
      <c r="X37" s="93"/>
      <c r="Y37" s="94"/>
      <c r="AA37" s="95"/>
      <c r="AF37" s="96"/>
      <c r="AG37" s="107"/>
    </row>
    <row r="38" spans="2:33" ht="21" customHeight="1" x14ac:dyDescent="0.3">
      <c r="B38" s="106"/>
      <c r="C38" s="414"/>
      <c r="D38" s="98" t="s">
        <v>2348</v>
      </c>
      <c r="E38" s="98"/>
      <c r="F38" s="98"/>
      <c r="G38" s="98"/>
      <c r="H38" s="99"/>
      <c r="J38" s="95"/>
      <c r="O38" s="96"/>
      <c r="P38" s="107"/>
      <c r="S38" s="106"/>
      <c r="T38" s="429"/>
      <c r="U38" s="98" t="s">
        <v>2349</v>
      </c>
      <c r="V38" s="98"/>
      <c r="W38" s="98"/>
      <c r="X38" s="98"/>
      <c r="Y38" s="99"/>
      <c r="AA38" s="95"/>
      <c r="AF38" s="96"/>
      <c r="AG38" s="107"/>
    </row>
    <row r="39" spans="2:33" ht="21" customHeight="1" x14ac:dyDescent="0.3">
      <c r="B39" s="106"/>
      <c r="C39" s="420" t="s">
        <v>2260</v>
      </c>
      <c r="D39" s="93" t="s">
        <v>2350</v>
      </c>
      <c r="E39" s="93"/>
      <c r="F39" s="93"/>
      <c r="G39" s="93"/>
      <c r="H39" s="94"/>
      <c r="J39" s="95"/>
      <c r="O39" s="96"/>
      <c r="P39" s="107"/>
      <c r="S39" s="106"/>
      <c r="T39" s="420" t="s">
        <v>2258</v>
      </c>
      <c r="U39" s="93" t="s">
        <v>2351</v>
      </c>
      <c r="V39" s="93"/>
      <c r="W39" s="93"/>
      <c r="X39" s="93"/>
      <c r="Y39" s="94"/>
      <c r="AA39" s="95"/>
      <c r="AF39" s="96"/>
      <c r="AG39" s="107"/>
    </row>
    <row r="40" spans="2:33" ht="21" customHeight="1" x14ac:dyDescent="0.3">
      <c r="B40" s="106"/>
      <c r="C40" s="421"/>
      <c r="D40" s="399" t="s">
        <v>2352</v>
      </c>
      <c r="E40" s="400"/>
      <c r="F40" s="400"/>
      <c r="G40" s="400"/>
      <c r="H40" s="401"/>
      <c r="J40" s="95"/>
      <c r="O40" s="96"/>
      <c r="P40" s="107"/>
      <c r="S40" s="106"/>
      <c r="T40" s="421"/>
      <c r="U40" s="399" t="s">
        <v>2353</v>
      </c>
      <c r="V40" s="400"/>
      <c r="W40" s="400"/>
      <c r="X40" s="400"/>
      <c r="Y40" s="401"/>
      <c r="AA40" s="95"/>
      <c r="AF40" s="96"/>
      <c r="AG40" s="107"/>
    </row>
    <row r="41" spans="2:33" ht="21" customHeight="1" x14ac:dyDescent="0.3">
      <c r="B41" s="106"/>
      <c r="C41" s="421"/>
      <c r="D41" s="399"/>
      <c r="E41" s="400"/>
      <c r="F41" s="400"/>
      <c r="G41" s="400"/>
      <c r="H41" s="401"/>
      <c r="J41" s="95"/>
      <c r="O41" s="96"/>
      <c r="P41" s="107"/>
      <c r="S41" s="106"/>
      <c r="T41" s="421"/>
      <c r="U41" s="399"/>
      <c r="V41" s="400"/>
      <c r="W41" s="400"/>
      <c r="X41" s="400"/>
      <c r="Y41" s="401"/>
      <c r="AA41" s="95"/>
      <c r="AF41" s="96"/>
      <c r="AG41" s="107"/>
    </row>
    <row r="42" spans="2:33" ht="21" customHeight="1" x14ac:dyDescent="0.3">
      <c r="B42" s="106"/>
      <c r="C42" s="421"/>
      <c r="D42" s="399"/>
      <c r="E42" s="400"/>
      <c r="F42" s="400"/>
      <c r="G42" s="400"/>
      <c r="H42" s="401"/>
      <c r="J42" s="95"/>
      <c r="O42" s="96"/>
      <c r="P42" s="107"/>
      <c r="S42" s="106"/>
      <c r="T42" s="421"/>
      <c r="U42" s="399"/>
      <c r="V42" s="400"/>
      <c r="W42" s="400"/>
      <c r="X42" s="400"/>
      <c r="Y42" s="401"/>
      <c r="AA42" s="95"/>
      <c r="AF42" s="96"/>
      <c r="AG42" s="107"/>
    </row>
    <row r="43" spans="2:33" ht="21" customHeight="1" x14ac:dyDescent="0.3">
      <c r="B43" s="106"/>
      <c r="C43" s="422"/>
      <c r="D43" s="402"/>
      <c r="E43" s="403"/>
      <c r="F43" s="403"/>
      <c r="G43" s="403"/>
      <c r="H43" s="404"/>
      <c r="J43" s="95"/>
      <c r="O43" s="96"/>
      <c r="P43" s="107"/>
      <c r="S43" s="106"/>
      <c r="T43" s="422"/>
      <c r="U43" s="402"/>
      <c r="V43" s="403"/>
      <c r="W43" s="403"/>
      <c r="X43" s="403"/>
      <c r="Y43" s="404"/>
      <c r="AA43" s="95"/>
      <c r="AF43" s="96"/>
      <c r="AG43" s="107"/>
    </row>
    <row r="44" spans="2:33" ht="21" customHeight="1" x14ac:dyDescent="0.3">
      <c r="B44" s="106"/>
      <c r="C44" s="111"/>
      <c r="D44" s="111"/>
      <c r="E44" s="111"/>
      <c r="F44" s="111"/>
      <c r="G44" s="111"/>
      <c r="H44" s="111"/>
      <c r="J44" s="95"/>
      <c r="O44" s="96"/>
      <c r="P44" s="107"/>
      <c r="S44" s="106"/>
      <c r="T44" s="111"/>
      <c r="U44" s="111"/>
      <c r="V44" s="111"/>
      <c r="W44" s="111"/>
      <c r="X44" s="111"/>
      <c r="Y44" s="111"/>
      <c r="AA44" s="95"/>
      <c r="AF44" s="96"/>
      <c r="AG44" s="107"/>
    </row>
    <row r="45" spans="2:33" ht="21" customHeight="1" x14ac:dyDescent="0.3">
      <c r="B45" s="106"/>
      <c r="C45" s="405" t="s">
        <v>2270</v>
      </c>
      <c r="D45" s="405"/>
      <c r="E45" s="405"/>
      <c r="F45" s="405"/>
      <c r="G45" s="405"/>
      <c r="H45" s="405"/>
      <c r="J45" s="95"/>
      <c r="O45" s="96"/>
      <c r="P45" s="107"/>
      <c r="S45" s="106"/>
      <c r="T45" s="405" t="s">
        <v>2270</v>
      </c>
      <c r="U45" s="405"/>
      <c r="V45" s="405"/>
      <c r="W45" s="405"/>
      <c r="X45" s="405"/>
      <c r="Y45" s="405"/>
      <c r="AA45" s="95"/>
      <c r="AF45" s="96"/>
      <c r="AG45" s="107"/>
    </row>
    <row r="46" spans="2:33" ht="21" customHeight="1" x14ac:dyDescent="0.3">
      <c r="B46" s="106"/>
      <c r="C46" s="415" t="s">
        <v>2354</v>
      </c>
      <c r="D46" s="416" t="s">
        <v>2355</v>
      </c>
      <c r="E46" s="416"/>
      <c r="F46" s="416"/>
      <c r="G46" s="416"/>
      <c r="H46" s="416"/>
      <c r="J46" s="95"/>
      <c r="O46" s="96"/>
      <c r="P46" s="107"/>
      <c r="S46" s="106"/>
      <c r="T46" s="420" t="s">
        <v>2356</v>
      </c>
      <c r="U46" s="416" t="s">
        <v>2357</v>
      </c>
      <c r="V46" s="416"/>
      <c r="W46" s="416"/>
      <c r="X46" s="416"/>
      <c r="Y46" s="416"/>
      <c r="AA46" s="95"/>
      <c r="AF46" s="96"/>
      <c r="AG46" s="107"/>
    </row>
    <row r="47" spans="2:33" ht="21" customHeight="1" x14ac:dyDescent="0.3">
      <c r="B47" s="106"/>
      <c r="C47" s="415"/>
      <c r="D47" s="416"/>
      <c r="E47" s="416"/>
      <c r="F47" s="416"/>
      <c r="G47" s="416"/>
      <c r="H47" s="416"/>
      <c r="J47" s="95"/>
      <c r="O47" s="96"/>
      <c r="P47" s="107"/>
      <c r="S47" s="106"/>
      <c r="T47" s="421"/>
      <c r="U47" s="416"/>
      <c r="V47" s="416"/>
      <c r="W47" s="416"/>
      <c r="X47" s="416"/>
      <c r="Y47" s="416"/>
      <c r="AA47" s="95"/>
      <c r="AF47" s="96"/>
      <c r="AG47" s="107"/>
    </row>
    <row r="48" spans="2:33" ht="21" customHeight="1" x14ac:dyDescent="0.3">
      <c r="B48" s="106"/>
      <c r="C48" s="415" t="s">
        <v>2312</v>
      </c>
      <c r="D48" s="416" t="s">
        <v>2358</v>
      </c>
      <c r="E48" s="416"/>
      <c r="F48" s="416"/>
      <c r="G48" s="416"/>
      <c r="H48" s="416"/>
      <c r="J48" s="95"/>
      <c r="O48" s="96"/>
      <c r="P48" s="107"/>
      <c r="S48" s="106"/>
      <c r="T48" s="422"/>
      <c r="U48" s="416"/>
      <c r="V48" s="416"/>
      <c r="W48" s="416"/>
      <c r="X48" s="416"/>
      <c r="Y48" s="416"/>
      <c r="AA48" s="95"/>
      <c r="AF48" s="96"/>
      <c r="AG48" s="107"/>
    </row>
    <row r="49" spans="2:33" ht="21" customHeight="1" x14ac:dyDescent="0.3">
      <c r="B49" s="106"/>
      <c r="C49" s="415"/>
      <c r="D49" s="427"/>
      <c r="E49" s="427"/>
      <c r="F49" s="427"/>
      <c r="G49" s="427"/>
      <c r="H49" s="427"/>
      <c r="J49" s="95"/>
      <c r="O49" s="96"/>
      <c r="P49" s="107"/>
      <c r="S49" s="106"/>
      <c r="T49" s="420" t="s">
        <v>2314</v>
      </c>
      <c r="U49" s="416" t="s">
        <v>2359</v>
      </c>
      <c r="V49" s="416"/>
      <c r="W49" s="416"/>
      <c r="X49" s="416"/>
      <c r="Y49" s="416"/>
      <c r="AA49" s="95"/>
      <c r="AF49" s="96"/>
      <c r="AG49" s="107"/>
    </row>
    <row r="50" spans="2:33" ht="21" customHeight="1" x14ac:dyDescent="0.3">
      <c r="B50" s="106"/>
      <c r="C50" s="420"/>
      <c r="D50" s="402" t="s">
        <v>2360</v>
      </c>
      <c r="E50" s="403"/>
      <c r="F50" s="403"/>
      <c r="G50" s="403"/>
      <c r="H50" s="404"/>
      <c r="J50" s="95"/>
      <c r="O50" s="96"/>
      <c r="P50" s="107"/>
      <c r="S50" s="106"/>
      <c r="T50" s="421"/>
      <c r="U50" s="416"/>
      <c r="V50" s="416"/>
      <c r="W50" s="416"/>
      <c r="X50" s="416"/>
      <c r="Y50" s="416"/>
      <c r="AA50" s="95"/>
      <c r="AF50" s="96"/>
      <c r="AG50" s="107"/>
    </row>
    <row r="51" spans="2:33" ht="21" customHeight="1" x14ac:dyDescent="0.3">
      <c r="B51" s="106"/>
      <c r="C51" s="415" t="s">
        <v>2361</v>
      </c>
      <c r="D51" s="416" t="s">
        <v>2362</v>
      </c>
      <c r="E51" s="416"/>
      <c r="F51" s="416"/>
      <c r="G51" s="416"/>
      <c r="H51" s="416"/>
      <c r="J51" s="95"/>
      <c r="O51" s="96"/>
      <c r="P51" s="107"/>
      <c r="S51" s="106"/>
      <c r="T51" s="422"/>
      <c r="U51" s="416"/>
      <c r="V51" s="416"/>
      <c r="W51" s="416"/>
      <c r="X51" s="416"/>
      <c r="Y51" s="416"/>
      <c r="AA51" s="95"/>
      <c r="AF51" s="96"/>
      <c r="AG51" s="107"/>
    </row>
    <row r="52" spans="2:33" ht="21" customHeight="1" x14ac:dyDescent="0.3">
      <c r="B52" s="106"/>
      <c r="C52" s="415"/>
      <c r="D52" s="416"/>
      <c r="E52" s="416"/>
      <c r="F52" s="416"/>
      <c r="G52" s="416"/>
      <c r="H52" s="416"/>
      <c r="J52" s="97"/>
      <c r="K52" s="98"/>
      <c r="L52" s="98"/>
      <c r="M52" s="98"/>
      <c r="N52" s="98"/>
      <c r="O52" s="99"/>
      <c r="P52" s="107"/>
      <c r="S52" s="106"/>
      <c r="AA52" s="95"/>
      <c r="AF52" s="96"/>
      <c r="AG52" s="107"/>
    </row>
    <row r="53" spans="2:33" ht="21" customHeight="1" x14ac:dyDescent="0.3">
      <c r="B53" s="106"/>
      <c r="P53" s="107"/>
      <c r="S53" s="106"/>
      <c r="AA53" s="95"/>
      <c r="AF53" s="96"/>
      <c r="AG53" s="107"/>
    </row>
    <row r="54" spans="2:33" ht="21" customHeight="1" x14ac:dyDescent="0.3">
      <c r="B54" s="106"/>
      <c r="P54" s="107"/>
      <c r="S54" s="106"/>
      <c r="AA54" s="95"/>
      <c r="AF54" s="96"/>
      <c r="AG54" s="107"/>
    </row>
    <row r="55" spans="2:33" ht="21" customHeight="1" x14ac:dyDescent="0.3">
      <c r="B55" s="106"/>
      <c r="P55" s="107"/>
      <c r="S55" s="106"/>
      <c r="AA55" s="97"/>
      <c r="AB55" s="98"/>
      <c r="AC55" s="98"/>
      <c r="AD55" s="98"/>
      <c r="AE55" s="98"/>
      <c r="AF55" s="99"/>
      <c r="AG55" s="107"/>
    </row>
    <row r="56" spans="2:33" ht="21" customHeight="1" x14ac:dyDescent="0.3">
      <c r="B56" s="106"/>
      <c r="P56" s="107"/>
      <c r="S56" s="106"/>
      <c r="AG56" s="107"/>
    </row>
    <row r="57" spans="2:33" ht="21" customHeight="1" x14ac:dyDescent="0.3">
      <c r="B57" s="106"/>
      <c r="P57" s="107"/>
      <c r="S57" s="106"/>
      <c r="AG57" s="107"/>
    </row>
    <row r="58" spans="2:33" ht="21" customHeight="1" x14ac:dyDescent="0.3">
      <c r="B58" s="106"/>
      <c r="P58" s="107"/>
      <c r="S58" s="106"/>
      <c r="AG58" s="107"/>
    </row>
    <row r="59" spans="2:33" ht="21" customHeight="1" x14ac:dyDescent="0.3">
      <c r="B59" s="106"/>
      <c r="P59" s="107"/>
      <c r="S59" s="106"/>
      <c r="AG59" s="107"/>
    </row>
    <row r="60" spans="2:33" ht="21" customHeight="1" x14ac:dyDescent="0.3">
      <c r="B60" s="106"/>
      <c r="P60" s="107"/>
      <c r="S60" s="106"/>
      <c r="AG60" s="107"/>
    </row>
    <row r="61" spans="2:33" ht="21" customHeight="1" x14ac:dyDescent="0.3">
      <c r="B61" s="106"/>
      <c r="P61" s="107"/>
      <c r="S61" s="106"/>
      <c r="AG61" s="107"/>
    </row>
    <row r="62" spans="2:33" ht="21" customHeight="1" thickBot="1" x14ac:dyDescent="0.35">
      <c r="B62" s="108"/>
      <c r="C62" s="109"/>
      <c r="D62" s="109"/>
      <c r="E62" s="109"/>
      <c r="F62" s="109"/>
      <c r="G62" s="109"/>
      <c r="H62" s="109"/>
      <c r="I62" s="109"/>
      <c r="J62" s="109"/>
      <c r="K62" s="109"/>
      <c r="L62" s="109"/>
      <c r="M62" s="109"/>
      <c r="N62" s="109"/>
      <c r="O62" s="109"/>
      <c r="P62" s="110"/>
      <c r="S62" s="108"/>
      <c r="T62" s="109"/>
      <c r="U62" s="109"/>
      <c r="V62" s="109"/>
      <c r="W62" s="109"/>
      <c r="X62" s="109"/>
      <c r="Y62" s="109"/>
      <c r="Z62" s="109"/>
      <c r="AA62" s="109"/>
      <c r="AB62" s="109"/>
      <c r="AC62" s="109"/>
      <c r="AD62" s="109"/>
      <c r="AE62" s="109"/>
      <c r="AF62" s="109"/>
      <c r="AG62" s="110"/>
    </row>
    <row r="63" spans="2:33" ht="21" customHeight="1" x14ac:dyDescent="0.3"/>
    <row r="64" spans="2:33" ht="21" customHeight="1" x14ac:dyDescent="0.3"/>
    <row r="65" ht="21" customHeight="1" x14ac:dyDescent="0.3"/>
    <row r="66" ht="21" customHeight="1" x14ac:dyDescent="0.3"/>
    <row r="67" ht="21" customHeight="1" x14ac:dyDescent="0.3"/>
    <row r="68" ht="21" customHeight="1" x14ac:dyDescent="0.3"/>
    <row r="69" ht="21" customHeight="1" x14ac:dyDescent="0.3"/>
    <row r="70" ht="21" customHeight="1" x14ac:dyDescent="0.3"/>
    <row r="71" ht="21" customHeight="1" x14ac:dyDescent="0.3"/>
    <row r="72" ht="21" customHeight="1" x14ac:dyDescent="0.3"/>
    <row r="73" ht="21" customHeight="1" x14ac:dyDescent="0.3"/>
    <row r="74" ht="21" customHeight="1" x14ac:dyDescent="0.3"/>
    <row r="75" ht="21" customHeight="1" x14ac:dyDescent="0.3"/>
    <row r="76" ht="21" customHeight="1" x14ac:dyDescent="0.3"/>
    <row r="77" ht="21" customHeight="1" x14ac:dyDescent="0.3"/>
    <row r="78" ht="21" customHeight="1" x14ac:dyDescent="0.3"/>
    <row r="79" ht="21" customHeight="1" x14ac:dyDescent="0.3"/>
    <row r="80" ht="21" customHeight="1" x14ac:dyDescent="0.3"/>
    <row r="81" ht="21" customHeight="1" x14ac:dyDescent="0.3"/>
    <row r="82" ht="21" customHeight="1" x14ac:dyDescent="0.3"/>
    <row r="83" ht="21" customHeight="1" x14ac:dyDescent="0.3"/>
    <row r="84" ht="21" customHeight="1" x14ac:dyDescent="0.3"/>
    <row r="85" ht="21" customHeight="1" x14ac:dyDescent="0.3"/>
    <row r="86" ht="21" customHeight="1" x14ac:dyDescent="0.3"/>
    <row r="87" ht="21" customHeight="1" x14ac:dyDescent="0.3"/>
    <row r="88" ht="21" customHeight="1" x14ac:dyDescent="0.3"/>
    <row r="89" ht="21" customHeight="1" x14ac:dyDescent="0.3"/>
    <row r="90" ht="21" customHeight="1" x14ac:dyDescent="0.3"/>
    <row r="91" ht="21" customHeight="1" x14ac:dyDescent="0.3"/>
    <row r="92" ht="21" customHeight="1" x14ac:dyDescent="0.3"/>
    <row r="93" ht="21" customHeight="1" x14ac:dyDescent="0.3"/>
    <row r="94" ht="21" customHeight="1" x14ac:dyDescent="0.3"/>
    <row r="95" ht="21" customHeight="1" x14ac:dyDescent="0.3"/>
    <row r="96" ht="21" customHeight="1" x14ac:dyDescent="0.3"/>
    <row r="97" ht="21" customHeight="1" x14ac:dyDescent="0.3"/>
    <row r="98" ht="21" customHeight="1" x14ac:dyDescent="0.3"/>
    <row r="99" ht="21" customHeight="1" x14ac:dyDescent="0.3"/>
    <row r="100" ht="21" customHeight="1" x14ac:dyDescent="0.3"/>
    <row r="101" ht="21" customHeight="1" x14ac:dyDescent="0.3"/>
    <row r="102" ht="21" customHeight="1" x14ac:dyDescent="0.3"/>
    <row r="103" ht="21" customHeight="1" x14ac:dyDescent="0.3"/>
    <row r="104" ht="21" customHeight="1" x14ac:dyDescent="0.3"/>
    <row r="105" ht="21" customHeight="1" x14ac:dyDescent="0.3"/>
    <row r="106" ht="21" customHeight="1" x14ac:dyDescent="0.3"/>
    <row r="107" ht="21" customHeight="1" x14ac:dyDescent="0.3"/>
    <row r="108" ht="21" customHeight="1" x14ac:dyDescent="0.3"/>
    <row r="109" ht="21" customHeight="1" x14ac:dyDescent="0.3"/>
    <row r="110" ht="21" customHeight="1" x14ac:dyDescent="0.3"/>
    <row r="111" ht="21" customHeight="1" x14ac:dyDescent="0.3"/>
    <row r="112" ht="21" customHeight="1" x14ac:dyDescent="0.3"/>
    <row r="113" ht="21" customHeight="1" x14ac:dyDescent="0.3"/>
    <row r="114" ht="21" customHeight="1" x14ac:dyDescent="0.3"/>
    <row r="115" ht="21" customHeight="1" x14ac:dyDescent="0.3"/>
    <row r="116" ht="21" customHeight="1" x14ac:dyDescent="0.3"/>
    <row r="117" ht="21" customHeight="1" x14ac:dyDescent="0.3"/>
    <row r="118" ht="21" customHeight="1" x14ac:dyDescent="0.3"/>
    <row r="119" ht="21" customHeight="1" x14ac:dyDescent="0.3"/>
    <row r="120" ht="21" customHeight="1" x14ac:dyDescent="0.3"/>
    <row r="121" ht="21" customHeight="1" x14ac:dyDescent="0.3"/>
    <row r="122" ht="21" customHeight="1" x14ac:dyDescent="0.3"/>
    <row r="123" ht="21" customHeight="1" x14ac:dyDescent="0.3"/>
    <row r="124" ht="21" customHeight="1" x14ac:dyDescent="0.3"/>
    <row r="125" ht="21" customHeight="1" x14ac:dyDescent="0.3"/>
    <row r="126" ht="21" customHeight="1" x14ac:dyDescent="0.3"/>
    <row r="127" ht="21" customHeight="1" x14ac:dyDescent="0.3"/>
    <row r="128" ht="21" customHeight="1" x14ac:dyDescent="0.3"/>
    <row r="129" ht="21" customHeight="1" x14ac:dyDescent="0.3"/>
    <row r="130" ht="21" customHeight="1" x14ac:dyDescent="0.3"/>
    <row r="131" ht="21" customHeight="1" x14ac:dyDescent="0.3"/>
    <row r="132" ht="21" customHeight="1" x14ac:dyDescent="0.3"/>
    <row r="133" ht="21" customHeight="1" x14ac:dyDescent="0.3"/>
    <row r="134" ht="21" customHeight="1" x14ac:dyDescent="0.3"/>
    <row r="135" ht="21" customHeight="1" x14ac:dyDescent="0.3"/>
    <row r="136" ht="21" customHeight="1" x14ac:dyDescent="0.3"/>
    <row r="137" ht="21" customHeight="1" x14ac:dyDescent="0.3"/>
    <row r="138" ht="21" customHeight="1" x14ac:dyDescent="0.3"/>
    <row r="139" ht="21" customHeight="1" x14ac:dyDescent="0.3"/>
    <row r="140" ht="21" customHeight="1" x14ac:dyDescent="0.3"/>
    <row r="141" ht="21" customHeight="1" x14ac:dyDescent="0.3"/>
    <row r="142" ht="21" customHeight="1" x14ac:dyDescent="0.3"/>
    <row r="143" ht="21" customHeight="1" x14ac:dyDescent="0.3"/>
    <row r="144" ht="21" customHeight="1" x14ac:dyDescent="0.3"/>
    <row r="145" ht="21" customHeight="1" x14ac:dyDescent="0.3"/>
    <row r="146" ht="21" customHeight="1" x14ac:dyDescent="0.3"/>
    <row r="147" ht="21" customHeight="1" x14ac:dyDescent="0.3"/>
    <row r="148" ht="21" customHeight="1" x14ac:dyDescent="0.3"/>
    <row r="149" ht="21" customHeight="1" x14ac:dyDescent="0.3"/>
    <row r="150" ht="21" customHeight="1" x14ac:dyDescent="0.3"/>
    <row r="151" ht="21" customHeight="1" x14ac:dyDescent="0.3"/>
    <row r="152" ht="21" customHeight="1" x14ac:dyDescent="0.3"/>
    <row r="153" ht="21" customHeight="1" x14ac:dyDescent="0.3"/>
    <row r="154" ht="21" customHeight="1" x14ac:dyDescent="0.3"/>
    <row r="155" ht="21" customHeight="1" x14ac:dyDescent="0.3"/>
    <row r="156" ht="21" customHeight="1" x14ac:dyDescent="0.3"/>
  </sheetData>
  <sheetProtection sheet="1" objects="1" scenarios="1"/>
  <mergeCells count="41">
    <mergeCell ref="T36:Y36"/>
    <mergeCell ref="AA36:AF36"/>
    <mergeCell ref="T49:T51"/>
    <mergeCell ref="U49:Y51"/>
    <mergeCell ref="T37:T38"/>
    <mergeCell ref="T39:T43"/>
    <mergeCell ref="U40:Y43"/>
    <mergeCell ref="T45:Y45"/>
    <mergeCell ref="T46:T48"/>
    <mergeCell ref="U46:Y48"/>
    <mergeCell ref="AE7:AF8"/>
    <mergeCell ref="U9:Y10"/>
    <mergeCell ref="T12:AF12"/>
    <mergeCell ref="T13:AF17"/>
    <mergeCell ref="T18:AF32"/>
    <mergeCell ref="C13:O17"/>
    <mergeCell ref="T7:T10"/>
    <mergeCell ref="U7:Y8"/>
    <mergeCell ref="AA7:AA10"/>
    <mergeCell ref="AB7:AC8"/>
    <mergeCell ref="K7:L8"/>
    <mergeCell ref="N7:O8"/>
    <mergeCell ref="C7:C10"/>
    <mergeCell ref="D7:H8"/>
    <mergeCell ref="J7:J10"/>
    <mergeCell ref="D9:H10"/>
    <mergeCell ref="C12:O12"/>
    <mergeCell ref="C18:O32"/>
    <mergeCell ref="C46:C47"/>
    <mergeCell ref="D46:H47"/>
    <mergeCell ref="C45:H45"/>
    <mergeCell ref="C36:H36"/>
    <mergeCell ref="J36:O36"/>
    <mergeCell ref="C37:C38"/>
    <mergeCell ref="C39:C43"/>
    <mergeCell ref="D40:H43"/>
    <mergeCell ref="D48:H49"/>
    <mergeCell ref="D50:H50"/>
    <mergeCell ref="C48:C50"/>
    <mergeCell ref="D51:H52"/>
    <mergeCell ref="C51:C52"/>
  </mergeCells>
  <phoneticPr fontId="2"/>
  <pageMargins left="0.70866141732283472" right="0.70866141732283472" top="0.74803149606299213" bottom="0.74803149606299213" header="0.31496062992125984" footer="0.31496062992125984"/>
  <pageSetup paperSize="9" scale="47" fitToWidth="2" orientation="portrait" r:id="rId1"/>
  <colBreaks count="1" manualBreakCount="1">
    <brk id="18" max="62" man="1"/>
  </colBreaks>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506602-3749-4F6B-88C2-D2A01B4407D7}">
  <sheetPr codeName="Sheet40">
    <pageSetUpPr fitToPage="1"/>
  </sheetPr>
  <dimension ref="A1:P201"/>
  <sheetViews>
    <sheetView showGridLines="0" zoomScaleNormal="100" workbookViewId="0"/>
  </sheetViews>
  <sheetFormatPr defaultColWidth="8" defaultRowHeight="16.5" x14ac:dyDescent="0.3"/>
  <cols>
    <col min="1" max="1" width="5.625" style="88" customWidth="1"/>
    <col min="2" max="2" width="3.625" style="88" customWidth="1"/>
    <col min="3" max="8" width="12.625" style="88" customWidth="1"/>
    <col min="9" max="9" width="3.625" style="88" customWidth="1"/>
    <col min="10" max="15" width="12.625" style="88" customWidth="1"/>
    <col min="16" max="16" width="3.625" style="88" customWidth="1"/>
    <col min="17" max="17" width="5.625" style="88" customWidth="1"/>
    <col min="18" max="18" width="3.625" style="88" customWidth="1"/>
    <col min="19" max="24" width="12.625" style="88" customWidth="1"/>
    <col min="25" max="25" width="3.625" style="88" customWidth="1"/>
    <col min="26" max="31" width="12.625" style="88" customWidth="1"/>
    <col min="32" max="32" width="3.625" style="88" customWidth="1"/>
    <col min="33" max="53" width="12.625" style="88" customWidth="1"/>
    <col min="54" max="16384" width="8" style="88"/>
  </cols>
  <sheetData>
    <row r="1" spans="1:16" ht="21" customHeight="1" x14ac:dyDescent="0.3">
      <c r="A1" s="69" t="str">
        <f>HYPERLINK("#地域モデル判定ツール!A1","地域モデル判定ツールへ戻る")</f>
        <v>地域モデル判定ツールへ戻る</v>
      </c>
      <c r="B1" s="87"/>
    </row>
    <row r="2" spans="1:16" s="89" customFormat="1" ht="21" customHeight="1" x14ac:dyDescent="0.3">
      <c r="B2" s="90" t="s">
        <v>2363</v>
      </c>
    </row>
    <row r="3" spans="1:16" s="188" customFormat="1" ht="21" customHeight="1" x14ac:dyDescent="0.3">
      <c r="B3" s="188" t="s">
        <v>2328</v>
      </c>
    </row>
    <row r="4" spans="1:16" s="91" customFormat="1" ht="21" customHeight="1" x14ac:dyDescent="0.3">
      <c r="A4" s="201"/>
      <c r="B4" s="91" t="s">
        <v>2364</v>
      </c>
    </row>
    <row r="5" spans="1:16" ht="21" customHeight="1" thickBot="1" x14ac:dyDescent="0.35"/>
    <row r="6" spans="1:16" ht="21" customHeight="1" x14ac:dyDescent="0.3">
      <c r="B6" s="103"/>
      <c r="C6" s="104"/>
      <c r="D6" s="104"/>
      <c r="E6" s="104"/>
      <c r="F6" s="104"/>
      <c r="G6" s="104"/>
      <c r="H6" s="104"/>
      <c r="I6" s="104"/>
      <c r="J6" s="104"/>
      <c r="K6" s="104"/>
      <c r="L6" s="104"/>
      <c r="M6" s="104"/>
      <c r="N6" s="104"/>
      <c r="O6" s="104"/>
      <c r="P6" s="105"/>
    </row>
    <row r="7" spans="1:16" ht="21" customHeight="1" x14ac:dyDescent="0.3">
      <c r="B7" s="106"/>
      <c r="C7" s="382" t="s">
        <v>2237</v>
      </c>
      <c r="D7" s="389" t="s">
        <v>2280</v>
      </c>
      <c r="E7" s="390"/>
      <c r="F7" s="390"/>
      <c r="G7" s="390"/>
      <c r="H7" s="391"/>
      <c r="J7" s="382" t="s">
        <v>2239</v>
      </c>
      <c r="K7" s="383" t="s">
        <v>2365</v>
      </c>
      <c r="L7" s="384"/>
      <c r="M7" s="100"/>
      <c r="N7" s="384" t="s">
        <v>2366</v>
      </c>
      <c r="O7" s="385"/>
      <c r="P7" s="107"/>
    </row>
    <row r="8" spans="1:16" ht="21" customHeight="1" x14ac:dyDescent="0.3">
      <c r="B8" s="106"/>
      <c r="C8" s="382"/>
      <c r="D8" s="392"/>
      <c r="E8" s="393"/>
      <c r="F8" s="393"/>
      <c r="G8" s="393"/>
      <c r="H8" s="394"/>
      <c r="J8" s="382"/>
      <c r="K8" s="386"/>
      <c r="L8" s="387"/>
      <c r="M8" s="101"/>
      <c r="N8" s="387"/>
      <c r="O8" s="388"/>
      <c r="P8" s="107"/>
    </row>
    <row r="9" spans="1:16" ht="21" customHeight="1" x14ac:dyDescent="0.3">
      <c r="B9" s="106"/>
      <c r="C9" s="382"/>
      <c r="D9" s="392" t="s">
        <v>2367</v>
      </c>
      <c r="E9" s="393"/>
      <c r="F9" s="393"/>
      <c r="G9" s="393"/>
      <c r="H9" s="394"/>
      <c r="J9" s="382"/>
      <c r="K9" s="95" t="s">
        <v>2368</v>
      </c>
      <c r="N9" s="88" t="s">
        <v>2369</v>
      </c>
      <c r="O9" s="96"/>
      <c r="P9" s="107"/>
    </row>
    <row r="10" spans="1:16" ht="21" customHeight="1" x14ac:dyDescent="0.3">
      <c r="B10" s="106"/>
      <c r="C10" s="382"/>
      <c r="D10" s="395"/>
      <c r="E10" s="396"/>
      <c r="F10" s="396"/>
      <c r="G10" s="396"/>
      <c r="H10" s="397"/>
      <c r="J10" s="382"/>
      <c r="K10" s="97" t="s">
        <v>2370</v>
      </c>
      <c r="L10" s="98"/>
      <c r="M10" s="98"/>
      <c r="N10" s="98" t="s">
        <v>2371</v>
      </c>
      <c r="O10" s="99"/>
      <c r="P10" s="107"/>
    </row>
    <row r="11" spans="1:16" ht="21" customHeight="1" x14ac:dyDescent="0.25">
      <c r="B11" s="106"/>
      <c r="O11" s="81" t="s">
        <v>4388</v>
      </c>
      <c r="P11" s="107"/>
    </row>
    <row r="12" spans="1:16" ht="21" customHeight="1" x14ac:dyDescent="0.3">
      <c r="B12" s="106"/>
      <c r="C12" s="405" t="s">
        <v>4391</v>
      </c>
      <c r="D12" s="405"/>
      <c r="E12" s="405"/>
      <c r="F12" s="405"/>
      <c r="G12" s="405"/>
      <c r="H12" s="405"/>
      <c r="I12" s="405"/>
      <c r="J12" s="405"/>
      <c r="K12" s="405"/>
      <c r="L12" s="405"/>
      <c r="M12" s="405"/>
      <c r="N12" s="405"/>
      <c r="O12" s="405"/>
      <c r="P12" s="107"/>
    </row>
    <row r="13" spans="1:16" ht="21" customHeight="1" x14ac:dyDescent="0.3">
      <c r="B13" s="106"/>
      <c r="C13" s="406" t="s">
        <v>2372</v>
      </c>
      <c r="D13" s="407"/>
      <c r="E13" s="407"/>
      <c r="F13" s="407"/>
      <c r="G13" s="407"/>
      <c r="H13" s="407"/>
      <c r="I13" s="407"/>
      <c r="J13" s="407"/>
      <c r="K13" s="407"/>
      <c r="L13" s="407"/>
      <c r="M13" s="407"/>
      <c r="N13" s="407"/>
      <c r="O13" s="408"/>
      <c r="P13" s="107"/>
    </row>
    <row r="14" spans="1:16" ht="21" customHeight="1" x14ac:dyDescent="0.3">
      <c r="B14" s="106"/>
      <c r="C14" s="399"/>
      <c r="D14" s="409"/>
      <c r="E14" s="409"/>
      <c r="F14" s="409"/>
      <c r="G14" s="409"/>
      <c r="H14" s="409"/>
      <c r="I14" s="409"/>
      <c r="J14" s="409"/>
      <c r="K14" s="409"/>
      <c r="L14" s="409"/>
      <c r="M14" s="409"/>
      <c r="N14" s="409"/>
      <c r="O14" s="410"/>
      <c r="P14" s="107"/>
    </row>
    <row r="15" spans="1:16" ht="21" customHeight="1" x14ac:dyDescent="0.3">
      <c r="B15" s="106"/>
      <c r="C15" s="399"/>
      <c r="D15" s="409"/>
      <c r="E15" s="409"/>
      <c r="F15" s="409"/>
      <c r="G15" s="409"/>
      <c r="H15" s="409"/>
      <c r="I15" s="409"/>
      <c r="J15" s="409"/>
      <c r="K15" s="409"/>
      <c r="L15" s="409"/>
      <c r="M15" s="409"/>
      <c r="N15" s="409"/>
      <c r="O15" s="410"/>
      <c r="P15" s="107"/>
    </row>
    <row r="16" spans="1:16" ht="21" customHeight="1" x14ac:dyDescent="0.3">
      <c r="B16" s="106"/>
      <c r="C16" s="399"/>
      <c r="D16" s="409"/>
      <c r="E16" s="409"/>
      <c r="F16" s="409"/>
      <c r="G16" s="409"/>
      <c r="H16" s="409"/>
      <c r="I16" s="409"/>
      <c r="J16" s="409"/>
      <c r="K16" s="409"/>
      <c r="L16" s="409"/>
      <c r="M16" s="409"/>
      <c r="N16" s="409"/>
      <c r="O16" s="410"/>
      <c r="P16" s="107"/>
    </row>
    <row r="17" spans="2:16" ht="21" customHeight="1" x14ac:dyDescent="0.3">
      <c r="B17" s="106"/>
      <c r="C17" s="399"/>
      <c r="D17" s="409"/>
      <c r="E17" s="409"/>
      <c r="F17" s="409"/>
      <c r="G17" s="409"/>
      <c r="H17" s="409"/>
      <c r="I17" s="409"/>
      <c r="J17" s="409"/>
      <c r="K17" s="409"/>
      <c r="L17" s="409"/>
      <c r="M17" s="409"/>
      <c r="N17" s="409"/>
      <c r="O17" s="410"/>
      <c r="P17" s="107"/>
    </row>
    <row r="18" spans="2:16" ht="21" customHeight="1" x14ac:dyDescent="0.3">
      <c r="B18" s="106"/>
      <c r="C18" s="399"/>
      <c r="D18" s="409"/>
      <c r="E18" s="409"/>
      <c r="F18" s="409"/>
      <c r="G18" s="409"/>
      <c r="H18" s="409"/>
      <c r="I18" s="409"/>
      <c r="J18" s="409"/>
      <c r="K18" s="409"/>
      <c r="L18" s="409"/>
      <c r="M18" s="409"/>
      <c r="N18" s="409"/>
      <c r="O18" s="401"/>
      <c r="P18" s="107"/>
    </row>
    <row r="19" spans="2:16" ht="21" customHeight="1" x14ac:dyDescent="0.3">
      <c r="B19" s="106"/>
      <c r="C19" s="399"/>
      <c r="D19" s="409"/>
      <c r="E19" s="409"/>
      <c r="F19" s="409"/>
      <c r="G19" s="409"/>
      <c r="H19" s="409"/>
      <c r="I19" s="409"/>
      <c r="J19" s="409"/>
      <c r="K19" s="409"/>
      <c r="L19" s="409"/>
      <c r="M19" s="409"/>
      <c r="N19" s="409"/>
      <c r="O19" s="401"/>
      <c r="P19" s="107"/>
    </row>
    <row r="20" spans="2:16" ht="21" customHeight="1" x14ac:dyDescent="0.3">
      <c r="B20" s="106"/>
      <c r="C20" s="399"/>
      <c r="D20" s="409"/>
      <c r="E20" s="409"/>
      <c r="F20" s="409"/>
      <c r="G20" s="409"/>
      <c r="H20" s="409"/>
      <c r="I20" s="409"/>
      <c r="J20" s="409"/>
      <c r="K20" s="409"/>
      <c r="L20" s="409"/>
      <c r="M20" s="409"/>
      <c r="N20" s="409"/>
      <c r="O20" s="401"/>
      <c r="P20" s="107"/>
    </row>
    <row r="21" spans="2:16" ht="21" customHeight="1" x14ac:dyDescent="0.3">
      <c r="B21" s="106"/>
      <c r="C21" s="399"/>
      <c r="D21" s="409"/>
      <c r="E21" s="409"/>
      <c r="F21" s="409"/>
      <c r="G21" s="409"/>
      <c r="H21" s="409"/>
      <c r="I21" s="409"/>
      <c r="J21" s="409"/>
      <c r="K21" s="409"/>
      <c r="L21" s="409"/>
      <c r="M21" s="409"/>
      <c r="N21" s="409"/>
      <c r="O21" s="401"/>
      <c r="P21" s="107"/>
    </row>
    <row r="22" spans="2:16" ht="21" customHeight="1" x14ac:dyDescent="0.3">
      <c r="B22" s="106"/>
      <c r="C22" s="399"/>
      <c r="D22" s="409"/>
      <c r="E22" s="409"/>
      <c r="F22" s="409"/>
      <c r="G22" s="409"/>
      <c r="H22" s="409"/>
      <c r="I22" s="409"/>
      <c r="J22" s="409"/>
      <c r="K22" s="409"/>
      <c r="L22" s="409"/>
      <c r="M22" s="409"/>
      <c r="N22" s="409"/>
      <c r="O22" s="401"/>
      <c r="P22" s="107"/>
    </row>
    <row r="23" spans="2:16" ht="21" customHeight="1" x14ac:dyDescent="0.3">
      <c r="B23" s="106"/>
      <c r="C23" s="399"/>
      <c r="D23" s="409"/>
      <c r="E23" s="409"/>
      <c r="F23" s="409"/>
      <c r="G23" s="409"/>
      <c r="H23" s="409"/>
      <c r="I23" s="409"/>
      <c r="J23" s="409"/>
      <c r="K23" s="409"/>
      <c r="L23" s="409"/>
      <c r="M23" s="409"/>
      <c r="N23" s="409"/>
      <c r="O23" s="401"/>
      <c r="P23" s="107"/>
    </row>
    <row r="24" spans="2:16" ht="21" customHeight="1" x14ac:dyDescent="0.3">
      <c r="B24" s="106"/>
      <c r="C24" s="399"/>
      <c r="D24" s="409"/>
      <c r="E24" s="409"/>
      <c r="F24" s="409"/>
      <c r="G24" s="409"/>
      <c r="H24" s="409"/>
      <c r="I24" s="409"/>
      <c r="J24" s="409"/>
      <c r="K24" s="409"/>
      <c r="L24" s="409"/>
      <c r="M24" s="409"/>
      <c r="N24" s="409"/>
      <c r="O24" s="401"/>
      <c r="P24" s="107"/>
    </row>
    <row r="25" spans="2:16" ht="21" customHeight="1" x14ac:dyDescent="0.3">
      <c r="B25" s="106"/>
      <c r="C25" s="399"/>
      <c r="D25" s="409"/>
      <c r="E25" s="409"/>
      <c r="F25" s="409"/>
      <c r="G25" s="409"/>
      <c r="H25" s="409"/>
      <c r="I25" s="409"/>
      <c r="J25" s="409"/>
      <c r="K25" s="409"/>
      <c r="L25" s="409"/>
      <c r="M25" s="409"/>
      <c r="N25" s="409"/>
      <c r="O25" s="401"/>
      <c r="P25" s="107"/>
    </row>
    <row r="26" spans="2:16" ht="21" customHeight="1" x14ac:dyDescent="0.3">
      <c r="B26" s="106"/>
      <c r="C26" s="399"/>
      <c r="D26" s="409"/>
      <c r="E26" s="409"/>
      <c r="F26" s="409"/>
      <c r="G26" s="409"/>
      <c r="H26" s="409"/>
      <c r="I26" s="409"/>
      <c r="J26" s="409"/>
      <c r="K26" s="409"/>
      <c r="L26" s="409"/>
      <c r="M26" s="409"/>
      <c r="N26" s="409"/>
      <c r="O26" s="401"/>
      <c r="P26" s="107"/>
    </row>
    <row r="27" spans="2:16" ht="21" customHeight="1" x14ac:dyDescent="0.3">
      <c r="B27" s="106"/>
      <c r="C27" s="399"/>
      <c r="D27" s="409"/>
      <c r="E27" s="409"/>
      <c r="F27" s="409"/>
      <c r="G27" s="409"/>
      <c r="H27" s="409"/>
      <c r="I27" s="409"/>
      <c r="J27" s="409"/>
      <c r="K27" s="409"/>
      <c r="L27" s="409"/>
      <c r="M27" s="409"/>
      <c r="N27" s="409"/>
      <c r="O27" s="401"/>
      <c r="P27" s="107"/>
    </row>
    <row r="28" spans="2:16" ht="21" customHeight="1" x14ac:dyDescent="0.3">
      <c r="B28" s="106"/>
      <c r="C28" s="399"/>
      <c r="D28" s="409"/>
      <c r="E28" s="409"/>
      <c r="F28" s="409"/>
      <c r="G28" s="409"/>
      <c r="H28" s="409"/>
      <c r="I28" s="409"/>
      <c r="J28" s="409"/>
      <c r="K28" s="409"/>
      <c r="L28" s="409"/>
      <c r="M28" s="409"/>
      <c r="N28" s="409"/>
      <c r="O28" s="401"/>
      <c r="P28" s="107"/>
    </row>
    <row r="29" spans="2:16" ht="21" customHeight="1" x14ac:dyDescent="0.3">
      <c r="B29" s="106"/>
      <c r="C29" s="399"/>
      <c r="D29" s="409"/>
      <c r="E29" s="409"/>
      <c r="F29" s="409"/>
      <c r="G29" s="409"/>
      <c r="H29" s="409"/>
      <c r="I29" s="409"/>
      <c r="J29" s="409"/>
      <c r="K29" s="409"/>
      <c r="L29" s="409"/>
      <c r="M29" s="409"/>
      <c r="N29" s="409"/>
      <c r="O29" s="401"/>
      <c r="P29" s="107"/>
    </row>
    <row r="30" spans="2:16" ht="21" customHeight="1" x14ac:dyDescent="0.3">
      <c r="B30" s="106"/>
      <c r="C30" s="399"/>
      <c r="D30" s="409"/>
      <c r="E30" s="409"/>
      <c r="F30" s="409"/>
      <c r="G30" s="409"/>
      <c r="H30" s="409"/>
      <c r="I30" s="409"/>
      <c r="J30" s="409"/>
      <c r="K30" s="409"/>
      <c r="L30" s="409"/>
      <c r="M30" s="409"/>
      <c r="N30" s="409"/>
      <c r="O30" s="401"/>
      <c r="P30" s="107"/>
    </row>
    <row r="31" spans="2:16" ht="21" customHeight="1" x14ac:dyDescent="0.3">
      <c r="B31" s="106"/>
      <c r="C31" s="399"/>
      <c r="D31" s="409"/>
      <c r="E31" s="409"/>
      <c r="F31" s="409"/>
      <c r="G31" s="409"/>
      <c r="H31" s="409"/>
      <c r="I31" s="409"/>
      <c r="J31" s="409"/>
      <c r="K31" s="409"/>
      <c r="L31" s="409"/>
      <c r="M31" s="409"/>
      <c r="N31" s="409"/>
      <c r="O31" s="401"/>
      <c r="P31" s="107"/>
    </row>
    <row r="32" spans="2:16" ht="21" customHeight="1" x14ac:dyDescent="0.3">
      <c r="B32" s="106"/>
      <c r="C32" s="402"/>
      <c r="D32" s="403"/>
      <c r="E32" s="403"/>
      <c r="F32" s="403"/>
      <c r="G32" s="403"/>
      <c r="H32" s="403"/>
      <c r="I32" s="403"/>
      <c r="J32" s="403"/>
      <c r="K32" s="403"/>
      <c r="L32" s="403"/>
      <c r="M32" s="403"/>
      <c r="N32" s="403"/>
      <c r="O32" s="404"/>
      <c r="P32" s="107"/>
    </row>
    <row r="33" spans="2:16" ht="21" customHeight="1" thickBot="1" x14ac:dyDescent="0.35">
      <c r="B33" s="108"/>
      <c r="C33" s="109"/>
      <c r="D33" s="109"/>
      <c r="E33" s="109"/>
      <c r="F33" s="109"/>
      <c r="G33" s="109"/>
      <c r="H33" s="109"/>
      <c r="I33" s="109"/>
      <c r="J33" s="109"/>
      <c r="K33" s="109"/>
      <c r="L33" s="109"/>
      <c r="M33" s="109"/>
      <c r="N33" s="109"/>
      <c r="O33" s="109"/>
      <c r="P33" s="110"/>
    </row>
    <row r="34" spans="2:16" ht="21" customHeight="1" thickBot="1" x14ac:dyDescent="0.35"/>
    <row r="35" spans="2:16" ht="21" customHeight="1" x14ac:dyDescent="0.3">
      <c r="B35" s="103"/>
      <c r="C35" s="104"/>
      <c r="D35" s="104"/>
      <c r="E35" s="104"/>
      <c r="F35" s="104"/>
      <c r="G35" s="104"/>
      <c r="H35" s="104"/>
      <c r="I35" s="104"/>
      <c r="J35" s="104"/>
      <c r="K35" s="104"/>
      <c r="L35" s="104"/>
      <c r="M35" s="104"/>
      <c r="N35" s="104"/>
      <c r="O35" s="104"/>
      <c r="P35" s="105"/>
    </row>
    <row r="36" spans="2:16" ht="21" customHeight="1" x14ac:dyDescent="0.3">
      <c r="B36" s="106"/>
      <c r="C36" s="405" t="s">
        <v>2252</v>
      </c>
      <c r="D36" s="405"/>
      <c r="E36" s="405"/>
      <c r="F36" s="405"/>
      <c r="G36" s="405"/>
      <c r="H36" s="405"/>
      <c r="J36" s="411" t="s">
        <v>2253</v>
      </c>
      <c r="K36" s="412"/>
      <c r="L36" s="412"/>
      <c r="M36" s="412"/>
      <c r="N36" s="412"/>
      <c r="O36" s="413"/>
      <c r="P36" s="107"/>
    </row>
    <row r="37" spans="2:16" ht="21" customHeight="1" x14ac:dyDescent="0.3">
      <c r="B37" s="106"/>
      <c r="C37" s="414" t="s">
        <v>2254</v>
      </c>
      <c r="D37" s="93" t="s">
        <v>2255</v>
      </c>
      <c r="E37" s="93"/>
      <c r="F37" s="93"/>
      <c r="G37" s="93"/>
      <c r="H37" s="94"/>
      <c r="J37" s="95"/>
      <c r="O37" s="96"/>
      <c r="P37" s="107"/>
    </row>
    <row r="38" spans="2:16" ht="21" customHeight="1" x14ac:dyDescent="0.3">
      <c r="B38" s="106"/>
      <c r="C38" s="414"/>
      <c r="D38" s="98" t="s">
        <v>2373</v>
      </c>
      <c r="E38" s="98"/>
      <c r="F38" s="98"/>
      <c r="G38" s="98"/>
      <c r="H38" s="99"/>
      <c r="J38" s="95"/>
      <c r="O38" s="96"/>
      <c r="P38" s="107"/>
    </row>
    <row r="39" spans="2:16" ht="21" customHeight="1" x14ac:dyDescent="0.3">
      <c r="B39" s="106"/>
      <c r="C39" s="420" t="s">
        <v>2260</v>
      </c>
      <c r="D39" s="93" t="s">
        <v>2374</v>
      </c>
      <c r="E39" s="93"/>
      <c r="F39" s="93"/>
      <c r="G39" s="93"/>
      <c r="H39" s="94"/>
      <c r="J39" s="95"/>
      <c r="O39" s="96"/>
      <c r="P39" s="107"/>
    </row>
    <row r="40" spans="2:16" ht="21" customHeight="1" x14ac:dyDescent="0.3">
      <c r="B40" s="106"/>
      <c r="C40" s="421"/>
      <c r="D40" s="399" t="s">
        <v>2375</v>
      </c>
      <c r="E40" s="400"/>
      <c r="F40" s="400"/>
      <c r="G40" s="400"/>
      <c r="H40" s="401"/>
      <c r="J40" s="95"/>
      <c r="O40" s="96"/>
      <c r="P40" s="107"/>
    </row>
    <row r="41" spans="2:16" ht="21" customHeight="1" x14ac:dyDescent="0.3">
      <c r="B41" s="106"/>
      <c r="C41" s="422"/>
      <c r="D41" s="402"/>
      <c r="E41" s="403"/>
      <c r="F41" s="403"/>
      <c r="G41" s="403"/>
      <c r="H41" s="404"/>
      <c r="J41" s="95"/>
      <c r="O41" s="96"/>
      <c r="P41" s="107"/>
    </row>
    <row r="42" spans="2:16" ht="21" customHeight="1" x14ac:dyDescent="0.3">
      <c r="B42" s="106"/>
      <c r="D42" s="111"/>
      <c r="E42" s="111"/>
      <c r="F42" s="111"/>
      <c r="G42" s="111"/>
      <c r="H42" s="111"/>
      <c r="J42" s="95"/>
      <c r="O42" s="96"/>
      <c r="P42" s="107"/>
    </row>
    <row r="43" spans="2:16" ht="21" customHeight="1" x14ac:dyDescent="0.3">
      <c r="B43" s="106"/>
      <c r="C43" s="405" t="s">
        <v>2270</v>
      </c>
      <c r="D43" s="405"/>
      <c r="E43" s="405"/>
      <c r="F43" s="405"/>
      <c r="G43" s="405"/>
      <c r="H43" s="405"/>
      <c r="J43" s="95"/>
      <c r="O43" s="96"/>
      <c r="P43" s="107"/>
    </row>
    <row r="44" spans="2:16" ht="21" customHeight="1" x14ac:dyDescent="0.3">
      <c r="B44" s="106"/>
      <c r="C44" s="415" t="s">
        <v>2356</v>
      </c>
      <c r="D44" s="389" t="s">
        <v>2376</v>
      </c>
      <c r="E44" s="390"/>
      <c r="F44" s="390"/>
      <c r="G44" s="390"/>
      <c r="H44" s="391"/>
      <c r="J44" s="95"/>
      <c r="O44" s="96"/>
      <c r="P44" s="107"/>
    </row>
    <row r="45" spans="2:16" ht="21" customHeight="1" x14ac:dyDescent="0.3">
      <c r="B45" s="106"/>
      <c r="C45" s="415"/>
      <c r="D45" s="392" t="s">
        <v>2377</v>
      </c>
      <c r="E45" s="393"/>
      <c r="F45" s="393"/>
      <c r="G45" s="393"/>
      <c r="H45" s="394"/>
      <c r="J45" s="95"/>
      <c r="O45" s="96"/>
      <c r="P45" s="107"/>
    </row>
    <row r="46" spans="2:16" ht="21" customHeight="1" x14ac:dyDescent="0.3">
      <c r="B46" s="106"/>
      <c r="C46" s="430" t="s">
        <v>2314</v>
      </c>
      <c r="D46" s="406" t="s">
        <v>2378</v>
      </c>
      <c r="E46" s="407"/>
      <c r="F46" s="407"/>
      <c r="G46" s="407"/>
      <c r="H46" s="424"/>
      <c r="J46" s="95"/>
      <c r="O46" s="96"/>
      <c r="P46" s="107"/>
    </row>
    <row r="47" spans="2:16" ht="21" customHeight="1" x14ac:dyDescent="0.3">
      <c r="B47" s="106"/>
      <c r="C47" s="431"/>
      <c r="D47" s="399" t="s">
        <v>2379</v>
      </c>
      <c r="E47" s="400"/>
      <c r="F47" s="400"/>
      <c r="G47" s="400"/>
      <c r="H47" s="401"/>
      <c r="J47" s="95"/>
      <c r="O47" s="96"/>
      <c r="P47" s="107"/>
    </row>
    <row r="48" spans="2:16" ht="21" customHeight="1" x14ac:dyDescent="0.3">
      <c r="B48" s="106"/>
      <c r="C48" s="432"/>
      <c r="D48" s="402" t="s">
        <v>2380</v>
      </c>
      <c r="E48" s="403"/>
      <c r="F48" s="403"/>
      <c r="G48" s="403"/>
      <c r="H48" s="404"/>
      <c r="J48" s="95"/>
      <c r="O48" s="96"/>
      <c r="P48" s="107"/>
    </row>
    <row r="49" spans="2:16" ht="21" customHeight="1" x14ac:dyDescent="0.3">
      <c r="B49" s="106"/>
      <c r="C49" s="113" t="s">
        <v>2312</v>
      </c>
      <c r="D49" s="402" t="s">
        <v>2381</v>
      </c>
      <c r="E49" s="403"/>
      <c r="F49" s="403"/>
      <c r="G49" s="403"/>
      <c r="H49" s="404"/>
      <c r="J49" s="95"/>
      <c r="O49" s="96"/>
      <c r="P49" s="107"/>
    </row>
    <row r="50" spans="2:16" ht="21" customHeight="1" x14ac:dyDescent="0.3">
      <c r="B50" s="106"/>
      <c r="J50" s="95"/>
      <c r="O50" s="96"/>
      <c r="P50" s="107"/>
    </row>
    <row r="51" spans="2:16" ht="21" customHeight="1" x14ac:dyDescent="0.3">
      <c r="B51" s="106"/>
      <c r="J51" s="95"/>
      <c r="O51" s="96"/>
      <c r="P51" s="107"/>
    </row>
    <row r="52" spans="2:16" ht="21" customHeight="1" x14ac:dyDescent="0.3">
      <c r="B52" s="106"/>
      <c r="J52" s="95"/>
      <c r="O52" s="96"/>
      <c r="P52" s="107"/>
    </row>
    <row r="53" spans="2:16" ht="21" customHeight="1" x14ac:dyDescent="0.3">
      <c r="B53" s="106"/>
      <c r="J53" s="95"/>
      <c r="O53" s="96"/>
      <c r="P53" s="107"/>
    </row>
    <row r="54" spans="2:16" ht="21" customHeight="1" x14ac:dyDescent="0.3">
      <c r="B54" s="106"/>
      <c r="J54" s="95"/>
      <c r="O54" s="96"/>
      <c r="P54" s="107"/>
    </row>
    <row r="55" spans="2:16" ht="21" customHeight="1" x14ac:dyDescent="0.3">
      <c r="B55" s="106"/>
      <c r="J55" s="97"/>
      <c r="K55" s="98"/>
      <c r="L55" s="98"/>
      <c r="M55" s="98"/>
      <c r="N55" s="98"/>
      <c r="O55" s="99"/>
      <c r="P55" s="107"/>
    </row>
    <row r="56" spans="2:16" ht="21" customHeight="1" x14ac:dyDescent="0.3">
      <c r="B56" s="106"/>
      <c r="P56" s="107"/>
    </row>
    <row r="57" spans="2:16" ht="21" customHeight="1" x14ac:dyDescent="0.3">
      <c r="B57" s="106"/>
      <c r="P57" s="107"/>
    </row>
    <row r="58" spans="2:16" ht="21" customHeight="1" x14ac:dyDescent="0.3">
      <c r="B58" s="106"/>
      <c r="P58" s="107"/>
    </row>
    <row r="59" spans="2:16" ht="21" customHeight="1" x14ac:dyDescent="0.3">
      <c r="B59" s="106"/>
      <c r="P59" s="107"/>
    </row>
    <row r="60" spans="2:16" ht="21" customHeight="1" x14ac:dyDescent="0.3">
      <c r="B60" s="106"/>
      <c r="P60" s="107"/>
    </row>
    <row r="61" spans="2:16" ht="21" customHeight="1" x14ac:dyDescent="0.3">
      <c r="B61" s="106"/>
      <c r="P61" s="107"/>
    </row>
    <row r="62" spans="2:16" ht="21" customHeight="1" thickBot="1" x14ac:dyDescent="0.35">
      <c r="B62" s="108"/>
      <c r="C62" s="109"/>
      <c r="D62" s="109"/>
      <c r="E62" s="109"/>
      <c r="F62" s="109"/>
      <c r="G62" s="109"/>
      <c r="H62" s="109"/>
      <c r="I62" s="109"/>
      <c r="J62" s="109"/>
      <c r="K62" s="109"/>
      <c r="L62" s="109"/>
      <c r="M62" s="109"/>
      <c r="N62" s="109"/>
      <c r="O62" s="109"/>
      <c r="P62" s="110"/>
    </row>
    <row r="63" spans="2:16" ht="21" customHeight="1" x14ac:dyDescent="0.3"/>
    <row r="64" spans="2:16" ht="21" customHeight="1" x14ac:dyDescent="0.3"/>
    <row r="65" ht="21" customHeight="1" x14ac:dyDescent="0.3"/>
    <row r="66" ht="21" customHeight="1" x14ac:dyDescent="0.3"/>
    <row r="67" ht="21" customHeight="1" x14ac:dyDescent="0.3"/>
    <row r="68" ht="21" customHeight="1" x14ac:dyDescent="0.3"/>
    <row r="69" ht="21" customHeight="1" x14ac:dyDescent="0.3"/>
    <row r="70" ht="21" customHeight="1" x14ac:dyDescent="0.3"/>
    <row r="71" ht="21" customHeight="1" x14ac:dyDescent="0.3"/>
    <row r="72" ht="21" customHeight="1" x14ac:dyDescent="0.3"/>
    <row r="73" ht="21" customHeight="1" x14ac:dyDescent="0.3"/>
    <row r="74" ht="21" customHeight="1" x14ac:dyDescent="0.3"/>
    <row r="75" ht="21" customHeight="1" x14ac:dyDescent="0.3"/>
    <row r="76" ht="21" customHeight="1" x14ac:dyDescent="0.3"/>
    <row r="77" ht="21" customHeight="1" x14ac:dyDescent="0.3"/>
    <row r="78" ht="21" customHeight="1" x14ac:dyDescent="0.3"/>
    <row r="79" ht="21" customHeight="1" x14ac:dyDescent="0.3"/>
    <row r="80" ht="21" customHeight="1" x14ac:dyDescent="0.3"/>
    <row r="81" ht="21" customHeight="1" x14ac:dyDescent="0.3"/>
    <row r="82" ht="21" customHeight="1" x14ac:dyDescent="0.3"/>
    <row r="83" ht="21" customHeight="1" x14ac:dyDescent="0.3"/>
    <row r="84" ht="21" customHeight="1" x14ac:dyDescent="0.3"/>
    <row r="85" ht="21" customHeight="1" x14ac:dyDescent="0.3"/>
    <row r="86" ht="21" customHeight="1" x14ac:dyDescent="0.3"/>
    <row r="87" ht="21" customHeight="1" x14ac:dyDescent="0.3"/>
    <row r="88" ht="21" customHeight="1" x14ac:dyDescent="0.3"/>
    <row r="89" ht="21" customHeight="1" x14ac:dyDescent="0.3"/>
    <row r="90" ht="21" customHeight="1" x14ac:dyDescent="0.3"/>
    <row r="91" ht="21" customHeight="1" x14ac:dyDescent="0.3"/>
    <row r="92" ht="21" customHeight="1" x14ac:dyDescent="0.3"/>
    <row r="93" ht="21" customHeight="1" x14ac:dyDescent="0.3"/>
    <row r="94" ht="21" customHeight="1" x14ac:dyDescent="0.3"/>
    <row r="95" ht="21" customHeight="1" x14ac:dyDescent="0.3"/>
    <row r="96" ht="21" customHeight="1" x14ac:dyDescent="0.3"/>
    <row r="97" ht="21" customHeight="1" x14ac:dyDescent="0.3"/>
    <row r="98" ht="21" customHeight="1" x14ac:dyDescent="0.3"/>
    <row r="99" ht="21" customHeight="1" x14ac:dyDescent="0.3"/>
    <row r="100" ht="21" customHeight="1" x14ac:dyDescent="0.3"/>
    <row r="101" ht="21" customHeight="1" x14ac:dyDescent="0.3"/>
    <row r="102" ht="21" customHeight="1" x14ac:dyDescent="0.3"/>
    <row r="103" ht="21" customHeight="1" x14ac:dyDescent="0.3"/>
    <row r="104" ht="21" customHeight="1" x14ac:dyDescent="0.3"/>
    <row r="105" ht="21" customHeight="1" x14ac:dyDescent="0.3"/>
    <row r="106" ht="21" customHeight="1" x14ac:dyDescent="0.3"/>
    <row r="107" ht="21" customHeight="1" x14ac:dyDescent="0.3"/>
    <row r="108" ht="21" customHeight="1" x14ac:dyDescent="0.3"/>
    <row r="109" ht="21" customHeight="1" x14ac:dyDescent="0.3"/>
    <row r="110" ht="21" customHeight="1" x14ac:dyDescent="0.3"/>
    <row r="111" ht="21" customHeight="1" x14ac:dyDescent="0.3"/>
    <row r="112" ht="21" customHeight="1" x14ac:dyDescent="0.3"/>
    <row r="113" ht="21" customHeight="1" x14ac:dyDescent="0.3"/>
    <row r="114" ht="21" customHeight="1" x14ac:dyDescent="0.3"/>
    <row r="115" ht="21" customHeight="1" x14ac:dyDescent="0.3"/>
    <row r="116" ht="21" customHeight="1" x14ac:dyDescent="0.3"/>
    <row r="117" ht="21" customHeight="1" x14ac:dyDescent="0.3"/>
    <row r="118" ht="21" customHeight="1" x14ac:dyDescent="0.3"/>
    <row r="119" ht="21" customHeight="1" x14ac:dyDescent="0.3"/>
    <row r="120" ht="21" customHeight="1" x14ac:dyDescent="0.3"/>
    <row r="121" ht="21" customHeight="1" x14ac:dyDescent="0.3"/>
    <row r="122" ht="21" customHeight="1" x14ac:dyDescent="0.3"/>
    <row r="123" ht="21" customHeight="1" x14ac:dyDescent="0.3"/>
    <row r="124" ht="21" customHeight="1" x14ac:dyDescent="0.3"/>
    <row r="125" ht="21" customHeight="1" x14ac:dyDescent="0.3"/>
    <row r="126" ht="21" customHeight="1" x14ac:dyDescent="0.3"/>
    <row r="127" ht="21" customHeight="1" x14ac:dyDescent="0.3"/>
    <row r="128" ht="21" customHeight="1" x14ac:dyDescent="0.3"/>
    <row r="129" ht="21" customHeight="1" x14ac:dyDescent="0.3"/>
    <row r="130" ht="21" customHeight="1" x14ac:dyDescent="0.3"/>
    <row r="131" ht="21" customHeight="1" x14ac:dyDescent="0.3"/>
    <row r="132" ht="21" customHeight="1" x14ac:dyDescent="0.3"/>
    <row r="133" ht="21" customHeight="1" x14ac:dyDescent="0.3"/>
    <row r="134" ht="21" customHeight="1" x14ac:dyDescent="0.3"/>
    <row r="135" ht="21" customHeight="1" x14ac:dyDescent="0.3"/>
    <row r="136" ht="21" customHeight="1" x14ac:dyDescent="0.3"/>
    <row r="137" ht="21" customHeight="1" x14ac:dyDescent="0.3"/>
    <row r="138" ht="21" customHeight="1" x14ac:dyDescent="0.3"/>
    <row r="139" ht="21" customHeight="1" x14ac:dyDescent="0.3"/>
    <row r="140" ht="21" customHeight="1" x14ac:dyDescent="0.3"/>
    <row r="141" ht="21" customHeight="1" x14ac:dyDescent="0.3"/>
    <row r="142" ht="21" customHeight="1" x14ac:dyDescent="0.3"/>
    <row r="143" ht="21" customHeight="1" x14ac:dyDescent="0.3"/>
    <row r="144" ht="21" customHeight="1" x14ac:dyDescent="0.3"/>
    <row r="145" ht="21" customHeight="1" x14ac:dyDescent="0.3"/>
    <row r="146" ht="21" customHeight="1" x14ac:dyDescent="0.3"/>
    <row r="147" ht="21" customHeight="1" x14ac:dyDescent="0.3"/>
    <row r="148" ht="21" customHeight="1" x14ac:dyDescent="0.3"/>
    <row r="149" ht="21" customHeight="1" x14ac:dyDescent="0.3"/>
    <row r="150" ht="21" customHeight="1" x14ac:dyDescent="0.3"/>
    <row r="151" ht="21" customHeight="1" x14ac:dyDescent="0.3"/>
    <row r="152" ht="21" customHeight="1" x14ac:dyDescent="0.3"/>
    <row r="153" ht="21" customHeight="1" x14ac:dyDescent="0.3"/>
    <row r="154" ht="21" customHeight="1" x14ac:dyDescent="0.3"/>
    <row r="155" ht="21" customHeight="1" x14ac:dyDescent="0.3"/>
    <row r="156" ht="21" customHeight="1" x14ac:dyDescent="0.3"/>
    <row r="157" ht="21" customHeight="1" x14ac:dyDescent="0.3"/>
    <row r="158" ht="21" customHeight="1" x14ac:dyDescent="0.3"/>
    <row r="159" ht="21" customHeight="1" x14ac:dyDescent="0.3"/>
    <row r="160" ht="21" customHeight="1" x14ac:dyDescent="0.3"/>
    <row r="161" ht="21" customHeight="1" x14ac:dyDescent="0.3"/>
    <row r="162" ht="21" customHeight="1" x14ac:dyDescent="0.3"/>
    <row r="163" ht="21" customHeight="1" x14ac:dyDescent="0.3"/>
    <row r="164" ht="21" customHeight="1" x14ac:dyDescent="0.3"/>
    <row r="165" ht="21" customHeight="1" x14ac:dyDescent="0.3"/>
    <row r="166" ht="21" customHeight="1" x14ac:dyDescent="0.3"/>
    <row r="167" ht="21" customHeight="1" x14ac:dyDescent="0.3"/>
    <row r="168" ht="21" customHeight="1" x14ac:dyDescent="0.3"/>
    <row r="169" ht="21" customHeight="1" x14ac:dyDescent="0.3"/>
    <row r="170" ht="21" customHeight="1" x14ac:dyDescent="0.3"/>
    <row r="171" ht="21" customHeight="1" x14ac:dyDescent="0.3"/>
    <row r="172" ht="21" customHeight="1" x14ac:dyDescent="0.3"/>
    <row r="173" ht="21" customHeight="1" x14ac:dyDescent="0.3"/>
    <row r="174" ht="21" customHeight="1" x14ac:dyDescent="0.3"/>
    <row r="175" ht="21" customHeight="1" x14ac:dyDescent="0.3"/>
    <row r="176" ht="21" customHeight="1" x14ac:dyDescent="0.3"/>
    <row r="177" ht="21" customHeight="1" x14ac:dyDescent="0.3"/>
    <row r="178" ht="21" customHeight="1" x14ac:dyDescent="0.3"/>
    <row r="179" ht="21" customHeight="1" x14ac:dyDescent="0.3"/>
    <row r="180" ht="21" customHeight="1" x14ac:dyDescent="0.3"/>
    <row r="181" ht="21" customHeight="1" x14ac:dyDescent="0.3"/>
    <row r="182" ht="21" customHeight="1" x14ac:dyDescent="0.3"/>
    <row r="183" ht="21" customHeight="1" x14ac:dyDescent="0.3"/>
    <row r="184" ht="21" customHeight="1" x14ac:dyDescent="0.3"/>
    <row r="185" ht="21" customHeight="1" x14ac:dyDescent="0.3"/>
    <row r="186" ht="21" customHeight="1" x14ac:dyDescent="0.3"/>
    <row r="187" ht="21" customHeight="1" x14ac:dyDescent="0.3"/>
    <row r="188" ht="21" customHeight="1" x14ac:dyDescent="0.3"/>
    <row r="189" ht="21" customHeight="1" x14ac:dyDescent="0.3"/>
    <row r="190" ht="21" customHeight="1" x14ac:dyDescent="0.3"/>
    <row r="191" ht="21" customHeight="1" x14ac:dyDescent="0.3"/>
    <row r="192" ht="21" customHeight="1" x14ac:dyDescent="0.3"/>
    <row r="193" ht="21" customHeight="1" x14ac:dyDescent="0.3"/>
    <row r="194" ht="21" customHeight="1" x14ac:dyDescent="0.3"/>
    <row r="195" ht="21" customHeight="1" x14ac:dyDescent="0.3"/>
    <row r="196" ht="21" customHeight="1" x14ac:dyDescent="0.3"/>
    <row r="197" ht="21" customHeight="1" x14ac:dyDescent="0.3"/>
    <row r="198" ht="21" customHeight="1" x14ac:dyDescent="0.3"/>
    <row r="199" ht="21" customHeight="1" x14ac:dyDescent="0.3"/>
    <row r="200" ht="21" customHeight="1" x14ac:dyDescent="0.3"/>
    <row r="201" ht="21" customHeight="1" x14ac:dyDescent="0.3"/>
  </sheetData>
  <sheetProtection sheet="1" objects="1" scenarios="1"/>
  <mergeCells count="23">
    <mergeCell ref="D9:H10"/>
    <mergeCell ref="C39:C41"/>
    <mergeCell ref="D40:H41"/>
    <mergeCell ref="C12:O12"/>
    <mergeCell ref="C7:C10"/>
    <mergeCell ref="D7:H8"/>
    <mergeCell ref="J7:J10"/>
    <mergeCell ref="K7:L8"/>
    <mergeCell ref="N7:O8"/>
    <mergeCell ref="C36:H36"/>
    <mergeCell ref="D49:H49"/>
    <mergeCell ref="C13:O17"/>
    <mergeCell ref="C43:H43"/>
    <mergeCell ref="C44:C45"/>
    <mergeCell ref="D44:H44"/>
    <mergeCell ref="D45:H45"/>
    <mergeCell ref="C46:C48"/>
    <mergeCell ref="D46:H46"/>
    <mergeCell ref="C18:O32"/>
    <mergeCell ref="D47:H47"/>
    <mergeCell ref="D48:H48"/>
    <mergeCell ref="J36:O36"/>
    <mergeCell ref="C37:C38"/>
  </mergeCells>
  <phoneticPr fontId="2"/>
  <pageMargins left="0.7" right="0.7" top="0.75" bottom="0.75" header="0.3" footer="0.3"/>
  <pageSetup paperSize="9" scale="47" orientation="portrait"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7EE11A-ED63-46B1-A68A-87754A78BE6D}">
  <sheetPr codeName="Sheet41">
    <pageSetUpPr fitToPage="1"/>
  </sheetPr>
  <dimension ref="A1:P201"/>
  <sheetViews>
    <sheetView showGridLines="0" zoomScaleNormal="100" workbookViewId="0"/>
  </sheetViews>
  <sheetFormatPr defaultColWidth="8" defaultRowHeight="16.5" x14ac:dyDescent="0.3"/>
  <cols>
    <col min="1" max="1" width="5.625" style="88" customWidth="1"/>
    <col min="2" max="2" width="3.625" style="88" customWidth="1"/>
    <col min="3" max="8" width="12.625" style="88" customWidth="1"/>
    <col min="9" max="9" width="3.625" style="88" customWidth="1"/>
    <col min="10" max="15" width="12.625" style="88" customWidth="1"/>
    <col min="16" max="16" width="3.625" style="88" customWidth="1"/>
    <col min="17" max="17" width="5.625" style="88" customWidth="1"/>
    <col min="18" max="18" width="3.625" style="88" customWidth="1"/>
    <col min="19" max="24" width="12.625" style="88" customWidth="1"/>
    <col min="25" max="25" width="3.625" style="88" customWidth="1"/>
    <col min="26" max="31" width="12.625" style="88" customWidth="1"/>
    <col min="32" max="32" width="3.625" style="88" customWidth="1"/>
    <col min="33" max="53" width="12.625" style="88" customWidth="1"/>
    <col min="54" max="16384" width="8" style="88"/>
  </cols>
  <sheetData>
    <row r="1" spans="1:16" ht="21" customHeight="1" x14ac:dyDescent="0.3">
      <c r="A1" s="69" t="str">
        <f>HYPERLINK("#地域モデル判定ツール!A1","地域モデル判定ツールへ戻る")</f>
        <v>地域モデル判定ツールへ戻る</v>
      </c>
      <c r="B1" s="87"/>
    </row>
    <row r="2" spans="1:16" s="89" customFormat="1" ht="21" customHeight="1" x14ac:dyDescent="0.3">
      <c r="B2" s="90" t="s">
        <v>2382</v>
      </c>
    </row>
    <row r="3" spans="1:16" s="187" customFormat="1" ht="21" customHeight="1" x14ac:dyDescent="0.3">
      <c r="B3" s="188" t="s">
        <v>2328</v>
      </c>
    </row>
    <row r="4" spans="1:16" s="91" customFormat="1" ht="21" customHeight="1" x14ac:dyDescent="0.3">
      <c r="A4" s="201"/>
      <c r="B4" s="91" t="s">
        <v>2236</v>
      </c>
    </row>
    <row r="5" spans="1:16" ht="21" customHeight="1" thickBot="1" x14ac:dyDescent="0.35"/>
    <row r="6" spans="1:16" ht="21" customHeight="1" x14ac:dyDescent="0.3">
      <c r="B6" s="103"/>
      <c r="C6" s="104"/>
      <c r="D6" s="104"/>
      <c r="E6" s="104"/>
      <c r="F6" s="104"/>
      <c r="G6" s="104"/>
      <c r="H6" s="104"/>
      <c r="I6" s="104"/>
      <c r="J6" s="104"/>
      <c r="K6" s="104"/>
      <c r="L6" s="104"/>
      <c r="M6" s="104"/>
      <c r="N6" s="104"/>
      <c r="O6" s="104"/>
      <c r="P6" s="105"/>
    </row>
    <row r="7" spans="1:16" ht="21" customHeight="1" x14ac:dyDescent="0.3">
      <c r="B7" s="106"/>
      <c r="C7" s="382" t="s">
        <v>2237</v>
      </c>
      <c r="D7" s="389" t="s">
        <v>2241</v>
      </c>
      <c r="E7" s="390"/>
      <c r="F7" s="390"/>
      <c r="G7" s="390"/>
      <c r="H7" s="391"/>
      <c r="J7" s="382" t="s">
        <v>2239</v>
      </c>
      <c r="K7" s="383" t="s">
        <v>2242</v>
      </c>
      <c r="L7" s="384"/>
      <c r="M7" s="384"/>
      <c r="N7" s="384"/>
      <c r="O7" s="385"/>
      <c r="P7" s="107"/>
    </row>
    <row r="8" spans="1:16" ht="21" customHeight="1" x14ac:dyDescent="0.3">
      <c r="B8" s="106"/>
      <c r="C8" s="382"/>
      <c r="D8" s="392"/>
      <c r="E8" s="393"/>
      <c r="F8" s="393"/>
      <c r="G8" s="393"/>
      <c r="H8" s="394"/>
      <c r="J8" s="382"/>
      <c r="K8" s="386"/>
      <c r="L8" s="387"/>
      <c r="M8" s="387"/>
      <c r="N8" s="387"/>
      <c r="O8" s="388"/>
      <c r="P8" s="107"/>
    </row>
    <row r="9" spans="1:16" ht="21" customHeight="1" x14ac:dyDescent="0.3">
      <c r="B9" s="106"/>
      <c r="C9" s="382"/>
      <c r="D9" s="392" t="s">
        <v>2245</v>
      </c>
      <c r="E9" s="393"/>
      <c r="F9" s="393"/>
      <c r="G9" s="393"/>
      <c r="H9" s="394"/>
      <c r="J9" s="382"/>
      <c r="K9" s="95" t="s">
        <v>2246</v>
      </c>
      <c r="O9" s="96"/>
      <c r="P9" s="107"/>
    </row>
    <row r="10" spans="1:16" ht="21" customHeight="1" x14ac:dyDescent="0.3">
      <c r="B10" s="106"/>
      <c r="C10" s="382"/>
      <c r="D10" s="395"/>
      <c r="E10" s="396"/>
      <c r="F10" s="396"/>
      <c r="G10" s="396"/>
      <c r="H10" s="397"/>
      <c r="J10" s="382"/>
      <c r="K10" s="97" t="s">
        <v>2248</v>
      </c>
      <c r="L10" s="98"/>
      <c r="M10" s="98"/>
      <c r="N10" s="98"/>
      <c r="O10" s="99"/>
      <c r="P10" s="107"/>
    </row>
    <row r="11" spans="1:16" ht="21" customHeight="1" x14ac:dyDescent="0.25">
      <c r="B11" s="106"/>
      <c r="O11" s="81" t="s">
        <v>4388</v>
      </c>
      <c r="P11" s="107"/>
    </row>
    <row r="12" spans="1:16" ht="21" customHeight="1" x14ac:dyDescent="0.3">
      <c r="B12" s="106"/>
      <c r="C12" s="405" t="s">
        <v>2249</v>
      </c>
      <c r="D12" s="405"/>
      <c r="E12" s="405"/>
      <c r="F12" s="405"/>
      <c r="G12" s="405"/>
      <c r="H12" s="405"/>
      <c r="I12" s="405"/>
      <c r="J12" s="405"/>
      <c r="K12" s="405"/>
      <c r="L12" s="405"/>
      <c r="M12" s="405"/>
      <c r="N12" s="405"/>
      <c r="O12" s="405"/>
      <c r="P12" s="107"/>
    </row>
    <row r="13" spans="1:16" ht="21" customHeight="1" x14ac:dyDescent="0.3">
      <c r="B13" s="106"/>
      <c r="C13" s="406" t="s">
        <v>2251</v>
      </c>
      <c r="D13" s="407"/>
      <c r="E13" s="407"/>
      <c r="F13" s="407"/>
      <c r="G13" s="407"/>
      <c r="H13" s="407"/>
      <c r="I13" s="407"/>
      <c r="J13" s="407"/>
      <c r="K13" s="407"/>
      <c r="L13" s="407"/>
      <c r="M13" s="407"/>
      <c r="N13" s="407"/>
      <c r="O13" s="408"/>
      <c r="P13" s="107"/>
    </row>
    <row r="14" spans="1:16" ht="21" customHeight="1" x14ac:dyDescent="0.3">
      <c r="B14" s="106"/>
      <c r="C14" s="399"/>
      <c r="D14" s="409"/>
      <c r="E14" s="409"/>
      <c r="F14" s="409"/>
      <c r="G14" s="409"/>
      <c r="H14" s="409"/>
      <c r="I14" s="409"/>
      <c r="J14" s="409"/>
      <c r="K14" s="409"/>
      <c r="L14" s="409"/>
      <c r="M14" s="409"/>
      <c r="N14" s="409"/>
      <c r="O14" s="410"/>
      <c r="P14" s="107"/>
    </row>
    <row r="15" spans="1:16" ht="21" customHeight="1" x14ac:dyDescent="0.3">
      <c r="B15" s="106"/>
      <c r="C15" s="399"/>
      <c r="D15" s="409"/>
      <c r="E15" s="409"/>
      <c r="F15" s="409"/>
      <c r="G15" s="409"/>
      <c r="H15" s="409"/>
      <c r="I15" s="409"/>
      <c r="J15" s="409"/>
      <c r="K15" s="409"/>
      <c r="L15" s="409"/>
      <c r="M15" s="409"/>
      <c r="N15" s="409"/>
      <c r="O15" s="410"/>
      <c r="P15" s="107"/>
    </row>
    <row r="16" spans="1:16" ht="21" customHeight="1" x14ac:dyDescent="0.3">
      <c r="B16" s="106"/>
      <c r="C16" s="399"/>
      <c r="D16" s="409"/>
      <c r="E16" s="409"/>
      <c r="F16" s="409"/>
      <c r="G16" s="409"/>
      <c r="H16" s="409"/>
      <c r="I16" s="409"/>
      <c r="J16" s="409"/>
      <c r="K16" s="409"/>
      <c r="L16" s="409"/>
      <c r="M16" s="409"/>
      <c r="N16" s="409"/>
      <c r="O16" s="410"/>
      <c r="P16" s="107"/>
    </row>
    <row r="17" spans="2:16" ht="21" customHeight="1" x14ac:dyDescent="0.3">
      <c r="B17" s="106"/>
      <c r="C17" s="399"/>
      <c r="D17" s="409"/>
      <c r="E17" s="409"/>
      <c r="F17" s="409"/>
      <c r="G17" s="409"/>
      <c r="H17" s="409"/>
      <c r="I17" s="409"/>
      <c r="J17" s="409"/>
      <c r="K17" s="409"/>
      <c r="L17" s="409"/>
      <c r="M17" s="409"/>
      <c r="N17" s="409"/>
      <c r="O17" s="410"/>
      <c r="P17" s="107"/>
    </row>
    <row r="18" spans="2:16" ht="21" customHeight="1" x14ac:dyDescent="0.3">
      <c r="B18" s="106"/>
      <c r="C18" s="399"/>
      <c r="D18" s="409"/>
      <c r="E18" s="409"/>
      <c r="F18" s="409"/>
      <c r="G18" s="409"/>
      <c r="H18" s="409"/>
      <c r="I18" s="409"/>
      <c r="J18" s="409"/>
      <c r="K18" s="409"/>
      <c r="L18" s="409"/>
      <c r="M18" s="409"/>
      <c r="N18" s="409"/>
      <c r="O18" s="401"/>
      <c r="P18" s="107"/>
    </row>
    <row r="19" spans="2:16" ht="21" customHeight="1" x14ac:dyDescent="0.3">
      <c r="B19" s="106"/>
      <c r="C19" s="399"/>
      <c r="D19" s="409"/>
      <c r="E19" s="409"/>
      <c r="F19" s="409"/>
      <c r="G19" s="409"/>
      <c r="H19" s="409"/>
      <c r="I19" s="409"/>
      <c r="J19" s="409"/>
      <c r="K19" s="409"/>
      <c r="L19" s="409"/>
      <c r="M19" s="409"/>
      <c r="N19" s="409"/>
      <c r="O19" s="401"/>
      <c r="P19" s="107"/>
    </row>
    <row r="20" spans="2:16" ht="21" customHeight="1" x14ac:dyDescent="0.3">
      <c r="B20" s="106"/>
      <c r="C20" s="399"/>
      <c r="D20" s="409"/>
      <c r="E20" s="409"/>
      <c r="F20" s="409"/>
      <c r="G20" s="409"/>
      <c r="H20" s="409"/>
      <c r="I20" s="409"/>
      <c r="J20" s="409"/>
      <c r="K20" s="409"/>
      <c r="L20" s="409"/>
      <c r="M20" s="409"/>
      <c r="N20" s="409"/>
      <c r="O20" s="401"/>
      <c r="P20" s="107"/>
    </row>
    <row r="21" spans="2:16" ht="21" customHeight="1" x14ac:dyDescent="0.3">
      <c r="B21" s="106"/>
      <c r="C21" s="399"/>
      <c r="D21" s="409"/>
      <c r="E21" s="409"/>
      <c r="F21" s="409"/>
      <c r="G21" s="409"/>
      <c r="H21" s="409"/>
      <c r="I21" s="409"/>
      <c r="J21" s="409"/>
      <c r="K21" s="409"/>
      <c r="L21" s="409"/>
      <c r="M21" s="409"/>
      <c r="N21" s="409"/>
      <c r="O21" s="401"/>
      <c r="P21" s="107"/>
    </row>
    <row r="22" spans="2:16" ht="21" customHeight="1" x14ac:dyDescent="0.3">
      <c r="B22" s="106"/>
      <c r="C22" s="399"/>
      <c r="D22" s="409"/>
      <c r="E22" s="409"/>
      <c r="F22" s="409"/>
      <c r="G22" s="409"/>
      <c r="H22" s="409"/>
      <c r="I22" s="409"/>
      <c r="J22" s="409"/>
      <c r="K22" s="409"/>
      <c r="L22" s="409"/>
      <c r="M22" s="409"/>
      <c r="N22" s="409"/>
      <c r="O22" s="401"/>
      <c r="P22" s="107"/>
    </row>
    <row r="23" spans="2:16" ht="21" customHeight="1" x14ac:dyDescent="0.3">
      <c r="B23" s="106"/>
      <c r="C23" s="399"/>
      <c r="D23" s="409"/>
      <c r="E23" s="409"/>
      <c r="F23" s="409"/>
      <c r="G23" s="409"/>
      <c r="H23" s="409"/>
      <c r="I23" s="409"/>
      <c r="J23" s="409"/>
      <c r="K23" s="409"/>
      <c r="L23" s="409"/>
      <c r="M23" s="409"/>
      <c r="N23" s="409"/>
      <c r="O23" s="401"/>
      <c r="P23" s="107"/>
    </row>
    <row r="24" spans="2:16" ht="21" customHeight="1" x14ac:dyDescent="0.3">
      <c r="B24" s="106"/>
      <c r="C24" s="399"/>
      <c r="D24" s="409"/>
      <c r="E24" s="409"/>
      <c r="F24" s="409"/>
      <c r="G24" s="409"/>
      <c r="H24" s="409"/>
      <c r="I24" s="409"/>
      <c r="J24" s="409"/>
      <c r="K24" s="409"/>
      <c r="L24" s="409"/>
      <c r="M24" s="409"/>
      <c r="N24" s="409"/>
      <c r="O24" s="401"/>
      <c r="P24" s="107"/>
    </row>
    <row r="25" spans="2:16" ht="21" customHeight="1" x14ac:dyDescent="0.3">
      <c r="B25" s="106"/>
      <c r="C25" s="399"/>
      <c r="D25" s="409"/>
      <c r="E25" s="409"/>
      <c r="F25" s="409"/>
      <c r="G25" s="409"/>
      <c r="H25" s="409"/>
      <c r="I25" s="409"/>
      <c r="J25" s="409"/>
      <c r="K25" s="409"/>
      <c r="L25" s="409"/>
      <c r="M25" s="409"/>
      <c r="N25" s="409"/>
      <c r="O25" s="401"/>
      <c r="P25" s="107"/>
    </row>
    <row r="26" spans="2:16" ht="21" customHeight="1" x14ac:dyDescent="0.3">
      <c r="B26" s="106"/>
      <c r="C26" s="399"/>
      <c r="D26" s="409"/>
      <c r="E26" s="409"/>
      <c r="F26" s="409"/>
      <c r="G26" s="409"/>
      <c r="H26" s="409"/>
      <c r="I26" s="409"/>
      <c r="J26" s="409"/>
      <c r="K26" s="409"/>
      <c r="L26" s="409"/>
      <c r="M26" s="409"/>
      <c r="N26" s="409"/>
      <c r="O26" s="401"/>
      <c r="P26" s="107"/>
    </row>
    <row r="27" spans="2:16" ht="21" customHeight="1" x14ac:dyDescent="0.3">
      <c r="B27" s="106"/>
      <c r="C27" s="399"/>
      <c r="D27" s="409"/>
      <c r="E27" s="409"/>
      <c r="F27" s="409"/>
      <c r="G27" s="409"/>
      <c r="H27" s="409"/>
      <c r="I27" s="409"/>
      <c r="J27" s="409"/>
      <c r="K27" s="409"/>
      <c r="L27" s="409"/>
      <c r="M27" s="409"/>
      <c r="N27" s="409"/>
      <c r="O27" s="401"/>
      <c r="P27" s="107"/>
    </row>
    <row r="28" spans="2:16" ht="21" customHeight="1" x14ac:dyDescent="0.3">
      <c r="B28" s="106"/>
      <c r="C28" s="399"/>
      <c r="D28" s="409"/>
      <c r="E28" s="409"/>
      <c r="F28" s="409"/>
      <c r="G28" s="409"/>
      <c r="H28" s="409"/>
      <c r="I28" s="409"/>
      <c r="J28" s="409"/>
      <c r="K28" s="409"/>
      <c r="L28" s="409"/>
      <c r="M28" s="409"/>
      <c r="N28" s="409"/>
      <c r="O28" s="401"/>
      <c r="P28" s="107"/>
    </row>
    <row r="29" spans="2:16" ht="21" customHeight="1" x14ac:dyDescent="0.3">
      <c r="B29" s="106"/>
      <c r="C29" s="399"/>
      <c r="D29" s="409"/>
      <c r="E29" s="409"/>
      <c r="F29" s="409"/>
      <c r="G29" s="409"/>
      <c r="H29" s="409"/>
      <c r="I29" s="409"/>
      <c r="J29" s="409"/>
      <c r="K29" s="409"/>
      <c r="L29" s="409"/>
      <c r="M29" s="409"/>
      <c r="N29" s="409"/>
      <c r="O29" s="401"/>
      <c r="P29" s="107"/>
    </row>
    <row r="30" spans="2:16" ht="21" customHeight="1" x14ac:dyDescent="0.3">
      <c r="B30" s="106"/>
      <c r="C30" s="399"/>
      <c r="D30" s="409"/>
      <c r="E30" s="409"/>
      <c r="F30" s="409"/>
      <c r="G30" s="409"/>
      <c r="H30" s="409"/>
      <c r="I30" s="409"/>
      <c r="J30" s="409"/>
      <c r="K30" s="409"/>
      <c r="L30" s="409"/>
      <c r="M30" s="409"/>
      <c r="N30" s="409"/>
      <c r="O30" s="401"/>
      <c r="P30" s="107"/>
    </row>
    <row r="31" spans="2:16" ht="21" customHeight="1" x14ac:dyDescent="0.3">
      <c r="B31" s="106"/>
      <c r="C31" s="399"/>
      <c r="D31" s="409"/>
      <c r="E31" s="409"/>
      <c r="F31" s="409"/>
      <c r="G31" s="409"/>
      <c r="H31" s="409"/>
      <c r="I31" s="409"/>
      <c r="J31" s="409"/>
      <c r="K31" s="409"/>
      <c r="L31" s="409"/>
      <c r="M31" s="409"/>
      <c r="N31" s="409"/>
      <c r="O31" s="401"/>
      <c r="P31" s="107"/>
    </row>
    <row r="32" spans="2:16" ht="21" customHeight="1" x14ac:dyDescent="0.3">
      <c r="B32" s="106"/>
      <c r="C32" s="402"/>
      <c r="D32" s="403"/>
      <c r="E32" s="403"/>
      <c r="F32" s="403"/>
      <c r="G32" s="403"/>
      <c r="H32" s="403"/>
      <c r="I32" s="403"/>
      <c r="J32" s="403"/>
      <c r="K32" s="403"/>
      <c r="L32" s="403"/>
      <c r="M32" s="403"/>
      <c r="N32" s="403"/>
      <c r="O32" s="404"/>
      <c r="P32" s="107"/>
    </row>
    <row r="33" spans="2:16" ht="21" customHeight="1" thickBot="1" x14ac:dyDescent="0.35">
      <c r="B33" s="108"/>
      <c r="C33" s="109"/>
      <c r="D33" s="109"/>
      <c r="E33" s="109"/>
      <c r="F33" s="109"/>
      <c r="G33" s="109"/>
      <c r="H33" s="109"/>
      <c r="I33" s="109"/>
      <c r="J33" s="109"/>
      <c r="K33" s="109"/>
      <c r="L33" s="109"/>
      <c r="M33" s="109"/>
      <c r="N33" s="109"/>
      <c r="O33" s="109"/>
      <c r="P33" s="110"/>
    </row>
    <row r="34" spans="2:16" ht="21" customHeight="1" thickBot="1" x14ac:dyDescent="0.35"/>
    <row r="35" spans="2:16" ht="21" customHeight="1" x14ac:dyDescent="0.3">
      <c r="B35" s="103"/>
      <c r="C35" s="104"/>
      <c r="D35" s="104"/>
      <c r="E35" s="104"/>
      <c r="F35" s="104"/>
      <c r="G35" s="104"/>
      <c r="H35" s="104"/>
      <c r="I35" s="104"/>
      <c r="J35" s="104"/>
      <c r="K35" s="104"/>
      <c r="L35" s="104"/>
      <c r="M35" s="104"/>
      <c r="N35" s="104"/>
      <c r="O35" s="104"/>
      <c r="P35" s="105"/>
    </row>
    <row r="36" spans="2:16" ht="21" customHeight="1" x14ac:dyDescent="0.3">
      <c r="B36" s="106"/>
      <c r="C36" s="405" t="s">
        <v>2252</v>
      </c>
      <c r="D36" s="405"/>
      <c r="E36" s="405"/>
      <c r="F36" s="405"/>
      <c r="G36" s="405"/>
      <c r="H36" s="405"/>
      <c r="J36" s="411" t="s">
        <v>2253</v>
      </c>
      <c r="K36" s="412"/>
      <c r="L36" s="412"/>
      <c r="M36" s="412"/>
      <c r="N36" s="412"/>
      <c r="O36" s="413"/>
      <c r="P36" s="107"/>
    </row>
    <row r="37" spans="2:16" ht="21" customHeight="1" x14ac:dyDescent="0.3">
      <c r="B37" s="106"/>
      <c r="C37" s="414" t="s">
        <v>2254</v>
      </c>
      <c r="D37" s="93" t="s">
        <v>2255</v>
      </c>
      <c r="E37" s="93"/>
      <c r="F37" s="93"/>
      <c r="G37" s="93"/>
      <c r="H37" s="94"/>
      <c r="J37" s="95"/>
      <c r="O37" s="96"/>
      <c r="P37" s="107"/>
    </row>
    <row r="38" spans="2:16" ht="21" customHeight="1" x14ac:dyDescent="0.3">
      <c r="B38" s="106"/>
      <c r="C38" s="414"/>
      <c r="D38" s="88" t="s">
        <v>2257</v>
      </c>
      <c r="H38" s="96"/>
      <c r="J38" s="95"/>
      <c r="O38" s="96"/>
      <c r="P38" s="107"/>
    </row>
    <row r="39" spans="2:16" ht="21" customHeight="1" x14ac:dyDescent="0.3">
      <c r="B39" s="106"/>
      <c r="C39" s="398" t="s">
        <v>2260</v>
      </c>
      <c r="D39" s="92" t="s">
        <v>2261</v>
      </c>
      <c r="E39" s="93"/>
      <c r="F39" s="93"/>
      <c r="G39" s="93"/>
      <c r="H39" s="94"/>
      <c r="J39" s="95"/>
      <c r="O39" s="96"/>
      <c r="P39" s="107"/>
    </row>
    <row r="40" spans="2:16" ht="21" customHeight="1" x14ac:dyDescent="0.3">
      <c r="B40" s="106"/>
      <c r="C40" s="398"/>
      <c r="D40" s="399" t="s">
        <v>2263</v>
      </c>
      <c r="E40" s="400"/>
      <c r="F40" s="400"/>
      <c r="G40" s="400"/>
      <c r="H40" s="401"/>
      <c r="J40" s="95"/>
      <c r="O40" s="96"/>
      <c r="P40" s="107"/>
    </row>
    <row r="41" spans="2:16" ht="21" customHeight="1" x14ac:dyDescent="0.3">
      <c r="B41" s="106"/>
      <c r="C41" s="398"/>
      <c r="D41" s="399"/>
      <c r="E41" s="400"/>
      <c r="F41" s="400"/>
      <c r="G41" s="400"/>
      <c r="H41" s="401"/>
      <c r="J41" s="95"/>
      <c r="O41" s="96"/>
      <c r="P41" s="107"/>
    </row>
    <row r="42" spans="2:16" ht="21" customHeight="1" x14ac:dyDescent="0.3">
      <c r="B42" s="106"/>
      <c r="C42" s="398"/>
      <c r="D42" s="399"/>
      <c r="E42" s="400"/>
      <c r="F42" s="400"/>
      <c r="G42" s="400"/>
      <c r="H42" s="401"/>
      <c r="J42" s="95"/>
      <c r="O42" s="96"/>
      <c r="P42" s="107"/>
    </row>
    <row r="43" spans="2:16" ht="21" customHeight="1" x14ac:dyDescent="0.3">
      <c r="B43" s="106"/>
      <c r="C43" s="398"/>
      <c r="D43" s="402"/>
      <c r="E43" s="403"/>
      <c r="F43" s="403"/>
      <c r="G43" s="403"/>
      <c r="H43" s="404"/>
      <c r="J43" s="97"/>
      <c r="K43" s="98"/>
      <c r="L43" s="98"/>
      <c r="M43" s="98"/>
      <c r="N43" s="98"/>
      <c r="O43" s="99"/>
      <c r="P43" s="107"/>
    </row>
    <row r="44" spans="2:16" ht="21" customHeight="1" x14ac:dyDescent="0.3">
      <c r="B44" s="106"/>
      <c r="P44" s="107"/>
    </row>
    <row r="45" spans="2:16" ht="21" customHeight="1" x14ac:dyDescent="0.3">
      <c r="B45" s="106"/>
      <c r="P45" s="107"/>
    </row>
    <row r="46" spans="2:16" ht="21" customHeight="1" x14ac:dyDescent="0.3">
      <c r="B46" s="106"/>
      <c r="P46" s="107"/>
    </row>
    <row r="47" spans="2:16" ht="21" customHeight="1" x14ac:dyDescent="0.3">
      <c r="B47" s="106"/>
      <c r="P47" s="107"/>
    </row>
    <row r="48" spans="2:16" ht="21" customHeight="1" x14ac:dyDescent="0.3">
      <c r="B48" s="106"/>
      <c r="P48" s="107"/>
    </row>
    <row r="49" spans="2:16" ht="21" customHeight="1" x14ac:dyDescent="0.3">
      <c r="B49" s="106"/>
      <c r="P49" s="107"/>
    </row>
    <row r="50" spans="2:16" ht="21" customHeight="1" x14ac:dyDescent="0.3">
      <c r="B50" s="106"/>
      <c r="P50" s="107"/>
    </row>
    <row r="51" spans="2:16" ht="21" customHeight="1" x14ac:dyDescent="0.3">
      <c r="B51" s="106"/>
      <c r="P51" s="107"/>
    </row>
    <row r="52" spans="2:16" ht="21" customHeight="1" x14ac:dyDescent="0.3">
      <c r="B52" s="106"/>
      <c r="P52" s="107"/>
    </row>
    <row r="53" spans="2:16" ht="21" customHeight="1" x14ac:dyDescent="0.3">
      <c r="B53" s="106"/>
      <c r="P53" s="107"/>
    </row>
    <row r="54" spans="2:16" ht="21" customHeight="1" x14ac:dyDescent="0.3">
      <c r="B54" s="106"/>
      <c r="P54" s="107"/>
    </row>
    <row r="55" spans="2:16" ht="21" customHeight="1" x14ac:dyDescent="0.3">
      <c r="B55" s="106"/>
      <c r="P55" s="107"/>
    </row>
    <row r="56" spans="2:16" ht="21" customHeight="1" x14ac:dyDescent="0.3">
      <c r="B56" s="106"/>
      <c r="P56" s="107"/>
    </row>
    <row r="57" spans="2:16" ht="21" customHeight="1" x14ac:dyDescent="0.3">
      <c r="B57" s="106"/>
      <c r="P57" s="107"/>
    </row>
    <row r="58" spans="2:16" ht="21" customHeight="1" x14ac:dyDescent="0.3">
      <c r="B58" s="106"/>
      <c r="P58" s="107"/>
    </row>
    <row r="59" spans="2:16" ht="21" customHeight="1" x14ac:dyDescent="0.3">
      <c r="B59" s="106"/>
      <c r="P59" s="107"/>
    </row>
    <row r="60" spans="2:16" ht="21" customHeight="1" x14ac:dyDescent="0.3">
      <c r="B60" s="106"/>
      <c r="P60" s="107"/>
    </row>
    <row r="61" spans="2:16" ht="21" customHeight="1" x14ac:dyDescent="0.3">
      <c r="B61" s="106"/>
      <c r="P61" s="107"/>
    </row>
    <row r="62" spans="2:16" ht="21" customHeight="1" thickBot="1" x14ac:dyDescent="0.35">
      <c r="B62" s="108"/>
      <c r="C62" s="109"/>
      <c r="D62" s="109"/>
      <c r="E62" s="109"/>
      <c r="F62" s="109"/>
      <c r="G62" s="109"/>
      <c r="H62" s="109"/>
      <c r="I62" s="109"/>
      <c r="J62" s="109"/>
      <c r="K62" s="109"/>
      <c r="L62" s="109"/>
      <c r="M62" s="109"/>
      <c r="N62" s="109"/>
      <c r="O62" s="109"/>
      <c r="P62" s="110"/>
    </row>
    <row r="63" spans="2:16" ht="21" customHeight="1" x14ac:dyDescent="0.3"/>
    <row r="64" spans="2:16" ht="21" customHeight="1" x14ac:dyDescent="0.3"/>
    <row r="65" ht="21" customHeight="1" x14ac:dyDescent="0.3"/>
    <row r="66" ht="21" customHeight="1" x14ac:dyDescent="0.3"/>
    <row r="67" ht="21" customHeight="1" x14ac:dyDescent="0.3"/>
    <row r="68" ht="21" customHeight="1" x14ac:dyDescent="0.3"/>
    <row r="69" ht="21" customHeight="1" x14ac:dyDescent="0.3"/>
    <row r="70" ht="21" customHeight="1" x14ac:dyDescent="0.3"/>
    <row r="71" ht="21" customHeight="1" x14ac:dyDescent="0.3"/>
    <row r="72" ht="21" customHeight="1" x14ac:dyDescent="0.3"/>
    <row r="73" ht="21" customHeight="1" x14ac:dyDescent="0.3"/>
    <row r="74" ht="21" customHeight="1" x14ac:dyDescent="0.3"/>
    <row r="75" ht="21" customHeight="1" x14ac:dyDescent="0.3"/>
    <row r="76" ht="21" customHeight="1" x14ac:dyDescent="0.3"/>
    <row r="77" ht="21" customHeight="1" x14ac:dyDescent="0.3"/>
    <row r="78" ht="21" customHeight="1" x14ac:dyDescent="0.3"/>
    <row r="79" ht="21" customHeight="1" x14ac:dyDescent="0.3"/>
    <row r="80" ht="21" customHeight="1" x14ac:dyDescent="0.3"/>
    <row r="81" ht="21" customHeight="1" x14ac:dyDescent="0.3"/>
    <row r="82" ht="21" customHeight="1" x14ac:dyDescent="0.3"/>
    <row r="83" ht="21" customHeight="1" x14ac:dyDescent="0.3"/>
    <row r="84" ht="21" customHeight="1" x14ac:dyDescent="0.3"/>
    <row r="85" ht="21" customHeight="1" x14ac:dyDescent="0.3"/>
    <row r="86" ht="21" customHeight="1" x14ac:dyDescent="0.3"/>
    <row r="87" ht="21" customHeight="1" x14ac:dyDescent="0.3"/>
    <row r="88" ht="21" customHeight="1" x14ac:dyDescent="0.3"/>
    <row r="89" ht="21" customHeight="1" x14ac:dyDescent="0.3"/>
    <row r="90" ht="21" customHeight="1" x14ac:dyDescent="0.3"/>
    <row r="91" ht="21" customHeight="1" x14ac:dyDescent="0.3"/>
    <row r="92" ht="21" customHeight="1" x14ac:dyDescent="0.3"/>
    <row r="93" ht="21" customHeight="1" x14ac:dyDescent="0.3"/>
    <row r="94" ht="21" customHeight="1" x14ac:dyDescent="0.3"/>
    <row r="95" ht="21" customHeight="1" x14ac:dyDescent="0.3"/>
    <row r="96" ht="21" customHeight="1" x14ac:dyDescent="0.3"/>
    <row r="97" ht="21" customHeight="1" x14ac:dyDescent="0.3"/>
    <row r="98" ht="21" customHeight="1" x14ac:dyDescent="0.3"/>
    <row r="99" ht="21" customHeight="1" x14ac:dyDescent="0.3"/>
    <row r="100" ht="21" customHeight="1" x14ac:dyDescent="0.3"/>
    <row r="101" ht="21" customHeight="1" x14ac:dyDescent="0.3"/>
    <row r="102" ht="21" customHeight="1" x14ac:dyDescent="0.3"/>
    <row r="103" ht="21" customHeight="1" x14ac:dyDescent="0.3"/>
    <row r="104" ht="21" customHeight="1" x14ac:dyDescent="0.3"/>
    <row r="105" ht="21" customHeight="1" x14ac:dyDescent="0.3"/>
    <row r="106" ht="21" customHeight="1" x14ac:dyDescent="0.3"/>
    <row r="107" ht="21" customHeight="1" x14ac:dyDescent="0.3"/>
    <row r="108" ht="21" customHeight="1" x14ac:dyDescent="0.3"/>
    <row r="109" ht="21" customHeight="1" x14ac:dyDescent="0.3"/>
    <row r="110" ht="21" customHeight="1" x14ac:dyDescent="0.3"/>
    <row r="111" ht="21" customHeight="1" x14ac:dyDescent="0.3"/>
    <row r="112" ht="21" customHeight="1" x14ac:dyDescent="0.3"/>
    <row r="113" ht="21" customHeight="1" x14ac:dyDescent="0.3"/>
    <row r="114" ht="21" customHeight="1" x14ac:dyDescent="0.3"/>
    <row r="115" ht="21" customHeight="1" x14ac:dyDescent="0.3"/>
    <row r="116" ht="21" customHeight="1" x14ac:dyDescent="0.3"/>
    <row r="117" ht="21" customHeight="1" x14ac:dyDescent="0.3"/>
    <row r="118" ht="21" customHeight="1" x14ac:dyDescent="0.3"/>
    <row r="119" ht="21" customHeight="1" x14ac:dyDescent="0.3"/>
    <row r="120" ht="21" customHeight="1" x14ac:dyDescent="0.3"/>
    <row r="121" ht="21" customHeight="1" x14ac:dyDescent="0.3"/>
    <row r="122" ht="21" customHeight="1" x14ac:dyDescent="0.3"/>
    <row r="123" ht="21" customHeight="1" x14ac:dyDescent="0.3"/>
    <row r="124" ht="21" customHeight="1" x14ac:dyDescent="0.3"/>
    <row r="125" ht="21" customHeight="1" x14ac:dyDescent="0.3"/>
    <row r="126" ht="21" customHeight="1" x14ac:dyDescent="0.3"/>
    <row r="127" ht="21" customHeight="1" x14ac:dyDescent="0.3"/>
    <row r="128" ht="21" customHeight="1" x14ac:dyDescent="0.3"/>
    <row r="129" ht="21" customHeight="1" x14ac:dyDescent="0.3"/>
    <row r="130" ht="21" customHeight="1" x14ac:dyDescent="0.3"/>
    <row r="131" ht="21" customHeight="1" x14ac:dyDescent="0.3"/>
    <row r="132" ht="21" customHeight="1" x14ac:dyDescent="0.3"/>
    <row r="133" ht="21" customHeight="1" x14ac:dyDescent="0.3"/>
    <row r="134" ht="21" customHeight="1" x14ac:dyDescent="0.3"/>
    <row r="135" ht="21" customHeight="1" x14ac:dyDescent="0.3"/>
    <row r="136" ht="21" customHeight="1" x14ac:dyDescent="0.3"/>
    <row r="137" ht="21" customHeight="1" x14ac:dyDescent="0.3"/>
    <row r="138" ht="21" customHeight="1" x14ac:dyDescent="0.3"/>
    <row r="139" ht="21" customHeight="1" x14ac:dyDescent="0.3"/>
    <row r="140" ht="21" customHeight="1" x14ac:dyDescent="0.3"/>
    <row r="141" ht="21" customHeight="1" x14ac:dyDescent="0.3"/>
    <row r="142" ht="21" customHeight="1" x14ac:dyDescent="0.3"/>
    <row r="143" ht="21" customHeight="1" x14ac:dyDescent="0.3"/>
    <row r="144" ht="21" customHeight="1" x14ac:dyDescent="0.3"/>
    <row r="145" ht="21" customHeight="1" x14ac:dyDescent="0.3"/>
    <row r="146" ht="21" customHeight="1" x14ac:dyDescent="0.3"/>
    <row r="147" ht="21" customHeight="1" x14ac:dyDescent="0.3"/>
    <row r="148" ht="21" customHeight="1" x14ac:dyDescent="0.3"/>
    <row r="149" ht="21" customHeight="1" x14ac:dyDescent="0.3"/>
    <row r="150" ht="21" customHeight="1" x14ac:dyDescent="0.3"/>
    <row r="151" ht="21" customHeight="1" x14ac:dyDescent="0.3"/>
    <row r="152" ht="21" customHeight="1" x14ac:dyDescent="0.3"/>
    <row r="153" ht="21" customHeight="1" x14ac:dyDescent="0.3"/>
    <row r="154" ht="21" customHeight="1" x14ac:dyDescent="0.3"/>
    <row r="155" ht="21" customHeight="1" x14ac:dyDescent="0.3"/>
    <row r="156" ht="21" customHeight="1" x14ac:dyDescent="0.3"/>
    <row r="157" ht="21" customHeight="1" x14ac:dyDescent="0.3"/>
    <row r="158" ht="21" customHeight="1" x14ac:dyDescent="0.3"/>
    <row r="159" ht="21" customHeight="1" x14ac:dyDescent="0.3"/>
    <row r="160" ht="21" customHeight="1" x14ac:dyDescent="0.3"/>
    <row r="161" ht="21" customHeight="1" x14ac:dyDescent="0.3"/>
    <row r="162" ht="21" customHeight="1" x14ac:dyDescent="0.3"/>
    <row r="163" ht="21" customHeight="1" x14ac:dyDescent="0.3"/>
    <row r="164" ht="21" customHeight="1" x14ac:dyDescent="0.3"/>
    <row r="165" ht="21" customHeight="1" x14ac:dyDescent="0.3"/>
    <row r="166" ht="21" customHeight="1" x14ac:dyDescent="0.3"/>
    <row r="167" ht="21" customHeight="1" x14ac:dyDescent="0.3"/>
    <row r="168" ht="21" customHeight="1" x14ac:dyDescent="0.3"/>
    <row r="169" ht="21" customHeight="1" x14ac:dyDescent="0.3"/>
    <row r="170" ht="21" customHeight="1" x14ac:dyDescent="0.3"/>
    <row r="171" ht="21" customHeight="1" x14ac:dyDescent="0.3"/>
    <row r="172" ht="21" customHeight="1" x14ac:dyDescent="0.3"/>
    <row r="173" ht="21" customHeight="1" x14ac:dyDescent="0.3"/>
    <row r="174" ht="21" customHeight="1" x14ac:dyDescent="0.3"/>
    <row r="175" ht="21" customHeight="1" x14ac:dyDescent="0.3"/>
    <row r="176" ht="21" customHeight="1" x14ac:dyDescent="0.3"/>
    <row r="177" ht="21" customHeight="1" x14ac:dyDescent="0.3"/>
    <row r="178" ht="21" customHeight="1" x14ac:dyDescent="0.3"/>
    <row r="179" ht="21" customHeight="1" x14ac:dyDescent="0.3"/>
    <row r="180" ht="21" customHeight="1" x14ac:dyDescent="0.3"/>
    <row r="181" ht="21" customHeight="1" x14ac:dyDescent="0.3"/>
    <row r="182" ht="21" customHeight="1" x14ac:dyDescent="0.3"/>
    <row r="183" ht="21" customHeight="1" x14ac:dyDescent="0.3"/>
    <row r="184" ht="21" customHeight="1" x14ac:dyDescent="0.3"/>
    <row r="185" ht="21" customHeight="1" x14ac:dyDescent="0.3"/>
    <row r="186" ht="21" customHeight="1" x14ac:dyDescent="0.3"/>
    <row r="187" ht="21" customHeight="1" x14ac:dyDescent="0.3"/>
    <row r="188" ht="21" customHeight="1" x14ac:dyDescent="0.3"/>
    <row r="189" ht="21" customHeight="1" x14ac:dyDescent="0.3"/>
    <row r="190" ht="21" customHeight="1" x14ac:dyDescent="0.3"/>
    <row r="191" ht="21" customHeight="1" x14ac:dyDescent="0.3"/>
    <row r="192" ht="21" customHeight="1" x14ac:dyDescent="0.3"/>
    <row r="193" ht="21" customHeight="1" x14ac:dyDescent="0.3"/>
    <row r="194" ht="21" customHeight="1" x14ac:dyDescent="0.3"/>
    <row r="195" ht="21" customHeight="1" x14ac:dyDescent="0.3"/>
    <row r="196" ht="21" customHeight="1" x14ac:dyDescent="0.3"/>
    <row r="197" ht="21" customHeight="1" x14ac:dyDescent="0.3"/>
    <row r="198" ht="21" customHeight="1" x14ac:dyDescent="0.3"/>
    <row r="199" ht="21" customHeight="1" x14ac:dyDescent="0.3"/>
    <row r="200" ht="21" customHeight="1" x14ac:dyDescent="0.3"/>
    <row r="201" ht="21" customHeight="1" x14ac:dyDescent="0.3"/>
  </sheetData>
  <sheetProtection sheet="1" objects="1" scenarios="1"/>
  <mergeCells count="13">
    <mergeCell ref="C18:O32"/>
    <mergeCell ref="K7:O8"/>
    <mergeCell ref="D40:H43"/>
    <mergeCell ref="C39:C43"/>
    <mergeCell ref="J36:O36"/>
    <mergeCell ref="C37:C38"/>
    <mergeCell ref="D9:H10"/>
    <mergeCell ref="C12:O12"/>
    <mergeCell ref="C7:C10"/>
    <mergeCell ref="D7:H8"/>
    <mergeCell ref="J7:J10"/>
    <mergeCell ref="C36:H36"/>
    <mergeCell ref="C13:O17"/>
  </mergeCells>
  <phoneticPr fontId="2"/>
  <pageMargins left="0.7" right="0.7" top="0.75" bottom="0.75" header="0.3" footer="0.3"/>
  <pageSetup paperSize="9" scale="47" orientation="portrait"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91E5EE-D110-49FD-A9B7-BDD376153515}">
  <sheetPr codeName="Sheet42">
    <pageSetUpPr fitToPage="1"/>
  </sheetPr>
  <dimension ref="A1:AG212"/>
  <sheetViews>
    <sheetView showGridLines="0" zoomScaleNormal="100" workbookViewId="0"/>
  </sheetViews>
  <sheetFormatPr defaultColWidth="8" defaultRowHeight="16.5" x14ac:dyDescent="0.3"/>
  <cols>
    <col min="1" max="1" width="5.625" style="88" customWidth="1"/>
    <col min="2" max="2" width="3.625" style="88" customWidth="1"/>
    <col min="3" max="8" width="12.625" style="88" customWidth="1"/>
    <col min="9" max="9" width="3.625" style="88" customWidth="1"/>
    <col min="10" max="15" width="12.625" style="88" customWidth="1"/>
    <col min="16" max="16" width="3.625" style="88" customWidth="1"/>
    <col min="17" max="18" width="5.625" style="88" customWidth="1"/>
    <col min="19" max="19" width="3.625" style="88" customWidth="1"/>
    <col min="20" max="25" width="12.625" style="88" customWidth="1"/>
    <col min="26" max="26" width="3.625" style="88" customWidth="1"/>
    <col min="27" max="32" width="12.625" style="88" customWidth="1"/>
    <col min="33" max="33" width="3.625" style="88" customWidth="1"/>
    <col min="34" max="34" width="5.625" style="88" customWidth="1"/>
    <col min="35" max="54" width="12.625" style="88" customWidth="1"/>
    <col min="55" max="16384" width="8" style="88"/>
  </cols>
  <sheetData>
    <row r="1" spans="1:33" ht="21" customHeight="1" x14ac:dyDescent="0.3">
      <c r="A1" s="69" t="str">
        <f>HYPERLINK("#地域モデル判定ツール!A1","地域モデル判定ツールへ戻る")</f>
        <v>地域モデル判定ツールへ戻る</v>
      </c>
      <c r="B1" s="87"/>
    </row>
    <row r="2" spans="1:33" s="89" customFormat="1" ht="21" customHeight="1" x14ac:dyDescent="0.3">
      <c r="B2" s="90" t="s">
        <v>2383</v>
      </c>
      <c r="S2" s="90" t="s">
        <v>2383</v>
      </c>
    </row>
    <row r="3" spans="1:33" s="187" customFormat="1" ht="21" customHeight="1" x14ac:dyDescent="0.3">
      <c r="B3" s="188" t="s">
        <v>2328</v>
      </c>
      <c r="S3" s="188" t="s">
        <v>2328</v>
      </c>
    </row>
    <row r="4" spans="1:33" s="91" customFormat="1" ht="21" customHeight="1" x14ac:dyDescent="0.3">
      <c r="A4" s="201"/>
      <c r="B4" s="91" t="s">
        <v>2384</v>
      </c>
      <c r="S4" s="91" t="s">
        <v>2385</v>
      </c>
    </row>
    <row r="5" spans="1:33" ht="21" customHeight="1" thickBot="1" x14ac:dyDescent="0.35"/>
    <row r="6" spans="1:33" ht="21" customHeight="1" x14ac:dyDescent="0.3">
      <c r="B6" s="103"/>
      <c r="C6" s="104"/>
      <c r="D6" s="104"/>
      <c r="E6" s="104"/>
      <c r="F6" s="104"/>
      <c r="G6" s="104"/>
      <c r="H6" s="104"/>
      <c r="I6" s="104"/>
      <c r="J6" s="104"/>
      <c r="K6" s="104"/>
      <c r="L6" s="104"/>
      <c r="M6" s="104"/>
      <c r="N6" s="104"/>
      <c r="O6" s="104"/>
      <c r="P6" s="105"/>
      <c r="S6" s="103"/>
      <c r="T6" s="104"/>
      <c r="U6" s="104"/>
      <c r="V6" s="104"/>
      <c r="W6" s="104"/>
      <c r="X6" s="104"/>
      <c r="Y6" s="104"/>
      <c r="Z6" s="104"/>
      <c r="AA6" s="104"/>
      <c r="AB6" s="104"/>
      <c r="AC6" s="104"/>
      <c r="AD6" s="104"/>
      <c r="AE6" s="104"/>
      <c r="AF6" s="104"/>
      <c r="AG6" s="105"/>
    </row>
    <row r="7" spans="1:33" ht="21" customHeight="1" x14ac:dyDescent="0.3">
      <c r="B7" s="106"/>
      <c r="C7" s="382" t="s">
        <v>2237</v>
      </c>
      <c r="D7" s="389" t="s">
        <v>2386</v>
      </c>
      <c r="E7" s="390"/>
      <c r="F7" s="390"/>
      <c r="G7" s="390"/>
      <c r="H7" s="391"/>
      <c r="J7" s="382" t="s">
        <v>2239</v>
      </c>
      <c r="K7" s="383" t="s">
        <v>2387</v>
      </c>
      <c r="L7" s="384"/>
      <c r="M7" s="100"/>
      <c r="N7" s="384" t="s">
        <v>2388</v>
      </c>
      <c r="O7" s="385"/>
      <c r="P7" s="107"/>
      <c r="S7" s="106"/>
      <c r="T7" s="382" t="s">
        <v>2237</v>
      </c>
      <c r="U7" s="389" t="s">
        <v>2389</v>
      </c>
      <c r="V7" s="390"/>
      <c r="W7" s="390"/>
      <c r="X7" s="390"/>
      <c r="Y7" s="391"/>
      <c r="AA7" s="382" t="s">
        <v>2239</v>
      </c>
      <c r="AB7" s="383" t="s">
        <v>2366</v>
      </c>
      <c r="AC7" s="384"/>
      <c r="AD7" s="384"/>
      <c r="AE7" s="384"/>
      <c r="AF7" s="385"/>
      <c r="AG7" s="107"/>
    </row>
    <row r="8" spans="1:33" ht="21" customHeight="1" x14ac:dyDescent="0.3">
      <c r="B8" s="106"/>
      <c r="C8" s="382"/>
      <c r="D8" s="392"/>
      <c r="E8" s="393"/>
      <c r="F8" s="393"/>
      <c r="G8" s="393"/>
      <c r="H8" s="394"/>
      <c r="J8" s="382"/>
      <c r="K8" s="386"/>
      <c r="L8" s="387"/>
      <c r="M8" s="101"/>
      <c r="N8" s="387"/>
      <c r="O8" s="388"/>
      <c r="P8" s="107"/>
      <c r="S8" s="106"/>
      <c r="T8" s="382"/>
      <c r="U8" s="392"/>
      <c r="V8" s="393"/>
      <c r="W8" s="393"/>
      <c r="X8" s="393"/>
      <c r="Y8" s="394"/>
      <c r="AA8" s="382"/>
      <c r="AB8" s="386"/>
      <c r="AC8" s="387"/>
      <c r="AD8" s="387"/>
      <c r="AE8" s="387"/>
      <c r="AF8" s="388"/>
      <c r="AG8" s="107"/>
    </row>
    <row r="9" spans="1:33" ht="21" customHeight="1" x14ac:dyDescent="0.3">
      <c r="B9" s="106"/>
      <c r="C9" s="382"/>
      <c r="D9" s="392" t="s">
        <v>2390</v>
      </c>
      <c r="E9" s="393"/>
      <c r="F9" s="393"/>
      <c r="G9" s="393"/>
      <c r="H9" s="394"/>
      <c r="J9" s="382"/>
      <c r="K9" s="95" t="s">
        <v>2391</v>
      </c>
      <c r="N9" s="88" t="s">
        <v>2392</v>
      </c>
      <c r="O9" s="96"/>
      <c r="P9" s="107"/>
      <c r="S9" s="106"/>
      <c r="T9" s="382"/>
      <c r="U9" s="392" t="s">
        <v>2245</v>
      </c>
      <c r="V9" s="393"/>
      <c r="W9" s="393"/>
      <c r="X9" s="393"/>
      <c r="Y9" s="394"/>
      <c r="AA9" s="382"/>
      <c r="AB9" s="95" t="s">
        <v>2369</v>
      </c>
      <c r="AF9" s="96"/>
      <c r="AG9" s="107"/>
    </row>
    <row r="10" spans="1:33" ht="21" customHeight="1" x14ac:dyDescent="0.3">
      <c r="B10" s="106"/>
      <c r="C10" s="382"/>
      <c r="D10" s="395"/>
      <c r="E10" s="396"/>
      <c r="F10" s="396"/>
      <c r="G10" s="396"/>
      <c r="H10" s="397"/>
      <c r="J10" s="382"/>
      <c r="K10" s="97" t="s">
        <v>2393</v>
      </c>
      <c r="L10" s="98"/>
      <c r="M10" s="98"/>
      <c r="N10" s="98" t="s">
        <v>2394</v>
      </c>
      <c r="O10" s="99"/>
      <c r="P10" s="107"/>
      <c r="S10" s="106"/>
      <c r="T10" s="382"/>
      <c r="U10" s="395"/>
      <c r="V10" s="396"/>
      <c r="W10" s="396"/>
      <c r="X10" s="396"/>
      <c r="Y10" s="397"/>
      <c r="AA10" s="382"/>
      <c r="AB10" s="97" t="s">
        <v>2371</v>
      </c>
      <c r="AC10" s="98"/>
      <c r="AD10" s="98"/>
      <c r="AE10" s="98"/>
      <c r="AF10" s="99"/>
      <c r="AG10" s="107"/>
    </row>
    <row r="11" spans="1:33" ht="21" customHeight="1" x14ac:dyDescent="0.25">
      <c r="B11" s="106"/>
      <c r="O11" s="81" t="s">
        <v>4388</v>
      </c>
      <c r="P11" s="107"/>
      <c r="S11" s="106"/>
      <c r="AF11" s="81" t="s">
        <v>4388</v>
      </c>
      <c r="AG11" s="107"/>
    </row>
    <row r="12" spans="1:33" ht="21" customHeight="1" x14ac:dyDescent="0.3">
      <c r="B12" s="106"/>
      <c r="C12" s="405" t="s">
        <v>4392</v>
      </c>
      <c r="D12" s="405"/>
      <c r="E12" s="405"/>
      <c r="F12" s="405"/>
      <c r="G12" s="405"/>
      <c r="H12" s="405"/>
      <c r="I12" s="405"/>
      <c r="J12" s="405"/>
      <c r="K12" s="405"/>
      <c r="L12" s="405"/>
      <c r="M12" s="405"/>
      <c r="N12" s="405"/>
      <c r="O12" s="405"/>
      <c r="P12" s="107"/>
      <c r="S12" s="106"/>
      <c r="T12" s="405" t="s">
        <v>4392</v>
      </c>
      <c r="U12" s="405"/>
      <c r="V12" s="405"/>
      <c r="W12" s="405"/>
      <c r="X12" s="405"/>
      <c r="Y12" s="405"/>
      <c r="Z12" s="405"/>
      <c r="AA12" s="405"/>
      <c r="AB12" s="405"/>
      <c r="AC12" s="405"/>
      <c r="AD12" s="405"/>
      <c r="AE12" s="405"/>
      <c r="AF12" s="405"/>
      <c r="AG12" s="107"/>
    </row>
    <row r="13" spans="1:33" ht="21" customHeight="1" x14ac:dyDescent="0.3">
      <c r="B13" s="106"/>
      <c r="C13" s="406" t="s">
        <v>2395</v>
      </c>
      <c r="D13" s="407"/>
      <c r="E13" s="407"/>
      <c r="F13" s="407"/>
      <c r="G13" s="407"/>
      <c r="H13" s="407"/>
      <c r="I13" s="407"/>
      <c r="J13" s="407"/>
      <c r="K13" s="407"/>
      <c r="L13" s="407"/>
      <c r="M13" s="407"/>
      <c r="N13" s="407"/>
      <c r="O13" s="408"/>
      <c r="P13" s="107"/>
      <c r="S13" s="106"/>
      <c r="T13" s="406" t="s">
        <v>2396</v>
      </c>
      <c r="U13" s="407"/>
      <c r="V13" s="407"/>
      <c r="W13" s="407"/>
      <c r="X13" s="407"/>
      <c r="Y13" s="407"/>
      <c r="Z13" s="407"/>
      <c r="AA13" s="407"/>
      <c r="AB13" s="407"/>
      <c r="AC13" s="407"/>
      <c r="AD13" s="407"/>
      <c r="AE13" s="407"/>
      <c r="AF13" s="408"/>
      <c r="AG13" s="107"/>
    </row>
    <row r="14" spans="1:33" ht="21" customHeight="1" x14ac:dyDescent="0.3">
      <c r="B14" s="106"/>
      <c r="C14" s="399"/>
      <c r="D14" s="409"/>
      <c r="E14" s="409"/>
      <c r="F14" s="409"/>
      <c r="G14" s="409"/>
      <c r="H14" s="409"/>
      <c r="I14" s="409"/>
      <c r="J14" s="409"/>
      <c r="K14" s="409"/>
      <c r="L14" s="409"/>
      <c r="M14" s="409"/>
      <c r="N14" s="409"/>
      <c r="O14" s="410"/>
      <c r="P14" s="107"/>
      <c r="S14" s="106"/>
      <c r="T14" s="399"/>
      <c r="U14" s="409"/>
      <c r="V14" s="409"/>
      <c r="W14" s="409"/>
      <c r="X14" s="409"/>
      <c r="Y14" s="409"/>
      <c r="Z14" s="409"/>
      <c r="AA14" s="409"/>
      <c r="AB14" s="409"/>
      <c r="AC14" s="409"/>
      <c r="AD14" s="409"/>
      <c r="AE14" s="409"/>
      <c r="AF14" s="410"/>
      <c r="AG14" s="107"/>
    </row>
    <row r="15" spans="1:33" ht="21" customHeight="1" x14ac:dyDescent="0.3">
      <c r="B15" s="106"/>
      <c r="C15" s="399"/>
      <c r="D15" s="409"/>
      <c r="E15" s="409"/>
      <c r="F15" s="409"/>
      <c r="G15" s="409"/>
      <c r="H15" s="409"/>
      <c r="I15" s="409"/>
      <c r="J15" s="409"/>
      <c r="K15" s="409"/>
      <c r="L15" s="409"/>
      <c r="M15" s="409"/>
      <c r="N15" s="409"/>
      <c r="O15" s="410"/>
      <c r="P15" s="107"/>
      <c r="S15" s="106"/>
      <c r="T15" s="399"/>
      <c r="U15" s="409"/>
      <c r="V15" s="409"/>
      <c r="W15" s="409"/>
      <c r="X15" s="409"/>
      <c r="Y15" s="409"/>
      <c r="Z15" s="409"/>
      <c r="AA15" s="409"/>
      <c r="AB15" s="409"/>
      <c r="AC15" s="409"/>
      <c r="AD15" s="409"/>
      <c r="AE15" s="409"/>
      <c r="AF15" s="410"/>
      <c r="AG15" s="107"/>
    </row>
    <row r="16" spans="1:33" ht="21" customHeight="1" x14ac:dyDescent="0.3">
      <c r="B16" s="106"/>
      <c r="C16" s="399"/>
      <c r="D16" s="409"/>
      <c r="E16" s="409"/>
      <c r="F16" s="409"/>
      <c r="G16" s="409"/>
      <c r="H16" s="409"/>
      <c r="I16" s="409"/>
      <c r="J16" s="409"/>
      <c r="K16" s="409"/>
      <c r="L16" s="409"/>
      <c r="M16" s="409"/>
      <c r="N16" s="409"/>
      <c r="O16" s="410"/>
      <c r="P16" s="107"/>
      <c r="S16" s="106"/>
      <c r="T16" s="399"/>
      <c r="U16" s="409"/>
      <c r="V16" s="409"/>
      <c r="W16" s="409"/>
      <c r="X16" s="409"/>
      <c r="Y16" s="409"/>
      <c r="Z16" s="409"/>
      <c r="AA16" s="409"/>
      <c r="AB16" s="409"/>
      <c r="AC16" s="409"/>
      <c r="AD16" s="409"/>
      <c r="AE16" s="409"/>
      <c r="AF16" s="410"/>
      <c r="AG16" s="107"/>
    </row>
    <row r="17" spans="2:33" ht="21" customHeight="1" x14ac:dyDescent="0.3">
      <c r="B17" s="106"/>
      <c r="C17" s="399"/>
      <c r="D17" s="409"/>
      <c r="E17" s="409"/>
      <c r="F17" s="409"/>
      <c r="G17" s="409"/>
      <c r="H17" s="409"/>
      <c r="I17" s="409"/>
      <c r="J17" s="409"/>
      <c r="K17" s="409"/>
      <c r="L17" s="409"/>
      <c r="M17" s="409"/>
      <c r="N17" s="409"/>
      <c r="O17" s="410"/>
      <c r="P17" s="107"/>
      <c r="S17" s="106"/>
      <c r="T17" s="399"/>
      <c r="U17" s="409"/>
      <c r="V17" s="409"/>
      <c r="W17" s="409"/>
      <c r="X17" s="409"/>
      <c r="Y17" s="409"/>
      <c r="Z17" s="409"/>
      <c r="AA17" s="409"/>
      <c r="AB17" s="409"/>
      <c r="AC17" s="409"/>
      <c r="AD17" s="409"/>
      <c r="AE17" s="409"/>
      <c r="AF17" s="410"/>
      <c r="AG17" s="107"/>
    </row>
    <row r="18" spans="2:33" ht="21" customHeight="1" x14ac:dyDescent="0.3">
      <c r="B18" s="106"/>
      <c r="C18" s="399"/>
      <c r="D18" s="409"/>
      <c r="E18" s="409"/>
      <c r="F18" s="409"/>
      <c r="G18" s="409"/>
      <c r="H18" s="409"/>
      <c r="I18" s="409"/>
      <c r="J18" s="409"/>
      <c r="K18" s="409"/>
      <c r="L18" s="409"/>
      <c r="M18" s="409"/>
      <c r="N18" s="409"/>
      <c r="O18" s="401"/>
      <c r="P18" s="107"/>
      <c r="S18" s="106"/>
      <c r="T18" s="399"/>
      <c r="U18" s="409"/>
      <c r="V18" s="409"/>
      <c r="W18" s="409"/>
      <c r="X18" s="409"/>
      <c r="Y18" s="409"/>
      <c r="Z18" s="409"/>
      <c r="AA18" s="409"/>
      <c r="AB18" s="409"/>
      <c r="AC18" s="409"/>
      <c r="AD18" s="409"/>
      <c r="AE18" s="409"/>
      <c r="AF18" s="401"/>
      <c r="AG18" s="107"/>
    </row>
    <row r="19" spans="2:33" ht="21" customHeight="1" x14ac:dyDescent="0.3">
      <c r="B19" s="106"/>
      <c r="C19" s="399"/>
      <c r="D19" s="409"/>
      <c r="E19" s="409"/>
      <c r="F19" s="409"/>
      <c r="G19" s="409"/>
      <c r="H19" s="409"/>
      <c r="I19" s="409"/>
      <c r="J19" s="409"/>
      <c r="K19" s="409"/>
      <c r="L19" s="409"/>
      <c r="M19" s="409"/>
      <c r="N19" s="409"/>
      <c r="O19" s="401"/>
      <c r="P19" s="107"/>
      <c r="S19" s="106"/>
      <c r="T19" s="399"/>
      <c r="U19" s="409"/>
      <c r="V19" s="409"/>
      <c r="W19" s="409"/>
      <c r="X19" s="409"/>
      <c r="Y19" s="409"/>
      <c r="Z19" s="409"/>
      <c r="AA19" s="409"/>
      <c r="AB19" s="409"/>
      <c r="AC19" s="409"/>
      <c r="AD19" s="409"/>
      <c r="AE19" s="409"/>
      <c r="AF19" s="401"/>
      <c r="AG19" s="107"/>
    </row>
    <row r="20" spans="2:33" ht="21" customHeight="1" x14ac:dyDescent="0.3">
      <c r="B20" s="106"/>
      <c r="C20" s="399"/>
      <c r="D20" s="409"/>
      <c r="E20" s="409"/>
      <c r="F20" s="409"/>
      <c r="G20" s="409"/>
      <c r="H20" s="409"/>
      <c r="I20" s="409"/>
      <c r="J20" s="409"/>
      <c r="K20" s="409"/>
      <c r="L20" s="409"/>
      <c r="M20" s="409"/>
      <c r="N20" s="409"/>
      <c r="O20" s="401"/>
      <c r="P20" s="107"/>
      <c r="S20" s="106"/>
      <c r="T20" s="399"/>
      <c r="U20" s="409"/>
      <c r="V20" s="409"/>
      <c r="W20" s="409"/>
      <c r="X20" s="409"/>
      <c r="Y20" s="409"/>
      <c r="Z20" s="409"/>
      <c r="AA20" s="409"/>
      <c r="AB20" s="409"/>
      <c r="AC20" s="409"/>
      <c r="AD20" s="409"/>
      <c r="AE20" s="409"/>
      <c r="AF20" s="401"/>
      <c r="AG20" s="107"/>
    </row>
    <row r="21" spans="2:33" ht="21" customHeight="1" x14ac:dyDescent="0.3">
      <c r="B21" s="106"/>
      <c r="C21" s="399"/>
      <c r="D21" s="409"/>
      <c r="E21" s="409"/>
      <c r="F21" s="409"/>
      <c r="G21" s="409"/>
      <c r="H21" s="409"/>
      <c r="I21" s="409"/>
      <c r="J21" s="409"/>
      <c r="K21" s="409"/>
      <c r="L21" s="409"/>
      <c r="M21" s="409"/>
      <c r="N21" s="409"/>
      <c r="O21" s="401"/>
      <c r="P21" s="107"/>
      <c r="S21" s="106"/>
      <c r="T21" s="399"/>
      <c r="U21" s="409"/>
      <c r="V21" s="409"/>
      <c r="W21" s="409"/>
      <c r="X21" s="409"/>
      <c r="Y21" s="409"/>
      <c r="Z21" s="409"/>
      <c r="AA21" s="409"/>
      <c r="AB21" s="409"/>
      <c r="AC21" s="409"/>
      <c r="AD21" s="409"/>
      <c r="AE21" s="409"/>
      <c r="AF21" s="401"/>
      <c r="AG21" s="107"/>
    </row>
    <row r="22" spans="2:33" ht="21" customHeight="1" x14ac:dyDescent="0.3">
      <c r="B22" s="106"/>
      <c r="C22" s="399"/>
      <c r="D22" s="409"/>
      <c r="E22" s="409"/>
      <c r="F22" s="409"/>
      <c r="G22" s="409"/>
      <c r="H22" s="409"/>
      <c r="I22" s="409"/>
      <c r="J22" s="409"/>
      <c r="K22" s="409"/>
      <c r="L22" s="409"/>
      <c r="M22" s="409"/>
      <c r="N22" s="409"/>
      <c r="O22" s="401"/>
      <c r="P22" s="107"/>
      <c r="S22" s="106"/>
      <c r="T22" s="399"/>
      <c r="U22" s="409"/>
      <c r="V22" s="409"/>
      <c r="W22" s="409"/>
      <c r="X22" s="409"/>
      <c r="Y22" s="409"/>
      <c r="Z22" s="409"/>
      <c r="AA22" s="409"/>
      <c r="AB22" s="409"/>
      <c r="AC22" s="409"/>
      <c r="AD22" s="409"/>
      <c r="AE22" s="409"/>
      <c r="AF22" s="401"/>
      <c r="AG22" s="107"/>
    </row>
    <row r="23" spans="2:33" ht="21" customHeight="1" x14ac:dyDescent="0.3">
      <c r="B23" s="106"/>
      <c r="C23" s="399"/>
      <c r="D23" s="409"/>
      <c r="E23" s="409"/>
      <c r="F23" s="409"/>
      <c r="G23" s="409"/>
      <c r="H23" s="409"/>
      <c r="I23" s="409"/>
      <c r="J23" s="409"/>
      <c r="K23" s="409"/>
      <c r="L23" s="409"/>
      <c r="M23" s="409"/>
      <c r="N23" s="409"/>
      <c r="O23" s="401"/>
      <c r="P23" s="107"/>
      <c r="S23" s="106"/>
      <c r="T23" s="399"/>
      <c r="U23" s="409"/>
      <c r="V23" s="409"/>
      <c r="W23" s="409"/>
      <c r="X23" s="409"/>
      <c r="Y23" s="409"/>
      <c r="Z23" s="409"/>
      <c r="AA23" s="409"/>
      <c r="AB23" s="409"/>
      <c r="AC23" s="409"/>
      <c r="AD23" s="409"/>
      <c r="AE23" s="409"/>
      <c r="AF23" s="401"/>
      <c r="AG23" s="107"/>
    </row>
    <row r="24" spans="2:33" ht="21" customHeight="1" x14ac:dyDescent="0.3">
      <c r="B24" s="106"/>
      <c r="C24" s="399"/>
      <c r="D24" s="409"/>
      <c r="E24" s="409"/>
      <c r="F24" s="409"/>
      <c r="G24" s="409"/>
      <c r="H24" s="409"/>
      <c r="I24" s="409"/>
      <c r="J24" s="409"/>
      <c r="K24" s="409"/>
      <c r="L24" s="409"/>
      <c r="M24" s="409"/>
      <c r="N24" s="409"/>
      <c r="O24" s="401"/>
      <c r="P24" s="107"/>
      <c r="S24" s="106"/>
      <c r="T24" s="399"/>
      <c r="U24" s="409"/>
      <c r="V24" s="409"/>
      <c r="W24" s="409"/>
      <c r="X24" s="409"/>
      <c r="Y24" s="409"/>
      <c r="Z24" s="409"/>
      <c r="AA24" s="409"/>
      <c r="AB24" s="409"/>
      <c r="AC24" s="409"/>
      <c r="AD24" s="409"/>
      <c r="AE24" s="409"/>
      <c r="AF24" s="401"/>
      <c r="AG24" s="107"/>
    </row>
    <row r="25" spans="2:33" ht="21" customHeight="1" x14ac:dyDescent="0.3">
      <c r="B25" s="106"/>
      <c r="C25" s="399"/>
      <c r="D25" s="409"/>
      <c r="E25" s="409"/>
      <c r="F25" s="409"/>
      <c r="G25" s="409"/>
      <c r="H25" s="409"/>
      <c r="I25" s="409"/>
      <c r="J25" s="409"/>
      <c r="K25" s="409"/>
      <c r="L25" s="409"/>
      <c r="M25" s="409"/>
      <c r="N25" s="409"/>
      <c r="O25" s="401"/>
      <c r="P25" s="107"/>
      <c r="S25" s="106"/>
      <c r="T25" s="399"/>
      <c r="U25" s="409"/>
      <c r="V25" s="409"/>
      <c r="W25" s="409"/>
      <c r="X25" s="409"/>
      <c r="Y25" s="409"/>
      <c r="Z25" s="409"/>
      <c r="AA25" s="409"/>
      <c r="AB25" s="409"/>
      <c r="AC25" s="409"/>
      <c r="AD25" s="409"/>
      <c r="AE25" s="409"/>
      <c r="AF25" s="401"/>
      <c r="AG25" s="107"/>
    </row>
    <row r="26" spans="2:33" ht="21" customHeight="1" x14ac:dyDescent="0.3">
      <c r="B26" s="106"/>
      <c r="C26" s="399"/>
      <c r="D26" s="409"/>
      <c r="E26" s="409"/>
      <c r="F26" s="409"/>
      <c r="G26" s="409"/>
      <c r="H26" s="409"/>
      <c r="I26" s="409"/>
      <c r="J26" s="409"/>
      <c r="K26" s="409"/>
      <c r="L26" s="409"/>
      <c r="M26" s="409"/>
      <c r="N26" s="409"/>
      <c r="O26" s="401"/>
      <c r="P26" s="107"/>
      <c r="S26" s="106"/>
      <c r="T26" s="399"/>
      <c r="U26" s="409"/>
      <c r="V26" s="409"/>
      <c r="W26" s="409"/>
      <c r="X26" s="409"/>
      <c r="Y26" s="409"/>
      <c r="Z26" s="409"/>
      <c r="AA26" s="409"/>
      <c r="AB26" s="409"/>
      <c r="AC26" s="409"/>
      <c r="AD26" s="409"/>
      <c r="AE26" s="409"/>
      <c r="AF26" s="401"/>
      <c r="AG26" s="107"/>
    </row>
    <row r="27" spans="2:33" ht="21" customHeight="1" x14ac:dyDescent="0.3">
      <c r="B27" s="106"/>
      <c r="C27" s="399"/>
      <c r="D27" s="409"/>
      <c r="E27" s="409"/>
      <c r="F27" s="409"/>
      <c r="G27" s="409"/>
      <c r="H27" s="409"/>
      <c r="I27" s="409"/>
      <c r="J27" s="409"/>
      <c r="K27" s="409"/>
      <c r="L27" s="409"/>
      <c r="M27" s="409"/>
      <c r="N27" s="409"/>
      <c r="O27" s="401"/>
      <c r="P27" s="107"/>
      <c r="S27" s="106"/>
      <c r="T27" s="399"/>
      <c r="U27" s="409"/>
      <c r="V27" s="409"/>
      <c r="W27" s="409"/>
      <c r="X27" s="409"/>
      <c r="Y27" s="409"/>
      <c r="Z27" s="409"/>
      <c r="AA27" s="409"/>
      <c r="AB27" s="409"/>
      <c r="AC27" s="409"/>
      <c r="AD27" s="409"/>
      <c r="AE27" s="409"/>
      <c r="AF27" s="401"/>
      <c r="AG27" s="107"/>
    </row>
    <row r="28" spans="2:33" ht="21" customHeight="1" x14ac:dyDescent="0.3">
      <c r="B28" s="106"/>
      <c r="C28" s="399"/>
      <c r="D28" s="409"/>
      <c r="E28" s="409"/>
      <c r="F28" s="409"/>
      <c r="G28" s="409"/>
      <c r="H28" s="409"/>
      <c r="I28" s="409"/>
      <c r="J28" s="409"/>
      <c r="K28" s="409"/>
      <c r="L28" s="409"/>
      <c r="M28" s="409"/>
      <c r="N28" s="409"/>
      <c r="O28" s="401"/>
      <c r="P28" s="107"/>
      <c r="S28" s="106"/>
      <c r="T28" s="399"/>
      <c r="U28" s="409"/>
      <c r="V28" s="409"/>
      <c r="W28" s="409"/>
      <c r="X28" s="409"/>
      <c r="Y28" s="409"/>
      <c r="Z28" s="409"/>
      <c r="AA28" s="409"/>
      <c r="AB28" s="409"/>
      <c r="AC28" s="409"/>
      <c r="AD28" s="409"/>
      <c r="AE28" s="409"/>
      <c r="AF28" s="401"/>
      <c r="AG28" s="107"/>
    </row>
    <row r="29" spans="2:33" ht="21" customHeight="1" x14ac:dyDescent="0.3">
      <c r="B29" s="106"/>
      <c r="C29" s="399"/>
      <c r="D29" s="409"/>
      <c r="E29" s="409"/>
      <c r="F29" s="409"/>
      <c r="G29" s="409"/>
      <c r="H29" s="409"/>
      <c r="I29" s="409"/>
      <c r="J29" s="409"/>
      <c r="K29" s="409"/>
      <c r="L29" s="409"/>
      <c r="M29" s="409"/>
      <c r="N29" s="409"/>
      <c r="O29" s="401"/>
      <c r="P29" s="107"/>
      <c r="S29" s="106"/>
      <c r="T29" s="399"/>
      <c r="U29" s="409"/>
      <c r="V29" s="409"/>
      <c r="W29" s="409"/>
      <c r="X29" s="409"/>
      <c r="Y29" s="409"/>
      <c r="Z29" s="409"/>
      <c r="AA29" s="409"/>
      <c r="AB29" s="409"/>
      <c r="AC29" s="409"/>
      <c r="AD29" s="409"/>
      <c r="AE29" s="409"/>
      <c r="AF29" s="401"/>
      <c r="AG29" s="107"/>
    </row>
    <row r="30" spans="2:33" ht="21" customHeight="1" x14ac:dyDescent="0.3">
      <c r="B30" s="106"/>
      <c r="C30" s="399"/>
      <c r="D30" s="409"/>
      <c r="E30" s="409"/>
      <c r="F30" s="409"/>
      <c r="G30" s="409"/>
      <c r="H30" s="409"/>
      <c r="I30" s="409"/>
      <c r="J30" s="409"/>
      <c r="K30" s="409"/>
      <c r="L30" s="409"/>
      <c r="M30" s="409"/>
      <c r="N30" s="409"/>
      <c r="O30" s="401"/>
      <c r="P30" s="107"/>
      <c r="S30" s="106"/>
      <c r="T30" s="399"/>
      <c r="U30" s="409"/>
      <c r="V30" s="409"/>
      <c r="W30" s="409"/>
      <c r="X30" s="409"/>
      <c r="Y30" s="409"/>
      <c r="Z30" s="409"/>
      <c r="AA30" s="409"/>
      <c r="AB30" s="409"/>
      <c r="AC30" s="409"/>
      <c r="AD30" s="409"/>
      <c r="AE30" s="409"/>
      <c r="AF30" s="401"/>
      <c r="AG30" s="107"/>
    </row>
    <row r="31" spans="2:33" ht="21" customHeight="1" x14ac:dyDescent="0.3">
      <c r="B31" s="106"/>
      <c r="C31" s="399"/>
      <c r="D31" s="409"/>
      <c r="E31" s="409"/>
      <c r="F31" s="409"/>
      <c r="G31" s="409"/>
      <c r="H31" s="409"/>
      <c r="I31" s="409"/>
      <c r="J31" s="409"/>
      <c r="K31" s="409"/>
      <c r="L31" s="409"/>
      <c r="M31" s="409"/>
      <c r="N31" s="409"/>
      <c r="O31" s="401"/>
      <c r="P31" s="107"/>
      <c r="S31" s="106"/>
      <c r="T31" s="399"/>
      <c r="U31" s="409"/>
      <c r="V31" s="409"/>
      <c r="W31" s="409"/>
      <c r="X31" s="409"/>
      <c r="Y31" s="409"/>
      <c r="Z31" s="409"/>
      <c r="AA31" s="409"/>
      <c r="AB31" s="409"/>
      <c r="AC31" s="409"/>
      <c r="AD31" s="409"/>
      <c r="AE31" s="409"/>
      <c r="AF31" s="401"/>
      <c r="AG31" s="107"/>
    </row>
    <row r="32" spans="2:33" ht="21" customHeight="1" x14ac:dyDescent="0.3">
      <c r="B32" s="106"/>
      <c r="C32" s="402"/>
      <c r="D32" s="403"/>
      <c r="E32" s="403"/>
      <c r="F32" s="403"/>
      <c r="G32" s="403"/>
      <c r="H32" s="403"/>
      <c r="I32" s="403"/>
      <c r="J32" s="403"/>
      <c r="K32" s="403"/>
      <c r="L32" s="403"/>
      <c r="M32" s="403"/>
      <c r="N32" s="403"/>
      <c r="O32" s="404"/>
      <c r="P32" s="107"/>
      <c r="S32" s="106"/>
      <c r="T32" s="402"/>
      <c r="U32" s="403"/>
      <c r="V32" s="403"/>
      <c r="W32" s="403"/>
      <c r="X32" s="403"/>
      <c r="Y32" s="403"/>
      <c r="Z32" s="403"/>
      <c r="AA32" s="403"/>
      <c r="AB32" s="403"/>
      <c r="AC32" s="403"/>
      <c r="AD32" s="403"/>
      <c r="AE32" s="403"/>
      <c r="AF32" s="404"/>
      <c r="AG32" s="107"/>
    </row>
    <row r="33" spans="2:33" ht="21" customHeight="1" thickBot="1" x14ac:dyDescent="0.35">
      <c r="B33" s="108"/>
      <c r="C33" s="109"/>
      <c r="D33" s="109"/>
      <c r="E33" s="109"/>
      <c r="F33" s="109"/>
      <c r="G33" s="109"/>
      <c r="H33" s="109"/>
      <c r="I33" s="109"/>
      <c r="J33" s="109"/>
      <c r="K33" s="109"/>
      <c r="L33" s="109"/>
      <c r="M33" s="109"/>
      <c r="N33" s="109"/>
      <c r="O33" s="109"/>
      <c r="P33" s="110"/>
      <c r="S33" s="108"/>
      <c r="T33" s="109"/>
      <c r="U33" s="109"/>
      <c r="V33" s="109"/>
      <c r="W33" s="109"/>
      <c r="X33" s="109"/>
      <c r="Y33" s="109"/>
      <c r="Z33" s="109"/>
      <c r="AA33" s="109"/>
      <c r="AB33" s="109"/>
      <c r="AC33" s="109"/>
      <c r="AD33" s="109"/>
      <c r="AE33" s="109"/>
      <c r="AF33" s="109"/>
      <c r="AG33" s="110"/>
    </row>
    <row r="34" spans="2:33" ht="21" customHeight="1" thickBot="1" x14ac:dyDescent="0.35"/>
    <row r="35" spans="2:33" ht="21" customHeight="1" x14ac:dyDescent="0.3">
      <c r="B35" s="103"/>
      <c r="C35" s="104"/>
      <c r="D35" s="104"/>
      <c r="E35" s="104"/>
      <c r="F35" s="104"/>
      <c r="G35" s="104"/>
      <c r="H35" s="104"/>
      <c r="I35" s="104"/>
      <c r="J35" s="104"/>
      <c r="K35" s="104"/>
      <c r="L35" s="104"/>
      <c r="M35" s="104"/>
      <c r="N35" s="104"/>
      <c r="O35" s="104"/>
      <c r="P35" s="105"/>
      <c r="S35" s="103"/>
      <c r="T35" s="104"/>
      <c r="U35" s="104"/>
      <c r="V35" s="104"/>
      <c r="W35" s="104"/>
      <c r="X35" s="104"/>
      <c r="Y35" s="104"/>
      <c r="Z35" s="104"/>
      <c r="AA35" s="104"/>
      <c r="AB35" s="104"/>
      <c r="AC35" s="104"/>
      <c r="AD35" s="104"/>
      <c r="AE35" s="104"/>
      <c r="AF35" s="104"/>
      <c r="AG35" s="105"/>
    </row>
    <row r="36" spans="2:33" ht="21" customHeight="1" x14ac:dyDescent="0.3">
      <c r="B36" s="106"/>
      <c r="C36" s="405" t="s">
        <v>2252</v>
      </c>
      <c r="D36" s="405"/>
      <c r="E36" s="405"/>
      <c r="F36" s="405"/>
      <c r="G36" s="405"/>
      <c r="H36" s="405"/>
      <c r="J36" s="411" t="s">
        <v>2253</v>
      </c>
      <c r="K36" s="412"/>
      <c r="L36" s="412"/>
      <c r="M36" s="412"/>
      <c r="N36" s="412"/>
      <c r="O36" s="413"/>
      <c r="P36" s="107"/>
      <c r="S36" s="106"/>
      <c r="T36" s="405" t="s">
        <v>2252</v>
      </c>
      <c r="U36" s="405"/>
      <c r="V36" s="405"/>
      <c r="W36" s="405"/>
      <c r="X36" s="405"/>
      <c r="Y36" s="405"/>
      <c r="AA36" s="411" t="s">
        <v>2253</v>
      </c>
      <c r="AB36" s="412"/>
      <c r="AC36" s="412"/>
      <c r="AD36" s="412"/>
      <c r="AE36" s="412"/>
      <c r="AF36" s="413"/>
      <c r="AG36" s="107"/>
    </row>
    <row r="37" spans="2:33" ht="21" customHeight="1" x14ac:dyDescent="0.3">
      <c r="B37" s="106"/>
      <c r="C37" s="414" t="s">
        <v>2254</v>
      </c>
      <c r="D37" s="93" t="s">
        <v>2255</v>
      </c>
      <c r="E37" s="93"/>
      <c r="F37" s="93"/>
      <c r="G37" s="93"/>
      <c r="H37" s="94"/>
      <c r="J37" s="95"/>
      <c r="O37" s="96"/>
      <c r="P37" s="107"/>
      <c r="S37" s="106"/>
      <c r="T37" s="414" t="s">
        <v>2254</v>
      </c>
      <c r="U37" s="93" t="s">
        <v>2255</v>
      </c>
      <c r="V37" s="93"/>
      <c r="W37" s="93"/>
      <c r="X37" s="93"/>
      <c r="Y37" s="94"/>
      <c r="AA37" s="95"/>
      <c r="AF37" s="96"/>
      <c r="AG37" s="107"/>
    </row>
    <row r="38" spans="2:33" ht="21" customHeight="1" x14ac:dyDescent="0.3">
      <c r="B38" s="106"/>
      <c r="C38" s="414"/>
      <c r="D38" s="98" t="s">
        <v>2397</v>
      </c>
      <c r="E38" s="98"/>
      <c r="F38" s="98"/>
      <c r="G38" s="98"/>
      <c r="H38" s="99"/>
      <c r="J38" s="95"/>
      <c r="O38" s="96"/>
      <c r="P38" s="107"/>
      <c r="S38" s="106"/>
      <c r="T38" s="414"/>
      <c r="U38" s="98" t="s">
        <v>2398</v>
      </c>
      <c r="V38" s="98"/>
      <c r="W38" s="98"/>
      <c r="X38" s="98"/>
      <c r="Y38" s="99"/>
      <c r="AA38" s="95"/>
      <c r="AF38" s="96"/>
      <c r="AG38" s="107"/>
    </row>
    <row r="39" spans="2:33" ht="21" customHeight="1" x14ac:dyDescent="0.3">
      <c r="B39" s="106"/>
      <c r="C39" s="420" t="s">
        <v>2399</v>
      </c>
      <c r="D39" s="93" t="s">
        <v>2400</v>
      </c>
      <c r="E39" s="93"/>
      <c r="F39" s="93"/>
      <c r="G39" s="93"/>
      <c r="H39" s="94"/>
      <c r="J39" s="95"/>
      <c r="O39" s="96"/>
      <c r="P39" s="107"/>
      <c r="S39" s="106"/>
      <c r="T39" s="430" t="s">
        <v>2258</v>
      </c>
      <c r="U39" s="185" t="s">
        <v>2401</v>
      </c>
      <c r="V39" s="217"/>
      <c r="W39" s="217"/>
      <c r="X39" s="217"/>
      <c r="Y39" s="218"/>
      <c r="AA39" s="95"/>
      <c r="AF39" s="96"/>
      <c r="AG39" s="107"/>
    </row>
    <row r="40" spans="2:33" ht="21" customHeight="1" x14ac:dyDescent="0.3">
      <c r="B40" s="106"/>
      <c r="C40" s="421"/>
      <c r="D40" s="399" t="s">
        <v>2402</v>
      </c>
      <c r="E40" s="400"/>
      <c r="F40" s="400"/>
      <c r="G40" s="400"/>
      <c r="H40" s="401"/>
      <c r="J40" s="95"/>
      <c r="O40" s="96"/>
      <c r="P40" s="107"/>
      <c r="S40" s="106"/>
      <c r="T40" s="431"/>
      <c r="U40" s="433" t="s">
        <v>2403</v>
      </c>
      <c r="V40" s="409"/>
      <c r="W40" s="409"/>
      <c r="X40" s="409"/>
      <c r="Y40" s="401"/>
      <c r="AA40" s="95"/>
      <c r="AF40" s="96"/>
      <c r="AG40" s="107"/>
    </row>
    <row r="41" spans="2:33" ht="21" customHeight="1" x14ac:dyDescent="0.3">
      <c r="B41" s="106"/>
      <c r="C41" s="422"/>
      <c r="D41" s="402"/>
      <c r="E41" s="403"/>
      <c r="F41" s="403"/>
      <c r="G41" s="403"/>
      <c r="H41" s="404"/>
      <c r="J41" s="95"/>
      <c r="O41" s="96"/>
      <c r="P41" s="107"/>
      <c r="S41" s="106"/>
      <c r="T41" s="431"/>
      <c r="U41" s="433"/>
      <c r="V41" s="409"/>
      <c r="W41" s="409"/>
      <c r="X41" s="409"/>
      <c r="Y41" s="401"/>
      <c r="AA41" s="95"/>
      <c r="AF41" s="96"/>
      <c r="AG41" s="107"/>
    </row>
    <row r="42" spans="2:33" ht="21" customHeight="1" x14ac:dyDescent="0.3">
      <c r="B42" s="106"/>
      <c r="D42" s="111"/>
      <c r="E42" s="111"/>
      <c r="F42" s="111"/>
      <c r="G42" s="111"/>
      <c r="H42" s="111"/>
      <c r="J42" s="95"/>
      <c r="O42" s="96"/>
      <c r="P42" s="107"/>
      <c r="S42" s="106"/>
      <c r="T42" s="431"/>
      <c r="U42" s="433"/>
      <c r="V42" s="409"/>
      <c r="W42" s="409"/>
      <c r="X42" s="409"/>
      <c r="Y42" s="401"/>
      <c r="AA42" s="95"/>
      <c r="AF42" s="96"/>
      <c r="AG42" s="107"/>
    </row>
    <row r="43" spans="2:33" ht="21" customHeight="1" x14ac:dyDescent="0.3">
      <c r="B43" s="106"/>
      <c r="C43" s="405" t="s">
        <v>2270</v>
      </c>
      <c r="D43" s="405"/>
      <c r="E43" s="405"/>
      <c r="F43" s="405"/>
      <c r="G43" s="405"/>
      <c r="H43" s="405"/>
      <c r="J43" s="95"/>
      <c r="O43" s="96"/>
      <c r="P43" s="107"/>
      <c r="S43" s="106"/>
      <c r="T43" s="432"/>
      <c r="U43" s="434"/>
      <c r="V43" s="403"/>
      <c r="W43" s="403"/>
      <c r="X43" s="403"/>
      <c r="Y43" s="404"/>
      <c r="AA43" s="95"/>
      <c r="AF43" s="96"/>
      <c r="AG43" s="107"/>
    </row>
    <row r="44" spans="2:33" ht="21" customHeight="1" x14ac:dyDescent="0.3">
      <c r="B44" s="106"/>
      <c r="C44" s="420" t="s">
        <v>2404</v>
      </c>
      <c r="D44" s="406" t="s">
        <v>2405</v>
      </c>
      <c r="E44" s="407"/>
      <c r="F44" s="407"/>
      <c r="G44" s="407"/>
      <c r="H44" s="424"/>
      <c r="J44" s="95"/>
      <c r="O44" s="96"/>
      <c r="P44" s="107"/>
      <c r="S44" s="106"/>
      <c r="AA44" s="95"/>
      <c r="AF44" s="96"/>
      <c r="AG44" s="107"/>
    </row>
    <row r="45" spans="2:33" ht="21" customHeight="1" x14ac:dyDescent="0.3">
      <c r="B45" s="106"/>
      <c r="C45" s="421"/>
      <c r="D45" s="399"/>
      <c r="E45" s="400"/>
      <c r="F45" s="400"/>
      <c r="G45" s="400"/>
      <c r="H45" s="401"/>
      <c r="J45" s="95"/>
      <c r="O45" s="96"/>
      <c r="P45" s="107"/>
      <c r="S45" s="106"/>
      <c r="T45" s="405" t="s">
        <v>2270</v>
      </c>
      <c r="U45" s="405"/>
      <c r="V45" s="405"/>
      <c r="W45" s="405"/>
      <c r="X45" s="405"/>
      <c r="Y45" s="405"/>
      <c r="AA45" s="95"/>
      <c r="AF45" s="96"/>
      <c r="AG45" s="107"/>
    </row>
    <row r="46" spans="2:33" ht="21" customHeight="1" x14ac:dyDescent="0.3">
      <c r="B46" s="106"/>
      <c r="C46" s="421"/>
      <c r="D46" s="399"/>
      <c r="E46" s="400"/>
      <c r="F46" s="400"/>
      <c r="G46" s="400"/>
      <c r="H46" s="401"/>
      <c r="J46" s="95"/>
      <c r="O46" s="96"/>
      <c r="P46" s="107"/>
      <c r="S46" s="106"/>
      <c r="T46" s="415" t="s">
        <v>2312</v>
      </c>
      <c r="U46" s="406" t="s">
        <v>2406</v>
      </c>
      <c r="V46" s="407"/>
      <c r="W46" s="407"/>
      <c r="X46" s="407"/>
      <c r="Y46" s="424"/>
      <c r="AA46" s="95"/>
      <c r="AF46" s="96"/>
      <c r="AG46" s="107"/>
    </row>
    <row r="47" spans="2:33" ht="21" customHeight="1" x14ac:dyDescent="0.3">
      <c r="B47" s="106"/>
      <c r="C47" s="421"/>
      <c r="D47" s="399"/>
      <c r="E47" s="400"/>
      <c r="F47" s="400"/>
      <c r="G47" s="400"/>
      <c r="H47" s="401"/>
      <c r="J47" s="95"/>
      <c r="O47" s="96"/>
      <c r="P47" s="107"/>
      <c r="S47" s="106"/>
      <c r="T47" s="415"/>
      <c r="U47" s="402"/>
      <c r="V47" s="403"/>
      <c r="W47" s="403"/>
      <c r="X47" s="403"/>
      <c r="Y47" s="404"/>
      <c r="AA47" s="95"/>
      <c r="AF47" s="96"/>
      <c r="AG47" s="107"/>
    </row>
    <row r="48" spans="2:33" ht="21" customHeight="1" x14ac:dyDescent="0.3">
      <c r="B48" s="106"/>
      <c r="C48" s="422"/>
      <c r="D48" s="402"/>
      <c r="E48" s="403"/>
      <c r="F48" s="403"/>
      <c r="G48" s="403"/>
      <c r="H48" s="404"/>
      <c r="J48" s="95"/>
      <c r="O48" s="96"/>
      <c r="P48" s="107"/>
      <c r="S48" s="106"/>
      <c r="T48" s="415" t="s">
        <v>2407</v>
      </c>
      <c r="U48" s="406" t="s">
        <v>2408</v>
      </c>
      <c r="V48" s="407"/>
      <c r="W48" s="407"/>
      <c r="X48" s="407"/>
      <c r="Y48" s="424"/>
      <c r="AA48" s="95"/>
      <c r="AF48" s="96"/>
      <c r="AG48" s="107"/>
    </row>
    <row r="49" spans="2:33" ht="21" customHeight="1" x14ac:dyDescent="0.3">
      <c r="B49" s="106"/>
      <c r="C49" s="430" t="s">
        <v>2312</v>
      </c>
      <c r="D49" s="435" t="s">
        <v>2409</v>
      </c>
      <c r="E49" s="407"/>
      <c r="F49" s="407"/>
      <c r="G49" s="407"/>
      <c r="H49" s="424"/>
      <c r="J49" s="95"/>
      <c r="O49" s="96"/>
      <c r="P49" s="107"/>
      <c r="S49" s="106"/>
      <c r="T49" s="415"/>
      <c r="U49" s="402" t="s">
        <v>2410</v>
      </c>
      <c r="V49" s="403"/>
      <c r="W49" s="403"/>
      <c r="X49" s="403"/>
      <c r="Y49" s="404"/>
      <c r="AA49" s="95"/>
      <c r="AF49" s="96"/>
      <c r="AG49" s="107"/>
    </row>
    <row r="50" spans="2:33" ht="21" customHeight="1" x14ac:dyDescent="0.3">
      <c r="B50" s="106"/>
      <c r="C50" s="432"/>
      <c r="D50" s="434"/>
      <c r="E50" s="403"/>
      <c r="F50" s="403"/>
      <c r="G50" s="403"/>
      <c r="H50" s="404"/>
      <c r="J50" s="97"/>
      <c r="K50" s="98"/>
      <c r="L50" s="98"/>
      <c r="M50" s="98"/>
      <c r="N50" s="98"/>
      <c r="O50" s="99"/>
      <c r="P50" s="107"/>
      <c r="S50" s="106"/>
      <c r="T50" s="415" t="s">
        <v>2324</v>
      </c>
      <c r="U50" s="406" t="s">
        <v>2411</v>
      </c>
      <c r="V50" s="407"/>
      <c r="W50" s="407"/>
      <c r="X50" s="407"/>
      <c r="Y50" s="424"/>
      <c r="AA50" s="97"/>
      <c r="AB50" s="98"/>
      <c r="AC50" s="98"/>
      <c r="AD50" s="98"/>
      <c r="AE50" s="98"/>
      <c r="AF50" s="99"/>
      <c r="AG50" s="107"/>
    </row>
    <row r="51" spans="2:33" ht="21" customHeight="1" x14ac:dyDescent="0.3">
      <c r="B51" s="106"/>
      <c r="P51" s="107"/>
      <c r="S51" s="106"/>
      <c r="T51" s="415"/>
      <c r="U51" s="402"/>
      <c r="V51" s="403"/>
      <c r="W51" s="403"/>
      <c r="X51" s="403"/>
      <c r="Y51" s="404"/>
      <c r="AG51" s="107"/>
    </row>
    <row r="52" spans="2:33" ht="21" customHeight="1" x14ac:dyDescent="0.3">
      <c r="B52" s="106"/>
      <c r="P52" s="107"/>
      <c r="S52" s="106"/>
      <c r="AG52" s="107"/>
    </row>
    <row r="53" spans="2:33" ht="21" customHeight="1" x14ac:dyDescent="0.3">
      <c r="B53" s="106"/>
      <c r="P53" s="107"/>
      <c r="S53" s="106"/>
      <c r="AG53" s="107"/>
    </row>
    <row r="54" spans="2:33" ht="21" customHeight="1" x14ac:dyDescent="0.3">
      <c r="B54" s="106"/>
      <c r="P54" s="107"/>
      <c r="S54" s="106"/>
      <c r="AG54" s="107"/>
    </row>
    <row r="55" spans="2:33" ht="21" customHeight="1" x14ac:dyDescent="0.3">
      <c r="B55" s="106"/>
      <c r="P55" s="107"/>
      <c r="S55" s="106"/>
      <c r="AG55" s="107"/>
    </row>
    <row r="56" spans="2:33" ht="21" customHeight="1" x14ac:dyDescent="0.3">
      <c r="B56" s="106"/>
      <c r="P56" s="107"/>
      <c r="S56" s="106"/>
      <c r="AG56" s="107"/>
    </row>
    <row r="57" spans="2:33" ht="21" customHeight="1" x14ac:dyDescent="0.3">
      <c r="B57" s="106"/>
      <c r="P57" s="107"/>
      <c r="S57" s="106"/>
      <c r="AG57" s="107"/>
    </row>
    <row r="58" spans="2:33" ht="21" customHeight="1" x14ac:dyDescent="0.3">
      <c r="B58" s="106"/>
      <c r="P58" s="107"/>
      <c r="S58" s="106"/>
      <c r="AG58" s="107"/>
    </row>
    <row r="59" spans="2:33" ht="21" customHeight="1" x14ac:dyDescent="0.3">
      <c r="B59" s="106"/>
      <c r="P59" s="107"/>
      <c r="S59" s="106"/>
      <c r="AG59" s="107"/>
    </row>
    <row r="60" spans="2:33" ht="21" customHeight="1" x14ac:dyDescent="0.3">
      <c r="B60" s="106"/>
      <c r="P60" s="107"/>
      <c r="S60" s="106"/>
      <c r="AG60" s="107"/>
    </row>
    <row r="61" spans="2:33" ht="21" customHeight="1" x14ac:dyDescent="0.3">
      <c r="B61" s="106"/>
      <c r="P61" s="107"/>
      <c r="S61" s="106"/>
      <c r="AG61" s="107"/>
    </row>
    <row r="62" spans="2:33" ht="21" customHeight="1" thickBot="1" x14ac:dyDescent="0.35">
      <c r="B62" s="108"/>
      <c r="C62" s="109"/>
      <c r="D62" s="109"/>
      <c r="E62" s="109"/>
      <c r="F62" s="109"/>
      <c r="G62" s="109"/>
      <c r="H62" s="109"/>
      <c r="I62" s="109"/>
      <c r="J62" s="109"/>
      <c r="K62" s="109"/>
      <c r="L62" s="109"/>
      <c r="M62" s="109"/>
      <c r="N62" s="109"/>
      <c r="O62" s="109"/>
      <c r="P62" s="110"/>
      <c r="S62" s="108"/>
      <c r="T62" s="109"/>
      <c r="U62" s="109"/>
      <c r="V62" s="109"/>
      <c r="W62" s="109"/>
      <c r="X62" s="109"/>
      <c r="Y62" s="109"/>
      <c r="Z62" s="109"/>
      <c r="AA62" s="109"/>
      <c r="AB62" s="109"/>
      <c r="AC62" s="109"/>
      <c r="AD62" s="109"/>
      <c r="AE62" s="109"/>
      <c r="AF62" s="109"/>
      <c r="AG62" s="110"/>
    </row>
    <row r="63" spans="2:33" ht="21" customHeight="1" x14ac:dyDescent="0.3"/>
    <row r="64" spans="2:33" ht="21" customHeight="1" x14ac:dyDescent="0.3"/>
    <row r="65" ht="21" customHeight="1" x14ac:dyDescent="0.3"/>
    <row r="66" ht="21" customHeight="1" x14ac:dyDescent="0.3"/>
    <row r="67" ht="21" customHeight="1" x14ac:dyDescent="0.3"/>
    <row r="68" ht="21" customHeight="1" x14ac:dyDescent="0.3"/>
    <row r="69" ht="21" customHeight="1" x14ac:dyDescent="0.3"/>
    <row r="70" ht="21" customHeight="1" x14ac:dyDescent="0.3"/>
    <row r="71" ht="21" customHeight="1" x14ac:dyDescent="0.3"/>
    <row r="72" ht="21" customHeight="1" x14ac:dyDescent="0.3"/>
    <row r="73" ht="21" customHeight="1" x14ac:dyDescent="0.3"/>
    <row r="74" ht="21" customHeight="1" x14ac:dyDescent="0.3"/>
    <row r="75" ht="21" customHeight="1" x14ac:dyDescent="0.3"/>
    <row r="76" ht="21" customHeight="1" x14ac:dyDescent="0.3"/>
    <row r="77" ht="21" customHeight="1" x14ac:dyDescent="0.3"/>
    <row r="78" ht="21" customHeight="1" x14ac:dyDescent="0.3"/>
    <row r="79" ht="21" customHeight="1" x14ac:dyDescent="0.3"/>
    <row r="80" ht="21" customHeight="1" x14ac:dyDescent="0.3"/>
    <row r="81" ht="21" customHeight="1" x14ac:dyDescent="0.3"/>
    <row r="82" ht="21" customHeight="1" x14ac:dyDescent="0.3"/>
    <row r="83" ht="21" customHeight="1" x14ac:dyDescent="0.3"/>
    <row r="84" ht="21" customHeight="1" x14ac:dyDescent="0.3"/>
    <row r="85" ht="21" customHeight="1" x14ac:dyDescent="0.3"/>
    <row r="86" ht="21" customHeight="1" x14ac:dyDescent="0.3"/>
    <row r="87" ht="21" customHeight="1" x14ac:dyDescent="0.3"/>
    <row r="88" ht="21" customHeight="1" x14ac:dyDescent="0.3"/>
    <row r="89" ht="21" customHeight="1" x14ac:dyDescent="0.3"/>
    <row r="90" ht="21" customHeight="1" x14ac:dyDescent="0.3"/>
    <row r="91" ht="21" customHeight="1" x14ac:dyDescent="0.3"/>
    <row r="92" ht="21" customHeight="1" x14ac:dyDescent="0.3"/>
    <row r="93" ht="21" customHeight="1" x14ac:dyDescent="0.3"/>
    <row r="94" ht="21" customHeight="1" x14ac:dyDescent="0.3"/>
    <row r="95" ht="21" customHeight="1" x14ac:dyDescent="0.3"/>
    <row r="96" ht="21" customHeight="1" x14ac:dyDescent="0.3"/>
    <row r="97" ht="21" customHeight="1" x14ac:dyDescent="0.3"/>
    <row r="98" ht="21" customHeight="1" x14ac:dyDescent="0.3"/>
    <row r="99" ht="21" customHeight="1" x14ac:dyDescent="0.3"/>
    <row r="100" ht="21" customHeight="1" x14ac:dyDescent="0.3"/>
    <row r="101" ht="21" customHeight="1" x14ac:dyDescent="0.3"/>
    <row r="102" ht="21" customHeight="1" x14ac:dyDescent="0.3"/>
    <row r="103" ht="21" customHeight="1" x14ac:dyDescent="0.3"/>
    <row r="104" ht="21" customHeight="1" x14ac:dyDescent="0.3"/>
    <row r="105" ht="21" customHeight="1" x14ac:dyDescent="0.3"/>
    <row r="106" ht="21" customHeight="1" x14ac:dyDescent="0.3"/>
    <row r="107" ht="21" customHeight="1" x14ac:dyDescent="0.3"/>
    <row r="108" ht="21" customHeight="1" x14ac:dyDescent="0.3"/>
    <row r="109" ht="21" customHeight="1" x14ac:dyDescent="0.3"/>
    <row r="110" ht="21" customHeight="1" x14ac:dyDescent="0.3"/>
    <row r="111" ht="21" customHeight="1" x14ac:dyDescent="0.3"/>
    <row r="112" ht="21" customHeight="1" x14ac:dyDescent="0.3"/>
    <row r="113" ht="21" customHeight="1" x14ac:dyDescent="0.3"/>
    <row r="114" ht="21" customHeight="1" x14ac:dyDescent="0.3"/>
    <row r="115" ht="21" customHeight="1" x14ac:dyDescent="0.3"/>
    <row r="116" ht="21" customHeight="1" x14ac:dyDescent="0.3"/>
    <row r="117" ht="21" customHeight="1" x14ac:dyDescent="0.3"/>
    <row r="118" ht="21" customHeight="1" x14ac:dyDescent="0.3"/>
    <row r="119" ht="21" customHeight="1" x14ac:dyDescent="0.3"/>
    <row r="120" ht="21" customHeight="1" x14ac:dyDescent="0.3"/>
    <row r="121" ht="21" customHeight="1" x14ac:dyDescent="0.3"/>
    <row r="122" ht="21" customHeight="1" x14ac:dyDescent="0.3"/>
    <row r="123" ht="21" customHeight="1" x14ac:dyDescent="0.3"/>
    <row r="124" ht="21" customHeight="1" x14ac:dyDescent="0.3"/>
    <row r="125" ht="21" customHeight="1" x14ac:dyDescent="0.3"/>
    <row r="126" ht="21" customHeight="1" x14ac:dyDescent="0.3"/>
    <row r="127" ht="21" customHeight="1" x14ac:dyDescent="0.3"/>
    <row r="128" ht="21" customHeight="1" x14ac:dyDescent="0.3"/>
    <row r="129" ht="21" customHeight="1" x14ac:dyDescent="0.3"/>
    <row r="130" ht="21" customHeight="1" x14ac:dyDescent="0.3"/>
    <row r="131" ht="21" customHeight="1" x14ac:dyDescent="0.3"/>
    <row r="132" ht="21" customHeight="1" x14ac:dyDescent="0.3"/>
    <row r="133" ht="21" customHeight="1" x14ac:dyDescent="0.3"/>
    <row r="134" ht="21" customHeight="1" x14ac:dyDescent="0.3"/>
    <row r="135" ht="21" customHeight="1" x14ac:dyDescent="0.3"/>
    <row r="136" ht="21" customHeight="1" x14ac:dyDescent="0.3"/>
    <row r="137" ht="21" customHeight="1" x14ac:dyDescent="0.3"/>
    <row r="138" ht="21" customHeight="1" x14ac:dyDescent="0.3"/>
    <row r="139" ht="21" customHeight="1" x14ac:dyDescent="0.3"/>
    <row r="140" ht="21" customHeight="1" x14ac:dyDescent="0.3"/>
    <row r="141" ht="21" customHeight="1" x14ac:dyDescent="0.3"/>
    <row r="142" ht="21" customHeight="1" x14ac:dyDescent="0.3"/>
    <row r="143" ht="21" customHeight="1" x14ac:dyDescent="0.3"/>
    <row r="144" ht="21" customHeight="1" x14ac:dyDescent="0.3"/>
    <row r="145" ht="21" customHeight="1" x14ac:dyDescent="0.3"/>
    <row r="146" ht="21" customHeight="1" x14ac:dyDescent="0.3"/>
    <row r="147" ht="21" customHeight="1" x14ac:dyDescent="0.3"/>
    <row r="148" ht="21" customHeight="1" x14ac:dyDescent="0.3"/>
    <row r="149" ht="21" customHeight="1" x14ac:dyDescent="0.3"/>
    <row r="150" ht="21" customHeight="1" x14ac:dyDescent="0.3"/>
    <row r="151" ht="21" customHeight="1" x14ac:dyDescent="0.3"/>
    <row r="152" ht="21" customHeight="1" x14ac:dyDescent="0.3"/>
    <row r="153" ht="21" customHeight="1" x14ac:dyDescent="0.3"/>
    <row r="154" ht="21" customHeight="1" x14ac:dyDescent="0.3"/>
    <row r="155" ht="21" customHeight="1" x14ac:dyDescent="0.3"/>
    <row r="156" ht="21" customHeight="1" x14ac:dyDescent="0.3"/>
    <row r="157" ht="21" customHeight="1" x14ac:dyDescent="0.3"/>
    <row r="158" ht="21" customHeight="1" x14ac:dyDescent="0.3"/>
    <row r="159" ht="21" customHeight="1" x14ac:dyDescent="0.3"/>
    <row r="160" ht="21" customHeight="1" x14ac:dyDescent="0.3"/>
    <row r="161" ht="21" customHeight="1" x14ac:dyDescent="0.3"/>
    <row r="162" ht="21" customHeight="1" x14ac:dyDescent="0.3"/>
    <row r="163" ht="21" customHeight="1" x14ac:dyDescent="0.3"/>
    <row r="164" ht="21" customHeight="1" x14ac:dyDescent="0.3"/>
    <row r="165" ht="21" customHeight="1" x14ac:dyDescent="0.3"/>
    <row r="166" ht="21" customHeight="1" x14ac:dyDescent="0.3"/>
    <row r="167" ht="21" customHeight="1" x14ac:dyDescent="0.3"/>
    <row r="168" ht="21" customHeight="1" x14ac:dyDescent="0.3"/>
    <row r="169" ht="21" customHeight="1" x14ac:dyDescent="0.3"/>
    <row r="170" ht="21" customHeight="1" x14ac:dyDescent="0.3"/>
    <row r="171" ht="21" customHeight="1" x14ac:dyDescent="0.3"/>
    <row r="172" ht="21" customHeight="1" x14ac:dyDescent="0.3"/>
    <row r="173" ht="21" customHeight="1" x14ac:dyDescent="0.3"/>
    <row r="174" ht="21" customHeight="1" x14ac:dyDescent="0.3"/>
    <row r="175" ht="21" customHeight="1" x14ac:dyDescent="0.3"/>
    <row r="176" ht="21" customHeight="1" x14ac:dyDescent="0.3"/>
    <row r="177" ht="21" customHeight="1" x14ac:dyDescent="0.3"/>
    <row r="178" ht="21" customHeight="1" x14ac:dyDescent="0.3"/>
    <row r="179" ht="21" customHeight="1" x14ac:dyDescent="0.3"/>
    <row r="180" ht="21" customHeight="1" x14ac:dyDescent="0.3"/>
    <row r="181" ht="21" customHeight="1" x14ac:dyDescent="0.3"/>
    <row r="182" ht="21" customHeight="1" x14ac:dyDescent="0.3"/>
    <row r="183" ht="21" customHeight="1" x14ac:dyDescent="0.3"/>
    <row r="184" ht="21" customHeight="1" x14ac:dyDescent="0.3"/>
    <row r="185" ht="21" customHeight="1" x14ac:dyDescent="0.3"/>
    <row r="186" ht="21" customHeight="1" x14ac:dyDescent="0.3"/>
    <row r="187" ht="21" customHeight="1" x14ac:dyDescent="0.3"/>
    <row r="188" ht="21" customHeight="1" x14ac:dyDescent="0.3"/>
    <row r="189" ht="21" customHeight="1" x14ac:dyDescent="0.3"/>
    <row r="190" ht="21" customHeight="1" x14ac:dyDescent="0.3"/>
    <row r="191" ht="21" customHeight="1" x14ac:dyDescent="0.3"/>
    <row r="192" ht="21" customHeight="1" x14ac:dyDescent="0.3"/>
    <row r="193" ht="21" customHeight="1" x14ac:dyDescent="0.3"/>
    <row r="194" ht="21" customHeight="1" x14ac:dyDescent="0.3"/>
    <row r="195" ht="21" customHeight="1" x14ac:dyDescent="0.3"/>
    <row r="196" ht="21" customHeight="1" x14ac:dyDescent="0.3"/>
    <row r="197" ht="21" customHeight="1" x14ac:dyDescent="0.3"/>
    <row r="198" ht="21" customHeight="1" x14ac:dyDescent="0.3"/>
    <row r="199" ht="21" customHeight="1" x14ac:dyDescent="0.3"/>
    <row r="200" ht="21" customHeight="1" x14ac:dyDescent="0.3"/>
    <row r="201" ht="21" customHeight="1" x14ac:dyDescent="0.3"/>
    <row r="202" ht="21" customHeight="1" x14ac:dyDescent="0.3"/>
    <row r="203" ht="21" customHeight="1" x14ac:dyDescent="0.3"/>
    <row r="204" ht="21" customHeight="1" x14ac:dyDescent="0.3"/>
    <row r="205" ht="21" customHeight="1" x14ac:dyDescent="0.3"/>
    <row r="206" ht="21" customHeight="1" x14ac:dyDescent="0.3"/>
    <row r="207" ht="21" customHeight="1" x14ac:dyDescent="0.3"/>
    <row r="208" ht="21" customHeight="1" x14ac:dyDescent="0.3"/>
    <row r="209" ht="21" customHeight="1" x14ac:dyDescent="0.3"/>
    <row r="210" ht="21" customHeight="1" x14ac:dyDescent="0.3"/>
    <row r="211" ht="21" customHeight="1" x14ac:dyDescent="0.3"/>
    <row r="212" ht="21" customHeight="1" x14ac:dyDescent="0.3"/>
  </sheetData>
  <sheetProtection sheet="1" objects="1" scenarios="1"/>
  <mergeCells count="40">
    <mergeCell ref="D9:H10"/>
    <mergeCell ref="C39:C41"/>
    <mergeCell ref="D40:H41"/>
    <mergeCell ref="C12:O12"/>
    <mergeCell ref="C7:C10"/>
    <mergeCell ref="D7:H8"/>
    <mergeCell ref="J7:J10"/>
    <mergeCell ref="K7:L8"/>
    <mergeCell ref="N7:O8"/>
    <mergeCell ref="C36:H36"/>
    <mergeCell ref="D44:H48"/>
    <mergeCell ref="C44:C48"/>
    <mergeCell ref="D49:H50"/>
    <mergeCell ref="C49:C50"/>
    <mergeCell ref="C13:O17"/>
    <mergeCell ref="C43:H43"/>
    <mergeCell ref="C18:O32"/>
    <mergeCell ref="J36:O36"/>
    <mergeCell ref="C37:C38"/>
    <mergeCell ref="AA7:AA10"/>
    <mergeCell ref="T36:Y36"/>
    <mergeCell ref="AA36:AF36"/>
    <mergeCell ref="T37:T38"/>
    <mergeCell ref="U9:Y10"/>
    <mergeCell ref="T12:AF12"/>
    <mergeCell ref="AB7:AF8"/>
    <mergeCell ref="T7:T10"/>
    <mergeCell ref="U7:Y8"/>
    <mergeCell ref="T50:T51"/>
    <mergeCell ref="U50:Y51"/>
    <mergeCell ref="T13:AF17"/>
    <mergeCell ref="T18:AF32"/>
    <mergeCell ref="U40:Y43"/>
    <mergeCell ref="T39:T43"/>
    <mergeCell ref="T45:Y45"/>
    <mergeCell ref="U46:Y47"/>
    <mergeCell ref="T46:T47"/>
    <mergeCell ref="U48:Y48"/>
    <mergeCell ref="U49:Y49"/>
    <mergeCell ref="T48:T49"/>
  </mergeCells>
  <phoneticPr fontId="2"/>
  <pageMargins left="0.70866141732283472" right="0.70866141732283472" top="0.74803149606299213" bottom="0.74803149606299213" header="0.31496062992125984" footer="0.31496062992125984"/>
  <pageSetup paperSize="9" scale="47" fitToWidth="2" orientation="portrait" r:id="rId1"/>
  <colBreaks count="2" manualBreakCount="2">
    <brk id="17" max="62" man="1"/>
    <brk id="18" max="62" man="1"/>
  </colBreaks>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B892F2-1C64-46E2-948C-AF5F60A0DBC0}">
  <sheetPr codeName="Sheet43">
    <pageSetUpPr fitToPage="1"/>
  </sheetPr>
  <dimension ref="A1:CF94"/>
  <sheetViews>
    <sheetView showGridLines="0" zoomScaleNormal="100" workbookViewId="0"/>
  </sheetViews>
  <sheetFormatPr defaultColWidth="8" defaultRowHeight="16.5" x14ac:dyDescent="0.3"/>
  <cols>
    <col min="1" max="1" width="5.625" style="88" customWidth="1"/>
    <col min="2" max="2" width="3.625" style="88" customWidth="1"/>
    <col min="3" max="8" width="12.625" style="88" customWidth="1"/>
    <col min="9" max="9" width="3.625" style="88" customWidth="1"/>
    <col min="10" max="15" width="12.625" style="88" customWidth="1"/>
    <col min="16" max="16" width="3.625" style="88" customWidth="1"/>
    <col min="17" max="18" width="5.625" style="88" customWidth="1"/>
    <col min="19" max="19" width="3.625" style="88" customWidth="1"/>
    <col min="20" max="25" width="12.625" style="88" customWidth="1"/>
    <col min="26" max="26" width="3.625" style="88" customWidth="1"/>
    <col min="27" max="32" width="12.625" style="88" customWidth="1"/>
    <col min="33" max="33" width="3.625" style="88" customWidth="1"/>
    <col min="34" max="35" width="5.625" style="88" customWidth="1"/>
    <col min="36" max="36" width="3.625" style="88" customWidth="1"/>
    <col min="37" max="42" width="12.625" style="88" customWidth="1"/>
    <col min="43" max="43" width="3.625" style="88" customWidth="1"/>
    <col min="44" max="49" width="12.625" style="88" customWidth="1"/>
    <col min="50" max="50" width="3.625" style="88" customWidth="1"/>
    <col min="51" max="52" width="5.625" style="88" customWidth="1"/>
    <col min="53" max="53" width="3.625" style="88" customWidth="1"/>
    <col min="54" max="59" width="12.625" style="88" customWidth="1"/>
    <col min="60" max="60" width="3.625" style="88" customWidth="1"/>
    <col min="61" max="66" width="12.625" style="88" customWidth="1"/>
    <col min="67" max="67" width="3.625" style="88" customWidth="1"/>
    <col min="68" max="69" width="5.625" style="88" customWidth="1"/>
    <col min="70" max="70" width="3.625" style="88" customWidth="1"/>
    <col min="71" max="76" width="12.625" style="88" customWidth="1"/>
    <col min="77" max="77" width="3.625" style="88" customWidth="1"/>
    <col min="78" max="83" width="12.625" style="88" customWidth="1"/>
    <col min="84" max="84" width="3.625" style="88" customWidth="1"/>
    <col min="85" max="86" width="5.625" style="88" customWidth="1"/>
    <col min="87" max="149" width="12.625" style="88" customWidth="1"/>
    <col min="150" max="16384" width="8" style="88"/>
  </cols>
  <sheetData>
    <row r="1" spans="1:84" ht="21" customHeight="1" x14ac:dyDescent="0.3">
      <c r="A1" s="69" t="str">
        <f>HYPERLINK("#地域モデル判定ツール!A1","地域モデル判定ツールへ戻る")</f>
        <v>地域モデル判定ツールへ戻る</v>
      </c>
      <c r="B1" s="87"/>
    </row>
    <row r="2" spans="1:84" s="89" customFormat="1" ht="21" customHeight="1" x14ac:dyDescent="0.3">
      <c r="B2" s="90" t="s">
        <v>2412</v>
      </c>
      <c r="S2" s="90" t="s">
        <v>2412</v>
      </c>
      <c r="AJ2" s="90" t="s">
        <v>2412</v>
      </c>
      <c r="BA2" s="90" t="s">
        <v>2412</v>
      </c>
      <c r="BR2" s="90" t="s">
        <v>2412</v>
      </c>
    </row>
    <row r="3" spans="1:84" s="188" customFormat="1" ht="21" customHeight="1" x14ac:dyDescent="0.3">
      <c r="B3" s="188" t="s">
        <v>2328</v>
      </c>
      <c r="S3" s="188" t="s">
        <v>2328</v>
      </c>
      <c r="AJ3" s="188" t="s">
        <v>2328</v>
      </c>
      <c r="BA3" s="188" t="s">
        <v>2328</v>
      </c>
      <c r="BR3" s="188" t="s">
        <v>2328</v>
      </c>
    </row>
    <row r="4" spans="1:84" s="91" customFormat="1" ht="21" customHeight="1" x14ac:dyDescent="0.3">
      <c r="A4" s="201"/>
      <c r="B4" s="91" t="s">
        <v>2276</v>
      </c>
      <c r="S4" s="91" t="s">
        <v>2235</v>
      </c>
      <c r="AJ4" s="91" t="s">
        <v>2236</v>
      </c>
      <c r="BA4" s="91" t="s">
        <v>2413</v>
      </c>
      <c r="BR4" s="91" t="s">
        <v>2414</v>
      </c>
    </row>
    <row r="5" spans="1:84" ht="21" customHeight="1" thickBot="1" x14ac:dyDescent="0.35"/>
    <row r="6" spans="1:84" ht="21" customHeight="1" x14ac:dyDescent="0.3">
      <c r="B6" s="103"/>
      <c r="C6" s="104"/>
      <c r="D6" s="104"/>
      <c r="E6" s="104"/>
      <c r="F6" s="104"/>
      <c r="G6" s="104"/>
      <c r="H6" s="104"/>
      <c r="I6" s="104"/>
      <c r="J6" s="104"/>
      <c r="K6" s="104"/>
      <c r="L6" s="104"/>
      <c r="M6" s="104"/>
      <c r="N6" s="104"/>
      <c r="O6" s="104"/>
      <c r="P6" s="105"/>
      <c r="S6" s="103"/>
      <c r="T6" s="104"/>
      <c r="U6" s="104"/>
      <c r="V6" s="104"/>
      <c r="W6" s="104"/>
      <c r="X6" s="104"/>
      <c r="Y6" s="104"/>
      <c r="Z6" s="104"/>
      <c r="AA6" s="104"/>
      <c r="AB6" s="104"/>
      <c r="AC6" s="104"/>
      <c r="AD6" s="104"/>
      <c r="AE6" s="104"/>
      <c r="AF6" s="104"/>
      <c r="AG6" s="105"/>
      <c r="AJ6" s="103"/>
      <c r="AK6" s="104"/>
      <c r="AL6" s="104"/>
      <c r="AM6" s="104"/>
      <c r="AN6" s="104"/>
      <c r="AO6" s="104"/>
      <c r="AP6" s="104"/>
      <c r="AQ6" s="104"/>
      <c r="AR6" s="104"/>
      <c r="AS6" s="104"/>
      <c r="AT6" s="104"/>
      <c r="AU6" s="104"/>
      <c r="AV6" s="104"/>
      <c r="AW6" s="104"/>
      <c r="AX6" s="105"/>
      <c r="BA6" s="103"/>
      <c r="BB6" s="104"/>
      <c r="BC6" s="104"/>
      <c r="BD6" s="104"/>
      <c r="BE6" s="104"/>
      <c r="BF6" s="104"/>
      <c r="BG6" s="104"/>
      <c r="BH6" s="104"/>
      <c r="BI6" s="104"/>
      <c r="BJ6" s="104"/>
      <c r="BK6" s="104"/>
      <c r="BL6" s="104"/>
      <c r="BM6" s="104"/>
      <c r="BN6" s="104"/>
      <c r="BO6" s="105"/>
      <c r="BR6" s="103"/>
      <c r="BS6" s="104"/>
      <c r="BT6" s="104"/>
      <c r="BU6" s="104"/>
      <c r="BV6" s="104"/>
      <c r="BW6" s="104"/>
      <c r="BX6" s="104"/>
      <c r="BY6" s="104"/>
      <c r="BZ6" s="104"/>
      <c r="CA6" s="104"/>
      <c r="CB6" s="104"/>
      <c r="CC6" s="104"/>
      <c r="CD6" s="104"/>
      <c r="CE6" s="104"/>
      <c r="CF6" s="105"/>
    </row>
    <row r="7" spans="1:84" ht="21" customHeight="1" x14ac:dyDescent="0.3">
      <c r="B7" s="106"/>
      <c r="C7" s="382" t="s">
        <v>2237</v>
      </c>
      <c r="D7" s="389" t="s">
        <v>2241</v>
      </c>
      <c r="E7" s="390"/>
      <c r="F7" s="390"/>
      <c r="G7" s="390"/>
      <c r="H7" s="391"/>
      <c r="J7" s="382" t="s">
        <v>2239</v>
      </c>
      <c r="K7" s="383" t="s">
        <v>2279</v>
      </c>
      <c r="L7" s="384"/>
      <c r="M7" s="384"/>
      <c r="N7" s="384"/>
      <c r="O7" s="385"/>
      <c r="P7" s="107"/>
      <c r="S7" s="106"/>
      <c r="T7" s="382" t="s">
        <v>2237</v>
      </c>
      <c r="U7" s="389" t="s">
        <v>2238</v>
      </c>
      <c r="V7" s="390"/>
      <c r="W7" s="390"/>
      <c r="X7" s="390"/>
      <c r="Y7" s="391"/>
      <c r="AA7" s="382" t="s">
        <v>2239</v>
      </c>
      <c r="AB7" s="383" t="s">
        <v>2240</v>
      </c>
      <c r="AC7" s="384"/>
      <c r="AD7" s="384"/>
      <c r="AE7" s="384"/>
      <c r="AF7" s="385"/>
      <c r="AG7" s="107"/>
      <c r="AJ7" s="106"/>
      <c r="AK7" s="382" t="s">
        <v>2237</v>
      </c>
      <c r="AL7" s="389" t="s">
        <v>2241</v>
      </c>
      <c r="AM7" s="390"/>
      <c r="AN7" s="390"/>
      <c r="AO7" s="390"/>
      <c r="AP7" s="391"/>
      <c r="AR7" s="382" t="s">
        <v>2239</v>
      </c>
      <c r="AS7" s="383" t="s">
        <v>2242</v>
      </c>
      <c r="AT7" s="384"/>
      <c r="AU7" s="384"/>
      <c r="AV7" s="384"/>
      <c r="AW7" s="385"/>
      <c r="AX7" s="107"/>
      <c r="BA7" s="106"/>
      <c r="BB7" s="382" t="s">
        <v>2237</v>
      </c>
      <c r="BC7" s="389" t="s">
        <v>2241</v>
      </c>
      <c r="BD7" s="390"/>
      <c r="BE7" s="390"/>
      <c r="BF7" s="390"/>
      <c r="BG7" s="391"/>
      <c r="BI7" s="382" t="s">
        <v>2239</v>
      </c>
      <c r="BJ7" s="383" t="s">
        <v>2415</v>
      </c>
      <c r="BK7" s="384"/>
      <c r="BL7" s="384"/>
      <c r="BM7" s="384"/>
      <c r="BN7" s="385"/>
      <c r="BO7" s="107"/>
      <c r="BR7" s="106"/>
      <c r="BS7" s="447" t="s">
        <v>2237</v>
      </c>
      <c r="BT7" s="448" t="s">
        <v>2416</v>
      </c>
      <c r="BU7" s="448"/>
      <c r="BV7" s="448"/>
      <c r="BW7" s="448"/>
      <c r="BX7" s="448"/>
      <c r="BZ7" s="382" t="s">
        <v>2239</v>
      </c>
      <c r="CA7" s="383" t="s">
        <v>2417</v>
      </c>
      <c r="CB7" s="384"/>
      <c r="CC7" s="384"/>
      <c r="CD7" s="384"/>
      <c r="CE7" s="385"/>
      <c r="CF7" s="107"/>
    </row>
    <row r="8" spans="1:84" ht="21" customHeight="1" x14ac:dyDescent="0.3">
      <c r="B8" s="106"/>
      <c r="C8" s="382"/>
      <c r="D8" s="392"/>
      <c r="E8" s="393"/>
      <c r="F8" s="393"/>
      <c r="G8" s="393"/>
      <c r="H8" s="394"/>
      <c r="J8" s="382"/>
      <c r="K8" s="386"/>
      <c r="L8" s="387"/>
      <c r="M8" s="387"/>
      <c r="N8" s="387"/>
      <c r="O8" s="388"/>
      <c r="P8" s="107"/>
      <c r="S8" s="106"/>
      <c r="T8" s="382"/>
      <c r="U8" s="392"/>
      <c r="V8" s="393"/>
      <c r="W8" s="393"/>
      <c r="X8" s="393"/>
      <c r="Y8" s="394"/>
      <c r="AA8" s="382"/>
      <c r="AB8" s="386"/>
      <c r="AC8" s="387"/>
      <c r="AD8" s="387"/>
      <c r="AE8" s="387"/>
      <c r="AF8" s="388"/>
      <c r="AG8" s="107"/>
      <c r="AJ8" s="106"/>
      <c r="AK8" s="382"/>
      <c r="AL8" s="392"/>
      <c r="AM8" s="393"/>
      <c r="AN8" s="393"/>
      <c r="AO8" s="393"/>
      <c r="AP8" s="394"/>
      <c r="AR8" s="382"/>
      <c r="AS8" s="386"/>
      <c r="AT8" s="387"/>
      <c r="AU8" s="387"/>
      <c r="AV8" s="387"/>
      <c r="AW8" s="388"/>
      <c r="AX8" s="107"/>
      <c r="BA8" s="106"/>
      <c r="BB8" s="382"/>
      <c r="BC8" s="392"/>
      <c r="BD8" s="393"/>
      <c r="BE8" s="393"/>
      <c r="BF8" s="393"/>
      <c r="BG8" s="394"/>
      <c r="BI8" s="382"/>
      <c r="BJ8" s="386"/>
      <c r="BK8" s="387"/>
      <c r="BL8" s="387"/>
      <c r="BM8" s="387"/>
      <c r="BN8" s="388"/>
      <c r="BO8" s="107"/>
      <c r="BR8" s="106"/>
      <c r="BS8" s="447"/>
      <c r="BT8" s="449"/>
      <c r="BU8" s="449"/>
      <c r="BV8" s="449"/>
      <c r="BW8" s="449"/>
      <c r="BX8" s="449"/>
      <c r="BZ8" s="382"/>
      <c r="CA8" s="386"/>
      <c r="CB8" s="387"/>
      <c r="CC8" s="387"/>
      <c r="CD8" s="387"/>
      <c r="CE8" s="388"/>
      <c r="CF8" s="107"/>
    </row>
    <row r="9" spans="1:84" ht="21" customHeight="1" x14ac:dyDescent="0.3">
      <c r="B9" s="106"/>
      <c r="C9" s="382"/>
      <c r="D9" s="392" t="s">
        <v>2283</v>
      </c>
      <c r="E9" s="393"/>
      <c r="F9" s="393"/>
      <c r="G9" s="393"/>
      <c r="H9" s="394"/>
      <c r="J9" s="382"/>
      <c r="K9" s="95" t="s">
        <v>2284</v>
      </c>
      <c r="O9" s="96"/>
      <c r="P9" s="107"/>
      <c r="S9" s="106"/>
      <c r="T9" s="382"/>
      <c r="U9" s="392" t="s">
        <v>2243</v>
      </c>
      <c r="V9" s="393"/>
      <c r="W9" s="393"/>
      <c r="X9" s="393"/>
      <c r="Y9" s="394"/>
      <c r="AA9" s="382"/>
      <c r="AB9" s="95" t="s">
        <v>2244</v>
      </c>
      <c r="AF9" s="96"/>
      <c r="AG9" s="107"/>
      <c r="AJ9" s="106"/>
      <c r="AK9" s="382"/>
      <c r="AL9" s="392" t="s">
        <v>2245</v>
      </c>
      <c r="AM9" s="393"/>
      <c r="AN9" s="393"/>
      <c r="AO9" s="393"/>
      <c r="AP9" s="394"/>
      <c r="AR9" s="382"/>
      <c r="AS9" s="95" t="s">
        <v>2246</v>
      </c>
      <c r="AW9" s="96"/>
      <c r="AX9" s="107"/>
      <c r="BA9" s="106"/>
      <c r="BB9" s="382"/>
      <c r="BC9" s="436" t="s">
        <v>2418</v>
      </c>
      <c r="BD9" s="436"/>
      <c r="BE9" s="436"/>
      <c r="BF9" s="436"/>
      <c r="BG9" s="436"/>
      <c r="BI9" s="382"/>
      <c r="BJ9" s="95" t="s">
        <v>2419</v>
      </c>
      <c r="BN9" s="96"/>
      <c r="BO9" s="107"/>
      <c r="BR9" s="106"/>
      <c r="BS9" s="382"/>
      <c r="BT9" s="392" t="s">
        <v>2420</v>
      </c>
      <c r="BU9" s="450"/>
      <c r="BV9" s="450"/>
      <c r="BW9" s="450"/>
      <c r="BX9" s="394"/>
      <c r="BZ9" s="382"/>
      <c r="CA9" s="95" t="s">
        <v>2421</v>
      </c>
      <c r="CE9" s="96"/>
      <c r="CF9" s="107"/>
    </row>
    <row r="10" spans="1:84" ht="21" customHeight="1" x14ac:dyDescent="0.3">
      <c r="B10" s="106"/>
      <c r="C10" s="382"/>
      <c r="D10" s="395"/>
      <c r="E10" s="396"/>
      <c r="F10" s="396"/>
      <c r="G10" s="396"/>
      <c r="H10" s="397"/>
      <c r="J10" s="382"/>
      <c r="K10" s="97" t="s">
        <v>2288</v>
      </c>
      <c r="L10" s="98"/>
      <c r="M10" s="98"/>
      <c r="N10" s="98"/>
      <c r="O10" s="99"/>
      <c r="P10" s="107"/>
      <c r="S10" s="106"/>
      <c r="T10" s="382"/>
      <c r="U10" s="395"/>
      <c r="V10" s="396"/>
      <c r="W10" s="396"/>
      <c r="X10" s="396"/>
      <c r="Y10" s="397"/>
      <c r="AA10" s="382"/>
      <c r="AB10" s="97" t="s">
        <v>2247</v>
      </c>
      <c r="AC10" s="98"/>
      <c r="AD10" s="98"/>
      <c r="AE10" s="98"/>
      <c r="AF10" s="99"/>
      <c r="AG10" s="107"/>
      <c r="AJ10" s="106"/>
      <c r="AK10" s="382"/>
      <c r="AL10" s="395"/>
      <c r="AM10" s="396"/>
      <c r="AN10" s="396"/>
      <c r="AO10" s="396"/>
      <c r="AP10" s="397"/>
      <c r="AR10" s="382"/>
      <c r="AS10" s="97" t="s">
        <v>2248</v>
      </c>
      <c r="AT10" s="98"/>
      <c r="AU10" s="98"/>
      <c r="AV10" s="98"/>
      <c r="AW10" s="99"/>
      <c r="AX10" s="107"/>
      <c r="BA10" s="106"/>
      <c r="BB10" s="382"/>
      <c r="BC10" s="437"/>
      <c r="BD10" s="437"/>
      <c r="BE10" s="437"/>
      <c r="BF10" s="437"/>
      <c r="BG10" s="437"/>
      <c r="BI10" s="382"/>
      <c r="BJ10" s="97" t="s">
        <v>2422</v>
      </c>
      <c r="BK10" s="98"/>
      <c r="BL10" s="98"/>
      <c r="BM10" s="98"/>
      <c r="BN10" s="99"/>
      <c r="BO10" s="107"/>
      <c r="BR10" s="106"/>
      <c r="BS10" s="382"/>
      <c r="BT10" s="395"/>
      <c r="BU10" s="396"/>
      <c r="BV10" s="396"/>
      <c r="BW10" s="396"/>
      <c r="BX10" s="397"/>
      <c r="BZ10" s="382"/>
      <c r="CA10" s="97" t="s">
        <v>2423</v>
      </c>
      <c r="CB10" s="98"/>
      <c r="CC10" s="98"/>
      <c r="CD10" s="98"/>
      <c r="CE10" s="99"/>
      <c r="CF10" s="107"/>
    </row>
    <row r="11" spans="1:84" ht="21" customHeight="1" x14ac:dyDescent="0.25">
      <c r="B11" s="106"/>
      <c r="O11" s="81" t="s">
        <v>4388</v>
      </c>
      <c r="P11" s="107"/>
      <c r="S11" s="106"/>
      <c r="AF11" s="81" t="s">
        <v>4388</v>
      </c>
      <c r="AG11" s="107"/>
      <c r="AJ11" s="106"/>
      <c r="AW11" s="81" t="s">
        <v>4388</v>
      </c>
      <c r="AX11" s="107"/>
      <c r="BA11" s="106"/>
      <c r="BN11" s="81" t="s">
        <v>4388</v>
      </c>
      <c r="BO11" s="107"/>
      <c r="BR11" s="106"/>
      <c r="CE11" s="81" t="s">
        <v>4388</v>
      </c>
      <c r="CF11" s="107"/>
    </row>
    <row r="12" spans="1:84" ht="21" customHeight="1" x14ac:dyDescent="0.3">
      <c r="B12" s="106"/>
      <c r="C12" s="405" t="s">
        <v>4393</v>
      </c>
      <c r="D12" s="405"/>
      <c r="E12" s="405"/>
      <c r="F12" s="405"/>
      <c r="G12" s="405"/>
      <c r="H12" s="405"/>
      <c r="I12" s="405"/>
      <c r="J12" s="405"/>
      <c r="K12" s="405"/>
      <c r="L12" s="405"/>
      <c r="M12" s="405"/>
      <c r="N12" s="405"/>
      <c r="O12" s="405"/>
      <c r="P12" s="107"/>
      <c r="S12" s="106"/>
      <c r="T12" s="405" t="s">
        <v>2249</v>
      </c>
      <c r="U12" s="405"/>
      <c r="V12" s="405"/>
      <c r="W12" s="405"/>
      <c r="X12" s="405"/>
      <c r="Y12" s="405"/>
      <c r="Z12" s="405"/>
      <c r="AA12" s="405"/>
      <c r="AB12" s="405"/>
      <c r="AC12" s="405"/>
      <c r="AD12" s="405"/>
      <c r="AE12" s="405"/>
      <c r="AF12" s="405"/>
      <c r="AG12" s="107"/>
      <c r="AJ12" s="106"/>
      <c r="AK12" s="405" t="s">
        <v>2249</v>
      </c>
      <c r="AL12" s="405"/>
      <c r="AM12" s="405"/>
      <c r="AN12" s="405"/>
      <c r="AO12" s="405"/>
      <c r="AP12" s="405"/>
      <c r="AQ12" s="405"/>
      <c r="AR12" s="405"/>
      <c r="AS12" s="405"/>
      <c r="AT12" s="405"/>
      <c r="AU12" s="405"/>
      <c r="AV12" s="405"/>
      <c r="AW12" s="405"/>
      <c r="AX12" s="107"/>
      <c r="BA12" s="106"/>
      <c r="BB12" s="405" t="s">
        <v>2424</v>
      </c>
      <c r="BC12" s="405"/>
      <c r="BD12" s="405"/>
      <c r="BE12" s="405"/>
      <c r="BF12" s="405"/>
      <c r="BG12" s="405"/>
      <c r="BH12" s="405"/>
      <c r="BI12" s="405"/>
      <c r="BJ12" s="405"/>
      <c r="BK12" s="405"/>
      <c r="BL12" s="405"/>
      <c r="BM12" s="405"/>
      <c r="BN12" s="405"/>
      <c r="BO12" s="107"/>
      <c r="BR12" s="106"/>
      <c r="BS12" s="405" t="s">
        <v>2425</v>
      </c>
      <c r="BT12" s="405"/>
      <c r="BU12" s="405"/>
      <c r="BV12" s="405"/>
      <c r="BW12" s="405"/>
      <c r="BX12" s="405"/>
      <c r="BY12" s="405"/>
      <c r="BZ12" s="405"/>
      <c r="CA12" s="405"/>
      <c r="CB12" s="405"/>
      <c r="CC12" s="405"/>
      <c r="CD12" s="405"/>
      <c r="CE12" s="405"/>
      <c r="CF12" s="107"/>
    </row>
    <row r="13" spans="1:84" ht="21" customHeight="1" x14ac:dyDescent="0.3">
      <c r="B13" s="106"/>
      <c r="C13" s="399" t="s">
        <v>2291</v>
      </c>
      <c r="D13" s="400"/>
      <c r="E13" s="400"/>
      <c r="F13" s="400"/>
      <c r="G13" s="400"/>
      <c r="H13" s="400"/>
      <c r="I13" s="400"/>
      <c r="J13" s="400"/>
      <c r="K13" s="400"/>
      <c r="L13" s="400"/>
      <c r="M13" s="400"/>
      <c r="N13" s="400"/>
      <c r="O13" s="401"/>
      <c r="P13" s="107"/>
      <c r="S13" s="106"/>
      <c r="T13" s="399" t="s">
        <v>2250</v>
      </c>
      <c r="U13" s="400"/>
      <c r="V13" s="400"/>
      <c r="W13" s="400"/>
      <c r="X13" s="400"/>
      <c r="Y13" s="400"/>
      <c r="Z13" s="400"/>
      <c r="AA13" s="400"/>
      <c r="AB13" s="400"/>
      <c r="AC13" s="400"/>
      <c r="AD13" s="400"/>
      <c r="AE13" s="400"/>
      <c r="AF13" s="401"/>
      <c r="AG13" s="107"/>
      <c r="AJ13" s="106"/>
      <c r="AK13" s="406" t="s">
        <v>2251</v>
      </c>
      <c r="AL13" s="407"/>
      <c r="AM13" s="407"/>
      <c r="AN13" s="407"/>
      <c r="AO13" s="407"/>
      <c r="AP13" s="407"/>
      <c r="AQ13" s="407"/>
      <c r="AR13" s="407"/>
      <c r="AS13" s="407"/>
      <c r="AT13" s="407"/>
      <c r="AU13" s="407"/>
      <c r="AV13" s="407"/>
      <c r="AW13" s="408"/>
      <c r="AX13" s="107"/>
      <c r="BA13" s="106"/>
      <c r="BB13" s="399" t="s">
        <v>2426</v>
      </c>
      <c r="BC13" s="400"/>
      <c r="BD13" s="400"/>
      <c r="BE13" s="400"/>
      <c r="BF13" s="400"/>
      <c r="BG13" s="400"/>
      <c r="BH13" s="400"/>
      <c r="BI13" s="400"/>
      <c r="BJ13" s="400"/>
      <c r="BK13" s="400"/>
      <c r="BL13" s="400"/>
      <c r="BM13" s="400"/>
      <c r="BN13" s="401"/>
      <c r="BO13" s="107"/>
      <c r="BR13" s="106"/>
      <c r="BS13" s="399" t="s">
        <v>2427</v>
      </c>
      <c r="BT13" s="400"/>
      <c r="BU13" s="400"/>
      <c r="BV13" s="400"/>
      <c r="BW13" s="400"/>
      <c r="BX13" s="400"/>
      <c r="BY13" s="400"/>
      <c r="BZ13" s="400"/>
      <c r="CA13" s="400"/>
      <c r="CB13" s="400"/>
      <c r="CC13" s="400"/>
      <c r="CD13" s="400"/>
      <c r="CE13" s="401"/>
      <c r="CF13" s="107"/>
    </row>
    <row r="14" spans="1:84" ht="21" customHeight="1" x14ac:dyDescent="0.3">
      <c r="B14" s="106"/>
      <c r="C14" s="399"/>
      <c r="D14" s="400"/>
      <c r="E14" s="400"/>
      <c r="F14" s="400"/>
      <c r="G14" s="400"/>
      <c r="H14" s="400"/>
      <c r="I14" s="400"/>
      <c r="J14" s="400"/>
      <c r="K14" s="400"/>
      <c r="L14" s="400"/>
      <c r="M14" s="400"/>
      <c r="N14" s="400"/>
      <c r="O14" s="401"/>
      <c r="P14" s="107"/>
      <c r="S14" s="106"/>
      <c r="T14" s="399"/>
      <c r="U14" s="400"/>
      <c r="V14" s="400"/>
      <c r="W14" s="400"/>
      <c r="X14" s="400"/>
      <c r="Y14" s="400"/>
      <c r="Z14" s="400"/>
      <c r="AA14" s="400"/>
      <c r="AB14" s="400"/>
      <c r="AC14" s="400"/>
      <c r="AD14" s="400"/>
      <c r="AE14" s="400"/>
      <c r="AF14" s="401"/>
      <c r="AG14" s="107"/>
      <c r="AJ14" s="106"/>
      <c r="AK14" s="399"/>
      <c r="AL14" s="409"/>
      <c r="AM14" s="409"/>
      <c r="AN14" s="409"/>
      <c r="AO14" s="409"/>
      <c r="AP14" s="409"/>
      <c r="AQ14" s="409"/>
      <c r="AR14" s="409"/>
      <c r="AS14" s="409"/>
      <c r="AT14" s="409"/>
      <c r="AU14" s="409"/>
      <c r="AV14" s="409"/>
      <c r="AW14" s="410"/>
      <c r="AX14" s="107"/>
      <c r="BA14" s="106"/>
      <c r="BB14" s="399"/>
      <c r="BC14" s="400"/>
      <c r="BD14" s="400"/>
      <c r="BE14" s="400"/>
      <c r="BF14" s="400"/>
      <c r="BG14" s="400"/>
      <c r="BH14" s="400"/>
      <c r="BI14" s="400"/>
      <c r="BJ14" s="400"/>
      <c r="BK14" s="400"/>
      <c r="BL14" s="400"/>
      <c r="BM14" s="400"/>
      <c r="BN14" s="401"/>
      <c r="BO14" s="107"/>
      <c r="BR14" s="106"/>
      <c r="BS14" s="399"/>
      <c r="BT14" s="400"/>
      <c r="BU14" s="400"/>
      <c r="BV14" s="400"/>
      <c r="BW14" s="400"/>
      <c r="BX14" s="400"/>
      <c r="BY14" s="400"/>
      <c r="BZ14" s="400"/>
      <c r="CA14" s="400"/>
      <c r="CB14" s="400"/>
      <c r="CC14" s="400"/>
      <c r="CD14" s="400"/>
      <c r="CE14" s="401"/>
      <c r="CF14" s="107"/>
    </row>
    <row r="15" spans="1:84" ht="21" customHeight="1" x14ac:dyDescent="0.3">
      <c r="B15" s="106"/>
      <c r="C15" s="399"/>
      <c r="D15" s="400"/>
      <c r="E15" s="400"/>
      <c r="F15" s="400"/>
      <c r="G15" s="400"/>
      <c r="H15" s="400"/>
      <c r="I15" s="400"/>
      <c r="J15" s="400"/>
      <c r="K15" s="400"/>
      <c r="L15" s="400"/>
      <c r="M15" s="400"/>
      <c r="N15" s="400"/>
      <c r="O15" s="401"/>
      <c r="P15" s="107"/>
      <c r="S15" s="106"/>
      <c r="T15" s="399"/>
      <c r="U15" s="400"/>
      <c r="V15" s="400"/>
      <c r="W15" s="400"/>
      <c r="X15" s="400"/>
      <c r="Y15" s="400"/>
      <c r="Z15" s="400"/>
      <c r="AA15" s="400"/>
      <c r="AB15" s="400"/>
      <c r="AC15" s="400"/>
      <c r="AD15" s="400"/>
      <c r="AE15" s="400"/>
      <c r="AF15" s="401"/>
      <c r="AG15" s="107"/>
      <c r="AJ15" s="106"/>
      <c r="AK15" s="399"/>
      <c r="AL15" s="409"/>
      <c r="AM15" s="409"/>
      <c r="AN15" s="409"/>
      <c r="AO15" s="409"/>
      <c r="AP15" s="409"/>
      <c r="AQ15" s="409"/>
      <c r="AR15" s="409"/>
      <c r="AS15" s="409"/>
      <c r="AT15" s="409"/>
      <c r="AU15" s="409"/>
      <c r="AV15" s="409"/>
      <c r="AW15" s="410"/>
      <c r="AX15" s="107"/>
      <c r="BA15" s="106"/>
      <c r="BB15" s="399"/>
      <c r="BC15" s="400"/>
      <c r="BD15" s="400"/>
      <c r="BE15" s="400"/>
      <c r="BF15" s="400"/>
      <c r="BG15" s="400"/>
      <c r="BH15" s="400"/>
      <c r="BI15" s="400"/>
      <c r="BJ15" s="400"/>
      <c r="BK15" s="400"/>
      <c r="BL15" s="400"/>
      <c r="BM15" s="400"/>
      <c r="BN15" s="401"/>
      <c r="BO15" s="107"/>
      <c r="BR15" s="106"/>
      <c r="BS15" s="399"/>
      <c r="BT15" s="400"/>
      <c r="BU15" s="400"/>
      <c r="BV15" s="400"/>
      <c r="BW15" s="400"/>
      <c r="BX15" s="400"/>
      <c r="BY15" s="400"/>
      <c r="BZ15" s="400"/>
      <c r="CA15" s="400"/>
      <c r="CB15" s="400"/>
      <c r="CC15" s="400"/>
      <c r="CD15" s="400"/>
      <c r="CE15" s="401"/>
      <c r="CF15" s="107"/>
    </row>
    <row r="16" spans="1:84" ht="21" customHeight="1" x14ac:dyDescent="0.3">
      <c r="B16" s="106"/>
      <c r="C16" s="399"/>
      <c r="D16" s="400"/>
      <c r="E16" s="400"/>
      <c r="F16" s="400"/>
      <c r="G16" s="400"/>
      <c r="H16" s="400"/>
      <c r="I16" s="400"/>
      <c r="J16" s="400"/>
      <c r="K16" s="400"/>
      <c r="L16" s="400"/>
      <c r="M16" s="400"/>
      <c r="N16" s="400"/>
      <c r="O16" s="401"/>
      <c r="P16" s="107"/>
      <c r="S16" s="106"/>
      <c r="T16" s="399"/>
      <c r="U16" s="400"/>
      <c r="V16" s="400"/>
      <c r="W16" s="400"/>
      <c r="X16" s="400"/>
      <c r="Y16" s="400"/>
      <c r="Z16" s="400"/>
      <c r="AA16" s="400"/>
      <c r="AB16" s="400"/>
      <c r="AC16" s="400"/>
      <c r="AD16" s="400"/>
      <c r="AE16" s="400"/>
      <c r="AF16" s="401"/>
      <c r="AG16" s="107"/>
      <c r="AJ16" s="106"/>
      <c r="AK16" s="399"/>
      <c r="AL16" s="409"/>
      <c r="AM16" s="409"/>
      <c r="AN16" s="409"/>
      <c r="AO16" s="409"/>
      <c r="AP16" s="409"/>
      <c r="AQ16" s="409"/>
      <c r="AR16" s="409"/>
      <c r="AS16" s="409"/>
      <c r="AT16" s="409"/>
      <c r="AU16" s="409"/>
      <c r="AV16" s="409"/>
      <c r="AW16" s="410"/>
      <c r="AX16" s="107"/>
      <c r="BA16" s="106"/>
      <c r="BB16" s="399"/>
      <c r="BC16" s="400"/>
      <c r="BD16" s="400"/>
      <c r="BE16" s="400"/>
      <c r="BF16" s="400"/>
      <c r="BG16" s="400"/>
      <c r="BH16" s="400"/>
      <c r="BI16" s="400"/>
      <c r="BJ16" s="400"/>
      <c r="BK16" s="400"/>
      <c r="BL16" s="400"/>
      <c r="BM16" s="400"/>
      <c r="BN16" s="401"/>
      <c r="BO16" s="107"/>
      <c r="BR16" s="106"/>
      <c r="BS16" s="399"/>
      <c r="BT16" s="400"/>
      <c r="BU16" s="400"/>
      <c r="BV16" s="400"/>
      <c r="BW16" s="400"/>
      <c r="BX16" s="400"/>
      <c r="BY16" s="400"/>
      <c r="BZ16" s="400"/>
      <c r="CA16" s="400"/>
      <c r="CB16" s="400"/>
      <c r="CC16" s="400"/>
      <c r="CD16" s="400"/>
      <c r="CE16" s="401"/>
      <c r="CF16" s="107"/>
    </row>
    <row r="17" spans="2:84" ht="21" customHeight="1" x14ac:dyDescent="0.3">
      <c r="B17" s="106"/>
      <c r="C17" s="399"/>
      <c r="D17" s="400"/>
      <c r="E17" s="400"/>
      <c r="F17" s="400"/>
      <c r="G17" s="400"/>
      <c r="H17" s="400"/>
      <c r="I17" s="400"/>
      <c r="J17" s="400"/>
      <c r="K17" s="400"/>
      <c r="L17" s="400"/>
      <c r="M17" s="400"/>
      <c r="N17" s="400"/>
      <c r="O17" s="401"/>
      <c r="P17" s="107"/>
      <c r="S17" s="106"/>
      <c r="T17" s="399"/>
      <c r="U17" s="400"/>
      <c r="V17" s="400"/>
      <c r="W17" s="400"/>
      <c r="X17" s="400"/>
      <c r="Y17" s="400"/>
      <c r="Z17" s="400"/>
      <c r="AA17" s="400"/>
      <c r="AB17" s="400"/>
      <c r="AC17" s="400"/>
      <c r="AD17" s="400"/>
      <c r="AE17" s="400"/>
      <c r="AF17" s="401"/>
      <c r="AG17" s="107"/>
      <c r="AJ17" s="106"/>
      <c r="AK17" s="399"/>
      <c r="AL17" s="409"/>
      <c r="AM17" s="409"/>
      <c r="AN17" s="409"/>
      <c r="AO17" s="409"/>
      <c r="AP17" s="409"/>
      <c r="AQ17" s="409"/>
      <c r="AR17" s="409"/>
      <c r="AS17" s="409"/>
      <c r="AT17" s="409"/>
      <c r="AU17" s="409"/>
      <c r="AV17" s="409"/>
      <c r="AW17" s="410"/>
      <c r="AX17" s="107"/>
      <c r="BA17" s="106"/>
      <c r="BB17" s="399"/>
      <c r="BC17" s="400"/>
      <c r="BD17" s="400"/>
      <c r="BE17" s="400"/>
      <c r="BF17" s="400"/>
      <c r="BG17" s="400"/>
      <c r="BH17" s="400"/>
      <c r="BI17" s="400"/>
      <c r="BJ17" s="400"/>
      <c r="BK17" s="400"/>
      <c r="BL17" s="400"/>
      <c r="BM17" s="400"/>
      <c r="BN17" s="401"/>
      <c r="BO17" s="107"/>
      <c r="BR17" s="106"/>
      <c r="BS17" s="399"/>
      <c r="BT17" s="400"/>
      <c r="BU17" s="400"/>
      <c r="BV17" s="400"/>
      <c r="BW17" s="400"/>
      <c r="BX17" s="400"/>
      <c r="BY17" s="400"/>
      <c r="BZ17" s="400"/>
      <c r="CA17" s="400"/>
      <c r="CB17" s="400"/>
      <c r="CC17" s="400"/>
      <c r="CD17" s="400"/>
      <c r="CE17" s="401"/>
      <c r="CF17" s="107"/>
    </row>
    <row r="18" spans="2:84" ht="21" customHeight="1" x14ac:dyDescent="0.3">
      <c r="B18" s="106"/>
      <c r="C18" s="399"/>
      <c r="D18" s="400"/>
      <c r="E18" s="400"/>
      <c r="F18" s="400"/>
      <c r="G18" s="400"/>
      <c r="H18" s="400"/>
      <c r="I18" s="400"/>
      <c r="J18" s="400"/>
      <c r="K18" s="400"/>
      <c r="L18" s="400"/>
      <c r="M18" s="400"/>
      <c r="N18" s="400"/>
      <c r="O18" s="401"/>
      <c r="P18" s="107"/>
      <c r="S18" s="106"/>
      <c r="T18" s="399"/>
      <c r="U18" s="400"/>
      <c r="V18" s="400"/>
      <c r="W18" s="400"/>
      <c r="X18" s="400"/>
      <c r="Y18" s="400"/>
      <c r="Z18" s="400"/>
      <c r="AA18" s="400"/>
      <c r="AB18" s="400"/>
      <c r="AC18" s="400"/>
      <c r="AD18" s="400"/>
      <c r="AE18" s="400"/>
      <c r="AF18" s="401"/>
      <c r="AG18" s="107"/>
      <c r="AJ18" s="106"/>
      <c r="AK18" s="399"/>
      <c r="AL18" s="409"/>
      <c r="AM18" s="409"/>
      <c r="AN18" s="409"/>
      <c r="AO18" s="409"/>
      <c r="AP18" s="409"/>
      <c r="AQ18" s="409"/>
      <c r="AR18" s="409"/>
      <c r="AS18" s="409"/>
      <c r="AT18" s="409"/>
      <c r="AU18" s="409"/>
      <c r="AV18" s="409"/>
      <c r="AW18" s="401"/>
      <c r="AX18" s="107"/>
      <c r="BA18" s="106"/>
      <c r="BB18" s="399"/>
      <c r="BC18" s="400"/>
      <c r="BD18" s="400"/>
      <c r="BE18" s="400"/>
      <c r="BF18" s="400"/>
      <c r="BG18" s="400"/>
      <c r="BH18" s="400"/>
      <c r="BI18" s="400"/>
      <c r="BJ18" s="400"/>
      <c r="BK18" s="400"/>
      <c r="BL18" s="400"/>
      <c r="BM18" s="400"/>
      <c r="BN18" s="401"/>
      <c r="BO18" s="107"/>
      <c r="BR18" s="106"/>
      <c r="BS18" s="399"/>
      <c r="BT18" s="400"/>
      <c r="BU18" s="400"/>
      <c r="BV18" s="400"/>
      <c r="BW18" s="400"/>
      <c r="BX18" s="400"/>
      <c r="BY18" s="400"/>
      <c r="BZ18" s="400"/>
      <c r="CA18" s="400"/>
      <c r="CB18" s="400"/>
      <c r="CC18" s="400"/>
      <c r="CD18" s="400"/>
      <c r="CE18" s="401"/>
      <c r="CF18" s="107"/>
    </row>
    <row r="19" spans="2:84" ht="21" customHeight="1" x14ac:dyDescent="0.3">
      <c r="B19" s="106"/>
      <c r="C19" s="399"/>
      <c r="D19" s="400"/>
      <c r="E19" s="400"/>
      <c r="F19" s="400"/>
      <c r="G19" s="400"/>
      <c r="H19" s="400"/>
      <c r="I19" s="400"/>
      <c r="J19" s="400"/>
      <c r="K19" s="400"/>
      <c r="L19" s="400"/>
      <c r="M19" s="400"/>
      <c r="N19" s="400"/>
      <c r="O19" s="401"/>
      <c r="P19" s="107"/>
      <c r="S19" s="106"/>
      <c r="T19" s="399"/>
      <c r="U19" s="400"/>
      <c r="V19" s="400"/>
      <c r="W19" s="400"/>
      <c r="X19" s="400"/>
      <c r="Y19" s="400"/>
      <c r="Z19" s="400"/>
      <c r="AA19" s="400"/>
      <c r="AB19" s="400"/>
      <c r="AC19" s="400"/>
      <c r="AD19" s="400"/>
      <c r="AE19" s="400"/>
      <c r="AF19" s="401"/>
      <c r="AG19" s="107"/>
      <c r="AJ19" s="106"/>
      <c r="AK19" s="399"/>
      <c r="AL19" s="409"/>
      <c r="AM19" s="409"/>
      <c r="AN19" s="409"/>
      <c r="AO19" s="409"/>
      <c r="AP19" s="409"/>
      <c r="AQ19" s="409"/>
      <c r="AR19" s="409"/>
      <c r="AS19" s="409"/>
      <c r="AT19" s="409"/>
      <c r="AU19" s="409"/>
      <c r="AV19" s="409"/>
      <c r="AW19" s="401"/>
      <c r="AX19" s="107"/>
      <c r="BA19" s="106"/>
      <c r="BB19" s="399"/>
      <c r="BC19" s="400"/>
      <c r="BD19" s="400"/>
      <c r="BE19" s="400"/>
      <c r="BF19" s="400"/>
      <c r="BG19" s="400"/>
      <c r="BH19" s="400"/>
      <c r="BI19" s="400"/>
      <c r="BJ19" s="400"/>
      <c r="BK19" s="400"/>
      <c r="BL19" s="400"/>
      <c r="BM19" s="400"/>
      <c r="BN19" s="401"/>
      <c r="BO19" s="107"/>
      <c r="BR19" s="106"/>
      <c r="BS19" s="399"/>
      <c r="BT19" s="400"/>
      <c r="BU19" s="400"/>
      <c r="BV19" s="400"/>
      <c r="BW19" s="400"/>
      <c r="BX19" s="400"/>
      <c r="BY19" s="400"/>
      <c r="BZ19" s="400"/>
      <c r="CA19" s="400"/>
      <c r="CB19" s="400"/>
      <c r="CC19" s="400"/>
      <c r="CD19" s="400"/>
      <c r="CE19" s="401"/>
      <c r="CF19" s="107"/>
    </row>
    <row r="20" spans="2:84" ht="21" customHeight="1" x14ac:dyDescent="0.3">
      <c r="B20" s="106"/>
      <c r="C20" s="399"/>
      <c r="D20" s="400"/>
      <c r="E20" s="400"/>
      <c r="F20" s="400"/>
      <c r="G20" s="400"/>
      <c r="H20" s="400"/>
      <c r="I20" s="400"/>
      <c r="J20" s="400"/>
      <c r="K20" s="400"/>
      <c r="L20" s="400"/>
      <c r="M20" s="400"/>
      <c r="N20" s="400"/>
      <c r="O20" s="401"/>
      <c r="P20" s="107"/>
      <c r="S20" s="106"/>
      <c r="T20" s="399"/>
      <c r="U20" s="400"/>
      <c r="V20" s="400"/>
      <c r="W20" s="400"/>
      <c r="X20" s="400"/>
      <c r="Y20" s="400"/>
      <c r="Z20" s="400"/>
      <c r="AA20" s="400"/>
      <c r="AB20" s="400"/>
      <c r="AC20" s="400"/>
      <c r="AD20" s="400"/>
      <c r="AE20" s="400"/>
      <c r="AF20" s="401"/>
      <c r="AG20" s="107"/>
      <c r="AJ20" s="106"/>
      <c r="AK20" s="399"/>
      <c r="AL20" s="409"/>
      <c r="AM20" s="409"/>
      <c r="AN20" s="409"/>
      <c r="AO20" s="409"/>
      <c r="AP20" s="409"/>
      <c r="AQ20" s="409"/>
      <c r="AR20" s="409"/>
      <c r="AS20" s="409"/>
      <c r="AT20" s="409"/>
      <c r="AU20" s="409"/>
      <c r="AV20" s="409"/>
      <c r="AW20" s="401"/>
      <c r="AX20" s="107"/>
      <c r="BA20" s="106"/>
      <c r="BB20" s="399"/>
      <c r="BC20" s="400"/>
      <c r="BD20" s="400"/>
      <c r="BE20" s="400"/>
      <c r="BF20" s="400"/>
      <c r="BG20" s="400"/>
      <c r="BH20" s="400"/>
      <c r="BI20" s="400"/>
      <c r="BJ20" s="400"/>
      <c r="BK20" s="400"/>
      <c r="BL20" s="400"/>
      <c r="BM20" s="400"/>
      <c r="BN20" s="401"/>
      <c r="BO20" s="107"/>
      <c r="BR20" s="106"/>
      <c r="BS20" s="399"/>
      <c r="BT20" s="400"/>
      <c r="BU20" s="400"/>
      <c r="BV20" s="400"/>
      <c r="BW20" s="400"/>
      <c r="BX20" s="400"/>
      <c r="BY20" s="400"/>
      <c r="BZ20" s="400"/>
      <c r="CA20" s="400"/>
      <c r="CB20" s="400"/>
      <c r="CC20" s="400"/>
      <c r="CD20" s="400"/>
      <c r="CE20" s="401"/>
      <c r="CF20" s="107"/>
    </row>
    <row r="21" spans="2:84" ht="21" customHeight="1" x14ac:dyDescent="0.3">
      <c r="B21" s="106"/>
      <c r="C21" s="399"/>
      <c r="D21" s="400"/>
      <c r="E21" s="400"/>
      <c r="F21" s="400"/>
      <c r="G21" s="400"/>
      <c r="H21" s="400"/>
      <c r="I21" s="400"/>
      <c r="J21" s="400"/>
      <c r="K21" s="400"/>
      <c r="L21" s="400"/>
      <c r="M21" s="400"/>
      <c r="N21" s="400"/>
      <c r="O21" s="401"/>
      <c r="P21" s="107"/>
      <c r="S21" s="106"/>
      <c r="T21" s="399"/>
      <c r="U21" s="400"/>
      <c r="V21" s="400"/>
      <c r="W21" s="400"/>
      <c r="X21" s="400"/>
      <c r="Y21" s="400"/>
      <c r="Z21" s="400"/>
      <c r="AA21" s="400"/>
      <c r="AB21" s="400"/>
      <c r="AC21" s="400"/>
      <c r="AD21" s="400"/>
      <c r="AE21" s="400"/>
      <c r="AF21" s="401"/>
      <c r="AG21" s="107"/>
      <c r="AJ21" s="106"/>
      <c r="AK21" s="399"/>
      <c r="AL21" s="409"/>
      <c r="AM21" s="409"/>
      <c r="AN21" s="409"/>
      <c r="AO21" s="409"/>
      <c r="AP21" s="409"/>
      <c r="AQ21" s="409"/>
      <c r="AR21" s="409"/>
      <c r="AS21" s="409"/>
      <c r="AT21" s="409"/>
      <c r="AU21" s="409"/>
      <c r="AV21" s="409"/>
      <c r="AW21" s="401"/>
      <c r="AX21" s="107"/>
      <c r="BA21" s="106"/>
      <c r="BB21" s="399"/>
      <c r="BC21" s="400"/>
      <c r="BD21" s="400"/>
      <c r="BE21" s="400"/>
      <c r="BF21" s="400"/>
      <c r="BG21" s="400"/>
      <c r="BH21" s="400"/>
      <c r="BI21" s="400"/>
      <c r="BJ21" s="400"/>
      <c r="BK21" s="400"/>
      <c r="BL21" s="400"/>
      <c r="BM21" s="400"/>
      <c r="BN21" s="401"/>
      <c r="BO21" s="107"/>
      <c r="BR21" s="106"/>
      <c r="BS21" s="399"/>
      <c r="BT21" s="400"/>
      <c r="BU21" s="400"/>
      <c r="BV21" s="400"/>
      <c r="BW21" s="400"/>
      <c r="BX21" s="400"/>
      <c r="BY21" s="400"/>
      <c r="BZ21" s="400"/>
      <c r="CA21" s="400"/>
      <c r="CB21" s="400"/>
      <c r="CC21" s="400"/>
      <c r="CD21" s="400"/>
      <c r="CE21" s="401"/>
      <c r="CF21" s="107"/>
    </row>
    <row r="22" spans="2:84" ht="21" customHeight="1" x14ac:dyDescent="0.3">
      <c r="B22" s="106"/>
      <c r="C22" s="399"/>
      <c r="D22" s="400"/>
      <c r="E22" s="400"/>
      <c r="F22" s="400"/>
      <c r="G22" s="400"/>
      <c r="H22" s="400"/>
      <c r="I22" s="400"/>
      <c r="J22" s="400"/>
      <c r="K22" s="400"/>
      <c r="L22" s="400"/>
      <c r="M22" s="400"/>
      <c r="N22" s="400"/>
      <c r="O22" s="401"/>
      <c r="P22" s="107"/>
      <c r="S22" s="106"/>
      <c r="T22" s="399"/>
      <c r="U22" s="400"/>
      <c r="V22" s="400"/>
      <c r="W22" s="400"/>
      <c r="X22" s="400"/>
      <c r="Y22" s="400"/>
      <c r="Z22" s="400"/>
      <c r="AA22" s="400"/>
      <c r="AB22" s="400"/>
      <c r="AC22" s="400"/>
      <c r="AD22" s="400"/>
      <c r="AE22" s="400"/>
      <c r="AF22" s="401"/>
      <c r="AG22" s="107"/>
      <c r="AJ22" s="106"/>
      <c r="AK22" s="399"/>
      <c r="AL22" s="409"/>
      <c r="AM22" s="409"/>
      <c r="AN22" s="409"/>
      <c r="AO22" s="409"/>
      <c r="AP22" s="409"/>
      <c r="AQ22" s="409"/>
      <c r="AR22" s="409"/>
      <c r="AS22" s="409"/>
      <c r="AT22" s="409"/>
      <c r="AU22" s="409"/>
      <c r="AV22" s="409"/>
      <c r="AW22" s="401"/>
      <c r="AX22" s="107"/>
      <c r="BA22" s="106"/>
      <c r="BB22" s="399"/>
      <c r="BC22" s="400"/>
      <c r="BD22" s="400"/>
      <c r="BE22" s="400"/>
      <c r="BF22" s="400"/>
      <c r="BG22" s="400"/>
      <c r="BH22" s="400"/>
      <c r="BI22" s="400"/>
      <c r="BJ22" s="400"/>
      <c r="BK22" s="400"/>
      <c r="BL22" s="400"/>
      <c r="BM22" s="400"/>
      <c r="BN22" s="401"/>
      <c r="BO22" s="107"/>
      <c r="BR22" s="106"/>
      <c r="BS22" s="399"/>
      <c r="BT22" s="400"/>
      <c r="BU22" s="400"/>
      <c r="BV22" s="400"/>
      <c r="BW22" s="400"/>
      <c r="BX22" s="400"/>
      <c r="BY22" s="400"/>
      <c r="BZ22" s="400"/>
      <c r="CA22" s="400"/>
      <c r="CB22" s="400"/>
      <c r="CC22" s="400"/>
      <c r="CD22" s="400"/>
      <c r="CE22" s="401"/>
      <c r="CF22" s="107"/>
    </row>
    <row r="23" spans="2:84" ht="21" customHeight="1" x14ac:dyDescent="0.3">
      <c r="B23" s="106"/>
      <c r="C23" s="399"/>
      <c r="D23" s="400"/>
      <c r="E23" s="400"/>
      <c r="F23" s="400"/>
      <c r="G23" s="400"/>
      <c r="H23" s="400"/>
      <c r="I23" s="400"/>
      <c r="J23" s="400"/>
      <c r="K23" s="400"/>
      <c r="L23" s="400"/>
      <c r="M23" s="400"/>
      <c r="N23" s="400"/>
      <c r="O23" s="401"/>
      <c r="P23" s="107"/>
      <c r="S23" s="106"/>
      <c r="T23" s="399"/>
      <c r="U23" s="400"/>
      <c r="V23" s="400"/>
      <c r="W23" s="400"/>
      <c r="X23" s="400"/>
      <c r="Y23" s="400"/>
      <c r="Z23" s="400"/>
      <c r="AA23" s="400"/>
      <c r="AB23" s="400"/>
      <c r="AC23" s="400"/>
      <c r="AD23" s="400"/>
      <c r="AE23" s="400"/>
      <c r="AF23" s="401"/>
      <c r="AG23" s="107"/>
      <c r="AJ23" s="106"/>
      <c r="AK23" s="399"/>
      <c r="AL23" s="409"/>
      <c r="AM23" s="409"/>
      <c r="AN23" s="409"/>
      <c r="AO23" s="409"/>
      <c r="AP23" s="409"/>
      <c r="AQ23" s="409"/>
      <c r="AR23" s="409"/>
      <c r="AS23" s="409"/>
      <c r="AT23" s="409"/>
      <c r="AU23" s="409"/>
      <c r="AV23" s="409"/>
      <c r="AW23" s="401"/>
      <c r="AX23" s="107"/>
      <c r="BA23" s="106"/>
      <c r="BB23" s="399"/>
      <c r="BC23" s="400"/>
      <c r="BD23" s="400"/>
      <c r="BE23" s="400"/>
      <c r="BF23" s="400"/>
      <c r="BG23" s="400"/>
      <c r="BH23" s="400"/>
      <c r="BI23" s="400"/>
      <c r="BJ23" s="400"/>
      <c r="BK23" s="400"/>
      <c r="BL23" s="400"/>
      <c r="BM23" s="400"/>
      <c r="BN23" s="401"/>
      <c r="BO23" s="107"/>
      <c r="BR23" s="106"/>
      <c r="BS23" s="399"/>
      <c r="BT23" s="400"/>
      <c r="BU23" s="400"/>
      <c r="BV23" s="400"/>
      <c r="BW23" s="400"/>
      <c r="BX23" s="400"/>
      <c r="BY23" s="400"/>
      <c r="BZ23" s="400"/>
      <c r="CA23" s="400"/>
      <c r="CB23" s="400"/>
      <c r="CC23" s="400"/>
      <c r="CD23" s="400"/>
      <c r="CE23" s="401"/>
      <c r="CF23" s="107"/>
    </row>
    <row r="24" spans="2:84" ht="21" customHeight="1" x14ac:dyDescent="0.3">
      <c r="B24" s="106"/>
      <c r="C24" s="399"/>
      <c r="D24" s="400"/>
      <c r="E24" s="400"/>
      <c r="F24" s="400"/>
      <c r="G24" s="400"/>
      <c r="H24" s="400"/>
      <c r="I24" s="400"/>
      <c r="J24" s="400"/>
      <c r="K24" s="400"/>
      <c r="L24" s="400"/>
      <c r="M24" s="400"/>
      <c r="N24" s="400"/>
      <c r="O24" s="401"/>
      <c r="P24" s="107"/>
      <c r="S24" s="106"/>
      <c r="T24" s="399"/>
      <c r="U24" s="400"/>
      <c r="V24" s="400"/>
      <c r="W24" s="400"/>
      <c r="X24" s="400"/>
      <c r="Y24" s="400"/>
      <c r="Z24" s="400"/>
      <c r="AA24" s="400"/>
      <c r="AB24" s="400"/>
      <c r="AC24" s="400"/>
      <c r="AD24" s="400"/>
      <c r="AE24" s="400"/>
      <c r="AF24" s="401"/>
      <c r="AG24" s="107"/>
      <c r="AJ24" s="106"/>
      <c r="AK24" s="399"/>
      <c r="AL24" s="409"/>
      <c r="AM24" s="409"/>
      <c r="AN24" s="409"/>
      <c r="AO24" s="409"/>
      <c r="AP24" s="409"/>
      <c r="AQ24" s="409"/>
      <c r="AR24" s="409"/>
      <c r="AS24" s="409"/>
      <c r="AT24" s="409"/>
      <c r="AU24" s="409"/>
      <c r="AV24" s="409"/>
      <c r="AW24" s="401"/>
      <c r="AX24" s="107"/>
      <c r="BA24" s="106"/>
      <c r="BB24" s="399"/>
      <c r="BC24" s="400"/>
      <c r="BD24" s="400"/>
      <c r="BE24" s="400"/>
      <c r="BF24" s="400"/>
      <c r="BG24" s="400"/>
      <c r="BH24" s="400"/>
      <c r="BI24" s="400"/>
      <c r="BJ24" s="400"/>
      <c r="BK24" s="400"/>
      <c r="BL24" s="400"/>
      <c r="BM24" s="400"/>
      <c r="BN24" s="401"/>
      <c r="BO24" s="107"/>
      <c r="BR24" s="106"/>
      <c r="BS24" s="399"/>
      <c r="BT24" s="400"/>
      <c r="BU24" s="400"/>
      <c r="BV24" s="400"/>
      <c r="BW24" s="400"/>
      <c r="BX24" s="400"/>
      <c r="BY24" s="400"/>
      <c r="BZ24" s="400"/>
      <c r="CA24" s="400"/>
      <c r="CB24" s="400"/>
      <c r="CC24" s="400"/>
      <c r="CD24" s="400"/>
      <c r="CE24" s="401"/>
      <c r="CF24" s="107"/>
    </row>
    <row r="25" spans="2:84" ht="21" customHeight="1" x14ac:dyDescent="0.3">
      <c r="B25" s="106"/>
      <c r="C25" s="399"/>
      <c r="D25" s="400"/>
      <c r="E25" s="400"/>
      <c r="F25" s="400"/>
      <c r="G25" s="400"/>
      <c r="H25" s="400"/>
      <c r="I25" s="400"/>
      <c r="J25" s="400"/>
      <c r="K25" s="400"/>
      <c r="L25" s="400"/>
      <c r="M25" s="400"/>
      <c r="N25" s="400"/>
      <c r="O25" s="401"/>
      <c r="P25" s="107"/>
      <c r="S25" s="106"/>
      <c r="T25" s="399"/>
      <c r="U25" s="400"/>
      <c r="V25" s="400"/>
      <c r="W25" s="400"/>
      <c r="X25" s="400"/>
      <c r="Y25" s="400"/>
      <c r="Z25" s="400"/>
      <c r="AA25" s="400"/>
      <c r="AB25" s="400"/>
      <c r="AC25" s="400"/>
      <c r="AD25" s="400"/>
      <c r="AE25" s="400"/>
      <c r="AF25" s="401"/>
      <c r="AG25" s="107"/>
      <c r="AJ25" s="106"/>
      <c r="AK25" s="399"/>
      <c r="AL25" s="409"/>
      <c r="AM25" s="409"/>
      <c r="AN25" s="409"/>
      <c r="AO25" s="409"/>
      <c r="AP25" s="409"/>
      <c r="AQ25" s="409"/>
      <c r="AR25" s="409"/>
      <c r="AS25" s="409"/>
      <c r="AT25" s="409"/>
      <c r="AU25" s="409"/>
      <c r="AV25" s="409"/>
      <c r="AW25" s="401"/>
      <c r="AX25" s="107"/>
      <c r="BA25" s="106"/>
      <c r="BB25" s="399"/>
      <c r="BC25" s="400"/>
      <c r="BD25" s="400"/>
      <c r="BE25" s="400"/>
      <c r="BF25" s="400"/>
      <c r="BG25" s="400"/>
      <c r="BH25" s="400"/>
      <c r="BI25" s="400"/>
      <c r="BJ25" s="400"/>
      <c r="BK25" s="400"/>
      <c r="BL25" s="400"/>
      <c r="BM25" s="400"/>
      <c r="BN25" s="401"/>
      <c r="BO25" s="107"/>
      <c r="BR25" s="106"/>
      <c r="BS25" s="399"/>
      <c r="BT25" s="400"/>
      <c r="BU25" s="400"/>
      <c r="BV25" s="400"/>
      <c r="BW25" s="400"/>
      <c r="BX25" s="400"/>
      <c r="BY25" s="400"/>
      <c r="BZ25" s="400"/>
      <c r="CA25" s="400"/>
      <c r="CB25" s="400"/>
      <c r="CC25" s="400"/>
      <c r="CD25" s="400"/>
      <c r="CE25" s="401"/>
      <c r="CF25" s="107"/>
    </row>
    <row r="26" spans="2:84" ht="21" customHeight="1" x14ac:dyDescent="0.3">
      <c r="B26" s="106"/>
      <c r="C26" s="399"/>
      <c r="D26" s="400"/>
      <c r="E26" s="400"/>
      <c r="F26" s="400"/>
      <c r="G26" s="400"/>
      <c r="H26" s="400"/>
      <c r="I26" s="400"/>
      <c r="J26" s="400"/>
      <c r="K26" s="400"/>
      <c r="L26" s="400"/>
      <c r="M26" s="400"/>
      <c r="N26" s="400"/>
      <c r="O26" s="401"/>
      <c r="P26" s="107"/>
      <c r="S26" s="106"/>
      <c r="T26" s="399"/>
      <c r="U26" s="400"/>
      <c r="V26" s="400"/>
      <c r="W26" s="400"/>
      <c r="X26" s="400"/>
      <c r="Y26" s="400"/>
      <c r="Z26" s="400"/>
      <c r="AA26" s="400"/>
      <c r="AB26" s="400"/>
      <c r="AC26" s="400"/>
      <c r="AD26" s="400"/>
      <c r="AE26" s="400"/>
      <c r="AF26" s="401"/>
      <c r="AG26" s="107"/>
      <c r="AJ26" s="106"/>
      <c r="AK26" s="399"/>
      <c r="AL26" s="409"/>
      <c r="AM26" s="409"/>
      <c r="AN26" s="409"/>
      <c r="AO26" s="409"/>
      <c r="AP26" s="409"/>
      <c r="AQ26" s="409"/>
      <c r="AR26" s="409"/>
      <c r="AS26" s="409"/>
      <c r="AT26" s="409"/>
      <c r="AU26" s="409"/>
      <c r="AV26" s="409"/>
      <c r="AW26" s="401"/>
      <c r="AX26" s="107"/>
      <c r="BA26" s="106"/>
      <c r="BB26" s="399"/>
      <c r="BC26" s="400"/>
      <c r="BD26" s="400"/>
      <c r="BE26" s="400"/>
      <c r="BF26" s="400"/>
      <c r="BG26" s="400"/>
      <c r="BH26" s="400"/>
      <c r="BI26" s="400"/>
      <c r="BJ26" s="400"/>
      <c r="BK26" s="400"/>
      <c r="BL26" s="400"/>
      <c r="BM26" s="400"/>
      <c r="BN26" s="401"/>
      <c r="BO26" s="107"/>
      <c r="BR26" s="106"/>
      <c r="BS26" s="399"/>
      <c r="BT26" s="400"/>
      <c r="BU26" s="400"/>
      <c r="BV26" s="400"/>
      <c r="BW26" s="400"/>
      <c r="BX26" s="400"/>
      <c r="BY26" s="400"/>
      <c r="BZ26" s="400"/>
      <c r="CA26" s="400"/>
      <c r="CB26" s="400"/>
      <c r="CC26" s="400"/>
      <c r="CD26" s="400"/>
      <c r="CE26" s="401"/>
      <c r="CF26" s="107"/>
    </row>
    <row r="27" spans="2:84" ht="21" customHeight="1" x14ac:dyDescent="0.3">
      <c r="B27" s="106"/>
      <c r="C27" s="399"/>
      <c r="D27" s="400"/>
      <c r="E27" s="400"/>
      <c r="F27" s="400"/>
      <c r="G27" s="400"/>
      <c r="H27" s="400"/>
      <c r="I27" s="400"/>
      <c r="J27" s="400"/>
      <c r="K27" s="400"/>
      <c r="L27" s="400"/>
      <c r="M27" s="400"/>
      <c r="N27" s="400"/>
      <c r="O27" s="401"/>
      <c r="P27" s="107"/>
      <c r="S27" s="106"/>
      <c r="T27" s="399"/>
      <c r="U27" s="400"/>
      <c r="V27" s="400"/>
      <c r="W27" s="400"/>
      <c r="X27" s="400"/>
      <c r="Y27" s="400"/>
      <c r="Z27" s="400"/>
      <c r="AA27" s="400"/>
      <c r="AB27" s="400"/>
      <c r="AC27" s="400"/>
      <c r="AD27" s="400"/>
      <c r="AE27" s="400"/>
      <c r="AF27" s="401"/>
      <c r="AG27" s="107"/>
      <c r="AJ27" s="106"/>
      <c r="AK27" s="399"/>
      <c r="AL27" s="409"/>
      <c r="AM27" s="409"/>
      <c r="AN27" s="409"/>
      <c r="AO27" s="409"/>
      <c r="AP27" s="409"/>
      <c r="AQ27" s="409"/>
      <c r="AR27" s="409"/>
      <c r="AS27" s="409"/>
      <c r="AT27" s="409"/>
      <c r="AU27" s="409"/>
      <c r="AV27" s="409"/>
      <c r="AW27" s="401"/>
      <c r="AX27" s="107"/>
      <c r="BA27" s="106"/>
      <c r="BB27" s="399"/>
      <c r="BC27" s="400"/>
      <c r="BD27" s="400"/>
      <c r="BE27" s="400"/>
      <c r="BF27" s="400"/>
      <c r="BG27" s="400"/>
      <c r="BH27" s="400"/>
      <c r="BI27" s="400"/>
      <c r="BJ27" s="400"/>
      <c r="BK27" s="400"/>
      <c r="BL27" s="400"/>
      <c r="BM27" s="400"/>
      <c r="BN27" s="401"/>
      <c r="BO27" s="107"/>
      <c r="BR27" s="106"/>
      <c r="BS27" s="399"/>
      <c r="BT27" s="400"/>
      <c r="BU27" s="400"/>
      <c r="BV27" s="400"/>
      <c r="BW27" s="400"/>
      <c r="BX27" s="400"/>
      <c r="BY27" s="400"/>
      <c r="BZ27" s="400"/>
      <c r="CA27" s="400"/>
      <c r="CB27" s="400"/>
      <c r="CC27" s="400"/>
      <c r="CD27" s="400"/>
      <c r="CE27" s="401"/>
      <c r="CF27" s="107"/>
    </row>
    <row r="28" spans="2:84" ht="21" customHeight="1" x14ac:dyDescent="0.3">
      <c r="B28" s="106"/>
      <c r="C28" s="399"/>
      <c r="D28" s="400"/>
      <c r="E28" s="400"/>
      <c r="F28" s="400"/>
      <c r="G28" s="400"/>
      <c r="H28" s="400"/>
      <c r="I28" s="400"/>
      <c r="J28" s="400"/>
      <c r="K28" s="400"/>
      <c r="L28" s="400"/>
      <c r="M28" s="400"/>
      <c r="N28" s="400"/>
      <c r="O28" s="401"/>
      <c r="P28" s="107"/>
      <c r="S28" s="106"/>
      <c r="T28" s="399"/>
      <c r="U28" s="400"/>
      <c r="V28" s="400"/>
      <c r="W28" s="400"/>
      <c r="X28" s="400"/>
      <c r="Y28" s="400"/>
      <c r="Z28" s="400"/>
      <c r="AA28" s="400"/>
      <c r="AB28" s="400"/>
      <c r="AC28" s="400"/>
      <c r="AD28" s="400"/>
      <c r="AE28" s="400"/>
      <c r="AF28" s="401"/>
      <c r="AG28" s="107"/>
      <c r="AJ28" s="106"/>
      <c r="AK28" s="399"/>
      <c r="AL28" s="409"/>
      <c r="AM28" s="409"/>
      <c r="AN28" s="409"/>
      <c r="AO28" s="409"/>
      <c r="AP28" s="409"/>
      <c r="AQ28" s="409"/>
      <c r="AR28" s="409"/>
      <c r="AS28" s="409"/>
      <c r="AT28" s="409"/>
      <c r="AU28" s="409"/>
      <c r="AV28" s="409"/>
      <c r="AW28" s="401"/>
      <c r="AX28" s="107"/>
      <c r="BA28" s="106"/>
      <c r="BB28" s="399"/>
      <c r="BC28" s="400"/>
      <c r="BD28" s="400"/>
      <c r="BE28" s="400"/>
      <c r="BF28" s="400"/>
      <c r="BG28" s="400"/>
      <c r="BH28" s="400"/>
      <c r="BI28" s="400"/>
      <c r="BJ28" s="400"/>
      <c r="BK28" s="400"/>
      <c r="BL28" s="400"/>
      <c r="BM28" s="400"/>
      <c r="BN28" s="401"/>
      <c r="BO28" s="107"/>
      <c r="BR28" s="106"/>
      <c r="BS28" s="399"/>
      <c r="BT28" s="400"/>
      <c r="BU28" s="400"/>
      <c r="BV28" s="400"/>
      <c r="BW28" s="400"/>
      <c r="BX28" s="400"/>
      <c r="BY28" s="400"/>
      <c r="BZ28" s="400"/>
      <c r="CA28" s="400"/>
      <c r="CB28" s="400"/>
      <c r="CC28" s="400"/>
      <c r="CD28" s="400"/>
      <c r="CE28" s="401"/>
      <c r="CF28" s="107"/>
    </row>
    <row r="29" spans="2:84" ht="21" customHeight="1" x14ac:dyDescent="0.3">
      <c r="B29" s="106"/>
      <c r="C29" s="399"/>
      <c r="D29" s="400"/>
      <c r="E29" s="400"/>
      <c r="F29" s="400"/>
      <c r="G29" s="400"/>
      <c r="H29" s="400"/>
      <c r="I29" s="400"/>
      <c r="J29" s="400"/>
      <c r="K29" s="400"/>
      <c r="L29" s="400"/>
      <c r="M29" s="400"/>
      <c r="N29" s="400"/>
      <c r="O29" s="401"/>
      <c r="P29" s="107"/>
      <c r="S29" s="106"/>
      <c r="T29" s="399"/>
      <c r="U29" s="400"/>
      <c r="V29" s="400"/>
      <c r="W29" s="400"/>
      <c r="X29" s="400"/>
      <c r="Y29" s="400"/>
      <c r="Z29" s="400"/>
      <c r="AA29" s="400"/>
      <c r="AB29" s="400"/>
      <c r="AC29" s="400"/>
      <c r="AD29" s="400"/>
      <c r="AE29" s="400"/>
      <c r="AF29" s="401"/>
      <c r="AG29" s="107"/>
      <c r="AJ29" s="106"/>
      <c r="AK29" s="399"/>
      <c r="AL29" s="409"/>
      <c r="AM29" s="409"/>
      <c r="AN29" s="409"/>
      <c r="AO29" s="409"/>
      <c r="AP29" s="409"/>
      <c r="AQ29" s="409"/>
      <c r="AR29" s="409"/>
      <c r="AS29" s="409"/>
      <c r="AT29" s="409"/>
      <c r="AU29" s="409"/>
      <c r="AV29" s="409"/>
      <c r="AW29" s="401"/>
      <c r="AX29" s="107"/>
      <c r="BA29" s="106"/>
      <c r="BB29" s="399"/>
      <c r="BC29" s="400"/>
      <c r="BD29" s="400"/>
      <c r="BE29" s="400"/>
      <c r="BF29" s="400"/>
      <c r="BG29" s="400"/>
      <c r="BH29" s="400"/>
      <c r="BI29" s="400"/>
      <c r="BJ29" s="400"/>
      <c r="BK29" s="400"/>
      <c r="BL29" s="400"/>
      <c r="BM29" s="400"/>
      <c r="BN29" s="401"/>
      <c r="BO29" s="107"/>
      <c r="BR29" s="106"/>
      <c r="BS29" s="399"/>
      <c r="BT29" s="400"/>
      <c r="BU29" s="400"/>
      <c r="BV29" s="400"/>
      <c r="BW29" s="400"/>
      <c r="BX29" s="400"/>
      <c r="BY29" s="400"/>
      <c r="BZ29" s="400"/>
      <c r="CA29" s="400"/>
      <c r="CB29" s="400"/>
      <c r="CC29" s="400"/>
      <c r="CD29" s="400"/>
      <c r="CE29" s="401"/>
      <c r="CF29" s="107"/>
    </row>
    <row r="30" spans="2:84" ht="21" customHeight="1" x14ac:dyDescent="0.3">
      <c r="B30" s="106"/>
      <c r="C30" s="399"/>
      <c r="D30" s="400"/>
      <c r="E30" s="400"/>
      <c r="F30" s="400"/>
      <c r="G30" s="400"/>
      <c r="H30" s="400"/>
      <c r="I30" s="400"/>
      <c r="J30" s="400"/>
      <c r="K30" s="400"/>
      <c r="L30" s="400"/>
      <c r="M30" s="400"/>
      <c r="N30" s="400"/>
      <c r="O30" s="401"/>
      <c r="P30" s="107"/>
      <c r="S30" s="106"/>
      <c r="T30" s="399"/>
      <c r="U30" s="400"/>
      <c r="V30" s="400"/>
      <c r="W30" s="400"/>
      <c r="X30" s="400"/>
      <c r="Y30" s="400"/>
      <c r="Z30" s="400"/>
      <c r="AA30" s="400"/>
      <c r="AB30" s="400"/>
      <c r="AC30" s="400"/>
      <c r="AD30" s="400"/>
      <c r="AE30" s="400"/>
      <c r="AF30" s="401"/>
      <c r="AG30" s="107"/>
      <c r="AJ30" s="106"/>
      <c r="AK30" s="399"/>
      <c r="AL30" s="409"/>
      <c r="AM30" s="409"/>
      <c r="AN30" s="409"/>
      <c r="AO30" s="409"/>
      <c r="AP30" s="409"/>
      <c r="AQ30" s="409"/>
      <c r="AR30" s="409"/>
      <c r="AS30" s="409"/>
      <c r="AT30" s="409"/>
      <c r="AU30" s="409"/>
      <c r="AV30" s="409"/>
      <c r="AW30" s="401"/>
      <c r="AX30" s="107"/>
      <c r="BA30" s="106"/>
      <c r="BB30" s="399"/>
      <c r="BC30" s="400"/>
      <c r="BD30" s="400"/>
      <c r="BE30" s="400"/>
      <c r="BF30" s="400"/>
      <c r="BG30" s="400"/>
      <c r="BH30" s="400"/>
      <c r="BI30" s="400"/>
      <c r="BJ30" s="400"/>
      <c r="BK30" s="400"/>
      <c r="BL30" s="400"/>
      <c r="BM30" s="400"/>
      <c r="BN30" s="401"/>
      <c r="BO30" s="107"/>
      <c r="BR30" s="106"/>
      <c r="BS30" s="399"/>
      <c r="BT30" s="400"/>
      <c r="BU30" s="400"/>
      <c r="BV30" s="400"/>
      <c r="BW30" s="400"/>
      <c r="BX30" s="400"/>
      <c r="BY30" s="400"/>
      <c r="BZ30" s="400"/>
      <c r="CA30" s="400"/>
      <c r="CB30" s="400"/>
      <c r="CC30" s="400"/>
      <c r="CD30" s="400"/>
      <c r="CE30" s="401"/>
      <c r="CF30" s="107"/>
    </row>
    <row r="31" spans="2:84" ht="21" customHeight="1" x14ac:dyDescent="0.3">
      <c r="B31" s="106"/>
      <c r="C31" s="399"/>
      <c r="D31" s="400"/>
      <c r="E31" s="400"/>
      <c r="F31" s="400"/>
      <c r="G31" s="400"/>
      <c r="H31" s="400"/>
      <c r="I31" s="400"/>
      <c r="J31" s="400"/>
      <c r="K31" s="400"/>
      <c r="L31" s="400"/>
      <c r="M31" s="400"/>
      <c r="N31" s="400"/>
      <c r="O31" s="401"/>
      <c r="P31" s="107"/>
      <c r="S31" s="106"/>
      <c r="T31" s="399"/>
      <c r="U31" s="400"/>
      <c r="V31" s="400"/>
      <c r="W31" s="400"/>
      <c r="X31" s="400"/>
      <c r="Y31" s="400"/>
      <c r="Z31" s="400"/>
      <c r="AA31" s="400"/>
      <c r="AB31" s="400"/>
      <c r="AC31" s="400"/>
      <c r="AD31" s="400"/>
      <c r="AE31" s="400"/>
      <c r="AF31" s="401"/>
      <c r="AG31" s="107"/>
      <c r="AJ31" s="106"/>
      <c r="AK31" s="399"/>
      <c r="AL31" s="409"/>
      <c r="AM31" s="409"/>
      <c r="AN31" s="409"/>
      <c r="AO31" s="409"/>
      <c r="AP31" s="409"/>
      <c r="AQ31" s="409"/>
      <c r="AR31" s="409"/>
      <c r="AS31" s="409"/>
      <c r="AT31" s="409"/>
      <c r="AU31" s="409"/>
      <c r="AV31" s="409"/>
      <c r="AW31" s="401"/>
      <c r="AX31" s="107"/>
      <c r="BA31" s="106"/>
      <c r="BB31" s="399"/>
      <c r="BC31" s="400"/>
      <c r="BD31" s="400"/>
      <c r="BE31" s="400"/>
      <c r="BF31" s="400"/>
      <c r="BG31" s="400"/>
      <c r="BH31" s="400"/>
      <c r="BI31" s="400"/>
      <c r="BJ31" s="400"/>
      <c r="BK31" s="400"/>
      <c r="BL31" s="400"/>
      <c r="BM31" s="400"/>
      <c r="BN31" s="401"/>
      <c r="BO31" s="107"/>
      <c r="BR31" s="106"/>
      <c r="BS31" s="399"/>
      <c r="BT31" s="400"/>
      <c r="BU31" s="400"/>
      <c r="BV31" s="400"/>
      <c r="BW31" s="400"/>
      <c r="BX31" s="400"/>
      <c r="BY31" s="400"/>
      <c r="BZ31" s="400"/>
      <c r="CA31" s="400"/>
      <c r="CB31" s="400"/>
      <c r="CC31" s="400"/>
      <c r="CD31" s="400"/>
      <c r="CE31" s="401"/>
      <c r="CF31" s="107"/>
    </row>
    <row r="32" spans="2:84" ht="21" customHeight="1" x14ac:dyDescent="0.3">
      <c r="B32" s="106"/>
      <c r="C32" s="402"/>
      <c r="D32" s="403"/>
      <c r="E32" s="403"/>
      <c r="F32" s="403"/>
      <c r="G32" s="403"/>
      <c r="H32" s="403"/>
      <c r="I32" s="403"/>
      <c r="J32" s="403"/>
      <c r="K32" s="403"/>
      <c r="L32" s="403"/>
      <c r="M32" s="403"/>
      <c r="N32" s="403"/>
      <c r="O32" s="404"/>
      <c r="P32" s="107"/>
      <c r="S32" s="106"/>
      <c r="T32" s="402"/>
      <c r="U32" s="403"/>
      <c r="V32" s="403"/>
      <c r="W32" s="403"/>
      <c r="X32" s="403"/>
      <c r="Y32" s="403"/>
      <c r="Z32" s="403"/>
      <c r="AA32" s="403"/>
      <c r="AB32" s="403"/>
      <c r="AC32" s="403"/>
      <c r="AD32" s="403"/>
      <c r="AE32" s="403"/>
      <c r="AF32" s="404"/>
      <c r="AG32" s="107"/>
      <c r="AJ32" s="106"/>
      <c r="AK32" s="402"/>
      <c r="AL32" s="403"/>
      <c r="AM32" s="403"/>
      <c r="AN32" s="403"/>
      <c r="AO32" s="403"/>
      <c r="AP32" s="403"/>
      <c r="AQ32" s="403"/>
      <c r="AR32" s="403"/>
      <c r="AS32" s="403"/>
      <c r="AT32" s="403"/>
      <c r="AU32" s="403"/>
      <c r="AV32" s="403"/>
      <c r="AW32" s="404"/>
      <c r="AX32" s="107"/>
      <c r="BA32" s="106"/>
      <c r="BB32" s="402"/>
      <c r="BC32" s="403"/>
      <c r="BD32" s="403"/>
      <c r="BE32" s="403"/>
      <c r="BF32" s="403"/>
      <c r="BG32" s="403"/>
      <c r="BH32" s="403"/>
      <c r="BI32" s="403"/>
      <c r="BJ32" s="403"/>
      <c r="BK32" s="403"/>
      <c r="BL32" s="403"/>
      <c r="BM32" s="403"/>
      <c r="BN32" s="404"/>
      <c r="BO32" s="107"/>
      <c r="BR32" s="106"/>
      <c r="BS32" s="402"/>
      <c r="BT32" s="403"/>
      <c r="BU32" s="403"/>
      <c r="BV32" s="403"/>
      <c r="BW32" s="403"/>
      <c r="BX32" s="403"/>
      <c r="BY32" s="403"/>
      <c r="BZ32" s="403"/>
      <c r="CA32" s="403"/>
      <c r="CB32" s="403"/>
      <c r="CC32" s="403"/>
      <c r="CD32" s="403"/>
      <c r="CE32" s="404"/>
      <c r="CF32" s="107"/>
    </row>
    <row r="33" spans="2:84" ht="21" customHeight="1" thickBot="1" x14ac:dyDescent="0.35">
      <c r="B33" s="108"/>
      <c r="C33" s="109"/>
      <c r="D33" s="109"/>
      <c r="E33" s="109"/>
      <c r="F33" s="109"/>
      <c r="G33" s="109"/>
      <c r="H33" s="109"/>
      <c r="I33" s="109"/>
      <c r="J33" s="109"/>
      <c r="K33" s="109"/>
      <c r="L33" s="109"/>
      <c r="M33" s="109"/>
      <c r="N33" s="109"/>
      <c r="O33" s="109"/>
      <c r="P33" s="110"/>
      <c r="S33" s="108"/>
      <c r="T33" s="109"/>
      <c r="U33" s="109"/>
      <c r="V33" s="109"/>
      <c r="W33" s="109"/>
      <c r="X33" s="109"/>
      <c r="Y33" s="109"/>
      <c r="Z33" s="109"/>
      <c r="AA33" s="109"/>
      <c r="AB33" s="109"/>
      <c r="AC33" s="109"/>
      <c r="AD33" s="109"/>
      <c r="AE33" s="109"/>
      <c r="AF33" s="109"/>
      <c r="AG33" s="110"/>
      <c r="AJ33" s="108"/>
      <c r="AK33" s="109"/>
      <c r="AL33" s="109"/>
      <c r="AM33" s="109"/>
      <c r="AN33" s="109"/>
      <c r="AO33" s="109"/>
      <c r="AP33" s="109"/>
      <c r="AQ33" s="109"/>
      <c r="AR33" s="109"/>
      <c r="AS33" s="109"/>
      <c r="AT33" s="109"/>
      <c r="AU33" s="109"/>
      <c r="AV33" s="109"/>
      <c r="AW33" s="109"/>
      <c r="AX33" s="110"/>
      <c r="BA33" s="108"/>
      <c r="BB33" s="109"/>
      <c r="BC33" s="109"/>
      <c r="BD33" s="109"/>
      <c r="BE33" s="109"/>
      <c r="BF33" s="109"/>
      <c r="BG33" s="109"/>
      <c r="BH33" s="109"/>
      <c r="BI33" s="109"/>
      <c r="BJ33" s="109"/>
      <c r="BK33" s="109"/>
      <c r="BL33" s="109"/>
      <c r="BM33" s="109"/>
      <c r="BN33" s="109"/>
      <c r="BO33" s="110"/>
      <c r="BR33" s="108"/>
      <c r="BS33" s="109"/>
      <c r="BT33" s="109"/>
      <c r="BU33" s="109"/>
      <c r="BV33" s="109"/>
      <c r="BW33" s="109"/>
      <c r="BX33" s="109"/>
      <c r="BY33" s="109"/>
      <c r="BZ33" s="109"/>
      <c r="CA33" s="109"/>
      <c r="CB33" s="109"/>
      <c r="CC33" s="109"/>
      <c r="CD33" s="109"/>
      <c r="CE33" s="109"/>
      <c r="CF33" s="110"/>
    </row>
    <row r="34" spans="2:84" ht="21" customHeight="1" thickBot="1" x14ac:dyDescent="0.35"/>
    <row r="35" spans="2:84" ht="21" customHeight="1" x14ac:dyDescent="0.3">
      <c r="B35" s="103"/>
      <c r="C35" s="104"/>
      <c r="D35" s="104"/>
      <c r="E35" s="104"/>
      <c r="F35" s="104"/>
      <c r="G35" s="104"/>
      <c r="H35" s="104"/>
      <c r="I35" s="104"/>
      <c r="J35" s="104"/>
      <c r="K35" s="104"/>
      <c r="L35" s="104"/>
      <c r="M35" s="104"/>
      <c r="N35" s="104"/>
      <c r="O35" s="104"/>
      <c r="P35" s="105"/>
      <c r="S35" s="103"/>
      <c r="T35" s="104"/>
      <c r="U35" s="104"/>
      <c r="V35" s="104"/>
      <c r="W35" s="104"/>
      <c r="X35" s="104"/>
      <c r="Y35" s="104"/>
      <c r="Z35" s="104"/>
      <c r="AA35" s="104"/>
      <c r="AB35" s="104"/>
      <c r="AC35" s="104"/>
      <c r="AD35" s="104"/>
      <c r="AE35" s="104"/>
      <c r="AF35" s="104"/>
      <c r="AG35" s="105"/>
      <c r="AJ35" s="103"/>
      <c r="AK35" s="104"/>
      <c r="AL35" s="104"/>
      <c r="AM35" s="104"/>
      <c r="AN35" s="104"/>
      <c r="AO35" s="104"/>
      <c r="AP35" s="104"/>
      <c r="AQ35" s="104"/>
      <c r="AR35" s="104"/>
      <c r="AS35" s="104"/>
      <c r="AT35" s="104"/>
      <c r="AU35" s="104"/>
      <c r="AV35" s="104"/>
      <c r="AW35" s="104"/>
      <c r="AX35" s="105"/>
      <c r="BA35" s="103"/>
      <c r="BB35" s="104"/>
      <c r="BC35" s="104"/>
      <c r="BD35" s="104"/>
      <c r="BE35" s="104"/>
      <c r="BF35" s="104"/>
      <c r="BG35" s="104"/>
      <c r="BH35" s="104"/>
      <c r="BI35" s="104"/>
      <c r="BJ35" s="104"/>
      <c r="BK35" s="104"/>
      <c r="BL35" s="104"/>
      <c r="BM35" s="104"/>
      <c r="BN35" s="104"/>
      <c r="BO35" s="105"/>
      <c r="BR35" s="103"/>
      <c r="BS35" s="104"/>
      <c r="BT35" s="104"/>
      <c r="BU35" s="104"/>
      <c r="BV35" s="104"/>
      <c r="BW35" s="104"/>
      <c r="BX35" s="104"/>
      <c r="BY35" s="104"/>
      <c r="BZ35" s="104"/>
      <c r="CA35" s="104"/>
      <c r="CB35" s="104"/>
      <c r="CC35" s="104"/>
      <c r="CD35" s="104"/>
      <c r="CE35" s="104"/>
      <c r="CF35" s="105"/>
    </row>
    <row r="36" spans="2:84" ht="21" customHeight="1" x14ac:dyDescent="0.3">
      <c r="B36" s="106"/>
      <c r="C36" s="405" t="s">
        <v>2252</v>
      </c>
      <c r="D36" s="405"/>
      <c r="E36" s="405"/>
      <c r="F36" s="405"/>
      <c r="G36" s="405"/>
      <c r="H36" s="405"/>
      <c r="J36" s="405" t="s">
        <v>2253</v>
      </c>
      <c r="K36" s="405"/>
      <c r="L36" s="405"/>
      <c r="M36" s="405"/>
      <c r="N36" s="405"/>
      <c r="O36" s="405"/>
      <c r="P36" s="107"/>
      <c r="S36" s="106"/>
      <c r="T36" s="405" t="s">
        <v>2252</v>
      </c>
      <c r="U36" s="405"/>
      <c r="V36" s="405"/>
      <c r="W36" s="405"/>
      <c r="X36" s="405"/>
      <c r="Y36" s="405"/>
      <c r="AA36" s="417" t="s">
        <v>2253</v>
      </c>
      <c r="AB36" s="418"/>
      <c r="AC36" s="418"/>
      <c r="AD36" s="418"/>
      <c r="AE36" s="418"/>
      <c r="AF36" s="419"/>
      <c r="AG36" s="107"/>
      <c r="AJ36" s="106"/>
      <c r="AK36" s="405" t="s">
        <v>2252</v>
      </c>
      <c r="AL36" s="405"/>
      <c r="AM36" s="405"/>
      <c r="AN36" s="405"/>
      <c r="AO36" s="405"/>
      <c r="AP36" s="405"/>
      <c r="AR36" s="411" t="s">
        <v>2253</v>
      </c>
      <c r="AS36" s="412"/>
      <c r="AT36" s="412"/>
      <c r="AU36" s="412"/>
      <c r="AV36" s="412"/>
      <c r="AW36" s="413"/>
      <c r="AX36" s="107"/>
      <c r="BA36" s="106"/>
      <c r="BB36" s="405" t="s">
        <v>2252</v>
      </c>
      <c r="BC36" s="405"/>
      <c r="BD36" s="405"/>
      <c r="BE36" s="405"/>
      <c r="BF36" s="405"/>
      <c r="BG36" s="405"/>
      <c r="BI36" s="417" t="s">
        <v>2253</v>
      </c>
      <c r="BJ36" s="418"/>
      <c r="BK36" s="418"/>
      <c r="BL36" s="418"/>
      <c r="BM36" s="418"/>
      <c r="BN36" s="419"/>
      <c r="BO36" s="107"/>
      <c r="BR36" s="106"/>
      <c r="BS36" s="405" t="s">
        <v>2252</v>
      </c>
      <c r="BT36" s="405"/>
      <c r="BU36" s="405"/>
      <c r="BV36" s="405"/>
      <c r="BW36" s="405"/>
      <c r="BX36" s="405"/>
      <c r="BZ36" s="423" t="s">
        <v>2253</v>
      </c>
      <c r="CA36" s="423"/>
      <c r="CB36" s="423"/>
      <c r="CC36" s="423"/>
      <c r="CD36" s="423"/>
      <c r="CE36" s="423"/>
      <c r="CF36" s="107"/>
    </row>
    <row r="37" spans="2:84" ht="21" customHeight="1" x14ac:dyDescent="0.3">
      <c r="B37" s="106"/>
      <c r="C37" s="414" t="s">
        <v>2254</v>
      </c>
      <c r="D37" s="93" t="s">
        <v>2255</v>
      </c>
      <c r="E37" s="93"/>
      <c r="F37" s="93"/>
      <c r="G37" s="93"/>
      <c r="H37" s="94"/>
      <c r="J37" s="95"/>
      <c r="O37" s="96"/>
      <c r="P37" s="107"/>
      <c r="S37" s="106"/>
      <c r="T37" s="414" t="s">
        <v>2254</v>
      </c>
      <c r="U37" s="93" t="s">
        <v>2255</v>
      </c>
      <c r="V37" s="93"/>
      <c r="W37" s="93"/>
      <c r="X37" s="93"/>
      <c r="Y37" s="94"/>
      <c r="AA37" s="95"/>
      <c r="AF37" s="96"/>
      <c r="AG37" s="107"/>
      <c r="AJ37" s="106"/>
      <c r="AK37" s="414" t="s">
        <v>2254</v>
      </c>
      <c r="AL37" s="93" t="s">
        <v>2255</v>
      </c>
      <c r="AM37" s="93"/>
      <c r="AN37" s="93"/>
      <c r="AO37" s="93"/>
      <c r="AP37" s="94"/>
      <c r="AR37" s="95"/>
      <c r="AW37" s="96"/>
      <c r="AX37" s="107"/>
      <c r="BA37" s="106"/>
      <c r="BB37" s="414" t="s">
        <v>2254</v>
      </c>
      <c r="BC37" s="93" t="s">
        <v>2255</v>
      </c>
      <c r="BD37" s="93"/>
      <c r="BE37" s="93"/>
      <c r="BF37" s="93"/>
      <c r="BG37" s="94"/>
      <c r="BI37" s="95"/>
      <c r="BN37" s="96"/>
      <c r="BO37" s="107"/>
      <c r="BR37" s="106"/>
      <c r="BS37" s="414" t="s">
        <v>2254</v>
      </c>
      <c r="BT37" s="93" t="s">
        <v>2255</v>
      </c>
      <c r="BU37" s="93"/>
      <c r="BV37" s="93"/>
      <c r="BW37" s="93"/>
      <c r="BX37" s="94"/>
      <c r="BZ37" s="117"/>
      <c r="CA37" s="118"/>
      <c r="CB37" s="118"/>
      <c r="CC37" s="118"/>
      <c r="CD37" s="118"/>
      <c r="CE37" s="119"/>
      <c r="CF37" s="107"/>
    </row>
    <row r="38" spans="2:84" ht="21" customHeight="1" x14ac:dyDescent="0.3">
      <c r="B38" s="106"/>
      <c r="C38" s="414"/>
      <c r="D38" s="98" t="s">
        <v>2295</v>
      </c>
      <c r="E38" s="98"/>
      <c r="F38" s="98"/>
      <c r="G38" s="98"/>
      <c r="H38" s="99"/>
      <c r="J38" s="95"/>
      <c r="O38" s="96"/>
      <c r="P38" s="107"/>
      <c r="S38" s="106"/>
      <c r="T38" s="414"/>
      <c r="U38" s="98" t="s">
        <v>2256</v>
      </c>
      <c r="V38" s="98"/>
      <c r="W38" s="98"/>
      <c r="X38" s="98"/>
      <c r="Y38" s="99"/>
      <c r="AA38" s="95"/>
      <c r="AF38" s="96"/>
      <c r="AG38" s="107"/>
      <c r="AJ38" s="106"/>
      <c r="AK38" s="414"/>
      <c r="AL38" s="88" t="s">
        <v>2257</v>
      </c>
      <c r="AP38" s="96"/>
      <c r="AR38" s="95"/>
      <c r="AW38" s="96"/>
      <c r="AX38" s="107"/>
      <c r="BA38" s="106"/>
      <c r="BB38" s="414"/>
      <c r="BC38" s="98" t="s">
        <v>2428</v>
      </c>
      <c r="BD38" s="98"/>
      <c r="BE38" s="98"/>
      <c r="BF38" s="98"/>
      <c r="BG38" s="99"/>
      <c r="BI38" s="95"/>
      <c r="BN38" s="96"/>
      <c r="BO38" s="107"/>
      <c r="BR38" s="106"/>
      <c r="BS38" s="428"/>
      <c r="BT38" s="88" t="s">
        <v>2428</v>
      </c>
      <c r="BX38" s="96"/>
      <c r="BZ38" s="120"/>
      <c r="CE38" s="121"/>
      <c r="CF38" s="107"/>
    </row>
    <row r="39" spans="2:84" ht="21" customHeight="1" x14ac:dyDescent="0.3">
      <c r="B39" s="106"/>
      <c r="C39" s="420" t="s">
        <v>2258</v>
      </c>
      <c r="D39" s="93" t="s">
        <v>2298</v>
      </c>
      <c r="E39" s="93"/>
      <c r="F39" s="93"/>
      <c r="G39" s="93"/>
      <c r="H39" s="94"/>
      <c r="J39" s="95"/>
      <c r="O39" s="96"/>
      <c r="P39" s="107"/>
      <c r="S39" s="106"/>
      <c r="T39" s="415" t="s">
        <v>2258</v>
      </c>
      <c r="U39" s="93" t="s">
        <v>2259</v>
      </c>
      <c r="V39" s="93"/>
      <c r="W39" s="93"/>
      <c r="X39" s="93"/>
      <c r="Y39" s="94"/>
      <c r="AA39" s="95"/>
      <c r="AF39" s="96"/>
      <c r="AG39" s="107"/>
      <c r="AJ39" s="106"/>
      <c r="AK39" s="398" t="s">
        <v>2260</v>
      </c>
      <c r="AL39" s="92" t="s">
        <v>2261</v>
      </c>
      <c r="AM39" s="93"/>
      <c r="AN39" s="93"/>
      <c r="AO39" s="93"/>
      <c r="AP39" s="94"/>
      <c r="AR39" s="95"/>
      <c r="AW39" s="96"/>
      <c r="AX39" s="107"/>
      <c r="BA39" s="106"/>
      <c r="BB39" s="420" t="s">
        <v>2260</v>
      </c>
      <c r="BC39" s="93" t="s">
        <v>2429</v>
      </c>
      <c r="BD39" s="93"/>
      <c r="BE39" s="93"/>
      <c r="BF39" s="93"/>
      <c r="BG39" s="94"/>
      <c r="BI39" s="95"/>
      <c r="BN39" s="96"/>
      <c r="BO39" s="107"/>
      <c r="BR39" s="106"/>
      <c r="BS39" s="438" t="s">
        <v>2260</v>
      </c>
      <c r="BT39" s="118" t="s">
        <v>2430</v>
      </c>
      <c r="BU39" s="118"/>
      <c r="BV39" s="118"/>
      <c r="BW39" s="118"/>
      <c r="BX39" s="119"/>
      <c r="BZ39" s="120"/>
      <c r="CE39" s="121"/>
      <c r="CF39" s="107"/>
    </row>
    <row r="40" spans="2:84" ht="21" customHeight="1" x14ac:dyDescent="0.3">
      <c r="B40" s="106"/>
      <c r="C40" s="421"/>
      <c r="D40" s="399" t="s">
        <v>2301</v>
      </c>
      <c r="E40" s="400"/>
      <c r="F40" s="400"/>
      <c r="G40" s="400"/>
      <c r="H40" s="401"/>
      <c r="J40" s="95"/>
      <c r="O40" s="96"/>
      <c r="P40" s="107"/>
      <c r="S40" s="106"/>
      <c r="T40" s="415"/>
      <c r="U40" s="88" t="s">
        <v>2262</v>
      </c>
      <c r="Y40" s="96"/>
      <c r="AA40" s="95"/>
      <c r="AF40" s="96"/>
      <c r="AG40" s="107"/>
      <c r="AJ40" s="106"/>
      <c r="AK40" s="398"/>
      <c r="AL40" s="399" t="s">
        <v>2263</v>
      </c>
      <c r="AM40" s="400"/>
      <c r="AN40" s="400"/>
      <c r="AO40" s="400"/>
      <c r="AP40" s="401"/>
      <c r="AR40" s="95"/>
      <c r="AW40" s="96"/>
      <c r="AX40" s="107"/>
      <c r="BA40" s="106"/>
      <c r="BB40" s="421"/>
      <c r="BC40" s="399" t="s">
        <v>2431</v>
      </c>
      <c r="BD40" s="400"/>
      <c r="BE40" s="400"/>
      <c r="BF40" s="400"/>
      <c r="BG40" s="401"/>
      <c r="BI40" s="95"/>
      <c r="BN40" s="96"/>
      <c r="BO40" s="107"/>
      <c r="BR40" s="106"/>
      <c r="BS40" s="439"/>
      <c r="BT40" s="399" t="s">
        <v>2432</v>
      </c>
      <c r="BU40" s="400"/>
      <c r="BV40" s="400"/>
      <c r="BW40" s="400"/>
      <c r="BX40" s="410"/>
      <c r="BZ40" s="120"/>
      <c r="CE40" s="121"/>
      <c r="CF40" s="107"/>
    </row>
    <row r="41" spans="2:84" ht="21" customHeight="1" x14ac:dyDescent="0.3">
      <c r="B41" s="106"/>
      <c r="C41" s="421"/>
      <c r="D41" s="399"/>
      <c r="E41" s="400"/>
      <c r="F41" s="400"/>
      <c r="G41" s="400"/>
      <c r="H41" s="401"/>
      <c r="J41" s="95"/>
      <c r="O41" s="96"/>
      <c r="P41" s="107"/>
      <c r="S41" s="106"/>
      <c r="T41" s="415"/>
      <c r="U41" s="88" t="s">
        <v>2264</v>
      </c>
      <c r="Y41" s="96"/>
      <c r="AA41" s="95"/>
      <c r="AF41" s="96"/>
      <c r="AG41" s="107"/>
      <c r="AJ41" s="106"/>
      <c r="AK41" s="398"/>
      <c r="AL41" s="399"/>
      <c r="AM41" s="400"/>
      <c r="AN41" s="400"/>
      <c r="AO41" s="400"/>
      <c r="AP41" s="401"/>
      <c r="AR41" s="95"/>
      <c r="AW41" s="96"/>
      <c r="AX41" s="107"/>
      <c r="BA41" s="106"/>
      <c r="BB41" s="421"/>
      <c r="BC41" s="399"/>
      <c r="BD41" s="400"/>
      <c r="BE41" s="400"/>
      <c r="BF41" s="400"/>
      <c r="BG41" s="401"/>
      <c r="BI41" s="95"/>
      <c r="BN41" s="96"/>
      <c r="BO41" s="107"/>
      <c r="BR41" s="106"/>
      <c r="BS41" s="439"/>
      <c r="BT41" s="95" t="s">
        <v>2433</v>
      </c>
      <c r="BU41" s="111"/>
      <c r="BV41" s="111"/>
      <c r="BW41" s="111"/>
      <c r="BX41" s="122"/>
      <c r="BZ41" s="120"/>
      <c r="CE41" s="121"/>
      <c r="CF41" s="107"/>
    </row>
    <row r="42" spans="2:84" ht="21" customHeight="1" x14ac:dyDescent="0.3">
      <c r="B42" s="106"/>
      <c r="C42" s="421"/>
      <c r="D42" s="88" t="s">
        <v>2304</v>
      </c>
      <c r="E42" s="111"/>
      <c r="F42" s="111"/>
      <c r="G42" s="111"/>
      <c r="H42" s="112"/>
      <c r="J42" s="95"/>
      <c r="O42" s="96"/>
      <c r="P42" s="107"/>
      <c r="S42" s="106"/>
      <c r="T42" s="415"/>
      <c r="U42" s="400" t="s">
        <v>2265</v>
      </c>
      <c r="V42" s="400"/>
      <c r="W42" s="400"/>
      <c r="X42" s="400"/>
      <c r="Y42" s="401"/>
      <c r="AA42" s="95"/>
      <c r="AF42" s="96"/>
      <c r="AG42" s="107"/>
      <c r="AJ42" s="106"/>
      <c r="AK42" s="398"/>
      <c r="AL42" s="399"/>
      <c r="AM42" s="400"/>
      <c r="AN42" s="400"/>
      <c r="AO42" s="400"/>
      <c r="AP42" s="401"/>
      <c r="AR42" s="95"/>
      <c r="AW42" s="96"/>
      <c r="AX42" s="107"/>
      <c r="BA42" s="106"/>
      <c r="BB42" s="421"/>
      <c r="BC42" s="399"/>
      <c r="BD42" s="400"/>
      <c r="BE42" s="400"/>
      <c r="BF42" s="400"/>
      <c r="BG42" s="401"/>
      <c r="BI42" s="95"/>
      <c r="BN42" s="96"/>
      <c r="BO42" s="107"/>
      <c r="BR42" s="106"/>
      <c r="BS42" s="439"/>
      <c r="BT42" s="399" t="s">
        <v>2434</v>
      </c>
      <c r="BU42" s="400"/>
      <c r="BV42" s="400"/>
      <c r="BW42" s="400"/>
      <c r="BX42" s="410"/>
      <c r="BZ42" s="120"/>
      <c r="CE42" s="121"/>
      <c r="CF42" s="107"/>
    </row>
    <row r="43" spans="2:84" ht="21" customHeight="1" x14ac:dyDescent="0.3">
      <c r="B43" s="106"/>
      <c r="C43" s="421"/>
      <c r="D43" s="399" t="s">
        <v>2305</v>
      </c>
      <c r="E43" s="400"/>
      <c r="F43" s="400"/>
      <c r="G43" s="400"/>
      <c r="H43" s="401"/>
      <c r="J43" s="95"/>
      <c r="O43" s="96"/>
      <c r="P43" s="107"/>
      <c r="S43" s="106"/>
      <c r="T43" s="415"/>
      <c r="U43" s="400"/>
      <c r="V43" s="400"/>
      <c r="W43" s="400"/>
      <c r="X43" s="400"/>
      <c r="Y43" s="401"/>
      <c r="AA43" s="95"/>
      <c r="AF43" s="96"/>
      <c r="AG43" s="107"/>
      <c r="AJ43" s="106"/>
      <c r="AK43" s="398"/>
      <c r="AL43" s="402"/>
      <c r="AM43" s="403"/>
      <c r="AN43" s="403"/>
      <c r="AO43" s="403"/>
      <c r="AP43" s="404"/>
      <c r="AR43" s="97"/>
      <c r="AS43" s="98"/>
      <c r="AT43" s="98"/>
      <c r="AU43" s="98"/>
      <c r="AV43" s="98"/>
      <c r="AW43" s="99"/>
      <c r="AX43" s="107"/>
      <c r="BA43" s="106"/>
      <c r="BB43" s="421"/>
      <c r="BC43" s="88" t="s">
        <v>2435</v>
      </c>
      <c r="BD43" s="111"/>
      <c r="BE43" s="111"/>
      <c r="BF43" s="111"/>
      <c r="BG43" s="112"/>
      <c r="BI43" s="95"/>
      <c r="BN43" s="96"/>
      <c r="BO43" s="107"/>
      <c r="BR43" s="106"/>
      <c r="BS43" s="439"/>
      <c r="BT43" s="399"/>
      <c r="BU43" s="400"/>
      <c r="BV43" s="400"/>
      <c r="BW43" s="400"/>
      <c r="BX43" s="410"/>
      <c r="BZ43" s="120"/>
      <c r="CE43" s="121"/>
      <c r="CF43" s="107"/>
    </row>
    <row r="44" spans="2:84" ht="21" customHeight="1" x14ac:dyDescent="0.3">
      <c r="B44" s="106"/>
      <c r="C44" s="421"/>
      <c r="D44" s="399"/>
      <c r="E44" s="400"/>
      <c r="F44" s="400"/>
      <c r="G44" s="400"/>
      <c r="H44" s="401"/>
      <c r="J44" s="95"/>
      <c r="O44" s="96"/>
      <c r="P44" s="107"/>
      <c r="S44" s="106"/>
      <c r="T44" s="415"/>
      <c r="U44" s="400"/>
      <c r="V44" s="400"/>
      <c r="W44" s="400"/>
      <c r="X44" s="400"/>
      <c r="Y44" s="401"/>
      <c r="AA44" s="95"/>
      <c r="AF44" s="96"/>
      <c r="AG44" s="107"/>
      <c r="AJ44" s="106"/>
      <c r="AX44" s="107"/>
      <c r="BA44" s="106"/>
      <c r="BB44" s="421"/>
      <c r="BC44" s="399" t="s">
        <v>2436</v>
      </c>
      <c r="BD44" s="400"/>
      <c r="BE44" s="400"/>
      <c r="BF44" s="400"/>
      <c r="BG44" s="401"/>
      <c r="BI44" s="95"/>
      <c r="BN44" s="96"/>
      <c r="BO44" s="107"/>
      <c r="BR44" s="106"/>
      <c r="BS44" s="440"/>
      <c r="BT44" s="441"/>
      <c r="BU44" s="442"/>
      <c r="BV44" s="442"/>
      <c r="BW44" s="442"/>
      <c r="BX44" s="443"/>
      <c r="BZ44" s="120"/>
      <c r="CE44" s="121"/>
      <c r="CF44" s="107"/>
    </row>
    <row r="45" spans="2:84" ht="21" customHeight="1" x14ac:dyDescent="0.3">
      <c r="B45" s="106"/>
      <c r="C45" s="421"/>
      <c r="D45" s="88" t="s">
        <v>2310</v>
      </c>
      <c r="H45" s="96"/>
      <c r="J45" s="95"/>
      <c r="O45" s="96"/>
      <c r="P45" s="107"/>
      <c r="S45" s="106"/>
      <c r="T45" s="415"/>
      <c r="U45" s="88" t="s">
        <v>2266</v>
      </c>
      <c r="Y45" s="96"/>
      <c r="AA45" s="95"/>
      <c r="AF45" s="96"/>
      <c r="AG45" s="107"/>
      <c r="AJ45" s="106"/>
      <c r="AX45" s="107"/>
      <c r="BA45" s="106"/>
      <c r="BB45" s="421"/>
      <c r="BC45" s="399"/>
      <c r="BD45" s="400"/>
      <c r="BE45" s="400"/>
      <c r="BF45" s="400"/>
      <c r="BG45" s="401"/>
      <c r="BI45" s="95"/>
      <c r="BN45" s="96"/>
      <c r="BO45" s="107"/>
      <c r="BR45" s="106"/>
      <c r="BS45" s="123"/>
      <c r="BT45" s="111"/>
      <c r="BU45" s="111"/>
      <c r="BV45" s="111"/>
      <c r="BW45" s="111"/>
      <c r="BX45" s="111"/>
      <c r="BZ45" s="120"/>
      <c r="CE45" s="121"/>
      <c r="CF45" s="107"/>
    </row>
    <row r="46" spans="2:84" ht="21" customHeight="1" x14ac:dyDescent="0.3">
      <c r="B46" s="106"/>
      <c r="C46" s="421"/>
      <c r="D46" s="399" t="s">
        <v>2311</v>
      </c>
      <c r="E46" s="400"/>
      <c r="F46" s="400"/>
      <c r="G46" s="400"/>
      <c r="H46" s="401"/>
      <c r="J46" s="95"/>
      <c r="O46" s="96"/>
      <c r="P46" s="107"/>
      <c r="S46" s="106"/>
      <c r="T46" s="415"/>
      <c r="U46" s="400" t="s">
        <v>2267</v>
      </c>
      <c r="V46" s="400"/>
      <c r="W46" s="400"/>
      <c r="X46" s="400"/>
      <c r="Y46" s="401"/>
      <c r="AA46" s="95"/>
      <c r="AF46" s="96"/>
      <c r="AG46" s="107"/>
      <c r="AJ46" s="106"/>
      <c r="AX46" s="107"/>
      <c r="BA46" s="106"/>
      <c r="BB46" s="422"/>
      <c r="BC46" s="402"/>
      <c r="BD46" s="403"/>
      <c r="BE46" s="403"/>
      <c r="BF46" s="403"/>
      <c r="BG46" s="404"/>
      <c r="BI46" s="95"/>
      <c r="BN46" s="96"/>
      <c r="BO46" s="107"/>
      <c r="BR46" s="106"/>
      <c r="BS46" s="423" t="s">
        <v>2270</v>
      </c>
      <c r="BT46" s="423"/>
      <c r="BU46" s="423"/>
      <c r="BV46" s="423"/>
      <c r="BW46" s="423"/>
      <c r="BX46" s="423"/>
      <c r="BZ46" s="120"/>
      <c r="CE46" s="121"/>
      <c r="CF46" s="107"/>
    </row>
    <row r="47" spans="2:84" ht="21" customHeight="1" x14ac:dyDescent="0.3">
      <c r="B47" s="106"/>
      <c r="C47" s="422"/>
      <c r="D47" s="402"/>
      <c r="E47" s="403"/>
      <c r="F47" s="403"/>
      <c r="G47" s="403"/>
      <c r="H47" s="404"/>
      <c r="J47" s="95"/>
      <c r="O47" s="96"/>
      <c r="P47" s="107"/>
      <c r="S47" s="106"/>
      <c r="T47" s="415"/>
      <c r="U47" s="400"/>
      <c r="V47" s="400"/>
      <c r="W47" s="400"/>
      <c r="X47" s="400"/>
      <c r="Y47" s="401"/>
      <c r="AA47" s="95"/>
      <c r="AF47" s="96"/>
      <c r="AG47" s="107"/>
      <c r="AJ47" s="106"/>
      <c r="AX47" s="107"/>
      <c r="BA47" s="106"/>
      <c r="BC47" s="111"/>
      <c r="BD47" s="111"/>
      <c r="BE47" s="111"/>
      <c r="BF47" s="111"/>
      <c r="BG47" s="111"/>
      <c r="BI47" s="95"/>
      <c r="BN47" s="96"/>
      <c r="BO47" s="107"/>
      <c r="BR47" s="106"/>
      <c r="BS47" s="438" t="s">
        <v>2437</v>
      </c>
      <c r="BT47" s="444" t="s">
        <v>2438</v>
      </c>
      <c r="BU47" s="445"/>
      <c r="BV47" s="445"/>
      <c r="BW47" s="445"/>
      <c r="BX47" s="446"/>
      <c r="BZ47" s="120"/>
      <c r="CE47" s="121"/>
      <c r="CF47" s="107"/>
    </row>
    <row r="48" spans="2:84" ht="21" customHeight="1" x14ac:dyDescent="0.3">
      <c r="B48" s="106"/>
      <c r="C48" s="111"/>
      <c r="D48" s="111"/>
      <c r="E48" s="111"/>
      <c r="F48" s="111"/>
      <c r="G48" s="111"/>
      <c r="H48" s="111"/>
      <c r="J48" s="95"/>
      <c r="O48" s="96"/>
      <c r="P48" s="107"/>
      <c r="S48" s="106"/>
      <c r="T48" s="415"/>
      <c r="U48" s="88" t="s">
        <v>2268</v>
      </c>
      <c r="Y48" s="96"/>
      <c r="AA48" s="97"/>
      <c r="AB48" s="98"/>
      <c r="AC48" s="98"/>
      <c r="AD48" s="98"/>
      <c r="AE48" s="98"/>
      <c r="AF48" s="99"/>
      <c r="AG48" s="107"/>
      <c r="AJ48" s="106"/>
      <c r="AX48" s="107"/>
      <c r="BA48" s="106"/>
      <c r="BB48" s="423" t="s">
        <v>2270</v>
      </c>
      <c r="BC48" s="423"/>
      <c r="BD48" s="423"/>
      <c r="BE48" s="423"/>
      <c r="BF48" s="423"/>
      <c r="BG48" s="423"/>
      <c r="BI48" s="95"/>
      <c r="BN48" s="96"/>
      <c r="BO48" s="107"/>
      <c r="BR48" s="106"/>
      <c r="BS48" s="440"/>
      <c r="BT48" s="441"/>
      <c r="BU48" s="442"/>
      <c r="BV48" s="442"/>
      <c r="BW48" s="442"/>
      <c r="BX48" s="443"/>
      <c r="BZ48" s="124"/>
      <c r="CA48" s="125"/>
      <c r="CB48" s="125"/>
      <c r="CC48" s="125"/>
      <c r="CD48" s="125"/>
      <c r="CE48" s="126"/>
      <c r="CF48" s="107"/>
    </row>
    <row r="49" spans="2:84" ht="21" customHeight="1" x14ac:dyDescent="0.3">
      <c r="B49" s="106"/>
      <c r="C49" s="405" t="s">
        <v>2270</v>
      </c>
      <c r="D49" s="405"/>
      <c r="E49" s="405"/>
      <c r="F49" s="405"/>
      <c r="G49" s="405"/>
      <c r="H49" s="405"/>
      <c r="J49" s="95"/>
      <c r="O49" s="96"/>
      <c r="P49" s="107"/>
      <c r="S49" s="106"/>
      <c r="T49" s="415"/>
      <c r="U49" s="400" t="s">
        <v>2269</v>
      </c>
      <c r="V49" s="400"/>
      <c r="W49" s="400"/>
      <c r="X49" s="400"/>
      <c r="Y49" s="401"/>
      <c r="AG49" s="107"/>
      <c r="AJ49" s="106"/>
      <c r="AX49" s="107"/>
      <c r="BA49" s="106"/>
      <c r="BB49" s="420" t="s">
        <v>2437</v>
      </c>
      <c r="BC49" s="93" t="s">
        <v>2429</v>
      </c>
      <c r="BD49" s="102"/>
      <c r="BE49" s="102"/>
      <c r="BF49" s="102"/>
      <c r="BG49" s="115"/>
      <c r="BI49" s="95"/>
      <c r="BN49" s="96"/>
      <c r="BO49" s="107"/>
      <c r="BR49" s="106"/>
      <c r="CF49" s="107"/>
    </row>
    <row r="50" spans="2:84" ht="21" customHeight="1" x14ac:dyDescent="0.3">
      <c r="B50" s="106"/>
      <c r="C50" s="415" t="s">
        <v>2312</v>
      </c>
      <c r="D50" s="92" t="s">
        <v>2316</v>
      </c>
      <c r="E50" s="102"/>
      <c r="F50" s="102"/>
      <c r="G50" s="102"/>
      <c r="H50" s="115"/>
      <c r="J50" s="95"/>
      <c r="O50" s="96"/>
      <c r="P50" s="107"/>
      <c r="S50" s="106"/>
      <c r="T50" s="415"/>
      <c r="U50" s="403"/>
      <c r="V50" s="403"/>
      <c r="W50" s="403"/>
      <c r="X50" s="403"/>
      <c r="Y50" s="404"/>
      <c r="AA50" s="405" t="s">
        <v>2270</v>
      </c>
      <c r="AB50" s="405"/>
      <c r="AC50" s="405"/>
      <c r="AD50" s="405"/>
      <c r="AE50" s="405"/>
      <c r="AF50" s="405"/>
      <c r="AG50" s="107"/>
      <c r="AJ50" s="106"/>
      <c r="AX50" s="107"/>
      <c r="BA50" s="106"/>
      <c r="BB50" s="421"/>
      <c r="BC50" s="400" t="s">
        <v>2439</v>
      </c>
      <c r="BD50" s="400"/>
      <c r="BE50" s="400"/>
      <c r="BF50" s="400"/>
      <c r="BG50" s="401"/>
      <c r="BI50" s="97"/>
      <c r="BJ50" s="98"/>
      <c r="BK50" s="98"/>
      <c r="BL50" s="98"/>
      <c r="BM50" s="98"/>
      <c r="BN50" s="99"/>
      <c r="BO50" s="107"/>
      <c r="BR50" s="106"/>
      <c r="CF50" s="107"/>
    </row>
    <row r="51" spans="2:84" ht="21" customHeight="1" x14ac:dyDescent="0.3">
      <c r="B51" s="106"/>
      <c r="C51" s="415"/>
      <c r="D51" s="95" t="s">
        <v>2319</v>
      </c>
      <c r="E51" s="111"/>
      <c r="F51" s="111"/>
      <c r="G51" s="111"/>
      <c r="H51" s="112"/>
      <c r="J51" s="95"/>
      <c r="O51" s="96"/>
      <c r="P51" s="107"/>
      <c r="S51" s="106"/>
      <c r="T51" s="414" t="s">
        <v>2260</v>
      </c>
      <c r="U51" s="93" t="s">
        <v>2271</v>
      </c>
      <c r="V51" s="93"/>
      <c r="W51" s="93"/>
      <c r="X51" s="93"/>
      <c r="Y51" s="94"/>
      <c r="AA51" s="415" t="s">
        <v>2272</v>
      </c>
      <c r="AB51" s="416" t="s">
        <v>2273</v>
      </c>
      <c r="AC51" s="416"/>
      <c r="AD51" s="416"/>
      <c r="AE51" s="416"/>
      <c r="AF51" s="416"/>
      <c r="AG51" s="107"/>
      <c r="AJ51" s="106"/>
      <c r="AX51" s="107"/>
      <c r="BA51" s="106"/>
      <c r="BB51" s="421"/>
      <c r="BC51" s="88" t="s">
        <v>2435</v>
      </c>
      <c r="BD51" s="111"/>
      <c r="BE51" s="111"/>
      <c r="BF51" s="111"/>
      <c r="BG51" s="112"/>
      <c r="BO51" s="107"/>
      <c r="BR51" s="106"/>
      <c r="CF51" s="107"/>
    </row>
    <row r="52" spans="2:84" ht="21" customHeight="1" x14ac:dyDescent="0.3">
      <c r="B52" s="106"/>
      <c r="C52" s="415"/>
      <c r="D52" s="399" t="s">
        <v>2321</v>
      </c>
      <c r="E52" s="400"/>
      <c r="F52" s="400"/>
      <c r="G52" s="400"/>
      <c r="H52" s="401"/>
      <c r="J52" s="95"/>
      <c r="O52" s="96"/>
      <c r="P52" s="107"/>
      <c r="S52" s="106"/>
      <c r="T52" s="414"/>
      <c r="U52" s="400" t="s">
        <v>2274</v>
      </c>
      <c r="V52" s="400"/>
      <c r="W52" s="400"/>
      <c r="X52" s="400"/>
      <c r="Y52" s="401"/>
      <c r="AA52" s="414"/>
      <c r="AB52" s="416"/>
      <c r="AC52" s="416"/>
      <c r="AD52" s="416"/>
      <c r="AE52" s="416"/>
      <c r="AF52" s="416"/>
      <c r="AG52" s="107"/>
      <c r="AJ52" s="106"/>
      <c r="AX52" s="107"/>
      <c r="BA52" s="106"/>
      <c r="BB52" s="421"/>
      <c r="BC52" s="400" t="s">
        <v>2440</v>
      </c>
      <c r="BD52" s="400"/>
      <c r="BE52" s="400"/>
      <c r="BF52" s="400"/>
      <c r="BG52" s="401"/>
      <c r="BO52" s="107"/>
      <c r="BR52" s="106"/>
      <c r="CF52" s="107"/>
    </row>
    <row r="53" spans="2:84" ht="21" customHeight="1" x14ac:dyDescent="0.3">
      <c r="B53" s="106"/>
      <c r="C53" s="415"/>
      <c r="D53" s="402"/>
      <c r="E53" s="403"/>
      <c r="F53" s="403"/>
      <c r="G53" s="403"/>
      <c r="H53" s="404"/>
      <c r="J53" s="95"/>
      <c r="O53" s="96"/>
      <c r="P53" s="107"/>
      <c r="S53" s="106"/>
      <c r="T53" s="414"/>
      <c r="U53" s="403"/>
      <c r="V53" s="403"/>
      <c r="W53" s="403"/>
      <c r="X53" s="403"/>
      <c r="Y53" s="404"/>
      <c r="AA53" s="414"/>
      <c r="AB53" s="416"/>
      <c r="AC53" s="416"/>
      <c r="AD53" s="416"/>
      <c r="AE53" s="416"/>
      <c r="AF53" s="416"/>
      <c r="AG53" s="107"/>
      <c r="AJ53" s="106"/>
      <c r="AX53" s="107"/>
      <c r="BA53" s="106"/>
      <c r="BB53" s="421"/>
      <c r="BC53" s="400"/>
      <c r="BD53" s="400"/>
      <c r="BE53" s="400"/>
      <c r="BF53" s="400"/>
      <c r="BG53" s="401"/>
      <c r="BO53" s="107"/>
      <c r="BR53" s="106"/>
      <c r="CF53" s="107"/>
    </row>
    <row r="54" spans="2:84" ht="21" customHeight="1" x14ac:dyDescent="0.3">
      <c r="B54" s="106"/>
      <c r="C54" s="114" t="s">
        <v>2324</v>
      </c>
      <c r="D54" s="98" t="s">
        <v>2325</v>
      </c>
      <c r="E54" s="98"/>
      <c r="F54" s="98"/>
      <c r="G54" s="98"/>
      <c r="H54" s="99"/>
      <c r="J54" s="97"/>
      <c r="K54" s="98"/>
      <c r="L54" s="98"/>
      <c r="M54" s="98"/>
      <c r="N54" s="98"/>
      <c r="O54" s="99"/>
      <c r="P54" s="107"/>
      <c r="S54" s="106"/>
      <c r="AG54" s="107"/>
      <c r="AJ54" s="106"/>
      <c r="AX54" s="107"/>
      <c r="BA54" s="106"/>
      <c r="BB54" s="422"/>
      <c r="BC54" s="403"/>
      <c r="BD54" s="403"/>
      <c r="BE54" s="403"/>
      <c r="BF54" s="403"/>
      <c r="BG54" s="404"/>
      <c r="BO54" s="107"/>
      <c r="BR54" s="106"/>
      <c r="CF54" s="107"/>
    </row>
    <row r="55" spans="2:84" ht="21" customHeight="1" x14ac:dyDescent="0.3">
      <c r="B55" s="106"/>
      <c r="P55" s="107"/>
      <c r="S55" s="106"/>
      <c r="AG55" s="107"/>
      <c r="AJ55" s="106"/>
      <c r="AX55" s="107"/>
      <c r="BA55" s="106"/>
      <c r="BO55" s="107"/>
      <c r="BR55" s="106"/>
      <c r="CF55" s="107"/>
    </row>
    <row r="56" spans="2:84" ht="21" customHeight="1" x14ac:dyDescent="0.3">
      <c r="B56" s="106"/>
      <c r="P56" s="107"/>
      <c r="S56" s="106"/>
      <c r="AG56" s="107"/>
      <c r="AJ56" s="106"/>
      <c r="AX56" s="107"/>
      <c r="BA56" s="106"/>
      <c r="BO56" s="107"/>
      <c r="BR56" s="106"/>
      <c r="CF56" s="107"/>
    </row>
    <row r="57" spans="2:84" ht="21" customHeight="1" x14ac:dyDescent="0.3">
      <c r="B57" s="106"/>
      <c r="P57" s="107"/>
      <c r="S57" s="106"/>
      <c r="AG57" s="107"/>
      <c r="AJ57" s="106"/>
      <c r="AX57" s="107"/>
      <c r="BA57" s="106"/>
      <c r="BO57" s="107"/>
      <c r="BR57" s="106"/>
      <c r="CF57" s="107"/>
    </row>
    <row r="58" spans="2:84" ht="21" customHeight="1" x14ac:dyDescent="0.3">
      <c r="B58" s="106"/>
      <c r="P58" s="107"/>
      <c r="S58" s="106"/>
      <c r="AG58" s="107"/>
      <c r="AJ58" s="106"/>
      <c r="AX58" s="107"/>
      <c r="BA58" s="106"/>
      <c r="BO58" s="107"/>
      <c r="BR58" s="106"/>
      <c r="CF58" s="107"/>
    </row>
    <row r="59" spans="2:84" ht="21" customHeight="1" x14ac:dyDescent="0.3">
      <c r="B59" s="106"/>
      <c r="P59" s="107"/>
      <c r="S59" s="106"/>
      <c r="AG59" s="107"/>
      <c r="AJ59" s="106"/>
      <c r="AX59" s="107"/>
      <c r="BA59" s="106"/>
      <c r="BO59" s="107"/>
      <c r="BR59" s="106"/>
      <c r="CF59" s="107"/>
    </row>
    <row r="60" spans="2:84" ht="21" customHeight="1" x14ac:dyDescent="0.3">
      <c r="B60" s="106"/>
      <c r="P60" s="107"/>
      <c r="S60" s="106"/>
      <c r="AG60" s="107"/>
      <c r="AJ60" s="106"/>
      <c r="AX60" s="107"/>
      <c r="BA60" s="106"/>
      <c r="BO60" s="107"/>
      <c r="BR60" s="106"/>
      <c r="CF60" s="107"/>
    </row>
    <row r="61" spans="2:84" ht="21" customHeight="1" x14ac:dyDescent="0.3">
      <c r="B61" s="106"/>
      <c r="P61" s="107"/>
      <c r="S61" s="106"/>
      <c r="AG61" s="107"/>
      <c r="AJ61" s="106"/>
      <c r="AX61" s="107"/>
      <c r="BA61" s="106"/>
      <c r="BO61" s="107"/>
      <c r="BR61" s="106"/>
      <c r="CF61" s="107"/>
    </row>
    <row r="62" spans="2:84" ht="21" customHeight="1" thickBot="1" x14ac:dyDescent="0.35">
      <c r="B62" s="108"/>
      <c r="C62" s="109"/>
      <c r="D62" s="109"/>
      <c r="E62" s="109"/>
      <c r="F62" s="109"/>
      <c r="G62" s="109"/>
      <c r="H62" s="109"/>
      <c r="I62" s="109"/>
      <c r="J62" s="109"/>
      <c r="K62" s="109"/>
      <c r="L62" s="109"/>
      <c r="M62" s="109"/>
      <c r="N62" s="109"/>
      <c r="O62" s="109"/>
      <c r="P62" s="110"/>
      <c r="S62" s="108"/>
      <c r="T62" s="109"/>
      <c r="U62" s="109"/>
      <c r="V62" s="109"/>
      <c r="W62" s="109"/>
      <c r="X62" s="109"/>
      <c r="Y62" s="109"/>
      <c r="Z62" s="109"/>
      <c r="AA62" s="109"/>
      <c r="AB62" s="109"/>
      <c r="AC62" s="109"/>
      <c r="AD62" s="109"/>
      <c r="AE62" s="109"/>
      <c r="AF62" s="109"/>
      <c r="AG62" s="110"/>
      <c r="AJ62" s="108"/>
      <c r="AK62" s="109"/>
      <c r="AL62" s="109"/>
      <c r="AM62" s="109"/>
      <c r="AN62" s="109"/>
      <c r="AO62" s="109"/>
      <c r="AP62" s="109"/>
      <c r="AQ62" s="109"/>
      <c r="AR62" s="109"/>
      <c r="AS62" s="109"/>
      <c r="AT62" s="109"/>
      <c r="AU62" s="109"/>
      <c r="AV62" s="109"/>
      <c r="AW62" s="109"/>
      <c r="AX62" s="110"/>
      <c r="BA62" s="108"/>
      <c r="BB62" s="109"/>
      <c r="BC62" s="109"/>
      <c r="BD62" s="109"/>
      <c r="BE62" s="109"/>
      <c r="BF62" s="109"/>
      <c r="BG62" s="109"/>
      <c r="BH62" s="109"/>
      <c r="BI62" s="109"/>
      <c r="BJ62" s="109"/>
      <c r="BK62" s="109"/>
      <c r="BL62" s="109"/>
      <c r="BM62" s="109"/>
      <c r="BN62" s="109"/>
      <c r="BO62" s="110"/>
      <c r="BR62" s="108"/>
      <c r="BS62" s="109"/>
      <c r="BT62" s="109"/>
      <c r="BU62" s="109"/>
      <c r="BV62" s="109"/>
      <c r="BW62" s="109"/>
      <c r="BX62" s="109"/>
      <c r="BY62" s="109"/>
      <c r="BZ62" s="109"/>
      <c r="CA62" s="109"/>
      <c r="CB62" s="109"/>
      <c r="CC62" s="109"/>
      <c r="CD62" s="109"/>
      <c r="CE62" s="109"/>
      <c r="CF62" s="110"/>
    </row>
    <row r="63" spans="2:84" ht="21" customHeight="1" x14ac:dyDescent="0.3"/>
    <row r="64" spans="2:84" ht="21" customHeight="1" x14ac:dyDescent="0.3"/>
    <row r="65" ht="21" customHeight="1" x14ac:dyDescent="0.3"/>
    <row r="66" ht="21" customHeight="1" x14ac:dyDescent="0.3"/>
    <row r="67" ht="21" customHeight="1" x14ac:dyDescent="0.3"/>
    <row r="68" ht="21" customHeight="1" x14ac:dyDescent="0.3"/>
    <row r="69" ht="21" customHeight="1" x14ac:dyDescent="0.3"/>
    <row r="70" ht="21" customHeight="1" x14ac:dyDescent="0.3"/>
    <row r="71" ht="21" customHeight="1" x14ac:dyDescent="0.3"/>
    <row r="72" ht="21" customHeight="1" x14ac:dyDescent="0.3"/>
    <row r="73" ht="21" customHeight="1" x14ac:dyDescent="0.3"/>
    <row r="74" ht="21" customHeight="1" x14ac:dyDescent="0.3"/>
    <row r="75" ht="21" customHeight="1" x14ac:dyDescent="0.3"/>
    <row r="76" ht="21" customHeight="1" x14ac:dyDescent="0.3"/>
    <row r="77" ht="21" customHeight="1" x14ac:dyDescent="0.3"/>
    <row r="78" ht="21" customHeight="1" x14ac:dyDescent="0.3"/>
    <row r="79" ht="21" customHeight="1" x14ac:dyDescent="0.3"/>
    <row r="80" ht="21" customHeight="1" x14ac:dyDescent="0.3"/>
    <row r="81" ht="21" customHeight="1" x14ac:dyDescent="0.3"/>
    <row r="82" ht="21" customHeight="1" x14ac:dyDescent="0.3"/>
    <row r="83" ht="21" customHeight="1" x14ac:dyDescent="0.3"/>
    <row r="84" ht="21" customHeight="1" x14ac:dyDescent="0.3"/>
    <row r="85" ht="21" customHeight="1" x14ac:dyDescent="0.3"/>
    <row r="86" ht="21" customHeight="1" x14ac:dyDescent="0.3"/>
    <row r="87" ht="21" customHeight="1" x14ac:dyDescent="0.3"/>
    <row r="88" ht="21" customHeight="1" x14ac:dyDescent="0.3"/>
    <row r="89" ht="21" customHeight="1" x14ac:dyDescent="0.3"/>
    <row r="90" ht="21" customHeight="1" x14ac:dyDescent="0.3"/>
    <row r="91" ht="21" customHeight="1" x14ac:dyDescent="0.3"/>
    <row r="92" ht="21" customHeight="1" x14ac:dyDescent="0.3"/>
    <row r="93" ht="21" customHeight="1" x14ac:dyDescent="0.3"/>
    <row r="94" ht="21" customHeight="1" x14ac:dyDescent="0.3"/>
  </sheetData>
  <sheetProtection sheet="1" objects="1" scenarios="1"/>
  <mergeCells count="86">
    <mergeCell ref="AK7:AK10"/>
    <mergeCell ref="AL7:AP8"/>
    <mergeCell ref="AR7:AR10"/>
    <mergeCell ref="AS7:AW8"/>
    <mergeCell ref="AL9:AP10"/>
    <mergeCell ref="AK39:AK43"/>
    <mergeCell ref="AL40:AP43"/>
    <mergeCell ref="AK12:AW12"/>
    <mergeCell ref="AK13:AW17"/>
    <mergeCell ref="BS47:BS48"/>
    <mergeCell ref="BB18:BN32"/>
    <mergeCell ref="BB48:BG48"/>
    <mergeCell ref="AK18:AW32"/>
    <mergeCell ref="BS18:CE32"/>
    <mergeCell ref="BS7:BS10"/>
    <mergeCell ref="BZ7:BZ10"/>
    <mergeCell ref="BS36:BX36"/>
    <mergeCell ref="BS12:CE12"/>
    <mergeCell ref="BS13:CE17"/>
    <mergeCell ref="BT7:BX8"/>
    <mergeCell ref="CA7:CE8"/>
    <mergeCell ref="BT9:BX10"/>
    <mergeCell ref="BB49:BB54"/>
    <mergeCell ref="BC50:BG50"/>
    <mergeCell ref="BC52:BG54"/>
    <mergeCell ref="BB37:BB38"/>
    <mergeCell ref="BZ36:CE36"/>
    <mergeCell ref="BS37:BS38"/>
    <mergeCell ref="BS39:BS44"/>
    <mergeCell ref="BT40:BX40"/>
    <mergeCell ref="BT42:BX44"/>
    <mergeCell ref="BS46:BX46"/>
    <mergeCell ref="BT47:BX48"/>
    <mergeCell ref="BC9:BG10"/>
    <mergeCell ref="BB39:BB46"/>
    <mergeCell ref="BC40:BG42"/>
    <mergeCell ref="BB12:BN12"/>
    <mergeCell ref="BB13:BN17"/>
    <mergeCell ref="BC44:BG46"/>
    <mergeCell ref="BB7:BB10"/>
    <mergeCell ref="BC7:BG8"/>
    <mergeCell ref="BI7:BI10"/>
    <mergeCell ref="BJ7:BN8"/>
    <mergeCell ref="BB36:BG36"/>
    <mergeCell ref="C7:C10"/>
    <mergeCell ref="BI36:BN36"/>
    <mergeCell ref="D7:H8"/>
    <mergeCell ref="D9:H10"/>
    <mergeCell ref="C39:C47"/>
    <mergeCell ref="D40:H41"/>
    <mergeCell ref="C12:O12"/>
    <mergeCell ref="C13:O17"/>
    <mergeCell ref="D43:H44"/>
    <mergeCell ref="D46:H47"/>
    <mergeCell ref="C18:O32"/>
    <mergeCell ref="J7:J10"/>
    <mergeCell ref="K7:O8"/>
    <mergeCell ref="U9:Y10"/>
    <mergeCell ref="T39:T50"/>
    <mergeCell ref="T12:AF12"/>
    <mergeCell ref="C49:H49"/>
    <mergeCell ref="C50:C53"/>
    <mergeCell ref="AK36:AP36"/>
    <mergeCell ref="AR36:AW36"/>
    <mergeCell ref="AK37:AK38"/>
    <mergeCell ref="AA50:AF50"/>
    <mergeCell ref="T51:T53"/>
    <mergeCell ref="AA51:AA53"/>
    <mergeCell ref="AB51:AF53"/>
    <mergeCell ref="U52:Y53"/>
    <mergeCell ref="C36:H36"/>
    <mergeCell ref="AA36:AF36"/>
    <mergeCell ref="T37:T38"/>
    <mergeCell ref="J36:O36"/>
    <mergeCell ref="C37:C38"/>
    <mergeCell ref="D52:H53"/>
    <mergeCell ref="U42:Y44"/>
    <mergeCell ref="U46:Y47"/>
    <mergeCell ref="T18:AF32"/>
    <mergeCell ref="U49:Y50"/>
    <mergeCell ref="T7:T10"/>
    <mergeCell ref="U7:Y8"/>
    <mergeCell ref="AA7:AA10"/>
    <mergeCell ref="AB7:AF8"/>
    <mergeCell ref="T36:Y36"/>
    <mergeCell ref="T13:AF17"/>
  </mergeCells>
  <phoneticPr fontId="2"/>
  <pageMargins left="0.70866141732283472" right="0.70866141732283472" top="0.74803149606299213" bottom="0.74803149606299213" header="0.31496062992125984" footer="0.31496062992125984"/>
  <pageSetup paperSize="9" scale="47" fitToWidth="5" orientation="portrait" r:id="rId1"/>
  <colBreaks count="4" manualBreakCount="4">
    <brk id="18" max="1048575" man="1"/>
    <brk id="35" max="1048575" man="1"/>
    <brk id="52" max="1048575" man="1"/>
    <brk id="69" max="1048575" man="1"/>
  </colBreaks>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78E6DB-188B-4741-8439-A6398403F256}">
  <sheetPr codeName="Sheet44">
    <pageSetUpPr fitToPage="1"/>
  </sheetPr>
  <dimension ref="A1:BR128"/>
  <sheetViews>
    <sheetView showGridLines="0" zoomScaleNormal="100" workbookViewId="0"/>
  </sheetViews>
  <sheetFormatPr defaultColWidth="8" defaultRowHeight="16.5" x14ac:dyDescent="0.3"/>
  <cols>
    <col min="1" max="1" width="5.625" style="88" customWidth="1"/>
    <col min="2" max="2" width="3.625" style="88" customWidth="1"/>
    <col min="3" max="8" width="12.625" style="88" customWidth="1"/>
    <col min="9" max="9" width="3.625" style="88" customWidth="1"/>
    <col min="10" max="15" width="12.625" style="88" customWidth="1"/>
    <col min="16" max="16" width="3.625" style="88" customWidth="1"/>
    <col min="17" max="18" width="5.625" style="88" customWidth="1"/>
    <col min="19" max="19" width="3.625" style="88" customWidth="1"/>
    <col min="20" max="25" width="12.625" style="88" customWidth="1"/>
    <col min="26" max="26" width="3.625" style="88" customWidth="1"/>
    <col min="27" max="32" width="12.625" style="88" customWidth="1"/>
    <col min="33" max="33" width="3.625" style="88" customWidth="1"/>
    <col min="34" max="35" width="5.625" style="88" customWidth="1"/>
    <col min="36" max="36" width="3.625" style="88" customWidth="1"/>
    <col min="37" max="42" width="12.625" style="88" customWidth="1"/>
    <col min="43" max="43" width="3.625" style="88" customWidth="1"/>
    <col min="44" max="49" width="12.625" style="88" customWidth="1"/>
    <col min="50" max="50" width="3.625" style="88" customWidth="1"/>
    <col min="51" max="52" width="5.625" style="88" customWidth="1"/>
    <col min="53" max="53" width="3.625" style="88" customWidth="1"/>
    <col min="54" max="59" width="12.625" style="88" customWidth="1"/>
    <col min="60" max="60" width="3.625" style="88" customWidth="1"/>
    <col min="61" max="66" width="12.625" style="88" customWidth="1"/>
    <col min="67" max="67" width="3.625" style="88" customWidth="1"/>
    <col min="68" max="68" width="5.625" style="88" customWidth="1"/>
    <col min="69" max="96" width="12.625" style="88" customWidth="1"/>
    <col min="97" max="16384" width="8" style="88"/>
  </cols>
  <sheetData>
    <row r="1" spans="1:70" ht="21" customHeight="1" x14ac:dyDescent="0.3">
      <c r="A1" s="69" t="str">
        <f>HYPERLINK("#地域モデル判定ツール!A1","地域モデル判定ツールへ戻る")</f>
        <v>地域モデル判定ツールへ戻る</v>
      </c>
      <c r="B1" s="87"/>
    </row>
    <row r="2" spans="1:70" s="89" customFormat="1" ht="21" customHeight="1" x14ac:dyDescent="0.3">
      <c r="B2" s="90" t="s">
        <v>2441</v>
      </c>
      <c r="S2" s="90" t="s">
        <v>2441</v>
      </c>
      <c r="AJ2" s="90" t="s">
        <v>2441</v>
      </c>
      <c r="BA2" s="90" t="s">
        <v>2441</v>
      </c>
      <c r="BR2" s="90"/>
    </row>
    <row r="3" spans="1:70" s="187" customFormat="1" ht="21" customHeight="1" x14ac:dyDescent="0.3">
      <c r="B3" s="188" t="s">
        <v>2328</v>
      </c>
      <c r="S3" s="188" t="s">
        <v>2328</v>
      </c>
      <c r="AJ3" s="188" t="s">
        <v>2328</v>
      </c>
      <c r="BA3" s="188" t="s">
        <v>2328</v>
      </c>
    </row>
    <row r="4" spans="1:70" s="91" customFormat="1" ht="21" customHeight="1" x14ac:dyDescent="0.3">
      <c r="A4" s="201"/>
      <c r="B4" s="91" t="s">
        <v>2364</v>
      </c>
      <c r="S4" s="91" t="s">
        <v>2277</v>
      </c>
      <c r="AJ4" s="91" t="s">
        <v>2442</v>
      </c>
      <c r="BA4" s="91" t="s">
        <v>2235</v>
      </c>
    </row>
    <row r="5" spans="1:70" ht="21" customHeight="1" thickBot="1" x14ac:dyDescent="0.35"/>
    <row r="6" spans="1:70" ht="21" customHeight="1" x14ac:dyDescent="0.3">
      <c r="B6" s="103"/>
      <c r="C6" s="104"/>
      <c r="D6" s="104"/>
      <c r="E6" s="104"/>
      <c r="F6" s="104"/>
      <c r="G6" s="104"/>
      <c r="H6" s="104"/>
      <c r="I6" s="104"/>
      <c r="J6" s="104"/>
      <c r="K6" s="104"/>
      <c r="L6" s="104"/>
      <c r="M6" s="104"/>
      <c r="N6" s="104"/>
      <c r="O6" s="104"/>
      <c r="P6" s="105"/>
      <c r="S6" s="103"/>
      <c r="T6" s="104"/>
      <c r="U6" s="104"/>
      <c r="V6" s="104"/>
      <c r="W6" s="104"/>
      <c r="X6" s="104"/>
      <c r="Y6" s="104"/>
      <c r="Z6" s="104"/>
      <c r="AA6" s="104"/>
      <c r="AB6" s="104"/>
      <c r="AC6" s="104"/>
      <c r="AD6" s="104"/>
      <c r="AE6" s="104"/>
      <c r="AF6" s="104"/>
      <c r="AG6" s="105"/>
      <c r="AJ6" s="103"/>
      <c r="AK6" s="104"/>
      <c r="AL6" s="104"/>
      <c r="AM6" s="104"/>
      <c r="AN6" s="104"/>
      <c r="AO6" s="104"/>
      <c r="AP6" s="104"/>
      <c r="AQ6" s="104"/>
      <c r="AR6" s="104"/>
      <c r="AS6" s="104"/>
      <c r="AT6" s="104"/>
      <c r="AU6" s="104"/>
      <c r="AV6" s="104"/>
      <c r="AW6" s="104"/>
      <c r="AX6" s="105"/>
      <c r="BA6" s="103"/>
      <c r="BB6" s="104"/>
      <c r="BC6" s="104"/>
      <c r="BD6" s="104"/>
      <c r="BE6" s="104"/>
      <c r="BF6" s="104"/>
      <c r="BG6" s="104"/>
      <c r="BH6" s="104"/>
      <c r="BI6" s="104"/>
      <c r="BJ6" s="104"/>
      <c r="BK6" s="104"/>
      <c r="BL6" s="104"/>
      <c r="BM6" s="104"/>
      <c r="BN6" s="104"/>
      <c r="BO6" s="105"/>
    </row>
    <row r="7" spans="1:70" ht="21" customHeight="1" x14ac:dyDescent="0.3">
      <c r="B7" s="106"/>
      <c r="C7" s="382" t="s">
        <v>2237</v>
      </c>
      <c r="D7" s="389" t="s">
        <v>2280</v>
      </c>
      <c r="E7" s="390"/>
      <c r="F7" s="390"/>
      <c r="G7" s="390"/>
      <c r="H7" s="391"/>
      <c r="J7" s="382" t="s">
        <v>2239</v>
      </c>
      <c r="K7" s="383" t="s">
        <v>2365</v>
      </c>
      <c r="L7" s="384"/>
      <c r="M7" s="100"/>
      <c r="N7" s="384" t="s">
        <v>2366</v>
      </c>
      <c r="O7" s="385"/>
      <c r="P7" s="107"/>
      <c r="S7" s="106"/>
      <c r="T7" s="382" t="s">
        <v>2237</v>
      </c>
      <c r="U7" s="389" t="s">
        <v>2280</v>
      </c>
      <c r="V7" s="390"/>
      <c r="W7" s="390"/>
      <c r="X7" s="390"/>
      <c r="Y7" s="391"/>
      <c r="AA7" s="382" t="s">
        <v>2239</v>
      </c>
      <c r="AB7" s="383" t="s">
        <v>2281</v>
      </c>
      <c r="AC7" s="384"/>
      <c r="AD7" s="384"/>
      <c r="AE7" s="384"/>
      <c r="AF7" s="385"/>
      <c r="AG7" s="107"/>
      <c r="AJ7" s="106"/>
      <c r="AK7" s="382" t="s">
        <v>2237</v>
      </c>
      <c r="AL7" s="389" t="s">
        <v>2280</v>
      </c>
      <c r="AM7" s="390"/>
      <c r="AN7" s="390"/>
      <c r="AO7" s="390"/>
      <c r="AP7" s="391"/>
      <c r="AR7" s="382" t="s">
        <v>2239</v>
      </c>
      <c r="AS7" s="383" t="s">
        <v>2282</v>
      </c>
      <c r="AT7" s="384"/>
      <c r="AU7" s="384"/>
      <c r="AV7" s="384"/>
      <c r="AW7" s="385"/>
      <c r="AX7" s="107"/>
      <c r="BA7" s="106"/>
      <c r="BB7" s="382" t="s">
        <v>2237</v>
      </c>
      <c r="BC7" s="389" t="s">
        <v>2238</v>
      </c>
      <c r="BD7" s="390"/>
      <c r="BE7" s="390"/>
      <c r="BF7" s="390"/>
      <c r="BG7" s="391"/>
      <c r="BI7" s="382" t="s">
        <v>2239</v>
      </c>
      <c r="BJ7" s="383" t="s">
        <v>2240</v>
      </c>
      <c r="BK7" s="384"/>
      <c r="BL7" s="384"/>
      <c r="BM7" s="384"/>
      <c r="BN7" s="385"/>
      <c r="BO7" s="107"/>
    </row>
    <row r="8" spans="1:70" ht="21" customHeight="1" x14ac:dyDescent="0.3">
      <c r="B8" s="106"/>
      <c r="C8" s="382"/>
      <c r="D8" s="392"/>
      <c r="E8" s="393"/>
      <c r="F8" s="393"/>
      <c r="G8" s="393"/>
      <c r="H8" s="394"/>
      <c r="J8" s="382"/>
      <c r="K8" s="386"/>
      <c r="L8" s="387"/>
      <c r="M8" s="101"/>
      <c r="N8" s="387"/>
      <c r="O8" s="388"/>
      <c r="P8" s="107"/>
      <c r="S8" s="106"/>
      <c r="T8" s="382"/>
      <c r="U8" s="392"/>
      <c r="V8" s="393"/>
      <c r="W8" s="393"/>
      <c r="X8" s="393"/>
      <c r="Y8" s="394"/>
      <c r="AA8" s="382"/>
      <c r="AB8" s="386"/>
      <c r="AC8" s="387"/>
      <c r="AD8" s="387"/>
      <c r="AE8" s="387"/>
      <c r="AF8" s="388"/>
      <c r="AG8" s="107"/>
      <c r="AJ8" s="106"/>
      <c r="AK8" s="382"/>
      <c r="AL8" s="392"/>
      <c r="AM8" s="393"/>
      <c r="AN8" s="393"/>
      <c r="AO8" s="393"/>
      <c r="AP8" s="394"/>
      <c r="AR8" s="382"/>
      <c r="AS8" s="386"/>
      <c r="AT8" s="387"/>
      <c r="AU8" s="387"/>
      <c r="AV8" s="387"/>
      <c r="AW8" s="388"/>
      <c r="AX8" s="107"/>
      <c r="BA8" s="106"/>
      <c r="BB8" s="382"/>
      <c r="BC8" s="392"/>
      <c r="BD8" s="393"/>
      <c r="BE8" s="393"/>
      <c r="BF8" s="393"/>
      <c r="BG8" s="394"/>
      <c r="BI8" s="382"/>
      <c r="BJ8" s="386"/>
      <c r="BK8" s="387"/>
      <c r="BL8" s="387"/>
      <c r="BM8" s="387"/>
      <c r="BN8" s="388"/>
      <c r="BO8" s="107"/>
    </row>
    <row r="9" spans="1:70" ht="21" customHeight="1" x14ac:dyDescent="0.3">
      <c r="B9" s="106"/>
      <c r="C9" s="382"/>
      <c r="D9" s="392" t="s">
        <v>2367</v>
      </c>
      <c r="E9" s="393"/>
      <c r="F9" s="393"/>
      <c r="G9" s="393"/>
      <c r="H9" s="394"/>
      <c r="J9" s="382"/>
      <c r="K9" s="95" t="s">
        <v>2368</v>
      </c>
      <c r="N9" s="88" t="s">
        <v>2369</v>
      </c>
      <c r="O9" s="96"/>
      <c r="P9" s="107"/>
      <c r="S9" s="106"/>
      <c r="T9" s="382"/>
      <c r="U9" s="392" t="s">
        <v>2285</v>
      </c>
      <c r="V9" s="393"/>
      <c r="W9" s="393"/>
      <c r="X9" s="393"/>
      <c r="Y9" s="394"/>
      <c r="AA9" s="382"/>
      <c r="AB9" s="95" t="s">
        <v>2286</v>
      </c>
      <c r="AF9" s="96"/>
      <c r="AG9" s="107"/>
      <c r="AJ9" s="106"/>
      <c r="AK9" s="382"/>
      <c r="AL9" s="392" t="s">
        <v>2283</v>
      </c>
      <c r="AM9" s="393"/>
      <c r="AN9" s="393"/>
      <c r="AO9" s="393"/>
      <c r="AP9" s="394"/>
      <c r="AR9" s="382"/>
      <c r="AS9" s="95" t="s">
        <v>2287</v>
      </c>
      <c r="AW9" s="96"/>
      <c r="AX9" s="107"/>
      <c r="BA9" s="106"/>
      <c r="BB9" s="382"/>
      <c r="BC9" s="392" t="s">
        <v>2243</v>
      </c>
      <c r="BD9" s="393"/>
      <c r="BE9" s="393"/>
      <c r="BF9" s="393"/>
      <c r="BG9" s="394"/>
      <c r="BI9" s="382"/>
      <c r="BJ9" s="95" t="s">
        <v>2244</v>
      </c>
      <c r="BN9" s="96"/>
      <c r="BO9" s="107"/>
    </row>
    <row r="10" spans="1:70" ht="21" customHeight="1" x14ac:dyDescent="0.3">
      <c r="B10" s="106"/>
      <c r="C10" s="382"/>
      <c r="D10" s="395"/>
      <c r="E10" s="396"/>
      <c r="F10" s="396"/>
      <c r="G10" s="396"/>
      <c r="H10" s="397"/>
      <c r="J10" s="382"/>
      <c r="K10" s="97" t="s">
        <v>2370</v>
      </c>
      <c r="L10" s="98"/>
      <c r="M10" s="98"/>
      <c r="N10" s="98" t="s">
        <v>2371</v>
      </c>
      <c r="O10" s="99"/>
      <c r="P10" s="107"/>
      <c r="S10" s="106"/>
      <c r="T10" s="382"/>
      <c r="U10" s="395"/>
      <c r="V10" s="396"/>
      <c r="W10" s="396"/>
      <c r="X10" s="396"/>
      <c r="Y10" s="397"/>
      <c r="AA10" s="382"/>
      <c r="AB10" s="97" t="s">
        <v>2289</v>
      </c>
      <c r="AC10" s="98"/>
      <c r="AD10" s="98"/>
      <c r="AE10" s="98"/>
      <c r="AF10" s="99"/>
      <c r="AG10" s="107"/>
      <c r="AJ10" s="106"/>
      <c r="AK10" s="382"/>
      <c r="AL10" s="395"/>
      <c r="AM10" s="396"/>
      <c r="AN10" s="396"/>
      <c r="AO10" s="396"/>
      <c r="AP10" s="397"/>
      <c r="AR10" s="382"/>
      <c r="AS10" s="97" t="s">
        <v>2290</v>
      </c>
      <c r="AT10" s="98"/>
      <c r="AU10" s="98"/>
      <c r="AV10" s="98"/>
      <c r="AW10" s="99"/>
      <c r="AX10" s="107"/>
      <c r="BA10" s="106"/>
      <c r="BB10" s="382"/>
      <c r="BC10" s="395"/>
      <c r="BD10" s="396"/>
      <c r="BE10" s="396"/>
      <c r="BF10" s="396"/>
      <c r="BG10" s="397"/>
      <c r="BI10" s="382"/>
      <c r="BJ10" s="97" t="s">
        <v>2247</v>
      </c>
      <c r="BK10" s="98"/>
      <c r="BL10" s="98"/>
      <c r="BM10" s="98"/>
      <c r="BN10" s="99"/>
      <c r="BO10" s="107"/>
    </row>
    <row r="11" spans="1:70" ht="21" customHeight="1" x14ac:dyDescent="0.25">
      <c r="B11" s="106"/>
      <c r="O11" s="81" t="s">
        <v>4388</v>
      </c>
      <c r="P11" s="107"/>
      <c r="S11" s="106"/>
      <c r="AF11" s="81" t="s">
        <v>4388</v>
      </c>
      <c r="AG11" s="107"/>
      <c r="AJ11" s="106"/>
      <c r="AW11" s="81" t="s">
        <v>4388</v>
      </c>
      <c r="AX11" s="107"/>
      <c r="BA11" s="106"/>
      <c r="BN11" s="81" t="s">
        <v>4388</v>
      </c>
      <c r="BO11" s="107"/>
    </row>
    <row r="12" spans="1:70" ht="21" customHeight="1" x14ac:dyDescent="0.3">
      <c r="B12" s="106"/>
      <c r="C12" s="405" t="s">
        <v>4391</v>
      </c>
      <c r="D12" s="405"/>
      <c r="E12" s="405"/>
      <c r="F12" s="405"/>
      <c r="G12" s="405"/>
      <c r="H12" s="405"/>
      <c r="I12" s="405"/>
      <c r="J12" s="405"/>
      <c r="K12" s="405"/>
      <c r="L12" s="405"/>
      <c r="M12" s="405"/>
      <c r="N12" s="405"/>
      <c r="O12" s="405"/>
      <c r="P12" s="107"/>
      <c r="S12" s="106"/>
      <c r="T12" s="405" t="s">
        <v>4390</v>
      </c>
      <c r="U12" s="405"/>
      <c r="V12" s="405"/>
      <c r="W12" s="405"/>
      <c r="X12" s="405"/>
      <c r="Y12" s="405"/>
      <c r="Z12" s="405"/>
      <c r="AA12" s="405"/>
      <c r="AB12" s="405"/>
      <c r="AC12" s="405"/>
      <c r="AD12" s="405"/>
      <c r="AE12" s="405"/>
      <c r="AF12" s="405"/>
      <c r="AG12" s="107"/>
      <c r="AJ12" s="106"/>
      <c r="AK12" s="405" t="s">
        <v>4390</v>
      </c>
      <c r="AL12" s="405"/>
      <c r="AM12" s="405"/>
      <c r="AN12" s="405"/>
      <c r="AO12" s="405"/>
      <c r="AP12" s="405"/>
      <c r="AQ12" s="405"/>
      <c r="AR12" s="405"/>
      <c r="AS12" s="405"/>
      <c r="AT12" s="405"/>
      <c r="AU12" s="405"/>
      <c r="AV12" s="405"/>
      <c r="AW12" s="405"/>
      <c r="AX12" s="107"/>
      <c r="BA12" s="106"/>
      <c r="BB12" s="405" t="s">
        <v>2249</v>
      </c>
      <c r="BC12" s="405"/>
      <c r="BD12" s="405"/>
      <c r="BE12" s="405"/>
      <c r="BF12" s="405"/>
      <c r="BG12" s="405"/>
      <c r="BH12" s="405"/>
      <c r="BI12" s="405"/>
      <c r="BJ12" s="405"/>
      <c r="BK12" s="405"/>
      <c r="BL12" s="405"/>
      <c r="BM12" s="405"/>
      <c r="BN12" s="405"/>
      <c r="BO12" s="107"/>
    </row>
    <row r="13" spans="1:70" ht="21" customHeight="1" x14ac:dyDescent="0.3">
      <c r="B13" s="106"/>
      <c r="C13" s="406" t="s">
        <v>2372</v>
      </c>
      <c r="D13" s="407"/>
      <c r="E13" s="407"/>
      <c r="F13" s="407"/>
      <c r="G13" s="407"/>
      <c r="H13" s="407"/>
      <c r="I13" s="407"/>
      <c r="J13" s="407"/>
      <c r="K13" s="407"/>
      <c r="L13" s="407"/>
      <c r="M13" s="407"/>
      <c r="N13" s="407"/>
      <c r="O13" s="408"/>
      <c r="P13" s="107"/>
      <c r="S13" s="106"/>
      <c r="T13" s="399" t="s">
        <v>2292</v>
      </c>
      <c r="U13" s="400"/>
      <c r="V13" s="400"/>
      <c r="W13" s="400"/>
      <c r="X13" s="400"/>
      <c r="Y13" s="400"/>
      <c r="Z13" s="400"/>
      <c r="AA13" s="400"/>
      <c r="AB13" s="400"/>
      <c r="AC13" s="400"/>
      <c r="AD13" s="400"/>
      <c r="AE13" s="400"/>
      <c r="AF13" s="401"/>
      <c r="AG13" s="107"/>
      <c r="AJ13" s="106"/>
      <c r="AK13" s="399" t="s">
        <v>2293</v>
      </c>
      <c r="AL13" s="400"/>
      <c r="AM13" s="400"/>
      <c r="AN13" s="400"/>
      <c r="AO13" s="400"/>
      <c r="AP13" s="400"/>
      <c r="AQ13" s="400"/>
      <c r="AR13" s="400"/>
      <c r="AS13" s="400"/>
      <c r="AT13" s="400"/>
      <c r="AU13" s="400"/>
      <c r="AV13" s="400"/>
      <c r="AW13" s="401"/>
      <c r="AX13" s="107"/>
      <c r="BA13" s="106"/>
      <c r="BB13" s="399" t="s">
        <v>2250</v>
      </c>
      <c r="BC13" s="400"/>
      <c r="BD13" s="400"/>
      <c r="BE13" s="400"/>
      <c r="BF13" s="400"/>
      <c r="BG13" s="400"/>
      <c r="BH13" s="400"/>
      <c r="BI13" s="400"/>
      <c r="BJ13" s="400"/>
      <c r="BK13" s="400"/>
      <c r="BL13" s="400"/>
      <c r="BM13" s="400"/>
      <c r="BN13" s="401"/>
      <c r="BO13" s="107"/>
    </row>
    <row r="14" spans="1:70" ht="21" customHeight="1" x14ac:dyDescent="0.3">
      <c r="B14" s="106"/>
      <c r="C14" s="399"/>
      <c r="D14" s="409"/>
      <c r="E14" s="409"/>
      <c r="F14" s="409"/>
      <c r="G14" s="409"/>
      <c r="H14" s="409"/>
      <c r="I14" s="409"/>
      <c r="J14" s="409"/>
      <c r="K14" s="409"/>
      <c r="L14" s="409"/>
      <c r="M14" s="409"/>
      <c r="N14" s="409"/>
      <c r="O14" s="410"/>
      <c r="P14" s="107"/>
      <c r="S14" s="106"/>
      <c r="T14" s="399"/>
      <c r="U14" s="400"/>
      <c r="V14" s="400"/>
      <c r="W14" s="400"/>
      <c r="X14" s="400"/>
      <c r="Y14" s="400"/>
      <c r="Z14" s="400"/>
      <c r="AA14" s="400"/>
      <c r="AB14" s="400"/>
      <c r="AC14" s="400"/>
      <c r="AD14" s="400"/>
      <c r="AE14" s="400"/>
      <c r="AF14" s="401"/>
      <c r="AG14" s="107"/>
      <c r="AJ14" s="106"/>
      <c r="AK14" s="399"/>
      <c r="AL14" s="400"/>
      <c r="AM14" s="400"/>
      <c r="AN14" s="400"/>
      <c r="AO14" s="400"/>
      <c r="AP14" s="400"/>
      <c r="AQ14" s="400"/>
      <c r="AR14" s="400"/>
      <c r="AS14" s="400"/>
      <c r="AT14" s="400"/>
      <c r="AU14" s="400"/>
      <c r="AV14" s="400"/>
      <c r="AW14" s="401"/>
      <c r="AX14" s="107"/>
      <c r="BA14" s="106"/>
      <c r="BB14" s="399"/>
      <c r="BC14" s="400"/>
      <c r="BD14" s="400"/>
      <c r="BE14" s="400"/>
      <c r="BF14" s="400"/>
      <c r="BG14" s="400"/>
      <c r="BH14" s="400"/>
      <c r="BI14" s="400"/>
      <c r="BJ14" s="400"/>
      <c r="BK14" s="400"/>
      <c r="BL14" s="400"/>
      <c r="BM14" s="400"/>
      <c r="BN14" s="401"/>
      <c r="BO14" s="107"/>
    </row>
    <row r="15" spans="1:70" ht="21" customHeight="1" x14ac:dyDescent="0.3">
      <c r="B15" s="106"/>
      <c r="C15" s="399"/>
      <c r="D15" s="409"/>
      <c r="E15" s="409"/>
      <c r="F15" s="409"/>
      <c r="G15" s="409"/>
      <c r="H15" s="409"/>
      <c r="I15" s="409"/>
      <c r="J15" s="409"/>
      <c r="K15" s="409"/>
      <c r="L15" s="409"/>
      <c r="M15" s="409"/>
      <c r="N15" s="409"/>
      <c r="O15" s="410"/>
      <c r="P15" s="107"/>
      <c r="S15" s="106"/>
      <c r="T15" s="399"/>
      <c r="U15" s="400"/>
      <c r="V15" s="400"/>
      <c r="W15" s="400"/>
      <c r="X15" s="400"/>
      <c r="Y15" s="400"/>
      <c r="Z15" s="400"/>
      <c r="AA15" s="400"/>
      <c r="AB15" s="400"/>
      <c r="AC15" s="400"/>
      <c r="AD15" s="400"/>
      <c r="AE15" s="400"/>
      <c r="AF15" s="401"/>
      <c r="AG15" s="107"/>
      <c r="AJ15" s="106"/>
      <c r="AK15" s="399"/>
      <c r="AL15" s="400"/>
      <c r="AM15" s="400"/>
      <c r="AN15" s="400"/>
      <c r="AO15" s="400"/>
      <c r="AP15" s="400"/>
      <c r="AQ15" s="400"/>
      <c r="AR15" s="400"/>
      <c r="AS15" s="400"/>
      <c r="AT15" s="400"/>
      <c r="AU15" s="400"/>
      <c r="AV15" s="400"/>
      <c r="AW15" s="401"/>
      <c r="AX15" s="107"/>
      <c r="BA15" s="106"/>
      <c r="BB15" s="399"/>
      <c r="BC15" s="400"/>
      <c r="BD15" s="400"/>
      <c r="BE15" s="400"/>
      <c r="BF15" s="400"/>
      <c r="BG15" s="400"/>
      <c r="BH15" s="400"/>
      <c r="BI15" s="400"/>
      <c r="BJ15" s="400"/>
      <c r="BK15" s="400"/>
      <c r="BL15" s="400"/>
      <c r="BM15" s="400"/>
      <c r="BN15" s="401"/>
      <c r="BO15" s="107"/>
    </row>
    <row r="16" spans="1:70" ht="21" customHeight="1" x14ac:dyDescent="0.3">
      <c r="B16" s="106"/>
      <c r="C16" s="399"/>
      <c r="D16" s="409"/>
      <c r="E16" s="409"/>
      <c r="F16" s="409"/>
      <c r="G16" s="409"/>
      <c r="H16" s="409"/>
      <c r="I16" s="409"/>
      <c r="J16" s="409"/>
      <c r="K16" s="409"/>
      <c r="L16" s="409"/>
      <c r="M16" s="409"/>
      <c r="N16" s="409"/>
      <c r="O16" s="410"/>
      <c r="P16" s="107"/>
      <c r="S16" s="106"/>
      <c r="T16" s="399"/>
      <c r="U16" s="400"/>
      <c r="V16" s="400"/>
      <c r="W16" s="400"/>
      <c r="X16" s="400"/>
      <c r="Y16" s="400"/>
      <c r="Z16" s="400"/>
      <c r="AA16" s="400"/>
      <c r="AB16" s="400"/>
      <c r="AC16" s="400"/>
      <c r="AD16" s="400"/>
      <c r="AE16" s="400"/>
      <c r="AF16" s="401"/>
      <c r="AG16" s="107"/>
      <c r="AJ16" s="106"/>
      <c r="AK16" s="399"/>
      <c r="AL16" s="400"/>
      <c r="AM16" s="400"/>
      <c r="AN16" s="400"/>
      <c r="AO16" s="400"/>
      <c r="AP16" s="400"/>
      <c r="AQ16" s="400"/>
      <c r="AR16" s="400"/>
      <c r="AS16" s="400"/>
      <c r="AT16" s="400"/>
      <c r="AU16" s="400"/>
      <c r="AV16" s="400"/>
      <c r="AW16" s="401"/>
      <c r="AX16" s="107"/>
      <c r="BA16" s="106"/>
      <c r="BB16" s="399"/>
      <c r="BC16" s="400"/>
      <c r="BD16" s="400"/>
      <c r="BE16" s="400"/>
      <c r="BF16" s="400"/>
      <c r="BG16" s="400"/>
      <c r="BH16" s="400"/>
      <c r="BI16" s="400"/>
      <c r="BJ16" s="400"/>
      <c r="BK16" s="400"/>
      <c r="BL16" s="400"/>
      <c r="BM16" s="400"/>
      <c r="BN16" s="401"/>
      <c r="BO16" s="107"/>
    </row>
    <row r="17" spans="2:67" ht="21" customHeight="1" x14ac:dyDescent="0.3">
      <c r="B17" s="106"/>
      <c r="C17" s="399"/>
      <c r="D17" s="409"/>
      <c r="E17" s="409"/>
      <c r="F17" s="409"/>
      <c r="G17" s="409"/>
      <c r="H17" s="409"/>
      <c r="I17" s="409"/>
      <c r="J17" s="409"/>
      <c r="K17" s="409"/>
      <c r="L17" s="409"/>
      <c r="M17" s="409"/>
      <c r="N17" s="409"/>
      <c r="O17" s="410"/>
      <c r="P17" s="107"/>
      <c r="S17" s="106"/>
      <c r="T17" s="399"/>
      <c r="U17" s="400"/>
      <c r="V17" s="400"/>
      <c r="W17" s="400"/>
      <c r="X17" s="400"/>
      <c r="Y17" s="400"/>
      <c r="Z17" s="400"/>
      <c r="AA17" s="400"/>
      <c r="AB17" s="400"/>
      <c r="AC17" s="400"/>
      <c r="AD17" s="400"/>
      <c r="AE17" s="400"/>
      <c r="AF17" s="401"/>
      <c r="AG17" s="107"/>
      <c r="AJ17" s="106"/>
      <c r="AK17" s="399"/>
      <c r="AL17" s="400"/>
      <c r="AM17" s="400"/>
      <c r="AN17" s="400"/>
      <c r="AO17" s="400"/>
      <c r="AP17" s="400"/>
      <c r="AQ17" s="400"/>
      <c r="AR17" s="400"/>
      <c r="AS17" s="400"/>
      <c r="AT17" s="400"/>
      <c r="AU17" s="400"/>
      <c r="AV17" s="400"/>
      <c r="AW17" s="401"/>
      <c r="AX17" s="107"/>
      <c r="BA17" s="106"/>
      <c r="BB17" s="399"/>
      <c r="BC17" s="400"/>
      <c r="BD17" s="400"/>
      <c r="BE17" s="400"/>
      <c r="BF17" s="400"/>
      <c r="BG17" s="400"/>
      <c r="BH17" s="400"/>
      <c r="BI17" s="400"/>
      <c r="BJ17" s="400"/>
      <c r="BK17" s="400"/>
      <c r="BL17" s="400"/>
      <c r="BM17" s="400"/>
      <c r="BN17" s="401"/>
      <c r="BO17" s="107"/>
    </row>
    <row r="18" spans="2:67" ht="21" customHeight="1" x14ac:dyDescent="0.3">
      <c r="B18" s="106"/>
      <c r="C18" s="399"/>
      <c r="D18" s="409"/>
      <c r="E18" s="409"/>
      <c r="F18" s="409"/>
      <c r="G18" s="409"/>
      <c r="H18" s="409"/>
      <c r="I18" s="409"/>
      <c r="J18" s="409"/>
      <c r="K18" s="409"/>
      <c r="L18" s="409"/>
      <c r="M18" s="409"/>
      <c r="N18" s="409"/>
      <c r="O18" s="401"/>
      <c r="P18" s="107"/>
      <c r="S18" s="106"/>
      <c r="T18" s="399"/>
      <c r="U18" s="400"/>
      <c r="V18" s="400"/>
      <c r="W18" s="400"/>
      <c r="X18" s="400"/>
      <c r="Y18" s="400"/>
      <c r="Z18" s="400"/>
      <c r="AA18" s="400"/>
      <c r="AB18" s="400"/>
      <c r="AC18" s="400"/>
      <c r="AD18" s="400"/>
      <c r="AE18" s="400"/>
      <c r="AF18" s="401"/>
      <c r="AG18" s="107"/>
      <c r="AJ18" s="106"/>
      <c r="AK18" s="399"/>
      <c r="AL18" s="400"/>
      <c r="AM18" s="400"/>
      <c r="AN18" s="400"/>
      <c r="AO18" s="400"/>
      <c r="AP18" s="400"/>
      <c r="AQ18" s="400"/>
      <c r="AR18" s="400"/>
      <c r="AS18" s="400"/>
      <c r="AT18" s="400"/>
      <c r="AU18" s="400"/>
      <c r="AV18" s="400"/>
      <c r="AW18" s="401"/>
      <c r="AX18" s="107"/>
      <c r="BA18" s="106"/>
      <c r="BB18" s="399"/>
      <c r="BC18" s="400"/>
      <c r="BD18" s="400"/>
      <c r="BE18" s="400"/>
      <c r="BF18" s="400"/>
      <c r="BG18" s="400"/>
      <c r="BH18" s="400"/>
      <c r="BI18" s="400"/>
      <c r="BJ18" s="400"/>
      <c r="BK18" s="400"/>
      <c r="BL18" s="400"/>
      <c r="BM18" s="400"/>
      <c r="BN18" s="401"/>
      <c r="BO18" s="107"/>
    </row>
    <row r="19" spans="2:67" ht="21" customHeight="1" x14ac:dyDescent="0.3">
      <c r="B19" s="106"/>
      <c r="C19" s="399"/>
      <c r="D19" s="409"/>
      <c r="E19" s="409"/>
      <c r="F19" s="409"/>
      <c r="G19" s="409"/>
      <c r="H19" s="409"/>
      <c r="I19" s="409"/>
      <c r="J19" s="409"/>
      <c r="K19" s="409"/>
      <c r="L19" s="409"/>
      <c r="M19" s="409"/>
      <c r="N19" s="409"/>
      <c r="O19" s="401"/>
      <c r="P19" s="107"/>
      <c r="S19" s="106"/>
      <c r="T19" s="399"/>
      <c r="U19" s="400"/>
      <c r="V19" s="400"/>
      <c r="W19" s="400"/>
      <c r="X19" s="400"/>
      <c r="Y19" s="400"/>
      <c r="Z19" s="400"/>
      <c r="AA19" s="400"/>
      <c r="AB19" s="400"/>
      <c r="AC19" s="400"/>
      <c r="AD19" s="400"/>
      <c r="AE19" s="400"/>
      <c r="AF19" s="401"/>
      <c r="AG19" s="107"/>
      <c r="AJ19" s="106"/>
      <c r="AK19" s="399"/>
      <c r="AL19" s="400"/>
      <c r="AM19" s="400"/>
      <c r="AN19" s="400"/>
      <c r="AO19" s="400"/>
      <c r="AP19" s="400"/>
      <c r="AQ19" s="400"/>
      <c r="AR19" s="400"/>
      <c r="AS19" s="400"/>
      <c r="AT19" s="400"/>
      <c r="AU19" s="400"/>
      <c r="AV19" s="400"/>
      <c r="AW19" s="401"/>
      <c r="AX19" s="107"/>
      <c r="BA19" s="106"/>
      <c r="BB19" s="399"/>
      <c r="BC19" s="400"/>
      <c r="BD19" s="400"/>
      <c r="BE19" s="400"/>
      <c r="BF19" s="400"/>
      <c r="BG19" s="400"/>
      <c r="BH19" s="400"/>
      <c r="BI19" s="400"/>
      <c r="BJ19" s="400"/>
      <c r="BK19" s="400"/>
      <c r="BL19" s="400"/>
      <c r="BM19" s="400"/>
      <c r="BN19" s="401"/>
      <c r="BO19" s="107"/>
    </row>
    <row r="20" spans="2:67" ht="21" customHeight="1" x14ac:dyDescent="0.3">
      <c r="B20" s="106"/>
      <c r="C20" s="399"/>
      <c r="D20" s="409"/>
      <c r="E20" s="409"/>
      <c r="F20" s="409"/>
      <c r="G20" s="409"/>
      <c r="H20" s="409"/>
      <c r="I20" s="409"/>
      <c r="J20" s="409"/>
      <c r="K20" s="409"/>
      <c r="L20" s="409"/>
      <c r="M20" s="409"/>
      <c r="N20" s="409"/>
      <c r="O20" s="401"/>
      <c r="P20" s="107"/>
      <c r="S20" s="106"/>
      <c r="T20" s="399"/>
      <c r="U20" s="400"/>
      <c r="V20" s="400"/>
      <c r="W20" s="400"/>
      <c r="X20" s="400"/>
      <c r="Y20" s="400"/>
      <c r="Z20" s="400"/>
      <c r="AA20" s="400"/>
      <c r="AB20" s="400"/>
      <c r="AC20" s="400"/>
      <c r="AD20" s="400"/>
      <c r="AE20" s="400"/>
      <c r="AF20" s="401"/>
      <c r="AG20" s="107"/>
      <c r="AJ20" s="106"/>
      <c r="AK20" s="399"/>
      <c r="AL20" s="400"/>
      <c r="AM20" s="400"/>
      <c r="AN20" s="400"/>
      <c r="AO20" s="400"/>
      <c r="AP20" s="400"/>
      <c r="AQ20" s="400"/>
      <c r="AR20" s="400"/>
      <c r="AS20" s="400"/>
      <c r="AT20" s="400"/>
      <c r="AU20" s="400"/>
      <c r="AV20" s="400"/>
      <c r="AW20" s="401"/>
      <c r="AX20" s="107"/>
      <c r="BA20" s="106"/>
      <c r="BB20" s="399"/>
      <c r="BC20" s="400"/>
      <c r="BD20" s="400"/>
      <c r="BE20" s="400"/>
      <c r="BF20" s="400"/>
      <c r="BG20" s="400"/>
      <c r="BH20" s="400"/>
      <c r="BI20" s="400"/>
      <c r="BJ20" s="400"/>
      <c r="BK20" s="400"/>
      <c r="BL20" s="400"/>
      <c r="BM20" s="400"/>
      <c r="BN20" s="401"/>
      <c r="BO20" s="107"/>
    </row>
    <row r="21" spans="2:67" ht="21" customHeight="1" x14ac:dyDescent="0.3">
      <c r="B21" s="106"/>
      <c r="C21" s="399"/>
      <c r="D21" s="409"/>
      <c r="E21" s="409"/>
      <c r="F21" s="409"/>
      <c r="G21" s="409"/>
      <c r="H21" s="409"/>
      <c r="I21" s="409"/>
      <c r="J21" s="409"/>
      <c r="K21" s="409"/>
      <c r="L21" s="409"/>
      <c r="M21" s="409"/>
      <c r="N21" s="409"/>
      <c r="O21" s="401"/>
      <c r="P21" s="107"/>
      <c r="S21" s="106"/>
      <c r="T21" s="399"/>
      <c r="U21" s="400"/>
      <c r="V21" s="400"/>
      <c r="W21" s="400"/>
      <c r="X21" s="400"/>
      <c r="Y21" s="400"/>
      <c r="Z21" s="400"/>
      <c r="AA21" s="400"/>
      <c r="AB21" s="400"/>
      <c r="AC21" s="400"/>
      <c r="AD21" s="400"/>
      <c r="AE21" s="400"/>
      <c r="AF21" s="401"/>
      <c r="AG21" s="107"/>
      <c r="AJ21" s="106"/>
      <c r="AK21" s="399"/>
      <c r="AL21" s="400"/>
      <c r="AM21" s="400"/>
      <c r="AN21" s="400"/>
      <c r="AO21" s="400"/>
      <c r="AP21" s="400"/>
      <c r="AQ21" s="400"/>
      <c r="AR21" s="400"/>
      <c r="AS21" s="400"/>
      <c r="AT21" s="400"/>
      <c r="AU21" s="400"/>
      <c r="AV21" s="400"/>
      <c r="AW21" s="401"/>
      <c r="AX21" s="107"/>
      <c r="BA21" s="106"/>
      <c r="BB21" s="399"/>
      <c r="BC21" s="400"/>
      <c r="BD21" s="400"/>
      <c r="BE21" s="400"/>
      <c r="BF21" s="400"/>
      <c r="BG21" s="400"/>
      <c r="BH21" s="400"/>
      <c r="BI21" s="400"/>
      <c r="BJ21" s="400"/>
      <c r="BK21" s="400"/>
      <c r="BL21" s="400"/>
      <c r="BM21" s="400"/>
      <c r="BN21" s="401"/>
      <c r="BO21" s="107"/>
    </row>
    <row r="22" spans="2:67" ht="21" customHeight="1" x14ac:dyDescent="0.3">
      <c r="B22" s="106"/>
      <c r="C22" s="399"/>
      <c r="D22" s="409"/>
      <c r="E22" s="409"/>
      <c r="F22" s="409"/>
      <c r="G22" s="409"/>
      <c r="H22" s="409"/>
      <c r="I22" s="409"/>
      <c r="J22" s="409"/>
      <c r="K22" s="409"/>
      <c r="L22" s="409"/>
      <c r="M22" s="409"/>
      <c r="N22" s="409"/>
      <c r="O22" s="401"/>
      <c r="P22" s="107"/>
      <c r="S22" s="106"/>
      <c r="T22" s="399"/>
      <c r="U22" s="400"/>
      <c r="V22" s="400"/>
      <c r="W22" s="400"/>
      <c r="X22" s="400"/>
      <c r="Y22" s="400"/>
      <c r="Z22" s="400"/>
      <c r="AA22" s="400"/>
      <c r="AB22" s="400"/>
      <c r="AC22" s="400"/>
      <c r="AD22" s="400"/>
      <c r="AE22" s="400"/>
      <c r="AF22" s="401"/>
      <c r="AG22" s="107"/>
      <c r="AJ22" s="106"/>
      <c r="AK22" s="399"/>
      <c r="AL22" s="400"/>
      <c r="AM22" s="400"/>
      <c r="AN22" s="400"/>
      <c r="AO22" s="400"/>
      <c r="AP22" s="400"/>
      <c r="AQ22" s="400"/>
      <c r="AR22" s="400"/>
      <c r="AS22" s="400"/>
      <c r="AT22" s="400"/>
      <c r="AU22" s="400"/>
      <c r="AV22" s="400"/>
      <c r="AW22" s="401"/>
      <c r="AX22" s="107"/>
      <c r="BA22" s="106"/>
      <c r="BB22" s="399"/>
      <c r="BC22" s="400"/>
      <c r="BD22" s="400"/>
      <c r="BE22" s="400"/>
      <c r="BF22" s="400"/>
      <c r="BG22" s="400"/>
      <c r="BH22" s="400"/>
      <c r="BI22" s="400"/>
      <c r="BJ22" s="400"/>
      <c r="BK22" s="400"/>
      <c r="BL22" s="400"/>
      <c r="BM22" s="400"/>
      <c r="BN22" s="401"/>
      <c r="BO22" s="107"/>
    </row>
    <row r="23" spans="2:67" ht="21" customHeight="1" x14ac:dyDescent="0.3">
      <c r="B23" s="106"/>
      <c r="C23" s="399"/>
      <c r="D23" s="409"/>
      <c r="E23" s="409"/>
      <c r="F23" s="409"/>
      <c r="G23" s="409"/>
      <c r="H23" s="409"/>
      <c r="I23" s="409"/>
      <c r="J23" s="409"/>
      <c r="K23" s="409"/>
      <c r="L23" s="409"/>
      <c r="M23" s="409"/>
      <c r="N23" s="409"/>
      <c r="O23" s="401"/>
      <c r="P23" s="107"/>
      <c r="S23" s="106"/>
      <c r="T23" s="399"/>
      <c r="U23" s="400"/>
      <c r="V23" s="400"/>
      <c r="W23" s="400"/>
      <c r="X23" s="400"/>
      <c r="Y23" s="400"/>
      <c r="Z23" s="400"/>
      <c r="AA23" s="400"/>
      <c r="AB23" s="400"/>
      <c r="AC23" s="400"/>
      <c r="AD23" s="400"/>
      <c r="AE23" s="400"/>
      <c r="AF23" s="401"/>
      <c r="AG23" s="107"/>
      <c r="AJ23" s="106"/>
      <c r="AK23" s="399"/>
      <c r="AL23" s="400"/>
      <c r="AM23" s="400"/>
      <c r="AN23" s="400"/>
      <c r="AO23" s="400"/>
      <c r="AP23" s="400"/>
      <c r="AQ23" s="400"/>
      <c r="AR23" s="400"/>
      <c r="AS23" s="400"/>
      <c r="AT23" s="400"/>
      <c r="AU23" s="400"/>
      <c r="AV23" s="400"/>
      <c r="AW23" s="401"/>
      <c r="AX23" s="107"/>
      <c r="BA23" s="106"/>
      <c r="BB23" s="399"/>
      <c r="BC23" s="400"/>
      <c r="BD23" s="400"/>
      <c r="BE23" s="400"/>
      <c r="BF23" s="400"/>
      <c r="BG23" s="400"/>
      <c r="BH23" s="400"/>
      <c r="BI23" s="400"/>
      <c r="BJ23" s="400"/>
      <c r="BK23" s="400"/>
      <c r="BL23" s="400"/>
      <c r="BM23" s="400"/>
      <c r="BN23" s="401"/>
      <c r="BO23" s="107"/>
    </row>
    <row r="24" spans="2:67" ht="21" customHeight="1" x14ac:dyDescent="0.3">
      <c r="B24" s="106"/>
      <c r="C24" s="399"/>
      <c r="D24" s="409"/>
      <c r="E24" s="409"/>
      <c r="F24" s="409"/>
      <c r="G24" s="409"/>
      <c r="H24" s="409"/>
      <c r="I24" s="409"/>
      <c r="J24" s="409"/>
      <c r="K24" s="409"/>
      <c r="L24" s="409"/>
      <c r="M24" s="409"/>
      <c r="N24" s="409"/>
      <c r="O24" s="401"/>
      <c r="P24" s="107"/>
      <c r="S24" s="106"/>
      <c r="T24" s="399"/>
      <c r="U24" s="400"/>
      <c r="V24" s="400"/>
      <c r="W24" s="400"/>
      <c r="X24" s="400"/>
      <c r="Y24" s="400"/>
      <c r="Z24" s="400"/>
      <c r="AA24" s="400"/>
      <c r="AB24" s="400"/>
      <c r="AC24" s="400"/>
      <c r="AD24" s="400"/>
      <c r="AE24" s="400"/>
      <c r="AF24" s="401"/>
      <c r="AG24" s="107"/>
      <c r="AJ24" s="106"/>
      <c r="AK24" s="399"/>
      <c r="AL24" s="400"/>
      <c r="AM24" s="400"/>
      <c r="AN24" s="400"/>
      <c r="AO24" s="400"/>
      <c r="AP24" s="400"/>
      <c r="AQ24" s="400"/>
      <c r="AR24" s="400"/>
      <c r="AS24" s="400"/>
      <c r="AT24" s="400"/>
      <c r="AU24" s="400"/>
      <c r="AV24" s="400"/>
      <c r="AW24" s="401"/>
      <c r="AX24" s="107"/>
      <c r="BA24" s="106"/>
      <c r="BB24" s="399"/>
      <c r="BC24" s="400"/>
      <c r="BD24" s="400"/>
      <c r="BE24" s="400"/>
      <c r="BF24" s="400"/>
      <c r="BG24" s="400"/>
      <c r="BH24" s="400"/>
      <c r="BI24" s="400"/>
      <c r="BJ24" s="400"/>
      <c r="BK24" s="400"/>
      <c r="BL24" s="400"/>
      <c r="BM24" s="400"/>
      <c r="BN24" s="401"/>
      <c r="BO24" s="107"/>
    </row>
    <row r="25" spans="2:67" ht="21" customHeight="1" x14ac:dyDescent="0.3">
      <c r="B25" s="106"/>
      <c r="C25" s="399"/>
      <c r="D25" s="409"/>
      <c r="E25" s="409"/>
      <c r="F25" s="409"/>
      <c r="G25" s="409"/>
      <c r="H25" s="409"/>
      <c r="I25" s="409"/>
      <c r="J25" s="409"/>
      <c r="K25" s="409"/>
      <c r="L25" s="409"/>
      <c r="M25" s="409"/>
      <c r="N25" s="409"/>
      <c r="O25" s="401"/>
      <c r="P25" s="107"/>
      <c r="S25" s="106"/>
      <c r="T25" s="399"/>
      <c r="U25" s="400"/>
      <c r="V25" s="400"/>
      <c r="W25" s="400"/>
      <c r="X25" s="400"/>
      <c r="Y25" s="400"/>
      <c r="Z25" s="400"/>
      <c r="AA25" s="400"/>
      <c r="AB25" s="400"/>
      <c r="AC25" s="400"/>
      <c r="AD25" s="400"/>
      <c r="AE25" s="400"/>
      <c r="AF25" s="401"/>
      <c r="AG25" s="107"/>
      <c r="AJ25" s="106"/>
      <c r="AK25" s="399"/>
      <c r="AL25" s="400"/>
      <c r="AM25" s="400"/>
      <c r="AN25" s="400"/>
      <c r="AO25" s="400"/>
      <c r="AP25" s="400"/>
      <c r="AQ25" s="400"/>
      <c r="AR25" s="400"/>
      <c r="AS25" s="400"/>
      <c r="AT25" s="400"/>
      <c r="AU25" s="400"/>
      <c r="AV25" s="400"/>
      <c r="AW25" s="401"/>
      <c r="AX25" s="107"/>
      <c r="BA25" s="106"/>
      <c r="BB25" s="399"/>
      <c r="BC25" s="400"/>
      <c r="BD25" s="400"/>
      <c r="BE25" s="400"/>
      <c r="BF25" s="400"/>
      <c r="BG25" s="400"/>
      <c r="BH25" s="400"/>
      <c r="BI25" s="400"/>
      <c r="BJ25" s="400"/>
      <c r="BK25" s="400"/>
      <c r="BL25" s="400"/>
      <c r="BM25" s="400"/>
      <c r="BN25" s="401"/>
      <c r="BO25" s="107"/>
    </row>
    <row r="26" spans="2:67" ht="21" customHeight="1" x14ac:dyDescent="0.3">
      <c r="B26" s="106"/>
      <c r="C26" s="399"/>
      <c r="D26" s="409"/>
      <c r="E26" s="409"/>
      <c r="F26" s="409"/>
      <c r="G26" s="409"/>
      <c r="H26" s="409"/>
      <c r="I26" s="409"/>
      <c r="J26" s="409"/>
      <c r="K26" s="409"/>
      <c r="L26" s="409"/>
      <c r="M26" s="409"/>
      <c r="N26" s="409"/>
      <c r="O26" s="401"/>
      <c r="P26" s="107"/>
      <c r="S26" s="106"/>
      <c r="T26" s="399"/>
      <c r="U26" s="400"/>
      <c r="V26" s="400"/>
      <c r="W26" s="400"/>
      <c r="X26" s="400"/>
      <c r="Y26" s="400"/>
      <c r="Z26" s="400"/>
      <c r="AA26" s="400"/>
      <c r="AB26" s="400"/>
      <c r="AC26" s="400"/>
      <c r="AD26" s="400"/>
      <c r="AE26" s="400"/>
      <c r="AF26" s="401"/>
      <c r="AG26" s="107"/>
      <c r="AJ26" s="106"/>
      <c r="AK26" s="399"/>
      <c r="AL26" s="400"/>
      <c r="AM26" s="400"/>
      <c r="AN26" s="400"/>
      <c r="AO26" s="400"/>
      <c r="AP26" s="400"/>
      <c r="AQ26" s="400"/>
      <c r="AR26" s="400"/>
      <c r="AS26" s="400"/>
      <c r="AT26" s="400"/>
      <c r="AU26" s="400"/>
      <c r="AV26" s="400"/>
      <c r="AW26" s="401"/>
      <c r="AX26" s="107"/>
      <c r="BA26" s="106"/>
      <c r="BB26" s="399"/>
      <c r="BC26" s="400"/>
      <c r="BD26" s="400"/>
      <c r="BE26" s="400"/>
      <c r="BF26" s="400"/>
      <c r="BG26" s="400"/>
      <c r="BH26" s="400"/>
      <c r="BI26" s="400"/>
      <c r="BJ26" s="400"/>
      <c r="BK26" s="400"/>
      <c r="BL26" s="400"/>
      <c r="BM26" s="400"/>
      <c r="BN26" s="401"/>
      <c r="BO26" s="107"/>
    </row>
    <row r="27" spans="2:67" ht="21" customHeight="1" x14ac:dyDescent="0.3">
      <c r="B27" s="106"/>
      <c r="C27" s="399"/>
      <c r="D27" s="409"/>
      <c r="E27" s="409"/>
      <c r="F27" s="409"/>
      <c r="G27" s="409"/>
      <c r="H27" s="409"/>
      <c r="I27" s="409"/>
      <c r="J27" s="409"/>
      <c r="K27" s="409"/>
      <c r="L27" s="409"/>
      <c r="M27" s="409"/>
      <c r="N27" s="409"/>
      <c r="O27" s="401"/>
      <c r="P27" s="107"/>
      <c r="S27" s="106"/>
      <c r="T27" s="399"/>
      <c r="U27" s="400"/>
      <c r="V27" s="400"/>
      <c r="W27" s="400"/>
      <c r="X27" s="400"/>
      <c r="Y27" s="400"/>
      <c r="Z27" s="400"/>
      <c r="AA27" s="400"/>
      <c r="AB27" s="400"/>
      <c r="AC27" s="400"/>
      <c r="AD27" s="400"/>
      <c r="AE27" s="400"/>
      <c r="AF27" s="401"/>
      <c r="AG27" s="107"/>
      <c r="AJ27" s="106"/>
      <c r="AK27" s="399"/>
      <c r="AL27" s="400"/>
      <c r="AM27" s="400"/>
      <c r="AN27" s="400"/>
      <c r="AO27" s="400"/>
      <c r="AP27" s="400"/>
      <c r="AQ27" s="400"/>
      <c r="AR27" s="400"/>
      <c r="AS27" s="400"/>
      <c r="AT27" s="400"/>
      <c r="AU27" s="400"/>
      <c r="AV27" s="400"/>
      <c r="AW27" s="401"/>
      <c r="AX27" s="107"/>
      <c r="BA27" s="106"/>
      <c r="BB27" s="399"/>
      <c r="BC27" s="400"/>
      <c r="BD27" s="400"/>
      <c r="BE27" s="400"/>
      <c r="BF27" s="400"/>
      <c r="BG27" s="400"/>
      <c r="BH27" s="400"/>
      <c r="BI27" s="400"/>
      <c r="BJ27" s="400"/>
      <c r="BK27" s="400"/>
      <c r="BL27" s="400"/>
      <c r="BM27" s="400"/>
      <c r="BN27" s="401"/>
      <c r="BO27" s="107"/>
    </row>
    <row r="28" spans="2:67" ht="21" customHeight="1" x14ac:dyDescent="0.3">
      <c r="B28" s="106"/>
      <c r="C28" s="399"/>
      <c r="D28" s="409"/>
      <c r="E28" s="409"/>
      <c r="F28" s="409"/>
      <c r="G28" s="409"/>
      <c r="H28" s="409"/>
      <c r="I28" s="409"/>
      <c r="J28" s="409"/>
      <c r="K28" s="409"/>
      <c r="L28" s="409"/>
      <c r="M28" s="409"/>
      <c r="N28" s="409"/>
      <c r="O28" s="401"/>
      <c r="P28" s="107"/>
      <c r="S28" s="106"/>
      <c r="T28" s="399"/>
      <c r="U28" s="400"/>
      <c r="V28" s="400"/>
      <c r="W28" s="400"/>
      <c r="X28" s="400"/>
      <c r="Y28" s="400"/>
      <c r="Z28" s="400"/>
      <c r="AA28" s="400"/>
      <c r="AB28" s="400"/>
      <c r="AC28" s="400"/>
      <c r="AD28" s="400"/>
      <c r="AE28" s="400"/>
      <c r="AF28" s="401"/>
      <c r="AG28" s="107"/>
      <c r="AJ28" s="106"/>
      <c r="AK28" s="399"/>
      <c r="AL28" s="400"/>
      <c r="AM28" s="400"/>
      <c r="AN28" s="400"/>
      <c r="AO28" s="400"/>
      <c r="AP28" s="400"/>
      <c r="AQ28" s="400"/>
      <c r="AR28" s="400"/>
      <c r="AS28" s="400"/>
      <c r="AT28" s="400"/>
      <c r="AU28" s="400"/>
      <c r="AV28" s="400"/>
      <c r="AW28" s="401"/>
      <c r="AX28" s="107"/>
      <c r="BA28" s="106"/>
      <c r="BB28" s="399"/>
      <c r="BC28" s="400"/>
      <c r="BD28" s="400"/>
      <c r="BE28" s="400"/>
      <c r="BF28" s="400"/>
      <c r="BG28" s="400"/>
      <c r="BH28" s="400"/>
      <c r="BI28" s="400"/>
      <c r="BJ28" s="400"/>
      <c r="BK28" s="400"/>
      <c r="BL28" s="400"/>
      <c r="BM28" s="400"/>
      <c r="BN28" s="401"/>
      <c r="BO28" s="107"/>
    </row>
    <row r="29" spans="2:67" ht="21" customHeight="1" x14ac:dyDescent="0.3">
      <c r="B29" s="106"/>
      <c r="C29" s="399"/>
      <c r="D29" s="409"/>
      <c r="E29" s="409"/>
      <c r="F29" s="409"/>
      <c r="G29" s="409"/>
      <c r="H29" s="409"/>
      <c r="I29" s="409"/>
      <c r="J29" s="409"/>
      <c r="K29" s="409"/>
      <c r="L29" s="409"/>
      <c r="M29" s="409"/>
      <c r="N29" s="409"/>
      <c r="O29" s="401"/>
      <c r="P29" s="107"/>
      <c r="S29" s="106"/>
      <c r="T29" s="399"/>
      <c r="U29" s="400"/>
      <c r="V29" s="400"/>
      <c r="W29" s="400"/>
      <c r="X29" s="400"/>
      <c r="Y29" s="400"/>
      <c r="Z29" s="400"/>
      <c r="AA29" s="400"/>
      <c r="AB29" s="400"/>
      <c r="AC29" s="400"/>
      <c r="AD29" s="400"/>
      <c r="AE29" s="400"/>
      <c r="AF29" s="401"/>
      <c r="AG29" s="107"/>
      <c r="AJ29" s="106"/>
      <c r="AK29" s="399"/>
      <c r="AL29" s="400"/>
      <c r="AM29" s="400"/>
      <c r="AN29" s="400"/>
      <c r="AO29" s="400"/>
      <c r="AP29" s="400"/>
      <c r="AQ29" s="400"/>
      <c r="AR29" s="400"/>
      <c r="AS29" s="400"/>
      <c r="AT29" s="400"/>
      <c r="AU29" s="400"/>
      <c r="AV29" s="400"/>
      <c r="AW29" s="401"/>
      <c r="AX29" s="107"/>
      <c r="BA29" s="106"/>
      <c r="BB29" s="399"/>
      <c r="BC29" s="400"/>
      <c r="BD29" s="400"/>
      <c r="BE29" s="400"/>
      <c r="BF29" s="400"/>
      <c r="BG29" s="400"/>
      <c r="BH29" s="400"/>
      <c r="BI29" s="400"/>
      <c r="BJ29" s="400"/>
      <c r="BK29" s="400"/>
      <c r="BL29" s="400"/>
      <c r="BM29" s="400"/>
      <c r="BN29" s="401"/>
      <c r="BO29" s="107"/>
    </row>
    <row r="30" spans="2:67" ht="21" customHeight="1" x14ac:dyDescent="0.3">
      <c r="B30" s="106"/>
      <c r="C30" s="399"/>
      <c r="D30" s="409"/>
      <c r="E30" s="409"/>
      <c r="F30" s="409"/>
      <c r="G30" s="409"/>
      <c r="H30" s="409"/>
      <c r="I30" s="409"/>
      <c r="J30" s="409"/>
      <c r="K30" s="409"/>
      <c r="L30" s="409"/>
      <c r="M30" s="409"/>
      <c r="N30" s="409"/>
      <c r="O30" s="401"/>
      <c r="P30" s="107"/>
      <c r="S30" s="106"/>
      <c r="T30" s="399"/>
      <c r="U30" s="400"/>
      <c r="V30" s="400"/>
      <c r="W30" s="400"/>
      <c r="X30" s="400"/>
      <c r="Y30" s="400"/>
      <c r="Z30" s="400"/>
      <c r="AA30" s="400"/>
      <c r="AB30" s="400"/>
      <c r="AC30" s="400"/>
      <c r="AD30" s="400"/>
      <c r="AE30" s="400"/>
      <c r="AF30" s="401"/>
      <c r="AG30" s="107"/>
      <c r="AJ30" s="106"/>
      <c r="AK30" s="399"/>
      <c r="AL30" s="400"/>
      <c r="AM30" s="400"/>
      <c r="AN30" s="400"/>
      <c r="AO30" s="400"/>
      <c r="AP30" s="400"/>
      <c r="AQ30" s="400"/>
      <c r="AR30" s="400"/>
      <c r="AS30" s="400"/>
      <c r="AT30" s="400"/>
      <c r="AU30" s="400"/>
      <c r="AV30" s="400"/>
      <c r="AW30" s="401"/>
      <c r="AX30" s="107"/>
      <c r="BA30" s="106"/>
      <c r="BB30" s="399"/>
      <c r="BC30" s="400"/>
      <c r="BD30" s="400"/>
      <c r="BE30" s="400"/>
      <c r="BF30" s="400"/>
      <c r="BG30" s="400"/>
      <c r="BH30" s="400"/>
      <c r="BI30" s="400"/>
      <c r="BJ30" s="400"/>
      <c r="BK30" s="400"/>
      <c r="BL30" s="400"/>
      <c r="BM30" s="400"/>
      <c r="BN30" s="401"/>
      <c r="BO30" s="107"/>
    </row>
    <row r="31" spans="2:67" ht="21" customHeight="1" x14ac:dyDescent="0.3">
      <c r="B31" s="106"/>
      <c r="C31" s="399"/>
      <c r="D31" s="409"/>
      <c r="E31" s="409"/>
      <c r="F31" s="409"/>
      <c r="G31" s="409"/>
      <c r="H31" s="409"/>
      <c r="I31" s="409"/>
      <c r="J31" s="409"/>
      <c r="K31" s="409"/>
      <c r="L31" s="409"/>
      <c r="M31" s="409"/>
      <c r="N31" s="409"/>
      <c r="O31" s="401"/>
      <c r="P31" s="107"/>
      <c r="S31" s="106"/>
      <c r="T31" s="399"/>
      <c r="U31" s="400"/>
      <c r="V31" s="400"/>
      <c r="W31" s="400"/>
      <c r="X31" s="400"/>
      <c r="Y31" s="400"/>
      <c r="Z31" s="400"/>
      <c r="AA31" s="400"/>
      <c r="AB31" s="400"/>
      <c r="AC31" s="400"/>
      <c r="AD31" s="400"/>
      <c r="AE31" s="400"/>
      <c r="AF31" s="401"/>
      <c r="AG31" s="107"/>
      <c r="AJ31" s="106"/>
      <c r="AK31" s="399"/>
      <c r="AL31" s="400"/>
      <c r="AM31" s="400"/>
      <c r="AN31" s="400"/>
      <c r="AO31" s="400"/>
      <c r="AP31" s="400"/>
      <c r="AQ31" s="400"/>
      <c r="AR31" s="400"/>
      <c r="AS31" s="400"/>
      <c r="AT31" s="400"/>
      <c r="AU31" s="400"/>
      <c r="AV31" s="400"/>
      <c r="AW31" s="401"/>
      <c r="AX31" s="107"/>
      <c r="BA31" s="106"/>
      <c r="BB31" s="399"/>
      <c r="BC31" s="400"/>
      <c r="BD31" s="400"/>
      <c r="BE31" s="400"/>
      <c r="BF31" s="400"/>
      <c r="BG31" s="400"/>
      <c r="BH31" s="400"/>
      <c r="BI31" s="400"/>
      <c r="BJ31" s="400"/>
      <c r="BK31" s="400"/>
      <c r="BL31" s="400"/>
      <c r="BM31" s="400"/>
      <c r="BN31" s="401"/>
      <c r="BO31" s="107"/>
    </row>
    <row r="32" spans="2:67" ht="21" customHeight="1" x14ac:dyDescent="0.3">
      <c r="B32" s="106"/>
      <c r="C32" s="402"/>
      <c r="D32" s="403"/>
      <c r="E32" s="403"/>
      <c r="F32" s="403"/>
      <c r="G32" s="403"/>
      <c r="H32" s="403"/>
      <c r="I32" s="403"/>
      <c r="J32" s="403"/>
      <c r="K32" s="403"/>
      <c r="L32" s="403"/>
      <c r="M32" s="403"/>
      <c r="N32" s="403"/>
      <c r="O32" s="404"/>
      <c r="P32" s="107"/>
      <c r="S32" s="106"/>
      <c r="T32" s="402"/>
      <c r="U32" s="403"/>
      <c r="V32" s="403"/>
      <c r="W32" s="403"/>
      <c r="X32" s="403"/>
      <c r="Y32" s="403"/>
      <c r="Z32" s="403"/>
      <c r="AA32" s="403"/>
      <c r="AB32" s="403"/>
      <c r="AC32" s="403"/>
      <c r="AD32" s="403"/>
      <c r="AE32" s="403"/>
      <c r="AF32" s="404"/>
      <c r="AG32" s="107"/>
      <c r="AJ32" s="106"/>
      <c r="AK32" s="402"/>
      <c r="AL32" s="403"/>
      <c r="AM32" s="403"/>
      <c r="AN32" s="403"/>
      <c r="AO32" s="403"/>
      <c r="AP32" s="403"/>
      <c r="AQ32" s="403"/>
      <c r="AR32" s="403"/>
      <c r="AS32" s="403"/>
      <c r="AT32" s="403"/>
      <c r="AU32" s="403"/>
      <c r="AV32" s="403"/>
      <c r="AW32" s="404"/>
      <c r="AX32" s="107"/>
      <c r="BA32" s="106"/>
      <c r="BB32" s="402"/>
      <c r="BC32" s="403"/>
      <c r="BD32" s="403"/>
      <c r="BE32" s="403"/>
      <c r="BF32" s="403"/>
      <c r="BG32" s="403"/>
      <c r="BH32" s="403"/>
      <c r="BI32" s="403"/>
      <c r="BJ32" s="403"/>
      <c r="BK32" s="403"/>
      <c r="BL32" s="403"/>
      <c r="BM32" s="403"/>
      <c r="BN32" s="404"/>
      <c r="BO32" s="107"/>
    </row>
    <row r="33" spans="2:67" ht="21" customHeight="1" thickBot="1" x14ac:dyDescent="0.35">
      <c r="B33" s="108"/>
      <c r="C33" s="109"/>
      <c r="D33" s="109"/>
      <c r="E33" s="109"/>
      <c r="F33" s="109"/>
      <c r="G33" s="109"/>
      <c r="H33" s="109"/>
      <c r="I33" s="109"/>
      <c r="J33" s="109"/>
      <c r="K33" s="109"/>
      <c r="L33" s="109"/>
      <c r="M33" s="109"/>
      <c r="N33" s="109"/>
      <c r="O33" s="109"/>
      <c r="P33" s="110"/>
      <c r="S33" s="108"/>
      <c r="T33" s="109"/>
      <c r="U33" s="109"/>
      <c r="V33" s="109"/>
      <c r="W33" s="109"/>
      <c r="X33" s="109"/>
      <c r="Y33" s="109"/>
      <c r="Z33" s="109"/>
      <c r="AA33" s="109"/>
      <c r="AB33" s="109"/>
      <c r="AC33" s="109"/>
      <c r="AD33" s="109"/>
      <c r="AE33" s="109"/>
      <c r="AF33" s="109"/>
      <c r="AG33" s="110"/>
      <c r="AJ33" s="108"/>
      <c r="AK33" s="109"/>
      <c r="AL33" s="109"/>
      <c r="AM33" s="109"/>
      <c r="AN33" s="109"/>
      <c r="AO33" s="109"/>
      <c r="AP33" s="109"/>
      <c r="AQ33" s="109"/>
      <c r="AR33" s="109"/>
      <c r="AS33" s="109"/>
      <c r="AT33" s="109"/>
      <c r="AU33" s="109"/>
      <c r="AV33" s="109"/>
      <c r="AW33" s="109"/>
      <c r="AX33" s="110"/>
      <c r="BA33" s="108"/>
      <c r="BB33" s="109"/>
      <c r="BC33" s="109"/>
      <c r="BD33" s="109"/>
      <c r="BE33" s="109"/>
      <c r="BF33" s="109"/>
      <c r="BG33" s="109"/>
      <c r="BH33" s="109"/>
      <c r="BI33" s="109"/>
      <c r="BJ33" s="109"/>
      <c r="BK33" s="109"/>
      <c r="BL33" s="109"/>
      <c r="BM33" s="109"/>
      <c r="BN33" s="109"/>
      <c r="BO33" s="110"/>
    </row>
    <row r="34" spans="2:67" ht="21" customHeight="1" thickBot="1" x14ac:dyDescent="0.35"/>
    <row r="35" spans="2:67" ht="21" customHeight="1" x14ac:dyDescent="0.3">
      <c r="B35" s="103"/>
      <c r="C35" s="104"/>
      <c r="D35" s="104"/>
      <c r="E35" s="104"/>
      <c r="F35" s="104"/>
      <c r="G35" s="104"/>
      <c r="H35" s="104"/>
      <c r="I35" s="104"/>
      <c r="J35" s="104"/>
      <c r="K35" s="104"/>
      <c r="L35" s="104"/>
      <c r="M35" s="104"/>
      <c r="N35" s="104"/>
      <c r="O35" s="104"/>
      <c r="P35" s="105"/>
      <c r="S35" s="103"/>
      <c r="T35" s="104"/>
      <c r="U35" s="104"/>
      <c r="V35" s="104"/>
      <c r="W35" s="104"/>
      <c r="X35" s="104"/>
      <c r="Y35" s="104"/>
      <c r="Z35" s="104"/>
      <c r="AA35" s="104"/>
      <c r="AB35" s="104"/>
      <c r="AC35" s="104"/>
      <c r="AD35" s="104"/>
      <c r="AE35" s="104"/>
      <c r="AF35" s="104"/>
      <c r="AG35" s="105"/>
      <c r="AJ35" s="103"/>
      <c r="AK35" s="104"/>
      <c r="AL35" s="104"/>
      <c r="AM35" s="104"/>
      <c r="AN35" s="104"/>
      <c r="AO35" s="104"/>
      <c r="AP35" s="104"/>
      <c r="AQ35" s="104"/>
      <c r="AR35" s="104"/>
      <c r="AS35" s="104"/>
      <c r="AT35" s="104"/>
      <c r="AU35" s="104"/>
      <c r="AV35" s="104"/>
      <c r="AW35" s="104"/>
      <c r="AX35" s="105"/>
      <c r="BA35" s="103"/>
      <c r="BB35" s="104"/>
      <c r="BC35" s="104"/>
      <c r="BD35" s="104"/>
      <c r="BE35" s="104"/>
      <c r="BF35" s="104"/>
      <c r="BG35" s="104"/>
      <c r="BH35" s="104"/>
      <c r="BI35" s="104"/>
      <c r="BJ35" s="104"/>
      <c r="BK35" s="104"/>
      <c r="BL35" s="104"/>
      <c r="BM35" s="104"/>
      <c r="BN35" s="104"/>
      <c r="BO35" s="105"/>
    </row>
    <row r="36" spans="2:67" ht="21" customHeight="1" x14ac:dyDescent="0.3">
      <c r="B36" s="106"/>
      <c r="C36" s="405" t="s">
        <v>2252</v>
      </c>
      <c r="D36" s="405"/>
      <c r="E36" s="405"/>
      <c r="F36" s="405"/>
      <c r="G36" s="405"/>
      <c r="H36" s="405"/>
      <c r="J36" s="411" t="s">
        <v>2253</v>
      </c>
      <c r="K36" s="412"/>
      <c r="L36" s="412"/>
      <c r="M36" s="412"/>
      <c r="N36" s="412"/>
      <c r="O36" s="413"/>
      <c r="P36" s="107"/>
      <c r="S36" s="106"/>
      <c r="T36" s="405" t="s">
        <v>2252</v>
      </c>
      <c r="U36" s="405"/>
      <c r="V36" s="405"/>
      <c r="W36" s="405"/>
      <c r="X36" s="405"/>
      <c r="Y36" s="405"/>
      <c r="AA36" s="411" t="s">
        <v>2253</v>
      </c>
      <c r="AB36" s="412"/>
      <c r="AC36" s="412"/>
      <c r="AD36" s="412"/>
      <c r="AE36" s="412"/>
      <c r="AF36" s="413"/>
      <c r="AG36" s="107"/>
      <c r="AJ36" s="106"/>
      <c r="AK36" s="405" t="s">
        <v>2252</v>
      </c>
      <c r="AL36" s="405"/>
      <c r="AM36" s="405"/>
      <c r="AN36" s="405"/>
      <c r="AO36" s="405"/>
      <c r="AP36" s="405"/>
      <c r="AR36" s="411" t="s">
        <v>2253</v>
      </c>
      <c r="AS36" s="412"/>
      <c r="AT36" s="412"/>
      <c r="AU36" s="412"/>
      <c r="AV36" s="412"/>
      <c r="AW36" s="413"/>
      <c r="AX36" s="107"/>
      <c r="BA36" s="106"/>
      <c r="BB36" s="405" t="s">
        <v>2252</v>
      </c>
      <c r="BC36" s="405"/>
      <c r="BD36" s="405"/>
      <c r="BE36" s="405"/>
      <c r="BF36" s="405"/>
      <c r="BG36" s="405"/>
      <c r="BI36" s="417" t="s">
        <v>2253</v>
      </c>
      <c r="BJ36" s="418"/>
      <c r="BK36" s="418"/>
      <c r="BL36" s="418"/>
      <c r="BM36" s="418"/>
      <c r="BN36" s="419"/>
      <c r="BO36" s="107"/>
    </row>
    <row r="37" spans="2:67" ht="21" customHeight="1" x14ac:dyDescent="0.3">
      <c r="B37" s="106"/>
      <c r="C37" s="414" t="s">
        <v>2254</v>
      </c>
      <c r="D37" s="93" t="s">
        <v>2255</v>
      </c>
      <c r="E37" s="93"/>
      <c r="F37" s="93"/>
      <c r="G37" s="93"/>
      <c r="H37" s="94"/>
      <c r="J37" s="95"/>
      <c r="O37" s="96"/>
      <c r="P37" s="107"/>
      <c r="S37" s="106"/>
      <c r="T37" s="414" t="s">
        <v>2254</v>
      </c>
      <c r="U37" s="93" t="s">
        <v>2255</v>
      </c>
      <c r="V37" s="93"/>
      <c r="W37" s="93"/>
      <c r="X37" s="93"/>
      <c r="Y37" s="94"/>
      <c r="AA37" s="95"/>
      <c r="AF37" s="96"/>
      <c r="AG37" s="107"/>
      <c r="AJ37" s="106"/>
      <c r="AK37" s="414" t="s">
        <v>2254</v>
      </c>
      <c r="AL37" s="93" t="s">
        <v>2255</v>
      </c>
      <c r="AM37" s="93"/>
      <c r="AN37" s="93"/>
      <c r="AO37" s="93"/>
      <c r="AP37" s="94"/>
      <c r="AR37" s="95"/>
      <c r="AW37" s="96"/>
      <c r="AX37" s="107"/>
      <c r="BA37" s="106"/>
      <c r="BB37" s="414" t="s">
        <v>2254</v>
      </c>
      <c r="BC37" s="93" t="s">
        <v>2255</v>
      </c>
      <c r="BD37" s="93"/>
      <c r="BE37" s="93"/>
      <c r="BF37" s="93"/>
      <c r="BG37" s="94"/>
      <c r="BI37" s="95"/>
      <c r="BN37" s="96"/>
      <c r="BO37" s="107"/>
    </row>
    <row r="38" spans="2:67" ht="21" customHeight="1" x14ac:dyDescent="0.3">
      <c r="B38" s="106"/>
      <c r="C38" s="414"/>
      <c r="D38" s="98" t="s">
        <v>2373</v>
      </c>
      <c r="E38" s="98"/>
      <c r="F38" s="98"/>
      <c r="G38" s="98"/>
      <c r="H38" s="99"/>
      <c r="J38" s="95"/>
      <c r="O38" s="96"/>
      <c r="P38" s="107"/>
      <c r="S38" s="106"/>
      <c r="T38" s="414"/>
      <c r="U38" s="98" t="s">
        <v>2296</v>
      </c>
      <c r="V38" s="98"/>
      <c r="W38" s="98"/>
      <c r="X38" s="98"/>
      <c r="Y38" s="99"/>
      <c r="AA38" s="95"/>
      <c r="AF38" s="96"/>
      <c r="AG38" s="107"/>
      <c r="AJ38" s="106"/>
      <c r="AK38" s="414"/>
      <c r="AL38" s="98" t="s">
        <v>2297</v>
      </c>
      <c r="AM38" s="98"/>
      <c r="AN38" s="98"/>
      <c r="AO38" s="98"/>
      <c r="AP38" s="99"/>
      <c r="AR38" s="95"/>
      <c r="AW38" s="96"/>
      <c r="AX38" s="107"/>
      <c r="BA38" s="106"/>
      <c r="BB38" s="414"/>
      <c r="BC38" s="98" t="s">
        <v>2256</v>
      </c>
      <c r="BD38" s="98"/>
      <c r="BE38" s="98"/>
      <c r="BF38" s="98"/>
      <c r="BG38" s="99"/>
      <c r="BI38" s="95"/>
      <c r="BN38" s="96"/>
      <c r="BO38" s="107"/>
    </row>
    <row r="39" spans="2:67" ht="21" customHeight="1" x14ac:dyDescent="0.3">
      <c r="B39" s="106"/>
      <c r="C39" s="420" t="s">
        <v>2260</v>
      </c>
      <c r="D39" s="93" t="s">
        <v>2374</v>
      </c>
      <c r="E39" s="93"/>
      <c r="F39" s="93"/>
      <c r="G39" s="93"/>
      <c r="H39" s="94"/>
      <c r="J39" s="95"/>
      <c r="O39" s="96"/>
      <c r="P39" s="107"/>
      <c r="S39" s="106"/>
      <c r="T39" s="420" t="s">
        <v>2258</v>
      </c>
      <c r="U39" s="93" t="s">
        <v>2299</v>
      </c>
      <c r="V39" s="93"/>
      <c r="W39" s="93"/>
      <c r="X39" s="93"/>
      <c r="Y39" s="94"/>
      <c r="AA39" s="95"/>
      <c r="AF39" s="96"/>
      <c r="AG39" s="107"/>
      <c r="AJ39" s="106"/>
      <c r="AK39" s="420" t="s">
        <v>2260</v>
      </c>
      <c r="AL39" s="93" t="s">
        <v>2300</v>
      </c>
      <c r="AM39" s="93"/>
      <c r="AN39" s="93"/>
      <c r="AO39" s="93"/>
      <c r="AP39" s="94"/>
      <c r="AR39" s="95"/>
      <c r="AW39" s="96"/>
      <c r="AX39" s="107"/>
      <c r="BA39" s="106"/>
      <c r="BB39" s="415" t="s">
        <v>2258</v>
      </c>
      <c r="BC39" s="93" t="s">
        <v>2259</v>
      </c>
      <c r="BD39" s="93"/>
      <c r="BE39" s="93"/>
      <c r="BF39" s="93"/>
      <c r="BG39" s="94"/>
      <c r="BI39" s="95"/>
      <c r="BN39" s="96"/>
      <c r="BO39" s="107"/>
    </row>
    <row r="40" spans="2:67" ht="21" customHeight="1" x14ac:dyDescent="0.3">
      <c r="B40" s="106"/>
      <c r="C40" s="421"/>
      <c r="D40" s="399" t="s">
        <v>2375</v>
      </c>
      <c r="E40" s="400"/>
      <c r="F40" s="400"/>
      <c r="G40" s="400"/>
      <c r="H40" s="401"/>
      <c r="J40" s="95"/>
      <c r="O40" s="96"/>
      <c r="P40" s="107"/>
      <c r="S40" s="106"/>
      <c r="T40" s="421"/>
      <c r="U40" s="399" t="s">
        <v>2302</v>
      </c>
      <c r="V40" s="400"/>
      <c r="W40" s="400"/>
      <c r="X40" s="400"/>
      <c r="Y40" s="401"/>
      <c r="AA40" s="95"/>
      <c r="AF40" s="96"/>
      <c r="AG40" s="107"/>
      <c r="AJ40" s="106"/>
      <c r="AK40" s="421"/>
      <c r="AL40" s="399" t="s">
        <v>2303</v>
      </c>
      <c r="AM40" s="400"/>
      <c r="AN40" s="400"/>
      <c r="AO40" s="400"/>
      <c r="AP40" s="401"/>
      <c r="AR40" s="95"/>
      <c r="AW40" s="96"/>
      <c r="AX40" s="107"/>
      <c r="BA40" s="106"/>
      <c r="BB40" s="415"/>
      <c r="BC40" s="88" t="s">
        <v>2262</v>
      </c>
      <c r="BG40" s="96"/>
      <c r="BI40" s="95"/>
      <c r="BN40" s="96"/>
      <c r="BO40" s="107"/>
    </row>
    <row r="41" spans="2:67" ht="21" customHeight="1" x14ac:dyDescent="0.3">
      <c r="B41" s="106"/>
      <c r="C41" s="422"/>
      <c r="D41" s="402"/>
      <c r="E41" s="403"/>
      <c r="F41" s="403"/>
      <c r="G41" s="403"/>
      <c r="H41" s="404"/>
      <c r="J41" s="95"/>
      <c r="O41" s="96"/>
      <c r="P41" s="107"/>
      <c r="S41" s="106"/>
      <c r="T41" s="421"/>
      <c r="U41" s="399"/>
      <c r="V41" s="400"/>
      <c r="W41" s="400"/>
      <c r="X41" s="400"/>
      <c r="Y41" s="401"/>
      <c r="AA41" s="95"/>
      <c r="AF41" s="96"/>
      <c r="AG41" s="107"/>
      <c r="AJ41" s="106"/>
      <c r="AK41" s="421"/>
      <c r="AL41" s="399"/>
      <c r="AM41" s="400"/>
      <c r="AN41" s="400"/>
      <c r="AO41" s="400"/>
      <c r="AP41" s="401"/>
      <c r="AR41" s="95"/>
      <c r="AW41" s="96"/>
      <c r="AX41" s="107"/>
      <c r="BA41" s="106"/>
      <c r="BB41" s="415"/>
      <c r="BC41" s="88" t="s">
        <v>2264</v>
      </c>
      <c r="BG41" s="96"/>
      <c r="BI41" s="95"/>
      <c r="BN41" s="96"/>
      <c r="BO41" s="107"/>
    </row>
    <row r="42" spans="2:67" ht="21" customHeight="1" x14ac:dyDescent="0.3">
      <c r="B42" s="106"/>
      <c r="D42" s="111"/>
      <c r="E42" s="111"/>
      <c r="F42" s="111"/>
      <c r="G42" s="111"/>
      <c r="H42" s="111"/>
      <c r="J42" s="95"/>
      <c r="O42" s="96"/>
      <c r="P42" s="107"/>
      <c r="S42" s="106"/>
      <c r="T42" s="421"/>
      <c r="U42" s="399"/>
      <c r="V42" s="400"/>
      <c r="W42" s="400"/>
      <c r="X42" s="400"/>
      <c r="Y42" s="401"/>
      <c r="AA42" s="95"/>
      <c r="AF42" s="96"/>
      <c r="AG42" s="107"/>
      <c r="AJ42" s="106"/>
      <c r="AK42" s="421"/>
      <c r="AL42" s="399"/>
      <c r="AM42" s="400"/>
      <c r="AN42" s="400"/>
      <c r="AO42" s="400"/>
      <c r="AP42" s="401"/>
      <c r="AR42" s="95"/>
      <c r="AW42" s="96"/>
      <c r="AX42" s="107"/>
      <c r="BA42" s="106"/>
      <c r="BB42" s="415"/>
      <c r="BC42" s="400" t="s">
        <v>2265</v>
      </c>
      <c r="BD42" s="400"/>
      <c r="BE42" s="400"/>
      <c r="BF42" s="400"/>
      <c r="BG42" s="401"/>
      <c r="BI42" s="95"/>
      <c r="BN42" s="96"/>
      <c r="BO42" s="107"/>
    </row>
    <row r="43" spans="2:67" ht="21" customHeight="1" x14ac:dyDescent="0.3">
      <c r="B43" s="106"/>
      <c r="C43" s="405" t="s">
        <v>2270</v>
      </c>
      <c r="D43" s="405"/>
      <c r="E43" s="405"/>
      <c r="F43" s="405"/>
      <c r="G43" s="405"/>
      <c r="H43" s="405"/>
      <c r="J43" s="95"/>
      <c r="O43" s="96"/>
      <c r="P43" s="107"/>
      <c r="S43" s="106"/>
      <c r="T43" s="421"/>
      <c r="U43" s="88" t="s">
        <v>2306</v>
      </c>
      <c r="V43" s="111"/>
      <c r="W43" s="111"/>
      <c r="X43" s="111"/>
      <c r="Y43" s="112"/>
      <c r="AA43" s="95"/>
      <c r="AF43" s="96"/>
      <c r="AG43" s="107"/>
      <c r="AJ43" s="106"/>
      <c r="AK43" s="421"/>
      <c r="AL43" s="88" t="s">
        <v>2307</v>
      </c>
      <c r="AM43" s="111"/>
      <c r="AN43" s="111"/>
      <c r="AO43" s="111"/>
      <c r="AP43" s="112"/>
      <c r="AR43" s="95"/>
      <c r="AW43" s="121"/>
      <c r="AX43" s="107"/>
      <c r="BA43" s="106"/>
      <c r="BB43" s="415"/>
      <c r="BC43" s="400"/>
      <c r="BD43" s="400"/>
      <c r="BE43" s="400"/>
      <c r="BF43" s="400"/>
      <c r="BG43" s="401"/>
      <c r="BI43" s="95"/>
      <c r="BN43" s="96"/>
      <c r="BO43" s="107"/>
    </row>
    <row r="44" spans="2:67" ht="21" customHeight="1" x14ac:dyDescent="0.3">
      <c r="B44" s="106"/>
      <c r="C44" s="415" t="s">
        <v>2356</v>
      </c>
      <c r="D44" s="389" t="s">
        <v>2376</v>
      </c>
      <c r="E44" s="390"/>
      <c r="F44" s="390"/>
      <c r="G44" s="390"/>
      <c r="H44" s="391"/>
      <c r="J44" s="95"/>
      <c r="O44" s="96"/>
      <c r="P44" s="107"/>
      <c r="S44" s="106"/>
      <c r="T44" s="421"/>
      <c r="U44" s="399" t="s">
        <v>2308</v>
      </c>
      <c r="V44" s="400"/>
      <c r="W44" s="400"/>
      <c r="X44" s="400"/>
      <c r="Y44" s="401"/>
      <c r="AA44" s="95"/>
      <c r="AF44" s="96"/>
      <c r="AG44" s="107"/>
      <c r="AJ44" s="106"/>
      <c r="AK44" s="421"/>
      <c r="AL44" s="399" t="s">
        <v>2309</v>
      </c>
      <c r="AM44" s="400"/>
      <c r="AN44" s="400"/>
      <c r="AO44" s="400"/>
      <c r="AP44" s="401"/>
      <c r="AR44" s="95"/>
      <c r="AW44" s="96"/>
      <c r="AX44" s="107"/>
      <c r="BA44" s="106"/>
      <c r="BB44" s="415"/>
      <c r="BC44" s="400"/>
      <c r="BD44" s="400"/>
      <c r="BE44" s="400"/>
      <c r="BF44" s="400"/>
      <c r="BG44" s="401"/>
      <c r="BI44" s="95"/>
      <c r="BN44" s="96"/>
      <c r="BO44" s="107"/>
    </row>
    <row r="45" spans="2:67" ht="21" customHeight="1" x14ac:dyDescent="0.3">
      <c r="B45" s="106"/>
      <c r="C45" s="415"/>
      <c r="D45" s="392" t="s">
        <v>2377</v>
      </c>
      <c r="E45" s="393"/>
      <c r="F45" s="393"/>
      <c r="G45" s="393"/>
      <c r="H45" s="394"/>
      <c r="J45" s="95"/>
      <c r="O45" s="96"/>
      <c r="P45" s="107"/>
      <c r="S45" s="106"/>
      <c r="T45" s="421"/>
      <c r="U45" s="399"/>
      <c r="V45" s="400"/>
      <c r="W45" s="400"/>
      <c r="X45" s="400"/>
      <c r="Y45" s="401"/>
      <c r="AA45" s="95"/>
      <c r="AF45" s="96"/>
      <c r="AG45" s="107"/>
      <c r="AJ45" s="106"/>
      <c r="AK45" s="422"/>
      <c r="AL45" s="402"/>
      <c r="AM45" s="403"/>
      <c r="AN45" s="403"/>
      <c r="AO45" s="403"/>
      <c r="AP45" s="404"/>
      <c r="AR45" s="95"/>
      <c r="AW45" s="96"/>
      <c r="AX45" s="107"/>
      <c r="BA45" s="106"/>
      <c r="BB45" s="415"/>
      <c r="BC45" s="88" t="s">
        <v>2266</v>
      </c>
      <c r="BG45" s="96"/>
      <c r="BI45" s="95"/>
      <c r="BN45" s="96"/>
      <c r="BO45" s="107"/>
    </row>
    <row r="46" spans="2:67" ht="21" customHeight="1" x14ac:dyDescent="0.3">
      <c r="B46" s="106"/>
      <c r="C46" s="430" t="s">
        <v>2314</v>
      </c>
      <c r="D46" s="406" t="s">
        <v>2378</v>
      </c>
      <c r="E46" s="407"/>
      <c r="F46" s="407"/>
      <c r="G46" s="407"/>
      <c r="H46" s="424"/>
      <c r="J46" s="95"/>
      <c r="O46" s="96"/>
      <c r="P46" s="107"/>
      <c r="S46" s="106"/>
      <c r="T46" s="421"/>
      <c r="U46" s="399"/>
      <c r="V46" s="400"/>
      <c r="W46" s="400"/>
      <c r="X46" s="400"/>
      <c r="Y46" s="401"/>
      <c r="AA46" s="95"/>
      <c r="AF46" s="96"/>
      <c r="AG46" s="107"/>
      <c r="AJ46" s="106"/>
      <c r="AR46" s="95"/>
      <c r="AW46" s="96"/>
      <c r="AX46" s="107"/>
      <c r="BA46" s="106"/>
      <c r="BB46" s="415"/>
      <c r="BC46" s="400" t="s">
        <v>2267</v>
      </c>
      <c r="BD46" s="400"/>
      <c r="BE46" s="400"/>
      <c r="BF46" s="400"/>
      <c r="BG46" s="401"/>
      <c r="BI46" s="95"/>
      <c r="BN46" s="96"/>
      <c r="BO46" s="107"/>
    </row>
    <row r="47" spans="2:67" ht="21" customHeight="1" x14ac:dyDescent="0.3">
      <c r="B47" s="106"/>
      <c r="C47" s="431"/>
      <c r="D47" s="399" t="s">
        <v>2379</v>
      </c>
      <c r="E47" s="400"/>
      <c r="F47" s="400"/>
      <c r="G47" s="400"/>
      <c r="H47" s="401"/>
      <c r="J47" s="95"/>
      <c r="O47" s="96"/>
      <c r="P47" s="107"/>
      <c r="S47" s="106"/>
      <c r="T47" s="422"/>
      <c r="U47" s="402"/>
      <c r="V47" s="403"/>
      <c r="W47" s="403"/>
      <c r="X47" s="403"/>
      <c r="Y47" s="404"/>
      <c r="AA47" s="95"/>
      <c r="AF47" s="96"/>
      <c r="AG47" s="107"/>
      <c r="AJ47" s="106"/>
      <c r="AK47" s="405" t="s">
        <v>2270</v>
      </c>
      <c r="AL47" s="405"/>
      <c r="AM47" s="405"/>
      <c r="AN47" s="405"/>
      <c r="AO47" s="405"/>
      <c r="AP47" s="405"/>
      <c r="AR47" s="95"/>
      <c r="AW47" s="96"/>
      <c r="AX47" s="107"/>
      <c r="BA47" s="106"/>
      <c r="BB47" s="415"/>
      <c r="BC47" s="400"/>
      <c r="BD47" s="400"/>
      <c r="BE47" s="400"/>
      <c r="BF47" s="400"/>
      <c r="BG47" s="401"/>
      <c r="BI47" s="95"/>
      <c r="BN47" s="96"/>
      <c r="BO47" s="107"/>
    </row>
    <row r="48" spans="2:67" ht="21" customHeight="1" x14ac:dyDescent="0.3">
      <c r="B48" s="106"/>
      <c r="C48" s="432"/>
      <c r="D48" s="402" t="s">
        <v>2380</v>
      </c>
      <c r="E48" s="403"/>
      <c r="F48" s="403"/>
      <c r="G48" s="403"/>
      <c r="H48" s="404"/>
      <c r="J48" s="95"/>
      <c r="O48" s="96"/>
      <c r="P48" s="107"/>
      <c r="S48" s="106"/>
      <c r="T48" s="111"/>
      <c r="U48" s="111"/>
      <c r="V48" s="111"/>
      <c r="W48" s="111"/>
      <c r="X48" s="111"/>
      <c r="Y48" s="111"/>
      <c r="AA48" s="95"/>
      <c r="AF48" s="96"/>
      <c r="AG48" s="107"/>
      <c r="AJ48" s="106"/>
      <c r="AK48" s="116" t="s">
        <v>2312</v>
      </c>
      <c r="AL48" s="88" t="s">
        <v>2313</v>
      </c>
      <c r="AM48" s="111"/>
      <c r="AN48" s="111"/>
      <c r="AO48" s="111"/>
      <c r="AP48" s="112"/>
      <c r="AR48" s="95"/>
      <c r="AW48" s="96"/>
      <c r="AX48" s="107"/>
      <c r="BA48" s="106"/>
      <c r="BB48" s="415"/>
      <c r="BC48" s="88" t="s">
        <v>2268</v>
      </c>
      <c r="BG48" s="96"/>
      <c r="BI48" s="97"/>
      <c r="BJ48" s="98"/>
      <c r="BK48" s="98"/>
      <c r="BL48" s="98"/>
      <c r="BM48" s="98"/>
      <c r="BN48" s="99"/>
      <c r="BO48" s="107"/>
    </row>
    <row r="49" spans="2:67" ht="21" customHeight="1" x14ac:dyDescent="0.3">
      <c r="B49" s="106"/>
      <c r="C49" s="113" t="s">
        <v>2312</v>
      </c>
      <c r="D49" s="402" t="s">
        <v>2381</v>
      </c>
      <c r="E49" s="403"/>
      <c r="F49" s="403"/>
      <c r="G49" s="403"/>
      <c r="H49" s="404"/>
      <c r="J49" s="95"/>
      <c r="O49" s="96"/>
      <c r="P49" s="107"/>
      <c r="S49" s="106"/>
      <c r="T49" s="405" t="s">
        <v>2270</v>
      </c>
      <c r="U49" s="423"/>
      <c r="V49" s="423"/>
      <c r="W49" s="423"/>
      <c r="X49" s="423"/>
      <c r="Y49" s="423"/>
      <c r="AA49" s="95"/>
      <c r="AF49" s="96"/>
      <c r="AG49" s="107"/>
      <c r="AJ49" s="106"/>
      <c r="AK49" s="415" t="s">
        <v>2314</v>
      </c>
      <c r="AL49" s="426" t="s">
        <v>2315</v>
      </c>
      <c r="AM49" s="426"/>
      <c r="AN49" s="426"/>
      <c r="AO49" s="426"/>
      <c r="AP49" s="426"/>
      <c r="AR49" s="95"/>
      <c r="AW49" s="96"/>
      <c r="AX49" s="107"/>
      <c r="BA49" s="106"/>
      <c r="BB49" s="415"/>
      <c r="BC49" s="400" t="s">
        <v>2269</v>
      </c>
      <c r="BD49" s="400"/>
      <c r="BE49" s="400"/>
      <c r="BF49" s="400"/>
      <c r="BG49" s="401"/>
      <c r="BO49" s="107"/>
    </row>
    <row r="50" spans="2:67" ht="21" customHeight="1" x14ac:dyDescent="0.3">
      <c r="B50" s="106"/>
      <c r="J50" s="95"/>
      <c r="O50" s="96"/>
      <c r="P50" s="107"/>
      <c r="S50" s="106"/>
      <c r="T50" s="398" t="s">
        <v>2317</v>
      </c>
      <c r="U50" s="406" t="s">
        <v>2318</v>
      </c>
      <c r="V50" s="407"/>
      <c r="W50" s="407"/>
      <c r="X50" s="407"/>
      <c r="Y50" s="424"/>
      <c r="AA50" s="95"/>
      <c r="AF50" s="96"/>
      <c r="AG50" s="107"/>
      <c r="AJ50" s="106"/>
      <c r="AK50" s="415"/>
      <c r="AL50" s="427"/>
      <c r="AM50" s="427"/>
      <c r="AN50" s="427"/>
      <c r="AO50" s="427"/>
      <c r="AP50" s="427"/>
      <c r="AR50" s="95"/>
      <c r="AW50" s="96"/>
      <c r="AX50" s="107"/>
      <c r="BA50" s="106"/>
      <c r="BB50" s="415"/>
      <c r="BC50" s="403"/>
      <c r="BD50" s="403"/>
      <c r="BE50" s="403"/>
      <c r="BF50" s="403"/>
      <c r="BG50" s="404"/>
      <c r="BI50" s="405" t="s">
        <v>2270</v>
      </c>
      <c r="BJ50" s="405"/>
      <c r="BK50" s="405"/>
      <c r="BL50" s="405"/>
      <c r="BM50" s="405"/>
      <c r="BN50" s="405"/>
      <c r="BO50" s="107"/>
    </row>
    <row r="51" spans="2:67" ht="21" customHeight="1" x14ac:dyDescent="0.3">
      <c r="B51" s="106"/>
      <c r="J51" s="95"/>
      <c r="O51" s="96"/>
      <c r="P51" s="107"/>
      <c r="S51" s="106"/>
      <c r="T51" s="398"/>
      <c r="U51" s="402"/>
      <c r="V51" s="403"/>
      <c r="W51" s="403"/>
      <c r="X51" s="403"/>
      <c r="Y51" s="404"/>
      <c r="AA51" s="95"/>
      <c r="AF51" s="96"/>
      <c r="AG51" s="107"/>
      <c r="AJ51" s="106"/>
      <c r="AK51" s="415"/>
      <c r="AL51" s="399" t="s">
        <v>2320</v>
      </c>
      <c r="AM51" s="400"/>
      <c r="AN51" s="400"/>
      <c r="AO51" s="400"/>
      <c r="AP51" s="401"/>
      <c r="AR51" s="95"/>
      <c r="AW51" s="96"/>
      <c r="AX51" s="107"/>
      <c r="BA51" s="106"/>
      <c r="BB51" s="414" t="s">
        <v>2260</v>
      </c>
      <c r="BC51" s="93" t="s">
        <v>2271</v>
      </c>
      <c r="BD51" s="93"/>
      <c r="BE51" s="93"/>
      <c r="BF51" s="93"/>
      <c r="BG51" s="94"/>
      <c r="BI51" s="415" t="s">
        <v>2272</v>
      </c>
      <c r="BJ51" s="416" t="s">
        <v>2273</v>
      </c>
      <c r="BK51" s="416"/>
      <c r="BL51" s="416"/>
      <c r="BM51" s="416"/>
      <c r="BN51" s="416"/>
      <c r="BO51" s="107"/>
    </row>
    <row r="52" spans="2:67" ht="21" customHeight="1" x14ac:dyDescent="0.3">
      <c r="B52" s="106"/>
      <c r="J52" s="95"/>
      <c r="O52" s="96"/>
      <c r="P52" s="107"/>
      <c r="S52" s="106"/>
      <c r="T52" s="398" t="s">
        <v>2314</v>
      </c>
      <c r="U52" s="406" t="s">
        <v>2322</v>
      </c>
      <c r="V52" s="407"/>
      <c r="W52" s="407"/>
      <c r="X52" s="407"/>
      <c r="Y52" s="424"/>
      <c r="AA52" s="95"/>
      <c r="AF52" s="96"/>
      <c r="AG52" s="107"/>
      <c r="AJ52" s="106"/>
      <c r="AK52" s="415"/>
      <c r="AL52" s="399"/>
      <c r="AM52" s="400"/>
      <c r="AN52" s="400"/>
      <c r="AO52" s="400"/>
      <c r="AP52" s="401"/>
      <c r="AR52" s="95"/>
      <c r="AW52" s="96"/>
      <c r="AX52" s="107"/>
      <c r="BA52" s="106"/>
      <c r="BB52" s="414"/>
      <c r="BC52" s="400" t="s">
        <v>2274</v>
      </c>
      <c r="BD52" s="400"/>
      <c r="BE52" s="400"/>
      <c r="BF52" s="400"/>
      <c r="BG52" s="401"/>
      <c r="BI52" s="414"/>
      <c r="BJ52" s="416"/>
      <c r="BK52" s="416"/>
      <c r="BL52" s="416"/>
      <c r="BM52" s="416"/>
      <c r="BN52" s="416"/>
      <c r="BO52" s="107"/>
    </row>
    <row r="53" spans="2:67" ht="21" customHeight="1" x14ac:dyDescent="0.3">
      <c r="B53" s="106"/>
      <c r="J53" s="95"/>
      <c r="O53" s="96"/>
      <c r="P53" s="107"/>
      <c r="S53" s="106"/>
      <c r="T53" s="398"/>
      <c r="U53" s="399"/>
      <c r="V53" s="400"/>
      <c r="W53" s="400"/>
      <c r="X53" s="400"/>
      <c r="Y53" s="401"/>
      <c r="AA53" s="95"/>
      <c r="AF53" s="96"/>
      <c r="AG53" s="107"/>
      <c r="AJ53" s="106"/>
      <c r="AK53" s="415"/>
      <c r="AL53" s="425" t="s">
        <v>2323</v>
      </c>
      <c r="AM53" s="425"/>
      <c r="AN53" s="425"/>
      <c r="AO53" s="425"/>
      <c r="AP53" s="425"/>
      <c r="AR53" s="95"/>
      <c r="AW53" s="96"/>
      <c r="AX53" s="107"/>
      <c r="BA53" s="106"/>
      <c r="BB53" s="414"/>
      <c r="BC53" s="403"/>
      <c r="BD53" s="403"/>
      <c r="BE53" s="403"/>
      <c r="BF53" s="403"/>
      <c r="BG53" s="404"/>
      <c r="BI53" s="414"/>
      <c r="BJ53" s="416"/>
      <c r="BK53" s="416"/>
      <c r="BL53" s="416"/>
      <c r="BM53" s="416"/>
      <c r="BN53" s="416"/>
      <c r="BO53" s="107"/>
    </row>
    <row r="54" spans="2:67" ht="21" customHeight="1" x14ac:dyDescent="0.3">
      <c r="B54" s="106"/>
      <c r="J54" s="95"/>
      <c r="O54" s="96"/>
      <c r="P54" s="107"/>
      <c r="S54" s="106"/>
      <c r="T54" s="398"/>
      <c r="U54" s="399" t="s">
        <v>2326</v>
      </c>
      <c r="V54" s="400"/>
      <c r="W54" s="400"/>
      <c r="X54" s="400"/>
      <c r="Y54" s="401"/>
      <c r="AA54" s="95"/>
      <c r="AF54" s="96"/>
      <c r="AG54" s="107"/>
      <c r="AJ54" s="106"/>
      <c r="AK54" s="415"/>
      <c r="AL54" s="416"/>
      <c r="AM54" s="416"/>
      <c r="AN54" s="416"/>
      <c r="AO54" s="416"/>
      <c r="AP54" s="416"/>
      <c r="AR54" s="97"/>
      <c r="AS54" s="98"/>
      <c r="AT54" s="98"/>
      <c r="AU54" s="98"/>
      <c r="AV54" s="98"/>
      <c r="AW54" s="99"/>
      <c r="AX54" s="107"/>
      <c r="BA54" s="106"/>
      <c r="BO54" s="107"/>
    </row>
    <row r="55" spans="2:67" ht="21" customHeight="1" x14ac:dyDescent="0.3">
      <c r="B55" s="106"/>
      <c r="J55" s="97"/>
      <c r="K55" s="98"/>
      <c r="L55" s="98"/>
      <c r="M55" s="98"/>
      <c r="N55" s="98"/>
      <c r="O55" s="99"/>
      <c r="P55" s="107"/>
      <c r="S55" s="106"/>
      <c r="T55" s="398"/>
      <c r="U55" s="402"/>
      <c r="V55" s="403"/>
      <c r="W55" s="403"/>
      <c r="X55" s="403"/>
      <c r="Y55" s="404"/>
      <c r="AA55" s="97"/>
      <c r="AB55" s="98"/>
      <c r="AC55" s="98"/>
      <c r="AD55" s="98"/>
      <c r="AE55" s="98"/>
      <c r="AF55" s="99"/>
      <c r="AG55" s="107"/>
      <c r="AJ55" s="106"/>
      <c r="AX55" s="107"/>
      <c r="BA55" s="106"/>
      <c r="BO55" s="107"/>
    </row>
    <row r="56" spans="2:67" ht="21" customHeight="1" x14ac:dyDescent="0.3">
      <c r="B56" s="106"/>
      <c r="P56" s="107"/>
      <c r="S56" s="106"/>
      <c r="AG56" s="107"/>
      <c r="AJ56" s="106"/>
      <c r="AX56" s="107"/>
      <c r="BA56" s="106"/>
      <c r="BO56" s="107"/>
    </row>
    <row r="57" spans="2:67" ht="21" customHeight="1" x14ac:dyDescent="0.3">
      <c r="B57" s="106"/>
      <c r="P57" s="107"/>
      <c r="S57" s="106"/>
      <c r="AG57" s="107"/>
      <c r="AJ57" s="106"/>
      <c r="AX57" s="107"/>
      <c r="BA57" s="106"/>
      <c r="BO57" s="107"/>
    </row>
    <row r="58" spans="2:67" ht="21" customHeight="1" x14ac:dyDescent="0.3">
      <c r="B58" s="106"/>
      <c r="P58" s="107"/>
      <c r="S58" s="106"/>
      <c r="AG58" s="107"/>
      <c r="AJ58" s="106"/>
      <c r="AX58" s="107"/>
      <c r="BA58" s="106"/>
      <c r="BO58" s="107"/>
    </row>
    <row r="59" spans="2:67" ht="21" customHeight="1" x14ac:dyDescent="0.3">
      <c r="B59" s="106"/>
      <c r="P59" s="107"/>
      <c r="S59" s="106"/>
      <c r="AG59" s="107"/>
      <c r="AJ59" s="106"/>
      <c r="AX59" s="107"/>
      <c r="BA59" s="106"/>
      <c r="BO59" s="107"/>
    </row>
    <row r="60" spans="2:67" ht="21" customHeight="1" x14ac:dyDescent="0.3">
      <c r="B60" s="106"/>
      <c r="P60" s="107"/>
      <c r="S60" s="106"/>
      <c r="AG60" s="107"/>
      <c r="AJ60" s="106"/>
      <c r="AX60" s="107"/>
      <c r="BA60" s="106"/>
      <c r="BO60" s="107"/>
    </row>
    <row r="61" spans="2:67" ht="21" customHeight="1" x14ac:dyDescent="0.3">
      <c r="B61" s="106"/>
      <c r="P61" s="107"/>
      <c r="S61" s="106"/>
      <c r="AG61" s="107"/>
      <c r="AJ61" s="106"/>
      <c r="AX61" s="107"/>
      <c r="BA61" s="106"/>
      <c r="BO61" s="107"/>
    </row>
    <row r="62" spans="2:67" ht="21" customHeight="1" thickBot="1" x14ac:dyDescent="0.35">
      <c r="B62" s="108"/>
      <c r="C62" s="109"/>
      <c r="D62" s="109"/>
      <c r="E62" s="109"/>
      <c r="F62" s="109"/>
      <c r="G62" s="109"/>
      <c r="H62" s="109"/>
      <c r="I62" s="109"/>
      <c r="J62" s="109"/>
      <c r="K62" s="109"/>
      <c r="L62" s="109"/>
      <c r="M62" s="109"/>
      <c r="N62" s="109"/>
      <c r="O62" s="109"/>
      <c r="P62" s="110"/>
      <c r="S62" s="108"/>
      <c r="T62" s="109"/>
      <c r="U62" s="109"/>
      <c r="V62" s="109"/>
      <c r="W62" s="109"/>
      <c r="X62" s="109"/>
      <c r="Y62" s="109"/>
      <c r="Z62" s="109"/>
      <c r="AA62" s="109"/>
      <c r="AB62" s="109"/>
      <c r="AC62" s="109"/>
      <c r="AD62" s="109"/>
      <c r="AE62" s="109"/>
      <c r="AF62" s="109"/>
      <c r="AG62" s="110"/>
      <c r="AJ62" s="108"/>
      <c r="AK62" s="109"/>
      <c r="AL62" s="109"/>
      <c r="AM62" s="109"/>
      <c r="AN62" s="109"/>
      <c r="AO62" s="109"/>
      <c r="AP62" s="109"/>
      <c r="AQ62" s="109"/>
      <c r="AR62" s="109"/>
      <c r="AS62" s="109"/>
      <c r="AT62" s="109"/>
      <c r="AU62" s="109"/>
      <c r="AV62" s="109"/>
      <c r="AW62" s="109"/>
      <c r="AX62" s="110"/>
      <c r="BA62" s="108"/>
      <c r="BB62" s="109"/>
      <c r="BC62" s="109"/>
      <c r="BD62" s="109"/>
      <c r="BE62" s="109"/>
      <c r="BF62" s="109"/>
      <c r="BG62" s="109"/>
      <c r="BH62" s="109"/>
      <c r="BI62" s="109"/>
      <c r="BJ62" s="109"/>
      <c r="BK62" s="109"/>
      <c r="BL62" s="109"/>
      <c r="BM62" s="109"/>
      <c r="BN62" s="109"/>
      <c r="BO62" s="110"/>
    </row>
    <row r="63" spans="2:67" ht="21" customHeight="1" x14ac:dyDescent="0.3"/>
    <row r="64" spans="2:67" ht="21" customHeight="1" x14ac:dyDescent="0.3"/>
    <row r="65" ht="21" customHeight="1" x14ac:dyDescent="0.3"/>
    <row r="66" ht="21" customHeight="1" x14ac:dyDescent="0.3"/>
    <row r="67" ht="21" customHeight="1" x14ac:dyDescent="0.3"/>
    <row r="68" ht="21" customHeight="1" x14ac:dyDescent="0.3"/>
    <row r="69" ht="21" customHeight="1" x14ac:dyDescent="0.3"/>
    <row r="70" ht="21" customHeight="1" x14ac:dyDescent="0.3"/>
    <row r="71" ht="21" customHeight="1" x14ac:dyDescent="0.3"/>
    <row r="72" ht="21" customHeight="1" x14ac:dyDescent="0.3"/>
    <row r="73" ht="21" customHeight="1" x14ac:dyDescent="0.3"/>
    <row r="74" ht="21" customHeight="1" x14ac:dyDescent="0.3"/>
    <row r="75" ht="21" customHeight="1" x14ac:dyDescent="0.3"/>
    <row r="76" ht="21" customHeight="1" x14ac:dyDescent="0.3"/>
    <row r="77" ht="21" customHeight="1" x14ac:dyDescent="0.3"/>
    <row r="78" ht="21" customHeight="1" x14ac:dyDescent="0.3"/>
    <row r="79" ht="21" customHeight="1" x14ac:dyDescent="0.3"/>
    <row r="80" ht="21" customHeight="1" x14ac:dyDescent="0.3"/>
    <row r="81" ht="21" customHeight="1" x14ac:dyDescent="0.3"/>
    <row r="82" ht="21" customHeight="1" x14ac:dyDescent="0.3"/>
    <row r="83" ht="21" customHeight="1" x14ac:dyDescent="0.3"/>
    <row r="84" ht="21" customHeight="1" x14ac:dyDescent="0.3"/>
    <row r="85" ht="21" customHeight="1" x14ac:dyDescent="0.3"/>
    <row r="86" ht="21" customHeight="1" x14ac:dyDescent="0.3"/>
    <row r="87" ht="21" customHeight="1" x14ac:dyDescent="0.3"/>
    <row r="88" ht="21" customHeight="1" x14ac:dyDescent="0.3"/>
    <row r="89" ht="21" customHeight="1" x14ac:dyDescent="0.3"/>
    <row r="90" ht="21" customHeight="1" x14ac:dyDescent="0.3"/>
    <row r="91" ht="21" customHeight="1" x14ac:dyDescent="0.3"/>
    <row r="92" ht="21" customHeight="1" x14ac:dyDescent="0.3"/>
    <row r="93" ht="21" customHeight="1" x14ac:dyDescent="0.3"/>
    <row r="94" ht="21" customHeight="1" x14ac:dyDescent="0.3"/>
    <row r="95" ht="21" customHeight="1" x14ac:dyDescent="0.3"/>
    <row r="96" ht="21" customHeight="1" x14ac:dyDescent="0.3"/>
    <row r="97" ht="21" customHeight="1" x14ac:dyDescent="0.3"/>
    <row r="98" ht="21" customHeight="1" x14ac:dyDescent="0.3"/>
    <row r="99" ht="21" customHeight="1" x14ac:dyDescent="0.3"/>
    <row r="100" ht="21" customHeight="1" x14ac:dyDescent="0.3"/>
    <row r="101" ht="21" customHeight="1" x14ac:dyDescent="0.3"/>
    <row r="102" ht="21" customHeight="1" x14ac:dyDescent="0.3"/>
    <row r="103" ht="21" customHeight="1" x14ac:dyDescent="0.3"/>
    <row r="104" ht="21" customHeight="1" x14ac:dyDescent="0.3"/>
    <row r="105" ht="21" customHeight="1" x14ac:dyDescent="0.3"/>
    <row r="106" ht="21" customHeight="1" x14ac:dyDescent="0.3"/>
    <row r="107" ht="21" customHeight="1" x14ac:dyDescent="0.3"/>
    <row r="108" ht="21" customHeight="1" x14ac:dyDescent="0.3"/>
    <row r="109" ht="21" customHeight="1" x14ac:dyDescent="0.3"/>
    <row r="110" ht="21" customHeight="1" x14ac:dyDescent="0.3"/>
    <row r="111" ht="21" customHeight="1" x14ac:dyDescent="0.3"/>
    <row r="112" ht="21" customHeight="1" x14ac:dyDescent="0.3"/>
    <row r="113" ht="21" customHeight="1" x14ac:dyDescent="0.3"/>
    <row r="114" ht="21" customHeight="1" x14ac:dyDescent="0.3"/>
    <row r="115" ht="21" customHeight="1" x14ac:dyDescent="0.3"/>
    <row r="116" ht="21" customHeight="1" x14ac:dyDescent="0.3"/>
    <row r="117" ht="21" customHeight="1" x14ac:dyDescent="0.3"/>
    <row r="118" ht="21" customHeight="1" x14ac:dyDescent="0.3"/>
    <row r="119" ht="21" customHeight="1" x14ac:dyDescent="0.3"/>
    <row r="120" ht="21" customHeight="1" x14ac:dyDescent="0.3"/>
    <row r="121" ht="21" customHeight="1" x14ac:dyDescent="0.3"/>
    <row r="122" ht="21" customHeight="1" x14ac:dyDescent="0.3"/>
    <row r="123" ht="21" customHeight="1" x14ac:dyDescent="0.3"/>
    <row r="124" ht="21" customHeight="1" x14ac:dyDescent="0.3"/>
    <row r="125" ht="21" customHeight="1" x14ac:dyDescent="0.3"/>
    <row r="126" ht="21" customHeight="1" x14ac:dyDescent="0.3"/>
    <row r="127" ht="21" customHeight="1" x14ac:dyDescent="0.3"/>
    <row r="128" ht="21" customHeight="1" x14ac:dyDescent="0.3"/>
  </sheetData>
  <sheetProtection sheet="1" objects="1" scenarios="1"/>
  <mergeCells count="82">
    <mergeCell ref="D44:H44"/>
    <mergeCell ref="D45:H45"/>
    <mergeCell ref="D46:H46"/>
    <mergeCell ref="C46:C48"/>
    <mergeCell ref="D48:H48"/>
    <mergeCell ref="C18:O32"/>
    <mergeCell ref="D47:H47"/>
    <mergeCell ref="J36:O36"/>
    <mergeCell ref="C37:C38"/>
    <mergeCell ref="D9:H10"/>
    <mergeCell ref="C12:O12"/>
    <mergeCell ref="C13:O17"/>
    <mergeCell ref="C43:H43"/>
    <mergeCell ref="C7:C10"/>
    <mergeCell ref="D7:H8"/>
    <mergeCell ref="J7:J10"/>
    <mergeCell ref="K7:L8"/>
    <mergeCell ref="N7:O8"/>
    <mergeCell ref="C36:H36"/>
    <mergeCell ref="C39:C41"/>
    <mergeCell ref="C44:C45"/>
    <mergeCell ref="D49:H49"/>
    <mergeCell ref="D40:H41"/>
    <mergeCell ref="AK18:AW32"/>
    <mergeCell ref="AK47:AP47"/>
    <mergeCell ref="AK49:AK54"/>
    <mergeCell ref="AL49:AP50"/>
    <mergeCell ref="AL51:AP52"/>
    <mergeCell ref="AL53:AP54"/>
    <mergeCell ref="AK37:AK38"/>
    <mergeCell ref="AA36:AF36"/>
    <mergeCell ref="T37:T38"/>
    <mergeCell ref="T49:Y49"/>
    <mergeCell ref="T50:T51"/>
    <mergeCell ref="U50:Y51"/>
    <mergeCell ref="T52:T55"/>
    <mergeCell ref="U52:Y53"/>
    <mergeCell ref="AL9:AP10"/>
    <mergeCell ref="AK39:AK45"/>
    <mergeCell ref="AL40:AP42"/>
    <mergeCell ref="AK12:AW12"/>
    <mergeCell ref="AK13:AW17"/>
    <mergeCell ref="AL44:AP45"/>
    <mergeCell ref="AK7:AK10"/>
    <mergeCell ref="AL7:AP8"/>
    <mergeCell ref="AR7:AR10"/>
    <mergeCell ref="AS7:AW8"/>
    <mergeCell ref="AK36:AP36"/>
    <mergeCell ref="AR36:AW36"/>
    <mergeCell ref="U54:Y55"/>
    <mergeCell ref="T7:T10"/>
    <mergeCell ref="U7:Y8"/>
    <mergeCell ref="AA7:AA10"/>
    <mergeCell ref="AB7:AF8"/>
    <mergeCell ref="T36:Y36"/>
    <mergeCell ref="U9:Y10"/>
    <mergeCell ref="T39:T47"/>
    <mergeCell ref="U40:Y42"/>
    <mergeCell ref="T12:AF12"/>
    <mergeCell ref="T13:AF17"/>
    <mergeCell ref="U44:Y47"/>
    <mergeCell ref="T18:AF32"/>
    <mergeCell ref="BC9:BG10"/>
    <mergeCell ref="BB39:BB50"/>
    <mergeCell ref="BB12:BN12"/>
    <mergeCell ref="BB7:BB10"/>
    <mergeCell ref="BC7:BG8"/>
    <mergeCell ref="BI7:BI10"/>
    <mergeCell ref="BJ7:BN8"/>
    <mergeCell ref="BB36:BG36"/>
    <mergeCell ref="BI50:BN50"/>
    <mergeCell ref="BB51:BB53"/>
    <mergeCell ref="BI51:BI53"/>
    <mergeCell ref="BJ51:BN53"/>
    <mergeCell ref="BC52:BG53"/>
    <mergeCell ref="BB13:BN17"/>
    <mergeCell ref="BC42:BG44"/>
    <mergeCell ref="BC46:BG47"/>
    <mergeCell ref="BB18:BN32"/>
    <mergeCell ref="BC49:BG50"/>
    <mergeCell ref="BI36:BN36"/>
    <mergeCell ref="BB37:BB38"/>
  </mergeCells>
  <phoneticPr fontId="2"/>
  <pageMargins left="0.70866141732283472" right="0.70866141732283472" top="0.74803149606299213" bottom="0.74803149606299213" header="0.31496062992125984" footer="0.31496062992125984"/>
  <pageSetup paperSize="9" scale="47" fitToWidth="4" orientation="portrait" r:id="rId1"/>
  <colBreaks count="3" manualBreakCount="3">
    <brk id="18" max="62" man="1"/>
    <brk id="35" max="62" man="1"/>
    <brk id="52" max="62" man="1"/>
  </colBreaks>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1DFC4C-C08D-4D84-B938-89CF6E4A5DB1}">
  <sheetPr codeName="Sheet45">
    <pageSetUpPr fitToPage="1"/>
  </sheetPr>
  <dimension ref="A1:BR201"/>
  <sheetViews>
    <sheetView showGridLines="0" zoomScaleNormal="100" workbookViewId="0"/>
  </sheetViews>
  <sheetFormatPr defaultColWidth="8" defaultRowHeight="16.5" x14ac:dyDescent="0.3"/>
  <cols>
    <col min="1" max="1" width="5.625" style="88" customWidth="1"/>
    <col min="2" max="2" width="3.625" style="88" customWidth="1"/>
    <col min="3" max="8" width="12.625" style="88" customWidth="1"/>
    <col min="9" max="9" width="3.625" style="88" customWidth="1"/>
    <col min="10" max="15" width="12.625" style="88" customWidth="1"/>
    <col min="16" max="16" width="3.625" style="88" customWidth="1"/>
    <col min="17" max="17" width="5.625" style="88" customWidth="1"/>
    <col min="18" max="18" width="3.625" style="88" customWidth="1"/>
    <col min="19" max="24" width="12.625" style="88" customWidth="1"/>
    <col min="25" max="25" width="3.625" style="88" customWidth="1"/>
    <col min="26" max="31" width="12.625" style="88" customWidth="1"/>
    <col min="32" max="32" width="3.625" style="88" customWidth="1"/>
    <col min="33" max="53" width="12.625" style="88" customWidth="1"/>
    <col min="54" max="16384" width="8" style="88"/>
  </cols>
  <sheetData>
    <row r="1" spans="1:70" ht="21" customHeight="1" x14ac:dyDescent="0.3">
      <c r="A1" s="69" t="str">
        <f>HYPERLINK("#地域モデル判定ツール!A1","地域モデル判定ツールへ戻る")</f>
        <v>地域モデル判定ツールへ戻る</v>
      </c>
      <c r="B1" s="87"/>
    </row>
    <row r="2" spans="1:70" s="89" customFormat="1" ht="21" customHeight="1" x14ac:dyDescent="0.3">
      <c r="B2" s="90" t="s">
        <v>2443</v>
      </c>
      <c r="S2" s="90"/>
      <c r="AJ2" s="90"/>
      <c r="BA2" s="90"/>
      <c r="BR2" s="90"/>
    </row>
    <row r="3" spans="1:70" s="187" customFormat="1" ht="21" customHeight="1" x14ac:dyDescent="0.3">
      <c r="B3" s="188" t="s">
        <v>2328</v>
      </c>
    </row>
    <row r="4" spans="1:70" s="91" customFormat="1" ht="21" customHeight="1" x14ac:dyDescent="0.3">
      <c r="A4" s="201"/>
      <c r="B4" s="91" t="s">
        <v>2444</v>
      </c>
    </row>
    <row r="5" spans="1:70" ht="21" customHeight="1" thickBot="1" x14ac:dyDescent="0.35"/>
    <row r="6" spans="1:70" ht="21" customHeight="1" x14ac:dyDescent="0.3">
      <c r="B6" s="103"/>
      <c r="C6" s="104"/>
      <c r="D6" s="104"/>
      <c r="E6" s="104"/>
      <c r="F6" s="104"/>
      <c r="G6" s="104"/>
      <c r="H6" s="104"/>
      <c r="I6" s="104"/>
      <c r="J6" s="104"/>
      <c r="K6" s="104"/>
      <c r="L6" s="104"/>
      <c r="M6" s="104"/>
      <c r="N6" s="104"/>
      <c r="O6" s="104"/>
      <c r="P6" s="105"/>
    </row>
    <row r="7" spans="1:70" ht="21" customHeight="1" x14ac:dyDescent="0.3">
      <c r="B7" s="106"/>
      <c r="C7" s="382" t="s">
        <v>2237</v>
      </c>
      <c r="D7" s="389" t="s">
        <v>2331</v>
      </c>
      <c r="E7" s="390"/>
      <c r="F7" s="390"/>
      <c r="G7" s="390"/>
      <c r="H7" s="391"/>
      <c r="J7" s="382" t="s">
        <v>2239</v>
      </c>
      <c r="K7" s="383" t="s">
        <v>2332</v>
      </c>
      <c r="L7" s="384"/>
      <c r="M7" s="100"/>
      <c r="N7" s="384" t="s">
        <v>2333</v>
      </c>
      <c r="O7" s="385"/>
      <c r="P7" s="107"/>
    </row>
    <row r="8" spans="1:70" ht="21" customHeight="1" x14ac:dyDescent="0.3">
      <c r="B8" s="106"/>
      <c r="C8" s="382"/>
      <c r="D8" s="392"/>
      <c r="E8" s="393"/>
      <c r="F8" s="393"/>
      <c r="G8" s="393"/>
      <c r="H8" s="394"/>
      <c r="J8" s="382"/>
      <c r="K8" s="386"/>
      <c r="L8" s="387"/>
      <c r="M8" s="101"/>
      <c r="N8" s="387"/>
      <c r="O8" s="388"/>
      <c r="P8" s="107"/>
    </row>
    <row r="9" spans="1:70" ht="21" customHeight="1" x14ac:dyDescent="0.3">
      <c r="B9" s="106"/>
      <c r="C9" s="382"/>
      <c r="D9" s="392" t="s">
        <v>2245</v>
      </c>
      <c r="E9" s="393"/>
      <c r="F9" s="393"/>
      <c r="G9" s="393"/>
      <c r="H9" s="394"/>
      <c r="J9" s="382"/>
      <c r="K9" s="95" t="s">
        <v>2337</v>
      </c>
      <c r="N9" s="88" t="s">
        <v>2338</v>
      </c>
      <c r="O9" s="96"/>
      <c r="P9" s="107"/>
    </row>
    <row r="10" spans="1:70" ht="21" customHeight="1" x14ac:dyDescent="0.3">
      <c r="B10" s="106"/>
      <c r="C10" s="382"/>
      <c r="D10" s="395"/>
      <c r="E10" s="396"/>
      <c r="F10" s="396"/>
      <c r="G10" s="396"/>
      <c r="H10" s="397"/>
      <c r="J10" s="382"/>
      <c r="K10" s="97" t="s">
        <v>2342</v>
      </c>
      <c r="L10" s="98"/>
      <c r="M10" s="98"/>
      <c r="N10" s="98" t="s">
        <v>2343</v>
      </c>
      <c r="O10" s="99"/>
      <c r="P10" s="107"/>
    </row>
    <row r="11" spans="1:70" ht="21" customHeight="1" x14ac:dyDescent="0.25">
      <c r="B11" s="106"/>
      <c r="O11" s="81" t="s">
        <v>4388</v>
      </c>
      <c r="P11" s="107"/>
    </row>
    <row r="12" spans="1:70" ht="21" customHeight="1" x14ac:dyDescent="0.3">
      <c r="B12" s="106"/>
      <c r="C12" s="405" t="s">
        <v>4391</v>
      </c>
      <c r="D12" s="405"/>
      <c r="E12" s="405"/>
      <c r="F12" s="405"/>
      <c r="G12" s="405"/>
      <c r="H12" s="405"/>
      <c r="I12" s="405"/>
      <c r="J12" s="405"/>
      <c r="K12" s="405"/>
      <c r="L12" s="405"/>
      <c r="M12" s="405"/>
      <c r="N12" s="405"/>
      <c r="O12" s="405"/>
      <c r="P12" s="107"/>
    </row>
    <row r="13" spans="1:70" ht="21" customHeight="1" x14ac:dyDescent="0.3">
      <c r="B13" s="106"/>
      <c r="C13" s="399" t="s">
        <v>2346</v>
      </c>
      <c r="D13" s="400"/>
      <c r="E13" s="400"/>
      <c r="F13" s="400"/>
      <c r="G13" s="400"/>
      <c r="H13" s="400"/>
      <c r="I13" s="400"/>
      <c r="J13" s="400"/>
      <c r="K13" s="400"/>
      <c r="L13" s="400"/>
      <c r="M13" s="400"/>
      <c r="N13" s="400"/>
      <c r="O13" s="401"/>
      <c r="P13" s="107"/>
    </row>
    <row r="14" spans="1:70" ht="21" customHeight="1" x14ac:dyDescent="0.3">
      <c r="B14" s="106"/>
      <c r="C14" s="399"/>
      <c r="D14" s="400"/>
      <c r="E14" s="400"/>
      <c r="F14" s="400"/>
      <c r="G14" s="400"/>
      <c r="H14" s="400"/>
      <c r="I14" s="400"/>
      <c r="J14" s="400"/>
      <c r="K14" s="400"/>
      <c r="L14" s="400"/>
      <c r="M14" s="400"/>
      <c r="N14" s="400"/>
      <c r="O14" s="401"/>
      <c r="P14" s="107"/>
    </row>
    <row r="15" spans="1:70" ht="21" customHeight="1" x14ac:dyDescent="0.3">
      <c r="B15" s="106"/>
      <c r="C15" s="399"/>
      <c r="D15" s="400"/>
      <c r="E15" s="400"/>
      <c r="F15" s="400"/>
      <c r="G15" s="400"/>
      <c r="H15" s="400"/>
      <c r="I15" s="400"/>
      <c r="J15" s="400"/>
      <c r="K15" s="400"/>
      <c r="L15" s="400"/>
      <c r="M15" s="400"/>
      <c r="N15" s="400"/>
      <c r="O15" s="401"/>
      <c r="P15" s="107"/>
    </row>
    <row r="16" spans="1:70" ht="21" customHeight="1" x14ac:dyDescent="0.3">
      <c r="B16" s="106"/>
      <c r="C16" s="399"/>
      <c r="D16" s="400"/>
      <c r="E16" s="400"/>
      <c r="F16" s="400"/>
      <c r="G16" s="400"/>
      <c r="H16" s="400"/>
      <c r="I16" s="400"/>
      <c r="J16" s="400"/>
      <c r="K16" s="400"/>
      <c r="L16" s="400"/>
      <c r="M16" s="400"/>
      <c r="N16" s="400"/>
      <c r="O16" s="401"/>
      <c r="P16" s="107"/>
    </row>
    <row r="17" spans="2:16" ht="21" customHeight="1" x14ac:dyDescent="0.3">
      <c r="B17" s="106"/>
      <c r="C17" s="399"/>
      <c r="D17" s="400"/>
      <c r="E17" s="400"/>
      <c r="F17" s="400"/>
      <c r="G17" s="400"/>
      <c r="H17" s="400"/>
      <c r="I17" s="400"/>
      <c r="J17" s="400"/>
      <c r="K17" s="400"/>
      <c r="L17" s="400"/>
      <c r="M17" s="400"/>
      <c r="N17" s="400"/>
      <c r="O17" s="401"/>
      <c r="P17" s="107"/>
    </row>
    <row r="18" spans="2:16" ht="21" customHeight="1" x14ac:dyDescent="0.3">
      <c r="B18" s="106"/>
      <c r="C18" s="399"/>
      <c r="D18" s="400"/>
      <c r="E18" s="400"/>
      <c r="F18" s="400"/>
      <c r="G18" s="400"/>
      <c r="H18" s="400"/>
      <c r="I18" s="400"/>
      <c r="J18" s="400"/>
      <c r="K18" s="400"/>
      <c r="L18" s="400"/>
      <c r="M18" s="400"/>
      <c r="N18" s="400"/>
      <c r="O18" s="401"/>
      <c r="P18" s="107"/>
    </row>
    <row r="19" spans="2:16" ht="21" customHeight="1" x14ac:dyDescent="0.3">
      <c r="B19" s="106"/>
      <c r="C19" s="399"/>
      <c r="D19" s="400"/>
      <c r="E19" s="400"/>
      <c r="F19" s="400"/>
      <c r="G19" s="400"/>
      <c r="H19" s="400"/>
      <c r="I19" s="400"/>
      <c r="J19" s="400"/>
      <c r="K19" s="400"/>
      <c r="L19" s="400"/>
      <c r="M19" s="400"/>
      <c r="N19" s="400"/>
      <c r="O19" s="401"/>
      <c r="P19" s="107"/>
    </row>
    <row r="20" spans="2:16" ht="21" customHeight="1" x14ac:dyDescent="0.3">
      <c r="B20" s="106"/>
      <c r="C20" s="399"/>
      <c r="D20" s="400"/>
      <c r="E20" s="400"/>
      <c r="F20" s="400"/>
      <c r="G20" s="400"/>
      <c r="H20" s="400"/>
      <c r="I20" s="400"/>
      <c r="J20" s="400"/>
      <c r="K20" s="400"/>
      <c r="L20" s="400"/>
      <c r="M20" s="400"/>
      <c r="N20" s="400"/>
      <c r="O20" s="401"/>
      <c r="P20" s="107"/>
    </row>
    <row r="21" spans="2:16" ht="21" customHeight="1" x14ac:dyDescent="0.3">
      <c r="B21" s="106"/>
      <c r="C21" s="399"/>
      <c r="D21" s="400"/>
      <c r="E21" s="400"/>
      <c r="F21" s="400"/>
      <c r="G21" s="400"/>
      <c r="H21" s="400"/>
      <c r="I21" s="400"/>
      <c r="J21" s="400"/>
      <c r="K21" s="400"/>
      <c r="L21" s="400"/>
      <c r="M21" s="400"/>
      <c r="N21" s="400"/>
      <c r="O21" s="401"/>
      <c r="P21" s="107"/>
    </row>
    <row r="22" spans="2:16" ht="21" customHeight="1" x14ac:dyDescent="0.3">
      <c r="B22" s="106"/>
      <c r="C22" s="399"/>
      <c r="D22" s="400"/>
      <c r="E22" s="400"/>
      <c r="F22" s="400"/>
      <c r="G22" s="400"/>
      <c r="H22" s="400"/>
      <c r="I22" s="400"/>
      <c r="J22" s="400"/>
      <c r="K22" s="400"/>
      <c r="L22" s="400"/>
      <c r="M22" s="400"/>
      <c r="N22" s="400"/>
      <c r="O22" s="401"/>
      <c r="P22" s="107"/>
    </row>
    <row r="23" spans="2:16" ht="21" customHeight="1" x14ac:dyDescent="0.3">
      <c r="B23" s="106"/>
      <c r="C23" s="399"/>
      <c r="D23" s="400"/>
      <c r="E23" s="400"/>
      <c r="F23" s="400"/>
      <c r="G23" s="400"/>
      <c r="H23" s="400"/>
      <c r="I23" s="400"/>
      <c r="J23" s="400"/>
      <c r="K23" s="400"/>
      <c r="L23" s="400"/>
      <c r="M23" s="400"/>
      <c r="N23" s="400"/>
      <c r="O23" s="401"/>
      <c r="P23" s="107"/>
    </row>
    <row r="24" spans="2:16" ht="21" customHeight="1" x14ac:dyDescent="0.3">
      <c r="B24" s="106"/>
      <c r="C24" s="399"/>
      <c r="D24" s="400"/>
      <c r="E24" s="400"/>
      <c r="F24" s="400"/>
      <c r="G24" s="400"/>
      <c r="H24" s="400"/>
      <c r="I24" s="400"/>
      <c r="J24" s="400"/>
      <c r="K24" s="400"/>
      <c r="L24" s="400"/>
      <c r="M24" s="400"/>
      <c r="N24" s="400"/>
      <c r="O24" s="401"/>
      <c r="P24" s="107"/>
    </row>
    <row r="25" spans="2:16" ht="21" customHeight="1" x14ac:dyDescent="0.3">
      <c r="B25" s="106"/>
      <c r="C25" s="399"/>
      <c r="D25" s="400"/>
      <c r="E25" s="400"/>
      <c r="F25" s="400"/>
      <c r="G25" s="400"/>
      <c r="H25" s="400"/>
      <c r="I25" s="400"/>
      <c r="J25" s="400"/>
      <c r="K25" s="400"/>
      <c r="L25" s="400"/>
      <c r="M25" s="400"/>
      <c r="N25" s="400"/>
      <c r="O25" s="401"/>
      <c r="P25" s="107"/>
    </row>
    <row r="26" spans="2:16" ht="21" customHeight="1" x14ac:dyDescent="0.3">
      <c r="B26" s="106"/>
      <c r="C26" s="399"/>
      <c r="D26" s="400"/>
      <c r="E26" s="400"/>
      <c r="F26" s="400"/>
      <c r="G26" s="400"/>
      <c r="H26" s="400"/>
      <c r="I26" s="400"/>
      <c r="J26" s="400"/>
      <c r="K26" s="400"/>
      <c r="L26" s="400"/>
      <c r="M26" s="400"/>
      <c r="N26" s="400"/>
      <c r="O26" s="401"/>
      <c r="P26" s="107"/>
    </row>
    <row r="27" spans="2:16" ht="21" customHeight="1" x14ac:dyDescent="0.3">
      <c r="B27" s="106"/>
      <c r="C27" s="399"/>
      <c r="D27" s="400"/>
      <c r="E27" s="400"/>
      <c r="F27" s="400"/>
      <c r="G27" s="400"/>
      <c r="H27" s="400"/>
      <c r="I27" s="400"/>
      <c r="J27" s="400"/>
      <c r="K27" s="400"/>
      <c r="L27" s="400"/>
      <c r="M27" s="400"/>
      <c r="N27" s="400"/>
      <c r="O27" s="401"/>
      <c r="P27" s="107"/>
    </row>
    <row r="28" spans="2:16" ht="21" customHeight="1" x14ac:dyDescent="0.3">
      <c r="B28" s="106"/>
      <c r="C28" s="399"/>
      <c r="D28" s="400"/>
      <c r="E28" s="400"/>
      <c r="F28" s="400"/>
      <c r="G28" s="400"/>
      <c r="H28" s="400"/>
      <c r="I28" s="400"/>
      <c r="J28" s="400"/>
      <c r="K28" s="400"/>
      <c r="L28" s="400"/>
      <c r="M28" s="400"/>
      <c r="N28" s="400"/>
      <c r="O28" s="401"/>
      <c r="P28" s="107"/>
    </row>
    <row r="29" spans="2:16" ht="21" customHeight="1" x14ac:dyDescent="0.3">
      <c r="B29" s="106"/>
      <c r="C29" s="399"/>
      <c r="D29" s="400"/>
      <c r="E29" s="400"/>
      <c r="F29" s="400"/>
      <c r="G29" s="400"/>
      <c r="H29" s="400"/>
      <c r="I29" s="400"/>
      <c r="J29" s="400"/>
      <c r="K29" s="400"/>
      <c r="L29" s="400"/>
      <c r="M29" s="400"/>
      <c r="N29" s="400"/>
      <c r="O29" s="401"/>
      <c r="P29" s="107"/>
    </row>
    <row r="30" spans="2:16" ht="21" customHeight="1" x14ac:dyDescent="0.3">
      <c r="B30" s="106"/>
      <c r="C30" s="399"/>
      <c r="D30" s="400"/>
      <c r="E30" s="400"/>
      <c r="F30" s="400"/>
      <c r="G30" s="400"/>
      <c r="H30" s="400"/>
      <c r="I30" s="400"/>
      <c r="J30" s="400"/>
      <c r="K30" s="400"/>
      <c r="L30" s="400"/>
      <c r="M30" s="400"/>
      <c r="N30" s="400"/>
      <c r="O30" s="401"/>
      <c r="P30" s="107"/>
    </row>
    <row r="31" spans="2:16" ht="21" customHeight="1" x14ac:dyDescent="0.3">
      <c r="B31" s="106"/>
      <c r="C31" s="399"/>
      <c r="D31" s="400"/>
      <c r="E31" s="400"/>
      <c r="F31" s="400"/>
      <c r="G31" s="400"/>
      <c r="H31" s="400"/>
      <c r="I31" s="400"/>
      <c r="J31" s="400"/>
      <c r="K31" s="400"/>
      <c r="L31" s="400"/>
      <c r="M31" s="400"/>
      <c r="N31" s="400"/>
      <c r="O31" s="401"/>
      <c r="P31" s="107"/>
    </row>
    <row r="32" spans="2:16" ht="21" customHeight="1" x14ac:dyDescent="0.3">
      <c r="B32" s="106"/>
      <c r="C32" s="402"/>
      <c r="D32" s="403"/>
      <c r="E32" s="403"/>
      <c r="F32" s="403"/>
      <c r="G32" s="403"/>
      <c r="H32" s="403"/>
      <c r="I32" s="403"/>
      <c r="J32" s="403"/>
      <c r="K32" s="403"/>
      <c r="L32" s="403"/>
      <c r="M32" s="403"/>
      <c r="N32" s="403"/>
      <c r="O32" s="404"/>
      <c r="P32" s="107"/>
    </row>
    <row r="33" spans="2:16" ht="21" customHeight="1" thickBot="1" x14ac:dyDescent="0.35">
      <c r="B33" s="108"/>
      <c r="C33" s="109"/>
      <c r="D33" s="109"/>
      <c r="E33" s="109"/>
      <c r="F33" s="109"/>
      <c r="G33" s="109"/>
      <c r="H33" s="109"/>
      <c r="I33" s="109"/>
      <c r="J33" s="109"/>
      <c r="K33" s="109"/>
      <c r="L33" s="109"/>
      <c r="M33" s="109"/>
      <c r="N33" s="109"/>
      <c r="O33" s="109"/>
      <c r="P33" s="110"/>
    </row>
    <row r="34" spans="2:16" ht="21" customHeight="1" thickBot="1" x14ac:dyDescent="0.35"/>
    <row r="35" spans="2:16" ht="21" customHeight="1" x14ac:dyDescent="0.3">
      <c r="B35" s="103"/>
      <c r="C35" s="104"/>
      <c r="D35" s="104"/>
      <c r="E35" s="104"/>
      <c r="F35" s="104"/>
      <c r="G35" s="104"/>
      <c r="H35" s="104"/>
      <c r="I35" s="104"/>
      <c r="J35" s="104"/>
      <c r="K35" s="104"/>
      <c r="L35" s="104"/>
      <c r="M35" s="104"/>
      <c r="N35" s="104"/>
      <c r="O35" s="104"/>
      <c r="P35" s="105"/>
    </row>
    <row r="36" spans="2:16" ht="21" customHeight="1" x14ac:dyDescent="0.3">
      <c r="B36" s="106"/>
      <c r="C36" s="405" t="s">
        <v>2252</v>
      </c>
      <c r="D36" s="405"/>
      <c r="E36" s="405"/>
      <c r="F36" s="405"/>
      <c r="G36" s="405"/>
      <c r="H36" s="405"/>
      <c r="J36" s="411" t="s">
        <v>2253</v>
      </c>
      <c r="K36" s="412"/>
      <c r="L36" s="412"/>
      <c r="M36" s="412"/>
      <c r="N36" s="412"/>
      <c r="O36" s="413"/>
      <c r="P36" s="107"/>
    </row>
    <row r="37" spans="2:16" ht="21" customHeight="1" x14ac:dyDescent="0.3">
      <c r="B37" s="106"/>
      <c r="C37" s="414" t="s">
        <v>2254</v>
      </c>
      <c r="D37" s="93" t="s">
        <v>2255</v>
      </c>
      <c r="E37" s="93"/>
      <c r="F37" s="93"/>
      <c r="G37" s="93"/>
      <c r="H37" s="94"/>
      <c r="J37" s="95"/>
      <c r="O37" s="96"/>
      <c r="P37" s="107"/>
    </row>
    <row r="38" spans="2:16" ht="21" customHeight="1" x14ac:dyDescent="0.3">
      <c r="B38" s="106"/>
      <c r="C38" s="414"/>
      <c r="D38" s="98" t="s">
        <v>2348</v>
      </c>
      <c r="E38" s="98"/>
      <c r="F38" s="98"/>
      <c r="G38" s="98"/>
      <c r="H38" s="99"/>
      <c r="J38" s="95"/>
      <c r="O38" s="96"/>
      <c r="P38" s="107"/>
    </row>
    <row r="39" spans="2:16" ht="21" customHeight="1" x14ac:dyDescent="0.3">
      <c r="B39" s="106"/>
      <c r="C39" s="420" t="s">
        <v>2260</v>
      </c>
      <c r="D39" s="93" t="s">
        <v>2350</v>
      </c>
      <c r="E39" s="93"/>
      <c r="F39" s="93"/>
      <c r="G39" s="93"/>
      <c r="H39" s="94"/>
      <c r="J39" s="95"/>
      <c r="O39" s="96"/>
      <c r="P39" s="107"/>
    </row>
    <row r="40" spans="2:16" ht="21" customHeight="1" x14ac:dyDescent="0.3">
      <c r="B40" s="106"/>
      <c r="C40" s="421"/>
      <c r="D40" s="399" t="s">
        <v>2352</v>
      </c>
      <c r="E40" s="400"/>
      <c r="F40" s="400"/>
      <c r="G40" s="400"/>
      <c r="H40" s="401"/>
      <c r="J40" s="95"/>
      <c r="O40" s="96"/>
      <c r="P40" s="107"/>
    </row>
    <row r="41" spans="2:16" ht="21" customHeight="1" x14ac:dyDescent="0.3">
      <c r="B41" s="106"/>
      <c r="C41" s="421"/>
      <c r="D41" s="399"/>
      <c r="E41" s="400"/>
      <c r="F41" s="400"/>
      <c r="G41" s="400"/>
      <c r="H41" s="401"/>
      <c r="J41" s="95"/>
      <c r="O41" s="96"/>
      <c r="P41" s="107"/>
    </row>
    <row r="42" spans="2:16" ht="21" customHeight="1" x14ac:dyDescent="0.3">
      <c r="B42" s="106"/>
      <c r="C42" s="421"/>
      <c r="D42" s="399"/>
      <c r="E42" s="400"/>
      <c r="F42" s="400"/>
      <c r="G42" s="400"/>
      <c r="H42" s="401"/>
      <c r="J42" s="95"/>
      <c r="O42" s="96"/>
      <c r="P42" s="107"/>
    </row>
    <row r="43" spans="2:16" ht="21" customHeight="1" x14ac:dyDescent="0.3">
      <c r="B43" s="106"/>
      <c r="C43" s="422"/>
      <c r="D43" s="402"/>
      <c r="E43" s="403"/>
      <c r="F43" s="403"/>
      <c r="G43" s="403"/>
      <c r="H43" s="404"/>
      <c r="J43" s="95"/>
      <c r="O43" s="96"/>
      <c r="P43" s="107"/>
    </row>
    <row r="44" spans="2:16" ht="21" customHeight="1" x14ac:dyDescent="0.3">
      <c r="B44" s="106"/>
      <c r="C44" s="111"/>
      <c r="D44" s="111"/>
      <c r="E44" s="111"/>
      <c r="F44" s="111"/>
      <c r="G44" s="111"/>
      <c r="H44" s="111"/>
      <c r="J44" s="95"/>
      <c r="O44" s="96"/>
      <c r="P44" s="107"/>
    </row>
    <row r="45" spans="2:16" ht="21" customHeight="1" x14ac:dyDescent="0.3">
      <c r="B45" s="106"/>
      <c r="C45" s="405" t="s">
        <v>2270</v>
      </c>
      <c r="D45" s="405"/>
      <c r="E45" s="405"/>
      <c r="F45" s="405"/>
      <c r="G45" s="405"/>
      <c r="H45" s="405"/>
      <c r="J45" s="95"/>
      <c r="O45" s="96"/>
      <c r="P45" s="107"/>
    </row>
    <row r="46" spans="2:16" ht="21" customHeight="1" x14ac:dyDescent="0.3">
      <c r="B46" s="106"/>
      <c r="C46" s="415" t="s">
        <v>2354</v>
      </c>
      <c r="D46" s="416" t="s">
        <v>2355</v>
      </c>
      <c r="E46" s="416"/>
      <c r="F46" s="416"/>
      <c r="G46" s="416"/>
      <c r="H46" s="416"/>
      <c r="J46" s="95"/>
      <c r="O46" s="96"/>
      <c r="P46" s="107"/>
    </row>
    <row r="47" spans="2:16" ht="21" customHeight="1" x14ac:dyDescent="0.3">
      <c r="B47" s="106"/>
      <c r="C47" s="415"/>
      <c r="D47" s="416"/>
      <c r="E47" s="416"/>
      <c r="F47" s="416"/>
      <c r="G47" s="416"/>
      <c r="H47" s="416"/>
      <c r="J47" s="95"/>
      <c r="O47" s="96"/>
      <c r="P47" s="107"/>
    </row>
    <row r="48" spans="2:16" ht="21" customHeight="1" x14ac:dyDescent="0.3">
      <c r="B48" s="106"/>
      <c r="C48" s="415" t="s">
        <v>2312</v>
      </c>
      <c r="D48" s="416" t="s">
        <v>2358</v>
      </c>
      <c r="E48" s="416"/>
      <c r="F48" s="416"/>
      <c r="G48" s="416"/>
      <c r="H48" s="416"/>
      <c r="J48" s="95"/>
      <c r="O48" s="96"/>
      <c r="P48" s="107"/>
    </row>
    <row r="49" spans="2:16" ht="21" customHeight="1" x14ac:dyDescent="0.3">
      <c r="B49" s="106"/>
      <c r="C49" s="415"/>
      <c r="D49" s="427"/>
      <c r="E49" s="427"/>
      <c r="F49" s="427"/>
      <c r="G49" s="427"/>
      <c r="H49" s="427"/>
      <c r="J49" s="95"/>
      <c r="O49" s="96"/>
      <c r="P49" s="107"/>
    </row>
    <row r="50" spans="2:16" ht="21" customHeight="1" x14ac:dyDescent="0.3">
      <c r="B50" s="106"/>
      <c r="C50" s="420"/>
      <c r="D50" s="402" t="s">
        <v>2360</v>
      </c>
      <c r="E50" s="403"/>
      <c r="F50" s="403"/>
      <c r="G50" s="403"/>
      <c r="H50" s="404"/>
      <c r="J50" s="95"/>
      <c r="O50" s="96"/>
      <c r="P50" s="107"/>
    </row>
    <row r="51" spans="2:16" ht="21" customHeight="1" x14ac:dyDescent="0.3">
      <c r="B51" s="106"/>
      <c r="C51" s="415" t="s">
        <v>2361</v>
      </c>
      <c r="D51" s="416" t="s">
        <v>2362</v>
      </c>
      <c r="E51" s="416"/>
      <c r="F51" s="416"/>
      <c r="G51" s="416"/>
      <c r="H51" s="416"/>
      <c r="J51" s="95"/>
      <c r="O51" s="96"/>
      <c r="P51" s="107"/>
    </row>
    <row r="52" spans="2:16" ht="21" customHeight="1" x14ac:dyDescent="0.3">
      <c r="B52" s="106"/>
      <c r="C52" s="415"/>
      <c r="D52" s="416"/>
      <c r="E52" s="416"/>
      <c r="F52" s="416"/>
      <c r="G52" s="416"/>
      <c r="H52" s="416"/>
      <c r="J52" s="97"/>
      <c r="K52" s="98"/>
      <c r="L52" s="98"/>
      <c r="M52" s="98"/>
      <c r="N52" s="98"/>
      <c r="O52" s="99"/>
      <c r="P52" s="107"/>
    </row>
    <row r="53" spans="2:16" ht="21" customHeight="1" x14ac:dyDescent="0.3">
      <c r="B53" s="106"/>
      <c r="P53" s="107"/>
    </row>
    <row r="54" spans="2:16" ht="21" customHeight="1" x14ac:dyDescent="0.3">
      <c r="B54" s="106"/>
      <c r="P54" s="107"/>
    </row>
    <row r="55" spans="2:16" ht="21" customHeight="1" x14ac:dyDescent="0.3">
      <c r="B55" s="106"/>
      <c r="P55" s="107"/>
    </row>
    <row r="56" spans="2:16" ht="21" customHeight="1" x14ac:dyDescent="0.3">
      <c r="B56" s="106"/>
      <c r="P56" s="107"/>
    </row>
    <row r="57" spans="2:16" ht="21" customHeight="1" x14ac:dyDescent="0.3">
      <c r="B57" s="106"/>
      <c r="P57" s="107"/>
    </row>
    <row r="58" spans="2:16" ht="21" customHeight="1" x14ac:dyDescent="0.3">
      <c r="B58" s="106"/>
      <c r="P58" s="107"/>
    </row>
    <row r="59" spans="2:16" ht="21" customHeight="1" x14ac:dyDescent="0.3">
      <c r="B59" s="106"/>
      <c r="P59" s="107"/>
    </row>
    <row r="60" spans="2:16" ht="21" customHeight="1" x14ac:dyDescent="0.3">
      <c r="B60" s="106"/>
      <c r="P60" s="107"/>
    </row>
    <row r="61" spans="2:16" ht="21" customHeight="1" x14ac:dyDescent="0.3">
      <c r="B61" s="106"/>
      <c r="P61" s="107"/>
    </row>
    <row r="62" spans="2:16" ht="21" customHeight="1" thickBot="1" x14ac:dyDescent="0.35">
      <c r="B62" s="108"/>
      <c r="C62" s="109"/>
      <c r="D62" s="109"/>
      <c r="E62" s="109"/>
      <c r="F62" s="109"/>
      <c r="G62" s="109"/>
      <c r="H62" s="109"/>
      <c r="I62" s="109"/>
      <c r="J62" s="109"/>
      <c r="K62" s="109"/>
      <c r="L62" s="109"/>
      <c r="M62" s="109"/>
      <c r="N62" s="109"/>
      <c r="O62" s="109"/>
      <c r="P62" s="110"/>
    </row>
    <row r="63" spans="2:16" ht="21" customHeight="1" x14ac:dyDescent="0.3"/>
    <row r="64" spans="2:16" ht="21" customHeight="1" x14ac:dyDescent="0.3"/>
    <row r="65" ht="21" customHeight="1" x14ac:dyDescent="0.3"/>
    <row r="66" ht="21" customHeight="1" x14ac:dyDescent="0.3"/>
    <row r="67" ht="21" customHeight="1" x14ac:dyDescent="0.3"/>
    <row r="68" ht="21" customHeight="1" x14ac:dyDescent="0.3"/>
    <row r="69" ht="21" customHeight="1" x14ac:dyDescent="0.3"/>
    <row r="70" ht="21" customHeight="1" x14ac:dyDescent="0.3"/>
    <row r="71" ht="21" customHeight="1" x14ac:dyDescent="0.3"/>
    <row r="72" ht="21" customHeight="1" x14ac:dyDescent="0.3"/>
    <row r="73" ht="21" customHeight="1" x14ac:dyDescent="0.3"/>
    <row r="74" ht="21" customHeight="1" x14ac:dyDescent="0.3"/>
    <row r="75" ht="21" customHeight="1" x14ac:dyDescent="0.3"/>
    <row r="76" ht="21" customHeight="1" x14ac:dyDescent="0.3"/>
    <row r="77" ht="21" customHeight="1" x14ac:dyDescent="0.3"/>
    <row r="78" ht="21" customHeight="1" x14ac:dyDescent="0.3"/>
    <row r="79" ht="21" customHeight="1" x14ac:dyDescent="0.3"/>
    <row r="80" ht="21" customHeight="1" x14ac:dyDescent="0.3"/>
    <row r="81" ht="21" customHeight="1" x14ac:dyDescent="0.3"/>
    <row r="82" ht="21" customHeight="1" x14ac:dyDescent="0.3"/>
    <row r="83" ht="21" customHeight="1" x14ac:dyDescent="0.3"/>
    <row r="84" ht="21" customHeight="1" x14ac:dyDescent="0.3"/>
    <row r="85" ht="21" customHeight="1" x14ac:dyDescent="0.3"/>
    <row r="86" ht="21" customHeight="1" x14ac:dyDescent="0.3"/>
    <row r="87" ht="21" customHeight="1" x14ac:dyDescent="0.3"/>
    <row r="88" ht="21" customHeight="1" x14ac:dyDescent="0.3"/>
    <row r="89" ht="21" customHeight="1" x14ac:dyDescent="0.3"/>
    <row r="90" ht="21" customHeight="1" x14ac:dyDescent="0.3"/>
    <row r="91" ht="21" customHeight="1" x14ac:dyDescent="0.3"/>
    <row r="92" ht="21" customHeight="1" x14ac:dyDescent="0.3"/>
    <row r="93" ht="21" customHeight="1" x14ac:dyDescent="0.3"/>
    <row r="94" ht="21" customHeight="1" x14ac:dyDescent="0.3"/>
    <row r="95" ht="21" customHeight="1" x14ac:dyDescent="0.3"/>
    <row r="96" ht="21" customHeight="1" x14ac:dyDescent="0.3"/>
    <row r="97" ht="21" customHeight="1" x14ac:dyDescent="0.3"/>
    <row r="98" ht="21" customHeight="1" x14ac:dyDescent="0.3"/>
    <row r="99" ht="21" customHeight="1" x14ac:dyDescent="0.3"/>
    <row r="100" ht="21" customHeight="1" x14ac:dyDescent="0.3"/>
    <row r="101" ht="21" customHeight="1" x14ac:dyDescent="0.3"/>
    <row r="102" ht="21" customHeight="1" x14ac:dyDescent="0.3"/>
    <row r="103" ht="21" customHeight="1" x14ac:dyDescent="0.3"/>
    <row r="104" ht="21" customHeight="1" x14ac:dyDescent="0.3"/>
    <row r="105" ht="21" customHeight="1" x14ac:dyDescent="0.3"/>
    <row r="106" ht="21" customHeight="1" x14ac:dyDescent="0.3"/>
    <row r="107" ht="21" customHeight="1" x14ac:dyDescent="0.3"/>
    <row r="108" ht="21" customHeight="1" x14ac:dyDescent="0.3"/>
    <row r="109" ht="21" customHeight="1" x14ac:dyDescent="0.3"/>
    <row r="110" ht="21" customHeight="1" x14ac:dyDescent="0.3"/>
    <row r="111" ht="21" customHeight="1" x14ac:dyDescent="0.3"/>
    <row r="112" ht="21" customHeight="1" x14ac:dyDescent="0.3"/>
    <row r="113" ht="21" customHeight="1" x14ac:dyDescent="0.3"/>
    <row r="114" ht="21" customHeight="1" x14ac:dyDescent="0.3"/>
    <row r="115" ht="21" customHeight="1" x14ac:dyDescent="0.3"/>
    <row r="116" ht="21" customHeight="1" x14ac:dyDescent="0.3"/>
    <row r="117" ht="21" customHeight="1" x14ac:dyDescent="0.3"/>
    <row r="118" ht="21" customHeight="1" x14ac:dyDescent="0.3"/>
    <row r="119" ht="21" customHeight="1" x14ac:dyDescent="0.3"/>
    <row r="120" ht="21" customHeight="1" x14ac:dyDescent="0.3"/>
    <row r="121" ht="21" customHeight="1" x14ac:dyDescent="0.3"/>
    <row r="122" ht="21" customHeight="1" x14ac:dyDescent="0.3"/>
    <row r="123" ht="21" customHeight="1" x14ac:dyDescent="0.3"/>
    <row r="124" ht="21" customHeight="1" x14ac:dyDescent="0.3"/>
    <row r="125" ht="21" customHeight="1" x14ac:dyDescent="0.3"/>
    <row r="126" ht="21" customHeight="1" x14ac:dyDescent="0.3"/>
    <row r="127" ht="21" customHeight="1" x14ac:dyDescent="0.3"/>
    <row r="128" ht="21" customHeight="1" x14ac:dyDescent="0.3"/>
    <row r="129" ht="21" customHeight="1" x14ac:dyDescent="0.3"/>
    <row r="130" ht="21" customHeight="1" x14ac:dyDescent="0.3"/>
    <row r="131" ht="21" customHeight="1" x14ac:dyDescent="0.3"/>
    <row r="132" ht="21" customHeight="1" x14ac:dyDescent="0.3"/>
    <row r="133" ht="21" customHeight="1" x14ac:dyDescent="0.3"/>
    <row r="134" ht="21" customHeight="1" x14ac:dyDescent="0.3"/>
    <row r="135" ht="21" customHeight="1" x14ac:dyDescent="0.3"/>
    <row r="136" ht="21" customHeight="1" x14ac:dyDescent="0.3"/>
    <row r="137" ht="21" customHeight="1" x14ac:dyDescent="0.3"/>
    <row r="138" ht="21" customHeight="1" x14ac:dyDescent="0.3"/>
    <row r="139" ht="21" customHeight="1" x14ac:dyDescent="0.3"/>
    <row r="140" ht="21" customHeight="1" x14ac:dyDescent="0.3"/>
    <row r="141" ht="21" customHeight="1" x14ac:dyDescent="0.3"/>
    <row r="142" ht="21" customHeight="1" x14ac:dyDescent="0.3"/>
    <row r="143" ht="21" customHeight="1" x14ac:dyDescent="0.3"/>
    <row r="144" ht="21" customHeight="1" x14ac:dyDescent="0.3"/>
    <row r="145" ht="21" customHeight="1" x14ac:dyDescent="0.3"/>
    <row r="146" ht="21" customHeight="1" x14ac:dyDescent="0.3"/>
    <row r="147" ht="21" customHeight="1" x14ac:dyDescent="0.3"/>
    <row r="148" ht="21" customHeight="1" x14ac:dyDescent="0.3"/>
    <row r="149" ht="21" customHeight="1" x14ac:dyDescent="0.3"/>
    <row r="150" ht="21" customHeight="1" x14ac:dyDescent="0.3"/>
    <row r="151" ht="21" customHeight="1" x14ac:dyDescent="0.3"/>
    <row r="152" ht="21" customHeight="1" x14ac:dyDescent="0.3"/>
    <row r="153" ht="21" customHeight="1" x14ac:dyDescent="0.3"/>
    <row r="154" ht="21" customHeight="1" x14ac:dyDescent="0.3"/>
    <row r="155" ht="21" customHeight="1" x14ac:dyDescent="0.3"/>
    <row r="156" ht="21" customHeight="1" x14ac:dyDescent="0.3"/>
    <row r="157" ht="21" customHeight="1" x14ac:dyDescent="0.3"/>
    <row r="158" ht="21" customHeight="1" x14ac:dyDescent="0.3"/>
    <row r="159" ht="21" customHeight="1" x14ac:dyDescent="0.3"/>
    <row r="160" ht="21" customHeight="1" x14ac:dyDescent="0.3"/>
    <row r="161" ht="21" customHeight="1" x14ac:dyDescent="0.3"/>
    <row r="162" ht="21" customHeight="1" x14ac:dyDescent="0.3"/>
    <row r="163" ht="21" customHeight="1" x14ac:dyDescent="0.3"/>
    <row r="164" ht="21" customHeight="1" x14ac:dyDescent="0.3"/>
    <row r="165" ht="21" customHeight="1" x14ac:dyDescent="0.3"/>
    <row r="166" ht="21" customHeight="1" x14ac:dyDescent="0.3"/>
    <row r="167" ht="21" customHeight="1" x14ac:dyDescent="0.3"/>
    <row r="168" ht="21" customHeight="1" x14ac:dyDescent="0.3"/>
    <row r="169" ht="21" customHeight="1" x14ac:dyDescent="0.3"/>
    <row r="170" ht="21" customHeight="1" x14ac:dyDescent="0.3"/>
    <row r="171" ht="21" customHeight="1" x14ac:dyDescent="0.3"/>
    <row r="172" ht="21" customHeight="1" x14ac:dyDescent="0.3"/>
    <row r="173" ht="21" customHeight="1" x14ac:dyDescent="0.3"/>
    <row r="174" ht="21" customHeight="1" x14ac:dyDescent="0.3"/>
    <row r="175" ht="21" customHeight="1" x14ac:dyDescent="0.3"/>
    <row r="176" ht="21" customHeight="1" x14ac:dyDescent="0.3"/>
    <row r="177" ht="21" customHeight="1" x14ac:dyDescent="0.3"/>
    <row r="178" ht="21" customHeight="1" x14ac:dyDescent="0.3"/>
    <row r="179" ht="21" customHeight="1" x14ac:dyDescent="0.3"/>
    <row r="180" ht="21" customHeight="1" x14ac:dyDescent="0.3"/>
    <row r="181" ht="21" customHeight="1" x14ac:dyDescent="0.3"/>
    <row r="182" ht="21" customHeight="1" x14ac:dyDescent="0.3"/>
    <row r="183" ht="21" customHeight="1" x14ac:dyDescent="0.3"/>
    <row r="184" ht="21" customHeight="1" x14ac:dyDescent="0.3"/>
    <row r="185" ht="21" customHeight="1" x14ac:dyDescent="0.3"/>
    <row r="186" ht="21" customHeight="1" x14ac:dyDescent="0.3"/>
    <row r="187" ht="21" customHeight="1" x14ac:dyDescent="0.3"/>
    <row r="188" ht="21" customHeight="1" x14ac:dyDescent="0.3"/>
    <row r="189" ht="21" customHeight="1" x14ac:dyDescent="0.3"/>
    <row r="190" ht="21" customHeight="1" x14ac:dyDescent="0.3"/>
    <row r="191" ht="21" customHeight="1" x14ac:dyDescent="0.3"/>
    <row r="192" ht="21" customHeight="1" x14ac:dyDescent="0.3"/>
    <row r="193" ht="21" customHeight="1" x14ac:dyDescent="0.3"/>
    <row r="194" ht="21" customHeight="1" x14ac:dyDescent="0.3"/>
    <row r="195" ht="21" customHeight="1" x14ac:dyDescent="0.3"/>
    <row r="196" ht="21" customHeight="1" x14ac:dyDescent="0.3"/>
    <row r="197" ht="21" customHeight="1" x14ac:dyDescent="0.3"/>
    <row r="198" ht="21" customHeight="1" x14ac:dyDescent="0.3"/>
    <row r="199" ht="21" customHeight="1" x14ac:dyDescent="0.3"/>
    <row r="200" ht="21" customHeight="1" x14ac:dyDescent="0.3"/>
    <row r="201" ht="21" customHeight="1" x14ac:dyDescent="0.3"/>
  </sheetData>
  <sheetProtection sheet="1" objects="1" scenarios="1"/>
  <mergeCells count="22">
    <mergeCell ref="N7:O8"/>
    <mergeCell ref="C45:H45"/>
    <mergeCell ref="C46:C47"/>
    <mergeCell ref="D46:H47"/>
    <mergeCell ref="C7:C10"/>
    <mergeCell ref="D7:H8"/>
    <mergeCell ref="C36:H36"/>
    <mergeCell ref="C18:O32"/>
    <mergeCell ref="J36:O36"/>
    <mergeCell ref="C37:C38"/>
    <mergeCell ref="D9:H10"/>
    <mergeCell ref="C39:C43"/>
    <mergeCell ref="D40:H43"/>
    <mergeCell ref="C12:O12"/>
    <mergeCell ref="C13:O17"/>
    <mergeCell ref="J7:J10"/>
    <mergeCell ref="K7:L8"/>
    <mergeCell ref="C48:C50"/>
    <mergeCell ref="D48:H49"/>
    <mergeCell ref="D50:H50"/>
    <mergeCell ref="C51:C52"/>
    <mergeCell ref="D51:H52"/>
  </mergeCells>
  <phoneticPr fontId="2"/>
  <pageMargins left="0.7" right="0.7" top="0.75" bottom="0.75" header="0.3" footer="0.3"/>
  <pageSetup paperSize="9" scale="47" orientation="portrait" r:id="rId1"/>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BE0A40-1834-4CDD-8E40-54F99483A254}">
  <sheetPr codeName="Sheet46">
    <pageSetUpPr fitToPage="1"/>
  </sheetPr>
  <dimension ref="A1:BR171"/>
  <sheetViews>
    <sheetView showGridLines="0" zoomScaleNormal="100" workbookViewId="0"/>
  </sheetViews>
  <sheetFormatPr defaultColWidth="8" defaultRowHeight="16.5" x14ac:dyDescent="0.3"/>
  <cols>
    <col min="1" max="1" width="5.625" style="88" customWidth="1"/>
    <col min="2" max="2" width="3.625" style="88" customWidth="1"/>
    <col min="3" max="8" width="12.625" style="88" customWidth="1"/>
    <col min="9" max="9" width="3.625" style="88" customWidth="1"/>
    <col min="10" max="15" width="12.625" style="88" customWidth="1"/>
    <col min="16" max="16" width="3.625" style="88" customWidth="1"/>
    <col min="17" max="18" width="5.625" style="88" customWidth="1"/>
    <col min="19" max="19" width="3.625" style="88" customWidth="1"/>
    <col min="20" max="25" width="12.625" style="88" customWidth="1"/>
    <col min="26" max="26" width="3.625" style="88" customWidth="1"/>
    <col min="27" max="32" width="12.625" style="88" customWidth="1"/>
    <col min="33" max="33" width="3.625" style="88" customWidth="1"/>
    <col min="34" max="35" width="5.625" style="88" customWidth="1"/>
    <col min="36" max="36" width="3.625" style="88" customWidth="1"/>
    <col min="37" max="42" width="12.625" style="88" customWidth="1"/>
    <col min="43" max="43" width="3.625" style="88" customWidth="1"/>
    <col min="44" max="49" width="12.625" style="88" customWidth="1"/>
    <col min="50" max="50" width="3.625" style="88" customWidth="1"/>
    <col min="51" max="51" width="5.625" style="88" customWidth="1"/>
    <col min="52" max="54" width="12.625" style="88" customWidth="1"/>
    <col min="55" max="16384" width="8" style="88"/>
  </cols>
  <sheetData>
    <row r="1" spans="1:70" ht="21" customHeight="1" x14ac:dyDescent="0.3">
      <c r="A1" s="69" t="str">
        <f>HYPERLINK("#地域モデル判定ツール!A1","地域モデル判定ツールへ戻る")</f>
        <v>地域モデル判定ツールへ戻る</v>
      </c>
      <c r="B1" s="87"/>
    </row>
    <row r="2" spans="1:70" s="89" customFormat="1" ht="21" customHeight="1" x14ac:dyDescent="0.3">
      <c r="B2" s="90" t="s">
        <v>2445</v>
      </c>
      <c r="S2" s="90" t="s">
        <v>2445</v>
      </c>
      <c r="AJ2" s="90" t="s">
        <v>2445</v>
      </c>
      <c r="BA2" s="90"/>
      <c r="BR2" s="90"/>
    </row>
    <row r="3" spans="1:70" s="189" customFormat="1" ht="21" customHeight="1" x14ac:dyDescent="0.3">
      <c r="A3" s="187"/>
      <c r="B3" s="188" t="s">
        <v>2234</v>
      </c>
      <c r="C3" s="187"/>
      <c r="D3" s="187"/>
      <c r="E3" s="187"/>
      <c r="F3" s="187"/>
      <c r="G3" s="187"/>
      <c r="H3" s="187"/>
      <c r="I3" s="187"/>
      <c r="J3" s="187"/>
      <c r="K3" s="187"/>
      <c r="L3" s="187"/>
      <c r="M3" s="187"/>
      <c r="N3" s="187"/>
      <c r="O3" s="187"/>
      <c r="P3" s="187"/>
      <c r="Q3" s="187"/>
      <c r="R3" s="187"/>
      <c r="S3" s="188" t="s">
        <v>2234</v>
      </c>
      <c r="T3" s="187"/>
      <c r="U3" s="187"/>
      <c r="V3" s="187"/>
      <c r="W3" s="187"/>
      <c r="X3" s="187"/>
      <c r="Y3" s="187"/>
      <c r="Z3" s="187"/>
      <c r="AA3" s="187"/>
      <c r="AB3" s="187"/>
      <c r="AC3" s="187"/>
      <c r="AD3" s="187"/>
      <c r="AE3" s="187"/>
      <c r="AF3" s="187"/>
      <c r="AG3" s="187"/>
      <c r="AH3" s="187"/>
      <c r="AJ3" s="190" t="s">
        <v>2446</v>
      </c>
    </row>
    <row r="4" spans="1:70" s="91" customFormat="1" ht="21" customHeight="1" x14ac:dyDescent="0.3">
      <c r="A4" s="201"/>
      <c r="B4" s="91" t="s">
        <v>2447</v>
      </c>
      <c r="S4" s="91" t="s">
        <v>2448</v>
      </c>
      <c r="AJ4" s="91" t="s">
        <v>2449</v>
      </c>
    </row>
    <row r="5" spans="1:70" ht="21" customHeight="1" thickBot="1" x14ac:dyDescent="0.35"/>
    <row r="6" spans="1:70" ht="21" customHeight="1" x14ac:dyDescent="0.3">
      <c r="B6" s="103"/>
      <c r="C6" s="104"/>
      <c r="D6" s="104"/>
      <c r="E6" s="104"/>
      <c r="F6" s="104"/>
      <c r="G6" s="104"/>
      <c r="H6" s="104"/>
      <c r="I6" s="104"/>
      <c r="J6" s="104"/>
      <c r="K6" s="104"/>
      <c r="L6" s="104"/>
      <c r="M6" s="104"/>
      <c r="N6" s="104"/>
      <c r="O6" s="104"/>
      <c r="P6" s="105"/>
      <c r="S6" s="103"/>
      <c r="T6" s="104"/>
      <c r="U6" s="104"/>
      <c r="V6" s="104"/>
      <c r="W6" s="104"/>
      <c r="X6" s="104"/>
      <c r="Y6" s="104"/>
      <c r="Z6" s="104"/>
      <c r="AA6" s="104"/>
      <c r="AB6" s="104"/>
      <c r="AC6" s="104"/>
      <c r="AD6" s="104"/>
      <c r="AE6" s="104"/>
      <c r="AF6" s="104"/>
      <c r="AG6" s="105"/>
      <c r="AJ6" s="103"/>
      <c r="AK6" s="104"/>
      <c r="AL6" s="104"/>
      <c r="AM6" s="104"/>
      <c r="AN6" s="104"/>
      <c r="AO6" s="104"/>
      <c r="AP6" s="104"/>
      <c r="AQ6" s="104"/>
      <c r="AR6" s="104"/>
      <c r="AS6" s="104"/>
      <c r="AT6" s="104"/>
      <c r="AU6" s="104"/>
      <c r="AV6" s="104"/>
      <c r="AW6" s="104"/>
      <c r="AX6" s="105"/>
    </row>
    <row r="7" spans="1:70" ht="21" customHeight="1" x14ac:dyDescent="0.3">
      <c r="B7" s="106"/>
      <c r="C7" s="382" t="s">
        <v>2237</v>
      </c>
      <c r="D7" s="389" t="s">
        <v>2334</v>
      </c>
      <c r="E7" s="390"/>
      <c r="F7" s="390"/>
      <c r="G7" s="390"/>
      <c r="H7" s="391"/>
      <c r="J7" s="382" t="s">
        <v>2239</v>
      </c>
      <c r="K7" s="383" t="s">
        <v>2335</v>
      </c>
      <c r="L7" s="384"/>
      <c r="M7" s="100"/>
      <c r="N7" s="384" t="s">
        <v>2336</v>
      </c>
      <c r="O7" s="385"/>
      <c r="P7" s="107"/>
      <c r="S7" s="106"/>
      <c r="T7" s="447" t="s">
        <v>2237</v>
      </c>
      <c r="U7" s="448" t="s">
        <v>2450</v>
      </c>
      <c r="V7" s="448"/>
      <c r="W7" s="448"/>
      <c r="X7" s="448"/>
      <c r="Y7" s="448"/>
      <c r="AA7" s="382" t="s">
        <v>2239</v>
      </c>
      <c r="AB7" s="383" t="s">
        <v>2451</v>
      </c>
      <c r="AC7" s="384"/>
      <c r="AD7" s="384"/>
      <c r="AE7" s="384"/>
      <c r="AF7" s="385"/>
      <c r="AG7" s="107"/>
      <c r="AJ7" s="106"/>
      <c r="AK7" s="382" t="s">
        <v>2237</v>
      </c>
      <c r="AL7" s="389" t="s">
        <v>2452</v>
      </c>
      <c r="AM7" s="390"/>
      <c r="AN7" s="390"/>
      <c r="AO7" s="390"/>
      <c r="AP7" s="391"/>
      <c r="AR7" s="382" t="s">
        <v>2239</v>
      </c>
      <c r="AS7" s="383" t="s">
        <v>2453</v>
      </c>
      <c r="AT7" s="384"/>
      <c r="AU7" s="384"/>
      <c r="AV7" s="384"/>
      <c r="AW7" s="385"/>
      <c r="AX7" s="107"/>
    </row>
    <row r="8" spans="1:70" ht="21" customHeight="1" x14ac:dyDescent="0.3">
      <c r="B8" s="106"/>
      <c r="C8" s="382"/>
      <c r="D8" s="392"/>
      <c r="E8" s="393"/>
      <c r="F8" s="393"/>
      <c r="G8" s="393"/>
      <c r="H8" s="394"/>
      <c r="J8" s="382"/>
      <c r="K8" s="386"/>
      <c r="L8" s="387"/>
      <c r="M8" s="101"/>
      <c r="N8" s="387"/>
      <c r="O8" s="388"/>
      <c r="P8" s="107"/>
      <c r="S8" s="106"/>
      <c r="T8" s="447"/>
      <c r="U8" s="448"/>
      <c r="V8" s="448"/>
      <c r="W8" s="448"/>
      <c r="X8" s="448"/>
      <c r="Y8" s="448"/>
      <c r="AA8" s="382"/>
      <c r="AB8" s="386"/>
      <c r="AC8" s="387"/>
      <c r="AD8" s="387"/>
      <c r="AE8" s="387"/>
      <c r="AF8" s="388"/>
      <c r="AG8" s="107"/>
      <c r="AJ8" s="106"/>
      <c r="AK8" s="382"/>
      <c r="AL8" s="392"/>
      <c r="AM8" s="393"/>
      <c r="AN8" s="393"/>
      <c r="AO8" s="393"/>
      <c r="AP8" s="394"/>
      <c r="AR8" s="382"/>
      <c r="AS8" s="386"/>
      <c r="AT8" s="387"/>
      <c r="AU8" s="387"/>
      <c r="AV8" s="387"/>
      <c r="AW8" s="388"/>
      <c r="AX8" s="107"/>
    </row>
    <row r="9" spans="1:70" ht="21" customHeight="1" x14ac:dyDescent="0.3">
      <c r="B9" s="106"/>
      <c r="C9" s="382"/>
      <c r="D9" s="392" t="s">
        <v>2339</v>
      </c>
      <c r="E9" s="393"/>
      <c r="F9" s="393"/>
      <c r="G9" s="393"/>
      <c r="H9" s="394"/>
      <c r="J9" s="382"/>
      <c r="K9" s="95" t="s">
        <v>2340</v>
      </c>
      <c r="N9" s="88" t="s">
        <v>2341</v>
      </c>
      <c r="O9" s="96"/>
      <c r="P9" s="107"/>
      <c r="S9" s="106"/>
      <c r="T9" s="382"/>
      <c r="U9" s="392" t="s">
        <v>2454</v>
      </c>
      <c r="V9" s="393"/>
      <c r="W9" s="393"/>
      <c r="X9" s="393"/>
      <c r="Y9" s="394"/>
      <c r="AA9" s="382"/>
      <c r="AB9" s="95" t="s">
        <v>2455</v>
      </c>
      <c r="AF9" s="96"/>
      <c r="AG9" s="107"/>
      <c r="AJ9" s="106"/>
      <c r="AK9" s="382"/>
      <c r="AL9" s="392"/>
      <c r="AM9" s="393"/>
      <c r="AN9" s="393"/>
      <c r="AO9" s="393"/>
      <c r="AP9" s="394"/>
      <c r="AR9" s="382"/>
      <c r="AS9" s="95" t="s">
        <v>2456</v>
      </c>
      <c r="AW9" s="96"/>
      <c r="AX9" s="107"/>
    </row>
    <row r="10" spans="1:70" ht="21" customHeight="1" x14ac:dyDescent="0.3">
      <c r="B10" s="106"/>
      <c r="C10" s="382"/>
      <c r="D10" s="395"/>
      <c r="E10" s="396"/>
      <c r="F10" s="396"/>
      <c r="G10" s="396"/>
      <c r="H10" s="397"/>
      <c r="J10" s="382"/>
      <c r="K10" s="97" t="s">
        <v>2344</v>
      </c>
      <c r="L10" s="98"/>
      <c r="M10" s="98"/>
      <c r="N10" s="98" t="s">
        <v>2345</v>
      </c>
      <c r="O10" s="99"/>
      <c r="P10" s="107"/>
      <c r="S10" s="106"/>
      <c r="T10" s="382"/>
      <c r="U10" s="395"/>
      <c r="V10" s="396"/>
      <c r="W10" s="396"/>
      <c r="X10" s="396"/>
      <c r="Y10" s="397"/>
      <c r="AA10" s="382"/>
      <c r="AB10" s="97" t="s">
        <v>2457</v>
      </c>
      <c r="AC10" s="98"/>
      <c r="AD10" s="98"/>
      <c r="AE10" s="98"/>
      <c r="AF10" s="99"/>
      <c r="AG10" s="107"/>
      <c r="AJ10" s="106"/>
      <c r="AK10" s="382"/>
      <c r="AL10" s="395"/>
      <c r="AM10" s="396"/>
      <c r="AN10" s="396"/>
      <c r="AO10" s="396"/>
      <c r="AP10" s="397"/>
      <c r="AR10" s="382"/>
      <c r="AS10" s="97" t="s">
        <v>2458</v>
      </c>
      <c r="AT10" s="98"/>
      <c r="AU10" s="98"/>
      <c r="AV10" s="98"/>
      <c r="AW10" s="99"/>
      <c r="AX10" s="107"/>
    </row>
    <row r="11" spans="1:70" ht="21" customHeight="1" x14ac:dyDescent="0.25">
      <c r="B11" s="106"/>
      <c r="O11" s="81" t="s">
        <v>4388</v>
      </c>
      <c r="P11" s="107"/>
      <c r="S11" s="106"/>
      <c r="AF11" s="81" t="s">
        <v>4388</v>
      </c>
      <c r="AG11" s="107"/>
      <c r="AJ11" s="106"/>
      <c r="AW11" s="81" t="s">
        <v>4388</v>
      </c>
      <c r="AX11" s="107"/>
    </row>
    <row r="12" spans="1:70" ht="21" customHeight="1" x14ac:dyDescent="0.3">
      <c r="B12" s="106"/>
      <c r="C12" s="405" t="s">
        <v>4392</v>
      </c>
      <c r="D12" s="405"/>
      <c r="E12" s="405"/>
      <c r="F12" s="405"/>
      <c r="G12" s="405"/>
      <c r="H12" s="405"/>
      <c r="I12" s="405"/>
      <c r="J12" s="405"/>
      <c r="K12" s="405"/>
      <c r="L12" s="405"/>
      <c r="M12" s="405"/>
      <c r="N12" s="405"/>
      <c r="O12" s="405"/>
      <c r="P12" s="107"/>
      <c r="S12" s="106"/>
      <c r="T12" s="405" t="s">
        <v>2425</v>
      </c>
      <c r="U12" s="405"/>
      <c r="V12" s="405"/>
      <c r="W12" s="405"/>
      <c r="X12" s="405"/>
      <c r="Y12" s="405"/>
      <c r="Z12" s="405"/>
      <c r="AA12" s="405"/>
      <c r="AB12" s="405"/>
      <c r="AC12" s="405"/>
      <c r="AD12" s="405"/>
      <c r="AE12" s="405"/>
      <c r="AF12" s="405"/>
      <c r="AG12" s="107"/>
      <c r="AJ12" s="106"/>
      <c r="AK12" s="405" t="s">
        <v>2424</v>
      </c>
      <c r="AL12" s="405"/>
      <c r="AM12" s="405"/>
      <c r="AN12" s="405"/>
      <c r="AO12" s="405"/>
      <c r="AP12" s="405"/>
      <c r="AQ12" s="405"/>
      <c r="AR12" s="405"/>
      <c r="AS12" s="405"/>
      <c r="AT12" s="405"/>
      <c r="AU12" s="405"/>
      <c r="AV12" s="405"/>
      <c r="AW12" s="405"/>
      <c r="AX12" s="107"/>
    </row>
    <row r="13" spans="1:70" ht="21" customHeight="1" x14ac:dyDescent="0.3">
      <c r="B13" s="106"/>
      <c r="C13" s="399" t="s">
        <v>2347</v>
      </c>
      <c r="D13" s="400"/>
      <c r="E13" s="400"/>
      <c r="F13" s="400"/>
      <c r="G13" s="400"/>
      <c r="H13" s="400"/>
      <c r="I13" s="400"/>
      <c r="J13" s="400"/>
      <c r="K13" s="400"/>
      <c r="L13" s="400"/>
      <c r="M13" s="400"/>
      <c r="N13" s="400"/>
      <c r="O13" s="401"/>
      <c r="P13" s="107"/>
      <c r="S13" s="106"/>
      <c r="T13" s="399" t="s">
        <v>2459</v>
      </c>
      <c r="U13" s="400"/>
      <c r="V13" s="400"/>
      <c r="W13" s="400"/>
      <c r="X13" s="400"/>
      <c r="Y13" s="400"/>
      <c r="Z13" s="400"/>
      <c r="AA13" s="400"/>
      <c r="AB13" s="400"/>
      <c r="AC13" s="400"/>
      <c r="AD13" s="400"/>
      <c r="AE13" s="400"/>
      <c r="AF13" s="401"/>
      <c r="AG13" s="107"/>
      <c r="AJ13" s="106"/>
      <c r="AK13" s="399" t="s">
        <v>2460</v>
      </c>
      <c r="AL13" s="400"/>
      <c r="AM13" s="400"/>
      <c r="AN13" s="400"/>
      <c r="AO13" s="400"/>
      <c r="AP13" s="400"/>
      <c r="AQ13" s="400"/>
      <c r="AR13" s="400"/>
      <c r="AS13" s="400"/>
      <c r="AT13" s="400"/>
      <c r="AU13" s="400"/>
      <c r="AV13" s="400"/>
      <c r="AW13" s="401"/>
      <c r="AX13" s="107"/>
    </row>
    <row r="14" spans="1:70" ht="21" customHeight="1" x14ac:dyDescent="0.3">
      <c r="B14" s="106"/>
      <c r="C14" s="399"/>
      <c r="D14" s="400"/>
      <c r="E14" s="400"/>
      <c r="F14" s="400"/>
      <c r="G14" s="400"/>
      <c r="H14" s="400"/>
      <c r="I14" s="400"/>
      <c r="J14" s="400"/>
      <c r="K14" s="400"/>
      <c r="L14" s="400"/>
      <c r="M14" s="400"/>
      <c r="N14" s="400"/>
      <c r="O14" s="401"/>
      <c r="P14" s="107"/>
      <c r="S14" s="106"/>
      <c r="T14" s="399"/>
      <c r="U14" s="400"/>
      <c r="V14" s="400"/>
      <c r="W14" s="400"/>
      <c r="X14" s="400"/>
      <c r="Y14" s="400"/>
      <c r="Z14" s="400"/>
      <c r="AA14" s="400"/>
      <c r="AB14" s="400"/>
      <c r="AC14" s="400"/>
      <c r="AD14" s="400"/>
      <c r="AE14" s="400"/>
      <c r="AF14" s="401"/>
      <c r="AG14" s="107"/>
      <c r="AJ14" s="106"/>
      <c r="AK14" s="399"/>
      <c r="AL14" s="400"/>
      <c r="AM14" s="400"/>
      <c r="AN14" s="400"/>
      <c r="AO14" s="400"/>
      <c r="AP14" s="400"/>
      <c r="AQ14" s="400"/>
      <c r="AR14" s="400"/>
      <c r="AS14" s="400"/>
      <c r="AT14" s="400"/>
      <c r="AU14" s="400"/>
      <c r="AV14" s="400"/>
      <c r="AW14" s="401"/>
      <c r="AX14" s="107"/>
    </row>
    <row r="15" spans="1:70" ht="21" customHeight="1" x14ac:dyDescent="0.3">
      <c r="B15" s="106"/>
      <c r="C15" s="399"/>
      <c r="D15" s="400"/>
      <c r="E15" s="400"/>
      <c r="F15" s="400"/>
      <c r="G15" s="400"/>
      <c r="H15" s="400"/>
      <c r="I15" s="400"/>
      <c r="J15" s="400"/>
      <c r="K15" s="400"/>
      <c r="L15" s="400"/>
      <c r="M15" s="400"/>
      <c r="N15" s="400"/>
      <c r="O15" s="401"/>
      <c r="P15" s="107"/>
      <c r="S15" s="106"/>
      <c r="T15" s="399"/>
      <c r="U15" s="400"/>
      <c r="V15" s="400"/>
      <c r="W15" s="400"/>
      <c r="X15" s="400"/>
      <c r="Y15" s="400"/>
      <c r="Z15" s="400"/>
      <c r="AA15" s="400"/>
      <c r="AB15" s="400"/>
      <c r="AC15" s="400"/>
      <c r="AD15" s="400"/>
      <c r="AE15" s="400"/>
      <c r="AF15" s="401"/>
      <c r="AG15" s="107"/>
      <c r="AJ15" s="106"/>
      <c r="AK15" s="399"/>
      <c r="AL15" s="400"/>
      <c r="AM15" s="400"/>
      <c r="AN15" s="400"/>
      <c r="AO15" s="400"/>
      <c r="AP15" s="400"/>
      <c r="AQ15" s="400"/>
      <c r="AR15" s="400"/>
      <c r="AS15" s="400"/>
      <c r="AT15" s="400"/>
      <c r="AU15" s="400"/>
      <c r="AV15" s="400"/>
      <c r="AW15" s="401"/>
      <c r="AX15" s="107"/>
    </row>
    <row r="16" spans="1:70" ht="21" customHeight="1" x14ac:dyDescent="0.3">
      <c r="B16" s="106"/>
      <c r="C16" s="399"/>
      <c r="D16" s="400"/>
      <c r="E16" s="400"/>
      <c r="F16" s="400"/>
      <c r="G16" s="400"/>
      <c r="H16" s="400"/>
      <c r="I16" s="400"/>
      <c r="J16" s="400"/>
      <c r="K16" s="400"/>
      <c r="L16" s="400"/>
      <c r="M16" s="400"/>
      <c r="N16" s="400"/>
      <c r="O16" s="401"/>
      <c r="P16" s="107"/>
      <c r="S16" s="106"/>
      <c r="T16" s="399"/>
      <c r="U16" s="400"/>
      <c r="V16" s="400"/>
      <c r="W16" s="400"/>
      <c r="X16" s="400"/>
      <c r="Y16" s="400"/>
      <c r="Z16" s="400"/>
      <c r="AA16" s="400"/>
      <c r="AB16" s="400"/>
      <c r="AC16" s="400"/>
      <c r="AD16" s="400"/>
      <c r="AE16" s="400"/>
      <c r="AF16" s="401"/>
      <c r="AG16" s="107"/>
      <c r="AJ16" s="106"/>
      <c r="AK16" s="399"/>
      <c r="AL16" s="400"/>
      <c r="AM16" s="400"/>
      <c r="AN16" s="400"/>
      <c r="AO16" s="400"/>
      <c r="AP16" s="400"/>
      <c r="AQ16" s="400"/>
      <c r="AR16" s="400"/>
      <c r="AS16" s="400"/>
      <c r="AT16" s="400"/>
      <c r="AU16" s="400"/>
      <c r="AV16" s="400"/>
      <c r="AW16" s="401"/>
      <c r="AX16" s="107"/>
    </row>
    <row r="17" spans="2:50" ht="21" customHeight="1" x14ac:dyDescent="0.3">
      <c r="B17" s="106"/>
      <c r="C17" s="399"/>
      <c r="D17" s="400"/>
      <c r="E17" s="400"/>
      <c r="F17" s="400"/>
      <c r="G17" s="400"/>
      <c r="H17" s="400"/>
      <c r="I17" s="400"/>
      <c r="J17" s="400"/>
      <c r="K17" s="400"/>
      <c r="L17" s="400"/>
      <c r="M17" s="400"/>
      <c r="N17" s="400"/>
      <c r="O17" s="401"/>
      <c r="P17" s="107"/>
      <c r="S17" s="106"/>
      <c r="T17" s="399"/>
      <c r="U17" s="400"/>
      <c r="V17" s="400"/>
      <c r="W17" s="400"/>
      <c r="X17" s="400"/>
      <c r="Y17" s="400"/>
      <c r="Z17" s="400"/>
      <c r="AA17" s="400"/>
      <c r="AB17" s="400"/>
      <c r="AC17" s="400"/>
      <c r="AD17" s="400"/>
      <c r="AE17" s="400"/>
      <c r="AF17" s="401"/>
      <c r="AG17" s="107"/>
      <c r="AJ17" s="106"/>
      <c r="AK17" s="399"/>
      <c r="AL17" s="400"/>
      <c r="AM17" s="400"/>
      <c r="AN17" s="400"/>
      <c r="AO17" s="400"/>
      <c r="AP17" s="400"/>
      <c r="AQ17" s="400"/>
      <c r="AR17" s="400"/>
      <c r="AS17" s="400"/>
      <c r="AT17" s="400"/>
      <c r="AU17" s="400"/>
      <c r="AV17" s="400"/>
      <c r="AW17" s="401"/>
      <c r="AX17" s="107"/>
    </row>
    <row r="18" spans="2:50" ht="21" customHeight="1" x14ac:dyDescent="0.3">
      <c r="B18" s="106"/>
      <c r="C18" s="399"/>
      <c r="D18" s="400"/>
      <c r="E18" s="400"/>
      <c r="F18" s="400"/>
      <c r="G18" s="400"/>
      <c r="H18" s="400"/>
      <c r="I18" s="400"/>
      <c r="J18" s="400"/>
      <c r="K18" s="400"/>
      <c r="L18" s="400"/>
      <c r="M18" s="400"/>
      <c r="N18" s="400"/>
      <c r="O18" s="401"/>
      <c r="P18" s="107"/>
      <c r="S18" s="106"/>
      <c r="T18" s="399"/>
      <c r="U18" s="400"/>
      <c r="V18" s="400"/>
      <c r="W18" s="400"/>
      <c r="X18" s="400"/>
      <c r="Y18" s="400"/>
      <c r="Z18" s="400"/>
      <c r="AA18" s="400"/>
      <c r="AB18" s="400"/>
      <c r="AC18" s="400"/>
      <c r="AD18" s="400"/>
      <c r="AE18" s="400"/>
      <c r="AF18" s="401"/>
      <c r="AG18" s="107"/>
      <c r="AJ18" s="106"/>
      <c r="AK18" s="399"/>
      <c r="AL18" s="400"/>
      <c r="AM18" s="400"/>
      <c r="AN18" s="400"/>
      <c r="AO18" s="400"/>
      <c r="AP18" s="400"/>
      <c r="AQ18" s="400"/>
      <c r="AR18" s="400"/>
      <c r="AS18" s="400"/>
      <c r="AT18" s="400"/>
      <c r="AU18" s="400"/>
      <c r="AV18" s="400"/>
      <c r="AW18" s="401"/>
      <c r="AX18" s="107"/>
    </row>
    <row r="19" spans="2:50" ht="21" customHeight="1" x14ac:dyDescent="0.3">
      <c r="B19" s="106"/>
      <c r="C19" s="399"/>
      <c r="D19" s="400"/>
      <c r="E19" s="400"/>
      <c r="F19" s="400"/>
      <c r="G19" s="400"/>
      <c r="H19" s="400"/>
      <c r="I19" s="400"/>
      <c r="J19" s="400"/>
      <c r="K19" s="400"/>
      <c r="L19" s="400"/>
      <c r="M19" s="400"/>
      <c r="N19" s="400"/>
      <c r="O19" s="401"/>
      <c r="P19" s="107"/>
      <c r="S19" s="106"/>
      <c r="T19" s="399"/>
      <c r="U19" s="400"/>
      <c r="V19" s="400"/>
      <c r="W19" s="400"/>
      <c r="X19" s="400"/>
      <c r="Y19" s="400"/>
      <c r="Z19" s="400"/>
      <c r="AA19" s="400"/>
      <c r="AB19" s="400"/>
      <c r="AC19" s="400"/>
      <c r="AD19" s="400"/>
      <c r="AE19" s="400"/>
      <c r="AF19" s="401"/>
      <c r="AG19" s="107"/>
      <c r="AJ19" s="106"/>
      <c r="AK19" s="399"/>
      <c r="AL19" s="400"/>
      <c r="AM19" s="400"/>
      <c r="AN19" s="400"/>
      <c r="AO19" s="400"/>
      <c r="AP19" s="400"/>
      <c r="AQ19" s="400"/>
      <c r="AR19" s="400"/>
      <c r="AS19" s="400"/>
      <c r="AT19" s="400"/>
      <c r="AU19" s="400"/>
      <c r="AV19" s="400"/>
      <c r="AW19" s="401"/>
      <c r="AX19" s="107"/>
    </row>
    <row r="20" spans="2:50" ht="21" customHeight="1" x14ac:dyDescent="0.3">
      <c r="B20" s="106"/>
      <c r="C20" s="399"/>
      <c r="D20" s="400"/>
      <c r="E20" s="400"/>
      <c r="F20" s="400"/>
      <c r="G20" s="400"/>
      <c r="H20" s="400"/>
      <c r="I20" s="400"/>
      <c r="J20" s="400"/>
      <c r="K20" s="400"/>
      <c r="L20" s="400"/>
      <c r="M20" s="400"/>
      <c r="N20" s="400"/>
      <c r="O20" s="401"/>
      <c r="P20" s="107"/>
      <c r="S20" s="106"/>
      <c r="T20" s="399"/>
      <c r="U20" s="400"/>
      <c r="V20" s="400"/>
      <c r="W20" s="400"/>
      <c r="X20" s="400"/>
      <c r="Y20" s="400"/>
      <c r="Z20" s="400"/>
      <c r="AA20" s="400"/>
      <c r="AB20" s="400"/>
      <c r="AC20" s="400"/>
      <c r="AD20" s="400"/>
      <c r="AE20" s="400"/>
      <c r="AF20" s="401"/>
      <c r="AG20" s="107"/>
      <c r="AJ20" s="106"/>
      <c r="AK20" s="399"/>
      <c r="AL20" s="400"/>
      <c r="AM20" s="400"/>
      <c r="AN20" s="400"/>
      <c r="AO20" s="400"/>
      <c r="AP20" s="400"/>
      <c r="AQ20" s="400"/>
      <c r="AR20" s="400"/>
      <c r="AS20" s="400"/>
      <c r="AT20" s="400"/>
      <c r="AU20" s="400"/>
      <c r="AV20" s="400"/>
      <c r="AW20" s="401"/>
      <c r="AX20" s="107"/>
    </row>
    <row r="21" spans="2:50" ht="21" customHeight="1" x14ac:dyDescent="0.3">
      <c r="B21" s="106"/>
      <c r="C21" s="399"/>
      <c r="D21" s="400"/>
      <c r="E21" s="400"/>
      <c r="F21" s="400"/>
      <c r="G21" s="400"/>
      <c r="H21" s="400"/>
      <c r="I21" s="400"/>
      <c r="J21" s="400"/>
      <c r="K21" s="400"/>
      <c r="L21" s="400"/>
      <c r="M21" s="400"/>
      <c r="N21" s="400"/>
      <c r="O21" s="401"/>
      <c r="P21" s="107"/>
      <c r="S21" s="106"/>
      <c r="T21" s="399"/>
      <c r="U21" s="400"/>
      <c r="V21" s="400"/>
      <c r="W21" s="400"/>
      <c r="X21" s="400"/>
      <c r="Y21" s="400"/>
      <c r="Z21" s="400"/>
      <c r="AA21" s="400"/>
      <c r="AB21" s="400"/>
      <c r="AC21" s="400"/>
      <c r="AD21" s="400"/>
      <c r="AE21" s="400"/>
      <c r="AF21" s="401"/>
      <c r="AG21" s="107"/>
      <c r="AJ21" s="106"/>
      <c r="AK21" s="399"/>
      <c r="AL21" s="400"/>
      <c r="AM21" s="400"/>
      <c r="AN21" s="400"/>
      <c r="AO21" s="400"/>
      <c r="AP21" s="400"/>
      <c r="AQ21" s="400"/>
      <c r="AR21" s="400"/>
      <c r="AS21" s="400"/>
      <c r="AT21" s="400"/>
      <c r="AU21" s="400"/>
      <c r="AV21" s="400"/>
      <c r="AW21" s="401"/>
      <c r="AX21" s="107"/>
    </row>
    <row r="22" spans="2:50" ht="21" customHeight="1" x14ac:dyDescent="0.3">
      <c r="B22" s="106"/>
      <c r="C22" s="399"/>
      <c r="D22" s="400"/>
      <c r="E22" s="400"/>
      <c r="F22" s="400"/>
      <c r="G22" s="400"/>
      <c r="H22" s="400"/>
      <c r="I22" s="400"/>
      <c r="J22" s="400"/>
      <c r="K22" s="400"/>
      <c r="L22" s="400"/>
      <c r="M22" s="400"/>
      <c r="N22" s="400"/>
      <c r="O22" s="401"/>
      <c r="P22" s="107"/>
      <c r="S22" s="106"/>
      <c r="T22" s="399"/>
      <c r="U22" s="400"/>
      <c r="V22" s="400"/>
      <c r="W22" s="400"/>
      <c r="X22" s="400"/>
      <c r="Y22" s="400"/>
      <c r="Z22" s="400"/>
      <c r="AA22" s="400"/>
      <c r="AB22" s="400"/>
      <c r="AC22" s="400"/>
      <c r="AD22" s="400"/>
      <c r="AE22" s="400"/>
      <c r="AF22" s="401"/>
      <c r="AG22" s="107"/>
      <c r="AJ22" s="106"/>
      <c r="AK22" s="399"/>
      <c r="AL22" s="400"/>
      <c r="AM22" s="400"/>
      <c r="AN22" s="400"/>
      <c r="AO22" s="400"/>
      <c r="AP22" s="400"/>
      <c r="AQ22" s="400"/>
      <c r="AR22" s="400"/>
      <c r="AS22" s="400"/>
      <c r="AT22" s="400"/>
      <c r="AU22" s="400"/>
      <c r="AV22" s="400"/>
      <c r="AW22" s="401"/>
      <c r="AX22" s="107"/>
    </row>
    <row r="23" spans="2:50" ht="21" customHeight="1" x14ac:dyDescent="0.3">
      <c r="B23" s="106"/>
      <c r="C23" s="399"/>
      <c r="D23" s="400"/>
      <c r="E23" s="400"/>
      <c r="F23" s="400"/>
      <c r="G23" s="400"/>
      <c r="H23" s="400"/>
      <c r="I23" s="400"/>
      <c r="J23" s="400"/>
      <c r="K23" s="400"/>
      <c r="L23" s="400"/>
      <c r="M23" s="400"/>
      <c r="N23" s="400"/>
      <c r="O23" s="401"/>
      <c r="P23" s="107"/>
      <c r="S23" s="106"/>
      <c r="T23" s="399"/>
      <c r="U23" s="400"/>
      <c r="V23" s="400"/>
      <c r="W23" s="400"/>
      <c r="X23" s="400"/>
      <c r="Y23" s="400"/>
      <c r="Z23" s="400"/>
      <c r="AA23" s="400"/>
      <c r="AB23" s="400"/>
      <c r="AC23" s="400"/>
      <c r="AD23" s="400"/>
      <c r="AE23" s="400"/>
      <c r="AF23" s="401"/>
      <c r="AG23" s="107"/>
      <c r="AJ23" s="106"/>
      <c r="AK23" s="399"/>
      <c r="AL23" s="400"/>
      <c r="AM23" s="400"/>
      <c r="AN23" s="400"/>
      <c r="AO23" s="400"/>
      <c r="AP23" s="400"/>
      <c r="AQ23" s="400"/>
      <c r="AR23" s="400"/>
      <c r="AS23" s="400"/>
      <c r="AT23" s="400"/>
      <c r="AU23" s="400"/>
      <c r="AV23" s="400"/>
      <c r="AW23" s="401"/>
      <c r="AX23" s="107"/>
    </row>
    <row r="24" spans="2:50" ht="21" customHeight="1" x14ac:dyDescent="0.3">
      <c r="B24" s="106"/>
      <c r="C24" s="399"/>
      <c r="D24" s="400"/>
      <c r="E24" s="400"/>
      <c r="F24" s="400"/>
      <c r="G24" s="400"/>
      <c r="H24" s="400"/>
      <c r="I24" s="400"/>
      <c r="J24" s="400"/>
      <c r="K24" s="400"/>
      <c r="L24" s="400"/>
      <c r="M24" s="400"/>
      <c r="N24" s="400"/>
      <c r="O24" s="401"/>
      <c r="P24" s="107"/>
      <c r="S24" s="106"/>
      <c r="T24" s="399"/>
      <c r="U24" s="400"/>
      <c r="V24" s="400"/>
      <c r="W24" s="400"/>
      <c r="X24" s="400"/>
      <c r="Y24" s="400"/>
      <c r="Z24" s="400"/>
      <c r="AA24" s="400"/>
      <c r="AB24" s="400"/>
      <c r="AC24" s="400"/>
      <c r="AD24" s="400"/>
      <c r="AE24" s="400"/>
      <c r="AF24" s="401"/>
      <c r="AG24" s="107"/>
      <c r="AJ24" s="106"/>
      <c r="AK24" s="399"/>
      <c r="AL24" s="400"/>
      <c r="AM24" s="400"/>
      <c r="AN24" s="400"/>
      <c r="AO24" s="400"/>
      <c r="AP24" s="400"/>
      <c r="AQ24" s="400"/>
      <c r="AR24" s="400"/>
      <c r="AS24" s="400"/>
      <c r="AT24" s="400"/>
      <c r="AU24" s="400"/>
      <c r="AV24" s="400"/>
      <c r="AW24" s="401"/>
      <c r="AX24" s="107"/>
    </row>
    <row r="25" spans="2:50" ht="21" customHeight="1" x14ac:dyDescent="0.3">
      <c r="B25" s="106"/>
      <c r="C25" s="399"/>
      <c r="D25" s="400"/>
      <c r="E25" s="400"/>
      <c r="F25" s="400"/>
      <c r="G25" s="400"/>
      <c r="H25" s="400"/>
      <c r="I25" s="400"/>
      <c r="J25" s="400"/>
      <c r="K25" s="400"/>
      <c r="L25" s="400"/>
      <c r="M25" s="400"/>
      <c r="N25" s="400"/>
      <c r="O25" s="401"/>
      <c r="P25" s="107"/>
      <c r="S25" s="106"/>
      <c r="T25" s="399"/>
      <c r="U25" s="400"/>
      <c r="V25" s="400"/>
      <c r="W25" s="400"/>
      <c r="X25" s="400"/>
      <c r="Y25" s="400"/>
      <c r="Z25" s="400"/>
      <c r="AA25" s="400"/>
      <c r="AB25" s="400"/>
      <c r="AC25" s="400"/>
      <c r="AD25" s="400"/>
      <c r="AE25" s="400"/>
      <c r="AF25" s="401"/>
      <c r="AG25" s="107"/>
      <c r="AJ25" s="106"/>
      <c r="AK25" s="399"/>
      <c r="AL25" s="400"/>
      <c r="AM25" s="400"/>
      <c r="AN25" s="400"/>
      <c r="AO25" s="400"/>
      <c r="AP25" s="400"/>
      <c r="AQ25" s="400"/>
      <c r="AR25" s="400"/>
      <c r="AS25" s="400"/>
      <c r="AT25" s="400"/>
      <c r="AU25" s="400"/>
      <c r="AV25" s="400"/>
      <c r="AW25" s="401"/>
      <c r="AX25" s="107"/>
    </row>
    <row r="26" spans="2:50" ht="21" customHeight="1" x14ac:dyDescent="0.3">
      <c r="B26" s="106"/>
      <c r="C26" s="399"/>
      <c r="D26" s="400"/>
      <c r="E26" s="400"/>
      <c r="F26" s="400"/>
      <c r="G26" s="400"/>
      <c r="H26" s="400"/>
      <c r="I26" s="400"/>
      <c r="J26" s="400"/>
      <c r="K26" s="400"/>
      <c r="L26" s="400"/>
      <c r="M26" s="400"/>
      <c r="N26" s="400"/>
      <c r="O26" s="401"/>
      <c r="P26" s="107"/>
      <c r="S26" s="106"/>
      <c r="T26" s="399"/>
      <c r="U26" s="400"/>
      <c r="V26" s="400"/>
      <c r="W26" s="400"/>
      <c r="X26" s="400"/>
      <c r="Y26" s="400"/>
      <c r="Z26" s="400"/>
      <c r="AA26" s="400"/>
      <c r="AB26" s="400"/>
      <c r="AC26" s="400"/>
      <c r="AD26" s="400"/>
      <c r="AE26" s="400"/>
      <c r="AF26" s="401"/>
      <c r="AG26" s="107"/>
      <c r="AJ26" s="106"/>
      <c r="AK26" s="399"/>
      <c r="AL26" s="400"/>
      <c r="AM26" s="400"/>
      <c r="AN26" s="400"/>
      <c r="AO26" s="400"/>
      <c r="AP26" s="400"/>
      <c r="AQ26" s="400"/>
      <c r="AR26" s="400"/>
      <c r="AS26" s="400"/>
      <c r="AT26" s="400"/>
      <c r="AU26" s="400"/>
      <c r="AV26" s="400"/>
      <c r="AW26" s="401"/>
      <c r="AX26" s="107"/>
    </row>
    <row r="27" spans="2:50" ht="21" customHeight="1" x14ac:dyDescent="0.3">
      <c r="B27" s="106"/>
      <c r="C27" s="399"/>
      <c r="D27" s="400"/>
      <c r="E27" s="400"/>
      <c r="F27" s="400"/>
      <c r="G27" s="400"/>
      <c r="H27" s="400"/>
      <c r="I27" s="400"/>
      <c r="J27" s="400"/>
      <c r="K27" s="400"/>
      <c r="L27" s="400"/>
      <c r="M27" s="400"/>
      <c r="N27" s="400"/>
      <c r="O27" s="401"/>
      <c r="P27" s="107"/>
      <c r="S27" s="106"/>
      <c r="T27" s="399"/>
      <c r="U27" s="400"/>
      <c r="V27" s="400"/>
      <c r="W27" s="400"/>
      <c r="X27" s="400"/>
      <c r="Y27" s="400"/>
      <c r="Z27" s="400"/>
      <c r="AA27" s="400"/>
      <c r="AB27" s="400"/>
      <c r="AC27" s="400"/>
      <c r="AD27" s="400"/>
      <c r="AE27" s="400"/>
      <c r="AF27" s="401"/>
      <c r="AG27" s="107"/>
      <c r="AJ27" s="106"/>
      <c r="AK27" s="399"/>
      <c r="AL27" s="400"/>
      <c r="AM27" s="400"/>
      <c r="AN27" s="400"/>
      <c r="AO27" s="400"/>
      <c r="AP27" s="400"/>
      <c r="AQ27" s="400"/>
      <c r="AR27" s="400"/>
      <c r="AS27" s="400"/>
      <c r="AT27" s="400"/>
      <c r="AU27" s="400"/>
      <c r="AV27" s="400"/>
      <c r="AW27" s="401"/>
      <c r="AX27" s="107"/>
    </row>
    <row r="28" spans="2:50" ht="21" customHeight="1" x14ac:dyDescent="0.3">
      <c r="B28" s="106"/>
      <c r="C28" s="399"/>
      <c r="D28" s="400"/>
      <c r="E28" s="400"/>
      <c r="F28" s="400"/>
      <c r="G28" s="400"/>
      <c r="H28" s="400"/>
      <c r="I28" s="400"/>
      <c r="J28" s="400"/>
      <c r="K28" s="400"/>
      <c r="L28" s="400"/>
      <c r="M28" s="400"/>
      <c r="N28" s="400"/>
      <c r="O28" s="401"/>
      <c r="P28" s="107"/>
      <c r="S28" s="106"/>
      <c r="T28" s="399"/>
      <c r="U28" s="400"/>
      <c r="V28" s="400"/>
      <c r="W28" s="400"/>
      <c r="X28" s="400"/>
      <c r="Y28" s="400"/>
      <c r="Z28" s="400"/>
      <c r="AA28" s="400"/>
      <c r="AB28" s="400"/>
      <c r="AC28" s="400"/>
      <c r="AD28" s="400"/>
      <c r="AE28" s="400"/>
      <c r="AF28" s="401"/>
      <c r="AG28" s="107"/>
      <c r="AJ28" s="106"/>
      <c r="AK28" s="399"/>
      <c r="AL28" s="400"/>
      <c r="AM28" s="400"/>
      <c r="AN28" s="400"/>
      <c r="AO28" s="400"/>
      <c r="AP28" s="400"/>
      <c r="AQ28" s="400"/>
      <c r="AR28" s="400"/>
      <c r="AS28" s="400"/>
      <c r="AT28" s="400"/>
      <c r="AU28" s="400"/>
      <c r="AV28" s="400"/>
      <c r="AW28" s="401"/>
      <c r="AX28" s="107"/>
    </row>
    <row r="29" spans="2:50" ht="21" customHeight="1" x14ac:dyDescent="0.3">
      <c r="B29" s="106"/>
      <c r="C29" s="399"/>
      <c r="D29" s="400"/>
      <c r="E29" s="400"/>
      <c r="F29" s="400"/>
      <c r="G29" s="400"/>
      <c r="H29" s="400"/>
      <c r="I29" s="400"/>
      <c r="J29" s="400"/>
      <c r="K29" s="400"/>
      <c r="L29" s="400"/>
      <c r="M29" s="400"/>
      <c r="N29" s="400"/>
      <c r="O29" s="401"/>
      <c r="P29" s="107"/>
      <c r="S29" s="106"/>
      <c r="T29" s="399"/>
      <c r="U29" s="400"/>
      <c r="V29" s="400"/>
      <c r="W29" s="400"/>
      <c r="X29" s="400"/>
      <c r="Y29" s="400"/>
      <c r="Z29" s="400"/>
      <c r="AA29" s="400"/>
      <c r="AB29" s="400"/>
      <c r="AC29" s="400"/>
      <c r="AD29" s="400"/>
      <c r="AE29" s="400"/>
      <c r="AF29" s="401"/>
      <c r="AG29" s="107"/>
      <c r="AJ29" s="106"/>
      <c r="AK29" s="399"/>
      <c r="AL29" s="400"/>
      <c r="AM29" s="400"/>
      <c r="AN29" s="400"/>
      <c r="AO29" s="400"/>
      <c r="AP29" s="400"/>
      <c r="AQ29" s="400"/>
      <c r="AR29" s="400"/>
      <c r="AS29" s="400"/>
      <c r="AT29" s="400"/>
      <c r="AU29" s="400"/>
      <c r="AV29" s="400"/>
      <c r="AW29" s="401"/>
      <c r="AX29" s="107"/>
    </row>
    <row r="30" spans="2:50" ht="21" customHeight="1" x14ac:dyDescent="0.3">
      <c r="B30" s="106"/>
      <c r="C30" s="399"/>
      <c r="D30" s="400"/>
      <c r="E30" s="400"/>
      <c r="F30" s="400"/>
      <c r="G30" s="400"/>
      <c r="H30" s="400"/>
      <c r="I30" s="400"/>
      <c r="J30" s="400"/>
      <c r="K30" s="400"/>
      <c r="L30" s="400"/>
      <c r="M30" s="400"/>
      <c r="N30" s="400"/>
      <c r="O30" s="401"/>
      <c r="P30" s="107"/>
      <c r="S30" s="106"/>
      <c r="T30" s="399"/>
      <c r="U30" s="400"/>
      <c r="V30" s="400"/>
      <c r="W30" s="400"/>
      <c r="X30" s="400"/>
      <c r="Y30" s="400"/>
      <c r="Z30" s="400"/>
      <c r="AA30" s="400"/>
      <c r="AB30" s="400"/>
      <c r="AC30" s="400"/>
      <c r="AD30" s="400"/>
      <c r="AE30" s="400"/>
      <c r="AF30" s="401"/>
      <c r="AG30" s="107"/>
      <c r="AJ30" s="106"/>
      <c r="AK30" s="399"/>
      <c r="AL30" s="400"/>
      <c r="AM30" s="400"/>
      <c r="AN30" s="400"/>
      <c r="AO30" s="400"/>
      <c r="AP30" s="400"/>
      <c r="AQ30" s="400"/>
      <c r="AR30" s="400"/>
      <c r="AS30" s="400"/>
      <c r="AT30" s="400"/>
      <c r="AU30" s="400"/>
      <c r="AV30" s="400"/>
      <c r="AW30" s="401"/>
      <c r="AX30" s="107"/>
    </row>
    <row r="31" spans="2:50" ht="21" customHeight="1" x14ac:dyDescent="0.3">
      <c r="B31" s="106"/>
      <c r="C31" s="399"/>
      <c r="D31" s="400"/>
      <c r="E31" s="400"/>
      <c r="F31" s="400"/>
      <c r="G31" s="400"/>
      <c r="H31" s="400"/>
      <c r="I31" s="400"/>
      <c r="J31" s="400"/>
      <c r="K31" s="400"/>
      <c r="L31" s="400"/>
      <c r="M31" s="400"/>
      <c r="N31" s="400"/>
      <c r="O31" s="401"/>
      <c r="P31" s="107"/>
      <c r="S31" s="106"/>
      <c r="T31" s="399"/>
      <c r="U31" s="400"/>
      <c r="V31" s="400"/>
      <c r="W31" s="400"/>
      <c r="X31" s="400"/>
      <c r="Y31" s="400"/>
      <c r="Z31" s="400"/>
      <c r="AA31" s="400"/>
      <c r="AB31" s="400"/>
      <c r="AC31" s="400"/>
      <c r="AD31" s="400"/>
      <c r="AE31" s="400"/>
      <c r="AF31" s="401"/>
      <c r="AG31" s="107"/>
      <c r="AJ31" s="106"/>
      <c r="AK31" s="399"/>
      <c r="AL31" s="400"/>
      <c r="AM31" s="400"/>
      <c r="AN31" s="400"/>
      <c r="AO31" s="400"/>
      <c r="AP31" s="400"/>
      <c r="AQ31" s="400"/>
      <c r="AR31" s="400"/>
      <c r="AS31" s="400"/>
      <c r="AT31" s="400"/>
      <c r="AU31" s="400"/>
      <c r="AV31" s="400"/>
      <c r="AW31" s="401"/>
      <c r="AX31" s="107"/>
    </row>
    <row r="32" spans="2:50" ht="21" customHeight="1" x14ac:dyDescent="0.3">
      <c r="B32" s="106"/>
      <c r="C32" s="402"/>
      <c r="D32" s="403"/>
      <c r="E32" s="403"/>
      <c r="F32" s="403"/>
      <c r="G32" s="403"/>
      <c r="H32" s="403"/>
      <c r="I32" s="403"/>
      <c r="J32" s="403"/>
      <c r="K32" s="403"/>
      <c r="L32" s="403"/>
      <c r="M32" s="403"/>
      <c r="N32" s="403"/>
      <c r="O32" s="404"/>
      <c r="P32" s="107"/>
      <c r="S32" s="106"/>
      <c r="T32" s="402"/>
      <c r="U32" s="403"/>
      <c r="V32" s="403"/>
      <c r="W32" s="403"/>
      <c r="X32" s="403"/>
      <c r="Y32" s="403"/>
      <c r="Z32" s="403"/>
      <c r="AA32" s="403"/>
      <c r="AB32" s="403"/>
      <c r="AC32" s="403"/>
      <c r="AD32" s="403"/>
      <c r="AE32" s="403"/>
      <c r="AF32" s="404"/>
      <c r="AG32" s="107"/>
      <c r="AJ32" s="106"/>
      <c r="AK32" s="402"/>
      <c r="AL32" s="403"/>
      <c r="AM32" s="403"/>
      <c r="AN32" s="403"/>
      <c r="AO32" s="403"/>
      <c r="AP32" s="403"/>
      <c r="AQ32" s="403"/>
      <c r="AR32" s="403"/>
      <c r="AS32" s="403"/>
      <c r="AT32" s="403"/>
      <c r="AU32" s="403"/>
      <c r="AV32" s="403"/>
      <c r="AW32" s="404"/>
      <c r="AX32" s="107"/>
    </row>
    <row r="33" spans="2:50" ht="21" customHeight="1" thickBot="1" x14ac:dyDescent="0.35">
      <c r="B33" s="108"/>
      <c r="C33" s="109"/>
      <c r="D33" s="109"/>
      <c r="E33" s="109"/>
      <c r="F33" s="109"/>
      <c r="G33" s="109"/>
      <c r="H33" s="109"/>
      <c r="I33" s="109"/>
      <c r="J33" s="109"/>
      <c r="K33" s="109"/>
      <c r="L33" s="109"/>
      <c r="M33" s="109"/>
      <c r="N33" s="109"/>
      <c r="O33" s="109"/>
      <c r="P33" s="110"/>
      <c r="S33" s="108"/>
      <c r="T33" s="109"/>
      <c r="U33" s="109"/>
      <c r="V33" s="109"/>
      <c r="W33" s="109"/>
      <c r="X33" s="109"/>
      <c r="Y33" s="109"/>
      <c r="Z33" s="109"/>
      <c r="AA33" s="109"/>
      <c r="AB33" s="109"/>
      <c r="AC33" s="109"/>
      <c r="AD33" s="109"/>
      <c r="AE33" s="109"/>
      <c r="AF33" s="109"/>
      <c r="AG33" s="110"/>
      <c r="AJ33" s="108"/>
      <c r="AK33" s="109"/>
      <c r="AL33" s="109"/>
      <c r="AM33" s="109"/>
      <c r="AN33" s="109"/>
      <c r="AO33" s="109"/>
      <c r="AP33" s="109"/>
      <c r="AQ33" s="109"/>
      <c r="AR33" s="109"/>
      <c r="AS33" s="109"/>
      <c r="AT33" s="109"/>
      <c r="AU33" s="109"/>
      <c r="AV33" s="109"/>
      <c r="AW33" s="109"/>
      <c r="AX33" s="110"/>
    </row>
    <row r="34" spans="2:50" ht="21" customHeight="1" thickBot="1" x14ac:dyDescent="0.35"/>
    <row r="35" spans="2:50" ht="21" customHeight="1" x14ac:dyDescent="0.3">
      <c r="B35" s="103"/>
      <c r="C35" s="104"/>
      <c r="D35" s="104"/>
      <c r="E35" s="104"/>
      <c r="F35" s="104"/>
      <c r="G35" s="104"/>
      <c r="H35" s="104"/>
      <c r="I35" s="104"/>
      <c r="J35" s="104"/>
      <c r="K35" s="104"/>
      <c r="L35" s="104"/>
      <c r="M35" s="104"/>
      <c r="N35" s="104"/>
      <c r="O35" s="104"/>
      <c r="P35" s="105"/>
      <c r="S35" s="103"/>
      <c r="T35" s="104"/>
      <c r="U35" s="104"/>
      <c r="V35" s="104"/>
      <c r="W35" s="104"/>
      <c r="X35" s="104"/>
      <c r="Y35" s="104"/>
      <c r="Z35" s="104"/>
      <c r="AA35" s="104"/>
      <c r="AB35" s="104"/>
      <c r="AC35" s="104"/>
      <c r="AD35" s="104"/>
      <c r="AE35" s="104"/>
      <c r="AF35" s="104"/>
      <c r="AG35" s="105"/>
      <c r="AJ35" s="103"/>
      <c r="AK35" s="104"/>
      <c r="AL35" s="104"/>
      <c r="AM35" s="104"/>
      <c r="AN35" s="104"/>
      <c r="AO35" s="104"/>
      <c r="AP35" s="104"/>
      <c r="AQ35" s="104"/>
      <c r="AR35" s="104"/>
      <c r="AS35" s="104"/>
      <c r="AT35" s="104"/>
      <c r="AU35" s="104"/>
      <c r="AV35" s="104"/>
      <c r="AW35" s="104"/>
      <c r="AX35" s="105"/>
    </row>
    <row r="36" spans="2:50" ht="21" customHeight="1" x14ac:dyDescent="0.3">
      <c r="B36" s="106"/>
      <c r="C36" s="405" t="s">
        <v>2252</v>
      </c>
      <c r="D36" s="405"/>
      <c r="E36" s="405"/>
      <c r="F36" s="405"/>
      <c r="G36" s="405"/>
      <c r="H36" s="405"/>
      <c r="J36" s="411" t="s">
        <v>2253</v>
      </c>
      <c r="K36" s="412"/>
      <c r="L36" s="412"/>
      <c r="M36" s="412"/>
      <c r="N36" s="412"/>
      <c r="O36" s="413"/>
      <c r="P36" s="107"/>
      <c r="S36" s="106"/>
      <c r="T36" s="423" t="s">
        <v>2252</v>
      </c>
      <c r="U36" s="423"/>
      <c r="V36" s="423"/>
      <c r="W36" s="423"/>
      <c r="X36" s="423"/>
      <c r="Y36" s="423"/>
      <c r="AA36" s="423" t="s">
        <v>2253</v>
      </c>
      <c r="AB36" s="423"/>
      <c r="AC36" s="423"/>
      <c r="AD36" s="423"/>
      <c r="AE36" s="423"/>
      <c r="AF36" s="423"/>
      <c r="AG36" s="107"/>
      <c r="AJ36" s="106"/>
      <c r="AK36" s="405" t="s">
        <v>2252</v>
      </c>
      <c r="AL36" s="405"/>
      <c r="AM36" s="405"/>
      <c r="AN36" s="405"/>
      <c r="AO36" s="405"/>
      <c r="AP36" s="405"/>
      <c r="AR36" s="405" t="s">
        <v>2253</v>
      </c>
      <c r="AS36" s="405"/>
      <c r="AT36" s="405"/>
      <c r="AU36" s="405"/>
      <c r="AV36" s="405"/>
      <c r="AW36" s="405"/>
      <c r="AX36" s="107"/>
    </row>
    <row r="37" spans="2:50" ht="21" customHeight="1" x14ac:dyDescent="0.3">
      <c r="B37" s="106"/>
      <c r="C37" s="414" t="s">
        <v>2254</v>
      </c>
      <c r="D37" s="93" t="s">
        <v>2255</v>
      </c>
      <c r="E37" s="93"/>
      <c r="F37" s="93"/>
      <c r="G37" s="93"/>
      <c r="H37" s="94"/>
      <c r="J37" s="95"/>
      <c r="O37" s="96"/>
      <c r="P37" s="107"/>
      <c r="S37" s="106"/>
      <c r="T37" s="458" t="s">
        <v>2254</v>
      </c>
      <c r="U37" s="118" t="s">
        <v>2255</v>
      </c>
      <c r="V37" s="118"/>
      <c r="W37" s="118"/>
      <c r="X37" s="118"/>
      <c r="Y37" s="119"/>
      <c r="AA37" s="117"/>
      <c r="AB37" s="118"/>
      <c r="AC37" s="118"/>
      <c r="AD37" s="118"/>
      <c r="AE37" s="118"/>
      <c r="AF37" s="119"/>
      <c r="AG37" s="107"/>
      <c r="AJ37" s="106"/>
      <c r="AK37" s="414" t="s">
        <v>2254</v>
      </c>
      <c r="AL37" s="93" t="s">
        <v>2255</v>
      </c>
      <c r="AM37" s="93"/>
      <c r="AN37" s="93"/>
      <c r="AO37" s="93"/>
      <c r="AP37" s="94"/>
      <c r="AR37" s="95"/>
      <c r="AW37" s="96"/>
      <c r="AX37" s="107"/>
    </row>
    <row r="38" spans="2:50" ht="21" customHeight="1" x14ac:dyDescent="0.3">
      <c r="B38" s="106"/>
      <c r="C38" s="414"/>
      <c r="D38" s="98" t="s">
        <v>2349</v>
      </c>
      <c r="E38" s="98"/>
      <c r="F38" s="98"/>
      <c r="G38" s="98"/>
      <c r="H38" s="99"/>
      <c r="J38" s="95"/>
      <c r="O38" s="96"/>
      <c r="P38" s="107"/>
      <c r="S38" s="106"/>
      <c r="T38" s="459"/>
      <c r="U38" s="125" t="s">
        <v>2461</v>
      </c>
      <c r="V38" s="125"/>
      <c r="W38" s="125"/>
      <c r="X38" s="125"/>
      <c r="Y38" s="126"/>
      <c r="AA38" s="120"/>
      <c r="AF38" s="121"/>
      <c r="AG38" s="107"/>
      <c r="AJ38" s="106"/>
      <c r="AK38" s="414"/>
      <c r="AL38" s="98" t="s">
        <v>2462</v>
      </c>
      <c r="AM38" s="98"/>
      <c r="AN38" s="98"/>
      <c r="AO38" s="98"/>
      <c r="AP38" s="99"/>
      <c r="AR38" s="95"/>
      <c r="AW38" s="96"/>
      <c r="AX38" s="107"/>
    </row>
    <row r="39" spans="2:50" ht="21" customHeight="1" x14ac:dyDescent="0.3">
      <c r="B39" s="106"/>
      <c r="C39" s="420" t="s">
        <v>2258</v>
      </c>
      <c r="D39" s="93" t="s">
        <v>2351</v>
      </c>
      <c r="E39" s="93"/>
      <c r="F39" s="93"/>
      <c r="G39" s="93"/>
      <c r="H39" s="94"/>
      <c r="J39" s="95"/>
      <c r="O39" s="96"/>
      <c r="P39" s="107"/>
      <c r="S39" s="106"/>
      <c r="T39" s="451" t="s">
        <v>2258</v>
      </c>
      <c r="U39" s="118" t="s">
        <v>2463</v>
      </c>
      <c r="V39" s="118"/>
      <c r="W39" s="118"/>
      <c r="X39" s="118"/>
      <c r="Y39" s="119"/>
      <c r="AA39" s="120"/>
      <c r="AF39" s="121"/>
      <c r="AG39" s="107"/>
      <c r="AJ39" s="106"/>
      <c r="AK39" s="420" t="s">
        <v>2258</v>
      </c>
      <c r="AL39" s="93" t="s">
        <v>2351</v>
      </c>
      <c r="AM39" s="93"/>
      <c r="AN39" s="93"/>
      <c r="AO39" s="93"/>
      <c r="AP39" s="94"/>
      <c r="AR39" s="95"/>
      <c r="AW39" s="96"/>
      <c r="AX39" s="107"/>
    </row>
    <row r="40" spans="2:50" ht="21" customHeight="1" x14ac:dyDescent="0.3">
      <c r="B40" s="106"/>
      <c r="C40" s="421"/>
      <c r="D40" s="399" t="s">
        <v>2353</v>
      </c>
      <c r="E40" s="400"/>
      <c r="F40" s="400"/>
      <c r="G40" s="400"/>
      <c r="H40" s="401"/>
      <c r="J40" s="95"/>
      <c r="O40" s="96"/>
      <c r="P40" s="107"/>
      <c r="S40" s="106"/>
      <c r="T40" s="457"/>
      <c r="U40" s="400" t="s">
        <v>2464</v>
      </c>
      <c r="V40" s="400"/>
      <c r="W40" s="400"/>
      <c r="X40" s="400"/>
      <c r="Y40" s="410"/>
      <c r="AA40" s="120"/>
      <c r="AF40" s="121"/>
      <c r="AG40" s="107"/>
      <c r="AJ40" s="106"/>
      <c r="AK40" s="421"/>
      <c r="AL40" s="399" t="s">
        <v>2465</v>
      </c>
      <c r="AM40" s="400"/>
      <c r="AN40" s="400"/>
      <c r="AO40" s="400"/>
      <c r="AP40" s="401"/>
      <c r="AR40" s="95"/>
      <c r="AW40" s="96"/>
      <c r="AX40" s="107"/>
    </row>
    <row r="41" spans="2:50" ht="21" customHeight="1" x14ac:dyDescent="0.3">
      <c r="B41" s="106"/>
      <c r="C41" s="421"/>
      <c r="D41" s="399"/>
      <c r="E41" s="400"/>
      <c r="F41" s="400"/>
      <c r="G41" s="400"/>
      <c r="H41" s="401"/>
      <c r="J41" s="95"/>
      <c r="O41" s="96"/>
      <c r="P41" s="107"/>
      <c r="S41" s="106"/>
      <c r="T41" s="457"/>
      <c r="U41" s="400"/>
      <c r="V41" s="400"/>
      <c r="W41" s="400"/>
      <c r="X41" s="400"/>
      <c r="Y41" s="410"/>
      <c r="AA41" s="120"/>
      <c r="AF41" s="121"/>
      <c r="AG41" s="107"/>
      <c r="AJ41" s="106"/>
      <c r="AK41" s="422"/>
      <c r="AL41" s="402"/>
      <c r="AM41" s="403"/>
      <c r="AN41" s="403"/>
      <c r="AO41" s="403"/>
      <c r="AP41" s="404"/>
      <c r="AR41" s="95"/>
      <c r="AW41" s="96"/>
      <c r="AX41" s="107"/>
    </row>
    <row r="42" spans="2:50" ht="21" customHeight="1" x14ac:dyDescent="0.3">
      <c r="B42" s="106"/>
      <c r="C42" s="421"/>
      <c r="D42" s="399"/>
      <c r="E42" s="400"/>
      <c r="F42" s="400"/>
      <c r="G42" s="400"/>
      <c r="H42" s="401"/>
      <c r="J42" s="95"/>
      <c r="O42" s="96"/>
      <c r="P42" s="107"/>
      <c r="S42" s="106"/>
      <c r="T42" s="457"/>
      <c r="U42" s="400"/>
      <c r="V42" s="400"/>
      <c r="W42" s="400"/>
      <c r="X42" s="400"/>
      <c r="Y42" s="410"/>
      <c r="AA42" s="120"/>
      <c r="AF42" s="121"/>
      <c r="AG42" s="107"/>
      <c r="AJ42" s="106"/>
      <c r="AK42" s="430" t="s">
        <v>2260</v>
      </c>
      <c r="AL42" s="185" t="s">
        <v>2466</v>
      </c>
      <c r="AM42" s="220"/>
      <c r="AN42" s="220"/>
      <c r="AO42" s="220"/>
      <c r="AP42" s="221"/>
      <c r="AR42" s="95"/>
      <c r="AW42" s="96"/>
      <c r="AX42" s="107"/>
    </row>
    <row r="43" spans="2:50" ht="21" customHeight="1" x14ac:dyDescent="0.3">
      <c r="B43" s="106"/>
      <c r="C43" s="422"/>
      <c r="D43" s="402"/>
      <c r="E43" s="403"/>
      <c r="F43" s="403"/>
      <c r="G43" s="403"/>
      <c r="H43" s="404"/>
      <c r="J43" s="95"/>
      <c r="O43" s="96"/>
      <c r="P43" s="107"/>
      <c r="S43" s="106"/>
      <c r="T43" s="457"/>
      <c r="U43" s="88" t="s">
        <v>2467</v>
      </c>
      <c r="V43" s="111"/>
      <c r="W43" s="111"/>
      <c r="X43" s="111"/>
      <c r="Y43" s="122"/>
      <c r="AA43" s="120"/>
      <c r="AF43" s="121"/>
      <c r="AG43" s="107"/>
      <c r="AJ43" s="106"/>
      <c r="AK43" s="431"/>
      <c r="AL43" s="433" t="s">
        <v>2468</v>
      </c>
      <c r="AM43" s="409"/>
      <c r="AN43" s="409"/>
      <c r="AO43" s="409"/>
      <c r="AP43" s="401"/>
      <c r="AR43" s="95"/>
      <c r="AW43" s="96"/>
      <c r="AX43" s="107"/>
    </row>
    <row r="44" spans="2:50" ht="21" customHeight="1" x14ac:dyDescent="0.3">
      <c r="B44" s="106"/>
      <c r="C44" s="111"/>
      <c r="D44" s="111"/>
      <c r="E44" s="111"/>
      <c r="F44" s="111"/>
      <c r="G44" s="111"/>
      <c r="H44" s="111"/>
      <c r="J44" s="95"/>
      <c r="O44" s="96"/>
      <c r="P44" s="107"/>
      <c r="S44" s="106"/>
      <c r="T44" s="457"/>
      <c r="U44" s="400" t="s">
        <v>2469</v>
      </c>
      <c r="V44" s="400"/>
      <c r="W44" s="400"/>
      <c r="X44" s="400"/>
      <c r="Y44" s="410"/>
      <c r="AA44" s="120"/>
      <c r="AF44" s="121"/>
      <c r="AG44" s="107"/>
      <c r="AJ44" s="106"/>
      <c r="AK44" s="432"/>
      <c r="AL44" s="434"/>
      <c r="AM44" s="403"/>
      <c r="AN44" s="403"/>
      <c r="AO44" s="403"/>
      <c r="AP44" s="404"/>
      <c r="AR44" s="95"/>
      <c r="AW44" s="96"/>
      <c r="AX44" s="107"/>
    </row>
    <row r="45" spans="2:50" ht="21" customHeight="1" x14ac:dyDescent="0.3">
      <c r="B45" s="106"/>
      <c r="C45" s="405" t="s">
        <v>2270</v>
      </c>
      <c r="D45" s="405"/>
      <c r="E45" s="405"/>
      <c r="F45" s="405"/>
      <c r="G45" s="405"/>
      <c r="H45" s="405"/>
      <c r="J45" s="95"/>
      <c r="O45" s="96"/>
      <c r="P45" s="107"/>
      <c r="S45" s="106"/>
      <c r="T45" s="457"/>
      <c r="U45" s="400"/>
      <c r="V45" s="400"/>
      <c r="W45" s="400"/>
      <c r="X45" s="400"/>
      <c r="Y45" s="410"/>
      <c r="AA45" s="120"/>
      <c r="AF45" s="121"/>
      <c r="AG45" s="107"/>
      <c r="AJ45" s="106"/>
      <c r="AR45" s="95"/>
      <c r="AW45" s="96"/>
      <c r="AX45" s="107"/>
    </row>
    <row r="46" spans="2:50" ht="21" customHeight="1" x14ac:dyDescent="0.3">
      <c r="B46" s="106"/>
      <c r="C46" s="415" t="s">
        <v>2356</v>
      </c>
      <c r="D46" s="416" t="s">
        <v>2357</v>
      </c>
      <c r="E46" s="416"/>
      <c r="F46" s="416"/>
      <c r="G46" s="416"/>
      <c r="H46" s="416"/>
      <c r="J46" s="95"/>
      <c r="O46" s="96"/>
      <c r="P46" s="107"/>
      <c r="S46" s="106"/>
      <c r="T46" s="452"/>
      <c r="U46" s="442"/>
      <c r="V46" s="442"/>
      <c r="W46" s="442"/>
      <c r="X46" s="442"/>
      <c r="Y46" s="443"/>
      <c r="AA46" s="120"/>
      <c r="AF46" s="121"/>
      <c r="AG46" s="107"/>
      <c r="AJ46" s="106"/>
      <c r="AK46" s="405" t="s">
        <v>2270</v>
      </c>
      <c r="AL46" s="405"/>
      <c r="AM46" s="405"/>
      <c r="AN46" s="405"/>
      <c r="AO46" s="405"/>
      <c r="AP46" s="405"/>
      <c r="AR46" s="95"/>
      <c r="AW46" s="96"/>
      <c r="AX46" s="107"/>
    </row>
    <row r="47" spans="2:50" ht="21" customHeight="1" x14ac:dyDescent="0.3">
      <c r="B47" s="106"/>
      <c r="C47" s="415"/>
      <c r="D47" s="416"/>
      <c r="E47" s="416"/>
      <c r="F47" s="416"/>
      <c r="G47" s="416"/>
      <c r="H47" s="416"/>
      <c r="J47" s="95"/>
      <c r="O47" s="96"/>
      <c r="P47" s="107"/>
      <c r="S47" s="106"/>
      <c r="T47" s="451" t="s">
        <v>2260</v>
      </c>
      <c r="U47" s="118" t="s">
        <v>2470</v>
      </c>
      <c r="V47" s="127"/>
      <c r="W47" s="127"/>
      <c r="X47" s="127"/>
      <c r="Y47" s="128"/>
      <c r="AA47" s="124"/>
      <c r="AB47" s="125"/>
      <c r="AC47" s="125"/>
      <c r="AD47" s="125"/>
      <c r="AE47" s="125"/>
      <c r="AF47" s="126"/>
      <c r="AG47" s="107"/>
      <c r="AJ47" s="106"/>
      <c r="AK47" s="415" t="s">
        <v>2317</v>
      </c>
      <c r="AL47" s="416" t="s">
        <v>2471</v>
      </c>
      <c r="AM47" s="416"/>
      <c r="AN47" s="416"/>
      <c r="AO47" s="416"/>
      <c r="AP47" s="416"/>
      <c r="AR47" s="95"/>
      <c r="AW47" s="96"/>
      <c r="AX47" s="107"/>
    </row>
    <row r="48" spans="2:50" ht="21" customHeight="1" x14ac:dyDescent="0.3">
      <c r="B48" s="106"/>
      <c r="C48" s="415"/>
      <c r="D48" s="416"/>
      <c r="E48" s="416"/>
      <c r="F48" s="416"/>
      <c r="G48" s="416"/>
      <c r="H48" s="416"/>
      <c r="J48" s="95"/>
      <c r="O48" s="96"/>
      <c r="P48" s="107"/>
      <c r="S48" s="106"/>
      <c r="T48" s="457"/>
      <c r="U48" s="400" t="s">
        <v>2472</v>
      </c>
      <c r="V48" s="400"/>
      <c r="W48" s="400"/>
      <c r="X48" s="400"/>
      <c r="Y48" s="410"/>
      <c r="AG48" s="107"/>
      <c r="AJ48" s="106"/>
      <c r="AK48" s="415"/>
      <c r="AL48" s="416"/>
      <c r="AM48" s="416"/>
      <c r="AN48" s="416"/>
      <c r="AO48" s="416"/>
      <c r="AP48" s="416"/>
      <c r="AR48" s="95"/>
      <c r="AW48" s="96"/>
      <c r="AX48" s="107"/>
    </row>
    <row r="49" spans="2:50" ht="21" customHeight="1" x14ac:dyDescent="0.3">
      <c r="B49" s="106"/>
      <c r="C49" s="415" t="s">
        <v>2314</v>
      </c>
      <c r="D49" s="416" t="s">
        <v>2359</v>
      </c>
      <c r="E49" s="416"/>
      <c r="F49" s="416"/>
      <c r="G49" s="416"/>
      <c r="H49" s="416"/>
      <c r="J49" s="95"/>
      <c r="O49" s="96"/>
      <c r="P49" s="107"/>
      <c r="S49" s="106"/>
      <c r="T49" s="452"/>
      <c r="U49" s="442"/>
      <c r="V49" s="442"/>
      <c r="W49" s="442"/>
      <c r="X49" s="442"/>
      <c r="Y49" s="443"/>
      <c r="AG49" s="107"/>
      <c r="AJ49" s="106"/>
      <c r="AK49" s="415"/>
      <c r="AL49" s="416"/>
      <c r="AM49" s="416"/>
      <c r="AN49" s="416"/>
      <c r="AO49" s="416"/>
      <c r="AP49" s="416"/>
      <c r="AR49" s="95"/>
      <c r="AW49" s="96"/>
      <c r="AX49" s="107"/>
    </row>
    <row r="50" spans="2:50" ht="21" customHeight="1" x14ac:dyDescent="0.3">
      <c r="B50" s="106"/>
      <c r="C50" s="415"/>
      <c r="D50" s="416"/>
      <c r="E50" s="416"/>
      <c r="F50" s="416"/>
      <c r="G50" s="416"/>
      <c r="H50" s="416"/>
      <c r="J50" s="95"/>
      <c r="O50" s="96"/>
      <c r="P50" s="107"/>
      <c r="S50" s="106"/>
      <c r="AG50" s="107"/>
      <c r="AJ50" s="106"/>
      <c r="AK50" s="415" t="s">
        <v>2473</v>
      </c>
      <c r="AL50" s="416" t="s">
        <v>2474</v>
      </c>
      <c r="AM50" s="416"/>
      <c r="AN50" s="416"/>
      <c r="AO50" s="416"/>
      <c r="AP50" s="416"/>
      <c r="AR50" s="95"/>
      <c r="AW50" s="96"/>
      <c r="AX50" s="107"/>
    </row>
    <row r="51" spans="2:50" ht="21" customHeight="1" x14ac:dyDescent="0.3">
      <c r="B51" s="106"/>
      <c r="C51" s="415"/>
      <c r="D51" s="416"/>
      <c r="E51" s="416"/>
      <c r="F51" s="416"/>
      <c r="G51" s="416"/>
      <c r="H51" s="416"/>
      <c r="J51" s="95"/>
      <c r="O51" s="96"/>
      <c r="P51" s="107"/>
      <c r="S51" s="106"/>
      <c r="T51" s="423" t="s">
        <v>2270</v>
      </c>
      <c r="U51" s="423"/>
      <c r="V51" s="423"/>
      <c r="W51" s="423"/>
      <c r="X51" s="423"/>
      <c r="Y51" s="423"/>
      <c r="AG51" s="107"/>
      <c r="AJ51" s="106"/>
      <c r="AK51" s="415"/>
      <c r="AL51" s="416"/>
      <c r="AM51" s="416"/>
      <c r="AN51" s="416"/>
      <c r="AO51" s="416"/>
      <c r="AP51" s="416"/>
      <c r="AR51" s="95"/>
      <c r="AW51" s="96"/>
      <c r="AX51" s="107"/>
    </row>
    <row r="52" spans="2:50" ht="21" customHeight="1" x14ac:dyDescent="0.3">
      <c r="B52" s="106"/>
      <c r="J52" s="95"/>
      <c r="O52" s="96"/>
      <c r="P52" s="107"/>
      <c r="S52" s="106"/>
      <c r="T52" s="451" t="s">
        <v>2404</v>
      </c>
      <c r="U52" s="445" t="s">
        <v>2475</v>
      </c>
      <c r="V52" s="445"/>
      <c r="W52" s="445"/>
      <c r="X52" s="445"/>
      <c r="Y52" s="446"/>
      <c r="AG52" s="107"/>
      <c r="AJ52" s="106"/>
      <c r="AK52" s="415"/>
      <c r="AL52" s="416"/>
      <c r="AM52" s="416"/>
      <c r="AN52" s="416"/>
      <c r="AO52" s="416"/>
      <c r="AP52" s="416"/>
      <c r="AR52" s="97"/>
      <c r="AS52" s="98"/>
      <c r="AT52" s="98"/>
      <c r="AU52" s="98"/>
      <c r="AV52" s="98"/>
      <c r="AW52" s="99"/>
      <c r="AX52" s="107"/>
    </row>
    <row r="53" spans="2:50" ht="21" customHeight="1" x14ac:dyDescent="0.3">
      <c r="B53" s="106"/>
      <c r="J53" s="95"/>
      <c r="O53" s="96"/>
      <c r="P53" s="107"/>
      <c r="S53" s="106"/>
      <c r="T53" s="457"/>
      <c r="U53" s="400"/>
      <c r="V53" s="400"/>
      <c r="W53" s="400"/>
      <c r="X53" s="400"/>
      <c r="Y53" s="410"/>
      <c r="AG53" s="107"/>
      <c r="AJ53" s="106"/>
      <c r="AX53" s="107"/>
    </row>
    <row r="54" spans="2:50" ht="21" customHeight="1" x14ac:dyDescent="0.3">
      <c r="B54" s="106"/>
      <c r="J54" s="95"/>
      <c r="O54" s="96"/>
      <c r="P54" s="107"/>
      <c r="S54" s="106"/>
      <c r="T54" s="129" t="s">
        <v>2312</v>
      </c>
      <c r="U54" s="455" t="s">
        <v>2476</v>
      </c>
      <c r="V54" s="455"/>
      <c r="W54" s="455"/>
      <c r="X54" s="455"/>
      <c r="Y54" s="456"/>
      <c r="AG54" s="107"/>
      <c r="AJ54" s="106"/>
      <c r="AX54" s="107"/>
    </row>
    <row r="55" spans="2:50" ht="21" customHeight="1" x14ac:dyDescent="0.3">
      <c r="B55" s="106"/>
      <c r="J55" s="97"/>
      <c r="K55" s="98"/>
      <c r="L55" s="98"/>
      <c r="M55" s="98"/>
      <c r="N55" s="98"/>
      <c r="O55" s="99"/>
      <c r="P55" s="107"/>
      <c r="S55" s="106"/>
      <c r="T55" s="451" t="s">
        <v>2354</v>
      </c>
      <c r="U55" s="445" t="s">
        <v>2477</v>
      </c>
      <c r="V55" s="445"/>
      <c r="W55" s="445"/>
      <c r="X55" s="445"/>
      <c r="Y55" s="446"/>
      <c r="AG55" s="107"/>
      <c r="AJ55" s="106"/>
      <c r="AX55" s="107"/>
    </row>
    <row r="56" spans="2:50" ht="21" customHeight="1" x14ac:dyDescent="0.3">
      <c r="B56" s="106"/>
      <c r="P56" s="107"/>
      <c r="S56" s="106"/>
      <c r="T56" s="452"/>
      <c r="U56" s="442"/>
      <c r="V56" s="442"/>
      <c r="W56" s="442"/>
      <c r="X56" s="442"/>
      <c r="Y56" s="443"/>
      <c r="AG56" s="107"/>
      <c r="AJ56" s="106"/>
      <c r="AX56" s="107"/>
    </row>
    <row r="57" spans="2:50" ht="21" customHeight="1" x14ac:dyDescent="0.3">
      <c r="B57" s="106"/>
      <c r="P57" s="107"/>
      <c r="S57" s="106"/>
      <c r="T57" s="130" t="s">
        <v>2478</v>
      </c>
      <c r="U57" s="453" t="s">
        <v>2479</v>
      </c>
      <c r="V57" s="453"/>
      <c r="W57" s="453"/>
      <c r="X57" s="453"/>
      <c r="Y57" s="454"/>
      <c r="AG57" s="107"/>
      <c r="AJ57" s="106"/>
      <c r="AX57" s="107"/>
    </row>
    <row r="58" spans="2:50" ht="21" customHeight="1" x14ac:dyDescent="0.3">
      <c r="B58" s="106"/>
      <c r="P58" s="107"/>
      <c r="S58" s="106"/>
      <c r="AG58" s="107"/>
      <c r="AJ58" s="106"/>
      <c r="AX58" s="107"/>
    </row>
    <row r="59" spans="2:50" ht="21" customHeight="1" x14ac:dyDescent="0.3">
      <c r="B59" s="106"/>
      <c r="P59" s="107"/>
      <c r="S59" s="106"/>
      <c r="AG59" s="107"/>
      <c r="AJ59" s="106"/>
      <c r="AX59" s="107"/>
    </row>
    <row r="60" spans="2:50" ht="21" customHeight="1" x14ac:dyDescent="0.3">
      <c r="B60" s="106"/>
      <c r="P60" s="107"/>
      <c r="S60" s="106"/>
      <c r="AG60" s="107"/>
      <c r="AJ60" s="106"/>
      <c r="AX60" s="107"/>
    </row>
    <row r="61" spans="2:50" ht="21" customHeight="1" x14ac:dyDescent="0.3">
      <c r="B61" s="106"/>
      <c r="P61" s="107"/>
      <c r="S61" s="106"/>
      <c r="AG61" s="107"/>
      <c r="AJ61" s="106"/>
      <c r="AX61" s="107"/>
    </row>
    <row r="62" spans="2:50" ht="21" customHeight="1" thickBot="1" x14ac:dyDescent="0.35">
      <c r="B62" s="108"/>
      <c r="C62" s="109"/>
      <c r="D62" s="109"/>
      <c r="E62" s="109"/>
      <c r="F62" s="109"/>
      <c r="G62" s="109"/>
      <c r="H62" s="109"/>
      <c r="I62" s="109"/>
      <c r="J62" s="109"/>
      <c r="K62" s="109"/>
      <c r="L62" s="109"/>
      <c r="M62" s="109"/>
      <c r="N62" s="109"/>
      <c r="O62" s="109"/>
      <c r="P62" s="110"/>
      <c r="S62" s="108"/>
      <c r="T62" s="109"/>
      <c r="U62" s="109"/>
      <c r="V62" s="109"/>
      <c r="W62" s="109"/>
      <c r="X62" s="109"/>
      <c r="Y62" s="109"/>
      <c r="Z62" s="109"/>
      <c r="AA62" s="109"/>
      <c r="AB62" s="109"/>
      <c r="AC62" s="109"/>
      <c r="AD62" s="109"/>
      <c r="AE62" s="109"/>
      <c r="AF62" s="109"/>
      <c r="AG62" s="110"/>
      <c r="AJ62" s="108"/>
      <c r="AK62" s="109"/>
      <c r="AL62" s="109"/>
      <c r="AM62" s="109"/>
      <c r="AN62" s="109"/>
      <c r="AO62" s="109"/>
      <c r="AP62" s="109"/>
      <c r="AQ62" s="109"/>
      <c r="AR62" s="109"/>
      <c r="AS62" s="109"/>
      <c r="AT62" s="109"/>
      <c r="AU62" s="109"/>
      <c r="AV62" s="109"/>
      <c r="AW62" s="109"/>
      <c r="AX62" s="110"/>
    </row>
    <row r="63" spans="2:50" ht="21" customHeight="1" x14ac:dyDescent="0.3"/>
    <row r="64" spans="2:50" ht="21" customHeight="1" x14ac:dyDescent="0.3"/>
    <row r="65" ht="21" customHeight="1" x14ac:dyDescent="0.3"/>
    <row r="66" ht="21" customHeight="1" x14ac:dyDescent="0.3"/>
    <row r="67" ht="21" customHeight="1" x14ac:dyDescent="0.3"/>
    <row r="68" ht="21" customHeight="1" x14ac:dyDescent="0.3"/>
    <row r="69" ht="21" customHeight="1" x14ac:dyDescent="0.3"/>
    <row r="70" ht="21" customHeight="1" x14ac:dyDescent="0.3"/>
    <row r="71" ht="21" customHeight="1" x14ac:dyDescent="0.3"/>
    <row r="72" ht="21" customHeight="1" x14ac:dyDescent="0.3"/>
    <row r="73" ht="21" customHeight="1" x14ac:dyDescent="0.3"/>
    <row r="74" ht="21" customHeight="1" x14ac:dyDescent="0.3"/>
    <row r="75" ht="21" customHeight="1" x14ac:dyDescent="0.3"/>
    <row r="76" ht="21" customHeight="1" x14ac:dyDescent="0.3"/>
    <row r="77" ht="21" customHeight="1" x14ac:dyDescent="0.3"/>
    <row r="78" ht="21" customHeight="1" x14ac:dyDescent="0.3"/>
    <row r="79" ht="21" customHeight="1" x14ac:dyDescent="0.3"/>
    <row r="80" ht="21" customHeight="1" x14ac:dyDescent="0.3"/>
    <row r="81" ht="21" customHeight="1" x14ac:dyDescent="0.3"/>
    <row r="82" ht="21" customHeight="1" x14ac:dyDescent="0.3"/>
    <row r="83" ht="21" customHeight="1" x14ac:dyDescent="0.3"/>
    <row r="84" ht="21" customHeight="1" x14ac:dyDescent="0.3"/>
    <row r="85" ht="21" customHeight="1" x14ac:dyDescent="0.3"/>
    <row r="86" ht="21" customHeight="1" x14ac:dyDescent="0.3"/>
    <row r="87" ht="21" customHeight="1" x14ac:dyDescent="0.3"/>
    <row r="88" ht="21" customHeight="1" x14ac:dyDescent="0.3"/>
    <row r="89" ht="21" customHeight="1" x14ac:dyDescent="0.3"/>
    <row r="90" ht="21" customHeight="1" x14ac:dyDescent="0.3"/>
    <row r="91" ht="21" customHeight="1" x14ac:dyDescent="0.3"/>
    <row r="92" ht="21" customHeight="1" x14ac:dyDescent="0.3"/>
    <row r="93" ht="21" customHeight="1" x14ac:dyDescent="0.3"/>
    <row r="94" ht="21" customHeight="1" x14ac:dyDescent="0.3"/>
    <row r="95" ht="21" customHeight="1" x14ac:dyDescent="0.3"/>
    <row r="96" ht="21" customHeight="1" x14ac:dyDescent="0.3"/>
    <row r="97" ht="21" customHeight="1" x14ac:dyDescent="0.3"/>
    <row r="98" ht="21" customHeight="1" x14ac:dyDescent="0.3"/>
    <row r="99" ht="21" customHeight="1" x14ac:dyDescent="0.3"/>
    <row r="100" ht="21" customHeight="1" x14ac:dyDescent="0.3"/>
    <row r="101" ht="21" customHeight="1" x14ac:dyDescent="0.3"/>
    <row r="102" ht="21" customHeight="1" x14ac:dyDescent="0.3"/>
    <row r="103" ht="21" customHeight="1" x14ac:dyDescent="0.3"/>
    <row r="104" ht="21" customHeight="1" x14ac:dyDescent="0.3"/>
    <row r="105" ht="21" customHeight="1" x14ac:dyDescent="0.3"/>
    <row r="106" ht="21" customHeight="1" x14ac:dyDescent="0.3"/>
    <row r="107" ht="21" customHeight="1" x14ac:dyDescent="0.3"/>
    <row r="108" ht="21" customHeight="1" x14ac:dyDescent="0.3"/>
    <row r="109" ht="21" customHeight="1" x14ac:dyDescent="0.3"/>
    <row r="110" ht="21" customHeight="1" x14ac:dyDescent="0.3"/>
    <row r="111" ht="21" customHeight="1" x14ac:dyDescent="0.3"/>
    <row r="112" ht="21" customHeight="1" x14ac:dyDescent="0.3"/>
    <row r="113" ht="21" customHeight="1" x14ac:dyDescent="0.3"/>
    <row r="114" ht="21" customHeight="1" x14ac:dyDescent="0.3"/>
    <row r="115" ht="21" customHeight="1" x14ac:dyDescent="0.3"/>
    <row r="116" ht="21" customHeight="1" x14ac:dyDescent="0.3"/>
    <row r="117" ht="21" customHeight="1" x14ac:dyDescent="0.3"/>
    <row r="118" ht="21" customHeight="1" x14ac:dyDescent="0.3"/>
    <row r="119" ht="21" customHeight="1" x14ac:dyDescent="0.3"/>
    <row r="120" ht="21" customHeight="1" x14ac:dyDescent="0.3"/>
    <row r="121" ht="21" customHeight="1" x14ac:dyDescent="0.3"/>
    <row r="122" ht="21" customHeight="1" x14ac:dyDescent="0.3"/>
    <row r="123" ht="21" customHeight="1" x14ac:dyDescent="0.3"/>
    <row r="124" ht="21" customHeight="1" x14ac:dyDescent="0.3"/>
    <row r="125" ht="21" customHeight="1" x14ac:dyDescent="0.3"/>
    <row r="126" ht="21" customHeight="1" x14ac:dyDescent="0.3"/>
    <row r="127" ht="21" customHeight="1" x14ac:dyDescent="0.3"/>
    <row r="128" ht="21" customHeight="1" x14ac:dyDescent="0.3"/>
    <row r="129" ht="21" customHeight="1" x14ac:dyDescent="0.3"/>
    <row r="130" ht="21" customHeight="1" x14ac:dyDescent="0.3"/>
    <row r="131" ht="21" customHeight="1" x14ac:dyDescent="0.3"/>
    <row r="132" ht="21" customHeight="1" x14ac:dyDescent="0.3"/>
    <row r="133" ht="21" customHeight="1" x14ac:dyDescent="0.3"/>
    <row r="134" ht="21" customHeight="1" x14ac:dyDescent="0.3"/>
    <row r="135" ht="21" customHeight="1" x14ac:dyDescent="0.3"/>
    <row r="136" ht="21" customHeight="1" x14ac:dyDescent="0.3"/>
    <row r="137" ht="21" customHeight="1" x14ac:dyDescent="0.3"/>
    <row r="138" ht="21" customHeight="1" x14ac:dyDescent="0.3"/>
    <row r="139" ht="21" customHeight="1" x14ac:dyDescent="0.3"/>
    <row r="140" ht="21" customHeight="1" x14ac:dyDescent="0.3"/>
    <row r="141" ht="21" customHeight="1" x14ac:dyDescent="0.3"/>
    <row r="142" ht="21" customHeight="1" x14ac:dyDescent="0.3"/>
    <row r="143" ht="21" customHeight="1" x14ac:dyDescent="0.3"/>
    <row r="144" ht="21" customHeight="1" x14ac:dyDescent="0.3"/>
    <row r="145" ht="21" customHeight="1" x14ac:dyDescent="0.3"/>
    <row r="146" ht="21" customHeight="1" x14ac:dyDescent="0.3"/>
    <row r="147" ht="21" customHeight="1" x14ac:dyDescent="0.3"/>
    <row r="148" ht="21" customHeight="1" x14ac:dyDescent="0.3"/>
    <row r="149" ht="21" customHeight="1" x14ac:dyDescent="0.3"/>
    <row r="150" ht="21" customHeight="1" x14ac:dyDescent="0.3"/>
    <row r="151" ht="21" customHeight="1" x14ac:dyDescent="0.3"/>
    <row r="152" ht="21" customHeight="1" x14ac:dyDescent="0.3"/>
    <row r="153" ht="21" customHeight="1" x14ac:dyDescent="0.3"/>
    <row r="154" ht="21" customHeight="1" x14ac:dyDescent="0.3"/>
    <row r="155" ht="21" customHeight="1" x14ac:dyDescent="0.3"/>
    <row r="156" ht="21" customHeight="1" x14ac:dyDescent="0.3"/>
    <row r="157" ht="21" customHeight="1" x14ac:dyDescent="0.3"/>
    <row r="158" ht="21" customHeight="1" x14ac:dyDescent="0.3"/>
    <row r="159" ht="21" customHeight="1" x14ac:dyDescent="0.3"/>
    <row r="160" ht="21" customHeight="1" x14ac:dyDescent="0.3"/>
    <row r="161" ht="21" customHeight="1" x14ac:dyDescent="0.3"/>
    <row r="162" ht="21" customHeight="1" x14ac:dyDescent="0.3"/>
    <row r="163" ht="21" customHeight="1" x14ac:dyDescent="0.3"/>
    <row r="164" ht="21" customHeight="1" x14ac:dyDescent="0.3"/>
    <row r="165" ht="21" customHeight="1" x14ac:dyDescent="0.3"/>
    <row r="166" ht="21" customHeight="1" x14ac:dyDescent="0.3"/>
    <row r="167" ht="21" customHeight="1" x14ac:dyDescent="0.3"/>
    <row r="168" ht="21" customHeight="1" x14ac:dyDescent="0.3"/>
    <row r="169" ht="21" customHeight="1" x14ac:dyDescent="0.3"/>
    <row r="170" ht="21" customHeight="1" x14ac:dyDescent="0.3"/>
    <row r="171" ht="21" customHeight="1" x14ac:dyDescent="0.3"/>
  </sheetData>
  <sheetProtection sheet="1" objects="1" scenarios="1"/>
  <mergeCells count="61">
    <mergeCell ref="T39:T46"/>
    <mergeCell ref="U40:Y42"/>
    <mergeCell ref="U44:Y46"/>
    <mergeCell ref="T52:T53"/>
    <mergeCell ref="U52:Y53"/>
    <mergeCell ref="N7:O8"/>
    <mergeCell ref="U7:Y8"/>
    <mergeCell ref="AB7:AF8"/>
    <mergeCell ref="T37:T38"/>
    <mergeCell ref="U9:Y10"/>
    <mergeCell ref="AA36:AF36"/>
    <mergeCell ref="T12:AF12"/>
    <mergeCell ref="T13:AF17"/>
    <mergeCell ref="C45:H45"/>
    <mergeCell ref="C46:C48"/>
    <mergeCell ref="D46:H48"/>
    <mergeCell ref="C7:C10"/>
    <mergeCell ref="D7:H8"/>
    <mergeCell ref="C36:H36"/>
    <mergeCell ref="C18:O32"/>
    <mergeCell ref="J36:O36"/>
    <mergeCell ref="C37:C38"/>
    <mergeCell ref="D9:H10"/>
    <mergeCell ref="C39:C43"/>
    <mergeCell ref="D40:H43"/>
    <mergeCell ref="C12:O12"/>
    <mergeCell ref="C13:O17"/>
    <mergeCell ref="J7:J10"/>
    <mergeCell ref="K7:L8"/>
    <mergeCell ref="C49:C51"/>
    <mergeCell ref="D49:H51"/>
    <mergeCell ref="AK7:AK10"/>
    <mergeCell ref="AR7:AR10"/>
    <mergeCell ref="AK36:AP36"/>
    <mergeCell ref="T18:AF32"/>
    <mergeCell ref="T7:T10"/>
    <mergeCell ref="AA7:AA10"/>
    <mergeCell ref="T36:Y36"/>
    <mergeCell ref="T47:T49"/>
    <mergeCell ref="AK50:AK52"/>
    <mergeCell ref="AL50:AP52"/>
    <mergeCell ref="AR36:AW36"/>
    <mergeCell ref="AK12:AW12"/>
    <mergeCell ref="AK13:AW17"/>
    <mergeCell ref="AK18:AW32"/>
    <mergeCell ref="T55:T56"/>
    <mergeCell ref="U55:Y56"/>
    <mergeCell ref="U57:Y57"/>
    <mergeCell ref="U48:Y49"/>
    <mergeCell ref="T51:Y51"/>
    <mergeCell ref="U54:Y54"/>
    <mergeCell ref="AL7:AP10"/>
    <mergeCell ref="AS7:AW8"/>
    <mergeCell ref="AK37:AK38"/>
    <mergeCell ref="AK39:AK41"/>
    <mergeCell ref="AL40:AP41"/>
    <mergeCell ref="AK42:AK44"/>
    <mergeCell ref="AL43:AP44"/>
    <mergeCell ref="AK46:AP46"/>
    <mergeCell ref="AK47:AK49"/>
    <mergeCell ref="AL47:AP49"/>
  </mergeCells>
  <phoneticPr fontId="2"/>
  <pageMargins left="0.70866141732283472" right="0.70866141732283472" top="0.74803149606299213" bottom="0.74803149606299213" header="0.31496062992125984" footer="0.31496062992125984"/>
  <pageSetup paperSize="9" scale="47" fitToWidth="3" orientation="portrait" r:id="rId1"/>
  <colBreaks count="2" manualBreakCount="2">
    <brk id="18" max="62" man="1"/>
    <brk id="35" max="62" man="1"/>
  </colBreaks>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A0023B-5F1A-4F23-A971-1A22A7E33212}">
  <sheetPr codeName="Sheet47">
    <pageSetUpPr fitToPage="1"/>
  </sheetPr>
  <dimension ref="A1:BR63"/>
  <sheetViews>
    <sheetView showGridLines="0" zoomScaleNormal="100" workbookViewId="0"/>
  </sheetViews>
  <sheetFormatPr defaultColWidth="8" defaultRowHeight="16.5" x14ac:dyDescent="0.3"/>
  <cols>
    <col min="1" max="1" width="5.625" customWidth="1"/>
    <col min="2" max="2" width="3.625" customWidth="1"/>
    <col min="3" max="8" width="12.625" customWidth="1"/>
    <col min="9" max="9" width="3.625" customWidth="1"/>
    <col min="10" max="15" width="12.625" customWidth="1"/>
    <col min="16" max="16" width="3.625" customWidth="1"/>
    <col min="17" max="17" width="5.625" customWidth="1"/>
    <col min="18" max="18" width="3.625" customWidth="1"/>
    <col min="19" max="24" width="12.625" customWidth="1"/>
    <col min="25" max="25" width="3.625" customWidth="1"/>
    <col min="26" max="31" width="12.625" customWidth="1"/>
    <col min="32" max="32" width="3.625" customWidth="1"/>
    <col min="33" max="53" width="12.625" customWidth="1"/>
  </cols>
  <sheetData>
    <row r="1" spans="1:70" ht="21" customHeight="1" x14ac:dyDescent="0.3">
      <c r="A1" s="69" t="str">
        <f>HYPERLINK("#地域モデル判定ツール!A1","地域モデル判定ツールへ戻る")</f>
        <v>地域モデル判定ツールへ戻る</v>
      </c>
    </row>
    <row r="2" spans="1:70" s="89" customFormat="1" ht="21" customHeight="1" x14ac:dyDescent="0.3">
      <c r="B2" s="90" t="s">
        <v>2480</v>
      </c>
      <c r="S2" s="90"/>
      <c r="AJ2" s="90"/>
      <c r="BA2" s="90"/>
      <c r="BR2" s="90"/>
    </row>
    <row r="3" spans="1:70" s="191" customFormat="1" x14ac:dyDescent="0.3">
      <c r="B3" s="188" t="s">
        <v>2328</v>
      </c>
    </row>
    <row r="4" spans="1:70" s="91" customFormat="1" ht="21" customHeight="1" x14ac:dyDescent="0.3">
      <c r="A4" s="203"/>
      <c r="B4" s="91" t="s">
        <v>2481</v>
      </c>
    </row>
    <row r="5" spans="1:70" s="88" customFormat="1" ht="21" customHeight="1" thickBot="1" x14ac:dyDescent="0.35">
      <c r="A5"/>
      <c r="B5" s="88" t="s">
        <v>2482</v>
      </c>
    </row>
    <row r="6" spans="1:70" s="88" customFormat="1" ht="21" customHeight="1" x14ac:dyDescent="0.3">
      <c r="A6"/>
      <c r="B6" s="103"/>
      <c r="C6" s="104"/>
      <c r="D6" s="104"/>
      <c r="E6" s="104"/>
      <c r="F6" s="104"/>
      <c r="G6" s="104"/>
      <c r="H6" s="104"/>
      <c r="I6" s="104"/>
      <c r="J6" s="104"/>
      <c r="K6" s="104"/>
      <c r="L6" s="104"/>
      <c r="M6" s="104"/>
      <c r="N6" s="104"/>
      <c r="O6" s="104"/>
      <c r="P6" s="105"/>
    </row>
    <row r="7" spans="1:70" s="88" customFormat="1" ht="21" customHeight="1" x14ac:dyDescent="0.3">
      <c r="A7"/>
      <c r="B7" s="106"/>
      <c r="C7" s="382" t="s">
        <v>2237</v>
      </c>
      <c r="D7" s="389" t="s">
        <v>2483</v>
      </c>
      <c r="E7" s="390"/>
      <c r="F7" s="390"/>
      <c r="G7" s="390"/>
      <c r="H7" s="391"/>
      <c r="J7" s="382" t="s">
        <v>2239</v>
      </c>
      <c r="K7" s="383" t="s">
        <v>2484</v>
      </c>
      <c r="L7" s="384"/>
      <c r="M7" s="384"/>
      <c r="N7" s="384"/>
      <c r="O7" s="385"/>
      <c r="P7" s="107"/>
    </row>
    <row r="8" spans="1:70" s="88" customFormat="1" ht="21" customHeight="1" x14ac:dyDescent="0.3">
      <c r="A8"/>
      <c r="B8" s="106"/>
      <c r="C8" s="382"/>
      <c r="D8" s="392"/>
      <c r="E8" s="393"/>
      <c r="F8" s="393"/>
      <c r="G8" s="393"/>
      <c r="H8" s="394"/>
      <c r="J8" s="382"/>
      <c r="K8" s="386"/>
      <c r="L8" s="387"/>
      <c r="M8" s="387"/>
      <c r="N8" s="387"/>
      <c r="O8" s="388"/>
      <c r="P8" s="107"/>
    </row>
    <row r="9" spans="1:70" s="88" customFormat="1" ht="21" customHeight="1" x14ac:dyDescent="0.3">
      <c r="A9"/>
      <c r="B9" s="106"/>
      <c r="C9" s="382"/>
      <c r="D9" s="392" t="s">
        <v>2485</v>
      </c>
      <c r="E9" s="393"/>
      <c r="F9" s="393"/>
      <c r="G9" s="393"/>
      <c r="H9" s="394"/>
      <c r="J9" s="382"/>
      <c r="K9" s="95" t="s">
        <v>2486</v>
      </c>
      <c r="O9" s="96"/>
      <c r="P9" s="107"/>
    </row>
    <row r="10" spans="1:70" s="88" customFormat="1" ht="21" customHeight="1" x14ac:dyDescent="0.3">
      <c r="A10"/>
      <c r="B10" s="106"/>
      <c r="C10" s="382"/>
      <c r="D10" s="395"/>
      <c r="E10" s="396"/>
      <c r="F10" s="396"/>
      <c r="G10" s="396"/>
      <c r="H10" s="397"/>
      <c r="J10" s="382"/>
      <c r="K10" s="97" t="s">
        <v>2487</v>
      </c>
      <c r="L10" s="98"/>
      <c r="M10" s="98"/>
      <c r="N10" s="98"/>
      <c r="O10" s="99"/>
      <c r="P10" s="107"/>
    </row>
    <row r="11" spans="1:70" s="88" customFormat="1" ht="21" customHeight="1" x14ac:dyDescent="0.25">
      <c r="A11"/>
      <c r="B11" s="106"/>
      <c r="O11" s="81" t="s">
        <v>4388</v>
      </c>
      <c r="P11" s="107"/>
    </row>
    <row r="12" spans="1:70" s="88" customFormat="1" ht="21" customHeight="1" x14ac:dyDescent="0.3">
      <c r="A12"/>
      <c r="B12" s="106"/>
      <c r="C12" s="405" t="s">
        <v>4394</v>
      </c>
      <c r="D12" s="405"/>
      <c r="E12" s="405"/>
      <c r="F12" s="405"/>
      <c r="G12" s="405"/>
      <c r="H12" s="405"/>
      <c r="I12" s="405"/>
      <c r="J12" s="405"/>
      <c r="K12" s="405"/>
      <c r="L12" s="405"/>
      <c r="M12" s="405"/>
      <c r="N12" s="405"/>
      <c r="O12" s="405"/>
      <c r="P12" s="107"/>
    </row>
    <row r="13" spans="1:70" s="88" customFormat="1" ht="21" customHeight="1" x14ac:dyDescent="0.3">
      <c r="A13"/>
      <c r="B13" s="106"/>
      <c r="C13" s="399" t="s">
        <v>2488</v>
      </c>
      <c r="D13" s="400"/>
      <c r="E13" s="400"/>
      <c r="F13" s="400"/>
      <c r="G13" s="400"/>
      <c r="H13" s="400"/>
      <c r="I13" s="400"/>
      <c r="J13" s="400"/>
      <c r="K13" s="400"/>
      <c r="L13" s="400"/>
      <c r="M13" s="400"/>
      <c r="N13" s="400"/>
      <c r="O13" s="401"/>
      <c r="P13" s="107"/>
    </row>
    <row r="14" spans="1:70" s="88" customFormat="1" ht="21" customHeight="1" x14ac:dyDescent="0.3">
      <c r="A14"/>
      <c r="B14" s="106"/>
      <c r="C14" s="399"/>
      <c r="D14" s="400"/>
      <c r="E14" s="400"/>
      <c r="F14" s="400"/>
      <c r="G14" s="400"/>
      <c r="H14" s="400"/>
      <c r="I14" s="400"/>
      <c r="J14" s="400"/>
      <c r="K14" s="400"/>
      <c r="L14" s="400"/>
      <c r="M14" s="400"/>
      <c r="N14" s="400"/>
      <c r="O14" s="401"/>
      <c r="P14" s="107"/>
    </row>
    <row r="15" spans="1:70" s="88" customFormat="1" ht="21" customHeight="1" x14ac:dyDescent="0.3">
      <c r="A15"/>
      <c r="B15" s="106"/>
      <c r="C15" s="399"/>
      <c r="D15" s="400"/>
      <c r="E15" s="400"/>
      <c r="F15" s="400"/>
      <c r="G15" s="400"/>
      <c r="H15" s="400"/>
      <c r="I15" s="400"/>
      <c r="J15" s="400"/>
      <c r="K15" s="400"/>
      <c r="L15" s="400"/>
      <c r="M15" s="400"/>
      <c r="N15" s="400"/>
      <c r="O15" s="401"/>
      <c r="P15" s="107"/>
    </row>
    <row r="16" spans="1:70" s="88" customFormat="1" ht="21" customHeight="1" x14ac:dyDescent="0.3">
      <c r="A16"/>
      <c r="B16" s="106"/>
      <c r="C16" s="399"/>
      <c r="D16" s="400"/>
      <c r="E16" s="400"/>
      <c r="F16" s="400"/>
      <c r="G16" s="400"/>
      <c r="H16" s="400"/>
      <c r="I16" s="400"/>
      <c r="J16" s="400"/>
      <c r="K16" s="400"/>
      <c r="L16" s="400"/>
      <c r="M16" s="400"/>
      <c r="N16" s="400"/>
      <c r="O16" s="401"/>
      <c r="P16" s="107"/>
    </row>
    <row r="17" spans="1:16" s="88" customFormat="1" ht="21" customHeight="1" x14ac:dyDescent="0.3">
      <c r="A17"/>
      <c r="B17" s="106"/>
      <c r="C17" s="399"/>
      <c r="D17" s="400"/>
      <c r="E17" s="400"/>
      <c r="F17" s="400"/>
      <c r="G17" s="400"/>
      <c r="H17" s="400"/>
      <c r="I17" s="400"/>
      <c r="J17" s="400"/>
      <c r="K17" s="400"/>
      <c r="L17" s="400"/>
      <c r="M17" s="400"/>
      <c r="N17" s="400"/>
      <c r="O17" s="401"/>
      <c r="P17" s="107"/>
    </row>
    <row r="18" spans="1:16" s="88" customFormat="1" ht="21" customHeight="1" x14ac:dyDescent="0.3">
      <c r="A18"/>
      <c r="B18" s="106"/>
      <c r="C18" s="399"/>
      <c r="D18" s="400"/>
      <c r="E18" s="400"/>
      <c r="F18" s="400"/>
      <c r="G18" s="400"/>
      <c r="H18" s="400"/>
      <c r="I18" s="400"/>
      <c r="J18" s="400"/>
      <c r="K18" s="400"/>
      <c r="L18" s="400"/>
      <c r="M18" s="400"/>
      <c r="N18" s="400"/>
      <c r="O18" s="401"/>
      <c r="P18" s="107"/>
    </row>
    <row r="19" spans="1:16" s="88" customFormat="1" ht="21" customHeight="1" x14ac:dyDescent="0.3">
      <c r="A19"/>
      <c r="B19" s="106"/>
      <c r="C19" s="399"/>
      <c r="D19" s="400"/>
      <c r="E19" s="400"/>
      <c r="F19" s="400"/>
      <c r="G19" s="400"/>
      <c r="H19" s="400"/>
      <c r="I19" s="400"/>
      <c r="J19" s="400"/>
      <c r="K19" s="400"/>
      <c r="L19" s="400"/>
      <c r="M19" s="400"/>
      <c r="N19" s="400"/>
      <c r="O19" s="401"/>
      <c r="P19" s="107"/>
    </row>
    <row r="20" spans="1:16" s="88" customFormat="1" ht="21" customHeight="1" x14ac:dyDescent="0.3">
      <c r="A20"/>
      <c r="B20" s="106"/>
      <c r="C20" s="399"/>
      <c r="D20" s="400"/>
      <c r="E20" s="400"/>
      <c r="F20" s="400"/>
      <c r="G20" s="400"/>
      <c r="H20" s="400"/>
      <c r="I20" s="400"/>
      <c r="J20" s="400"/>
      <c r="K20" s="400"/>
      <c r="L20" s="400"/>
      <c r="M20" s="400"/>
      <c r="N20" s="400"/>
      <c r="O20" s="401"/>
      <c r="P20" s="107"/>
    </row>
    <row r="21" spans="1:16" s="88" customFormat="1" ht="21" customHeight="1" x14ac:dyDescent="0.3">
      <c r="A21"/>
      <c r="B21" s="106"/>
      <c r="C21" s="399"/>
      <c r="D21" s="400"/>
      <c r="E21" s="400"/>
      <c r="F21" s="400"/>
      <c r="G21" s="400"/>
      <c r="H21" s="400"/>
      <c r="I21" s="400"/>
      <c r="J21" s="400"/>
      <c r="K21" s="400"/>
      <c r="L21" s="400"/>
      <c r="M21" s="400"/>
      <c r="N21" s="400"/>
      <c r="O21" s="401"/>
      <c r="P21" s="107"/>
    </row>
    <row r="22" spans="1:16" s="88" customFormat="1" ht="21" customHeight="1" x14ac:dyDescent="0.3">
      <c r="A22"/>
      <c r="B22" s="106"/>
      <c r="C22" s="399"/>
      <c r="D22" s="400"/>
      <c r="E22" s="400"/>
      <c r="F22" s="400"/>
      <c r="G22" s="400"/>
      <c r="H22" s="400"/>
      <c r="I22" s="400"/>
      <c r="J22" s="400"/>
      <c r="K22" s="400"/>
      <c r="L22" s="400"/>
      <c r="M22" s="400"/>
      <c r="N22" s="400"/>
      <c r="O22" s="401"/>
      <c r="P22" s="107"/>
    </row>
    <row r="23" spans="1:16" s="88" customFormat="1" ht="21" customHeight="1" x14ac:dyDescent="0.3">
      <c r="A23"/>
      <c r="B23" s="106"/>
      <c r="C23" s="399"/>
      <c r="D23" s="400"/>
      <c r="E23" s="400"/>
      <c r="F23" s="400"/>
      <c r="G23" s="400"/>
      <c r="H23" s="400"/>
      <c r="I23" s="400"/>
      <c r="J23" s="400"/>
      <c r="K23" s="400"/>
      <c r="L23" s="400"/>
      <c r="M23" s="400"/>
      <c r="N23" s="400"/>
      <c r="O23" s="401"/>
      <c r="P23" s="107"/>
    </row>
    <row r="24" spans="1:16" s="88" customFormat="1" ht="21" customHeight="1" x14ac:dyDescent="0.3">
      <c r="A24"/>
      <c r="B24" s="106"/>
      <c r="C24" s="399"/>
      <c r="D24" s="400"/>
      <c r="E24" s="400"/>
      <c r="F24" s="400"/>
      <c r="G24" s="400"/>
      <c r="H24" s="400"/>
      <c r="I24" s="400"/>
      <c r="J24" s="400"/>
      <c r="K24" s="400"/>
      <c r="L24" s="400"/>
      <c r="M24" s="400"/>
      <c r="N24" s="400"/>
      <c r="O24" s="401"/>
      <c r="P24" s="107"/>
    </row>
    <row r="25" spans="1:16" s="88" customFormat="1" ht="21" customHeight="1" x14ac:dyDescent="0.3">
      <c r="A25"/>
      <c r="B25" s="106"/>
      <c r="C25" s="399"/>
      <c r="D25" s="400"/>
      <c r="E25" s="400"/>
      <c r="F25" s="400"/>
      <c r="G25" s="400"/>
      <c r="H25" s="400"/>
      <c r="I25" s="400"/>
      <c r="J25" s="400"/>
      <c r="K25" s="400"/>
      <c r="L25" s="400"/>
      <c r="M25" s="400"/>
      <c r="N25" s="400"/>
      <c r="O25" s="401"/>
      <c r="P25" s="107"/>
    </row>
    <row r="26" spans="1:16" s="88" customFormat="1" ht="21" customHeight="1" x14ac:dyDescent="0.3">
      <c r="A26"/>
      <c r="B26" s="106"/>
      <c r="C26" s="399"/>
      <c r="D26" s="400"/>
      <c r="E26" s="400"/>
      <c r="F26" s="400"/>
      <c r="G26" s="400"/>
      <c r="H26" s="400"/>
      <c r="I26" s="400"/>
      <c r="J26" s="400"/>
      <c r="K26" s="400"/>
      <c r="L26" s="400"/>
      <c r="M26" s="400"/>
      <c r="N26" s="400"/>
      <c r="O26" s="401"/>
      <c r="P26" s="107"/>
    </row>
    <row r="27" spans="1:16" s="88" customFormat="1" ht="21" customHeight="1" x14ac:dyDescent="0.3">
      <c r="A27"/>
      <c r="B27" s="106"/>
      <c r="C27" s="399"/>
      <c r="D27" s="400"/>
      <c r="E27" s="400"/>
      <c r="F27" s="400"/>
      <c r="G27" s="400"/>
      <c r="H27" s="400"/>
      <c r="I27" s="400"/>
      <c r="J27" s="400"/>
      <c r="K27" s="400"/>
      <c r="L27" s="400"/>
      <c r="M27" s="400"/>
      <c r="N27" s="400"/>
      <c r="O27" s="401"/>
      <c r="P27" s="107"/>
    </row>
    <row r="28" spans="1:16" s="88" customFormat="1" ht="21" customHeight="1" x14ac:dyDescent="0.3">
      <c r="A28"/>
      <c r="B28" s="106"/>
      <c r="C28" s="399"/>
      <c r="D28" s="400"/>
      <c r="E28" s="400"/>
      <c r="F28" s="400"/>
      <c r="G28" s="400"/>
      <c r="H28" s="400"/>
      <c r="I28" s="400"/>
      <c r="J28" s="400"/>
      <c r="K28" s="400"/>
      <c r="L28" s="400"/>
      <c r="M28" s="400"/>
      <c r="N28" s="400"/>
      <c r="O28" s="401"/>
      <c r="P28" s="107"/>
    </row>
    <row r="29" spans="1:16" s="88" customFormat="1" ht="21" customHeight="1" x14ac:dyDescent="0.3">
      <c r="A29"/>
      <c r="B29" s="106"/>
      <c r="C29" s="399"/>
      <c r="D29" s="400"/>
      <c r="E29" s="400"/>
      <c r="F29" s="400"/>
      <c r="G29" s="400"/>
      <c r="H29" s="400"/>
      <c r="I29" s="400"/>
      <c r="J29" s="400"/>
      <c r="K29" s="400"/>
      <c r="L29" s="400"/>
      <c r="M29" s="400"/>
      <c r="N29" s="400"/>
      <c r="O29" s="401"/>
      <c r="P29" s="107"/>
    </row>
    <row r="30" spans="1:16" s="88" customFormat="1" ht="21" customHeight="1" x14ac:dyDescent="0.3">
      <c r="A30"/>
      <c r="B30" s="106"/>
      <c r="C30" s="399"/>
      <c r="D30" s="400"/>
      <c r="E30" s="400"/>
      <c r="F30" s="400"/>
      <c r="G30" s="400"/>
      <c r="H30" s="400"/>
      <c r="I30" s="400"/>
      <c r="J30" s="400"/>
      <c r="K30" s="400"/>
      <c r="L30" s="400"/>
      <c r="M30" s="400"/>
      <c r="N30" s="400"/>
      <c r="O30" s="401"/>
      <c r="P30" s="107"/>
    </row>
    <row r="31" spans="1:16" s="88" customFormat="1" ht="21" customHeight="1" x14ac:dyDescent="0.3">
      <c r="A31"/>
      <c r="B31" s="106"/>
      <c r="C31" s="399"/>
      <c r="D31" s="400"/>
      <c r="E31" s="400"/>
      <c r="F31" s="400"/>
      <c r="G31" s="400"/>
      <c r="H31" s="400"/>
      <c r="I31" s="400"/>
      <c r="J31" s="400"/>
      <c r="K31" s="400"/>
      <c r="L31" s="400"/>
      <c r="M31" s="400"/>
      <c r="N31" s="400"/>
      <c r="O31" s="401"/>
      <c r="P31" s="107"/>
    </row>
    <row r="32" spans="1:16" s="88" customFormat="1" ht="21" customHeight="1" x14ac:dyDescent="0.3">
      <c r="A32"/>
      <c r="B32" s="106"/>
      <c r="C32" s="402"/>
      <c r="D32" s="403"/>
      <c r="E32" s="403"/>
      <c r="F32" s="403"/>
      <c r="G32" s="403"/>
      <c r="H32" s="403"/>
      <c r="I32" s="403"/>
      <c r="J32" s="403"/>
      <c r="K32" s="403"/>
      <c r="L32" s="403"/>
      <c r="M32" s="403"/>
      <c r="N32" s="403"/>
      <c r="O32" s="404"/>
      <c r="P32" s="107"/>
    </row>
    <row r="33" spans="1:16" s="88" customFormat="1" ht="21" customHeight="1" thickBot="1" x14ac:dyDescent="0.35">
      <c r="A33"/>
      <c r="B33" s="108"/>
      <c r="C33" s="109"/>
      <c r="D33" s="109"/>
      <c r="E33" s="109"/>
      <c r="F33" s="109"/>
      <c r="G33" s="109"/>
      <c r="H33" s="109"/>
      <c r="I33" s="109"/>
      <c r="J33" s="109"/>
      <c r="K33" s="109"/>
      <c r="L33" s="109"/>
      <c r="M33" s="109"/>
      <c r="N33" s="109"/>
      <c r="O33" s="109"/>
      <c r="P33" s="110"/>
    </row>
    <row r="34" spans="1:16" ht="21" customHeight="1" thickBot="1" x14ac:dyDescent="0.35"/>
    <row r="35" spans="1:16" ht="21" customHeight="1" x14ac:dyDescent="0.3">
      <c r="B35" s="103"/>
      <c r="C35" s="104"/>
      <c r="D35" s="104"/>
      <c r="E35" s="104"/>
      <c r="F35" s="104"/>
      <c r="G35" s="104"/>
      <c r="H35" s="104"/>
      <c r="I35" s="104"/>
      <c r="J35" s="104"/>
      <c r="K35" s="104"/>
      <c r="L35" s="104"/>
      <c r="M35" s="104"/>
      <c r="N35" s="104"/>
      <c r="O35" s="104"/>
      <c r="P35" s="105"/>
    </row>
    <row r="36" spans="1:16" ht="21" customHeight="1" x14ac:dyDescent="0.3">
      <c r="B36" s="106"/>
      <c r="C36" s="423" t="s">
        <v>2252</v>
      </c>
      <c r="D36" s="423"/>
      <c r="E36" s="423"/>
      <c r="F36" s="423"/>
      <c r="G36" s="423"/>
      <c r="H36" s="423"/>
      <c r="I36" s="88"/>
      <c r="J36" s="473" t="s">
        <v>2253</v>
      </c>
      <c r="K36" s="474"/>
      <c r="L36" s="474"/>
      <c r="M36" s="474"/>
      <c r="N36" s="474"/>
      <c r="O36" s="475"/>
      <c r="P36" s="107"/>
    </row>
    <row r="37" spans="1:16" ht="21" customHeight="1" x14ac:dyDescent="0.3">
      <c r="B37" s="106"/>
      <c r="C37" s="460" t="s">
        <v>2254</v>
      </c>
      <c r="D37" s="117" t="s">
        <v>2255</v>
      </c>
      <c r="E37" s="118"/>
      <c r="F37" s="118"/>
      <c r="G37" s="118"/>
      <c r="H37" s="119"/>
      <c r="I37" s="88"/>
      <c r="J37" s="120"/>
      <c r="K37" s="88"/>
      <c r="L37" s="88"/>
      <c r="M37" s="88"/>
      <c r="N37" s="88"/>
      <c r="O37" s="121"/>
      <c r="P37" s="107"/>
    </row>
    <row r="38" spans="1:16" ht="21" customHeight="1" x14ac:dyDescent="0.3">
      <c r="B38" s="106"/>
      <c r="C38" s="460"/>
      <c r="D38" s="183" t="s">
        <v>2489</v>
      </c>
      <c r="E38" s="98"/>
      <c r="F38" s="98"/>
      <c r="G38" s="98"/>
      <c r="H38" s="184"/>
      <c r="I38" s="88"/>
      <c r="J38" s="120"/>
      <c r="K38" s="88"/>
      <c r="L38" s="88"/>
      <c r="M38" s="88"/>
      <c r="N38" s="88"/>
      <c r="O38" s="121"/>
      <c r="P38" s="107"/>
    </row>
    <row r="39" spans="1:16" ht="21" customHeight="1" x14ac:dyDescent="0.3">
      <c r="B39" s="106"/>
      <c r="C39" s="451" t="s">
        <v>2258</v>
      </c>
      <c r="D39" s="185" t="s">
        <v>2490</v>
      </c>
      <c r="E39" s="93"/>
      <c r="F39" s="93"/>
      <c r="G39" s="93"/>
      <c r="H39" s="186"/>
      <c r="I39" s="88"/>
      <c r="J39" s="120"/>
      <c r="K39" s="88"/>
      <c r="L39" s="88"/>
      <c r="M39" s="88"/>
      <c r="N39" s="88"/>
      <c r="O39" s="121"/>
      <c r="P39" s="107"/>
    </row>
    <row r="40" spans="1:16" ht="21" customHeight="1" x14ac:dyDescent="0.3">
      <c r="B40" s="106"/>
      <c r="C40" s="457"/>
      <c r="D40" s="464" t="s">
        <v>2491</v>
      </c>
      <c r="E40" s="465"/>
      <c r="F40" s="465"/>
      <c r="G40" s="465"/>
      <c r="H40" s="466"/>
      <c r="I40" s="88"/>
      <c r="J40" s="120"/>
      <c r="K40" s="88"/>
      <c r="L40" s="88"/>
      <c r="M40" s="88"/>
      <c r="N40" s="88"/>
      <c r="O40" s="121"/>
      <c r="P40" s="107"/>
    </row>
    <row r="41" spans="1:16" ht="21" customHeight="1" x14ac:dyDescent="0.3">
      <c r="B41" s="106"/>
      <c r="C41" s="457"/>
      <c r="D41" s="464"/>
      <c r="E41" s="465"/>
      <c r="F41" s="465"/>
      <c r="G41" s="465"/>
      <c r="H41" s="466"/>
      <c r="I41" s="88"/>
      <c r="J41" s="120"/>
      <c r="K41" s="88"/>
      <c r="L41" s="88"/>
      <c r="M41" s="88"/>
      <c r="N41" s="88"/>
      <c r="O41" s="121"/>
      <c r="P41" s="107"/>
    </row>
    <row r="42" spans="1:16" ht="21" customHeight="1" x14ac:dyDescent="0.3">
      <c r="B42" s="106"/>
      <c r="C42" s="457"/>
      <c r="D42" s="464"/>
      <c r="E42" s="465"/>
      <c r="F42" s="465"/>
      <c r="G42" s="465"/>
      <c r="H42" s="466"/>
      <c r="I42" s="88"/>
      <c r="J42" s="120"/>
      <c r="K42" s="88"/>
      <c r="L42" s="88"/>
      <c r="M42" s="88"/>
      <c r="N42" s="88"/>
      <c r="O42" s="121"/>
      <c r="P42" s="107"/>
    </row>
    <row r="43" spans="1:16" ht="21" customHeight="1" x14ac:dyDescent="0.3">
      <c r="B43" s="106"/>
      <c r="C43" s="452"/>
      <c r="D43" s="464"/>
      <c r="E43" s="465"/>
      <c r="F43" s="465"/>
      <c r="G43" s="465"/>
      <c r="H43" s="466"/>
      <c r="I43" s="88"/>
      <c r="J43" s="120"/>
      <c r="K43" s="88"/>
      <c r="L43" s="88"/>
      <c r="M43" s="88"/>
      <c r="N43" s="88"/>
      <c r="O43" s="121"/>
      <c r="P43" s="107"/>
    </row>
    <row r="44" spans="1:16" ht="21" customHeight="1" x14ac:dyDescent="0.3">
      <c r="B44" s="106"/>
      <c r="C44" s="460" t="s">
        <v>2260</v>
      </c>
      <c r="D44" s="185" t="s">
        <v>2492</v>
      </c>
      <c r="E44" s="93"/>
      <c r="F44" s="93"/>
      <c r="G44" s="93"/>
      <c r="H44" s="186"/>
      <c r="I44" s="88"/>
      <c r="J44" s="120"/>
      <c r="K44" s="88"/>
      <c r="L44" s="88"/>
      <c r="M44" s="88"/>
      <c r="N44" s="88"/>
      <c r="O44" s="121"/>
      <c r="P44" s="107"/>
    </row>
    <row r="45" spans="1:16" ht="21" customHeight="1" x14ac:dyDescent="0.3">
      <c r="B45" s="106"/>
      <c r="C45" s="460"/>
      <c r="D45" s="464" t="s">
        <v>2493</v>
      </c>
      <c r="E45" s="465"/>
      <c r="F45" s="465"/>
      <c r="G45" s="465"/>
      <c r="H45" s="466"/>
      <c r="I45" s="88"/>
      <c r="J45" s="120"/>
      <c r="K45" s="88"/>
      <c r="L45" s="88"/>
      <c r="M45" s="88"/>
      <c r="N45" s="88"/>
      <c r="O45" s="121"/>
      <c r="P45" s="107"/>
    </row>
    <row r="46" spans="1:16" ht="21" customHeight="1" x14ac:dyDescent="0.3">
      <c r="B46" s="106"/>
      <c r="C46" s="460"/>
      <c r="D46" s="467"/>
      <c r="E46" s="468"/>
      <c r="F46" s="468"/>
      <c r="G46" s="468"/>
      <c r="H46" s="469"/>
      <c r="I46" s="88"/>
      <c r="J46" s="120"/>
      <c r="K46" s="88"/>
      <c r="L46" s="88"/>
      <c r="M46" s="88"/>
      <c r="N46" s="88"/>
      <c r="O46" s="121"/>
      <c r="P46" s="107"/>
    </row>
    <row r="47" spans="1:16" ht="21" customHeight="1" x14ac:dyDescent="0.3">
      <c r="B47" s="106"/>
      <c r="C47" s="88"/>
      <c r="D47" s="88"/>
      <c r="E47" s="88"/>
      <c r="F47" s="88"/>
      <c r="G47" s="88"/>
      <c r="H47" s="88"/>
      <c r="I47" s="88"/>
      <c r="J47" s="120"/>
      <c r="K47" s="88"/>
      <c r="L47" s="88"/>
      <c r="M47" s="88"/>
      <c r="N47" s="88"/>
      <c r="O47" s="121"/>
      <c r="P47" s="107"/>
    </row>
    <row r="48" spans="1:16" ht="21" customHeight="1" x14ac:dyDescent="0.3">
      <c r="B48" s="106"/>
      <c r="C48" s="470" t="s">
        <v>2270</v>
      </c>
      <c r="D48" s="471"/>
      <c r="E48" s="471"/>
      <c r="F48" s="471"/>
      <c r="G48" s="471"/>
      <c r="H48" s="472"/>
      <c r="I48" s="88"/>
      <c r="J48" s="120"/>
      <c r="K48" s="88"/>
      <c r="L48" s="88"/>
      <c r="M48" s="88"/>
      <c r="N48" s="88"/>
      <c r="O48" s="121"/>
      <c r="P48" s="107"/>
    </row>
    <row r="49" spans="2:16" ht="21" customHeight="1" x14ac:dyDescent="0.3">
      <c r="B49" s="106"/>
      <c r="C49" s="451" t="s">
        <v>2494</v>
      </c>
      <c r="D49" s="461" t="s">
        <v>2495</v>
      </c>
      <c r="E49" s="462"/>
      <c r="F49" s="462"/>
      <c r="G49" s="462"/>
      <c r="H49" s="463"/>
      <c r="I49" s="88"/>
      <c r="J49" s="120"/>
      <c r="K49" s="88"/>
      <c r="L49" s="88"/>
      <c r="M49" s="88"/>
      <c r="N49" s="88"/>
      <c r="O49" s="121"/>
      <c r="P49" s="107"/>
    </row>
    <row r="50" spans="2:16" ht="21" customHeight="1" x14ac:dyDescent="0.3">
      <c r="B50" s="106"/>
      <c r="C50" s="457"/>
      <c r="D50" s="464"/>
      <c r="E50" s="465"/>
      <c r="F50" s="465"/>
      <c r="G50" s="465"/>
      <c r="H50" s="466"/>
      <c r="I50" s="88"/>
      <c r="J50" s="120"/>
      <c r="K50" s="88"/>
      <c r="L50" s="88"/>
      <c r="M50" s="88"/>
      <c r="N50" s="88"/>
      <c r="O50" s="121"/>
      <c r="P50" s="107"/>
    </row>
    <row r="51" spans="2:16" ht="21" customHeight="1" x14ac:dyDescent="0.3">
      <c r="B51" s="106"/>
      <c r="C51" s="457"/>
      <c r="D51" s="464"/>
      <c r="E51" s="465"/>
      <c r="F51" s="465"/>
      <c r="G51" s="465"/>
      <c r="H51" s="466"/>
      <c r="I51" s="88"/>
      <c r="J51" s="120"/>
      <c r="K51" s="88"/>
      <c r="L51" s="88"/>
      <c r="M51" s="88"/>
      <c r="N51" s="88"/>
      <c r="O51" s="121"/>
      <c r="P51" s="107"/>
    </row>
    <row r="52" spans="2:16" ht="21" customHeight="1" x14ac:dyDescent="0.3">
      <c r="B52" s="106"/>
      <c r="C52" s="452"/>
      <c r="D52" s="467"/>
      <c r="E52" s="468"/>
      <c r="F52" s="468"/>
      <c r="G52" s="468"/>
      <c r="H52" s="469"/>
      <c r="I52" s="88"/>
      <c r="J52" s="124"/>
      <c r="K52" s="125"/>
      <c r="L52" s="125"/>
      <c r="M52" s="125"/>
      <c r="N52" s="125"/>
      <c r="O52" s="126"/>
      <c r="P52" s="107"/>
    </row>
    <row r="53" spans="2:16" ht="21" customHeight="1" x14ac:dyDescent="0.3">
      <c r="B53" s="106"/>
      <c r="C53" s="88"/>
      <c r="D53" s="88"/>
      <c r="E53" s="88"/>
      <c r="F53" s="88"/>
      <c r="G53" s="88"/>
      <c r="H53" s="88"/>
      <c r="I53" s="88"/>
      <c r="J53" s="88"/>
      <c r="K53" s="88"/>
      <c r="L53" s="88"/>
      <c r="M53" s="88"/>
      <c r="N53" s="88"/>
      <c r="O53" s="88"/>
      <c r="P53" s="107"/>
    </row>
    <row r="54" spans="2:16" ht="21" customHeight="1" x14ac:dyDescent="0.3">
      <c r="B54" s="106"/>
      <c r="C54" s="88"/>
      <c r="D54" s="88"/>
      <c r="E54" s="88"/>
      <c r="F54" s="88"/>
      <c r="G54" s="88"/>
      <c r="H54" s="88"/>
      <c r="I54" s="88"/>
      <c r="J54" s="88"/>
      <c r="K54" s="88"/>
      <c r="L54" s="88"/>
      <c r="M54" s="88"/>
      <c r="N54" s="88"/>
      <c r="O54" s="88"/>
      <c r="P54" s="107"/>
    </row>
    <row r="55" spans="2:16" ht="21" customHeight="1" x14ac:dyDescent="0.3">
      <c r="B55" s="106"/>
      <c r="C55" s="88"/>
      <c r="D55" s="88"/>
      <c r="E55" s="88"/>
      <c r="F55" s="88"/>
      <c r="G55" s="88"/>
      <c r="H55" s="88"/>
      <c r="I55" s="88"/>
      <c r="J55" s="88"/>
      <c r="K55" s="88"/>
      <c r="L55" s="88"/>
      <c r="M55" s="88"/>
      <c r="N55" s="88"/>
      <c r="O55" s="88"/>
      <c r="P55" s="107"/>
    </row>
    <row r="56" spans="2:16" ht="21" customHeight="1" x14ac:dyDescent="0.3">
      <c r="B56" s="106"/>
      <c r="C56" s="88"/>
      <c r="D56" s="88"/>
      <c r="E56" s="88"/>
      <c r="F56" s="88"/>
      <c r="G56" s="88"/>
      <c r="H56" s="88"/>
      <c r="I56" s="88"/>
      <c r="J56" s="88"/>
      <c r="K56" s="88"/>
      <c r="L56" s="88"/>
      <c r="M56" s="88"/>
      <c r="N56" s="88"/>
      <c r="O56" s="88"/>
      <c r="P56" s="107"/>
    </row>
    <row r="57" spans="2:16" ht="21" customHeight="1" x14ac:dyDescent="0.3">
      <c r="B57" s="106"/>
      <c r="C57" s="88"/>
      <c r="D57" s="88"/>
      <c r="E57" s="88"/>
      <c r="F57" s="88"/>
      <c r="G57" s="88"/>
      <c r="H57" s="88"/>
      <c r="I57" s="88"/>
      <c r="J57" s="88"/>
      <c r="K57" s="88"/>
      <c r="L57" s="88"/>
      <c r="M57" s="88"/>
      <c r="N57" s="88"/>
      <c r="O57" s="88"/>
      <c r="P57" s="107"/>
    </row>
    <row r="58" spans="2:16" ht="21" customHeight="1" x14ac:dyDescent="0.3">
      <c r="B58" s="106"/>
      <c r="C58" s="88"/>
      <c r="D58" s="88"/>
      <c r="E58" s="88"/>
      <c r="F58" s="88"/>
      <c r="G58" s="88"/>
      <c r="H58" s="88"/>
      <c r="I58" s="88"/>
      <c r="J58" s="88"/>
      <c r="K58" s="88"/>
      <c r="L58" s="88"/>
      <c r="M58" s="88"/>
      <c r="N58" s="88"/>
      <c r="O58" s="88"/>
      <c r="P58" s="107"/>
    </row>
    <row r="59" spans="2:16" ht="21" customHeight="1" x14ac:dyDescent="0.3">
      <c r="B59" s="106"/>
      <c r="C59" s="88"/>
      <c r="D59" s="88"/>
      <c r="E59" s="88"/>
      <c r="F59" s="88"/>
      <c r="G59" s="88"/>
      <c r="H59" s="88"/>
      <c r="I59" s="88"/>
      <c r="J59" s="88"/>
      <c r="K59" s="88"/>
      <c r="L59" s="88"/>
      <c r="M59" s="88"/>
      <c r="N59" s="88"/>
      <c r="O59" s="88"/>
      <c r="P59" s="107"/>
    </row>
    <row r="60" spans="2:16" ht="21" customHeight="1" x14ac:dyDescent="0.3">
      <c r="B60" s="106"/>
      <c r="C60" s="88"/>
      <c r="D60" s="88"/>
      <c r="E60" s="88"/>
      <c r="F60" s="88"/>
      <c r="G60" s="88"/>
      <c r="H60" s="88"/>
      <c r="I60" s="88"/>
      <c r="J60" s="88"/>
      <c r="K60" s="88"/>
      <c r="L60" s="88"/>
      <c r="M60" s="88"/>
      <c r="N60" s="88"/>
      <c r="O60" s="88"/>
      <c r="P60" s="107"/>
    </row>
    <row r="61" spans="2:16" ht="21" customHeight="1" x14ac:dyDescent="0.3">
      <c r="B61" s="106"/>
      <c r="C61" s="88"/>
      <c r="D61" s="88"/>
      <c r="E61" s="88"/>
      <c r="F61" s="88"/>
      <c r="G61" s="88"/>
      <c r="H61" s="88"/>
      <c r="I61" s="88"/>
      <c r="J61" s="88"/>
      <c r="K61" s="88"/>
      <c r="L61" s="88"/>
      <c r="M61" s="88"/>
      <c r="N61" s="88"/>
      <c r="O61" s="88"/>
      <c r="P61" s="107"/>
    </row>
    <row r="62" spans="2:16" ht="21" customHeight="1" thickBot="1" x14ac:dyDescent="0.35">
      <c r="B62" s="108"/>
      <c r="C62" s="109"/>
      <c r="D62" s="109"/>
      <c r="E62" s="109"/>
      <c r="F62" s="109"/>
      <c r="G62" s="109"/>
      <c r="H62" s="109"/>
      <c r="I62" s="109"/>
      <c r="J62" s="109"/>
      <c r="K62" s="109"/>
      <c r="L62" s="109"/>
      <c r="M62" s="109"/>
      <c r="N62" s="109"/>
      <c r="O62" s="109"/>
      <c r="P62" s="110"/>
    </row>
    <row r="63" spans="2:16" ht="21" customHeight="1" x14ac:dyDescent="0.3"/>
  </sheetData>
  <sheetProtection sheet="1" objects="1" scenarios="1"/>
  <mergeCells count="18">
    <mergeCell ref="J7:J10"/>
    <mergeCell ref="D40:H43"/>
    <mergeCell ref="C39:C43"/>
    <mergeCell ref="C48:H48"/>
    <mergeCell ref="C12:O12"/>
    <mergeCell ref="C13:O17"/>
    <mergeCell ref="C18:O32"/>
    <mergeCell ref="C44:C46"/>
    <mergeCell ref="D45:H46"/>
    <mergeCell ref="K7:O8"/>
    <mergeCell ref="C36:H36"/>
    <mergeCell ref="J36:O36"/>
    <mergeCell ref="C37:C38"/>
    <mergeCell ref="D9:H10"/>
    <mergeCell ref="D49:H52"/>
    <mergeCell ref="C49:C52"/>
    <mergeCell ref="C7:C10"/>
    <mergeCell ref="D7:H8"/>
  </mergeCells>
  <phoneticPr fontId="2"/>
  <pageMargins left="0.7" right="0.7" top="0.75" bottom="0.75" header="0.3" footer="0.3"/>
  <pageSetup paperSize="9" scale="47" orientation="portrait" r:id="rId1"/>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3B2910-125D-413E-A193-748AAC50F588}">
  <sheetPr codeName="Sheet48">
    <pageSetUpPr fitToPage="1"/>
  </sheetPr>
  <dimension ref="A1:BR201"/>
  <sheetViews>
    <sheetView showGridLines="0" zoomScaleNormal="100" workbookViewId="0"/>
  </sheetViews>
  <sheetFormatPr defaultColWidth="8" defaultRowHeight="16.5" x14ac:dyDescent="0.3"/>
  <cols>
    <col min="1" max="1" width="5.625" style="88" customWidth="1"/>
    <col min="2" max="2" width="3.625" style="88" customWidth="1"/>
    <col min="3" max="8" width="12.625" style="88" customWidth="1"/>
    <col min="9" max="9" width="3.625" style="88" customWidth="1"/>
    <col min="10" max="15" width="12.625" style="88" customWidth="1"/>
    <col min="16" max="16" width="3.625" style="88" customWidth="1"/>
    <col min="17" max="17" width="5.625" style="88" customWidth="1"/>
    <col min="18" max="18" width="3.625" style="88" customWidth="1"/>
    <col min="19" max="24" width="12.625" style="88" customWidth="1"/>
    <col min="25" max="25" width="3.625" style="88" customWidth="1"/>
    <col min="26" max="31" width="12.625" style="88" customWidth="1"/>
    <col min="32" max="32" width="3.625" style="88" customWidth="1"/>
    <col min="33" max="53" width="12.625" style="88" customWidth="1"/>
    <col min="54" max="16384" width="8" style="88"/>
  </cols>
  <sheetData>
    <row r="1" spans="1:70" ht="21" customHeight="1" x14ac:dyDescent="0.3">
      <c r="A1" s="69" t="str">
        <f>HYPERLINK("#地域モデル判定ツール!A1","地域モデル判定ツールへ戻る")</f>
        <v>地域モデル判定ツールへ戻る</v>
      </c>
      <c r="B1" s="87"/>
    </row>
    <row r="2" spans="1:70" s="89" customFormat="1" ht="21" customHeight="1" x14ac:dyDescent="0.3">
      <c r="B2" s="90" t="s">
        <v>2496</v>
      </c>
      <c r="S2" s="90"/>
      <c r="AJ2" s="90"/>
      <c r="BA2" s="90"/>
      <c r="BR2" s="90"/>
    </row>
    <row r="3" spans="1:70" s="187" customFormat="1" ht="21" customHeight="1" x14ac:dyDescent="0.3">
      <c r="B3" s="188" t="s">
        <v>2328</v>
      </c>
    </row>
    <row r="4" spans="1:70" s="91" customFormat="1" ht="21" customHeight="1" x14ac:dyDescent="0.3">
      <c r="A4" s="201"/>
      <c r="B4" s="91" t="s">
        <v>2497</v>
      </c>
    </row>
    <row r="5" spans="1:70" ht="21" customHeight="1" thickBot="1" x14ac:dyDescent="0.35"/>
    <row r="6" spans="1:70" ht="21" customHeight="1" x14ac:dyDescent="0.3">
      <c r="B6" s="103"/>
      <c r="C6" s="104"/>
      <c r="D6" s="104"/>
      <c r="E6" s="104"/>
      <c r="F6" s="104"/>
      <c r="G6" s="104"/>
      <c r="H6" s="104"/>
      <c r="I6" s="104"/>
      <c r="J6" s="104"/>
      <c r="K6" s="104"/>
      <c r="L6" s="104"/>
      <c r="M6" s="104"/>
      <c r="N6" s="104"/>
      <c r="O6" s="104"/>
      <c r="P6" s="105"/>
    </row>
    <row r="7" spans="1:70" ht="21" customHeight="1" x14ac:dyDescent="0.3">
      <c r="B7" s="106"/>
      <c r="C7" s="382" t="s">
        <v>2237</v>
      </c>
      <c r="D7" s="389" t="s">
        <v>2389</v>
      </c>
      <c r="E7" s="390"/>
      <c r="F7" s="390"/>
      <c r="G7" s="390"/>
      <c r="H7" s="391"/>
      <c r="J7" s="382" t="s">
        <v>2239</v>
      </c>
      <c r="K7" s="383" t="s">
        <v>2366</v>
      </c>
      <c r="L7" s="384"/>
      <c r="M7" s="384"/>
      <c r="N7" s="384"/>
      <c r="O7" s="385"/>
      <c r="P7" s="107"/>
    </row>
    <row r="8" spans="1:70" ht="21" customHeight="1" x14ac:dyDescent="0.3">
      <c r="B8" s="106"/>
      <c r="C8" s="382"/>
      <c r="D8" s="392"/>
      <c r="E8" s="393"/>
      <c r="F8" s="393"/>
      <c r="G8" s="393"/>
      <c r="H8" s="394"/>
      <c r="J8" s="382"/>
      <c r="K8" s="386"/>
      <c r="L8" s="387"/>
      <c r="M8" s="387"/>
      <c r="N8" s="387"/>
      <c r="O8" s="388"/>
      <c r="P8" s="107"/>
    </row>
    <row r="9" spans="1:70" ht="21" customHeight="1" x14ac:dyDescent="0.3">
      <c r="B9" s="106"/>
      <c r="C9" s="382"/>
      <c r="D9" s="392" t="s">
        <v>2245</v>
      </c>
      <c r="E9" s="393"/>
      <c r="F9" s="393"/>
      <c r="G9" s="393"/>
      <c r="H9" s="394"/>
      <c r="J9" s="382"/>
      <c r="K9" s="95" t="s">
        <v>2369</v>
      </c>
      <c r="O9" s="96"/>
      <c r="P9" s="107"/>
    </row>
    <row r="10" spans="1:70" ht="21" customHeight="1" x14ac:dyDescent="0.3">
      <c r="B10" s="106"/>
      <c r="C10" s="382"/>
      <c r="D10" s="395"/>
      <c r="E10" s="396"/>
      <c r="F10" s="396"/>
      <c r="G10" s="396"/>
      <c r="H10" s="397"/>
      <c r="J10" s="382"/>
      <c r="K10" s="97" t="s">
        <v>2371</v>
      </c>
      <c r="L10" s="98"/>
      <c r="M10" s="98"/>
      <c r="N10" s="98"/>
      <c r="O10" s="99"/>
      <c r="P10" s="107"/>
    </row>
    <row r="11" spans="1:70" ht="21" customHeight="1" x14ac:dyDescent="0.25">
      <c r="B11" s="106"/>
      <c r="O11" s="81" t="s">
        <v>4388</v>
      </c>
      <c r="P11" s="107"/>
    </row>
    <row r="12" spans="1:70" ht="21" customHeight="1" x14ac:dyDescent="0.3">
      <c r="B12" s="106"/>
      <c r="C12" s="405" t="s">
        <v>4392</v>
      </c>
      <c r="D12" s="405"/>
      <c r="E12" s="405"/>
      <c r="F12" s="405"/>
      <c r="G12" s="405"/>
      <c r="H12" s="405"/>
      <c r="I12" s="405"/>
      <c r="J12" s="405"/>
      <c r="K12" s="405"/>
      <c r="L12" s="405"/>
      <c r="M12" s="405"/>
      <c r="N12" s="405"/>
      <c r="O12" s="405"/>
      <c r="P12" s="107"/>
    </row>
    <row r="13" spans="1:70" ht="21" customHeight="1" x14ac:dyDescent="0.3">
      <c r="B13" s="106"/>
      <c r="C13" s="406" t="s">
        <v>2396</v>
      </c>
      <c r="D13" s="407"/>
      <c r="E13" s="407"/>
      <c r="F13" s="407"/>
      <c r="G13" s="407"/>
      <c r="H13" s="407"/>
      <c r="I13" s="407"/>
      <c r="J13" s="407"/>
      <c r="K13" s="407"/>
      <c r="L13" s="407"/>
      <c r="M13" s="407"/>
      <c r="N13" s="407"/>
      <c r="O13" s="408"/>
      <c r="P13" s="107"/>
    </row>
    <row r="14" spans="1:70" ht="21" customHeight="1" x14ac:dyDescent="0.3">
      <c r="B14" s="106"/>
      <c r="C14" s="399"/>
      <c r="D14" s="409"/>
      <c r="E14" s="409"/>
      <c r="F14" s="409"/>
      <c r="G14" s="409"/>
      <c r="H14" s="409"/>
      <c r="I14" s="409"/>
      <c r="J14" s="409"/>
      <c r="K14" s="409"/>
      <c r="L14" s="409"/>
      <c r="M14" s="409"/>
      <c r="N14" s="409"/>
      <c r="O14" s="410"/>
      <c r="P14" s="107"/>
    </row>
    <row r="15" spans="1:70" ht="21" customHeight="1" x14ac:dyDescent="0.3">
      <c r="B15" s="106"/>
      <c r="C15" s="399"/>
      <c r="D15" s="409"/>
      <c r="E15" s="409"/>
      <c r="F15" s="409"/>
      <c r="G15" s="409"/>
      <c r="H15" s="409"/>
      <c r="I15" s="409"/>
      <c r="J15" s="409"/>
      <c r="K15" s="409"/>
      <c r="L15" s="409"/>
      <c r="M15" s="409"/>
      <c r="N15" s="409"/>
      <c r="O15" s="410"/>
      <c r="P15" s="107"/>
    </row>
    <row r="16" spans="1:70" ht="21" customHeight="1" x14ac:dyDescent="0.3">
      <c r="B16" s="106"/>
      <c r="C16" s="399"/>
      <c r="D16" s="409"/>
      <c r="E16" s="409"/>
      <c r="F16" s="409"/>
      <c r="G16" s="409"/>
      <c r="H16" s="409"/>
      <c r="I16" s="409"/>
      <c r="J16" s="409"/>
      <c r="K16" s="409"/>
      <c r="L16" s="409"/>
      <c r="M16" s="409"/>
      <c r="N16" s="409"/>
      <c r="O16" s="410"/>
      <c r="P16" s="107"/>
    </row>
    <row r="17" spans="2:16" ht="21" customHeight="1" x14ac:dyDescent="0.3">
      <c r="B17" s="106"/>
      <c r="C17" s="399"/>
      <c r="D17" s="409"/>
      <c r="E17" s="409"/>
      <c r="F17" s="409"/>
      <c r="G17" s="409"/>
      <c r="H17" s="409"/>
      <c r="I17" s="409"/>
      <c r="J17" s="409"/>
      <c r="K17" s="409"/>
      <c r="L17" s="409"/>
      <c r="M17" s="409"/>
      <c r="N17" s="409"/>
      <c r="O17" s="410"/>
      <c r="P17" s="107"/>
    </row>
    <row r="18" spans="2:16" ht="21" customHeight="1" x14ac:dyDescent="0.3">
      <c r="B18" s="106"/>
      <c r="C18" s="399"/>
      <c r="D18" s="409"/>
      <c r="E18" s="409"/>
      <c r="F18" s="409"/>
      <c r="G18" s="409"/>
      <c r="H18" s="409"/>
      <c r="I18" s="409"/>
      <c r="J18" s="409"/>
      <c r="K18" s="409"/>
      <c r="L18" s="409"/>
      <c r="M18" s="409"/>
      <c r="N18" s="409"/>
      <c r="O18" s="401"/>
      <c r="P18" s="107"/>
    </row>
    <row r="19" spans="2:16" ht="21" customHeight="1" x14ac:dyDescent="0.3">
      <c r="B19" s="106"/>
      <c r="C19" s="399"/>
      <c r="D19" s="409"/>
      <c r="E19" s="409"/>
      <c r="F19" s="409"/>
      <c r="G19" s="409"/>
      <c r="H19" s="409"/>
      <c r="I19" s="409"/>
      <c r="J19" s="409"/>
      <c r="K19" s="409"/>
      <c r="L19" s="409"/>
      <c r="M19" s="409"/>
      <c r="N19" s="409"/>
      <c r="O19" s="401"/>
      <c r="P19" s="107"/>
    </row>
    <row r="20" spans="2:16" ht="21" customHeight="1" x14ac:dyDescent="0.3">
      <c r="B20" s="106"/>
      <c r="C20" s="399"/>
      <c r="D20" s="409"/>
      <c r="E20" s="409"/>
      <c r="F20" s="409"/>
      <c r="G20" s="409"/>
      <c r="H20" s="409"/>
      <c r="I20" s="409"/>
      <c r="J20" s="409"/>
      <c r="K20" s="409"/>
      <c r="L20" s="409"/>
      <c r="M20" s="409"/>
      <c r="N20" s="409"/>
      <c r="O20" s="401"/>
      <c r="P20" s="107"/>
    </row>
    <row r="21" spans="2:16" ht="21" customHeight="1" x14ac:dyDescent="0.3">
      <c r="B21" s="106"/>
      <c r="C21" s="399"/>
      <c r="D21" s="409"/>
      <c r="E21" s="409"/>
      <c r="F21" s="409"/>
      <c r="G21" s="409"/>
      <c r="H21" s="409"/>
      <c r="I21" s="409"/>
      <c r="J21" s="409"/>
      <c r="K21" s="409"/>
      <c r="L21" s="409"/>
      <c r="M21" s="409"/>
      <c r="N21" s="409"/>
      <c r="O21" s="401"/>
      <c r="P21" s="107"/>
    </row>
    <row r="22" spans="2:16" ht="21" customHeight="1" x14ac:dyDescent="0.3">
      <c r="B22" s="106"/>
      <c r="C22" s="399"/>
      <c r="D22" s="409"/>
      <c r="E22" s="409"/>
      <c r="F22" s="409"/>
      <c r="G22" s="409"/>
      <c r="H22" s="409"/>
      <c r="I22" s="409"/>
      <c r="J22" s="409"/>
      <c r="K22" s="409"/>
      <c r="L22" s="409"/>
      <c r="M22" s="409"/>
      <c r="N22" s="409"/>
      <c r="O22" s="401"/>
      <c r="P22" s="107"/>
    </row>
    <row r="23" spans="2:16" ht="21" customHeight="1" x14ac:dyDescent="0.3">
      <c r="B23" s="106"/>
      <c r="C23" s="399"/>
      <c r="D23" s="409"/>
      <c r="E23" s="409"/>
      <c r="F23" s="409"/>
      <c r="G23" s="409"/>
      <c r="H23" s="409"/>
      <c r="I23" s="409"/>
      <c r="J23" s="409"/>
      <c r="K23" s="409"/>
      <c r="L23" s="409"/>
      <c r="M23" s="409"/>
      <c r="N23" s="409"/>
      <c r="O23" s="401"/>
      <c r="P23" s="107"/>
    </row>
    <row r="24" spans="2:16" ht="21" customHeight="1" x14ac:dyDescent="0.3">
      <c r="B24" s="106"/>
      <c r="C24" s="399"/>
      <c r="D24" s="409"/>
      <c r="E24" s="409"/>
      <c r="F24" s="409"/>
      <c r="G24" s="409"/>
      <c r="H24" s="409"/>
      <c r="I24" s="409"/>
      <c r="J24" s="409"/>
      <c r="K24" s="409"/>
      <c r="L24" s="409"/>
      <c r="M24" s="409"/>
      <c r="N24" s="409"/>
      <c r="O24" s="401"/>
      <c r="P24" s="107"/>
    </row>
    <row r="25" spans="2:16" ht="21" customHeight="1" x14ac:dyDescent="0.3">
      <c r="B25" s="106"/>
      <c r="C25" s="399"/>
      <c r="D25" s="409"/>
      <c r="E25" s="409"/>
      <c r="F25" s="409"/>
      <c r="G25" s="409"/>
      <c r="H25" s="409"/>
      <c r="I25" s="409"/>
      <c r="J25" s="409"/>
      <c r="K25" s="409"/>
      <c r="L25" s="409"/>
      <c r="M25" s="409"/>
      <c r="N25" s="409"/>
      <c r="O25" s="401"/>
      <c r="P25" s="107"/>
    </row>
    <row r="26" spans="2:16" ht="21" customHeight="1" x14ac:dyDescent="0.3">
      <c r="B26" s="106"/>
      <c r="C26" s="399"/>
      <c r="D26" s="409"/>
      <c r="E26" s="409"/>
      <c r="F26" s="409"/>
      <c r="G26" s="409"/>
      <c r="H26" s="409"/>
      <c r="I26" s="409"/>
      <c r="J26" s="409"/>
      <c r="K26" s="409"/>
      <c r="L26" s="409"/>
      <c r="M26" s="409"/>
      <c r="N26" s="409"/>
      <c r="O26" s="401"/>
      <c r="P26" s="107"/>
    </row>
    <row r="27" spans="2:16" ht="21" customHeight="1" x14ac:dyDescent="0.3">
      <c r="B27" s="106"/>
      <c r="C27" s="399"/>
      <c r="D27" s="409"/>
      <c r="E27" s="409"/>
      <c r="F27" s="409"/>
      <c r="G27" s="409"/>
      <c r="H27" s="409"/>
      <c r="I27" s="409"/>
      <c r="J27" s="409"/>
      <c r="K27" s="409"/>
      <c r="L27" s="409"/>
      <c r="M27" s="409"/>
      <c r="N27" s="409"/>
      <c r="O27" s="401"/>
      <c r="P27" s="107"/>
    </row>
    <row r="28" spans="2:16" ht="21" customHeight="1" x14ac:dyDescent="0.3">
      <c r="B28" s="106"/>
      <c r="C28" s="399"/>
      <c r="D28" s="409"/>
      <c r="E28" s="409"/>
      <c r="F28" s="409"/>
      <c r="G28" s="409"/>
      <c r="H28" s="409"/>
      <c r="I28" s="409"/>
      <c r="J28" s="409"/>
      <c r="K28" s="409"/>
      <c r="L28" s="409"/>
      <c r="M28" s="409"/>
      <c r="N28" s="409"/>
      <c r="O28" s="401"/>
      <c r="P28" s="107"/>
    </row>
    <row r="29" spans="2:16" ht="21" customHeight="1" x14ac:dyDescent="0.3">
      <c r="B29" s="106"/>
      <c r="C29" s="399"/>
      <c r="D29" s="409"/>
      <c r="E29" s="409"/>
      <c r="F29" s="409"/>
      <c r="G29" s="409"/>
      <c r="H29" s="409"/>
      <c r="I29" s="409"/>
      <c r="J29" s="409"/>
      <c r="K29" s="409"/>
      <c r="L29" s="409"/>
      <c r="M29" s="409"/>
      <c r="N29" s="409"/>
      <c r="O29" s="401"/>
      <c r="P29" s="107"/>
    </row>
    <row r="30" spans="2:16" ht="21" customHeight="1" x14ac:dyDescent="0.3">
      <c r="B30" s="106"/>
      <c r="C30" s="399"/>
      <c r="D30" s="409"/>
      <c r="E30" s="409"/>
      <c r="F30" s="409"/>
      <c r="G30" s="409"/>
      <c r="H30" s="409"/>
      <c r="I30" s="409"/>
      <c r="J30" s="409"/>
      <c r="K30" s="409"/>
      <c r="L30" s="409"/>
      <c r="M30" s="409"/>
      <c r="N30" s="409"/>
      <c r="O30" s="401"/>
      <c r="P30" s="107"/>
    </row>
    <row r="31" spans="2:16" ht="21" customHeight="1" x14ac:dyDescent="0.3">
      <c r="B31" s="106"/>
      <c r="C31" s="399"/>
      <c r="D31" s="409"/>
      <c r="E31" s="409"/>
      <c r="F31" s="409"/>
      <c r="G31" s="409"/>
      <c r="H31" s="409"/>
      <c r="I31" s="409"/>
      <c r="J31" s="409"/>
      <c r="K31" s="409"/>
      <c r="L31" s="409"/>
      <c r="M31" s="409"/>
      <c r="N31" s="409"/>
      <c r="O31" s="401"/>
      <c r="P31" s="107"/>
    </row>
    <row r="32" spans="2:16" ht="21" customHeight="1" x14ac:dyDescent="0.3">
      <c r="B32" s="106"/>
      <c r="C32" s="402"/>
      <c r="D32" s="403"/>
      <c r="E32" s="403"/>
      <c r="F32" s="403"/>
      <c r="G32" s="403"/>
      <c r="H32" s="403"/>
      <c r="I32" s="403"/>
      <c r="J32" s="403"/>
      <c r="K32" s="403"/>
      <c r="L32" s="403"/>
      <c r="M32" s="403"/>
      <c r="N32" s="403"/>
      <c r="O32" s="404"/>
      <c r="P32" s="107"/>
    </row>
    <row r="33" spans="2:16" ht="21" customHeight="1" thickBot="1" x14ac:dyDescent="0.35">
      <c r="B33" s="108"/>
      <c r="C33" s="109"/>
      <c r="D33" s="109"/>
      <c r="E33" s="109"/>
      <c r="F33" s="109"/>
      <c r="G33" s="109"/>
      <c r="H33" s="109"/>
      <c r="I33" s="109"/>
      <c r="J33" s="109"/>
      <c r="K33" s="109"/>
      <c r="L33" s="109"/>
      <c r="M33" s="109"/>
      <c r="N33" s="109"/>
      <c r="O33" s="109"/>
      <c r="P33" s="110"/>
    </row>
    <row r="34" spans="2:16" ht="21" customHeight="1" thickBot="1" x14ac:dyDescent="0.35"/>
    <row r="35" spans="2:16" ht="21" customHeight="1" x14ac:dyDescent="0.3">
      <c r="B35" s="103"/>
      <c r="C35" s="104"/>
      <c r="D35" s="104"/>
      <c r="E35" s="104"/>
      <c r="F35" s="104"/>
      <c r="G35" s="104"/>
      <c r="H35" s="104"/>
      <c r="I35" s="104"/>
      <c r="J35" s="104"/>
      <c r="K35" s="104"/>
      <c r="L35" s="104"/>
      <c r="M35" s="104"/>
      <c r="N35" s="104"/>
      <c r="O35" s="104"/>
      <c r="P35" s="105"/>
    </row>
    <row r="36" spans="2:16" ht="21" customHeight="1" x14ac:dyDescent="0.3">
      <c r="B36" s="106"/>
      <c r="C36" s="405" t="s">
        <v>2252</v>
      </c>
      <c r="D36" s="405"/>
      <c r="E36" s="405"/>
      <c r="F36" s="405"/>
      <c r="G36" s="405"/>
      <c r="H36" s="405"/>
      <c r="J36" s="411" t="s">
        <v>2253</v>
      </c>
      <c r="K36" s="412"/>
      <c r="L36" s="412"/>
      <c r="M36" s="412"/>
      <c r="N36" s="412"/>
      <c r="O36" s="413"/>
      <c r="P36" s="107"/>
    </row>
    <row r="37" spans="2:16" ht="21" customHeight="1" x14ac:dyDescent="0.3">
      <c r="B37" s="106"/>
      <c r="C37" s="414" t="s">
        <v>2254</v>
      </c>
      <c r="D37" s="93" t="s">
        <v>2255</v>
      </c>
      <c r="E37" s="93"/>
      <c r="F37" s="93"/>
      <c r="G37" s="93"/>
      <c r="H37" s="94"/>
      <c r="J37" s="95"/>
      <c r="O37" s="96"/>
      <c r="P37" s="107"/>
    </row>
    <row r="38" spans="2:16" ht="21" customHeight="1" x14ac:dyDescent="0.3">
      <c r="B38" s="106"/>
      <c r="C38" s="414"/>
      <c r="D38" s="98" t="s">
        <v>2398</v>
      </c>
      <c r="E38" s="98"/>
      <c r="F38" s="98"/>
      <c r="G38" s="98"/>
      <c r="H38" s="99"/>
      <c r="J38" s="95"/>
      <c r="O38" s="96"/>
      <c r="P38" s="107"/>
    </row>
    <row r="39" spans="2:16" ht="21" customHeight="1" x14ac:dyDescent="0.3">
      <c r="B39" s="106"/>
      <c r="C39" s="430" t="s">
        <v>2258</v>
      </c>
      <c r="D39" s="185" t="s">
        <v>2401</v>
      </c>
      <c r="E39" s="217"/>
      <c r="F39" s="217"/>
      <c r="G39" s="217"/>
      <c r="H39" s="218"/>
      <c r="J39" s="95"/>
      <c r="O39" s="96"/>
      <c r="P39" s="107"/>
    </row>
    <row r="40" spans="2:16" ht="21" customHeight="1" x14ac:dyDescent="0.3">
      <c r="B40" s="106"/>
      <c r="C40" s="431"/>
      <c r="D40" s="433" t="s">
        <v>2403</v>
      </c>
      <c r="E40" s="409"/>
      <c r="F40" s="409"/>
      <c r="G40" s="409"/>
      <c r="H40" s="401"/>
      <c r="J40" s="95"/>
      <c r="O40" s="96"/>
      <c r="P40" s="107"/>
    </row>
    <row r="41" spans="2:16" ht="21" customHeight="1" x14ac:dyDescent="0.3">
      <c r="B41" s="106"/>
      <c r="C41" s="431"/>
      <c r="D41" s="433"/>
      <c r="E41" s="409"/>
      <c r="F41" s="409"/>
      <c r="G41" s="409"/>
      <c r="H41" s="401"/>
      <c r="J41" s="95"/>
      <c r="O41" s="96"/>
      <c r="P41" s="107"/>
    </row>
    <row r="42" spans="2:16" ht="21" customHeight="1" x14ac:dyDescent="0.3">
      <c r="B42" s="106"/>
      <c r="C42" s="431"/>
      <c r="D42" s="433"/>
      <c r="E42" s="409"/>
      <c r="F42" s="409"/>
      <c r="G42" s="409"/>
      <c r="H42" s="401"/>
      <c r="J42" s="95"/>
      <c r="O42" s="96"/>
      <c r="P42" s="107"/>
    </row>
    <row r="43" spans="2:16" ht="21" customHeight="1" x14ac:dyDescent="0.3">
      <c r="B43" s="106"/>
      <c r="C43" s="432"/>
      <c r="D43" s="434"/>
      <c r="E43" s="403"/>
      <c r="F43" s="403"/>
      <c r="G43" s="403"/>
      <c r="H43" s="404"/>
      <c r="J43" s="95"/>
      <c r="O43" s="96"/>
      <c r="P43" s="107"/>
    </row>
    <row r="44" spans="2:16" ht="21" customHeight="1" x14ac:dyDescent="0.3">
      <c r="B44" s="106"/>
      <c r="J44" s="95"/>
      <c r="O44" s="96"/>
      <c r="P44" s="107"/>
    </row>
    <row r="45" spans="2:16" ht="21" customHeight="1" x14ac:dyDescent="0.3">
      <c r="B45" s="106"/>
      <c r="C45" s="405" t="s">
        <v>2270</v>
      </c>
      <c r="D45" s="405"/>
      <c r="E45" s="405"/>
      <c r="F45" s="405"/>
      <c r="G45" s="405"/>
      <c r="H45" s="405"/>
      <c r="J45" s="95"/>
      <c r="O45" s="96"/>
      <c r="P45" s="107"/>
    </row>
    <row r="46" spans="2:16" ht="21" customHeight="1" x14ac:dyDescent="0.3">
      <c r="B46" s="106"/>
      <c r="C46" s="415" t="s">
        <v>2312</v>
      </c>
      <c r="D46" s="406" t="s">
        <v>2406</v>
      </c>
      <c r="E46" s="407"/>
      <c r="F46" s="407"/>
      <c r="G46" s="407"/>
      <c r="H46" s="424"/>
      <c r="J46" s="95"/>
      <c r="O46" s="96"/>
      <c r="P46" s="107"/>
    </row>
    <row r="47" spans="2:16" ht="21" customHeight="1" x14ac:dyDescent="0.3">
      <c r="B47" s="106"/>
      <c r="C47" s="415"/>
      <c r="D47" s="402"/>
      <c r="E47" s="403"/>
      <c r="F47" s="403"/>
      <c r="G47" s="403"/>
      <c r="H47" s="404"/>
      <c r="J47" s="95"/>
      <c r="O47" s="96"/>
      <c r="P47" s="107"/>
    </row>
    <row r="48" spans="2:16" ht="21" customHeight="1" x14ac:dyDescent="0.3">
      <c r="B48" s="106"/>
      <c r="C48" s="415" t="s">
        <v>2407</v>
      </c>
      <c r="D48" s="406" t="s">
        <v>2408</v>
      </c>
      <c r="E48" s="407"/>
      <c r="F48" s="407"/>
      <c r="G48" s="407"/>
      <c r="H48" s="424"/>
      <c r="J48" s="95"/>
      <c r="O48" s="96"/>
      <c r="P48" s="107"/>
    </row>
    <row r="49" spans="2:16" ht="21" customHeight="1" x14ac:dyDescent="0.3">
      <c r="B49" s="106"/>
      <c r="C49" s="415"/>
      <c r="D49" s="402" t="s">
        <v>2410</v>
      </c>
      <c r="E49" s="403"/>
      <c r="F49" s="403"/>
      <c r="G49" s="403"/>
      <c r="H49" s="404"/>
      <c r="J49" s="95"/>
      <c r="O49" s="96"/>
      <c r="P49" s="107"/>
    </row>
    <row r="50" spans="2:16" ht="21" customHeight="1" x14ac:dyDescent="0.3">
      <c r="B50" s="106"/>
      <c r="C50" s="415" t="s">
        <v>2324</v>
      </c>
      <c r="D50" s="406" t="s">
        <v>2411</v>
      </c>
      <c r="E50" s="407"/>
      <c r="F50" s="407"/>
      <c r="G50" s="407"/>
      <c r="H50" s="424"/>
      <c r="J50" s="97"/>
      <c r="K50" s="98"/>
      <c r="L50" s="98"/>
      <c r="M50" s="98"/>
      <c r="N50" s="98"/>
      <c r="O50" s="99"/>
      <c r="P50" s="107"/>
    </row>
    <row r="51" spans="2:16" ht="21" customHeight="1" x14ac:dyDescent="0.3">
      <c r="B51" s="106"/>
      <c r="C51" s="415"/>
      <c r="D51" s="402"/>
      <c r="E51" s="403"/>
      <c r="F51" s="403"/>
      <c r="G51" s="403"/>
      <c r="H51" s="404"/>
      <c r="P51" s="107"/>
    </row>
    <row r="52" spans="2:16" ht="21" customHeight="1" x14ac:dyDescent="0.3">
      <c r="B52" s="106"/>
      <c r="P52" s="107"/>
    </row>
    <row r="53" spans="2:16" ht="21" customHeight="1" x14ac:dyDescent="0.3">
      <c r="B53" s="106"/>
      <c r="P53" s="107"/>
    </row>
    <row r="54" spans="2:16" ht="21" customHeight="1" x14ac:dyDescent="0.3">
      <c r="B54" s="106"/>
      <c r="P54" s="107"/>
    </row>
    <row r="55" spans="2:16" ht="21" customHeight="1" x14ac:dyDescent="0.3">
      <c r="B55" s="106"/>
      <c r="P55" s="107"/>
    </row>
    <row r="56" spans="2:16" ht="21" customHeight="1" x14ac:dyDescent="0.3">
      <c r="B56" s="106"/>
      <c r="P56" s="107"/>
    </row>
    <row r="57" spans="2:16" ht="21" customHeight="1" x14ac:dyDescent="0.3">
      <c r="B57" s="106"/>
      <c r="P57" s="107"/>
    </row>
    <row r="58" spans="2:16" ht="21" customHeight="1" x14ac:dyDescent="0.3">
      <c r="B58" s="106"/>
      <c r="P58" s="107"/>
    </row>
    <row r="59" spans="2:16" ht="21" customHeight="1" x14ac:dyDescent="0.3">
      <c r="B59" s="106"/>
      <c r="P59" s="107"/>
    </row>
    <row r="60" spans="2:16" ht="21" customHeight="1" x14ac:dyDescent="0.3">
      <c r="B60" s="106"/>
      <c r="P60" s="107"/>
    </row>
    <row r="61" spans="2:16" ht="21" customHeight="1" x14ac:dyDescent="0.3">
      <c r="B61" s="106"/>
      <c r="P61" s="107"/>
    </row>
    <row r="62" spans="2:16" ht="21" customHeight="1" thickBot="1" x14ac:dyDescent="0.35">
      <c r="B62" s="108"/>
      <c r="C62" s="109"/>
      <c r="D62" s="109"/>
      <c r="E62" s="109"/>
      <c r="F62" s="109"/>
      <c r="G62" s="109"/>
      <c r="H62" s="109"/>
      <c r="I62" s="109"/>
      <c r="J62" s="109"/>
      <c r="K62" s="109"/>
      <c r="L62" s="109"/>
      <c r="M62" s="109"/>
      <c r="N62" s="109"/>
      <c r="O62" s="109"/>
      <c r="P62" s="110"/>
    </row>
    <row r="63" spans="2:16" ht="21" customHeight="1" x14ac:dyDescent="0.3"/>
    <row r="64" spans="2:16" ht="21" customHeight="1" x14ac:dyDescent="0.3"/>
    <row r="65" ht="21" customHeight="1" x14ac:dyDescent="0.3"/>
    <row r="66" ht="21" customHeight="1" x14ac:dyDescent="0.3"/>
    <row r="67" ht="21" customHeight="1" x14ac:dyDescent="0.3"/>
    <row r="68" ht="21" customHeight="1" x14ac:dyDescent="0.3"/>
    <row r="69" ht="21" customHeight="1" x14ac:dyDescent="0.3"/>
    <row r="70" ht="21" customHeight="1" x14ac:dyDescent="0.3"/>
    <row r="71" ht="21" customHeight="1" x14ac:dyDescent="0.3"/>
    <row r="72" ht="21" customHeight="1" x14ac:dyDescent="0.3"/>
    <row r="73" ht="21" customHeight="1" x14ac:dyDescent="0.3"/>
    <row r="74" ht="21" customHeight="1" x14ac:dyDescent="0.3"/>
    <row r="75" ht="21" customHeight="1" x14ac:dyDescent="0.3"/>
    <row r="76" ht="21" customHeight="1" x14ac:dyDescent="0.3"/>
    <row r="77" ht="21" customHeight="1" x14ac:dyDescent="0.3"/>
    <row r="78" ht="21" customHeight="1" x14ac:dyDescent="0.3"/>
    <row r="79" ht="21" customHeight="1" x14ac:dyDescent="0.3"/>
    <row r="80" ht="21" customHeight="1" x14ac:dyDescent="0.3"/>
    <row r="81" ht="21" customHeight="1" x14ac:dyDescent="0.3"/>
    <row r="82" ht="21" customHeight="1" x14ac:dyDescent="0.3"/>
    <row r="83" ht="21" customHeight="1" x14ac:dyDescent="0.3"/>
    <row r="84" ht="21" customHeight="1" x14ac:dyDescent="0.3"/>
    <row r="85" ht="21" customHeight="1" x14ac:dyDescent="0.3"/>
    <row r="86" ht="21" customHeight="1" x14ac:dyDescent="0.3"/>
    <row r="87" ht="21" customHeight="1" x14ac:dyDescent="0.3"/>
    <row r="88" ht="21" customHeight="1" x14ac:dyDescent="0.3"/>
    <row r="89" ht="21" customHeight="1" x14ac:dyDescent="0.3"/>
    <row r="90" ht="21" customHeight="1" x14ac:dyDescent="0.3"/>
    <row r="91" ht="21" customHeight="1" x14ac:dyDescent="0.3"/>
    <row r="92" ht="21" customHeight="1" x14ac:dyDescent="0.3"/>
    <row r="93" ht="21" customHeight="1" x14ac:dyDescent="0.3"/>
    <row r="94" ht="21" customHeight="1" x14ac:dyDescent="0.3"/>
    <row r="95" ht="21" customHeight="1" x14ac:dyDescent="0.3"/>
    <row r="96" ht="21" customHeight="1" x14ac:dyDescent="0.3"/>
    <row r="97" ht="21" customHeight="1" x14ac:dyDescent="0.3"/>
    <row r="98" ht="21" customHeight="1" x14ac:dyDescent="0.3"/>
    <row r="99" ht="21" customHeight="1" x14ac:dyDescent="0.3"/>
    <row r="100" ht="21" customHeight="1" x14ac:dyDescent="0.3"/>
    <row r="101" ht="21" customHeight="1" x14ac:dyDescent="0.3"/>
    <row r="102" ht="21" customHeight="1" x14ac:dyDescent="0.3"/>
    <row r="103" ht="21" customHeight="1" x14ac:dyDescent="0.3"/>
    <row r="104" ht="21" customHeight="1" x14ac:dyDescent="0.3"/>
    <row r="105" ht="21" customHeight="1" x14ac:dyDescent="0.3"/>
    <row r="106" ht="21" customHeight="1" x14ac:dyDescent="0.3"/>
    <row r="107" ht="21" customHeight="1" x14ac:dyDescent="0.3"/>
    <row r="108" ht="21" customHeight="1" x14ac:dyDescent="0.3"/>
    <row r="109" ht="21" customHeight="1" x14ac:dyDescent="0.3"/>
    <row r="110" ht="21" customHeight="1" x14ac:dyDescent="0.3"/>
    <row r="111" ht="21" customHeight="1" x14ac:dyDescent="0.3"/>
    <row r="112" ht="21" customHeight="1" x14ac:dyDescent="0.3"/>
    <row r="113" ht="21" customHeight="1" x14ac:dyDescent="0.3"/>
    <row r="114" ht="21" customHeight="1" x14ac:dyDescent="0.3"/>
    <row r="115" ht="21" customHeight="1" x14ac:dyDescent="0.3"/>
    <row r="116" ht="21" customHeight="1" x14ac:dyDescent="0.3"/>
    <row r="117" ht="21" customHeight="1" x14ac:dyDescent="0.3"/>
    <row r="118" ht="21" customHeight="1" x14ac:dyDescent="0.3"/>
    <row r="119" ht="21" customHeight="1" x14ac:dyDescent="0.3"/>
    <row r="120" ht="21" customHeight="1" x14ac:dyDescent="0.3"/>
    <row r="121" ht="21" customHeight="1" x14ac:dyDescent="0.3"/>
    <row r="122" ht="21" customHeight="1" x14ac:dyDescent="0.3"/>
    <row r="123" ht="21" customHeight="1" x14ac:dyDescent="0.3"/>
    <row r="124" ht="21" customHeight="1" x14ac:dyDescent="0.3"/>
    <row r="125" ht="21" customHeight="1" x14ac:dyDescent="0.3"/>
    <row r="126" ht="21" customHeight="1" x14ac:dyDescent="0.3"/>
    <row r="127" ht="21" customHeight="1" x14ac:dyDescent="0.3"/>
    <row r="128" ht="21" customHeight="1" x14ac:dyDescent="0.3"/>
    <row r="129" ht="21" customHeight="1" x14ac:dyDescent="0.3"/>
    <row r="130" ht="21" customHeight="1" x14ac:dyDescent="0.3"/>
    <row r="131" ht="21" customHeight="1" x14ac:dyDescent="0.3"/>
    <row r="132" ht="21" customHeight="1" x14ac:dyDescent="0.3"/>
    <row r="133" ht="21" customHeight="1" x14ac:dyDescent="0.3"/>
    <row r="134" ht="21" customHeight="1" x14ac:dyDescent="0.3"/>
    <row r="135" ht="21" customHeight="1" x14ac:dyDescent="0.3"/>
    <row r="136" ht="21" customHeight="1" x14ac:dyDescent="0.3"/>
    <row r="137" ht="21" customHeight="1" x14ac:dyDescent="0.3"/>
    <row r="138" ht="21" customHeight="1" x14ac:dyDescent="0.3"/>
    <row r="139" ht="21" customHeight="1" x14ac:dyDescent="0.3"/>
    <row r="140" ht="21" customHeight="1" x14ac:dyDescent="0.3"/>
    <row r="141" ht="21" customHeight="1" x14ac:dyDescent="0.3"/>
    <row r="142" ht="21" customHeight="1" x14ac:dyDescent="0.3"/>
    <row r="143" ht="21" customHeight="1" x14ac:dyDescent="0.3"/>
    <row r="144" ht="21" customHeight="1" x14ac:dyDescent="0.3"/>
    <row r="145" ht="21" customHeight="1" x14ac:dyDescent="0.3"/>
    <row r="146" ht="21" customHeight="1" x14ac:dyDescent="0.3"/>
    <row r="147" ht="21" customHeight="1" x14ac:dyDescent="0.3"/>
    <row r="148" ht="21" customHeight="1" x14ac:dyDescent="0.3"/>
    <row r="149" ht="21" customHeight="1" x14ac:dyDescent="0.3"/>
    <row r="150" ht="21" customHeight="1" x14ac:dyDescent="0.3"/>
    <row r="151" ht="21" customHeight="1" x14ac:dyDescent="0.3"/>
    <row r="152" ht="21" customHeight="1" x14ac:dyDescent="0.3"/>
    <row r="153" ht="21" customHeight="1" x14ac:dyDescent="0.3"/>
    <row r="154" ht="21" customHeight="1" x14ac:dyDescent="0.3"/>
    <row r="155" ht="21" customHeight="1" x14ac:dyDescent="0.3"/>
    <row r="156" ht="21" customHeight="1" x14ac:dyDescent="0.3"/>
    <row r="157" ht="21" customHeight="1" x14ac:dyDescent="0.3"/>
    <row r="158" ht="21" customHeight="1" x14ac:dyDescent="0.3"/>
    <row r="159" ht="21" customHeight="1" x14ac:dyDescent="0.3"/>
    <row r="160" ht="21" customHeight="1" x14ac:dyDescent="0.3"/>
    <row r="161" ht="21" customHeight="1" x14ac:dyDescent="0.3"/>
    <row r="162" ht="21" customHeight="1" x14ac:dyDescent="0.3"/>
    <row r="163" ht="21" customHeight="1" x14ac:dyDescent="0.3"/>
    <row r="164" ht="21" customHeight="1" x14ac:dyDescent="0.3"/>
    <row r="165" ht="21" customHeight="1" x14ac:dyDescent="0.3"/>
    <row r="166" ht="21" customHeight="1" x14ac:dyDescent="0.3"/>
    <row r="167" ht="21" customHeight="1" x14ac:dyDescent="0.3"/>
    <row r="168" ht="21" customHeight="1" x14ac:dyDescent="0.3"/>
    <row r="169" ht="21" customHeight="1" x14ac:dyDescent="0.3"/>
    <row r="170" ht="21" customHeight="1" x14ac:dyDescent="0.3"/>
    <row r="171" ht="21" customHeight="1" x14ac:dyDescent="0.3"/>
    <row r="172" ht="21" customHeight="1" x14ac:dyDescent="0.3"/>
    <row r="173" ht="21" customHeight="1" x14ac:dyDescent="0.3"/>
    <row r="174" ht="21" customHeight="1" x14ac:dyDescent="0.3"/>
    <row r="175" ht="21" customHeight="1" x14ac:dyDescent="0.3"/>
    <row r="176" ht="21" customHeight="1" x14ac:dyDescent="0.3"/>
    <row r="177" ht="21" customHeight="1" x14ac:dyDescent="0.3"/>
    <row r="178" ht="21" customHeight="1" x14ac:dyDescent="0.3"/>
    <row r="179" ht="21" customHeight="1" x14ac:dyDescent="0.3"/>
    <row r="180" ht="21" customHeight="1" x14ac:dyDescent="0.3"/>
    <row r="181" ht="21" customHeight="1" x14ac:dyDescent="0.3"/>
    <row r="182" ht="21" customHeight="1" x14ac:dyDescent="0.3"/>
    <row r="183" ht="21" customHeight="1" x14ac:dyDescent="0.3"/>
    <row r="184" ht="21" customHeight="1" x14ac:dyDescent="0.3"/>
    <row r="185" ht="21" customHeight="1" x14ac:dyDescent="0.3"/>
    <row r="186" ht="21" customHeight="1" x14ac:dyDescent="0.3"/>
    <row r="187" ht="21" customHeight="1" x14ac:dyDescent="0.3"/>
    <row r="188" ht="21" customHeight="1" x14ac:dyDescent="0.3"/>
    <row r="189" ht="21" customHeight="1" x14ac:dyDescent="0.3"/>
    <row r="190" ht="21" customHeight="1" x14ac:dyDescent="0.3"/>
    <row r="191" ht="21" customHeight="1" x14ac:dyDescent="0.3"/>
    <row r="192" ht="21" customHeight="1" x14ac:dyDescent="0.3"/>
    <row r="193" ht="21" customHeight="1" x14ac:dyDescent="0.3"/>
    <row r="194" ht="21" customHeight="1" x14ac:dyDescent="0.3"/>
    <row r="195" ht="21" customHeight="1" x14ac:dyDescent="0.3"/>
    <row r="196" ht="21" customHeight="1" x14ac:dyDescent="0.3"/>
    <row r="197" ht="21" customHeight="1" x14ac:dyDescent="0.3"/>
    <row r="198" ht="21" customHeight="1" x14ac:dyDescent="0.3"/>
    <row r="199" ht="21" customHeight="1" x14ac:dyDescent="0.3"/>
    <row r="200" ht="21" customHeight="1" x14ac:dyDescent="0.3"/>
    <row r="201" ht="21" customHeight="1" x14ac:dyDescent="0.3"/>
  </sheetData>
  <sheetProtection sheet="1" objects="1" scenarios="1"/>
  <mergeCells count="21">
    <mergeCell ref="J7:J10"/>
    <mergeCell ref="K7:O8"/>
    <mergeCell ref="C36:H36"/>
    <mergeCell ref="D9:H10"/>
    <mergeCell ref="C39:C43"/>
    <mergeCell ref="D40:H43"/>
    <mergeCell ref="C7:C10"/>
    <mergeCell ref="D7:H8"/>
    <mergeCell ref="D50:H51"/>
    <mergeCell ref="C12:O12"/>
    <mergeCell ref="C13:O17"/>
    <mergeCell ref="C45:H45"/>
    <mergeCell ref="C46:C47"/>
    <mergeCell ref="D46:H47"/>
    <mergeCell ref="C18:O32"/>
    <mergeCell ref="C48:C49"/>
    <mergeCell ref="D48:H48"/>
    <mergeCell ref="D49:H49"/>
    <mergeCell ref="C50:C51"/>
    <mergeCell ref="J36:O36"/>
    <mergeCell ref="C37:C38"/>
  </mergeCells>
  <phoneticPr fontId="2"/>
  <pageMargins left="0.7" right="0.7" top="0.75" bottom="0.75" header="0.3" footer="0.3"/>
  <pageSetup paperSize="9" scale="47" orientation="portrait"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A3EA81-B2B5-4E43-8A5E-420B6A516AA3}">
  <sheetPr codeName="Sheet49">
    <pageSetUpPr fitToPage="1"/>
  </sheetPr>
  <dimension ref="A1:BR204"/>
  <sheetViews>
    <sheetView showGridLines="0" zoomScaleNormal="100" workbookViewId="0"/>
  </sheetViews>
  <sheetFormatPr defaultColWidth="8" defaultRowHeight="16.5" x14ac:dyDescent="0.3"/>
  <cols>
    <col min="1" max="1" width="5.625" style="88" customWidth="1"/>
    <col min="2" max="2" width="3.625" style="88" customWidth="1"/>
    <col min="3" max="8" width="12.625" style="88" customWidth="1"/>
    <col min="9" max="9" width="3.625" style="88" customWidth="1"/>
    <col min="10" max="15" width="12.625" style="88" customWidth="1"/>
    <col min="16" max="16" width="3.625" style="88" customWidth="1"/>
    <col min="17" max="18" width="5.625" style="88" customWidth="1"/>
    <col min="19" max="19" width="3.625" style="88" customWidth="1"/>
    <col min="20" max="25" width="12.625" style="88" customWidth="1"/>
    <col min="26" max="26" width="3.625" style="88" customWidth="1"/>
    <col min="27" max="32" width="12.625" style="88" customWidth="1"/>
    <col min="33" max="33" width="3.625" style="88" customWidth="1"/>
    <col min="34" max="34" width="5.625" style="88" customWidth="1"/>
    <col min="35" max="54" width="12.625" style="88" customWidth="1"/>
    <col min="55" max="16384" width="8" style="88"/>
  </cols>
  <sheetData>
    <row r="1" spans="1:70" ht="21" customHeight="1" x14ac:dyDescent="0.3">
      <c r="A1" s="69" t="str">
        <f>HYPERLINK("#地域モデル判定ツール!A1","地域モデル判定ツールへ戻る")</f>
        <v>地域モデル判定ツールへ戻る</v>
      </c>
      <c r="B1" s="87"/>
    </row>
    <row r="2" spans="1:70" s="89" customFormat="1" ht="21" customHeight="1" x14ac:dyDescent="0.3">
      <c r="B2" s="90" t="s">
        <v>2498</v>
      </c>
      <c r="S2" s="90" t="s">
        <v>2498</v>
      </c>
      <c r="AJ2" s="90"/>
      <c r="BA2" s="90"/>
      <c r="BR2" s="90"/>
    </row>
    <row r="3" spans="1:70" s="189" customFormat="1" ht="21" customHeight="1" x14ac:dyDescent="0.3">
      <c r="A3" s="188"/>
      <c r="B3" s="188" t="s">
        <v>2328</v>
      </c>
      <c r="C3" s="187"/>
      <c r="D3" s="187"/>
      <c r="E3" s="187"/>
      <c r="F3" s="187"/>
      <c r="G3" s="187"/>
      <c r="H3" s="187"/>
      <c r="I3" s="187"/>
      <c r="J3" s="187"/>
      <c r="K3" s="187"/>
      <c r="L3" s="187"/>
      <c r="M3" s="187"/>
      <c r="N3" s="187"/>
      <c r="O3" s="187"/>
      <c r="P3" s="187"/>
      <c r="Q3" s="187"/>
      <c r="S3" s="190" t="s">
        <v>2499</v>
      </c>
    </row>
    <row r="4" spans="1:70" s="91" customFormat="1" ht="21" customHeight="1" x14ac:dyDescent="0.3">
      <c r="A4" s="201"/>
      <c r="B4" s="91" t="s">
        <v>2384</v>
      </c>
      <c r="S4" s="91" t="s">
        <v>2500</v>
      </c>
    </row>
    <row r="5" spans="1:70" ht="21" customHeight="1" thickBot="1" x14ac:dyDescent="0.35"/>
    <row r="6" spans="1:70" ht="21" customHeight="1" x14ac:dyDescent="0.3">
      <c r="B6" s="103"/>
      <c r="C6" s="104"/>
      <c r="D6" s="104"/>
      <c r="E6" s="104"/>
      <c r="F6" s="104"/>
      <c r="G6" s="104"/>
      <c r="H6" s="104"/>
      <c r="I6" s="104"/>
      <c r="J6" s="104"/>
      <c r="K6" s="104"/>
      <c r="L6" s="104"/>
      <c r="M6" s="104"/>
      <c r="N6" s="104"/>
      <c r="O6" s="104"/>
      <c r="P6" s="105"/>
      <c r="S6" s="103"/>
      <c r="T6" s="104"/>
      <c r="U6" s="104"/>
      <c r="V6" s="104"/>
      <c r="W6" s="104"/>
      <c r="X6" s="104"/>
      <c r="Y6" s="104"/>
      <c r="Z6" s="104"/>
      <c r="AA6" s="104"/>
      <c r="AB6" s="104"/>
      <c r="AC6" s="104"/>
      <c r="AD6" s="104"/>
      <c r="AE6" s="104"/>
      <c r="AF6" s="104"/>
      <c r="AG6" s="105"/>
    </row>
    <row r="7" spans="1:70" ht="21" customHeight="1" x14ac:dyDescent="0.3">
      <c r="B7" s="106"/>
      <c r="C7" s="382" t="s">
        <v>2237</v>
      </c>
      <c r="D7" s="389" t="s">
        <v>2386</v>
      </c>
      <c r="E7" s="390"/>
      <c r="F7" s="390"/>
      <c r="G7" s="390"/>
      <c r="H7" s="391"/>
      <c r="J7" s="382" t="s">
        <v>2239</v>
      </c>
      <c r="K7" s="383" t="s">
        <v>2387</v>
      </c>
      <c r="L7" s="384"/>
      <c r="M7" s="100"/>
      <c r="N7" s="384" t="s">
        <v>2388</v>
      </c>
      <c r="O7" s="385"/>
      <c r="P7" s="107"/>
      <c r="S7" s="106"/>
      <c r="T7" s="382" t="s">
        <v>2237</v>
      </c>
      <c r="U7" s="389" t="s">
        <v>2501</v>
      </c>
      <c r="V7" s="390"/>
      <c r="W7" s="390"/>
      <c r="X7" s="390"/>
      <c r="Y7" s="391"/>
      <c r="AA7" s="382" t="s">
        <v>2239</v>
      </c>
      <c r="AB7" s="383" t="s">
        <v>2387</v>
      </c>
      <c r="AC7" s="384"/>
      <c r="AD7" s="384"/>
      <c r="AE7" s="384"/>
      <c r="AF7" s="385"/>
      <c r="AG7" s="107"/>
    </row>
    <row r="8" spans="1:70" ht="21" customHeight="1" x14ac:dyDescent="0.3">
      <c r="B8" s="106"/>
      <c r="C8" s="382"/>
      <c r="D8" s="392"/>
      <c r="E8" s="393"/>
      <c r="F8" s="393"/>
      <c r="G8" s="393"/>
      <c r="H8" s="394"/>
      <c r="J8" s="382"/>
      <c r="K8" s="386"/>
      <c r="L8" s="387"/>
      <c r="M8" s="101"/>
      <c r="N8" s="387"/>
      <c r="O8" s="388"/>
      <c r="P8" s="107"/>
      <c r="S8" s="106"/>
      <c r="T8" s="382"/>
      <c r="U8" s="392"/>
      <c r="V8" s="393"/>
      <c r="W8" s="393"/>
      <c r="X8" s="393"/>
      <c r="Y8" s="394"/>
      <c r="AA8" s="382"/>
      <c r="AB8" s="386"/>
      <c r="AC8" s="387"/>
      <c r="AD8" s="387"/>
      <c r="AE8" s="387"/>
      <c r="AF8" s="388"/>
      <c r="AG8" s="107"/>
    </row>
    <row r="9" spans="1:70" ht="21" customHeight="1" x14ac:dyDescent="0.3">
      <c r="B9" s="106"/>
      <c r="C9" s="382"/>
      <c r="D9" s="392" t="s">
        <v>2390</v>
      </c>
      <c r="E9" s="393"/>
      <c r="F9" s="393"/>
      <c r="G9" s="393"/>
      <c r="H9" s="394"/>
      <c r="J9" s="382"/>
      <c r="K9" s="95" t="s">
        <v>2391</v>
      </c>
      <c r="N9" s="88" t="s">
        <v>2392</v>
      </c>
      <c r="O9" s="96"/>
      <c r="P9" s="107"/>
      <c r="S9" s="106"/>
      <c r="T9" s="382"/>
      <c r="U9" s="392"/>
      <c r="V9" s="393"/>
      <c r="W9" s="393"/>
      <c r="X9" s="393"/>
      <c r="Y9" s="394"/>
      <c r="AA9" s="382"/>
      <c r="AB9" s="95" t="s">
        <v>2502</v>
      </c>
      <c r="AF9" s="96"/>
      <c r="AG9" s="107"/>
    </row>
    <row r="10" spans="1:70" ht="21" customHeight="1" x14ac:dyDescent="0.3">
      <c r="B10" s="106"/>
      <c r="C10" s="382"/>
      <c r="D10" s="395"/>
      <c r="E10" s="396"/>
      <c r="F10" s="396"/>
      <c r="G10" s="396"/>
      <c r="H10" s="397"/>
      <c r="J10" s="382"/>
      <c r="K10" s="97" t="s">
        <v>2393</v>
      </c>
      <c r="L10" s="98"/>
      <c r="M10" s="98"/>
      <c r="N10" s="98" t="s">
        <v>2394</v>
      </c>
      <c r="O10" s="99"/>
      <c r="P10" s="107"/>
      <c r="S10" s="106"/>
      <c r="T10" s="382"/>
      <c r="U10" s="395"/>
      <c r="V10" s="396"/>
      <c r="W10" s="396"/>
      <c r="X10" s="396"/>
      <c r="Y10" s="397"/>
      <c r="AA10" s="382"/>
      <c r="AB10" s="97" t="s">
        <v>2393</v>
      </c>
      <c r="AC10" s="98"/>
      <c r="AD10" s="98"/>
      <c r="AE10" s="98"/>
      <c r="AF10" s="99"/>
      <c r="AG10" s="107"/>
    </row>
    <row r="11" spans="1:70" ht="21" customHeight="1" x14ac:dyDescent="0.25">
      <c r="B11" s="106"/>
      <c r="O11" s="81" t="s">
        <v>4388</v>
      </c>
      <c r="P11" s="107"/>
      <c r="S11" s="106"/>
      <c r="AF11" s="81" t="s">
        <v>4388</v>
      </c>
      <c r="AG11" s="107"/>
    </row>
    <row r="12" spans="1:70" ht="21" customHeight="1" x14ac:dyDescent="0.3">
      <c r="B12" s="106"/>
      <c r="C12" s="405" t="s">
        <v>4392</v>
      </c>
      <c r="D12" s="405"/>
      <c r="E12" s="405"/>
      <c r="F12" s="405"/>
      <c r="G12" s="405"/>
      <c r="H12" s="405"/>
      <c r="I12" s="405"/>
      <c r="J12" s="405"/>
      <c r="K12" s="405"/>
      <c r="L12" s="405"/>
      <c r="M12" s="405"/>
      <c r="N12" s="405"/>
      <c r="O12" s="405"/>
      <c r="P12" s="107"/>
      <c r="S12" s="106"/>
      <c r="T12" s="405" t="s">
        <v>2424</v>
      </c>
      <c r="U12" s="405"/>
      <c r="V12" s="405"/>
      <c r="W12" s="405"/>
      <c r="X12" s="405"/>
      <c r="Y12" s="405"/>
      <c r="Z12" s="405"/>
      <c r="AA12" s="405"/>
      <c r="AB12" s="405"/>
      <c r="AC12" s="405"/>
      <c r="AD12" s="405"/>
      <c r="AE12" s="405"/>
      <c r="AF12" s="405"/>
      <c r="AG12" s="107"/>
    </row>
    <row r="13" spans="1:70" ht="21" customHeight="1" x14ac:dyDescent="0.3">
      <c r="B13" s="106"/>
      <c r="C13" s="406" t="s">
        <v>2395</v>
      </c>
      <c r="D13" s="407"/>
      <c r="E13" s="407"/>
      <c r="F13" s="407"/>
      <c r="G13" s="407"/>
      <c r="H13" s="407"/>
      <c r="I13" s="407"/>
      <c r="J13" s="407"/>
      <c r="K13" s="407"/>
      <c r="L13" s="407"/>
      <c r="M13" s="407"/>
      <c r="N13" s="407"/>
      <c r="O13" s="408"/>
      <c r="P13" s="107"/>
      <c r="S13" s="106"/>
      <c r="T13" s="399" t="s">
        <v>2503</v>
      </c>
      <c r="U13" s="400"/>
      <c r="V13" s="400"/>
      <c r="W13" s="400"/>
      <c r="X13" s="400"/>
      <c r="Y13" s="400"/>
      <c r="Z13" s="400"/>
      <c r="AA13" s="400"/>
      <c r="AB13" s="400"/>
      <c r="AC13" s="400"/>
      <c r="AD13" s="400"/>
      <c r="AE13" s="400"/>
      <c r="AF13" s="401"/>
      <c r="AG13" s="107"/>
    </row>
    <row r="14" spans="1:70" ht="21" customHeight="1" x14ac:dyDescent="0.3">
      <c r="B14" s="106"/>
      <c r="C14" s="399"/>
      <c r="D14" s="409"/>
      <c r="E14" s="409"/>
      <c r="F14" s="409"/>
      <c r="G14" s="409"/>
      <c r="H14" s="409"/>
      <c r="I14" s="409"/>
      <c r="J14" s="409"/>
      <c r="K14" s="409"/>
      <c r="L14" s="409"/>
      <c r="M14" s="409"/>
      <c r="N14" s="409"/>
      <c r="O14" s="410"/>
      <c r="P14" s="107"/>
      <c r="S14" s="106"/>
      <c r="T14" s="399"/>
      <c r="U14" s="400"/>
      <c r="V14" s="400"/>
      <c r="W14" s="400"/>
      <c r="X14" s="400"/>
      <c r="Y14" s="400"/>
      <c r="Z14" s="400"/>
      <c r="AA14" s="400"/>
      <c r="AB14" s="400"/>
      <c r="AC14" s="400"/>
      <c r="AD14" s="400"/>
      <c r="AE14" s="400"/>
      <c r="AF14" s="401"/>
      <c r="AG14" s="107"/>
    </row>
    <row r="15" spans="1:70" ht="21" customHeight="1" x14ac:dyDescent="0.3">
      <c r="B15" s="106"/>
      <c r="C15" s="399"/>
      <c r="D15" s="409"/>
      <c r="E15" s="409"/>
      <c r="F15" s="409"/>
      <c r="G15" s="409"/>
      <c r="H15" s="409"/>
      <c r="I15" s="409"/>
      <c r="J15" s="409"/>
      <c r="K15" s="409"/>
      <c r="L15" s="409"/>
      <c r="M15" s="409"/>
      <c r="N15" s="409"/>
      <c r="O15" s="410"/>
      <c r="P15" s="107"/>
      <c r="S15" s="106"/>
      <c r="T15" s="399"/>
      <c r="U15" s="400"/>
      <c r="V15" s="400"/>
      <c r="W15" s="400"/>
      <c r="X15" s="400"/>
      <c r="Y15" s="400"/>
      <c r="Z15" s="400"/>
      <c r="AA15" s="400"/>
      <c r="AB15" s="400"/>
      <c r="AC15" s="400"/>
      <c r="AD15" s="400"/>
      <c r="AE15" s="400"/>
      <c r="AF15" s="401"/>
      <c r="AG15" s="107"/>
    </row>
    <row r="16" spans="1:70" ht="21" customHeight="1" x14ac:dyDescent="0.3">
      <c r="B16" s="106"/>
      <c r="C16" s="399"/>
      <c r="D16" s="409"/>
      <c r="E16" s="409"/>
      <c r="F16" s="409"/>
      <c r="G16" s="409"/>
      <c r="H16" s="409"/>
      <c r="I16" s="409"/>
      <c r="J16" s="409"/>
      <c r="K16" s="409"/>
      <c r="L16" s="409"/>
      <c r="M16" s="409"/>
      <c r="N16" s="409"/>
      <c r="O16" s="410"/>
      <c r="P16" s="107"/>
      <c r="S16" s="106"/>
      <c r="T16" s="399"/>
      <c r="U16" s="400"/>
      <c r="V16" s="400"/>
      <c r="W16" s="400"/>
      <c r="X16" s="400"/>
      <c r="Y16" s="400"/>
      <c r="Z16" s="400"/>
      <c r="AA16" s="400"/>
      <c r="AB16" s="400"/>
      <c r="AC16" s="400"/>
      <c r="AD16" s="400"/>
      <c r="AE16" s="400"/>
      <c r="AF16" s="401"/>
      <c r="AG16" s="107"/>
    </row>
    <row r="17" spans="2:33" ht="21" customHeight="1" x14ac:dyDescent="0.3">
      <c r="B17" s="106"/>
      <c r="C17" s="399"/>
      <c r="D17" s="409"/>
      <c r="E17" s="409"/>
      <c r="F17" s="409"/>
      <c r="G17" s="409"/>
      <c r="H17" s="409"/>
      <c r="I17" s="409"/>
      <c r="J17" s="409"/>
      <c r="K17" s="409"/>
      <c r="L17" s="409"/>
      <c r="M17" s="409"/>
      <c r="N17" s="409"/>
      <c r="O17" s="410"/>
      <c r="P17" s="107"/>
      <c r="S17" s="106"/>
      <c r="T17" s="399"/>
      <c r="U17" s="400"/>
      <c r="V17" s="400"/>
      <c r="W17" s="400"/>
      <c r="X17" s="400"/>
      <c r="Y17" s="400"/>
      <c r="Z17" s="400"/>
      <c r="AA17" s="400"/>
      <c r="AB17" s="400"/>
      <c r="AC17" s="400"/>
      <c r="AD17" s="400"/>
      <c r="AE17" s="400"/>
      <c r="AF17" s="401"/>
      <c r="AG17" s="107"/>
    </row>
    <row r="18" spans="2:33" ht="21" customHeight="1" x14ac:dyDescent="0.3">
      <c r="B18" s="106"/>
      <c r="C18" s="399"/>
      <c r="D18" s="409"/>
      <c r="E18" s="409"/>
      <c r="F18" s="409"/>
      <c r="G18" s="409"/>
      <c r="H18" s="409"/>
      <c r="I18" s="409"/>
      <c r="J18" s="409"/>
      <c r="K18" s="409"/>
      <c r="L18" s="409"/>
      <c r="M18" s="409"/>
      <c r="N18" s="409"/>
      <c r="O18" s="401"/>
      <c r="P18" s="107"/>
      <c r="S18" s="106"/>
      <c r="T18" s="399"/>
      <c r="U18" s="400"/>
      <c r="V18" s="400"/>
      <c r="W18" s="400"/>
      <c r="X18" s="400"/>
      <c r="Y18" s="400"/>
      <c r="Z18" s="400"/>
      <c r="AA18" s="400"/>
      <c r="AB18" s="400"/>
      <c r="AC18" s="400"/>
      <c r="AD18" s="400"/>
      <c r="AE18" s="400"/>
      <c r="AF18" s="401"/>
      <c r="AG18" s="107"/>
    </row>
    <row r="19" spans="2:33" ht="21" customHeight="1" x14ac:dyDescent="0.3">
      <c r="B19" s="106"/>
      <c r="C19" s="399"/>
      <c r="D19" s="409"/>
      <c r="E19" s="409"/>
      <c r="F19" s="409"/>
      <c r="G19" s="409"/>
      <c r="H19" s="409"/>
      <c r="I19" s="409"/>
      <c r="J19" s="409"/>
      <c r="K19" s="409"/>
      <c r="L19" s="409"/>
      <c r="M19" s="409"/>
      <c r="N19" s="409"/>
      <c r="O19" s="401"/>
      <c r="P19" s="107"/>
      <c r="S19" s="106"/>
      <c r="T19" s="399"/>
      <c r="U19" s="400"/>
      <c r="V19" s="400"/>
      <c r="W19" s="400"/>
      <c r="X19" s="400"/>
      <c r="Y19" s="400"/>
      <c r="Z19" s="400"/>
      <c r="AA19" s="400"/>
      <c r="AB19" s="400"/>
      <c r="AC19" s="400"/>
      <c r="AD19" s="400"/>
      <c r="AE19" s="400"/>
      <c r="AF19" s="401"/>
      <c r="AG19" s="107"/>
    </row>
    <row r="20" spans="2:33" ht="21" customHeight="1" x14ac:dyDescent="0.3">
      <c r="B20" s="106"/>
      <c r="C20" s="399"/>
      <c r="D20" s="409"/>
      <c r="E20" s="409"/>
      <c r="F20" s="409"/>
      <c r="G20" s="409"/>
      <c r="H20" s="409"/>
      <c r="I20" s="409"/>
      <c r="J20" s="409"/>
      <c r="K20" s="409"/>
      <c r="L20" s="409"/>
      <c r="M20" s="409"/>
      <c r="N20" s="409"/>
      <c r="O20" s="401"/>
      <c r="P20" s="107"/>
      <c r="S20" s="106"/>
      <c r="T20" s="399"/>
      <c r="U20" s="400"/>
      <c r="V20" s="400"/>
      <c r="W20" s="400"/>
      <c r="X20" s="400"/>
      <c r="Y20" s="400"/>
      <c r="Z20" s="400"/>
      <c r="AA20" s="400"/>
      <c r="AB20" s="400"/>
      <c r="AC20" s="400"/>
      <c r="AD20" s="400"/>
      <c r="AE20" s="400"/>
      <c r="AF20" s="401"/>
      <c r="AG20" s="107"/>
    </row>
    <row r="21" spans="2:33" ht="21" customHeight="1" x14ac:dyDescent="0.3">
      <c r="B21" s="106"/>
      <c r="C21" s="399"/>
      <c r="D21" s="409"/>
      <c r="E21" s="409"/>
      <c r="F21" s="409"/>
      <c r="G21" s="409"/>
      <c r="H21" s="409"/>
      <c r="I21" s="409"/>
      <c r="J21" s="409"/>
      <c r="K21" s="409"/>
      <c r="L21" s="409"/>
      <c r="M21" s="409"/>
      <c r="N21" s="409"/>
      <c r="O21" s="401"/>
      <c r="P21" s="107"/>
      <c r="S21" s="106"/>
      <c r="T21" s="399"/>
      <c r="U21" s="400"/>
      <c r="V21" s="400"/>
      <c r="W21" s="400"/>
      <c r="X21" s="400"/>
      <c r="Y21" s="400"/>
      <c r="Z21" s="400"/>
      <c r="AA21" s="400"/>
      <c r="AB21" s="400"/>
      <c r="AC21" s="400"/>
      <c r="AD21" s="400"/>
      <c r="AE21" s="400"/>
      <c r="AF21" s="401"/>
      <c r="AG21" s="107"/>
    </row>
    <row r="22" spans="2:33" ht="21" customHeight="1" x14ac:dyDescent="0.3">
      <c r="B22" s="106"/>
      <c r="C22" s="399"/>
      <c r="D22" s="409"/>
      <c r="E22" s="409"/>
      <c r="F22" s="409"/>
      <c r="G22" s="409"/>
      <c r="H22" s="409"/>
      <c r="I22" s="409"/>
      <c r="J22" s="409"/>
      <c r="K22" s="409"/>
      <c r="L22" s="409"/>
      <c r="M22" s="409"/>
      <c r="N22" s="409"/>
      <c r="O22" s="401"/>
      <c r="P22" s="107"/>
      <c r="S22" s="106"/>
      <c r="T22" s="399"/>
      <c r="U22" s="400"/>
      <c r="V22" s="400"/>
      <c r="W22" s="400"/>
      <c r="X22" s="400"/>
      <c r="Y22" s="400"/>
      <c r="Z22" s="400"/>
      <c r="AA22" s="400"/>
      <c r="AB22" s="400"/>
      <c r="AC22" s="400"/>
      <c r="AD22" s="400"/>
      <c r="AE22" s="400"/>
      <c r="AF22" s="401"/>
      <c r="AG22" s="107"/>
    </row>
    <row r="23" spans="2:33" ht="21" customHeight="1" x14ac:dyDescent="0.3">
      <c r="B23" s="106"/>
      <c r="C23" s="399"/>
      <c r="D23" s="409"/>
      <c r="E23" s="409"/>
      <c r="F23" s="409"/>
      <c r="G23" s="409"/>
      <c r="H23" s="409"/>
      <c r="I23" s="409"/>
      <c r="J23" s="409"/>
      <c r="K23" s="409"/>
      <c r="L23" s="409"/>
      <c r="M23" s="409"/>
      <c r="N23" s="409"/>
      <c r="O23" s="401"/>
      <c r="P23" s="107"/>
      <c r="S23" s="106"/>
      <c r="T23" s="399"/>
      <c r="U23" s="400"/>
      <c r="V23" s="400"/>
      <c r="W23" s="400"/>
      <c r="X23" s="400"/>
      <c r="Y23" s="400"/>
      <c r="Z23" s="400"/>
      <c r="AA23" s="400"/>
      <c r="AB23" s="400"/>
      <c r="AC23" s="400"/>
      <c r="AD23" s="400"/>
      <c r="AE23" s="400"/>
      <c r="AF23" s="401"/>
      <c r="AG23" s="107"/>
    </row>
    <row r="24" spans="2:33" ht="21" customHeight="1" x14ac:dyDescent="0.3">
      <c r="B24" s="106"/>
      <c r="C24" s="399"/>
      <c r="D24" s="409"/>
      <c r="E24" s="409"/>
      <c r="F24" s="409"/>
      <c r="G24" s="409"/>
      <c r="H24" s="409"/>
      <c r="I24" s="409"/>
      <c r="J24" s="409"/>
      <c r="K24" s="409"/>
      <c r="L24" s="409"/>
      <c r="M24" s="409"/>
      <c r="N24" s="409"/>
      <c r="O24" s="401"/>
      <c r="P24" s="107"/>
      <c r="S24" s="106"/>
      <c r="T24" s="399"/>
      <c r="U24" s="400"/>
      <c r="V24" s="400"/>
      <c r="W24" s="400"/>
      <c r="X24" s="400"/>
      <c r="Y24" s="400"/>
      <c r="Z24" s="400"/>
      <c r="AA24" s="400"/>
      <c r="AB24" s="400"/>
      <c r="AC24" s="400"/>
      <c r="AD24" s="400"/>
      <c r="AE24" s="400"/>
      <c r="AF24" s="401"/>
      <c r="AG24" s="107"/>
    </row>
    <row r="25" spans="2:33" ht="21" customHeight="1" x14ac:dyDescent="0.3">
      <c r="B25" s="106"/>
      <c r="C25" s="399"/>
      <c r="D25" s="409"/>
      <c r="E25" s="409"/>
      <c r="F25" s="409"/>
      <c r="G25" s="409"/>
      <c r="H25" s="409"/>
      <c r="I25" s="409"/>
      <c r="J25" s="409"/>
      <c r="K25" s="409"/>
      <c r="L25" s="409"/>
      <c r="M25" s="409"/>
      <c r="N25" s="409"/>
      <c r="O25" s="401"/>
      <c r="P25" s="107"/>
      <c r="S25" s="106"/>
      <c r="T25" s="399"/>
      <c r="U25" s="400"/>
      <c r="V25" s="400"/>
      <c r="W25" s="400"/>
      <c r="X25" s="400"/>
      <c r="Y25" s="400"/>
      <c r="Z25" s="400"/>
      <c r="AA25" s="400"/>
      <c r="AB25" s="400"/>
      <c r="AC25" s="400"/>
      <c r="AD25" s="400"/>
      <c r="AE25" s="400"/>
      <c r="AF25" s="401"/>
      <c r="AG25" s="107"/>
    </row>
    <row r="26" spans="2:33" ht="21" customHeight="1" x14ac:dyDescent="0.3">
      <c r="B26" s="106"/>
      <c r="C26" s="399"/>
      <c r="D26" s="409"/>
      <c r="E26" s="409"/>
      <c r="F26" s="409"/>
      <c r="G26" s="409"/>
      <c r="H26" s="409"/>
      <c r="I26" s="409"/>
      <c r="J26" s="409"/>
      <c r="K26" s="409"/>
      <c r="L26" s="409"/>
      <c r="M26" s="409"/>
      <c r="N26" s="409"/>
      <c r="O26" s="401"/>
      <c r="P26" s="107"/>
      <c r="S26" s="106"/>
      <c r="T26" s="399"/>
      <c r="U26" s="400"/>
      <c r="V26" s="400"/>
      <c r="W26" s="400"/>
      <c r="X26" s="400"/>
      <c r="Y26" s="400"/>
      <c r="Z26" s="400"/>
      <c r="AA26" s="400"/>
      <c r="AB26" s="400"/>
      <c r="AC26" s="400"/>
      <c r="AD26" s="400"/>
      <c r="AE26" s="400"/>
      <c r="AF26" s="401"/>
      <c r="AG26" s="107"/>
    </row>
    <row r="27" spans="2:33" ht="21" customHeight="1" x14ac:dyDescent="0.3">
      <c r="B27" s="106"/>
      <c r="C27" s="399"/>
      <c r="D27" s="409"/>
      <c r="E27" s="409"/>
      <c r="F27" s="409"/>
      <c r="G27" s="409"/>
      <c r="H27" s="409"/>
      <c r="I27" s="409"/>
      <c r="J27" s="409"/>
      <c r="K27" s="409"/>
      <c r="L27" s="409"/>
      <c r="M27" s="409"/>
      <c r="N27" s="409"/>
      <c r="O27" s="401"/>
      <c r="P27" s="107"/>
      <c r="S27" s="106"/>
      <c r="T27" s="399"/>
      <c r="U27" s="400"/>
      <c r="V27" s="400"/>
      <c r="W27" s="400"/>
      <c r="X27" s="400"/>
      <c r="Y27" s="400"/>
      <c r="Z27" s="400"/>
      <c r="AA27" s="400"/>
      <c r="AB27" s="400"/>
      <c r="AC27" s="400"/>
      <c r="AD27" s="400"/>
      <c r="AE27" s="400"/>
      <c r="AF27" s="401"/>
      <c r="AG27" s="107"/>
    </row>
    <row r="28" spans="2:33" ht="21" customHeight="1" x14ac:dyDescent="0.3">
      <c r="B28" s="106"/>
      <c r="C28" s="399"/>
      <c r="D28" s="409"/>
      <c r="E28" s="409"/>
      <c r="F28" s="409"/>
      <c r="G28" s="409"/>
      <c r="H28" s="409"/>
      <c r="I28" s="409"/>
      <c r="J28" s="409"/>
      <c r="K28" s="409"/>
      <c r="L28" s="409"/>
      <c r="M28" s="409"/>
      <c r="N28" s="409"/>
      <c r="O28" s="401"/>
      <c r="P28" s="107"/>
      <c r="S28" s="106"/>
      <c r="T28" s="399"/>
      <c r="U28" s="400"/>
      <c r="V28" s="400"/>
      <c r="W28" s="400"/>
      <c r="X28" s="400"/>
      <c r="Y28" s="400"/>
      <c r="Z28" s="400"/>
      <c r="AA28" s="400"/>
      <c r="AB28" s="400"/>
      <c r="AC28" s="400"/>
      <c r="AD28" s="400"/>
      <c r="AE28" s="400"/>
      <c r="AF28" s="401"/>
      <c r="AG28" s="107"/>
    </row>
    <row r="29" spans="2:33" ht="21" customHeight="1" x14ac:dyDescent="0.3">
      <c r="B29" s="106"/>
      <c r="C29" s="399"/>
      <c r="D29" s="409"/>
      <c r="E29" s="409"/>
      <c r="F29" s="409"/>
      <c r="G29" s="409"/>
      <c r="H29" s="409"/>
      <c r="I29" s="409"/>
      <c r="J29" s="409"/>
      <c r="K29" s="409"/>
      <c r="L29" s="409"/>
      <c r="M29" s="409"/>
      <c r="N29" s="409"/>
      <c r="O29" s="401"/>
      <c r="P29" s="107"/>
      <c r="S29" s="106"/>
      <c r="T29" s="399"/>
      <c r="U29" s="400"/>
      <c r="V29" s="400"/>
      <c r="W29" s="400"/>
      <c r="X29" s="400"/>
      <c r="Y29" s="400"/>
      <c r="Z29" s="400"/>
      <c r="AA29" s="400"/>
      <c r="AB29" s="400"/>
      <c r="AC29" s="400"/>
      <c r="AD29" s="400"/>
      <c r="AE29" s="400"/>
      <c r="AF29" s="401"/>
      <c r="AG29" s="107"/>
    </row>
    <row r="30" spans="2:33" ht="21" customHeight="1" x14ac:dyDescent="0.3">
      <c r="B30" s="106"/>
      <c r="C30" s="399"/>
      <c r="D30" s="409"/>
      <c r="E30" s="409"/>
      <c r="F30" s="409"/>
      <c r="G30" s="409"/>
      <c r="H30" s="409"/>
      <c r="I30" s="409"/>
      <c r="J30" s="409"/>
      <c r="K30" s="409"/>
      <c r="L30" s="409"/>
      <c r="M30" s="409"/>
      <c r="N30" s="409"/>
      <c r="O30" s="401"/>
      <c r="P30" s="107"/>
      <c r="S30" s="106"/>
      <c r="T30" s="399"/>
      <c r="U30" s="400"/>
      <c r="V30" s="400"/>
      <c r="W30" s="400"/>
      <c r="X30" s="400"/>
      <c r="Y30" s="400"/>
      <c r="Z30" s="400"/>
      <c r="AA30" s="400"/>
      <c r="AB30" s="400"/>
      <c r="AC30" s="400"/>
      <c r="AD30" s="400"/>
      <c r="AE30" s="400"/>
      <c r="AF30" s="401"/>
      <c r="AG30" s="107"/>
    </row>
    <row r="31" spans="2:33" ht="21" customHeight="1" x14ac:dyDescent="0.3">
      <c r="B31" s="106"/>
      <c r="C31" s="399"/>
      <c r="D31" s="409"/>
      <c r="E31" s="409"/>
      <c r="F31" s="409"/>
      <c r="G31" s="409"/>
      <c r="H31" s="409"/>
      <c r="I31" s="409"/>
      <c r="J31" s="409"/>
      <c r="K31" s="409"/>
      <c r="L31" s="409"/>
      <c r="M31" s="409"/>
      <c r="N31" s="409"/>
      <c r="O31" s="401"/>
      <c r="P31" s="107"/>
      <c r="S31" s="106"/>
      <c r="T31" s="399"/>
      <c r="U31" s="400"/>
      <c r="V31" s="400"/>
      <c r="W31" s="400"/>
      <c r="X31" s="400"/>
      <c r="Y31" s="400"/>
      <c r="Z31" s="400"/>
      <c r="AA31" s="400"/>
      <c r="AB31" s="400"/>
      <c r="AC31" s="400"/>
      <c r="AD31" s="400"/>
      <c r="AE31" s="400"/>
      <c r="AF31" s="401"/>
      <c r="AG31" s="107"/>
    </row>
    <row r="32" spans="2:33" ht="21" customHeight="1" x14ac:dyDescent="0.3">
      <c r="B32" s="106"/>
      <c r="C32" s="402"/>
      <c r="D32" s="403"/>
      <c r="E32" s="403"/>
      <c r="F32" s="403"/>
      <c r="G32" s="403"/>
      <c r="H32" s="403"/>
      <c r="I32" s="403"/>
      <c r="J32" s="403"/>
      <c r="K32" s="403"/>
      <c r="L32" s="403"/>
      <c r="M32" s="403"/>
      <c r="N32" s="403"/>
      <c r="O32" s="404"/>
      <c r="P32" s="107"/>
      <c r="S32" s="106"/>
      <c r="T32" s="402"/>
      <c r="U32" s="403"/>
      <c r="V32" s="403"/>
      <c r="W32" s="403"/>
      <c r="X32" s="403"/>
      <c r="Y32" s="403"/>
      <c r="Z32" s="403"/>
      <c r="AA32" s="403"/>
      <c r="AB32" s="403"/>
      <c r="AC32" s="403"/>
      <c r="AD32" s="403"/>
      <c r="AE32" s="403"/>
      <c r="AF32" s="404"/>
      <c r="AG32" s="107"/>
    </row>
    <row r="33" spans="2:33" ht="21" customHeight="1" thickBot="1" x14ac:dyDescent="0.35">
      <c r="B33" s="108"/>
      <c r="C33" s="109"/>
      <c r="D33" s="109"/>
      <c r="E33" s="109"/>
      <c r="F33" s="109"/>
      <c r="G33" s="109"/>
      <c r="H33" s="109"/>
      <c r="I33" s="109"/>
      <c r="J33" s="109"/>
      <c r="K33" s="109"/>
      <c r="L33" s="109"/>
      <c r="M33" s="109"/>
      <c r="N33" s="109"/>
      <c r="O33" s="109"/>
      <c r="P33" s="110"/>
      <c r="S33" s="108"/>
      <c r="T33" s="109"/>
      <c r="U33" s="109"/>
      <c r="V33" s="109"/>
      <c r="W33" s="109"/>
      <c r="X33" s="109"/>
      <c r="Y33" s="109"/>
      <c r="Z33" s="109"/>
      <c r="AA33" s="109"/>
      <c r="AB33" s="109"/>
      <c r="AC33" s="109"/>
      <c r="AD33" s="109"/>
      <c r="AE33" s="109"/>
      <c r="AF33" s="109"/>
      <c r="AG33" s="110"/>
    </row>
    <row r="34" spans="2:33" ht="21" customHeight="1" thickBot="1" x14ac:dyDescent="0.35"/>
    <row r="35" spans="2:33" ht="21" customHeight="1" x14ac:dyDescent="0.3">
      <c r="B35" s="103"/>
      <c r="C35" s="104"/>
      <c r="D35" s="104"/>
      <c r="E35" s="104"/>
      <c r="F35" s="104"/>
      <c r="G35" s="104"/>
      <c r="H35" s="104"/>
      <c r="I35" s="104"/>
      <c r="J35" s="104"/>
      <c r="K35" s="104"/>
      <c r="L35" s="104"/>
      <c r="M35" s="104"/>
      <c r="N35" s="104"/>
      <c r="O35" s="104"/>
      <c r="P35" s="105"/>
      <c r="S35" s="103"/>
      <c r="T35" s="104"/>
      <c r="U35" s="104"/>
      <c r="V35" s="104"/>
      <c r="W35" s="104"/>
      <c r="X35" s="104"/>
      <c r="Y35" s="104"/>
      <c r="Z35" s="104"/>
      <c r="AA35" s="104"/>
      <c r="AB35" s="104"/>
      <c r="AC35" s="104"/>
      <c r="AD35" s="104"/>
      <c r="AE35" s="104"/>
      <c r="AF35" s="104"/>
      <c r="AG35" s="105"/>
    </row>
    <row r="36" spans="2:33" ht="21" customHeight="1" x14ac:dyDescent="0.3">
      <c r="B36" s="106"/>
      <c r="C36" s="405" t="s">
        <v>2252</v>
      </c>
      <c r="D36" s="405"/>
      <c r="E36" s="405"/>
      <c r="F36" s="405"/>
      <c r="G36" s="405"/>
      <c r="H36" s="405"/>
      <c r="J36" s="411" t="s">
        <v>2253</v>
      </c>
      <c r="K36" s="412"/>
      <c r="L36" s="412"/>
      <c r="M36" s="412"/>
      <c r="N36" s="412"/>
      <c r="O36" s="413"/>
      <c r="P36" s="107"/>
      <c r="S36" s="106"/>
      <c r="T36" s="405" t="s">
        <v>2252</v>
      </c>
      <c r="U36" s="405"/>
      <c r="V36" s="405"/>
      <c r="W36" s="405"/>
      <c r="X36" s="405"/>
      <c r="Y36" s="405"/>
      <c r="AA36" s="476" t="s">
        <v>2253</v>
      </c>
      <c r="AB36" s="474"/>
      <c r="AC36" s="474"/>
      <c r="AD36" s="474"/>
      <c r="AE36" s="474"/>
      <c r="AF36" s="477"/>
      <c r="AG36" s="107"/>
    </row>
    <row r="37" spans="2:33" ht="21" customHeight="1" x14ac:dyDescent="0.3">
      <c r="B37" s="106"/>
      <c r="C37" s="414" t="s">
        <v>2254</v>
      </c>
      <c r="D37" s="93" t="s">
        <v>2255</v>
      </c>
      <c r="E37" s="93"/>
      <c r="F37" s="93"/>
      <c r="G37" s="93"/>
      <c r="H37" s="94"/>
      <c r="J37" s="95"/>
      <c r="O37" s="96"/>
      <c r="P37" s="107"/>
      <c r="S37" s="106"/>
      <c r="T37" s="414" t="s">
        <v>2254</v>
      </c>
      <c r="U37" s="93" t="s">
        <v>2255</v>
      </c>
      <c r="V37" s="93"/>
      <c r="W37" s="93"/>
      <c r="X37" s="93"/>
      <c r="Y37" s="94"/>
      <c r="AA37" s="95"/>
      <c r="AF37" s="96"/>
      <c r="AG37" s="107"/>
    </row>
    <row r="38" spans="2:33" ht="21" customHeight="1" x14ac:dyDescent="0.3">
      <c r="B38" s="106"/>
      <c r="C38" s="414"/>
      <c r="D38" s="98" t="s">
        <v>2397</v>
      </c>
      <c r="E38" s="98"/>
      <c r="F38" s="98"/>
      <c r="G38" s="98"/>
      <c r="H38" s="99"/>
      <c r="J38" s="95"/>
      <c r="O38" s="96"/>
      <c r="P38" s="107"/>
      <c r="S38" s="106"/>
      <c r="T38" s="414"/>
      <c r="U38" s="98" t="s">
        <v>2504</v>
      </c>
      <c r="V38" s="98"/>
      <c r="W38" s="98"/>
      <c r="X38" s="98"/>
      <c r="Y38" s="99"/>
      <c r="AA38" s="95"/>
      <c r="AF38" s="96"/>
      <c r="AG38" s="107"/>
    </row>
    <row r="39" spans="2:33" ht="21" customHeight="1" x14ac:dyDescent="0.3">
      <c r="B39" s="106"/>
      <c r="C39" s="420" t="s">
        <v>2399</v>
      </c>
      <c r="D39" s="93" t="s">
        <v>2400</v>
      </c>
      <c r="E39" s="93"/>
      <c r="F39" s="93"/>
      <c r="G39" s="93"/>
      <c r="H39" s="94"/>
      <c r="J39" s="95"/>
      <c r="O39" s="96"/>
      <c r="P39" s="107"/>
      <c r="S39" s="106"/>
      <c r="T39" s="420" t="s">
        <v>2258</v>
      </c>
      <c r="U39" s="93" t="s">
        <v>2505</v>
      </c>
      <c r="V39" s="93"/>
      <c r="W39" s="93"/>
      <c r="X39" s="93"/>
      <c r="Y39" s="94"/>
      <c r="AA39" s="95"/>
      <c r="AF39" s="96"/>
      <c r="AG39" s="107"/>
    </row>
    <row r="40" spans="2:33" ht="21" customHeight="1" x14ac:dyDescent="0.3">
      <c r="B40" s="106"/>
      <c r="C40" s="421"/>
      <c r="D40" s="399" t="s">
        <v>2402</v>
      </c>
      <c r="E40" s="400"/>
      <c r="F40" s="400"/>
      <c r="G40" s="400"/>
      <c r="H40" s="401"/>
      <c r="J40" s="95"/>
      <c r="O40" s="96"/>
      <c r="P40" s="107"/>
      <c r="S40" s="106"/>
      <c r="T40" s="421"/>
      <c r="U40" s="399" t="s">
        <v>2506</v>
      </c>
      <c r="V40" s="400"/>
      <c r="W40" s="400"/>
      <c r="X40" s="400"/>
      <c r="Y40" s="401"/>
      <c r="AA40" s="95"/>
      <c r="AF40" s="96"/>
      <c r="AG40" s="107"/>
    </row>
    <row r="41" spans="2:33" ht="21" customHeight="1" x14ac:dyDescent="0.3">
      <c r="B41" s="106"/>
      <c r="C41" s="422"/>
      <c r="D41" s="402"/>
      <c r="E41" s="403"/>
      <c r="F41" s="403"/>
      <c r="G41" s="403"/>
      <c r="H41" s="404"/>
      <c r="J41" s="95"/>
      <c r="O41" s="96"/>
      <c r="P41" s="107"/>
      <c r="S41" s="106"/>
      <c r="T41" s="421"/>
      <c r="U41" s="399"/>
      <c r="V41" s="400"/>
      <c r="W41" s="400"/>
      <c r="X41" s="400"/>
      <c r="Y41" s="401"/>
      <c r="AA41" s="95"/>
      <c r="AF41" s="96"/>
      <c r="AG41" s="107"/>
    </row>
    <row r="42" spans="2:33" ht="21" customHeight="1" x14ac:dyDescent="0.3">
      <c r="B42" s="106"/>
      <c r="D42" s="111"/>
      <c r="E42" s="111"/>
      <c r="F42" s="111"/>
      <c r="G42" s="111"/>
      <c r="H42" s="111"/>
      <c r="J42" s="95"/>
      <c r="O42" s="96"/>
      <c r="P42" s="107"/>
      <c r="S42" s="106"/>
      <c r="T42" s="422"/>
      <c r="U42" s="399"/>
      <c r="V42" s="400"/>
      <c r="W42" s="400"/>
      <c r="X42" s="400"/>
      <c r="Y42" s="401"/>
      <c r="AA42" s="95"/>
      <c r="AF42" s="96"/>
      <c r="AG42" s="107"/>
    </row>
    <row r="43" spans="2:33" ht="21" customHeight="1" x14ac:dyDescent="0.3">
      <c r="B43" s="106"/>
      <c r="C43" s="405" t="s">
        <v>2270</v>
      </c>
      <c r="D43" s="405"/>
      <c r="E43" s="405"/>
      <c r="F43" s="405"/>
      <c r="G43" s="405"/>
      <c r="H43" s="405"/>
      <c r="J43" s="95"/>
      <c r="O43" s="96"/>
      <c r="P43" s="107"/>
      <c r="S43" s="106"/>
      <c r="T43" s="420" t="s">
        <v>2260</v>
      </c>
      <c r="U43" s="223" t="s">
        <v>2507</v>
      </c>
      <c r="V43" s="222"/>
      <c r="W43" s="222"/>
      <c r="X43" s="222"/>
      <c r="Y43" s="224"/>
      <c r="AA43" s="95"/>
      <c r="AF43" s="96"/>
      <c r="AG43" s="107"/>
    </row>
    <row r="44" spans="2:33" ht="21" customHeight="1" x14ac:dyDescent="0.3">
      <c r="B44" s="106"/>
      <c r="C44" s="420" t="s">
        <v>2404</v>
      </c>
      <c r="D44" s="406" t="s">
        <v>2405</v>
      </c>
      <c r="E44" s="407"/>
      <c r="F44" s="407"/>
      <c r="G44" s="407"/>
      <c r="H44" s="424"/>
      <c r="J44" s="95"/>
      <c r="O44" s="96"/>
      <c r="P44" s="107"/>
      <c r="S44" s="106"/>
      <c r="T44" s="421"/>
      <c r="U44" s="399" t="s">
        <v>2508</v>
      </c>
      <c r="V44" s="400"/>
      <c r="W44" s="400"/>
      <c r="X44" s="400"/>
      <c r="Y44" s="401"/>
      <c r="AA44" s="95"/>
      <c r="AF44" s="96"/>
      <c r="AG44" s="107"/>
    </row>
    <row r="45" spans="2:33" ht="21" customHeight="1" x14ac:dyDescent="0.3">
      <c r="B45" s="106"/>
      <c r="C45" s="421"/>
      <c r="D45" s="399"/>
      <c r="E45" s="400"/>
      <c r="F45" s="400"/>
      <c r="G45" s="400"/>
      <c r="H45" s="401"/>
      <c r="J45" s="95"/>
      <c r="O45" s="96"/>
      <c r="P45" s="107"/>
      <c r="S45" s="106"/>
      <c r="T45" s="421"/>
      <c r="U45" s="399"/>
      <c r="V45" s="400"/>
      <c r="W45" s="400"/>
      <c r="X45" s="400"/>
      <c r="Y45" s="401"/>
      <c r="AA45" s="95"/>
      <c r="AF45" s="96"/>
      <c r="AG45" s="107"/>
    </row>
    <row r="46" spans="2:33" ht="21" customHeight="1" x14ac:dyDescent="0.3">
      <c r="B46" s="106"/>
      <c r="C46" s="421"/>
      <c r="D46" s="399"/>
      <c r="E46" s="400"/>
      <c r="F46" s="400"/>
      <c r="G46" s="400"/>
      <c r="H46" s="401"/>
      <c r="J46" s="95"/>
      <c r="O46" s="96"/>
      <c r="P46" s="107"/>
      <c r="S46" s="106"/>
      <c r="T46" s="422"/>
      <c r="U46" s="402"/>
      <c r="V46" s="403"/>
      <c r="W46" s="403"/>
      <c r="X46" s="403"/>
      <c r="Y46" s="404"/>
      <c r="AA46" s="95"/>
      <c r="AF46" s="96"/>
      <c r="AG46" s="107"/>
    </row>
    <row r="47" spans="2:33" ht="21" customHeight="1" x14ac:dyDescent="0.3">
      <c r="B47" s="106"/>
      <c r="C47" s="421"/>
      <c r="D47" s="399"/>
      <c r="E47" s="400"/>
      <c r="F47" s="400"/>
      <c r="G47" s="400"/>
      <c r="H47" s="401"/>
      <c r="J47" s="95"/>
      <c r="O47" s="96"/>
      <c r="P47" s="107"/>
      <c r="S47" s="106"/>
      <c r="U47" s="111"/>
      <c r="V47" s="111"/>
      <c r="W47" s="111"/>
      <c r="X47" s="111"/>
      <c r="Y47" s="111"/>
      <c r="AA47" s="95"/>
      <c r="AF47" s="96"/>
      <c r="AG47" s="107"/>
    </row>
    <row r="48" spans="2:33" ht="21" customHeight="1" x14ac:dyDescent="0.3">
      <c r="B48" s="106"/>
      <c r="C48" s="422"/>
      <c r="D48" s="402"/>
      <c r="E48" s="403"/>
      <c r="F48" s="403"/>
      <c r="G48" s="403"/>
      <c r="H48" s="404"/>
      <c r="J48" s="95"/>
      <c r="O48" s="96"/>
      <c r="P48" s="107"/>
      <c r="S48" s="106"/>
      <c r="T48" s="405" t="s">
        <v>2270</v>
      </c>
      <c r="U48" s="405"/>
      <c r="V48" s="405"/>
      <c r="W48" s="405"/>
      <c r="X48" s="405"/>
      <c r="Y48" s="405"/>
      <c r="AA48" s="95"/>
      <c r="AF48" s="96"/>
      <c r="AG48" s="107"/>
    </row>
    <row r="49" spans="2:33" ht="21" customHeight="1" x14ac:dyDescent="0.3">
      <c r="B49" s="106"/>
      <c r="C49" s="430" t="s">
        <v>2312</v>
      </c>
      <c r="D49" s="435" t="s">
        <v>2409</v>
      </c>
      <c r="E49" s="407"/>
      <c r="F49" s="407"/>
      <c r="G49" s="407"/>
      <c r="H49" s="424"/>
      <c r="J49" s="95"/>
      <c r="O49" s="96"/>
      <c r="P49" s="107"/>
      <c r="S49" s="106"/>
      <c r="T49" s="420" t="s">
        <v>2509</v>
      </c>
      <c r="U49" s="406" t="s">
        <v>4395</v>
      </c>
      <c r="V49" s="407"/>
      <c r="W49" s="407"/>
      <c r="X49" s="407"/>
      <c r="Y49" s="424"/>
      <c r="AA49" s="95"/>
      <c r="AF49" s="96"/>
      <c r="AG49" s="107"/>
    </row>
    <row r="50" spans="2:33" ht="21" customHeight="1" x14ac:dyDescent="0.3">
      <c r="B50" s="106"/>
      <c r="C50" s="432"/>
      <c r="D50" s="434"/>
      <c r="E50" s="403"/>
      <c r="F50" s="403"/>
      <c r="G50" s="403"/>
      <c r="H50" s="404"/>
      <c r="J50" s="97"/>
      <c r="K50" s="98"/>
      <c r="L50" s="98"/>
      <c r="M50" s="98"/>
      <c r="N50" s="98"/>
      <c r="O50" s="99"/>
      <c r="P50" s="107"/>
      <c r="S50" s="106"/>
      <c r="T50" s="421"/>
      <c r="U50" s="399"/>
      <c r="V50" s="400"/>
      <c r="W50" s="400"/>
      <c r="X50" s="400"/>
      <c r="Y50" s="401"/>
      <c r="AA50" s="95"/>
      <c r="AF50" s="96"/>
      <c r="AG50" s="107"/>
    </row>
    <row r="51" spans="2:33" ht="21" customHeight="1" x14ac:dyDescent="0.3">
      <c r="B51" s="106"/>
      <c r="P51" s="107"/>
      <c r="S51" s="106"/>
      <c r="T51" s="422"/>
      <c r="U51" s="402"/>
      <c r="V51" s="403"/>
      <c r="W51" s="403"/>
      <c r="X51" s="403"/>
      <c r="Y51" s="404"/>
      <c r="AA51" s="97"/>
      <c r="AB51" s="98"/>
      <c r="AC51" s="98"/>
      <c r="AD51" s="98"/>
      <c r="AE51" s="98"/>
      <c r="AF51" s="99"/>
      <c r="AG51" s="107"/>
    </row>
    <row r="52" spans="2:33" ht="21" customHeight="1" x14ac:dyDescent="0.3">
      <c r="B52" s="106"/>
      <c r="P52" s="107"/>
      <c r="S52" s="106"/>
      <c r="T52" s="415" t="s">
        <v>2510</v>
      </c>
      <c r="U52" s="416" t="s">
        <v>2511</v>
      </c>
      <c r="V52" s="416"/>
      <c r="W52" s="416"/>
      <c r="X52" s="416"/>
      <c r="Y52" s="416"/>
      <c r="AG52" s="107"/>
    </row>
    <row r="53" spans="2:33" ht="21" customHeight="1" x14ac:dyDescent="0.3">
      <c r="B53" s="106"/>
      <c r="P53" s="107"/>
      <c r="S53" s="106"/>
      <c r="T53" s="415"/>
      <c r="U53" s="416"/>
      <c r="V53" s="416"/>
      <c r="W53" s="416"/>
      <c r="X53" s="416"/>
      <c r="Y53" s="416"/>
      <c r="AG53" s="107"/>
    </row>
    <row r="54" spans="2:33" ht="21" customHeight="1" x14ac:dyDescent="0.3">
      <c r="B54" s="106"/>
      <c r="P54" s="107"/>
      <c r="S54" s="106"/>
      <c r="T54" s="415"/>
      <c r="U54" s="416"/>
      <c r="V54" s="416"/>
      <c r="W54" s="416"/>
      <c r="X54" s="416"/>
      <c r="Y54" s="416"/>
      <c r="AG54" s="107"/>
    </row>
    <row r="55" spans="2:33" ht="21" customHeight="1" x14ac:dyDescent="0.3">
      <c r="B55" s="106"/>
      <c r="P55" s="107"/>
      <c r="S55" s="106"/>
      <c r="AG55" s="107"/>
    </row>
    <row r="56" spans="2:33" ht="21" customHeight="1" x14ac:dyDescent="0.3">
      <c r="B56" s="106"/>
      <c r="P56" s="107"/>
      <c r="S56" s="106"/>
      <c r="AG56" s="107"/>
    </row>
    <row r="57" spans="2:33" ht="21" customHeight="1" x14ac:dyDescent="0.3">
      <c r="B57" s="106"/>
      <c r="P57" s="107"/>
      <c r="S57" s="106"/>
      <c r="AG57" s="107"/>
    </row>
    <row r="58" spans="2:33" ht="21" customHeight="1" x14ac:dyDescent="0.3">
      <c r="B58" s="106"/>
      <c r="P58" s="107"/>
      <c r="S58" s="106"/>
      <c r="AG58" s="107"/>
    </row>
    <row r="59" spans="2:33" ht="21" customHeight="1" x14ac:dyDescent="0.3">
      <c r="B59" s="106"/>
      <c r="P59" s="107"/>
      <c r="S59" s="106"/>
      <c r="AG59" s="107"/>
    </row>
    <row r="60" spans="2:33" ht="21" customHeight="1" x14ac:dyDescent="0.3">
      <c r="B60" s="106"/>
      <c r="P60" s="107"/>
      <c r="S60" s="106"/>
      <c r="AG60" s="107"/>
    </row>
    <row r="61" spans="2:33" ht="21" customHeight="1" x14ac:dyDescent="0.3">
      <c r="B61" s="106"/>
      <c r="P61" s="107"/>
      <c r="S61" s="106"/>
      <c r="AG61" s="107"/>
    </row>
    <row r="62" spans="2:33" ht="21" customHeight="1" thickBot="1" x14ac:dyDescent="0.35">
      <c r="B62" s="108"/>
      <c r="C62" s="109"/>
      <c r="D62" s="109"/>
      <c r="E62" s="109"/>
      <c r="F62" s="109"/>
      <c r="G62" s="109"/>
      <c r="H62" s="109"/>
      <c r="I62" s="109"/>
      <c r="J62" s="109"/>
      <c r="K62" s="109"/>
      <c r="L62" s="109"/>
      <c r="M62" s="109"/>
      <c r="N62" s="109"/>
      <c r="O62" s="109"/>
      <c r="P62" s="110"/>
      <c r="S62" s="108"/>
      <c r="T62" s="109"/>
      <c r="U62" s="109"/>
      <c r="V62" s="109"/>
      <c r="W62" s="109"/>
      <c r="X62" s="109"/>
      <c r="Y62" s="109"/>
      <c r="Z62" s="109"/>
      <c r="AA62" s="109"/>
      <c r="AB62" s="109"/>
      <c r="AC62" s="109"/>
      <c r="AD62" s="109"/>
      <c r="AE62" s="109"/>
      <c r="AF62" s="109"/>
      <c r="AG62" s="110"/>
    </row>
    <row r="63" spans="2:33" ht="21" customHeight="1" x14ac:dyDescent="0.3"/>
    <row r="64" spans="2:33" ht="21" customHeight="1" x14ac:dyDescent="0.3"/>
    <row r="65" ht="21" customHeight="1" x14ac:dyDescent="0.3"/>
    <row r="66" ht="21" customHeight="1" x14ac:dyDescent="0.3"/>
    <row r="67" ht="21" customHeight="1" x14ac:dyDescent="0.3"/>
    <row r="68" ht="21" customHeight="1" x14ac:dyDescent="0.3"/>
    <row r="69" ht="21" customHeight="1" x14ac:dyDescent="0.3"/>
    <row r="70" ht="21" customHeight="1" x14ac:dyDescent="0.3"/>
    <row r="71" ht="21" customHeight="1" x14ac:dyDescent="0.3"/>
    <row r="72" ht="21" customHeight="1" x14ac:dyDescent="0.3"/>
    <row r="73" ht="21" customHeight="1" x14ac:dyDescent="0.3"/>
    <row r="74" ht="21" customHeight="1" x14ac:dyDescent="0.3"/>
    <row r="75" ht="21" customHeight="1" x14ac:dyDescent="0.3"/>
    <row r="76" ht="21" customHeight="1" x14ac:dyDescent="0.3"/>
    <row r="77" ht="21" customHeight="1" x14ac:dyDescent="0.3"/>
    <row r="78" ht="21" customHeight="1" x14ac:dyDescent="0.3"/>
    <row r="79" ht="21" customHeight="1" x14ac:dyDescent="0.3"/>
    <row r="80" ht="21" customHeight="1" x14ac:dyDescent="0.3"/>
    <row r="81" ht="21" customHeight="1" x14ac:dyDescent="0.3"/>
    <row r="82" ht="21" customHeight="1" x14ac:dyDescent="0.3"/>
    <row r="83" ht="21" customHeight="1" x14ac:dyDescent="0.3"/>
    <row r="84" ht="21" customHeight="1" x14ac:dyDescent="0.3"/>
    <row r="85" ht="21" customHeight="1" x14ac:dyDescent="0.3"/>
    <row r="86" ht="21" customHeight="1" x14ac:dyDescent="0.3"/>
    <row r="87" ht="21" customHeight="1" x14ac:dyDescent="0.3"/>
    <row r="88" ht="21" customHeight="1" x14ac:dyDescent="0.3"/>
    <row r="89" ht="21" customHeight="1" x14ac:dyDescent="0.3"/>
    <row r="90" ht="21" customHeight="1" x14ac:dyDescent="0.3"/>
    <row r="91" ht="21" customHeight="1" x14ac:dyDescent="0.3"/>
    <row r="92" ht="21" customHeight="1" x14ac:dyDescent="0.3"/>
    <row r="93" ht="21" customHeight="1" x14ac:dyDescent="0.3"/>
    <row r="94" ht="21" customHeight="1" x14ac:dyDescent="0.3"/>
    <row r="95" ht="21" customHeight="1" x14ac:dyDescent="0.3"/>
    <row r="96" ht="21" customHeight="1" x14ac:dyDescent="0.3"/>
    <row r="97" ht="21" customHeight="1" x14ac:dyDescent="0.3"/>
    <row r="98" ht="21" customHeight="1" x14ac:dyDescent="0.3"/>
    <row r="99" ht="21" customHeight="1" x14ac:dyDescent="0.3"/>
    <row r="100" ht="21" customHeight="1" x14ac:dyDescent="0.3"/>
    <row r="101" ht="21" customHeight="1" x14ac:dyDescent="0.3"/>
    <row r="102" ht="21" customHeight="1" x14ac:dyDescent="0.3"/>
    <row r="103" ht="21" customHeight="1" x14ac:dyDescent="0.3"/>
    <row r="104" ht="21" customHeight="1" x14ac:dyDescent="0.3"/>
    <row r="105" ht="21" customHeight="1" x14ac:dyDescent="0.3"/>
    <row r="106" ht="21" customHeight="1" x14ac:dyDescent="0.3"/>
    <row r="107" ht="21" customHeight="1" x14ac:dyDescent="0.3"/>
    <row r="108" ht="21" customHeight="1" x14ac:dyDescent="0.3"/>
    <row r="109" ht="21" customHeight="1" x14ac:dyDescent="0.3"/>
    <row r="110" ht="21" customHeight="1" x14ac:dyDescent="0.3"/>
    <row r="111" ht="21" customHeight="1" x14ac:dyDescent="0.3"/>
    <row r="112" ht="21" customHeight="1" x14ac:dyDescent="0.3"/>
    <row r="113" ht="21" customHeight="1" x14ac:dyDescent="0.3"/>
    <row r="114" ht="21" customHeight="1" x14ac:dyDescent="0.3"/>
    <row r="115" ht="21" customHeight="1" x14ac:dyDescent="0.3"/>
    <row r="116" ht="21" customHeight="1" x14ac:dyDescent="0.3"/>
    <row r="117" ht="21" customHeight="1" x14ac:dyDescent="0.3"/>
    <row r="118" ht="21" customHeight="1" x14ac:dyDescent="0.3"/>
    <row r="119" ht="21" customHeight="1" x14ac:dyDescent="0.3"/>
    <row r="120" ht="21" customHeight="1" x14ac:dyDescent="0.3"/>
    <row r="121" ht="21" customHeight="1" x14ac:dyDescent="0.3"/>
    <row r="122" ht="21" customHeight="1" x14ac:dyDescent="0.3"/>
    <row r="123" ht="21" customHeight="1" x14ac:dyDescent="0.3"/>
    <row r="124" ht="21" customHeight="1" x14ac:dyDescent="0.3"/>
    <row r="125" ht="21" customHeight="1" x14ac:dyDescent="0.3"/>
    <row r="126" ht="21" customHeight="1" x14ac:dyDescent="0.3"/>
    <row r="127" ht="21" customHeight="1" x14ac:dyDescent="0.3"/>
    <row r="128" ht="21" customHeight="1" x14ac:dyDescent="0.3"/>
    <row r="129" ht="21" customHeight="1" x14ac:dyDescent="0.3"/>
    <row r="130" ht="21" customHeight="1" x14ac:dyDescent="0.3"/>
    <row r="131" ht="21" customHeight="1" x14ac:dyDescent="0.3"/>
    <row r="132" ht="21" customHeight="1" x14ac:dyDescent="0.3"/>
    <row r="133" ht="21" customHeight="1" x14ac:dyDescent="0.3"/>
    <row r="134" ht="21" customHeight="1" x14ac:dyDescent="0.3"/>
    <row r="135" ht="21" customHeight="1" x14ac:dyDescent="0.3"/>
    <row r="136" ht="21" customHeight="1" x14ac:dyDescent="0.3"/>
    <row r="137" ht="21" customHeight="1" x14ac:dyDescent="0.3"/>
    <row r="138" ht="21" customHeight="1" x14ac:dyDescent="0.3"/>
    <row r="139" ht="21" customHeight="1" x14ac:dyDescent="0.3"/>
    <row r="140" ht="21" customHeight="1" x14ac:dyDescent="0.3"/>
    <row r="141" ht="21" customHeight="1" x14ac:dyDescent="0.3"/>
    <row r="142" ht="21" customHeight="1" x14ac:dyDescent="0.3"/>
    <row r="143" ht="21" customHeight="1" x14ac:dyDescent="0.3"/>
    <row r="144" ht="21" customHeight="1" x14ac:dyDescent="0.3"/>
    <row r="145" ht="21" customHeight="1" x14ac:dyDescent="0.3"/>
    <row r="146" ht="21" customHeight="1" x14ac:dyDescent="0.3"/>
    <row r="147" ht="21" customHeight="1" x14ac:dyDescent="0.3"/>
    <row r="148" ht="21" customHeight="1" x14ac:dyDescent="0.3"/>
    <row r="149" ht="21" customHeight="1" x14ac:dyDescent="0.3"/>
    <row r="150" ht="21" customHeight="1" x14ac:dyDescent="0.3"/>
    <row r="151" ht="21" customHeight="1" x14ac:dyDescent="0.3"/>
    <row r="152" ht="21" customHeight="1" x14ac:dyDescent="0.3"/>
    <row r="153" ht="21" customHeight="1" x14ac:dyDescent="0.3"/>
    <row r="154" ht="21" customHeight="1" x14ac:dyDescent="0.3"/>
    <row r="155" ht="21" customHeight="1" x14ac:dyDescent="0.3"/>
    <row r="156" ht="21" customHeight="1" x14ac:dyDescent="0.3"/>
    <row r="157" ht="21" customHeight="1" x14ac:dyDescent="0.3"/>
    <row r="158" ht="21" customHeight="1" x14ac:dyDescent="0.3"/>
    <row r="159" ht="21" customHeight="1" x14ac:dyDescent="0.3"/>
    <row r="160" ht="21" customHeight="1" x14ac:dyDescent="0.3"/>
    <row r="161" ht="21" customHeight="1" x14ac:dyDescent="0.3"/>
    <row r="162" ht="21" customHeight="1" x14ac:dyDescent="0.3"/>
    <row r="163" ht="21" customHeight="1" x14ac:dyDescent="0.3"/>
    <row r="164" ht="21" customHeight="1" x14ac:dyDescent="0.3"/>
    <row r="165" ht="21" customHeight="1" x14ac:dyDescent="0.3"/>
    <row r="166" ht="21" customHeight="1" x14ac:dyDescent="0.3"/>
    <row r="167" ht="21" customHeight="1" x14ac:dyDescent="0.3"/>
    <row r="168" ht="21" customHeight="1" x14ac:dyDescent="0.3"/>
    <row r="169" ht="21" customHeight="1" x14ac:dyDescent="0.3"/>
    <row r="170" ht="21" customHeight="1" x14ac:dyDescent="0.3"/>
    <row r="171" ht="21" customHeight="1" x14ac:dyDescent="0.3"/>
    <row r="172" ht="21" customHeight="1" x14ac:dyDescent="0.3"/>
    <row r="173" ht="21" customHeight="1" x14ac:dyDescent="0.3"/>
    <row r="174" ht="21" customHeight="1" x14ac:dyDescent="0.3"/>
    <row r="175" ht="21" customHeight="1" x14ac:dyDescent="0.3"/>
    <row r="176" ht="21" customHeight="1" x14ac:dyDescent="0.3"/>
    <row r="177" ht="21" customHeight="1" x14ac:dyDescent="0.3"/>
    <row r="178" ht="21" customHeight="1" x14ac:dyDescent="0.3"/>
    <row r="179" ht="21" customHeight="1" x14ac:dyDescent="0.3"/>
    <row r="180" ht="21" customHeight="1" x14ac:dyDescent="0.3"/>
    <row r="181" ht="21" customHeight="1" x14ac:dyDescent="0.3"/>
    <row r="182" ht="21" customHeight="1" x14ac:dyDescent="0.3"/>
    <row r="183" ht="21" customHeight="1" x14ac:dyDescent="0.3"/>
    <row r="184" ht="21" customHeight="1" x14ac:dyDescent="0.3"/>
    <row r="185" ht="21" customHeight="1" x14ac:dyDescent="0.3"/>
    <row r="186" ht="21" customHeight="1" x14ac:dyDescent="0.3"/>
    <row r="187" ht="21" customHeight="1" x14ac:dyDescent="0.3"/>
    <row r="188" ht="21" customHeight="1" x14ac:dyDescent="0.3"/>
    <row r="189" ht="21" customHeight="1" x14ac:dyDescent="0.3"/>
    <row r="190" ht="21" customHeight="1" x14ac:dyDescent="0.3"/>
    <row r="191" ht="21" customHeight="1" x14ac:dyDescent="0.3"/>
    <row r="192" ht="21" customHeight="1" x14ac:dyDescent="0.3"/>
    <row r="193" ht="21" customHeight="1" x14ac:dyDescent="0.3"/>
    <row r="194" ht="21" customHeight="1" x14ac:dyDescent="0.3"/>
    <row r="195" ht="21" customHeight="1" x14ac:dyDescent="0.3"/>
    <row r="196" ht="21" customHeight="1" x14ac:dyDescent="0.3"/>
    <row r="197" ht="21" customHeight="1" x14ac:dyDescent="0.3"/>
    <row r="198" ht="21" customHeight="1" x14ac:dyDescent="0.3"/>
    <row r="199" ht="21" customHeight="1" x14ac:dyDescent="0.3"/>
    <row r="200" ht="21" customHeight="1" x14ac:dyDescent="0.3"/>
    <row r="201" ht="21" customHeight="1" x14ac:dyDescent="0.3"/>
    <row r="202" ht="21" customHeight="1" x14ac:dyDescent="0.3"/>
    <row r="203" ht="21" customHeight="1" x14ac:dyDescent="0.3"/>
    <row r="204" ht="21" customHeight="1" x14ac:dyDescent="0.3"/>
  </sheetData>
  <sheetProtection sheet="1" objects="1" scenarios="1"/>
  <mergeCells count="38">
    <mergeCell ref="D9:H10"/>
    <mergeCell ref="C39:C41"/>
    <mergeCell ref="D40:H41"/>
    <mergeCell ref="C12:O12"/>
    <mergeCell ref="C7:C10"/>
    <mergeCell ref="D7:H8"/>
    <mergeCell ref="J7:J10"/>
    <mergeCell ref="K7:L8"/>
    <mergeCell ref="N7:O8"/>
    <mergeCell ref="C36:H36"/>
    <mergeCell ref="C13:O17"/>
    <mergeCell ref="C43:H43"/>
    <mergeCell ref="C44:C48"/>
    <mergeCell ref="D44:H48"/>
    <mergeCell ref="C18:O32"/>
    <mergeCell ref="C49:C50"/>
    <mergeCell ref="D49:H50"/>
    <mergeCell ref="J36:O36"/>
    <mergeCell ref="C37:C38"/>
    <mergeCell ref="T7:T10"/>
    <mergeCell ref="U7:Y10"/>
    <mergeCell ref="AA7:AA10"/>
    <mergeCell ref="AB7:AF8"/>
    <mergeCell ref="T36:Y36"/>
    <mergeCell ref="T13:AF17"/>
    <mergeCell ref="AA36:AF36"/>
    <mergeCell ref="T12:AF12"/>
    <mergeCell ref="T52:T54"/>
    <mergeCell ref="U52:Y54"/>
    <mergeCell ref="T43:T46"/>
    <mergeCell ref="U44:Y46"/>
    <mergeCell ref="T18:AF32"/>
    <mergeCell ref="T48:Y48"/>
    <mergeCell ref="T49:T51"/>
    <mergeCell ref="U49:Y51"/>
    <mergeCell ref="T37:T38"/>
    <mergeCell ref="T39:T42"/>
    <mergeCell ref="U40:Y42"/>
  </mergeCells>
  <phoneticPr fontId="2"/>
  <pageMargins left="0.70866141732283472" right="0.70866141732283472" top="0.74803149606299213" bottom="0.74803149606299213" header="0.31496062992125984" footer="0.31496062992125984"/>
  <pageSetup paperSize="9" scale="47" fitToWidth="2" orientation="portrait" r:id="rId1"/>
  <colBreaks count="1" manualBreakCount="1">
    <brk id="18" max="62" man="1"/>
  </colBreaks>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179089D-5082-4EA4-ADA1-692508B24579}">
  <sheetPr codeName="Sheet21">
    <tabColor theme="3"/>
  </sheetPr>
  <dimension ref="A1"/>
  <sheetViews>
    <sheetView zoomScaleNormal="100" workbookViewId="0"/>
  </sheetViews>
  <sheetFormatPr defaultRowHeight="16.5" x14ac:dyDescent="0.3"/>
  <sheetData/>
  <sheetProtection sheet="1" objects="1" scenarios="1"/>
  <phoneticPr fontId="2"/>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572A61-E34C-4E8D-9662-740AFE96D091}">
  <sheetPr codeName="Sheet22"/>
  <dimension ref="A1:BC1746"/>
  <sheetViews>
    <sheetView zoomScaleNormal="100" workbookViewId="0"/>
  </sheetViews>
  <sheetFormatPr defaultRowHeight="16.5" x14ac:dyDescent="0.3"/>
  <cols>
    <col min="21" max="21" width="18.875" bestFit="1" customWidth="1"/>
    <col min="41" max="41" width="25.125" bestFit="1" customWidth="1"/>
    <col min="43" max="43" width="25.75" bestFit="1" customWidth="1"/>
  </cols>
  <sheetData>
    <row r="1" spans="1:53" x14ac:dyDescent="0.3">
      <c r="B1" t="s">
        <v>2512</v>
      </c>
      <c r="C1" s="35" t="s">
        <v>2513</v>
      </c>
      <c r="P1" s="141"/>
    </row>
    <row r="3" spans="1:53" s="5" customFormat="1" ht="15.75" thickBot="1" x14ac:dyDescent="0.35">
      <c r="B3" s="1" t="s">
        <v>2514</v>
      </c>
      <c r="C3" s="2"/>
      <c r="D3" s="2"/>
      <c r="E3" s="3"/>
      <c r="F3" s="3"/>
      <c r="G3" s="3"/>
      <c r="H3" s="3"/>
      <c r="I3" s="3"/>
      <c r="J3" s="3"/>
      <c r="K3" s="3"/>
      <c r="L3" s="3"/>
      <c r="M3" s="3"/>
      <c r="N3" s="3"/>
      <c r="O3" s="3"/>
      <c r="P3" s="3"/>
      <c r="Q3" s="3"/>
      <c r="R3" s="3"/>
      <c r="S3" s="4" t="s">
        <v>2515</v>
      </c>
      <c r="T3" s="4"/>
      <c r="AR3" s="5">
        <v>2</v>
      </c>
      <c r="AS3" s="5">
        <v>3</v>
      </c>
      <c r="AT3" s="5">
        <v>4</v>
      </c>
      <c r="AU3" s="5">
        <v>5</v>
      </c>
      <c r="AV3" s="5">
        <v>6</v>
      </c>
      <c r="AW3" s="5">
        <v>7</v>
      </c>
      <c r="AX3" s="5">
        <v>8</v>
      </c>
      <c r="AY3" s="5">
        <v>9</v>
      </c>
      <c r="AZ3" s="5">
        <v>10</v>
      </c>
      <c r="BA3" s="5">
        <v>11</v>
      </c>
    </row>
    <row r="4" spans="1:53" s="5" customFormat="1" ht="44.65" customHeight="1" thickBot="1" x14ac:dyDescent="0.35">
      <c r="B4" s="6" t="s">
        <v>2516</v>
      </c>
      <c r="C4" s="7" t="s">
        <v>2517</v>
      </c>
      <c r="D4" s="7" t="s">
        <v>2518</v>
      </c>
      <c r="E4" s="8" t="s">
        <v>25</v>
      </c>
      <c r="F4" s="9" t="s">
        <v>2519</v>
      </c>
      <c r="G4" s="10" t="s">
        <v>2520</v>
      </c>
      <c r="H4" s="10" t="s">
        <v>2521</v>
      </c>
      <c r="I4" s="10" t="s">
        <v>2522</v>
      </c>
      <c r="J4" s="10" t="s">
        <v>2523</v>
      </c>
      <c r="K4" s="10" t="s">
        <v>2524</v>
      </c>
      <c r="L4" s="10" t="s">
        <v>2525</v>
      </c>
      <c r="M4" s="10" t="s">
        <v>2526</v>
      </c>
      <c r="N4" s="10" t="s">
        <v>2527</v>
      </c>
      <c r="O4" s="10" t="s">
        <v>2528</v>
      </c>
      <c r="P4" s="10" t="s">
        <v>2529</v>
      </c>
      <c r="Q4" s="10" t="s">
        <v>2530</v>
      </c>
      <c r="R4" s="11" t="s">
        <v>2531</v>
      </c>
      <c r="S4" s="12" t="s">
        <v>2532</v>
      </c>
      <c r="T4" s="34"/>
      <c r="U4" s="3"/>
      <c r="V4" s="13" t="s">
        <v>1226</v>
      </c>
      <c r="W4" s="13" t="s">
        <v>1269</v>
      </c>
      <c r="X4" s="13" t="s">
        <v>1304</v>
      </c>
      <c r="Y4" s="13" t="s">
        <v>1339</v>
      </c>
      <c r="Z4" s="13" t="s">
        <v>1371</v>
      </c>
      <c r="AA4" s="13" t="s">
        <v>1403</v>
      </c>
      <c r="AB4" s="13" t="s">
        <v>1430</v>
      </c>
      <c r="AC4" s="13" t="s">
        <v>1458</v>
      </c>
      <c r="AD4" s="13" t="s">
        <v>1483</v>
      </c>
      <c r="AE4" s="14" t="s">
        <v>1507</v>
      </c>
      <c r="AF4" s="13" t="s">
        <v>2533</v>
      </c>
      <c r="AG4" s="14" t="s">
        <v>2534</v>
      </c>
      <c r="AH4" s="14" t="s">
        <v>2535</v>
      </c>
      <c r="AI4" s="14" t="s">
        <v>2536</v>
      </c>
      <c r="AJ4" s="14" t="s">
        <v>2537</v>
      </c>
      <c r="AK4" s="14" t="s">
        <v>2538</v>
      </c>
      <c r="AL4" s="14" t="s">
        <v>2539</v>
      </c>
      <c r="AM4" s="14" t="s">
        <v>2540</v>
      </c>
      <c r="AN4" s="14" t="s">
        <v>2541</v>
      </c>
      <c r="AR4" s="13" t="s">
        <v>1226</v>
      </c>
      <c r="AS4" s="13" t="s">
        <v>1269</v>
      </c>
      <c r="AT4" s="13" t="s">
        <v>1304</v>
      </c>
      <c r="AU4" s="13" t="s">
        <v>1339</v>
      </c>
      <c r="AV4" s="13" t="s">
        <v>1371</v>
      </c>
      <c r="AW4" s="13" t="s">
        <v>1403</v>
      </c>
      <c r="AX4" s="13" t="s">
        <v>1430</v>
      </c>
      <c r="AY4" s="13" t="s">
        <v>1458</v>
      </c>
      <c r="AZ4" s="13" t="s">
        <v>1483</v>
      </c>
      <c r="BA4" s="13" t="s">
        <v>1507</v>
      </c>
    </row>
    <row r="5" spans="1:53" s="5" customFormat="1" ht="18" customHeight="1" x14ac:dyDescent="0.3">
      <c r="A5" s="5" t="str">
        <f>0&amp;D5</f>
        <v>01100</v>
      </c>
      <c r="B5" s="15">
        <v>1</v>
      </c>
      <c r="C5" s="16" t="s">
        <v>26</v>
      </c>
      <c r="D5" s="16">
        <v>1100</v>
      </c>
      <c r="E5" s="17" t="s">
        <v>27</v>
      </c>
      <c r="F5" s="18">
        <v>1435.1199204204997</v>
      </c>
      <c r="G5" s="19">
        <v>166.24954057423224</v>
      </c>
      <c r="H5" s="19">
        <v>58.068378557272496</v>
      </c>
      <c r="I5" s="19">
        <f>SUM(F5:H5)</f>
        <v>1659.4378395520046</v>
      </c>
      <c r="J5" s="19">
        <v>3808.6022176542333</v>
      </c>
      <c r="K5" s="19">
        <v>5206.7539684489757</v>
      </c>
      <c r="L5" s="19">
        <f>SUM(J5:K5)</f>
        <v>9015.3561861032085</v>
      </c>
      <c r="M5" s="19">
        <v>1369.2178541846085</v>
      </c>
      <c r="N5" s="19">
        <v>738.69521304326634</v>
      </c>
      <c r="O5" s="19">
        <v>121.60147889014991</v>
      </c>
      <c r="P5" s="19">
        <v>0</v>
      </c>
      <c r="Q5" s="19">
        <f t="shared" ref="Q5:Q68" si="0">SUM(M5:P5)</f>
        <v>2229.5145461180246</v>
      </c>
      <c r="R5" s="20">
        <v>157.92540635357</v>
      </c>
      <c r="S5" s="142">
        <f>SUM(I5,L5,Q5,R5)</f>
        <v>13062.233978126809</v>
      </c>
      <c r="T5" s="140" t="str">
        <f>IF(LEN(A5)=5,A5,RIGHT(A5,5))</f>
        <v>01100</v>
      </c>
      <c r="U5" s="5" t="str">
        <f t="shared" ref="U5:U68" si="1">C5&amp;E5</f>
        <v>北海道札幌市</v>
      </c>
      <c r="V5" s="21">
        <f>F5/$S5</f>
        <v>0.10986787733427994</v>
      </c>
      <c r="W5" s="21">
        <f t="shared" ref="W5:X68" si="2">G5/$S5</f>
        <v>1.2727496755350058E-2</v>
      </c>
      <c r="X5" s="21">
        <f>H5/$S5</f>
        <v>4.4455166439760713E-3</v>
      </c>
      <c r="Y5" s="21">
        <f>J5/$S5</f>
        <v>0.29157357187383703</v>
      </c>
      <c r="Z5" s="21">
        <f>K5/$S5</f>
        <v>0.3986112924609892</v>
      </c>
      <c r="AA5" s="21">
        <f>M5/$S5</f>
        <v>0.10482264032916683</v>
      </c>
      <c r="AB5" s="21">
        <f>N5/$S5</f>
        <v>5.6551981405342962E-2</v>
      </c>
      <c r="AC5" s="21">
        <f>O5/$S5</f>
        <v>9.3093937142586826E-3</v>
      </c>
      <c r="AD5" s="21">
        <f>P5/$S5</f>
        <v>0</v>
      </c>
      <c r="AE5" s="21">
        <f>R5/$S5</f>
        <v>1.2090229482799182E-2</v>
      </c>
      <c r="AF5" s="137">
        <f>VLOOKUP(T5,人口!$A$2:$E$1748,5,0)</f>
        <v>1959313</v>
      </c>
      <c r="AG5" s="14">
        <f>IF(SUMIFS($AF5,$AF5,$BB$22,$AF5,$BC$22)&gt;0,1,0)</f>
        <v>0</v>
      </c>
      <c r="AH5" s="14">
        <f>IF(SUMIFS($AF5,$AF5,$BB$23,$AF5,$BC$23)&gt;0,1,0)</f>
        <v>0</v>
      </c>
      <c r="AI5" s="14">
        <f>IF(SUMIFS($AF5,$AF5,$BB$24,$AF5,$BC$24)&gt;0,1,0)</f>
        <v>0</v>
      </c>
      <c r="AJ5" s="14">
        <f>IF(SUMIFS($AF5,$AF5,$BB$25,$AF5,$BC$25)&gt;0,1,0)</f>
        <v>0</v>
      </c>
      <c r="AK5" s="14">
        <f>IF(SUMIFS($AF5,$AF5,$BB$26,$AF5,$BC$26)&gt;0,1,0)</f>
        <v>0</v>
      </c>
      <c r="AL5" s="14">
        <f>IF(SUMIFS($AF5,$AF5,$BB$27,$AF5,$BC$27)&gt;0,1,0)</f>
        <v>0</v>
      </c>
      <c r="AM5" s="14">
        <f>IF(SUMIFS($AF5,$AF5,$BB$28,$AF5,$BC$2)&gt;0,1,0)</f>
        <v>0</v>
      </c>
      <c r="AN5" s="14">
        <f>IF(SUMIFS($AF5,$AF5,$BB$29)&gt;0,1,0)</f>
        <v>1</v>
      </c>
      <c r="AO5" s="5" t="str">
        <f>IF(AG5=1,$AG$4,IF(AH5=1,$AH$4,IF(AI5=1,$AI$4,IF(AJ5=1,$AJ$4,IF(AK5=1,$AK$4,IF(AL5=1,$AL$4,IF(AM5=1,$AM$4,IF(AN5=1,$AN$4,""))))))))</f>
        <v>100万人以上の市町村平均</v>
      </c>
      <c r="AQ5" s="5" t="str">
        <f>地域モデル判定ツール!$D$3&amp;地域モデル判定ツール!$E$3</f>
        <v>山形県札幌市</v>
      </c>
      <c r="AR5" s="55">
        <f t="shared" ref="AR5:BA5" si="3">IFERROR(VLOOKUP($AQ$5,$U$5:$AE$1745,AR$3,0),0)</f>
        <v>0</v>
      </c>
      <c r="AS5" s="55">
        <f t="shared" si="3"/>
        <v>0</v>
      </c>
      <c r="AT5" s="55">
        <f t="shared" si="3"/>
        <v>0</v>
      </c>
      <c r="AU5" s="55">
        <f t="shared" si="3"/>
        <v>0</v>
      </c>
      <c r="AV5" s="55">
        <f t="shared" si="3"/>
        <v>0</v>
      </c>
      <c r="AW5" s="55">
        <f t="shared" si="3"/>
        <v>0</v>
      </c>
      <c r="AX5" s="55">
        <f t="shared" si="3"/>
        <v>0</v>
      </c>
      <c r="AY5" s="55">
        <f t="shared" si="3"/>
        <v>0</v>
      </c>
      <c r="AZ5" s="55">
        <f t="shared" si="3"/>
        <v>0</v>
      </c>
      <c r="BA5" s="55">
        <f t="shared" si="3"/>
        <v>0</v>
      </c>
    </row>
    <row r="6" spans="1:53" s="5" customFormat="1" ht="18" customHeight="1" x14ac:dyDescent="0.3">
      <c r="A6" s="5" t="str">
        <f t="shared" ref="A6:A69" si="4">0&amp;D6</f>
        <v>01202</v>
      </c>
      <c r="B6" s="22">
        <v>1</v>
      </c>
      <c r="C6" s="23" t="s">
        <v>26</v>
      </c>
      <c r="D6" s="23">
        <v>1202</v>
      </c>
      <c r="E6" s="24" t="s">
        <v>125</v>
      </c>
      <c r="F6" s="25">
        <v>421.28581815822241</v>
      </c>
      <c r="G6" s="26">
        <v>23.564940870680378</v>
      </c>
      <c r="H6" s="26">
        <v>21.284543218390585</v>
      </c>
      <c r="I6" s="26">
        <f t="shared" ref="I6:I69" si="5">SUM(F6:H6)</f>
        <v>466.1353022472934</v>
      </c>
      <c r="J6" s="26">
        <v>493.55265672990186</v>
      </c>
      <c r="K6" s="26">
        <v>690.92534900765634</v>
      </c>
      <c r="L6" s="26">
        <f t="shared" ref="L6:L69" si="6">SUM(J6:K6)</f>
        <v>1184.4780057375583</v>
      </c>
      <c r="M6" s="26">
        <v>229.32774770097458</v>
      </c>
      <c r="N6" s="26">
        <v>128.15180746047938</v>
      </c>
      <c r="O6" s="26">
        <v>15.845263300190624</v>
      </c>
      <c r="P6" s="26">
        <v>227.81059101375999</v>
      </c>
      <c r="Q6" s="26">
        <f t="shared" si="0"/>
        <v>601.13540947540457</v>
      </c>
      <c r="R6" s="27">
        <v>35.036472614359994</v>
      </c>
      <c r="S6" s="143">
        <f t="shared" ref="S6:S69" si="7">SUM(I6,L6,Q6,R6)</f>
        <v>2286.7851900746159</v>
      </c>
      <c r="T6" s="140" t="str">
        <f t="shared" ref="T6:T69" si="8">IF(LEN(A6)=5,A6,RIGHT(A6,5))</f>
        <v>01202</v>
      </c>
      <c r="U6" s="5" t="str">
        <f t="shared" si="1"/>
        <v>北海道函館市</v>
      </c>
      <c r="V6" s="21">
        <f t="shared" ref="V6:X69" si="9">F6/$S6</f>
        <v>0.18422623164901475</v>
      </c>
      <c r="W6" s="21">
        <f t="shared" si="2"/>
        <v>1.0304833603505833E-2</v>
      </c>
      <c r="X6" s="21">
        <f t="shared" si="2"/>
        <v>9.3076268425964781E-3</v>
      </c>
      <c r="Y6" s="21">
        <f t="shared" ref="Y6:Z69" si="10">J6/$S6</f>
        <v>0.21582816736442029</v>
      </c>
      <c r="Z6" s="21">
        <f t="shared" si="10"/>
        <v>0.30213828216419053</v>
      </c>
      <c r="AA6" s="21">
        <f t="shared" ref="AA6:AD69" si="11">M6/$S6</f>
        <v>0.10028390453827095</v>
      </c>
      <c r="AB6" s="21">
        <f t="shared" si="11"/>
        <v>5.6040159791439739E-2</v>
      </c>
      <c r="AC6" s="21">
        <f t="shared" si="11"/>
        <v>6.9290562878245709E-3</v>
      </c>
      <c r="AD6" s="21">
        <f t="shared" si="11"/>
        <v>9.9620459325402019E-2</v>
      </c>
      <c r="AE6" s="21">
        <f t="shared" ref="AE6:AE69" si="12">R6/$S6</f>
        <v>1.5321278433334957E-2</v>
      </c>
      <c r="AF6" s="137">
        <f>VLOOKUP(T6,人口!$A$2:$E$1748,5,0)</f>
        <v>255308</v>
      </c>
      <c r="AG6" s="14">
        <f t="shared" ref="AG6:AG69" si="13">IF(SUMIFS($AF6,$AF6,$BB$22,$AF6,$BC$22)&gt;0,1,0)</f>
        <v>0</v>
      </c>
      <c r="AH6" s="14">
        <f t="shared" ref="AH6:AH69" si="14">IF(SUMIFS($AF6,$AF6,$BB$23,$AF6,$BC$23)&gt;0,1,0)</f>
        <v>0</v>
      </c>
      <c r="AI6" s="14">
        <f t="shared" ref="AI6:AI69" si="15">IF(SUMIFS($AF6,$AF6,$BB$24,$AF6,$BC$24)&gt;0,1,0)</f>
        <v>0</v>
      </c>
      <c r="AJ6" s="14">
        <f t="shared" ref="AJ6:AJ69" si="16">IF(SUMIFS($AF6,$AF6,$BB$25,$AF6,$BC$25)&gt;0,1,0)</f>
        <v>0</v>
      </c>
      <c r="AK6" s="14">
        <f t="shared" ref="AK6:AK69" si="17">IF(SUMIFS($AF6,$AF6,$BB$26,$AF6,$BC$26)&gt;0,1,0)</f>
        <v>0</v>
      </c>
      <c r="AL6" s="14">
        <f t="shared" ref="AL6:AL69" si="18">IF(SUMIFS($AF6,$AF6,$BB$27,$AF6,$BC$27)&gt;0,1,0)</f>
        <v>1</v>
      </c>
      <c r="AM6" s="14">
        <f t="shared" ref="AM6:AM69" si="19">IF(SUMIFS($AF6,$AF6,$BB$28,$AF6,$BC$2)&gt;0,1,0)</f>
        <v>0</v>
      </c>
      <c r="AN6" s="14">
        <f t="shared" ref="AN6:AN69" si="20">IF(SUMIFS($AF6,$AF6,$BB$29)&gt;0,1,0)</f>
        <v>0</v>
      </c>
      <c r="AO6" s="5" t="str">
        <f t="shared" ref="AO6:AO69" si="21">IF(AG6=1,$AG$4,IF(AH6=1,$AH$4,IF(AI6=1,$AI$4,IF(AJ6=1,$AJ$4,IF(AK6=1,$AK$4,IF(AL6=1,$AL$4,IF(AM6=1,$AM$4,IF(AN6=1,$AN$4,""))))))))</f>
        <v>20万～50万人未満の市町村平均</v>
      </c>
      <c r="AQ6" t="e">
        <f>VLOOKUP(AQ5,$U$5:$AO$1745,21,0)</f>
        <v>#N/A</v>
      </c>
      <c r="AR6" s="54" t="e">
        <f>VLOOKUP($AQ$6,$AQ$22:$BA$29,AR3,0)</f>
        <v>#N/A</v>
      </c>
      <c r="AS6" s="54" t="e">
        <f t="shared" ref="AS6:BA6" si="22">VLOOKUP($AQ$6,$AQ$22:$BA$29,AS3,0)</f>
        <v>#N/A</v>
      </c>
      <c r="AT6" s="54" t="e">
        <f t="shared" si="22"/>
        <v>#N/A</v>
      </c>
      <c r="AU6" s="54" t="e">
        <f t="shared" si="22"/>
        <v>#N/A</v>
      </c>
      <c r="AV6" s="54" t="e">
        <f t="shared" si="22"/>
        <v>#N/A</v>
      </c>
      <c r="AW6" s="54" t="e">
        <f t="shared" si="22"/>
        <v>#N/A</v>
      </c>
      <c r="AX6" s="54" t="e">
        <f t="shared" si="22"/>
        <v>#N/A</v>
      </c>
      <c r="AY6" s="54" t="e">
        <f t="shared" si="22"/>
        <v>#N/A</v>
      </c>
      <c r="AZ6" s="54" t="e">
        <f t="shared" si="22"/>
        <v>#N/A</v>
      </c>
      <c r="BA6" s="54" t="e">
        <f t="shared" si="22"/>
        <v>#N/A</v>
      </c>
    </row>
    <row r="7" spans="1:53" s="5" customFormat="1" ht="18" customHeight="1" x14ac:dyDescent="0.3">
      <c r="A7" s="5" t="str">
        <f t="shared" si="4"/>
        <v>01203</v>
      </c>
      <c r="B7" s="22">
        <v>1</v>
      </c>
      <c r="C7" s="23" t="s">
        <v>26</v>
      </c>
      <c r="D7" s="23">
        <v>1203</v>
      </c>
      <c r="E7" s="24" t="s">
        <v>193</v>
      </c>
      <c r="F7" s="25">
        <v>415.02490432215336</v>
      </c>
      <c r="G7" s="26">
        <v>7.166671152490709</v>
      </c>
      <c r="H7" s="26">
        <v>5.1376483630597969</v>
      </c>
      <c r="I7" s="26">
        <f t="shared" si="5"/>
        <v>427.32922383770386</v>
      </c>
      <c r="J7" s="26">
        <v>213.96620580714406</v>
      </c>
      <c r="K7" s="26">
        <v>307.55147450100065</v>
      </c>
      <c r="L7" s="26">
        <f t="shared" si="6"/>
        <v>521.51768030814469</v>
      </c>
      <c r="M7" s="26">
        <v>80.727327237080061</v>
      </c>
      <c r="N7" s="26">
        <v>58.338301687941147</v>
      </c>
      <c r="O7" s="26">
        <v>7.1015959277590683</v>
      </c>
      <c r="P7" s="26">
        <v>63.718996676352567</v>
      </c>
      <c r="Q7" s="26">
        <f t="shared" si="0"/>
        <v>209.88622152913283</v>
      </c>
      <c r="R7" s="27">
        <v>15.566856826788518</v>
      </c>
      <c r="S7" s="143">
        <f t="shared" si="7"/>
        <v>1174.29998250177</v>
      </c>
      <c r="T7" s="140" t="str">
        <f t="shared" si="8"/>
        <v>01203</v>
      </c>
      <c r="U7" s="5" t="str">
        <f t="shared" si="1"/>
        <v>北海道小樽市</v>
      </c>
      <c r="V7" s="21">
        <f t="shared" si="9"/>
        <v>0.3534232398079149</v>
      </c>
      <c r="W7" s="21">
        <f t="shared" si="2"/>
        <v>6.1029304771192967E-3</v>
      </c>
      <c r="X7" s="21">
        <f t="shared" si="2"/>
        <v>4.3750731836973804E-3</v>
      </c>
      <c r="Y7" s="21">
        <f t="shared" si="10"/>
        <v>0.18220745039210759</v>
      </c>
      <c r="Z7" s="21">
        <f t="shared" si="10"/>
        <v>0.26190196634916246</v>
      </c>
      <c r="AA7" s="21">
        <f t="shared" si="11"/>
        <v>6.8745063816739324E-2</v>
      </c>
      <c r="AB7" s="21">
        <f t="shared" si="11"/>
        <v>4.96792153259299E-2</v>
      </c>
      <c r="AC7" s="21">
        <f t="shared" si="11"/>
        <v>6.0475142924123855E-3</v>
      </c>
      <c r="AD7" s="21">
        <f t="shared" si="11"/>
        <v>5.426126000666659E-2</v>
      </c>
      <c r="AE7" s="21">
        <f t="shared" si="12"/>
        <v>1.3256286348250077E-2</v>
      </c>
      <c r="AF7" s="137">
        <f>VLOOKUP(T7,人口!$A$2:$E$1748,5,0)</f>
        <v>114425</v>
      </c>
      <c r="AG7" s="14">
        <f t="shared" si="13"/>
        <v>0</v>
      </c>
      <c r="AH7" s="14">
        <f t="shared" si="14"/>
        <v>0</v>
      </c>
      <c r="AI7" s="14">
        <f t="shared" si="15"/>
        <v>0</v>
      </c>
      <c r="AJ7" s="14">
        <f t="shared" si="16"/>
        <v>0</v>
      </c>
      <c r="AK7" s="14">
        <f t="shared" si="17"/>
        <v>1</v>
      </c>
      <c r="AL7" s="14">
        <f t="shared" si="18"/>
        <v>0</v>
      </c>
      <c r="AM7" s="14">
        <f t="shared" si="19"/>
        <v>0</v>
      </c>
      <c r="AN7" s="14">
        <f t="shared" si="20"/>
        <v>0</v>
      </c>
      <c r="AO7" s="5" t="str">
        <f t="shared" si="21"/>
        <v>10万～20万人未満の市町村平均</v>
      </c>
      <c r="AQ7" s="5" t="s">
        <v>2542</v>
      </c>
      <c r="AR7" s="54">
        <f t="shared" ref="AR7:BA7" si="23">AVERAGE(V5:V1745)</f>
        <v>0.27645548861284397</v>
      </c>
      <c r="AS7" s="54">
        <f t="shared" si="23"/>
        <v>1.0309921987136067E-2</v>
      </c>
      <c r="AT7" s="54">
        <f t="shared" si="23"/>
        <v>5.0802479984562686E-2</v>
      </c>
      <c r="AU7" s="54">
        <f t="shared" si="23"/>
        <v>0.16536247281989408</v>
      </c>
      <c r="AV7" s="54">
        <f t="shared" si="23"/>
        <v>0.18754054864630698</v>
      </c>
      <c r="AW7" s="54">
        <f t="shared" si="23"/>
        <v>0.13220746647936329</v>
      </c>
      <c r="AX7" s="54">
        <f t="shared" si="23"/>
        <v>0.13690481094680995</v>
      </c>
      <c r="AY7" s="54">
        <f t="shared" si="23"/>
        <v>8.8681669769497314E-3</v>
      </c>
      <c r="AZ7" s="54">
        <f t="shared" si="23"/>
        <v>1.5762997257607502E-2</v>
      </c>
      <c r="BA7" s="54">
        <f t="shared" si="23"/>
        <v>1.5785646288525388E-2</v>
      </c>
    </row>
    <row r="8" spans="1:53" s="5" customFormat="1" ht="18" customHeight="1" x14ac:dyDescent="0.3">
      <c r="A8" s="5" t="str">
        <f t="shared" si="4"/>
        <v>01204</v>
      </c>
      <c r="B8" s="22">
        <v>1</v>
      </c>
      <c r="C8" s="23" t="s">
        <v>26</v>
      </c>
      <c r="D8" s="23">
        <v>1204</v>
      </c>
      <c r="E8" s="24" t="s">
        <v>254</v>
      </c>
      <c r="F8" s="25">
        <v>543.6029724333265</v>
      </c>
      <c r="G8" s="26">
        <v>31.393896434708548</v>
      </c>
      <c r="H8" s="26">
        <v>34.495639009115777</v>
      </c>
      <c r="I8" s="26">
        <f t="shared" si="5"/>
        <v>609.49250787715073</v>
      </c>
      <c r="J8" s="26">
        <v>615.18686492210622</v>
      </c>
      <c r="K8" s="26">
        <v>865.54530549270419</v>
      </c>
      <c r="L8" s="26">
        <f t="shared" si="6"/>
        <v>1480.7321704148103</v>
      </c>
      <c r="M8" s="26">
        <v>307.21555618194844</v>
      </c>
      <c r="N8" s="26">
        <v>188.53495683645144</v>
      </c>
      <c r="O8" s="26">
        <v>20.73349487949724</v>
      </c>
      <c r="P8" s="26">
        <v>0</v>
      </c>
      <c r="Q8" s="26">
        <f t="shared" si="0"/>
        <v>516.48400789789707</v>
      </c>
      <c r="R8" s="27">
        <v>16.599096789029996</v>
      </c>
      <c r="S8" s="143">
        <f t="shared" si="7"/>
        <v>2623.3077829788876</v>
      </c>
      <c r="T8" s="140" t="str">
        <f t="shared" si="8"/>
        <v>01204</v>
      </c>
      <c r="U8" s="5" t="str">
        <f t="shared" si="1"/>
        <v>北海道旭川市</v>
      </c>
      <c r="V8" s="21">
        <f t="shared" si="9"/>
        <v>0.20722043214313196</v>
      </c>
      <c r="W8" s="21">
        <f t="shared" si="2"/>
        <v>1.1967294359588765E-2</v>
      </c>
      <c r="X8" s="21">
        <f t="shared" si="2"/>
        <v>1.314967280352608E-2</v>
      </c>
      <c r="Y8" s="21">
        <f t="shared" si="10"/>
        <v>0.23450807751713107</v>
      </c>
      <c r="Z8" s="21">
        <f t="shared" si="10"/>
        <v>0.32994424486090512</v>
      </c>
      <c r="AA8" s="21">
        <f t="shared" si="11"/>
        <v>0.11710999303066563</v>
      </c>
      <c r="AB8" s="21">
        <f t="shared" si="11"/>
        <v>7.1869171455878983E-2</v>
      </c>
      <c r="AC8" s="21">
        <f t="shared" si="11"/>
        <v>7.9035693081935636E-3</v>
      </c>
      <c r="AD8" s="21">
        <f t="shared" si="11"/>
        <v>0</v>
      </c>
      <c r="AE8" s="21">
        <f t="shared" si="12"/>
        <v>6.3275445209791401E-3</v>
      </c>
      <c r="AF8" s="137">
        <f>VLOOKUP(T8,人口!$A$2:$E$1748,5,0)</f>
        <v>334070</v>
      </c>
      <c r="AG8" s="14">
        <f t="shared" si="13"/>
        <v>0</v>
      </c>
      <c r="AH8" s="14">
        <f t="shared" si="14"/>
        <v>0</v>
      </c>
      <c r="AI8" s="14">
        <f t="shared" si="15"/>
        <v>0</v>
      </c>
      <c r="AJ8" s="14">
        <f t="shared" si="16"/>
        <v>0</v>
      </c>
      <c r="AK8" s="14">
        <f t="shared" si="17"/>
        <v>0</v>
      </c>
      <c r="AL8" s="14">
        <f t="shared" si="18"/>
        <v>1</v>
      </c>
      <c r="AM8" s="14">
        <f t="shared" si="19"/>
        <v>0</v>
      </c>
      <c r="AN8" s="14">
        <f t="shared" si="20"/>
        <v>0</v>
      </c>
      <c r="AO8" s="5" t="str">
        <f t="shared" si="21"/>
        <v>20万～50万人未満の市町村平均</v>
      </c>
    </row>
    <row r="9" spans="1:53" s="5" customFormat="1" ht="18" customHeight="1" x14ac:dyDescent="0.3">
      <c r="A9" s="5" t="str">
        <f t="shared" si="4"/>
        <v>01205</v>
      </c>
      <c r="B9" s="22">
        <v>1</v>
      </c>
      <c r="C9" s="23" t="s">
        <v>26</v>
      </c>
      <c r="D9" s="23">
        <v>1205</v>
      </c>
      <c r="E9" s="24" t="s">
        <v>305</v>
      </c>
      <c r="F9" s="25">
        <v>986.75131247669503</v>
      </c>
      <c r="G9" s="26">
        <v>12.179571860957161</v>
      </c>
      <c r="H9" s="26">
        <v>1.0361643757431522</v>
      </c>
      <c r="I9" s="26">
        <f t="shared" si="5"/>
        <v>999.96704871339534</v>
      </c>
      <c r="J9" s="26">
        <v>163.55082332291039</v>
      </c>
      <c r="K9" s="26">
        <v>221.78307714122806</v>
      </c>
      <c r="L9" s="26">
        <f t="shared" si="6"/>
        <v>385.33390046413842</v>
      </c>
      <c r="M9" s="26">
        <v>75.845710631150823</v>
      </c>
      <c r="N9" s="26">
        <v>41.676401585232682</v>
      </c>
      <c r="O9" s="26">
        <v>5.1498284928788651</v>
      </c>
      <c r="P9" s="26">
        <v>42.132849519769543</v>
      </c>
      <c r="Q9" s="26">
        <f t="shared" si="0"/>
        <v>164.80479022903191</v>
      </c>
      <c r="R9" s="27">
        <v>13.255439942534966</v>
      </c>
      <c r="S9" s="143">
        <f t="shared" si="7"/>
        <v>1563.3611793491007</v>
      </c>
      <c r="T9" s="140" t="str">
        <f t="shared" si="8"/>
        <v>01205</v>
      </c>
      <c r="U9" s="5" t="str">
        <f t="shared" si="1"/>
        <v>北海道室蘭市</v>
      </c>
      <c r="V9" s="21">
        <f t="shared" si="9"/>
        <v>0.6311729659857136</v>
      </c>
      <c r="W9" s="21">
        <f t="shared" si="2"/>
        <v>7.7906321468389529E-3</v>
      </c>
      <c r="X9" s="21">
        <f t="shared" si="2"/>
        <v>6.6277990615997979E-4</v>
      </c>
      <c r="Y9" s="21">
        <f t="shared" si="10"/>
        <v>0.10461486794177922</v>
      </c>
      <c r="Z9" s="21">
        <f t="shared" si="10"/>
        <v>0.14186298090986663</v>
      </c>
      <c r="AA9" s="21">
        <f t="shared" si="11"/>
        <v>4.8514515796489771E-2</v>
      </c>
      <c r="AB9" s="21">
        <f t="shared" si="11"/>
        <v>2.6658204217776784E-2</v>
      </c>
      <c r="AC9" s="21">
        <f t="shared" si="11"/>
        <v>3.2940746904198915E-3</v>
      </c>
      <c r="AD9" s="21">
        <f t="shared" si="11"/>
        <v>2.6950169977555276E-2</v>
      </c>
      <c r="AE9" s="21">
        <f t="shared" si="12"/>
        <v>8.4788084273998785E-3</v>
      </c>
      <c r="AF9" s="137">
        <f>VLOOKUP(T9,人口!$A$2:$E$1748,5,0)</f>
        <v>82977</v>
      </c>
      <c r="AG9" s="14">
        <f t="shared" si="13"/>
        <v>0</v>
      </c>
      <c r="AH9" s="14">
        <f t="shared" si="14"/>
        <v>0</v>
      </c>
      <c r="AI9" s="14">
        <f t="shared" si="15"/>
        <v>0</v>
      </c>
      <c r="AJ9" s="14">
        <f t="shared" si="16"/>
        <v>1</v>
      </c>
      <c r="AK9" s="14">
        <f t="shared" si="17"/>
        <v>0</v>
      </c>
      <c r="AL9" s="14">
        <f t="shared" si="18"/>
        <v>0</v>
      </c>
      <c r="AM9" s="14">
        <f t="shared" si="19"/>
        <v>0</v>
      </c>
      <c r="AN9" s="14">
        <f t="shared" si="20"/>
        <v>0</v>
      </c>
      <c r="AO9" s="5" t="str">
        <f t="shared" si="21"/>
        <v>3万～10万人未満の市町村平均</v>
      </c>
      <c r="AR9" s="5" t="str">
        <f>AQ5</f>
        <v>山形県札幌市</v>
      </c>
      <c r="AS9" s="5" t="e">
        <f>AQ6</f>
        <v>#N/A</v>
      </c>
      <c r="AT9" s="5" t="str">
        <f>AQ7</f>
        <v>全国の市町村平均</v>
      </c>
    </row>
    <row r="10" spans="1:53" s="5" customFormat="1" ht="18" customHeight="1" x14ac:dyDescent="0.3">
      <c r="A10" s="5" t="str">
        <f t="shared" si="4"/>
        <v>01206</v>
      </c>
      <c r="B10" s="22">
        <v>1</v>
      </c>
      <c r="C10" s="23" t="s">
        <v>26</v>
      </c>
      <c r="D10" s="23">
        <v>1206</v>
      </c>
      <c r="E10" s="24" t="s">
        <v>357</v>
      </c>
      <c r="F10" s="25">
        <v>592.14968706420075</v>
      </c>
      <c r="G10" s="26">
        <v>16.220583656557672</v>
      </c>
      <c r="H10" s="26">
        <v>26.853926738010031</v>
      </c>
      <c r="I10" s="26">
        <f t="shared" si="5"/>
        <v>635.22419745876846</v>
      </c>
      <c r="J10" s="26">
        <v>319.62592251872559</v>
      </c>
      <c r="K10" s="26">
        <v>460.07787369012431</v>
      </c>
      <c r="L10" s="26">
        <f t="shared" si="6"/>
        <v>779.70379620884989</v>
      </c>
      <c r="M10" s="26">
        <v>167.6032312425672</v>
      </c>
      <c r="N10" s="26">
        <v>121.90660205091669</v>
      </c>
      <c r="O10" s="26">
        <v>10.431975993998782</v>
      </c>
      <c r="P10" s="26">
        <v>69.639209177905741</v>
      </c>
      <c r="Q10" s="26">
        <f t="shared" si="0"/>
        <v>369.58101846538841</v>
      </c>
      <c r="R10" s="27">
        <v>17.514728436274563</v>
      </c>
      <c r="S10" s="143">
        <f t="shared" si="7"/>
        <v>1802.0237405692812</v>
      </c>
      <c r="T10" s="140" t="str">
        <f t="shared" si="8"/>
        <v>01206</v>
      </c>
      <c r="U10" s="5" t="str">
        <f t="shared" si="1"/>
        <v>北海道釧路市</v>
      </c>
      <c r="V10" s="21">
        <f t="shared" si="9"/>
        <v>0.3286026003614877</v>
      </c>
      <c r="W10" s="21">
        <f t="shared" si="2"/>
        <v>9.0013151832469152E-3</v>
      </c>
      <c r="X10" s="21">
        <f t="shared" si="2"/>
        <v>1.4902093759056998E-2</v>
      </c>
      <c r="Y10" s="21">
        <f t="shared" si="10"/>
        <v>0.17737053920152676</v>
      </c>
      <c r="Z10" s="21">
        <f t="shared" si="10"/>
        <v>0.25531177161116653</v>
      </c>
      <c r="AA10" s="21">
        <f t="shared" si="11"/>
        <v>9.3008336943229894E-2</v>
      </c>
      <c r="AB10" s="21">
        <f t="shared" si="11"/>
        <v>6.7649831301559271E-2</v>
      </c>
      <c r="AC10" s="21">
        <f t="shared" si="11"/>
        <v>5.7890336065734588E-3</v>
      </c>
      <c r="AD10" s="21">
        <f t="shared" si="11"/>
        <v>3.864500095648344E-2</v>
      </c>
      <c r="AE10" s="21">
        <f t="shared" si="12"/>
        <v>9.7194770756690741E-3</v>
      </c>
      <c r="AF10" s="137">
        <f>VLOOKUP(T10,人口!$A$2:$E$1748,5,0)</f>
        <v>168086</v>
      </c>
      <c r="AG10" s="14">
        <f t="shared" si="13"/>
        <v>0</v>
      </c>
      <c r="AH10" s="14">
        <f t="shared" si="14"/>
        <v>0</v>
      </c>
      <c r="AI10" s="14">
        <f t="shared" si="15"/>
        <v>0</v>
      </c>
      <c r="AJ10" s="14">
        <f t="shared" si="16"/>
        <v>0</v>
      </c>
      <c r="AK10" s="14">
        <f t="shared" si="17"/>
        <v>1</v>
      </c>
      <c r="AL10" s="14">
        <f t="shared" si="18"/>
        <v>0</v>
      </c>
      <c r="AM10" s="14">
        <f t="shared" si="19"/>
        <v>0</v>
      </c>
      <c r="AN10" s="14">
        <f t="shared" si="20"/>
        <v>0</v>
      </c>
      <c r="AO10" s="5" t="str">
        <f t="shared" si="21"/>
        <v>10万～20万人未満の市町村平均</v>
      </c>
      <c r="AQ10" s="5" t="s">
        <v>1226</v>
      </c>
      <c r="AR10" s="79" cm="1">
        <f t="array" ref="AR10:AR19">TRANSPOSE(AR5:BA5)</f>
        <v>0</v>
      </c>
      <c r="AS10" s="79" t="e" cm="1">
        <f t="array" ref="AS10:AS19">TRANSPOSE(AR6:BA6)</f>
        <v>#N/A</v>
      </c>
      <c r="AT10" s="79" cm="1">
        <f t="array" ref="AT10:AT19">TRANSPOSE(AR7:BA7)</f>
        <v>0.27645548861284397</v>
      </c>
    </row>
    <row r="11" spans="1:53" s="5" customFormat="1" ht="18" customHeight="1" x14ac:dyDescent="0.3">
      <c r="A11" s="5" t="str">
        <f t="shared" si="4"/>
        <v>01207</v>
      </c>
      <c r="B11" s="22">
        <v>1</v>
      </c>
      <c r="C11" s="23" t="s">
        <v>26</v>
      </c>
      <c r="D11" s="23">
        <v>1207</v>
      </c>
      <c r="E11" s="24" t="s">
        <v>408</v>
      </c>
      <c r="F11" s="25">
        <v>393.63833300596832</v>
      </c>
      <c r="G11" s="26">
        <v>19.61815653200593</v>
      </c>
      <c r="H11" s="26">
        <v>41.57609557669398</v>
      </c>
      <c r="I11" s="26">
        <f t="shared" si="5"/>
        <v>454.83258511466823</v>
      </c>
      <c r="J11" s="26">
        <v>344.64355297795015</v>
      </c>
      <c r="K11" s="26">
        <v>429.48005029219757</v>
      </c>
      <c r="L11" s="26">
        <f t="shared" si="6"/>
        <v>774.12360327014767</v>
      </c>
      <c r="M11" s="26">
        <v>178.02222775460265</v>
      </c>
      <c r="N11" s="26">
        <v>126.96820150458382</v>
      </c>
      <c r="O11" s="26">
        <v>10.305180621655223</v>
      </c>
      <c r="P11" s="26">
        <v>0</v>
      </c>
      <c r="Q11" s="26">
        <f t="shared" si="0"/>
        <v>315.29560988084171</v>
      </c>
      <c r="R11" s="27">
        <v>11.983715801151519</v>
      </c>
      <c r="S11" s="143">
        <f t="shared" si="7"/>
        <v>1556.2355140668092</v>
      </c>
      <c r="T11" s="140" t="str">
        <f t="shared" si="8"/>
        <v>01207</v>
      </c>
      <c r="U11" s="5" t="str">
        <f t="shared" si="1"/>
        <v>北海道帯広市</v>
      </c>
      <c r="V11" s="21">
        <f t="shared" si="9"/>
        <v>0.25294264874941635</v>
      </c>
      <c r="W11" s="21">
        <f t="shared" si="2"/>
        <v>1.260616169897002E-2</v>
      </c>
      <c r="X11" s="21">
        <f t="shared" si="2"/>
        <v>2.6715812099703258E-2</v>
      </c>
      <c r="Y11" s="21">
        <f t="shared" si="10"/>
        <v>0.22145976612326213</v>
      </c>
      <c r="Z11" s="21">
        <f t="shared" si="10"/>
        <v>0.27597368548020423</v>
      </c>
      <c r="AA11" s="21">
        <f t="shared" si="11"/>
        <v>0.11439285772973316</v>
      </c>
      <c r="AB11" s="21">
        <f t="shared" si="11"/>
        <v>8.1586752362941564E-2</v>
      </c>
      <c r="AC11" s="21">
        <f t="shared" si="11"/>
        <v>6.6218644469341042E-3</v>
      </c>
      <c r="AD11" s="21">
        <f t="shared" si="11"/>
        <v>0</v>
      </c>
      <c r="AE11" s="21">
        <f t="shared" si="12"/>
        <v>7.7004513088351602E-3</v>
      </c>
      <c r="AF11" s="137">
        <f>VLOOKUP(T11,人口!$A$2:$E$1748,5,0)</f>
        <v>166043</v>
      </c>
      <c r="AG11" s="14">
        <f t="shared" si="13"/>
        <v>0</v>
      </c>
      <c r="AH11" s="14">
        <f t="shared" si="14"/>
        <v>0</v>
      </c>
      <c r="AI11" s="14">
        <f t="shared" si="15"/>
        <v>0</v>
      </c>
      <c r="AJ11" s="14">
        <f t="shared" si="16"/>
        <v>0</v>
      </c>
      <c r="AK11" s="14">
        <f t="shared" si="17"/>
        <v>1</v>
      </c>
      <c r="AL11" s="14">
        <f t="shared" si="18"/>
        <v>0</v>
      </c>
      <c r="AM11" s="14">
        <f t="shared" si="19"/>
        <v>0</v>
      </c>
      <c r="AN11" s="14">
        <f t="shared" si="20"/>
        <v>0</v>
      </c>
      <c r="AO11" s="5" t="str">
        <f t="shared" si="21"/>
        <v>10万～20万人未満の市町村平均</v>
      </c>
      <c r="AQ11" s="5" t="s">
        <v>1269</v>
      </c>
      <c r="AR11" s="79">
        <v>0</v>
      </c>
      <c r="AS11" s="79" t="e">
        <v>#N/A</v>
      </c>
      <c r="AT11" s="79">
        <v>1.0309921987136067E-2</v>
      </c>
    </row>
    <row r="12" spans="1:53" s="5" customFormat="1" ht="18" customHeight="1" x14ac:dyDescent="0.3">
      <c r="A12" s="5" t="str">
        <f t="shared" si="4"/>
        <v>01208</v>
      </c>
      <c r="B12" s="22">
        <v>1</v>
      </c>
      <c r="C12" s="23" t="s">
        <v>26</v>
      </c>
      <c r="D12" s="23">
        <v>1208</v>
      </c>
      <c r="E12" s="24" t="s">
        <v>463</v>
      </c>
      <c r="F12" s="25">
        <v>160.94781826722055</v>
      </c>
      <c r="G12" s="26">
        <v>13.549908305967595</v>
      </c>
      <c r="H12" s="26">
        <v>50.297145739198854</v>
      </c>
      <c r="I12" s="26">
        <f t="shared" si="5"/>
        <v>224.79487231238699</v>
      </c>
      <c r="J12" s="26">
        <v>209.19826122890879</v>
      </c>
      <c r="K12" s="26">
        <v>300.30385253090913</v>
      </c>
      <c r="L12" s="26">
        <f t="shared" si="6"/>
        <v>509.50211375981792</v>
      </c>
      <c r="M12" s="26">
        <v>120.9994704921245</v>
      </c>
      <c r="N12" s="26">
        <v>101.99219127265785</v>
      </c>
      <c r="O12" s="26">
        <v>7.2384455587025567</v>
      </c>
      <c r="P12" s="26">
        <v>0</v>
      </c>
      <c r="Q12" s="26">
        <f t="shared" si="0"/>
        <v>230.2301073234849</v>
      </c>
      <c r="R12" s="27">
        <v>11.220425229509999</v>
      </c>
      <c r="S12" s="143">
        <f t="shared" si="7"/>
        <v>975.74751862519975</v>
      </c>
      <c r="T12" s="140" t="str">
        <f t="shared" si="8"/>
        <v>01208</v>
      </c>
      <c r="U12" s="5" t="str">
        <f t="shared" si="1"/>
        <v>北海道北見市</v>
      </c>
      <c r="V12" s="21">
        <f t="shared" si="9"/>
        <v>0.16494822194781639</v>
      </c>
      <c r="W12" s="21">
        <f t="shared" si="2"/>
        <v>1.3886695120740892E-2</v>
      </c>
      <c r="X12" s="21">
        <f t="shared" si="2"/>
        <v>5.1547295564805626E-2</v>
      </c>
      <c r="Y12" s="21">
        <f t="shared" si="10"/>
        <v>0.21439794335696916</v>
      </c>
      <c r="Z12" s="21">
        <f t="shared" si="10"/>
        <v>0.30776798997555088</v>
      </c>
      <c r="AA12" s="21">
        <f t="shared" si="11"/>
        <v>0.12400694665625107</v>
      </c>
      <c r="AB12" s="21">
        <f t="shared" si="11"/>
        <v>0.10452723611981296</v>
      </c>
      <c r="AC12" s="21">
        <f t="shared" si="11"/>
        <v>7.4183591764612616E-3</v>
      </c>
      <c r="AD12" s="21">
        <f t="shared" si="11"/>
        <v>0</v>
      </c>
      <c r="AE12" s="21">
        <f t="shared" si="12"/>
        <v>1.1499312081591819E-2</v>
      </c>
      <c r="AF12" s="137">
        <f>VLOOKUP(T12,人口!$A$2:$E$1748,5,0)</f>
        <v>116630</v>
      </c>
      <c r="AG12" s="14">
        <f t="shared" si="13"/>
        <v>0</v>
      </c>
      <c r="AH12" s="14">
        <f t="shared" si="14"/>
        <v>0</v>
      </c>
      <c r="AI12" s="14">
        <f t="shared" si="15"/>
        <v>0</v>
      </c>
      <c r="AJ12" s="14">
        <f t="shared" si="16"/>
        <v>0</v>
      </c>
      <c r="AK12" s="14">
        <f t="shared" si="17"/>
        <v>1</v>
      </c>
      <c r="AL12" s="14">
        <f t="shared" si="18"/>
        <v>0</v>
      </c>
      <c r="AM12" s="14">
        <f t="shared" si="19"/>
        <v>0</v>
      </c>
      <c r="AN12" s="14">
        <f t="shared" si="20"/>
        <v>0</v>
      </c>
      <c r="AO12" s="5" t="str">
        <f t="shared" si="21"/>
        <v>10万～20万人未満の市町村平均</v>
      </c>
      <c r="AQ12" s="5" t="s">
        <v>1304</v>
      </c>
      <c r="AR12" s="79">
        <v>0</v>
      </c>
      <c r="AS12" s="79" t="e">
        <v>#N/A</v>
      </c>
      <c r="AT12" s="79">
        <v>5.0802479984562686E-2</v>
      </c>
    </row>
    <row r="13" spans="1:53" s="5" customFormat="1" ht="18" customHeight="1" x14ac:dyDescent="0.3">
      <c r="A13" s="5" t="str">
        <f t="shared" si="4"/>
        <v>01209</v>
      </c>
      <c r="B13" s="22">
        <v>1</v>
      </c>
      <c r="C13" s="23" t="s">
        <v>26</v>
      </c>
      <c r="D13" s="23">
        <v>1209</v>
      </c>
      <c r="E13" s="24" t="s">
        <v>516</v>
      </c>
      <c r="F13" s="25">
        <v>26.597808958817723</v>
      </c>
      <c r="G13" s="26">
        <v>0.73228195096824666</v>
      </c>
      <c r="H13" s="26">
        <v>2.4608903923899863</v>
      </c>
      <c r="I13" s="26">
        <f t="shared" si="5"/>
        <v>29.790981302175958</v>
      </c>
      <c r="J13" s="26">
        <v>11.70398993909324</v>
      </c>
      <c r="K13" s="26">
        <v>22.337092980403039</v>
      </c>
      <c r="L13" s="26">
        <f t="shared" si="6"/>
        <v>34.041082919496276</v>
      </c>
      <c r="M13" s="26">
        <v>7.2388628378761428</v>
      </c>
      <c r="N13" s="26">
        <v>5.0952792979405919</v>
      </c>
      <c r="O13" s="26">
        <v>0.48216996952379465</v>
      </c>
      <c r="P13" s="26">
        <v>0</v>
      </c>
      <c r="Q13" s="26">
        <f t="shared" si="0"/>
        <v>12.816312105340529</v>
      </c>
      <c r="R13" s="27">
        <v>0</v>
      </c>
      <c r="S13" s="143">
        <f t="shared" si="7"/>
        <v>76.648376327012755</v>
      </c>
      <c r="T13" s="140" t="str">
        <f t="shared" si="8"/>
        <v>01209</v>
      </c>
      <c r="U13" s="5" t="str">
        <f t="shared" si="1"/>
        <v>北海道夕張市</v>
      </c>
      <c r="V13" s="21">
        <f t="shared" si="9"/>
        <v>0.34701072916849257</v>
      </c>
      <c r="W13" s="21">
        <f t="shared" si="2"/>
        <v>9.5537829509138947E-3</v>
      </c>
      <c r="X13" s="21">
        <f t="shared" si="2"/>
        <v>3.2106229907478266E-2</v>
      </c>
      <c r="Y13" s="21">
        <f t="shared" si="10"/>
        <v>0.15269716724538715</v>
      </c>
      <c r="Z13" s="21">
        <f t="shared" si="10"/>
        <v>0.29142291136219284</v>
      </c>
      <c r="AA13" s="21">
        <f t="shared" si="11"/>
        <v>9.4442481168710568E-2</v>
      </c>
      <c r="AB13" s="21">
        <f t="shared" si="11"/>
        <v>6.6476023917350635E-2</v>
      </c>
      <c r="AC13" s="21">
        <f t="shared" si="11"/>
        <v>6.2906742794741526E-3</v>
      </c>
      <c r="AD13" s="21">
        <f t="shared" si="11"/>
        <v>0</v>
      </c>
      <c r="AE13" s="21">
        <f t="shared" si="12"/>
        <v>0</v>
      </c>
      <c r="AF13" s="137">
        <f>VLOOKUP(T13,人口!$A$2:$E$1748,5,0)</f>
        <v>7769</v>
      </c>
      <c r="AG13" s="14">
        <f t="shared" si="13"/>
        <v>0</v>
      </c>
      <c r="AH13" s="14">
        <f t="shared" si="14"/>
        <v>1</v>
      </c>
      <c r="AI13" s="14">
        <f t="shared" si="15"/>
        <v>0</v>
      </c>
      <c r="AJ13" s="14">
        <f t="shared" si="16"/>
        <v>0</v>
      </c>
      <c r="AK13" s="14">
        <f t="shared" si="17"/>
        <v>0</v>
      </c>
      <c r="AL13" s="14">
        <f t="shared" si="18"/>
        <v>0</v>
      </c>
      <c r="AM13" s="14">
        <f t="shared" si="19"/>
        <v>0</v>
      </c>
      <c r="AN13" s="14">
        <f t="shared" si="20"/>
        <v>0</v>
      </c>
      <c r="AO13" s="5" t="str">
        <f t="shared" si="21"/>
        <v>5千～1万人未満の市町村平均</v>
      </c>
      <c r="AQ13" s="5" t="s">
        <v>1339</v>
      </c>
      <c r="AR13" s="79">
        <v>0</v>
      </c>
      <c r="AS13" s="79" t="e">
        <v>#N/A</v>
      </c>
      <c r="AT13" s="79">
        <v>0.16536247281989408</v>
      </c>
    </row>
    <row r="14" spans="1:53" s="5" customFormat="1" ht="18" customHeight="1" x14ac:dyDescent="0.3">
      <c r="A14" s="5" t="str">
        <f t="shared" si="4"/>
        <v>01210</v>
      </c>
      <c r="B14" s="22">
        <v>1</v>
      </c>
      <c r="C14" s="23" t="s">
        <v>26</v>
      </c>
      <c r="D14" s="23">
        <v>1210</v>
      </c>
      <c r="E14" s="24" t="s">
        <v>570</v>
      </c>
      <c r="F14" s="25">
        <v>202.44550392075567</v>
      </c>
      <c r="G14" s="26">
        <v>7.2447453310865875</v>
      </c>
      <c r="H14" s="26">
        <v>34.754680103051562</v>
      </c>
      <c r="I14" s="26">
        <f t="shared" si="5"/>
        <v>244.44492935489382</v>
      </c>
      <c r="J14" s="26">
        <v>129.05831087209432</v>
      </c>
      <c r="K14" s="26">
        <v>202.41711951146738</v>
      </c>
      <c r="L14" s="26">
        <f t="shared" si="6"/>
        <v>331.47543038356173</v>
      </c>
      <c r="M14" s="26">
        <v>74.844557437433991</v>
      </c>
      <c r="N14" s="26">
        <v>61.066369074090645</v>
      </c>
      <c r="O14" s="26">
        <v>4.9905119383972609</v>
      </c>
      <c r="P14" s="26">
        <v>0</v>
      </c>
      <c r="Q14" s="26">
        <f t="shared" si="0"/>
        <v>140.90143844992187</v>
      </c>
      <c r="R14" s="27">
        <v>9.7236821282999983</v>
      </c>
      <c r="S14" s="143">
        <f t="shared" si="7"/>
        <v>726.54548031667741</v>
      </c>
      <c r="T14" s="140" t="str">
        <f t="shared" si="8"/>
        <v>01210</v>
      </c>
      <c r="U14" s="5" t="str">
        <f t="shared" si="1"/>
        <v>北海道岩見沢市</v>
      </c>
      <c r="V14" s="21">
        <f t="shared" si="9"/>
        <v>0.27864119921648439</v>
      </c>
      <c r="W14" s="21">
        <f t="shared" si="2"/>
        <v>9.9714959728726682E-3</v>
      </c>
      <c r="X14" s="21">
        <f t="shared" si="2"/>
        <v>4.7835518965589234E-2</v>
      </c>
      <c r="Y14" s="21">
        <f t="shared" si="10"/>
        <v>0.17763280395859324</v>
      </c>
      <c r="Z14" s="21">
        <f t="shared" si="10"/>
        <v>0.27860213158746838</v>
      </c>
      <c r="AA14" s="21">
        <f t="shared" si="11"/>
        <v>0.1030142771032196</v>
      </c>
      <c r="AB14" s="21">
        <f t="shared" si="11"/>
        <v>8.405030480331914E-2</v>
      </c>
      <c r="AC14" s="21">
        <f t="shared" si="11"/>
        <v>6.8688224943909363E-3</v>
      </c>
      <c r="AD14" s="21">
        <f t="shared" si="11"/>
        <v>0</v>
      </c>
      <c r="AE14" s="21">
        <f t="shared" si="12"/>
        <v>1.338344589806238E-2</v>
      </c>
      <c r="AF14" s="137">
        <f>VLOOKUP(T14,人口!$A$2:$E$1748,5,0)</f>
        <v>80410</v>
      </c>
      <c r="AG14" s="14">
        <f t="shared" si="13"/>
        <v>0</v>
      </c>
      <c r="AH14" s="14">
        <f t="shared" si="14"/>
        <v>0</v>
      </c>
      <c r="AI14" s="14">
        <f t="shared" si="15"/>
        <v>0</v>
      </c>
      <c r="AJ14" s="14">
        <f t="shared" si="16"/>
        <v>1</v>
      </c>
      <c r="AK14" s="14">
        <f t="shared" si="17"/>
        <v>0</v>
      </c>
      <c r="AL14" s="14">
        <f t="shared" si="18"/>
        <v>0</v>
      </c>
      <c r="AM14" s="14">
        <f t="shared" si="19"/>
        <v>0</v>
      </c>
      <c r="AN14" s="14">
        <f t="shared" si="20"/>
        <v>0</v>
      </c>
      <c r="AO14" s="5" t="str">
        <f t="shared" si="21"/>
        <v>3万～10万人未満の市町村平均</v>
      </c>
      <c r="AQ14" s="5" t="s">
        <v>1371</v>
      </c>
      <c r="AR14" s="79">
        <v>0</v>
      </c>
      <c r="AS14" s="79" t="e">
        <v>#N/A</v>
      </c>
      <c r="AT14" s="79">
        <v>0.18754054864630698</v>
      </c>
    </row>
    <row r="15" spans="1:53" s="5" customFormat="1" ht="18" customHeight="1" x14ac:dyDescent="0.3">
      <c r="A15" s="5" t="str">
        <f t="shared" si="4"/>
        <v>01211</v>
      </c>
      <c r="B15" s="22">
        <v>1</v>
      </c>
      <c r="C15" s="23" t="s">
        <v>26</v>
      </c>
      <c r="D15" s="23">
        <v>1211</v>
      </c>
      <c r="E15" s="24" t="s">
        <v>621</v>
      </c>
      <c r="F15" s="25">
        <v>114.84394658418765</v>
      </c>
      <c r="G15" s="26">
        <v>3.8121736859229314</v>
      </c>
      <c r="H15" s="26">
        <v>36.956529401505762</v>
      </c>
      <c r="I15" s="26">
        <f t="shared" si="5"/>
        <v>155.61264967161634</v>
      </c>
      <c r="J15" s="26">
        <v>71.345532896565587</v>
      </c>
      <c r="K15" s="26">
        <v>88.364487756317473</v>
      </c>
      <c r="L15" s="26">
        <f t="shared" si="6"/>
        <v>159.71002065288306</v>
      </c>
      <c r="M15" s="26">
        <v>36.240472285752389</v>
      </c>
      <c r="N15" s="26">
        <v>32.015097685077144</v>
      </c>
      <c r="O15" s="26">
        <v>2.1746368338453133</v>
      </c>
      <c r="P15" s="26">
        <v>4.5724304636734727</v>
      </c>
      <c r="Q15" s="26">
        <f t="shared" si="0"/>
        <v>75.002637268348309</v>
      </c>
      <c r="R15" s="27">
        <v>0</v>
      </c>
      <c r="S15" s="143">
        <f t="shared" si="7"/>
        <v>390.32530759284771</v>
      </c>
      <c r="T15" s="140" t="str">
        <f t="shared" si="8"/>
        <v>01211</v>
      </c>
      <c r="U15" s="5" t="str">
        <f t="shared" si="1"/>
        <v>北海道網走市</v>
      </c>
      <c r="V15" s="21">
        <f t="shared" si="9"/>
        <v>0.29422623732095415</v>
      </c>
      <c r="W15" s="21">
        <f t="shared" si="2"/>
        <v>9.76665773847144E-3</v>
      </c>
      <c r="X15" s="21">
        <f t="shared" si="2"/>
        <v>9.4681355993589567E-2</v>
      </c>
      <c r="Y15" s="21">
        <f t="shared" si="10"/>
        <v>0.18278479900920705</v>
      </c>
      <c r="Z15" s="21">
        <f t="shared" si="10"/>
        <v>0.22638677543422669</v>
      </c>
      <c r="AA15" s="21">
        <f t="shared" si="11"/>
        <v>9.284684231532124E-2</v>
      </c>
      <c r="AB15" s="21">
        <f t="shared" si="11"/>
        <v>8.202157805886473E-2</v>
      </c>
      <c r="AC15" s="21">
        <f t="shared" si="11"/>
        <v>5.5713447002870209E-3</v>
      </c>
      <c r="AD15" s="21">
        <f t="shared" si="11"/>
        <v>1.1714409429078121E-2</v>
      </c>
      <c r="AE15" s="21">
        <f t="shared" si="12"/>
        <v>0</v>
      </c>
      <c r="AF15" s="137">
        <f>VLOOKUP(T15,人口!$A$2:$E$1748,5,0)</f>
        <v>35039</v>
      </c>
      <c r="AG15" s="14">
        <f t="shared" si="13"/>
        <v>0</v>
      </c>
      <c r="AH15" s="14">
        <f t="shared" si="14"/>
        <v>0</v>
      </c>
      <c r="AI15" s="14">
        <f t="shared" si="15"/>
        <v>0</v>
      </c>
      <c r="AJ15" s="14">
        <f t="shared" si="16"/>
        <v>1</v>
      </c>
      <c r="AK15" s="14">
        <f t="shared" si="17"/>
        <v>0</v>
      </c>
      <c r="AL15" s="14">
        <f t="shared" si="18"/>
        <v>0</v>
      </c>
      <c r="AM15" s="14">
        <f t="shared" si="19"/>
        <v>0</v>
      </c>
      <c r="AN15" s="14">
        <f t="shared" si="20"/>
        <v>0</v>
      </c>
      <c r="AO15" s="5" t="str">
        <f t="shared" si="21"/>
        <v>3万～10万人未満の市町村平均</v>
      </c>
      <c r="AQ15" s="5" t="s">
        <v>1403</v>
      </c>
      <c r="AR15" s="79">
        <v>0</v>
      </c>
      <c r="AS15" s="79" t="e">
        <v>#N/A</v>
      </c>
      <c r="AT15" s="79">
        <v>0.13220746647936329</v>
      </c>
    </row>
    <row r="16" spans="1:53" s="5" customFormat="1" ht="18" customHeight="1" x14ac:dyDescent="0.3">
      <c r="A16" s="5" t="str">
        <f t="shared" si="4"/>
        <v>01212</v>
      </c>
      <c r="B16" s="22">
        <v>1</v>
      </c>
      <c r="C16" s="23" t="s">
        <v>26</v>
      </c>
      <c r="D16" s="23">
        <v>1212</v>
      </c>
      <c r="E16" s="24" t="s">
        <v>674</v>
      </c>
      <c r="F16" s="25">
        <v>20.64302329631041</v>
      </c>
      <c r="G16" s="26">
        <v>3.3168064837973525</v>
      </c>
      <c r="H16" s="26">
        <v>4.0151369560047154</v>
      </c>
      <c r="I16" s="26">
        <f t="shared" si="5"/>
        <v>27.974966736112478</v>
      </c>
      <c r="J16" s="26">
        <v>41.818065095132269</v>
      </c>
      <c r="K16" s="26">
        <v>55.604067480218291</v>
      </c>
      <c r="L16" s="26">
        <f t="shared" si="6"/>
        <v>97.42213257535056</v>
      </c>
      <c r="M16" s="26">
        <v>17.923666318672655</v>
      </c>
      <c r="N16" s="26">
        <v>15.026021952283729</v>
      </c>
      <c r="O16" s="26">
        <v>1.2856417709725068</v>
      </c>
      <c r="P16" s="26">
        <v>4.4429082383769236</v>
      </c>
      <c r="Q16" s="26">
        <f t="shared" si="0"/>
        <v>38.678238280305813</v>
      </c>
      <c r="R16" s="27">
        <v>1.2422739936435657E-2</v>
      </c>
      <c r="S16" s="143">
        <f t="shared" si="7"/>
        <v>164.08776033170528</v>
      </c>
      <c r="T16" s="140" t="str">
        <f t="shared" si="8"/>
        <v>01212</v>
      </c>
      <c r="U16" s="5" t="str">
        <f t="shared" si="1"/>
        <v>北海道留萌市</v>
      </c>
      <c r="V16" s="21">
        <f t="shared" si="9"/>
        <v>0.12580477212060365</v>
      </c>
      <c r="W16" s="21">
        <f t="shared" si="2"/>
        <v>2.0213612990343646E-2</v>
      </c>
      <c r="X16" s="21">
        <f t="shared" si="2"/>
        <v>2.4469448226291043E-2</v>
      </c>
      <c r="Y16" s="21">
        <f t="shared" si="10"/>
        <v>0.25485182447853866</v>
      </c>
      <c r="Z16" s="21">
        <f t="shared" si="10"/>
        <v>0.33886785563904359</v>
      </c>
      <c r="AA16" s="21">
        <f t="shared" si="11"/>
        <v>0.10923219551805545</v>
      </c>
      <c r="AB16" s="21">
        <f t="shared" si="11"/>
        <v>9.1573082123300689E-2</v>
      </c>
      <c r="AC16" s="21">
        <f t="shared" si="11"/>
        <v>7.8350863487536629E-3</v>
      </c>
      <c r="AD16" s="21">
        <f t="shared" si="11"/>
        <v>2.7076414653936003E-2</v>
      </c>
      <c r="AE16" s="21">
        <f t="shared" si="12"/>
        <v>7.5707901133655216E-5</v>
      </c>
      <c r="AF16" s="137">
        <f>VLOOKUP(T16,人口!$A$2:$E$1748,5,0)</f>
        <v>20715</v>
      </c>
      <c r="AG16" s="14">
        <f t="shared" si="13"/>
        <v>0</v>
      </c>
      <c r="AH16" s="14">
        <f t="shared" si="14"/>
        <v>0</v>
      </c>
      <c r="AI16" s="14">
        <f t="shared" si="15"/>
        <v>1</v>
      </c>
      <c r="AJ16" s="14">
        <f t="shared" si="16"/>
        <v>0</v>
      </c>
      <c r="AK16" s="14">
        <f t="shared" si="17"/>
        <v>0</v>
      </c>
      <c r="AL16" s="14">
        <f t="shared" si="18"/>
        <v>0</v>
      </c>
      <c r="AM16" s="14">
        <f t="shared" si="19"/>
        <v>0</v>
      </c>
      <c r="AN16" s="14">
        <f t="shared" si="20"/>
        <v>0</v>
      </c>
      <c r="AO16" s="5" t="str">
        <f t="shared" si="21"/>
        <v>1万～3万人未満の市町村平均</v>
      </c>
      <c r="AQ16" s="5" t="s">
        <v>1430</v>
      </c>
      <c r="AR16" s="79">
        <v>0</v>
      </c>
      <c r="AS16" s="79" t="e">
        <v>#N/A</v>
      </c>
      <c r="AT16" s="79">
        <v>0.13690481094680995</v>
      </c>
    </row>
    <row r="17" spans="1:55" s="5" customFormat="1" ht="18" customHeight="1" x14ac:dyDescent="0.3">
      <c r="A17" s="5" t="str">
        <f t="shared" si="4"/>
        <v>01213</v>
      </c>
      <c r="B17" s="22">
        <v>1</v>
      </c>
      <c r="C17" s="23" t="s">
        <v>26</v>
      </c>
      <c r="D17" s="23">
        <v>1213</v>
      </c>
      <c r="E17" s="24" t="s">
        <v>727</v>
      </c>
      <c r="F17" s="25">
        <v>3233.627272672134</v>
      </c>
      <c r="G17" s="26">
        <v>23.363024891553106</v>
      </c>
      <c r="H17" s="26">
        <v>15.58563915180325</v>
      </c>
      <c r="I17" s="26">
        <f t="shared" si="5"/>
        <v>3272.5759367154906</v>
      </c>
      <c r="J17" s="26">
        <v>297.08142866651872</v>
      </c>
      <c r="K17" s="26">
        <v>435.73404666961528</v>
      </c>
      <c r="L17" s="26">
        <f t="shared" si="6"/>
        <v>732.815475336134</v>
      </c>
      <c r="M17" s="26">
        <v>173.42710967787698</v>
      </c>
      <c r="N17" s="26">
        <v>177.61787588552869</v>
      </c>
      <c r="O17" s="26">
        <v>10.627847846723341</v>
      </c>
      <c r="P17" s="26">
        <v>200.30055100186104</v>
      </c>
      <c r="Q17" s="26">
        <f t="shared" si="0"/>
        <v>561.97338441199008</v>
      </c>
      <c r="R17" s="27">
        <v>14.751088493760005</v>
      </c>
      <c r="S17" s="143">
        <f t="shared" si="7"/>
        <v>4582.1158849573749</v>
      </c>
      <c r="T17" s="140" t="str">
        <f t="shared" si="8"/>
        <v>01213</v>
      </c>
      <c r="U17" s="5" t="str">
        <f t="shared" si="1"/>
        <v>北海道苫小牧市</v>
      </c>
      <c r="V17" s="21">
        <f t="shared" si="9"/>
        <v>0.70570613093566814</v>
      </c>
      <c r="W17" s="21">
        <f t="shared" si="2"/>
        <v>5.0987416028153206E-3</v>
      </c>
      <c r="X17" s="21">
        <f t="shared" si="2"/>
        <v>3.4014065866315897E-3</v>
      </c>
      <c r="Y17" s="21">
        <f t="shared" si="10"/>
        <v>6.4834988054712259E-2</v>
      </c>
      <c r="Z17" s="21">
        <f t="shared" si="10"/>
        <v>9.5094506033792436E-2</v>
      </c>
      <c r="AA17" s="21">
        <f t="shared" si="11"/>
        <v>3.7848695675118282E-2</v>
      </c>
      <c r="AB17" s="21">
        <f t="shared" si="11"/>
        <v>3.8763287604451538E-2</v>
      </c>
      <c r="AC17" s="21">
        <f t="shared" si="11"/>
        <v>2.319419262531857E-3</v>
      </c>
      <c r="AD17" s="21">
        <f t="shared" si="11"/>
        <v>4.3713549816456539E-2</v>
      </c>
      <c r="AE17" s="21">
        <f t="shared" si="12"/>
        <v>3.2192744278219465E-3</v>
      </c>
      <c r="AF17" s="137">
        <f>VLOOKUP(T17,人口!$A$2:$E$1748,5,0)</f>
        <v>171242</v>
      </c>
      <c r="AG17" s="14">
        <f t="shared" si="13"/>
        <v>0</v>
      </c>
      <c r="AH17" s="14">
        <f t="shared" si="14"/>
        <v>0</v>
      </c>
      <c r="AI17" s="14">
        <f t="shared" si="15"/>
        <v>0</v>
      </c>
      <c r="AJ17" s="14">
        <f t="shared" si="16"/>
        <v>0</v>
      </c>
      <c r="AK17" s="14">
        <f t="shared" si="17"/>
        <v>1</v>
      </c>
      <c r="AL17" s="14">
        <f t="shared" si="18"/>
        <v>0</v>
      </c>
      <c r="AM17" s="14">
        <f t="shared" si="19"/>
        <v>0</v>
      </c>
      <c r="AN17" s="14">
        <f t="shared" si="20"/>
        <v>0</v>
      </c>
      <c r="AO17" s="5" t="str">
        <f t="shared" si="21"/>
        <v>10万～20万人未満の市町村平均</v>
      </c>
      <c r="AQ17" s="5" t="s">
        <v>1458</v>
      </c>
      <c r="AR17" s="79">
        <v>0</v>
      </c>
      <c r="AS17" s="79" t="e">
        <v>#N/A</v>
      </c>
      <c r="AT17" s="79">
        <v>8.8681669769497314E-3</v>
      </c>
    </row>
    <row r="18" spans="1:55" s="5" customFormat="1" ht="18" customHeight="1" x14ac:dyDescent="0.3">
      <c r="A18" s="5" t="str">
        <f t="shared" si="4"/>
        <v>01214</v>
      </c>
      <c r="B18" s="22">
        <v>1</v>
      </c>
      <c r="C18" s="23" t="s">
        <v>26</v>
      </c>
      <c r="D18" s="23">
        <v>1214</v>
      </c>
      <c r="E18" s="24" t="s">
        <v>781</v>
      </c>
      <c r="F18" s="25">
        <v>137.49139502900786</v>
      </c>
      <c r="G18" s="26">
        <v>4.8675212034948157</v>
      </c>
      <c r="H18" s="26">
        <v>17.614794387633587</v>
      </c>
      <c r="I18" s="26">
        <f t="shared" si="5"/>
        <v>159.97371062013627</v>
      </c>
      <c r="J18" s="26">
        <v>66.694909789251469</v>
      </c>
      <c r="K18" s="26">
        <v>86.309046579315705</v>
      </c>
      <c r="L18" s="26">
        <f t="shared" si="6"/>
        <v>153.00395636856717</v>
      </c>
      <c r="M18" s="26">
        <v>32.089426929292195</v>
      </c>
      <c r="N18" s="26">
        <v>29.681565617559503</v>
      </c>
      <c r="O18" s="26">
        <v>2.0856380262385272</v>
      </c>
      <c r="P18" s="26">
        <v>40.737302704744017</v>
      </c>
      <c r="Q18" s="26">
        <f t="shared" si="0"/>
        <v>104.59393327783425</v>
      </c>
      <c r="R18" s="27">
        <v>0</v>
      </c>
      <c r="S18" s="143">
        <f t="shared" si="7"/>
        <v>417.5716002665377</v>
      </c>
      <c r="T18" s="140" t="str">
        <f t="shared" si="8"/>
        <v>01214</v>
      </c>
      <c r="U18" s="5" t="str">
        <f t="shared" si="1"/>
        <v>北海道稚内市</v>
      </c>
      <c r="V18" s="21">
        <f t="shared" si="9"/>
        <v>0.32926423861499809</v>
      </c>
      <c r="W18" s="21">
        <f t="shared" si="2"/>
        <v>1.1656734319067332E-2</v>
      </c>
      <c r="X18" s="21">
        <f t="shared" si="2"/>
        <v>4.2183889844017143E-2</v>
      </c>
      <c r="Y18" s="21">
        <f t="shared" si="10"/>
        <v>0.15972089516308061</v>
      </c>
      <c r="Z18" s="21">
        <f t="shared" si="10"/>
        <v>0.20669280795011988</v>
      </c>
      <c r="AA18" s="21">
        <f t="shared" si="11"/>
        <v>7.6847723621073324E-2</v>
      </c>
      <c r="AB18" s="21">
        <f t="shared" si="11"/>
        <v>7.1081380052220117E-2</v>
      </c>
      <c r="AC18" s="21">
        <f t="shared" si="11"/>
        <v>4.9946836061342675E-3</v>
      </c>
      <c r="AD18" s="21">
        <f t="shared" si="11"/>
        <v>9.7557646829289218E-2</v>
      </c>
      <c r="AE18" s="21">
        <f t="shared" si="12"/>
        <v>0</v>
      </c>
      <c r="AF18" s="137">
        <f>VLOOKUP(T18,人口!$A$2:$E$1748,5,0)</f>
        <v>33605</v>
      </c>
      <c r="AG18" s="14">
        <f t="shared" si="13"/>
        <v>0</v>
      </c>
      <c r="AH18" s="14">
        <f t="shared" si="14"/>
        <v>0</v>
      </c>
      <c r="AI18" s="14">
        <f t="shared" si="15"/>
        <v>0</v>
      </c>
      <c r="AJ18" s="14">
        <f t="shared" si="16"/>
        <v>1</v>
      </c>
      <c r="AK18" s="14">
        <f t="shared" si="17"/>
        <v>0</v>
      </c>
      <c r="AL18" s="14">
        <f t="shared" si="18"/>
        <v>0</v>
      </c>
      <c r="AM18" s="14">
        <f t="shared" si="19"/>
        <v>0</v>
      </c>
      <c r="AN18" s="14">
        <f t="shared" si="20"/>
        <v>0</v>
      </c>
      <c r="AO18" s="5" t="str">
        <f t="shared" si="21"/>
        <v>3万～10万人未満の市町村平均</v>
      </c>
      <c r="AQ18" s="5" t="s">
        <v>1483</v>
      </c>
      <c r="AR18" s="79">
        <v>0</v>
      </c>
      <c r="AS18" s="79" t="e">
        <v>#N/A</v>
      </c>
      <c r="AT18" s="79">
        <v>1.5762997257607502E-2</v>
      </c>
    </row>
    <row r="19" spans="1:55" s="5" customFormat="1" ht="18" customHeight="1" x14ac:dyDescent="0.3">
      <c r="A19" s="5" t="str">
        <f t="shared" si="4"/>
        <v>01215</v>
      </c>
      <c r="B19" s="22">
        <v>1</v>
      </c>
      <c r="C19" s="23" t="s">
        <v>26</v>
      </c>
      <c r="D19" s="23">
        <v>1215</v>
      </c>
      <c r="E19" s="24" t="s">
        <v>832</v>
      </c>
      <c r="F19" s="25">
        <v>35.729468524887274</v>
      </c>
      <c r="G19" s="26">
        <v>3.1175827177251088</v>
      </c>
      <c r="H19" s="26">
        <v>10.577511335711346</v>
      </c>
      <c r="I19" s="26">
        <f t="shared" si="5"/>
        <v>49.42456257832373</v>
      </c>
      <c r="J19" s="26">
        <v>34.300105238505417</v>
      </c>
      <c r="K19" s="26">
        <v>55.672257471872378</v>
      </c>
      <c r="L19" s="26">
        <f t="shared" si="6"/>
        <v>89.972362710377794</v>
      </c>
      <c r="M19" s="26">
        <v>19.900506170177092</v>
      </c>
      <c r="N19" s="26">
        <v>19.048357639798681</v>
      </c>
      <c r="O19" s="26">
        <v>1.3069294913414939</v>
      </c>
      <c r="P19" s="26">
        <v>0</v>
      </c>
      <c r="Q19" s="26">
        <f t="shared" si="0"/>
        <v>40.255793301317269</v>
      </c>
      <c r="R19" s="27">
        <v>0</v>
      </c>
      <c r="S19" s="143">
        <f t="shared" si="7"/>
        <v>179.65271859001882</v>
      </c>
      <c r="T19" s="140" t="str">
        <f t="shared" si="8"/>
        <v>01215</v>
      </c>
      <c r="U19" s="5" t="str">
        <f t="shared" si="1"/>
        <v>北海道美唄市</v>
      </c>
      <c r="V19" s="21">
        <f t="shared" si="9"/>
        <v>0.19888075619064047</v>
      </c>
      <c r="W19" s="21">
        <f t="shared" si="2"/>
        <v>1.7353384586623874E-2</v>
      </c>
      <c r="X19" s="21">
        <f t="shared" si="2"/>
        <v>5.8877546739774266E-2</v>
      </c>
      <c r="Y19" s="21">
        <f t="shared" si="10"/>
        <v>0.19092449870898345</v>
      </c>
      <c r="Z19" s="21">
        <f t="shared" si="10"/>
        <v>0.30988819934821421</v>
      </c>
      <c r="AA19" s="21">
        <f t="shared" si="11"/>
        <v>0.1107720847553193</v>
      </c>
      <c r="AB19" s="21">
        <f t="shared" si="11"/>
        <v>0.10602877479003522</v>
      </c>
      <c r="AC19" s="21">
        <f t="shared" si="11"/>
        <v>7.2747548804090552E-3</v>
      </c>
      <c r="AD19" s="21">
        <f t="shared" si="11"/>
        <v>0</v>
      </c>
      <c r="AE19" s="21">
        <f t="shared" si="12"/>
        <v>0</v>
      </c>
      <c r="AF19" s="137">
        <f>VLOOKUP(T19,人口!$A$2:$E$1748,5,0)</f>
        <v>21058</v>
      </c>
      <c r="AG19" s="14">
        <f t="shared" si="13"/>
        <v>0</v>
      </c>
      <c r="AH19" s="14">
        <f t="shared" si="14"/>
        <v>0</v>
      </c>
      <c r="AI19" s="14">
        <f t="shared" si="15"/>
        <v>1</v>
      </c>
      <c r="AJ19" s="14">
        <f t="shared" si="16"/>
        <v>0</v>
      </c>
      <c r="AK19" s="14">
        <f t="shared" si="17"/>
        <v>0</v>
      </c>
      <c r="AL19" s="14">
        <f t="shared" si="18"/>
        <v>0</v>
      </c>
      <c r="AM19" s="14">
        <f t="shared" si="19"/>
        <v>0</v>
      </c>
      <c r="AN19" s="14">
        <f t="shared" si="20"/>
        <v>0</v>
      </c>
      <c r="AO19" s="5" t="str">
        <f t="shared" si="21"/>
        <v>1万～3万人未満の市町村平均</v>
      </c>
      <c r="AQ19" s="5" t="s">
        <v>1507</v>
      </c>
      <c r="AR19" s="79">
        <v>0</v>
      </c>
      <c r="AS19" s="79" t="e">
        <v>#N/A</v>
      </c>
      <c r="AT19" s="79">
        <v>1.5785646288525388E-2</v>
      </c>
    </row>
    <row r="20" spans="1:55" s="5" customFormat="1" ht="18" customHeight="1" x14ac:dyDescent="0.3">
      <c r="A20" s="5" t="str">
        <f t="shared" si="4"/>
        <v>01216</v>
      </c>
      <c r="B20" s="22">
        <v>1</v>
      </c>
      <c r="C20" s="23" t="s">
        <v>26</v>
      </c>
      <c r="D20" s="23">
        <v>1216</v>
      </c>
      <c r="E20" s="24" t="s">
        <v>884</v>
      </c>
      <c r="F20" s="25">
        <v>42.629315696091496</v>
      </c>
      <c r="G20" s="26">
        <v>0.99073440425115722</v>
      </c>
      <c r="H20" s="26">
        <v>11.354634617518711</v>
      </c>
      <c r="I20" s="26">
        <f t="shared" si="5"/>
        <v>54.974684717861365</v>
      </c>
      <c r="J20" s="26">
        <v>18.743278194361832</v>
      </c>
      <c r="K20" s="26">
        <v>36.1309541492869</v>
      </c>
      <c r="L20" s="26">
        <f t="shared" si="6"/>
        <v>54.874232343648728</v>
      </c>
      <c r="M20" s="26">
        <v>11.911972180885014</v>
      </c>
      <c r="N20" s="26">
        <v>9.516961710412172</v>
      </c>
      <c r="O20" s="26">
        <v>0.81948413921897079</v>
      </c>
      <c r="P20" s="26">
        <v>0</v>
      </c>
      <c r="Q20" s="26">
        <f t="shared" si="0"/>
        <v>22.248418030516156</v>
      </c>
      <c r="R20" s="27">
        <v>0</v>
      </c>
      <c r="S20" s="143">
        <f t="shared" si="7"/>
        <v>132.09733509202624</v>
      </c>
      <c r="T20" s="140" t="str">
        <f t="shared" si="8"/>
        <v>01216</v>
      </c>
      <c r="U20" s="5" t="str">
        <f t="shared" si="1"/>
        <v>北海道芦別市</v>
      </c>
      <c r="V20" s="21">
        <f t="shared" si="9"/>
        <v>0.32271139812467509</v>
      </c>
      <c r="W20" s="21">
        <f t="shared" si="2"/>
        <v>7.500033241101778E-3</v>
      </c>
      <c r="X20" s="21">
        <f t="shared" si="2"/>
        <v>8.5956575956725012E-2</v>
      </c>
      <c r="Y20" s="21">
        <f t="shared" si="10"/>
        <v>0.14188990399620277</v>
      </c>
      <c r="Z20" s="21">
        <f t="shared" si="10"/>
        <v>0.27351766123151611</v>
      </c>
      <c r="AA20" s="21">
        <f t="shared" si="11"/>
        <v>9.0175719083102485E-2</v>
      </c>
      <c r="AB20" s="21">
        <f t="shared" si="11"/>
        <v>7.2045069673677631E-2</v>
      </c>
      <c r="AC20" s="21">
        <f t="shared" si="11"/>
        <v>6.2036386929991676E-3</v>
      </c>
      <c r="AD20" s="21">
        <f t="shared" si="11"/>
        <v>0</v>
      </c>
      <c r="AE20" s="21">
        <f t="shared" si="12"/>
        <v>0</v>
      </c>
      <c r="AF20" s="137">
        <f>VLOOKUP(T20,人口!$A$2:$E$1748,5,0)</f>
        <v>13204</v>
      </c>
      <c r="AG20" s="14">
        <f t="shared" si="13"/>
        <v>0</v>
      </c>
      <c r="AH20" s="14">
        <f t="shared" si="14"/>
        <v>0</v>
      </c>
      <c r="AI20" s="14">
        <f t="shared" si="15"/>
        <v>1</v>
      </c>
      <c r="AJ20" s="14">
        <f t="shared" si="16"/>
        <v>0</v>
      </c>
      <c r="AK20" s="14">
        <f t="shared" si="17"/>
        <v>0</v>
      </c>
      <c r="AL20" s="14">
        <f t="shared" si="18"/>
        <v>0</v>
      </c>
      <c r="AM20" s="14">
        <f t="shared" si="19"/>
        <v>0</v>
      </c>
      <c r="AN20" s="14">
        <f t="shared" si="20"/>
        <v>0</v>
      </c>
      <c r="AO20" s="5" t="str">
        <f t="shared" si="21"/>
        <v>1万～3万人未満の市町村平均</v>
      </c>
    </row>
    <row r="21" spans="1:55" s="5" customFormat="1" ht="18" customHeight="1" x14ac:dyDescent="0.3">
      <c r="A21" s="5" t="str">
        <f t="shared" si="4"/>
        <v>01217</v>
      </c>
      <c r="B21" s="22">
        <v>1</v>
      </c>
      <c r="C21" s="23" t="s">
        <v>26</v>
      </c>
      <c r="D21" s="23">
        <v>1217</v>
      </c>
      <c r="E21" s="24" t="s">
        <v>937</v>
      </c>
      <c r="F21" s="25">
        <v>235.72550893143367</v>
      </c>
      <c r="G21" s="26">
        <v>7.7428047462671969</v>
      </c>
      <c r="H21" s="26">
        <v>16.621803527546401</v>
      </c>
      <c r="I21" s="26">
        <f t="shared" si="5"/>
        <v>260.09011720524722</v>
      </c>
      <c r="J21" s="26">
        <v>139.83780762032893</v>
      </c>
      <c r="K21" s="26">
        <v>282.62803255143189</v>
      </c>
      <c r="L21" s="26">
        <f t="shared" si="6"/>
        <v>422.46584017176082</v>
      </c>
      <c r="M21" s="26">
        <v>96.46564644132792</v>
      </c>
      <c r="N21" s="26">
        <v>49.889472181629834</v>
      </c>
      <c r="O21" s="26">
        <v>7.4215323665407844</v>
      </c>
      <c r="P21" s="26">
        <v>0</v>
      </c>
      <c r="Q21" s="26">
        <f t="shared" si="0"/>
        <v>153.77665098949853</v>
      </c>
      <c r="R21" s="27">
        <v>17.245470319999999</v>
      </c>
      <c r="S21" s="143">
        <f t="shared" si="7"/>
        <v>853.57807868650661</v>
      </c>
      <c r="T21" s="140" t="str">
        <f t="shared" si="8"/>
        <v>01217</v>
      </c>
      <c r="U21" s="5" t="str">
        <f t="shared" si="1"/>
        <v>北海道江別市</v>
      </c>
      <c r="V21" s="21">
        <f t="shared" si="9"/>
        <v>0.27616162459815058</v>
      </c>
      <c r="W21" s="21">
        <f t="shared" si="2"/>
        <v>9.0709976504807759E-3</v>
      </c>
      <c r="X21" s="21">
        <f t="shared" si="2"/>
        <v>1.9473090912929931E-2</v>
      </c>
      <c r="Y21" s="21">
        <f t="shared" si="10"/>
        <v>0.16382544387212072</v>
      </c>
      <c r="Z21" s="21">
        <f t="shared" si="10"/>
        <v>0.33110975973790513</v>
      </c>
      <c r="AA21" s="21">
        <f t="shared" si="11"/>
        <v>0.11301326598003793</v>
      </c>
      <c r="AB21" s="21">
        <f t="shared" si="11"/>
        <v>5.8447461840163688E-2</v>
      </c>
      <c r="AC21" s="21">
        <f t="shared" si="11"/>
        <v>8.6946145312929105E-3</v>
      </c>
      <c r="AD21" s="21">
        <f t="shared" si="11"/>
        <v>0</v>
      </c>
      <c r="AE21" s="21">
        <f t="shared" si="12"/>
        <v>2.0203740876918348E-2</v>
      </c>
      <c r="AF21" s="137">
        <f>VLOOKUP(T21,人口!$A$2:$E$1748,5,0)</f>
        <v>119580</v>
      </c>
      <c r="AG21" s="14">
        <f t="shared" si="13"/>
        <v>0</v>
      </c>
      <c r="AH21" s="14">
        <f t="shared" si="14"/>
        <v>0</v>
      </c>
      <c r="AI21" s="14">
        <f t="shared" si="15"/>
        <v>0</v>
      </c>
      <c r="AJ21" s="14">
        <f t="shared" si="16"/>
        <v>0</v>
      </c>
      <c r="AK21" s="14">
        <f t="shared" si="17"/>
        <v>1</v>
      </c>
      <c r="AL21" s="14">
        <f t="shared" si="18"/>
        <v>0</v>
      </c>
      <c r="AM21" s="14">
        <f t="shared" si="19"/>
        <v>0</v>
      </c>
      <c r="AN21" s="14">
        <f t="shared" si="20"/>
        <v>0</v>
      </c>
      <c r="AO21" s="5" t="str">
        <f t="shared" si="21"/>
        <v>10万～20万人未満の市町村平均</v>
      </c>
    </row>
    <row r="22" spans="1:55" s="5" customFormat="1" ht="18" customHeight="1" x14ac:dyDescent="0.3">
      <c r="A22" s="5" t="str">
        <f t="shared" si="4"/>
        <v>01218</v>
      </c>
      <c r="B22" s="22">
        <v>1</v>
      </c>
      <c r="C22" s="23" t="s">
        <v>26</v>
      </c>
      <c r="D22" s="23">
        <v>1218</v>
      </c>
      <c r="E22" s="24" t="s">
        <v>984</v>
      </c>
      <c r="F22" s="25">
        <v>54.332043002745024</v>
      </c>
      <c r="G22" s="26">
        <v>1.1388061222778247</v>
      </c>
      <c r="H22" s="26">
        <v>1.9428082045184107</v>
      </c>
      <c r="I22" s="26">
        <f t="shared" si="5"/>
        <v>57.413657329541266</v>
      </c>
      <c r="J22" s="26">
        <v>15.617834209022577</v>
      </c>
      <c r="K22" s="26">
        <v>28.269622254308597</v>
      </c>
      <c r="L22" s="26">
        <f t="shared" si="6"/>
        <v>43.887456463331176</v>
      </c>
      <c r="M22" s="26">
        <v>9.0485785473451781</v>
      </c>
      <c r="N22" s="26">
        <v>7.0823901100741748</v>
      </c>
      <c r="O22" s="26">
        <v>0.61479929438830083</v>
      </c>
      <c r="P22" s="26">
        <v>0</v>
      </c>
      <c r="Q22" s="26">
        <f t="shared" si="0"/>
        <v>16.745767951807654</v>
      </c>
      <c r="R22" s="27">
        <v>1.1684097290802766</v>
      </c>
      <c r="S22" s="143">
        <f t="shared" si="7"/>
        <v>119.21529147376037</v>
      </c>
      <c r="T22" s="140" t="str">
        <f t="shared" si="8"/>
        <v>01218</v>
      </c>
      <c r="U22" s="5" t="str">
        <f t="shared" si="1"/>
        <v>北海道赤平市</v>
      </c>
      <c r="V22" s="21">
        <f t="shared" si="9"/>
        <v>0.4557472647265528</v>
      </c>
      <c r="W22" s="21">
        <f t="shared" si="2"/>
        <v>9.5525171997627445E-3</v>
      </c>
      <c r="X22" s="21">
        <f t="shared" si="2"/>
        <v>1.6296635947461727E-2</v>
      </c>
      <c r="Y22" s="21">
        <f t="shared" si="10"/>
        <v>0.13100529316291701</v>
      </c>
      <c r="Z22" s="21">
        <f t="shared" si="10"/>
        <v>0.23713084038829718</v>
      </c>
      <c r="AA22" s="21">
        <f t="shared" si="11"/>
        <v>7.5901156936203903E-2</v>
      </c>
      <c r="AB22" s="21">
        <f t="shared" si="11"/>
        <v>5.9408403255324246E-2</v>
      </c>
      <c r="AC22" s="21">
        <f t="shared" si="11"/>
        <v>5.1570506332538719E-3</v>
      </c>
      <c r="AD22" s="21">
        <f t="shared" si="11"/>
        <v>0</v>
      </c>
      <c r="AE22" s="21">
        <f t="shared" si="12"/>
        <v>9.8008377502264207E-3</v>
      </c>
      <c r="AF22" s="137">
        <f>VLOOKUP(T22,人口!$A$2:$E$1748,5,0)</f>
        <v>9906</v>
      </c>
      <c r="AG22" s="14">
        <f t="shared" si="13"/>
        <v>0</v>
      </c>
      <c r="AH22" s="14">
        <f t="shared" si="14"/>
        <v>1</v>
      </c>
      <c r="AI22" s="14">
        <f t="shared" si="15"/>
        <v>0</v>
      </c>
      <c r="AJ22" s="14">
        <f t="shared" si="16"/>
        <v>0</v>
      </c>
      <c r="AK22" s="14">
        <f t="shared" si="17"/>
        <v>0</v>
      </c>
      <c r="AL22" s="14">
        <f t="shared" si="18"/>
        <v>0</v>
      </c>
      <c r="AM22" s="14">
        <f t="shared" si="19"/>
        <v>0</v>
      </c>
      <c r="AN22" s="14">
        <f t="shared" si="20"/>
        <v>0</v>
      </c>
      <c r="AO22" s="5" t="str">
        <f t="shared" si="21"/>
        <v>5千～1万人未満の市町村平均</v>
      </c>
      <c r="AQ22" s="5" t="s">
        <v>2534</v>
      </c>
      <c r="AR22" s="145">
        <f t="shared" ref="AR22:BA28" si="24">AVERAGEIFS(V$5:V$1745,$AF$5:$AF$1745,$BB22,$AF$5:$AF$1745,$BC22)</f>
        <v>0.11006434091767985</v>
      </c>
      <c r="AS22" s="145">
        <f t="shared" si="24"/>
        <v>1.5345559405009935E-2</v>
      </c>
      <c r="AT22" s="145">
        <f t="shared" si="24"/>
        <v>0.11521266459919116</v>
      </c>
      <c r="AU22" s="145">
        <f t="shared" si="24"/>
        <v>0.15831141417246647</v>
      </c>
      <c r="AV22" s="145">
        <f t="shared" si="24"/>
        <v>0.21100313552642791</v>
      </c>
      <c r="AW22" s="145">
        <f t="shared" si="24"/>
        <v>0.12412451098444686</v>
      </c>
      <c r="AX22" s="145">
        <f t="shared" si="24"/>
        <v>0.2054595768623419</v>
      </c>
      <c r="AY22" s="145">
        <f t="shared" si="24"/>
        <v>7.898102149712892E-3</v>
      </c>
      <c r="AZ22" s="145">
        <f t="shared" si="24"/>
        <v>4.0114837962166139E-2</v>
      </c>
      <c r="BA22" s="145">
        <f t="shared" si="24"/>
        <v>1.2465857420556982E-2</v>
      </c>
      <c r="BB22" s="5" t="s">
        <v>2543</v>
      </c>
      <c r="BC22" s="5" t="s">
        <v>2544</v>
      </c>
    </row>
    <row r="23" spans="1:55" s="5" customFormat="1" ht="18" customHeight="1" x14ac:dyDescent="0.3">
      <c r="A23" s="5" t="str">
        <f t="shared" si="4"/>
        <v>01219</v>
      </c>
      <c r="B23" s="22">
        <v>1</v>
      </c>
      <c r="C23" s="23" t="s">
        <v>26</v>
      </c>
      <c r="D23" s="23">
        <v>1219</v>
      </c>
      <c r="E23" s="24" t="s">
        <v>1029</v>
      </c>
      <c r="F23" s="25">
        <v>141.0839772156472</v>
      </c>
      <c r="G23" s="26">
        <v>2.4202995364722564</v>
      </c>
      <c r="H23" s="26">
        <v>9.8003880539039816</v>
      </c>
      <c r="I23" s="26">
        <f t="shared" si="5"/>
        <v>153.30466480602342</v>
      </c>
      <c r="J23" s="26">
        <v>38.561221062361334</v>
      </c>
      <c r="K23" s="26">
        <v>57.479292250705676</v>
      </c>
      <c r="L23" s="26">
        <f t="shared" si="6"/>
        <v>96.040513313067009</v>
      </c>
      <c r="M23" s="26">
        <v>21.961703921947013</v>
      </c>
      <c r="N23" s="26">
        <v>22.08435503073401</v>
      </c>
      <c r="O23" s="26">
        <v>1.3394506734795386</v>
      </c>
      <c r="P23" s="26">
        <v>2.6939163263597923</v>
      </c>
      <c r="Q23" s="26">
        <f t="shared" si="0"/>
        <v>48.079425952520353</v>
      </c>
      <c r="R23" s="27">
        <v>2.6759513993862929</v>
      </c>
      <c r="S23" s="143">
        <f t="shared" si="7"/>
        <v>300.10055547099711</v>
      </c>
      <c r="T23" s="140" t="str">
        <f t="shared" si="8"/>
        <v>01219</v>
      </c>
      <c r="U23" s="5" t="str">
        <f t="shared" si="1"/>
        <v>北海道紋別市</v>
      </c>
      <c r="V23" s="21">
        <f t="shared" si="9"/>
        <v>0.47012234613901638</v>
      </c>
      <c r="W23" s="21">
        <f t="shared" si="2"/>
        <v>8.0649618681101157E-3</v>
      </c>
      <c r="X23" s="21">
        <f t="shared" si="2"/>
        <v>3.2657014041585566E-2</v>
      </c>
      <c r="Y23" s="21">
        <f t="shared" si="10"/>
        <v>0.1284943341802246</v>
      </c>
      <c r="Z23" s="21">
        <f t="shared" si="10"/>
        <v>0.19153344171754025</v>
      </c>
      <c r="AA23" s="21">
        <f t="shared" si="11"/>
        <v>7.3181150522960217E-2</v>
      </c>
      <c r="AB23" s="21">
        <f t="shared" si="11"/>
        <v>7.3589850562167075E-2</v>
      </c>
      <c r="AC23" s="21">
        <f t="shared" si="11"/>
        <v>4.4633395342348458E-3</v>
      </c>
      <c r="AD23" s="21">
        <f t="shared" si="11"/>
        <v>8.9767122294451829E-3</v>
      </c>
      <c r="AE23" s="21">
        <f t="shared" si="12"/>
        <v>8.9168492047156742E-3</v>
      </c>
      <c r="AF23" s="137">
        <f>VLOOKUP(T23,人口!$A$2:$E$1748,5,0)</f>
        <v>21582</v>
      </c>
      <c r="AG23" s="14">
        <f t="shared" si="13"/>
        <v>0</v>
      </c>
      <c r="AH23" s="14">
        <f t="shared" si="14"/>
        <v>0</v>
      </c>
      <c r="AI23" s="14">
        <f t="shared" si="15"/>
        <v>1</v>
      </c>
      <c r="AJ23" s="14">
        <f t="shared" si="16"/>
        <v>0</v>
      </c>
      <c r="AK23" s="14">
        <f t="shared" si="17"/>
        <v>0</v>
      </c>
      <c r="AL23" s="14">
        <f t="shared" si="18"/>
        <v>0</v>
      </c>
      <c r="AM23" s="14">
        <f t="shared" si="19"/>
        <v>0</v>
      </c>
      <c r="AN23" s="14">
        <f t="shared" si="20"/>
        <v>0</v>
      </c>
      <c r="AO23" s="5" t="str">
        <f t="shared" si="21"/>
        <v>1万～3万人未満の市町村平均</v>
      </c>
      <c r="AQ23" s="5" t="s">
        <v>2535</v>
      </c>
      <c r="AR23" s="145">
        <f t="shared" si="24"/>
        <v>0.24654568470693564</v>
      </c>
      <c r="AS23" s="145">
        <f t="shared" si="24"/>
        <v>1.1962483989578127E-2</v>
      </c>
      <c r="AT23" s="145">
        <f t="shared" si="24"/>
        <v>7.2003725195313034E-2</v>
      </c>
      <c r="AU23" s="145">
        <f t="shared" si="24"/>
        <v>0.14245075834647233</v>
      </c>
      <c r="AV23" s="145">
        <f t="shared" si="24"/>
        <v>0.18508870818332032</v>
      </c>
      <c r="AW23" s="145">
        <f t="shared" si="24"/>
        <v>0.13103586955536203</v>
      </c>
      <c r="AX23" s="145">
        <f t="shared" si="24"/>
        <v>0.17208252946218633</v>
      </c>
      <c r="AY23" s="145">
        <f t="shared" si="24"/>
        <v>8.1798808912060018E-3</v>
      </c>
      <c r="AZ23" s="145">
        <f t="shared" si="24"/>
        <v>1.6273430757028712E-2</v>
      </c>
      <c r="BA23" s="145">
        <f t="shared" si="24"/>
        <v>1.4376928912597354E-2</v>
      </c>
      <c r="BB23" s="5" t="s">
        <v>2545</v>
      </c>
      <c r="BC23" s="5" t="s">
        <v>2546</v>
      </c>
    </row>
    <row r="24" spans="1:55" s="5" customFormat="1" ht="18" customHeight="1" x14ac:dyDescent="0.3">
      <c r="A24" s="5" t="str">
        <f t="shared" si="4"/>
        <v>01220</v>
      </c>
      <c r="B24" s="22">
        <v>1</v>
      </c>
      <c r="C24" s="23" t="s">
        <v>26</v>
      </c>
      <c r="D24" s="23">
        <v>1220</v>
      </c>
      <c r="E24" s="24" t="s">
        <v>1074</v>
      </c>
      <c r="F24" s="25">
        <v>35.560936166316765</v>
      </c>
      <c r="G24" s="26">
        <v>3.1848880441008669</v>
      </c>
      <c r="H24" s="26">
        <v>17.053538684106048</v>
      </c>
      <c r="I24" s="26">
        <f t="shared" si="5"/>
        <v>55.799362894523682</v>
      </c>
      <c r="J24" s="26">
        <v>35.895677243032964</v>
      </c>
      <c r="K24" s="26">
        <v>45.219705894038768</v>
      </c>
      <c r="L24" s="26">
        <f t="shared" si="6"/>
        <v>81.115383137071731</v>
      </c>
      <c r="M24" s="26">
        <v>18.294522748141684</v>
      </c>
      <c r="N24" s="26">
        <v>20.640933133300415</v>
      </c>
      <c r="O24" s="26">
        <v>1.1520194329129458</v>
      </c>
      <c r="P24" s="26">
        <v>0</v>
      </c>
      <c r="Q24" s="26">
        <f t="shared" si="0"/>
        <v>40.087475314355039</v>
      </c>
      <c r="R24" s="27">
        <v>0</v>
      </c>
      <c r="S24" s="143">
        <f t="shared" si="7"/>
        <v>177.00222134595046</v>
      </c>
      <c r="T24" s="140" t="str">
        <f t="shared" si="8"/>
        <v>01220</v>
      </c>
      <c r="U24" s="5" t="str">
        <f t="shared" si="1"/>
        <v>北海道士別市</v>
      </c>
      <c r="V24" s="21">
        <f t="shared" si="9"/>
        <v>0.20090672250272493</v>
      </c>
      <c r="W24" s="21">
        <f t="shared" si="2"/>
        <v>1.7993491945369488E-2</v>
      </c>
      <c r="X24" s="21">
        <f t="shared" si="2"/>
        <v>9.6346467035433092E-2</v>
      </c>
      <c r="Y24" s="21">
        <f t="shared" si="10"/>
        <v>0.20279789129242023</v>
      </c>
      <c r="Z24" s="21">
        <f t="shared" si="10"/>
        <v>0.25547535816320038</v>
      </c>
      <c r="AA24" s="21">
        <f t="shared" si="11"/>
        <v>0.10335758844735106</v>
      </c>
      <c r="AB24" s="21">
        <f t="shared" si="11"/>
        <v>0.11661397792832078</v>
      </c>
      <c r="AC24" s="21">
        <f t="shared" si="11"/>
        <v>6.5085026851800145E-3</v>
      </c>
      <c r="AD24" s="21">
        <f t="shared" si="11"/>
        <v>0</v>
      </c>
      <c r="AE24" s="21">
        <f t="shared" si="12"/>
        <v>0</v>
      </c>
      <c r="AF24" s="137">
        <f>VLOOKUP(T24,人口!$A$2:$E$1748,5,0)</f>
        <v>18562</v>
      </c>
      <c r="AG24" s="14">
        <f t="shared" si="13"/>
        <v>0</v>
      </c>
      <c r="AH24" s="14">
        <f t="shared" si="14"/>
        <v>0</v>
      </c>
      <c r="AI24" s="14">
        <f t="shared" si="15"/>
        <v>1</v>
      </c>
      <c r="AJ24" s="14">
        <f t="shared" si="16"/>
        <v>0</v>
      </c>
      <c r="AK24" s="14">
        <f t="shared" si="17"/>
        <v>0</v>
      </c>
      <c r="AL24" s="14">
        <f t="shared" si="18"/>
        <v>0</v>
      </c>
      <c r="AM24" s="14">
        <f t="shared" si="19"/>
        <v>0</v>
      </c>
      <c r="AN24" s="14">
        <f t="shared" si="20"/>
        <v>0</v>
      </c>
      <c r="AO24" s="5" t="str">
        <f t="shared" si="21"/>
        <v>1万～3万人未満の市町村平均</v>
      </c>
      <c r="AQ24" s="5" t="s">
        <v>2536</v>
      </c>
      <c r="AR24" s="145">
        <f t="shared" si="24"/>
        <v>0.29643755482577072</v>
      </c>
      <c r="AS24" s="145">
        <f t="shared" si="24"/>
        <v>9.7063475005715362E-3</v>
      </c>
      <c r="AT24" s="145">
        <f t="shared" si="24"/>
        <v>5.0720628384536511E-2</v>
      </c>
      <c r="AU24" s="145">
        <f t="shared" si="24"/>
        <v>0.14903646243393595</v>
      </c>
      <c r="AV24" s="145">
        <f t="shared" si="24"/>
        <v>0.1800796976328157</v>
      </c>
      <c r="AW24" s="145">
        <f t="shared" si="24"/>
        <v>0.13810308939605709</v>
      </c>
      <c r="AX24" s="145">
        <f t="shared" si="24"/>
        <v>0.13925439730383146</v>
      </c>
      <c r="AY24" s="145">
        <f t="shared" si="24"/>
        <v>8.5928057367416696E-3</v>
      </c>
      <c r="AZ24" s="145">
        <f t="shared" si="24"/>
        <v>1.341373063541528E-2</v>
      </c>
      <c r="BA24" s="145">
        <f t="shared" si="24"/>
        <v>1.4655286150323816E-2</v>
      </c>
      <c r="BB24" s="5" t="s">
        <v>2547</v>
      </c>
      <c r="BC24" s="5" t="s">
        <v>2548</v>
      </c>
    </row>
    <row r="25" spans="1:55" s="5" customFormat="1" ht="18" customHeight="1" x14ac:dyDescent="0.3">
      <c r="A25" s="5" t="str">
        <f t="shared" si="4"/>
        <v>01221</v>
      </c>
      <c r="B25" s="22">
        <v>1</v>
      </c>
      <c r="C25" s="23" t="s">
        <v>26</v>
      </c>
      <c r="D25" s="23">
        <v>1221</v>
      </c>
      <c r="E25" s="24" t="s">
        <v>1114</v>
      </c>
      <c r="F25" s="25">
        <v>56.469414965598006</v>
      </c>
      <c r="G25" s="26">
        <v>2.3395331448213468</v>
      </c>
      <c r="H25" s="26">
        <v>6.7350684423304896</v>
      </c>
      <c r="I25" s="26">
        <f t="shared" si="5"/>
        <v>65.544016552749838</v>
      </c>
      <c r="J25" s="26">
        <v>58.998621296824474</v>
      </c>
      <c r="K25" s="26">
        <v>69.748620034751752</v>
      </c>
      <c r="L25" s="26">
        <f t="shared" si="6"/>
        <v>128.74724133157622</v>
      </c>
      <c r="M25" s="26">
        <v>25.482452514159419</v>
      </c>
      <c r="N25" s="26">
        <v>23.753913025432201</v>
      </c>
      <c r="O25" s="26">
        <v>1.6929013075943551</v>
      </c>
      <c r="P25" s="26">
        <v>0</v>
      </c>
      <c r="Q25" s="26">
        <f t="shared" si="0"/>
        <v>50.929266847185971</v>
      </c>
      <c r="R25" s="27">
        <v>0.33897406037344058</v>
      </c>
      <c r="S25" s="143">
        <f t="shared" si="7"/>
        <v>245.55949879188546</v>
      </c>
      <c r="T25" s="140" t="str">
        <f t="shared" si="8"/>
        <v>01221</v>
      </c>
      <c r="U25" s="5" t="str">
        <f t="shared" si="1"/>
        <v>北海道名寄市</v>
      </c>
      <c r="V25" s="21">
        <f t="shared" si="9"/>
        <v>0.22996225046646024</v>
      </c>
      <c r="W25" s="21">
        <f t="shared" si="2"/>
        <v>9.5273575501313781E-3</v>
      </c>
      <c r="X25" s="21">
        <f t="shared" si="2"/>
        <v>2.7427440092792087E-2</v>
      </c>
      <c r="Y25" s="21">
        <f t="shared" si="10"/>
        <v>0.24026202035387967</v>
      </c>
      <c r="Z25" s="21">
        <f t="shared" si="10"/>
        <v>0.28403959275818741</v>
      </c>
      <c r="AA25" s="21">
        <f t="shared" si="11"/>
        <v>0.10377302706484222</v>
      </c>
      <c r="AB25" s="21">
        <f t="shared" si="11"/>
        <v>9.673383901782566E-2</v>
      </c>
      <c r="AC25" s="21">
        <f t="shared" si="11"/>
        <v>6.8940575132428851E-3</v>
      </c>
      <c r="AD25" s="21">
        <f t="shared" si="11"/>
        <v>0</v>
      </c>
      <c r="AE25" s="21">
        <f t="shared" si="12"/>
        <v>1.3804151826385875E-3</v>
      </c>
      <c r="AF25" s="137">
        <f>VLOOKUP(T25,人口!$A$2:$E$1748,5,0)</f>
        <v>27277</v>
      </c>
      <c r="AG25" s="14">
        <f t="shared" si="13"/>
        <v>0</v>
      </c>
      <c r="AH25" s="14">
        <f t="shared" si="14"/>
        <v>0</v>
      </c>
      <c r="AI25" s="14">
        <f t="shared" si="15"/>
        <v>1</v>
      </c>
      <c r="AJ25" s="14">
        <f t="shared" si="16"/>
        <v>0</v>
      </c>
      <c r="AK25" s="14">
        <f t="shared" si="17"/>
        <v>0</v>
      </c>
      <c r="AL25" s="14">
        <f t="shared" si="18"/>
        <v>0</v>
      </c>
      <c r="AM25" s="14">
        <f t="shared" si="19"/>
        <v>0</v>
      </c>
      <c r="AN25" s="14">
        <f t="shared" si="20"/>
        <v>0</v>
      </c>
      <c r="AO25" s="5" t="str">
        <f t="shared" si="21"/>
        <v>1万～3万人未満の市町村平均</v>
      </c>
      <c r="AQ25" s="5" t="s">
        <v>2537</v>
      </c>
      <c r="AR25" s="145">
        <f t="shared" si="24"/>
        <v>0.34558755849332917</v>
      </c>
      <c r="AS25" s="145">
        <f t="shared" si="24"/>
        <v>8.3389288841635521E-3</v>
      </c>
      <c r="AT25" s="145">
        <f t="shared" si="24"/>
        <v>2.7494629442346766E-2</v>
      </c>
      <c r="AU25" s="145">
        <f t="shared" si="24"/>
        <v>0.16183665944144632</v>
      </c>
      <c r="AV25" s="145">
        <f t="shared" si="24"/>
        <v>0.1727062520756425</v>
      </c>
      <c r="AW25" s="145">
        <f t="shared" si="24"/>
        <v>0.13691673770894838</v>
      </c>
      <c r="AX25" s="145">
        <f t="shared" si="24"/>
        <v>0.11247457197887531</v>
      </c>
      <c r="AY25" s="145">
        <f t="shared" si="24"/>
        <v>9.0143256485469454E-3</v>
      </c>
      <c r="AZ25" s="145">
        <f t="shared" si="24"/>
        <v>9.3560728746501804E-3</v>
      </c>
      <c r="BA25" s="145">
        <f t="shared" si="24"/>
        <v>1.627426345205106E-2</v>
      </c>
      <c r="BB25" s="5" t="s">
        <v>2549</v>
      </c>
      <c r="BC25" s="5" t="s">
        <v>2550</v>
      </c>
    </row>
    <row r="26" spans="1:55" s="5" customFormat="1" ht="18" customHeight="1" x14ac:dyDescent="0.3">
      <c r="A26" s="5" t="str">
        <f t="shared" si="4"/>
        <v>01222</v>
      </c>
      <c r="B26" s="22">
        <v>1</v>
      </c>
      <c r="C26" s="23" t="s">
        <v>26</v>
      </c>
      <c r="D26" s="23">
        <v>1222</v>
      </c>
      <c r="E26" s="24" t="s">
        <v>1152</v>
      </c>
      <c r="F26" s="25">
        <v>27.544647310694238</v>
      </c>
      <c r="G26" s="26">
        <v>0.99611883036121796</v>
      </c>
      <c r="H26" s="26">
        <v>8.2029679746332889</v>
      </c>
      <c r="I26" s="26">
        <f t="shared" si="5"/>
        <v>36.743734115688746</v>
      </c>
      <c r="J26" s="26">
        <v>13.482583438257773</v>
      </c>
      <c r="K26" s="26">
        <v>23.384296423662228</v>
      </c>
      <c r="L26" s="26">
        <f t="shared" si="6"/>
        <v>36.866879861919998</v>
      </c>
      <c r="M26" s="26">
        <v>7.0685553788495925</v>
      </c>
      <c r="N26" s="26">
        <v>5.6052883683671286</v>
      </c>
      <c r="O26" s="26">
        <v>0.51524972158405757</v>
      </c>
      <c r="P26" s="26">
        <v>0</v>
      </c>
      <c r="Q26" s="26">
        <f t="shared" si="0"/>
        <v>13.189093468800779</v>
      </c>
      <c r="R26" s="27">
        <v>0</v>
      </c>
      <c r="S26" s="143">
        <f t="shared" si="7"/>
        <v>86.799707446409528</v>
      </c>
      <c r="T26" s="140" t="str">
        <f t="shared" si="8"/>
        <v>01222</v>
      </c>
      <c r="U26" s="5" t="str">
        <f t="shared" si="1"/>
        <v>北海道三笠市</v>
      </c>
      <c r="V26" s="21">
        <f t="shared" si="9"/>
        <v>0.31733571599536103</v>
      </c>
      <c r="W26" s="21">
        <f t="shared" si="2"/>
        <v>1.1476062070557387E-2</v>
      </c>
      <c r="X26" s="21">
        <f t="shared" si="2"/>
        <v>9.450455786038027E-2</v>
      </c>
      <c r="Y26" s="21">
        <f t="shared" si="10"/>
        <v>0.1553298258128574</v>
      </c>
      <c r="Z26" s="21">
        <f t="shared" si="10"/>
        <v>0.26940524469048222</v>
      </c>
      <c r="AA26" s="21">
        <f t="shared" si="11"/>
        <v>8.1435244274455018E-2</v>
      </c>
      <c r="AB26" s="21">
        <f t="shared" si="11"/>
        <v>6.457727258848027E-2</v>
      </c>
      <c r="AC26" s="21">
        <f t="shared" si="11"/>
        <v>5.9360767074264015E-3</v>
      </c>
      <c r="AD26" s="21">
        <f t="shared" si="11"/>
        <v>0</v>
      </c>
      <c r="AE26" s="21">
        <f t="shared" si="12"/>
        <v>0</v>
      </c>
      <c r="AF26" s="137">
        <f>VLOOKUP(T26,人口!$A$2:$E$1748,5,0)</f>
        <v>8302</v>
      </c>
      <c r="AG26" s="14">
        <f t="shared" si="13"/>
        <v>0</v>
      </c>
      <c r="AH26" s="14">
        <f t="shared" si="14"/>
        <v>1</v>
      </c>
      <c r="AI26" s="14">
        <f t="shared" si="15"/>
        <v>0</v>
      </c>
      <c r="AJ26" s="14">
        <f t="shared" si="16"/>
        <v>0</v>
      </c>
      <c r="AK26" s="14">
        <f t="shared" si="17"/>
        <v>0</v>
      </c>
      <c r="AL26" s="14">
        <f t="shared" si="18"/>
        <v>0</v>
      </c>
      <c r="AM26" s="14">
        <f t="shared" si="19"/>
        <v>0</v>
      </c>
      <c r="AN26" s="14">
        <f t="shared" si="20"/>
        <v>0</v>
      </c>
      <c r="AO26" s="5" t="str">
        <f t="shared" si="21"/>
        <v>5千～1万人未満の市町村平均</v>
      </c>
      <c r="AQ26" s="5" t="s">
        <v>2538</v>
      </c>
      <c r="AR26" s="145">
        <f t="shared" si="24"/>
        <v>0.34557568345743395</v>
      </c>
      <c r="AS26" s="145">
        <f t="shared" si="24"/>
        <v>7.5263599927187117E-3</v>
      </c>
      <c r="AT26" s="145">
        <f t="shared" si="24"/>
        <v>1.450231393634673E-2</v>
      </c>
      <c r="AU26" s="145">
        <f t="shared" si="24"/>
        <v>0.19302823804848382</v>
      </c>
      <c r="AV26" s="145">
        <f t="shared" si="24"/>
        <v>0.18991704492792885</v>
      </c>
      <c r="AW26" s="145">
        <f t="shared" si="24"/>
        <v>0.12970850287294045</v>
      </c>
      <c r="AX26" s="145">
        <f t="shared" si="24"/>
        <v>8.5064274966410905E-2</v>
      </c>
      <c r="AY26" s="145">
        <f t="shared" si="24"/>
        <v>1.0033090204214948E-2</v>
      </c>
      <c r="AZ26" s="145">
        <f t="shared" si="24"/>
        <v>5.4378950652467116E-3</v>
      </c>
      <c r="BA26" s="145">
        <f t="shared" si="24"/>
        <v>1.9206596528275107E-2</v>
      </c>
      <c r="BB26" s="5" t="s">
        <v>2551</v>
      </c>
      <c r="BC26" s="5" t="s">
        <v>2552</v>
      </c>
    </row>
    <row r="27" spans="1:55" s="5" customFormat="1" ht="18" customHeight="1" x14ac:dyDescent="0.3">
      <c r="A27" s="5" t="str">
        <f t="shared" si="4"/>
        <v>01223</v>
      </c>
      <c r="B27" s="22">
        <v>1</v>
      </c>
      <c r="C27" s="23" t="s">
        <v>26</v>
      </c>
      <c r="D27" s="23">
        <v>1223</v>
      </c>
      <c r="E27" s="24" t="s">
        <v>1191</v>
      </c>
      <c r="F27" s="25">
        <v>122.7174551371853</v>
      </c>
      <c r="G27" s="26">
        <v>1.8549347949158896</v>
      </c>
      <c r="H27" s="26">
        <v>21.759451890606197</v>
      </c>
      <c r="I27" s="26">
        <f t="shared" si="5"/>
        <v>146.33184182270739</v>
      </c>
      <c r="J27" s="26">
        <v>45.098373422087434</v>
      </c>
      <c r="K27" s="26">
        <v>61.200517509542991</v>
      </c>
      <c r="L27" s="26">
        <f t="shared" si="6"/>
        <v>106.29889093163042</v>
      </c>
      <c r="M27" s="26">
        <v>25.51269402557535</v>
      </c>
      <c r="N27" s="26">
        <v>26.57820853807727</v>
      </c>
      <c r="O27" s="26">
        <v>1.5799460566568722</v>
      </c>
      <c r="P27" s="26">
        <v>5.7482849608257496</v>
      </c>
      <c r="Q27" s="26">
        <f t="shared" si="0"/>
        <v>59.419133581135242</v>
      </c>
      <c r="R27" s="27">
        <v>5.6732335044800006</v>
      </c>
      <c r="S27" s="143">
        <f t="shared" si="7"/>
        <v>317.72309983995308</v>
      </c>
      <c r="T27" s="140" t="str">
        <f t="shared" si="8"/>
        <v>01223</v>
      </c>
      <c r="U27" s="5" t="str">
        <f t="shared" si="1"/>
        <v>北海道根室市</v>
      </c>
      <c r="V27" s="21">
        <f t="shared" si="9"/>
        <v>0.38624026770166181</v>
      </c>
      <c r="W27" s="21">
        <f t="shared" si="2"/>
        <v>5.8382119394223379E-3</v>
      </c>
      <c r="X27" s="21">
        <f t="shared" si="2"/>
        <v>6.8485583520893206E-2</v>
      </c>
      <c r="Y27" s="21">
        <f t="shared" si="10"/>
        <v>0.14194238141578272</v>
      </c>
      <c r="Z27" s="21">
        <f t="shared" si="10"/>
        <v>0.19262218434974221</v>
      </c>
      <c r="AA27" s="21">
        <f t="shared" si="11"/>
        <v>8.0298517918359985E-2</v>
      </c>
      <c r="AB27" s="21">
        <f t="shared" si="11"/>
        <v>8.3652112646091931E-2</v>
      </c>
      <c r="AC27" s="21">
        <f t="shared" si="11"/>
        <v>4.9727138425022912E-3</v>
      </c>
      <c r="AD27" s="21">
        <f t="shared" si="11"/>
        <v>1.8092121610677154E-2</v>
      </c>
      <c r="AE27" s="21">
        <f t="shared" si="12"/>
        <v>1.7855905054866276E-2</v>
      </c>
      <c r="AF27" s="137">
        <f>VLOOKUP(T27,人口!$A$2:$E$1748,5,0)</f>
        <v>25457</v>
      </c>
      <c r="AG27" s="14">
        <f t="shared" si="13"/>
        <v>0</v>
      </c>
      <c r="AH27" s="14">
        <f t="shared" si="14"/>
        <v>0</v>
      </c>
      <c r="AI27" s="14">
        <f t="shared" si="15"/>
        <v>1</v>
      </c>
      <c r="AJ27" s="14">
        <f t="shared" si="16"/>
        <v>0</v>
      </c>
      <c r="AK27" s="14">
        <f t="shared" si="17"/>
        <v>0</v>
      </c>
      <c r="AL27" s="14">
        <f t="shared" si="18"/>
        <v>0</v>
      </c>
      <c r="AM27" s="14">
        <f t="shared" si="19"/>
        <v>0</v>
      </c>
      <c r="AN27" s="14">
        <f t="shared" si="20"/>
        <v>0</v>
      </c>
      <c r="AO27" s="5" t="str">
        <f t="shared" si="21"/>
        <v>1万～3万人未満の市町村平均</v>
      </c>
      <c r="AQ27" s="5" t="s">
        <v>2539</v>
      </c>
      <c r="AR27" s="145">
        <f t="shared" si="24"/>
        <v>0.27724843164794793</v>
      </c>
      <c r="AS27" s="145">
        <f t="shared" si="24"/>
        <v>9.1722502528675115E-3</v>
      </c>
      <c r="AT27" s="145">
        <f t="shared" si="24"/>
        <v>9.1745517709010353E-3</v>
      </c>
      <c r="AU27" s="145">
        <f t="shared" si="24"/>
        <v>0.25667504259100299</v>
      </c>
      <c r="AV27" s="145">
        <f t="shared" si="24"/>
        <v>0.21628999835262777</v>
      </c>
      <c r="AW27" s="145">
        <f t="shared" si="24"/>
        <v>0.11765709567359317</v>
      </c>
      <c r="AX27" s="145">
        <f t="shared" si="24"/>
        <v>7.3360598797123436E-2</v>
      </c>
      <c r="AY27" s="145">
        <f t="shared" si="24"/>
        <v>1.0806979672993855E-2</v>
      </c>
      <c r="AZ27" s="145">
        <f t="shared" si="24"/>
        <v>7.2161740183947741E-3</v>
      </c>
      <c r="BA27" s="145">
        <f t="shared" si="24"/>
        <v>2.2398877222547464E-2</v>
      </c>
      <c r="BB27" s="5" t="s">
        <v>2553</v>
      </c>
      <c r="BC27" s="5" t="s">
        <v>2554</v>
      </c>
    </row>
    <row r="28" spans="1:55" s="5" customFormat="1" ht="18" customHeight="1" x14ac:dyDescent="0.3">
      <c r="A28" s="5" t="str">
        <f t="shared" si="4"/>
        <v>01224</v>
      </c>
      <c r="B28" s="22">
        <v>1</v>
      </c>
      <c r="C28" s="23" t="s">
        <v>26</v>
      </c>
      <c r="D28" s="23">
        <v>1224</v>
      </c>
      <c r="E28" s="24" t="s">
        <v>1232</v>
      </c>
      <c r="F28" s="25">
        <v>593.17787075725903</v>
      </c>
      <c r="G28" s="26">
        <v>5.4275015189411224</v>
      </c>
      <c r="H28" s="26">
        <v>18.953173372968493</v>
      </c>
      <c r="I28" s="26">
        <f t="shared" si="5"/>
        <v>617.55854564916865</v>
      </c>
      <c r="J28" s="26">
        <v>190.54884021128387</v>
      </c>
      <c r="K28" s="26">
        <v>243.93508300142716</v>
      </c>
      <c r="L28" s="26">
        <f t="shared" si="6"/>
        <v>434.48392321271103</v>
      </c>
      <c r="M28" s="26">
        <v>110.47542451938109</v>
      </c>
      <c r="N28" s="26">
        <v>52.872544102992599</v>
      </c>
      <c r="O28" s="26">
        <v>6.0544014502490944</v>
      </c>
      <c r="P28" s="26">
        <v>0</v>
      </c>
      <c r="Q28" s="26">
        <f t="shared" si="0"/>
        <v>169.40237007262277</v>
      </c>
      <c r="R28" s="27">
        <v>8.3373981626599996</v>
      </c>
      <c r="S28" s="143">
        <f t="shared" si="7"/>
        <v>1229.7822370971624</v>
      </c>
      <c r="T28" s="140" t="str">
        <f t="shared" si="8"/>
        <v>01224</v>
      </c>
      <c r="U28" s="5" t="str">
        <f t="shared" si="1"/>
        <v>北海道千歳市</v>
      </c>
      <c r="V28" s="21">
        <f t="shared" si="9"/>
        <v>0.48234382711318458</v>
      </c>
      <c r="W28" s="21">
        <f t="shared" si="2"/>
        <v>4.413384219756223E-3</v>
      </c>
      <c r="X28" s="21">
        <f t="shared" si="2"/>
        <v>1.5411812596762239E-2</v>
      </c>
      <c r="Y28" s="21">
        <f t="shared" si="10"/>
        <v>0.15494518823191381</v>
      </c>
      <c r="Z28" s="21">
        <f t="shared" si="10"/>
        <v>0.1983563232928322</v>
      </c>
      <c r="AA28" s="21">
        <f t="shared" si="11"/>
        <v>8.983332267032304E-2</v>
      </c>
      <c r="AB28" s="21">
        <f t="shared" si="11"/>
        <v>4.2993419898302902E-2</v>
      </c>
      <c r="AC28" s="21">
        <f t="shared" si="11"/>
        <v>4.9231492109856759E-3</v>
      </c>
      <c r="AD28" s="21">
        <f t="shared" si="11"/>
        <v>0</v>
      </c>
      <c r="AE28" s="21">
        <f t="shared" si="12"/>
        <v>6.7795727659394388E-3</v>
      </c>
      <c r="AF28" s="137">
        <f>VLOOKUP(T28,人口!$A$2:$E$1748,5,0)</f>
        <v>97552</v>
      </c>
      <c r="AG28" s="14">
        <f t="shared" si="13"/>
        <v>0</v>
      </c>
      <c r="AH28" s="14">
        <f t="shared" si="14"/>
        <v>0</v>
      </c>
      <c r="AI28" s="14">
        <f t="shared" si="15"/>
        <v>0</v>
      </c>
      <c r="AJ28" s="14">
        <f t="shared" si="16"/>
        <v>1</v>
      </c>
      <c r="AK28" s="14">
        <f t="shared" si="17"/>
        <v>0</v>
      </c>
      <c r="AL28" s="14">
        <f t="shared" si="18"/>
        <v>0</v>
      </c>
      <c r="AM28" s="14">
        <f t="shared" si="19"/>
        <v>0</v>
      </c>
      <c r="AN28" s="14">
        <f t="shared" si="20"/>
        <v>0</v>
      </c>
      <c r="AO28" s="5" t="str">
        <f t="shared" si="21"/>
        <v>3万～10万人未満の市町村平均</v>
      </c>
      <c r="AQ28" s="5" t="s">
        <v>2540</v>
      </c>
      <c r="AR28" s="145">
        <f t="shared" si="24"/>
        <v>0.23144460458700886</v>
      </c>
      <c r="AS28" s="145">
        <f t="shared" si="24"/>
        <v>1.0608052964216429E-2</v>
      </c>
      <c r="AT28" s="145">
        <f t="shared" si="24"/>
        <v>7.8236479047752838E-3</v>
      </c>
      <c r="AU28" s="145">
        <f t="shared" si="24"/>
        <v>0.25031997511065307</v>
      </c>
      <c r="AV28" s="145">
        <f t="shared" si="24"/>
        <v>0.24460577914762929</v>
      </c>
      <c r="AW28" s="145">
        <f t="shared" si="24"/>
        <v>0.11804172151691972</v>
      </c>
      <c r="AX28" s="145">
        <f t="shared" si="24"/>
        <v>8.1476500244243397E-2</v>
      </c>
      <c r="AY28" s="145">
        <f t="shared" si="24"/>
        <v>1.2803075822365015E-2</v>
      </c>
      <c r="AZ28" s="145">
        <f t="shared" si="24"/>
        <v>1.4927902169519799E-2</v>
      </c>
      <c r="BA28" s="145">
        <f t="shared" si="24"/>
        <v>2.7948740532669131E-2</v>
      </c>
      <c r="BB28" s="5" t="s">
        <v>2555</v>
      </c>
      <c r="BC28" s="5" t="s">
        <v>2556</v>
      </c>
    </row>
    <row r="29" spans="1:55" s="5" customFormat="1" ht="18" customHeight="1" x14ac:dyDescent="0.3">
      <c r="A29" s="5" t="str">
        <f t="shared" si="4"/>
        <v>01225</v>
      </c>
      <c r="B29" s="22">
        <v>1</v>
      </c>
      <c r="C29" s="23" t="s">
        <v>26</v>
      </c>
      <c r="D29" s="23">
        <v>1225</v>
      </c>
      <c r="E29" s="24" t="s">
        <v>1270</v>
      </c>
      <c r="F29" s="25">
        <v>26.985964002452036</v>
      </c>
      <c r="G29" s="26">
        <v>4.8271380076693609</v>
      </c>
      <c r="H29" s="26">
        <v>6.044292191835055</v>
      </c>
      <c r="I29" s="26">
        <f t="shared" si="5"/>
        <v>37.857394201956453</v>
      </c>
      <c r="J29" s="26">
        <v>70.52897545895442</v>
      </c>
      <c r="K29" s="26">
        <v>104.34042865813211</v>
      </c>
      <c r="L29" s="26">
        <f t="shared" si="6"/>
        <v>174.86940411708653</v>
      </c>
      <c r="M29" s="26">
        <v>37.680923224247977</v>
      </c>
      <c r="N29" s="26">
        <v>25.991216966454274</v>
      </c>
      <c r="O29" s="26">
        <v>2.4739061855049527</v>
      </c>
      <c r="P29" s="26">
        <v>0</v>
      </c>
      <c r="Q29" s="26">
        <f t="shared" si="0"/>
        <v>66.14604637620721</v>
      </c>
      <c r="R29" s="27">
        <v>4.8882532528779237</v>
      </c>
      <c r="S29" s="143">
        <f t="shared" si="7"/>
        <v>283.76109794812811</v>
      </c>
      <c r="T29" s="140" t="str">
        <f t="shared" si="8"/>
        <v>01225</v>
      </c>
      <c r="U29" s="5" t="str">
        <f t="shared" si="1"/>
        <v>北海道滝川市</v>
      </c>
      <c r="V29" s="21">
        <f t="shared" si="9"/>
        <v>9.5100999388524718E-2</v>
      </c>
      <c r="W29" s="21">
        <f t="shared" si="2"/>
        <v>1.7011274775063662E-2</v>
      </c>
      <c r="X29" s="21">
        <f t="shared" si="2"/>
        <v>2.1300637175219697E-2</v>
      </c>
      <c r="Y29" s="21">
        <f t="shared" si="10"/>
        <v>0.24855054469745252</v>
      </c>
      <c r="Z29" s="21">
        <f t="shared" si="10"/>
        <v>0.36770519078413516</v>
      </c>
      <c r="AA29" s="21">
        <f t="shared" si="11"/>
        <v>0.13279101151186024</v>
      </c>
      <c r="AB29" s="21">
        <f t="shared" si="11"/>
        <v>9.1595420071307665E-2</v>
      </c>
      <c r="AC29" s="21">
        <f t="shared" si="11"/>
        <v>8.7182711210018853E-3</v>
      </c>
      <c r="AD29" s="21">
        <f t="shared" si="11"/>
        <v>0</v>
      </c>
      <c r="AE29" s="21">
        <f t="shared" si="12"/>
        <v>1.7226650475434455E-2</v>
      </c>
      <c r="AF29" s="137">
        <f>VLOOKUP(T29,人口!$A$2:$E$1748,5,0)</f>
        <v>39861</v>
      </c>
      <c r="AG29" s="14">
        <f t="shared" si="13"/>
        <v>0</v>
      </c>
      <c r="AH29" s="14">
        <f t="shared" si="14"/>
        <v>0</v>
      </c>
      <c r="AI29" s="14">
        <f t="shared" si="15"/>
        <v>0</v>
      </c>
      <c r="AJ29" s="14">
        <f t="shared" si="16"/>
        <v>1</v>
      </c>
      <c r="AK29" s="14">
        <f t="shared" si="17"/>
        <v>0</v>
      </c>
      <c r="AL29" s="14">
        <f t="shared" si="18"/>
        <v>0</v>
      </c>
      <c r="AM29" s="14">
        <f t="shared" si="19"/>
        <v>0</v>
      </c>
      <c r="AN29" s="14">
        <f t="shared" si="20"/>
        <v>0</v>
      </c>
      <c r="AO29" s="5" t="str">
        <f t="shared" si="21"/>
        <v>3万～10万人未満の市町村平均</v>
      </c>
      <c r="AQ29" s="5" t="s">
        <v>2541</v>
      </c>
      <c r="AR29" s="145">
        <f t="shared" ref="AR29:BA29" si="25">AVERAGEIFS(V$5:V$1745,$AF$5:$AF$1745,$BB29)</f>
        <v>0.26427248588772267</v>
      </c>
      <c r="AS29" s="145">
        <f t="shared" si="25"/>
        <v>1.0211376671688782E-2</v>
      </c>
      <c r="AT29" s="145">
        <f t="shared" si="25"/>
        <v>3.6436495026942513E-3</v>
      </c>
      <c r="AU29" s="145">
        <f t="shared" si="25"/>
        <v>0.29620053985379013</v>
      </c>
      <c r="AV29" s="145">
        <f t="shared" si="25"/>
        <v>0.21963874667176322</v>
      </c>
      <c r="AW29" s="145">
        <f t="shared" si="25"/>
        <v>0.10302259177736434</v>
      </c>
      <c r="AX29" s="145">
        <f t="shared" si="25"/>
        <v>6.3635947066329551E-2</v>
      </c>
      <c r="AY29" s="145">
        <f t="shared" si="25"/>
        <v>1.0810496601349535E-2</v>
      </c>
      <c r="AZ29" s="145">
        <f t="shared" si="25"/>
        <v>8.331072379525014E-3</v>
      </c>
      <c r="BA29" s="145">
        <f t="shared" si="25"/>
        <v>2.0233093587772474E-2</v>
      </c>
      <c r="BB29" s="5" t="s">
        <v>2557</v>
      </c>
    </row>
    <row r="30" spans="1:55" s="5" customFormat="1" ht="18" customHeight="1" x14ac:dyDescent="0.3">
      <c r="A30" s="5" t="str">
        <f t="shared" si="4"/>
        <v>01226</v>
      </c>
      <c r="B30" s="22">
        <v>1</v>
      </c>
      <c r="C30" s="23" t="s">
        <v>26</v>
      </c>
      <c r="D30" s="23">
        <v>1226</v>
      </c>
      <c r="E30" s="24" t="s">
        <v>1305</v>
      </c>
      <c r="F30" s="25">
        <v>64.997361635996768</v>
      </c>
      <c r="G30" s="26">
        <v>3.0718150957895936</v>
      </c>
      <c r="H30" s="26">
        <v>6.5192008640506662</v>
      </c>
      <c r="I30" s="26">
        <f t="shared" si="5"/>
        <v>74.588377595837017</v>
      </c>
      <c r="J30" s="26">
        <v>32.21647591494591</v>
      </c>
      <c r="K30" s="26">
        <v>43.071721156935034</v>
      </c>
      <c r="L30" s="26">
        <f t="shared" si="6"/>
        <v>75.288197071880944</v>
      </c>
      <c r="M30" s="26">
        <v>16.190350216991231</v>
      </c>
      <c r="N30" s="26">
        <v>12.187292220664325</v>
      </c>
      <c r="O30" s="26">
        <v>1.0456428943927005</v>
      </c>
      <c r="P30" s="26">
        <v>0</v>
      </c>
      <c r="Q30" s="26">
        <f t="shared" si="0"/>
        <v>29.423285332048255</v>
      </c>
      <c r="R30" s="27">
        <v>2.1340784906101291</v>
      </c>
      <c r="S30" s="143">
        <f t="shared" si="7"/>
        <v>181.43393849037636</v>
      </c>
      <c r="T30" s="140" t="str">
        <f t="shared" si="8"/>
        <v>01226</v>
      </c>
      <c r="U30" s="5" t="str">
        <f t="shared" si="1"/>
        <v>北海道砂川市</v>
      </c>
      <c r="V30" s="21">
        <f t="shared" si="9"/>
        <v>0.35824257675718352</v>
      </c>
      <c r="W30" s="21">
        <f t="shared" si="2"/>
        <v>1.6930763457755887E-2</v>
      </c>
      <c r="X30" s="21">
        <f t="shared" si="2"/>
        <v>3.5931540252577707E-2</v>
      </c>
      <c r="Y30" s="21">
        <f t="shared" si="10"/>
        <v>0.17756587429564474</v>
      </c>
      <c r="Z30" s="21">
        <f t="shared" si="10"/>
        <v>0.23739616477112219</v>
      </c>
      <c r="AA30" s="21">
        <f t="shared" si="11"/>
        <v>8.9235511016865249E-2</v>
      </c>
      <c r="AB30" s="21">
        <f t="shared" si="11"/>
        <v>6.7172064510470655E-2</v>
      </c>
      <c r="AC30" s="21">
        <f t="shared" si="11"/>
        <v>5.763215543315583E-3</v>
      </c>
      <c r="AD30" s="21">
        <f t="shared" si="11"/>
        <v>0</v>
      </c>
      <c r="AE30" s="21">
        <f t="shared" si="12"/>
        <v>1.1762289395064447E-2</v>
      </c>
      <c r="AF30" s="137">
        <f>VLOOKUP(T30,人口!$A$2:$E$1748,5,0)</f>
        <v>16848</v>
      </c>
      <c r="AG30" s="14">
        <f t="shared" si="13"/>
        <v>0</v>
      </c>
      <c r="AH30" s="14">
        <f t="shared" si="14"/>
        <v>0</v>
      </c>
      <c r="AI30" s="14">
        <f t="shared" si="15"/>
        <v>1</v>
      </c>
      <c r="AJ30" s="14">
        <f t="shared" si="16"/>
        <v>0</v>
      </c>
      <c r="AK30" s="14">
        <f t="shared" si="17"/>
        <v>0</v>
      </c>
      <c r="AL30" s="14">
        <f t="shared" si="18"/>
        <v>0</v>
      </c>
      <c r="AM30" s="14">
        <f t="shared" si="19"/>
        <v>0</v>
      </c>
      <c r="AN30" s="14">
        <f t="shared" si="20"/>
        <v>0</v>
      </c>
      <c r="AO30" s="5" t="str">
        <f t="shared" si="21"/>
        <v>1万～3万人未満の市町村平均</v>
      </c>
    </row>
    <row r="31" spans="1:55" s="5" customFormat="1" ht="18" customHeight="1" x14ac:dyDescent="0.3">
      <c r="A31" s="5" t="str">
        <f t="shared" si="4"/>
        <v>01227</v>
      </c>
      <c r="B31" s="22">
        <v>1</v>
      </c>
      <c r="C31" s="23" t="s">
        <v>26</v>
      </c>
      <c r="D31" s="23">
        <v>1227</v>
      </c>
      <c r="E31" s="24" t="s">
        <v>1341</v>
      </c>
      <c r="F31" s="25">
        <v>0</v>
      </c>
      <c r="G31" s="26">
        <v>0.47382949768533611</v>
      </c>
      <c r="H31" s="26">
        <v>4.3173515655964681E-2</v>
      </c>
      <c r="I31" s="26">
        <f t="shared" si="5"/>
        <v>0.51700301334130083</v>
      </c>
      <c r="J31" s="26">
        <v>4.7304017075404925</v>
      </c>
      <c r="K31" s="26">
        <v>8.9328889066853829</v>
      </c>
      <c r="L31" s="26">
        <f t="shared" si="6"/>
        <v>13.663290614225875</v>
      </c>
      <c r="M31" s="26">
        <v>2.8188271956637307</v>
      </c>
      <c r="N31" s="26">
        <v>1.337570958288465</v>
      </c>
      <c r="O31" s="26">
        <v>0.19425820628259458</v>
      </c>
      <c r="P31" s="26">
        <v>0</v>
      </c>
      <c r="Q31" s="26">
        <f t="shared" si="0"/>
        <v>4.3506563602347903</v>
      </c>
      <c r="R31" s="27">
        <v>0.33883786390352161</v>
      </c>
      <c r="S31" s="143">
        <f t="shared" si="7"/>
        <v>18.869787851705489</v>
      </c>
      <c r="T31" s="140" t="str">
        <f t="shared" si="8"/>
        <v>01227</v>
      </c>
      <c r="U31" s="5" t="str">
        <f t="shared" si="1"/>
        <v>北海道歌志内市</v>
      </c>
      <c r="V31" s="21">
        <f t="shared" si="9"/>
        <v>0</v>
      </c>
      <c r="W31" s="21">
        <f t="shared" si="2"/>
        <v>2.5110483562882795E-2</v>
      </c>
      <c r="X31" s="21">
        <f t="shared" si="2"/>
        <v>2.2879703786422047E-3</v>
      </c>
      <c r="Y31" s="21">
        <f t="shared" si="10"/>
        <v>0.25068653366513338</v>
      </c>
      <c r="Z31" s="21">
        <f t="shared" si="10"/>
        <v>0.47339636125681245</v>
      </c>
      <c r="AA31" s="21">
        <f t="shared" si="11"/>
        <v>0.14938308887288096</v>
      </c>
      <c r="AB31" s="21">
        <f t="shared" si="11"/>
        <v>7.0884260533303906E-2</v>
      </c>
      <c r="AC31" s="21">
        <f t="shared" si="11"/>
        <v>1.0294668271272437E-2</v>
      </c>
      <c r="AD31" s="21">
        <f t="shared" si="11"/>
        <v>0</v>
      </c>
      <c r="AE31" s="21">
        <f t="shared" si="12"/>
        <v>1.7956633459071811E-2</v>
      </c>
      <c r="AF31" s="137">
        <f>VLOOKUP(T31,人口!$A$2:$E$1748,5,0)</f>
        <v>3130</v>
      </c>
      <c r="AG31" s="14">
        <f t="shared" si="13"/>
        <v>1</v>
      </c>
      <c r="AH31" s="14">
        <f t="shared" si="14"/>
        <v>0</v>
      </c>
      <c r="AI31" s="14">
        <f t="shared" si="15"/>
        <v>0</v>
      </c>
      <c r="AJ31" s="14">
        <f t="shared" si="16"/>
        <v>0</v>
      </c>
      <c r="AK31" s="14">
        <f t="shared" si="17"/>
        <v>0</v>
      </c>
      <c r="AL31" s="14">
        <f t="shared" si="18"/>
        <v>0</v>
      </c>
      <c r="AM31" s="14">
        <f t="shared" si="19"/>
        <v>0</v>
      </c>
      <c r="AN31" s="14">
        <f t="shared" si="20"/>
        <v>0</v>
      </c>
      <c r="AO31" s="5" t="str">
        <f t="shared" si="21"/>
        <v>5千人未満の市町村平均</v>
      </c>
    </row>
    <row r="32" spans="1:55" s="5" customFormat="1" ht="18" customHeight="1" x14ac:dyDescent="0.3">
      <c r="A32" s="5" t="str">
        <f t="shared" si="4"/>
        <v>01228</v>
      </c>
      <c r="B32" s="22">
        <v>1</v>
      </c>
      <c r="C32" s="23" t="s">
        <v>26</v>
      </c>
      <c r="D32" s="23">
        <v>1228</v>
      </c>
      <c r="E32" s="24" t="s">
        <v>1373</v>
      </c>
      <c r="F32" s="25">
        <v>13.62108509238093</v>
      </c>
      <c r="G32" s="26">
        <v>1.849550368805829</v>
      </c>
      <c r="H32" s="26">
        <v>11.484155164486603</v>
      </c>
      <c r="I32" s="26">
        <f t="shared" si="5"/>
        <v>26.954790625673361</v>
      </c>
      <c r="J32" s="26">
        <v>36.848327586912646</v>
      </c>
      <c r="K32" s="26">
        <v>52.725475689677907</v>
      </c>
      <c r="L32" s="26">
        <f t="shared" si="6"/>
        <v>89.573803276590553</v>
      </c>
      <c r="M32" s="26">
        <v>18.64946259265496</v>
      </c>
      <c r="N32" s="26">
        <v>20.746784072445546</v>
      </c>
      <c r="O32" s="26">
        <v>1.2674572168380658</v>
      </c>
      <c r="P32" s="26">
        <v>0</v>
      </c>
      <c r="Q32" s="26">
        <f t="shared" si="0"/>
        <v>40.663703881938574</v>
      </c>
      <c r="R32" s="27">
        <v>2.1740713168602408</v>
      </c>
      <c r="S32" s="143">
        <f t="shared" si="7"/>
        <v>159.36636910106273</v>
      </c>
      <c r="T32" s="140" t="str">
        <f t="shared" si="8"/>
        <v>01228</v>
      </c>
      <c r="U32" s="5" t="str">
        <f t="shared" si="1"/>
        <v>北海道深川市</v>
      </c>
      <c r="V32" s="21">
        <f t="shared" si="9"/>
        <v>8.5470260565094963E-2</v>
      </c>
      <c r="W32" s="21">
        <f t="shared" si="2"/>
        <v>1.1605650421971592E-2</v>
      </c>
      <c r="X32" s="21">
        <f t="shared" si="2"/>
        <v>7.2061346627053338E-2</v>
      </c>
      <c r="Y32" s="21">
        <f t="shared" si="10"/>
        <v>0.23121771421889617</v>
      </c>
      <c r="Z32" s="21">
        <f t="shared" si="10"/>
        <v>0.33084443089898014</v>
      </c>
      <c r="AA32" s="21">
        <f t="shared" si="11"/>
        <v>0.11702257319314553</v>
      </c>
      <c r="AB32" s="21">
        <f t="shared" si="11"/>
        <v>0.13018295007580238</v>
      </c>
      <c r="AC32" s="21">
        <f t="shared" si="11"/>
        <v>7.9531034307138131E-3</v>
      </c>
      <c r="AD32" s="21">
        <f t="shared" si="11"/>
        <v>0</v>
      </c>
      <c r="AE32" s="21">
        <f t="shared" si="12"/>
        <v>1.3641970568342095E-2</v>
      </c>
      <c r="AF32" s="137">
        <f>VLOOKUP(T32,人口!$A$2:$E$1748,5,0)</f>
        <v>20422</v>
      </c>
      <c r="AG32" s="14">
        <f t="shared" si="13"/>
        <v>0</v>
      </c>
      <c r="AH32" s="14">
        <f t="shared" si="14"/>
        <v>0</v>
      </c>
      <c r="AI32" s="14">
        <f t="shared" si="15"/>
        <v>1</v>
      </c>
      <c r="AJ32" s="14">
        <f t="shared" si="16"/>
        <v>0</v>
      </c>
      <c r="AK32" s="14">
        <f t="shared" si="17"/>
        <v>0</v>
      </c>
      <c r="AL32" s="14">
        <f t="shared" si="18"/>
        <v>0</v>
      </c>
      <c r="AM32" s="14">
        <f t="shared" si="19"/>
        <v>0</v>
      </c>
      <c r="AN32" s="14">
        <f t="shared" si="20"/>
        <v>0</v>
      </c>
      <c r="AO32" s="5" t="str">
        <f t="shared" si="21"/>
        <v>1万～3万人未満の市町村平均</v>
      </c>
    </row>
    <row r="33" spans="1:41" s="5" customFormat="1" ht="18" customHeight="1" x14ac:dyDescent="0.3">
      <c r="A33" s="5" t="str">
        <f t="shared" si="4"/>
        <v>01229</v>
      </c>
      <c r="B33" s="22">
        <v>1</v>
      </c>
      <c r="C33" s="23" t="s">
        <v>26</v>
      </c>
      <c r="D33" s="23">
        <v>1229</v>
      </c>
      <c r="E33" s="24" t="s">
        <v>1404</v>
      </c>
      <c r="F33" s="25">
        <v>17.1393076089693</v>
      </c>
      <c r="G33" s="26">
        <v>2.1887692137396488</v>
      </c>
      <c r="H33" s="26">
        <v>21.111849155766727</v>
      </c>
      <c r="I33" s="26">
        <f t="shared" si="5"/>
        <v>40.439925978475678</v>
      </c>
      <c r="J33" s="26">
        <v>41.808679377458574</v>
      </c>
      <c r="K33" s="26">
        <v>53.061554934258766</v>
      </c>
      <c r="L33" s="26">
        <f t="shared" si="6"/>
        <v>94.87023431171734</v>
      </c>
      <c r="M33" s="26">
        <v>21.100616675840815</v>
      </c>
      <c r="N33" s="26">
        <v>23.922312246799454</v>
      </c>
      <c r="O33" s="26">
        <v>1.3401333700511389</v>
      </c>
      <c r="P33" s="26">
        <v>0</v>
      </c>
      <c r="Q33" s="26">
        <f t="shared" si="0"/>
        <v>46.36306229269141</v>
      </c>
      <c r="R33" s="27">
        <v>0</v>
      </c>
      <c r="S33" s="143">
        <f t="shared" si="7"/>
        <v>181.67322258288442</v>
      </c>
      <c r="T33" s="140" t="str">
        <f t="shared" si="8"/>
        <v>01229</v>
      </c>
      <c r="U33" s="5" t="str">
        <f t="shared" si="1"/>
        <v>北海道富良野市</v>
      </c>
      <c r="V33" s="21">
        <f t="shared" si="9"/>
        <v>9.4341407970290544E-2</v>
      </c>
      <c r="W33" s="21">
        <f t="shared" si="2"/>
        <v>1.2047836123681193E-2</v>
      </c>
      <c r="X33" s="21">
        <f t="shared" si="2"/>
        <v>0.11620782003872315</v>
      </c>
      <c r="Y33" s="21">
        <f t="shared" si="10"/>
        <v>0.23013121462291605</v>
      </c>
      <c r="Z33" s="21">
        <f t="shared" si="10"/>
        <v>0.29207141360665079</v>
      </c>
      <c r="AA33" s="21">
        <f t="shared" si="11"/>
        <v>0.11614599210521584</v>
      </c>
      <c r="AB33" s="21">
        <f t="shared" si="11"/>
        <v>0.13167770080087296</v>
      </c>
      <c r="AC33" s="21">
        <f t="shared" si="11"/>
        <v>7.3766147316494729E-3</v>
      </c>
      <c r="AD33" s="21">
        <f t="shared" si="11"/>
        <v>0</v>
      </c>
      <c r="AE33" s="21">
        <f t="shared" si="12"/>
        <v>0</v>
      </c>
      <c r="AF33" s="137">
        <f>VLOOKUP(T33,人口!$A$2:$E$1748,5,0)</f>
        <v>21593</v>
      </c>
      <c r="AG33" s="14">
        <f t="shared" si="13"/>
        <v>0</v>
      </c>
      <c r="AH33" s="14">
        <f t="shared" si="14"/>
        <v>0</v>
      </c>
      <c r="AI33" s="14">
        <f t="shared" si="15"/>
        <v>1</v>
      </c>
      <c r="AJ33" s="14">
        <f t="shared" si="16"/>
        <v>0</v>
      </c>
      <c r="AK33" s="14">
        <f t="shared" si="17"/>
        <v>0</v>
      </c>
      <c r="AL33" s="14">
        <f t="shared" si="18"/>
        <v>0</v>
      </c>
      <c r="AM33" s="14">
        <f t="shared" si="19"/>
        <v>0</v>
      </c>
      <c r="AN33" s="14">
        <f t="shared" si="20"/>
        <v>0</v>
      </c>
      <c r="AO33" s="5" t="str">
        <f t="shared" si="21"/>
        <v>1万～3万人未満の市町村平均</v>
      </c>
    </row>
    <row r="34" spans="1:41" s="5" customFormat="1" ht="18" customHeight="1" x14ac:dyDescent="0.3">
      <c r="A34" s="5" t="str">
        <f t="shared" si="4"/>
        <v>01230</v>
      </c>
      <c r="B34" s="22">
        <v>1</v>
      </c>
      <c r="C34" s="23" t="s">
        <v>26</v>
      </c>
      <c r="D34" s="23">
        <v>1230</v>
      </c>
      <c r="E34" s="24" t="s">
        <v>1431</v>
      </c>
      <c r="F34" s="25">
        <v>51.71538584742931</v>
      </c>
      <c r="G34" s="26">
        <v>4.0060130258851148</v>
      </c>
      <c r="H34" s="26">
        <v>3.1516666428854219</v>
      </c>
      <c r="I34" s="26">
        <f t="shared" si="5"/>
        <v>58.873065516199851</v>
      </c>
      <c r="J34" s="26">
        <v>59.439750027487968</v>
      </c>
      <c r="K34" s="26">
        <v>120.5014566801507</v>
      </c>
      <c r="L34" s="26">
        <f t="shared" si="6"/>
        <v>179.94120670763866</v>
      </c>
      <c r="M34" s="26">
        <v>44.908644452655089</v>
      </c>
      <c r="N34" s="26">
        <v>23.676930524235743</v>
      </c>
      <c r="O34" s="26">
        <v>2.9547107618855466</v>
      </c>
      <c r="P34" s="26">
        <v>0</v>
      </c>
      <c r="Q34" s="26">
        <f t="shared" si="0"/>
        <v>71.540285738776376</v>
      </c>
      <c r="R34" s="27">
        <v>8.9666353962900018</v>
      </c>
      <c r="S34" s="143">
        <f t="shared" si="7"/>
        <v>319.32119335890491</v>
      </c>
      <c r="T34" s="140" t="str">
        <f t="shared" si="8"/>
        <v>01230</v>
      </c>
      <c r="U34" s="5" t="str">
        <f t="shared" si="1"/>
        <v>北海道登別市</v>
      </c>
      <c r="V34" s="21">
        <f t="shared" si="9"/>
        <v>0.16195412933116274</v>
      </c>
      <c r="W34" s="21">
        <f t="shared" si="2"/>
        <v>1.2545402902157228E-2</v>
      </c>
      <c r="X34" s="21">
        <f t="shared" si="2"/>
        <v>9.8698949785743419E-3</v>
      </c>
      <c r="Y34" s="21">
        <f t="shared" si="10"/>
        <v>0.18614408083048828</v>
      </c>
      <c r="Z34" s="21">
        <f t="shared" si="10"/>
        <v>0.37736755087443141</v>
      </c>
      <c r="AA34" s="21">
        <f t="shared" si="11"/>
        <v>0.14063784486167655</v>
      </c>
      <c r="AB34" s="21">
        <f t="shared" si="11"/>
        <v>7.4147695225552326E-2</v>
      </c>
      <c r="AC34" s="21">
        <f t="shared" si="11"/>
        <v>9.2530994601556678E-3</v>
      </c>
      <c r="AD34" s="21">
        <f t="shared" si="11"/>
        <v>0</v>
      </c>
      <c r="AE34" s="21">
        <f t="shared" si="12"/>
        <v>2.8080301535801426E-2</v>
      </c>
      <c r="AF34" s="137">
        <f>VLOOKUP(T34,人口!$A$2:$E$1748,5,0)</f>
        <v>47608</v>
      </c>
      <c r="AG34" s="14">
        <f t="shared" si="13"/>
        <v>0</v>
      </c>
      <c r="AH34" s="14">
        <f t="shared" si="14"/>
        <v>0</v>
      </c>
      <c r="AI34" s="14">
        <f t="shared" si="15"/>
        <v>0</v>
      </c>
      <c r="AJ34" s="14">
        <f t="shared" si="16"/>
        <v>1</v>
      </c>
      <c r="AK34" s="14">
        <f t="shared" si="17"/>
        <v>0</v>
      </c>
      <c r="AL34" s="14">
        <f t="shared" si="18"/>
        <v>0</v>
      </c>
      <c r="AM34" s="14">
        <f t="shared" si="19"/>
        <v>0</v>
      </c>
      <c r="AN34" s="14">
        <f t="shared" si="20"/>
        <v>0</v>
      </c>
      <c r="AO34" s="5" t="str">
        <f t="shared" si="21"/>
        <v>3万～10万人未満の市町村平均</v>
      </c>
    </row>
    <row r="35" spans="1:41" s="5" customFormat="1" ht="18" customHeight="1" x14ac:dyDescent="0.3">
      <c r="A35" s="5" t="str">
        <f t="shared" si="4"/>
        <v>01231</v>
      </c>
      <c r="B35" s="22">
        <v>1</v>
      </c>
      <c r="C35" s="23" t="s">
        <v>26</v>
      </c>
      <c r="D35" s="23">
        <v>1231</v>
      </c>
      <c r="E35" s="24" t="s">
        <v>1459</v>
      </c>
      <c r="F35" s="25">
        <v>391.22688906773919</v>
      </c>
      <c r="G35" s="26">
        <v>4.2886953966632984</v>
      </c>
      <c r="H35" s="26">
        <v>11.700022742766427</v>
      </c>
      <c r="I35" s="26">
        <f t="shared" si="5"/>
        <v>407.21560720716889</v>
      </c>
      <c r="J35" s="26">
        <v>90.694189880880501</v>
      </c>
      <c r="K35" s="26">
        <v>164.33787988634941</v>
      </c>
      <c r="L35" s="26">
        <f t="shared" si="6"/>
        <v>255.03206976722993</v>
      </c>
      <c r="M35" s="26">
        <v>61.983956793186152</v>
      </c>
      <c r="N35" s="26">
        <v>33.189080828323135</v>
      </c>
      <c r="O35" s="26">
        <v>4.3474738312745895</v>
      </c>
      <c r="P35" s="26">
        <v>0</v>
      </c>
      <c r="Q35" s="26">
        <f t="shared" si="0"/>
        <v>99.520511452783865</v>
      </c>
      <c r="R35" s="27">
        <v>0.99008977180348001</v>
      </c>
      <c r="S35" s="143">
        <f t="shared" si="7"/>
        <v>762.75827819898609</v>
      </c>
      <c r="T35" s="140" t="str">
        <f t="shared" si="8"/>
        <v>01231</v>
      </c>
      <c r="U35" s="5" t="str">
        <f t="shared" si="1"/>
        <v>北海道恵庭市</v>
      </c>
      <c r="V35" s="21">
        <f t="shared" si="9"/>
        <v>0.51291070873920697</v>
      </c>
      <c r="W35" s="21">
        <f t="shared" si="2"/>
        <v>5.6226140302137453E-3</v>
      </c>
      <c r="X35" s="21">
        <f t="shared" si="2"/>
        <v>1.5339096378465211E-2</v>
      </c>
      <c r="Y35" s="21">
        <f t="shared" si="10"/>
        <v>0.11890292439044559</v>
      </c>
      <c r="Z35" s="21">
        <f t="shared" si="10"/>
        <v>0.21545210925062874</v>
      </c>
      <c r="AA35" s="21">
        <f t="shared" si="11"/>
        <v>8.1262909318456408E-2</v>
      </c>
      <c r="AB35" s="21">
        <f t="shared" si="11"/>
        <v>4.3511924782630634E-2</v>
      </c>
      <c r="AC35" s="21">
        <f t="shared" si="11"/>
        <v>5.6996743995224577E-3</v>
      </c>
      <c r="AD35" s="21">
        <f t="shared" si="11"/>
        <v>0</v>
      </c>
      <c r="AE35" s="21">
        <f t="shared" si="12"/>
        <v>1.298038710430342E-3</v>
      </c>
      <c r="AF35" s="137">
        <f>VLOOKUP(T35,人口!$A$2:$E$1748,5,0)</f>
        <v>70049</v>
      </c>
      <c r="AG35" s="14">
        <f t="shared" si="13"/>
        <v>0</v>
      </c>
      <c r="AH35" s="14">
        <f t="shared" si="14"/>
        <v>0</v>
      </c>
      <c r="AI35" s="14">
        <f t="shared" si="15"/>
        <v>0</v>
      </c>
      <c r="AJ35" s="14">
        <f t="shared" si="16"/>
        <v>1</v>
      </c>
      <c r="AK35" s="14">
        <f t="shared" si="17"/>
        <v>0</v>
      </c>
      <c r="AL35" s="14">
        <f t="shared" si="18"/>
        <v>0</v>
      </c>
      <c r="AM35" s="14">
        <f t="shared" si="19"/>
        <v>0</v>
      </c>
      <c r="AN35" s="14">
        <f t="shared" si="20"/>
        <v>0</v>
      </c>
      <c r="AO35" s="5" t="str">
        <f t="shared" si="21"/>
        <v>3万～10万人未満の市町村平均</v>
      </c>
    </row>
    <row r="36" spans="1:41" s="5" customFormat="1" ht="18" customHeight="1" x14ac:dyDescent="0.3">
      <c r="A36" s="5" t="str">
        <f t="shared" si="4"/>
        <v>01233</v>
      </c>
      <c r="B36" s="22">
        <v>1</v>
      </c>
      <c r="C36" s="23" t="s">
        <v>26</v>
      </c>
      <c r="D36" s="23">
        <v>1233</v>
      </c>
      <c r="E36" s="24" t="s">
        <v>680</v>
      </c>
      <c r="F36" s="25">
        <v>47.525248865454017</v>
      </c>
      <c r="G36" s="26">
        <v>2.8214392816717742</v>
      </c>
      <c r="H36" s="26">
        <v>11.095593523582922</v>
      </c>
      <c r="I36" s="26">
        <f t="shared" si="5"/>
        <v>61.442281670708709</v>
      </c>
      <c r="J36" s="26">
        <v>52.527168960814215</v>
      </c>
      <c r="K36" s="26">
        <v>87.132197192854321</v>
      </c>
      <c r="L36" s="26">
        <f t="shared" si="6"/>
        <v>139.65936615366854</v>
      </c>
      <c r="M36" s="26">
        <v>31.632620941062108</v>
      </c>
      <c r="N36" s="26">
        <v>23.147675828510092</v>
      </c>
      <c r="O36" s="26">
        <v>2.1036984537235863</v>
      </c>
      <c r="P36" s="26">
        <v>0</v>
      </c>
      <c r="Q36" s="26">
        <f t="shared" si="0"/>
        <v>56.883995223295791</v>
      </c>
      <c r="R36" s="27">
        <v>4.5558972059593552</v>
      </c>
      <c r="S36" s="143">
        <f t="shared" si="7"/>
        <v>262.54154025363243</v>
      </c>
      <c r="T36" s="140" t="str">
        <f t="shared" si="8"/>
        <v>01233</v>
      </c>
      <c r="U36" s="5" t="str">
        <f t="shared" si="1"/>
        <v>北海道伊達市</v>
      </c>
      <c r="V36" s="21">
        <f t="shared" si="9"/>
        <v>0.18101992096009453</v>
      </c>
      <c r="W36" s="21">
        <f t="shared" si="2"/>
        <v>1.0746639480160275E-2</v>
      </c>
      <c r="X36" s="21">
        <f t="shared" si="2"/>
        <v>4.2262239769233649E-2</v>
      </c>
      <c r="Y36" s="21">
        <f t="shared" si="10"/>
        <v>0.20007183971751483</v>
      </c>
      <c r="Z36" s="21">
        <f t="shared" si="10"/>
        <v>0.33187966029558169</v>
      </c>
      <c r="AA36" s="21">
        <f t="shared" si="11"/>
        <v>0.12048615586890711</v>
      </c>
      <c r="AB36" s="21">
        <f t="shared" si="11"/>
        <v>8.8167669794836701E-2</v>
      </c>
      <c r="AC36" s="21">
        <f t="shared" si="11"/>
        <v>8.0128213298789781E-3</v>
      </c>
      <c r="AD36" s="21">
        <f t="shared" si="11"/>
        <v>0</v>
      </c>
      <c r="AE36" s="21">
        <f t="shared" si="12"/>
        <v>1.7353052783792074E-2</v>
      </c>
      <c r="AF36" s="137">
        <f>VLOOKUP(T36,人口!$A$2:$E$1748,5,0)</f>
        <v>33896</v>
      </c>
      <c r="AG36" s="14">
        <f t="shared" si="13"/>
        <v>0</v>
      </c>
      <c r="AH36" s="14">
        <f t="shared" si="14"/>
        <v>0</v>
      </c>
      <c r="AI36" s="14">
        <f t="shared" si="15"/>
        <v>0</v>
      </c>
      <c r="AJ36" s="14">
        <f t="shared" si="16"/>
        <v>1</v>
      </c>
      <c r="AK36" s="14">
        <f t="shared" si="17"/>
        <v>0</v>
      </c>
      <c r="AL36" s="14">
        <f t="shared" si="18"/>
        <v>0</v>
      </c>
      <c r="AM36" s="14">
        <f t="shared" si="19"/>
        <v>0</v>
      </c>
      <c r="AN36" s="14">
        <f t="shared" si="20"/>
        <v>0</v>
      </c>
      <c r="AO36" s="5" t="str">
        <f t="shared" si="21"/>
        <v>3万～10万人未満の市町村平均</v>
      </c>
    </row>
    <row r="37" spans="1:41" s="5" customFormat="1" ht="18" customHeight="1" x14ac:dyDescent="0.3">
      <c r="A37" s="5" t="str">
        <f t="shared" si="4"/>
        <v>01234</v>
      </c>
      <c r="B37" s="22">
        <v>1</v>
      </c>
      <c r="C37" s="23" t="s">
        <v>26</v>
      </c>
      <c r="D37" s="23">
        <v>1234</v>
      </c>
      <c r="E37" s="24" t="s">
        <v>1508</v>
      </c>
      <c r="F37" s="25">
        <v>231.03773415757883</v>
      </c>
      <c r="G37" s="26">
        <v>4.1352392525265698</v>
      </c>
      <c r="H37" s="26">
        <v>7.6848857867617122</v>
      </c>
      <c r="I37" s="26">
        <f t="shared" si="5"/>
        <v>242.85785919686711</v>
      </c>
      <c r="J37" s="26">
        <v>100.29108620223002</v>
      </c>
      <c r="K37" s="26">
        <v>135.05514918460869</v>
      </c>
      <c r="L37" s="26">
        <f t="shared" si="6"/>
        <v>235.34623538683871</v>
      </c>
      <c r="M37" s="26">
        <v>54.797618685663991</v>
      </c>
      <c r="N37" s="26">
        <v>48.701054819409507</v>
      </c>
      <c r="O37" s="26">
        <v>3.6161196131167324</v>
      </c>
      <c r="P37" s="26">
        <v>0</v>
      </c>
      <c r="Q37" s="26">
        <f t="shared" si="0"/>
        <v>107.11479311819024</v>
      </c>
      <c r="R37" s="27">
        <v>0</v>
      </c>
      <c r="S37" s="143">
        <f t="shared" si="7"/>
        <v>585.31888770189607</v>
      </c>
      <c r="T37" s="140" t="str">
        <f t="shared" si="8"/>
        <v>01234</v>
      </c>
      <c r="U37" s="5" t="str">
        <f t="shared" si="1"/>
        <v>北海道北広島市</v>
      </c>
      <c r="V37" s="21">
        <f t="shared" si="9"/>
        <v>0.39472113238082751</v>
      </c>
      <c r="W37" s="21">
        <f t="shared" si="2"/>
        <v>7.0649339008391175E-3</v>
      </c>
      <c r="X37" s="21">
        <f t="shared" si="2"/>
        <v>1.3129399970218692E-2</v>
      </c>
      <c r="Y37" s="21">
        <f t="shared" si="10"/>
        <v>0.17134435315422189</v>
      </c>
      <c r="Z37" s="21">
        <f t="shared" si="10"/>
        <v>0.23073772608785609</v>
      </c>
      <c r="AA37" s="21">
        <f t="shared" si="11"/>
        <v>9.3620110057976658E-2</v>
      </c>
      <c r="AB37" s="21">
        <f t="shared" si="11"/>
        <v>8.3204311090355657E-2</v>
      </c>
      <c r="AC37" s="21">
        <f t="shared" si="11"/>
        <v>6.1780333577043708E-3</v>
      </c>
      <c r="AD37" s="21">
        <f t="shared" si="11"/>
        <v>0</v>
      </c>
      <c r="AE37" s="21">
        <f t="shared" si="12"/>
        <v>0</v>
      </c>
      <c r="AF37" s="137">
        <f>VLOOKUP(T37,人口!$A$2:$E$1748,5,0)</f>
        <v>58265</v>
      </c>
      <c r="AG37" s="14">
        <f t="shared" si="13"/>
        <v>0</v>
      </c>
      <c r="AH37" s="14">
        <f t="shared" si="14"/>
        <v>0</v>
      </c>
      <c r="AI37" s="14">
        <f t="shared" si="15"/>
        <v>0</v>
      </c>
      <c r="AJ37" s="14">
        <f t="shared" si="16"/>
        <v>1</v>
      </c>
      <c r="AK37" s="14">
        <f t="shared" si="17"/>
        <v>0</v>
      </c>
      <c r="AL37" s="14">
        <f t="shared" si="18"/>
        <v>0</v>
      </c>
      <c r="AM37" s="14">
        <f t="shared" si="19"/>
        <v>0</v>
      </c>
      <c r="AN37" s="14">
        <f t="shared" si="20"/>
        <v>0</v>
      </c>
      <c r="AO37" s="5" t="str">
        <f t="shared" si="21"/>
        <v>3万～10万人未満の市町村平均</v>
      </c>
    </row>
    <row r="38" spans="1:41" s="5" customFormat="1" ht="18" customHeight="1" x14ac:dyDescent="0.3">
      <c r="A38" s="5" t="str">
        <f t="shared" si="4"/>
        <v>01235</v>
      </c>
      <c r="B38" s="22">
        <v>1</v>
      </c>
      <c r="C38" s="23" t="s">
        <v>26</v>
      </c>
      <c r="D38" s="23">
        <v>1235</v>
      </c>
      <c r="E38" s="24" t="s">
        <v>1530</v>
      </c>
      <c r="F38" s="25">
        <v>304.58996285516139</v>
      </c>
      <c r="G38" s="26">
        <v>6.2701642051656119</v>
      </c>
      <c r="H38" s="26">
        <v>12.822534149821509</v>
      </c>
      <c r="I38" s="26">
        <f t="shared" si="5"/>
        <v>323.68266121014852</v>
      </c>
      <c r="J38" s="26">
        <v>96.902842122027408</v>
      </c>
      <c r="K38" s="26">
        <v>135.83446337494112</v>
      </c>
      <c r="L38" s="26">
        <f t="shared" si="6"/>
        <v>232.73730549696853</v>
      </c>
      <c r="M38" s="26">
        <v>57.078465309823294</v>
      </c>
      <c r="N38" s="26">
        <v>66.440709938868395</v>
      </c>
      <c r="O38" s="26">
        <v>3.6175470695846235</v>
      </c>
      <c r="P38" s="26">
        <v>5.5437787347373915</v>
      </c>
      <c r="Q38" s="26">
        <f t="shared" si="0"/>
        <v>132.6805010530137</v>
      </c>
      <c r="R38" s="27">
        <v>7.3308185537399995</v>
      </c>
      <c r="S38" s="143">
        <f t="shared" si="7"/>
        <v>696.43128631387071</v>
      </c>
      <c r="T38" s="140" t="str">
        <f t="shared" si="8"/>
        <v>01235</v>
      </c>
      <c r="U38" s="5" t="str">
        <f t="shared" si="1"/>
        <v>北海道石狩市</v>
      </c>
      <c r="V38" s="21">
        <f t="shared" si="9"/>
        <v>0.4373582417115699</v>
      </c>
      <c r="W38" s="21">
        <f t="shared" si="2"/>
        <v>9.0032776074045404E-3</v>
      </c>
      <c r="X38" s="21">
        <f t="shared" si="2"/>
        <v>1.8411772132882889E-2</v>
      </c>
      <c r="Y38" s="21">
        <f t="shared" si="10"/>
        <v>0.13914200011737382</v>
      </c>
      <c r="Z38" s="21">
        <f t="shared" si="10"/>
        <v>0.19504359732874299</v>
      </c>
      <c r="AA38" s="21">
        <f t="shared" si="11"/>
        <v>8.1958502484764759E-2</v>
      </c>
      <c r="AB38" s="21">
        <f t="shared" si="11"/>
        <v>9.5401673136385493E-2</v>
      </c>
      <c r="AC38" s="21">
        <f t="shared" si="11"/>
        <v>5.194406312117132E-3</v>
      </c>
      <c r="AD38" s="21">
        <f t="shared" si="11"/>
        <v>7.9602666389098683E-3</v>
      </c>
      <c r="AE38" s="21">
        <f t="shared" si="12"/>
        <v>1.0526262529848658E-2</v>
      </c>
      <c r="AF38" s="137">
        <f>VLOOKUP(T38,人口!$A$2:$E$1748,5,0)</f>
        <v>58288</v>
      </c>
      <c r="AG38" s="14">
        <f t="shared" si="13"/>
        <v>0</v>
      </c>
      <c r="AH38" s="14">
        <f t="shared" si="14"/>
        <v>0</v>
      </c>
      <c r="AI38" s="14">
        <f t="shared" si="15"/>
        <v>0</v>
      </c>
      <c r="AJ38" s="14">
        <f t="shared" si="16"/>
        <v>1</v>
      </c>
      <c r="AK38" s="14">
        <f t="shared" si="17"/>
        <v>0</v>
      </c>
      <c r="AL38" s="14">
        <f t="shared" si="18"/>
        <v>0</v>
      </c>
      <c r="AM38" s="14">
        <f t="shared" si="19"/>
        <v>0</v>
      </c>
      <c r="AN38" s="14">
        <f t="shared" si="20"/>
        <v>0</v>
      </c>
      <c r="AO38" s="5" t="str">
        <f t="shared" si="21"/>
        <v>3万～10万人未満の市町村平均</v>
      </c>
    </row>
    <row r="39" spans="1:41" s="5" customFormat="1" ht="18" customHeight="1" x14ac:dyDescent="0.3">
      <c r="A39" s="5" t="str">
        <f t="shared" si="4"/>
        <v>01236</v>
      </c>
      <c r="B39" s="22">
        <v>1</v>
      </c>
      <c r="C39" s="23" t="s">
        <v>26</v>
      </c>
      <c r="D39" s="23">
        <v>1236</v>
      </c>
      <c r="E39" s="24" t="s">
        <v>1554</v>
      </c>
      <c r="F39" s="25">
        <v>177.56690026964341</v>
      </c>
      <c r="G39" s="26">
        <v>5.3467351272902128</v>
      </c>
      <c r="H39" s="26">
        <v>6.6055478953625961</v>
      </c>
      <c r="I39" s="26">
        <f t="shared" si="5"/>
        <v>189.51918329229622</v>
      </c>
      <c r="J39" s="26">
        <v>60.134293135341139</v>
      </c>
      <c r="K39" s="26">
        <v>108.33441388358578</v>
      </c>
      <c r="L39" s="26">
        <f t="shared" si="6"/>
        <v>168.46870701892692</v>
      </c>
      <c r="M39" s="26">
        <v>46.08806339787634</v>
      </c>
      <c r="N39" s="26">
        <v>37.605951834469941</v>
      </c>
      <c r="O39" s="26">
        <v>2.8568368988479582</v>
      </c>
      <c r="P39" s="26">
        <v>0</v>
      </c>
      <c r="Q39" s="26">
        <f t="shared" si="0"/>
        <v>86.550852131194247</v>
      </c>
      <c r="R39" s="27">
        <v>2.629015326763414</v>
      </c>
      <c r="S39" s="143">
        <f t="shared" si="7"/>
        <v>447.16775776918081</v>
      </c>
      <c r="T39" s="140" t="str">
        <f t="shared" si="8"/>
        <v>01236</v>
      </c>
      <c r="U39" s="5" t="str">
        <f t="shared" si="1"/>
        <v>北海道北斗市</v>
      </c>
      <c r="V39" s="21">
        <f t="shared" si="9"/>
        <v>0.39709236004734483</v>
      </c>
      <c r="W39" s="21">
        <f t="shared" si="2"/>
        <v>1.1956888738946363E-2</v>
      </c>
      <c r="X39" s="21">
        <f t="shared" si="2"/>
        <v>1.477196819447848E-2</v>
      </c>
      <c r="Y39" s="21">
        <f t="shared" si="10"/>
        <v>0.13447815073997638</v>
      </c>
      <c r="Z39" s="21">
        <f t="shared" si="10"/>
        <v>0.24226794530992521</v>
      </c>
      <c r="AA39" s="21">
        <f t="shared" si="11"/>
        <v>0.10306660665294677</v>
      </c>
      <c r="AB39" s="21">
        <f t="shared" si="11"/>
        <v>8.4098084401428144E-2</v>
      </c>
      <c r="AC39" s="21">
        <f t="shared" si="11"/>
        <v>6.3887363281737346E-3</v>
      </c>
      <c r="AD39" s="21">
        <f t="shared" si="11"/>
        <v>0</v>
      </c>
      <c r="AE39" s="21">
        <f t="shared" si="12"/>
        <v>5.8792595867800911E-3</v>
      </c>
      <c r="AF39" s="137">
        <f>VLOOKUP(T39,人口!$A$2:$E$1748,5,0)</f>
        <v>46031</v>
      </c>
      <c r="AG39" s="14">
        <f t="shared" si="13"/>
        <v>0</v>
      </c>
      <c r="AH39" s="14">
        <f t="shared" si="14"/>
        <v>0</v>
      </c>
      <c r="AI39" s="14">
        <f t="shared" si="15"/>
        <v>0</v>
      </c>
      <c r="AJ39" s="14">
        <f t="shared" si="16"/>
        <v>1</v>
      </c>
      <c r="AK39" s="14">
        <f t="shared" si="17"/>
        <v>0</v>
      </c>
      <c r="AL39" s="14">
        <f t="shared" si="18"/>
        <v>0</v>
      </c>
      <c r="AM39" s="14">
        <f t="shared" si="19"/>
        <v>0</v>
      </c>
      <c r="AN39" s="14">
        <f t="shared" si="20"/>
        <v>0</v>
      </c>
      <c r="AO39" s="5" t="str">
        <f t="shared" si="21"/>
        <v>3万～10万人未満の市町村平均</v>
      </c>
    </row>
    <row r="40" spans="1:41" s="5" customFormat="1" ht="18" customHeight="1" x14ac:dyDescent="0.3">
      <c r="A40" s="5" t="str">
        <f t="shared" si="4"/>
        <v>01303</v>
      </c>
      <c r="B40" s="22">
        <v>1</v>
      </c>
      <c r="C40" s="23" t="s">
        <v>26</v>
      </c>
      <c r="D40" s="23">
        <v>1303</v>
      </c>
      <c r="E40" s="24" t="s">
        <v>1575</v>
      </c>
      <c r="F40" s="25">
        <v>91.16317863931053</v>
      </c>
      <c r="G40" s="26">
        <v>1.2141880878186737</v>
      </c>
      <c r="H40" s="26">
        <v>14.592648291716062</v>
      </c>
      <c r="I40" s="26">
        <f t="shared" si="5"/>
        <v>106.97001501884526</v>
      </c>
      <c r="J40" s="26">
        <v>21.493293472753429</v>
      </c>
      <c r="K40" s="26">
        <v>37.285313293716797</v>
      </c>
      <c r="L40" s="26">
        <f t="shared" si="6"/>
        <v>58.778606766470226</v>
      </c>
      <c r="M40" s="26">
        <v>15.217846876194766</v>
      </c>
      <c r="N40" s="26">
        <v>15.728487275701411</v>
      </c>
      <c r="O40" s="26">
        <v>0.98308306310424853</v>
      </c>
      <c r="P40" s="26">
        <v>0</v>
      </c>
      <c r="Q40" s="26">
        <f t="shared" si="0"/>
        <v>31.929417215000427</v>
      </c>
      <c r="R40" s="27">
        <v>0</v>
      </c>
      <c r="S40" s="143">
        <f t="shared" si="7"/>
        <v>197.67803900031592</v>
      </c>
      <c r="T40" s="140" t="str">
        <f t="shared" si="8"/>
        <v>01303</v>
      </c>
      <c r="U40" s="5" t="str">
        <f t="shared" si="1"/>
        <v>北海道当別町</v>
      </c>
      <c r="V40" s="21">
        <f t="shared" si="9"/>
        <v>0.4611699868145942</v>
      </c>
      <c r="W40" s="21">
        <f t="shared" si="2"/>
        <v>6.1422507728171732E-3</v>
      </c>
      <c r="X40" s="21">
        <f t="shared" si="2"/>
        <v>7.3820280520350265E-2</v>
      </c>
      <c r="Y40" s="21">
        <f t="shared" si="10"/>
        <v>0.10872878738299847</v>
      </c>
      <c r="Z40" s="21">
        <f t="shared" si="10"/>
        <v>0.18861636569379975</v>
      </c>
      <c r="AA40" s="21">
        <f t="shared" si="11"/>
        <v>7.6982991905188036E-2</v>
      </c>
      <c r="AB40" s="21">
        <f t="shared" si="11"/>
        <v>7.9566184262260281E-2</v>
      </c>
      <c r="AC40" s="21">
        <f t="shared" si="11"/>
        <v>4.9731526479918058E-3</v>
      </c>
      <c r="AD40" s="21">
        <f t="shared" si="11"/>
        <v>0</v>
      </c>
      <c r="AE40" s="21">
        <f t="shared" si="12"/>
        <v>0</v>
      </c>
      <c r="AF40" s="137">
        <f>VLOOKUP(T40,人口!$A$2:$E$1748,5,0)</f>
        <v>15840</v>
      </c>
      <c r="AG40" s="14">
        <f t="shared" si="13"/>
        <v>0</v>
      </c>
      <c r="AH40" s="14">
        <f t="shared" si="14"/>
        <v>0</v>
      </c>
      <c r="AI40" s="14">
        <f t="shared" si="15"/>
        <v>1</v>
      </c>
      <c r="AJ40" s="14">
        <f t="shared" si="16"/>
        <v>0</v>
      </c>
      <c r="AK40" s="14">
        <f t="shared" si="17"/>
        <v>0</v>
      </c>
      <c r="AL40" s="14">
        <f t="shared" si="18"/>
        <v>0</v>
      </c>
      <c r="AM40" s="14">
        <f t="shared" si="19"/>
        <v>0</v>
      </c>
      <c r="AN40" s="14">
        <f t="shared" si="20"/>
        <v>0</v>
      </c>
      <c r="AO40" s="5" t="str">
        <f t="shared" si="21"/>
        <v>1万～3万人未満の市町村平均</v>
      </c>
    </row>
    <row r="41" spans="1:41" s="5" customFormat="1" ht="18" customHeight="1" x14ac:dyDescent="0.3">
      <c r="A41" s="5" t="str">
        <f t="shared" si="4"/>
        <v>01304</v>
      </c>
      <c r="B41" s="22">
        <v>1</v>
      </c>
      <c r="C41" s="23" t="s">
        <v>26</v>
      </c>
      <c r="D41" s="23">
        <v>1304</v>
      </c>
      <c r="E41" s="24" t="s">
        <v>1593</v>
      </c>
      <c r="F41" s="25">
        <v>0</v>
      </c>
      <c r="G41" s="26">
        <v>0.40921638436460844</v>
      </c>
      <c r="H41" s="26">
        <v>7.6848857867617122</v>
      </c>
      <c r="I41" s="26">
        <f t="shared" si="5"/>
        <v>8.0941021711263215</v>
      </c>
      <c r="J41" s="26">
        <v>4.4535230361665947</v>
      </c>
      <c r="K41" s="26">
        <v>6.8287405927878444</v>
      </c>
      <c r="L41" s="26">
        <f t="shared" si="6"/>
        <v>11.282263628954439</v>
      </c>
      <c r="M41" s="26">
        <v>3.2947330858407242</v>
      </c>
      <c r="N41" s="26">
        <v>6.2115255652892385</v>
      </c>
      <c r="O41" s="26">
        <v>0.18823806378757485</v>
      </c>
      <c r="P41" s="26">
        <v>0</v>
      </c>
      <c r="Q41" s="26">
        <f t="shared" si="0"/>
        <v>9.6944967149175376</v>
      </c>
      <c r="R41" s="27">
        <v>0</v>
      </c>
      <c r="S41" s="143">
        <f t="shared" si="7"/>
        <v>29.0708625149983</v>
      </c>
      <c r="T41" s="140" t="str">
        <f t="shared" si="8"/>
        <v>01304</v>
      </c>
      <c r="U41" s="5" t="str">
        <f t="shared" si="1"/>
        <v>北海道新篠津村</v>
      </c>
      <c r="V41" s="21">
        <f t="shared" si="9"/>
        <v>0</v>
      </c>
      <c r="W41" s="21">
        <f t="shared" si="2"/>
        <v>1.407651335262188E-2</v>
      </c>
      <c r="X41" s="21">
        <f t="shared" si="2"/>
        <v>0.26435011285946231</v>
      </c>
      <c r="Y41" s="21">
        <f t="shared" si="10"/>
        <v>0.15319542149356333</v>
      </c>
      <c r="Z41" s="21">
        <f t="shared" si="10"/>
        <v>0.2348998275942018</v>
      </c>
      <c r="AA41" s="21">
        <f t="shared" si="11"/>
        <v>0.1133345487819943</v>
      </c>
      <c r="AB41" s="21">
        <f t="shared" si="11"/>
        <v>0.2136684304459345</v>
      </c>
      <c r="AC41" s="21">
        <f t="shared" si="11"/>
        <v>6.4751454722218396E-3</v>
      </c>
      <c r="AD41" s="21">
        <f t="shared" si="11"/>
        <v>0</v>
      </c>
      <c r="AE41" s="21">
        <f t="shared" si="12"/>
        <v>0</v>
      </c>
      <c r="AF41" s="137">
        <f>VLOOKUP(T41,人口!$A$2:$E$1748,5,0)</f>
        <v>3033</v>
      </c>
      <c r="AG41" s="14">
        <f t="shared" si="13"/>
        <v>1</v>
      </c>
      <c r="AH41" s="14">
        <f t="shared" si="14"/>
        <v>0</v>
      </c>
      <c r="AI41" s="14">
        <f t="shared" si="15"/>
        <v>0</v>
      </c>
      <c r="AJ41" s="14">
        <f t="shared" si="16"/>
        <v>0</v>
      </c>
      <c r="AK41" s="14">
        <f t="shared" si="17"/>
        <v>0</v>
      </c>
      <c r="AL41" s="14">
        <f t="shared" si="18"/>
        <v>0</v>
      </c>
      <c r="AM41" s="14">
        <f t="shared" si="19"/>
        <v>0</v>
      </c>
      <c r="AN41" s="14">
        <f t="shared" si="20"/>
        <v>0</v>
      </c>
      <c r="AO41" s="5" t="str">
        <f t="shared" si="21"/>
        <v>5千人未満の市町村平均</v>
      </c>
    </row>
    <row r="42" spans="1:41" s="5" customFormat="1" ht="18" customHeight="1" x14ac:dyDescent="0.3">
      <c r="A42" s="5" t="str">
        <f t="shared" si="4"/>
        <v>01331</v>
      </c>
      <c r="B42" s="22">
        <v>1</v>
      </c>
      <c r="C42" s="23" t="s">
        <v>26</v>
      </c>
      <c r="D42" s="23">
        <v>1331</v>
      </c>
      <c r="E42" s="24" t="s">
        <v>818</v>
      </c>
      <c r="F42" s="25">
        <v>11.078325141083138</v>
      </c>
      <c r="G42" s="26">
        <v>0.63536228098715519</v>
      </c>
      <c r="H42" s="26">
        <v>1.9859817201743755</v>
      </c>
      <c r="I42" s="26">
        <f t="shared" si="5"/>
        <v>13.699669142244669</v>
      </c>
      <c r="J42" s="26">
        <v>8.2594315528484792</v>
      </c>
      <c r="K42" s="26">
        <v>19.27828478334828</v>
      </c>
      <c r="L42" s="26">
        <f t="shared" si="6"/>
        <v>27.537716336196759</v>
      </c>
      <c r="M42" s="26">
        <v>5.7729453634513561</v>
      </c>
      <c r="N42" s="26">
        <v>4.4168710061468017</v>
      </c>
      <c r="O42" s="26">
        <v>0.43419501953770978</v>
      </c>
      <c r="P42" s="26">
        <v>0.53624835391188241</v>
      </c>
      <c r="Q42" s="26">
        <f t="shared" si="0"/>
        <v>11.160259743047749</v>
      </c>
      <c r="R42" s="27">
        <v>0.84910800340921189</v>
      </c>
      <c r="S42" s="143">
        <f t="shared" si="7"/>
        <v>53.246753224898384</v>
      </c>
      <c r="T42" s="140" t="str">
        <f t="shared" si="8"/>
        <v>01331</v>
      </c>
      <c r="U42" s="5" t="str">
        <f t="shared" si="1"/>
        <v>北海道松前町</v>
      </c>
      <c r="V42" s="21">
        <f t="shared" si="9"/>
        <v>0.20805635029598143</v>
      </c>
      <c r="W42" s="21">
        <f t="shared" si="2"/>
        <v>1.1932413574656367E-2</v>
      </c>
      <c r="X42" s="21">
        <f t="shared" si="2"/>
        <v>3.7297705491754242E-2</v>
      </c>
      <c r="Y42" s="21">
        <f t="shared" si="10"/>
        <v>0.15511615361716247</v>
      </c>
      <c r="Z42" s="21">
        <f t="shared" si="10"/>
        <v>0.3620555924212423</v>
      </c>
      <c r="AA42" s="21">
        <f t="shared" si="11"/>
        <v>0.1084187300410254</v>
      </c>
      <c r="AB42" s="21">
        <f t="shared" si="11"/>
        <v>8.2950992100706264E-2</v>
      </c>
      <c r="AC42" s="21">
        <f t="shared" si="11"/>
        <v>8.1543942727136751E-3</v>
      </c>
      <c r="AD42" s="21">
        <f t="shared" si="11"/>
        <v>1.0071005675161629E-2</v>
      </c>
      <c r="AE42" s="21">
        <f t="shared" si="12"/>
        <v>1.5946662509596279E-2</v>
      </c>
      <c r="AF42" s="137">
        <f>VLOOKUP(T42,人口!$A$2:$E$1748,5,0)</f>
        <v>6996</v>
      </c>
      <c r="AG42" s="14">
        <f t="shared" si="13"/>
        <v>0</v>
      </c>
      <c r="AH42" s="14">
        <f t="shared" si="14"/>
        <v>1</v>
      </c>
      <c r="AI42" s="14">
        <f t="shared" si="15"/>
        <v>0</v>
      </c>
      <c r="AJ42" s="14">
        <f t="shared" si="16"/>
        <v>0</v>
      </c>
      <c r="AK42" s="14">
        <f t="shared" si="17"/>
        <v>0</v>
      </c>
      <c r="AL42" s="14">
        <f t="shared" si="18"/>
        <v>0</v>
      </c>
      <c r="AM42" s="14">
        <f t="shared" si="19"/>
        <v>0</v>
      </c>
      <c r="AN42" s="14">
        <f t="shared" si="20"/>
        <v>0</v>
      </c>
      <c r="AO42" s="5" t="str">
        <f t="shared" si="21"/>
        <v>5千～1万人未満の市町村平均</v>
      </c>
    </row>
    <row r="43" spans="1:41" s="5" customFormat="1" ht="18" customHeight="1" x14ac:dyDescent="0.3">
      <c r="A43" s="5" t="str">
        <f t="shared" si="4"/>
        <v>01332</v>
      </c>
      <c r="B43" s="22">
        <v>1</v>
      </c>
      <c r="C43" s="23" t="s">
        <v>26</v>
      </c>
      <c r="D43" s="23">
        <v>1332</v>
      </c>
      <c r="E43" s="24" t="s">
        <v>1625</v>
      </c>
      <c r="F43" s="25">
        <v>6.8337875494306219</v>
      </c>
      <c r="G43" s="26">
        <v>0.75651186846351959</v>
      </c>
      <c r="H43" s="26">
        <v>3.4107077368212098</v>
      </c>
      <c r="I43" s="26">
        <f t="shared" si="5"/>
        <v>11.001007154715351</v>
      </c>
      <c r="J43" s="26">
        <v>4.9415803551985498</v>
      </c>
      <c r="K43" s="26">
        <v>10.150567329079793</v>
      </c>
      <c r="L43" s="26">
        <f t="shared" si="6"/>
        <v>15.092147684278343</v>
      </c>
      <c r="M43" s="26">
        <v>3.5159736167256814</v>
      </c>
      <c r="N43" s="26">
        <v>3.0648658288840007</v>
      </c>
      <c r="O43" s="26">
        <v>0.2462672723735895</v>
      </c>
      <c r="P43" s="26">
        <v>0</v>
      </c>
      <c r="Q43" s="26">
        <f t="shared" si="0"/>
        <v>6.8271067179832716</v>
      </c>
      <c r="R43" s="27">
        <v>0.59670660057367131</v>
      </c>
      <c r="S43" s="143">
        <f t="shared" si="7"/>
        <v>33.516968157550636</v>
      </c>
      <c r="T43" s="140" t="str">
        <f t="shared" si="8"/>
        <v>01332</v>
      </c>
      <c r="U43" s="5" t="str">
        <f t="shared" si="1"/>
        <v>北海道福島町</v>
      </c>
      <c r="V43" s="21">
        <f t="shared" si="9"/>
        <v>0.20389038523137182</v>
      </c>
      <c r="W43" s="21">
        <f t="shared" si="2"/>
        <v>2.2571011342894812E-2</v>
      </c>
      <c r="X43" s="21">
        <f t="shared" si="2"/>
        <v>0.10176062825219626</v>
      </c>
      <c r="Y43" s="21">
        <f t="shared" si="10"/>
        <v>0.14743518363504846</v>
      </c>
      <c r="Z43" s="21">
        <f t="shared" si="10"/>
        <v>0.30284861331627017</v>
      </c>
      <c r="AA43" s="21">
        <f t="shared" si="11"/>
        <v>0.10490130253423921</v>
      </c>
      <c r="AB43" s="21">
        <f t="shared" si="11"/>
        <v>9.1442215610827965E-2</v>
      </c>
      <c r="AC43" s="21">
        <f t="shared" si="11"/>
        <v>7.3475402433770222E-3</v>
      </c>
      <c r="AD43" s="21">
        <f t="shared" si="11"/>
        <v>0</v>
      </c>
      <c r="AE43" s="21">
        <f t="shared" si="12"/>
        <v>1.7803119833774299E-2</v>
      </c>
      <c r="AF43" s="137">
        <f>VLOOKUP(T43,人口!$A$2:$E$1748,5,0)</f>
        <v>3968</v>
      </c>
      <c r="AG43" s="14">
        <f t="shared" si="13"/>
        <v>1</v>
      </c>
      <c r="AH43" s="14">
        <f t="shared" si="14"/>
        <v>0</v>
      </c>
      <c r="AI43" s="14">
        <f t="shared" si="15"/>
        <v>0</v>
      </c>
      <c r="AJ43" s="14">
        <f t="shared" si="16"/>
        <v>0</v>
      </c>
      <c r="AK43" s="14">
        <f t="shared" si="17"/>
        <v>0</v>
      </c>
      <c r="AL43" s="14">
        <f t="shared" si="18"/>
        <v>0</v>
      </c>
      <c r="AM43" s="14">
        <f t="shared" si="19"/>
        <v>0</v>
      </c>
      <c r="AN43" s="14">
        <f t="shared" si="20"/>
        <v>0</v>
      </c>
      <c r="AO43" s="5" t="str">
        <f t="shared" si="21"/>
        <v>5千人未満の市町村平均</v>
      </c>
    </row>
    <row r="44" spans="1:41" s="5" customFormat="1" ht="18" customHeight="1" x14ac:dyDescent="0.3">
      <c r="A44" s="5" t="str">
        <f t="shared" si="4"/>
        <v>01333</v>
      </c>
      <c r="B44" s="22">
        <v>1</v>
      </c>
      <c r="C44" s="23" t="s">
        <v>26</v>
      </c>
      <c r="D44" s="23">
        <v>1333</v>
      </c>
      <c r="E44" s="24" t="s">
        <v>1642</v>
      </c>
      <c r="F44" s="25">
        <v>13.185685492422907</v>
      </c>
      <c r="G44" s="26">
        <v>0.87227702982982325</v>
      </c>
      <c r="H44" s="26">
        <v>3.5834017994450682</v>
      </c>
      <c r="I44" s="26">
        <f t="shared" si="5"/>
        <v>17.641364321697797</v>
      </c>
      <c r="J44" s="26">
        <v>4.2329586708348446</v>
      </c>
      <c r="K44" s="26">
        <v>10.077506623736127</v>
      </c>
      <c r="L44" s="26">
        <f t="shared" si="6"/>
        <v>14.310465294570971</v>
      </c>
      <c r="M44" s="26">
        <v>4.3038445720354197</v>
      </c>
      <c r="N44" s="26">
        <v>4.7151781982830787</v>
      </c>
      <c r="O44" s="26">
        <v>0.26625166292406732</v>
      </c>
      <c r="P44" s="26">
        <v>0</v>
      </c>
      <c r="Q44" s="26">
        <f t="shared" si="0"/>
        <v>9.2852744332425665</v>
      </c>
      <c r="R44" s="27">
        <v>0.55450353372285621</v>
      </c>
      <c r="S44" s="143">
        <f t="shared" si="7"/>
        <v>41.791607583234189</v>
      </c>
      <c r="T44" s="140" t="str">
        <f t="shared" si="8"/>
        <v>01333</v>
      </c>
      <c r="U44" s="5" t="str">
        <f t="shared" si="1"/>
        <v>北海道知内町</v>
      </c>
      <c r="V44" s="21">
        <f t="shared" si="9"/>
        <v>0.31551036810827765</v>
      </c>
      <c r="W44" s="21">
        <f t="shared" si="2"/>
        <v>2.0872062126171004E-2</v>
      </c>
      <c r="X44" s="21">
        <f t="shared" si="2"/>
        <v>8.57445311790936E-2</v>
      </c>
      <c r="Y44" s="21">
        <f t="shared" si="10"/>
        <v>0.10128728985608604</v>
      </c>
      <c r="Z44" s="21">
        <f t="shared" si="10"/>
        <v>0.24113708963373273</v>
      </c>
      <c r="AA44" s="21">
        <f t="shared" si="11"/>
        <v>0.10298346536355833</v>
      </c>
      <c r="AB44" s="21">
        <f t="shared" si="11"/>
        <v>0.11282595886966304</v>
      </c>
      <c r="AC44" s="21">
        <f t="shared" si="11"/>
        <v>6.3709361357728971E-3</v>
      </c>
      <c r="AD44" s="21">
        <f t="shared" si="11"/>
        <v>0</v>
      </c>
      <c r="AE44" s="21">
        <f t="shared" si="12"/>
        <v>1.3268298727644783E-2</v>
      </c>
      <c r="AF44" s="137">
        <f>VLOOKUP(T44,人口!$A$2:$E$1748,5,0)</f>
        <v>4290</v>
      </c>
      <c r="AG44" s="14">
        <f t="shared" si="13"/>
        <v>1</v>
      </c>
      <c r="AH44" s="14">
        <f t="shared" si="14"/>
        <v>0</v>
      </c>
      <c r="AI44" s="14">
        <f t="shared" si="15"/>
        <v>0</v>
      </c>
      <c r="AJ44" s="14">
        <f t="shared" si="16"/>
        <v>0</v>
      </c>
      <c r="AK44" s="14">
        <f t="shared" si="17"/>
        <v>0</v>
      </c>
      <c r="AL44" s="14">
        <f t="shared" si="18"/>
        <v>0</v>
      </c>
      <c r="AM44" s="14">
        <f t="shared" si="19"/>
        <v>0</v>
      </c>
      <c r="AN44" s="14">
        <f t="shared" si="20"/>
        <v>0</v>
      </c>
      <c r="AO44" s="5" t="str">
        <f t="shared" si="21"/>
        <v>5千人未満の市町村平均</v>
      </c>
    </row>
    <row r="45" spans="1:41" s="5" customFormat="1" ht="18" customHeight="1" x14ac:dyDescent="0.3">
      <c r="A45" s="5" t="str">
        <f t="shared" si="4"/>
        <v>01334</v>
      </c>
      <c r="B45" s="22">
        <v>1</v>
      </c>
      <c r="C45" s="23" t="s">
        <v>26</v>
      </c>
      <c r="D45" s="23">
        <v>1334</v>
      </c>
      <c r="E45" s="24" t="s">
        <v>1660</v>
      </c>
      <c r="F45" s="25">
        <v>2.5398634535118481</v>
      </c>
      <c r="G45" s="26">
        <v>0.6999753943078828</v>
      </c>
      <c r="H45" s="26">
        <v>1.1225114070550817</v>
      </c>
      <c r="I45" s="26">
        <f t="shared" si="5"/>
        <v>4.3623502548748121</v>
      </c>
      <c r="J45" s="26">
        <v>6.6310095364630115</v>
      </c>
      <c r="K45" s="26">
        <v>10.569448706383469</v>
      </c>
      <c r="L45" s="26">
        <f t="shared" si="6"/>
        <v>17.20045824284648</v>
      </c>
      <c r="M45" s="26">
        <v>3.8852383876991343</v>
      </c>
      <c r="N45" s="26">
        <v>3.4834581791397436</v>
      </c>
      <c r="O45" s="26">
        <v>0.25234947819330017</v>
      </c>
      <c r="P45" s="26">
        <v>0</v>
      </c>
      <c r="Q45" s="26">
        <f t="shared" si="0"/>
        <v>7.6210460450321778</v>
      </c>
      <c r="R45" s="27">
        <v>0.59677468376278342</v>
      </c>
      <c r="S45" s="143">
        <f t="shared" si="7"/>
        <v>29.780629226516254</v>
      </c>
      <c r="T45" s="140" t="str">
        <f t="shared" si="8"/>
        <v>01334</v>
      </c>
      <c r="U45" s="5" t="str">
        <f t="shared" si="1"/>
        <v>北海道木古内町</v>
      </c>
      <c r="V45" s="21">
        <f t="shared" si="9"/>
        <v>8.5285755186475021E-2</v>
      </c>
      <c r="W45" s="21">
        <f t="shared" si="2"/>
        <v>2.3504385652289527E-2</v>
      </c>
      <c r="X45" s="21">
        <f t="shared" si="2"/>
        <v>3.7692669235330101E-2</v>
      </c>
      <c r="Y45" s="21">
        <f t="shared" si="10"/>
        <v>0.22266183451083207</v>
      </c>
      <c r="Z45" s="21">
        <f t="shared" si="10"/>
        <v>0.35491018762533666</v>
      </c>
      <c r="AA45" s="21">
        <f t="shared" si="11"/>
        <v>0.13046193074522994</v>
      </c>
      <c r="AB45" s="21">
        <f t="shared" si="11"/>
        <v>0.11697060369826308</v>
      </c>
      <c r="AC45" s="21">
        <f t="shared" si="11"/>
        <v>8.4736113624023675E-3</v>
      </c>
      <c r="AD45" s="21">
        <f t="shared" si="11"/>
        <v>0</v>
      </c>
      <c r="AE45" s="21">
        <f t="shared" si="12"/>
        <v>2.0039021983841214E-2</v>
      </c>
      <c r="AF45" s="137">
        <f>VLOOKUP(T45,人口!$A$2:$E$1748,5,0)</f>
        <v>4066</v>
      </c>
      <c r="AG45" s="14">
        <f t="shared" si="13"/>
        <v>1</v>
      </c>
      <c r="AH45" s="14">
        <f t="shared" si="14"/>
        <v>0</v>
      </c>
      <c r="AI45" s="14">
        <f t="shared" si="15"/>
        <v>0</v>
      </c>
      <c r="AJ45" s="14">
        <f t="shared" si="16"/>
        <v>0</v>
      </c>
      <c r="AK45" s="14">
        <f t="shared" si="17"/>
        <v>0</v>
      </c>
      <c r="AL45" s="14">
        <f t="shared" si="18"/>
        <v>0</v>
      </c>
      <c r="AM45" s="14">
        <f t="shared" si="19"/>
        <v>0</v>
      </c>
      <c r="AN45" s="14">
        <f t="shared" si="20"/>
        <v>0</v>
      </c>
      <c r="AO45" s="5" t="str">
        <f t="shared" si="21"/>
        <v>5千人未満の市町村平均</v>
      </c>
    </row>
    <row r="46" spans="1:41" s="5" customFormat="1" ht="18" customHeight="1" x14ac:dyDescent="0.3">
      <c r="A46" s="5" t="str">
        <f t="shared" si="4"/>
        <v>01337</v>
      </c>
      <c r="B46" s="22">
        <v>1</v>
      </c>
      <c r="C46" s="23" t="s">
        <v>26</v>
      </c>
      <c r="D46" s="23">
        <v>1337</v>
      </c>
      <c r="E46" s="24" t="s">
        <v>1674</v>
      </c>
      <c r="F46" s="25">
        <v>57.474816121449194</v>
      </c>
      <c r="G46" s="26">
        <v>2.1430015918041336</v>
      </c>
      <c r="H46" s="26">
        <v>3.928789924692786</v>
      </c>
      <c r="I46" s="26">
        <f t="shared" si="5"/>
        <v>63.546607637946117</v>
      </c>
      <c r="J46" s="26">
        <v>30.20793233277594</v>
      </c>
      <c r="K46" s="26">
        <v>67.191495347723489</v>
      </c>
      <c r="L46" s="26">
        <f t="shared" si="6"/>
        <v>97.399427680499429</v>
      </c>
      <c r="M46" s="26">
        <v>27.686899530531115</v>
      </c>
      <c r="N46" s="26">
        <v>23.282395205603894</v>
      </c>
      <c r="O46" s="26">
        <v>1.7469584634001507</v>
      </c>
      <c r="P46" s="26">
        <v>0</v>
      </c>
      <c r="Q46" s="26">
        <f t="shared" si="0"/>
        <v>52.71625319953516</v>
      </c>
      <c r="R46" s="27">
        <v>2.6436872540170588</v>
      </c>
      <c r="S46" s="143">
        <f t="shared" si="7"/>
        <v>216.30597577199777</v>
      </c>
      <c r="T46" s="140" t="str">
        <f t="shared" si="8"/>
        <v>01337</v>
      </c>
      <c r="U46" s="5" t="str">
        <f t="shared" si="1"/>
        <v>北海道七飯町</v>
      </c>
      <c r="V46" s="21">
        <f t="shared" si="9"/>
        <v>0.26571071796015394</v>
      </c>
      <c r="W46" s="21">
        <f t="shared" si="2"/>
        <v>9.9072694785973612E-3</v>
      </c>
      <c r="X46" s="21">
        <f t="shared" si="2"/>
        <v>1.8163113204204846E-2</v>
      </c>
      <c r="Y46" s="21">
        <f t="shared" si="10"/>
        <v>0.13965371148422315</v>
      </c>
      <c r="Z46" s="21">
        <f t="shared" si="10"/>
        <v>0.31063171097292391</v>
      </c>
      <c r="AA46" s="21">
        <f t="shared" si="11"/>
        <v>0.12799877318098285</v>
      </c>
      <c r="AB46" s="21">
        <f t="shared" si="11"/>
        <v>0.10763639387450503</v>
      </c>
      <c r="AC46" s="21">
        <f t="shared" si="11"/>
        <v>8.0763301021399975E-3</v>
      </c>
      <c r="AD46" s="21">
        <f t="shared" si="11"/>
        <v>0</v>
      </c>
      <c r="AE46" s="21">
        <f t="shared" si="12"/>
        <v>1.2221979742268876E-2</v>
      </c>
      <c r="AF46" s="137">
        <f>VLOOKUP(T46,人口!$A$2:$E$1748,5,0)</f>
        <v>28148</v>
      </c>
      <c r="AG46" s="14">
        <f t="shared" si="13"/>
        <v>0</v>
      </c>
      <c r="AH46" s="14">
        <f t="shared" si="14"/>
        <v>0</v>
      </c>
      <c r="AI46" s="14">
        <f t="shared" si="15"/>
        <v>1</v>
      </c>
      <c r="AJ46" s="14">
        <f t="shared" si="16"/>
        <v>0</v>
      </c>
      <c r="AK46" s="14">
        <f t="shared" si="17"/>
        <v>0</v>
      </c>
      <c r="AL46" s="14">
        <f t="shared" si="18"/>
        <v>0</v>
      </c>
      <c r="AM46" s="14">
        <f t="shared" si="19"/>
        <v>0</v>
      </c>
      <c r="AN46" s="14">
        <f t="shared" si="20"/>
        <v>0</v>
      </c>
      <c r="AO46" s="5" t="str">
        <f t="shared" si="21"/>
        <v>1万～3万人未満の市町村平均</v>
      </c>
    </row>
    <row r="47" spans="1:41" s="5" customFormat="1" ht="18" customHeight="1" x14ac:dyDescent="0.3">
      <c r="A47" s="5" t="str">
        <f t="shared" si="4"/>
        <v>01343</v>
      </c>
      <c r="B47" s="22">
        <v>1</v>
      </c>
      <c r="C47" s="23" t="s">
        <v>26</v>
      </c>
      <c r="D47" s="23">
        <v>1343</v>
      </c>
      <c r="E47" s="24" t="s">
        <v>1688</v>
      </c>
      <c r="F47" s="25">
        <v>17.200207083426758</v>
      </c>
      <c r="G47" s="26">
        <v>0.3903708929793962</v>
      </c>
      <c r="H47" s="26">
        <v>0.60442921918350545</v>
      </c>
      <c r="I47" s="26">
        <f t="shared" si="5"/>
        <v>18.19500719558966</v>
      </c>
      <c r="J47" s="26">
        <v>3.7495942106397355</v>
      </c>
      <c r="K47" s="26">
        <v>9.1569417364059547</v>
      </c>
      <c r="L47" s="26">
        <f t="shared" si="6"/>
        <v>12.90653594704569</v>
      </c>
      <c r="M47" s="26">
        <v>3.7738222930088683</v>
      </c>
      <c r="N47" s="26">
        <v>4.8450861690521014</v>
      </c>
      <c r="O47" s="26">
        <v>0.24198490296991573</v>
      </c>
      <c r="P47" s="26">
        <v>0</v>
      </c>
      <c r="Q47" s="26">
        <f t="shared" si="0"/>
        <v>8.8608933650308863</v>
      </c>
      <c r="R47" s="27">
        <v>0.50547512716356291</v>
      </c>
      <c r="S47" s="143">
        <f t="shared" si="7"/>
        <v>40.467911634829804</v>
      </c>
      <c r="T47" s="140" t="str">
        <f t="shared" si="8"/>
        <v>01343</v>
      </c>
      <c r="U47" s="5" t="str">
        <f t="shared" si="1"/>
        <v>北海道鹿部町</v>
      </c>
      <c r="V47" s="21">
        <f t="shared" si="9"/>
        <v>0.42503322727983162</v>
      </c>
      <c r="W47" s="21">
        <f t="shared" si="2"/>
        <v>9.6464303990278794E-3</v>
      </c>
      <c r="X47" s="21">
        <f t="shared" si="2"/>
        <v>1.4936012133210429E-2</v>
      </c>
      <c r="Y47" s="21">
        <f t="shared" si="10"/>
        <v>9.2655984931343624E-2</v>
      </c>
      <c r="Z47" s="21">
        <f t="shared" si="10"/>
        <v>0.2262766069827232</v>
      </c>
      <c r="AA47" s="21">
        <f t="shared" si="11"/>
        <v>9.3254683539459593E-2</v>
      </c>
      <c r="AB47" s="21">
        <f t="shared" si="11"/>
        <v>0.11972661729551784</v>
      </c>
      <c r="AC47" s="21">
        <f t="shared" si="11"/>
        <v>5.9796736029650932E-3</v>
      </c>
      <c r="AD47" s="21">
        <f t="shared" si="11"/>
        <v>0</v>
      </c>
      <c r="AE47" s="21">
        <f t="shared" si="12"/>
        <v>1.2490763835920607E-2</v>
      </c>
      <c r="AF47" s="137">
        <f>VLOOKUP(T47,人口!$A$2:$E$1748,5,0)</f>
        <v>3899</v>
      </c>
      <c r="AG47" s="14">
        <f t="shared" si="13"/>
        <v>1</v>
      </c>
      <c r="AH47" s="14">
        <f t="shared" si="14"/>
        <v>0</v>
      </c>
      <c r="AI47" s="14">
        <f t="shared" si="15"/>
        <v>0</v>
      </c>
      <c r="AJ47" s="14">
        <f t="shared" si="16"/>
        <v>0</v>
      </c>
      <c r="AK47" s="14">
        <f t="shared" si="17"/>
        <v>0</v>
      </c>
      <c r="AL47" s="14">
        <f t="shared" si="18"/>
        <v>0</v>
      </c>
      <c r="AM47" s="14">
        <f t="shared" si="19"/>
        <v>0</v>
      </c>
      <c r="AN47" s="14">
        <f t="shared" si="20"/>
        <v>0</v>
      </c>
      <c r="AO47" s="5" t="str">
        <f t="shared" si="21"/>
        <v>5千人未満の市町村平均</v>
      </c>
    </row>
    <row r="48" spans="1:41" s="5" customFormat="1" ht="18" customHeight="1" x14ac:dyDescent="0.3">
      <c r="A48" s="5" t="str">
        <f t="shared" si="4"/>
        <v>01345</v>
      </c>
      <c r="B48" s="22">
        <v>1</v>
      </c>
      <c r="C48" s="23" t="s">
        <v>26</v>
      </c>
      <c r="D48" s="23">
        <v>1345</v>
      </c>
      <c r="E48" s="24" t="s">
        <v>1566</v>
      </c>
      <c r="F48" s="25">
        <v>108.62711306316356</v>
      </c>
      <c r="G48" s="26">
        <v>1.7122475029992827</v>
      </c>
      <c r="H48" s="26">
        <v>7.4690182084818888</v>
      </c>
      <c r="I48" s="26">
        <f t="shared" si="5"/>
        <v>117.80837877464472</v>
      </c>
      <c r="J48" s="26">
        <v>20.399857363768373</v>
      </c>
      <c r="K48" s="26">
        <v>36.905397625929744</v>
      </c>
      <c r="L48" s="26">
        <f t="shared" si="6"/>
        <v>57.305254989698113</v>
      </c>
      <c r="M48" s="26">
        <v>15.257638338584147</v>
      </c>
      <c r="N48" s="26">
        <v>19.351476238259735</v>
      </c>
      <c r="O48" s="26">
        <v>0.94522443504278442</v>
      </c>
      <c r="P48" s="26">
        <v>1.4046807061610227</v>
      </c>
      <c r="Q48" s="26">
        <f t="shared" si="0"/>
        <v>36.959019718047685</v>
      </c>
      <c r="R48" s="27">
        <v>1.3432302587883398</v>
      </c>
      <c r="S48" s="143">
        <f t="shared" si="7"/>
        <v>213.41588374117887</v>
      </c>
      <c r="T48" s="140" t="str">
        <f t="shared" si="8"/>
        <v>01345</v>
      </c>
      <c r="U48" s="5" t="str">
        <f t="shared" si="1"/>
        <v>北海道森町</v>
      </c>
      <c r="V48" s="21">
        <f t="shared" si="9"/>
        <v>0.50899263521969906</v>
      </c>
      <c r="W48" s="21">
        <f t="shared" si="2"/>
        <v>8.0230556085310826E-3</v>
      </c>
      <c r="X48" s="21">
        <f t="shared" si="2"/>
        <v>3.4997480400943241E-2</v>
      </c>
      <c r="Y48" s="21">
        <f t="shared" si="10"/>
        <v>9.5587343388687962E-2</v>
      </c>
      <c r="Z48" s="21">
        <f t="shared" si="10"/>
        <v>0.17292713634514167</v>
      </c>
      <c r="AA48" s="21">
        <f t="shared" si="11"/>
        <v>7.1492515323217085E-2</v>
      </c>
      <c r="AB48" s="21">
        <f t="shared" si="11"/>
        <v>9.0674957735237413E-2</v>
      </c>
      <c r="AC48" s="21">
        <f t="shared" si="11"/>
        <v>4.4290257054583147E-3</v>
      </c>
      <c r="AD48" s="21">
        <f t="shared" si="11"/>
        <v>6.5818939131285833E-3</v>
      </c>
      <c r="AE48" s="21">
        <f t="shared" si="12"/>
        <v>6.2939563599556094E-3</v>
      </c>
      <c r="AF48" s="137">
        <f>VLOOKUP(T48,人口!$A$2:$E$1748,5,0)</f>
        <v>15230</v>
      </c>
      <c r="AG48" s="14">
        <f t="shared" si="13"/>
        <v>0</v>
      </c>
      <c r="AH48" s="14">
        <f t="shared" si="14"/>
        <v>0</v>
      </c>
      <c r="AI48" s="14">
        <f t="shared" si="15"/>
        <v>1</v>
      </c>
      <c r="AJ48" s="14">
        <f t="shared" si="16"/>
        <v>0</v>
      </c>
      <c r="AK48" s="14">
        <f t="shared" si="17"/>
        <v>0</v>
      </c>
      <c r="AL48" s="14">
        <f t="shared" si="18"/>
        <v>0</v>
      </c>
      <c r="AM48" s="14">
        <f t="shared" si="19"/>
        <v>0</v>
      </c>
      <c r="AN48" s="14">
        <f t="shared" si="20"/>
        <v>0</v>
      </c>
      <c r="AO48" s="5" t="str">
        <f t="shared" si="21"/>
        <v>1万～3万人未満の市町村平均</v>
      </c>
    </row>
    <row r="49" spans="1:41" s="5" customFormat="1" ht="18" customHeight="1" x14ac:dyDescent="0.3">
      <c r="A49" s="5" t="str">
        <f t="shared" si="4"/>
        <v>01346</v>
      </c>
      <c r="B49" s="22">
        <v>1</v>
      </c>
      <c r="C49" s="23" t="s">
        <v>26</v>
      </c>
      <c r="D49" s="23">
        <v>1346</v>
      </c>
      <c r="E49" s="24" t="s">
        <v>1715</v>
      </c>
      <c r="F49" s="25">
        <v>67.222991590209759</v>
      </c>
      <c r="G49" s="26">
        <v>2.0137753651626786</v>
      </c>
      <c r="H49" s="26">
        <v>18.348744153784988</v>
      </c>
      <c r="I49" s="26">
        <f t="shared" si="5"/>
        <v>87.585511109157423</v>
      </c>
      <c r="J49" s="26">
        <v>25.726252143588273</v>
      </c>
      <c r="K49" s="26">
        <v>40.962702129347917</v>
      </c>
      <c r="L49" s="26">
        <f t="shared" si="6"/>
        <v>66.688954272936186</v>
      </c>
      <c r="M49" s="26">
        <v>15.719219302300962</v>
      </c>
      <c r="N49" s="26">
        <v>19.264870924413721</v>
      </c>
      <c r="O49" s="26">
        <v>1.0111977491892374</v>
      </c>
      <c r="P49" s="26">
        <v>0</v>
      </c>
      <c r="Q49" s="26">
        <f t="shared" si="0"/>
        <v>35.995287975903921</v>
      </c>
      <c r="R49" s="27">
        <v>1.6142244325019641</v>
      </c>
      <c r="S49" s="143">
        <f t="shared" si="7"/>
        <v>191.8839777904995</v>
      </c>
      <c r="T49" s="140" t="str">
        <f t="shared" si="8"/>
        <v>01346</v>
      </c>
      <c r="U49" s="5" t="str">
        <f t="shared" si="1"/>
        <v>北海道八雲町</v>
      </c>
      <c r="V49" s="21">
        <f t="shared" si="9"/>
        <v>0.35033144697263036</v>
      </c>
      <c r="W49" s="21">
        <f t="shared" si="2"/>
        <v>1.0494755155437392E-2</v>
      </c>
      <c r="X49" s="21">
        <f t="shared" si="2"/>
        <v>9.5624159792113014E-2</v>
      </c>
      <c r="Y49" s="21">
        <f t="shared" si="10"/>
        <v>0.13407191387118525</v>
      </c>
      <c r="Z49" s="21">
        <f t="shared" si="10"/>
        <v>0.21347640694665676</v>
      </c>
      <c r="AA49" s="21">
        <f t="shared" si="11"/>
        <v>8.1920436939572586E-2</v>
      </c>
      <c r="AB49" s="21">
        <f t="shared" si="11"/>
        <v>0.10039853846185774</v>
      </c>
      <c r="AC49" s="21">
        <f t="shared" si="11"/>
        <v>5.2698394145928714E-3</v>
      </c>
      <c r="AD49" s="21">
        <f t="shared" si="11"/>
        <v>0</v>
      </c>
      <c r="AE49" s="21">
        <f t="shared" si="12"/>
        <v>8.4125024459540208E-3</v>
      </c>
      <c r="AF49" s="137">
        <f>VLOOKUP(T49,人口!$A$2:$E$1748,5,0)</f>
        <v>16293</v>
      </c>
      <c r="AG49" s="14">
        <f t="shared" si="13"/>
        <v>0</v>
      </c>
      <c r="AH49" s="14">
        <f t="shared" si="14"/>
        <v>0</v>
      </c>
      <c r="AI49" s="14">
        <f t="shared" si="15"/>
        <v>1</v>
      </c>
      <c r="AJ49" s="14">
        <f t="shared" si="16"/>
        <v>0</v>
      </c>
      <c r="AK49" s="14">
        <f t="shared" si="17"/>
        <v>0</v>
      </c>
      <c r="AL49" s="14">
        <f t="shared" si="18"/>
        <v>0</v>
      </c>
      <c r="AM49" s="14">
        <f t="shared" si="19"/>
        <v>0</v>
      </c>
      <c r="AN49" s="14">
        <f t="shared" si="20"/>
        <v>0</v>
      </c>
      <c r="AO49" s="5" t="str">
        <f t="shared" si="21"/>
        <v>1万～3万人未満の市町村平均</v>
      </c>
    </row>
    <row r="50" spans="1:41" s="5" customFormat="1" ht="18" customHeight="1" x14ac:dyDescent="0.3">
      <c r="A50" s="5" t="str">
        <f t="shared" si="4"/>
        <v>01347</v>
      </c>
      <c r="B50" s="22">
        <v>1</v>
      </c>
      <c r="C50" s="23" t="s">
        <v>26</v>
      </c>
      <c r="D50" s="23">
        <v>1347</v>
      </c>
      <c r="E50" s="24" t="s">
        <v>1726</v>
      </c>
      <c r="F50" s="25">
        <v>21.257543292964044</v>
      </c>
      <c r="G50" s="26">
        <v>0.42536966269479032</v>
      </c>
      <c r="H50" s="26">
        <v>2.1155022671422694</v>
      </c>
      <c r="I50" s="26">
        <f t="shared" si="5"/>
        <v>23.798415222801104</v>
      </c>
      <c r="J50" s="26">
        <v>7.2598526206003386</v>
      </c>
      <c r="K50" s="26">
        <v>14.324768961047827</v>
      </c>
      <c r="L50" s="26">
        <f t="shared" si="6"/>
        <v>21.584621581648165</v>
      </c>
      <c r="M50" s="26">
        <v>4.6110346616814386</v>
      </c>
      <c r="N50" s="26">
        <v>5.2492443003335083</v>
      </c>
      <c r="O50" s="26">
        <v>0.3271357844458645</v>
      </c>
      <c r="P50" s="26">
        <v>0</v>
      </c>
      <c r="Q50" s="26">
        <f t="shared" si="0"/>
        <v>10.187414746460812</v>
      </c>
      <c r="R50" s="27">
        <v>0.73820899874436763</v>
      </c>
      <c r="S50" s="143">
        <f t="shared" si="7"/>
        <v>56.308660549654448</v>
      </c>
      <c r="T50" s="140" t="str">
        <f t="shared" si="8"/>
        <v>01347</v>
      </c>
      <c r="U50" s="5" t="str">
        <f t="shared" si="1"/>
        <v>北海道長万部町</v>
      </c>
      <c r="V50" s="21">
        <f t="shared" si="9"/>
        <v>0.37751818433362638</v>
      </c>
      <c r="W50" s="21">
        <f t="shared" si="2"/>
        <v>7.5542493560060492E-3</v>
      </c>
      <c r="X50" s="21">
        <f t="shared" si="2"/>
        <v>3.756974942205852E-2</v>
      </c>
      <c r="Y50" s="21">
        <f t="shared" si="10"/>
        <v>0.12892959182004357</v>
      </c>
      <c r="Z50" s="21">
        <f t="shared" si="10"/>
        <v>0.25439726005231239</v>
      </c>
      <c r="AA50" s="21">
        <f t="shared" si="11"/>
        <v>8.1888551719593972E-2</v>
      </c>
      <c r="AB50" s="21">
        <f t="shared" si="11"/>
        <v>9.3222681006673705E-2</v>
      </c>
      <c r="AC50" s="21">
        <f t="shared" si="11"/>
        <v>5.8096886207653197E-3</v>
      </c>
      <c r="AD50" s="21">
        <f t="shared" si="11"/>
        <v>0</v>
      </c>
      <c r="AE50" s="21">
        <f t="shared" si="12"/>
        <v>1.3110043668920088E-2</v>
      </c>
      <c r="AF50" s="137">
        <f>VLOOKUP(T50,人口!$A$2:$E$1748,5,0)</f>
        <v>5271</v>
      </c>
      <c r="AG50" s="14">
        <f t="shared" si="13"/>
        <v>0</v>
      </c>
      <c r="AH50" s="14">
        <f t="shared" si="14"/>
        <v>1</v>
      </c>
      <c r="AI50" s="14">
        <f t="shared" si="15"/>
        <v>0</v>
      </c>
      <c r="AJ50" s="14">
        <f t="shared" si="16"/>
        <v>0</v>
      </c>
      <c r="AK50" s="14">
        <f t="shared" si="17"/>
        <v>0</v>
      </c>
      <c r="AL50" s="14">
        <f t="shared" si="18"/>
        <v>0</v>
      </c>
      <c r="AM50" s="14">
        <f t="shared" si="19"/>
        <v>0</v>
      </c>
      <c r="AN50" s="14">
        <f t="shared" si="20"/>
        <v>0</v>
      </c>
      <c r="AO50" s="5" t="str">
        <f t="shared" si="21"/>
        <v>5千～1万人未満の市町村平均</v>
      </c>
    </row>
    <row r="51" spans="1:41" s="5" customFormat="1" ht="18" customHeight="1" x14ac:dyDescent="0.3">
      <c r="A51" s="5" t="str">
        <f t="shared" si="4"/>
        <v>01361</v>
      </c>
      <c r="B51" s="22">
        <v>1</v>
      </c>
      <c r="C51" s="23" t="s">
        <v>26</v>
      </c>
      <c r="D51" s="23">
        <v>1361</v>
      </c>
      <c r="E51" s="24" t="s">
        <v>1736</v>
      </c>
      <c r="F51" s="25">
        <v>2.8054406580703235</v>
      </c>
      <c r="G51" s="26">
        <v>0.80497170345406532</v>
      </c>
      <c r="H51" s="26">
        <v>1.5110730479587637</v>
      </c>
      <c r="I51" s="26">
        <f t="shared" si="5"/>
        <v>5.121485409483153</v>
      </c>
      <c r="J51" s="26">
        <v>17.185249060529053</v>
      </c>
      <c r="K51" s="26">
        <v>20.603118906913402</v>
      </c>
      <c r="L51" s="26">
        <f t="shared" si="6"/>
        <v>37.788367967442454</v>
      </c>
      <c r="M51" s="26">
        <v>6.6849656814159628</v>
      </c>
      <c r="N51" s="26">
        <v>6.2500168158874683</v>
      </c>
      <c r="O51" s="26">
        <v>0.4647301752856447</v>
      </c>
      <c r="P51" s="26">
        <v>11.412243922966113</v>
      </c>
      <c r="Q51" s="26">
        <f t="shared" si="0"/>
        <v>24.811956595555188</v>
      </c>
      <c r="R51" s="27">
        <v>0.49948585759462694</v>
      </c>
      <c r="S51" s="143">
        <f t="shared" si="7"/>
        <v>68.22129583007542</v>
      </c>
      <c r="T51" s="140" t="str">
        <f t="shared" si="8"/>
        <v>01361</v>
      </c>
      <c r="U51" s="5" t="str">
        <f t="shared" si="1"/>
        <v>北海道江差町</v>
      </c>
      <c r="V51" s="21">
        <f t="shared" si="9"/>
        <v>4.1122652742599214E-2</v>
      </c>
      <c r="W51" s="21">
        <f t="shared" si="2"/>
        <v>1.1799419721652264E-2</v>
      </c>
      <c r="X51" s="21">
        <f t="shared" si="2"/>
        <v>2.2149579974595057E-2</v>
      </c>
      <c r="Y51" s="21">
        <f t="shared" si="10"/>
        <v>0.25190446548147977</v>
      </c>
      <c r="Z51" s="21">
        <f t="shared" si="10"/>
        <v>0.30200421519742665</v>
      </c>
      <c r="AA51" s="21">
        <f t="shared" si="11"/>
        <v>9.7989426909549995E-2</v>
      </c>
      <c r="AB51" s="21">
        <f t="shared" si="11"/>
        <v>9.1613868365310977E-2</v>
      </c>
      <c r="AC51" s="21">
        <f t="shared" si="11"/>
        <v>6.8120983284044858E-3</v>
      </c>
      <c r="AD51" s="21">
        <f t="shared" si="11"/>
        <v>0.16728271992064705</v>
      </c>
      <c r="AE51" s="21">
        <f t="shared" si="12"/>
        <v>7.3215533583346004E-3</v>
      </c>
      <c r="AF51" s="137">
        <f>VLOOKUP(T51,人口!$A$2:$E$1748,5,0)</f>
        <v>7488</v>
      </c>
      <c r="AG51" s="14">
        <f t="shared" si="13"/>
        <v>0</v>
      </c>
      <c r="AH51" s="14">
        <f t="shared" si="14"/>
        <v>1</v>
      </c>
      <c r="AI51" s="14">
        <f t="shared" si="15"/>
        <v>0</v>
      </c>
      <c r="AJ51" s="14">
        <f t="shared" si="16"/>
        <v>0</v>
      </c>
      <c r="AK51" s="14">
        <f t="shared" si="17"/>
        <v>0</v>
      </c>
      <c r="AL51" s="14">
        <f t="shared" si="18"/>
        <v>0</v>
      </c>
      <c r="AM51" s="14">
        <f t="shared" si="19"/>
        <v>0</v>
      </c>
      <c r="AN51" s="14">
        <f t="shared" si="20"/>
        <v>0</v>
      </c>
      <c r="AO51" s="5" t="str">
        <f t="shared" si="21"/>
        <v>5千～1万人未満の市町村平均</v>
      </c>
    </row>
    <row r="52" spans="1:41" s="5" customFormat="1" ht="18" customHeight="1" x14ac:dyDescent="0.3">
      <c r="A52" s="5" t="str">
        <f t="shared" si="4"/>
        <v>01362</v>
      </c>
      <c r="B52" s="22">
        <v>1</v>
      </c>
      <c r="C52" s="23" t="s">
        <v>26</v>
      </c>
      <c r="D52" s="23">
        <v>1362</v>
      </c>
      <c r="E52" s="24" t="s">
        <v>1745</v>
      </c>
      <c r="F52" s="25">
        <v>4.7823369074548712</v>
      </c>
      <c r="G52" s="26">
        <v>1.1872659572683706</v>
      </c>
      <c r="H52" s="26">
        <v>3.1948401585413864</v>
      </c>
      <c r="I52" s="26">
        <f t="shared" si="5"/>
        <v>9.1644430232646279</v>
      </c>
      <c r="J52" s="26">
        <v>4.2986586945506851</v>
      </c>
      <c r="K52" s="26">
        <v>11.942989966844362</v>
      </c>
      <c r="L52" s="26">
        <f t="shared" si="6"/>
        <v>16.241648661395047</v>
      </c>
      <c r="M52" s="26">
        <v>4.2529115001770119</v>
      </c>
      <c r="N52" s="26">
        <v>4.6959325729839643</v>
      </c>
      <c r="O52" s="26">
        <v>0.29213206932018293</v>
      </c>
      <c r="P52" s="26">
        <v>0</v>
      </c>
      <c r="Q52" s="26">
        <f t="shared" si="0"/>
        <v>9.2409761424811592</v>
      </c>
      <c r="R52" s="27">
        <v>0.27692937294754777</v>
      </c>
      <c r="S52" s="143">
        <f t="shared" si="7"/>
        <v>34.92399720008838</v>
      </c>
      <c r="T52" s="140" t="str">
        <f t="shared" si="8"/>
        <v>01362</v>
      </c>
      <c r="U52" s="5" t="str">
        <f t="shared" si="1"/>
        <v>北海道上ノ国町</v>
      </c>
      <c r="V52" s="21">
        <f t="shared" si="9"/>
        <v>0.13693555408493643</v>
      </c>
      <c r="W52" s="21">
        <f t="shared" si="2"/>
        <v>3.3995706461268586E-2</v>
      </c>
      <c r="X52" s="21">
        <f t="shared" si="2"/>
        <v>9.1479796548984416E-2</v>
      </c>
      <c r="Y52" s="21">
        <f t="shared" si="10"/>
        <v>0.12308610237031535</v>
      </c>
      <c r="Z52" s="21">
        <f t="shared" si="10"/>
        <v>0.34197087745769655</v>
      </c>
      <c r="AA52" s="21">
        <f t="shared" si="11"/>
        <v>0.12177619519927832</v>
      </c>
      <c r="AB52" s="21">
        <f t="shared" si="11"/>
        <v>0.13446148635506364</v>
      </c>
      <c r="AC52" s="21">
        <f t="shared" si="11"/>
        <v>8.3647947755374243E-3</v>
      </c>
      <c r="AD52" s="21">
        <f t="shared" si="11"/>
        <v>0</v>
      </c>
      <c r="AE52" s="21">
        <f t="shared" si="12"/>
        <v>7.9294867469193071E-3</v>
      </c>
      <c r="AF52" s="137">
        <f>VLOOKUP(T52,人口!$A$2:$E$1748,5,0)</f>
        <v>4707</v>
      </c>
      <c r="AG52" s="14">
        <f t="shared" si="13"/>
        <v>1</v>
      </c>
      <c r="AH52" s="14">
        <f t="shared" si="14"/>
        <v>0</v>
      </c>
      <c r="AI52" s="14">
        <f t="shared" si="15"/>
        <v>0</v>
      </c>
      <c r="AJ52" s="14">
        <f t="shared" si="16"/>
        <v>0</v>
      </c>
      <c r="AK52" s="14">
        <f t="shared" si="17"/>
        <v>0</v>
      </c>
      <c r="AL52" s="14">
        <f t="shared" si="18"/>
        <v>0</v>
      </c>
      <c r="AM52" s="14">
        <f t="shared" si="19"/>
        <v>0</v>
      </c>
      <c r="AN52" s="14">
        <f t="shared" si="20"/>
        <v>0</v>
      </c>
      <c r="AO52" s="5" t="str">
        <f t="shared" si="21"/>
        <v>5千人未満の市町村平均</v>
      </c>
    </row>
    <row r="53" spans="1:41" s="5" customFormat="1" ht="18" customHeight="1" x14ac:dyDescent="0.3">
      <c r="A53" s="5" t="str">
        <f t="shared" si="4"/>
        <v>01363</v>
      </c>
      <c r="B53" s="22">
        <v>1</v>
      </c>
      <c r="C53" s="23" t="s">
        <v>26</v>
      </c>
      <c r="D53" s="23">
        <v>1363</v>
      </c>
      <c r="E53" s="24" t="s">
        <v>1754</v>
      </c>
      <c r="F53" s="25">
        <v>4.1658453450813893</v>
      </c>
      <c r="G53" s="26">
        <v>0.6380544940421855</v>
      </c>
      <c r="H53" s="26">
        <v>10.879725945303099</v>
      </c>
      <c r="I53" s="26">
        <f t="shared" si="5"/>
        <v>15.683625784426674</v>
      </c>
      <c r="J53" s="26">
        <v>5.6126591688674887</v>
      </c>
      <c r="K53" s="26">
        <v>9.2835802923349728</v>
      </c>
      <c r="L53" s="26">
        <f t="shared" si="6"/>
        <v>14.896239461202462</v>
      </c>
      <c r="M53" s="26">
        <v>3.9361714595575421</v>
      </c>
      <c r="N53" s="26">
        <v>7.9869344991325608</v>
      </c>
      <c r="O53" s="26">
        <v>0.23534412722798673</v>
      </c>
      <c r="P53" s="26">
        <v>0</v>
      </c>
      <c r="Q53" s="26">
        <f t="shared" si="0"/>
        <v>12.158450085918089</v>
      </c>
      <c r="R53" s="27">
        <v>0.23593522015841659</v>
      </c>
      <c r="S53" s="143">
        <f t="shared" si="7"/>
        <v>42.974250551705644</v>
      </c>
      <c r="T53" s="140" t="str">
        <f t="shared" si="8"/>
        <v>01363</v>
      </c>
      <c r="U53" s="5" t="str">
        <f t="shared" si="1"/>
        <v>北海道厚沢部町</v>
      </c>
      <c r="V53" s="21">
        <f t="shared" si="9"/>
        <v>9.6938173245607592E-2</v>
      </c>
      <c r="W53" s="21">
        <f t="shared" si="2"/>
        <v>1.4847367571296975E-2</v>
      </c>
      <c r="X53" s="21">
        <f t="shared" si="2"/>
        <v>0.25316848591025126</v>
      </c>
      <c r="Y53" s="21">
        <f t="shared" si="10"/>
        <v>0.13060516697352206</v>
      </c>
      <c r="Z53" s="21">
        <f t="shared" si="10"/>
        <v>0.21602657808226763</v>
      </c>
      <c r="AA53" s="21">
        <f t="shared" si="11"/>
        <v>9.1593719704817889E-2</v>
      </c>
      <c r="AB53" s="21">
        <f t="shared" si="11"/>
        <v>0.18585395665068929</v>
      </c>
      <c r="AC53" s="21">
        <f t="shared" si="11"/>
        <v>5.4763986388738995E-3</v>
      </c>
      <c r="AD53" s="21">
        <f t="shared" si="11"/>
        <v>0</v>
      </c>
      <c r="AE53" s="21">
        <f t="shared" si="12"/>
        <v>5.4901532226733002E-3</v>
      </c>
      <c r="AF53" s="137">
        <f>VLOOKUP(T53,人口!$A$2:$E$1748,5,0)</f>
        <v>3792</v>
      </c>
      <c r="AG53" s="14">
        <f t="shared" si="13"/>
        <v>1</v>
      </c>
      <c r="AH53" s="14">
        <f t="shared" si="14"/>
        <v>0</v>
      </c>
      <c r="AI53" s="14">
        <f t="shared" si="15"/>
        <v>0</v>
      </c>
      <c r="AJ53" s="14">
        <f t="shared" si="16"/>
        <v>0</v>
      </c>
      <c r="AK53" s="14">
        <f t="shared" si="17"/>
        <v>0</v>
      </c>
      <c r="AL53" s="14">
        <f t="shared" si="18"/>
        <v>0</v>
      </c>
      <c r="AM53" s="14">
        <f t="shared" si="19"/>
        <v>0</v>
      </c>
      <c r="AN53" s="14">
        <f t="shared" si="20"/>
        <v>0</v>
      </c>
      <c r="AO53" s="5" t="str">
        <f t="shared" si="21"/>
        <v>5千人未満の市町村平均</v>
      </c>
    </row>
    <row r="54" spans="1:41" s="5" customFormat="1" ht="18" customHeight="1" x14ac:dyDescent="0.3">
      <c r="A54" s="5" t="str">
        <f t="shared" si="4"/>
        <v>01364</v>
      </c>
      <c r="B54" s="22">
        <v>1</v>
      </c>
      <c r="C54" s="23" t="s">
        <v>26</v>
      </c>
      <c r="D54" s="23">
        <v>1364</v>
      </c>
      <c r="E54" s="24" t="s">
        <v>1763</v>
      </c>
      <c r="F54" s="25">
        <v>9.8180321800686805</v>
      </c>
      <c r="G54" s="26">
        <v>0.5115204804557606</v>
      </c>
      <c r="H54" s="26">
        <v>1.7701141418945519</v>
      </c>
      <c r="I54" s="26">
        <f t="shared" si="5"/>
        <v>12.099666802418994</v>
      </c>
      <c r="J54" s="26">
        <v>3.2990797623025458</v>
      </c>
      <c r="K54" s="26">
        <v>9.0936224584414465</v>
      </c>
      <c r="L54" s="26">
        <f t="shared" si="6"/>
        <v>12.392702220743992</v>
      </c>
      <c r="M54" s="26">
        <v>3.2708582084070961</v>
      </c>
      <c r="N54" s="26">
        <v>3.3054361451229335</v>
      </c>
      <c r="O54" s="26">
        <v>0.22497955200460232</v>
      </c>
      <c r="P54" s="26">
        <v>0</v>
      </c>
      <c r="Q54" s="26">
        <f t="shared" si="0"/>
        <v>6.8012739055346314</v>
      </c>
      <c r="R54" s="27">
        <v>0.21700814186015233</v>
      </c>
      <c r="S54" s="143">
        <f t="shared" si="7"/>
        <v>31.51065107055777</v>
      </c>
      <c r="T54" s="140" t="str">
        <f t="shared" si="8"/>
        <v>01364</v>
      </c>
      <c r="U54" s="5" t="str">
        <f t="shared" si="1"/>
        <v>北海道乙部町</v>
      </c>
      <c r="V54" s="21">
        <f t="shared" si="9"/>
        <v>0.31157820757446164</v>
      </c>
      <c r="W54" s="21">
        <f t="shared" si="2"/>
        <v>1.6233256472878908E-2</v>
      </c>
      <c r="X54" s="21">
        <f t="shared" si="2"/>
        <v>5.6175105297918526E-2</v>
      </c>
      <c r="Y54" s="21">
        <f t="shared" si="10"/>
        <v>0.10469728965343618</v>
      </c>
      <c r="Z54" s="21">
        <f t="shared" si="10"/>
        <v>0.28858884692922598</v>
      </c>
      <c r="AA54" s="21">
        <f t="shared" si="11"/>
        <v>0.10380167014267912</v>
      </c>
      <c r="AB54" s="21">
        <f t="shared" si="11"/>
        <v>0.10489901137623253</v>
      </c>
      <c r="AC54" s="21">
        <f t="shared" si="11"/>
        <v>7.1397938271993934E-3</v>
      </c>
      <c r="AD54" s="21">
        <f t="shared" si="11"/>
        <v>0</v>
      </c>
      <c r="AE54" s="21">
        <f t="shared" si="12"/>
        <v>6.8868187259677289E-3</v>
      </c>
      <c r="AF54" s="137">
        <f>VLOOKUP(T54,人口!$A$2:$E$1748,5,0)</f>
        <v>3625</v>
      </c>
      <c r="AG54" s="14">
        <f t="shared" si="13"/>
        <v>1</v>
      </c>
      <c r="AH54" s="14">
        <f t="shared" si="14"/>
        <v>0</v>
      </c>
      <c r="AI54" s="14">
        <f t="shared" si="15"/>
        <v>0</v>
      </c>
      <c r="AJ54" s="14">
        <f t="shared" si="16"/>
        <v>0</v>
      </c>
      <c r="AK54" s="14">
        <f t="shared" si="17"/>
        <v>0</v>
      </c>
      <c r="AL54" s="14">
        <f t="shared" si="18"/>
        <v>0</v>
      </c>
      <c r="AM54" s="14">
        <f t="shared" si="19"/>
        <v>0</v>
      </c>
      <c r="AN54" s="14">
        <f t="shared" si="20"/>
        <v>0</v>
      </c>
      <c r="AO54" s="5" t="str">
        <f t="shared" si="21"/>
        <v>5千人未満の市町村平均</v>
      </c>
    </row>
    <row r="55" spans="1:41" s="5" customFormat="1" ht="18" customHeight="1" x14ac:dyDescent="0.3">
      <c r="A55" s="5" t="str">
        <f t="shared" si="4"/>
        <v>01367</v>
      </c>
      <c r="B55" s="22">
        <v>1</v>
      </c>
      <c r="C55" s="23" t="s">
        <v>26</v>
      </c>
      <c r="D55" s="23">
        <v>1367</v>
      </c>
      <c r="E55" s="24" t="s">
        <v>1772</v>
      </c>
      <c r="F55" s="25">
        <v>0.59521812485317149</v>
      </c>
      <c r="G55" s="26">
        <v>0.58421023294157914</v>
      </c>
      <c r="H55" s="26">
        <v>0.51808218787157612</v>
      </c>
      <c r="I55" s="26">
        <f t="shared" si="5"/>
        <v>1.6975105456663266</v>
      </c>
      <c r="J55" s="26">
        <v>6.067866476041524</v>
      </c>
      <c r="K55" s="26">
        <v>7.4473212313642057</v>
      </c>
      <c r="L55" s="26">
        <f t="shared" si="6"/>
        <v>13.51518770740573</v>
      </c>
      <c r="M55" s="26">
        <v>2.2617467222124006</v>
      </c>
      <c r="N55" s="26">
        <v>3.5027038044388585</v>
      </c>
      <c r="O55" s="26">
        <v>0.16049575765073149</v>
      </c>
      <c r="P55" s="26">
        <v>11.328151688036378</v>
      </c>
      <c r="Q55" s="26">
        <f t="shared" si="0"/>
        <v>17.25309797233837</v>
      </c>
      <c r="R55" s="27">
        <v>0.3498491714728999</v>
      </c>
      <c r="S55" s="143">
        <f t="shared" si="7"/>
        <v>32.815645396883326</v>
      </c>
      <c r="T55" s="140" t="str">
        <f t="shared" si="8"/>
        <v>01367</v>
      </c>
      <c r="U55" s="5" t="str">
        <f t="shared" si="1"/>
        <v>北海道奥尻町</v>
      </c>
      <c r="V55" s="21">
        <f t="shared" si="9"/>
        <v>1.8138242221184608E-2</v>
      </c>
      <c r="W55" s="21">
        <f t="shared" si="2"/>
        <v>1.7802795766347006E-2</v>
      </c>
      <c r="X55" s="21">
        <f t="shared" si="2"/>
        <v>1.5787658039502741E-2</v>
      </c>
      <c r="Y55" s="21">
        <f t="shared" si="10"/>
        <v>0.18490772930578478</v>
      </c>
      <c r="Z55" s="21">
        <f t="shared" si="10"/>
        <v>0.22694422557575286</v>
      </c>
      <c r="AA55" s="21">
        <f t="shared" si="11"/>
        <v>6.8922816993482336E-2</v>
      </c>
      <c r="AB55" s="21">
        <f t="shared" si="11"/>
        <v>0.10673883637137085</v>
      </c>
      <c r="AC55" s="21">
        <f t="shared" si="11"/>
        <v>4.890830447173671E-3</v>
      </c>
      <c r="AD55" s="21">
        <f t="shared" si="11"/>
        <v>0.34520581725667576</v>
      </c>
      <c r="AE55" s="21">
        <f t="shared" si="12"/>
        <v>1.0661048022725371E-2</v>
      </c>
      <c r="AF55" s="137">
        <f>VLOOKUP(T55,人口!$A$2:$E$1748,5,0)</f>
        <v>2586</v>
      </c>
      <c r="AG55" s="14">
        <f t="shared" si="13"/>
        <v>1</v>
      </c>
      <c r="AH55" s="14">
        <f t="shared" si="14"/>
        <v>0</v>
      </c>
      <c r="AI55" s="14">
        <f t="shared" si="15"/>
        <v>0</v>
      </c>
      <c r="AJ55" s="14">
        <f t="shared" si="16"/>
        <v>0</v>
      </c>
      <c r="AK55" s="14">
        <f t="shared" si="17"/>
        <v>0</v>
      </c>
      <c r="AL55" s="14">
        <f t="shared" si="18"/>
        <v>0</v>
      </c>
      <c r="AM55" s="14">
        <f t="shared" si="19"/>
        <v>0</v>
      </c>
      <c r="AN55" s="14">
        <f t="shared" si="20"/>
        <v>0</v>
      </c>
      <c r="AO55" s="5" t="str">
        <f t="shared" si="21"/>
        <v>5千人未満の市町村平均</v>
      </c>
    </row>
    <row r="56" spans="1:41" s="5" customFormat="1" ht="18" customHeight="1" x14ac:dyDescent="0.3">
      <c r="A56" s="5" t="str">
        <f t="shared" si="4"/>
        <v>01370</v>
      </c>
      <c r="B56" s="22">
        <v>1</v>
      </c>
      <c r="C56" s="23" t="s">
        <v>26</v>
      </c>
      <c r="D56" s="23">
        <v>1370</v>
      </c>
      <c r="E56" s="24" t="s">
        <v>1783</v>
      </c>
      <c r="F56" s="25">
        <v>0.96472848526030319</v>
      </c>
      <c r="G56" s="26">
        <v>0.659592198482428</v>
      </c>
      <c r="H56" s="26">
        <v>5.8715981292111961</v>
      </c>
      <c r="I56" s="26">
        <f t="shared" si="5"/>
        <v>7.4959188129539278</v>
      </c>
      <c r="J56" s="26">
        <v>7.7526027984691392</v>
      </c>
      <c r="K56" s="26">
        <v>12.357000630458462</v>
      </c>
      <c r="L56" s="26">
        <f t="shared" si="6"/>
        <v>20.109603428927599</v>
      </c>
      <c r="M56" s="26">
        <v>4.7431423168141826</v>
      </c>
      <c r="N56" s="26">
        <v>7.0823901100741748</v>
      </c>
      <c r="O56" s="26">
        <v>0.32136389524960851</v>
      </c>
      <c r="P56" s="26">
        <v>0</v>
      </c>
      <c r="Q56" s="26">
        <f t="shared" si="0"/>
        <v>12.146896322137966</v>
      </c>
      <c r="R56" s="27">
        <v>9.9797404875805185E-2</v>
      </c>
      <c r="S56" s="143">
        <f t="shared" si="7"/>
        <v>39.852215968895301</v>
      </c>
      <c r="T56" s="140" t="str">
        <f t="shared" si="8"/>
        <v>01370</v>
      </c>
      <c r="U56" s="5" t="str">
        <f t="shared" si="1"/>
        <v>北海道今金町</v>
      </c>
      <c r="V56" s="21">
        <f t="shared" si="9"/>
        <v>2.4207649733035543E-2</v>
      </c>
      <c r="W56" s="21">
        <f t="shared" si="2"/>
        <v>1.6550954130059931E-2</v>
      </c>
      <c r="X56" s="21">
        <f t="shared" si="2"/>
        <v>0.14733429462978884</v>
      </c>
      <c r="Y56" s="21">
        <f t="shared" si="10"/>
        <v>0.19453379467079207</v>
      </c>
      <c r="Z56" s="21">
        <f t="shared" si="10"/>
        <v>0.31007060285187438</v>
      </c>
      <c r="AA56" s="21">
        <f t="shared" si="11"/>
        <v>0.11901828296113347</v>
      </c>
      <c r="AB56" s="21">
        <f t="shared" si="11"/>
        <v>0.17771634369345957</v>
      </c>
      <c r="AC56" s="21">
        <f t="shared" si="11"/>
        <v>8.0638902363781573E-3</v>
      </c>
      <c r="AD56" s="21">
        <f t="shared" si="11"/>
        <v>0</v>
      </c>
      <c r="AE56" s="21">
        <f t="shared" si="12"/>
        <v>2.5041870934779929E-3</v>
      </c>
      <c r="AF56" s="137">
        <f>VLOOKUP(T56,人口!$A$2:$E$1748,5,0)</f>
        <v>5178</v>
      </c>
      <c r="AG56" s="14">
        <f t="shared" si="13"/>
        <v>0</v>
      </c>
      <c r="AH56" s="14">
        <f t="shared" si="14"/>
        <v>1</v>
      </c>
      <c r="AI56" s="14">
        <f t="shared" si="15"/>
        <v>0</v>
      </c>
      <c r="AJ56" s="14">
        <f t="shared" si="16"/>
        <v>0</v>
      </c>
      <c r="AK56" s="14">
        <f t="shared" si="17"/>
        <v>0</v>
      </c>
      <c r="AL56" s="14">
        <f t="shared" si="18"/>
        <v>0</v>
      </c>
      <c r="AM56" s="14">
        <f t="shared" si="19"/>
        <v>0</v>
      </c>
      <c r="AN56" s="14">
        <f t="shared" si="20"/>
        <v>0</v>
      </c>
      <c r="AO56" s="5" t="str">
        <f t="shared" si="21"/>
        <v>5千～1万人未満の市町村平均</v>
      </c>
    </row>
    <row r="57" spans="1:41" s="5" customFormat="1" ht="18" customHeight="1" x14ac:dyDescent="0.3">
      <c r="A57" s="5" t="str">
        <f t="shared" si="4"/>
        <v>01371</v>
      </c>
      <c r="B57" s="22">
        <v>1</v>
      </c>
      <c r="C57" s="23" t="s">
        <v>26</v>
      </c>
      <c r="D57" s="23">
        <v>1371</v>
      </c>
      <c r="E57" s="24" t="s">
        <v>1790</v>
      </c>
      <c r="F57" s="25">
        <v>4.3248119588630232</v>
      </c>
      <c r="G57" s="26">
        <v>1.35149095362522</v>
      </c>
      <c r="H57" s="26">
        <v>3.3675342211652448</v>
      </c>
      <c r="I57" s="26">
        <f t="shared" si="5"/>
        <v>9.0438371336534882</v>
      </c>
      <c r="J57" s="26">
        <v>11.633597056540555</v>
      </c>
      <c r="K57" s="26">
        <v>20.179366815920144</v>
      </c>
      <c r="L57" s="26">
        <f t="shared" si="6"/>
        <v>31.812963872460699</v>
      </c>
      <c r="M57" s="26">
        <v>7.0112556730088844</v>
      </c>
      <c r="N57" s="26">
        <v>9.5650757736599594</v>
      </c>
      <c r="O57" s="26">
        <v>0.48055632308183055</v>
      </c>
      <c r="P57" s="26">
        <v>0.49902290121297144</v>
      </c>
      <c r="Q57" s="26">
        <f t="shared" si="0"/>
        <v>17.555910670963648</v>
      </c>
      <c r="R57" s="27">
        <v>0.16027331512419454</v>
      </c>
      <c r="S57" s="143">
        <f t="shared" si="7"/>
        <v>58.572984992202031</v>
      </c>
      <c r="T57" s="140" t="str">
        <f t="shared" si="8"/>
        <v>01371</v>
      </c>
      <c r="U57" s="5" t="str">
        <f t="shared" si="1"/>
        <v>北海道せたな町</v>
      </c>
      <c r="V57" s="21">
        <f t="shared" si="9"/>
        <v>7.3836290901663909E-2</v>
      </c>
      <c r="W57" s="21">
        <f t="shared" si="2"/>
        <v>2.3073622657358975E-2</v>
      </c>
      <c r="X57" s="21">
        <f t="shared" si="2"/>
        <v>5.7492958940261851E-2</v>
      </c>
      <c r="Y57" s="21">
        <f t="shared" si="10"/>
        <v>0.19861711091024925</v>
      </c>
      <c r="Z57" s="21">
        <f t="shared" si="10"/>
        <v>0.34451662005285666</v>
      </c>
      <c r="AA57" s="21">
        <f t="shared" si="11"/>
        <v>0.11970118432486086</v>
      </c>
      <c r="AB57" s="21">
        <f t="shared" si="11"/>
        <v>0.16330183231968426</v>
      </c>
      <c r="AC57" s="21">
        <f t="shared" si="11"/>
        <v>8.2044021342912304E-3</v>
      </c>
      <c r="AD57" s="21">
        <f t="shared" si="11"/>
        <v>8.5196767977491258E-3</v>
      </c>
      <c r="AE57" s="21">
        <f t="shared" si="12"/>
        <v>2.7363009610237915E-3</v>
      </c>
      <c r="AF57" s="137">
        <f>VLOOKUP(T57,人口!$A$2:$E$1748,5,0)</f>
        <v>7743</v>
      </c>
      <c r="AG57" s="14">
        <f t="shared" si="13"/>
        <v>0</v>
      </c>
      <c r="AH57" s="14">
        <f t="shared" si="14"/>
        <v>1</v>
      </c>
      <c r="AI57" s="14">
        <f t="shared" si="15"/>
        <v>0</v>
      </c>
      <c r="AJ57" s="14">
        <f t="shared" si="16"/>
        <v>0</v>
      </c>
      <c r="AK57" s="14">
        <f t="shared" si="17"/>
        <v>0</v>
      </c>
      <c r="AL57" s="14">
        <f t="shared" si="18"/>
        <v>0</v>
      </c>
      <c r="AM57" s="14">
        <f t="shared" si="19"/>
        <v>0</v>
      </c>
      <c r="AN57" s="14">
        <f t="shared" si="20"/>
        <v>0</v>
      </c>
      <c r="AO57" s="5" t="str">
        <f t="shared" si="21"/>
        <v>5千～1万人未満の市町村平均</v>
      </c>
    </row>
    <row r="58" spans="1:41" s="5" customFormat="1" ht="18" customHeight="1" x14ac:dyDescent="0.3">
      <c r="A58" s="5" t="str">
        <f t="shared" si="4"/>
        <v>01391</v>
      </c>
      <c r="B58" s="22">
        <v>1</v>
      </c>
      <c r="C58" s="23" t="s">
        <v>26</v>
      </c>
      <c r="D58" s="23">
        <v>1391</v>
      </c>
      <c r="E58" s="24" t="s">
        <v>1799</v>
      </c>
      <c r="F58" s="25">
        <v>0</v>
      </c>
      <c r="G58" s="26">
        <v>9.9611883036121798E-2</v>
      </c>
      <c r="H58" s="26">
        <v>0.60442921918350545</v>
      </c>
      <c r="I58" s="26">
        <f t="shared" si="5"/>
        <v>0.70404110221962724</v>
      </c>
      <c r="J58" s="26">
        <v>2.0320078763541995</v>
      </c>
      <c r="K58" s="26">
        <v>3.9793730843849282</v>
      </c>
      <c r="L58" s="26">
        <f t="shared" si="6"/>
        <v>6.0113809607391282</v>
      </c>
      <c r="M58" s="26">
        <v>1.4006594761062017</v>
      </c>
      <c r="N58" s="26">
        <v>1.9245625299114606</v>
      </c>
      <c r="O58" s="26">
        <v>8.8936744282095206E-2</v>
      </c>
      <c r="P58" s="26">
        <v>0</v>
      </c>
      <c r="Q58" s="26">
        <f t="shared" si="0"/>
        <v>3.4141587502997575</v>
      </c>
      <c r="R58" s="27">
        <v>0.17666024272621658</v>
      </c>
      <c r="S58" s="143">
        <f t="shared" si="7"/>
        <v>10.30624105598473</v>
      </c>
      <c r="T58" s="140" t="str">
        <f t="shared" si="8"/>
        <v>01391</v>
      </c>
      <c r="U58" s="5" t="str">
        <f t="shared" si="1"/>
        <v>北海道島牧村</v>
      </c>
      <c r="V58" s="21">
        <f t="shared" si="9"/>
        <v>0</v>
      </c>
      <c r="W58" s="21">
        <f t="shared" si="2"/>
        <v>9.6652001922930171E-3</v>
      </c>
      <c r="X58" s="21">
        <f t="shared" si="2"/>
        <v>5.8646912671668931E-2</v>
      </c>
      <c r="Y58" s="21">
        <f t="shared" si="10"/>
        <v>0.19716285164650144</v>
      </c>
      <c r="Z58" s="21">
        <f t="shared" si="10"/>
        <v>0.38611294484269282</v>
      </c>
      <c r="AA58" s="21">
        <f t="shared" si="11"/>
        <v>0.13590400889108381</v>
      </c>
      <c r="AB58" s="21">
        <f t="shared" si="11"/>
        <v>0.18673758157382575</v>
      </c>
      <c r="AC58" s="21">
        <f t="shared" si="11"/>
        <v>8.6294065701529987E-3</v>
      </c>
      <c r="AD58" s="21">
        <f t="shared" si="11"/>
        <v>0</v>
      </c>
      <c r="AE58" s="21">
        <f t="shared" si="12"/>
        <v>1.714109361178116E-2</v>
      </c>
      <c r="AF58" s="137">
        <f>VLOOKUP(T58,人口!$A$2:$E$1748,5,0)</f>
        <v>1433</v>
      </c>
      <c r="AG58" s="14">
        <f t="shared" si="13"/>
        <v>1</v>
      </c>
      <c r="AH58" s="14">
        <f t="shared" si="14"/>
        <v>0</v>
      </c>
      <c r="AI58" s="14">
        <f t="shared" si="15"/>
        <v>0</v>
      </c>
      <c r="AJ58" s="14">
        <f t="shared" si="16"/>
        <v>0</v>
      </c>
      <c r="AK58" s="14">
        <f t="shared" si="17"/>
        <v>0</v>
      </c>
      <c r="AL58" s="14">
        <f t="shared" si="18"/>
        <v>0</v>
      </c>
      <c r="AM58" s="14">
        <f t="shared" si="19"/>
        <v>0</v>
      </c>
      <c r="AN58" s="14">
        <f t="shared" si="20"/>
        <v>0</v>
      </c>
      <c r="AO58" s="5" t="str">
        <f t="shared" si="21"/>
        <v>5千人未満の市町村平均</v>
      </c>
    </row>
    <row r="59" spans="1:41" s="5" customFormat="1" ht="18" customHeight="1" x14ac:dyDescent="0.3">
      <c r="A59" s="5" t="str">
        <f t="shared" si="4"/>
        <v>01392</v>
      </c>
      <c r="B59" s="22">
        <v>1</v>
      </c>
      <c r="C59" s="23" t="s">
        <v>26</v>
      </c>
      <c r="D59" s="23">
        <v>1392</v>
      </c>
      <c r="E59" s="24" t="s">
        <v>1808</v>
      </c>
      <c r="F59" s="25">
        <v>8.6957244791258947</v>
      </c>
      <c r="G59" s="26">
        <v>0.42536966269479032</v>
      </c>
      <c r="H59" s="26">
        <v>2.8926255489496335</v>
      </c>
      <c r="I59" s="26">
        <f t="shared" si="5"/>
        <v>12.013719690770317</v>
      </c>
      <c r="J59" s="26">
        <v>4.7444802840510292</v>
      </c>
      <c r="K59" s="26">
        <v>8.1730575711112721</v>
      </c>
      <c r="L59" s="26">
        <f t="shared" si="6"/>
        <v>12.917537855162301</v>
      </c>
      <c r="M59" s="26">
        <v>2.5211870569911627</v>
      </c>
      <c r="N59" s="26">
        <v>2.9493920770893132</v>
      </c>
      <c r="O59" s="26">
        <v>0.18296268118884626</v>
      </c>
      <c r="P59" s="26">
        <v>0</v>
      </c>
      <c r="Q59" s="26">
        <f t="shared" si="0"/>
        <v>5.653541815269322</v>
      </c>
      <c r="R59" s="27">
        <v>0.42896908061955052</v>
      </c>
      <c r="S59" s="143">
        <f t="shared" si="7"/>
        <v>31.01376844182149</v>
      </c>
      <c r="T59" s="140" t="str">
        <f t="shared" si="8"/>
        <v>01392</v>
      </c>
      <c r="U59" s="5" t="str">
        <f t="shared" si="1"/>
        <v>北海道寿都町</v>
      </c>
      <c r="V59" s="21">
        <f t="shared" si="9"/>
        <v>0.28038271116385433</v>
      </c>
      <c r="W59" s="21">
        <f t="shared" si="2"/>
        <v>1.3715510370587124E-2</v>
      </c>
      <c r="X59" s="21">
        <f t="shared" si="2"/>
        <v>9.3269076744926668E-2</v>
      </c>
      <c r="Y59" s="21">
        <f t="shared" si="10"/>
        <v>0.15297980614484713</v>
      </c>
      <c r="Z59" s="21">
        <f t="shared" si="10"/>
        <v>0.26352997335499728</v>
      </c>
      <c r="AA59" s="21">
        <f t="shared" si="11"/>
        <v>8.129250921959516E-2</v>
      </c>
      <c r="AB59" s="21">
        <f t="shared" si="11"/>
        <v>9.509944212752014E-2</v>
      </c>
      <c r="AC59" s="21">
        <f t="shared" si="11"/>
        <v>5.8994017941439349E-3</v>
      </c>
      <c r="AD59" s="21">
        <f t="shared" si="11"/>
        <v>0</v>
      </c>
      <c r="AE59" s="21">
        <f t="shared" si="12"/>
        <v>1.3831569079528358E-2</v>
      </c>
      <c r="AF59" s="137">
        <f>VLOOKUP(T59,人口!$A$2:$E$1748,5,0)</f>
        <v>2948</v>
      </c>
      <c r="AG59" s="14">
        <f t="shared" si="13"/>
        <v>1</v>
      </c>
      <c r="AH59" s="14">
        <f t="shared" si="14"/>
        <v>0</v>
      </c>
      <c r="AI59" s="14">
        <f t="shared" si="15"/>
        <v>0</v>
      </c>
      <c r="AJ59" s="14">
        <f t="shared" si="16"/>
        <v>0</v>
      </c>
      <c r="AK59" s="14">
        <f t="shared" si="17"/>
        <v>0</v>
      </c>
      <c r="AL59" s="14">
        <f t="shared" si="18"/>
        <v>0</v>
      </c>
      <c r="AM59" s="14">
        <f t="shared" si="19"/>
        <v>0</v>
      </c>
      <c r="AN59" s="14">
        <f t="shared" si="20"/>
        <v>0</v>
      </c>
      <c r="AO59" s="5" t="str">
        <f t="shared" si="21"/>
        <v>5千人未満の市町村平均</v>
      </c>
    </row>
    <row r="60" spans="1:41" s="5" customFormat="1" ht="18" customHeight="1" x14ac:dyDescent="0.3">
      <c r="A60" s="5" t="str">
        <f t="shared" si="4"/>
        <v>01393</v>
      </c>
      <c r="B60" s="22">
        <v>1</v>
      </c>
      <c r="C60" s="23" t="s">
        <v>26</v>
      </c>
      <c r="D60" s="23">
        <v>1393</v>
      </c>
      <c r="E60" s="24" t="s">
        <v>1815</v>
      </c>
      <c r="F60" s="25">
        <v>0</v>
      </c>
      <c r="G60" s="26">
        <v>0.32575777965866859</v>
      </c>
      <c r="H60" s="26">
        <v>1.9859817201743755</v>
      </c>
      <c r="I60" s="26">
        <f t="shared" si="5"/>
        <v>2.3117394998330441</v>
      </c>
      <c r="J60" s="26">
        <v>5.0166660965880814</v>
      </c>
      <c r="K60" s="26">
        <v>7.2427512564019443</v>
      </c>
      <c r="L60" s="26">
        <f t="shared" si="6"/>
        <v>12.259417352990026</v>
      </c>
      <c r="M60" s="26">
        <v>2.4511540831858531</v>
      </c>
      <c r="N60" s="26">
        <v>2.0785275323043773</v>
      </c>
      <c r="O60" s="26">
        <v>0.17278429593953459</v>
      </c>
      <c r="P60" s="26">
        <v>0</v>
      </c>
      <c r="Q60" s="26">
        <f t="shared" si="0"/>
        <v>4.7024659114297647</v>
      </c>
      <c r="R60" s="27">
        <v>0.33231694782223198</v>
      </c>
      <c r="S60" s="143">
        <f t="shared" si="7"/>
        <v>19.605939712075067</v>
      </c>
      <c r="T60" s="140" t="str">
        <f t="shared" si="8"/>
        <v>01393</v>
      </c>
      <c r="U60" s="5" t="str">
        <f t="shared" si="1"/>
        <v>北海道黒松内町</v>
      </c>
      <c r="V60" s="21">
        <f t="shared" si="9"/>
        <v>0</v>
      </c>
      <c r="W60" s="21">
        <f t="shared" si="2"/>
        <v>1.6615259683678319E-2</v>
      </c>
      <c r="X60" s="21">
        <f t="shared" si="2"/>
        <v>0.10129490089940615</v>
      </c>
      <c r="Y60" s="21">
        <f t="shared" si="10"/>
        <v>0.2558748098923499</v>
      </c>
      <c r="Z60" s="21">
        <f t="shared" si="10"/>
        <v>0.36941617503501856</v>
      </c>
      <c r="AA60" s="21">
        <f t="shared" si="11"/>
        <v>0.12502099461604568</v>
      </c>
      <c r="AB60" s="21">
        <f t="shared" si="11"/>
        <v>0.10601519553914759</v>
      </c>
      <c r="AC60" s="21">
        <f t="shared" si="11"/>
        <v>8.8128545979930147E-3</v>
      </c>
      <c r="AD60" s="21">
        <f t="shared" si="11"/>
        <v>0</v>
      </c>
      <c r="AE60" s="21">
        <f t="shared" si="12"/>
        <v>1.6949809736360757E-2</v>
      </c>
      <c r="AF60" s="137">
        <f>VLOOKUP(T60,人口!$A$2:$E$1748,5,0)</f>
        <v>2784</v>
      </c>
      <c r="AG60" s="14">
        <f t="shared" si="13"/>
        <v>1</v>
      </c>
      <c r="AH60" s="14">
        <f t="shared" si="14"/>
        <v>0</v>
      </c>
      <c r="AI60" s="14">
        <f t="shared" si="15"/>
        <v>0</v>
      </c>
      <c r="AJ60" s="14">
        <f t="shared" si="16"/>
        <v>0</v>
      </c>
      <c r="AK60" s="14">
        <f t="shared" si="17"/>
        <v>0</v>
      </c>
      <c r="AL60" s="14">
        <f t="shared" si="18"/>
        <v>0</v>
      </c>
      <c r="AM60" s="14">
        <f t="shared" si="19"/>
        <v>0</v>
      </c>
      <c r="AN60" s="14">
        <f t="shared" si="20"/>
        <v>0</v>
      </c>
      <c r="AO60" s="5" t="str">
        <f t="shared" si="21"/>
        <v>5千人未満の市町村平均</v>
      </c>
    </row>
    <row r="61" spans="1:41" s="5" customFormat="1" ht="18" customHeight="1" x14ac:dyDescent="0.3">
      <c r="A61" s="5" t="str">
        <f t="shared" si="4"/>
        <v>01394</v>
      </c>
      <c r="B61" s="22">
        <v>1</v>
      </c>
      <c r="C61" s="23" t="s">
        <v>26</v>
      </c>
      <c r="D61" s="23">
        <v>1394</v>
      </c>
      <c r="E61" s="24" t="s">
        <v>1822</v>
      </c>
      <c r="F61" s="25">
        <v>0.10972615142054866</v>
      </c>
      <c r="G61" s="26">
        <v>0.9449667823156418</v>
      </c>
      <c r="H61" s="26">
        <v>5.4830364883075147</v>
      </c>
      <c r="I61" s="26">
        <f t="shared" si="5"/>
        <v>6.5377294220437054</v>
      </c>
      <c r="J61" s="26">
        <v>6.1992665234732049</v>
      </c>
      <c r="K61" s="26">
        <v>11.533850016919841</v>
      </c>
      <c r="L61" s="26">
        <f t="shared" si="6"/>
        <v>17.733116540393045</v>
      </c>
      <c r="M61" s="26">
        <v>4.4980269084955973</v>
      </c>
      <c r="N61" s="26">
        <v>7.5635307425520395</v>
      </c>
      <c r="O61" s="26">
        <v>0.2897736629819278</v>
      </c>
      <c r="P61" s="26">
        <v>0</v>
      </c>
      <c r="Q61" s="26">
        <f t="shared" si="0"/>
        <v>12.351331314029563</v>
      </c>
      <c r="R61" s="27">
        <v>0</v>
      </c>
      <c r="S61" s="143">
        <f t="shared" si="7"/>
        <v>36.622177276466317</v>
      </c>
      <c r="T61" s="140" t="str">
        <f t="shared" si="8"/>
        <v>01394</v>
      </c>
      <c r="U61" s="5" t="str">
        <f t="shared" si="1"/>
        <v>北海道蘭越町</v>
      </c>
      <c r="V61" s="21">
        <f t="shared" si="9"/>
        <v>2.9961667923840097E-3</v>
      </c>
      <c r="W61" s="21">
        <f t="shared" si="2"/>
        <v>2.5803129485774307E-2</v>
      </c>
      <c r="X61" s="21">
        <f t="shared" si="2"/>
        <v>0.14971901989647554</v>
      </c>
      <c r="Y61" s="21">
        <f t="shared" si="10"/>
        <v>0.16927629607256856</v>
      </c>
      <c r="Z61" s="21">
        <f t="shared" si="10"/>
        <v>0.31494167945966389</v>
      </c>
      <c r="AA61" s="21">
        <f t="shared" si="11"/>
        <v>0.12282248743812571</v>
      </c>
      <c r="AB61" s="21">
        <f t="shared" si="11"/>
        <v>0.2065287021427975</v>
      </c>
      <c r="AC61" s="21">
        <f t="shared" si="11"/>
        <v>7.912518712210442E-3</v>
      </c>
      <c r="AD61" s="21">
        <f t="shared" si="11"/>
        <v>0</v>
      </c>
      <c r="AE61" s="21">
        <f t="shared" si="12"/>
        <v>0</v>
      </c>
      <c r="AF61" s="137">
        <f>VLOOKUP(T61,人口!$A$2:$E$1748,5,0)</f>
        <v>4669</v>
      </c>
      <c r="AG61" s="14">
        <f t="shared" si="13"/>
        <v>1</v>
      </c>
      <c r="AH61" s="14">
        <f t="shared" si="14"/>
        <v>0</v>
      </c>
      <c r="AI61" s="14">
        <f t="shared" si="15"/>
        <v>0</v>
      </c>
      <c r="AJ61" s="14">
        <f t="shared" si="16"/>
        <v>0</v>
      </c>
      <c r="AK61" s="14">
        <f t="shared" si="17"/>
        <v>0</v>
      </c>
      <c r="AL61" s="14">
        <f t="shared" si="18"/>
        <v>0</v>
      </c>
      <c r="AM61" s="14">
        <f t="shared" si="19"/>
        <v>0</v>
      </c>
      <c r="AN61" s="14">
        <f t="shared" si="20"/>
        <v>0</v>
      </c>
      <c r="AO61" s="5" t="str">
        <f t="shared" si="21"/>
        <v>5千人未満の市町村平均</v>
      </c>
    </row>
    <row r="62" spans="1:41" s="5" customFormat="1" ht="18" customHeight="1" x14ac:dyDescent="0.3">
      <c r="A62" s="5" t="str">
        <f t="shared" si="4"/>
        <v>01395</v>
      </c>
      <c r="B62" s="22">
        <v>1</v>
      </c>
      <c r="C62" s="23" t="s">
        <v>26</v>
      </c>
      <c r="D62" s="23">
        <v>1395</v>
      </c>
      <c r="E62" s="24" t="s">
        <v>1827</v>
      </c>
      <c r="F62" s="25">
        <v>5.2760559082122827</v>
      </c>
      <c r="G62" s="26">
        <v>0.42806187574982069</v>
      </c>
      <c r="H62" s="26">
        <v>4.0583104716606799</v>
      </c>
      <c r="I62" s="26">
        <f t="shared" si="5"/>
        <v>9.7624282556227833</v>
      </c>
      <c r="J62" s="26">
        <v>8.1045672112325686</v>
      </c>
      <c r="K62" s="26">
        <v>14.159164695602188</v>
      </c>
      <c r="L62" s="26">
        <f t="shared" si="6"/>
        <v>22.263731906834757</v>
      </c>
      <c r="M62" s="26">
        <v>5.2731645958407345</v>
      </c>
      <c r="N62" s="26">
        <v>6.1441658767423384</v>
      </c>
      <c r="O62" s="26">
        <v>0.33532814330506655</v>
      </c>
      <c r="P62" s="26">
        <v>0</v>
      </c>
      <c r="Q62" s="26">
        <f t="shared" si="0"/>
        <v>11.752658615888139</v>
      </c>
      <c r="R62" s="27">
        <v>0</v>
      </c>
      <c r="S62" s="143">
        <f t="shared" si="7"/>
        <v>43.778818778345681</v>
      </c>
      <c r="T62" s="140" t="str">
        <f t="shared" si="8"/>
        <v>01395</v>
      </c>
      <c r="U62" s="5" t="str">
        <f t="shared" si="1"/>
        <v>北海道ニセコ町</v>
      </c>
      <c r="V62" s="21">
        <f t="shared" si="9"/>
        <v>0.12051617781021488</v>
      </c>
      <c r="W62" s="21">
        <f t="shared" si="2"/>
        <v>9.7778306426475111E-3</v>
      </c>
      <c r="X62" s="21">
        <f t="shared" si="2"/>
        <v>9.2700319124828512E-2</v>
      </c>
      <c r="Y62" s="21">
        <f t="shared" si="10"/>
        <v>0.18512530573897831</v>
      </c>
      <c r="Z62" s="21">
        <f t="shared" si="10"/>
        <v>0.32342500530429424</v>
      </c>
      <c r="AA62" s="21">
        <f t="shared" si="11"/>
        <v>0.12045013417422308</v>
      </c>
      <c r="AB62" s="21">
        <f t="shared" si="11"/>
        <v>0.14034562942071491</v>
      </c>
      <c r="AC62" s="21">
        <f t="shared" si="11"/>
        <v>7.6595977840985038E-3</v>
      </c>
      <c r="AD62" s="21">
        <f t="shared" si="11"/>
        <v>0</v>
      </c>
      <c r="AE62" s="21">
        <f t="shared" si="12"/>
        <v>0</v>
      </c>
      <c r="AF62" s="137">
        <f>VLOOKUP(T62,人口!$A$2:$E$1748,5,0)</f>
        <v>5403</v>
      </c>
      <c r="AG62" s="14">
        <f t="shared" si="13"/>
        <v>0</v>
      </c>
      <c r="AH62" s="14">
        <f t="shared" si="14"/>
        <v>1</v>
      </c>
      <c r="AI62" s="14">
        <f t="shared" si="15"/>
        <v>0</v>
      </c>
      <c r="AJ62" s="14">
        <f t="shared" si="16"/>
        <v>0</v>
      </c>
      <c r="AK62" s="14">
        <f t="shared" si="17"/>
        <v>0</v>
      </c>
      <c r="AL62" s="14">
        <f t="shared" si="18"/>
        <v>0</v>
      </c>
      <c r="AM62" s="14">
        <f t="shared" si="19"/>
        <v>0</v>
      </c>
      <c r="AN62" s="14">
        <f t="shared" si="20"/>
        <v>0</v>
      </c>
      <c r="AO62" s="5" t="str">
        <f t="shared" si="21"/>
        <v>5千～1万人未満の市町村平均</v>
      </c>
    </row>
    <row r="63" spans="1:41" s="5" customFormat="1" ht="18" customHeight="1" x14ac:dyDescent="0.3">
      <c r="A63" s="5" t="str">
        <f t="shared" si="4"/>
        <v>01396</v>
      </c>
      <c r="B63" s="22">
        <v>1</v>
      </c>
      <c r="C63" s="23" t="s">
        <v>26</v>
      </c>
      <c r="D63" s="23">
        <v>1396</v>
      </c>
      <c r="E63" s="24" t="s">
        <v>1834</v>
      </c>
      <c r="F63" s="25">
        <v>0.72575524776098044</v>
      </c>
      <c r="G63" s="26">
        <v>4.8459834990545736E-2</v>
      </c>
      <c r="H63" s="26">
        <v>2.4177168767340218</v>
      </c>
      <c r="I63" s="26">
        <f t="shared" si="5"/>
        <v>3.1919319594855482</v>
      </c>
      <c r="J63" s="26">
        <v>2.881415325823276</v>
      </c>
      <c r="K63" s="26">
        <v>4.7343337062694619</v>
      </c>
      <c r="L63" s="26">
        <f t="shared" si="6"/>
        <v>7.6157490320927383</v>
      </c>
      <c r="M63" s="26">
        <v>2.4877622285840832</v>
      </c>
      <c r="N63" s="26">
        <v>4.4505508504202522</v>
      </c>
      <c r="O63" s="26">
        <v>0.12902965203243261</v>
      </c>
      <c r="P63" s="26">
        <v>0</v>
      </c>
      <c r="Q63" s="26">
        <f t="shared" si="0"/>
        <v>7.067342731036768</v>
      </c>
      <c r="R63" s="27">
        <v>0</v>
      </c>
      <c r="S63" s="143">
        <f t="shared" si="7"/>
        <v>17.875023722615055</v>
      </c>
      <c r="T63" s="140" t="str">
        <f t="shared" si="8"/>
        <v>01396</v>
      </c>
      <c r="U63" s="5" t="str">
        <f t="shared" si="1"/>
        <v>北海道真狩村</v>
      </c>
      <c r="V63" s="21">
        <f t="shared" si="9"/>
        <v>4.0601638298402493E-2</v>
      </c>
      <c r="W63" s="21">
        <f t="shared" si="2"/>
        <v>2.7110361218282194E-3</v>
      </c>
      <c r="X63" s="21">
        <f t="shared" si="2"/>
        <v>0.1352567087044021</v>
      </c>
      <c r="Y63" s="21">
        <f t="shared" si="10"/>
        <v>0.16119784625392009</v>
      </c>
      <c r="Z63" s="21">
        <f t="shared" si="10"/>
        <v>0.26485747821859928</v>
      </c>
      <c r="AA63" s="21">
        <f t="shared" si="11"/>
        <v>0.13917532458637388</v>
      </c>
      <c r="AB63" s="21">
        <f t="shared" si="11"/>
        <v>0.24898153532459491</v>
      </c>
      <c r="AC63" s="21">
        <f t="shared" si="11"/>
        <v>7.2184324918790101E-3</v>
      </c>
      <c r="AD63" s="21">
        <f t="shared" si="11"/>
        <v>0</v>
      </c>
      <c r="AE63" s="21">
        <f t="shared" si="12"/>
        <v>0</v>
      </c>
      <c r="AF63" s="137">
        <f>VLOOKUP(T63,人口!$A$2:$E$1748,5,0)</f>
        <v>2079</v>
      </c>
      <c r="AG63" s="14">
        <f t="shared" si="13"/>
        <v>1</v>
      </c>
      <c r="AH63" s="14">
        <f t="shared" si="14"/>
        <v>0</v>
      </c>
      <c r="AI63" s="14">
        <f t="shared" si="15"/>
        <v>0</v>
      </c>
      <c r="AJ63" s="14">
        <f t="shared" si="16"/>
        <v>0</v>
      </c>
      <c r="AK63" s="14">
        <f t="shared" si="17"/>
        <v>0</v>
      </c>
      <c r="AL63" s="14">
        <f t="shared" si="18"/>
        <v>0</v>
      </c>
      <c r="AM63" s="14">
        <f t="shared" si="19"/>
        <v>0</v>
      </c>
      <c r="AN63" s="14">
        <f t="shared" si="20"/>
        <v>0</v>
      </c>
      <c r="AO63" s="5" t="str">
        <f t="shared" si="21"/>
        <v>5千人未満の市町村平均</v>
      </c>
    </row>
    <row r="64" spans="1:41" s="5" customFormat="1" ht="18" customHeight="1" x14ac:dyDescent="0.3">
      <c r="A64" s="5" t="str">
        <f t="shared" si="4"/>
        <v>01397</v>
      </c>
      <c r="B64" s="22">
        <v>1</v>
      </c>
      <c r="C64" s="23" t="s">
        <v>26</v>
      </c>
      <c r="D64" s="23">
        <v>1397</v>
      </c>
      <c r="E64" s="24" t="s">
        <v>1841</v>
      </c>
      <c r="F64" s="25">
        <v>2.4428672881589453</v>
      </c>
      <c r="G64" s="26">
        <v>5.3844261100606368E-2</v>
      </c>
      <c r="H64" s="26">
        <v>1.2520319540229758</v>
      </c>
      <c r="I64" s="26">
        <f t="shared" si="5"/>
        <v>3.7487435032825274</v>
      </c>
      <c r="J64" s="26">
        <v>5.3404733563304374</v>
      </c>
      <c r="K64" s="26">
        <v>5.5964500293247035</v>
      </c>
      <c r="L64" s="26">
        <f t="shared" si="6"/>
        <v>10.936923385655142</v>
      </c>
      <c r="M64" s="26">
        <v>2.0373228743362932</v>
      </c>
      <c r="N64" s="26">
        <v>3.3198703640972695</v>
      </c>
      <c r="O64" s="26">
        <v>0.1284710821102143</v>
      </c>
      <c r="P64" s="26">
        <v>0</v>
      </c>
      <c r="Q64" s="26">
        <f t="shared" si="0"/>
        <v>5.4856643205437772</v>
      </c>
      <c r="R64" s="27">
        <v>0</v>
      </c>
      <c r="S64" s="143">
        <f t="shared" si="7"/>
        <v>20.171331209481448</v>
      </c>
      <c r="T64" s="140" t="str">
        <f t="shared" si="8"/>
        <v>01397</v>
      </c>
      <c r="U64" s="5" t="str">
        <f t="shared" si="1"/>
        <v>北海道留寿都村</v>
      </c>
      <c r="V64" s="21">
        <f t="shared" si="9"/>
        <v>0.12110590336302078</v>
      </c>
      <c r="W64" s="21">
        <f t="shared" si="2"/>
        <v>2.6693459415954215E-3</v>
      </c>
      <c r="X64" s="21">
        <f t="shared" si="2"/>
        <v>6.2069872385738412E-2</v>
      </c>
      <c r="Y64" s="21">
        <f t="shared" si="10"/>
        <v>0.26475562276326964</v>
      </c>
      <c r="Z64" s="21">
        <f t="shared" si="10"/>
        <v>0.27744574570735897</v>
      </c>
      <c r="AA64" s="21">
        <f t="shared" si="11"/>
        <v>0.10100091328522028</v>
      </c>
      <c r="AB64" s="21">
        <f t="shared" si="11"/>
        <v>0.16458360281827997</v>
      </c>
      <c r="AC64" s="21">
        <f t="shared" si="11"/>
        <v>6.3689937355164254E-3</v>
      </c>
      <c r="AD64" s="21">
        <f t="shared" si="11"/>
        <v>0</v>
      </c>
      <c r="AE64" s="21">
        <f t="shared" si="12"/>
        <v>0</v>
      </c>
      <c r="AF64" s="137">
        <f>VLOOKUP(T64,人口!$A$2:$E$1748,5,0)</f>
        <v>2070</v>
      </c>
      <c r="AG64" s="14">
        <f t="shared" si="13"/>
        <v>1</v>
      </c>
      <c r="AH64" s="14">
        <f t="shared" si="14"/>
        <v>0</v>
      </c>
      <c r="AI64" s="14">
        <f t="shared" si="15"/>
        <v>0</v>
      </c>
      <c r="AJ64" s="14">
        <f t="shared" si="16"/>
        <v>0</v>
      </c>
      <c r="AK64" s="14">
        <f t="shared" si="17"/>
        <v>0</v>
      </c>
      <c r="AL64" s="14">
        <f t="shared" si="18"/>
        <v>0</v>
      </c>
      <c r="AM64" s="14">
        <f t="shared" si="19"/>
        <v>0</v>
      </c>
      <c r="AN64" s="14">
        <f t="shared" si="20"/>
        <v>0</v>
      </c>
      <c r="AO64" s="5" t="str">
        <f t="shared" si="21"/>
        <v>5千人未満の市町村平均</v>
      </c>
    </row>
    <row r="65" spans="1:41" s="5" customFormat="1" ht="18" customHeight="1" x14ac:dyDescent="0.3">
      <c r="A65" s="5" t="str">
        <f t="shared" si="4"/>
        <v>01398</v>
      </c>
      <c r="B65" s="22">
        <v>1</v>
      </c>
      <c r="C65" s="23" t="s">
        <v>26</v>
      </c>
      <c r="D65" s="23">
        <v>1398</v>
      </c>
      <c r="E65" s="24" t="s">
        <v>1847</v>
      </c>
      <c r="F65" s="25">
        <v>0</v>
      </c>
      <c r="G65" s="26">
        <v>0.25845245328291061</v>
      </c>
      <c r="H65" s="26">
        <v>0.60442921918350545</v>
      </c>
      <c r="I65" s="26">
        <f t="shared" si="5"/>
        <v>0.86288167246641612</v>
      </c>
      <c r="J65" s="26">
        <v>3.2896940446288543</v>
      </c>
      <c r="K65" s="26">
        <v>6.2345135226593733</v>
      </c>
      <c r="L65" s="26">
        <f t="shared" si="6"/>
        <v>9.5242075672882276</v>
      </c>
      <c r="M65" s="26">
        <v>1.9052152192035494</v>
      </c>
      <c r="N65" s="26">
        <v>2.771370043072503</v>
      </c>
      <c r="O65" s="26">
        <v>0.13660137764472544</v>
      </c>
      <c r="P65" s="26">
        <v>0</v>
      </c>
      <c r="Q65" s="26">
        <f t="shared" si="0"/>
        <v>4.8131866399207777</v>
      </c>
      <c r="R65" s="27">
        <v>0</v>
      </c>
      <c r="S65" s="143">
        <f t="shared" si="7"/>
        <v>15.200275879675422</v>
      </c>
      <c r="T65" s="140" t="str">
        <f t="shared" si="8"/>
        <v>01398</v>
      </c>
      <c r="U65" s="5" t="str">
        <f t="shared" si="1"/>
        <v>北海道喜茂別町</v>
      </c>
      <c r="V65" s="21">
        <f t="shared" si="9"/>
        <v>0</v>
      </c>
      <c r="W65" s="21">
        <f t="shared" si="2"/>
        <v>1.7003142267206631E-2</v>
      </c>
      <c r="X65" s="21">
        <f t="shared" si="2"/>
        <v>3.9764358487183724E-2</v>
      </c>
      <c r="Y65" s="21">
        <f t="shared" si="10"/>
        <v>0.21642331169972823</v>
      </c>
      <c r="Z65" s="21">
        <f t="shared" si="10"/>
        <v>0.41015791897538256</v>
      </c>
      <c r="AA65" s="21">
        <f t="shared" si="11"/>
        <v>0.12534083159313239</v>
      </c>
      <c r="AB65" s="21">
        <f t="shared" si="11"/>
        <v>0.18232366734725877</v>
      </c>
      <c r="AC65" s="21">
        <f t="shared" si="11"/>
        <v>8.9867696301076834E-3</v>
      </c>
      <c r="AD65" s="21">
        <f t="shared" si="11"/>
        <v>0</v>
      </c>
      <c r="AE65" s="21">
        <f t="shared" si="12"/>
        <v>0</v>
      </c>
      <c r="AF65" s="137">
        <f>VLOOKUP(T65,人口!$A$2:$E$1748,5,0)</f>
        <v>2201</v>
      </c>
      <c r="AG65" s="14">
        <f t="shared" si="13"/>
        <v>1</v>
      </c>
      <c r="AH65" s="14">
        <f t="shared" si="14"/>
        <v>0</v>
      </c>
      <c r="AI65" s="14">
        <f t="shared" si="15"/>
        <v>0</v>
      </c>
      <c r="AJ65" s="14">
        <f t="shared" si="16"/>
        <v>0</v>
      </c>
      <c r="AK65" s="14">
        <f t="shared" si="17"/>
        <v>0</v>
      </c>
      <c r="AL65" s="14">
        <f t="shared" si="18"/>
        <v>0</v>
      </c>
      <c r="AM65" s="14">
        <f t="shared" si="19"/>
        <v>0</v>
      </c>
      <c r="AN65" s="14">
        <f t="shared" si="20"/>
        <v>0</v>
      </c>
      <c r="AO65" s="5" t="str">
        <f t="shared" si="21"/>
        <v>5千人未満の市町村平均</v>
      </c>
    </row>
    <row r="66" spans="1:41" s="5" customFormat="1" ht="18" customHeight="1" x14ac:dyDescent="0.3">
      <c r="A66" s="5" t="str">
        <f t="shared" si="4"/>
        <v>01399</v>
      </c>
      <c r="B66" s="22">
        <v>1</v>
      </c>
      <c r="C66" s="23" t="s">
        <v>26</v>
      </c>
      <c r="D66" s="23">
        <v>1399</v>
      </c>
      <c r="E66" s="24" t="s">
        <v>1851</v>
      </c>
      <c r="F66" s="25">
        <v>14.002254464884436</v>
      </c>
      <c r="G66" s="26">
        <v>0.50613605434569986</v>
      </c>
      <c r="H66" s="26">
        <v>4.5332191438762912</v>
      </c>
      <c r="I66" s="26">
        <f t="shared" si="5"/>
        <v>19.041609663106428</v>
      </c>
      <c r="J66" s="26">
        <v>5.7909878046676262</v>
      </c>
      <c r="K66" s="26">
        <v>7.2476219700915214</v>
      </c>
      <c r="L66" s="26">
        <f t="shared" si="6"/>
        <v>13.038609774759149</v>
      </c>
      <c r="M66" s="26">
        <v>2.8140522201770053</v>
      </c>
      <c r="N66" s="26">
        <v>3.8106338092246914</v>
      </c>
      <c r="O66" s="26">
        <v>0.18488664425426493</v>
      </c>
      <c r="P66" s="26">
        <v>0</v>
      </c>
      <c r="Q66" s="26">
        <f t="shared" si="0"/>
        <v>6.8095726736559614</v>
      </c>
      <c r="R66" s="27">
        <v>0</v>
      </c>
      <c r="S66" s="143">
        <f t="shared" si="7"/>
        <v>38.889792111521544</v>
      </c>
      <c r="T66" s="140" t="str">
        <f t="shared" si="8"/>
        <v>01399</v>
      </c>
      <c r="U66" s="5" t="str">
        <f t="shared" si="1"/>
        <v>北海道京極町</v>
      </c>
      <c r="V66" s="21">
        <f t="shared" si="9"/>
        <v>0.36004960954101134</v>
      </c>
      <c r="W66" s="21">
        <f t="shared" si="2"/>
        <v>1.3014624837651197E-2</v>
      </c>
      <c r="X66" s="21">
        <f t="shared" si="2"/>
        <v>0.11656578494625774</v>
      </c>
      <c r="Y66" s="21">
        <f t="shared" si="10"/>
        <v>0.14890765648891138</v>
      </c>
      <c r="Z66" s="21">
        <f t="shared" si="10"/>
        <v>0.18636309367013384</v>
      </c>
      <c r="AA66" s="21">
        <f t="shared" si="11"/>
        <v>7.2359662198947836E-2</v>
      </c>
      <c r="AB66" s="21">
        <f t="shared" si="11"/>
        <v>9.7985450739803456E-2</v>
      </c>
      <c r="AC66" s="21">
        <f t="shared" si="11"/>
        <v>4.754117577282964E-3</v>
      </c>
      <c r="AD66" s="21">
        <f t="shared" si="11"/>
        <v>0</v>
      </c>
      <c r="AE66" s="21">
        <f t="shared" si="12"/>
        <v>0</v>
      </c>
      <c r="AF66" s="137">
        <f>VLOOKUP(T66,人口!$A$2:$E$1748,5,0)</f>
        <v>2979</v>
      </c>
      <c r="AG66" s="14">
        <f t="shared" si="13"/>
        <v>1</v>
      </c>
      <c r="AH66" s="14">
        <f t="shared" si="14"/>
        <v>0</v>
      </c>
      <c r="AI66" s="14">
        <f t="shared" si="15"/>
        <v>0</v>
      </c>
      <c r="AJ66" s="14">
        <f t="shared" si="16"/>
        <v>0</v>
      </c>
      <c r="AK66" s="14">
        <f t="shared" si="17"/>
        <v>0</v>
      </c>
      <c r="AL66" s="14">
        <f t="shared" si="18"/>
        <v>0</v>
      </c>
      <c r="AM66" s="14">
        <f t="shared" si="19"/>
        <v>0</v>
      </c>
      <c r="AN66" s="14">
        <f t="shared" si="20"/>
        <v>0</v>
      </c>
      <c r="AO66" s="5" t="str">
        <f t="shared" si="21"/>
        <v>5千人未満の市町村平均</v>
      </c>
    </row>
    <row r="67" spans="1:41" s="5" customFormat="1" ht="18" customHeight="1" x14ac:dyDescent="0.3">
      <c r="A67" s="5" t="str">
        <f t="shared" si="4"/>
        <v>01400</v>
      </c>
      <c r="B67" s="22">
        <v>1</v>
      </c>
      <c r="C67" s="23" t="s">
        <v>26</v>
      </c>
      <c r="D67" s="23">
        <v>1400</v>
      </c>
      <c r="E67" s="24" t="s">
        <v>1855</v>
      </c>
      <c r="F67" s="25">
        <v>17.146414981687755</v>
      </c>
      <c r="G67" s="26">
        <v>1.4430261974962506</v>
      </c>
      <c r="H67" s="26">
        <v>7.857579849385572</v>
      </c>
      <c r="I67" s="26">
        <f t="shared" si="5"/>
        <v>26.44702102856958</v>
      </c>
      <c r="J67" s="26">
        <v>33.835512213657687</v>
      </c>
      <c r="K67" s="26">
        <v>47.942434846512661</v>
      </c>
      <c r="L67" s="26">
        <f t="shared" si="6"/>
        <v>81.777947060170348</v>
      </c>
      <c r="M67" s="26">
        <v>15.744685838230168</v>
      </c>
      <c r="N67" s="26">
        <v>16.31066744099963</v>
      </c>
      <c r="O67" s="26">
        <v>1.0483736806791015</v>
      </c>
      <c r="P67" s="26">
        <v>0</v>
      </c>
      <c r="Q67" s="26">
        <f t="shared" si="0"/>
        <v>33.103726959908897</v>
      </c>
      <c r="R67" s="27">
        <v>0</v>
      </c>
      <c r="S67" s="143">
        <f t="shared" si="7"/>
        <v>141.32869504864883</v>
      </c>
      <c r="T67" s="140" t="str">
        <f t="shared" si="8"/>
        <v>01400</v>
      </c>
      <c r="U67" s="5" t="str">
        <f t="shared" si="1"/>
        <v>北海道倶知安町</v>
      </c>
      <c r="V67" s="21">
        <f t="shared" si="9"/>
        <v>0.12132295551010031</v>
      </c>
      <c r="W67" s="21">
        <f t="shared" si="2"/>
        <v>1.0210426106315673E-2</v>
      </c>
      <c r="X67" s="21">
        <f t="shared" si="2"/>
        <v>5.5597908455043747E-2</v>
      </c>
      <c r="Y67" s="21">
        <f t="shared" si="10"/>
        <v>0.23941006603089818</v>
      </c>
      <c r="Z67" s="21">
        <f t="shared" si="10"/>
        <v>0.33922647364719311</v>
      </c>
      <c r="AA67" s="21">
        <f t="shared" si="11"/>
        <v>0.11140473513047339</v>
      </c>
      <c r="AB67" s="21">
        <f t="shared" si="11"/>
        <v>0.11540945336957294</v>
      </c>
      <c r="AC67" s="21">
        <f t="shared" si="11"/>
        <v>7.4179817504026729E-3</v>
      </c>
      <c r="AD67" s="21">
        <f t="shared" si="11"/>
        <v>0</v>
      </c>
      <c r="AE67" s="21">
        <f t="shared" si="12"/>
        <v>0</v>
      </c>
      <c r="AF67" s="137">
        <f>VLOOKUP(T67,人口!$A$2:$E$1748,5,0)</f>
        <v>16892</v>
      </c>
      <c r="AG67" s="14">
        <f t="shared" si="13"/>
        <v>0</v>
      </c>
      <c r="AH67" s="14">
        <f t="shared" si="14"/>
        <v>0</v>
      </c>
      <c r="AI67" s="14">
        <f t="shared" si="15"/>
        <v>1</v>
      </c>
      <c r="AJ67" s="14">
        <f t="shared" si="16"/>
        <v>0</v>
      </c>
      <c r="AK67" s="14">
        <f t="shared" si="17"/>
        <v>0</v>
      </c>
      <c r="AL67" s="14">
        <f t="shared" si="18"/>
        <v>0</v>
      </c>
      <c r="AM67" s="14">
        <f t="shared" si="19"/>
        <v>0</v>
      </c>
      <c r="AN67" s="14">
        <f t="shared" si="20"/>
        <v>0</v>
      </c>
      <c r="AO67" s="5" t="str">
        <f t="shared" si="21"/>
        <v>1万～3万人未満の市町村平均</v>
      </c>
    </row>
    <row r="68" spans="1:41" s="5" customFormat="1" ht="18" customHeight="1" x14ac:dyDescent="0.3">
      <c r="A68" s="5" t="str">
        <f t="shared" si="4"/>
        <v>01401</v>
      </c>
      <c r="B68" s="22">
        <v>1</v>
      </c>
      <c r="C68" s="23" t="s">
        <v>26</v>
      </c>
      <c r="D68" s="23">
        <v>1401</v>
      </c>
      <c r="E68" s="24" t="s">
        <v>1858</v>
      </c>
      <c r="F68" s="25">
        <v>12.279398109549636</v>
      </c>
      <c r="G68" s="26">
        <v>1.0607319436819456</v>
      </c>
      <c r="H68" s="26">
        <v>4.6627396908441847</v>
      </c>
      <c r="I68" s="26">
        <f t="shared" si="5"/>
        <v>18.002869744075767</v>
      </c>
      <c r="J68" s="26">
        <v>6.5418452185629423</v>
      </c>
      <c r="K68" s="26">
        <v>13.978948289087814</v>
      </c>
      <c r="L68" s="26">
        <f t="shared" si="6"/>
        <v>20.520793507650758</v>
      </c>
      <c r="M68" s="26">
        <v>5.9925942358407385</v>
      </c>
      <c r="N68" s="26">
        <v>9.2379001435750112</v>
      </c>
      <c r="O68" s="26">
        <v>0.36356695603943739</v>
      </c>
      <c r="P68" s="26">
        <v>0</v>
      </c>
      <c r="Q68" s="26">
        <f t="shared" si="0"/>
        <v>15.594061335455185</v>
      </c>
      <c r="R68" s="27">
        <v>0.53399452135655034</v>
      </c>
      <c r="S68" s="143">
        <f t="shared" si="7"/>
        <v>54.651719108538259</v>
      </c>
      <c r="T68" s="140" t="str">
        <f t="shared" si="8"/>
        <v>01401</v>
      </c>
      <c r="U68" s="5" t="str">
        <f t="shared" si="1"/>
        <v>北海道共和町</v>
      </c>
      <c r="V68" s="21">
        <f t="shared" si="9"/>
        <v>0.22468457186429514</v>
      </c>
      <c r="W68" s="21">
        <f t="shared" si="2"/>
        <v>1.9408940120901465E-2</v>
      </c>
      <c r="X68" s="21">
        <f t="shared" si="2"/>
        <v>8.5317347137497876E-2</v>
      </c>
      <c r="Y68" s="21">
        <f t="shared" si="10"/>
        <v>0.11970063019556337</v>
      </c>
      <c r="Z68" s="21">
        <f t="shared" si="10"/>
        <v>0.2557824075273028</v>
      </c>
      <c r="AA68" s="21">
        <f t="shared" si="11"/>
        <v>0.10965060813438371</v>
      </c>
      <c r="AB68" s="21">
        <f t="shared" si="11"/>
        <v>0.1690321968688405</v>
      </c>
      <c r="AC68" s="21">
        <f t="shared" si="11"/>
        <v>6.6524340308013697E-3</v>
      </c>
      <c r="AD68" s="21">
        <f t="shared" si="11"/>
        <v>0</v>
      </c>
      <c r="AE68" s="21">
        <f t="shared" si="12"/>
        <v>9.7708641204138115E-3</v>
      </c>
      <c r="AF68" s="137">
        <f>VLOOKUP(T68,人口!$A$2:$E$1748,5,0)</f>
        <v>5858</v>
      </c>
      <c r="AG68" s="14">
        <f t="shared" si="13"/>
        <v>0</v>
      </c>
      <c r="AH68" s="14">
        <f t="shared" si="14"/>
        <v>1</v>
      </c>
      <c r="AI68" s="14">
        <f t="shared" si="15"/>
        <v>0</v>
      </c>
      <c r="AJ68" s="14">
        <f t="shared" si="16"/>
        <v>0</v>
      </c>
      <c r="AK68" s="14">
        <f t="shared" si="17"/>
        <v>0</v>
      </c>
      <c r="AL68" s="14">
        <f t="shared" si="18"/>
        <v>0</v>
      </c>
      <c r="AM68" s="14">
        <f t="shared" si="19"/>
        <v>0</v>
      </c>
      <c r="AN68" s="14">
        <f t="shared" si="20"/>
        <v>0</v>
      </c>
      <c r="AO68" s="5" t="str">
        <f t="shared" si="21"/>
        <v>5千～1万人未満の市町村平均</v>
      </c>
    </row>
    <row r="69" spans="1:41" s="5" customFormat="1" ht="18" customHeight="1" x14ac:dyDescent="0.3">
      <c r="A69" s="5" t="str">
        <f t="shared" si="4"/>
        <v>01402</v>
      </c>
      <c r="B69" s="22">
        <v>1</v>
      </c>
      <c r="C69" s="23" t="s">
        <v>26</v>
      </c>
      <c r="D69" s="23">
        <v>1402</v>
      </c>
      <c r="E69" s="24" t="s">
        <v>1859</v>
      </c>
      <c r="F69" s="25">
        <v>17.304578364990935</v>
      </c>
      <c r="G69" s="26">
        <v>2.5279880586734693</v>
      </c>
      <c r="H69" s="26">
        <v>0.21586757827982339</v>
      </c>
      <c r="I69" s="26">
        <f t="shared" si="5"/>
        <v>20.048434001944226</v>
      </c>
      <c r="J69" s="26">
        <v>19.043621159919958</v>
      </c>
      <c r="K69" s="26">
        <v>32.843222408821994</v>
      </c>
      <c r="L69" s="26">
        <f t="shared" si="6"/>
        <v>51.886843568741952</v>
      </c>
      <c r="M69" s="26">
        <v>10.789852941504479</v>
      </c>
      <c r="N69" s="26">
        <v>7.4528683970821303</v>
      </c>
      <c r="O69" s="26">
        <v>0.76424778024404771</v>
      </c>
      <c r="P69" s="26">
        <v>1.156110012132163</v>
      </c>
      <c r="Q69" s="26">
        <f t="shared" ref="Q69:Q132" si="26">SUM(M69:P69)</f>
        <v>20.163079130962821</v>
      </c>
      <c r="R69" s="27">
        <v>1.1910425492179533</v>
      </c>
      <c r="S69" s="143">
        <f t="shared" si="7"/>
        <v>93.289399250866964</v>
      </c>
      <c r="T69" s="140" t="str">
        <f t="shared" si="8"/>
        <v>01402</v>
      </c>
      <c r="U69" s="5" t="str">
        <f t="shared" ref="U69:U132" si="27">C69&amp;E69</f>
        <v>北海道岩内町</v>
      </c>
      <c r="V69" s="21">
        <f t="shared" si="9"/>
        <v>0.18549351270294645</v>
      </c>
      <c r="W69" s="21">
        <f t="shared" si="9"/>
        <v>2.7098342137196002E-2</v>
      </c>
      <c r="X69" s="21">
        <f t="shared" si="9"/>
        <v>2.3139561409258112E-3</v>
      </c>
      <c r="Y69" s="21">
        <f t="shared" si="10"/>
        <v>0.20413488898893278</v>
      </c>
      <c r="Z69" s="21">
        <f t="shared" si="10"/>
        <v>0.35205738993454577</v>
      </c>
      <c r="AA69" s="21">
        <f t="shared" si="11"/>
        <v>0.11566001097819489</v>
      </c>
      <c r="AB69" s="21">
        <f t="shared" si="11"/>
        <v>7.9889767293285133E-2</v>
      </c>
      <c r="AC69" s="21">
        <f t="shared" si="11"/>
        <v>8.1922253372957096E-3</v>
      </c>
      <c r="AD69" s="21">
        <f t="shared" ref="AD69:AD132" si="28">P69/$S69</f>
        <v>1.2392726520011532E-2</v>
      </c>
      <c r="AE69" s="21">
        <f t="shared" si="12"/>
        <v>1.2767179966665768E-2</v>
      </c>
      <c r="AF69" s="137">
        <f>VLOOKUP(T69,人口!$A$2:$E$1748,5,0)</f>
        <v>12314</v>
      </c>
      <c r="AG69" s="14">
        <f t="shared" si="13"/>
        <v>0</v>
      </c>
      <c r="AH69" s="14">
        <f t="shared" si="14"/>
        <v>0</v>
      </c>
      <c r="AI69" s="14">
        <f t="shared" si="15"/>
        <v>1</v>
      </c>
      <c r="AJ69" s="14">
        <f t="shared" si="16"/>
        <v>0</v>
      </c>
      <c r="AK69" s="14">
        <f t="shared" si="17"/>
        <v>0</v>
      </c>
      <c r="AL69" s="14">
        <f t="shared" si="18"/>
        <v>0</v>
      </c>
      <c r="AM69" s="14">
        <f t="shared" si="19"/>
        <v>0</v>
      </c>
      <c r="AN69" s="14">
        <f t="shared" si="20"/>
        <v>0</v>
      </c>
      <c r="AO69" s="5" t="str">
        <f t="shared" si="21"/>
        <v>1万～3万人未満の市町村平均</v>
      </c>
    </row>
    <row r="70" spans="1:41" s="5" customFormat="1" ht="18" customHeight="1" x14ac:dyDescent="0.3">
      <c r="A70" s="5" t="str">
        <f t="shared" ref="A70:A133" si="29">0&amp;D70</f>
        <v>01403</v>
      </c>
      <c r="B70" s="22">
        <v>1</v>
      </c>
      <c r="C70" s="23" t="s">
        <v>26</v>
      </c>
      <c r="D70" s="23">
        <v>1403</v>
      </c>
      <c r="E70" s="24" t="s">
        <v>1861</v>
      </c>
      <c r="F70" s="25">
        <v>0</v>
      </c>
      <c r="G70" s="26">
        <v>2.3906851928669228</v>
      </c>
      <c r="H70" s="26">
        <v>8.6347031311929362E-2</v>
      </c>
      <c r="I70" s="26">
        <f t="shared" ref="I70:I133" si="30">SUM(F70:H70)</f>
        <v>2.4770322241788523</v>
      </c>
      <c r="J70" s="26">
        <v>5.1246018498355328</v>
      </c>
      <c r="K70" s="26">
        <v>4.378771606930294</v>
      </c>
      <c r="L70" s="26">
        <f t="shared" ref="L70:L133" si="31">SUM(J70:K70)</f>
        <v>9.5033734567658268</v>
      </c>
      <c r="M70" s="26">
        <v>1.658508152389389</v>
      </c>
      <c r="N70" s="26">
        <v>1.5059701796557179</v>
      </c>
      <c r="O70" s="26">
        <v>0.10010814272646167</v>
      </c>
      <c r="P70" s="26">
        <v>0</v>
      </c>
      <c r="Q70" s="26">
        <f t="shared" si="26"/>
        <v>3.2645864747715687</v>
      </c>
      <c r="R70" s="27">
        <v>0.28127678495042518</v>
      </c>
      <c r="S70" s="143">
        <f t="shared" ref="S70:S133" si="32">SUM(I70,L70,Q70,R70)</f>
        <v>15.526268940666673</v>
      </c>
      <c r="T70" s="140" t="str">
        <f t="shared" ref="T70:T133" si="33">IF(LEN(A70)=5,A70,RIGHT(A70,5))</f>
        <v>01403</v>
      </c>
      <c r="U70" s="5" t="str">
        <f t="shared" si="27"/>
        <v>北海道泊村</v>
      </c>
      <c r="V70" s="21">
        <f t="shared" ref="V70:X133" si="34">F70/$S70</f>
        <v>0</v>
      </c>
      <c r="W70" s="21">
        <f t="shared" si="34"/>
        <v>0.15397679906247139</v>
      </c>
      <c r="X70" s="21">
        <f t="shared" si="34"/>
        <v>5.5613510008040452E-3</v>
      </c>
      <c r="Y70" s="21">
        <f t="shared" ref="Y70:Z133" si="35">J70/$S70</f>
        <v>0.33006009810979681</v>
      </c>
      <c r="Z70" s="21">
        <f t="shared" si="35"/>
        <v>0.28202342904555383</v>
      </c>
      <c r="AA70" s="21">
        <f t="shared" ref="AA70:AD133" si="36">M70/$S70</f>
        <v>0.10681949145202525</v>
      </c>
      <c r="AB70" s="21">
        <f t="shared" si="36"/>
        <v>9.699498220794403E-2</v>
      </c>
      <c r="AC70" s="21">
        <f t="shared" si="36"/>
        <v>6.4476625459099629E-3</v>
      </c>
      <c r="AD70" s="21">
        <f t="shared" si="28"/>
        <v>0</v>
      </c>
      <c r="AE70" s="21">
        <f t="shared" ref="AE70:AE133" si="37">R70/$S70</f>
        <v>1.8116186575494655E-2</v>
      </c>
      <c r="AF70" s="137">
        <f>VLOOKUP(T70,人口!$A$2:$E$1748,5,0)</f>
        <v>1613</v>
      </c>
      <c r="AG70" s="14">
        <f t="shared" ref="AG70:AG133" si="38">IF(SUMIFS($AF70,$AF70,$BB$22,$AF70,$BC$22)&gt;0,1,0)</f>
        <v>1</v>
      </c>
      <c r="AH70" s="14">
        <f t="shared" ref="AH70:AH133" si="39">IF(SUMIFS($AF70,$AF70,$BB$23,$AF70,$BC$23)&gt;0,1,0)</f>
        <v>0</v>
      </c>
      <c r="AI70" s="14">
        <f t="shared" ref="AI70:AI133" si="40">IF(SUMIFS($AF70,$AF70,$BB$24,$AF70,$BC$24)&gt;0,1,0)</f>
        <v>0</v>
      </c>
      <c r="AJ70" s="14">
        <f t="shared" ref="AJ70:AJ133" si="41">IF(SUMIFS($AF70,$AF70,$BB$25,$AF70,$BC$25)&gt;0,1,0)</f>
        <v>0</v>
      </c>
      <c r="AK70" s="14">
        <f t="shared" ref="AK70:AK133" si="42">IF(SUMIFS($AF70,$AF70,$BB$26,$AF70,$BC$26)&gt;0,1,0)</f>
        <v>0</v>
      </c>
      <c r="AL70" s="14">
        <f t="shared" ref="AL70:AL133" si="43">IF(SUMIFS($AF70,$AF70,$BB$27,$AF70,$BC$27)&gt;0,1,0)</f>
        <v>0</v>
      </c>
      <c r="AM70" s="14">
        <f t="shared" ref="AM70:AM133" si="44">IF(SUMIFS($AF70,$AF70,$BB$28,$AF70,$BC$2)&gt;0,1,0)</f>
        <v>0</v>
      </c>
      <c r="AN70" s="14">
        <f t="shared" ref="AN70:AN133" si="45">IF(SUMIFS($AF70,$AF70,$BB$29)&gt;0,1,0)</f>
        <v>0</v>
      </c>
      <c r="AO70" s="5" t="str">
        <f t="shared" ref="AO70:AO133" si="46">IF(AG70=1,$AG$4,IF(AH70=1,$AH$4,IF(AI70=1,$AI$4,IF(AJ70=1,$AJ$4,IF(AK70=1,$AK$4,IF(AL70=1,$AL$4,IF(AM70=1,$AM$4,IF(AN70=1,$AN$4,""))))))))</f>
        <v>5千人未満の市町村平均</v>
      </c>
    </row>
    <row r="71" spans="1:41" s="5" customFormat="1" ht="18" customHeight="1" x14ac:dyDescent="0.3">
      <c r="A71" s="5" t="str">
        <f t="shared" si="29"/>
        <v>01404</v>
      </c>
      <c r="B71" s="22">
        <v>1</v>
      </c>
      <c r="C71" s="23" t="s">
        <v>26</v>
      </c>
      <c r="D71" s="23">
        <v>1404</v>
      </c>
      <c r="E71" s="24" t="s">
        <v>1863</v>
      </c>
      <c r="F71" s="25">
        <v>0</v>
      </c>
      <c r="G71" s="26">
        <v>4.3075408880485097E-2</v>
      </c>
      <c r="H71" s="26">
        <v>0.34538812524771745</v>
      </c>
      <c r="I71" s="26">
        <f t="shared" si="30"/>
        <v>0.38846353412820256</v>
      </c>
      <c r="J71" s="26">
        <v>1.6518863105696957</v>
      </c>
      <c r="K71" s="26">
        <v>2.2989768614806438</v>
      </c>
      <c r="L71" s="26">
        <f t="shared" si="31"/>
        <v>3.9508631720503393</v>
      </c>
      <c r="M71" s="26">
        <v>0.74171285893805683</v>
      </c>
      <c r="N71" s="26">
        <v>0.60142579059733148</v>
      </c>
      <c r="O71" s="26">
        <v>5.2133192740376817E-2</v>
      </c>
      <c r="P71" s="26">
        <v>0</v>
      </c>
      <c r="Q71" s="26">
        <f t="shared" si="26"/>
        <v>1.3952718422757651</v>
      </c>
      <c r="R71" s="27">
        <v>0.1911864614550676</v>
      </c>
      <c r="S71" s="143">
        <f t="shared" si="32"/>
        <v>5.925785009909375</v>
      </c>
      <c r="T71" s="140" t="str">
        <f t="shared" si="33"/>
        <v>01404</v>
      </c>
      <c r="U71" s="5" t="str">
        <f t="shared" si="27"/>
        <v>北海道神恵内村</v>
      </c>
      <c r="V71" s="21">
        <f t="shared" si="34"/>
        <v>0</v>
      </c>
      <c r="W71" s="21">
        <f t="shared" si="34"/>
        <v>7.2691481058547317E-3</v>
      </c>
      <c r="X71" s="21">
        <f t="shared" si="34"/>
        <v>5.8285632143276082E-2</v>
      </c>
      <c r="Y71" s="21">
        <f t="shared" si="35"/>
        <v>0.27876244376185333</v>
      </c>
      <c r="Z71" s="21">
        <f t="shared" si="35"/>
        <v>0.38796157093721545</v>
      </c>
      <c r="AA71" s="21">
        <f t="shared" si="36"/>
        <v>0.12516702136471874</v>
      </c>
      <c r="AB71" s="21">
        <f t="shared" si="36"/>
        <v>0.10149301562436017</v>
      </c>
      <c r="AC71" s="21">
        <f t="shared" si="36"/>
        <v>8.7976854801848619E-3</v>
      </c>
      <c r="AD71" s="21">
        <f t="shared" si="28"/>
        <v>0</v>
      </c>
      <c r="AE71" s="21">
        <f t="shared" si="37"/>
        <v>3.2263482582536598E-2</v>
      </c>
      <c r="AF71" s="137">
        <f>VLOOKUP(T71,人口!$A$2:$E$1748,5,0)</f>
        <v>840</v>
      </c>
      <c r="AG71" s="14">
        <f t="shared" si="38"/>
        <v>1</v>
      </c>
      <c r="AH71" s="14">
        <f t="shared" si="39"/>
        <v>0</v>
      </c>
      <c r="AI71" s="14">
        <f t="shared" si="40"/>
        <v>0</v>
      </c>
      <c r="AJ71" s="14">
        <f t="shared" si="41"/>
        <v>0</v>
      </c>
      <c r="AK71" s="14">
        <f t="shared" si="42"/>
        <v>0</v>
      </c>
      <c r="AL71" s="14">
        <f t="shared" si="43"/>
        <v>0</v>
      </c>
      <c r="AM71" s="14">
        <f t="shared" si="44"/>
        <v>0</v>
      </c>
      <c r="AN71" s="14">
        <f t="shared" si="45"/>
        <v>0</v>
      </c>
      <c r="AO71" s="5" t="str">
        <f t="shared" si="46"/>
        <v>5千人未満の市町村平均</v>
      </c>
    </row>
    <row r="72" spans="1:41" s="5" customFormat="1" ht="18" customHeight="1" x14ac:dyDescent="0.3">
      <c r="A72" s="5" t="str">
        <f t="shared" si="29"/>
        <v>01405</v>
      </c>
      <c r="B72" s="22">
        <v>1</v>
      </c>
      <c r="C72" s="23" t="s">
        <v>26</v>
      </c>
      <c r="D72" s="23">
        <v>1405</v>
      </c>
      <c r="E72" s="24" t="s">
        <v>1865</v>
      </c>
      <c r="F72" s="25">
        <v>0</v>
      </c>
      <c r="G72" s="26">
        <v>0.12653401358642496</v>
      </c>
      <c r="H72" s="26">
        <v>0.51808218787157612</v>
      </c>
      <c r="I72" s="26">
        <f t="shared" si="30"/>
        <v>0.64461620145800103</v>
      </c>
      <c r="J72" s="26">
        <v>3.378858362528923</v>
      </c>
      <c r="K72" s="26">
        <v>5.2360172162959584</v>
      </c>
      <c r="L72" s="26">
        <f t="shared" si="31"/>
        <v>8.614875578824881</v>
      </c>
      <c r="M72" s="26">
        <v>1.6553248353982384</v>
      </c>
      <c r="N72" s="26">
        <v>2.1314530018769426</v>
      </c>
      <c r="O72" s="26">
        <v>0.12294744621272198</v>
      </c>
      <c r="P72" s="26">
        <v>0</v>
      </c>
      <c r="Q72" s="26">
        <f t="shared" si="26"/>
        <v>3.9097252834879028</v>
      </c>
      <c r="R72" s="27">
        <v>0.17471866288102478</v>
      </c>
      <c r="S72" s="143">
        <f t="shared" si="32"/>
        <v>13.343935726651811</v>
      </c>
      <c r="T72" s="140" t="str">
        <f t="shared" si="33"/>
        <v>01405</v>
      </c>
      <c r="U72" s="5" t="str">
        <f t="shared" si="27"/>
        <v>北海道積丹町</v>
      </c>
      <c r="V72" s="21">
        <f t="shared" si="34"/>
        <v>0</v>
      </c>
      <c r="W72" s="21">
        <f t="shared" si="34"/>
        <v>9.4825107208586813E-3</v>
      </c>
      <c r="X72" s="21">
        <f t="shared" si="34"/>
        <v>3.8825291014914873E-2</v>
      </c>
      <c r="Y72" s="21">
        <f t="shared" si="35"/>
        <v>0.25321302738144469</v>
      </c>
      <c r="Z72" s="21">
        <f t="shared" si="35"/>
        <v>0.39238927131806201</v>
      </c>
      <c r="AA72" s="21">
        <f t="shared" si="36"/>
        <v>0.12405072006544982</v>
      </c>
      <c r="AB72" s="21">
        <f t="shared" si="36"/>
        <v>0.15973195956121078</v>
      </c>
      <c r="AC72" s="21">
        <f t="shared" si="36"/>
        <v>9.2137318952428219E-3</v>
      </c>
      <c r="AD72" s="21">
        <f t="shared" si="28"/>
        <v>0</v>
      </c>
      <c r="AE72" s="21">
        <f t="shared" si="37"/>
        <v>1.3093488042816305E-2</v>
      </c>
      <c r="AF72" s="137">
        <f>VLOOKUP(T72,人口!$A$2:$E$1748,5,0)</f>
        <v>1981</v>
      </c>
      <c r="AG72" s="14">
        <f t="shared" si="38"/>
        <v>1</v>
      </c>
      <c r="AH72" s="14">
        <f t="shared" si="39"/>
        <v>0</v>
      </c>
      <c r="AI72" s="14">
        <f t="shared" si="40"/>
        <v>0</v>
      </c>
      <c r="AJ72" s="14">
        <f t="shared" si="41"/>
        <v>0</v>
      </c>
      <c r="AK72" s="14">
        <f t="shared" si="42"/>
        <v>0</v>
      </c>
      <c r="AL72" s="14">
        <f t="shared" si="43"/>
        <v>0</v>
      </c>
      <c r="AM72" s="14">
        <f t="shared" si="44"/>
        <v>0</v>
      </c>
      <c r="AN72" s="14">
        <f t="shared" si="45"/>
        <v>0</v>
      </c>
      <c r="AO72" s="5" t="str">
        <f t="shared" si="46"/>
        <v>5千人未満の市町村平均</v>
      </c>
    </row>
    <row r="73" spans="1:41" s="5" customFormat="1" ht="18" customHeight="1" x14ac:dyDescent="0.3">
      <c r="A73" s="5" t="str">
        <f t="shared" si="29"/>
        <v>01406</v>
      </c>
      <c r="B73" s="22">
        <v>1</v>
      </c>
      <c r="C73" s="23" t="s">
        <v>26</v>
      </c>
      <c r="D73" s="23">
        <v>1406</v>
      </c>
      <c r="E73" s="24" t="s">
        <v>1867</v>
      </c>
      <c r="F73" s="25">
        <v>9.1536388727982079</v>
      </c>
      <c r="G73" s="26">
        <v>0.4926749890705483</v>
      </c>
      <c r="H73" s="26">
        <v>0.56125570352754084</v>
      </c>
      <c r="I73" s="26">
        <f t="shared" si="30"/>
        <v>10.207569565396298</v>
      </c>
      <c r="J73" s="26">
        <v>3.1301368441760995</v>
      </c>
      <c r="K73" s="26">
        <v>8.523748956760862</v>
      </c>
      <c r="L73" s="26">
        <f t="shared" si="31"/>
        <v>11.653885800936962</v>
      </c>
      <c r="M73" s="26">
        <v>2.3174547695575338</v>
      </c>
      <c r="N73" s="26">
        <v>2.2180583157229581</v>
      </c>
      <c r="O73" s="26">
        <v>0.18712092394313823</v>
      </c>
      <c r="P73" s="26">
        <v>0</v>
      </c>
      <c r="Q73" s="26">
        <f t="shared" si="26"/>
        <v>4.7226340092236301</v>
      </c>
      <c r="R73" s="27">
        <v>0.24987850767560285</v>
      </c>
      <c r="S73" s="143">
        <f t="shared" si="32"/>
        <v>26.833967883232493</v>
      </c>
      <c r="T73" s="140" t="str">
        <f t="shared" si="33"/>
        <v>01406</v>
      </c>
      <c r="U73" s="5" t="str">
        <f t="shared" si="27"/>
        <v>北海道古平町</v>
      </c>
      <c r="V73" s="21">
        <f t="shared" si="34"/>
        <v>0.34112133220961194</v>
      </c>
      <c r="W73" s="21">
        <f t="shared" si="34"/>
        <v>1.8360124421942153E-2</v>
      </c>
      <c r="X73" s="21">
        <f t="shared" si="34"/>
        <v>2.0915867007437531E-2</v>
      </c>
      <c r="Y73" s="21">
        <f t="shared" si="35"/>
        <v>0.11664830403751064</v>
      </c>
      <c r="Z73" s="21">
        <f t="shared" si="35"/>
        <v>0.31764772894757104</v>
      </c>
      <c r="AA73" s="21">
        <f t="shared" si="36"/>
        <v>8.6362731730241865E-2</v>
      </c>
      <c r="AB73" s="21">
        <f t="shared" si="36"/>
        <v>8.2658603653950738E-2</v>
      </c>
      <c r="AC73" s="21">
        <f t="shared" si="36"/>
        <v>6.9732856787110805E-3</v>
      </c>
      <c r="AD73" s="21">
        <f t="shared" si="28"/>
        <v>0</v>
      </c>
      <c r="AE73" s="21">
        <f t="shared" si="37"/>
        <v>9.3120223130229753E-3</v>
      </c>
      <c r="AF73" s="137">
        <f>VLOOKUP(T73,人口!$A$2:$E$1748,5,0)</f>
        <v>3015</v>
      </c>
      <c r="AG73" s="14">
        <f t="shared" si="38"/>
        <v>1</v>
      </c>
      <c r="AH73" s="14">
        <f t="shared" si="39"/>
        <v>0</v>
      </c>
      <c r="AI73" s="14">
        <f t="shared" si="40"/>
        <v>0</v>
      </c>
      <c r="AJ73" s="14">
        <f t="shared" si="41"/>
        <v>0</v>
      </c>
      <c r="AK73" s="14">
        <f t="shared" si="42"/>
        <v>0</v>
      </c>
      <c r="AL73" s="14">
        <f t="shared" si="43"/>
        <v>0</v>
      </c>
      <c r="AM73" s="14">
        <f t="shared" si="44"/>
        <v>0</v>
      </c>
      <c r="AN73" s="14">
        <f t="shared" si="45"/>
        <v>0</v>
      </c>
      <c r="AO73" s="5" t="str">
        <f t="shared" si="46"/>
        <v>5千人未満の市町村平均</v>
      </c>
    </row>
    <row r="74" spans="1:41" s="5" customFormat="1" ht="18" customHeight="1" x14ac:dyDescent="0.3">
      <c r="A74" s="5" t="str">
        <f t="shared" si="29"/>
        <v>01407</v>
      </c>
      <c r="B74" s="22">
        <v>1</v>
      </c>
      <c r="C74" s="23" t="s">
        <v>26</v>
      </c>
      <c r="D74" s="23">
        <v>1407</v>
      </c>
      <c r="E74" s="24" t="s">
        <v>1869</v>
      </c>
      <c r="F74" s="25">
        <v>25.013229947364941</v>
      </c>
      <c r="G74" s="26">
        <v>0.16691720941187976</v>
      </c>
      <c r="H74" s="26">
        <v>4.4036985969083968</v>
      </c>
      <c r="I74" s="26">
        <f t="shared" si="30"/>
        <v>29.583845753685218</v>
      </c>
      <c r="J74" s="26">
        <v>5.3639376505146652</v>
      </c>
      <c r="K74" s="26">
        <v>8.2071525669383156</v>
      </c>
      <c r="L74" s="26">
        <f t="shared" si="31"/>
        <v>13.57109021745298</v>
      </c>
      <c r="M74" s="26">
        <v>2.7105944179646153</v>
      </c>
      <c r="N74" s="26">
        <v>4.840274762727323</v>
      </c>
      <c r="O74" s="26">
        <v>0.20176786857019643</v>
      </c>
      <c r="P74" s="26">
        <v>0</v>
      </c>
      <c r="Q74" s="26">
        <f t="shared" si="26"/>
        <v>7.7526370492621348</v>
      </c>
      <c r="R74" s="27">
        <v>0.21621526256990273</v>
      </c>
      <c r="S74" s="143">
        <f t="shared" si="32"/>
        <v>51.123788282970239</v>
      </c>
      <c r="T74" s="140" t="str">
        <f t="shared" si="33"/>
        <v>01407</v>
      </c>
      <c r="U74" s="5" t="str">
        <f t="shared" si="27"/>
        <v>北海道仁木町</v>
      </c>
      <c r="V74" s="21">
        <f t="shared" si="34"/>
        <v>0.48926792766053795</v>
      </c>
      <c r="W74" s="21">
        <f t="shared" si="34"/>
        <v>3.2649616747489991E-3</v>
      </c>
      <c r="X74" s="21">
        <f t="shared" si="34"/>
        <v>8.6137955437377192E-2</v>
      </c>
      <c r="Y74" s="21">
        <f t="shared" si="35"/>
        <v>0.10492058258330277</v>
      </c>
      <c r="Z74" s="21">
        <f t="shared" si="35"/>
        <v>0.16053490640231344</v>
      </c>
      <c r="AA74" s="21">
        <f t="shared" si="36"/>
        <v>5.3020218356305514E-2</v>
      </c>
      <c r="AB74" s="21">
        <f t="shared" si="36"/>
        <v>9.4677544941239394E-2</v>
      </c>
      <c r="AC74" s="21">
        <f t="shared" si="36"/>
        <v>3.9466533163272453E-3</v>
      </c>
      <c r="AD74" s="21">
        <f t="shared" si="28"/>
        <v>0</v>
      </c>
      <c r="AE74" s="21">
        <f t="shared" si="37"/>
        <v>4.2292496278474312E-3</v>
      </c>
      <c r="AF74" s="137">
        <f>VLOOKUP(T74,人口!$A$2:$E$1748,5,0)</f>
        <v>3251</v>
      </c>
      <c r="AG74" s="14">
        <f t="shared" si="38"/>
        <v>1</v>
      </c>
      <c r="AH74" s="14">
        <f t="shared" si="39"/>
        <v>0</v>
      </c>
      <c r="AI74" s="14">
        <f t="shared" si="40"/>
        <v>0</v>
      </c>
      <c r="AJ74" s="14">
        <f t="shared" si="41"/>
        <v>0</v>
      </c>
      <c r="AK74" s="14">
        <f t="shared" si="42"/>
        <v>0</v>
      </c>
      <c r="AL74" s="14">
        <f t="shared" si="43"/>
        <v>0</v>
      </c>
      <c r="AM74" s="14">
        <f t="shared" si="44"/>
        <v>0</v>
      </c>
      <c r="AN74" s="14">
        <f t="shared" si="45"/>
        <v>0</v>
      </c>
      <c r="AO74" s="5" t="str">
        <f t="shared" si="46"/>
        <v>5千人未満の市町村平均</v>
      </c>
    </row>
    <row r="75" spans="1:41" s="5" customFormat="1" ht="18" customHeight="1" x14ac:dyDescent="0.3">
      <c r="A75" s="5" t="str">
        <f t="shared" si="29"/>
        <v>01408</v>
      </c>
      <c r="B75" s="22">
        <v>1</v>
      </c>
      <c r="C75" s="23" t="s">
        <v>26</v>
      </c>
      <c r="D75" s="23">
        <v>1408</v>
      </c>
      <c r="E75" s="24" t="s">
        <v>1870</v>
      </c>
      <c r="F75" s="25">
        <v>20.078839076306657</v>
      </c>
      <c r="G75" s="26">
        <v>1.3730286580654625</v>
      </c>
      <c r="H75" s="26">
        <v>3.928789924692786</v>
      </c>
      <c r="I75" s="26">
        <f t="shared" si="30"/>
        <v>25.380657659064905</v>
      </c>
      <c r="J75" s="26">
        <v>28.025752973642678</v>
      </c>
      <c r="K75" s="26">
        <v>47.947305560202246</v>
      </c>
      <c r="L75" s="26">
        <f t="shared" si="31"/>
        <v>75.97305853384492</v>
      </c>
      <c r="M75" s="26">
        <v>15.292654825486803</v>
      </c>
      <c r="N75" s="26">
        <v>13.342029738611201</v>
      </c>
      <c r="O75" s="26">
        <v>1.1521435595623275</v>
      </c>
      <c r="P75" s="26">
        <v>0.33380323996177763</v>
      </c>
      <c r="Q75" s="26">
        <f t="shared" si="26"/>
        <v>30.120631363622106</v>
      </c>
      <c r="R75" s="27">
        <v>1.4836410270726592</v>
      </c>
      <c r="S75" s="143">
        <f t="shared" si="32"/>
        <v>132.95798858360459</v>
      </c>
      <c r="T75" s="140" t="str">
        <f t="shared" si="33"/>
        <v>01408</v>
      </c>
      <c r="U75" s="5" t="str">
        <f t="shared" si="27"/>
        <v>北海道余市町</v>
      </c>
      <c r="V75" s="21">
        <f t="shared" si="34"/>
        <v>0.15101641721723996</v>
      </c>
      <c r="W75" s="21">
        <f t="shared" si="34"/>
        <v>1.0326785721507029E-2</v>
      </c>
      <c r="X75" s="21">
        <f t="shared" si="34"/>
        <v>2.9549107703463376E-2</v>
      </c>
      <c r="Y75" s="21">
        <f t="shared" si="35"/>
        <v>0.21078652943083565</v>
      </c>
      <c r="Z75" s="21">
        <f t="shared" si="35"/>
        <v>0.36061996778819166</v>
      </c>
      <c r="AA75" s="21">
        <f t="shared" si="36"/>
        <v>0.11501869867616651</v>
      </c>
      <c r="AB75" s="21">
        <f t="shared" si="36"/>
        <v>0.1003477104365314</v>
      </c>
      <c r="AC75" s="21">
        <f t="shared" si="36"/>
        <v>8.6654707388105108E-3</v>
      </c>
      <c r="AD75" s="21">
        <f t="shared" si="28"/>
        <v>2.5105918306810174E-3</v>
      </c>
      <c r="AE75" s="21">
        <f t="shared" si="37"/>
        <v>1.1158720456572934E-2</v>
      </c>
      <c r="AF75" s="137">
        <f>VLOOKUP(T75,人口!$A$2:$E$1748,5,0)</f>
        <v>18564</v>
      </c>
      <c r="AG75" s="14">
        <f t="shared" si="38"/>
        <v>0</v>
      </c>
      <c r="AH75" s="14">
        <f t="shared" si="39"/>
        <v>0</v>
      </c>
      <c r="AI75" s="14">
        <f t="shared" si="40"/>
        <v>1</v>
      </c>
      <c r="AJ75" s="14">
        <f t="shared" si="41"/>
        <v>0</v>
      </c>
      <c r="AK75" s="14">
        <f t="shared" si="42"/>
        <v>0</v>
      </c>
      <c r="AL75" s="14">
        <f t="shared" si="43"/>
        <v>0</v>
      </c>
      <c r="AM75" s="14">
        <f t="shared" si="44"/>
        <v>0</v>
      </c>
      <c r="AN75" s="14">
        <f t="shared" si="45"/>
        <v>0</v>
      </c>
      <c r="AO75" s="5" t="str">
        <f t="shared" si="46"/>
        <v>1万～3万人未満の市町村平均</v>
      </c>
    </row>
    <row r="76" spans="1:41" s="5" customFormat="1" ht="18" customHeight="1" x14ac:dyDescent="0.3">
      <c r="A76" s="5" t="str">
        <f t="shared" si="29"/>
        <v>01409</v>
      </c>
      <c r="B76" s="22">
        <v>1</v>
      </c>
      <c r="C76" s="23" t="s">
        <v>26</v>
      </c>
      <c r="D76" s="23">
        <v>1409</v>
      </c>
      <c r="E76" s="24" t="s">
        <v>1872</v>
      </c>
      <c r="F76" s="25">
        <v>1.1180238050576889</v>
      </c>
      <c r="G76" s="26">
        <v>0.12114958747636434</v>
      </c>
      <c r="H76" s="26">
        <v>2.4177168767340218</v>
      </c>
      <c r="I76" s="26">
        <f t="shared" si="30"/>
        <v>3.6568902692680751</v>
      </c>
      <c r="J76" s="26">
        <v>2.3698937126070918</v>
      </c>
      <c r="K76" s="26">
        <v>3.6627766945623823</v>
      </c>
      <c r="L76" s="26">
        <f t="shared" si="31"/>
        <v>6.0326704071694746</v>
      </c>
      <c r="M76" s="26">
        <v>1.3927011836283256</v>
      </c>
      <c r="N76" s="26">
        <v>2.1843784714495076</v>
      </c>
      <c r="O76" s="26">
        <v>7.9006612331547238E-2</v>
      </c>
      <c r="P76" s="26">
        <v>0</v>
      </c>
      <c r="Q76" s="26">
        <f t="shared" si="26"/>
        <v>3.6560862674093806</v>
      </c>
      <c r="R76" s="27">
        <v>7.5178189887277008E-2</v>
      </c>
      <c r="S76" s="143">
        <f t="shared" si="32"/>
        <v>13.420825133734207</v>
      </c>
      <c r="T76" s="140" t="str">
        <f t="shared" si="33"/>
        <v>01409</v>
      </c>
      <c r="U76" s="5" t="str">
        <f t="shared" si="27"/>
        <v>北海道赤井川村</v>
      </c>
      <c r="V76" s="21">
        <f t="shared" si="34"/>
        <v>8.3305146585022999E-2</v>
      </c>
      <c r="W76" s="21">
        <f t="shared" si="34"/>
        <v>9.0269850228393306E-3</v>
      </c>
      <c r="X76" s="21">
        <f t="shared" si="34"/>
        <v>0.18014666405696003</v>
      </c>
      <c r="Y76" s="21">
        <f t="shared" si="35"/>
        <v>0.17658330907316525</v>
      </c>
      <c r="Z76" s="21">
        <f t="shared" si="35"/>
        <v>0.27291739949399463</v>
      </c>
      <c r="AA76" s="21">
        <f t="shared" si="36"/>
        <v>0.10377165112804214</v>
      </c>
      <c r="AB76" s="21">
        <f t="shared" si="36"/>
        <v>0.16276037051991055</v>
      </c>
      <c r="AC76" s="21">
        <f t="shared" si="36"/>
        <v>5.8868669805523695E-3</v>
      </c>
      <c r="AD76" s="21">
        <f t="shared" si="28"/>
        <v>0</v>
      </c>
      <c r="AE76" s="21">
        <f t="shared" si="37"/>
        <v>5.6016071395126989E-3</v>
      </c>
      <c r="AF76" s="137">
        <f>VLOOKUP(T76,人口!$A$2:$E$1748,5,0)</f>
        <v>1273</v>
      </c>
      <c r="AG76" s="14">
        <f t="shared" si="38"/>
        <v>1</v>
      </c>
      <c r="AH76" s="14">
        <f t="shared" si="39"/>
        <v>0</v>
      </c>
      <c r="AI76" s="14">
        <f t="shared" si="40"/>
        <v>0</v>
      </c>
      <c r="AJ76" s="14">
        <f t="shared" si="41"/>
        <v>0</v>
      </c>
      <c r="AK76" s="14">
        <f t="shared" si="42"/>
        <v>0</v>
      </c>
      <c r="AL76" s="14">
        <f t="shared" si="43"/>
        <v>0</v>
      </c>
      <c r="AM76" s="14">
        <f t="shared" si="44"/>
        <v>0</v>
      </c>
      <c r="AN76" s="14">
        <f t="shared" si="45"/>
        <v>0</v>
      </c>
      <c r="AO76" s="5" t="str">
        <f t="shared" si="46"/>
        <v>5千人未満の市町村平均</v>
      </c>
    </row>
    <row r="77" spans="1:41" s="5" customFormat="1" ht="18" customHeight="1" x14ac:dyDescent="0.3">
      <c r="A77" s="5" t="str">
        <f t="shared" si="29"/>
        <v>01423</v>
      </c>
      <c r="B77" s="22">
        <v>1</v>
      </c>
      <c r="C77" s="23" t="s">
        <v>26</v>
      </c>
      <c r="D77" s="23">
        <v>1423</v>
      </c>
      <c r="E77" s="24" t="s">
        <v>1874</v>
      </c>
      <c r="F77" s="25">
        <v>15.804971402031748</v>
      </c>
      <c r="G77" s="26">
        <v>0.63536228098715519</v>
      </c>
      <c r="H77" s="26">
        <v>12.131757899326074</v>
      </c>
      <c r="I77" s="26">
        <f t="shared" si="30"/>
        <v>28.572091582344974</v>
      </c>
      <c r="J77" s="26">
        <v>8.6348602597961364</v>
      </c>
      <c r="K77" s="26">
        <v>16.784479374284533</v>
      </c>
      <c r="L77" s="26">
        <f t="shared" si="31"/>
        <v>25.419339634080671</v>
      </c>
      <c r="M77" s="26">
        <v>8.171574716283228</v>
      </c>
      <c r="N77" s="26">
        <v>9.3870537396431484</v>
      </c>
      <c r="O77" s="26">
        <v>0.46305446551898982</v>
      </c>
      <c r="P77" s="26">
        <v>0</v>
      </c>
      <c r="Q77" s="26">
        <f t="shared" si="26"/>
        <v>18.021682921445365</v>
      </c>
      <c r="R77" s="27">
        <v>0</v>
      </c>
      <c r="S77" s="143">
        <f t="shared" si="32"/>
        <v>72.013114137871014</v>
      </c>
      <c r="T77" s="140" t="str">
        <f t="shared" si="33"/>
        <v>01423</v>
      </c>
      <c r="U77" s="5" t="str">
        <f t="shared" si="27"/>
        <v>北海道南幌町</v>
      </c>
      <c r="V77" s="21">
        <f t="shared" si="34"/>
        <v>0.21947351661216472</v>
      </c>
      <c r="W77" s="21">
        <f t="shared" si="34"/>
        <v>8.8228691203485147E-3</v>
      </c>
      <c r="X77" s="21">
        <f t="shared" si="34"/>
        <v>0.1684659529665597</v>
      </c>
      <c r="Y77" s="21">
        <f t="shared" si="35"/>
        <v>0.1199067748030514</v>
      </c>
      <c r="Z77" s="21">
        <f t="shared" si="35"/>
        <v>0.23307531656178906</v>
      </c>
      <c r="AA77" s="21">
        <f t="shared" si="36"/>
        <v>0.11347342514085049</v>
      </c>
      <c r="AB77" s="21">
        <f t="shared" si="36"/>
        <v>0.13035200396515814</v>
      </c>
      <c r="AC77" s="21">
        <f t="shared" si="36"/>
        <v>6.4301408300779742E-3</v>
      </c>
      <c r="AD77" s="21">
        <f t="shared" si="28"/>
        <v>0</v>
      </c>
      <c r="AE77" s="21">
        <f t="shared" si="37"/>
        <v>0</v>
      </c>
      <c r="AF77" s="137">
        <f>VLOOKUP(T77,人口!$A$2:$E$1748,5,0)</f>
        <v>7461</v>
      </c>
      <c r="AG77" s="14">
        <f t="shared" si="38"/>
        <v>0</v>
      </c>
      <c r="AH77" s="14">
        <f t="shared" si="39"/>
        <v>1</v>
      </c>
      <c r="AI77" s="14">
        <f t="shared" si="40"/>
        <v>0</v>
      </c>
      <c r="AJ77" s="14">
        <f t="shared" si="41"/>
        <v>0</v>
      </c>
      <c r="AK77" s="14">
        <f t="shared" si="42"/>
        <v>0</v>
      </c>
      <c r="AL77" s="14">
        <f t="shared" si="43"/>
        <v>0</v>
      </c>
      <c r="AM77" s="14">
        <f t="shared" si="44"/>
        <v>0</v>
      </c>
      <c r="AN77" s="14">
        <f t="shared" si="45"/>
        <v>0</v>
      </c>
      <c r="AO77" s="5" t="str">
        <f t="shared" si="46"/>
        <v>5千～1万人未満の市町村平均</v>
      </c>
    </row>
    <row r="78" spans="1:41" s="5" customFormat="1" ht="18" customHeight="1" x14ac:dyDescent="0.3">
      <c r="A78" s="5" t="str">
        <f t="shared" si="29"/>
        <v>01424</v>
      </c>
      <c r="B78" s="22">
        <v>1</v>
      </c>
      <c r="C78" s="23" t="s">
        <v>26</v>
      </c>
      <c r="D78" s="23">
        <v>1424</v>
      </c>
      <c r="E78" s="24" t="s">
        <v>1876</v>
      </c>
      <c r="F78" s="25">
        <v>65.46255378461025</v>
      </c>
      <c r="G78" s="26">
        <v>1.3999507886157656</v>
      </c>
      <c r="H78" s="26">
        <v>3.1948401585413864</v>
      </c>
      <c r="I78" s="26">
        <f t="shared" si="30"/>
        <v>70.057344731767401</v>
      </c>
      <c r="J78" s="26">
        <v>6.9501239373685211</v>
      </c>
      <c r="K78" s="26">
        <v>13.608774048679914</v>
      </c>
      <c r="L78" s="26">
        <f t="shared" si="31"/>
        <v>20.558897986048436</v>
      </c>
      <c r="M78" s="26">
        <v>4.9150414343363078</v>
      </c>
      <c r="N78" s="26">
        <v>4.960559920846789</v>
      </c>
      <c r="O78" s="26">
        <v>0.33110783722608367</v>
      </c>
      <c r="P78" s="26">
        <v>0</v>
      </c>
      <c r="Q78" s="26">
        <f t="shared" si="26"/>
        <v>10.20670919240918</v>
      </c>
      <c r="R78" s="27">
        <v>0.47174299439469125</v>
      </c>
      <c r="S78" s="143">
        <f t="shared" si="32"/>
        <v>101.2946949046197</v>
      </c>
      <c r="T78" s="140" t="str">
        <f t="shared" si="33"/>
        <v>01424</v>
      </c>
      <c r="U78" s="5" t="str">
        <f t="shared" si="27"/>
        <v>北海道奈井江町</v>
      </c>
      <c r="V78" s="21">
        <f t="shared" si="34"/>
        <v>0.64625846246193419</v>
      </c>
      <c r="W78" s="21">
        <f t="shared" si="34"/>
        <v>1.3820573623662877E-2</v>
      </c>
      <c r="X78" s="21">
        <f t="shared" si="34"/>
        <v>3.1540054111912637E-2</v>
      </c>
      <c r="Y78" s="21">
        <f t="shared" si="35"/>
        <v>6.8612911504524907E-2</v>
      </c>
      <c r="Z78" s="21">
        <f t="shared" si="35"/>
        <v>0.13434833938237434</v>
      </c>
      <c r="AA78" s="21">
        <f t="shared" si="36"/>
        <v>4.8522199893729571E-2</v>
      </c>
      <c r="AB78" s="21">
        <f t="shared" si="36"/>
        <v>4.8971566828032914E-2</v>
      </c>
      <c r="AC78" s="21">
        <f t="shared" si="36"/>
        <v>3.2687579298980936E-3</v>
      </c>
      <c r="AD78" s="21">
        <f t="shared" si="28"/>
        <v>0</v>
      </c>
      <c r="AE78" s="21">
        <f t="shared" si="37"/>
        <v>4.6571342639305062E-3</v>
      </c>
      <c r="AF78" s="137">
        <f>VLOOKUP(T78,人口!$A$2:$E$1748,5,0)</f>
        <v>5335</v>
      </c>
      <c r="AG78" s="14">
        <f t="shared" si="38"/>
        <v>0</v>
      </c>
      <c r="AH78" s="14">
        <f t="shared" si="39"/>
        <v>1</v>
      </c>
      <c r="AI78" s="14">
        <f t="shared" si="40"/>
        <v>0</v>
      </c>
      <c r="AJ78" s="14">
        <f t="shared" si="41"/>
        <v>0</v>
      </c>
      <c r="AK78" s="14">
        <f t="shared" si="42"/>
        <v>0</v>
      </c>
      <c r="AL78" s="14">
        <f t="shared" si="43"/>
        <v>0</v>
      </c>
      <c r="AM78" s="14">
        <f t="shared" si="44"/>
        <v>0</v>
      </c>
      <c r="AN78" s="14">
        <f t="shared" si="45"/>
        <v>0</v>
      </c>
      <c r="AO78" s="5" t="str">
        <f t="shared" si="46"/>
        <v>5千～1万人未満の市町村平均</v>
      </c>
    </row>
    <row r="79" spans="1:41" s="5" customFormat="1" ht="18" customHeight="1" x14ac:dyDescent="0.3">
      <c r="A79" s="5" t="str">
        <f t="shared" si="29"/>
        <v>01425</v>
      </c>
      <c r="B79" s="22">
        <v>1</v>
      </c>
      <c r="C79" s="23" t="s">
        <v>26</v>
      </c>
      <c r="D79" s="23">
        <v>1425</v>
      </c>
      <c r="E79" s="24" t="s">
        <v>1878</v>
      </c>
      <c r="F79" s="25">
        <v>10.741333444894696</v>
      </c>
      <c r="G79" s="26">
        <v>0.45229179324509355</v>
      </c>
      <c r="H79" s="26">
        <v>0</v>
      </c>
      <c r="I79" s="26">
        <f t="shared" si="30"/>
        <v>11.19362523813979</v>
      </c>
      <c r="J79" s="26">
        <v>2.4731366070176981</v>
      </c>
      <c r="K79" s="26">
        <v>8.4506882514171977</v>
      </c>
      <c r="L79" s="26">
        <f t="shared" si="31"/>
        <v>10.923824858434896</v>
      </c>
      <c r="M79" s="26">
        <v>2.514820423008862</v>
      </c>
      <c r="N79" s="26">
        <v>1.3327595519636863</v>
      </c>
      <c r="O79" s="26">
        <v>0.17836999516171781</v>
      </c>
      <c r="P79" s="26">
        <v>0</v>
      </c>
      <c r="Q79" s="26">
        <f t="shared" si="26"/>
        <v>4.025949970134266</v>
      </c>
      <c r="R79" s="27">
        <v>0.28869522221244809</v>
      </c>
      <c r="S79" s="143">
        <f t="shared" si="32"/>
        <v>26.432095288921399</v>
      </c>
      <c r="T79" s="140" t="str">
        <f t="shared" si="33"/>
        <v>01425</v>
      </c>
      <c r="U79" s="5" t="str">
        <f t="shared" si="27"/>
        <v>北海道上砂川町</v>
      </c>
      <c r="V79" s="21">
        <f t="shared" si="34"/>
        <v>0.40637464898201842</v>
      </c>
      <c r="W79" s="21">
        <f t="shared" si="34"/>
        <v>1.7111461967022516E-2</v>
      </c>
      <c r="X79" s="21">
        <f t="shared" si="34"/>
        <v>0</v>
      </c>
      <c r="Y79" s="21">
        <f t="shared" si="35"/>
        <v>9.35656662850438E-2</v>
      </c>
      <c r="Z79" s="21">
        <f t="shared" si="35"/>
        <v>0.31971314264136946</v>
      </c>
      <c r="AA79" s="21">
        <f t="shared" si="36"/>
        <v>9.5142681483253805E-2</v>
      </c>
      <c r="AB79" s="21">
        <f t="shared" si="36"/>
        <v>5.0422016771492641E-2</v>
      </c>
      <c r="AC79" s="21">
        <f t="shared" si="36"/>
        <v>6.7482351743971963E-3</v>
      </c>
      <c r="AD79" s="21">
        <f t="shared" si="28"/>
        <v>0</v>
      </c>
      <c r="AE79" s="21">
        <f t="shared" si="37"/>
        <v>1.0922146695402169E-2</v>
      </c>
      <c r="AF79" s="137">
        <f>VLOOKUP(T79,人口!$A$2:$E$1748,5,0)</f>
        <v>2874</v>
      </c>
      <c r="AG79" s="14">
        <f t="shared" si="38"/>
        <v>1</v>
      </c>
      <c r="AH79" s="14">
        <f t="shared" si="39"/>
        <v>0</v>
      </c>
      <c r="AI79" s="14">
        <f t="shared" si="40"/>
        <v>0</v>
      </c>
      <c r="AJ79" s="14">
        <f t="shared" si="41"/>
        <v>0</v>
      </c>
      <c r="AK79" s="14">
        <f t="shared" si="42"/>
        <v>0</v>
      </c>
      <c r="AL79" s="14">
        <f t="shared" si="43"/>
        <v>0</v>
      </c>
      <c r="AM79" s="14">
        <f t="shared" si="44"/>
        <v>0</v>
      </c>
      <c r="AN79" s="14">
        <f t="shared" si="45"/>
        <v>0</v>
      </c>
      <c r="AO79" s="5" t="str">
        <f t="shared" si="46"/>
        <v>5千人未満の市町村平均</v>
      </c>
    </row>
    <row r="80" spans="1:41" s="5" customFormat="1" ht="18" customHeight="1" x14ac:dyDescent="0.3">
      <c r="A80" s="5" t="str">
        <f t="shared" si="29"/>
        <v>01427</v>
      </c>
      <c r="B80" s="22">
        <v>1</v>
      </c>
      <c r="C80" s="23" t="s">
        <v>26</v>
      </c>
      <c r="D80" s="23">
        <v>1427</v>
      </c>
      <c r="E80" s="24" t="s">
        <v>1880</v>
      </c>
      <c r="F80" s="25">
        <v>19.62043787628377</v>
      </c>
      <c r="G80" s="26">
        <v>0.42536966269479032</v>
      </c>
      <c r="H80" s="26">
        <v>11.052420007926958</v>
      </c>
      <c r="I80" s="26">
        <f t="shared" si="30"/>
        <v>31.09822754690552</v>
      </c>
      <c r="J80" s="26">
        <v>6.504302347868177</v>
      </c>
      <c r="K80" s="26">
        <v>11.714066423434213</v>
      </c>
      <c r="L80" s="26">
        <f t="shared" si="31"/>
        <v>18.218368771302391</v>
      </c>
      <c r="M80" s="26">
        <v>5.2874895223009108</v>
      </c>
      <c r="N80" s="26">
        <v>8.4007154430635236</v>
      </c>
      <c r="O80" s="26">
        <v>0.31410248626077031</v>
      </c>
      <c r="P80" s="26">
        <v>0</v>
      </c>
      <c r="Q80" s="26">
        <f t="shared" si="26"/>
        <v>14.002307451625205</v>
      </c>
      <c r="R80" s="27">
        <v>0</v>
      </c>
      <c r="S80" s="143">
        <f t="shared" si="32"/>
        <v>63.318903769833121</v>
      </c>
      <c r="T80" s="140" t="str">
        <f t="shared" si="33"/>
        <v>01427</v>
      </c>
      <c r="U80" s="5" t="str">
        <f t="shared" si="27"/>
        <v>北海道由仁町</v>
      </c>
      <c r="V80" s="21">
        <f t="shared" si="34"/>
        <v>0.30986698613110686</v>
      </c>
      <c r="W80" s="21">
        <f t="shared" si="34"/>
        <v>6.7178936679167245E-3</v>
      </c>
      <c r="X80" s="21">
        <f t="shared" si="34"/>
        <v>0.1745516638775518</v>
      </c>
      <c r="Y80" s="21">
        <f t="shared" si="35"/>
        <v>0.10272291465296983</v>
      </c>
      <c r="Z80" s="21">
        <f t="shared" si="35"/>
        <v>0.18500109329143374</v>
      </c>
      <c r="AA80" s="21">
        <f t="shared" si="36"/>
        <v>8.3505702207371718E-2</v>
      </c>
      <c r="AB80" s="21">
        <f t="shared" si="36"/>
        <v>0.13267310302150015</v>
      </c>
      <c r="AC80" s="21">
        <f t="shared" si="36"/>
        <v>4.9606431501490623E-3</v>
      </c>
      <c r="AD80" s="21">
        <f t="shared" si="28"/>
        <v>0</v>
      </c>
      <c r="AE80" s="21">
        <f t="shared" si="37"/>
        <v>0</v>
      </c>
      <c r="AF80" s="137">
        <f>VLOOKUP(T80,人口!$A$2:$E$1748,5,0)</f>
        <v>5061</v>
      </c>
      <c r="AG80" s="14">
        <f t="shared" si="38"/>
        <v>0</v>
      </c>
      <c r="AH80" s="14">
        <f t="shared" si="39"/>
        <v>1</v>
      </c>
      <c r="AI80" s="14">
        <f t="shared" si="40"/>
        <v>0</v>
      </c>
      <c r="AJ80" s="14">
        <f t="shared" si="41"/>
        <v>0</v>
      </c>
      <c r="AK80" s="14">
        <f t="shared" si="42"/>
        <v>0</v>
      </c>
      <c r="AL80" s="14">
        <f t="shared" si="43"/>
        <v>0</v>
      </c>
      <c r="AM80" s="14">
        <f t="shared" si="44"/>
        <v>0</v>
      </c>
      <c r="AN80" s="14">
        <f t="shared" si="45"/>
        <v>0</v>
      </c>
      <c r="AO80" s="5" t="str">
        <f t="shared" si="46"/>
        <v>5千～1万人未満の市町村平均</v>
      </c>
    </row>
    <row r="81" spans="1:41" s="5" customFormat="1" ht="18" customHeight="1" x14ac:dyDescent="0.3">
      <c r="A81" s="5" t="str">
        <f t="shared" si="29"/>
        <v>01428</v>
      </c>
      <c r="B81" s="22">
        <v>1</v>
      </c>
      <c r="C81" s="23" t="s">
        <v>26</v>
      </c>
      <c r="D81" s="23">
        <v>1428</v>
      </c>
      <c r="E81" s="24" t="s">
        <v>1882</v>
      </c>
      <c r="F81" s="25">
        <v>7.5548451159085124</v>
      </c>
      <c r="G81" s="26">
        <v>0.81304834261915626</v>
      </c>
      <c r="H81" s="26">
        <v>16.449109464922543</v>
      </c>
      <c r="I81" s="26">
        <f t="shared" si="30"/>
        <v>24.817002923450211</v>
      </c>
      <c r="J81" s="26">
        <v>16.837977506602467</v>
      </c>
      <c r="K81" s="26">
        <v>23.988264921169858</v>
      </c>
      <c r="L81" s="26">
        <f t="shared" si="31"/>
        <v>40.826242427772328</v>
      </c>
      <c r="M81" s="26">
        <v>11.292817026106251</v>
      </c>
      <c r="N81" s="26">
        <v>16.137456813307594</v>
      </c>
      <c r="O81" s="26">
        <v>0.660912344633658</v>
      </c>
      <c r="P81" s="26">
        <v>0</v>
      </c>
      <c r="Q81" s="26">
        <f t="shared" si="26"/>
        <v>28.091186184047501</v>
      </c>
      <c r="R81" s="27">
        <v>0</v>
      </c>
      <c r="S81" s="143">
        <f t="shared" si="32"/>
        <v>93.734431535270033</v>
      </c>
      <c r="T81" s="140" t="str">
        <f t="shared" si="33"/>
        <v>01428</v>
      </c>
      <c r="U81" s="5" t="str">
        <f t="shared" si="27"/>
        <v>北海道長沼町</v>
      </c>
      <c r="V81" s="21">
        <f t="shared" si="34"/>
        <v>8.059839903190541E-2</v>
      </c>
      <c r="W81" s="21">
        <f t="shared" si="34"/>
        <v>8.6739560831840708E-3</v>
      </c>
      <c r="X81" s="21">
        <f t="shared" si="34"/>
        <v>0.17548630951832395</v>
      </c>
      <c r="Y81" s="21">
        <f t="shared" si="35"/>
        <v>0.17963492423023589</v>
      </c>
      <c r="Z81" s="21">
        <f t="shared" si="35"/>
        <v>0.25591732438408871</v>
      </c>
      <c r="AA81" s="21">
        <f t="shared" si="36"/>
        <v>0.1204767217461284</v>
      </c>
      <c r="AB81" s="21">
        <f t="shared" si="36"/>
        <v>0.17216146243160874</v>
      </c>
      <c r="AC81" s="21">
        <f t="shared" si="36"/>
        <v>7.0509025745248421E-3</v>
      </c>
      <c r="AD81" s="21">
        <f t="shared" si="28"/>
        <v>0</v>
      </c>
      <c r="AE81" s="21">
        <f t="shared" si="37"/>
        <v>0</v>
      </c>
      <c r="AF81" s="137">
        <f>VLOOKUP(T81,人口!$A$2:$E$1748,5,0)</f>
        <v>10649</v>
      </c>
      <c r="AG81" s="14">
        <f t="shared" si="38"/>
        <v>0</v>
      </c>
      <c r="AH81" s="14">
        <f t="shared" si="39"/>
        <v>0</v>
      </c>
      <c r="AI81" s="14">
        <f t="shared" si="40"/>
        <v>1</v>
      </c>
      <c r="AJ81" s="14">
        <f t="shared" si="41"/>
        <v>0</v>
      </c>
      <c r="AK81" s="14">
        <f t="shared" si="42"/>
        <v>0</v>
      </c>
      <c r="AL81" s="14">
        <f t="shared" si="43"/>
        <v>0</v>
      </c>
      <c r="AM81" s="14">
        <f t="shared" si="44"/>
        <v>0</v>
      </c>
      <c r="AN81" s="14">
        <f t="shared" si="45"/>
        <v>0</v>
      </c>
      <c r="AO81" s="5" t="str">
        <f t="shared" si="46"/>
        <v>1万～3万人未満の市町村平均</v>
      </c>
    </row>
    <row r="82" spans="1:41" s="5" customFormat="1" ht="18" customHeight="1" x14ac:dyDescent="0.3">
      <c r="A82" s="5" t="str">
        <f t="shared" si="29"/>
        <v>01429</v>
      </c>
      <c r="B82" s="22">
        <v>1</v>
      </c>
      <c r="C82" s="23" t="s">
        <v>26</v>
      </c>
      <c r="D82" s="23">
        <v>1429</v>
      </c>
      <c r="E82" s="24" t="s">
        <v>1884</v>
      </c>
      <c r="F82" s="25">
        <v>32.140074919844231</v>
      </c>
      <c r="G82" s="26">
        <v>1.2357257922589162</v>
      </c>
      <c r="H82" s="26">
        <v>21.155022671422692</v>
      </c>
      <c r="I82" s="26">
        <f t="shared" si="30"/>
        <v>54.530823383525842</v>
      </c>
      <c r="J82" s="26">
        <v>19.301728395946473</v>
      </c>
      <c r="K82" s="26">
        <v>28.513157938787479</v>
      </c>
      <c r="L82" s="26">
        <f t="shared" si="31"/>
        <v>47.814886334733956</v>
      </c>
      <c r="M82" s="26">
        <v>11.431291315221296</v>
      </c>
      <c r="N82" s="26">
        <v>12.81277504288555</v>
      </c>
      <c r="O82" s="26">
        <v>0.7222309094282916</v>
      </c>
      <c r="P82" s="26">
        <v>0</v>
      </c>
      <c r="Q82" s="26">
        <f t="shared" si="26"/>
        <v>24.966297267535136</v>
      </c>
      <c r="R82" s="27">
        <v>0</v>
      </c>
      <c r="S82" s="143">
        <f t="shared" si="32"/>
        <v>127.31200698579494</v>
      </c>
      <c r="T82" s="140" t="str">
        <f t="shared" si="33"/>
        <v>01429</v>
      </c>
      <c r="U82" s="5" t="str">
        <f t="shared" si="27"/>
        <v>北海道栗山町</v>
      </c>
      <c r="V82" s="21">
        <f t="shared" si="34"/>
        <v>0.25245124698592109</v>
      </c>
      <c r="W82" s="21">
        <f t="shared" si="34"/>
        <v>9.7062784690590456E-3</v>
      </c>
      <c r="X82" s="21">
        <f t="shared" si="34"/>
        <v>0.16616675184284152</v>
      </c>
      <c r="Y82" s="21">
        <f t="shared" si="35"/>
        <v>0.15160964666985494</v>
      </c>
      <c r="Z82" s="21">
        <f t="shared" si="35"/>
        <v>0.2239628344086107</v>
      </c>
      <c r="AA82" s="21">
        <f t="shared" si="36"/>
        <v>8.978957747871151E-2</v>
      </c>
      <c r="AB82" s="21">
        <f t="shared" si="36"/>
        <v>0.10064074352637578</v>
      </c>
      <c r="AC82" s="21">
        <f t="shared" si="36"/>
        <v>5.6729206186253572E-3</v>
      </c>
      <c r="AD82" s="21">
        <f t="shared" si="28"/>
        <v>0</v>
      </c>
      <c r="AE82" s="21">
        <f t="shared" si="37"/>
        <v>0</v>
      </c>
      <c r="AF82" s="137">
        <f>VLOOKUP(T82,人口!$A$2:$E$1748,5,0)</f>
        <v>11637</v>
      </c>
      <c r="AG82" s="14">
        <f t="shared" si="38"/>
        <v>0</v>
      </c>
      <c r="AH82" s="14">
        <f t="shared" si="39"/>
        <v>0</v>
      </c>
      <c r="AI82" s="14">
        <f t="shared" si="40"/>
        <v>1</v>
      </c>
      <c r="AJ82" s="14">
        <f t="shared" si="41"/>
        <v>0</v>
      </c>
      <c r="AK82" s="14">
        <f t="shared" si="42"/>
        <v>0</v>
      </c>
      <c r="AL82" s="14">
        <f t="shared" si="43"/>
        <v>0</v>
      </c>
      <c r="AM82" s="14">
        <f t="shared" si="44"/>
        <v>0</v>
      </c>
      <c r="AN82" s="14">
        <f t="shared" si="45"/>
        <v>0</v>
      </c>
      <c r="AO82" s="5" t="str">
        <f t="shared" si="46"/>
        <v>1万～3万人未満の市町村平均</v>
      </c>
    </row>
    <row r="83" spans="1:41" s="5" customFormat="1" ht="18" customHeight="1" x14ac:dyDescent="0.3">
      <c r="A83" s="5" t="str">
        <f t="shared" si="29"/>
        <v>01430</v>
      </c>
      <c r="B83" s="22">
        <v>1</v>
      </c>
      <c r="C83" s="23" t="s">
        <v>26</v>
      </c>
      <c r="D83" s="23">
        <v>1430</v>
      </c>
      <c r="E83" s="24" t="s">
        <v>1885</v>
      </c>
      <c r="F83" s="25">
        <v>0</v>
      </c>
      <c r="G83" s="26">
        <v>0.43883072796994194</v>
      </c>
      <c r="H83" s="26">
        <v>4.3605250812524323</v>
      </c>
      <c r="I83" s="26">
        <f t="shared" si="30"/>
        <v>4.7993558092223747</v>
      </c>
      <c r="J83" s="26">
        <v>7.3537097973372525</v>
      </c>
      <c r="K83" s="26">
        <v>7.934392600321968</v>
      </c>
      <c r="L83" s="26">
        <f t="shared" si="31"/>
        <v>15.28810239765922</v>
      </c>
      <c r="M83" s="26">
        <v>3.0257428000885107</v>
      </c>
      <c r="N83" s="26">
        <v>4.3591341302494584</v>
      </c>
      <c r="O83" s="26">
        <v>0.19345138306161253</v>
      </c>
      <c r="P83" s="26">
        <v>0</v>
      </c>
      <c r="Q83" s="26">
        <f t="shared" si="26"/>
        <v>7.5783283133995809</v>
      </c>
      <c r="R83" s="27">
        <v>0</v>
      </c>
      <c r="S83" s="143">
        <f t="shared" si="32"/>
        <v>27.665786520281173</v>
      </c>
      <c r="T83" s="140" t="str">
        <f t="shared" si="33"/>
        <v>01430</v>
      </c>
      <c r="U83" s="5" t="str">
        <f t="shared" si="27"/>
        <v>北海道月形町</v>
      </c>
      <c r="V83" s="21">
        <f t="shared" si="34"/>
        <v>0</v>
      </c>
      <c r="W83" s="21">
        <f t="shared" si="34"/>
        <v>1.5861856218988925E-2</v>
      </c>
      <c r="X83" s="21">
        <f t="shared" si="34"/>
        <v>0.15761435439602731</v>
      </c>
      <c r="Y83" s="21">
        <f t="shared" si="35"/>
        <v>0.265805195595882</v>
      </c>
      <c r="Z83" s="21">
        <f t="shared" si="35"/>
        <v>0.28679439836295423</v>
      </c>
      <c r="AA83" s="21">
        <f t="shared" si="36"/>
        <v>0.10936767685496329</v>
      </c>
      <c r="AB83" s="21">
        <f t="shared" si="36"/>
        <v>0.15756407745913437</v>
      </c>
      <c r="AC83" s="21">
        <f t="shared" si="36"/>
        <v>6.9924411120499902E-3</v>
      </c>
      <c r="AD83" s="21">
        <f t="shared" si="28"/>
        <v>0</v>
      </c>
      <c r="AE83" s="21">
        <f t="shared" si="37"/>
        <v>0</v>
      </c>
      <c r="AF83" s="137">
        <f>VLOOKUP(T83,人口!$A$2:$E$1748,5,0)</f>
        <v>3117</v>
      </c>
      <c r="AG83" s="14">
        <f t="shared" si="38"/>
        <v>1</v>
      </c>
      <c r="AH83" s="14">
        <f t="shared" si="39"/>
        <v>0</v>
      </c>
      <c r="AI83" s="14">
        <f t="shared" si="40"/>
        <v>0</v>
      </c>
      <c r="AJ83" s="14">
        <f t="shared" si="41"/>
        <v>0</v>
      </c>
      <c r="AK83" s="14">
        <f t="shared" si="42"/>
        <v>0</v>
      </c>
      <c r="AL83" s="14">
        <f t="shared" si="43"/>
        <v>0</v>
      </c>
      <c r="AM83" s="14">
        <f t="shared" si="44"/>
        <v>0</v>
      </c>
      <c r="AN83" s="14">
        <f t="shared" si="45"/>
        <v>0</v>
      </c>
      <c r="AO83" s="5" t="str">
        <f t="shared" si="46"/>
        <v>5千人未満の市町村平均</v>
      </c>
    </row>
    <row r="84" spans="1:41" s="5" customFormat="1" ht="18" customHeight="1" x14ac:dyDescent="0.3">
      <c r="A84" s="5" t="str">
        <f t="shared" si="29"/>
        <v>01431</v>
      </c>
      <c r="B84" s="22">
        <v>1</v>
      </c>
      <c r="C84" s="23" t="s">
        <v>26</v>
      </c>
      <c r="D84" s="23">
        <v>1431</v>
      </c>
      <c r="E84" s="24" t="s">
        <v>1886</v>
      </c>
      <c r="F84" s="25">
        <v>0</v>
      </c>
      <c r="G84" s="26">
        <v>0.1992237660722436</v>
      </c>
      <c r="H84" s="26">
        <v>6.2169862544589138</v>
      </c>
      <c r="I84" s="26">
        <f t="shared" si="30"/>
        <v>6.4162100205311576</v>
      </c>
      <c r="J84" s="26">
        <v>2.1211721942542683</v>
      </c>
      <c r="K84" s="26">
        <v>4.1693309182784564</v>
      </c>
      <c r="L84" s="26">
        <f t="shared" si="31"/>
        <v>6.2905031125327246</v>
      </c>
      <c r="M84" s="26">
        <v>1.6982996147787695</v>
      </c>
      <c r="N84" s="26">
        <v>3.339115989396384</v>
      </c>
      <c r="O84" s="26">
        <v>0.11078303457330073</v>
      </c>
      <c r="P84" s="26">
        <v>0</v>
      </c>
      <c r="Q84" s="26">
        <f t="shared" si="26"/>
        <v>5.148198638748454</v>
      </c>
      <c r="R84" s="27">
        <v>0.11318001746438265</v>
      </c>
      <c r="S84" s="143">
        <f t="shared" si="32"/>
        <v>17.96809178927672</v>
      </c>
      <c r="T84" s="140" t="str">
        <f t="shared" si="33"/>
        <v>01431</v>
      </c>
      <c r="U84" s="5" t="str">
        <f t="shared" si="27"/>
        <v>北海道浦臼町</v>
      </c>
      <c r="V84" s="21">
        <f t="shared" si="34"/>
        <v>0</v>
      </c>
      <c r="W84" s="21">
        <f t="shared" si="34"/>
        <v>1.1087641826893353E-2</v>
      </c>
      <c r="X84" s="21">
        <f t="shared" si="34"/>
        <v>0.34600147457890795</v>
      </c>
      <c r="Y84" s="21">
        <f t="shared" si="35"/>
        <v>0.11805216820631864</v>
      </c>
      <c r="Z84" s="21">
        <f t="shared" si="35"/>
        <v>0.23204082921964453</v>
      </c>
      <c r="AA84" s="21">
        <f t="shared" si="36"/>
        <v>9.45175277762276E-2</v>
      </c>
      <c r="AB84" s="21">
        <f t="shared" si="36"/>
        <v>0.18583587108505056</v>
      </c>
      <c r="AC84" s="21">
        <f t="shared" si="36"/>
        <v>6.1655425557996966E-3</v>
      </c>
      <c r="AD84" s="21">
        <f t="shared" si="28"/>
        <v>0</v>
      </c>
      <c r="AE84" s="21">
        <f t="shared" si="37"/>
        <v>6.2989447511576048E-3</v>
      </c>
      <c r="AF84" s="137">
        <f>VLOOKUP(T84,人口!$A$2:$E$1748,5,0)</f>
        <v>1785</v>
      </c>
      <c r="AG84" s="14">
        <f t="shared" si="38"/>
        <v>1</v>
      </c>
      <c r="AH84" s="14">
        <f t="shared" si="39"/>
        <v>0</v>
      </c>
      <c r="AI84" s="14">
        <f t="shared" si="40"/>
        <v>0</v>
      </c>
      <c r="AJ84" s="14">
        <f t="shared" si="41"/>
        <v>0</v>
      </c>
      <c r="AK84" s="14">
        <f t="shared" si="42"/>
        <v>0</v>
      </c>
      <c r="AL84" s="14">
        <f t="shared" si="43"/>
        <v>0</v>
      </c>
      <c r="AM84" s="14">
        <f t="shared" si="44"/>
        <v>0</v>
      </c>
      <c r="AN84" s="14">
        <f t="shared" si="45"/>
        <v>0</v>
      </c>
      <c r="AO84" s="5" t="str">
        <f t="shared" si="46"/>
        <v>5千人未満の市町村平均</v>
      </c>
    </row>
    <row r="85" spans="1:41" s="5" customFormat="1" ht="18" customHeight="1" x14ac:dyDescent="0.3">
      <c r="A85" s="5" t="str">
        <f t="shared" si="29"/>
        <v>01432</v>
      </c>
      <c r="B85" s="22">
        <v>1</v>
      </c>
      <c r="C85" s="23" t="s">
        <v>26</v>
      </c>
      <c r="D85" s="23">
        <v>1432</v>
      </c>
      <c r="E85" s="24" t="s">
        <v>1887</v>
      </c>
      <c r="F85" s="25">
        <v>1.0534976232884177</v>
      </c>
      <c r="G85" s="26">
        <v>0.69189875514279187</v>
      </c>
      <c r="H85" s="26">
        <v>2.4608903923899863</v>
      </c>
      <c r="I85" s="26">
        <f t="shared" si="30"/>
        <v>4.2062867708211957</v>
      </c>
      <c r="J85" s="26">
        <v>8.2922815647063981</v>
      </c>
      <c r="K85" s="26">
        <v>14.378346811633181</v>
      </c>
      <c r="L85" s="26">
        <f t="shared" si="31"/>
        <v>22.670628376339579</v>
      </c>
      <c r="M85" s="26">
        <v>6.1979181817699418</v>
      </c>
      <c r="N85" s="26">
        <v>8.0061801244316744</v>
      </c>
      <c r="O85" s="26">
        <v>0.40539763688112068</v>
      </c>
      <c r="P85" s="26">
        <v>0</v>
      </c>
      <c r="Q85" s="26">
        <f t="shared" si="26"/>
        <v>14.609495943082736</v>
      </c>
      <c r="R85" s="27">
        <v>0.51926838807897358</v>
      </c>
      <c r="S85" s="143">
        <f t="shared" si="32"/>
        <v>42.005679478322477</v>
      </c>
      <c r="T85" s="140" t="str">
        <f t="shared" si="33"/>
        <v>01432</v>
      </c>
      <c r="U85" s="5" t="str">
        <f t="shared" si="27"/>
        <v>北海道新十津川町</v>
      </c>
      <c r="V85" s="21">
        <f t="shared" si="34"/>
        <v>2.507988530056007E-2</v>
      </c>
      <c r="W85" s="21">
        <f t="shared" si="34"/>
        <v>1.6471552507556848E-2</v>
      </c>
      <c r="X85" s="21">
        <f t="shared" si="34"/>
        <v>5.858470623383101E-2</v>
      </c>
      <c r="Y85" s="21">
        <f t="shared" si="35"/>
        <v>0.19740858064171363</v>
      </c>
      <c r="Z85" s="21">
        <f t="shared" si="35"/>
        <v>0.34229530363991123</v>
      </c>
      <c r="AA85" s="21">
        <f t="shared" si="36"/>
        <v>0.14754952803390431</v>
      </c>
      <c r="AB85" s="21">
        <f t="shared" si="36"/>
        <v>0.19059756261205957</v>
      </c>
      <c r="AC85" s="21">
        <f t="shared" si="36"/>
        <v>9.6510196220092308E-3</v>
      </c>
      <c r="AD85" s="21">
        <f t="shared" si="28"/>
        <v>0</v>
      </c>
      <c r="AE85" s="21">
        <f t="shared" si="37"/>
        <v>1.2361861408454257E-2</v>
      </c>
      <c r="AF85" s="137">
        <f>VLOOKUP(T85,人口!$A$2:$E$1748,5,0)</f>
        <v>6532</v>
      </c>
      <c r="AG85" s="14">
        <f t="shared" si="38"/>
        <v>0</v>
      </c>
      <c r="AH85" s="14">
        <f t="shared" si="39"/>
        <v>1</v>
      </c>
      <c r="AI85" s="14">
        <f t="shared" si="40"/>
        <v>0</v>
      </c>
      <c r="AJ85" s="14">
        <f t="shared" si="41"/>
        <v>0</v>
      </c>
      <c r="AK85" s="14">
        <f t="shared" si="42"/>
        <v>0</v>
      </c>
      <c r="AL85" s="14">
        <f t="shared" si="43"/>
        <v>0</v>
      </c>
      <c r="AM85" s="14">
        <f t="shared" si="44"/>
        <v>0</v>
      </c>
      <c r="AN85" s="14">
        <f t="shared" si="45"/>
        <v>0</v>
      </c>
      <c r="AO85" s="5" t="str">
        <f t="shared" si="46"/>
        <v>5千～1万人未満の市町村平均</v>
      </c>
    </row>
    <row r="86" spans="1:41" s="5" customFormat="1" ht="18" customHeight="1" x14ac:dyDescent="0.3">
      <c r="A86" s="5" t="str">
        <f t="shared" si="29"/>
        <v>01433</v>
      </c>
      <c r="B86" s="22">
        <v>1</v>
      </c>
      <c r="C86" s="23" t="s">
        <v>26</v>
      </c>
      <c r="D86" s="23">
        <v>1433</v>
      </c>
      <c r="E86" s="24" t="s">
        <v>1888</v>
      </c>
      <c r="F86" s="25">
        <v>12.885691078878482</v>
      </c>
      <c r="G86" s="26">
        <v>0.40921638436460844</v>
      </c>
      <c r="H86" s="26">
        <v>1.8132876575505166</v>
      </c>
      <c r="I86" s="26">
        <f t="shared" si="30"/>
        <v>15.108195120793606</v>
      </c>
      <c r="J86" s="26">
        <v>3.6135013043712094</v>
      </c>
      <c r="K86" s="26">
        <v>6.8774477296836212</v>
      </c>
      <c r="L86" s="26">
        <f t="shared" si="31"/>
        <v>10.490949034054831</v>
      </c>
      <c r="M86" s="26">
        <v>2.7169610519469161</v>
      </c>
      <c r="N86" s="26">
        <v>4.3591341302494584</v>
      </c>
      <c r="O86" s="26">
        <v>0.18010776825306371</v>
      </c>
      <c r="P86" s="26">
        <v>0</v>
      </c>
      <c r="Q86" s="26">
        <f t="shared" si="26"/>
        <v>7.2562029504494374</v>
      </c>
      <c r="R86" s="27">
        <v>0.23944627496271803</v>
      </c>
      <c r="S86" s="143">
        <f t="shared" si="32"/>
        <v>33.09479338026059</v>
      </c>
      <c r="T86" s="140" t="str">
        <f t="shared" si="33"/>
        <v>01433</v>
      </c>
      <c r="U86" s="5" t="str">
        <f t="shared" si="27"/>
        <v>北海道妹背牛町</v>
      </c>
      <c r="V86" s="21">
        <f t="shared" si="34"/>
        <v>0.38935704873033472</v>
      </c>
      <c r="W86" s="21">
        <f t="shared" si="34"/>
        <v>1.23649777674299E-2</v>
      </c>
      <c r="X86" s="21">
        <f t="shared" si="34"/>
        <v>5.4790723021466363E-2</v>
      </c>
      <c r="Y86" s="21">
        <f t="shared" si="35"/>
        <v>0.10918639868368191</v>
      </c>
      <c r="Z86" s="21">
        <f t="shared" si="35"/>
        <v>0.20781056556726168</v>
      </c>
      <c r="AA86" s="21">
        <f t="shared" si="36"/>
        <v>8.2096329193807535E-2</v>
      </c>
      <c r="AB86" s="21">
        <f t="shared" si="36"/>
        <v>0.13171661415627592</v>
      </c>
      <c r="AC86" s="21">
        <f t="shared" si="36"/>
        <v>5.4421783566864354E-3</v>
      </c>
      <c r="AD86" s="21">
        <f t="shared" si="28"/>
        <v>0</v>
      </c>
      <c r="AE86" s="21">
        <f t="shared" si="37"/>
        <v>7.2351645230556393E-3</v>
      </c>
      <c r="AF86" s="137">
        <f>VLOOKUP(T86,人口!$A$2:$E$1748,5,0)</f>
        <v>2902</v>
      </c>
      <c r="AG86" s="14">
        <f t="shared" si="38"/>
        <v>1</v>
      </c>
      <c r="AH86" s="14">
        <f t="shared" si="39"/>
        <v>0</v>
      </c>
      <c r="AI86" s="14">
        <f t="shared" si="40"/>
        <v>0</v>
      </c>
      <c r="AJ86" s="14">
        <f t="shared" si="41"/>
        <v>0</v>
      </c>
      <c r="AK86" s="14">
        <f t="shared" si="42"/>
        <v>0</v>
      </c>
      <c r="AL86" s="14">
        <f t="shared" si="43"/>
        <v>0</v>
      </c>
      <c r="AM86" s="14">
        <f t="shared" si="44"/>
        <v>0</v>
      </c>
      <c r="AN86" s="14">
        <f t="shared" si="45"/>
        <v>0</v>
      </c>
      <c r="AO86" s="5" t="str">
        <f t="shared" si="46"/>
        <v>5千人未満の市町村平均</v>
      </c>
    </row>
    <row r="87" spans="1:41" s="5" customFormat="1" ht="18" customHeight="1" x14ac:dyDescent="0.3">
      <c r="A87" s="5" t="str">
        <f t="shared" si="29"/>
        <v>01434</v>
      </c>
      <c r="B87" s="22">
        <v>1</v>
      </c>
      <c r="C87" s="23" t="s">
        <v>26</v>
      </c>
      <c r="D87" s="23">
        <v>1434</v>
      </c>
      <c r="E87" s="24" t="s">
        <v>1889</v>
      </c>
      <c r="F87" s="25">
        <v>1.0614569071203874</v>
      </c>
      <c r="G87" s="26">
        <v>0.24229917495272868</v>
      </c>
      <c r="H87" s="26">
        <v>5.0944748474038324</v>
      </c>
      <c r="I87" s="26">
        <f t="shared" si="30"/>
        <v>6.3982309294769486</v>
      </c>
      <c r="J87" s="26">
        <v>3.5618798571659065</v>
      </c>
      <c r="K87" s="26">
        <v>5.4698114733956853</v>
      </c>
      <c r="L87" s="26">
        <f t="shared" si="31"/>
        <v>9.0316913305615927</v>
      </c>
      <c r="M87" s="26">
        <v>2.3636128659292153</v>
      </c>
      <c r="N87" s="26">
        <v>4.0608269381131814</v>
      </c>
      <c r="O87" s="26">
        <v>0.1490140425829104</v>
      </c>
      <c r="P87" s="26">
        <v>0</v>
      </c>
      <c r="Q87" s="26">
        <f t="shared" si="26"/>
        <v>6.5734538466253074</v>
      </c>
      <c r="R87" s="27">
        <v>0.21123106474317013</v>
      </c>
      <c r="S87" s="143">
        <f t="shared" si="32"/>
        <v>22.214607171407021</v>
      </c>
      <c r="T87" s="140" t="str">
        <f t="shared" si="33"/>
        <v>01434</v>
      </c>
      <c r="U87" s="5" t="str">
        <f t="shared" si="27"/>
        <v>北海道秩父別町</v>
      </c>
      <c r="V87" s="21">
        <f t="shared" si="34"/>
        <v>4.7781934604120092E-2</v>
      </c>
      <c r="W87" s="21">
        <f t="shared" si="34"/>
        <v>1.0907200522753246E-2</v>
      </c>
      <c r="X87" s="21">
        <f t="shared" si="34"/>
        <v>0.22932995429966724</v>
      </c>
      <c r="Y87" s="21">
        <f t="shared" si="35"/>
        <v>0.16033953829039532</v>
      </c>
      <c r="Z87" s="21">
        <f t="shared" si="35"/>
        <v>0.24622589232349862</v>
      </c>
      <c r="AA87" s="21">
        <f t="shared" si="36"/>
        <v>0.10639903950097668</v>
      </c>
      <c r="AB87" s="21">
        <f t="shared" si="36"/>
        <v>0.18279985357292178</v>
      </c>
      <c r="AC87" s="21">
        <f t="shared" si="36"/>
        <v>6.7079305716785361E-3</v>
      </c>
      <c r="AD87" s="21">
        <f t="shared" si="28"/>
        <v>0</v>
      </c>
      <c r="AE87" s="21">
        <f t="shared" si="37"/>
        <v>9.5086563139883448E-3</v>
      </c>
      <c r="AF87" s="137">
        <f>VLOOKUP(T87,人口!$A$2:$E$1748,5,0)</f>
        <v>2401</v>
      </c>
      <c r="AG87" s="14">
        <f t="shared" si="38"/>
        <v>1</v>
      </c>
      <c r="AH87" s="14">
        <f t="shared" si="39"/>
        <v>0</v>
      </c>
      <c r="AI87" s="14">
        <f t="shared" si="40"/>
        <v>0</v>
      </c>
      <c r="AJ87" s="14">
        <f t="shared" si="41"/>
        <v>0</v>
      </c>
      <c r="AK87" s="14">
        <f t="shared" si="42"/>
        <v>0</v>
      </c>
      <c r="AL87" s="14">
        <f t="shared" si="43"/>
        <v>0</v>
      </c>
      <c r="AM87" s="14">
        <f t="shared" si="44"/>
        <v>0</v>
      </c>
      <c r="AN87" s="14">
        <f t="shared" si="45"/>
        <v>0</v>
      </c>
      <c r="AO87" s="5" t="str">
        <f t="shared" si="46"/>
        <v>5千人未満の市町村平均</v>
      </c>
    </row>
    <row r="88" spans="1:41" s="5" customFormat="1" ht="18" customHeight="1" x14ac:dyDescent="0.3">
      <c r="A88" s="5" t="str">
        <f t="shared" si="29"/>
        <v>01436</v>
      </c>
      <c r="B88" s="22">
        <v>1</v>
      </c>
      <c r="C88" s="23" t="s">
        <v>26</v>
      </c>
      <c r="D88" s="23">
        <v>1436</v>
      </c>
      <c r="E88" s="24" t="s">
        <v>1890</v>
      </c>
      <c r="F88" s="25">
        <v>0</v>
      </c>
      <c r="G88" s="26">
        <v>0.20730040523733453</v>
      </c>
      <c r="H88" s="26">
        <v>5.2239953943717268</v>
      </c>
      <c r="I88" s="26">
        <f t="shared" si="30"/>
        <v>5.4312957996090612</v>
      </c>
      <c r="J88" s="26">
        <v>4.481680189187669</v>
      </c>
      <c r="K88" s="26">
        <v>5.3772679132937098</v>
      </c>
      <c r="L88" s="26">
        <f t="shared" si="31"/>
        <v>9.8589481024813779</v>
      </c>
      <c r="M88" s="26">
        <v>2.2983548676106311</v>
      </c>
      <c r="N88" s="26">
        <v>3.9645988116176087</v>
      </c>
      <c r="O88" s="26">
        <v>0.14417310325701826</v>
      </c>
      <c r="P88" s="26">
        <v>0</v>
      </c>
      <c r="Q88" s="26">
        <f t="shared" si="26"/>
        <v>6.4071267824852578</v>
      </c>
      <c r="R88" s="27">
        <v>0.23117960138029398</v>
      </c>
      <c r="S88" s="143">
        <f t="shared" si="32"/>
        <v>21.928550285955989</v>
      </c>
      <c r="T88" s="140" t="str">
        <f t="shared" si="33"/>
        <v>01436</v>
      </c>
      <c r="U88" s="5" t="str">
        <f t="shared" si="27"/>
        <v>北海道雨竜町</v>
      </c>
      <c r="V88" s="21">
        <f t="shared" si="34"/>
        <v>0</v>
      </c>
      <c r="W88" s="21">
        <f t="shared" si="34"/>
        <v>9.453447789938894E-3</v>
      </c>
      <c r="X88" s="21">
        <f t="shared" si="34"/>
        <v>0.23822803269021409</v>
      </c>
      <c r="Y88" s="21">
        <f t="shared" si="35"/>
        <v>0.20437649232370525</v>
      </c>
      <c r="Z88" s="21">
        <f t="shared" si="35"/>
        <v>0.24521766569938502</v>
      </c>
      <c r="AA88" s="21">
        <f t="shared" si="36"/>
        <v>0.10481107221586823</v>
      </c>
      <c r="AB88" s="21">
        <f t="shared" si="36"/>
        <v>0.18079621132805632</v>
      </c>
      <c r="AC88" s="21">
        <f t="shared" si="36"/>
        <v>6.5746755429314943E-3</v>
      </c>
      <c r="AD88" s="21">
        <f t="shared" si="28"/>
        <v>0</v>
      </c>
      <c r="AE88" s="21">
        <f t="shared" si="37"/>
        <v>1.0542402409900831E-2</v>
      </c>
      <c r="AF88" s="137">
        <f>VLOOKUP(T88,人口!$A$2:$E$1748,5,0)</f>
        <v>2323</v>
      </c>
      <c r="AG88" s="14">
        <f t="shared" si="38"/>
        <v>1</v>
      </c>
      <c r="AH88" s="14">
        <f t="shared" si="39"/>
        <v>0</v>
      </c>
      <c r="AI88" s="14">
        <f t="shared" si="40"/>
        <v>0</v>
      </c>
      <c r="AJ88" s="14">
        <f t="shared" si="41"/>
        <v>0</v>
      </c>
      <c r="AK88" s="14">
        <f t="shared" si="42"/>
        <v>0</v>
      </c>
      <c r="AL88" s="14">
        <f t="shared" si="43"/>
        <v>0</v>
      </c>
      <c r="AM88" s="14">
        <f t="shared" si="44"/>
        <v>0</v>
      </c>
      <c r="AN88" s="14">
        <f t="shared" si="45"/>
        <v>0</v>
      </c>
      <c r="AO88" s="5" t="str">
        <f t="shared" si="46"/>
        <v>5千人未満の市町村平均</v>
      </c>
    </row>
    <row r="89" spans="1:41" s="5" customFormat="1" ht="18" customHeight="1" x14ac:dyDescent="0.3">
      <c r="A89" s="5" t="str">
        <f t="shared" si="29"/>
        <v>01437</v>
      </c>
      <c r="B89" s="22">
        <v>1</v>
      </c>
      <c r="C89" s="23" t="s">
        <v>26</v>
      </c>
      <c r="D89" s="23">
        <v>1437</v>
      </c>
      <c r="E89" s="24" t="s">
        <v>1891</v>
      </c>
      <c r="F89" s="25">
        <v>0</v>
      </c>
      <c r="G89" s="26">
        <v>0.52228933267588185</v>
      </c>
      <c r="H89" s="26">
        <v>7.2531506302020663</v>
      </c>
      <c r="I89" s="26">
        <f t="shared" si="30"/>
        <v>7.7754399628779485</v>
      </c>
      <c r="J89" s="26">
        <v>2.2431865240122573</v>
      </c>
      <c r="K89" s="26">
        <v>3.9939852254536614</v>
      </c>
      <c r="L89" s="26">
        <f t="shared" si="31"/>
        <v>6.2371717494659187</v>
      </c>
      <c r="M89" s="26">
        <v>1.7778825395575311</v>
      </c>
      <c r="N89" s="26">
        <v>3.1707167680291315</v>
      </c>
      <c r="O89" s="26">
        <v>0.11158985779428275</v>
      </c>
      <c r="P89" s="26">
        <v>0</v>
      </c>
      <c r="Q89" s="26">
        <f t="shared" si="26"/>
        <v>5.0601891653809457</v>
      </c>
      <c r="R89" s="27">
        <v>0.157481727628105</v>
      </c>
      <c r="S89" s="143">
        <f t="shared" si="32"/>
        <v>19.230282605352919</v>
      </c>
      <c r="T89" s="140" t="str">
        <f t="shared" si="33"/>
        <v>01437</v>
      </c>
      <c r="U89" s="5" t="str">
        <f t="shared" si="27"/>
        <v>北海道北竜町</v>
      </c>
      <c r="V89" s="21">
        <f t="shared" si="34"/>
        <v>0</v>
      </c>
      <c r="W89" s="21">
        <f t="shared" si="34"/>
        <v>2.7159732563186462E-2</v>
      </c>
      <c r="X89" s="21">
        <f t="shared" si="34"/>
        <v>0.37717337696238995</v>
      </c>
      <c r="Y89" s="21">
        <f t="shared" si="35"/>
        <v>0.11664865098695151</v>
      </c>
      <c r="Z89" s="21">
        <f t="shared" si="35"/>
        <v>0.20769248728263101</v>
      </c>
      <c r="AA89" s="21">
        <f t="shared" si="36"/>
        <v>9.2452231516485447E-2</v>
      </c>
      <c r="AB89" s="21">
        <f t="shared" si="36"/>
        <v>0.16488144418358858</v>
      </c>
      <c r="AC89" s="21">
        <f t="shared" si="36"/>
        <v>5.8028194428729162E-3</v>
      </c>
      <c r="AD89" s="21">
        <f t="shared" si="28"/>
        <v>0</v>
      </c>
      <c r="AE89" s="21">
        <f t="shared" si="37"/>
        <v>8.1892570618940664E-3</v>
      </c>
      <c r="AF89" s="137">
        <f>VLOOKUP(T89,人口!$A$2:$E$1748,5,0)</f>
        <v>1798</v>
      </c>
      <c r="AG89" s="14">
        <f t="shared" si="38"/>
        <v>1</v>
      </c>
      <c r="AH89" s="14">
        <f t="shared" si="39"/>
        <v>0</v>
      </c>
      <c r="AI89" s="14">
        <f t="shared" si="40"/>
        <v>0</v>
      </c>
      <c r="AJ89" s="14">
        <f t="shared" si="41"/>
        <v>0</v>
      </c>
      <c r="AK89" s="14">
        <f t="shared" si="42"/>
        <v>0</v>
      </c>
      <c r="AL89" s="14">
        <f t="shared" si="43"/>
        <v>0</v>
      </c>
      <c r="AM89" s="14">
        <f t="shared" si="44"/>
        <v>0</v>
      </c>
      <c r="AN89" s="14">
        <f t="shared" si="45"/>
        <v>0</v>
      </c>
      <c r="AO89" s="5" t="str">
        <f t="shared" si="46"/>
        <v>5千人未満の市町村平均</v>
      </c>
    </row>
    <row r="90" spans="1:41" s="5" customFormat="1" ht="18" customHeight="1" x14ac:dyDescent="0.3">
      <c r="A90" s="5" t="str">
        <f t="shared" si="29"/>
        <v>01438</v>
      </c>
      <c r="B90" s="22">
        <v>1</v>
      </c>
      <c r="C90" s="23" t="s">
        <v>26</v>
      </c>
      <c r="D90" s="23">
        <v>1438</v>
      </c>
      <c r="E90" s="24" t="s">
        <v>1892</v>
      </c>
      <c r="F90" s="25">
        <v>1.5566119866120072</v>
      </c>
      <c r="G90" s="26">
        <v>0.68920654208776155</v>
      </c>
      <c r="H90" s="26">
        <v>3.1516666428854219</v>
      </c>
      <c r="I90" s="26">
        <f t="shared" si="30"/>
        <v>5.3974851715851901</v>
      </c>
      <c r="J90" s="26">
        <v>4.9744303670564696</v>
      </c>
      <c r="K90" s="26">
        <v>7.2135269742644779</v>
      </c>
      <c r="L90" s="26">
        <f t="shared" si="31"/>
        <v>12.187957341320947</v>
      </c>
      <c r="M90" s="26">
        <v>2.8236021711504566</v>
      </c>
      <c r="N90" s="26">
        <v>5.0856564852910351</v>
      </c>
      <c r="O90" s="26">
        <v>0.18724505059252006</v>
      </c>
      <c r="P90" s="26">
        <v>0</v>
      </c>
      <c r="Q90" s="26">
        <f t="shared" si="26"/>
        <v>8.096503707034012</v>
      </c>
      <c r="R90" s="27">
        <v>0.24729801898308942</v>
      </c>
      <c r="S90" s="143">
        <f t="shared" si="32"/>
        <v>25.929244238923239</v>
      </c>
      <c r="T90" s="140" t="str">
        <f t="shared" si="33"/>
        <v>01438</v>
      </c>
      <c r="U90" s="5" t="str">
        <f t="shared" si="27"/>
        <v>北海道沼田町</v>
      </c>
      <c r="V90" s="21">
        <f t="shared" si="34"/>
        <v>6.0033064298701228E-2</v>
      </c>
      <c r="W90" s="21">
        <f t="shared" si="34"/>
        <v>2.6580278844115748E-2</v>
      </c>
      <c r="X90" s="21">
        <f t="shared" si="34"/>
        <v>0.12154872752343285</v>
      </c>
      <c r="Y90" s="21">
        <f t="shared" si="35"/>
        <v>0.19184633077693752</v>
      </c>
      <c r="Z90" s="21">
        <f t="shared" si="35"/>
        <v>0.27820043298585678</v>
      </c>
      <c r="AA90" s="21">
        <f t="shared" si="36"/>
        <v>0.10889643157866725</v>
      </c>
      <c r="AB90" s="21">
        <f t="shared" si="36"/>
        <v>0.19613593201674537</v>
      </c>
      <c r="AC90" s="21">
        <f t="shared" si="36"/>
        <v>7.2213848142723873E-3</v>
      </c>
      <c r="AD90" s="21">
        <f t="shared" si="28"/>
        <v>0</v>
      </c>
      <c r="AE90" s="21">
        <f t="shared" si="37"/>
        <v>9.5374171612708347E-3</v>
      </c>
      <c r="AF90" s="137">
        <f>VLOOKUP(T90,人口!$A$2:$E$1748,5,0)</f>
        <v>3017</v>
      </c>
      <c r="AG90" s="14">
        <f t="shared" si="38"/>
        <v>1</v>
      </c>
      <c r="AH90" s="14">
        <f t="shared" si="39"/>
        <v>0</v>
      </c>
      <c r="AI90" s="14">
        <f t="shared" si="40"/>
        <v>0</v>
      </c>
      <c r="AJ90" s="14">
        <f t="shared" si="41"/>
        <v>0</v>
      </c>
      <c r="AK90" s="14">
        <f t="shared" si="42"/>
        <v>0</v>
      </c>
      <c r="AL90" s="14">
        <f t="shared" si="43"/>
        <v>0</v>
      </c>
      <c r="AM90" s="14">
        <f t="shared" si="44"/>
        <v>0</v>
      </c>
      <c r="AN90" s="14">
        <f t="shared" si="45"/>
        <v>0</v>
      </c>
      <c r="AO90" s="5" t="str">
        <f t="shared" si="46"/>
        <v>5千人未満の市町村平均</v>
      </c>
    </row>
    <row r="91" spans="1:41" s="5" customFormat="1" ht="18" customHeight="1" x14ac:dyDescent="0.3">
      <c r="A91" s="5" t="str">
        <f t="shared" si="29"/>
        <v>01452</v>
      </c>
      <c r="B91" s="22">
        <v>1</v>
      </c>
      <c r="C91" s="23" t="s">
        <v>26</v>
      </c>
      <c r="D91" s="23">
        <v>1452</v>
      </c>
      <c r="E91" s="24" t="s">
        <v>1893</v>
      </c>
      <c r="F91" s="25">
        <v>9.4690650476559899</v>
      </c>
      <c r="G91" s="26">
        <v>0.88573809510497492</v>
      </c>
      <c r="H91" s="26">
        <v>5.1376483630597969</v>
      </c>
      <c r="I91" s="26">
        <f t="shared" si="30"/>
        <v>15.49245150582076</v>
      </c>
      <c r="J91" s="26">
        <v>8.0200957521693468</v>
      </c>
      <c r="K91" s="26">
        <v>14.982315309140807</v>
      </c>
      <c r="L91" s="26">
        <f t="shared" si="31"/>
        <v>23.002411061310156</v>
      </c>
      <c r="M91" s="26">
        <v>6.799565093097379</v>
      </c>
      <c r="N91" s="26">
        <v>8.6749656035759077</v>
      </c>
      <c r="O91" s="26">
        <v>0.42333393771679789</v>
      </c>
      <c r="P91" s="26">
        <v>0</v>
      </c>
      <c r="Q91" s="26">
        <f t="shared" si="26"/>
        <v>15.897864634390086</v>
      </c>
      <c r="R91" s="27">
        <v>0</v>
      </c>
      <c r="S91" s="143">
        <f t="shared" si="32"/>
        <v>54.392727201520998</v>
      </c>
      <c r="T91" s="140" t="str">
        <f t="shared" si="33"/>
        <v>01452</v>
      </c>
      <c r="U91" s="5" t="str">
        <f t="shared" si="27"/>
        <v>北海道鷹栖町</v>
      </c>
      <c r="V91" s="21">
        <f t="shared" si="34"/>
        <v>0.17408696961587916</v>
      </c>
      <c r="W91" s="21">
        <f t="shared" si="34"/>
        <v>1.6284127321349071E-2</v>
      </c>
      <c r="X91" s="21">
        <f t="shared" si="34"/>
        <v>9.4454693253846103E-2</v>
      </c>
      <c r="Y91" s="21">
        <f t="shared" si="35"/>
        <v>0.14744794322328222</v>
      </c>
      <c r="Z91" s="21">
        <f t="shared" si="35"/>
        <v>0.27544703271877591</v>
      </c>
      <c r="AA91" s="21">
        <f t="shared" si="36"/>
        <v>0.12500871794689569</v>
      </c>
      <c r="AB91" s="21">
        <f t="shared" si="36"/>
        <v>0.15948760155812389</v>
      </c>
      <c r="AC91" s="21">
        <f t="shared" si="36"/>
        <v>7.7829143618479953E-3</v>
      </c>
      <c r="AD91" s="21">
        <f t="shared" si="28"/>
        <v>0</v>
      </c>
      <c r="AE91" s="21">
        <f t="shared" si="37"/>
        <v>0</v>
      </c>
      <c r="AF91" s="137">
        <f>VLOOKUP(T91,人口!$A$2:$E$1748,5,0)</f>
        <v>6821</v>
      </c>
      <c r="AG91" s="14">
        <f t="shared" si="38"/>
        <v>0</v>
      </c>
      <c r="AH91" s="14">
        <f t="shared" si="39"/>
        <v>1</v>
      </c>
      <c r="AI91" s="14">
        <f t="shared" si="40"/>
        <v>0</v>
      </c>
      <c r="AJ91" s="14">
        <f t="shared" si="41"/>
        <v>0</v>
      </c>
      <c r="AK91" s="14">
        <f t="shared" si="42"/>
        <v>0</v>
      </c>
      <c r="AL91" s="14">
        <f t="shared" si="43"/>
        <v>0</v>
      </c>
      <c r="AM91" s="14">
        <f t="shared" si="44"/>
        <v>0</v>
      </c>
      <c r="AN91" s="14">
        <f t="shared" si="45"/>
        <v>0</v>
      </c>
      <c r="AO91" s="5" t="str">
        <f t="shared" si="46"/>
        <v>5千～1万人未満の市町村平均</v>
      </c>
    </row>
    <row r="92" spans="1:41" s="5" customFormat="1" ht="18" customHeight="1" x14ac:dyDescent="0.3">
      <c r="A92" s="5" t="str">
        <f t="shared" si="29"/>
        <v>01453</v>
      </c>
      <c r="B92" s="22">
        <v>1</v>
      </c>
      <c r="C92" s="23" t="s">
        <v>26</v>
      </c>
      <c r="D92" s="23">
        <v>1453</v>
      </c>
      <c r="E92" s="24" t="s">
        <v>1894</v>
      </c>
      <c r="F92" s="25">
        <v>9.1435376410236895</v>
      </c>
      <c r="G92" s="26">
        <v>0.73766637707830729</v>
      </c>
      <c r="H92" s="26">
        <v>7.9439268806975019</v>
      </c>
      <c r="I92" s="26">
        <f t="shared" si="30"/>
        <v>17.8251308987995</v>
      </c>
      <c r="J92" s="26">
        <v>11.952711457446064</v>
      </c>
      <c r="K92" s="26">
        <v>21.202216690731447</v>
      </c>
      <c r="L92" s="26">
        <f t="shared" si="31"/>
        <v>33.154928148177511</v>
      </c>
      <c r="M92" s="26">
        <v>12.279645293362893</v>
      </c>
      <c r="N92" s="26">
        <v>7.558719336227262</v>
      </c>
      <c r="O92" s="26">
        <v>0.63546638151037882</v>
      </c>
      <c r="P92" s="26">
        <v>0</v>
      </c>
      <c r="Q92" s="26">
        <f t="shared" si="26"/>
        <v>20.473831011100536</v>
      </c>
      <c r="R92" s="27">
        <v>1.3280701637188421</v>
      </c>
      <c r="S92" s="143">
        <f t="shared" si="32"/>
        <v>72.781960221796396</v>
      </c>
      <c r="T92" s="140" t="str">
        <f t="shared" si="33"/>
        <v>01453</v>
      </c>
      <c r="U92" s="5" t="str">
        <f t="shared" si="27"/>
        <v>北海道東神楽町</v>
      </c>
      <c r="V92" s="21">
        <f t="shared" si="34"/>
        <v>0.12562917532256057</v>
      </c>
      <c r="W92" s="21">
        <f t="shared" si="34"/>
        <v>1.0135291421532701E-2</v>
      </c>
      <c r="X92" s="21">
        <f t="shared" si="34"/>
        <v>0.10914692124929183</v>
      </c>
      <c r="Y92" s="21">
        <f t="shared" si="35"/>
        <v>0.16422629207871378</v>
      </c>
      <c r="Z92" s="21">
        <f t="shared" si="35"/>
        <v>0.29131142698162599</v>
      </c>
      <c r="AA92" s="21">
        <f t="shared" si="36"/>
        <v>0.16871825457766998</v>
      </c>
      <c r="AB92" s="21">
        <f t="shared" si="36"/>
        <v>0.10385429731753244</v>
      </c>
      <c r="AC92" s="21">
        <f t="shared" si="36"/>
        <v>8.7310973704727499E-3</v>
      </c>
      <c r="AD92" s="21">
        <f t="shared" si="28"/>
        <v>0</v>
      </c>
      <c r="AE92" s="21">
        <f t="shared" si="37"/>
        <v>1.8247243680599826E-2</v>
      </c>
      <c r="AF92" s="137">
        <f>VLOOKUP(T92,人口!$A$2:$E$1748,5,0)</f>
        <v>10239</v>
      </c>
      <c r="AG92" s="14">
        <f t="shared" si="38"/>
        <v>0</v>
      </c>
      <c r="AH92" s="14">
        <f t="shared" si="39"/>
        <v>0</v>
      </c>
      <c r="AI92" s="14">
        <f t="shared" si="40"/>
        <v>1</v>
      </c>
      <c r="AJ92" s="14">
        <f t="shared" si="41"/>
        <v>0</v>
      </c>
      <c r="AK92" s="14">
        <f t="shared" si="42"/>
        <v>0</v>
      </c>
      <c r="AL92" s="14">
        <f t="shared" si="43"/>
        <v>0</v>
      </c>
      <c r="AM92" s="14">
        <f t="shared" si="44"/>
        <v>0</v>
      </c>
      <c r="AN92" s="14">
        <f t="shared" si="45"/>
        <v>0</v>
      </c>
      <c r="AO92" s="5" t="str">
        <f t="shared" si="46"/>
        <v>1万～3万人未満の市町村平均</v>
      </c>
    </row>
    <row r="93" spans="1:41" s="5" customFormat="1" ht="18" customHeight="1" x14ac:dyDescent="0.3">
      <c r="A93" s="5" t="str">
        <f t="shared" si="29"/>
        <v>01454</v>
      </c>
      <c r="B93" s="22">
        <v>1</v>
      </c>
      <c r="C93" s="23" t="s">
        <v>26</v>
      </c>
      <c r="D93" s="23">
        <v>1454</v>
      </c>
      <c r="E93" s="24" t="s">
        <v>1895</v>
      </c>
      <c r="F93" s="25">
        <v>18.8488011299807</v>
      </c>
      <c r="G93" s="26">
        <v>0.38498646686933558</v>
      </c>
      <c r="H93" s="26">
        <v>11.354634617518711</v>
      </c>
      <c r="I93" s="26">
        <f t="shared" si="30"/>
        <v>30.588422214368748</v>
      </c>
      <c r="J93" s="26">
        <v>7.2410811852529564</v>
      </c>
      <c r="K93" s="26">
        <v>14.802098902626435</v>
      </c>
      <c r="L93" s="26">
        <f t="shared" si="31"/>
        <v>22.043180087879392</v>
      </c>
      <c r="M93" s="26">
        <v>6.2361179856637481</v>
      </c>
      <c r="N93" s="26">
        <v>9.2619571751989032</v>
      </c>
      <c r="O93" s="26">
        <v>0.39720527802191857</v>
      </c>
      <c r="P93" s="26">
        <v>0</v>
      </c>
      <c r="Q93" s="26">
        <f t="shared" si="26"/>
        <v>15.895280438884569</v>
      </c>
      <c r="R93" s="27">
        <v>1.5716589424864753</v>
      </c>
      <c r="S93" s="143">
        <f t="shared" si="32"/>
        <v>70.098541683619189</v>
      </c>
      <c r="T93" s="140" t="str">
        <f t="shared" si="33"/>
        <v>01454</v>
      </c>
      <c r="U93" s="5" t="str">
        <f t="shared" si="27"/>
        <v>北海道当麻町</v>
      </c>
      <c r="V93" s="21">
        <f t="shared" si="34"/>
        <v>0.26889006072412114</v>
      </c>
      <c r="W93" s="21">
        <f t="shared" si="34"/>
        <v>5.4920752646598955E-3</v>
      </c>
      <c r="X93" s="21">
        <f t="shared" si="34"/>
        <v>0.16198103904595337</v>
      </c>
      <c r="Y93" s="21">
        <f t="shared" si="35"/>
        <v>0.10329859953342041</v>
      </c>
      <c r="Z93" s="21">
        <f t="shared" si="35"/>
        <v>0.21116129590018887</v>
      </c>
      <c r="AA93" s="21">
        <f t="shared" si="36"/>
        <v>8.8962164345867137E-2</v>
      </c>
      <c r="AB93" s="21">
        <f t="shared" si="36"/>
        <v>0.13212767274106163</v>
      </c>
      <c r="AC93" s="21">
        <f t="shared" si="36"/>
        <v>5.6663843281455671E-3</v>
      </c>
      <c r="AD93" s="21">
        <f t="shared" si="28"/>
        <v>0</v>
      </c>
      <c r="AE93" s="21">
        <f t="shared" si="37"/>
        <v>2.2420708116581898E-2</v>
      </c>
      <c r="AF93" s="137">
        <f>VLOOKUP(T93,人口!$A$2:$E$1748,5,0)</f>
        <v>6400</v>
      </c>
      <c r="AG93" s="14">
        <f t="shared" si="38"/>
        <v>0</v>
      </c>
      <c r="AH93" s="14">
        <f t="shared" si="39"/>
        <v>1</v>
      </c>
      <c r="AI93" s="14">
        <f t="shared" si="40"/>
        <v>0</v>
      </c>
      <c r="AJ93" s="14">
        <f t="shared" si="41"/>
        <v>0</v>
      </c>
      <c r="AK93" s="14">
        <f t="shared" si="42"/>
        <v>0</v>
      </c>
      <c r="AL93" s="14">
        <f t="shared" si="43"/>
        <v>0</v>
      </c>
      <c r="AM93" s="14">
        <f t="shared" si="44"/>
        <v>0</v>
      </c>
      <c r="AN93" s="14">
        <f t="shared" si="45"/>
        <v>0</v>
      </c>
      <c r="AO93" s="5" t="str">
        <f t="shared" si="46"/>
        <v>5千～1万人未満の市町村平均</v>
      </c>
    </row>
    <row r="94" spans="1:41" s="5" customFormat="1" ht="18" customHeight="1" x14ac:dyDescent="0.3">
      <c r="A94" s="5" t="str">
        <f t="shared" si="29"/>
        <v>01455</v>
      </c>
      <c r="B94" s="22">
        <v>1</v>
      </c>
      <c r="C94" s="23" t="s">
        <v>26</v>
      </c>
      <c r="D94" s="23">
        <v>1455</v>
      </c>
      <c r="E94" s="24" t="s">
        <v>1896</v>
      </c>
      <c r="F94" s="25">
        <v>3.8210890876012091</v>
      </c>
      <c r="G94" s="26">
        <v>0.29883564910836535</v>
      </c>
      <c r="H94" s="26">
        <v>4.4900456282203267</v>
      </c>
      <c r="I94" s="26">
        <f t="shared" si="30"/>
        <v>8.6099703649299002</v>
      </c>
      <c r="J94" s="26">
        <v>4.115637199913702</v>
      </c>
      <c r="K94" s="26">
        <v>8.8159917781355208</v>
      </c>
      <c r="L94" s="26">
        <f t="shared" si="31"/>
        <v>12.931628978049222</v>
      </c>
      <c r="M94" s="26">
        <v>3.498465373274354</v>
      </c>
      <c r="N94" s="26">
        <v>4.8643317943512159</v>
      </c>
      <c r="O94" s="26">
        <v>0.22814478156383949</v>
      </c>
      <c r="P94" s="26">
        <v>0</v>
      </c>
      <c r="Q94" s="26">
        <f t="shared" si="26"/>
        <v>8.5909419491894088</v>
      </c>
      <c r="R94" s="27">
        <v>0.96342503378678634</v>
      </c>
      <c r="S94" s="143">
        <f t="shared" si="32"/>
        <v>31.09596632595532</v>
      </c>
      <c r="T94" s="140" t="str">
        <f t="shared" si="33"/>
        <v>01455</v>
      </c>
      <c r="U94" s="5" t="str">
        <f t="shared" si="27"/>
        <v>北海道比布町</v>
      </c>
      <c r="V94" s="21">
        <f t="shared" si="34"/>
        <v>0.12288053850932446</v>
      </c>
      <c r="W94" s="21">
        <f t="shared" si="34"/>
        <v>9.6101097478656534E-3</v>
      </c>
      <c r="X94" s="21">
        <f t="shared" si="34"/>
        <v>0.14439318531396</v>
      </c>
      <c r="Y94" s="21">
        <f t="shared" si="35"/>
        <v>0.13235276745455063</v>
      </c>
      <c r="Z94" s="21">
        <f t="shared" si="35"/>
        <v>0.28350917561860584</v>
      </c>
      <c r="AA94" s="21">
        <f t="shared" si="36"/>
        <v>0.11250543998545044</v>
      </c>
      <c r="AB94" s="21">
        <f t="shared" si="36"/>
        <v>0.15642967140374839</v>
      </c>
      <c r="AC94" s="21">
        <f t="shared" si="36"/>
        <v>7.3367966498410625E-3</v>
      </c>
      <c r="AD94" s="21">
        <f t="shared" si="28"/>
        <v>0</v>
      </c>
      <c r="AE94" s="21">
        <f t="shared" si="37"/>
        <v>3.0982315316653481E-2</v>
      </c>
      <c r="AF94" s="137">
        <f>VLOOKUP(T94,人口!$A$2:$E$1748,5,0)</f>
        <v>3676</v>
      </c>
      <c r="AG94" s="14">
        <f t="shared" si="38"/>
        <v>1</v>
      </c>
      <c r="AH94" s="14">
        <f t="shared" si="39"/>
        <v>0</v>
      </c>
      <c r="AI94" s="14">
        <f t="shared" si="40"/>
        <v>0</v>
      </c>
      <c r="AJ94" s="14">
        <f t="shared" si="41"/>
        <v>0</v>
      </c>
      <c r="AK94" s="14">
        <f t="shared" si="42"/>
        <v>0</v>
      </c>
      <c r="AL94" s="14">
        <f t="shared" si="43"/>
        <v>0</v>
      </c>
      <c r="AM94" s="14">
        <f t="shared" si="44"/>
        <v>0</v>
      </c>
      <c r="AN94" s="14">
        <f t="shared" si="45"/>
        <v>0</v>
      </c>
      <c r="AO94" s="5" t="str">
        <f t="shared" si="46"/>
        <v>5千人未満の市町村平均</v>
      </c>
    </row>
    <row r="95" spans="1:41" s="5" customFormat="1" ht="18" customHeight="1" x14ac:dyDescent="0.3">
      <c r="A95" s="5" t="str">
        <f t="shared" si="29"/>
        <v>01456</v>
      </c>
      <c r="B95" s="22">
        <v>1</v>
      </c>
      <c r="C95" s="23" t="s">
        <v>26</v>
      </c>
      <c r="D95" s="23">
        <v>1456</v>
      </c>
      <c r="E95" s="24" t="s">
        <v>1897</v>
      </c>
      <c r="F95" s="25">
        <v>3.5833085256608057</v>
      </c>
      <c r="G95" s="26">
        <v>0.37690982770424464</v>
      </c>
      <c r="H95" s="26">
        <v>11.656849227110463</v>
      </c>
      <c r="I95" s="26">
        <f t="shared" si="30"/>
        <v>15.617067580475513</v>
      </c>
      <c r="J95" s="26">
        <v>3.3647797860183859</v>
      </c>
      <c r="K95" s="26">
        <v>6.5852049083089632</v>
      </c>
      <c r="L95" s="26">
        <f t="shared" si="31"/>
        <v>9.9499846943273482</v>
      </c>
      <c r="M95" s="26">
        <v>2.7233276859292173</v>
      </c>
      <c r="N95" s="26">
        <v>3.5123266170884158</v>
      </c>
      <c r="O95" s="26">
        <v>0.16899843313338817</v>
      </c>
      <c r="P95" s="26">
        <v>0</v>
      </c>
      <c r="Q95" s="26">
        <f t="shared" si="26"/>
        <v>6.4046527361510206</v>
      </c>
      <c r="R95" s="27">
        <v>0.80310907639442142</v>
      </c>
      <c r="S95" s="143">
        <f t="shared" si="32"/>
        <v>32.774814087348304</v>
      </c>
      <c r="T95" s="140" t="str">
        <f t="shared" si="33"/>
        <v>01456</v>
      </c>
      <c r="U95" s="5" t="str">
        <f t="shared" si="27"/>
        <v>北海道愛別町</v>
      </c>
      <c r="V95" s="21">
        <f t="shared" si="34"/>
        <v>0.10933116252348264</v>
      </c>
      <c r="W95" s="21">
        <f t="shared" si="34"/>
        <v>1.1499983697840072E-2</v>
      </c>
      <c r="X95" s="21">
        <f t="shared" si="34"/>
        <v>0.35566484667292825</v>
      </c>
      <c r="Y95" s="21">
        <f t="shared" si="35"/>
        <v>0.10266358115871828</v>
      </c>
      <c r="Z95" s="21">
        <f t="shared" si="35"/>
        <v>0.20092272349001597</v>
      </c>
      <c r="AA95" s="21">
        <f t="shared" si="36"/>
        <v>8.3092086462222617E-2</v>
      </c>
      <c r="AB95" s="21">
        <f t="shared" si="36"/>
        <v>0.10716541694874906</v>
      </c>
      <c r="AC95" s="21">
        <f t="shared" si="36"/>
        <v>5.1563506259101784E-3</v>
      </c>
      <c r="AD95" s="21">
        <f t="shared" si="28"/>
        <v>0</v>
      </c>
      <c r="AE95" s="21">
        <f t="shared" si="37"/>
        <v>2.4503848420132965E-2</v>
      </c>
      <c r="AF95" s="137">
        <f>VLOOKUP(T95,人口!$A$2:$E$1748,5,0)</f>
        <v>2723</v>
      </c>
      <c r="AG95" s="14">
        <f t="shared" si="38"/>
        <v>1</v>
      </c>
      <c r="AH95" s="14">
        <f t="shared" si="39"/>
        <v>0</v>
      </c>
      <c r="AI95" s="14">
        <f t="shared" si="40"/>
        <v>0</v>
      </c>
      <c r="AJ95" s="14">
        <f t="shared" si="41"/>
        <v>0</v>
      </c>
      <c r="AK95" s="14">
        <f t="shared" si="42"/>
        <v>0</v>
      </c>
      <c r="AL95" s="14">
        <f t="shared" si="43"/>
        <v>0</v>
      </c>
      <c r="AM95" s="14">
        <f t="shared" si="44"/>
        <v>0</v>
      </c>
      <c r="AN95" s="14">
        <f t="shared" si="45"/>
        <v>0</v>
      </c>
      <c r="AO95" s="5" t="str">
        <f t="shared" si="46"/>
        <v>5千人未満の市町村平均</v>
      </c>
    </row>
    <row r="96" spans="1:41" s="5" customFormat="1" ht="18" customHeight="1" x14ac:dyDescent="0.3">
      <c r="A96" s="5" t="str">
        <f t="shared" si="29"/>
        <v>01457</v>
      </c>
      <c r="B96" s="22">
        <v>1</v>
      </c>
      <c r="C96" s="23" t="s">
        <v>26</v>
      </c>
      <c r="D96" s="23">
        <v>1457</v>
      </c>
      <c r="E96" s="24" t="s">
        <v>1898</v>
      </c>
      <c r="F96" s="25">
        <v>1.9688396042824625</v>
      </c>
      <c r="G96" s="26">
        <v>0.4926749890705483</v>
      </c>
      <c r="H96" s="26">
        <v>5.2671689100276913</v>
      </c>
      <c r="I96" s="26">
        <f t="shared" si="30"/>
        <v>7.7286835033807026</v>
      </c>
      <c r="J96" s="26">
        <v>7.4381812564004761</v>
      </c>
      <c r="K96" s="26">
        <v>9.8193587981885138</v>
      </c>
      <c r="L96" s="26">
        <f t="shared" si="31"/>
        <v>17.25754005458899</v>
      </c>
      <c r="M96" s="26">
        <v>3.2071918685840872</v>
      </c>
      <c r="N96" s="26">
        <v>3.3439273957211624</v>
      </c>
      <c r="O96" s="26">
        <v>0.21784226966514597</v>
      </c>
      <c r="P96" s="26">
        <v>0</v>
      </c>
      <c r="Q96" s="26">
        <f t="shared" si="26"/>
        <v>6.7689615339703959</v>
      </c>
      <c r="R96" s="27">
        <v>1.1787544476423077</v>
      </c>
      <c r="S96" s="143">
        <f t="shared" si="32"/>
        <v>32.933939539582397</v>
      </c>
      <c r="T96" s="140" t="str">
        <f t="shared" si="33"/>
        <v>01457</v>
      </c>
      <c r="U96" s="5" t="str">
        <f t="shared" si="27"/>
        <v>北海道上川町</v>
      </c>
      <c r="V96" s="21">
        <f t="shared" si="34"/>
        <v>5.9781478675400138E-2</v>
      </c>
      <c r="W96" s="21">
        <f t="shared" si="34"/>
        <v>1.495949151416932E-2</v>
      </c>
      <c r="X96" s="21">
        <f t="shared" si="34"/>
        <v>0.15993133477691684</v>
      </c>
      <c r="Y96" s="21">
        <f t="shared" si="35"/>
        <v>0.22585154890020764</v>
      </c>
      <c r="Z96" s="21">
        <f t="shared" si="35"/>
        <v>0.29815317983404011</v>
      </c>
      <c r="AA96" s="21">
        <f t="shared" si="36"/>
        <v>9.738257595115371E-2</v>
      </c>
      <c r="AB96" s="21">
        <f t="shared" si="36"/>
        <v>0.10153438800427103</v>
      </c>
      <c r="AC96" s="21">
        <f t="shared" si="36"/>
        <v>6.6145220617572133E-3</v>
      </c>
      <c r="AD96" s="21">
        <f t="shared" si="28"/>
        <v>0</v>
      </c>
      <c r="AE96" s="21">
        <f t="shared" si="37"/>
        <v>3.5791480282083933E-2</v>
      </c>
      <c r="AF96" s="137">
        <f>VLOOKUP(T96,人口!$A$2:$E$1748,5,0)</f>
        <v>3510</v>
      </c>
      <c r="AG96" s="14">
        <f t="shared" si="38"/>
        <v>1</v>
      </c>
      <c r="AH96" s="14">
        <f t="shared" si="39"/>
        <v>0</v>
      </c>
      <c r="AI96" s="14">
        <f t="shared" si="40"/>
        <v>0</v>
      </c>
      <c r="AJ96" s="14">
        <f t="shared" si="41"/>
        <v>0</v>
      </c>
      <c r="AK96" s="14">
        <f t="shared" si="42"/>
        <v>0</v>
      </c>
      <c r="AL96" s="14">
        <f t="shared" si="43"/>
        <v>0</v>
      </c>
      <c r="AM96" s="14">
        <f t="shared" si="44"/>
        <v>0</v>
      </c>
      <c r="AN96" s="14">
        <f t="shared" si="45"/>
        <v>0</v>
      </c>
      <c r="AO96" s="5" t="str">
        <f t="shared" si="46"/>
        <v>5千人未満の市町村平均</v>
      </c>
    </row>
    <row r="97" spans="1:41" s="5" customFormat="1" ht="18" customHeight="1" x14ac:dyDescent="0.3">
      <c r="A97" s="5" t="str">
        <f t="shared" si="29"/>
        <v>01458</v>
      </c>
      <c r="B97" s="22">
        <v>1</v>
      </c>
      <c r="C97" s="23" t="s">
        <v>26</v>
      </c>
      <c r="D97" s="23">
        <v>1458</v>
      </c>
      <c r="E97" s="24" t="s">
        <v>1899</v>
      </c>
      <c r="F97" s="25">
        <v>30.237148895430192</v>
      </c>
      <c r="G97" s="26">
        <v>0.51421269351079091</v>
      </c>
      <c r="H97" s="26">
        <v>15.110730479587636</v>
      </c>
      <c r="I97" s="26">
        <f t="shared" si="30"/>
        <v>45.862092068528618</v>
      </c>
      <c r="J97" s="26">
        <v>9.4185676855493732</v>
      </c>
      <c r="K97" s="26">
        <v>19.44388904879392</v>
      </c>
      <c r="L97" s="26">
        <f t="shared" si="31"/>
        <v>28.862456734343294</v>
      </c>
      <c r="M97" s="26">
        <v>7.5428696105310111</v>
      </c>
      <c r="N97" s="26">
        <v>7.462491209731688</v>
      </c>
      <c r="O97" s="26">
        <v>0.52009066090994971</v>
      </c>
      <c r="P97" s="26">
        <v>0</v>
      </c>
      <c r="Q97" s="26">
        <f t="shared" si="26"/>
        <v>15.525451481172649</v>
      </c>
      <c r="R97" s="27">
        <v>1.1229046319365377</v>
      </c>
      <c r="S97" s="143">
        <f t="shared" si="32"/>
        <v>91.372904915981096</v>
      </c>
      <c r="T97" s="140" t="str">
        <f t="shared" si="33"/>
        <v>01458</v>
      </c>
      <c r="U97" s="5" t="str">
        <f t="shared" si="27"/>
        <v>北海道東川町</v>
      </c>
      <c r="V97" s="21">
        <f t="shared" si="34"/>
        <v>0.3309202976881796</v>
      </c>
      <c r="W97" s="21">
        <f t="shared" si="34"/>
        <v>5.6276277303826342E-3</v>
      </c>
      <c r="X97" s="21">
        <f t="shared" si="34"/>
        <v>0.16537430317534726</v>
      </c>
      <c r="Y97" s="21">
        <f t="shared" si="35"/>
        <v>0.10307834356596086</v>
      </c>
      <c r="Z97" s="21">
        <f t="shared" si="35"/>
        <v>0.21279709851265974</v>
      </c>
      <c r="AA97" s="21">
        <f t="shared" si="36"/>
        <v>8.2550397379472673E-2</v>
      </c>
      <c r="AB97" s="21">
        <f t="shared" si="36"/>
        <v>8.1670723028818809E-2</v>
      </c>
      <c r="AC97" s="21">
        <f t="shared" si="36"/>
        <v>5.6919571659474078E-3</v>
      </c>
      <c r="AD97" s="21">
        <f t="shared" si="28"/>
        <v>0</v>
      </c>
      <c r="AE97" s="21">
        <f t="shared" si="37"/>
        <v>1.2289251753231083E-2</v>
      </c>
      <c r="AF97" s="137">
        <f>VLOOKUP(T97,人口!$A$2:$E$1748,5,0)</f>
        <v>8380</v>
      </c>
      <c r="AG97" s="14">
        <f t="shared" si="38"/>
        <v>0</v>
      </c>
      <c r="AH97" s="14">
        <f t="shared" si="39"/>
        <v>1</v>
      </c>
      <c r="AI97" s="14">
        <f t="shared" si="40"/>
        <v>0</v>
      </c>
      <c r="AJ97" s="14">
        <f t="shared" si="41"/>
        <v>0</v>
      </c>
      <c r="AK97" s="14">
        <f t="shared" si="42"/>
        <v>0</v>
      </c>
      <c r="AL97" s="14">
        <f t="shared" si="43"/>
        <v>0</v>
      </c>
      <c r="AM97" s="14">
        <f t="shared" si="44"/>
        <v>0</v>
      </c>
      <c r="AN97" s="14">
        <f t="shared" si="45"/>
        <v>0</v>
      </c>
      <c r="AO97" s="5" t="str">
        <f t="shared" si="46"/>
        <v>5千～1万人未満の市町村平均</v>
      </c>
    </row>
    <row r="98" spans="1:41" s="5" customFormat="1" ht="18" customHeight="1" x14ac:dyDescent="0.3">
      <c r="A98" s="5" t="str">
        <f t="shared" si="29"/>
        <v>01459</v>
      </c>
      <c r="B98" s="22">
        <v>1</v>
      </c>
      <c r="C98" s="23" t="s">
        <v>26</v>
      </c>
      <c r="D98" s="23">
        <v>1459</v>
      </c>
      <c r="E98" s="24" t="s">
        <v>1900</v>
      </c>
      <c r="F98" s="25">
        <v>15.378456017971795</v>
      </c>
      <c r="G98" s="26">
        <v>0.78881842512388334</v>
      </c>
      <c r="H98" s="26">
        <v>11.138767039238887</v>
      </c>
      <c r="I98" s="26">
        <f t="shared" si="30"/>
        <v>27.306041482334564</v>
      </c>
      <c r="J98" s="26">
        <v>14.205283699132014</v>
      </c>
      <c r="K98" s="26">
        <v>23.301494290939409</v>
      </c>
      <c r="L98" s="26">
        <f t="shared" si="31"/>
        <v>37.506777990071427</v>
      </c>
      <c r="M98" s="26">
        <v>9.9287656953982797</v>
      </c>
      <c r="N98" s="26">
        <v>13.212121767842175</v>
      </c>
      <c r="O98" s="26">
        <v>0.61517167433644637</v>
      </c>
      <c r="P98" s="26">
        <v>0</v>
      </c>
      <c r="Q98" s="26">
        <f t="shared" si="26"/>
        <v>23.756059137576898</v>
      </c>
      <c r="R98" s="27">
        <v>1.3408465201446127</v>
      </c>
      <c r="S98" s="143">
        <f t="shared" si="32"/>
        <v>89.909725130127498</v>
      </c>
      <c r="T98" s="140" t="str">
        <f t="shared" si="33"/>
        <v>01459</v>
      </c>
      <c r="U98" s="5" t="str">
        <f t="shared" si="27"/>
        <v>北海道美瑛町</v>
      </c>
      <c r="V98" s="21">
        <f t="shared" si="34"/>
        <v>0.17104329921723549</v>
      </c>
      <c r="W98" s="21">
        <f t="shared" si="34"/>
        <v>8.7734494125325854E-3</v>
      </c>
      <c r="X98" s="21">
        <f t="shared" si="34"/>
        <v>0.12388834492728798</v>
      </c>
      <c r="Y98" s="21">
        <f t="shared" si="35"/>
        <v>0.15799496304290248</v>
      </c>
      <c r="Z98" s="21">
        <f t="shared" si="35"/>
        <v>0.25916544909034989</v>
      </c>
      <c r="AA98" s="21">
        <f t="shared" si="36"/>
        <v>0.11043038649076337</v>
      </c>
      <c r="AB98" s="21">
        <f t="shared" si="36"/>
        <v>0.14694875052415188</v>
      </c>
      <c r="AC98" s="21">
        <f t="shared" si="36"/>
        <v>6.842103826322464E-3</v>
      </c>
      <c r="AD98" s="21">
        <f t="shared" si="28"/>
        <v>0</v>
      </c>
      <c r="AE98" s="21">
        <f t="shared" si="37"/>
        <v>1.4913253468453923E-2</v>
      </c>
      <c r="AF98" s="137">
        <f>VLOOKUP(T98,人口!$A$2:$E$1748,5,0)</f>
        <v>9912</v>
      </c>
      <c r="AG98" s="14">
        <f t="shared" si="38"/>
        <v>0</v>
      </c>
      <c r="AH98" s="14">
        <f t="shared" si="39"/>
        <v>1</v>
      </c>
      <c r="AI98" s="14">
        <f t="shared" si="40"/>
        <v>0</v>
      </c>
      <c r="AJ98" s="14">
        <f t="shared" si="41"/>
        <v>0</v>
      </c>
      <c r="AK98" s="14">
        <f t="shared" si="42"/>
        <v>0</v>
      </c>
      <c r="AL98" s="14">
        <f t="shared" si="43"/>
        <v>0</v>
      </c>
      <c r="AM98" s="14">
        <f t="shared" si="44"/>
        <v>0</v>
      </c>
      <c r="AN98" s="14">
        <f t="shared" si="45"/>
        <v>0</v>
      </c>
      <c r="AO98" s="5" t="str">
        <f t="shared" si="46"/>
        <v>5千～1万人未満の市町村平均</v>
      </c>
    </row>
    <row r="99" spans="1:41" s="5" customFormat="1" ht="18" customHeight="1" x14ac:dyDescent="0.3">
      <c r="A99" s="5" t="str">
        <f t="shared" si="29"/>
        <v>01460</v>
      </c>
      <c r="B99" s="22">
        <v>1</v>
      </c>
      <c r="C99" s="23" t="s">
        <v>26</v>
      </c>
      <c r="D99" s="23">
        <v>1460</v>
      </c>
      <c r="E99" s="24" t="s">
        <v>1901</v>
      </c>
      <c r="F99" s="25">
        <v>12.384889045720145</v>
      </c>
      <c r="G99" s="26">
        <v>0.86689260371976262</v>
      </c>
      <c r="H99" s="26">
        <v>12.045410868014145</v>
      </c>
      <c r="I99" s="26">
        <f t="shared" si="30"/>
        <v>25.29719251745405</v>
      </c>
      <c r="J99" s="26">
        <v>20.704893188163343</v>
      </c>
      <c r="K99" s="26">
        <v>26.150861799342326</v>
      </c>
      <c r="L99" s="26">
        <f t="shared" si="31"/>
        <v>46.855754987505669</v>
      </c>
      <c r="M99" s="26">
        <v>10.134089641327485</v>
      </c>
      <c r="N99" s="26">
        <v>8.4007154430635236</v>
      </c>
      <c r="O99" s="26">
        <v>0.66165710452994908</v>
      </c>
      <c r="P99" s="26">
        <v>0</v>
      </c>
      <c r="Q99" s="26">
        <f t="shared" si="26"/>
        <v>19.196462188920961</v>
      </c>
      <c r="R99" s="27">
        <v>1.0168717729600001</v>
      </c>
      <c r="S99" s="143">
        <f t="shared" si="32"/>
        <v>92.366281466840675</v>
      </c>
      <c r="T99" s="140" t="str">
        <f t="shared" si="33"/>
        <v>01460</v>
      </c>
      <c r="U99" s="5" t="str">
        <f t="shared" si="27"/>
        <v>北海道上富良野町</v>
      </c>
      <c r="V99" s="21">
        <f t="shared" si="34"/>
        <v>0.13408452574943486</v>
      </c>
      <c r="W99" s="21">
        <f t="shared" si="34"/>
        <v>9.3853794907936775E-3</v>
      </c>
      <c r="X99" s="21">
        <f t="shared" si="34"/>
        <v>0.13040917829238827</v>
      </c>
      <c r="Y99" s="21">
        <f t="shared" si="35"/>
        <v>0.22416073116028126</v>
      </c>
      <c r="Z99" s="21">
        <f t="shared" si="35"/>
        <v>0.28312130123729662</v>
      </c>
      <c r="AA99" s="21">
        <f t="shared" si="36"/>
        <v>0.10971633241472002</v>
      </c>
      <c r="AB99" s="21">
        <f t="shared" si="36"/>
        <v>9.0950023208191677E-2</v>
      </c>
      <c r="AC99" s="21">
        <f t="shared" si="36"/>
        <v>7.1634052386041194E-3</v>
      </c>
      <c r="AD99" s="21">
        <f t="shared" si="28"/>
        <v>0</v>
      </c>
      <c r="AE99" s="21">
        <f t="shared" si="37"/>
        <v>1.1009123208289544E-2</v>
      </c>
      <c r="AF99" s="137">
        <f>VLOOKUP(T99,人口!$A$2:$E$1748,5,0)</f>
        <v>10661</v>
      </c>
      <c r="AG99" s="14">
        <f t="shared" si="38"/>
        <v>0</v>
      </c>
      <c r="AH99" s="14">
        <f t="shared" si="39"/>
        <v>0</v>
      </c>
      <c r="AI99" s="14">
        <f t="shared" si="40"/>
        <v>1</v>
      </c>
      <c r="AJ99" s="14">
        <f t="shared" si="41"/>
        <v>0</v>
      </c>
      <c r="AK99" s="14">
        <f t="shared" si="42"/>
        <v>0</v>
      </c>
      <c r="AL99" s="14">
        <f t="shared" si="43"/>
        <v>0</v>
      </c>
      <c r="AM99" s="14">
        <f t="shared" si="44"/>
        <v>0</v>
      </c>
      <c r="AN99" s="14">
        <f t="shared" si="45"/>
        <v>0</v>
      </c>
      <c r="AO99" s="5" t="str">
        <f t="shared" si="46"/>
        <v>1万～3万人未満の市町村平均</v>
      </c>
    </row>
    <row r="100" spans="1:41" s="5" customFormat="1" ht="18" customHeight="1" x14ac:dyDescent="0.3">
      <c r="A100" s="5" t="str">
        <f t="shared" si="29"/>
        <v>01461</v>
      </c>
      <c r="B100" s="22">
        <v>1</v>
      </c>
      <c r="C100" s="23" t="s">
        <v>26</v>
      </c>
      <c r="D100" s="23">
        <v>1461</v>
      </c>
      <c r="E100" s="24" t="s">
        <v>1902</v>
      </c>
      <c r="F100" s="25">
        <v>2.12817132282703</v>
      </c>
      <c r="G100" s="26">
        <v>0.20191597912727391</v>
      </c>
      <c r="H100" s="26">
        <v>5.3966894569955848</v>
      </c>
      <c r="I100" s="26">
        <f t="shared" si="30"/>
        <v>7.7267767589498888</v>
      </c>
      <c r="J100" s="26">
        <v>6.2884308413732732</v>
      </c>
      <c r="K100" s="26">
        <v>10.588931561141779</v>
      </c>
      <c r="L100" s="26">
        <f t="shared" si="31"/>
        <v>16.877362402515054</v>
      </c>
      <c r="M100" s="26">
        <v>4.7431423168141826</v>
      </c>
      <c r="N100" s="26">
        <v>6.3173765044343693</v>
      </c>
      <c r="O100" s="26">
        <v>0.30646869732378657</v>
      </c>
      <c r="P100" s="26">
        <v>0</v>
      </c>
      <c r="Q100" s="26">
        <f t="shared" si="26"/>
        <v>11.366987518572339</v>
      </c>
      <c r="R100" s="27">
        <v>0</v>
      </c>
      <c r="S100" s="143">
        <f t="shared" si="32"/>
        <v>35.97112668003728</v>
      </c>
      <c r="T100" s="140" t="str">
        <f t="shared" si="33"/>
        <v>01461</v>
      </c>
      <c r="U100" s="5" t="str">
        <f t="shared" si="27"/>
        <v>北海道中富良野町</v>
      </c>
      <c r="V100" s="21">
        <f t="shared" si="34"/>
        <v>5.9163321231416717E-2</v>
      </c>
      <c r="W100" s="21">
        <f t="shared" si="34"/>
        <v>5.6132792537557695E-3</v>
      </c>
      <c r="X100" s="21">
        <f t="shared" si="34"/>
        <v>0.1500283687247016</v>
      </c>
      <c r="Y100" s="21">
        <f t="shared" si="35"/>
        <v>0.17481884560661073</v>
      </c>
      <c r="Z100" s="21">
        <f t="shared" si="35"/>
        <v>0.29437308581769461</v>
      </c>
      <c r="AA100" s="21">
        <f t="shared" si="36"/>
        <v>0.13185970956663032</v>
      </c>
      <c r="AB100" s="21">
        <f t="shared" si="36"/>
        <v>0.17562353719491064</v>
      </c>
      <c r="AC100" s="21">
        <f t="shared" si="36"/>
        <v>8.5198526042795878E-3</v>
      </c>
      <c r="AD100" s="21">
        <f t="shared" si="28"/>
        <v>0</v>
      </c>
      <c r="AE100" s="21">
        <f t="shared" si="37"/>
        <v>0</v>
      </c>
      <c r="AF100" s="137">
        <f>VLOOKUP(T100,人口!$A$2:$E$1748,5,0)</f>
        <v>4938</v>
      </c>
      <c r="AG100" s="14">
        <f t="shared" si="38"/>
        <v>1</v>
      </c>
      <c r="AH100" s="14">
        <f t="shared" si="39"/>
        <v>0</v>
      </c>
      <c r="AI100" s="14">
        <f t="shared" si="40"/>
        <v>0</v>
      </c>
      <c r="AJ100" s="14">
        <f t="shared" si="41"/>
        <v>0</v>
      </c>
      <c r="AK100" s="14">
        <f t="shared" si="42"/>
        <v>0</v>
      </c>
      <c r="AL100" s="14">
        <f t="shared" si="43"/>
        <v>0</v>
      </c>
      <c r="AM100" s="14">
        <f t="shared" si="44"/>
        <v>0</v>
      </c>
      <c r="AN100" s="14">
        <f t="shared" si="45"/>
        <v>0</v>
      </c>
      <c r="AO100" s="5" t="str">
        <f t="shared" si="46"/>
        <v>5千人未満の市町村平均</v>
      </c>
    </row>
    <row r="101" spans="1:41" s="5" customFormat="1" ht="18" customHeight="1" x14ac:dyDescent="0.3">
      <c r="A101" s="5" t="str">
        <f t="shared" si="29"/>
        <v>01462</v>
      </c>
      <c r="B101" s="22">
        <v>1</v>
      </c>
      <c r="C101" s="23" t="s">
        <v>26</v>
      </c>
      <c r="D101" s="23">
        <v>1462</v>
      </c>
      <c r="E101" s="24" t="s">
        <v>1903</v>
      </c>
      <c r="F101" s="25">
        <v>4.8172652631089274</v>
      </c>
      <c r="G101" s="26">
        <v>0.30152786216339572</v>
      </c>
      <c r="H101" s="26">
        <v>4.7059132065001501</v>
      </c>
      <c r="I101" s="26">
        <f t="shared" si="30"/>
        <v>9.8247063317724734</v>
      </c>
      <c r="J101" s="26">
        <v>4.4582158950034394</v>
      </c>
      <c r="K101" s="26">
        <v>6.5364977714131873</v>
      </c>
      <c r="L101" s="26">
        <f t="shared" si="31"/>
        <v>10.994713666416626</v>
      </c>
      <c r="M101" s="26">
        <v>2.4272792057522246</v>
      </c>
      <c r="N101" s="26">
        <v>2.9590148897388704</v>
      </c>
      <c r="O101" s="26">
        <v>0.15106213229771093</v>
      </c>
      <c r="P101" s="26">
        <v>0</v>
      </c>
      <c r="Q101" s="26">
        <f t="shared" si="26"/>
        <v>5.5373562277888064</v>
      </c>
      <c r="R101" s="27">
        <v>0</v>
      </c>
      <c r="S101" s="143">
        <f t="shared" si="32"/>
        <v>26.356776225977903</v>
      </c>
      <c r="T101" s="140" t="str">
        <f t="shared" si="33"/>
        <v>01462</v>
      </c>
      <c r="U101" s="5" t="str">
        <f t="shared" si="27"/>
        <v>北海道南富良野町</v>
      </c>
      <c r="V101" s="21">
        <f t="shared" si="34"/>
        <v>0.18277141414437892</v>
      </c>
      <c r="W101" s="21">
        <f t="shared" si="34"/>
        <v>1.1440240626477007E-2</v>
      </c>
      <c r="X101" s="21">
        <f t="shared" si="34"/>
        <v>0.17854661610177816</v>
      </c>
      <c r="Y101" s="21">
        <f t="shared" si="35"/>
        <v>0.16914875540087143</v>
      </c>
      <c r="Z101" s="21">
        <f t="shared" si="35"/>
        <v>0.24800065513970751</v>
      </c>
      <c r="AA101" s="21">
        <f t="shared" si="36"/>
        <v>9.2093175012801343E-2</v>
      </c>
      <c r="AB101" s="21">
        <f t="shared" si="36"/>
        <v>0.11226770923609355</v>
      </c>
      <c r="AC101" s="21">
        <f t="shared" si="36"/>
        <v>5.7314343378922147E-3</v>
      </c>
      <c r="AD101" s="21">
        <f t="shared" si="28"/>
        <v>0</v>
      </c>
      <c r="AE101" s="21">
        <f t="shared" si="37"/>
        <v>0</v>
      </c>
      <c r="AF101" s="137">
        <f>VLOOKUP(T101,人口!$A$2:$E$1748,5,0)</f>
        <v>2434</v>
      </c>
      <c r="AG101" s="14">
        <f t="shared" si="38"/>
        <v>1</v>
      </c>
      <c r="AH101" s="14">
        <f t="shared" si="39"/>
        <v>0</v>
      </c>
      <c r="AI101" s="14">
        <f t="shared" si="40"/>
        <v>0</v>
      </c>
      <c r="AJ101" s="14">
        <f t="shared" si="41"/>
        <v>0</v>
      </c>
      <c r="AK101" s="14">
        <f t="shared" si="42"/>
        <v>0</v>
      </c>
      <c r="AL101" s="14">
        <f t="shared" si="43"/>
        <v>0</v>
      </c>
      <c r="AM101" s="14">
        <f t="shared" si="44"/>
        <v>0</v>
      </c>
      <c r="AN101" s="14">
        <f t="shared" si="45"/>
        <v>0</v>
      </c>
      <c r="AO101" s="5" t="str">
        <f t="shared" si="46"/>
        <v>5千人未満の市町村平均</v>
      </c>
    </row>
    <row r="102" spans="1:41" s="5" customFormat="1" ht="18" customHeight="1" x14ac:dyDescent="0.3">
      <c r="A102" s="5" t="str">
        <f t="shared" si="29"/>
        <v>01463</v>
      </c>
      <c r="B102" s="22">
        <v>1</v>
      </c>
      <c r="C102" s="23" t="s">
        <v>26</v>
      </c>
      <c r="D102" s="23">
        <v>1463</v>
      </c>
      <c r="E102" s="24" t="s">
        <v>1904</v>
      </c>
      <c r="F102" s="25">
        <v>0</v>
      </c>
      <c r="G102" s="26">
        <v>8.6150817760970194E-2</v>
      </c>
      <c r="H102" s="26">
        <v>0.99299086008718773</v>
      </c>
      <c r="I102" s="26">
        <f t="shared" si="30"/>
        <v>1.079141677848158</v>
      </c>
      <c r="J102" s="26">
        <v>2.0085435821699709</v>
      </c>
      <c r="K102" s="26">
        <v>5.5380014650497715</v>
      </c>
      <c r="L102" s="26">
        <f t="shared" si="31"/>
        <v>7.5465450472197428</v>
      </c>
      <c r="M102" s="26">
        <v>1.3019766493805376</v>
      </c>
      <c r="N102" s="26">
        <v>1.3904964278610303</v>
      </c>
      <c r="O102" s="26">
        <v>0.10010814272646167</v>
      </c>
      <c r="P102" s="26">
        <v>0</v>
      </c>
      <c r="Q102" s="26">
        <f t="shared" si="26"/>
        <v>2.7925812199680298</v>
      </c>
      <c r="R102" s="27">
        <v>0</v>
      </c>
      <c r="S102" s="143">
        <f t="shared" si="32"/>
        <v>11.418267945035931</v>
      </c>
      <c r="T102" s="140" t="str">
        <f t="shared" si="33"/>
        <v>01463</v>
      </c>
      <c r="U102" s="5" t="str">
        <f t="shared" si="27"/>
        <v>北海道占冠村</v>
      </c>
      <c r="V102" s="21">
        <f t="shared" si="34"/>
        <v>0</v>
      </c>
      <c r="W102" s="21">
        <f t="shared" si="34"/>
        <v>7.5449987840252161E-3</v>
      </c>
      <c r="X102" s="21">
        <f t="shared" si="34"/>
        <v>8.6965104065445276E-2</v>
      </c>
      <c r="Y102" s="21">
        <f t="shared" si="35"/>
        <v>0.175906152477634</v>
      </c>
      <c r="Z102" s="21">
        <f t="shared" si="35"/>
        <v>0.48501239344776514</v>
      </c>
      <c r="AA102" s="21">
        <f t="shared" si="36"/>
        <v>0.11402575729067291</v>
      </c>
      <c r="AB102" s="21">
        <f t="shared" si="36"/>
        <v>0.12177822718423295</v>
      </c>
      <c r="AC102" s="21">
        <f t="shared" si="36"/>
        <v>8.7673667502244489E-3</v>
      </c>
      <c r="AD102" s="21">
        <f t="shared" si="28"/>
        <v>0</v>
      </c>
      <c r="AE102" s="21">
        <f t="shared" si="37"/>
        <v>0</v>
      </c>
      <c r="AF102" s="137">
        <f>VLOOKUP(T102,人口!$A$2:$E$1748,5,0)</f>
        <v>1613</v>
      </c>
      <c r="AG102" s="14">
        <f t="shared" si="38"/>
        <v>1</v>
      </c>
      <c r="AH102" s="14">
        <f t="shared" si="39"/>
        <v>0</v>
      </c>
      <c r="AI102" s="14">
        <f t="shared" si="40"/>
        <v>0</v>
      </c>
      <c r="AJ102" s="14">
        <f t="shared" si="41"/>
        <v>0</v>
      </c>
      <c r="AK102" s="14">
        <f t="shared" si="42"/>
        <v>0</v>
      </c>
      <c r="AL102" s="14">
        <f t="shared" si="43"/>
        <v>0</v>
      </c>
      <c r="AM102" s="14">
        <f t="shared" si="44"/>
        <v>0</v>
      </c>
      <c r="AN102" s="14">
        <f t="shared" si="45"/>
        <v>0</v>
      </c>
      <c r="AO102" s="5" t="str">
        <f t="shared" si="46"/>
        <v>5千人未満の市町村平均</v>
      </c>
    </row>
    <row r="103" spans="1:41" s="5" customFormat="1" ht="18" customHeight="1" x14ac:dyDescent="0.3">
      <c r="A103" s="5" t="str">
        <f t="shared" si="29"/>
        <v>01464</v>
      </c>
      <c r="B103" s="22">
        <v>1</v>
      </c>
      <c r="C103" s="23" t="s">
        <v>26</v>
      </c>
      <c r="D103" s="23">
        <v>1464</v>
      </c>
      <c r="E103" s="24" t="s">
        <v>1905</v>
      </c>
      <c r="F103" s="25">
        <v>3.2320047227653359</v>
      </c>
      <c r="G103" s="26">
        <v>0.45229179324509355</v>
      </c>
      <c r="H103" s="26">
        <v>7.5553652397938178</v>
      </c>
      <c r="I103" s="26">
        <f t="shared" si="30"/>
        <v>11.239661755804248</v>
      </c>
      <c r="J103" s="26">
        <v>4.5943088012719659</v>
      </c>
      <c r="K103" s="26">
        <v>7.9490047413907012</v>
      </c>
      <c r="L103" s="26">
        <f t="shared" si="31"/>
        <v>12.543313542662666</v>
      </c>
      <c r="M103" s="26">
        <v>3.0018679226548821</v>
      </c>
      <c r="N103" s="26">
        <v>4.8210291374282086</v>
      </c>
      <c r="O103" s="26">
        <v>0.20344357833685142</v>
      </c>
      <c r="P103" s="26">
        <v>0</v>
      </c>
      <c r="Q103" s="26">
        <f t="shared" si="26"/>
        <v>8.0263406384199421</v>
      </c>
      <c r="R103" s="27">
        <v>0</v>
      </c>
      <c r="S103" s="143">
        <f t="shared" si="32"/>
        <v>31.809315936886858</v>
      </c>
      <c r="T103" s="140" t="str">
        <f t="shared" si="33"/>
        <v>01464</v>
      </c>
      <c r="U103" s="5" t="str">
        <f t="shared" si="27"/>
        <v>北海道和寒町</v>
      </c>
      <c r="V103" s="21">
        <f t="shared" si="34"/>
        <v>0.10160560287363565</v>
      </c>
      <c r="W103" s="21">
        <f t="shared" si="34"/>
        <v>1.4218846898263693E-2</v>
      </c>
      <c r="X103" s="21">
        <f t="shared" si="34"/>
        <v>0.23752051929643769</v>
      </c>
      <c r="Y103" s="21">
        <f t="shared" si="35"/>
        <v>0.14443280736962638</v>
      </c>
      <c r="Z103" s="21">
        <f t="shared" si="35"/>
        <v>0.24989549467716915</v>
      </c>
      <c r="AA103" s="21">
        <f t="shared" si="36"/>
        <v>9.437071606981158E-2</v>
      </c>
      <c r="AB103" s="21">
        <f t="shared" si="36"/>
        <v>0.15156028966462701</v>
      </c>
      <c r="AC103" s="21">
        <f t="shared" si="36"/>
        <v>6.3957231504288116E-3</v>
      </c>
      <c r="AD103" s="21">
        <f t="shared" si="28"/>
        <v>0</v>
      </c>
      <c r="AE103" s="21">
        <f t="shared" si="37"/>
        <v>0</v>
      </c>
      <c r="AF103" s="137">
        <f>VLOOKUP(T103,人口!$A$2:$E$1748,5,0)</f>
        <v>3278</v>
      </c>
      <c r="AG103" s="14">
        <f t="shared" si="38"/>
        <v>1</v>
      </c>
      <c r="AH103" s="14">
        <f t="shared" si="39"/>
        <v>0</v>
      </c>
      <c r="AI103" s="14">
        <f t="shared" si="40"/>
        <v>0</v>
      </c>
      <c r="AJ103" s="14">
        <f t="shared" si="41"/>
        <v>0</v>
      </c>
      <c r="AK103" s="14">
        <f t="shared" si="42"/>
        <v>0</v>
      </c>
      <c r="AL103" s="14">
        <f t="shared" si="43"/>
        <v>0</v>
      </c>
      <c r="AM103" s="14">
        <f t="shared" si="44"/>
        <v>0</v>
      </c>
      <c r="AN103" s="14">
        <f t="shared" si="45"/>
        <v>0</v>
      </c>
      <c r="AO103" s="5" t="str">
        <f t="shared" si="46"/>
        <v>5千人未満の市町村平均</v>
      </c>
    </row>
    <row r="104" spans="1:41" s="5" customFormat="1" ht="18" customHeight="1" x14ac:dyDescent="0.3">
      <c r="A104" s="5" t="str">
        <f t="shared" si="29"/>
        <v>01465</v>
      </c>
      <c r="B104" s="22">
        <v>1</v>
      </c>
      <c r="C104" s="23" t="s">
        <v>26</v>
      </c>
      <c r="D104" s="23">
        <v>1465</v>
      </c>
      <c r="E104" s="24" t="s">
        <v>1906</v>
      </c>
      <c r="F104" s="25">
        <v>1.05040640296224</v>
      </c>
      <c r="G104" s="26">
        <v>0.26922130550303186</v>
      </c>
      <c r="H104" s="26">
        <v>1.0361643757431522</v>
      </c>
      <c r="I104" s="26">
        <f t="shared" si="30"/>
        <v>2.3557920842084243</v>
      </c>
      <c r="J104" s="26">
        <v>4.2094943766506168</v>
      </c>
      <c r="K104" s="26">
        <v>7.1307248415416584</v>
      </c>
      <c r="L104" s="26">
        <f t="shared" si="31"/>
        <v>11.340219218192274</v>
      </c>
      <c r="M104" s="26">
        <v>3.0146011906194841</v>
      </c>
      <c r="N104" s="26">
        <v>5.1097135169149279</v>
      </c>
      <c r="O104" s="26">
        <v>0.19009996352830261</v>
      </c>
      <c r="P104" s="26">
        <v>0</v>
      </c>
      <c r="Q104" s="26">
        <f t="shared" si="26"/>
        <v>8.314414671062714</v>
      </c>
      <c r="R104" s="27">
        <v>0</v>
      </c>
      <c r="S104" s="143">
        <f t="shared" si="32"/>
        <v>22.010425973463413</v>
      </c>
      <c r="T104" s="140" t="str">
        <f t="shared" si="33"/>
        <v>01465</v>
      </c>
      <c r="U104" s="5" t="str">
        <f t="shared" si="27"/>
        <v>北海道剣淵町</v>
      </c>
      <c r="V104" s="21">
        <f t="shared" si="34"/>
        <v>4.7723129221971847E-2</v>
      </c>
      <c r="W104" s="21">
        <f t="shared" si="34"/>
        <v>1.2231535447229193E-2</v>
      </c>
      <c r="X104" s="21">
        <f t="shared" si="34"/>
        <v>4.7076070994372873E-2</v>
      </c>
      <c r="Y104" s="21">
        <f t="shared" si="35"/>
        <v>0.19125001859235891</v>
      </c>
      <c r="Z104" s="21">
        <f t="shared" si="35"/>
        <v>0.32397032434259676</v>
      </c>
      <c r="AA104" s="21">
        <f t="shared" si="36"/>
        <v>0.13696241927593766</v>
      </c>
      <c r="AB104" s="21">
        <f t="shared" si="36"/>
        <v>0.2321496877468609</v>
      </c>
      <c r="AC104" s="21">
        <f t="shared" si="36"/>
        <v>8.6368143786719163E-3</v>
      </c>
      <c r="AD104" s="21">
        <f t="shared" si="28"/>
        <v>0</v>
      </c>
      <c r="AE104" s="21">
        <f t="shared" si="37"/>
        <v>0</v>
      </c>
      <c r="AF104" s="137">
        <f>VLOOKUP(T104,人口!$A$2:$E$1748,5,0)</f>
        <v>3063</v>
      </c>
      <c r="AG104" s="14">
        <f t="shared" si="38"/>
        <v>1</v>
      </c>
      <c r="AH104" s="14">
        <f t="shared" si="39"/>
        <v>0</v>
      </c>
      <c r="AI104" s="14">
        <f t="shared" si="40"/>
        <v>0</v>
      </c>
      <c r="AJ104" s="14">
        <f t="shared" si="41"/>
        <v>0</v>
      </c>
      <c r="AK104" s="14">
        <f t="shared" si="42"/>
        <v>0</v>
      </c>
      <c r="AL104" s="14">
        <f t="shared" si="43"/>
        <v>0</v>
      </c>
      <c r="AM104" s="14">
        <f t="shared" si="44"/>
        <v>0</v>
      </c>
      <c r="AN104" s="14">
        <f t="shared" si="45"/>
        <v>0</v>
      </c>
      <c r="AO104" s="5" t="str">
        <f t="shared" si="46"/>
        <v>5千人未満の市町村平均</v>
      </c>
    </row>
    <row r="105" spans="1:41" s="5" customFormat="1" ht="18" customHeight="1" x14ac:dyDescent="0.3">
      <c r="A105" s="5" t="str">
        <f t="shared" si="29"/>
        <v>01468</v>
      </c>
      <c r="B105" s="22">
        <v>1</v>
      </c>
      <c r="C105" s="23" t="s">
        <v>26</v>
      </c>
      <c r="D105" s="23">
        <v>1468</v>
      </c>
      <c r="E105" s="24" t="s">
        <v>1907</v>
      </c>
      <c r="F105" s="25">
        <v>6.4301033832128311</v>
      </c>
      <c r="G105" s="26">
        <v>0.62459342876703394</v>
      </c>
      <c r="H105" s="26">
        <v>2.6335844550138456</v>
      </c>
      <c r="I105" s="26">
        <f t="shared" si="30"/>
        <v>9.6882812669937106</v>
      </c>
      <c r="J105" s="26">
        <v>4.8101803077668697</v>
      </c>
      <c r="K105" s="26">
        <v>8.4409468240380434</v>
      </c>
      <c r="L105" s="26">
        <f t="shared" si="31"/>
        <v>13.251127131804914</v>
      </c>
      <c r="M105" s="26">
        <v>3.0448427020354134</v>
      </c>
      <c r="N105" s="26">
        <v>3.1755281743539099</v>
      </c>
      <c r="O105" s="26">
        <v>0.20195405854426923</v>
      </c>
      <c r="P105" s="26">
        <v>0</v>
      </c>
      <c r="Q105" s="26">
        <f t="shared" si="26"/>
        <v>6.4223249349335925</v>
      </c>
      <c r="R105" s="27">
        <v>5.2332281872393693E-2</v>
      </c>
      <c r="S105" s="143">
        <f t="shared" si="32"/>
        <v>29.414065615604613</v>
      </c>
      <c r="T105" s="140" t="str">
        <f t="shared" si="33"/>
        <v>01468</v>
      </c>
      <c r="U105" s="5" t="str">
        <f t="shared" si="27"/>
        <v>北海道下川町</v>
      </c>
      <c r="V105" s="21">
        <f t="shared" si="34"/>
        <v>0.21860641324610233</v>
      </c>
      <c r="W105" s="21">
        <f t="shared" si="34"/>
        <v>2.1234515382180883E-2</v>
      </c>
      <c r="X105" s="21">
        <f t="shared" si="34"/>
        <v>8.9534867074502228E-2</v>
      </c>
      <c r="Y105" s="21">
        <f t="shared" si="35"/>
        <v>0.16353333709893525</v>
      </c>
      <c r="Z105" s="21">
        <f t="shared" si="35"/>
        <v>0.28696974210732679</v>
      </c>
      <c r="AA105" s="21">
        <f t="shared" si="36"/>
        <v>0.10351655367288219</v>
      </c>
      <c r="AB105" s="21">
        <f t="shared" si="36"/>
        <v>0.10795951215493459</v>
      </c>
      <c r="AC105" s="21">
        <f t="shared" si="36"/>
        <v>6.8659008646913978E-3</v>
      </c>
      <c r="AD105" s="21">
        <f t="shared" si="28"/>
        <v>0</v>
      </c>
      <c r="AE105" s="21">
        <f t="shared" si="37"/>
        <v>1.7791583984442672E-3</v>
      </c>
      <c r="AF105" s="137">
        <f>VLOOKUP(T105,人口!$A$2:$E$1748,5,0)</f>
        <v>3254</v>
      </c>
      <c r="AG105" s="14">
        <f t="shared" si="38"/>
        <v>1</v>
      </c>
      <c r="AH105" s="14">
        <f t="shared" si="39"/>
        <v>0</v>
      </c>
      <c r="AI105" s="14">
        <f t="shared" si="40"/>
        <v>0</v>
      </c>
      <c r="AJ105" s="14">
        <f t="shared" si="41"/>
        <v>0</v>
      </c>
      <c r="AK105" s="14">
        <f t="shared" si="42"/>
        <v>0</v>
      </c>
      <c r="AL105" s="14">
        <f t="shared" si="43"/>
        <v>0</v>
      </c>
      <c r="AM105" s="14">
        <f t="shared" si="44"/>
        <v>0</v>
      </c>
      <c r="AN105" s="14">
        <f t="shared" si="45"/>
        <v>0</v>
      </c>
      <c r="AO105" s="5" t="str">
        <f t="shared" si="46"/>
        <v>5千人未満の市町村平均</v>
      </c>
    </row>
    <row r="106" spans="1:41" s="5" customFormat="1" ht="18" customHeight="1" x14ac:dyDescent="0.3">
      <c r="A106" s="5" t="str">
        <f t="shared" si="29"/>
        <v>01469</v>
      </c>
      <c r="B106" s="22">
        <v>1</v>
      </c>
      <c r="C106" s="23" t="s">
        <v>26</v>
      </c>
      <c r="D106" s="23">
        <v>1469</v>
      </c>
      <c r="E106" s="24" t="s">
        <v>1908</v>
      </c>
      <c r="F106" s="25">
        <v>1.543030089430848</v>
      </c>
      <c r="G106" s="26">
        <v>0.44421515408000256</v>
      </c>
      <c r="H106" s="26">
        <v>7.771232818073643</v>
      </c>
      <c r="I106" s="26">
        <f t="shared" si="30"/>
        <v>9.7584780615844942</v>
      </c>
      <c r="J106" s="26">
        <v>7.5461170096479284</v>
      </c>
      <c r="K106" s="26">
        <v>10.769147967656153</v>
      </c>
      <c r="L106" s="26">
        <f t="shared" si="31"/>
        <v>18.315264977304082</v>
      </c>
      <c r="M106" s="26">
        <v>3.9982461408849757</v>
      </c>
      <c r="N106" s="26">
        <v>5.7400077454609306</v>
      </c>
      <c r="O106" s="26">
        <v>0.26339674998828477</v>
      </c>
      <c r="P106" s="26">
        <v>0</v>
      </c>
      <c r="Q106" s="26">
        <f t="shared" si="26"/>
        <v>10.00165063633419</v>
      </c>
      <c r="R106" s="27">
        <v>5.8513467819000749E-2</v>
      </c>
      <c r="S106" s="143">
        <f t="shared" si="32"/>
        <v>38.133907143041768</v>
      </c>
      <c r="T106" s="140" t="str">
        <f t="shared" si="33"/>
        <v>01469</v>
      </c>
      <c r="U106" s="5" t="str">
        <f t="shared" si="27"/>
        <v>北海道美深町</v>
      </c>
      <c r="V106" s="21">
        <f t="shared" si="34"/>
        <v>4.046346689949399E-2</v>
      </c>
      <c r="W106" s="21">
        <f t="shared" si="34"/>
        <v>1.1648823510628854E-2</v>
      </c>
      <c r="X106" s="21">
        <f t="shared" si="34"/>
        <v>0.20378800391272384</v>
      </c>
      <c r="Y106" s="21">
        <f t="shared" si="35"/>
        <v>0.19788470615775483</v>
      </c>
      <c r="Z106" s="21">
        <f t="shared" si="35"/>
        <v>0.28240347697026325</v>
      </c>
      <c r="AA106" s="21">
        <f t="shared" si="36"/>
        <v>0.10484753439733828</v>
      </c>
      <c r="AB106" s="21">
        <f t="shared" si="36"/>
        <v>0.15052241366010408</v>
      </c>
      <c r="AC106" s="21">
        <f t="shared" si="36"/>
        <v>6.9071534946648222E-3</v>
      </c>
      <c r="AD106" s="21">
        <f t="shared" si="28"/>
        <v>0</v>
      </c>
      <c r="AE106" s="21">
        <f t="shared" si="37"/>
        <v>1.5344209970280375E-3</v>
      </c>
      <c r="AF106" s="137">
        <f>VLOOKUP(T106,人口!$A$2:$E$1748,5,0)</f>
        <v>4244</v>
      </c>
      <c r="AG106" s="14">
        <f t="shared" si="38"/>
        <v>1</v>
      </c>
      <c r="AH106" s="14">
        <f t="shared" si="39"/>
        <v>0</v>
      </c>
      <c r="AI106" s="14">
        <f t="shared" si="40"/>
        <v>0</v>
      </c>
      <c r="AJ106" s="14">
        <f t="shared" si="41"/>
        <v>0</v>
      </c>
      <c r="AK106" s="14">
        <f t="shared" si="42"/>
        <v>0</v>
      </c>
      <c r="AL106" s="14">
        <f t="shared" si="43"/>
        <v>0</v>
      </c>
      <c r="AM106" s="14">
        <f t="shared" si="44"/>
        <v>0</v>
      </c>
      <c r="AN106" s="14">
        <f t="shared" si="45"/>
        <v>0</v>
      </c>
      <c r="AO106" s="5" t="str">
        <f t="shared" si="46"/>
        <v>5千人未満の市町村平均</v>
      </c>
    </row>
    <row r="107" spans="1:41" s="5" customFormat="1" ht="18" customHeight="1" x14ac:dyDescent="0.3">
      <c r="A107" s="5" t="str">
        <f t="shared" si="29"/>
        <v>01470</v>
      </c>
      <c r="B107" s="22">
        <v>1</v>
      </c>
      <c r="C107" s="23" t="s">
        <v>26</v>
      </c>
      <c r="D107" s="23">
        <v>1470</v>
      </c>
      <c r="E107" s="24" t="s">
        <v>1909</v>
      </c>
      <c r="F107" s="25">
        <v>0</v>
      </c>
      <c r="G107" s="26">
        <v>0.25306802717284993</v>
      </c>
      <c r="H107" s="26">
        <v>0.34538812524771745</v>
      </c>
      <c r="I107" s="26">
        <f t="shared" si="30"/>
        <v>0.59845615242056738</v>
      </c>
      <c r="J107" s="26">
        <v>1.2670718859483461</v>
      </c>
      <c r="K107" s="26">
        <v>2.3233304299285322</v>
      </c>
      <c r="L107" s="26">
        <f t="shared" si="31"/>
        <v>3.5904023158768785</v>
      </c>
      <c r="M107" s="26">
        <v>0.75285446840708348</v>
      </c>
      <c r="N107" s="26">
        <v>0.90935579538316502</v>
      </c>
      <c r="O107" s="26">
        <v>4.5244163699684162E-2</v>
      </c>
      <c r="P107" s="26">
        <v>0</v>
      </c>
      <c r="Q107" s="26">
        <f t="shared" si="26"/>
        <v>1.7074544274899326</v>
      </c>
      <c r="R107" s="27">
        <v>1.526000895516395E-2</v>
      </c>
      <c r="S107" s="143">
        <f t="shared" si="32"/>
        <v>5.9115729047425427</v>
      </c>
      <c r="T107" s="140" t="str">
        <f t="shared" si="33"/>
        <v>01470</v>
      </c>
      <c r="U107" s="5" t="str">
        <f t="shared" si="27"/>
        <v>北海道音威子府村</v>
      </c>
      <c r="V107" s="21">
        <f t="shared" si="34"/>
        <v>0</v>
      </c>
      <c r="W107" s="21">
        <f t="shared" si="34"/>
        <v>4.2808915875811461E-2</v>
      </c>
      <c r="X107" s="21">
        <f t="shared" si="34"/>
        <v>5.842575754595377E-2</v>
      </c>
      <c r="Y107" s="21">
        <f t="shared" si="35"/>
        <v>0.21433752173331758</v>
      </c>
      <c r="Z107" s="21">
        <f t="shared" si="35"/>
        <v>0.39301391818489573</v>
      </c>
      <c r="AA107" s="21">
        <f t="shared" si="36"/>
        <v>0.12735264887000008</v>
      </c>
      <c r="AB107" s="21">
        <f t="shared" si="36"/>
        <v>0.15382636906222316</v>
      </c>
      <c r="AC107" s="21">
        <f t="shared" si="36"/>
        <v>7.6534899304696313E-3</v>
      </c>
      <c r="AD107" s="21">
        <f t="shared" si="28"/>
        <v>0</v>
      </c>
      <c r="AE107" s="21">
        <f t="shared" si="37"/>
        <v>2.5813787973284828E-3</v>
      </c>
      <c r="AF107" s="137">
        <f>VLOOKUP(T107,人口!$A$2:$E$1748,5,0)</f>
        <v>729</v>
      </c>
      <c r="AG107" s="14">
        <f t="shared" si="38"/>
        <v>1</v>
      </c>
      <c r="AH107" s="14">
        <f t="shared" si="39"/>
        <v>0</v>
      </c>
      <c r="AI107" s="14">
        <f t="shared" si="40"/>
        <v>0</v>
      </c>
      <c r="AJ107" s="14">
        <f t="shared" si="41"/>
        <v>0</v>
      </c>
      <c r="AK107" s="14">
        <f t="shared" si="42"/>
        <v>0</v>
      </c>
      <c r="AL107" s="14">
        <f t="shared" si="43"/>
        <v>0</v>
      </c>
      <c r="AM107" s="14">
        <f t="shared" si="44"/>
        <v>0</v>
      </c>
      <c r="AN107" s="14">
        <f t="shared" si="45"/>
        <v>0</v>
      </c>
      <c r="AO107" s="5" t="str">
        <f t="shared" si="46"/>
        <v>5千人未満の市町村平均</v>
      </c>
    </row>
    <row r="108" spans="1:41" s="5" customFormat="1" ht="18" customHeight="1" x14ac:dyDescent="0.3">
      <c r="A108" s="5" t="str">
        <f t="shared" si="29"/>
        <v>01471</v>
      </c>
      <c r="B108" s="22">
        <v>1</v>
      </c>
      <c r="C108" s="23" t="s">
        <v>26</v>
      </c>
      <c r="D108" s="23">
        <v>1471</v>
      </c>
      <c r="E108" s="24" t="s">
        <v>1910</v>
      </c>
      <c r="F108" s="25">
        <v>1.3226771948411791</v>
      </c>
      <c r="G108" s="26">
        <v>0.45229179324509355</v>
      </c>
      <c r="H108" s="26">
        <v>2.8062785176377041</v>
      </c>
      <c r="I108" s="26">
        <f t="shared" si="30"/>
        <v>4.5812475057239768</v>
      </c>
      <c r="J108" s="26">
        <v>2.3886651479544745</v>
      </c>
      <c r="K108" s="26">
        <v>3.8576052421454872</v>
      </c>
      <c r="L108" s="26">
        <f t="shared" si="31"/>
        <v>6.2462703900999621</v>
      </c>
      <c r="M108" s="26">
        <v>1.6569164938938137</v>
      </c>
      <c r="N108" s="26">
        <v>2.2421153473468514</v>
      </c>
      <c r="O108" s="26">
        <v>9.2598480438859779E-2</v>
      </c>
      <c r="P108" s="26">
        <v>0</v>
      </c>
      <c r="Q108" s="26">
        <f t="shared" si="26"/>
        <v>3.991630321679525</v>
      </c>
      <c r="R108" s="27">
        <v>0</v>
      </c>
      <c r="S108" s="143">
        <f t="shared" si="32"/>
        <v>14.819148217503463</v>
      </c>
      <c r="T108" s="140" t="str">
        <f t="shared" si="33"/>
        <v>01471</v>
      </c>
      <c r="U108" s="5" t="str">
        <f t="shared" si="27"/>
        <v>北海道中川町</v>
      </c>
      <c r="V108" s="21">
        <f t="shared" si="34"/>
        <v>8.9254603262481344E-2</v>
      </c>
      <c r="W108" s="21">
        <f t="shared" si="34"/>
        <v>3.052076857635275E-2</v>
      </c>
      <c r="X108" s="21">
        <f t="shared" si="34"/>
        <v>0.18936840879444752</v>
      </c>
      <c r="Y108" s="21">
        <f t="shared" si="35"/>
        <v>0.16118774931565438</v>
      </c>
      <c r="Z108" s="21">
        <f t="shared" si="35"/>
        <v>0.26031221130436649</v>
      </c>
      <c r="AA108" s="21">
        <f t="shared" si="36"/>
        <v>0.11180915863549878</v>
      </c>
      <c r="AB108" s="21">
        <f t="shared" si="36"/>
        <v>0.15129853041746374</v>
      </c>
      <c r="AC108" s="21">
        <f t="shared" si="36"/>
        <v>6.2485696937350406E-3</v>
      </c>
      <c r="AD108" s="21">
        <f t="shared" si="28"/>
        <v>0</v>
      </c>
      <c r="AE108" s="21">
        <f t="shared" si="37"/>
        <v>0</v>
      </c>
      <c r="AF108" s="137">
        <f>VLOOKUP(T108,人口!$A$2:$E$1748,5,0)</f>
        <v>1492</v>
      </c>
      <c r="AG108" s="14">
        <f t="shared" si="38"/>
        <v>1</v>
      </c>
      <c r="AH108" s="14">
        <f t="shared" si="39"/>
        <v>0</v>
      </c>
      <c r="AI108" s="14">
        <f t="shared" si="40"/>
        <v>0</v>
      </c>
      <c r="AJ108" s="14">
        <f t="shared" si="41"/>
        <v>0</v>
      </c>
      <c r="AK108" s="14">
        <f t="shared" si="42"/>
        <v>0</v>
      </c>
      <c r="AL108" s="14">
        <f t="shared" si="43"/>
        <v>0</v>
      </c>
      <c r="AM108" s="14">
        <f t="shared" si="44"/>
        <v>0</v>
      </c>
      <c r="AN108" s="14">
        <f t="shared" si="45"/>
        <v>0</v>
      </c>
      <c r="AO108" s="5" t="str">
        <f t="shared" si="46"/>
        <v>5千人未満の市町村平均</v>
      </c>
    </row>
    <row r="109" spans="1:41" s="5" customFormat="1" ht="18" customHeight="1" x14ac:dyDescent="0.3">
      <c r="A109" s="5" t="str">
        <f t="shared" si="29"/>
        <v>01472</v>
      </c>
      <c r="B109" s="22">
        <v>1</v>
      </c>
      <c r="C109" s="23" t="s">
        <v>26</v>
      </c>
      <c r="D109" s="23">
        <v>1472</v>
      </c>
      <c r="E109" s="24" t="s">
        <v>1911</v>
      </c>
      <c r="F109" s="25">
        <v>2.1089181316616235</v>
      </c>
      <c r="G109" s="26">
        <v>0.1992237660722436</v>
      </c>
      <c r="H109" s="26">
        <v>3.1084931272294569</v>
      </c>
      <c r="I109" s="26">
        <f t="shared" si="30"/>
        <v>5.4166350249633242</v>
      </c>
      <c r="J109" s="26">
        <v>2.4684437481808521</v>
      </c>
      <c r="K109" s="26">
        <v>3.7407081135956242</v>
      </c>
      <c r="L109" s="26">
        <f t="shared" si="31"/>
        <v>6.2091518617764763</v>
      </c>
      <c r="M109" s="26">
        <v>1.340176453274343</v>
      </c>
      <c r="N109" s="26">
        <v>2.521176914184013</v>
      </c>
      <c r="O109" s="26">
        <v>8.9805630827768157E-2</v>
      </c>
      <c r="P109" s="26">
        <v>0</v>
      </c>
      <c r="Q109" s="26">
        <f t="shared" si="26"/>
        <v>3.9511589982861244</v>
      </c>
      <c r="R109" s="27">
        <v>0.17349956190000002</v>
      </c>
      <c r="S109" s="143">
        <f t="shared" si="32"/>
        <v>15.750445446925925</v>
      </c>
      <c r="T109" s="140" t="str">
        <f t="shared" si="33"/>
        <v>01472</v>
      </c>
      <c r="U109" s="5" t="str">
        <f t="shared" si="27"/>
        <v>北海道幌加内町</v>
      </c>
      <c r="V109" s="21">
        <f t="shared" si="34"/>
        <v>0.13389577702853028</v>
      </c>
      <c r="W109" s="21">
        <f t="shared" si="34"/>
        <v>1.2648770267708642E-2</v>
      </c>
      <c r="X109" s="21">
        <f t="shared" si="34"/>
        <v>0.19735906122173538</v>
      </c>
      <c r="Y109" s="21">
        <f t="shared" si="35"/>
        <v>0.15672215471611489</v>
      </c>
      <c r="Z109" s="21">
        <f t="shared" si="35"/>
        <v>0.23749856003759642</v>
      </c>
      <c r="AA109" s="21">
        <f t="shared" si="36"/>
        <v>8.50881619691531E-2</v>
      </c>
      <c r="AB109" s="21">
        <f t="shared" si="36"/>
        <v>0.16007019754962429</v>
      </c>
      <c r="AC109" s="21">
        <f t="shared" si="36"/>
        <v>5.7017835546546948E-3</v>
      </c>
      <c r="AD109" s="21">
        <f t="shared" si="28"/>
        <v>0</v>
      </c>
      <c r="AE109" s="21">
        <f t="shared" si="37"/>
        <v>1.1015533654882288E-2</v>
      </c>
      <c r="AF109" s="137">
        <f>VLOOKUP(T109,人口!$A$2:$E$1748,5,0)</f>
        <v>1447</v>
      </c>
      <c r="AG109" s="14">
        <f t="shared" si="38"/>
        <v>1</v>
      </c>
      <c r="AH109" s="14">
        <f t="shared" si="39"/>
        <v>0</v>
      </c>
      <c r="AI109" s="14">
        <f t="shared" si="40"/>
        <v>0</v>
      </c>
      <c r="AJ109" s="14">
        <f t="shared" si="41"/>
        <v>0</v>
      </c>
      <c r="AK109" s="14">
        <f t="shared" si="42"/>
        <v>0</v>
      </c>
      <c r="AL109" s="14">
        <f t="shared" si="43"/>
        <v>0</v>
      </c>
      <c r="AM109" s="14">
        <f t="shared" si="44"/>
        <v>0</v>
      </c>
      <c r="AN109" s="14">
        <f t="shared" si="45"/>
        <v>0</v>
      </c>
      <c r="AO109" s="5" t="str">
        <f t="shared" si="46"/>
        <v>5千人未満の市町村平均</v>
      </c>
    </row>
    <row r="110" spans="1:41" s="5" customFormat="1" ht="18" customHeight="1" x14ac:dyDescent="0.3">
      <c r="A110" s="5" t="str">
        <f t="shared" si="29"/>
        <v>01481</v>
      </c>
      <c r="B110" s="22">
        <v>1</v>
      </c>
      <c r="C110" s="23" t="s">
        <v>26</v>
      </c>
      <c r="D110" s="23">
        <v>1481</v>
      </c>
      <c r="E110" s="24" t="s">
        <v>1912</v>
      </c>
      <c r="F110" s="25">
        <v>26.225061336179241</v>
      </c>
      <c r="G110" s="26">
        <v>0.35267991020897177</v>
      </c>
      <c r="H110" s="26">
        <v>4.4900456282203267</v>
      </c>
      <c r="I110" s="26">
        <f t="shared" si="30"/>
        <v>31.06778687460854</v>
      </c>
      <c r="J110" s="26">
        <v>5.1058304144881506</v>
      </c>
      <c r="K110" s="26">
        <v>10.963976515239258</v>
      </c>
      <c r="L110" s="26">
        <f t="shared" si="31"/>
        <v>16.06980692972741</v>
      </c>
      <c r="M110" s="26">
        <v>3.3822743030973621</v>
      </c>
      <c r="N110" s="26">
        <v>3.1899623933282459</v>
      </c>
      <c r="O110" s="26">
        <v>0.26203135684508438</v>
      </c>
      <c r="P110" s="26">
        <v>0.98037098187660543</v>
      </c>
      <c r="Q110" s="26">
        <f t="shared" si="26"/>
        <v>7.8146390351472981</v>
      </c>
      <c r="R110" s="27">
        <v>3.8048503138586459E-3</v>
      </c>
      <c r="S110" s="143">
        <f t="shared" si="32"/>
        <v>54.9560376897971</v>
      </c>
      <c r="T110" s="140" t="str">
        <f t="shared" si="33"/>
        <v>01481</v>
      </c>
      <c r="U110" s="5" t="str">
        <f t="shared" si="27"/>
        <v>北海道増毛町</v>
      </c>
      <c r="V110" s="21">
        <f t="shared" si="34"/>
        <v>0.4772007305950311</v>
      </c>
      <c r="W110" s="21">
        <f t="shared" si="34"/>
        <v>6.4174915993706876E-3</v>
      </c>
      <c r="X110" s="21">
        <f t="shared" si="34"/>
        <v>8.1702499251577757E-2</v>
      </c>
      <c r="Y110" s="21">
        <f t="shared" si="35"/>
        <v>9.2907542630863232E-2</v>
      </c>
      <c r="Z110" s="21">
        <f t="shared" si="35"/>
        <v>0.19950449443109655</v>
      </c>
      <c r="AA110" s="21">
        <f t="shared" si="36"/>
        <v>6.1545090317260999E-2</v>
      </c>
      <c r="AB110" s="21">
        <f t="shared" si="36"/>
        <v>5.8045713035830469E-2</v>
      </c>
      <c r="AC110" s="21">
        <f t="shared" si="36"/>
        <v>4.7680176348254451E-3</v>
      </c>
      <c r="AD110" s="21">
        <f t="shared" si="28"/>
        <v>1.7839186067423067E-2</v>
      </c>
      <c r="AE110" s="21">
        <f t="shared" si="37"/>
        <v>6.9234436720772496E-5</v>
      </c>
      <c r="AF110" s="137">
        <f>VLOOKUP(T110,人口!$A$2:$E$1748,5,0)</f>
        <v>4222</v>
      </c>
      <c r="AG110" s="14">
        <f t="shared" si="38"/>
        <v>1</v>
      </c>
      <c r="AH110" s="14">
        <f t="shared" si="39"/>
        <v>0</v>
      </c>
      <c r="AI110" s="14">
        <f t="shared" si="40"/>
        <v>0</v>
      </c>
      <c r="AJ110" s="14">
        <f t="shared" si="41"/>
        <v>0</v>
      </c>
      <c r="AK110" s="14">
        <f t="shared" si="42"/>
        <v>0</v>
      </c>
      <c r="AL110" s="14">
        <f t="shared" si="43"/>
        <v>0</v>
      </c>
      <c r="AM110" s="14">
        <f t="shared" si="44"/>
        <v>0</v>
      </c>
      <c r="AN110" s="14">
        <f t="shared" si="45"/>
        <v>0</v>
      </c>
      <c r="AO110" s="5" t="str">
        <f t="shared" si="46"/>
        <v>5千人未満の市町村平均</v>
      </c>
    </row>
    <row r="111" spans="1:41" s="5" customFormat="1" ht="18" customHeight="1" x14ac:dyDescent="0.3">
      <c r="A111" s="5" t="str">
        <f t="shared" si="29"/>
        <v>01482</v>
      </c>
      <c r="B111" s="22">
        <v>1</v>
      </c>
      <c r="C111" s="23" t="s">
        <v>26</v>
      </c>
      <c r="D111" s="23">
        <v>1482</v>
      </c>
      <c r="E111" s="24" t="s">
        <v>1913</v>
      </c>
      <c r="F111" s="25">
        <v>0</v>
      </c>
      <c r="G111" s="26">
        <v>0.39575531908945683</v>
      </c>
      <c r="H111" s="26">
        <v>5.7852510978992671</v>
      </c>
      <c r="I111" s="26">
        <f t="shared" si="30"/>
        <v>6.1810064169887236</v>
      </c>
      <c r="J111" s="26">
        <v>4.2282658119979999</v>
      </c>
      <c r="K111" s="26">
        <v>7.8759440360470361</v>
      </c>
      <c r="L111" s="26">
        <f t="shared" si="31"/>
        <v>12.104209848045036</v>
      </c>
      <c r="M111" s="26">
        <v>2.564161836371694</v>
      </c>
      <c r="N111" s="26">
        <v>3.2140194249521392</v>
      </c>
      <c r="O111" s="26">
        <v>0.1915894833208848</v>
      </c>
      <c r="P111" s="26">
        <v>0</v>
      </c>
      <c r="Q111" s="26">
        <f t="shared" si="26"/>
        <v>5.9697707446447188</v>
      </c>
      <c r="R111" s="27">
        <v>3.334749749705677E-3</v>
      </c>
      <c r="S111" s="143">
        <f t="shared" si="32"/>
        <v>24.258321759428185</v>
      </c>
      <c r="T111" s="140" t="str">
        <f t="shared" si="33"/>
        <v>01482</v>
      </c>
      <c r="U111" s="5" t="str">
        <f t="shared" si="27"/>
        <v>北海道小平町</v>
      </c>
      <c r="V111" s="21">
        <f t="shared" si="34"/>
        <v>0</v>
      </c>
      <c r="W111" s="21">
        <f t="shared" si="34"/>
        <v>1.6314208501898672E-2</v>
      </c>
      <c r="X111" s="21">
        <f t="shared" si="34"/>
        <v>0.23848521572399312</v>
      </c>
      <c r="Y111" s="21">
        <f t="shared" si="35"/>
        <v>0.17430166249463039</v>
      </c>
      <c r="Z111" s="21">
        <f t="shared" si="35"/>
        <v>0.3246697819475492</v>
      </c>
      <c r="AA111" s="21">
        <f t="shared" si="36"/>
        <v>0.1057023590420105</v>
      </c>
      <c r="AB111" s="21">
        <f t="shared" si="36"/>
        <v>0.13249141704136996</v>
      </c>
      <c r="AC111" s="21">
        <f t="shared" si="36"/>
        <v>7.8978869693004244E-3</v>
      </c>
      <c r="AD111" s="21">
        <f t="shared" si="28"/>
        <v>0</v>
      </c>
      <c r="AE111" s="21">
        <f t="shared" si="37"/>
        <v>1.3746827924770191E-4</v>
      </c>
      <c r="AF111" s="137">
        <f>VLOOKUP(T111,人口!$A$2:$E$1748,5,0)</f>
        <v>3087</v>
      </c>
      <c r="AG111" s="14">
        <f t="shared" si="38"/>
        <v>1</v>
      </c>
      <c r="AH111" s="14">
        <f t="shared" si="39"/>
        <v>0</v>
      </c>
      <c r="AI111" s="14">
        <f t="shared" si="40"/>
        <v>0</v>
      </c>
      <c r="AJ111" s="14">
        <f t="shared" si="41"/>
        <v>0</v>
      </c>
      <c r="AK111" s="14">
        <f t="shared" si="42"/>
        <v>0</v>
      </c>
      <c r="AL111" s="14">
        <f t="shared" si="43"/>
        <v>0</v>
      </c>
      <c r="AM111" s="14">
        <f t="shared" si="44"/>
        <v>0</v>
      </c>
      <c r="AN111" s="14">
        <f t="shared" si="45"/>
        <v>0</v>
      </c>
      <c r="AO111" s="5" t="str">
        <f t="shared" si="46"/>
        <v>5千人未満の市町村平均</v>
      </c>
    </row>
    <row r="112" spans="1:41" s="5" customFormat="1" ht="18" customHeight="1" x14ac:dyDescent="0.3">
      <c r="A112" s="5" t="str">
        <f t="shared" si="29"/>
        <v>01483</v>
      </c>
      <c r="B112" s="22">
        <v>1</v>
      </c>
      <c r="C112" s="23" t="s">
        <v>26</v>
      </c>
      <c r="D112" s="23">
        <v>1483</v>
      </c>
      <c r="E112" s="24" t="s">
        <v>1914</v>
      </c>
      <c r="F112" s="25">
        <v>2.4557433161317648</v>
      </c>
      <c r="G112" s="26">
        <v>0.66228441153745843</v>
      </c>
      <c r="H112" s="26">
        <v>5.7420775822433017</v>
      </c>
      <c r="I112" s="26">
        <f t="shared" si="30"/>
        <v>8.8601053099125249</v>
      </c>
      <c r="J112" s="26">
        <v>3.6979727634344326</v>
      </c>
      <c r="K112" s="26">
        <v>7.3499069575726521</v>
      </c>
      <c r="L112" s="26">
        <f t="shared" si="31"/>
        <v>11.047879721007085</v>
      </c>
      <c r="M112" s="26">
        <v>2.7344692953982435</v>
      </c>
      <c r="N112" s="26">
        <v>4.0223356875149525</v>
      </c>
      <c r="O112" s="26">
        <v>0.18830012711226579</v>
      </c>
      <c r="P112" s="26">
        <v>0</v>
      </c>
      <c r="Q112" s="26">
        <f t="shared" si="26"/>
        <v>6.9451051100254615</v>
      </c>
      <c r="R112" s="27">
        <v>0</v>
      </c>
      <c r="S112" s="143">
        <f t="shared" si="32"/>
        <v>26.853090140945074</v>
      </c>
      <c r="T112" s="140" t="str">
        <f t="shared" si="33"/>
        <v>01483</v>
      </c>
      <c r="U112" s="5" t="str">
        <f t="shared" si="27"/>
        <v>北海道苫前町</v>
      </c>
      <c r="V112" s="21">
        <f t="shared" si="34"/>
        <v>9.1451051005384837E-2</v>
      </c>
      <c r="W112" s="21">
        <f t="shared" si="34"/>
        <v>2.4663247621085512E-2</v>
      </c>
      <c r="X112" s="21">
        <f t="shared" si="34"/>
        <v>0.213833028232676</v>
      </c>
      <c r="Y112" s="21">
        <f t="shared" si="35"/>
        <v>0.13771125572605272</v>
      </c>
      <c r="Z112" s="21">
        <f t="shared" si="35"/>
        <v>0.27370805069341558</v>
      </c>
      <c r="AA112" s="21">
        <f t="shared" si="36"/>
        <v>0.10183071225865277</v>
      </c>
      <c r="AB112" s="21">
        <f t="shared" si="36"/>
        <v>0.1497904213780511</v>
      </c>
      <c r="AC112" s="21">
        <f t="shared" si="36"/>
        <v>7.0122330846813562E-3</v>
      </c>
      <c r="AD112" s="21">
        <f t="shared" si="28"/>
        <v>0</v>
      </c>
      <c r="AE112" s="21">
        <f t="shared" si="37"/>
        <v>0</v>
      </c>
      <c r="AF112" s="137">
        <f>VLOOKUP(T112,人口!$A$2:$E$1748,5,0)</f>
        <v>3034</v>
      </c>
      <c r="AG112" s="14">
        <f t="shared" si="38"/>
        <v>1</v>
      </c>
      <c r="AH112" s="14">
        <f t="shared" si="39"/>
        <v>0</v>
      </c>
      <c r="AI112" s="14">
        <f t="shared" si="40"/>
        <v>0</v>
      </c>
      <c r="AJ112" s="14">
        <f t="shared" si="41"/>
        <v>0</v>
      </c>
      <c r="AK112" s="14">
        <f t="shared" si="42"/>
        <v>0</v>
      </c>
      <c r="AL112" s="14">
        <f t="shared" si="43"/>
        <v>0</v>
      </c>
      <c r="AM112" s="14">
        <f t="shared" si="44"/>
        <v>0</v>
      </c>
      <c r="AN112" s="14">
        <f t="shared" si="45"/>
        <v>0</v>
      </c>
      <c r="AO112" s="5" t="str">
        <f t="shared" si="46"/>
        <v>5千人未満の市町村平均</v>
      </c>
    </row>
    <row r="113" spans="1:41" s="5" customFormat="1" ht="18" customHeight="1" x14ac:dyDescent="0.3">
      <c r="A113" s="5" t="str">
        <f t="shared" si="29"/>
        <v>01484</v>
      </c>
      <c r="B113" s="22">
        <v>1</v>
      </c>
      <c r="C113" s="23" t="s">
        <v>26</v>
      </c>
      <c r="D113" s="23">
        <v>1484</v>
      </c>
      <c r="E113" s="24" t="s">
        <v>1915</v>
      </c>
      <c r="F113" s="25">
        <v>8.5698850375011748</v>
      </c>
      <c r="G113" s="26">
        <v>0.616516789601943</v>
      </c>
      <c r="H113" s="26">
        <v>13.642830947284839</v>
      </c>
      <c r="I113" s="26">
        <f t="shared" si="30"/>
        <v>22.829232774387958</v>
      </c>
      <c r="J113" s="26">
        <v>11.840082845361767</v>
      </c>
      <c r="K113" s="26">
        <v>17.266680029552717</v>
      </c>
      <c r="L113" s="26">
        <f t="shared" si="31"/>
        <v>29.106762874914484</v>
      </c>
      <c r="M113" s="26">
        <v>5.889136433628348</v>
      </c>
      <c r="N113" s="26">
        <v>7.8955177789617661</v>
      </c>
      <c r="O113" s="26">
        <v>0.42178235459952479</v>
      </c>
      <c r="P113" s="26">
        <v>5.7987266180515524</v>
      </c>
      <c r="Q113" s="26">
        <f t="shared" si="26"/>
        <v>20.005163185241191</v>
      </c>
      <c r="R113" s="27">
        <v>0</v>
      </c>
      <c r="S113" s="143">
        <f t="shared" si="32"/>
        <v>71.941158834543629</v>
      </c>
      <c r="T113" s="140" t="str">
        <f t="shared" si="33"/>
        <v>01484</v>
      </c>
      <c r="U113" s="5" t="str">
        <f t="shared" si="27"/>
        <v>北海道羽幌町</v>
      </c>
      <c r="V113" s="21">
        <f t="shared" si="34"/>
        <v>0.11912353340333205</v>
      </c>
      <c r="W113" s="21">
        <f t="shared" si="34"/>
        <v>8.5697367069087742E-3</v>
      </c>
      <c r="X113" s="21">
        <f t="shared" si="34"/>
        <v>0.18963874322155105</v>
      </c>
      <c r="Y113" s="21">
        <f t="shared" si="35"/>
        <v>0.16458009625050093</v>
      </c>
      <c r="Z113" s="21">
        <f t="shared" si="35"/>
        <v>0.24001114673818488</v>
      </c>
      <c r="AA113" s="21">
        <f t="shared" si="36"/>
        <v>8.186046109116317E-2</v>
      </c>
      <c r="AB113" s="21">
        <f t="shared" si="36"/>
        <v>0.10974966079043218</v>
      </c>
      <c r="AC113" s="21">
        <f t="shared" si="36"/>
        <v>5.8628796287473707E-3</v>
      </c>
      <c r="AD113" s="21">
        <f t="shared" si="28"/>
        <v>8.0603742169179607E-2</v>
      </c>
      <c r="AE113" s="21">
        <f t="shared" si="37"/>
        <v>0</v>
      </c>
      <c r="AF113" s="137">
        <f>VLOOKUP(T113,人口!$A$2:$E$1748,5,0)</f>
        <v>6796</v>
      </c>
      <c r="AG113" s="14">
        <f t="shared" si="38"/>
        <v>0</v>
      </c>
      <c r="AH113" s="14">
        <f t="shared" si="39"/>
        <v>1</v>
      </c>
      <c r="AI113" s="14">
        <f t="shared" si="40"/>
        <v>0</v>
      </c>
      <c r="AJ113" s="14">
        <f t="shared" si="41"/>
        <v>0</v>
      </c>
      <c r="AK113" s="14">
        <f t="shared" si="42"/>
        <v>0</v>
      </c>
      <c r="AL113" s="14">
        <f t="shared" si="43"/>
        <v>0</v>
      </c>
      <c r="AM113" s="14">
        <f t="shared" si="44"/>
        <v>0</v>
      </c>
      <c r="AN113" s="14">
        <f t="shared" si="45"/>
        <v>0</v>
      </c>
      <c r="AO113" s="5" t="str">
        <f t="shared" si="46"/>
        <v>5千～1万人未満の市町村平均</v>
      </c>
    </row>
    <row r="114" spans="1:41" s="5" customFormat="1" ht="18" customHeight="1" x14ac:dyDescent="0.3">
      <c r="A114" s="5" t="str">
        <f t="shared" si="29"/>
        <v>01485</v>
      </c>
      <c r="B114" s="22">
        <v>1</v>
      </c>
      <c r="C114" s="23" t="s">
        <v>26</v>
      </c>
      <c r="D114" s="23">
        <v>1485</v>
      </c>
      <c r="E114" s="24" t="s">
        <v>1916</v>
      </c>
      <c r="F114" s="25">
        <v>0</v>
      </c>
      <c r="G114" s="26">
        <v>0.12114958747636434</v>
      </c>
      <c r="H114" s="26">
        <v>2.3313698454220924</v>
      </c>
      <c r="I114" s="26">
        <f t="shared" si="30"/>
        <v>2.4525194328984568</v>
      </c>
      <c r="J114" s="26">
        <v>1.7504363461434558</v>
      </c>
      <c r="K114" s="26">
        <v>2.6204439649927682</v>
      </c>
      <c r="L114" s="26">
        <f t="shared" si="31"/>
        <v>4.370880311136224</v>
      </c>
      <c r="M114" s="26">
        <v>1.0345780221238989</v>
      </c>
      <c r="N114" s="26">
        <v>1.7657861211937651</v>
      </c>
      <c r="O114" s="26">
        <v>7.1496950043945337E-2</v>
      </c>
      <c r="P114" s="26">
        <v>0</v>
      </c>
      <c r="Q114" s="26">
        <f t="shared" si="26"/>
        <v>2.8718610933616096</v>
      </c>
      <c r="R114" s="27">
        <v>0</v>
      </c>
      <c r="S114" s="143">
        <f t="shared" si="32"/>
        <v>9.6952608373962903</v>
      </c>
      <c r="T114" s="140" t="str">
        <f t="shared" si="33"/>
        <v>01485</v>
      </c>
      <c r="U114" s="5" t="str">
        <f t="shared" si="27"/>
        <v>北海道初山別村</v>
      </c>
      <c r="V114" s="21">
        <f t="shared" si="34"/>
        <v>0</v>
      </c>
      <c r="W114" s="21">
        <f t="shared" si="34"/>
        <v>1.2495753286912046E-2</v>
      </c>
      <c r="X114" s="21">
        <f t="shared" si="34"/>
        <v>0.24046489150963299</v>
      </c>
      <c r="Y114" s="21">
        <f t="shared" si="35"/>
        <v>0.1805455650446991</v>
      </c>
      <c r="Z114" s="21">
        <f t="shared" si="35"/>
        <v>0.27028091445309699</v>
      </c>
      <c r="AA114" s="21">
        <f t="shared" si="36"/>
        <v>0.10670966356401196</v>
      </c>
      <c r="AB114" s="21">
        <f t="shared" si="36"/>
        <v>0.18212878960232035</v>
      </c>
      <c r="AC114" s="21">
        <f t="shared" si="36"/>
        <v>7.3744225393265637E-3</v>
      </c>
      <c r="AD114" s="21">
        <f t="shared" si="28"/>
        <v>0</v>
      </c>
      <c r="AE114" s="21">
        <f t="shared" si="37"/>
        <v>0</v>
      </c>
      <c r="AF114" s="137">
        <f>VLOOKUP(T114,人口!$A$2:$E$1748,5,0)</f>
        <v>1152</v>
      </c>
      <c r="AG114" s="14">
        <f t="shared" si="38"/>
        <v>1</v>
      </c>
      <c r="AH114" s="14">
        <f t="shared" si="39"/>
        <v>0</v>
      </c>
      <c r="AI114" s="14">
        <f t="shared" si="40"/>
        <v>0</v>
      </c>
      <c r="AJ114" s="14">
        <f t="shared" si="41"/>
        <v>0</v>
      </c>
      <c r="AK114" s="14">
        <f t="shared" si="42"/>
        <v>0</v>
      </c>
      <c r="AL114" s="14">
        <f t="shared" si="43"/>
        <v>0</v>
      </c>
      <c r="AM114" s="14">
        <f t="shared" si="44"/>
        <v>0</v>
      </c>
      <c r="AN114" s="14">
        <f t="shared" si="45"/>
        <v>0</v>
      </c>
      <c r="AO114" s="5" t="str">
        <f t="shared" si="46"/>
        <v>5千人未満の市町村平均</v>
      </c>
    </row>
    <row r="115" spans="1:41" s="5" customFormat="1" ht="18" customHeight="1" x14ac:dyDescent="0.3">
      <c r="A115" s="5" t="str">
        <f t="shared" si="29"/>
        <v>01486</v>
      </c>
      <c r="B115" s="22">
        <v>1</v>
      </c>
      <c r="C115" s="23" t="s">
        <v>26</v>
      </c>
      <c r="D115" s="23">
        <v>1486</v>
      </c>
      <c r="E115" s="24" t="s">
        <v>1917</v>
      </c>
      <c r="F115" s="25">
        <v>2.662660355445448</v>
      </c>
      <c r="G115" s="26">
        <v>0.39575531908945683</v>
      </c>
      <c r="H115" s="26">
        <v>7.4690182084818888</v>
      </c>
      <c r="I115" s="26">
        <f t="shared" si="30"/>
        <v>10.527433883016794</v>
      </c>
      <c r="J115" s="26">
        <v>4.1813372236295425</v>
      </c>
      <c r="K115" s="26">
        <v>6.5024027755861429</v>
      </c>
      <c r="L115" s="26">
        <f t="shared" si="31"/>
        <v>10.683739999215685</v>
      </c>
      <c r="M115" s="26">
        <v>2.5498369099115172</v>
      </c>
      <c r="N115" s="26">
        <v>3.8154452155494702</v>
      </c>
      <c r="O115" s="26">
        <v>0.16297829063836847</v>
      </c>
      <c r="P115" s="26">
        <v>0</v>
      </c>
      <c r="Q115" s="26">
        <f t="shared" si="26"/>
        <v>6.5282604160993563</v>
      </c>
      <c r="R115" s="27">
        <v>0</v>
      </c>
      <c r="S115" s="143">
        <f t="shared" si="32"/>
        <v>27.739434298331837</v>
      </c>
      <c r="T115" s="140" t="str">
        <f t="shared" si="33"/>
        <v>01486</v>
      </c>
      <c r="U115" s="5" t="str">
        <f t="shared" si="27"/>
        <v>北海道遠別町</v>
      </c>
      <c r="V115" s="21">
        <f t="shared" si="34"/>
        <v>9.5988271671624256E-2</v>
      </c>
      <c r="W115" s="21">
        <f t="shared" si="34"/>
        <v>1.4266884999643136E-2</v>
      </c>
      <c r="X115" s="21">
        <f t="shared" si="34"/>
        <v>0.26925632758599738</v>
      </c>
      <c r="Y115" s="21">
        <f t="shared" si="35"/>
        <v>0.15073621107987034</v>
      </c>
      <c r="Z115" s="21">
        <f t="shared" si="35"/>
        <v>0.23441007144032411</v>
      </c>
      <c r="AA115" s="21">
        <f t="shared" si="36"/>
        <v>9.1921013330284698E-2</v>
      </c>
      <c r="AB115" s="21">
        <f t="shared" si="36"/>
        <v>0.13754589132983577</v>
      </c>
      <c r="AC115" s="21">
        <f t="shared" si="36"/>
        <v>5.8753285624202319E-3</v>
      </c>
      <c r="AD115" s="21">
        <f t="shared" si="28"/>
        <v>0</v>
      </c>
      <c r="AE115" s="21">
        <f t="shared" si="37"/>
        <v>0</v>
      </c>
      <c r="AF115" s="137">
        <f>VLOOKUP(T115,人口!$A$2:$E$1748,5,0)</f>
        <v>2626</v>
      </c>
      <c r="AG115" s="14">
        <f t="shared" si="38"/>
        <v>1</v>
      </c>
      <c r="AH115" s="14">
        <f t="shared" si="39"/>
        <v>0</v>
      </c>
      <c r="AI115" s="14">
        <f t="shared" si="40"/>
        <v>0</v>
      </c>
      <c r="AJ115" s="14">
        <f t="shared" si="41"/>
        <v>0</v>
      </c>
      <c r="AK115" s="14">
        <f t="shared" si="42"/>
        <v>0</v>
      </c>
      <c r="AL115" s="14">
        <f t="shared" si="43"/>
        <v>0</v>
      </c>
      <c r="AM115" s="14">
        <f t="shared" si="44"/>
        <v>0</v>
      </c>
      <c r="AN115" s="14">
        <f t="shared" si="45"/>
        <v>0</v>
      </c>
      <c r="AO115" s="5" t="str">
        <f t="shared" si="46"/>
        <v>5千人未満の市町村平均</v>
      </c>
    </row>
    <row r="116" spans="1:41" s="5" customFormat="1" ht="18" customHeight="1" x14ac:dyDescent="0.3">
      <c r="A116" s="5" t="str">
        <f t="shared" si="29"/>
        <v>01487</v>
      </c>
      <c r="B116" s="22">
        <v>1</v>
      </c>
      <c r="C116" s="23" t="s">
        <v>26</v>
      </c>
      <c r="D116" s="23">
        <v>1487</v>
      </c>
      <c r="E116" s="24" t="s">
        <v>1918</v>
      </c>
      <c r="F116" s="25">
        <v>0</v>
      </c>
      <c r="G116" s="26">
        <v>0.65420777237236749</v>
      </c>
      <c r="H116" s="26">
        <v>4.6627396908441847</v>
      </c>
      <c r="I116" s="26">
        <f t="shared" si="30"/>
        <v>5.3169474632165521</v>
      </c>
      <c r="J116" s="26">
        <v>4.4019015889612909</v>
      </c>
      <c r="K116" s="26">
        <v>7.4473212313642057</v>
      </c>
      <c r="L116" s="26">
        <f t="shared" si="31"/>
        <v>11.849222820325497</v>
      </c>
      <c r="M116" s="26">
        <v>3.395007571061964</v>
      </c>
      <c r="N116" s="26">
        <v>4.041581312814067</v>
      </c>
      <c r="O116" s="26">
        <v>0.18656235402091989</v>
      </c>
      <c r="P116" s="26">
        <v>1.4757962018745343</v>
      </c>
      <c r="Q116" s="26">
        <f t="shared" si="26"/>
        <v>9.098947439771484</v>
      </c>
      <c r="R116" s="27">
        <v>0</v>
      </c>
      <c r="S116" s="143">
        <f t="shared" si="32"/>
        <v>26.265117723313537</v>
      </c>
      <c r="T116" s="140" t="str">
        <f t="shared" si="33"/>
        <v>01487</v>
      </c>
      <c r="U116" s="5" t="str">
        <f t="shared" si="27"/>
        <v>北海道天塩町</v>
      </c>
      <c r="V116" s="21">
        <f t="shared" si="34"/>
        <v>0</v>
      </c>
      <c r="W116" s="21">
        <f t="shared" si="34"/>
        <v>2.4907856087455389E-2</v>
      </c>
      <c r="X116" s="21">
        <f t="shared" si="34"/>
        <v>0.17752593915485965</v>
      </c>
      <c r="Y116" s="21">
        <f t="shared" si="35"/>
        <v>0.16759496893684431</v>
      </c>
      <c r="Z116" s="21">
        <f t="shared" si="35"/>
        <v>0.2835441786256982</v>
      </c>
      <c r="AA116" s="21">
        <f t="shared" si="36"/>
        <v>0.12925917967801359</v>
      </c>
      <c r="AB116" s="21">
        <f t="shared" si="36"/>
        <v>0.15387638294218131</v>
      </c>
      <c r="AC116" s="21">
        <f t="shared" si="36"/>
        <v>7.1030465572717669E-3</v>
      </c>
      <c r="AD116" s="21">
        <f t="shared" si="28"/>
        <v>5.6188448017675661E-2</v>
      </c>
      <c r="AE116" s="21">
        <f t="shared" si="37"/>
        <v>0</v>
      </c>
      <c r="AF116" s="137">
        <f>VLOOKUP(T116,人口!$A$2:$E$1748,5,0)</f>
        <v>3006</v>
      </c>
      <c r="AG116" s="14">
        <f t="shared" si="38"/>
        <v>1</v>
      </c>
      <c r="AH116" s="14">
        <f t="shared" si="39"/>
        <v>0</v>
      </c>
      <c r="AI116" s="14">
        <f t="shared" si="40"/>
        <v>0</v>
      </c>
      <c r="AJ116" s="14">
        <f t="shared" si="41"/>
        <v>0</v>
      </c>
      <c r="AK116" s="14">
        <f t="shared" si="42"/>
        <v>0</v>
      </c>
      <c r="AL116" s="14">
        <f t="shared" si="43"/>
        <v>0</v>
      </c>
      <c r="AM116" s="14">
        <f t="shared" si="44"/>
        <v>0</v>
      </c>
      <c r="AN116" s="14">
        <f t="shared" si="45"/>
        <v>0</v>
      </c>
      <c r="AO116" s="5" t="str">
        <f t="shared" si="46"/>
        <v>5千人未満の市町村平均</v>
      </c>
    </row>
    <row r="117" spans="1:41" s="5" customFormat="1" ht="18" customHeight="1" x14ac:dyDescent="0.3">
      <c r="A117" s="5" t="str">
        <f t="shared" si="29"/>
        <v>01511</v>
      </c>
      <c r="B117" s="22">
        <v>1</v>
      </c>
      <c r="C117" s="23" t="s">
        <v>26</v>
      </c>
      <c r="D117" s="23">
        <v>1511</v>
      </c>
      <c r="E117" s="24" t="s">
        <v>1919</v>
      </c>
      <c r="F117" s="25">
        <v>24.466327352806751</v>
      </c>
      <c r="G117" s="26">
        <v>0.31498892743854728</v>
      </c>
      <c r="H117" s="26">
        <v>15.628812667459215</v>
      </c>
      <c r="I117" s="26">
        <f t="shared" si="30"/>
        <v>40.410128947704514</v>
      </c>
      <c r="J117" s="26">
        <v>3.1301368441760995</v>
      </c>
      <c r="K117" s="26">
        <v>6.2491256637281065</v>
      </c>
      <c r="L117" s="26">
        <f t="shared" si="31"/>
        <v>9.3792625079042065</v>
      </c>
      <c r="M117" s="26">
        <v>3.0496176775221393</v>
      </c>
      <c r="N117" s="26">
        <v>3.7865767776007986</v>
      </c>
      <c r="O117" s="26">
        <v>0.17166715609509792</v>
      </c>
      <c r="P117" s="26">
        <v>0</v>
      </c>
      <c r="Q117" s="26">
        <f t="shared" si="26"/>
        <v>7.0078616112180354</v>
      </c>
      <c r="R117" s="27">
        <v>0.39165163893838356</v>
      </c>
      <c r="S117" s="143">
        <f t="shared" si="32"/>
        <v>57.18890470576514</v>
      </c>
      <c r="T117" s="140" t="str">
        <f t="shared" si="33"/>
        <v>01511</v>
      </c>
      <c r="U117" s="5" t="str">
        <f t="shared" si="27"/>
        <v>北海道猿払村</v>
      </c>
      <c r="V117" s="21">
        <f t="shared" si="34"/>
        <v>0.42781598071662896</v>
      </c>
      <c r="W117" s="21">
        <f t="shared" si="34"/>
        <v>5.5078678121071563E-3</v>
      </c>
      <c r="X117" s="21">
        <f t="shared" si="34"/>
        <v>0.27328400059187868</v>
      </c>
      <c r="Y117" s="21">
        <f t="shared" si="35"/>
        <v>5.4733288918200847E-2</v>
      </c>
      <c r="Z117" s="21">
        <f t="shared" si="35"/>
        <v>0.10927164448907763</v>
      </c>
      <c r="AA117" s="21">
        <f t="shared" si="36"/>
        <v>5.3325338074095188E-2</v>
      </c>
      <c r="AB117" s="21">
        <f t="shared" si="36"/>
        <v>6.621173804748666E-2</v>
      </c>
      <c r="AC117" s="21">
        <f t="shared" si="36"/>
        <v>3.0017563193126232E-3</v>
      </c>
      <c r="AD117" s="21">
        <f t="shared" si="28"/>
        <v>0</v>
      </c>
      <c r="AE117" s="21">
        <f t="shared" si="37"/>
        <v>6.848385031212211E-3</v>
      </c>
      <c r="AF117" s="137">
        <f>VLOOKUP(T117,人口!$A$2:$E$1748,5,0)</f>
        <v>2766</v>
      </c>
      <c r="AG117" s="14">
        <f t="shared" si="38"/>
        <v>1</v>
      </c>
      <c r="AH117" s="14">
        <f t="shared" si="39"/>
        <v>0</v>
      </c>
      <c r="AI117" s="14">
        <f t="shared" si="40"/>
        <v>0</v>
      </c>
      <c r="AJ117" s="14">
        <f t="shared" si="41"/>
        <v>0</v>
      </c>
      <c r="AK117" s="14">
        <f t="shared" si="42"/>
        <v>0</v>
      </c>
      <c r="AL117" s="14">
        <f t="shared" si="43"/>
        <v>0</v>
      </c>
      <c r="AM117" s="14">
        <f t="shared" si="44"/>
        <v>0</v>
      </c>
      <c r="AN117" s="14">
        <f t="shared" si="45"/>
        <v>0</v>
      </c>
      <c r="AO117" s="5" t="str">
        <f t="shared" si="46"/>
        <v>5千人未満の市町村平均</v>
      </c>
    </row>
    <row r="118" spans="1:41" s="5" customFormat="1" ht="18" customHeight="1" x14ac:dyDescent="0.3">
      <c r="A118" s="5" t="str">
        <f t="shared" si="29"/>
        <v>01512</v>
      </c>
      <c r="B118" s="22">
        <v>1</v>
      </c>
      <c r="C118" s="23" t="s">
        <v>26</v>
      </c>
      <c r="D118" s="23">
        <v>1512</v>
      </c>
      <c r="E118" s="24" t="s">
        <v>1920</v>
      </c>
      <c r="F118" s="25">
        <v>21.357922762453473</v>
      </c>
      <c r="G118" s="26">
        <v>0.51690490656582122</v>
      </c>
      <c r="H118" s="26">
        <v>5.2671689100276913</v>
      </c>
      <c r="I118" s="26">
        <f t="shared" si="30"/>
        <v>27.141996579046985</v>
      </c>
      <c r="J118" s="26">
        <v>6.2415022530048159</v>
      </c>
      <c r="K118" s="26">
        <v>9.2738388649558186</v>
      </c>
      <c r="L118" s="26">
        <f t="shared" si="31"/>
        <v>15.515341117960634</v>
      </c>
      <c r="M118" s="26">
        <v>3.6353480038938235</v>
      </c>
      <c r="N118" s="26">
        <v>4.9413142955476745</v>
      </c>
      <c r="O118" s="26">
        <v>0.21939385278241907</v>
      </c>
      <c r="P118" s="26">
        <v>0</v>
      </c>
      <c r="Q118" s="26">
        <f t="shared" si="26"/>
        <v>8.7960561522239171</v>
      </c>
      <c r="R118" s="27">
        <v>0.616231757222091</v>
      </c>
      <c r="S118" s="143">
        <f t="shared" si="32"/>
        <v>52.069625606453627</v>
      </c>
      <c r="T118" s="140" t="str">
        <f t="shared" si="33"/>
        <v>01512</v>
      </c>
      <c r="U118" s="5" t="str">
        <f t="shared" si="27"/>
        <v>北海道浜頓別町</v>
      </c>
      <c r="V118" s="21">
        <f t="shared" si="34"/>
        <v>0.41018007165786735</v>
      </c>
      <c r="W118" s="21">
        <f t="shared" si="34"/>
        <v>9.9271869260714411E-3</v>
      </c>
      <c r="X118" s="21">
        <f t="shared" si="34"/>
        <v>0.1011562662239474</v>
      </c>
      <c r="Y118" s="21">
        <f t="shared" si="35"/>
        <v>0.11986839122252552</v>
      </c>
      <c r="Z118" s="21">
        <f t="shared" si="35"/>
        <v>0.17810458125910547</v>
      </c>
      <c r="AA118" s="21">
        <f t="shared" si="36"/>
        <v>6.9817056711144285E-2</v>
      </c>
      <c r="AB118" s="21">
        <f t="shared" si="36"/>
        <v>9.4898210578553438E-2</v>
      </c>
      <c r="AC118" s="21">
        <f t="shared" si="36"/>
        <v>4.213470909904659E-3</v>
      </c>
      <c r="AD118" s="21">
        <f t="shared" si="28"/>
        <v>0</v>
      </c>
      <c r="AE118" s="21">
        <f t="shared" si="37"/>
        <v>1.1834764510880483E-2</v>
      </c>
      <c r="AF118" s="137">
        <f>VLOOKUP(T118,人口!$A$2:$E$1748,5,0)</f>
        <v>3535</v>
      </c>
      <c r="AG118" s="14">
        <f t="shared" si="38"/>
        <v>1</v>
      </c>
      <c r="AH118" s="14">
        <f t="shared" si="39"/>
        <v>0</v>
      </c>
      <c r="AI118" s="14">
        <f t="shared" si="40"/>
        <v>0</v>
      </c>
      <c r="AJ118" s="14">
        <f t="shared" si="41"/>
        <v>0</v>
      </c>
      <c r="AK118" s="14">
        <f t="shared" si="42"/>
        <v>0</v>
      </c>
      <c r="AL118" s="14">
        <f t="shared" si="43"/>
        <v>0</v>
      </c>
      <c r="AM118" s="14">
        <f t="shared" si="44"/>
        <v>0</v>
      </c>
      <c r="AN118" s="14">
        <f t="shared" si="45"/>
        <v>0</v>
      </c>
      <c r="AO118" s="5" t="str">
        <f t="shared" si="46"/>
        <v>5千人未満の市町村平均</v>
      </c>
    </row>
    <row r="119" spans="1:41" s="5" customFormat="1" ht="18" customHeight="1" x14ac:dyDescent="0.3">
      <c r="A119" s="5" t="str">
        <f t="shared" si="29"/>
        <v>01513</v>
      </c>
      <c r="B119" s="22">
        <v>1</v>
      </c>
      <c r="C119" s="23" t="s">
        <v>26</v>
      </c>
      <c r="D119" s="23">
        <v>1513</v>
      </c>
      <c r="E119" s="24" t="s">
        <v>1921</v>
      </c>
      <c r="F119" s="25">
        <v>0.42147693833145977</v>
      </c>
      <c r="G119" s="26">
        <v>0.18307048774206167</v>
      </c>
      <c r="H119" s="26">
        <v>1.4247260166468343</v>
      </c>
      <c r="I119" s="26">
        <f t="shared" si="30"/>
        <v>2.0292734427203558</v>
      </c>
      <c r="J119" s="26">
        <v>3.0268939497654936</v>
      </c>
      <c r="K119" s="26">
        <v>4.3008401878970526</v>
      </c>
      <c r="L119" s="26">
        <f t="shared" si="31"/>
        <v>7.3277341376625458</v>
      </c>
      <c r="M119" s="26">
        <v>1.5232171802654944</v>
      </c>
      <c r="N119" s="26">
        <v>2.0737161259795989</v>
      </c>
      <c r="O119" s="26">
        <v>0.10420432215606271</v>
      </c>
      <c r="P119" s="26">
        <v>0</v>
      </c>
      <c r="Q119" s="26">
        <f t="shared" si="26"/>
        <v>3.7011376284011561</v>
      </c>
      <c r="R119" s="27">
        <v>0.30822147479062939</v>
      </c>
      <c r="S119" s="143">
        <f t="shared" si="32"/>
        <v>13.366366683574688</v>
      </c>
      <c r="T119" s="140" t="str">
        <f t="shared" si="33"/>
        <v>01513</v>
      </c>
      <c r="U119" s="5" t="str">
        <f t="shared" si="27"/>
        <v>北海道中頓別町</v>
      </c>
      <c r="V119" s="21">
        <f t="shared" si="34"/>
        <v>3.1532648198959956E-2</v>
      </c>
      <c r="W119" s="21">
        <f t="shared" si="34"/>
        <v>1.3696353846631228E-2</v>
      </c>
      <c r="X119" s="21">
        <f t="shared" si="34"/>
        <v>0.10659037346309035</v>
      </c>
      <c r="Y119" s="21">
        <f t="shared" si="35"/>
        <v>0.2264560012022642</v>
      </c>
      <c r="Z119" s="21">
        <f t="shared" si="35"/>
        <v>0.32176583881857418</v>
      </c>
      <c r="AA119" s="21">
        <f t="shared" si="36"/>
        <v>0.11395895506422891</v>
      </c>
      <c r="AB119" s="21">
        <f t="shared" si="36"/>
        <v>0.15514433915148335</v>
      </c>
      <c r="AC119" s="21">
        <f t="shared" si="36"/>
        <v>7.796009538187711E-3</v>
      </c>
      <c r="AD119" s="21">
        <f t="shared" si="28"/>
        <v>0</v>
      </c>
      <c r="AE119" s="21">
        <f t="shared" si="37"/>
        <v>2.3059480716580111E-2</v>
      </c>
      <c r="AF119" s="137">
        <f>VLOOKUP(T119,人口!$A$2:$E$1748,5,0)</f>
        <v>1679</v>
      </c>
      <c r="AG119" s="14">
        <f t="shared" si="38"/>
        <v>1</v>
      </c>
      <c r="AH119" s="14">
        <f t="shared" si="39"/>
        <v>0</v>
      </c>
      <c r="AI119" s="14">
        <f t="shared" si="40"/>
        <v>0</v>
      </c>
      <c r="AJ119" s="14">
        <f t="shared" si="41"/>
        <v>0</v>
      </c>
      <c r="AK119" s="14">
        <f t="shared" si="42"/>
        <v>0</v>
      </c>
      <c r="AL119" s="14">
        <f t="shared" si="43"/>
        <v>0</v>
      </c>
      <c r="AM119" s="14">
        <f t="shared" si="44"/>
        <v>0</v>
      </c>
      <c r="AN119" s="14">
        <f t="shared" si="45"/>
        <v>0</v>
      </c>
      <c r="AO119" s="5" t="str">
        <f t="shared" si="46"/>
        <v>5千人未満の市町村平均</v>
      </c>
    </row>
    <row r="120" spans="1:41" s="5" customFormat="1" ht="18" customHeight="1" x14ac:dyDescent="0.3">
      <c r="A120" s="5" t="str">
        <f t="shared" si="29"/>
        <v>01514</v>
      </c>
      <c r="B120" s="22">
        <v>1</v>
      </c>
      <c r="C120" s="23" t="s">
        <v>26</v>
      </c>
      <c r="D120" s="23">
        <v>1514</v>
      </c>
      <c r="E120" s="24" t="s">
        <v>1922</v>
      </c>
      <c r="F120" s="25">
        <v>50.714390289050854</v>
      </c>
      <c r="G120" s="26">
        <v>1.1011151395074004</v>
      </c>
      <c r="H120" s="26">
        <v>7.5553652397938178</v>
      </c>
      <c r="I120" s="26">
        <f t="shared" si="30"/>
        <v>59.370870668352069</v>
      </c>
      <c r="J120" s="26">
        <v>11.173696890529675</v>
      </c>
      <c r="K120" s="26">
        <v>19.312379779175327</v>
      </c>
      <c r="L120" s="26">
        <f t="shared" si="31"/>
        <v>30.486076669705</v>
      </c>
      <c r="M120" s="26">
        <v>8.4103234906195112</v>
      </c>
      <c r="N120" s="26">
        <v>11.802379714682033</v>
      </c>
      <c r="O120" s="26">
        <v>0.49818230729405322</v>
      </c>
      <c r="P120" s="26">
        <v>0.73668081894136916</v>
      </c>
      <c r="Q120" s="26">
        <f t="shared" si="26"/>
        <v>21.447566331536965</v>
      </c>
      <c r="R120" s="27">
        <v>1.2046779457988932</v>
      </c>
      <c r="S120" s="143">
        <f t="shared" si="32"/>
        <v>112.50919161539292</v>
      </c>
      <c r="T120" s="140" t="str">
        <f t="shared" si="33"/>
        <v>01514</v>
      </c>
      <c r="U120" s="5" t="str">
        <f t="shared" si="27"/>
        <v>北海道枝幸町</v>
      </c>
      <c r="V120" s="21">
        <f t="shared" si="34"/>
        <v>0.45075775197474954</v>
      </c>
      <c r="W120" s="21">
        <f t="shared" si="34"/>
        <v>9.7868905082129434E-3</v>
      </c>
      <c r="X120" s="21">
        <f t="shared" si="34"/>
        <v>6.7153315487515533E-2</v>
      </c>
      <c r="Y120" s="21">
        <f t="shared" si="35"/>
        <v>9.9313635891424779E-2</v>
      </c>
      <c r="Z120" s="21">
        <f t="shared" si="35"/>
        <v>0.1716515735460418</v>
      </c>
      <c r="AA120" s="21">
        <f t="shared" si="36"/>
        <v>7.4752323520106551E-2</v>
      </c>
      <c r="AB120" s="21">
        <f t="shared" si="36"/>
        <v>0.10490147111738107</v>
      </c>
      <c r="AC120" s="21">
        <f t="shared" si="36"/>
        <v>4.4279254000603313E-3</v>
      </c>
      <c r="AD120" s="21">
        <f t="shared" si="28"/>
        <v>6.547738974604634E-3</v>
      </c>
      <c r="AE120" s="21">
        <f t="shared" si="37"/>
        <v>1.0707373579902918E-2</v>
      </c>
      <c r="AF120" s="137">
        <f>VLOOKUP(T120,人口!$A$2:$E$1748,5,0)</f>
        <v>8027</v>
      </c>
      <c r="AG120" s="14">
        <f t="shared" si="38"/>
        <v>0</v>
      </c>
      <c r="AH120" s="14">
        <f t="shared" si="39"/>
        <v>1</v>
      </c>
      <c r="AI120" s="14">
        <f t="shared" si="40"/>
        <v>0</v>
      </c>
      <c r="AJ120" s="14">
        <f t="shared" si="41"/>
        <v>0</v>
      </c>
      <c r="AK120" s="14">
        <f t="shared" si="42"/>
        <v>0</v>
      </c>
      <c r="AL120" s="14">
        <f t="shared" si="43"/>
        <v>0</v>
      </c>
      <c r="AM120" s="14">
        <f t="shared" si="44"/>
        <v>0</v>
      </c>
      <c r="AN120" s="14">
        <f t="shared" si="45"/>
        <v>0</v>
      </c>
      <c r="AO120" s="5" t="str">
        <f t="shared" si="46"/>
        <v>5千～1万人未満の市町村平均</v>
      </c>
    </row>
    <row r="121" spans="1:41" s="5" customFormat="1" ht="18" customHeight="1" x14ac:dyDescent="0.3">
      <c r="A121" s="5" t="str">
        <f t="shared" si="29"/>
        <v>01516</v>
      </c>
      <c r="B121" s="22">
        <v>1</v>
      </c>
      <c r="C121" s="23" t="s">
        <v>26</v>
      </c>
      <c r="D121" s="23">
        <v>1516</v>
      </c>
      <c r="E121" s="24" t="s">
        <v>1923</v>
      </c>
      <c r="F121" s="25">
        <v>20.606050353983917</v>
      </c>
      <c r="G121" s="26">
        <v>0.8426626862244897</v>
      </c>
      <c r="H121" s="26">
        <v>2.935799064605598</v>
      </c>
      <c r="I121" s="26">
        <f t="shared" si="30"/>
        <v>24.384512104814004</v>
      </c>
      <c r="J121" s="26">
        <v>6.5418452185629423</v>
      </c>
      <c r="K121" s="26">
        <v>9.5904352547783649</v>
      </c>
      <c r="L121" s="26">
        <f t="shared" si="31"/>
        <v>16.132280473341307</v>
      </c>
      <c r="M121" s="26">
        <v>4.2895196455752425</v>
      </c>
      <c r="N121" s="26">
        <v>5.2155644560600578</v>
      </c>
      <c r="O121" s="26">
        <v>0.24148839637238831</v>
      </c>
      <c r="P121" s="26">
        <v>0</v>
      </c>
      <c r="Q121" s="26">
        <f t="shared" si="26"/>
        <v>9.7465724980076889</v>
      </c>
      <c r="R121" s="27">
        <v>0</v>
      </c>
      <c r="S121" s="143">
        <f t="shared" si="32"/>
        <v>50.263365076162998</v>
      </c>
      <c r="T121" s="140" t="str">
        <f t="shared" si="33"/>
        <v>01516</v>
      </c>
      <c r="U121" s="5" t="str">
        <f t="shared" si="27"/>
        <v>北海道豊富町</v>
      </c>
      <c r="V121" s="21">
        <f t="shared" si="34"/>
        <v>0.40996161563715466</v>
      </c>
      <c r="W121" s="21">
        <f t="shared" si="34"/>
        <v>1.6764947689984964E-2</v>
      </c>
      <c r="X121" s="21">
        <f t="shared" si="34"/>
        <v>5.8408327022216773E-2</v>
      </c>
      <c r="Y121" s="21">
        <f t="shared" si="35"/>
        <v>0.13015135792540403</v>
      </c>
      <c r="Z121" s="21">
        <f t="shared" si="35"/>
        <v>0.19080368455725524</v>
      </c>
      <c r="AA121" s="21">
        <f t="shared" si="36"/>
        <v>8.5340876781238695E-2</v>
      </c>
      <c r="AB121" s="21">
        <f t="shared" si="36"/>
        <v>0.10376472900604695</v>
      </c>
      <c r="AC121" s="21">
        <f t="shared" si="36"/>
        <v>4.804461380698768E-3</v>
      </c>
      <c r="AD121" s="21">
        <f t="shared" si="28"/>
        <v>0</v>
      </c>
      <c r="AE121" s="21">
        <f t="shared" si="37"/>
        <v>0</v>
      </c>
      <c r="AF121" s="137">
        <f>VLOOKUP(T121,人口!$A$2:$E$1748,5,0)</f>
        <v>3891</v>
      </c>
      <c r="AG121" s="14">
        <f t="shared" si="38"/>
        <v>1</v>
      </c>
      <c r="AH121" s="14">
        <f t="shared" si="39"/>
        <v>0</v>
      </c>
      <c r="AI121" s="14">
        <f t="shared" si="40"/>
        <v>0</v>
      </c>
      <c r="AJ121" s="14">
        <f t="shared" si="41"/>
        <v>0</v>
      </c>
      <c r="AK121" s="14">
        <f t="shared" si="42"/>
        <v>0</v>
      </c>
      <c r="AL121" s="14">
        <f t="shared" si="43"/>
        <v>0</v>
      </c>
      <c r="AM121" s="14">
        <f t="shared" si="44"/>
        <v>0</v>
      </c>
      <c r="AN121" s="14">
        <f t="shared" si="45"/>
        <v>0</v>
      </c>
      <c r="AO121" s="5" t="str">
        <f t="shared" si="46"/>
        <v>5千人未満の市町村平均</v>
      </c>
    </row>
    <row r="122" spans="1:41" s="5" customFormat="1" ht="18" customHeight="1" x14ac:dyDescent="0.3">
      <c r="A122" s="5" t="str">
        <f t="shared" si="29"/>
        <v>01517</v>
      </c>
      <c r="B122" s="22">
        <v>1</v>
      </c>
      <c r="C122" s="23" t="s">
        <v>26</v>
      </c>
      <c r="D122" s="23">
        <v>1517</v>
      </c>
      <c r="E122" s="24" t="s">
        <v>1924</v>
      </c>
      <c r="F122" s="25">
        <v>6.8000518693354834</v>
      </c>
      <c r="G122" s="26">
        <v>0.37690982770424464</v>
      </c>
      <c r="H122" s="26">
        <v>0.43173515655964678</v>
      </c>
      <c r="I122" s="26">
        <f t="shared" si="30"/>
        <v>7.6086968535993744</v>
      </c>
      <c r="J122" s="26">
        <v>5.2935447679619791</v>
      </c>
      <c r="K122" s="26">
        <v>6.1955478131427526</v>
      </c>
      <c r="L122" s="26">
        <f t="shared" si="31"/>
        <v>11.489092581104732</v>
      </c>
      <c r="M122" s="26">
        <v>1.9450066815929301</v>
      </c>
      <c r="N122" s="26">
        <v>3.4160984905928427</v>
      </c>
      <c r="O122" s="26">
        <v>0.15373085525942068</v>
      </c>
      <c r="P122" s="26">
        <v>33.489913585138673</v>
      </c>
      <c r="Q122" s="26">
        <f t="shared" si="26"/>
        <v>39.004749612583865</v>
      </c>
      <c r="R122" s="27">
        <v>0.1244968528</v>
      </c>
      <c r="S122" s="143">
        <f t="shared" si="32"/>
        <v>58.227035900087969</v>
      </c>
      <c r="T122" s="140" t="str">
        <f t="shared" si="33"/>
        <v>01517</v>
      </c>
      <c r="U122" s="5" t="str">
        <f t="shared" si="27"/>
        <v>北海道礼文町</v>
      </c>
      <c r="V122" s="21">
        <f t="shared" si="34"/>
        <v>0.11678512849260819</v>
      </c>
      <c r="W122" s="21">
        <f t="shared" si="34"/>
        <v>6.4731068974726086E-3</v>
      </c>
      <c r="X122" s="21">
        <f t="shared" si="34"/>
        <v>7.4146854615863168E-3</v>
      </c>
      <c r="Y122" s="21">
        <f t="shared" si="35"/>
        <v>9.091214564047527E-2</v>
      </c>
      <c r="Z122" s="21">
        <f t="shared" si="35"/>
        <v>0.10640328358417077</v>
      </c>
      <c r="AA122" s="21">
        <f t="shared" si="36"/>
        <v>3.340384155790406E-2</v>
      </c>
      <c r="AB122" s="21">
        <f t="shared" si="36"/>
        <v>5.8668596774435526E-2</v>
      </c>
      <c r="AC122" s="21">
        <f t="shared" si="36"/>
        <v>2.6401971675702011E-3</v>
      </c>
      <c r="AD122" s="21">
        <f t="shared" si="28"/>
        <v>0.57516088647555685</v>
      </c>
      <c r="AE122" s="21">
        <f t="shared" si="37"/>
        <v>2.1381279482202168E-3</v>
      </c>
      <c r="AF122" s="137">
        <f>VLOOKUP(T122,人口!$A$2:$E$1748,5,0)</f>
        <v>2477</v>
      </c>
      <c r="AG122" s="14">
        <f t="shared" si="38"/>
        <v>1</v>
      </c>
      <c r="AH122" s="14">
        <f t="shared" si="39"/>
        <v>0</v>
      </c>
      <c r="AI122" s="14">
        <f t="shared" si="40"/>
        <v>0</v>
      </c>
      <c r="AJ122" s="14">
        <f t="shared" si="41"/>
        <v>0</v>
      </c>
      <c r="AK122" s="14">
        <f t="shared" si="42"/>
        <v>0</v>
      </c>
      <c r="AL122" s="14">
        <f t="shared" si="43"/>
        <v>0</v>
      </c>
      <c r="AM122" s="14">
        <f t="shared" si="44"/>
        <v>0</v>
      </c>
      <c r="AN122" s="14">
        <f t="shared" si="45"/>
        <v>0</v>
      </c>
      <c r="AO122" s="5" t="str">
        <f t="shared" si="46"/>
        <v>5千人未満の市町村平均</v>
      </c>
    </row>
    <row r="123" spans="1:41" s="5" customFormat="1" ht="18" customHeight="1" x14ac:dyDescent="0.3">
      <c r="A123" s="5" t="str">
        <f t="shared" si="29"/>
        <v>01518</v>
      </c>
      <c r="B123" s="22">
        <v>1</v>
      </c>
      <c r="C123" s="23" t="s">
        <v>26</v>
      </c>
      <c r="D123" s="23">
        <v>1518</v>
      </c>
      <c r="E123" s="24" t="s">
        <v>1925</v>
      </c>
      <c r="F123" s="25">
        <v>2.3673149425490556</v>
      </c>
      <c r="G123" s="26">
        <v>0.39575531908945683</v>
      </c>
      <c r="H123" s="26">
        <v>0.25904109393578806</v>
      </c>
      <c r="I123" s="26">
        <f t="shared" si="30"/>
        <v>3.0221113555743004</v>
      </c>
      <c r="J123" s="26">
        <v>4.2235729531611534</v>
      </c>
      <c r="K123" s="26">
        <v>5.1483443698835609</v>
      </c>
      <c r="L123" s="26">
        <f t="shared" si="31"/>
        <v>9.3719173230447144</v>
      </c>
      <c r="M123" s="26">
        <v>1.6600998108849641</v>
      </c>
      <c r="N123" s="26">
        <v>2.8627867632432973</v>
      </c>
      <c r="O123" s="26">
        <v>0.12418871270654047</v>
      </c>
      <c r="P123" s="26">
        <v>4.1751061992793828</v>
      </c>
      <c r="Q123" s="26">
        <f t="shared" si="26"/>
        <v>8.8221814861141841</v>
      </c>
      <c r="R123" s="27">
        <v>0.31825419665999999</v>
      </c>
      <c r="S123" s="143">
        <f t="shared" si="32"/>
        <v>21.534464361393198</v>
      </c>
      <c r="T123" s="140" t="str">
        <f t="shared" si="33"/>
        <v>01518</v>
      </c>
      <c r="U123" s="5" t="str">
        <f t="shared" si="27"/>
        <v>北海道利尻町</v>
      </c>
      <c r="V123" s="21">
        <f t="shared" si="34"/>
        <v>0.10993145233708053</v>
      </c>
      <c r="W123" s="21">
        <f t="shared" si="34"/>
        <v>1.8377764705351275E-2</v>
      </c>
      <c r="X123" s="21">
        <f t="shared" si="34"/>
        <v>1.2029140339343415E-2</v>
      </c>
      <c r="Y123" s="21">
        <f t="shared" si="35"/>
        <v>0.19613085713583564</v>
      </c>
      <c r="Z123" s="21">
        <f t="shared" si="35"/>
        <v>0.23907464255825506</v>
      </c>
      <c r="AA123" s="21">
        <f t="shared" si="36"/>
        <v>7.7090369327280625E-2</v>
      </c>
      <c r="AB123" s="21">
        <f t="shared" si="36"/>
        <v>0.13293977111293637</v>
      </c>
      <c r="AC123" s="21">
        <f t="shared" si="36"/>
        <v>5.7669747722717884E-3</v>
      </c>
      <c r="AD123" s="21">
        <f t="shared" si="28"/>
        <v>0.19388019730662431</v>
      </c>
      <c r="AE123" s="21">
        <f t="shared" si="37"/>
        <v>1.4778830405021049E-2</v>
      </c>
      <c r="AF123" s="137">
        <f>VLOOKUP(T123,人口!$A$2:$E$1748,5,0)</f>
        <v>2001</v>
      </c>
      <c r="AG123" s="14">
        <f t="shared" si="38"/>
        <v>1</v>
      </c>
      <c r="AH123" s="14">
        <f t="shared" si="39"/>
        <v>0</v>
      </c>
      <c r="AI123" s="14">
        <f t="shared" si="40"/>
        <v>0</v>
      </c>
      <c r="AJ123" s="14">
        <f t="shared" si="41"/>
        <v>0</v>
      </c>
      <c r="AK123" s="14">
        <f t="shared" si="42"/>
        <v>0</v>
      </c>
      <c r="AL123" s="14">
        <f t="shared" si="43"/>
        <v>0</v>
      </c>
      <c r="AM123" s="14">
        <f t="shared" si="44"/>
        <v>0</v>
      </c>
      <c r="AN123" s="14">
        <f t="shared" si="45"/>
        <v>0</v>
      </c>
      <c r="AO123" s="5" t="str">
        <f t="shared" si="46"/>
        <v>5千人未満の市町村平均</v>
      </c>
    </row>
    <row r="124" spans="1:41" s="5" customFormat="1" ht="18" customHeight="1" x14ac:dyDescent="0.3">
      <c r="A124" s="5" t="str">
        <f t="shared" si="29"/>
        <v>01519</v>
      </c>
      <c r="B124" s="22">
        <v>1</v>
      </c>
      <c r="C124" s="23" t="s">
        <v>26</v>
      </c>
      <c r="D124" s="23">
        <v>1519</v>
      </c>
      <c r="E124" s="24" t="s">
        <v>1926</v>
      </c>
      <c r="F124" s="25">
        <v>4.3805026053692817</v>
      </c>
      <c r="G124" s="26">
        <v>0.49536720212557861</v>
      </c>
      <c r="H124" s="26">
        <v>1.2088584383670109</v>
      </c>
      <c r="I124" s="26">
        <f t="shared" si="30"/>
        <v>6.0847282458618714</v>
      </c>
      <c r="J124" s="26">
        <v>4.7163231310299549</v>
      </c>
      <c r="K124" s="26">
        <v>6.215030667901063</v>
      </c>
      <c r="L124" s="26">
        <f t="shared" si="31"/>
        <v>10.931353798931017</v>
      </c>
      <c r="M124" s="26">
        <v>1.9179484871681514</v>
      </c>
      <c r="N124" s="26">
        <v>3.6903486511052255</v>
      </c>
      <c r="O124" s="26">
        <v>0.15093800564832907</v>
      </c>
      <c r="P124" s="26">
        <v>30.989200152048184</v>
      </c>
      <c r="Q124" s="26">
        <f t="shared" si="26"/>
        <v>36.748435295969891</v>
      </c>
      <c r="R124" s="27">
        <v>0.31825419665999999</v>
      </c>
      <c r="S124" s="143">
        <f t="shared" si="32"/>
        <v>54.082771537422779</v>
      </c>
      <c r="T124" s="140" t="str">
        <f t="shared" si="33"/>
        <v>01519</v>
      </c>
      <c r="U124" s="5" t="str">
        <f t="shared" si="27"/>
        <v>北海道利尻富士町</v>
      </c>
      <c r="V124" s="21">
        <f t="shared" si="34"/>
        <v>8.0996267033729516E-2</v>
      </c>
      <c r="W124" s="21">
        <f t="shared" si="34"/>
        <v>9.1594270789692681E-3</v>
      </c>
      <c r="X124" s="21">
        <f t="shared" si="34"/>
        <v>2.2352006082575423E-2</v>
      </c>
      <c r="Y124" s="21">
        <f t="shared" si="35"/>
        <v>8.7205647879315451E-2</v>
      </c>
      <c r="Z124" s="21">
        <f t="shared" si="35"/>
        <v>0.11491701499803036</v>
      </c>
      <c r="AA124" s="21">
        <f t="shared" si="36"/>
        <v>3.5463206352895946E-2</v>
      </c>
      <c r="AB124" s="21">
        <f t="shared" si="36"/>
        <v>6.8235198496653868E-2</v>
      </c>
      <c r="AC124" s="21">
        <f t="shared" si="36"/>
        <v>2.7908703891753577E-3</v>
      </c>
      <c r="AD124" s="21">
        <f t="shared" si="28"/>
        <v>0.57299578536956242</v>
      </c>
      <c r="AE124" s="21">
        <f t="shared" si="37"/>
        <v>5.8845763190923522E-3</v>
      </c>
      <c r="AF124" s="137">
        <f>VLOOKUP(T124,人口!$A$2:$E$1748,5,0)</f>
        <v>2432</v>
      </c>
      <c r="AG124" s="14">
        <f t="shared" si="38"/>
        <v>1</v>
      </c>
      <c r="AH124" s="14">
        <f t="shared" si="39"/>
        <v>0</v>
      </c>
      <c r="AI124" s="14">
        <f t="shared" si="40"/>
        <v>0</v>
      </c>
      <c r="AJ124" s="14">
        <f t="shared" si="41"/>
        <v>0</v>
      </c>
      <c r="AK124" s="14">
        <f t="shared" si="42"/>
        <v>0</v>
      </c>
      <c r="AL124" s="14">
        <f t="shared" si="43"/>
        <v>0</v>
      </c>
      <c r="AM124" s="14">
        <f t="shared" si="44"/>
        <v>0</v>
      </c>
      <c r="AN124" s="14">
        <f t="shared" si="45"/>
        <v>0</v>
      </c>
      <c r="AO124" s="5" t="str">
        <f t="shared" si="46"/>
        <v>5千人未満の市町村平均</v>
      </c>
    </row>
    <row r="125" spans="1:41" s="5" customFormat="1" ht="18" customHeight="1" x14ac:dyDescent="0.3">
      <c r="A125" s="5" t="str">
        <f t="shared" si="29"/>
        <v>01520</v>
      </c>
      <c r="B125" s="22">
        <v>1</v>
      </c>
      <c r="C125" s="23" t="s">
        <v>26</v>
      </c>
      <c r="D125" s="23">
        <v>1520</v>
      </c>
      <c r="E125" s="24" t="s">
        <v>1927</v>
      </c>
      <c r="F125" s="25">
        <v>0</v>
      </c>
      <c r="G125" s="26">
        <v>0.3096045013284866</v>
      </c>
      <c r="H125" s="26">
        <v>2.1586757827982339</v>
      </c>
      <c r="I125" s="26">
        <f t="shared" si="30"/>
        <v>2.4682802841267204</v>
      </c>
      <c r="J125" s="26">
        <v>4.7069374133562638</v>
      </c>
      <c r="K125" s="26">
        <v>6.0299435476971128</v>
      </c>
      <c r="L125" s="26">
        <f t="shared" si="31"/>
        <v>10.736880961053377</v>
      </c>
      <c r="M125" s="26">
        <v>2.3524712564601886</v>
      </c>
      <c r="N125" s="26">
        <v>2.5307997268335702</v>
      </c>
      <c r="O125" s="26">
        <v>0.14237326684098145</v>
      </c>
      <c r="P125" s="26">
        <v>0</v>
      </c>
      <c r="Q125" s="26">
        <f t="shared" si="26"/>
        <v>5.0256442501347403</v>
      </c>
      <c r="R125" s="27">
        <v>0</v>
      </c>
      <c r="S125" s="143">
        <f t="shared" si="32"/>
        <v>18.230805495314836</v>
      </c>
      <c r="T125" s="140" t="str">
        <f t="shared" si="33"/>
        <v>01520</v>
      </c>
      <c r="U125" s="5" t="str">
        <f t="shared" si="27"/>
        <v>北海道幌延町</v>
      </c>
      <c r="V125" s="21">
        <f t="shared" si="34"/>
        <v>0</v>
      </c>
      <c r="W125" s="21">
        <f t="shared" si="34"/>
        <v>1.6982491607847625E-2</v>
      </c>
      <c r="X125" s="21">
        <f t="shared" si="34"/>
        <v>0.11840814073481259</v>
      </c>
      <c r="Y125" s="21">
        <f t="shared" si="35"/>
        <v>0.25818592681304769</v>
      </c>
      <c r="Z125" s="21">
        <f t="shared" si="35"/>
        <v>0.3307557391935731</v>
      </c>
      <c r="AA125" s="21">
        <f t="shared" si="36"/>
        <v>0.12903825105614528</v>
      </c>
      <c r="AB125" s="21">
        <f t="shared" si="36"/>
        <v>0.13881996204084149</v>
      </c>
      <c r="AC125" s="21">
        <f t="shared" si="36"/>
        <v>7.8094885537323177E-3</v>
      </c>
      <c r="AD125" s="21">
        <f t="shared" si="28"/>
        <v>0</v>
      </c>
      <c r="AE125" s="21">
        <f t="shared" si="37"/>
        <v>0</v>
      </c>
      <c r="AF125" s="137">
        <f>VLOOKUP(T125,人口!$A$2:$E$1748,5,0)</f>
        <v>2294</v>
      </c>
      <c r="AG125" s="14">
        <f t="shared" si="38"/>
        <v>1</v>
      </c>
      <c r="AH125" s="14">
        <f t="shared" si="39"/>
        <v>0</v>
      </c>
      <c r="AI125" s="14">
        <f t="shared" si="40"/>
        <v>0</v>
      </c>
      <c r="AJ125" s="14">
        <f t="shared" si="41"/>
        <v>0</v>
      </c>
      <c r="AK125" s="14">
        <f t="shared" si="42"/>
        <v>0</v>
      </c>
      <c r="AL125" s="14">
        <f t="shared" si="43"/>
        <v>0</v>
      </c>
      <c r="AM125" s="14">
        <f t="shared" si="44"/>
        <v>0</v>
      </c>
      <c r="AN125" s="14">
        <f t="shared" si="45"/>
        <v>0</v>
      </c>
      <c r="AO125" s="5" t="str">
        <f t="shared" si="46"/>
        <v>5千人未満の市町村平均</v>
      </c>
    </row>
    <row r="126" spans="1:41" s="5" customFormat="1" ht="18" customHeight="1" x14ac:dyDescent="0.3">
      <c r="A126" s="5" t="str">
        <f t="shared" si="29"/>
        <v>01543</v>
      </c>
      <c r="B126" s="22">
        <v>1</v>
      </c>
      <c r="C126" s="23" t="s">
        <v>26</v>
      </c>
      <c r="D126" s="23">
        <v>1543</v>
      </c>
      <c r="E126" s="24" t="s">
        <v>1928</v>
      </c>
      <c r="F126" s="25">
        <v>54.850053640396339</v>
      </c>
      <c r="G126" s="26">
        <v>1.5695602110826758</v>
      </c>
      <c r="H126" s="26">
        <v>29.40116416171195</v>
      </c>
      <c r="I126" s="26">
        <f t="shared" si="30"/>
        <v>85.82077801319096</v>
      </c>
      <c r="J126" s="26">
        <v>30.419110980433999</v>
      </c>
      <c r="K126" s="26">
        <v>46.291262905745853</v>
      </c>
      <c r="L126" s="26">
        <f t="shared" si="31"/>
        <v>76.710373886179852</v>
      </c>
      <c r="M126" s="26">
        <v>20.089913531150543</v>
      </c>
      <c r="N126" s="26">
        <v>20.400362817061481</v>
      </c>
      <c r="O126" s="26">
        <v>1.1936639237805564</v>
      </c>
      <c r="P126" s="26">
        <v>0</v>
      </c>
      <c r="Q126" s="26">
        <f t="shared" si="26"/>
        <v>41.683940271992576</v>
      </c>
      <c r="R126" s="27">
        <v>0</v>
      </c>
      <c r="S126" s="143">
        <f t="shared" si="32"/>
        <v>204.21509217136338</v>
      </c>
      <c r="T126" s="140" t="str">
        <f t="shared" si="33"/>
        <v>01543</v>
      </c>
      <c r="U126" s="5" t="str">
        <f t="shared" si="27"/>
        <v>北海道美幌町</v>
      </c>
      <c r="V126" s="21">
        <f t="shared" si="34"/>
        <v>0.26858961821670807</v>
      </c>
      <c r="W126" s="21">
        <f t="shared" si="34"/>
        <v>7.6858188804459562E-3</v>
      </c>
      <c r="X126" s="21">
        <f t="shared" si="34"/>
        <v>0.14397155395860997</v>
      </c>
      <c r="Y126" s="21">
        <f t="shared" si="35"/>
        <v>0.14895623363090302</v>
      </c>
      <c r="Z126" s="21">
        <f t="shared" si="35"/>
        <v>0.22667895116635836</v>
      </c>
      <c r="AA126" s="21">
        <f t="shared" si="36"/>
        <v>9.8376242997224014E-2</v>
      </c>
      <c r="AB126" s="21">
        <f t="shared" si="36"/>
        <v>9.9896450356092625E-2</v>
      </c>
      <c r="AC126" s="21">
        <f t="shared" si="36"/>
        <v>5.8451307936580659E-3</v>
      </c>
      <c r="AD126" s="21">
        <f t="shared" si="28"/>
        <v>0</v>
      </c>
      <c r="AE126" s="21">
        <f t="shared" si="37"/>
        <v>0</v>
      </c>
      <c r="AF126" s="137">
        <f>VLOOKUP(T126,人口!$A$2:$E$1748,5,0)</f>
        <v>19233</v>
      </c>
      <c r="AG126" s="14">
        <f t="shared" si="38"/>
        <v>0</v>
      </c>
      <c r="AH126" s="14">
        <f t="shared" si="39"/>
        <v>0</v>
      </c>
      <c r="AI126" s="14">
        <f t="shared" si="40"/>
        <v>1</v>
      </c>
      <c r="AJ126" s="14">
        <f t="shared" si="41"/>
        <v>0</v>
      </c>
      <c r="AK126" s="14">
        <f t="shared" si="42"/>
        <v>0</v>
      </c>
      <c r="AL126" s="14">
        <f t="shared" si="43"/>
        <v>0</v>
      </c>
      <c r="AM126" s="14">
        <f t="shared" si="44"/>
        <v>0</v>
      </c>
      <c r="AN126" s="14">
        <f t="shared" si="45"/>
        <v>0</v>
      </c>
      <c r="AO126" s="5" t="str">
        <f t="shared" si="46"/>
        <v>1万～3万人未満の市町村平均</v>
      </c>
    </row>
    <row r="127" spans="1:41" s="5" customFormat="1" ht="18" customHeight="1" x14ac:dyDescent="0.3">
      <c r="A127" s="5" t="str">
        <f t="shared" si="29"/>
        <v>01544</v>
      </c>
      <c r="B127" s="22">
        <v>1</v>
      </c>
      <c r="C127" s="23" t="s">
        <v>26</v>
      </c>
      <c r="D127" s="23">
        <v>1544</v>
      </c>
      <c r="E127" s="24" t="s">
        <v>1929</v>
      </c>
      <c r="F127" s="25">
        <v>59.359097462636051</v>
      </c>
      <c r="G127" s="26">
        <v>0.45498400630012387</v>
      </c>
      <c r="H127" s="26">
        <v>11.570502195798534</v>
      </c>
      <c r="I127" s="26">
        <f t="shared" si="30"/>
        <v>71.384583664734706</v>
      </c>
      <c r="J127" s="26">
        <v>6.5840809480945541</v>
      </c>
      <c r="K127" s="26">
        <v>11.25134862292434</v>
      </c>
      <c r="L127" s="26">
        <f t="shared" si="31"/>
        <v>17.835429571018892</v>
      </c>
      <c r="M127" s="26">
        <v>4.7542839262832102</v>
      </c>
      <c r="N127" s="26">
        <v>6.8177627622113492</v>
      </c>
      <c r="O127" s="26">
        <v>0.28530510360418121</v>
      </c>
      <c r="P127" s="26">
        <v>0</v>
      </c>
      <c r="Q127" s="26">
        <f t="shared" si="26"/>
        <v>11.85735179209874</v>
      </c>
      <c r="R127" s="27">
        <v>0</v>
      </c>
      <c r="S127" s="143">
        <f t="shared" si="32"/>
        <v>101.07736502785234</v>
      </c>
      <c r="T127" s="140" t="str">
        <f t="shared" si="33"/>
        <v>01544</v>
      </c>
      <c r="U127" s="5" t="str">
        <f t="shared" si="27"/>
        <v>北海道津別町</v>
      </c>
      <c r="V127" s="21">
        <f t="shared" si="34"/>
        <v>0.58726399769403737</v>
      </c>
      <c r="W127" s="21">
        <f t="shared" si="34"/>
        <v>4.5013441552888807E-3</v>
      </c>
      <c r="X127" s="21">
        <f t="shared" si="34"/>
        <v>0.11447174342752434</v>
      </c>
      <c r="Y127" s="21">
        <f t="shared" si="35"/>
        <v>6.5139024412441696E-2</v>
      </c>
      <c r="Z127" s="21">
        <f t="shared" si="35"/>
        <v>0.11131422569062795</v>
      </c>
      <c r="AA127" s="21">
        <f t="shared" si="36"/>
        <v>4.7036088890654651E-2</v>
      </c>
      <c r="AB127" s="21">
        <f t="shared" si="36"/>
        <v>6.7450934839196522E-2</v>
      </c>
      <c r="AC127" s="21">
        <f t="shared" si="36"/>
        <v>2.8226408902286291E-3</v>
      </c>
      <c r="AD127" s="21">
        <f t="shared" si="28"/>
        <v>0</v>
      </c>
      <c r="AE127" s="21">
        <f t="shared" si="37"/>
        <v>0</v>
      </c>
      <c r="AF127" s="137">
        <f>VLOOKUP(T127,人口!$A$2:$E$1748,5,0)</f>
        <v>4597</v>
      </c>
      <c r="AG127" s="14">
        <f t="shared" si="38"/>
        <v>1</v>
      </c>
      <c r="AH127" s="14">
        <f t="shared" si="39"/>
        <v>0</v>
      </c>
      <c r="AI127" s="14">
        <f t="shared" si="40"/>
        <v>0</v>
      </c>
      <c r="AJ127" s="14">
        <f t="shared" si="41"/>
        <v>0</v>
      </c>
      <c r="AK127" s="14">
        <f t="shared" si="42"/>
        <v>0</v>
      </c>
      <c r="AL127" s="14">
        <f t="shared" si="43"/>
        <v>0</v>
      </c>
      <c r="AM127" s="14">
        <f t="shared" si="44"/>
        <v>0</v>
      </c>
      <c r="AN127" s="14">
        <f t="shared" si="45"/>
        <v>0</v>
      </c>
      <c r="AO127" s="5" t="str">
        <f t="shared" si="46"/>
        <v>5千人未満の市町村平均</v>
      </c>
    </row>
    <row r="128" spans="1:41" s="5" customFormat="1" ht="18" customHeight="1" x14ac:dyDescent="0.3">
      <c r="A128" s="5" t="str">
        <f t="shared" si="29"/>
        <v>01545</v>
      </c>
      <c r="B128" s="22">
        <v>1</v>
      </c>
      <c r="C128" s="23" t="s">
        <v>26</v>
      </c>
      <c r="D128" s="23">
        <v>1545</v>
      </c>
      <c r="E128" s="24" t="s">
        <v>1930</v>
      </c>
      <c r="F128" s="25">
        <v>81.852301315275255</v>
      </c>
      <c r="G128" s="26">
        <v>1.6907097985590402</v>
      </c>
      <c r="H128" s="26">
        <v>19.341735013872174</v>
      </c>
      <c r="I128" s="26">
        <f t="shared" si="30"/>
        <v>102.88474612770648</v>
      </c>
      <c r="J128" s="26">
        <v>20.01973579798387</v>
      </c>
      <c r="K128" s="26">
        <v>27.368540221736733</v>
      </c>
      <c r="L128" s="26">
        <f t="shared" si="31"/>
        <v>47.388276019720607</v>
      </c>
      <c r="M128" s="26">
        <v>12.531127335663781</v>
      </c>
      <c r="N128" s="26">
        <v>15.468671334163364</v>
      </c>
      <c r="O128" s="26">
        <v>0.71559013368636271</v>
      </c>
      <c r="P128" s="26">
        <v>0</v>
      </c>
      <c r="Q128" s="26">
        <f t="shared" si="26"/>
        <v>28.715388803513505</v>
      </c>
      <c r="R128" s="27">
        <v>0</v>
      </c>
      <c r="S128" s="143">
        <f t="shared" si="32"/>
        <v>178.98841095094059</v>
      </c>
      <c r="T128" s="140" t="str">
        <f t="shared" si="33"/>
        <v>01545</v>
      </c>
      <c r="U128" s="5" t="str">
        <f t="shared" si="27"/>
        <v>北海道斜里町</v>
      </c>
      <c r="V128" s="21">
        <f t="shared" si="34"/>
        <v>0.45730503377512172</v>
      </c>
      <c r="W128" s="21">
        <f t="shared" si="34"/>
        <v>9.4459176969979991E-3</v>
      </c>
      <c r="X128" s="21">
        <f t="shared" si="34"/>
        <v>0.1080613818018285</v>
      </c>
      <c r="Y128" s="21">
        <f t="shared" si="35"/>
        <v>0.11184934092448663</v>
      </c>
      <c r="Z128" s="21">
        <f t="shared" si="35"/>
        <v>0.15290677243477094</v>
      </c>
      <c r="AA128" s="21">
        <f t="shared" si="36"/>
        <v>7.0010830696175474E-2</v>
      </c>
      <c r="AB128" s="21">
        <f t="shared" si="36"/>
        <v>8.642275358488552E-2</v>
      </c>
      <c r="AC128" s="21">
        <f t="shared" si="36"/>
        <v>3.9979690857331581E-3</v>
      </c>
      <c r="AD128" s="21">
        <f t="shared" si="28"/>
        <v>0</v>
      </c>
      <c r="AE128" s="21">
        <f t="shared" si="37"/>
        <v>0</v>
      </c>
      <c r="AF128" s="137">
        <f>VLOOKUP(T128,人口!$A$2:$E$1748,5,0)</f>
        <v>11530</v>
      </c>
      <c r="AG128" s="14">
        <f t="shared" si="38"/>
        <v>0</v>
      </c>
      <c r="AH128" s="14">
        <f t="shared" si="39"/>
        <v>0</v>
      </c>
      <c r="AI128" s="14">
        <f t="shared" si="40"/>
        <v>1</v>
      </c>
      <c r="AJ128" s="14">
        <f t="shared" si="41"/>
        <v>0</v>
      </c>
      <c r="AK128" s="14">
        <f t="shared" si="42"/>
        <v>0</v>
      </c>
      <c r="AL128" s="14">
        <f t="shared" si="43"/>
        <v>0</v>
      </c>
      <c r="AM128" s="14">
        <f t="shared" si="44"/>
        <v>0</v>
      </c>
      <c r="AN128" s="14">
        <f t="shared" si="45"/>
        <v>0</v>
      </c>
      <c r="AO128" s="5" t="str">
        <f t="shared" si="46"/>
        <v>1万～3万人未満の市町村平均</v>
      </c>
    </row>
    <row r="129" spans="1:41" s="5" customFormat="1" ht="18" customHeight="1" x14ac:dyDescent="0.3">
      <c r="A129" s="5" t="str">
        <f t="shared" si="29"/>
        <v>01546</v>
      </c>
      <c r="B129" s="22">
        <v>1</v>
      </c>
      <c r="C129" s="23" t="s">
        <v>26</v>
      </c>
      <c r="D129" s="23">
        <v>1546</v>
      </c>
      <c r="E129" s="24" t="s">
        <v>1931</v>
      </c>
      <c r="F129" s="25">
        <v>3.0745472086704981</v>
      </c>
      <c r="G129" s="26">
        <v>0.32575777965866859</v>
      </c>
      <c r="H129" s="26">
        <v>3.1516666428854219</v>
      </c>
      <c r="I129" s="26">
        <f t="shared" si="30"/>
        <v>6.5519716312145881</v>
      </c>
      <c r="J129" s="26">
        <v>4.6083873777825026</v>
      </c>
      <c r="K129" s="26">
        <v>8.5675853799670616</v>
      </c>
      <c r="L129" s="26">
        <f t="shared" si="31"/>
        <v>13.175972757749564</v>
      </c>
      <c r="M129" s="26">
        <v>4.3038445720354197</v>
      </c>
      <c r="N129" s="26">
        <v>5.7255735264865946</v>
      </c>
      <c r="O129" s="26">
        <v>0.24856361538715374</v>
      </c>
      <c r="P129" s="26">
        <v>0</v>
      </c>
      <c r="Q129" s="26">
        <f t="shared" si="26"/>
        <v>10.277981713909169</v>
      </c>
      <c r="R129" s="27">
        <v>0.11789270100000002</v>
      </c>
      <c r="S129" s="143">
        <f t="shared" si="32"/>
        <v>30.123818803873323</v>
      </c>
      <c r="T129" s="140" t="str">
        <f t="shared" si="33"/>
        <v>01546</v>
      </c>
      <c r="U129" s="5" t="str">
        <f t="shared" si="27"/>
        <v>北海道清里町</v>
      </c>
      <c r="V129" s="21">
        <f t="shared" si="34"/>
        <v>0.10206366027786531</v>
      </c>
      <c r="W129" s="21">
        <f t="shared" si="34"/>
        <v>1.0813960267772645E-2</v>
      </c>
      <c r="X129" s="21">
        <f t="shared" si="34"/>
        <v>0.10462374187698209</v>
      </c>
      <c r="Y129" s="21">
        <f t="shared" si="35"/>
        <v>0.15298151299429394</v>
      </c>
      <c r="Z129" s="21">
        <f t="shared" si="35"/>
        <v>0.2844123261976812</v>
      </c>
      <c r="AA129" s="21">
        <f t="shared" si="36"/>
        <v>0.14287181183954112</v>
      </c>
      <c r="AB129" s="21">
        <f t="shared" si="36"/>
        <v>0.19006798453290391</v>
      </c>
      <c r="AC129" s="21">
        <f t="shared" si="36"/>
        <v>8.2513979056066233E-3</v>
      </c>
      <c r="AD129" s="21">
        <f t="shared" si="28"/>
        <v>0</v>
      </c>
      <c r="AE129" s="21">
        <f t="shared" si="37"/>
        <v>3.9136041073531275E-3</v>
      </c>
      <c r="AF129" s="137">
        <f>VLOOKUP(T129,人口!$A$2:$E$1748,5,0)</f>
        <v>4005</v>
      </c>
      <c r="AG129" s="14">
        <f t="shared" si="38"/>
        <v>1</v>
      </c>
      <c r="AH129" s="14">
        <f t="shared" si="39"/>
        <v>0</v>
      </c>
      <c r="AI129" s="14">
        <f t="shared" si="40"/>
        <v>0</v>
      </c>
      <c r="AJ129" s="14">
        <f t="shared" si="41"/>
        <v>0</v>
      </c>
      <c r="AK129" s="14">
        <f t="shared" si="42"/>
        <v>0</v>
      </c>
      <c r="AL129" s="14">
        <f t="shared" si="43"/>
        <v>0</v>
      </c>
      <c r="AM129" s="14">
        <f t="shared" si="44"/>
        <v>0</v>
      </c>
      <c r="AN129" s="14">
        <f t="shared" si="45"/>
        <v>0</v>
      </c>
      <c r="AO129" s="5" t="str">
        <f t="shared" si="46"/>
        <v>5千人未満の市町村平均</v>
      </c>
    </row>
    <row r="130" spans="1:41" s="5" customFormat="1" ht="18" customHeight="1" x14ac:dyDescent="0.3">
      <c r="A130" s="5" t="str">
        <f t="shared" si="29"/>
        <v>01547</v>
      </c>
      <c r="B130" s="22">
        <v>1</v>
      </c>
      <c r="C130" s="23" t="s">
        <v>26</v>
      </c>
      <c r="D130" s="23">
        <v>1547</v>
      </c>
      <c r="E130" s="24" t="s">
        <v>1932</v>
      </c>
      <c r="F130" s="25">
        <v>7.4942377252614039</v>
      </c>
      <c r="G130" s="26">
        <v>0.39844753214448719</v>
      </c>
      <c r="H130" s="26">
        <v>26.11997697185863</v>
      </c>
      <c r="I130" s="26">
        <f t="shared" si="30"/>
        <v>34.012662229264521</v>
      </c>
      <c r="J130" s="26">
        <v>6.13825935859421</v>
      </c>
      <c r="K130" s="26">
        <v>10.174920897527681</v>
      </c>
      <c r="L130" s="26">
        <f t="shared" si="31"/>
        <v>16.313180256121889</v>
      </c>
      <c r="M130" s="26">
        <v>5.3702557640708228</v>
      </c>
      <c r="N130" s="26">
        <v>9.9114970290440212</v>
      </c>
      <c r="O130" s="26">
        <v>0.29790395851643892</v>
      </c>
      <c r="P130" s="26">
        <v>0</v>
      </c>
      <c r="Q130" s="26">
        <f t="shared" si="26"/>
        <v>15.579656751631283</v>
      </c>
      <c r="R130" s="27">
        <v>0</v>
      </c>
      <c r="S130" s="143">
        <f t="shared" si="32"/>
        <v>65.905499237017693</v>
      </c>
      <c r="T130" s="140" t="str">
        <f t="shared" si="33"/>
        <v>01547</v>
      </c>
      <c r="U130" s="5" t="str">
        <f t="shared" si="27"/>
        <v>北海道小清水町</v>
      </c>
      <c r="V130" s="21">
        <f t="shared" si="34"/>
        <v>0.11371187248441406</v>
      </c>
      <c r="W130" s="21">
        <f t="shared" si="34"/>
        <v>6.0457402911332147E-3</v>
      </c>
      <c r="X130" s="21">
        <f t="shared" si="34"/>
        <v>0.39632469633410505</v>
      </c>
      <c r="Y130" s="21">
        <f t="shared" si="35"/>
        <v>9.3137286412458928E-2</v>
      </c>
      <c r="Z130" s="21">
        <f t="shared" si="35"/>
        <v>0.15438652336029415</v>
      </c>
      <c r="AA130" s="21">
        <f t="shared" si="36"/>
        <v>8.1484183053642148E-2</v>
      </c>
      <c r="AB130" s="21">
        <f t="shared" si="36"/>
        <v>0.15038952961116403</v>
      </c>
      <c r="AC130" s="21">
        <f t="shared" si="36"/>
        <v>4.5201684527884237E-3</v>
      </c>
      <c r="AD130" s="21">
        <f t="shared" si="28"/>
        <v>0</v>
      </c>
      <c r="AE130" s="21">
        <f t="shared" si="37"/>
        <v>0</v>
      </c>
      <c r="AF130" s="137">
        <f>VLOOKUP(T130,人口!$A$2:$E$1748,5,0)</f>
        <v>4800</v>
      </c>
      <c r="AG130" s="14">
        <f t="shared" si="38"/>
        <v>1</v>
      </c>
      <c r="AH130" s="14">
        <f t="shared" si="39"/>
        <v>0</v>
      </c>
      <c r="AI130" s="14">
        <f t="shared" si="40"/>
        <v>0</v>
      </c>
      <c r="AJ130" s="14">
        <f t="shared" si="41"/>
        <v>0</v>
      </c>
      <c r="AK130" s="14">
        <f t="shared" si="42"/>
        <v>0</v>
      </c>
      <c r="AL130" s="14">
        <f t="shared" si="43"/>
        <v>0</v>
      </c>
      <c r="AM130" s="14">
        <f t="shared" si="44"/>
        <v>0</v>
      </c>
      <c r="AN130" s="14">
        <f t="shared" si="45"/>
        <v>0</v>
      </c>
      <c r="AO130" s="5" t="str">
        <f t="shared" si="46"/>
        <v>5千人未満の市町村平均</v>
      </c>
    </row>
    <row r="131" spans="1:41" s="5" customFormat="1" ht="18" customHeight="1" x14ac:dyDescent="0.3">
      <c r="A131" s="5" t="str">
        <f t="shared" si="29"/>
        <v>01549</v>
      </c>
      <c r="B131" s="22">
        <v>1</v>
      </c>
      <c r="C131" s="23" t="s">
        <v>26</v>
      </c>
      <c r="D131" s="23">
        <v>1549</v>
      </c>
      <c r="E131" s="24" t="s">
        <v>1933</v>
      </c>
      <c r="F131" s="25">
        <v>13.201798782627078</v>
      </c>
      <c r="G131" s="26">
        <v>0.37421761464921427</v>
      </c>
      <c r="H131" s="26">
        <v>1.8564611732064811</v>
      </c>
      <c r="I131" s="26">
        <f t="shared" si="30"/>
        <v>15.432477570482774</v>
      </c>
      <c r="J131" s="26">
        <v>5.7393663574623233</v>
      </c>
      <c r="K131" s="26">
        <v>10.213886607044302</v>
      </c>
      <c r="L131" s="26">
        <f t="shared" si="31"/>
        <v>15.953252964506625</v>
      </c>
      <c r="M131" s="26">
        <v>5.1633401596460429</v>
      </c>
      <c r="N131" s="26">
        <v>8.0639170003290204</v>
      </c>
      <c r="O131" s="26">
        <v>0.30342759441393125</v>
      </c>
      <c r="P131" s="26">
        <v>0</v>
      </c>
      <c r="Q131" s="26">
        <f t="shared" si="26"/>
        <v>13.530684754388995</v>
      </c>
      <c r="R131" s="27">
        <v>0</v>
      </c>
      <c r="S131" s="143">
        <f t="shared" si="32"/>
        <v>44.916415289378392</v>
      </c>
      <c r="T131" s="140" t="str">
        <f t="shared" si="33"/>
        <v>01549</v>
      </c>
      <c r="U131" s="5" t="str">
        <f t="shared" si="27"/>
        <v>北海道訓子府町</v>
      </c>
      <c r="V131" s="21">
        <f t="shared" si="34"/>
        <v>0.2939192430556446</v>
      </c>
      <c r="W131" s="21">
        <f t="shared" si="34"/>
        <v>8.3314220923081401E-3</v>
      </c>
      <c r="X131" s="21">
        <f t="shared" si="34"/>
        <v>4.1331463369150202E-2</v>
      </c>
      <c r="Y131" s="21">
        <f t="shared" si="35"/>
        <v>0.12777881584017547</v>
      </c>
      <c r="Z131" s="21">
        <f t="shared" si="35"/>
        <v>0.22739763494571727</v>
      </c>
      <c r="AA131" s="21">
        <f t="shared" si="36"/>
        <v>0.11495441313338831</v>
      </c>
      <c r="AB131" s="21">
        <f t="shared" si="36"/>
        <v>0.17953162442675907</v>
      </c>
      <c r="AC131" s="21">
        <f t="shared" si="36"/>
        <v>6.755383136856967E-3</v>
      </c>
      <c r="AD131" s="21">
        <f t="shared" si="28"/>
        <v>0</v>
      </c>
      <c r="AE131" s="21">
        <f t="shared" si="37"/>
        <v>0</v>
      </c>
      <c r="AF131" s="137">
        <f>VLOOKUP(T131,人口!$A$2:$E$1748,5,0)</f>
        <v>4889</v>
      </c>
      <c r="AG131" s="14">
        <f t="shared" si="38"/>
        <v>1</v>
      </c>
      <c r="AH131" s="14">
        <f t="shared" si="39"/>
        <v>0</v>
      </c>
      <c r="AI131" s="14">
        <f t="shared" si="40"/>
        <v>0</v>
      </c>
      <c r="AJ131" s="14">
        <f t="shared" si="41"/>
        <v>0</v>
      </c>
      <c r="AK131" s="14">
        <f t="shared" si="42"/>
        <v>0</v>
      </c>
      <c r="AL131" s="14">
        <f t="shared" si="43"/>
        <v>0</v>
      </c>
      <c r="AM131" s="14">
        <f t="shared" si="44"/>
        <v>0</v>
      </c>
      <c r="AN131" s="14">
        <f t="shared" si="45"/>
        <v>0</v>
      </c>
      <c r="AO131" s="5" t="str">
        <f t="shared" si="46"/>
        <v>5千人未満の市町村平均</v>
      </c>
    </row>
    <row r="132" spans="1:41" s="5" customFormat="1" ht="18" customHeight="1" x14ac:dyDescent="0.3">
      <c r="A132" s="5" t="str">
        <f t="shared" si="29"/>
        <v>01550</v>
      </c>
      <c r="B132" s="22">
        <v>1</v>
      </c>
      <c r="C132" s="23" t="s">
        <v>26</v>
      </c>
      <c r="D132" s="23">
        <v>1550</v>
      </c>
      <c r="E132" s="24" t="s">
        <v>1934</v>
      </c>
      <c r="F132" s="25">
        <v>1.3146205497390935</v>
      </c>
      <c r="G132" s="26">
        <v>0.1749938485769707</v>
      </c>
      <c r="H132" s="26">
        <v>6.9941095362662775</v>
      </c>
      <c r="I132" s="26">
        <f t="shared" si="30"/>
        <v>8.4837239345823416</v>
      </c>
      <c r="J132" s="26">
        <v>4.4394444596560572</v>
      </c>
      <c r="K132" s="26">
        <v>6.9358962939585531</v>
      </c>
      <c r="L132" s="26">
        <f t="shared" si="31"/>
        <v>11.37534075361461</v>
      </c>
      <c r="M132" s="26">
        <v>2.965259777256652</v>
      </c>
      <c r="N132" s="26">
        <v>4.1618664709335329</v>
      </c>
      <c r="O132" s="26">
        <v>0.1760736521481536</v>
      </c>
      <c r="P132" s="26">
        <v>0</v>
      </c>
      <c r="Q132" s="26">
        <f t="shared" si="26"/>
        <v>7.3031999003383392</v>
      </c>
      <c r="R132" s="27">
        <v>0</v>
      </c>
      <c r="S132" s="143">
        <f t="shared" si="32"/>
        <v>27.16226458853529</v>
      </c>
      <c r="T132" s="140" t="str">
        <f t="shared" si="33"/>
        <v>01550</v>
      </c>
      <c r="U132" s="5" t="str">
        <f t="shared" si="27"/>
        <v>北海道置戸町</v>
      </c>
      <c r="V132" s="21">
        <f t="shared" si="34"/>
        <v>4.8398783004785673E-2</v>
      </c>
      <c r="W132" s="21">
        <f t="shared" si="34"/>
        <v>6.4425353050581984E-3</v>
      </c>
      <c r="X132" s="21">
        <f t="shared" si="34"/>
        <v>0.25749360895403278</v>
      </c>
      <c r="Y132" s="21">
        <f t="shared" si="35"/>
        <v>0.16344161751262329</v>
      </c>
      <c r="Z132" s="21">
        <f t="shared" si="35"/>
        <v>0.25535044294083165</v>
      </c>
      <c r="AA132" s="21">
        <f t="shared" si="36"/>
        <v>0.10916835625363268</v>
      </c>
      <c r="AB132" s="21">
        <f t="shared" si="36"/>
        <v>0.15322236691156388</v>
      </c>
      <c r="AC132" s="21">
        <f t="shared" si="36"/>
        <v>6.4822891174718608E-3</v>
      </c>
      <c r="AD132" s="21">
        <f t="shared" si="28"/>
        <v>0</v>
      </c>
      <c r="AE132" s="21">
        <f t="shared" si="37"/>
        <v>0</v>
      </c>
      <c r="AF132" s="137">
        <f>VLOOKUP(T132,人口!$A$2:$E$1748,5,0)</f>
        <v>2837</v>
      </c>
      <c r="AG132" s="14">
        <f t="shared" si="38"/>
        <v>1</v>
      </c>
      <c r="AH132" s="14">
        <f t="shared" si="39"/>
        <v>0</v>
      </c>
      <c r="AI132" s="14">
        <f t="shared" si="40"/>
        <v>0</v>
      </c>
      <c r="AJ132" s="14">
        <f t="shared" si="41"/>
        <v>0</v>
      </c>
      <c r="AK132" s="14">
        <f t="shared" si="42"/>
        <v>0</v>
      </c>
      <c r="AL132" s="14">
        <f t="shared" si="43"/>
        <v>0</v>
      </c>
      <c r="AM132" s="14">
        <f t="shared" si="44"/>
        <v>0</v>
      </c>
      <c r="AN132" s="14">
        <f t="shared" si="45"/>
        <v>0</v>
      </c>
      <c r="AO132" s="5" t="str">
        <f t="shared" si="46"/>
        <v>5千人未満の市町村平均</v>
      </c>
    </row>
    <row r="133" spans="1:41" s="5" customFormat="1" ht="18" customHeight="1" x14ac:dyDescent="0.3">
      <c r="A133" s="5" t="str">
        <f t="shared" si="29"/>
        <v>01552</v>
      </c>
      <c r="B133" s="22">
        <v>1</v>
      </c>
      <c r="C133" s="23" t="s">
        <v>26</v>
      </c>
      <c r="D133" s="23">
        <v>1552</v>
      </c>
      <c r="E133" s="24" t="s">
        <v>1935</v>
      </c>
      <c r="F133" s="25">
        <v>116.15102163549277</v>
      </c>
      <c r="G133" s="26">
        <v>0.54651925017115466</v>
      </c>
      <c r="H133" s="26">
        <v>5.9147716448671606</v>
      </c>
      <c r="I133" s="26">
        <f t="shared" si="30"/>
        <v>122.61231253053109</v>
      </c>
      <c r="J133" s="26">
        <v>6.2884308413732732</v>
      </c>
      <c r="K133" s="26">
        <v>12.171913510254511</v>
      </c>
      <c r="L133" s="26">
        <f t="shared" si="31"/>
        <v>18.460344351627782</v>
      </c>
      <c r="M133" s="26">
        <v>5.4339221038938321</v>
      </c>
      <c r="N133" s="26">
        <v>8.583548883405113</v>
      </c>
      <c r="O133" s="26">
        <v>0.31720565249531651</v>
      </c>
      <c r="P133" s="26">
        <v>0</v>
      </c>
      <c r="Q133" s="26">
        <f t="shared" ref="Q133:Q196" si="47">SUM(M133:P133)</f>
        <v>14.334676639794262</v>
      </c>
      <c r="R133" s="27">
        <v>0.35927601907077622</v>
      </c>
      <c r="S133" s="143">
        <f t="shared" si="32"/>
        <v>155.76660954102388</v>
      </c>
      <c r="T133" s="140" t="str">
        <f t="shared" si="33"/>
        <v>01552</v>
      </c>
      <c r="U133" s="5" t="str">
        <f t="shared" ref="U133:U196" si="48">C133&amp;E133</f>
        <v>北海道佐呂間町</v>
      </c>
      <c r="V133" s="21">
        <f t="shared" si="34"/>
        <v>0.74567342755767141</v>
      </c>
      <c r="W133" s="21">
        <f t="shared" si="34"/>
        <v>3.5085776841487916E-3</v>
      </c>
      <c r="X133" s="21">
        <f t="shared" si="34"/>
        <v>3.7972012501879621E-2</v>
      </c>
      <c r="Y133" s="21">
        <f t="shared" si="35"/>
        <v>4.0370852648732164E-2</v>
      </c>
      <c r="Z133" s="21">
        <f t="shared" si="35"/>
        <v>7.814199427027281E-2</v>
      </c>
      <c r="AA133" s="21">
        <f t="shared" si="36"/>
        <v>3.4885025230408657E-2</v>
      </c>
      <c r="AB133" s="21">
        <f t="shared" si="36"/>
        <v>5.5105191726886014E-2</v>
      </c>
      <c r="AC133" s="21">
        <f t="shared" si="36"/>
        <v>2.0364162347115528E-3</v>
      </c>
      <c r="AD133" s="21">
        <f t="shared" si="36"/>
        <v>0</v>
      </c>
      <c r="AE133" s="21">
        <f t="shared" si="37"/>
        <v>2.3065021452890683E-3</v>
      </c>
      <c r="AF133" s="137">
        <f>VLOOKUP(T133,人口!$A$2:$E$1748,5,0)</f>
        <v>5111</v>
      </c>
      <c r="AG133" s="14">
        <f t="shared" si="38"/>
        <v>0</v>
      </c>
      <c r="AH133" s="14">
        <f t="shared" si="39"/>
        <v>1</v>
      </c>
      <c r="AI133" s="14">
        <f t="shared" si="40"/>
        <v>0</v>
      </c>
      <c r="AJ133" s="14">
        <f t="shared" si="41"/>
        <v>0</v>
      </c>
      <c r="AK133" s="14">
        <f t="shared" si="42"/>
        <v>0</v>
      </c>
      <c r="AL133" s="14">
        <f t="shared" si="43"/>
        <v>0</v>
      </c>
      <c r="AM133" s="14">
        <f t="shared" si="44"/>
        <v>0</v>
      </c>
      <c r="AN133" s="14">
        <f t="shared" si="45"/>
        <v>0</v>
      </c>
      <c r="AO133" s="5" t="str">
        <f t="shared" si="46"/>
        <v>5千～1万人未満の市町村平均</v>
      </c>
    </row>
    <row r="134" spans="1:41" s="5" customFormat="1" ht="18" customHeight="1" x14ac:dyDescent="0.3">
      <c r="A134" s="5" t="str">
        <f t="shared" ref="A134:A197" si="49">0&amp;D134</f>
        <v>01555</v>
      </c>
      <c r="B134" s="22">
        <v>1</v>
      </c>
      <c r="C134" s="23" t="s">
        <v>26</v>
      </c>
      <c r="D134" s="23">
        <v>1555</v>
      </c>
      <c r="E134" s="24" t="s">
        <v>1936</v>
      </c>
      <c r="F134" s="25">
        <v>22.169088184423572</v>
      </c>
      <c r="G134" s="26">
        <v>2.1430015918041336</v>
      </c>
      <c r="H134" s="26">
        <v>14.463127744748169</v>
      </c>
      <c r="I134" s="26">
        <f t="shared" ref="I134:I197" si="50">SUM(F134:H134)</f>
        <v>38.775217520975872</v>
      </c>
      <c r="J134" s="26">
        <v>33.694726448552316</v>
      </c>
      <c r="K134" s="26">
        <v>49.803047475931322</v>
      </c>
      <c r="L134" s="26">
        <f t="shared" ref="L134:L197" si="51">SUM(J134:K134)</f>
        <v>83.497773924483639</v>
      </c>
      <c r="M134" s="26">
        <v>18.991669169203636</v>
      </c>
      <c r="N134" s="26">
        <v>16.637843071084578</v>
      </c>
      <c r="O134" s="26">
        <v>1.2212200399433268</v>
      </c>
      <c r="P134" s="26">
        <v>0</v>
      </c>
      <c r="Q134" s="26">
        <f t="shared" si="47"/>
        <v>36.85073228023154</v>
      </c>
      <c r="R134" s="27">
        <v>2.0520306807948083</v>
      </c>
      <c r="S134" s="143">
        <f t="shared" ref="S134:S197" si="52">SUM(I134,L134,Q134,R134)</f>
        <v>161.17575440648585</v>
      </c>
      <c r="T134" s="140" t="str">
        <f t="shared" ref="T134:T197" si="53">IF(LEN(A134)=5,A134,RIGHT(A134,5))</f>
        <v>01555</v>
      </c>
      <c r="U134" s="5" t="str">
        <f t="shared" si="48"/>
        <v>北海道遠軽町</v>
      </c>
      <c r="V134" s="21">
        <f t="shared" ref="V134:X197" si="54">F134/$S134</f>
        <v>0.13754604882141919</v>
      </c>
      <c r="W134" s="21">
        <f t="shared" si="54"/>
        <v>1.3296054358147912E-2</v>
      </c>
      <c r="X134" s="21">
        <f t="shared" si="54"/>
        <v>8.9735132917523733E-2</v>
      </c>
      <c r="Y134" s="21">
        <f t="shared" ref="Y134:Z197" si="55">J134/$S134</f>
        <v>0.20905580105785695</v>
      </c>
      <c r="Z134" s="21">
        <f t="shared" si="55"/>
        <v>0.30899838291017301</v>
      </c>
      <c r="AA134" s="21">
        <f t="shared" ref="AA134:AD197" si="56">M134/$S134</f>
        <v>0.11783204762489634</v>
      </c>
      <c r="AB134" s="21">
        <f t="shared" si="56"/>
        <v>0.1032279521963575</v>
      </c>
      <c r="AC134" s="21">
        <f t="shared" si="56"/>
        <v>7.5769463244664288E-3</v>
      </c>
      <c r="AD134" s="21">
        <f t="shared" si="56"/>
        <v>0</v>
      </c>
      <c r="AE134" s="21">
        <f t="shared" ref="AE134:AE197" si="57">R134/$S134</f>
        <v>1.2731633789159003E-2</v>
      </c>
      <c r="AF134" s="137">
        <f>VLOOKUP(T134,人口!$A$2:$E$1748,5,0)</f>
        <v>19677</v>
      </c>
      <c r="AG134" s="14">
        <f t="shared" ref="AG134:AG197" si="58">IF(SUMIFS($AF134,$AF134,$BB$22,$AF134,$BC$22)&gt;0,1,0)</f>
        <v>0</v>
      </c>
      <c r="AH134" s="14">
        <f t="shared" ref="AH134:AH197" si="59">IF(SUMIFS($AF134,$AF134,$BB$23,$AF134,$BC$23)&gt;0,1,0)</f>
        <v>0</v>
      </c>
      <c r="AI134" s="14">
        <f t="shared" ref="AI134:AI197" si="60">IF(SUMIFS($AF134,$AF134,$BB$24,$AF134,$BC$24)&gt;0,1,0)</f>
        <v>1</v>
      </c>
      <c r="AJ134" s="14">
        <f t="shared" ref="AJ134:AJ197" si="61">IF(SUMIFS($AF134,$AF134,$BB$25,$AF134,$BC$25)&gt;0,1,0)</f>
        <v>0</v>
      </c>
      <c r="AK134" s="14">
        <f t="shared" ref="AK134:AK197" si="62">IF(SUMIFS($AF134,$AF134,$BB$26,$AF134,$BC$26)&gt;0,1,0)</f>
        <v>0</v>
      </c>
      <c r="AL134" s="14">
        <f t="shared" ref="AL134:AL197" si="63">IF(SUMIFS($AF134,$AF134,$BB$27,$AF134,$BC$27)&gt;0,1,0)</f>
        <v>0</v>
      </c>
      <c r="AM134" s="14">
        <f t="shared" ref="AM134:AM197" si="64">IF(SUMIFS($AF134,$AF134,$BB$28,$AF134,$BC$2)&gt;0,1,0)</f>
        <v>0</v>
      </c>
      <c r="AN134" s="14">
        <f t="shared" ref="AN134:AN197" si="65">IF(SUMIFS($AF134,$AF134,$BB$29)&gt;0,1,0)</f>
        <v>0</v>
      </c>
      <c r="AO134" s="5" t="str">
        <f t="shared" ref="AO134:AO197" si="66">IF(AG134=1,$AG$4,IF(AH134=1,$AH$4,IF(AI134=1,$AI$4,IF(AJ134=1,$AJ$4,IF(AK134=1,$AK$4,IF(AL134=1,$AL$4,IF(AM134=1,$AM$4,IF(AN134=1,$AN$4,""))))))))</f>
        <v>1万～3万人未満の市町村平均</v>
      </c>
    </row>
    <row r="135" spans="1:41" s="5" customFormat="1" ht="18" customHeight="1" x14ac:dyDescent="0.3">
      <c r="A135" s="5" t="str">
        <f t="shared" si="49"/>
        <v>01559</v>
      </c>
      <c r="B135" s="22">
        <v>1</v>
      </c>
      <c r="C135" s="23" t="s">
        <v>26</v>
      </c>
      <c r="D135" s="23">
        <v>1559</v>
      </c>
      <c r="E135" s="24" t="s">
        <v>1937</v>
      </c>
      <c r="F135" s="25">
        <v>43.019296263540483</v>
      </c>
      <c r="G135" s="26">
        <v>1.4107196408358871</v>
      </c>
      <c r="H135" s="26">
        <v>15.628812667459215</v>
      </c>
      <c r="I135" s="26">
        <f t="shared" si="50"/>
        <v>60.058828571835583</v>
      </c>
      <c r="J135" s="26">
        <v>10.066182205034082</v>
      </c>
      <c r="K135" s="26">
        <v>20.140401106403523</v>
      </c>
      <c r="L135" s="26">
        <f t="shared" si="51"/>
        <v>30.206583311437605</v>
      </c>
      <c r="M135" s="26">
        <v>9.4114766843363302</v>
      </c>
      <c r="N135" s="26">
        <v>13.688450993995263</v>
      </c>
      <c r="O135" s="26">
        <v>0.53771664512217221</v>
      </c>
      <c r="P135" s="26">
        <v>0</v>
      </c>
      <c r="Q135" s="26">
        <f t="shared" si="47"/>
        <v>23.637644323453763</v>
      </c>
      <c r="R135" s="27">
        <v>0.65568182349071269</v>
      </c>
      <c r="S135" s="143">
        <f t="shared" si="52"/>
        <v>114.55873803021765</v>
      </c>
      <c r="T135" s="140" t="str">
        <f t="shared" si="53"/>
        <v>01559</v>
      </c>
      <c r="U135" s="5" t="str">
        <f t="shared" si="48"/>
        <v>北海道湧別町</v>
      </c>
      <c r="V135" s="21">
        <f t="shared" si="54"/>
        <v>0.375521736737298</v>
      </c>
      <c r="W135" s="21">
        <f t="shared" si="54"/>
        <v>1.2314378327594491E-2</v>
      </c>
      <c r="X135" s="21">
        <f t="shared" si="54"/>
        <v>0.13642619442383117</v>
      </c>
      <c r="Y135" s="21">
        <f t="shared" si="55"/>
        <v>8.7869178537728659E-2</v>
      </c>
      <c r="Z135" s="21">
        <f t="shared" si="55"/>
        <v>0.17580851057464514</v>
      </c>
      <c r="AA135" s="21">
        <f t="shared" si="56"/>
        <v>8.215415817389525E-2</v>
      </c>
      <c r="AB135" s="21">
        <f t="shared" si="56"/>
        <v>0.1194884932337907</v>
      </c>
      <c r="AC135" s="21">
        <f t="shared" si="56"/>
        <v>4.6938073373358593E-3</v>
      </c>
      <c r="AD135" s="21">
        <f t="shared" si="56"/>
        <v>0</v>
      </c>
      <c r="AE135" s="21">
        <f t="shared" si="57"/>
        <v>5.7235426538808469E-3</v>
      </c>
      <c r="AF135" s="137">
        <f>VLOOKUP(T135,人口!$A$2:$E$1748,5,0)</f>
        <v>8664</v>
      </c>
      <c r="AG135" s="14">
        <f t="shared" si="58"/>
        <v>0</v>
      </c>
      <c r="AH135" s="14">
        <f t="shared" si="59"/>
        <v>1</v>
      </c>
      <c r="AI135" s="14">
        <f t="shared" si="60"/>
        <v>0</v>
      </c>
      <c r="AJ135" s="14">
        <f t="shared" si="61"/>
        <v>0</v>
      </c>
      <c r="AK135" s="14">
        <f t="shared" si="62"/>
        <v>0</v>
      </c>
      <c r="AL135" s="14">
        <f t="shared" si="63"/>
        <v>0</v>
      </c>
      <c r="AM135" s="14">
        <f t="shared" si="64"/>
        <v>0</v>
      </c>
      <c r="AN135" s="14">
        <f t="shared" si="65"/>
        <v>0</v>
      </c>
      <c r="AO135" s="5" t="str">
        <f t="shared" si="66"/>
        <v>5千～1万人未満の市町村平均</v>
      </c>
    </row>
    <row r="136" spans="1:41" s="5" customFormat="1" ht="18" customHeight="1" x14ac:dyDescent="0.3">
      <c r="A136" s="5" t="str">
        <f t="shared" si="49"/>
        <v>01560</v>
      </c>
      <c r="B136" s="22">
        <v>1</v>
      </c>
      <c r="C136" s="23" t="s">
        <v>26</v>
      </c>
      <c r="D136" s="23">
        <v>1560</v>
      </c>
      <c r="E136" s="24" t="s">
        <v>1938</v>
      </c>
      <c r="F136" s="25">
        <v>2.5667108237462903</v>
      </c>
      <c r="G136" s="26">
        <v>0.3499876971539414</v>
      </c>
      <c r="H136" s="26">
        <v>5.0944748474038324</v>
      </c>
      <c r="I136" s="26">
        <f t="shared" si="50"/>
        <v>8.011173368304064</v>
      </c>
      <c r="J136" s="26">
        <v>3.9420014229504101</v>
      </c>
      <c r="K136" s="26">
        <v>6.8287405927878444</v>
      </c>
      <c r="L136" s="26">
        <f t="shared" si="51"/>
        <v>10.770742015738254</v>
      </c>
      <c r="M136" s="26">
        <v>2.5068621305309859</v>
      </c>
      <c r="N136" s="26">
        <v>3.6422345878574389</v>
      </c>
      <c r="O136" s="26">
        <v>0.15788909801371265</v>
      </c>
      <c r="P136" s="26">
        <v>0</v>
      </c>
      <c r="Q136" s="26">
        <f t="shared" si="47"/>
        <v>6.3069858164021371</v>
      </c>
      <c r="R136" s="27">
        <v>0.28929185560165488</v>
      </c>
      <c r="S136" s="143">
        <f t="shared" si="52"/>
        <v>25.378193056046108</v>
      </c>
      <c r="T136" s="140" t="str">
        <f t="shared" si="53"/>
        <v>01560</v>
      </c>
      <c r="U136" s="5" t="str">
        <f t="shared" si="48"/>
        <v>北海道滝上町</v>
      </c>
      <c r="V136" s="21">
        <f t="shared" si="54"/>
        <v>0.10113843874060988</v>
      </c>
      <c r="W136" s="21">
        <f t="shared" si="54"/>
        <v>1.3790883235107246E-2</v>
      </c>
      <c r="X136" s="21">
        <f t="shared" si="54"/>
        <v>0.20074222132966726</v>
      </c>
      <c r="Y136" s="21">
        <f t="shared" si="55"/>
        <v>0.15533026383102821</v>
      </c>
      <c r="Z136" s="21">
        <f t="shared" si="55"/>
        <v>0.26907907027529543</v>
      </c>
      <c r="AA136" s="21">
        <f t="shared" si="56"/>
        <v>9.8780166302413333E-2</v>
      </c>
      <c r="AB136" s="21">
        <f t="shared" si="56"/>
        <v>0.14351827885514931</v>
      </c>
      <c r="AC136" s="21">
        <f t="shared" si="56"/>
        <v>6.2214475894727698E-3</v>
      </c>
      <c r="AD136" s="21">
        <f t="shared" si="56"/>
        <v>0</v>
      </c>
      <c r="AE136" s="21">
        <f t="shared" si="57"/>
        <v>1.1399229841256721E-2</v>
      </c>
      <c r="AF136" s="137">
        <f>VLOOKUP(T136,人口!$A$2:$E$1748,5,0)</f>
        <v>2544</v>
      </c>
      <c r="AG136" s="14">
        <f t="shared" si="58"/>
        <v>1</v>
      </c>
      <c r="AH136" s="14">
        <f t="shared" si="59"/>
        <v>0</v>
      </c>
      <c r="AI136" s="14">
        <f t="shared" si="60"/>
        <v>0</v>
      </c>
      <c r="AJ136" s="14">
        <f t="shared" si="61"/>
        <v>0</v>
      </c>
      <c r="AK136" s="14">
        <f t="shared" si="62"/>
        <v>0</v>
      </c>
      <c r="AL136" s="14">
        <f t="shared" si="63"/>
        <v>0</v>
      </c>
      <c r="AM136" s="14">
        <f t="shared" si="64"/>
        <v>0</v>
      </c>
      <c r="AN136" s="14">
        <f t="shared" si="65"/>
        <v>0</v>
      </c>
      <c r="AO136" s="5" t="str">
        <f t="shared" si="66"/>
        <v>5千人未満の市町村平均</v>
      </c>
    </row>
    <row r="137" spans="1:41" s="5" customFormat="1" ht="18" customHeight="1" x14ac:dyDescent="0.3">
      <c r="A137" s="5" t="str">
        <f t="shared" si="49"/>
        <v>01561</v>
      </c>
      <c r="B137" s="22">
        <v>1</v>
      </c>
      <c r="C137" s="23" t="s">
        <v>26</v>
      </c>
      <c r="D137" s="23">
        <v>1561</v>
      </c>
      <c r="E137" s="24" t="s">
        <v>1939</v>
      </c>
      <c r="F137" s="25">
        <v>23.360692769371305</v>
      </c>
      <c r="G137" s="26">
        <v>0.45498400630012387</v>
      </c>
      <c r="H137" s="26">
        <v>6.1306392231469848</v>
      </c>
      <c r="I137" s="26">
        <f t="shared" si="50"/>
        <v>29.946315998818413</v>
      </c>
      <c r="J137" s="26">
        <v>4.5802302247614293</v>
      </c>
      <c r="K137" s="26">
        <v>8.7478017864814337</v>
      </c>
      <c r="L137" s="26">
        <f t="shared" si="51"/>
        <v>13.328032011242863</v>
      </c>
      <c r="M137" s="26">
        <v>3.9871045314159494</v>
      </c>
      <c r="N137" s="26">
        <v>5.7400077454609306</v>
      </c>
      <c r="O137" s="26">
        <v>0.23447524068231379</v>
      </c>
      <c r="P137" s="26">
        <v>0</v>
      </c>
      <c r="Q137" s="26">
        <f t="shared" si="47"/>
        <v>9.9615875175591935</v>
      </c>
      <c r="R137" s="27">
        <v>0.25835901006710649</v>
      </c>
      <c r="S137" s="143">
        <f t="shared" si="52"/>
        <v>53.494294537687573</v>
      </c>
      <c r="T137" s="140" t="str">
        <f t="shared" si="53"/>
        <v>01561</v>
      </c>
      <c r="U137" s="5" t="str">
        <f t="shared" si="48"/>
        <v>北海道興部町</v>
      </c>
      <c r="V137" s="21">
        <f t="shared" si="54"/>
        <v>0.43669503395195403</v>
      </c>
      <c r="W137" s="21">
        <f t="shared" si="54"/>
        <v>8.5052809880422006E-3</v>
      </c>
      <c r="X137" s="21">
        <f t="shared" si="54"/>
        <v>0.11460360915364259</v>
      </c>
      <c r="Y137" s="21">
        <f t="shared" si="55"/>
        <v>8.5620910871804942E-2</v>
      </c>
      <c r="Z137" s="21">
        <f t="shared" si="55"/>
        <v>0.16352775304511155</v>
      </c>
      <c r="AA137" s="21">
        <f t="shared" si="56"/>
        <v>7.4533266881517082E-2</v>
      </c>
      <c r="AB137" s="21">
        <f t="shared" si="56"/>
        <v>0.10730130745844316</v>
      </c>
      <c r="AC137" s="21">
        <f t="shared" si="56"/>
        <v>4.3831822198743507E-3</v>
      </c>
      <c r="AD137" s="21">
        <f t="shared" si="56"/>
        <v>0</v>
      </c>
      <c r="AE137" s="21">
        <f t="shared" si="57"/>
        <v>4.8296554296101335E-3</v>
      </c>
      <c r="AF137" s="137">
        <f>VLOOKUP(T137,人口!$A$2:$E$1748,5,0)</f>
        <v>3778</v>
      </c>
      <c r="AG137" s="14">
        <f t="shared" si="58"/>
        <v>1</v>
      </c>
      <c r="AH137" s="14">
        <f t="shared" si="59"/>
        <v>0</v>
      </c>
      <c r="AI137" s="14">
        <f t="shared" si="60"/>
        <v>0</v>
      </c>
      <c r="AJ137" s="14">
        <f t="shared" si="61"/>
        <v>0</v>
      </c>
      <c r="AK137" s="14">
        <f t="shared" si="62"/>
        <v>0</v>
      </c>
      <c r="AL137" s="14">
        <f t="shared" si="63"/>
        <v>0</v>
      </c>
      <c r="AM137" s="14">
        <f t="shared" si="64"/>
        <v>0</v>
      </c>
      <c r="AN137" s="14">
        <f t="shared" si="65"/>
        <v>0</v>
      </c>
      <c r="AO137" s="5" t="str">
        <f t="shared" si="66"/>
        <v>5千人未満の市町村平均</v>
      </c>
    </row>
    <row r="138" spans="1:41" s="5" customFormat="1" ht="18" customHeight="1" x14ac:dyDescent="0.3">
      <c r="A138" s="5" t="str">
        <f t="shared" si="49"/>
        <v>01562</v>
      </c>
      <c r="B138" s="22">
        <v>1</v>
      </c>
      <c r="C138" s="23" t="s">
        <v>26</v>
      </c>
      <c r="D138" s="23">
        <v>1562</v>
      </c>
      <c r="E138" s="24" t="s">
        <v>1940</v>
      </c>
      <c r="F138" s="25">
        <v>2.7571494680928685</v>
      </c>
      <c r="G138" s="26">
        <v>0.10499630914618242</v>
      </c>
      <c r="H138" s="26">
        <v>1.2088584383670109</v>
      </c>
      <c r="I138" s="26">
        <f t="shared" si="50"/>
        <v>4.0710042156060613</v>
      </c>
      <c r="J138" s="26">
        <v>1.6706577459170786</v>
      </c>
      <c r="K138" s="26">
        <v>3.2146710351212393</v>
      </c>
      <c r="L138" s="26">
        <f t="shared" si="51"/>
        <v>4.8853287810383179</v>
      </c>
      <c r="M138" s="26">
        <v>1.0250280711504476</v>
      </c>
      <c r="N138" s="26">
        <v>1.0970006420495324</v>
      </c>
      <c r="O138" s="26">
        <v>6.6221567445216734E-2</v>
      </c>
      <c r="P138" s="26">
        <v>0</v>
      </c>
      <c r="Q138" s="26">
        <f t="shared" si="47"/>
        <v>2.1882502806451969</v>
      </c>
      <c r="R138" s="27">
        <v>6.0907931884943901E-2</v>
      </c>
      <c r="S138" s="143">
        <f t="shared" si="52"/>
        <v>11.205491209174522</v>
      </c>
      <c r="T138" s="140" t="str">
        <f t="shared" si="53"/>
        <v>01562</v>
      </c>
      <c r="U138" s="5" t="str">
        <f t="shared" si="48"/>
        <v>北海道西興部村</v>
      </c>
      <c r="V138" s="21">
        <f t="shared" si="54"/>
        <v>0.24605342297135943</v>
      </c>
      <c r="W138" s="21">
        <f t="shared" si="54"/>
        <v>9.3700764371861239E-3</v>
      </c>
      <c r="X138" s="21">
        <f t="shared" si="54"/>
        <v>0.10788089658909868</v>
      </c>
      <c r="Y138" s="21">
        <f t="shared" si="55"/>
        <v>0.1490927719928265</v>
      </c>
      <c r="Z138" s="21">
        <f t="shared" si="55"/>
        <v>0.28688354442589897</v>
      </c>
      <c r="AA138" s="21">
        <f t="shared" si="56"/>
        <v>9.1475514282783388E-2</v>
      </c>
      <c r="AB138" s="21">
        <f t="shared" si="56"/>
        <v>9.7898487587171595E-2</v>
      </c>
      <c r="AC138" s="21">
        <f t="shared" si="56"/>
        <v>5.9097424833101176E-3</v>
      </c>
      <c r="AD138" s="21">
        <f t="shared" si="56"/>
        <v>0</v>
      </c>
      <c r="AE138" s="21">
        <f t="shared" si="57"/>
        <v>5.4355432303650726E-3</v>
      </c>
      <c r="AF138" s="137">
        <f>VLOOKUP(T138,人口!$A$2:$E$1748,5,0)</f>
        <v>1067</v>
      </c>
      <c r="AG138" s="14">
        <f t="shared" si="58"/>
        <v>1</v>
      </c>
      <c r="AH138" s="14">
        <f t="shared" si="59"/>
        <v>0</v>
      </c>
      <c r="AI138" s="14">
        <f t="shared" si="60"/>
        <v>0</v>
      </c>
      <c r="AJ138" s="14">
        <f t="shared" si="61"/>
        <v>0</v>
      </c>
      <c r="AK138" s="14">
        <f t="shared" si="62"/>
        <v>0</v>
      </c>
      <c r="AL138" s="14">
        <f t="shared" si="63"/>
        <v>0</v>
      </c>
      <c r="AM138" s="14">
        <f t="shared" si="64"/>
        <v>0</v>
      </c>
      <c r="AN138" s="14">
        <f t="shared" si="65"/>
        <v>0</v>
      </c>
      <c r="AO138" s="5" t="str">
        <f t="shared" si="66"/>
        <v>5千人未満の市町村平均</v>
      </c>
    </row>
    <row r="139" spans="1:41" s="5" customFormat="1" ht="18" customHeight="1" x14ac:dyDescent="0.3">
      <c r="A139" s="5" t="str">
        <f t="shared" si="49"/>
        <v>01563</v>
      </c>
      <c r="B139" s="22">
        <v>1</v>
      </c>
      <c r="C139" s="23" t="s">
        <v>26</v>
      </c>
      <c r="D139" s="23">
        <v>1563</v>
      </c>
      <c r="E139" s="24" t="s">
        <v>1941</v>
      </c>
      <c r="F139" s="25">
        <v>37.151454215246609</v>
      </c>
      <c r="G139" s="26">
        <v>0.53844261100606372</v>
      </c>
      <c r="H139" s="26">
        <v>4.9217807847799726</v>
      </c>
      <c r="I139" s="26">
        <f t="shared" si="50"/>
        <v>42.611677611032647</v>
      </c>
      <c r="J139" s="26">
        <v>4.7820231547457954</v>
      </c>
      <c r="K139" s="26">
        <v>10.915269378343481</v>
      </c>
      <c r="L139" s="26">
        <f t="shared" si="51"/>
        <v>15.697292533089277</v>
      </c>
      <c r="M139" s="26">
        <v>4.4837019820354209</v>
      </c>
      <c r="N139" s="26">
        <v>6.894745263407807</v>
      </c>
      <c r="O139" s="26">
        <v>0.27239593206846885</v>
      </c>
      <c r="P139" s="26">
        <v>0</v>
      </c>
      <c r="Q139" s="26">
        <f t="shared" si="47"/>
        <v>11.650843177511696</v>
      </c>
      <c r="R139" s="27">
        <v>0</v>
      </c>
      <c r="S139" s="143">
        <f t="shared" si="52"/>
        <v>69.959813321633618</v>
      </c>
      <c r="T139" s="140" t="str">
        <f t="shared" si="53"/>
        <v>01563</v>
      </c>
      <c r="U139" s="5" t="str">
        <f t="shared" si="48"/>
        <v>北海道雄武町</v>
      </c>
      <c r="V139" s="21">
        <f t="shared" si="54"/>
        <v>0.53103992780035469</v>
      </c>
      <c r="W139" s="21">
        <f t="shared" si="54"/>
        <v>7.6964557999979902E-3</v>
      </c>
      <c r="X139" s="21">
        <f t="shared" si="54"/>
        <v>7.0351542565623371E-2</v>
      </c>
      <c r="Y139" s="21">
        <f t="shared" si="55"/>
        <v>6.8353858132252254E-2</v>
      </c>
      <c r="Z139" s="21">
        <f t="shared" si="55"/>
        <v>0.15602199119888391</v>
      </c>
      <c r="AA139" s="21">
        <f t="shared" si="56"/>
        <v>6.4089679047913198E-2</v>
      </c>
      <c r="AB139" s="21">
        <f t="shared" si="56"/>
        <v>9.8552939695677411E-2</v>
      </c>
      <c r="AC139" s="21">
        <f t="shared" si="56"/>
        <v>3.893605759297189E-3</v>
      </c>
      <c r="AD139" s="21">
        <f t="shared" si="56"/>
        <v>0</v>
      </c>
      <c r="AE139" s="21">
        <f t="shared" si="57"/>
        <v>0</v>
      </c>
      <c r="AF139" s="137">
        <f>VLOOKUP(T139,人口!$A$2:$E$1748,5,0)</f>
        <v>4389</v>
      </c>
      <c r="AG139" s="14">
        <f t="shared" si="58"/>
        <v>1</v>
      </c>
      <c r="AH139" s="14">
        <f t="shared" si="59"/>
        <v>0</v>
      </c>
      <c r="AI139" s="14">
        <f t="shared" si="60"/>
        <v>0</v>
      </c>
      <c r="AJ139" s="14">
        <f t="shared" si="61"/>
        <v>0</v>
      </c>
      <c r="AK139" s="14">
        <f t="shared" si="62"/>
        <v>0</v>
      </c>
      <c r="AL139" s="14">
        <f t="shared" si="63"/>
        <v>0</v>
      </c>
      <c r="AM139" s="14">
        <f t="shared" si="64"/>
        <v>0</v>
      </c>
      <c r="AN139" s="14">
        <f t="shared" si="65"/>
        <v>0</v>
      </c>
      <c r="AO139" s="5" t="str">
        <f t="shared" si="66"/>
        <v>5千人未満の市町村平均</v>
      </c>
    </row>
    <row r="140" spans="1:41" s="5" customFormat="1" ht="18" customHeight="1" x14ac:dyDescent="0.3">
      <c r="A140" s="5" t="str">
        <f t="shared" si="49"/>
        <v>01564</v>
      </c>
      <c r="B140" s="22">
        <v>1</v>
      </c>
      <c r="C140" s="23" t="s">
        <v>26</v>
      </c>
      <c r="D140" s="23">
        <v>1564</v>
      </c>
      <c r="E140" s="24" t="s">
        <v>1942</v>
      </c>
      <c r="F140" s="25">
        <v>4.7677813975725538</v>
      </c>
      <c r="G140" s="26">
        <v>0.83997047316945939</v>
      </c>
      <c r="H140" s="26">
        <v>41.273880967102237</v>
      </c>
      <c r="I140" s="26">
        <f t="shared" si="50"/>
        <v>46.881632837844251</v>
      </c>
      <c r="J140" s="26">
        <v>10.263282276181604</v>
      </c>
      <c r="K140" s="26">
        <v>14.884901035349253</v>
      </c>
      <c r="L140" s="26">
        <f t="shared" si="51"/>
        <v>25.148183311530858</v>
      </c>
      <c r="M140" s="26">
        <v>9.1313447891150901</v>
      </c>
      <c r="N140" s="26">
        <v>13.688450993995263</v>
      </c>
      <c r="O140" s="26">
        <v>0.44251150504629366</v>
      </c>
      <c r="P140" s="26">
        <v>0</v>
      </c>
      <c r="Q140" s="26">
        <f t="shared" si="47"/>
        <v>23.262307288156645</v>
      </c>
      <c r="R140" s="27">
        <v>0.46840235999999996</v>
      </c>
      <c r="S140" s="143">
        <f t="shared" si="52"/>
        <v>95.760525797531756</v>
      </c>
      <c r="T140" s="140" t="str">
        <f t="shared" si="53"/>
        <v>01564</v>
      </c>
      <c r="U140" s="5" t="str">
        <f t="shared" si="48"/>
        <v>北海道大空町</v>
      </c>
      <c r="V140" s="21">
        <f t="shared" si="54"/>
        <v>4.9788588333914981E-2</v>
      </c>
      <c r="W140" s="21">
        <f t="shared" si="54"/>
        <v>8.7715733197353627E-3</v>
      </c>
      <c r="X140" s="21">
        <f t="shared" si="54"/>
        <v>0.43101142796947839</v>
      </c>
      <c r="Y140" s="21">
        <f t="shared" si="55"/>
        <v>0.10717654472659696</v>
      </c>
      <c r="Z140" s="21">
        <f t="shared" si="55"/>
        <v>0.15543879809954964</v>
      </c>
      <c r="AA140" s="21">
        <f t="shared" si="56"/>
        <v>9.5356042722882089E-2</v>
      </c>
      <c r="AB140" s="21">
        <f t="shared" si="56"/>
        <v>0.14294460979607618</v>
      </c>
      <c r="AC140" s="21">
        <f t="shared" si="56"/>
        <v>4.6210220898525965E-3</v>
      </c>
      <c r="AD140" s="21">
        <f t="shared" si="56"/>
        <v>0</v>
      </c>
      <c r="AE140" s="21">
        <f t="shared" si="57"/>
        <v>4.891392941913787E-3</v>
      </c>
      <c r="AF140" s="137">
        <f>VLOOKUP(T140,人口!$A$2:$E$1748,5,0)</f>
        <v>7130</v>
      </c>
      <c r="AG140" s="14">
        <f t="shared" si="58"/>
        <v>0</v>
      </c>
      <c r="AH140" s="14">
        <f t="shared" si="59"/>
        <v>1</v>
      </c>
      <c r="AI140" s="14">
        <f t="shared" si="60"/>
        <v>0</v>
      </c>
      <c r="AJ140" s="14">
        <f t="shared" si="61"/>
        <v>0</v>
      </c>
      <c r="AK140" s="14">
        <f t="shared" si="62"/>
        <v>0</v>
      </c>
      <c r="AL140" s="14">
        <f t="shared" si="63"/>
        <v>0</v>
      </c>
      <c r="AM140" s="14">
        <f t="shared" si="64"/>
        <v>0</v>
      </c>
      <c r="AN140" s="14">
        <f t="shared" si="65"/>
        <v>0</v>
      </c>
      <c r="AO140" s="5" t="str">
        <f t="shared" si="66"/>
        <v>5千～1万人未満の市町村平均</v>
      </c>
    </row>
    <row r="141" spans="1:41" s="5" customFormat="1" ht="18" customHeight="1" x14ac:dyDescent="0.3">
      <c r="A141" s="5" t="str">
        <f t="shared" si="49"/>
        <v>01571</v>
      </c>
      <c r="B141" s="22">
        <v>1</v>
      </c>
      <c r="C141" s="23" t="s">
        <v>26</v>
      </c>
      <c r="D141" s="23">
        <v>1571</v>
      </c>
      <c r="E141" s="24" t="s">
        <v>1943</v>
      </c>
      <c r="F141" s="25">
        <v>0.22047459617731363</v>
      </c>
      <c r="G141" s="26">
        <v>0.49805941518060898</v>
      </c>
      <c r="H141" s="26">
        <v>6.8214154736424195</v>
      </c>
      <c r="I141" s="26">
        <f t="shared" si="50"/>
        <v>7.5399494850003421</v>
      </c>
      <c r="J141" s="26">
        <v>5.4671805449252711</v>
      </c>
      <c r="K141" s="26">
        <v>10.618155843279245</v>
      </c>
      <c r="L141" s="26">
        <f t="shared" si="51"/>
        <v>16.085336388204517</v>
      </c>
      <c r="M141" s="26">
        <v>3.6990143437168328</v>
      </c>
      <c r="N141" s="26">
        <v>4.0271470938397318</v>
      </c>
      <c r="O141" s="26">
        <v>0.24347442276249792</v>
      </c>
      <c r="P141" s="26">
        <v>0</v>
      </c>
      <c r="Q141" s="26">
        <f t="shared" si="47"/>
        <v>7.9696358603190625</v>
      </c>
      <c r="R141" s="27">
        <v>0.74737036287068226</v>
      </c>
      <c r="S141" s="143">
        <f t="shared" si="52"/>
        <v>32.342292096394601</v>
      </c>
      <c r="T141" s="140" t="str">
        <f t="shared" si="53"/>
        <v>01571</v>
      </c>
      <c r="U141" s="5" t="str">
        <f t="shared" si="48"/>
        <v>北海道豊浦町</v>
      </c>
      <c r="V141" s="21">
        <f t="shared" si="54"/>
        <v>6.8169131464214106E-3</v>
      </c>
      <c r="W141" s="21">
        <f t="shared" si="54"/>
        <v>1.5399632583125758E-2</v>
      </c>
      <c r="X141" s="21">
        <f t="shared" si="54"/>
        <v>0.21091317378841079</v>
      </c>
      <c r="Y141" s="21">
        <f t="shared" si="55"/>
        <v>0.16904122096945418</v>
      </c>
      <c r="Z141" s="21">
        <f t="shared" si="55"/>
        <v>0.32830560714844692</v>
      </c>
      <c r="AA141" s="21">
        <f t="shared" si="56"/>
        <v>0.11437081616516552</v>
      </c>
      <c r="AB141" s="21">
        <f t="shared" si="56"/>
        <v>0.12451644063559315</v>
      </c>
      <c r="AC141" s="21">
        <f t="shared" si="56"/>
        <v>7.5280509506510688E-3</v>
      </c>
      <c r="AD141" s="21">
        <f t="shared" si="56"/>
        <v>0</v>
      </c>
      <c r="AE141" s="21">
        <f t="shared" si="57"/>
        <v>2.3108144612731276E-2</v>
      </c>
      <c r="AF141" s="137">
        <f>VLOOKUP(T141,人口!$A$2:$E$1748,5,0)</f>
        <v>3923</v>
      </c>
      <c r="AG141" s="14">
        <f t="shared" si="58"/>
        <v>1</v>
      </c>
      <c r="AH141" s="14">
        <f t="shared" si="59"/>
        <v>0</v>
      </c>
      <c r="AI141" s="14">
        <f t="shared" si="60"/>
        <v>0</v>
      </c>
      <c r="AJ141" s="14">
        <f t="shared" si="61"/>
        <v>0</v>
      </c>
      <c r="AK141" s="14">
        <f t="shared" si="62"/>
        <v>0</v>
      </c>
      <c r="AL141" s="14">
        <f t="shared" si="63"/>
        <v>0</v>
      </c>
      <c r="AM141" s="14">
        <f t="shared" si="64"/>
        <v>0</v>
      </c>
      <c r="AN141" s="14">
        <f t="shared" si="65"/>
        <v>0</v>
      </c>
      <c r="AO141" s="5" t="str">
        <f t="shared" si="66"/>
        <v>5千人未満の市町村平均</v>
      </c>
    </row>
    <row r="142" spans="1:41" s="5" customFormat="1" ht="18" customHeight="1" x14ac:dyDescent="0.3">
      <c r="A142" s="5" t="str">
        <f t="shared" si="49"/>
        <v>01575</v>
      </c>
      <c r="B142" s="22">
        <v>1</v>
      </c>
      <c r="C142" s="23" t="s">
        <v>26</v>
      </c>
      <c r="D142" s="23">
        <v>1575</v>
      </c>
      <c r="E142" s="24" t="s">
        <v>1944</v>
      </c>
      <c r="F142" s="25">
        <v>0.45336275429439649</v>
      </c>
      <c r="G142" s="26">
        <v>0.30152786216339572</v>
      </c>
      <c r="H142" s="26">
        <v>4.4900456282203267</v>
      </c>
      <c r="I142" s="26">
        <f t="shared" si="50"/>
        <v>5.2449362446781187</v>
      </c>
      <c r="J142" s="26">
        <v>6.4761451948471018</v>
      </c>
      <c r="K142" s="26">
        <v>6.6241706178255839</v>
      </c>
      <c r="L142" s="26">
        <f t="shared" si="51"/>
        <v>13.100315812672687</v>
      </c>
      <c r="M142" s="26">
        <v>2.5944033477876234</v>
      </c>
      <c r="N142" s="26">
        <v>3.0552430162344435</v>
      </c>
      <c r="O142" s="26">
        <v>0.15621338824705766</v>
      </c>
      <c r="P142" s="26">
        <v>0</v>
      </c>
      <c r="Q142" s="26">
        <f t="shared" si="47"/>
        <v>5.8058597522691242</v>
      </c>
      <c r="R142" s="27">
        <v>0.69184719270172601</v>
      </c>
      <c r="S142" s="143">
        <f t="shared" si="52"/>
        <v>24.842959002321656</v>
      </c>
      <c r="T142" s="140" t="str">
        <f t="shared" si="53"/>
        <v>01575</v>
      </c>
      <c r="U142" s="5" t="str">
        <f t="shared" si="48"/>
        <v>北海道壮瞥町</v>
      </c>
      <c r="V142" s="21">
        <f t="shared" si="54"/>
        <v>1.8249144727567609E-2</v>
      </c>
      <c r="W142" s="21">
        <f t="shared" si="54"/>
        <v>1.2137356992587596E-2</v>
      </c>
      <c r="X142" s="21">
        <f t="shared" si="54"/>
        <v>0.18073715082815686</v>
      </c>
      <c r="Y142" s="21">
        <f t="shared" si="55"/>
        <v>0.26068332658126131</v>
      </c>
      <c r="Z142" s="21">
        <f t="shared" si="55"/>
        <v>0.26664177231088027</v>
      </c>
      <c r="AA142" s="21">
        <f t="shared" si="56"/>
        <v>0.10443213900345638</v>
      </c>
      <c r="AB142" s="21">
        <f t="shared" si="56"/>
        <v>0.12298225086427592</v>
      </c>
      <c r="AC142" s="21">
        <f t="shared" si="56"/>
        <v>6.2880346995886844E-3</v>
      </c>
      <c r="AD142" s="21">
        <f t="shared" si="56"/>
        <v>0</v>
      </c>
      <c r="AE142" s="21">
        <f t="shared" si="57"/>
        <v>2.7848823992225349E-2</v>
      </c>
      <c r="AF142" s="137">
        <f>VLOOKUP(T142,人口!$A$2:$E$1748,5,0)</f>
        <v>2517</v>
      </c>
      <c r="AG142" s="14">
        <f t="shared" si="58"/>
        <v>1</v>
      </c>
      <c r="AH142" s="14">
        <f t="shared" si="59"/>
        <v>0</v>
      </c>
      <c r="AI142" s="14">
        <f t="shared" si="60"/>
        <v>0</v>
      </c>
      <c r="AJ142" s="14">
        <f t="shared" si="61"/>
        <v>0</v>
      </c>
      <c r="AK142" s="14">
        <f t="shared" si="62"/>
        <v>0</v>
      </c>
      <c r="AL142" s="14">
        <f t="shared" si="63"/>
        <v>0</v>
      </c>
      <c r="AM142" s="14">
        <f t="shared" si="64"/>
        <v>0</v>
      </c>
      <c r="AN142" s="14">
        <f t="shared" si="65"/>
        <v>0</v>
      </c>
      <c r="AO142" s="5" t="str">
        <f t="shared" si="66"/>
        <v>5千人未満の市町村平均</v>
      </c>
    </row>
    <row r="143" spans="1:41" s="5" customFormat="1" ht="18" customHeight="1" x14ac:dyDescent="0.3">
      <c r="A143" s="5" t="str">
        <f t="shared" si="49"/>
        <v>01578</v>
      </c>
      <c r="B143" s="22">
        <v>1</v>
      </c>
      <c r="C143" s="23" t="s">
        <v>26</v>
      </c>
      <c r="D143" s="23">
        <v>1578</v>
      </c>
      <c r="E143" s="24" t="s">
        <v>1945</v>
      </c>
      <c r="F143" s="25">
        <v>159.71705011136874</v>
      </c>
      <c r="G143" s="26">
        <v>1.3622598058453412</v>
      </c>
      <c r="H143" s="26">
        <v>20.46424642092726</v>
      </c>
      <c r="I143" s="26">
        <f t="shared" si="50"/>
        <v>181.54355633814134</v>
      </c>
      <c r="J143" s="26">
        <v>23.788101443970987</v>
      </c>
      <c r="K143" s="26">
        <v>45.809062250477666</v>
      </c>
      <c r="L143" s="26">
        <f t="shared" si="51"/>
        <v>69.597163694448653</v>
      </c>
      <c r="M143" s="26">
        <v>16.612139718318666</v>
      </c>
      <c r="N143" s="26">
        <v>14.217705689720914</v>
      </c>
      <c r="O143" s="26">
        <v>1.0326095962076065</v>
      </c>
      <c r="P143" s="26">
        <v>3.9330808904087933</v>
      </c>
      <c r="Q143" s="26">
        <f t="shared" si="47"/>
        <v>35.795535894655984</v>
      </c>
      <c r="R143" s="27">
        <v>0</v>
      </c>
      <c r="S143" s="143">
        <f t="shared" si="52"/>
        <v>286.93625592724595</v>
      </c>
      <c r="T143" s="140" t="str">
        <f t="shared" si="53"/>
        <v>01578</v>
      </c>
      <c r="U143" s="5" t="str">
        <f t="shared" si="48"/>
        <v>北海道白老町</v>
      </c>
      <c r="V143" s="21">
        <f t="shared" si="54"/>
        <v>0.55662903105512662</v>
      </c>
      <c r="W143" s="21">
        <f t="shared" si="54"/>
        <v>4.7476043117769982E-3</v>
      </c>
      <c r="X143" s="21">
        <f t="shared" si="54"/>
        <v>7.1319834974483201E-2</v>
      </c>
      <c r="Y143" s="21">
        <f t="shared" si="55"/>
        <v>8.290378421192815E-2</v>
      </c>
      <c r="Z143" s="21">
        <f t="shared" si="55"/>
        <v>0.15964891610662393</v>
      </c>
      <c r="AA143" s="21">
        <f t="shared" si="56"/>
        <v>5.7894878653922191E-2</v>
      </c>
      <c r="AB143" s="21">
        <f t="shared" si="56"/>
        <v>4.9550049518056999E-2</v>
      </c>
      <c r="AC143" s="21">
        <f t="shared" si="56"/>
        <v>3.598742141771828E-3</v>
      </c>
      <c r="AD143" s="21">
        <f t="shared" si="56"/>
        <v>1.3707159026310166E-2</v>
      </c>
      <c r="AE143" s="21">
        <f t="shared" si="57"/>
        <v>0</v>
      </c>
      <c r="AF143" s="137">
        <f>VLOOKUP(T143,人口!$A$2:$E$1748,5,0)</f>
        <v>16638</v>
      </c>
      <c r="AG143" s="14">
        <f t="shared" si="58"/>
        <v>0</v>
      </c>
      <c r="AH143" s="14">
        <f t="shared" si="59"/>
        <v>0</v>
      </c>
      <c r="AI143" s="14">
        <f t="shared" si="60"/>
        <v>1</v>
      </c>
      <c r="AJ143" s="14">
        <f t="shared" si="61"/>
        <v>0</v>
      </c>
      <c r="AK143" s="14">
        <f t="shared" si="62"/>
        <v>0</v>
      </c>
      <c r="AL143" s="14">
        <f t="shared" si="63"/>
        <v>0</v>
      </c>
      <c r="AM143" s="14">
        <f t="shared" si="64"/>
        <v>0</v>
      </c>
      <c r="AN143" s="14">
        <f t="shared" si="65"/>
        <v>0</v>
      </c>
      <c r="AO143" s="5" t="str">
        <f t="shared" si="66"/>
        <v>1万～3万人未満の市町村平均</v>
      </c>
    </row>
    <row r="144" spans="1:41" s="5" customFormat="1" ht="18" customHeight="1" x14ac:dyDescent="0.3">
      <c r="A144" s="5" t="str">
        <f t="shared" si="49"/>
        <v>01581</v>
      </c>
      <c r="B144" s="22">
        <v>1</v>
      </c>
      <c r="C144" s="23" t="s">
        <v>26</v>
      </c>
      <c r="D144" s="23">
        <v>1581</v>
      </c>
      <c r="E144" s="24" t="s">
        <v>1946</v>
      </c>
      <c r="F144" s="25">
        <v>23.462508317594942</v>
      </c>
      <c r="G144" s="26">
        <v>1.031117600076612</v>
      </c>
      <c r="H144" s="26">
        <v>10.534337820055383</v>
      </c>
      <c r="I144" s="26">
        <f t="shared" si="50"/>
        <v>35.027963737726935</v>
      </c>
      <c r="J144" s="26">
        <v>7.7291385042849106</v>
      </c>
      <c r="K144" s="26">
        <v>10.311300880835855</v>
      </c>
      <c r="L144" s="26">
        <f t="shared" si="51"/>
        <v>18.040439385120767</v>
      </c>
      <c r="M144" s="26">
        <v>4.9946243591150692</v>
      </c>
      <c r="N144" s="26">
        <v>10.421506099470559</v>
      </c>
      <c r="O144" s="26">
        <v>0.27928496110916151</v>
      </c>
      <c r="P144" s="26">
        <v>200.30055100186104</v>
      </c>
      <c r="Q144" s="26">
        <f t="shared" si="47"/>
        <v>215.99596642155583</v>
      </c>
      <c r="R144" s="27">
        <v>0</v>
      </c>
      <c r="S144" s="143">
        <f t="shared" si="52"/>
        <v>269.06436954440352</v>
      </c>
      <c r="T144" s="140" t="str">
        <f t="shared" si="53"/>
        <v>01581</v>
      </c>
      <c r="U144" s="5" t="str">
        <f t="shared" si="48"/>
        <v>北海道厚真町</v>
      </c>
      <c r="V144" s="21">
        <f t="shared" si="54"/>
        <v>8.7200354165522242E-2</v>
      </c>
      <c r="W144" s="21">
        <f t="shared" si="54"/>
        <v>3.8322339067880461E-3</v>
      </c>
      <c r="X144" s="21">
        <f t="shared" si="54"/>
        <v>3.91517384404809E-2</v>
      </c>
      <c r="Y144" s="21">
        <f t="shared" si="55"/>
        <v>2.8725982995713505E-2</v>
      </c>
      <c r="Z144" s="21">
        <f t="shared" si="55"/>
        <v>3.8322803194996015E-2</v>
      </c>
      <c r="AA144" s="21">
        <f t="shared" si="56"/>
        <v>1.856293483812917E-2</v>
      </c>
      <c r="AB144" s="21">
        <f t="shared" si="56"/>
        <v>3.8732390011791226E-2</v>
      </c>
      <c r="AC144" s="21">
        <f t="shared" si="56"/>
        <v>1.0379856745137386E-3</v>
      </c>
      <c r="AD144" s="21">
        <f t="shared" si="56"/>
        <v>0.74443357677206523</v>
      </c>
      <c r="AE144" s="21">
        <f t="shared" si="57"/>
        <v>0</v>
      </c>
      <c r="AF144" s="137">
        <f>VLOOKUP(T144,人口!$A$2:$E$1748,5,0)</f>
        <v>4500</v>
      </c>
      <c r="AG144" s="14">
        <f t="shared" si="58"/>
        <v>1</v>
      </c>
      <c r="AH144" s="14">
        <f t="shared" si="59"/>
        <v>0</v>
      </c>
      <c r="AI144" s="14">
        <f t="shared" si="60"/>
        <v>0</v>
      </c>
      <c r="AJ144" s="14">
        <f t="shared" si="61"/>
        <v>0</v>
      </c>
      <c r="AK144" s="14">
        <f t="shared" si="62"/>
        <v>0</v>
      </c>
      <c r="AL144" s="14">
        <f t="shared" si="63"/>
        <v>0</v>
      </c>
      <c r="AM144" s="14">
        <f t="shared" si="64"/>
        <v>0</v>
      </c>
      <c r="AN144" s="14">
        <f t="shared" si="65"/>
        <v>0</v>
      </c>
      <c r="AO144" s="5" t="str">
        <f t="shared" si="66"/>
        <v>5千人未満の市町村平均</v>
      </c>
    </row>
    <row r="145" spans="1:41" s="5" customFormat="1" ht="18" customHeight="1" x14ac:dyDescent="0.3">
      <c r="A145" s="5" t="str">
        <f t="shared" si="49"/>
        <v>01584</v>
      </c>
      <c r="B145" s="22">
        <v>1</v>
      </c>
      <c r="C145" s="23" t="s">
        <v>26</v>
      </c>
      <c r="D145" s="23">
        <v>1584</v>
      </c>
      <c r="E145" s="24" t="s">
        <v>1947</v>
      </c>
      <c r="F145" s="25">
        <v>14.650120696552746</v>
      </c>
      <c r="G145" s="26">
        <v>0.79958727734400459</v>
      </c>
      <c r="H145" s="26">
        <v>4.4468721125643622</v>
      </c>
      <c r="I145" s="26">
        <f t="shared" si="50"/>
        <v>19.896580086461114</v>
      </c>
      <c r="J145" s="26">
        <v>18.15197798091927</v>
      </c>
      <c r="K145" s="26">
        <v>23.749599950380549</v>
      </c>
      <c r="L145" s="26">
        <f t="shared" si="51"/>
        <v>41.901577931299819</v>
      </c>
      <c r="M145" s="26">
        <v>8.6092808025664151</v>
      </c>
      <c r="N145" s="26">
        <v>8.4103382557130839</v>
      </c>
      <c r="O145" s="26">
        <v>0.53926822823944542</v>
      </c>
      <c r="P145" s="26">
        <v>0</v>
      </c>
      <c r="Q145" s="26">
        <f t="shared" si="47"/>
        <v>17.558887286518946</v>
      </c>
      <c r="R145" s="27">
        <v>1.6117630687332465</v>
      </c>
      <c r="S145" s="143">
        <f t="shared" si="52"/>
        <v>80.968808373013132</v>
      </c>
      <c r="T145" s="140" t="str">
        <f t="shared" si="53"/>
        <v>01584</v>
      </c>
      <c r="U145" s="5" t="str">
        <f t="shared" si="48"/>
        <v>北海道洞爺湖町</v>
      </c>
      <c r="V145" s="21">
        <f t="shared" si="54"/>
        <v>0.18093536252949999</v>
      </c>
      <c r="W145" s="21">
        <f t="shared" si="54"/>
        <v>9.875250647884139E-3</v>
      </c>
      <c r="X145" s="21">
        <f t="shared" si="54"/>
        <v>5.492080471381252E-2</v>
      </c>
      <c r="Y145" s="21">
        <f t="shared" si="55"/>
        <v>0.22418482309008905</v>
      </c>
      <c r="Z145" s="21">
        <f t="shared" si="55"/>
        <v>0.2933178890440023</v>
      </c>
      <c r="AA145" s="21">
        <f t="shared" si="56"/>
        <v>0.10632836243439003</v>
      </c>
      <c r="AB145" s="21">
        <f t="shared" si="56"/>
        <v>0.10387133545263148</v>
      </c>
      <c r="AC145" s="21">
        <f t="shared" si="56"/>
        <v>6.6601971682120403E-3</v>
      </c>
      <c r="AD145" s="21">
        <f t="shared" si="56"/>
        <v>0</v>
      </c>
      <c r="AE145" s="21">
        <f t="shared" si="57"/>
        <v>1.990597491947833E-2</v>
      </c>
      <c r="AF145" s="137">
        <f>VLOOKUP(T145,人口!$A$2:$E$1748,5,0)</f>
        <v>8689</v>
      </c>
      <c r="AG145" s="14">
        <f t="shared" si="58"/>
        <v>0</v>
      </c>
      <c r="AH145" s="14">
        <f t="shared" si="59"/>
        <v>1</v>
      </c>
      <c r="AI145" s="14">
        <f t="shared" si="60"/>
        <v>0</v>
      </c>
      <c r="AJ145" s="14">
        <f t="shared" si="61"/>
        <v>0</v>
      </c>
      <c r="AK145" s="14">
        <f t="shared" si="62"/>
        <v>0</v>
      </c>
      <c r="AL145" s="14">
        <f t="shared" si="63"/>
        <v>0</v>
      </c>
      <c r="AM145" s="14">
        <f t="shared" si="64"/>
        <v>0</v>
      </c>
      <c r="AN145" s="14">
        <f t="shared" si="65"/>
        <v>0</v>
      </c>
      <c r="AO145" s="5" t="str">
        <f t="shared" si="66"/>
        <v>5千～1万人未満の市町村平均</v>
      </c>
    </row>
    <row r="146" spans="1:41" s="5" customFormat="1" ht="18" customHeight="1" x14ac:dyDescent="0.3">
      <c r="A146" s="5" t="str">
        <f t="shared" si="49"/>
        <v>01585</v>
      </c>
      <c r="B146" s="22">
        <v>1</v>
      </c>
      <c r="C146" s="23" t="s">
        <v>26</v>
      </c>
      <c r="D146" s="23">
        <v>1585</v>
      </c>
      <c r="E146" s="24" t="s">
        <v>1948</v>
      </c>
      <c r="F146" s="25">
        <v>51.385379822371682</v>
      </c>
      <c r="G146" s="26">
        <v>0.93419793009552055</v>
      </c>
      <c r="H146" s="26">
        <v>9.6276939912801236</v>
      </c>
      <c r="I146" s="26">
        <f t="shared" si="50"/>
        <v>61.947271743747329</v>
      </c>
      <c r="J146" s="26">
        <v>12.328140164393723</v>
      </c>
      <c r="K146" s="26">
        <v>19.814063289201822</v>
      </c>
      <c r="L146" s="26">
        <f t="shared" si="51"/>
        <v>32.142203453595542</v>
      </c>
      <c r="M146" s="26">
        <v>8.486723098407122</v>
      </c>
      <c r="N146" s="26">
        <v>10.59471672716259</v>
      </c>
      <c r="O146" s="26">
        <v>0.48167346292626723</v>
      </c>
      <c r="P146" s="26">
        <v>0</v>
      </c>
      <c r="Q146" s="26">
        <f t="shared" si="47"/>
        <v>19.563113288495977</v>
      </c>
      <c r="R146" s="27">
        <v>0</v>
      </c>
      <c r="S146" s="143">
        <f t="shared" si="52"/>
        <v>113.65258848583883</v>
      </c>
      <c r="T146" s="140" t="str">
        <f t="shared" si="53"/>
        <v>01585</v>
      </c>
      <c r="U146" s="5" t="str">
        <f t="shared" si="48"/>
        <v>北海道安平町</v>
      </c>
      <c r="V146" s="21">
        <f t="shared" si="54"/>
        <v>0.45212678837292231</v>
      </c>
      <c r="W146" s="21">
        <f t="shared" si="54"/>
        <v>8.2197681772282916E-3</v>
      </c>
      <c r="X146" s="21">
        <f t="shared" si="54"/>
        <v>8.4711612111498358E-2</v>
      </c>
      <c r="Y146" s="21">
        <f t="shared" si="55"/>
        <v>0.10847214593735201</v>
      </c>
      <c r="Z146" s="21">
        <f t="shared" si="55"/>
        <v>0.1743388650727534</v>
      </c>
      <c r="AA146" s="21">
        <f t="shared" si="56"/>
        <v>7.46725016251132E-2</v>
      </c>
      <c r="AB146" s="21">
        <f t="shared" si="56"/>
        <v>9.3220197342735373E-2</v>
      </c>
      <c r="AC146" s="21">
        <f t="shared" si="56"/>
        <v>4.2381213603972069E-3</v>
      </c>
      <c r="AD146" s="21">
        <f t="shared" si="56"/>
        <v>0</v>
      </c>
      <c r="AE146" s="21">
        <f t="shared" si="57"/>
        <v>0</v>
      </c>
      <c r="AF146" s="137">
        <f>VLOOKUP(T146,人口!$A$2:$E$1748,5,0)</f>
        <v>7761</v>
      </c>
      <c r="AG146" s="14">
        <f t="shared" si="58"/>
        <v>0</v>
      </c>
      <c r="AH146" s="14">
        <f t="shared" si="59"/>
        <v>1</v>
      </c>
      <c r="AI146" s="14">
        <f t="shared" si="60"/>
        <v>0</v>
      </c>
      <c r="AJ146" s="14">
        <f t="shared" si="61"/>
        <v>0</v>
      </c>
      <c r="AK146" s="14">
        <f t="shared" si="62"/>
        <v>0</v>
      </c>
      <c r="AL146" s="14">
        <f t="shared" si="63"/>
        <v>0</v>
      </c>
      <c r="AM146" s="14">
        <f t="shared" si="64"/>
        <v>0</v>
      </c>
      <c r="AN146" s="14">
        <f t="shared" si="65"/>
        <v>0</v>
      </c>
      <c r="AO146" s="5" t="str">
        <f t="shared" si="66"/>
        <v>5千～1万人未満の市町村平均</v>
      </c>
    </row>
    <row r="147" spans="1:41" s="5" customFormat="1" ht="18" customHeight="1" x14ac:dyDescent="0.3">
      <c r="A147" s="5" t="str">
        <f t="shared" si="49"/>
        <v>01586</v>
      </c>
      <c r="B147" s="22">
        <v>1</v>
      </c>
      <c r="C147" s="23" t="s">
        <v>26</v>
      </c>
      <c r="D147" s="23">
        <v>1586</v>
      </c>
      <c r="E147" s="24" t="s">
        <v>1949</v>
      </c>
      <c r="F147" s="25">
        <v>6.4718713680925255</v>
      </c>
      <c r="G147" s="26">
        <v>1.3676442319554019</v>
      </c>
      <c r="H147" s="26">
        <v>24.004474704716358</v>
      </c>
      <c r="I147" s="26">
        <f t="shared" si="50"/>
        <v>31.843990304764286</v>
      </c>
      <c r="J147" s="26">
        <v>11.220625478898132</v>
      </c>
      <c r="K147" s="26">
        <v>19.88225328085591</v>
      </c>
      <c r="L147" s="26">
        <f t="shared" si="51"/>
        <v>31.102878759754041</v>
      </c>
      <c r="M147" s="26">
        <v>9.1202031796460634</v>
      </c>
      <c r="N147" s="26">
        <v>15.391688832966906</v>
      </c>
      <c r="O147" s="26">
        <v>0.48843836531757795</v>
      </c>
      <c r="P147" s="26">
        <v>0</v>
      </c>
      <c r="Q147" s="26">
        <f t="shared" si="47"/>
        <v>25.000330377930545</v>
      </c>
      <c r="R147" s="27">
        <v>0.81528658557328382</v>
      </c>
      <c r="S147" s="143">
        <f t="shared" si="52"/>
        <v>88.762486028022153</v>
      </c>
      <c r="T147" s="140" t="str">
        <f t="shared" si="53"/>
        <v>01586</v>
      </c>
      <c r="U147" s="5" t="str">
        <f t="shared" si="48"/>
        <v>北海道むかわ町</v>
      </c>
      <c r="V147" s="21">
        <f t="shared" si="54"/>
        <v>7.2912236437917791E-2</v>
      </c>
      <c r="W147" s="21">
        <f t="shared" si="54"/>
        <v>1.5407908150788376E-2</v>
      </c>
      <c r="X147" s="21">
        <f t="shared" si="54"/>
        <v>0.27043490757050437</v>
      </c>
      <c r="Y147" s="21">
        <f t="shared" si="55"/>
        <v>0.12641179828329505</v>
      </c>
      <c r="Z147" s="21">
        <f t="shared" si="55"/>
        <v>0.2239938759103606</v>
      </c>
      <c r="AA147" s="21">
        <f t="shared" si="56"/>
        <v>0.10274839729890882</v>
      </c>
      <c r="AB147" s="21">
        <f t="shared" si="56"/>
        <v>0.1734030841374562</v>
      </c>
      <c r="AC147" s="21">
        <f t="shared" si="56"/>
        <v>5.5027567069649095E-3</v>
      </c>
      <c r="AD147" s="21">
        <f t="shared" si="56"/>
        <v>0</v>
      </c>
      <c r="AE147" s="21">
        <f t="shared" si="57"/>
        <v>9.1850355038039302E-3</v>
      </c>
      <c r="AF147" s="137">
        <f>VLOOKUP(T147,人口!$A$2:$E$1748,5,0)</f>
        <v>7870</v>
      </c>
      <c r="AG147" s="14">
        <f t="shared" si="58"/>
        <v>0</v>
      </c>
      <c r="AH147" s="14">
        <f t="shared" si="59"/>
        <v>1</v>
      </c>
      <c r="AI147" s="14">
        <f t="shared" si="60"/>
        <v>0</v>
      </c>
      <c r="AJ147" s="14">
        <f t="shared" si="61"/>
        <v>0</v>
      </c>
      <c r="AK147" s="14">
        <f t="shared" si="62"/>
        <v>0</v>
      </c>
      <c r="AL147" s="14">
        <f t="shared" si="63"/>
        <v>0</v>
      </c>
      <c r="AM147" s="14">
        <f t="shared" si="64"/>
        <v>0</v>
      </c>
      <c r="AN147" s="14">
        <f t="shared" si="65"/>
        <v>0</v>
      </c>
      <c r="AO147" s="5" t="str">
        <f t="shared" si="66"/>
        <v>5千～1万人未満の市町村平均</v>
      </c>
    </row>
    <row r="148" spans="1:41" s="5" customFormat="1" ht="18" customHeight="1" x14ac:dyDescent="0.3">
      <c r="A148" s="5" t="str">
        <f t="shared" si="49"/>
        <v>01601</v>
      </c>
      <c r="B148" s="22">
        <v>1</v>
      </c>
      <c r="C148" s="23" t="s">
        <v>26</v>
      </c>
      <c r="D148" s="23">
        <v>1601</v>
      </c>
      <c r="E148" s="24" t="s">
        <v>1009</v>
      </c>
      <c r="F148" s="25">
        <v>26.495530944561036</v>
      </c>
      <c r="G148" s="26">
        <v>1.3703364450104323</v>
      </c>
      <c r="H148" s="26">
        <v>45.677579564010635</v>
      </c>
      <c r="I148" s="26">
        <f t="shared" si="50"/>
        <v>73.543446953582105</v>
      </c>
      <c r="J148" s="26">
        <v>17.926720756750676</v>
      </c>
      <c r="K148" s="26">
        <v>30.963126924645028</v>
      </c>
      <c r="L148" s="26">
        <f t="shared" si="51"/>
        <v>48.889847681395707</v>
      </c>
      <c r="M148" s="26">
        <v>13.026133127787677</v>
      </c>
      <c r="N148" s="26">
        <v>16.719636978605813</v>
      </c>
      <c r="O148" s="26">
        <v>0.73973276699113244</v>
      </c>
      <c r="P148" s="26">
        <v>0</v>
      </c>
      <c r="Q148" s="26">
        <f t="shared" si="47"/>
        <v>30.485502873384622</v>
      </c>
      <c r="R148" s="27">
        <v>1.100712861006945</v>
      </c>
      <c r="S148" s="143">
        <f t="shared" si="52"/>
        <v>154.01951036936939</v>
      </c>
      <c r="T148" s="140" t="str">
        <f t="shared" si="53"/>
        <v>01601</v>
      </c>
      <c r="U148" s="5" t="str">
        <f t="shared" si="48"/>
        <v>北海道日高町</v>
      </c>
      <c r="V148" s="21">
        <f t="shared" si="54"/>
        <v>0.17202710800092461</v>
      </c>
      <c r="W148" s="21">
        <f t="shared" si="54"/>
        <v>8.8971614162653371E-3</v>
      </c>
      <c r="X148" s="21">
        <f t="shared" si="54"/>
        <v>0.29657008683164049</v>
      </c>
      <c r="Y148" s="21">
        <f t="shared" si="55"/>
        <v>0.11639253178872494</v>
      </c>
      <c r="Z148" s="21">
        <f t="shared" si="55"/>
        <v>0.20103379662998083</v>
      </c>
      <c r="AA148" s="21">
        <f t="shared" si="56"/>
        <v>8.457456523883515E-2</v>
      </c>
      <c r="AB148" s="21">
        <f t="shared" si="56"/>
        <v>0.10855531833927275</v>
      </c>
      <c r="AC148" s="21">
        <f t="shared" si="56"/>
        <v>4.8028510493060674E-3</v>
      </c>
      <c r="AD148" s="21">
        <f t="shared" si="56"/>
        <v>0</v>
      </c>
      <c r="AE148" s="21">
        <f t="shared" si="57"/>
        <v>7.1465807050497491E-3</v>
      </c>
      <c r="AF148" s="137">
        <f>VLOOKUP(T148,人口!$A$2:$E$1748,5,0)</f>
        <v>11919</v>
      </c>
      <c r="AG148" s="14">
        <f t="shared" si="58"/>
        <v>0</v>
      </c>
      <c r="AH148" s="14">
        <f t="shared" si="59"/>
        <v>0</v>
      </c>
      <c r="AI148" s="14">
        <f t="shared" si="60"/>
        <v>1</v>
      </c>
      <c r="AJ148" s="14">
        <f t="shared" si="61"/>
        <v>0</v>
      </c>
      <c r="AK148" s="14">
        <f t="shared" si="62"/>
        <v>0</v>
      </c>
      <c r="AL148" s="14">
        <f t="shared" si="63"/>
        <v>0</v>
      </c>
      <c r="AM148" s="14">
        <f t="shared" si="64"/>
        <v>0</v>
      </c>
      <c r="AN148" s="14">
        <f t="shared" si="65"/>
        <v>0</v>
      </c>
      <c r="AO148" s="5" t="str">
        <f t="shared" si="66"/>
        <v>1万～3万人未満の市町村平均</v>
      </c>
    </row>
    <row r="149" spans="1:41" s="5" customFormat="1" ht="18" customHeight="1" x14ac:dyDescent="0.3">
      <c r="A149" s="5" t="str">
        <f t="shared" si="49"/>
        <v>01602</v>
      </c>
      <c r="B149" s="22">
        <v>1</v>
      </c>
      <c r="C149" s="23" t="s">
        <v>26</v>
      </c>
      <c r="D149" s="23">
        <v>1602</v>
      </c>
      <c r="E149" s="24" t="s">
        <v>1950</v>
      </c>
      <c r="F149" s="25">
        <v>0.98875237866138599</v>
      </c>
      <c r="G149" s="26">
        <v>1.0795774350671576</v>
      </c>
      <c r="H149" s="26">
        <v>6.6055478953625961</v>
      </c>
      <c r="I149" s="26">
        <f t="shared" si="50"/>
        <v>8.6738777090911405</v>
      </c>
      <c r="J149" s="26">
        <v>6.9172739255106004</v>
      </c>
      <c r="K149" s="26">
        <v>12.167042796564935</v>
      </c>
      <c r="L149" s="26">
        <f t="shared" si="51"/>
        <v>19.084316722075535</v>
      </c>
      <c r="M149" s="26">
        <v>5.62492112336286</v>
      </c>
      <c r="N149" s="26">
        <v>8.9347815451139567</v>
      </c>
      <c r="O149" s="26">
        <v>0.30553774745342266</v>
      </c>
      <c r="P149" s="26">
        <v>0</v>
      </c>
      <c r="Q149" s="26">
        <f t="shared" si="47"/>
        <v>14.86524041593024</v>
      </c>
      <c r="R149" s="27">
        <v>0.56751144061976633</v>
      </c>
      <c r="S149" s="143">
        <f t="shared" si="52"/>
        <v>43.190946287716685</v>
      </c>
      <c r="T149" s="140" t="str">
        <f t="shared" si="53"/>
        <v>01602</v>
      </c>
      <c r="U149" s="5" t="str">
        <f t="shared" si="48"/>
        <v>北海道平取町</v>
      </c>
      <c r="V149" s="21">
        <f t="shared" si="54"/>
        <v>2.2892584294745652E-2</v>
      </c>
      <c r="W149" s="21">
        <f t="shared" si="54"/>
        <v>2.4995456869028699E-2</v>
      </c>
      <c r="X149" s="21">
        <f t="shared" si="54"/>
        <v>0.152938253571934</v>
      </c>
      <c r="Y149" s="21">
        <f t="shared" si="55"/>
        <v>0.16015564649663261</v>
      </c>
      <c r="Z149" s="21">
        <f t="shared" si="55"/>
        <v>0.28170354767210065</v>
      </c>
      <c r="AA149" s="21">
        <f t="shared" si="56"/>
        <v>0.13023380145210114</v>
      </c>
      <c r="AB149" s="21">
        <f t="shared" si="56"/>
        <v>0.2068670013755862</v>
      </c>
      <c r="AC149" s="21">
        <f t="shared" si="56"/>
        <v>7.0741156125193822E-3</v>
      </c>
      <c r="AD149" s="21">
        <f t="shared" si="56"/>
        <v>0</v>
      </c>
      <c r="AE149" s="21">
        <f t="shared" si="57"/>
        <v>1.313959265535157E-2</v>
      </c>
      <c r="AF149" s="137">
        <f>VLOOKUP(T149,人口!$A$2:$E$1748,5,0)</f>
        <v>4923</v>
      </c>
      <c r="AG149" s="14">
        <f t="shared" si="58"/>
        <v>1</v>
      </c>
      <c r="AH149" s="14">
        <f t="shared" si="59"/>
        <v>0</v>
      </c>
      <c r="AI149" s="14">
        <f t="shared" si="60"/>
        <v>0</v>
      </c>
      <c r="AJ149" s="14">
        <f t="shared" si="61"/>
        <v>0</v>
      </c>
      <c r="AK149" s="14">
        <f t="shared" si="62"/>
        <v>0</v>
      </c>
      <c r="AL149" s="14">
        <f t="shared" si="63"/>
        <v>0</v>
      </c>
      <c r="AM149" s="14">
        <f t="shared" si="64"/>
        <v>0</v>
      </c>
      <c r="AN149" s="14">
        <f t="shared" si="65"/>
        <v>0</v>
      </c>
      <c r="AO149" s="5" t="str">
        <f t="shared" si="66"/>
        <v>5千人未満の市町村平均</v>
      </c>
    </row>
    <row r="150" spans="1:41" s="5" customFormat="1" ht="18" customHeight="1" x14ac:dyDescent="0.3">
      <c r="A150" s="5" t="str">
        <f t="shared" si="49"/>
        <v>01604</v>
      </c>
      <c r="B150" s="22">
        <v>1</v>
      </c>
      <c r="C150" s="23" t="s">
        <v>26</v>
      </c>
      <c r="D150" s="23">
        <v>1604</v>
      </c>
      <c r="E150" s="24" t="s">
        <v>1951</v>
      </c>
      <c r="F150" s="25">
        <v>0</v>
      </c>
      <c r="G150" s="26">
        <v>0.8426626862244897</v>
      </c>
      <c r="H150" s="26">
        <v>28.667214395560546</v>
      </c>
      <c r="I150" s="26">
        <f t="shared" si="50"/>
        <v>29.509877081785035</v>
      </c>
      <c r="J150" s="26">
        <v>6.0913307702257526</v>
      </c>
      <c r="K150" s="26">
        <v>13.423686928475965</v>
      </c>
      <c r="L150" s="26">
        <f t="shared" si="51"/>
        <v>19.515017698701719</v>
      </c>
      <c r="M150" s="26">
        <v>5.9257445790265777</v>
      </c>
      <c r="N150" s="26">
        <v>8.328544348191846</v>
      </c>
      <c r="O150" s="26">
        <v>0.34029320928034057</v>
      </c>
      <c r="P150" s="26">
        <v>0</v>
      </c>
      <c r="Q150" s="26">
        <f t="shared" si="47"/>
        <v>14.594582136498765</v>
      </c>
      <c r="R150" s="27">
        <v>0.87268130294849777</v>
      </c>
      <c r="S150" s="143">
        <f t="shared" si="52"/>
        <v>64.492158219934012</v>
      </c>
      <c r="T150" s="140" t="str">
        <f t="shared" si="53"/>
        <v>01604</v>
      </c>
      <c r="U150" s="5" t="str">
        <f t="shared" si="48"/>
        <v>北海道新冠町</v>
      </c>
      <c r="V150" s="21">
        <f t="shared" si="54"/>
        <v>0</v>
      </c>
      <c r="W150" s="21">
        <f t="shared" si="54"/>
        <v>1.3066126324239362E-2</v>
      </c>
      <c r="X150" s="21">
        <f t="shared" si="54"/>
        <v>0.44450697862829064</v>
      </c>
      <c r="Y150" s="21">
        <f t="shared" si="55"/>
        <v>9.4450719875939448E-2</v>
      </c>
      <c r="Z150" s="21">
        <f t="shared" si="55"/>
        <v>0.20814448297261062</v>
      </c>
      <c r="AA150" s="21">
        <f t="shared" si="56"/>
        <v>9.1883179949077548E-2</v>
      </c>
      <c r="AB150" s="21">
        <f t="shared" si="56"/>
        <v>0.12914041920863426</v>
      </c>
      <c r="AC150" s="21">
        <f t="shared" si="56"/>
        <v>5.2765052166475436E-3</v>
      </c>
      <c r="AD150" s="21">
        <f t="shared" si="56"/>
        <v>0</v>
      </c>
      <c r="AE150" s="21">
        <f t="shared" si="57"/>
        <v>1.3531587824560645E-2</v>
      </c>
      <c r="AF150" s="137">
        <f>VLOOKUP(T150,人口!$A$2:$E$1748,5,0)</f>
        <v>5483</v>
      </c>
      <c r="AG150" s="14">
        <f t="shared" si="58"/>
        <v>0</v>
      </c>
      <c r="AH150" s="14">
        <f t="shared" si="59"/>
        <v>1</v>
      </c>
      <c r="AI150" s="14">
        <f t="shared" si="60"/>
        <v>0</v>
      </c>
      <c r="AJ150" s="14">
        <f t="shared" si="61"/>
        <v>0</v>
      </c>
      <c r="AK150" s="14">
        <f t="shared" si="62"/>
        <v>0</v>
      </c>
      <c r="AL150" s="14">
        <f t="shared" si="63"/>
        <v>0</v>
      </c>
      <c r="AM150" s="14">
        <f t="shared" si="64"/>
        <v>0</v>
      </c>
      <c r="AN150" s="14">
        <f t="shared" si="65"/>
        <v>0</v>
      </c>
      <c r="AO150" s="5" t="str">
        <f t="shared" si="66"/>
        <v>5千～1万人未満の市町村平均</v>
      </c>
    </row>
    <row r="151" spans="1:41" s="5" customFormat="1" ht="18" customHeight="1" x14ac:dyDescent="0.3">
      <c r="A151" s="5" t="str">
        <f t="shared" si="49"/>
        <v>01607</v>
      </c>
      <c r="B151" s="22">
        <v>1</v>
      </c>
      <c r="C151" s="23" t="s">
        <v>26</v>
      </c>
      <c r="D151" s="23">
        <v>1607</v>
      </c>
      <c r="E151" s="24" t="s">
        <v>1952</v>
      </c>
      <c r="F151" s="25">
        <v>6.6259212377333085</v>
      </c>
      <c r="G151" s="26">
        <v>1.3137999708547956</v>
      </c>
      <c r="H151" s="26">
        <v>43.043995108996782</v>
      </c>
      <c r="I151" s="26">
        <f t="shared" si="50"/>
        <v>50.983716317584886</v>
      </c>
      <c r="J151" s="26">
        <v>22.117443698053908</v>
      </c>
      <c r="K151" s="26">
        <v>32.502272450551565</v>
      </c>
      <c r="L151" s="26">
        <f t="shared" si="51"/>
        <v>54.619716148605477</v>
      </c>
      <c r="M151" s="26">
        <v>12.714168062654931</v>
      </c>
      <c r="N151" s="26">
        <v>15.434991489889914</v>
      </c>
      <c r="O151" s="26">
        <v>0.75506240818979087</v>
      </c>
      <c r="P151" s="26">
        <v>1.840222493826793</v>
      </c>
      <c r="Q151" s="26">
        <f t="shared" si="47"/>
        <v>30.744444454561428</v>
      </c>
      <c r="R151" s="27">
        <v>0.74712216600000003</v>
      </c>
      <c r="S151" s="143">
        <f t="shared" si="52"/>
        <v>137.09499908675178</v>
      </c>
      <c r="T151" s="140" t="str">
        <f t="shared" si="53"/>
        <v>01607</v>
      </c>
      <c r="U151" s="5" t="str">
        <f t="shared" si="48"/>
        <v>北海道浦河町</v>
      </c>
      <c r="V151" s="21">
        <f t="shared" si="54"/>
        <v>4.833087480850063E-2</v>
      </c>
      <c r="W151" s="21">
        <f t="shared" si="54"/>
        <v>9.5831356330032258E-3</v>
      </c>
      <c r="X151" s="21">
        <f t="shared" si="54"/>
        <v>0.31397202958336318</v>
      </c>
      <c r="Y151" s="21">
        <f t="shared" si="55"/>
        <v>0.1613293252517424</v>
      </c>
      <c r="Z151" s="21">
        <f t="shared" si="55"/>
        <v>0.23707846870464316</v>
      </c>
      <c r="AA151" s="21">
        <f t="shared" si="56"/>
        <v>9.2739838413869388E-2</v>
      </c>
      <c r="AB151" s="21">
        <f t="shared" si="56"/>
        <v>0.11258610155519144</v>
      </c>
      <c r="AC151" s="21">
        <f t="shared" si="56"/>
        <v>5.507585347529694E-3</v>
      </c>
      <c r="AD151" s="21">
        <f t="shared" si="56"/>
        <v>1.3422973165216087E-2</v>
      </c>
      <c r="AE151" s="21">
        <f t="shared" si="57"/>
        <v>5.4496675369408018E-3</v>
      </c>
      <c r="AF151" s="137">
        <f>VLOOKUP(T151,人口!$A$2:$E$1748,5,0)</f>
        <v>12166</v>
      </c>
      <c r="AG151" s="14">
        <f t="shared" si="58"/>
        <v>0</v>
      </c>
      <c r="AH151" s="14">
        <f t="shared" si="59"/>
        <v>0</v>
      </c>
      <c r="AI151" s="14">
        <f t="shared" si="60"/>
        <v>1</v>
      </c>
      <c r="AJ151" s="14">
        <f t="shared" si="61"/>
        <v>0</v>
      </c>
      <c r="AK151" s="14">
        <f t="shared" si="62"/>
        <v>0</v>
      </c>
      <c r="AL151" s="14">
        <f t="shared" si="63"/>
        <v>0</v>
      </c>
      <c r="AM151" s="14">
        <f t="shared" si="64"/>
        <v>0</v>
      </c>
      <c r="AN151" s="14">
        <f t="shared" si="65"/>
        <v>0</v>
      </c>
      <c r="AO151" s="5" t="str">
        <f t="shared" si="66"/>
        <v>1万～3万人未満の市町村平均</v>
      </c>
    </row>
    <row r="152" spans="1:41" s="5" customFormat="1" ht="18" customHeight="1" x14ac:dyDescent="0.3">
      <c r="A152" s="5" t="str">
        <f t="shared" si="49"/>
        <v>01608</v>
      </c>
      <c r="B152" s="22">
        <v>1</v>
      </c>
      <c r="C152" s="23" t="s">
        <v>26</v>
      </c>
      <c r="D152" s="23">
        <v>1608</v>
      </c>
      <c r="E152" s="24" t="s">
        <v>1953</v>
      </c>
      <c r="F152" s="25">
        <v>12.125810705941902</v>
      </c>
      <c r="G152" s="26">
        <v>0.79958727734400459</v>
      </c>
      <c r="H152" s="26">
        <v>8.591529615536972</v>
      </c>
      <c r="I152" s="26">
        <f t="shared" si="50"/>
        <v>21.516927598822878</v>
      </c>
      <c r="J152" s="26">
        <v>5.4812591214358086</v>
      </c>
      <c r="K152" s="26">
        <v>10.564577992693893</v>
      </c>
      <c r="L152" s="26">
        <f t="shared" si="51"/>
        <v>16.045837114129704</v>
      </c>
      <c r="M152" s="26">
        <v>4.3627359363717035</v>
      </c>
      <c r="N152" s="26">
        <v>5.8891613415290696</v>
      </c>
      <c r="O152" s="26">
        <v>0.26252786344261181</v>
      </c>
      <c r="P152" s="26">
        <v>0</v>
      </c>
      <c r="Q152" s="26">
        <f t="shared" si="47"/>
        <v>10.514425141343386</v>
      </c>
      <c r="R152" s="27">
        <v>0.45660140063999999</v>
      </c>
      <c r="S152" s="143">
        <f t="shared" si="52"/>
        <v>48.53379125493597</v>
      </c>
      <c r="T152" s="140" t="str">
        <f t="shared" si="53"/>
        <v>01608</v>
      </c>
      <c r="U152" s="5" t="str">
        <f t="shared" si="48"/>
        <v>北海道様似町</v>
      </c>
      <c r="V152" s="21">
        <f t="shared" si="54"/>
        <v>0.24984264349446811</v>
      </c>
      <c r="W152" s="21">
        <f t="shared" si="54"/>
        <v>1.6474857139100692E-2</v>
      </c>
      <c r="X152" s="21">
        <f t="shared" si="54"/>
        <v>0.17702160481153836</v>
      </c>
      <c r="Y152" s="21">
        <f t="shared" si="55"/>
        <v>0.11293696576564798</v>
      </c>
      <c r="Z152" s="21">
        <f t="shared" si="55"/>
        <v>0.21767469055118288</v>
      </c>
      <c r="AA152" s="21">
        <f t="shared" si="56"/>
        <v>8.9890689014079567E-2</v>
      </c>
      <c r="AB152" s="21">
        <f t="shared" si="56"/>
        <v>0.12134146517824593</v>
      </c>
      <c r="AC152" s="21">
        <f t="shared" si="56"/>
        <v>5.4091769188938498E-3</v>
      </c>
      <c r="AD152" s="21">
        <f t="shared" si="56"/>
        <v>0</v>
      </c>
      <c r="AE152" s="21">
        <f t="shared" si="57"/>
        <v>9.4079071268425348E-3</v>
      </c>
      <c r="AF152" s="137">
        <f>VLOOKUP(T152,人口!$A$2:$E$1748,5,0)</f>
        <v>4230</v>
      </c>
      <c r="AG152" s="14">
        <f t="shared" si="58"/>
        <v>1</v>
      </c>
      <c r="AH152" s="14">
        <f t="shared" si="59"/>
        <v>0</v>
      </c>
      <c r="AI152" s="14">
        <f t="shared" si="60"/>
        <v>0</v>
      </c>
      <c r="AJ152" s="14">
        <f t="shared" si="61"/>
        <v>0</v>
      </c>
      <c r="AK152" s="14">
        <f t="shared" si="62"/>
        <v>0</v>
      </c>
      <c r="AL152" s="14">
        <f t="shared" si="63"/>
        <v>0</v>
      </c>
      <c r="AM152" s="14">
        <f t="shared" si="64"/>
        <v>0</v>
      </c>
      <c r="AN152" s="14">
        <f t="shared" si="65"/>
        <v>0</v>
      </c>
      <c r="AO152" s="5" t="str">
        <f t="shared" si="66"/>
        <v>5千人未満の市町村平均</v>
      </c>
    </row>
    <row r="153" spans="1:41" s="5" customFormat="1" ht="18" customHeight="1" x14ac:dyDescent="0.3">
      <c r="A153" s="5" t="str">
        <f t="shared" si="49"/>
        <v>01609</v>
      </c>
      <c r="B153" s="22">
        <v>1</v>
      </c>
      <c r="C153" s="23" t="s">
        <v>26</v>
      </c>
      <c r="D153" s="23">
        <v>1609</v>
      </c>
      <c r="E153" s="24" t="s">
        <v>1954</v>
      </c>
      <c r="F153" s="25">
        <v>7.9523468414739478</v>
      </c>
      <c r="G153" s="26">
        <v>0.32306556660363822</v>
      </c>
      <c r="H153" s="26">
        <v>12.002237352358179</v>
      </c>
      <c r="I153" s="26">
        <f t="shared" si="50"/>
        <v>20.277649760435764</v>
      </c>
      <c r="J153" s="26">
        <v>5.2466161795935227</v>
      </c>
      <c r="K153" s="26">
        <v>10.364878731421209</v>
      </c>
      <c r="L153" s="26">
        <f t="shared" si="51"/>
        <v>15.611494911014731</v>
      </c>
      <c r="M153" s="26">
        <v>4.3882024723009074</v>
      </c>
      <c r="N153" s="26">
        <v>8.6268515403281221</v>
      </c>
      <c r="O153" s="26">
        <v>0.28691875004614525</v>
      </c>
      <c r="P153" s="26">
        <v>0.54829573966051159</v>
      </c>
      <c r="Q153" s="26">
        <f t="shared" si="47"/>
        <v>13.850268502335688</v>
      </c>
      <c r="R153" s="27">
        <v>0.38148445775999995</v>
      </c>
      <c r="S153" s="143">
        <f t="shared" si="52"/>
        <v>50.120897631546185</v>
      </c>
      <c r="T153" s="140" t="str">
        <f t="shared" si="53"/>
        <v>01609</v>
      </c>
      <c r="U153" s="5" t="str">
        <f t="shared" si="48"/>
        <v>北海道えりも町</v>
      </c>
      <c r="V153" s="21">
        <f t="shared" si="54"/>
        <v>0.15866329649428956</v>
      </c>
      <c r="W153" s="21">
        <f t="shared" si="54"/>
        <v>6.4457258722417643E-3</v>
      </c>
      <c r="X153" s="21">
        <f t="shared" si="54"/>
        <v>0.23946573025467821</v>
      </c>
      <c r="Y153" s="21">
        <f t="shared" si="55"/>
        <v>0.10467921421046723</v>
      </c>
      <c r="Z153" s="21">
        <f t="shared" si="55"/>
        <v>0.20679754795328198</v>
      </c>
      <c r="AA153" s="21">
        <f t="shared" si="56"/>
        <v>8.7552352006141337E-2</v>
      </c>
      <c r="AB153" s="21">
        <f t="shared" si="56"/>
        <v>0.17212085074267236</v>
      </c>
      <c r="AC153" s="21">
        <f t="shared" si="56"/>
        <v>5.7245333504473807E-3</v>
      </c>
      <c r="AD153" s="21">
        <f t="shared" si="56"/>
        <v>1.0939463688204443E-2</v>
      </c>
      <c r="AE153" s="21">
        <f t="shared" si="57"/>
        <v>7.6112854275756812E-3</v>
      </c>
      <c r="AF153" s="137">
        <f>VLOOKUP(T153,人口!$A$2:$E$1748,5,0)</f>
        <v>4623</v>
      </c>
      <c r="AG153" s="14">
        <f t="shared" si="58"/>
        <v>1</v>
      </c>
      <c r="AH153" s="14">
        <f t="shared" si="59"/>
        <v>0</v>
      </c>
      <c r="AI153" s="14">
        <f t="shared" si="60"/>
        <v>0</v>
      </c>
      <c r="AJ153" s="14">
        <f t="shared" si="61"/>
        <v>0</v>
      </c>
      <c r="AK153" s="14">
        <f t="shared" si="62"/>
        <v>0</v>
      </c>
      <c r="AL153" s="14">
        <f t="shared" si="63"/>
        <v>0</v>
      </c>
      <c r="AM153" s="14">
        <f t="shared" si="64"/>
        <v>0</v>
      </c>
      <c r="AN153" s="14">
        <f t="shared" si="65"/>
        <v>0</v>
      </c>
      <c r="AO153" s="5" t="str">
        <f t="shared" si="66"/>
        <v>5千人未満の市町村平均</v>
      </c>
    </row>
    <row r="154" spans="1:41" s="5" customFormat="1" ht="18" customHeight="1" x14ac:dyDescent="0.3">
      <c r="A154" s="5" t="str">
        <f t="shared" si="49"/>
        <v>01610</v>
      </c>
      <c r="B154" s="22">
        <v>1</v>
      </c>
      <c r="C154" s="23" t="s">
        <v>26</v>
      </c>
      <c r="D154" s="23">
        <v>1610</v>
      </c>
      <c r="E154" s="24" t="s">
        <v>1955</v>
      </c>
      <c r="F154" s="25">
        <v>7.4372570419261104</v>
      </c>
      <c r="G154" s="26">
        <v>2.6706753505900762</v>
      </c>
      <c r="H154" s="26">
        <v>44.814109250891342</v>
      </c>
      <c r="I154" s="26">
        <f t="shared" si="50"/>
        <v>54.922041643407525</v>
      </c>
      <c r="J154" s="26">
        <v>37.735277907076487</v>
      </c>
      <c r="K154" s="26">
        <v>56.75355591095861</v>
      </c>
      <c r="L154" s="26">
        <f t="shared" si="51"/>
        <v>94.48883381803509</v>
      </c>
      <c r="M154" s="26">
        <v>22.994690285575334</v>
      </c>
      <c r="N154" s="26">
        <v>23.980049122696798</v>
      </c>
      <c r="O154" s="26">
        <v>1.3804124677755489</v>
      </c>
      <c r="P154" s="26">
        <v>0</v>
      </c>
      <c r="Q154" s="26">
        <f t="shared" si="47"/>
        <v>48.355151876047678</v>
      </c>
      <c r="R154" s="27">
        <v>3.6846031962514982</v>
      </c>
      <c r="S154" s="143">
        <f t="shared" si="52"/>
        <v>201.45063053374179</v>
      </c>
      <c r="T154" s="140" t="str">
        <f t="shared" si="53"/>
        <v>01610</v>
      </c>
      <c r="U154" s="5" t="str">
        <f t="shared" si="48"/>
        <v>北海道新ひだか町</v>
      </c>
      <c r="V154" s="21">
        <f t="shared" si="54"/>
        <v>3.6918509623033488E-2</v>
      </c>
      <c r="W154" s="21">
        <f t="shared" si="54"/>
        <v>1.3257220111518857E-2</v>
      </c>
      <c r="X154" s="21">
        <f t="shared" si="54"/>
        <v>0.22245703144317161</v>
      </c>
      <c r="Y154" s="21">
        <f t="shared" si="55"/>
        <v>0.18731774533093878</v>
      </c>
      <c r="Z154" s="21">
        <f t="shared" si="55"/>
        <v>0.28172438954691048</v>
      </c>
      <c r="AA154" s="21">
        <f t="shared" si="56"/>
        <v>0.11414553642572918</v>
      </c>
      <c r="AB154" s="21">
        <f t="shared" si="56"/>
        <v>0.11903685314442479</v>
      </c>
      <c r="AC154" s="21">
        <f t="shared" si="56"/>
        <v>6.8523611175510223E-3</v>
      </c>
      <c r="AD154" s="21">
        <f t="shared" si="56"/>
        <v>0</v>
      </c>
      <c r="AE154" s="21">
        <f t="shared" si="57"/>
        <v>1.8290353256721868E-2</v>
      </c>
      <c r="AF154" s="137">
        <f>VLOOKUP(T154,人口!$A$2:$E$1748,5,0)</f>
        <v>22242</v>
      </c>
      <c r="AG154" s="14">
        <f t="shared" si="58"/>
        <v>0</v>
      </c>
      <c r="AH154" s="14">
        <f t="shared" si="59"/>
        <v>0</v>
      </c>
      <c r="AI154" s="14">
        <f t="shared" si="60"/>
        <v>1</v>
      </c>
      <c r="AJ154" s="14">
        <f t="shared" si="61"/>
        <v>0</v>
      </c>
      <c r="AK154" s="14">
        <f t="shared" si="62"/>
        <v>0</v>
      </c>
      <c r="AL154" s="14">
        <f t="shared" si="63"/>
        <v>0</v>
      </c>
      <c r="AM154" s="14">
        <f t="shared" si="64"/>
        <v>0</v>
      </c>
      <c r="AN154" s="14">
        <f t="shared" si="65"/>
        <v>0</v>
      </c>
      <c r="AO154" s="5" t="str">
        <f t="shared" si="66"/>
        <v>1万～3万人未満の市町村平均</v>
      </c>
    </row>
    <row r="155" spans="1:41" s="5" customFormat="1" ht="18" customHeight="1" x14ac:dyDescent="0.3">
      <c r="A155" s="5" t="str">
        <f t="shared" si="49"/>
        <v>01631</v>
      </c>
      <c r="B155" s="22">
        <v>1</v>
      </c>
      <c r="C155" s="23" t="s">
        <v>26</v>
      </c>
      <c r="D155" s="23">
        <v>1631</v>
      </c>
      <c r="E155" s="24" t="s">
        <v>1956</v>
      </c>
      <c r="F155" s="25">
        <v>206.9835370611724</v>
      </c>
      <c r="G155" s="26">
        <v>3.7664060639874153</v>
      </c>
      <c r="H155" s="26">
        <v>20.895981577486907</v>
      </c>
      <c r="I155" s="26">
        <f t="shared" si="50"/>
        <v>231.64592470264671</v>
      </c>
      <c r="J155" s="26">
        <v>53.705076528862492</v>
      </c>
      <c r="K155" s="26">
        <v>99.347947126315034</v>
      </c>
      <c r="L155" s="26">
        <f t="shared" si="51"/>
        <v>153.05302365517753</v>
      </c>
      <c r="M155" s="26">
        <v>47.070116689646255</v>
      </c>
      <c r="N155" s="26">
        <v>38.366154033784966</v>
      </c>
      <c r="O155" s="26">
        <v>2.7520119434449866</v>
      </c>
      <c r="P155" s="26">
        <v>0</v>
      </c>
      <c r="Q155" s="26">
        <f t="shared" si="47"/>
        <v>88.188282666876205</v>
      </c>
      <c r="R155" s="27">
        <v>3.1983772509769155</v>
      </c>
      <c r="S155" s="143">
        <f t="shared" si="52"/>
        <v>476.08560827567737</v>
      </c>
      <c r="T155" s="140" t="str">
        <f t="shared" si="53"/>
        <v>01631</v>
      </c>
      <c r="U155" s="5" t="str">
        <f t="shared" si="48"/>
        <v>北海道音更町</v>
      </c>
      <c r="V155" s="21">
        <f t="shared" si="54"/>
        <v>0.43476117207331877</v>
      </c>
      <c r="W155" s="21">
        <f t="shared" si="54"/>
        <v>7.9111949584631802E-3</v>
      </c>
      <c r="X155" s="21">
        <f t="shared" si="54"/>
        <v>4.3891227153808623E-2</v>
      </c>
      <c r="Y155" s="21">
        <f t="shared" si="55"/>
        <v>0.11280550303416138</v>
      </c>
      <c r="Z155" s="21">
        <f t="shared" si="55"/>
        <v>0.2086766442828232</v>
      </c>
      <c r="AA155" s="21">
        <f t="shared" si="56"/>
        <v>9.8869018242597875E-2</v>
      </c>
      <c r="AB155" s="21">
        <f t="shared" si="56"/>
        <v>8.0586670478745168E-2</v>
      </c>
      <c r="AC155" s="21">
        <f t="shared" si="56"/>
        <v>5.7804980776722699E-3</v>
      </c>
      <c r="AD155" s="21">
        <f t="shared" si="56"/>
        <v>0</v>
      </c>
      <c r="AE155" s="21">
        <f t="shared" si="57"/>
        <v>6.7180716984095333E-3</v>
      </c>
      <c r="AF155" s="137">
        <f>VLOOKUP(T155,人口!$A$2:$E$1748,5,0)</f>
        <v>44342</v>
      </c>
      <c r="AG155" s="14">
        <f t="shared" si="58"/>
        <v>0</v>
      </c>
      <c r="AH155" s="14">
        <f t="shared" si="59"/>
        <v>0</v>
      </c>
      <c r="AI155" s="14">
        <f t="shared" si="60"/>
        <v>0</v>
      </c>
      <c r="AJ155" s="14">
        <f t="shared" si="61"/>
        <v>1</v>
      </c>
      <c r="AK155" s="14">
        <f t="shared" si="62"/>
        <v>0</v>
      </c>
      <c r="AL155" s="14">
        <f t="shared" si="63"/>
        <v>0</v>
      </c>
      <c r="AM155" s="14">
        <f t="shared" si="64"/>
        <v>0</v>
      </c>
      <c r="AN155" s="14">
        <f t="shared" si="65"/>
        <v>0</v>
      </c>
      <c r="AO155" s="5" t="str">
        <f t="shared" si="66"/>
        <v>3万～10万人未満の市町村平均</v>
      </c>
    </row>
    <row r="156" spans="1:41" s="5" customFormat="1" ht="18" customHeight="1" x14ac:dyDescent="0.3">
      <c r="A156" s="5" t="str">
        <f t="shared" si="49"/>
        <v>01632</v>
      </c>
      <c r="B156" s="22">
        <v>1</v>
      </c>
      <c r="C156" s="23" t="s">
        <v>26</v>
      </c>
      <c r="D156" s="23">
        <v>1632</v>
      </c>
      <c r="E156" s="24" t="s">
        <v>1957</v>
      </c>
      <c r="F156" s="25">
        <v>52.454309206973456</v>
      </c>
      <c r="G156" s="26">
        <v>0.60574793738182175</v>
      </c>
      <c r="H156" s="26">
        <v>24.522556892587939</v>
      </c>
      <c r="I156" s="26">
        <f t="shared" si="50"/>
        <v>77.582614036943212</v>
      </c>
      <c r="J156" s="26">
        <v>7.7479099396322946</v>
      </c>
      <c r="K156" s="26">
        <v>13.370109077890611</v>
      </c>
      <c r="L156" s="26">
        <f t="shared" si="51"/>
        <v>21.118019017522904</v>
      </c>
      <c r="M156" s="26">
        <v>7.3327706891150815</v>
      </c>
      <c r="N156" s="26">
        <v>11.836059558955482</v>
      </c>
      <c r="O156" s="26">
        <v>0.37511073443194937</v>
      </c>
      <c r="P156" s="26">
        <v>0</v>
      </c>
      <c r="Q156" s="26">
        <f t="shared" si="47"/>
        <v>19.543940982502512</v>
      </c>
      <c r="R156" s="27">
        <v>0.1800449216577357</v>
      </c>
      <c r="S156" s="143">
        <f t="shared" si="52"/>
        <v>118.42461895862637</v>
      </c>
      <c r="T156" s="140" t="str">
        <f t="shared" si="53"/>
        <v>01632</v>
      </c>
      <c r="U156" s="5" t="str">
        <f t="shared" si="48"/>
        <v>北海道士幌町</v>
      </c>
      <c r="V156" s="21">
        <f t="shared" si="54"/>
        <v>0.44293416071956498</v>
      </c>
      <c r="W156" s="21">
        <f t="shared" si="54"/>
        <v>5.1150507614759564E-3</v>
      </c>
      <c r="X156" s="21">
        <f t="shared" si="54"/>
        <v>0.20707313317305506</v>
      </c>
      <c r="Y156" s="21">
        <f t="shared" si="55"/>
        <v>6.5424824734620066E-2</v>
      </c>
      <c r="Z156" s="21">
        <f t="shared" si="55"/>
        <v>0.11289974327518573</v>
      </c>
      <c r="AA156" s="21">
        <f t="shared" si="56"/>
        <v>6.1919309967777121E-2</v>
      </c>
      <c r="AB156" s="21">
        <f t="shared" si="56"/>
        <v>9.9945937449801792E-2</v>
      </c>
      <c r="AC156" s="21">
        <f t="shared" si="56"/>
        <v>3.1675063659102895E-3</v>
      </c>
      <c r="AD156" s="21">
        <f t="shared" si="56"/>
        <v>0</v>
      </c>
      <c r="AE156" s="21">
        <f t="shared" si="57"/>
        <v>1.5203335526090011E-3</v>
      </c>
      <c r="AF156" s="137">
        <f>VLOOKUP(T156,人口!$A$2:$E$1748,5,0)</f>
        <v>6044</v>
      </c>
      <c r="AG156" s="14">
        <f t="shared" si="58"/>
        <v>0</v>
      </c>
      <c r="AH156" s="14">
        <f t="shared" si="59"/>
        <v>1</v>
      </c>
      <c r="AI156" s="14">
        <f t="shared" si="60"/>
        <v>0</v>
      </c>
      <c r="AJ156" s="14">
        <f t="shared" si="61"/>
        <v>0</v>
      </c>
      <c r="AK156" s="14">
        <f t="shared" si="62"/>
        <v>0</v>
      </c>
      <c r="AL156" s="14">
        <f t="shared" si="63"/>
        <v>0</v>
      </c>
      <c r="AM156" s="14">
        <f t="shared" si="64"/>
        <v>0</v>
      </c>
      <c r="AN156" s="14">
        <f t="shared" si="65"/>
        <v>0</v>
      </c>
      <c r="AO156" s="5" t="str">
        <f t="shared" si="66"/>
        <v>5千～1万人未満の市町村平均</v>
      </c>
    </row>
    <row r="157" spans="1:41" s="5" customFormat="1" ht="18" customHeight="1" x14ac:dyDescent="0.3">
      <c r="A157" s="5" t="str">
        <f t="shared" si="49"/>
        <v>01633</v>
      </c>
      <c r="B157" s="22">
        <v>1</v>
      </c>
      <c r="C157" s="23" t="s">
        <v>26</v>
      </c>
      <c r="D157" s="23">
        <v>1633</v>
      </c>
      <c r="E157" s="24" t="s">
        <v>1958</v>
      </c>
      <c r="F157" s="25">
        <v>4.9286222158039168</v>
      </c>
      <c r="G157" s="26">
        <v>0.73497416402327698</v>
      </c>
      <c r="H157" s="26">
        <v>15.931027277050966</v>
      </c>
      <c r="I157" s="26">
        <f t="shared" si="50"/>
        <v>21.594623656878159</v>
      </c>
      <c r="J157" s="26">
        <v>6.7389452897104629</v>
      </c>
      <c r="K157" s="26">
        <v>12.449544190560436</v>
      </c>
      <c r="L157" s="26">
        <f t="shared" si="51"/>
        <v>19.188489480270899</v>
      </c>
      <c r="M157" s="26">
        <v>5.8111451673451624</v>
      </c>
      <c r="N157" s="26">
        <v>8.4921321632343183</v>
      </c>
      <c r="O157" s="26">
        <v>0.30764790049291413</v>
      </c>
      <c r="P157" s="26">
        <v>0</v>
      </c>
      <c r="Q157" s="26">
        <f t="shared" si="47"/>
        <v>14.610925231072393</v>
      </c>
      <c r="R157" s="27">
        <v>0.17577307834226399</v>
      </c>
      <c r="S157" s="143">
        <f t="shared" si="52"/>
        <v>55.569811446563719</v>
      </c>
      <c r="T157" s="140" t="str">
        <f t="shared" si="53"/>
        <v>01633</v>
      </c>
      <c r="U157" s="5" t="str">
        <f t="shared" si="48"/>
        <v>北海道上士幌町</v>
      </c>
      <c r="V157" s="21">
        <f t="shared" si="54"/>
        <v>8.8692440868605629E-2</v>
      </c>
      <c r="W157" s="21">
        <f t="shared" si="54"/>
        <v>1.3226141044765516E-2</v>
      </c>
      <c r="X157" s="21">
        <f t="shared" si="54"/>
        <v>0.28668492590388472</v>
      </c>
      <c r="Y157" s="21">
        <f t="shared" si="55"/>
        <v>0.12126989662706837</v>
      </c>
      <c r="Z157" s="21">
        <f t="shared" si="55"/>
        <v>0.22403430687419187</v>
      </c>
      <c r="AA157" s="21">
        <f t="shared" si="56"/>
        <v>0.10457377874915405</v>
      </c>
      <c r="AB157" s="21">
        <f t="shared" si="56"/>
        <v>0.15281916461783221</v>
      </c>
      <c r="AC157" s="21">
        <f t="shared" si="56"/>
        <v>5.53624157585545E-3</v>
      </c>
      <c r="AD157" s="21">
        <f t="shared" si="56"/>
        <v>0</v>
      </c>
      <c r="AE157" s="21">
        <f t="shared" si="57"/>
        <v>3.163103738642131E-3</v>
      </c>
      <c r="AF157" s="137">
        <f>VLOOKUP(T157,人口!$A$2:$E$1748,5,0)</f>
        <v>4957</v>
      </c>
      <c r="AG157" s="14">
        <f t="shared" si="58"/>
        <v>1</v>
      </c>
      <c r="AH157" s="14">
        <f t="shared" si="59"/>
        <v>0</v>
      </c>
      <c r="AI157" s="14">
        <f t="shared" si="60"/>
        <v>0</v>
      </c>
      <c r="AJ157" s="14">
        <f t="shared" si="61"/>
        <v>0</v>
      </c>
      <c r="AK157" s="14">
        <f t="shared" si="62"/>
        <v>0</v>
      </c>
      <c r="AL157" s="14">
        <f t="shared" si="63"/>
        <v>0</v>
      </c>
      <c r="AM157" s="14">
        <f t="shared" si="64"/>
        <v>0</v>
      </c>
      <c r="AN157" s="14">
        <f t="shared" si="65"/>
        <v>0</v>
      </c>
      <c r="AO157" s="5" t="str">
        <f t="shared" si="66"/>
        <v>5千人未満の市町村平均</v>
      </c>
    </row>
    <row r="158" spans="1:41" s="5" customFormat="1" ht="18" customHeight="1" x14ac:dyDescent="0.3">
      <c r="A158" s="5" t="str">
        <f t="shared" si="49"/>
        <v>01634</v>
      </c>
      <c r="B158" s="22">
        <v>1</v>
      </c>
      <c r="C158" s="23" t="s">
        <v>26</v>
      </c>
      <c r="D158" s="23">
        <v>1634</v>
      </c>
      <c r="E158" s="24" t="s">
        <v>1959</v>
      </c>
      <c r="F158" s="25">
        <v>1.3708710235485186</v>
      </c>
      <c r="G158" s="26">
        <v>0.40383195825454782</v>
      </c>
      <c r="H158" s="26">
        <v>12.304451961949933</v>
      </c>
      <c r="I158" s="26">
        <f t="shared" si="50"/>
        <v>14.079154943753</v>
      </c>
      <c r="J158" s="26">
        <v>8.6630174128172115</v>
      </c>
      <c r="K158" s="26">
        <v>12.016050672188028</v>
      </c>
      <c r="L158" s="26">
        <f t="shared" si="51"/>
        <v>20.679068085005241</v>
      </c>
      <c r="M158" s="26">
        <v>6.3204758859292349</v>
      </c>
      <c r="N158" s="26">
        <v>9.4447906155404926</v>
      </c>
      <c r="O158" s="26">
        <v>0.33085958392731996</v>
      </c>
      <c r="P158" s="26">
        <v>0</v>
      </c>
      <c r="Q158" s="26">
        <f t="shared" si="47"/>
        <v>16.096126085397049</v>
      </c>
      <c r="R158" s="27">
        <v>0</v>
      </c>
      <c r="S158" s="143">
        <f t="shared" si="52"/>
        <v>50.854349114155283</v>
      </c>
      <c r="T158" s="140" t="str">
        <f t="shared" si="53"/>
        <v>01634</v>
      </c>
      <c r="U158" s="5" t="str">
        <f t="shared" si="48"/>
        <v>北海道鹿追町</v>
      </c>
      <c r="V158" s="21">
        <f t="shared" si="54"/>
        <v>2.6956809937164986E-2</v>
      </c>
      <c r="W158" s="21">
        <f t="shared" si="54"/>
        <v>7.9409522546055235E-3</v>
      </c>
      <c r="X158" s="21">
        <f t="shared" si="54"/>
        <v>0.24195476249886747</v>
      </c>
      <c r="Y158" s="21">
        <f t="shared" si="55"/>
        <v>0.1703495878665344</v>
      </c>
      <c r="Z158" s="21">
        <f t="shared" si="55"/>
        <v>0.23628363908886144</v>
      </c>
      <c r="AA158" s="21">
        <f t="shared" si="56"/>
        <v>0.12428584764188701</v>
      </c>
      <c r="AB158" s="21">
        <f t="shared" si="56"/>
        <v>0.18572237733963132</v>
      </c>
      <c r="AC158" s="21">
        <f t="shared" si="56"/>
        <v>6.5060233724479099E-3</v>
      </c>
      <c r="AD158" s="21">
        <f t="shared" si="56"/>
        <v>0</v>
      </c>
      <c r="AE158" s="21">
        <f t="shared" si="57"/>
        <v>0</v>
      </c>
      <c r="AF158" s="137">
        <f>VLOOKUP(T158,人口!$A$2:$E$1748,5,0)</f>
        <v>5331</v>
      </c>
      <c r="AG158" s="14">
        <f t="shared" si="58"/>
        <v>0</v>
      </c>
      <c r="AH158" s="14">
        <f t="shared" si="59"/>
        <v>1</v>
      </c>
      <c r="AI158" s="14">
        <f t="shared" si="60"/>
        <v>0</v>
      </c>
      <c r="AJ158" s="14">
        <f t="shared" si="61"/>
        <v>0</v>
      </c>
      <c r="AK158" s="14">
        <f t="shared" si="62"/>
        <v>0</v>
      </c>
      <c r="AL158" s="14">
        <f t="shared" si="63"/>
        <v>0</v>
      </c>
      <c r="AM158" s="14">
        <f t="shared" si="64"/>
        <v>0</v>
      </c>
      <c r="AN158" s="14">
        <f t="shared" si="65"/>
        <v>0</v>
      </c>
      <c r="AO158" s="5" t="str">
        <f t="shared" si="66"/>
        <v>5千～1万人未満の市町村平均</v>
      </c>
    </row>
    <row r="159" spans="1:41" s="5" customFormat="1" ht="18" customHeight="1" x14ac:dyDescent="0.3">
      <c r="A159" s="5" t="str">
        <f t="shared" si="49"/>
        <v>01635</v>
      </c>
      <c r="B159" s="22">
        <v>1</v>
      </c>
      <c r="C159" s="23" t="s">
        <v>26</v>
      </c>
      <c r="D159" s="23">
        <v>1635</v>
      </c>
      <c r="E159" s="24" t="s">
        <v>1960</v>
      </c>
      <c r="F159" s="25">
        <v>8.9080694092485366</v>
      </c>
      <c r="G159" s="26">
        <v>0.48190613685042699</v>
      </c>
      <c r="H159" s="26">
        <v>13.686004462940803</v>
      </c>
      <c r="I159" s="26">
        <f t="shared" si="50"/>
        <v>23.075980009039768</v>
      </c>
      <c r="J159" s="26">
        <v>11.037603984261148</v>
      </c>
      <c r="K159" s="26">
        <v>16.59939225408058</v>
      </c>
      <c r="L159" s="26">
        <f t="shared" si="51"/>
        <v>27.63699623834173</v>
      </c>
      <c r="M159" s="26">
        <v>6.3188842274336592</v>
      </c>
      <c r="N159" s="26">
        <v>7.462491209731688</v>
      </c>
      <c r="O159" s="26">
        <v>0.37852421728995023</v>
      </c>
      <c r="P159" s="26">
        <v>0</v>
      </c>
      <c r="Q159" s="26">
        <f t="shared" si="47"/>
        <v>14.159899654455298</v>
      </c>
      <c r="R159" s="27">
        <v>0.24523590300000001</v>
      </c>
      <c r="S159" s="143">
        <f t="shared" si="52"/>
        <v>65.118111804836786</v>
      </c>
      <c r="T159" s="140" t="str">
        <f t="shared" si="53"/>
        <v>01635</v>
      </c>
      <c r="U159" s="5" t="str">
        <f t="shared" si="48"/>
        <v>北海道新得町</v>
      </c>
      <c r="V159" s="21">
        <f t="shared" si="54"/>
        <v>0.13679864422277169</v>
      </c>
      <c r="W159" s="21">
        <f t="shared" si="54"/>
        <v>7.4004930962177006E-3</v>
      </c>
      <c r="X159" s="21">
        <f t="shared" si="54"/>
        <v>0.21017201026895019</v>
      </c>
      <c r="Y159" s="21">
        <f t="shared" si="55"/>
        <v>0.16950129047570611</v>
      </c>
      <c r="Z159" s="21">
        <f t="shared" si="55"/>
        <v>0.25491206354124701</v>
      </c>
      <c r="AA159" s="21">
        <f t="shared" si="56"/>
        <v>9.703727660856884E-2</v>
      </c>
      <c r="AB159" s="21">
        <f t="shared" si="56"/>
        <v>0.11459931811440202</v>
      </c>
      <c r="AC159" s="21">
        <f t="shared" si="56"/>
        <v>5.8128868727706957E-3</v>
      </c>
      <c r="AD159" s="21">
        <f t="shared" si="56"/>
        <v>0</v>
      </c>
      <c r="AE159" s="21">
        <f t="shared" si="57"/>
        <v>3.7660167993658652E-3</v>
      </c>
      <c r="AF159" s="137">
        <f>VLOOKUP(T159,人口!$A$2:$E$1748,5,0)</f>
        <v>6099</v>
      </c>
      <c r="AG159" s="14">
        <f t="shared" si="58"/>
        <v>0</v>
      </c>
      <c r="AH159" s="14">
        <f t="shared" si="59"/>
        <v>1</v>
      </c>
      <c r="AI159" s="14">
        <f t="shared" si="60"/>
        <v>0</v>
      </c>
      <c r="AJ159" s="14">
        <f t="shared" si="61"/>
        <v>0</v>
      </c>
      <c r="AK159" s="14">
        <f t="shared" si="62"/>
        <v>0</v>
      </c>
      <c r="AL159" s="14">
        <f t="shared" si="63"/>
        <v>0</v>
      </c>
      <c r="AM159" s="14">
        <f t="shared" si="64"/>
        <v>0</v>
      </c>
      <c r="AN159" s="14">
        <f t="shared" si="65"/>
        <v>0</v>
      </c>
      <c r="AO159" s="5" t="str">
        <f t="shared" si="66"/>
        <v>5千～1万人未満の市町村平均</v>
      </c>
    </row>
    <row r="160" spans="1:41" s="5" customFormat="1" ht="18" customHeight="1" x14ac:dyDescent="0.3">
      <c r="A160" s="5" t="str">
        <f t="shared" si="49"/>
        <v>01636</v>
      </c>
      <c r="B160" s="22">
        <v>1</v>
      </c>
      <c r="C160" s="23" t="s">
        <v>26</v>
      </c>
      <c r="D160" s="23">
        <v>1636</v>
      </c>
      <c r="E160" s="24" t="s">
        <v>1445</v>
      </c>
      <c r="F160" s="25">
        <v>55.024963162159445</v>
      </c>
      <c r="G160" s="26">
        <v>0.85612375149964137</v>
      </c>
      <c r="H160" s="26">
        <v>20.291552358303399</v>
      </c>
      <c r="I160" s="26">
        <f t="shared" si="50"/>
        <v>76.172639271962481</v>
      </c>
      <c r="J160" s="26">
        <v>13.304254802457635</v>
      </c>
      <c r="K160" s="26">
        <v>23.038475751702215</v>
      </c>
      <c r="L160" s="26">
        <f t="shared" si="51"/>
        <v>36.34273055415985</v>
      </c>
      <c r="M160" s="26">
        <v>10.216855883097397</v>
      </c>
      <c r="N160" s="26">
        <v>13.698073806644819</v>
      </c>
      <c r="O160" s="26">
        <v>0.58153335235396519</v>
      </c>
      <c r="P160" s="26">
        <v>0</v>
      </c>
      <c r="Q160" s="26">
        <f t="shared" si="47"/>
        <v>24.496463042096181</v>
      </c>
      <c r="R160" s="27">
        <v>3.7145866885954324</v>
      </c>
      <c r="S160" s="143">
        <f t="shared" si="52"/>
        <v>140.72641955681394</v>
      </c>
      <c r="T160" s="140" t="str">
        <f t="shared" si="53"/>
        <v>01636</v>
      </c>
      <c r="U160" s="5" t="str">
        <f t="shared" si="48"/>
        <v>北海道清水町</v>
      </c>
      <c r="V160" s="21">
        <f t="shared" si="54"/>
        <v>0.3910066307055074</v>
      </c>
      <c r="W160" s="21">
        <f t="shared" si="54"/>
        <v>6.083603591960981E-3</v>
      </c>
      <c r="X160" s="21">
        <f t="shared" si="54"/>
        <v>0.14419149170572987</v>
      </c>
      <c r="Y160" s="21">
        <f t="shared" si="55"/>
        <v>9.4539851467523861E-2</v>
      </c>
      <c r="Z160" s="21">
        <f t="shared" si="55"/>
        <v>0.16371109152252072</v>
      </c>
      <c r="AA160" s="21">
        <f t="shared" si="56"/>
        <v>7.2600837250553774E-2</v>
      </c>
      <c r="AB160" s="21">
        <f t="shared" si="56"/>
        <v>9.7338323889599468E-2</v>
      </c>
      <c r="AC160" s="21">
        <f t="shared" si="56"/>
        <v>4.1323679958985178E-3</v>
      </c>
      <c r="AD160" s="21">
        <f t="shared" si="56"/>
        <v>0</v>
      </c>
      <c r="AE160" s="21">
        <f t="shared" si="57"/>
        <v>2.6395801870705473E-2</v>
      </c>
      <c r="AF160" s="137">
        <f>VLOOKUP(T160,人口!$A$2:$E$1748,5,0)</f>
        <v>9370</v>
      </c>
      <c r="AG160" s="14">
        <f t="shared" si="58"/>
        <v>0</v>
      </c>
      <c r="AH160" s="14">
        <f t="shared" si="59"/>
        <v>1</v>
      </c>
      <c r="AI160" s="14">
        <f t="shared" si="60"/>
        <v>0</v>
      </c>
      <c r="AJ160" s="14">
        <f t="shared" si="61"/>
        <v>0</v>
      </c>
      <c r="AK160" s="14">
        <f t="shared" si="62"/>
        <v>0</v>
      </c>
      <c r="AL160" s="14">
        <f t="shared" si="63"/>
        <v>0</v>
      </c>
      <c r="AM160" s="14">
        <f t="shared" si="64"/>
        <v>0</v>
      </c>
      <c r="AN160" s="14">
        <f t="shared" si="65"/>
        <v>0</v>
      </c>
      <c r="AO160" s="5" t="str">
        <f t="shared" si="66"/>
        <v>5千～1万人未満の市町村平均</v>
      </c>
    </row>
    <row r="161" spans="1:41" s="5" customFormat="1" ht="18" customHeight="1" x14ac:dyDescent="0.3">
      <c r="A161" s="5" t="str">
        <f t="shared" si="49"/>
        <v>01637</v>
      </c>
      <c r="B161" s="22">
        <v>1</v>
      </c>
      <c r="C161" s="23" t="s">
        <v>26</v>
      </c>
      <c r="D161" s="23">
        <v>1637</v>
      </c>
      <c r="E161" s="24" t="s">
        <v>1961</v>
      </c>
      <c r="F161" s="25">
        <v>184.10850664745641</v>
      </c>
      <c r="G161" s="26">
        <v>1.4753327541566146</v>
      </c>
      <c r="H161" s="26">
        <v>27.631050019817394</v>
      </c>
      <c r="I161" s="26">
        <f t="shared" si="50"/>
        <v>213.21488942143043</v>
      </c>
      <c r="J161" s="26">
        <v>32.169547326577458</v>
      </c>
      <c r="K161" s="26">
        <v>38.722173832142204</v>
      </c>
      <c r="L161" s="26">
        <f t="shared" si="51"/>
        <v>70.891721158719662</v>
      </c>
      <c r="M161" s="26">
        <v>21.516039543185947</v>
      </c>
      <c r="N161" s="26">
        <v>36.88905229207792</v>
      </c>
      <c r="O161" s="26">
        <v>1.1461854803919989</v>
      </c>
      <c r="P161" s="26">
        <v>0</v>
      </c>
      <c r="Q161" s="26">
        <f t="shared" si="47"/>
        <v>59.551277315655867</v>
      </c>
      <c r="R161" s="27">
        <v>1.2484990911286913</v>
      </c>
      <c r="S161" s="143">
        <f t="shared" si="52"/>
        <v>344.90638698693465</v>
      </c>
      <c r="T161" s="140" t="str">
        <f t="shared" si="53"/>
        <v>01637</v>
      </c>
      <c r="U161" s="5" t="str">
        <f t="shared" si="48"/>
        <v>北海道芽室町</v>
      </c>
      <c r="V161" s="21">
        <f t="shared" si="54"/>
        <v>0.53379268576557437</v>
      </c>
      <c r="W161" s="21">
        <f t="shared" si="54"/>
        <v>4.2774874859377466E-3</v>
      </c>
      <c r="X161" s="21">
        <f t="shared" si="54"/>
        <v>8.0111737741940053E-2</v>
      </c>
      <c r="Y161" s="21">
        <f t="shared" si="55"/>
        <v>9.327037289047381E-2</v>
      </c>
      <c r="Z161" s="21">
        <f t="shared" si="55"/>
        <v>0.1122686482277553</v>
      </c>
      <c r="AA161" s="21">
        <f t="shared" si="56"/>
        <v>6.2382258940310645E-2</v>
      </c>
      <c r="AB161" s="21">
        <f t="shared" si="56"/>
        <v>0.10695381032035023</v>
      </c>
      <c r="AC161" s="21">
        <f t="shared" si="56"/>
        <v>3.3231784728747784E-3</v>
      </c>
      <c r="AD161" s="21">
        <f t="shared" si="56"/>
        <v>0</v>
      </c>
      <c r="AE161" s="21">
        <f t="shared" si="57"/>
        <v>3.6198201547830008E-3</v>
      </c>
      <c r="AF161" s="137">
        <f>VLOOKUP(T161,人口!$A$2:$E$1748,5,0)</f>
        <v>18468</v>
      </c>
      <c r="AG161" s="14">
        <f t="shared" si="58"/>
        <v>0</v>
      </c>
      <c r="AH161" s="14">
        <f t="shared" si="59"/>
        <v>0</v>
      </c>
      <c r="AI161" s="14">
        <f t="shared" si="60"/>
        <v>1</v>
      </c>
      <c r="AJ161" s="14">
        <f t="shared" si="61"/>
        <v>0</v>
      </c>
      <c r="AK161" s="14">
        <f t="shared" si="62"/>
        <v>0</v>
      </c>
      <c r="AL161" s="14">
        <f t="shared" si="63"/>
        <v>0</v>
      </c>
      <c r="AM161" s="14">
        <f t="shared" si="64"/>
        <v>0</v>
      </c>
      <c r="AN161" s="14">
        <f t="shared" si="65"/>
        <v>0</v>
      </c>
      <c r="AO161" s="5" t="str">
        <f t="shared" si="66"/>
        <v>1万～3万人未満の市町村平均</v>
      </c>
    </row>
    <row r="162" spans="1:41" s="5" customFormat="1" ht="18" customHeight="1" x14ac:dyDescent="0.3">
      <c r="A162" s="5" t="str">
        <f t="shared" si="49"/>
        <v>01638</v>
      </c>
      <c r="B162" s="22">
        <v>1</v>
      </c>
      <c r="C162" s="23" t="s">
        <v>26</v>
      </c>
      <c r="D162" s="23">
        <v>1638</v>
      </c>
      <c r="E162" s="24" t="s">
        <v>1962</v>
      </c>
      <c r="F162" s="25">
        <v>37.135584328217732</v>
      </c>
      <c r="G162" s="26">
        <v>0.25845245328291061</v>
      </c>
      <c r="H162" s="26">
        <v>16.276415402298682</v>
      </c>
      <c r="I162" s="26">
        <f t="shared" si="50"/>
        <v>53.670452183799327</v>
      </c>
      <c r="J162" s="26">
        <v>5.3967876623725859</v>
      </c>
      <c r="K162" s="26">
        <v>9.1569417364059547</v>
      </c>
      <c r="L162" s="26">
        <f t="shared" si="51"/>
        <v>14.55372939877854</v>
      </c>
      <c r="M162" s="26">
        <v>4.4279939346902877</v>
      </c>
      <c r="N162" s="26">
        <v>6.5483240080237444</v>
      </c>
      <c r="O162" s="26">
        <v>0.24310204281435238</v>
      </c>
      <c r="P162" s="26">
        <v>0</v>
      </c>
      <c r="Q162" s="26">
        <f t="shared" si="47"/>
        <v>11.219419985528384</v>
      </c>
      <c r="R162" s="27">
        <v>0.24001788570358792</v>
      </c>
      <c r="S162" s="143">
        <f t="shared" si="52"/>
        <v>79.683619453809854</v>
      </c>
      <c r="T162" s="140" t="str">
        <f t="shared" si="53"/>
        <v>01638</v>
      </c>
      <c r="U162" s="5" t="str">
        <f t="shared" si="48"/>
        <v>北海道中札内村</v>
      </c>
      <c r="V162" s="21">
        <f t="shared" si="54"/>
        <v>0.46603787055310769</v>
      </c>
      <c r="W162" s="21">
        <f t="shared" si="54"/>
        <v>3.2434828519897689E-3</v>
      </c>
      <c r="X162" s="21">
        <f t="shared" si="54"/>
        <v>0.20426300303456496</v>
      </c>
      <c r="Y162" s="21">
        <f t="shared" si="55"/>
        <v>6.7727692333314979E-2</v>
      </c>
      <c r="Z162" s="21">
        <f t="shared" si="55"/>
        <v>0.11491623747982423</v>
      </c>
      <c r="AA162" s="21">
        <f t="shared" si="56"/>
        <v>5.5569688789765127E-2</v>
      </c>
      <c r="AB162" s="21">
        <f t="shared" si="56"/>
        <v>8.2179048252440476E-2</v>
      </c>
      <c r="AC162" s="21">
        <f t="shared" si="56"/>
        <v>3.0508408689350658E-3</v>
      </c>
      <c r="AD162" s="21">
        <f t="shared" si="56"/>
        <v>0</v>
      </c>
      <c r="AE162" s="21">
        <f t="shared" si="57"/>
        <v>3.0121358360574836E-3</v>
      </c>
      <c r="AF162" s="137">
        <f>VLOOKUP(T162,人口!$A$2:$E$1748,5,0)</f>
        <v>3917</v>
      </c>
      <c r="AG162" s="14">
        <f t="shared" si="58"/>
        <v>1</v>
      </c>
      <c r="AH162" s="14">
        <f t="shared" si="59"/>
        <v>0</v>
      </c>
      <c r="AI162" s="14">
        <f t="shared" si="60"/>
        <v>0</v>
      </c>
      <c r="AJ162" s="14">
        <f t="shared" si="61"/>
        <v>0</v>
      </c>
      <c r="AK162" s="14">
        <f t="shared" si="62"/>
        <v>0</v>
      </c>
      <c r="AL162" s="14">
        <f t="shared" si="63"/>
        <v>0</v>
      </c>
      <c r="AM162" s="14">
        <f t="shared" si="64"/>
        <v>0</v>
      </c>
      <c r="AN162" s="14">
        <f t="shared" si="65"/>
        <v>0</v>
      </c>
      <c r="AO162" s="5" t="str">
        <f t="shared" si="66"/>
        <v>5千人未満の市町村平均</v>
      </c>
    </row>
    <row r="163" spans="1:41" s="5" customFormat="1" ht="18" customHeight="1" x14ac:dyDescent="0.3">
      <c r="A163" s="5" t="str">
        <f t="shared" si="49"/>
        <v>01639</v>
      </c>
      <c r="B163" s="22">
        <v>1</v>
      </c>
      <c r="C163" s="23" t="s">
        <v>26</v>
      </c>
      <c r="D163" s="23">
        <v>1639</v>
      </c>
      <c r="E163" s="24" t="s">
        <v>1963</v>
      </c>
      <c r="F163" s="25">
        <v>0</v>
      </c>
      <c r="G163" s="26">
        <v>0.2961434360533351</v>
      </c>
      <c r="H163" s="26">
        <v>5.4398629726515493</v>
      </c>
      <c r="I163" s="26">
        <f t="shared" si="50"/>
        <v>5.7360064087048848</v>
      </c>
      <c r="J163" s="26">
        <v>4.5990016601088115</v>
      </c>
      <c r="K163" s="26">
        <v>6.4683077797591002</v>
      </c>
      <c r="L163" s="26">
        <f t="shared" si="51"/>
        <v>11.067309439867913</v>
      </c>
      <c r="M163" s="26">
        <v>3.9345798010619668</v>
      </c>
      <c r="N163" s="26">
        <v>7.043898859475946</v>
      </c>
      <c r="O163" s="26">
        <v>0.19593391604924953</v>
      </c>
      <c r="P163" s="26">
        <v>0</v>
      </c>
      <c r="Q163" s="26">
        <f t="shared" si="47"/>
        <v>11.174412576587162</v>
      </c>
      <c r="R163" s="27">
        <v>0.16120524513974371</v>
      </c>
      <c r="S163" s="143">
        <f t="shared" si="52"/>
        <v>28.138933670299703</v>
      </c>
      <c r="T163" s="140" t="str">
        <f t="shared" si="53"/>
        <v>01639</v>
      </c>
      <c r="U163" s="5" t="str">
        <f t="shared" si="48"/>
        <v>北海道更別村</v>
      </c>
      <c r="V163" s="21">
        <f t="shared" si="54"/>
        <v>0</v>
      </c>
      <c r="W163" s="21">
        <f t="shared" si="54"/>
        <v>1.0524330435659359E-2</v>
      </c>
      <c r="X163" s="21">
        <f t="shared" si="54"/>
        <v>0.19332157488232246</v>
      </c>
      <c r="Y163" s="21">
        <f t="shared" si="55"/>
        <v>0.16343908813300204</v>
      </c>
      <c r="Z163" s="21">
        <f t="shared" si="55"/>
        <v>0.22987039436346229</v>
      </c>
      <c r="AA163" s="21">
        <f t="shared" si="56"/>
        <v>0.13982689774825643</v>
      </c>
      <c r="AB163" s="21">
        <f t="shared" si="56"/>
        <v>0.25032572101019929</v>
      </c>
      <c r="AC163" s="21">
        <f t="shared" si="56"/>
        <v>6.9630895877214908E-3</v>
      </c>
      <c r="AD163" s="21">
        <f t="shared" si="56"/>
        <v>0</v>
      </c>
      <c r="AE163" s="21">
        <f t="shared" si="57"/>
        <v>5.7289038393766095E-3</v>
      </c>
      <c r="AF163" s="137">
        <f>VLOOKUP(T163,人口!$A$2:$E$1748,5,0)</f>
        <v>3157</v>
      </c>
      <c r="AG163" s="14">
        <f t="shared" si="58"/>
        <v>1</v>
      </c>
      <c r="AH163" s="14">
        <f t="shared" si="59"/>
        <v>0</v>
      </c>
      <c r="AI163" s="14">
        <f t="shared" si="60"/>
        <v>0</v>
      </c>
      <c r="AJ163" s="14">
        <f t="shared" si="61"/>
        <v>0</v>
      </c>
      <c r="AK163" s="14">
        <f t="shared" si="62"/>
        <v>0</v>
      </c>
      <c r="AL163" s="14">
        <f t="shared" si="63"/>
        <v>0</v>
      </c>
      <c r="AM163" s="14">
        <f t="shared" si="64"/>
        <v>0</v>
      </c>
      <c r="AN163" s="14">
        <f t="shared" si="65"/>
        <v>0</v>
      </c>
      <c r="AO163" s="5" t="str">
        <f t="shared" si="66"/>
        <v>5千人未満の市町村平均</v>
      </c>
    </row>
    <row r="164" spans="1:41" s="5" customFormat="1" ht="18" customHeight="1" x14ac:dyDescent="0.3">
      <c r="A164" s="5" t="str">
        <f t="shared" si="49"/>
        <v>01641</v>
      </c>
      <c r="B164" s="22">
        <v>1</v>
      </c>
      <c r="C164" s="23" t="s">
        <v>26</v>
      </c>
      <c r="D164" s="23">
        <v>1641</v>
      </c>
      <c r="E164" s="24" t="s">
        <v>1964</v>
      </c>
      <c r="F164" s="25">
        <v>57.742389232045049</v>
      </c>
      <c r="G164" s="26">
        <v>0.68920654208776155</v>
      </c>
      <c r="H164" s="26">
        <v>14.549474776060098</v>
      </c>
      <c r="I164" s="26">
        <f t="shared" si="50"/>
        <v>72.981070550192911</v>
      </c>
      <c r="J164" s="26">
        <v>8.2453529763379425</v>
      </c>
      <c r="K164" s="26">
        <v>13.31166051361568</v>
      </c>
      <c r="L164" s="26">
        <f t="shared" si="51"/>
        <v>21.557013489953622</v>
      </c>
      <c r="M164" s="26">
        <v>6.4955583204425098</v>
      </c>
      <c r="N164" s="26">
        <v>9.1945974866520022</v>
      </c>
      <c r="O164" s="26">
        <v>0.34296193224205029</v>
      </c>
      <c r="P164" s="26">
        <v>0</v>
      </c>
      <c r="Q164" s="26">
        <f t="shared" si="47"/>
        <v>16.033117739336564</v>
      </c>
      <c r="R164" s="27">
        <v>0.49192432666648883</v>
      </c>
      <c r="S164" s="143">
        <f t="shared" si="52"/>
        <v>111.06312610614958</v>
      </c>
      <c r="T164" s="140" t="str">
        <f t="shared" si="53"/>
        <v>01641</v>
      </c>
      <c r="U164" s="5" t="str">
        <f t="shared" si="48"/>
        <v>北海道大樹町</v>
      </c>
      <c r="V164" s="21">
        <f t="shared" si="54"/>
        <v>0.51990603233027355</v>
      </c>
      <c r="W164" s="21">
        <f t="shared" si="54"/>
        <v>6.2055388340955409E-3</v>
      </c>
      <c r="X164" s="21">
        <f t="shared" si="54"/>
        <v>0.13100184810352183</v>
      </c>
      <c r="Y164" s="21">
        <f t="shared" si="55"/>
        <v>7.4240238550978402E-2</v>
      </c>
      <c r="Z164" s="21">
        <f t="shared" si="55"/>
        <v>0.11985670654446499</v>
      </c>
      <c r="AA164" s="21">
        <f t="shared" si="56"/>
        <v>5.8485282633178551E-2</v>
      </c>
      <c r="AB164" s="21">
        <f t="shared" si="56"/>
        <v>8.2787130247569146E-2</v>
      </c>
      <c r="AC164" s="21">
        <f t="shared" si="56"/>
        <v>3.0879909855433146E-3</v>
      </c>
      <c r="AD164" s="21">
        <f t="shared" si="56"/>
        <v>0</v>
      </c>
      <c r="AE164" s="21">
        <f t="shared" si="57"/>
        <v>4.4292317703746942E-3</v>
      </c>
      <c r="AF164" s="137">
        <f>VLOOKUP(T164,人口!$A$2:$E$1748,5,0)</f>
        <v>5526</v>
      </c>
      <c r="AG164" s="14">
        <f t="shared" si="58"/>
        <v>0</v>
      </c>
      <c r="AH164" s="14">
        <f t="shared" si="59"/>
        <v>1</v>
      </c>
      <c r="AI164" s="14">
        <f t="shared" si="60"/>
        <v>0</v>
      </c>
      <c r="AJ164" s="14">
        <f t="shared" si="61"/>
        <v>0</v>
      </c>
      <c r="AK164" s="14">
        <f t="shared" si="62"/>
        <v>0</v>
      </c>
      <c r="AL164" s="14">
        <f t="shared" si="63"/>
        <v>0</v>
      </c>
      <c r="AM164" s="14">
        <f t="shared" si="64"/>
        <v>0</v>
      </c>
      <c r="AN164" s="14">
        <f t="shared" si="65"/>
        <v>0</v>
      </c>
      <c r="AO164" s="5" t="str">
        <f t="shared" si="66"/>
        <v>5千～1万人未満の市町村平均</v>
      </c>
    </row>
    <row r="165" spans="1:41" s="5" customFormat="1" ht="18" customHeight="1" x14ac:dyDescent="0.3">
      <c r="A165" s="5" t="str">
        <f t="shared" si="49"/>
        <v>01642</v>
      </c>
      <c r="B165" s="22">
        <v>1</v>
      </c>
      <c r="C165" s="23" t="s">
        <v>26</v>
      </c>
      <c r="D165" s="23">
        <v>1642</v>
      </c>
      <c r="E165" s="24" t="s">
        <v>1965</v>
      </c>
      <c r="F165" s="25">
        <v>23.759192447955424</v>
      </c>
      <c r="G165" s="26">
        <v>0.97188891286594492</v>
      </c>
      <c r="H165" s="26">
        <v>11.268287586206782</v>
      </c>
      <c r="I165" s="26">
        <f t="shared" si="50"/>
        <v>35.999368947028152</v>
      </c>
      <c r="J165" s="26">
        <v>10.056796487360392</v>
      </c>
      <c r="K165" s="26">
        <v>16.170769449397749</v>
      </c>
      <c r="L165" s="26">
        <f t="shared" si="51"/>
        <v>26.22756593675814</v>
      </c>
      <c r="M165" s="26">
        <v>7.0414971844248138</v>
      </c>
      <c r="N165" s="26">
        <v>9.9355540606679149</v>
      </c>
      <c r="O165" s="26">
        <v>0.41390031236377733</v>
      </c>
      <c r="P165" s="26">
        <v>3.952072770166807</v>
      </c>
      <c r="Q165" s="26">
        <f t="shared" si="47"/>
        <v>21.343024327623311</v>
      </c>
      <c r="R165" s="27">
        <v>0.492128527834574</v>
      </c>
      <c r="S165" s="143">
        <f t="shared" si="52"/>
        <v>84.062087739244191</v>
      </c>
      <c r="T165" s="140" t="str">
        <f t="shared" si="53"/>
        <v>01642</v>
      </c>
      <c r="U165" s="5" t="str">
        <f t="shared" si="48"/>
        <v>北海道広尾町</v>
      </c>
      <c r="V165" s="21">
        <f t="shared" si="54"/>
        <v>0.28263861970279736</v>
      </c>
      <c r="W165" s="21">
        <f t="shared" si="54"/>
        <v>1.1561560496578303E-2</v>
      </c>
      <c r="X165" s="21">
        <f t="shared" si="54"/>
        <v>0.13404720117302307</v>
      </c>
      <c r="Y165" s="21">
        <f t="shared" si="55"/>
        <v>0.11963534047067689</v>
      </c>
      <c r="Z165" s="21">
        <f t="shared" si="55"/>
        <v>0.19236697403422284</v>
      </c>
      <c r="AA165" s="21">
        <f t="shared" si="56"/>
        <v>8.3765433072125653E-2</v>
      </c>
      <c r="AB165" s="21">
        <f t="shared" si="56"/>
        <v>0.11819304430657775</v>
      </c>
      <c r="AC165" s="21">
        <f t="shared" si="56"/>
        <v>4.9237453350869957E-3</v>
      </c>
      <c r="AD165" s="21">
        <f t="shared" si="56"/>
        <v>4.7013735638185811E-2</v>
      </c>
      <c r="AE165" s="21">
        <f t="shared" si="57"/>
        <v>5.8543457707251889E-3</v>
      </c>
      <c r="AF165" s="137">
        <f>VLOOKUP(T165,人口!$A$2:$E$1748,5,0)</f>
        <v>6669</v>
      </c>
      <c r="AG165" s="14">
        <f t="shared" si="58"/>
        <v>0</v>
      </c>
      <c r="AH165" s="14">
        <f t="shared" si="59"/>
        <v>1</v>
      </c>
      <c r="AI165" s="14">
        <f t="shared" si="60"/>
        <v>0</v>
      </c>
      <c r="AJ165" s="14">
        <f t="shared" si="61"/>
        <v>0</v>
      </c>
      <c r="AK165" s="14">
        <f t="shared" si="62"/>
        <v>0</v>
      </c>
      <c r="AL165" s="14">
        <f t="shared" si="63"/>
        <v>0</v>
      </c>
      <c r="AM165" s="14">
        <f t="shared" si="64"/>
        <v>0</v>
      </c>
      <c r="AN165" s="14">
        <f t="shared" si="65"/>
        <v>0</v>
      </c>
      <c r="AO165" s="5" t="str">
        <f t="shared" si="66"/>
        <v>5千～1万人未満の市町村平均</v>
      </c>
    </row>
    <row r="166" spans="1:41" s="5" customFormat="1" ht="18" customHeight="1" x14ac:dyDescent="0.3">
      <c r="A166" s="5" t="str">
        <f t="shared" si="49"/>
        <v>01643</v>
      </c>
      <c r="B166" s="22">
        <v>1</v>
      </c>
      <c r="C166" s="23" t="s">
        <v>26</v>
      </c>
      <c r="D166" s="23">
        <v>1643</v>
      </c>
      <c r="E166" s="24" t="s">
        <v>1966</v>
      </c>
      <c r="F166" s="25">
        <v>40.659137374344937</v>
      </c>
      <c r="G166" s="26">
        <v>2.3153032273260741</v>
      </c>
      <c r="H166" s="26">
        <v>32.76869838287719</v>
      </c>
      <c r="I166" s="26">
        <f t="shared" si="50"/>
        <v>75.74313898454821</v>
      </c>
      <c r="J166" s="26">
        <v>29.072260494259275</v>
      </c>
      <c r="K166" s="26">
        <v>60.728058281653958</v>
      </c>
      <c r="L166" s="26">
        <f t="shared" si="51"/>
        <v>89.80031877591324</v>
      </c>
      <c r="M166" s="26">
        <v>29.437723875663867</v>
      </c>
      <c r="N166" s="26">
        <v>30.398465159951517</v>
      </c>
      <c r="O166" s="26">
        <v>1.6531187164674723</v>
      </c>
      <c r="P166" s="26">
        <v>0</v>
      </c>
      <c r="Q166" s="26">
        <f t="shared" si="47"/>
        <v>61.489307752082858</v>
      </c>
      <c r="R166" s="27">
        <v>2.0010849894246729</v>
      </c>
      <c r="S166" s="143">
        <f t="shared" si="52"/>
        <v>229.03385050196897</v>
      </c>
      <c r="T166" s="140" t="str">
        <f t="shared" si="53"/>
        <v>01643</v>
      </c>
      <c r="U166" s="5" t="str">
        <f t="shared" si="48"/>
        <v>北海道幕別町</v>
      </c>
      <c r="V166" s="21">
        <f t="shared" si="54"/>
        <v>0.17752457676117792</v>
      </c>
      <c r="W166" s="21">
        <f t="shared" si="54"/>
        <v>1.0109000142344329E-2</v>
      </c>
      <c r="X166" s="21">
        <f t="shared" si="54"/>
        <v>0.14307360379724954</v>
      </c>
      <c r="Y166" s="21">
        <f t="shared" si="55"/>
        <v>0.12693433931509326</v>
      </c>
      <c r="Z166" s="21">
        <f t="shared" si="55"/>
        <v>0.26514883345216206</v>
      </c>
      <c r="AA166" s="21">
        <f t="shared" si="56"/>
        <v>0.1285300134069518</v>
      </c>
      <c r="AB166" s="21">
        <f t="shared" si="56"/>
        <v>0.13272477013038816</v>
      </c>
      <c r="AC166" s="21">
        <f t="shared" si="56"/>
        <v>7.2177920986105969E-3</v>
      </c>
      <c r="AD166" s="21">
        <f t="shared" si="56"/>
        <v>0</v>
      </c>
      <c r="AE166" s="21">
        <f t="shared" si="57"/>
        <v>8.7370708960222889E-3</v>
      </c>
      <c r="AF166" s="137">
        <f>VLOOKUP(T166,人口!$A$2:$E$1748,5,0)</f>
        <v>26636</v>
      </c>
      <c r="AG166" s="14">
        <f t="shared" si="58"/>
        <v>0</v>
      </c>
      <c r="AH166" s="14">
        <f t="shared" si="59"/>
        <v>0</v>
      </c>
      <c r="AI166" s="14">
        <f t="shared" si="60"/>
        <v>1</v>
      </c>
      <c r="AJ166" s="14">
        <f t="shared" si="61"/>
        <v>0</v>
      </c>
      <c r="AK166" s="14">
        <f t="shared" si="62"/>
        <v>0</v>
      </c>
      <c r="AL166" s="14">
        <f t="shared" si="63"/>
        <v>0</v>
      </c>
      <c r="AM166" s="14">
        <f t="shared" si="64"/>
        <v>0</v>
      </c>
      <c r="AN166" s="14">
        <f t="shared" si="65"/>
        <v>0</v>
      </c>
      <c r="AO166" s="5" t="str">
        <f t="shared" si="66"/>
        <v>1万～3万人未満の市町村平均</v>
      </c>
    </row>
    <row r="167" spans="1:41" s="5" customFormat="1" ht="18" customHeight="1" x14ac:dyDescent="0.3">
      <c r="A167" s="5" t="str">
        <f t="shared" si="49"/>
        <v>01644</v>
      </c>
      <c r="B167" s="22">
        <v>1</v>
      </c>
      <c r="C167" s="23" t="s">
        <v>26</v>
      </c>
      <c r="D167" s="23">
        <v>1644</v>
      </c>
      <c r="E167" s="24" t="s">
        <v>638</v>
      </c>
      <c r="F167" s="25">
        <v>33.610546522721251</v>
      </c>
      <c r="G167" s="26">
        <v>0.60305572432679144</v>
      </c>
      <c r="H167" s="26">
        <v>4.4900456282203267</v>
      </c>
      <c r="I167" s="26">
        <f t="shared" si="50"/>
        <v>38.703647875268373</v>
      </c>
      <c r="J167" s="26">
        <v>9.4889605681020583</v>
      </c>
      <c r="K167" s="26">
        <v>16.331503001153813</v>
      </c>
      <c r="L167" s="26">
        <f t="shared" si="51"/>
        <v>25.820463569255871</v>
      </c>
      <c r="M167" s="26">
        <v>7.4107619553982662</v>
      </c>
      <c r="N167" s="26">
        <v>8.328544348191846</v>
      </c>
      <c r="O167" s="26">
        <v>0.41079714612923113</v>
      </c>
      <c r="P167" s="26">
        <v>0</v>
      </c>
      <c r="Q167" s="26">
        <f t="shared" si="47"/>
        <v>16.150103449719342</v>
      </c>
      <c r="R167" s="27">
        <v>0.44888474127245359</v>
      </c>
      <c r="S167" s="143">
        <f t="shared" si="52"/>
        <v>81.123099635516027</v>
      </c>
      <c r="T167" s="140" t="str">
        <f t="shared" si="53"/>
        <v>01644</v>
      </c>
      <c r="U167" s="5" t="str">
        <f t="shared" si="48"/>
        <v>北海道池田町</v>
      </c>
      <c r="V167" s="21">
        <f t="shared" si="54"/>
        <v>0.41431536361076637</v>
      </c>
      <c r="W167" s="21">
        <f t="shared" si="54"/>
        <v>7.4338348391063099E-3</v>
      </c>
      <c r="X167" s="21">
        <f t="shared" si="54"/>
        <v>5.5348546201932428E-2</v>
      </c>
      <c r="Y167" s="21">
        <f t="shared" si="55"/>
        <v>0.11696989649971107</v>
      </c>
      <c r="Z167" s="21">
        <f t="shared" si="55"/>
        <v>0.20131754179180567</v>
      </c>
      <c r="AA167" s="21">
        <f t="shared" si="56"/>
        <v>9.1352056179986055E-2</v>
      </c>
      <c r="AB167" s="21">
        <f t="shared" si="56"/>
        <v>0.10266550940005718</v>
      </c>
      <c r="AC167" s="21">
        <f t="shared" si="56"/>
        <v>5.0638738901118427E-3</v>
      </c>
      <c r="AD167" s="21">
        <f t="shared" si="56"/>
        <v>0</v>
      </c>
      <c r="AE167" s="21">
        <f t="shared" si="57"/>
        <v>5.5333775865232101E-3</v>
      </c>
      <c r="AF167" s="137">
        <f>VLOOKUP(T167,人口!$A$2:$E$1748,5,0)</f>
        <v>6619</v>
      </c>
      <c r="AG167" s="14">
        <f t="shared" si="58"/>
        <v>0</v>
      </c>
      <c r="AH167" s="14">
        <f t="shared" si="59"/>
        <v>1</v>
      </c>
      <c r="AI167" s="14">
        <f t="shared" si="60"/>
        <v>0</v>
      </c>
      <c r="AJ167" s="14">
        <f t="shared" si="61"/>
        <v>0</v>
      </c>
      <c r="AK167" s="14">
        <f t="shared" si="62"/>
        <v>0</v>
      </c>
      <c r="AL167" s="14">
        <f t="shared" si="63"/>
        <v>0</v>
      </c>
      <c r="AM167" s="14">
        <f t="shared" si="64"/>
        <v>0</v>
      </c>
      <c r="AN167" s="14">
        <f t="shared" si="65"/>
        <v>0</v>
      </c>
      <c r="AO167" s="5" t="str">
        <f t="shared" si="66"/>
        <v>5千～1万人未満の市町村平均</v>
      </c>
    </row>
    <row r="168" spans="1:41" s="5" customFormat="1" ht="18" customHeight="1" x14ac:dyDescent="0.3">
      <c r="A168" s="5" t="str">
        <f t="shared" si="49"/>
        <v>01645</v>
      </c>
      <c r="B168" s="22">
        <v>1</v>
      </c>
      <c r="C168" s="23" t="s">
        <v>26</v>
      </c>
      <c r="D168" s="23">
        <v>1645</v>
      </c>
      <c r="E168" s="24" t="s">
        <v>1967</v>
      </c>
      <c r="F168" s="25">
        <v>1.4255150364010321</v>
      </c>
      <c r="G168" s="26">
        <v>0.41190859741963876</v>
      </c>
      <c r="H168" s="26">
        <v>9.1527853190645114</v>
      </c>
      <c r="I168" s="26">
        <f t="shared" si="50"/>
        <v>10.990208952885183</v>
      </c>
      <c r="J168" s="26">
        <v>3.4633298215921458</v>
      </c>
      <c r="K168" s="26">
        <v>7.2183976879540559</v>
      </c>
      <c r="L168" s="26">
        <f t="shared" si="51"/>
        <v>10.681727509546201</v>
      </c>
      <c r="M168" s="26">
        <v>4.0125710673451529</v>
      </c>
      <c r="N168" s="26">
        <v>7.8041010587909714</v>
      </c>
      <c r="O168" s="26">
        <v>0.19518915615295843</v>
      </c>
      <c r="P168" s="26">
        <v>0</v>
      </c>
      <c r="Q168" s="26">
        <f t="shared" si="47"/>
        <v>12.011861282289082</v>
      </c>
      <c r="R168" s="27">
        <v>0.27242457485746951</v>
      </c>
      <c r="S168" s="143">
        <f t="shared" si="52"/>
        <v>33.956222319577932</v>
      </c>
      <c r="T168" s="140" t="str">
        <f t="shared" si="53"/>
        <v>01645</v>
      </c>
      <c r="U168" s="5" t="str">
        <f t="shared" si="48"/>
        <v>北海道豊頃町</v>
      </c>
      <c r="V168" s="21">
        <f t="shared" si="54"/>
        <v>4.1980966639481906E-2</v>
      </c>
      <c r="W168" s="21">
        <f t="shared" si="54"/>
        <v>1.2130577822908974E-2</v>
      </c>
      <c r="X168" s="21">
        <f t="shared" si="54"/>
        <v>0.2695466307448266</v>
      </c>
      <c r="Y168" s="21">
        <f t="shared" si="55"/>
        <v>0.10199396708494615</v>
      </c>
      <c r="Z168" s="21">
        <f t="shared" si="55"/>
        <v>0.21257952725183415</v>
      </c>
      <c r="AA168" s="21">
        <f t="shared" si="56"/>
        <v>0.11816894793481339</v>
      </c>
      <c r="AB168" s="21">
        <f t="shared" si="56"/>
        <v>0.22982830614498034</v>
      </c>
      <c r="AC168" s="21">
        <f t="shared" si="56"/>
        <v>5.7482588703755598E-3</v>
      </c>
      <c r="AD168" s="21">
        <f t="shared" si="56"/>
        <v>0</v>
      </c>
      <c r="AE168" s="21">
        <f t="shared" si="57"/>
        <v>8.0228175058330714E-3</v>
      </c>
      <c r="AF168" s="137">
        <f>VLOOKUP(T168,人口!$A$2:$E$1748,5,0)</f>
        <v>3145</v>
      </c>
      <c r="AG168" s="14">
        <f t="shared" si="58"/>
        <v>1</v>
      </c>
      <c r="AH168" s="14">
        <f t="shared" si="59"/>
        <v>0</v>
      </c>
      <c r="AI168" s="14">
        <f t="shared" si="60"/>
        <v>0</v>
      </c>
      <c r="AJ168" s="14">
        <f t="shared" si="61"/>
        <v>0</v>
      </c>
      <c r="AK168" s="14">
        <f t="shared" si="62"/>
        <v>0</v>
      </c>
      <c r="AL168" s="14">
        <f t="shared" si="63"/>
        <v>0</v>
      </c>
      <c r="AM168" s="14">
        <f t="shared" si="64"/>
        <v>0</v>
      </c>
      <c r="AN168" s="14">
        <f t="shared" si="65"/>
        <v>0</v>
      </c>
      <c r="AO168" s="5" t="str">
        <f t="shared" si="66"/>
        <v>5千人未満の市町村平均</v>
      </c>
    </row>
    <row r="169" spans="1:41" s="5" customFormat="1" ht="18" customHeight="1" x14ac:dyDescent="0.3">
      <c r="A169" s="5" t="str">
        <f t="shared" si="49"/>
        <v>01646</v>
      </c>
      <c r="B169" s="22">
        <v>1</v>
      </c>
      <c r="C169" s="23" t="s">
        <v>26</v>
      </c>
      <c r="D169" s="23">
        <v>1646</v>
      </c>
      <c r="E169" s="24" t="s">
        <v>1968</v>
      </c>
      <c r="F169" s="25">
        <v>67.622099776732114</v>
      </c>
      <c r="G169" s="26">
        <v>1.1172684178375822</v>
      </c>
      <c r="H169" s="26">
        <v>7.4690182084818888</v>
      </c>
      <c r="I169" s="26">
        <f t="shared" si="50"/>
        <v>76.208386403051577</v>
      </c>
      <c r="J169" s="26">
        <v>11.211239761224441</v>
      </c>
      <c r="K169" s="26">
        <v>17.622242128891887</v>
      </c>
      <c r="L169" s="26">
        <f t="shared" si="51"/>
        <v>28.833481890116328</v>
      </c>
      <c r="M169" s="26">
        <v>7.9598841363717217</v>
      </c>
      <c r="N169" s="26">
        <v>12.196915033313882</v>
      </c>
      <c r="O169" s="26">
        <v>0.42817487704269003</v>
      </c>
      <c r="P169" s="26">
        <v>0</v>
      </c>
      <c r="Q169" s="26">
        <f t="shared" si="47"/>
        <v>20.584974046728295</v>
      </c>
      <c r="R169" s="27">
        <v>0.73781989642431522</v>
      </c>
      <c r="S169" s="143">
        <f t="shared" si="52"/>
        <v>126.36466223632051</v>
      </c>
      <c r="T169" s="140" t="str">
        <f t="shared" si="53"/>
        <v>01646</v>
      </c>
      <c r="U169" s="5" t="str">
        <f t="shared" si="48"/>
        <v>北海道本別町</v>
      </c>
      <c r="V169" s="21">
        <f t="shared" si="54"/>
        <v>0.53513457465085323</v>
      </c>
      <c r="W169" s="21">
        <f t="shared" si="54"/>
        <v>8.8416207352980218E-3</v>
      </c>
      <c r="X169" s="21">
        <f t="shared" si="54"/>
        <v>5.9106858486383841E-2</v>
      </c>
      <c r="Y169" s="21">
        <f t="shared" si="55"/>
        <v>8.8721320999202866E-2</v>
      </c>
      <c r="Z169" s="21">
        <f t="shared" si="55"/>
        <v>0.13945546022934563</v>
      </c>
      <c r="AA169" s="21">
        <f t="shared" si="56"/>
        <v>6.2991377458719966E-2</v>
      </c>
      <c r="AB169" s="21">
        <f t="shared" si="56"/>
        <v>9.6521565582186705E-2</v>
      </c>
      <c r="AC169" s="21">
        <f t="shared" si="56"/>
        <v>3.3884067702562286E-3</v>
      </c>
      <c r="AD169" s="21">
        <f t="shared" si="56"/>
        <v>0</v>
      </c>
      <c r="AE169" s="21">
        <f t="shared" si="57"/>
        <v>5.8388150877535959E-3</v>
      </c>
      <c r="AF169" s="137">
        <f>VLOOKUP(T169,人口!$A$2:$E$1748,5,0)</f>
        <v>6899</v>
      </c>
      <c r="AG169" s="14">
        <f t="shared" si="58"/>
        <v>0</v>
      </c>
      <c r="AH169" s="14">
        <f t="shared" si="59"/>
        <v>1</v>
      </c>
      <c r="AI169" s="14">
        <f t="shared" si="60"/>
        <v>0</v>
      </c>
      <c r="AJ169" s="14">
        <f t="shared" si="61"/>
        <v>0</v>
      </c>
      <c r="AK169" s="14">
        <f t="shared" si="62"/>
        <v>0</v>
      </c>
      <c r="AL169" s="14">
        <f t="shared" si="63"/>
        <v>0</v>
      </c>
      <c r="AM169" s="14">
        <f t="shared" si="64"/>
        <v>0</v>
      </c>
      <c r="AN169" s="14">
        <f t="shared" si="65"/>
        <v>0</v>
      </c>
      <c r="AO169" s="5" t="str">
        <f t="shared" si="66"/>
        <v>5千～1万人未満の市町村平均</v>
      </c>
    </row>
    <row r="170" spans="1:41" s="5" customFormat="1" ht="18" customHeight="1" x14ac:dyDescent="0.3">
      <c r="A170" s="5" t="str">
        <f t="shared" si="49"/>
        <v>01647</v>
      </c>
      <c r="B170" s="22">
        <v>1</v>
      </c>
      <c r="C170" s="23" t="s">
        <v>26</v>
      </c>
      <c r="D170" s="23">
        <v>1647</v>
      </c>
      <c r="E170" s="24" t="s">
        <v>1969</v>
      </c>
      <c r="F170" s="25">
        <v>8.2413637718128108</v>
      </c>
      <c r="G170" s="26">
        <v>0.88035366899491418</v>
      </c>
      <c r="H170" s="26">
        <v>9.4549999286562638</v>
      </c>
      <c r="I170" s="26">
        <f t="shared" si="50"/>
        <v>18.576717369463989</v>
      </c>
      <c r="J170" s="26">
        <v>10.033332193176163</v>
      </c>
      <c r="K170" s="26">
        <v>16.930600784971862</v>
      </c>
      <c r="L170" s="26">
        <f t="shared" si="51"/>
        <v>26.963932978148023</v>
      </c>
      <c r="M170" s="26">
        <v>7.4410034668141956</v>
      </c>
      <c r="N170" s="26">
        <v>10.022159374513929</v>
      </c>
      <c r="O170" s="26">
        <v>0.42122378467730648</v>
      </c>
      <c r="P170" s="26">
        <v>0</v>
      </c>
      <c r="Q170" s="26">
        <f t="shared" si="47"/>
        <v>17.88438662600543</v>
      </c>
      <c r="R170" s="27">
        <v>0.68636459278839435</v>
      </c>
      <c r="S170" s="143">
        <f t="shared" si="52"/>
        <v>64.111401566405846</v>
      </c>
      <c r="T170" s="140" t="str">
        <f t="shared" si="53"/>
        <v>01647</v>
      </c>
      <c r="U170" s="5" t="str">
        <f t="shared" si="48"/>
        <v>北海道足寄町</v>
      </c>
      <c r="V170" s="21">
        <f t="shared" si="54"/>
        <v>0.12854755270443591</v>
      </c>
      <c r="W170" s="21">
        <f t="shared" si="54"/>
        <v>1.3731624133705048E-2</v>
      </c>
      <c r="X170" s="21">
        <f t="shared" si="54"/>
        <v>0.14747766696166958</v>
      </c>
      <c r="Y170" s="21">
        <f t="shared" si="55"/>
        <v>0.15649840664899134</v>
      </c>
      <c r="Z170" s="21">
        <f t="shared" si="55"/>
        <v>0.26408096487229876</v>
      </c>
      <c r="AA170" s="21">
        <f t="shared" si="56"/>
        <v>0.11606365303224404</v>
      </c>
      <c r="AB170" s="21">
        <f t="shared" si="56"/>
        <v>0.15632413470376394</v>
      </c>
      <c r="AC170" s="21">
        <f t="shared" si="56"/>
        <v>6.5701852460830663E-3</v>
      </c>
      <c r="AD170" s="21">
        <f t="shared" si="56"/>
        <v>0</v>
      </c>
      <c r="AE170" s="21">
        <f t="shared" si="57"/>
        <v>1.0705811696808185E-2</v>
      </c>
      <c r="AF170" s="137">
        <f>VLOOKUP(T170,人口!$A$2:$E$1748,5,0)</f>
        <v>6787</v>
      </c>
      <c r="AG170" s="14">
        <f t="shared" si="58"/>
        <v>0</v>
      </c>
      <c r="AH170" s="14">
        <f t="shared" si="59"/>
        <v>1</v>
      </c>
      <c r="AI170" s="14">
        <f t="shared" si="60"/>
        <v>0</v>
      </c>
      <c r="AJ170" s="14">
        <f t="shared" si="61"/>
        <v>0</v>
      </c>
      <c r="AK170" s="14">
        <f t="shared" si="62"/>
        <v>0</v>
      </c>
      <c r="AL170" s="14">
        <f t="shared" si="63"/>
        <v>0</v>
      </c>
      <c r="AM170" s="14">
        <f t="shared" si="64"/>
        <v>0</v>
      </c>
      <c r="AN170" s="14">
        <f t="shared" si="65"/>
        <v>0</v>
      </c>
      <c r="AO170" s="5" t="str">
        <f t="shared" si="66"/>
        <v>5千～1万人未満の市町村平均</v>
      </c>
    </row>
    <row r="171" spans="1:41" s="5" customFormat="1" ht="18" customHeight="1" x14ac:dyDescent="0.3">
      <c r="A171" s="5" t="str">
        <f t="shared" si="49"/>
        <v>01648</v>
      </c>
      <c r="B171" s="22">
        <v>1</v>
      </c>
      <c r="C171" s="23" t="s">
        <v>26</v>
      </c>
      <c r="D171" s="23">
        <v>1648</v>
      </c>
      <c r="E171" s="24" t="s">
        <v>1970</v>
      </c>
      <c r="F171" s="25">
        <v>0</v>
      </c>
      <c r="G171" s="26">
        <v>0.31229671438351697</v>
      </c>
      <c r="H171" s="26">
        <v>8.8937442251287244</v>
      </c>
      <c r="I171" s="26">
        <f t="shared" si="50"/>
        <v>9.206040939512242</v>
      </c>
      <c r="J171" s="26">
        <v>3.6838941869238955</v>
      </c>
      <c r="K171" s="26">
        <v>6.3952470744154351</v>
      </c>
      <c r="L171" s="26">
        <f t="shared" si="51"/>
        <v>10.079141261339331</v>
      </c>
      <c r="M171" s="26">
        <v>2.5466535929203666</v>
      </c>
      <c r="N171" s="26">
        <v>3.6614802131565538</v>
      </c>
      <c r="O171" s="26">
        <v>0.1465935729199643</v>
      </c>
      <c r="P171" s="26">
        <v>0</v>
      </c>
      <c r="Q171" s="26">
        <f t="shared" si="47"/>
        <v>6.354727378996885</v>
      </c>
      <c r="R171" s="27">
        <v>0.22863680608318337</v>
      </c>
      <c r="S171" s="143">
        <f t="shared" si="52"/>
        <v>25.868546385931641</v>
      </c>
      <c r="T171" s="140" t="str">
        <f t="shared" si="53"/>
        <v>01648</v>
      </c>
      <c r="U171" s="5" t="str">
        <f t="shared" si="48"/>
        <v>北海道陸別町</v>
      </c>
      <c r="V171" s="21">
        <f t="shared" si="54"/>
        <v>0</v>
      </c>
      <c r="W171" s="21">
        <f t="shared" si="54"/>
        <v>1.2072449287423298E-2</v>
      </c>
      <c r="X171" s="21">
        <f t="shared" si="54"/>
        <v>0.34380533379971828</v>
      </c>
      <c r="Y171" s="21">
        <f t="shared" si="55"/>
        <v>0.14240824095656746</v>
      </c>
      <c r="Z171" s="21">
        <f t="shared" si="55"/>
        <v>0.24722096785049463</v>
      </c>
      <c r="AA171" s="21">
        <f t="shared" si="56"/>
        <v>9.8445948795381086E-2</v>
      </c>
      <c r="AB171" s="21">
        <f t="shared" si="56"/>
        <v>0.14154178431718198</v>
      </c>
      <c r="AC171" s="21">
        <f t="shared" si="56"/>
        <v>5.6668654949892277E-3</v>
      </c>
      <c r="AD171" s="21">
        <f t="shared" si="56"/>
        <v>0</v>
      </c>
      <c r="AE171" s="21">
        <f t="shared" si="57"/>
        <v>8.8384094982439862E-3</v>
      </c>
      <c r="AF171" s="137">
        <f>VLOOKUP(T171,人口!$A$2:$E$1748,5,0)</f>
        <v>2362</v>
      </c>
      <c r="AG171" s="14">
        <f t="shared" si="58"/>
        <v>1</v>
      </c>
      <c r="AH171" s="14">
        <f t="shared" si="59"/>
        <v>0</v>
      </c>
      <c r="AI171" s="14">
        <f t="shared" si="60"/>
        <v>0</v>
      </c>
      <c r="AJ171" s="14">
        <f t="shared" si="61"/>
        <v>0</v>
      </c>
      <c r="AK171" s="14">
        <f t="shared" si="62"/>
        <v>0</v>
      </c>
      <c r="AL171" s="14">
        <f t="shared" si="63"/>
        <v>0</v>
      </c>
      <c r="AM171" s="14">
        <f t="shared" si="64"/>
        <v>0</v>
      </c>
      <c r="AN171" s="14">
        <f t="shared" si="65"/>
        <v>0</v>
      </c>
      <c r="AO171" s="5" t="str">
        <f t="shared" si="66"/>
        <v>5千人未満の市町村平均</v>
      </c>
    </row>
    <row r="172" spans="1:41" s="5" customFormat="1" ht="18" customHeight="1" x14ac:dyDescent="0.3">
      <c r="A172" s="5" t="str">
        <f t="shared" si="49"/>
        <v>01649</v>
      </c>
      <c r="B172" s="22">
        <v>1</v>
      </c>
      <c r="C172" s="23" t="s">
        <v>26</v>
      </c>
      <c r="D172" s="23">
        <v>1649</v>
      </c>
      <c r="E172" s="24" t="s">
        <v>1971</v>
      </c>
      <c r="F172" s="25">
        <v>42.412784231353868</v>
      </c>
      <c r="G172" s="26">
        <v>0.4926749890705483</v>
      </c>
      <c r="H172" s="26">
        <v>12.952054696789403</v>
      </c>
      <c r="I172" s="26">
        <f t="shared" si="50"/>
        <v>55.857513917213822</v>
      </c>
      <c r="J172" s="26">
        <v>6.382288018110188</v>
      </c>
      <c r="K172" s="26">
        <v>10.954235087860104</v>
      </c>
      <c r="L172" s="26">
        <f t="shared" si="51"/>
        <v>17.336523105970294</v>
      </c>
      <c r="M172" s="26">
        <v>5.5771713684956028</v>
      </c>
      <c r="N172" s="26">
        <v>8.8818560755413909</v>
      </c>
      <c r="O172" s="26">
        <v>0.28642224344861789</v>
      </c>
      <c r="P172" s="26">
        <v>0</v>
      </c>
      <c r="Q172" s="26">
        <f t="shared" si="47"/>
        <v>14.745449687485612</v>
      </c>
      <c r="R172" s="27">
        <v>0.17696777325251356</v>
      </c>
      <c r="S172" s="143">
        <f t="shared" si="52"/>
        <v>88.11645448392224</v>
      </c>
      <c r="T172" s="140" t="str">
        <f t="shared" si="53"/>
        <v>01649</v>
      </c>
      <c r="U172" s="5" t="str">
        <f t="shared" si="48"/>
        <v>北海道浦幌町</v>
      </c>
      <c r="V172" s="21">
        <f t="shared" si="54"/>
        <v>0.48132649548550005</v>
      </c>
      <c r="W172" s="21">
        <f t="shared" si="54"/>
        <v>5.5911803528186886E-3</v>
      </c>
      <c r="X172" s="21">
        <f t="shared" si="54"/>
        <v>0.14698792379523895</v>
      </c>
      <c r="Y172" s="21">
        <f t="shared" si="55"/>
        <v>7.2430150026913567E-2</v>
      </c>
      <c r="Z172" s="21">
        <f t="shared" si="55"/>
        <v>0.1243154318000711</v>
      </c>
      <c r="AA172" s="21">
        <f t="shared" si="56"/>
        <v>6.3293188555529262E-2</v>
      </c>
      <c r="AB172" s="21">
        <f t="shared" si="56"/>
        <v>0.10079679360183491</v>
      </c>
      <c r="AC172" s="21">
        <f t="shared" si="56"/>
        <v>3.2504966878902121E-3</v>
      </c>
      <c r="AD172" s="21">
        <f t="shared" si="56"/>
        <v>0</v>
      </c>
      <c r="AE172" s="21">
        <f t="shared" si="57"/>
        <v>2.008339694203234E-3</v>
      </c>
      <c r="AF172" s="137">
        <f>VLOOKUP(T172,人口!$A$2:$E$1748,5,0)</f>
        <v>4615</v>
      </c>
      <c r="AG172" s="14">
        <f t="shared" si="58"/>
        <v>1</v>
      </c>
      <c r="AH172" s="14">
        <f t="shared" si="59"/>
        <v>0</v>
      </c>
      <c r="AI172" s="14">
        <f t="shared" si="60"/>
        <v>0</v>
      </c>
      <c r="AJ172" s="14">
        <f t="shared" si="61"/>
        <v>0</v>
      </c>
      <c r="AK172" s="14">
        <f t="shared" si="62"/>
        <v>0</v>
      </c>
      <c r="AL172" s="14">
        <f t="shared" si="63"/>
        <v>0</v>
      </c>
      <c r="AM172" s="14">
        <f t="shared" si="64"/>
        <v>0</v>
      </c>
      <c r="AN172" s="14">
        <f t="shared" si="65"/>
        <v>0</v>
      </c>
      <c r="AO172" s="5" t="str">
        <f t="shared" si="66"/>
        <v>5千人未満の市町村平均</v>
      </c>
    </row>
    <row r="173" spans="1:41" s="5" customFormat="1" ht="18" customHeight="1" x14ac:dyDescent="0.3">
      <c r="A173" s="5" t="str">
        <f t="shared" si="49"/>
        <v>01661</v>
      </c>
      <c r="B173" s="22">
        <v>1</v>
      </c>
      <c r="C173" s="23" t="s">
        <v>26</v>
      </c>
      <c r="D173" s="23">
        <v>1661</v>
      </c>
      <c r="E173" s="24" t="s">
        <v>1972</v>
      </c>
      <c r="F173" s="25">
        <v>28.352015643129821</v>
      </c>
      <c r="G173" s="26">
        <v>3.3706507448979588</v>
      </c>
      <c r="H173" s="26">
        <v>5.5262100039634792</v>
      </c>
      <c r="I173" s="26">
        <f t="shared" si="50"/>
        <v>37.24887639199126</v>
      </c>
      <c r="J173" s="26">
        <v>38.082549461003069</v>
      </c>
      <c r="K173" s="26">
        <v>46.919584971701369</v>
      </c>
      <c r="L173" s="26">
        <f t="shared" si="51"/>
        <v>85.002134432704437</v>
      </c>
      <c r="M173" s="26">
        <v>22.553800882300997</v>
      </c>
      <c r="N173" s="26">
        <v>20.130924062873877</v>
      </c>
      <c r="O173" s="26">
        <v>1.2147654541754707</v>
      </c>
      <c r="P173" s="26">
        <v>0</v>
      </c>
      <c r="Q173" s="26">
        <f t="shared" si="47"/>
        <v>43.899490399350348</v>
      </c>
      <c r="R173" s="27">
        <v>1.925061422220709</v>
      </c>
      <c r="S173" s="143">
        <f t="shared" si="52"/>
        <v>168.07556264626677</v>
      </c>
      <c r="T173" s="140" t="str">
        <f t="shared" si="53"/>
        <v>01661</v>
      </c>
      <c r="U173" s="5" t="str">
        <f t="shared" si="48"/>
        <v>北海道釧路町</v>
      </c>
      <c r="V173" s="21">
        <f t="shared" si="54"/>
        <v>0.16868612662508059</v>
      </c>
      <c r="W173" s="21">
        <f t="shared" si="54"/>
        <v>2.0054377280246612E-2</v>
      </c>
      <c r="X173" s="21">
        <f t="shared" si="54"/>
        <v>3.2879318783504453E-2</v>
      </c>
      <c r="Y173" s="21">
        <f t="shared" si="55"/>
        <v>0.22657993143924152</v>
      </c>
      <c r="Z173" s="21">
        <f t="shared" si="55"/>
        <v>0.27915768498986804</v>
      </c>
      <c r="AA173" s="21">
        <f t="shared" si="56"/>
        <v>0.13418845980464106</v>
      </c>
      <c r="AB173" s="21">
        <f t="shared" si="56"/>
        <v>0.11977305770049146</v>
      </c>
      <c r="AC173" s="21">
        <f t="shared" si="56"/>
        <v>7.2274959848391291E-3</v>
      </c>
      <c r="AD173" s="21">
        <f t="shared" si="56"/>
        <v>0</v>
      </c>
      <c r="AE173" s="21">
        <f t="shared" si="57"/>
        <v>1.1453547392087029E-2</v>
      </c>
      <c r="AF173" s="137">
        <f>VLOOKUP(T173,人口!$A$2:$E$1748,5,0)</f>
        <v>19573</v>
      </c>
      <c r="AG173" s="14">
        <f t="shared" si="58"/>
        <v>0</v>
      </c>
      <c r="AH173" s="14">
        <f t="shared" si="59"/>
        <v>0</v>
      </c>
      <c r="AI173" s="14">
        <f t="shared" si="60"/>
        <v>1</v>
      </c>
      <c r="AJ173" s="14">
        <f t="shared" si="61"/>
        <v>0</v>
      </c>
      <c r="AK173" s="14">
        <f t="shared" si="62"/>
        <v>0</v>
      </c>
      <c r="AL173" s="14">
        <f t="shared" si="63"/>
        <v>0</v>
      </c>
      <c r="AM173" s="14">
        <f t="shared" si="64"/>
        <v>0</v>
      </c>
      <c r="AN173" s="14">
        <f t="shared" si="65"/>
        <v>0</v>
      </c>
      <c r="AO173" s="5" t="str">
        <f t="shared" si="66"/>
        <v>1万～3万人未満の市町村平均</v>
      </c>
    </row>
    <row r="174" spans="1:41" s="5" customFormat="1" ht="18" customHeight="1" x14ac:dyDescent="0.3">
      <c r="A174" s="5" t="str">
        <f t="shared" si="49"/>
        <v>01662</v>
      </c>
      <c r="B174" s="22">
        <v>1</v>
      </c>
      <c r="C174" s="23" t="s">
        <v>26</v>
      </c>
      <c r="D174" s="23">
        <v>1662</v>
      </c>
      <c r="E174" s="24" t="s">
        <v>1973</v>
      </c>
      <c r="F174" s="25">
        <v>48.595078841804373</v>
      </c>
      <c r="G174" s="26">
        <v>0.90189137343515668</v>
      </c>
      <c r="H174" s="26">
        <v>9.929908600871876</v>
      </c>
      <c r="I174" s="26">
        <f t="shared" si="50"/>
        <v>59.426878816111405</v>
      </c>
      <c r="J174" s="26">
        <v>13.618676344526298</v>
      </c>
      <c r="K174" s="26">
        <v>21.255794541316803</v>
      </c>
      <c r="L174" s="26">
        <f t="shared" si="51"/>
        <v>34.874470885843103</v>
      </c>
      <c r="M174" s="26">
        <v>9.9367239878761566</v>
      </c>
      <c r="N174" s="26">
        <v>11.706151588186458</v>
      </c>
      <c r="O174" s="26">
        <v>0.56992751063676228</v>
      </c>
      <c r="P174" s="26">
        <v>0</v>
      </c>
      <c r="Q174" s="26">
        <f t="shared" si="47"/>
        <v>22.212803086699378</v>
      </c>
      <c r="R174" s="27">
        <v>0.71291176192000005</v>
      </c>
      <c r="S174" s="143">
        <f t="shared" si="52"/>
        <v>117.22706455057389</v>
      </c>
      <c r="T174" s="140" t="str">
        <f t="shared" si="53"/>
        <v>01662</v>
      </c>
      <c r="U174" s="5" t="str">
        <f t="shared" si="48"/>
        <v>北海道厚岸町</v>
      </c>
      <c r="V174" s="21">
        <f t="shared" si="54"/>
        <v>0.41453805081709244</v>
      </c>
      <c r="W174" s="21">
        <f t="shared" si="54"/>
        <v>7.6935422454945494E-3</v>
      </c>
      <c r="X174" s="21">
        <f t="shared" si="54"/>
        <v>8.4706621623097389E-2</v>
      </c>
      <c r="Y174" s="21">
        <f t="shared" si="55"/>
        <v>0.11617348260606622</v>
      </c>
      <c r="Z174" s="21">
        <f t="shared" si="55"/>
        <v>0.1813215627535113</v>
      </c>
      <c r="AA174" s="21">
        <f t="shared" si="56"/>
        <v>8.4764759963679492E-2</v>
      </c>
      <c r="AB174" s="21">
        <f t="shared" si="56"/>
        <v>9.9858779481219642E-2</v>
      </c>
      <c r="AC174" s="21">
        <f t="shared" si="56"/>
        <v>4.8617400155992578E-3</v>
      </c>
      <c r="AD174" s="21">
        <f t="shared" si="56"/>
        <v>0</v>
      </c>
      <c r="AE174" s="21">
        <f t="shared" si="57"/>
        <v>6.0814604942396808E-3</v>
      </c>
      <c r="AF174" s="137">
        <f>VLOOKUP(T174,人口!$A$2:$E$1748,5,0)</f>
        <v>9183</v>
      </c>
      <c r="AG174" s="14">
        <f t="shared" si="58"/>
        <v>0</v>
      </c>
      <c r="AH174" s="14">
        <f t="shared" si="59"/>
        <v>1</v>
      </c>
      <c r="AI174" s="14">
        <f t="shared" si="60"/>
        <v>0</v>
      </c>
      <c r="AJ174" s="14">
        <f t="shared" si="61"/>
        <v>0</v>
      </c>
      <c r="AK174" s="14">
        <f t="shared" si="62"/>
        <v>0</v>
      </c>
      <c r="AL174" s="14">
        <f t="shared" si="63"/>
        <v>0</v>
      </c>
      <c r="AM174" s="14">
        <f t="shared" si="64"/>
        <v>0</v>
      </c>
      <c r="AN174" s="14">
        <f t="shared" si="65"/>
        <v>0</v>
      </c>
      <c r="AO174" s="5" t="str">
        <f t="shared" si="66"/>
        <v>5千～1万人未満の市町村平均</v>
      </c>
    </row>
    <row r="175" spans="1:41" s="5" customFormat="1" ht="18" customHeight="1" x14ac:dyDescent="0.3">
      <c r="A175" s="5" t="str">
        <f t="shared" si="49"/>
        <v>01663</v>
      </c>
      <c r="B175" s="22">
        <v>1</v>
      </c>
      <c r="C175" s="23" t="s">
        <v>26</v>
      </c>
      <c r="D175" s="23">
        <v>1663</v>
      </c>
      <c r="E175" s="24" t="s">
        <v>1974</v>
      </c>
      <c r="F175" s="25">
        <v>110.61058119828093</v>
      </c>
      <c r="G175" s="26">
        <v>0.69189875514279187</v>
      </c>
      <c r="H175" s="26">
        <v>10.275296726119594</v>
      </c>
      <c r="I175" s="26">
        <f t="shared" si="50"/>
        <v>121.57777667954331</v>
      </c>
      <c r="J175" s="26">
        <v>6.1898808057995138</v>
      </c>
      <c r="K175" s="26">
        <v>12.069628522773382</v>
      </c>
      <c r="L175" s="26">
        <f t="shared" si="51"/>
        <v>18.259509328572896</v>
      </c>
      <c r="M175" s="26">
        <v>6.7311237777876443</v>
      </c>
      <c r="N175" s="26">
        <v>10.970006420495325</v>
      </c>
      <c r="O175" s="26">
        <v>0.35673999032343562</v>
      </c>
      <c r="P175" s="26">
        <v>9.6686969959891803E-2</v>
      </c>
      <c r="Q175" s="26">
        <f t="shared" si="47"/>
        <v>18.154557158566295</v>
      </c>
      <c r="R175" s="27">
        <v>0</v>
      </c>
      <c r="S175" s="143">
        <f t="shared" si="52"/>
        <v>157.99184316668249</v>
      </c>
      <c r="T175" s="140" t="str">
        <f t="shared" si="53"/>
        <v>01663</v>
      </c>
      <c r="U175" s="5" t="str">
        <f t="shared" si="48"/>
        <v>北海道浜中町</v>
      </c>
      <c r="V175" s="21">
        <f t="shared" si="54"/>
        <v>0.70010311280175397</v>
      </c>
      <c r="W175" s="21">
        <f t="shared" si="54"/>
        <v>4.3793321305381182E-3</v>
      </c>
      <c r="X175" s="21">
        <f t="shared" si="54"/>
        <v>6.5036881146320225E-2</v>
      </c>
      <c r="Y175" s="21">
        <f t="shared" si="55"/>
        <v>3.9178483406065126E-2</v>
      </c>
      <c r="Z175" s="21">
        <f t="shared" si="55"/>
        <v>7.6393997822025786E-2</v>
      </c>
      <c r="AA175" s="21">
        <f t="shared" si="56"/>
        <v>4.2604248693309199E-2</v>
      </c>
      <c r="AB175" s="21">
        <f t="shared" si="56"/>
        <v>6.943400495000171E-2</v>
      </c>
      <c r="AC175" s="21">
        <f t="shared" si="56"/>
        <v>2.2579646086353486E-3</v>
      </c>
      <c r="AD175" s="21">
        <f t="shared" si="56"/>
        <v>6.1197444135066125E-4</v>
      </c>
      <c r="AE175" s="21">
        <f t="shared" si="57"/>
        <v>0</v>
      </c>
      <c r="AF175" s="137">
        <f>VLOOKUP(T175,人口!$A$2:$E$1748,5,0)</f>
        <v>5748</v>
      </c>
      <c r="AG175" s="14">
        <f t="shared" si="58"/>
        <v>0</v>
      </c>
      <c r="AH175" s="14">
        <f t="shared" si="59"/>
        <v>1</v>
      </c>
      <c r="AI175" s="14">
        <f t="shared" si="60"/>
        <v>0</v>
      </c>
      <c r="AJ175" s="14">
        <f t="shared" si="61"/>
        <v>0</v>
      </c>
      <c r="AK175" s="14">
        <f t="shared" si="62"/>
        <v>0</v>
      </c>
      <c r="AL175" s="14">
        <f t="shared" si="63"/>
        <v>0</v>
      </c>
      <c r="AM175" s="14">
        <f t="shared" si="64"/>
        <v>0</v>
      </c>
      <c r="AN175" s="14">
        <f t="shared" si="65"/>
        <v>0</v>
      </c>
      <c r="AO175" s="5" t="str">
        <f t="shared" si="66"/>
        <v>5千～1万人未満の市町村平均</v>
      </c>
    </row>
    <row r="176" spans="1:41" s="5" customFormat="1" ht="18" customHeight="1" x14ac:dyDescent="0.3">
      <c r="A176" s="5" t="str">
        <f t="shared" si="49"/>
        <v>01664</v>
      </c>
      <c r="B176" s="22">
        <v>1</v>
      </c>
      <c r="C176" s="23" t="s">
        <v>26</v>
      </c>
      <c r="D176" s="23">
        <v>1664</v>
      </c>
      <c r="E176" s="24" t="s">
        <v>1975</v>
      </c>
      <c r="F176" s="25">
        <v>71.936688802232979</v>
      </c>
      <c r="G176" s="26">
        <v>1.0284253870215818</v>
      </c>
      <c r="H176" s="26">
        <v>15.240251026555532</v>
      </c>
      <c r="I176" s="26">
        <f t="shared" si="50"/>
        <v>88.20536521581009</v>
      </c>
      <c r="J176" s="26">
        <v>11.558511315151025</v>
      </c>
      <c r="K176" s="26">
        <v>17.797587821716682</v>
      </c>
      <c r="L176" s="26">
        <f t="shared" si="51"/>
        <v>29.356099136867705</v>
      </c>
      <c r="M176" s="26">
        <v>9.4767346826549144</v>
      </c>
      <c r="N176" s="26">
        <v>14.145534594849234</v>
      </c>
      <c r="O176" s="26">
        <v>0.4660335051041542</v>
      </c>
      <c r="P176" s="26">
        <v>0</v>
      </c>
      <c r="Q176" s="26">
        <f t="shared" si="47"/>
        <v>24.088302782608302</v>
      </c>
      <c r="R176" s="27">
        <v>1.3988375308800001</v>
      </c>
      <c r="S176" s="143">
        <f t="shared" si="52"/>
        <v>143.04860466616611</v>
      </c>
      <c r="T176" s="140" t="str">
        <f t="shared" si="53"/>
        <v>01664</v>
      </c>
      <c r="U176" s="5" t="str">
        <f t="shared" si="48"/>
        <v>北海道標茶町</v>
      </c>
      <c r="V176" s="21">
        <f t="shared" si="54"/>
        <v>0.50288284160556695</v>
      </c>
      <c r="W176" s="21">
        <f t="shared" si="54"/>
        <v>7.1893423177501652E-3</v>
      </c>
      <c r="X176" s="21">
        <f t="shared" si="54"/>
        <v>0.10653897017815624</v>
      </c>
      <c r="Y176" s="21">
        <f t="shared" si="55"/>
        <v>8.0801286682419815E-2</v>
      </c>
      <c r="Z176" s="21">
        <f t="shared" si="55"/>
        <v>0.1244163678719627</v>
      </c>
      <c r="AA176" s="21">
        <f t="shared" si="56"/>
        <v>6.6248354569909018E-2</v>
      </c>
      <c r="AB176" s="21">
        <f t="shared" si="56"/>
        <v>9.8886211633177429E-2</v>
      </c>
      <c r="AC176" s="21">
        <f t="shared" si="56"/>
        <v>3.2578682343091777E-3</v>
      </c>
      <c r="AD176" s="21">
        <f t="shared" si="56"/>
        <v>0</v>
      </c>
      <c r="AE176" s="21">
        <f t="shared" si="57"/>
        <v>9.7787569067484467E-3</v>
      </c>
      <c r="AF176" s="137">
        <f>VLOOKUP(T176,人口!$A$2:$E$1748,5,0)</f>
        <v>7509</v>
      </c>
      <c r="AG176" s="14">
        <f t="shared" si="58"/>
        <v>0</v>
      </c>
      <c r="AH176" s="14">
        <f t="shared" si="59"/>
        <v>1</v>
      </c>
      <c r="AI176" s="14">
        <f t="shared" si="60"/>
        <v>0</v>
      </c>
      <c r="AJ176" s="14">
        <f t="shared" si="61"/>
        <v>0</v>
      </c>
      <c r="AK176" s="14">
        <f t="shared" si="62"/>
        <v>0</v>
      </c>
      <c r="AL176" s="14">
        <f t="shared" si="63"/>
        <v>0</v>
      </c>
      <c r="AM176" s="14">
        <f t="shared" si="64"/>
        <v>0</v>
      </c>
      <c r="AN176" s="14">
        <f t="shared" si="65"/>
        <v>0</v>
      </c>
      <c r="AO176" s="5" t="str">
        <f t="shared" si="66"/>
        <v>5千～1万人未満の市町村平均</v>
      </c>
    </row>
    <row r="177" spans="1:41" s="5" customFormat="1" ht="18" customHeight="1" x14ac:dyDescent="0.3">
      <c r="A177" s="5" t="str">
        <f t="shared" si="49"/>
        <v>01665</v>
      </c>
      <c r="B177" s="22">
        <v>1</v>
      </c>
      <c r="C177" s="23" t="s">
        <v>26</v>
      </c>
      <c r="D177" s="23">
        <v>1665</v>
      </c>
      <c r="E177" s="24" t="s">
        <v>1976</v>
      </c>
      <c r="F177" s="25">
        <v>5.0809926035352024</v>
      </c>
      <c r="G177" s="26">
        <v>1.0903462872872791</v>
      </c>
      <c r="H177" s="26">
        <v>5.3535159413396203</v>
      </c>
      <c r="I177" s="26">
        <f t="shared" si="50"/>
        <v>11.524854832162102</v>
      </c>
      <c r="J177" s="26">
        <v>13.843933568694894</v>
      </c>
      <c r="K177" s="26">
        <v>18.718152709046855</v>
      </c>
      <c r="L177" s="26">
        <f t="shared" si="51"/>
        <v>32.562086277741749</v>
      </c>
      <c r="M177" s="26">
        <v>7.8691596021239336</v>
      </c>
      <c r="N177" s="26">
        <v>9.6131898369077451</v>
      </c>
      <c r="O177" s="26">
        <v>0.44077373195494779</v>
      </c>
      <c r="P177" s="26">
        <v>0</v>
      </c>
      <c r="Q177" s="26">
        <f t="shared" si="47"/>
        <v>17.923123170986628</v>
      </c>
      <c r="R177" s="27">
        <v>1.0767427834785941</v>
      </c>
      <c r="S177" s="143">
        <f t="shared" si="52"/>
        <v>63.086807064369069</v>
      </c>
      <c r="T177" s="140" t="str">
        <f t="shared" si="53"/>
        <v>01665</v>
      </c>
      <c r="U177" s="5" t="str">
        <f t="shared" si="48"/>
        <v>北海道弟子屈町</v>
      </c>
      <c r="V177" s="21">
        <f t="shared" si="54"/>
        <v>8.0539701404620731E-2</v>
      </c>
      <c r="W177" s="21">
        <f t="shared" si="54"/>
        <v>1.728326948255237E-2</v>
      </c>
      <c r="X177" s="21">
        <f t="shared" si="54"/>
        <v>8.4859516441802049E-2</v>
      </c>
      <c r="Y177" s="21">
        <f t="shared" si="55"/>
        <v>0.21944260952324909</v>
      </c>
      <c r="Z177" s="21">
        <f t="shared" si="55"/>
        <v>0.29670470863976756</v>
      </c>
      <c r="AA177" s="21">
        <f t="shared" si="56"/>
        <v>0.12473542359014668</v>
      </c>
      <c r="AB177" s="21">
        <f t="shared" si="56"/>
        <v>0.15238035152261176</v>
      </c>
      <c r="AC177" s="21">
        <f t="shared" si="56"/>
        <v>6.9867814280918537E-3</v>
      </c>
      <c r="AD177" s="21">
        <f t="shared" si="56"/>
        <v>0</v>
      </c>
      <c r="AE177" s="21">
        <f t="shared" si="57"/>
        <v>1.7067637967157955E-2</v>
      </c>
      <c r="AF177" s="137">
        <f>VLOOKUP(T177,人口!$A$2:$E$1748,5,0)</f>
        <v>7102</v>
      </c>
      <c r="AG177" s="14">
        <f t="shared" si="58"/>
        <v>0</v>
      </c>
      <c r="AH177" s="14">
        <f t="shared" si="59"/>
        <v>1</v>
      </c>
      <c r="AI177" s="14">
        <f t="shared" si="60"/>
        <v>0</v>
      </c>
      <c r="AJ177" s="14">
        <f t="shared" si="61"/>
        <v>0</v>
      </c>
      <c r="AK177" s="14">
        <f t="shared" si="62"/>
        <v>0</v>
      </c>
      <c r="AL177" s="14">
        <f t="shared" si="63"/>
        <v>0</v>
      </c>
      <c r="AM177" s="14">
        <f t="shared" si="64"/>
        <v>0</v>
      </c>
      <c r="AN177" s="14">
        <f t="shared" si="65"/>
        <v>0</v>
      </c>
      <c r="AO177" s="5" t="str">
        <f t="shared" si="66"/>
        <v>5千～1万人未満の市町村平均</v>
      </c>
    </row>
    <row r="178" spans="1:41" s="5" customFormat="1" ht="18" customHeight="1" x14ac:dyDescent="0.3">
      <c r="A178" s="5" t="str">
        <f t="shared" si="49"/>
        <v>01667</v>
      </c>
      <c r="B178" s="22">
        <v>1</v>
      </c>
      <c r="C178" s="23" t="s">
        <v>26</v>
      </c>
      <c r="D178" s="23">
        <v>1667</v>
      </c>
      <c r="E178" s="24" t="s">
        <v>1977</v>
      </c>
      <c r="F178" s="25">
        <v>1.4015885042700651</v>
      </c>
      <c r="G178" s="26">
        <v>0.2476836010627893</v>
      </c>
      <c r="H178" s="26">
        <v>7.5985387554497823</v>
      </c>
      <c r="I178" s="26">
        <f t="shared" si="50"/>
        <v>9.2478108607826357</v>
      </c>
      <c r="J178" s="26">
        <v>4.2001086589769248</v>
      </c>
      <c r="K178" s="26">
        <v>5.7620542947703433</v>
      </c>
      <c r="L178" s="26">
        <f t="shared" si="51"/>
        <v>9.9621629537472671</v>
      </c>
      <c r="M178" s="26">
        <v>3.0798591889380686</v>
      </c>
      <c r="N178" s="26">
        <v>4.4072481934972449</v>
      </c>
      <c r="O178" s="26">
        <v>0.15571688164953026</v>
      </c>
      <c r="P178" s="26">
        <v>0</v>
      </c>
      <c r="Q178" s="26">
        <f t="shared" si="47"/>
        <v>7.6428242640848438</v>
      </c>
      <c r="R178" s="27">
        <v>0.39411590893371895</v>
      </c>
      <c r="S178" s="143">
        <f t="shared" si="52"/>
        <v>27.246913987548467</v>
      </c>
      <c r="T178" s="140" t="str">
        <f t="shared" si="53"/>
        <v>01667</v>
      </c>
      <c r="U178" s="5" t="str">
        <f t="shared" si="48"/>
        <v>北海道鶴居村</v>
      </c>
      <c r="V178" s="21">
        <f t="shared" si="54"/>
        <v>5.1440266039323765E-2</v>
      </c>
      <c r="W178" s="21">
        <f t="shared" si="54"/>
        <v>9.0903359248675989E-3</v>
      </c>
      <c r="X178" s="21">
        <f t="shared" si="54"/>
        <v>0.27887704122831042</v>
      </c>
      <c r="Y178" s="21">
        <f t="shared" si="55"/>
        <v>0.15414988504372742</v>
      </c>
      <c r="Z178" s="21">
        <f t="shared" si="55"/>
        <v>0.21147548296308114</v>
      </c>
      <c r="AA178" s="21">
        <f t="shared" si="56"/>
        <v>0.11303515658123814</v>
      </c>
      <c r="AB178" s="21">
        <f t="shared" si="56"/>
        <v>0.16175219679965619</v>
      </c>
      <c r="AC178" s="21">
        <f t="shared" si="56"/>
        <v>5.7150281944109756E-3</v>
      </c>
      <c r="AD178" s="21">
        <f t="shared" si="56"/>
        <v>0</v>
      </c>
      <c r="AE178" s="21">
        <f t="shared" si="57"/>
        <v>1.446460722538433E-2</v>
      </c>
      <c r="AF178" s="137">
        <f>VLOOKUP(T178,人口!$A$2:$E$1748,5,0)</f>
        <v>2509</v>
      </c>
      <c r="AG178" s="14">
        <f t="shared" si="58"/>
        <v>1</v>
      </c>
      <c r="AH178" s="14">
        <f t="shared" si="59"/>
        <v>0</v>
      </c>
      <c r="AI178" s="14">
        <f t="shared" si="60"/>
        <v>0</v>
      </c>
      <c r="AJ178" s="14">
        <f t="shared" si="61"/>
        <v>0</v>
      </c>
      <c r="AK178" s="14">
        <f t="shared" si="62"/>
        <v>0</v>
      </c>
      <c r="AL178" s="14">
        <f t="shared" si="63"/>
        <v>0</v>
      </c>
      <c r="AM178" s="14">
        <f t="shared" si="64"/>
        <v>0</v>
      </c>
      <c r="AN178" s="14">
        <f t="shared" si="65"/>
        <v>0</v>
      </c>
      <c r="AO178" s="5" t="str">
        <f t="shared" si="66"/>
        <v>5千人未満の市町村平均</v>
      </c>
    </row>
    <row r="179" spans="1:41" s="5" customFormat="1" ht="18" customHeight="1" x14ac:dyDescent="0.3">
      <c r="A179" s="5" t="str">
        <f t="shared" si="49"/>
        <v>01668</v>
      </c>
      <c r="B179" s="22">
        <v>1</v>
      </c>
      <c r="C179" s="23" t="s">
        <v>26</v>
      </c>
      <c r="D179" s="23">
        <v>1668</v>
      </c>
      <c r="E179" s="24" t="s">
        <v>1978</v>
      </c>
      <c r="F179" s="25">
        <v>110.9692844577052</v>
      </c>
      <c r="G179" s="26">
        <v>0.71343645958303448</v>
      </c>
      <c r="H179" s="26">
        <v>9.1959588347204768</v>
      </c>
      <c r="I179" s="26">
        <f t="shared" si="50"/>
        <v>120.87867975200871</v>
      </c>
      <c r="J179" s="26">
        <v>10.765418171724097</v>
      </c>
      <c r="K179" s="26">
        <v>19.974796840957882</v>
      </c>
      <c r="L179" s="26">
        <f t="shared" si="51"/>
        <v>30.740215012681979</v>
      </c>
      <c r="M179" s="26">
        <v>8.5296978777876546</v>
      </c>
      <c r="N179" s="26">
        <v>10.253106878103306</v>
      </c>
      <c r="O179" s="26">
        <v>0.47850823336703008</v>
      </c>
      <c r="P179" s="26">
        <v>0</v>
      </c>
      <c r="Q179" s="26">
        <f t="shared" si="47"/>
        <v>19.261312989257991</v>
      </c>
      <c r="R179" s="27">
        <v>0.81316531169239359</v>
      </c>
      <c r="S179" s="143">
        <f t="shared" si="52"/>
        <v>171.69337306564105</v>
      </c>
      <c r="T179" s="140" t="str">
        <f t="shared" si="53"/>
        <v>01668</v>
      </c>
      <c r="U179" s="5" t="str">
        <f t="shared" si="48"/>
        <v>北海道白糠町</v>
      </c>
      <c r="V179" s="21">
        <f t="shared" si="54"/>
        <v>0.64632246706039087</v>
      </c>
      <c r="W179" s="21">
        <f t="shared" si="54"/>
        <v>4.1552940969380144E-3</v>
      </c>
      <c r="X179" s="21">
        <f t="shared" si="54"/>
        <v>5.3560359788637379E-2</v>
      </c>
      <c r="Y179" s="21">
        <f t="shared" si="55"/>
        <v>6.2701419277308448E-2</v>
      </c>
      <c r="Z179" s="21">
        <f t="shared" si="55"/>
        <v>0.11633994069952372</v>
      </c>
      <c r="AA179" s="21">
        <f t="shared" si="56"/>
        <v>4.9679831699308619E-2</v>
      </c>
      <c r="AB179" s="21">
        <f t="shared" si="56"/>
        <v>5.9717545849503367E-2</v>
      </c>
      <c r="AC179" s="21">
        <f t="shared" si="56"/>
        <v>2.7869930261320507E-3</v>
      </c>
      <c r="AD179" s="21">
        <f t="shared" si="56"/>
        <v>0</v>
      </c>
      <c r="AE179" s="21">
        <f t="shared" si="57"/>
        <v>4.7361485022576139E-3</v>
      </c>
      <c r="AF179" s="137">
        <f>VLOOKUP(T179,人口!$A$2:$E$1748,5,0)</f>
        <v>7710</v>
      </c>
      <c r="AG179" s="14">
        <f t="shared" si="58"/>
        <v>0</v>
      </c>
      <c r="AH179" s="14">
        <f t="shared" si="59"/>
        <v>1</v>
      </c>
      <c r="AI179" s="14">
        <f t="shared" si="60"/>
        <v>0</v>
      </c>
      <c r="AJ179" s="14">
        <f t="shared" si="61"/>
        <v>0</v>
      </c>
      <c r="AK179" s="14">
        <f t="shared" si="62"/>
        <v>0</v>
      </c>
      <c r="AL179" s="14">
        <f t="shared" si="63"/>
        <v>0</v>
      </c>
      <c r="AM179" s="14">
        <f t="shared" si="64"/>
        <v>0</v>
      </c>
      <c r="AN179" s="14">
        <f t="shared" si="65"/>
        <v>0</v>
      </c>
      <c r="AO179" s="5" t="str">
        <f t="shared" si="66"/>
        <v>5千～1万人未満の市町村平均</v>
      </c>
    </row>
    <row r="180" spans="1:41" s="5" customFormat="1" ht="18" customHeight="1" x14ac:dyDescent="0.3">
      <c r="A180" s="5" t="str">
        <f t="shared" si="49"/>
        <v>01691</v>
      </c>
      <c r="B180" s="22">
        <v>1</v>
      </c>
      <c r="C180" s="23" t="s">
        <v>26</v>
      </c>
      <c r="D180" s="23">
        <v>1691</v>
      </c>
      <c r="E180" s="24" t="s">
        <v>1979</v>
      </c>
      <c r="F180" s="25">
        <v>198.11414441647736</v>
      </c>
      <c r="G180" s="26">
        <v>1.5453302935874029</v>
      </c>
      <c r="H180" s="26">
        <v>36.093059088386468</v>
      </c>
      <c r="I180" s="26">
        <f t="shared" si="50"/>
        <v>235.75253379845122</v>
      </c>
      <c r="J180" s="26">
        <v>21.948500779927464</v>
      </c>
      <c r="K180" s="26">
        <v>32.76529098978876</v>
      </c>
      <c r="L180" s="26">
        <f t="shared" si="51"/>
        <v>54.713791769716224</v>
      </c>
      <c r="M180" s="26">
        <v>18.199023238407172</v>
      </c>
      <c r="N180" s="26">
        <v>26.14999337517197</v>
      </c>
      <c r="O180" s="26">
        <v>0.93132225031201721</v>
      </c>
      <c r="P180" s="26">
        <v>0</v>
      </c>
      <c r="Q180" s="26">
        <f t="shared" si="47"/>
        <v>45.280338863891153</v>
      </c>
      <c r="R180" s="27">
        <v>1.9155086933024403</v>
      </c>
      <c r="S180" s="143">
        <f t="shared" si="52"/>
        <v>337.66217312536105</v>
      </c>
      <c r="T180" s="140" t="str">
        <f t="shared" si="53"/>
        <v>01691</v>
      </c>
      <c r="U180" s="5" t="str">
        <f t="shared" si="48"/>
        <v>北海道別海町</v>
      </c>
      <c r="V180" s="21">
        <f t="shared" si="54"/>
        <v>0.5867229443640557</v>
      </c>
      <c r="W180" s="21">
        <f t="shared" si="54"/>
        <v>4.5765573303163005E-3</v>
      </c>
      <c r="X180" s="21">
        <f t="shared" si="54"/>
        <v>0.10689103477097654</v>
      </c>
      <c r="Y180" s="21">
        <f t="shared" si="55"/>
        <v>6.5001360906893249E-2</v>
      </c>
      <c r="Z180" s="21">
        <f t="shared" si="55"/>
        <v>9.7035716753573878E-2</v>
      </c>
      <c r="AA180" s="21">
        <f t="shared" si="56"/>
        <v>5.3897133546109623E-2</v>
      </c>
      <c r="AB180" s="21">
        <f t="shared" si="56"/>
        <v>7.7444248886781517E-2</v>
      </c>
      <c r="AC180" s="21">
        <f t="shared" si="56"/>
        <v>2.7581480083830796E-3</v>
      </c>
      <c r="AD180" s="21">
        <f t="shared" si="56"/>
        <v>0</v>
      </c>
      <c r="AE180" s="21">
        <f t="shared" si="57"/>
        <v>5.672855432910115E-3</v>
      </c>
      <c r="AF180" s="137">
        <f>VLOOKUP(T180,人口!$A$2:$E$1748,5,0)</f>
        <v>15006</v>
      </c>
      <c r="AG180" s="14">
        <f t="shared" si="58"/>
        <v>0</v>
      </c>
      <c r="AH180" s="14">
        <f t="shared" si="59"/>
        <v>0</v>
      </c>
      <c r="AI180" s="14">
        <f t="shared" si="60"/>
        <v>1</v>
      </c>
      <c r="AJ180" s="14">
        <f t="shared" si="61"/>
        <v>0</v>
      </c>
      <c r="AK180" s="14">
        <f t="shared" si="62"/>
        <v>0</v>
      </c>
      <c r="AL180" s="14">
        <f t="shared" si="63"/>
        <v>0</v>
      </c>
      <c r="AM180" s="14">
        <f t="shared" si="64"/>
        <v>0</v>
      </c>
      <c r="AN180" s="14">
        <f t="shared" si="65"/>
        <v>0</v>
      </c>
      <c r="AO180" s="5" t="str">
        <f t="shared" si="66"/>
        <v>1万～3万人未満の市町村平均</v>
      </c>
    </row>
    <row r="181" spans="1:41" s="5" customFormat="1" ht="18" customHeight="1" x14ac:dyDescent="0.3">
      <c r="A181" s="5" t="str">
        <f t="shared" si="49"/>
        <v>01692</v>
      </c>
      <c r="B181" s="22">
        <v>1</v>
      </c>
      <c r="C181" s="23" t="s">
        <v>26</v>
      </c>
      <c r="D181" s="23">
        <v>1692</v>
      </c>
      <c r="E181" s="24" t="s">
        <v>1980</v>
      </c>
      <c r="F181" s="25">
        <v>42.068441759271685</v>
      </c>
      <c r="G181" s="26">
        <v>3.6021810676305663</v>
      </c>
      <c r="H181" s="26">
        <v>19.773470170431821</v>
      </c>
      <c r="I181" s="26">
        <f t="shared" si="50"/>
        <v>65.444092997334081</v>
      </c>
      <c r="J181" s="26">
        <v>44.873116197918833</v>
      </c>
      <c r="K181" s="26">
        <v>54.995228269021091</v>
      </c>
      <c r="L181" s="26">
        <f t="shared" si="51"/>
        <v>99.868344466939931</v>
      </c>
      <c r="M181" s="26">
        <v>27.562750167876246</v>
      </c>
      <c r="N181" s="26">
        <v>30.408087972601074</v>
      </c>
      <c r="O181" s="26">
        <v>1.4517852911701126</v>
      </c>
      <c r="P181" s="26">
        <v>0</v>
      </c>
      <c r="Q181" s="26">
        <f t="shared" si="47"/>
        <v>59.42262343164743</v>
      </c>
      <c r="R181" s="27">
        <v>3.6732308444639163</v>
      </c>
      <c r="S181" s="143">
        <f t="shared" si="52"/>
        <v>228.40829174038535</v>
      </c>
      <c r="T181" s="140" t="str">
        <f t="shared" si="53"/>
        <v>01692</v>
      </c>
      <c r="U181" s="5" t="str">
        <f t="shared" si="48"/>
        <v>北海道中標津町</v>
      </c>
      <c r="V181" s="21">
        <f t="shared" si="54"/>
        <v>0.1841808869490944</v>
      </c>
      <c r="W181" s="21">
        <f t="shared" si="54"/>
        <v>1.5770798162287807E-2</v>
      </c>
      <c r="X181" s="21">
        <f t="shared" si="54"/>
        <v>8.6570719564361742E-2</v>
      </c>
      <c r="Y181" s="21">
        <f t="shared" si="55"/>
        <v>0.19646010158388974</v>
      </c>
      <c r="Z181" s="21">
        <f t="shared" si="55"/>
        <v>0.24077597117853347</v>
      </c>
      <c r="AA181" s="21">
        <f t="shared" si="56"/>
        <v>0.12067315927043824</v>
      </c>
      <c r="AB181" s="21">
        <f t="shared" si="56"/>
        <v>0.13313040319553582</v>
      </c>
      <c r="AC181" s="21">
        <f t="shared" si="56"/>
        <v>6.3560971456336117E-3</v>
      </c>
      <c r="AD181" s="21">
        <f t="shared" si="56"/>
        <v>0</v>
      </c>
      <c r="AE181" s="21">
        <f t="shared" si="57"/>
        <v>1.6081862950225134E-2</v>
      </c>
      <c r="AF181" s="137">
        <f>VLOOKUP(T181,人口!$A$2:$E$1748,5,0)</f>
        <v>23392</v>
      </c>
      <c r="AG181" s="14">
        <f t="shared" si="58"/>
        <v>0</v>
      </c>
      <c r="AH181" s="14">
        <f t="shared" si="59"/>
        <v>0</v>
      </c>
      <c r="AI181" s="14">
        <f t="shared" si="60"/>
        <v>1</v>
      </c>
      <c r="AJ181" s="14">
        <f t="shared" si="61"/>
        <v>0</v>
      </c>
      <c r="AK181" s="14">
        <f t="shared" si="62"/>
        <v>0</v>
      </c>
      <c r="AL181" s="14">
        <f t="shared" si="63"/>
        <v>0</v>
      </c>
      <c r="AM181" s="14">
        <f t="shared" si="64"/>
        <v>0</v>
      </c>
      <c r="AN181" s="14">
        <f t="shared" si="65"/>
        <v>0</v>
      </c>
      <c r="AO181" s="5" t="str">
        <f t="shared" si="66"/>
        <v>1万～3万人未満の市町村平均</v>
      </c>
    </row>
    <row r="182" spans="1:41" s="5" customFormat="1" ht="18" customHeight="1" x14ac:dyDescent="0.3">
      <c r="A182" s="5" t="str">
        <f t="shared" si="49"/>
        <v>01693</v>
      </c>
      <c r="B182" s="22">
        <v>1</v>
      </c>
      <c r="C182" s="23" t="s">
        <v>26</v>
      </c>
      <c r="D182" s="23">
        <v>1693</v>
      </c>
      <c r="E182" s="24" t="s">
        <v>1981</v>
      </c>
      <c r="F182" s="25">
        <v>17.496526109024305</v>
      </c>
      <c r="G182" s="26">
        <v>0.78612621206885303</v>
      </c>
      <c r="H182" s="26">
        <v>14.851689385651849</v>
      </c>
      <c r="I182" s="26">
        <f t="shared" si="50"/>
        <v>33.134341706745005</v>
      </c>
      <c r="J182" s="26">
        <v>7.3349383619898703</v>
      </c>
      <c r="K182" s="26">
        <v>11.723807850813369</v>
      </c>
      <c r="L182" s="26">
        <f t="shared" si="51"/>
        <v>19.058746212803239</v>
      </c>
      <c r="M182" s="26">
        <v>6.1310685249557828</v>
      </c>
      <c r="N182" s="26">
        <v>8.3862812240891902</v>
      </c>
      <c r="O182" s="26">
        <v>0.32539801135451862</v>
      </c>
      <c r="P182" s="26">
        <v>0</v>
      </c>
      <c r="Q182" s="26">
        <f t="shared" si="47"/>
        <v>14.842747760399492</v>
      </c>
      <c r="R182" s="27">
        <v>1.0421004369145794</v>
      </c>
      <c r="S182" s="143">
        <f t="shared" si="52"/>
        <v>68.077936116862318</v>
      </c>
      <c r="T182" s="140" t="str">
        <f t="shared" si="53"/>
        <v>01693</v>
      </c>
      <c r="U182" s="5" t="str">
        <f t="shared" si="48"/>
        <v>北海道標津町</v>
      </c>
      <c r="V182" s="21">
        <f t="shared" si="54"/>
        <v>0.25700729350827906</v>
      </c>
      <c r="W182" s="21">
        <f t="shared" si="54"/>
        <v>1.1547444839094296E-2</v>
      </c>
      <c r="X182" s="21">
        <f t="shared" si="54"/>
        <v>0.21815716269890287</v>
      </c>
      <c r="Y182" s="21">
        <f t="shared" si="55"/>
        <v>0.10774325398758776</v>
      </c>
      <c r="Z182" s="21">
        <f t="shared" si="55"/>
        <v>0.17221156397409473</v>
      </c>
      <c r="AA182" s="21">
        <f t="shared" si="56"/>
        <v>9.0059553427577696E-2</v>
      </c>
      <c r="AB182" s="21">
        <f t="shared" si="56"/>
        <v>0.12318647865136999</v>
      </c>
      <c r="AC182" s="21">
        <f t="shared" si="56"/>
        <v>4.7797866667982072E-3</v>
      </c>
      <c r="AD182" s="21">
        <f t="shared" si="56"/>
        <v>0</v>
      </c>
      <c r="AE182" s="21">
        <f t="shared" si="57"/>
        <v>1.5307462246295391E-2</v>
      </c>
      <c r="AF182" s="137">
        <f>VLOOKUP(T182,人口!$A$2:$E$1748,5,0)</f>
        <v>5243</v>
      </c>
      <c r="AG182" s="14">
        <f t="shared" si="58"/>
        <v>0</v>
      </c>
      <c r="AH182" s="14">
        <f t="shared" si="59"/>
        <v>1</v>
      </c>
      <c r="AI182" s="14">
        <f t="shared" si="60"/>
        <v>0</v>
      </c>
      <c r="AJ182" s="14">
        <f t="shared" si="61"/>
        <v>0</v>
      </c>
      <c r="AK182" s="14">
        <f t="shared" si="62"/>
        <v>0</v>
      </c>
      <c r="AL182" s="14">
        <f t="shared" si="63"/>
        <v>0</v>
      </c>
      <c r="AM182" s="14">
        <f t="shared" si="64"/>
        <v>0</v>
      </c>
      <c r="AN182" s="14">
        <f t="shared" si="65"/>
        <v>0</v>
      </c>
      <c r="AO182" s="5" t="str">
        <f t="shared" si="66"/>
        <v>5千～1万人未満の市町村平均</v>
      </c>
    </row>
    <row r="183" spans="1:41" s="5" customFormat="1" ht="18" customHeight="1" x14ac:dyDescent="0.3">
      <c r="A183" s="5" t="str">
        <f t="shared" si="49"/>
        <v>01694</v>
      </c>
      <c r="B183" s="22">
        <v>1</v>
      </c>
      <c r="C183" s="23" t="s">
        <v>26</v>
      </c>
      <c r="D183" s="23">
        <v>1694</v>
      </c>
      <c r="E183" s="24" t="s">
        <v>1982</v>
      </c>
      <c r="F183" s="25">
        <v>30.290283808595909</v>
      </c>
      <c r="G183" s="26">
        <v>0.36075654937406265</v>
      </c>
      <c r="H183" s="26">
        <v>29.530684708679839</v>
      </c>
      <c r="I183" s="26">
        <f t="shared" si="50"/>
        <v>60.181725066649811</v>
      </c>
      <c r="J183" s="26">
        <v>7.0392882552685894</v>
      </c>
      <c r="K183" s="26">
        <v>10.277205885008811</v>
      </c>
      <c r="L183" s="26">
        <f t="shared" si="51"/>
        <v>17.316494140277399</v>
      </c>
      <c r="M183" s="26">
        <v>5.1888066955752468</v>
      </c>
      <c r="N183" s="26">
        <v>7.1016357353732902</v>
      </c>
      <c r="O183" s="26">
        <v>0.3075237738435323</v>
      </c>
      <c r="P183" s="26">
        <v>0</v>
      </c>
      <c r="Q183" s="26">
        <f t="shared" si="47"/>
        <v>12.597966204792071</v>
      </c>
      <c r="R183" s="27">
        <v>0.92158136407745583</v>
      </c>
      <c r="S183" s="143">
        <f t="shared" si="52"/>
        <v>91.017766775796744</v>
      </c>
      <c r="T183" s="140" t="str">
        <f t="shared" si="53"/>
        <v>01694</v>
      </c>
      <c r="U183" s="5" t="str">
        <f t="shared" si="48"/>
        <v>北海道羅臼町</v>
      </c>
      <c r="V183" s="21">
        <f t="shared" si="54"/>
        <v>0.33279528691590177</v>
      </c>
      <c r="W183" s="21">
        <f t="shared" si="54"/>
        <v>3.9635838381171344E-3</v>
      </c>
      <c r="X183" s="21">
        <f t="shared" si="54"/>
        <v>0.32444967345136594</v>
      </c>
      <c r="Y183" s="21">
        <f t="shared" si="55"/>
        <v>7.7339716240329273E-2</v>
      </c>
      <c r="Z183" s="21">
        <f t="shared" si="55"/>
        <v>0.1129142831017219</v>
      </c>
      <c r="AA183" s="21">
        <f t="shared" si="56"/>
        <v>5.7008723454584291E-2</v>
      </c>
      <c r="AB183" s="21">
        <f t="shared" si="56"/>
        <v>7.8024719644755589E-2</v>
      </c>
      <c r="AC183" s="21">
        <f t="shared" si="56"/>
        <v>3.3787224707573071E-3</v>
      </c>
      <c r="AD183" s="21">
        <f t="shared" si="56"/>
        <v>0</v>
      </c>
      <c r="AE183" s="21">
        <f t="shared" si="57"/>
        <v>1.0125290882466706E-2</v>
      </c>
      <c r="AF183" s="137">
        <f>VLOOKUP(T183,人口!$A$2:$E$1748,5,0)</f>
        <v>4955</v>
      </c>
      <c r="AG183" s="14">
        <f t="shared" si="58"/>
        <v>1</v>
      </c>
      <c r="AH183" s="14">
        <f t="shared" si="59"/>
        <v>0</v>
      </c>
      <c r="AI183" s="14">
        <f t="shared" si="60"/>
        <v>0</v>
      </c>
      <c r="AJ183" s="14">
        <f t="shared" si="61"/>
        <v>0</v>
      </c>
      <c r="AK183" s="14">
        <f t="shared" si="62"/>
        <v>0</v>
      </c>
      <c r="AL183" s="14">
        <f t="shared" si="63"/>
        <v>0</v>
      </c>
      <c r="AM183" s="14">
        <f t="shared" si="64"/>
        <v>0</v>
      </c>
      <c r="AN183" s="14">
        <f t="shared" si="65"/>
        <v>0</v>
      </c>
      <c r="AO183" s="5" t="str">
        <f t="shared" si="66"/>
        <v>5千人未満の市町村平均</v>
      </c>
    </row>
    <row r="184" spans="1:41" s="5" customFormat="1" ht="18" customHeight="1" x14ac:dyDescent="0.3">
      <c r="A184" s="5" t="str">
        <f t="shared" si="49"/>
        <v>02201</v>
      </c>
      <c r="B184" s="22">
        <v>2</v>
      </c>
      <c r="C184" s="23" t="s">
        <v>29</v>
      </c>
      <c r="D184" s="23">
        <v>2201</v>
      </c>
      <c r="E184" s="24" t="s">
        <v>76</v>
      </c>
      <c r="F184" s="25">
        <v>270.5698901473624</v>
      </c>
      <c r="G184" s="26">
        <v>26.798034835193594</v>
      </c>
      <c r="H184" s="26">
        <v>18.906160596150784</v>
      </c>
      <c r="I184" s="26">
        <f t="shared" si="50"/>
        <v>316.27408557870683</v>
      </c>
      <c r="J184" s="26">
        <v>479.57801569429529</v>
      </c>
      <c r="K184" s="26">
        <v>722.01983154625304</v>
      </c>
      <c r="L184" s="26">
        <f t="shared" si="51"/>
        <v>1201.5978472405484</v>
      </c>
      <c r="M184" s="26">
        <v>243.92962273938176</v>
      </c>
      <c r="N184" s="26">
        <v>174.43753630485</v>
      </c>
      <c r="O184" s="26">
        <v>17.454192929478157</v>
      </c>
      <c r="P184" s="26">
        <v>182.66729193781208</v>
      </c>
      <c r="Q184" s="26">
        <f t="shared" si="47"/>
        <v>618.48864391152199</v>
      </c>
      <c r="R184" s="27">
        <v>23.893289828519553</v>
      </c>
      <c r="S184" s="143">
        <f t="shared" si="52"/>
        <v>2160.253866559297</v>
      </c>
      <c r="T184" s="140" t="str">
        <f t="shared" si="53"/>
        <v>02201</v>
      </c>
      <c r="U184" s="5" t="str">
        <f t="shared" si="48"/>
        <v>青森県青森市</v>
      </c>
      <c r="V184" s="21">
        <f t="shared" si="54"/>
        <v>0.12524911740040415</v>
      </c>
      <c r="W184" s="21">
        <f t="shared" si="54"/>
        <v>1.2405039634473911E-2</v>
      </c>
      <c r="X184" s="21">
        <f t="shared" si="54"/>
        <v>8.7518235189011414E-3</v>
      </c>
      <c r="Y184" s="21">
        <f t="shared" si="55"/>
        <v>0.22200076718674458</v>
      </c>
      <c r="Z184" s="21">
        <f t="shared" si="55"/>
        <v>0.33422915830547095</v>
      </c>
      <c r="AA184" s="21">
        <f t="shared" si="56"/>
        <v>0.11291710965799404</v>
      </c>
      <c r="AB184" s="21">
        <f t="shared" si="56"/>
        <v>8.074862820761064E-2</v>
      </c>
      <c r="AC184" s="21">
        <f t="shared" si="56"/>
        <v>8.079695261593486E-3</v>
      </c>
      <c r="AD184" s="21">
        <f t="shared" si="56"/>
        <v>8.4558252511660548E-2</v>
      </c>
      <c r="AE184" s="21">
        <f t="shared" si="57"/>
        <v>1.1060408315146373E-2</v>
      </c>
      <c r="AF184" s="137">
        <f>VLOOKUP(T184,人口!$A$2:$E$1748,5,0)</f>
        <v>281232</v>
      </c>
      <c r="AG184" s="14">
        <f t="shared" si="58"/>
        <v>0</v>
      </c>
      <c r="AH184" s="14">
        <f t="shared" si="59"/>
        <v>0</v>
      </c>
      <c r="AI184" s="14">
        <f t="shared" si="60"/>
        <v>0</v>
      </c>
      <c r="AJ184" s="14">
        <f t="shared" si="61"/>
        <v>0</v>
      </c>
      <c r="AK184" s="14">
        <f t="shared" si="62"/>
        <v>0</v>
      </c>
      <c r="AL184" s="14">
        <f t="shared" si="63"/>
        <v>1</v>
      </c>
      <c r="AM184" s="14">
        <f t="shared" si="64"/>
        <v>0</v>
      </c>
      <c r="AN184" s="14">
        <f t="shared" si="65"/>
        <v>0</v>
      </c>
      <c r="AO184" s="5" t="str">
        <f t="shared" si="66"/>
        <v>20万～50万人未満の市町村平均</v>
      </c>
    </row>
    <row r="185" spans="1:41" s="5" customFormat="1" ht="18" customHeight="1" x14ac:dyDescent="0.3">
      <c r="A185" s="5" t="str">
        <f t="shared" si="49"/>
        <v>02202</v>
      </c>
      <c r="B185" s="22">
        <v>2</v>
      </c>
      <c r="C185" s="23" t="s">
        <v>29</v>
      </c>
      <c r="D185" s="23">
        <v>2202</v>
      </c>
      <c r="E185" s="24" t="s">
        <v>126</v>
      </c>
      <c r="F185" s="25">
        <v>637.7010174518598</v>
      </c>
      <c r="G185" s="26">
        <v>12.985194690756476</v>
      </c>
      <c r="H185" s="26">
        <v>27.59689570889751</v>
      </c>
      <c r="I185" s="26">
        <f t="shared" si="50"/>
        <v>678.28310785151371</v>
      </c>
      <c r="J185" s="26">
        <v>281.63161423249767</v>
      </c>
      <c r="K185" s="26">
        <v>423.05948402096504</v>
      </c>
      <c r="L185" s="26">
        <f t="shared" si="51"/>
        <v>704.69109825346277</v>
      </c>
      <c r="M185" s="26">
        <v>152.90904001141669</v>
      </c>
      <c r="N185" s="26">
        <v>142.52828955891798</v>
      </c>
      <c r="O185" s="26">
        <v>10.563922622291688</v>
      </c>
      <c r="P185" s="26">
        <v>0</v>
      </c>
      <c r="Q185" s="26">
        <f t="shared" si="47"/>
        <v>306.00125219262634</v>
      </c>
      <c r="R185" s="27">
        <v>20.038859666577142</v>
      </c>
      <c r="S185" s="143">
        <f t="shared" si="52"/>
        <v>1709.01431796418</v>
      </c>
      <c r="T185" s="140" t="str">
        <f t="shared" si="53"/>
        <v>02202</v>
      </c>
      <c r="U185" s="5" t="str">
        <f t="shared" si="48"/>
        <v>青森県弘前市</v>
      </c>
      <c r="V185" s="21">
        <f t="shared" si="54"/>
        <v>0.37313965760772849</v>
      </c>
      <c r="W185" s="21">
        <f t="shared" si="54"/>
        <v>7.5980607969538608E-3</v>
      </c>
      <c r="X185" s="21">
        <f t="shared" si="54"/>
        <v>1.6147843478439439E-2</v>
      </c>
      <c r="Y185" s="21">
        <f t="shared" si="55"/>
        <v>0.16479184011049375</v>
      </c>
      <c r="Z185" s="21">
        <f t="shared" si="55"/>
        <v>0.24754589799161186</v>
      </c>
      <c r="AA185" s="21">
        <f t="shared" si="56"/>
        <v>8.9472064923110592E-2</v>
      </c>
      <c r="AB185" s="21">
        <f t="shared" si="56"/>
        <v>8.3397949368090252E-2</v>
      </c>
      <c r="AC185" s="21">
        <f t="shared" si="56"/>
        <v>6.1812955639106012E-3</v>
      </c>
      <c r="AD185" s="21">
        <f t="shared" si="56"/>
        <v>0</v>
      </c>
      <c r="AE185" s="21">
        <f t="shared" si="57"/>
        <v>1.1725390159661111E-2</v>
      </c>
      <c r="AF185" s="137">
        <f>VLOOKUP(T185,人口!$A$2:$E$1748,5,0)</f>
        <v>170212</v>
      </c>
      <c r="AG185" s="14">
        <f t="shared" si="58"/>
        <v>0</v>
      </c>
      <c r="AH185" s="14">
        <f t="shared" si="59"/>
        <v>0</v>
      </c>
      <c r="AI185" s="14">
        <f t="shared" si="60"/>
        <v>0</v>
      </c>
      <c r="AJ185" s="14">
        <f t="shared" si="61"/>
        <v>0</v>
      </c>
      <c r="AK185" s="14">
        <f t="shared" si="62"/>
        <v>1</v>
      </c>
      <c r="AL185" s="14">
        <f t="shared" si="63"/>
        <v>0</v>
      </c>
      <c r="AM185" s="14">
        <f t="shared" si="64"/>
        <v>0</v>
      </c>
      <c r="AN185" s="14">
        <f t="shared" si="65"/>
        <v>0</v>
      </c>
      <c r="AO185" s="5" t="str">
        <f t="shared" si="66"/>
        <v>10万～20万人未満の市町村平均</v>
      </c>
    </row>
    <row r="186" spans="1:41" s="5" customFormat="1" ht="18" customHeight="1" x14ac:dyDescent="0.3">
      <c r="A186" s="5" t="str">
        <f t="shared" si="49"/>
        <v>02203</v>
      </c>
      <c r="B186" s="22">
        <v>2</v>
      </c>
      <c r="C186" s="23" t="s">
        <v>29</v>
      </c>
      <c r="D186" s="23">
        <v>2203</v>
      </c>
      <c r="E186" s="24" t="s">
        <v>194</v>
      </c>
      <c r="F186" s="25">
        <v>1281.9911829078064</v>
      </c>
      <c r="G186" s="26">
        <v>25.812359990680726</v>
      </c>
      <c r="H186" s="26">
        <v>62.91888929579212</v>
      </c>
      <c r="I186" s="26">
        <f t="shared" si="50"/>
        <v>1370.7224321942792</v>
      </c>
      <c r="J186" s="26">
        <v>370.58355994652209</v>
      </c>
      <c r="K186" s="26">
        <v>574.02180064978052</v>
      </c>
      <c r="L186" s="26">
        <f t="shared" si="51"/>
        <v>944.6053605963026</v>
      </c>
      <c r="M186" s="26">
        <v>215.92598316823117</v>
      </c>
      <c r="N186" s="26">
        <v>163.72253441956795</v>
      </c>
      <c r="O186" s="26">
        <v>14.138770124488955</v>
      </c>
      <c r="P186" s="26">
        <v>130.84254579469359</v>
      </c>
      <c r="Q186" s="26">
        <f t="shared" si="47"/>
        <v>524.62983350698164</v>
      </c>
      <c r="R186" s="27">
        <v>32.794058530268018</v>
      </c>
      <c r="S186" s="143">
        <f t="shared" si="52"/>
        <v>2872.7516848278315</v>
      </c>
      <c r="T186" s="140" t="str">
        <f t="shared" si="53"/>
        <v>02203</v>
      </c>
      <c r="U186" s="5" t="str">
        <f t="shared" si="48"/>
        <v>青森県八戸市</v>
      </c>
      <c r="V186" s="21">
        <f t="shared" si="54"/>
        <v>0.44625896128736869</v>
      </c>
      <c r="W186" s="21">
        <f t="shared" si="54"/>
        <v>8.9852388311201011E-3</v>
      </c>
      <c r="X186" s="21">
        <f t="shared" si="54"/>
        <v>2.1901958887742483E-2</v>
      </c>
      <c r="Y186" s="21">
        <f t="shared" si="55"/>
        <v>0.12899951008774074</v>
      </c>
      <c r="Z186" s="21">
        <f t="shared" si="55"/>
        <v>0.19981601740290425</v>
      </c>
      <c r="AA186" s="21">
        <f t="shared" si="56"/>
        <v>7.5163469334514357E-2</v>
      </c>
      <c r="AB186" s="21">
        <f t="shared" si="56"/>
        <v>5.6991537167745181E-2</v>
      </c>
      <c r="AC186" s="21">
        <f t="shared" si="56"/>
        <v>4.9216819536340517E-3</v>
      </c>
      <c r="AD186" s="21">
        <f t="shared" si="56"/>
        <v>4.5546068769440194E-2</v>
      </c>
      <c r="AE186" s="21">
        <f t="shared" si="57"/>
        <v>1.1415556277789953E-2</v>
      </c>
      <c r="AF186" s="137">
        <f>VLOOKUP(T186,人口!$A$2:$E$1748,5,0)</f>
        <v>227812</v>
      </c>
      <c r="AG186" s="14">
        <f t="shared" si="58"/>
        <v>0</v>
      </c>
      <c r="AH186" s="14">
        <f t="shared" si="59"/>
        <v>0</v>
      </c>
      <c r="AI186" s="14">
        <f t="shared" si="60"/>
        <v>0</v>
      </c>
      <c r="AJ186" s="14">
        <f t="shared" si="61"/>
        <v>0</v>
      </c>
      <c r="AK186" s="14">
        <f t="shared" si="62"/>
        <v>0</v>
      </c>
      <c r="AL186" s="14">
        <f t="shared" si="63"/>
        <v>1</v>
      </c>
      <c r="AM186" s="14">
        <f t="shared" si="64"/>
        <v>0</v>
      </c>
      <c r="AN186" s="14">
        <f t="shared" si="65"/>
        <v>0</v>
      </c>
      <c r="AO186" s="5" t="str">
        <f t="shared" si="66"/>
        <v>20万～50万人未満の市町村平均</v>
      </c>
    </row>
    <row r="187" spans="1:41" s="5" customFormat="1" ht="18" customHeight="1" x14ac:dyDescent="0.3">
      <c r="A187" s="5" t="str">
        <f t="shared" si="49"/>
        <v>02204</v>
      </c>
      <c r="B187" s="22">
        <v>2</v>
      </c>
      <c r="C187" s="23" t="s">
        <v>29</v>
      </c>
      <c r="D187" s="23">
        <v>2204</v>
      </c>
      <c r="E187" s="24" t="s">
        <v>255</v>
      </c>
      <c r="F187" s="25">
        <v>132.04857259750619</v>
      </c>
      <c r="G187" s="26">
        <v>2.7239981436673548</v>
      </c>
      <c r="H187" s="26">
        <v>12.604107064100521</v>
      </c>
      <c r="I187" s="26">
        <f t="shared" si="50"/>
        <v>147.37667780527408</v>
      </c>
      <c r="J187" s="26">
        <v>37.357246102190977</v>
      </c>
      <c r="K187" s="26">
        <v>72.983668466962058</v>
      </c>
      <c r="L187" s="26">
        <f t="shared" si="51"/>
        <v>110.34091456915303</v>
      </c>
      <c r="M187" s="26">
        <v>31.126473539469185</v>
      </c>
      <c r="N187" s="26">
        <v>32.751242852768279</v>
      </c>
      <c r="O187" s="26">
        <v>2.0533030340745553</v>
      </c>
      <c r="P187" s="26">
        <v>0</v>
      </c>
      <c r="Q187" s="26">
        <f t="shared" si="47"/>
        <v>65.93101942631202</v>
      </c>
      <c r="R187" s="27">
        <v>3.0242655512541492</v>
      </c>
      <c r="S187" s="143">
        <f t="shared" si="52"/>
        <v>326.67287735199324</v>
      </c>
      <c r="T187" s="140" t="str">
        <f t="shared" si="53"/>
        <v>02204</v>
      </c>
      <c r="U187" s="5" t="str">
        <f t="shared" si="48"/>
        <v>青森県黒石市</v>
      </c>
      <c r="V187" s="21">
        <f t="shared" si="54"/>
        <v>0.40422263907518274</v>
      </c>
      <c r="W187" s="21">
        <f t="shared" si="54"/>
        <v>8.3386112913568268E-3</v>
      </c>
      <c r="X187" s="21">
        <f t="shared" si="54"/>
        <v>3.8583267659896579E-2</v>
      </c>
      <c r="Y187" s="21">
        <f t="shared" si="55"/>
        <v>0.11435674245443456</v>
      </c>
      <c r="Z187" s="21">
        <f t="shared" si="55"/>
        <v>0.2234151456299858</v>
      </c>
      <c r="AA187" s="21">
        <f t="shared" si="56"/>
        <v>9.5283311524911526E-2</v>
      </c>
      <c r="AB187" s="21">
        <f t="shared" si="56"/>
        <v>0.10025700057577322</v>
      </c>
      <c r="AC187" s="21">
        <f t="shared" si="56"/>
        <v>6.2855020310183295E-3</v>
      </c>
      <c r="AD187" s="21">
        <f t="shared" si="56"/>
        <v>0</v>
      </c>
      <c r="AE187" s="21">
        <f t="shared" si="57"/>
        <v>9.257779757440571E-3</v>
      </c>
      <c r="AF187" s="137">
        <f>VLOOKUP(T187,人口!$A$2:$E$1748,5,0)</f>
        <v>33084</v>
      </c>
      <c r="AG187" s="14">
        <f t="shared" si="58"/>
        <v>0</v>
      </c>
      <c r="AH187" s="14">
        <f t="shared" si="59"/>
        <v>0</v>
      </c>
      <c r="AI187" s="14">
        <f t="shared" si="60"/>
        <v>0</v>
      </c>
      <c r="AJ187" s="14">
        <f t="shared" si="61"/>
        <v>1</v>
      </c>
      <c r="AK187" s="14">
        <f t="shared" si="62"/>
        <v>0</v>
      </c>
      <c r="AL187" s="14">
        <f t="shared" si="63"/>
        <v>0</v>
      </c>
      <c r="AM187" s="14">
        <f t="shared" si="64"/>
        <v>0</v>
      </c>
      <c r="AN187" s="14">
        <f t="shared" si="65"/>
        <v>0</v>
      </c>
      <c r="AO187" s="5" t="str">
        <f t="shared" si="66"/>
        <v>3万～10万人未満の市町村平均</v>
      </c>
    </row>
    <row r="188" spans="1:41" s="5" customFormat="1" ht="18" customHeight="1" x14ac:dyDescent="0.3">
      <c r="A188" s="5" t="str">
        <f t="shared" si="49"/>
        <v>02205</v>
      </c>
      <c r="B188" s="22">
        <v>2</v>
      </c>
      <c r="C188" s="23" t="s">
        <v>29</v>
      </c>
      <c r="D188" s="23">
        <v>2205</v>
      </c>
      <c r="E188" s="24" t="s">
        <v>306</v>
      </c>
      <c r="F188" s="25">
        <v>62.403275615409605</v>
      </c>
      <c r="G188" s="26">
        <v>6.53813123765193</v>
      </c>
      <c r="H188" s="26">
        <v>15.196080694217967</v>
      </c>
      <c r="I188" s="26">
        <f t="shared" si="50"/>
        <v>84.137487547279505</v>
      </c>
      <c r="J188" s="26">
        <v>79.181774456843115</v>
      </c>
      <c r="K188" s="26">
        <v>135.15982542934904</v>
      </c>
      <c r="L188" s="26">
        <f t="shared" si="51"/>
        <v>214.34159988619217</v>
      </c>
      <c r="M188" s="26">
        <v>51.499702282832111</v>
      </c>
      <c r="N188" s="26">
        <v>53.425855830342144</v>
      </c>
      <c r="O188" s="26">
        <v>3.3492473169457555</v>
      </c>
      <c r="P188" s="26">
        <v>0</v>
      </c>
      <c r="Q188" s="26">
        <f t="shared" si="47"/>
        <v>108.27480543012</v>
      </c>
      <c r="R188" s="27">
        <v>2.8274129418479412</v>
      </c>
      <c r="S188" s="143">
        <f t="shared" si="52"/>
        <v>409.58130580543968</v>
      </c>
      <c r="T188" s="140" t="str">
        <f t="shared" si="53"/>
        <v>02205</v>
      </c>
      <c r="U188" s="5" t="str">
        <f t="shared" si="48"/>
        <v>青森県五所川原市</v>
      </c>
      <c r="V188" s="21">
        <f t="shared" si="54"/>
        <v>0.152358700777844</v>
      </c>
      <c r="W188" s="21">
        <f t="shared" si="54"/>
        <v>1.5962963018526264E-2</v>
      </c>
      <c r="X188" s="21">
        <f t="shared" si="54"/>
        <v>3.7101499699394108E-2</v>
      </c>
      <c r="Y188" s="21">
        <f t="shared" si="55"/>
        <v>0.19332370236266652</v>
      </c>
      <c r="Z188" s="21">
        <f t="shared" si="55"/>
        <v>0.32999510356938261</v>
      </c>
      <c r="AA188" s="21">
        <f t="shared" si="56"/>
        <v>0.1257374336984404</v>
      </c>
      <c r="AB188" s="21">
        <f t="shared" si="56"/>
        <v>0.13044017164133126</v>
      </c>
      <c r="AC188" s="21">
        <f t="shared" si="56"/>
        <v>8.1772465429287029E-3</v>
      </c>
      <c r="AD188" s="21">
        <f t="shared" si="56"/>
        <v>0</v>
      </c>
      <c r="AE188" s="21">
        <f t="shared" si="57"/>
        <v>6.9031786894859547E-3</v>
      </c>
      <c r="AF188" s="137">
        <f>VLOOKUP(T188,人口!$A$2:$E$1748,5,0)</f>
        <v>53965</v>
      </c>
      <c r="AG188" s="14">
        <f t="shared" si="58"/>
        <v>0</v>
      </c>
      <c r="AH188" s="14">
        <f t="shared" si="59"/>
        <v>0</v>
      </c>
      <c r="AI188" s="14">
        <f t="shared" si="60"/>
        <v>0</v>
      </c>
      <c r="AJ188" s="14">
        <f t="shared" si="61"/>
        <v>1</v>
      </c>
      <c r="AK188" s="14">
        <f t="shared" si="62"/>
        <v>0</v>
      </c>
      <c r="AL188" s="14">
        <f t="shared" si="63"/>
        <v>0</v>
      </c>
      <c r="AM188" s="14">
        <f t="shared" si="64"/>
        <v>0</v>
      </c>
      <c r="AN188" s="14">
        <f t="shared" si="65"/>
        <v>0</v>
      </c>
      <c r="AO188" s="5" t="str">
        <f t="shared" si="66"/>
        <v>3万～10万人未満の市町村平均</v>
      </c>
    </row>
    <row r="189" spans="1:41" s="5" customFormat="1" ht="18" customHeight="1" x14ac:dyDescent="0.3">
      <c r="A189" s="5" t="str">
        <f t="shared" si="49"/>
        <v>02206</v>
      </c>
      <c r="B189" s="22">
        <v>2</v>
      </c>
      <c r="C189" s="23" t="s">
        <v>29</v>
      </c>
      <c r="D189" s="23">
        <v>2206</v>
      </c>
      <c r="E189" s="24" t="s">
        <v>358</v>
      </c>
      <c r="F189" s="25">
        <v>156.07398919450497</v>
      </c>
      <c r="G189" s="26">
        <v>8.7451857808003091</v>
      </c>
      <c r="H189" s="26">
        <v>42.792976403115482</v>
      </c>
      <c r="I189" s="26">
        <f t="shared" si="50"/>
        <v>207.61215137842078</v>
      </c>
      <c r="J189" s="26">
        <v>88.409604793087084</v>
      </c>
      <c r="K189" s="26">
        <v>146.05172941028977</v>
      </c>
      <c r="L189" s="26">
        <f t="shared" si="51"/>
        <v>234.46133420337685</v>
      </c>
      <c r="M189" s="26">
        <v>62.415296245487042</v>
      </c>
      <c r="N189" s="26">
        <v>68.687636692540025</v>
      </c>
      <c r="O189" s="26">
        <v>3.7900210489007038</v>
      </c>
      <c r="P189" s="26">
        <v>9.5735380427735528</v>
      </c>
      <c r="Q189" s="26">
        <f t="shared" si="47"/>
        <v>144.46649202970133</v>
      </c>
      <c r="R189" s="27">
        <v>6.9150876858186585</v>
      </c>
      <c r="S189" s="143">
        <f t="shared" si="52"/>
        <v>593.45506529731756</v>
      </c>
      <c r="T189" s="140" t="str">
        <f t="shared" si="53"/>
        <v>02206</v>
      </c>
      <c r="U189" s="5" t="str">
        <f t="shared" si="48"/>
        <v>青森県十和田市</v>
      </c>
      <c r="V189" s="21">
        <f t="shared" si="54"/>
        <v>0.26299209210778712</v>
      </c>
      <c r="W189" s="21">
        <f t="shared" si="54"/>
        <v>1.4736053818024153E-2</v>
      </c>
      <c r="X189" s="21">
        <f t="shared" si="54"/>
        <v>7.2108199770232723E-2</v>
      </c>
      <c r="Y189" s="21">
        <f t="shared" si="55"/>
        <v>0.14897438738482144</v>
      </c>
      <c r="Z189" s="21">
        <f t="shared" si="55"/>
        <v>0.24610410787734821</v>
      </c>
      <c r="AA189" s="21">
        <f t="shared" si="56"/>
        <v>0.10517274161981807</v>
      </c>
      <c r="AB189" s="21">
        <f t="shared" si="56"/>
        <v>0.11574193348257616</v>
      </c>
      <c r="AC189" s="21">
        <f t="shared" si="56"/>
        <v>6.386365658538823E-3</v>
      </c>
      <c r="AD189" s="21">
        <f t="shared" si="56"/>
        <v>1.6131866762275026E-2</v>
      </c>
      <c r="AE189" s="21">
        <f t="shared" si="57"/>
        <v>1.1652251518578309E-2</v>
      </c>
      <c r="AF189" s="137">
        <f>VLOOKUP(T189,人口!$A$2:$E$1748,5,0)</f>
        <v>61067</v>
      </c>
      <c r="AG189" s="14">
        <f t="shared" si="58"/>
        <v>0</v>
      </c>
      <c r="AH189" s="14">
        <f t="shared" si="59"/>
        <v>0</v>
      </c>
      <c r="AI189" s="14">
        <f t="shared" si="60"/>
        <v>0</v>
      </c>
      <c r="AJ189" s="14">
        <f t="shared" si="61"/>
        <v>1</v>
      </c>
      <c r="AK189" s="14">
        <f t="shared" si="62"/>
        <v>0</v>
      </c>
      <c r="AL189" s="14">
        <f t="shared" si="63"/>
        <v>0</v>
      </c>
      <c r="AM189" s="14">
        <f t="shared" si="64"/>
        <v>0</v>
      </c>
      <c r="AN189" s="14">
        <f t="shared" si="65"/>
        <v>0</v>
      </c>
      <c r="AO189" s="5" t="str">
        <f t="shared" si="66"/>
        <v>3万～10万人未満の市町村平均</v>
      </c>
    </row>
    <row r="190" spans="1:41" s="5" customFormat="1" ht="18" customHeight="1" x14ac:dyDescent="0.3">
      <c r="A190" s="5" t="str">
        <f t="shared" si="49"/>
        <v>02207</v>
      </c>
      <c r="B190" s="22">
        <v>2</v>
      </c>
      <c r="C190" s="23" t="s">
        <v>29</v>
      </c>
      <c r="D190" s="23">
        <v>2207</v>
      </c>
      <c r="E190" s="24" t="s">
        <v>409</v>
      </c>
      <c r="F190" s="25">
        <v>196.93057053007223</v>
      </c>
      <c r="G190" s="26">
        <v>4.1623334466657518</v>
      </c>
      <c r="H190" s="26">
        <v>21.294842176847251</v>
      </c>
      <c r="I190" s="26">
        <f t="shared" si="50"/>
        <v>222.38774615358523</v>
      </c>
      <c r="J190" s="26">
        <v>60.577472198616817</v>
      </c>
      <c r="K190" s="26">
        <v>102.80058527289806</v>
      </c>
      <c r="L190" s="26">
        <f t="shared" si="51"/>
        <v>163.37805747151486</v>
      </c>
      <c r="M190" s="26">
        <v>40.84514031345153</v>
      </c>
      <c r="N190" s="26">
        <v>28.348806065595813</v>
      </c>
      <c r="O190" s="26">
        <v>2.4655276366716774</v>
      </c>
      <c r="P190" s="26">
        <v>0</v>
      </c>
      <c r="Q190" s="26">
        <f t="shared" si="47"/>
        <v>71.659474015719027</v>
      </c>
      <c r="R190" s="27">
        <v>5.1880891865264003</v>
      </c>
      <c r="S190" s="143">
        <f t="shared" si="52"/>
        <v>462.61336682734549</v>
      </c>
      <c r="T190" s="140" t="str">
        <f t="shared" si="53"/>
        <v>02207</v>
      </c>
      <c r="U190" s="5" t="str">
        <f t="shared" si="48"/>
        <v>青森県三沢市</v>
      </c>
      <c r="V190" s="21">
        <f t="shared" si="54"/>
        <v>0.42569148375595856</v>
      </c>
      <c r="W190" s="21">
        <f t="shared" si="54"/>
        <v>8.9974344563614819E-3</v>
      </c>
      <c r="X190" s="21">
        <f t="shared" si="54"/>
        <v>4.6031618850293221E-2</v>
      </c>
      <c r="Y190" s="21">
        <f t="shared" si="55"/>
        <v>0.1309462210615831</v>
      </c>
      <c r="Z190" s="21">
        <f t="shared" si="55"/>
        <v>0.22221706644128345</v>
      </c>
      <c r="AA190" s="21">
        <f t="shared" si="56"/>
        <v>8.8292174939890083E-2</v>
      </c>
      <c r="AB190" s="21">
        <f t="shared" si="56"/>
        <v>6.1279695094015797E-2</v>
      </c>
      <c r="AC190" s="21">
        <f t="shared" si="56"/>
        <v>5.3295641965136961E-3</v>
      </c>
      <c r="AD190" s="21">
        <f t="shared" si="56"/>
        <v>0</v>
      </c>
      <c r="AE190" s="21">
        <f t="shared" si="57"/>
        <v>1.1214741204100737E-2</v>
      </c>
      <c r="AF190" s="137">
        <f>VLOOKUP(T190,人口!$A$2:$E$1748,5,0)</f>
        <v>39726</v>
      </c>
      <c r="AG190" s="14">
        <f t="shared" si="58"/>
        <v>0</v>
      </c>
      <c r="AH190" s="14">
        <f t="shared" si="59"/>
        <v>0</v>
      </c>
      <c r="AI190" s="14">
        <f t="shared" si="60"/>
        <v>0</v>
      </c>
      <c r="AJ190" s="14">
        <f t="shared" si="61"/>
        <v>1</v>
      </c>
      <c r="AK190" s="14">
        <f t="shared" si="62"/>
        <v>0</v>
      </c>
      <c r="AL190" s="14">
        <f t="shared" si="63"/>
        <v>0</v>
      </c>
      <c r="AM190" s="14">
        <f t="shared" si="64"/>
        <v>0</v>
      </c>
      <c r="AN190" s="14">
        <f t="shared" si="65"/>
        <v>0</v>
      </c>
      <c r="AO190" s="5" t="str">
        <f t="shared" si="66"/>
        <v>3万～10万人未満の市町村平均</v>
      </c>
    </row>
    <row r="191" spans="1:41" s="5" customFormat="1" ht="18" customHeight="1" x14ac:dyDescent="0.3">
      <c r="A191" s="5" t="str">
        <f t="shared" si="49"/>
        <v>02208</v>
      </c>
      <c r="B191" s="22">
        <v>2</v>
      </c>
      <c r="C191" s="23" t="s">
        <v>29</v>
      </c>
      <c r="D191" s="23">
        <v>2208</v>
      </c>
      <c r="E191" s="24" t="s">
        <v>464</v>
      </c>
      <c r="F191" s="25">
        <v>29.966140359353229</v>
      </c>
      <c r="G191" s="26">
        <v>6.9506147323665539</v>
      </c>
      <c r="H191" s="26">
        <v>21.040727115071029</v>
      </c>
      <c r="I191" s="26">
        <f t="shared" si="50"/>
        <v>57.957482206790814</v>
      </c>
      <c r="J191" s="26">
        <v>81.797062897807336</v>
      </c>
      <c r="K191" s="26">
        <v>152.6765388049927</v>
      </c>
      <c r="L191" s="26">
        <f t="shared" si="51"/>
        <v>234.47360170280004</v>
      </c>
      <c r="M191" s="26">
        <v>52.394214357345398</v>
      </c>
      <c r="N191" s="26">
        <v>41.368471580446844</v>
      </c>
      <c r="O191" s="26">
        <v>3.5245762091976185</v>
      </c>
      <c r="P191" s="26">
        <v>33.348172927443017</v>
      </c>
      <c r="Q191" s="26">
        <f t="shared" si="47"/>
        <v>130.63543507443288</v>
      </c>
      <c r="R191" s="27">
        <v>7.3609428145375837</v>
      </c>
      <c r="S191" s="143">
        <f t="shared" si="52"/>
        <v>430.42746179856124</v>
      </c>
      <c r="T191" s="140" t="str">
        <f t="shared" si="53"/>
        <v>02208</v>
      </c>
      <c r="U191" s="5" t="str">
        <f t="shared" si="48"/>
        <v>青森県むつ市</v>
      </c>
      <c r="V191" s="21">
        <f t="shared" si="54"/>
        <v>6.9619489969664841E-2</v>
      </c>
      <c r="W191" s="21">
        <f t="shared" si="54"/>
        <v>1.6148167459676215E-2</v>
      </c>
      <c r="X191" s="21">
        <f t="shared" si="54"/>
        <v>4.8883328742899836E-2</v>
      </c>
      <c r="Y191" s="21">
        <f t="shared" si="55"/>
        <v>0.19003681260488003</v>
      </c>
      <c r="Z191" s="21">
        <f t="shared" si="55"/>
        <v>0.35470910282310208</v>
      </c>
      <c r="AA191" s="21">
        <f t="shared" si="56"/>
        <v>0.12172600265423059</v>
      </c>
      <c r="AB191" s="21">
        <f t="shared" si="56"/>
        <v>9.6110204975274477E-2</v>
      </c>
      <c r="AC191" s="21">
        <f t="shared" si="56"/>
        <v>8.1885486452700114E-3</v>
      </c>
      <c r="AD191" s="21">
        <f t="shared" si="56"/>
        <v>7.7476870987961868E-2</v>
      </c>
      <c r="AE191" s="21">
        <f t="shared" si="57"/>
        <v>1.7101471137040237E-2</v>
      </c>
      <c r="AF191" s="137">
        <f>VLOOKUP(T191,人口!$A$2:$E$1748,5,0)</f>
        <v>56790</v>
      </c>
      <c r="AG191" s="14">
        <f t="shared" si="58"/>
        <v>0</v>
      </c>
      <c r="AH191" s="14">
        <f t="shared" si="59"/>
        <v>0</v>
      </c>
      <c r="AI191" s="14">
        <f t="shared" si="60"/>
        <v>0</v>
      </c>
      <c r="AJ191" s="14">
        <f t="shared" si="61"/>
        <v>1</v>
      </c>
      <c r="AK191" s="14">
        <f t="shared" si="62"/>
        <v>0</v>
      </c>
      <c r="AL191" s="14">
        <f t="shared" si="63"/>
        <v>0</v>
      </c>
      <c r="AM191" s="14">
        <f t="shared" si="64"/>
        <v>0</v>
      </c>
      <c r="AN191" s="14">
        <f t="shared" si="65"/>
        <v>0</v>
      </c>
      <c r="AO191" s="5" t="str">
        <f t="shared" si="66"/>
        <v>3万～10万人未満の市町村平均</v>
      </c>
    </row>
    <row r="192" spans="1:41" s="5" customFormat="1" ht="18" customHeight="1" x14ac:dyDescent="0.3">
      <c r="A192" s="5" t="str">
        <f t="shared" si="49"/>
        <v>02209</v>
      </c>
      <c r="B192" s="22">
        <v>2</v>
      </c>
      <c r="C192" s="23" t="s">
        <v>29</v>
      </c>
      <c r="D192" s="23">
        <v>2209</v>
      </c>
      <c r="E192" s="24" t="s">
        <v>517</v>
      </c>
      <c r="F192" s="25">
        <v>12.906361057495738</v>
      </c>
      <c r="G192" s="26">
        <v>3.3909357422643769</v>
      </c>
      <c r="H192" s="26">
        <v>20.329204942097615</v>
      </c>
      <c r="I192" s="26">
        <f t="shared" si="50"/>
        <v>36.62650174185773</v>
      </c>
      <c r="J192" s="26">
        <v>32.050339757315797</v>
      </c>
      <c r="K192" s="26">
        <v>71.617565255793224</v>
      </c>
      <c r="L192" s="26">
        <f t="shared" si="51"/>
        <v>103.66790501310902</v>
      </c>
      <c r="M192" s="26">
        <v>30.938657836991304</v>
      </c>
      <c r="N192" s="26">
        <v>47.830190274624577</v>
      </c>
      <c r="O192" s="26">
        <v>1.9859022634602108</v>
      </c>
      <c r="P192" s="26">
        <v>0</v>
      </c>
      <c r="Q192" s="26">
        <f t="shared" si="47"/>
        <v>80.754750375076085</v>
      </c>
      <c r="R192" s="27">
        <v>1.3541459561683373</v>
      </c>
      <c r="S192" s="143">
        <f t="shared" si="52"/>
        <v>222.40330308621117</v>
      </c>
      <c r="T192" s="140" t="str">
        <f t="shared" si="53"/>
        <v>02209</v>
      </c>
      <c r="U192" s="5" t="str">
        <f t="shared" si="48"/>
        <v>青森県つがる市</v>
      </c>
      <c r="V192" s="21">
        <f t="shared" si="54"/>
        <v>5.8031337117744108E-2</v>
      </c>
      <c r="W192" s="21">
        <f t="shared" si="54"/>
        <v>1.5246786784231948E-2</v>
      </c>
      <c r="X192" s="21">
        <f t="shared" si="54"/>
        <v>9.1406938026533338E-2</v>
      </c>
      <c r="Y192" s="21">
        <f t="shared" si="55"/>
        <v>0.14410909960672655</v>
      </c>
      <c r="Z192" s="21">
        <f t="shared" si="55"/>
        <v>0.32201664391662294</v>
      </c>
      <c r="AA192" s="21">
        <f t="shared" si="56"/>
        <v>0.13911060405878242</v>
      </c>
      <c r="AB192" s="21">
        <f t="shared" si="56"/>
        <v>0.21506061111009647</v>
      </c>
      <c r="AC192" s="21">
        <f t="shared" si="56"/>
        <v>8.9292840344660108E-3</v>
      </c>
      <c r="AD192" s="21">
        <f t="shared" si="56"/>
        <v>0</v>
      </c>
      <c r="AE192" s="21">
        <f t="shared" si="57"/>
        <v>6.0886953447963129E-3</v>
      </c>
      <c r="AF192" s="137">
        <f>VLOOKUP(T192,人口!$A$2:$E$1748,5,0)</f>
        <v>31998</v>
      </c>
      <c r="AG192" s="14">
        <f t="shared" si="58"/>
        <v>0</v>
      </c>
      <c r="AH192" s="14">
        <f t="shared" si="59"/>
        <v>0</v>
      </c>
      <c r="AI192" s="14">
        <f t="shared" si="60"/>
        <v>0</v>
      </c>
      <c r="AJ192" s="14">
        <f t="shared" si="61"/>
        <v>1</v>
      </c>
      <c r="AK192" s="14">
        <f t="shared" si="62"/>
        <v>0</v>
      </c>
      <c r="AL192" s="14">
        <f t="shared" si="63"/>
        <v>0</v>
      </c>
      <c r="AM192" s="14">
        <f t="shared" si="64"/>
        <v>0</v>
      </c>
      <c r="AN192" s="14">
        <f t="shared" si="65"/>
        <v>0</v>
      </c>
      <c r="AO192" s="5" t="str">
        <f t="shared" si="66"/>
        <v>3万～10万人未満の市町村平均</v>
      </c>
    </row>
    <row r="193" spans="1:41" s="5" customFormat="1" ht="18" customHeight="1" x14ac:dyDescent="0.3">
      <c r="A193" s="5" t="str">
        <f t="shared" si="49"/>
        <v>02210</v>
      </c>
      <c r="B193" s="22">
        <v>2</v>
      </c>
      <c r="C193" s="23" t="s">
        <v>29</v>
      </c>
      <c r="D193" s="23">
        <v>2210</v>
      </c>
      <c r="E193" s="24" t="s">
        <v>571</v>
      </c>
      <c r="F193" s="25">
        <v>173.74097982901105</v>
      </c>
      <c r="G193" s="26">
        <v>2.8150659282147394</v>
      </c>
      <c r="H193" s="26">
        <v>16.009248891901873</v>
      </c>
      <c r="I193" s="26">
        <f t="shared" si="50"/>
        <v>192.56529464912768</v>
      </c>
      <c r="J193" s="26">
        <v>28.073173003775732</v>
      </c>
      <c r="K193" s="26">
        <v>63.505338465145847</v>
      </c>
      <c r="L193" s="26">
        <f t="shared" si="51"/>
        <v>91.578511468921576</v>
      </c>
      <c r="M193" s="26">
        <v>27.822190502655005</v>
      </c>
      <c r="N193" s="26">
        <v>34.180230531227537</v>
      </c>
      <c r="O193" s="26">
        <v>1.9309141577840518</v>
      </c>
      <c r="P193" s="26">
        <v>0</v>
      </c>
      <c r="Q193" s="26">
        <f t="shared" si="47"/>
        <v>63.933335191666593</v>
      </c>
      <c r="R193" s="27">
        <v>2.8355510916122215</v>
      </c>
      <c r="S193" s="143">
        <f t="shared" si="52"/>
        <v>350.91269240132806</v>
      </c>
      <c r="T193" s="140" t="str">
        <f t="shared" si="53"/>
        <v>02210</v>
      </c>
      <c r="U193" s="5" t="str">
        <f t="shared" si="48"/>
        <v>青森県平川市</v>
      </c>
      <c r="V193" s="21">
        <f t="shared" si="54"/>
        <v>0.49511170040640434</v>
      </c>
      <c r="W193" s="21">
        <f t="shared" si="54"/>
        <v>8.0221262700729996E-3</v>
      </c>
      <c r="X193" s="21">
        <f t="shared" si="54"/>
        <v>4.5621743637567228E-2</v>
      </c>
      <c r="Y193" s="21">
        <f t="shared" si="55"/>
        <v>8.0000449147816247E-2</v>
      </c>
      <c r="Z193" s="21">
        <f t="shared" si="55"/>
        <v>0.18097190509289629</v>
      </c>
      <c r="AA193" s="21">
        <f t="shared" si="56"/>
        <v>7.928522138160686E-2</v>
      </c>
      <c r="AB193" s="21">
        <f t="shared" si="56"/>
        <v>9.740380234561781E-2</v>
      </c>
      <c r="AC193" s="21">
        <f t="shared" si="56"/>
        <v>5.502548638439457E-3</v>
      </c>
      <c r="AD193" s="21">
        <f t="shared" si="56"/>
        <v>0</v>
      </c>
      <c r="AE193" s="21">
        <f t="shared" si="57"/>
        <v>8.0805030795788064E-3</v>
      </c>
      <c r="AF193" s="137">
        <f>VLOOKUP(T193,人口!$A$2:$E$1748,5,0)</f>
        <v>31112</v>
      </c>
      <c r="AG193" s="14">
        <f t="shared" si="58"/>
        <v>0</v>
      </c>
      <c r="AH193" s="14">
        <f t="shared" si="59"/>
        <v>0</v>
      </c>
      <c r="AI193" s="14">
        <f t="shared" si="60"/>
        <v>0</v>
      </c>
      <c r="AJ193" s="14">
        <f t="shared" si="61"/>
        <v>1</v>
      </c>
      <c r="AK193" s="14">
        <f t="shared" si="62"/>
        <v>0</v>
      </c>
      <c r="AL193" s="14">
        <f t="shared" si="63"/>
        <v>0</v>
      </c>
      <c r="AM193" s="14">
        <f t="shared" si="64"/>
        <v>0</v>
      </c>
      <c r="AN193" s="14">
        <f t="shared" si="65"/>
        <v>0</v>
      </c>
      <c r="AO193" s="5" t="str">
        <f t="shared" si="66"/>
        <v>3万～10万人未満の市町村平均</v>
      </c>
    </row>
    <row r="194" spans="1:41" s="5" customFormat="1" ht="18" customHeight="1" x14ac:dyDescent="0.3">
      <c r="A194" s="5" t="str">
        <f t="shared" si="49"/>
        <v>02301</v>
      </c>
      <c r="B194" s="22">
        <v>2</v>
      </c>
      <c r="C194" s="23" t="s">
        <v>29</v>
      </c>
      <c r="D194" s="23">
        <v>2301</v>
      </c>
      <c r="E194" s="24" t="s">
        <v>622</v>
      </c>
      <c r="F194" s="25">
        <v>24.022021215284468</v>
      </c>
      <c r="G194" s="26">
        <v>0.96424713050171851</v>
      </c>
      <c r="H194" s="26">
        <v>3.9133719513537906</v>
      </c>
      <c r="I194" s="26">
        <f t="shared" si="50"/>
        <v>28.899640297139978</v>
      </c>
      <c r="J194" s="26">
        <v>8.9184951443019642</v>
      </c>
      <c r="K194" s="26">
        <v>26.024529899254954</v>
      </c>
      <c r="L194" s="26">
        <f t="shared" si="51"/>
        <v>34.943025043556915</v>
      </c>
      <c r="M194" s="26">
        <v>9.0390285963717272</v>
      </c>
      <c r="N194" s="26">
        <v>10.840098449726302</v>
      </c>
      <c r="O194" s="26">
        <v>0.67487659268911604</v>
      </c>
      <c r="P194" s="26">
        <v>0</v>
      </c>
      <c r="Q194" s="26">
        <f t="shared" si="47"/>
        <v>20.554003638787144</v>
      </c>
      <c r="R194" s="27">
        <v>0</v>
      </c>
      <c r="S194" s="143">
        <f t="shared" si="52"/>
        <v>84.396668979484048</v>
      </c>
      <c r="T194" s="140" t="str">
        <f t="shared" si="53"/>
        <v>02301</v>
      </c>
      <c r="U194" s="5" t="str">
        <f t="shared" si="48"/>
        <v>青森県平内町</v>
      </c>
      <c r="V194" s="21">
        <f t="shared" si="54"/>
        <v>0.28463233805026089</v>
      </c>
      <c r="W194" s="21">
        <f t="shared" si="54"/>
        <v>1.1425179952731511E-2</v>
      </c>
      <c r="X194" s="21">
        <f t="shared" si="54"/>
        <v>4.6368796288691096E-2</v>
      </c>
      <c r="Y194" s="21">
        <f t="shared" si="55"/>
        <v>0.10567354437258605</v>
      </c>
      <c r="Z194" s="21">
        <f t="shared" si="55"/>
        <v>0.30835968070708153</v>
      </c>
      <c r="AA194" s="21">
        <f t="shared" si="56"/>
        <v>0.10710172220859832</v>
      </c>
      <c r="AB194" s="21">
        <f t="shared" si="56"/>
        <v>0.12844225466246087</v>
      </c>
      <c r="AC194" s="21">
        <f t="shared" si="56"/>
        <v>7.9964837575896685E-3</v>
      </c>
      <c r="AD194" s="21">
        <f t="shared" si="56"/>
        <v>0</v>
      </c>
      <c r="AE194" s="21">
        <f t="shared" si="57"/>
        <v>0</v>
      </c>
      <c r="AF194" s="137">
        <f>VLOOKUP(T194,人口!$A$2:$E$1748,5,0)</f>
        <v>10874</v>
      </c>
      <c r="AG194" s="14">
        <f t="shared" si="58"/>
        <v>0</v>
      </c>
      <c r="AH194" s="14">
        <f t="shared" si="59"/>
        <v>0</v>
      </c>
      <c r="AI194" s="14">
        <f t="shared" si="60"/>
        <v>1</v>
      </c>
      <c r="AJ194" s="14">
        <f t="shared" si="61"/>
        <v>0</v>
      </c>
      <c r="AK194" s="14">
        <f t="shared" si="62"/>
        <v>0</v>
      </c>
      <c r="AL194" s="14">
        <f t="shared" si="63"/>
        <v>0</v>
      </c>
      <c r="AM194" s="14">
        <f t="shared" si="64"/>
        <v>0</v>
      </c>
      <c r="AN194" s="14">
        <f t="shared" si="65"/>
        <v>0</v>
      </c>
      <c r="AO194" s="5" t="str">
        <f t="shared" si="66"/>
        <v>1万～3万人未満の市町村平均</v>
      </c>
    </row>
    <row r="195" spans="1:41" s="5" customFormat="1" ht="18" customHeight="1" x14ac:dyDescent="0.3">
      <c r="A195" s="5" t="str">
        <f t="shared" si="49"/>
        <v>02303</v>
      </c>
      <c r="B195" s="22">
        <v>2</v>
      </c>
      <c r="C195" s="23" t="s">
        <v>29</v>
      </c>
      <c r="D195" s="23">
        <v>2303</v>
      </c>
      <c r="E195" s="24" t="s">
        <v>675</v>
      </c>
      <c r="F195" s="25">
        <v>0</v>
      </c>
      <c r="G195" s="26">
        <v>0.52497899327315789</v>
      </c>
      <c r="H195" s="26">
        <v>0.66069916061817247</v>
      </c>
      <c r="I195" s="26">
        <f t="shared" si="50"/>
        <v>1.1856781538913304</v>
      </c>
      <c r="J195" s="26">
        <v>2.3099705891773104</v>
      </c>
      <c r="K195" s="26">
        <v>7.4792832179050519</v>
      </c>
      <c r="L195" s="26">
        <f t="shared" si="51"/>
        <v>9.7892538070823623</v>
      </c>
      <c r="M195" s="26">
        <v>1.9927564364601869</v>
      </c>
      <c r="N195" s="26">
        <v>2.6895761355512664</v>
      </c>
      <c r="O195" s="26">
        <v>0.15993718772851315</v>
      </c>
      <c r="P195" s="26">
        <v>0</v>
      </c>
      <c r="Q195" s="26">
        <f t="shared" si="47"/>
        <v>4.842269759739966</v>
      </c>
      <c r="R195" s="27">
        <v>0</v>
      </c>
      <c r="S195" s="143">
        <f t="shared" si="52"/>
        <v>15.817201720713658</v>
      </c>
      <c r="T195" s="140" t="str">
        <f t="shared" si="53"/>
        <v>02303</v>
      </c>
      <c r="U195" s="5" t="str">
        <f t="shared" si="48"/>
        <v>青森県今別町</v>
      </c>
      <c r="V195" s="21">
        <f t="shared" si="54"/>
        <v>0</v>
      </c>
      <c r="W195" s="21">
        <f t="shared" si="54"/>
        <v>3.3190383643249846E-2</v>
      </c>
      <c r="X195" s="21">
        <f t="shared" si="54"/>
        <v>4.177092587451444E-2</v>
      </c>
      <c r="Y195" s="21">
        <f t="shared" si="55"/>
        <v>0.14604167222273287</v>
      </c>
      <c r="Z195" s="21">
        <f t="shared" si="55"/>
        <v>0.47285754774881844</v>
      </c>
      <c r="AA195" s="21">
        <f t="shared" si="56"/>
        <v>0.12598666133533229</v>
      </c>
      <c r="AB195" s="21">
        <f t="shared" si="56"/>
        <v>0.17004121102085276</v>
      </c>
      <c r="AC195" s="21">
        <f t="shared" si="56"/>
        <v>1.0111598154499411E-2</v>
      </c>
      <c r="AD195" s="21">
        <f t="shared" si="56"/>
        <v>0</v>
      </c>
      <c r="AE195" s="21">
        <f t="shared" si="57"/>
        <v>0</v>
      </c>
      <c r="AF195" s="137">
        <f>VLOOKUP(T195,人口!$A$2:$E$1748,5,0)</f>
        <v>2577</v>
      </c>
      <c r="AG195" s="14">
        <f t="shared" si="58"/>
        <v>1</v>
      </c>
      <c r="AH195" s="14">
        <f t="shared" si="59"/>
        <v>0</v>
      </c>
      <c r="AI195" s="14">
        <f t="shared" si="60"/>
        <v>0</v>
      </c>
      <c r="AJ195" s="14">
        <f t="shared" si="61"/>
        <v>0</v>
      </c>
      <c r="AK195" s="14">
        <f t="shared" si="62"/>
        <v>0</v>
      </c>
      <c r="AL195" s="14">
        <f t="shared" si="63"/>
        <v>0</v>
      </c>
      <c r="AM195" s="14">
        <f t="shared" si="64"/>
        <v>0</v>
      </c>
      <c r="AN195" s="14">
        <f t="shared" si="65"/>
        <v>0</v>
      </c>
      <c r="AO195" s="5" t="str">
        <f t="shared" si="66"/>
        <v>5千人未満の市町村平均</v>
      </c>
    </row>
    <row r="196" spans="1:41" s="5" customFormat="1" ht="18" customHeight="1" x14ac:dyDescent="0.3">
      <c r="A196" s="5" t="str">
        <f t="shared" si="49"/>
        <v>02304</v>
      </c>
      <c r="B196" s="22">
        <v>2</v>
      </c>
      <c r="C196" s="23" t="s">
        <v>29</v>
      </c>
      <c r="D196" s="23">
        <v>2304</v>
      </c>
      <c r="E196" s="24" t="s">
        <v>728</v>
      </c>
      <c r="F196" s="25">
        <v>0</v>
      </c>
      <c r="G196" s="26">
        <v>0.1848140333461627</v>
      </c>
      <c r="H196" s="26">
        <v>1.1181062718153687</v>
      </c>
      <c r="I196" s="26">
        <f t="shared" si="50"/>
        <v>1.3029203051615315</v>
      </c>
      <c r="J196" s="26">
        <v>2.0408087987862156</v>
      </c>
      <c r="K196" s="26">
        <v>6.0815328280991006</v>
      </c>
      <c r="L196" s="26">
        <f t="shared" si="51"/>
        <v>8.1223416268853157</v>
      </c>
      <c r="M196" s="26">
        <v>2.3158631110619585</v>
      </c>
      <c r="N196" s="26">
        <v>3.5989319309344312</v>
      </c>
      <c r="O196" s="26">
        <v>0.17148096612102515</v>
      </c>
      <c r="P196" s="26">
        <v>0</v>
      </c>
      <c r="Q196" s="26">
        <f t="shared" si="47"/>
        <v>6.086276008117415</v>
      </c>
      <c r="R196" s="27">
        <v>0</v>
      </c>
      <c r="S196" s="143">
        <f t="shared" si="52"/>
        <v>15.511537940164263</v>
      </c>
      <c r="T196" s="140" t="str">
        <f t="shared" si="53"/>
        <v>02304</v>
      </c>
      <c r="U196" s="5" t="str">
        <f t="shared" si="48"/>
        <v>青森県蓬田村</v>
      </c>
      <c r="V196" s="21">
        <f t="shared" si="54"/>
        <v>0</v>
      </c>
      <c r="W196" s="21">
        <f t="shared" si="54"/>
        <v>1.1914616981184109E-2</v>
      </c>
      <c r="X196" s="21">
        <f t="shared" si="54"/>
        <v>7.2082231699297783E-2</v>
      </c>
      <c r="Y196" s="21">
        <f t="shared" si="55"/>
        <v>0.13156714741366282</v>
      </c>
      <c r="Z196" s="21">
        <f t="shared" si="55"/>
        <v>0.39206510995612459</v>
      </c>
      <c r="AA196" s="21">
        <f t="shared" si="56"/>
        <v>0.14929938733318368</v>
      </c>
      <c r="AB196" s="21">
        <f t="shared" si="56"/>
        <v>0.23201644768025623</v>
      </c>
      <c r="AC196" s="21">
        <f t="shared" si="56"/>
        <v>1.1055058936290697E-2</v>
      </c>
      <c r="AD196" s="21">
        <f t="shared" si="56"/>
        <v>0</v>
      </c>
      <c r="AE196" s="21">
        <f t="shared" si="57"/>
        <v>0</v>
      </c>
      <c r="AF196" s="137">
        <f>VLOOKUP(T196,人口!$A$2:$E$1748,5,0)</f>
        <v>2763</v>
      </c>
      <c r="AG196" s="14">
        <f t="shared" si="58"/>
        <v>1</v>
      </c>
      <c r="AH196" s="14">
        <f t="shared" si="59"/>
        <v>0</v>
      </c>
      <c r="AI196" s="14">
        <f t="shared" si="60"/>
        <v>0</v>
      </c>
      <c r="AJ196" s="14">
        <f t="shared" si="61"/>
        <v>0</v>
      </c>
      <c r="AK196" s="14">
        <f t="shared" si="62"/>
        <v>0</v>
      </c>
      <c r="AL196" s="14">
        <f t="shared" si="63"/>
        <v>0</v>
      </c>
      <c r="AM196" s="14">
        <f t="shared" si="64"/>
        <v>0</v>
      </c>
      <c r="AN196" s="14">
        <f t="shared" si="65"/>
        <v>0</v>
      </c>
      <c r="AO196" s="5" t="str">
        <f t="shared" si="66"/>
        <v>5千人未満の市町村平均</v>
      </c>
    </row>
    <row r="197" spans="1:41" s="5" customFormat="1" ht="18" customHeight="1" x14ac:dyDescent="0.3">
      <c r="A197" s="5" t="str">
        <f t="shared" si="49"/>
        <v>02307</v>
      </c>
      <c r="B197" s="22">
        <v>2</v>
      </c>
      <c r="C197" s="23" t="s">
        <v>29</v>
      </c>
      <c r="D197" s="23">
        <v>2307</v>
      </c>
      <c r="E197" s="24" t="s">
        <v>782</v>
      </c>
      <c r="F197" s="25">
        <v>8.1843685827518087</v>
      </c>
      <c r="G197" s="26">
        <v>0.85710856044597195</v>
      </c>
      <c r="H197" s="26">
        <v>3.5067878525118386</v>
      </c>
      <c r="I197" s="26">
        <f t="shared" si="50"/>
        <v>12.548264995709619</v>
      </c>
      <c r="J197" s="26">
        <v>6.6326285960551994</v>
      </c>
      <c r="K197" s="26">
        <v>15.111527799222831</v>
      </c>
      <c r="L197" s="26">
        <f t="shared" si="51"/>
        <v>21.744156395278029</v>
      </c>
      <c r="M197" s="26">
        <v>4.6046680276991383</v>
      </c>
      <c r="N197" s="26">
        <v>5.4368891469998761</v>
      </c>
      <c r="O197" s="26">
        <v>0.36623567900114712</v>
      </c>
      <c r="P197" s="26">
        <v>0</v>
      </c>
      <c r="Q197" s="26">
        <f t="shared" ref="Q197:Q260" si="67">SUM(M197:P197)</f>
        <v>10.407792853700162</v>
      </c>
      <c r="R197" s="27">
        <v>0.73144354792039989</v>
      </c>
      <c r="S197" s="143">
        <f t="shared" si="52"/>
        <v>45.431657792608213</v>
      </c>
      <c r="T197" s="140" t="str">
        <f t="shared" si="53"/>
        <v>02307</v>
      </c>
      <c r="U197" s="5" t="str">
        <f t="shared" ref="U197:U260" si="68">C197&amp;E197</f>
        <v>青森県外ヶ浜町</v>
      </c>
      <c r="V197" s="21">
        <f t="shared" si="54"/>
        <v>0.18014681788881179</v>
      </c>
      <c r="W197" s="21">
        <f t="shared" si="54"/>
        <v>1.8865887843199605E-2</v>
      </c>
      <c r="X197" s="21">
        <f t="shared" si="54"/>
        <v>7.7188199218263989E-2</v>
      </c>
      <c r="Y197" s="21">
        <f t="shared" si="55"/>
        <v>0.14599133992276056</v>
      </c>
      <c r="Z197" s="21">
        <f t="shared" si="55"/>
        <v>0.33262109580516991</v>
      </c>
      <c r="AA197" s="21">
        <f t="shared" si="56"/>
        <v>0.10135373110792192</v>
      </c>
      <c r="AB197" s="21">
        <f t="shared" si="56"/>
        <v>0.11967181941321245</v>
      </c>
      <c r="AC197" s="21">
        <f t="shared" si="56"/>
        <v>8.0612440046318127E-3</v>
      </c>
      <c r="AD197" s="21">
        <f t="shared" ref="AD197:AD260" si="69">P197/$S197</f>
        <v>0</v>
      </c>
      <c r="AE197" s="21">
        <f t="shared" si="57"/>
        <v>1.6099864796027905E-2</v>
      </c>
      <c r="AF197" s="137">
        <f>VLOOKUP(T197,人口!$A$2:$E$1748,5,0)</f>
        <v>5901</v>
      </c>
      <c r="AG197" s="14">
        <f t="shared" si="58"/>
        <v>0</v>
      </c>
      <c r="AH197" s="14">
        <f t="shared" si="59"/>
        <v>1</v>
      </c>
      <c r="AI197" s="14">
        <f t="shared" si="60"/>
        <v>0</v>
      </c>
      <c r="AJ197" s="14">
        <f t="shared" si="61"/>
        <v>0</v>
      </c>
      <c r="AK197" s="14">
        <f t="shared" si="62"/>
        <v>0</v>
      </c>
      <c r="AL197" s="14">
        <f t="shared" si="63"/>
        <v>0</v>
      </c>
      <c r="AM197" s="14">
        <f t="shared" si="64"/>
        <v>0</v>
      </c>
      <c r="AN197" s="14">
        <f t="shared" si="65"/>
        <v>0</v>
      </c>
      <c r="AO197" s="5" t="str">
        <f t="shared" si="66"/>
        <v>5千～1万人未満の市町村平均</v>
      </c>
    </row>
    <row r="198" spans="1:41" s="5" customFormat="1" ht="18" customHeight="1" x14ac:dyDescent="0.3">
      <c r="A198" s="5" t="str">
        <f t="shared" ref="A198:A261" si="70">0&amp;D198</f>
        <v>02321</v>
      </c>
      <c r="B198" s="22">
        <v>2</v>
      </c>
      <c r="C198" s="23" t="s">
        <v>29</v>
      </c>
      <c r="D198" s="23">
        <v>2321</v>
      </c>
      <c r="E198" s="24" t="s">
        <v>833</v>
      </c>
      <c r="F198" s="25">
        <v>3.8122175067109674</v>
      </c>
      <c r="G198" s="26">
        <v>0.95085480924475019</v>
      </c>
      <c r="H198" s="26">
        <v>6.6578146185369684</v>
      </c>
      <c r="I198" s="26">
        <f t="shared" ref="I198:I261" si="71">SUM(F198:H198)</f>
        <v>11.420886934492685</v>
      </c>
      <c r="J198" s="26">
        <v>11.867222818138739</v>
      </c>
      <c r="K198" s="26">
        <v>24.167895419210822</v>
      </c>
      <c r="L198" s="26">
        <f t="shared" ref="L198:L261" si="72">SUM(J198:K198)</f>
        <v>36.035118237349565</v>
      </c>
      <c r="M198" s="26">
        <v>8.4182817830973882</v>
      </c>
      <c r="N198" s="26">
        <v>11.908230653827161</v>
      </c>
      <c r="O198" s="26">
        <v>0.60387614924269806</v>
      </c>
      <c r="P198" s="26">
        <v>0.40657788818492063</v>
      </c>
      <c r="Q198" s="26">
        <f t="shared" si="67"/>
        <v>21.336966474352167</v>
      </c>
      <c r="R198" s="27">
        <v>0.89964503072000013</v>
      </c>
      <c r="S198" s="143">
        <f t="shared" ref="S198:S261" si="73">SUM(I198,L198,Q198,R198)</f>
        <v>69.692616676914412</v>
      </c>
      <c r="T198" s="140" t="str">
        <f t="shared" ref="T198:T261" si="74">IF(LEN(A198)=5,A198,RIGHT(A198,5))</f>
        <v>02321</v>
      </c>
      <c r="U198" s="5" t="str">
        <f t="shared" si="68"/>
        <v>青森県鰺ヶ沢町</v>
      </c>
      <c r="V198" s="21">
        <f t="shared" ref="V198:X261" si="75">F198/$S198</f>
        <v>5.4700450183753246E-2</v>
      </c>
      <c r="W198" s="21">
        <f t="shared" si="75"/>
        <v>1.3643551563758684E-2</v>
      </c>
      <c r="X198" s="21">
        <f t="shared" si="75"/>
        <v>9.5531132794191106E-2</v>
      </c>
      <c r="Y198" s="21">
        <f t="shared" ref="Y198:Z261" si="76">J198/$S198</f>
        <v>0.17027948416908475</v>
      </c>
      <c r="Z198" s="21">
        <f t="shared" si="76"/>
        <v>0.34677841888546002</v>
      </c>
      <c r="AA198" s="21">
        <f t="shared" ref="AA198:AD261" si="77">M198/$S198</f>
        <v>0.12079158717950582</v>
      </c>
      <c r="AB198" s="21">
        <f t="shared" si="77"/>
        <v>0.17086789421370294</v>
      </c>
      <c r="AC198" s="21">
        <f t="shared" si="77"/>
        <v>8.6648511425849676E-3</v>
      </c>
      <c r="AD198" s="21">
        <f t="shared" si="69"/>
        <v>5.8338731930494296E-3</v>
      </c>
      <c r="AE198" s="21">
        <f t="shared" ref="AE198:AE261" si="78">R198/$S198</f>
        <v>1.2908756674909099E-2</v>
      </c>
      <c r="AF198" s="137">
        <f>VLOOKUP(T198,人口!$A$2:$E$1748,5,0)</f>
        <v>9730</v>
      </c>
      <c r="AG198" s="14">
        <f t="shared" ref="AG198:AG261" si="79">IF(SUMIFS($AF198,$AF198,$BB$22,$AF198,$BC$22)&gt;0,1,0)</f>
        <v>0</v>
      </c>
      <c r="AH198" s="14">
        <f t="shared" ref="AH198:AH261" si="80">IF(SUMIFS($AF198,$AF198,$BB$23,$AF198,$BC$23)&gt;0,1,0)</f>
        <v>1</v>
      </c>
      <c r="AI198" s="14">
        <f t="shared" ref="AI198:AI261" si="81">IF(SUMIFS($AF198,$AF198,$BB$24,$AF198,$BC$24)&gt;0,1,0)</f>
        <v>0</v>
      </c>
      <c r="AJ198" s="14">
        <f t="shared" ref="AJ198:AJ261" si="82">IF(SUMIFS($AF198,$AF198,$BB$25,$AF198,$BC$25)&gt;0,1,0)</f>
        <v>0</v>
      </c>
      <c r="AK198" s="14">
        <f t="shared" ref="AK198:AK261" si="83">IF(SUMIFS($AF198,$AF198,$BB$26,$AF198,$BC$26)&gt;0,1,0)</f>
        <v>0</v>
      </c>
      <c r="AL198" s="14">
        <f t="shared" ref="AL198:AL261" si="84">IF(SUMIFS($AF198,$AF198,$BB$27,$AF198,$BC$27)&gt;0,1,0)</f>
        <v>0</v>
      </c>
      <c r="AM198" s="14">
        <f t="shared" ref="AM198:AM261" si="85">IF(SUMIFS($AF198,$AF198,$BB$28,$AF198,$BC$2)&gt;0,1,0)</f>
        <v>0</v>
      </c>
      <c r="AN198" s="14">
        <f t="shared" ref="AN198:AN261" si="86">IF(SUMIFS($AF198,$AF198,$BB$29)&gt;0,1,0)</f>
        <v>0</v>
      </c>
      <c r="AO198" s="5" t="str">
        <f t="shared" ref="AO198:AO261" si="87">IF(AG198=1,$AG$4,IF(AH198=1,$AH$4,IF(AI198=1,$AI$4,IF(AJ198=1,$AJ$4,IF(AK198=1,$AK$4,IF(AL198=1,$AL$4,IF(AM198=1,$AM$4,IF(AN198=1,$AN$4,""))))))))</f>
        <v>5千～1万人未満の市町村平均</v>
      </c>
    </row>
    <row r="199" spans="1:41" s="5" customFormat="1" ht="18" customHeight="1" x14ac:dyDescent="0.3">
      <c r="A199" s="5" t="str">
        <f t="shared" si="70"/>
        <v>02323</v>
      </c>
      <c r="B199" s="22">
        <v>2</v>
      </c>
      <c r="C199" s="23" t="s">
        <v>29</v>
      </c>
      <c r="D199" s="23">
        <v>2323</v>
      </c>
      <c r="E199" s="24" t="s">
        <v>885</v>
      </c>
      <c r="F199" s="25">
        <v>1.0406727872264225</v>
      </c>
      <c r="G199" s="26">
        <v>1.3124474831828945</v>
      </c>
      <c r="H199" s="26">
        <v>11.841761878771861</v>
      </c>
      <c r="I199" s="26">
        <f t="shared" si="71"/>
        <v>14.194882149181177</v>
      </c>
      <c r="J199" s="26">
        <v>9.3604025613619726</v>
      </c>
      <c r="K199" s="26">
        <v>19.705643231377486</v>
      </c>
      <c r="L199" s="26">
        <f t="shared" si="72"/>
        <v>29.066045792739459</v>
      </c>
      <c r="M199" s="26">
        <v>6.5226165148672894</v>
      </c>
      <c r="N199" s="26">
        <v>9.9451768733174717</v>
      </c>
      <c r="O199" s="26">
        <v>0.49768580069652579</v>
      </c>
      <c r="P199" s="26">
        <v>0.28000336683160076</v>
      </c>
      <c r="Q199" s="26">
        <f t="shared" si="67"/>
        <v>17.245482555712886</v>
      </c>
      <c r="R199" s="27">
        <v>0.89964503072000013</v>
      </c>
      <c r="S199" s="143">
        <f t="shared" si="73"/>
        <v>61.406055528353527</v>
      </c>
      <c r="T199" s="140" t="str">
        <f t="shared" si="74"/>
        <v>02323</v>
      </c>
      <c r="U199" s="5" t="str">
        <f t="shared" si="68"/>
        <v>青森県深浦町</v>
      </c>
      <c r="V199" s="21">
        <f t="shared" si="75"/>
        <v>1.6947396771738645E-2</v>
      </c>
      <c r="W199" s="21">
        <f t="shared" si="75"/>
        <v>2.1373258254259422E-2</v>
      </c>
      <c r="X199" s="21">
        <f t="shared" si="75"/>
        <v>0.19284355226666636</v>
      </c>
      <c r="Y199" s="21">
        <f t="shared" si="76"/>
        <v>0.15243451937797758</v>
      </c>
      <c r="Z199" s="21">
        <f t="shared" si="76"/>
        <v>0.3209071656178703</v>
      </c>
      <c r="AA199" s="21">
        <f t="shared" si="77"/>
        <v>0.10622106335841011</v>
      </c>
      <c r="AB199" s="21">
        <f t="shared" si="77"/>
        <v>0.16195759176756441</v>
      </c>
      <c r="AC199" s="21">
        <f t="shared" si="77"/>
        <v>8.1048326002103356E-3</v>
      </c>
      <c r="AD199" s="21">
        <f t="shared" si="69"/>
        <v>4.5598657074189123E-3</v>
      </c>
      <c r="AE199" s="21">
        <f t="shared" si="78"/>
        <v>1.4650754277883874E-2</v>
      </c>
      <c r="AF199" s="137">
        <f>VLOOKUP(T199,人口!$A$2:$E$1748,5,0)</f>
        <v>8019</v>
      </c>
      <c r="AG199" s="14">
        <f t="shared" si="79"/>
        <v>0</v>
      </c>
      <c r="AH199" s="14">
        <f t="shared" si="80"/>
        <v>1</v>
      </c>
      <c r="AI199" s="14">
        <f t="shared" si="81"/>
        <v>0</v>
      </c>
      <c r="AJ199" s="14">
        <f t="shared" si="82"/>
        <v>0</v>
      </c>
      <c r="AK199" s="14">
        <f t="shared" si="83"/>
        <v>0</v>
      </c>
      <c r="AL199" s="14">
        <f t="shared" si="84"/>
        <v>0</v>
      </c>
      <c r="AM199" s="14">
        <f t="shared" si="85"/>
        <v>0</v>
      </c>
      <c r="AN199" s="14">
        <f t="shared" si="86"/>
        <v>0</v>
      </c>
      <c r="AO199" s="5" t="str">
        <f t="shared" si="87"/>
        <v>5千～1万人未満の市町村平均</v>
      </c>
    </row>
    <row r="200" spans="1:41" s="5" customFormat="1" ht="18" customHeight="1" x14ac:dyDescent="0.3">
      <c r="A200" s="5" t="str">
        <f t="shared" si="70"/>
        <v>02343</v>
      </c>
      <c r="B200" s="22">
        <v>2</v>
      </c>
      <c r="C200" s="23" t="s">
        <v>29</v>
      </c>
      <c r="D200" s="23">
        <v>2343</v>
      </c>
      <c r="E200" s="24" t="s">
        <v>938</v>
      </c>
      <c r="F200" s="25">
        <v>0</v>
      </c>
      <c r="G200" s="26">
        <v>0.39641270920626204</v>
      </c>
      <c r="H200" s="26">
        <v>0.55905313590768435</v>
      </c>
      <c r="I200" s="26">
        <f t="shared" si="71"/>
        <v>0.95546584511394639</v>
      </c>
      <c r="J200" s="26">
        <v>1.5547106400202073</v>
      </c>
      <c r="K200" s="26">
        <v>2.943187613251776</v>
      </c>
      <c r="L200" s="26">
        <f t="shared" si="72"/>
        <v>4.4978982532719831</v>
      </c>
      <c r="M200" s="26">
        <v>1.216027090619475</v>
      </c>
      <c r="N200" s="26">
        <v>1.9967336247831402</v>
      </c>
      <c r="O200" s="26">
        <v>8.4344058254966769E-2</v>
      </c>
      <c r="P200" s="26">
        <v>0</v>
      </c>
      <c r="Q200" s="26">
        <f t="shared" si="67"/>
        <v>3.297104773657582</v>
      </c>
      <c r="R200" s="27">
        <v>0.13813752413639344</v>
      </c>
      <c r="S200" s="143">
        <f t="shared" si="73"/>
        <v>8.8886063961799042</v>
      </c>
      <c r="T200" s="140" t="str">
        <f t="shared" si="74"/>
        <v>02343</v>
      </c>
      <c r="U200" s="5" t="str">
        <f t="shared" si="68"/>
        <v>青森県西目屋村</v>
      </c>
      <c r="V200" s="21">
        <f t="shared" si="75"/>
        <v>0</v>
      </c>
      <c r="W200" s="21">
        <f t="shared" si="75"/>
        <v>4.45978471244525E-2</v>
      </c>
      <c r="X200" s="21">
        <f t="shared" si="75"/>
        <v>6.289547663489195E-2</v>
      </c>
      <c r="Y200" s="21">
        <f t="shared" si="76"/>
        <v>0.17491050573331521</v>
      </c>
      <c r="Z200" s="21">
        <f t="shared" si="76"/>
        <v>0.33111912959906548</v>
      </c>
      <c r="AA200" s="21">
        <f t="shared" si="77"/>
        <v>0.13680739549251414</v>
      </c>
      <c r="AB200" s="21">
        <f t="shared" si="77"/>
        <v>0.22463967193341863</v>
      </c>
      <c r="AC200" s="21">
        <f t="shared" si="77"/>
        <v>9.4890081184397686E-3</v>
      </c>
      <c r="AD200" s="21">
        <f t="shared" si="69"/>
        <v>0</v>
      </c>
      <c r="AE200" s="21">
        <f t="shared" si="78"/>
        <v>1.5540965363902424E-2</v>
      </c>
      <c r="AF200" s="137">
        <f>VLOOKUP(T200,人口!$A$2:$E$1748,5,0)</f>
        <v>1359</v>
      </c>
      <c r="AG200" s="14">
        <f t="shared" si="79"/>
        <v>1</v>
      </c>
      <c r="AH200" s="14">
        <f t="shared" si="80"/>
        <v>0</v>
      </c>
      <c r="AI200" s="14">
        <f t="shared" si="81"/>
        <v>0</v>
      </c>
      <c r="AJ200" s="14">
        <f t="shared" si="82"/>
        <v>0</v>
      </c>
      <c r="AK200" s="14">
        <f t="shared" si="83"/>
        <v>0</v>
      </c>
      <c r="AL200" s="14">
        <f t="shared" si="84"/>
        <v>0</v>
      </c>
      <c r="AM200" s="14">
        <f t="shared" si="85"/>
        <v>0</v>
      </c>
      <c r="AN200" s="14">
        <f t="shared" si="86"/>
        <v>0</v>
      </c>
      <c r="AO200" s="5" t="str">
        <f t="shared" si="87"/>
        <v>5千人未満の市町村平均</v>
      </c>
    </row>
    <row r="201" spans="1:41" s="5" customFormat="1" ht="18" customHeight="1" x14ac:dyDescent="0.3">
      <c r="A201" s="5" t="str">
        <f t="shared" si="70"/>
        <v>02361</v>
      </c>
      <c r="B201" s="22">
        <v>2</v>
      </c>
      <c r="C201" s="23" t="s">
        <v>29</v>
      </c>
      <c r="D201" s="23">
        <v>2361</v>
      </c>
      <c r="E201" s="24" t="s">
        <v>985</v>
      </c>
      <c r="F201" s="25">
        <v>14.35419865333323</v>
      </c>
      <c r="G201" s="26">
        <v>1.5133323020374192</v>
      </c>
      <c r="H201" s="26">
        <v>4.0658409884195228</v>
      </c>
      <c r="I201" s="26">
        <f t="shared" si="71"/>
        <v>19.933371943790171</v>
      </c>
      <c r="J201" s="26">
        <v>14.13300266561005</v>
      </c>
      <c r="K201" s="26">
        <v>32.000572131897002</v>
      </c>
      <c r="L201" s="26">
        <f t="shared" si="72"/>
        <v>46.133574797507052</v>
      </c>
      <c r="M201" s="26">
        <v>14.178493878584142</v>
      </c>
      <c r="N201" s="26">
        <v>15.843961027496098</v>
      </c>
      <c r="O201" s="26">
        <v>0.92989479384412588</v>
      </c>
      <c r="P201" s="26">
        <v>0</v>
      </c>
      <c r="Q201" s="26">
        <f t="shared" si="67"/>
        <v>30.952349699924369</v>
      </c>
      <c r="R201" s="27">
        <v>1.8205172832037211</v>
      </c>
      <c r="S201" s="143">
        <f t="shared" si="73"/>
        <v>98.839813724425312</v>
      </c>
      <c r="T201" s="140" t="str">
        <f t="shared" si="74"/>
        <v>02361</v>
      </c>
      <c r="U201" s="5" t="str">
        <f t="shared" si="68"/>
        <v>青森県藤崎町</v>
      </c>
      <c r="V201" s="21">
        <f t="shared" si="75"/>
        <v>0.14522688896757824</v>
      </c>
      <c r="W201" s="21">
        <f t="shared" si="75"/>
        <v>1.5310958661422935E-2</v>
      </c>
      <c r="X201" s="21">
        <f t="shared" si="75"/>
        <v>4.1135660167829428E-2</v>
      </c>
      <c r="Y201" s="21">
        <f t="shared" si="76"/>
        <v>0.14298896500365924</v>
      </c>
      <c r="Z201" s="21">
        <f t="shared" si="76"/>
        <v>0.32376196318133099</v>
      </c>
      <c r="AA201" s="21">
        <f t="shared" si="77"/>
        <v>0.14344921691288406</v>
      </c>
      <c r="AB201" s="21">
        <f t="shared" si="77"/>
        <v>0.16029938170129043</v>
      </c>
      <c r="AC201" s="21">
        <f t="shared" si="77"/>
        <v>9.4080994166658386E-3</v>
      </c>
      <c r="AD201" s="21">
        <f t="shared" si="69"/>
        <v>0</v>
      </c>
      <c r="AE201" s="21">
        <f t="shared" si="78"/>
        <v>1.8418865987338811E-2</v>
      </c>
      <c r="AF201" s="137">
        <f>VLOOKUP(T201,人口!$A$2:$E$1748,5,0)</f>
        <v>14983</v>
      </c>
      <c r="AG201" s="14">
        <f t="shared" si="79"/>
        <v>0</v>
      </c>
      <c r="AH201" s="14">
        <f t="shared" si="80"/>
        <v>0</v>
      </c>
      <c r="AI201" s="14">
        <f t="shared" si="81"/>
        <v>1</v>
      </c>
      <c r="AJ201" s="14">
        <f t="shared" si="82"/>
        <v>0</v>
      </c>
      <c r="AK201" s="14">
        <f t="shared" si="83"/>
        <v>0</v>
      </c>
      <c r="AL201" s="14">
        <f t="shared" si="84"/>
        <v>0</v>
      </c>
      <c r="AM201" s="14">
        <f t="shared" si="85"/>
        <v>0</v>
      </c>
      <c r="AN201" s="14">
        <f t="shared" si="86"/>
        <v>0</v>
      </c>
      <c r="AO201" s="5" t="str">
        <f t="shared" si="87"/>
        <v>1万～3万人未満の市町村平均</v>
      </c>
    </row>
    <row r="202" spans="1:41" s="5" customFormat="1" ht="18" customHeight="1" x14ac:dyDescent="0.3">
      <c r="A202" s="5" t="str">
        <f t="shared" si="70"/>
        <v>02362</v>
      </c>
      <c r="B202" s="22">
        <v>2</v>
      </c>
      <c r="C202" s="23" t="s">
        <v>29</v>
      </c>
      <c r="D202" s="23">
        <v>2362</v>
      </c>
      <c r="E202" s="24" t="s">
        <v>1030</v>
      </c>
      <c r="F202" s="25">
        <v>9.4656685596082824</v>
      </c>
      <c r="G202" s="26">
        <v>0.58390520680381841</v>
      </c>
      <c r="H202" s="26">
        <v>3.3034958030908625</v>
      </c>
      <c r="I202" s="26">
        <f t="shared" si="71"/>
        <v>13.353069569502964</v>
      </c>
      <c r="J202" s="26">
        <v>8.2676860391772262</v>
      </c>
      <c r="K202" s="26">
        <v>22.168848635299671</v>
      </c>
      <c r="L202" s="26">
        <f t="shared" si="72"/>
        <v>30.436534674476896</v>
      </c>
      <c r="M202" s="26">
        <v>8.1301915953982711</v>
      </c>
      <c r="N202" s="26">
        <v>8.7182682604989168</v>
      </c>
      <c r="O202" s="26">
        <v>0.5830849354712383</v>
      </c>
      <c r="P202" s="26">
        <v>0</v>
      </c>
      <c r="Q202" s="26">
        <f t="shared" si="67"/>
        <v>17.431544791368427</v>
      </c>
      <c r="R202" s="27">
        <v>0.8567417936377868</v>
      </c>
      <c r="S202" s="143">
        <f t="shared" si="73"/>
        <v>62.077890828986078</v>
      </c>
      <c r="T202" s="140" t="str">
        <f t="shared" si="74"/>
        <v>02362</v>
      </c>
      <c r="U202" s="5" t="str">
        <f t="shared" si="68"/>
        <v>青森県大鰐町</v>
      </c>
      <c r="V202" s="21">
        <f t="shared" si="75"/>
        <v>0.15248051171204532</v>
      </c>
      <c r="W202" s="21">
        <f t="shared" si="75"/>
        <v>9.4060091122035207E-3</v>
      </c>
      <c r="X202" s="21">
        <f t="shared" si="75"/>
        <v>5.3215335749589587E-2</v>
      </c>
      <c r="Y202" s="21">
        <f t="shared" si="76"/>
        <v>0.13318245721255706</v>
      </c>
      <c r="Z202" s="21">
        <f t="shared" si="76"/>
        <v>0.35711343183954236</v>
      </c>
      <c r="AA202" s="21">
        <f t="shared" si="77"/>
        <v>0.13096758744261386</v>
      </c>
      <c r="AB202" s="21">
        <f t="shared" si="77"/>
        <v>0.14044079372020302</v>
      </c>
      <c r="AC202" s="21">
        <f t="shared" si="77"/>
        <v>9.3927955296924815E-3</v>
      </c>
      <c r="AD202" s="21">
        <f t="shared" si="69"/>
        <v>0</v>
      </c>
      <c r="AE202" s="21">
        <f t="shared" si="78"/>
        <v>1.3801077681552733E-2</v>
      </c>
      <c r="AF202" s="137">
        <f>VLOOKUP(T202,人口!$A$2:$E$1748,5,0)</f>
        <v>9395</v>
      </c>
      <c r="AG202" s="14">
        <f t="shared" si="79"/>
        <v>0</v>
      </c>
      <c r="AH202" s="14">
        <f t="shared" si="80"/>
        <v>1</v>
      </c>
      <c r="AI202" s="14">
        <f t="shared" si="81"/>
        <v>0</v>
      </c>
      <c r="AJ202" s="14">
        <f t="shared" si="82"/>
        <v>0</v>
      </c>
      <c r="AK202" s="14">
        <f t="shared" si="83"/>
        <v>0</v>
      </c>
      <c r="AL202" s="14">
        <f t="shared" si="84"/>
        <v>0</v>
      </c>
      <c r="AM202" s="14">
        <f t="shared" si="85"/>
        <v>0</v>
      </c>
      <c r="AN202" s="14">
        <f t="shared" si="86"/>
        <v>0</v>
      </c>
      <c r="AO202" s="5" t="str">
        <f t="shared" si="87"/>
        <v>5千～1万人未満の市町村平均</v>
      </c>
    </row>
    <row r="203" spans="1:41" s="5" customFormat="1" ht="18" customHeight="1" x14ac:dyDescent="0.3">
      <c r="A203" s="5" t="str">
        <f t="shared" si="70"/>
        <v>02367</v>
      </c>
      <c r="B203" s="22">
        <v>2</v>
      </c>
      <c r="C203" s="23" t="s">
        <v>29</v>
      </c>
      <c r="D203" s="23">
        <v>2367</v>
      </c>
      <c r="E203" s="24" t="s">
        <v>1075</v>
      </c>
      <c r="F203" s="25">
        <v>31.866687711624916</v>
      </c>
      <c r="G203" s="26">
        <v>0.60265445656357408</v>
      </c>
      <c r="H203" s="26">
        <v>1.2705753088811009</v>
      </c>
      <c r="I203" s="26">
        <f t="shared" si="71"/>
        <v>33.739917477069589</v>
      </c>
      <c r="J203" s="26">
        <v>4.1217909991233403</v>
      </c>
      <c r="K203" s="26">
        <v>14.758134304441702</v>
      </c>
      <c r="L203" s="26">
        <f t="shared" si="72"/>
        <v>18.879925303565042</v>
      </c>
      <c r="M203" s="26">
        <v>7.0685553788495925</v>
      </c>
      <c r="N203" s="26">
        <v>8.2034477837476008</v>
      </c>
      <c r="O203" s="26">
        <v>0.48328710936823127</v>
      </c>
      <c r="P203" s="26">
        <v>0</v>
      </c>
      <c r="Q203" s="26">
        <f t="shared" si="67"/>
        <v>15.755290271965425</v>
      </c>
      <c r="R203" s="27">
        <v>0.76764343395158474</v>
      </c>
      <c r="S203" s="143">
        <f t="shared" si="73"/>
        <v>69.142776486551639</v>
      </c>
      <c r="T203" s="140" t="str">
        <f t="shared" si="74"/>
        <v>02367</v>
      </c>
      <c r="U203" s="5" t="str">
        <f t="shared" si="68"/>
        <v>青森県田舎館村</v>
      </c>
      <c r="V203" s="21">
        <f t="shared" si="75"/>
        <v>0.46088238469600695</v>
      </c>
      <c r="W203" s="21">
        <f t="shared" si="75"/>
        <v>8.7160870185881405E-3</v>
      </c>
      <c r="X203" s="21">
        <f t="shared" si="75"/>
        <v>1.837611061407448E-2</v>
      </c>
      <c r="Y203" s="21">
        <f t="shared" si="76"/>
        <v>5.9612749278661586E-2</v>
      </c>
      <c r="Z203" s="21">
        <f t="shared" si="76"/>
        <v>0.21344434016635389</v>
      </c>
      <c r="AA203" s="21">
        <f t="shared" si="77"/>
        <v>0.10223129208912279</v>
      </c>
      <c r="AB203" s="21">
        <f t="shared" si="77"/>
        <v>0.11864504436473103</v>
      </c>
      <c r="AC203" s="21">
        <f t="shared" si="77"/>
        <v>6.9896977519008259E-3</v>
      </c>
      <c r="AD203" s="21">
        <f t="shared" si="69"/>
        <v>0</v>
      </c>
      <c r="AE203" s="21">
        <f t="shared" si="78"/>
        <v>1.1102294020560375E-2</v>
      </c>
      <c r="AF203" s="137">
        <f>VLOOKUP(T203,人口!$A$2:$E$1748,5,0)</f>
        <v>7787</v>
      </c>
      <c r="AG203" s="14">
        <f t="shared" si="79"/>
        <v>0</v>
      </c>
      <c r="AH203" s="14">
        <f t="shared" si="80"/>
        <v>1</v>
      </c>
      <c r="AI203" s="14">
        <f t="shared" si="81"/>
        <v>0</v>
      </c>
      <c r="AJ203" s="14">
        <f t="shared" si="82"/>
        <v>0</v>
      </c>
      <c r="AK203" s="14">
        <f t="shared" si="83"/>
        <v>0</v>
      </c>
      <c r="AL203" s="14">
        <f t="shared" si="84"/>
        <v>0</v>
      </c>
      <c r="AM203" s="14">
        <f t="shared" si="85"/>
        <v>0</v>
      </c>
      <c r="AN203" s="14">
        <f t="shared" si="86"/>
        <v>0</v>
      </c>
      <c r="AO203" s="5" t="str">
        <f t="shared" si="87"/>
        <v>5千～1万人未満の市町村平均</v>
      </c>
    </row>
    <row r="204" spans="1:41" s="5" customFormat="1" ht="18" customHeight="1" x14ac:dyDescent="0.3">
      <c r="A204" s="5" t="str">
        <f t="shared" si="70"/>
        <v>02381</v>
      </c>
      <c r="B204" s="22">
        <v>2</v>
      </c>
      <c r="C204" s="23" t="s">
        <v>29</v>
      </c>
      <c r="D204" s="23">
        <v>2381</v>
      </c>
      <c r="E204" s="24" t="s">
        <v>1115</v>
      </c>
      <c r="F204" s="25">
        <v>10.533972729061588</v>
      </c>
      <c r="G204" s="26">
        <v>1.11156266432837</v>
      </c>
      <c r="H204" s="26">
        <v>0.81316819768390458</v>
      </c>
      <c r="I204" s="26">
        <f t="shared" si="71"/>
        <v>12.458703591073862</v>
      </c>
      <c r="J204" s="26">
        <v>12.011847063722016</v>
      </c>
      <c r="K204" s="26">
        <v>28.798932559775444</v>
      </c>
      <c r="L204" s="26">
        <f t="shared" si="72"/>
        <v>40.81077962349746</v>
      </c>
      <c r="M204" s="26">
        <v>12.258953732920416</v>
      </c>
      <c r="N204" s="26">
        <v>16.897659012622626</v>
      </c>
      <c r="O204" s="26">
        <v>0.83462759044355639</v>
      </c>
      <c r="P204" s="26">
        <v>0</v>
      </c>
      <c r="Q204" s="26">
        <f t="shared" si="67"/>
        <v>29.9912403359866</v>
      </c>
      <c r="R204" s="27">
        <v>1.2599754891674158</v>
      </c>
      <c r="S204" s="143">
        <f t="shared" si="73"/>
        <v>84.520699039725343</v>
      </c>
      <c r="T204" s="140" t="str">
        <f t="shared" si="74"/>
        <v>02381</v>
      </c>
      <c r="U204" s="5" t="str">
        <f t="shared" si="68"/>
        <v>青森県板柳町</v>
      </c>
      <c r="V204" s="21">
        <f t="shared" si="75"/>
        <v>0.12463186945614996</v>
      </c>
      <c r="W204" s="21">
        <f t="shared" si="75"/>
        <v>1.3151366197361045E-2</v>
      </c>
      <c r="X204" s="21">
        <f t="shared" si="75"/>
        <v>9.6209355450516277E-3</v>
      </c>
      <c r="Y204" s="21">
        <f t="shared" si="76"/>
        <v>0.14211722335704252</v>
      </c>
      <c r="Z204" s="21">
        <f t="shared" si="76"/>
        <v>0.34073230447656067</v>
      </c>
      <c r="AA204" s="21">
        <f t="shared" si="77"/>
        <v>0.14504084646955676</v>
      </c>
      <c r="AB204" s="21">
        <f t="shared" si="77"/>
        <v>0.19992332298009749</v>
      </c>
      <c r="AC204" s="21">
        <f t="shared" si="77"/>
        <v>9.8748306619101129E-3</v>
      </c>
      <c r="AD204" s="21">
        <f t="shared" si="69"/>
        <v>0</v>
      </c>
      <c r="AE204" s="21">
        <f t="shared" si="78"/>
        <v>1.4907300856269753E-2</v>
      </c>
      <c r="AF204" s="137">
        <f>VLOOKUP(T204,人口!$A$2:$E$1748,5,0)</f>
        <v>13448</v>
      </c>
      <c r="AG204" s="14">
        <f t="shared" si="79"/>
        <v>0</v>
      </c>
      <c r="AH204" s="14">
        <f t="shared" si="80"/>
        <v>0</v>
      </c>
      <c r="AI204" s="14">
        <f t="shared" si="81"/>
        <v>1</v>
      </c>
      <c r="AJ204" s="14">
        <f t="shared" si="82"/>
        <v>0</v>
      </c>
      <c r="AK204" s="14">
        <f t="shared" si="83"/>
        <v>0</v>
      </c>
      <c r="AL204" s="14">
        <f t="shared" si="84"/>
        <v>0</v>
      </c>
      <c r="AM204" s="14">
        <f t="shared" si="85"/>
        <v>0</v>
      </c>
      <c r="AN204" s="14">
        <f t="shared" si="86"/>
        <v>0</v>
      </c>
      <c r="AO204" s="5" t="str">
        <f t="shared" si="87"/>
        <v>1万～3万人未満の市町村平均</v>
      </c>
    </row>
    <row r="205" spans="1:41" s="5" customFormat="1" ht="18" customHeight="1" x14ac:dyDescent="0.3">
      <c r="A205" s="5" t="str">
        <f t="shared" si="70"/>
        <v>02384</v>
      </c>
      <c r="B205" s="22">
        <v>2</v>
      </c>
      <c r="C205" s="23" t="s">
        <v>29</v>
      </c>
      <c r="D205" s="23">
        <v>2384</v>
      </c>
      <c r="E205" s="24" t="s">
        <v>1153</v>
      </c>
      <c r="F205" s="25">
        <v>18.752154630402906</v>
      </c>
      <c r="G205" s="26">
        <v>1.1142411285797635</v>
      </c>
      <c r="H205" s="26">
        <v>4.8281861737481835</v>
      </c>
      <c r="I205" s="26">
        <f t="shared" si="71"/>
        <v>24.694581932730852</v>
      </c>
      <c r="J205" s="26">
        <v>9.9469342240052541</v>
      </c>
      <c r="K205" s="26">
        <v>28.350597529082972</v>
      </c>
      <c r="L205" s="26">
        <f t="shared" si="72"/>
        <v>38.297531753088222</v>
      </c>
      <c r="M205" s="26">
        <v>11.561807311858466</v>
      </c>
      <c r="N205" s="26">
        <v>15.637070555530617</v>
      </c>
      <c r="O205" s="26">
        <v>0.78789390695129002</v>
      </c>
      <c r="P205" s="26">
        <v>0</v>
      </c>
      <c r="Q205" s="26">
        <f t="shared" si="67"/>
        <v>27.986771774340372</v>
      </c>
      <c r="R205" s="27">
        <v>0.46531402190178428</v>
      </c>
      <c r="S205" s="143">
        <f t="shared" si="73"/>
        <v>91.444199482061236</v>
      </c>
      <c r="T205" s="140" t="str">
        <f t="shared" si="74"/>
        <v>02384</v>
      </c>
      <c r="U205" s="5" t="str">
        <f t="shared" si="68"/>
        <v>青森県鶴田町</v>
      </c>
      <c r="V205" s="21">
        <f t="shared" si="75"/>
        <v>0.20506663885314616</v>
      </c>
      <c r="W205" s="21">
        <f t="shared" si="75"/>
        <v>1.218492955147304E-2</v>
      </c>
      <c r="X205" s="21">
        <f t="shared" si="75"/>
        <v>5.2799261200764704E-2</v>
      </c>
      <c r="Y205" s="21">
        <f t="shared" si="76"/>
        <v>0.10877599979380388</v>
      </c>
      <c r="Z205" s="21">
        <f t="shared" si="76"/>
        <v>0.31003166619272071</v>
      </c>
      <c r="AA205" s="21">
        <f t="shared" si="77"/>
        <v>0.12643565559482606</v>
      </c>
      <c r="AB205" s="21">
        <f t="shared" si="77"/>
        <v>0.17100122964713763</v>
      </c>
      <c r="AC205" s="21">
        <f t="shared" si="77"/>
        <v>8.6161168386175487E-3</v>
      </c>
      <c r="AD205" s="21">
        <f t="shared" si="69"/>
        <v>0</v>
      </c>
      <c r="AE205" s="21">
        <f t="shared" si="78"/>
        <v>5.0885023275102949E-3</v>
      </c>
      <c r="AF205" s="137">
        <f>VLOOKUP(T205,人口!$A$2:$E$1748,5,0)</f>
        <v>12695</v>
      </c>
      <c r="AG205" s="14">
        <f t="shared" si="79"/>
        <v>0</v>
      </c>
      <c r="AH205" s="14">
        <f t="shared" si="80"/>
        <v>0</v>
      </c>
      <c r="AI205" s="14">
        <f t="shared" si="81"/>
        <v>1</v>
      </c>
      <c r="AJ205" s="14">
        <f t="shared" si="82"/>
        <v>0</v>
      </c>
      <c r="AK205" s="14">
        <f t="shared" si="83"/>
        <v>0</v>
      </c>
      <c r="AL205" s="14">
        <f t="shared" si="84"/>
        <v>0</v>
      </c>
      <c r="AM205" s="14">
        <f t="shared" si="85"/>
        <v>0</v>
      </c>
      <c r="AN205" s="14">
        <f t="shared" si="86"/>
        <v>0</v>
      </c>
      <c r="AO205" s="5" t="str">
        <f t="shared" si="87"/>
        <v>1万～3万人未満の市町村平均</v>
      </c>
    </row>
    <row r="206" spans="1:41" s="5" customFormat="1" ht="18" customHeight="1" x14ac:dyDescent="0.3">
      <c r="A206" s="5" t="str">
        <f t="shared" si="70"/>
        <v>02387</v>
      </c>
      <c r="B206" s="22">
        <v>2</v>
      </c>
      <c r="C206" s="23" t="s">
        <v>29</v>
      </c>
      <c r="D206" s="23">
        <v>2387</v>
      </c>
      <c r="E206" s="24" t="s">
        <v>1192</v>
      </c>
      <c r="F206" s="25">
        <v>2.6421221351048945</v>
      </c>
      <c r="G206" s="26">
        <v>2.4588301827793821</v>
      </c>
      <c r="H206" s="26">
        <v>5.2855932849453797</v>
      </c>
      <c r="I206" s="26">
        <f t="shared" si="71"/>
        <v>10.386545602829656</v>
      </c>
      <c r="J206" s="26">
        <v>8.2636686990221353</v>
      </c>
      <c r="K206" s="26">
        <v>26.958121669049874</v>
      </c>
      <c r="L206" s="26">
        <f t="shared" si="72"/>
        <v>35.221790368072007</v>
      </c>
      <c r="M206" s="26">
        <v>9.5817841433628796</v>
      </c>
      <c r="N206" s="26">
        <v>15.372443207667793</v>
      </c>
      <c r="O206" s="26">
        <v>0.67593166920886172</v>
      </c>
      <c r="P206" s="26">
        <v>0</v>
      </c>
      <c r="Q206" s="26">
        <f t="shared" si="67"/>
        <v>25.630159020239535</v>
      </c>
      <c r="R206" s="27">
        <v>0.55663214572193265</v>
      </c>
      <c r="S206" s="143">
        <f t="shared" si="73"/>
        <v>71.79512713686313</v>
      </c>
      <c r="T206" s="140" t="str">
        <f t="shared" si="74"/>
        <v>02387</v>
      </c>
      <c r="U206" s="5" t="str">
        <f t="shared" si="68"/>
        <v>青森県中泊町</v>
      </c>
      <c r="V206" s="21">
        <f t="shared" si="75"/>
        <v>3.6800855997764503E-2</v>
      </c>
      <c r="W206" s="21">
        <f t="shared" si="75"/>
        <v>3.4247870027336418E-2</v>
      </c>
      <c r="X206" s="21">
        <f t="shared" si="75"/>
        <v>7.3620501776805097E-2</v>
      </c>
      <c r="Y206" s="21">
        <f t="shared" si="76"/>
        <v>0.1151006903751155</v>
      </c>
      <c r="Z206" s="21">
        <f t="shared" si="76"/>
        <v>0.37548678781025874</v>
      </c>
      <c r="AA206" s="21">
        <f t="shared" si="77"/>
        <v>0.13346009019661062</v>
      </c>
      <c r="AB206" s="21">
        <f t="shared" si="77"/>
        <v>0.21411541173766971</v>
      </c>
      <c r="AC206" s="21">
        <f t="shared" si="77"/>
        <v>9.4147290514623987E-3</v>
      </c>
      <c r="AD206" s="21">
        <f t="shared" si="69"/>
        <v>0</v>
      </c>
      <c r="AE206" s="21">
        <f t="shared" si="78"/>
        <v>7.7530630269770839E-3</v>
      </c>
      <c r="AF206" s="137">
        <f>VLOOKUP(T206,人口!$A$2:$E$1748,5,0)</f>
        <v>10891</v>
      </c>
      <c r="AG206" s="14">
        <f t="shared" si="79"/>
        <v>0</v>
      </c>
      <c r="AH206" s="14">
        <f t="shared" si="80"/>
        <v>0</v>
      </c>
      <c r="AI206" s="14">
        <f t="shared" si="81"/>
        <v>1</v>
      </c>
      <c r="AJ206" s="14">
        <f t="shared" si="82"/>
        <v>0</v>
      </c>
      <c r="AK206" s="14">
        <f t="shared" si="83"/>
        <v>0</v>
      </c>
      <c r="AL206" s="14">
        <f t="shared" si="84"/>
        <v>0</v>
      </c>
      <c r="AM206" s="14">
        <f t="shared" si="85"/>
        <v>0</v>
      </c>
      <c r="AN206" s="14">
        <f t="shared" si="86"/>
        <v>0</v>
      </c>
      <c r="AO206" s="5" t="str">
        <f t="shared" si="87"/>
        <v>1万～3万人未満の市町村平均</v>
      </c>
    </row>
    <row r="207" spans="1:41" s="5" customFormat="1" ht="18" customHeight="1" x14ac:dyDescent="0.3">
      <c r="A207" s="5" t="str">
        <f t="shared" si="70"/>
        <v>02401</v>
      </c>
      <c r="B207" s="22">
        <v>2</v>
      </c>
      <c r="C207" s="23" t="s">
        <v>29</v>
      </c>
      <c r="D207" s="23">
        <v>2401</v>
      </c>
      <c r="E207" s="24" t="s">
        <v>1233</v>
      </c>
      <c r="F207" s="25">
        <v>16.77814995097382</v>
      </c>
      <c r="G207" s="26">
        <v>1.7061817281377629</v>
      </c>
      <c r="H207" s="26">
        <v>2.4903276054069576</v>
      </c>
      <c r="I207" s="26">
        <f t="shared" si="71"/>
        <v>20.974659284518541</v>
      </c>
      <c r="J207" s="26">
        <v>15.639505223769165</v>
      </c>
      <c r="K207" s="26">
        <v>34.215874636495116</v>
      </c>
      <c r="L207" s="26">
        <f t="shared" si="72"/>
        <v>49.855379860264279</v>
      </c>
      <c r="M207" s="26">
        <v>11.496549313539882</v>
      </c>
      <c r="N207" s="26">
        <v>9.3485624890449195</v>
      </c>
      <c r="O207" s="26">
        <v>0.81265717350296907</v>
      </c>
      <c r="P207" s="26">
        <v>3.7789906645486662E-2</v>
      </c>
      <c r="Q207" s="26">
        <f t="shared" si="67"/>
        <v>21.695558882733259</v>
      </c>
      <c r="R207" s="27">
        <v>2.112156511124307</v>
      </c>
      <c r="S207" s="143">
        <f t="shared" si="73"/>
        <v>94.637754538640394</v>
      </c>
      <c r="T207" s="140" t="str">
        <f t="shared" si="74"/>
        <v>02401</v>
      </c>
      <c r="U207" s="5" t="str">
        <f t="shared" si="68"/>
        <v>青森県野辺地町</v>
      </c>
      <c r="V207" s="21">
        <f t="shared" si="75"/>
        <v>0.17728812388636436</v>
      </c>
      <c r="W207" s="21">
        <f t="shared" si="75"/>
        <v>1.8028552520665868E-2</v>
      </c>
      <c r="X207" s="21">
        <f t="shared" si="75"/>
        <v>2.6314314171414138E-2</v>
      </c>
      <c r="Y207" s="21">
        <f t="shared" si="76"/>
        <v>0.16525651205495992</v>
      </c>
      <c r="Z207" s="21">
        <f t="shared" si="76"/>
        <v>0.3615457150615809</v>
      </c>
      <c r="AA207" s="21">
        <f t="shared" si="77"/>
        <v>0.12147952336343594</v>
      </c>
      <c r="AB207" s="21">
        <f t="shared" si="77"/>
        <v>9.8782589830234413E-2</v>
      </c>
      <c r="AC207" s="21">
        <f t="shared" si="77"/>
        <v>8.5870293252907105E-3</v>
      </c>
      <c r="AD207" s="21">
        <f t="shared" si="69"/>
        <v>3.993111082327838E-4</v>
      </c>
      <c r="AE207" s="21">
        <f t="shared" si="78"/>
        <v>2.2318328677820836E-2</v>
      </c>
      <c r="AF207" s="137">
        <f>VLOOKUP(T207,人口!$A$2:$E$1748,5,0)</f>
        <v>13094</v>
      </c>
      <c r="AG207" s="14">
        <f t="shared" si="79"/>
        <v>0</v>
      </c>
      <c r="AH207" s="14">
        <f t="shared" si="80"/>
        <v>0</v>
      </c>
      <c r="AI207" s="14">
        <f t="shared" si="81"/>
        <v>1</v>
      </c>
      <c r="AJ207" s="14">
        <f t="shared" si="82"/>
        <v>0</v>
      </c>
      <c r="AK207" s="14">
        <f t="shared" si="83"/>
        <v>0</v>
      </c>
      <c r="AL207" s="14">
        <f t="shared" si="84"/>
        <v>0</v>
      </c>
      <c r="AM207" s="14">
        <f t="shared" si="85"/>
        <v>0</v>
      </c>
      <c r="AN207" s="14">
        <f t="shared" si="86"/>
        <v>0</v>
      </c>
      <c r="AO207" s="5" t="str">
        <f t="shared" si="87"/>
        <v>1万～3万人未満の市町村平均</v>
      </c>
    </row>
    <row r="208" spans="1:41" s="5" customFormat="1" ht="18" customHeight="1" x14ac:dyDescent="0.3">
      <c r="A208" s="5" t="str">
        <f t="shared" si="70"/>
        <v>02402</v>
      </c>
      <c r="B208" s="22">
        <v>2</v>
      </c>
      <c r="C208" s="23" t="s">
        <v>29</v>
      </c>
      <c r="D208" s="23">
        <v>2402</v>
      </c>
      <c r="E208" s="24" t="s">
        <v>1271</v>
      </c>
      <c r="F208" s="25">
        <v>19.730282144808982</v>
      </c>
      <c r="G208" s="26">
        <v>1.7704648701712109</v>
      </c>
      <c r="H208" s="26">
        <v>19.973443855610906</v>
      </c>
      <c r="I208" s="26">
        <f t="shared" si="71"/>
        <v>41.474190870591102</v>
      </c>
      <c r="J208" s="26">
        <v>17.636123280849382</v>
      </c>
      <c r="K208" s="26">
        <v>35.882626044716552</v>
      </c>
      <c r="L208" s="26">
        <f t="shared" si="72"/>
        <v>53.518749325565935</v>
      </c>
      <c r="M208" s="26">
        <v>14.904290152566446</v>
      </c>
      <c r="N208" s="26">
        <v>20.308946096890686</v>
      </c>
      <c r="O208" s="26">
        <v>0.95726472003282381</v>
      </c>
      <c r="P208" s="26">
        <v>0</v>
      </c>
      <c r="Q208" s="26">
        <f t="shared" si="67"/>
        <v>36.170500969489957</v>
      </c>
      <c r="R208" s="27">
        <v>2.3196253683167214</v>
      </c>
      <c r="S208" s="143">
        <f t="shared" si="73"/>
        <v>133.48306653396372</v>
      </c>
      <c r="T208" s="140" t="str">
        <f t="shared" si="74"/>
        <v>02402</v>
      </c>
      <c r="U208" s="5" t="str">
        <f t="shared" si="68"/>
        <v>青森県七戸町</v>
      </c>
      <c r="V208" s="21">
        <f t="shared" si="75"/>
        <v>0.14781112434054522</v>
      </c>
      <c r="W208" s="21">
        <f t="shared" si="75"/>
        <v>1.3263591526201041E-2</v>
      </c>
      <c r="X208" s="21">
        <f t="shared" si="75"/>
        <v>0.14963279144121866</v>
      </c>
      <c r="Y208" s="21">
        <f t="shared" si="76"/>
        <v>0.13212255111296839</v>
      </c>
      <c r="Z208" s="21">
        <f t="shared" si="76"/>
        <v>0.26881781319869885</v>
      </c>
      <c r="AA208" s="21">
        <f t="shared" si="77"/>
        <v>0.11165678568505291</v>
      </c>
      <c r="AB208" s="21">
        <f t="shared" si="77"/>
        <v>0.15214623565546595</v>
      </c>
      <c r="AC208" s="21">
        <f t="shared" si="77"/>
        <v>7.1714318893719396E-3</v>
      </c>
      <c r="AD208" s="21">
        <f t="shared" si="69"/>
        <v>0</v>
      </c>
      <c r="AE208" s="21">
        <f t="shared" si="78"/>
        <v>1.7377675150476939E-2</v>
      </c>
      <c r="AF208" s="137">
        <f>VLOOKUP(T208,人口!$A$2:$E$1748,5,0)</f>
        <v>15424</v>
      </c>
      <c r="AG208" s="14">
        <f t="shared" si="79"/>
        <v>0</v>
      </c>
      <c r="AH208" s="14">
        <f t="shared" si="80"/>
        <v>0</v>
      </c>
      <c r="AI208" s="14">
        <f t="shared" si="81"/>
        <v>1</v>
      </c>
      <c r="AJ208" s="14">
        <f t="shared" si="82"/>
        <v>0</v>
      </c>
      <c r="AK208" s="14">
        <f t="shared" si="83"/>
        <v>0</v>
      </c>
      <c r="AL208" s="14">
        <f t="shared" si="84"/>
        <v>0</v>
      </c>
      <c r="AM208" s="14">
        <f t="shared" si="85"/>
        <v>0</v>
      </c>
      <c r="AN208" s="14">
        <f t="shared" si="86"/>
        <v>0</v>
      </c>
      <c r="AO208" s="5" t="str">
        <f t="shared" si="87"/>
        <v>1万～3万人未満の市町村平均</v>
      </c>
    </row>
    <row r="209" spans="1:41" s="5" customFormat="1" ht="18" customHeight="1" x14ac:dyDescent="0.3">
      <c r="A209" s="5" t="str">
        <f t="shared" si="70"/>
        <v>02405</v>
      </c>
      <c r="B209" s="22">
        <v>2</v>
      </c>
      <c r="C209" s="23" t="s">
        <v>29</v>
      </c>
      <c r="D209" s="23">
        <v>2405</v>
      </c>
      <c r="E209" s="24" t="s">
        <v>1306</v>
      </c>
      <c r="F209" s="25">
        <v>15.181009225408692</v>
      </c>
      <c r="G209" s="26">
        <v>1.5052969092832384</v>
      </c>
      <c r="H209" s="26">
        <v>5.6921773837873317</v>
      </c>
      <c r="I209" s="26">
        <f t="shared" si="71"/>
        <v>22.378483518479264</v>
      </c>
      <c r="J209" s="26">
        <v>7.9221947858394026</v>
      </c>
      <c r="K209" s="26">
        <v>23.74593303738261</v>
      </c>
      <c r="L209" s="26">
        <f t="shared" si="72"/>
        <v>31.668127823222012</v>
      </c>
      <c r="M209" s="26">
        <v>10.520862655752266</v>
      </c>
      <c r="N209" s="26">
        <v>14.174403032797906</v>
      </c>
      <c r="O209" s="26">
        <v>0.68474466131497302</v>
      </c>
      <c r="P209" s="26">
        <v>0</v>
      </c>
      <c r="Q209" s="26">
        <f t="shared" si="67"/>
        <v>25.380010349865145</v>
      </c>
      <c r="R209" s="27">
        <v>0.86966746998353894</v>
      </c>
      <c r="S209" s="143">
        <f t="shared" si="73"/>
        <v>80.296289161549964</v>
      </c>
      <c r="T209" s="140" t="str">
        <f t="shared" si="74"/>
        <v>02405</v>
      </c>
      <c r="U209" s="5" t="str">
        <f t="shared" si="68"/>
        <v>青森県六戸町</v>
      </c>
      <c r="V209" s="21">
        <f t="shared" si="75"/>
        <v>0.18906240106396036</v>
      </c>
      <c r="W209" s="21">
        <f t="shared" si="75"/>
        <v>1.874678051752425E-2</v>
      </c>
      <c r="X209" s="21">
        <f t="shared" si="75"/>
        <v>7.0889669288889651E-2</v>
      </c>
      <c r="Y209" s="21">
        <f t="shared" si="76"/>
        <v>9.8662028700984616E-2</v>
      </c>
      <c r="Z209" s="21">
        <f t="shared" si="76"/>
        <v>0.29572889713007305</v>
      </c>
      <c r="AA209" s="21">
        <f t="shared" si="77"/>
        <v>0.13102551519641337</v>
      </c>
      <c r="AB209" s="21">
        <f t="shared" si="77"/>
        <v>0.17652625271735903</v>
      </c>
      <c r="AC209" s="21">
        <f t="shared" si="77"/>
        <v>8.5277248608253784E-3</v>
      </c>
      <c r="AD209" s="21">
        <f t="shared" si="69"/>
        <v>0</v>
      </c>
      <c r="AE209" s="21">
        <f t="shared" si="78"/>
        <v>1.0830730523970227E-2</v>
      </c>
      <c r="AF209" s="137">
        <f>VLOOKUP(T209,人口!$A$2:$E$1748,5,0)</f>
        <v>11033</v>
      </c>
      <c r="AG209" s="14">
        <f t="shared" si="79"/>
        <v>0</v>
      </c>
      <c r="AH209" s="14">
        <f t="shared" si="80"/>
        <v>0</v>
      </c>
      <c r="AI209" s="14">
        <f t="shared" si="81"/>
        <v>1</v>
      </c>
      <c r="AJ209" s="14">
        <f t="shared" si="82"/>
        <v>0</v>
      </c>
      <c r="AK209" s="14">
        <f t="shared" si="83"/>
        <v>0</v>
      </c>
      <c r="AL209" s="14">
        <f t="shared" si="84"/>
        <v>0</v>
      </c>
      <c r="AM209" s="14">
        <f t="shared" si="85"/>
        <v>0</v>
      </c>
      <c r="AN209" s="14">
        <f t="shared" si="86"/>
        <v>0</v>
      </c>
      <c r="AO209" s="5" t="str">
        <f t="shared" si="87"/>
        <v>1万～3万人未満の市町村平均</v>
      </c>
    </row>
    <row r="210" spans="1:41" s="5" customFormat="1" ht="18" customHeight="1" x14ac:dyDescent="0.3">
      <c r="A210" s="5" t="str">
        <f t="shared" si="70"/>
        <v>02406</v>
      </c>
      <c r="B210" s="22">
        <v>2</v>
      </c>
      <c r="C210" s="23" t="s">
        <v>29</v>
      </c>
      <c r="D210" s="23">
        <v>2406</v>
      </c>
      <c r="E210" s="24" t="s">
        <v>1342</v>
      </c>
      <c r="F210" s="25">
        <v>40.494188732733974</v>
      </c>
      <c r="G210" s="26">
        <v>0.59729752806078673</v>
      </c>
      <c r="H210" s="26">
        <v>8.4366200509705092</v>
      </c>
      <c r="I210" s="26">
        <f t="shared" si="71"/>
        <v>49.528106311765271</v>
      </c>
      <c r="J210" s="26">
        <v>4.0575135566418847</v>
      </c>
      <c r="K210" s="26">
        <v>10.992120046624914</v>
      </c>
      <c r="L210" s="26">
        <f t="shared" si="72"/>
        <v>15.049633603266798</v>
      </c>
      <c r="M210" s="26">
        <v>3.9504963860177189</v>
      </c>
      <c r="N210" s="26">
        <v>6.0383149375972076</v>
      </c>
      <c r="O210" s="26">
        <v>0.27549909830301511</v>
      </c>
      <c r="P210" s="26">
        <v>0</v>
      </c>
      <c r="Q210" s="26">
        <f t="shared" si="67"/>
        <v>10.264310421917942</v>
      </c>
      <c r="R210" s="27">
        <v>0.68710767017592012</v>
      </c>
      <c r="S210" s="143">
        <f t="shared" si="73"/>
        <v>75.529158007125929</v>
      </c>
      <c r="T210" s="140" t="str">
        <f t="shared" si="74"/>
        <v>02406</v>
      </c>
      <c r="U210" s="5" t="str">
        <f t="shared" si="68"/>
        <v>青森県横浜町</v>
      </c>
      <c r="V210" s="21">
        <f t="shared" si="75"/>
        <v>0.53613981409555078</v>
      </c>
      <c r="W210" s="21">
        <f t="shared" si="75"/>
        <v>7.9081714111579743E-3</v>
      </c>
      <c r="X210" s="21">
        <f t="shared" si="75"/>
        <v>0.11170017346379714</v>
      </c>
      <c r="Y210" s="21">
        <f t="shared" si="76"/>
        <v>5.3721154368741558E-2</v>
      </c>
      <c r="Z210" s="21">
        <f t="shared" si="76"/>
        <v>0.14553478863868499</v>
      </c>
      <c r="AA210" s="21">
        <f t="shared" si="77"/>
        <v>5.2304255604769256E-2</v>
      </c>
      <c r="AB210" s="21">
        <f t="shared" si="77"/>
        <v>7.9946805934570486E-2</v>
      </c>
      <c r="AC210" s="21">
        <f t="shared" si="77"/>
        <v>3.6475859862891979E-3</v>
      </c>
      <c r="AD210" s="21">
        <f t="shared" si="69"/>
        <v>0</v>
      </c>
      <c r="AE210" s="21">
        <f t="shared" si="78"/>
        <v>9.097250496438657E-3</v>
      </c>
      <c r="AF210" s="137">
        <f>VLOOKUP(T210,人口!$A$2:$E$1748,5,0)</f>
        <v>4439</v>
      </c>
      <c r="AG210" s="14">
        <f t="shared" si="79"/>
        <v>1</v>
      </c>
      <c r="AH210" s="14">
        <f t="shared" si="80"/>
        <v>0</v>
      </c>
      <c r="AI210" s="14">
        <f t="shared" si="81"/>
        <v>0</v>
      </c>
      <c r="AJ210" s="14">
        <f t="shared" si="82"/>
        <v>0</v>
      </c>
      <c r="AK210" s="14">
        <f t="shared" si="83"/>
        <v>0</v>
      </c>
      <c r="AL210" s="14">
        <f t="shared" si="84"/>
        <v>0</v>
      </c>
      <c r="AM210" s="14">
        <f t="shared" si="85"/>
        <v>0</v>
      </c>
      <c r="AN210" s="14">
        <f t="shared" si="86"/>
        <v>0</v>
      </c>
      <c r="AO210" s="5" t="str">
        <f t="shared" si="87"/>
        <v>5千人未満の市町村平均</v>
      </c>
    </row>
    <row r="211" spans="1:41" s="5" customFormat="1" ht="18" customHeight="1" x14ac:dyDescent="0.3">
      <c r="A211" s="5" t="str">
        <f t="shared" si="70"/>
        <v>02408</v>
      </c>
      <c r="B211" s="22">
        <v>2</v>
      </c>
      <c r="C211" s="23" t="s">
        <v>29</v>
      </c>
      <c r="D211" s="23">
        <v>2408</v>
      </c>
      <c r="E211" s="24" t="s">
        <v>1374</v>
      </c>
      <c r="F211" s="25">
        <v>14.853015351805333</v>
      </c>
      <c r="G211" s="26">
        <v>2.3945470407459339</v>
      </c>
      <c r="H211" s="26">
        <v>11.130239705798443</v>
      </c>
      <c r="I211" s="26">
        <f t="shared" si="71"/>
        <v>28.377802098349711</v>
      </c>
      <c r="J211" s="26">
        <v>17.567828498212833</v>
      </c>
      <c r="K211" s="26">
        <v>38.293086150910206</v>
      </c>
      <c r="L211" s="26">
        <f t="shared" si="72"/>
        <v>55.860914649123039</v>
      </c>
      <c r="M211" s="26">
        <v>16.371799285486809</v>
      </c>
      <c r="N211" s="26">
        <v>23.816461307654322</v>
      </c>
      <c r="O211" s="26">
        <v>1.0818258126875098</v>
      </c>
      <c r="P211" s="26">
        <v>0</v>
      </c>
      <c r="Q211" s="26">
        <f t="shared" si="67"/>
        <v>41.270086405828643</v>
      </c>
      <c r="R211" s="27">
        <v>1.6805550763832779</v>
      </c>
      <c r="S211" s="143">
        <f t="shared" si="73"/>
        <v>127.18935822968466</v>
      </c>
      <c r="T211" s="140" t="str">
        <f t="shared" si="74"/>
        <v>02408</v>
      </c>
      <c r="U211" s="5" t="str">
        <f t="shared" si="68"/>
        <v>青森県東北町</v>
      </c>
      <c r="V211" s="21">
        <f t="shared" si="75"/>
        <v>0.1167787585261893</v>
      </c>
      <c r="W211" s="21">
        <f t="shared" si="75"/>
        <v>1.8826630419989585E-2</v>
      </c>
      <c r="X211" s="21">
        <f t="shared" si="75"/>
        <v>8.7509205649885596E-2</v>
      </c>
      <c r="Y211" s="21">
        <f t="shared" si="76"/>
        <v>0.13812341490463378</v>
      </c>
      <c r="Z211" s="21">
        <f t="shared" si="76"/>
        <v>0.30107146292662873</v>
      </c>
      <c r="AA211" s="21">
        <f t="shared" si="77"/>
        <v>0.12871988280593277</v>
      </c>
      <c r="AB211" s="21">
        <f t="shared" si="77"/>
        <v>0.18725199685845895</v>
      </c>
      <c r="AC211" s="21">
        <f t="shared" si="77"/>
        <v>8.505631506795534E-3</v>
      </c>
      <c r="AD211" s="21">
        <f t="shared" si="69"/>
        <v>0</v>
      </c>
      <c r="AE211" s="21">
        <f t="shared" si="78"/>
        <v>1.3213016401485813E-2</v>
      </c>
      <c r="AF211" s="137">
        <f>VLOOKUP(T211,人口!$A$2:$E$1748,5,0)</f>
        <v>17431</v>
      </c>
      <c r="AG211" s="14">
        <f t="shared" si="79"/>
        <v>0</v>
      </c>
      <c r="AH211" s="14">
        <f t="shared" si="80"/>
        <v>0</v>
      </c>
      <c r="AI211" s="14">
        <f t="shared" si="81"/>
        <v>1</v>
      </c>
      <c r="AJ211" s="14">
        <f t="shared" si="82"/>
        <v>0</v>
      </c>
      <c r="AK211" s="14">
        <f t="shared" si="83"/>
        <v>0</v>
      </c>
      <c r="AL211" s="14">
        <f t="shared" si="84"/>
        <v>0</v>
      </c>
      <c r="AM211" s="14">
        <f t="shared" si="85"/>
        <v>0</v>
      </c>
      <c r="AN211" s="14">
        <f t="shared" si="86"/>
        <v>0</v>
      </c>
      <c r="AO211" s="5" t="str">
        <f t="shared" si="87"/>
        <v>1万～3万人未満の市町村平均</v>
      </c>
    </row>
    <row r="212" spans="1:41" s="5" customFormat="1" ht="18" customHeight="1" x14ac:dyDescent="0.3">
      <c r="A212" s="5" t="str">
        <f t="shared" si="70"/>
        <v>02411</v>
      </c>
      <c r="B212" s="22">
        <v>2</v>
      </c>
      <c r="C212" s="23" t="s">
        <v>29</v>
      </c>
      <c r="D212" s="23">
        <v>2411</v>
      </c>
      <c r="E212" s="24" t="s">
        <v>1405</v>
      </c>
      <c r="F212" s="25">
        <v>567.41722479249154</v>
      </c>
      <c r="G212" s="26">
        <v>4.8935541872962212</v>
      </c>
      <c r="H212" s="26">
        <v>16.669948052520041</v>
      </c>
      <c r="I212" s="26">
        <f t="shared" si="71"/>
        <v>588.98072703230775</v>
      </c>
      <c r="J212" s="26">
        <v>23.079619190997651</v>
      </c>
      <c r="K212" s="26">
        <v>25.744979821293764</v>
      </c>
      <c r="L212" s="26">
        <f t="shared" si="72"/>
        <v>48.824599012291415</v>
      </c>
      <c r="M212" s="26">
        <v>12.675968258761126</v>
      </c>
      <c r="N212" s="26">
        <v>16.426141192794315</v>
      </c>
      <c r="O212" s="26">
        <v>0.63708002795234286</v>
      </c>
      <c r="P212" s="26">
        <v>1.4558749686489263</v>
      </c>
      <c r="Q212" s="26">
        <f t="shared" si="67"/>
        <v>31.195064448156714</v>
      </c>
      <c r="R212" s="27">
        <v>1.9069253570997637</v>
      </c>
      <c r="S212" s="143">
        <f t="shared" si="73"/>
        <v>670.90731584985565</v>
      </c>
      <c r="T212" s="140" t="str">
        <f t="shared" si="74"/>
        <v>02411</v>
      </c>
      <c r="U212" s="5" t="str">
        <f t="shared" si="68"/>
        <v>青森県六ヶ所村</v>
      </c>
      <c r="V212" s="21">
        <f t="shared" si="75"/>
        <v>0.84574606862608059</v>
      </c>
      <c r="W212" s="21">
        <f t="shared" si="75"/>
        <v>7.2939347532638386E-3</v>
      </c>
      <c r="X212" s="21">
        <f t="shared" si="75"/>
        <v>2.4846871779008382E-2</v>
      </c>
      <c r="Y212" s="21">
        <f t="shared" si="76"/>
        <v>3.4400607424830511E-2</v>
      </c>
      <c r="Z212" s="21">
        <f t="shared" si="76"/>
        <v>3.8373377682850172E-2</v>
      </c>
      <c r="AA212" s="21">
        <f t="shared" si="77"/>
        <v>1.8893769615113153E-2</v>
      </c>
      <c r="AB212" s="21">
        <f t="shared" si="77"/>
        <v>2.4483473059146624E-2</v>
      </c>
      <c r="AC212" s="21">
        <f t="shared" si="77"/>
        <v>9.4957978978860462E-4</v>
      </c>
      <c r="AD212" s="21">
        <f t="shared" si="69"/>
        <v>2.170009082111039E-3</v>
      </c>
      <c r="AE212" s="21">
        <f t="shared" si="78"/>
        <v>2.8423081878071518E-3</v>
      </c>
      <c r="AF212" s="137">
        <f>VLOOKUP(T212,人口!$A$2:$E$1748,5,0)</f>
        <v>10265</v>
      </c>
      <c r="AG212" s="14">
        <f t="shared" si="79"/>
        <v>0</v>
      </c>
      <c r="AH212" s="14">
        <f t="shared" si="80"/>
        <v>0</v>
      </c>
      <c r="AI212" s="14">
        <f t="shared" si="81"/>
        <v>1</v>
      </c>
      <c r="AJ212" s="14">
        <f t="shared" si="82"/>
        <v>0</v>
      </c>
      <c r="AK212" s="14">
        <f t="shared" si="83"/>
        <v>0</v>
      </c>
      <c r="AL212" s="14">
        <f t="shared" si="84"/>
        <v>0</v>
      </c>
      <c r="AM212" s="14">
        <f t="shared" si="85"/>
        <v>0</v>
      </c>
      <c r="AN212" s="14">
        <f t="shared" si="86"/>
        <v>0</v>
      </c>
      <c r="AO212" s="5" t="str">
        <f t="shared" si="87"/>
        <v>1万～3万人未満の市町村平均</v>
      </c>
    </row>
    <row r="213" spans="1:41" s="5" customFormat="1" ht="18" customHeight="1" x14ac:dyDescent="0.3">
      <c r="A213" s="5" t="str">
        <f t="shared" si="70"/>
        <v>02412</v>
      </c>
      <c r="B213" s="22">
        <v>2</v>
      </c>
      <c r="C213" s="23" t="s">
        <v>29</v>
      </c>
      <c r="D213" s="23">
        <v>2412</v>
      </c>
      <c r="E213" s="24" t="s">
        <v>1432</v>
      </c>
      <c r="F213" s="25">
        <v>111.14021007995608</v>
      </c>
      <c r="G213" s="26">
        <v>2.7132842866617803</v>
      </c>
      <c r="H213" s="26">
        <v>19.160275657927002</v>
      </c>
      <c r="I213" s="26">
        <f t="shared" si="71"/>
        <v>133.01377002454484</v>
      </c>
      <c r="J213" s="26">
        <v>23.533578628522932</v>
      </c>
      <c r="K213" s="26">
        <v>54.928953054487458</v>
      </c>
      <c r="L213" s="26">
        <f t="shared" si="72"/>
        <v>78.462531683010383</v>
      </c>
      <c r="M213" s="26">
        <v>25.894692064513404</v>
      </c>
      <c r="N213" s="26">
        <v>21.458872208512787</v>
      </c>
      <c r="O213" s="26">
        <v>1.5697676714075606</v>
      </c>
      <c r="P213" s="26">
        <v>0</v>
      </c>
      <c r="Q213" s="26">
        <f t="shared" si="67"/>
        <v>48.923331944433755</v>
      </c>
      <c r="R213" s="27">
        <v>2.4719915514688315</v>
      </c>
      <c r="S213" s="143">
        <f t="shared" si="73"/>
        <v>262.87162520345782</v>
      </c>
      <c r="T213" s="140" t="str">
        <f t="shared" si="74"/>
        <v>02412</v>
      </c>
      <c r="U213" s="5" t="str">
        <f t="shared" si="68"/>
        <v>青森県おいらせ町</v>
      </c>
      <c r="V213" s="21">
        <f t="shared" si="75"/>
        <v>0.42279272247027649</v>
      </c>
      <c r="W213" s="21">
        <f t="shared" si="75"/>
        <v>1.0321708493876994E-2</v>
      </c>
      <c r="X213" s="21">
        <f t="shared" si="75"/>
        <v>7.2888337199183445E-2</v>
      </c>
      <c r="Y213" s="21">
        <f t="shared" si="76"/>
        <v>8.9524986237325438E-2</v>
      </c>
      <c r="Z213" s="21">
        <f t="shared" si="76"/>
        <v>0.20895733045349971</v>
      </c>
      <c r="AA213" s="21">
        <f t="shared" si="77"/>
        <v>9.850698813335744E-2</v>
      </c>
      <c r="AB213" s="21">
        <f t="shared" si="77"/>
        <v>8.1632516221193566E-2</v>
      </c>
      <c r="AC213" s="21">
        <f t="shared" si="77"/>
        <v>5.9716132168794907E-3</v>
      </c>
      <c r="AD213" s="21">
        <f t="shared" si="69"/>
        <v>0</v>
      </c>
      <c r="AE213" s="21">
        <f t="shared" si="78"/>
        <v>9.4037975744074905E-3</v>
      </c>
      <c r="AF213" s="137">
        <f>VLOOKUP(T213,人口!$A$2:$E$1748,5,0)</f>
        <v>25293</v>
      </c>
      <c r="AG213" s="14">
        <f t="shared" si="79"/>
        <v>0</v>
      </c>
      <c r="AH213" s="14">
        <f t="shared" si="80"/>
        <v>0</v>
      </c>
      <c r="AI213" s="14">
        <f t="shared" si="81"/>
        <v>1</v>
      </c>
      <c r="AJ213" s="14">
        <f t="shared" si="82"/>
        <v>0</v>
      </c>
      <c r="AK213" s="14">
        <f t="shared" si="83"/>
        <v>0</v>
      </c>
      <c r="AL213" s="14">
        <f t="shared" si="84"/>
        <v>0</v>
      </c>
      <c r="AM213" s="14">
        <f t="shared" si="85"/>
        <v>0</v>
      </c>
      <c r="AN213" s="14">
        <f t="shared" si="86"/>
        <v>0</v>
      </c>
      <c r="AO213" s="5" t="str">
        <f t="shared" si="87"/>
        <v>1万～3万人未満の市町村平均</v>
      </c>
    </row>
    <row r="214" spans="1:41" s="5" customFormat="1" ht="18" customHeight="1" x14ac:dyDescent="0.3">
      <c r="A214" s="5" t="str">
        <f t="shared" si="70"/>
        <v>02423</v>
      </c>
      <c r="B214" s="22">
        <v>2</v>
      </c>
      <c r="C214" s="23" t="s">
        <v>29</v>
      </c>
      <c r="D214" s="23">
        <v>2423</v>
      </c>
      <c r="E214" s="24" t="s">
        <v>1460</v>
      </c>
      <c r="F214" s="25">
        <v>5.6123552259412275</v>
      </c>
      <c r="G214" s="26">
        <v>1.2026304488757544</v>
      </c>
      <c r="H214" s="26">
        <v>1.6263363953678092</v>
      </c>
      <c r="I214" s="26">
        <f t="shared" si="71"/>
        <v>8.4413220701847909</v>
      </c>
      <c r="J214" s="26">
        <v>6.9580331486175684</v>
      </c>
      <c r="K214" s="26">
        <v>13.323462206225782</v>
      </c>
      <c r="L214" s="26">
        <f t="shared" si="72"/>
        <v>20.281495354843351</v>
      </c>
      <c r="M214" s="26">
        <v>4.4104856912389598</v>
      </c>
      <c r="N214" s="26">
        <v>5.258867112983066</v>
      </c>
      <c r="O214" s="26">
        <v>0.32502563140637308</v>
      </c>
      <c r="P214" s="26">
        <v>7.4993123279835636</v>
      </c>
      <c r="Q214" s="26">
        <f t="shared" si="67"/>
        <v>17.493690763611962</v>
      </c>
      <c r="R214" s="27">
        <v>0.86693053277015786</v>
      </c>
      <c r="S214" s="143">
        <f t="shared" si="73"/>
        <v>47.083438721410261</v>
      </c>
      <c r="T214" s="140" t="str">
        <f t="shared" si="74"/>
        <v>02423</v>
      </c>
      <c r="U214" s="5" t="str">
        <f t="shared" si="68"/>
        <v>青森県大間町</v>
      </c>
      <c r="V214" s="21">
        <f t="shared" si="75"/>
        <v>0.11920019816626351</v>
      </c>
      <c r="W214" s="21">
        <f t="shared" si="75"/>
        <v>2.5542536431793841E-2</v>
      </c>
      <c r="X214" s="21">
        <f t="shared" si="75"/>
        <v>3.4541580639229415E-2</v>
      </c>
      <c r="Y214" s="21">
        <f t="shared" si="76"/>
        <v>0.14778090423233128</v>
      </c>
      <c r="Z214" s="21">
        <f t="shared" si="76"/>
        <v>0.28297555505790195</v>
      </c>
      <c r="AA214" s="21">
        <f t="shared" si="77"/>
        <v>9.3673822707290466E-2</v>
      </c>
      <c r="AB214" s="21">
        <f t="shared" si="77"/>
        <v>0.1116925028373448</v>
      </c>
      <c r="AC214" s="21">
        <f t="shared" si="77"/>
        <v>6.9031837994996343E-3</v>
      </c>
      <c r="AD214" s="21">
        <f t="shared" si="69"/>
        <v>0.15927707346008693</v>
      </c>
      <c r="AE214" s="21">
        <f t="shared" si="78"/>
        <v>1.8412642668258178E-2</v>
      </c>
      <c r="AF214" s="137">
        <f>VLOOKUP(T214,人口!$A$2:$E$1748,5,0)</f>
        <v>5237</v>
      </c>
      <c r="AG214" s="14">
        <f t="shared" si="79"/>
        <v>0</v>
      </c>
      <c r="AH214" s="14">
        <f t="shared" si="80"/>
        <v>1</v>
      </c>
      <c r="AI214" s="14">
        <f t="shared" si="81"/>
        <v>0</v>
      </c>
      <c r="AJ214" s="14">
        <f t="shared" si="82"/>
        <v>0</v>
      </c>
      <c r="AK214" s="14">
        <f t="shared" si="83"/>
        <v>0</v>
      </c>
      <c r="AL214" s="14">
        <f t="shared" si="84"/>
        <v>0</v>
      </c>
      <c r="AM214" s="14">
        <f t="shared" si="85"/>
        <v>0</v>
      </c>
      <c r="AN214" s="14">
        <f t="shared" si="86"/>
        <v>0</v>
      </c>
      <c r="AO214" s="5" t="str">
        <f t="shared" si="87"/>
        <v>5千～1万人未満の市町村平均</v>
      </c>
    </row>
    <row r="215" spans="1:41" s="5" customFormat="1" ht="18" customHeight="1" x14ac:dyDescent="0.3">
      <c r="A215" s="5" t="str">
        <f t="shared" si="70"/>
        <v>02424</v>
      </c>
      <c r="B215" s="22">
        <v>2</v>
      </c>
      <c r="C215" s="23" t="s">
        <v>29</v>
      </c>
      <c r="D215" s="23">
        <v>2424</v>
      </c>
      <c r="E215" s="24" t="s">
        <v>1486</v>
      </c>
      <c r="F215" s="25">
        <v>8.913813657115929</v>
      </c>
      <c r="G215" s="26">
        <v>1.4704768740151208</v>
      </c>
      <c r="H215" s="26">
        <v>5.1839472602348913</v>
      </c>
      <c r="I215" s="26">
        <f t="shared" si="71"/>
        <v>15.568237791365942</v>
      </c>
      <c r="J215" s="26">
        <v>6.5522817929533801</v>
      </c>
      <c r="K215" s="26">
        <v>14.958566435810104</v>
      </c>
      <c r="L215" s="26">
        <f t="shared" si="72"/>
        <v>21.510848228763486</v>
      </c>
      <c r="M215" s="26">
        <v>5.8795864826548971</v>
      </c>
      <c r="N215" s="26">
        <v>7.9773116864830032</v>
      </c>
      <c r="O215" s="26">
        <v>0.39286084529355381</v>
      </c>
      <c r="P215" s="26">
        <v>11.267145049366084</v>
      </c>
      <c r="Q215" s="26">
        <f t="shared" si="67"/>
        <v>25.516904063797536</v>
      </c>
      <c r="R215" s="27">
        <v>0.85484583537715086</v>
      </c>
      <c r="S215" s="143">
        <f t="shared" si="73"/>
        <v>63.450835919304112</v>
      </c>
      <c r="T215" s="140" t="str">
        <f t="shared" si="74"/>
        <v>02424</v>
      </c>
      <c r="U215" s="5" t="str">
        <f t="shared" si="68"/>
        <v>青森県東通村</v>
      </c>
      <c r="V215" s="21">
        <f t="shared" si="75"/>
        <v>0.14048378603636355</v>
      </c>
      <c r="W215" s="21">
        <f t="shared" si="75"/>
        <v>2.3175059125860105E-2</v>
      </c>
      <c r="X215" s="21">
        <f t="shared" si="75"/>
        <v>8.1700220101556476E-2</v>
      </c>
      <c r="Y215" s="21">
        <f t="shared" si="76"/>
        <v>0.10326549206201918</v>
      </c>
      <c r="Z215" s="21">
        <f t="shared" si="76"/>
        <v>0.23575050224451258</v>
      </c>
      <c r="AA215" s="21">
        <f t="shared" si="77"/>
        <v>9.2663656789840773E-2</v>
      </c>
      <c r="AB215" s="21">
        <f t="shared" si="77"/>
        <v>0.12572429615629394</v>
      </c>
      <c r="AC215" s="21">
        <f t="shared" si="77"/>
        <v>6.1915787176261752E-3</v>
      </c>
      <c r="AD215" s="21">
        <f t="shared" si="69"/>
        <v>0.17757283865724766</v>
      </c>
      <c r="AE215" s="21">
        <f t="shared" si="78"/>
        <v>1.3472570108679607E-2</v>
      </c>
      <c r="AF215" s="137">
        <f>VLOOKUP(T215,人口!$A$2:$E$1748,5,0)</f>
        <v>6330</v>
      </c>
      <c r="AG215" s="14">
        <f t="shared" si="79"/>
        <v>0</v>
      </c>
      <c r="AH215" s="14">
        <f t="shared" si="80"/>
        <v>1</v>
      </c>
      <c r="AI215" s="14">
        <f t="shared" si="81"/>
        <v>0</v>
      </c>
      <c r="AJ215" s="14">
        <f t="shared" si="82"/>
        <v>0</v>
      </c>
      <c r="AK215" s="14">
        <f t="shared" si="83"/>
        <v>0</v>
      </c>
      <c r="AL215" s="14">
        <f t="shared" si="84"/>
        <v>0</v>
      </c>
      <c r="AM215" s="14">
        <f t="shared" si="85"/>
        <v>0</v>
      </c>
      <c r="AN215" s="14">
        <f t="shared" si="86"/>
        <v>0</v>
      </c>
      <c r="AO215" s="5" t="str">
        <f t="shared" si="87"/>
        <v>5千～1万人未満の市町村平均</v>
      </c>
    </row>
    <row r="216" spans="1:41" s="5" customFormat="1" ht="18" customHeight="1" x14ac:dyDescent="0.3">
      <c r="A216" s="5" t="str">
        <f t="shared" si="70"/>
        <v>02425</v>
      </c>
      <c r="B216" s="22">
        <v>2</v>
      </c>
      <c r="C216" s="23" t="s">
        <v>29</v>
      </c>
      <c r="D216" s="23">
        <v>2425</v>
      </c>
      <c r="E216" s="24" t="s">
        <v>1509</v>
      </c>
      <c r="F216" s="25">
        <v>1.2505776264482769</v>
      </c>
      <c r="G216" s="26">
        <v>0.21159867586009934</v>
      </c>
      <c r="H216" s="26">
        <v>0.66069916061817247</v>
      </c>
      <c r="I216" s="26">
        <f t="shared" si="71"/>
        <v>2.1228754629265487</v>
      </c>
      <c r="J216" s="26">
        <v>1.6591614840525726</v>
      </c>
      <c r="K216" s="26">
        <v>4.8578419207972869</v>
      </c>
      <c r="L216" s="26">
        <f t="shared" si="72"/>
        <v>6.5170034048498593</v>
      </c>
      <c r="M216" s="26">
        <v>1.4277176705309804</v>
      </c>
      <c r="N216" s="26">
        <v>1.7754089338433225</v>
      </c>
      <c r="O216" s="26">
        <v>0.11512746730166545</v>
      </c>
      <c r="P216" s="26">
        <v>0</v>
      </c>
      <c r="Q216" s="26">
        <f t="shared" si="67"/>
        <v>3.3182540716759683</v>
      </c>
      <c r="R216" s="27">
        <v>0.40432261474270292</v>
      </c>
      <c r="S216" s="143">
        <f t="shared" si="73"/>
        <v>12.36245555419508</v>
      </c>
      <c r="T216" s="140" t="str">
        <f t="shared" si="74"/>
        <v>02425</v>
      </c>
      <c r="U216" s="5" t="str">
        <f t="shared" si="68"/>
        <v>青森県風間浦村</v>
      </c>
      <c r="V216" s="21">
        <f t="shared" si="75"/>
        <v>0.10115932235031619</v>
      </c>
      <c r="W216" s="21">
        <f t="shared" si="75"/>
        <v>1.7116233496855354E-2</v>
      </c>
      <c r="X216" s="21">
        <f t="shared" si="75"/>
        <v>5.3444006954910396E-2</v>
      </c>
      <c r="Y216" s="21">
        <f t="shared" si="76"/>
        <v>0.134209702658106</v>
      </c>
      <c r="Z216" s="21">
        <f t="shared" si="76"/>
        <v>0.39295121422287543</v>
      </c>
      <c r="AA216" s="21">
        <f t="shared" si="77"/>
        <v>0.11548819441834096</v>
      </c>
      <c r="AB216" s="21">
        <f t="shared" si="77"/>
        <v>0.14361296799492676</v>
      </c>
      <c r="AC216" s="21">
        <f t="shared" si="77"/>
        <v>9.3126698653810784E-3</v>
      </c>
      <c r="AD216" s="21">
        <f t="shared" si="69"/>
        <v>0</v>
      </c>
      <c r="AE216" s="21">
        <f t="shared" si="78"/>
        <v>3.2705688038287828E-2</v>
      </c>
      <c r="AF216" s="137">
        <f>VLOOKUP(T216,人口!$A$2:$E$1748,5,0)</f>
        <v>1855</v>
      </c>
      <c r="AG216" s="14">
        <f t="shared" si="79"/>
        <v>1</v>
      </c>
      <c r="AH216" s="14">
        <f t="shared" si="80"/>
        <v>0</v>
      </c>
      <c r="AI216" s="14">
        <f t="shared" si="81"/>
        <v>0</v>
      </c>
      <c r="AJ216" s="14">
        <f t="shared" si="82"/>
        <v>0</v>
      </c>
      <c r="AK216" s="14">
        <f t="shared" si="83"/>
        <v>0</v>
      </c>
      <c r="AL216" s="14">
        <f t="shared" si="84"/>
        <v>0</v>
      </c>
      <c r="AM216" s="14">
        <f t="shared" si="85"/>
        <v>0</v>
      </c>
      <c r="AN216" s="14">
        <f t="shared" si="86"/>
        <v>0</v>
      </c>
      <c r="AO216" s="5" t="str">
        <f t="shared" si="87"/>
        <v>5千人未満の市町村平均</v>
      </c>
    </row>
    <row r="217" spans="1:41" s="5" customFormat="1" ht="18" customHeight="1" x14ac:dyDescent="0.3">
      <c r="A217" s="5" t="str">
        <f t="shared" si="70"/>
        <v>02426</v>
      </c>
      <c r="B217" s="22">
        <v>2</v>
      </c>
      <c r="C217" s="23" t="s">
        <v>29</v>
      </c>
      <c r="D217" s="23">
        <v>2426</v>
      </c>
      <c r="E217" s="24" t="s">
        <v>1531</v>
      </c>
      <c r="F217" s="25">
        <v>0</v>
      </c>
      <c r="G217" s="26">
        <v>0.34284342417838881</v>
      </c>
      <c r="H217" s="26">
        <v>0.81316819768390458</v>
      </c>
      <c r="I217" s="26">
        <f t="shared" si="71"/>
        <v>1.1560116218622933</v>
      </c>
      <c r="J217" s="26">
        <v>1.9845660366149414</v>
      </c>
      <c r="K217" s="26">
        <v>4.9791561055728977</v>
      </c>
      <c r="L217" s="26">
        <f t="shared" si="72"/>
        <v>6.963722142187839</v>
      </c>
      <c r="M217" s="26">
        <v>1.5725585936283264</v>
      </c>
      <c r="N217" s="26">
        <v>2.2084355030734009</v>
      </c>
      <c r="O217" s="26">
        <v>0.12164411639421256</v>
      </c>
      <c r="P217" s="26">
        <v>0</v>
      </c>
      <c r="Q217" s="26">
        <f t="shared" si="67"/>
        <v>3.9026382130959396</v>
      </c>
      <c r="R217" s="27">
        <v>0.42833362555239951</v>
      </c>
      <c r="S217" s="143">
        <f t="shared" si="73"/>
        <v>12.450705602698472</v>
      </c>
      <c r="T217" s="140" t="str">
        <f t="shared" si="74"/>
        <v>02426</v>
      </c>
      <c r="U217" s="5" t="str">
        <f t="shared" si="68"/>
        <v>青森県佐井村</v>
      </c>
      <c r="V217" s="21">
        <f t="shared" si="75"/>
        <v>0</v>
      </c>
      <c r="W217" s="21">
        <f t="shared" si="75"/>
        <v>2.7536063827907353E-2</v>
      </c>
      <c r="X217" s="21">
        <f t="shared" si="75"/>
        <v>6.5311013177250341E-2</v>
      </c>
      <c r="Y217" s="21">
        <f t="shared" si="76"/>
        <v>0.15939386087362162</v>
      </c>
      <c r="Z217" s="21">
        <f t="shared" si="76"/>
        <v>0.39990955247498206</v>
      </c>
      <c r="AA217" s="21">
        <f t="shared" si="77"/>
        <v>0.12630276900029683</v>
      </c>
      <c r="AB217" s="21">
        <f t="shared" si="77"/>
        <v>0.17737432508200671</v>
      </c>
      <c r="AC217" s="21">
        <f t="shared" si="77"/>
        <v>9.7700580413569767E-3</v>
      </c>
      <c r="AD217" s="21">
        <f t="shared" si="69"/>
        <v>0</v>
      </c>
      <c r="AE217" s="21">
        <f t="shared" si="78"/>
        <v>3.4402357522578135E-2</v>
      </c>
      <c r="AF217" s="137">
        <f>VLOOKUP(T217,人口!$A$2:$E$1748,5,0)</f>
        <v>1960</v>
      </c>
      <c r="AG217" s="14">
        <f t="shared" si="79"/>
        <v>1</v>
      </c>
      <c r="AH217" s="14">
        <f t="shared" si="80"/>
        <v>0</v>
      </c>
      <c r="AI217" s="14">
        <f t="shared" si="81"/>
        <v>0</v>
      </c>
      <c r="AJ217" s="14">
        <f t="shared" si="82"/>
        <v>0</v>
      </c>
      <c r="AK217" s="14">
        <f t="shared" si="83"/>
        <v>0</v>
      </c>
      <c r="AL217" s="14">
        <f t="shared" si="84"/>
        <v>0</v>
      </c>
      <c r="AM217" s="14">
        <f t="shared" si="85"/>
        <v>0</v>
      </c>
      <c r="AN217" s="14">
        <f t="shared" si="86"/>
        <v>0</v>
      </c>
      <c r="AO217" s="5" t="str">
        <f t="shared" si="87"/>
        <v>5千人未満の市町村平均</v>
      </c>
    </row>
    <row r="218" spans="1:41" s="5" customFormat="1" ht="18" customHeight="1" x14ac:dyDescent="0.3">
      <c r="A218" s="5" t="str">
        <f t="shared" si="70"/>
        <v>02441</v>
      </c>
      <c r="B218" s="22">
        <v>2</v>
      </c>
      <c r="C218" s="23" t="s">
        <v>29</v>
      </c>
      <c r="D218" s="23">
        <v>2441</v>
      </c>
      <c r="E218" s="24" t="s">
        <v>1555</v>
      </c>
      <c r="F218" s="25">
        <v>33.083569101611765</v>
      </c>
      <c r="G218" s="26">
        <v>1.0499579865463158</v>
      </c>
      <c r="H218" s="26">
        <v>8.0300359521285571</v>
      </c>
      <c r="I218" s="26">
        <f t="shared" si="71"/>
        <v>42.16356304028664</v>
      </c>
      <c r="J218" s="26">
        <v>10.445084403236535</v>
      </c>
      <c r="K218" s="26">
        <v>22.553889308717913</v>
      </c>
      <c r="L218" s="26">
        <f t="shared" si="72"/>
        <v>32.998973711954449</v>
      </c>
      <c r="M218" s="26">
        <v>9.032661962389426</v>
      </c>
      <c r="N218" s="26">
        <v>14.612241008352765</v>
      </c>
      <c r="O218" s="26">
        <v>0.61411659781670069</v>
      </c>
      <c r="P218" s="26">
        <v>0</v>
      </c>
      <c r="Q218" s="26">
        <f t="shared" si="67"/>
        <v>24.259019568558891</v>
      </c>
      <c r="R218" s="27">
        <v>1.3807663412132272</v>
      </c>
      <c r="S218" s="143">
        <f t="shared" si="73"/>
        <v>100.80232266201322</v>
      </c>
      <c r="T218" s="140" t="str">
        <f t="shared" si="74"/>
        <v>02441</v>
      </c>
      <c r="U218" s="5" t="str">
        <f t="shared" si="68"/>
        <v>青森県三戸町</v>
      </c>
      <c r="V218" s="21">
        <f t="shared" si="75"/>
        <v>0.32820244839535945</v>
      </c>
      <c r="W218" s="21">
        <f t="shared" si="75"/>
        <v>1.0416009857895729E-2</v>
      </c>
      <c r="X218" s="21">
        <f t="shared" si="75"/>
        <v>7.9661219504365943E-2</v>
      </c>
      <c r="Y218" s="21">
        <f t="shared" si="76"/>
        <v>0.10361948145042799</v>
      </c>
      <c r="Z218" s="21">
        <f t="shared" si="76"/>
        <v>0.22374374630573088</v>
      </c>
      <c r="AA218" s="21">
        <f t="shared" si="77"/>
        <v>8.9607676925021224E-2</v>
      </c>
      <c r="AB218" s="21">
        <f t="shared" si="77"/>
        <v>0.14495936822157476</v>
      </c>
      <c r="AC218" s="21">
        <f t="shared" si="77"/>
        <v>6.0922861854663096E-3</v>
      </c>
      <c r="AD218" s="21">
        <f t="shared" si="69"/>
        <v>0</v>
      </c>
      <c r="AE218" s="21">
        <f t="shared" si="78"/>
        <v>1.3697763154157569E-2</v>
      </c>
      <c r="AF218" s="137">
        <f>VLOOKUP(T218,人口!$A$2:$E$1748,5,0)</f>
        <v>9895</v>
      </c>
      <c r="AG218" s="14">
        <f t="shared" si="79"/>
        <v>0</v>
      </c>
      <c r="AH218" s="14">
        <f t="shared" si="80"/>
        <v>1</v>
      </c>
      <c r="AI218" s="14">
        <f t="shared" si="81"/>
        <v>0</v>
      </c>
      <c r="AJ218" s="14">
        <f t="shared" si="82"/>
        <v>0</v>
      </c>
      <c r="AK218" s="14">
        <f t="shared" si="83"/>
        <v>0</v>
      </c>
      <c r="AL218" s="14">
        <f t="shared" si="84"/>
        <v>0</v>
      </c>
      <c r="AM218" s="14">
        <f t="shared" si="85"/>
        <v>0</v>
      </c>
      <c r="AN218" s="14">
        <f t="shared" si="86"/>
        <v>0</v>
      </c>
      <c r="AO218" s="5" t="str">
        <f t="shared" si="87"/>
        <v>5千～1万人未満の市町村平均</v>
      </c>
    </row>
    <row r="219" spans="1:41" s="5" customFormat="1" ht="18" customHeight="1" x14ac:dyDescent="0.3">
      <c r="A219" s="5" t="str">
        <f t="shared" si="70"/>
        <v>02442</v>
      </c>
      <c r="B219" s="22">
        <v>2</v>
      </c>
      <c r="C219" s="23" t="s">
        <v>29</v>
      </c>
      <c r="D219" s="23">
        <v>2442</v>
      </c>
      <c r="E219" s="24" t="s">
        <v>1576</v>
      </c>
      <c r="F219" s="25">
        <v>52.908664353739944</v>
      </c>
      <c r="G219" s="26">
        <v>1.746358691908668</v>
      </c>
      <c r="H219" s="26">
        <v>14.433735508889306</v>
      </c>
      <c r="I219" s="26">
        <f t="shared" si="71"/>
        <v>69.088758554537918</v>
      </c>
      <c r="J219" s="26">
        <v>13.759390031186589</v>
      </c>
      <c r="K219" s="26">
        <v>37.021924475652717</v>
      </c>
      <c r="L219" s="26">
        <f t="shared" si="72"/>
        <v>50.781314506839308</v>
      </c>
      <c r="M219" s="26">
        <v>16.055059244867337</v>
      </c>
      <c r="N219" s="26">
        <v>22.599175507485327</v>
      </c>
      <c r="O219" s="26">
        <v>1.0561936595901578</v>
      </c>
      <c r="P219" s="26">
        <v>0</v>
      </c>
      <c r="Q219" s="26">
        <f t="shared" si="67"/>
        <v>39.710428411942821</v>
      </c>
      <c r="R219" s="27">
        <v>1.5208368771187022</v>
      </c>
      <c r="S219" s="143">
        <f t="shared" si="73"/>
        <v>161.10133835043877</v>
      </c>
      <c r="T219" s="140" t="str">
        <f t="shared" si="74"/>
        <v>02442</v>
      </c>
      <c r="U219" s="5" t="str">
        <f t="shared" si="68"/>
        <v>青森県五戸町</v>
      </c>
      <c r="V219" s="21">
        <f t="shared" si="75"/>
        <v>0.32841852771358959</v>
      </c>
      <c r="W219" s="21">
        <f t="shared" si="75"/>
        <v>1.0840125288778594E-2</v>
      </c>
      <c r="X219" s="21">
        <f t="shared" si="75"/>
        <v>8.9594137805932103E-2</v>
      </c>
      <c r="Y219" s="21">
        <f t="shared" si="76"/>
        <v>8.540829127847599E-2</v>
      </c>
      <c r="Z219" s="21">
        <f t="shared" si="76"/>
        <v>0.22980519500787802</v>
      </c>
      <c r="AA219" s="21">
        <f t="shared" si="77"/>
        <v>9.9658136979242612E-2</v>
      </c>
      <c r="AB219" s="21">
        <f t="shared" si="77"/>
        <v>0.14027925366036401</v>
      </c>
      <c r="AC219" s="21">
        <f t="shared" si="77"/>
        <v>6.556082465886486E-3</v>
      </c>
      <c r="AD219" s="21">
        <f t="shared" si="69"/>
        <v>0</v>
      </c>
      <c r="AE219" s="21">
        <f t="shared" si="78"/>
        <v>9.4402497998525171E-3</v>
      </c>
      <c r="AF219" s="137">
        <f>VLOOKUP(T219,人口!$A$2:$E$1748,5,0)</f>
        <v>17018</v>
      </c>
      <c r="AG219" s="14">
        <f t="shared" si="79"/>
        <v>0</v>
      </c>
      <c r="AH219" s="14">
        <f t="shared" si="80"/>
        <v>0</v>
      </c>
      <c r="AI219" s="14">
        <f t="shared" si="81"/>
        <v>1</v>
      </c>
      <c r="AJ219" s="14">
        <f t="shared" si="82"/>
        <v>0</v>
      </c>
      <c r="AK219" s="14">
        <f t="shared" si="83"/>
        <v>0</v>
      </c>
      <c r="AL219" s="14">
        <f t="shared" si="84"/>
        <v>0</v>
      </c>
      <c r="AM219" s="14">
        <f t="shared" si="85"/>
        <v>0</v>
      </c>
      <c r="AN219" s="14">
        <f t="shared" si="86"/>
        <v>0</v>
      </c>
      <c r="AO219" s="5" t="str">
        <f t="shared" si="87"/>
        <v>1万～3万人未満の市町村平均</v>
      </c>
    </row>
    <row r="220" spans="1:41" s="5" customFormat="1" ht="18" customHeight="1" x14ac:dyDescent="0.3">
      <c r="A220" s="5" t="str">
        <f t="shared" si="70"/>
        <v>02443</v>
      </c>
      <c r="B220" s="22">
        <v>2</v>
      </c>
      <c r="C220" s="23" t="s">
        <v>29</v>
      </c>
      <c r="D220" s="23">
        <v>2443</v>
      </c>
      <c r="E220" s="24" t="s">
        <v>1594</v>
      </c>
      <c r="F220" s="25">
        <v>25.589025001081801</v>
      </c>
      <c r="G220" s="26">
        <v>0.81961006092646072</v>
      </c>
      <c r="H220" s="26">
        <v>7.8775669150628245</v>
      </c>
      <c r="I220" s="26">
        <f t="shared" si="71"/>
        <v>34.286201977071087</v>
      </c>
      <c r="J220" s="26">
        <v>4.8248255262642603</v>
      </c>
      <c r="K220" s="26">
        <v>11.303317303223221</v>
      </c>
      <c r="L220" s="26">
        <f t="shared" si="72"/>
        <v>16.12814282948748</v>
      </c>
      <c r="M220" s="26">
        <v>5.2747562543363093</v>
      </c>
      <c r="N220" s="26">
        <v>10.508111413316573</v>
      </c>
      <c r="O220" s="26">
        <v>0.3347695733828483</v>
      </c>
      <c r="P220" s="26">
        <v>0</v>
      </c>
      <c r="Q220" s="26">
        <f t="shared" si="67"/>
        <v>16.11763724103573</v>
      </c>
      <c r="R220" s="27">
        <v>0.73544624833476524</v>
      </c>
      <c r="S220" s="143">
        <f t="shared" si="73"/>
        <v>67.267428295929065</v>
      </c>
      <c r="T220" s="140" t="str">
        <f t="shared" si="74"/>
        <v>02443</v>
      </c>
      <c r="U220" s="5" t="str">
        <f t="shared" si="68"/>
        <v>青森県田子町</v>
      </c>
      <c r="V220" s="21">
        <f t="shared" si="75"/>
        <v>0.38040736281024756</v>
      </c>
      <c r="W220" s="21">
        <f t="shared" si="75"/>
        <v>1.2184352541630649E-2</v>
      </c>
      <c r="X220" s="21">
        <f t="shared" si="75"/>
        <v>0.11710819210163806</v>
      </c>
      <c r="Y220" s="21">
        <f t="shared" si="76"/>
        <v>7.1726029201509583E-2</v>
      </c>
      <c r="Z220" s="21">
        <f t="shared" si="76"/>
        <v>0.16803552015541051</v>
      </c>
      <c r="AA220" s="21">
        <f t="shared" si="77"/>
        <v>7.841471553113516E-2</v>
      </c>
      <c r="AB220" s="21">
        <f t="shared" si="77"/>
        <v>0.15621396089483788</v>
      </c>
      <c r="AC220" s="21">
        <f t="shared" si="77"/>
        <v>4.976696476489322E-3</v>
      </c>
      <c r="AD220" s="21">
        <f t="shared" si="69"/>
        <v>0</v>
      </c>
      <c r="AE220" s="21">
        <f t="shared" si="78"/>
        <v>1.0933170287101246E-2</v>
      </c>
      <c r="AF220" s="137">
        <f>VLOOKUP(T220,人口!$A$2:$E$1748,5,0)</f>
        <v>5394</v>
      </c>
      <c r="AG220" s="14">
        <f t="shared" si="79"/>
        <v>0</v>
      </c>
      <c r="AH220" s="14">
        <f t="shared" si="80"/>
        <v>1</v>
      </c>
      <c r="AI220" s="14">
        <f t="shared" si="81"/>
        <v>0</v>
      </c>
      <c r="AJ220" s="14">
        <f t="shared" si="82"/>
        <v>0</v>
      </c>
      <c r="AK220" s="14">
        <f t="shared" si="83"/>
        <v>0</v>
      </c>
      <c r="AL220" s="14">
        <f t="shared" si="84"/>
        <v>0</v>
      </c>
      <c r="AM220" s="14">
        <f t="shared" si="85"/>
        <v>0</v>
      </c>
      <c r="AN220" s="14">
        <f t="shared" si="86"/>
        <v>0</v>
      </c>
      <c r="AO220" s="5" t="str">
        <f t="shared" si="87"/>
        <v>5千～1万人未満の市町村平均</v>
      </c>
    </row>
    <row r="221" spans="1:41" s="5" customFormat="1" ht="18" customHeight="1" x14ac:dyDescent="0.3">
      <c r="A221" s="5" t="str">
        <f t="shared" si="70"/>
        <v>02445</v>
      </c>
      <c r="B221" s="22">
        <v>2</v>
      </c>
      <c r="C221" s="23" t="s">
        <v>29</v>
      </c>
      <c r="D221" s="23">
        <v>2445</v>
      </c>
      <c r="E221" s="24" t="s">
        <v>862</v>
      </c>
      <c r="F221" s="25">
        <v>28.969092373049424</v>
      </c>
      <c r="G221" s="26">
        <v>1.5374384802999623</v>
      </c>
      <c r="H221" s="26">
        <v>8.1316819768390456</v>
      </c>
      <c r="I221" s="26">
        <f t="shared" si="71"/>
        <v>38.638212830188429</v>
      </c>
      <c r="J221" s="26">
        <v>13.55450568327695</v>
      </c>
      <c r="K221" s="26">
        <v>39.231952450477984</v>
      </c>
      <c r="L221" s="26">
        <f t="shared" si="72"/>
        <v>52.786458133754934</v>
      </c>
      <c r="M221" s="26">
        <v>16.919329807964687</v>
      </c>
      <c r="N221" s="26">
        <v>22.377850816545507</v>
      </c>
      <c r="O221" s="26">
        <v>1.1090716122268258</v>
      </c>
      <c r="P221" s="26">
        <v>0</v>
      </c>
      <c r="Q221" s="26">
        <f t="shared" si="67"/>
        <v>40.406252236737018</v>
      </c>
      <c r="R221" s="27">
        <v>2.3776585817796909</v>
      </c>
      <c r="S221" s="143">
        <f t="shared" si="73"/>
        <v>134.20858178246007</v>
      </c>
      <c r="T221" s="140" t="str">
        <f t="shared" si="74"/>
        <v>02445</v>
      </c>
      <c r="U221" s="5" t="str">
        <f t="shared" si="68"/>
        <v>青森県南部町</v>
      </c>
      <c r="V221" s="21">
        <f t="shared" si="75"/>
        <v>0.21585126665003951</v>
      </c>
      <c r="W221" s="21">
        <f t="shared" si="75"/>
        <v>1.145558994723609E-2</v>
      </c>
      <c r="X221" s="21">
        <f t="shared" si="75"/>
        <v>6.0589880832060086E-2</v>
      </c>
      <c r="Y221" s="21">
        <f t="shared" si="76"/>
        <v>0.10099581936755411</v>
      </c>
      <c r="Z221" s="21">
        <f t="shared" si="76"/>
        <v>0.29232074379617107</v>
      </c>
      <c r="AA221" s="21">
        <f t="shared" si="77"/>
        <v>0.12606742119806752</v>
      </c>
      <c r="AB221" s="21">
        <f t="shared" si="77"/>
        <v>0.16673934348563471</v>
      </c>
      <c r="AC221" s="21">
        <f t="shared" si="77"/>
        <v>8.2637905676145977E-3</v>
      </c>
      <c r="AD221" s="21">
        <f t="shared" si="69"/>
        <v>0</v>
      </c>
      <c r="AE221" s="21">
        <f t="shared" si="78"/>
        <v>1.7716144155622327E-2</v>
      </c>
      <c r="AF221" s="137">
        <f>VLOOKUP(T221,人口!$A$2:$E$1748,5,0)</f>
        <v>17870</v>
      </c>
      <c r="AG221" s="14">
        <f t="shared" si="79"/>
        <v>0</v>
      </c>
      <c r="AH221" s="14">
        <f t="shared" si="80"/>
        <v>0</v>
      </c>
      <c r="AI221" s="14">
        <f t="shared" si="81"/>
        <v>1</v>
      </c>
      <c r="AJ221" s="14">
        <f t="shared" si="82"/>
        <v>0</v>
      </c>
      <c r="AK221" s="14">
        <f t="shared" si="83"/>
        <v>0</v>
      </c>
      <c r="AL221" s="14">
        <f t="shared" si="84"/>
        <v>0</v>
      </c>
      <c r="AM221" s="14">
        <f t="shared" si="85"/>
        <v>0</v>
      </c>
      <c r="AN221" s="14">
        <f t="shared" si="86"/>
        <v>0</v>
      </c>
      <c r="AO221" s="5" t="str">
        <f t="shared" si="87"/>
        <v>1万～3万人未満の市町村平均</v>
      </c>
    </row>
    <row r="222" spans="1:41" s="5" customFormat="1" ht="18" customHeight="1" x14ac:dyDescent="0.3">
      <c r="A222" s="5" t="str">
        <f t="shared" si="70"/>
        <v>02446</v>
      </c>
      <c r="B222" s="22">
        <v>2</v>
      </c>
      <c r="C222" s="23" t="s">
        <v>29</v>
      </c>
      <c r="D222" s="23">
        <v>2446</v>
      </c>
      <c r="E222" s="24" t="s">
        <v>1626</v>
      </c>
      <c r="F222" s="25">
        <v>20.730842594955192</v>
      </c>
      <c r="G222" s="26">
        <v>1.2695920551605959</v>
      </c>
      <c r="H222" s="26">
        <v>12.400815014679544</v>
      </c>
      <c r="I222" s="26">
        <f t="shared" si="71"/>
        <v>34.40124966479533</v>
      </c>
      <c r="J222" s="26">
        <v>8.8461830215103259</v>
      </c>
      <c r="K222" s="26">
        <v>31.504766333248856</v>
      </c>
      <c r="L222" s="26">
        <f t="shared" si="72"/>
        <v>40.35094935475918</v>
      </c>
      <c r="M222" s="26">
        <v>13.508405651946971</v>
      </c>
      <c r="N222" s="26">
        <v>11.330861894853724</v>
      </c>
      <c r="O222" s="26">
        <v>0.83189680415715572</v>
      </c>
      <c r="P222" s="26">
        <v>0</v>
      </c>
      <c r="Q222" s="26">
        <f t="shared" si="67"/>
        <v>25.671164350957852</v>
      </c>
      <c r="R222" s="27">
        <v>2.0109765237642692</v>
      </c>
      <c r="S222" s="143">
        <f t="shared" si="73"/>
        <v>102.43433989427663</v>
      </c>
      <c r="T222" s="140" t="str">
        <f t="shared" si="74"/>
        <v>02446</v>
      </c>
      <c r="U222" s="5" t="str">
        <f t="shared" si="68"/>
        <v>青森県階上町</v>
      </c>
      <c r="V222" s="21">
        <f t="shared" si="75"/>
        <v>0.20238176588389864</v>
      </c>
      <c r="W222" s="21">
        <f t="shared" si="75"/>
        <v>1.2394203510960804E-2</v>
      </c>
      <c r="X222" s="21">
        <f t="shared" si="75"/>
        <v>0.12106111121991446</v>
      </c>
      <c r="Y222" s="21">
        <f t="shared" si="76"/>
        <v>8.6359545350129144E-2</v>
      </c>
      <c r="Z222" s="21">
        <f t="shared" si="76"/>
        <v>0.30756059311521117</v>
      </c>
      <c r="AA222" s="21">
        <f t="shared" si="77"/>
        <v>0.13187379999606688</v>
      </c>
      <c r="AB222" s="21">
        <f t="shared" si="77"/>
        <v>0.11061585310696008</v>
      </c>
      <c r="AC222" s="21">
        <f t="shared" si="77"/>
        <v>8.1212687563151538E-3</v>
      </c>
      <c r="AD222" s="21">
        <f t="shared" si="69"/>
        <v>0</v>
      </c>
      <c r="AE222" s="21">
        <f t="shared" si="78"/>
        <v>1.9631859060543714E-2</v>
      </c>
      <c r="AF222" s="137">
        <f>VLOOKUP(T222,人口!$A$2:$E$1748,5,0)</f>
        <v>13404</v>
      </c>
      <c r="AG222" s="14">
        <f t="shared" si="79"/>
        <v>0</v>
      </c>
      <c r="AH222" s="14">
        <f t="shared" si="80"/>
        <v>0</v>
      </c>
      <c r="AI222" s="14">
        <f t="shared" si="81"/>
        <v>1</v>
      </c>
      <c r="AJ222" s="14">
        <f t="shared" si="82"/>
        <v>0</v>
      </c>
      <c r="AK222" s="14">
        <f t="shared" si="83"/>
        <v>0</v>
      </c>
      <c r="AL222" s="14">
        <f t="shared" si="84"/>
        <v>0</v>
      </c>
      <c r="AM222" s="14">
        <f t="shared" si="85"/>
        <v>0</v>
      </c>
      <c r="AN222" s="14">
        <f t="shared" si="86"/>
        <v>0</v>
      </c>
      <c r="AO222" s="5" t="str">
        <f t="shared" si="87"/>
        <v>1万～3万人未満の市町村平均</v>
      </c>
    </row>
    <row r="223" spans="1:41" s="5" customFormat="1" ht="18" customHeight="1" x14ac:dyDescent="0.3">
      <c r="A223" s="5" t="str">
        <f t="shared" si="70"/>
        <v>02450</v>
      </c>
      <c r="B223" s="22">
        <v>2</v>
      </c>
      <c r="C223" s="23" t="s">
        <v>29</v>
      </c>
      <c r="D223" s="23">
        <v>2450</v>
      </c>
      <c r="E223" s="24" t="s">
        <v>1643</v>
      </c>
      <c r="F223" s="25">
        <v>0</v>
      </c>
      <c r="G223" s="26">
        <v>0.33212956717281417</v>
      </c>
      <c r="H223" s="26">
        <v>2.8969117042489101</v>
      </c>
      <c r="I223" s="26">
        <f t="shared" si="71"/>
        <v>3.2290412714217243</v>
      </c>
      <c r="J223" s="26">
        <v>2.4947682363114954</v>
      </c>
      <c r="K223" s="26">
        <v>4.8736655101158446</v>
      </c>
      <c r="L223" s="26">
        <f t="shared" si="72"/>
        <v>7.3684337464273399</v>
      </c>
      <c r="M223" s="26">
        <v>2.3620212074336404</v>
      </c>
      <c r="N223" s="26">
        <v>6.0190693122980923</v>
      </c>
      <c r="O223" s="26">
        <v>0.15025530907672888</v>
      </c>
      <c r="P223" s="26">
        <v>0</v>
      </c>
      <c r="Q223" s="26">
        <f t="shared" si="67"/>
        <v>8.53134582880846</v>
      </c>
      <c r="R223" s="27">
        <v>0.17767272081024563</v>
      </c>
      <c r="S223" s="143">
        <f t="shared" si="73"/>
        <v>19.306493567467772</v>
      </c>
      <c r="T223" s="140" t="str">
        <f t="shared" si="74"/>
        <v>02450</v>
      </c>
      <c r="U223" s="5" t="str">
        <f t="shared" si="68"/>
        <v>青森県新郷村</v>
      </c>
      <c r="V223" s="21">
        <f t="shared" si="75"/>
        <v>0</v>
      </c>
      <c r="W223" s="21">
        <f t="shared" si="75"/>
        <v>1.7202997841745123E-2</v>
      </c>
      <c r="X223" s="21">
        <f t="shared" si="75"/>
        <v>0.15004856755192067</v>
      </c>
      <c r="Y223" s="21">
        <f t="shared" si="76"/>
        <v>0.12921912659040694</v>
      </c>
      <c r="Z223" s="21">
        <f t="shared" si="76"/>
        <v>0.25243659565029297</v>
      </c>
      <c r="AA223" s="21">
        <f t="shared" si="77"/>
        <v>0.12234335557512849</v>
      </c>
      <c r="AB223" s="21">
        <f t="shared" si="77"/>
        <v>0.3117639819609952</v>
      </c>
      <c r="AC223" s="21">
        <f t="shared" si="77"/>
        <v>7.7826306756145092E-3</v>
      </c>
      <c r="AD223" s="21">
        <f t="shared" si="69"/>
        <v>0</v>
      </c>
      <c r="AE223" s="21">
        <f t="shared" si="78"/>
        <v>9.202744153896044E-3</v>
      </c>
      <c r="AF223" s="137">
        <f>VLOOKUP(T223,人口!$A$2:$E$1748,5,0)</f>
        <v>2421</v>
      </c>
      <c r="AG223" s="14">
        <f t="shared" si="79"/>
        <v>1</v>
      </c>
      <c r="AH223" s="14">
        <f t="shared" si="80"/>
        <v>0</v>
      </c>
      <c r="AI223" s="14">
        <f t="shared" si="81"/>
        <v>0</v>
      </c>
      <c r="AJ223" s="14">
        <f t="shared" si="82"/>
        <v>0</v>
      </c>
      <c r="AK223" s="14">
        <f t="shared" si="83"/>
        <v>0</v>
      </c>
      <c r="AL223" s="14">
        <f t="shared" si="84"/>
        <v>0</v>
      </c>
      <c r="AM223" s="14">
        <f t="shared" si="85"/>
        <v>0</v>
      </c>
      <c r="AN223" s="14">
        <f t="shared" si="86"/>
        <v>0</v>
      </c>
      <c r="AO223" s="5" t="str">
        <f t="shared" si="87"/>
        <v>5千人未満の市町村平均</v>
      </c>
    </row>
    <row r="224" spans="1:41" s="5" customFormat="1" ht="18" customHeight="1" x14ac:dyDescent="0.3">
      <c r="A224" s="5" t="str">
        <f t="shared" si="70"/>
        <v>03201</v>
      </c>
      <c r="B224" s="22">
        <v>3</v>
      </c>
      <c r="C224" s="23" t="s">
        <v>30</v>
      </c>
      <c r="D224" s="23">
        <v>3201</v>
      </c>
      <c r="E224" s="24" t="s">
        <v>77</v>
      </c>
      <c r="F224" s="25">
        <v>110.32093999307173</v>
      </c>
      <c r="G224" s="26">
        <v>31.831752863754954</v>
      </c>
      <c r="H224" s="26">
        <v>41.865256421356492</v>
      </c>
      <c r="I224" s="26">
        <f t="shared" si="71"/>
        <v>184.01794927818318</v>
      </c>
      <c r="J224" s="26">
        <v>601.12518465555388</v>
      </c>
      <c r="K224" s="26">
        <v>546.76153328057308</v>
      </c>
      <c r="L224" s="26">
        <f t="shared" si="72"/>
        <v>1147.8867179361268</v>
      </c>
      <c r="M224" s="26">
        <v>263.51975550292167</v>
      </c>
      <c r="N224" s="26">
        <v>157.38110088350967</v>
      </c>
      <c r="O224" s="26">
        <v>17.903407273591071</v>
      </c>
      <c r="P224" s="26">
        <v>0</v>
      </c>
      <c r="Q224" s="26">
        <f t="shared" si="67"/>
        <v>438.8042636600224</v>
      </c>
      <c r="R224" s="27">
        <v>37.012714010876863</v>
      </c>
      <c r="S224" s="143">
        <f t="shared" si="73"/>
        <v>1807.7216448852091</v>
      </c>
      <c r="T224" s="140" t="str">
        <f t="shared" si="74"/>
        <v>03201</v>
      </c>
      <c r="U224" s="5" t="str">
        <f t="shared" si="68"/>
        <v>岩手県盛岡市</v>
      </c>
      <c r="V224" s="21">
        <f t="shared" si="75"/>
        <v>6.102761468017779E-2</v>
      </c>
      <c r="W224" s="21">
        <f t="shared" si="75"/>
        <v>1.7608769001477703E-2</v>
      </c>
      <c r="X224" s="21">
        <f t="shared" si="75"/>
        <v>2.3159127700777708E-2</v>
      </c>
      <c r="Y224" s="21">
        <f t="shared" si="76"/>
        <v>0.33253193950317805</v>
      </c>
      <c r="Z224" s="21">
        <f t="shared" si="76"/>
        <v>0.30245891828954263</v>
      </c>
      <c r="AA224" s="21">
        <f t="shared" si="77"/>
        <v>0.14577452023574972</v>
      </c>
      <c r="AB224" s="21">
        <f t="shared" si="77"/>
        <v>8.7060472683283832E-2</v>
      </c>
      <c r="AC224" s="21">
        <f t="shared" si="77"/>
        <v>9.9038518038699168E-3</v>
      </c>
      <c r="AD224" s="21">
        <f t="shared" si="69"/>
        <v>0</v>
      </c>
      <c r="AE224" s="21">
        <f t="shared" si="78"/>
        <v>2.0474786101942803E-2</v>
      </c>
      <c r="AF224" s="137">
        <f>VLOOKUP(T224,人口!$A$2:$E$1748,5,0)</f>
        <v>288470</v>
      </c>
      <c r="AG224" s="14">
        <f t="shared" si="79"/>
        <v>0</v>
      </c>
      <c r="AH224" s="14">
        <f t="shared" si="80"/>
        <v>0</v>
      </c>
      <c r="AI224" s="14">
        <f t="shared" si="81"/>
        <v>0</v>
      </c>
      <c r="AJ224" s="14">
        <f t="shared" si="82"/>
        <v>0</v>
      </c>
      <c r="AK224" s="14">
        <f t="shared" si="83"/>
        <v>0</v>
      </c>
      <c r="AL224" s="14">
        <f t="shared" si="84"/>
        <v>1</v>
      </c>
      <c r="AM224" s="14">
        <f t="shared" si="85"/>
        <v>0</v>
      </c>
      <c r="AN224" s="14">
        <f t="shared" si="86"/>
        <v>0</v>
      </c>
      <c r="AO224" s="5" t="str">
        <f t="shared" si="87"/>
        <v>20万～50万人未満の市町村平均</v>
      </c>
    </row>
    <row r="225" spans="1:41" s="5" customFormat="1" ht="18" customHeight="1" x14ac:dyDescent="0.3">
      <c r="A225" s="5" t="str">
        <f t="shared" si="70"/>
        <v>03202</v>
      </c>
      <c r="B225" s="22">
        <v>3</v>
      </c>
      <c r="C225" s="23" t="s">
        <v>30</v>
      </c>
      <c r="D225" s="23">
        <v>3202</v>
      </c>
      <c r="E225" s="24" t="s">
        <v>127</v>
      </c>
      <c r="F225" s="25">
        <v>65.770948389998267</v>
      </c>
      <c r="G225" s="26">
        <v>6.5030060342413361</v>
      </c>
      <c r="H225" s="26">
        <v>24.982154938634288</v>
      </c>
      <c r="I225" s="26">
        <f t="shared" si="71"/>
        <v>97.2561093628739</v>
      </c>
      <c r="J225" s="26">
        <v>72.091019501798641</v>
      </c>
      <c r="K225" s="26">
        <v>95.010375235769672</v>
      </c>
      <c r="L225" s="26">
        <f t="shared" si="72"/>
        <v>167.10139473756831</v>
      </c>
      <c r="M225" s="26">
        <v>46.774068209469263</v>
      </c>
      <c r="N225" s="26">
        <v>52.882166915642152</v>
      </c>
      <c r="O225" s="26">
        <v>3.2114046728072116</v>
      </c>
      <c r="P225" s="26">
        <v>17.054759336691621</v>
      </c>
      <c r="Q225" s="26">
        <f t="shared" si="67"/>
        <v>119.92239913461023</v>
      </c>
      <c r="R225" s="27">
        <v>8.1454345032746058</v>
      </c>
      <c r="S225" s="143">
        <f t="shared" si="73"/>
        <v>392.42533773832702</v>
      </c>
      <c r="T225" s="140" t="str">
        <f t="shared" si="74"/>
        <v>03202</v>
      </c>
      <c r="U225" s="5" t="str">
        <f t="shared" si="68"/>
        <v>岩手県宮古市</v>
      </c>
      <c r="V225" s="21">
        <f t="shared" si="75"/>
        <v>0.16760117674627567</v>
      </c>
      <c r="W225" s="21">
        <f t="shared" si="75"/>
        <v>1.6571320475176867E-2</v>
      </c>
      <c r="X225" s="21">
        <f t="shared" si="75"/>
        <v>6.3660912117995364E-2</v>
      </c>
      <c r="Y225" s="21">
        <f t="shared" si="76"/>
        <v>0.18370633231096212</v>
      </c>
      <c r="Z225" s="21">
        <f t="shared" si="76"/>
        <v>0.2421107051429067</v>
      </c>
      <c r="AA225" s="21">
        <f t="shared" si="77"/>
        <v>0.11919227356480906</v>
      </c>
      <c r="AB225" s="21">
        <f t="shared" si="77"/>
        <v>0.13475726929463583</v>
      </c>
      <c r="AC225" s="21">
        <f t="shared" si="77"/>
        <v>8.183479413728904E-3</v>
      </c>
      <c r="AD225" s="21">
        <f t="shared" si="69"/>
        <v>4.3459883184362315E-2</v>
      </c>
      <c r="AE225" s="21">
        <f t="shared" si="78"/>
        <v>2.0756647749147279E-2</v>
      </c>
      <c r="AF225" s="137">
        <f>VLOOKUP(T225,人口!$A$2:$E$1748,5,0)</f>
        <v>51744</v>
      </c>
      <c r="AG225" s="14">
        <f t="shared" si="79"/>
        <v>0</v>
      </c>
      <c r="AH225" s="14">
        <f t="shared" si="80"/>
        <v>0</v>
      </c>
      <c r="AI225" s="14">
        <f t="shared" si="81"/>
        <v>0</v>
      </c>
      <c r="AJ225" s="14">
        <f t="shared" si="82"/>
        <v>1</v>
      </c>
      <c r="AK225" s="14">
        <f t="shared" si="83"/>
        <v>0</v>
      </c>
      <c r="AL225" s="14">
        <f t="shared" si="84"/>
        <v>0</v>
      </c>
      <c r="AM225" s="14">
        <f t="shared" si="85"/>
        <v>0</v>
      </c>
      <c r="AN225" s="14">
        <f t="shared" si="86"/>
        <v>0</v>
      </c>
      <c r="AO225" s="5" t="str">
        <f t="shared" si="87"/>
        <v>3万～10万人未満の市町村平均</v>
      </c>
    </row>
    <row r="226" spans="1:41" s="5" customFormat="1" ht="18" customHeight="1" x14ac:dyDescent="0.3">
      <c r="A226" s="5" t="str">
        <f t="shared" si="70"/>
        <v>03203</v>
      </c>
      <c r="B226" s="22">
        <v>3</v>
      </c>
      <c r="C226" s="23" t="s">
        <v>30</v>
      </c>
      <c r="D226" s="23">
        <v>3203</v>
      </c>
      <c r="E226" s="24" t="s">
        <v>195</v>
      </c>
      <c r="F226" s="25">
        <v>55.719005489184816</v>
      </c>
      <c r="G226" s="26">
        <v>6.2418305383427999</v>
      </c>
      <c r="H226" s="26">
        <v>10.839031739504232</v>
      </c>
      <c r="I226" s="26">
        <f t="shared" si="71"/>
        <v>72.799867767031856</v>
      </c>
      <c r="J226" s="26">
        <v>52.151297028542018</v>
      </c>
      <c r="K226" s="26">
        <v>60.045239680372063</v>
      </c>
      <c r="L226" s="26">
        <f t="shared" si="72"/>
        <v>112.19653670891408</v>
      </c>
      <c r="M226" s="26">
        <v>36.916927146371869</v>
      </c>
      <c r="N226" s="26">
        <v>41.546493614463657</v>
      </c>
      <c r="O226" s="26">
        <v>2.2249081268449622</v>
      </c>
      <c r="P226" s="26">
        <v>14.089494604014385</v>
      </c>
      <c r="Q226" s="26">
        <f t="shared" si="67"/>
        <v>94.777823491694889</v>
      </c>
      <c r="R226" s="27">
        <v>5.3215579180869756</v>
      </c>
      <c r="S226" s="143">
        <f t="shared" si="73"/>
        <v>285.09578588572782</v>
      </c>
      <c r="T226" s="140" t="str">
        <f t="shared" si="74"/>
        <v>03203</v>
      </c>
      <c r="U226" s="5" t="str">
        <f t="shared" si="68"/>
        <v>岩手県大船渡市</v>
      </c>
      <c r="V226" s="21">
        <f t="shared" si="75"/>
        <v>0.19543959696239818</v>
      </c>
      <c r="W226" s="21">
        <f t="shared" si="75"/>
        <v>2.1893801477811572E-2</v>
      </c>
      <c r="X226" s="21">
        <f t="shared" si="75"/>
        <v>3.8018912506299678E-2</v>
      </c>
      <c r="Y226" s="21">
        <f t="shared" si="76"/>
        <v>0.18292552752584465</v>
      </c>
      <c r="Z226" s="21">
        <f t="shared" si="76"/>
        <v>0.21061426598721952</v>
      </c>
      <c r="AA226" s="21">
        <f t="shared" si="77"/>
        <v>0.12948955745410043</v>
      </c>
      <c r="AB226" s="21">
        <f t="shared" si="77"/>
        <v>0.14572819266825759</v>
      </c>
      <c r="AC226" s="21">
        <f t="shared" si="77"/>
        <v>7.8040723047963622E-3</v>
      </c>
      <c r="AD226" s="21">
        <f t="shared" si="69"/>
        <v>4.9420213491551714E-2</v>
      </c>
      <c r="AE226" s="21">
        <f t="shared" si="78"/>
        <v>1.8665859621720134E-2</v>
      </c>
      <c r="AF226" s="137">
        <f>VLOOKUP(T226,人口!$A$2:$E$1748,5,0)</f>
        <v>35849</v>
      </c>
      <c r="AG226" s="14">
        <f t="shared" si="79"/>
        <v>0</v>
      </c>
      <c r="AH226" s="14">
        <f t="shared" si="80"/>
        <v>0</v>
      </c>
      <c r="AI226" s="14">
        <f t="shared" si="81"/>
        <v>0</v>
      </c>
      <c r="AJ226" s="14">
        <f t="shared" si="82"/>
        <v>1</v>
      </c>
      <c r="AK226" s="14">
        <f t="shared" si="83"/>
        <v>0</v>
      </c>
      <c r="AL226" s="14">
        <f t="shared" si="84"/>
        <v>0</v>
      </c>
      <c r="AM226" s="14">
        <f t="shared" si="85"/>
        <v>0</v>
      </c>
      <c r="AN226" s="14">
        <f t="shared" si="86"/>
        <v>0</v>
      </c>
      <c r="AO226" s="5" t="str">
        <f t="shared" si="87"/>
        <v>3万～10万人未満の市町村平均</v>
      </c>
    </row>
    <row r="227" spans="1:41" s="5" customFormat="1" ht="18" customHeight="1" x14ac:dyDescent="0.3">
      <c r="A227" s="5" t="str">
        <f t="shared" si="70"/>
        <v>03205</v>
      </c>
      <c r="B227" s="22">
        <v>3</v>
      </c>
      <c r="C227" s="23" t="s">
        <v>30</v>
      </c>
      <c r="D227" s="23">
        <v>3205</v>
      </c>
      <c r="E227" s="24" t="s">
        <v>256</v>
      </c>
      <c r="F227" s="25">
        <v>205.19940745119774</v>
      </c>
      <c r="G227" s="26">
        <v>8.196689553098512</v>
      </c>
      <c r="H227" s="26">
        <v>28.769771977717554</v>
      </c>
      <c r="I227" s="26">
        <f t="shared" si="71"/>
        <v>242.16586898201382</v>
      </c>
      <c r="J227" s="26">
        <v>122.8122301821361</v>
      </c>
      <c r="K227" s="26">
        <v>151.72579327623083</v>
      </c>
      <c r="L227" s="26">
        <f t="shared" si="72"/>
        <v>274.53802345836692</v>
      </c>
      <c r="M227" s="26">
        <v>99.696713187345637</v>
      </c>
      <c r="N227" s="26">
        <v>92.672497221561599</v>
      </c>
      <c r="O227" s="26">
        <v>5.9106007269402205</v>
      </c>
      <c r="P227" s="26">
        <v>0</v>
      </c>
      <c r="Q227" s="26">
        <f t="shared" si="67"/>
        <v>198.27981113584747</v>
      </c>
      <c r="R227" s="27">
        <v>5.8285857147617408</v>
      </c>
      <c r="S227" s="143">
        <f t="shared" si="73"/>
        <v>720.81228929098995</v>
      </c>
      <c r="T227" s="140" t="str">
        <f t="shared" si="74"/>
        <v>03205</v>
      </c>
      <c r="U227" s="5" t="str">
        <f t="shared" si="68"/>
        <v>岩手県花巻市</v>
      </c>
      <c r="V227" s="21">
        <f t="shared" si="75"/>
        <v>0.28467800910142266</v>
      </c>
      <c r="W227" s="21">
        <f t="shared" si="75"/>
        <v>1.1371461994857208E-2</v>
      </c>
      <c r="X227" s="21">
        <f t="shared" si="75"/>
        <v>3.9912987618477294E-2</v>
      </c>
      <c r="Y227" s="21">
        <f t="shared" si="76"/>
        <v>0.17038032232072162</v>
      </c>
      <c r="Z227" s="21">
        <f t="shared" si="76"/>
        <v>0.21049279476834717</v>
      </c>
      <c r="AA227" s="21">
        <f t="shared" si="77"/>
        <v>0.13831161686409366</v>
      </c>
      <c r="AB227" s="21">
        <f t="shared" si="77"/>
        <v>0.12856675530978628</v>
      </c>
      <c r="AC227" s="21">
        <f t="shared" si="77"/>
        <v>8.1999166978049768E-3</v>
      </c>
      <c r="AD227" s="21">
        <f t="shared" si="69"/>
        <v>0</v>
      </c>
      <c r="AE227" s="21">
        <f t="shared" si="78"/>
        <v>8.0861353244891156E-3</v>
      </c>
      <c r="AF227" s="137">
        <f>VLOOKUP(T227,人口!$A$2:$E$1748,5,0)</f>
        <v>95235</v>
      </c>
      <c r="AG227" s="14">
        <f t="shared" si="79"/>
        <v>0</v>
      </c>
      <c r="AH227" s="14">
        <f t="shared" si="80"/>
        <v>0</v>
      </c>
      <c r="AI227" s="14">
        <f t="shared" si="81"/>
        <v>0</v>
      </c>
      <c r="AJ227" s="14">
        <f t="shared" si="82"/>
        <v>1</v>
      </c>
      <c r="AK227" s="14">
        <f t="shared" si="83"/>
        <v>0</v>
      </c>
      <c r="AL227" s="14">
        <f t="shared" si="84"/>
        <v>0</v>
      </c>
      <c r="AM227" s="14">
        <f t="shared" si="85"/>
        <v>0</v>
      </c>
      <c r="AN227" s="14">
        <f t="shared" si="86"/>
        <v>0</v>
      </c>
      <c r="AO227" s="5" t="str">
        <f t="shared" si="87"/>
        <v>3万～10万人未満の市町村平均</v>
      </c>
    </row>
    <row r="228" spans="1:41" s="5" customFormat="1" ht="18" customHeight="1" x14ac:dyDescent="0.3">
      <c r="A228" s="5" t="str">
        <f t="shared" si="70"/>
        <v>03206</v>
      </c>
      <c r="B228" s="22">
        <v>3</v>
      </c>
      <c r="C228" s="23" t="s">
        <v>30</v>
      </c>
      <c r="D228" s="23">
        <v>3206</v>
      </c>
      <c r="E228" s="24" t="s">
        <v>307</v>
      </c>
      <c r="F228" s="25">
        <v>338.46827302179406</v>
      </c>
      <c r="G228" s="26">
        <v>9.7716569374563527</v>
      </c>
      <c r="H228" s="26">
        <v>15.754875130654851</v>
      </c>
      <c r="I228" s="26">
        <f t="shared" si="71"/>
        <v>363.99480508990524</v>
      </c>
      <c r="J228" s="26">
        <v>129.63671631673046</v>
      </c>
      <c r="K228" s="26">
        <v>155.13996504212261</v>
      </c>
      <c r="L228" s="26">
        <f t="shared" si="72"/>
        <v>284.77668135885307</v>
      </c>
      <c r="M228" s="26">
        <v>98.412244781416419</v>
      </c>
      <c r="N228" s="26">
        <v>79.325656076625634</v>
      </c>
      <c r="O228" s="26">
        <v>5.7437124468463248</v>
      </c>
      <c r="P228" s="26">
        <v>0</v>
      </c>
      <c r="Q228" s="26">
        <f t="shared" si="67"/>
        <v>183.48161330488838</v>
      </c>
      <c r="R228" s="27">
        <v>4.9079203532366584</v>
      </c>
      <c r="S228" s="143">
        <f t="shared" si="73"/>
        <v>837.16102010688337</v>
      </c>
      <c r="T228" s="140" t="str">
        <f t="shared" si="74"/>
        <v>03206</v>
      </c>
      <c r="U228" s="5" t="str">
        <f t="shared" si="68"/>
        <v>岩手県北上市</v>
      </c>
      <c r="V228" s="21">
        <f t="shared" si="75"/>
        <v>0.40430486476613614</v>
      </c>
      <c r="W228" s="21">
        <f t="shared" si="75"/>
        <v>1.1672374492793238E-2</v>
      </c>
      <c r="X228" s="21">
        <f t="shared" si="75"/>
        <v>1.881940839606145E-2</v>
      </c>
      <c r="Y228" s="21">
        <f t="shared" si="76"/>
        <v>0.1548527860269692</v>
      </c>
      <c r="Z228" s="21">
        <f t="shared" si="76"/>
        <v>0.18531675665251987</v>
      </c>
      <c r="AA228" s="21">
        <f t="shared" si="77"/>
        <v>0.11755473847653797</v>
      </c>
      <c r="AB228" s="21">
        <f t="shared" si="77"/>
        <v>9.4755553795968478E-2</v>
      </c>
      <c r="AC228" s="21">
        <f t="shared" si="77"/>
        <v>6.8609410960307309E-3</v>
      </c>
      <c r="AD228" s="21">
        <f t="shared" si="69"/>
        <v>0</v>
      </c>
      <c r="AE228" s="21">
        <f t="shared" si="78"/>
        <v>5.862576296982923E-3</v>
      </c>
      <c r="AF228" s="137">
        <f>VLOOKUP(T228,人口!$A$2:$E$1748,5,0)</f>
        <v>92546</v>
      </c>
      <c r="AG228" s="14">
        <f t="shared" si="79"/>
        <v>0</v>
      </c>
      <c r="AH228" s="14">
        <f t="shared" si="80"/>
        <v>0</v>
      </c>
      <c r="AI228" s="14">
        <f t="shared" si="81"/>
        <v>0</v>
      </c>
      <c r="AJ228" s="14">
        <f t="shared" si="82"/>
        <v>1</v>
      </c>
      <c r="AK228" s="14">
        <f t="shared" si="83"/>
        <v>0</v>
      </c>
      <c r="AL228" s="14">
        <f t="shared" si="84"/>
        <v>0</v>
      </c>
      <c r="AM228" s="14">
        <f t="shared" si="85"/>
        <v>0</v>
      </c>
      <c r="AN228" s="14">
        <f t="shared" si="86"/>
        <v>0</v>
      </c>
      <c r="AO228" s="5" t="str">
        <f t="shared" si="87"/>
        <v>3万～10万人未満の市町村平均</v>
      </c>
    </row>
    <row r="229" spans="1:41" s="5" customFormat="1" ht="18" customHeight="1" x14ac:dyDescent="0.3">
      <c r="A229" s="5" t="str">
        <f t="shared" si="70"/>
        <v>03207</v>
      </c>
      <c r="B229" s="22">
        <v>3</v>
      </c>
      <c r="C229" s="23" t="s">
        <v>30</v>
      </c>
      <c r="D229" s="23">
        <v>3207</v>
      </c>
      <c r="E229" s="24" t="s">
        <v>359</v>
      </c>
      <c r="F229" s="25">
        <v>53.67395943064691</v>
      </c>
      <c r="G229" s="26">
        <v>5.7458609097678011</v>
      </c>
      <c r="H229" s="26">
        <v>22.564527041347098</v>
      </c>
      <c r="I229" s="26">
        <f t="shared" si="71"/>
        <v>81.984347381761808</v>
      </c>
      <c r="J229" s="26">
        <v>47.808071822883754</v>
      </c>
      <c r="K229" s="26">
        <v>63.154144323666465</v>
      </c>
      <c r="L229" s="26">
        <f t="shared" si="72"/>
        <v>110.96221614655022</v>
      </c>
      <c r="M229" s="26">
        <v>32.87570622610636</v>
      </c>
      <c r="N229" s="26">
        <v>38.481627785579654</v>
      </c>
      <c r="O229" s="26">
        <v>2.1533491134763261</v>
      </c>
      <c r="P229" s="26">
        <v>1.8385975506472572</v>
      </c>
      <c r="Q229" s="26">
        <f t="shared" si="67"/>
        <v>75.349280675809595</v>
      </c>
      <c r="R229" s="27">
        <v>7.1710031007742927</v>
      </c>
      <c r="S229" s="143">
        <f t="shared" si="73"/>
        <v>275.46684730489591</v>
      </c>
      <c r="T229" s="140" t="str">
        <f t="shared" si="74"/>
        <v>03207</v>
      </c>
      <c r="U229" s="5" t="str">
        <f t="shared" si="68"/>
        <v>岩手県久慈市</v>
      </c>
      <c r="V229" s="21">
        <f t="shared" si="75"/>
        <v>0.19484725641499348</v>
      </c>
      <c r="W229" s="21">
        <f t="shared" si="75"/>
        <v>2.0858629508356374E-2</v>
      </c>
      <c r="X229" s="21">
        <f t="shared" si="75"/>
        <v>8.1913766618789977E-2</v>
      </c>
      <c r="Y229" s="21">
        <f t="shared" si="76"/>
        <v>0.17355290587824598</v>
      </c>
      <c r="Z229" s="21">
        <f t="shared" si="76"/>
        <v>0.2292622322488243</v>
      </c>
      <c r="AA229" s="21">
        <f t="shared" si="77"/>
        <v>0.11934541868741987</v>
      </c>
      <c r="AB229" s="21">
        <f t="shared" si="77"/>
        <v>0.13969604023887094</v>
      </c>
      <c r="AC229" s="21">
        <f t="shared" si="77"/>
        <v>7.8170899131572349E-3</v>
      </c>
      <c r="AD229" s="21">
        <f t="shared" si="69"/>
        <v>6.6744785030782164E-3</v>
      </c>
      <c r="AE229" s="21">
        <f t="shared" si="78"/>
        <v>2.6032181988263681E-2</v>
      </c>
      <c r="AF229" s="137">
        <f>VLOOKUP(T229,人口!$A$2:$E$1748,5,0)</f>
        <v>34696</v>
      </c>
      <c r="AG229" s="14">
        <f t="shared" si="79"/>
        <v>0</v>
      </c>
      <c r="AH229" s="14">
        <f t="shared" si="80"/>
        <v>0</v>
      </c>
      <c r="AI229" s="14">
        <f t="shared" si="81"/>
        <v>0</v>
      </c>
      <c r="AJ229" s="14">
        <f t="shared" si="82"/>
        <v>1</v>
      </c>
      <c r="AK229" s="14">
        <f t="shared" si="83"/>
        <v>0</v>
      </c>
      <c r="AL229" s="14">
        <f t="shared" si="84"/>
        <v>0</v>
      </c>
      <c r="AM229" s="14">
        <f t="shared" si="85"/>
        <v>0</v>
      </c>
      <c r="AN229" s="14">
        <f t="shared" si="86"/>
        <v>0</v>
      </c>
      <c r="AO229" s="5" t="str">
        <f t="shared" si="87"/>
        <v>3万～10万人未満の市町村平均</v>
      </c>
    </row>
    <row r="230" spans="1:41" s="5" customFormat="1" ht="18" customHeight="1" x14ac:dyDescent="0.3">
      <c r="A230" s="5" t="str">
        <f t="shared" si="70"/>
        <v>03208</v>
      </c>
      <c r="B230" s="22">
        <v>3</v>
      </c>
      <c r="C230" s="23" t="s">
        <v>30</v>
      </c>
      <c r="D230" s="23">
        <v>3208</v>
      </c>
      <c r="E230" s="24" t="s">
        <v>410</v>
      </c>
      <c r="F230" s="25">
        <v>58.088060306001424</v>
      </c>
      <c r="G230" s="26">
        <v>4.629929245474055</v>
      </c>
      <c r="H230" s="26">
        <v>16.036931718671688</v>
      </c>
      <c r="I230" s="26">
        <f t="shared" si="71"/>
        <v>78.754921270147165</v>
      </c>
      <c r="J230" s="26">
        <v>30.308867077759697</v>
      </c>
      <c r="K230" s="26">
        <v>43.143081102874866</v>
      </c>
      <c r="L230" s="26">
        <f t="shared" si="72"/>
        <v>73.45194818063456</v>
      </c>
      <c r="M230" s="26">
        <v>25.493594123628448</v>
      </c>
      <c r="N230" s="26">
        <v>31.947737996530243</v>
      </c>
      <c r="O230" s="26">
        <v>1.6480915871675077</v>
      </c>
      <c r="P230" s="26">
        <v>0</v>
      </c>
      <c r="Q230" s="26">
        <f t="shared" si="67"/>
        <v>59.089423707326198</v>
      </c>
      <c r="R230" s="27">
        <v>10.67432145788454</v>
      </c>
      <c r="S230" s="143">
        <f t="shared" si="73"/>
        <v>221.97061461599245</v>
      </c>
      <c r="T230" s="140" t="str">
        <f t="shared" si="74"/>
        <v>03208</v>
      </c>
      <c r="U230" s="5" t="str">
        <f t="shared" si="68"/>
        <v>岩手県遠野市</v>
      </c>
      <c r="V230" s="21">
        <f t="shared" si="75"/>
        <v>0.26169256866046592</v>
      </c>
      <c r="W230" s="21">
        <f t="shared" si="75"/>
        <v>2.0858298083662106E-2</v>
      </c>
      <c r="X230" s="21">
        <f t="shared" si="75"/>
        <v>7.2247994386173436E-2</v>
      </c>
      <c r="Y230" s="21">
        <f t="shared" si="76"/>
        <v>0.13654450220896949</v>
      </c>
      <c r="Z230" s="21">
        <f t="shared" si="76"/>
        <v>0.19436393045769632</v>
      </c>
      <c r="AA230" s="21">
        <f t="shared" si="77"/>
        <v>0.11485121202971925</v>
      </c>
      <c r="AB230" s="21">
        <f t="shared" si="77"/>
        <v>0.14392778094433625</v>
      </c>
      <c r="AC230" s="21">
        <f t="shared" si="77"/>
        <v>7.4248187762091583E-3</v>
      </c>
      <c r="AD230" s="21">
        <f t="shared" si="69"/>
        <v>0</v>
      </c>
      <c r="AE230" s="21">
        <f t="shared" si="78"/>
        <v>4.808889445276817E-2</v>
      </c>
      <c r="AF230" s="137">
        <f>VLOOKUP(T230,人口!$A$2:$E$1748,5,0)</f>
        <v>26555</v>
      </c>
      <c r="AG230" s="14">
        <f t="shared" si="79"/>
        <v>0</v>
      </c>
      <c r="AH230" s="14">
        <f t="shared" si="80"/>
        <v>0</v>
      </c>
      <c r="AI230" s="14">
        <f t="shared" si="81"/>
        <v>1</v>
      </c>
      <c r="AJ230" s="14">
        <f t="shared" si="82"/>
        <v>0</v>
      </c>
      <c r="AK230" s="14">
        <f t="shared" si="83"/>
        <v>0</v>
      </c>
      <c r="AL230" s="14">
        <f t="shared" si="84"/>
        <v>0</v>
      </c>
      <c r="AM230" s="14">
        <f t="shared" si="85"/>
        <v>0</v>
      </c>
      <c r="AN230" s="14">
        <f t="shared" si="86"/>
        <v>0</v>
      </c>
      <c r="AO230" s="5" t="str">
        <f t="shared" si="87"/>
        <v>1万～3万人未満の市町村平均</v>
      </c>
    </row>
    <row r="231" spans="1:41" s="5" customFormat="1" ht="18" customHeight="1" x14ac:dyDescent="0.3">
      <c r="A231" s="5" t="str">
        <f t="shared" si="70"/>
        <v>03209</v>
      </c>
      <c r="B231" s="22">
        <v>3</v>
      </c>
      <c r="C231" s="23" t="s">
        <v>30</v>
      </c>
      <c r="D231" s="23">
        <v>3209</v>
      </c>
      <c r="E231" s="24" t="s">
        <v>465</v>
      </c>
      <c r="F231" s="25">
        <v>165.56905544835874</v>
      </c>
      <c r="G231" s="26">
        <v>12.853000161794641</v>
      </c>
      <c r="H231" s="26">
        <v>33.443852579139453</v>
      </c>
      <c r="I231" s="26">
        <f t="shared" si="71"/>
        <v>211.86590818929284</v>
      </c>
      <c r="J231" s="26">
        <v>143.25309402527637</v>
      </c>
      <c r="K231" s="26">
        <v>185.94382771579799</v>
      </c>
      <c r="L231" s="26">
        <f t="shared" si="72"/>
        <v>329.19692174107433</v>
      </c>
      <c r="M231" s="26">
        <v>117.29090619743421</v>
      </c>
      <c r="N231" s="26">
        <v>124.44221318407504</v>
      </c>
      <c r="O231" s="26">
        <v>7.1637213157746835</v>
      </c>
      <c r="P231" s="26">
        <v>0</v>
      </c>
      <c r="Q231" s="26">
        <f t="shared" si="67"/>
        <v>248.89684069728395</v>
      </c>
      <c r="R231" s="27">
        <v>14.545450161964208</v>
      </c>
      <c r="S231" s="143">
        <f t="shared" si="73"/>
        <v>804.50512078961538</v>
      </c>
      <c r="T231" s="140" t="str">
        <f t="shared" si="74"/>
        <v>03209</v>
      </c>
      <c r="U231" s="5" t="str">
        <f t="shared" si="68"/>
        <v>岩手県一関市</v>
      </c>
      <c r="V231" s="21">
        <f t="shared" si="75"/>
        <v>0.20580236367650964</v>
      </c>
      <c r="W231" s="21">
        <f t="shared" si="75"/>
        <v>1.5976281355648207E-2</v>
      </c>
      <c r="X231" s="21">
        <f t="shared" si="75"/>
        <v>4.1570714362034855E-2</v>
      </c>
      <c r="Y231" s="21">
        <f t="shared" si="76"/>
        <v>0.17806361988681266</v>
      </c>
      <c r="Z231" s="21">
        <f t="shared" si="76"/>
        <v>0.23112820902034234</v>
      </c>
      <c r="AA231" s="21">
        <f t="shared" si="77"/>
        <v>0.14579261606478541</v>
      </c>
      <c r="AB231" s="21">
        <f t="shared" si="77"/>
        <v>0.15468169184794747</v>
      </c>
      <c r="AC231" s="21">
        <f t="shared" si="77"/>
        <v>8.9045067963564335E-3</v>
      </c>
      <c r="AD231" s="21">
        <f t="shared" si="69"/>
        <v>0</v>
      </c>
      <c r="AE231" s="21">
        <f t="shared" si="78"/>
        <v>1.8079996989562933E-2</v>
      </c>
      <c r="AF231" s="137">
        <f>VLOOKUP(T231,人口!$A$2:$E$1748,5,0)</f>
        <v>115426</v>
      </c>
      <c r="AG231" s="14">
        <f t="shared" si="79"/>
        <v>0</v>
      </c>
      <c r="AH231" s="14">
        <f t="shared" si="80"/>
        <v>0</v>
      </c>
      <c r="AI231" s="14">
        <f t="shared" si="81"/>
        <v>0</v>
      </c>
      <c r="AJ231" s="14">
        <f t="shared" si="82"/>
        <v>0</v>
      </c>
      <c r="AK231" s="14">
        <f t="shared" si="83"/>
        <v>1</v>
      </c>
      <c r="AL231" s="14">
        <f t="shared" si="84"/>
        <v>0</v>
      </c>
      <c r="AM231" s="14">
        <f t="shared" si="85"/>
        <v>0</v>
      </c>
      <c r="AN231" s="14">
        <f t="shared" si="86"/>
        <v>0</v>
      </c>
      <c r="AO231" s="5" t="str">
        <f t="shared" si="87"/>
        <v>10万～20万人未満の市町村平均</v>
      </c>
    </row>
    <row r="232" spans="1:41" s="5" customFormat="1" ht="18" customHeight="1" x14ac:dyDescent="0.3">
      <c r="A232" s="5" t="str">
        <f t="shared" si="70"/>
        <v>03210</v>
      </c>
      <c r="B232" s="22">
        <v>3</v>
      </c>
      <c r="C232" s="23" t="s">
        <v>30</v>
      </c>
      <c r="D232" s="23">
        <v>3210</v>
      </c>
      <c r="E232" s="24" t="s">
        <v>518</v>
      </c>
      <c r="F232" s="25">
        <v>16.645976318747365</v>
      </c>
      <c r="G232" s="26">
        <v>2.9916465893832358</v>
      </c>
      <c r="H232" s="26">
        <v>6.0037759449298536</v>
      </c>
      <c r="I232" s="26">
        <f t="shared" si="71"/>
        <v>25.641398853060455</v>
      </c>
      <c r="J232" s="26">
        <v>17.28734010094561</v>
      </c>
      <c r="K232" s="26">
        <v>30.599012367721883</v>
      </c>
      <c r="L232" s="26">
        <f t="shared" si="72"/>
        <v>47.886352468667496</v>
      </c>
      <c r="M232" s="26">
        <v>19.025093997610714</v>
      </c>
      <c r="N232" s="26">
        <v>21.612837210905703</v>
      </c>
      <c r="O232" s="26">
        <v>1.1749207997238971</v>
      </c>
      <c r="P232" s="26">
        <v>0</v>
      </c>
      <c r="Q232" s="26">
        <f t="shared" si="67"/>
        <v>41.81285200824032</v>
      </c>
      <c r="R232" s="27">
        <v>2.8983345822847313</v>
      </c>
      <c r="S232" s="143">
        <f t="shared" si="73"/>
        <v>118.23893791225301</v>
      </c>
      <c r="T232" s="140" t="str">
        <f t="shared" si="74"/>
        <v>03210</v>
      </c>
      <c r="U232" s="5" t="str">
        <f t="shared" si="68"/>
        <v>岩手県陸前高田市</v>
      </c>
      <c r="V232" s="21">
        <f t="shared" si="75"/>
        <v>0.14078252572854308</v>
      </c>
      <c r="W232" s="21">
        <f t="shared" si="75"/>
        <v>2.5301703839756953E-2</v>
      </c>
      <c r="X232" s="21">
        <f t="shared" si="75"/>
        <v>5.0776639666582177E-2</v>
      </c>
      <c r="Y232" s="21">
        <f t="shared" si="76"/>
        <v>0.1462068283611852</v>
      </c>
      <c r="Z232" s="21">
        <f t="shared" si="76"/>
        <v>0.25878964161898932</v>
      </c>
      <c r="AA232" s="21">
        <f t="shared" si="77"/>
        <v>0.16090379644419284</v>
      </c>
      <c r="AB232" s="21">
        <f t="shared" si="77"/>
        <v>0.1827895073528564</v>
      </c>
      <c r="AC232" s="21">
        <f t="shared" si="77"/>
        <v>9.9368348571925134E-3</v>
      </c>
      <c r="AD232" s="21">
        <f t="shared" si="69"/>
        <v>0</v>
      </c>
      <c r="AE232" s="21">
        <f t="shared" si="78"/>
        <v>2.4512522130701406E-2</v>
      </c>
      <c r="AF232" s="137">
        <f>VLOOKUP(T232,人口!$A$2:$E$1748,5,0)</f>
        <v>18931</v>
      </c>
      <c r="AG232" s="14">
        <f t="shared" si="79"/>
        <v>0</v>
      </c>
      <c r="AH232" s="14">
        <f t="shared" si="80"/>
        <v>0</v>
      </c>
      <c r="AI232" s="14">
        <f t="shared" si="81"/>
        <v>1</v>
      </c>
      <c r="AJ232" s="14">
        <f t="shared" si="82"/>
        <v>0</v>
      </c>
      <c r="AK232" s="14">
        <f t="shared" si="83"/>
        <v>0</v>
      </c>
      <c r="AL232" s="14">
        <f t="shared" si="84"/>
        <v>0</v>
      </c>
      <c r="AM232" s="14">
        <f t="shared" si="85"/>
        <v>0</v>
      </c>
      <c r="AN232" s="14">
        <f t="shared" si="86"/>
        <v>0</v>
      </c>
      <c r="AO232" s="5" t="str">
        <f t="shared" si="87"/>
        <v>1万～3万人未満の市町村平均</v>
      </c>
    </row>
    <row r="233" spans="1:41" s="5" customFormat="1" ht="18" customHeight="1" x14ac:dyDescent="0.3">
      <c r="A233" s="5" t="str">
        <f t="shared" si="70"/>
        <v>03211</v>
      </c>
      <c r="B233" s="22">
        <v>3</v>
      </c>
      <c r="C233" s="23" t="s">
        <v>30</v>
      </c>
      <c r="D233" s="23">
        <v>3211</v>
      </c>
      <c r="E233" s="24" t="s">
        <v>572</v>
      </c>
      <c r="F233" s="25">
        <v>103.91820812286311</v>
      </c>
      <c r="G233" s="26">
        <v>5.0625836023160753</v>
      </c>
      <c r="H233" s="26">
        <v>9.6705115891487576</v>
      </c>
      <c r="I233" s="26">
        <f t="shared" si="71"/>
        <v>118.65130331432795</v>
      </c>
      <c r="J233" s="26">
        <v>48.985550326106306</v>
      </c>
      <c r="K233" s="26">
        <v>65.548081232456468</v>
      </c>
      <c r="L233" s="26">
        <f t="shared" si="72"/>
        <v>114.53363155856277</v>
      </c>
      <c r="M233" s="26">
        <v>31.276089438053251</v>
      </c>
      <c r="N233" s="26">
        <v>29.070517014312614</v>
      </c>
      <c r="O233" s="26">
        <v>2.0466622583326264</v>
      </c>
      <c r="P233" s="26">
        <v>5.1841503013310257</v>
      </c>
      <c r="Q233" s="26">
        <f t="shared" si="67"/>
        <v>67.577419012029509</v>
      </c>
      <c r="R233" s="27">
        <v>5.1146261210853901</v>
      </c>
      <c r="S233" s="143">
        <f t="shared" si="73"/>
        <v>305.87698000600562</v>
      </c>
      <c r="T233" s="140" t="str">
        <f t="shared" si="74"/>
        <v>03211</v>
      </c>
      <c r="U233" s="5" t="str">
        <f t="shared" si="68"/>
        <v>岩手県釜石市</v>
      </c>
      <c r="V233" s="21">
        <f t="shared" si="75"/>
        <v>0.3397385711105908</v>
      </c>
      <c r="W233" s="21">
        <f t="shared" si="75"/>
        <v>1.6551044809637771E-2</v>
      </c>
      <c r="X233" s="21">
        <f t="shared" si="75"/>
        <v>3.1615689382571012E-2</v>
      </c>
      <c r="Y233" s="21">
        <f t="shared" si="76"/>
        <v>0.16014788142979741</v>
      </c>
      <c r="Z233" s="21">
        <f t="shared" si="76"/>
        <v>0.21429556820905415</v>
      </c>
      <c r="AA233" s="21">
        <f t="shared" si="77"/>
        <v>0.1022505500003275</v>
      </c>
      <c r="AB233" s="21">
        <f t="shared" si="77"/>
        <v>9.5039898111135529E-2</v>
      </c>
      <c r="AC233" s="21">
        <f t="shared" si="77"/>
        <v>6.691128761283186E-3</v>
      </c>
      <c r="AD233" s="21">
        <f t="shared" si="69"/>
        <v>1.6948481383689741E-2</v>
      </c>
      <c r="AE233" s="21">
        <f t="shared" si="78"/>
        <v>1.6721186801912875E-2</v>
      </c>
      <c r="AF233" s="137">
        <f>VLOOKUP(T233,人口!$A$2:$E$1748,5,0)</f>
        <v>32977</v>
      </c>
      <c r="AG233" s="14">
        <f t="shared" si="79"/>
        <v>0</v>
      </c>
      <c r="AH233" s="14">
        <f t="shared" si="80"/>
        <v>0</v>
      </c>
      <c r="AI233" s="14">
        <f t="shared" si="81"/>
        <v>0</v>
      </c>
      <c r="AJ233" s="14">
        <f t="shared" si="82"/>
        <v>1</v>
      </c>
      <c r="AK233" s="14">
        <f t="shared" si="83"/>
        <v>0</v>
      </c>
      <c r="AL233" s="14">
        <f t="shared" si="84"/>
        <v>0</v>
      </c>
      <c r="AM233" s="14">
        <f t="shared" si="85"/>
        <v>0</v>
      </c>
      <c r="AN233" s="14">
        <f t="shared" si="86"/>
        <v>0</v>
      </c>
      <c r="AO233" s="5" t="str">
        <f t="shared" si="87"/>
        <v>3万～10万人未満の市町村平均</v>
      </c>
    </row>
    <row r="234" spans="1:41" s="5" customFormat="1" ht="18" customHeight="1" x14ac:dyDescent="0.3">
      <c r="A234" s="5" t="str">
        <f t="shared" si="70"/>
        <v>03213</v>
      </c>
      <c r="B234" s="22">
        <v>3</v>
      </c>
      <c r="C234" s="23" t="s">
        <v>30</v>
      </c>
      <c r="D234" s="23">
        <v>3213</v>
      </c>
      <c r="E234" s="24" t="s">
        <v>623</v>
      </c>
      <c r="F234" s="25">
        <v>21.16249426064935</v>
      </c>
      <c r="G234" s="26">
        <v>3.3794526287477287</v>
      </c>
      <c r="H234" s="26">
        <v>12.894015452198342</v>
      </c>
      <c r="I234" s="26">
        <f t="shared" si="71"/>
        <v>37.43596234159542</v>
      </c>
      <c r="J234" s="26">
        <v>36.057732711140382</v>
      </c>
      <c r="K234" s="26">
        <v>47.537320999210877</v>
      </c>
      <c r="L234" s="26">
        <f t="shared" si="72"/>
        <v>83.595053710351266</v>
      </c>
      <c r="M234" s="26">
        <v>25.827842407699244</v>
      </c>
      <c r="N234" s="26">
        <v>37.27877620438499</v>
      </c>
      <c r="O234" s="26">
        <v>1.6493949169860169</v>
      </c>
      <c r="P234" s="26">
        <v>0</v>
      </c>
      <c r="Q234" s="26">
        <f t="shared" si="67"/>
        <v>64.756013529070245</v>
      </c>
      <c r="R234" s="27">
        <v>5.0800197640316371</v>
      </c>
      <c r="S234" s="143">
        <f t="shared" si="73"/>
        <v>190.8670493450486</v>
      </c>
      <c r="T234" s="140" t="str">
        <f t="shared" si="74"/>
        <v>03213</v>
      </c>
      <c r="U234" s="5" t="str">
        <f t="shared" si="68"/>
        <v>岩手県二戸市</v>
      </c>
      <c r="V234" s="21">
        <f t="shared" si="75"/>
        <v>0.11087557717933748</v>
      </c>
      <c r="W234" s="21">
        <f t="shared" si="75"/>
        <v>1.7705793851501152E-2</v>
      </c>
      <c r="X234" s="21">
        <f t="shared" si="75"/>
        <v>6.7554957738612073E-2</v>
      </c>
      <c r="Y234" s="21">
        <f t="shared" si="76"/>
        <v>0.18891544053764553</v>
      </c>
      <c r="Z234" s="21">
        <f t="shared" si="76"/>
        <v>0.24905986215186426</v>
      </c>
      <c r="AA234" s="21">
        <f t="shared" si="77"/>
        <v>0.13531849785662997</v>
      </c>
      <c r="AB234" s="21">
        <f t="shared" si="77"/>
        <v>0.19531279145512742</v>
      </c>
      <c r="AC234" s="21">
        <f t="shared" si="77"/>
        <v>8.6415906917712559E-3</v>
      </c>
      <c r="AD234" s="21">
        <f t="shared" si="69"/>
        <v>0</v>
      </c>
      <c r="AE234" s="21">
        <f t="shared" si="78"/>
        <v>2.6615488537510737E-2</v>
      </c>
      <c r="AF234" s="137">
        <f>VLOOKUP(T234,人口!$A$2:$E$1748,5,0)</f>
        <v>26576</v>
      </c>
      <c r="AG234" s="14">
        <f t="shared" si="79"/>
        <v>0</v>
      </c>
      <c r="AH234" s="14">
        <f t="shared" si="80"/>
        <v>0</v>
      </c>
      <c r="AI234" s="14">
        <f t="shared" si="81"/>
        <v>1</v>
      </c>
      <c r="AJ234" s="14">
        <f t="shared" si="82"/>
        <v>0</v>
      </c>
      <c r="AK234" s="14">
        <f t="shared" si="83"/>
        <v>0</v>
      </c>
      <c r="AL234" s="14">
        <f t="shared" si="84"/>
        <v>0</v>
      </c>
      <c r="AM234" s="14">
        <f t="shared" si="85"/>
        <v>0</v>
      </c>
      <c r="AN234" s="14">
        <f t="shared" si="86"/>
        <v>0</v>
      </c>
      <c r="AO234" s="5" t="str">
        <f t="shared" si="87"/>
        <v>1万～3万人未満の市町村平均</v>
      </c>
    </row>
    <row r="235" spans="1:41" s="5" customFormat="1" ht="18" customHeight="1" x14ac:dyDescent="0.3">
      <c r="A235" s="5" t="str">
        <f t="shared" si="70"/>
        <v>03214</v>
      </c>
      <c r="B235" s="22">
        <v>3</v>
      </c>
      <c r="C235" s="23" t="s">
        <v>30</v>
      </c>
      <c r="D235" s="23">
        <v>3214</v>
      </c>
      <c r="E235" s="24" t="s">
        <v>676</v>
      </c>
      <c r="F235" s="25">
        <v>27.916045225476122</v>
      </c>
      <c r="G235" s="26">
        <v>3.2739271758594315</v>
      </c>
      <c r="H235" s="26">
        <v>17.044276675874684</v>
      </c>
      <c r="I235" s="26">
        <f t="shared" si="71"/>
        <v>48.234249077210237</v>
      </c>
      <c r="J235" s="26">
        <v>30.247752276554376</v>
      </c>
      <c r="K235" s="26">
        <v>42.319663206395084</v>
      </c>
      <c r="L235" s="26">
        <f t="shared" si="72"/>
        <v>72.567415482949457</v>
      </c>
      <c r="M235" s="26">
        <v>25.321695006106321</v>
      </c>
      <c r="N235" s="26">
        <v>35.970073684045197</v>
      </c>
      <c r="O235" s="26">
        <v>1.5687125948878147</v>
      </c>
      <c r="P235" s="26">
        <v>0</v>
      </c>
      <c r="Q235" s="26">
        <f t="shared" si="67"/>
        <v>62.860481285039327</v>
      </c>
      <c r="R235" s="27">
        <v>4.2214323712000006</v>
      </c>
      <c r="S235" s="143">
        <f t="shared" si="73"/>
        <v>187.883578216399</v>
      </c>
      <c r="T235" s="140" t="str">
        <f t="shared" si="74"/>
        <v>03214</v>
      </c>
      <c r="U235" s="5" t="str">
        <f t="shared" si="68"/>
        <v>岩手県八幡平市</v>
      </c>
      <c r="V235" s="21">
        <f t="shared" si="75"/>
        <v>0.14858161362736666</v>
      </c>
      <c r="W235" s="21">
        <f t="shared" si="75"/>
        <v>1.7425297127823564E-2</v>
      </c>
      <c r="X235" s="21">
        <f t="shared" si="75"/>
        <v>9.0717224132508101E-2</v>
      </c>
      <c r="Y235" s="21">
        <f t="shared" si="76"/>
        <v>0.16099199602062012</v>
      </c>
      <c r="Z235" s="21">
        <f t="shared" si="76"/>
        <v>0.22524407725326845</v>
      </c>
      <c r="AA235" s="21">
        <f t="shared" si="77"/>
        <v>0.13477332743227569</v>
      </c>
      <c r="AB235" s="21">
        <f t="shared" si="77"/>
        <v>0.19144873663527889</v>
      </c>
      <c r="AC235" s="21">
        <f t="shared" si="77"/>
        <v>8.3493864114138582E-3</v>
      </c>
      <c r="AD235" s="21">
        <f t="shared" si="69"/>
        <v>0</v>
      </c>
      <c r="AE235" s="21">
        <f t="shared" si="78"/>
        <v>2.2468341359444803E-2</v>
      </c>
      <c r="AF235" s="137">
        <f>VLOOKUP(T235,人口!$A$2:$E$1748,5,0)</f>
        <v>25276</v>
      </c>
      <c r="AG235" s="14">
        <f t="shared" si="79"/>
        <v>0</v>
      </c>
      <c r="AH235" s="14">
        <f t="shared" si="80"/>
        <v>0</v>
      </c>
      <c r="AI235" s="14">
        <f t="shared" si="81"/>
        <v>1</v>
      </c>
      <c r="AJ235" s="14">
        <f t="shared" si="82"/>
        <v>0</v>
      </c>
      <c r="AK235" s="14">
        <f t="shared" si="83"/>
        <v>0</v>
      </c>
      <c r="AL235" s="14">
        <f t="shared" si="84"/>
        <v>0</v>
      </c>
      <c r="AM235" s="14">
        <f t="shared" si="85"/>
        <v>0</v>
      </c>
      <c r="AN235" s="14">
        <f t="shared" si="86"/>
        <v>0</v>
      </c>
      <c r="AO235" s="5" t="str">
        <f t="shared" si="87"/>
        <v>1万～3万人未満の市町村平均</v>
      </c>
    </row>
    <row r="236" spans="1:41" s="5" customFormat="1" ht="18" customHeight="1" x14ac:dyDescent="0.3">
      <c r="A236" s="5" t="str">
        <f t="shared" si="70"/>
        <v>03215</v>
      </c>
      <c r="B236" s="22">
        <v>3</v>
      </c>
      <c r="C236" s="23" t="s">
        <v>30</v>
      </c>
      <c r="D236" s="23">
        <v>3215</v>
      </c>
      <c r="E236" s="24" t="s">
        <v>729</v>
      </c>
      <c r="F236" s="25">
        <v>297.74911028985758</v>
      </c>
      <c r="G236" s="26">
        <v>11.850508359355816</v>
      </c>
      <c r="H236" s="26">
        <v>34.692960326071166</v>
      </c>
      <c r="I236" s="26">
        <f t="shared" si="71"/>
        <v>344.29257897528458</v>
      </c>
      <c r="J236" s="26">
        <v>150.5502012891919</v>
      </c>
      <c r="K236" s="26">
        <v>183.14019019510098</v>
      </c>
      <c r="L236" s="26">
        <f t="shared" si="72"/>
        <v>333.69039148429289</v>
      </c>
      <c r="M236" s="26">
        <v>120.20682456132802</v>
      </c>
      <c r="N236" s="26">
        <v>125.80384117398739</v>
      </c>
      <c r="O236" s="26">
        <v>7.2044348567719307</v>
      </c>
      <c r="P236" s="26">
        <v>0</v>
      </c>
      <c r="Q236" s="26">
        <f t="shared" si="67"/>
        <v>253.21510059208734</v>
      </c>
      <c r="R236" s="27">
        <v>22.511186598370152</v>
      </c>
      <c r="S236" s="143">
        <f t="shared" si="73"/>
        <v>953.70925765003494</v>
      </c>
      <c r="T236" s="140" t="str">
        <f t="shared" si="74"/>
        <v>03215</v>
      </c>
      <c r="U236" s="5" t="str">
        <f t="shared" si="68"/>
        <v>岩手県奥州市</v>
      </c>
      <c r="V236" s="21">
        <f t="shared" si="75"/>
        <v>0.3122011324746069</v>
      </c>
      <c r="W236" s="21">
        <f t="shared" si="75"/>
        <v>1.2425703393669245E-2</v>
      </c>
      <c r="X236" s="21">
        <f t="shared" si="75"/>
        <v>3.6376872771011516E-2</v>
      </c>
      <c r="Y236" s="21">
        <f t="shared" si="76"/>
        <v>0.15785754419554615</v>
      </c>
      <c r="Z236" s="21">
        <f t="shared" si="76"/>
        <v>0.19202937239632475</v>
      </c>
      <c r="AA236" s="21">
        <f t="shared" si="77"/>
        <v>0.12604137329810644</v>
      </c>
      <c r="AB236" s="21">
        <f t="shared" si="77"/>
        <v>0.13191005556973559</v>
      </c>
      <c r="AC236" s="21">
        <f t="shared" si="77"/>
        <v>7.5541207123477555E-3</v>
      </c>
      <c r="AD236" s="21">
        <f t="shared" si="69"/>
        <v>0</v>
      </c>
      <c r="AE236" s="21">
        <f t="shared" si="78"/>
        <v>2.3603825188651641E-2</v>
      </c>
      <c r="AF236" s="137">
        <f>VLOOKUP(T236,人口!$A$2:$E$1748,5,0)</f>
        <v>116082</v>
      </c>
      <c r="AG236" s="14">
        <f t="shared" si="79"/>
        <v>0</v>
      </c>
      <c r="AH236" s="14">
        <f t="shared" si="80"/>
        <v>0</v>
      </c>
      <c r="AI236" s="14">
        <f t="shared" si="81"/>
        <v>0</v>
      </c>
      <c r="AJ236" s="14">
        <f t="shared" si="82"/>
        <v>0</v>
      </c>
      <c r="AK236" s="14">
        <f t="shared" si="83"/>
        <v>1</v>
      </c>
      <c r="AL236" s="14">
        <f t="shared" si="84"/>
        <v>0</v>
      </c>
      <c r="AM236" s="14">
        <f t="shared" si="85"/>
        <v>0</v>
      </c>
      <c r="AN236" s="14">
        <f t="shared" si="86"/>
        <v>0</v>
      </c>
      <c r="AO236" s="5" t="str">
        <f t="shared" si="87"/>
        <v>10万～20万人未満の市町村平均</v>
      </c>
    </row>
    <row r="237" spans="1:41" s="5" customFormat="1" ht="18" customHeight="1" x14ac:dyDescent="0.3">
      <c r="A237" s="5" t="str">
        <f t="shared" si="70"/>
        <v>03216</v>
      </c>
      <c r="B237" s="22">
        <v>3</v>
      </c>
      <c r="C237" s="23" t="s">
        <v>30</v>
      </c>
      <c r="D237" s="23">
        <v>3216</v>
      </c>
      <c r="E237" s="24" t="s">
        <v>783</v>
      </c>
      <c r="F237" s="25">
        <v>33.872149054128201</v>
      </c>
      <c r="G237" s="26">
        <v>4.6483961997295076</v>
      </c>
      <c r="H237" s="26">
        <v>7.0111209021328484</v>
      </c>
      <c r="I237" s="26">
        <f t="shared" si="71"/>
        <v>45.53166615599055</v>
      </c>
      <c r="J237" s="26">
        <v>53.687315698835803</v>
      </c>
      <c r="K237" s="26">
        <v>93.4438728961252</v>
      </c>
      <c r="L237" s="26">
        <f t="shared" si="72"/>
        <v>147.131188594961</v>
      </c>
      <c r="M237" s="26">
        <v>54.471328694071069</v>
      </c>
      <c r="N237" s="26">
        <v>35.334968049174414</v>
      </c>
      <c r="O237" s="26">
        <v>3.4412872274623969</v>
      </c>
      <c r="P237" s="26">
        <v>0</v>
      </c>
      <c r="Q237" s="26">
        <f t="shared" si="67"/>
        <v>93.247583970707879</v>
      </c>
      <c r="R237" s="27">
        <v>9.3020525895442567</v>
      </c>
      <c r="S237" s="143">
        <f t="shared" si="73"/>
        <v>295.21249131120368</v>
      </c>
      <c r="T237" s="140" t="str">
        <f t="shared" si="74"/>
        <v>03216</v>
      </c>
      <c r="U237" s="5" t="str">
        <f t="shared" si="68"/>
        <v>岩手県滝沢市</v>
      </c>
      <c r="V237" s="21">
        <f t="shared" si="75"/>
        <v>0.11473819723441597</v>
      </c>
      <c r="W237" s="21">
        <f t="shared" si="75"/>
        <v>1.5745933307508033E-2</v>
      </c>
      <c r="X237" s="21">
        <f t="shared" si="75"/>
        <v>2.3749404610192957E-2</v>
      </c>
      <c r="Y237" s="21">
        <f t="shared" si="76"/>
        <v>0.18185990525123252</v>
      </c>
      <c r="Z237" s="21">
        <f t="shared" si="76"/>
        <v>0.31653089095616765</v>
      </c>
      <c r="AA237" s="21">
        <f t="shared" si="77"/>
        <v>0.18451566345358034</v>
      </c>
      <c r="AB237" s="21">
        <f t="shared" si="77"/>
        <v>0.11969333645819684</v>
      </c>
      <c r="AC237" s="21">
        <f t="shared" si="77"/>
        <v>1.1656983795562703E-2</v>
      </c>
      <c r="AD237" s="21">
        <f t="shared" si="69"/>
        <v>0</v>
      </c>
      <c r="AE237" s="21">
        <f t="shared" si="78"/>
        <v>3.1509684933143045E-2</v>
      </c>
      <c r="AF237" s="137">
        <f>VLOOKUP(T237,人口!$A$2:$E$1748,5,0)</f>
        <v>55448</v>
      </c>
      <c r="AG237" s="14">
        <f t="shared" si="79"/>
        <v>0</v>
      </c>
      <c r="AH237" s="14">
        <f t="shared" si="80"/>
        <v>0</v>
      </c>
      <c r="AI237" s="14">
        <f t="shared" si="81"/>
        <v>0</v>
      </c>
      <c r="AJ237" s="14">
        <f t="shared" si="82"/>
        <v>1</v>
      </c>
      <c r="AK237" s="14">
        <f t="shared" si="83"/>
        <v>0</v>
      </c>
      <c r="AL237" s="14">
        <f t="shared" si="84"/>
        <v>0</v>
      </c>
      <c r="AM237" s="14">
        <f t="shared" si="85"/>
        <v>0</v>
      </c>
      <c r="AN237" s="14">
        <f t="shared" si="86"/>
        <v>0</v>
      </c>
      <c r="AO237" s="5" t="str">
        <f t="shared" si="87"/>
        <v>3万～10万人未満の市町村平均</v>
      </c>
    </row>
    <row r="238" spans="1:41" s="5" customFormat="1" ht="18" customHeight="1" x14ac:dyDescent="0.3">
      <c r="A238" s="5" t="str">
        <f t="shared" si="70"/>
        <v>03301</v>
      </c>
      <c r="B238" s="22">
        <v>3</v>
      </c>
      <c r="C238" s="23" t="s">
        <v>30</v>
      </c>
      <c r="D238" s="23">
        <v>3301</v>
      </c>
      <c r="E238" s="24" t="s">
        <v>834</v>
      </c>
      <c r="F238" s="25">
        <v>37.575261953991031</v>
      </c>
      <c r="G238" s="26">
        <v>2.3532175994090356</v>
      </c>
      <c r="H238" s="26">
        <v>25.344799123227364</v>
      </c>
      <c r="I238" s="26">
        <f t="shared" si="71"/>
        <v>65.273278676627427</v>
      </c>
      <c r="J238" s="26">
        <v>20.913484972461422</v>
      </c>
      <c r="K238" s="26">
        <v>25.493821409547227</v>
      </c>
      <c r="L238" s="26">
        <f t="shared" si="72"/>
        <v>46.407306382008649</v>
      </c>
      <c r="M238" s="26">
        <v>16.747430690442563</v>
      </c>
      <c r="N238" s="26">
        <v>21.174999235350846</v>
      </c>
      <c r="O238" s="26">
        <v>1.0169075750608025</v>
      </c>
      <c r="P238" s="26">
        <v>0</v>
      </c>
      <c r="Q238" s="26">
        <f t="shared" si="67"/>
        <v>38.939337500854215</v>
      </c>
      <c r="R238" s="27">
        <v>3.2786581624557303</v>
      </c>
      <c r="S238" s="143">
        <f t="shared" si="73"/>
        <v>153.89858072194602</v>
      </c>
      <c r="T238" s="140" t="str">
        <f t="shared" si="74"/>
        <v>03301</v>
      </c>
      <c r="U238" s="5" t="str">
        <f t="shared" si="68"/>
        <v>岩手県雫石町</v>
      </c>
      <c r="V238" s="21">
        <f t="shared" si="75"/>
        <v>0.24415600051490779</v>
      </c>
      <c r="W238" s="21">
        <f t="shared" si="75"/>
        <v>1.5290703711301125E-2</v>
      </c>
      <c r="X238" s="21">
        <f t="shared" si="75"/>
        <v>0.16468507379557129</v>
      </c>
      <c r="Y238" s="21">
        <f t="shared" si="76"/>
        <v>0.13589134399001737</v>
      </c>
      <c r="Z238" s="21">
        <f t="shared" si="76"/>
        <v>0.16565338867944346</v>
      </c>
      <c r="AA238" s="21">
        <f t="shared" si="77"/>
        <v>0.10882121597145028</v>
      </c>
      <c r="AB238" s="21">
        <f t="shared" si="77"/>
        <v>0.13759060763275305</v>
      </c>
      <c r="AC238" s="21">
        <f t="shared" si="77"/>
        <v>6.6076475188428492E-3</v>
      </c>
      <c r="AD238" s="21">
        <f t="shared" si="69"/>
        <v>0</v>
      </c>
      <c r="AE238" s="21">
        <f t="shared" si="78"/>
        <v>2.1304018185712818E-2</v>
      </c>
      <c r="AF238" s="137">
        <f>VLOOKUP(T238,人口!$A$2:$E$1748,5,0)</f>
        <v>16385</v>
      </c>
      <c r="AG238" s="14">
        <f t="shared" si="79"/>
        <v>0</v>
      </c>
      <c r="AH238" s="14">
        <f t="shared" si="80"/>
        <v>0</v>
      </c>
      <c r="AI238" s="14">
        <f t="shared" si="81"/>
        <v>1</v>
      </c>
      <c r="AJ238" s="14">
        <f t="shared" si="82"/>
        <v>0</v>
      </c>
      <c r="AK238" s="14">
        <f t="shared" si="83"/>
        <v>0</v>
      </c>
      <c r="AL238" s="14">
        <f t="shared" si="84"/>
        <v>0</v>
      </c>
      <c r="AM238" s="14">
        <f t="shared" si="85"/>
        <v>0</v>
      </c>
      <c r="AN238" s="14">
        <f t="shared" si="86"/>
        <v>0</v>
      </c>
      <c r="AO238" s="5" t="str">
        <f t="shared" si="87"/>
        <v>1万～3万人未満の市町村平均</v>
      </c>
    </row>
    <row r="239" spans="1:41" s="5" customFormat="1" ht="18" customHeight="1" x14ac:dyDescent="0.3">
      <c r="A239" s="5" t="str">
        <f t="shared" si="70"/>
        <v>03302</v>
      </c>
      <c r="B239" s="22">
        <v>3</v>
      </c>
      <c r="C239" s="23" t="s">
        <v>30</v>
      </c>
      <c r="D239" s="23">
        <v>3302</v>
      </c>
      <c r="E239" s="24" t="s">
        <v>886</v>
      </c>
      <c r="F239" s="25">
        <v>7.9920285731551273</v>
      </c>
      <c r="G239" s="26">
        <v>0.68855358009614143</v>
      </c>
      <c r="H239" s="26">
        <v>5.5605441637605351</v>
      </c>
      <c r="I239" s="26">
        <f t="shared" si="71"/>
        <v>14.241126317011805</v>
      </c>
      <c r="J239" s="26">
        <v>5.7977574743449445</v>
      </c>
      <c r="K239" s="26">
        <v>10.893216269527663</v>
      </c>
      <c r="L239" s="26">
        <f t="shared" si="72"/>
        <v>16.690973743872608</v>
      </c>
      <c r="M239" s="26">
        <v>5.1760734276106453</v>
      </c>
      <c r="N239" s="26">
        <v>7.2267322998175345</v>
      </c>
      <c r="O239" s="26">
        <v>0.37343502466529438</v>
      </c>
      <c r="P239" s="26">
        <v>0</v>
      </c>
      <c r="Q239" s="26">
        <f t="shared" si="67"/>
        <v>12.776240752093475</v>
      </c>
      <c r="R239" s="27">
        <v>0.56105367360000002</v>
      </c>
      <c r="S239" s="143">
        <f t="shared" si="73"/>
        <v>44.269394486577887</v>
      </c>
      <c r="T239" s="140" t="str">
        <f t="shared" si="74"/>
        <v>03302</v>
      </c>
      <c r="U239" s="5" t="str">
        <f t="shared" si="68"/>
        <v>岩手県葛巻町</v>
      </c>
      <c r="V239" s="21">
        <f t="shared" si="75"/>
        <v>0.18053168934981129</v>
      </c>
      <c r="W239" s="21">
        <f t="shared" si="75"/>
        <v>1.5553715791276639E-2</v>
      </c>
      <c r="X239" s="21">
        <f t="shared" si="75"/>
        <v>0.12560696228737545</v>
      </c>
      <c r="Y239" s="21">
        <f t="shared" si="76"/>
        <v>0.13096536651529708</v>
      </c>
      <c r="Z239" s="21">
        <f t="shared" si="76"/>
        <v>0.24606652961631079</v>
      </c>
      <c r="AA239" s="21">
        <f t="shared" si="77"/>
        <v>0.11692216457082981</v>
      </c>
      <c r="AB239" s="21">
        <f t="shared" si="77"/>
        <v>0.16324443520474669</v>
      </c>
      <c r="AC239" s="21">
        <f t="shared" si="77"/>
        <v>8.435512366868193E-3</v>
      </c>
      <c r="AD239" s="21">
        <f t="shared" si="69"/>
        <v>0</v>
      </c>
      <c r="AE239" s="21">
        <f t="shared" si="78"/>
        <v>1.2673624297484051E-2</v>
      </c>
      <c r="AF239" s="137">
        <f>VLOOKUP(T239,人口!$A$2:$E$1748,5,0)</f>
        <v>6017</v>
      </c>
      <c r="AG239" s="14">
        <f t="shared" si="79"/>
        <v>0</v>
      </c>
      <c r="AH239" s="14">
        <f t="shared" si="80"/>
        <v>1</v>
      </c>
      <c r="AI239" s="14">
        <f t="shared" si="81"/>
        <v>0</v>
      </c>
      <c r="AJ239" s="14">
        <f t="shared" si="82"/>
        <v>0</v>
      </c>
      <c r="AK239" s="14">
        <f t="shared" si="83"/>
        <v>0</v>
      </c>
      <c r="AL239" s="14">
        <f t="shared" si="84"/>
        <v>0</v>
      </c>
      <c r="AM239" s="14">
        <f t="shared" si="85"/>
        <v>0</v>
      </c>
      <c r="AN239" s="14">
        <f t="shared" si="86"/>
        <v>0</v>
      </c>
      <c r="AO239" s="5" t="str">
        <f t="shared" si="87"/>
        <v>5千～1万人未満の市町村平均</v>
      </c>
    </row>
    <row r="240" spans="1:41" s="5" customFormat="1" ht="18" customHeight="1" x14ac:dyDescent="0.3">
      <c r="A240" s="5" t="str">
        <f t="shared" si="70"/>
        <v>03303</v>
      </c>
      <c r="B240" s="22">
        <v>3</v>
      </c>
      <c r="C240" s="23" t="s">
        <v>30</v>
      </c>
      <c r="D240" s="23">
        <v>3303</v>
      </c>
      <c r="E240" s="24" t="s">
        <v>939</v>
      </c>
      <c r="F240" s="25">
        <v>14.341087046326262</v>
      </c>
      <c r="G240" s="26">
        <v>1.4272317503142244</v>
      </c>
      <c r="H240" s="26">
        <v>13.57901002309638</v>
      </c>
      <c r="I240" s="26">
        <f t="shared" si="71"/>
        <v>29.347328819736866</v>
      </c>
      <c r="J240" s="26">
        <v>12.182217040260989</v>
      </c>
      <c r="K240" s="26">
        <v>21.882832683033449</v>
      </c>
      <c r="L240" s="26">
        <f t="shared" si="72"/>
        <v>34.065049723294436</v>
      </c>
      <c r="M240" s="26">
        <v>12.050446470000061</v>
      </c>
      <c r="N240" s="26">
        <v>16.777373854503157</v>
      </c>
      <c r="O240" s="26">
        <v>0.81532589646467879</v>
      </c>
      <c r="P240" s="26">
        <v>0</v>
      </c>
      <c r="Q240" s="26">
        <f t="shared" si="67"/>
        <v>29.643146220967896</v>
      </c>
      <c r="R240" s="27">
        <v>1.7948777165691221</v>
      </c>
      <c r="S240" s="143">
        <f t="shared" si="73"/>
        <v>94.85040248056832</v>
      </c>
      <c r="T240" s="140" t="str">
        <f t="shared" si="74"/>
        <v>03303</v>
      </c>
      <c r="U240" s="5" t="str">
        <f t="shared" si="68"/>
        <v>岩手県岩手町</v>
      </c>
      <c r="V240" s="21">
        <f t="shared" si="75"/>
        <v>0.15119690239864056</v>
      </c>
      <c r="W240" s="21">
        <f t="shared" si="75"/>
        <v>1.5047187075527872E-2</v>
      </c>
      <c r="X240" s="21">
        <f t="shared" si="75"/>
        <v>0.14316238695853994</v>
      </c>
      <c r="Y240" s="21">
        <f t="shared" si="76"/>
        <v>0.12843611330754995</v>
      </c>
      <c r="Z240" s="21">
        <f t="shared" si="76"/>
        <v>0.23070890698135424</v>
      </c>
      <c r="AA240" s="21">
        <f t="shared" si="77"/>
        <v>0.12704686701217524</v>
      </c>
      <c r="AB240" s="21">
        <f t="shared" si="77"/>
        <v>0.1768824740405322</v>
      </c>
      <c r="AC240" s="21">
        <f t="shared" si="77"/>
        <v>8.5959139354386174E-3</v>
      </c>
      <c r="AD240" s="21">
        <f t="shared" si="69"/>
        <v>0</v>
      </c>
      <c r="AE240" s="21">
        <f t="shared" si="78"/>
        <v>1.892324829024139E-2</v>
      </c>
      <c r="AF240" s="137">
        <f>VLOOKUP(T240,人口!$A$2:$E$1748,5,0)</f>
        <v>13137</v>
      </c>
      <c r="AG240" s="14">
        <f t="shared" si="79"/>
        <v>0</v>
      </c>
      <c r="AH240" s="14">
        <f t="shared" si="80"/>
        <v>0</v>
      </c>
      <c r="AI240" s="14">
        <f t="shared" si="81"/>
        <v>1</v>
      </c>
      <c r="AJ240" s="14">
        <f t="shared" si="82"/>
        <v>0</v>
      </c>
      <c r="AK240" s="14">
        <f t="shared" si="83"/>
        <v>0</v>
      </c>
      <c r="AL240" s="14">
        <f t="shared" si="84"/>
        <v>0</v>
      </c>
      <c r="AM240" s="14">
        <f t="shared" si="85"/>
        <v>0</v>
      </c>
      <c r="AN240" s="14">
        <f t="shared" si="86"/>
        <v>0</v>
      </c>
      <c r="AO240" s="5" t="str">
        <f t="shared" si="87"/>
        <v>1万～3万人未満の市町村平均</v>
      </c>
    </row>
    <row r="241" spans="1:41" s="5" customFormat="1" ht="18" customHeight="1" x14ac:dyDescent="0.3">
      <c r="A241" s="5" t="str">
        <f t="shared" si="70"/>
        <v>03321</v>
      </c>
      <c r="B241" s="22">
        <v>3</v>
      </c>
      <c r="C241" s="23" t="s">
        <v>30</v>
      </c>
      <c r="D241" s="23">
        <v>3321</v>
      </c>
      <c r="E241" s="24" t="s">
        <v>986</v>
      </c>
      <c r="F241" s="25">
        <v>41.594272848303881</v>
      </c>
      <c r="G241" s="26">
        <v>2.7911482288954699</v>
      </c>
      <c r="H241" s="26">
        <v>15.432524744349889</v>
      </c>
      <c r="I241" s="26">
        <f t="shared" si="71"/>
        <v>59.817945821549245</v>
      </c>
      <c r="J241" s="26">
        <v>29.824022988197466</v>
      </c>
      <c r="K241" s="26">
        <v>49.256456900154035</v>
      </c>
      <c r="L241" s="26">
        <f t="shared" si="72"/>
        <v>79.080479888351505</v>
      </c>
      <c r="M241" s="26">
        <v>34.098099950708139</v>
      </c>
      <c r="N241" s="26">
        <v>34.281270064047888</v>
      </c>
      <c r="O241" s="26">
        <v>2.0551649338152833</v>
      </c>
      <c r="P241" s="26">
        <v>0</v>
      </c>
      <c r="Q241" s="26">
        <f t="shared" si="67"/>
        <v>70.434534948571311</v>
      </c>
      <c r="R241" s="27">
        <v>5.3319238665961421</v>
      </c>
      <c r="S241" s="143">
        <f t="shared" si="73"/>
        <v>214.6648845250682</v>
      </c>
      <c r="T241" s="140" t="str">
        <f t="shared" si="74"/>
        <v>03321</v>
      </c>
      <c r="U241" s="5" t="str">
        <f t="shared" si="68"/>
        <v>岩手県紫波町</v>
      </c>
      <c r="V241" s="21">
        <f t="shared" si="75"/>
        <v>0.19376374920531808</v>
      </c>
      <c r="W241" s="21">
        <f t="shared" si="75"/>
        <v>1.3002351246552038E-2</v>
      </c>
      <c r="X241" s="21">
        <f t="shared" si="75"/>
        <v>7.189124005304047E-2</v>
      </c>
      <c r="Y241" s="21">
        <f t="shared" si="76"/>
        <v>0.13893293751412178</v>
      </c>
      <c r="Z241" s="21">
        <f t="shared" si="76"/>
        <v>0.22945744949916086</v>
      </c>
      <c r="AA241" s="21">
        <f t="shared" si="77"/>
        <v>0.15884339921803195</v>
      </c>
      <c r="AB241" s="21">
        <f t="shared" si="77"/>
        <v>0.15969668322740779</v>
      </c>
      <c r="AC241" s="21">
        <f t="shared" si="77"/>
        <v>9.573829172676282E-3</v>
      </c>
      <c r="AD241" s="21">
        <f t="shared" si="69"/>
        <v>0</v>
      </c>
      <c r="AE241" s="21">
        <f t="shared" si="78"/>
        <v>2.4838360863690723E-2</v>
      </c>
      <c r="AF241" s="137">
        <f>VLOOKUP(T241,人口!$A$2:$E$1748,5,0)</f>
        <v>33114</v>
      </c>
      <c r="AG241" s="14">
        <f t="shared" si="79"/>
        <v>0</v>
      </c>
      <c r="AH241" s="14">
        <f t="shared" si="80"/>
        <v>0</v>
      </c>
      <c r="AI241" s="14">
        <f t="shared" si="81"/>
        <v>0</v>
      </c>
      <c r="AJ241" s="14">
        <f t="shared" si="82"/>
        <v>1</v>
      </c>
      <c r="AK241" s="14">
        <f t="shared" si="83"/>
        <v>0</v>
      </c>
      <c r="AL241" s="14">
        <f t="shared" si="84"/>
        <v>0</v>
      </c>
      <c r="AM241" s="14">
        <f t="shared" si="85"/>
        <v>0</v>
      </c>
      <c r="AN241" s="14">
        <f t="shared" si="86"/>
        <v>0</v>
      </c>
      <c r="AO241" s="5" t="str">
        <f t="shared" si="87"/>
        <v>3万～10万人未満の市町村平均</v>
      </c>
    </row>
    <row r="242" spans="1:41" s="5" customFormat="1" ht="18" customHeight="1" x14ac:dyDescent="0.3">
      <c r="A242" s="5" t="str">
        <f t="shared" si="70"/>
        <v>03322</v>
      </c>
      <c r="B242" s="22">
        <v>3</v>
      </c>
      <c r="C242" s="23" t="s">
        <v>30</v>
      </c>
      <c r="D242" s="23">
        <v>3322</v>
      </c>
      <c r="E242" s="24" t="s">
        <v>1031</v>
      </c>
      <c r="F242" s="25">
        <v>29.749025126400131</v>
      </c>
      <c r="G242" s="26">
        <v>2.7515761840623587</v>
      </c>
      <c r="H242" s="26">
        <v>6.7290643141160098</v>
      </c>
      <c r="I242" s="26">
        <f t="shared" si="71"/>
        <v>39.229665624578502</v>
      </c>
      <c r="J242" s="26">
        <v>56.270434629780773</v>
      </c>
      <c r="K242" s="26">
        <v>42.934214124255597</v>
      </c>
      <c r="L242" s="26">
        <f t="shared" si="72"/>
        <v>99.20464875403637</v>
      </c>
      <c r="M242" s="26">
        <v>30.069612298407229</v>
      </c>
      <c r="N242" s="26">
        <v>43.803043180784847</v>
      </c>
      <c r="O242" s="26">
        <v>1.6991076400634477</v>
      </c>
      <c r="P242" s="26">
        <v>0</v>
      </c>
      <c r="Q242" s="26">
        <f t="shared" si="67"/>
        <v>75.571763119255522</v>
      </c>
      <c r="R242" s="27">
        <v>4.585744916131631</v>
      </c>
      <c r="S242" s="143">
        <f t="shared" si="73"/>
        <v>218.59182241400205</v>
      </c>
      <c r="T242" s="140" t="str">
        <f t="shared" si="74"/>
        <v>03322</v>
      </c>
      <c r="U242" s="5" t="str">
        <f t="shared" si="68"/>
        <v>岩手県矢巾町</v>
      </c>
      <c r="V242" s="21">
        <f t="shared" si="75"/>
        <v>0.13609395263678692</v>
      </c>
      <c r="W242" s="21">
        <f t="shared" si="75"/>
        <v>1.2587736145275417E-2</v>
      </c>
      <c r="X242" s="21">
        <f t="shared" si="75"/>
        <v>3.0783696479603415E-2</v>
      </c>
      <c r="Y242" s="21">
        <f t="shared" si="76"/>
        <v>0.2574224141066328</v>
      </c>
      <c r="Z242" s="21">
        <f t="shared" si="76"/>
        <v>0.19641271869237784</v>
      </c>
      <c r="AA242" s="21">
        <f t="shared" si="77"/>
        <v>0.13756055449072049</v>
      </c>
      <c r="AB242" s="21">
        <f t="shared" si="77"/>
        <v>0.20038738273485848</v>
      </c>
      <c r="AC242" s="21">
        <f t="shared" si="77"/>
        <v>7.7729698270478861E-3</v>
      </c>
      <c r="AD242" s="21">
        <f t="shared" si="69"/>
        <v>0</v>
      </c>
      <c r="AE242" s="21">
        <f t="shared" si="78"/>
        <v>2.0978574886696622E-2</v>
      </c>
      <c r="AF242" s="137">
        <f>VLOOKUP(T242,人口!$A$2:$E$1748,5,0)</f>
        <v>27377</v>
      </c>
      <c r="AG242" s="14">
        <f t="shared" si="79"/>
        <v>0</v>
      </c>
      <c r="AH242" s="14">
        <f t="shared" si="80"/>
        <v>0</v>
      </c>
      <c r="AI242" s="14">
        <f t="shared" si="81"/>
        <v>1</v>
      </c>
      <c r="AJ242" s="14">
        <f t="shared" si="82"/>
        <v>0</v>
      </c>
      <c r="AK242" s="14">
        <f t="shared" si="83"/>
        <v>0</v>
      </c>
      <c r="AL242" s="14">
        <f t="shared" si="84"/>
        <v>0</v>
      </c>
      <c r="AM242" s="14">
        <f t="shared" si="85"/>
        <v>0</v>
      </c>
      <c r="AN242" s="14">
        <f t="shared" si="86"/>
        <v>0</v>
      </c>
      <c r="AO242" s="5" t="str">
        <f t="shared" si="87"/>
        <v>1万～3万人未満の市町村平均</v>
      </c>
    </row>
    <row r="243" spans="1:41" s="5" customFormat="1" ht="18" customHeight="1" x14ac:dyDescent="0.3">
      <c r="A243" s="5" t="str">
        <f t="shared" si="70"/>
        <v>03366</v>
      </c>
      <c r="B243" s="22">
        <v>3</v>
      </c>
      <c r="C243" s="23" t="s">
        <v>30</v>
      </c>
      <c r="D243" s="23">
        <v>3366</v>
      </c>
      <c r="E243" s="24" t="s">
        <v>1076</v>
      </c>
      <c r="F243" s="25">
        <v>3.4653699796190125</v>
      </c>
      <c r="G243" s="26">
        <v>0.70965867067380106</v>
      </c>
      <c r="H243" s="26">
        <v>7.8169968678952459</v>
      </c>
      <c r="I243" s="26">
        <f t="shared" si="71"/>
        <v>11.99202551818806</v>
      </c>
      <c r="J243" s="26">
        <v>8.1730860811918209</v>
      </c>
      <c r="K243" s="26">
        <v>9.2343304585708328</v>
      </c>
      <c r="L243" s="26">
        <f t="shared" si="72"/>
        <v>17.407416539762654</v>
      </c>
      <c r="M243" s="26">
        <v>5.4180055189380809</v>
      </c>
      <c r="N243" s="26">
        <v>8.0206143434060113</v>
      </c>
      <c r="O243" s="26">
        <v>0.34364462881365049</v>
      </c>
      <c r="P243" s="26">
        <v>0</v>
      </c>
      <c r="Q243" s="26">
        <f t="shared" si="67"/>
        <v>13.782264491157743</v>
      </c>
      <c r="R243" s="27">
        <v>1.9578158230670115</v>
      </c>
      <c r="S243" s="143">
        <f t="shared" si="73"/>
        <v>45.139522372175463</v>
      </c>
      <c r="T243" s="140" t="str">
        <f t="shared" si="74"/>
        <v>03366</v>
      </c>
      <c r="U243" s="5" t="str">
        <f t="shared" si="68"/>
        <v>岩手県西和賀町</v>
      </c>
      <c r="V243" s="21">
        <f t="shared" si="75"/>
        <v>7.6770195994699045E-2</v>
      </c>
      <c r="W243" s="21">
        <f t="shared" si="75"/>
        <v>1.5721448375608935E-2</v>
      </c>
      <c r="X243" s="21">
        <f t="shared" si="75"/>
        <v>0.17317411565510352</v>
      </c>
      <c r="Y243" s="21">
        <f t="shared" si="76"/>
        <v>0.1810627505936972</v>
      </c>
      <c r="Z243" s="21">
        <f t="shared" si="76"/>
        <v>0.20457306531588343</v>
      </c>
      <c r="AA243" s="21">
        <f t="shared" si="77"/>
        <v>0.12002797624366987</v>
      </c>
      <c r="AB243" s="21">
        <f t="shared" si="77"/>
        <v>0.17768496257616614</v>
      </c>
      <c r="AC243" s="21">
        <f t="shared" si="77"/>
        <v>7.6129433975906909E-3</v>
      </c>
      <c r="AD243" s="21">
        <f t="shared" si="69"/>
        <v>0</v>
      </c>
      <c r="AE243" s="21">
        <f t="shared" si="78"/>
        <v>4.3372541847581277E-2</v>
      </c>
      <c r="AF243" s="137">
        <f>VLOOKUP(T243,人口!$A$2:$E$1748,5,0)</f>
        <v>5537</v>
      </c>
      <c r="AG243" s="14">
        <f t="shared" si="79"/>
        <v>0</v>
      </c>
      <c r="AH243" s="14">
        <f t="shared" si="80"/>
        <v>1</v>
      </c>
      <c r="AI243" s="14">
        <f t="shared" si="81"/>
        <v>0</v>
      </c>
      <c r="AJ243" s="14">
        <f t="shared" si="82"/>
        <v>0</v>
      </c>
      <c r="AK243" s="14">
        <f t="shared" si="83"/>
        <v>0</v>
      </c>
      <c r="AL243" s="14">
        <f t="shared" si="84"/>
        <v>0</v>
      </c>
      <c r="AM243" s="14">
        <f t="shared" si="85"/>
        <v>0</v>
      </c>
      <c r="AN243" s="14">
        <f t="shared" si="86"/>
        <v>0</v>
      </c>
      <c r="AO243" s="5" t="str">
        <f t="shared" si="87"/>
        <v>5千～1万人未満の市町村平均</v>
      </c>
    </row>
    <row r="244" spans="1:41" s="5" customFormat="1" ht="18" customHeight="1" x14ac:dyDescent="0.3">
      <c r="A244" s="5" t="str">
        <f t="shared" si="70"/>
        <v>03381</v>
      </c>
      <c r="B244" s="22">
        <v>3</v>
      </c>
      <c r="C244" s="23" t="s">
        <v>30</v>
      </c>
      <c r="D244" s="23">
        <v>3381</v>
      </c>
      <c r="E244" s="24" t="s">
        <v>1116</v>
      </c>
      <c r="F244" s="25">
        <v>519.43770060476993</v>
      </c>
      <c r="G244" s="26">
        <v>1.1845232086711401</v>
      </c>
      <c r="H244" s="26">
        <v>15.432524744349889</v>
      </c>
      <c r="I244" s="26">
        <f t="shared" si="71"/>
        <v>536.05474855779096</v>
      </c>
      <c r="J244" s="26">
        <v>18.619642767221645</v>
      </c>
      <c r="K244" s="26">
        <v>24.557936678426302</v>
      </c>
      <c r="L244" s="26">
        <f t="shared" si="72"/>
        <v>43.17757944564795</v>
      </c>
      <c r="M244" s="26">
        <v>16.136233828141673</v>
      </c>
      <c r="N244" s="26">
        <v>17.662672618262427</v>
      </c>
      <c r="O244" s="26">
        <v>0.96955325832162687</v>
      </c>
      <c r="P244" s="26">
        <v>0</v>
      </c>
      <c r="Q244" s="26">
        <f t="shared" si="67"/>
        <v>34.768459704725728</v>
      </c>
      <c r="R244" s="27">
        <v>2.7823028480298211</v>
      </c>
      <c r="S244" s="143">
        <f t="shared" si="73"/>
        <v>616.78309055619445</v>
      </c>
      <c r="T244" s="140" t="str">
        <f t="shared" si="74"/>
        <v>03381</v>
      </c>
      <c r="U244" s="5" t="str">
        <f t="shared" si="68"/>
        <v>岩手県金ヶ崎町</v>
      </c>
      <c r="V244" s="21">
        <f t="shared" si="75"/>
        <v>0.8421724080281745</v>
      </c>
      <c r="W244" s="21">
        <f t="shared" si="75"/>
        <v>1.9204858674108211E-3</v>
      </c>
      <c r="X244" s="21">
        <f t="shared" si="75"/>
        <v>2.502099195104936E-2</v>
      </c>
      <c r="Y244" s="21">
        <f t="shared" si="76"/>
        <v>3.0188315880111227E-2</v>
      </c>
      <c r="Z244" s="21">
        <f t="shared" si="76"/>
        <v>3.9816163987700721E-2</v>
      </c>
      <c r="AA244" s="21">
        <f t="shared" si="77"/>
        <v>2.6161926413369334E-2</v>
      </c>
      <c r="AB244" s="21">
        <f t="shared" si="77"/>
        <v>2.8636765321070682E-2</v>
      </c>
      <c r="AC244" s="21">
        <f t="shared" si="77"/>
        <v>1.5719517495969549E-3</v>
      </c>
      <c r="AD244" s="21">
        <f t="shared" si="69"/>
        <v>0</v>
      </c>
      <c r="AE244" s="21">
        <f t="shared" si="78"/>
        <v>4.5109908015163536E-3</v>
      </c>
      <c r="AF244" s="137">
        <f>VLOOKUP(T244,人口!$A$2:$E$1748,5,0)</f>
        <v>15622</v>
      </c>
      <c r="AG244" s="14">
        <f t="shared" si="79"/>
        <v>0</v>
      </c>
      <c r="AH244" s="14">
        <f t="shared" si="80"/>
        <v>0</v>
      </c>
      <c r="AI244" s="14">
        <f t="shared" si="81"/>
        <v>1</v>
      </c>
      <c r="AJ244" s="14">
        <f t="shared" si="82"/>
        <v>0</v>
      </c>
      <c r="AK244" s="14">
        <f t="shared" si="83"/>
        <v>0</v>
      </c>
      <c r="AL244" s="14">
        <f t="shared" si="84"/>
        <v>0</v>
      </c>
      <c r="AM244" s="14">
        <f t="shared" si="85"/>
        <v>0</v>
      </c>
      <c r="AN244" s="14">
        <f t="shared" si="86"/>
        <v>0</v>
      </c>
      <c r="AO244" s="5" t="str">
        <f t="shared" si="87"/>
        <v>1万～3万人未満の市町村平均</v>
      </c>
    </row>
    <row r="245" spans="1:41" s="5" customFormat="1" ht="18" customHeight="1" x14ac:dyDescent="0.3">
      <c r="A245" s="5" t="str">
        <f t="shared" si="70"/>
        <v>03402</v>
      </c>
      <c r="B245" s="22">
        <v>3</v>
      </c>
      <c r="C245" s="23" t="s">
        <v>30</v>
      </c>
      <c r="D245" s="23">
        <v>3402</v>
      </c>
      <c r="E245" s="24" t="s">
        <v>1154</v>
      </c>
      <c r="F245" s="25">
        <v>11.898147828348684</v>
      </c>
      <c r="G245" s="26">
        <v>1.160779981771273</v>
      </c>
      <c r="H245" s="26">
        <v>2.25645270413471</v>
      </c>
      <c r="I245" s="26">
        <f t="shared" si="71"/>
        <v>15.315380514254667</v>
      </c>
      <c r="J245" s="26">
        <v>9.5950237892356611</v>
      </c>
      <c r="K245" s="26">
        <v>10.499582348283669</v>
      </c>
      <c r="L245" s="26">
        <f t="shared" si="72"/>
        <v>20.094606137519328</v>
      </c>
      <c r="M245" s="26">
        <v>7.7657017999115432</v>
      </c>
      <c r="N245" s="26">
        <v>9.9114970290440212</v>
      </c>
      <c r="O245" s="26">
        <v>0.46454398531157198</v>
      </c>
      <c r="P245" s="26">
        <v>0</v>
      </c>
      <c r="Q245" s="26">
        <f t="shared" si="67"/>
        <v>18.141742814267136</v>
      </c>
      <c r="R245" s="27">
        <v>1.0194244734157911</v>
      </c>
      <c r="S245" s="143">
        <f t="shared" si="73"/>
        <v>54.571153939456913</v>
      </c>
      <c r="T245" s="140" t="str">
        <f t="shared" si="74"/>
        <v>03402</v>
      </c>
      <c r="U245" s="5" t="str">
        <f t="shared" si="68"/>
        <v>岩手県平泉町</v>
      </c>
      <c r="V245" s="21">
        <f t="shared" si="75"/>
        <v>0.21802998414783187</v>
      </c>
      <c r="W245" s="21">
        <f t="shared" si="75"/>
        <v>2.1270944408818653E-2</v>
      </c>
      <c r="X245" s="21">
        <f t="shared" si="75"/>
        <v>4.1348817850509353E-2</v>
      </c>
      <c r="Y245" s="21">
        <f t="shared" si="76"/>
        <v>0.17582592810627948</v>
      </c>
      <c r="Z245" s="21">
        <f t="shared" si="76"/>
        <v>0.19240169192559609</v>
      </c>
      <c r="AA245" s="21">
        <f t="shared" si="77"/>
        <v>0.14230415227295864</v>
      </c>
      <c r="AB245" s="21">
        <f t="shared" si="77"/>
        <v>0.1816252051411662</v>
      </c>
      <c r="AC245" s="21">
        <f t="shared" si="77"/>
        <v>8.5126289582762495E-3</v>
      </c>
      <c r="AD245" s="21">
        <f t="shared" si="69"/>
        <v>0</v>
      </c>
      <c r="AE245" s="21">
        <f t="shared" si="78"/>
        <v>1.8680647188563673E-2</v>
      </c>
      <c r="AF245" s="137">
        <f>VLOOKUP(T245,人口!$A$2:$E$1748,5,0)</f>
        <v>7485</v>
      </c>
      <c r="AG245" s="14">
        <f t="shared" si="79"/>
        <v>0</v>
      </c>
      <c r="AH245" s="14">
        <f t="shared" si="80"/>
        <v>1</v>
      </c>
      <c r="AI245" s="14">
        <f t="shared" si="81"/>
        <v>0</v>
      </c>
      <c r="AJ245" s="14">
        <f t="shared" si="82"/>
        <v>0</v>
      </c>
      <c r="AK245" s="14">
        <f t="shared" si="83"/>
        <v>0</v>
      </c>
      <c r="AL245" s="14">
        <f t="shared" si="84"/>
        <v>0</v>
      </c>
      <c r="AM245" s="14">
        <f t="shared" si="85"/>
        <v>0</v>
      </c>
      <c r="AN245" s="14">
        <f t="shared" si="86"/>
        <v>0</v>
      </c>
      <c r="AO245" s="5" t="str">
        <f t="shared" si="87"/>
        <v>5千～1万人未満の市町村平均</v>
      </c>
    </row>
    <row r="246" spans="1:41" s="5" customFormat="1" ht="18" customHeight="1" x14ac:dyDescent="0.3">
      <c r="A246" s="5" t="str">
        <f t="shared" si="70"/>
        <v>03441</v>
      </c>
      <c r="B246" s="22">
        <v>3</v>
      </c>
      <c r="C246" s="23" t="s">
        <v>30</v>
      </c>
      <c r="D246" s="23">
        <v>3441</v>
      </c>
      <c r="E246" s="24" t="s">
        <v>1193</v>
      </c>
      <c r="F246" s="25">
        <v>11.319990086913759</v>
      </c>
      <c r="G246" s="26">
        <v>0.66481035319627457</v>
      </c>
      <c r="H246" s="26">
        <v>7.5752340781665266</v>
      </c>
      <c r="I246" s="26">
        <f t="shared" si="71"/>
        <v>19.560034518276559</v>
      </c>
      <c r="J246" s="26">
        <v>4.4491575277474906</v>
      </c>
      <c r="K246" s="26">
        <v>8.6438795767048422</v>
      </c>
      <c r="L246" s="26">
        <f t="shared" si="72"/>
        <v>13.093037104452332</v>
      </c>
      <c r="M246" s="26">
        <v>5.2222315239823267</v>
      </c>
      <c r="N246" s="26">
        <v>5.8891613415290696</v>
      </c>
      <c r="O246" s="26">
        <v>0.33414894013593899</v>
      </c>
      <c r="P246" s="26">
        <v>0</v>
      </c>
      <c r="Q246" s="26">
        <f t="shared" si="67"/>
        <v>11.445541805647336</v>
      </c>
      <c r="R246" s="27">
        <v>1.0601771071104682</v>
      </c>
      <c r="S246" s="143">
        <f t="shared" si="73"/>
        <v>45.158790535486695</v>
      </c>
      <c r="T246" s="140" t="str">
        <f t="shared" si="74"/>
        <v>03441</v>
      </c>
      <c r="U246" s="5" t="str">
        <f t="shared" si="68"/>
        <v>岩手県住田町</v>
      </c>
      <c r="V246" s="21">
        <f t="shared" si="75"/>
        <v>0.25067079859054864</v>
      </c>
      <c r="W246" s="21">
        <f t="shared" si="75"/>
        <v>1.4721615555090058E-2</v>
      </c>
      <c r="X246" s="21">
        <f t="shared" si="75"/>
        <v>0.16774661119884851</v>
      </c>
      <c r="Y246" s="21">
        <f t="shared" si="76"/>
        <v>9.8522513003337683E-2</v>
      </c>
      <c r="Z246" s="21">
        <f t="shared" si="76"/>
        <v>0.19141078567886591</v>
      </c>
      <c r="AA246" s="21">
        <f t="shared" si="77"/>
        <v>0.11564152764185726</v>
      </c>
      <c r="AB246" s="21">
        <f t="shared" si="77"/>
        <v>0.13041007679116753</v>
      </c>
      <c r="AC246" s="21">
        <f t="shared" si="77"/>
        <v>7.399421821834621E-3</v>
      </c>
      <c r="AD246" s="21">
        <f t="shared" si="69"/>
        <v>0</v>
      </c>
      <c r="AE246" s="21">
        <f t="shared" si="78"/>
        <v>2.3476649718449823E-2</v>
      </c>
      <c r="AF246" s="137">
        <f>VLOOKUP(T246,人口!$A$2:$E$1748,5,0)</f>
        <v>5384</v>
      </c>
      <c r="AG246" s="14">
        <f t="shared" si="79"/>
        <v>0</v>
      </c>
      <c r="AH246" s="14">
        <f t="shared" si="80"/>
        <v>1</v>
      </c>
      <c r="AI246" s="14">
        <f t="shared" si="81"/>
        <v>0</v>
      </c>
      <c r="AJ246" s="14">
        <f t="shared" si="82"/>
        <v>0</v>
      </c>
      <c r="AK246" s="14">
        <f t="shared" si="83"/>
        <v>0</v>
      </c>
      <c r="AL246" s="14">
        <f t="shared" si="84"/>
        <v>0</v>
      </c>
      <c r="AM246" s="14">
        <f t="shared" si="85"/>
        <v>0</v>
      </c>
      <c r="AN246" s="14">
        <f t="shared" si="86"/>
        <v>0</v>
      </c>
      <c r="AO246" s="5" t="str">
        <f t="shared" si="87"/>
        <v>5千～1万人未満の市町村平均</v>
      </c>
    </row>
    <row r="247" spans="1:41" s="5" customFormat="1" ht="18" customHeight="1" x14ac:dyDescent="0.3">
      <c r="A247" s="5" t="str">
        <f t="shared" si="70"/>
        <v>03461</v>
      </c>
      <c r="B247" s="22">
        <v>3</v>
      </c>
      <c r="C247" s="23" t="s">
        <v>30</v>
      </c>
      <c r="D247" s="23">
        <v>3461</v>
      </c>
      <c r="E247" s="24" t="s">
        <v>1234</v>
      </c>
      <c r="F247" s="25">
        <v>11.749869357227109</v>
      </c>
      <c r="G247" s="26">
        <v>0.81782225988430601</v>
      </c>
      <c r="H247" s="26">
        <v>0.60440697432179735</v>
      </c>
      <c r="I247" s="26">
        <f t="shared" si="71"/>
        <v>13.172098591433212</v>
      </c>
      <c r="J247" s="26">
        <v>9.5216860277892739</v>
      </c>
      <c r="K247" s="26">
        <v>21.380748599814069</v>
      </c>
      <c r="L247" s="26">
        <f t="shared" si="72"/>
        <v>30.902434627603341</v>
      </c>
      <c r="M247" s="26">
        <v>11.227559027787667</v>
      </c>
      <c r="N247" s="26">
        <v>11.037366109042226</v>
      </c>
      <c r="O247" s="26">
        <v>0.72384455587025565</v>
      </c>
      <c r="P247" s="26">
        <v>0</v>
      </c>
      <c r="Q247" s="26">
        <f t="shared" si="67"/>
        <v>22.988769692700149</v>
      </c>
      <c r="R247" s="27">
        <v>1.871183374032412</v>
      </c>
      <c r="S247" s="143">
        <f t="shared" si="73"/>
        <v>68.934486285769111</v>
      </c>
      <c r="T247" s="140" t="str">
        <f t="shared" si="74"/>
        <v>03461</v>
      </c>
      <c r="U247" s="5" t="str">
        <f t="shared" si="68"/>
        <v>岩手県大槌町</v>
      </c>
      <c r="V247" s="21">
        <f t="shared" si="75"/>
        <v>0.17044979937208526</v>
      </c>
      <c r="W247" s="21">
        <f t="shared" si="75"/>
        <v>1.1863760853950658E-2</v>
      </c>
      <c r="X247" s="21">
        <f t="shared" si="75"/>
        <v>8.7678462100409041E-3</v>
      </c>
      <c r="Y247" s="21">
        <f t="shared" si="76"/>
        <v>0.13812659730743418</v>
      </c>
      <c r="Z247" s="21">
        <f t="shared" si="76"/>
        <v>0.31016041101952663</v>
      </c>
      <c r="AA247" s="21">
        <f t="shared" si="77"/>
        <v>0.16287289037367489</v>
      </c>
      <c r="AB247" s="21">
        <f t="shared" si="77"/>
        <v>0.16011385162553665</v>
      </c>
      <c r="AC247" s="21">
        <f t="shared" si="77"/>
        <v>1.0500470734916997E-2</v>
      </c>
      <c r="AD247" s="21">
        <f t="shared" si="69"/>
        <v>0</v>
      </c>
      <c r="AE247" s="21">
        <f t="shared" si="78"/>
        <v>2.7144372502833906E-2</v>
      </c>
      <c r="AF247" s="137">
        <f>VLOOKUP(T247,人口!$A$2:$E$1748,5,0)</f>
        <v>11663</v>
      </c>
      <c r="AG247" s="14">
        <f t="shared" si="79"/>
        <v>0</v>
      </c>
      <c r="AH247" s="14">
        <f t="shared" si="80"/>
        <v>0</v>
      </c>
      <c r="AI247" s="14">
        <f t="shared" si="81"/>
        <v>1</v>
      </c>
      <c r="AJ247" s="14">
        <f t="shared" si="82"/>
        <v>0</v>
      </c>
      <c r="AK247" s="14">
        <f t="shared" si="83"/>
        <v>0</v>
      </c>
      <c r="AL247" s="14">
        <f t="shared" si="84"/>
        <v>0</v>
      </c>
      <c r="AM247" s="14">
        <f t="shared" si="85"/>
        <v>0</v>
      </c>
      <c r="AN247" s="14">
        <f t="shared" si="86"/>
        <v>0</v>
      </c>
      <c r="AO247" s="5" t="str">
        <f t="shared" si="87"/>
        <v>1万～3万人未満の市町村平均</v>
      </c>
    </row>
    <row r="248" spans="1:41" s="5" customFormat="1" ht="18" customHeight="1" x14ac:dyDescent="0.3">
      <c r="A248" s="5" t="str">
        <f t="shared" si="70"/>
        <v>03482</v>
      </c>
      <c r="B248" s="22">
        <v>3</v>
      </c>
      <c r="C248" s="23" t="s">
        <v>30</v>
      </c>
      <c r="D248" s="23">
        <v>3482</v>
      </c>
      <c r="E248" s="24" t="s">
        <v>1272</v>
      </c>
      <c r="F248" s="25">
        <v>13.880170703593722</v>
      </c>
      <c r="G248" s="26">
        <v>1.7385318363347022</v>
      </c>
      <c r="H248" s="26">
        <v>3.4249728544901847</v>
      </c>
      <c r="I248" s="26">
        <f t="shared" si="71"/>
        <v>19.04367539441861</v>
      </c>
      <c r="J248" s="26">
        <v>14.300863482045507</v>
      </c>
      <c r="K248" s="26">
        <v>26.437739485999661</v>
      </c>
      <c r="L248" s="26">
        <f t="shared" si="72"/>
        <v>40.738602968045171</v>
      </c>
      <c r="M248" s="26">
        <v>13.939745104247857</v>
      </c>
      <c r="N248" s="26">
        <v>16.897659012622626</v>
      </c>
      <c r="O248" s="26">
        <v>0.95143076751187683</v>
      </c>
      <c r="P248" s="26">
        <v>0</v>
      </c>
      <c r="Q248" s="26">
        <f t="shared" si="67"/>
        <v>31.788834884382357</v>
      </c>
      <c r="R248" s="27">
        <v>3.4442237481181173</v>
      </c>
      <c r="S248" s="143">
        <f t="shared" si="73"/>
        <v>95.015336994964258</v>
      </c>
      <c r="T248" s="140" t="str">
        <f t="shared" si="74"/>
        <v>03482</v>
      </c>
      <c r="U248" s="5" t="str">
        <f t="shared" si="68"/>
        <v>岩手県山田町</v>
      </c>
      <c r="V248" s="21">
        <f t="shared" si="75"/>
        <v>0.14608347602165911</v>
      </c>
      <c r="W248" s="21">
        <f t="shared" si="75"/>
        <v>1.8297381152548489E-2</v>
      </c>
      <c r="X248" s="21">
        <f t="shared" si="75"/>
        <v>3.6046526411538229E-2</v>
      </c>
      <c r="Y248" s="21">
        <f t="shared" si="76"/>
        <v>0.15051110625228264</v>
      </c>
      <c r="Z248" s="21">
        <f t="shared" si="76"/>
        <v>0.27824707381084002</v>
      </c>
      <c r="AA248" s="21">
        <f t="shared" si="77"/>
        <v>0.1467104737521128</v>
      </c>
      <c r="AB248" s="21">
        <f t="shared" si="77"/>
        <v>0.17784138379173658</v>
      </c>
      <c r="AC248" s="21">
        <f t="shared" si="77"/>
        <v>1.0013444119682509E-2</v>
      </c>
      <c r="AD248" s="21">
        <f t="shared" si="69"/>
        <v>0</v>
      </c>
      <c r="AE248" s="21">
        <f t="shared" si="78"/>
        <v>3.6249134687599521E-2</v>
      </c>
      <c r="AF248" s="137">
        <f>VLOOKUP(T248,人口!$A$2:$E$1748,5,0)</f>
        <v>15330</v>
      </c>
      <c r="AG248" s="14">
        <f t="shared" si="79"/>
        <v>0</v>
      </c>
      <c r="AH248" s="14">
        <f t="shared" si="80"/>
        <v>0</v>
      </c>
      <c r="AI248" s="14">
        <f t="shared" si="81"/>
        <v>1</v>
      </c>
      <c r="AJ248" s="14">
        <f t="shared" si="82"/>
        <v>0</v>
      </c>
      <c r="AK248" s="14">
        <f t="shared" si="83"/>
        <v>0</v>
      </c>
      <c r="AL248" s="14">
        <f t="shared" si="84"/>
        <v>0</v>
      </c>
      <c r="AM248" s="14">
        <f t="shared" si="85"/>
        <v>0</v>
      </c>
      <c r="AN248" s="14">
        <f t="shared" si="86"/>
        <v>0</v>
      </c>
      <c r="AO248" s="5" t="str">
        <f t="shared" si="87"/>
        <v>1万～3万人未満の市町村平均</v>
      </c>
    </row>
    <row r="249" spans="1:41" s="5" customFormat="1" ht="18" customHeight="1" x14ac:dyDescent="0.3">
      <c r="A249" s="5" t="str">
        <f t="shared" si="70"/>
        <v>03483</v>
      </c>
      <c r="B249" s="22">
        <v>3</v>
      </c>
      <c r="C249" s="23" t="s">
        <v>30</v>
      </c>
      <c r="D249" s="23">
        <v>3483</v>
      </c>
      <c r="E249" s="24" t="s">
        <v>1307</v>
      </c>
      <c r="F249" s="25">
        <v>9.2585731150358281</v>
      </c>
      <c r="G249" s="26">
        <v>1.2821342525928152</v>
      </c>
      <c r="H249" s="26">
        <v>10.758444142927994</v>
      </c>
      <c r="I249" s="26">
        <f t="shared" si="71"/>
        <v>21.299151510556637</v>
      </c>
      <c r="J249" s="26">
        <v>10.682867250690405</v>
      </c>
      <c r="K249" s="26">
        <v>17.73762649197425</v>
      </c>
      <c r="L249" s="26">
        <f t="shared" si="72"/>
        <v>28.420493742664654</v>
      </c>
      <c r="M249" s="26">
        <v>7.7927599943363228</v>
      </c>
      <c r="N249" s="26">
        <v>14.217705689720914</v>
      </c>
      <c r="O249" s="26">
        <v>0.56837592751948907</v>
      </c>
      <c r="P249" s="26">
        <v>0.56121546332657568</v>
      </c>
      <c r="Q249" s="26">
        <f t="shared" si="67"/>
        <v>23.140057074903304</v>
      </c>
      <c r="R249" s="27">
        <v>2.9214210448016997</v>
      </c>
      <c r="S249" s="143">
        <f t="shared" si="73"/>
        <v>75.781123372926302</v>
      </c>
      <c r="T249" s="140" t="str">
        <f t="shared" si="74"/>
        <v>03483</v>
      </c>
      <c r="U249" s="5" t="str">
        <f t="shared" si="68"/>
        <v>岩手県岩泉町</v>
      </c>
      <c r="V249" s="21">
        <f t="shared" si="75"/>
        <v>0.12217518958479259</v>
      </c>
      <c r="W249" s="21">
        <f t="shared" si="75"/>
        <v>1.6918913253414145E-2</v>
      </c>
      <c r="X249" s="21">
        <f t="shared" si="75"/>
        <v>0.14196733518959123</v>
      </c>
      <c r="Y249" s="21">
        <f t="shared" si="76"/>
        <v>0.14097003020289067</v>
      </c>
      <c r="Z249" s="21">
        <f t="shared" si="76"/>
        <v>0.23406391595286413</v>
      </c>
      <c r="AA249" s="21">
        <f t="shared" si="77"/>
        <v>0.10283246866092748</v>
      </c>
      <c r="AB249" s="21">
        <f t="shared" si="77"/>
        <v>0.18761539888705789</v>
      </c>
      <c r="AC249" s="21">
        <f t="shared" si="77"/>
        <v>7.5002309575493576E-3</v>
      </c>
      <c r="AD249" s="21">
        <f t="shared" si="69"/>
        <v>7.4057422000038137E-3</v>
      </c>
      <c r="AE249" s="21">
        <f t="shared" si="78"/>
        <v>3.8550775110908576E-2</v>
      </c>
      <c r="AF249" s="137">
        <f>VLOOKUP(T249,人口!$A$2:$E$1748,5,0)</f>
        <v>9158</v>
      </c>
      <c r="AG249" s="14">
        <f t="shared" si="79"/>
        <v>0</v>
      </c>
      <c r="AH249" s="14">
        <f t="shared" si="80"/>
        <v>1</v>
      </c>
      <c r="AI249" s="14">
        <f t="shared" si="81"/>
        <v>0</v>
      </c>
      <c r="AJ249" s="14">
        <f t="shared" si="82"/>
        <v>0</v>
      </c>
      <c r="AK249" s="14">
        <f t="shared" si="83"/>
        <v>0</v>
      </c>
      <c r="AL249" s="14">
        <f t="shared" si="84"/>
        <v>0</v>
      </c>
      <c r="AM249" s="14">
        <f t="shared" si="85"/>
        <v>0</v>
      </c>
      <c r="AN249" s="14">
        <f t="shared" si="86"/>
        <v>0</v>
      </c>
      <c r="AO249" s="5" t="str">
        <f t="shared" si="87"/>
        <v>5千～1万人未満の市町村平均</v>
      </c>
    </row>
    <row r="250" spans="1:41" s="5" customFormat="1" ht="18" customHeight="1" x14ac:dyDescent="0.3">
      <c r="A250" s="5" t="str">
        <f t="shared" si="70"/>
        <v>03484</v>
      </c>
      <c r="B250" s="22">
        <v>3</v>
      </c>
      <c r="C250" s="23" t="s">
        <v>30</v>
      </c>
      <c r="D250" s="23">
        <v>3484</v>
      </c>
      <c r="E250" s="24" t="s">
        <v>1343</v>
      </c>
      <c r="F250" s="25">
        <v>2.6920090879236449</v>
      </c>
      <c r="G250" s="26">
        <v>0.6991061253849713</v>
      </c>
      <c r="H250" s="26">
        <v>1.8535147212535119</v>
      </c>
      <c r="I250" s="26">
        <f t="shared" si="71"/>
        <v>5.2446299345621279</v>
      </c>
      <c r="J250" s="26">
        <v>2.9905509389804568</v>
      </c>
      <c r="K250" s="26">
        <v>5.6795751493776239</v>
      </c>
      <c r="L250" s="26">
        <f t="shared" si="72"/>
        <v>8.6701260883580815</v>
      </c>
      <c r="M250" s="26">
        <v>3.2915497688495741</v>
      </c>
      <c r="N250" s="26">
        <v>6.557946820673302</v>
      </c>
      <c r="O250" s="26">
        <v>0.20561579470103378</v>
      </c>
      <c r="P250" s="26">
        <v>0</v>
      </c>
      <c r="Q250" s="26">
        <f t="shared" si="67"/>
        <v>10.055112384223909</v>
      </c>
      <c r="R250" s="27">
        <v>1.1545255198055677</v>
      </c>
      <c r="S250" s="143">
        <f t="shared" si="73"/>
        <v>25.124393926949686</v>
      </c>
      <c r="T250" s="140" t="str">
        <f t="shared" si="74"/>
        <v>03484</v>
      </c>
      <c r="U250" s="5" t="str">
        <f t="shared" si="68"/>
        <v>岩手県田野畑村</v>
      </c>
      <c r="V250" s="21">
        <f t="shared" si="75"/>
        <v>0.10714722495399424</v>
      </c>
      <c r="W250" s="21">
        <f t="shared" si="75"/>
        <v>2.7825790640667952E-2</v>
      </c>
      <c r="X250" s="21">
        <f t="shared" si="75"/>
        <v>7.3773509786651564E-2</v>
      </c>
      <c r="Y250" s="21">
        <f t="shared" si="76"/>
        <v>0.11902977431716837</v>
      </c>
      <c r="Z250" s="21">
        <f t="shared" si="76"/>
        <v>0.22605819530975538</v>
      </c>
      <c r="AA250" s="21">
        <f t="shared" si="77"/>
        <v>0.1310101162408098</v>
      </c>
      <c r="AB250" s="21">
        <f t="shared" si="77"/>
        <v>0.26101910516690791</v>
      </c>
      <c r="AC250" s="21">
        <f t="shared" si="77"/>
        <v>8.1839106367648518E-3</v>
      </c>
      <c r="AD250" s="21">
        <f t="shared" si="69"/>
        <v>0</v>
      </c>
      <c r="AE250" s="21">
        <f t="shared" si="78"/>
        <v>4.5952372947279961E-2</v>
      </c>
      <c r="AF250" s="137">
        <f>VLOOKUP(T250,人口!$A$2:$E$1748,5,0)</f>
        <v>3313</v>
      </c>
      <c r="AG250" s="14">
        <f t="shared" si="79"/>
        <v>1</v>
      </c>
      <c r="AH250" s="14">
        <f t="shared" si="80"/>
        <v>0</v>
      </c>
      <c r="AI250" s="14">
        <f t="shared" si="81"/>
        <v>0</v>
      </c>
      <c r="AJ250" s="14">
        <f t="shared" si="82"/>
        <v>0</v>
      </c>
      <c r="AK250" s="14">
        <f t="shared" si="83"/>
        <v>0</v>
      </c>
      <c r="AL250" s="14">
        <f t="shared" si="84"/>
        <v>0</v>
      </c>
      <c r="AM250" s="14">
        <f t="shared" si="85"/>
        <v>0</v>
      </c>
      <c r="AN250" s="14">
        <f t="shared" si="86"/>
        <v>0</v>
      </c>
      <c r="AO250" s="5" t="str">
        <f t="shared" si="87"/>
        <v>5千人未満の市町村平均</v>
      </c>
    </row>
    <row r="251" spans="1:41" s="5" customFormat="1" ht="18" customHeight="1" x14ac:dyDescent="0.3">
      <c r="A251" s="5" t="str">
        <f t="shared" si="70"/>
        <v>03485</v>
      </c>
      <c r="B251" s="22">
        <v>3</v>
      </c>
      <c r="C251" s="23" t="s">
        <v>30</v>
      </c>
      <c r="D251" s="23">
        <v>3485</v>
      </c>
      <c r="E251" s="24" t="s">
        <v>1375</v>
      </c>
      <c r="F251" s="25">
        <v>3.4790783128505911</v>
      </c>
      <c r="G251" s="26">
        <v>0.22424158738763231</v>
      </c>
      <c r="H251" s="26">
        <v>0.2014689914405991</v>
      </c>
      <c r="I251" s="26">
        <f t="shared" si="71"/>
        <v>3.9047888916788227</v>
      </c>
      <c r="J251" s="26">
        <v>3.1698210225160701</v>
      </c>
      <c r="K251" s="26">
        <v>4.538840112303193</v>
      </c>
      <c r="L251" s="26">
        <f t="shared" si="72"/>
        <v>7.7086611348192626</v>
      </c>
      <c r="M251" s="26">
        <v>2.3238214035398346</v>
      </c>
      <c r="N251" s="26">
        <v>4.5275333516167109</v>
      </c>
      <c r="O251" s="26">
        <v>0.16310241728775032</v>
      </c>
      <c r="P251" s="26">
        <v>0</v>
      </c>
      <c r="Q251" s="26">
        <f t="shared" si="67"/>
        <v>7.0144571724442963</v>
      </c>
      <c r="R251" s="27">
        <v>0.59584873733176436</v>
      </c>
      <c r="S251" s="143">
        <f t="shared" si="73"/>
        <v>19.223755936274145</v>
      </c>
      <c r="T251" s="140" t="str">
        <f t="shared" si="74"/>
        <v>03485</v>
      </c>
      <c r="U251" s="5" t="str">
        <f t="shared" si="68"/>
        <v>岩手県普代村</v>
      </c>
      <c r="V251" s="21">
        <f t="shared" si="75"/>
        <v>0.18097807339957778</v>
      </c>
      <c r="W251" s="21">
        <f t="shared" si="75"/>
        <v>1.166481660144785E-2</v>
      </c>
      <c r="X251" s="21">
        <f t="shared" si="75"/>
        <v>1.0480209596317151E-2</v>
      </c>
      <c r="Y251" s="21">
        <f t="shared" si="76"/>
        <v>0.16489082742331307</v>
      </c>
      <c r="Z251" s="21">
        <f t="shared" si="76"/>
        <v>0.23610579157107678</v>
      </c>
      <c r="AA251" s="21">
        <f t="shared" si="77"/>
        <v>0.12088279789044316</v>
      </c>
      <c r="AB251" s="21">
        <f t="shared" si="77"/>
        <v>0.23551762551632849</v>
      </c>
      <c r="AC251" s="21">
        <f t="shared" si="77"/>
        <v>8.4844198932002273E-3</v>
      </c>
      <c r="AD251" s="21">
        <f t="shared" si="69"/>
        <v>0</v>
      </c>
      <c r="AE251" s="21">
        <f t="shared" si="78"/>
        <v>3.0995438108295546E-2</v>
      </c>
      <c r="AF251" s="137">
        <f>VLOOKUP(T251,人口!$A$2:$E$1748,5,0)</f>
        <v>2628</v>
      </c>
      <c r="AG251" s="14">
        <f t="shared" si="79"/>
        <v>1</v>
      </c>
      <c r="AH251" s="14">
        <f t="shared" si="80"/>
        <v>0</v>
      </c>
      <c r="AI251" s="14">
        <f t="shared" si="81"/>
        <v>0</v>
      </c>
      <c r="AJ251" s="14">
        <f t="shared" si="82"/>
        <v>0</v>
      </c>
      <c r="AK251" s="14">
        <f t="shared" si="83"/>
        <v>0</v>
      </c>
      <c r="AL251" s="14">
        <f t="shared" si="84"/>
        <v>0</v>
      </c>
      <c r="AM251" s="14">
        <f t="shared" si="85"/>
        <v>0</v>
      </c>
      <c r="AN251" s="14">
        <f t="shared" si="86"/>
        <v>0</v>
      </c>
      <c r="AO251" s="5" t="str">
        <f t="shared" si="87"/>
        <v>5千人未満の市町村平均</v>
      </c>
    </row>
    <row r="252" spans="1:41" s="5" customFormat="1" ht="18" customHeight="1" x14ac:dyDescent="0.3">
      <c r="A252" s="5" t="str">
        <f t="shared" si="70"/>
        <v>03501</v>
      </c>
      <c r="B252" s="22">
        <v>3</v>
      </c>
      <c r="C252" s="23" t="s">
        <v>30</v>
      </c>
      <c r="D252" s="23">
        <v>3501</v>
      </c>
      <c r="E252" s="24" t="s">
        <v>1406</v>
      </c>
      <c r="F252" s="25">
        <v>7.4055315956709897</v>
      </c>
      <c r="G252" s="26">
        <v>1.0578926652051828</v>
      </c>
      <c r="H252" s="26">
        <v>10.556975151487393</v>
      </c>
      <c r="I252" s="26">
        <f t="shared" si="71"/>
        <v>19.020399412363567</v>
      </c>
      <c r="J252" s="26">
        <v>8.6538558506736916</v>
      </c>
      <c r="K252" s="26">
        <v>15.17097265855678</v>
      </c>
      <c r="L252" s="26">
        <f t="shared" si="72"/>
        <v>23.824828509230471</v>
      </c>
      <c r="M252" s="26">
        <v>8.0713002310619864</v>
      </c>
      <c r="N252" s="26">
        <v>13.654771149721814</v>
      </c>
      <c r="O252" s="26">
        <v>0.55757690902326817</v>
      </c>
      <c r="P252" s="26">
        <v>0</v>
      </c>
      <c r="Q252" s="26">
        <f t="shared" si="67"/>
        <v>22.283648289807068</v>
      </c>
      <c r="R252" s="27">
        <v>1.3717341355306794</v>
      </c>
      <c r="S252" s="143">
        <f t="shared" si="73"/>
        <v>66.500610346931779</v>
      </c>
      <c r="T252" s="140" t="str">
        <f t="shared" si="74"/>
        <v>03501</v>
      </c>
      <c r="U252" s="5" t="str">
        <f t="shared" si="68"/>
        <v>岩手県軽米町</v>
      </c>
      <c r="V252" s="21">
        <f t="shared" si="75"/>
        <v>0.11136035529653854</v>
      </c>
      <c r="W252" s="21">
        <f t="shared" si="75"/>
        <v>1.5908014372893527E-2</v>
      </c>
      <c r="X252" s="21">
        <f t="shared" si="75"/>
        <v>0.1587500490057453</v>
      </c>
      <c r="Y252" s="21">
        <f t="shared" si="76"/>
        <v>0.13013197631610859</v>
      </c>
      <c r="Z252" s="21">
        <f t="shared" si="76"/>
        <v>0.22813283335912632</v>
      </c>
      <c r="AA252" s="21">
        <f t="shared" si="77"/>
        <v>0.1213718218367357</v>
      </c>
      <c r="AB252" s="21">
        <f t="shared" si="77"/>
        <v>0.20533301992997152</v>
      </c>
      <c r="AC252" s="21">
        <f t="shared" si="77"/>
        <v>8.3845382187382259E-3</v>
      </c>
      <c r="AD252" s="21">
        <f t="shared" si="69"/>
        <v>0</v>
      </c>
      <c r="AE252" s="21">
        <f t="shared" si="78"/>
        <v>2.0627391664142354E-2</v>
      </c>
      <c r="AF252" s="137">
        <f>VLOOKUP(T252,人口!$A$2:$E$1748,5,0)</f>
        <v>8984</v>
      </c>
      <c r="AG252" s="14">
        <f t="shared" si="79"/>
        <v>0</v>
      </c>
      <c r="AH252" s="14">
        <f t="shared" si="80"/>
        <v>1</v>
      </c>
      <c r="AI252" s="14">
        <f t="shared" si="81"/>
        <v>0</v>
      </c>
      <c r="AJ252" s="14">
        <f t="shared" si="82"/>
        <v>0</v>
      </c>
      <c r="AK252" s="14">
        <f t="shared" si="83"/>
        <v>0</v>
      </c>
      <c r="AL252" s="14">
        <f t="shared" si="84"/>
        <v>0</v>
      </c>
      <c r="AM252" s="14">
        <f t="shared" si="85"/>
        <v>0</v>
      </c>
      <c r="AN252" s="14">
        <f t="shared" si="86"/>
        <v>0</v>
      </c>
      <c r="AO252" s="5" t="str">
        <f t="shared" si="87"/>
        <v>5千～1万人未満の市町村平均</v>
      </c>
    </row>
    <row r="253" spans="1:41" s="5" customFormat="1" ht="18" customHeight="1" x14ac:dyDescent="0.3">
      <c r="A253" s="5" t="str">
        <f t="shared" si="70"/>
        <v>03503</v>
      </c>
      <c r="B253" s="22">
        <v>3</v>
      </c>
      <c r="C253" s="23" t="s">
        <v>30</v>
      </c>
      <c r="D253" s="23">
        <v>3503</v>
      </c>
      <c r="E253" s="24" t="s">
        <v>1433</v>
      </c>
      <c r="F253" s="25">
        <v>0.51639994274804524</v>
      </c>
      <c r="G253" s="26">
        <v>0.55137049134135463</v>
      </c>
      <c r="H253" s="26">
        <v>1.9341023178297514</v>
      </c>
      <c r="I253" s="26">
        <f t="shared" si="71"/>
        <v>3.0018727519191515</v>
      </c>
      <c r="J253" s="26">
        <v>3.4835436687033932</v>
      </c>
      <c r="K253" s="26">
        <v>6.667676625153363</v>
      </c>
      <c r="L253" s="26">
        <f t="shared" si="72"/>
        <v>10.151220293856756</v>
      </c>
      <c r="M253" s="26">
        <v>3.7817805854867443</v>
      </c>
      <c r="N253" s="26">
        <v>5.4272663343503185</v>
      </c>
      <c r="O253" s="26">
        <v>0.26190723019570256</v>
      </c>
      <c r="P253" s="26">
        <v>0</v>
      </c>
      <c r="Q253" s="26">
        <f t="shared" si="67"/>
        <v>9.4709541500327656</v>
      </c>
      <c r="R253" s="27">
        <v>0.76049133642875244</v>
      </c>
      <c r="S253" s="143">
        <f t="shared" si="73"/>
        <v>23.384538532237425</v>
      </c>
      <c r="T253" s="140" t="str">
        <f t="shared" si="74"/>
        <v>03503</v>
      </c>
      <c r="U253" s="5" t="str">
        <f t="shared" si="68"/>
        <v>岩手県野田村</v>
      </c>
      <c r="V253" s="21">
        <f t="shared" si="75"/>
        <v>2.2082964863135841E-2</v>
      </c>
      <c r="W253" s="21">
        <f t="shared" si="75"/>
        <v>2.3578420869039048E-2</v>
      </c>
      <c r="X253" s="21">
        <f t="shared" si="75"/>
        <v>8.2708594619621822E-2</v>
      </c>
      <c r="Y253" s="21">
        <f t="shared" si="76"/>
        <v>0.14896781751331353</v>
      </c>
      <c r="Z253" s="21">
        <f t="shared" si="76"/>
        <v>0.28513184538413905</v>
      </c>
      <c r="AA253" s="21">
        <f t="shared" si="77"/>
        <v>0.16172141178981414</v>
      </c>
      <c r="AB253" s="21">
        <f t="shared" si="77"/>
        <v>0.23208780993768191</v>
      </c>
      <c r="AC253" s="21">
        <f t="shared" si="77"/>
        <v>1.1200017046932222E-2</v>
      </c>
      <c r="AD253" s="21">
        <f t="shared" si="69"/>
        <v>0</v>
      </c>
      <c r="AE253" s="21">
        <f t="shared" si="78"/>
        <v>3.252111797632249E-2</v>
      </c>
      <c r="AF253" s="137">
        <f>VLOOKUP(T253,人口!$A$2:$E$1748,5,0)</f>
        <v>4220</v>
      </c>
      <c r="AG253" s="14">
        <f t="shared" si="79"/>
        <v>1</v>
      </c>
      <c r="AH253" s="14">
        <f t="shared" si="80"/>
        <v>0</v>
      </c>
      <c r="AI253" s="14">
        <f t="shared" si="81"/>
        <v>0</v>
      </c>
      <c r="AJ253" s="14">
        <f t="shared" si="82"/>
        <v>0</v>
      </c>
      <c r="AK253" s="14">
        <f t="shared" si="83"/>
        <v>0</v>
      </c>
      <c r="AL253" s="14">
        <f t="shared" si="84"/>
        <v>0</v>
      </c>
      <c r="AM253" s="14">
        <f t="shared" si="85"/>
        <v>0</v>
      </c>
      <c r="AN253" s="14">
        <f t="shared" si="86"/>
        <v>0</v>
      </c>
      <c r="AO253" s="5" t="str">
        <f t="shared" si="87"/>
        <v>5千人未満の市町村平均</v>
      </c>
    </row>
    <row r="254" spans="1:41" s="5" customFormat="1" ht="18" customHeight="1" x14ac:dyDescent="0.3">
      <c r="A254" s="5" t="str">
        <f t="shared" si="70"/>
        <v>03506</v>
      </c>
      <c r="B254" s="22">
        <v>3</v>
      </c>
      <c r="C254" s="23" t="s">
        <v>30</v>
      </c>
      <c r="D254" s="23">
        <v>3506</v>
      </c>
      <c r="E254" s="24" t="s">
        <v>1461</v>
      </c>
      <c r="F254" s="25">
        <v>11.576502878813123</v>
      </c>
      <c r="G254" s="26">
        <v>0.51443658283045046</v>
      </c>
      <c r="H254" s="26">
        <v>7.6961154730308854</v>
      </c>
      <c r="I254" s="26">
        <f t="shared" si="71"/>
        <v>19.787054934674458</v>
      </c>
      <c r="J254" s="26">
        <v>5.7773858739431709</v>
      </c>
      <c r="K254" s="26">
        <v>8.7402797206829632</v>
      </c>
      <c r="L254" s="26">
        <f t="shared" si="72"/>
        <v>14.517665594626134</v>
      </c>
      <c r="M254" s="26">
        <v>5.3479725451327695</v>
      </c>
      <c r="N254" s="26">
        <v>9.0165754526351929</v>
      </c>
      <c r="O254" s="26">
        <v>0.35413333068641678</v>
      </c>
      <c r="P254" s="26">
        <v>0</v>
      </c>
      <c r="Q254" s="26">
        <f t="shared" si="67"/>
        <v>14.718681328454378</v>
      </c>
      <c r="R254" s="27">
        <v>0.96057586515540627</v>
      </c>
      <c r="S254" s="143">
        <f t="shared" si="73"/>
        <v>49.983977722910382</v>
      </c>
      <c r="T254" s="140" t="str">
        <f t="shared" si="74"/>
        <v>03506</v>
      </c>
      <c r="U254" s="5" t="str">
        <f t="shared" si="68"/>
        <v>岩手県九戸村</v>
      </c>
      <c r="V254" s="21">
        <f t="shared" si="75"/>
        <v>0.23160427413336857</v>
      </c>
      <c r="W254" s="21">
        <f t="shared" si="75"/>
        <v>1.0292029691639689E-2</v>
      </c>
      <c r="X254" s="21">
        <f t="shared" si="75"/>
        <v>0.15397164898909868</v>
      </c>
      <c r="Y254" s="21">
        <f t="shared" si="76"/>
        <v>0.11558475609865439</v>
      </c>
      <c r="Z254" s="21">
        <f t="shared" si="76"/>
        <v>0.17486162804279615</v>
      </c>
      <c r="AA254" s="21">
        <f t="shared" si="77"/>
        <v>0.10699373656853849</v>
      </c>
      <c r="AB254" s="21">
        <f t="shared" si="77"/>
        <v>0.18038931400416347</v>
      </c>
      <c r="AC254" s="21">
        <f t="shared" si="77"/>
        <v>7.0849369501879032E-3</v>
      </c>
      <c r="AD254" s="21">
        <f t="shared" si="69"/>
        <v>0</v>
      </c>
      <c r="AE254" s="21">
        <f t="shared" si="78"/>
        <v>1.9217675521552621E-2</v>
      </c>
      <c r="AF254" s="137">
        <f>VLOOKUP(T254,人口!$A$2:$E$1748,5,0)</f>
        <v>5706</v>
      </c>
      <c r="AG254" s="14">
        <f t="shared" si="79"/>
        <v>0</v>
      </c>
      <c r="AH254" s="14">
        <f t="shared" si="80"/>
        <v>1</v>
      </c>
      <c r="AI254" s="14">
        <f t="shared" si="81"/>
        <v>0</v>
      </c>
      <c r="AJ254" s="14">
        <f t="shared" si="82"/>
        <v>0</v>
      </c>
      <c r="AK254" s="14">
        <f t="shared" si="83"/>
        <v>0</v>
      </c>
      <c r="AL254" s="14">
        <f t="shared" si="84"/>
        <v>0</v>
      </c>
      <c r="AM254" s="14">
        <f t="shared" si="85"/>
        <v>0</v>
      </c>
      <c r="AN254" s="14">
        <f t="shared" si="86"/>
        <v>0</v>
      </c>
      <c r="AO254" s="5" t="str">
        <f t="shared" si="87"/>
        <v>5千～1万人未満の市町村平均</v>
      </c>
    </row>
    <row r="255" spans="1:41" s="5" customFormat="1" ht="18" customHeight="1" x14ac:dyDescent="0.3">
      <c r="A255" s="5" t="str">
        <f t="shared" si="70"/>
        <v>03507</v>
      </c>
      <c r="B255" s="22">
        <v>3</v>
      </c>
      <c r="C255" s="23" t="s">
        <v>30</v>
      </c>
      <c r="D255" s="23">
        <v>3507</v>
      </c>
      <c r="E255" s="24" t="s">
        <v>1487</v>
      </c>
      <c r="F255" s="25">
        <v>4.1347760109749085</v>
      </c>
      <c r="G255" s="26">
        <v>2.1131471940881585</v>
      </c>
      <c r="H255" s="26">
        <v>13.2163658385033</v>
      </c>
      <c r="I255" s="26">
        <f t="shared" si="71"/>
        <v>19.464289043566367</v>
      </c>
      <c r="J255" s="26">
        <v>12.516311286850085</v>
      </c>
      <c r="K255" s="26">
        <v>27.486091051761726</v>
      </c>
      <c r="L255" s="26">
        <f t="shared" si="72"/>
        <v>40.002402338611809</v>
      </c>
      <c r="M255" s="26">
        <v>14.773774155929278</v>
      </c>
      <c r="N255" s="26">
        <v>19.491007021678318</v>
      </c>
      <c r="O255" s="26">
        <v>1.0200728046200398</v>
      </c>
      <c r="P255" s="26">
        <v>0.10377400284467453</v>
      </c>
      <c r="Q255" s="26">
        <f t="shared" si="67"/>
        <v>35.388627985072311</v>
      </c>
      <c r="R255" s="27">
        <v>2.4661763013579878</v>
      </c>
      <c r="S255" s="143">
        <f t="shared" si="73"/>
        <v>97.321495668608478</v>
      </c>
      <c r="T255" s="140" t="str">
        <f t="shared" si="74"/>
        <v>03507</v>
      </c>
      <c r="U255" s="5" t="str">
        <f t="shared" si="68"/>
        <v>岩手県洋野町</v>
      </c>
      <c r="V255" s="21">
        <f t="shared" si="75"/>
        <v>4.2485742564564805E-2</v>
      </c>
      <c r="W255" s="21">
        <f t="shared" si="75"/>
        <v>2.1713057116216971E-2</v>
      </c>
      <c r="X255" s="21">
        <f t="shared" si="75"/>
        <v>0.13580109664062945</v>
      </c>
      <c r="Y255" s="21">
        <f t="shared" si="76"/>
        <v>0.1286078805187052</v>
      </c>
      <c r="Z255" s="21">
        <f t="shared" si="76"/>
        <v>0.28242569499091141</v>
      </c>
      <c r="AA255" s="21">
        <f t="shared" si="77"/>
        <v>0.15180381327302833</v>
      </c>
      <c r="AB255" s="21">
        <f t="shared" si="77"/>
        <v>0.20027442948521429</v>
      </c>
      <c r="AC255" s="21">
        <f t="shared" si="77"/>
        <v>1.0481474802786751E-2</v>
      </c>
      <c r="AD255" s="21">
        <f t="shared" si="69"/>
        <v>1.0663009454564656E-3</v>
      </c>
      <c r="AE255" s="21">
        <f t="shared" si="78"/>
        <v>2.5340509662486261E-2</v>
      </c>
      <c r="AF255" s="137">
        <f>VLOOKUP(T255,人口!$A$2:$E$1748,5,0)</f>
        <v>16436</v>
      </c>
      <c r="AG255" s="14">
        <f t="shared" si="79"/>
        <v>0</v>
      </c>
      <c r="AH255" s="14">
        <f t="shared" si="80"/>
        <v>0</v>
      </c>
      <c r="AI255" s="14">
        <f t="shared" si="81"/>
        <v>1</v>
      </c>
      <c r="AJ255" s="14">
        <f t="shared" si="82"/>
        <v>0</v>
      </c>
      <c r="AK255" s="14">
        <f t="shared" si="83"/>
        <v>0</v>
      </c>
      <c r="AL255" s="14">
        <f t="shared" si="84"/>
        <v>0</v>
      </c>
      <c r="AM255" s="14">
        <f t="shared" si="85"/>
        <v>0</v>
      </c>
      <c r="AN255" s="14">
        <f t="shared" si="86"/>
        <v>0</v>
      </c>
      <c r="AO255" s="5" t="str">
        <f t="shared" si="87"/>
        <v>1万～3万人未満の市町村平均</v>
      </c>
    </row>
    <row r="256" spans="1:41" s="5" customFormat="1" ht="18" customHeight="1" x14ac:dyDescent="0.3">
      <c r="A256" s="5" t="str">
        <f t="shared" si="70"/>
        <v>03524</v>
      </c>
      <c r="B256" s="22">
        <v>3</v>
      </c>
      <c r="C256" s="23" t="s">
        <v>30</v>
      </c>
      <c r="D256" s="23">
        <v>3524</v>
      </c>
      <c r="E256" s="24" t="s">
        <v>1510</v>
      </c>
      <c r="F256" s="25">
        <v>11.611221868940026</v>
      </c>
      <c r="G256" s="26">
        <v>1.1897994813155548</v>
      </c>
      <c r="H256" s="26">
        <v>4.3920240134050603</v>
      </c>
      <c r="I256" s="26">
        <f t="shared" si="71"/>
        <v>17.193045363660641</v>
      </c>
      <c r="J256" s="26">
        <v>15.111653178036123</v>
      </c>
      <c r="K256" s="26">
        <v>22.830767432151635</v>
      </c>
      <c r="L256" s="26">
        <f t="shared" si="72"/>
        <v>37.94242061018776</v>
      </c>
      <c r="M256" s="26">
        <v>10.501762753805362</v>
      </c>
      <c r="N256" s="26">
        <v>15.030833358608508</v>
      </c>
      <c r="O256" s="26">
        <v>0.75779319447619153</v>
      </c>
      <c r="P256" s="26">
        <v>0</v>
      </c>
      <c r="Q256" s="26">
        <f t="shared" si="67"/>
        <v>26.290389306890063</v>
      </c>
      <c r="R256" s="27">
        <v>1.8466036172322497</v>
      </c>
      <c r="S256" s="143">
        <f t="shared" si="73"/>
        <v>83.272458897970708</v>
      </c>
      <c r="T256" s="140" t="str">
        <f t="shared" si="74"/>
        <v>03524</v>
      </c>
      <c r="U256" s="5" t="str">
        <f t="shared" si="68"/>
        <v>岩手県一戸町</v>
      </c>
      <c r="V256" s="21">
        <f t="shared" si="75"/>
        <v>0.1394365198602654</v>
      </c>
      <c r="W256" s="21">
        <f t="shared" si="75"/>
        <v>1.4288031085684074E-2</v>
      </c>
      <c r="X256" s="21">
        <f t="shared" si="75"/>
        <v>5.2742816430896712E-2</v>
      </c>
      <c r="Y256" s="21">
        <f t="shared" si="76"/>
        <v>0.18147240249686422</v>
      </c>
      <c r="Z256" s="21">
        <f t="shared" si="76"/>
        <v>0.27416948813922926</v>
      </c>
      <c r="AA256" s="21">
        <f t="shared" si="77"/>
        <v>0.12611327794070079</v>
      </c>
      <c r="AB256" s="21">
        <f t="shared" si="77"/>
        <v>0.18050185568586349</v>
      </c>
      <c r="AC256" s="21">
        <f t="shared" si="77"/>
        <v>9.1001659432763359E-3</v>
      </c>
      <c r="AD256" s="21">
        <f t="shared" si="69"/>
        <v>0</v>
      </c>
      <c r="AE256" s="21">
        <f t="shared" si="78"/>
        <v>2.2175442417219773E-2</v>
      </c>
      <c r="AF256" s="137">
        <f>VLOOKUP(T256,人口!$A$2:$E$1748,5,0)</f>
        <v>12210</v>
      </c>
      <c r="AG256" s="14">
        <f t="shared" si="79"/>
        <v>0</v>
      </c>
      <c r="AH256" s="14">
        <f t="shared" si="80"/>
        <v>0</v>
      </c>
      <c r="AI256" s="14">
        <f t="shared" si="81"/>
        <v>1</v>
      </c>
      <c r="AJ256" s="14">
        <f t="shared" si="82"/>
        <v>0</v>
      </c>
      <c r="AK256" s="14">
        <f t="shared" si="83"/>
        <v>0</v>
      </c>
      <c r="AL256" s="14">
        <f t="shared" si="84"/>
        <v>0</v>
      </c>
      <c r="AM256" s="14">
        <f t="shared" si="85"/>
        <v>0</v>
      </c>
      <c r="AN256" s="14">
        <f t="shared" si="86"/>
        <v>0</v>
      </c>
      <c r="AO256" s="5" t="str">
        <f t="shared" si="87"/>
        <v>1万～3万人未満の市町村平均</v>
      </c>
    </row>
    <row r="257" spans="1:41" s="5" customFormat="1" ht="18" customHeight="1" x14ac:dyDescent="0.3">
      <c r="A257" s="5" t="str">
        <f t="shared" si="70"/>
        <v>04100</v>
      </c>
      <c r="B257" s="22">
        <v>4</v>
      </c>
      <c r="C257" s="23" t="s">
        <v>31</v>
      </c>
      <c r="D257" s="23">
        <v>4100</v>
      </c>
      <c r="E257" s="24" t="s">
        <v>78</v>
      </c>
      <c r="F257" s="25">
        <v>1095.4978151125499</v>
      </c>
      <c r="G257" s="26">
        <v>111.3831404932527</v>
      </c>
      <c r="H257" s="26">
        <v>33.779343040747541</v>
      </c>
      <c r="I257" s="26">
        <f t="shared" si="71"/>
        <v>1240.6602986465502</v>
      </c>
      <c r="J257" s="26">
        <v>2160.1538422677309</v>
      </c>
      <c r="K257" s="26">
        <v>1512.686417637871</v>
      </c>
      <c r="L257" s="26">
        <f t="shared" si="72"/>
        <v>3672.8402599056017</v>
      </c>
      <c r="M257" s="26">
        <v>872.06491475018129</v>
      </c>
      <c r="N257" s="26">
        <v>495.63739973442318</v>
      </c>
      <c r="O257" s="26">
        <v>66.039101270625423</v>
      </c>
      <c r="P257" s="26">
        <v>51.964836200637023</v>
      </c>
      <c r="Q257" s="26">
        <f t="shared" si="67"/>
        <v>1485.7062519558667</v>
      </c>
      <c r="R257" s="27">
        <v>158.81776961215999</v>
      </c>
      <c r="S257" s="143">
        <f t="shared" si="73"/>
        <v>6558.0245801201791</v>
      </c>
      <c r="T257" s="140" t="str">
        <f t="shared" si="74"/>
        <v>04100</v>
      </c>
      <c r="U257" s="5" t="str">
        <f t="shared" si="68"/>
        <v>宮城県仙台市</v>
      </c>
      <c r="V257" s="21">
        <f t="shared" si="75"/>
        <v>0.16704692117705883</v>
      </c>
      <c r="W257" s="21">
        <f t="shared" si="75"/>
        <v>1.698425175637441E-2</v>
      </c>
      <c r="X257" s="21">
        <f t="shared" si="75"/>
        <v>5.1508411760372687E-3</v>
      </c>
      <c r="Y257" s="21">
        <f t="shared" si="76"/>
        <v>0.3293909340956061</v>
      </c>
      <c r="Z257" s="21">
        <f t="shared" si="76"/>
        <v>0.23066190118033231</v>
      </c>
      <c r="AA257" s="21">
        <f t="shared" si="77"/>
        <v>0.13297676824721513</v>
      </c>
      <c r="AB257" s="21">
        <f t="shared" si="77"/>
        <v>7.5577240322777253E-2</v>
      </c>
      <c r="AC257" s="21">
        <f t="shared" si="77"/>
        <v>1.006996854979998E-2</v>
      </c>
      <c r="AD257" s="21">
        <f t="shared" si="69"/>
        <v>7.9238550520475091E-3</v>
      </c>
      <c r="AE257" s="21">
        <f t="shared" si="78"/>
        <v>2.4217318442751181E-2</v>
      </c>
      <c r="AF257" s="137">
        <f>VLOOKUP(T257,人口!$A$2:$E$1748,5,0)</f>
        <v>1064060</v>
      </c>
      <c r="AG257" s="14">
        <f t="shared" si="79"/>
        <v>0</v>
      </c>
      <c r="AH257" s="14">
        <f t="shared" si="80"/>
        <v>0</v>
      </c>
      <c r="AI257" s="14">
        <f t="shared" si="81"/>
        <v>0</v>
      </c>
      <c r="AJ257" s="14">
        <f t="shared" si="82"/>
        <v>0</v>
      </c>
      <c r="AK257" s="14">
        <f t="shared" si="83"/>
        <v>0</v>
      </c>
      <c r="AL257" s="14">
        <f t="shared" si="84"/>
        <v>0</v>
      </c>
      <c r="AM257" s="14">
        <f t="shared" si="85"/>
        <v>0</v>
      </c>
      <c r="AN257" s="14">
        <f t="shared" si="86"/>
        <v>1</v>
      </c>
      <c r="AO257" s="5" t="str">
        <f t="shared" si="87"/>
        <v>100万人以上の市町村平均</v>
      </c>
    </row>
    <row r="258" spans="1:41" s="5" customFormat="1" ht="18" customHeight="1" x14ac:dyDescent="0.3">
      <c r="A258" s="5" t="str">
        <f t="shared" si="70"/>
        <v>04202</v>
      </c>
      <c r="B258" s="22">
        <v>4</v>
      </c>
      <c r="C258" s="23" t="s">
        <v>31</v>
      </c>
      <c r="D258" s="23">
        <v>4202</v>
      </c>
      <c r="E258" s="24" t="s">
        <v>128</v>
      </c>
      <c r="F258" s="25">
        <v>393.43827780260779</v>
      </c>
      <c r="G258" s="26">
        <v>13.362663275545458</v>
      </c>
      <c r="H258" s="26">
        <v>52.682352888053281</v>
      </c>
      <c r="I258" s="26">
        <f t="shared" si="71"/>
        <v>459.48329396620653</v>
      </c>
      <c r="J258" s="26">
        <v>176.69599645923259</v>
      </c>
      <c r="K258" s="26">
        <v>180.06855625840575</v>
      </c>
      <c r="L258" s="26">
        <f t="shared" si="72"/>
        <v>356.76455271763837</v>
      </c>
      <c r="M258" s="26">
        <v>152.61776650672641</v>
      </c>
      <c r="N258" s="26">
        <v>135.12353522508363</v>
      </c>
      <c r="O258" s="26">
        <v>8.8525885072641284</v>
      </c>
      <c r="P258" s="26">
        <v>52.114553333799954</v>
      </c>
      <c r="Q258" s="26">
        <f t="shared" si="67"/>
        <v>348.7084435728741</v>
      </c>
      <c r="R258" s="27">
        <v>23.521375460667212</v>
      </c>
      <c r="S258" s="143">
        <f t="shared" si="73"/>
        <v>1188.4776657173863</v>
      </c>
      <c r="T258" s="140" t="str">
        <f t="shared" si="74"/>
        <v>04202</v>
      </c>
      <c r="U258" s="5" t="str">
        <f t="shared" si="68"/>
        <v>宮城県石巻市</v>
      </c>
      <c r="V258" s="21">
        <f t="shared" si="75"/>
        <v>0.3310438968704737</v>
      </c>
      <c r="W258" s="21">
        <f t="shared" si="75"/>
        <v>1.1243512319164631E-2</v>
      </c>
      <c r="X258" s="21">
        <f t="shared" si="75"/>
        <v>4.4327591849404484E-2</v>
      </c>
      <c r="Y258" s="21">
        <f t="shared" si="76"/>
        <v>0.14867422548708623</v>
      </c>
      <c r="Z258" s="21">
        <f t="shared" si="76"/>
        <v>0.15151193956153408</v>
      </c>
      <c r="AA258" s="21">
        <f t="shared" si="77"/>
        <v>0.1284145010959071</v>
      </c>
      <c r="AB258" s="21">
        <f t="shared" si="77"/>
        <v>0.11369463568633463</v>
      </c>
      <c r="AC258" s="21">
        <f t="shared" si="77"/>
        <v>7.4486788962252375E-3</v>
      </c>
      <c r="AD258" s="21">
        <f t="shared" si="69"/>
        <v>4.3849838189716994E-2</v>
      </c>
      <c r="AE258" s="21">
        <f t="shared" si="78"/>
        <v>1.9791180044152777E-2</v>
      </c>
      <c r="AF258" s="137">
        <f>VLOOKUP(T258,人口!$A$2:$E$1748,5,0)</f>
        <v>142638</v>
      </c>
      <c r="AG258" s="14">
        <f t="shared" si="79"/>
        <v>0</v>
      </c>
      <c r="AH258" s="14">
        <f t="shared" si="80"/>
        <v>0</v>
      </c>
      <c r="AI258" s="14">
        <f t="shared" si="81"/>
        <v>0</v>
      </c>
      <c r="AJ258" s="14">
        <f t="shared" si="82"/>
        <v>0</v>
      </c>
      <c r="AK258" s="14">
        <f t="shared" si="83"/>
        <v>1</v>
      </c>
      <c r="AL258" s="14">
        <f t="shared" si="84"/>
        <v>0</v>
      </c>
      <c r="AM258" s="14">
        <f t="shared" si="85"/>
        <v>0</v>
      </c>
      <c r="AN258" s="14">
        <f t="shared" si="86"/>
        <v>0</v>
      </c>
      <c r="AO258" s="5" t="str">
        <f t="shared" si="87"/>
        <v>10万～20万人未満の市町村平均</v>
      </c>
    </row>
    <row r="259" spans="1:41" s="5" customFormat="1" ht="18" customHeight="1" x14ac:dyDescent="0.3">
      <c r="A259" s="5" t="str">
        <f t="shared" si="70"/>
        <v>04203</v>
      </c>
      <c r="B259" s="22">
        <v>4</v>
      </c>
      <c r="C259" s="23" t="s">
        <v>31</v>
      </c>
      <c r="D259" s="23">
        <v>4203</v>
      </c>
      <c r="E259" s="24" t="s">
        <v>196</v>
      </c>
      <c r="F259" s="25">
        <v>90.229224294046375</v>
      </c>
      <c r="G259" s="26">
        <v>3.4665182746288643</v>
      </c>
      <c r="H259" s="26">
        <v>11.520769315221843</v>
      </c>
      <c r="I259" s="26">
        <f t="shared" si="71"/>
        <v>105.21651188389708</v>
      </c>
      <c r="J259" s="26">
        <v>68.307082321798404</v>
      </c>
      <c r="K259" s="26">
        <v>69.424056924598347</v>
      </c>
      <c r="L259" s="26">
        <f t="shared" si="72"/>
        <v>137.73113924639676</v>
      </c>
      <c r="M259" s="26">
        <v>46.711993528141832</v>
      </c>
      <c r="N259" s="26">
        <v>26.890949949187881</v>
      </c>
      <c r="O259" s="26">
        <v>3.3498679501926651</v>
      </c>
      <c r="P259" s="26">
        <v>51.964836200637023</v>
      </c>
      <c r="Q259" s="26">
        <f t="shared" si="67"/>
        <v>128.91764762815939</v>
      </c>
      <c r="R259" s="27">
        <v>8.6023522308416016</v>
      </c>
      <c r="S259" s="143">
        <f t="shared" si="73"/>
        <v>380.46765098929484</v>
      </c>
      <c r="T259" s="140" t="str">
        <f t="shared" si="74"/>
        <v>04203</v>
      </c>
      <c r="U259" s="5" t="str">
        <f t="shared" si="68"/>
        <v>宮城県塩竈市</v>
      </c>
      <c r="V259" s="21">
        <f t="shared" si="75"/>
        <v>0.23715347168000137</v>
      </c>
      <c r="W259" s="21">
        <f t="shared" si="75"/>
        <v>9.1112037136802503E-3</v>
      </c>
      <c r="X259" s="21">
        <f t="shared" si="75"/>
        <v>3.0280548912017754E-2</v>
      </c>
      <c r="Y259" s="21">
        <f t="shared" si="76"/>
        <v>0.17953453373548531</v>
      </c>
      <c r="Z259" s="21">
        <f t="shared" si="76"/>
        <v>0.18247032761939522</v>
      </c>
      <c r="AA259" s="21">
        <f t="shared" si="77"/>
        <v>0.12277520416435131</v>
      </c>
      <c r="AB259" s="21">
        <f t="shared" si="77"/>
        <v>7.0678676306029781E-2</v>
      </c>
      <c r="AC259" s="21">
        <f t="shared" si="77"/>
        <v>8.8046064927788555E-3</v>
      </c>
      <c r="AD259" s="21">
        <f t="shared" si="69"/>
        <v>0.13658148351250801</v>
      </c>
      <c r="AE259" s="21">
        <f t="shared" si="78"/>
        <v>2.260994386375215E-2</v>
      </c>
      <c r="AF259" s="137">
        <f>VLOOKUP(T259,人口!$A$2:$E$1748,5,0)</f>
        <v>53975</v>
      </c>
      <c r="AG259" s="14">
        <f t="shared" si="79"/>
        <v>0</v>
      </c>
      <c r="AH259" s="14">
        <f t="shared" si="80"/>
        <v>0</v>
      </c>
      <c r="AI259" s="14">
        <f t="shared" si="81"/>
        <v>0</v>
      </c>
      <c r="AJ259" s="14">
        <f t="shared" si="82"/>
        <v>1</v>
      </c>
      <c r="AK259" s="14">
        <f t="shared" si="83"/>
        <v>0</v>
      </c>
      <c r="AL259" s="14">
        <f t="shared" si="84"/>
        <v>0</v>
      </c>
      <c r="AM259" s="14">
        <f t="shared" si="85"/>
        <v>0</v>
      </c>
      <c r="AN259" s="14">
        <f t="shared" si="86"/>
        <v>0</v>
      </c>
      <c r="AO259" s="5" t="str">
        <f t="shared" si="87"/>
        <v>3万～10万人未満の市町村平均</v>
      </c>
    </row>
    <row r="260" spans="1:41" s="5" customFormat="1" ht="18" customHeight="1" x14ac:dyDescent="0.3">
      <c r="A260" s="5" t="str">
        <f t="shared" si="70"/>
        <v>04205</v>
      </c>
      <c r="B260" s="22">
        <v>4</v>
      </c>
      <c r="C260" s="23" t="s">
        <v>31</v>
      </c>
      <c r="D260" s="23">
        <v>4205</v>
      </c>
      <c r="E260" s="24" t="s">
        <v>257</v>
      </c>
      <c r="F260" s="25">
        <v>102.32640633902209</v>
      </c>
      <c r="G260" s="26">
        <v>5.6755740378727486</v>
      </c>
      <c r="H260" s="26">
        <v>39.148245245899467</v>
      </c>
      <c r="I260" s="26">
        <f t="shared" si="71"/>
        <v>147.1502256227943</v>
      </c>
      <c r="J260" s="26">
        <v>78.216384825931044</v>
      </c>
      <c r="K260" s="26">
        <v>77.252870286035218</v>
      </c>
      <c r="L260" s="26">
        <f t="shared" si="72"/>
        <v>155.46925511196628</v>
      </c>
      <c r="M260" s="26">
        <v>63.580390264248109</v>
      </c>
      <c r="N260" s="26">
        <v>61.537886893918945</v>
      </c>
      <c r="O260" s="26">
        <v>3.8852261889765822</v>
      </c>
      <c r="P260" s="26">
        <v>0.7415499469249609</v>
      </c>
      <c r="Q260" s="26">
        <f t="shared" si="67"/>
        <v>129.74505329406858</v>
      </c>
      <c r="R260" s="27">
        <v>14.031359958900001</v>
      </c>
      <c r="S260" s="143">
        <f t="shared" si="73"/>
        <v>446.39589398772921</v>
      </c>
      <c r="T260" s="140" t="str">
        <f t="shared" si="74"/>
        <v>04205</v>
      </c>
      <c r="U260" s="5" t="str">
        <f t="shared" si="68"/>
        <v>宮城県気仙沼市</v>
      </c>
      <c r="V260" s="21">
        <f t="shared" si="75"/>
        <v>0.22922792910329703</v>
      </c>
      <c r="W260" s="21">
        <f t="shared" si="75"/>
        <v>1.2714216493283342E-2</v>
      </c>
      <c r="X260" s="21">
        <f t="shared" si="75"/>
        <v>8.7698488658086979E-2</v>
      </c>
      <c r="Y260" s="21">
        <f t="shared" si="76"/>
        <v>0.17521752748935701</v>
      </c>
      <c r="Z260" s="21">
        <f t="shared" si="76"/>
        <v>0.17305909692833957</v>
      </c>
      <c r="AA260" s="21">
        <f t="shared" si="77"/>
        <v>0.14243049974378985</v>
      </c>
      <c r="AB260" s="21">
        <f t="shared" si="77"/>
        <v>0.13785495727613151</v>
      </c>
      <c r="AC260" s="21">
        <f t="shared" si="77"/>
        <v>8.7035437406675197E-3</v>
      </c>
      <c r="AD260" s="21">
        <f t="shared" si="69"/>
        <v>1.6611934762673804E-3</v>
      </c>
      <c r="AE260" s="21">
        <f t="shared" si="78"/>
        <v>3.1432547090779701E-2</v>
      </c>
      <c r="AF260" s="137">
        <f>VLOOKUP(T260,人口!$A$2:$E$1748,5,0)</f>
        <v>62601</v>
      </c>
      <c r="AG260" s="14">
        <f t="shared" si="79"/>
        <v>0</v>
      </c>
      <c r="AH260" s="14">
        <f t="shared" si="80"/>
        <v>0</v>
      </c>
      <c r="AI260" s="14">
        <f t="shared" si="81"/>
        <v>0</v>
      </c>
      <c r="AJ260" s="14">
        <f t="shared" si="82"/>
        <v>1</v>
      </c>
      <c r="AK260" s="14">
        <f t="shared" si="83"/>
        <v>0</v>
      </c>
      <c r="AL260" s="14">
        <f t="shared" si="84"/>
        <v>0</v>
      </c>
      <c r="AM260" s="14">
        <f t="shared" si="85"/>
        <v>0</v>
      </c>
      <c r="AN260" s="14">
        <f t="shared" si="86"/>
        <v>0</v>
      </c>
      <c r="AO260" s="5" t="str">
        <f t="shared" si="87"/>
        <v>3万～10万人未満の市町村平均</v>
      </c>
    </row>
    <row r="261" spans="1:41" s="5" customFormat="1" ht="18" customHeight="1" x14ac:dyDescent="0.3">
      <c r="A261" s="5" t="str">
        <f t="shared" si="70"/>
        <v>04206</v>
      </c>
      <c r="B261" s="22">
        <v>4</v>
      </c>
      <c r="C261" s="23" t="s">
        <v>31</v>
      </c>
      <c r="D261" s="23">
        <v>4206</v>
      </c>
      <c r="E261" s="24" t="s">
        <v>308</v>
      </c>
      <c r="F261" s="25">
        <v>168.63301380557436</v>
      </c>
      <c r="G261" s="26">
        <v>2.7358305990943492</v>
      </c>
      <c r="H261" s="26">
        <v>11.576695379858842</v>
      </c>
      <c r="I261" s="26">
        <f t="shared" si="71"/>
        <v>182.94553978452757</v>
      </c>
      <c r="J261" s="26">
        <v>38.912641158729414</v>
      </c>
      <c r="K261" s="26">
        <v>41.735149600696872</v>
      </c>
      <c r="L261" s="26">
        <f t="shared" si="72"/>
        <v>80.647790759426286</v>
      </c>
      <c r="M261" s="26">
        <v>34.494422916106366</v>
      </c>
      <c r="N261" s="26">
        <v>28.281446377048912</v>
      </c>
      <c r="O261" s="26">
        <v>2.0922788019804561</v>
      </c>
      <c r="P261" s="26">
        <v>0</v>
      </c>
      <c r="Q261" s="26">
        <f t="shared" ref="Q261:Q324" si="88">SUM(M261:P261)</f>
        <v>64.868148095135737</v>
      </c>
      <c r="R261" s="27">
        <v>2.6901979294840364</v>
      </c>
      <c r="S261" s="143">
        <f t="shared" si="73"/>
        <v>331.15167656857363</v>
      </c>
      <c r="T261" s="140" t="str">
        <f t="shared" si="74"/>
        <v>04206</v>
      </c>
      <c r="U261" s="5" t="str">
        <f t="shared" ref="U261:U324" si="89">C261&amp;E261</f>
        <v>宮城県白石市</v>
      </c>
      <c r="V261" s="21">
        <f t="shared" si="75"/>
        <v>0.50923194939843364</v>
      </c>
      <c r="W261" s="21">
        <f t="shared" si="75"/>
        <v>8.2615634848758612E-3</v>
      </c>
      <c r="X261" s="21">
        <f t="shared" si="75"/>
        <v>3.4958891042973728E-2</v>
      </c>
      <c r="Y261" s="21">
        <f t="shared" si="76"/>
        <v>0.11750700332230246</v>
      </c>
      <c r="Z261" s="21">
        <f t="shared" si="76"/>
        <v>0.1260303134598641</v>
      </c>
      <c r="AA261" s="21">
        <f t="shared" si="77"/>
        <v>0.10416502574753957</v>
      </c>
      <c r="AB261" s="21">
        <f t="shared" si="77"/>
        <v>8.5403301200537629E-2</v>
      </c>
      <c r="AC261" s="21">
        <f t="shared" si="77"/>
        <v>6.318188763713521E-3</v>
      </c>
      <c r="AD261" s="21">
        <f t="shared" si="77"/>
        <v>0</v>
      </c>
      <c r="AE261" s="21">
        <f t="shared" si="78"/>
        <v>8.1237635797593803E-3</v>
      </c>
      <c r="AF261" s="137">
        <f>VLOOKUP(T261,人口!$A$2:$E$1748,5,0)</f>
        <v>33712</v>
      </c>
      <c r="AG261" s="14">
        <f t="shared" si="79"/>
        <v>0</v>
      </c>
      <c r="AH261" s="14">
        <f t="shared" si="80"/>
        <v>0</v>
      </c>
      <c r="AI261" s="14">
        <f t="shared" si="81"/>
        <v>0</v>
      </c>
      <c r="AJ261" s="14">
        <f t="shared" si="82"/>
        <v>1</v>
      </c>
      <c r="AK261" s="14">
        <f t="shared" si="83"/>
        <v>0</v>
      </c>
      <c r="AL261" s="14">
        <f t="shared" si="84"/>
        <v>0</v>
      </c>
      <c r="AM261" s="14">
        <f t="shared" si="85"/>
        <v>0</v>
      </c>
      <c r="AN261" s="14">
        <f t="shared" si="86"/>
        <v>0</v>
      </c>
      <c r="AO261" s="5" t="str">
        <f t="shared" si="87"/>
        <v>3万～10万人未満の市町村平均</v>
      </c>
    </row>
    <row r="262" spans="1:41" s="5" customFormat="1" ht="18" customHeight="1" x14ac:dyDescent="0.3">
      <c r="A262" s="5" t="str">
        <f t="shared" ref="A262:A325" si="90">0&amp;D262</f>
        <v>04207</v>
      </c>
      <c r="B262" s="22">
        <v>4</v>
      </c>
      <c r="C262" s="23" t="s">
        <v>31</v>
      </c>
      <c r="D262" s="23">
        <v>4207</v>
      </c>
      <c r="E262" s="24" t="s">
        <v>360</v>
      </c>
      <c r="F262" s="25">
        <v>103.79203034855837</v>
      </c>
      <c r="G262" s="26">
        <v>5.6479608408322006</v>
      </c>
      <c r="H262" s="26">
        <v>3.6351942014049503</v>
      </c>
      <c r="I262" s="26">
        <f t="shared" ref="I262:I325" si="91">SUM(F262:H262)</f>
        <v>113.07518539079553</v>
      </c>
      <c r="J262" s="26">
        <v>105.42888567857614</v>
      </c>
      <c r="K262" s="26">
        <v>91.61495561215267</v>
      </c>
      <c r="L262" s="26">
        <f t="shared" ref="L262:L325" si="92">SUM(J262:K262)</f>
        <v>197.04384129072881</v>
      </c>
      <c r="M262" s="26">
        <v>77.217720254336669</v>
      </c>
      <c r="N262" s="26">
        <v>55.764199304184572</v>
      </c>
      <c r="O262" s="26">
        <v>4.9152291255471701</v>
      </c>
      <c r="P262" s="26">
        <v>0</v>
      </c>
      <c r="Q262" s="26">
        <f t="shared" si="88"/>
        <v>137.89714868406841</v>
      </c>
      <c r="R262" s="27">
        <v>11.064464316733135</v>
      </c>
      <c r="S262" s="143">
        <f t="shared" ref="S262:S325" si="93">SUM(I262,L262,Q262,R262)</f>
        <v>459.08063968232585</v>
      </c>
      <c r="T262" s="140" t="str">
        <f t="shared" ref="T262:T325" si="94">IF(LEN(A262)=5,A262,RIGHT(A262,5))</f>
        <v>04207</v>
      </c>
      <c r="U262" s="5" t="str">
        <f t="shared" si="89"/>
        <v>宮城県名取市</v>
      </c>
      <c r="V262" s="21">
        <f t="shared" ref="V262:X325" si="95">F262/$S262</f>
        <v>0.22608670759973731</v>
      </c>
      <c r="W262" s="21">
        <f t="shared" si="95"/>
        <v>1.2302764160868276E-2</v>
      </c>
      <c r="X262" s="21">
        <f t="shared" si="95"/>
        <v>7.9184219223891218E-3</v>
      </c>
      <c r="Y262" s="21">
        <f t="shared" ref="Y262:Z325" si="96">J262/$S262</f>
        <v>0.22965221480812328</v>
      </c>
      <c r="Z262" s="21">
        <f t="shared" si="96"/>
        <v>0.19956179305567817</v>
      </c>
      <c r="AA262" s="21">
        <f t="shared" ref="AA262:AD325" si="97">M262/$S262</f>
        <v>0.16820077690004465</v>
      </c>
      <c r="AB262" s="21">
        <f t="shared" si="97"/>
        <v>0.12146928988940206</v>
      </c>
      <c r="AC262" s="21">
        <f t="shared" si="97"/>
        <v>1.0706679177210359E-2</v>
      </c>
      <c r="AD262" s="21">
        <f t="shared" si="97"/>
        <v>0</v>
      </c>
      <c r="AE262" s="21">
        <f t="shared" ref="AE262:AE325" si="98">R262/$S262</f>
        <v>2.4101352486546834E-2</v>
      </c>
      <c r="AF262" s="137">
        <f>VLOOKUP(T262,人口!$A$2:$E$1748,5,0)</f>
        <v>79197</v>
      </c>
      <c r="AG262" s="14">
        <f t="shared" ref="AG262:AG325" si="99">IF(SUMIFS($AF262,$AF262,$BB$22,$AF262,$BC$22)&gt;0,1,0)</f>
        <v>0</v>
      </c>
      <c r="AH262" s="14">
        <f t="shared" ref="AH262:AH325" si="100">IF(SUMIFS($AF262,$AF262,$BB$23,$AF262,$BC$23)&gt;0,1,0)</f>
        <v>0</v>
      </c>
      <c r="AI262" s="14">
        <f t="shared" ref="AI262:AI325" si="101">IF(SUMIFS($AF262,$AF262,$BB$24,$AF262,$BC$24)&gt;0,1,0)</f>
        <v>0</v>
      </c>
      <c r="AJ262" s="14">
        <f t="shared" ref="AJ262:AJ325" si="102">IF(SUMIFS($AF262,$AF262,$BB$25,$AF262,$BC$25)&gt;0,1,0)</f>
        <v>1</v>
      </c>
      <c r="AK262" s="14">
        <f t="shared" ref="AK262:AK325" si="103">IF(SUMIFS($AF262,$AF262,$BB$26,$AF262,$BC$26)&gt;0,1,0)</f>
        <v>0</v>
      </c>
      <c r="AL262" s="14">
        <f t="shared" ref="AL262:AL325" si="104">IF(SUMIFS($AF262,$AF262,$BB$27,$AF262,$BC$27)&gt;0,1,0)</f>
        <v>0</v>
      </c>
      <c r="AM262" s="14">
        <f t="shared" ref="AM262:AM325" si="105">IF(SUMIFS($AF262,$AF262,$BB$28,$AF262,$BC$2)&gt;0,1,0)</f>
        <v>0</v>
      </c>
      <c r="AN262" s="14">
        <f t="shared" ref="AN262:AN325" si="106">IF(SUMIFS($AF262,$AF262,$BB$29)&gt;0,1,0)</f>
        <v>0</v>
      </c>
      <c r="AO262" s="5" t="str">
        <f t="shared" ref="AO262:AO325" si="107">IF(AG262=1,$AG$4,IF(AH262=1,$AH$4,IF(AI262=1,$AI$4,IF(AJ262=1,$AJ$4,IF(AK262=1,$AK$4,IF(AL262=1,$AL$4,IF(AM262=1,$AM$4,IF(AN262=1,$AN$4,""))))))))</f>
        <v>3万～10万人未満の市町村平均</v>
      </c>
    </row>
    <row r="263" spans="1:41" s="5" customFormat="1" ht="18" customHeight="1" x14ac:dyDescent="0.3">
      <c r="A263" s="5" t="str">
        <f t="shared" si="90"/>
        <v>04208</v>
      </c>
      <c r="B263" s="22">
        <v>4</v>
      </c>
      <c r="C263" s="23" t="s">
        <v>31</v>
      </c>
      <c r="D263" s="23">
        <v>4208</v>
      </c>
      <c r="E263" s="24" t="s">
        <v>411</v>
      </c>
      <c r="F263" s="25">
        <v>218.49385505434972</v>
      </c>
      <c r="G263" s="26">
        <v>2.5531586802107205</v>
      </c>
      <c r="H263" s="26">
        <v>6.6552016918029091</v>
      </c>
      <c r="I263" s="26">
        <f t="shared" si="91"/>
        <v>227.70221542636335</v>
      </c>
      <c r="J263" s="26">
        <v>29.958452148971009</v>
      </c>
      <c r="K263" s="26">
        <v>33.377006684377648</v>
      </c>
      <c r="L263" s="26">
        <f t="shared" si="92"/>
        <v>63.335458833348653</v>
      </c>
      <c r="M263" s="26">
        <v>31.603971088141751</v>
      </c>
      <c r="N263" s="26">
        <v>29.24853904832942</v>
      </c>
      <c r="O263" s="26">
        <v>1.782955191720887</v>
      </c>
      <c r="P263" s="26">
        <v>0</v>
      </c>
      <c r="Q263" s="26">
        <f t="shared" si="88"/>
        <v>62.635465328192055</v>
      </c>
      <c r="R263" s="27">
        <v>2.2774735135062061</v>
      </c>
      <c r="S263" s="143">
        <f t="shared" si="93"/>
        <v>355.95061310141028</v>
      </c>
      <c r="T263" s="140" t="str">
        <f t="shared" si="94"/>
        <v>04208</v>
      </c>
      <c r="U263" s="5" t="str">
        <f t="shared" si="89"/>
        <v>宮城県角田市</v>
      </c>
      <c r="V263" s="21">
        <f t="shared" si="95"/>
        <v>0.61383193907324685</v>
      </c>
      <c r="W263" s="21">
        <f t="shared" si="95"/>
        <v>7.1727891067947845E-3</v>
      </c>
      <c r="X263" s="21">
        <f t="shared" si="95"/>
        <v>1.8696980555296425E-2</v>
      </c>
      <c r="Y263" s="21">
        <f t="shared" si="96"/>
        <v>8.4164631401929479E-2</v>
      </c>
      <c r="Z263" s="21">
        <f t="shared" si="96"/>
        <v>9.3768645019494723E-2</v>
      </c>
      <c r="AA263" s="21">
        <f t="shared" si="97"/>
        <v>8.8787516933248781E-2</v>
      </c>
      <c r="AB263" s="21">
        <f t="shared" si="97"/>
        <v>8.2170216799139259E-2</v>
      </c>
      <c r="AC263" s="21">
        <f t="shared" si="97"/>
        <v>5.008995984543854E-3</v>
      </c>
      <c r="AD263" s="21">
        <f t="shared" si="97"/>
        <v>0</v>
      </c>
      <c r="AE263" s="21">
        <f t="shared" si="98"/>
        <v>6.3982851263058626E-3</v>
      </c>
      <c r="AF263" s="137">
        <f>VLOOKUP(T263,人口!$A$2:$E$1748,5,0)</f>
        <v>28728</v>
      </c>
      <c r="AG263" s="14">
        <f t="shared" si="99"/>
        <v>0</v>
      </c>
      <c r="AH263" s="14">
        <f t="shared" si="100"/>
        <v>0</v>
      </c>
      <c r="AI263" s="14">
        <f t="shared" si="101"/>
        <v>1</v>
      </c>
      <c r="AJ263" s="14">
        <f t="shared" si="102"/>
        <v>0</v>
      </c>
      <c r="AK263" s="14">
        <f t="shared" si="103"/>
        <v>0</v>
      </c>
      <c r="AL263" s="14">
        <f t="shared" si="104"/>
        <v>0</v>
      </c>
      <c r="AM263" s="14">
        <f t="shared" si="105"/>
        <v>0</v>
      </c>
      <c r="AN263" s="14">
        <f t="shared" si="106"/>
        <v>0</v>
      </c>
      <c r="AO263" s="5" t="str">
        <f t="shared" si="107"/>
        <v>1万～3万人未満の市町村平均</v>
      </c>
    </row>
    <row r="264" spans="1:41" s="5" customFormat="1" ht="18" customHeight="1" x14ac:dyDescent="0.3">
      <c r="A264" s="5" t="str">
        <f t="shared" si="90"/>
        <v>04209</v>
      </c>
      <c r="B264" s="22">
        <v>4</v>
      </c>
      <c r="C264" s="23" t="s">
        <v>31</v>
      </c>
      <c r="D264" s="23">
        <v>4209</v>
      </c>
      <c r="E264" s="24" t="s">
        <v>466</v>
      </c>
      <c r="F264" s="25">
        <v>74.266336634345507</v>
      </c>
      <c r="G264" s="26">
        <v>3.644942009352409</v>
      </c>
      <c r="H264" s="26">
        <v>0.89481703419198777</v>
      </c>
      <c r="I264" s="26">
        <f t="shared" si="91"/>
        <v>78.8060956778899</v>
      </c>
      <c r="J264" s="26">
        <v>71.011864933021968</v>
      </c>
      <c r="K264" s="26">
        <v>79.601221847198389</v>
      </c>
      <c r="L264" s="26">
        <f t="shared" si="92"/>
        <v>150.61308678022036</v>
      </c>
      <c r="M264" s="26">
        <v>56.317652548938334</v>
      </c>
      <c r="N264" s="26">
        <v>30.061666717217015</v>
      </c>
      <c r="O264" s="26">
        <v>3.873744473908761</v>
      </c>
      <c r="P264" s="26">
        <v>0</v>
      </c>
      <c r="Q264" s="26">
        <f t="shared" si="88"/>
        <v>90.253063740064107</v>
      </c>
      <c r="R264" s="27">
        <v>8.5556362903392689</v>
      </c>
      <c r="S264" s="143">
        <f t="shared" si="93"/>
        <v>328.22788248851361</v>
      </c>
      <c r="T264" s="140" t="str">
        <f t="shared" si="94"/>
        <v>04209</v>
      </c>
      <c r="U264" s="5" t="str">
        <f t="shared" si="89"/>
        <v>宮城県多賀城市</v>
      </c>
      <c r="V264" s="21">
        <f t="shared" si="95"/>
        <v>0.2262645576338094</v>
      </c>
      <c r="W264" s="21">
        <f t="shared" si="95"/>
        <v>1.1104912787169945E-2</v>
      </c>
      <c r="X264" s="21">
        <f t="shared" si="95"/>
        <v>2.7262066446268533E-3</v>
      </c>
      <c r="Y264" s="21">
        <f t="shared" si="96"/>
        <v>0.21634927658989189</v>
      </c>
      <c r="Z264" s="21">
        <f t="shared" si="96"/>
        <v>0.2425181591633491</v>
      </c>
      <c r="AA264" s="21">
        <f t="shared" si="97"/>
        <v>0.1715809519957805</v>
      </c>
      <c r="AB264" s="21">
        <f t="shared" si="97"/>
        <v>9.1587791047182066E-2</v>
      </c>
      <c r="AC264" s="21">
        <f t="shared" si="97"/>
        <v>1.1801996967897214E-2</v>
      </c>
      <c r="AD264" s="21">
        <f t="shared" si="97"/>
        <v>0</v>
      </c>
      <c r="AE264" s="21">
        <f t="shared" si="98"/>
        <v>2.6066147170293111E-2</v>
      </c>
      <c r="AF264" s="137">
        <f>VLOOKUP(T264,人口!$A$2:$E$1748,5,0)</f>
        <v>62416</v>
      </c>
      <c r="AG264" s="14">
        <f t="shared" si="99"/>
        <v>0</v>
      </c>
      <c r="AH264" s="14">
        <f t="shared" si="100"/>
        <v>0</v>
      </c>
      <c r="AI264" s="14">
        <f t="shared" si="101"/>
        <v>0</v>
      </c>
      <c r="AJ264" s="14">
        <f t="shared" si="102"/>
        <v>1</v>
      </c>
      <c r="AK264" s="14">
        <f t="shared" si="103"/>
        <v>0</v>
      </c>
      <c r="AL264" s="14">
        <f t="shared" si="104"/>
        <v>0</v>
      </c>
      <c r="AM264" s="14">
        <f t="shared" si="105"/>
        <v>0</v>
      </c>
      <c r="AN264" s="14">
        <f t="shared" si="106"/>
        <v>0</v>
      </c>
      <c r="AO264" s="5" t="str">
        <f t="shared" si="107"/>
        <v>3万～10万人未満の市町村平均</v>
      </c>
    </row>
    <row r="265" spans="1:41" s="5" customFormat="1" ht="18" customHeight="1" x14ac:dyDescent="0.3">
      <c r="A265" s="5" t="str">
        <f t="shared" si="90"/>
        <v>04211</v>
      </c>
      <c r="B265" s="22">
        <v>4</v>
      </c>
      <c r="C265" s="23" t="s">
        <v>31</v>
      </c>
      <c r="D265" s="23">
        <v>4211</v>
      </c>
      <c r="E265" s="24" t="s">
        <v>519</v>
      </c>
      <c r="F265" s="25">
        <v>215.1433080382017</v>
      </c>
      <c r="G265" s="26">
        <v>3.2031308567036323</v>
      </c>
      <c r="H265" s="26">
        <v>0.950743098828987</v>
      </c>
      <c r="I265" s="26">
        <f t="shared" si="91"/>
        <v>219.29718199373431</v>
      </c>
      <c r="J265" s="26">
        <v>60.839082844234369</v>
      </c>
      <c r="K265" s="26">
        <v>52.453341968894897</v>
      </c>
      <c r="L265" s="26">
        <f t="shared" si="92"/>
        <v>113.29242481312926</v>
      </c>
      <c r="M265" s="26">
        <v>44.205131397610842</v>
      </c>
      <c r="N265" s="26">
        <v>33.453708176185962</v>
      </c>
      <c r="O265" s="26">
        <v>2.7304759697772356</v>
      </c>
      <c r="P265" s="26">
        <v>0</v>
      </c>
      <c r="Q265" s="26">
        <f t="shared" si="88"/>
        <v>80.389315543574028</v>
      </c>
      <c r="R265" s="27">
        <v>6.3819717320834499</v>
      </c>
      <c r="S265" s="143">
        <f t="shared" si="93"/>
        <v>419.36089408252104</v>
      </c>
      <c r="T265" s="140" t="str">
        <f t="shared" si="94"/>
        <v>04211</v>
      </c>
      <c r="U265" s="5" t="str">
        <f t="shared" si="89"/>
        <v>宮城県岩沼市</v>
      </c>
      <c r="V265" s="21">
        <f t="shared" si="95"/>
        <v>0.51302663427617123</v>
      </c>
      <c r="W265" s="21">
        <f t="shared" si="95"/>
        <v>7.6381248273314824E-3</v>
      </c>
      <c r="X265" s="21">
        <f t="shared" si="95"/>
        <v>2.267123883615866E-3</v>
      </c>
      <c r="Y265" s="21">
        <f t="shared" si="96"/>
        <v>0.14507571808129199</v>
      </c>
      <c r="Z265" s="21">
        <f t="shared" si="96"/>
        <v>0.1250792401224069</v>
      </c>
      <c r="AA265" s="21">
        <f t="shared" si="97"/>
        <v>0.10541071430688108</v>
      </c>
      <c r="AB265" s="21">
        <f t="shared" si="97"/>
        <v>7.9773075287279893E-2</v>
      </c>
      <c r="AC265" s="21">
        <f t="shared" si="97"/>
        <v>6.5110409871454011E-3</v>
      </c>
      <c r="AD265" s="21">
        <f t="shared" si="97"/>
        <v>0</v>
      </c>
      <c r="AE265" s="21">
        <f t="shared" si="98"/>
        <v>1.5218328227876244E-2</v>
      </c>
      <c r="AF265" s="137">
        <f>VLOOKUP(T265,人口!$A$2:$E$1748,5,0)</f>
        <v>43995</v>
      </c>
      <c r="AG265" s="14">
        <f t="shared" si="99"/>
        <v>0</v>
      </c>
      <c r="AH265" s="14">
        <f t="shared" si="100"/>
        <v>0</v>
      </c>
      <c r="AI265" s="14">
        <f t="shared" si="101"/>
        <v>0</v>
      </c>
      <c r="AJ265" s="14">
        <f t="shared" si="102"/>
        <v>1</v>
      </c>
      <c r="AK265" s="14">
        <f t="shared" si="103"/>
        <v>0</v>
      </c>
      <c r="AL265" s="14">
        <f t="shared" si="104"/>
        <v>0</v>
      </c>
      <c r="AM265" s="14">
        <f t="shared" si="105"/>
        <v>0</v>
      </c>
      <c r="AN265" s="14">
        <f t="shared" si="106"/>
        <v>0</v>
      </c>
      <c r="AO265" s="5" t="str">
        <f t="shared" si="107"/>
        <v>3万～10万人未満の市町村平均</v>
      </c>
    </row>
    <row r="266" spans="1:41" s="5" customFormat="1" ht="18" customHeight="1" x14ac:dyDescent="0.3">
      <c r="A266" s="5" t="str">
        <f t="shared" si="90"/>
        <v>04212</v>
      </c>
      <c r="B266" s="22">
        <v>4</v>
      </c>
      <c r="C266" s="23" t="s">
        <v>31</v>
      </c>
      <c r="D266" s="23">
        <v>4212</v>
      </c>
      <c r="E266" s="24" t="s">
        <v>573</v>
      </c>
      <c r="F266" s="25">
        <v>138.74556329617587</v>
      </c>
      <c r="G266" s="26">
        <v>9.154836864981867</v>
      </c>
      <c r="H266" s="26">
        <v>43.622330416859405</v>
      </c>
      <c r="I266" s="26">
        <f t="shared" si="91"/>
        <v>191.52273057801713</v>
      </c>
      <c r="J266" s="26">
        <v>93.745212846532752</v>
      </c>
      <c r="K266" s="26">
        <v>79.706502863639059</v>
      </c>
      <c r="L266" s="26">
        <f t="shared" si="92"/>
        <v>173.45171571017181</v>
      </c>
      <c r="M266" s="26">
        <v>85.298570436372103</v>
      </c>
      <c r="N266" s="26">
        <v>100.28414202736144</v>
      </c>
      <c r="O266" s="26">
        <v>4.8779290674079236</v>
      </c>
      <c r="P266" s="26">
        <v>0</v>
      </c>
      <c r="Q266" s="26">
        <f t="shared" si="88"/>
        <v>190.46064153114148</v>
      </c>
      <c r="R266" s="27">
        <v>8.2965763020400018</v>
      </c>
      <c r="S266" s="143">
        <f t="shared" si="93"/>
        <v>563.73166412137039</v>
      </c>
      <c r="T266" s="140" t="str">
        <f t="shared" si="94"/>
        <v>04212</v>
      </c>
      <c r="U266" s="5" t="str">
        <f t="shared" si="89"/>
        <v>宮城県登米市</v>
      </c>
      <c r="V266" s="21">
        <f t="shared" si="95"/>
        <v>0.24611986894939472</v>
      </c>
      <c r="W266" s="21">
        <f t="shared" si="95"/>
        <v>1.6239706668332271E-2</v>
      </c>
      <c r="X266" s="21">
        <f t="shared" si="95"/>
        <v>7.7381373432072464E-2</v>
      </c>
      <c r="Y266" s="21">
        <f t="shared" si="96"/>
        <v>0.16629403457874523</v>
      </c>
      <c r="Z266" s="21">
        <f t="shared" si="96"/>
        <v>0.14139085656625169</v>
      </c>
      <c r="AA266" s="21">
        <f t="shared" si="97"/>
        <v>0.15131058953255369</v>
      </c>
      <c r="AB266" s="21">
        <f t="shared" si="97"/>
        <v>0.17789339930667875</v>
      </c>
      <c r="AC266" s="21">
        <f t="shared" si="97"/>
        <v>8.6529272309204801E-3</v>
      </c>
      <c r="AD266" s="21">
        <f t="shared" si="97"/>
        <v>0</v>
      </c>
      <c r="AE266" s="21">
        <f t="shared" si="98"/>
        <v>1.4717243735050803E-2</v>
      </c>
      <c r="AF266" s="137">
        <f>VLOOKUP(T266,人口!$A$2:$E$1748,5,0)</f>
        <v>78596</v>
      </c>
      <c r="AG266" s="14">
        <f t="shared" si="99"/>
        <v>0</v>
      </c>
      <c r="AH266" s="14">
        <f t="shared" si="100"/>
        <v>0</v>
      </c>
      <c r="AI266" s="14">
        <f t="shared" si="101"/>
        <v>0</v>
      </c>
      <c r="AJ266" s="14">
        <f t="shared" si="102"/>
        <v>1</v>
      </c>
      <c r="AK266" s="14">
        <f t="shared" si="103"/>
        <v>0</v>
      </c>
      <c r="AL266" s="14">
        <f t="shared" si="104"/>
        <v>0</v>
      </c>
      <c r="AM266" s="14">
        <f t="shared" si="105"/>
        <v>0</v>
      </c>
      <c r="AN266" s="14">
        <f t="shared" si="106"/>
        <v>0</v>
      </c>
      <c r="AO266" s="5" t="str">
        <f t="shared" si="107"/>
        <v>3万～10万人未満の市町村平均</v>
      </c>
    </row>
    <row r="267" spans="1:41" s="5" customFormat="1" ht="18" customHeight="1" x14ac:dyDescent="0.3">
      <c r="A267" s="5" t="str">
        <f t="shared" si="90"/>
        <v>04213</v>
      </c>
      <c r="B267" s="22">
        <v>4</v>
      </c>
      <c r="C267" s="23" t="s">
        <v>31</v>
      </c>
      <c r="D267" s="23">
        <v>4213</v>
      </c>
      <c r="E267" s="24" t="s">
        <v>624</v>
      </c>
      <c r="F267" s="25">
        <v>119.92061487144574</v>
      </c>
      <c r="G267" s="26">
        <v>6.2214657024435933</v>
      </c>
      <c r="H267" s="26">
        <v>43.510478287585407</v>
      </c>
      <c r="I267" s="26">
        <f t="shared" si="91"/>
        <v>169.65255886147474</v>
      </c>
      <c r="J267" s="26">
        <v>80.530064928682421</v>
      </c>
      <c r="K267" s="26">
        <v>72.833992068205134</v>
      </c>
      <c r="L267" s="26">
        <f t="shared" si="92"/>
        <v>153.36405699688754</v>
      </c>
      <c r="M267" s="26">
        <v>71.623040642389739</v>
      </c>
      <c r="N267" s="26">
        <v>82.953456445508721</v>
      </c>
      <c r="O267" s="26">
        <v>4.165504163280799</v>
      </c>
      <c r="P267" s="26">
        <v>0</v>
      </c>
      <c r="Q267" s="26">
        <f t="shared" si="88"/>
        <v>158.74200125117926</v>
      </c>
      <c r="R267" s="27">
        <v>2.9702852584119999</v>
      </c>
      <c r="S267" s="143">
        <f t="shared" si="93"/>
        <v>484.72890236795354</v>
      </c>
      <c r="T267" s="140" t="str">
        <f t="shared" si="94"/>
        <v>04213</v>
      </c>
      <c r="U267" s="5" t="str">
        <f t="shared" si="89"/>
        <v>宮城県栗原市</v>
      </c>
      <c r="V267" s="21">
        <f t="shared" si="95"/>
        <v>0.24739728595844079</v>
      </c>
      <c r="W267" s="21">
        <f t="shared" si="95"/>
        <v>1.2834938605994103E-2</v>
      </c>
      <c r="X267" s="21">
        <f t="shared" si="95"/>
        <v>8.9762500389458891E-2</v>
      </c>
      <c r="Y267" s="21">
        <f t="shared" si="96"/>
        <v>0.16613423407451933</v>
      </c>
      <c r="Z267" s="21">
        <f t="shared" si="96"/>
        <v>0.15025716789818627</v>
      </c>
      <c r="AA267" s="21">
        <f t="shared" si="97"/>
        <v>0.14775896442837094</v>
      </c>
      <c r="AB267" s="21">
        <f t="shared" si="97"/>
        <v>0.17113371214357559</v>
      </c>
      <c r="AC267" s="21">
        <f t="shared" si="97"/>
        <v>8.593471820912385E-3</v>
      </c>
      <c r="AD267" s="21">
        <f t="shared" si="97"/>
        <v>0</v>
      </c>
      <c r="AE267" s="21">
        <f t="shared" si="98"/>
        <v>6.1277246805417056E-3</v>
      </c>
      <c r="AF267" s="137">
        <f>VLOOKUP(T267,人口!$A$2:$E$1748,5,0)</f>
        <v>67117</v>
      </c>
      <c r="AG267" s="14">
        <f t="shared" si="99"/>
        <v>0</v>
      </c>
      <c r="AH267" s="14">
        <f t="shared" si="100"/>
        <v>0</v>
      </c>
      <c r="AI267" s="14">
        <f t="shared" si="101"/>
        <v>0</v>
      </c>
      <c r="AJ267" s="14">
        <f t="shared" si="102"/>
        <v>1</v>
      </c>
      <c r="AK267" s="14">
        <f t="shared" si="103"/>
        <v>0</v>
      </c>
      <c r="AL267" s="14">
        <f t="shared" si="104"/>
        <v>0</v>
      </c>
      <c r="AM267" s="14">
        <f t="shared" si="105"/>
        <v>0</v>
      </c>
      <c r="AN267" s="14">
        <f t="shared" si="106"/>
        <v>0</v>
      </c>
      <c r="AO267" s="5" t="str">
        <f t="shared" si="107"/>
        <v>3万～10万人未満の市町村平均</v>
      </c>
    </row>
    <row r="268" spans="1:41" s="5" customFormat="1" ht="18" customHeight="1" x14ac:dyDescent="0.3">
      <c r="A268" s="5" t="str">
        <f t="shared" si="90"/>
        <v>04214</v>
      </c>
      <c r="B268" s="22">
        <v>4</v>
      </c>
      <c r="C268" s="23" t="s">
        <v>31</v>
      </c>
      <c r="D268" s="23">
        <v>4214</v>
      </c>
      <c r="E268" s="24" t="s">
        <v>677</v>
      </c>
      <c r="F268" s="25">
        <v>19.351961399955485</v>
      </c>
      <c r="G268" s="26">
        <v>3.1436562784624509</v>
      </c>
      <c r="H268" s="26">
        <v>10.625952281029855</v>
      </c>
      <c r="I268" s="26">
        <f t="shared" si="91"/>
        <v>33.12156995944779</v>
      </c>
      <c r="J268" s="26">
        <v>36.319013997282156</v>
      </c>
      <c r="K268" s="26">
        <v>46.83250548003361</v>
      </c>
      <c r="L268" s="26">
        <f t="shared" si="92"/>
        <v>83.151519477315759</v>
      </c>
      <c r="M268" s="26">
        <v>41.165063671062157</v>
      </c>
      <c r="N268" s="26">
        <v>30.62941266354089</v>
      </c>
      <c r="O268" s="26">
        <v>2.4685687395815332</v>
      </c>
      <c r="P268" s="26">
        <v>0</v>
      </c>
      <c r="Q268" s="26">
        <f t="shared" si="88"/>
        <v>74.263045074184575</v>
      </c>
      <c r="R268" s="27">
        <v>5.8314625851433464</v>
      </c>
      <c r="S268" s="143">
        <f t="shared" si="93"/>
        <v>196.36759709609146</v>
      </c>
      <c r="T268" s="140" t="str">
        <f t="shared" si="94"/>
        <v>04214</v>
      </c>
      <c r="U268" s="5" t="str">
        <f t="shared" si="89"/>
        <v>宮城県東松島市</v>
      </c>
      <c r="V268" s="21">
        <f t="shared" si="95"/>
        <v>9.8549667491657E-2</v>
      </c>
      <c r="W268" s="21">
        <f t="shared" si="95"/>
        <v>1.6009037768711501E-2</v>
      </c>
      <c r="X268" s="21">
        <f t="shared" si="95"/>
        <v>5.4112554403922868E-2</v>
      </c>
      <c r="Y268" s="21">
        <f t="shared" si="96"/>
        <v>0.18495421105300605</v>
      </c>
      <c r="Z268" s="21">
        <f t="shared" si="96"/>
        <v>0.23849405998035597</v>
      </c>
      <c r="AA268" s="21">
        <f t="shared" si="97"/>
        <v>0.20963266995072638</v>
      </c>
      <c r="AB268" s="21">
        <f t="shared" si="97"/>
        <v>0.15597997386785023</v>
      </c>
      <c r="AC268" s="21">
        <f t="shared" si="97"/>
        <v>1.2571161312187122E-2</v>
      </c>
      <c r="AD268" s="21">
        <f t="shared" si="97"/>
        <v>0</v>
      </c>
      <c r="AE268" s="21">
        <f t="shared" si="98"/>
        <v>2.9696664171583006E-2</v>
      </c>
      <c r="AF268" s="137">
        <f>VLOOKUP(T268,人口!$A$2:$E$1748,5,0)</f>
        <v>39775</v>
      </c>
      <c r="AG268" s="14">
        <f t="shared" si="99"/>
        <v>0</v>
      </c>
      <c r="AH268" s="14">
        <f t="shared" si="100"/>
        <v>0</v>
      </c>
      <c r="AI268" s="14">
        <f t="shared" si="101"/>
        <v>0</v>
      </c>
      <c r="AJ268" s="14">
        <f t="shared" si="102"/>
        <v>1</v>
      </c>
      <c r="AK268" s="14">
        <f t="shared" si="103"/>
        <v>0</v>
      </c>
      <c r="AL268" s="14">
        <f t="shared" si="104"/>
        <v>0</v>
      </c>
      <c r="AM268" s="14">
        <f t="shared" si="105"/>
        <v>0</v>
      </c>
      <c r="AN268" s="14">
        <f t="shared" si="106"/>
        <v>0</v>
      </c>
      <c r="AO268" s="5" t="str">
        <f t="shared" si="107"/>
        <v>3万～10万人未満の市町村平均</v>
      </c>
    </row>
    <row r="269" spans="1:41" s="5" customFormat="1" ht="18" customHeight="1" x14ac:dyDescent="0.3">
      <c r="A269" s="5" t="str">
        <f t="shared" si="90"/>
        <v>04215</v>
      </c>
      <c r="B269" s="22">
        <v>4</v>
      </c>
      <c r="C269" s="23" t="s">
        <v>31</v>
      </c>
      <c r="D269" s="23">
        <v>4215</v>
      </c>
      <c r="E269" s="24" t="s">
        <v>730</v>
      </c>
      <c r="F269" s="25">
        <v>359.57303392010249</v>
      </c>
      <c r="G269" s="26">
        <v>10.484518507088282</v>
      </c>
      <c r="H269" s="26">
        <v>42.839365511941416</v>
      </c>
      <c r="I269" s="26">
        <f t="shared" si="91"/>
        <v>412.89691793913221</v>
      </c>
      <c r="J269" s="26">
        <v>172.18390857201643</v>
      </c>
      <c r="K269" s="26">
        <v>150.88231892290332</v>
      </c>
      <c r="L269" s="26">
        <f t="shared" si="92"/>
        <v>323.06622749491976</v>
      </c>
      <c r="M269" s="26">
        <v>138.92472846929275</v>
      </c>
      <c r="N269" s="26">
        <v>119.19778029006632</v>
      </c>
      <c r="O269" s="26">
        <v>8.0337250012920673</v>
      </c>
      <c r="P269" s="26">
        <v>0</v>
      </c>
      <c r="Q269" s="26">
        <f t="shared" si="88"/>
        <v>266.15623376065111</v>
      </c>
      <c r="R269" s="27">
        <v>23.613051500260013</v>
      </c>
      <c r="S269" s="143">
        <f t="shared" si="93"/>
        <v>1025.7324306949631</v>
      </c>
      <c r="T269" s="140" t="str">
        <f t="shared" si="94"/>
        <v>04215</v>
      </c>
      <c r="U269" s="5" t="str">
        <f t="shared" si="89"/>
        <v>宮城県大崎市</v>
      </c>
      <c r="V269" s="21">
        <f t="shared" si="95"/>
        <v>0.35055246686163705</v>
      </c>
      <c r="W269" s="21">
        <f t="shared" si="95"/>
        <v>1.0221494605551976E-2</v>
      </c>
      <c r="X269" s="21">
        <f t="shared" si="95"/>
        <v>4.1764659310729327E-2</v>
      </c>
      <c r="Y269" s="21">
        <f t="shared" si="96"/>
        <v>0.16786435079892803</v>
      </c>
      <c r="Z269" s="21">
        <f t="shared" si="96"/>
        <v>0.14709715166232604</v>
      </c>
      <c r="AA269" s="21">
        <f t="shared" si="97"/>
        <v>0.13543953989557225</v>
      </c>
      <c r="AB269" s="21">
        <f t="shared" si="97"/>
        <v>0.11620747938066696</v>
      </c>
      <c r="AC269" s="21">
        <f t="shared" si="97"/>
        <v>7.8321838726001757E-3</v>
      </c>
      <c r="AD269" s="21">
        <f t="shared" si="97"/>
        <v>0</v>
      </c>
      <c r="AE269" s="21">
        <f t="shared" si="98"/>
        <v>2.3020673611988163E-2</v>
      </c>
      <c r="AF269" s="137">
        <f>VLOOKUP(T269,人口!$A$2:$E$1748,5,0)</f>
        <v>129444</v>
      </c>
      <c r="AG269" s="14">
        <f t="shared" si="99"/>
        <v>0</v>
      </c>
      <c r="AH269" s="14">
        <f t="shared" si="100"/>
        <v>0</v>
      </c>
      <c r="AI269" s="14">
        <f t="shared" si="101"/>
        <v>0</v>
      </c>
      <c r="AJ269" s="14">
        <f t="shared" si="102"/>
        <v>0</v>
      </c>
      <c r="AK269" s="14">
        <f t="shared" si="103"/>
        <v>1</v>
      </c>
      <c r="AL269" s="14">
        <f t="shared" si="104"/>
        <v>0</v>
      </c>
      <c r="AM269" s="14">
        <f t="shared" si="105"/>
        <v>0</v>
      </c>
      <c r="AN269" s="14">
        <f t="shared" si="106"/>
        <v>0</v>
      </c>
      <c r="AO269" s="5" t="str">
        <f t="shared" si="107"/>
        <v>10万～20万人未満の市町村平均</v>
      </c>
    </row>
    <row r="270" spans="1:41" s="5" customFormat="1" ht="18" customHeight="1" x14ac:dyDescent="0.3">
      <c r="A270" s="5" t="str">
        <f t="shared" si="90"/>
        <v>04301</v>
      </c>
      <c r="B270" s="22">
        <v>4</v>
      </c>
      <c r="C270" s="23" t="s">
        <v>31</v>
      </c>
      <c r="D270" s="23">
        <v>4301</v>
      </c>
      <c r="E270" s="24" t="s">
        <v>784</v>
      </c>
      <c r="F270" s="25">
        <v>71.765305537309686</v>
      </c>
      <c r="G270" s="26">
        <v>1.3530466549868791</v>
      </c>
      <c r="H270" s="26">
        <v>6.375571368617913</v>
      </c>
      <c r="I270" s="26">
        <f t="shared" si="91"/>
        <v>79.493923560914482</v>
      </c>
      <c r="J270" s="26">
        <v>14.203196360306443</v>
      </c>
      <c r="K270" s="26">
        <v>13.107486546865907</v>
      </c>
      <c r="L270" s="26">
        <f t="shared" si="92"/>
        <v>27.31068290717235</v>
      </c>
      <c r="M270" s="26">
        <v>12.989524982389446</v>
      </c>
      <c r="N270" s="26">
        <v>16.416518380144758</v>
      </c>
      <c r="O270" s="26">
        <v>0.73507801763931302</v>
      </c>
      <c r="P270" s="26">
        <v>0</v>
      </c>
      <c r="Q270" s="26">
        <f t="shared" si="88"/>
        <v>30.141121380173519</v>
      </c>
      <c r="R270" s="27">
        <v>1.154157753160062</v>
      </c>
      <c r="S270" s="143">
        <f t="shared" si="93"/>
        <v>138.09988560142043</v>
      </c>
      <c r="T270" s="140" t="str">
        <f t="shared" si="94"/>
        <v>04301</v>
      </c>
      <c r="U270" s="5" t="str">
        <f t="shared" si="89"/>
        <v>宮城県蔵王町</v>
      </c>
      <c r="V270" s="21">
        <f t="shared" si="95"/>
        <v>0.51966230981853578</v>
      </c>
      <c r="W270" s="21">
        <f t="shared" si="95"/>
        <v>9.7975943216347047E-3</v>
      </c>
      <c r="X270" s="21">
        <f t="shared" si="95"/>
        <v>4.6166376900694098E-2</v>
      </c>
      <c r="Y270" s="21">
        <f t="shared" si="96"/>
        <v>0.10284727100570716</v>
      </c>
      <c r="Z270" s="21">
        <f t="shared" si="96"/>
        <v>9.4913087652341188E-2</v>
      </c>
      <c r="AA270" s="21">
        <f t="shared" si="97"/>
        <v>9.4058911966657291E-2</v>
      </c>
      <c r="AB270" s="21">
        <f t="shared" si="97"/>
        <v>0.11887423591012668</v>
      </c>
      <c r="AC270" s="21">
        <f t="shared" si="97"/>
        <v>5.3227996130342367E-3</v>
      </c>
      <c r="AD270" s="21">
        <f t="shared" si="97"/>
        <v>0</v>
      </c>
      <c r="AE270" s="21">
        <f t="shared" si="98"/>
        <v>8.3574128112687655E-3</v>
      </c>
      <c r="AF270" s="137">
        <f>VLOOKUP(T270,人口!$A$2:$E$1748,5,0)</f>
        <v>11844</v>
      </c>
      <c r="AG270" s="14">
        <f t="shared" si="99"/>
        <v>0</v>
      </c>
      <c r="AH270" s="14">
        <f t="shared" si="100"/>
        <v>0</v>
      </c>
      <c r="AI270" s="14">
        <f t="shared" si="101"/>
        <v>1</v>
      </c>
      <c r="AJ270" s="14">
        <f t="shared" si="102"/>
        <v>0</v>
      </c>
      <c r="AK270" s="14">
        <f t="shared" si="103"/>
        <v>0</v>
      </c>
      <c r="AL270" s="14">
        <f t="shared" si="104"/>
        <v>0</v>
      </c>
      <c r="AM270" s="14">
        <f t="shared" si="105"/>
        <v>0</v>
      </c>
      <c r="AN270" s="14">
        <f t="shared" si="106"/>
        <v>0</v>
      </c>
      <c r="AO270" s="5" t="str">
        <f t="shared" si="107"/>
        <v>1万～3万人未満の市町村平均</v>
      </c>
    </row>
    <row r="271" spans="1:41" s="5" customFormat="1" ht="18" customHeight="1" x14ac:dyDescent="0.3">
      <c r="A271" s="5" t="str">
        <f t="shared" si="90"/>
        <v>04302</v>
      </c>
      <c r="B271" s="22">
        <v>4</v>
      </c>
      <c r="C271" s="23" t="s">
        <v>31</v>
      </c>
      <c r="D271" s="23">
        <v>4302</v>
      </c>
      <c r="E271" s="24" t="s">
        <v>835</v>
      </c>
      <c r="F271" s="25">
        <v>2.2164930062434283</v>
      </c>
      <c r="G271" s="26">
        <v>5.5226394081097106E-2</v>
      </c>
      <c r="H271" s="26">
        <v>3.075933555034958</v>
      </c>
      <c r="I271" s="26">
        <f t="shared" si="91"/>
        <v>5.347652955359484</v>
      </c>
      <c r="J271" s="26">
        <v>1.7579028538698118</v>
      </c>
      <c r="K271" s="26">
        <v>1.8950582959324205</v>
      </c>
      <c r="L271" s="26">
        <f t="shared" si="92"/>
        <v>3.6529611498022323</v>
      </c>
      <c r="M271" s="26">
        <v>1.2462686020354043</v>
      </c>
      <c r="N271" s="26">
        <v>1.8379572160654447</v>
      </c>
      <c r="O271" s="26">
        <v>8.5399134774712504E-2</v>
      </c>
      <c r="P271" s="26">
        <v>0</v>
      </c>
      <c r="Q271" s="26">
        <f t="shared" si="88"/>
        <v>3.1696249528755618</v>
      </c>
      <c r="R271" s="27">
        <v>0.40006081627940748</v>
      </c>
      <c r="S271" s="143">
        <f t="shared" si="93"/>
        <v>12.570299874316685</v>
      </c>
      <c r="T271" s="140" t="str">
        <f t="shared" si="94"/>
        <v>04302</v>
      </c>
      <c r="U271" s="5" t="str">
        <f t="shared" si="89"/>
        <v>宮城県七ヶ宿町</v>
      </c>
      <c r="V271" s="21">
        <f t="shared" si="95"/>
        <v>0.17632777486654158</v>
      </c>
      <c r="W271" s="21">
        <f t="shared" si="95"/>
        <v>4.3934030717862399E-3</v>
      </c>
      <c r="X271" s="21">
        <f t="shared" si="95"/>
        <v>0.24469850248518149</v>
      </c>
      <c r="Y271" s="21">
        <f t="shared" si="96"/>
        <v>0.13984573728917271</v>
      </c>
      <c r="Z271" s="21">
        <f t="shared" si="96"/>
        <v>0.15075680889716522</v>
      </c>
      <c r="AA271" s="21">
        <f t="shared" si="97"/>
        <v>9.9143903844469805E-2</v>
      </c>
      <c r="AB271" s="21">
        <f t="shared" si="97"/>
        <v>0.14621426970256388</v>
      </c>
      <c r="AC271" s="21">
        <f t="shared" si="97"/>
        <v>6.7937229524013048E-3</v>
      </c>
      <c r="AD271" s="21">
        <f t="shared" si="97"/>
        <v>0</v>
      </c>
      <c r="AE271" s="21">
        <f t="shared" si="98"/>
        <v>3.1825876890717739E-2</v>
      </c>
      <c r="AF271" s="137">
        <f>VLOOKUP(T271,人口!$A$2:$E$1748,5,0)</f>
        <v>1376</v>
      </c>
      <c r="AG271" s="14">
        <f t="shared" si="99"/>
        <v>1</v>
      </c>
      <c r="AH271" s="14">
        <f t="shared" si="100"/>
        <v>0</v>
      </c>
      <c r="AI271" s="14">
        <f t="shared" si="101"/>
        <v>0</v>
      </c>
      <c r="AJ271" s="14">
        <f t="shared" si="102"/>
        <v>0</v>
      </c>
      <c r="AK271" s="14">
        <f t="shared" si="103"/>
        <v>0</v>
      </c>
      <c r="AL271" s="14">
        <f t="shared" si="104"/>
        <v>0</v>
      </c>
      <c r="AM271" s="14">
        <f t="shared" si="105"/>
        <v>0</v>
      </c>
      <c r="AN271" s="14">
        <f t="shared" si="106"/>
        <v>0</v>
      </c>
      <c r="AO271" s="5" t="str">
        <f t="shared" si="107"/>
        <v>5千人未満の市町村平均</v>
      </c>
    </row>
    <row r="272" spans="1:41" s="5" customFormat="1" ht="18" customHeight="1" x14ac:dyDescent="0.3">
      <c r="A272" s="5" t="str">
        <f t="shared" si="90"/>
        <v>04321</v>
      </c>
      <c r="B272" s="22">
        <v>4</v>
      </c>
      <c r="C272" s="23" t="s">
        <v>31</v>
      </c>
      <c r="D272" s="23">
        <v>4321</v>
      </c>
      <c r="E272" s="24" t="s">
        <v>887</v>
      </c>
      <c r="F272" s="25">
        <v>25.152078738674945</v>
      </c>
      <c r="G272" s="26">
        <v>1.7481277818747276</v>
      </c>
      <c r="H272" s="26">
        <v>3.2996378135829549</v>
      </c>
      <c r="I272" s="26">
        <f t="shared" si="91"/>
        <v>30.199844334132628</v>
      </c>
      <c r="J272" s="26">
        <v>35.429770399071664</v>
      </c>
      <c r="K272" s="26">
        <v>28.832376141354526</v>
      </c>
      <c r="L272" s="26">
        <f t="shared" si="92"/>
        <v>64.262146540426187</v>
      </c>
      <c r="M272" s="26">
        <v>24.556107269734635</v>
      </c>
      <c r="N272" s="26">
        <v>13.779867714166057</v>
      </c>
      <c r="O272" s="26">
        <v>1.4715214284218265</v>
      </c>
      <c r="P272" s="26">
        <v>0</v>
      </c>
      <c r="Q272" s="26">
        <f t="shared" si="88"/>
        <v>39.807496412322514</v>
      </c>
      <c r="R272" s="27">
        <v>1.902399477276919</v>
      </c>
      <c r="S272" s="143">
        <f t="shared" si="93"/>
        <v>136.17188676415824</v>
      </c>
      <c r="T272" s="140" t="str">
        <f t="shared" si="94"/>
        <v>04321</v>
      </c>
      <c r="U272" s="5" t="str">
        <f t="shared" si="89"/>
        <v>宮城県大河原町</v>
      </c>
      <c r="V272" s="21">
        <f t="shared" si="95"/>
        <v>0.1847083075395502</v>
      </c>
      <c r="W272" s="21">
        <f t="shared" si="95"/>
        <v>1.2837655579395642E-2</v>
      </c>
      <c r="X272" s="21">
        <f t="shared" si="95"/>
        <v>2.4231417306405798E-2</v>
      </c>
      <c r="Y272" s="21">
        <f t="shared" si="96"/>
        <v>0.26018417781369185</v>
      </c>
      <c r="Z272" s="21">
        <f t="shared" si="96"/>
        <v>0.21173515933792206</v>
      </c>
      <c r="AA272" s="21">
        <f t="shared" si="97"/>
        <v>0.180331695868064</v>
      </c>
      <c r="AB272" s="21">
        <f t="shared" si="97"/>
        <v>0.10119465949702219</v>
      </c>
      <c r="AC272" s="21">
        <f t="shared" si="97"/>
        <v>1.0806352642894753E-2</v>
      </c>
      <c r="AD272" s="21">
        <f t="shared" si="97"/>
        <v>0</v>
      </c>
      <c r="AE272" s="21">
        <f t="shared" si="98"/>
        <v>1.3970574415053555E-2</v>
      </c>
      <c r="AF272" s="137">
        <f>VLOOKUP(T272,人口!$A$2:$E$1748,5,0)</f>
        <v>23710</v>
      </c>
      <c r="AG272" s="14">
        <f t="shared" si="99"/>
        <v>0</v>
      </c>
      <c r="AH272" s="14">
        <f t="shared" si="100"/>
        <v>0</v>
      </c>
      <c r="AI272" s="14">
        <f t="shared" si="101"/>
        <v>1</v>
      </c>
      <c r="AJ272" s="14">
        <f t="shared" si="102"/>
        <v>0</v>
      </c>
      <c r="AK272" s="14">
        <f t="shared" si="103"/>
        <v>0</v>
      </c>
      <c r="AL272" s="14">
        <f t="shared" si="104"/>
        <v>0</v>
      </c>
      <c r="AM272" s="14">
        <f t="shared" si="105"/>
        <v>0</v>
      </c>
      <c r="AN272" s="14">
        <f t="shared" si="106"/>
        <v>0</v>
      </c>
      <c r="AO272" s="5" t="str">
        <f t="shared" si="107"/>
        <v>1万～3万人未満の市町村平均</v>
      </c>
    </row>
    <row r="273" spans="1:41" s="5" customFormat="1" ht="18" customHeight="1" x14ac:dyDescent="0.3">
      <c r="A273" s="5" t="str">
        <f t="shared" si="90"/>
        <v>04322</v>
      </c>
      <c r="B273" s="22">
        <v>4</v>
      </c>
      <c r="C273" s="23" t="s">
        <v>31</v>
      </c>
      <c r="D273" s="23">
        <v>4322</v>
      </c>
      <c r="E273" s="24" t="s">
        <v>940</v>
      </c>
      <c r="F273" s="25">
        <v>50.892205068403236</v>
      </c>
      <c r="G273" s="26">
        <v>1.091783329141689</v>
      </c>
      <c r="H273" s="26">
        <v>2.1251904562059711</v>
      </c>
      <c r="I273" s="26">
        <f t="shared" si="91"/>
        <v>54.109178853750898</v>
      </c>
      <c r="J273" s="26">
        <v>11.132012451672065</v>
      </c>
      <c r="K273" s="26">
        <v>11.706664133668948</v>
      </c>
      <c r="L273" s="26">
        <f t="shared" si="92"/>
        <v>22.838676585341013</v>
      </c>
      <c r="M273" s="26">
        <v>11.676406723539882</v>
      </c>
      <c r="N273" s="26">
        <v>12.249840502886446</v>
      </c>
      <c r="O273" s="26">
        <v>0.67028390666198767</v>
      </c>
      <c r="P273" s="26">
        <v>0</v>
      </c>
      <c r="Q273" s="26">
        <f t="shared" si="88"/>
        <v>24.596531133088313</v>
      </c>
      <c r="R273" s="27">
        <v>1.0612232715022343</v>
      </c>
      <c r="S273" s="143">
        <f t="shared" si="93"/>
        <v>102.60560984368246</v>
      </c>
      <c r="T273" s="140" t="str">
        <f t="shared" si="94"/>
        <v>04322</v>
      </c>
      <c r="U273" s="5" t="str">
        <f t="shared" si="89"/>
        <v>宮城県村田町</v>
      </c>
      <c r="V273" s="21">
        <f t="shared" si="95"/>
        <v>0.49599827091263787</v>
      </c>
      <c r="W273" s="21">
        <f t="shared" si="95"/>
        <v>1.0640581258714787E-2</v>
      </c>
      <c r="X273" s="21">
        <f t="shared" si="95"/>
        <v>2.0712224793982076E-2</v>
      </c>
      <c r="Y273" s="21">
        <f t="shared" si="96"/>
        <v>0.10849321463642639</v>
      </c>
      <c r="Z273" s="21">
        <f t="shared" si="96"/>
        <v>0.11409380200072697</v>
      </c>
      <c r="AA273" s="21">
        <f t="shared" si="97"/>
        <v>0.11379891159292994</v>
      </c>
      <c r="AB273" s="21">
        <f t="shared" si="97"/>
        <v>0.11938762921002884</v>
      </c>
      <c r="AC273" s="21">
        <f t="shared" si="97"/>
        <v>6.5326243631625156E-3</v>
      </c>
      <c r="AD273" s="21">
        <f t="shared" si="97"/>
        <v>0</v>
      </c>
      <c r="AE273" s="21">
        <f t="shared" si="98"/>
        <v>1.0342741231390624E-2</v>
      </c>
      <c r="AF273" s="137">
        <f>VLOOKUP(T273,人口!$A$2:$E$1748,5,0)</f>
        <v>10800</v>
      </c>
      <c r="AG273" s="14">
        <f t="shared" si="99"/>
        <v>0</v>
      </c>
      <c r="AH273" s="14">
        <f t="shared" si="100"/>
        <v>0</v>
      </c>
      <c r="AI273" s="14">
        <f t="shared" si="101"/>
        <v>1</v>
      </c>
      <c r="AJ273" s="14">
        <f t="shared" si="102"/>
        <v>0</v>
      </c>
      <c r="AK273" s="14">
        <f t="shared" si="103"/>
        <v>0</v>
      </c>
      <c r="AL273" s="14">
        <f t="shared" si="104"/>
        <v>0</v>
      </c>
      <c r="AM273" s="14">
        <f t="shared" si="105"/>
        <v>0</v>
      </c>
      <c r="AN273" s="14">
        <f t="shared" si="106"/>
        <v>0</v>
      </c>
      <c r="AO273" s="5" t="str">
        <f t="shared" si="107"/>
        <v>1万～3万人未満の市町村平均</v>
      </c>
    </row>
    <row r="274" spans="1:41" s="5" customFormat="1" ht="18" customHeight="1" x14ac:dyDescent="0.3">
      <c r="A274" s="5" t="str">
        <f t="shared" si="90"/>
        <v>04323</v>
      </c>
      <c r="B274" s="22">
        <v>4</v>
      </c>
      <c r="C274" s="23" t="s">
        <v>31</v>
      </c>
      <c r="D274" s="23">
        <v>4323</v>
      </c>
      <c r="E274" s="24" t="s">
        <v>987</v>
      </c>
      <c r="F274" s="25">
        <v>173.21582107088523</v>
      </c>
      <c r="G274" s="26">
        <v>1.6334268095524489</v>
      </c>
      <c r="H274" s="26">
        <v>1.2862994866509825</v>
      </c>
      <c r="I274" s="26">
        <f t="shared" si="91"/>
        <v>176.13554736708866</v>
      </c>
      <c r="J274" s="26">
        <v>36.920076799776275</v>
      </c>
      <c r="K274" s="26">
        <v>46.311949343187976</v>
      </c>
      <c r="L274" s="26">
        <f t="shared" si="92"/>
        <v>83.232026142964258</v>
      </c>
      <c r="M274" s="26">
        <v>36.700461590973639</v>
      </c>
      <c r="N274" s="26">
        <v>19.462138583729647</v>
      </c>
      <c r="O274" s="26">
        <v>2.3333948184046989</v>
      </c>
      <c r="P274" s="26">
        <v>0</v>
      </c>
      <c r="Q274" s="26">
        <f t="shared" si="88"/>
        <v>58.495994993107985</v>
      </c>
      <c r="R274" s="27">
        <v>2.8875730667192347</v>
      </c>
      <c r="S274" s="143">
        <f t="shared" si="93"/>
        <v>320.75114156988013</v>
      </c>
      <c r="T274" s="140" t="str">
        <f t="shared" si="94"/>
        <v>04323</v>
      </c>
      <c r="U274" s="5" t="str">
        <f t="shared" si="89"/>
        <v>宮城県柴田町</v>
      </c>
      <c r="V274" s="21">
        <f t="shared" si="95"/>
        <v>0.54003181476798501</v>
      </c>
      <c r="W274" s="21">
        <f t="shared" si="95"/>
        <v>5.0925050540984087E-3</v>
      </c>
      <c r="X274" s="21">
        <f t="shared" si="95"/>
        <v>4.0102725133115205E-3</v>
      </c>
      <c r="Y274" s="21">
        <f t="shared" si="96"/>
        <v>0.11510505190745431</v>
      </c>
      <c r="Z274" s="21">
        <f t="shared" si="96"/>
        <v>0.14438592210933182</v>
      </c>
      <c r="AA274" s="21">
        <f t="shared" si="97"/>
        <v>0.11442036156550335</v>
      </c>
      <c r="AB274" s="21">
        <f t="shared" si="97"/>
        <v>6.0676755469908583E-2</v>
      </c>
      <c r="AC274" s="21">
        <f t="shared" si="97"/>
        <v>7.2747825837319305E-3</v>
      </c>
      <c r="AD274" s="21">
        <f t="shared" si="97"/>
        <v>0</v>
      </c>
      <c r="AE274" s="21">
        <f t="shared" si="98"/>
        <v>9.0025340286751139E-3</v>
      </c>
      <c r="AF274" s="137">
        <f>VLOOKUP(T274,人口!$A$2:$E$1748,5,0)</f>
        <v>37597</v>
      </c>
      <c r="AG274" s="14">
        <f t="shared" si="99"/>
        <v>0</v>
      </c>
      <c r="AH274" s="14">
        <f t="shared" si="100"/>
        <v>0</v>
      </c>
      <c r="AI274" s="14">
        <f t="shared" si="101"/>
        <v>0</v>
      </c>
      <c r="AJ274" s="14">
        <f t="shared" si="102"/>
        <v>1</v>
      </c>
      <c r="AK274" s="14">
        <f t="shared" si="103"/>
        <v>0</v>
      </c>
      <c r="AL274" s="14">
        <f t="shared" si="104"/>
        <v>0</v>
      </c>
      <c r="AM274" s="14">
        <f t="shared" si="105"/>
        <v>0</v>
      </c>
      <c r="AN274" s="14">
        <f t="shared" si="106"/>
        <v>0</v>
      </c>
      <c r="AO274" s="5" t="str">
        <f t="shared" si="107"/>
        <v>3万～10万人未満の市町村平均</v>
      </c>
    </row>
    <row r="275" spans="1:41" s="5" customFormat="1" ht="18" customHeight="1" x14ac:dyDescent="0.3">
      <c r="A275" s="5" t="str">
        <f t="shared" si="90"/>
        <v>04324</v>
      </c>
      <c r="B275" s="22">
        <v>4</v>
      </c>
      <c r="C275" s="23" t="s">
        <v>31</v>
      </c>
      <c r="D275" s="23">
        <v>4324</v>
      </c>
      <c r="E275" s="24" t="s">
        <v>1032</v>
      </c>
      <c r="F275" s="25">
        <v>16.637518472016367</v>
      </c>
      <c r="G275" s="26">
        <v>1.0323087509005073</v>
      </c>
      <c r="H275" s="26">
        <v>8.3329836309128869</v>
      </c>
      <c r="I275" s="26">
        <f t="shared" si="91"/>
        <v>26.002810853829764</v>
      </c>
      <c r="J275" s="26">
        <v>10.267470064522977</v>
      </c>
      <c r="K275" s="26">
        <v>9.8583974005990562</v>
      </c>
      <c r="L275" s="26">
        <f t="shared" si="92"/>
        <v>20.125867465122035</v>
      </c>
      <c r="M275" s="26">
        <v>9.9494572558407572</v>
      </c>
      <c r="N275" s="26">
        <v>10.715001885282057</v>
      </c>
      <c r="O275" s="26">
        <v>0.53901997494068177</v>
      </c>
      <c r="P275" s="26">
        <v>0</v>
      </c>
      <c r="Q275" s="26">
        <f t="shared" si="88"/>
        <v>21.203479116063495</v>
      </c>
      <c r="R275" s="27">
        <v>0.83933794130233752</v>
      </c>
      <c r="S275" s="143">
        <f t="shared" si="93"/>
        <v>68.171495376317623</v>
      </c>
      <c r="T275" s="140" t="str">
        <f t="shared" si="94"/>
        <v>04324</v>
      </c>
      <c r="U275" s="5" t="str">
        <f t="shared" si="89"/>
        <v>宮城県川崎町</v>
      </c>
      <c r="V275" s="21">
        <f t="shared" si="95"/>
        <v>0.24405388762817345</v>
      </c>
      <c r="W275" s="21">
        <f t="shared" si="95"/>
        <v>1.5142820987012195E-2</v>
      </c>
      <c r="X275" s="21">
        <f t="shared" si="95"/>
        <v>0.12223559986345431</v>
      </c>
      <c r="Y275" s="21">
        <f t="shared" si="96"/>
        <v>0.15061236383102483</v>
      </c>
      <c r="Z275" s="21">
        <f t="shared" si="96"/>
        <v>0.14461172292288904</v>
      </c>
      <c r="AA275" s="21">
        <f t="shared" si="97"/>
        <v>0.14594746970002861</v>
      </c>
      <c r="AB275" s="21">
        <f t="shared" si="97"/>
        <v>0.15717715778616154</v>
      </c>
      <c r="AC275" s="21">
        <f t="shared" si="97"/>
        <v>7.9068234012647769E-3</v>
      </c>
      <c r="AD275" s="21">
        <f t="shared" si="97"/>
        <v>0</v>
      </c>
      <c r="AE275" s="21">
        <f t="shared" si="98"/>
        <v>1.2312153879991293E-2</v>
      </c>
      <c r="AF275" s="137">
        <f>VLOOKUP(T275,人口!$A$2:$E$1748,5,0)</f>
        <v>8685</v>
      </c>
      <c r="AG275" s="14">
        <f t="shared" si="99"/>
        <v>0</v>
      </c>
      <c r="AH275" s="14">
        <f t="shared" si="100"/>
        <v>1</v>
      </c>
      <c r="AI275" s="14">
        <f t="shared" si="101"/>
        <v>0</v>
      </c>
      <c r="AJ275" s="14">
        <f t="shared" si="102"/>
        <v>0</v>
      </c>
      <c r="AK275" s="14">
        <f t="shared" si="103"/>
        <v>0</v>
      </c>
      <c r="AL275" s="14">
        <f t="shared" si="104"/>
        <v>0</v>
      </c>
      <c r="AM275" s="14">
        <f t="shared" si="105"/>
        <v>0</v>
      </c>
      <c r="AN275" s="14">
        <f t="shared" si="106"/>
        <v>0</v>
      </c>
      <c r="AO275" s="5" t="str">
        <f t="shared" si="107"/>
        <v>5千～1万人未満の市町村平均</v>
      </c>
    </row>
    <row r="276" spans="1:41" s="5" customFormat="1" ht="18" customHeight="1" x14ac:dyDescent="0.3">
      <c r="A276" s="5" t="str">
        <f t="shared" si="90"/>
        <v>04341</v>
      </c>
      <c r="B276" s="22">
        <v>4</v>
      </c>
      <c r="C276" s="23" t="s">
        <v>31</v>
      </c>
      <c r="D276" s="23">
        <v>4341</v>
      </c>
      <c r="E276" s="24" t="s">
        <v>1077</v>
      </c>
      <c r="F276" s="25">
        <v>31.319208019105293</v>
      </c>
      <c r="G276" s="26">
        <v>1.2340974985045161</v>
      </c>
      <c r="H276" s="26">
        <v>4.8096415587819346</v>
      </c>
      <c r="I276" s="26">
        <f t="shared" si="91"/>
        <v>37.362947076391741</v>
      </c>
      <c r="J276" s="26">
        <v>8.76892992679789</v>
      </c>
      <c r="K276" s="26">
        <v>14.830000954742752</v>
      </c>
      <c r="L276" s="26">
        <f t="shared" si="92"/>
        <v>23.598930881540642</v>
      </c>
      <c r="M276" s="26">
        <v>14.153027342654937</v>
      </c>
      <c r="N276" s="26">
        <v>17.576067304416416</v>
      </c>
      <c r="O276" s="26">
        <v>0.82494571179177223</v>
      </c>
      <c r="P276" s="26">
        <v>0</v>
      </c>
      <c r="Q276" s="26">
        <f t="shared" si="88"/>
        <v>32.554040358863126</v>
      </c>
      <c r="R276" s="27">
        <v>1.1583789530595372</v>
      </c>
      <c r="S276" s="143">
        <f t="shared" si="93"/>
        <v>94.674297269855046</v>
      </c>
      <c r="T276" s="140" t="str">
        <f t="shared" si="94"/>
        <v>04341</v>
      </c>
      <c r="U276" s="5" t="str">
        <f t="shared" si="89"/>
        <v>宮城県丸森町</v>
      </c>
      <c r="V276" s="21">
        <f t="shared" si="95"/>
        <v>0.33081003949608978</v>
      </c>
      <c r="W276" s="21">
        <f t="shared" si="95"/>
        <v>1.3035190480336011E-2</v>
      </c>
      <c r="X276" s="21">
        <f t="shared" si="95"/>
        <v>5.0801977912471478E-2</v>
      </c>
      <c r="Y276" s="21">
        <f t="shared" si="96"/>
        <v>9.2622075681252275E-2</v>
      </c>
      <c r="Z276" s="21">
        <f t="shared" si="96"/>
        <v>0.15664231351485011</v>
      </c>
      <c r="AA276" s="21">
        <f t="shared" si="97"/>
        <v>0.14949176017978599</v>
      </c>
      <c r="AB276" s="21">
        <f t="shared" si="97"/>
        <v>0.18564771866558927</v>
      </c>
      <c r="AC276" s="21">
        <f t="shared" si="97"/>
        <v>8.7135129130178467E-3</v>
      </c>
      <c r="AD276" s="21">
        <f t="shared" si="97"/>
        <v>0</v>
      </c>
      <c r="AE276" s="21">
        <f t="shared" si="98"/>
        <v>1.2235411156607265E-2</v>
      </c>
      <c r="AF276" s="137">
        <f>VLOOKUP(T276,人口!$A$2:$E$1748,5,0)</f>
        <v>13292</v>
      </c>
      <c r="AG276" s="14">
        <f t="shared" si="99"/>
        <v>0</v>
      </c>
      <c r="AH276" s="14">
        <f t="shared" si="100"/>
        <v>0</v>
      </c>
      <c r="AI276" s="14">
        <f t="shared" si="101"/>
        <v>1</v>
      </c>
      <c r="AJ276" s="14">
        <f t="shared" si="102"/>
        <v>0</v>
      </c>
      <c r="AK276" s="14">
        <f t="shared" si="103"/>
        <v>0</v>
      </c>
      <c r="AL276" s="14">
        <f t="shared" si="104"/>
        <v>0</v>
      </c>
      <c r="AM276" s="14">
        <f t="shared" si="105"/>
        <v>0</v>
      </c>
      <c r="AN276" s="14">
        <f t="shared" si="106"/>
        <v>0</v>
      </c>
      <c r="AO276" s="5" t="str">
        <f t="shared" si="107"/>
        <v>1万～3万人未満の市町村平均</v>
      </c>
    </row>
    <row r="277" spans="1:41" s="5" customFormat="1" ht="18" customHeight="1" x14ac:dyDescent="0.3">
      <c r="A277" s="5" t="str">
        <f t="shared" si="90"/>
        <v>04361</v>
      </c>
      <c r="B277" s="22">
        <v>4</v>
      </c>
      <c r="C277" s="23" t="s">
        <v>31</v>
      </c>
      <c r="D277" s="23">
        <v>4361</v>
      </c>
      <c r="E277" s="24" t="s">
        <v>1117</v>
      </c>
      <c r="F277" s="25">
        <v>74.977874660203199</v>
      </c>
      <c r="G277" s="26">
        <v>2.29189535436553</v>
      </c>
      <c r="H277" s="26">
        <v>3.6351942014049503</v>
      </c>
      <c r="I277" s="26">
        <f t="shared" si="91"/>
        <v>80.904964215973692</v>
      </c>
      <c r="J277" s="26">
        <v>25.495766683877619</v>
      </c>
      <c r="K277" s="26">
        <v>36.702132120296106</v>
      </c>
      <c r="L277" s="26">
        <f t="shared" si="92"/>
        <v>62.197898804173725</v>
      </c>
      <c r="M277" s="26">
        <v>34.967145489292214</v>
      </c>
      <c r="N277" s="26">
        <v>29.830719213627642</v>
      </c>
      <c r="O277" s="26">
        <v>2.0839002531471813</v>
      </c>
      <c r="P277" s="26">
        <v>0</v>
      </c>
      <c r="Q277" s="26">
        <f t="shared" si="88"/>
        <v>66.88176495606703</v>
      </c>
      <c r="R277" s="27">
        <v>4.3350747696435574</v>
      </c>
      <c r="S277" s="143">
        <f t="shared" si="93"/>
        <v>214.31970274585802</v>
      </c>
      <c r="T277" s="140" t="str">
        <f t="shared" si="94"/>
        <v>04361</v>
      </c>
      <c r="U277" s="5" t="str">
        <f t="shared" si="89"/>
        <v>宮城県亘理町</v>
      </c>
      <c r="V277" s="21">
        <f t="shared" si="95"/>
        <v>0.34984125910771979</v>
      </c>
      <c r="W277" s="21">
        <f t="shared" si="95"/>
        <v>1.0693815477540473E-2</v>
      </c>
      <c r="X277" s="21">
        <f t="shared" si="95"/>
        <v>1.6961549287494077E-2</v>
      </c>
      <c r="Y277" s="21">
        <f t="shared" si="96"/>
        <v>0.11896137572620048</v>
      </c>
      <c r="Z277" s="21">
        <f t="shared" si="96"/>
        <v>0.17124945420355395</v>
      </c>
      <c r="AA277" s="21">
        <f t="shared" si="97"/>
        <v>0.16315413394706191</v>
      </c>
      <c r="AB277" s="21">
        <f t="shared" si="97"/>
        <v>0.13918794600513767</v>
      </c>
      <c r="AC277" s="21">
        <f t="shared" si="97"/>
        <v>9.7233256039846536E-3</v>
      </c>
      <c r="AD277" s="21">
        <f t="shared" si="97"/>
        <v>0</v>
      </c>
      <c r="AE277" s="21">
        <f t="shared" si="98"/>
        <v>2.0227140641306894E-2</v>
      </c>
      <c r="AF277" s="137">
        <f>VLOOKUP(T277,人口!$A$2:$E$1748,5,0)</f>
        <v>33577</v>
      </c>
      <c r="AG277" s="14">
        <f t="shared" si="99"/>
        <v>0</v>
      </c>
      <c r="AH277" s="14">
        <f t="shared" si="100"/>
        <v>0</v>
      </c>
      <c r="AI277" s="14">
        <f t="shared" si="101"/>
        <v>0</v>
      </c>
      <c r="AJ277" s="14">
        <f t="shared" si="102"/>
        <v>1</v>
      </c>
      <c r="AK277" s="14">
        <f t="shared" si="103"/>
        <v>0</v>
      </c>
      <c r="AL277" s="14">
        <f t="shared" si="104"/>
        <v>0</v>
      </c>
      <c r="AM277" s="14">
        <f t="shared" si="105"/>
        <v>0</v>
      </c>
      <c r="AN277" s="14">
        <f t="shared" si="106"/>
        <v>0</v>
      </c>
      <c r="AO277" s="5" t="str">
        <f t="shared" si="107"/>
        <v>3万～10万人未満の市町村平均</v>
      </c>
    </row>
    <row r="278" spans="1:41" s="5" customFormat="1" ht="18" customHeight="1" x14ac:dyDescent="0.3">
      <c r="A278" s="5" t="str">
        <f t="shared" si="90"/>
        <v>04362</v>
      </c>
      <c r="B278" s="22">
        <v>4</v>
      </c>
      <c r="C278" s="23" t="s">
        <v>31</v>
      </c>
      <c r="D278" s="23">
        <v>4362</v>
      </c>
      <c r="E278" s="24" t="s">
        <v>1155</v>
      </c>
      <c r="F278" s="25">
        <v>21.298326654305981</v>
      </c>
      <c r="G278" s="26">
        <v>1.0323087509005073</v>
      </c>
      <c r="H278" s="26">
        <v>5.8722367868849199</v>
      </c>
      <c r="I278" s="26">
        <f t="shared" si="91"/>
        <v>28.202872192091409</v>
      </c>
      <c r="J278" s="26">
        <v>10.46919662152443</v>
      </c>
      <c r="K278" s="26">
        <v>14.005299659290682</v>
      </c>
      <c r="L278" s="26">
        <f t="shared" si="92"/>
        <v>24.47449628081511</v>
      </c>
      <c r="M278" s="26">
        <v>13.443147653628387</v>
      </c>
      <c r="N278" s="26">
        <v>13.645148337072255</v>
      </c>
      <c r="O278" s="26">
        <v>0.75884827099593721</v>
      </c>
      <c r="P278" s="26">
        <v>0</v>
      </c>
      <c r="Q278" s="26">
        <f t="shared" si="88"/>
        <v>27.847144261696581</v>
      </c>
      <c r="R278" s="27">
        <v>1.7691806159598222</v>
      </c>
      <c r="S278" s="143">
        <f t="shared" si="93"/>
        <v>82.293693350562933</v>
      </c>
      <c r="T278" s="140" t="str">
        <f t="shared" si="94"/>
        <v>04362</v>
      </c>
      <c r="U278" s="5" t="str">
        <f t="shared" si="89"/>
        <v>宮城県山元町</v>
      </c>
      <c r="V278" s="21">
        <f t="shared" si="95"/>
        <v>0.2588087347541595</v>
      </c>
      <c r="W278" s="21">
        <f t="shared" si="95"/>
        <v>1.2544202464008693E-2</v>
      </c>
      <c r="X278" s="21">
        <f t="shared" si="95"/>
        <v>7.1357069391329617E-2</v>
      </c>
      <c r="Y278" s="21">
        <f t="shared" si="96"/>
        <v>0.12721748405344618</v>
      </c>
      <c r="Z278" s="21">
        <f t="shared" si="96"/>
        <v>0.17018679183141655</v>
      </c>
      <c r="AA278" s="21">
        <f t="shared" si="97"/>
        <v>0.16335574582078746</v>
      </c>
      <c r="AB278" s="21">
        <f t="shared" si="97"/>
        <v>0.16581037721742883</v>
      </c>
      <c r="AC278" s="21">
        <f t="shared" si="97"/>
        <v>9.2212202430059769E-3</v>
      </c>
      <c r="AD278" s="21">
        <f t="shared" si="97"/>
        <v>0</v>
      </c>
      <c r="AE278" s="21">
        <f t="shared" si="98"/>
        <v>2.1498374224417041E-2</v>
      </c>
      <c r="AF278" s="137">
        <f>VLOOKUP(T278,人口!$A$2:$E$1748,5,0)</f>
        <v>12227</v>
      </c>
      <c r="AG278" s="14">
        <f t="shared" si="99"/>
        <v>0</v>
      </c>
      <c r="AH278" s="14">
        <f t="shared" si="100"/>
        <v>0</v>
      </c>
      <c r="AI278" s="14">
        <f t="shared" si="101"/>
        <v>1</v>
      </c>
      <c r="AJ278" s="14">
        <f t="shared" si="102"/>
        <v>0</v>
      </c>
      <c r="AK278" s="14">
        <f t="shared" si="103"/>
        <v>0</v>
      </c>
      <c r="AL278" s="14">
        <f t="shared" si="104"/>
        <v>0</v>
      </c>
      <c r="AM278" s="14">
        <f t="shared" si="105"/>
        <v>0</v>
      </c>
      <c r="AN278" s="14">
        <f t="shared" si="106"/>
        <v>0</v>
      </c>
      <c r="AO278" s="5" t="str">
        <f t="shared" si="107"/>
        <v>1万～3万人未満の市町村平均</v>
      </c>
    </row>
    <row r="279" spans="1:41" s="5" customFormat="1" ht="18" customHeight="1" x14ac:dyDescent="0.3">
      <c r="A279" s="5" t="str">
        <f t="shared" si="90"/>
        <v>04401</v>
      </c>
      <c r="B279" s="22">
        <v>4</v>
      </c>
      <c r="C279" s="23" t="s">
        <v>31</v>
      </c>
      <c r="D279" s="23">
        <v>4401</v>
      </c>
      <c r="E279" s="24" t="s">
        <v>1194</v>
      </c>
      <c r="F279" s="25">
        <v>4.0353355749966093</v>
      </c>
      <c r="G279" s="26">
        <v>0.70732266265405142</v>
      </c>
      <c r="H279" s="26">
        <v>3.2437117489459557</v>
      </c>
      <c r="I279" s="26">
        <f t="shared" si="91"/>
        <v>7.9863699865966158</v>
      </c>
      <c r="J279" s="26">
        <v>17.809573175271208</v>
      </c>
      <c r="K279" s="26">
        <v>16.47647907296799</v>
      </c>
      <c r="L279" s="26">
        <f t="shared" si="92"/>
        <v>34.286052248239201</v>
      </c>
      <c r="M279" s="26">
        <v>12.566143822566435</v>
      </c>
      <c r="N279" s="26">
        <v>8.179390752123707</v>
      </c>
      <c r="O279" s="26">
        <v>0.86243195990509081</v>
      </c>
      <c r="P279" s="26">
        <v>51.964836200637023</v>
      </c>
      <c r="Q279" s="26">
        <f t="shared" si="88"/>
        <v>73.572802735232258</v>
      </c>
      <c r="R279" s="27">
        <v>2.3096186370645553</v>
      </c>
      <c r="S279" s="143">
        <f t="shared" si="93"/>
        <v>118.15484360713263</v>
      </c>
      <c r="T279" s="140" t="str">
        <f t="shared" si="94"/>
        <v>04401</v>
      </c>
      <c r="U279" s="5" t="str">
        <f t="shared" si="89"/>
        <v>宮城県松島町</v>
      </c>
      <c r="V279" s="21">
        <f t="shared" si="95"/>
        <v>3.4152942459254453E-2</v>
      </c>
      <c r="W279" s="21">
        <f t="shared" si="95"/>
        <v>5.9864042900002841E-3</v>
      </c>
      <c r="X279" s="21">
        <f t="shared" si="95"/>
        <v>2.7453057783491011E-2</v>
      </c>
      <c r="Y279" s="21">
        <f t="shared" si="96"/>
        <v>0.15073079216700094</v>
      </c>
      <c r="Z279" s="21">
        <f t="shared" si="96"/>
        <v>0.1394481899341565</v>
      </c>
      <c r="AA279" s="21">
        <f t="shared" si="97"/>
        <v>0.1063531839993723</v>
      </c>
      <c r="AB279" s="21">
        <f t="shared" si="97"/>
        <v>6.92260300332702E-2</v>
      </c>
      <c r="AC279" s="21">
        <f t="shared" si="97"/>
        <v>7.2991672078437627E-3</v>
      </c>
      <c r="AD279" s="21">
        <f t="shared" si="97"/>
        <v>0.43980284357551358</v>
      </c>
      <c r="AE279" s="21">
        <f t="shared" si="98"/>
        <v>1.9547388550096908E-2</v>
      </c>
      <c r="AF279" s="137">
        <f>VLOOKUP(T279,人口!$A$2:$E$1748,5,0)</f>
        <v>13896</v>
      </c>
      <c r="AG279" s="14">
        <f t="shared" si="99"/>
        <v>0</v>
      </c>
      <c r="AH279" s="14">
        <f t="shared" si="100"/>
        <v>0</v>
      </c>
      <c r="AI279" s="14">
        <f t="shared" si="101"/>
        <v>1</v>
      </c>
      <c r="AJ279" s="14">
        <f t="shared" si="102"/>
        <v>0</v>
      </c>
      <c r="AK279" s="14">
        <f t="shared" si="103"/>
        <v>0</v>
      </c>
      <c r="AL279" s="14">
        <f t="shared" si="104"/>
        <v>0</v>
      </c>
      <c r="AM279" s="14">
        <f t="shared" si="105"/>
        <v>0</v>
      </c>
      <c r="AN279" s="14">
        <f t="shared" si="106"/>
        <v>0</v>
      </c>
      <c r="AO279" s="5" t="str">
        <f t="shared" si="107"/>
        <v>1万～3万人未満の市町村平均</v>
      </c>
    </row>
    <row r="280" spans="1:41" s="5" customFormat="1" ht="18" customHeight="1" x14ac:dyDescent="0.3">
      <c r="A280" s="5" t="str">
        <f t="shared" si="90"/>
        <v>04404</v>
      </c>
      <c r="B280" s="22">
        <v>4</v>
      </c>
      <c r="C280" s="23" t="s">
        <v>31</v>
      </c>
      <c r="D280" s="23">
        <v>4404</v>
      </c>
      <c r="E280" s="24" t="s">
        <v>1235</v>
      </c>
      <c r="F280" s="25">
        <v>1.7068539640795968</v>
      </c>
      <c r="G280" s="26">
        <v>0.90698731817801792</v>
      </c>
      <c r="H280" s="26">
        <v>0.72703884028099008</v>
      </c>
      <c r="I280" s="26">
        <f t="shared" si="91"/>
        <v>3.3408801225386044</v>
      </c>
      <c r="J280" s="26">
        <v>9.3946939403534202</v>
      </c>
      <c r="K280" s="26">
        <v>19.681701129051216</v>
      </c>
      <c r="L280" s="26">
        <f t="shared" si="92"/>
        <v>29.076395069404636</v>
      </c>
      <c r="M280" s="26">
        <v>18.743370443893902</v>
      </c>
      <c r="N280" s="26">
        <v>10.123198907334281</v>
      </c>
      <c r="O280" s="26">
        <v>1.1615771849153482</v>
      </c>
      <c r="P280" s="26">
        <v>0</v>
      </c>
      <c r="Q280" s="26">
        <f t="shared" si="88"/>
        <v>30.028146536143531</v>
      </c>
      <c r="R280" s="27">
        <v>2.7841101055614415</v>
      </c>
      <c r="S280" s="143">
        <f t="shared" si="93"/>
        <v>65.22953183364821</v>
      </c>
      <c r="T280" s="140" t="str">
        <f t="shared" si="94"/>
        <v>04404</v>
      </c>
      <c r="U280" s="5" t="str">
        <f t="shared" si="89"/>
        <v>宮城県七ヶ浜町</v>
      </c>
      <c r="V280" s="21">
        <f t="shared" si="95"/>
        <v>2.6166889690891936E-2</v>
      </c>
      <c r="W280" s="21">
        <f t="shared" si="95"/>
        <v>1.3904550480157742E-2</v>
      </c>
      <c r="X280" s="21">
        <f t="shared" si="95"/>
        <v>1.1145854030274552E-2</v>
      </c>
      <c r="Y280" s="21">
        <f t="shared" si="96"/>
        <v>0.14402516277921884</v>
      </c>
      <c r="Z280" s="21">
        <f t="shared" si="96"/>
        <v>0.30172991551195749</v>
      </c>
      <c r="AA280" s="21">
        <f t="shared" si="97"/>
        <v>0.28734485618713673</v>
      </c>
      <c r="AB280" s="21">
        <f t="shared" si="97"/>
        <v>0.15519349323479734</v>
      </c>
      <c r="AC280" s="21">
        <f t="shared" si="97"/>
        <v>1.7807535210856082E-2</v>
      </c>
      <c r="AD280" s="21">
        <f t="shared" si="97"/>
        <v>0</v>
      </c>
      <c r="AE280" s="21">
        <f t="shared" si="98"/>
        <v>4.2681742874709355E-2</v>
      </c>
      <c r="AF280" s="137">
        <f>VLOOKUP(T280,人口!$A$2:$E$1748,5,0)</f>
        <v>18716</v>
      </c>
      <c r="AG280" s="14">
        <f t="shared" si="99"/>
        <v>0</v>
      </c>
      <c r="AH280" s="14">
        <f t="shared" si="100"/>
        <v>0</v>
      </c>
      <c r="AI280" s="14">
        <f t="shared" si="101"/>
        <v>1</v>
      </c>
      <c r="AJ280" s="14">
        <f t="shared" si="102"/>
        <v>0</v>
      </c>
      <c r="AK280" s="14">
        <f t="shared" si="103"/>
        <v>0</v>
      </c>
      <c r="AL280" s="14">
        <f t="shared" si="104"/>
        <v>0</v>
      </c>
      <c r="AM280" s="14">
        <f t="shared" si="105"/>
        <v>0</v>
      </c>
      <c r="AN280" s="14">
        <f t="shared" si="106"/>
        <v>0</v>
      </c>
      <c r="AO280" s="5" t="str">
        <f t="shared" si="107"/>
        <v>1万～3万人未満の市町村平均</v>
      </c>
    </row>
    <row r="281" spans="1:41" s="5" customFormat="1" ht="18" customHeight="1" x14ac:dyDescent="0.3">
      <c r="A281" s="5" t="str">
        <f t="shared" si="90"/>
        <v>04406</v>
      </c>
      <c r="B281" s="22">
        <v>4</v>
      </c>
      <c r="C281" s="23" t="s">
        <v>31</v>
      </c>
      <c r="D281" s="23">
        <v>4406</v>
      </c>
      <c r="E281" s="24" t="s">
        <v>1273</v>
      </c>
      <c r="F281" s="25">
        <v>41.150066811016266</v>
      </c>
      <c r="G281" s="26">
        <v>2.2961435385256141</v>
      </c>
      <c r="H281" s="26">
        <v>0</v>
      </c>
      <c r="I281" s="26">
        <f t="shared" si="91"/>
        <v>43.446210349541879</v>
      </c>
      <c r="J281" s="26">
        <v>37.512905865249941</v>
      </c>
      <c r="K281" s="26">
        <v>39.337082003992265</v>
      </c>
      <c r="L281" s="26">
        <f t="shared" si="92"/>
        <v>76.849987869242199</v>
      </c>
      <c r="M281" s="26">
        <v>35.734324884159477</v>
      </c>
      <c r="N281" s="26">
        <v>16.820676511426168</v>
      </c>
      <c r="O281" s="26">
        <v>2.2398653880954753</v>
      </c>
      <c r="P281" s="26">
        <v>0</v>
      </c>
      <c r="Q281" s="26">
        <f t="shared" si="88"/>
        <v>54.794866783681123</v>
      </c>
      <c r="R281" s="27">
        <v>5.2641914630346971</v>
      </c>
      <c r="S281" s="143">
        <f t="shared" si="93"/>
        <v>180.35525646549991</v>
      </c>
      <c r="T281" s="140" t="str">
        <f t="shared" si="94"/>
        <v>04406</v>
      </c>
      <c r="U281" s="5" t="str">
        <f t="shared" si="89"/>
        <v>宮城県利府町</v>
      </c>
      <c r="V281" s="21">
        <f t="shared" si="95"/>
        <v>0.22816117266251038</v>
      </c>
      <c r="W281" s="21">
        <f t="shared" si="95"/>
        <v>1.2731226045329279E-2</v>
      </c>
      <c r="X281" s="21">
        <f t="shared" si="95"/>
        <v>0</v>
      </c>
      <c r="Y281" s="21">
        <f t="shared" si="96"/>
        <v>0.20799452480846198</v>
      </c>
      <c r="Z281" s="21">
        <f t="shared" si="96"/>
        <v>0.21810887453406183</v>
      </c>
      <c r="AA281" s="21">
        <f t="shared" si="97"/>
        <v>0.19813298256153175</v>
      </c>
      <c r="AB281" s="21">
        <f t="shared" si="97"/>
        <v>9.3264132363360244E-2</v>
      </c>
      <c r="AC281" s="21">
        <f t="shared" si="97"/>
        <v>1.2419185511922899E-2</v>
      </c>
      <c r="AD281" s="21">
        <f t="shared" si="97"/>
        <v>0</v>
      </c>
      <c r="AE281" s="21">
        <f t="shared" si="98"/>
        <v>2.9187901512821628E-2</v>
      </c>
      <c r="AF281" s="137">
        <f>VLOOKUP(T281,人口!$A$2:$E$1748,5,0)</f>
        <v>36090</v>
      </c>
      <c r="AG281" s="14">
        <f t="shared" si="99"/>
        <v>0</v>
      </c>
      <c r="AH281" s="14">
        <f t="shared" si="100"/>
        <v>0</v>
      </c>
      <c r="AI281" s="14">
        <f t="shared" si="101"/>
        <v>0</v>
      </c>
      <c r="AJ281" s="14">
        <f t="shared" si="102"/>
        <v>1</v>
      </c>
      <c r="AK281" s="14">
        <f t="shared" si="103"/>
        <v>0</v>
      </c>
      <c r="AL281" s="14">
        <f t="shared" si="104"/>
        <v>0</v>
      </c>
      <c r="AM281" s="14">
        <f t="shared" si="105"/>
        <v>0</v>
      </c>
      <c r="AN281" s="14">
        <f t="shared" si="106"/>
        <v>0</v>
      </c>
      <c r="AO281" s="5" t="str">
        <f t="shared" si="107"/>
        <v>3万～10万人未満の市町村平均</v>
      </c>
    </row>
    <row r="282" spans="1:41" s="5" customFormat="1" ht="18" customHeight="1" x14ac:dyDescent="0.3">
      <c r="A282" s="5" t="str">
        <f t="shared" si="90"/>
        <v>04421</v>
      </c>
      <c r="B282" s="22">
        <v>4</v>
      </c>
      <c r="C282" s="23" t="s">
        <v>31</v>
      </c>
      <c r="D282" s="23">
        <v>4421</v>
      </c>
      <c r="E282" s="24" t="s">
        <v>1308</v>
      </c>
      <c r="F282" s="25">
        <v>686.00242057638252</v>
      </c>
      <c r="G282" s="26">
        <v>2.6190055346920285</v>
      </c>
      <c r="H282" s="26">
        <v>12.751142737235826</v>
      </c>
      <c r="I282" s="26">
        <f t="shared" si="91"/>
        <v>701.37256884831038</v>
      </c>
      <c r="J282" s="26">
        <v>41.078113995112368</v>
      </c>
      <c r="K282" s="26">
        <v>34.997164548492705</v>
      </c>
      <c r="L282" s="26">
        <f t="shared" si="92"/>
        <v>76.075278543605066</v>
      </c>
      <c r="M282" s="26">
        <v>30.510501701681566</v>
      </c>
      <c r="N282" s="26">
        <v>28.854003729697574</v>
      </c>
      <c r="O282" s="26">
        <v>1.7748869595110668</v>
      </c>
      <c r="P282" s="26">
        <v>0</v>
      </c>
      <c r="Q282" s="26">
        <f t="shared" si="88"/>
        <v>61.139392390890208</v>
      </c>
      <c r="R282" s="27">
        <v>5.4368416295586197</v>
      </c>
      <c r="S282" s="143">
        <f t="shared" si="93"/>
        <v>844.02408141236435</v>
      </c>
      <c r="T282" s="140" t="str">
        <f t="shared" si="94"/>
        <v>04421</v>
      </c>
      <c r="U282" s="5" t="str">
        <f t="shared" si="89"/>
        <v>宮城県大和町</v>
      </c>
      <c r="V282" s="21">
        <f t="shared" si="95"/>
        <v>0.81277588600131745</v>
      </c>
      <c r="W282" s="21">
        <f t="shared" si="95"/>
        <v>3.1029985901699199E-3</v>
      </c>
      <c r="X282" s="21">
        <f t="shared" si="95"/>
        <v>1.5107557969078856E-2</v>
      </c>
      <c r="Y282" s="21">
        <f t="shared" si="96"/>
        <v>4.8669362521473906E-2</v>
      </c>
      <c r="Z282" s="21">
        <f t="shared" si="96"/>
        <v>4.1464651683787872E-2</v>
      </c>
      <c r="AA282" s="21">
        <f t="shared" si="97"/>
        <v>3.6148852116430395E-2</v>
      </c>
      <c r="AB282" s="21">
        <f t="shared" si="97"/>
        <v>3.4186232792569327E-2</v>
      </c>
      <c r="AC282" s="21">
        <f t="shared" si="97"/>
        <v>2.1028866339228435E-3</v>
      </c>
      <c r="AD282" s="21">
        <f t="shared" si="97"/>
        <v>0</v>
      </c>
      <c r="AE282" s="21">
        <f t="shared" si="98"/>
        <v>6.4415716912493461E-3</v>
      </c>
      <c r="AF282" s="137">
        <f>VLOOKUP(T282,人口!$A$2:$E$1748,5,0)</f>
        <v>28598</v>
      </c>
      <c r="AG282" s="14">
        <f t="shared" si="99"/>
        <v>0</v>
      </c>
      <c r="AH282" s="14">
        <f t="shared" si="100"/>
        <v>0</v>
      </c>
      <c r="AI282" s="14">
        <f t="shared" si="101"/>
        <v>1</v>
      </c>
      <c r="AJ282" s="14">
        <f t="shared" si="102"/>
        <v>0</v>
      </c>
      <c r="AK282" s="14">
        <f t="shared" si="103"/>
        <v>0</v>
      </c>
      <c r="AL282" s="14">
        <f t="shared" si="104"/>
        <v>0</v>
      </c>
      <c r="AM282" s="14">
        <f t="shared" si="105"/>
        <v>0</v>
      </c>
      <c r="AN282" s="14">
        <f t="shared" si="106"/>
        <v>0</v>
      </c>
      <c r="AO282" s="5" t="str">
        <f t="shared" si="107"/>
        <v>1万～3万人未満の市町村平均</v>
      </c>
    </row>
    <row r="283" spans="1:41" s="5" customFormat="1" ht="18" customHeight="1" x14ac:dyDescent="0.3">
      <c r="A283" s="5" t="str">
        <f t="shared" si="90"/>
        <v>04422</v>
      </c>
      <c r="B283" s="22">
        <v>4</v>
      </c>
      <c r="C283" s="23" t="s">
        <v>31</v>
      </c>
      <c r="D283" s="23">
        <v>4422</v>
      </c>
      <c r="E283" s="24" t="s">
        <v>1344</v>
      </c>
      <c r="F283" s="25">
        <v>39.782979553098329</v>
      </c>
      <c r="G283" s="26">
        <v>0.89211867361772257</v>
      </c>
      <c r="H283" s="26">
        <v>4.0266766538639454</v>
      </c>
      <c r="I283" s="26">
        <f t="shared" si="91"/>
        <v>44.701774880579997</v>
      </c>
      <c r="J283" s="26">
        <v>7.7932320898724905</v>
      </c>
      <c r="K283" s="26">
        <v>8.1622032468323855</v>
      </c>
      <c r="L283" s="26">
        <f t="shared" si="92"/>
        <v>15.955435336704877</v>
      </c>
      <c r="M283" s="26">
        <v>9.247535859292082</v>
      </c>
      <c r="N283" s="26">
        <v>11.152839860836915</v>
      </c>
      <c r="O283" s="26">
        <v>0.49576183763110715</v>
      </c>
      <c r="P283" s="26">
        <v>0</v>
      </c>
      <c r="Q283" s="26">
        <f t="shared" si="88"/>
        <v>20.896137557760106</v>
      </c>
      <c r="R283" s="27">
        <v>1.8417833551305576</v>
      </c>
      <c r="S283" s="143">
        <f t="shared" si="93"/>
        <v>83.395131130175542</v>
      </c>
      <c r="T283" s="140" t="str">
        <f t="shared" si="94"/>
        <v>04422</v>
      </c>
      <c r="U283" s="5" t="str">
        <f t="shared" si="89"/>
        <v>宮城県大郷町</v>
      </c>
      <c r="V283" s="21">
        <f t="shared" si="95"/>
        <v>0.47704199290722538</v>
      </c>
      <c r="W283" s="21">
        <f t="shared" si="95"/>
        <v>1.0697491106826978E-2</v>
      </c>
      <c r="X283" s="21">
        <f t="shared" si="95"/>
        <v>4.8284313476029059E-2</v>
      </c>
      <c r="Y283" s="21">
        <f t="shared" si="96"/>
        <v>9.344948541069685E-2</v>
      </c>
      <c r="Z283" s="21">
        <f t="shared" si="96"/>
        <v>9.7873858296254765E-2</v>
      </c>
      <c r="AA283" s="21">
        <f t="shared" si="97"/>
        <v>0.1108881985551069</v>
      </c>
      <c r="AB283" s="21">
        <f t="shared" si="97"/>
        <v>0.13373490406086058</v>
      </c>
      <c r="AC283" s="21">
        <f t="shared" si="97"/>
        <v>5.9447335943059818E-3</v>
      </c>
      <c r="AD283" s="21">
        <f t="shared" si="97"/>
        <v>0</v>
      </c>
      <c r="AE283" s="21">
        <f t="shared" si="98"/>
        <v>2.2085022592693425E-2</v>
      </c>
      <c r="AF283" s="137">
        <f>VLOOKUP(T283,人口!$A$2:$E$1748,5,0)</f>
        <v>7988</v>
      </c>
      <c r="AG283" s="14">
        <f t="shared" si="99"/>
        <v>0</v>
      </c>
      <c r="AH283" s="14">
        <f t="shared" si="100"/>
        <v>1</v>
      </c>
      <c r="AI283" s="14">
        <f t="shared" si="101"/>
        <v>0</v>
      </c>
      <c r="AJ283" s="14">
        <f t="shared" si="102"/>
        <v>0</v>
      </c>
      <c r="AK283" s="14">
        <f t="shared" si="103"/>
        <v>0</v>
      </c>
      <c r="AL283" s="14">
        <f t="shared" si="104"/>
        <v>0</v>
      </c>
      <c r="AM283" s="14">
        <f t="shared" si="105"/>
        <v>0</v>
      </c>
      <c r="AN283" s="14">
        <f t="shared" si="106"/>
        <v>0</v>
      </c>
      <c r="AO283" s="5" t="str">
        <f t="shared" si="107"/>
        <v>5千～1万人未満の市町村平均</v>
      </c>
    </row>
    <row r="284" spans="1:41" s="5" customFormat="1" ht="18" customHeight="1" x14ac:dyDescent="0.3">
      <c r="A284" s="5" t="str">
        <f t="shared" si="90"/>
        <v>04216</v>
      </c>
      <c r="B284" s="22">
        <v>4</v>
      </c>
      <c r="C284" s="23" t="s">
        <v>31</v>
      </c>
      <c r="D284" s="23">
        <v>4216</v>
      </c>
      <c r="E284" s="24" t="s">
        <v>2558</v>
      </c>
      <c r="F284" s="25">
        <v>26.917576612511308</v>
      </c>
      <c r="G284" s="26">
        <v>3.1351599101422822</v>
      </c>
      <c r="H284" s="26">
        <v>1.3422255512879817</v>
      </c>
      <c r="I284" s="26">
        <f t="shared" si="91"/>
        <v>31.394962073941571</v>
      </c>
      <c r="J284" s="26">
        <v>46.553549113723257</v>
      </c>
      <c r="K284" s="26">
        <v>56.72599655277957</v>
      </c>
      <c r="L284" s="26">
        <f t="shared" si="92"/>
        <v>103.27954566650283</v>
      </c>
      <c r="M284" s="26">
        <v>49.220447317168386</v>
      </c>
      <c r="N284" s="26">
        <v>19.673840462019903</v>
      </c>
      <c r="O284" s="26">
        <v>3.2624827890278429</v>
      </c>
      <c r="P284" s="26">
        <v>0</v>
      </c>
      <c r="Q284" s="26">
        <f t="shared" si="88"/>
        <v>72.156770568216132</v>
      </c>
      <c r="R284" s="27">
        <v>0</v>
      </c>
      <c r="S284" s="143">
        <f t="shared" si="93"/>
        <v>206.83127830866053</v>
      </c>
      <c r="T284" s="140" t="str">
        <f t="shared" si="94"/>
        <v>04216</v>
      </c>
      <c r="U284" s="5" t="str">
        <f t="shared" si="89"/>
        <v>宮城県富谷市</v>
      </c>
      <c r="V284" s="21">
        <f t="shared" si="95"/>
        <v>0.13014267876999436</v>
      </c>
      <c r="W284" s="21">
        <f t="shared" si="95"/>
        <v>1.5158055086153793E-2</v>
      </c>
      <c r="X284" s="21">
        <f t="shared" si="95"/>
        <v>6.4894708492055937E-3</v>
      </c>
      <c r="Y284" s="21">
        <f t="shared" si="96"/>
        <v>0.22507983074131563</v>
      </c>
      <c r="Z284" s="21">
        <f t="shared" si="96"/>
        <v>0.2742621764785772</v>
      </c>
      <c r="AA284" s="21">
        <f t="shared" si="97"/>
        <v>0.237973906653109</v>
      </c>
      <c r="AB284" s="21">
        <f t="shared" si="97"/>
        <v>9.5120238210103014E-2</v>
      </c>
      <c r="AC284" s="21">
        <f t="shared" si="97"/>
        <v>1.5773643211541448E-2</v>
      </c>
      <c r="AD284" s="21">
        <f t="shared" si="97"/>
        <v>0</v>
      </c>
      <c r="AE284" s="21">
        <f t="shared" si="98"/>
        <v>0</v>
      </c>
      <c r="AF284" s="137">
        <f>VLOOKUP(T284,人口!$A$2:$E$1748,5,0)</f>
        <v>52567</v>
      </c>
      <c r="AG284" s="14">
        <f t="shared" si="99"/>
        <v>0</v>
      </c>
      <c r="AH284" s="14">
        <f t="shared" si="100"/>
        <v>0</v>
      </c>
      <c r="AI284" s="14">
        <f t="shared" si="101"/>
        <v>0</v>
      </c>
      <c r="AJ284" s="14">
        <f t="shared" si="102"/>
        <v>1</v>
      </c>
      <c r="AK284" s="14">
        <f t="shared" si="103"/>
        <v>0</v>
      </c>
      <c r="AL284" s="14">
        <f t="shared" si="104"/>
        <v>0</v>
      </c>
      <c r="AM284" s="14">
        <f t="shared" si="105"/>
        <v>0</v>
      </c>
      <c r="AN284" s="14">
        <f t="shared" si="106"/>
        <v>0</v>
      </c>
      <c r="AO284" s="5" t="str">
        <f t="shared" si="107"/>
        <v>3万～10万人未満の市町村平均</v>
      </c>
    </row>
    <row r="285" spans="1:41" s="5" customFormat="1" ht="18" customHeight="1" x14ac:dyDescent="0.3">
      <c r="A285" s="5" t="str">
        <f t="shared" si="90"/>
        <v>04424</v>
      </c>
      <c r="B285" s="22">
        <v>4</v>
      </c>
      <c r="C285" s="23" t="s">
        <v>31</v>
      </c>
      <c r="D285" s="23">
        <v>4424</v>
      </c>
      <c r="E285" s="24" t="s">
        <v>1407</v>
      </c>
      <c r="F285" s="25">
        <v>376.6434905325869</v>
      </c>
      <c r="G285" s="26">
        <v>0.78166588545552829</v>
      </c>
      <c r="H285" s="26">
        <v>2.8522292964869611</v>
      </c>
      <c r="I285" s="26">
        <f t="shared" si="91"/>
        <v>380.27738571452937</v>
      </c>
      <c r="J285" s="26">
        <v>14.808376031310802</v>
      </c>
      <c r="K285" s="26">
        <v>6.2262023333952516</v>
      </c>
      <c r="L285" s="26">
        <f t="shared" si="92"/>
        <v>21.034578364706054</v>
      </c>
      <c r="M285" s="26">
        <v>6.6929239738938389</v>
      </c>
      <c r="N285" s="26">
        <v>11.614734868015663</v>
      </c>
      <c r="O285" s="26">
        <v>0.37144899827518479</v>
      </c>
      <c r="P285" s="26">
        <v>0</v>
      </c>
      <c r="Q285" s="26">
        <f t="shared" si="88"/>
        <v>18.679107840184685</v>
      </c>
      <c r="R285" s="27">
        <v>1.8200456422108136</v>
      </c>
      <c r="S285" s="143">
        <f t="shared" si="93"/>
        <v>421.81111756163097</v>
      </c>
      <c r="T285" s="140" t="str">
        <f t="shared" si="94"/>
        <v>04424</v>
      </c>
      <c r="U285" s="5" t="str">
        <f t="shared" si="89"/>
        <v>宮城県大衡村</v>
      </c>
      <c r="V285" s="21">
        <f t="shared" si="95"/>
        <v>0.89291978056399945</v>
      </c>
      <c r="W285" s="21">
        <f t="shared" si="95"/>
        <v>1.8531182629185179E-3</v>
      </c>
      <c r="X285" s="21">
        <f t="shared" si="95"/>
        <v>6.7618637293746075E-3</v>
      </c>
      <c r="Y285" s="21">
        <f t="shared" si="96"/>
        <v>3.510665180404389E-2</v>
      </c>
      <c r="Z285" s="21">
        <f t="shared" si="96"/>
        <v>1.4760640661600245E-2</v>
      </c>
      <c r="AA285" s="21">
        <f t="shared" si="97"/>
        <v>1.586711135681703E-2</v>
      </c>
      <c r="AB285" s="21">
        <f t="shared" si="97"/>
        <v>2.7535392938804252E-2</v>
      </c>
      <c r="AC285" s="21">
        <f t="shared" si="97"/>
        <v>8.8060504526866167E-4</v>
      </c>
      <c r="AD285" s="21">
        <f t="shared" si="97"/>
        <v>0</v>
      </c>
      <c r="AE285" s="21">
        <f t="shared" si="98"/>
        <v>4.3148356371732807E-3</v>
      </c>
      <c r="AF285" s="137">
        <f>VLOOKUP(T285,人口!$A$2:$E$1748,5,0)</f>
        <v>5985</v>
      </c>
      <c r="AG285" s="14">
        <f t="shared" si="99"/>
        <v>0</v>
      </c>
      <c r="AH285" s="14">
        <f t="shared" si="100"/>
        <v>1</v>
      </c>
      <c r="AI285" s="14">
        <f t="shared" si="101"/>
        <v>0</v>
      </c>
      <c r="AJ285" s="14">
        <f t="shared" si="102"/>
        <v>0</v>
      </c>
      <c r="AK285" s="14">
        <f t="shared" si="103"/>
        <v>0</v>
      </c>
      <c r="AL285" s="14">
        <f t="shared" si="104"/>
        <v>0</v>
      </c>
      <c r="AM285" s="14">
        <f t="shared" si="105"/>
        <v>0</v>
      </c>
      <c r="AN285" s="14">
        <f t="shared" si="106"/>
        <v>0</v>
      </c>
      <c r="AO285" s="5" t="str">
        <f t="shared" si="107"/>
        <v>5千～1万人未満の市町村平均</v>
      </c>
    </row>
    <row r="286" spans="1:41" s="5" customFormat="1" ht="18" customHeight="1" x14ac:dyDescent="0.3">
      <c r="A286" s="5" t="str">
        <f t="shared" si="90"/>
        <v>04444</v>
      </c>
      <c r="B286" s="22">
        <v>4</v>
      </c>
      <c r="C286" s="23" t="s">
        <v>31</v>
      </c>
      <c r="D286" s="23">
        <v>4444</v>
      </c>
      <c r="E286" s="24" t="s">
        <v>1434</v>
      </c>
      <c r="F286" s="25">
        <v>26.573127647915179</v>
      </c>
      <c r="G286" s="26">
        <v>0.62023488737232135</v>
      </c>
      <c r="H286" s="26">
        <v>9.6192831175638691</v>
      </c>
      <c r="I286" s="26">
        <f t="shared" si="91"/>
        <v>36.812645652851366</v>
      </c>
      <c r="J286" s="26">
        <v>5.4136820909573826</v>
      </c>
      <c r="K286" s="26">
        <v>6.1355436803491017</v>
      </c>
      <c r="L286" s="26">
        <f t="shared" si="92"/>
        <v>11.549225771306485</v>
      </c>
      <c r="M286" s="26">
        <v>7.2929792267257003</v>
      </c>
      <c r="N286" s="26">
        <v>10.176124376906847</v>
      </c>
      <c r="O286" s="26">
        <v>0.42072727807977905</v>
      </c>
      <c r="P286" s="26">
        <v>0</v>
      </c>
      <c r="Q286" s="26">
        <f t="shared" si="88"/>
        <v>17.889830881712328</v>
      </c>
      <c r="R286" s="27">
        <v>1.1070446187032517</v>
      </c>
      <c r="S286" s="143">
        <f t="shared" si="93"/>
        <v>67.358746924573438</v>
      </c>
      <c r="T286" s="140" t="str">
        <f t="shared" si="94"/>
        <v>04444</v>
      </c>
      <c r="U286" s="5" t="str">
        <f t="shared" si="89"/>
        <v>宮城県色麻町</v>
      </c>
      <c r="V286" s="21">
        <f t="shared" si="95"/>
        <v>0.39450151407464679</v>
      </c>
      <c r="W286" s="21">
        <f t="shared" si="95"/>
        <v>9.207933871852517E-3</v>
      </c>
      <c r="X286" s="21">
        <f t="shared" si="95"/>
        <v>0.14280674087264852</v>
      </c>
      <c r="Y286" s="21">
        <f t="shared" si="96"/>
        <v>8.0370884823903893E-2</v>
      </c>
      <c r="Z286" s="21">
        <f t="shared" si="96"/>
        <v>9.1087556709146075E-2</v>
      </c>
      <c r="AA286" s="21">
        <f t="shared" si="97"/>
        <v>0.10827070810702859</v>
      </c>
      <c r="AB286" s="21">
        <f t="shared" si="97"/>
        <v>0.15107354043123464</v>
      </c>
      <c r="AC286" s="21">
        <f t="shared" si="97"/>
        <v>6.2460674713990519E-3</v>
      </c>
      <c r="AD286" s="21">
        <f t="shared" si="97"/>
        <v>0</v>
      </c>
      <c r="AE286" s="21">
        <f t="shared" si="98"/>
        <v>1.6435053638139845E-2</v>
      </c>
      <c r="AF286" s="137">
        <f>VLOOKUP(T286,人口!$A$2:$E$1748,5,0)</f>
        <v>6779</v>
      </c>
      <c r="AG286" s="14">
        <f t="shared" si="99"/>
        <v>0</v>
      </c>
      <c r="AH286" s="14">
        <f t="shared" si="100"/>
        <v>1</v>
      </c>
      <c r="AI286" s="14">
        <f t="shared" si="101"/>
        <v>0</v>
      </c>
      <c r="AJ286" s="14">
        <f t="shared" si="102"/>
        <v>0</v>
      </c>
      <c r="AK286" s="14">
        <f t="shared" si="103"/>
        <v>0</v>
      </c>
      <c r="AL286" s="14">
        <f t="shared" si="104"/>
        <v>0</v>
      </c>
      <c r="AM286" s="14">
        <f t="shared" si="105"/>
        <v>0</v>
      </c>
      <c r="AN286" s="14">
        <f t="shared" si="106"/>
        <v>0</v>
      </c>
      <c r="AO286" s="5" t="str">
        <f t="shared" si="107"/>
        <v>5千～1万人未満の市町村平均</v>
      </c>
    </row>
    <row r="287" spans="1:41" s="5" customFormat="1" ht="18" customHeight="1" x14ac:dyDescent="0.3">
      <c r="A287" s="5" t="str">
        <f t="shared" si="90"/>
        <v>04445</v>
      </c>
      <c r="B287" s="22">
        <v>4</v>
      </c>
      <c r="C287" s="23" t="s">
        <v>31</v>
      </c>
      <c r="D287" s="23">
        <v>4445</v>
      </c>
      <c r="E287" s="24" t="s">
        <v>1462</v>
      </c>
      <c r="F287" s="25">
        <v>84.882140247287808</v>
      </c>
      <c r="G287" s="26">
        <v>2.820794282296037</v>
      </c>
      <c r="H287" s="26">
        <v>12.080029961591835</v>
      </c>
      <c r="I287" s="26">
        <f t="shared" si="91"/>
        <v>99.782964491175676</v>
      </c>
      <c r="J287" s="26">
        <v>26.12976443445362</v>
      </c>
      <c r="K287" s="26">
        <v>23.825678915063936</v>
      </c>
      <c r="L287" s="26">
        <f t="shared" si="92"/>
        <v>49.955443349517552</v>
      </c>
      <c r="M287" s="26">
        <v>24.877622285840832</v>
      </c>
      <c r="N287" s="26">
        <v>29.2533504546542</v>
      </c>
      <c r="O287" s="26">
        <v>1.4269599612937425</v>
      </c>
      <c r="P287" s="26">
        <v>0</v>
      </c>
      <c r="Q287" s="26">
        <f t="shared" si="88"/>
        <v>55.557932701788772</v>
      </c>
      <c r="R287" s="27">
        <v>4.0585044443561955</v>
      </c>
      <c r="S287" s="143">
        <f t="shared" si="93"/>
        <v>209.35484498683823</v>
      </c>
      <c r="T287" s="140" t="str">
        <f t="shared" si="94"/>
        <v>04445</v>
      </c>
      <c r="U287" s="5" t="str">
        <f t="shared" si="89"/>
        <v>宮城県加美町</v>
      </c>
      <c r="V287" s="21">
        <f t="shared" si="95"/>
        <v>0.40544626637431869</v>
      </c>
      <c r="W287" s="21">
        <f t="shared" si="95"/>
        <v>1.3473747323465934E-2</v>
      </c>
      <c r="X287" s="21">
        <f t="shared" si="95"/>
        <v>5.7701219966279194E-2</v>
      </c>
      <c r="Y287" s="21">
        <f t="shared" si="96"/>
        <v>0.12481088955021008</v>
      </c>
      <c r="Z287" s="21">
        <f t="shared" si="96"/>
        <v>0.11380524256107764</v>
      </c>
      <c r="AA287" s="21">
        <f t="shared" si="97"/>
        <v>0.11882993339564148</v>
      </c>
      <c r="AB287" s="21">
        <f t="shared" si="97"/>
        <v>0.13973094559379939</v>
      </c>
      <c r="AC287" s="21">
        <f t="shared" si="97"/>
        <v>6.8159872840939167E-3</v>
      </c>
      <c r="AD287" s="21">
        <f t="shared" si="97"/>
        <v>0</v>
      </c>
      <c r="AE287" s="21">
        <f t="shared" si="98"/>
        <v>1.9385767951113558E-2</v>
      </c>
      <c r="AF287" s="137">
        <f>VLOOKUP(T287,人口!$A$2:$E$1748,5,0)</f>
        <v>22992</v>
      </c>
      <c r="AG287" s="14">
        <f t="shared" si="99"/>
        <v>0</v>
      </c>
      <c r="AH287" s="14">
        <f t="shared" si="100"/>
        <v>0</v>
      </c>
      <c r="AI287" s="14">
        <f t="shared" si="101"/>
        <v>1</v>
      </c>
      <c r="AJ287" s="14">
        <f t="shared" si="102"/>
        <v>0</v>
      </c>
      <c r="AK287" s="14">
        <f t="shared" si="103"/>
        <v>0</v>
      </c>
      <c r="AL287" s="14">
        <f t="shared" si="104"/>
        <v>0</v>
      </c>
      <c r="AM287" s="14">
        <f t="shared" si="105"/>
        <v>0</v>
      </c>
      <c r="AN287" s="14">
        <f t="shared" si="106"/>
        <v>0</v>
      </c>
      <c r="AO287" s="5" t="str">
        <f t="shared" si="107"/>
        <v>1万～3万人未満の市町村平均</v>
      </c>
    </row>
    <row r="288" spans="1:41" s="5" customFormat="1" ht="18" customHeight="1" x14ac:dyDescent="0.3">
      <c r="A288" s="5" t="str">
        <f t="shared" si="90"/>
        <v>04501</v>
      </c>
      <c r="B288" s="22">
        <v>4</v>
      </c>
      <c r="C288" s="23" t="s">
        <v>31</v>
      </c>
      <c r="D288" s="23">
        <v>4501</v>
      </c>
      <c r="E288" s="24" t="s">
        <v>1488</v>
      </c>
      <c r="F288" s="25">
        <v>59.999781628595024</v>
      </c>
      <c r="G288" s="26">
        <v>1.1363892628225751</v>
      </c>
      <c r="H288" s="26">
        <v>12.024103896954836</v>
      </c>
      <c r="I288" s="26">
        <f t="shared" si="91"/>
        <v>73.160274788372433</v>
      </c>
      <c r="J288" s="26">
        <v>16.899745234509549</v>
      </c>
      <c r="K288" s="26">
        <v>17.628721308457763</v>
      </c>
      <c r="L288" s="26">
        <f t="shared" si="92"/>
        <v>34.528466542967308</v>
      </c>
      <c r="M288" s="26">
        <v>16.736289080973535</v>
      </c>
      <c r="N288" s="26">
        <v>16.450198224418209</v>
      </c>
      <c r="O288" s="26">
        <v>0.98742749583261313</v>
      </c>
      <c r="P288" s="26">
        <v>0</v>
      </c>
      <c r="Q288" s="26">
        <f t="shared" si="88"/>
        <v>34.173914801224356</v>
      </c>
      <c r="R288" s="27">
        <v>2.848807582101907</v>
      </c>
      <c r="S288" s="143">
        <f t="shared" si="93"/>
        <v>144.711463714666</v>
      </c>
      <c r="T288" s="140" t="str">
        <f t="shared" si="94"/>
        <v>04501</v>
      </c>
      <c r="U288" s="5" t="str">
        <f t="shared" si="89"/>
        <v>宮城県涌谷町</v>
      </c>
      <c r="V288" s="21">
        <f t="shared" si="95"/>
        <v>0.41461664534676568</v>
      </c>
      <c r="W288" s="21">
        <f t="shared" si="95"/>
        <v>7.852793646419361E-3</v>
      </c>
      <c r="X288" s="21">
        <f t="shared" si="95"/>
        <v>8.3090196092987456E-2</v>
      </c>
      <c r="Y288" s="21">
        <f t="shared" si="96"/>
        <v>0.11678235297123057</v>
      </c>
      <c r="Z288" s="21">
        <f t="shared" si="96"/>
        <v>0.12181979821043822</v>
      </c>
      <c r="AA288" s="21">
        <f t="shared" si="97"/>
        <v>0.1156528214929345</v>
      </c>
      <c r="AB288" s="21">
        <f t="shared" si="97"/>
        <v>0.11367584711086741</v>
      </c>
      <c r="AC288" s="21">
        <f t="shared" si="97"/>
        <v>6.8234227647615232E-3</v>
      </c>
      <c r="AD288" s="21">
        <f t="shared" si="97"/>
        <v>0</v>
      </c>
      <c r="AE288" s="21">
        <f t="shared" si="98"/>
        <v>1.9686122363595376E-2</v>
      </c>
      <c r="AF288" s="137">
        <f>VLOOKUP(T288,人口!$A$2:$E$1748,5,0)</f>
        <v>15910</v>
      </c>
      <c r="AG288" s="14">
        <f t="shared" si="99"/>
        <v>0</v>
      </c>
      <c r="AH288" s="14">
        <f t="shared" si="100"/>
        <v>0</v>
      </c>
      <c r="AI288" s="14">
        <f t="shared" si="101"/>
        <v>1</v>
      </c>
      <c r="AJ288" s="14">
        <f t="shared" si="102"/>
        <v>0</v>
      </c>
      <c r="AK288" s="14">
        <f t="shared" si="103"/>
        <v>0</v>
      </c>
      <c r="AL288" s="14">
        <f t="shared" si="104"/>
        <v>0</v>
      </c>
      <c r="AM288" s="14">
        <f t="shared" si="105"/>
        <v>0</v>
      </c>
      <c r="AN288" s="14">
        <f t="shared" si="106"/>
        <v>0</v>
      </c>
      <c r="AO288" s="5" t="str">
        <f t="shared" si="107"/>
        <v>1万～3万人未満の市町村平均</v>
      </c>
    </row>
    <row r="289" spans="1:41" s="5" customFormat="1" ht="18" customHeight="1" x14ac:dyDescent="0.3">
      <c r="A289" s="5" t="str">
        <f t="shared" si="90"/>
        <v>04505</v>
      </c>
      <c r="B289" s="22">
        <v>4</v>
      </c>
      <c r="C289" s="23" t="s">
        <v>31</v>
      </c>
      <c r="D289" s="23">
        <v>4505</v>
      </c>
      <c r="E289" s="24" t="s">
        <v>874</v>
      </c>
      <c r="F289" s="25">
        <v>37.482470304922707</v>
      </c>
      <c r="G289" s="26">
        <v>1.4571271669089467</v>
      </c>
      <c r="H289" s="26">
        <v>6.375571368617913</v>
      </c>
      <c r="I289" s="26">
        <f t="shared" si="91"/>
        <v>45.315168840449566</v>
      </c>
      <c r="J289" s="26">
        <v>25.331091943468273</v>
      </c>
      <c r="K289" s="26">
        <v>26.709208976467277</v>
      </c>
      <c r="L289" s="26">
        <f t="shared" si="92"/>
        <v>52.040300919935547</v>
      </c>
      <c r="M289" s="26">
        <v>24.743922972212513</v>
      </c>
      <c r="N289" s="26">
        <v>21.492552052786234</v>
      </c>
      <c r="O289" s="26">
        <v>1.5140348058351101</v>
      </c>
      <c r="P289" s="26">
        <v>0</v>
      </c>
      <c r="Q289" s="26">
        <f t="shared" si="88"/>
        <v>47.750509830833856</v>
      </c>
      <c r="R289" s="27">
        <v>4.6968502548359687</v>
      </c>
      <c r="S289" s="143">
        <f t="shared" si="93"/>
        <v>149.80282984605495</v>
      </c>
      <c r="T289" s="140" t="str">
        <f t="shared" si="94"/>
        <v>04505</v>
      </c>
      <c r="U289" s="5" t="str">
        <f t="shared" si="89"/>
        <v>宮城県美里町</v>
      </c>
      <c r="V289" s="21">
        <f t="shared" si="95"/>
        <v>0.250212030997289</v>
      </c>
      <c r="W289" s="21">
        <f t="shared" si="95"/>
        <v>9.7269668964622708E-3</v>
      </c>
      <c r="X289" s="21">
        <f t="shared" si="95"/>
        <v>4.2559752543858992E-2</v>
      </c>
      <c r="Y289" s="21">
        <f t="shared" si="96"/>
        <v>0.16909621780509621</v>
      </c>
      <c r="Z289" s="21">
        <f t="shared" si="96"/>
        <v>0.17829575718906662</v>
      </c>
      <c r="AA289" s="21">
        <f t="shared" si="97"/>
        <v>0.16517660579336607</v>
      </c>
      <c r="AB289" s="21">
        <f t="shared" si="97"/>
        <v>0.14347227001568047</v>
      </c>
      <c r="AC289" s="21">
        <f t="shared" si="97"/>
        <v>1.0106850500694878E-2</v>
      </c>
      <c r="AD289" s="21">
        <f t="shared" si="97"/>
        <v>0</v>
      </c>
      <c r="AE289" s="21">
        <f t="shared" si="98"/>
        <v>3.135354825848545E-2</v>
      </c>
      <c r="AF289" s="137">
        <f>VLOOKUP(T289,人口!$A$2:$E$1748,5,0)</f>
        <v>24395</v>
      </c>
      <c r="AG289" s="14">
        <f t="shared" si="99"/>
        <v>0</v>
      </c>
      <c r="AH289" s="14">
        <f t="shared" si="100"/>
        <v>0</v>
      </c>
      <c r="AI289" s="14">
        <f t="shared" si="101"/>
        <v>1</v>
      </c>
      <c r="AJ289" s="14">
        <f t="shared" si="102"/>
        <v>0</v>
      </c>
      <c r="AK289" s="14">
        <f t="shared" si="103"/>
        <v>0</v>
      </c>
      <c r="AL289" s="14">
        <f t="shared" si="104"/>
        <v>0</v>
      </c>
      <c r="AM289" s="14">
        <f t="shared" si="105"/>
        <v>0</v>
      </c>
      <c r="AN289" s="14">
        <f t="shared" si="106"/>
        <v>0</v>
      </c>
      <c r="AO289" s="5" t="str">
        <f t="shared" si="107"/>
        <v>1万～3万人未満の市町村平均</v>
      </c>
    </row>
    <row r="290" spans="1:41" s="5" customFormat="1" ht="18" customHeight="1" x14ac:dyDescent="0.3">
      <c r="A290" s="5" t="str">
        <f t="shared" si="90"/>
        <v>04581</v>
      </c>
      <c r="B290" s="22">
        <v>4</v>
      </c>
      <c r="C290" s="23" t="s">
        <v>31</v>
      </c>
      <c r="D290" s="23">
        <v>4581</v>
      </c>
      <c r="E290" s="24" t="s">
        <v>1532</v>
      </c>
      <c r="F290" s="25">
        <v>17.258231701324231</v>
      </c>
      <c r="G290" s="26">
        <v>1.4146453253081028</v>
      </c>
      <c r="H290" s="26">
        <v>1.6218558744729779</v>
      </c>
      <c r="I290" s="26">
        <f t="shared" si="91"/>
        <v>20.294732901105313</v>
      </c>
      <c r="J290" s="26">
        <v>8.7977480063695257</v>
      </c>
      <c r="K290" s="26">
        <v>9.1740707937345736</v>
      </c>
      <c r="L290" s="26">
        <f t="shared" si="92"/>
        <v>17.971818800104099</v>
      </c>
      <c r="M290" s="26">
        <v>7.0908385977876467</v>
      </c>
      <c r="N290" s="26">
        <v>7.1401269859715191</v>
      </c>
      <c r="O290" s="26">
        <v>0.39819829121697337</v>
      </c>
      <c r="P290" s="26">
        <v>1.0741900696634916</v>
      </c>
      <c r="Q290" s="26">
        <f t="shared" si="88"/>
        <v>15.70335394463963</v>
      </c>
      <c r="R290" s="27">
        <v>1.2102895701894369</v>
      </c>
      <c r="S290" s="143">
        <f t="shared" si="93"/>
        <v>55.180195216038477</v>
      </c>
      <c r="T290" s="140" t="str">
        <f t="shared" si="94"/>
        <v>04581</v>
      </c>
      <c r="U290" s="5" t="str">
        <f t="shared" si="89"/>
        <v>宮城県女川町</v>
      </c>
      <c r="V290" s="21">
        <f t="shared" si="95"/>
        <v>0.31276133826195701</v>
      </c>
      <c r="W290" s="21">
        <f t="shared" si="95"/>
        <v>2.563683074642199E-2</v>
      </c>
      <c r="X290" s="21">
        <f t="shared" si="95"/>
        <v>2.9391992328464525E-2</v>
      </c>
      <c r="Y290" s="21">
        <f t="shared" si="96"/>
        <v>0.15943669593637835</v>
      </c>
      <c r="Z290" s="21">
        <f t="shared" si="96"/>
        <v>0.1662565845919311</v>
      </c>
      <c r="AA290" s="21">
        <f t="shared" si="97"/>
        <v>0.12850332569549608</v>
      </c>
      <c r="AB290" s="21">
        <f t="shared" si="97"/>
        <v>0.12939655175225251</v>
      </c>
      <c r="AC290" s="21">
        <f t="shared" si="97"/>
        <v>7.2163262499882292E-3</v>
      </c>
      <c r="AD290" s="21">
        <f t="shared" si="97"/>
        <v>1.9466949427378456E-2</v>
      </c>
      <c r="AE290" s="21">
        <f t="shared" si="98"/>
        <v>2.1933405009731798E-2</v>
      </c>
      <c r="AF290" s="137">
        <f>VLOOKUP(T290,人口!$A$2:$E$1748,5,0)</f>
        <v>6416</v>
      </c>
      <c r="AG290" s="14">
        <f t="shared" si="99"/>
        <v>0</v>
      </c>
      <c r="AH290" s="14">
        <f t="shared" si="100"/>
        <v>1</v>
      </c>
      <c r="AI290" s="14">
        <f t="shared" si="101"/>
        <v>0</v>
      </c>
      <c r="AJ290" s="14">
        <f t="shared" si="102"/>
        <v>0</v>
      </c>
      <c r="AK290" s="14">
        <f t="shared" si="103"/>
        <v>0</v>
      </c>
      <c r="AL290" s="14">
        <f t="shared" si="104"/>
        <v>0</v>
      </c>
      <c r="AM290" s="14">
        <f t="shared" si="105"/>
        <v>0</v>
      </c>
      <c r="AN290" s="14">
        <f t="shared" si="106"/>
        <v>0</v>
      </c>
      <c r="AO290" s="5" t="str">
        <f t="shared" si="107"/>
        <v>5千～1万人未満の市町村平均</v>
      </c>
    </row>
    <row r="291" spans="1:41" s="5" customFormat="1" ht="18" customHeight="1" x14ac:dyDescent="0.3">
      <c r="A291" s="5" t="str">
        <f t="shared" si="90"/>
        <v>04606</v>
      </c>
      <c r="B291" s="22">
        <v>4</v>
      </c>
      <c r="C291" s="23" t="s">
        <v>31</v>
      </c>
      <c r="D291" s="23">
        <v>4606</v>
      </c>
      <c r="E291" s="24" t="s">
        <v>1556</v>
      </c>
      <c r="F291" s="25">
        <v>25.343643702576994</v>
      </c>
      <c r="G291" s="26">
        <v>1.0684183162612249</v>
      </c>
      <c r="H291" s="26">
        <v>5.0892718819669307</v>
      </c>
      <c r="I291" s="26">
        <f t="shared" si="91"/>
        <v>31.50133390080515</v>
      </c>
      <c r="J291" s="26">
        <v>10.588585808321209</v>
      </c>
      <c r="K291" s="26">
        <v>13.198145199912057</v>
      </c>
      <c r="L291" s="26">
        <f t="shared" si="92"/>
        <v>23.786731008233268</v>
      </c>
      <c r="M291" s="26">
        <v>13.086616150619536</v>
      </c>
      <c r="N291" s="26">
        <v>19.635349211421676</v>
      </c>
      <c r="O291" s="26">
        <v>0.78764565365252637</v>
      </c>
      <c r="P291" s="26">
        <v>0</v>
      </c>
      <c r="Q291" s="26">
        <f t="shared" si="88"/>
        <v>33.509611015693736</v>
      </c>
      <c r="R291" s="27">
        <v>0</v>
      </c>
      <c r="S291" s="143">
        <f t="shared" si="93"/>
        <v>88.797675924732147</v>
      </c>
      <c r="T291" s="140" t="str">
        <f t="shared" si="94"/>
        <v>04606</v>
      </c>
      <c r="U291" s="5" t="str">
        <f t="shared" si="89"/>
        <v>宮城県南三陸町</v>
      </c>
      <c r="V291" s="21">
        <f t="shared" si="95"/>
        <v>0.2854088627731553</v>
      </c>
      <c r="W291" s="21">
        <f t="shared" si="95"/>
        <v>1.2032052698843736E-2</v>
      </c>
      <c r="X291" s="21">
        <f t="shared" si="95"/>
        <v>5.7313120292481146E-2</v>
      </c>
      <c r="Y291" s="21">
        <f t="shared" si="96"/>
        <v>0.11924395202974057</v>
      </c>
      <c r="Z291" s="21">
        <f t="shared" si="96"/>
        <v>0.14863165125063907</v>
      </c>
      <c r="AA291" s="21">
        <f t="shared" si="97"/>
        <v>0.14737566061652543</v>
      </c>
      <c r="AB291" s="21">
        <f t="shared" si="97"/>
        <v>0.2211245847027038</v>
      </c>
      <c r="AC291" s="21">
        <f t="shared" si="97"/>
        <v>8.8701156359110231E-3</v>
      </c>
      <c r="AD291" s="21">
        <f t="shared" si="97"/>
        <v>0</v>
      </c>
      <c r="AE291" s="21">
        <f t="shared" si="98"/>
        <v>0</v>
      </c>
      <c r="AF291" s="137">
        <f>VLOOKUP(T291,人口!$A$2:$E$1748,5,0)</f>
        <v>12691</v>
      </c>
      <c r="AG291" s="14">
        <f t="shared" si="99"/>
        <v>0</v>
      </c>
      <c r="AH291" s="14">
        <f t="shared" si="100"/>
        <v>0</v>
      </c>
      <c r="AI291" s="14">
        <f t="shared" si="101"/>
        <v>1</v>
      </c>
      <c r="AJ291" s="14">
        <f t="shared" si="102"/>
        <v>0</v>
      </c>
      <c r="AK291" s="14">
        <f t="shared" si="103"/>
        <v>0</v>
      </c>
      <c r="AL291" s="14">
        <f t="shared" si="104"/>
        <v>0</v>
      </c>
      <c r="AM291" s="14">
        <f t="shared" si="105"/>
        <v>0</v>
      </c>
      <c r="AN291" s="14">
        <f t="shared" si="106"/>
        <v>0</v>
      </c>
      <c r="AO291" s="5" t="str">
        <f t="shared" si="107"/>
        <v>1万～3万人未満の市町村平均</v>
      </c>
    </row>
    <row r="292" spans="1:41" s="5" customFormat="1" ht="18" customHeight="1" x14ac:dyDescent="0.3">
      <c r="A292" s="5" t="str">
        <f t="shared" si="90"/>
        <v>05201</v>
      </c>
      <c r="B292" s="22">
        <v>5</v>
      </c>
      <c r="C292" s="23" t="s">
        <v>32</v>
      </c>
      <c r="D292" s="23">
        <v>5201</v>
      </c>
      <c r="E292" s="24" t="s">
        <v>79</v>
      </c>
      <c r="F292" s="25">
        <v>393.02869453610367</v>
      </c>
      <c r="G292" s="26">
        <v>29.900659486558364</v>
      </c>
      <c r="H292" s="26">
        <v>32.856698822159778</v>
      </c>
      <c r="I292" s="26">
        <f t="shared" si="91"/>
        <v>455.78605284482182</v>
      </c>
      <c r="J292" s="26">
        <v>559.89668093745922</v>
      </c>
      <c r="K292" s="26">
        <v>624.12747640461487</v>
      </c>
      <c r="L292" s="26">
        <f t="shared" si="92"/>
        <v>1184.024157342074</v>
      </c>
      <c r="M292" s="26">
        <v>299.42120452911655</v>
      </c>
      <c r="N292" s="26">
        <v>182.82862893526396</v>
      </c>
      <c r="O292" s="26">
        <v>19.078452199964349</v>
      </c>
      <c r="P292" s="26">
        <v>68.444391308770534</v>
      </c>
      <c r="Q292" s="26">
        <f t="shared" si="88"/>
        <v>569.77267697311538</v>
      </c>
      <c r="R292" s="27">
        <v>36.756690463675</v>
      </c>
      <c r="S292" s="143">
        <f t="shared" si="93"/>
        <v>2246.3395776236862</v>
      </c>
      <c r="T292" s="140" t="str">
        <f t="shared" si="94"/>
        <v>05201</v>
      </c>
      <c r="U292" s="5" t="str">
        <f t="shared" si="89"/>
        <v>秋田県秋田市</v>
      </c>
      <c r="V292" s="21">
        <f t="shared" si="95"/>
        <v>0.17496406084420824</v>
      </c>
      <c r="W292" s="21">
        <f t="shared" si="95"/>
        <v>1.3310836787280884E-2</v>
      </c>
      <c r="X292" s="21">
        <f t="shared" si="95"/>
        <v>1.4626772883963333E-2</v>
      </c>
      <c r="Y292" s="21">
        <f t="shared" si="96"/>
        <v>0.24924846025717615</v>
      </c>
      <c r="Z292" s="21">
        <f t="shared" si="96"/>
        <v>0.27784199798716747</v>
      </c>
      <c r="AA292" s="21">
        <f t="shared" si="97"/>
        <v>0.13329293910489812</v>
      </c>
      <c r="AB292" s="21">
        <f t="shared" si="97"/>
        <v>8.1389577406934685E-2</v>
      </c>
      <c r="AC292" s="21">
        <f t="shared" si="97"/>
        <v>8.4931291733490663E-3</v>
      </c>
      <c r="AD292" s="21">
        <f t="shared" si="97"/>
        <v>3.0469298582708117E-2</v>
      </c>
      <c r="AE292" s="21">
        <f t="shared" si="98"/>
        <v>1.6362926972313976E-2</v>
      </c>
      <c r="AF292" s="137">
        <f>VLOOKUP(T292,人口!$A$2:$E$1748,5,0)</f>
        <v>307403</v>
      </c>
      <c r="AG292" s="14">
        <f t="shared" si="99"/>
        <v>0</v>
      </c>
      <c r="AH292" s="14">
        <f t="shared" si="100"/>
        <v>0</v>
      </c>
      <c r="AI292" s="14">
        <f t="shared" si="101"/>
        <v>0</v>
      </c>
      <c r="AJ292" s="14">
        <f t="shared" si="102"/>
        <v>0</v>
      </c>
      <c r="AK292" s="14">
        <f t="shared" si="103"/>
        <v>0</v>
      </c>
      <c r="AL292" s="14">
        <f t="shared" si="104"/>
        <v>1</v>
      </c>
      <c r="AM292" s="14">
        <f t="shared" si="105"/>
        <v>0</v>
      </c>
      <c r="AN292" s="14">
        <f t="shared" si="106"/>
        <v>0</v>
      </c>
      <c r="AO292" s="5" t="str">
        <f t="shared" si="107"/>
        <v>20万～50万人未満の市町村平均</v>
      </c>
    </row>
    <row r="293" spans="1:41" s="5" customFormat="1" ht="18" customHeight="1" x14ac:dyDescent="0.3">
      <c r="A293" s="5" t="str">
        <f t="shared" si="90"/>
        <v>05202</v>
      </c>
      <c r="B293" s="22">
        <v>5</v>
      </c>
      <c r="C293" s="23" t="s">
        <v>32</v>
      </c>
      <c r="D293" s="23">
        <v>5202</v>
      </c>
      <c r="E293" s="24" t="s">
        <v>129</v>
      </c>
      <c r="F293" s="25">
        <v>53.398959444893023</v>
      </c>
      <c r="G293" s="26">
        <v>6.2608764667843726</v>
      </c>
      <c r="H293" s="26">
        <v>20.607296973252296</v>
      </c>
      <c r="I293" s="26">
        <f t="shared" si="91"/>
        <v>80.267132884929694</v>
      </c>
      <c r="J293" s="26">
        <v>77.570402245815941</v>
      </c>
      <c r="K293" s="26">
        <v>104.65909593559874</v>
      </c>
      <c r="L293" s="26">
        <f t="shared" si="92"/>
        <v>182.22949818141467</v>
      </c>
      <c r="M293" s="26">
        <v>50.076759587787862</v>
      </c>
      <c r="N293" s="26">
        <v>50.360990001458148</v>
      </c>
      <c r="O293" s="26">
        <v>3.2448568048156203</v>
      </c>
      <c r="P293" s="26">
        <v>1.9425654063624729</v>
      </c>
      <c r="Q293" s="26">
        <f t="shared" si="88"/>
        <v>105.62517180042411</v>
      </c>
      <c r="R293" s="27">
        <v>8.2477125916332881</v>
      </c>
      <c r="S293" s="143">
        <f t="shared" si="93"/>
        <v>376.36951545840174</v>
      </c>
      <c r="T293" s="140" t="str">
        <f t="shared" si="94"/>
        <v>05202</v>
      </c>
      <c r="U293" s="5" t="str">
        <f t="shared" si="89"/>
        <v>秋田県能代市</v>
      </c>
      <c r="V293" s="21">
        <f t="shared" si="95"/>
        <v>0.14187907694876778</v>
      </c>
      <c r="W293" s="21">
        <f t="shared" si="95"/>
        <v>1.6634919167560359E-2</v>
      </c>
      <c r="X293" s="21">
        <f t="shared" si="95"/>
        <v>5.475283232796764E-2</v>
      </c>
      <c r="Y293" s="21">
        <f t="shared" si="96"/>
        <v>0.20610171403318506</v>
      </c>
      <c r="Z293" s="21">
        <f t="shared" si="96"/>
        <v>0.27807537974516483</v>
      </c>
      <c r="AA293" s="21">
        <f t="shared" si="97"/>
        <v>0.13305211376324286</v>
      </c>
      <c r="AB293" s="21">
        <f t="shared" si="97"/>
        <v>0.13380730354880269</v>
      </c>
      <c r="AC293" s="21">
        <f t="shared" si="97"/>
        <v>8.6214655319879607E-3</v>
      </c>
      <c r="AD293" s="21">
        <f t="shared" si="97"/>
        <v>5.161325045139515E-3</v>
      </c>
      <c r="AE293" s="21">
        <f t="shared" si="98"/>
        <v>2.1913869888181385E-2</v>
      </c>
      <c r="AF293" s="137">
        <f>VLOOKUP(T293,人口!$A$2:$E$1748,5,0)</f>
        <v>52283</v>
      </c>
      <c r="AG293" s="14">
        <f t="shared" si="99"/>
        <v>0</v>
      </c>
      <c r="AH293" s="14">
        <f t="shared" si="100"/>
        <v>0</v>
      </c>
      <c r="AI293" s="14">
        <f t="shared" si="101"/>
        <v>0</v>
      </c>
      <c r="AJ293" s="14">
        <f t="shared" si="102"/>
        <v>1</v>
      </c>
      <c r="AK293" s="14">
        <f t="shared" si="103"/>
        <v>0</v>
      </c>
      <c r="AL293" s="14">
        <f t="shared" si="104"/>
        <v>0</v>
      </c>
      <c r="AM293" s="14">
        <f t="shared" si="105"/>
        <v>0</v>
      </c>
      <c r="AN293" s="14">
        <f t="shared" si="106"/>
        <v>0</v>
      </c>
      <c r="AO293" s="5" t="str">
        <f t="shared" si="107"/>
        <v>3万～10万人未満の市町村平均</v>
      </c>
    </row>
    <row r="294" spans="1:41" s="5" customFormat="1" ht="18" customHeight="1" x14ac:dyDescent="0.3">
      <c r="A294" s="5" t="str">
        <f t="shared" si="90"/>
        <v>05203</v>
      </c>
      <c r="B294" s="22">
        <v>5</v>
      </c>
      <c r="C294" s="23" t="s">
        <v>32</v>
      </c>
      <c r="D294" s="23">
        <v>5203</v>
      </c>
      <c r="E294" s="24" t="s">
        <v>197</v>
      </c>
      <c r="F294" s="25">
        <v>176.31040146129001</v>
      </c>
      <c r="G294" s="26">
        <v>9.6788734582286935</v>
      </c>
      <c r="H294" s="26">
        <v>42.806573970189319</v>
      </c>
      <c r="I294" s="26">
        <f t="shared" si="91"/>
        <v>228.79584888970805</v>
      </c>
      <c r="J294" s="26">
        <v>120.65532474520087</v>
      </c>
      <c r="K294" s="26">
        <v>147.29160198875897</v>
      </c>
      <c r="L294" s="26">
        <f t="shared" si="92"/>
        <v>267.94692673395986</v>
      </c>
      <c r="M294" s="26">
        <v>86.204224120354425</v>
      </c>
      <c r="N294" s="26">
        <v>98.167123244458821</v>
      </c>
      <c r="O294" s="26">
        <v>5.5112852958788112</v>
      </c>
      <c r="P294" s="26">
        <v>0</v>
      </c>
      <c r="Q294" s="26">
        <f t="shared" si="88"/>
        <v>189.88263266069205</v>
      </c>
      <c r="R294" s="27">
        <v>8.0429783315199987</v>
      </c>
      <c r="S294" s="143">
        <f t="shared" si="93"/>
        <v>694.66838661587997</v>
      </c>
      <c r="T294" s="140" t="str">
        <f t="shared" si="94"/>
        <v>05203</v>
      </c>
      <c r="U294" s="5" t="str">
        <f t="shared" si="89"/>
        <v>秋田県横手市</v>
      </c>
      <c r="V294" s="21">
        <f t="shared" si="95"/>
        <v>0.25380513185607456</v>
      </c>
      <c r="W294" s="21">
        <f t="shared" si="95"/>
        <v>1.3933084684305161E-2</v>
      </c>
      <c r="X294" s="21">
        <f t="shared" si="95"/>
        <v>6.1621594986816935E-2</v>
      </c>
      <c r="Y294" s="21">
        <f t="shared" si="96"/>
        <v>0.17368765740583181</v>
      </c>
      <c r="Z294" s="21">
        <f t="shared" si="96"/>
        <v>0.21203153162950042</v>
      </c>
      <c r="AA294" s="21">
        <f t="shared" si="97"/>
        <v>0.12409406528531353</v>
      </c>
      <c r="AB294" s="21">
        <f t="shared" si="97"/>
        <v>0.14131508664542233</v>
      </c>
      <c r="AC294" s="21">
        <f t="shared" si="97"/>
        <v>7.9336923949100066E-3</v>
      </c>
      <c r="AD294" s="21">
        <f t="shared" si="97"/>
        <v>0</v>
      </c>
      <c r="AE294" s="21">
        <f t="shared" si="98"/>
        <v>1.1578155111825177E-2</v>
      </c>
      <c r="AF294" s="137">
        <f>VLOOKUP(T294,人口!$A$2:$E$1748,5,0)</f>
        <v>88801</v>
      </c>
      <c r="AG294" s="14">
        <f t="shared" si="99"/>
        <v>0</v>
      </c>
      <c r="AH294" s="14">
        <f t="shared" si="100"/>
        <v>0</v>
      </c>
      <c r="AI294" s="14">
        <f t="shared" si="101"/>
        <v>0</v>
      </c>
      <c r="AJ294" s="14">
        <f t="shared" si="102"/>
        <v>1</v>
      </c>
      <c r="AK294" s="14">
        <f t="shared" si="103"/>
        <v>0</v>
      </c>
      <c r="AL294" s="14">
        <f t="shared" si="104"/>
        <v>0</v>
      </c>
      <c r="AM294" s="14">
        <f t="shared" si="105"/>
        <v>0</v>
      </c>
      <c r="AN294" s="14">
        <f t="shared" si="106"/>
        <v>0</v>
      </c>
      <c r="AO294" s="5" t="str">
        <f t="shared" si="107"/>
        <v>3万～10万人未満の市町村平均</v>
      </c>
    </row>
    <row r="295" spans="1:41" s="5" customFormat="1" ht="18" customHeight="1" x14ac:dyDescent="0.3">
      <c r="A295" s="5" t="str">
        <f t="shared" si="90"/>
        <v>05204</v>
      </c>
      <c r="B295" s="22">
        <v>5</v>
      </c>
      <c r="C295" s="23" t="s">
        <v>32</v>
      </c>
      <c r="D295" s="23">
        <v>5204</v>
      </c>
      <c r="E295" s="24" t="s">
        <v>258</v>
      </c>
      <c r="F295" s="25">
        <v>215.16405108066047</v>
      </c>
      <c r="G295" s="26">
        <v>8.692178951926584</v>
      </c>
      <c r="H295" s="26">
        <v>22.55305033553363</v>
      </c>
      <c r="I295" s="26">
        <f t="shared" si="91"/>
        <v>246.4092803681207</v>
      </c>
      <c r="J295" s="26">
        <v>98.10620642776577</v>
      </c>
      <c r="K295" s="26">
        <v>136.33609952341996</v>
      </c>
      <c r="L295" s="26">
        <f t="shared" si="92"/>
        <v>234.44230595118574</v>
      </c>
      <c r="M295" s="26">
        <v>67.982917663009189</v>
      </c>
      <c r="N295" s="26">
        <v>64.872191476990565</v>
      </c>
      <c r="O295" s="26">
        <v>4.4411273882331956</v>
      </c>
      <c r="P295" s="26">
        <v>0</v>
      </c>
      <c r="Q295" s="26">
        <f t="shared" si="88"/>
        <v>137.29623652823292</v>
      </c>
      <c r="R295" s="27">
        <v>11.338363839600001</v>
      </c>
      <c r="S295" s="143">
        <f t="shared" si="93"/>
        <v>629.48618668713937</v>
      </c>
      <c r="T295" s="140" t="str">
        <f t="shared" si="94"/>
        <v>05204</v>
      </c>
      <c r="U295" s="5" t="str">
        <f t="shared" si="89"/>
        <v>秋田県大館市</v>
      </c>
      <c r="V295" s="21">
        <f t="shared" si="95"/>
        <v>0.34180901127159929</v>
      </c>
      <c r="W295" s="21">
        <f t="shared" si="95"/>
        <v>1.3808371233166836E-2</v>
      </c>
      <c r="X295" s="21">
        <f t="shared" si="95"/>
        <v>3.5827712843431642E-2</v>
      </c>
      <c r="Y295" s="21">
        <f t="shared" si="96"/>
        <v>0.15585124582968091</v>
      </c>
      <c r="Z295" s="21">
        <f t="shared" si="96"/>
        <v>0.21658314734582143</v>
      </c>
      <c r="AA295" s="21">
        <f t="shared" si="97"/>
        <v>0.10799747333740517</v>
      </c>
      <c r="AB295" s="21">
        <f t="shared" si="97"/>
        <v>0.10305578239675124</v>
      </c>
      <c r="AC295" s="21">
        <f t="shared" si="97"/>
        <v>7.0551625788739959E-3</v>
      </c>
      <c r="AD295" s="21">
        <f t="shared" si="97"/>
        <v>0</v>
      </c>
      <c r="AE295" s="21">
        <f t="shared" si="98"/>
        <v>1.8012093163269485E-2</v>
      </c>
      <c r="AF295" s="137">
        <f>VLOOKUP(T295,人口!$A$2:$E$1748,5,0)</f>
        <v>71558</v>
      </c>
      <c r="AG295" s="14">
        <f t="shared" si="99"/>
        <v>0</v>
      </c>
      <c r="AH295" s="14">
        <f t="shared" si="100"/>
        <v>0</v>
      </c>
      <c r="AI295" s="14">
        <f t="shared" si="101"/>
        <v>0</v>
      </c>
      <c r="AJ295" s="14">
        <f t="shared" si="102"/>
        <v>1</v>
      </c>
      <c r="AK295" s="14">
        <f t="shared" si="103"/>
        <v>0</v>
      </c>
      <c r="AL295" s="14">
        <f t="shared" si="104"/>
        <v>0</v>
      </c>
      <c r="AM295" s="14">
        <f t="shared" si="105"/>
        <v>0</v>
      </c>
      <c r="AN295" s="14">
        <f t="shared" si="106"/>
        <v>0</v>
      </c>
      <c r="AO295" s="5" t="str">
        <f t="shared" si="107"/>
        <v>3万～10万人未満の市町村平均</v>
      </c>
    </row>
    <row r="296" spans="1:41" s="5" customFormat="1" ht="18" customHeight="1" x14ac:dyDescent="0.3">
      <c r="A296" s="5" t="str">
        <f t="shared" si="90"/>
        <v>05206</v>
      </c>
      <c r="B296" s="22">
        <v>5</v>
      </c>
      <c r="C296" s="23" t="s">
        <v>32</v>
      </c>
      <c r="D296" s="23">
        <v>5206</v>
      </c>
      <c r="E296" s="24" t="s">
        <v>309</v>
      </c>
      <c r="F296" s="25">
        <v>18.760842992553698</v>
      </c>
      <c r="G296" s="26">
        <v>4.2438766472717759</v>
      </c>
      <c r="H296" s="26">
        <v>8.6674467956168471</v>
      </c>
      <c r="I296" s="26">
        <f t="shared" si="91"/>
        <v>31.672166435442321</v>
      </c>
      <c r="J296" s="26">
        <v>31.69076052073757</v>
      </c>
      <c r="K296" s="26">
        <v>55.488628733768479</v>
      </c>
      <c r="L296" s="26">
        <f t="shared" si="92"/>
        <v>87.179389254506049</v>
      </c>
      <c r="M296" s="26">
        <v>25.967908355309866</v>
      </c>
      <c r="N296" s="26">
        <v>27.400959019614419</v>
      </c>
      <c r="O296" s="26">
        <v>1.6686345476402036</v>
      </c>
      <c r="P296" s="26">
        <v>1.9913422095236282</v>
      </c>
      <c r="Q296" s="26">
        <f t="shared" si="88"/>
        <v>57.028844132088118</v>
      </c>
      <c r="R296" s="27">
        <v>3.9110767635986474</v>
      </c>
      <c r="S296" s="143">
        <f t="shared" si="93"/>
        <v>179.79147658563514</v>
      </c>
      <c r="T296" s="140" t="str">
        <f t="shared" si="94"/>
        <v>05206</v>
      </c>
      <c r="U296" s="5" t="str">
        <f t="shared" si="89"/>
        <v>秋田県男鹿市</v>
      </c>
      <c r="V296" s="21">
        <f t="shared" si="95"/>
        <v>0.10434778860953323</v>
      </c>
      <c r="W296" s="21">
        <f t="shared" si="95"/>
        <v>2.3604437361914688E-2</v>
      </c>
      <c r="X296" s="21">
        <f t="shared" si="95"/>
        <v>4.8208329784134793E-2</v>
      </c>
      <c r="Y296" s="21">
        <f t="shared" si="96"/>
        <v>0.17626397603805863</v>
      </c>
      <c r="Z296" s="21">
        <f t="shared" si="96"/>
        <v>0.30862769352327502</v>
      </c>
      <c r="AA296" s="21">
        <f t="shared" si="97"/>
        <v>0.14443347842989257</v>
      </c>
      <c r="AB296" s="21">
        <f t="shared" si="97"/>
        <v>0.1524041046882624</v>
      </c>
      <c r="AC296" s="21">
        <f t="shared" si="97"/>
        <v>9.280943564893793E-3</v>
      </c>
      <c r="AD296" s="21">
        <f t="shared" si="97"/>
        <v>1.1075843234287843E-2</v>
      </c>
      <c r="AE296" s="21">
        <f t="shared" si="98"/>
        <v>2.1753404765747011E-2</v>
      </c>
      <c r="AF296" s="137">
        <f>VLOOKUP(T296,人口!$A$2:$E$1748,5,0)</f>
        <v>26886</v>
      </c>
      <c r="AG296" s="14">
        <f t="shared" si="99"/>
        <v>0</v>
      </c>
      <c r="AH296" s="14">
        <f t="shared" si="100"/>
        <v>0</v>
      </c>
      <c r="AI296" s="14">
        <f t="shared" si="101"/>
        <v>1</v>
      </c>
      <c r="AJ296" s="14">
        <f t="shared" si="102"/>
        <v>0</v>
      </c>
      <c r="AK296" s="14">
        <f t="shared" si="103"/>
        <v>0</v>
      </c>
      <c r="AL296" s="14">
        <f t="shared" si="104"/>
        <v>0</v>
      </c>
      <c r="AM296" s="14">
        <f t="shared" si="105"/>
        <v>0</v>
      </c>
      <c r="AN296" s="14">
        <f t="shared" si="106"/>
        <v>0</v>
      </c>
      <c r="AO296" s="5" t="str">
        <f t="shared" si="107"/>
        <v>1万～3万人未満の市町村平均</v>
      </c>
    </row>
    <row r="297" spans="1:41" s="5" customFormat="1" ht="18" customHeight="1" x14ac:dyDescent="0.3">
      <c r="A297" s="5" t="str">
        <f t="shared" si="90"/>
        <v>05207</v>
      </c>
      <c r="B297" s="22">
        <v>5</v>
      </c>
      <c r="C297" s="23" t="s">
        <v>32</v>
      </c>
      <c r="D297" s="23">
        <v>5207</v>
      </c>
      <c r="E297" s="24" t="s">
        <v>361</v>
      </c>
      <c r="F297" s="25">
        <v>71.95624035665854</v>
      </c>
      <c r="G297" s="26">
        <v>5.6530508454988198</v>
      </c>
      <c r="H297" s="26">
        <v>18.794208612944693</v>
      </c>
      <c r="I297" s="26">
        <f t="shared" si="91"/>
        <v>96.403499815102066</v>
      </c>
      <c r="J297" s="26">
        <v>57.71633413746607</v>
      </c>
      <c r="K297" s="26">
        <v>77.166904658495127</v>
      </c>
      <c r="L297" s="26">
        <f t="shared" si="92"/>
        <v>134.8832387959612</v>
      </c>
      <c r="M297" s="26">
        <v>42.693055826814373</v>
      </c>
      <c r="N297" s="26">
        <v>46.713944007275927</v>
      </c>
      <c r="O297" s="26">
        <v>2.7522601967437499</v>
      </c>
      <c r="P297" s="26">
        <v>0</v>
      </c>
      <c r="Q297" s="26">
        <f t="shared" si="88"/>
        <v>92.159260030834048</v>
      </c>
      <c r="R297" s="27">
        <v>4.6590503961258714</v>
      </c>
      <c r="S297" s="143">
        <f t="shared" si="93"/>
        <v>328.10504903802314</v>
      </c>
      <c r="T297" s="140" t="str">
        <f t="shared" si="94"/>
        <v>05207</v>
      </c>
      <c r="U297" s="5" t="str">
        <f t="shared" si="89"/>
        <v>秋田県湯沢市</v>
      </c>
      <c r="V297" s="21">
        <f t="shared" si="95"/>
        <v>0.21930854330839555</v>
      </c>
      <c r="W297" s="21">
        <f t="shared" si="95"/>
        <v>1.7229393031509565E-2</v>
      </c>
      <c r="X297" s="21">
        <f t="shared" si="95"/>
        <v>5.7281071010786812E-2</v>
      </c>
      <c r="Y297" s="21">
        <f t="shared" si="96"/>
        <v>0.17590809500397994</v>
      </c>
      <c r="Z297" s="21">
        <f t="shared" si="96"/>
        <v>0.23518962870197246</v>
      </c>
      <c r="AA297" s="21">
        <f t="shared" si="97"/>
        <v>0.13012008182131571</v>
      </c>
      <c r="AB297" s="21">
        <f t="shared" si="97"/>
        <v>0.14237496236110156</v>
      </c>
      <c r="AC297" s="21">
        <f t="shared" si="97"/>
        <v>8.3883506359111182E-3</v>
      </c>
      <c r="AD297" s="21">
        <f t="shared" si="97"/>
        <v>0</v>
      </c>
      <c r="AE297" s="21">
        <f t="shared" si="98"/>
        <v>1.4199874125027401E-2</v>
      </c>
      <c r="AF297" s="137">
        <f>VLOOKUP(T297,人口!$A$2:$E$1748,5,0)</f>
        <v>44346</v>
      </c>
      <c r="AG297" s="14">
        <f t="shared" si="99"/>
        <v>0</v>
      </c>
      <c r="AH297" s="14">
        <f t="shared" si="100"/>
        <v>0</v>
      </c>
      <c r="AI297" s="14">
        <f t="shared" si="101"/>
        <v>0</v>
      </c>
      <c r="AJ297" s="14">
        <f t="shared" si="102"/>
        <v>1</v>
      </c>
      <c r="AK297" s="14">
        <f t="shared" si="103"/>
        <v>0</v>
      </c>
      <c r="AL297" s="14">
        <f t="shared" si="104"/>
        <v>0</v>
      </c>
      <c r="AM297" s="14">
        <f t="shared" si="105"/>
        <v>0</v>
      </c>
      <c r="AN297" s="14">
        <f t="shared" si="106"/>
        <v>0</v>
      </c>
      <c r="AO297" s="5" t="str">
        <f t="shared" si="107"/>
        <v>3万～10万人未満の市町村平均</v>
      </c>
    </row>
    <row r="298" spans="1:41" s="5" customFormat="1" ht="18" customHeight="1" x14ac:dyDescent="0.3">
      <c r="A298" s="5" t="str">
        <f t="shared" si="90"/>
        <v>05209</v>
      </c>
      <c r="B298" s="22">
        <v>5</v>
      </c>
      <c r="C298" s="23" t="s">
        <v>32</v>
      </c>
      <c r="D298" s="23">
        <v>5209</v>
      </c>
      <c r="E298" s="24" t="s">
        <v>412</v>
      </c>
      <c r="F298" s="25">
        <v>33.489403088186009</v>
      </c>
      <c r="G298" s="26">
        <v>4.3038415067707989</v>
      </c>
      <c r="H298" s="26">
        <v>13.487608533995601</v>
      </c>
      <c r="I298" s="26">
        <f t="shared" si="91"/>
        <v>51.280853128952415</v>
      </c>
      <c r="J298" s="26">
        <v>39.130055920372286</v>
      </c>
      <c r="K298" s="26">
        <v>55.678259775654759</v>
      </c>
      <c r="L298" s="26">
        <f t="shared" si="92"/>
        <v>94.808315696027051</v>
      </c>
      <c r="M298" s="26">
        <v>28.403145853539968</v>
      </c>
      <c r="N298" s="26">
        <v>36.725464477035445</v>
      </c>
      <c r="O298" s="26">
        <v>1.8900764901374232</v>
      </c>
      <c r="P298" s="26">
        <v>0</v>
      </c>
      <c r="Q298" s="26">
        <f t="shared" si="88"/>
        <v>67.01868682071283</v>
      </c>
      <c r="R298" s="27">
        <v>3.8492011634229382</v>
      </c>
      <c r="S298" s="143">
        <f t="shared" si="93"/>
        <v>216.95705680911527</v>
      </c>
      <c r="T298" s="140" t="str">
        <f t="shared" si="94"/>
        <v>05209</v>
      </c>
      <c r="U298" s="5" t="str">
        <f t="shared" si="89"/>
        <v>秋田県鹿角市</v>
      </c>
      <c r="V298" s="21">
        <f t="shared" si="95"/>
        <v>0.15435959346393097</v>
      </c>
      <c r="W298" s="21">
        <f t="shared" si="95"/>
        <v>1.9837296698569411E-2</v>
      </c>
      <c r="X298" s="21">
        <f t="shared" si="95"/>
        <v>6.2167180604143092E-2</v>
      </c>
      <c r="Y298" s="21">
        <f t="shared" si="96"/>
        <v>0.1803585303740545</v>
      </c>
      <c r="Z298" s="21">
        <f t="shared" si="96"/>
        <v>0.25663262856963442</v>
      </c>
      <c r="AA298" s="21">
        <f t="shared" si="97"/>
        <v>0.13091598066123208</v>
      </c>
      <c r="AB298" s="21">
        <f t="shared" si="97"/>
        <v>0.16927527049441635</v>
      </c>
      <c r="AC298" s="21">
        <f t="shared" si="97"/>
        <v>8.7117539200412542E-3</v>
      </c>
      <c r="AD298" s="21">
        <f t="shared" si="97"/>
        <v>0</v>
      </c>
      <c r="AE298" s="21">
        <f t="shared" si="98"/>
        <v>1.7741765213977669E-2</v>
      </c>
      <c r="AF298" s="137">
        <f>VLOOKUP(T298,人口!$A$2:$E$1748,5,0)</f>
        <v>30454</v>
      </c>
      <c r="AG298" s="14">
        <f t="shared" si="99"/>
        <v>0</v>
      </c>
      <c r="AH298" s="14">
        <f t="shared" si="100"/>
        <v>0</v>
      </c>
      <c r="AI298" s="14">
        <f t="shared" si="101"/>
        <v>0</v>
      </c>
      <c r="AJ298" s="14">
        <f t="shared" si="102"/>
        <v>1</v>
      </c>
      <c r="AK298" s="14">
        <f t="shared" si="103"/>
        <v>0</v>
      </c>
      <c r="AL298" s="14">
        <f t="shared" si="104"/>
        <v>0</v>
      </c>
      <c r="AM298" s="14">
        <f t="shared" si="105"/>
        <v>0</v>
      </c>
      <c r="AN298" s="14">
        <f t="shared" si="106"/>
        <v>0</v>
      </c>
      <c r="AO298" s="5" t="str">
        <f t="shared" si="107"/>
        <v>3万～10万人未満の市町村平均</v>
      </c>
    </row>
    <row r="299" spans="1:41" s="5" customFormat="1" ht="18" customHeight="1" x14ac:dyDescent="0.3">
      <c r="A299" s="5" t="str">
        <f t="shared" si="90"/>
        <v>05210</v>
      </c>
      <c r="B299" s="22">
        <v>5</v>
      </c>
      <c r="C299" s="23" t="s">
        <v>32</v>
      </c>
      <c r="D299" s="23">
        <v>5210</v>
      </c>
      <c r="E299" s="24" t="s">
        <v>467</v>
      </c>
      <c r="F299" s="25">
        <v>290.46678711427865</v>
      </c>
      <c r="G299" s="26">
        <v>9.5316869849129091</v>
      </c>
      <c r="H299" s="26">
        <v>30.291842117334383</v>
      </c>
      <c r="I299" s="26">
        <f t="shared" si="91"/>
        <v>330.29031621652592</v>
      </c>
      <c r="J299" s="26">
        <v>93.637047723054891</v>
      </c>
      <c r="K299" s="26">
        <v>132.11249904504382</v>
      </c>
      <c r="L299" s="26">
        <f t="shared" si="92"/>
        <v>225.7495467680987</v>
      </c>
      <c r="M299" s="26">
        <v>76.253175206018085</v>
      </c>
      <c r="N299" s="26">
        <v>70.535216721255026</v>
      </c>
      <c r="O299" s="26">
        <v>4.7281702649287229</v>
      </c>
      <c r="P299" s="26">
        <v>1.4253887539788269E-3</v>
      </c>
      <c r="Q299" s="26">
        <f t="shared" si="88"/>
        <v>151.5179875809558</v>
      </c>
      <c r="R299" s="27">
        <v>8.1422298378300013</v>
      </c>
      <c r="S299" s="143">
        <f t="shared" si="93"/>
        <v>715.70008040341042</v>
      </c>
      <c r="T299" s="140" t="str">
        <f t="shared" si="94"/>
        <v>05210</v>
      </c>
      <c r="U299" s="5" t="str">
        <f t="shared" si="89"/>
        <v>秋田県由利本荘市</v>
      </c>
      <c r="V299" s="21">
        <f t="shared" si="95"/>
        <v>0.4058498735260091</v>
      </c>
      <c r="W299" s="21">
        <f t="shared" si="95"/>
        <v>1.3317990658238145E-2</v>
      </c>
      <c r="X299" s="21">
        <f t="shared" si="95"/>
        <v>4.2324771153106663E-2</v>
      </c>
      <c r="Y299" s="21">
        <f t="shared" si="96"/>
        <v>0.13083280313490475</v>
      </c>
      <c r="Z299" s="21">
        <f t="shared" si="96"/>
        <v>0.18459198575271571</v>
      </c>
      <c r="AA299" s="21">
        <f t="shared" si="97"/>
        <v>0.10654347721050603</v>
      </c>
      <c r="AB299" s="21">
        <f t="shared" si="97"/>
        <v>9.8554155088954654E-2</v>
      </c>
      <c r="AC299" s="21">
        <f t="shared" si="97"/>
        <v>6.6063570403172931E-3</v>
      </c>
      <c r="AD299" s="21">
        <f t="shared" si="97"/>
        <v>1.9916006620753688E-6</v>
      </c>
      <c r="AE299" s="21">
        <f t="shared" si="98"/>
        <v>1.1376594834585689E-2</v>
      </c>
      <c r="AF299" s="137">
        <f>VLOOKUP(T299,人口!$A$2:$E$1748,5,0)</f>
        <v>76183</v>
      </c>
      <c r="AG299" s="14">
        <f t="shared" si="99"/>
        <v>0</v>
      </c>
      <c r="AH299" s="14">
        <f t="shared" si="100"/>
        <v>0</v>
      </c>
      <c r="AI299" s="14">
        <f t="shared" si="101"/>
        <v>0</v>
      </c>
      <c r="AJ299" s="14">
        <f t="shared" si="102"/>
        <v>1</v>
      </c>
      <c r="AK299" s="14">
        <f t="shared" si="103"/>
        <v>0</v>
      </c>
      <c r="AL299" s="14">
        <f t="shared" si="104"/>
        <v>0</v>
      </c>
      <c r="AM299" s="14">
        <f t="shared" si="105"/>
        <v>0</v>
      </c>
      <c r="AN299" s="14">
        <f t="shared" si="106"/>
        <v>0</v>
      </c>
      <c r="AO299" s="5" t="str">
        <f t="shared" si="107"/>
        <v>3万～10万人未満の市町村平均</v>
      </c>
    </row>
    <row r="300" spans="1:41" s="5" customFormat="1" ht="18" customHeight="1" x14ac:dyDescent="0.3">
      <c r="A300" s="5" t="str">
        <f t="shared" si="90"/>
        <v>05211</v>
      </c>
      <c r="B300" s="22">
        <v>5</v>
      </c>
      <c r="C300" s="23" t="s">
        <v>32</v>
      </c>
      <c r="D300" s="23">
        <v>5211</v>
      </c>
      <c r="E300" s="24" t="s">
        <v>520</v>
      </c>
      <c r="F300" s="25">
        <v>65.376531744671908</v>
      </c>
      <c r="G300" s="26">
        <v>3.1154470185174303</v>
      </c>
      <c r="H300" s="26">
        <v>4.9086050730279078</v>
      </c>
      <c r="I300" s="26">
        <f t="shared" si="91"/>
        <v>73.400583836217251</v>
      </c>
      <c r="J300" s="26">
        <v>29.003683832980983</v>
      </c>
      <c r="K300" s="26">
        <v>59.966507200128511</v>
      </c>
      <c r="L300" s="26">
        <f t="shared" si="92"/>
        <v>88.970191033109501</v>
      </c>
      <c r="M300" s="26">
        <v>32.63059081778777</v>
      </c>
      <c r="N300" s="26">
        <v>25.168466484917126</v>
      </c>
      <c r="O300" s="26">
        <v>2.0223334350537838</v>
      </c>
      <c r="P300" s="26">
        <v>0</v>
      </c>
      <c r="Q300" s="26">
        <f t="shared" si="88"/>
        <v>59.821390737758676</v>
      </c>
      <c r="R300" s="27">
        <v>3.8944585113599994</v>
      </c>
      <c r="S300" s="143">
        <f t="shared" si="93"/>
        <v>226.08662411844543</v>
      </c>
      <c r="T300" s="140" t="str">
        <f t="shared" si="94"/>
        <v>05211</v>
      </c>
      <c r="U300" s="5" t="str">
        <f t="shared" si="89"/>
        <v>秋田県潟上市</v>
      </c>
      <c r="V300" s="21">
        <f t="shared" si="95"/>
        <v>0.28916585401541284</v>
      </c>
      <c r="W300" s="21">
        <f t="shared" si="95"/>
        <v>1.3779882072480619E-2</v>
      </c>
      <c r="X300" s="21">
        <f t="shared" si="95"/>
        <v>2.1711169743754141E-2</v>
      </c>
      <c r="Y300" s="21">
        <f t="shared" si="96"/>
        <v>0.12828571325734922</v>
      </c>
      <c r="Z300" s="21">
        <f t="shared" si="96"/>
        <v>0.26523686411767738</v>
      </c>
      <c r="AA300" s="21">
        <f t="shared" si="97"/>
        <v>0.14432782542983524</v>
      </c>
      <c r="AB300" s="21">
        <f t="shared" si="97"/>
        <v>0.11132222696965707</v>
      </c>
      <c r="AC300" s="21">
        <f t="shared" si="97"/>
        <v>8.9449494986235702E-3</v>
      </c>
      <c r="AD300" s="21">
        <f t="shared" si="97"/>
        <v>0</v>
      </c>
      <c r="AE300" s="21">
        <f t="shared" si="98"/>
        <v>1.7225514895209883E-2</v>
      </c>
      <c r="AF300" s="137">
        <f>VLOOKUP(T300,人口!$A$2:$E$1748,5,0)</f>
        <v>32585</v>
      </c>
      <c r="AG300" s="14">
        <f t="shared" si="99"/>
        <v>0</v>
      </c>
      <c r="AH300" s="14">
        <f t="shared" si="100"/>
        <v>0</v>
      </c>
      <c r="AI300" s="14">
        <f t="shared" si="101"/>
        <v>0</v>
      </c>
      <c r="AJ300" s="14">
        <f t="shared" si="102"/>
        <v>1</v>
      </c>
      <c r="AK300" s="14">
        <f t="shared" si="103"/>
        <v>0</v>
      </c>
      <c r="AL300" s="14">
        <f t="shared" si="104"/>
        <v>0</v>
      </c>
      <c r="AM300" s="14">
        <f t="shared" si="105"/>
        <v>0</v>
      </c>
      <c r="AN300" s="14">
        <f t="shared" si="106"/>
        <v>0</v>
      </c>
      <c r="AO300" s="5" t="str">
        <f t="shared" si="107"/>
        <v>3万～10万人未満の市町村平均</v>
      </c>
    </row>
    <row r="301" spans="1:41" s="5" customFormat="1" ht="18" customHeight="1" x14ac:dyDescent="0.3">
      <c r="A301" s="5" t="str">
        <f t="shared" si="90"/>
        <v>05212</v>
      </c>
      <c r="B301" s="22">
        <v>5</v>
      </c>
      <c r="C301" s="23" t="s">
        <v>32</v>
      </c>
      <c r="D301" s="23">
        <v>5212</v>
      </c>
      <c r="E301" s="24" t="s">
        <v>574</v>
      </c>
      <c r="F301" s="25">
        <v>100.92559960788844</v>
      </c>
      <c r="G301" s="26">
        <v>11.475093567767614</v>
      </c>
      <c r="H301" s="26">
        <v>41.524145617776625</v>
      </c>
      <c r="I301" s="26">
        <f t="shared" si="91"/>
        <v>153.92483879343268</v>
      </c>
      <c r="J301" s="26">
        <v>106.09168803841332</v>
      </c>
      <c r="K301" s="26">
        <v>135.67670067322453</v>
      </c>
      <c r="L301" s="26">
        <f t="shared" si="92"/>
        <v>241.76838871163784</v>
      </c>
      <c r="M301" s="26">
        <v>80.754385431504829</v>
      </c>
      <c r="N301" s="26">
        <v>90.618026720881119</v>
      </c>
      <c r="O301" s="26">
        <v>4.9935530413071163</v>
      </c>
      <c r="P301" s="26">
        <v>0</v>
      </c>
      <c r="Q301" s="26">
        <f t="shared" si="88"/>
        <v>176.36596519369306</v>
      </c>
      <c r="R301" s="27">
        <v>6.1188674482946954</v>
      </c>
      <c r="S301" s="143">
        <f t="shared" si="93"/>
        <v>578.17806014705832</v>
      </c>
      <c r="T301" s="140" t="str">
        <f t="shared" si="94"/>
        <v>05212</v>
      </c>
      <c r="U301" s="5" t="str">
        <f t="shared" si="89"/>
        <v>秋田県大仙市</v>
      </c>
      <c r="V301" s="21">
        <f t="shared" si="95"/>
        <v>0.17455798925026356</v>
      </c>
      <c r="W301" s="21">
        <f t="shared" si="95"/>
        <v>1.9846988944632295E-2</v>
      </c>
      <c r="X301" s="21">
        <f t="shared" si="95"/>
        <v>7.181895765331367E-2</v>
      </c>
      <c r="Y301" s="21">
        <f t="shared" si="96"/>
        <v>0.18349310593250309</v>
      </c>
      <c r="Z301" s="21">
        <f t="shared" si="96"/>
        <v>0.23466248553034935</v>
      </c>
      <c r="AA301" s="21">
        <f t="shared" si="97"/>
        <v>0.13967044237369561</v>
      </c>
      <c r="AB301" s="21">
        <f t="shared" si="97"/>
        <v>0.15673031020553188</v>
      </c>
      <c r="AC301" s="21">
        <f t="shared" si="97"/>
        <v>8.6367044782657727E-3</v>
      </c>
      <c r="AD301" s="21">
        <f t="shared" si="97"/>
        <v>0</v>
      </c>
      <c r="AE301" s="21">
        <f t="shared" si="98"/>
        <v>1.0583015631444705E-2</v>
      </c>
      <c r="AF301" s="137">
        <f>VLOOKUP(T301,人口!$A$2:$E$1748,5,0)</f>
        <v>80459</v>
      </c>
      <c r="AG301" s="14">
        <f t="shared" si="99"/>
        <v>0</v>
      </c>
      <c r="AH301" s="14">
        <f t="shared" si="100"/>
        <v>0</v>
      </c>
      <c r="AI301" s="14">
        <f t="shared" si="101"/>
        <v>0</v>
      </c>
      <c r="AJ301" s="14">
        <f t="shared" si="102"/>
        <v>1</v>
      </c>
      <c r="AK301" s="14">
        <f t="shared" si="103"/>
        <v>0</v>
      </c>
      <c r="AL301" s="14">
        <f t="shared" si="104"/>
        <v>0</v>
      </c>
      <c r="AM301" s="14">
        <f t="shared" si="105"/>
        <v>0</v>
      </c>
      <c r="AN301" s="14">
        <f t="shared" si="106"/>
        <v>0</v>
      </c>
      <c r="AO301" s="5" t="str">
        <f t="shared" si="107"/>
        <v>3万～10万人未満の市町村平均</v>
      </c>
    </row>
    <row r="302" spans="1:41" s="5" customFormat="1" ht="18" customHeight="1" x14ac:dyDescent="0.3">
      <c r="A302" s="5" t="str">
        <f t="shared" si="90"/>
        <v>05213</v>
      </c>
      <c r="B302" s="22">
        <v>5</v>
      </c>
      <c r="C302" s="23" t="s">
        <v>32</v>
      </c>
      <c r="D302" s="23">
        <v>5213</v>
      </c>
      <c r="E302" s="24" t="s">
        <v>625</v>
      </c>
      <c r="F302" s="25">
        <v>38.959592916051122</v>
      </c>
      <c r="G302" s="26">
        <v>3.7069185872123409</v>
      </c>
      <c r="H302" s="26">
        <v>20.563075305927722</v>
      </c>
      <c r="I302" s="26">
        <f t="shared" si="91"/>
        <v>63.22958680919119</v>
      </c>
      <c r="J302" s="26">
        <v>39.425076209532499</v>
      </c>
      <c r="K302" s="26">
        <v>60.406106433592164</v>
      </c>
      <c r="L302" s="26">
        <f t="shared" si="92"/>
        <v>99.831182643124663</v>
      </c>
      <c r="M302" s="26">
        <v>28.794693843451473</v>
      </c>
      <c r="N302" s="26">
        <v>32.501049723879788</v>
      </c>
      <c r="O302" s="26">
        <v>1.9534431446468572</v>
      </c>
      <c r="P302" s="26">
        <v>0</v>
      </c>
      <c r="Q302" s="26">
        <f t="shared" si="88"/>
        <v>63.249186711978112</v>
      </c>
      <c r="R302" s="27">
        <v>4.6832894262000009</v>
      </c>
      <c r="S302" s="143">
        <f t="shared" si="93"/>
        <v>230.99324559049396</v>
      </c>
      <c r="T302" s="140" t="str">
        <f t="shared" si="94"/>
        <v>05213</v>
      </c>
      <c r="U302" s="5" t="str">
        <f t="shared" si="89"/>
        <v>秋田県北秋田市</v>
      </c>
      <c r="V302" s="21">
        <f t="shared" si="95"/>
        <v>0.16866117802041231</v>
      </c>
      <c r="W302" s="21">
        <f t="shared" si="95"/>
        <v>1.6047735844986505E-2</v>
      </c>
      <c r="X302" s="21">
        <f t="shared" si="95"/>
        <v>8.9020244957214251E-2</v>
      </c>
      <c r="Y302" s="21">
        <f t="shared" si="96"/>
        <v>0.17067631613534484</v>
      </c>
      <c r="Z302" s="21">
        <f t="shared" si="96"/>
        <v>0.26150594264855875</v>
      </c>
      <c r="AA302" s="21">
        <f t="shared" si="97"/>
        <v>0.12465599922561743</v>
      </c>
      <c r="AB302" s="21">
        <f t="shared" si="97"/>
        <v>0.1407012990392707</v>
      </c>
      <c r="AC302" s="21">
        <f t="shared" si="97"/>
        <v>8.4567111027563611E-3</v>
      </c>
      <c r="AD302" s="21">
        <f t="shared" si="97"/>
        <v>0</v>
      </c>
      <c r="AE302" s="21">
        <f t="shared" si="98"/>
        <v>2.0274573025838863E-2</v>
      </c>
      <c r="AF302" s="137">
        <f>VLOOKUP(T302,人口!$A$2:$E$1748,5,0)</f>
        <v>31475</v>
      </c>
      <c r="AG302" s="14">
        <f t="shared" si="99"/>
        <v>0</v>
      </c>
      <c r="AH302" s="14">
        <f t="shared" si="100"/>
        <v>0</v>
      </c>
      <c r="AI302" s="14">
        <f t="shared" si="101"/>
        <v>0</v>
      </c>
      <c r="AJ302" s="14">
        <f t="shared" si="102"/>
        <v>1</v>
      </c>
      <c r="AK302" s="14">
        <f t="shared" si="103"/>
        <v>0</v>
      </c>
      <c r="AL302" s="14">
        <f t="shared" si="104"/>
        <v>0</v>
      </c>
      <c r="AM302" s="14">
        <f t="shared" si="105"/>
        <v>0</v>
      </c>
      <c r="AN302" s="14">
        <f t="shared" si="106"/>
        <v>0</v>
      </c>
      <c r="AO302" s="5" t="str">
        <f t="shared" si="107"/>
        <v>3万～10万人未満の市町村平均</v>
      </c>
    </row>
    <row r="303" spans="1:41" s="5" customFormat="1" ht="18" customHeight="1" x14ac:dyDescent="0.3">
      <c r="A303" s="5" t="str">
        <f t="shared" si="90"/>
        <v>05214</v>
      </c>
      <c r="B303" s="22">
        <v>5</v>
      </c>
      <c r="C303" s="23" t="s">
        <v>32</v>
      </c>
      <c r="D303" s="23">
        <v>5214</v>
      </c>
      <c r="E303" s="24" t="s">
        <v>678</v>
      </c>
      <c r="F303" s="25">
        <v>169.76650212755547</v>
      </c>
      <c r="G303" s="26">
        <v>2.3113727661441654</v>
      </c>
      <c r="H303" s="26">
        <v>6.8101367679846652</v>
      </c>
      <c r="I303" s="26">
        <f t="shared" si="91"/>
        <v>178.88801166168429</v>
      </c>
      <c r="J303" s="26">
        <v>24.271398924424499</v>
      </c>
      <c r="K303" s="26">
        <v>40.387102125370447</v>
      </c>
      <c r="L303" s="26">
        <f t="shared" si="92"/>
        <v>64.65850104979495</v>
      </c>
      <c r="M303" s="26">
        <v>25.079762914778886</v>
      </c>
      <c r="N303" s="26">
        <v>20.08280999962609</v>
      </c>
      <c r="O303" s="26">
        <v>1.5075802200672537</v>
      </c>
      <c r="P303" s="26">
        <v>0</v>
      </c>
      <c r="Q303" s="26">
        <f t="shared" si="88"/>
        <v>46.67015313447223</v>
      </c>
      <c r="R303" s="27">
        <v>3.9983654700000004</v>
      </c>
      <c r="S303" s="143">
        <f t="shared" si="93"/>
        <v>294.21503131595148</v>
      </c>
      <c r="T303" s="140" t="str">
        <f t="shared" si="94"/>
        <v>05214</v>
      </c>
      <c r="U303" s="5" t="str">
        <f t="shared" si="89"/>
        <v>秋田県にかほ市</v>
      </c>
      <c r="V303" s="21">
        <f t="shared" si="95"/>
        <v>0.57701505381363982</v>
      </c>
      <c r="W303" s="21">
        <f t="shared" si="95"/>
        <v>7.8560662105058455E-3</v>
      </c>
      <c r="X303" s="21">
        <f t="shared" si="95"/>
        <v>2.3146800955493669E-2</v>
      </c>
      <c r="Y303" s="21">
        <f t="shared" si="96"/>
        <v>8.2495441568245176E-2</v>
      </c>
      <c r="Z303" s="21">
        <f t="shared" si="96"/>
        <v>0.13727069601008784</v>
      </c>
      <c r="AA303" s="21">
        <f t="shared" si="97"/>
        <v>8.5242969411193151E-2</v>
      </c>
      <c r="AB303" s="21">
        <f t="shared" si="97"/>
        <v>6.8258953017460114E-2</v>
      </c>
      <c r="AC303" s="21">
        <f t="shared" si="97"/>
        <v>5.1240761334464049E-3</v>
      </c>
      <c r="AD303" s="21">
        <f t="shared" si="97"/>
        <v>0</v>
      </c>
      <c r="AE303" s="21">
        <f t="shared" si="98"/>
        <v>1.3589942879927973E-2</v>
      </c>
      <c r="AF303" s="137">
        <f>VLOOKUP(T303,人口!$A$2:$E$1748,5,0)</f>
        <v>24291</v>
      </c>
      <c r="AG303" s="14">
        <f t="shared" si="99"/>
        <v>0</v>
      </c>
      <c r="AH303" s="14">
        <f t="shared" si="100"/>
        <v>0</v>
      </c>
      <c r="AI303" s="14">
        <f t="shared" si="101"/>
        <v>1</v>
      </c>
      <c r="AJ303" s="14">
        <f t="shared" si="102"/>
        <v>0</v>
      </c>
      <c r="AK303" s="14">
        <f t="shared" si="103"/>
        <v>0</v>
      </c>
      <c r="AL303" s="14">
        <f t="shared" si="104"/>
        <v>0</v>
      </c>
      <c r="AM303" s="14">
        <f t="shared" si="105"/>
        <v>0</v>
      </c>
      <c r="AN303" s="14">
        <f t="shared" si="106"/>
        <v>0</v>
      </c>
      <c r="AO303" s="5" t="str">
        <f t="shared" si="107"/>
        <v>1万～3万人未満の市町村平均</v>
      </c>
    </row>
    <row r="304" spans="1:41" s="5" customFormat="1" ht="18" customHeight="1" x14ac:dyDescent="0.3">
      <c r="A304" s="5" t="str">
        <f t="shared" si="90"/>
        <v>05215</v>
      </c>
      <c r="B304" s="22">
        <v>5</v>
      </c>
      <c r="C304" s="23" t="s">
        <v>32</v>
      </c>
      <c r="D304" s="23">
        <v>5215</v>
      </c>
      <c r="E304" s="24" t="s">
        <v>731</v>
      </c>
      <c r="F304" s="25">
        <v>24.763440896220722</v>
      </c>
      <c r="G304" s="26">
        <v>3.6660334557357346</v>
      </c>
      <c r="H304" s="26">
        <v>13.133835195398998</v>
      </c>
      <c r="I304" s="26">
        <f t="shared" si="91"/>
        <v>41.563309547355459</v>
      </c>
      <c r="J304" s="26">
        <v>33.512710144335138</v>
      </c>
      <c r="K304" s="26">
        <v>45.627814555682093</v>
      </c>
      <c r="L304" s="26">
        <f t="shared" si="92"/>
        <v>79.140524700017238</v>
      </c>
      <c r="M304" s="26">
        <v>25.466535929203669</v>
      </c>
      <c r="N304" s="26">
        <v>28.310314814997582</v>
      </c>
      <c r="O304" s="26">
        <v>1.6049575765073147</v>
      </c>
      <c r="P304" s="26">
        <v>0</v>
      </c>
      <c r="Q304" s="26">
        <f t="shared" si="88"/>
        <v>55.381808320708572</v>
      </c>
      <c r="R304" s="27">
        <v>7.9134459208540306</v>
      </c>
      <c r="S304" s="143">
        <f t="shared" si="93"/>
        <v>183.99908848893529</v>
      </c>
      <c r="T304" s="140" t="str">
        <f t="shared" si="94"/>
        <v>05215</v>
      </c>
      <c r="U304" s="5" t="str">
        <f t="shared" si="89"/>
        <v>秋田県仙北市</v>
      </c>
      <c r="V304" s="21">
        <f t="shared" si="95"/>
        <v>0.13458458462803669</v>
      </c>
      <c r="W304" s="21">
        <f t="shared" si="95"/>
        <v>1.9924193569883855E-2</v>
      </c>
      <c r="X304" s="21">
        <f t="shared" si="95"/>
        <v>7.137989271174458E-2</v>
      </c>
      <c r="Y304" s="21">
        <f t="shared" si="96"/>
        <v>0.18213519653577204</v>
      </c>
      <c r="Z304" s="21">
        <f t="shared" si="96"/>
        <v>0.24797848147180307</v>
      </c>
      <c r="AA304" s="21">
        <f t="shared" si="97"/>
        <v>0.13840577221519818</v>
      </c>
      <c r="AB304" s="21">
        <f t="shared" si="97"/>
        <v>0.15386116881062709</v>
      </c>
      <c r="AC304" s="21">
        <f t="shared" si="97"/>
        <v>8.7226387352664966E-3</v>
      </c>
      <c r="AD304" s="21">
        <f t="shared" si="97"/>
        <v>0</v>
      </c>
      <c r="AE304" s="21">
        <f t="shared" si="98"/>
        <v>4.3008071321668E-2</v>
      </c>
      <c r="AF304" s="137">
        <f>VLOOKUP(T304,人口!$A$2:$E$1748,5,0)</f>
        <v>25860</v>
      </c>
      <c r="AG304" s="14">
        <f t="shared" si="99"/>
        <v>0</v>
      </c>
      <c r="AH304" s="14">
        <f t="shared" si="100"/>
        <v>0</v>
      </c>
      <c r="AI304" s="14">
        <f t="shared" si="101"/>
        <v>1</v>
      </c>
      <c r="AJ304" s="14">
        <f t="shared" si="102"/>
        <v>0</v>
      </c>
      <c r="AK304" s="14">
        <f t="shared" si="103"/>
        <v>0</v>
      </c>
      <c r="AL304" s="14">
        <f t="shared" si="104"/>
        <v>0</v>
      </c>
      <c r="AM304" s="14">
        <f t="shared" si="105"/>
        <v>0</v>
      </c>
      <c r="AN304" s="14">
        <f t="shared" si="106"/>
        <v>0</v>
      </c>
      <c r="AO304" s="5" t="str">
        <f t="shared" si="107"/>
        <v>1万～3万人未満の市町村平均</v>
      </c>
    </row>
    <row r="305" spans="1:41" s="5" customFormat="1" ht="18" customHeight="1" x14ac:dyDescent="0.3">
      <c r="A305" s="5" t="str">
        <f t="shared" si="90"/>
        <v>05303</v>
      </c>
      <c r="B305" s="22">
        <v>5</v>
      </c>
      <c r="C305" s="23" t="s">
        <v>32</v>
      </c>
      <c r="D305" s="23">
        <v>5303</v>
      </c>
      <c r="E305" s="24" t="s">
        <v>785</v>
      </c>
      <c r="F305" s="25">
        <v>41.84337056163352</v>
      </c>
      <c r="G305" s="26">
        <v>1.0820931464141907</v>
      </c>
      <c r="H305" s="26">
        <v>7.9599001184236338</v>
      </c>
      <c r="I305" s="26">
        <f t="shared" si="91"/>
        <v>50.885363826471341</v>
      </c>
      <c r="J305" s="26">
        <v>5.8924322618757241</v>
      </c>
      <c r="K305" s="26">
        <v>10.188358704980869</v>
      </c>
      <c r="L305" s="26">
        <f t="shared" si="92"/>
        <v>16.080790966856593</v>
      </c>
      <c r="M305" s="26">
        <v>4.8115836321239183</v>
      </c>
      <c r="N305" s="26">
        <v>5.5475514924697844</v>
      </c>
      <c r="O305" s="26">
        <v>0.31000630683116925</v>
      </c>
      <c r="P305" s="26">
        <v>0</v>
      </c>
      <c r="Q305" s="26">
        <f t="shared" si="88"/>
        <v>10.669141431424872</v>
      </c>
      <c r="R305" s="27">
        <v>0.69559582027706213</v>
      </c>
      <c r="S305" s="143">
        <f t="shared" si="93"/>
        <v>78.33089204502987</v>
      </c>
      <c r="T305" s="140" t="str">
        <f t="shared" si="94"/>
        <v>05303</v>
      </c>
      <c r="U305" s="5" t="str">
        <f t="shared" si="89"/>
        <v>秋田県小坂町</v>
      </c>
      <c r="V305" s="21">
        <f t="shared" si="95"/>
        <v>0.53418733617356395</v>
      </c>
      <c r="W305" s="21">
        <f t="shared" si="95"/>
        <v>1.3814385591218989E-2</v>
      </c>
      <c r="X305" s="21">
        <f t="shared" si="95"/>
        <v>0.10161891318495067</v>
      </c>
      <c r="Y305" s="21">
        <f t="shared" si="96"/>
        <v>7.5224883925595509E-2</v>
      </c>
      <c r="Z305" s="21">
        <f t="shared" si="96"/>
        <v>0.13006820730605129</v>
      </c>
      <c r="AA305" s="21">
        <f t="shared" si="97"/>
        <v>6.1426386276284155E-2</v>
      </c>
      <c r="AB305" s="21">
        <f t="shared" si="97"/>
        <v>7.0822013481994794E-2</v>
      </c>
      <c r="AC305" s="21">
        <f t="shared" si="97"/>
        <v>3.957650662946067E-3</v>
      </c>
      <c r="AD305" s="21">
        <f t="shared" si="97"/>
        <v>0</v>
      </c>
      <c r="AE305" s="21">
        <f t="shared" si="98"/>
        <v>8.8802233973945665E-3</v>
      </c>
      <c r="AF305" s="137">
        <f>VLOOKUP(T305,人口!$A$2:$E$1748,5,0)</f>
        <v>4995</v>
      </c>
      <c r="AG305" s="14">
        <f t="shared" si="99"/>
        <v>1</v>
      </c>
      <c r="AH305" s="14">
        <f t="shared" si="100"/>
        <v>0</v>
      </c>
      <c r="AI305" s="14">
        <f t="shared" si="101"/>
        <v>0</v>
      </c>
      <c r="AJ305" s="14">
        <f t="shared" si="102"/>
        <v>0</v>
      </c>
      <c r="AK305" s="14">
        <f t="shared" si="103"/>
        <v>0</v>
      </c>
      <c r="AL305" s="14">
        <f t="shared" si="104"/>
        <v>0</v>
      </c>
      <c r="AM305" s="14">
        <f t="shared" si="105"/>
        <v>0</v>
      </c>
      <c r="AN305" s="14">
        <f t="shared" si="106"/>
        <v>0</v>
      </c>
      <c r="AO305" s="5" t="str">
        <f t="shared" si="107"/>
        <v>5千人未満の市町村平均</v>
      </c>
    </row>
    <row r="306" spans="1:41" s="5" customFormat="1" ht="18" customHeight="1" x14ac:dyDescent="0.3">
      <c r="A306" s="5" t="str">
        <f t="shared" si="90"/>
        <v>05327</v>
      </c>
      <c r="B306" s="22">
        <v>5</v>
      </c>
      <c r="C306" s="23" t="s">
        <v>32</v>
      </c>
      <c r="D306" s="23">
        <v>5327</v>
      </c>
      <c r="E306" s="24" t="s">
        <v>836</v>
      </c>
      <c r="F306" s="25">
        <v>0.81437319084132109</v>
      </c>
      <c r="G306" s="26">
        <v>0.25621349058673532</v>
      </c>
      <c r="H306" s="26">
        <v>3.5377333859660598</v>
      </c>
      <c r="I306" s="26">
        <f t="shared" si="91"/>
        <v>4.608320067394116</v>
      </c>
      <c r="J306" s="26">
        <v>2.0771023061145146</v>
      </c>
      <c r="K306" s="26">
        <v>4.749395639969932</v>
      </c>
      <c r="L306" s="26">
        <f t="shared" si="92"/>
        <v>6.8264979460844462</v>
      </c>
      <c r="M306" s="26">
        <v>2.0214062893805411</v>
      </c>
      <c r="N306" s="26">
        <v>2.1458872208512783</v>
      </c>
      <c r="O306" s="26">
        <v>0.13982867052865353</v>
      </c>
      <c r="P306" s="26">
        <v>0</v>
      </c>
      <c r="Q306" s="26">
        <f t="shared" si="88"/>
        <v>4.3071221807604729</v>
      </c>
      <c r="R306" s="27">
        <v>0</v>
      </c>
      <c r="S306" s="143">
        <f t="shared" si="93"/>
        <v>15.741940194239035</v>
      </c>
      <c r="T306" s="140" t="str">
        <f t="shared" si="94"/>
        <v>05327</v>
      </c>
      <c r="U306" s="5" t="str">
        <f t="shared" si="89"/>
        <v>秋田県上小阿仁村</v>
      </c>
      <c r="V306" s="21">
        <f t="shared" si="95"/>
        <v>5.1732707709012352E-2</v>
      </c>
      <c r="W306" s="21">
        <f t="shared" si="95"/>
        <v>1.6275852113864588E-2</v>
      </c>
      <c r="X306" s="21">
        <f t="shared" si="95"/>
        <v>0.22473299620721077</v>
      </c>
      <c r="Y306" s="21">
        <f t="shared" si="96"/>
        <v>0.13194703324274201</v>
      </c>
      <c r="Z306" s="21">
        <f t="shared" si="96"/>
        <v>0.30170332127853172</v>
      </c>
      <c r="AA306" s="21">
        <f t="shared" si="97"/>
        <v>0.12840896766462756</v>
      </c>
      <c r="AB306" s="21">
        <f t="shared" si="97"/>
        <v>0.1363165654533863</v>
      </c>
      <c r="AC306" s="21">
        <f t="shared" si="97"/>
        <v>8.8825563306247097E-3</v>
      </c>
      <c r="AD306" s="21">
        <f t="shared" si="97"/>
        <v>0</v>
      </c>
      <c r="AE306" s="21">
        <f t="shared" si="98"/>
        <v>0</v>
      </c>
      <c r="AF306" s="137">
        <f>VLOOKUP(T306,人口!$A$2:$E$1748,5,0)</f>
        <v>2253</v>
      </c>
      <c r="AG306" s="14">
        <f t="shared" si="99"/>
        <v>1</v>
      </c>
      <c r="AH306" s="14">
        <f t="shared" si="100"/>
        <v>0</v>
      </c>
      <c r="AI306" s="14">
        <f t="shared" si="101"/>
        <v>0</v>
      </c>
      <c r="AJ306" s="14">
        <f t="shared" si="102"/>
        <v>0</v>
      </c>
      <c r="AK306" s="14">
        <f t="shared" si="103"/>
        <v>0</v>
      </c>
      <c r="AL306" s="14">
        <f t="shared" si="104"/>
        <v>0</v>
      </c>
      <c r="AM306" s="14">
        <f t="shared" si="105"/>
        <v>0</v>
      </c>
      <c r="AN306" s="14">
        <f t="shared" si="106"/>
        <v>0</v>
      </c>
      <c r="AO306" s="5" t="str">
        <f t="shared" si="107"/>
        <v>5千人未満の市町村平均</v>
      </c>
    </row>
    <row r="307" spans="1:41" s="5" customFormat="1" ht="18" customHeight="1" x14ac:dyDescent="0.3">
      <c r="A307" s="5" t="str">
        <f t="shared" si="90"/>
        <v>05346</v>
      </c>
      <c r="B307" s="22">
        <v>5</v>
      </c>
      <c r="C307" s="23" t="s">
        <v>32</v>
      </c>
      <c r="D307" s="23">
        <v>5346</v>
      </c>
      <c r="E307" s="24" t="s">
        <v>888</v>
      </c>
      <c r="F307" s="25">
        <v>0.29846152412182053</v>
      </c>
      <c r="G307" s="26">
        <v>0.26439051688205667</v>
      </c>
      <c r="H307" s="26">
        <v>4.4221667324575744</v>
      </c>
      <c r="I307" s="26">
        <f t="shared" si="91"/>
        <v>4.9850187734614515</v>
      </c>
      <c r="J307" s="26">
        <v>2.6751164057636068</v>
      </c>
      <c r="K307" s="26">
        <v>5.8397741308160223</v>
      </c>
      <c r="L307" s="26">
        <f t="shared" si="92"/>
        <v>8.5148905365796281</v>
      </c>
      <c r="M307" s="26">
        <v>2.8220105126548813</v>
      </c>
      <c r="N307" s="26">
        <v>3.9501645926432727</v>
      </c>
      <c r="O307" s="26">
        <v>0.19748549916652267</v>
      </c>
      <c r="P307" s="26">
        <v>0</v>
      </c>
      <c r="Q307" s="26">
        <f t="shared" si="88"/>
        <v>6.9696606044646767</v>
      </c>
      <c r="R307" s="27">
        <v>0.26817366343843846</v>
      </c>
      <c r="S307" s="143">
        <f t="shared" si="93"/>
        <v>20.737743577944194</v>
      </c>
      <c r="T307" s="140" t="str">
        <f t="shared" si="94"/>
        <v>05346</v>
      </c>
      <c r="U307" s="5" t="str">
        <f t="shared" si="89"/>
        <v>秋田県藤里町</v>
      </c>
      <c r="V307" s="21">
        <f t="shared" si="95"/>
        <v>1.4392188957300633E-2</v>
      </c>
      <c r="W307" s="21">
        <f t="shared" si="95"/>
        <v>1.2749242263910115E-2</v>
      </c>
      <c r="X307" s="21">
        <f t="shared" si="95"/>
        <v>0.21324242513832642</v>
      </c>
      <c r="Y307" s="21">
        <f t="shared" si="96"/>
        <v>0.12899746762269498</v>
      </c>
      <c r="Z307" s="21">
        <f t="shared" si="96"/>
        <v>0.28160123153547739</v>
      </c>
      <c r="AA307" s="21">
        <f t="shared" si="97"/>
        <v>0.13608088565895157</v>
      </c>
      <c r="AB307" s="21">
        <f t="shared" si="97"/>
        <v>0.19048189007624264</v>
      </c>
      <c r="AC307" s="21">
        <f t="shared" si="97"/>
        <v>9.5229984122554238E-3</v>
      </c>
      <c r="AD307" s="21">
        <f t="shared" si="97"/>
        <v>0</v>
      </c>
      <c r="AE307" s="21">
        <f t="shared" si="98"/>
        <v>1.2931670334840906E-2</v>
      </c>
      <c r="AF307" s="137">
        <f>VLOOKUP(T307,人口!$A$2:$E$1748,5,0)</f>
        <v>3182</v>
      </c>
      <c r="AG307" s="14">
        <f t="shared" si="99"/>
        <v>1</v>
      </c>
      <c r="AH307" s="14">
        <f t="shared" si="100"/>
        <v>0</v>
      </c>
      <c r="AI307" s="14">
        <f t="shared" si="101"/>
        <v>0</v>
      </c>
      <c r="AJ307" s="14">
        <f t="shared" si="102"/>
        <v>0</v>
      </c>
      <c r="AK307" s="14">
        <f t="shared" si="103"/>
        <v>0</v>
      </c>
      <c r="AL307" s="14">
        <f t="shared" si="104"/>
        <v>0</v>
      </c>
      <c r="AM307" s="14">
        <f t="shared" si="105"/>
        <v>0</v>
      </c>
      <c r="AN307" s="14">
        <f t="shared" si="106"/>
        <v>0</v>
      </c>
      <c r="AO307" s="5" t="str">
        <f t="shared" si="107"/>
        <v>5千人未満の市町村平均</v>
      </c>
    </row>
    <row r="308" spans="1:41" s="5" customFormat="1" ht="18" customHeight="1" x14ac:dyDescent="0.3">
      <c r="A308" s="5" t="str">
        <f t="shared" si="90"/>
        <v>05348</v>
      </c>
      <c r="B308" s="22">
        <v>5</v>
      </c>
      <c r="C308" s="23" t="s">
        <v>32</v>
      </c>
      <c r="D308" s="23">
        <v>5348</v>
      </c>
      <c r="E308" s="24" t="s">
        <v>941</v>
      </c>
      <c r="F308" s="25">
        <v>8.324082473309991</v>
      </c>
      <c r="G308" s="26">
        <v>2.7529321860915177</v>
      </c>
      <c r="H308" s="26">
        <v>8.976998466888876</v>
      </c>
      <c r="I308" s="26">
        <f t="shared" si="91"/>
        <v>20.054013126290386</v>
      </c>
      <c r="J308" s="26">
        <v>13.112455824972434</v>
      </c>
      <c r="K308" s="26">
        <v>29.560893552226645</v>
      </c>
      <c r="L308" s="26">
        <f t="shared" si="92"/>
        <v>42.673349377199081</v>
      </c>
      <c r="M308" s="26">
        <v>15.485245503451406</v>
      </c>
      <c r="N308" s="26">
        <v>23.210224110732213</v>
      </c>
      <c r="O308" s="26">
        <v>1.0061085565645815</v>
      </c>
      <c r="P308" s="26">
        <v>0</v>
      </c>
      <c r="Q308" s="26">
        <f t="shared" si="88"/>
        <v>39.701578170748206</v>
      </c>
      <c r="R308" s="27">
        <v>1.7236826778890777</v>
      </c>
      <c r="S308" s="143">
        <f t="shared" si="93"/>
        <v>104.15262335212675</v>
      </c>
      <c r="T308" s="140" t="str">
        <f t="shared" si="94"/>
        <v>05348</v>
      </c>
      <c r="U308" s="5" t="str">
        <f t="shared" si="89"/>
        <v>秋田県三種町</v>
      </c>
      <c r="V308" s="21">
        <f t="shared" si="95"/>
        <v>7.9921966489190852E-2</v>
      </c>
      <c r="W308" s="21">
        <f t="shared" si="95"/>
        <v>2.6431712399448689E-2</v>
      </c>
      <c r="X308" s="21">
        <f t="shared" si="95"/>
        <v>8.6190805166172224E-2</v>
      </c>
      <c r="Y308" s="21">
        <f t="shared" si="96"/>
        <v>0.12589654876613995</v>
      </c>
      <c r="Z308" s="21">
        <f t="shared" si="96"/>
        <v>0.28382284191042439</v>
      </c>
      <c r="AA308" s="21">
        <f t="shared" si="97"/>
        <v>0.14867840103362315</v>
      </c>
      <c r="AB308" s="21">
        <f t="shared" si="97"/>
        <v>0.22284819492507069</v>
      </c>
      <c r="AC308" s="21">
        <f t="shared" si="97"/>
        <v>9.6599444563489935E-3</v>
      </c>
      <c r="AD308" s="21">
        <f t="shared" si="97"/>
        <v>0</v>
      </c>
      <c r="AE308" s="21">
        <f t="shared" si="98"/>
        <v>1.6549584853580941E-2</v>
      </c>
      <c r="AF308" s="137">
        <f>VLOOKUP(T308,人口!$A$2:$E$1748,5,0)</f>
        <v>16211</v>
      </c>
      <c r="AG308" s="14">
        <f t="shared" si="99"/>
        <v>0</v>
      </c>
      <c r="AH308" s="14">
        <f t="shared" si="100"/>
        <v>0</v>
      </c>
      <c r="AI308" s="14">
        <f t="shared" si="101"/>
        <v>1</v>
      </c>
      <c r="AJ308" s="14">
        <f t="shared" si="102"/>
        <v>0</v>
      </c>
      <c r="AK308" s="14">
        <f t="shared" si="103"/>
        <v>0</v>
      </c>
      <c r="AL308" s="14">
        <f t="shared" si="104"/>
        <v>0</v>
      </c>
      <c r="AM308" s="14">
        <f t="shared" si="105"/>
        <v>0</v>
      </c>
      <c r="AN308" s="14">
        <f t="shared" si="106"/>
        <v>0</v>
      </c>
      <c r="AO308" s="5" t="str">
        <f t="shared" si="107"/>
        <v>1万～3万人未満の市町村平均</v>
      </c>
    </row>
    <row r="309" spans="1:41" s="5" customFormat="1" ht="18" customHeight="1" x14ac:dyDescent="0.3">
      <c r="A309" s="5" t="str">
        <f t="shared" si="90"/>
        <v>05349</v>
      </c>
      <c r="B309" s="22">
        <v>5</v>
      </c>
      <c r="C309" s="23" t="s">
        <v>32</v>
      </c>
      <c r="D309" s="23">
        <v>5349</v>
      </c>
      <c r="E309" s="24" t="s">
        <v>988</v>
      </c>
      <c r="F309" s="25">
        <v>4.8488204610317247</v>
      </c>
      <c r="G309" s="26">
        <v>0.95126072568904918</v>
      </c>
      <c r="H309" s="26">
        <v>6.4121417620634835</v>
      </c>
      <c r="I309" s="26">
        <f t="shared" si="91"/>
        <v>12.212222948784257</v>
      </c>
      <c r="J309" s="26">
        <v>5.7528956386242687</v>
      </c>
      <c r="K309" s="26">
        <v>13.222455375161298</v>
      </c>
      <c r="L309" s="26">
        <f t="shared" si="92"/>
        <v>18.975351013785566</v>
      </c>
      <c r="M309" s="26">
        <v>6.4303003221239257</v>
      </c>
      <c r="N309" s="26">
        <v>8.8962902945157278</v>
      </c>
      <c r="O309" s="26">
        <v>0.43704993247349228</v>
      </c>
      <c r="P309" s="26">
        <v>0</v>
      </c>
      <c r="Q309" s="26">
        <f t="shared" si="88"/>
        <v>15.763640549113145</v>
      </c>
      <c r="R309" s="27">
        <v>0.88367152567518548</v>
      </c>
      <c r="S309" s="143">
        <f t="shared" si="93"/>
        <v>47.834886037358146</v>
      </c>
      <c r="T309" s="140" t="str">
        <f t="shared" si="94"/>
        <v>05349</v>
      </c>
      <c r="U309" s="5" t="str">
        <f t="shared" si="89"/>
        <v>秋田県八峰町</v>
      </c>
      <c r="V309" s="21">
        <f t="shared" si="95"/>
        <v>0.10136577846647084</v>
      </c>
      <c r="W309" s="21">
        <f t="shared" si="95"/>
        <v>1.9886338287628248E-2</v>
      </c>
      <c r="X309" s="21">
        <f t="shared" si="95"/>
        <v>0.13404739288091377</v>
      </c>
      <c r="Y309" s="21">
        <f t="shared" si="96"/>
        <v>0.12026569132267537</v>
      </c>
      <c r="Z309" s="21">
        <f t="shared" si="96"/>
        <v>0.27641866575860158</v>
      </c>
      <c r="AA309" s="21">
        <f t="shared" si="97"/>
        <v>0.1344270020232092</v>
      </c>
      <c r="AB309" s="21">
        <f t="shared" si="97"/>
        <v>0.18597912593682972</v>
      </c>
      <c r="AC309" s="21">
        <f t="shared" si="97"/>
        <v>9.1366358045081256E-3</v>
      </c>
      <c r="AD309" s="21">
        <f t="shared" si="97"/>
        <v>0</v>
      </c>
      <c r="AE309" s="21">
        <f t="shared" si="98"/>
        <v>1.8473369519163372E-2</v>
      </c>
      <c r="AF309" s="137">
        <f>VLOOKUP(T309,人口!$A$2:$E$1748,5,0)</f>
        <v>7042</v>
      </c>
      <c r="AG309" s="14">
        <f t="shared" si="99"/>
        <v>0</v>
      </c>
      <c r="AH309" s="14">
        <f t="shared" si="100"/>
        <v>1</v>
      </c>
      <c r="AI309" s="14">
        <f t="shared" si="101"/>
        <v>0</v>
      </c>
      <c r="AJ309" s="14">
        <f t="shared" si="102"/>
        <v>0</v>
      </c>
      <c r="AK309" s="14">
        <f t="shared" si="103"/>
        <v>0</v>
      </c>
      <c r="AL309" s="14">
        <f t="shared" si="104"/>
        <v>0</v>
      </c>
      <c r="AM309" s="14">
        <f t="shared" si="105"/>
        <v>0</v>
      </c>
      <c r="AN309" s="14">
        <f t="shared" si="106"/>
        <v>0</v>
      </c>
      <c r="AO309" s="5" t="str">
        <f t="shared" si="107"/>
        <v>5千～1万人未満の市町村平均</v>
      </c>
    </row>
    <row r="310" spans="1:41" s="5" customFormat="1" ht="18" customHeight="1" x14ac:dyDescent="0.3">
      <c r="A310" s="5" t="str">
        <f t="shared" si="90"/>
        <v>05361</v>
      </c>
      <c r="B310" s="22">
        <v>5</v>
      </c>
      <c r="C310" s="23" t="s">
        <v>32</v>
      </c>
      <c r="D310" s="23">
        <v>5361</v>
      </c>
      <c r="E310" s="24" t="s">
        <v>1033</v>
      </c>
      <c r="F310" s="25">
        <v>7.635686906075315</v>
      </c>
      <c r="G310" s="26">
        <v>0.57784319153604136</v>
      </c>
      <c r="H310" s="26">
        <v>6.23525509276518</v>
      </c>
      <c r="I310" s="26">
        <f t="shared" si="91"/>
        <v>14.448785190376537</v>
      </c>
      <c r="J310" s="26">
        <v>9.8393253195597339</v>
      </c>
      <c r="K310" s="26">
        <v>17.183158272740577</v>
      </c>
      <c r="L310" s="26">
        <f t="shared" si="92"/>
        <v>27.022483592300311</v>
      </c>
      <c r="M310" s="26">
        <v>8.6172390950442903</v>
      </c>
      <c r="N310" s="26">
        <v>8.4151496620378605</v>
      </c>
      <c r="O310" s="26">
        <v>0.56068007525781449</v>
      </c>
      <c r="P310" s="26">
        <v>0</v>
      </c>
      <c r="Q310" s="26">
        <f t="shared" si="88"/>
        <v>17.593068832339966</v>
      </c>
      <c r="R310" s="27">
        <v>1.2641017754077943</v>
      </c>
      <c r="S310" s="143">
        <f t="shared" si="93"/>
        <v>60.328439390424606</v>
      </c>
      <c r="T310" s="140" t="str">
        <f t="shared" si="94"/>
        <v>05361</v>
      </c>
      <c r="U310" s="5" t="str">
        <f t="shared" si="89"/>
        <v>秋田県五城目町</v>
      </c>
      <c r="V310" s="21">
        <f t="shared" si="95"/>
        <v>0.1265686131321882</v>
      </c>
      <c r="W310" s="21">
        <f t="shared" si="95"/>
        <v>9.5782884055137223E-3</v>
      </c>
      <c r="X310" s="21">
        <f t="shared" si="95"/>
        <v>0.10335515315443161</v>
      </c>
      <c r="Y310" s="21">
        <f t="shared" si="96"/>
        <v>0.16309596964514619</v>
      </c>
      <c r="Z310" s="21">
        <f t="shared" si="96"/>
        <v>0.28482683202754794</v>
      </c>
      <c r="AA310" s="21">
        <f t="shared" si="97"/>
        <v>0.14283875369751448</v>
      </c>
      <c r="AB310" s="21">
        <f t="shared" si="97"/>
        <v>0.13948893336321777</v>
      </c>
      <c r="AC310" s="21">
        <f t="shared" si="97"/>
        <v>9.2937937881881656E-3</v>
      </c>
      <c r="AD310" s="21">
        <f t="shared" si="97"/>
        <v>0</v>
      </c>
      <c r="AE310" s="21">
        <f t="shared" si="98"/>
        <v>2.0953662786251916E-2</v>
      </c>
      <c r="AF310" s="137">
        <f>VLOOKUP(T310,人口!$A$2:$E$1748,5,0)</f>
        <v>9034</v>
      </c>
      <c r="AG310" s="14">
        <f t="shared" si="99"/>
        <v>0</v>
      </c>
      <c r="AH310" s="14">
        <f t="shared" si="100"/>
        <v>1</v>
      </c>
      <c r="AI310" s="14">
        <f t="shared" si="101"/>
        <v>0</v>
      </c>
      <c r="AJ310" s="14">
        <f t="shared" si="102"/>
        <v>0</v>
      </c>
      <c r="AK310" s="14">
        <f t="shared" si="103"/>
        <v>0</v>
      </c>
      <c r="AL310" s="14">
        <f t="shared" si="104"/>
        <v>0</v>
      </c>
      <c r="AM310" s="14">
        <f t="shared" si="105"/>
        <v>0</v>
      </c>
      <c r="AN310" s="14">
        <f t="shared" si="106"/>
        <v>0</v>
      </c>
      <c r="AO310" s="5" t="str">
        <f t="shared" si="107"/>
        <v>5千～1万人未満の市町村平均</v>
      </c>
    </row>
    <row r="311" spans="1:41" s="5" customFormat="1" ht="18" customHeight="1" x14ac:dyDescent="0.3">
      <c r="A311" s="5" t="str">
        <f t="shared" si="90"/>
        <v>05363</v>
      </c>
      <c r="B311" s="22">
        <v>5</v>
      </c>
      <c r="C311" s="23" t="s">
        <v>32</v>
      </c>
      <c r="D311" s="23">
        <v>5363</v>
      </c>
      <c r="E311" s="24" t="s">
        <v>1078</v>
      </c>
      <c r="F311" s="25">
        <v>3.3257815148401635</v>
      </c>
      <c r="G311" s="26">
        <v>0.46609049883331644</v>
      </c>
      <c r="H311" s="26">
        <v>1.6362016910093027</v>
      </c>
      <c r="I311" s="26">
        <f t="shared" si="91"/>
        <v>5.4280737046827827</v>
      </c>
      <c r="J311" s="26">
        <v>5.4578753494640502</v>
      </c>
      <c r="K311" s="26">
        <v>10.606408956411981</v>
      </c>
      <c r="L311" s="26">
        <f t="shared" si="92"/>
        <v>16.064284305876029</v>
      </c>
      <c r="M311" s="26">
        <v>5.7060957066371962</v>
      </c>
      <c r="N311" s="26">
        <v>5.6197225873414647</v>
      </c>
      <c r="O311" s="26">
        <v>0.35729856024565398</v>
      </c>
      <c r="P311" s="26">
        <v>0</v>
      </c>
      <c r="Q311" s="26">
        <f t="shared" si="88"/>
        <v>11.683116854224314</v>
      </c>
      <c r="R311" s="27">
        <v>0.88784941097584447</v>
      </c>
      <c r="S311" s="143">
        <f t="shared" si="93"/>
        <v>34.063324275758973</v>
      </c>
      <c r="T311" s="140" t="str">
        <f t="shared" si="94"/>
        <v>05363</v>
      </c>
      <c r="U311" s="5" t="str">
        <f t="shared" si="89"/>
        <v>秋田県八郎潟町</v>
      </c>
      <c r="V311" s="21">
        <f t="shared" si="95"/>
        <v>9.76352597860492E-2</v>
      </c>
      <c r="W311" s="21">
        <f t="shared" si="95"/>
        <v>1.3683059676151686E-2</v>
      </c>
      <c r="X311" s="21">
        <f t="shared" si="95"/>
        <v>4.8034116628296875E-2</v>
      </c>
      <c r="Y311" s="21">
        <f t="shared" si="96"/>
        <v>0.16022732559159311</v>
      </c>
      <c r="Z311" s="21">
        <f t="shared" si="96"/>
        <v>0.31137327850176938</v>
      </c>
      <c r="AA311" s="21">
        <f t="shared" si="97"/>
        <v>0.16751435239977197</v>
      </c>
      <c r="AB311" s="21">
        <f t="shared" si="97"/>
        <v>0.16497868915690997</v>
      </c>
      <c r="AC311" s="21">
        <f t="shared" si="97"/>
        <v>1.0489245187966697E-2</v>
      </c>
      <c r="AD311" s="21">
        <f t="shared" si="97"/>
        <v>0</v>
      </c>
      <c r="AE311" s="21">
        <f t="shared" si="98"/>
        <v>2.6064673071491115E-2</v>
      </c>
      <c r="AF311" s="137">
        <f>VLOOKUP(T311,人口!$A$2:$E$1748,5,0)</f>
        <v>5757</v>
      </c>
      <c r="AG311" s="14">
        <f t="shared" si="99"/>
        <v>0</v>
      </c>
      <c r="AH311" s="14">
        <f t="shared" si="100"/>
        <v>1</v>
      </c>
      <c r="AI311" s="14">
        <f t="shared" si="101"/>
        <v>0</v>
      </c>
      <c r="AJ311" s="14">
        <f t="shared" si="102"/>
        <v>0</v>
      </c>
      <c r="AK311" s="14">
        <f t="shared" si="103"/>
        <v>0</v>
      </c>
      <c r="AL311" s="14">
        <f t="shared" si="104"/>
        <v>0</v>
      </c>
      <c r="AM311" s="14">
        <f t="shared" si="105"/>
        <v>0</v>
      </c>
      <c r="AN311" s="14">
        <f t="shared" si="106"/>
        <v>0</v>
      </c>
      <c r="AO311" s="5" t="str">
        <f t="shared" si="107"/>
        <v>5千～1万人未満の市町村平均</v>
      </c>
    </row>
    <row r="312" spans="1:41" s="5" customFormat="1" ht="18" customHeight="1" x14ac:dyDescent="0.3">
      <c r="A312" s="5" t="str">
        <f t="shared" si="90"/>
        <v>05366</v>
      </c>
      <c r="B312" s="22">
        <v>5</v>
      </c>
      <c r="C312" s="23" t="s">
        <v>32</v>
      </c>
      <c r="D312" s="23">
        <v>5366</v>
      </c>
      <c r="E312" s="24" t="s">
        <v>1118</v>
      </c>
      <c r="F312" s="25">
        <v>12.553753437527828</v>
      </c>
      <c r="G312" s="26">
        <v>0.63235670017151702</v>
      </c>
      <c r="H312" s="26">
        <v>3.2724033820186054</v>
      </c>
      <c r="I312" s="26">
        <f t="shared" si="91"/>
        <v>16.45851351971795</v>
      </c>
      <c r="J312" s="26">
        <v>3.8233034770898642</v>
      </c>
      <c r="K312" s="26">
        <v>7.5033555437274506</v>
      </c>
      <c r="L312" s="26">
        <f t="shared" si="92"/>
        <v>11.326659020817315</v>
      </c>
      <c r="M312" s="26">
        <v>4.6046680276991383</v>
      </c>
      <c r="N312" s="26">
        <v>5.0086739840945764</v>
      </c>
      <c r="O312" s="26">
        <v>0.28952540968316409</v>
      </c>
      <c r="P312" s="26">
        <v>0</v>
      </c>
      <c r="Q312" s="26">
        <f t="shared" si="88"/>
        <v>9.9028674214768806</v>
      </c>
      <c r="R312" s="27">
        <v>0.80117949177907921</v>
      </c>
      <c r="S312" s="143">
        <f t="shared" si="93"/>
        <v>38.489219453791222</v>
      </c>
      <c r="T312" s="140" t="str">
        <f t="shared" si="94"/>
        <v>05366</v>
      </c>
      <c r="U312" s="5" t="str">
        <f t="shared" si="89"/>
        <v>秋田県井川町</v>
      </c>
      <c r="V312" s="21">
        <f t="shared" si="95"/>
        <v>0.32616284808267976</v>
      </c>
      <c r="W312" s="21">
        <f t="shared" si="95"/>
        <v>1.6429449834146462E-2</v>
      </c>
      <c r="X312" s="21">
        <f t="shared" si="95"/>
        <v>8.5021297611590579E-2</v>
      </c>
      <c r="Y312" s="21">
        <f t="shared" si="96"/>
        <v>9.9334398861478226E-2</v>
      </c>
      <c r="Z312" s="21">
        <f t="shared" si="96"/>
        <v>0.19494693969400212</v>
      </c>
      <c r="AA312" s="21">
        <f t="shared" si="97"/>
        <v>0.11963526652514576</v>
      </c>
      <c r="AB312" s="21">
        <f t="shared" si="97"/>
        <v>0.13013186692725248</v>
      </c>
      <c r="AC312" s="21">
        <f t="shared" si="97"/>
        <v>7.5222468470881286E-3</v>
      </c>
      <c r="AD312" s="21">
        <f t="shared" si="97"/>
        <v>0</v>
      </c>
      <c r="AE312" s="21">
        <f t="shared" si="98"/>
        <v>2.0815685616616533E-2</v>
      </c>
      <c r="AF312" s="137">
        <f>VLOOKUP(T312,人口!$A$2:$E$1748,5,0)</f>
        <v>4665</v>
      </c>
      <c r="AG312" s="14">
        <f t="shared" si="99"/>
        <v>1</v>
      </c>
      <c r="AH312" s="14">
        <f t="shared" si="100"/>
        <v>0</v>
      </c>
      <c r="AI312" s="14">
        <f t="shared" si="101"/>
        <v>0</v>
      </c>
      <c r="AJ312" s="14">
        <f t="shared" si="102"/>
        <v>0</v>
      </c>
      <c r="AK312" s="14">
        <f t="shared" si="103"/>
        <v>0</v>
      </c>
      <c r="AL312" s="14">
        <f t="shared" si="104"/>
        <v>0</v>
      </c>
      <c r="AM312" s="14">
        <f t="shared" si="105"/>
        <v>0</v>
      </c>
      <c r="AN312" s="14">
        <f t="shared" si="106"/>
        <v>0</v>
      </c>
      <c r="AO312" s="5" t="str">
        <f t="shared" si="107"/>
        <v>5千人未満の市町村平均</v>
      </c>
    </row>
    <row r="313" spans="1:41" s="5" customFormat="1" ht="18" customHeight="1" x14ac:dyDescent="0.3">
      <c r="A313" s="5" t="str">
        <f t="shared" si="90"/>
        <v>05368</v>
      </c>
      <c r="B313" s="22">
        <v>5</v>
      </c>
      <c r="C313" s="23" t="s">
        <v>32</v>
      </c>
      <c r="D313" s="23">
        <v>5368</v>
      </c>
      <c r="E313" s="24" t="s">
        <v>1156</v>
      </c>
      <c r="F313" s="25">
        <v>11.391443369505073</v>
      </c>
      <c r="G313" s="26">
        <v>0.14718647331578413</v>
      </c>
      <c r="H313" s="26">
        <v>7.3850184432041504</v>
      </c>
      <c r="I313" s="26">
        <f t="shared" si="91"/>
        <v>18.923648286025006</v>
      </c>
      <c r="J313" s="26">
        <v>4.9993978730664121</v>
      </c>
      <c r="K313" s="26">
        <v>4.84421116091307</v>
      </c>
      <c r="L313" s="26">
        <f t="shared" si="92"/>
        <v>9.8436090339794831</v>
      </c>
      <c r="M313" s="26">
        <v>3.0798591889380686</v>
      </c>
      <c r="N313" s="26">
        <v>9.7912118709245544</v>
      </c>
      <c r="O313" s="26">
        <v>0.19636835932208599</v>
      </c>
      <c r="P313" s="26">
        <v>0</v>
      </c>
      <c r="Q313" s="26">
        <f t="shared" si="88"/>
        <v>13.067439419184709</v>
      </c>
      <c r="R313" s="27">
        <v>0.61335635123862153</v>
      </c>
      <c r="S313" s="143">
        <f t="shared" si="93"/>
        <v>42.44805309042782</v>
      </c>
      <c r="T313" s="140" t="str">
        <f t="shared" si="94"/>
        <v>05368</v>
      </c>
      <c r="U313" s="5" t="str">
        <f t="shared" si="89"/>
        <v>秋田県大潟村</v>
      </c>
      <c r="V313" s="21">
        <f t="shared" si="95"/>
        <v>0.26836197517086791</v>
      </c>
      <c r="W313" s="21">
        <f t="shared" si="95"/>
        <v>3.4674493315919636E-3</v>
      </c>
      <c r="X313" s="21">
        <f t="shared" si="95"/>
        <v>0.17397778945177339</v>
      </c>
      <c r="Y313" s="21">
        <f t="shared" si="96"/>
        <v>0.11777684744259315</v>
      </c>
      <c r="Z313" s="21">
        <f t="shared" si="96"/>
        <v>0.11412092683245952</v>
      </c>
      <c r="AA313" s="21">
        <f t="shared" si="97"/>
        <v>7.2555958747436339E-2</v>
      </c>
      <c r="AB313" s="21">
        <f t="shared" si="97"/>
        <v>0.23066339108807102</v>
      </c>
      <c r="AC313" s="21">
        <f t="shared" si="97"/>
        <v>4.6260863579245691E-3</v>
      </c>
      <c r="AD313" s="21">
        <f t="shared" si="97"/>
        <v>0</v>
      </c>
      <c r="AE313" s="21">
        <f t="shared" si="98"/>
        <v>1.4449575577282141E-2</v>
      </c>
      <c r="AF313" s="137">
        <f>VLOOKUP(T313,人口!$A$2:$E$1748,5,0)</f>
        <v>3164</v>
      </c>
      <c r="AG313" s="14">
        <f t="shared" si="99"/>
        <v>1</v>
      </c>
      <c r="AH313" s="14">
        <f t="shared" si="100"/>
        <v>0</v>
      </c>
      <c r="AI313" s="14">
        <f t="shared" si="101"/>
        <v>0</v>
      </c>
      <c r="AJ313" s="14">
        <f t="shared" si="102"/>
        <v>0</v>
      </c>
      <c r="AK313" s="14">
        <f t="shared" si="103"/>
        <v>0</v>
      </c>
      <c r="AL313" s="14">
        <f t="shared" si="104"/>
        <v>0</v>
      </c>
      <c r="AM313" s="14">
        <f t="shared" si="105"/>
        <v>0</v>
      </c>
      <c r="AN313" s="14">
        <f t="shared" si="106"/>
        <v>0</v>
      </c>
      <c r="AO313" s="5" t="str">
        <f t="shared" si="107"/>
        <v>5千人未満の市町村平均</v>
      </c>
    </row>
    <row r="314" spans="1:41" s="5" customFormat="1" ht="18" customHeight="1" x14ac:dyDescent="0.3">
      <c r="A314" s="5" t="str">
        <f t="shared" si="90"/>
        <v>05434</v>
      </c>
      <c r="B314" s="22">
        <v>5</v>
      </c>
      <c r="C314" s="23" t="s">
        <v>32</v>
      </c>
      <c r="D314" s="23">
        <v>5434</v>
      </c>
      <c r="E314" s="24" t="s">
        <v>705</v>
      </c>
      <c r="F314" s="25">
        <v>20.913270586024094</v>
      </c>
      <c r="G314" s="26">
        <v>2.8183483964540885</v>
      </c>
      <c r="H314" s="26">
        <v>11.276525167766815</v>
      </c>
      <c r="I314" s="26">
        <f t="shared" si="91"/>
        <v>35.008144150244995</v>
      </c>
      <c r="J314" s="26">
        <v>16.218142382483389</v>
      </c>
      <c r="K314" s="26">
        <v>28.595499157169233</v>
      </c>
      <c r="L314" s="26">
        <f t="shared" si="92"/>
        <v>44.813641539652622</v>
      </c>
      <c r="M314" s="26">
        <v>19.424600280000096</v>
      </c>
      <c r="N314" s="26">
        <v>23.133241609535755</v>
      </c>
      <c r="O314" s="26">
        <v>1.2016080293409945</v>
      </c>
      <c r="P314" s="26">
        <v>0</v>
      </c>
      <c r="Q314" s="26">
        <f t="shared" si="88"/>
        <v>43.759449918876847</v>
      </c>
      <c r="R314" s="27">
        <v>1.5442478324512643</v>
      </c>
      <c r="S314" s="143">
        <f t="shared" si="93"/>
        <v>125.12548344122571</v>
      </c>
      <c r="T314" s="140" t="str">
        <f t="shared" si="94"/>
        <v>05434</v>
      </c>
      <c r="U314" s="5" t="str">
        <f t="shared" si="89"/>
        <v>秋田県美郷町</v>
      </c>
      <c r="V314" s="21">
        <f t="shared" si="95"/>
        <v>0.16713837989563121</v>
      </c>
      <c r="W314" s="21">
        <f t="shared" si="95"/>
        <v>2.2524175882828304E-2</v>
      </c>
      <c r="X314" s="21">
        <f t="shared" si="95"/>
        <v>9.0121731062590901E-2</v>
      </c>
      <c r="Y314" s="21">
        <f t="shared" si="96"/>
        <v>0.12961502274715622</v>
      </c>
      <c r="Z314" s="21">
        <f t="shared" si="96"/>
        <v>0.22853457481825587</v>
      </c>
      <c r="AA314" s="21">
        <f t="shared" si="97"/>
        <v>0.15524096088007741</v>
      </c>
      <c r="AB314" s="21">
        <f t="shared" si="97"/>
        <v>0.18488033750856167</v>
      </c>
      <c r="AC314" s="21">
        <f t="shared" si="97"/>
        <v>9.6032238701033047E-3</v>
      </c>
      <c r="AD314" s="21">
        <f t="shared" si="97"/>
        <v>0</v>
      </c>
      <c r="AE314" s="21">
        <f t="shared" si="98"/>
        <v>1.2341593334795247E-2</v>
      </c>
      <c r="AF314" s="137">
        <f>VLOOKUP(T314,人口!$A$2:$E$1748,5,0)</f>
        <v>19361</v>
      </c>
      <c r="AG314" s="14">
        <f t="shared" si="99"/>
        <v>0</v>
      </c>
      <c r="AH314" s="14">
        <f t="shared" si="100"/>
        <v>0</v>
      </c>
      <c r="AI314" s="14">
        <f t="shared" si="101"/>
        <v>1</v>
      </c>
      <c r="AJ314" s="14">
        <f t="shared" si="102"/>
        <v>0</v>
      </c>
      <c r="AK314" s="14">
        <f t="shared" si="103"/>
        <v>0</v>
      </c>
      <c r="AL314" s="14">
        <f t="shared" si="104"/>
        <v>0</v>
      </c>
      <c r="AM314" s="14">
        <f t="shared" si="105"/>
        <v>0</v>
      </c>
      <c r="AN314" s="14">
        <f t="shared" si="106"/>
        <v>0</v>
      </c>
      <c r="AO314" s="5" t="str">
        <f t="shared" si="107"/>
        <v>1万～3万人未満の市町村平均</v>
      </c>
    </row>
    <row r="315" spans="1:41" s="5" customFormat="1" ht="18" customHeight="1" x14ac:dyDescent="0.3">
      <c r="A315" s="5" t="str">
        <f t="shared" si="90"/>
        <v>05463</v>
      </c>
      <c r="B315" s="22">
        <v>5</v>
      </c>
      <c r="C315" s="23" t="s">
        <v>32</v>
      </c>
      <c r="D315" s="23">
        <v>5463</v>
      </c>
      <c r="E315" s="24" t="s">
        <v>1236</v>
      </c>
      <c r="F315" s="25">
        <v>19.467538613261635</v>
      </c>
      <c r="G315" s="26">
        <v>1.5427322943839596</v>
      </c>
      <c r="H315" s="26">
        <v>9.6403234767575139</v>
      </c>
      <c r="I315" s="26">
        <f t="shared" si="91"/>
        <v>30.650594384403107</v>
      </c>
      <c r="J315" s="26">
        <v>11.70911607112923</v>
      </c>
      <c r="K315" s="26">
        <v>22.915187493393944</v>
      </c>
      <c r="L315" s="26">
        <f t="shared" si="92"/>
        <v>34.624303564523174</v>
      </c>
      <c r="M315" s="26">
        <v>13.686671403451397</v>
      </c>
      <c r="N315" s="26">
        <v>16.888036199973065</v>
      </c>
      <c r="O315" s="26">
        <v>0.90941389669612083</v>
      </c>
      <c r="P315" s="26">
        <v>0</v>
      </c>
      <c r="Q315" s="26">
        <f t="shared" si="88"/>
        <v>31.484121500120587</v>
      </c>
      <c r="R315" s="27">
        <v>1.4041633264938305</v>
      </c>
      <c r="S315" s="143">
        <f t="shared" si="93"/>
        <v>98.16318277554069</v>
      </c>
      <c r="T315" s="140" t="str">
        <f t="shared" si="94"/>
        <v>05463</v>
      </c>
      <c r="U315" s="5" t="str">
        <f t="shared" si="89"/>
        <v>秋田県羽後町</v>
      </c>
      <c r="V315" s="21">
        <f t="shared" si="95"/>
        <v>0.19831812766071352</v>
      </c>
      <c r="W315" s="21">
        <f t="shared" si="95"/>
        <v>1.5715997085297872E-2</v>
      </c>
      <c r="X315" s="21">
        <f t="shared" si="95"/>
        <v>9.8207120064566528E-2</v>
      </c>
      <c r="Y315" s="21">
        <f t="shared" si="96"/>
        <v>0.11928215589650573</v>
      </c>
      <c r="Z315" s="21">
        <f t="shared" si="96"/>
        <v>0.23343973621751513</v>
      </c>
      <c r="AA315" s="21">
        <f t="shared" si="97"/>
        <v>0.13942774690534693</v>
      </c>
      <c r="AB315" s="21">
        <f t="shared" si="97"/>
        <v>0.17204043025570129</v>
      </c>
      <c r="AC315" s="21">
        <f t="shared" si="97"/>
        <v>9.2643073602817136E-3</v>
      </c>
      <c r="AD315" s="21">
        <f t="shared" si="97"/>
        <v>0</v>
      </c>
      <c r="AE315" s="21">
        <f t="shared" si="98"/>
        <v>1.4304378554071351E-2</v>
      </c>
      <c r="AF315" s="137">
        <f>VLOOKUP(T315,人口!$A$2:$E$1748,5,0)</f>
        <v>14653</v>
      </c>
      <c r="AG315" s="14">
        <f t="shared" si="99"/>
        <v>0</v>
      </c>
      <c r="AH315" s="14">
        <f t="shared" si="100"/>
        <v>0</v>
      </c>
      <c r="AI315" s="14">
        <f t="shared" si="101"/>
        <v>1</v>
      </c>
      <c r="AJ315" s="14">
        <f t="shared" si="102"/>
        <v>0</v>
      </c>
      <c r="AK315" s="14">
        <f t="shared" si="103"/>
        <v>0</v>
      </c>
      <c r="AL315" s="14">
        <f t="shared" si="104"/>
        <v>0</v>
      </c>
      <c r="AM315" s="14">
        <f t="shared" si="105"/>
        <v>0</v>
      </c>
      <c r="AN315" s="14">
        <f t="shared" si="106"/>
        <v>0</v>
      </c>
      <c r="AO315" s="5" t="str">
        <f t="shared" si="107"/>
        <v>1万～3万人未満の市町村平均</v>
      </c>
    </row>
    <row r="316" spans="1:41" s="5" customFormat="1" ht="18" customHeight="1" x14ac:dyDescent="0.3">
      <c r="A316" s="5" t="str">
        <f t="shared" si="90"/>
        <v>05464</v>
      </c>
      <c r="B316" s="22">
        <v>5</v>
      </c>
      <c r="C316" s="23" t="s">
        <v>32</v>
      </c>
      <c r="D316" s="23">
        <v>5464</v>
      </c>
      <c r="E316" s="24" t="s">
        <v>1274</v>
      </c>
      <c r="F316" s="25">
        <v>0.67489598267859041</v>
      </c>
      <c r="G316" s="26">
        <v>0.41975401649316213</v>
      </c>
      <c r="H316" s="26">
        <v>3.6261767206152111</v>
      </c>
      <c r="I316" s="26">
        <f t="shared" si="91"/>
        <v>4.7208267197869631</v>
      </c>
      <c r="J316" s="26">
        <v>1.8697907515694956</v>
      </c>
      <c r="K316" s="26">
        <v>3.8874363586686735</v>
      </c>
      <c r="L316" s="26">
        <f t="shared" si="92"/>
        <v>5.7572271102381691</v>
      </c>
      <c r="M316" s="26">
        <v>2.3779377923893925</v>
      </c>
      <c r="N316" s="26">
        <v>3.5941205246096524</v>
      </c>
      <c r="O316" s="26">
        <v>0.1560892615976758</v>
      </c>
      <c r="P316" s="26">
        <v>0</v>
      </c>
      <c r="Q316" s="26">
        <f t="shared" si="88"/>
        <v>6.1281475785967201</v>
      </c>
      <c r="R316" s="27">
        <v>0.22880627482029234</v>
      </c>
      <c r="S316" s="143">
        <f t="shared" si="93"/>
        <v>16.835007683442146</v>
      </c>
      <c r="T316" s="140" t="str">
        <f t="shared" si="94"/>
        <v>05464</v>
      </c>
      <c r="U316" s="5" t="str">
        <f t="shared" si="89"/>
        <v>秋田県東成瀬村</v>
      </c>
      <c r="V316" s="21">
        <f t="shared" si="95"/>
        <v>4.008884316354519E-2</v>
      </c>
      <c r="W316" s="21">
        <f t="shared" si="95"/>
        <v>2.4933402133579408E-2</v>
      </c>
      <c r="X316" s="21">
        <f t="shared" si="95"/>
        <v>0.21539501429403504</v>
      </c>
      <c r="Y316" s="21">
        <f t="shared" si="96"/>
        <v>0.11106563101889784</v>
      </c>
      <c r="Z316" s="21">
        <f t="shared" si="96"/>
        <v>0.2309138452305021</v>
      </c>
      <c r="AA316" s="21">
        <f t="shared" si="97"/>
        <v>0.14124958165170204</v>
      </c>
      <c r="AB316" s="21">
        <f t="shared" si="97"/>
        <v>0.21349087521620813</v>
      </c>
      <c r="AC316" s="21">
        <f t="shared" si="97"/>
        <v>9.2717071790347546E-3</v>
      </c>
      <c r="AD316" s="21">
        <f t="shared" si="97"/>
        <v>0</v>
      </c>
      <c r="AE316" s="21">
        <f t="shared" si="98"/>
        <v>1.3591100112495451E-2</v>
      </c>
      <c r="AF316" s="137">
        <f>VLOOKUP(T316,人口!$A$2:$E$1748,5,0)</f>
        <v>2515</v>
      </c>
      <c r="AG316" s="14">
        <f t="shared" si="99"/>
        <v>1</v>
      </c>
      <c r="AH316" s="14">
        <f t="shared" si="100"/>
        <v>0</v>
      </c>
      <c r="AI316" s="14">
        <f t="shared" si="101"/>
        <v>0</v>
      </c>
      <c r="AJ316" s="14">
        <f t="shared" si="102"/>
        <v>0</v>
      </c>
      <c r="AK316" s="14">
        <f t="shared" si="103"/>
        <v>0</v>
      </c>
      <c r="AL316" s="14">
        <f t="shared" si="104"/>
        <v>0</v>
      </c>
      <c r="AM316" s="14">
        <f t="shared" si="105"/>
        <v>0</v>
      </c>
      <c r="AN316" s="14">
        <f t="shared" si="106"/>
        <v>0</v>
      </c>
      <c r="AO316" s="5" t="str">
        <f t="shared" si="107"/>
        <v>5千人未満の市町村平均</v>
      </c>
    </row>
    <row r="317" spans="1:41" s="5" customFormat="1" ht="18" customHeight="1" x14ac:dyDescent="0.3">
      <c r="A317" s="5" t="str">
        <f t="shared" si="90"/>
        <v>06201</v>
      </c>
      <c r="B317" s="22">
        <v>6</v>
      </c>
      <c r="C317" s="23" t="s">
        <v>33</v>
      </c>
      <c r="D317" s="23">
        <v>6201</v>
      </c>
      <c r="E317" s="24" t="s">
        <v>80</v>
      </c>
      <c r="F317" s="25">
        <v>129.04746180977241</v>
      </c>
      <c r="G317" s="26">
        <v>17.752095101878531</v>
      </c>
      <c r="H317" s="26">
        <v>21.524395068543413</v>
      </c>
      <c r="I317" s="26">
        <f t="shared" si="91"/>
        <v>168.32395198019435</v>
      </c>
      <c r="J317" s="26">
        <v>437.9143066503471</v>
      </c>
      <c r="K317" s="26">
        <v>431.1411323558973</v>
      </c>
      <c r="L317" s="26">
        <f t="shared" si="92"/>
        <v>869.05543900624434</v>
      </c>
      <c r="M317" s="26">
        <v>256.26179276309864</v>
      </c>
      <c r="N317" s="26">
        <v>153.84471723479737</v>
      </c>
      <c r="O317" s="26">
        <v>15.20539042262719</v>
      </c>
      <c r="P317" s="26">
        <v>0</v>
      </c>
      <c r="Q317" s="26">
        <f t="shared" si="88"/>
        <v>425.31190042052322</v>
      </c>
      <c r="R317" s="27">
        <v>27.223124081241068</v>
      </c>
      <c r="S317" s="143">
        <f t="shared" si="93"/>
        <v>1489.9144154882031</v>
      </c>
      <c r="T317" s="140" t="str">
        <f t="shared" si="94"/>
        <v>06201</v>
      </c>
      <c r="U317" s="5" t="str">
        <f t="shared" si="89"/>
        <v>山形県山形市</v>
      </c>
      <c r="V317" s="21">
        <f t="shared" si="95"/>
        <v>8.6614009817125762E-2</v>
      </c>
      <c r="W317" s="21">
        <f t="shared" si="95"/>
        <v>1.1914842166327835E-2</v>
      </c>
      <c r="X317" s="21">
        <f t="shared" si="95"/>
        <v>1.4446732540332173E-2</v>
      </c>
      <c r="Y317" s="21">
        <f t="shared" si="96"/>
        <v>0.29391910172696389</v>
      </c>
      <c r="Z317" s="21">
        <f t="shared" si="96"/>
        <v>0.28937308604710993</v>
      </c>
      <c r="AA317" s="21">
        <f t="shared" si="97"/>
        <v>0.17199765979788098</v>
      </c>
      <c r="AB317" s="21">
        <f t="shared" si="97"/>
        <v>0.10325741910778599</v>
      </c>
      <c r="AC317" s="21">
        <f t="shared" si="97"/>
        <v>1.0205546214307089E-2</v>
      </c>
      <c r="AD317" s="21">
        <f t="shared" si="97"/>
        <v>0</v>
      </c>
      <c r="AE317" s="21">
        <f t="shared" si="98"/>
        <v>1.8271602582166317E-2</v>
      </c>
      <c r="AF317" s="137">
        <f>VLOOKUP(T317,人口!$A$2:$E$1748,5,0)</f>
        <v>244998</v>
      </c>
      <c r="AG317" s="14">
        <f t="shared" si="99"/>
        <v>0</v>
      </c>
      <c r="AH317" s="14">
        <f t="shared" si="100"/>
        <v>0</v>
      </c>
      <c r="AI317" s="14">
        <f t="shared" si="101"/>
        <v>0</v>
      </c>
      <c r="AJ317" s="14">
        <f t="shared" si="102"/>
        <v>0</v>
      </c>
      <c r="AK317" s="14">
        <f t="shared" si="103"/>
        <v>0</v>
      </c>
      <c r="AL317" s="14">
        <f t="shared" si="104"/>
        <v>1</v>
      </c>
      <c r="AM317" s="14">
        <f t="shared" si="105"/>
        <v>0</v>
      </c>
      <c r="AN317" s="14">
        <f t="shared" si="106"/>
        <v>0</v>
      </c>
      <c r="AO317" s="5" t="str">
        <f t="shared" si="107"/>
        <v>20万～50万人未満の市町村平均</v>
      </c>
    </row>
    <row r="318" spans="1:41" s="5" customFormat="1" ht="18" customHeight="1" x14ac:dyDescent="0.3">
      <c r="A318" s="5" t="str">
        <f t="shared" si="90"/>
        <v>06202</v>
      </c>
      <c r="B318" s="22">
        <v>6</v>
      </c>
      <c r="C318" s="23" t="s">
        <v>33</v>
      </c>
      <c r="D318" s="23">
        <v>6202</v>
      </c>
      <c r="E318" s="24" t="s">
        <v>130</v>
      </c>
      <c r="F318" s="25">
        <v>314.30479230020075</v>
      </c>
      <c r="G318" s="26">
        <v>5.9783830938362907</v>
      </c>
      <c r="H318" s="26">
        <v>11.842739455383322</v>
      </c>
      <c r="I318" s="26">
        <f t="shared" si="91"/>
        <v>332.12591484942033</v>
      </c>
      <c r="J318" s="26">
        <v>119.52467637921532</v>
      </c>
      <c r="K318" s="26">
        <v>137.17596502940611</v>
      </c>
      <c r="L318" s="26">
        <f t="shared" si="92"/>
        <v>256.70064140862144</v>
      </c>
      <c r="M318" s="26">
        <v>83.30740565840749</v>
      </c>
      <c r="N318" s="26">
        <v>58.141034028625228</v>
      </c>
      <c r="O318" s="26">
        <v>4.9574942496616901</v>
      </c>
      <c r="P318" s="26">
        <v>0</v>
      </c>
      <c r="Q318" s="26">
        <f t="shared" si="88"/>
        <v>146.4059339366944</v>
      </c>
      <c r="R318" s="27">
        <v>11.9559966010524</v>
      </c>
      <c r="S318" s="143">
        <f t="shared" si="93"/>
        <v>747.18848679578866</v>
      </c>
      <c r="T318" s="140" t="str">
        <f t="shared" si="94"/>
        <v>06202</v>
      </c>
      <c r="U318" s="5" t="str">
        <f t="shared" si="89"/>
        <v>山形県米沢市</v>
      </c>
      <c r="V318" s="21">
        <f t="shared" si="95"/>
        <v>0.42064994021528901</v>
      </c>
      <c r="W318" s="21">
        <f t="shared" si="95"/>
        <v>8.0011713235488072E-3</v>
      </c>
      <c r="X318" s="21">
        <f t="shared" si="95"/>
        <v>1.5849734925880914E-2</v>
      </c>
      <c r="Y318" s="21">
        <f t="shared" si="96"/>
        <v>0.15996589681377435</v>
      </c>
      <c r="Z318" s="21">
        <f t="shared" si="96"/>
        <v>0.18358950579881883</v>
      </c>
      <c r="AA318" s="21">
        <f t="shared" si="97"/>
        <v>0.11149449855104088</v>
      </c>
      <c r="AB318" s="21">
        <f t="shared" si="97"/>
        <v>7.78130753566008E-2</v>
      </c>
      <c r="AC318" s="21">
        <f t="shared" si="97"/>
        <v>6.6348643444992007E-3</v>
      </c>
      <c r="AD318" s="21">
        <f t="shared" si="97"/>
        <v>0</v>
      </c>
      <c r="AE318" s="21">
        <f t="shared" si="98"/>
        <v>1.6001312670547142E-2</v>
      </c>
      <c r="AF318" s="137">
        <f>VLOOKUP(T318,人口!$A$2:$E$1748,5,0)</f>
        <v>79878</v>
      </c>
      <c r="AG318" s="14">
        <f t="shared" si="99"/>
        <v>0</v>
      </c>
      <c r="AH318" s="14">
        <f t="shared" si="100"/>
        <v>0</v>
      </c>
      <c r="AI318" s="14">
        <f t="shared" si="101"/>
        <v>0</v>
      </c>
      <c r="AJ318" s="14">
        <f t="shared" si="102"/>
        <v>1</v>
      </c>
      <c r="AK318" s="14">
        <f t="shared" si="103"/>
        <v>0</v>
      </c>
      <c r="AL318" s="14">
        <f t="shared" si="104"/>
        <v>0</v>
      </c>
      <c r="AM318" s="14">
        <f t="shared" si="105"/>
        <v>0</v>
      </c>
      <c r="AN318" s="14">
        <f t="shared" si="106"/>
        <v>0</v>
      </c>
      <c r="AO318" s="5" t="str">
        <f t="shared" si="107"/>
        <v>3万～10万人未満の市町村平均</v>
      </c>
    </row>
    <row r="319" spans="1:41" s="5" customFormat="1" ht="18" customHeight="1" x14ac:dyDescent="0.3">
      <c r="A319" s="5" t="str">
        <f t="shared" si="90"/>
        <v>06203</v>
      </c>
      <c r="B319" s="22">
        <v>6</v>
      </c>
      <c r="C319" s="23" t="s">
        <v>33</v>
      </c>
      <c r="D319" s="23">
        <v>6203</v>
      </c>
      <c r="E319" s="24" t="s">
        <v>198</v>
      </c>
      <c r="F319" s="25">
        <v>204.73582987990798</v>
      </c>
      <c r="G319" s="26">
        <v>11.010292872538443</v>
      </c>
      <c r="H319" s="26">
        <v>24.333804063433615</v>
      </c>
      <c r="I319" s="26">
        <f t="shared" si="91"/>
        <v>240.07992681588001</v>
      </c>
      <c r="J319" s="26">
        <v>157.07894789264165</v>
      </c>
      <c r="K319" s="26">
        <v>204.30941719850355</v>
      </c>
      <c r="L319" s="26">
        <f t="shared" si="92"/>
        <v>361.3883650911452</v>
      </c>
      <c r="M319" s="26">
        <v>127.79266895123958</v>
      </c>
      <c r="N319" s="26">
        <v>107.82842714461435</v>
      </c>
      <c r="O319" s="26">
        <v>7.78894724871106</v>
      </c>
      <c r="P319" s="26">
        <v>0.22986959357665748</v>
      </c>
      <c r="Q319" s="26">
        <f t="shared" si="88"/>
        <v>243.63991293814166</v>
      </c>
      <c r="R319" s="27">
        <v>17.504331782800001</v>
      </c>
      <c r="S319" s="143">
        <f t="shared" si="93"/>
        <v>862.61253662796696</v>
      </c>
      <c r="T319" s="140" t="str">
        <f t="shared" si="94"/>
        <v>06203</v>
      </c>
      <c r="U319" s="5" t="str">
        <f t="shared" si="89"/>
        <v>山形県鶴岡市</v>
      </c>
      <c r="V319" s="21">
        <f t="shared" si="95"/>
        <v>0.23734390724280391</v>
      </c>
      <c r="W319" s="21">
        <f t="shared" si="95"/>
        <v>1.2763891556200547E-2</v>
      </c>
      <c r="X319" s="21">
        <f t="shared" si="95"/>
        <v>2.8209425472248213E-2</v>
      </c>
      <c r="Y319" s="21">
        <f t="shared" si="96"/>
        <v>0.18209675981139567</v>
      </c>
      <c r="Z319" s="21">
        <f t="shared" si="96"/>
        <v>0.23684958022656169</v>
      </c>
      <c r="AA319" s="21">
        <f t="shared" si="97"/>
        <v>0.14814608358324244</v>
      </c>
      <c r="AB319" s="21">
        <f t="shared" si="97"/>
        <v>0.12500215631704792</v>
      </c>
      <c r="AC319" s="21">
        <f t="shared" si="97"/>
        <v>9.0294853343527593E-3</v>
      </c>
      <c r="AD319" s="21">
        <f t="shared" si="97"/>
        <v>2.6648070114450133E-4</v>
      </c>
      <c r="AE319" s="21">
        <f t="shared" si="98"/>
        <v>2.0292229755002254E-2</v>
      </c>
      <c r="AF319" s="137">
        <f>VLOOKUP(T319,人口!$A$2:$E$1748,5,0)</f>
        <v>125500</v>
      </c>
      <c r="AG319" s="14">
        <f t="shared" si="99"/>
        <v>0</v>
      </c>
      <c r="AH319" s="14">
        <f t="shared" si="100"/>
        <v>0</v>
      </c>
      <c r="AI319" s="14">
        <f t="shared" si="101"/>
        <v>0</v>
      </c>
      <c r="AJ319" s="14">
        <f t="shared" si="102"/>
        <v>0</v>
      </c>
      <c r="AK319" s="14">
        <f t="shared" si="103"/>
        <v>1</v>
      </c>
      <c r="AL319" s="14">
        <f t="shared" si="104"/>
        <v>0</v>
      </c>
      <c r="AM319" s="14">
        <f t="shared" si="105"/>
        <v>0</v>
      </c>
      <c r="AN319" s="14">
        <f t="shared" si="106"/>
        <v>0</v>
      </c>
      <c r="AO319" s="5" t="str">
        <f t="shared" si="107"/>
        <v>10万～20万人未満の市町村平均</v>
      </c>
    </row>
    <row r="320" spans="1:41" s="5" customFormat="1" ht="18" customHeight="1" x14ac:dyDescent="0.3">
      <c r="A320" s="5" t="str">
        <f t="shared" si="90"/>
        <v>06204</v>
      </c>
      <c r="B320" s="22">
        <v>6</v>
      </c>
      <c r="C320" s="23" t="s">
        <v>33</v>
      </c>
      <c r="D320" s="23">
        <v>6204</v>
      </c>
      <c r="E320" s="24" t="s">
        <v>259</v>
      </c>
      <c r="F320" s="25">
        <v>129.4931835891953</v>
      </c>
      <c r="G320" s="26">
        <v>11.018613517067095</v>
      </c>
      <c r="H320" s="26">
        <v>22.864267050721814</v>
      </c>
      <c r="I320" s="26">
        <f t="shared" si="91"/>
        <v>163.37606415698423</v>
      </c>
      <c r="J320" s="26">
        <v>142.54303481569141</v>
      </c>
      <c r="K320" s="26">
        <v>175.58556865433795</v>
      </c>
      <c r="L320" s="26">
        <f t="shared" si="92"/>
        <v>318.12860347002936</v>
      </c>
      <c r="M320" s="26">
        <v>108.15160311584124</v>
      </c>
      <c r="N320" s="26">
        <v>98.282596996253503</v>
      </c>
      <c r="O320" s="26">
        <v>6.2889387542560984</v>
      </c>
      <c r="P320" s="26">
        <v>5.4927925790075696</v>
      </c>
      <c r="Q320" s="26">
        <f t="shared" si="88"/>
        <v>218.21593144535839</v>
      </c>
      <c r="R320" s="27">
        <v>10.58837959474401</v>
      </c>
      <c r="S320" s="143">
        <f t="shared" si="93"/>
        <v>710.30897866711598</v>
      </c>
      <c r="T320" s="140" t="str">
        <f t="shared" si="94"/>
        <v>06204</v>
      </c>
      <c r="U320" s="5" t="str">
        <f t="shared" si="89"/>
        <v>山形県酒田市</v>
      </c>
      <c r="V320" s="21">
        <f t="shared" si="95"/>
        <v>0.18230542971903199</v>
      </c>
      <c r="W320" s="21">
        <f t="shared" si="95"/>
        <v>1.5512423252403984E-2</v>
      </c>
      <c r="X320" s="21">
        <f t="shared" si="95"/>
        <v>3.2189184900388371E-2</v>
      </c>
      <c r="Y320" s="21">
        <f t="shared" si="96"/>
        <v>0.20067750668613432</v>
      </c>
      <c r="Z320" s="21">
        <f t="shared" si="96"/>
        <v>0.24719604274723037</v>
      </c>
      <c r="AA320" s="21">
        <f t="shared" si="97"/>
        <v>0.15225994090457096</v>
      </c>
      <c r="AB320" s="21">
        <f t="shared" si="97"/>
        <v>0.1383659786768841</v>
      </c>
      <c r="AC320" s="21">
        <f t="shared" si="97"/>
        <v>8.8538072066288616E-3</v>
      </c>
      <c r="AD320" s="21">
        <f t="shared" si="97"/>
        <v>7.7329623360733969E-3</v>
      </c>
      <c r="AE320" s="21">
        <f t="shared" si="98"/>
        <v>1.4906723570653639E-2</v>
      </c>
      <c r="AF320" s="137">
        <f>VLOOKUP(T320,人口!$A$2:$E$1748,5,0)</f>
        <v>101331</v>
      </c>
      <c r="AG320" s="14">
        <f t="shared" si="99"/>
        <v>0</v>
      </c>
      <c r="AH320" s="14">
        <f t="shared" si="100"/>
        <v>0</v>
      </c>
      <c r="AI320" s="14">
        <f t="shared" si="101"/>
        <v>0</v>
      </c>
      <c r="AJ320" s="14">
        <f t="shared" si="102"/>
        <v>0</v>
      </c>
      <c r="AK320" s="14">
        <f t="shared" si="103"/>
        <v>1</v>
      </c>
      <c r="AL320" s="14">
        <f t="shared" si="104"/>
        <v>0</v>
      </c>
      <c r="AM320" s="14">
        <f t="shared" si="105"/>
        <v>0</v>
      </c>
      <c r="AN320" s="14">
        <f t="shared" si="106"/>
        <v>0</v>
      </c>
      <c r="AO320" s="5" t="str">
        <f t="shared" si="107"/>
        <v>10万～20万人未満の市町村平均</v>
      </c>
    </row>
    <row r="321" spans="1:41" s="5" customFormat="1" ht="18" customHeight="1" x14ac:dyDescent="0.3">
      <c r="A321" s="5" t="str">
        <f t="shared" si="90"/>
        <v>06205</v>
      </c>
      <c r="B321" s="22">
        <v>6</v>
      </c>
      <c r="C321" s="23" t="s">
        <v>33</v>
      </c>
      <c r="D321" s="23">
        <v>6205</v>
      </c>
      <c r="E321" s="24" t="s">
        <v>310</v>
      </c>
      <c r="F321" s="25">
        <v>34.686958624914666</v>
      </c>
      <c r="G321" s="26">
        <v>3.8899013171446986</v>
      </c>
      <c r="H321" s="26">
        <v>5.6620396666248736</v>
      </c>
      <c r="I321" s="26">
        <f t="shared" si="91"/>
        <v>44.238899608684235</v>
      </c>
      <c r="J321" s="26">
        <v>54.967004985240386</v>
      </c>
      <c r="K321" s="26">
        <v>58.356257590743887</v>
      </c>
      <c r="L321" s="26">
        <f t="shared" si="92"/>
        <v>113.32326257598427</v>
      </c>
      <c r="M321" s="26">
        <v>35.818682784424958</v>
      </c>
      <c r="N321" s="26">
        <v>35.248362735328399</v>
      </c>
      <c r="O321" s="26">
        <v>2.1940005911488818</v>
      </c>
      <c r="P321" s="26">
        <v>0</v>
      </c>
      <c r="Q321" s="26">
        <f t="shared" si="88"/>
        <v>73.261046110902228</v>
      </c>
      <c r="R321" s="27">
        <v>3.4237932322271822</v>
      </c>
      <c r="S321" s="143">
        <f t="shared" si="93"/>
        <v>234.24700152779792</v>
      </c>
      <c r="T321" s="140" t="str">
        <f t="shared" si="94"/>
        <v>06205</v>
      </c>
      <c r="U321" s="5" t="str">
        <f t="shared" si="89"/>
        <v>山形県新庄市</v>
      </c>
      <c r="V321" s="21">
        <f t="shared" si="95"/>
        <v>0.14807855980516527</v>
      </c>
      <c r="W321" s="21">
        <f t="shared" si="95"/>
        <v>1.6605981258133999E-2</v>
      </c>
      <c r="X321" s="21">
        <f t="shared" si="95"/>
        <v>2.417123647131493E-2</v>
      </c>
      <c r="Y321" s="21">
        <f t="shared" si="96"/>
        <v>0.23465403879979865</v>
      </c>
      <c r="Z321" s="21">
        <f t="shared" si="96"/>
        <v>0.24912275166868589</v>
      </c>
      <c r="AA321" s="21">
        <f t="shared" si="97"/>
        <v>0.15290988807032554</v>
      </c>
      <c r="AB321" s="21">
        <f t="shared" si="97"/>
        <v>0.1504751928751818</v>
      </c>
      <c r="AC321" s="21">
        <f t="shared" si="97"/>
        <v>9.3661843133070848E-3</v>
      </c>
      <c r="AD321" s="21">
        <f t="shared" si="97"/>
        <v>0</v>
      </c>
      <c r="AE321" s="21">
        <f t="shared" si="98"/>
        <v>1.4616166738086862E-2</v>
      </c>
      <c r="AF321" s="137">
        <f>VLOOKUP(T321,人口!$A$2:$E$1748,5,0)</f>
        <v>35351</v>
      </c>
      <c r="AG321" s="14">
        <f t="shared" si="99"/>
        <v>0</v>
      </c>
      <c r="AH321" s="14">
        <f t="shared" si="100"/>
        <v>0</v>
      </c>
      <c r="AI321" s="14">
        <f t="shared" si="101"/>
        <v>0</v>
      </c>
      <c r="AJ321" s="14">
        <f t="shared" si="102"/>
        <v>1</v>
      </c>
      <c r="AK321" s="14">
        <f t="shared" si="103"/>
        <v>0</v>
      </c>
      <c r="AL321" s="14">
        <f t="shared" si="104"/>
        <v>0</v>
      </c>
      <c r="AM321" s="14">
        <f t="shared" si="105"/>
        <v>0</v>
      </c>
      <c r="AN321" s="14">
        <f t="shared" si="106"/>
        <v>0</v>
      </c>
      <c r="AO321" s="5" t="str">
        <f t="shared" si="107"/>
        <v>3万～10万人未満の市町村平均</v>
      </c>
    </row>
    <row r="322" spans="1:41" s="5" customFormat="1" ht="18" customHeight="1" x14ac:dyDescent="0.3">
      <c r="A322" s="5" t="str">
        <f t="shared" si="90"/>
        <v>06206</v>
      </c>
      <c r="B322" s="22">
        <v>6</v>
      </c>
      <c r="C322" s="23" t="s">
        <v>33</v>
      </c>
      <c r="D322" s="23">
        <v>6206</v>
      </c>
      <c r="E322" s="24" t="s">
        <v>362</v>
      </c>
      <c r="F322" s="25">
        <v>73.622812171461561</v>
      </c>
      <c r="G322" s="26">
        <v>3.7047669763821967</v>
      </c>
      <c r="H322" s="26">
        <v>4.4950543918243273</v>
      </c>
      <c r="I322" s="26">
        <f t="shared" si="91"/>
        <v>81.822633539668089</v>
      </c>
      <c r="J322" s="26">
        <v>48.108938423869859</v>
      </c>
      <c r="K322" s="26">
        <v>59.052264948096706</v>
      </c>
      <c r="L322" s="26">
        <f t="shared" si="92"/>
        <v>107.16120337196656</v>
      </c>
      <c r="M322" s="26">
        <v>43.662375850619689</v>
      </c>
      <c r="N322" s="26">
        <v>40.824782665746852</v>
      </c>
      <c r="O322" s="26">
        <v>2.5418034627168242</v>
      </c>
      <c r="P322" s="26">
        <v>0</v>
      </c>
      <c r="Q322" s="26">
        <f t="shared" si="88"/>
        <v>87.028961979083377</v>
      </c>
      <c r="R322" s="27">
        <v>4.0658651415520257</v>
      </c>
      <c r="S322" s="143">
        <f t="shared" si="93"/>
        <v>280.07866403227007</v>
      </c>
      <c r="T322" s="140" t="str">
        <f t="shared" si="94"/>
        <v>06206</v>
      </c>
      <c r="U322" s="5" t="str">
        <f t="shared" si="89"/>
        <v>山形県寒河江市</v>
      </c>
      <c r="V322" s="21">
        <f t="shared" si="95"/>
        <v>0.26286476488969146</v>
      </c>
      <c r="W322" s="21">
        <f t="shared" si="95"/>
        <v>1.3227594430239575E-2</v>
      </c>
      <c r="X322" s="21">
        <f t="shared" si="95"/>
        <v>1.6049256759188255E-2</v>
      </c>
      <c r="Y322" s="21">
        <f t="shared" si="96"/>
        <v>0.17176937982797164</v>
      </c>
      <c r="Z322" s="21">
        <f t="shared" si="96"/>
        <v>0.21084171174600014</v>
      </c>
      <c r="AA322" s="21">
        <f t="shared" si="97"/>
        <v>0.15589325949365784</v>
      </c>
      <c r="AB322" s="21">
        <f t="shared" si="97"/>
        <v>0.14576184446896356</v>
      </c>
      <c r="AC322" s="21">
        <f t="shared" si="97"/>
        <v>9.0753198623653927E-3</v>
      </c>
      <c r="AD322" s="21">
        <f t="shared" si="97"/>
        <v>0</v>
      </c>
      <c r="AE322" s="21">
        <f t="shared" si="98"/>
        <v>1.4516868521921989E-2</v>
      </c>
      <c r="AF322" s="137">
        <f>VLOOKUP(T322,人口!$A$2:$E$1748,5,0)</f>
        <v>40955</v>
      </c>
      <c r="AG322" s="14">
        <f t="shared" si="99"/>
        <v>0</v>
      </c>
      <c r="AH322" s="14">
        <f t="shared" si="100"/>
        <v>0</v>
      </c>
      <c r="AI322" s="14">
        <f t="shared" si="101"/>
        <v>0</v>
      </c>
      <c r="AJ322" s="14">
        <f t="shared" si="102"/>
        <v>1</v>
      </c>
      <c r="AK322" s="14">
        <f t="shared" si="103"/>
        <v>0</v>
      </c>
      <c r="AL322" s="14">
        <f t="shared" si="104"/>
        <v>0</v>
      </c>
      <c r="AM322" s="14">
        <f t="shared" si="105"/>
        <v>0</v>
      </c>
      <c r="AN322" s="14">
        <f t="shared" si="106"/>
        <v>0</v>
      </c>
      <c r="AO322" s="5" t="str">
        <f t="shared" si="107"/>
        <v>3万～10万人未満の市町村平均</v>
      </c>
    </row>
    <row r="323" spans="1:41" s="5" customFormat="1" ht="18" customHeight="1" x14ac:dyDescent="0.3">
      <c r="A323" s="5" t="str">
        <f t="shared" si="90"/>
        <v>06207</v>
      </c>
      <c r="B323" s="22">
        <v>6</v>
      </c>
      <c r="C323" s="23" t="s">
        <v>33</v>
      </c>
      <c r="D323" s="23">
        <v>6207</v>
      </c>
      <c r="E323" s="24" t="s">
        <v>413</v>
      </c>
      <c r="F323" s="25">
        <v>46.330093751556163</v>
      </c>
      <c r="G323" s="26">
        <v>1.6994916449771222</v>
      </c>
      <c r="H323" s="26">
        <v>17.80733085991945</v>
      </c>
      <c r="I323" s="26">
        <f t="shared" si="91"/>
        <v>65.836916256452739</v>
      </c>
      <c r="J323" s="26">
        <v>31.326221027975848</v>
      </c>
      <c r="K323" s="26">
        <v>47.120114863658792</v>
      </c>
      <c r="L323" s="26">
        <f t="shared" si="92"/>
        <v>78.446335891634646</v>
      </c>
      <c r="M323" s="26">
        <v>31.107373637522279</v>
      </c>
      <c r="N323" s="26">
        <v>24.6103433512428</v>
      </c>
      <c r="O323" s="26">
        <v>1.8628306905981071</v>
      </c>
      <c r="P323" s="26">
        <v>0</v>
      </c>
      <c r="Q323" s="26">
        <f t="shared" si="88"/>
        <v>57.580547679363185</v>
      </c>
      <c r="R323" s="27">
        <v>3.0060581911414497</v>
      </c>
      <c r="S323" s="143">
        <f t="shared" si="93"/>
        <v>204.86985801859203</v>
      </c>
      <c r="T323" s="140" t="str">
        <f t="shared" si="94"/>
        <v>06207</v>
      </c>
      <c r="U323" s="5" t="str">
        <f t="shared" si="89"/>
        <v>山形県上山市</v>
      </c>
      <c r="V323" s="21">
        <f t="shared" si="95"/>
        <v>0.2261440223546779</v>
      </c>
      <c r="W323" s="21">
        <f t="shared" si="95"/>
        <v>8.2954694331993564E-3</v>
      </c>
      <c r="X323" s="21">
        <f t="shared" si="95"/>
        <v>8.6920208917719011E-2</v>
      </c>
      <c r="Y323" s="21">
        <f t="shared" si="96"/>
        <v>0.15290790617491901</v>
      </c>
      <c r="Z323" s="21">
        <f t="shared" si="96"/>
        <v>0.23000023194911678</v>
      </c>
      <c r="AA323" s="21">
        <f t="shared" si="97"/>
        <v>0.1518396797770967</v>
      </c>
      <c r="AB323" s="21">
        <f t="shared" si="97"/>
        <v>0.12012671648852025</v>
      </c>
      <c r="AC323" s="21">
        <f t="shared" si="97"/>
        <v>9.092751411137575E-3</v>
      </c>
      <c r="AD323" s="21">
        <f t="shared" si="97"/>
        <v>0</v>
      </c>
      <c r="AE323" s="21">
        <f t="shared" si="98"/>
        <v>1.4673013493613338E-2</v>
      </c>
      <c r="AF323" s="137">
        <f>VLOOKUP(T323,人口!$A$2:$E$1748,5,0)</f>
        <v>30015</v>
      </c>
      <c r="AG323" s="14">
        <f t="shared" si="99"/>
        <v>0</v>
      </c>
      <c r="AH323" s="14">
        <f t="shared" si="100"/>
        <v>0</v>
      </c>
      <c r="AI323" s="14">
        <f t="shared" si="101"/>
        <v>0</v>
      </c>
      <c r="AJ323" s="14">
        <f t="shared" si="102"/>
        <v>1</v>
      </c>
      <c r="AK323" s="14">
        <f t="shared" si="103"/>
        <v>0</v>
      </c>
      <c r="AL323" s="14">
        <f t="shared" si="104"/>
        <v>0</v>
      </c>
      <c r="AM323" s="14">
        <f t="shared" si="105"/>
        <v>0</v>
      </c>
      <c r="AN323" s="14">
        <f t="shared" si="106"/>
        <v>0</v>
      </c>
      <c r="AO323" s="5" t="str">
        <f t="shared" si="107"/>
        <v>3万～10万人未満の市町村平均</v>
      </c>
    </row>
    <row r="324" spans="1:41" s="5" customFormat="1" ht="18" customHeight="1" x14ac:dyDescent="0.3">
      <c r="A324" s="5" t="str">
        <f t="shared" si="90"/>
        <v>06208</v>
      </c>
      <c r="B324" s="22">
        <v>6</v>
      </c>
      <c r="C324" s="23" t="s">
        <v>33</v>
      </c>
      <c r="D324" s="23">
        <v>6208</v>
      </c>
      <c r="E324" s="24" t="s">
        <v>468</v>
      </c>
      <c r="F324" s="25">
        <v>25.59597695762756</v>
      </c>
      <c r="G324" s="26">
        <v>2.1716882219781097</v>
      </c>
      <c r="H324" s="26">
        <v>5.0137145139579022</v>
      </c>
      <c r="I324" s="26">
        <f t="shared" si="91"/>
        <v>32.781379693563572</v>
      </c>
      <c r="J324" s="26">
        <v>21.010656604176674</v>
      </c>
      <c r="K324" s="26">
        <v>33.87096882159517</v>
      </c>
      <c r="L324" s="26">
        <f t="shared" si="92"/>
        <v>54.881625425771844</v>
      </c>
      <c r="M324" s="26">
        <v>24.899905504778886</v>
      </c>
      <c r="N324" s="26">
        <v>28.911740605594915</v>
      </c>
      <c r="O324" s="26">
        <v>1.4686665154860441</v>
      </c>
      <c r="P324" s="26">
        <v>0</v>
      </c>
      <c r="Q324" s="26">
        <f t="shared" si="88"/>
        <v>55.280312625859843</v>
      </c>
      <c r="R324" s="27">
        <v>3.1086478536797491</v>
      </c>
      <c r="S324" s="143">
        <f t="shared" si="93"/>
        <v>146.051965598875</v>
      </c>
      <c r="T324" s="140" t="str">
        <f t="shared" si="94"/>
        <v>06208</v>
      </c>
      <c r="U324" s="5" t="str">
        <f t="shared" si="89"/>
        <v>山形県村山市</v>
      </c>
      <c r="V324" s="21">
        <f t="shared" si="95"/>
        <v>0.17525253325193674</v>
      </c>
      <c r="W324" s="21">
        <f t="shared" si="95"/>
        <v>1.4869284456893592E-2</v>
      </c>
      <c r="X324" s="21">
        <f t="shared" si="95"/>
        <v>3.4328291943210396E-2</v>
      </c>
      <c r="Y324" s="21">
        <f t="shared" si="96"/>
        <v>0.14385740389062257</v>
      </c>
      <c r="Z324" s="21">
        <f t="shared" si="96"/>
        <v>0.23191039355553916</v>
      </c>
      <c r="AA324" s="21">
        <f t="shared" si="97"/>
        <v>0.17048661688789132</v>
      </c>
      <c r="AB324" s="21">
        <f t="shared" si="97"/>
        <v>0.1979551626508039</v>
      </c>
      <c r="AC324" s="21">
        <f t="shared" si="97"/>
        <v>1.0055780553612467E-2</v>
      </c>
      <c r="AD324" s="21">
        <f t="shared" si="97"/>
        <v>0</v>
      </c>
      <c r="AE324" s="21">
        <f t="shared" si="98"/>
        <v>2.1284532809489928E-2</v>
      </c>
      <c r="AF324" s="137">
        <f>VLOOKUP(T324,人口!$A$2:$E$1748,5,0)</f>
        <v>23664</v>
      </c>
      <c r="AG324" s="14">
        <f t="shared" si="99"/>
        <v>0</v>
      </c>
      <c r="AH324" s="14">
        <f t="shared" si="100"/>
        <v>0</v>
      </c>
      <c r="AI324" s="14">
        <f t="shared" si="101"/>
        <v>1</v>
      </c>
      <c r="AJ324" s="14">
        <f t="shared" si="102"/>
        <v>0</v>
      </c>
      <c r="AK324" s="14">
        <f t="shared" si="103"/>
        <v>0</v>
      </c>
      <c r="AL324" s="14">
        <f t="shared" si="104"/>
        <v>0</v>
      </c>
      <c r="AM324" s="14">
        <f t="shared" si="105"/>
        <v>0</v>
      </c>
      <c r="AN324" s="14">
        <f t="shared" si="106"/>
        <v>0</v>
      </c>
      <c r="AO324" s="5" t="str">
        <f t="shared" si="107"/>
        <v>1万～3万人未満の市町村平均</v>
      </c>
    </row>
    <row r="325" spans="1:41" s="5" customFormat="1" ht="18" customHeight="1" x14ac:dyDescent="0.3">
      <c r="A325" s="5" t="str">
        <f t="shared" si="90"/>
        <v>06209</v>
      </c>
      <c r="B325" s="22">
        <v>6</v>
      </c>
      <c r="C325" s="23" t="s">
        <v>33</v>
      </c>
      <c r="D325" s="23">
        <v>6209</v>
      </c>
      <c r="E325" s="24" t="s">
        <v>521</v>
      </c>
      <c r="F325" s="25">
        <v>26.814630395228782</v>
      </c>
      <c r="G325" s="26">
        <v>2.5294759367101354</v>
      </c>
      <c r="H325" s="26">
        <v>11.151192625871888</v>
      </c>
      <c r="I325" s="26">
        <f t="shared" si="91"/>
        <v>40.495298957810803</v>
      </c>
      <c r="J325" s="26">
        <v>32.977166769091603</v>
      </c>
      <c r="K325" s="26">
        <v>41.452030995396278</v>
      </c>
      <c r="L325" s="26">
        <f t="shared" si="92"/>
        <v>74.429197764487881</v>
      </c>
      <c r="M325" s="26">
        <v>28.906109938141739</v>
      </c>
      <c r="N325" s="26">
        <v>25.957537122180824</v>
      </c>
      <c r="O325" s="26">
        <v>1.6441815977119794</v>
      </c>
      <c r="P325" s="26">
        <v>0</v>
      </c>
      <c r="Q325" s="26">
        <f t="shared" ref="Q325:Q388" si="108">SUM(M325:P325)</f>
        <v>56.507828658034541</v>
      </c>
      <c r="R325" s="27">
        <v>3.8057133054186987</v>
      </c>
      <c r="S325" s="143">
        <f t="shared" si="93"/>
        <v>175.23803868575192</v>
      </c>
      <c r="T325" s="140" t="str">
        <f t="shared" si="94"/>
        <v>06209</v>
      </c>
      <c r="U325" s="5" t="str">
        <f t="shared" ref="U325:U388" si="109">C325&amp;E325</f>
        <v>山形県長井市</v>
      </c>
      <c r="V325" s="21">
        <f t="shared" si="95"/>
        <v>0.15301832065876117</v>
      </c>
      <c r="W325" s="21">
        <f t="shared" si="95"/>
        <v>1.4434514079709335E-2</v>
      </c>
      <c r="X325" s="21">
        <f t="shared" si="95"/>
        <v>6.3634543672729194E-2</v>
      </c>
      <c r="Y325" s="21">
        <f t="shared" si="96"/>
        <v>0.18818497979327634</v>
      </c>
      <c r="Z325" s="21">
        <f t="shared" si="96"/>
        <v>0.23654699234411494</v>
      </c>
      <c r="AA325" s="21">
        <f t="shared" si="97"/>
        <v>0.164953397988995</v>
      </c>
      <c r="AB325" s="21">
        <f t="shared" si="97"/>
        <v>0.14812729768523342</v>
      </c>
      <c r="AC325" s="21">
        <f t="shared" si="97"/>
        <v>9.3825610583352353E-3</v>
      </c>
      <c r="AD325" s="21">
        <f t="shared" ref="AD325:AD388" si="110">P325/$S325</f>
        <v>0</v>
      </c>
      <c r="AE325" s="21">
        <f t="shared" si="98"/>
        <v>2.1717392718845409E-2</v>
      </c>
      <c r="AF325" s="137">
        <f>VLOOKUP(T325,人口!$A$2:$E$1748,5,0)</f>
        <v>26492</v>
      </c>
      <c r="AG325" s="14">
        <f t="shared" si="99"/>
        <v>0</v>
      </c>
      <c r="AH325" s="14">
        <f t="shared" si="100"/>
        <v>0</v>
      </c>
      <c r="AI325" s="14">
        <f t="shared" si="101"/>
        <v>1</v>
      </c>
      <c r="AJ325" s="14">
        <f t="shared" si="102"/>
        <v>0</v>
      </c>
      <c r="AK325" s="14">
        <f t="shared" si="103"/>
        <v>0</v>
      </c>
      <c r="AL325" s="14">
        <f t="shared" si="104"/>
        <v>0</v>
      </c>
      <c r="AM325" s="14">
        <f t="shared" si="105"/>
        <v>0</v>
      </c>
      <c r="AN325" s="14">
        <f t="shared" si="106"/>
        <v>0</v>
      </c>
      <c r="AO325" s="5" t="str">
        <f t="shared" si="107"/>
        <v>1万～3万人未満の市町村平均</v>
      </c>
    </row>
    <row r="326" spans="1:41" s="5" customFormat="1" ht="18" customHeight="1" x14ac:dyDescent="0.3">
      <c r="A326" s="5" t="str">
        <f t="shared" ref="A326:A389" si="111">0&amp;D326</f>
        <v>06210</v>
      </c>
      <c r="B326" s="22">
        <v>6</v>
      </c>
      <c r="C326" s="23" t="s">
        <v>33</v>
      </c>
      <c r="D326" s="23">
        <v>6210</v>
      </c>
      <c r="E326" s="24" t="s">
        <v>575</v>
      </c>
      <c r="F326" s="25">
        <v>91.403610900335508</v>
      </c>
      <c r="G326" s="26">
        <v>4.0375927575282669</v>
      </c>
      <c r="H326" s="26">
        <v>6.9586899719588136</v>
      </c>
      <c r="I326" s="26">
        <f t="shared" ref="I326:I389" si="112">SUM(F326:H326)</f>
        <v>102.3998936298226</v>
      </c>
      <c r="J326" s="26">
        <v>80.801459375527713</v>
      </c>
      <c r="K326" s="26">
        <v>93.398352564531521</v>
      </c>
      <c r="L326" s="26">
        <f t="shared" ref="L326:L389" si="113">SUM(J326:K326)</f>
        <v>174.19981194005925</v>
      </c>
      <c r="M326" s="26">
        <v>67.928801274159625</v>
      </c>
      <c r="N326" s="26">
        <v>57.443380111532321</v>
      </c>
      <c r="O326" s="26">
        <v>3.8458159777978453</v>
      </c>
      <c r="P326" s="26">
        <v>0</v>
      </c>
      <c r="Q326" s="26">
        <f t="shared" si="108"/>
        <v>129.21799736348979</v>
      </c>
      <c r="R326" s="27">
        <v>9.2157301121079236</v>
      </c>
      <c r="S326" s="143">
        <f t="shared" ref="S326:S389" si="114">SUM(I326,L326,Q326,R326)</f>
        <v>415.03343304547951</v>
      </c>
      <c r="T326" s="140" t="str">
        <f t="shared" ref="T326:T389" si="115">IF(LEN(A326)=5,A326,RIGHT(A326,5))</f>
        <v>06210</v>
      </c>
      <c r="U326" s="5" t="str">
        <f t="shared" si="109"/>
        <v>山形県天童市</v>
      </c>
      <c r="V326" s="21">
        <f t="shared" ref="V326:X389" si="116">F326/$S326</f>
        <v>0.22023192259385876</v>
      </c>
      <c r="W326" s="21">
        <f t="shared" si="116"/>
        <v>9.7283554433211794E-3</v>
      </c>
      <c r="X326" s="21">
        <f t="shared" si="116"/>
        <v>1.6766576901760775E-2</v>
      </c>
      <c r="Y326" s="21">
        <f t="shared" ref="Y326:Z389" si="117">J326/$S326</f>
        <v>0.1946866274907387</v>
      </c>
      <c r="Z326" s="21">
        <f t="shared" si="117"/>
        <v>0.2250381418171121</v>
      </c>
      <c r="AA326" s="21">
        <f t="shared" ref="AA326:AD389" si="118">M326/$S326</f>
        <v>0.16367067292797099</v>
      </c>
      <c r="AB326" s="21">
        <f t="shared" si="118"/>
        <v>0.13840663314764248</v>
      </c>
      <c r="AC326" s="21">
        <f t="shared" si="118"/>
        <v>9.2662799465999153E-3</v>
      </c>
      <c r="AD326" s="21">
        <f t="shared" si="110"/>
        <v>0</v>
      </c>
      <c r="AE326" s="21">
        <f t="shared" ref="AE326:AE389" si="119">R326/$S326</f>
        <v>2.2204789730995142E-2</v>
      </c>
      <c r="AF326" s="137">
        <f>VLOOKUP(T326,人口!$A$2:$E$1748,5,0)</f>
        <v>61966</v>
      </c>
      <c r="AG326" s="14">
        <f t="shared" ref="AG326:AG389" si="120">IF(SUMIFS($AF326,$AF326,$BB$22,$AF326,$BC$22)&gt;0,1,0)</f>
        <v>0</v>
      </c>
      <c r="AH326" s="14">
        <f t="shared" ref="AH326:AH389" si="121">IF(SUMIFS($AF326,$AF326,$BB$23,$AF326,$BC$23)&gt;0,1,0)</f>
        <v>0</v>
      </c>
      <c r="AI326" s="14">
        <f t="shared" ref="AI326:AI389" si="122">IF(SUMIFS($AF326,$AF326,$BB$24,$AF326,$BC$24)&gt;0,1,0)</f>
        <v>0</v>
      </c>
      <c r="AJ326" s="14">
        <f t="shared" ref="AJ326:AJ389" si="123">IF(SUMIFS($AF326,$AF326,$BB$25,$AF326,$BC$25)&gt;0,1,0)</f>
        <v>1</v>
      </c>
      <c r="AK326" s="14">
        <f t="shared" ref="AK326:AK389" si="124">IF(SUMIFS($AF326,$AF326,$BB$26,$AF326,$BC$26)&gt;0,1,0)</f>
        <v>0</v>
      </c>
      <c r="AL326" s="14">
        <f t="shared" ref="AL326:AL389" si="125">IF(SUMIFS($AF326,$AF326,$BB$27,$AF326,$BC$27)&gt;0,1,0)</f>
        <v>0</v>
      </c>
      <c r="AM326" s="14">
        <f t="shared" ref="AM326:AM389" si="126">IF(SUMIFS($AF326,$AF326,$BB$28,$AF326,$BC$2)&gt;0,1,0)</f>
        <v>0</v>
      </c>
      <c r="AN326" s="14">
        <f t="shared" ref="AN326:AN389" si="127">IF(SUMIFS($AF326,$AF326,$BB$29)&gt;0,1,0)</f>
        <v>0</v>
      </c>
      <c r="AO326" s="5" t="str">
        <f t="shared" ref="AO326:AO389" si="128">IF(AG326=1,$AG$4,IF(AH326=1,$AH$4,IF(AI326=1,$AI$4,IF(AJ326=1,$AJ$4,IF(AK326=1,$AK$4,IF(AL326=1,$AL$4,IF(AM326=1,$AM$4,IF(AN326=1,$AN$4,""))))))))</f>
        <v>3万～10万人未満の市町村平均</v>
      </c>
    </row>
    <row r="327" spans="1:41" s="5" customFormat="1" ht="18" customHeight="1" x14ac:dyDescent="0.3">
      <c r="A327" s="5" t="str">
        <f t="shared" si="111"/>
        <v>06211</v>
      </c>
      <c r="B327" s="22">
        <v>6</v>
      </c>
      <c r="C327" s="23" t="s">
        <v>33</v>
      </c>
      <c r="D327" s="23">
        <v>6211</v>
      </c>
      <c r="E327" s="24" t="s">
        <v>626</v>
      </c>
      <c r="F327" s="25">
        <v>230.39718772467802</v>
      </c>
      <c r="G327" s="26">
        <v>2.1675278997137837</v>
      </c>
      <c r="H327" s="26">
        <v>8.9036654299597249</v>
      </c>
      <c r="I327" s="26">
        <f t="shared" si="112"/>
        <v>241.46838105435151</v>
      </c>
      <c r="J327" s="26">
        <v>55.118816087871721</v>
      </c>
      <c r="K327" s="26">
        <v>74.481122654205407</v>
      </c>
      <c r="L327" s="26">
        <f t="shared" si="113"/>
        <v>129.59993874207714</v>
      </c>
      <c r="M327" s="26">
        <v>49.061281467610861</v>
      </c>
      <c r="N327" s="26">
        <v>39.99240937156015</v>
      </c>
      <c r="O327" s="26">
        <v>2.9761846722286069</v>
      </c>
      <c r="P327" s="26">
        <v>0</v>
      </c>
      <c r="Q327" s="26">
        <f t="shared" si="108"/>
        <v>92.029875511399624</v>
      </c>
      <c r="R327" s="27">
        <v>7.0059714141611895</v>
      </c>
      <c r="S327" s="143">
        <f t="shared" si="114"/>
        <v>470.10416672198949</v>
      </c>
      <c r="T327" s="140" t="str">
        <f t="shared" si="115"/>
        <v>06211</v>
      </c>
      <c r="U327" s="5" t="str">
        <f t="shared" si="109"/>
        <v>山形県東根市</v>
      </c>
      <c r="V327" s="21">
        <f t="shared" si="116"/>
        <v>0.49009816128885847</v>
      </c>
      <c r="W327" s="21">
        <f t="shared" si="116"/>
        <v>4.6107396044324312E-3</v>
      </c>
      <c r="X327" s="21">
        <f t="shared" si="116"/>
        <v>1.8939771353324721E-2</v>
      </c>
      <c r="Y327" s="21">
        <f t="shared" si="117"/>
        <v>0.11724809093314828</v>
      </c>
      <c r="Z327" s="21">
        <f t="shared" si="117"/>
        <v>0.15843535949395679</v>
      </c>
      <c r="AA327" s="21">
        <f t="shared" si="118"/>
        <v>0.10436257523457509</v>
      </c>
      <c r="AB327" s="21">
        <f t="shared" si="118"/>
        <v>8.5071378223309568E-2</v>
      </c>
      <c r="AC327" s="21">
        <f t="shared" si="118"/>
        <v>6.3309046864684889E-3</v>
      </c>
      <c r="AD327" s="21">
        <f t="shared" si="110"/>
        <v>0</v>
      </c>
      <c r="AE327" s="21">
        <f t="shared" si="119"/>
        <v>1.4903019181926089E-2</v>
      </c>
      <c r="AF327" s="137">
        <f>VLOOKUP(T327,人口!$A$2:$E$1748,5,0)</f>
        <v>47954</v>
      </c>
      <c r="AG327" s="14">
        <f t="shared" si="120"/>
        <v>0</v>
      </c>
      <c r="AH327" s="14">
        <f t="shared" si="121"/>
        <v>0</v>
      </c>
      <c r="AI327" s="14">
        <f t="shared" si="122"/>
        <v>0</v>
      </c>
      <c r="AJ327" s="14">
        <f t="shared" si="123"/>
        <v>1</v>
      </c>
      <c r="AK327" s="14">
        <f t="shared" si="124"/>
        <v>0</v>
      </c>
      <c r="AL327" s="14">
        <f t="shared" si="125"/>
        <v>0</v>
      </c>
      <c r="AM327" s="14">
        <f t="shared" si="126"/>
        <v>0</v>
      </c>
      <c r="AN327" s="14">
        <f t="shared" si="127"/>
        <v>0</v>
      </c>
      <c r="AO327" s="5" t="str">
        <f t="shared" si="128"/>
        <v>3万～10万人未満の市町村平均</v>
      </c>
    </row>
    <row r="328" spans="1:41" s="5" customFormat="1" ht="18" customHeight="1" x14ac:dyDescent="0.3">
      <c r="A328" s="5" t="str">
        <f t="shared" si="111"/>
        <v>06212</v>
      </c>
      <c r="B328" s="22">
        <v>6</v>
      </c>
      <c r="C328" s="23" t="s">
        <v>33</v>
      </c>
      <c r="D328" s="23">
        <v>6212</v>
      </c>
      <c r="E328" s="24" t="s">
        <v>679</v>
      </c>
      <c r="F328" s="25">
        <v>12.629914425439102</v>
      </c>
      <c r="G328" s="26">
        <v>1.8763053412109723</v>
      </c>
      <c r="H328" s="26">
        <v>9.0333304604931168</v>
      </c>
      <c r="I328" s="26">
        <f t="shared" si="112"/>
        <v>23.539550227143192</v>
      </c>
      <c r="J328" s="26">
        <v>17.192607372998616</v>
      </c>
      <c r="K328" s="26">
        <v>22.701509434136693</v>
      </c>
      <c r="L328" s="26">
        <f t="shared" si="113"/>
        <v>39.894116807135305</v>
      </c>
      <c r="M328" s="26">
        <v>16.099625682743444</v>
      </c>
      <c r="N328" s="26">
        <v>22.3345481596225</v>
      </c>
      <c r="O328" s="26">
        <v>0.97973164357093856</v>
      </c>
      <c r="P328" s="26">
        <v>0</v>
      </c>
      <c r="Q328" s="26">
        <f t="shared" si="108"/>
        <v>39.41390548593688</v>
      </c>
      <c r="R328" s="27">
        <v>1.8761813572345223</v>
      </c>
      <c r="S328" s="143">
        <f t="shared" si="114"/>
        <v>104.72375387744991</v>
      </c>
      <c r="T328" s="140" t="str">
        <f t="shared" si="115"/>
        <v>06212</v>
      </c>
      <c r="U328" s="5" t="str">
        <f t="shared" si="109"/>
        <v>山形県尾花沢市</v>
      </c>
      <c r="V328" s="21">
        <f t="shared" si="116"/>
        <v>0.12060219346433008</v>
      </c>
      <c r="W328" s="21">
        <f t="shared" si="116"/>
        <v>1.7916712032751109E-2</v>
      </c>
      <c r="X328" s="21">
        <f t="shared" si="116"/>
        <v>8.625865790739437E-2</v>
      </c>
      <c r="Y328" s="21">
        <f t="shared" si="117"/>
        <v>0.16417103795875951</v>
      </c>
      <c r="Z328" s="21">
        <f t="shared" si="117"/>
        <v>0.21677516889532542</v>
      </c>
      <c r="AA328" s="21">
        <f t="shared" si="118"/>
        <v>0.15373423016886492</v>
      </c>
      <c r="AB328" s="21">
        <f t="shared" si="118"/>
        <v>0.21327108065433645</v>
      </c>
      <c r="AC328" s="21">
        <f t="shared" si="118"/>
        <v>9.3553908000418174E-3</v>
      </c>
      <c r="AD328" s="21">
        <f t="shared" si="110"/>
        <v>0</v>
      </c>
      <c r="AE328" s="21">
        <f t="shared" si="119"/>
        <v>1.7915528118196297E-2</v>
      </c>
      <c r="AF328" s="137">
        <f>VLOOKUP(T328,人口!$A$2:$E$1748,5,0)</f>
        <v>15786</v>
      </c>
      <c r="AG328" s="14">
        <f t="shared" si="120"/>
        <v>0</v>
      </c>
      <c r="AH328" s="14">
        <f t="shared" si="121"/>
        <v>0</v>
      </c>
      <c r="AI328" s="14">
        <f t="shared" si="122"/>
        <v>1</v>
      </c>
      <c r="AJ328" s="14">
        <f t="shared" si="123"/>
        <v>0</v>
      </c>
      <c r="AK328" s="14">
        <f t="shared" si="124"/>
        <v>0</v>
      </c>
      <c r="AL328" s="14">
        <f t="shared" si="125"/>
        <v>0</v>
      </c>
      <c r="AM328" s="14">
        <f t="shared" si="126"/>
        <v>0</v>
      </c>
      <c r="AN328" s="14">
        <f t="shared" si="127"/>
        <v>0</v>
      </c>
      <c r="AO328" s="5" t="str">
        <f t="shared" si="128"/>
        <v>1万～3万人未満の市町村平均</v>
      </c>
    </row>
    <row r="329" spans="1:41" s="5" customFormat="1" ht="18" customHeight="1" x14ac:dyDescent="0.3">
      <c r="A329" s="5" t="str">
        <f t="shared" si="111"/>
        <v>06213</v>
      </c>
      <c r="B329" s="22">
        <v>6</v>
      </c>
      <c r="C329" s="23" t="s">
        <v>33</v>
      </c>
      <c r="D329" s="23">
        <v>6213</v>
      </c>
      <c r="E329" s="24" t="s">
        <v>732</v>
      </c>
      <c r="F329" s="25">
        <v>30.691318855093069</v>
      </c>
      <c r="G329" s="26">
        <v>1.8825458246074609</v>
      </c>
      <c r="H329" s="26">
        <v>3.5441775012461036</v>
      </c>
      <c r="I329" s="26">
        <f t="shared" si="112"/>
        <v>36.118042180946631</v>
      </c>
      <c r="J329" s="26">
        <v>36.199357422441679</v>
      </c>
      <c r="K329" s="26">
        <v>47.43269301815856</v>
      </c>
      <c r="L329" s="26">
        <f t="shared" si="113"/>
        <v>83.632050440600239</v>
      </c>
      <c r="M329" s="26">
        <v>32.576474428938219</v>
      </c>
      <c r="N329" s="26">
        <v>28.040876060809982</v>
      </c>
      <c r="O329" s="26">
        <v>1.9332725641223067</v>
      </c>
      <c r="P329" s="26">
        <v>0</v>
      </c>
      <c r="Q329" s="26">
        <f t="shared" si="108"/>
        <v>62.55062305387051</v>
      </c>
      <c r="R329" s="27">
        <v>4.8704260740477459</v>
      </c>
      <c r="S329" s="143">
        <f t="shared" si="114"/>
        <v>187.17114174946514</v>
      </c>
      <c r="T329" s="140" t="str">
        <f t="shared" si="115"/>
        <v>06213</v>
      </c>
      <c r="U329" s="5" t="str">
        <f t="shared" si="109"/>
        <v>山形県南陽市</v>
      </c>
      <c r="V329" s="21">
        <f t="shared" si="116"/>
        <v>0.16397463074822952</v>
      </c>
      <c r="W329" s="21">
        <f t="shared" si="116"/>
        <v>1.0057885029772975E-2</v>
      </c>
      <c r="X329" s="21">
        <f t="shared" si="116"/>
        <v>1.8935491166635638E-2</v>
      </c>
      <c r="Y329" s="21">
        <f t="shared" si="117"/>
        <v>0.19340245020728536</v>
      </c>
      <c r="Z329" s="21">
        <f t="shared" si="117"/>
        <v>0.25341883676517191</v>
      </c>
      <c r="AA329" s="21">
        <f t="shared" si="118"/>
        <v>0.17404645889558618</v>
      </c>
      <c r="AB329" s="21">
        <f t="shared" si="118"/>
        <v>0.14981409953861177</v>
      </c>
      <c r="AC329" s="21">
        <f t="shared" si="118"/>
        <v>1.0328902981796504E-2</v>
      </c>
      <c r="AD329" s="21">
        <f t="shared" si="110"/>
        <v>0</v>
      </c>
      <c r="AE329" s="21">
        <f t="shared" si="119"/>
        <v>2.6021244666910109E-2</v>
      </c>
      <c r="AF329" s="137">
        <f>VLOOKUP(T329,人口!$A$2:$E$1748,5,0)</f>
        <v>31150</v>
      </c>
      <c r="AG329" s="14">
        <f t="shared" si="120"/>
        <v>0</v>
      </c>
      <c r="AH329" s="14">
        <f t="shared" si="121"/>
        <v>0</v>
      </c>
      <c r="AI329" s="14">
        <f t="shared" si="122"/>
        <v>0</v>
      </c>
      <c r="AJ329" s="14">
        <f t="shared" si="123"/>
        <v>1</v>
      </c>
      <c r="AK329" s="14">
        <f t="shared" si="124"/>
        <v>0</v>
      </c>
      <c r="AL329" s="14">
        <f t="shared" si="125"/>
        <v>0</v>
      </c>
      <c r="AM329" s="14">
        <f t="shared" si="126"/>
        <v>0</v>
      </c>
      <c r="AN329" s="14">
        <f t="shared" si="127"/>
        <v>0</v>
      </c>
      <c r="AO329" s="5" t="str">
        <f t="shared" si="128"/>
        <v>3万～10万人未満の市町村平均</v>
      </c>
    </row>
    <row r="330" spans="1:41" s="5" customFormat="1" ht="18" customHeight="1" x14ac:dyDescent="0.3">
      <c r="A330" s="5" t="str">
        <f t="shared" si="111"/>
        <v>06301</v>
      </c>
      <c r="B330" s="22">
        <v>6</v>
      </c>
      <c r="C330" s="23" t="s">
        <v>33</v>
      </c>
      <c r="D330" s="23">
        <v>6301</v>
      </c>
      <c r="E330" s="24" t="s">
        <v>786</v>
      </c>
      <c r="F330" s="25">
        <v>2.6523870052932912</v>
      </c>
      <c r="G330" s="26">
        <v>0.67813252908511856</v>
      </c>
      <c r="H330" s="26">
        <v>4.9272711602689734</v>
      </c>
      <c r="I330" s="26">
        <f t="shared" si="112"/>
        <v>8.2577906946473831</v>
      </c>
      <c r="J330" s="26">
        <v>8.8467920058410101</v>
      </c>
      <c r="K330" s="26">
        <v>20.163374819598552</v>
      </c>
      <c r="L330" s="26">
        <f t="shared" si="113"/>
        <v>29.010166825439562</v>
      </c>
      <c r="M330" s="26">
        <v>14.328109777168214</v>
      </c>
      <c r="N330" s="26">
        <v>9.5410187420360657</v>
      </c>
      <c r="O330" s="26">
        <v>0.8811130206370591</v>
      </c>
      <c r="P330" s="26">
        <v>0</v>
      </c>
      <c r="Q330" s="26">
        <f t="shared" si="108"/>
        <v>24.75024153984134</v>
      </c>
      <c r="R330" s="27">
        <v>2.0086272492540425</v>
      </c>
      <c r="S330" s="143">
        <f t="shared" si="114"/>
        <v>64.026826309182326</v>
      </c>
      <c r="T330" s="140" t="str">
        <f t="shared" si="115"/>
        <v>06301</v>
      </c>
      <c r="U330" s="5" t="str">
        <f t="shared" si="109"/>
        <v>山形県山辺町</v>
      </c>
      <c r="V330" s="21">
        <f t="shared" si="116"/>
        <v>4.1426182714180582E-2</v>
      </c>
      <c r="W330" s="21">
        <f t="shared" si="116"/>
        <v>1.0591381272131944E-2</v>
      </c>
      <c r="X330" s="21">
        <f t="shared" si="116"/>
        <v>7.6956354770349358E-2</v>
      </c>
      <c r="Y330" s="21">
        <f t="shared" si="117"/>
        <v>0.13817320825992993</v>
      </c>
      <c r="Z330" s="21">
        <f t="shared" si="117"/>
        <v>0.31492072904302065</v>
      </c>
      <c r="AA330" s="21">
        <f t="shared" si="118"/>
        <v>0.22378291418004215</v>
      </c>
      <c r="AB330" s="21">
        <f t="shared" si="118"/>
        <v>0.14901595615504923</v>
      </c>
      <c r="AC330" s="21">
        <f t="shared" si="118"/>
        <v>1.3761622610844532E-2</v>
      </c>
      <c r="AD330" s="21">
        <f t="shared" si="110"/>
        <v>0</v>
      </c>
      <c r="AE330" s="21">
        <f t="shared" si="119"/>
        <v>3.1371650994451647E-2</v>
      </c>
      <c r="AF330" s="137">
        <f>VLOOKUP(T330,人口!$A$2:$E$1748,5,0)</f>
        <v>14197</v>
      </c>
      <c r="AG330" s="14">
        <f t="shared" si="120"/>
        <v>0</v>
      </c>
      <c r="AH330" s="14">
        <f t="shared" si="121"/>
        <v>0</v>
      </c>
      <c r="AI330" s="14">
        <f t="shared" si="122"/>
        <v>1</v>
      </c>
      <c r="AJ330" s="14">
        <f t="shared" si="123"/>
        <v>0</v>
      </c>
      <c r="AK330" s="14">
        <f t="shared" si="124"/>
        <v>0</v>
      </c>
      <c r="AL330" s="14">
        <f t="shared" si="125"/>
        <v>0</v>
      </c>
      <c r="AM330" s="14">
        <f t="shared" si="126"/>
        <v>0</v>
      </c>
      <c r="AN330" s="14">
        <f t="shared" si="127"/>
        <v>0</v>
      </c>
      <c r="AO330" s="5" t="str">
        <f t="shared" si="128"/>
        <v>1万～3万人未満の市町村平均</v>
      </c>
    </row>
    <row r="331" spans="1:41" s="5" customFormat="1" ht="18" customHeight="1" x14ac:dyDescent="0.3">
      <c r="A331" s="5" t="str">
        <f t="shared" si="111"/>
        <v>06302</v>
      </c>
      <c r="B331" s="22">
        <v>6</v>
      </c>
      <c r="C331" s="23" t="s">
        <v>33</v>
      </c>
      <c r="D331" s="23">
        <v>6302</v>
      </c>
      <c r="E331" s="24" t="s">
        <v>837</v>
      </c>
      <c r="F331" s="25">
        <v>3.0684057884510483</v>
      </c>
      <c r="G331" s="26">
        <v>0.53044108870154971</v>
      </c>
      <c r="H331" s="26">
        <v>3.0687390559569923</v>
      </c>
      <c r="I331" s="26">
        <f t="shared" si="112"/>
        <v>6.6675859331095904</v>
      </c>
      <c r="J331" s="26">
        <v>7.2831376487382666</v>
      </c>
      <c r="K331" s="26">
        <v>15.424689997382027</v>
      </c>
      <c r="L331" s="26">
        <f t="shared" si="113"/>
        <v>22.707827646120293</v>
      </c>
      <c r="M331" s="26">
        <v>12.368778169115107</v>
      </c>
      <c r="N331" s="26">
        <v>9.2379001435750112</v>
      </c>
      <c r="O331" s="26">
        <v>0.69368178007046621</v>
      </c>
      <c r="P331" s="26">
        <v>0</v>
      </c>
      <c r="Q331" s="26">
        <f t="shared" si="108"/>
        <v>22.300360092760585</v>
      </c>
      <c r="R331" s="27">
        <v>1.6366579874834144</v>
      </c>
      <c r="S331" s="143">
        <f t="shared" si="114"/>
        <v>53.312431659473887</v>
      </c>
      <c r="T331" s="140" t="str">
        <f t="shared" si="115"/>
        <v>06302</v>
      </c>
      <c r="U331" s="5" t="str">
        <f t="shared" si="109"/>
        <v>山形県中山町</v>
      </c>
      <c r="V331" s="21">
        <f t="shared" si="116"/>
        <v>5.7555164770012456E-2</v>
      </c>
      <c r="W331" s="21">
        <f t="shared" si="116"/>
        <v>9.9496697522572612E-3</v>
      </c>
      <c r="X331" s="21">
        <f t="shared" si="116"/>
        <v>5.7561415985640227E-2</v>
      </c>
      <c r="Y331" s="21">
        <f t="shared" si="117"/>
        <v>0.13661237017396516</v>
      </c>
      <c r="Z331" s="21">
        <f t="shared" si="117"/>
        <v>0.28932632628549371</v>
      </c>
      <c r="AA331" s="21">
        <f t="shared" si="118"/>
        <v>0.23200551511360507</v>
      </c>
      <c r="AB331" s="21">
        <f t="shared" si="118"/>
        <v>0.17327853665690729</v>
      </c>
      <c r="AC331" s="21">
        <f t="shared" si="118"/>
        <v>1.3011632718261041E-2</v>
      </c>
      <c r="AD331" s="21">
        <f t="shared" si="110"/>
        <v>0</v>
      </c>
      <c r="AE331" s="21">
        <f t="shared" si="119"/>
        <v>3.0699368543857668E-2</v>
      </c>
      <c r="AF331" s="137">
        <f>VLOOKUP(T331,人口!$A$2:$E$1748,5,0)</f>
        <v>11177</v>
      </c>
      <c r="AG331" s="14">
        <f t="shared" si="120"/>
        <v>0</v>
      </c>
      <c r="AH331" s="14">
        <f t="shared" si="121"/>
        <v>0</v>
      </c>
      <c r="AI331" s="14">
        <f t="shared" si="122"/>
        <v>1</v>
      </c>
      <c r="AJ331" s="14">
        <f t="shared" si="123"/>
        <v>0</v>
      </c>
      <c r="AK331" s="14">
        <f t="shared" si="124"/>
        <v>0</v>
      </c>
      <c r="AL331" s="14">
        <f t="shared" si="125"/>
        <v>0</v>
      </c>
      <c r="AM331" s="14">
        <f t="shared" si="126"/>
        <v>0</v>
      </c>
      <c r="AN331" s="14">
        <f t="shared" si="127"/>
        <v>0</v>
      </c>
      <c r="AO331" s="5" t="str">
        <f t="shared" si="128"/>
        <v>1万～3万人未満の市町村平均</v>
      </c>
    </row>
    <row r="332" spans="1:41" s="5" customFormat="1" ht="18" customHeight="1" x14ac:dyDescent="0.3">
      <c r="A332" s="5" t="str">
        <f t="shared" si="111"/>
        <v>06321</v>
      </c>
      <c r="B332" s="22">
        <v>6</v>
      </c>
      <c r="C332" s="23" t="s">
        <v>33</v>
      </c>
      <c r="D332" s="23">
        <v>6321</v>
      </c>
      <c r="E332" s="24" t="s">
        <v>889</v>
      </c>
      <c r="F332" s="25">
        <v>18.536539838248657</v>
      </c>
      <c r="G332" s="26">
        <v>1.9636721087618156</v>
      </c>
      <c r="H332" s="26">
        <v>2.8526306717346688</v>
      </c>
      <c r="I332" s="26">
        <f t="shared" si="112"/>
        <v>23.352842618745143</v>
      </c>
      <c r="J332" s="26">
        <v>15.40123636194887</v>
      </c>
      <c r="K332" s="26">
        <v>26.398267074687315</v>
      </c>
      <c r="L332" s="26">
        <f t="shared" si="113"/>
        <v>41.799503436636186</v>
      </c>
      <c r="M332" s="26">
        <v>19.313184185309829</v>
      </c>
      <c r="N332" s="26">
        <v>17.816637620655346</v>
      </c>
      <c r="O332" s="26">
        <v>1.1405377178451248</v>
      </c>
      <c r="P332" s="26">
        <v>0</v>
      </c>
      <c r="Q332" s="26">
        <f t="shared" si="108"/>
        <v>38.270359523810306</v>
      </c>
      <c r="R332" s="27">
        <v>2.7010257176510746</v>
      </c>
      <c r="S332" s="143">
        <f t="shared" si="114"/>
        <v>106.12373129684272</v>
      </c>
      <c r="T332" s="140" t="str">
        <f t="shared" si="115"/>
        <v>06321</v>
      </c>
      <c r="U332" s="5" t="str">
        <f t="shared" si="109"/>
        <v>山形県河北町</v>
      </c>
      <c r="V332" s="21">
        <f t="shared" si="116"/>
        <v>0.17466913019105404</v>
      </c>
      <c r="W332" s="21">
        <f t="shared" si="116"/>
        <v>1.8503609746524589E-2</v>
      </c>
      <c r="X332" s="21">
        <f t="shared" si="116"/>
        <v>2.6880233448967859E-2</v>
      </c>
      <c r="Y332" s="21">
        <f t="shared" si="117"/>
        <v>0.14512528134606845</v>
      </c>
      <c r="Z332" s="21">
        <f t="shared" si="117"/>
        <v>0.2487498955426635</v>
      </c>
      <c r="AA332" s="21">
        <f t="shared" si="118"/>
        <v>0.18198742118563649</v>
      </c>
      <c r="AB332" s="21">
        <f t="shared" si="118"/>
        <v>0.16788551818650016</v>
      </c>
      <c r="AC332" s="21">
        <f t="shared" si="118"/>
        <v>1.0747244785945976E-2</v>
      </c>
      <c r="AD332" s="21">
        <f t="shared" si="110"/>
        <v>0</v>
      </c>
      <c r="AE332" s="21">
        <f t="shared" si="119"/>
        <v>2.5451665566638748E-2</v>
      </c>
      <c r="AF332" s="137">
        <f>VLOOKUP(T332,人口!$A$2:$E$1748,5,0)</f>
        <v>18377</v>
      </c>
      <c r="AG332" s="14">
        <f t="shared" si="120"/>
        <v>0</v>
      </c>
      <c r="AH332" s="14">
        <f t="shared" si="121"/>
        <v>0</v>
      </c>
      <c r="AI332" s="14">
        <f t="shared" si="122"/>
        <v>1</v>
      </c>
      <c r="AJ332" s="14">
        <f t="shared" si="123"/>
        <v>0</v>
      </c>
      <c r="AK332" s="14">
        <f t="shared" si="124"/>
        <v>0</v>
      </c>
      <c r="AL332" s="14">
        <f t="shared" si="125"/>
        <v>0</v>
      </c>
      <c r="AM332" s="14">
        <f t="shared" si="126"/>
        <v>0</v>
      </c>
      <c r="AN332" s="14">
        <f t="shared" si="127"/>
        <v>0</v>
      </c>
      <c r="AO332" s="5" t="str">
        <f t="shared" si="128"/>
        <v>1万～3万人未満の市町村平均</v>
      </c>
    </row>
    <row r="333" spans="1:41" s="5" customFormat="1" ht="18" customHeight="1" x14ac:dyDescent="0.3">
      <c r="A333" s="5" t="str">
        <f t="shared" si="111"/>
        <v>06322</v>
      </c>
      <c r="B333" s="22">
        <v>6</v>
      </c>
      <c r="C333" s="23" t="s">
        <v>33</v>
      </c>
      <c r="D333" s="23">
        <v>6322</v>
      </c>
      <c r="E333" s="24" t="s">
        <v>942</v>
      </c>
      <c r="F333" s="25">
        <v>1.9448201583078255</v>
      </c>
      <c r="G333" s="26">
        <v>0.4077115819039363</v>
      </c>
      <c r="H333" s="26">
        <v>3.8899509160018213</v>
      </c>
      <c r="I333" s="26">
        <f t="shared" si="112"/>
        <v>6.2424826562135838</v>
      </c>
      <c r="J333" s="26">
        <v>4.9604277784788504</v>
      </c>
      <c r="K333" s="26">
        <v>7.7144288530543443</v>
      </c>
      <c r="L333" s="26">
        <f t="shared" si="113"/>
        <v>12.674856631533196</v>
      </c>
      <c r="M333" s="26">
        <v>5.4848551757522399</v>
      </c>
      <c r="N333" s="26">
        <v>6.0238807186228716</v>
      </c>
      <c r="O333" s="26">
        <v>0.32577039130266416</v>
      </c>
      <c r="P333" s="26">
        <v>0</v>
      </c>
      <c r="Q333" s="26">
        <f t="shared" si="108"/>
        <v>11.834506285677774</v>
      </c>
      <c r="R333" s="27">
        <v>0.95308044221806099</v>
      </c>
      <c r="S333" s="143">
        <f t="shared" si="114"/>
        <v>31.704926015642613</v>
      </c>
      <c r="T333" s="140" t="str">
        <f t="shared" si="115"/>
        <v>06322</v>
      </c>
      <c r="U333" s="5" t="str">
        <f t="shared" si="109"/>
        <v>山形県西川町</v>
      </c>
      <c r="V333" s="21">
        <f t="shared" si="116"/>
        <v>6.1341261523470768E-2</v>
      </c>
      <c r="W333" s="21">
        <f t="shared" si="116"/>
        <v>1.285956578806647E-2</v>
      </c>
      <c r="X333" s="21">
        <f t="shared" si="116"/>
        <v>0.12269231961249784</v>
      </c>
      <c r="Y333" s="21">
        <f t="shared" si="117"/>
        <v>0.15645605910045238</v>
      </c>
      <c r="Z333" s="21">
        <f t="shared" si="117"/>
        <v>0.24331956646888847</v>
      </c>
      <c r="AA333" s="21">
        <f t="shared" si="118"/>
        <v>0.17299693975144795</v>
      </c>
      <c r="AB333" s="21">
        <f t="shared" si="118"/>
        <v>0.18999825817763469</v>
      </c>
      <c r="AC333" s="21">
        <f t="shared" si="118"/>
        <v>1.0275071802468019E-2</v>
      </c>
      <c r="AD333" s="21">
        <f t="shared" si="110"/>
        <v>0</v>
      </c>
      <c r="AE333" s="21">
        <f t="shared" si="119"/>
        <v>3.006095777507347E-2</v>
      </c>
      <c r="AF333" s="137">
        <f>VLOOKUP(T333,人口!$A$2:$E$1748,5,0)</f>
        <v>5249</v>
      </c>
      <c r="AG333" s="14">
        <f t="shared" si="120"/>
        <v>0</v>
      </c>
      <c r="AH333" s="14">
        <f t="shared" si="121"/>
        <v>1</v>
      </c>
      <c r="AI333" s="14">
        <f t="shared" si="122"/>
        <v>0</v>
      </c>
      <c r="AJ333" s="14">
        <f t="shared" si="123"/>
        <v>0</v>
      </c>
      <c r="AK333" s="14">
        <f t="shared" si="124"/>
        <v>0</v>
      </c>
      <c r="AL333" s="14">
        <f t="shared" si="125"/>
        <v>0</v>
      </c>
      <c r="AM333" s="14">
        <f t="shared" si="126"/>
        <v>0</v>
      </c>
      <c r="AN333" s="14">
        <f t="shared" si="127"/>
        <v>0</v>
      </c>
      <c r="AO333" s="5" t="str">
        <f t="shared" si="128"/>
        <v>5千～1万人未満の市町村平均</v>
      </c>
    </row>
    <row r="334" spans="1:41" s="5" customFormat="1" ht="18" customHeight="1" x14ac:dyDescent="0.3">
      <c r="A334" s="5" t="str">
        <f t="shared" si="111"/>
        <v>06323</v>
      </c>
      <c r="B334" s="22">
        <v>6</v>
      </c>
      <c r="C334" s="23" t="s">
        <v>33</v>
      </c>
      <c r="D334" s="23">
        <v>6323</v>
      </c>
      <c r="E334" s="24" t="s">
        <v>847</v>
      </c>
      <c r="F334" s="25">
        <v>3.2031865501433767</v>
      </c>
      <c r="G334" s="26">
        <v>0.63860946757402259</v>
      </c>
      <c r="H334" s="26">
        <v>0.73476850635589963</v>
      </c>
      <c r="I334" s="26">
        <f t="shared" si="112"/>
        <v>4.5765645240732988</v>
      </c>
      <c r="J334" s="26">
        <v>5.5486958011752705</v>
      </c>
      <c r="K334" s="26">
        <v>9.9858301090860131</v>
      </c>
      <c r="L334" s="26">
        <f t="shared" si="113"/>
        <v>15.534525910261284</v>
      </c>
      <c r="M334" s="26">
        <v>6.5464913923009176</v>
      </c>
      <c r="N334" s="26">
        <v>9.3389396763953627</v>
      </c>
      <c r="O334" s="26">
        <v>0.416693161974869</v>
      </c>
      <c r="P334" s="26">
        <v>0</v>
      </c>
      <c r="Q334" s="26">
        <f t="shared" si="108"/>
        <v>16.302124230671151</v>
      </c>
      <c r="R334" s="27">
        <v>1.3343944616446453</v>
      </c>
      <c r="S334" s="143">
        <f t="shared" si="114"/>
        <v>37.747609126650374</v>
      </c>
      <c r="T334" s="140" t="str">
        <f t="shared" si="115"/>
        <v>06323</v>
      </c>
      <c r="U334" s="5" t="str">
        <f t="shared" si="109"/>
        <v>山形県朝日町</v>
      </c>
      <c r="V334" s="21">
        <f t="shared" si="116"/>
        <v>8.485799827470078E-2</v>
      </c>
      <c r="W334" s="21">
        <f t="shared" si="116"/>
        <v>1.691787857162998E-2</v>
      </c>
      <c r="X334" s="21">
        <f t="shared" si="116"/>
        <v>1.9465299216451359E-2</v>
      </c>
      <c r="Y334" s="21">
        <f t="shared" si="117"/>
        <v>0.14699462905209032</v>
      </c>
      <c r="Z334" s="21">
        <f t="shared" si="117"/>
        <v>0.26454205551354693</v>
      </c>
      <c r="AA334" s="21">
        <f t="shared" si="118"/>
        <v>0.17342797448008429</v>
      </c>
      <c r="AB334" s="21">
        <f t="shared" si="118"/>
        <v>0.24740479973344676</v>
      </c>
      <c r="AC334" s="21">
        <f t="shared" si="118"/>
        <v>1.1038928600134237E-2</v>
      </c>
      <c r="AD334" s="21">
        <f t="shared" si="110"/>
        <v>0</v>
      </c>
      <c r="AE334" s="21">
        <f t="shared" si="119"/>
        <v>3.5350436557915477E-2</v>
      </c>
      <c r="AF334" s="137">
        <f>VLOOKUP(T334,人口!$A$2:$E$1748,5,0)</f>
        <v>6714</v>
      </c>
      <c r="AG334" s="14">
        <f t="shared" si="120"/>
        <v>0</v>
      </c>
      <c r="AH334" s="14">
        <f t="shared" si="121"/>
        <v>1</v>
      </c>
      <c r="AI334" s="14">
        <f t="shared" si="122"/>
        <v>0</v>
      </c>
      <c r="AJ334" s="14">
        <f t="shared" si="123"/>
        <v>0</v>
      </c>
      <c r="AK334" s="14">
        <f t="shared" si="124"/>
        <v>0</v>
      </c>
      <c r="AL334" s="14">
        <f t="shared" si="125"/>
        <v>0</v>
      </c>
      <c r="AM334" s="14">
        <f t="shared" si="126"/>
        <v>0</v>
      </c>
      <c r="AN334" s="14">
        <f t="shared" si="127"/>
        <v>0</v>
      </c>
      <c r="AO334" s="5" t="str">
        <f t="shared" si="128"/>
        <v>5千～1万人未満の市町村平均</v>
      </c>
    </row>
    <row r="335" spans="1:41" s="5" customFormat="1" ht="18" customHeight="1" x14ac:dyDescent="0.3">
      <c r="A335" s="5" t="str">
        <f t="shared" si="111"/>
        <v>06324</v>
      </c>
      <c r="B335" s="22">
        <v>6</v>
      </c>
      <c r="C335" s="23" t="s">
        <v>33</v>
      </c>
      <c r="D335" s="23">
        <v>6324</v>
      </c>
      <c r="E335" s="24" t="s">
        <v>1034</v>
      </c>
      <c r="F335" s="25">
        <v>12.393153197948161</v>
      </c>
      <c r="G335" s="26">
        <v>0.59700624493076393</v>
      </c>
      <c r="H335" s="26">
        <v>1.7288670737785872</v>
      </c>
      <c r="I335" s="26">
        <f t="shared" si="112"/>
        <v>14.719026516657513</v>
      </c>
      <c r="J335" s="26">
        <v>5.8712943942668563</v>
      </c>
      <c r="K335" s="26">
        <v>12.044678220057836</v>
      </c>
      <c r="L335" s="26">
        <f t="shared" si="113"/>
        <v>17.915972614324694</v>
      </c>
      <c r="M335" s="26">
        <v>8.2575242750442897</v>
      </c>
      <c r="N335" s="26">
        <v>8.2708074722945017</v>
      </c>
      <c r="O335" s="26">
        <v>0.49694104080023471</v>
      </c>
      <c r="P335" s="26">
        <v>0</v>
      </c>
      <c r="Q335" s="26">
        <f t="shared" si="108"/>
        <v>17.025272788139024</v>
      </c>
      <c r="R335" s="27">
        <v>1.1034781439652535</v>
      </c>
      <c r="S335" s="143">
        <f t="shared" si="114"/>
        <v>50.763750063086484</v>
      </c>
      <c r="T335" s="140" t="str">
        <f t="shared" si="115"/>
        <v>06324</v>
      </c>
      <c r="U335" s="5" t="str">
        <f t="shared" si="109"/>
        <v>山形県大江町</v>
      </c>
      <c r="V335" s="21">
        <f t="shared" si="116"/>
        <v>0.24413391805267756</v>
      </c>
      <c r="W335" s="21">
        <f t="shared" si="116"/>
        <v>1.176048349833959E-2</v>
      </c>
      <c r="X335" s="21">
        <f t="shared" si="116"/>
        <v>3.4057118940780444E-2</v>
      </c>
      <c r="Y335" s="21">
        <f t="shared" si="117"/>
        <v>0.11565919355781093</v>
      </c>
      <c r="Z335" s="21">
        <f t="shared" si="117"/>
        <v>0.23726927591222777</v>
      </c>
      <c r="AA335" s="21">
        <f t="shared" si="118"/>
        <v>0.16266576572420829</v>
      </c>
      <c r="AB335" s="21">
        <f t="shared" si="118"/>
        <v>0.16292743270573948</v>
      </c>
      <c r="AC335" s="21">
        <f t="shared" si="118"/>
        <v>9.7892894079468686E-3</v>
      </c>
      <c r="AD335" s="21">
        <f t="shared" si="110"/>
        <v>0</v>
      </c>
      <c r="AE335" s="21">
        <f t="shared" si="119"/>
        <v>2.1737522200269081E-2</v>
      </c>
      <c r="AF335" s="137">
        <f>VLOOKUP(T335,人口!$A$2:$E$1748,5,0)</f>
        <v>8007</v>
      </c>
      <c r="AG335" s="14">
        <f t="shared" si="120"/>
        <v>0</v>
      </c>
      <c r="AH335" s="14">
        <f t="shared" si="121"/>
        <v>1</v>
      </c>
      <c r="AI335" s="14">
        <f t="shared" si="122"/>
        <v>0</v>
      </c>
      <c r="AJ335" s="14">
        <f t="shared" si="123"/>
        <v>0</v>
      </c>
      <c r="AK335" s="14">
        <f t="shared" si="124"/>
        <v>0</v>
      </c>
      <c r="AL335" s="14">
        <f t="shared" si="125"/>
        <v>0</v>
      </c>
      <c r="AM335" s="14">
        <f t="shared" si="126"/>
        <v>0</v>
      </c>
      <c r="AN335" s="14">
        <f t="shared" si="127"/>
        <v>0</v>
      </c>
      <c r="AO335" s="5" t="str">
        <f t="shared" si="128"/>
        <v>5千～1万人未満の市町村平均</v>
      </c>
    </row>
    <row r="336" spans="1:41" s="5" customFormat="1" ht="18" customHeight="1" x14ac:dyDescent="0.3">
      <c r="A336" s="5" t="str">
        <f t="shared" si="111"/>
        <v>06341</v>
      </c>
      <c r="B336" s="22">
        <v>6</v>
      </c>
      <c r="C336" s="23" t="s">
        <v>33</v>
      </c>
      <c r="D336" s="23">
        <v>6341</v>
      </c>
      <c r="E336" s="24" t="s">
        <v>1079</v>
      </c>
      <c r="F336" s="25">
        <v>4.0213184200295187</v>
      </c>
      <c r="G336" s="26">
        <v>0.84038509739382783</v>
      </c>
      <c r="H336" s="26">
        <v>1.4263153358673344</v>
      </c>
      <c r="I336" s="26">
        <f t="shared" si="112"/>
        <v>6.2880188532906809</v>
      </c>
      <c r="J336" s="26">
        <v>4.9300655579525836</v>
      </c>
      <c r="K336" s="26">
        <v>9.7857800902061598</v>
      </c>
      <c r="L336" s="26">
        <f t="shared" si="113"/>
        <v>14.715845648158744</v>
      </c>
      <c r="M336" s="26">
        <v>6.9810141615929551</v>
      </c>
      <c r="N336" s="26">
        <v>8.732702479473252</v>
      </c>
      <c r="O336" s="26">
        <v>0.43102978997847258</v>
      </c>
      <c r="P336" s="26">
        <v>0</v>
      </c>
      <c r="Q336" s="26">
        <f t="shared" si="108"/>
        <v>16.14474643104468</v>
      </c>
      <c r="R336" s="27">
        <v>0.93808652735107478</v>
      </c>
      <c r="S336" s="143">
        <f t="shared" si="114"/>
        <v>38.086697459845183</v>
      </c>
      <c r="T336" s="140" t="str">
        <f t="shared" si="115"/>
        <v>06341</v>
      </c>
      <c r="U336" s="5" t="str">
        <f t="shared" si="109"/>
        <v>山形県大石田町</v>
      </c>
      <c r="V336" s="21">
        <f t="shared" si="116"/>
        <v>0.10558327941846876</v>
      </c>
      <c r="W336" s="21">
        <f t="shared" si="116"/>
        <v>2.2065055608453479E-2</v>
      </c>
      <c r="X336" s="21">
        <f t="shared" si="116"/>
        <v>3.7449173359572568E-2</v>
      </c>
      <c r="Y336" s="21">
        <f t="shared" si="117"/>
        <v>0.1294432409937972</v>
      </c>
      <c r="Z336" s="21">
        <f t="shared" si="117"/>
        <v>0.25693432990674264</v>
      </c>
      <c r="AA336" s="21">
        <f t="shared" si="118"/>
        <v>0.18329271444322628</v>
      </c>
      <c r="AB336" s="21">
        <f t="shared" si="118"/>
        <v>0.22928484384029732</v>
      </c>
      <c r="AC336" s="21">
        <f t="shared" si="118"/>
        <v>1.1317069179676379E-2</v>
      </c>
      <c r="AD336" s="21">
        <f t="shared" si="110"/>
        <v>0</v>
      </c>
      <c r="AE336" s="21">
        <f t="shared" si="119"/>
        <v>2.4630293249765216E-2</v>
      </c>
      <c r="AF336" s="137">
        <f>VLOOKUP(T336,人口!$A$2:$E$1748,5,0)</f>
        <v>6945</v>
      </c>
      <c r="AG336" s="14">
        <f t="shared" si="120"/>
        <v>0</v>
      </c>
      <c r="AH336" s="14">
        <f t="shared" si="121"/>
        <v>1</v>
      </c>
      <c r="AI336" s="14">
        <f t="shared" si="122"/>
        <v>0</v>
      </c>
      <c r="AJ336" s="14">
        <f t="shared" si="123"/>
        <v>0</v>
      </c>
      <c r="AK336" s="14">
        <f t="shared" si="124"/>
        <v>0</v>
      </c>
      <c r="AL336" s="14">
        <f t="shared" si="125"/>
        <v>0</v>
      </c>
      <c r="AM336" s="14">
        <f t="shared" si="126"/>
        <v>0</v>
      </c>
      <c r="AN336" s="14">
        <f t="shared" si="127"/>
        <v>0</v>
      </c>
      <c r="AO336" s="5" t="str">
        <f t="shared" si="128"/>
        <v>5千～1万人未満の市町村平均</v>
      </c>
    </row>
    <row r="337" spans="1:41" s="5" customFormat="1" ht="18" customHeight="1" x14ac:dyDescent="0.3">
      <c r="A337" s="5" t="str">
        <f t="shared" si="111"/>
        <v>06361</v>
      </c>
      <c r="B337" s="22">
        <v>6</v>
      </c>
      <c r="C337" s="23" t="s">
        <v>33</v>
      </c>
      <c r="D337" s="23">
        <v>6361</v>
      </c>
      <c r="E337" s="24" t="s">
        <v>1119</v>
      </c>
      <c r="F337" s="25">
        <v>1.7929720967590221</v>
      </c>
      <c r="G337" s="26">
        <v>0.78838106908975436</v>
      </c>
      <c r="H337" s="26">
        <v>3.7170642086239627</v>
      </c>
      <c r="I337" s="26">
        <f t="shared" si="112"/>
        <v>6.2984173744727396</v>
      </c>
      <c r="J337" s="26">
        <v>3.5751514669679243</v>
      </c>
      <c r="K337" s="26">
        <v>7.3268319414746284</v>
      </c>
      <c r="L337" s="26">
        <f t="shared" si="113"/>
        <v>10.901983408442552</v>
      </c>
      <c r="M337" s="26">
        <v>5.2031316220354249</v>
      </c>
      <c r="N337" s="26">
        <v>6.9139908887069224</v>
      </c>
      <c r="O337" s="26">
        <v>0.33551433327913938</v>
      </c>
      <c r="P337" s="26">
        <v>0</v>
      </c>
      <c r="Q337" s="26">
        <f t="shared" si="108"/>
        <v>12.452636844021487</v>
      </c>
      <c r="R337" s="27">
        <v>0.67448919598077905</v>
      </c>
      <c r="S337" s="143">
        <f t="shared" si="114"/>
        <v>30.327526822917559</v>
      </c>
      <c r="T337" s="140" t="str">
        <f t="shared" si="115"/>
        <v>06361</v>
      </c>
      <c r="U337" s="5" t="str">
        <f t="shared" si="109"/>
        <v>山形県金山町</v>
      </c>
      <c r="V337" s="21">
        <f t="shared" si="116"/>
        <v>5.9120287230415687E-2</v>
      </c>
      <c r="W337" s="21">
        <f t="shared" si="116"/>
        <v>2.5995560854438007E-2</v>
      </c>
      <c r="X337" s="21">
        <f t="shared" si="116"/>
        <v>0.12256403993401448</v>
      </c>
      <c r="Y337" s="21">
        <f t="shared" si="117"/>
        <v>0.11788470216655764</v>
      </c>
      <c r="Z337" s="21">
        <f t="shared" si="117"/>
        <v>0.24159015617250965</v>
      </c>
      <c r="AA337" s="21">
        <f t="shared" si="118"/>
        <v>0.1715646532081733</v>
      </c>
      <c r="AB337" s="21">
        <f t="shared" si="118"/>
        <v>0.22797740577653158</v>
      </c>
      <c r="AC337" s="21">
        <f t="shared" si="118"/>
        <v>1.1063029809130421E-2</v>
      </c>
      <c r="AD337" s="21">
        <f t="shared" si="110"/>
        <v>0</v>
      </c>
      <c r="AE337" s="21">
        <f t="shared" si="119"/>
        <v>2.2240164848229192E-2</v>
      </c>
      <c r="AF337" s="137">
        <f>VLOOKUP(T337,人口!$A$2:$E$1748,5,0)</f>
        <v>5406</v>
      </c>
      <c r="AG337" s="14">
        <f t="shared" si="120"/>
        <v>0</v>
      </c>
      <c r="AH337" s="14">
        <f t="shared" si="121"/>
        <v>1</v>
      </c>
      <c r="AI337" s="14">
        <f t="shared" si="122"/>
        <v>0</v>
      </c>
      <c r="AJ337" s="14">
        <f t="shared" si="123"/>
        <v>0</v>
      </c>
      <c r="AK337" s="14">
        <f t="shared" si="124"/>
        <v>0</v>
      </c>
      <c r="AL337" s="14">
        <f t="shared" si="125"/>
        <v>0</v>
      </c>
      <c r="AM337" s="14">
        <f t="shared" si="126"/>
        <v>0</v>
      </c>
      <c r="AN337" s="14">
        <f t="shared" si="127"/>
        <v>0</v>
      </c>
      <c r="AO337" s="5" t="str">
        <f t="shared" si="128"/>
        <v>5千～1万人未満の市町村平均</v>
      </c>
    </row>
    <row r="338" spans="1:41" s="5" customFormat="1" ht="18" customHeight="1" x14ac:dyDescent="0.3">
      <c r="A338" s="5" t="str">
        <f t="shared" si="111"/>
        <v>06362</v>
      </c>
      <c r="B338" s="22">
        <v>6</v>
      </c>
      <c r="C338" s="23" t="s">
        <v>33</v>
      </c>
      <c r="D338" s="23">
        <v>6362</v>
      </c>
      <c r="E338" s="24" t="s">
        <v>1157</v>
      </c>
      <c r="F338" s="25">
        <v>3.0305362097742159</v>
      </c>
      <c r="G338" s="26">
        <v>1.5081168208181317</v>
      </c>
      <c r="H338" s="26">
        <v>3.2416257633348509</v>
      </c>
      <c r="I338" s="26">
        <f t="shared" si="112"/>
        <v>7.7802787939271987</v>
      </c>
      <c r="J338" s="26">
        <v>7.0136729415676475</v>
      </c>
      <c r="K338" s="26">
        <v>11.907143832077937</v>
      </c>
      <c r="L338" s="26">
        <f t="shared" si="113"/>
        <v>18.920816773645583</v>
      </c>
      <c r="M338" s="26">
        <v>8.0426503781416336</v>
      </c>
      <c r="N338" s="26">
        <v>10.676510634683828</v>
      </c>
      <c r="O338" s="26">
        <v>0.52611080340496941</v>
      </c>
      <c r="P338" s="26">
        <v>0</v>
      </c>
      <c r="Q338" s="26">
        <f t="shared" si="108"/>
        <v>19.245271816230428</v>
      </c>
      <c r="R338" s="27">
        <v>1.0780325944781834</v>
      </c>
      <c r="S338" s="143">
        <f t="shared" si="114"/>
        <v>47.024399978281387</v>
      </c>
      <c r="T338" s="140" t="str">
        <f t="shared" si="115"/>
        <v>06362</v>
      </c>
      <c r="U338" s="5" t="str">
        <f t="shared" si="109"/>
        <v>山形県最上町</v>
      </c>
      <c r="V338" s="21">
        <f t="shared" si="116"/>
        <v>6.4446036763337641E-2</v>
      </c>
      <c r="W338" s="21">
        <f t="shared" si="116"/>
        <v>3.2070942351516835E-2</v>
      </c>
      <c r="X338" s="21">
        <f t="shared" si="116"/>
        <v>6.8934973435748739E-2</v>
      </c>
      <c r="Y338" s="21">
        <f t="shared" si="117"/>
        <v>0.14914965304835301</v>
      </c>
      <c r="Z338" s="21">
        <f t="shared" si="117"/>
        <v>0.25321203114930441</v>
      </c>
      <c r="AA338" s="21">
        <f t="shared" si="118"/>
        <v>0.17103143010556646</v>
      </c>
      <c r="AB338" s="21">
        <f t="shared" si="118"/>
        <v>0.22704193226526789</v>
      </c>
      <c r="AC338" s="21">
        <f t="shared" si="118"/>
        <v>1.1188038627775327E-2</v>
      </c>
      <c r="AD338" s="21">
        <f t="shared" si="110"/>
        <v>0</v>
      </c>
      <c r="AE338" s="21">
        <f t="shared" si="119"/>
        <v>2.2924962253129903E-2</v>
      </c>
      <c r="AF338" s="137">
        <f>VLOOKUP(T338,人口!$A$2:$E$1748,5,0)</f>
        <v>8477</v>
      </c>
      <c r="AG338" s="14">
        <f t="shared" si="120"/>
        <v>0</v>
      </c>
      <c r="AH338" s="14">
        <f t="shared" si="121"/>
        <v>1</v>
      </c>
      <c r="AI338" s="14">
        <f t="shared" si="122"/>
        <v>0</v>
      </c>
      <c r="AJ338" s="14">
        <f t="shared" si="123"/>
        <v>0</v>
      </c>
      <c r="AK338" s="14">
        <f t="shared" si="124"/>
        <v>0</v>
      </c>
      <c r="AL338" s="14">
        <f t="shared" si="125"/>
        <v>0</v>
      </c>
      <c r="AM338" s="14">
        <f t="shared" si="126"/>
        <v>0</v>
      </c>
      <c r="AN338" s="14">
        <f t="shared" si="127"/>
        <v>0</v>
      </c>
      <c r="AO338" s="5" t="str">
        <f t="shared" si="128"/>
        <v>5千～1万人未満の市町村平均</v>
      </c>
    </row>
    <row r="339" spans="1:41" s="5" customFormat="1" ht="18" customHeight="1" x14ac:dyDescent="0.3">
      <c r="A339" s="5" t="str">
        <f t="shared" si="111"/>
        <v>06363</v>
      </c>
      <c r="B339" s="22">
        <v>6</v>
      </c>
      <c r="C339" s="23" t="s">
        <v>33</v>
      </c>
      <c r="D339" s="23">
        <v>6363</v>
      </c>
      <c r="E339" s="24" t="s">
        <v>1195</v>
      </c>
      <c r="F339" s="25">
        <v>2.5379155266326872</v>
      </c>
      <c r="G339" s="26">
        <v>0.5512427000231791</v>
      </c>
      <c r="H339" s="26">
        <v>4.7111627760466499</v>
      </c>
      <c r="I339" s="26">
        <f t="shared" si="112"/>
        <v>7.8003210027025158</v>
      </c>
      <c r="J339" s="26">
        <v>4.0002225543356609</v>
      </c>
      <c r="K339" s="26">
        <v>7.7519382315943171</v>
      </c>
      <c r="L339" s="26">
        <f t="shared" si="113"/>
        <v>11.752160785929977</v>
      </c>
      <c r="M339" s="26">
        <v>5.0678406499115294</v>
      </c>
      <c r="N339" s="26">
        <v>6.8899338570830286</v>
      </c>
      <c r="O339" s="26">
        <v>0.32483944143230031</v>
      </c>
      <c r="P339" s="26">
        <v>0</v>
      </c>
      <c r="Q339" s="26">
        <f t="shared" si="108"/>
        <v>12.282613948426857</v>
      </c>
      <c r="R339" s="27">
        <v>0.64323811057110847</v>
      </c>
      <c r="S339" s="143">
        <f t="shared" si="114"/>
        <v>32.478333847630459</v>
      </c>
      <c r="T339" s="140" t="str">
        <f t="shared" si="115"/>
        <v>06363</v>
      </c>
      <c r="U339" s="5" t="str">
        <f t="shared" si="109"/>
        <v>山形県舟形町</v>
      </c>
      <c r="V339" s="21">
        <f t="shared" si="116"/>
        <v>7.8141801809757785E-2</v>
      </c>
      <c r="W339" s="21">
        <f t="shared" si="116"/>
        <v>1.6972628664059269E-2</v>
      </c>
      <c r="X339" s="21">
        <f t="shared" si="116"/>
        <v>0.14505555605619114</v>
      </c>
      <c r="Y339" s="21">
        <f t="shared" si="117"/>
        <v>0.12316587953995391</v>
      </c>
      <c r="Z339" s="21">
        <f t="shared" si="117"/>
        <v>0.23868029277492878</v>
      </c>
      <c r="AA339" s="21">
        <f t="shared" si="118"/>
        <v>0.15603758104362447</v>
      </c>
      <c r="AB339" s="21">
        <f t="shared" si="118"/>
        <v>0.21213938773480837</v>
      </c>
      <c r="AC339" s="21">
        <f t="shared" si="118"/>
        <v>1.0001727396370114E-2</v>
      </c>
      <c r="AD339" s="21">
        <f t="shared" si="110"/>
        <v>0</v>
      </c>
      <c r="AE339" s="21">
        <f t="shared" si="119"/>
        <v>1.9805144980306236E-2</v>
      </c>
      <c r="AF339" s="137">
        <f>VLOOKUP(T339,人口!$A$2:$E$1748,5,0)</f>
        <v>5234</v>
      </c>
      <c r="AG339" s="14">
        <f t="shared" si="120"/>
        <v>0</v>
      </c>
      <c r="AH339" s="14">
        <f t="shared" si="121"/>
        <v>1</v>
      </c>
      <c r="AI339" s="14">
        <f t="shared" si="122"/>
        <v>0</v>
      </c>
      <c r="AJ339" s="14">
        <f t="shared" si="123"/>
        <v>0</v>
      </c>
      <c r="AK339" s="14">
        <f t="shared" si="124"/>
        <v>0</v>
      </c>
      <c r="AL339" s="14">
        <f t="shared" si="125"/>
        <v>0</v>
      </c>
      <c r="AM339" s="14">
        <f t="shared" si="126"/>
        <v>0</v>
      </c>
      <c r="AN339" s="14">
        <f t="shared" si="127"/>
        <v>0</v>
      </c>
      <c r="AO339" s="5" t="str">
        <f t="shared" si="128"/>
        <v>5千～1万人未満の市町村平均</v>
      </c>
    </row>
    <row r="340" spans="1:41" s="5" customFormat="1" ht="18" customHeight="1" x14ac:dyDescent="0.3">
      <c r="A340" s="5" t="str">
        <f t="shared" si="111"/>
        <v>06364</v>
      </c>
      <c r="B340" s="22">
        <v>6</v>
      </c>
      <c r="C340" s="23" t="s">
        <v>33</v>
      </c>
      <c r="D340" s="23">
        <v>6364</v>
      </c>
      <c r="E340" s="24" t="s">
        <v>1237</v>
      </c>
      <c r="F340" s="25">
        <v>3.2707001799366995</v>
      </c>
      <c r="G340" s="26">
        <v>0.56372366681615682</v>
      </c>
      <c r="H340" s="26">
        <v>10.1570940584492</v>
      </c>
      <c r="I340" s="26">
        <f t="shared" si="112"/>
        <v>13.991517905202056</v>
      </c>
      <c r="J340" s="26">
        <v>6.1028063257796417</v>
      </c>
      <c r="K340" s="26">
        <v>11.211136474725114</v>
      </c>
      <c r="L340" s="26">
        <f t="shared" si="113"/>
        <v>17.313942800504755</v>
      </c>
      <c r="M340" s="26">
        <v>7.4792032707080027</v>
      </c>
      <c r="N340" s="26">
        <v>9.1657290487033301</v>
      </c>
      <c r="O340" s="26">
        <v>0.46721270827328176</v>
      </c>
      <c r="P340" s="26">
        <v>0</v>
      </c>
      <c r="Q340" s="26">
        <f t="shared" si="108"/>
        <v>17.112145027684612</v>
      </c>
      <c r="R340" s="27">
        <v>1.0282064674043589</v>
      </c>
      <c r="S340" s="143">
        <f t="shared" si="114"/>
        <v>49.445812200795785</v>
      </c>
      <c r="T340" s="140" t="str">
        <f t="shared" si="115"/>
        <v>06364</v>
      </c>
      <c r="U340" s="5" t="str">
        <f t="shared" si="109"/>
        <v>山形県真室川町</v>
      </c>
      <c r="V340" s="21">
        <f t="shared" si="116"/>
        <v>6.6147162608121965E-2</v>
      </c>
      <c r="W340" s="21">
        <f t="shared" si="116"/>
        <v>1.1400837436483331E-2</v>
      </c>
      <c r="X340" s="21">
        <f t="shared" si="116"/>
        <v>0.20541869182372802</v>
      </c>
      <c r="Y340" s="21">
        <f t="shared" si="117"/>
        <v>0.12342412944895306</v>
      </c>
      <c r="Z340" s="21">
        <f t="shared" si="117"/>
        <v>0.22673581392894343</v>
      </c>
      <c r="AA340" s="21">
        <f t="shared" si="118"/>
        <v>0.15126060100571331</v>
      </c>
      <c r="AB340" s="21">
        <f t="shared" si="118"/>
        <v>0.18536916759465863</v>
      </c>
      <c r="AC340" s="21">
        <f t="shared" si="118"/>
        <v>9.4489844028846273E-3</v>
      </c>
      <c r="AD340" s="21">
        <f t="shared" si="110"/>
        <v>0</v>
      </c>
      <c r="AE340" s="21">
        <f t="shared" si="119"/>
        <v>2.0794611750513645E-2</v>
      </c>
      <c r="AF340" s="137">
        <f>VLOOKUP(T340,人口!$A$2:$E$1748,5,0)</f>
        <v>7528</v>
      </c>
      <c r="AG340" s="14">
        <f t="shared" si="120"/>
        <v>0</v>
      </c>
      <c r="AH340" s="14">
        <f t="shared" si="121"/>
        <v>1</v>
      </c>
      <c r="AI340" s="14">
        <f t="shared" si="122"/>
        <v>0</v>
      </c>
      <c r="AJ340" s="14">
        <f t="shared" si="123"/>
        <v>0</v>
      </c>
      <c r="AK340" s="14">
        <f t="shared" si="124"/>
        <v>0</v>
      </c>
      <c r="AL340" s="14">
        <f t="shared" si="125"/>
        <v>0</v>
      </c>
      <c r="AM340" s="14">
        <f t="shared" si="126"/>
        <v>0</v>
      </c>
      <c r="AN340" s="14">
        <f t="shared" si="127"/>
        <v>0</v>
      </c>
      <c r="AO340" s="5" t="str">
        <f t="shared" si="128"/>
        <v>5千～1万人未満の市町村平均</v>
      </c>
    </row>
    <row r="341" spans="1:41" s="5" customFormat="1" ht="18" customHeight="1" x14ac:dyDescent="0.3">
      <c r="A341" s="5" t="str">
        <f t="shared" si="111"/>
        <v>06365</v>
      </c>
      <c r="B341" s="22">
        <v>6</v>
      </c>
      <c r="C341" s="23" t="s">
        <v>33</v>
      </c>
      <c r="D341" s="23">
        <v>6365</v>
      </c>
      <c r="E341" s="24" t="s">
        <v>1275</v>
      </c>
      <c r="F341" s="25">
        <v>0.20759409621345426</v>
      </c>
      <c r="G341" s="26">
        <v>0.35778771473202575</v>
      </c>
      <c r="H341" s="26">
        <v>1.5559803664007286</v>
      </c>
      <c r="I341" s="26">
        <f t="shared" si="112"/>
        <v>2.1213621773462084</v>
      </c>
      <c r="J341" s="26">
        <v>2.9185684480874032</v>
      </c>
      <c r="K341" s="26">
        <v>4.3885972891767819</v>
      </c>
      <c r="L341" s="26">
        <f t="shared" si="113"/>
        <v>7.3071657372641852</v>
      </c>
      <c r="M341" s="26">
        <v>3.0575759700000154</v>
      </c>
      <c r="N341" s="26">
        <v>5.2540557066582867</v>
      </c>
      <c r="O341" s="26">
        <v>0.19674073927023156</v>
      </c>
      <c r="P341" s="26">
        <v>0</v>
      </c>
      <c r="Q341" s="26">
        <f t="shared" si="108"/>
        <v>8.5083724159285321</v>
      </c>
      <c r="R341" s="27">
        <v>0.39404564084223576</v>
      </c>
      <c r="S341" s="143">
        <f t="shared" si="114"/>
        <v>18.330945971381162</v>
      </c>
      <c r="T341" s="140" t="str">
        <f t="shared" si="115"/>
        <v>06365</v>
      </c>
      <c r="U341" s="5" t="str">
        <f t="shared" si="109"/>
        <v>山形県大蔵村</v>
      </c>
      <c r="V341" s="21">
        <f t="shared" si="116"/>
        <v>1.1324789050033564E-2</v>
      </c>
      <c r="W341" s="21">
        <f t="shared" si="116"/>
        <v>1.9518235190405065E-2</v>
      </c>
      <c r="X341" s="21">
        <f t="shared" si="116"/>
        <v>8.4882709753766827E-2</v>
      </c>
      <c r="Y341" s="21">
        <f t="shared" si="117"/>
        <v>0.15921537560821805</v>
      </c>
      <c r="Z341" s="21">
        <f t="shared" si="117"/>
        <v>0.23940920976082714</v>
      </c>
      <c r="AA341" s="21">
        <f t="shared" si="118"/>
        <v>0.16679859156060997</v>
      </c>
      <c r="AB341" s="21">
        <f t="shared" si="118"/>
        <v>0.28662218059346639</v>
      </c>
      <c r="AC341" s="21">
        <f t="shared" si="118"/>
        <v>1.0732710661925974E-2</v>
      </c>
      <c r="AD341" s="21">
        <f t="shared" si="110"/>
        <v>0</v>
      </c>
      <c r="AE341" s="21">
        <f t="shared" si="119"/>
        <v>2.1496197820747055E-2</v>
      </c>
      <c r="AF341" s="137">
        <f>VLOOKUP(T341,人口!$A$2:$E$1748,5,0)</f>
        <v>3170</v>
      </c>
      <c r="AG341" s="14">
        <f t="shared" si="120"/>
        <v>1</v>
      </c>
      <c r="AH341" s="14">
        <f t="shared" si="121"/>
        <v>0</v>
      </c>
      <c r="AI341" s="14">
        <f t="shared" si="122"/>
        <v>0</v>
      </c>
      <c r="AJ341" s="14">
        <f t="shared" si="123"/>
        <v>0</v>
      </c>
      <c r="AK341" s="14">
        <f t="shared" si="124"/>
        <v>0</v>
      </c>
      <c r="AL341" s="14">
        <f t="shared" si="125"/>
        <v>0</v>
      </c>
      <c r="AM341" s="14">
        <f t="shared" si="126"/>
        <v>0</v>
      </c>
      <c r="AN341" s="14">
        <f t="shared" si="127"/>
        <v>0</v>
      </c>
      <c r="AO341" s="5" t="str">
        <f t="shared" si="128"/>
        <v>5千人未満の市町村平均</v>
      </c>
    </row>
    <row r="342" spans="1:41" s="5" customFormat="1" ht="18" customHeight="1" x14ac:dyDescent="0.3">
      <c r="A342" s="5" t="str">
        <f t="shared" si="111"/>
        <v>06366</v>
      </c>
      <c r="B342" s="22">
        <v>6</v>
      </c>
      <c r="C342" s="23" t="s">
        <v>33</v>
      </c>
      <c r="D342" s="23">
        <v>6366</v>
      </c>
      <c r="E342" s="24" t="s">
        <v>1309</v>
      </c>
      <c r="F342" s="25">
        <v>2.4658845549935218</v>
      </c>
      <c r="G342" s="26">
        <v>0.69893414040674795</v>
      </c>
      <c r="H342" s="26">
        <v>8.7740003994263311</v>
      </c>
      <c r="I342" s="26">
        <f t="shared" si="112"/>
        <v>11.9388190948266</v>
      </c>
      <c r="J342" s="26">
        <v>2.3872295888777328</v>
      </c>
      <c r="K342" s="26">
        <v>5.6305744897225392</v>
      </c>
      <c r="L342" s="26">
        <f t="shared" si="113"/>
        <v>8.0178040786002711</v>
      </c>
      <c r="M342" s="26">
        <v>4.1828785263717023</v>
      </c>
      <c r="N342" s="26">
        <v>6.6012494775963093</v>
      </c>
      <c r="O342" s="26">
        <v>0.25756279746733779</v>
      </c>
      <c r="P342" s="26">
        <v>0</v>
      </c>
      <c r="Q342" s="26">
        <f t="shared" si="108"/>
        <v>11.041690801435349</v>
      </c>
      <c r="R342" s="27">
        <v>0.45924378974598845</v>
      </c>
      <c r="S342" s="143">
        <f t="shared" si="114"/>
        <v>31.457557764608211</v>
      </c>
      <c r="T342" s="140" t="str">
        <f t="shared" si="115"/>
        <v>06366</v>
      </c>
      <c r="U342" s="5" t="str">
        <f t="shared" si="109"/>
        <v>山形県鮭川村</v>
      </c>
      <c r="V342" s="21">
        <f t="shared" si="116"/>
        <v>7.8387666755484794E-2</v>
      </c>
      <c r="W342" s="21">
        <f t="shared" si="116"/>
        <v>2.221832176664058E-2</v>
      </c>
      <c r="X342" s="21">
        <f t="shared" si="116"/>
        <v>0.2789154983066629</v>
      </c>
      <c r="Y342" s="21">
        <f t="shared" si="117"/>
        <v>7.5887314798592551E-2</v>
      </c>
      <c r="Z342" s="21">
        <f t="shared" si="117"/>
        <v>0.17898956212224779</v>
      </c>
      <c r="AA342" s="21">
        <f t="shared" si="118"/>
        <v>0.13296895320582425</v>
      </c>
      <c r="AB342" s="21">
        <f t="shared" si="118"/>
        <v>0.20984621651154187</v>
      </c>
      <c r="AC342" s="21">
        <f t="shared" si="118"/>
        <v>8.1876285309444019E-3</v>
      </c>
      <c r="AD342" s="21">
        <f t="shared" si="110"/>
        <v>0</v>
      </c>
      <c r="AE342" s="21">
        <f t="shared" si="119"/>
        <v>1.4598838002060905E-2</v>
      </c>
      <c r="AF342" s="137">
        <f>VLOOKUP(T342,人口!$A$2:$E$1748,5,0)</f>
        <v>4150</v>
      </c>
      <c r="AG342" s="14">
        <f t="shared" si="120"/>
        <v>1</v>
      </c>
      <c r="AH342" s="14">
        <f t="shared" si="121"/>
        <v>0</v>
      </c>
      <c r="AI342" s="14">
        <f t="shared" si="122"/>
        <v>0</v>
      </c>
      <c r="AJ342" s="14">
        <f t="shared" si="123"/>
        <v>0</v>
      </c>
      <c r="AK342" s="14">
        <f t="shared" si="124"/>
        <v>0</v>
      </c>
      <c r="AL342" s="14">
        <f t="shared" si="125"/>
        <v>0</v>
      </c>
      <c r="AM342" s="14">
        <f t="shared" si="126"/>
        <v>0</v>
      </c>
      <c r="AN342" s="14">
        <f t="shared" si="127"/>
        <v>0</v>
      </c>
      <c r="AO342" s="5" t="str">
        <f t="shared" si="128"/>
        <v>5千人未満の市町村平均</v>
      </c>
    </row>
    <row r="343" spans="1:41" s="5" customFormat="1" ht="18" customHeight="1" x14ac:dyDescent="0.3">
      <c r="A343" s="5" t="str">
        <f t="shared" si="111"/>
        <v>06367</v>
      </c>
      <c r="B343" s="22">
        <v>6</v>
      </c>
      <c r="C343" s="23" t="s">
        <v>33</v>
      </c>
      <c r="D343" s="23">
        <v>6367</v>
      </c>
      <c r="E343" s="24" t="s">
        <v>1345</v>
      </c>
      <c r="F343" s="25">
        <v>0.76906271296754081</v>
      </c>
      <c r="G343" s="26">
        <v>0.35154723133553689</v>
      </c>
      <c r="H343" s="26">
        <v>0.73476850635589963</v>
      </c>
      <c r="I343" s="26">
        <f t="shared" si="112"/>
        <v>1.8553784506589772</v>
      </c>
      <c r="J343" s="26">
        <v>2.8882062275611364</v>
      </c>
      <c r="K343" s="26">
        <v>6.6975079237484234</v>
      </c>
      <c r="L343" s="26">
        <f t="shared" si="113"/>
        <v>9.5857141513095598</v>
      </c>
      <c r="M343" s="26">
        <v>4.3786525213274556</v>
      </c>
      <c r="N343" s="26">
        <v>5.7929332150334965</v>
      </c>
      <c r="O343" s="26">
        <v>0.2768024281215245</v>
      </c>
      <c r="P343" s="26">
        <v>0</v>
      </c>
      <c r="Q343" s="26">
        <f t="shared" si="108"/>
        <v>10.448388164482477</v>
      </c>
      <c r="R343" s="27">
        <v>0.54947248747014976</v>
      </c>
      <c r="S343" s="143">
        <f t="shared" si="114"/>
        <v>22.438953253921166</v>
      </c>
      <c r="T343" s="140" t="str">
        <f t="shared" si="115"/>
        <v>06367</v>
      </c>
      <c r="U343" s="5" t="str">
        <f t="shared" si="109"/>
        <v>山形県戸沢村</v>
      </c>
      <c r="V343" s="21">
        <f t="shared" si="116"/>
        <v>3.4273555645165779E-2</v>
      </c>
      <c r="W343" s="21">
        <f t="shared" si="116"/>
        <v>1.5666828454848028E-2</v>
      </c>
      <c r="X343" s="21">
        <f t="shared" si="116"/>
        <v>3.2745222027123752E-2</v>
      </c>
      <c r="Y343" s="21">
        <f t="shared" si="117"/>
        <v>0.12871394645186612</v>
      </c>
      <c r="Z343" s="21">
        <f t="shared" si="117"/>
        <v>0.29847684283481657</v>
      </c>
      <c r="AA343" s="21">
        <f t="shared" si="118"/>
        <v>0.19513622011589574</v>
      </c>
      <c r="AB343" s="21">
        <f t="shared" si="118"/>
        <v>0.2581641464947208</v>
      </c>
      <c r="AC343" s="21">
        <f t="shared" si="118"/>
        <v>1.2335799490698336E-2</v>
      </c>
      <c r="AD343" s="21">
        <f t="shared" si="110"/>
        <v>0</v>
      </c>
      <c r="AE343" s="21">
        <f t="shared" si="119"/>
        <v>2.4487438484864728E-2</v>
      </c>
      <c r="AF343" s="137">
        <f>VLOOKUP(T343,人口!$A$2:$E$1748,5,0)</f>
        <v>4460</v>
      </c>
      <c r="AG343" s="14">
        <f t="shared" si="120"/>
        <v>1</v>
      </c>
      <c r="AH343" s="14">
        <f t="shared" si="121"/>
        <v>0</v>
      </c>
      <c r="AI343" s="14">
        <f t="shared" si="122"/>
        <v>0</v>
      </c>
      <c r="AJ343" s="14">
        <f t="shared" si="123"/>
        <v>0</v>
      </c>
      <c r="AK343" s="14">
        <f t="shared" si="124"/>
        <v>0</v>
      </c>
      <c r="AL343" s="14">
        <f t="shared" si="125"/>
        <v>0</v>
      </c>
      <c r="AM343" s="14">
        <f t="shared" si="126"/>
        <v>0</v>
      </c>
      <c r="AN343" s="14">
        <f t="shared" si="127"/>
        <v>0</v>
      </c>
      <c r="AO343" s="5" t="str">
        <f t="shared" si="128"/>
        <v>5千人未満の市町村平均</v>
      </c>
    </row>
    <row r="344" spans="1:41" s="5" customFormat="1" ht="18" customHeight="1" x14ac:dyDescent="0.3">
      <c r="A344" s="5" t="str">
        <f t="shared" si="111"/>
        <v>06381</v>
      </c>
      <c r="B344" s="22">
        <v>6</v>
      </c>
      <c r="C344" s="23" t="s">
        <v>33</v>
      </c>
      <c r="D344" s="23">
        <v>6381</v>
      </c>
      <c r="E344" s="24" t="s">
        <v>1377</v>
      </c>
      <c r="F344" s="25">
        <v>29.328651702062402</v>
      </c>
      <c r="G344" s="26">
        <v>1.42907069779594</v>
      </c>
      <c r="H344" s="26">
        <v>3.7170642086239627</v>
      </c>
      <c r="I344" s="26">
        <f t="shared" si="112"/>
        <v>34.474786608482304</v>
      </c>
      <c r="J344" s="26">
        <v>19.238261980955848</v>
      </c>
      <c r="K344" s="26">
        <v>32.041344690589845</v>
      </c>
      <c r="L344" s="26">
        <f t="shared" si="113"/>
        <v>51.279606671545693</v>
      </c>
      <c r="M344" s="26">
        <v>24.482890978938176</v>
      </c>
      <c r="N344" s="26">
        <v>24.259110689533959</v>
      </c>
      <c r="O344" s="26">
        <v>1.437324536517127</v>
      </c>
      <c r="P344" s="26">
        <v>0</v>
      </c>
      <c r="Q344" s="26">
        <f t="shared" si="108"/>
        <v>50.179326204989259</v>
      </c>
      <c r="R344" s="27">
        <v>2.949070902677712</v>
      </c>
      <c r="S344" s="143">
        <f t="shared" si="114"/>
        <v>138.88279038769497</v>
      </c>
      <c r="T344" s="140" t="str">
        <f t="shared" si="115"/>
        <v>06381</v>
      </c>
      <c r="U344" s="5" t="str">
        <f t="shared" si="109"/>
        <v>山形県高畠町</v>
      </c>
      <c r="V344" s="21">
        <f t="shared" si="116"/>
        <v>0.21117556480677482</v>
      </c>
      <c r="W344" s="21">
        <f t="shared" si="116"/>
        <v>1.028976083938587E-2</v>
      </c>
      <c r="X344" s="21">
        <f t="shared" si="116"/>
        <v>2.6764037489797547E-2</v>
      </c>
      <c r="Y344" s="21">
        <f t="shared" si="117"/>
        <v>0.13852156863533438</v>
      </c>
      <c r="Z344" s="21">
        <f t="shared" si="117"/>
        <v>0.23070781196968745</v>
      </c>
      <c r="AA344" s="21">
        <f t="shared" si="118"/>
        <v>0.17628455556367742</v>
      </c>
      <c r="AB344" s="21">
        <f t="shared" si="118"/>
        <v>0.17467326672954953</v>
      </c>
      <c r="AC344" s="21">
        <f t="shared" si="118"/>
        <v>1.0349191087713587E-2</v>
      </c>
      <c r="AD344" s="21">
        <f t="shared" si="110"/>
        <v>0</v>
      </c>
      <c r="AE344" s="21">
        <f t="shared" si="119"/>
        <v>2.1234242878079443E-2</v>
      </c>
      <c r="AF344" s="137">
        <f>VLOOKUP(T344,人口!$A$2:$E$1748,5,0)</f>
        <v>23159</v>
      </c>
      <c r="AG344" s="14">
        <f t="shared" si="120"/>
        <v>0</v>
      </c>
      <c r="AH344" s="14">
        <f t="shared" si="121"/>
        <v>0</v>
      </c>
      <c r="AI344" s="14">
        <f t="shared" si="122"/>
        <v>1</v>
      </c>
      <c r="AJ344" s="14">
        <f t="shared" si="123"/>
        <v>0</v>
      </c>
      <c r="AK344" s="14">
        <f t="shared" si="124"/>
        <v>0</v>
      </c>
      <c r="AL344" s="14">
        <f t="shared" si="125"/>
        <v>0</v>
      </c>
      <c r="AM344" s="14">
        <f t="shared" si="126"/>
        <v>0</v>
      </c>
      <c r="AN344" s="14">
        <f t="shared" si="127"/>
        <v>0</v>
      </c>
      <c r="AO344" s="5" t="str">
        <f t="shared" si="128"/>
        <v>1万～3万人未満の市町村平均</v>
      </c>
    </row>
    <row r="345" spans="1:41" s="5" customFormat="1" ht="18" customHeight="1" x14ac:dyDescent="0.3">
      <c r="A345" s="5" t="str">
        <f t="shared" si="111"/>
        <v>06382</v>
      </c>
      <c r="B345" s="22">
        <v>6</v>
      </c>
      <c r="C345" s="23" t="s">
        <v>33</v>
      </c>
      <c r="D345" s="23">
        <v>6382</v>
      </c>
      <c r="E345" s="24" t="s">
        <v>1008</v>
      </c>
      <c r="F345" s="25">
        <v>14.152322931286573</v>
      </c>
      <c r="G345" s="26">
        <v>1.0255194381563295</v>
      </c>
      <c r="H345" s="26">
        <v>4.6679410992021859</v>
      </c>
      <c r="I345" s="26">
        <f t="shared" si="112"/>
        <v>19.845783468645088</v>
      </c>
      <c r="J345" s="26">
        <v>20.042860824901918</v>
      </c>
      <c r="K345" s="26">
        <v>21.105276991824528</v>
      </c>
      <c r="L345" s="26">
        <f t="shared" si="113"/>
        <v>41.148137816726447</v>
      </c>
      <c r="M345" s="26">
        <v>15.975476320088575</v>
      </c>
      <c r="N345" s="26">
        <v>17.547198866467742</v>
      </c>
      <c r="O345" s="26">
        <v>0.9319428835589264</v>
      </c>
      <c r="P345" s="26">
        <v>0</v>
      </c>
      <c r="Q345" s="26">
        <f t="shared" si="108"/>
        <v>34.454618070115238</v>
      </c>
      <c r="R345" s="27">
        <v>2.3257710620903445</v>
      </c>
      <c r="S345" s="143">
        <f t="shared" si="114"/>
        <v>97.774310417577112</v>
      </c>
      <c r="T345" s="140" t="str">
        <f t="shared" si="115"/>
        <v>06382</v>
      </c>
      <c r="U345" s="5" t="str">
        <f t="shared" si="109"/>
        <v>山形県川西町</v>
      </c>
      <c r="V345" s="21">
        <f t="shared" si="116"/>
        <v>0.14474479923043648</v>
      </c>
      <c r="W345" s="21">
        <f t="shared" si="116"/>
        <v>1.0488638925465329E-2</v>
      </c>
      <c r="X345" s="21">
        <f t="shared" si="116"/>
        <v>4.7741999705916818E-2</v>
      </c>
      <c r="Y345" s="21">
        <f t="shared" si="117"/>
        <v>0.20499107321035903</v>
      </c>
      <c r="Z345" s="21">
        <f t="shared" si="117"/>
        <v>0.21585707842568821</v>
      </c>
      <c r="AA345" s="21">
        <f t="shared" si="118"/>
        <v>0.16339134739851488</v>
      </c>
      <c r="AB345" s="21">
        <f t="shared" si="118"/>
        <v>0.1794663525779594</v>
      </c>
      <c r="AC345" s="21">
        <f t="shared" si="118"/>
        <v>9.531572041559383E-3</v>
      </c>
      <c r="AD345" s="21">
        <f t="shared" si="110"/>
        <v>0</v>
      </c>
      <c r="AE345" s="21">
        <f t="shared" si="119"/>
        <v>2.3787138484100578E-2</v>
      </c>
      <c r="AF345" s="137">
        <f>VLOOKUP(T345,人口!$A$2:$E$1748,5,0)</f>
        <v>15016</v>
      </c>
      <c r="AG345" s="14">
        <f t="shared" si="120"/>
        <v>0</v>
      </c>
      <c r="AH345" s="14">
        <f t="shared" si="121"/>
        <v>0</v>
      </c>
      <c r="AI345" s="14">
        <f t="shared" si="122"/>
        <v>1</v>
      </c>
      <c r="AJ345" s="14">
        <f t="shared" si="123"/>
        <v>0</v>
      </c>
      <c r="AK345" s="14">
        <f t="shared" si="124"/>
        <v>0</v>
      </c>
      <c r="AL345" s="14">
        <f t="shared" si="125"/>
        <v>0</v>
      </c>
      <c r="AM345" s="14">
        <f t="shared" si="126"/>
        <v>0</v>
      </c>
      <c r="AN345" s="14">
        <f t="shared" si="127"/>
        <v>0</v>
      </c>
      <c r="AO345" s="5" t="str">
        <f t="shared" si="128"/>
        <v>1万～3万人未満の市町村平均</v>
      </c>
    </row>
    <row r="346" spans="1:41" s="5" customFormat="1" ht="18" customHeight="1" x14ac:dyDescent="0.3">
      <c r="A346" s="5" t="str">
        <f t="shared" si="111"/>
        <v>06401</v>
      </c>
      <c r="B346" s="22">
        <v>6</v>
      </c>
      <c r="C346" s="23" t="s">
        <v>33</v>
      </c>
      <c r="D346" s="23">
        <v>6401</v>
      </c>
      <c r="E346" s="24" t="s">
        <v>1221</v>
      </c>
      <c r="F346" s="25">
        <v>19.240098415126543</v>
      </c>
      <c r="G346" s="26">
        <v>0.95271379853062665</v>
      </c>
      <c r="H346" s="26">
        <v>4.6679410992021859</v>
      </c>
      <c r="I346" s="26">
        <f t="shared" si="112"/>
        <v>24.860753312859355</v>
      </c>
      <c r="J346" s="26">
        <v>7.6588701277508182</v>
      </c>
      <c r="K346" s="26">
        <v>12.611486606884087</v>
      </c>
      <c r="L346" s="26">
        <f t="shared" si="113"/>
        <v>20.270356734634905</v>
      </c>
      <c r="M346" s="26">
        <v>7.4282701988495949</v>
      </c>
      <c r="N346" s="26">
        <v>7.245977925116649</v>
      </c>
      <c r="O346" s="26">
        <v>0.45920653938815242</v>
      </c>
      <c r="P346" s="26">
        <v>0</v>
      </c>
      <c r="Q346" s="26">
        <f t="shared" si="108"/>
        <v>15.133454663354396</v>
      </c>
      <c r="R346" s="27">
        <v>1.2255192674628672</v>
      </c>
      <c r="S346" s="143">
        <f t="shared" si="114"/>
        <v>61.490083978311525</v>
      </c>
      <c r="T346" s="140" t="str">
        <f t="shared" si="115"/>
        <v>06401</v>
      </c>
      <c r="U346" s="5" t="str">
        <f t="shared" si="109"/>
        <v>山形県小国町</v>
      </c>
      <c r="V346" s="21">
        <f t="shared" si="116"/>
        <v>0.31289757909442462</v>
      </c>
      <c r="W346" s="21">
        <f t="shared" si="116"/>
        <v>1.5493779433878528E-2</v>
      </c>
      <c r="X346" s="21">
        <f t="shared" si="116"/>
        <v>7.5913721322101932E-2</v>
      </c>
      <c r="Y346" s="21">
        <f t="shared" si="117"/>
        <v>0.12455455631597798</v>
      </c>
      <c r="Z346" s="21">
        <f t="shared" si="117"/>
        <v>0.20509789206552959</v>
      </c>
      <c r="AA346" s="21">
        <f t="shared" si="118"/>
        <v>0.12080435930888722</v>
      </c>
      <c r="AB346" s="21">
        <f t="shared" si="118"/>
        <v>0.1178397792995764</v>
      </c>
      <c r="AC346" s="21">
        <f t="shared" si="118"/>
        <v>7.4679771058715977E-3</v>
      </c>
      <c r="AD346" s="21">
        <f t="shared" si="110"/>
        <v>0</v>
      </c>
      <c r="AE346" s="21">
        <f t="shared" si="119"/>
        <v>1.9930356053752117E-2</v>
      </c>
      <c r="AF346" s="137">
        <f>VLOOKUP(T346,人口!$A$2:$E$1748,5,0)</f>
        <v>7399</v>
      </c>
      <c r="AG346" s="14">
        <f t="shared" si="120"/>
        <v>0</v>
      </c>
      <c r="AH346" s="14">
        <f t="shared" si="121"/>
        <v>1</v>
      </c>
      <c r="AI346" s="14">
        <f t="shared" si="122"/>
        <v>0</v>
      </c>
      <c r="AJ346" s="14">
        <f t="shared" si="123"/>
        <v>0</v>
      </c>
      <c r="AK346" s="14">
        <f t="shared" si="124"/>
        <v>0</v>
      </c>
      <c r="AL346" s="14">
        <f t="shared" si="125"/>
        <v>0</v>
      </c>
      <c r="AM346" s="14">
        <f t="shared" si="126"/>
        <v>0</v>
      </c>
      <c r="AN346" s="14">
        <f t="shared" si="127"/>
        <v>0</v>
      </c>
      <c r="AO346" s="5" t="str">
        <f t="shared" si="128"/>
        <v>5千～1万人未満の市町村平均</v>
      </c>
    </row>
    <row r="347" spans="1:41" s="5" customFormat="1" ht="18" customHeight="1" x14ac:dyDescent="0.3">
      <c r="A347" s="5" t="str">
        <f t="shared" si="111"/>
        <v>06402</v>
      </c>
      <c r="B347" s="22">
        <v>6</v>
      </c>
      <c r="C347" s="23" t="s">
        <v>33</v>
      </c>
      <c r="D347" s="23">
        <v>6402</v>
      </c>
      <c r="E347" s="24" t="s">
        <v>1463</v>
      </c>
      <c r="F347" s="25">
        <v>12.150154502001039</v>
      </c>
      <c r="G347" s="26">
        <v>1.0650424996674255</v>
      </c>
      <c r="H347" s="26">
        <v>5.100157867646832</v>
      </c>
      <c r="I347" s="26">
        <f t="shared" si="112"/>
        <v>18.315354869315296</v>
      </c>
      <c r="J347" s="26">
        <v>11.093596324784757</v>
      </c>
      <c r="K347" s="26">
        <v>19.738268529478862</v>
      </c>
      <c r="L347" s="26">
        <f t="shared" si="113"/>
        <v>30.831864854263621</v>
      </c>
      <c r="M347" s="26">
        <v>14.485683968230161</v>
      </c>
      <c r="N347" s="26">
        <v>15.386877426642126</v>
      </c>
      <c r="O347" s="26">
        <v>0.84052360628919431</v>
      </c>
      <c r="P347" s="26">
        <v>0</v>
      </c>
      <c r="Q347" s="26">
        <f t="shared" si="108"/>
        <v>30.713085001161481</v>
      </c>
      <c r="R347" s="27">
        <v>1.749249084782921</v>
      </c>
      <c r="S347" s="143">
        <f t="shared" si="114"/>
        <v>81.609553809523305</v>
      </c>
      <c r="T347" s="140" t="str">
        <f t="shared" si="115"/>
        <v>06402</v>
      </c>
      <c r="U347" s="5" t="str">
        <f t="shared" si="109"/>
        <v>山形県白鷹町</v>
      </c>
      <c r="V347" s="21">
        <f t="shared" si="116"/>
        <v>0.14888152103318072</v>
      </c>
      <c r="W347" s="21">
        <f t="shared" si="116"/>
        <v>1.3050463456193311E-2</v>
      </c>
      <c r="X347" s="21">
        <f t="shared" si="116"/>
        <v>6.2494617720256135E-2</v>
      </c>
      <c r="Y347" s="21">
        <f t="shared" si="117"/>
        <v>0.13593501994481197</v>
      </c>
      <c r="Z347" s="21">
        <f t="shared" si="117"/>
        <v>0.2418622282330814</v>
      </c>
      <c r="AA347" s="21">
        <f t="shared" si="118"/>
        <v>0.17749985500520865</v>
      </c>
      <c r="AB347" s="21">
        <f t="shared" si="118"/>
        <v>0.18854259959017908</v>
      </c>
      <c r="AC347" s="21">
        <f t="shared" si="118"/>
        <v>1.029932853512441E-2</v>
      </c>
      <c r="AD347" s="21">
        <f t="shared" si="110"/>
        <v>0</v>
      </c>
      <c r="AE347" s="21">
        <f t="shared" si="119"/>
        <v>2.1434366481964454E-2</v>
      </c>
      <c r="AF347" s="137">
        <f>VLOOKUP(T347,人口!$A$2:$E$1748,5,0)</f>
        <v>13543</v>
      </c>
      <c r="AG347" s="14">
        <f t="shared" si="120"/>
        <v>0</v>
      </c>
      <c r="AH347" s="14">
        <f t="shared" si="121"/>
        <v>0</v>
      </c>
      <c r="AI347" s="14">
        <f t="shared" si="122"/>
        <v>1</v>
      </c>
      <c r="AJ347" s="14">
        <f t="shared" si="123"/>
        <v>0</v>
      </c>
      <c r="AK347" s="14">
        <f t="shared" si="124"/>
        <v>0</v>
      </c>
      <c r="AL347" s="14">
        <f t="shared" si="125"/>
        <v>0</v>
      </c>
      <c r="AM347" s="14">
        <f t="shared" si="126"/>
        <v>0</v>
      </c>
      <c r="AN347" s="14">
        <f t="shared" si="127"/>
        <v>0</v>
      </c>
      <c r="AO347" s="5" t="str">
        <f t="shared" si="128"/>
        <v>1万～3万人未満の市町村平均</v>
      </c>
    </row>
    <row r="348" spans="1:41" s="5" customFormat="1" ht="18" customHeight="1" x14ac:dyDescent="0.3">
      <c r="A348" s="5" t="str">
        <f t="shared" si="111"/>
        <v>06403</v>
      </c>
      <c r="B348" s="22">
        <v>6</v>
      </c>
      <c r="C348" s="23" t="s">
        <v>33</v>
      </c>
      <c r="D348" s="23">
        <v>6403</v>
      </c>
      <c r="E348" s="24" t="s">
        <v>1489</v>
      </c>
      <c r="F348" s="25">
        <v>10.888948025730972</v>
      </c>
      <c r="G348" s="26">
        <v>0.71349526833188848</v>
      </c>
      <c r="H348" s="26">
        <v>5.878148050847197</v>
      </c>
      <c r="I348" s="26">
        <f t="shared" si="112"/>
        <v>17.480591344910057</v>
      </c>
      <c r="J348" s="26">
        <v>6.0458771622928911</v>
      </c>
      <c r="K348" s="26">
        <v>9.8274571774727963</v>
      </c>
      <c r="L348" s="26">
        <f t="shared" si="113"/>
        <v>15.873334339765687</v>
      </c>
      <c r="M348" s="26">
        <v>7.4505534177876473</v>
      </c>
      <c r="N348" s="26">
        <v>9.2427115498997878</v>
      </c>
      <c r="O348" s="26">
        <v>0.43363644961549141</v>
      </c>
      <c r="P348" s="26">
        <v>0</v>
      </c>
      <c r="Q348" s="26">
        <f t="shared" si="108"/>
        <v>17.126901417302925</v>
      </c>
      <c r="R348" s="27">
        <v>1.2131261712172707</v>
      </c>
      <c r="S348" s="143">
        <f t="shared" si="114"/>
        <v>51.693953273195937</v>
      </c>
      <c r="T348" s="140" t="str">
        <f t="shared" si="115"/>
        <v>06403</v>
      </c>
      <c r="U348" s="5" t="str">
        <f t="shared" si="109"/>
        <v>山形県飯豊町</v>
      </c>
      <c r="V348" s="21">
        <f t="shared" si="116"/>
        <v>0.21064258653588117</v>
      </c>
      <c r="W348" s="21">
        <f t="shared" si="116"/>
        <v>1.3802296461273858E-2</v>
      </c>
      <c r="X348" s="21">
        <f t="shared" si="116"/>
        <v>0.11371055372341009</v>
      </c>
      <c r="Y348" s="21">
        <f t="shared" si="117"/>
        <v>0.11695521002894096</v>
      </c>
      <c r="Z348" s="21">
        <f t="shared" si="117"/>
        <v>0.19010844702737167</v>
      </c>
      <c r="AA348" s="21">
        <f t="shared" si="118"/>
        <v>0.14412814161092352</v>
      </c>
      <c r="AB348" s="21">
        <f t="shared" si="118"/>
        <v>0.17879676373469133</v>
      </c>
      <c r="AC348" s="21">
        <f t="shared" si="118"/>
        <v>8.3885333227230307E-3</v>
      </c>
      <c r="AD348" s="21">
        <f t="shared" si="110"/>
        <v>0</v>
      </c>
      <c r="AE348" s="21">
        <f t="shared" si="119"/>
        <v>2.3467467554784481E-2</v>
      </c>
      <c r="AF348" s="137">
        <f>VLOOKUP(T348,人口!$A$2:$E$1748,5,0)</f>
        <v>6987</v>
      </c>
      <c r="AG348" s="14">
        <f t="shared" si="120"/>
        <v>0</v>
      </c>
      <c r="AH348" s="14">
        <f t="shared" si="121"/>
        <v>1</v>
      </c>
      <c r="AI348" s="14">
        <f t="shared" si="122"/>
        <v>0</v>
      </c>
      <c r="AJ348" s="14">
        <f t="shared" si="123"/>
        <v>0</v>
      </c>
      <c r="AK348" s="14">
        <f t="shared" si="124"/>
        <v>0</v>
      </c>
      <c r="AL348" s="14">
        <f t="shared" si="125"/>
        <v>0</v>
      </c>
      <c r="AM348" s="14">
        <f t="shared" si="126"/>
        <v>0</v>
      </c>
      <c r="AN348" s="14">
        <f t="shared" si="127"/>
        <v>0</v>
      </c>
      <c r="AO348" s="5" t="str">
        <f t="shared" si="128"/>
        <v>5千～1万人未満の市町村平均</v>
      </c>
    </row>
    <row r="349" spans="1:41" s="5" customFormat="1" ht="18" customHeight="1" x14ac:dyDescent="0.3">
      <c r="A349" s="5" t="str">
        <f t="shared" si="111"/>
        <v>06426</v>
      </c>
      <c r="B349" s="22">
        <v>6</v>
      </c>
      <c r="C349" s="23" t="s">
        <v>33</v>
      </c>
      <c r="D349" s="23">
        <v>6426</v>
      </c>
      <c r="E349" s="24" t="s">
        <v>1511</v>
      </c>
      <c r="F349" s="25">
        <v>11.389451282840751</v>
      </c>
      <c r="G349" s="26">
        <v>0.69477381814242212</v>
      </c>
      <c r="H349" s="26">
        <v>3.5873991780905685</v>
      </c>
      <c r="I349" s="26">
        <f t="shared" si="112"/>
        <v>15.671624279073743</v>
      </c>
      <c r="J349" s="26">
        <v>14.395487807016282</v>
      </c>
      <c r="K349" s="26">
        <v>10.115029079612585</v>
      </c>
      <c r="L349" s="26">
        <f t="shared" si="113"/>
        <v>24.510516886628867</v>
      </c>
      <c r="M349" s="26">
        <v>7.9057677475221633</v>
      </c>
      <c r="N349" s="26">
        <v>9.694983744428983</v>
      </c>
      <c r="O349" s="26">
        <v>0.45988923595975256</v>
      </c>
      <c r="P349" s="26">
        <v>0</v>
      </c>
      <c r="Q349" s="26">
        <f t="shared" si="108"/>
        <v>18.060640727910901</v>
      </c>
      <c r="R349" s="27">
        <v>0</v>
      </c>
      <c r="S349" s="143">
        <f t="shared" si="114"/>
        <v>58.242781893613511</v>
      </c>
      <c r="T349" s="140" t="str">
        <f t="shared" si="115"/>
        <v>06426</v>
      </c>
      <c r="U349" s="5" t="str">
        <f t="shared" si="109"/>
        <v>山形県三川町</v>
      </c>
      <c r="V349" s="21">
        <f t="shared" si="116"/>
        <v>0.19555129258153853</v>
      </c>
      <c r="W349" s="21">
        <f t="shared" si="116"/>
        <v>1.1928925706390512E-2</v>
      </c>
      <c r="X349" s="21">
        <f t="shared" si="116"/>
        <v>6.159388445152441E-2</v>
      </c>
      <c r="Y349" s="21">
        <f t="shared" si="117"/>
        <v>0.24716346539406608</v>
      </c>
      <c r="Z349" s="21">
        <f t="shared" si="117"/>
        <v>0.17367008839118872</v>
      </c>
      <c r="AA349" s="21">
        <f t="shared" si="118"/>
        <v>0.13573815484917717</v>
      </c>
      <c r="AB349" s="21">
        <f t="shared" si="118"/>
        <v>0.16645811599689517</v>
      </c>
      <c r="AC349" s="21">
        <f t="shared" si="118"/>
        <v>7.8960726292193247E-3</v>
      </c>
      <c r="AD349" s="21">
        <f t="shared" si="110"/>
        <v>0</v>
      </c>
      <c r="AE349" s="21">
        <f t="shared" si="119"/>
        <v>0</v>
      </c>
      <c r="AF349" s="137">
        <f>VLOOKUP(T349,人口!$A$2:$E$1748,5,0)</f>
        <v>7410</v>
      </c>
      <c r="AG349" s="14">
        <f t="shared" si="120"/>
        <v>0</v>
      </c>
      <c r="AH349" s="14">
        <f t="shared" si="121"/>
        <v>1</v>
      </c>
      <c r="AI349" s="14">
        <f t="shared" si="122"/>
        <v>0</v>
      </c>
      <c r="AJ349" s="14">
        <f t="shared" si="123"/>
        <v>0</v>
      </c>
      <c r="AK349" s="14">
        <f t="shared" si="124"/>
        <v>0</v>
      </c>
      <c r="AL349" s="14">
        <f t="shared" si="125"/>
        <v>0</v>
      </c>
      <c r="AM349" s="14">
        <f t="shared" si="126"/>
        <v>0</v>
      </c>
      <c r="AN349" s="14">
        <f t="shared" si="127"/>
        <v>0</v>
      </c>
      <c r="AO349" s="5" t="str">
        <f t="shared" si="128"/>
        <v>5千～1万人未満の市町村平均</v>
      </c>
    </row>
    <row r="350" spans="1:41" s="5" customFormat="1" ht="18" customHeight="1" x14ac:dyDescent="0.3">
      <c r="A350" s="5" t="str">
        <f t="shared" si="111"/>
        <v>06428</v>
      </c>
      <c r="B350" s="22">
        <v>6</v>
      </c>
      <c r="C350" s="23" t="s">
        <v>33</v>
      </c>
      <c r="D350" s="23">
        <v>6428</v>
      </c>
      <c r="E350" s="24" t="s">
        <v>1533</v>
      </c>
      <c r="F350" s="25">
        <v>10.992830812235724</v>
      </c>
      <c r="G350" s="26">
        <v>1.9220688861185569</v>
      </c>
      <c r="H350" s="26">
        <v>5.5755963129359438</v>
      </c>
      <c r="I350" s="26">
        <f t="shared" si="112"/>
        <v>18.490496011290226</v>
      </c>
      <c r="J350" s="26">
        <v>17.469662635300804</v>
      </c>
      <c r="K350" s="26">
        <v>29.661583007664923</v>
      </c>
      <c r="L350" s="26">
        <f t="shared" si="113"/>
        <v>47.131245642965723</v>
      </c>
      <c r="M350" s="26">
        <v>22.237060841681529</v>
      </c>
      <c r="N350" s="26">
        <v>21.87265315244375</v>
      </c>
      <c r="O350" s="26">
        <v>1.3030815652106567</v>
      </c>
      <c r="P350" s="26">
        <v>0</v>
      </c>
      <c r="Q350" s="26">
        <f t="shared" si="108"/>
        <v>45.412795559335933</v>
      </c>
      <c r="R350" s="27">
        <v>4.2447684944910282</v>
      </c>
      <c r="S350" s="143">
        <f t="shared" si="114"/>
        <v>115.2793057080829</v>
      </c>
      <c r="T350" s="140" t="str">
        <f t="shared" si="115"/>
        <v>06428</v>
      </c>
      <c r="U350" s="5" t="str">
        <f t="shared" si="109"/>
        <v>山形県庄内町</v>
      </c>
      <c r="V350" s="21">
        <f t="shared" si="116"/>
        <v>9.5358232292554065E-2</v>
      </c>
      <c r="W350" s="21">
        <f t="shared" si="116"/>
        <v>1.6673147659179471E-2</v>
      </c>
      <c r="X350" s="21">
        <f t="shared" si="116"/>
        <v>4.8365977559361777E-2</v>
      </c>
      <c r="Y350" s="21">
        <f t="shared" si="117"/>
        <v>0.15154205282549602</v>
      </c>
      <c r="Z350" s="21">
        <f t="shared" si="117"/>
        <v>0.2573018880142785</v>
      </c>
      <c r="AA350" s="21">
        <f t="shared" si="118"/>
        <v>0.19289724816691328</v>
      </c>
      <c r="AB350" s="21">
        <f t="shared" si="118"/>
        <v>0.18973616312220842</v>
      </c>
      <c r="AC350" s="21">
        <f t="shared" si="118"/>
        <v>1.1303690260855639E-2</v>
      </c>
      <c r="AD350" s="21">
        <f t="shared" si="110"/>
        <v>0</v>
      </c>
      <c r="AE350" s="21">
        <f t="shared" si="119"/>
        <v>3.6821600099152946E-2</v>
      </c>
      <c r="AF350" s="137">
        <f>VLOOKUP(T350,人口!$A$2:$E$1748,5,0)</f>
        <v>20996</v>
      </c>
      <c r="AG350" s="14">
        <f t="shared" si="120"/>
        <v>0</v>
      </c>
      <c r="AH350" s="14">
        <f t="shared" si="121"/>
        <v>0</v>
      </c>
      <c r="AI350" s="14">
        <f t="shared" si="122"/>
        <v>1</v>
      </c>
      <c r="AJ350" s="14">
        <f t="shared" si="123"/>
        <v>0</v>
      </c>
      <c r="AK350" s="14">
        <f t="shared" si="124"/>
        <v>0</v>
      </c>
      <c r="AL350" s="14">
        <f t="shared" si="125"/>
        <v>0</v>
      </c>
      <c r="AM350" s="14">
        <f t="shared" si="126"/>
        <v>0</v>
      </c>
      <c r="AN350" s="14">
        <f t="shared" si="127"/>
        <v>0</v>
      </c>
      <c r="AO350" s="5" t="str">
        <f t="shared" si="128"/>
        <v>1万～3万人未満の市町村平均</v>
      </c>
    </row>
    <row r="351" spans="1:41" s="5" customFormat="1" ht="18" customHeight="1" x14ac:dyDescent="0.3">
      <c r="A351" s="5" t="str">
        <f t="shared" si="111"/>
        <v>06461</v>
      </c>
      <c r="B351" s="22">
        <v>6</v>
      </c>
      <c r="C351" s="23" t="s">
        <v>33</v>
      </c>
      <c r="D351" s="23">
        <v>6461</v>
      </c>
      <c r="E351" s="24" t="s">
        <v>1557</v>
      </c>
      <c r="F351" s="25">
        <v>7.0843977105033815</v>
      </c>
      <c r="G351" s="26">
        <v>0.98807653777739668</v>
      </c>
      <c r="H351" s="26">
        <v>5.8349263740027322</v>
      </c>
      <c r="I351" s="26">
        <f t="shared" si="112"/>
        <v>13.907400622283511</v>
      </c>
      <c r="J351" s="26">
        <v>11.30992714603441</v>
      </c>
      <c r="K351" s="26">
        <v>20.692673827884828</v>
      </c>
      <c r="L351" s="26">
        <f t="shared" si="113"/>
        <v>32.002600973919236</v>
      </c>
      <c r="M351" s="26">
        <v>14.242160218407152</v>
      </c>
      <c r="N351" s="26">
        <v>16.589729007836791</v>
      </c>
      <c r="O351" s="26">
        <v>0.84747469865457792</v>
      </c>
      <c r="P351" s="26">
        <v>0</v>
      </c>
      <c r="Q351" s="26">
        <f t="shared" si="108"/>
        <v>31.679363924898524</v>
      </c>
      <c r="R351" s="27">
        <v>2.4409166586069282</v>
      </c>
      <c r="S351" s="143">
        <f t="shared" si="114"/>
        <v>80.030282179708195</v>
      </c>
      <c r="T351" s="140" t="str">
        <f t="shared" si="115"/>
        <v>06461</v>
      </c>
      <c r="U351" s="5" t="str">
        <f t="shared" si="109"/>
        <v>山形県遊佐町</v>
      </c>
      <c r="V351" s="21">
        <f t="shared" si="116"/>
        <v>8.8521463595434405E-2</v>
      </c>
      <c r="W351" s="21">
        <f t="shared" si="116"/>
        <v>1.2346283317590565E-2</v>
      </c>
      <c r="X351" s="21">
        <f t="shared" si="116"/>
        <v>7.2908981638979992E-2</v>
      </c>
      <c r="Y351" s="21">
        <f t="shared" si="117"/>
        <v>0.1413205956295136</v>
      </c>
      <c r="Z351" s="21">
        <f t="shared" si="117"/>
        <v>0.25856055063531302</v>
      </c>
      <c r="AA351" s="21">
        <f t="shared" si="118"/>
        <v>0.17795964015753871</v>
      </c>
      <c r="AB351" s="21">
        <f t="shared" si="118"/>
        <v>0.20729314649402977</v>
      </c>
      <c r="AC351" s="21">
        <f t="shared" si="118"/>
        <v>1.0589425347165107E-2</v>
      </c>
      <c r="AD351" s="21">
        <f t="shared" si="110"/>
        <v>0</v>
      </c>
      <c r="AE351" s="21">
        <f t="shared" si="119"/>
        <v>3.0499913184434908E-2</v>
      </c>
      <c r="AF351" s="137">
        <f>VLOOKUP(T351,人口!$A$2:$E$1748,5,0)</f>
        <v>13655</v>
      </c>
      <c r="AG351" s="14">
        <f t="shared" si="120"/>
        <v>0</v>
      </c>
      <c r="AH351" s="14">
        <f t="shared" si="121"/>
        <v>0</v>
      </c>
      <c r="AI351" s="14">
        <f t="shared" si="122"/>
        <v>1</v>
      </c>
      <c r="AJ351" s="14">
        <f t="shared" si="123"/>
        <v>0</v>
      </c>
      <c r="AK351" s="14">
        <f t="shared" si="124"/>
        <v>0</v>
      </c>
      <c r="AL351" s="14">
        <f t="shared" si="125"/>
        <v>0</v>
      </c>
      <c r="AM351" s="14">
        <f t="shared" si="126"/>
        <v>0</v>
      </c>
      <c r="AN351" s="14">
        <f t="shared" si="127"/>
        <v>0</v>
      </c>
      <c r="AO351" s="5" t="str">
        <f t="shared" si="128"/>
        <v>1万～3万人未満の市町村平均</v>
      </c>
    </row>
    <row r="352" spans="1:41" s="5" customFormat="1" ht="18" customHeight="1" x14ac:dyDescent="0.3">
      <c r="A352" s="5" t="str">
        <f t="shared" si="111"/>
        <v>07201</v>
      </c>
      <c r="B352" s="22">
        <v>7</v>
      </c>
      <c r="C352" s="23" t="s">
        <v>34</v>
      </c>
      <c r="D352" s="23">
        <v>7201</v>
      </c>
      <c r="E352" s="24" t="s">
        <v>81</v>
      </c>
      <c r="F352" s="25">
        <v>388.21926158256917</v>
      </c>
      <c r="G352" s="26">
        <v>20.476067992639436</v>
      </c>
      <c r="H352" s="26">
        <v>20.055444905677206</v>
      </c>
      <c r="I352" s="26">
        <f t="shared" si="112"/>
        <v>428.75077448088587</v>
      </c>
      <c r="J352" s="26">
        <v>545.99861557724716</v>
      </c>
      <c r="K352" s="26">
        <v>472.37287736237408</v>
      </c>
      <c r="L352" s="26">
        <f t="shared" si="113"/>
        <v>1018.3714929396212</v>
      </c>
      <c r="M352" s="26">
        <v>289.44468907885101</v>
      </c>
      <c r="N352" s="26">
        <v>185.38829710004623</v>
      </c>
      <c r="O352" s="26">
        <v>17.199795361570057</v>
      </c>
      <c r="P352" s="26">
        <v>0</v>
      </c>
      <c r="Q352" s="26">
        <f t="shared" si="108"/>
        <v>492.03278154046734</v>
      </c>
      <c r="R352" s="27">
        <v>33.70147829706</v>
      </c>
      <c r="S352" s="143">
        <f t="shared" si="114"/>
        <v>1972.8565272580345</v>
      </c>
      <c r="T352" s="140" t="str">
        <f t="shared" si="115"/>
        <v>07201</v>
      </c>
      <c r="U352" s="5" t="str">
        <f t="shared" si="109"/>
        <v>福島県福島市</v>
      </c>
      <c r="V352" s="21">
        <f t="shared" si="116"/>
        <v>0.19678028088648389</v>
      </c>
      <c r="W352" s="21">
        <f t="shared" si="116"/>
        <v>1.0378893604137553E-2</v>
      </c>
      <c r="X352" s="21">
        <f t="shared" si="116"/>
        <v>1.0165688497151475E-2</v>
      </c>
      <c r="Y352" s="21">
        <f t="shared" si="117"/>
        <v>0.27675535855417771</v>
      </c>
      <c r="Z352" s="21">
        <f t="shared" si="117"/>
        <v>0.23943600096399273</v>
      </c>
      <c r="AA352" s="21">
        <f t="shared" si="118"/>
        <v>0.14671350150390022</v>
      </c>
      <c r="AB352" s="21">
        <f t="shared" si="118"/>
        <v>9.3969477525923939E-2</v>
      </c>
      <c r="AC352" s="21">
        <f t="shared" si="118"/>
        <v>8.7182190513747666E-3</v>
      </c>
      <c r="AD352" s="21">
        <f t="shared" si="110"/>
        <v>0</v>
      </c>
      <c r="AE352" s="21">
        <f t="shared" si="119"/>
        <v>1.7082579412857683E-2</v>
      </c>
      <c r="AF352" s="137">
        <f>VLOOKUP(T352,人口!$A$2:$E$1748,5,0)</f>
        <v>277133</v>
      </c>
      <c r="AG352" s="14">
        <f t="shared" si="120"/>
        <v>0</v>
      </c>
      <c r="AH352" s="14">
        <f t="shared" si="121"/>
        <v>0</v>
      </c>
      <c r="AI352" s="14">
        <f t="shared" si="122"/>
        <v>0</v>
      </c>
      <c r="AJ352" s="14">
        <f t="shared" si="123"/>
        <v>0</v>
      </c>
      <c r="AK352" s="14">
        <f t="shared" si="124"/>
        <v>0</v>
      </c>
      <c r="AL352" s="14">
        <f t="shared" si="125"/>
        <v>1</v>
      </c>
      <c r="AM352" s="14">
        <f t="shared" si="126"/>
        <v>0</v>
      </c>
      <c r="AN352" s="14">
        <f t="shared" si="127"/>
        <v>0</v>
      </c>
      <c r="AO352" s="5" t="str">
        <f t="shared" si="128"/>
        <v>20万～50万人未満の市町村平均</v>
      </c>
    </row>
    <row r="353" spans="1:41" s="5" customFormat="1" ht="18" customHeight="1" x14ac:dyDescent="0.3">
      <c r="A353" s="5" t="str">
        <f t="shared" si="111"/>
        <v>07202</v>
      </c>
      <c r="B353" s="22">
        <v>7</v>
      </c>
      <c r="C353" s="23" t="s">
        <v>34</v>
      </c>
      <c r="D353" s="23">
        <v>7202</v>
      </c>
      <c r="E353" s="24" t="s">
        <v>131</v>
      </c>
      <c r="F353" s="25">
        <v>186.47359365150638</v>
      </c>
      <c r="G353" s="26">
        <v>9.14458853453859</v>
      </c>
      <c r="H353" s="26">
        <v>17.821666538458921</v>
      </c>
      <c r="I353" s="26">
        <f t="shared" si="112"/>
        <v>213.43984872450389</v>
      </c>
      <c r="J353" s="26">
        <v>224.48143321308626</v>
      </c>
      <c r="K353" s="26">
        <v>198.91645146287578</v>
      </c>
      <c r="L353" s="26">
        <f t="shared" si="113"/>
        <v>423.39788467596202</v>
      </c>
      <c r="M353" s="26">
        <v>116.36456095300943</v>
      </c>
      <c r="N353" s="26">
        <v>88.01986730550064</v>
      </c>
      <c r="O353" s="26">
        <v>7.3434567040796015</v>
      </c>
      <c r="P353" s="26">
        <v>0</v>
      </c>
      <c r="Q353" s="26">
        <f t="shared" si="108"/>
        <v>211.72788496258968</v>
      </c>
      <c r="R353" s="27">
        <v>18.790107553261326</v>
      </c>
      <c r="S353" s="143">
        <f t="shared" si="114"/>
        <v>867.35572591631694</v>
      </c>
      <c r="T353" s="140" t="str">
        <f t="shared" si="115"/>
        <v>07202</v>
      </c>
      <c r="U353" s="5" t="str">
        <f t="shared" si="109"/>
        <v>福島県会津若松市</v>
      </c>
      <c r="V353" s="21">
        <f t="shared" si="116"/>
        <v>0.21499090636025556</v>
      </c>
      <c r="W353" s="21">
        <f t="shared" si="116"/>
        <v>1.0543065850954983E-2</v>
      </c>
      <c r="X353" s="21">
        <f t="shared" si="116"/>
        <v>2.054712502143367E-2</v>
      </c>
      <c r="Y353" s="21">
        <f t="shared" si="117"/>
        <v>0.25881126567295454</v>
      </c>
      <c r="Z353" s="21">
        <f t="shared" si="117"/>
        <v>0.22933664414647259</v>
      </c>
      <c r="AA353" s="21">
        <f t="shared" si="118"/>
        <v>0.13416013462074772</v>
      </c>
      <c r="AB353" s="21">
        <f t="shared" si="118"/>
        <v>0.10148070125727499</v>
      </c>
      <c r="AC353" s="21">
        <f t="shared" si="118"/>
        <v>8.466487837296071E-3</v>
      </c>
      <c r="AD353" s="21">
        <f t="shared" si="110"/>
        <v>0</v>
      </c>
      <c r="AE353" s="21">
        <f t="shared" si="119"/>
        <v>2.1663669232609883E-2</v>
      </c>
      <c r="AF353" s="137">
        <f>VLOOKUP(T353,人口!$A$2:$E$1748,5,0)</f>
        <v>118322</v>
      </c>
      <c r="AG353" s="14">
        <f t="shared" si="120"/>
        <v>0</v>
      </c>
      <c r="AH353" s="14">
        <f t="shared" si="121"/>
        <v>0</v>
      </c>
      <c r="AI353" s="14">
        <f t="shared" si="122"/>
        <v>0</v>
      </c>
      <c r="AJ353" s="14">
        <f t="shared" si="123"/>
        <v>0</v>
      </c>
      <c r="AK353" s="14">
        <f t="shared" si="124"/>
        <v>1</v>
      </c>
      <c r="AL353" s="14">
        <f t="shared" si="125"/>
        <v>0</v>
      </c>
      <c r="AM353" s="14">
        <f t="shared" si="126"/>
        <v>0</v>
      </c>
      <c r="AN353" s="14">
        <f t="shared" si="127"/>
        <v>0</v>
      </c>
      <c r="AO353" s="5" t="str">
        <f t="shared" si="128"/>
        <v>10万～20万人未満の市町村平均</v>
      </c>
    </row>
    <row r="354" spans="1:41" s="5" customFormat="1" ht="18" customHeight="1" x14ac:dyDescent="0.3">
      <c r="A354" s="5" t="str">
        <f t="shared" si="111"/>
        <v>07203</v>
      </c>
      <c r="B354" s="22">
        <v>7</v>
      </c>
      <c r="C354" s="23" t="s">
        <v>34</v>
      </c>
      <c r="D354" s="23">
        <v>7203</v>
      </c>
      <c r="E354" s="24" t="s">
        <v>199</v>
      </c>
      <c r="F354" s="25">
        <v>514.67163407309624</v>
      </c>
      <c r="G354" s="26">
        <v>31.714257460945461</v>
      </c>
      <c r="H354" s="26">
        <v>34.623564691883409</v>
      </c>
      <c r="I354" s="26">
        <f t="shared" si="112"/>
        <v>581.00945622592508</v>
      </c>
      <c r="J354" s="26">
        <v>619.51644333961065</v>
      </c>
      <c r="K354" s="26">
        <v>543.6988307762083</v>
      </c>
      <c r="L354" s="26">
        <f t="shared" si="113"/>
        <v>1163.2152741158188</v>
      </c>
      <c r="M354" s="26">
        <v>346.34648029566546</v>
      </c>
      <c r="N354" s="26">
        <v>249.96218138490048</v>
      </c>
      <c r="O354" s="26">
        <v>20.046205621869941</v>
      </c>
      <c r="P354" s="26">
        <v>1.5508229643289638E-3</v>
      </c>
      <c r="Q354" s="26">
        <f t="shared" si="108"/>
        <v>616.35641812540018</v>
      </c>
      <c r="R354" s="27">
        <v>55.138256108268997</v>
      </c>
      <c r="S354" s="143">
        <f t="shared" si="114"/>
        <v>2415.7194045754131</v>
      </c>
      <c r="T354" s="140" t="str">
        <f t="shared" si="115"/>
        <v>07203</v>
      </c>
      <c r="U354" s="5" t="str">
        <f t="shared" si="109"/>
        <v>福島県郡山市</v>
      </c>
      <c r="V354" s="21">
        <f t="shared" si="116"/>
        <v>0.21305108246359222</v>
      </c>
      <c r="W354" s="21">
        <f t="shared" si="116"/>
        <v>1.3128286919779724E-2</v>
      </c>
      <c r="X354" s="21">
        <f t="shared" si="116"/>
        <v>1.4332610246995489E-2</v>
      </c>
      <c r="Y354" s="21">
        <f t="shared" si="117"/>
        <v>0.25645215341079602</v>
      </c>
      <c r="Z354" s="21">
        <f t="shared" si="117"/>
        <v>0.22506704617532713</v>
      </c>
      <c r="AA354" s="21">
        <f t="shared" si="118"/>
        <v>0.14337198254055475</v>
      </c>
      <c r="AB354" s="21">
        <f t="shared" si="118"/>
        <v>0.10347318521822853</v>
      </c>
      <c r="AC354" s="21">
        <f t="shared" si="118"/>
        <v>8.2982342998537371E-3</v>
      </c>
      <c r="AD354" s="21">
        <f t="shared" si="110"/>
        <v>6.4197148120418253E-7</v>
      </c>
      <c r="AE354" s="21">
        <f t="shared" si="119"/>
        <v>2.2824776753391233E-2</v>
      </c>
      <c r="AF354" s="137">
        <f>VLOOKUP(T354,人口!$A$2:$E$1748,5,0)</f>
        <v>322996</v>
      </c>
      <c r="AG354" s="14">
        <f t="shared" si="120"/>
        <v>0</v>
      </c>
      <c r="AH354" s="14">
        <f t="shared" si="121"/>
        <v>0</v>
      </c>
      <c r="AI354" s="14">
        <f t="shared" si="122"/>
        <v>0</v>
      </c>
      <c r="AJ354" s="14">
        <f t="shared" si="123"/>
        <v>0</v>
      </c>
      <c r="AK354" s="14">
        <f t="shared" si="124"/>
        <v>0</v>
      </c>
      <c r="AL354" s="14">
        <f t="shared" si="125"/>
        <v>1</v>
      </c>
      <c r="AM354" s="14">
        <f t="shared" si="126"/>
        <v>0</v>
      </c>
      <c r="AN354" s="14">
        <f t="shared" si="127"/>
        <v>0</v>
      </c>
      <c r="AO354" s="5" t="str">
        <f t="shared" si="128"/>
        <v>20万～50万人未満の市町村平均</v>
      </c>
    </row>
    <row r="355" spans="1:41" s="5" customFormat="1" ht="18" customHeight="1" x14ac:dyDescent="0.3">
      <c r="A355" s="5" t="str">
        <f t="shared" si="111"/>
        <v>07204</v>
      </c>
      <c r="B355" s="22">
        <v>7</v>
      </c>
      <c r="C355" s="23" t="s">
        <v>34</v>
      </c>
      <c r="D355" s="23">
        <v>7204</v>
      </c>
      <c r="E355" s="24" t="s">
        <v>260</v>
      </c>
      <c r="F355" s="25">
        <v>792.70204166485883</v>
      </c>
      <c r="G355" s="26">
        <v>33.527988425328445</v>
      </c>
      <c r="H355" s="26">
        <v>64.245408257169359</v>
      </c>
      <c r="I355" s="26">
        <f t="shared" si="112"/>
        <v>890.47543834735666</v>
      </c>
      <c r="J355" s="26">
        <v>476.14174575282249</v>
      </c>
      <c r="K355" s="26">
        <v>561.19184973198071</v>
      </c>
      <c r="L355" s="26">
        <f t="shared" si="113"/>
        <v>1037.3335954848033</v>
      </c>
      <c r="M355" s="26">
        <v>361.69165985150624</v>
      </c>
      <c r="N355" s="26">
        <v>252.15618266899958</v>
      </c>
      <c r="O355" s="26">
        <v>19.955531104496501</v>
      </c>
      <c r="P355" s="26">
        <v>45.969716669284765</v>
      </c>
      <c r="Q355" s="26">
        <f t="shared" si="108"/>
        <v>679.77309029428693</v>
      </c>
      <c r="R355" s="27">
        <v>46.901830988445596</v>
      </c>
      <c r="S355" s="143">
        <f t="shared" si="114"/>
        <v>2654.4839551148921</v>
      </c>
      <c r="T355" s="140" t="str">
        <f t="shared" si="115"/>
        <v>07204</v>
      </c>
      <c r="U355" s="5" t="str">
        <f t="shared" si="109"/>
        <v>福島県いわき市</v>
      </c>
      <c r="V355" s="21">
        <f t="shared" si="116"/>
        <v>0.29862755061578394</v>
      </c>
      <c r="W355" s="21">
        <f t="shared" si="116"/>
        <v>1.2630699221490408E-2</v>
      </c>
      <c r="X355" s="21">
        <f t="shared" si="116"/>
        <v>2.4202598073111606E-2</v>
      </c>
      <c r="Y355" s="21">
        <f t="shared" si="117"/>
        <v>0.17937262149780597</v>
      </c>
      <c r="Z355" s="21">
        <f t="shared" si="117"/>
        <v>0.21141278652320619</v>
      </c>
      <c r="AA355" s="21">
        <f t="shared" si="118"/>
        <v>0.13625686422197697</v>
      </c>
      <c r="AB355" s="21">
        <f t="shared" si="118"/>
        <v>9.4992543534920593E-2</v>
      </c>
      <c r="AC355" s="21">
        <f t="shared" si="118"/>
        <v>7.517668760455092E-3</v>
      </c>
      <c r="AD355" s="21">
        <f t="shared" si="110"/>
        <v>1.7317760230084002E-2</v>
      </c>
      <c r="AE355" s="21">
        <f t="shared" si="119"/>
        <v>1.7668907321165397E-2</v>
      </c>
      <c r="AF355" s="137">
        <f>VLOOKUP(T355,人口!$A$2:$E$1748,5,0)</f>
        <v>321535</v>
      </c>
      <c r="AG355" s="14">
        <f t="shared" si="120"/>
        <v>0</v>
      </c>
      <c r="AH355" s="14">
        <f t="shared" si="121"/>
        <v>0</v>
      </c>
      <c r="AI355" s="14">
        <f t="shared" si="122"/>
        <v>0</v>
      </c>
      <c r="AJ355" s="14">
        <f t="shared" si="123"/>
        <v>0</v>
      </c>
      <c r="AK355" s="14">
        <f t="shared" si="124"/>
        <v>0</v>
      </c>
      <c r="AL355" s="14">
        <f t="shared" si="125"/>
        <v>1</v>
      </c>
      <c r="AM355" s="14">
        <f t="shared" si="126"/>
        <v>0</v>
      </c>
      <c r="AN355" s="14">
        <f t="shared" si="127"/>
        <v>0</v>
      </c>
      <c r="AO355" s="5" t="str">
        <f t="shared" si="128"/>
        <v>20万～50万人未満の市町村平均</v>
      </c>
    </row>
    <row r="356" spans="1:41" s="5" customFormat="1" ht="18" customHeight="1" x14ac:dyDescent="0.3">
      <c r="A356" s="5" t="str">
        <f t="shared" si="111"/>
        <v>07205</v>
      </c>
      <c r="B356" s="22">
        <v>7</v>
      </c>
      <c r="C356" s="23" t="s">
        <v>34</v>
      </c>
      <c r="D356" s="23">
        <v>7205</v>
      </c>
      <c r="E356" s="24" t="s">
        <v>311</v>
      </c>
      <c r="F356" s="25">
        <v>274.91516003475959</v>
      </c>
      <c r="G356" s="26">
        <v>4.1025900163256166</v>
      </c>
      <c r="H356" s="26">
        <v>16.46197535841301</v>
      </c>
      <c r="I356" s="26">
        <f t="shared" si="112"/>
        <v>295.4797254094982</v>
      </c>
      <c r="J356" s="26">
        <v>88.645865322967921</v>
      </c>
      <c r="K356" s="26">
        <v>95.181813511379531</v>
      </c>
      <c r="L356" s="26">
        <f t="shared" si="113"/>
        <v>183.82767883434747</v>
      </c>
      <c r="M356" s="26">
        <v>68.376057311416275</v>
      </c>
      <c r="N356" s="26">
        <v>52.497254409659867</v>
      </c>
      <c r="O356" s="26">
        <v>3.7578101833861131</v>
      </c>
      <c r="P356" s="26">
        <v>0</v>
      </c>
      <c r="Q356" s="26">
        <f t="shared" si="108"/>
        <v>124.63112190446225</v>
      </c>
      <c r="R356" s="27">
        <v>7.9338181978649462</v>
      </c>
      <c r="S356" s="143">
        <f t="shared" si="114"/>
        <v>611.87234434617289</v>
      </c>
      <c r="T356" s="140" t="str">
        <f t="shared" si="115"/>
        <v>07205</v>
      </c>
      <c r="U356" s="5" t="str">
        <f t="shared" si="109"/>
        <v>福島県白河市</v>
      </c>
      <c r="V356" s="21">
        <f t="shared" si="116"/>
        <v>0.44930149658671875</v>
      </c>
      <c r="W356" s="21">
        <f t="shared" si="116"/>
        <v>6.7049770335828995E-3</v>
      </c>
      <c r="X356" s="21">
        <f t="shared" si="116"/>
        <v>2.690426444425062E-2</v>
      </c>
      <c r="Y356" s="21">
        <f t="shared" si="117"/>
        <v>0.14487640459987131</v>
      </c>
      <c r="Z356" s="21">
        <f t="shared" si="117"/>
        <v>0.15555828661138094</v>
      </c>
      <c r="AA356" s="21">
        <f t="shared" si="118"/>
        <v>0.11174889328341965</v>
      </c>
      <c r="AB356" s="21">
        <f t="shared" si="118"/>
        <v>8.5797723814036317E-2</v>
      </c>
      <c r="AC356" s="21">
        <f t="shared" si="118"/>
        <v>6.1414937578222924E-3</v>
      </c>
      <c r="AD356" s="21">
        <f t="shared" si="110"/>
        <v>0</v>
      </c>
      <c r="AE356" s="21">
        <f t="shared" si="119"/>
        <v>1.2966459868917216E-2</v>
      </c>
      <c r="AF356" s="137">
        <f>VLOOKUP(T356,人口!$A$2:$E$1748,5,0)</f>
        <v>60548</v>
      </c>
      <c r="AG356" s="14">
        <f t="shared" si="120"/>
        <v>0</v>
      </c>
      <c r="AH356" s="14">
        <f t="shared" si="121"/>
        <v>0</v>
      </c>
      <c r="AI356" s="14">
        <f t="shared" si="122"/>
        <v>0</v>
      </c>
      <c r="AJ356" s="14">
        <f t="shared" si="123"/>
        <v>1</v>
      </c>
      <c r="AK356" s="14">
        <f t="shared" si="124"/>
        <v>0</v>
      </c>
      <c r="AL356" s="14">
        <f t="shared" si="125"/>
        <v>0</v>
      </c>
      <c r="AM356" s="14">
        <f t="shared" si="126"/>
        <v>0</v>
      </c>
      <c r="AN356" s="14">
        <f t="shared" si="127"/>
        <v>0</v>
      </c>
      <c r="AO356" s="5" t="str">
        <f t="shared" si="128"/>
        <v>3万～10万人未満の市町村平均</v>
      </c>
    </row>
    <row r="357" spans="1:41" s="5" customFormat="1" ht="18" customHeight="1" x14ac:dyDescent="0.3">
      <c r="A357" s="5" t="str">
        <f t="shared" si="111"/>
        <v>07207</v>
      </c>
      <c r="B357" s="22">
        <v>7</v>
      </c>
      <c r="C357" s="23" t="s">
        <v>34</v>
      </c>
      <c r="D357" s="23">
        <v>7207</v>
      </c>
      <c r="E357" s="24" t="s">
        <v>363</v>
      </c>
      <c r="F357" s="25">
        <v>132.47498413901482</v>
      </c>
      <c r="G357" s="26">
        <v>5.4650577742592432</v>
      </c>
      <c r="H357" s="26">
        <v>9.0807946667351995</v>
      </c>
      <c r="I357" s="26">
        <f t="shared" si="112"/>
        <v>147.02083658000925</v>
      </c>
      <c r="J357" s="26">
        <v>101.23521635306118</v>
      </c>
      <c r="K357" s="26">
        <v>113.03151976443027</v>
      </c>
      <c r="L357" s="26">
        <f t="shared" si="113"/>
        <v>214.26673611749146</v>
      </c>
      <c r="M357" s="26">
        <v>83.609820772566792</v>
      </c>
      <c r="N357" s="26">
        <v>71.637028769629339</v>
      </c>
      <c r="O357" s="26">
        <v>4.7391554733990162</v>
      </c>
      <c r="P357" s="26">
        <v>0</v>
      </c>
      <c r="Q357" s="26">
        <f t="shared" si="108"/>
        <v>159.98600501559514</v>
      </c>
      <c r="R357" s="27">
        <v>10.531053431234209</v>
      </c>
      <c r="S357" s="143">
        <f t="shared" si="114"/>
        <v>531.80463114433007</v>
      </c>
      <c r="T357" s="140" t="str">
        <f t="shared" si="115"/>
        <v>07207</v>
      </c>
      <c r="U357" s="5" t="str">
        <f t="shared" si="109"/>
        <v>福島県須賀川市</v>
      </c>
      <c r="V357" s="21">
        <f t="shared" si="116"/>
        <v>0.24910460793460359</v>
      </c>
      <c r="W357" s="21">
        <f t="shared" si="116"/>
        <v>1.0276438854057372E-2</v>
      </c>
      <c r="X357" s="21">
        <f t="shared" si="116"/>
        <v>1.7075433598980262E-2</v>
      </c>
      <c r="Y357" s="21">
        <f t="shared" si="117"/>
        <v>0.19036166747029751</v>
      </c>
      <c r="Z357" s="21">
        <f t="shared" si="117"/>
        <v>0.21254331599409085</v>
      </c>
      <c r="AA357" s="21">
        <f t="shared" si="118"/>
        <v>0.15721905353222723</v>
      </c>
      <c r="AB357" s="21">
        <f t="shared" si="118"/>
        <v>0.13470553766235871</v>
      </c>
      <c r="AC357" s="21">
        <f t="shared" si="118"/>
        <v>8.9114595771784925E-3</v>
      </c>
      <c r="AD357" s="21">
        <f t="shared" si="110"/>
        <v>0</v>
      </c>
      <c r="AE357" s="21">
        <f t="shared" si="119"/>
        <v>1.9802485376205974E-2</v>
      </c>
      <c r="AF357" s="137">
        <f>VLOOKUP(T357,人口!$A$2:$E$1748,5,0)</f>
        <v>76360</v>
      </c>
      <c r="AG357" s="14">
        <f t="shared" si="120"/>
        <v>0</v>
      </c>
      <c r="AH357" s="14">
        <f t="shared" si="121"/>
        <v>0</v>
      </c>
      <c r="AI357" s="14">
        <f t="shared" si="122"/>
        <v>0</v>
      </c>
      <c r="AJ357" s="14">
        <f t="shared" si="123"/>
        <v>1</v>
      </c>
      <c r="AK357" s="14">
        <f t="shared" si="124"/>
        <v>0</v>
      </c>
      <c r="AL357" s="14">
        <f t="shared" si="125"/>
        <v>0</v>
      </c>
      <c r="AM357" s="14">
        <f t="shared" si="126"/>
        <v>0</v>
      </c>
      <c r="AN357" s="14">
        <f t="shared" si="127"/>
        <v>0</v>
      </c>
      <c r="AO357" s="5" t="str">
        <f t="shared" si="128"/>
        <v>3万～10万人未満の市町村平均</v>
      </c>
    </row>
    <row r="358" spans="1:41" s="5" customFormat="1" ht="18" customHeight="1" x14ac:dyDescent="0.3">
      <c r="A358" s="5" t="str">
        <f t="shared" si="111"/>
        <v>07208</v>
      </c>
      <c r="B358" s="22">
        <v>7</v>
      </c>
      <c r="C358" s="23" t="s">
        <v>34</v>
      </c>
      <c r="D358" s="23">
        <v>7208</v>
      </c>
      <c r="E358" s="24" t="s">
        <v>414</v>
      </c>
      <c r="F358" s="25">
        <v>59.128548455784866</v>
      </c>
      <c r="G358" s="26">
        <v>3.477764038164973</v>
      </c>
      <c r="H358" s="26">
        <v>11.800177026827024</v>
      </c>
      <c r="I358" s="26">
        <f t="shared" si="112"/>
        <v>74.406489520776859</v>
      </c>
      <c r="J358" s="26">
        <v>56.647554347486476</v>
      </c>
      <c r="K358" s="26">
        <v>71.667299321982426</v>
      </c>
      <c r="L358" s="26">
        <f t="shared" si="113"/>
        <v>128.3148536694689</v>
      </c>
      <c r="M358" s="26">
        <v>48.29091875575245</v>
      </c>
      <c r="N358" s="26">
        <v>49.033041855819235</v>
      </c>
      <c r="O358" s="26">
        <v>2.938946677414052</v>
      </c>
      <c r="P358" s="26">
        <v>0</v>
      </c>
      <c r="Q358" s="26">
        <f t="shared" si="108"/>
        <v>100.26290728898574</v>
      </c>
      <c r="R358" s="27">
        <v>12.781939696255622</v>
      </c>
      <c r="S358" s="143">
        <f t="shared" si="114"/>
        <v>315.76619017548711</v>
      </c>
      <c r="T358" s="140" t="str">
        <f t="shared" si="115"/>
        <v>07208</v>
      </c>
      <c r="U358" s="5" t="str">
        <f t="shared" si="109"/>
        <v>福島県喜多方市</v>
      </c>
      <c r="V358" s="21">
        <f t="shared" si="116"/>
        <v>0.18725420990424646</v>
      </c>
      <c r="W358" s="21">
        <f t="shared" si="116"/>
        <v>1.1013731508849016E-2</v>
      </c>
      <c r="X358" s="21">
        <f t="shared" si="116"/>
        <v>3.7369982581951136E-2</v>
      </c>
      <c r="Y358" s="21">
        <f t="shared" si="117"/>
        <v>0.17939714925149075</v>
      </c>
      <c r="Z358" s="21">
        <f t="shared" si="117"/>
        <v>0.22696318210050706</v>
      </c>
      <c r="AA358" s="21">
        <f t="shared" si="118"/>
        <v>0.15293251861104815</v>
      </c>
      <c r="AB358" s="21">
        <f t="shared" si="118"/>
        <v>0.15528274837964481</v>
      </c>
      <c r="AC358" s="21">
        <f t="shared" si="118"/>
        <v>9.3073507197864724E-3</v>
      </c>
      <c r="AD358" s="21">
        <f t="shared" si="110"/>
        <v>0</v>
      </c>
      <c r="AE358" s="21">
        <f t="shared" si="119"/>
        <v>4.0479126942476192E-2</v>
      </c>
      <c r="AF358" s="137">
        <f>VLOOKUP(T358,人口!$A$2:$E$1748,5,0)</f>
        <v>47354</v>
      </c>
      <c r="AG358" s="14">
        <f t="shared" si="120"/>
        <v>0</v>
      </c>
      <c r="AH358" s="14">
        <f t="shared" si="121"/>
        <v>0</v>
      </c>
      <c r="AI358" s="14">
        <f t="shared" si="122"/>
        <v>0</v>
      </c>
      <c r="AJ358" s="14">
        <f t="shared" si="123"/>
        <v>1</v>
      </c>
      <c r="AK358" s="14">
        <f t="shared" si="124"/>
        <v>0</v>
      </c>
      <c r="AL358" s="14">
        <f t="shared" si="125"/>
        <v>0</v>
      </c>
      <c r="AM358" s="14">
        <f t="shared" si="126"/>
        <v>0</v>
      </c>
      <c r="AN358" s="14">
        <f t="shared" si="127"/>
        <v>0</v>
      </c>
      <c r="AO358" s="5" t="str">
        <f t="shared" si="128"/>
        <v>3万～10万人未満の市町村平均</v>
      </c>
    </row>
    <row r="359" spans="1:41" s="5" customFormat="1" ht="18" customHeight="1" x14ac:dyDescent="0.3">
      <c r="A359" s="5" t="str">
        <f t="shared" si="111"/>
        <v>07209</v>
      </c>
      <c r="B359" s="22">
        <v>7</v>
      </c>
      <c r="C359" s="23" t="s">
        <v>34</v>
      </c>
      <c r="D359" s="23">
        <v>7209</v>
      </c>
      <c r="E359" s="24" t="s">
        <v>469</v>
      </c>
      <c r="F359" s="25">
        <v>218.87092739206795</v>
      </c>
      <c r="G359" s="26">
        <v>3.7749902847205568</v>
      </c>
      <c r="H359" s="26">
        <v>8.4980698752869515</v>
      </c>
      <c r="I359" s="26">
        <f t="shared" si="112"/>
        <v>231.14398755207546</v>
      </c>
      <c r="J359" s="26">
        <v>45.682781685403093</v>
      </c>
      <c r="K359" s="26">
        <v>55.08709301946022</v>
      </c>
      <c r="L359" s="26">
        <f t="shared" si="113"/>
        <v>100.76987470486331</v>
      </c>
      <c r="M359" s="26">
        <v>38.295303403540018</v>
      </c>
      <c r="N359" s="26">
        <v>32.159439874820507</v>
      </c>
      <c r="O359" s="26">
        <v>2.1540938733726174</v>
      </c>
      <c r="P359" s="26">
        <v>7.3731141092612953</v>
      </c>
      <c r="Q359" s="26">
        <f t="shared" si="108"/>
        <v>79.981951260994435</v>
      </c>
      <c r="R359" s="27">
        <v>5.2726740523499664</v>
      </c>
      <c r="S359" s="143">
        <f t="shared" si="114"/>
        <v>417.16848757028316</v>
      </c>
      <c r="T359" s="140" t="str">
        <f t="shared" si="115"/>
        <v>07209</v>
      </c>
      <c r="U359" s="5" t="str">
        <f t="shared" si="109"/>
        <v>福島県相馬市</v>
      </c>
      <c r="V359" s="21">
        <f t="shared" si="116"/>
        <v>0.52465834288404467</v>
      </c>
      <c r="W359" s="21">
        <f t="shared" si="116"/>
        <v>9.0490782434388909E-3</v>
      </c>
      <c r="X359" s="21">
        <f t="shared" si="116"/>
        <v>2.0370833676297818E-2</v>
      </c>
      <c r="Y359" s="21">
        <f t="shared" si="117"/>
        <v>0.10950678933462492</v>
      </c>
      <c r="Z359" s="21">
        <f t="shared" si="117"/>
        <v>0.13204998618257169</v>
      </c>
      <c r="AA359" s="21">
        <f t="shared" si="118"/>
        <v>9.1798169191981818E-2</v>
      </c>
      <c r="AB359" s="21">
        <f t="shared" si="118"/>
        <v>7.7089811030854508E-2</v>
      </c>
      <c r="AC359" s="21">
        <f t="shared" si="118"/>
        <v>5.1636064025802108E-3</v>
      </c>
      <c r="AD359" s="21">
        <f t="shared" si="110"/>
        <v>1.7674187597928517E-2</v>
      </c>
      <c r="AE359" s="21">
        <f t="shared" si="119"/>
        <v>1.2639195455676992E-2</v>
      </c>
      <c r="AF359" s="137">
        <f>VLOOKUP(T359,人口!$A$2:$E$1748,5,0)</f>
        <v>34708</v>
      </c>
      <c r="AG359" s="14">
        <f t="shared" si="120"/>
        <v>0</v>
      </c>
      <c r="AH359" s="14">
        <f t="shared" si="121"/>
        <v>0</v>
      </c>
      <c r="AI359" s="14">
        <f t="shared" si="122"/>
        <v>0</v>
      </c>
      <c r="AJ359" s="14">
        <f t="shared" si="123"/>
        <v>1</v>
      </c>
      <c r="AK359" s="14">
        <f t="shared" si="124"/>
        <v>0</v>
      </c>
      <c r="AL359" s="14">
        <f t="shared" si="125"/>
        <v>0</v>
      </c>
      <c r="AM359" s="14">
        <f t="shared" si="126"/>
        <v>0</v>
      </c>
      <c r="AN359" s="14">
        <f t="shared" si="127"/>
        <v>0</v>
      </c>
      <c r="AO359" s="5" t="str">
        <f t="shared" si="128"/>
        <v>3万～10万人未満の市町村平均</v>
      </c>
    </row>
    <row r="360" spans="1:41" s="5" customFormat="1" ht="18" customHeight="1" x14ac:dyDescent="0.3">
      <c r="A360" s="5" t="str">
        <f t="shared" si="111"/>
        <v>07210</v>
      </c>
      <c r="B360" s="22">
        <v>7</v>
      </c>
      <c r="C360" s="23" t="s">
        <v>34</v>
      </c>
      <c r="D360" s="23">
        <v>7210</v>
      </c>
      <c r="E360" s="24" t="s">
        <v>522</v>
      </c>
      <c r="F360" s="25">
        <v>157.80406021592415</v>
      </c>
      <c r="G360" s="26">
        <v>5.8707607531343831</v>
      </c>
      <c r="H360" s="26">
        <v>9.9548818539075725</v>
      </c>
      <c r="I360" s="26">
        <f t="shared" si="112"/>
        <v>173.62970282296612</v>
      </c>
      <c r="J360" s="26">
        <v>64.385796713215967</v>
      </c>
      <c r="K360" s="26">
        <v>77.109657115940109</v>
      </c>
      <c r="L360" s="26">
        <f t="shared" si="113"/>
        <v>141.49545382915608</v>
      </c>
      <c r="M360" s="26">
        <v>60.965295356018004</v>
      </c>
      <c r="N360" s="26">
        <v>64.79039756946932</v>
      </c>
      <c r="O360" s="26">
        <v>3.3670594911320513</v>
      </c>
      <c r="P360" s="26">
        <v>0</v>
      </c>
      <c r="Q360" s="26">
        <f t="shared" si="108"/>
        <v>129.12275241661936</v>
      </c>
      <c r="R360" s="27">
        <v>6.6246244585779248</v>
      </c>
      <c r="S360" s="143">
        <f t="shared" si="114"/>
        <v>450.87253352731949</v>
      </c>
      <c r="T360" s="140" t="str">
        <f t="shared" si="115"/>
        <v>07210</v>
      </c>
      <c r="U360" s="5" t="str">
        <f t="shared" si="109"/>
        <v>福島県二本松市</v>
      </c>
      <c r="V360" s="21">
        <f t="shared" si="116"/>
        <v>0.3499970578854576</v>
      </c>
      <c r="W360" s="21">
        <f t="shared" si="116"/>
        <v>1.3020887981810626E-2</v>
      </c>
      <c r="X360" s="21">
        <f t="shared" si="116"/>
        <v>2.2079149013641084E-2</v>
      </c>
      <c r="Y360" s="21">
        <f t="shared" si="117"/>
        <v>0.14280265912297954</v>
      </c>
      <c r="Z360" s="21">
        <f t="shared" si="117"/>
        <v>0.1710231858939969</v>
      </c>
      <c r="AA360" s="21">
        <f t="shared" si="118"/>
        <v>0.13521625475623247</v>
      </c>
      <c r="AB360" s="21">
        <f t="shared" si="118"/>
        <v>0.14370003216339969</v>
      </c>
      <c r="AC360" s="21">
        <f t="shared" si="118"/>
        <v>7.4678744894714965E-3</v>
      </c>
      <c r="AD360" s="21">
        <f t="shared" si="110"/>
        <v>0</v>
      </c>
      <c r="AE360" s="21">
        <f t="shared" si="119"/>
        <v>1.4692898693010588E-2</v>
      </c>
      <c r="AF360" s="137">
        <f>VLOOKUP(T360,人口!$A$2:$E$1748,5,0)</f>
        <v>54252</v>
      </c>
      <c r="AG360" s="14">
        <f t="shared" si="120"/>
        <v>0</v>
      </c>
      <c r="AH360" s="14">
        <f t="shared" si="121"/>
        <v>0</v>
      </c>
      <c r="AI360" s="14">
        <f t="shared" si="122"/>
        <v>0</v>
      </c>
      <c r="AJ360" s="14">
        <f t="shared" si="123"/>
        <v>1</v>
      </c>
      <c r="AK360" s="14">
        <f t="shared" si="124"/>
        <v>0</v>
      </c>
      <c r="AL360" s="14">
        <f t="shared" si="125"/>
        <v>0</v>
      </c>
      <c r="AM360" s="14">
        <f t="shared" si="126"/>
        <v>0</v>
      </c>
      <c r="AN360" s="14">
        <f t="shared" si="127"/>
        <v>0</v>
      </c>
      <c r="AO360" s="5" t="str">
        <f t="shared" si="128"/>
        <v>3万～10万人未満の市町村平均</v>
      </c>
    </row>
    <row r="361" spans="1:41" s="5" customFormat="1" ht="18" customHeight="1" x14ac:dyDescent="0.3">
      <c r="A361" s="5" t="str">
        <f t="shared" si="111"/>
        <v>07211</v>
      </c>
      <c r="B361" s="22">
        <v>7</v>
      </c>
      <c r="C361" s="23" t="s">
        <v>34</v>
      </c>
      <c r="D361" s="23">
        <v>7211</v>
      </c>
      <c r="E361" s="24" t="s">
        <v>576</v>
      </c>
      <c r="F361" s="25">
        <v>85.842762517866902</v>
      </c>
      <c r="G361" s="26">
        <v>4.3477474313678144</v>
      </c>
      <c r="H361" s="26">
        <v>7.7211034866892883</v>
      </c>
      <c r="I361" s="26">
        <f t="shared" si="112"/>
        <v>97.911613435924011</v>
      </c>
      <c r="J361" s="26">
        <v>36.939925398508713</v>
      </c>
      <c r="K361" s="26">
        <v>48.563167291819624</v>
      </c>
      <c r="L361" s="26">
        <f t="shared" si="113"/>
        <v>85.503092690328344</v>
      </c>
      <c r="M361" s="26">
        <v>40.609574856106398</v>
      </c>
      <c r="N361" s="26">
        <v>48.691432006759953</v>
      </c>
      <c r="O361" s="26">
        <v>2.2550088393200611</v>
      </c>
      <c r="P361" s="26">
        <v>0</v>
      </c>
      <c r="Q361" s="26">
        <f t="shared" si="108"/>
        <v>91.556015702186414</v>
      </c>
      <c r="R361" s="27">
        <v>3.7568336300890044</v>
      </c>
      <c r="S361" s="143">
        <f t="shared" si="114"/>
        <v>278.72755545852772</v>
      </c>
      <c r="T361" s="140" t="str">
        <f t="shared" si="115"/>
        <v>07211</v>
      </c>
      <c r="U361" s="5" t="str">
        <f t="shared" si="109"/>
        <v>福島県田村市</v>
      </c>
      <c r="V361" s="21">
        <f t="shared" si="116"/>
        <v>0.3079808968892549</v>
      </c>
      <c r="W361" s="21">
        <f t="shared" si="116"/>
        <v>1.5598556175098813E-2</v>
      </c>
      <c r="X361" s="21">
        <f t="shared" si="116"/>
        <v>2.7701256425786445E-2</v>
      </c>
      <c r="Y361" s="21">
        <f t="shared" si="117"/>
        <v>0.1325305829118322</v>
      </c>
      <c r="Z361" s="21">
        <f t="shared" si="117"/>
        <v>0.17423166938744028</v>
      </c>
      <c r="AA361" s="21">
        <f t="shared" si="118"/>
        <v>0.14569630472774966</v>
      </c>
      <c r="AB361" s="21">
        <f t="shared" si="118"/>
        <v>0.17469184891554371</v>
      </c>
      <c r="AC361" s="21">
        <f t="shared" si="118"/>
        <v>8.0903692338936579E-3</v>
      </c>
      <c r="AD361" s="21">
        <f t="shared" si="110"/>
        <v>0</v>
      </c>
      <c r="AE361" s="21">
        <f t="shared" si="119"/>
        <v>1.3478515333400502E-2</v>
      </c>
      <c r="AF361" s="137">
        <f>VLOOKUP(T361,人口!$A$2:$E$1748,5,0)</f>
        <v>36334</v>
      </c>
      <c r="AG361" s="14">
        <f t="shared" si="120"/>
        <v>0</v>
      </c>
      <c r="AH361" s="14">
        <f t="shared" si="121"/>
        <v>0</v>
      </c>
      <c r="AI361" s="14">
        <f t="shared" si="122"/>
        <v>0</v>
      </c>
      <c r="AJ361" s="14">
        <f t="shared" si="123"/>
        <v>1</v>
      </c>
      <c r="AK361" s="14">
        <f t="shared" si="124"/>
        <v>0</v>
      </c>
      <c r="AL361" s="14">
        <f t="shared" si="125"/>
        <v>0</v>
      </c>
      <c r="AM361" s="14">
        <f t="shared" si="126"/>
        <v>0</v>
      </c>
      <c r="AN361" s="14">
        <f t="shared" si="127"/>
        <v>0</v>
      </c>
      <c r="AO361" s="5" t="str">
        <f t="shared" si="128"/>
        <v>3万～10万人未満の市町村平均</v>
      </c>
    </row>
    <row r="362" spans="1:41" s="5" customFormat="1" ht="18" customHeight="1" x14ac:dyDescent="0.3">
      <c r="A362" s="5" t="str">
        <f t="shared" si="111"/>
        <v>07212</v>
      </c>
      <c r="B362" s="22">
        <v>7</v>
      </c>
      <c r="C362" s="23" t="s">
        <v>34</v>
      </c>
      <c r="D362" s="23">
        <v>7212</v>
      </c>
      <c r="E362" s="24" t="s">
        <v>627</v>
      </c>
      <c r="F362" s="25">
        <v>76.138915092807196</v>
      </c>
      <c r="G362" s="26">
        <v>6.9273241259268614</v>
      </c>
      <c r="H362" s="26">
        <v>6.8955766988042697</v>
      </c>
      <c r="I362" s="26">
        <f t="shared" si="112"/>
        <v>89.961815917538331</v>
      </c>
      <c r="J362" s="26">
        <v>74.748706080187048</v>
      </c>
      <c r="K362" s="26">
        <v>92.589118748366573</v>
      </c>
      <c r="L362" s="26">
        <f t="shared" si="113"/>
        <v>167.33782482855361</v>
      </c>
      <c r="M362" s="26">
        <v>68.891754663982653</v>
      </c>
      <c r="N362" s="26">
        <v>81.673622363117616</v>
      </c>
      <c r="O362" s="26">
        <v>3.7132487162580299</v>
      </c>
      <c r="P362" s="26">
        <v>0</v>
      </c>
      <c r="Q362" s="26">
        <f t="shared" si="108"/>
        <v>154.2786257433583</v>
      </c>
      <c r="R362" s="27">
        <v>10.29194749635</v>
      </c>
      <c r="S362" s="143">
        <f t="shared" si="114"/>
        <v>421.87021398580026</v>
      </c>
      <c r="T362" s="140" t="str">
        <f t="shared" si="115"/>
        <v>07212</v>
      </c>
      <c r="U362" s="5" t="str">
        <f t="shared" si="109"/>
        <v>福島県南相馬市</v>
      </c>
      <c r="V362" s="21">
        <f t="shared" si="116"/>
        <v>0.180479475840335</v>
      </c>
      <c r="W362" s="21">
        <f t="shared" si="116"/>
        <v>1.6420510138599232E-2</v>
      </c>
      <c r="X362" s="21">
        <f t="shared" si="116"/>
        <v>1.6345256124283683E-2</v>
      </c>
      <c r="Y362" s="21">
        <f t="shared" si="117"/>
        <v>0.17718412820371104</v>
      </c>
      <c r="Z362" s="21">
        <f t="shared" si="117"/>
        <v>0.21947299353891581</v>
      </c>
      <c r="AA362" s="21">
        <f t="shared" si="118"/>
        <v>0.16330082660517362</v>
      </c>
      <c r="AB362" s="21">
        <f t="shared" si="118"/>
        <v>0.19359893079786542</v>
      </c>
      <c r="AC362" s="21">
        <f t="shared" si="118"/>
        <v>8.8018745888113689E-3</v>
      </c>
      <c r="AD362" s="21">
        <f t="shared" si="110"/>
        <v>0</v>
      </c>
      <c r="AE362" s="21">
        <f t="shared" si="119"/>
        <v>2.43960041623048E-2</v>
      </c>
      <c r="AF362" s="137">
        <f>VLOOKUP(T362,人口!$A$2:$E$1748,5,0)</f>
        <v>59830</v>
      </c>
      <c r="AG362" s="14">
        <f t="shared" si="120"/>
        <v>0</v>
      </c>
      <c r="AH362" s="14">
        <f t="shared" si="121"/>
        <v>0</v>
      </c>
      <c r="AI362" s="14">
        <f t="shared" si="122"/>
        <v>0</v>
      </c>
      <c r="AJ362" s="14">
        <f t="shared" si="123"/>
        <v>1</v>
      </c>
      <c r="AK362" s="14">
        <f t="shared" si="124"/>
        <v>0</v>
      </c>
      <c r="AL362" s="14">
        <f t="shared" si="125"/>
        <v>0</v>
      </c>
      <c r="AM362" s="14">
        <f t="shared" si="126"/>
        <v>0</v>
      </c>
      <c r="AN362" s="14">
        <f t="shared" si="127"/>
        <v>0</v>
      </c>
      <c r="AO362" s="5" t="str">
        <f t="shared" si="128"/>
        <v>3万～10万人未満の市町村平均</v>
      </c>
    </row>
    <row r="363" spans="1:41" s="5" customFormat="1" ht="18" customHeight="1" x14ac:dyDescent="0.3">
      <c r="A363" s="5" t="str">
        <f t="shared" si="111"/>
        <v>07213</v>
      </c>
      <c r="B363" s="22">
        <v>7</v>
      </c>
      <c r="C363" s="23" t="s">
        <v>34</v>
      </c>
      <c r="D363" s="23">
        <v>7213</v>
      </c>
      <c r="E363" s="24" t="s">
        <v>680</v>
      </c>
      <c r="F363" s="25">
        <v>148.22687905567204</v>
      </c>
      <c r="G363" s="26">
        <v>4.6493127472161806</v>
      </c>
      <c r="H363" s="26">
        <v>9.7120798574708029</v>
      </c>
      <c r="I363" s="26">
        <f t="shared" si="112"/>
        <v>162.58827166035903</v>
      </c>
      <c r="J363" s="26">
        <v>64.883578385865235</v>
      </c>
      <c r="K363" s="26">
        <v>87.315516234841695</v>
      </c>
      <c r="L363" s="26">
        <f t="shared" si="113"/>
        <v>152.19909462070694</v>
      </c>
      <c r="M363" s="26">
        <v>64.552893605044559</v>
      </c>
      <c r="N363" s="26">
        <v>61.330996421953465</v>
      </c>
      <c r="O363" s="26">
        <v>3.7255993178715237</v>
      </c>
      <c r="P363" s="26">
        <v>0</v>
      </c>
      <c r="Q363" s="26">
        <f t="shared" si="108"/>
        <v>129.60948934486953</v>
      </c>
      <c r="R363" s="27">
        <v>11.457307687748912</v>
      </c>
      <c r="S363" s="143">
        <f t="shared" si="114"/>
        <v>455.85416331368441</v>
      </c>
      <c r="T363" s="140" t="str">
        <f t="shared" si="115"/>
        <v>07213</v>
      </c>
      <c r="U363" s="5" t="str">
        <f t="shared" si="109"/>
        <v>福島県伊達市</v>
      </c>
      <c r="V363" s="21">
        <f t="shared" si="116"/>
        <v>0.3251629380286552</v>
      </c>
      <c r="W363" s="21">
        <f t="shared" si="116"/>
        <v>1.0199123143725407E-2</v>
      </c>
      <c r="X363" s="21">
        <f t="shared" si="116"/>
        <v>2.1305234522532336E-2</v>
      </c>
      <c r="Y363" s="21">
        <f t="shared" si="117"/>
        <v>0.14233406998899614</v>
      </c>
      <c r="Z363" s="21">
        <f t="shared" si="117"/>
        <v>0.19154265390520905</v>
      </c>
      <c r="AA363" s="21">
        <f t="shared" si="118"/>
        <v>0.14160865206494588</v>
      </c>
      <c r="AB363" s="21">
        <f t="shared" si="118"/>
        <v>0.13454082765445777</v>
      </c>
      <c r="AC363" s="21">
        <f t="shared" si="118"/>
        <v>8.1727877415651625E-3</v>
      </c>
      <c r="AD363" s="21">
        <f t="shared" si="110"/>
        <v>0</v>
      </c>
      <c r="AE363" s="21">
        <f t="shared" si="119"/>
        <v>2.5133712949913015E-2</v>
      </c>
      <c r="AF363" s="137">
        <f>VLOOKUP(T363,人口!$A$2:$E$1748,5,0)</f>
        <v>60029</v>
      </c>
      <c r="AG363" s="14">
        <f t="shared" si="120"/>
        <v>0</v>
      </c>
      <c r="AH363" s="14">
        <f t="shared" si="121"/>
        <v>0</v>
      </c>
      <c r="AI363" s="14">
        <f t="shared" si="122"/>
        <v>0</v>
      </c>
      <c r="AJ363" s="14">
        <f t="shared" si="123"/>
        <v>1</v>
      </c>
      <c r="AK363" s="14">
        <f t="shared" si="124"/>
        <v>0</v>
      </c>
      <c r="AL363" s="14">
        <f t="shared" si="125"/>
        <v>0</v>
      </c>
      <c r="AM363" s="14">
        <f t="shared" si="126"/>
        <v>0</v>
      </c>
      <c r="AN363" s="14">
        <f t="shared" si="127"/>
        <v>0</v>
      </c>
      <c r="AO363" s="5" t="str">
        <f t="shared" si="128"/>
        <v>3万～10万人未満の市町村平均</v>
      </c>
    </row>
    <row r="364" spans="1:41" s="5" customFormat="1" ht="18" customHeight="1" x14ac:dyDescent="0.3">
      <c r="A364" s="5" t="str">
        <f t="shared" si="111"/>
        <v>07214</v>
      </c>
      <c r="B364" s="22">
        <v>7</v>
      </c>
      <c r="C364" s="23" t="s">
        <v>34</v>
      </c>
      <c r="D364" s="23">
        <v>7214</v>
      </c>
      <c r="E364" s="24" t="s">
        <v>733</v>
      </c>
      <c r="F364" s="25">
        <v>191.2878561949247</v>
      </c>
      <c r="G364" s="26">
        <v>3.117621286864046</v>
      </c>
      <c r="H364" s="26">
        <v>2.9621843565285948</v>
      </c>
      <c r="I364" s="26">
        <f t="shared" si="112"/>
        <v>197.36766183831733</v>
      </c>
      <c r="J364" s="26">
        <v>44.592187293507884</v>
      </c>
      <c r="K364" s="26">
        <v>41.847474200050854</v>
      </c>
      <c r="L364" s="26">
        <f t="shared" si="113"/>
        <v>86.439661493558731</v>
      </c>
      <c r="M364" s="26">
        <v>34.486464623628486</v>
      </c>
      <c r="N364" s="26">
        <v>37.77916246216197</v>
      </c>
      <c r="O364" s="26">
        <v>1.8849252341880767</v>
      </c>
      <c r="P364" s="26">
        <v>0</v>
      </c>
      <c r="Q364" s="26">
        <f t="shared" si="108"/>
        <v>74.15055231997853</v>
      </c>
      <c r="R364" s="27">
        <v>3.7157278376880289</v>
      </c>
      <c r="S364" s="143">
        <f t="shared" si="114"/>
        <v>361.67360348954264</v>
      </c>
      <c r="T364" s="140" t="str">
        <f t="shared" si="115"/>
        <v>07214</v>
      </c>
      <c r="U364" s="5" t="str">
        <f t="shared" si="109"/>
        <v>福島県本宮市</v>
      </c>
      <c r="V364" s="21">
        <f t="shared" si="116"/>
        <v>0.52889637051009053</v>
      </c>
      <c r="W364" s="21">
        <f t="shared" si="116"/>
        <v>8.619985690921976E-3</v>
      </c>
      <c r="X364" s="21">
        <f t="shared" si="116"/>
        <v>8.1902144031206388E-3</v>
      </c>
      <c r="Y364" s="21">
        <f t="shared" si="117"/>
        <v>0.12329400559860657</v>
      </c>
      <c r="Z364" s="21">
        <f t="shared" si="117"/>
        <v>0.11570508269415582</v>
      </c>
      <c r="AA364" s="21">
        <f t="shared" si="118"/>
        <v>9.5352451190498955E-2</v>
      </c>
      <c r="AB364" s="21">
        <f t="shared" si="118"/>
        <v>0.10445651022816298</v>
      </c>
      <c r="AC364" s="21">
        <f t="shared" si="118"/>
        <v>5.2116748803388326E-3</v>
      </c>
      <c r="AD364" s="21">
        <f t="shared" si="110"/>
        <v>0</v>
      </c>
      <c r="AE364" s="21">
        <f t="shared" si="119"/>
        <v>1.027370480410375E-2</v>
      </c>
      <c r="AF364" s="137">
        <f>VLOOKUP(T364,人口!$A$2:$E$1748,5,0)</f>
        <v>30371</v>
      </c>
      <c r="AG364" s="14">
        <f t="shared" si="120"/>
        <v>0</v>
      </c>
      <c r="AH364" s="14">
        <f t="shared" si="121"/>
        <v>0</v>
      </c>
      <c r="AI364" s="14">
        <f t="shared" si="122"/>
        <v>0</v>
      </c>
      <c r="AJ364" s="14">
        <f t="shared" si="123"/>
        <v>1</v>
      </c>
      <c r="AK364" s="14">
        <f t="shared" si="124"/>
        <v>0</v>
      </c>
      <c r="AL364" s="14">
        <f t="shared" si="125"/>
        <v>0</v>
      </c>
      <c r="AM364" s="14">
        <f t="shared" si="126"/>
        <v>0</v>
      </c>
      <c r="AN364" s="14">
        <f t="shared" si="127"/>
        <v>0</v>
      </c>
      <c r="AO364" s="5" t="str">
        <f t="shared" si="128"/>
        <v>3万～10万人未満の市町村平均</v>
      </c>
    </row>
    <row r="365" spans="1:41" s="5" customFormat="1" ht="18" customHeight="1" x14ac:dyDescent="0.3">
      <c r="A365" s="5" t="str">
        <f t="shared" si="111"/>
        <v>07301</v>
      </c>
      <c r="B365" s="22">
        <v>7</v>
      </c>
      <c r="C365" s="23" t="s">
        <v>34</v>
      </c>
      <c r="D365" s="23">
        <v>7301</v>
      </c>
      <c r="E365" s="24" t="s">
        <v>787</v>
      </c>
      <c r="F365" s="25">
        <v>42.412729533339856</v>
      </c>
      <c r="G365" s="26">
        <v>0.90469594754509897</v>
      </c>
      <c r="H365" s="26">
        <v>0.87408718717237222</v>
      </c>
      <c r="I365" s="26">
        <f t="shared" si="112"/>
        <v>44.191512668057328</v>
      </c>
      <c r="J365" s="26">
        <v>12.648179773224532</v>
      </c>
      <c r="K365" s="26">
        <v>17.638762152509749</v>
      </c>
      <c r="L365" s="26">
        <f t="shared" si="113"/>
        <v>30.286941925734283</v>
      </c>
      <c r="M365" s="26">
        <v>12.104562858849619</v>
      </c>
      <c r="N365" s="26">
        <v>12.235406283912111</v>
      </c>
      <c r="O365" s="26">
        <v>0.72818898859862036</v>
      </c>
      <c r="P365" s="26">
        <v>0</v>
      </c>
      <c r="Q365" s="26">
        <f t="shared" si="108"/>
        <v>25.068158131360352</v>
      </c>
      <c r="R365" s="27">
        <v>2.206442065942503</v>
      </c>
      <c r="S365" s="143">
        <f t="shared" si="114"/>
        <v>101.75305479109446</v>
      </c>
      <c r="T365" s="140" t="str">
        <f t="shared" si="115"/>
        <v>07301</v>
      </c>
      <c r="U365" s="5" t="str">
        <f t="shared" si="109"/>
        <v>福島県桑折町</v>
      </c>
      <c r="V365" s="21">
        <f t="shared" si="116"/>
        <v>0.41682020869462749</v>
      </c>
      <c r="W365" s="21">
        <f t="shared" si="116"/>
        <v>8.8910937308221138E-3</v>
      </c>
      <c r="X365" s="21">
        <f t="shared" si="116"/>
        <v>8.5902795642541566E-3</v>
      </c>
      <c r="Y365" s="21">
        <f t="shared" si="117"/>
        <v>0.1243027032376773</v>
      </c>
      <c r="Z365" s="21">
        <f t="shared" si="117"/>
        <v>0.17334872342381522</v>
      </c>
      <c r="AA365" s="21">
        <f t="shared" si="118"/>
        <v>0.11896019125618451</v>
      </c>
      <c r="AB365" s="21">
        <f t="shared" si="118"/>
        <v>0.12024608311791901</v>
      </c>
      <c r="AC365" s="21">
        <f t="shared" si="118"/>
        <v>7.1564336824446106E-3</v>
      </c>
      <c r="AD365" s="21">
        <f t="shared" si="110"/>
        <v>0</v>
      </c>
      <c r="AE365" s="21">
        <f t="shared" si="119"/>
        <v>2.1684283292255649E-2</v>
      </c>
      <c r="AF365" s="137">
        <f>VLOOKUP(T365,人口!$A$2:$E$1748,5,0)</f>
        <v>11733</v>
      </c>
      <c r="AG365" s="14">
        <f t="shared" si="120"/>
        <v>0</v>
      </c>
      <c r="AH365" s="14">
        <f t="shared" si="121"/>
        <v>0</v>
      </c>
      <c r="AI365" s="14">
        <f t="shared" si="122"/>
        <v>1</v>
      </c>
      <c r="AJ365" s="14">
        <f t="shared" si="123"/>
        <v>0</v>
      </c>
      <c r="AK365" s="14">
        <f t="shared" si="124"/>
        <v>0</v>
      </c>
      <c r="AL365" s="14">
        <f t="shared" si="125"/>
        <v>0</v>
      </c>
      <c r="AM365" s="14">
        <f t="shared" si="126"/>
        <v>0</v>
      </c>
      <c r="AN365" s="14">
        <f t="shared" si="127"/>
        <v>0</v>
      </c>
      <c r="AO365" s="5" t="str">
        <f t="shared" si="128"/>
        <v>1万～3万人未満の市町村平均</v>
      </c>
    </row>
    <row r="366" spans="1:41" s="5" customFormat="1" ht="18" customHeight="1" x14ac:dyDescent="0.3">
      <c r="A366" s="5" t="str">
        <f t="shared" si="111"/>
        <v>07303</v>
      </c>
      <c r="B366" s="22">
        <v>7</v>
      </c>
      <c r="C366" s="23" t="s">
        <v>34</v>
      </c>
      <c r="D366" s="23">
        <v>7303</v>
      </c>
      <c r="E366" s="24" t="s">
        <v>838</v>
      </c>
      <c r="F366" s="25">
        <v>9.7929461546212799</v>
      </c>
      <c r="G366" s="26">
        <v>0.58794388917199469</v>
      </c>
      <c r="H366" s="26">
        <v>1.1168891836091424</v>
      </c>
      <c r="I366" s="26">
        <f t="shared" si="112"/>
        <v>11.497779227402416</v>
      </c>
      <c r="J366" s="26">
        <v>10.52581973256539</v>
      </c>
      <c r="K366" s="26">
        <v>13.147570484627837</v>
      </c>
      <c r="L366" s="26">
        <f t="shared" si="113"/>
        <v>23.673390217193226</v>
      </c>
      <c r="M366" s="26">
        <v>9.3923767823894284</v>
      </c>
      <c r="N366" s="26">
        <v>14.102231937926227</v>
      </c>
      <c r="O366" s="26">
        <v>0.55732865572450452</v>
      </c>
      <c r="P366" s="26">
        <v>0</v>
      </c>
      <c r="Q366" s="26">
        <f t="shared" si="108"/>
        <v>24.051937376040158</v>
      </c>
      <c r="R366" s="27">
        <v>1.5728766567933128</v>
      </c>
      <c r="S366" s="143">
        <f t="shared" si="114"/>
        <v>60.795983477429111</v>
      </c>
      <c r="T366" s="140" t="str">
        <f t="shared" si="115"/>
        <v>07303</v>
      </c>
      <c r="U366" s="5" t="str">
        <f t="shared" si="109"/>
        <v>福島県国見町</v>
      </c>
      <c r="V366" s="21">
        <f t="shared" si="116"/>
        <v>0.16107883439794954</v>
      </c>
      <c r="W366" s="21">
        <f t="shared" si="116"/>
        <v>9.6707686189544499E-3</v>
      </c>
      <c r="X366" s="21">
        <f t="shared" si="116"/>
        <v>1.8371101505805797E-2</v>
      </c>
      <c r="Y366" s="21">
        <f t="shared" si="117"/>
        <v>0.17313347248462829</v>
      </c>
      <c r="Z366" s="21">
        <f t="shared" si="117"/>
        <v>0.2162572218197433</v>
      </c>
      <c r="AA366" s="21">
        <f t="shared" si="118"/>
        <v>0.15449008709393452</v>
      </c>
      <c r="AB366" s="21">
        <f t="shared" si="118"/>
        <v>0.23195992779953578</v>
      </c>
      <c r="AC366" s="21">
        <f t="shared" si="118"/>
        <v>9.1671953284778469E-3</v>
      </c>
      <c r="AD366" s="21">
        <f t="shared" si="110"/>
        <v>0</v>
      </c>
      <c r="AE366" s="21">
        <f t="shared" si="119"/>
        <v>2.5871390950970522E-2</v>
      </c>
      <c r="AF366" s="137">
        <f>VLOOKUP(T366,人口!$A$2:$E$1748,5,0)</f>
        <v>8980</v>
      </c>
      <c r="AG366" s="14">
        <f t="shared" si="120"/>
        <v>0</v>
      </c>
      <c r="AH366" s="14">
        <f t="shared" si="121"/>
        <v>1</v>
      </c>
      <c r="AI366" s="14">
        <f t="shared" si="122"/>
        <v>0</v>
      </c>
      <c r="AJ366" s="14">
        <f t="shared" si="123"/>
        <v>0</v>
      </c>
      <c r="AK366" s="14">
        <f t="shared" si="124"/>
        <v>0</v>
      </c>
      <c r="AL366" s="14">
        <f t="shared" si="125"/>
        <v>0</v>
      </c>
      <c r="AM366" s="14">
        <f t="shared" si="126"/>
        <v>0</v>
      </c>
      <c r="AN366" s="14">
        <f t="shared" si="127"/>
        <v>0</v>
      </c>
      <c r="AO366" s="5" t="str">
        <f t="shared" si="128"/>
        <v>5千～1万人未満の市町村平均</v>
      </c>
    </row>
    <row r="367" spans="1:41" s="5" customFormat="1" ht="18" customHeight="1" x14ac:dyDescent="0.3">
      <c r="A367" s="5" t="str">
        <f t="shared" si="111"/>
        <v>07308</v>
      </c>
      <c r="B367" s="22">
        <v>7</v>
      </c>
      <c r="C367" s="23" t="s">
        <v>34</v>
      </c>
      <c r="D367" s="23">
        <v>7308</v>
      </c>
      <c r="E367" s="24" t="s">
        <v>890</v>
      </c>
      <c r="F367" s="25">
        <v>25.465976930317765</v>
      </c>
      <c r="G367" s="26">
        <v>1.7573230635768109</v>
      </c>
      <c r="H367" s="26">
        <v>1.2625703814712044</v>
      </c>
      <c r="I367" s="26">
        <f t="shared" si="112"/>
        <v>28.485870375365781</v>
      </c>
      <c r="J367" s="26">
        <v>15.25022033480024</v>
      </c>
      <c r="K367" s="26">
        <v>20.894971995406198</v>
      </c>
      <c r="L367" s="26">
        <f t="shared" si="113"/>
        <v>36.145192330206442</v>
      </c>
      <c r="M367" s="26">
        <v>13.95884500619476</v>
      </c>
      <c r="N367" s="26">
        <v>13.447880677756331</v>
      </c>
      <c r="O367" s="26">
        <v>0.80663703100794937</v>
      </c>
      <c r="P367" s="26">
        <v>0</v>
      </c>
      <c r="Q367" s="26">
        <f t="shared" si="108"/>
        <v>28.21336271495904</v>
      </c>
      <c r="R367" s="27">
        <v>2.5953341213552421</v>
      </c>
      <c r="S367" s="143">
        <f t="shared" si="114"/>
        <v>95.439759541886488</v>
      </c>
      <c r="T367" s="140" t="str">
        <f t="shared" si="115"/>
        <v>07308</v>
      </c>
      <c r="U367" s="5" t="str">
        <f t="shared" si="109"/>
        <v>福島県川俣町</v>
      </c>
      <c r="V367" s="21">
        <f t="shared" si="116"/>
        <v>0.26682775661375474</v>
      </c>
      <c r="W367" s="21">
        <f t="shared" si="116"/>
        <v>1.8412903301642948E-2</v>
      </c>
      <c r="X367" s="21">
        <f t="shared" si="116"/>
        <v>1.3228976974916717E-2</v>
      </c>
      <c r="Y367" s="21">
        <f t="shared" si="117"/>
        <v>0.15978896434779094</v>
      </c>
      <c r="Z367" s="21">
        <f t="shared" si="117"/>
        <v>0.21893361944437673</v>
      </c>
      <c r="AA367" s="21">
        <f t="shared" si="118"/>
        <v>0.14625817450921511</v>
      </c>
      <c r="AB367" s="21">
        <f t="shared" si="118"/>
        <v>0.14090438557584944</v>
      </c>
      <c r="AC367" s="21">
        <f t="shared" si="118"/>
        <v>8.4517923649412956E-3</v>
      </c>
      <c r="AD367" s="21">
        <f t="shared" si="110"/>
        <v>0</v>
      </c>
      <c r="AE367" s="21">
        <f t="shared" si="119"/>
        <v>2.7193426867512225E-2</v>
      </c>
      <c r="AF367" s="137">
        <f>VLOOKUP(T367,人口!$A$2:$E$1748,5,0)</f>
        <v>12997</v>
      </c>
      <c r="AG367" s="14">
        <f t="shared" si="120"/>
        <v>0</v>
      </c>
      <c r="AH367" s="14">
        <f t="shared" si="121"/>
        <v>0</v>
      </c>
      <c r="AI367" s="14">
        <f t="shared" si="122"/>
        <v>1</v>
      </c>
      <c r="AJ367" s="14">
        <f t="shared" si="123"/>
        <v>0</v>
      </c>
      <c r="AK367" s="14">
        <f t="shared" si="124"/>
        <v>0</v>
      </c>
      <c r="AL367" s="14">
        <f t="shared" si="125"/>
        <v>0</v>
      </c>
      <c r="AM367" s="14">
        <f t="shared" si="126"/>
        <v>0</v>
      </c>
      <c r="AN367" s="14">
        <f t="shared" si="127"/>
        <v>0</v>
      </c>
      <c r="AO367" s="5" t="str">
        <f t="shared" si="128"/>
        <v>1万～3万人未満の市町村平均</v>
      </c>
    </row>
    <row r="368" spans="1:41" s="5" customFormat="1" ht="18" customHeight="1" x14ac:dyDescent="0.3">
      <c r="A368" s="5" t="str">
        <f t="shared" si="111"/>
        <v>07322</v>
      </c>
      <c r="B368" s="22">
        <v>7</v>
      </c>
      <c r="C368" s="23" t="s">
        <v>34</v>
      </c>
      <c r="D368" s="23">
        <v>7322</v>
      </c>
      <c r="E368" s="24" t="s">
        <v>943</v>
      </c>
      <c r="F368" s="25">
        <v>10.873269268314784</v>
      </c>
      <c r="G368" s="26">
        <v>0.60313063169673264</v>
      </c>
      <c r="H368" s="26">
        <v>3.1078655543906568</v>
      </c>
      <c r="I368" s="26">
        <f t="shared" si="112"/>
        <v>14.584265454402173</v>
      </c>
      <c r="J368" s="26">
        <v>7.9645067623882557</v>
      </c>
      <c r="K368" s="26">
        <v>11.111001077586593</v>
      </c>
      <c r="L368" s="26">
        <f t="shared" si="113"/>
        <v>19.075507839974847</v>
      </c>
      <c r="M368" s="26">
        <v>10.407854902566424</v>
      </c>
      <c r="N368" s="26">
        <v>12.365314254681135</v>
      </c>
      <c r="O368" s="26">
        <v>0.54535043405915595</v>
      </c>
      <c r="P368" s="26">
        <v>0</v>
      </c>
      <c r="Q368" s="26">
        <f t="shared" si="108"/>
        <v>23.318519591306714</v>
      </c>
      <c r="R368" s="27">
        <v>0.94560470031404564</v>
      </c>
      <c r="S368" s="143">
        <f t="shared" si="114"/>
        <v>57.923897585997771</v>
      </c>
      <c r="T368" s="140" t="str">
        <f t="shared" si="115"/>
        <v>07322</v>
      </c>
      <c r="U368" s="5" t="str">
        <f t="shared" si="109"/>
        <v>福島県大玉村</v>
      </c>
      <c r="V368" s="21">
        <f t="shared" si="116"/>
        <v>0.18771646455889102</v>
      </c>
      <c r="W368" s="21">
        <f t="shared" si="116"/>
        <v>1.0412466302035076E-2</v>
      </c>
      <c r="X368" s="21">
        <f t="shared" si="116"/>
        <v>5.3654289229700183E-2</v>
      </c>
      <c r="Y368" s="21">
        <f t="shared" si="117"/>
        <v>0.13749949665530717</v>
      </c>
      <c r="Z368" s="21">
        <f t="shared" si="117"/>
        <v>0.19182067403338049</v>
      </c>
      <c r="AA368" s="21">
        <f t="shared" si="118"/>
        <v>0.17968153622801733</v>
      </c>
      <c r="AB368" s="21">
        <f t="shared" si="118"/>
        <v>0.2134751763954203</v>
      </c>
      <c r="AC368" s="21">
        <f t="shared" si="118"/>
        <v>9.414947142489704E-3</v>
      </c>
      <c r="AD368" s="21">
        <f t="shared" si="110"/>
        <v>0</v>
      </c>
      <c r="AE368" s="21">
        <f t="shared" si="119"/>
        <v>1.6324949454758916E-2</v>
      </c>
      <c r="AF368" s="137">
        <f>VLOOKUP(T368,人口!$A$2:$E$1748,5,0)</f>
        <v>8787</v>
      </c>
      <c r="AG368" s="14">
        <f t="shared" si="120"/>
        <v>0</v>
      </c>
      <c r="AH368" s="14">
        <f t="shared" si="121"/>
        <v>1</v>
      </c>
      <c r="AI368" s="14">
        <f t="shared" si="122"/>
        <v>0</v>
      </c>
      <c r="AJ368" s="14">
        <f t="shared" si="123"/>
        <v>0</v>
      </c>
      <c r="AK368" s="14">
        <f t="shared" si="124"/>
        <v>0</v>
      </c>
      <c r="AL368" s="14">
        <f t="shared" si="125"/>
        <v>0</v>
      </c>
      <c r="AM368" s="14">
        <f t="shared" si="126"/>
        <v>0</v>
      </c>
      <c r="AN368" s="14">
        <f t="shared" si="127"/>
        <v>0</v>
      </c>
      <c r="AO368" s="5" t="str">
        <f t="shared" si="128"/>
        <v>5千～1万人未満の市町村平均</v>
      </c>
    </row>
    <row r="369" spans="1:41" s="5" customFormat="1" ht="18" customHeight="1" x14ac:dyDescent="0.3">
      <c r="A369" s="5" t="str">
        <f t="shared" si="111"/>
        <v>07342</v>
      </c>
      <c r="B369" s="22">
        <v>7</v>
      </c>
      <c r="C369" s="23" t="s">
        <v>34</v>
      </c>
      <c r="D369" s="23">
        <v>7342</v>
      </c>
      <c r="E369" s="24" t="s">
        <v>989</v>
      </c>
      <c r="F369" s="25">
        <v>48.1872032962278</v>
      </c>
      <c r="G369" s="26">
        <v>0.90469594754509897</v>
      </c>
      <c r="H369" s="26">
        <v>1.0197683850344343</v>
      </c>
      <c r="I369" s="26">
        <f t="shared" si="112"/>
        <v>50.111667628807332</v>
      </c>
      <c r="J369" s="26">
        <v>12.200176267840193</v>
      </c>
      <c r="K369" s="26">
        <v>18.240911675872226</v>
      </c>
      <c r="L369" s="26">
        <f t="shared" si="113"/>
        <v>30.441087943712418</v>
      </c>
      <c r="M369" s="26">
        <v>13.527505553893873</v>
      </c>
      <c r="N369" s="26">
        <v>11.239445174682929</v>
      </c>
      <c r="O369" s="26">
        <v>0.78348741089823448</v>
      </c>
      <c r="P369" s="26">
        <v>0</v>
      </c>
      <c r="Q369" s="26">
        <f t="shared" si="108"/>
        <v>25.550438139475038</v>
      </c>
      <c r="R369" s="27">
        <v>1.6170851509746682</v>
      </c>
      <c r="S369" s="143">
        <f t="shared" si="114"/>
        <v>107.72027886296945</v>
      </c>
      <c r="T369" s="140" t="str">
        <f t="shared" si="115"/>
        <v>07342</v>
      </c>
      <c r="U369" s="5" t="str">
        <f t="shared" si="109"/>
        <v>福島県鏡石町</v>
      </c>
      <c r="V369" s="21">
        <f t="shared" si="116"/>
        <v>0.44733641432108207</v>
      </c>
      <c r="W369" s="21">
        <f t="shared" si="116"/>
        <v>8.3985667053086549E-3</v>
      </c>
      <c r="X369" s="21">
        <f t="shared" si="116"/>
        <v>9.466819022365118E-3</v>
      </c>
      <c r="Y369" s="21">
        <f t="shared" si="117"/>
        <v>0.11325793431485626</v>
      </c>
      <c r="Z369" s="21">
        <f t="shared" si="117"/>
        <v>0.16933591212733881</v>
      </c>
      <c r="AA369" s="21">
        <f t="shared" si="118"/>
        <v>0.12557993440679968</v>
      </c>
      <c r="AB369" s="21">
        <f t="shared" si="118"/>
        <v>0.10433917636790176</v>
      </c>
      <c r="AC369" s="21">
        <f t="shared" si="118"/>
        <v>7.2733511198472276E-3</v>
      </c>
      <c r="AD369" s="21">
        <f t="shared" si="110"/>
        <v>0</v>
      </c>
      <c r="AE369" s="21">
        <f t="shared" si="119"/>
        <v>1.5011891614500516E-2</v>
      </c>
      <c r="AF369" s="137">
        <f>VLOOKUP(T369,人口!$A$2:$E$1748,5,0)</f>
        <v>12624</v>
      </c>
      <c r="AG369" s="14">
        <f t="shared" si="120"/>
        <v>0</v>
      </c>
      <c r="AH369" s="14">
        <f t="shared" si="121"/>
        <v>0</v>
      </c>
      <c r="AI369" s="14">
        <f t="shared" si="122"/>
        <v>1</v>
      </c>
      <c r="AJ369" s="14">
        <f t="shared" si="123"/>
        <v>0</v>
      </c>
      <c r="AK369" s="14">
        <f t="shared" si="124"/>
        <v>0</v>
      </c>
      <c r="AL369" s="14">
        <f t="shared" si="125"/>
        <v>0</v>
      </c>
      <c r="AM369" s="14">
        <f t="shared" si="126"/>
        <v>0</v>
      </c>
      <c r="AN369" s="14">
        <f t="shared" si="127"/>
        <v>0</v>
      </c>
      <c r="AO369" s="5" t="str">
        <f t="shared" si="128"/>
        <v>1万～3万人未満の市町村平均</v>
      </c>
    </row>
    <row r="370" spans="1:41" s="5" customFormat="1" ht="18" customHeight="1" x14ac:dyDescent="0.3">
      <c r="A370" s="5" t="str">
        <f t="shared" si="111"/>
        <v>07344</v>
      </c>
      <c r="B370" s="22">
        <v>7</v>
      </c>
      <c r="C370" s="23" t="s">
        <v>34</v>
      </c>
      <c r="D370" s="23">
        <v>7344</v>
      </c>
      <c r="E370" s="24" t="s">
        <v>1035</v>
      </c>
      <c r="F370" s="25">
        <v>7.2075522871868776</v>
      </c>
      <c r="G370" s="26">
        <v>0.62482597816064389</v>
      </c>
      <c r="H370" s="26">
        <v>2.8165031586665328</v>
      </c>
      <c r="I370" s="26">
        <f t="shared" si="112"/>
        <v>10.648881424014053</v>
      </c>
      <c r="J370" s="26">
        <v>5.2312328507504677</v>
      </c>
      <c r="K370" s="26">
        <v>7.6016583140409484</v>
      </c>
      <c r="L370" s="26">
        <f t="shared" si="113"/>
        <v>12.832891164791416</v>
      </c>
      <c r="M370" s="26">
        <v>6.8473148479646362</v>
      </c>
      <c r="N370" s="26">
        <v>8.1649565331493719</v>
      </c>
      <c r="O370" s="26">
        <v>0.3492303280358337</v>
      </c>
      <c r="P370" s="26">
        <v>0</v>
      </c>
      <c r="Q370" s="26">
        <f t="shared" si="108"/>
        <v>15.361501709149842</v>
      </c>
      <c r="R370" s="27">
        <v>0.69225178699110412</v>
      </c>
      <c r="S370" s="143">
        <f t="shared" si="114"/>
        <v>39.535526084946419</v>
      </c>
      <c r="T370" s="140" t="str">
        <f t="shared" si="115"/>
        <v>07344</v>
      </c>
      <c r="U370" s="5" t="str">
        <f t="shared" si="109"/>
        <v>福島県天栄村</v>
      </c>
      <c r="V370" s="21">
        <f t="shared" si="116"/>
        <v>0.18230571339055057</v>
      </c>
      <c r="W370" s="21">
        <f t="shared" si="116"/>
        <v>1.5804165013970896E-2</v>
      </c>
      <c r="X370" s="21">
        <f t="shared" si="116"/>
        <v>7.1239804742068355E-2</v>
      </c>
      <c r="Y370" s="21">
        <f t="shared" si="117"/>
        <v>0.13231726927094861</v>
      </c>
      <c r="Z370" s="21">
        <f t="shared" si="117"/>
        <v>0.19227411563230373</v>
      </c>
      <c r="AA370" s="21">
        <f t="shared" si="118"/>
        <v>0.17319397326982391</v>
      </c>
      <c r="AB370" s="21">
        <f t="shared" si="118"/>
        <v>0.2065220155564913</v>
      </c>
      <c r="AC370" s="21">
        <f t="shared" si="118"/>
        <v>8.8333294790481354E-3</v>
      </c>
      <c r="AD370" s="21">
        <f t="shared" si="110"/>
        <v>0</v>
      </c>
      <c r="AE370" s="21">
        <f t="shared" si="119"/>
        <v>1.7509613644794433E-2</v>
      </c>
      <c r="AF370" s="137">
        <f>VLOOKUP(T370,人口!$A$2:$E$1748,5,0)</f>
        <v>5627</v>
      </c>
      <c r="AG370" s="14">
        <f t="shared" si="120"/>
        <v>0</v>
      </c>
      <c r="AH370" s="14">
        <f t="shared" si="121"/>
        <v>1</v>
      </c>
      <c r="AI370" s="14">
        <f t="shared" si="122"/>
        <v>0</v>
      </c>
      <c r="AJ370" s="14">
        <f t="shared" si="123"/>
        <v>0</v>
      </c>
      <c r="AK370" s="14">
        <f t="shared" si="124"/>
        <v>0</v>
      </c>
      <c r="AL370" s="14">
        <f t="shared" si="125"/>
        <v>0</v>
      </c>
      <c r="AM370" s="14">
        <f t="shared" si="126"/>
        <v>0</v>
      </c>
      <c r="AN370" s="14">
        <f t="shared" si="127"/>
        <v>0</v>
      </c>
      <c r="AO370" s="5" t="str">
        <f t="shared" si="128"/>
        <v>5千～1万人未満の市町村平均</v>
      </c>
    </row>
    <row r="371" spans="1:41" s="5" customFormat="1" ht="18" customHeight="1" x14ac:dyDescent="0.3">
      <c r="A371" s="5" t="str">
        <f t="shared" si="111"/>
        <v>07362</v>
      </c>
      <c r="B371" s="22">
        <v>7</v>
      </c>
      <c r="C371" s="23" t="s">
        <v>34</v>
      </c>
      <c r="D371" s="23">
        <v>7362</v>
      </c>
      <c r="E371" s="24" t="s">
        <v>1080</v>
      </c>
      <c r="F371" s="25">
        <v>4.2321204465351041</v>
      </c>
      <c r="G371" s="26">
        <v>1.0044945412790907</v>
      </c>
      <c r="H371" s="26">
        <v>4.0790735401377374</v>
      </c>
      <c r="I371" s="26">
        <f t="shared" si="112"/>
        <v>9.3156885279519308</v>
      </c>
      <c r="J371" s="26">
        <v>6.7472043083641422</v>
      </c>
      <c r="K371" s="26">
        <v>8.5681658292469631</v>
      </c>
      <c r="L371" s="26">
        <f t="shared" si="113"/>
        <v>15.315370137611104</v>
      </c>
      <c r="M371" s="26">
        <v>5.5150966871681693</v>
      </c>
      <c r="N371" s="26">
        <v>7.6068333994750477</v>
      </c>
      <c r="O371" s="26">
        <v>0.34662366839881492</v>
      </c>
      <c r="P371" s="26">
        <v>0</v>
      </c>
      <c r="Q371" s="26">
        <f t="shared" si="108"/>
        <v>13.468553755042032</v>
      </c>
      <c r="R371" s="27">
        <v>0.79331450360570654</v>
      </c>
      <c r="S371" s="143">
        <f t="shared" si="114"/>
        <v>38.892926924210776</v>
      </c>
      <c r="T371" s="140" t="str">
        <f t="shared" si="115"/>
        <v>07362</v>
      </c>
      <c r="U371" s="5" t="str">
        <f t="shared" si="109"/>
        <v>福島県下郷町</v>
      </c>
      <c r="V371" s="21">
        <f t="shared" si="116"/>
        <v>0.10881465554860612</v>
      </c>
      <c r="W371" s="21">
        <f t="shared" si="116"/>
        <v>2.582717786286726E-2</v>
      </c>
      <c r="X371" s="21">
        <f t="shared" si="116"/>
        <v>0.10487957226995229</v>
      </c>
      <c r="Y371" s="21">
        <f t="shared" si="117"/>
        <v>0.17348152587004245</v>
      </c>
      <c r="Z371" s="21">
        <f t="shared" si="117"/>
        <v>0.22030138914315794</v>
      </c>
      <c r="AA371" s="21">
        <f t="shared" si="118"/>
        <v>0.14180204791259954</v>
      </c>
      <c r="AB371" s="21">
        <f t="shared" si="118"/>
        <v>0.19558397891468043</v>
      </c>
      <c r="AC371" s="21">
        <f t="shared" si="118"/>
        <v>8.9122546388516292E-3</v>
      </c>
      <c r="AD371" s="21">
        <f t="shared" si="110"/>
        <v>0</v>
      </c>
      <c r="AE371" s="21">
        <f t="shared" si="119"/>
        <v>2.0397397839242326E-2</v>
      </c>
      <c r="AF371" s="137">
        <f>VLOOKUP(T371,人口!$A$2:$E$1748,5,0)</f>
        <v>5585</v>
      </c>
      <c r="AG371" s="14">
        <f t="shared" si="120"/>
        <v>0</v>
      </c>
      <c r="AH371" s="14">
        <f t="shared" si="121"/>
        <v>1</v>
      </c>
      <c r="AI371" s="14">
        <f t="shared" si="122"/>
        <v>0</v>
      </c>
      <c r="AJ371" s="14">
        <f t="shared" si="123"/>
        <v>0</v>
      </c>
      <c r="AK371" s="14">
        <f t="shared" si="124"/>
        <v>0</v>
      </c>
      <c r="AL371" s="14">
        <f t="shared" si="125"/>
        <v>0</v>
      </c>
      <c r="AM371" s="14">
        <f t="shared" si="126"/>
        <v>0</v>
      </c>
      <c r="AN371" s="14">
        <f t="shared" si="127"/>
        <v>0</v>
      </c>
      <c r="AO371" s="5" t="str">
        <f t="shared" si="128"/>
        <v>5千～1万人未満の市町村平均</v>
      </c>
    </row>
    <row r="372" spans="1:41" s="5" customFormat="1" ht="18" customHeight="1" x14ac:dyDescent="0.3">
      <c r="A372" s="5" t="str">
        <f t="shared" si="111"/>
        <v>07364</v>
      </c>
      <c r="B372" s="22">
        <v>7</v>
      </c>
      <c r="C372" s="23" t="s">
        <v>34</v>
      </c>
      <c r="D372" s="23">
        <v>7364</v>
      </c>
      <c r="E372" s="24" t="s">
        <v>1120</v>
      </c>
      <c r="F372" s="25">
        <v>0</v>
      </c>
      <c r="G372" s="26">
        <v>1.9525811817520122E-2</v>
      </c>
      <c r="H372" s="26">
        <v>0.92264758645972622</v>
      </c>
      <c r="I372" s="26">
        <f t="shared" si="112"/>
        <v>0.94217339827724633</v>
      </c>
      <c r="J372" s="26">
        <v>2.0454301457951658</v>
      </c>
      <c r="K372" s="26">
        <v>0.77474015107783634</v>
      </c>
      <c r="L372" s="26">
        <f t="shared" si="113"/>
        <v>2.8201702968730022</v>
      </c>
      <c r="M372" s="26">
        <v>0.46476428070796688</v>
      </c>
      <c r="N372" s="26">
        <v>0.65916266649467525</v>
      </c>
      <c r="O372" s="26">
        <v>3.4072765255317702E-2</v>
      </c>
      <c r="P372" s="26">
        <v>0</v>
      </c>
      <c r="Q372" s="26">
        <f t="shared" si="108"/>
        <v>1.1579997124579597</v>
      </c>
      <c r="R372" s="27">
        <v>0</v>
      </c>
      <c r="S372" s="143">
        <f t="shared" si="114"/>
        <v>4.9203434076082084</v>
      </c>
      <c r="T372" s="140" t="str">
        <f t="shared" si="115"/>
        <v>07364</v>
      </c>
      <c r="U372" s="5" t="str">
        <f t="shared" si="109"/>
        <v>福島県檜枝岐村</v>
      </c>
      <c r="V372" s="21">
        <f t="shared" si="116"/>
        <v>0</v>
      </c>
      <c r="W372" s="21">
        <f t="shared" si="116"/>
        <v>3.9683839520891634E-3</v>
      </c>
      <c r="X372" s="21">
        <f t="shared" si="116"/>
        <v>0.18751690888750946</v>
      </c>
      <c r="Y372" s="21">
        <f t="shared" si="117"/>
        <v>0.41570881874471738</v>
      </c>
      <c r="Z372" s="21">
        <f t="shared" si="117"/>
        <v>0.15745652018513065</v>
      </c>
      <c r="AA372" s="21">
        <f t="shared" si="118"/>
        <v>9.4457691710971445E-2</v>
      </c>
      <c r="AB372" s="21">
        <f t="shared" si="118"/>
        <v>0.13396680107234546</v>
      </c>
      <c r="AC372" s="21">
        <f t="shared" si="118"/>
        <v>6.9248754472364281E-3</v>
      </c>
      <c r="AD372" s="21">
        <f t="shared" si="110"/>
        <v>0</v>
      </c>
      <c r="AE372" s="21">
        <f t="shared" si="119"/>
        <v>0</v>
      </c>
      <c r="AF372" s="137">
        <f>VLOOKUP(T372,人口!$A$2:$E$1748,5,0)</f>
        <v>549</v>
      </c>
      <c r="AG372" s="14">
        <f t="shared" si="120"/>
        <v>1</v>
      </c>
      <c r="AH372" s="14">
        <f t="shared" si="121"/>
        <v>0</v>
      </c>
      <c r="AI372" s="14">
        <f t="shared" si="122"/>
        <v>0</v>
      </c>
      <c r="AJ372" s="14">
        <f t="shared" si="123"/>
        <v>0</v>
      </c>
      <c r="AK372" s="14">
        <f t="shared" si="124"/>
        <v>0</v>
      </c>
      <c r="AL372" s="14">
        <f t="shared" si="125"/>
        <v>0</v>
      </c>
      <c r="AM372" s="14">
        <f t="shared" si="126"/>
        <v>0</v>
      </c>
      <c r="AN372" s="14">
        <f t="shared" si="127"/>
        <v>0</v>
      </c>
      <c r="AO372" s="5" t="str">
        <f t="shared" si="128"/>
        <v>5千人未満の市町村平均</v>
      </c>
    </row>
    <row r="373" spans="1:41" s="5" customFormat="1" ht="18" customHeight="1" x14ac:dyDescent="0.3">
      <c r="A373" s="5" t="str">
        <f t="shared" si="111"/>
        <v>07367</v>
      </c>
      <c r="B373" s="22">
        <v>7</v>
      </c>
      <c r="C373" s="23" t="s">
        <v>34</v>
      </c>
      <c r="D373" s="23">
        <v>7367</v>
      </c>
      <c r="E373" s="24" t="s">
        <v>1158</v>
      </c>
      <c r="F373" s="25">
        <v>4.1114956015698532</v>
      </c>
      <c r="G373" s="26">
        <v>0.7745238687616316</v>
      </c>
      <c r="H373" s="26">
        <v>5.3902043208962951</v>
      </c>
      <c r="I373" s="26">
        <f t="shared" si="112"/>
        <v>10.27622379122778</v>
      </c>
      <c r="J373" s="26">
        <v>5.009493742024886</v>
      </c>
      <c r="K373" s="26">
        <v>7.2986658787184284</v>
      </c>
      <c r="L373" s="26">
        <f t="shared" si="113"/>
        <v>12.308159620743314</v>
      </c>
      <c r="M373" s="26">
        <v>3.9504963860177189</v>
      </c>
      <c r="N373" s="26">
        <v>6.7311574483653338</v>
      </c>
      <c r="O373" s="26">
        <v>0.26532071305370342</v>
      </c>
      <c r="P373" s="26">
        <v>0</v>
      </c>
      <c r="Q373" s="26">
        <f t="shared" si="108"/>
        <v>10.946974547436756</v>
      </c>
      <c r="R373" s="27">
        <v>0.58456266481373387</v>
      </c>
      <c r="S373" s="143">
        <f t="shared" si="114"/>
        <v>34.115920624221587</v>
      </c>
      <c r="T373" s="140" t="str">
        <f t="shared" si="115"/>
        <v>07367</v>
      </c>
      <c r="U373" s="5" t="str">
        <f t="shared" si="109"/>
        <v>福島県只見町</v>
      </c>
      <c r="V373" s="21">
        <f t="shared" si="116"/>
        <v>0.12051545220945255</v>
      </c>
      <c r="W373" s="21">
        <f t="shared" si="116"/>
        <v>2.2702710482088995E-2</v>
      </c>
      <c r="X373" s="21">
        <f t="shared" si="116"/>
        <v>0.15799674234994449</v>
      </c>
      <c r="Y373" s="21">
        <f t="shared" si="117"/>
        <v>0.14683741931525807</v>
      </c>
      <c r="Z373" s="21">
        <f t="shared" si="117"/>
        <v>0.21393723942294932</v>
      </c>
      <c r="AA373" s="21">
        <f t="shared" si="118"/>
        <v>0.11579627088277809</v>
      </c>
      <c r="AB373" s="21">
        <f t="shared" si="118"/>
        <v>0.19730252988061983</v>
      </c>
      <c r="AC373" s="21">
        <f t="shared" si="118"/>
        <v>7.777035126096855E-3</v>
      </c>
      <c r="AD373" s="21">
        <f t="shared" si="110"/>
        <v>0</v>
      </c>
      <c r="AE373" s="21">
        <f t="shared" si="119"/>
        <v>1.7134600330811729E-2</v>
      </c>
      <c r="AF373" s="137">
        <f>VLOOKUP(T373,人口!$A$2:$E$1748,5,0)</f>
        <v>4275</v>
      </c>
      <c r="AG373" s="14">
        <f t="shared" si="120"/>
        <v>1</v>
      </c>
      <c r="AH373" s="14">
        <f t="shared" si="121"/>
        <v>0</v>
      </c>
      <c r="AI373" s="14">
        <f t="shared" si="122"/>
        <v>0</v>
      </c>
      <c r="AJ373" s="14">
        <f t="shared" si="123"/>
        <v>0</v>
      </c>
      <c r="AK373" s="14">
        <f t="shared" si="124"/>
        <v>0</v>
      </c>
      <c r="AL373" s="14">
        <f t="shared" si="125"/>
        <v>0</v>
      </c>
      <c r="AM373" s="14">
        <f t="shared" si="126"/>
        <v>0</v>
      </c>
      <c r="AN373" s="14">
        <f t="shared" si="127"/>
        <v>0</v>
      </c>
      <c r="AO373" s="5" t="str">
        <f t="shared" si="128"/>
        <v>5千人未満の市町村平均</v>
      </c>
    </row>
    <row r="374" spans="1:41" s="5" customFormat="1" ht="18" customHeight="1" x14ac:dyDescent="0.3">
      <c r="A374" s="5" t="str">
        <f t="shared" si="111"/>
        <v>07368</v>
      </c>
      <c r="B374" s="22">
        <v>7</v>
      </c>
      <c r="C374" s="23" t="s">
        <v>34</v>
      </c>
      <c r="D374" s="23">
        <v>7368</v>
      </c>
      <c r="E374" s="24" t="s">
        <v>1196</v>
      </c>
      <c r="F374" s="25">
        <v>7.8688679238907273</v>
      </c>
      <c r="G374" s="26">
        <v>2.0653969833643506</v>
      </c>
      <c r="H374" s="26">
        <v>10.003442253194926</v>
      </c>
      <c r="I374" s="26">
        <f t="shared" si="112"/>
        <v>19.937707160450003</v>
      </c>
      <c r="J374" s="26">
        <v>24.499908870210238</v>
      </c>
      <c r="K374" s="26">
        <v>25.455199914374258</v>
      </c>
      <c r="L374" s="26">
        <f t="shared" si="113"/>
        <v>49.955108784584496</v>
      </c>
      <c r="M374" s="26">
        <v>15.260821655575299</v>
      </c>
      <c r="N374" s="26">
        <v>21.405946738940219</v>
      </c>
      <c r="O374" s="26">
        <v>0.95068600761558575</v>
      </c>
      <c r="P374" s="26">
        <v>0</v>
      </c>
      <c r="Q374" s="26">
        <f t="shared" si="108"/>
        <v>37.617454402131102</v>
      </c>
      <c r="R374" s="27">
        <v>2.3393115135405527</v>
      </c>
      <c r="S374" s="143">
        <f t="shared" si="114"/>
        <v>109.84958186070615</v>
      </c>
      <c r="T374" s="140" t="str">
        <f t="shared" si="115"/>
        <v>07368</v>
      </c>
      <c r="U374" s="5" t="str">
        <f t="shared" si="109"/>
        <v>福島県南会津町</v>
      </c>
      <c r="V374" s="21">
        <f t="shared" si="116"/>
        <v>7.1633116763874252E-2</v>
      </c>
      <c r="W374" s="21">
        <f t="shared" si="116"/>
        <v>1.8802046838770493E-2</v>
      </c>
      <c r="X374" s="21">
        <f t="shared" si="116"/>
        <v>9.1064909704250921E-2</v>
      </c>
      <c r="Y374" s="21">
        <f t="shared" si="117"/>
        <v>0.22303142583899085</v>
      </c>
      <c r="Z374" s="21">
        <f t="shared" si="117"/>
        <v>0.23172778160095786</v>
      </c>
      <c r="AA374" s="21">
        <f t="shared" si="118"/>
        <v>0.13892471320397612</v>
      </c>
      <c r="AB374" s="21">
        <f t="shared" si="118"/>
        <v>0.19486598288634227</v>
      </c>
      <c r="AC374" s="21">
        <f t="shared" si="118"/>
        <v>8.6544344685908336E-3</v>
      </c>
      <c r="AD374" s="21">
        <f t="shared" si="110"/>
        <v>0</v>
      </c>
      <c r="AE374" s="21">
        <f t="shared" si="119"/>
        <v>2.1295588694246439E-2</v>
      </c>
      <c r="AF374" s="137">
        <f>VLOOKUP(T374,人口!$A$2:$E$1748,5,0)</f>
        <v>15318</v>
      </c>
      <c r="AG374" s="14">
        <f t="shared" si="120"/>
        <v>0</v>
      </c>
      <c r="AH374" s="14">
        <f t="shared" si="121"/>
        <v>0</v>
      </c>
      <c r="AI374" s="14">
        <f t="shared" si="122"/>
        <v>1</v>
      </c>
      <c r="AJ374" s="14">
        <f t="shared" si="123"/>
        <v>0</v>
      </c>
      <c r="AK374" s="14">
        <f t="shared" si="124"/>
        <v>0</v>
      </c>
      <c r="AL374" s="14">
        <f t="shared" si="125"/>
        <v>0</v>
      </c>
      <c r="AM374" s="14">
        <f t="shared" si="126"/>
        <v>0</v>
      </c>
      <c r="AN374" s="14">
        <f t="shared" si="127"/>
        <v>0</v>
      </c>
      <c r="AO374" s="5" t="str">
        <f t="shared" si="128"/>
        <v>1万～3万人未満の市町村平均</v>
      </c>
    </row>
    <row r="375" spans="1:41" s="5" customFormat="1" ht="18" customHeight="1" x14ac:dyDescent="0.3">
      <c r="A375" s="5" t="str">
        <f t="shared" si="111"/>
        <v>07402</v>
      </c>
      <c r="B375" s="22">
        <v>7</v>
      </c>
      <c r="C375" s="23" t="s">
        <v>34</v>
      </c>
      <c r="D375" s="23">
        <v>7402</v>
      </c>
      <c r="E375" s="24" t="s">
        <v>1238</v>
      </c>
      <c r="F375" s="25">
        <v>1.0251198434360345</v>
      </c>
      <c r="G375" s="26">
        <v>0.17139323706489884</v>
      </c>
      <c r="H375" s="26">
        <v>0.19424159714941605</v>
      </c>
      <c r="I375" s="26">
        <f t="shared" si="112"/>
        <v>1.3907546776503494</v>
      </c>
      <c r="J375" s="26">
        <v>6.0684111183878704</v>
      </c>
      <c r="K375" s="26">
        <v>4.2188820108199012</v>
      </c>
      <c r="L375" s="26">
        <f t="shared" si="113"/>
        <v>10.287293129207772</v>
      </c>
      <c r="M375" s="26">
        <v>3.1085090418584227</v>
      </c>
      <c r="N375" s="26">
        <v>3.8298794345238067</v>
      </c>
      <c r="O375" s="26">
        <v>0.16893636980869725</v>
      </c>
      <c r="P375" s="26">
        <v>0</v>
      </c>
      <c r="Q375" s="26">
        <f t="shared" si="108"/>
        <v>7.1073248461909264</v>
      </c>
      <c r="R375" s="27">
        <v>1.1901249733102139</v>
      </c>
      <c r="S375" s="143">
        <f t="shared" si="114"/>
        <v>19.975497626359264</v>
      </c>
      <c r="T375" s="140" t="str">
        <f t="shared" si="115"/>
        <v>07402</v>
      </c>
      <c r="U375" s="5" t="str">
        <f t="shared" si="109"/>
        <v>福島県北塩原村</v>
      </c>
      <c r="V375" s="21">
        <f t="shared" si="116"/>
        <v>5.1318863870670584E-2</v>
      </c>
      <c r="W375" s="21">
        <f t="shared" si="116"/>
        <v>8.5801735841980614E-3</v>
      </c>
      <c r="X375" s="21">
        <f t="shared" si="116"/>
        <v>9.7239929028400656E-3</v>
      </c>
      <c r="Y375" s="21">
        <f t="shared" si="117"/>
        <v>0.30379273807828033</v>
      </c>
      <c r="Z375" s="21">
        <f t="shared" si="117"/>
        <v>0.21120284909712334</v>
      </c>
      <c r="AA375" s="21">
        <f t="shared" si="118"/>
        <v>0.15561610028460551</v>
      </c>
      <c r="AB375" s="21">
        <f t="shared" si="118"/>
        <v>0.19172886233732545</v>
      </c>
      <c r="AC375" s="21">
        <f t="shared" si="118"/>
        <v>8.4571795390855353E-3</v>
      </c>
      <c r="AD375" s="21">
        <f t="shared" si="110"/>
        <v>0</v>
      </c>
      <c r="AE375" s="21">
        <f t="shared" si="119"/>
        <v>5.957924030587098E-2</v>
      </c>
      <c r="AF375" s="137">
        <f>VLOOKUP(T375,人口!$A$2:$E$1748,5,0)</f>
        <v>2722</v>
      </c>
      <c r="AG375" s="14">
        <f t="shared" si="120"/>
        <v>1</v>
      </c>
      <c r="AH375" s="14">
        <f t="shared" si="121"/>
        <v>0</v>
      </c>
      <c r="AI375" s="14">
        <f t="shared" si="122"/>
        <v>0</v>
      </c>
      <c r="AJ375" s="14">
        <f t="shared" si="123"/>
        <v>0</v>
      </c>
      <c r="AK375" s="14">
        <f t="shared" si="124"/>
        <v>0</v>
      </c>
      <c r="AL375" s="14">
        <f t="shared" si="125"/>
        <v>0</v>
      </c>
      <c r="AM375" s="14">
        <f t="shared" si="126"/>
        <v>0</v>
      </c>
      <c r="AN375" s="14">
        <f t="shared" si="127"/>
        <v>0</v>
      </c>
      <c r="AO375" s="5" t="str">
        <f t="shared" si="128"/>
        <v>5千人未満の市町村平均</v>
      </c>
    </row>
    <row r="376" spans="1:41" s="5" customFormat="1" ht="18" customHeight="1" x14ac:dyDescent="0.3">
      <c r="A376" s="5" t="str">
        <f t="shared" si="111"/>
        <v>07405</v>
      </c>
      <c r="B376" s="22">
        <v>7</v>
      </c>
      <c r="C376" s="23" t="s">
        <v>34</v>
      </c>
      <c r="D376" s="23">
        <v>7405</v>
      </c>
      <c r="E376" s="24" t="s">
        <v>1276</v>
      </c>
      <c r="F376" s="25">
        <v>4.6086181485964017</v>
      </c>
      <c r="G376" s="26">
        <v>0.72245503724824456</v>
      </c>
      <c r="H376" s="26">
        <v>1.6996139750573904</v>
      </c>
      <c r="I376" s="26">
        <f t="shared" si="112"/>
        <v>7.0306871609020369</v>
      </c>
      <c r="J376" s="26">
        <v>6.1724927408508981</v>
      </c>
      <c r="K376" s="26">
        <v>10.079292658577</v>
      </c>
      <c r="L376" s="26">
        <f t="shared" si="113"/>
        <v>16.251785399427899</v>
      </c>
      <c r="M376" s="26">
        <v>5.7729453634513561</v>
      </c>
      <c r="N376" s="26">
        <v>7.5635307425520395</v>
      </c>
      <c r="O376" s="26">
        <v>0.38199976347264203</v>
      </c>
      <c r="P376" s="26">
        <v>0</v>
      </c>
      <c r="Q376" s="26">
        <f t="shared" si="108"/>
        <v>13.718475869476038</v>
      </c>
      <c r="R376" s="27">
        <v>1.6478169419666497</v>
      </c>
      <c r="S376" s="143">
        <f t="shared" si="114"/>
        <v>38.648765371772626</v>
      </c>
      <c r="T376" s="140" t="str">
        <f t="shared" si="115"/>
        <v>07405</v>
      </c>
      <c r="U376" s="5" t="str">
        <f t="shared" si="109"/>
        <v>福島県西会津町</v>
      </c>
      <c r="V376" s="21">
        <f t="shared" si="116"/>
        <v>0.11924360595390029</v>
      </c>
      <c r="W376" s="21">
        <f t="shared" si="116"/>
        <v>1.8692836117758477E-2</v>
      </c>
      <c r="X376" s="21">
        <f t="shared" si="116"/>
        <v>4.397589311607647E-2</v>
      </c>
      <c r="Y376" s="21">
        <f t="shared" si="117"/>
        <v>0.15970737180026501</v>
      </c>
      <c r="Z376" s="21">
        <f t="shared" si="117"/>
        <v>0.2607920993496593</v>
      </c>
      <c r="AA376" s="21">
        <f t="shared" si="118"/>
        <v>0.14936946388635908</v>
      </c>
      <c r="AB376" s="21">
        <f t="shared" si="118"/>
        <v>0.19569915545287025</v>
      </c>
      <c r="AC376" s="21">
        <f t="shared" si="118"/>
        <v>9.8838801135841207E-3</v>
      </c>
      <c r="AD376" s="21">
        <f t="shared" si="110"/>
        <v>0</v>
      </c>
      <c r="AE376" s="21">
        <f t="shared" si="119"/>
        <v>4.2635694209526898E-2</v>
      </c>
      <c r="AF376" s="137">
        <f>VLOOKUP(T376,人口!$A$2:$E$1748,5,0)</f>
        <v>6155</v>
      </c>
      <c r="AG376" s="14">
        <f t="shared" si="120"/>
        <v>0</v>
      </c>
      <c r="AH376" s="14">
        <f t="shared" si="121"/>
        <v>1</v>
      </c>
      <c r="AI376" s="14">
        <f t="shared" si="122"/>
        <v>0</v>
      </c>
      <c r="AJ376" s="14">
        <f t="shared" si="123"/>
        <v>0</v>
      </c>
      <c r="AK376" s="14">
        <f t="shared" si="124"/>
        <v>0</v>
      </c>
      <c r="AL376" s="14">
        <f t="shared" si="125"/>
        <v>0</v>
      </c>
      <c r="AM376" s="14">
        <f t="shared" si="126"/>
        <v>0</v>
      </c>
      <c r="AN376" s="14">
        <f t="shared" si="127"/>
        <v>0</v>
      </c>
      <c r="AO376" s="5" t="str">
        <f t="shared" si="128"/>
        <v>5千～1万人未満の市町村平均</v>
      </c>
    </row>
    <row r="377" spans="1:41" s="5" customFormat="1" ht="18" customHeight="1" x14ac:dyDescent="0.3">
      <c r="A377" s="5" t="str">
        <f t="shared" si="111"/>
        <v>07407</v>
      </c>
      <c r="B377" s="22">
        <v>7</v>
      </c>
      <c r="C377" s="23" t="s">
        <v>34</v>
      </c>
      <c r="D377" s="23">
        <v>7407</v>
      </c>
      <c r="E377" s="24" t="s">
        <v>1310</v>
      </c>
      <c r="F377" s="25">
        <v>37.126544165822217</v>
      </c>
      <c r="G377" s="26">
        <v>0.15403695989376986</v>
      </c>
      <c r="H377" s="26">
        <v>1.8452951729194524</v>
      </c>
      <c r="I377" s="26">
        <f t="shared" si="112"/>
        <v>39.12587629863544</v>
      </c>
      <c r="J377" s="26">
        <v>4.145163746788433</v>
      </c>
      <c r="K377" s="26">
        <v>4.5755693080983111</v>
      </c>
      <c r="L377" s="26">
        <f t="shared" si="113"/>
        <v>8.7207330548867432</v>
      </c>
      <c r="M377" s="26">
        <v>3.5541734206194868</v>
      </c>
      <c r="N377" s="26">
        <v>3.8106338092246914</v>
      </c>
      <c r="O377" s="26">
        <v>0.21368402691085403</v>
      </c>
      <c r="P377" s="26">
        <v>0</v>
      </c>
      <c r="Q377" s="26">
        <f t="shared" si="108"/>
        <v>7.578491256755032</v>
      </c>
      <c r="R377" s="27">
        <v>0.58720774369617212</v>
      </c>
      <c r="S377" s="143">
        <f t="shared" si="114"/>
        <v>56.012308353973381</v>
      </c>
      <c r="T377" s="140" t="str">
        <f t="shared" si="115"/>
        <v>07407</v>
      </c>
      <c r="U377" s="5" t="str">
        <f t="shared" si="109"/>
        <v>福島県磐梯町</v>
      </c>
      <c r="V377" s="21">
        <f t="shared" si="116"/>
        <v>0.66282831857595725</v>
      </c>
      <c r="W377" s="21">
        <f t="shared" si="116"/>
        <v>2.7500555577949655E-3</v>
      </c>
      <c r="X377" s="21">
        <f t="shared" si="116"/>
        <v>3.2944458586816154E-2</v>
      </c>
      <c r="Y377" s="21">
        <f t="shared" si="117"/>
        <v>7.4004515589552289E-2</v>
      </c>
      <c r="Z377" s="21">
        <f t="shared" si="117"/>
        <v>8.1688640274967902E-2</v>
      </c>
      <c r="AA377" s="21">
        <f t="shared" si="118"/>
        <v>6.3453435951231638E-2</v>
      </c>
      <c r="AB377" s="21">
        <f t="shared" si="118"/>
        <v>6.803207939839126E-2</v>
      </c>
      <c r="AC377" s="21">
        <f t="shared" si="118"/>
        <v>3.8149476997174281E-3</v>
      </c>
      <c r="AD377" s="21">
        <f t="shared" si="110"/>
        <v>0</v>
      </c>
      <c r="AE377" s="21">
        <f t="shared" si="119"/>
        <v>1.0483548365571279E-2</v>
      </c>
      <c r="AF377" s="137">
        <f>VLOOKUP(T377,人口!$A$2:$E$1748,5,0)</f>
        <v>3443</v>
      </c>
      <c r="AG377" s="14">
        <f t="shared" si="120"/>
        <v>1</v>
      </c>
      <c r="AH377" s="14">
        <f t="shared" si="121"/>
        <v>0</v>
      </c>
      <c r="AI377" s="14">
        <f t="shared" si="122"/>
        <v>0</v>
      </c>
      <c r="AJ377" s="14">
        <f t="shared" si="123"/>
        <v>0</v>
      </c>
      <c r="AK377" s="14">
        <f t="shared" si="124"/>
        <v>0</v>
      </c>
      <c r="AL377" s="14">
        <f t="shared" si="125"/>
        <v>0</v>
      </c>
      <c r="AM377" s="14">
        <f t="shared" si="126"/>
        <v>0</v>
      </c>
      <c r="AN377" s="14">
        <f t="shared" si="127"/>
        <v>0</v>
      </c>
      <c r="AO377" s="5" t="str">
        <f t="shared" si="128"/>
        <v>5千人未満の市町村平均</v>
      </c>
    </row>
    <row r="378" spans="1:41" s="5" customFormat="1" ht="18" customHeight="1" x14ac:dyDescent="0.3">
      <c r="A378" s="5" t="str">
        <f t="shared" si="111"/>
        <v>07408</v>
      </c>
      <c r="B378" s="22">
        <v>7</v>
      </c>
      <c r="C378" s="23" t="s">
        <v>34</v>
      </c>
      <c r="D378" s="23">
        <v>7408</v>
      </c>
      <c r="E378" s="24" t="s">
        <v>1346</v>
      </c>
      <c r="F378" s="25">
        <v>5.5175750043092346</v>
      </c>
      <c r="G378" s="26">
        <v>1.1737182436975984</v>
      </c>
      <c r="H378" s="26">
        <v>6.2642915080686672</v>
      </c>
      <c r="I378" s="26">
        <f t="shared" si="112"/>
        <v>12.955584756075499</v>
      </c>
      <c r="J378" s="26">
        <v>20.780122189140268</v>
      </c>
      <c r="K378" s="26">
        <v>20.381035459542687</v>
      </c>
      <c r="L378" s="26">
        <f t="shared" si="113"/>
        <v>41.161157648682959</v>
      </c>
      <c r="M378" s="26">
        <v>14.748307620000075</v>
      </c>
      <c r="N378" s="26">
        <v>16.782185260827934</v>
      </c>
      <c r="O378" s="26">
        <v>0.8658454427630915</v>
      </c>
      <c r="P378" s="26">
        <v>1.0350431929242172</v>
      </c>
      <c r="Q378" s="26">
        <f t="shared" si="108"/>
        <v>33.431381516515316</v>
      </c>
      <c r="R378" s="27">
        <v>2.2701481470659246</v>
      </c>
      <c r="S378" s="143">
        <f t="shared" si="114"/>
        <v>89.818272068339695</v>
      </c>
      <c r="T378" s="140" t="str">
        <f t="shared" si="115"/>
        <v>07408</v>
      </c>
      <c r="U378" s="5" t="str">
        <f t="shared" si="109"/>
        <v>福島県猪苗代町</v>
      </c>
      <c r="V378" s="21">
        <f t="shared" si="116"/>
        <v>6.1430429212789774E-2</v>
      </c>
      <c r="W378" s="21">
        <f t="shared" si="116"/>
        <v>1.3067700108999601E-2</v>
      </c>
      <c r="X378" s="21">
        <f t="shared" si="116"/>
        <v>6.9744066143939826E-2</v>
      </c>
      <c r="Y378" s="21">
        <f t="shared" si="117"/>
        <v>0.23135740323894646</v>
      </c>
      <c r="Z378" s="21">
        <f t="shared" si="117"/>
        <v>0.22691413439834876</v>
      </c>
      <c r="AA378" s="21">
        <f t="shared" si="118"/>
        <v>0.16420164049447072</v>
      </c>
      <c r="AB378" s="21">
        <f t="shared" si="118"/>
        <v>0.18684600443057883</v>
      </c>
      <c r="AC378" s="21">
        <f t="shared" si="118"/>
        <v>9.6399699395719723E-3</v>
      </c>
      <c r="AD378" s="21">
        <f t="shared" si="110"/>
        <v>1.1523748665936123E-2</v>
      </c>
      <c r="AE378" s="21">
        <f t="shared" si="119"/>
        <v>2.5274903366417977E-2</v>
      </c>
      <c r="AF378" s="137">
        <f>VLOOKUP(T378,人口!$A$2:$E$1748,5,0)</f>
        <v>13951</v>
      </c>
      <c r="AG378" s="14">
        <f t="shared" si="120"/>
        <v>0</v>
      </c>
      <c r="AH378" s="14">
        <f t="shared" si="121"/>
        <v>0</v>
      </c>
      <c r="AI378" s="14">
        <f t="shared" si="122"/>
        <v>1</v>
      </c>
      <c r="AJ378" s="14">
        <f t="shared" si="123"/>
        <v>0</v>
      </c>
      <c r="AK378" s="14">
        <f t="shared" si="124"/>
        <v>0</v>
      </c>
      <c r="AL378" s="14">
        <f t="shared" si="125"/>
        <v>0</v>
      </c>
      <c r="AM378" s="14">
        <f t="shared" si="126"/>
        <v>0</v>
      </c>
      <c r="AN378" s="14">
        <f t="shared" si="127"/>
        <v>0</v>
      </c>
      <c r="AO378" s="5" t="str">
        <f t="shared" si="128"/>
        <v>1万～3万人未満の市町村平均</v>
      </c>
    </row>
    <row r="379" spans="1:41" s="5" customFormat="1" ht="18" customHeight="1" x14ac:dyDescent="0.3">
      <c r="A379" s="5" t="str">
        <f t="shared" si="111"/>
        <v>07421</v>
      </c>
      <c r="B379" s="22">
        <v>7</v>
      </c>
      <c r="C379" s="23" t="s">
        <v>34</v>
      </c>
      <c r="D379" s="23">
        <v>7421</v>
      </c>
      <c r="E379" s="24" t="s">
        <v>1378</v>
      </c>
      <c r="F379" s="25">
        <v>12.326019046439978</v>
      </c>
      <c r="G379" s="26">
        <v>1.7095933013562064</v>
      </c>
      <c r="H379" s="26">
        <v>5.001721126597463</v>
      </c>
      <c r="I379" s="26">
        <f t="shared" si="112"/>
        <v>19.037333474393648</v>
      </c>
      <c r="J379" s="26">
        <v>20.02439910430002</v>
      </c>
      <c r="K379" s="26">
        <v>22.781962858427466</v>
      </c>
      <c r="L379" s="26">
        <f t="shared" si="113"/>
        <v>42.806361962727486</v>
      </c>
      <c r="M379" s="26">
        <v>16.249241581327514</v>
      </c>
      <c r="N379" s="26">
        <v>18.1197562191164</v>
      </c>
      <c r="O379" s="26">
        <v>0.97861450372650194</v>
      </c>
      <c r="P379" s="26">
        <v>0</v>
      </c>
      <c r="Q379" s="26">
        <f t="shared" si="108"/>
        <v>35.347612304170418</v>
      </c>
      <c r="R379" s="27">
        <v>2.0089782706556152</v>
      </c>
      <c r="S379" s="143">
        <f t="shared" si="114"/>
        <v>99.200286011947171</v>
      </c>
      <c r="T379" s="140" t="str">
        <f t="shared" si="115"/>
        <v>07421</v>
      </c>
      <c r="U379" s="5" t="str">
        <f t="shared" si="109"/>
        <v>福島県会津坂下町</v>
      </c>
      <c r="V379" s="21">
        <f t="shared" si="116"/>
        <v>0.12425386601159089</v>
      </c>
      <c r="W379" s="21">
        <f t="shared" si="116"/>
        <v>1.7233753752991316E-2</v>
      </c>
      <c r="X379" s="21">
        <f t="shared" si="116"/>
        <v>5.0420430501531839E-2</v>
      </c>
      <c r="Y379" s="21">
        <f t="shared" si="117"/>
        <v>0.20185827994375324</v>
      </c>
      <c r="Z379" s="21">
        <f t="shared" si="117"/>
        <v>0.22965622151214085</v>
      </c>
      <c r="AA379" s="21">
        <f t="shared" si="118"/>
        <v>0.16380236624892935</v>
      </c>
      <c r="AB379" s="21">
        <f t="shared" si="118"/>
        <v>0.18265830621631626</v>
      </c>
      <c r="AC379" s="21">
        <f t="shared" si="118"/>
        <v>9.865037119032527E-3</v>
      </c>
      <c r="AD379" s="21">
        <f t="shared" si="110"/>
        <v>0</v>
      </c>
      <c r="AE379" s="21">
        <f t="shared" si="119"/>
        <v>2.0251738693713689E-2</v>
      </c>
      <c r="AF379" s="137">
        <f>VLOOKUP(T379,人口!$A$2:$E$1748,5,0)</f>
        <v>15768</v>
      </c>
      <c r="AG379" s="14">
        <f t="shared" si="120"/>
        <v>0</v>
      </c>
      <c r="AH379" s="14">
        <f t="shared" si="121"/>
        <v>0</v>
      </c>
      <c r="AI379" s="14">
        <f t="shared" si="122"/>
        <v>1</v>
      </c>
      <c r="AJ379" s="14">
        <f t="shared" si="123"/>
        <v>0</v>
      </c>
      <c r="AK379" s="14">
        <f t="shared" si="124"/>
        <v>0</v>
      </c>
      <c r="AL379" s="14">
        <f t="shared" si="125"/>
        <v>0</v>
      </c>
      <c r="AM379" s="14">
        <f t="shared" si="126"/>
        <v>0</v>
      </c>
      <c r="AN379" s="14">
        <f t="shared" si="127"/>
        <v>0</v>
      </c>
      <c r="AO379" s="5" t="str">
        <f t="shared" si="128"/>
        <v>1万～3万人未満の市町村平均</v>
      </c>
    </row>
    <row r="380" spans="1:41" s="5" customFormat="1" ht="18" customHeight="1" x14ac:dyDescent="0.3">
      <c r="A380" s="5" t="str">
        <f t="shared" si="111"/>
        <v>07422</v>
      </c>
      <c r="B380" s="22">
        <v>7</v>
      </c>
      <c r="C380" s="23" t="s">
        <v>34</v>
      </c>
      <c r="D380" s="23">
        <v>7422</v>
      </c>
      <c r="E380" s="24" t="s">
        <v>1408</v>
      </c>
      <c r="F380" s="25">
        <v>6.7925669953752763</v>
      </c>
      <c r="G380" s="26">
        <v>0.12149394019790298</v>
      </c>
      <c r="H380" s="26">
        <v>0.92264758645972622</v>
      </c>
      <c r="I380" s="26">
        <f t="shared" si="112"/>
        <v>7.8367085220329056</v>
      </c>
      <c r="J380" s="26">
        <v>2.4074531804491772</v>
      </c>
      <c r="K380" s="26">
        <v>3.8775361026717454</v>
      </c>
      <c r="L380" s="26">
        <f t="shared" si="113"/>
        <v>6.2849892831209226</v>
      </c>
      <c r="M380" s="26">
        <v>3.4507156184070973</v>
      </c>
      <c r="N380" s="26">
        <v>3.8683706851220356</v>
      </c>
      <c r="O380" s="26">
        <v>0.19823025906281375</v>
      </c>
      <c r="P380" s="26">
        <v>0</v>
      </c>
      <c r="Q380" s="26">
        <f t="shared" si="108"/>
        <v>7.5173165625919465</v>
      </c>
      <c r="R380" s="27">
        <v>0.42405374879918606</v>
      </c>
      <c r="S380" s="143">
        <f t="shared" si="114"/>
        <v>22.063068116544962</v>
      </c>
      <c r="T380" s="140" t="str">
        <f t="shared" si="115"/>
        <v>07422</v>
      </c>
      <c r="U380" s="5" t="str">
        <f t="shared" si="109"/>
        <v>福島県湯川村</v>
      </c>
      <c r="V380" s="21">
        <f t="shared" si="116"/>
        <v>0.30787046296075077</v>
      </c>
      <c r="W380" s="21">
        <f t="shared" si="116"/>
        <v>5.5066656892925701E-3</v>
      </c>
      <c r="X380" s="21">
        <f t="shared" si="116"/>
        <v>4.1818643789067501E-2</v>
      </c>
      <c r="Y380" s="21">
        <f t="shared" si="117"/>
        <v>0.10911688110339661</v>
      </c>
      <c r="Z380" s="21">
        <f t="shared" si="117"/>
        <v>0.17574781903356426</v>
      </c>
      <c r="AA380" s="21">
        <f t="shared" si="118"/>
        <v>0.15640234622760496</v>
      </c>
      <c r="AB380" s="21">
        <f t="shared" si="118"/>
        <v>0.17533240004009995</v>
      </c>
      <c r="AC380" s="21">
        <f t="shared" si="118"/>
        <v>8.9847095615030112E-3</v>
      </c>
      <c r="AD380" s="21">
        <f t="shared" si="110"/>
        <v>0</v>
      </c>
      <c r="AE380" s="21">
        <f t="shared" si="119"/>
        <v>1.9220071594720351E-2</v>
      </c>
      <c r="AF380" s="137">
        <f>VLOOKUP(T380,人口!$A$2:$E$1748,5,0)</f>
        <v>3194</v>
      </c>
      <c r="AG380" s="14">
        <f t="shared" si="120"/>
        <v>1</v>
      </c>
      <c r="AH380" s="14">
        <f t="shared" si="121"/>
        <v>0</v>
      </c>
      <c r="AI380" s="14">
        <f t="shared" si="122"/>
        <v>0</v>
      </c>
      <c r="AJ380" s="14">
        <f t="shared" si="123"/>
        <v>0</v>
      </c>
      <c r="AK380" s="14">
        <f t="shared" si="124"/>
        <v>0</v>
      </c>
      <c r="AL380" s="14">
        <f t="shared" si="125"/>
        <v>0</v>
      </c>
      <c r="AM380" s="14">
        <f t="shared" si="126"/>
        <v>0</v>
      </c>
      <c r="AN380" s="14">
        <f t="shared" si="127"/>
        <v>0</v>
      </c>
      <c r="AO380" s="5" t="str">
        <f t="shared" si="128"/>
        <v>5千人未満の市町村平均</v>
      </c>
    </row>
    <row r="381" spans="1:41" s="5" customFormat="1" ht="18" customHeight="1" x14ac:dyDescent="0.3">
      <c r="A381" s="5" t="str">
        <f t="shared" si="111"/>
        <v>07423</v>
      </c>
      <c r="B381" s="22">
        <v>7</v>
      </c>
      <c r="C381" s="23" t="s">
        <v>34</v>
      </c>
      <c r="D381" s="23">
        <v>7423</v>
      </c>
      <c r="E381" s="24" t="s">
        <v>1435</v>
      </c>
      <c r="F381" s="25">
        <v>4.1260292059075496</v>
      </c>
      <c r="G381" s="26">
        <v>0.29939578120197519</v>
      </c>
      <c r="H381" s="26">
        <v>1.2140099821838504</v>
      </c>
      <c r="I381" s="26">
        <f t="shared" si="112"/>
        <v>5.639434969293375</v>
      </c>
      <c r="J381" s="26">
        <v>4.4257315986452923</v>
      </c>
      <c r="K381" s="26">
        <v>4.8670557015731397</v>
      </c>
      <c r="L381" s="26">
        <f t="shared" si="113"/>
        <v>9.292787300218432</v>
      </c>
      <c r="M381" s="26">
        <v>3.3154246462832027</v>
      </c>
      <c r="N381" s="26">
        <v>4.2147919405060987</v>
      </c>
      <c r="O381" s="26">
        <v>0.20462278150597901</v>
      </c>
      <c r="P381" s="26">
        <v>0</v>
      </c>
      <c r="Q381" s="26">
        <f t="shared" si="108"/>
        <v>7.7348393682952796</v>
      </c>
      <c r="R381" s="27">
        <v>0.44794029630184495</v>
      </c>
      <c r="S381" s="143">
        <f t="shared" si="114"/>
        <v>23.115001934108932</v>
      </c>
      <c r="T381" s="140" t="str">
        <f t="shared" si="115"/>
        <v>07423</v>
      </c>
      <c r="U381" s="5" t="str">
        <f t="shared" si="109"/>
        <v>福島県柳津町</v>
      </c>
      <c r="V381" s="21">
        <f t="shared" si="116"/>
        <v>0.17850005886519538</v>
      </c>
      <c r="W381" s="21">
        <f t="shared" si="116"/>
        <v>1.2952444566322148E-2</v>
      </c>
      <c r="X381" s="21">
        <f t="shared" si="116"/>
        <v>5.2520436106580394E-2</v>
      </c>
      <c r="Y381" s="21">
        <f t="shared" si="117"/>
        <v>0.19146576804367901</v>
      </c>
      <c r="Z381" s="21">
        <f t="shared" si="117"/>
        <v>0.21055830821243501</v>
      </c>
      <c r="AA381" s="21">
        <f t="shared" si="118"/>
        <v>0.14343172696822923</v>
      </c>
      <c r="AB381" s="21">
        <f t="shared" si="118"/>
        <v>0.18234010762883271</v>
      </c>
      <c r="AC381" s="21">
        <f t="shared" si="118"/>
        <v>8.8523800296133135E-3</v>
      </c>
      <c r="AD381" s="21">
        <f t="shared" si="110"/>
        <v>0</v>
      </c>
      <c r="AE381" s="21">
        <f t="shared" si="119"/>
        <v>1.9378769579112855E-2</v>
      </c>
      <c r="AF381" s="137">
        <f>VLOOKUP(T381,人口!$A$2:$E$1748,5,0)</f>
        <v>3297</v>
      </c>
      <c r="AG381" s="14">
        <f t="shared" si="120"/>
        <v>1</v>
      </c>
      <c r="AH381" s="14">
        <f t="shared" si="121"/>
        <v>0</v>
      </c>
      <c r="AI381" s="14">
        <f t="shared" si="122"/>
        <v>0</v>
      </c>
      <c r="AJ381" s="14">
        <f t="shared" si="123"/>
        <v>0</v>
      </c>
      <c r="AK381" s="14">
        <f t="shared" si="124"/>
        <v>0</v>
      </c>
      <c r="AL381" s="14">
        <f t="shared" si="125"/>
        <v>0</v>
      </c>
      <c r="AM381" s="14">
        <f t="shared" si="126"/>
        <v>0</v>
      </c>
      <c r="AN381" s="14">
        <f t="shared" si="127"/>
        <v>0</v>
      </c>
      <c r="AO381" s="5" t="str">
        <f t="shared" si="128"/>
        <v>5千人未満の市町村平均</v>
      </c>
    </row>
    <row r="382" spans="1:41" s="5" customFormat="1" ht="18" customHeight="1" x14ac:dyDescent="0.3">
      <c r="A382" s="5" t="str">
        <f t="shared" si="111"/>
        <v>07444</v>
      </c>
      <c r="B382" s="22">
        <v>7</v>
      </c>
      <c r="C382" s="23" t="s">
        <v>34</v>
      </c>
      <c r="D382" s="23">
        <v>7444</v>
      </c>
      <c r="E382" s="24" t="s">
        <v>1464</v>
      </c>
      <c r="F382" s="25">
        <v>0.12442719411130287</v>
      </c>
      <c r="G382" s="26">
        <v>0.27986996938445508</v>
      </c>
      <c r="H382" s="26">
        <v>0.58272479144824818</v>
      </c>
      <c r="I382" s="26">
        <f t="shared" si="112"/>
        <v>0.98702195494400613</v>
      </c>
      <c r="J382" s="26">
        <v>2.3622003011174262</v>
      </c>
      <c r="K382" s="26">
        <v>2.9033578929006048</v>
      </c>
      <c r="L382" s="26">
        <f t="shared" si="113"/>
        <v>5.2655581940180305</v>
      </c>
      <c r="M382" s="26">
        <v>1.4834257178761137</v>
      </c>
      <c r="N382" s="26">
        <v>2.0304134690565907</v>
      </c>
      <c r="O382" s="26">
        <v>9.8991002882025017E-2</v>
      </c>
      <c r="P382" s="26">
        <v>0</v>
      </c>
      <c r="Q382" s="26">
        <f t="shared" si="108"/>
        <v>3.6128301898147295</v>
      </c>
      <c r="R382" s="27">
        <v>0.25908607420490698</v>
      </c>
      <c r="S382" s="143">
        <f t="shared" si="114"/>
        <v>10.124496412981673</v>
      </c>
      <c r="T382" s="140" t="str">
        <f t="shared" si="115"/>
        <v>07444</v>
      </c>
      <c r="U382" s="5" t="str">
        <f t="shared" si="109"/>
        <v>福島県三島町</v>
      </c>
      <c r="V382" s="21">
        <f t="shared" si="116"/>
        <v>1.2289716844757019E-2</v>
      </c>
      <c r="W382" s="21">
        <f t="shared" si="116"/>
        <v>2.7642853330028801E-2</v>
      </c>
      <c r="X382" s="21">
        <f t="shared" si="116"/>
        <v>5.7555928480657659E-2</v>
      </c>
      <c r="Y382" s="21">
        <f t="shared" si="117"/>
        <v>0.23331533784619676</v>
      </c>
      <c r="Z382" s="21">
        <f t="shared" si="117"/>
        <v>0.28676565969028411</v>
      </c>
      <c r="AA382" s="21">
        <f t="shared" si="118"/>
        <v>0.14651846940002455</v>
      </c>
      <c r="AB382" s="21">
        <f t="shared" si="118"/>
        <v>0.20054463809707965</v>
      </c>
      <c r="AC382" s="21">
        <f t="shared" si="118"/>
        <v>9.7773754707541141E-3</v>
      </c>
      <c r="AD382" s="21">
        <f t="shared" si="110"/>
        <v>0</v>
      </c>
      <c r="AE382" s="21">
        <f t="shared" si="119"/>
        <v>2.5590020840217366E-2</v>
      </c>
      <c r="AF382" s="137">
        <f>VLOOKUP(T382,人口!$A$2:$E$1748,5,0)</f>
        <v>1595</v>
      </c>
      <c r="AG382" s="14">
        <f t="shared" si="120"/>
        <v>1</v>
      </c>
      <c r="AH382" s="14">
        <f t="shared" si="121"/>
        <v>0</v>
      </c>
      <c r="AI382" s="14">
        <f t="shared" si="122"/>
        <v>0</v>
      </c>
      <c r="AJ382" s="14">
        <f t="shared" si="123"/>
        <v>0</v>
      </c>
      <c r="AK382" s="14">
        <f t="shared" si="124"/>
        <v>0</v>
      </c>
      <c r="AL382" s="14">
        <f t="shared" si="125"/>
        <v>0</v>
      </c>
      <c r="AM382" s="14">
        <f t="shared" si="126"/>
        <v>0</v>
      </c>
      <c r="AN382" s="14">
        <f t="shared" si="127"/>
        <v>0</v>
      </c>
      <c r="AO382" s="5" t="str">
        <f t="shared" si="128"/>
        <v>5千人未満の市町村平均</v>
      </c>
    </row>
    <row r="383" spans="1:41" s="5" customFormat="1" ht="18" customHeight="1" x14ac:dyDescent="0.3">
      <c r="A383" s="5" t="str">
        <f t="shared" si="111"/>
        <v>07445</v>
      </c>
      <c r="B383" s="22">
        <v>7</v>
      </c>
      <c r="C383" s="23" t="s">
        <v>34</v>
      </c>
      <c r="D383" s="23">
        <v>7445</v>
      </c>
      <c r="E383" s="24" t="s">
        <v>1119</v>
      </c>
      <c r="F383" s="25">
        <v>0</v>
      </c>
      <c r="G383" s="26">
        <v>0.42739832533905159</v>
      </c>
      <c r="H383" s="26">
        <v>1.6996139750573904</v>
      </c>
      <c r="I383" s="26">
        <f t="shared" si="112"/>
        <v>2.1270123003964421</v>
      </c>
      <c r="J383" s="26">
        <v>2.7604256392368391</v>
      </c>
      <c r="K383" s="26">
        <v>4.0232792994091602</v>
      </c>
      <c r="L383" s="26">
        <f t="shared" si="113"/>
        <v>6.7837049386459993</v>
      </c>
      <c r="M383" s="26">
        <v>1.7142161997345218</v>
      </c>
      <c r="N383" s="26">
        <v>3.1418483300804594</v>
      </c>
      <c r="O383" s="26">
        <v>0.1240025227324677</v>
      </c>
      <c r="P383" s="26">
        <v>0</v>
      </c>
      <c r="Q383" s="26">
        <f t="shared" si="108"/>
        <v>4.9800670525474491</v>
      </c>
      <c r="R383" s="27">
        <v>0.29412482239943666</v>
      </c>
      <c r="S383" s="143">
        <f t="shared" si="114"/>
        <v>14.184909113989328</v>
      </c>
      <c r="T383" s="140" t="str">
        <f t="shared" si="115"/>
        <v>07445</v>
      </c>
      <c r="U383" s="5" t="str">
        <f t="shared" si="109"/>
        <v>福島県金山町</v>
      </c>
      <c r="V383" s="21">
        <f t="shared" si="116"/>
        <v>0</v>
      </c>
      <c r="W383" s="21">
        <f t="shared" si="116"/>
        <v>3.0130494450440026E-2</v>
      </c>
      <c r="X383" s="21">
        <f t="shared" si="116"/>
        <v>0.11981846068941046</v>
      </c>
      <c r="Y383" s="21">
        <f t="shared" si="117"/>
        <v>0.19460298385094862</v>
      </c>
      <c r="Z383" s="21">
        <f t="shared" si="117"/>
        <v>0.28363095364787033</v>
      </c>
      <c r="AA383" s="21">
        <f t="shared" si="118"/>
        <v>0.12084788037478092</v>
      </c>
      <c r="AB383" s="21">
        <f t="shared" si="118"/>
        <v>0.22149231305133502</v>
      </c>
      <c r="AC383" s="21">
        <f t="shared" si="118"/>
        <v>8.741862336655715E-3</v>
      </c>
      <c r="AD383" s="21">
        <f t="shared" si="110"/>
        <v>0</v>
      </c>
      <c r="AE383" s="21">
        <f t="shared" si="119"/>
        <v>2.0735051598558867E-2</v>
      </c>
      <c r="AF383" s="137">
        <f>VLOOKUP(T383,人口!$A$2:$E$1748,5,0)</f>
        <v>1998</v>
      </c>
      <c r="AG383" s="14">
        <f t="shared" si="120"/>
        <v>1</v>
      </c>
      <c r="AH383" s="14">
        <f t="shared" si="121"/>
        <v>0</v>
      </c>
      <c r="AI383" s="14">
        <f t="shared" si="122"/>
        <v>0</v>
      </c>
      <c r="AJ383" s="14">
        <f t="shared" si="123"/>
        <v>0</v>
      </c>
      <c r="AK383" s="14">
        <f t="shared" si="124"/>
        <v>0</v>
      </c>
      <c r="AL383" s="14">
        <f t="shared" si="125"/>
        <v>0</v>
      </c>
      <c r="AM383" s="14">
        <f t="shared" si="126"/>
        <v>0</v>
      </c>
      <c r="AN383" s="14">
        <f t="shared" si="127"/>
        <v>0</v>
      </c>
      <c r="AO383" s="5" t="str">
        <f t="shared" si="128"/>
        <v>5千人未満の市町村平均</v>
      </c>
    </row>
    <row r="384" spans="1:41" s="5" customFormat="1" ht="18" customHeight="1" x14ac:dyDescent="0.3">
      <c r="A384" s="5" t="str">
        <f t="shared" si="111"/>
        <v>07446</v>
      </c>
      <c r="B384" s="22">
        <v>7</v>
      </c>
      <c r="C384" s="23" t="s">
        <v>34</v>
      </c>
      <c r="D384" s="23">
        <v>7446</v>
      </c>
      <c r="E384" s="24" t="s">
        <v>1380</v>
      </c>
      <c r="F384" s="25">
        <v>0</v>
      </c>
      <c r="G384" s="26">
        <v>0.12149394019790298</v>
      </c>
      <c r="H384" s="26">
        <v>1.2625703814712044</v>
      </c>
      <c r="I384" s="26">
        <f t="shared" si="112"/>
        <v>1.3840643216691073</v>
      </c>
      <c r="J384" s="26">
        <v>1.2851817730217414</v>
      </c>
      <c r="K384" s="26">
        <v>2.5351645537745044</v>
      </c>
      <c r="L384" s="26">
        <f t="shared" si="113"/>
        <v>3.8203463267962459</v>
      </c>
      <c r="M384" s="26">
        <v>0.97409499929204035</v>
      </c>
      <c r="N384" s="26">
        <v>2.3094750358937528</v>
      </c>
      <c r="O384" s="26">
        <v>7.7206775915510423E-2</v>
      </c>
      <c r="P384" s="26">
        <v>0</v>
      </c>
      <c r="Q384" s="26">
        <f t="shared" si="108"/>
        <v>3.3607768111013034</v>
      </c>
      <c r="R384" s="27">
        <v>0.19282888185908839</v>
      </c>
      <c r="S384" s="143">
        <f t="shared" si="114"/>
        <v>8.7580163414257441</v>
      </c>
      <c r="T384" s="140" t="str">
        <f t="shared" si="115"/>
        <v>07446</v>
      </c>
      <c r="U384" s="5" t="str">
        <f t="shared" si="109"/>
        <v>福島県昭和村</v>
      </c>
      <c r="V384" s="21">
        <f t="shared" si="116"/>
        <v>0</v>
      </c>
      <c r="W384" s="21">
        <f t="shared" si="116"/>
        <v>1.3872312571881387E-2</v>
      </c>
      <c r="X384" s="21">
        <f t="shared" si="116"/>
        <v>0.14416168367935092</v>
      </c>
      <c r="Y384" s="21">
        <f t="shared" si="117"/>
        <v>0.14674347739485066</v>
      </c>
      <c r="Z384" s="21">
        <f t="shared" si="117"/>
        <v>0.28946789489111607</v>
      </c>
      <c r="AA384" s="21">
        <f t="shared" si="118"/>
        <v>0.11122324523243177</v>
      </c>
      <c r="AB384" s="21">
        <f t="shared" si="118"/>
        <v>0.26369841592665794</v>
      </c>
      <c r="AC384" s="21">
        <f t="shared" si="118"/>
        <v>8.8155551332234315E-3</v>
      </c>
      <c r="AD384" s="21">
        <f t="shared" si="110"/>
        <v>0</v>
      </c>
      <c r="AE384" s="21">
        <f t="shared" si="119"/>
        <v>2.2017415170487931E-2</v>
      </c>
      <c r="AF384" s="137">
        <f>VLOOKUP(T384,人口!$A$2:$E$1748,5,0)</f>
        <v>1244</v>
      </c>
      <c r="AG384" s="14">
        <f t="shared" si="120"/>
        <v>1</v>
      </c>
      <c r="AH384" s="14">
        <f t="shared" si="121"/>
        <v>0</v>
      </c>
      <c r="AI384" s="14">
        <f t="shared" si="122"/>
        <v>0</v>
      </c>
      <c r="AJ384" s="14">
        <f t="shared" si="123"/>
        <v>0</v>
      </c>
      <c r="AK384" s="14">
        <f t="shared" si="124"/>
        <v>0</v>
      </c>
      <c r="AL384" s="14">
        <f t="shared" si="125"/>
        <v>0</v>
      </c>
      <c r="AM384" s="14">
        <f t="shared" si="126"/>
        <v>0</v>
      </c>
      <c r="AN384" s="14">
        <f t="shared" si="127"/>
        <v>0</v>
      </c>
      <c r="AO384" s="5" t="str">
        <f t="shared" si="128"/>
        <v>5千人未満の市町村平均</v>
      </c>
    </row>
    <row r="385" spans="1:41" s="5" customFormat="1" ht="18" customHeight="1" x14ac:dyDescent="0.3">
      <c r="A385" s="5" t="str">
        <f t="shared" si="111"/>
        <v>07447</v>
      </c>
      <c r="B385" s="22">
        <v>7</v>
      </c>
      <c r="C385" s="23" t="s">
        <v>34</v>
      </c>
      <c r="D385" s="23">
        <v>7447</v>
      </c>
      <c r="E385" s="24" t="s">
        <v>1534</v>
      </c>
      <c r="F385" s="25">
        <v>11.97975286981614</v>
      </c>
      <c r="G385" s="26">
        <v>1.5425391335840897</v>
      </c>
      <c r="H385" s="26">
        <v>11.071771037516715</v>
      </c>
      <c r="I385" s="26">
        <f t="shared" si="112"/>
        <v>24.594063040916943</v>
      </c>
      <c r="J385" s="26">
        <v>17.01960791667172</v>
      </c>
      <c r="K385" s="26">
        <v>28.059400719234908</v>
      </c>
      <c r="L385" s="26">
        <f t="shared" si="113"/>
        <v>45.079008635906632</v>
      </c>
      <c r="M385" s="26">
        <v>20.608794200708068</v>
      </c>
      <c r="N385" s="26">
        <v>21.001788607658813</v>
      </c>
      <c r="O385" s="26">
        <v>1.2503898025480615</v>
      </c>
      <c r="P385" s="26">
        <v>0</v>
      </c>
      <c r="Q385" s="26">
        <f t="shared" si="108"/>
        <v>42.860972610914949</v>
      </c>
      <c r="R385" s="27">
        <v>3.2549762226964689</v>
      </c>
      <c r="S385" s="143">
        <f t="shared" si="114"/>
        <v>115.78902051043501</v>
      </c>
      <c r="T385" s="140" t="str">
        <f t="shared" si="115"/>
        <v>07447</v>
      </c>
      <c r="U385" s="5" t="str">
        <f t="shared" si="109"/>
        <v>福島県会津美里町</v>
      </c>
      <c r="V385" s="21">
        <f t="shared" si="116"/>
        <v>0.10346190698397448</v>
      </c>
      <c r="W385" s="21">
        <f t="shared" si="116"/>
        <v>1.3321981020169998E-2</v>
      </c>
      <c r="X385" s="21">
        <f t="shared" si="116"/>
        <v>9.5620215014418544E-2</v>
      </c>
      <c r="Y385" s="21">
        <f t="shared" si="117"/>
        <v>0.14698809819483616</v>
      </c>
      <c r="Z385" s="21">
        <f t="shared" si="117"/>
        <v>0.24233213646285376</v>
      </c>
      <c r="AA385" s="21">
        <f t="shared" si="118"/>
        <v>0.17798573742016227</v>
      </c>
      <c r="AB385" s="21">
        <f t="shared" si="118"/>
        <v>0.18137979330921203</v>
      </c>
      <c r="AC385" s="21">
        <f t="shared" si="118"/>
        <v>1.0798863286311118E-2</v>
      </c>
      <c r="AD385" s="21">
        <f t="shared" si="110"/>
        <v>0</v>
      </c>
      <c r="AE385" s="21">
        <f t="shared" si="119"/>
        <v>2.811126830806145E-2</v>
      </c>
      <c r="AF385" s="137">
        <f>VLOOKUP(T385,人口!$A$2:$E$1748,5,0)</f>
        <v>20147</v>
      </c>
      <c r="AG385" s="14">
        <f t="shared" si="120"/>
        <v>0</v>
      </c>
      <c r="AH385" s="14">
        <f t="shared" si="121"/>
        <v>0</v>
      </c>
      <c r="AI385" s="14">
        <f t="shared" si="122"/>
        <v>1</v>
      </c>
      <c r="AJ385" s="14">
        <f t="shared" si="123"/>
        <v>0</v>
      </c>
      <c r="AK385" s="14">
        <f t="shared" si="124"/>
        <v>0</v>
      </c>
      <c r="AL385" s="14">
        <f t="shared" si="125"/>
        <v>0</v>
      </c>
      <c r="AM385" s="14">
        <f t="shared" si="126"/>
        <v>0</v>
      </c>
      <c r="AN385" s="14">
        <f t="shared" si="127"/>
        <v>0</v>
      </c>
      <c r="AO385" s="5" t="str">
        <f t="shared" si="128"/>
        <v>1万～3万人未満の市町村平均</v>
      </c>
    </row>
    <row r="386" spans="1:41" s="5" customFormat="1" ht="18" customHeight="1" x14ac:dyDescent="0.3">
      <c r="A386" s="5" t="str">
        <f t="shared" si="111"/>
        <v>07461</v>
      </c>
      <c r="B386" s="22">
        <v>7</v>
      </c>
      <c r="C386" s="23" t="s">
        <v>34</v>
      </c>
      <c r="D386" s="23">
        <v>7461</v>
      </c>
      <c r="E386" s="24" t="s">
        <v>1558</v>
      </c>
      <c r="F386" s="25">
        <v>199.34361731431542</v>
      </c>
      <c r="G386" s="26">
        <v>1.3993498469222754</v>
      </c>
      <c r="H386" s="26">
        <v>18.113028934183045</v>
      </c>
      <c r="I386" s="26">
        <f t="shared" si="112"/>
        <v>218.85599609542072</v>
      </c>
      <c r="J386" s="26">
        <v>25.395915880978919</v>
      </c>
      <c r="K386" s="26">
        <v>31.917760085493832</v>
      </c>
      <c r="L386" s="26">
        <f t="shared" si="113"/>
        <v>57.313675966472751</v>
      </c>
      <c r="M386" s="26">
        <v>24.87921394433641</v>
      </c>
      <c r="N386" s="26">
        <v>17.311439956553585</v>
      </c>
      <c r="O386" s="26">
        <v>1.2593269213035547</v>
      </c>
      <c r="P386" s="26">
        <v>0</v>
      </c>
      <c r="Q386" s="26">
        <f t="shared" si="108"/>
        <v>43.449980822193552</v>
      </c>
      <c r="R386" s="27">
        <v>2.3809045013493706</v>
      </c>
      <c r="S386" s="143">
        <f t="shared" si="114"/>
        <v>322.00055738543642</v>
      </c>
      <c r="T386" s="140" t="str">
        <f t="shared" si="115"/>
        <v>07461</v>
      </c>
      <c r="U386" s="5" t="str">
        <f t="shared" si="109"/>
        <v>福島県西郷村</v>
      </c>
      <c r="V386" s="21">
        <f t="shared" si="116"/>
        <v>0.61907848524529119</v>
      </c>
      <c r="W386" s="21">
        <f t="shared" si="116"/>
        <v>4.3457994553942527E-3</v>
      </c>
      <c r="X386" s="21">
        <f t="shared" si="116"/>
        <v>5.6251545280717172E-2</v>
      </c>
      <c r="Y386" s="21">
        <f t="shared" si="117"/>
        <v>7.8869167454824834E-2</v>
      </c>
      <c r="Z386" s="21">
        <f t="shared" si="117"/>
        <v>9.9123306942876188E-2</v>
      </c>
      <c r="AA386" s="21">
        <f t="shared" si="118"/>
        <v>7.7264505833000333E-2</v>
      </c>
      <c r="AB386" s="21">
        <f t="shared" si="118"/>
        <v>5.3762142827074977E-2</v>
      </c>
      <c r="AC386" s="21">
        <f t="shared" si="118"/>
        <v>3.9109464018602103E-3</v>
      </c>
      <c r="AD386" s="21">
        <f t="shared" si="110"/>
        <v>0</v>
      </c>
      <c r="AE386" s="21">
        <f t="shared" si="119"/>
        <v>7.3941005589608809E-3</v>
      </c>
      <c r="AF386" s="137">
        <f>VLOOKUP(T386,人口!$A$2:$E$1748,5,0)</f>
        <v>20291</v>
      </c>
      <c r="AG386" s="14">
        <f t="shared" si="120"/>
        <v>0</v>
      </c>
      <c r="AH386" s="14">
        <f t="shared" si="121"/>
        <v>0</v>
      </c>
      <c r="AI386" s="14">
        <f t="shared" si="122"/>
        <v>1</v>
      </c>
      <c r="AJ386" s="14">
        <f t="shared" si="123"/>
        <v>0</v>
      </c>
      <c r="AK386" s="14">
        <f t="shared" si="124"/>
        <v>0</v>
      </c>
      <c r="AL386" s="14">
        <f t="shared" si="125"/>
        <v>0</v>
      </c>
      <c r="AM386" s="14">
        <f t="shared" si="126"/>
        <v>0</v>
      </c>
      <c r="AN386" s="14">
        <f t="shared" si="127"/>
        <v>0</v>
      </c>
      <c r="AO386" s="5" t="str">
        <f t="shared" si="128"/>
        <v>1万～3万人未満の市町村平均</v>
      </c>
    </row>
    <row r="387" spans="1:41" s="5" customFormat="1" ht="18" customHeight="1" x14ac:dyDescent="0.3">
      <c r="A387" s="5" t="str">
        <f t="shared" si="111"/>
        <v>07464</v>
      </c>
      <c r="B387" s="22">
        <v>7</v>
      </c>
      <c r="C387" s="23" t="s">
        <v>34</v>
      </c>
      <c r="D387" s="23">
        <v>7464</v>
      </c>
      <c r="E387" s="24" t="s">
        <v>1577</v>
      </c>
      <c r="F387" s="25">
        <v>68.718936062107431</v>
      </c>
      <c r="G387" s="26">
        <v>0.50984064190191436</v>
      </c>
      <c r="H387" s="26">
        <v>6.5070935045054377</v>
      </c>
      <c r="I387" s="26">
        <f t="shared" si="112"/>
        <v>75.735870208514783</v>
      </c>
      <c r="J387" s="26">
        <v>6.1860686046504236</v>
      </c>
      <c r="K387" s="26">
        <v>9.0552549341325328</v>
      </c>
      <c r="L387" s="26">
        <f t="shared" si="113"/>
        <v>15.241323538782957</v>
      </c>
      <c r="M387" s="26">
        <v>7.7657017999115432</v>
      </c>
      <c r="N387" s="26">
        <v>8.2563732533201666</v>
      </c>
      <c r="O387" s="26">
        <v>0.39987400098362835</v>
      </c>
      <c r="P387" s="26">
        <v>0</v>
      </c>
      <c r="Q387" s="26">
        <f t="shared" si="108"/>
        <v>16.421949054215339</v>
      </c>
      <c r="R387" s="27">
        <v>0.73904693028196355</v>
      </c>
      <c r="S387" s="143">
        <f t="shared" si="114"/>
        <v>108.13818973179504</v>
      </c>
      <c r="T387" s="140" t="str">
        <f t="shared" si="115"/>
        <v>07464</v>
      </c>
      <c r="U387" s="5" t="str">
        <f t="shared" si="109"/>
        <v>福島県泉崎村</v>
      </c>
      <c r="V387" s="21">
        <f t="shared" si="116"/>
        <v>0.63547333492954272</v>
      </c>
      <c r="W387" s="21">
        <f t="shared" si="116"/>
        <v>4.7147140447461166E-3</v>
      </c>
      <c r="X387" s="21">
        <f t="shared" si="116"/>
        <v>6.0173871234985243E-2</v>
      </c>
      <c r="Y387" s="21">
        <f t="shared" si="117"/>
        <v>5.720521695427995E-2</v>
      </c>
      <c r="Z387" s="21">
        <f t="shared" si="117"/>
        <v>8.3737807675451456E-2</v>
      </c>
      <c r="AA387" s="21">
        <f t="shared" si="118"/>
        <v>7.1812759388446223E-2</v>
      </c>
      <c r="AB387" s="21">
        <f t="shared" si="118"/>
        <v>7.6350207764691369E-2</v>
      </c>
      <c r="AC387" s="21">
        <f t="shared" si="118"/>
        <v>3.6978055761373307E-3</v>
      </c>
      <c r="AD387" s="21">
        <f t="shared" si="110"/>
        <v>0</v>
      </c>
      <c r="AE387" s="21">
        <f t="shared" si="119"/>
        <v>6.8342824317195617E-3</v>
      </c>
      <c r="AF387" s="137">
        <f>VLOOKUP(T387,人口!$A$2:$E$1748,5,0)</f>
        <v>6443</v>
      </c>
      <c r="AG387" s="14">
        <f t="shared" si="120"/>
        <v>0</v>
      </c>
      <c r="AH387" s="14">
        <f t="shared" si="121"/>
        <v>1</v>
      </c>
      <c r="AI387" s="14">
        <f t="shared" si="122"/>
        <v>0</v>
      </c>
      <c r="AJ387" s="14">
        <f t="shared" si="123"/>
        <v>0</v>
      </c>
      <c r="AK387" s="14">
        <f t="shared" si="124"/>
        <v>0</v>
      </c>
      <c r="AL387" s="14">
        <f t="shared" si="125"/>
        <v>0</v>
      </c>
      <c r="AM387" s="14">
        <f t="shared" si="126"/>
        <v>0</v>
      </c>
      <c r="AN387" s="14">
        <f t="shared" si="127"/>
        <v>0</v>
      </c>
      <c r="AO387" s="5" t="str">
        <f t="shared" si="128"/>
        <v>5千～1万人未満の市町村平均</v>
      </c>
    </row>
    <row r="388" spans="1:41" s="5" customFormat="1" ht="18" customHeight="1" x14ac:dyDescent="0.3">
      <c r="A388" s="5" t="str">
        <f t="shared" si="111"/>
        <v>07465</v>
      </c>
      <c r="B388" s="22">
        <v>7</v>
      </c>
      <c r="C388" s="23" t="s">
        <v>34</v>
      </c>
      <c r="D388" s="23">
        <v>7465</v>
      </c>
      <c r="E388" s="24" t="s">
        <v>1595</v>
      </c>
      <c r="F388" s="25">
        <v>19.106454349679026</v>
      </c>
      <c r="G388" s="26">
        <v>0.33193880089784206</v>
      </c>
      <c r="H388" s="26">
        <v>4.5646775330112774</v>
      </c>
      <c r="I388" s="26">
        <f t="shared" si="112"/>
        <v>24.003070683588145</v>
      </c>
      <c r="J388" s="26">
        <v>2.9776394600292457</v>
      </c>
      <c r="K388" s="26">
        <v>6.5124196857929011</v>
      </c>
      <c r="L388" s="26">
        <f t="shared" si="113"/>
        <v>9.4900591458221477</v>
      </c>
      <c r="M388" s="26">
        <v>5.8286534107964894</v>
      </c>
      <c r="N388" s="26">
        <v>6.326999317083926</v>
      </c>
      <c r="O388" s="26">
        <v>0.3150954994558251</v>
      </c>
      <c r="P388" s="26">
        <v>0</v>
      </c>
      <c r="Q388" s="26">
        <f t="shared" si="108"/>
        <v>12.470748227336241</v>
      </c>
      <c r="R388" s="27">
        <v>0.59393029783874862</v>
      </c>
      <c r="S388" s="143">
        <f t="shared" si="114"/>
        <v>46.557808354585283</v>
      </c>
      <c r="T388" s="140" t="str">
        <f t="shared" si="115"/>
        <v>07465</v>
      </c>
      <c r="U388" s="5" t="str">
        <f t="shared" si="109"/>
        <v>福島県中島村</v>
      </c>
      <c r="V388" s="21">
        <f t="shared" si="116"/>
        <v>0.41038130927821714</v>
      </c>
      <c r="W388" s="21">
        <f t="shared" si="116"/>
        <v>7.129605379398208E-3</v>
      </c>
      <c r="X388" s="21">
        <f t="shared" si="116"/>
        <v>9.804322184254452E-2</v>
      </c>
      <c r="Y388" s="21">
        <f t="shared" si="117"/>
        <v>6.3955748031597162E-2</v>
      </c>
      <c r="Z388" s="21">
        <f t="shared" si="117"/>
        <v>0.13987814108847588</v>
      </c>
      <c r="AA388" s="21">
        <f t="shared" si="118"/>
        <v>0.12519174799649799</v>
      </c>
      <c r="AB388" s="21">
        <f t="shared" si="118"/>
        <v>0.13589555738743889</v>
      </c>
      <c r="AC388" s="21">
        <f t="shared" si="118"/>
        <v>6.7678335942287253E-3</v>
      </c>
      <c r="AD388" s="21">
        <f t="shared" si="110"/>
        <v>0</v>
      </c>
      <c r="AE388" s="21">
        <f t="shared" si="119"/>
        <v>1.2756835401601435E-2</v>
      </c>
      <c r="AF388" s="137">
        <f>VLOOKUP(T388,人口!$A$2:$E$1748,5,0)</f>
        <v>5077</v>
      </c>
      <c r="AG388" s="14">
        <f t="shared" si="120"/>
        <v>0</v>
      </c>
      <c r="AH388" s="14">
        <f t="shared" si="121"/>
        <v>1</v>
      </c>
      <c r="AI388" s="14">
        <f t="shared" si="122"/>
        <v>0</v>
      </c>
      <c r="AJ388" s="14">
        <f t="shared" si="123"/>
        <v>0</v>
      </c>
      <c r="AK388" s="14">
        <f t="shared" si="124"/>
        <v>0</v>
      </c>
      <c r="AL388" s="14">
        <f t="shared" si="125"/>
        <v>0</v>
      </c>
      <c r="AM388" s="14">
        <f t="shared" si="126"/>
        <v>0</v>
      </c>
      <c r="AN388" s="14">
        <f t="shared" si="127"/>
        <v>0</v>
      </c>
      <c r="AO388" s="5" t="str">
        <f t="shared" si="128"/>
        <v>5千～1万人未満の市町村平均</v>
      </c>
    </row>
    <row r="389" spans="1:41" s="5" customFormat="1" ht="18" customHeight="1" x14ac:dyDescent="0.3">
      <c r="A389" s="5" t="str">
        <f t="shared" si="111"/>
        <v>07466</v>
      </c>
      <c r="B389" s="22">
        <v>7</v>
      </c>
      <c r="C389" s="23" t="s">
        <v>34</v>
      </c>
      <c r="D389" s="23">
        <v>7466</v>
      </c>
      <c r="E389" s="24" t="s">
        <v>1610</v>
      </c>
      <c r="F389" s="25">
        <v>54.537036807308077</v>
      </c>
      <c r="G389" s="26">
        <v>1.4731140248995735</v>
      </c>
      <c r="H389" s="26">
        <v>5.8758083137698351</v>
      </c>
      <c r="I389" s="26">
        <f t="shared" si="112"/>
        <v>61.885959145977488</v>
      </c>
      <c r="J389" s="26">
        <v>23.024665003995139</v>
      </c>
      <c r="K389" s="26">
        <v>25.742850960566525</v>
      </c>
      <c r="L389" s="26">
        <f t="shared" si="113"/>
        <v>48.767515964561667</v>
      </c>
      <c r="M389" s="26">
        <v>18.622404398230184</v>
      </c>
      <c r="N389" s="26">
        <v>18.706747790739396</v>
      </c>
      <c r="O389" s="26">
        <v>1.0777296332579087</v>
      </c>
      <c r="P389" s="26">
        <v>0</v>
      </c>
      <c r="Q389" s="26">
        <f t="shared" ref="Q389:Q452" si="129">SUM(M389:P389)</f>
        <v>38.40688182222749</v>
      </c>
      <c r="R389" s="27">
        <v>2.0956619776649497</v>
      </c>
      <c r="S389" s="143">
        <f t="shared" si="114"/>
        <v>151.15601891043158</v>
      </c>
      <c r="T389" s="140" t="str">
        <f t="shared" si="115"/>
        <v>07466</v>
      </c>
      <c r="U389" s="5" t="str">
        <f t="shared" ref="U389:U452" si="130">C389&amp;E389</f>
        <v>福島県矢吹町</v>
      </c>
      <c r="V389" s="21">
        <f t="shared" si="116"/>
        <v>0.36079963735763859</v>
      </c>
      <c r="W389" s="21">
        <f t="shared" si="116"/>
        <v>9.7456524425433306E-3</v>
      </c>
      <c r="X389" s="21">
        <f t="shared" si="116"/>
        <v>3.887247333003379E-2</v>
      </c>
      <c r="Y389" s="21">
        <f t="shared" si="117"/>
        <v>0.15232383844164712</v>
      </c>
      <c r="Z389" s="21">
        <f t="shared" si="117"/>
        <v>0.17030648958689901</v>
      </c>
      <c r="AA389" s="21">
        <f t="shared" si="118"/>
        <v>0.12319988666322976</v>
      </c>
      <c r="AB389" s="21">
        <f t="shared" si="118"/>
        <v>0.12375787564122202</v>
      </c>
      <c r="AC389" s="21">
        <f t="shared" si="118"/>
        <v>7.1299154411874526E-3</v>
      </c>
      <c r="AD389" s="21">
        <f t="shared" si="118"/>
        <v>0</v>
      </c>
      <c r="AE389" s="21">
        <f t="shared" si="119"/>
        <v>1.3864231095598957E-2</v>
      </c>
      <c r="AF389" s="137">
        <f>VLOOKUP(T389,人口!$A$2:$E$1748,5,0)</f>
        <v>17365</v>
      </c>
      <c r="AG389" s="14">
        <f t="shared" si="120"/>
        <v>0</v>
      </c>
      <c r="AH389" s="14">
        <f t="shared" si="121"/>
        <v>0</v>
      </c>
      <c r="AI389" s="14">
        <f t="shared" si="122"/>
        <v>1</v>
      </c>
      <c r="AJ389" s="14">
        <f t="shared" si="123"/>
        <v>0</v>
      </c>
      <c r="AK389" s="14">
        <f t="shared" si="124"/>
        <v>0</v>
      </c>
      <c r="AL389" s="14">
        <f t="shared" si="125"/>
        <v>0</v>
      </c>
      <c r="AM389" s="14">
        <f t="shared" si="126"/>
        <v>0</v>
      </c>
      <c r="AN389" s="14">
        <f t="shared" si="127"/>
        <v>0</v>
      </c>
      <c r="AO389" s="5" t="str">
        <f t="shared" si="128"/>
        <v>1万～3万人未満の市町村平均</v>
      </c>
    </row>
    <row r="390" spans="1:41" s="5" customFormat="1" ht="18" customHeight="1" x14ac:dyDescent="0.3">
      <c r="A390" s="5" t="str">
        <f t="shared" ref="A390:A453" si="131">0&amp;D390</f>
        <v>07481</v>
      </c>
      <c r="B390" s="22">
        <v>7</v>
      </c>
      <c r="C390" s="23" t="s">
        <v>34</v>
      </c>
      <c r="D390" s="23">
        <v>7481</v>
      </c>
      <c r="E390" s="24" t="s">
        <v>1627</v>
      </c>
      <c r="F390" s="25">
        <v>75.258080965039682</v>
      </c>
      <c r="G390" s="26">
        <v>1.3602982232872352</v>
      </c>
      <c r="H390" s="26">
        <v>9.1779154653099084</v>
      </c>
      <c r="I390" s="26">
        <f t="shared" ref="I390:I453" si="132">SUM(F390:H390)</f>
        <v>85.796294653636821</v>
      </c>
      <c r="J390" s="26">
        <v>17.535490741053689</v>
      </c>
      <c r="K390" s="26">
        <v>19.437540028032053</v>
      </c>
      <c r="L390" s="26">
        <f t="shared" ref="L390:L453" si="133">SUM(J390:K390)</f>
        <v>36.973030769085739</v>
      </c>
      <c r="M390" s="26">
        <v>15.730360911769989</v>
      </c>
      <c r="N390" s="26">
        <v>14.876868356215589</v>
      </c>
      <c r="O390" s="26">
        <v>0.8658454427630915</v>
      </c>
      <c r="P390" s="26">
        <v>0</v>
      </c>
      <c r="Q390" s="26">
        <f t="shared" si="129"/>
        <v>31.473074710748669</v>
      </c>
      <c r="R390" s="27">
        <v>1.5418133633941544</v>
      </c>
      <c r="S390" s="143">
        <f t="shared" ref="S390:S453" si="134">SUM(I390,L390,Q390,R390)</f>
        <v>155.78421349686536</v>
      </c>
      <c r="T390" s="140" t="str">
        <f t="shared" ref="T390:T453" si="135">IF(LEN(A390)=5,A390,RIGHT(A390,5))</f>
        <v>07481</v>
      </c>
      <c r="U390" s="5" t="str">
        <f t="shared" si="130"/>
        <v>福島県棚倉町</v>
      </c>
      <c r="V390" s="21">
        <f t="shared" ref="V390:X453" si="136">F390/$S390</f>
        <v>0.48309183116653859</v>
      </c>
      <c r="W390" s="21">
        <f t="shared" si="136"/>
        <v>8.7319388322656104E-3</v>
      </c>
      <c r="X390" s="21">
        <f t="shared" si="136"/>
        <v>5.8914284440602725E-2</v>
      </c>
      <c r="Y390" s="21">
        <f t="shared" ref="Y390:Z453" si="137">J390/$S390</f>
        <v>0.11256269391767691</v>
      </c>
      <c r="Z390" s="21">
        <f t="shared" si="137"/>
        <v>0.12477220632129821</v>
      </c>
      <c r="AA390" s="21">
        <f t="shared" ref="AA390:AD453" si="138">M390/$S390</f>
        <v>0.10097532066101492</v>
      </c>
      <c r="AB390" s="21">
        <f t="shared" si="138"/>
        <v>9.5496636162783824E-2</v>
      </c>
      <c r="AC390" s="21">
        <f t="shared" si="138"/>
        <v>5.5579793570066311E-3</v>
      </c>
      <c r="AD390" s="21">
        <f t="shared" si="138"/>
        <v>0</v>
      </c>
      <c r="AE390" s="21">
        <f t="shared" ref="AE390:AE453" si="139">R390/$S390</f>
        <v>9.8971091408127706E-3</v>
      </c>
      <c r="AF390" s="137">
        <f>VLOOKUP(T390,人口!$A$2:$E$1748,5,0)</f>
        <v>13951</v>
      </c>
      <c r="AG390" s="14">
        <f t="shared" ref="AG390:AG453" si="140">IF(SUMIFS($AF390,$AF390,$BB$22,$AF390,$BC$22)&gt;0,1,0)</f>
        <v>0</v>
      </c>
      <c r="AH390" s="14">
        <f t="shared" ref="AH390:AH453" si="141">IF(SUMIFS($AF390,$AF390,$BB$23,$AF390,$BC$23)&gt;0,1,0)</f>
        <v>0</v>
      </c>
      <c r="AI390" s="14">
        <f t="shared" ref="AI390:AI453" si="142">IF(SUMIFS($AF390,$AF390,$BB$24,$AF390,$BC$24)&gt;0,1,0)</f>
        <v>1</v>
      </c>
      <c r="AJ390" s="14">
        <f t="shared" ref="AJ390:AJ453" si="143">IF(SUMIFS($AF390,$AF390,$BB$25,$AF390,$BC$25)&gt;0,1,0)</f>
        <v>0</v>
      </c>
      <c r="AK390" s="14">
        <f t="shared" ref="AK390:AK453" si="144">IF(SUMIFS($AF390,$AF390,$BB$26,$AF390,$BC$26)&gt;0,1,0)</f>
        <v>0</v>
      </c>
      <c r="AL390" s="14">
        <f t="shared" ref="AL390:AL453" si="145">IF(SUMIFS($AF390,$AF390,$BB$27,$AF390,$BC$27)&gt;0,1,0)</f>
        <v>0</v>
      </c>
      <c r="AM390" s="14">
        <f t="shared" ref="AM390:AM453" si="146">IF(SUMIFS($AF390,$AF390,$BB$28,$AF390,$BC$2)&gt;0,1,0)</f>
        <v>0</v>
      </c>
      <c r="AN390" s="14">
        <f t="shared" ref="AN390:AN453" si="147">IF(SUMIFS($AF390,$AF390,$BB$29)&gt;0,1,0)</f>
        <v>0</v>
      </c>
      <c r="AO390" s="5" t="str">
        <f t="shared" ref="AO390:AO453" si="148">IF(AG390=1,$AG$4,IF(AH390=1,$AH$4,IF(AI390=1,$AI$4,IF(AJ390=1,$AJ$4,IF(AK390=1,$AK$4,IF(AL390=1,$AL$4,IF(AM390=1,$AM$4,IF(AN390=1,$AN$4,""))))))))</f>
        <v>1万～3万人未満の市町村平均</v>
      </c>
    </row>
    <row r="391" spans="1:41" s="5" customFormat="1" ht="18" customHeight="1" x14ac:dyDescent="0.3">
      <c r="A391" s="5" t="str">
        <f t="shared" si="131"/>
        <v>07482</v>
      </c>
      <c r="B391" s="22">
        <v>7</v>
      </c>
      <c r="C391" s="23" t="s">
        <v>34</v>
      </c>
      <c r="D391" s="23">
        <v>7482</v>
      </c>
      <c r="E391" s="24" t="s">
        <v>1644</v>
      </c>
      <c r="F391" s="25">
        <v>55.153758297817213</v>
      </c>
      <c r="G391" s="26">
        <v>0.68991201755237763</v>
      </c>
      <c r="H391" s="26">
        <v>4.418996335149215</v>
      </c>
      <c r="I391" s="26">
        <f t="shared" si="132"/>
        <v>60.26266665051881</v>
      </c>
      <c r="J391" s="26">
        <v>4.8103810729651792</v>
      </c>
      <c r="K391" s="26">
        <v>8.0427232515357581</v>
      </c>
      <c r="L391" s="26">
        <f t="shared" si="133"/>
        <v>12.853104324500936</v>
      </c>
      <c r="M391" s="26">
        <v>5.9941858943363133</v>
      </c>
      <c r="N391" s="26">
        <v>6.9717277646042657</v>
      </c>
      <c r="O391" s="26">
        <v>0.3549401539073988</v>
      </c>
      <c r="P391" s="26">
        <v>0</v>
      </c>
      <c r="Q391" s="26">
        <f t="shared" si="129"/>
        <v>13.320853812847977</v>
      </c>
      <c r="R391" s="27">
        <v>0.7194684594852172</v>
      </c>
      <c r="S391" s="143">
        <f t="shared" si="134"/>
        <v>87.156093247352928</v>
      </c>
      <c r="T391" s="140" t="str">
        <f t="shared" si="135"/>
        <v>07482</v>
      </c>
      <c r="U391" s="5" t="str">
        <f t="shared" si="130"/>
        <v>福島県矢祭町</v>
      </c>
      <c r="V391" s="21">
        <f t="shared" si="136"/>
        <v>0.6328158622402722</v>
      </c>
      <c r="W391" s="21">
        <f t="shared" si="136"/>
        <v>7.9158208204029544E-3</v>
      </c>
      <c r="X391" s="21">
        <f t="shared" si="136"/>
        <v>5.070209288302889E-2</v>
      </c>
      <c r="Y391" s="21">
        <f t="shared" si="137"/>
        <v>5.5192711074291738E-2</v>
      </c>
      <c r="Z391" s="21">
        <f t="shared" si="137"/>
        <v>9.2279529197231758E-2</v>
      </c>
      <c r="AA391" s="21">
        <f t="shared" si="138"/>
        <v>6.87752935107422E-2</v>
      </c>
      <c r="AB391" s="21">
        <f t="shared" si="138"/>
        <v>7.9991283510358682E-2</v>
      </c>
      <c r="AC391" s="21">
        <f t="shared" si="138"/>
        <v>4.0724651677543945E-3</v>
      </c>
      <c r="AD391" s="21">
        <f t="shared" si="138"/>
        <v>0</v>
      </c>
      <c r="AE391" s="21">
        <f t="shared" si="139"/>
        <v>8.2549415959172617E-3</v>
      </c>
      <c r="AF391" s="137">
        <f>VLOOKUP(T391,人口!$A$2:$E$1748,5,0)</f>
        <v>5719</v>
      </c>
      <c r="AG391" s="14">
        <f t="shared" si="140"/>
        <v>0</v>
      </c>
      <c r="AH391" s="14">
        <f t="shared" si="141"/>
        <v>1</v>
      </c>
      <c r="AI391" s="14">
        <f t="shared" si="142"/>
        <v>0</v>
      </c>
      <c r="AJ391" s="14">
        <f t="shared" si="143"/>
        <v>0</v>
      </c>
      <c r="AK391" s="14">
        <f t="shared" si="144"/>
        <v>0</v>
      </c>
      <c r="AL391" s="14">
        <f t="shared" si="145"/>
        <v>0</v>
      </c>
      <c r="AM391" s="14">
        <f t="shared" si="146"/>
        <v>0</v>
      </c>
      <c r="AN391" s="14">
        <f t="shared" si="147"/>
        <v>0</v>
      </c>
      <c r="AO391" s="5" t="str">
        <f t="shared" si="148"/>
        <v>5千～1万人未満の市町村平均</v>
      </c>
    </row>
    <row r="392" spans="1:41" s="5" customFormat="1" ht="18" customHeight="1" x14ac:dyDescent="0.3">
      <c r="A392" s="5" t="str">
        <f t="shared" si="131"/>
        <v>07483</v>
      </c>
      <c r="B392" s="22">
        <v>7</v>
      </c>
      <c r="C392" s="23" t="s">
        <v>34</v>
      </c>
      <c r="D392" s="23">
        <v>7483</v>
      </c>
      <c r="E392" s="24" t="s">
        <v>1661</v>
      </c>
      <c r="F392" s="25">
        <v>15.666232142855041</v>
      </c>
      <c r="G392" s="26">
        <v>0.91771315542344567</v>
      </c>
      <c r="H392" s="26">
        <v>6.2157311087813136</v>
      </c>
      <c r="I392" s="26">
        <f t="shared" si="132"/>
        <v>22.799676407059799</v>
      </c>
      <c r="J392" s="26">
        <v>11.240815226007062</v>
      </c>
      <c r="K392" s="26">
        <v>12.52240887756998</v>
      </c>
      <c r="L392" s="26">
        <f t="shared" si="133"/>
        <v>23.763224103577041</v>
      </c>
      <c r="M392" s="26">
        <v>9.4273932692920823</v>
      </c>
      <c r="N392" s="26">
        <v>12.98598567057758</v>
      </c>
      <c r="O392" s="26">
        <v>0.53442728891355329</v>
      </c>
      <c r="P392" s="26">
        <v>0</v>
      </c>
      <c r="Q392" s="26">
        <f t="shared" si="129"/>
        <v>22.947806228783215</v>
      </c>
      <c r="R392" s="27">
        <v>1.0192040559556756</v>
      </c>
      <c r="S392" s="143">
        <f t="shared" si="134"/>
        <v>70.529910795375713</v>
      </c>
      <c r="T392" s="140" t="str">
        <f t="shared" si="135"/>
        <v>07483</v>
      </c>
      <c r="U392" s="5" t="str">
        <f t="shared" si="130"/>
        <v>福島県塙町</v>
      </c>
      <c r="V392" s="21">
        <f t="shared" si="136"/>
        <v>0.22212181989435034</v>
      </c>
      <c r="W392" s="21">
        <f t="shared" si="136"/>
        <v>1.3011687453936429E-2</v>
      </c>
      <c r="X392" s="21">
        <f t="shared" si="136"/>
        <v>8.8129008511220852E-2</v>
      </c>
      <c r="Y392" s="21">
        <f t="shared" si="137"/>
        <v>0.15937656944752671</v>
      </c>
      <c r="Z392" s="21">
        <f t="shared" si="137"/>
        <v>0.17754749348684856</v>
      </c>
      <c r="AA392" s="21">
        <f t="shared" si="138"/>
        <v>0.1336651806726826</v>
      </c>
      <c r="AB392" s="21">
        <f t="shared" si="138"/>
        <v>0.18412026222822056</v>
      </c>
      <c r="AC392" s="21">
        <f t="shared" si="138"/>
        <v>7.5773141194528911E-3</v>
      </c>
      <c r="AD392" s="21">
        <f t="shared" si="138"/>
        <v>0</v>
      </c>
      <c r="AE392" s="21">
        <f t="shared" si="139"/>
        <v>1.4450664185761308E-2</v>
      </c>
      <c r="AF392" s="137">
        <f>VLOOKUP(T392,人口!$A$2:$E$1748,5,0)</f>
        <v>8611</v>
      </c>
      <c r="AG392" s="14">
        <f t="shared" si="140"/>
        <v>0</v>
      </c>
      <c r="AH392" s="14">
        <f t="shared" si="141"/>
        <v>1</v>
      </c>
      <c r="AI392" s="14">
        <f t="shared" si="142"/>
        <v>0</v>
      </c>
      <c r="AJ392" s="14">
        <f t="shared" si="143"/>
        <v>0</v>
      </c>
      <c r="AK392" s="14">
        <f t="shared" si="144"/>
        <v>0</v>
      </c>
      <c r="AL392" s="14">
        <f t="shared" si="145"/>
        <v>0</v>
      </c>
      <c r="AM392" s="14">
        <f t="shared" si="146"/>
        <v>0</v>
      </c>
      <c r="AN392" s="14">
        <f t="shared" si="147"/>
        <v>0</v>
      </c>
      <c r="AO392" s="5" t="str">
        <f t="shared" si="148"/>
        <v>5千～1万人未満の市町村平均</v>
      </c>
    </row>
    <row r="393" spans="1:41" s="5" customFormat="1" ht="18" customHeight="1" x14ac:dyDescent="0.3">
      <c r="A393" s="5" t="str">
        <f t="shared" si="131"/>
        <v>07484</v>
      </c>
      <c r="B393" s="22">
        <v>7</v>
      </c>
      <c r="C393" s="23" t="s">
        <v>34</v>
      </c>
      <c r="D393" s="23">
        <v>7484</v>
      </c>
      <c r="E393" s="24" t="s">
        <v>1675</v>
      </c>
      <c r="F393" s="25">
        <v>2.9697486721208426</v>
      </c>
      <c r="G393" s="26">
        <v>0.4252287906926604</v>
      </c>
      <c r="H393" s="26">
        <v>1.8452951729194524</v>
      </c>
      <c r="I393" s="26">
        <f t="shared" si="132"/>
        <v>5.2402726357329552</v>
      </c>
      <c r="J393" s="26">
        <v>2.3078968459193243</v>
      </c>
      <c r="K393" s="26">
        <v>4.1997052744070835</v>
      </c>
      <c r="L393" s="26">
        <f t="shared" si="133"/>
        <v>6.5076021203264078</v>
      </c>
      <c r="M393" s="26">
        <v>3.9711879464601969</v>
      </c>
      <c r="N393" s="26">
        <v>6.7167232293909978</v>
      </c>
      <c r="O393" s="26">
        <v>0.20480897148005178</v>
      </c>
      <c r="P393" s="26">
        <v>0</v>
      </c>
      <c r="Q393" s="26">
        <f t="shared" si="129"/>
        <v>10.892720147331246</v>
      </c>
      <c r="R393" s="27">
        <v>0.50303904616494455</v>
      </c>
      <c r="S393" s="143">
        <f t="shared" si="134"/>
        <v>23.143633949555554</v>
      </c>
      <c r="T393" s="140" t="str">
        <f t="shared" si="135"/>
        <v>07484</v>
      </c>
      <c r="U393" s="5" t="str">
        <f t="shared" si="130"/>
        <v>福島県鮫川村</v>
      </c>
      <c r="V393" s="21">
        <f t="shared" si="136"/>
        <v>0.12831816639486182</v>
      </c>
      <c r="W393" s="21">
        <f t="shared" si="136"/>
        <v>1.8373466829777023E-2</v>
      </c>
      <c r="X393" s="21">
        <f t="shared" si="136"/>
        <v>7.9732300335440154E-2</v>
      </c>
      <c r="Y393" s="21">
        <f t="shared" si="137"/>
        <v>9.9720590593062194E-2</v>
      </c>
      <c r="Z393" s="21">
        <f t="shared" si="137"/>
        <v>0.18146265550003368</v>
      </c>
      <c r="AA393" s="21">
        <f t="shared" si="138"/>
        <v>0.1715887813951732</v>
      </c>
      <c r="AB393" s="21">
        <f t="shared" si="138"/>
        <v>0.29021904010541028</v>
      </c>
      <c r="AC393" s="21">
        <f t="shared" si="138"/>
        <v>8.84947333363717E-3</v>
      </c>
      <c r="AD393" s="21">
        <f t="shared" si="138"/>
        <v>0</v>
      </c>
      <c r="AE393" s="21">
        <f t="shared" si="139"/>
        <v>2.1735525512604506E-2</v>
      </c>
      <c r="AF393" s="137">
        <f>VLOOKUP(T393,人口!$A$2:$E$1748,5,0)</f>
        <v>3300</v>
      </c>
      <c r="AG393" s="14">
        <f t="shared" si="140"/>
        <v>1</v>
      </c>
      <c r="AH393" s="14">
        <f t="shared" si="141"/>
        <v>0</v>
      </c>
      <c r="AI393" s="14">
        <f t="shared" si="142"/>
        <v>0</v>
      </c>
      <c r="AJ393" s="14">
        <f t="shared" si="143"/>
        <v>0</v>
      </c>
      <c r="AK393" s="14">
        <f t="shared" si="144"/>
        <v>0</v>
      </c>
      <c r="AL393" s="14">
        <f t="shared" si="145"/>
        <v>0</v>
      </c>
      <c r="AM393" s="14">
        <f t="shared" si="146"/>
        <v>0</v>
      </c>
      <c r="AN393" s="14">
        <f t="shared" si="147"/>
        <v>0</v>
      </c>
      <c r="AO393" s="5" t="str">
        <f t="shared" si="148"/>
        <v>5千人未満の市町村平均</v>
      </c>
    </row>
    <row r="394" spans="1:41" s="5" customFormat="1" ht="18" customHeight="1" x14ac:dyDescent="0.3">
      <c r="A394" s="5" t="str">
        <f t="shared" si="131"/>
        <v>07501</v>
      </c>
      <c r="B394" s="22">
        <v>7</v>
      </c>
      <c r="C394" s="23" t="s">
        <v>34</v>
      </c>
      <c r="D394" s="23">
        <v>7501</v>
      </c>
      <c r="E394" s="24" t="s">
        <v>1689</v>
      </c>
      <c r="F394" s="25">
        <v>21.337961058046968</v>
      </c>
      <c r="G394" s="26">
        <v>1.1910745208687274</v>
      </c>
      <c r="H394" s="26">
        <v>3.3021071515400728</v>
      </c>
      <c r="I394" s="26">
        <f t="shared" si="132"/>
        <v>25.83114273045577</v>
      </c>
      <c r="J394" s="26">
        <v>19.721204812777284</v>
      </c>
      <c r="K394" s="26">
        <v>21.780937217678382</v>
      </c>
      <c r="L394" s="26">
        <f t="shared" si="133"/>
        <v>41.502142030455666</v>
      </c>
      <c r="M394" s="26">
        <v>16.623281327787694</v>
      </c>
      <c r="N394" s="26">
        <v>17.912865747150917</v>
      </c>
      <c r="O394" s="26">
        <v>0.9348598598193999</v>
      </c>
      <c r="P394" s="26">
        <v>0</v>
      </c>
      <c r="Q394" s="26">
        <f t="shared" si="129"/>
        <v>35.471006934758009</v>
      </c>
      <c r="R394" s="27">
        <v>2.4185859296987164</v>
      </c>
      <c r="S394" s="143">
        <f t="shared" si="134"/>
        <v>105.22287762536817</v>
      </c>
      <c r="T394" s="140" t="str">
        <f t="shared" si="135"/>
        <v>07501</v>
      </c>
      <c r="U394" s="5" t="str">
        <f t="shared" si="130"/>
        <v>福島県石川町</v>
      </c>
      <c r="V394" s="21">
        <f t="shared" si="136"/>
        <v>0.20278822951428771</v>
      </c>
      <c r="W394" s="21">
        <f t="shared" si="136"/>
        <v>1.1319539512209381E-2</v>
      </c>
      <c r="X394" s="21">
        <f t="shared" si="136"/>
        <v>3.1382026666261484E-2</v>
      </c>
      <c r="Y394" s="21">
        <f t="shared" si="137"/>
        <v>0.1874231655495297</v>
      </c>
      <c r="Z394" s="21">
        <f t="shared" si="137"/>
        <v>0.206998113995955</v>
      </c>
      <c r="AA394" s="21">
        <f t="shared" si="138"/>
        <v>0.15798162626736592</v>
      </c>
      <c r="AB394" s="21">
        <f t="shared" si="138"/>
        <v>0.17023736806483522</v>
      </c>
      <c r="AC394" s="21">
        <f t="shared" si="138"/>
        <v>8.8845684599868288E-3</v>
      </c>
      <c r="AD394" s="21">
        <f t="shared" si="138"/>
        <v>0</v>
      </c>
      <c r="AE394" s="21">
        <f t="shared" si="139"/>
        <v>2.2985361969568678E-2</v>
      </c>
      <c r="AF394" s="137">
        <f>VLOOKUP(T394,人口!$A$2:$E$1748,5,0)</f>
        <v>15063</v>
      </c>
      <c r="AG394" s="14">
        <f t="shared" si="140"/>
        <v>0</v>
      </c>
      <c r="AH394" s="14">
        <f t="shared" si="141"/>
        <v>0</v>
      </c>
      <c r="AI394" s="14">
        <f t="shared" si="142"/>
        <v>1</v>
      </c>
      <c r="AJ394" s="14">
        <f t="shared" si="143"/>
        <v>0</v>
      </c>
      <c r="AK394" s="14">
        <f t="shared" si="144"/>
        <v>0</v>
      </c>
      <c r="AL394" s="14">
        <f t="shared" si="145"/>
        <v>0</v>
      </c>
      <c r="AM394" s="14">
        <f t="shared" si="146"/>
        <v>0</v>
      </c>
      <c r="AN394" s="14">
        <f t="shared" si="147"/>
        <v>0</v>
      </c>
      <c r="AO394" s="5" t="str">
        <f t="shared" si="148"/>
        <v>1万～3万人未満の市町村平均</v>
      </c>
    </row>
    <row r="395" spans="1:41" s="5" customFormat="1" ht="18" customHeight="1" x14ac:dyDescent="0.3">
      <c r="A395" s="5" t="str">
        <f t="shared" si="131"/>
        <v>07502</v>
      </c>
      <c r="B395" s="22">
        <v>7</v>
      </c>
      <c r="C395" s="23" t="s">
        <v>34</v>
      </c>
      <c r="D395" s="23">
        <v>7502</v>
      </c>
      <c r="E395" s="24" t="s">
        <v>1701</v>
      </c>
      <c r="F395" s="25">
        <v>37.290020752876707</v>
      </c>
      <c r="G395" s="26">
        <v>0.67906434432042195</v>
      </c>
      <c r="H395" s="26">
        <v>1.8452951729194524</v>
      </c>
      <c r="I395" s="26">
        <f t="shared" si="132"/>
        <v>39.81438027011658</v>
      </c>
      <c r="J395" s="26">
        <v>6.3218272426456776</v>
      </c>
      <c r="K395" s="26">
        <v>8.4339286743572384</v>
      </c>
      <c r="L395" s="26">
        <f t="shared" si="133"/>
        <v>14.755755917002915</v>
      </c>
      <c r="M395" s="26">
        <v>7.6622439976991545</v>
      </c>
      <c r="N395" s="26">
        <v>9.180163267677667</v>
      </c>
      <c r="O395" s="26">
        <v>0.41284523584403165</v>
      </c>
      <c r="P395" s="26">
        <v>0</v>
      </c>
      <c r="Q395" s="26">
        <f t="shared" si="129"/>
        <v>17.255252501220852</v>
      </c>
      <c r="R395" s="27">
        <v>0.97222177546488431</v>
      </c>
      <c r="S395" s="143">
        <f t="shared" si="134"/>
        <v>72.797610463805242</v>
      </c>
      <c r="T395" s="140" t="str">
        <f t="shared" si="135"/>
        <v>07502</v>
      </c>
      <c r="U395" s="5" t="str">
        <f t="shared" si="130"/>
        <v>福島県玉川村</v>
      </c>
      <c r="V395" s="21">
        <f t="shared" si="136"/>
        <v>0.51224237327703492</v>
      </c>
      <c r="W395" s="21">
        <f t="shared" si="136"/>
        <v>9.3281131069274693E-3</v>
      </c>
      <c r="X395" s="21">
        <f t="shared" si="136"/>
        <v>2.5348293181091813E-2</v>
      </c>
      <c r="Y395" s="21">
        <f t="shared" si="137"/>
        <v>8.6841136712706685E-2</v>
      </c>
      <c r="Z395" s="21">
        <f t="shared" si="137"/>
        <v>0.11585447132980502</v>
      </c>
      <c r="AA395" s="21">
        <f t="shared" si="138"/>
        <v>0.10525405914949365</v>
      </c>
      <c r="AB395" s="21">
        <f t="shared" si="138"/>
        <v>0.12610528297823756</v>
      </c>
      <c r="AC395" s="21">
        <f t="shared" si="138"/>
        <v>5.6711371872473354E-3</v>
      </c>
      <c r="AD395" s="21">
        <f t="shared" si="138"/>
        <v>0</v>
      </c>
      <c r="AE395" s="21">
        <f t="shared" si="139"/>
        <v>1.3355133077455476E-2</v>
      </c>
      <c r="AF395" s="137">
        <f>VLOOKUP(T395,人口!$A$2:$E$1748,5,0)</f>
        <v>6652</v>
      </c>
      <c r="AG395" s="14">
        <f t="shared" si="140"/>
        <v>0</v>
      </c>
      <c r="AH395" s="14">
        <f t="shared" si="141"/>
        <v>1</v>
      </c>
      <c r="AI395" s="14">
        <f t="shared" si="142"/>
        <v>0</v>
      </c>
      <c r="AJ395" s="14">
        <f t="shared" si="143"/>
        <v>0</v>
      </c>
      <c r="AK395" s="14">
        <f t="shared" si="144"/>
        <v>0</v>
      </c>
      <c r="AL395" s="14">
        <f t="shared" si="145"/>
        <v>0</v>
      </c>
      <c r="AM395" s="14">
        <f t="shared" si="146"/>
        <v>0</v>
      </c>
      <c r="AN395" s="14">
        <f t="shared" si="147"/>
        <v>0</v>
      </c>
      <c r="AO395" s="5" t="str">
        <f t="shared" si="148"/>
        <v>5千～1万人未満の市町村平均</v>
      </c>
    </row>
    <row r="396" spans="1:41" s="5" customFormat="1" ht="18" customHeight="1" x14ac:dyDescent="0.3">
      <c r="A396" s="5" t="str">
        <f t="shared" si="131"/>
        <v>07503</v>
      </c>
      <c r="B396" s="22">
        <v>7</v>
      </c>
      <c r="C396" s="23" t="s">
        <v>34</v>
      </c>
      <c r="D396" s="23">
        <v>7503</v>
      </c>
      <c r="E396" s="24" t="s">
        <v>1716</v>
      </c>
      <c r="F396" s="25">
        <v>12.569312397260539</v>
      </c>
      <c r="G396" s="26">
        <v>0.93723896724096578</v>
      </c>
      <c r="H396" s="26">
        <v>2.9621843565285948</v>
      </c>
      <c r="I396" s="26">
        <f t="shared" si="132"/>
        <v>16.4687357210301</v>
      </c>
      <c r="J396" s="26">
        <v>4.9144626954282078</v>
      </c>
      <c r="K396" s="26">
        <v>8.5183063145736373</v>
      </c>
      <c r="L396" s="26">
        <f t="shared" si="133"/>
        <v>13.432769010001845</v>
      </c>
      <c r="M396" s="26">
        <v>7.2054380094690629</v>
      </c>
      <c r="N396" s="26">
        <v>10.440751724769674</v>
      </c>
      <c r="O396" s="26">
        <v>0.37461422783442194</v>
      </c>
      <c r="P396" s="26">
        <v>0</v>
      </c>
      <c r="Q396" s="26">
        <f t="shared" si="129"/>
        <v>18.02080396207316</v>
      </c>
      <c r="R396" s="27">
        <v>0.90022453588332285</v>
      </c>
      <c r="S396" s="143">
        <f t="shared" si="134"/>
        <v>48.822533228988434</v>
      </c>
      <c r="T396" s="140" t="str">
        <f t="shared" si="135"/>
        <v>07503</v>
      </c>
      <c r="U396" s="5" t="str">
        <f t="shared" si="130"/>
        <v>福島県平田村</v>
      </c>
      <c r="V396" s="21">
        <f t="shared" si="136"/>
        <v>0.25744900081910327</v>
      </c>
      <c r="W396" s="21">
        <f t="shared" si="136"/>
        <v>1.9196852462470732E-2</v>
      </c>
      <c r="X396" s="21">
        <f t="shared" si="136"/>
        <v>6.0672483802413482E-2</v>
      </c>
      <c r="Y396" s="21">
        <f t="shared" si="137"/>
        <v>0.10065972350058723</v>
      </c>
      <c r="Z396" s="21">
        <f t="shared" si="137"/>
        <v>0.17447489409492345</v>
      </c>
      <c r="AA396" s="21">
        <f t="shared" si="138"/>
        <v>0.14758427170654934</v>
      </c>
      <c r="AB396" s="21">
        <f t="shared" si="138"/>
        <v>0.21385108543631379</v>
      </c>
      <c r="AC396" s="21">
        <f t="shared" si="138"/>
        <v>7.6729780914357457E-3</v>
      </c>
      <c r="AD396" s="21">
        <f t="shared" si="138"/>
        <v>0</v>
      </c>
      <c r="AE396" s="21">
        <f t="shared" si="139"/>
        <v>1.8438710086202851E-2</v>
      </c>
      <c r="AF396" s="137">
        <f>VLOOKUP(T396,人口!$A$2:$E$1748,5,0)</f>
        <v>6036</v>
      </c>
      <c r="AG396" s="14">
        <f t="shared" si="140"/>
        <v>0</v>
      </c>
      <c r="AH396" s="14">
        <f t="shared" si="141"/>
        <v>1</v>
      </c>
      <c r="AI396" s="14">
        <f t="shared" si="142"/>
        <v>0</v>
      </c>
      <c r="AJ396" s="14">
        <f t="shared" si="143"/>
        <v>0</v>
      </c>
      <c r="AK396" s="14">
        <f t="shared" si="144"/>
        <v>0</v>
      </c>
      <c r="AL396" s="14">
        <f t="shared" si="145"/>
        <v>0</v>
      </c>
      <c r="AM396" s="14">
        <f t="shared" si="146"/>
        <v>0</v>
      </c>
      <c r="AN396" s="14">
        <f t="shared" si="147"/>
        <v>0</v>
      </c>
      <c r="AO396" s="5" t="str">
        <f t="shared" si="148"/>
        <v>5千～1万人未満の市町村平均</v>
      </c>
    </row>
    <row r="397" spans="1:41" s="5" customFormat="1" ht="18" customHeight="1" x14ac:dyDescent="0.3">
      <c r="A397" s="5" t="str">
        <f t="shared" si="131"/>
        <v>07504</v>
      </c>
      <c r="B397" s="22">
        <v>7</v>
      </c>
      <c r="C397" s="23" t="s">
        <v>34</v>
      </c>
      <c r="D397" s="23">
        <v>7504</v>
      </c>
      <c r="E397" s="24" t="s">
        <v>1727</v>
      </c>
      <c r="F397" s="25">
        <v>20.276275154621807</v>
      </c>
      <c r="G397" s="26">
        <v>0.33193880089784206</v>
      </c>
      <c r="H397" s="26">
        <v>1.4568119786206204</v>
      </c>
      <c r="I397" s="26">
        <f t="shared" si="132"/>
        <v>22.065025934140269</v>
      </c>
      <c r="J397" s="26">
        <v>4.3623775675808405</v>
      </c>
      <c r="K397" s="26">
        <v>8.2843501303372609</v>
      </c>
      <c r="L397" s="26">
        <f t="shared" si="133"/>
        <v>12.646727697918102</v>
      </c>
      <c r="M397" s="26">
        <v>6.848906506460211</v>
      </c>
      <c r="N397" s="26">
        <v>6.6734205724679896</v>
      </c>
      <c r="O397" s="26">
        <v>0.39354354186515406</v>
      </c>
      <c r="P397" s="26">
        <v>0</v>
      </c>
      <c r="Q397" s="26">
        <f t="shared" si="129"/>
        <v>13.915870620793354</v>
      </c>
      <c r="R397" s="27">
        <v>0.94821999725942929</v>
      </c>
      <c r="S397" s="143">
        <f t="shared" si="134"/>
        <v>49.57584425011116</v>
      </c>
      <c r="T397" s="140" t="str">
        <f t="shared" si="135"/>
        <v>07504</v>
      </c>
      <c r="U397" s="5" t="str">
        <f t="shared" si="130"/>
        <v>福島県浅川町</v>
      </c>
      <c r="V397" s="21">
        <f t="shared" si="136"/>
        <v>0.408995055179042</v>
      </c>
      <c r="W397" s="21">
        <f t="shared" si="136"/>
        <v>6.6955753536582039E-3</v>
      </c>
      <c r="X397" s="21">
        <f t="shared" si="136"/>
        <v>2.9385520320561236E-2</v>
      </c>
      <c r="Y397" s="21">
        <f t="shared" si="137"/>
        <v>8.7994014697411013E-2</v>
      </c>
      <c r="Z397" s="21">
        <f t="shared" si="137"/>
        <v>0.16710456988977421</v>
      </c>
      <c r="AA397" s="21">
        <f t="shared" si="138"/>
        <v>0.13815007308614527</v>
      </c>
      <c r="AB397" s="21">
        <f t="shared" si="138"/>
        <v>0.1346103263274841</v>
      </c>
      <c r="AC397" s="21">
        <f t="shared" si="138"/>
        <v>7.9382115991755726E-3</v>
      </c>
      <c r="AD397" s="21">
        <f t="shared" si="138"/>
        <v>0</v>
      </c>
      <c r="AE397" s="21">
        <f t="shared" si="139"/>
        <v>1.9126653546748286E-2</v>
      </c>
      <c r="AF397" s="137">
        <f>VLOOKUP(T397,人口!$A$2:$E$1748,5,0)</f>
        <v>6341</v>
      </c>
      <c r="AG397" s="14">
        <f t="shared" si="140"/>
        <v>0</v>
      </c>
      <c r="AH397" s="14">
        <f t="shared" si="141"/>
        <v>1</v>
      </c>
      <c r="AI397" s="14">
        <f t="shared" si="142"/>
        <v>0</v>
      </c>
      <c r="AJ397" s="14">
        <f t="shared" si="143"/>
        <v>0</v>
      </c>
      <c r="AK397" s="14">
        <f t="shared" si="144"/>
        <v>0</v>
      </c>
      <c r="AL397" s="14">
        <f t="shared" si="145"/>
        <v>0</v>
      </c>
      <c r="AM397" s="14">
        <f t="shared" si="146"/>
        <v>0</v>
      </c>
      <c r="AN397" s="14">
        <f t="shared" si="147"/>
        <v>0</v>
      </c>
      <c r="AO397" s="5" t="str">
        <f t="shared" si="148"/>
        <v>5千～1万人未満の市町村平均</v>
      </c>
    </row>
    <row r="398" spans="1:41" s="5" customFormat="1" ht="18" customHeight="1" x14ac:dyDescent="0.3">
      <c r="A398" s="5" t="str">
        <f t="shared" si="131"/>
        <v>07505</v>
      </c>
      <c r="B398" s="22">
        <v>7</v>
      </c>
      <c r="C398" s="23" t="s">
        <v>34</v>
      </c>
      <c r="D398" s="23">
        <v>7505</v>
      </c>
      <c r="E398" s="24" t="s">
        <v>1737</v>
      </c>
      <c r="F398" s="25">
        <v>9.3884967081951025</v>
      </c>
      <c r="G398" s="26">
        <v>0.69208155219876877</v>
      </c>
      <c r="H398" s="26">
        <v>2.1366575686435767</v>
      </c>
      <c r="I398" s="26">
        <f t="shared" si="132"/>
        <v>12.217235829037447</v>
      </c>
      <c r="J398" s="26">
        <v>3.8645958949315742</v>
      </c>
      <c r="K398" s="26">
        <v>6.7233637863338966</v>
      </c>
      <c r="L398" s="26">
        <f t="shared" si="133"/>
        <v>10.58795968126547</v>
      </c>
      <c r="M398" s="26">
        <v>5.6201461478761336</v>
      </c>
      <c r="N398" s="26">
        <v>8.1697679394741503</v>
      </c>
      <c r="O398" s="26">
        <v>0.32111564195084485</v>
      </c>
      <c r="P398" s="26">
        <v>0</v>
      </c>
      <c r="Q398" s="26">
        <f t="shared" si="129"/>
        <v>14.111029729301128</v>
      </c>
      <c r="R398" s="27">
        <v>0.76219609737363581</v>
      </c>
      <c r="S398" s="143">
        <f t="shared" si="134"/>
        <v>37.678421336977685</v>
      </c>
      <c r="T398" s="140" t="str">
        <f t="shared" si="135"/>
        <v>07505</v>
      </c>
      <c r="U398" s="5" t="str">
        <f t="shared" si="130"/>
        <v>福島県古殿町</v>
      </c>
      <c r="V398" s="21">
        <f t="shared" si="136"/>
        <v>0.2491743649297008</v>
      </c>
      <c r="W398" s="21">
        <f t="shared" si="136"/>
        <v>1.8368114364694956E-2</v>
      </c>
      <c r="X398" s="21">
        <f t="shared" si="136"/>
        <v>5.6707725345877383E-2</v>
      </c>
      <c r="Y398" s="21">
        <f t="shared" si="137"/>
        <v>0.10256788256515544</v>
      </c>
      <c r="Z398" s="21">
        <f t="shared" si="137"/>
        <v>0.17844069756010644</v>
      </c>
      <c r="AA398" s="21">
        <f t="shared" si="138"/>
        <v>0.14916087108884549</v>
      </c>
      <c r="AB398" s="21">
        <f t="shared" si="138"/>
        <v>0.21682882800231129</v>
      </c>
      <c r="AC398" s="21">
        <f t="shared" si="138"/>
        <v>8.5225343991708388E-3</v>
      </c>
      <c r="AD398" s="21">
        <f t="shared" si="138"/>
        <v>0</v>
      </c>
      <c r="AE398" s="21">
        <f t="shared" si="139"/>
        <v>2.0228981744137325E-2</v>
      </c>
      <c r="AF398" s="137">
        <f>VLOOKUP(T398,人口!$A$2:$E$1748,5,0)</f>
        <v>5174</v>
      </c>
      <c r="AG398" s="14">
        <f t="shared" si="140"/>
        <v>0</v>
      </c>
      <c r="AH398" s="14">
        <f t="shared" si="141"/>
        <v>1</v>
      </c>
      <c r="AI398" s="14">
        <f t="shared" si="142"/>
        <v>0</v>
      </c>
      <c r="AJ398" s="14">
        <f t="shared" si="143"/>
        <v>0</v>
      </c>
      <c r="AK398" s="14">
        <f t="shared" si="144"/>
        <v>0</v>
      </c>
      <c r="AL398" s="14">
        <f t="shared" si="145"/>
        <v>0</v>
      </c>
      <c r="AM398" s="14">
        <f t="shared" si="146"/>
        <v>0</v>
      </c>
      <c r="AN398" s="14">
        <f t="shared" si="147"/>
        <v>0</v>
      </c>
      <c r="AO398" s="5" t="str">
        <f t="shared" si="148"/>
        <v>5千～1万人未満の市町村平均</v>
      </c>
    </row>
    <row r="399" spans="1:41" s="5" customFormat="1" ht="18" customHeight="1" x14ac:dyDescent="0.3">
      <c r="A399" s="5" t="str">
        <f t="shared" si="131"/>
        <v>07521</v>
      </c>
      <c r="B399" s="22">
        <v>7</v>
      </c>
      <c r="C399" s="23" t="s">
        <v>34</v>
      </c>
      <c r="D399" s="23">
        <v>7521</v>
      </c>
      <c r="E399" s="24" t="s">
        <v>1746</v>
      </c>
      <c r="F399" s="25">
        <v>29.811728179170455</v>
      </c>
      <c r="G399" s="26">
        <v>1.5533868068160452</v>
      </c>
      <c r="H399" s="26">
        <v>2.3794595650803467</v>
      </c>
      <c r="I399" s="26">
        <f t="shared" si="132"/>
        <v>33.744574551066847</v>
      </c>
      <c r="J399" s="26">
        <v>16.44489634915848</v>
      </c>
      <c r="K399" s="26">
        <v>24.534716566559005</v>
      </c>
      <c r="L399" s="26">
        <f t="shared" si="133"/>
        <v>40.979612915717482</v>
      </c>
      <c r="M399" s="26">
        <v>19.033052290088591</v>
      </c>
      <c r="N399" s="26">
        <v>17.590501523390749</v>
      </c>
      <c r="O399" s="26">
        <v>1.0555730263432488</v>
      </c>
      <c r="P399" s="26">
        <v>0</v>
      </c>
      <c r="Q399" s="26">
        <f t="shared" si="129"/>
        <v>37.679126839822587</v>
      </c>
      <c r="R399" s="27">
        <v>1.3001631394735147</v>
      </c>
      <c r="S399" s="143">
        <f t="shared" si="134"/>
        <v>113.70347744608043</v>
      </c>
      <c r="T399" s="140" t="str">
        <f t="shared" si="135"/>
        <v>07521</v>
      </c>
      <c r="U399" s="5" t="str">
        <f t="shared" si="130"/>
        <v>福島県三春町</v>
      </c>
      <c r="V399" s="21">
        <f t="shared" si="136"/>
        <v>0.26218835913182637</v>
      </c>
      <c r="W399" s="21">
        <f t="shared" si="136"/>
        <v>1.3661735258296564E-2</v>
      </c>
      <c r="X399" s="21">
        <f t="shared" si="136"/>
        <v>2.0926884722665719E-2</v>
      </c>
      <c r="Y399" s="21">
        <f t="shared" si="137"/>
        <v>0.14462966936923147</v>
      </c>
      <c r="Z399" s="21">
        <f t="shared" si="137"/>
        <v>0.21577806693021914</v>
      </c>
      <c r="AA399" s="21">
        <f t="shared" si="138"/>
        <v>0.16739199818329475</v>
      </c>
      <c r="AB399" s="21">
        <f t="shared" si="138"/>
        <v>0.15470504437062954</v>
      </c>
      <c r="AC399" s="21">
        <f t="shared" si="138"/>
        <v>9.2835597472717083E-3</v>
      </c>
      <c r="AD399" s="21">
        <f t="shared" si="138"/>
        <v>0</v>
      </c>
      <c r="AE399" s="21">
        <f t="shared" si="139"/>
        <v>1.1434682286564787E-2</v>
      </c>
      <c r="AF399" s="137">
        <f>VLOOKUP(T399,人口!$A$2:$E$1748,5,0)</f>
        <v>17008</v>
      </c>
      <c r="AG399" s="14">
        <f t="shared" si="140"/>
        <v>0</v>
      </c>
      <c r="AH399" s="14">
        <f t="shared" si="141"/>
        <v>0</v>
      </c>
      <c r="AI399" s="14">
        <f t="shared" si="142"/>
        <v>1</v>
      </c>
      <c r="AJ399" s="14">
        <f t="shared" si="143"/>
        <v>0</v>
      </c>
      <c r="AK399" s="14">
        <f t="shared" si="144"/>
        <v>0</v>
      </c>
      <c r="AL399" s="14">
        <f t="shared" si="145"/>
        <v>0</v>
      </c>
      <c r="AM399" s="14">
        <f t="shared" si="146"/>
        <v>0</v>
      </c>
      <c r="AN399" s="14">
        <f t="shared" si="147"/>
        <v>0</v>
      </c>
      <c r="AO399" s="5" t="str">
        <f t="shared" si="148"/>
        <v>1万～3万人未満の市町村平均</v>
      </c>
    </row>
    <row r="400" spans="1:41" s="5" customFormat="1" ht="18" customHeight="1" x14ac:dyDescent="0.3">
      <c r="A400" s="5" t="str">
        <f t="shared" si="131"/>
        <v>07522</v>
      </c>
      <c r="B400" s="22">
        <v>7</v>
      </c>
      <c r="C400" s="23" t="s">
        <v>34</v>
      </c>
      <c r="D400" s="23">
        <v>7522</v>
      </c>
      <c r="E400" s="24" t="s">
        <v>1755</v>
      </c>
      <c r="F400" s="25">
        <v>11.817660435555714</v>
      </c>
      <c r="G400" s="26">
        <v>0.74631991835854683</v>
      </c>
      <c r="H400" s="26">
        <v>2.4765803636550547</v>
      </c>
      <c r="I400" s="26">
        <f t="shared" si="132"/>
        <v>15.040560717569315</v>
      </c>
      <c r="J400" s="26">
        <v>11.231764650140711</v>
      </c>
      <c r="K400" s="26">
        <v>14.528295506350712</v>
      </c>
      <c r="L400" s="26">
        <f t="shared" si="133"/>
        <v>25.760060156491424</v>
      </c>
      <c r="M400" s="26">
        <v>10.90286069469032</v>
      </c>
      <c r="N400" s="26">
        <v>12.658810040492632</v>
      </c>
      <c r="O400" s="26">
        <v>0.62063324690924782</v>
      </c>
      <c r="P400" s="26">
        <v>0</v>
      </c>
      <c r="Q400" s="26">
        <f t="shared" si="129"/>
        <v>24.182303982092197</v>
      </c>
      <c r="R400" s="27">
        <v>1.313128679457475</v>
      </c>
      <c r="S400" s="143">
        <f t="shared" si="134"/>
        <v>66.296053535610412</v>
      </c>
      <c r="T400" s="140" t="str">
        <f t="shared" si="135"/>
        <v>07522</v>
      </c>
      <c r="U400" s="5" t="str">
        <f t="shared" si="130"/>
        <v>福島県小野町</v>
      </c>
      <c r="V400" s="21">
        <f t="shared" si="136"/>
        <v>0.17825586600276214</v>
      </c>
      <c r="W400" s="21">
        <f t="shared" si="136"/>
        <v>1.1257380772411542E-2</v>
      </c>
      <c r="X400" s="21">
        <f t="shared" si="136"/>
        <v>3.7356376912009985E-2</v>
      </c>
      <c r="Y400" s="21">
        <f t="shared" si="137"/>
        <v>0.16941829944836242</v>
      </c>
      <c r="Z400" s="21">
        <f t="shared" si="137"/>
        <v>0.21914268997244235</v>
      </c>
      <c r="AA400" s="21">
        <f t="shared" si="138"/>
        <v>0.16445716016616183</v>
      </c>
      <c r="AB400" s="21">
        <f t="shared" si="138"/>
        <v>0.19094364393339117</v>
      </c>
      <c r="AC400" s="21">
        <f t="shared" si="138"/>
        <v>9.3615413559402817E-3</v>
      </c>
      <c r="AD400" s="21">
        <f t="shared" si="138"/>
        <v>0</v>
      </c>
      <c r="AE400" s="21">
        <f t="shared" si="139"/>
        <v>1.9807041436518361E-2</v>
      </c>
      <c r="AF400" s="137">
        <f>VLOOKUP(T400,人口!$A$2:$E$1748,5,0)</f>
        <v>10000</v>
      </c>
      <c r="AG400" s="14">
        <f t="shared" si="140"/>
        <v>0</v>
      </c>
      <c r="AH400" s="14">
        <f t="shared" si="141"/>
        <v>0</v>
      </c>
      <c r="AI400" s="14">
        <f t="shared" si="142"/>
        <v>1</v>
      </c>
      <c r="AJ400" s="14">
        <f t="shared" si="143"/>
        <v>0</v>
      </c>
      <c r="AK400" s="14">
        <f t="shared" si="144"/>
        <v>0</v>
      </c>
      <c r="AL400" s="14">
        <f t="shared" si="145"/>
        <v>0</v>
      </c>
      <c r="AM400" s="14">
        <f t="shared" si="146"/>
        <v>0</v>
      </c>
      <c r="AN400" s="14">
        <f t="shared" si="147"/>
        <v>0</v>
      </c>
      <c r="AO400" s="5" t="str">
        <f t="shared" si="148"/>
        <v>1万～3万人未満の市町村平均</v>
      </c>
    </row>
    <row r="401" spans="1:41" s="5" customFormat="1" ht="18" customHeight="1" x14ac:dyDescent="0.3">
      <c r="A401" s="5" t="str">
        <f t="shared" si="131"/>
        <v>07541</v>
      </c>
      <c r="B401" s="22">
        <v>7</v>
      </c>
      <c r="C401" s="23" t="s">
        <v>34</v>
      </c>
      <c r="D401" s="23">
        <v>7541</v>
      </c>
      <c r="E401" s="24" t="s">
        <v>1764</v>
      </c>
      <c r="F401" s="25">
        <v>14.920939141927661</v>
      </c>
      <c r="G401" s="26">
        <v>0.76584573017606705</v>
      </c>
      <c r="H401" s="26">
        <v>1.5539327771953284</v>
      </c>
      <c r="I401" s="26">
        <f t="shared" si="132"/>
        <v>17.240717649299057</v>
      </c>
      <c r="J401" s="26">
        <v>8.4306114195052952</v>
      </c>
      <c r="K401" s="26">
        <v>8.2996915194675136</v>
      </c>
      <c r="L401" s="26">
        <f t="shared" si="133"/>
        <v>16.730302938972809</v>
      </c>
      <c r="M401" s="26">
        <v>6.0976436965487029</v>
      </c>
      <c r="N401" s="26">
        <v>7.7271185575945136</v>
      </c>
      <c r="O401" s="26">
        <v>0.29753157856829338</v>
      </c>
      <c r="P401" s="26">
        <v>0</v>
      </c>
      <c r="Q401" s="26">
        <f t="shared" si="129"/>
        <v>14.12229383271151</v>
      </c>
      <c r="R401" s="27">
        <v>0.43615877650639656</v>
      </c>
      <c r="S401" s="143">
        <f t="shared" si="134"/>
        <v>48.529473197489772</v>
      </c>
      <c r="T401" s="140" t="str">
        <f t="shared" si="135"/>
        <v>07541</v>
      </c>
      <c r="U401" s="5" t="str">
        <f t="shared" si="130"/>
        <v>福島県広野町</v>
      </c>
      <c r="V401" s="21">
        <f t="shared" si="136"/>
        <v>0.30746138704632509</v>
      </c>
      <c r="W401" s="21">
        <f t="shared" si="136"/>
        <v>1.5781043553872352E-2</v>
      </c>
      <c r="X401" s="21">
        <f t="shared" si="136"/>
        <v>3.2020392450411078E-2</v>
      </c>
      <c r="Y401" s="21">
        <f t="shared" si="137"/>
        <v>0.17372146994460627</v>
      </c>
      <c r="Z401" s="21">
        <f t="shared" si="137"/>
        <v>0.17102372996492413</v>
      </c>
      <c r="AA401" s="21">
        <f t="shared" si="138"/>
        <v>0.12564825650866757</v>
      </c>
      <c r="AB401" s="21">
        <f t="shared" si="138"/>
        <v>0.15922527174670023</v>
      </c>
      <c r="AC401" s="21">
        <f t="shared" si="138"/>
        <v>6.130945979106228E-3</v>
      </c>
      <c r="AD401" s="21">
        <f t="shared" si="138"/>
        <v>0</v>
      </c>
      <c r="AE401" s="21">
        <f t="shared" si="139"/>
        <v>8.9875028053870831E-3</v>
      </c>
      <c r="AF401" s="137">
        <f>VLOOKUP(T401,人口!$A$2:$E$1748,5,0)</f>
        <v>4794</v>
      </c>
      <c r="AG401" s="14">
        <f t="shared" si="140"/>
        <v>1</v>
      </c>
      <c r="AH401" s="14">
        <f t="shared" si="141"/>
        <v>0</v>
      </c>
      <c r="AI401" s="14">
        <f t="shared" si="142"/>
        <v>0</v>
      </c>
      <c r="AJ401" s="14">
        <f t="shared" si="143"/>
        <v>0</v>
      </c>
      <c r="AK401" s="14">
        <f t="shared" si="144"/>
        <v>0</v>
      </c>
      <c r="AL401" s="14">
        <f t="shared" si="145"/>
        <v>0</v>
      </c>
      <c r="AM401" s="14">
        <f t="shared" si="146"/>
        <v>0</v>
      </c>
      <c r="AN401" s="14">
        <f t="shared" si="147"/>
        <v>0</v>
      </c>
      <c r="AO401" s="5" t="str">
        <f t="shared" si="148"/>
        <v>5千人未満の市町村平均</v>
      </c>
    </row>
    <row r="402" spans="1:41" s="5" customFormat="1" ht="18" customHeight="1" x14ac:dyDescent="0.3">
      <c r="A402" s="5" t="str">
        <f t="shared" si="131"/>
        <v>07542</v>
      </c>
      <c r="B402" s="22">
        <v>7</v>
      </c>
      <c r="C402" s="23" t="s">
        <v>34</v>
      </c>
      <c r="D402" s="23">
        <v>7542</v>
      </c>
      <c r="E402" s="24" t="s">
        <v>1773</v>
      </c>
      <c r="F402" s="25">
        <v>8.1553631260366775</v>
      </c>
      <c r="G402" s="26">
        <v>0.2126143953463302</v>
      </c>
      <c r="H402" s="26">
        <v>0</v>
      </c>
      <c r="I402" s="26">
        <f t="shared" si="132"/>
        <v>8.3679775213830077</v>
      </c>
      <c r="J402" s="26">
        <v>1.6834071111411542</v>
      </c>
      <c r="K402" s="26">
        <v>11.402487471061422</v>
      </c>
      <c r="L402" s="26">
        <f t="shared" si="133"/>
        <v>13.085894582202576</v>
      </c>
      <c r="M402" s="26">
        <v>6.1676766703540125</v>
      </c>
      <c r="N402" s="26">
        <v>14.525635694506748</v>
      </c>
      <c r="O402" s="26">
        <v>0.42482345750938011</v>
      </c>
      <c r="P402" s="26">
        <v>0</v>
      </c>
      <c r="Q402" s="26">
        <f t="shared" si="129"/>
        <v>21.118135822370139</v>
      </c>
      <c r="R402" s="27">
        <v>0.55188917144937377</v>
      </c>
      <c r="S402" s="143">
        <f t="shared" si="134"/>
        <v>43.123897097405091</v>
      </c>
      <c r="T402" s="140" t="str">
        <f t="shared" si="135"/>
        <v>07542</v>
      </c>
      <c r="U402" s="5" t="str">
        <f t="shared" si="130"/>
        <v>福島県楢葉町</v>
      </c>
      <c r="V402" s="21">
        <f t="shared" si="136"/>
        <v>0.18911470611331677</v>
      </c>
      <c r="W402" s="21">
        <f t="shared" si="136"/>
        <v>4.930314968197156E-3</v>
      </c>
      <c r="X402" s="21">
        <f t="shared" si="136"/>
        <v>0</v>
      </c>
      <c r="Y402" s="21">
        <f t="shared" si="137"/>
        <v>3.9036525556556213E-2</v>
      </c>
      <c r="Z402" s="21">
        <f t="shared" si="137"/>
        <v>0.26441226880089991</v>
      </c>
      <c r="AA402" s="21">
        <f t="shared" si="138"/>
        <v>0.14302224718751455</v>
      </c>
      <c r="AB402" s="21">
        <f t="shared" si="138"/>
        <v>0.33683494934832325</v>
      </c>
      <c r="AC402" s="21">
        <f t="shared" si="138"/>
        <v>9.851230665675231E-3</v>
      </c>
      <c r="AD402" s="21">
        <f t="shared" si="138"/>
        <v>0</v>
      </c>
      <c r="AE402" s="21">
        <f t="shared" si="139"/>
        <v>1.2797757359517091E-2</v>
      </c>
      <c r="AF402" s="137">
        <f>VLOOKUP(T402,人口!$A$2:$E$1748,5,0)</f>
        <v>6845</v>
      </c>
      <c r="AG402" s="14">
        <f t="shared" si="140"/>
        <v>0</v>
      </c>
      <c r="AH402" s="14">
        <f t="shared" si="141"/>
        <v>1</v>
      </c>
      <c r="AI402" s="14">
        <f t="shared" si="142"/>
        <v>0</v>
      </c>
      <c r="AJ402" s="14">
        <f t="shared" si="143"/>
        <v>0</v>
      </c>
      <c r="AK402" s="14">
        <f t="shared" si="144"/>
        <v>0</v>
      </c>
      <c r="AL402" s="14">
        <f t="shared" si="145"/>
        <v>0</v>
      </c>
      <c r="AM402" s="14">
        <f t="shared" si="146"/>
        <v>0</v>
      </c>
      <c r="AN402" s="14">
        <f t="shared" si="147"/>
        <v>0</v>
      </c>
      <c r="AO402" s="5" t="str">
        <f t="shared" si="148"/>
        <v>5千～1万人未満の市町村平均</v>
      </c>
    </row>
    <row r="403" spans="1:41" s="5" customFormat="1" ht="18" customHeight="1" x14ac:dyDescent="0.3">
      <c r="A403" s="5" t="str">
        <f t="shared" si="131"/>
        <v>07543</v>
      </c>
      <c r="B403" s="22">
        <v>7</v>
      </c>
      <c r="C403" s="23" t="s">
        <v>34</v>
      </c>
      <c r="D403" s="23">
        <v>7543</v>
      </c>
      <c r="E403" s="24" t="s">
        <v>1784</v>
      </c>
      <c r="F403" s="25">
        <v>0</v>
      </c>
      <c r="G403" s="26">
        <v>0.33627787019062433</v>
      </c>
      <c r="H403" s="26">
        <v>0</v>
      </c>
      <c r="I403" s="26">
        <f t="shared" si="132"/>
        <v>0.33627787019062433</v>
      </c>
      <c r="J403" s="26">
        <v>7.2404606930802334E-2</v>
      </c>
      <c r="K403" s="26">
        <v>21.439591309530226</v>
      </c>
      <c r="L403" s="26">
        <f t="shared" si="133"/>
        <v>21.511995916461029</v>
      </c>
      <c r="M403" s="26">
        <v>6.4955583204425098</v>
      </c>
      <c r="N403" s="26">
        <v>9.1561062360537733</v>
      </c>
      <c r="O403" s="26">
        <v>0.78994199666609066</v>
      </c>
      <c r="P403" s="26">
        <v>0</v>
      </c>
      <c r="Q403" s="26">
        <f t="shared" si="129"/>
        <v>16.441606553162373</v>
      </c>
      <c r="R403" s="27">
        <v>0.91890937787586735</v>
      </c>
      <c r="S403" s="143">
        <f t="shared" si="134"/>
        <v>39.208789717689896</v>
      </c>
      <c r="T403" s="140" t="str">
        <f t="shared" si="135"/>
        <v>07543</v>
      </c>
      <c r="U403" s="5" t="str">
        <f t="shared" si="130"/>
        <v>福島県富岡町</v>
      </c>
      <c r="V403" s="21">
        <f t="shared" si="136"/>
        <v>0</v>
      </c>
      <c r="W403" s="21">
        <f t="shared" si="136"/>
        <v>8.5765939885388831E-3</v>
      </c>
      <c r="X403" s="21">
        <f t="shared" si="136"/>
        <v>0</v>
      </c>
      <c r="Y403" s="21">
        <f t="shared" si="137"/>
        <v>1.8466422312988515E-3</v>
      </c>
      <c r="Z403" s="21">
        <f t="shared" si="137"/>
        <v>0.5468057408529825</v>
      </c>
      <c r="AA403" s="21">
        <f t="shared" si="138"/>
        <v>0.16566587153573623</v>
      </c>
      <c r="AB403" s="21">
        <f t="shared" si="138"/>
        <v>0.23352177667250967</v>
      </c>
      <c r="AC403" s="21">
        <f t="shared" si="138"/>
        <v>2.0147064021965748E-2</v>
      </c>
      <c r="AD403" s="21">
        <f t="shared" si="138"/>
        <v>0</v>
      </c>
      <c r="AE403" s="21">
        <f t="shared" si="139"/>
        <v>2.3436310696968068E-2</v>
      </c>
      <c r="AF403" s="137">
        <f>VLOOKUP(T403,人口!$A$2:$E$1748,5,0)</f>
        <v>12728</v>
      </c>
      <c r="AG403" s="14">
        <f t="shared" si="140"/>
        <v>0</v>
      </c>
      <c r="AH403" s="14">
        <f t="shared" si="141"/>
        <v>0</v>
      </c>
      <c r="AI403" s="14">
        <f t="shared" si="142"/>
        <v>1</v>
      </c>
      <c r="AJ403" s="14">
        <f t="shared" si="143"/>
        <v>0</v>
      </c>
      <c r="AK403" s="14">
        <f t="shared" si="144"/>
        <v>0</v>
      </c>
      <c r="AL403" s="14">
        <f t="shared" si="145"/>
        <v>0</v>
      </c>
      <c r="AM403" s="14">
        <f t="shared" si="146"/>
        <v>0</v>
      </c>
      <c r="AN403" s="14">
        <f t="shared" si="147"/>
        <v>0</v>
      </c>
      <c r="AO403" s="5" t="str">
        <f t="shared" si="148"/>
        <v>1万～3万人未満の市町村平均</v>
      </c>
    </row>
    <row r="404" spans="1:41" s="5" customFormat="1" ht="18" customHeight="1" x14ac:dyDescent="0.3">
      <c r="A404" s="5" t="str">
        <f t="shared" si="131"/>
        <v>07544</v>
      </c>
      <c r="B404" s="22">
        <v>7</v>
      </c>
      <c r="C404" s="23" t="s">
        <v>34</v>
      </c>
      <c r="D404" s="23">
        <v>7544</v>
      </c>
      <c r="E404" s="24" t="s">
        <v>1791</v>
      </c>
      <c r="F404" s="25">
        <v>0.24886253029786493</v>
      </c>
      <c r="G404" s="26">
        <v>0.41221158281431369</v>
      </c>
      <c r="H404" s="26">
        <v>2.7193823600918248</v>
      </c>
      <c r="I404" s="26">
        <f t="shared" si="132"/>
        <v>3.3804564732040037</v>
      </c>
      <c r="J404" s="26">
        <v>2.3124221338524995</v>
      </c>
      <c r="K404" s="26">
        <v>4.7635013249439249</v>
      </c>
      <c r="L404" s="26">
        <f t="shared" si="133"/>
        <v>7.0759234587964244</v>
      </c>
      <c r="M404" s="26">
        <v>3.1292006023009002</v>
      </c>
      <c r="N404" s="26">
        <v>4.5756474148644974</v>
      </c>
      <c r="O404" s="26">
        <v>0.15993718772851315</v>
      </c>
      <c r="P404" s="26">
        <v>0</v>
      </c>
      <c r="Q404" s="26">
        <f t="shared" si="129"/>
        <v>7.8647852048939111</v>
      </c>
      <c r="R404" s="27">
        <v>0.14376837644627644</v>
      </c>
      <c r="S404" s="143">
        <f t="shared" si="134"/>
        <v>18.464933513340611</v>
      </c>
      <c r="T404" s="140" t="str">
        <f t="shared" si="135"/>
        <v>07544</v>
      </c>
      <c r="U404" s="5" t="str">
        <f t="shared" si="130"/>
        <v>福島県川内村</v>
      </c>
      <c r="V404" s="21">
        <f t="shared" si="136"/>
        <v>1.3477575216724493E-2</v>
      </c>
      <c r="W404" s="21">
        <f t="shared" si="136"/>
        <v>2.2324022045164559E-2</v>
      </c>
      <c r="X404" s="21">
        <f t="shared" si="136"/>
        <v>0.147272794571782</v>
      </c>
      <c r="Y404" s="21">
        <f t="shared" si="137"/>
        <v>0.12523316870769194</v>
      </c>
      <c r="Z404" s="21">
        <f t="shared" si="137"/>
        <v>0.25797554708238585</v>
      </c>
      <c r="AA404" s="21">
        <f t="shared" si="138"/>
        <v>0.16946720117026709</v>
      </c>
      <c r="AB404" s="21">
        <f t="shared" si="138"/>
        <v>0.24780199785494311</v>
      </c>
      <c r="AC404" s="21">
        <f t="shared" si="138"/>
        <v>8.6616714656980037E-3</v>
      </c>
      <c r="AD404" s="21">
        <f t="shared" si="138"/>
        <v>0</v>
      </c>
      <c r="AE404" s="21">
        <f t="shared" si="139"/>
        <v>7.786021885343164E-3</v>
      </c>
      <c r="AF404" s="137">
        <f>VLOOKUP(T404,人口!$A$2:$E$1748,5,0)</f>
        <v>2577</v>
      </c>
      <c r="AG404" s="14">
        <f t="shared" si="140"/>
        <v>1</v>
      </c>
      <c r="AH404" s="14">
        <f t="shared" si="141"/>
        <v>0</v>
      </c>
      <c r="AI404" s="14">
        <f t="shared" si="142"/>
        <v>0</v>
      </c>
      <c r="AJ404" s="14">
        <f t="shared" si="143"/>
        <v>0</v>
      </c>
      <c r="AK404" s="14">
        <f t="shared" si="144"/>
        <v>0</v>
      </c>
      <c r="AL404" s="14">
        <f t="shared" si="145"/>
        <v>0</v>
      </c>
      <c r="AM404" s="14">
        <f t="shared" si="146"/>
        <v>0</v>
      </c>
      <c r="AN404" s="14">
        <f t="shared" si="147"/>
        <v>0</v>
      </c>
      <c r="AO404" s="5" t="str">
        <f t="shared" si="148"/>
        <v>5千人未満の市町村平均</v>
      </c>
    </row>
    <row r="405" spans="1:41" s="5" customFormat="1" ht="18" customHeight="1" x14ac:dyDescent="0.3">
      <c r="A405" s="5" t="str">
        <f t="shared" si="131"/>
        <v>07545</v>
      </c>
      <c r="B405" s="22">
        <v>7</v>
      </c>
      <c r="C405" s="23" t="s">
        <v>34</v>
      </c>
      <c r="D405" s="23">
        <v>7545</v>
      </c>
      <c r="E405" s="24" t="s">
        <v>1800</v>
      </c>
      <c r="F405" s="25">
        <v>0</v>
      </c>
      <c r="G405" s="26">
        <v>0</v>
      </c>
      <c r="H405" s="26">
        <v>0</v>
      </c>
      <c r="I405" s="26">
        <f t="shared" si="132"/>
        <v>0</v>
      </c>
      <c r="J405" s="26">
        <v>0</v>
      </c>
      <c r="K405" s="26">
        <v>14.670203355805565</v>
      </c>
      <c r="L405" s="26">
        <f t="shared" si="133"/>
        <v>14.670203355805565</v>
      </c>
      <c r="M405" s="26">
        <v>3.9393547765486927</v>
      </c>
      <c r="N405" s="26">
        <v>5.0471652346928053</v>
      </c>
      <c r="O405" s="26">
        <v>0.6400590675375073</v>
      </c>
      <c r="P405" s="26">
        <v>0</v>
      </c>
      <c r="Q405" s="26">
        <f t="shared" si="129"/>
        <v>9.626579078779006</v>
      </c>
      <c r="R405" s="27">
        <v>0.70872812483294945</v>
      </c>
      <c r="S405" s="143">
        <f t="shared" si="134"/>
        <v>25.00551055941752</v>
      </c>
      <c r="T405" s="140" t="str">
        <f t="shared" si="135"/>
        <v>07545</v>
      </c>
      <c r="U405" s="5" t="str">
        <f t="shared" si="130"/>
        <v>福島県大熊町</v>
      </c>
      <c r="V405" s="21">
        <f t="shared" si="136"/>
        <v>0</v>
      </c>
      <c r="W405" s="21">
        <f t="shared" si="136"/>
        <v>0</v>
      </c>
      <c r="X405" s="21">
        <f t="shared" si="136"/>
        <v>0</v>
      </c>
      <c r="Y405" s="21">
        <f t="shared" si="137"/>
        <v>0</v>
      </c>
      <c r="Z405" s="21">
        <f t="shared" si="137"/>
        <v>0.58667881709299896</v>
      </c>
      <c r="AA405" s="21">
        <f t="shared" si="138"/>
        <v>0.15753946583846343</v>
      </c>
      <c r="AB405" s="21">
        <f t="shared" si="138"/>
        <v>0.20184211886815298</v>
      </c>
      <c r="AC405" s="21">
        <f t="shared" si="138"/>
        <v>2.5596720611507359E-2</v>
      </c>
      <c r="AD405" s="21">
        <f t="shared" si="138"/>
        <v>0</v>
      </c>
      <c r="AE405" s="21">
        <f t="shared" si="139"/>
        <v>2.8342877588877297E-2</v>
      </c>
      <c r="AF405" s="137">
        <f>VLOOKUP(T405,人口!$A$2:$E$1748,5,0)</f>
        <v>10313</v>
      </c>
      <c r="AG405" s="14">
        <f t="shared" si="140"/>
        <v>0</v>
      </c>
      <c r="AH405" s="14">
        <f t="shared" si="141"/>
        <v>0</v>
      </c>
      <c r="AI405" s="14">
        <f t="shared" si="142"/>
        <v>1</v>
      </c>
      <c r="AJ405" s="14">
        <f t="shared" si="143"/>
        <v>0</v>
      </c>
      <c r="AK405" s="14">
        <f t="shared" si="144"/>
        <v>0</v>
      </c>
      <c r="AL405" s="14">
        <f t="shared" si="145"/>
        <v>0</v>
      </c>
      <c r="AM405" s="14">
        <f t="shared" si="146"/>
        <v>0</v>
      </c>
      <c r="AN405" s="14">
        <f t="shared" si="147"/>
        <v>0</v>
      </c>
      <c r="AO405" s="5" t="str">
        <f t="shared" si="148"/>
        <v>1万～3万人未満の市町村平均</v>
      </c>
    </row>
    <row r="406" spans="1:41" s="5" customFormat="1" ht="18" customHeight="1" x14ac:dyDescent="0.3">
      <c r="A406" s="5" t="str">
        <f t="shared" si="131"/>
        <v>07546</v>
      </c>
      <c r="B406" s="22">
        <v>7</v>
      </c>
      <c r="C406" s="23" t="s">
        <v>34</v>
      </c>
      <c r="D406" s="23">
        <v>7546</v>
      </c>
      <c r="E406" s="24" t="s">
        <v>1809</v>
      </c>
      <c r="F406" s="25">
        <v>0</v>
      </c>
      <c r="G406" s="26">
        <v>0</v>
      </c>
      <c r="H406" s="26">
        <v>0</v>
      </c>
      <c r="I406" s="26">
        <f t="shared" si="132"/>
        <v>0</v>
      </c>
      <c r="J406" s="26">
        <v>0</v>
      </c>
      <c r="K406" s="26">
        <v>8.6487081221807962</v>
      </c>
      <c r="L406" s="26">
        <f t="shared" si="133"/>
        <v>8.6487081221807962</v>
      </c>
      <c r="M406" s="26">
        <v>1.7667409300885044</v>
      </c>
      <c r="N406" s="26">
        <v>1.9245625299114606</v>
      </c>
      <c r="O406" s="26">
        <v>0.36685631224805637</v>
      </c>
      <c r="P406" s="26">
        <v>0</v>
      </c>
      <c r="Q406" s="26">
        <f t="shared" si="129"/>
        <v>4.0581597722480209</v>
      </c>
      <c r="R406" s="27">
        <v>0.37884748458194822</v>
      </c>
      <c r="S406" s="143">
        <f t="shared" si="134"/>
        <v>13.085715379010766</v>
      </c>
      <c r="T406" s="140" t="str">
        <f t="shared" si="135"/>
        <v>07546</v>
      </c>
      <c r="U406" s="5" t="str">
        <f t="shared" si="130"/>
        <v>福島県双葉町</v>
      </c>
      <c r="V406" s="21">
        <f t="shared" si="136"/>
        <v>0</v>
      </c>
      <c r="W406" s="21">
        <f t="shared" si="136"/>
        <v>0</v>
      </c>
      <c r="X406" s="21">
        <f t="shared" si="136"/>
        <v>0</v>
      </c>
      <c r="Y406" s="21">
        <f t="shared" si="137"/>
        <v>0</v>
      </c>
      <c r="Z406" s="21">
        <f t="shared" si="137"/>
        <v>0.66092742136613769</v>
      </c>
      <c r="AA406" s="21">
        <f t="shared" si="138"/>
        <v>0.13501294189252525</v>
      </c>
      <c r="AB406" s="21">
        <f t="shared" si="138"/>
        <v>0.14707354349143353</v>
      </c>
      <c r="AC406" s="21">
        <f t="shared" si="138"/>
        <v>2.8034868681041832E-2</v>
      </c>
      <c r="AD406" s="21">
        <f t="shared" si="138"/>
        <v>0</v>
      </c>
      <c r="AE406" s="21">
        <f t="shared" si="139"/>
        <v>2.8951224568861726E-2</v>
      </c>
      <c r="AF406" s="137">
        <f>VLOOKUP(T406,人口!$A$2:$E$1748,5,0)</f>
        <v>5911</v>
      </c>
      <c r="AG406" s="14">
        <f t="shared" si="140"/>
        <v>0</v>
      </c>
      <c r="AH406" s="14">
        <f t="shared" si="141"/>
        <v>1</v>
      </c>
      <c r="AI406" s="14">
        <f t="shared" si="142"/>
        <v>0</v>
      </c>
      <c r="AJ406" s="14">
        <f t="shared" si="143"/>
        <v>0</v>
      </c>
      <c r="AK406" s="14">
        <f t="shared" si="144"/>
        <v>0</v>
      </c>
      <c r="AL406" s="14">
        <f t="shared" si="145"/>
        <v>0</v>
      </c>
      <c r="AM406" s="14">
        <f t="shared" si="146"/>
        <v>0</v>
      </c>
      <c r="AN406" s="14">
        <f t="shared" si="147"/>
        <v>0</v>
      </c>
      <c r="AO406" s="5" t="str">
        <f t="shared" si="148"/>
        <v>5千～1万人未満の市町村平均</v>
      </c>
    </row>
    <row r="407" spans="1:41" s="5" customFormat="1" ht="18" customHeight="1" x14ac:dyDescent="0.3">
      <c r="A407" s="5" t="str">
        <f t="shared" si="131"/>
        <v>07547</v>
      </c>
      <c r="B407" s="22">
        <v>7</v>
      </c>
      <c r="C407" s="23" t="s">
        <v>34</v>
      </c>
      <c r="D407" s="23">
        <v>7547</v>
      </c>
      <c r="E407" s="24" t="s">
        <v>1816</v>
      </c>
      <c r="F407" s="25">
        <v>0.50322096139569916</v>
      </c>
      <c r="G407" s="26">
        <v>2.3864881110302372E-2</v>
      </c>
      <c r="H407" s="26">
        <v>0</v>
      </c>
      <c r="I407" s="26">
        <f t="shared" si="132"/>
        <v>0.52708584250600155</v>
      </c>
      <c r="J407" s="26">
        <v>0.47968052091656543</v>
      </c>
      <c r="K407" s="26">
        <v>26.291305621973112</v>
      </c>
      <c r="L407" s="26">
        <f t="shared" si="133"/>
        <v>26.770986142889679</v>
      </c>
      <c r="M407" s="26">
        <v>6.5751412452212721</v>
      </c>
      <c r="N407" s="26">
        <v>10.868966887674974</v>
      </c>
      <c r="O407" s="26">
        <v>1.0653790316444147</v>
      </c>
      <c r="P407" s="26">
        <v>0</v>
      </c>
      <c r="Q407" s="26">
        <f t="shared" si="129"/>
        <v>18.509487164540662</v>
      </c>
      <c r="R407" s="27">
        <v>1.1178531226983073</v>
      </c>
      <c r="S407" s="143">
        <f t="shared" si="134"/>
        <v>46.925412272634645</v>
      </c>
      <c r="T407" s="140" t="str">
        <f t="shared" si="135"/>
        <v>07547</v>
      </c>
      <c r="U407" s="5" t="str">
        <f t="shared" si="130"/>
        <v>福島県浪江町</v>
      </c>
      <c r="V407" s="21">
        <f t="shared" si="136"/>
        <v>1.0723847421350437E-2</v>
      </c>
      <c r="W407" s="21">
        <f t="shared" si="136"/>
        <v>5.0857051551616488E-4</v>
      </c>
      <c r="X407" s="21">
        <f t="shared" si="136"/>
        <v>0</v>
      </c>
      <c r="Y407" s="21">
        <f t="shared" si="137"/>
        <v>1.022219087026113E-2</v>
      </c>
      <c r="Z407" s="21">
        <f t="shared" si="137"/>
        <v>0.56027862833088704</v>
      </c>
      <c r="AA407" s="21">
        <f t="shared" si="138"/>
        <v>0.14011898727751143</v>
      </c>
      <c r="AB407" s="21">
        <f t="shared" si="138"/>
        <v>0.23162219277961246</v>
      </c>
      <c r="AC407" s="21">
        <f t="shared" si="138"/>
        <v>2.2703669079231697E-2</v>
      </c>
      <c r="AD407" s="21">
        <f t="shared" si="138"/>
        <v>0</v>
      </c>
      <c r="AE407" s="21">
        <f t="shared" si="139"/>
        <v>2.3821913725629692E-2</v>
      </c>
      <c r="AF407" s="137">
        <f>VLOOKUP(T407,人口!$A$2:$E$1748,5,0)</f>
        <v>17166</v>
      </c>
      <c r="AG407" s="14">
        <f t="shared" si="140"/>
        <v>0</v>
      </c>
      <c r="AH407" s="14">
        <f t="shared" si="141"/>
        <v>0</v>
      </c>
      <c r="AI407" s="14">
        <f t="shared" si="142"/>
        <v>1</v>
      </c>
      <c r="AJ407" s="14">
        <f t="shared" si="143"/>
        <v>0</v>
      </c>
      <c r="AK407" s="14">
        <f t="shared" si="144"/>
        <v>0</v>
      </c>
      <c r="AL407" s="14">
        <f t="shared" si="145"/>
        <v>0</v>
      </c>
      <c r="AM407" s="14">
        <f t="shared" si="146"/>
        <v>0</v>
      </c>
      <c r="AN407" s="14">
        <f t="shared" si="147"/>
        <v>0</v>
      </c>
      <c r="AO407" s="5" t="str">
        <f t="shared" si="148"/>
        <v>1万～3万人未満の市町村平均</v>
      </c>
    </row>
    <row r="408" spans="1:41" s="5" customFormat="1" ht="18" customHeight="1" x14ac:dyDescent="0.3">
      <c r="A408" s="5" t="str">
        <f t="shared" si="131"/>
        <v>07548</v>
      </c>
      <c r="B408" s="22">
        <v>7</v>
      </c>
      <c r="C408" s="23" t="s">
        <v>34</v>
      </c>
      <c r="D408" s="23">
        <v>7548</v>
      </c>
      <c r="E408" s="24" t="s">
        <v>1823</v>
      </c>
      <c r="F408" s="25">
        <v>0</v>
      </c>
      <c r="G408" s="26">
        <v>0</v>
      </c>
      <c r="H408" s="26">
        <v>0</v>
      </c>
      <c r="I408" s="26">
        <f t="shared" si="132"/>
        <v>0</v>
      </c>
      <c r="J408" s="26">
        <v>0</v>
      </c>
      <c r="K408" s="26">
        <v>1.8409666956305024</v>
      </c>
      <c r="L408" s="26">
        <f t="shared" si="133"/>
        <v>1.8409666956305024</v>
      </c>
      <c r="M408" s="26">
        <v>1.1062026544247843</v>
      </c>
      <c r="N408" s="26">
        <v>2.4730628509362269</v>
      </c>
      <c r="O408" s="26">
        <v>8.7385161164822089E-2</v>
      </c>
      <c r="P408" s="26">
        <v>0</v>
      </c>
      <c r="Q408" s="26">
        <f t="shared" si="129"/>
        <v>3.6666506665258334</v>
      </c>
      <c r="R408" s="27">
        <v>8.9310295828869291E-2</v>
      </c>
      <c r="S408" s="143">
        <f t="shared" si="134"/>
        <v>5.596927657985205</v>
      </c>
      <c r="T408" s="140" t="str">
        <f t="shared" si="135"/>
        <v>07548</v>
      </c>
      <c r="U408" s="5" t="str">
        <f t="shared" si="130"/>
        <v>福島県葛尾村</v>
      </c>
      <c r="V408" s="21">
        <f t="shared" si="136"/>
        <v>0</v>
      </c>
      <c r="W408" s="21">
        <f t="shared" si="136"/>
        <v>0</v>
      </c>
      <c r="X408" s="21">
        <f t="shared" si="136"/>
        <v>0</v>
      </c>
      <c r="Y408" s="21">
        <f t="shared" si="137"/>
        <v>0</v>
      </c>
      <c r="Z408" s="21">
        <f t="shared" si="137"/>
        <v>0.3289245114690687</v>
      </c>
      <c r="AA408" s="21">
        <f t="shared" si="138"/>
        <v>0.19764462255404561</v>
      </c>
      <c r="AB408" s="21">
        <f t="shared" si="138"/>
        <v>0.44186078542714019</v>
      </c>
      <c r="AC408" s="21">
        <f t="shared" si="138"/>
        <v>1.5613058896723207E-2</v>
      </c>
      <c r="AD408" s="21">
        <f t="shared" si="138"/>
        <v>0</v>
      </c>
      <c r="AE408" s="21">
        <f t="shared" si="139"/>
        <v>1.5957021653022298E-2</v>
      </c>
      <c r="AF408" s="137">
        <f>VLOOKUP(T408,人口!$A$2:$E$1748,5,0)</f>
        <v>1408</v>
      </c>
      <c r="AG408" s="14">
        <f t="shared" si="140"/>
        <v>1</v>
      </c>
      <c r="AH408" s="14">
        <f t="shared" si="141"/>
        <v>0</v>
      </c>
      <c r="AI408" s="14">
        <f t="shared" si="142"/>
        <v>0</v>
      </c>
      <c r="AJ408" s="14">
        <f t="shared" si="143"/>
        <v>0</v>
      </c>
      <c r="AK408" s="14">
        <f t="shared" si="144"/>
        <v>0</v>
      </c>
      <c r="AL408" s="14">
        <f t="shared" si="145"/>
        <v>0</v>
      </c>
      <c r="AM408" s="14">
        <f t="shared" si="146"/>
        <v>0</v>
      </c>
      <c r="AN408" s="14">
        <f t="shared" si="147"/>
        <v>0</v>
      </c>
      <c r="AO408" s="5" t="str">
        <f t="shared" si="148"/>
        <v>5千人未満の市町村平均</v>
      </c>
    </row>
    <row r="409" spans="1:41" s="5" customFormat="1" ht="18" customHeight="1" x14ac:dyDescent="0.3">
      <c r="A409" s="5" t="str">
        <f t="shared" si="131"/>
        <v>07561</v>
      </c>
      <c r="B409" s="22">
        <v>7</v>
      </c>
      <c r="C409" s="23" t="s">
        <v>34</v>
      </c>
      <c r="D409" s="23">
        <v>7561</v>
      </c>
      <c r="E409" s="24" t="s">
        <v>1828</v>
      </c>
      <c r="F409" s="25">
        <v>11.581589105490075</v>
      </c>
      <c r="G409" s="26">
        <v>1.0760891846099978</v>
      </c>
      <c r="H409" s="26">
        <v>5.3902043208962951</v>
      </c>
      <c r="I409" s="26">
        <f t="shared" si="132"/>
        <v>18.047882610996368</v>
      </c>
      <c r="J409" s="26">
        <v>7.9961837779204821</v>
      </c>
      <c r="K409" s="26">
        <v>11.206884759650682</v>
      </c>
      <c r="L409" s="26">
        <f t="shared" si="133"/>
        <v>19.203068537571163</v>
      </c>
      <c r="M409" s="26">
        <v>8.6236057290265915</v>
      </c>
      <c r="N409" s="26">
        <v>10.897835325623646</v>
      </c>
      <c r="O409" s="26">
        <v>0.49526533103357973</v>
      </c>
      <c r="P409" s="26">
        <v>0</v>
      </c>
      <c r="Q409" s="26">
        <f t="shared" si="129"/>
        <v>20.016706385683818</v>
      </c>
      <c r="R409" s="27">
        <v>0.85833052578202718</v>
      </c>
      <c r="S409" s="143">
        <f t="shared" si="134"/>
        <v>58.125988060033379</v>
      </c>
      <c r="T409" s="140" t="str">
        <f t="shared" si="135"/>
        <v>07561</v>
      </c>
      <c r="U409" s="5" t="str">
        <f t="shared" si="130"/>
        <v>福島県新地町</v>
      </c>
      <c r="V409" s="21">
        <f t="shared" si="136"/>
        <v>0.1992497588777061</v>
      </c>
      <c r="W409" s="21">
        <f t="shared" si="136"/>
        <v>1.851304761475361E-2</v>
      </c>
      <c r="X409" s="21">
        <f t="shared" si="136"/>
        <v>9.2733121634495264E-2</v>
      </c>
      <c r="Y409" s="21">
        <f t="shared" si="137"/>
        <v>0.13756641469323336</v>
      </c>
      <c r="Z409" s="21">
        <f t="shared" si="137"/>
        <v>0.19280334207955394</v>
      </c>
      <c r="AA409" s="21">
        <f t="shared" si="138"/>
        <v>0.14836058735242494</v>
      </c>
      <c r="AB409" s="21">
        <f t="shared" si="138"/>
        <v>0.18748645295058383</v>
      </c>
      <c r="AC409" s="21">
        <f t="shared" si="138"/>
        <v>8.5205490274343782E-3</v>
      </c>
      <c r="AD409" s="21">
        <f t="shared" si="138"/>
        <v>0</v>
      </c>
      <c r="AE409" s="21">
        <f t="shared" si="139"/>
        <v>1.476672576981454E-2</v>
      </c>
      <c r="AF409" s="137">
        <f>VLOOKUP(T409,人口!$A$2:$E$1748,5,0)</f>
        <v>7980</v>
      </c>
      <c r="AG409" s="14">
        <f t="shared" si="140"/>
        <v>0</v>
      </c>
      <c r="AH409" s="14">
        <f t="shared" si="141"/>
        <v>1</v>
      </c>
      <c r="AI409" s="14">
        <f t="shared" si="142"/>
        <v>0</v>
      </c>
      <c r="AJ409" s="14">
        <f t="shared" si="143"/>
        <v>0</v>
      </c>
      <c r="AK409" s="14">
        <f t="shared" si="144"/>
        <v>0</v>
      </c>
      <c r="AL409" s="14">
        <f t="shared" si="145"/>
        <v>0</v>
      </c>
      <c r="AM409" s="14">
        <f t="shared" si="146"/>
        <v>0</v>
      </c>
      <c r="AN409" s="14">
        <f t="shared" si="147"/>
        <v>0</v>
      </c>
      <c r="AO409" s="5" t="str">
        <f t="shared" si="148"/>
        <v>5千～1万人未満の市町村平均</v>
      </c>
    </row>
    <row r="410" spans="1:41" s="5" customFormat="1" ht="18" customHeight="1" x14ac:dyDescent="0.3">
      <c r="A410" s="5" t="str">
        <f t="shared" si="131"/>
        <v>07564</v>
      </c>
      <c r="B410" s="22">
        <v>7</v>
      </c>
      <c r="C410" s="23" t="s">
        <v>34</v>
      </c>
      <c r="D410" s="23">
        <v>7564</v>
      </c>
      <c r="E410" s="24" t="s">
        <v>1835</v>
      </c>
      <c r="F410" s="25">
        <v>3.5733207110863501</v>
      </c>
      <c r="G410" s="26">
        <v>0</v>
      </c>
      <c r="H410" s="26">
        <v>0</v>
      </c>
      <c r="I410" s="26">
        <f t="shared" si="132"/>
        <v>3.5733207110863501</v>
      </c>
      <c r="J410" s="26">
        <v>4.5252879331751459E-3</v>
      </c>
      <c r="K410" s="26">
        <v>7.014850179808727</v>
      </c>
      <c r="L410" s="26">
        <f t="shared" si="133"/>
        <v>7.0193754677419022</v>
      </c>
      <c r="M410" s="26">
        <v>6.5401247583186173</v>
      </c>
      <c r="N410" s="26">
        <v>8.8385534186183818</v>
      </c>
      <c r="O410" s="26">
        <v>0.33930019608528578</v>
      </c>
      <c r="P410" s="26">
        <v>0</v>
      </c>
      <c r="Q410" s="26">
        <f t="shared" si="129"/>
        <v>15.717978373022286</v>
      </c>
      <c r="R410" s="27">
        <v>0</v>
      </c>
      <c r="S410" s="143">
        <f t="shared" si="134"/>
        <v>26.310674551850539</v>
      </c>
      <c r="T410" s="140" t="str">
        <f t="shared" si="135"/>
        <v>07564</v>
      </c>
      <c r="U410" s="5" t="str">
        <f t="shared" si="130"/>
        <v>福島県飯舘村</v>
      </c>
      <c r="V410" s="21">
        <f t="shared" si="136"/>
        <v>0.13581258450992559</v>
      </c>
      <c r="W410" s="21">
        <f t="shared" si="136"/>
        <v>0</v>
      </c>
      <c r="X410" s="21">
        <f t="shared" si="136"/>
        <v>0</v>
      </c>
      <c r="Y410" s="21">
        <f t="shared" si="137"/>
        <v>1.7199437149576478E-4</v>
      </c>
      <c r="Z410" s="21">
        <f t="shared" si="137"/>
        <v>0.26661612821763792</v>
      </c>
      <c r="AA410" s="21">
        <f t="shared" si="138"/>
        <v>0.24857305522250941</v>
      </c>
      <c r="AB410" s="21">
        <f t="shared" si="138"/>
        <v>0.33593032368669279</v>
      </c>
      <c r="AC410" s="21">
        <f t="shared" si="138"/>
        <v>1.2895913991738436E-2</v>
      </c>
      <c r="AD410" s="21">
        <f t="shared" si="138"/>
        <v>0</v>
      </c>
      <c r="AE410" s="21">
        <f t="shared" si="139"/>
        <v>0</v>
      </c>
      <c r="AF410" s="137">
        <f>VLOOKUP(T410,人口!$A$2:$E$1748,5,0)</f>
        <v>5467</v>
      </c>
      <c r="AG410" s="14">
        <f t="shared" si="140"/>
        <v>0</v>
      </c>
      <c r="AH410" s="14">
        <f t="shared" si="141"/>
        <v>1</v>
      </c>
      <c r="AI410" s="14">
        <f t="shared" si="142"/>
        <v>0</v>
      </c>
      <c r="AJ410" s="14">
        <f t="shared" si="143"/>
        <v>0</v>
      </c>
      <c r="AK410" s="14">
        <f t="shared" si="144"/>
        <v>0</v>
      </c>
      <c r="AL410" s="14">
        <f t="shared" si="145"/>
        <v>0</v>
      </c>
      <c r="AM410" s="14">
        <f t="shared" si="146"/>
        <v>0</v>
      </c>
      <c r="AN410" s="14">
        <f t="shared" si="147"/>
        <v>0</v>
      </c>
      <c r="AO410" s="5" t="str">
        <f t="shared" si="148"/>
        <v>5千～1万人未満の市町村平均</v>
      </c>
    </row>
    <row r="411" spans="1:41" s="5" customFormat="1" ht="18" customHeight="1" x14ac:dyDescent="0.3">
      <c r="A411" s="5" t="str">
        <f t="shared" si="131"/>
        <v>08201</v>
      </c>
      <c r="B411" s="22">
        <v>8</v>
      </c>
      <c r="C411" s="23" t="s">
        <v>35</v>
      </c>
      <c r="D411" s="23">
        <v>8201</v>
      </c>
      <c r="E411" s="24" t="s">
        <v>82</v>
      </c>
      <c r="F411" s="25">
        <v>255.76093782730183</v>
      </c>
      <c r="G411" s="26">
        <v>19.78230933346001</v>
      </c>
      <c r="H411" s="26">
        <v>12.704723904689459</v>
      </c>
      <c r="I411" s="26">
        <f t="shared" si="132"/>
        <v>288.24797106545128</v>
      </c>
      <c r="J411" s="26">
        <v>579.26404426444276</v>
      </c>
      <c r="K411" s="26">
        <v>398.28542512937076</v>
      </c>
      <c r="L411" s="26">
        <f t="shared" si="133"/>
        <v>977.54946939381352</v>
      </c>
      <c r="M411" s="26">
        <v>309.13032135212546</v>
      </c>
      <c r="N411" s="26">
        <v>203.53211035078652</v>
      </c>
      <c r="O411" s="26">
        <v>16.875762743358738</v>
      </c>
      <c r="P411" s="26">
        <v>0</v>
      </c>
      <c r="Q411" s="26">
        <f t="shared" si="129"/>
        <v>529.53819444627084</v>
      </c>
      <c r="R411" s="27">
        <v>49.892682772794302</v>
      </c>
      <c r="S411" s="143">
        <f t="shared" si="134"/>
        <v>1845.2283176783301</v>
      </c>
      <c r="T411" s="140" t="str">
        <f t="shared" si="135"/>
        <v>08201</v>
      </c>
      <c r="U411" s="5" t="str">
        <f t="shared" si="130"/>
        <v>茨城県水戸市</v>
      </c>
      <c r="V411" s="21">
        <f t="shared" si="136"/>
        <v>0.13860666204662453</v>
      </c>
      <c r="W411" s="21">
        <f t="shared" si="136"/>
        <v>1.0720792188118026E-2</v>
      </c>
      <c r="X411" s="21">
        <f t="shared" si="136"/>
        <v>6.8851771799570945E-3</v>
      </c>
      <c r="Y411" s="21">
        <f t="shared" si="137"/>
        <v>0.31392540354749915</v>
      </c>
      <c r="Z411" s="21">
        <f t="shared" si="137"/>
        <v>0.2158461483132311</v>
      </c>
      <c r="AA411" s="21">
        <f t="shared" si="138"/>
        <v>0.16752957798798246</v>
      </c>
      <c r="AB411" s="21">
        <f t="shared" si="138"/>
        <v>0.11030185717443955</v>
      </c>
      <c r="AC411" s="21">
        <f t="shared" si="138"/>
        <v>9.145623108901697E-3</v>
      </c>
      <c r="AD411" s="21">
        <f t="shared" si="138"/>
        <v>0</v>
      </c>
      <c r="AE411" s="21">
        <f t="shared" si="139"/>
        <v>2.7038758453246249E-2</v>
      </c>
      <c r="AF411" s="137">
        <f>VLOOKUP(T411,人口!$A$2:$E$1748,5,0)</f>
        <v>271912</v>
      </c>
      <c r="AG411" s="14">
        <f t="shared" si="140"/>
        <v>0</v>
      </c>
      <c r="AH411" s="14">
        <f t="shared" si="141"/>
        <v>0</v>
      </c>
      <c r="AI411" s="14">
        <f t="shared" si="142"/>
        <v>0</v>
      </c>
      <c r="AJ411" s="14">
        <f t="shared" si="143"/>
        <v>0</v>
      </c>
      <c r="AK411" s="14">
        <f t="shared" si="144"/>
        <v>0</v>
      </c>
      <c r="AL411" s="14">
        <f t="shared" si="145"/>
        <v>1</v>
      </c>
      <c r="AM411" s="14">
        <f t="shared" si="146"/>
        <v>0</v>
      </c>
      <c r="AN411" s="14">
        <f t="shared" si="147"/>
        <v>0</v>
      </c>
      <c r="AO411" s="5" t="str">
        <f t="shared" si="148"/>
        <v>20万～50万人未満の市町村平均</v>
      </c>
    </row>
    <row r="412" spans="1:41" s="5" customFormat="1" ht="18" customHeight="1" x14ac:dyDescent="0.3">
      <c r="A412" s="5" t="str">
        <f t="shared" si="131"/>
        <v>08202</v>
      </c>
      <c r="B412" s="22">
        <v>8</v>
      </c>
      <c r="C412" s="23" t="s">
        <v>35</v>
      </c>
      <c r="D412" s="23">
        <v>8202</v>
      </c>
      <c r="E412" s="24" t="s">
        <v>132</v>
      </c>
      <c r="F412" s="25">
        <v>1888.1037463141431</v>
      </c>
      <c r="G412" s="26">
        <v>10.042644147991092</v>
      </c>
      <c r="H412" s="26">
        <v>12.811936764644644</v>
      </c>
      <c r="I412" s="26">
        <f t="shared" si="132"/>
        <v>1910.9583272267787</v>
      </c>
      <c r="J412" s="26">
        <v>270.50850341869557</v>
      </c>
      <c r="K412" s="26">
        <v>261.15254220275494</v>
      </c>
      <c r="L412" s="26">
        <f t="shared" si="133"/>
        <v>531.66104562145051</v>
      </c>
      <c r="M412" s="26">
        <v>187.22042220053191</v>
      </c>
      <c r="N412" s="26">
        <v>100.35150171590833</v>
      </c>
      <c r="O412" s="26">
        <v>11.032935166981007</v>
      </c>
      <c r="P412" s="26">
        <v>28.569852185201075</v>
      </c>
      <c r="Q412" s="26">
        <f t="shared" si="129"/>
        <v>327.17471126862233</v>
      </c>
      <c r="R412" s="27">
        <v>34.782863933249999</v>
      </c>
      <c r="S412" s="143">
        <f t="shared" si="134"/>
        <v>2804.5769480501021</v>
      </c>
      <c r="T412" s="140" t="str">
        <f t="shared" si="135"/>
        <v>08202</v>
      </c>
      <c r="U412" s="5" t="str">
        <f t="shared" si="130"/>
        <v>茨城県日立市</v>
      </c>
      <c r="V412" s="21">
        <f t="shared" si="136"/>
        <v>0.67322230100581049</v>
      </c>
      <c r="W412" s="21">
        <f t="shared" si="136"/>
        <v>3.580805352826314E-3</v>
      </c>
      <c r="X412" s="21">
        <f t="shared" si="136"/>
        <v>4.5682243710775039E-3</v>
      </c>
      <c r="Y412" s="21">
        <f t="shared" si="137"/>
        <v>9.6452516165323299E-2</v>
      </c>
      <c r="Z412" s="21">
        <f t="shared" si="137"/>
        <v>9.3116554489375919E-2</v>
      </c>
      <c r="AA412" s="21">
        <f t="shared" si="138"/>
        <v>6.675531663721973E-2</v>
      </c>
      <c r="AB412" s="21">
        <f t="shared" si="138"/>
        <v>3.5781333004850611E-2</v>
      </c>
      <c r="AC412" s="21">
        <f t="shared" si="138"/>
        <v>3.9339035338829681E-3</v>
      </c>
      <c r="AD412" s="21">
        <f t="shared" si="138"/>
        <v>1.0186866937298485E-2</v>
      </c>
      <c r="AE412" s="21">
        <f t="shared" si="139"/>
        <v>1.2402178502334544E-2</v>
      </c>
      <c r="AF412" s="137">
        <f>VLOOKUP(T412,人口!$A$2:$E$1748,5,0)</f>
        <v>177769</v>
      </c>
      <c r="AG412" s="14">
        <f t="shared" si="140"/>
        <v>0</v>
      </c>
      <c r="AH412" s="14">
        <f t="shared" si="141"/>
        <v>0</v>
      </c>
      <c r="AI412" s="14">
        <f t="shared" si="142"/>
        <v>0</v>
      </c>
      <c r="AJ412" s="14">
        <f t="shared" si="143"/>
        <v>0</v>
      </c>
      <c r="AK412" s="14">
        <f t="shared" si="144"/>
        <v>1</v>
      </c>
      <c r="AL412" s="14">
        <f t="shared" si="145"/>
        <v>0</v>
      </c>
      <c r="AM412" s="14">
        <f t="shared" si="146"/>
        <v>0</v>
      </c>
      <c r="AN412" s="14">
        <f t="shared" si="147"/>
        <v>0</v>
      </c>
      <c r="AO412" s="5" t="str">
        <f t="shared" si="148"/>
        <v>10万～20万人未満の市町村平均</v>
      </c>
    </row>
    <row r="413" spans="1:41" s="5" customFormat="1" ht="18" customHeight="1" x14ac:dyDescent="0.3">
      <c r="A413" s="5" t="str">
        <f t="shared" si="131"/>
        <v>08203</v>
      </c>
      <c r="B413" s="22">
        <v>8</v>
      </c>
      <c r="C413" s="23" t="s">
        <v>35</v>
      </c>
      <c r="D413" s="23">
        <v>8203</v>
      </c>
      <c r="E413" s="24" t="s">
        <v>200</v>
      </c>
      <c r="F413" s="25">
        <v>1132.4936734539731</v>
      </c>
      <c r="G413" s="26">
        <v>8.049264266518982</v>
      </c>
      <c r="H413" s="26">
        <v>23.479616330185582</v>
      </c>
      <c r="I413" s="26">
        <f t="shared" si="132"/>
        <v>1164.0225540506776</v>
      </c>
      <c r="J413" s="26">
        <v>273.3007319575126</v>
      </c>
      <c r="K413" s="26">
        <v>210.72821258545241</v>
      </c>
      <c r="L413" s="26">
        <f t="shared" si="133"/>
        <v>484.02894454296501</v>
      </c>
      <c r="M413" s="26">
        <v>157.43890008982379</v>
      </c>
      <c r="N413" s="26">
        <v>112.38964034050453</v>
      </c>
      <c r="O413" s="26">
        <v>8.8148540058520464</v>
      </c>
      <c r="P413" s="26">
        <v>5.4335819301672889E-2</v>
      </c>
      <c r="Q413" s="26">
        <f t="shared" si="129"/>
        <v>278.69773025548204</v>
      </c>
      <c r="R413" s="27">
        <v>17.472201667164679</v>
      </c>
      <c r="S413" s="143">
        <f t="shared" si="134"/>
        <v>1944.2214305162895</v>
      </c>
      <c r="T413" s="140" t="str">
        <f t="shared" si="135"/>
        <v>08203</v>
      </c>
      <c r="U413" s="5" t="str">
        <f t="shared" si="130"/>
        <v>茨城県土浦市</v>
      </c>
      <c r="V413" s="21">
        <f t="shared" si="136"/>
        <v>0.58249212547422569</v>
      </c>
      <c r="W413" s="21">
        <f t="shared" si="136"/>
        <v>4.1400964623569108E-3</v>
      </c>
      <c r="X413" s="21">
        <f t="shared" si="136"/>
        <v>1.2076616357402536E-2</v>
      </c>
      <c r="Y413" s="21">
        <f t="shared" si="137"/>
        <v>0.14057078461733516</v>
      </c>
      <c r="Z413" s="21">
        <f t="shared" si="137"/>
        <v>0.10838694053973748</v>
      </c>
      <c r="AA413" s="21">
        <f t="shared" si="138"/>
        <v>8.0977864773363689E-2</v>
      </c>
      <c r="AB413" s="21">
        <f t="shared" si="138"/>
        <v>5.7807016513885132E-2</v>
      </c>
      <c r="AC413" s="21">
        <f t="shared" si="138"/>
        <v>4.5338734917201558E-3</v>
      </c>
      <c r="AD413" s="21">
        <f t="shared" si="138"/>
        <v>2.7947341001813753E-5</v>
      </c>
      <c r="AE413" s="21">
        <f t="shared" si="139"/>
        <v>8.9867344289713564E-3</v>
      </c>
      <c r="AF413" s="137">
        <f>VLOOKUP(T413,人口!$A$2:$E$1748,5,0)</f>
        <v>142030</v>
      </c>
      <c r="AG413" s="14">
        <f t="shared" si="140"/>
        <v>0</v>
      </c>
      <c r="AH413" s="14">
        <f t="shared" si="141"/>
        <v>0</v>
      </c>
      <c r="AI413" s="14">
        <f t="shared" si="142"/>
        <v>0</v>
      </c>
      <c r="AJ413" s="14">
        <f t="shared" si="143"/>
        <v>0</v>
      </c>
      <c r="AK413" s="14">
        <f t="shared" si="144"/>
        <v>1</v>
      </c>
      <c r="AL413" s="14">
        <f t="shared" si="145"/>
        <v>0</v>
      </c>
      <c r="AM413" s="14">
        <f t="shared" si="146"/>
        <v>0</v>
      </c>
      <c r="AN413" s="14">
        <f t="shared" si="147"/>
        <v>0</v>
      </c>
      <c r="AO413" s="5" t="str">
        <f t="shared" si="148"/>
        <v>10万～20万人未満の市町村平均</v>
      </c>
    </row>
    <row r="414" spans="1:41" s="5" customFormat="1" ht="18" customHeight="1" x14ac:dyDescent="0.3">
      <c r="A414" s="5" t="str">
        <f t="shared" si="131"/>
        <v>08204</v>
      </c>
      <c r="B414" s="22">
        <v>8</v>
      </c>
      <c r="C414" s="23" t="s">
        <v>35</v>
      </c>
      <c r="D414" s="23">
        <v>8204</v>
      </c>
      <c r="E414" s="24" t="s">
        <v>261</v>
      </c>
      <c r="F414" s="25">
        <v>2170.3506101990938</v>
      </c>
      <c r="G414" s="26">
        <v>7.3712564662407019</v>
      </c>
      <c r="H414" s="26">
        <v>14.15209751408446</v>
      </c>
      <c r="I414" s="26">
        <f t="shared" si="132"/>
        <v>2191.8739641794186</v>
      </c>
      <c r="J414" s="26">
        <v>172.6376463557886</v>
      </c>
      <c r="K414" s="26">
        <v>195.20843047497954</v>
      </c>
      <c r="L414" s="26">
        <f t="shared" si="133"/>
        <v>367.84607683076814</v>
      </c>
      <c r="M414" s="26">
        <v>153.48044541132819</v>
      </c>
      <c r="N414" s="26">
        <v>107.56379979675152</v>
      </c>
      <c r="O414" s="26">
        <v>8.8745589242047167</v>
      </c>
      <c r="P414" s="26">
        <v>0</v>
      </c>
      <c r="Q414" s="26">
        <f t="shared" si="129"/>
        <v>269.91880413228444</v>
      </c>
      <c r="R414" s="27">
        <v>18.257851348329918</v>
      </c>
      <c r="S414" s="143">
        <f t="shared" si="134"/>
        <v>2847.8966964908013</v>
      </c>
      <c r="T414" s="140" t="str">
        <f t="shared" si="135"/>
        <v>08204</v>
      </c>
      <c r="U414" s="5" t="str">
        <f t="shared" si="130"/>
        <v>茨城県古河市</v>
      </c>
      <c r="V414" s="21">
        <f t="shared" si="136"/>
        <v>0.76208895247970732</v>
      </c>
      <c r="W414" s="21">
        <f t="shared" si="136"/>
        <v>2.5883159579923026E-3</v>
      </c>
      <c r="X414" s="21">
        <f t="shared" si="136"/>
        <v>4.9693156115960162E-3</v>
      </c>
      <c r="Y414" s="21">
        <f t="shared" si="137"/>
        <v>6.0619349911292059E-2</v>
      </c>
      <c r="Z414" s="21">
        <f t="shared" si="137"/>
        <v>6.8544772257897124E-2</v>
      </c>
      <c r="AA414" s="21">
        <f t="shared" si="138"/>
        <v>5.3892560639733841E-2</v>
      </c>
      <c r="AB414" s="21">
        <f t="shared" si="138"/>
        <v>3.7769558119608908E-2</v>
      </c>
      <c r="AC414" s="21">
        <f t="shared" si="138"/>
        <v>3.1161800690102321E-3</v>
      </c>
      <c r="AD414" s="21">
        <f t="shared" si="138"/>
        <v>0</v>
      </c>
      <c r="AE414" s="21">
        <f t="shared" si="139"/>
        <v>6.4109949531622312E-3</v>
      </c>
      <c r="AF414" s="137">
        <f>VLOOKUP(T414,人口!$A$2:$E$1748,5,0)</f>
        <v>142992</v>
      </c>
      <c r="AG414" s="14">
        <f t="shared" si="140"/>
        <v>0</v>
      </c>
      <c r="AH414" s="14">
        <f t="shared" si="141"/>
        <v>0</v>
      </c>
      <c r="AI414" s="14">
        <f t="shared" si="142"/>
        <v>0</v>
      </c>
      <c r="AJ414" s="14">
        <f t="shared" si="143"/>
        <v>0</v>
      </c>
      <c r="AK414" s="14">
        <f t="shared" si="144"/>
        <v>1</v>
      </c>
      <c r="AL414" s="14">
        <f t="shared" si="145"/>
        <v>0</v>
      </c>
      <c r="AM414" s="14">
        <f t="shared" si="146"/>
        <v>0</v>
      </c>
      <c r="AN414" s="14">
        <f t="shared" si="147"/>
        <v>0</v>
      </c>
      <c r="AO414" s="5" t="str">
        <f t="shared" si="148"/>
        <v>10万～20万人未満の市町村平均</v>
      </c>
    </row>
    <row r="415" spans="1:41" s="5" customFormat="1" ht="18" customHeight="1" x14ac:dyDescent="0.3">
      <c r="A415" s="5" t="str">
        <f t="shared" si="131"/>
        <v>08205</v>
      </c>
      <c r="B415" s="22">
        <v>8</v>
      </c>
      <c r="C415" s="23" t="s">
        <v>35</v>
      </c>
      <c r="D415" s="23">
        <v>8205</v>
      </c>
      <c r="E415" s="24" t="s">
        <v>312</v>
      </c>
      <c r="F415" s="25">
        <v>457.73010980533047</v>
      </c>
      <c r="G415" s="26">
        <v>4.0403353111950917</v>
      </c>
      <c r="H415" s="26">
        <v>9.5419445360114921</v>
      </c>
      <c r="I415" s="26">
        <f t="shared" si="132"/>
        <v>471.31238965253704</v>
      </c>
      <c r="J415" s="26">
        <v>89.927075095884959</v>
      </c>
      <c r="K415" s="26">
        <v>98.164905559321355</v>
      </c>
      <c r="L415" s="26">
        <f t="shared" si="133"/>
        <v>188.09198065520633</v>
      </c>
      <c r="M415" s="26">
        <v>86.25356553371725</v>
      </c>
      <c r="N415" s="26">
        <v>77.030615259706195</v>
      </c>
      <c r="O415" s="26">
        <v>4.6262002224615326</v>
      </c>
      <c r="P415" s="26">
        <v>0</v>
      </c>
      <c r="Q415" s="26">
        <f t="shared" si="129"/>
        <v>167.91038101588498</v>
      </c>
      <c r="R415" s="27">
        <v>8.8407922654721887</v>
      </c>
      <c r="S415" s="143">
        <f t="shared" si="134"/>
        <v>836.15554358910049</v>
      </c>
      <c r="T415" s="140" t="str">
        <f t="shared" si="135"/>
        <v>08205</v>
      </c>
      <c r="U415" s="5" t="str">
        <f t="shared" si="130"/>
        <v>茨城県石岡市</v>
      </c>
      <c r="V415" s="21">
        <f t="shared" si="136"/>
        <v>0.54742220309941036</v>
      </c>
      <c r="W415" s="21">
        <f t="shared" si="136"/>
        <v>4.8320379409941142E-3</v>
      </c>
      <c r="X415" s="21">
        <f t="shared" si="136"/>
        <v>1.1411686030393105E-2</v>
      </c>
      <c r="Y415" s="21">
        <f t="shared" si="137"/>
        <v>0.10754826154698854</v>
      </c>
      <c r="Z415" s="21">
        <f t="shared" si="137"/>
        <v>0.11740029269908313</v>
      </c>
      <c r="AA415" s="21">
        <f t="shared" si="138"/>
        <v>0.10315492876299527</v>
      </c>
      <c r="AB415" s="21">
        <f t="shared" si="138"/>
        <v>9.2124743835412762E-2</v>
      </c>
      <c r="AC415" s="21">
        <f t="shared" si="138"/>
        <v>5.5327029258265825E-3</v>
      </c>
      <c r="AD415" s="21">
        <f t="shared" si="138"/>
        <v>0</v>
      </c>
      <c r="AE415" s="21">
        <f t="shared" si="139"/>
        <v>1.057314315889615E-2</v>
      </c>
      <c r="AF415" s="137">
        <f>VLOOKUP(T415,人口!$A$2:$E$1748,5,0)</f>
        <v>74540</v>
      </c>
      <c r="AG415" s="14">
        <f t="shared" si="140"/>
        <v>0</v>
      </c>
      <c r="AH415" s="14">
        <f t="shared" si="141"/>
        <v>0</v>
      </c>
      <c r="AI415" s="14">
        <f t="shared" si="142"/>
        <v>0</v>
      </c>
      <c r="AJ415" s="14">
        <f t="shared" si="143"/>
        <v>1</v>
      </c>
      <c r="AK415" s="14">
        <f t="shared" si="144"/>
        <v>0</v>
      </c>
      <c r="AL415" s="14">
        <f t="shared" si="145"/>
        <v>0</v>
      </c>
      <c r="AM415" s="14">
        <f t="shared" si="146"/>
        <v>0</v>
      </c>
      <c r="AN415" s="14">
        <f t="shared" si="147"/>
        <v>0</v>
      </c>
      <c r="AO415" s="5" t="str">
        <f t="shared" si="148"/>
        <v>3万～10万人未満の市町村平均</v>
      </c>
    </row>
    <row r="416" spans="1:41" s="5" customFormat="1" ht="18" customHeight="1" x14ac:dyDescent="0.3">
      <c r="A416" s="5" t="str">
        <f t="shared" si="131"/>
        <v>08207</v>
      </c>
      <c r="B416" s="22">
        <v>8</v>
      </c>
      <c r="C416" s="23" t="s">
        <v>35</v>
      </c>
      <c r="D416" s="23">
        <v>8207</v>
      </c>
      <c r="E416" s="24" t="s">
        <v>364</v>
      </c>
      <c r="F416" s="25">
        <v>423.58567017493004</v>
      </c>
      <c r="G416" s="26">
        <v>3.1535676160082406</v>
      </c>
      <c r="H416" s="26">
        <v>10.024402405809825</v>
      </c>
      <c r="I416" s="26">
        <f t="shared" si="132"/>
        <v>436.7636401967481</v>
      </c>
      <c r="J416" s="26">
        <v>56.593494089852406</v>
      </c>
      <c r="K416" s="26">
        <v>65.055827060604017</v>
      </c>
      <c r="L416" s="26">
        <f t="shared" si="133"/>
        <v>121.64932115045642</v>
      </c>
      <c r="M416" s="26">
        <v>58.74970673017728</v>
      </c>
      <c r="N416" s="26">
        <v>48.065949184538724</v>
      </c>
      <c r="O416" s="26">
        <v>3.2145699023664491</v>
      </c>
      <c r="P416" s="26">
        <v>0</v>
      </c>
      <c r="Q416" s="26">
        <f t="shared" si="129"/>
        <v>110.03022581708245</v>
      </c>
      <c r="R416" s="27">
        <v>8.9205784120281351</v>
      </c>
      <c r="S416" s="143">
        <f t="shared" si="134"/>
        <v>677.36376557631502</v>
      </c>
      <c r="T416" s="140" t="str">
        <f t="shared" si="135"/>
        <v>08207</v>
      </c>
      <c r="U416" s="5" t="str">
        <f t="shared" si="130"/>
        <v>茨城県結城市</v>
      </c>
      <c r="V416" s="21">
        <f t="shared" si="136"/>
        <v>0.62534444814085188</v>
      </c>
      <c r="W416" s="21">
        <f t="shared" si="136"/>
        <v>4.6556485248736628E-3</v>
      </c>
      <c r="X416" s="21">
        <f t="shared" si="136"/>
        <v>1.4799141783559766E-2</v>
      </c>
      <c r="Y416" s="21">
        <f t="shared" si="137"/>
        <v>8.3549633101058327E-2</v>
      </c>
      <c r="Z416" s="21">
        <f t="shared" si="137"/>
        <v>9.6042673621983876E-2</v>
      </c>
      <c r="AA416" s="21">
        <f t="shared" si="138"/>
        <v>8.6732874883249503E-2</v>
      </c>
      <c r="AB416" s="21">
        <f t="shared" si="138"/>
        <v>7.0960319443191991E-2</v>
      </c>
      <c r="AC416" s="21">
        <f t="shared" si="138"/>
        <v>4.7457069092431111E-3</v>
      </c>
      <c r="AD416" s="21">
        <f t="shared" si="138"/>
        <v>0</v>
      </c>
      <c r="AE416" s="21">
        <f t="shared" si="139"/>
        <v>1.3169553591988086E-2</v>
      </c>
      <c r="AF416" s="137">
        <f>VLOOKUP(T416,人口!$A$2:$E$1748,5,0)</f>
        <v>51795</v>
      </c>
      <c r="AG416" s="14">
        <f t="shared" si="140"/>
        <v>0</v>
      </c>
      <c r="AH416" s="14">
        <f t="shared" si="141"/>
        <v>0</v>
      </c>
      <c r="AI416" s="14">
        <f t="shared" si="142"/>
        <v>0</v>
      </c>
      <c r="AJ416" s="14">
        <f t="shared" si="143"/>
        <v>1</v>
      </c>
      <c r="AK416" s="14">
        <f t="shared" si="144"/>
        <v>0</v>
      </c>
      <c r="AL416" s="14">
        <f t="shared" si="145"/>
        <v>0</v>
      </c>
      <c r="AM416" s="14">
        <f t="shared" si="146"/>
        <v>0</v>
      </c>
      <c r="AN416" s="14">
        <f t="shared" si="147"/>
        <v>0</v>
      </c>
      <c r="AO416" s="5" t="str">
        <f t="shared" si="148"/>
        <v>3万～10万人未満の市町村平均</v>
      </c>
    </row>
    <row r="417" spans="1:41" s="5" customFormat="1" ht="18" customHeight="1" x14ac:dyDescent="0.3">
      <c r="A417" s="5" t="str">
        <f t="shared" si="131"/>
        <v>08208</v>
      </c>
      <c r="B417" s="22">
        <v>8</v>
      </c>
      <c r="C417" s="23" t="s">
        <v>35</v>
      </c>
      <c r="D417" s="23">
        <v>8208</v>
      </c>
      <c r="E417" s="24" t="s">
        <v>415</v>
      </c>
      <c r="F417" s="25">
        <v>567.08474286638591</v>
      </c>
      <c r="G417" s="26">
        <v>2.9041642017369385</v>
      </c>
      <c r="H417" s="26">
        <v>13.401607494398162</v>
      </c>
      <c r="I417" s="26">
        <f t="shared" si="132"/>
        <v>583.39051456252105</v>
      </c>
      <c r="J417" s="26">
        <v>90.91842445307735</v>
      </c>
      <c r="K417" s="26">
        <v>107.53599380341649</v>
      </c>
      <c r="L417" s="26">
        <f t="shared" si="133"/>
        <v>198.45441825649385</v>
      </c>
      <c r="M417" s="26">
        <v>78.272989836903051</v>
      </c>
      <c r="N417" s="26">
        <v>41.243375016002602</v>
      </c>
      <c r="O417" s="26">
        <v>4.7926540592825928</v>
      </c>
      <c r="P417" s="26">
        <v>0</v>
      </c>
      <c r="Q417" s="26">
        <f t="shared" si="129"/>
        <v>124.30901891218825</v>
      </c>
      <c r="R417" s="27">
        <v>9.4717598878869129</v>
      </c>
      <c r="S417" s="143">
        <f t="shared" si="134"/>
        <v>915.62571161909011</v>
      </c>
      <c r="T417" s="140" t="str">
        <f t="shared" si="135"/>
        <v>08208</v>
      </c>
      <c r="U417" s="5" t="str">
        <f t="shared" si="130"/>
        <v>茨城県龍ヶ崎市</v>
      </c>
      <c r="V417" s="21">
        <f t="shared" si="136"/>
        <v>0.61934121734482173</v>
      </c>
      <c r="W417" s="21">
        <f t="shared" si="136"/>
        <v>3.1717809634261352E-3</v>
      </c>
      <c r="X417" s="21">
        <f t="shared" si="136"/>
        <v>1.4636556536513438E-2</v>
      </c>
      <c r="Y417" s="21">
        <f t="shared" si="137"/>
        <v>9.9296495608786881E-2</v>
      </c>
      <c r="Z417" s="21">
        <f t="shared" si="137"/>
        <v>0.11744536270531532</v>
      </c>
      <c r="AA417" s="21">
        <f t="shared" si="138"/>
        <v>8.5485792768416086E-2</v>
      </c>
      <c r="AB417" s="21">
        <f t="shared" si="138"/>
        <v>4.5043924053937312E-2</v>
      </c>
      <c r="AC417" s="21">
        <f t="shared" si="138"/>
        <v>5.2342938806379732E-3</v>
      </c>
      <c r="AD417" s="21">
        <f t="shared" si="138"/>
        <v>0</v>
      </c>
      <c r="AE417" s="21">
        <f t="shared" si="139"/>
        <v>1.0344576138145042E-2</v>
      </c>
      <c r="AF417" s="137">
        <f>VLOOKUP(T417,人口!$A$2:$E$1748,5,0)</f>
        <v>77222</v>
      </c>
      <c r="AG417" s="14">
        <f t="shared" si="140"/>
        <v>0</v>
      </c>
      <c r="AH417" s="14">
        <f t="shared" si="141"/>
        <v>0</v>
      </c>
      <c r="AI417" s="14">
        <f t="shared" si="142"/>
        <v>0</v>
      </c>
      <c r="AJ417" s="14">
        <f t="shared" si="143"/>
        <v>1</v>
      </c>
      <c r="AK417" s="14">
        <f t="shared" si="144"/>
        <v>0</v>
      </c>
      <c r="AL417" s="14">
        <f t="shared" si="145"/>
        <v>0</v>
      </c>
      <c r="AM417" s="14">
        <f t="shared" si="146"/>
        <v>0</v>
      </c>
      <c r="AN417" s="14">
        <f t="shared" si="147"/>
        <v>0</v>
      </c>
      <c r="AO417" s="5" t="str">
        <f t="shared" si="148"/>
        <v>3万～10万人未満の市町村平均</v>
      </c>
    </row>
    <row r="418" spans="1:41" s="5" customFormat="1" ht="18" customHeight="1" x14ac:dyDescent="0.3">
      <c r="A418" s="5" t="str">
        <f t="shared" si="131"/>
        <v>08210</v>
      </c>
      <c r="B418" s="22">
        <v>8</v>
      </c>
      <c r="C418" s="23" t="s">
        <v>35</v>
      </c>
      <c r="D418" s="23">
        <v>8210</v>
      </c>
      <c r="E418" s="24" t="s">
        <v>470</v>
      </c>
      <c r="F418" s="25">
        <v>348.55502029447211</v>
      </c>
      <c r="G418" s="26">
        <v>3.1923637026726652</v>
      </c>
      <c r="H418" s="26">
        <v>9.5955509659890836</v>
      </c>
      <c r="I418" s="26">
        <f t="shared" si="132"/>
        <v>361.34293496313387</v>
      </c>
      <c r="J418" s="26">
        <v>58.368399052511286</v>
      </c>
      <c r="K418" s="26">
        <v>53.873520080255197</v>
      </c>
      <c r="L418" s="26">
        <f t="shared" si="133"/>
        <v>112.24191913276648</v>
      </c>
      <c r="M418" s="26">
        <v>63.763430991239261</v>
      </c>
      <c r="N418" s="26">
        <v>51.116380794448389</v>
      </c>
      <c r="O418" s="26">
        <v>2.6932379749626807</v>
      </c>
      <c r="P418" s="26">
        <v>0</v>
      </c>
      <c r="Q418" s="26">
        <f t="shared" si="129"/>
        <v>117.57304976065033</v>
      </c>
      <c r="R418" s="27">
        <v>6.5050069764125569</v>
      </c>
      <c r="S418" s="143">
        <f t="shared" si="134"/>
        <v>597.66291083296323</v>
      </c>
      <c r="T418" s="140" t="str">
        <f t="shared" si="135"/>
        <v>08210</v>
      </c>
      <c r="U418" s="5" t="str">
        <f t="shared" si="130"/>
        <v>茨城県下妻市</v>
      </c>
      <c r="V418" s="21">
        <f t="shared" si="136"/>
        <v>0.58319667152959309</v>
      </c>
      <c r="W418" s="21">
        <f t="shared" si="136"/>
        <v>5.3414117637372973E-3</v>
      </c>
      <c r="X418" s="21">
        <f t="shared" si="136"/>
        <v>1.6055122029599859E-2</v>
      </c>
      <c r="Y418" s="21">
        <f t="shared" si="137"/>
        <v>9.7661069466671788E-2</v>
      </c>
      <c r="Z418" s="21">
        <f t="shared" si="137"/>
        <v>9.0140310037261029E-2</v>
      </c>
      <c r="AA418" s="21">
        <f t="shared" si="138"/>
        <v>0.10668795040731592</v>
      </c>
      <c r="AB418" s="21">
        <f t="shared" si="138"/>
        <v>8.5527108789815065E-2</v>
      </c>
      <c r="AC418" s="21">
        <f t="shared" si="138"/>
        <v>4.5062825986794345E-3</v>
      </c>
      <c r="AD418" s="21">
        <f t="shared" si="138"/>
        <v>0</v>
      </c>
      <c r="AE418" s="21">
        <f t="shared" si="139"/>
        <v>1.0884073377326567E-2</v>
      </c>
      <c r="AF418" s="137">
        <f>VLOOKUP(T418,人口!$A$2:$E$1748,5,0)</f>
        <v>43395</v>
      </c>
      <c r="AG418" s="14">
        <f t="shared" si="140"/>
        <v>0</v>
      </c>
      <c r="AH418" s="14">
        <f t="shared" si="141"/>
        <v>0</v>
      </c>
      <c r="AI418" s="14">
        <f t="shared" si="142"/>
        <v>0</v>
      </c>
      <c r="AJ418" s="14">
        <f t="shared" si="143"/>
        <v>1</v>
      </c>
      <c r="AK418" s="14">
        <f t="shared" si="144"/>
        <v>0</v>
      </c>
      <c r="AL418" s="14">
        <f t="shared" si="145"/>
        <v>0</v>
      </c>
      <c r="AM418" s="14">
        <f t="shared" si="146"/>
        <v>0</v>
      </c>
      <c r="AN418" s="14">
        <f t="shared" si="147"/>
        <v>0</v>
      </c>
      <c r="AO418" s="5" t="str">
        <f t="shared" si="148"/>
        <v>3万～10万人未満の市町村平均</v>
      </c>
    </row>
    <row r="419" spans="1:41" s="5" customFormat="1" ht="18" customHeight="1" x14ac:dyDescent="0.3">
      <c r="A419" s="5" t="str">
        <f t="shared" si="131"/>
        <v>08211</v>
      </c>
      <c r="B419" s="22">
        <v>8</v>
      </c>
      <c r="C419" s="23" t="s">
        <v>35</v>
      </c>
      <c r="D419" s="23">
        <v>8211</v>
      </c>
      <c r="E419" s="24" t="s">
        <v>523</v>
      </c>
      <c r="F419" s="25">
        <v>833.51021243828052</v>
      </c>
      <c r="G419" s="26">
        <v>4.2509426388019698</v>
      </c>
      <c r="H419" s="26">
        <v>10.72128599551853</v>
      </c>
      <c r="I419" s="26">
        <f t="shared" si="132"/>
        <v>848.48244107260098</v>
      </c>
      <c r="J419" s="26">
        <v>82.442170997257648</v>
      </c>
      <c r="K419" s="26">
        <v>77.123268762495954</v>
      </c>
      <c r="L419" s="26">
        <f t="shared" si="133"/>
        <v>159.56543975975359</v>
      </c>
      <c r="M419" s="26">
        <v>74.429134570088863</v>
      </c>
      <c r="N419" s="26">
        <v>67.571390425191368</v>
      </c>
      <c r="O419" s="26">
        <v>3.9128443684640439</v>
      </c>
      <c r="P419" s="26">
        <v>0</v>
      </c>
      <c r="Q419" s="26">
        <f t="shared" si="129"/>
        <v>145.91336936374427</v>
      </c>
      <c r="R419" s="27">
        <v>7.3874217567940015</v>
      </c>
      <c r="S419" s="143">
        <f t="shared" si="134"/>
        <v>1161.348671952893</v>
      </c>
      <c r="T419" s="140" t="str">
        <f t="shared" si="135"/>
        <v>08211</v>
      </c>
      <c r="U419" s="5" t="str">
        <f t="shared" si="130"/>
        <v>茨城県常総市</v>
      </c>
      <c r="V419" s="21">
        <f t="shared" si="136"/>
        <v>0.71770884366421317</v>
      </c>
      <c r="W419" s="21">
        <f t="shared" si="136"/>
        <v>3.6603500236097896E-3</v>
      </c>
      <c r="X419" s="21">
        <f t="shared" si="136"/>
        <v>9.2317546439260999E-3</v>
      </c>
      <c r="Y419" s="21">
        <f t="shared" si="137"/>
        <v>7.0988302641811343E-2</v>
      </c>
      <c r="Z419" s="21">
        <f t="shared" si="137"/>
        <v>6.6408366948754086E-2</v>
      </c>
      <c r="AA419" s="21">
        <f t="shared" si="138"/>
        <v>6.4088534621502435E-2</v>
      </c>
      <c r="AB419" s="21">
        <f t="shared" si="138"/>
        <v>5.8183551638772806E-2</v>
      </c>
      <c r="AC419" s="21">
        <f t="shared" si="138"/>
        <v>3.3692244740628229E-3</v>
      </c>
      <c r="AD419" s="21">
        <f t="shared" si="138"/>
        <v>0</v>
      </c>
      <c r="AE419" s="21">
        <f t="shared" si="139"/>
        <v>6.3610713433473083E-3</v>
      </c>
      <c r="AF419" s="137">
        <f>VLOOKUP(T419,人口!$A$2:$E$1748,5,0)</f>
        <v>63046</v>
      </c>
      <c r="AG419" s="14">
        <f t="shared" si="140"/>
        <v>0</v>
      </c>
      <c r="AH419" s="14">
        <f t="shared" si="141"/>
        <v>0</v>
      </c>
      <c r="AI419" s="14">
        <f t="shared" si="142"/>
        <v>0</v>
      </c>
      <c r="AJ419" s="14">
        <f t="shared" si="143"/>
        <v>1</v>
      </c>
      <c r="AK419" s="14">
        <f t="shared" si="144"/>
        <v>0</v>
      </c>
      <c r="AL419" s="14">
        <f t="shared" si="145"/>
        <v>0</v>
      </c>
      <c r="AM419" s="14">
        <f t="shared" si="146"/>
        <v>0</v>
      </c>
      <c r="AN419" s="14">
        <f t="shared" si="147"/>
        <v>0</v>
      </c>
      <c r="AO419" s="5" t="str">
        <f t="shared" si="148"/>
        <v>3万～10万人未満の市町村平均</v>
      </c>
    </row>
    <row r="420" spans="1:41" s="5" customFormat="1" ht="18" customHeight="1" x14ac:dyDescent="0.3">
      <c r="A420" s="5" t="str">
        <f t="shared" si="131"/>
        <v>08212</v>
      </c>
      <c r="B420" s="22">
        <v>8</v>
      </c>
      <c r="C420" s="23" t="s">
        <v>35</v>
      </c>
      <c r="D420" s="23">
        <v>8212</v>
      </c>
      <c r="E420" s="24" t="s">
        <v>577</v>
      </c>
      <c r="F420" s="25">
        <v>71.286019004990877</v>
      </c>
      <c r="G420" s="26">
        <v>2.7323529607944859</v>
      </c>
      <c r="H420" s="26">
        <v>8.2017837865716761</v>
      </c>
      <c r="I420" s="26">
        <f t="shared" si="132"/>
        <v>82.220155752357044</v>
      </c>
      <c r="J420" s="26">
        <v>48.368324750701518</v>
      </c>
      <c r="K420" s="26">
        <v>67.487585085626364</v>
      </c>
      <c r="L420" s="26">
        <f t="shared" si="133"/>
        <v>115.85590983632788</v>
      </c>
      <c r="M420" s="26">
        <v>59.957775528318891</v>
      </c>
      <c r="N420" s="26">
        <v>53.15641707615454</v>
      </c>
      <c r="O420" s="26">
        <v>3.1721806516025475</v>
      </c>
      <c r="P420" s="26">
        <v>0</v>
      </c>
      <c r="Q420" s="26">
        <f t="shared" si="129"/>
        <v>116.28637325607598</v>
      </c>
      <c r="R420" s="27">
        <v>7.6453758592000014</v>
      </c>
      <c r="S420" s="143">
        <f t="shared" si="134"/>
        <v>322.00781470396089</v>
      </c>
      <c r="T420" s="140" t="str">
        <f t="shared" si="135"/>
        <v>08212</v>
      </c>
      <c r="U420" s="5" t="str">
        <f t="shared" si="130"/>
        <v>茨城県常陸太田市</v>
      </c>
      <c r="V420" s="21">
        <f t="shared" si="136"/>
        <v>0.22137977946444545</v>
      </c>
      <c r="W420" s="21">
        <f t="shared" si="136"/>
        <v>8.4853622677029897E-3</v>
      </c>
      <c r="X420" s="21">
        <f t="shared" si="136"/>
        <v>2.5470760062491084E-2</v>
      </c>
      <c r="Y420" s="21">
        <f t="shared" si="137"/>
        <v>0.15020854321554003</v>
      </c>
      <c r="Z420" s="21">
        <f t="shared" si="137"/>
        <v>0.20958368711539294</v>
      </c>
      <c r="AA420" s="21">
        <f t="shared" si="138"/>
        <v>0.18619975289556653</v>
      </c>
      <c r="AB420" s="21">
        <f t="shared" si="138"/>
        <v>0.16507803428629239</v>
      </c>
      <c r="AC420" s="21">
        <f t="shared" si="138"/>
        <v>9.851253624136122E-3</v>
      </c>
      <c r="AD420" s="21">
        <f t="shared" si="138"/>
        <v>0</v>
      </c>
      <c r="AE420" s="21">
        <f t="shared" si="139"/>
        <v>2.3742827068432507E-2</v>
      </c>
      <c r="AF420" s="137">
        <f>VLOOKUP(T420,人口!$A$2:$E$1748,5,0)</f>
        <v>51112</v>
      </c>
      <c r="AG420" s="14">
        <f t="shared" si="140"/>
        <v>0</v>
      </c>
      <c r="AH420" s="14">
        <f t="shared" si="141"/>
        <v>0</v>
      </c>
      <c r="AI420" s="14">
        <f t="shared" si="142"/>
        <v>0</v>
      </c>
      <c r="AJ420" s="14">
        <f t="shared" si="143"/>
        <v>1</v>
      </c>
      <c r="AK420" s="14">
        <f t="shared" si="144"/>
        <v>0</v>
      </c>
      <c r="AL420" s="14">
        <f t="shared" si="145"/>
        <v>0</v>
      </c>
      <c r="AM420" s="14">
        <f t="shared" si="146"/>
        <v>0</v>
      </c>
      <c r="AN420" s="14">
        <f t="shared" si="147"/>
        <v>0</v>
      </c>
      <c r="AO420" s="5" t="str">
        <f t="shared" si="148"/>
        <v>3万～10万人未満の市町村平均</v>
      </c>
    </row>
    <row r="421" spans="1:41" s="5" customFormat="1" ht="18" customHeight="1" x14ac:dyDescent="0.3">
      <c r="A421" s="5" t="str">
        <f t="shared" si="131"/>
        <v>08214</v>
      </c>
      <c r="B421" s="22">
        <v>8</v>
      </c>
      <c r="C421" s="23" t="s">
        <v>35</v>
      </c>
      <c r="D421" s="23">
        <v>8214</v>
      </c>
      <c r="E421" s="24" t="s">
        <v>628</v>
      </c>
      <c r="F421" s="25">
        <v>221.79618670101917</v>
      </c>
      <c r="G421" s="26">
        <v>1.0068508205767375</v>
      </c>
      <c r="H421" s="26">
        <v>4.2349079682298187</v>
      </c>
      <c r="I421" s="26">
        <f t="shared" si="132"/>
        <v>227.03794548982572</v>
      </c>
      <c r="J421" s="26">
        <v>36.134467617838141</v>
      </c>
      <c r="K421" s="26">
        <v>40.064158445931469</v>
      </c>
      <c r="L421" s="26">
        <f t="shared" si="133"/>
        <v>76.198626063769609</v>
      </c>
      <c r="M421" s="26">
        <v>31.963685908141752</v>
      </c>
      <c r="N421" s="26">
        <v>20.337814534839357</v>
      </c>
      <c r="O421" s="26">
        <v>1.7571368486494623</v>
      </c>
      <c r="P421" s="26">
        <v>0</v>
      </c>
      <c r="Q421" s="26">
        <f t="shared" si="129"/>
        <v>54.058637291630568</v>
      </c>
      <c r="R421" s="27">
        <v>0</v>
      </c>
      <c r="S421" s="143">
        <f t="shared" si="134"/>
        <v>357.29520884522594</v>
      </c>
      <c r="T421" s="140" t="str">
        <f t="shared" si="135"/>
        <v>08214</v>
      </c>
      <c r="U421" s="5" t="str">
        <f t="shared" si="130"/>
        <v>茨城県高萩市</v>
      </c>
      <c r="V421" s="21">
        <f t="shared" si="136"/>
        <v>0.62076451407748212</v>
      </c>
      <c r="W421" s="21">
        <f t="shared" si="136"/>
        <v>2.8179801901930561E-3</v>
      </c>
      <c r="X421" s="21">
        <f t="shared" si="136"/>
        <v>1.1852686135694327E-2</v>
      </c>
      <c r="Y421" s="21">
        <f t="shared" si="137"/>
        <v>0.10113336737602592</v>
      </c>
      <c r="Z421" s="21">
        <f t="shared" si="137"/>
        <v>0.11213180992663846</v>
      </c>
      <c r="AA421" s="21">
        <f t="shared" si="138"/>
        <v>8.9460158202087345E-2</v>
      </c>
      <c r="AB421" s="21">
        <f t="shared" si="138"/>
        <v>5.6921598810605219E-2</v>
      </c>
      <c r="AC421" s="21">
        <f t="shared" si="138"/>
        <v>4.9178852812734562E-3</v>
      </c>
      <c r="AD421" s="21">
        <f t="shared" si="138"/>
        <v>0</v>
      </c>
      <c r="AE421" s="21">
        <f t="shared" si="139"/>
        <v>0</v>
      </c>
      <c r="AF421" s="137">
        <f>VLOOKUP(T421,人口!$A$2:$E$1748,5,0)</f>
        <v>28312</v>
      </c>
      <c r="AG421" s="14">
        <f t="shared" si="140"/>
        <v>0</v>
      </c>
      <c r="AH421" s="14">
        <f t="shared" si="141"/>
        <v>0</v>
      </c>
      <c r="AI421" s="14">
        <f t="shared" si="142"/>
        <v>1</v>
      </c>
      <c r="AJ421" s="14">
        <f t="shared" si="143"/>
        <v>0</v>
      </c>
      <c r="AK421" s="14">
        <f t="shared" si="144"/>
        <v>0</v>
      </c>
      <c r="AL421" s="14">
        <f t="shared" si="145"/>
        <v>0</v>
      </c>
      <c r="AM421" s="14">
        <f t="shared" si="146"/>
        <v>0</v>
      </c>
      <c r="AN421" s="14">
        <f t="shared" si="147"/>
        <v>0</v>
      </c>
      <c r="AO421" s="5" t="str">
        <f t="shared" si="148"/>
        <v>1万～3万人未満の市町村平均</v>
      </c>
    </row>
    <row r="422" spans="1:41" s="5" customFormat="1" ht="18" customHeight="1" x14ac:dyDescent="0.3">
      <c r="A422" s="5" t="str">
        <f t="shared" si="131"/>
        <v>08215</v>
      </c>
      <c r="B422" s="22">
        <v>8</v>
      </c>
      <c r="C422" s="23" t="s">
        <v>35</v>
      </c>
      <c r="D422" s="23">
        <v>8215</v>
      </c>
      <c r="E422" s="24" t="s">
        <v>681</v>
      </c>
      <c r="F422" s="25">
        <v>482.20434723036095</v>
      </c>
      <c r="G422" s="26">
        <v>1.743976467200808</v>
      </c>
      <c r="H422" s="26">
        <v>13.616033214308533</v>
      </c>
      <c r="I422" s="26">
        <f t="shared" si="132"/>
        <v>497.56435691187028</v>
      </c>
      <c r="J422" s="26">
        <v>44.658340475095038</v>
      </c>
      <c r="K422" s="26">
        <v>60.003314272863314</v>
      </c>
      <c r="L422" s="26">
        <f t="shared" si="133"/>
        <v>104.66165474795835</v>
      </c>
      <c r="M422" s="26">
        <v>48.671325136194937</v>
      </c>
      <c r="N422" s="26">
        <v>34.223533188150547</v>
      </c>
      <c r="O422" s="26">
        <v>2.680949436673878</v>
      </c>
      <c r="P422" s="26">
        <v>0</v>
      </c>
      <c r="Q422" s="26">
        <f t="shared" si="129"/>
        <v>85.575807761019362</v>
      </c>
      <c r="R422" s="27">
        <v>6.2464414699999988</v>
      </c>
      <c r="S422" s="143">
        <f t="shared" si="134"/>
        <v>694.04826089084804</v>
      </c>
      <c r="T422" s="140" t="str">
        <f t="shared" si="135"/>
        <v>08215</v>
      </c>
      <c r="U422" s="5" t="str">
        <f t="shared" si="130"/>
        <v>茨城県北茨城市</v>
      </c>
      <c r="V422" s="21">
        <f t="shared" si="136"/>
        <v>0.69477062965538716</v>
      </c>
      <c r="W422" s="21">
        <f t="shared" si="136"/>
        <v>2.5127596529992322E-3</v>
      </c>
      <c r="X422" s="21">
        <f t="shared" si="136"/>
        <v>1.961828014212099E-2</v>
      </c>
      <c r="Y422" s="21">
        <f t="shared" si="137"/>
        <v>6.4344719224241939E-2</v>
      </c>
      <c r="Z422" s="21">
        <f t="shared" si="137"/>
        <v>8.6454094987351238E-2</v>
      </c>
      <c r="AA422" s="21">
        <f t="shared" si="138"/>
        <v>7.0126715790228611E-2</v>
      </c>
      <c r="AB422" s="21">
        <f t="shared" si="138"/>
        <v>4.9310019369867467E-2</v>
      </c>
      <c r="AC422" s="21">
        <f t="shared" si="138"/>
        <v>3.8627709162944029E-3</v>
      </c>
      <c r="AD422" s="21">
        <f t="shared" si="138"/>
        <v>0</v>
      </c>
      <c r="AE422" s="21">
        <f t="shared" si="139"/>
        <v>9.0000102615088434E-3</v>
      </c>
      <c r="AF422" s="137">
        <f>VLOOKUP(T422,人口!$A$2:$E$1748,5,0)</f>
        <v>43197</v>
      </c>
      <c r="AG422" s="14">
        <f t="shared" si="140"/>
        <v>0</v>
      </c>
      <c r="AH422" s="14">
        <f t="shared" si="141"/>
        <v>0</v>
      </c>
      <c r="AI422" s="14">
        <f t="shared" si="142"/>
        <v>0</v>
      </c>
      <c r="AJ422" s="14">
        <f t="shared" si="143"/>
        <v>1</v>
      </c>
      <c r="AK422" s="14">
        <f t="shared" si="144"/>
        <v>0</v>
      </c>
      <c r="AL422" s="14">
        <f t="shared" si="145"/>
        <v>0</v>
      </c>
      <c r="AM422" s="14">
        <f t="shared" si="146"/>
        <v>0</v>
      </c>
      <c r="AN422" s="14">
        <f t="shared" si="147"/>
        <v>0</v>
      </c>
      <c r="AO422" s="5" t="str">
        <f t="shared" si="148"/>
        <v>3万～10万人未満の市町村平均</v>
      </c>
    </row>
    <row r="423" spans="1:41" s="5" customFormat="1" ht="18" customHeight="1" x14ac:dyDescent="0.3">
      <c r="A423" s="5" t="str">
        <f t="shared" si="131"/>
        <v>08216</v>
      </c>
      <c r="B423" s="22">
        <v>8</v>
      </c>
      <c r="C423" s="23" t="s">
        <v>35</v>
      </c>
      <c r="D423" s="23">
        <v>8216</v>
      </c>
      <c r="E423" s="24" t="s">
        <v>734</v>
      </c>
      <c r="F423" s="25">
        <v>310.78647897378073</v>
      </c>
      <c r="G423" s="26">
        <v>4.06435193627307</v>
      </c>
      <c r="H423" s="26">
        <v>6.9152294671094525</v>
      </c>
      <c r="I423" s="26">
        <f t="shared" si="132"/>
        <v>321.76606037716323</v>
      </c>
      <c r="J423" s="26">
        <v>88.940054775186852</v>
      </c>
      <c r="K423" s="26">
        <v>99.292586094241031</v>
      </c>
      <c r="L423" s="26">
        <f t="shared" si="133"/>
        <v>188.23264086942788</v>
      </c>
      <c r="M423" s="26">
        <v>86.513005868496009</v>
      </c>
      <c r="N423" s="26">
        <v>73.0227137911656</v>
      </c>
      <c r="O423" s="26">
        <v>4.6947181329203138</v>
      </c>
      <c r="P423" s="26">
        <v>0</v>
      </c>
      <c r="Q423" s="26">
        <f t="shared" si="129"/>
        <v>164.23043779258191</v>
      </c>
      <c r="R423" s="27">
        <v>9.0922392163100092</v>
      </c>
      <c r="S423" s="143">
        <f t="shared" si="134"/>
        <v>683.32137825548295</v>
      </c>
      <c r="T423" s="140" t="str">
        <f t="shared" si="135"/>
        <v>08216</v>
      </c>
      <c r="U423" s="5" t="str">
        <f t="shared" si="130"/>
        <v>茨城県笠間市</v>
      </c>
      <c r="V423" s="21">
        <f t="shared" si="136"/>
        <v>0.45481743856341433</v>
      </c>
      <c r="W423" s="21">
        <f t="shared" si="136"/>
        <v>5.9479361624091816E-3</v>
      </c>
      <c r="X423" s="21">
        <f t="shared" si="136"/>
        <v>1.0120025052873377E-2</v>
      </c>
      <c r="Y423" s="21">
        <f t="shared" si="137"/>
        <v>0.13015845487265523</v>
      </c>
      <c r="Z423" s="21">
        <f t="shared" si="137"/>
        <v>0.14530876576368013</v>
      </c>
      <c r="AA423" s="21">
        <f t="shared" si="138"/>
        <v>0.12660661384451838</v>
      </c>
      <c r="AB423" s="21">
        <f t="shared" si="138"/>
        <v>0.10686437760456483</v>
      </c>
      <c r="AC423" s="21">
        <f t="shared" si="138"/>
        <v>6.8704394188659991E-3</v>
      </c>
      <c r="AD423" s="21">
        <f t="shared" si="138"/>
        <v>0</v>
      </c>
      <c r="AE423" s="21">
        <f t="shared" si="139"/>
        <v>1.3305948717018724E-2</v>
      </c>
      <c r="AF423" s="137">
        <f>VLOOKUP(T423,人口!$A$2:$E$1748,5,0)</f>
        <v>75644</v>
      </c>
      <c r="AG423" s="14">
        <f t="shared" si="140"/>
        <v>0</v>
      </c>
      <c r="AH423" s="14">
        <f t="shared" si="141"/>
        <v>0</v>
      </c>
      <c r="AI423" s="14">
        <f t="shared" si="142"/>
        <v>0</v>
      </c>
      <c r="AJ423" s="14">
        <f t="shared" si="143"/>
        <v>1</v>
      </c>
      <c r="AK423" s="14">
        <f t="shared" si="144"/>
        <v>0</v>
      </c>
      <c r="AL423" s="14">
        <f t="shared" si="145"/>
        <v>0</v>
      </c>
      <c r="AM423" s="14">
        <f t="shared" si="146"/>
        <v>0</v>
      </c>
      <c r="AN423" s="14">
        <f t="shared" si="147"/>
        <v>0</v>
      </c>
      <c r="AO423" s="5" t="str">
        <f t="shared" si="148"/>
        <v>3万～10万人未満の市町村平均</v>
      </c>
    </row>
    <row r="424" spans="1:41" s="5" customFormat="1" ht="18" customHeight="1" x14ac:dyDescent="0.3">
      <c r="A424" s="5" t="str">
        <f t="shared" si="131"/>
        <v>08217</v>
      </c>
      <c r="B424" s="22">
        <v>8</v>
      </c>
      <c r="C424" s="23" t="s">
        <v>35</v>
      </c>
      <c r="D424" s="23">
        <v>8217</v>
      </c>
      <c r="E424" s="24" t="s">
        <v>788</v>
      </c>
      <c r="F424" s="25">
        <v>536.71459530750371</v>
      </c>
      <c r="G424" s="26">
        <v>2.9577397499878111</v>
      </c>
      <c r="H424" s="26">
        <v>5.7358880076024139</v>
      </c>
      <c r="I424" s="26">
        <f t="shared" si="132"/>
        <v>545.40822306509392</v>
      </c>
      <c r="J424" s="26">
        <v>102.8622361408233</v>
      </c>
      <c r="K424" s="26">
        <v>153.70789682255821</v>
      </c>
      <c r="L424" s="26">
        <f t="shared" si="133"/>
        <v>256.57013296338152</v>
      </c>
      <c r="M424" s="26">
        <v>89.936663292478329</v>
      </c>
      <c r="N424" s="26">
        <v>41.402151424720294</v>
      </c>
      <c r="O424" s="26">
        <v>6.6467958844239714</v>
      </c>
      <c r="P424" s="26">
        <v>0</v>
      </c>
      <c r="Q424" s="26">
        <f t="shared" si="129"/>
        <v>137.9856106016226</v>
      </c>
      <c r="R424" s="27">
        <v>10.22133612351992</v>
      </c>
      <c r="S424" s="143">
        <f t="shared" si="134"/>
        <v>950.18530275361798</v>
      </c>
      <c r="T424" s="140" t="str">
        <f t="shared" si="135"/>
        <v>08217</v>
      </c>
      <c r="U424" s="5" t="str">
        <f t="shared" si="130"/>
        <v>茨城県取手市</v>
      </c>
      <c r="V424" s="21">
        <f t="shared" si="136"/>
        <v>0.56485255428821679</v>
      </c>
      <c r="W424" s="21">
        <f t="shared" si="136"/>
        <v>3.1128030936874527E-3</v>
      </c>
      <c r="X424" s="21">
        <f t="shared" si="136"/>
        <v>6.036599378015978E-3</v>
      </c>
      <c r="Y424" s="21">
        <f t="shared" si="137"/>
        <v>0.10825492232170988</v>
      </c>
      <c r="Z424" s="21">
        <f t="shared" si="137"/>
        <v>0.16176623273072716</v>
      </c>
      <c r="AA424" s="21">
        <f t="shared" si="138"/>
        <v>9.4651709547436361E-2</v>
      </c>
      <c r="AB424" s="21">
        <f t="shared" si="138"/>
        <v>4.3572712927402356E-2</v>
      </c>
      <c r="AC424" s="21">
        <f t="shared" si="138"/>
        <v>6.9952627820717601E-3</v>
      </c>
      <c r="AD424" s="21">
        <f t="shared" si="138"/>
        <v>0</v>
      </c>
      <c r="AE424" s="21">
        <f t="shared" si="139"/>
        <v>1.075720293073224E-2</v>
      </c>
      <c r="AF424" s="137">
        <f>VLOOKUP(T424,人口!$A$2:$E$1748,5,0)</f>
        <v>107097</v>
      </c>
      <c r="AG424" s="14">
        <f t="shared" si="140"/>
        <v>0</v>
      </c>
      <c r="AH424" s="14">
        <f t="shared" si="141"/>
        <v>0</v>
      </c>
      <c r="AI424" s="14">
        <f t="shared" si="142"/>
        <v>0</v>
      </c>
      <c r="AJ424" s="14">
        <f t="shared" si="143"/>
        <v>0</v>
      </c>
      <c r="AK424" s="14">
        <f t="shared" si="144"/>
        <v>1</v>
      </c>
      <c r="AL424" s="14">
        <f t="shared" si="145"/>
        <v>0</v>
      </c>
      <c r="AM424" s="14">
        <f t="shared" si="146"/>
        <v>0</v>
      </c>
      <c r="AN424" s="14">
        <f t="shared" si="147"/>
        <v>0</v>
      </c>
      <c r="AO424" s="5" t="str">
        <f t="shared" si="148"/>
        <v>10万～20万人未満の市町村平均</v>
      </c>
    </row>
    <row r="425" spans="1:41" s="5" customFormat="1" ht="18" customHeight="1" x14ac:dyDescent="0.3">
      <c r="A425" s="5" t="str">
        <f t="shared" si="131"/>
        <v>08219</v>
      </c>
      <c r="B425" s="22">
        <v>8</v>
      </c>
      <c r="C425" s="23" t="s">
        <v>35</v>
      </c>
      <c r="D425" s="23">
        <v>8219</v>
      </c>
      <c r="E425" s="24" t="s">
        <v>839</v>
      </c>
      <c r="F425" s="25">
        <v>259.24247733644938</v>
      </c>
      <c r="G425" s="26">
        <v>2.6067275373096823</v>
      </c>
      <c r="H425" s="26">
        <v>9.4883381060338987</v>
      </c>
      <c r="I425" s="26">
        <f t="shared" si="132"/>
        <v>271.33754297979294</v>
      </c>
      <c r="J425" s="26">
        <v>91.896786700786876</v>
      </c>
      <c r="K425" s="26">
        <v>115.2439107557865</v>
      </c>
      <c r="L425" s="26">
        <f t="shared" si="133"/>
        <v>207.14069745657338</v>
      </c>
      <c r="M425" s="26">
        <v>80.526778266637578</v>
      </c>
      <c r="N425" s="26">
        <v>33.761638180971801</v>
      </c>
      <c r="O425" s="26">
        <v>5.2661972266743495</v>
      </c>
      <c r="P425" s="26">
        <v>0</v>
      </c>
      <c r="Q425" s="26">
        <f t="shared" si="129"/>
        <v>119.55461367428373</v>
      </c>
      <c r="R425" s="27">
        <v>17.149132166759994</v>
      </c>
      <c r="S425" s="143">
        <f t="shared" si="134"/>
        <v>615.18198627741003</v>
      </c>
      <c r="T425" s="140" t="str">
        <f t="shared" si="135"/>
        <v>08219</v>
      </c>
      <c r="U425" s="5" t="str">
        <f t="shared" si="130"/>
        <v>茨城県牛久市</v>
      </c>
      <c r="V425" s="21">
        <f t="shared" si="136"/>
        <v>0.42140778358153458</v>
      </c>
      <c r="W425" s="21">
        <f t="shared" si="136"/>
        <v>4.2373274826909592E-3</v>
      </c>
      <c r="X425" s="21">
        <f t="shared" si="136"/>
        <v>1.5423627995757389E-2</v>
      </c>
      <c r="Y425" s="21">
        <f t="shared" si="137"/>
        <v>0.14938146556740522</v>
      </c>
      <c r="Z425" s="21">
        <f t="shared" si="137"/>
        <v>0.18733303855847697</v>
      </c>
      <c r="AA425" s="21">
        <f t="shared" si="138"/>
        <v>0.13089911613622063</v>
      </c>
      <c r="AB425" s="21">
        <f t="shared" si="138"/>
        <v>5.4880732749133743E-2</v>
      </c>
      <c r="AC425" s="21">
        <f t="shared" si="138"/>
        <v>8.5603891923773136E-3</v>
      </c>
      <c r="AD425" s="21">
        <f t="shared" si="138"/>
        <v>0</v>
      </c>
      <c r="AE425" s="21">
        <f t="shared" si="139"/>
        <v>2.7876518736403261E-2</v>
      </c>
      <c r="AF425" s="137">
        <f>VLOOKUP(T425,人口!$A$2:$E$1748,5,0)</f>
        <v>84852</v>
      </c>
      <c r="AG425" s="14">
        <f t="shared" si="140"/>
        <v>0</v>
      </c>
      <c r="AH425" s="14">
        <f t="shared" si="141"/>
        <v>0</v>
      </c>
      <c r="AI425" s="14">
        <f t="shared" si="142"/>
        <v>0</v>
      </c>
      <c r="AJ425" s="14">
        <f t="shared" si="143"/>
        <v>1</v>
      </c>
      <c r="AK425" s="14">
        <f t="shared" si="144"/>
        <v>0</v>
      </c>
      <c r="AL425" s="14">
        <f t="shared" si="145"/>
        <v>0</v>
      </c>
      <c r="AM425" s="14">
        <f t="shared" si="146"/>
        <v>0</v>
      </c>
      <c r="AN425" s="14">
        <f t="shared" si="147"/>
        <v>0</v>
      </c>
      <c r="AO425" s="5" t="str">
        <f t="shared" si="148"/>
        <v>3万～10万人未満の市町村平均</v>
      </c>
    </row>
    <row r="426" spans="1:41" s="5" customFormat="1" ht="18" customHeight="1" x14ac:dyDescent="0.3">
      <c r="A426" s="5" t="str">
        <f t="shared" si="131"/>
        <v>08220</v>
      </c>
      <c r="B426" s="22">
        <v>8</v>
      </c>
      <c r="C426" s="23" t="s">
        <v>35</v>
      </c>
      <c r="D426" s="23">
        <v>8220</v>
      </c>
      <c r="E426" s="24" t="s">
        <v>891</v>
      </c>
      <c r="F426" s="25">
        <v>627.29910892087264</v>
      </c>
      <c r="G426" s="26">
        <v>11.193594719035694</v>
      </c>
      <c r="H426" s="26">
        <v>39.454332463508187</v>
      </c>
      <c r="I426" s="26">
        <f t="shared" si="132"/>
        <v>677.94703610341651</v>
      </c>
      <c r="J426" s="26">
        <v>483.08151143430888</v>
      </c>
      <c r="K426" s="26">
        <v>329.0433203287995</v>
      </c>
      <c r="L426" s="26">
        <f t="shared" si="133"/>
        <v>812.12483176310843</v>
      </c>
      <c r="M426" s="26">
        <v>244.9355509085853</v>
      </c>
      <c r="N426" s="26">
        <v>153.89764270436993</v>
      </c>
      <c r="O426" s="26">
        <v>14.749535302772346</v>
      </c>
      <c r="P426" s="26">
        <v>0</v>
      </c>
      <c r="Q426" s="26">
        <f t="shared" si="129"/>
        <v>413.58272891572761</v>
      </c>
      <c r="R426" s="27">
        <v>53.416390589819997</v>
      </c>
      <c r="S426" s="143">
        <f t="shared" si="134"/>
        <v>1957.0709873720723</v>
      </c>
      <c r="T426" s="140" t="str">
        <f t="shared" si="135"/>
        <v>08220</v>
      </c>
      <c r="U426" s="5" t="str">
        <f t="shared" si="130"/>
        <v>茨城県つくば市</v>
      </c>
      <c r="V426" s="21">
        <f t="shared" si="136"/>
        <v>0.32052956329560695</v>
      </c>
      <c r="W426" s="21">
        <f t="shared" si="136"/>
        <v>5.719564998542182E-3</v>
      </c>
      <c r="X426" s="21">
        <f t="shared" si="136"/>
        <v>2.015988828105153E-2</v>
      </c>
      <c r="Y426" s="21">
        <f t="shared" si="137"/>
        <v>0.2468390337148598</v>
      </c>
      <c r="Z426" s="21">
        <f t="shared" si="137"/>
        <v>0.16813049830687762</v>
      </c>
      <c r="AA426" s="21">
        <f t="shared" si="138"/>
        <v>0.12515414744228637</v>
      </c>
      <c r="AB426" s="21">
        <f t="shared" si="138"/>
        <v>7.8636719719105103E-2</v>
      </c>
      <c r="AC426" s="21">
        <f t="shared" si="138"/>
        <v>7.5365356688353018E-3</v>
      </c>
      <c r="AD426" s="21">
        <f t="shared" si="138"/>
        <v>0</v>
      </c>
      <c r="AE426" s="21">
        <f t="shared" si="139"/>
        <v>2.7294048572835256E-2</v>
      </c>
      <c r="AF426" s="137">
        <f>VLOOKUP(T426,人口!$A$2:$E$1748,5,0)</f>
        <v>237653</v>
      </c>
      <c r="AG426" s="14">
        <f t="shared" si="140"/>
        <v>0</v>
      </c>
      <c r="AH426" s="14">
        <f t="shared" si="141"/>
        <v>0</v>
      </c>
      <c r="AI426" s="14">
        <f t="shared" si="142"/>
        <v>0</v>
      </c>
      <c r="AJ426" s="14">
        <f t="shared" si="143"/>
        <v>0</v>
      </c>
      <c r="AK426" s="14">
        <f t="shared" si="144"/>
        <v>0</v>
      </c>
      <c r="AL426" s="14">
        <f t="shared" si="145"/>
        <v>1</v>
      </c>
      <c r="AM426" s="14">
        <f t="shared" si="146"/>
        <v>0</v>
      </c>
      <c r="AN426" s="14">
        <f t="shared" si="147"/>
        <v>0</v>
      </c>
      <c r="AO426" s="5" t="str">
        <f t="shared" si="148"/>
        <v>20万～50万人未満の市町村平均</v>
      </c>
    </row>
    <row r="427" spans="1:41" s="5" customFormat="1" ht="18" customHeight="1" x14ac:dyDescent="0.3">
      <c r="A427" s="5" t="str">
        <f t="shared" si="131"/>
        <v>08221</v>
      </c>
      <c r="B427" s="22">
        <v>8</v>
      </c>
      <c r="C427" s="23" t="s">
        <v>35</v>
      </c>
      <c r="D427" s="23">
        <v>8221</v>
      </c>
      <c r="E427" s="24" t="s">
        <v>944</v>
      </c>
      <c r="F427" s="25">
        <v>1901.0768323212289</v>
      </c>
      <c r="G427" s="26">
        <v>6.9167880224574416</v>
      </c>
      <c r="H427" s="26">
        <v>4.1813015382522272</v>
      </c>
      <c r="I427" s="26">
        <f t="shared" si="132"/>
        <v>1912.1749218819386</v>
      </c>
      <c r="J427" s="26">
        <v>203.88030273507908</v>
      </c>
      <c r="K427" s="26">
        <v>217.947887965441</v>
      </c>
      <c r="L427" s="26">
        <f t="shared" si="133"/>
        <v>421.82819070052005</v>
      </c>
      <c r="M427" s="26">
        <v>172.50394775044333</v>
      </c>
      <c r="N427" s="26">
        <v>90.46406171848821</v>
      </c>
      <c r="O427" s="26">
        <v>9.8469670954621247</v>
      </c>
      <c r="P427" s="26">
        <v>28.557000880195201</v>
      </c>
      <c r="Q427" s="26">
        <f t="shared" si="129"/>
        <v>301.37197744458882</v>
      </c>
      <c r="R427" s="27">
        <v>21.852755135195952</v>
      </c>
      <c r="S427" s="143">
        <f t="shared" si="134"/>
        <v>2657.2278451622437</v>
      </c>
      <c r="T427" s="140" t="str">
        <f t="shared" si="135"/>
        <v>08221</v>
      </c>
      <c r="U427" s="5" t="str">
        <f t="shared" si="130"/>
        <v>茨城県ひたちなか市</v>
      </c>
      <c r="V427" s="21">
        <f t="shared" si="136"/>
        <v>0.7154361398787592</v>
      </c>
      <c r="W427" s="21">
        <f t="shared" si="136"/>
        <v>2.6030090099538002E-3</v>
      </c>
      <c r="X427" s="21">
        <f t="shared" si="136"/>
        <v>1.5735577759599035E-3</v>
      </c>
      <c r="Y427" s="21">
        <f t="shared" si="137"/>
        <v>7.6726692107439765E-2</v>
      </c>
      <c r="Z427" s="21">
        <f t="shared" si="137"/>
        <v>8.2020775283624073E-2</v>
      </c>
      <c r="AA427" s="21">
        <f t="shared" si="138"/>
        <v>6.4918764141548679E-2</v>
      </c>
      <c r="AB427" s="21">
        <f t="shared" si="138"/>
        <v>3.4044525719985709E-2</v>
      </c>
      <c r="AC427" s="21">
        <f t="shared" si="138"/>
        <v>3.705729304842842E-3</v>
      </c>
      <c r="AD427" s="21">
        <f t="shared" si="138"/>
        <v>1.0746914658517581E-2</v>
      </c>
      <c r="AE427" s="21">
        <f t="shared" si="139"/>
        <v>8.2238921193683624E-3</v>
      </c>
      <c r="AF427" s="137">
        <f>VLOOKUP(T427,人口!$A$2:$E$1748,5,0)</f>
        <v>158660</v>
      </c>
      <c r="AG427" s="14">
        <f t="shared" si="140"/>
        <v>0</v>
      </c>
      <c r="AH427" s="14">
        <f t="shared" si="141"/>
        <v>0</v>
      </c>
      <c r="AI427" s="14">
        <f t="shared" si="142"/>
        <v>0</v>
      </c>
      <c r="AJ427" s="14">
        <f t="shared" si="143"/>
        <v>0</v>
      </c>
      <c r="AK427" s="14">
        <f t="shared" si="144"/>
        <v>1</v>
      </c>
      <c r="AL427" s="14">
        <f t="shared" si="145"/>
        <v>0</v>
      </c>
      <c r="AM427" s="14">
        <f t="shared" si="146"/>
        <v>0</v>
      </c>
      <c r="AN427" s="14">
        <f t="shared" si="147"/>
        <v>0</v>
      </c>
      <c r="AO427" s="5" t="str">
        <f t="shared" si="148"/>
        <v>10万～20万人未満の市町村平均</v>
      </c>
    </row>
    <row r="428" spans="1:41" s="5" customFormat="1" ht="18" customHeight="1" x14ac:dyDescent="0.3">
      <c r="A428" s="5" t="str">
        <f t="shared" si="131"/>
        <v>08222</v>
      </c>
      <c r="B428" s="22">
        <v>8</v>
      </c>
      <c r="C428" s="23" t="s">
        <v>35</v>
      </c>
      <c r="D428" s="23">
        <v>8222</v>
      </c>
      <c r="E428" s="24" t="s">
        <v>990</v>
      </c>
      <c r="F428" s="25">
        <v>1234.4237304512681</v>
      </c>
      <c r="G428" s="26">
        <v>6.2554071164639149</v>
      </c>
      <c r="H428" s="26">
        <v>9.5955509659890836</v>
      </c>
      <c r="I428" s="26">
        <f t="shared" si="132"/>
        <v>1250.274688533721</v>
      </c>
      <c r="J428" s="26">
        <v>89.217113110821415</v>
      </c>
      <c r="K428" s="26">
        <v>95.878045033199314</v>
      </c>
      <c r="L428" s="26">
        <f t="shared" si="133"/>
        <v>185.09515814402073</v>
      </c>
      <c r="M428" s="26">
        <v>79.479466976549077</v>
      </c>
      <c r="N428" s="26">
        <v>64.492090377333042</v>
      </c>
      <c r="O428" s="26">
        <v>4.2008802583546254</v>
      </c>
      <c r="P428" s="26">
        <v>37.296776301382643</v>
      </c>
      <c r="Q428" s="26">
        <f t="shared" si="129"/>
        <v>185.4692139136194</v>
      </c>
      <c r="R428" s="27">
        <v>0</v>
      </c>
      <c r="S428" s="143">
        <f t="shared" si="134"/>
        <v>1620.8390605913612</v>
      </c>
      <c r="T428" s="140" t="str">
        <f t="shared" si="135"/>
        <v>08222</v>
      </c>
      <c r="U428" s="5" t="str">
        <f t="shared" si="130"/>
        <v>茨城県鹿嶋市</v>
      </c>
      <c r="V428" s="21">
        <f t="shared" si="136"/>
        <v>0.761595497335121</v>
      </c>
      <c r="W428" s="21">
        <f t="shared" si="136"/>
        <v>3.8593635040986961E-3</v>
      </c>
      <c r="X428" s="21">
        <f t="shared" si="136"/>
        <v>5.9201133531963119E-3</v>
      </c>
      <c r="Y428" s="21">
        <f t="shared" si="137"/>
        <v>5.5043782741927914E-2</v>
      </c>
      <c r="Z428" s="21">
        <f t="shared" si="137"/>
        <v>5.9153340614964155E-2</v>
      </c>
      <c r="AA428" s="21">
        <f t="shared" si="138"/>
        <v>4.9036001728358578E-2</v>
      </c>
      <c r="AB428" s="21">
        <f t="shared" si="138"/>
        <v>3.9789323903511545E-2</v>
      </c>
      <c r="AC428" s="21">
        <f t="shared" si="138"/>
        <v>2.591793571918201E-3</v>
      </c>
      <c r="AD428" s="21">
        <f t="shared" si="138"/>
        <v>2.3010783246903588E-2</v>
      </c>
      <c r="AE428" s="21">
        <f t="shared" si="139"/>
        <v>0</v>
      </c>
      <c r="AF428" s="137">
        <f>VLOOKUP(T428,人口!$A$2:$E$1748,5,0)</f>
        <v>67687</v>
      </c>
      <c r="AG428" s="14">
        <f t="shared" si="140"/>
        <v>0</v>
      </c>
      <c r="AH428" s="14">
        <f t="shared" si="141"/>
        <v>0</v>
      </c>
      <c r="AI428" s="14">
        <f t="shared" si="142"/>
        <v>0</v>
      </c>
      <c r="AJ428" s="14">
        <f t="shared" si="143"/>
        <v>1</v>
      </c>
      <c r="AK428" s="14">
        <f t="shared" si="144"/>
        <v>0</v>
      </c>
      <c r="AL428" s="14">
        <f t="shared" si="145"/>
        <v>0</v>
      </c>
      <c r="AM428" s="14">
        <f t="shared" si="146"/>
        <v>0</v>
      </c>
      <c r="AN428" s="14">
        <f t="shared" si="147"/>
        <v>0</v>
      </c>
      <c r="AO428" s="5" t="str">
        <f t="shared" si="148"/>
        <v>3万～10万人未満の市町村平均</v>
      </c>
    </row>
    <row r="429" spans="1:41" s="5" customFormat="1" ht="18" customHeight="1" x14ac:dyDescent="0.3">
      <c r="A429" s="5" t="str">
        <f t="shared" si="131"/>
        <v>08223</v>
      </c>
      <c r="B429" s="22">
        <v>8</v>
      </c>
      <c r="C429" s="23" t="s">
        <v>35</v>
      </c>
      <c r="D429" s="23">
        <v>8223</v>
      </c>
      <c r="E429" s="24" t="s">
        <v>1036</v>
      </c>
      <c r="F429" s="25">
        <v>107.22761546517081</v>
      </c>
      <c r="G429" s="26">
        <v>1.9693632563941328</v>
      </c>
      <c r="H429" s="26">
        <v>1.1257350295294457</v>
      </c>
      <c r="I429" s="26">
        <f t="shared" si="132"/>
        <v>110.3227137510944</v>
      </c>
      <c r="J429" s="26">
        <v>33.013232305455091</v>
      </c>
      <c r="K429" s="26">
        <v>35.824331630283716</v>
      </c>
      <c r="L429" s="26">
        <f t="shared" si="133"/>
        <v>68.837563935738814</v>
      </c>
      <c r="M429" s="26">
        <v>34.874829296548846</v>
      </c>
      <c r="N429" s="26">
        <v>30.985456731574512</v>
      </c>
      <c r="O429" s="26">
        <v>1.7346699251113475</v>
      </c>
      <c r="P429" s="26">
        <v>0</v>
      </c>
      <c r="Q429" s="26">
        <f t="shared" si="129"/>
        <v>67.594955953234702</v>
      </c>
      <c r="R429" s="27">
        <v>3.0194658995500006</v>
      </c>
      <c r="S429" s="143">
        <f t="shared" si="134"/>
        <v>249.7746995396179</v>
      </c>
      <c r="T429" s="140" t="str">
        <f t="shared" si="135"/>
        <v>08223</v>
      </c>
      <c r="U429" s="5" t="str">
        <f t="shared" si="130"/>
        <v>茨城県潮来市</v>
      </c>
      <c r="V429" s="21">
        <f t="shared" si="136"/>
        <v>0.42929734541893805</v>
      </c>
      <c r="W429" s="21">
        <f t="shared" si="136"/>
        <v>7.8845586043103742E-3</v>
      </c>
      <c r="X429" s="21">
        <f t="shared" si="136"/>
        <v>4.507001836472584E-3</v>
      </c>
      <c r="Y429" s="21">
        <f t="shared" si="137"/>
        <v>0.13217204291028969</v>
      </c>
      <c r="Z429" s="21">
        <f t="shared" si="137"/>
        <v>0.1434265828216979</v>
      </c>
      <c r="AA429" s="21">
        <f t="shared" si="138"/>
        <v>0.13962514762635994</v>
      </c>
      <c r="AB429" s="21">
        <f t="shared" si="138"/>
        <v>0.12405362428094831</v>
      </c>
      <c r="AC429" s="21">
        <f t="shared" si="138"/>
        <v>6.9449384918035054E-3</v>
      </c>
      <c r="AD429" s="21">
        <f t="shared" si="138"/>
        <v>0</v>
      </c>
      <c r="AE429" s="21">
        <f t="shared" si="139"/>
        <v>1.2088758009179666E-2</v>
      </c>
      <c r="AF429" s="137">
        <f>VLOOKUP(T429,人口!$A$2:$E$1748,5,0)</f>
        <v>27950</v>
      </c>
      <c r="AG429" s="14">
        <f t="shared" si="140"/>
        <v>0</v>
      </c>
      <c r="AH429" s="14">
        <f t="shared" si="141"/>
        <v>0</v>
      </c>
      <c r="AI429" s="14">
        <f t="shared" si="142"/>
        <v>1</v>
      </c>
      <c r="AJ429" s="14">
        <f t="shared" si="143"/>
        <v>0</v>
      </c>
      <c r="AK429" s="14">
        <f t="shared" si="144"/>
        <v>0</v>
      </c>
      <c r="AL429" s="14">
        <f t="shared" si="145"/>
        <v>0</v>
      </c>
      <c r="AM429" s="14">
        <f t="shared" si="146"/>
        <v>0</v>
      </c>
      <c r="AN429" s="14">
        <f t="shared" si="147"/>
        <v>0</v>
      </c>
      <c r="AO429" s="5" t="str">
        <f t="shared" si="148"/>
        <v>1万～3万人未満の市町村平均</v>
      </c>
    </row>
    <row r="430" spans="1:41" s="5" customFormat="1" ht="18" customHeight="1" x14ac:dyDescent="0.3">
      <c r="A430" s="5" t="str">
        <f t="shared" si="131"/>
        <v>08224</v>
      </c>
      <c r="B430" s="22">
        <v>8</v>
      </c>
      <c r="C430" s="23" t="s">
        <v>35</v>
      </c>
      <c r="D430" s="23">
        <v>8224</v>
      </c>
      <c r="E430" s="24" t="s">
        <v>1081</v>
      </c>
      <c r="F430" s="25">
        <v>495.84418503481754</v>
      </c>
      <c r="G430" s="26">
        <v>2.244630728441718</v>
      </c>
      <c r="H430" s="26">
        <v>1.1793414595070382</v>
      </c>
      <c r="I430" s="26">
        <f t="shared" si="132"/>
        <v>499.26815722276632</v>
      </c>
      <c r="J430" s="26">
        <v>80.152110691778262</v>
      </c>
      <c r="K430" s="26">
        <v>87.946481941222302</v>
      </c>
      <c r="L430" s="26">
        <f t="shared" si="133"/>
        <v>168.09859263300058</v>
      </c>
      <c r="M430" s="26">
        <v>59.555085928938347</v>
      </c>
      <c r="N430" s="26">
        <v>23.547022553466718</v>
      </c>
      <c r="O430" s="26">
        <v>4.2512136146789654</v>
      </c>
      <c r="P430" s="26">
        <v>0</v>
      </c>
      <c r="Q430" s="26">
        <f t="shared" si="129"/>
        <v>87.353322097084032</v>
      </c>
      <c r="R430" s="27">
        <v>6.3780580033416854</v>
      </c>
      <c r="S430" s="143">
        <f t="shared" si="134"/>
        <v>761.09812995619268</v>
      </c>
      <c r="T430" s="140" t="str">
        <f t="shared" si="135"/>
        <v>08224</v>
      </c>
      <c r="U430" s="5" t="str">
        <f t="shared" si="130"/>
        <v>茨城県守谷市</v>
      </c>
      <c r="V430" s="21">
        <f t="shared" si="136"/>
        <v>0.65148522315165502</v>
      </c>
      <c r="W430" s="21">
        <f t="shared" si="136"/>
        <v>2.9492001623639707E-3</v>
      </c>
      <c r="X430" s="21">
        <f t="shared" si="136"/>
        <v>1.5495261558124164E-3</v>
      </c>
      <c r="Y430" s="21">
        <f t="shared" si="137"/>
        <v>0.10531113865224141</v>
      </c>
      <c r="Z430" s="21">
        <f t="shared" si="137"/>
        <v>0.11555209306096223</v>
      </c>
      <c r="AA430" s="21">
        <f t="shared" si="138"/>
        <v>7.8248892731304198E-2</v>
      </c>
      <c r="AB430" s="21">
        <f t="shared" si="138"/>
        <v>3.093822153369637E-2</v>
      </c>
      <c r="AC430" s="21">
        <f t="shared" si="138"/>
        <v>5.5856314019897234E-3</v>
      </c>
      <c r="AD430" s="21">
        <f t="shared" si="138"/>
        <v>0</v>
      </c>
      <c r="AE430" s="21">
        <f t="shared" si="139"/>
        <v>8.3800731499744895E-3</v>
      </c>
      <c r="AF430" s="137">
        <f>VLOOKUP(T430,人口!$A$2:$E$1748,5,0)</f>
        <v>68498</v>
      </c>
      <c r="AG430" s="14">
        <f t="shared" si="140"/>
        <v>0</v>
      </c>
      <c r="AH430" s="14">
        <f t="shared" si="141"/>
        <v>0</v>
      </c>
      <c r="AI430" s="14">
        <f t="shared" si="142"/>
        <v>0</v>
      </c>
      <c r="AJ430" s="14">
        <f t="shared" si="143"/>
        <v>1</v>
      </c>
      <c r="AK430" s="14">
        <f t="shared" si="144"/>
        <v>0</v>
      </c>
      <c r="AL430" s="14">
        <f t="shared" si="145"/>
        <v>0</v>
      </c>
      <c r="AM430" s="14">
        <f t="shared" si="146"/>
        <v>0</v>
      </c>
      <c r="AN430" s="14">
        <f t="shared" si="147"/>
        <v>0</v>
      </c>
      <c r="AO430" s="5" t="str">
        <f t="shared" si="148"/>
        <v>3万～10万人未満の市町村平均</v>
      </c>
    </row>
    <row r="431" spans="1:41" s="5" customFormat="1" ht="18" customHeight="1" x14ac:dyDescent="0.3">
      <c r="A431" s="5" t="str">
        <f t="shared" si="131"/>
        <v>08225</v>
      </c>
      <c r="B431" s="22">
        <v>8</v>
      </c>
      <c r="C431" s="23" t="s">
        <v>35</v>
      </c>
      <c r="D431" s="23">
        <v>8225</v>
      </c>
      <c r="E431" s="24" t="s">
        <v>1121</v>
      </c>
      <c r="F431" s="25">
        <v>222.97872078720886</v>
      </c>
      <c r="G431" s="26">
        <v>2.5734737487401755</v>
      </c>
      <c r="H431" s="26">
        <v>17.850941182538349</v>
      </c>
      <c r="I431" s="26">
        <f t="shared" si="132"/>
        <v>243.40313571848739</v>
      </c>
      <c r="J431" s="26">
        <v>47.939750137766808</v>
      </c>
      <c r="K431" s="26">
        <v>55.565040882634726</v>
      </c>
      <c r="L431" s="26">
        <f t="shared" si="133"/>
        <v>103.50479102040154</v>
      </c>
      <c r="M431" s="26">
        <v>48.227252415929449</v>
      </c>
      <c r="N431" s="26">
        <v>49.754752804536032</v>
      </c>
      <c r="O431" s="26">
        <v>2.5684906923339219</v>
      </c>
      <c r="P431" s="26">
        <v>0</v>
      </c>
      <c r="Q431" s="26">
        <f t="shared" si="129"/>
        <v>100.55049591279941</v>
      </c>
      <c r="R431" s="27">
        <v>4.5122260816298914</v>
      </c>
      <c r="S431" s="143">
        <f t="shared" si="134"/>
        <v>451.97064873331823</v>
      </c>
      <c r="T431" s="140" t="str">
        <f t="shared" si="135"/>
        <v>08225</v>
      </c>
      <c r="U431" s="5" t="str">
        <f t="shared" si="130"/>
        <v>茨城県常陸大宮市</v>
      </c>
      <c r="V431" s="21">
        <f t="shared" si="136"/>
        <v>0.49334779019859698</v>
      </c>
      <c r="W431" s="21">
        <f t="shared" si="136"/>
        <v>5.6938957340538143E-3</v>
      </c>
      <c r="X431" s="21">
        <f t="shared" si="136"/>
        <v>3.9495797420843491E-2</v>
      </c>
      <c r="Y431" s="21">
        <f t="shared" si="137"/>
        <v>0.10606828180573577</v>
      </c>
      <c r="Z431" s="21">
        <f t="shared" si="137"/>
        <v>0.12293948962916051</v>
      </c>
      <c r="AA431" s="21">
        <f t="shared" si="138"/>
        <v>0.1067043900994234</v>
      </c>
      <c r="AB431" s="21">
        <f t="shared" si="138"/>
        <v>0.11008403520002344</v>
      </c>
      <c r="AC431" s="21">
        <f t="shared" si="138"/>
        <v>5.6828705570423884E-3</v>
      </c>
      <c r="AD431" s="21">
        <f t="shared" si="138"/>
        <v>0</v>
      </c>
      <c r="AE431" s="21">
        <f t="shared" si="139"/>
        <v>9.9834493551201713E-3</v>
      </c>
      <c r="AF431" s="137">
        <f>VLOOKUP(T431,人口!$A$2:$E$1748,5,0)</f>
        <v>41385</v>
      </c>
      <c r="AG431" s="14">
        <f t="shared" si="140"/>
        <v>0</v>
      </c>
      <c r="AH431" s="14">
        <f t="shared" si="141"/>
        <v>0</v>
      </c>
      <c r="AI431" s="14">
        <f t="shared" si="142"/>
        <v>0</v>
      </c>
      <c r="AJ431" s="14">
        <f t="shared" si="143"/>
        <v>1</v>
      </c>
      <c r="AK431" s="14">
        <f t="shared" si="144"/>
        <v>0</v>
      </c>
      <c r="AL431" s="14">
        <f t="shared" si="145"/>
        <v>0</v>
      </c>
      <c r="AM431" s="14">
        <f t="shared" si="146"/>
        <v>0</v>
      </c>
      <c r="AN431" s="14">
        <f t="shared" si="147"/>
        <v>0</v>
      </c>
      <c r="AO431" s="5" t="str">
        <f t="shared" si="148"/>
        <v>3万～10万人未満の市町村平均</v>
      </c>
    </row>
    <row r="432" spans="1:41" s="5" customFormat="1" ht="18" customHeight="1" x14ac:dyDescent="0.3">
      <c r="A432" s="5" t="str">
        <f t="shared" si="131"/>
        <v>08226</v>
      </c>
      <c r="B432" s="22">
        <v>8</v>
      </c>
      <c r="C432" s="23" t="s">
        <v>35</v>
      </c>
      <c r="D432" s="23">
        <v>8226</v>
      </c>
      <c r="E432" s="24" t="s">
        <v>1159</v>
      </c>
      <c r="F432" s="25">
        <v>100.64109049473048</v>
      </c>
      <c r="G432" s="26">
        <v>3.0334844906183545</v>
      </c>
      <c r="H432" s="26">
        <v>4.6101529780729678</v>
      </c>
      <c r="I432" s="26">
        <f t="shared" si="132"/>
        <v>108.2847279634218</v>
      </c>
      <c r="J432" s="26">
        <v>59.45065817608377</v>
      </c>
      <c r="K432" s="26">
        <v>71.806160541980788</v>
      </c>
      <c r="L432" s="26">
        <f t="shared" si="133"/>
        <v>131.25681871806455</v>
      </c>
      <c r="M432" s="26">
        <v>63.613815092655187</v>
      </c>
      <c r="N432" s="26">
        <v>48.210291374282086</v>
      </c>
      <c r="O432" s="26">
        <v>3.3916986310343482</v>
      </c>
      <c r="P432" s="26">
        <v>0</v>
      </c>
      <c r="Q432" s="26">
        <f t="shared" si="129"/>
        <v>115.21580509797163</v>
      </c>
      <c r="R432" s="27">
        <v>4.9127194457300982</v>
      </c>
      <c r="S432" s="143">
        <f t="shared" si="134"/>
        <v>359.67007122518805</v>
      </c>
      <c r="T432" s="140" t="str">
        <f t="shared" si="135"/>
        <v>08226</v>
      </c>
      <c r="U432" s="5" t="str">
        <f t="shared" si="130"/>
        <v>茨城県那珂市</v>
      </c>
      <c r="V432" s="21">
        <f t="shared" si="136"/>
        <v>0.27981502645439599</v>
      </c>
      <c r="W432" s="21">
        <f t="shared" si="136"/>
        <v>8.4340753743702562E-3</v>
      </c>
      <c r="X432" s="21">
        <f t="shared" si="136"/>
        <v>1.281772754226906E-2</v>
      </c>
      <c r="Y432" s="21">
        <f t="shared" si="137"/>
        <v>0.16529220230521194</v>
      </c>
      <c r="Z432" s="21">
        <f t="shared" si="137"/>
        <v>0.19964452504312827</v>
      </c>
      <c r="AA432" s="21">
        <f t="shared" si="138"/>
        <v>0.1768671351384887</v>
      </c>
      <c r="AB432" s="21">
        <f t="shared" si="138"/>
        <v>0.13404031981325965</v>
      </c>
      <c r="AC432" s="21">
        <f t="shared" si="138"/>
        <v>9.4300274122914689E-3</v>
      </c>
      <c r="AD432" s="21">
        <f t="shared" si="138"/>
        <v>0</v>
      </c>
      <c r="AE432" s="21">
        <f t="shared" si="139"/>
        <v>1.3658960916584754E-2</v>
      </c>
      <c r="AF432" s="137">
        <f>VLOOKUP(T432,人口!$A$2:$E$1748,5,0)</f>
        <v>54649</v>
      </c>
      <c r="AG432" s="14">
        <f t="shared" si="140"/>
        <v>0</v>
      </c>
      <c r="AH432" s="14">
        <f t="shared" si="141"/>
        <v>0</v>
      </c>
      <c r="AI432" s="14">
        <f t="shared" si="142"/>
        <v>0</v>
      </c>
      <c r="AJ432" s="14">
        <f t="shared" si="143"/>
        <v>1</v>
      </c>
      <c r="AK432" s="14">
        <f t="shared" si="144"/>
        <v>0</v>
      </c>
      <c r="AL432" s="14">
        <f t="shared" si="145"/>
        <v>0</v>
      </c>
      <c r="AM432" s="14">
        <f t="shared" si="146"/>
        <v>0</v>
      </c>
      <c r="AN432" s="14">
        <f t="shared" si="147"/>
        <v>0</v>
      </c>
      <c r="AO432" s="5" t="str">
        <f t="shared" si="148"/>
        <v>3万～10万人未満の市町村平均</v>
      </c>
    </row>
    <row r="433" spans="1:41" s="5" customFormat="1" ht="18" customHeight="1" x14ac:dyDescent="0.3">
      <c r="A433" s="5" t="str">
        <f t="shared" si="131"/>
        <v>08227</v>
      </c>
      <c r="B433" s="22">
        <v>8</v>
      </c>
      <c r="C433" s="23" t="s">
        <v>35</v>
      </c>
      <c r="D433" s="23">
        <v>8227</v>
      </c>
      <c r="E433" s="24" t="s">
        <v>1197</v>
      </c>
      <c r="F433" s="25">
        <v>833.19392298301375</v>
      </c>
      <c r="G433" s="26">
        <v>6.8687547723014868</v>
      </c>
      <c r="H433" s="26">
        <v>37.25646883442689</v>
      </c>
      <c r="I433" s="26">
        <f t="shared" si="132"/>
        <v>877.3191465897421</v>
      </c>
      <c r="J433" s="26">
        <v>124.55936705020449</v>
      </c>
      <c r="K433" s="26">
        <v>130.97473922335328</v>
      </c>
      <c r="L433" s="26">
        <f t="shared" si="133"/>
        <v>255.53410627355777</v>
      </c>
      <c r="M433" s="26">
        <v>125.35106481902719</v>
      </c>
      <c r="N433" s="26">
        <v>105.46602663914804</v>
      </c>
      <c r="O433" s="26">
        <v>6.4582475040129417</v>
      </c>
      <c r="P433" s="26">
        <v>0</v>
      </c>
      <c r="Q433" s="26">
        <f t="shared" si="129"/>
        <v>237.27533896218819</v>
      </c>
      <c r="R433" s="27">
        <v>18.360817380249628</v>
      </c>
      <c r="S433" s="143">
        <f t="shared" si="134"/>
        <v>1388.489409205738</v>
      </c>
      <c r="T433" s="140" t="str">
        <f t="shared" si="135"/>
        <v>08227</v>
      </c>
      <c r="U433" s="5" t="str">
        <f t="shared" si="130"/>
        <v>茨城県筑西市</v>
      </c>
      <c r="V433" s="21">
        <f t="shared" si="136"/>
        <v>0.60007222054335174</v>
      </c>
      <c r="W433" s="21">
        <f t="shared" si="136"/>
        <v>4.9469262975730165E-3</v>
      </c>
      <c r="X433" s="21">
        <f t="shared" si="136"/>
        <v>2.6832375232691785E-2</v>
      </c>
      <c r="Y433" s="21">
        <f t="shared" si="137"/>
        <v>8.9708546730260325E-2</v>
      </c>
      <c r="Z433" s="21">
        <f t="shared" si="137"/>
        <v>9.4328943638306309E-2</v>
      </c>
      <c r="AA433" s="21">
        <f t="shared" si="138"/>
        <v>9.0278733123886165E-2</v>
      </c>
      <c r="AB433" s="21">
        <f t="shared" si="138"/>
        <v>7.5957386451710934E-2</v>
      </c>
      <c r="AC433" s="21">
        <f t="shared" si="138"/>
        <v>4.6512760278865023E-3</v>
      </c>
      <c r="AD433" s="21">
        <f t="shared" si="138"/>
        <v>0</v>
      </c>
      <c r="AE433" s="21">
        <f t="shared" si="139"/>
        <v>1.3223591954333036E-2</v>
      </c>
      <c r="AF433" s="137">
        <f>VLOOKUP(T433,人口!$A$2:$E$1748,5,0)</f>
        <v>104059</v>
      </c>
      <c r="AG433" s="14">
        <f t="shared" si="140"/>
        <v>0</v>
      </c>
      <c r="AH433" s="14">
        <f t="shared" si="141"/>
        <v>0</v>
      </c>
      <c r="AI433" s="14">
        <f t="shared" si="142"/>
        <v>0</v>
      </c>
      <c r="AJ433" s="14">
        <f t="shared" si="143"/>
        <v>0</v>
      </c>
      <c r="AK433" s="14">
        <f t="shared" si="144"/>
        <v>1</v>
      </c>
      <c r="AL433" s="14">
        <f t="shared" si="145"/>
        <v>0</v>
      </c>
      <c r="AM433" s="14">
        <f t="shared" si="146"/>
        <v>0</v>
      </c>
      <c r="AN433" s="14">
        <f t="shared" si="147"/>
        <v>0</v>
      </c>
      <c r="AO433" s="5" t="str">
        <f t="shared" si="148"/>
        <v>10万～20万人未満の市町村平均</v>
      </c>
    </row>
    <row r="434" spans="1:41" s="5" customFormat="1" ht="18" customHeight="1" x14ac:dyDescent="0.3">
      <c r="A434" s="5" t="str">
        <f t="shared" si="131"/>
        <v>08228</v>
      </c>
      <c r="B434" s="22">
        <v>8</v>
      </c>
      <c r="C434" s="23" t="s">
        <v>35</v>
      </c>
      <c r="D434" s="23">
        <v>8228</v>
      </c>
      <c r="E434" s="24" t="s">
        <v>1239</v>
      </c>
      <c r="F434" s="25">
        <v>677.28246416951049</v>
      </c>
      <c r="G434" s="26">
        <v>3.8629817721577213</v>
      </c>
      <c r="H434" s="26">
        <v>16.99323830289687</v>
      </c>
      <c r="I434" s="26">
        <f t="shared" si="132"/>
        <v>698.13868424456507</v>
      </c>
      <c r="J434" s="26">
        <v>57.632462848481993</v>
      </c>
      <c r="K434" s="26">
        <v>64.227391360369722</v>
      </c>
      <c r="L434" s="26">
        <f t="shared" si="133"/>
        <v>121.85985420885171</v>
      </c>
      <c r="M434" s="26">
        <v>66.671391062655189</v>
      </c>
      <c r="N434" s="26">
        <v>79.181313886882265</v>
      </c>
      <c r="O434" s="26">
        <v>3.3440339976717182</v>
      </c>
      <c r="P434" s="26">
        <v>0</v>
      </c>
      <c r="Q434" s="26">
        <f t="shared" si="129"/>
        <v>149.19673894720916</v>
      </c>
      <c r="R434" s="27">
        <v>7.6829485636543575</v>
      </c>
      <c r="S434" s="143">
        <f t="shared" si="134"/>
        <v>976.87822596428032</v>
      </c>
      <c r="T434" s="140" t="str">
        <f t="shared" si="135"/>
        <v>08228</v>
      </c>
      <c r="U434" s="5" t="str">
        <f t="shared" si="130"/>
        <v>茨城県坂東市</v>
      </c>
      <c r="V434" s="21">
        <f t="shared" si="136"/>
        <v>0.69331309283811948</v>
      </c>
      <c r="W434" s="21">
        <f t="shared" si="136"/>
        <v>3.9544148589703253E-3</v>
      </c>
      <c r="X434" s="21">
        <f t="shared" si="136"/>
        <v>1.739545201360464E-2</v>
      </c>
      <c r="Y434" s="21">
        <f t="shared" si="137"/>
        <v>5.8996568166510992E-2</v>
      </c>
      <c r="Z434" s="21">
        <f t="shared" si="137"/>
        <v>6.5747592333702198E-2</v>
      </c>
      <c r="AA434" s="21">
        <f t="shared" si="138"/>
        <v>6.8249439173284465E-2</v>
      </c>
      <c r="AB434" s="21">
        <f t="shared" si="138"/>
        <v>8.1055459915407649E-2</v>
      </c>
      <c r="AC434" s="21">
        <f t="shared" si="138"/>
        <v>3.4231840866048675E-3</v>
      </c>
      <c r="AD434" s="21">
        <f t="shared" si="138"/>
        <v>0</v>
      </c>
      <c r="AE434" s="21">
        <f t="shared" si="139"/>
        <v>7.864796613795428E-3</v>
      </c>
      <c r="AF434" s="137">
        <f>VLOOKUP(T434,人口!$A$2:$E$1748,5,0)</f>
        <v>53881</v>
      </c>
      <c r="AG434" s="14">
        <f t="shared" si="140"/>
        <v>0</v>
      </c>
      <c r="AH434" s="14">
        <f t="shared" si="141"/>
        <v>0</v>
      </c>
      <c r="AI434" s="14">
        <f t="shared" si="142"/>
        <v>0</v>
      </c>
      <c r="AJ434" s="14">
        <f t="shared" si="143"/>
        <v>1</v>
      </c>
      <c r="AK434" s="14">
        <f t="shared" si="144"/>
        <v>0</v>
      </c>
      <c r="AL434" s="14">
        <f t="shared" si="145"/>
        <v>0</v>
      </c>
      <c r="AM434" s="14">
        <f t="shared" si="146"/>
        <v>0</v>
      </c>
      <c r="AN434" s="14">
        <f t="shared" si="147"/>
        <v>0</v>
      </c>
      <c r="AO434" s="5" t="str">
        <f t="shared" si="148"/>
        <v>3万～10万人未満の市町村平均</v>
      </c>
    </row>
    <row r="435" spans="1:41" s="5" customFormat="1" ht="18" customHeight="1" x14ac:dyDescent="0.3">
      <c r="A435" s="5" t="str">
        <f t="shared" si="131"/>
        <v>08229</v>
      </c>
      <c r="B435" s="22">
        <v>8</v>
      </c>
      <c r="C435" s="23" t="s">
        <v>35</v>
      </c>
      <c r="D435" s="23">
        <v>8229</v>
      </c>
      <c r="E435" s="24" t="s">
        <v>1277</v>
      </c>
      <c r="F435" s="25">
        <v>293.58972562134119</v>
      </c>
      <c r="G435" s="26">
        <v>2.5014238735062437</v>
      </c>
      <c r="H435" s="26">
        <v>12.919149624599829</v>
      </c>
      <c r="I435" s="26">
        <f t="shared" si="132"/>
        <v>309.01029911944727</v>
      </c>
      <c r="J435" s="26">
        <v>44.130198022791667</v>
      </c>
      <c r="K435" s="26">
        <v>51.066918525469056</v>
      </c>
      <c r="L435" s="26">
        <f t="shared" si="133"/>
        <v>95.197116548260723</v>
      </c>
      <c r="M435" s="26">
        <v>52.66797961858434</v>
      </c>
      <c r="N435" s="26">
        <v>57.255735264865955</v>
      </c>
      <c r="O435" s="26">
        <v>2.5159230563207089</v>
      </c>
      <c r="P435" s="26">
        <v>0</v>
      </c>
      <c r="Q435" s="26">
        <f t="shared" si="129"/>
        <v>112.43963793977099</v>
      </c>
      <c r="R435" s="27">
        <v>7.6533018869785101</v>
      </c>
      <c r="S435" s="143">
        <f t="shared" si="134"/>
        <v>524.30035549445745</v>
      </c>
      <c r="T435" s="140" t="str">
        <f t="shared" si="135"/>
        <v>08229</v>
      </c>
      <c r="U435" s="5" t="str">
        <f t="shared" si="130"/>
        <v>茨城県稲敷市</v>
      </c>
      <c r="V435" s="21">
        <f t="shared" si="136"/>
        <v>0.55996476551014818</v>
      </c>
      <c r="W435" s="21">
        <f t="shared" si="136"/>
        <v>4.7709749712971294E-3</v>
      </c>
      <c r="X435" s="21">
        <f t="shared" si="136"/>
        <v>2.4640741684060143E-2</v>
      </c>
      <c r="Y435" s="21">
        <f t="shared" si="137"/>
        <v>8.4169689301799799E-2</v>
      </c>
      <c r="Z435" s="21">
        <f t="shared" si="137"/>
        <v>9.7400121877294632E-2</v>
      </c>
      <c r="AA435" s="21">
        <f t="shared" si="138"/>
        <v>0.10045383159985501</v>
      </c>
      <c r="AB435" s="21">
        <f t="shared" si="138"/>
        <v>0.10920407484917531</v>
      </c>
      <c r="AC435" s="21">
        <f t="shared" si="138"/>
        <v>4.7986293161063967E-3</v>
      </c>
      <c r="AD435" s="21">
        <f t="shared" si="138"/>
        <v>0</v>
      </c>
      <c r="AE435" s="21">
        <f t="shared" si="139"/>
        <v>1.459717089026352E-2</v>
      </c>
      <c r="AF435" s="137">
        <f>VLOOKUP(T435,人口!$A$2:$E$1748,5,0)</f>
        <v>40538</v>
      </c>
      <c r="AG435" s="14">
        <f t="shared" si="140"/>
        <v>0</v>
      </c>
      <c r="AH435" s="14">
        <f t="shared" si="141"/>
        <v>0</v>
      </c>
      <c r="AI435" s="14">
        <f t="shared" si="142"/>
        <v>0</v>
      </c>
      <c r="AJ435" s="14">
        <f t="shared" si="143"/>
        <v>1</v>
      </c>
      <c r="AK435" s="14">
        <f t="shared" si="144"/>
        <v>0</v>
      </c>
      <c r="AL435" s="14">
        <f t="shared" si="145"/>
        <v>0</v>
      </c>
      <c r="AM435" s="14">
        <f t="shared" si="146"/>
        <v>0</v>
      </c>
      <c r="AN435" s="14">
        <f t="shared" si="147"/>
        <v>0</v>
      </c>
      <c r="AO435" s="5" t="str">
        <f t="shared" si="148"/>
        <v>3万～10万人未満の市町村平均</v>
      </c>
    </row>
    <row r="436" spans="1:41" s="5" customFormat="1" ht="18" customHeight="1" x14ac:dyDescent="0.3">
      <c r="A436" s="5" t="str">
        <f t="shared" si="131"/>
        <v>08230</v>
      </c>
      <c r="B436" s="22">
        <v>8</v>
      </c>
      <c r="C436" s="23" t="s">
        <v>35</v>
      </c>
      <c r="D436" s="23">
        <v>8230</v>
      </c>
      <c r="E436" s="24" t="s">
        <v>1311</v>
      </c>
      <c r="F436" s="25">
        <v>407.88842889507094</v>
      </c>
      <c r="G436" s="26">
        <v>2.1245476030518318</v>
      </c>
      <c r="H436" s="26">
        <v>13.1335753445102</v>
      </c>
      <c r="I436" s="26">
        <f t="shared" si="132"/>
        <v>423.14655184263296</v>
      </c>
      <c r="J436" s="26">
        <v>42.861790329964712</v>
      </c>
      <c r="K436" s="26">
        <v>55.086249147138098</v>
      </c>
      <c r="L436" s="26">
        <f t="shared" si="133"/>
        <v>97.94803947710281</v>
      </c>
      <c r="M436" s="26">
        <v>48.195419246017941</v>
      </c>
      <c r="N436" s="26">
        <v>51.472424862482015</v>
      </c>
      <c r="O436" s="26">
        <v>2.5890957161313093</v>
      </c>
      <c r="P436" s="26">
        <v>0</v>
      </c>
      <c r="Q436" s="26">
        <f t="shared" si="129"/>
        <v>102.25693982463127</v>
      </c>
      <c r="R436" s="27">
        <v>7.9377626806596719</v>
      </c>
      <c r="S436" s="143">
        <f t="shared" si="134"/>
        <v>631.28929382502679</v>
      </c>
      <c r="T436" s="140" t="str">
        <f t="shared" si="135"/>
        <v>08230</v>
      </c>
      <c r="U436" s="5" t="str">
        <f t="shared" si="130"/>
        <v>茨城県かすみがうら市</v>
      </c>
      <c r="V436" s="21">
        <f t="shared" si="136"/>
        <v>0.64611966793171149</v>
      </c>
      <c r="W436" s="21">
        <f t="shared" si="136"/>
        <v>3.3654104763587017E-3</v>
      </c>
      <c r="X436" s="21">
        <f t="shared" si="136"/>
        <v>2.0804368889155291E-2</v>
      </c>
      <c r="Y436" s="21">
        <f t="shared" si="137"/>
        <v>6.7895639525679383E-2</v>
      </c>
      <c r="Z436" s="21">
        <f t="shared" si="137"/>
        <v>8.7259913459590915E-2</v>
      </c>
      <c r="AA436" s="21">
        <f t="shared" si="138"/>
        <v>7.634442674292552E-2</v>
      </c>
      <c r="AB436" s="21">
        <f t="shared" si="138"/>
        <v>8.153539964317616E-2</v>
      </c>
      <c r="AC436" s="21">
        <f t="shared" si="138"/>
        <v>4.1012824729590993E-3</v>
      </c>
      <c r="AD436" s="21">
        <f t="shared" si="138"/>
        <v>0</v>
      </c>
      <c r="AE436" s="21">
        <f t="shared" si="139"/>
        <v>1.2573890858443366E-2</v>
      </c>
      <c r="AF436" s="137">
        <f>VLOOKUP(T436,人口!$A$2:$E$1748,5,0)</f>
        <v>41717</v>
      </c>
      <c r="AG436" s="14">
        <f t="shared" si="140"/>
        <v>0</v>
      </c>
      <c r="AH436" s="14">
        <f t="shared" si="141"/>
        <v>0</v>
      </c>
      <c r="AI436" s="14">
        <f t="shared" si="142"/>
        <v>0</v>
      </c>
      <c r="AJ436" s="14">
        <f t="shared" si="143"/>
        <v>1</v>
      </c>
      <c r="AK436" s="14">
        <f t="shared" si="144"/>
        <v>0</v>
      </c>
      <c r="AL436" s="14">
        <f t="shared" si="145"/>
        <v>0</v>
      </c>
      <c r="AM436" s="14">
        <f t="shared" si="146"/>
        <v>0</v>
      </c>
      <c r="AN436" s="14">
        <f t="shared" si="147"/>
        <v>0</v>
      </c>
      <c r="AO436" s="5" t="str">
        <f t="shared" si="148"/>
        <v>3万～10万人未満の市町村平均</v>
      </c>
    </row>
    <row r="437" spans="1:41" s="5" customFormat="1" ht="18" customHeight="1" x14ac:dyDescent="0.3">
      <c r="A437" s="5" t="str">
        <f t="shared" si="131"/>
        <v>08231</v>
      </c>
      <c r="B437" s="22">
        <v>8</v>
      </c>
      <c r="C437" s="23" t="s">
        <v>35</v>
      </c>
      <c r="D437" s="23">
        <v>8231</v>
      </c>
      <c r="E437" s="24" t="s">
        <v>1347</v>
      </c>
      <c r="F437" s="25">
        <v>175.64938123289926</v>
      </c>
      <c r="G437" s="26">
        <v>2.1670385551128684</v>
      </c>
      <c r="H437" s="26">
        <v>15.974716133322611</v>
      </c>
      <c r="I437" s="26">
        <f t="shared" si="132"/>
        <v>193.79113592133473</v>
      </c>
      <c r="J437" s="26">
        <v>41.805505425357964</v>
      </c>
      <c r="K437" s="26">
        <v>48.685559630498993</v>
      </c>
      <c r="L437" s="26">
        <f t="shared" si="133"/>
        <v>90.49106505585695</v>
      </c>
      <c r="M437" s="26">
        <v>49.838010813451575</v>
      </c>
      <c r="N437" s="26">
        <v>46.406014002490096</v>
      </c>
      <c r="O437" s="26">
        <v>2.5719041751919227</v>
      </c>
      <c r="P437" s="26">
        <v>0</v>
      </c>
      <c r="Q437" s="26">
        <f t="shared" si="129"/>
        <v>98.815928991133589</v>
      </c>
      <c r="R437" s="27">
        <v>6.6943570659122038</v>
      </c>
      <c r="S437" s="143">
        <f t="shared" si="134"/>
        <v>389.79248703423747</v>
      </c>
      <c r="T437" s="140" t="str">
        <f t="shared" si="135"/>
        <v>08231</v>
      </c>
      <c r="U437" s="5" t="str">
        <f t="shared" si="130"/>
        <v>茨城県桜川市</v>
      </c>
      <c r="V437" s="21">
        <f t="shared" si="136"/>
        <v>0.4506227982210213</v>
      </c>
      <c r="W437" s="21">
        <f t="shared" si="136"/>
        <v>5.5594672221646133E-3</v>
      </c>
      <c r="X437" s="21">
        <f t="shared" si="136"/>
        <v>4.0982616814570542E-2</v>
      </c>
      <c r="Y437" s="21">
        <f t="shared" si="137"/>
        <v>0.10725067007688625</v>
      </c>
      <c r="Z437" s="21">
        <f t="shared" si="137"/>
        <v>0.12490122629331922</v>
      </c>
      <c r="AA437" s="21">
        <f t="shared" si="138"/>
        <v>0.12785780247497189</v>
      </c>
      <c r="AB437" s="21">
        <f t="shared" si="138"/>
        <v>0.11905312581977502</v>
      </c>
      <c r="AC437" s="21">
        <f t="shared" si="138"/>
        <v>6.5981368567681479E-3</v>
      </c>
      <c r="AD437" s="21">
        <f t="shared" si="138"/>
        <v>0</v>
      </c>
      <c r="AE437" s="21">
        <f t="shared" si="139"/>
        <v>1.7174156220523061E-2</v>
      </c>
      <c r="AF437" s="137">
        <f>VLOOKUP(T437,人口!$A$2:$E$1748,5,0)</f>
        <v>41440</v>
      </c>
      <c r="AG437" s="14">
        <f t="shared" si="140"/>
        <v>0</v>
      </c>
      <c r="AH437" s="14">
        <f t="shared" si="141"/>
        <v>0</v>
      </c>
      <c r="AI437" s="14">
        <f t="shared" si="142"/>
        <v>0</v>
      </c>
      <c r="AJ437" s="14">
        <f t="shared" si="143"/>
        <v>1</v>
      </c>
      <c r="AK437" s="14">
        <f t="shared" si="144"/>
        <v>0</v>
      </c>
      <c r="AL437" s="14">
        <f t="shared" si="145"/>
        <v>0</v>
      </c>
      <c r="AM437" s="14">
        <f t="shared" si="146"/>
        <v>0</v>
      </c>
      <c r="AN437" s="14">
        <f t="shared" si="147"/>
        <v>0</v>
      </c>
      <c r="AO437" s="5" t="str">
        <f t="shared" si="148"/>
        <v>3万～10万人未満の市町村平均</v>
      </c>
    </row>
    <row r="438" spans="1:41" s="5" customFormat="1" ht="18" customHeight="1" x14ac:dyDescent="0.3">
      <c r="A438" s="5" t="str">
        <f t="shared" si="131"/>
        <v>08232</v>
      </c>
      <c r="B438" s="22">
        <v>8</v>
      </c>
      <c r="C438" s="23" t="s">
        <v>35</v>
      </c>
      <c r="D438" s="23">
        <v>8232</v>
      </c>
      <c r="E438" s="24" t="s">
        <v>1379</v>
      </c>
      <c r="F438" s="25">
        <v>2776.301666667151</v>
      </c>
      <c r="G438" s="26">
        <v>10.543298409232003</v>
      </c>
      <c r="H438" s="26">
        <v>36.720404534650967</v>
      </c>
      <c r="I438" s="26">
        <f t="shared" si="132"/>
        <v>2823.5653696110344</v>
      </c>
      <c r="J438" s="26">
        <v>146.00974287941114</v>
      </c>
      <c r="K438" s="26">
        <v>132.02052117193801</v>
      </c>
      <c r="L438" s="26">
        <f t="shared" si="133"/>
        <v>278.03026405134915</v>
      </c>
      <c r="M438" s="26">
        <v>115.7565474076997</v>
      </c>
      <c r="N438" s="26">
        <v>110.89329297349835</v>
      </c>
      <c r="O438" s="26">
        <v>5.9297782942697168</v>
      </c>
      <c r="P438" s="26">
        <v>37.296776301382643</v>
      </c>
      <c r="Q438" s="26">
        <f t="shared" si="129"/>
        <v>269.87639497685041</v>
      </c>
      <c r="R438" s="27">
        <v>0</v>
      </c>
      <c r="S438" s="143">
        <f t="shared" si="134"/>
        <v>3371.4720286392339</v>
      </c>
      <c r="T438" s="140" t="str">
        <f t="shared" si="135"/>
        <v>08232</v>
      </c>
      <c r="U438" s="5" t="str">
        <f t="shared" si="130"/>
        <v>茨城県神栖市</v>
      </c>
      <c r="V438" s="21">
        <f t="shared" si="136"/>
        <v>0.82346869352129826</v>
      </c>
      <c r="W438" s="21">
        <f t="shared" si="136"/>
        <v>3.1272092189023448E-3</v>
      </c>
      <c r="X438" s="21">
        <f t="shared" si="136"/>
        <v>1.0891505022947426E-2</v>
      </c>
      <c r="Y438" s="21">
        <f t="shared" si="137"/>
        <v>4.3307416356748597E-2</v>
      </c>
      <c r="Z438" s="21">
        <f t="shared" si="137"/>
        <v>3.9158124418793731E-2</v>
      </c>
      <c r="AA438" s="21">
        <f t="shared" si="138"/>
        <v>3.4334126584588752E-2</v>
      </c>
      <c r="AB438" s="21">
        <f t="shared" si="138"/>
        <v>3.2891654455830144E-2</v>
      </c>
      <c r="AC438" s="21">
        <f t="shared" si="138"/>
        <v>1.7588098741139625E-3</v>
      </c>
      <c r="AD438" s="21">
        <f t="shared" si="138"/>
        <v>1.1062460546776674E-2</v>
      </c>
      <c r="AE438" s="21">
        <f t="shared" si="139"/>
        <v>0</v>
      </c>
      <c r="AF438" s="137">
        <f>VLOOKUP(T438,人口!$A$2:$E$1748,5,0)</f>
        <v>95544</v>
      </c>
      <c r="AG438" s="14">
        <f t="shared" si="140"/>
        <v>0</v>
      </c>
      <c r="AH438" s="14">
        <f t="shared" si="141"/>
        <v>0</v>
      </c>
      <c r="AI438" s="14">
        <f t="shared" si="142"/>
        <v>0</v>
      </c>
      <c r="AJ438" s="14">
        <f t="shared" si="143"/>
        <v>1</v>
      </c>
      <c r="AK438" s="14">
        <f t="shared" si="144"/>
        <v>0</v>
      </c>
      <c r="AL438" s="14">
        <f t="shared" si="145"/>
        <v>0</v>
      </c>
      <c r="AM438" s="14">
        <f t="shared" si="146"/>
        <v>0</v>
      </c>
      <c r="AN438" s="14">
        <f t="shared" si="147"/>
        <v>0</v>
      </c>
      <c r="AO438" s="5" t="str">
        <f t="shared" si="148"/>
        <v>3万～10万人未満の市町村平均</v>
      </c>
    </row>
    <row r="439" spans="1:41" s="5" customFormat="1" ht="18" customHeight="1" x14ac:dyDescent="0.3">
      <c r="A439" s="5" t="str">
        <f t="shared" si="131"/>
        <v>08233</v>
      </c>
      <c r="B439" s="22">
        <v>8</v>
      </c>
      <c r="C439" s="23" t="s">
        <v>35</v>
      </c>
      <c r="D439" s="23">
        <v>8233</v>
      </c>
      <c r="E439" s="24" t="s">
        <v>1409</v>
      </c>
      <c r="F439" s="25">
        <v>112.29446164879427</v>
      </c>
      <c r="G439" s="26">
        <v>2.5790160468350933</v>
      </c>
      <c r="H439" s="26">
        <v>22.568307020566508</v>
      </c>
      <c r="I439" s="26">
        <f t="shared" si="132"/>
        <v>137.44178471619585</v>
      </c>
      <c r="J439" s="26">
        <v>35.848751209215003</v>
      </c>
      <c r="K439" s="26">
        <v>40.933543439333235</v>
      </c>
      <c r="L439" s="26">
        <f t="shared" si="133"/>
        <v>76.78229464854823</v>
      </c>
      <c r="M439" s="26">
        <v>41.324229520619681</v>
      </c>
      <c r="N439" s="26">
        <v>62.211483779387954</v>
      </c>
      <c r="O439" s="26">
        <v>2.1378953456282859</v>
      </c>
      <c r="P439" s="26">
        <v>0</v>
      </c>
      <c r="Q439" s="26">
        <f t="shared" si="129"/>
        <v>105.67360864563592</v>
      </c>
      <c r="R439" s="27">
        <v>3.7344205731799995</v>
      </c>
      <c r="S439" s="143">
        <f t="shared" si="134"/>
        <v>323.63210858356001</v>
      </c>
      <c r="T439" s="140" t="str">
        <f t="shared" si="135"/>
        <v>08233</v>
      </c>
      <c r="U439" s="5" t="str">
        <f t="shared" si="130"/>
        <v>茨城県行方市</v>
      </c>
      <c r="V439" s="21">
        <f t="shared" si="136"/>
        <v>0.34698183113002357</v>
      </c>
      <c r="W439" s="21">
        <f t="shared" si="136"/>
        <v>7.9689745808061742E-3</v>
      </c>
      <c r="X439" s="21">
        <f t="shared" si="136"/>
        <v>6.9734449771813964E-2</v>
      </c>
      <c r="Y439" s="21">
        <f t="shared" si="137"/>
        <v>0.11077006965135246</v>
      </c>
      <c r="Z439" s="21">
        <f t="shared" si="137"/>
        <v>0.12648171288839971</v>
      </c>
      <c r="AA439" s="21">
        <f t="shared" si="138"/>
        <v>0.12768890485398174</v>
      </c>
      <c r="AB439" s="21">
        <f t="shared" si="138"/>
        <v>0.19222902218098453</v>
      </c>
      <c r="AC439" s="21">
        <f t="shared" si="138"/>
        <v>6.6059432575624466E-3</v>
      </c>
      <c r="AD439" s="21">
        <f t="shared" si="138"/>
        <v>0</v>
      </c>
      <c r="AE439" s="21">
        <f t="shared" si="139"/>
        <v>1.1539091685075472E-2</v>
      </c>
      <c r="AF439" s="137">
        <f>VLOOKUP(T439,人口!$A$2:$E$1748,5,0)</f>
        <v>34447</v>
      </c>
      <c r="AG439" s="14">
        <f t="shared" si="140"/>
        <v>0</v>
      </c>
      <c r="AH439" s="14">
        <f t="shared" si="141"/>
        <v>0</v>
      </c>
      <c r="AI439" s="14">
        <f t="shared" si="142"/>
        <v>0</v>
      </c>
      <c r="AJ439" s="14">
        <f t="shared" si="143"/>
        <v>1</v>
      </c>
      <c r="AK439" s="14">
        <f t="shared" si="144"/>
        <v>0</v>
      </c>
      <c r="AL439" s="14">
        <f t="shared" si="145"/>
        <v>0</v>
      </c>
      <c r="AM439" s="14">
        <f t="shared" si="146"/>
        <v>0</v>
      </c>
      <c r="AN439" s="14">
        <f t="shared" si="147"/>
        <v>0</v>
      </c>
      <c r="AO439" s="5" t="str">
        <f t="shared" si="148"/>
        <v>3万～10万人未満の市町村平均</v>
      </c>
    </row>
    <row r="440" spans="1:41" s="5" customFormat="1" ht="18" customHeight="1" x14ac:dyDescent="0.3">
      <c r="A440" s="5" t="str">
        <f t="shared" si="131"/>
        <v>08234</v>
      </c>
      <c r="B440" s="22">
        <v>8</v>
      </c>
      <c r="C440" s="23" t="s">
        <v>35</v>
      </c>
      <c r="D440" s="23">
        <v>8234</v>
      </c>
      <c r="E440" s="24" t="s">
        <v>1436</v>
      </c>
      <c r="F440" s="25">
        <v>103.01726576129403</v>
      </c>
      <c r="G440" s="26">
        <v>2.8616732496759019</v>
      </c>
      <c r="H440" s="26">
        <v>39.507938893485786</v>
      </c>
      <c r="I440" s="26">
        <f t="shared" si="132"/>
        <v>145.38687790445573</v>
      </c>
      <c r="J440" s="26">
        <v>44.112881876814505</v>
      </c>
      <c r="K440" s="26">
        <v>64.674683639583677</v>
      </c>
      <c r="L440" s="26">
        <f t="shared" si="133"/>
        <v>108.78756551639819</v>
      </c>
      <c r="M440" s="26">
        <v>59.970508796283482</v>
      </c>
      <c r="N440" s="26">
        <v>84.858773350121069</v>
      </c>
      <c r="O440" s="26">
        <v>3.0235389889677826</v>
      </c>
      <c r="P440" s="26">
        <v>0</v>
      </c>
      <c r="Q440" s="26">
        <f t="shared" si="129"/>
        <v>147.85282113537232</v>
      </c>
      <c r="R440" s="27">
        <v>6.7141809327115469</v>
      </c>
      <c r="S440" s="143">
        <f t="shared" si="134"/>
        <v>408.74144548893776</v>
      </c>
      <c r="T440" s="140" t="str">
        <f t="shared" si="135"/>
        <v>08234</v>
      </c>
      <c r="U440" s="5" t="str">
        <f t="shared" si="130"/>
        <v>茨城県鉾田市</v>
      </c>
      <c r="V440" s="21">
        <f t="shared" si="136"/>
        <v>0.25203528269090614</v>
      </c>
      <c r="W440" s="21">
        <f t="shared" si="136"/>
        <v>7.00118199722262E-3</v>
      </c>
      <c r="X440" s="21">
        <f t="shared" si="136"/>
        <v>9.6657530890282659E-2</v>
      </c>
      <c r="Y440" s="21">
        <f t="shared" si="137"/>
        <v>0.10792368222910828</v>
      </c>
      <c r="Z440" s="21">
        <f t="shared" si="137"/>
        <v>0.15822883721081826</v>
      </c>
      <c r="AA440" s="21">
        <f t="shared" si="138"/>
        <v>0.14671991171471876</v>
      </c>
      <c r="AB440" s="21">
        <f t="shared" si="138"/>
        <v>0.20760990667000442</v>
      </c>
      <c r="AC440" s="21">
        <f t="shared" si="138"/>
        <v>7.3971920937721796E-3</v>
      </c>
      <c r="AD440" s="21">
        <f t="shared" si="138"/>
        <v>0</v>
      </c>
      <c r="AE440" s="21">
        <f t="shared" si="139"/>
        <v>1.6426474503166724E-2</v>
      </c>
      <c r="AF440" s="137">
        <f>VLOOKUP(T440,人口!$A$2:$E$1748,5,0)</f>
        <v>48717</v>
      </c>
      <c r="AG440" s="14">
        <f t="shared" si="140"/>
        <v>0</v>
      </c>
      <c r="AH440" s="14">
        <f t="shared" si="141"/>
        <v>0</v>
      </c>
      <c r="AI440" s="14">
        <f t="shared" si="142"/>
        <v>0</v>
      </c>
      <c r="AJ440" s="14">
        <f t="shared" si="143"/>
        <v>1</v>
      </c>
      <c r="AK440" s="14">
        <f t="shared" si="144"/>
        <v>0</v>
      </c>
      <c r="AL440" s="14">
        <f t="shared" si="145"/>
        <v>0</v>
      </c>
      <c r="AM440" s="14">
        <f t="shared" si="146"/>
        <v>0</v>
      </c>
      <c r="AN440" s="14">
        <f t="shared" si="147"/>
        <v>0</v>
      </c>
      <c r="AO440" s="5" t="str">
        <f t="shared" si="148"/>
        <v>3万～10万人未満の市町村平均</v>
      </c>
    </row>
    <row r="441" spans="1:41" s="5" customFormat="1" ht="18" customHeight="1" x14ac:dyDescent="0.3">
      <c r="A441" s="5" t="str">
        <f t="shared" si="131"/>
        <v>08235</v>
      </c>
      <c r="B441" s="22">
        <v>8</v>
      </c>
      <c r="C441" s="23" t="s">
        <v>35</v>
      </c>
      <c r="D441" s="23">
        <v>8235</v>
      </c>
      <c r="E441" s="24" t="s">
        <v>1465</v>
      </c>
      <c r="F441" s="25">
        <v>623.25424223687162</v>
      </c>
      <c r="G441" s="26">
        <v>2.3831881808146633</v>
      </c>
      <c r="H441" s="26">
        <v>8.4162095064820459</v>
      </c>
      <c r="I441" s="26">
        <f t="shared" si="132"/>
        <v>634.05363992416824</v>
      </c>
      <c r="J441" s="26">
        <v>53.048013201028944</v>
      </c>
      <c r="K441" s="26">
        <v>65.651166784346543</v>
      </c>
      <c r="L441" s="26">
        <f t="shared" si="133"/>
        <v>118.69917998537548</v>
      </c>
      <c r="M441" s="26">
        <v>52.397397674336545</v>
      </c>
      <c r="N441" s="26">
        <v>41.050918763011452</v>
      </c>
      <c r="O441" s="26">
        <v>3.2170524353540859</v>
      </c>
      <c r="P441" s="26">
        <v>0</v>
      </c>
      <c r="Q441" s="26">
        <f t="shared" si="129"/>
        <v>96.665368872702089</v>
      </c>
      <c r="R441" s="27">
        <v>4.6122632283601037</v>
      </c>
      <c r="S441" s="143">
        <f t="shared" si="134"/>
        <v>854.03045201060593</v>
      </c>
      <c r="T441" s="140" t="str">
        <f t="shared" si="135"/>
        <v>08235</v>
      </c>
      <c r="U441" s="5" t="str">
        <f t="shared" si="130"/>
        <v>茨城県つくばみらい市</v>
      </c>
      <c r="V441" s="21">
        <f t="shared" si="136"/>
        <v>0.72977988170043806</v>
      </c>
      <c r="W441" s="21">
        <f t="shared" si="136"/>
        <v>2.7905189741232639E-3</v>
      </c>
      <c r="X441" s="21">
        <f t="shared" si="136"/>
        <v>9.8546948609011982E-3</v>
      </c>
      <c r="Y441" s="21">
        <f t="shared" si="137"/>
        <v>6.2114896577915184E-2</v>
      </c>
      <c r="Z441" s="21">
        <f t="shared" si="137"/>
        <v>7.687216144317445E-2</v>
      </c>
      <c r="AA441" s="21">
        <f t="shared" si="138"/>
        <v>6.1353078863850441E-2</v>
      </c>
      <c r="AB441" s="21">
        <f t="shared" si="138"/>
        <v>4.8067277538367745E-2</v>
      </c>
      <c r="AC441" s="21">
        <f t="shared" si="138"/>
        <v>3.7669060017477391E-3</v>
      </c>
      <c r="AD441" s="21">
        <f t="shared" si="138"/>
        <v>0</v>
      </c>
      <c r="AE441" s="21">
        <f t="shared" si="139"/>
        <v>5.4005840394820322E-3</v>
      </c>
      <c r="AF441" s="137">
        <f>VLOOKUP(T441,人口!$A$2:$E$1748,5,0)</f>
        <v>51835</v>
      </c>
      <c r="AG441" s="14">
        <f t="shared" si="140"/>
        <v>0</v>
      </c>
      <c r="AH441" s="14">
        <f t="shared" si="141"/>
        <v>0</v>
      </c>
      <c r="AI441" s="14">
        <f t="shared" si="142"/>
        <v>0</v>
      </c>
      <c r="AJ441" s="14">
        <f t="shared" si="143"/>
        <v>1</v>
      </c>
      <c r="AK441" s="14">
        <f t="shared" si="144"/>
        <v>0</v>
      </c>
      <c r="AL441" s="14">
        <f t="shared" si="145"/>
        <v>0</v>
      </c>
      <c r="AM441" s="14">
        <f t="shared" si="146"/>
        <v>0</v>
      </c>
      <c r="AN441" s="14">
        <f t="shared" si="147"/>
        <v>0</v>
      </c>
      <c r="AO441" s="5" t="str">
        <f t="shared" si="148"/>
        <v>3万～10万人未満の市町村平均</v>
      </c>
    </row>
    <row r="442" spans="1:41" s="5" customFormat="1" ht="18" customHeight="1" x14ac:dyDescent="0.3">
      <c r="A442" s="5" t="str">
        <f t="shared" si="131"/>
        <v>08236</v>
      </c>
      <c r="B442" s="22">
        <v>8</v>
      </c>
      <c r="C442" s="23" t="s">
        <v>35</v>
      </c>
      <c r="D442" s="23">
        <v>8236</v>
      </c>
      <c r="E442" s="24" t="s">
        <v>1490</v>
      </c>
      <c r="F442" s="25">
        <v>392.35027454333061</v>
      </c>
      <c r="G442" s="26">
        <v>2.6972517395266733</v>
      </c>
      <c r="H442" s="26">
        <v>35.809095225031889</v>
      </c>
      <c r="I442" s="26">
        <f t="shared" si="132"/>
        <v>430.8566215078892</v>
      </c>
      <c r="J442" s="26">
        <v>63.346791020944714</v>
      </c>
      <c r="K442" s="26">
        <v>66.807196829920628</v>
      </c>
      <c r="L442" s="26">
        <f t="shared" si="133"/>
        <v>130.15398785086535</v>
      </c>
      <c r="M442" s="26">
        <v>65.733904208761388</v>
      </c>
      <c r="N442" s="26">
        <v>67.301951671003778</v>
      </c>
      <c r="O442" s="26">
        <v>3.1532513375718154</v>
      </c>
      <c r="P442" s="26">
        <v>0</v>
      </c>
      <c r="Q442" s="26">
        <f t="shared" si="129"/>
        <v>136.18910721733698</v>
      </c>
      <c r="R442" s="27">
        <v>7.3243559994049425</v>
      </c>
      <c r="S442" s="143">
        <f t="shared" si="134"/>
        <v>704.52407257549646</v>
      </c>
      <c r="T442" s="140" t="str">
        <f t="shared" si="135"/>
        <v>08236</v>
      </c>
      <c r="U442" s="5" t="str">
        <f t="shared" si="130"/>
        <v>茨城県小美玉市</v>
      </c>
      <c r="V442" s="21">
        <f t="shared" si="136"/>
        <v>0.55690116181415017</v>
      </c>
      <c r="W442" s="21">
        <f t="shared" si="136"/>
        <v>3.8284734965356873E-3</v>
      </c>
      <c r="X442" s="21">
        <f t="shared" si="136"/>
        <v>5.0827355116662254E-2</v>
      </c>
      <c r="Y442" s="21">
        <f t="shared" si="137"/>
        <v>8.9914303125755157E-2</v>
      </c>
      <c r="Z442" s="21">
        <f t="shared" si="137"/>
        <v>9.4825995917636435E-2</v>
      </c>
      <c r="AA442" s="21">
        <f t="shared" si="138"/>
        <v>9.3302566608492107E-2</v>
      </c>
      <c r="AB442" s="21">
        <f t="shared" si="138"/>
        <v>9.5528249907730067E-2</v>
      </c>
      <c r="AC442" s="21">
        <f t="shared" si="138"/>
        <v>4.4757183754482914E-3</v>
      </c>
      <c r="AD442" s="21">
        <f t="shared" si="138"/>
        <v>0</v>
      </c>
      <c r="AE442" s="21">
        <f t="shared" si="139"/>
        <v>1.0396175637589825E-2</v>
      </c>
      <c r="AF442" s="137">
        <f>VLOOKUP(T442,人口!$A$2:$E$1748,5,0)</f>
        <v>50807</v>
      </c>
      <c r="AG442" s="14">
        <f t="shared" si="140"/>
        <v>0</v>
      </c>
      <c r="AH442" s="14">
        <f t="shared" si="141"/>
        <v>0</v>
      </c>
      <c r="AI442" s="14">
        <f t="shared" si="142"/>
        <v>0</v>
      </c>
      <c r="AJ442" s="14">
        <f t="shared" si="143"/>
        <v>1</v>
      </c>
      <c r="AK442" s="14">
        <f t="shared" si="144"/>
        <v>0</v>
      </c>
      <c r="AL442" s="14">
        <f t="shared" si="145"/>
        <v>0</v>
      </c>
      <c r="AM442" s="14">
        <f t="shared" si="146"/>
        <v>0</v>
      </c>
      <c r="AN442" s="14">
        <f t="shared" si="147"/>
        <v>0</v>
      </c>
      <c r="AO442" s="5" t="str">
        <f t="shared" si="148"/>
        <v>3万～10万人未満の市町村平均</v>
      </c>
    </row>
    <row r="443" spans="1:41" s="5" customFormat="1" ht="18" customHeight="1" x14ac:dyDescent="0.3">
      <c r="A443" s="5" t="str">
        <f t="shared" si="131"/>
        <v>08302</v>
      </c>
      <c r="B443" s="22">
        <v>8</v>
      </c>
      <c r="C443" s="23" t="s">
        <v>35</v>
      </c>
      <c r="D443" s="23">
        <v>8302</v>
      </c>
      <c r="E443" s="24" t="s">
        <v>1512</v>
      </c>
      <c r="F443" s="25">
        <v>109.80333792300685</v>
      </c>
      <c r="G443" s="26">
        <v>2.3462395268485445</v>
      </c>
      <c r="H443" s="26">
        <v>16.510780433098535</v>
      </c>
      <c r="I443" s="26">
        <f t="shared" si="132"/>
        <v>128.66035788295395</v>
      </c>
      <c r="J443" s="26">
        <v>39.208083528784002</v>
      </c>
      <c r="K443" s="26">
        <v>41.831277943389402</v>
      </c>
      <c r="L443" s="26">
        <f t="shared" si="133"/>
        <v>81.039361472173397</v>
      </c>
      <c r="M443" s="26">
        <v>39.600463369911701</v>
      </c>
      <c r="N443" s="26">
        <v>48.532655598042261</v>
      </c>
      <c r="O443" s="26">
        <v>2.0132101263242181</v>
      </c>
      <c r="P443" s="26">
        <v>0</v>
      </c>
      <c r="Q443" s="26">
        <f t="shared" si="129"/>
        <v>90.146329094278187</v>
      </c>
      <c r="R443" s="27">
        <v>6.4219227495184672</v>
      </c>
      <c r="S443" s="143">
        <f t="shared" si="134"/>
        <v>306.26797119892399</v>
      </c>
      <c r="T443" s="140" t="str">
        <f t="shared" si="135"/>
        <v>08302</v>
      </c>
      <c r="U443" s="5" t="str">
        <f t="shared" si="130"/>
        <v>茨城県茨城町</v>
      </c>
      <c r="V443" s="21">
        <f t="shared" si="136"/>
        <v>0.35852047307842233</v>
      </c>
      <c r="W443" s="21">
        <f t="shared" si="136"/>
        <v>7.660740748253559E-3</v>
      </c>
      <c r="X443" s="21">
        <f t="shared" si="136"/>
        <v>5.3909588940903731E-2</v>
      </c>
      <c r="Y443" s="21">
        <f t="shared" si="137"/>
        <v>0.12801888286032356</v>
      </c>
      <c r="Z443" s="21">
        <f t="shared" si="137"/>
        <v>0.13658391303418269</v>
      </c>
      <c r="AA443" s="21">
        <f t="shared" si="138"/>
        <v>0.12930004797723632</v>
      </c>
      <c r="AB443" s="21">
        <f t="shared" si="138"/>
        <v>0.15846467852337009</v>
      </c>
      <c r="AC443" s="21">
        <f t="shared" si="138"/>
        <v>6.5733616167673601E-3</v>
      </c>
      <c r="AD443" s="21">
        <f t="shared" si="138"/>
        <v>0</v>
      </c>
      <c r="AE443" s="21">
        <f t="shared" si="139"/>
        <v>2.0968313220540345E-2</v>
      </c>
      <c r="AF443" s="137">
        <f>VLOOKUP(T443,人口!$A$2:$E$1748,5,0)</f>
        <v>32438</v>
      </c>
      <c r="AG443" s="14">
        <f t="shared" si="140"/>
        <v>0</v>
      </c>
      <c r="AH443" s="14">
        <f t="shared" si="141"/>
        <v>0</v>
      </c>
      <c r="AI443" s="14">
        <f t="shared" si="142"/>
        <v>0</v>
      </c>
      <c r="AJ443" s="14">
        <f t="shared" si="143"/>
        <v>1</v>
      </c>
      <c r="AK443" s="14">
        <f t="shared" si="144"/>
        <v>0</v>
      </c>
      <c r="AL443" s="14">
        <f t="shared" si="145"/>
        <v>0</v>
      </c>
      <c r="AM443" s="14">
        <f t="shared" si="146"/>
        <v>0</v>
      </c>
      <c r="AN443" s="14">
        <f t="shared" si="147"/>
        <v>0</v>
      </c>
      <c r="AO443" s="5" t="str">
        <f t="shared" si="148"/>
        <v>3万～10万人未満の市町村平均</v>
      </c>
    </row>
    <row r="444" spans="1:41" s="5" customFormat="1" ht="18" customHeight="1" x14ac:dyDescent="0.3">
      <c r="A444" s="5" t="str">
        <f t="shared" si="131"/>
        <v>08309</v>
      </c>
      <c r="B444" s="22">
        <v>8</v>
      </c>
      <c r="C444" s="23" t="s">
        <v>35</v>
      </c>
      <c r="D444" s="23">
        <v>8309</v>
      </c>
      <c r="E444" s="24" t="s">
        <v>1535</v>
      </c>
      <c r="F444" s="25">
        <v>45.380977665856868</v>
      </c>
      <c r="G444" s="26">
        <v>0.95142783962755939</v>
      </c>
      <c r="H444" s="26">
        <v>1.3401607494398162</v>
      </c>
      <c r="I444" s="26">
        <f t="shared" si="132"/>
        <v>47.672566254924249</v>
      </c>
      <c r="J444" s="26">
        <v>30.33788775198391</v>
      </c>
      <c r="K444" s="26">
        <v>24.090784164988115</v>
      </c>
      <c r="L444" s="26">
        <f t="shared" si="133"/>
        <v>54.428671916972021</v>
      </c>
      <c r="M444" s="26">
        <v>18.251547968761152</v>
      </c>
      <c r="N444" s="26">
        <v>17.523141834843848</v>
      </c>
      <c r="O444" s="26">
        <v>1.0372022822347349</v>
      </c>
      <c r="P444" s="26">
        <v>28.557000880195201</v>
      </c>
      <c r="Q444" s="26">
        <f t="shared" si="129"/>
        <v>65.368892966034934</v>
      </c>
      <c r="R444" s="27">
        <v>2.4202593011841138</v>
      </c>
      <c r="S444" s="143">
        <f t="shared" si="134"/>
        <v>169.89039043911532</v>
      </c>
      <c r="T444" s="140" t="str">
        <f t="shared" si="135"/>
        <v>08309</v>
      </c>
      <c r="U444" s="5" t="str">
        <f t="shared" si="130"/>
        <v>茨城県大洗町</v>
      </c>
      <c r="V444" s="21">
        <f t="shared" si="136"/>
        <v>0.26711915576013895</v>
      </c>
      <c r="W444" s="21">
        <f t="shared" si="136"/>
        <v>5.6002451767189773E-3</v>
      </c>
      <c r="X444" s="21">
        <f t="shared" si="136"/>
        <v>7.8883846577543649E-3</v>
      </c>
      <c r="Y444" s="21">
        <f t="shared" si="137"/>
        <v>0.17857330054730958</v>
      </c>
      <c r="Z444" s="21">
        <f t="shared" si="137"/>
        <v>0.14180192359744845</v>
      </c>
      <c r="AA444" s="21">
        <f t="shared" si="138"/>
        <v>0.10743131451747456</v>
      </c>
      <c r="AB444" s="21">
        <f t="shared" si="138"/>
        <v>0.10314380813153599</v>
      </c>
      <c r="AC444" s="21">
        <f t="shared" si="138"/>
        <v>6.1051262496594448E-3</v>
      </c>
      <c r="AD444" s="21">
        <f t="shared" si="138"/>
        <v>0.16809073665899515</v>
      </c>
      <c r="AE444" s="21">
        <f t="shared" si="139"/>
        <v>1.4246004702964511E-2</v>
      </c>
      <c r="AF444" s="137">
        <f>VLOOKUP(T444,人口!$A$2:$E$1748,5,0)</f>
        <v>16712</v>
      </c>
      <c r="AG444" s="14">
        <f t="shared" si="140"/>
        <v>0</v>
      </c>
      <c r="AH444" s="14">
        <f t="shared" si="141"/>
        <v>0</v>
      </c>
      <c r="AI444" s="14">
        <f t="shared" si="142"/>
        <v>1</v>
      </c>
      <c r="AJ444" s="14">
        <f t="shared" si="143"/>
        <v>0</v>
      </c>
      <c r="AK444" s="14">
        <f t="shared" si="144"/>
        <v>0</v>
      </c>
      <c r="AL444" s="14">
        <f t="shared" si="145"/>
        <v>0</v>
      </c>
      <c r="AM444" s="14">
        <f t="shared" si="146"/>
        <v>0</v>
      </c>
      <c r="AN444" s="14">
        <f t="shared" si="147"/>
        <v>0</v>
      </c>
      <c r="AO444" s="5" t="str">
        <f t="shared" si="148"/>
        <v>1万～3万人未満の市町村平均</v>
      </c>
    </row>
    <row r="445" spans="1:41" s="5" customFormat="1" ht="18" customHeight="1" x14ac:dyDescent="0.3">
      <c r="A445" s="5" t="str">
        <f t="shared" si="131"/>
        <v>08310</v>
      </c>
      <c r="B445" s="22">
        <v>8</v>
      </c>
      <c r="C445" s="23" t="s">
        <v>35</v>
      </c>
      <c r="D445" s="23">
        <v>8310</v>
      </c>
      <c r="E445" s="24" t="s">
        <v>1559</v>
      </c>
      <c r="F445" s="25">
        <v>50.047587954808776</v>
      </c>
      <c r="G445" s="26">
        <v>1.0696635323191397</v>
      </c>
      <c r="H445" s="26">
        <v>4.0740886782970414</v>
      </c>
      <c r="I445" s="26">
        <f t="shared" si="132"/>
        <v>55.191340165424961</v>
      </c>
      <c r="J445" s="26">
        <v>14.039065350982282</v>
      </c>
      <c r="K445" s="26">
        <v>24.960169158389881</v>
      </c>
      <c r="L445" s="26">
        <f t="shared" si="133"/>
        <v>38.999234509372165</v>
      </c>
      <c r="M445" s="26">
        <v>24.688214924867381</v>
      </c>
      <c r="N445" s="26">
        <v>24.629588976541914</v>
      </c>
      <c r="O445" s="26">
        <v>1.1998081929249578</v>
      </c>
      <c r="P445" s="26">
        <v>0</v>
      </c>
      <c r="Q445" s="26">
        <f t="shared" si="129"/>
        <v>50.517612094334247</v>
      </c>
      <c r="R445" s="27">
        <v>2.5939328108499997</v>
      </c>
      <c r="S445" s="143">
        <f t="shared" si="134"/>
        <v>147.30211957998137</v>
      </c>
      <c r="T445" s="140" t="str">
        <f t="shared" si="135"/>
        <v>08310</v>
      </c>
      <c r="U445" s="5" t="str">
        <f t="shared" si="130"/>
        <v>茨城県城里町</v>
      </c>
      <c r="V445" s="21">
        <f t="shared" si="136"/>
        <v>0.33976149221419849</v>
      </c>
      <c r="W445" s="21">
        <f t="shared" si="136"/>
        <v>7.2616981708694232E-3</v>
      </c>
      <c r="X445" s="21">
        <f t="shared" si="136"/>
        <v>2.7658045178941999E-2</v>
      </c>
      <c r="Y445" s="21">
        <f t="shared" si="137"/>
        <v>9.5307965635616138E-2</v>
      </c>
      <c r="Z445" s="21">
        <f t="shared" si="137"/>
        <v>0.16944881193537159</v>
      </c>
      <c r="AA445" s="21">
        <f t="shared" si="138"/>
        <v>0.16760257758179983</v>
      </c>
      <c r="AB445" s="21">
        <f t="shared" si="138"/>
        <v>0.16720457958630164</v>
      </c>
      <c r="AC445" s="21">
        <f t="shared" si="138"/>
        <v>8.1452201526094944E-3</v>
      </c>
      <c r="AD445" s="21">
        <f t="shared" si="138"/>
        <v>0</v>
      </c>
      <c r="AE445" s="21">
        <f t="shared" si="139"/>
        <v>1.7609609544291447E-2</v>
      </c>
      <c r="AF445" s="137">
        <f>VLOOKUP(T445,人口!$A$2:$E$1748,5,0)</f>
        <v>19332</v>
      </c>
      <c r="AG445" s="14">
        <f t="shared" si="140"/>
        <v>0</v>
      </c>
      <c r="AH445" s="14">
        <f t="shared" si="141"/>
        <v>0</v>
      </c>
      <c r="AI445" s="14">
        <f t="shared" si="142"/>
        <v>1</v>
      </c>
      <c r="AJ445" s="14">
        <f t="shared" si="143"/>
        <v>0</v>
      </c>
      <c r="AK445" s="14">
        <f t="shared" si="144"/>
        <v>0</v>
      </c>
      <c r="AL445" s="14">
        <f t="shared" si="145"/>
        <v>0</v>
      </c>
      <c r="AM445" s="14">
        <f t="shared" si="146"/>
        <v>0</v>
      </c>
      <c r="AN445" s="14">
        <f t="shared" si="147"/>
        <v>0</v>
      </c>
      <c r="AO445" s="5" t="str">
        <f t="shared" si="148"/>
        <v>1万～3万人未満の市町村平均</v>
      </c>
    </row>
    <row r="446" spans="1:41" s="5" customFormat="1" ht="18" customHeight="1" x14ac:dyDescent="0.3">
      <c r="A446" s="5" t="str">
        <f t="shared" si="131"/>
        <v>08341</v>
      </c>
      <c r="B446" s="22">
        <v>8</v>
      </c>
      <c r="C446" s="23" t="s">
        <v>35</v>
      </c>
      <c r="D446" s="23">
        <v>8341</v>
      </c>
      <c r="E446" s="24" t="s">
        <v>1578</v>
      </c>
      <c r="F446" s="25">
        <v>29.359275153443868</v>
      </c>
      <c r="G446" s="26">
        <v>2.915248797926774</v>
      </c>
      <c r="H446" s="26">
        <v>3.1091729387003739</v>
      </c>
      <c r="I446" s="26">
        <f t="shared" si="132"/>
        <v>35.383696890071015</v>
      </c>
      <c r="J446" s="26">
        <v>58.584850877225783</v>
      </c>
      <c r="K446" s="26">
        <v>50.836972494605547</v>
      </c>
      <c r="L446" s="26">
        <f t="shared" si="133"/>
        <v>109.42182337183132</v>
      </c>
      <c r="M446" s="26">
        <v>41.597994781858617</v>
      </c>
      <c r="N446" s="26">
        <v>24.749874134661383</v>
      </c>
      <c r="O446" s="26">
        <v>2.3819283383130019</v>
      </c>
      <c r="P446" s="26">
        <v>28.557000880195201</v>
      </c>
      <c r="Q446" s="26">
        <f t="shared" si="129"/>
        <v>97.286798135028207</v>
      </c>
      <c r="R446" s="27">
        <v>9.4861439360040141</v>
      </c>
      <c r="S446" s="143">
        <f t="shared" si="134"/>
        <v>251.57846233293455</v>
      </c>
      <c r="T446" s="140" t="str">
        <f t="shared" si="135"/>
        <v>08341</v>
      </c>
      <c r="U446" s="5" t="str">
        <f t="shared" si="130"/>
        <v>茨城県東海村</v>
      </c>
      <c r="V446" s="21">
        <f t="shared" si="136"/>
        <v>0.11670027267513193</v>
      </c>
      <c r="W446" s="21">
        <f t="shared" si="136"/>
        <v>1.1587831370353097E-2</v>
      </c>
      <c r="X446" s="21">
        <f t="shared" si="136"/>
        <v>1.2358661031109049E-2</v>
      </c>
      <c r="Y446" s="21">
        <f t="shared" si="137"/>
        <v>0.23286910307805131</v>
      </c>
      <c r="Z446" s="21">
        <f t="shared" si="137"/>
        <v>0.20207203757899109</v>
      </c>
      <c r="AA446" s="21">
        <f t="shared" si="138"/>
        <v>0.16534799678840773</v>
      </c>
      <c r="AB446" s="21">
        <f t="shared" si="138"/>
        <v>9.8378350456359134E-2</v>
      </c>
      <c r="AC446" s="21">
        <f t="shared" si="138"/>
        <v>9.4679342429591588E-3</v>
      </c>
      <c r="AD446" s="21">
        <f t="shared" si="138"/>
        <v>0.11351131021066248</v>
      </c>
      <c r="AE446" s="21">
        <f t="shared" si="139"/>
        <v>3.7706502567975066E-2</v>
      </c>
      <c r="AF446" s="137">
        <f>VLOOKUP(T446,人口!$A$2:$E$1748,5,0)</f>
        <v>38379</v>
      </c>
      <c r="AG446" s="14">
        <f t="shared" si="140"/>
        <v>0</v>
      </c>
      <c r="AH446" s="14">
        <f t="shared" si="141"/>
        <v>0</v>
      </c>
      <c r="AI446" s="14">
        <f t="shared" si="142"/>
        <v>0</v>
      </c>
      <c r="AJ446" s="14">
        <f t="shared" si="143"/>
        <v>1</v>
      </c>
      <c r="AK446" s="14">
        <f t="shared" si="144"/>
        <v>0</v>
      </c>
      <c r="AL446" s="14">
        <f t="shared" si="145"/>
        <v>0</v>
      </c>
      <c r="AM446" s="14">
        <f t="shared" si="146"/>
        <v>0</v>
      </c>
      <c r="AN446" s="14">
        <f t="shared" si="147"/>
        <v>0</v>
      </c>
      <c r="AO446" s="5" t="str">
        <f t="shared" si="148"/>
        <v>3万～10万人未満の市町村平均</v>
      </c>
    </row>
    <row r="447" spans="1:41" s="5" customFormat="1" ht="18" customHeight="1" x14ac:dyDescent="0.3">
      <c r="A447" s="5" t="str">
        <f t="shared" si="131"/>
        <v>08364</v>
      </c>
      <c r="B447" s="22">
        <v>8</v>
      </c>
      <c r="C447" s="23" t="s">
        <v>35</v>
      </c>
      <c r="D447" s="23">
        <v>8364</v>
      </c>
      <c r="E447" s="24" t="s">
        <v>1596</v>
      </c>
      <c r="F447" s="25">
        <v>30.012999217179438</v>
      </c>
      <c r="G447" s="26">
        <v>1.7476713325974198</v>
      </c>
      <c r="H447" s="26">
        <v>6.2719523073783394</v>
      </c>
      <c r="I447" s="26">
        <f t="shared" si="132"/>
        <v>38.032622857155197</v>
      </c>
      <c r="J447" s="26">
        <v>21.428730646735211</v>
      </c>
      <c r="K447" s="26">
        <v>23.007202868864173</v>
      </c>
      <c r="L447" s="26">
        <f t="shared" si="133"/>
        <v>44.435933515599388</v>
      </c>
      <c r="M447" s="26">
        <v>18.959835999292128</v>
      </c>
      <c r="N447" s="26">
        <v>23.215035517056993</v>
      </c>
      <c r="O447" s="26">
        <v>1.0351541925199343</v>
      </c>
      <c r="P447" s="26">
        <v>0</v>
      </c>
      <c r="Q447" s="26">
        <f t="shared" si="129"/>
        <v>43.210025708869054</v>
      </c>
      <c r="R447" s="27">
        <v>3.1138711817199995</v>
      </c>
      <c r="S447" s="143">
        <f t="shared" si="134"/>
        <v>128.79245326334365</v>
      </c>
      <c r="T447" s="140" t="str">
        <f t="shared" si="135"/>
        <v>08364</v>
      </c>
      <c r="U447" s="5" t="str">
        <f t="shared" si="130"/>
        <v>茨城県大子町</v>
      </c>
      <c r="V447" s="21">
        <f t="shared" si="136"/>
        <v>0.23303383433353395</v>
      </c>
      <c r="W447" s="21">
        <f t="shared" si="136"/>
        <v>1.3569671889267712E-2</v>
      </c>
      <c r="X447" s="21">
        <f t="shared" si="136"/>
        <v>4.8698135243638807E-2</v>
      </c>
      <c r="Y447" s="21">
        <f t="shared" si="137"/>
        <v>0.16638188111006474</v>
      </c>
      <c r="Z447" s="21">
        <f t="shared" si="137"/>
        <v>0.17863781833413048</v>
      </c>
      <c r="AA447" s="21">
        <f t="shared" si="138"/>
        <v>0.14721232121050368</v>
      </c>
      <c r="AB447" s="21">
        <f t="shared" si="138"/>
        <v>0.18025152040227777</v>
      </c>
      <c r="AC447" s="21">
        <f t="shared" si="138"/>
        <v>8.0373823643481723E-3</v>
      </c>
      <c r="AD447" s="21">
        <f t="shared" si="138"/>
        <v>0</v>
      </c>
      <c r="AE447" s="21">
        <f t="shared" si="139"/>
        <v>2.4177435112234608E-2</v>
      </c>
      <c r="AF447" s="137">
        <f>VLOOKUP(T447,人口!$A$2:$E$1748,5,0)</f>
        <v>16679</v>
      </c>
      <c r="AG447" s="14">
        <f t="shared" si="140"/>
        <v>0</v>
      </c>
      <c r="AH447" s="14">
        <f t="shared" si="141"/>
        <v>0</v>
      </c>
      <c r="AI447" s="14">
        <f t="shared" si="142"/>
        <v>1</v>
      </c>
      <c r="AJ447" s="14">
        <f t="shared" si="143"/>
        <v>0</v>
      </c>
      <c r="AK447" s="14">
        <f t="shared" si="144"/>
        <v>0</v>
      </c>
      <c r="AL447" s="14">
        <f t="shared" si="145"/>
        <v>0</v>
      </c>
      <c r="AM447" s="14">
        <f t="shared" si="146"/>
        <v>0</v>
      </c>
      <c r="AN447" s="14">
        <f t="shared" si="147"/>
        <v>0</v>
      </c>
      <c r="AO447" s="5" t="str">
        <f t="shared" si="148"/>
        <v>1万～3万人未満の市町村平均</v>
      </c>
    </row>
    <row r="448" spans="1:41" s="5" customFormat="1" ht="18" customHeight="1" x14ac:dyDescent="0.3">
      <c r="A448" s="5" t="str">
        <f t="shared" si="131"/>
        <v>08442</v>
      </c>
      <c r="B448" s="22">
        <v>8</v>
      </c>
      <c r="C448" s="23" t="s">
        <v>35</v>
      </c>
      <c r="D448" s="23">
        <v>8442</v>
      </c>
      <c r="E448" s="24" t="s">
        <v>1611</v>
      </c>
      <c r="F448" s="25">
        <v>94.150814927726017</v>
      </c>
      <c r="G448" s="26">
        <v>1.0382571764479387</v>
      </c>
      <c r="H448" s="26">
        <v>10.667679565540938</v>
      </c>
      <c r="I448" s="26">
        <f t="shared" si="132"/>
        <v>105.8567516697149</v>
      </c>
      <c r="J448" s="26">
        <v>21.60189210650681</v>
      </c>
      <c r="K448" s="26">
        <v>21.180234404469154</v>
      </c>
      <c r="L448" s="26">
        <f t="shared" si="133"/>
        <v>42.782126510975964</v>
      </c>
      <c r="M448" s="26">
        <v>24.20753405920366</v>
      </c>
      <c r="N448" s="26">
        <v>19.067603265097794</v>
      </c>
      <c r="O448" s="26">
        <v>0.94162476221071079</v>
      </c>
      <c r="P448" s="26">
        <v>0</v>
      </c>
      <c r="Q448" s="26">
        <f t="shared" si="129"/>
        <v>44.216762086512162</v>
      </c>
      <c r="R448" s="27">
        <v>3.0506198758614795</v>
      </c>
      <c r="S448" s="143">
        <f t="shared" si="134"/>
        <v>195.90626014306449</v>
      </c>
      <c r="T448" s="140" t="str">
        <f t="shared" si="135"/>
        <v>08442</v>
      </c>
      <c r="U448" s="5" t="str">
        <f t="shared" si="130"/>
        <v>茨城県美浦村</v>
      </c>
      <c r="V448" s="21">
        <f t="shared" si="136"/>
        <v>0.48059115037452349</v>
      </c>
      <c r="W448" s="21">
        <f t="shared" si="136"/>
        <v>5.2997651820300713E-3</v>
      </c>
      <c r="X448" s="21">
        <f t="shared" si="136"/>
        <v>5.4452979490041055E-2</v>
      </c>
      <c r="Y448" s="21">
        <f t="shared" si="137"/>
        <v>0.11026647178467698</v>
      </c>
      <c r="Z448" s="21">
        <f t="shared" si="137"/>
        <v>0.10811412758837753</v>
      </c>
      <c r="AA448" s="21">
        <f t="shared" si="138"/>
        <v>0.12356692451545766</v>
      </c>
      <c r="AB448" s="21">
        <f t="shared" si="138"/>
        <v>9.7330239733907906E-2</v>
      </c>
      <c r="AC448" s="21">
        <f t="shared" si="138"/>
        <v>4.8065067523777464E-3</v>
      </c>
      <c r="AD448" s="21">
        <f t="shared" si="138"/>
        <v>0</v>
      </c>
      <c r="AE448" s="21">
        <f t="shared" si="139"/>
        <v>1.5571834578607661E-2</v>
      </c>
      <c r="AF448" s="137">
        <f>VLOOKUP(T448,人口!$A$2:$E$1748,5,0)</f>
        <v>15172</v>
      </c>
      <c r="AG448" s="14">
        <f t="shared" si="140"/>
        <v>0</v>
      </c>
      <c r="AH448" s="14">
        <f t="shared" si="141"/>
        <v>0</v>
      </c>
      <c r="AI448" s="14">
        <f t="shared" si="142"/>
        <v>1</v>
      </c>
      <c r="AJ448" s="14">
        <f t="shared" si="143"/>
        <v>0</v>
      </c>
      <c r="AK448" s="14">
        <f t="shared" si="144"/>
        <v>0</v>
      </c>
      <c r="AL448" s="14">
        <f t="shared" si="145"/>
        <v>0</v>
      </c>
      <c r="AM448" s="14">
        <f t="shared" si="146"/>
        <v>0</v>
      </c>
      <c r="AN448" s="14">
        <f t="shared" si="147"/>
        <v>0</v>
      </c>
      <c r="AO448" s="5" t="str">
        <f t="shared" si="148"/>
        <v>1万～3万人未満の市町村平均</v>
      </c>
    </row>
    <row r="449" spans="1:41" s="5" customFormat="1" ht="18" customHeight="1" x14ac:dyDescent="0.3">
      <c r="A449" s="5" t="str">
        <f t="shared" si="131"/>
        <v>08443</v>
      </c>
      <c r="B449" s="22">
        <v>8</v>
      </c>
      <c r="C449" s="23" t="s">
        <v>35</v>
      </c>
      <c r="D449" s="23">
        <v>8443</v>
      </c>
      <c r="E449" s="24" t="s">
        <v>1628</v>
      </c>
      <c r="F449" s="25">
        <v>617.03062752648725</v>
      </c>
      <c r="G449" s="26">
        <v>1.7181124094245248</v>
      </c>
      <c r="H449" s="26">
        <v>8.6306352263924175</v>
      </c>
      <c r="I449" s="26">
        <f t="shared" si="132"/>
        <v>627.3793751623042</v>
      </c>
      <c r="J449" s="26">
        <v>60.818633708279393</v>
      </c>
      <c r="K449" s="26">
        <v>65.282623145839267</v>
      </c>
      <c r="L449" s="26">
        <f t="shared" si="133"/>
        <v>126.10125685411866</v>
      </c>
      <c r="M449" s="26">
        <v>52.830328785133013</v>
      </c>
      <c r="N449" s="26">
        <v>33.145778171400131</v>
      </c>
      <c r="O449" s="26">
        <v>2.9674958067718773</v>
      </c>
      <c r="P449" s="26">
        <v>0</v>
      </c>
      <c r="Q449" s="26">
        <f t="shared" si="129"/>
        <v>88.943602763305023</v>
      </c>
      <c r="R449" s="27">
        <v>7.5659228579200004</v>
      </c>
      <c r="S449" s="143">
        <f t="shared" si="134"/>
        <v>849.99015763764783</v>
      </c>
      <c r="T449" s="140" t="str">
        <f t="shared" si="135"/>
        <v>08443</v>
      </c>
      <c r="U449" s="5" t="str">
        <f t="shared" si="130"/>
        <v>茨城県阿見町</v>
      </c>
      <c r="V449" s="21">
        <f t="shared" si="136"/>
        <v>0.72592679101294766</v>
      </c>
      <c r="W449" s="21">
        <f t="shared" si="136"/>
        <v>2.0213321224796569E-3</v>
      </c>
      <c r="X449" s="21">
        <f t="shared" si="136"/>
        <v>1.0153806075095367E-2</v>
      </c>
      <c r="Y449" s="21">
        <f t="shared" si="137"/>
        <v>7.1552162294809152E-2</v>
      </c>
      <c r="Z449" s="21">
        <f t="shared" si="137"/>
        <v>7.6803975386347187E-2</v>
      </c>
      <c r="AA449" s="21">
        <f t="shared" si="138"/>
        <v>6.2154047679755214E-2</v>
      </c>
      <c r="AB449" s="21">
        <f t="shared" si="138"/>
        <v>3.8995484681282895E-2</v>
      </c>
      <c r="AC449" s="21">
        <f t="shared" si="138"/>
        <v>3.4912119629941945E-3</v>
      </c>
      <c r="AD449" s="21">
        <f t="shared" si="138"/>
        <v>0</v>
      </c>
      <c r="AE449" s="21">
        <f t="shared" si="139"/>
        <v>8.9011887842886835E-3</v>
      </c>
      <c r="AF449" s="137">
        <f>VLOOKUP(T449,人口!$A$2:$E$1748,5,0)</f>
        <v>47814</v>
      </c>
      <c r="AG449" s="14">
        <f t="shared" si="140"/>
        <v>0</v>
      </c>
      <c r="AH449" s="14">
        <f t="shared" si="141"/>
        <v>0</v>
      </c>
      <c r="AI449" s="14">
        <f t="shared" si="142"/>
        <v>0</v>
      </c>
      <c r="AJ449" s="14">
        <f t="shared" si="143"/>
        <v>1</v>
      </c>
      <c r="AK449" s="14">
        <f t="shared" si="144"/>
        <v>0</v>
      </c>
      <c r="AL449" s="14">
        <f t="shared" si="145"/>
        <v>0</v>
      </c>
      <c r="AM449" s="14">
        <f t="shared" si="146"/>
        <v>0</v>
      </c>
      <c r="AN449" s="14">
        <f t="shared" si="147"/>
        <v>0</v>
      </c>
      <c r="AO449" s="5" t="str">
        <f t="shared" si="148"/>
        <v>3万～10万人未満の市町村平均</v>
      </c>
    </row>
    <row r="450" spans="1:41" s="5" customFormat="1" ht="18" customHeight="1" x14ac:dyDescent="0.3">
      <c r="A450" s="5" t="str">
        <f t="shared" si="131"/>
        <v>08447</v>
      </c>
      <c r="B450" s="22">
        <v>8</v>
      </c>
      <c r="C450" s="23" t="s">
        <v>35</v>
      </c>
      <c r="D450" s="23">
        <v>8447</v>
      </c>
      <c r="E450" s="24" t="s">
        <v>1645</v>
      </c>
      <c r="F450" s="25">
        <v>27.593718278406932</v>
      </c>
      <c r="G450" s="26">
        <v>0.62073738663079603</v>
      </c>
      <c r="H450" s="26">
        <v>11.203743865316863</v>
      </c>
      <c r="I450" s="26">
        <f t="shared" si="132"/>
        <v>39.418199530354592</v>
      </c>
      <c r="J450" s="26">
        <v>5.9351090336715098</v>
      </c>
      <c r="K450" s="26">
        <v>10.694065407967397</v>
      </c>
      <c r="L450" s="26">
        <f t="shared" si="133"/>
        <v>16.629174441638906</v>
      </c>
      <c r="M450" s="26">
        <v>10.861477573805365</v>
      </c>
      <c r="N450" s="26">
        <v>13.592222867499689</v>
      </c>
      <c r="O450" s="26">
        <v>0.54330234434435554</v>
      </c>
      <c r="P450" s="26">
        <v>0</v>
      </c>
      <c r="Q450" s="26">
        <f t="shared" si="129"/>
        <v>24.997002785649407</v>
      </c>
      <c r="R450" s="27">
        <v>1.4556419690612015</v>
      </c>
      <c r="S450" s="143">
        <f t="shared" si="134"/>
        <v>82.500018726704113</v>
      </c>
      <c r="T450" s="140" t="str">
        <f t="shared" si="135"/>
        <v>08447</v>
      </c>
      <c r="U450" s="5" t="str">
        <f t="shared" si="130"/>
        <v>茨城県河内町</v>
      </c>
      <c r="V450" s="21">
        <f t="shared" si="136"/>
        <v>0.33446923654424854</v>
      </c>
      <c r="W450" s="21">
        <f t="shared" si="136"/>
        <v>7.5240878270233886E-3</v>
      </c>
      <c r="X450" s="21">
        <f t="shared" si="136"/>
        <v>0.13580292511728081</v>
      </c>
      <c r="Y450" s="21">
        <f t="shared" si="137"/>
        <v>7.194069922980996E-2</v>
      </c>
      <c r="Z450" s="21">
        <f t="shared" si="137"/>
        <v>0.12962500582446385</v>
      </c>
      <c r="AA450" s="21">
        <f t="shared" si="138"/>
        <v>0.13165424373763995</v>
      </c>
      <c r="AB450" s="21">
        <f t="shared" si="138"/>
        <v>0.16475417917814453</v>
      </c>
      <c r="AC450" s="21">
        <f t="shared" si="138"/>
        <v>6.5854814669090017E-3</v>
      </c>
      <c r="AD450" s="21">
        <f t="shared" si="138"/>
        <v>0</v>
      </c>
      <c r="AE450" s="21">
        <f t="shared" si="139"/>
        <v>1.7644141074479907E-2</v>
      </c>
      <c r="AF450" s="137">
        <f>VLOOKUP(T450,人口!$A$2:$E$1748,5,0)</f>
        <v>8754</v>
      </c>
      <c r="AG450" s="14">
        <f t="shared" si="140"/>
        <v>0</v>
      </c>
      <c r="AH450" s="14">
        <f t="shared" si="141"/>
        <v>1</v>
      </c>
      <c r="AI450" s="14">
        <f t="shared" si="142"/>
        <v>0</v>
      </c>
      <c r="AJ450" s="14">
        <f t="shared" si="143"/>
        <v>0</v>
      </c>
      <c r="AK450" s="14">
        <f t="shared" si="144"/>
        <v>0</v>
      </c>
      <c r="AL450" s="14">
        <f t="shared" si="145"/>
        <v>0</v>
      </c>
      <c r="AM450" s="14">
        <f t="shared" si="146"/>
        <v>0</v>
      </c>
      <c r="AN450" s="14">
        <f t="shared" si="147"/>
        <v>0</v>
      </c>
      <c r="AO450" s="5" t="str">
        <f t="shared" si="148"/>
        <v>5千～1万人未満の市町村平均</v>
      </c>
    </row>
    <row r="451" spans="1:41" s="5" customFormat="1" ht="18" customHeight="1" x14ac:dyDescent="0.3">
      <c r="A451" s="5" t="str">
        <f t="shared" si="131"/>
        <v>08521</v>
      </c>
      <c r="B451" s="22">
        <v>8</v>
      </c>
      <c r="C451" s="23" t="s">
        <v>35</v>
      </c>
      <c r="D451" s="23">
        <v>8521</v>
      </c>
      <c r="E451" s="24" t="s">
        <v>1662</v>
      </c>
      <c r="F451" s="25">
        <v>179.29051500888855</v>
      </c>
      <c r="G451" s="26">
        <v>1.8991608138585068</v>
      </c>
      <c r="H451" s="26">
        <v>10.774892425496123</v>
      </c>
      <c r="I451" s="26">
        <f t="shared" si="132"/>
        <v>191.96456824824318</v>
      </c>
      <c r="J451" s="26">
        <v>20.207942355345448</v>
      </c>
      <c r="K451" s="26">
        <v>24.286080793940688</v>
      </c>
      <c r="L451" s="26">
        <f t="shared" si="133"/>
        <v>44.494023149286136</v>
      </c>
      <c r="M451" s="26">
        <v>27.061377741770048</v>
      </c>
      <c r="N451" s="26">
        <v>35.460064613618663</v>
      </c>
      <c r="O451" s="26">
        <v>1.3704202725003098</v>
      </c>
      <c r="P451" s="26">
        <v>0</v>
      </c>
      <c r="Q451" s="26">
        <f t="shared" si="129"/>
        <v>63.891862627889026</v>
      </c>
      <c r="R451" s="27">
        <v>3.0730751632916706</v>
      </c>
      <c r="S451" s="143">
        <f t="shared" si="134"/>
        <v>303.42352918871001</v>
      </c>
      <c r="T451" s="140" t="str">
        <f t="shared" si="135"/>
        <v>08521</v>
      </c>
      <c r="U451" s="5" t="str">
        <f t="shared" si="130"/>
        <v>茨城県八千代町</v>
      </c>
      <c r="V451" s="21">
        <f t="shared" si="136"/>
        <v>0.59089193078820634</v>
      </c>
      <c r="W451" s="21">
        <f t="shared" si="136"/>
        <v>6.2591085765051208E-3</v>
      </c>
      <c r="X451" s="21">
        <f t="shared" si="136"/>
        <v>3.5511064202258455E-2</v>
      </c>
      <c r="Y451" s="21">
        <f t="shared" si="137"/>
        <v>6.6599786804198036E-2</v>
      </c>
      <c r="Z451" s="21">
        <f t="shared" si="137"/>
        <v>8.0040202745240305E-2</v>
      </c>
      <c r="AA451" s="21">
        <f t="shared" si="138"/>
        <v>8.91868136071267E-2</v>
      </c>
      <c r="AB451" s="21">
        <f t="shared" si="138"/>
        <v>0.11686656176082104</v>
      </c>
      <c r="AC451" s="21">
        <f t="shared" si="138"/>
        <v>4.5165260458360701E-3</v>
      </c>
      <c r="AD451" s="21">
        <f t="shared" si="138"/>
        <v>0</v>
      </c>
      <c r="AE451" s="21">
        <f t="shared" si="139"/>
        <v>1.0128005469807896E-2</v>
      </c>
      <c r="AF451" s="137">
        <f>VLOOKUP(T451,人口!$A$2:$E$1748,5,0)</f>
        <v>22081</v>
      </c>
      <c r="AG451" s="14">
        <f t="shared" si="140"/>
        <v>0</v>
      </c>
      <c r="AH451" s="14">
        <f t="shared" si="141"/>
        <v>0</v>
      </c>
      <c r="AI451" s="14">
        <f t="shared" si="142"/>
        <v>1</v>
      </c>
      <c r="AJ451" s="14">
        <f t="shared" si="143"/>
        <v>0</v>
      </c>
      <c r="AK451" s="14">
        <f t="shared" si="144"/>
        <v>0</v>
      </c>
      <c r="AL451" s="14">
        <f t="shared" si="145"/>
        <v>0</v>
      </c>
      <c r="AM451" s="14">
        <f t="shared" si="146"/>
        <v>0</v>
      </c>
      <c r="AN451" s="14">
        <f t="shared" si="147"/>
        <v>0</v>
      </c>
      <c r="AO451" s="5" t="str">
        <f t="shared" si="148"/>
        <v>1万～3万人未満の市町村平均</v>
      </c>
    </row>
    <row r="452" spans="1:41" s="5" customFormat="1" ht="18" customHeight="1" x14ac:dyDescent="0.3">
      <c r="A452" s="5" t="str">
        <f t="shared" si="131"/>
        <v>08542</v>
      </c>
      <c r="B452" s="22">
        <v>8</v>
      </c>
      <c r="C452" s="23" t="s">
        <v>35</v>
      </c>
      <c r="D452" s="23">
        <v>8542</v>
      </c>
      <c r="E452" s="24" t="s">
        <v>1676</v>
      </c>
      <c r="F452" s="25">
        <v>393.93757433421808</v>
      </c>
      <c r="G452" s="26">
        <v>1.2673388310378753</v>
      </c>
      <c r="H452" s="26">
        <v>1.3401607494398162</v>
      </c>
      <c r="I452" s="26">
        <f t="shared" si="132"/>
        <v>396.54507391469576</v>
      </c>
      <c r="J452" s="26">
        <v>12.255502315334825</v>
      </c>
      <c r="K452" s="26">
        <v>10.347571388857997</v>
      </c>
      <c r="L452" s="26">
        <f t="shared" si="133"/>
        <v>22.603073704192823</v>
      </c>
      <c r="M452" s="26">
        <v>9.9414989633628821</v>
      </c>
      <c r="N452" s="26">
        <v>13.356463957585536</v>
      </c>
      <c r="O452" s="26">
        <v>0.52828301976915171</v>
      </c>
      <c r="P452" s="26">
        <v>0</v>
      </c>
      <c r="Q452" s="26">
        <f t="shared" si="129"/>
        <v>23.82624594071757</v>
      </c>
      <c r="R452" s="27">
        <v>1.740455394598275</v>
      </c>
      <c r="S452" s="143">
        <f t="shared" si="134"/>
        <v>444.7148489542044</v>
      </c>
      <c r="T452" s="140" t="str">
        <f t="shared" si="135"/>
        <v>08542</v>
      </c>
      <c r="U452" s="5" t="str">
        <f t="shared" si="130"/>
        <v>茨城県五霞町</v>
      </c>
      <c r="V452" s="21">
        <f t="shared" si="136"/>
        <v>0.88582060001055818</v>
      </c>
      <c r="W452" s="21">
        <f t="shared" si="136"/>
        <v>2.8497785356575368E-3</v>
      </c>
      <c r="X452" s="21">
        <f t="shared" si="136"/>
        <v>3.013528225089292E-3</v>
      </c>
      <c r="Y452" s="21">
        <f t="shared" si="137"/>
        <v>2.7558113573574121E-2</v>
      </c>
      <c r="Z452" s="21">
        <f t="shared" si="137"/>
        <v>2.326787921112021E-2</v>
      </c>
      <c r="AA452" s="21">
        <f t="shared" si="138"/>
        <v>2.2354771797571869E-2</v>
      </c>
      <c r="AB452" s="21">
        <f t="shared" si="138"/>
        <v>3.0033771053507033E-2</v>
      </c>
      <c r="AC452" s="21">
        <f t="shared" si="138"/>
        <v>1.1879140555154995E-3</v>
      </c>
      <c r="AD452" s="21">
        <f t="shared" si="138"/>
        <v>0</v>
      </c>
      <c r="AE452" s="21">
        <f t="shared" si="139"/>
        <v>3.9136435374063768E-3</v>
      </c>
      <c r="AF452" s="137">
        <f>VLOOKUP(T452,人口!$A$2:$E$1748,5,0)</f>
        <v>8512</v>
      </c>
      <c r="AG452" s="14">
        <f t="shared" si="140"/>
        <v>0</v>
      </c>
      <c r="AH452" s="14">
        <f t="shared" si="141"/>
        <v>1</v>
      </c>
      <c r="AI452" s="14">
        <f t="shared" si="142"/>
        <v>0</v>
      </c>
      <c r="AJ452" s="14">
        <f t="shared" si="143"/>
        <v>0</v>
      </c>
      <c r="AK452" s="14">
        <f t="shared" si="144"/>
        <v>0</v>
      </c>
      <c r="AL452" s="14">
        <f t="shared" si="145"/>
        <v>0</v>
      </c>
      <c r="AM452" s="14">
        <f t="shared" si="146"/>
        <v>0</v>
      </c>
      <c r="AN452" s="14">
        <f t="shared" si="147"/>
        <v>0</v>
      </c>
      <c r="AO452" s="5" t="str">
        <f t="shared" si="148"/>
        <v>5千～1万人未満の市町村平均</v>
      </c>
    </row>
    <row r="453" spans="1:41" s="5" customFormat="1" ht="18" customHeight="1" x14ac:dyDescent="0.3">
      <c r="A453" s="5" t="str">
        <f t="shared" si="131"/>
        <v>08546</v>
      </c>
      <c r="B453" s="22">
        <v>8</v>
      </c>
      <c r="C453" s="23" t="s">
        <v>35</v>
      </c>
      <c r="D453" s="23">
        <v>8546</v>
      </c>
      <c r="E453" s="24" t="s">
        <v>1690</v>
      </c>
      <c r="F453" s="25">
        <v>166.53147158515898</v>
      </c>
      <c r="G453" s="26">
        <v>1.5666229281634376</v>
      </c>
      <c r="H453" s="26">
        <v>7.1832616169974148</v>
      </c>
      <c r="I453" s="26">
        <f t="shared" si="132"/>
        <v>175.28135613031984</v>
      </c>
      <c r="J453" s="26">
        <v>33.766484655461547</v>
      </c>
      <c r="K453" s="26">
        <v>30.519823192281624</v>
      </c>
      <c r="L453" s="26">
        <f t="shared" si="133"/>
        <v>64.286307847743174</v>
      </c>
      <c r="M453" s="26">
        <v>30.155561857168294</v>
      </c>
      <c r="N453" s="26">
        <v>31.038382201147083</v>
      </c>
      <c r="O453" s="26">
        <v>1.5589065895866485</v>
      </c>
      <c r="P453" s="26">
        <v>0</v>
      </c>
      <c r="Q453" s="26">
        <f t="shared" ref="Q453:Q516" si="149">SUM(M453:P453)</f>
        <v>62.752850647902029</v>
      </c>
      <c r="R453" s="27">
        <v>3.7204219300622299</v>
      </c>
      <c r="S453" s="143">
        <f t="shared" si="134"/>
        <v>306.0409365560273</v>
      </c>
      <c r="T453" s="140" t="str">
        <f t="shared" si="135"/>
        <v>08546</v>
      </c>
      <c r="U453" s="5" t="str">
        <f t="shared" ref="U453:U516" si="150">C453&amp;E453</f>
        <v>茨城県境町</v>
      </c>
      <c r="V453" s="21">
        <f t="shared" si="136"/>
        <v>0.54414769951755082</v>
      </c>
      <c r="W453" s="21">
        <f t="shared" si="136"/>
        <v>5.1189979543035218E-3</v>
      </c>
      <c r="X453" s="21">
        <f t="shared" si="136"/>
        <v>2.3471571149379117E-2</v>
      </c>
      <c r="Y453" s="21">
        <f t="shared" si="137"/>
        <v>0.11033322873549589</v>
      </c>
      <c r="Z453" s="21">
        <f t="shared" si="137"/>
        <v>9.9724643166141672E-2</v>
      </c>
      <c r="AA453" s="21">
        <f t="shared" si="138"/>
        <v>9.853440587562598E-2</v>
      </c>
      <c r="AB453" s="21">
        <f t="shared" si="138"/>
        <v>0.10141905377245128</v>
      </c>
      <c r="AC453" s="21">
        <f t="shared" si="138"/>
        <v>5.0937845346099887E-3</v>
      </c>
      <c r="AD453" s="21">
        <f t="shared" ref="AD453:AD516" si="151">P453/$S453</f>
        <v>0</v>
      </c>
      <c r="AE453" s="21">
        <f t="shared" si="139"/>
        <v>1.215661529444159E-2</v>
      </c>
      <c r="AF453" s="137">
        <f>VLOOKUP(T453,人口!$A$2:$E$1748,5,0)</f>
        <v>25118</v>
      </c>
      <c r="AG453" s="14">
        <f t="shared" si="140"/>
        <v>0</v>
      </c>
      <c r="AH453" s="14">
        <f t="shared" si="141"/>
        <v>0</v>
      </c>
      <c r="AI453" s="14">
        <f t="shared" si="142"/>
        <v>1</v>
      </c>
      <c r="AJ453" s="14">
        <f t="shared" si="143"/>
        <v>0</v>
      </c>
      <c r="AK453" s="14">
        <f t="shared" si="144"/>
        <v>0</v>
      </c>
      <c r="AL453" s="14">
        <f t="shared" si="145"/>
        <v>0</v>
      </c>
      <c r="AM453" s="14">
        <f t="shared" si="146"/>
        <v>0</v>
      </c>
      <c r="AN453" s="14">
        <f t="shared" si="147"/>
        <v>0</v>
      </c>
      <c r="AO453" s="5" t="str">
        <f t="shared" si="148"/>
        <v>1万～3万人未満の市町村平均</v>
      </c>
    </row>
    <row r="454" spans="1:41" s="5" customFormat="1" ht="18" customHeight="1" x14ac:dyDescent="0.3">
      <c r="A454" s="5" t="str">
        <f t="shared" ref="A454:A517" si="152">0&amp;D454</f>
        <v>08564</v>
      </c>
      <c r="B454" s="22">
        <v>8</v>
      </c>
      <c r="C454" s="23" t="s">
        <v>35</v>
      </c>
      <c r="D454" s="23">
        <v>8564</v>
      </c>
      <c r="E454" s="24" t="s">
        <v>1702</v>
      </c>
      <c r="F454" s="25">
        <v>9.5866000315272046</v>
      </c>
      <c r="G454" s="26">
        <v>0.55238237679347624</v>
      </c>
      <c r="H454" s="26">
        <v>1.7154057592829648</v>
      </c>
      <c r="I454" s="26">
        <f t="shared" ref="I454:I517" si="153">SUM(F454:H454)</f>
        <v>11.854388167603645</v>
      </c>
      <c r="J454" s="26">
        <v>8.8225763753629014</v>
      </c>
      <c r="K454" s="26">
        <v>22.323664667530174</v>
      </c>
      <c r="L454" s="26">
        <f t="shared" ref="L454:L517" si="154">SUM(J454:K454)</f>
        <v>31.146241042893074</v>
      </c>
      <c r="M454" s="26">
        <v>16.039142659911587</v>
      </c>
      <c r="N454" s="26">
        <v>9.4880932724634999</v>
      </c>
      <c r="O454" s="26">
        <v>0.9969231845103248</v>
      </c>
      <c r="P454" s="26">
        <v>0</v>
      </c>
      <c r="Q454" s="26">
        <f t="shared" si="149"/>
        <v>26.524159116885411</v>
      </c>
      <c r="R454" s="27">
        <v>2.3511420510518595</v>
      </c>
      <c r="S454" s="143">
        <f t="shared" ref="S454:S517" si="155">SUM(I454,L454,Q454,R454)</f>
        <v>71.875930378433992</v>
      </c>
      <c r="T454" s="140" t="str">
        <f t="shared" ref="T454:T517" si="156">IF(LEN(A454)=5,A454,RIGHT(A454,5))</f>
        <v>08564</v>
      </c>
      <c r="U454" s="5" t="str">
        <f t="shared" si="150"/>
        <v>茨城県利根町</v>
      </c>
      <c r="V454" s="21">
        <f t="shared" ref="V454:X517" si="157">F454/$S454</f>
        <v>0.13337705656195048</v>
      </c>
      <c r="W454" s="21">
        <f t="shared" si="157"/>
        <v>7.6852205444176867E-3</v>
      </c>
      <c r="X454" s="21">
        <f t="shared" si="157"/>
        <v>2.3866205978151256E-2</v>
      </c>
      <c r="Y454" s="21">
        <f t="shared" ref="Y454:Z517" si="158">J454/$S454</f>
        <v>0.12274729981109324</v>
      </c>
      <c r="Z454" s="21">
        <f t="shared" si="158"/>
        <v>0.31058609676415788</v>
      </c>
      <c r="AA454" s="21">
        <f t="shared" ref="AA454:AD517" si="159">M454/$S454</f>
        <v>0.22315040063431374</v>
      </c>
      <c r="AB454" s="21">
        <f t="shared" si="159"/>
        <v>0.1320065454806322</v>
      </c>
      <c r="AC454" s="21">
        <f t="shared" si="159"/>
        <v>1.3870056071085607E-2</v>
      </c>
      <c r="AD454" s="21">
        <f t="shared" si="151"/>
        <v>0</v>
      </c>
      <c r="AE454" s="21">
        <f t="shared" ref="AE454:AE517" si="160">R454/$S454</f>
        <v>3.2711118154197943E-2</v>
      </c>
      <c r="AF454" s="137">
        <f>VLOOKUP(T454,人口!$A$2:$E$1748,5,0)</f>
        <v>16063</v>
      </c>
      <c r="AG454" s="14">
        <f t="shared" ref="AG454:AG517" si="161">IF(SUMIFS($AF454,$AF454,$BB$22,$AF454,$BC$22)&gt;0,1,0)</f>
        <v>0</v>
      </c>
      <c r="AH454" s="14">
        <f t="shared" ref="AH454:AH517" si="162">IF(SUMIFS($AF454,$AF454,$BB$23,$AF454,$BC$23)&gt;0,1,0)</f>
        <v>0</v>
      </c>
      <c r="AI454" s="14">
        <f t="shared" ref="AI454:AI517" si="163">IF(SUMIFS($AF454,$AF454,$BB$24,$AF454,$BC$24)&gt;0,1,0)</f>
        <v>1</v>
      </c>
      <c r="AJ454" s="14">
        <f t="shared" ref="AJ454:AJ517" si="164">IF(SUMIFS($AF454,$AF454,$BB$25,$AF454,$BC$25)&gt;0,1,0)</f>
        <v>0</v>
      </c>
      <c r="AK454" s="14">
        <f t="shared" ref="AK454:AK517" si="165">IF(SUMIFS($AF454,$AF454,$BB$26,$AF454,$BC$26)&gt;0,1,0)</f>
        <v>0</v>
      </c>
      <c r="AL454" s="14">
        <f t="shared" ref="AL454:AL517" si="166">IF(SUMIFS($AF454,$AF454,$BB$27,$AF454,$BC$27)&gt;0,1,0)</f>
        <v>0</v>
      </c>
      <c r="AM454" s="14">
        <f t="shared" ref="AM454:AM517" si="167">IF(SUMIFS($AF454,$AF454,$BB$28,$AF454,$BC$2)&gt;0,1,0)</f>
        <v>0</v>
      </c>
      <c r="AN454" s="14">
        <f t="shared" ref="AN454:AN517" si="168">IF(SUMIFS($AF454,$AF454,$BB$29)&gt;0,1,0)</f>
        <v>0</v>
      </c>
      <c r="AO454" s="5" t="str">
        <f t="shared" ref="AO454:AO517" si="169">IF(AG454=1,$AG$4,IF(AH454=1,$AH$4,IF(AI454=1,$AI$4,IF(AJ454=1,$AJ$4,IF(AK454=1,$AK$4,IF(AL454=1,$AL$4,IF(AM454=1,$AM$4,IF(AN454=1,$AN$4,""))))))))</f>
        <v>1万～3万人未満の市町村平均</v>
      </c>
    </row>
    <row r="455" spans="1:41" s="5" customFormat="1" ht="18" customHeight="1" x14ac:dyDescent="0.3">
      <c r="A455" s="5" t="str">
        <f t="shared" si="152"/>
        <v>09201</v>
      </c>
      <c r="B455" s="22">
        <v>9</v>
      </c>
      <c r="C455" s="23" t="s">
        <v>36</v>
      </c>
      <c r="D455" s="23">
        <v>9201</v>
      </c>
      <c r="E455" s="24" t="s">
        <v>83</v>
      </c>
      <c r="F455" s="25">
        <v>1116.7649998424954</v>
      </c>
      <c r="G455" s="26">
        <v>38.98998952691035</v>
      </c>
      <c r="H455" s="26">
        <v>37.554242016218375</v>
      </c>
      <c r="I455" s="26">
        <f t="shared" si="153"/>
        <v>1193.3092313856241</v>
      </c>
      <c r="J455" s="26">
        <v>823.59042800758527</v>
      </c>
      <c r="K455" s="26">
        <v>749.89140847800411</v>
      </c>
      <c r="L455" s="26">
        <f t="shared" si="154"/>
        <v>1573.4818364855894</v>
      </c>
      <c r="M455" s="26">
        <v>568.10748350867539</v>
      </c>
      <c r="N455" s="26">
        <v>313.34764830753448</v>
      </c>
      <c r="O455" s="26">
        <v>32.381787910788766</v>
      </c>
      <c r="P455" s="26">
        <v>0</v>
      </c>
      <c r="Q455" s="26">
        <f t="shared" si="149"/>
        <v>913.83691972699853</v>
      </c>
      <c r="R455" s="27">
        <v>69.447588947060993</v>
      </c>
      <c r="S455" s="143">
        <f t="shared" si="155"/>
        <v>3750.0755765452727</v>
      </c>
      <c r="T455" s="140" t="str">
        <f t="shared" si="156"/>
        <v>09201</v>
      </c>
      <c r="U455" s="5" t="str">
        <f t="shared" si="150"/>
        <v>栃木県宇都宮市</v>
      </c>
      <c r="V455" s="21">
        <f t="shared" si="157"/>
        <v>0.29779799821296038</v>
      </c>
      <c r="W455" s="21">
        <f t="shared" si="157"/>
        <v>1.0397120999579845E-2</v>
      </c>
      <c r="X455" s="21">
        <f t="shared" si="157"/>
        <v>1.0014262712757091E-2</v>
      </c>
      <c r="Y455" s="21">
        <f t="shared" si="158"/>
        <v>0.21961968797607845</v>
      </c>
      <c r="Z455" s="21">
        <f t="shared" si="158"/>
        <v>0.19996701217654808</v>
      </c>
      <c r="AA455" s="21">
        <f t="shared" si="159"/>
        <v>0.15149227579888933</v>
      </c>
      <c r="AB455" s="21">
        <f t="shared" si="159"/>
        <v>8.3557688881620754E-2</v>
      </c>
      <c r="AC455" s="21">
        <f t="shared" si="159"/>
        <v>8.6349694159018071E-3</v>
      </c>
      <c r="AD455" s="21">
        <f t="shared" si="151"/>
        <v>0</v>
      </c>
      <c r="AE455" s="21">
        <f t="shared" si="160"/>
        <v>1.8518983825664397E-2</v>
      </c>
      <c r="AF455" s="137">
        <f>VLOOKUP(T455,人口!$A$2:$E$1748,5,0)</f>
        <v>521754</v>
      </c>
      <c r="AG455" s="14">
        <f t="shared" si="161"/>
        <v>0</v>
      </c>
      <c r="AH455" s="14">
        <f t="shared" si="162"/>
        <v>0</v>
      </c>
      <c r="AI455" s="14">
        <f t="shared" si="163"/>
        <v>0</v>
      </c>
      <c r="AJ455" s="14">
        <f t="shared" si="164"/>
        <v>0</v>
      </c>
      <c r="AK455" s="14">
        <f t="shared" si="165"/>
        <v>0</v>
      </c>
      <c r="AL455" s="14">
        <f t="shared" si="166"/>
        <v>0</v>
      </c>
      <c r="AM455" s="14">
        <f t="shared" si="167"/>
        <v>0</v>
      </c>
      <c r="AN455" s="14">
        <f t="shared" si="168"/>
        <v>0</v>
      </c>
      <c r="AO455" s="5" t="str">
        <f t="shared" si="169"/>
        <v/>
      </c>
    </row>
    <row r="456" spans="1:41" s="5" customFormat="1" ht="18" customHeight="1" x14ac:dyDescent="0.3">
      <c r="A456" s="5" t="str">
        <f t="shared" si="152"/>
        <v>09202</v>
      </c>
      <c r="B456" s="22">
        <v>9</v>
      </c>
      <c r="C456" s="23" t="s">
        <v>36</v>
      </c>
      <c r="D456" s="23">
        <v>9202</v>
      </c>
      <c r="E456" s="24" t="s">
        <v>133</v>
      </c>
      <c r="F456" s="25">
        <v>197.8249395155035</v>
      </c>
      <c r="G456" s="26">
        <v>7.6051274847941412</v>
      </c>
      <c r="H456" s="26">
        <v>6.5624661922365819</v>
      </c>
      <c r="I456" s="26">
        <f t="shared" si="153"/>
        <v>211.99253319253421</v>
      </c>
      <c r="J456" s="26">
        <v>182.08455176864669</v>
      </c>
      <c r="K456" s="26">
        <v>212.83052515473622</v>
      </c>
      <c r="L456" s="26">
        <f t="shared" si="154"/>
        <v>394.91507692338291</v>
      </c>
      <c r="M456" s="26">
        <v>165.33670954486809</v>
      </c>
      <c r="N456" s="26">
        <v>89.828956083617413</v>
      </c>
      <c r="O456" s="26">
        <v>9.1507407190793302</v>
      </c>
      <c r="P456" s="26">
        <v>0</v>
      </c>
      <c r="Q456" s="26">
        <f t="shared" si="149"/>
        <v>264.31640634756485</v>
      </c>
      <c r="R456" s="27">
        <v>27.425558874380002</v>
      </c>
      <c r="S456" s="143">
        <f t="shared" si="155"/>
        <v>898.64957533786207</v>
      </c>
      <c r="T456" s="140" t="str">
        <f t="shared" si="156"/>
        <v>09202</v>
      </c>
      <c r="U456" s="5" t="str">
        <f t="shared" si="150"/>
        <v>栃木県足利市</v>
      </c>
      <c r="V456" s="21">
        <f t="shared" si="157"/>
        <v>0.22013579591480692</v>
      </c>
      <c r="W456" s="21">
        <f t="shared" si="157"/>
        <v>8.4628399027895478E-3</v>
      </c>
      <c r="X456" s="21">
        <f t="shared" si="157"/>
        <v>7.3025864278290177E-3</v>
      </c>
      <c r="Y456" s="21">
        <f t="shared" si="158"/>
        <v>0.20262019452931807</v>
      </c>
      <c r="Z456" s="21">
        <f t="shared" si="158"/>
        <v>0.23683372361770613</v>
      </c>
      <c r="AA456" s="21">
        <f t="shared" si="159"/>
        <v>0.18398351713759731</v>
      </c>
      <c r="AB456" s="21">
        <f t="shared" si="159"/>
        <v>9.9959938277214166E-2</v>
      </c>
      <c r="AC456" s="21">
        <f t="shared" si="159"/>
        <v>1.0182768645541237E-2</v>
      </c>
      <c r="AD456" s="21">
        <f t="shared" si="151"/>
        <v>0</v>
      </c>
      <c r="AE456" s="21">
        <f t="shared" si="160"/>
        <v>3.0518635547197484E-2</v>
      </c>
      <c r="AF456" s="137">
        <f>VLOOKUP(T456,人口!$A$2:$E$1748,5,0)</f>
        <v>147442</v>
      </c>
      <c r="AG456" s="14">
        <f t="shared" si="161"/>
        <v>0</v>
      </c>
      <c r="AH456" s="14">
        <f t="shared" si="162"/>
        <v>0</v>
      </c>
      <c r="AI456" s="14">
        <f t="shared" si="163"/>
        <v>0</v>
      </c>
      <c r="AJ456" s="14">
        <f t="shared" si="164"/>
        <v>0</v>
      </c>
      <c r="AK456" s="14">
        <f t="shared" si="165"/>
        <v>1</v>
      </c>
      <c r="AL456" s="14">
        <f t="shared" si="166"/>
        <v>0</v>
      </c>
      <c r="AM456" s="14">
        <f t="shared" si="167"/>
        <v>0</v>
      </c>
      <c r="AN456" s="14">
        <f t="shared" si="168"/>
        <v>0</v>
      </c>
      <c r="AO456" s="5" t="str">
        <f t="shared" si="169"/>
        <v>10万～20万人未満の市町村平均</v>
      </c>
    </row>
    <row r="457" spans="1:41" s="5" customFormat="1" ht="18" customHeight="1" x14ac:dyDescent="0.3">
      <c r="A457" s="5" t="str">
        <f t="shared" si="152"/>
        <v>09203</v>
      </c>
      <c r="B457" s="22">
        <v>9</v>
      </c>
      <c r="C457" s="23" t="s">
        <v>36</v>
      </c>
      <c r="D457" s="23">
        <v>9203</v>
      </c>
      <c r="E457" s="24" t="s">
        <v>201</v>
      </c>
      <c r="F457" s="25">
        <v>558.71943071051112</v>
      </c>
      <c r="G457" s="26">
        <v>11.27514994290093</v>
      </c>
      <c r="H457" s="26">
        <v>15.32653394573963</v>
      </c>
      <c r="I457" s="26">
        <f t="shared" si="153"/>
        <v>585.32111459915166</v>
      </c>
      <c r="J457" s="26">
        <v>172.36172402649831</v>
      </c>
      <c r="K457" s="26">
        <v>208.79018248324809</v>
      </c>
      <c r="L457" s="26">
        <f t="shared" si="154"/>
        <v>381.15190650974637</v>
      </c>
      <c r="M457" s="26">
        <v>175.32436660460263</v>
      </c>
      <c r="N457" s="26">
        <v>127.06924103740417</v>
      </c>
      <c r="O457" s="26">
        <v>9.9270908476381106</v>
      </c>
      <c r="P457" s="26">
        <v>0</v>
      </c>
      <c r="Q457" s="26">
        <f t="shared" si="149"/>
        <v>312.32069848964494</v>
      </c>
      <c r="R457" s="27">
        <v>25.092292998399998</v>
      </c>
      <c r="S457" s="143">
        <f t="shared" si="155"/>
        <v>1303.8860125969429</v>
      </c>
      <c r="T457" s="140" t="str">
        <f t="shared" si="156"/>
        <v>09203</v>
      </c>
      <c r="U457" s="5" t="str">
        <f t="shared" si="150"/>
        <v>栃木県栃木市</v>
      </c>
      <c r="V457" s="21">
        <f t="shared" si="157"/>
        <v>0.4285032781337324</v>
      </c>
      <c r="W457" s="21">
        <f t="shared" si="157"/>
        <v>8.6473432753866823E-3</v>
      </c>
      <c r="X457" s="21">
        <f t="shared" si="157"/>
        <v>1.1754504456423958E-2</v>
      </c>
      <c r="Y457" s="21">
        <f t="shared" si="158"/>
        <v>0.13219079149657137</v>
      </c>
      <c r="Z457" s="21">
        <f t="shared" si="158"/>
        <v>0.16012916809146666</v>
      </c>
      <c r="AA457" s="21">
        <f t="shared" si="159"/>
        <v>0.1344629552819652</v>
      </c>
      <c r="AB457" s="21">
        <f t="shared" si="159"/>
        <v>9.7454255824342362E-2</v>
      </c>
      <c r="AC457" s="21">
        <f t="shared" si="159"/>
        <v>7.6134652505907138E-3</v>
      </c>
      <c r="AD457" s="21">
        <f t="shared" si="151"/>
        <v>0</v>
      </c>
      <c r="AE457" s="21">
        <f t="shared" si="160"/>
        <v>1.9244238189520729E-2</v>
      </c>
      <c r="AF457" s="137">
        <f>VLOOKUP(T457,人口!$A$2:$E$1748,5,0)</f>
        <v>159951</v>
      </c>
      <c r="AG457" s="14">
        <f t="shared" si="161"/>
        <v>0</v>
      </c>
      <c r="AH457" s="14">
        <f t="shared" si="162"/>
        <v>0</v>
      </c>
      <c r="AI457" s="14">
        <f t="shared" si="163"/>
        <v>0</v>
      </c>
      <c r="AJ457" s="14">
        <f t="shared" si="164"/>
        <v>0</v>
      </c>
      <c r="AK457" s="14">
        <f t="shared" si="165"/>
        <v>1</v>
      </c>
      <c r="AL457" s="14">
        <f t="shared" si="166"/>
        <v>0</v>
      </c>
      <c r="AM457" s="14">
        <f t="shared" si="167"/>
        <v>0</v>
      </c>
      <c r="AN457" s="14">
        <f t="shared" si="168"/>
        <v>0</v>
      </c>
      <c r="AO457" s="5" t="str">
        <f t="shared" si="169"/>
        <v>10万～20万人未満の市町村平均</v>
      </c>
    </row>
    <row r="458" spans="1:41" s="5" customFormat="1" ht="18" customHeight="1" x14ac:dyDescent="0.3">
      <c r="A458" s="5" t="str">
        <f t="shared" si="152"/>
        <v>09204</v>
      </c>
      <c r="B458" s="22">
        <v>9</v>
      </c>
      <c r="C458" s="23" t="s">
        <v>36</v>
      </c>
      <c r="D458" s="23">
        <v>9204</v>
      </c>
      <c r="E458" s="24" t="s">
        <v>262</v>
      </c>
      <c r="F458" s="25">
        <v>208.15214723628827</v>
      </c>
      <c r="G458" s="26">
        <v>8.7979990434066853</v>
      </c>
      <c r="H458" s="26">
        <v>9.9918840088247318</v>
      </c>
      <c r="I458" s="26">
        <f t="shared" si="153"/>
        <v>226.9420302885197</v>
      </c>
      <c r="J458" s="26">
        <v>146.73597155630159</v>
      </c>
      <c r="K458" s="26">
        <v>164.11472023354906</v>
      </c>
      <c r="L458" s="26">
        <f t="shared" si="154"/>
        <v>310.85069178985066</v>
      </c>
      <c r="M458" s="26">
        <v>136.3112252195582</v>
      </c>
      <c r="N458" s="26">
        <v>92.634005970963372</v>
      </c>
      <c r="O458" s="26">
        <v>7.3214862871390149</v>
      </c>
      <c r="P458" s="26">
        <v>0</v>
      </c>
      <c r="Q458" s="26">
        <f t="shared" si="149"/>
        <v>236.26671747766056</v>
      </c>
      <c r="R458" s="27">
        <v>20.047368700749999</v>
      </c>
      <c r="S458" s="143">
        <f t="shared" si="155"/>
        <v>794.10680825678094</v>
      </c>
      <c r="T458" s="140" t="str">
        <f t="shared" si="156"/>
        <v>09204</v>
      </c>
      <c r="U458" s="5" t="str">
        <f t="shared" si="150"/>
        <v>栃木県佐野市</v>
      </c>
      <c r="V458" s="21">
        <f t="shared" si="157"/>
        <v>0.26212109639662046</v>
      </c>
      <c r="W458" s="21">
        <f t="shared" si="157"/>
        <v>1.1079112975646193E-2</v>
      </c>
      <c r="X458" s="21">
        <f t="shared" si="157"/>
        <v>1.2582544192964246E-2</v>
      </c>
      <c r="Y458" s="21">
        <f t="shared" si="158"/>
        <v>0.18478115290110109</v>
      </c>
      <c r="Z458" s="21">
        <f t="shared" si="158"/>
        <v>0.20666580178781344</v>
      </c>
      <c r="AA458" s="21">
        <f t="shared" si="159"/>
        <v>0.17165351537381712</v>
      </c>
      <c r="AB458" s="21">
        <f t="shared" si="159"/>
        <v>0.11665182190581271</v>
      </c>
      <c r="AC458" s="21">
        <f t="shared" si="159"/>
        <v>9.219775238057842E-3</v>
      </c>
      <c r="AD458" s="21">
        <f t="shared" si="151"/>
        <v>0</v>
      </c>
      <c r="AE458" s="21">
        <f t="shared" si="160"/>
        <v>2.5245179228166898E-2</v>
      </c>
      <c r="AF458" s="137">
        <f>VLOOKUP(T458,人口!$A$2:$E$1748,5,0)</f>
        <v>117968</v>
      </c>
      <c r="AG458" s="14">
        <f t="shared" si="161"/>
        <v>0</v>
      </c>
      <c r="AH458" s="14">
        <f t="shared" si="162"/>
        <v>0</v>
      </c>
      <c r="AI458" s="14">
        <f t="shared" si="163"/>
        <v>0</v>
      </c>
      <c r="AJ458" s="14">
        <f t="shared" si="164"/>
        <v>0</v>
      </c>
      <c r="AK458" s="14">
        <f t="shared" si="165"/>
        <v>1</v>
      </c>
      <c r="AL458" s="14">
        <f t="shared" si="166"/>
        <v>0</v>
      </c>
      <c r="AM458" s="14">
        <f t="shared" si="167"/>
        <v>0</v>
      </c>
      <c r="AN458" s="14">
        <f t="shared" si="168"/>
        <v>0</v>
      </c>
      <c r="AO458" s="5" t="str">
        <f t="shared" si="169"/>
        <v>10万～20万人未満の市町村平均</v>
      </c>
    </row>
    <row r="459" spans="1:41" s="5" customFormat="1" ht="18" customHeight="1" x14ac:dyDescent="0.3">
      <c r="A459" s="5" t="str">
        <f t="shared" si="152"/>
        <v>09205</v>
      </c>
      <c r="B459" s="22">
        <v>9</v>
      </c>
      <c r="C459" s="23" t="s">
        <v>36</v>
      </c>
      <c r="D459" s="23">
        <v>9205</v>
      </c>
      <c r="E459" s="24" t="s">
        <v>313</v>
      </c>
      <c r="F459" s="25">
        <v>227.11600151501597</v>
      </c>
      <c r="G459" s="26">
        <v>7.3057669978626416</v>
      </c>
      <c r="H459" s="26">
        <v>14.649118080734564</v>
      </c>
      <c r="I459" s="26">
        <f t="shared" si="153"/>
        <v>249.07088659361315</v>
      </c>
      <c r="J459" s="26">
        <v>113.64292992543463</v>
      </c>
      <c r="K459" s="26">
        <v>126.05996090036554</v>
      </c>
      <c r="L459" s="26">
        <f t="shared" si="154"/>
        <v>239.70289082580018</v>
      </c>
      <c r="M459" s="26">
        <v>111.41768634876162</v>
      </c>
      <c r="N459" s="26">
        <v>92.913067537800529</v>
      </c>
      <c r="O459" s="26">
        <v>6.0380167325306893</v>
      </c>
      <c r="P459" s="26">
        <v>0</v>
      </c>
      <c r="Q459" s="26">
        <f t="shared" si="149"/>
        <v>210.36877061909283</v>
      </c>
      <c r="R459" s="27">
        <v>6.4284013430000009</v>
      </c>
      <c r="S459" s="143">
        <f t="shared" si="155"/>
        <v>705.57094938150624</v>
      </c>
      <c r="T459" s="140" t="str">
        <f t="shared" si="156"/>
        <v>09205</v>
      </c>
      <c r="U459" s="5" t="str">
        <f t="shared" si="150"/>
        <v>栃木県鹿沼市</v>
      </c>
      <c r="V459" s="21">
        <f t="shared" si="157"/>
        <v>0.32188967206501728</v>
      </c>
      <c r="W459" s="21">
        <f t="shared" si="157"/>
        <v>1.0354404478056779E-2</v>
      </c>
      <c r="X459" s="21">
        <f t="shared" si="157"/>
        <v>2.0762076575822429E-2</v>
      </c>
      <c r="Y459" s="21">
        <f t="shared" si="158"/>
        <v>0.16106520545531594</v>
      </c>
      <c r="Z459" s="21">
        <f t="shared" si="158"/>
        <v>0.17866376302888881</v>
      </c>
      <c r="AA459" s="21">
        <f t="shared" si="159"/>
        <v>0.15791138573155375</v>
      </c>
      <c r="AB459" s="21">
        <f t="shared" si="159"/>
        <v>0.13168493915352786</v>
      </c>
      <c r="AC459" s="21">
        <f t="shared" si="159"/>
        <v>8.5576322803872975E-3</v>
      </c>
      <c r="AD459" s="21">
        <f t="shared" si="151"/>
        <v>0</v>
      </c>
      <c r="AE459" s="21">
        <f t="shared" si="160"/>
        <v>9.1109212314297357E-3</v>
      </c>
      <c r="AF459" s="137">
        <f>VLOOKUP(T459,人口!$A$2:$E$1748,5,0)</f>
        <v>97288</v>
      </c>
      <c r="AG459" s="14">
        <f t="shared" si="161"/>
        <v>0</v>
      </c>
      <c r="AH459" s="14">
        <f t="shared" si="162"/>
        <v>0</v>
      </c>
      <c r="AI459" s="14">
        <f t="shared" si="163"/>
        <v>0</v>
      </c>
      <c r="AJ459" s="14">
        <f t="shared" si="164"/>
        <v>1</v>
      </c>
      <c r="AK459" s="14">
        <f t="shared" si="165"/>
        <v>0</v>
      </c>
      <c r="AL459" s="14">
        <f t="shared" si="166"/>
        <v>0</v>
      </c>
      <c r="AM459" s="14">
        <f t="shared" si="167"/>
        <v>0</v>
      </c>
      <c r="AN459" s="14">
        <f t="shared" si="168"/>
        <v>0</v>
      </c>
      <c r="AO459" s="5" t="str">
        <f t="shared" si="169"/>
        <v>3万～10万人未満の市町村平均</v>
      </c>
    </row>
    <row r="460" spans="1:41" s="5" customFormat="1" ht="18" customHeight="1" x14ac:dyDescent="0.3">
      <c r="A460" s="5" t="str">
        <f t="shared" si="152"/>
        <v>09206</v>
      </c>
      <c r="B460" s="22">
        <v>9</v>
      </c>
      <c r="C460" s="23" t="s">
        <v>36</v>
      </c>
      <c r="D460" s="23">
        <v>9206</v>
      </c>
      <c r="E460" s="24" t="s">
        <v>365</v>
      </c>
      <c r="F460" s="25">
        <v>166.3344179426102</v>
      </c>
      <c r="G460" s="26">
        <v>6.2294403616432774</v>
      </c>
      <c r="H460" s="26">
        <v>25.953495328006611</v>
      </c>
      <c r="I460" s="26">
        <f t="shared" si="153"/>
        <v>198.5173536322601</v>
      </c>
      <c r="J460" s="26">
        <v>112.64309257867119</v>
      </c>
      <c r="K460" s="26">
        <v>115.8019974170587</v>
      </c>
      <c r="L460" s="26">
        <f t="shared" si="154"/>
        <v>228.44508999572989</v>
      </c>
      <c r="M460" s="26">
        <v>96.183922887611104</v>
      </c>
      <c r="N460" s="26">
        <v>67.287517452029448</v>
      </c>
      <c r="O460" s="26">
        <v>5.0528235163869502</v>
      </c>
      <c r="P460" s="26">
        <v>0</v>
      </c>
      <c r="Q460" s="26">
        <f t="shared" si="149"/>
        <v>168.52426385602749</v>
      </c>
      <c r="R460" s="27">
        <v>10.599008028100801</v>
      </c>
      <c r="S460" s="143">
        <f t="shared" si="155"/>
        <v>606.08571551211821</v>
      </c>
      <c r="T460" s="140" t="str">
        <f t="shared" si="156"/>
        <v>09206</v>
      </c>
      <c r="U460" s="5" t="str">
        <f t="shared" si="150"/>
        <v>栃木県日光市</v>
      </c>
      <c r="V460" s="21">
        <f t="shared" si="157"/>
        <v>0.27444041937544139</v>
      </c>
      <c r="W460" s="21">
        <f t="shared" si="157"/>
        <v>1.027815076680969E-2</v>
      </c>
      <c r="X460" s="21">
        <f t="shared" si="157"/>
        <v>4.2821493171270243E-2</v>
      </c>
      <c r="Y460" s="21">
        <f t="shared" si="158"/>
        <v>0.18585340273775017</v>
      </c>
      <c r="Z460" s="21">
        <f t="shared" si="158"/>
        <v>0.19106537978577937</v>
      </c>
      <c r="AA460" s="21">
        <f t="shared" si="159"/>
        <v>0.1586968978576562</v>
      </c>
      <c r="AB460" s="21">
        <f t="shared" si="159"/>
        <v>0.11101980417930521</v>
      </c>
      <c r="AC460" s="21">
        <f t="shared" si="159"/>
        <v>8.3368134028988222E-3</v>
      </c>
      <c r="AD460" s="21">
        <f t="shared" si="151"/>
        <v>0</v>
      </c>
      <c r="AE460" s="21">
        <f t="shared" si="160"/>
        <v>1.7487638723088967E-2</v>
      </c>
      <c r="AF460" s="137">
        <f>VLOOKUP(T460,人口!$A$2:$E$1748,5,0)</f>
        <v>81414</v>
      </c>
      <c r="AG460" s="14">
        <f t="shared" si="161"/>
        <v>0</v>
      </c>
      <c r="AH460" s="14">
        <f t="shared" si="162"/>
        <v>0</v>
      </c>
      <c r="AI460" s="14">
        <f t="shared" si="163"/>
        <v>0</v>
      </c>
      <c r="AJ460" s="14">
        <f t="shared" si="164"/>
        <v>1</v>
      </c>
      <c r="AK460" s="14">
        <f t="shared" si="165"/>
        <v>0</v>
      </c>
      <c r="AL460" s="14">
        <f t="shared" si="166"/>
        <v>0</v>
      </c>
      <c r="AM460" s="14">
        <f t="shared" si="167"/>
        <v>0</v>
      </c>
      <c r="AN460" s="14">
        <f t="shared" si="168"/>
        <v>0</v>
      </c>
      <c r="AO460" s="5" t="str">
        <f t="shared" si="169"/>
        <v>3万～10万人未満の市町村平均</v>
      </c>
    </row>
    <row r="461" spans="1:41" s="5" customFormat="1" ht="18" customHeight="1" x14ac:dyDescent="0.3">
      <c r="A461" s="5" t="str">
        <f t="shared" si="152"/>
        <v>09208</v>
      </c>
      <c r="B461" s="22">
        <v>9</v>
      </c>
      <c r="C461" s="23" t="s">
        <v>36</v>
      </c>
      <c r="D461" s="23">
        <v>9208</v>
      </c>
      <c r="E461" s="24" t="s">
        <v>416</v>
      </c>
      <c r="F461" s="25">
        <v>464.89991552420116</v>
      </c>
      <c r="G461" s="26">
        <v>11.151749436837562</v>
      </c>
      <c r="H461" s="26">
        <v>11.854777637588665</v>
      </c>
      <c r="I461" s="26">
        <f t="shared" si="153"/>
        <v>487.90644259862739</v>
      </c>
      <c r="J461" s="26">
        <v>220.3499803036363</v>
      </c>
      <c r="K461" s="26">
        <v>231.73094982772267</v>
      </c>
      <c r="L461" s="26">
        <f t="shared" si="154"/>
        <v>452.08093013135897</v>
      </c>
      <c r="M461" s="26">
        <v>175.53605718451416</v>
      </c>
      <c r="N461" s="26">
        <v>111.00876672529304</v>
      </c>
      <c r="O461" s="26">
        <v>10.395917202353354</v>
      </c>
      <c r="P461" s="26">
        <v>0</v>
      </c>
      <c r="Q461" s="26">
        <f t="shared" si="149"/>
        <v>296.94074111216054</v>
      </c>
      <c r="R461" s="27">
        <v>20.869092957087165</v>
      </c>
      <c r="S461" s="143">
        <f t="shared" si="155"/>
        <v>1257.7972067992341</v>
      </c>
      <c r="T461" s="140" t="str">
        <f t="shared" si="156"/>
        <v>09208</v>
      </c>
      <c r="U461" s="5" t="str">
        <f t="shared" si="150"/>
        <v>栃木県小山市</v>
      </c>
      <c r="V461" s="21">
        <f t="shared" si="157"/>
        <v>0.36961436470927633</v>
      </c>
      <c r="W461" s="21">
        <f t="shared" si="157"/>
        <v>8.8660949289399802E-3</v>
      </c>
      <c r="X461" s="21">
        <f t="shared" si="157"/>
        <v>9.4250309775738665E-3</v>
      </c>
      <c r="Y461" s="21">
        <f t="shared" si="158"/>
        <v>0.17518720753432865</v>
      </c>
      <c r="Z461" s="21">
        <f t="shared" si="158"/>
        <v>0.18423554176703691</v>
      </c>
      <c r="AA461" s="21">
        <f t="shared" si="159"/>
        <v>0.13955831372150018</v>
      </c>
      <c r="AB461" s="21">
        <f t="shared" si="159"/>
        <v>8.8256490096508808E-2</v>
      </c>
      <c r="AC461" s="21">
        <f t="shared" si="159"/>
        <v>8.2651775231782024E-3</v>
      </c>
      <c r="AD461" s="21">
        <f t="shared" si="151"/>
        <v>0</v>
      </c>
      <c r="AE461" s="21">
        <f t="shared" si="160"/>
        <v>1.6591778741657064E-2</v>
      </c>
      <c r="AF461" s="137">
        <f>VLOOKUP(T461,人口!$A$2:$E$1748,5,0)</f>
        <v>167505</v>
      </c>
      <c r="AG461" s="14">
        <f t="shared" si="161"/>
        <v>0</v>
      </c>
      <c r="AH461" s="14">
        <f t="shared" si="162"/>
        <v>0</v>
      </c>
      <c r="AI461" s="14">
        <f t="shared" si="163"/>
        <v>0</v>
      </c>
      <c r="AJ461" s="14">
        <f t="shared" si="164"/>
        <v>0</v>
      </c>
      <c r="AK461" s="14">
        <f t="shared" si="165"/>
        <v>1</v>
      </c>
      <c r="AL461" s="14">
        <f t="shared" si="166"/>
        <v>0</v>
      </c>
      <c r="AM461" s="14">
        <f t="shared" si="167"/>
        <v>0</v>
      </c>
      <c r="AN461" s="14">
        <f t="shared" si="168"/>
        <v>0</v>
      </c>
      <c r="AO461" s="5" t="str">
        <f t="shared" si="169"/>
        <v>10万～20万人未満の市町村平均</v>
      </c>
    </row>
    <row r="462" spans="1:41" s="5" customFormat="1" ht="18" customHeight="1" x14ac:dyDescent="0.3">
      <c r="A462" s="5" t="str">
        <f t="shared" si="152"/>
        <v>09209</v>
      </c>
      <c r="B462" s="22">
        <v>9</v>
      </c>
      <c r="C462" s="23" t="s">
        <v>36</v>
      </c>
      <c r="D462" s="23">
        <v>9209</v>
      </c>
      <c r="E462" s="24" t="s">
        <v>471</v>
      </c>
      <c r="F462" s="25">
        <v>299.87648627251497</v>
      </c>
      <c r="G462" s="26">
        <v>6.0786175208991633</v>
      </c>
      <c r="H462" s="26">
        <v>15.665241878242165</v>
      </c>
      <c r="I462" s="26">
        <f t="shared" si="153"/>
        <v>321.62034567165631</v>
      </c>
      <c r="J462" s="26">
        <v>83.163636319177598</v>
      </c>
      <c r="K462" s="26">
        <v>99.7993204731128</v>
      </c>
      <c r="L462" s="26">
        <f t="shared" si="154"/>
        <v>182.96295679229041</v>
      </c>
      <c r="M462" s="26">
        <v>94.404448689557995</v>
      </c>
      <c r="N462" s="26">
        <v>75.005013196974403</v>
      </c>
      <c r="O462" s="26">
        <v>4.9895809885268969</v>
      </c>
      <c r="P462" s="26">
        <v>0</v>
      </c>
      <c r="Q462" s="26">
        <f t="shared" si="149"/>
        <v>174.39904287505931</v>
      </c>
      <c r="R462" s="27">
        <v>13.334107837353583</v>
      </c>
      <c r="S462" s="143">
        <f t="shared" si="155"/>
        <v>692.31645317635969</v>
      </c>
      <c r="T462" s="140" t="str">
        <f t="shared" si="156"/>
        <v>09209</v>
      </c>
      <c r="U462" s="5" t="str">
        <f t="shared" si="150"/>
        <v>栃木県真岡市</v>
      </c>
      <c r="V462" s="21">
        <f t="shared" si="157"/>
        <v>0.4331494432880752</v>
      </c>
      <c r="W462" s="21">
        <f t="shared" si="157"/>
        <v>8.7801141992370144E-3</v>
      </c>
      <c r="X462" s="21">
        <f t="shared" si="157"/>
        <v>2.2627285262931091E-2</v>
      </c>
      <c r="Y462" s="21">
        <f t="shared" si="158"/>
        <v>0.12012373234468345</v>
      </c>
      <c r="Z462" s="21">
        <f t="shared" si="158"/>
        <v>0.1441527498230496</v>
      </c>
      <c r="AA462" s="21">
        <f t="shared" si="159"/>
        <v>0.13636025585760497</v>
      </c>
      <c r="AB462" s="21">
        <f t="shared" si="159"/>
        <v>0.10833920362985759</v>
      </c>
      <c r="AC462" s="21">
        <f t="shared" si="159"/>
        <v>7.2070813363377603E-3</v>
      </c>
      <c r="AD462" s="21">
        <f t="shared" si="151"/>
        <v>0</v>
      </c>
      <c r="AE462" s="21">
        <f t="shared" si="160"/>
        <v>1.9260134258223201E-2</v>
      </c>
      <c r="AF462" s="137">
        <f>VLOOKUP(T462,人口!$A$2:$E$1748,5,0)</f>
        <v>80395</v>
      </c>
      <c r="AG462" s="14">
        <f t="shared" si="161"/>
        <v>0</v>
      </c>
      <c r="AH462" s="14">
        <f t="shared" si="162"/>
        <v>0</v>
      </c>
      <c r="AI462" s="14">
        <f t="shared" si="163"/>
        <v>0</v>
      </c>
      <c r="AJ462" s="14">
        <f t="shared" si="164"/>
        <v>1</v>
      </c>
      <c r="AK462" s="14">
        <f t="shared" si="165"/>
        <v>0</v>
      </c>
      <c r="AL462" s="14">
        <f t="shared" si="166"/>
        <v>0</v>
      </c>
      <c r="AM462" s="14">
        <f t="shared" si="167"/>
        <v>0</v>
      </c>
      <c r="AN462" s="14">
        <f t="shared" si="168"/>
        <v>0</v>
      </c>
      <c r="AO462" s="5" t="str">
        <f t="shared" si="169"/>
        <v>3万～10万人未満の市町村平均</v>
      </c>
    </row>
    <row r="463" spans="1:41" s="5" customFormat="1" ht="18" customHeight="1" x14ac:dyDescent="0.3">
      <c r="A463" s="5" t="str">
        <f t="shared" si="152"/>
        <v>09210</v>
      </c>
      <c r="B463" s="22">
        <v>9</v>
      </c>
      <c r="C463" s="23" t="s">
        <v>36</v>
      </c>
      <c r="D463" s="23">
        <v>9210</v>
      </c>
      <c r="E463" s="24" t="s">
        <v>524</v>
      </c>
      <c r="F463" s="25">
        <v>320.28609543375984</v>
      </c>
      <c r="G463" s="26">
        <v>5.6284341932235487</v>
      </c>
      <c r="H463" s="26">
        <v>25.403094937689996</v>
      </c>
      <c r="I463" s="26">
        <f t="shared" si="153"/>
        <v>351.31762456467339</v>
      </c>
      <c r="J463" s="26">
        <v>87.544813354404795</v>
      </c>
      <c r="K463" s="26">
        <v>91.528202639728619</v>
      </c>
      <c r="L463" s="26">
        <f t="shared" si="154"/>
        <v>179.07301599413341</v>
      </c>
      <c r="M463" s="26">
        <v>82.885616157080065</v>
      </c>
      <c r="N463" s="26">
        <v>69.616238113222295</v>
      </c>
      <c r="O463" s="26">
        <v>4.400041467287803</v>
      </c>
      <c r="P463" s="26">
        <v>0</v>
      </c>
      <c r="Q463" s="26">
        <f t="shared" si="149"/>
        <v>156.90189573759017</v>
      </c>
      <c r="R463" s="27">
        <v>9.8347432363668599</v>
      </c>
      <c r="S463" s="143">
        <f t="shared" si="155"/>
        <v>697.12727953276385</v>
      </c>
      <c r="T463" s="140" t="str">
        <f t="shared" si="156"/>
        <v>09210</v>
      </c>
      <c r="U463" s="5" t="str">
        <f t="shared" si="150"/>
        <v>栃木県大田原市</v>
      </c>
      <c r="V463" s="21">
        <f t="shared" si="157"/>
        <v>0.45943704232665439</v>
      </c>
      <c r="W463" s="21">
        <f t="shared" si="157"/>
        <v>8.0737540453099162E-3</v>
      </c>
      <c r="X463" s="21">
        <f t="shared" si="157"/>
        <v>3.6439679931498208E-2</v>
      </c>
      <c r="Y463" s="21">
        <f t="shared" si="158"/>
        <v>0.12557938259578655</v>
      </c>
      <c r="Z463" s="21">
        <f t="shared" si="158"/>
        <v>0.13129338834806986</v>
      </c>
      <c r="AA463" s="21">
        <f t="shared" si="159"/>
        <v>0.11889595858683447</v>
      </c>
      <c r="AB463" s="21">
        <f t="shared" si="159"/>
        <v>9.9861589349768728E-2</v>
      </c>
      <c r="AC463" s="21">
        <f t="shared" si="159"/>
        <v>6.311675925573944E-3</v>
      </c>
      <c r="AD463" s="21">
        <f t="shared" si="151"/>
        <v>0</v>
      </c>
      <c r="AE463" s="21">
        <f t="shared" si="160"/>
        <v>1.4107528890503908E-2</v>
      </c>
      <c r="AF463" s="137">
        <f>VLOOKUP(T463,人口!$A$2:$E$1748,5,0)</f>
        <v>70896</v>
      </c>
      <c r="AG463" s="14">
        <f t="shared" si="161"/>
        <v>0</v>
      </c>
      <c r="AH463" s="14">
        <f t="shared" si="162"/>
        <v>0</v>
      </c>
      <c r="AI463" s="14">
        <f t="shared" si="163"/>
        <v>0</v>
      </c>
      <c r="AJ463" s="14">
        <f t="shared" si="164"/>
        <v>1</v>
      </c>
      <c r="AK463" s="14">
        <f t="shared" si="165"/>
        <v>0</v>
      </c>
      <c r="AL463" s="14">
        <f t="shared" si="166"/>
        <v>0</v>
      </c>
      <c r="AM463" s="14">
        <f t="shared" si="167"/>
        <v>0</v>
      </c>
      <c r="AN463" s="14">
        <f t="shared" si="168"/>
        <v>0</v>
      </c>
      <c r="AO463" s="5" t="str">
        <f t="shared" si="169"/>
        <v>3万～10万人未満の市町村平均</v>
      </c>
    </row>
    <row r="464" spans="1:41" s="5" customFormat="1" ht="18" customHeight="1" x14ac:dyDescent="0.3">
      <c r="A464" s="5" t="str">
        <f t="shared" si="152"/>
        <v>09211</v>
      </c>
      <c r="B464" s="22">
        <v>9</v>
      </c>
      <c r="C464" s="23" t="s">
        <v>36</v>
      </c>
      <c r="D464" s="23">
        <v>9211</v>
      </c>
      <c r="E464" s="24" t="s">
        <v>578</v>
      </c>
      <c r="F464" s="25">
        <v>26.791015690847502</v>
      </c>
      <c r="G464" s="26">
        <v>2.5091436232884519</v>
      </c>
      <c r="H464" s="26">
        <v>9.6108375847593823</v>
      </c>
      <c r="I464" s="26">
        <f t="shared" si="153"/>
        <v>38.910996898895334</v>
      </c>
      <c r="J464" s="26">
        <v>39.958066562974956</v>
      </c>
      <c r="K464" s="26">
        <v>41.577760405730118</v>
      </c>
      <c r="L464" s="26">
        <f t="shared" si="154"/>
        <v>81.535826968705067</v>
      </c>
      <c r="M464" s="26">
        <v>37.394424695044435</v>
      </c>
      <c r="N464" s="26">
        <v>28.598999194484303</v>
      </c>
      <c r="O464" s="26">
        <v>1.98919161966883</v>
      </c>
      <c r="P464" s="26">
        <v>0</v>
      </c>
      <c r="Q464" s="26">
        <f t="shared" si="149"/>
        <v>67.982615509197572</v>
      </c>
      <c r="R464" s="27">
        <v>4.1096061413735514</v>
      </c>
      <c r="S464" s="143">
        <f t="shared" si="155"/>
        <v>192.53904551817152</v>
      </c>
      <c r="T464" s="140" t="str">
        <f t="shared" si="156"/>
        <v>09211</v>
      </c>
      <c r="U464" s="5" t="str">
        <f t="shared" si="150"/>
        <v>栃木県矢板市</v>
      </c>
      <c r="V464" s="21">
        <f t="shared" si="157"/>
        <v>0.13914588398808184</v>
      </c>
      <c r="W464" s="21">
        <f t="shared" si="157"/>
        <v>1.3031869024465705E-2</v>
      </c>
      <c r="X464" s="21">
        <f t="shared" si="157"/>
        <v>4.9916304295028448E-2</v>
      </c>
      <c r="Y464" s="21">
        <f t="shared" si="158"/>
        <v>0.20753227718272749</v>
      </c>
      <c r="Z464" s="21">
        <f t="shared" si="158"/>
        <v>0.21594456487427677</v>
      </c>
      <c r="AA464" s="21">
        <f t="shared" si="159"/>
        <v>0.19421735780608307</v>
      </c>
      <c r="AB464" s="21">
        <f t="shared" si="159"/>
        <v>0.14853610143084031</v>
      </c>
      <c r="AC464" s="21">
        <f t="shared" si="159"/>
        <v>1.0331367408181595E-2</v>
      </c>
      <c r="AD464" s="21">
        <f t="shared" si="151"/>
        <v>0</v>
      </c>
      <c r="AE464" s="21">
        <f t="shared" si="160"/>
        <v>2.1344273990314831E-2</v>
      </c>
      <c r="AF464" s="137">
        <f>VLOOKUP(T464,人口!$A$2:$E$1748,5,0)</f>
        <v>32051</v>
      </c>
      <c r="AG464" s="14">
        <f t="shared" si="161"/>
        <v>0</v>
      </c>
      <c r="AH464" s="14">
        <f t="shared" si="162"/>
        <v>0</v>
      </c>
      <c r="AI464" s="14">
        <f t="shared" si="163"/>
        <v>0</v>
      </c>
      <c r="AJ464" s="14">
        <f t="shared" si="164"/>
        <v>1</v>
      </c>
      <c r="AK464" s="14">
        <f t="shared" si="165"/>
        <v>0</v>
      </c>
      <c r="AL464" s="14">
        <f t="shared" si="166"/>
        <v>0</v>
      </c>
      <c r="AM464" s="14">
        <f t="shared" si="167"/>
        <v>0</v>
      </c>
      <c r="AN464" s="14">
        <f t="shared" si="168"/>
        <v>0</v>
      </c>
      <c r="AO464" s="5" t="str">
        <f t="shared" si="169"/>
        <v>3万～10万人未満の市町村平均</v>
      </c>
    </row>
    <row r="465" spans="1:41" s="5" customFormat="1" ht="18" customHeight="1" x14ac:dyDescent="0.3">
      <c r="A465" s="5" t="str">
        <f t="shared" si="152"/>
        <v>09213</v>
      </c>
      <c r="B465" s="22">
        <v>9</v>
      </c>
      <c r="C465" s="23" t="s">
        <v>36</v>
      </c>
      <c r="D465" s="23">
        <v>9213</v>
      </c>
      <c r="E465" s="24" t="s">
        <v>629</v>
      </c>
      <c r="F465" s="25">
        <v>177.92933219160074</v>
      </c>
      <c r="G465" s="26">
        <v>8.2929710463695745</v>
      </c>
      <c r="H465" s="26">
        <v>19.983768017649464</v>
      </c>
      <c r="I465" s="26">
        <f t="shared" si="153"/>
        <v>206.20607125561978</v>
      </c>
      <c r="J465" s="26">
        <v>151.77058559768125</v>
      </c>
      <c r="K465" s="26">
        <v>157.97644629273364</v>
      </c>
      <c r="L465" s="26">
        <f t="shared" si="154"/>
        <v>309.74703189041486</v>
      </c>
      <c r="M465" s="26">
        <v>139.89723181008921</v>
      </c>
      <c r="N465" s="26">
        <v>100.69311156496761</v>
      </c>
      <c r="O465" s="26">
        <v>7.2898339915466428</v>
      </c>
      <c r="P465" s="26">
        <v>0</v>
      </c>
      <c r="Q465" s="26">
        <f t="shared" si="149"/>
        <v>247.88017736660345</v>
      </c>
      <c r="R465" s="27">
        <v>21.948648662851571</v>
      </c>
      <c r="S465" s="143">
        <f t="shared" si="155"/>
        <v>785.78192917548972</v>
      </c>
      <c r="T465" s="140" t="str">
        <f t="shared" si="156"/>
        <v>09213</v>
      </c>
      <c r="U465" s="5" t="str">
        <f t="shared" si="150"/>
        <v>栃木県那須塩原市</v>
      </c>
      <c r="V465" s="21">
        <f t="shared" si="157"/>
        <v>0.22643601944155112</v>
      </c>
      <c r="W465" s="21">
        <f t="shared" si="157"/>
        <v>1.0553781829866304E-2</v>
      </c>
      <c r="X465" s="21">
        <f t="shared" si="157"/>
        <v>2.5431697110441517E-2</v>
      </c>
      <c r="Y465" s="21">
        <f t="shared" si="158"/>
        <v>0.19314593523031517</v>
      </c>
      <c r="Z465" s="21">
        <f t="shared" si="158"/>
        <v>0.20104362346242319</v>
      </c>
      <c r="AA465" s="21">
        <f t="shared" si="159"/>
        <v>0.17803569491204954</v>
      </c>
      <c r="AB465" s="21">
        <f t="shared" si="159"/>
        <v>0.12814383714655225</v>
      </c>
      <c r="AC465" s="21">
        <f t="shared" si="159"/>
        <v>9.2771718474052543E-3</v>
      </c>
      <c r="AD465" s="21">
        <f t="shared" si="151"/>
        <v>0</v>
      </c>
      <c r="AE465" s="21">
        <f t="shared" si="160"/>
        <v>2.7932239019395611E-2</v>
      </c>
      <c r="AF465" s="137">
        <f>VLOOKUP(T465,人口!$A$2:$E$1748,5,0)</f>
        <v>117458</v>
      </c>
      <c r="AG465" s="14">
        <f t="shared" si="161"/>
        <v>0</v>
      </c>
      <c r="AH465" s="14">
        <f t="shared" si="162"/>
        <v>0</v>
      </c>
      <c r="AI465" s="14">
        <f t="shared" si="163"/>
        <v>0</v>
      </c>
      <c r="AJ465" s="14">
        <f t="shared" si="164"/>
        <v>0</v>
      </c>
      <c r="AK465" s="14">
        <f t="shared" si="165"/>
        <v>1</v>
      </c>
      <c r="AL465" s="14">
        <f t="shared" si="166"/>
        <v>0</v>
      </c>
      <c r="AM465" s="14">
        <f t="shared" si="167"/>
        <v>0</v>
      </c>
      <c r="AN465" s="14">
        <f t="shared" si="168"/>
        <v>0</v>
      </c>
      <c r="AO465" s="5" t="str">
        <f t="shared" si="169"/>
        <v>10万～20万人未満の市町村平均</v>
      </c>
    </row>
    <row r="466" spans="1:41" s="5" customFormat="1" ht="18" customHeight="1" x14ac:dyDescent="0.3">
      <c r="A466" s="5" t="str">
        <f t="shared" si="152"/>
        <v>09214</v>
      </c>
      <c r="B466" s="22">
        <v>9</v>
      </c>
      <c r="C466" s="23" t="s">
        <v>36</v>
      </c>
      <c r="D466" s="23">
        <v>9214</v>
      </c>
      <c r="E466" s="24" t="s">
        <v>682</v>
      </c>
      <c r="F466" s="25">
        <v>116.25183183703224</v>
      </c>
      <c r="G466" s="26">
        <v>2.3697467553279821</v>
      </c>
      <c r="H466" s="26">
        <v>11.558408196648948</v>
      </c>
      <c r="I466" s="26">
        <f t="shared" si="153"/>
        <v>130.17998678900918</v>
      </c>
      <c r="J466" s="26">
        <v>46.055499831229135</v>
      </c>
      <c r="K466" s="26">
        <v>55.434897957746735</v>
      </c>
      <c r="L466" s="26">
        <f t="shared" si="154"/>
        <v>101.49039778897587</v>
      </c>
      <c r="M466" s="26">
        <v>49.611995307079894</v>
      </c>
      <c r="N466" s="26">
        <v>35.07515210763637</v>
      </c>
      <c r="O466" s="26">
        <v>2.7411508616240745</v>
      </c>
      <c r="P466" s="26">
        <v>0</v>
      </c>
      <c r="Q466" s="26">
        <f t="shared" si="149"/>
        <v>87.428298276340342</v>
      </c>
      <c r="R466" s="27">
        <v>5.1201666231585206</v>
      </c>
      <c r="S466" s="143">
        <f t="shared" si="155"/>
        <v>324.2188494774839</v>
      </c>
      <c r="T466" s="140" t="str">
        <f t="shared" si="156"/>
        <v>09214</v>
      </c>
      <c r="U466" s="5" t="str">
        <f t="shared" si="150"/>
        <v>栃木県さくら市</v>
      </c>
      <c r="V466" s="21">
        <f t="shared" si="157"/>
        <v>0.35855975685678204</v>
      </c>
      <c r="W466" s="21">
        <f t="shared" si="157"/>
        <v>7.3090961834794688E-3</v>
      </c>
      <c r="X466" s="21">
        <f t="shared" si="157"/>
        <v>3.5650019162293177E-2</v>
      </c>
      <c r="Y466" s="21">
        <f t="shared" si="158"/>
        <v>0.14205065469035155</v>
      </c>
      <c r="Z466" s="21">
        <f t="shared" si="158"/>
        <v>0.17097987377071527</v>
      </c>
      <c r="AA466" s="21">
        <f t="shared" si="159"/>
        <v>0.15302008315381832</v>
      </c>
      <c r="AB466" s="21">
        <f t="shared" si="159"/>
        <v>0.10818356848827274</v>
      </c>
      <c r="AC466" s="21">
        <f t="shared" si="159"/>
        <v>8.4546313887726016E-3</v>
      </c>
      <c r="AD466" s="21">
        <f t="shared" si="151"/>
        <v>0</v>
      </c>
      <c r="AE466" s="21">
        <f t="shared" si="160"/>
        <v>1.5792316305514809E-2</v>
      </c>
      <c r="AF466" s="137">
        <f>VLOOKUP(T466,人口!$A$2:$E$1748,5,0)</f>
        <v>44167</v>
      </c>
      <c r="AG466" s="14">
        <f t="shared" si="161"/>
        <v>0</v>
      </c>
      <c r="AH466" s="14">
        <f t="shared" si="162"/>
        <v>0</v>
      </c>
      <c r="AI466" s="14">
        <f t="shared" si="163"/>
        <v>0</v>
      </c>
      <c r="AJ466" s="14">
        <f t="shared" si="164"/>
        <v>1</v>
      </c>
      <c r="AK466" s="14">
        <f t="shared" si="165"/>
        <v>0</v>
      </c>
      <c r="AL466" s="14">
        <f t="shared" si="166"/>
        <v>0</v>
      </c>
      <c r="AM466" s="14">
        <f t="shared" si="167"/>
        <v>0</v>
      </c>
      <c r="AN466" s="14">
        <f t="shared" si="168"/>
        <v>0</v>
      </c>
      <c r="AO466" s="5" t="str">
        <f t="shared" si="169"/>
        <v>3万～10万人未満の市町村平均</v>
      </c>
    </row>
    <row r="467" spans="1:41" s="5" customFormat="1" ht="18" customHeight="1" x14ac:dyDescent="0.3">
      <c r="A467" s="5" t="str">
        <f t="shared" si="152"/>
        <v>09215</v>
      </c>
      <c r="B467" s="22">
        <v>9</v>
      </c>
      <c r="C467" s="23" t="s">
        <v>36</v>
      </c>
      <c r="D467" s="23">
        <v>9215</v>
      </c>
      <c r="E467" s="24" t="s">
        <v>735</v>
      </c>
      <c r="F467" s="25">
        <v>32.478728725365848</v>
      </c>
      <c r="G467" s="26">
        <v>2.0361083500455468</v>
      </c>
      <c r="H467" s="26">
        <v>8.6370522788145987</v>
      </c>
      <c r="I467" s="26">
        <f t="shared" si="153"/>
        <v>43.151889354225993</v>
      </c>
      <c r="J467" s="26">
        <v>23.236377393482531</v>
      </c>
      <c r="K467" s="26">
        <v>33.458988564672282</v>
      </c>
      <c r="L467" s="26">
        <f t="shared" si="154"/>
        <v>56.69536595815481</v>
      </c>
      <c r="M467" s="26">
        <v>30.448427020354131</v>
      </c>
      <c r="N467" s="26">
        <v>28.276634970724132</v>
      </c>
      <c r="O467" s="26">
        <v>1.6201010277319003</v>
      </c>
      <c r="P467" s="26">
        <v>0</v>
      </c>
      <c r="Q467" s="26">
        <f t="shared" si="149"/>
        <v>60.345163018810162</v>
      </c>
      <c r="R467" s="27">
        <v>2.381279958334213</v>
      </c>
      <c r="S467" s="143">
        <f t="shared" si="155"/>
        <v>162.57369828952517</v>
      </c>
      <c r="T467" s="140" t="str">
        <f t="shared" si="156"/>
        <v>09215</v>
      </c>
      <c r="U467" s="5" t="str">
        <f t="shared" si="150"/>
        <v>栃木県那須烏山市</v>
      </c>
      <c r="V467" s="21">
        <f t="shared" si="157"/>
        <v>0.1997784947201296</v>
      </c>
      <c r="W467" s="21">
        <f t="shared" si="157"/>
        <v>1.2524217456254644E-2</v>
      </c>
      <c r="X467" s="21">
        <f t="shared" si="157"/>
        <v>5.312699636956647E-2</v>
      </c>
      <c r="Y467" s="21">
        <f t="shared" si="158"/>
        <v>0.14292826968911784</v>
      </c>
      <c r="Z467" s="21">
        <f t="shared" si="158"/>
        <v>0.20580812835472101</v>
      </c>
      <c r="AA467" s="21">
        <f t="shared" si="159"/>
        <v>0.18728999426542517</v>
      </c>
      <c r="AB467" s="21">
        <f t="shared" si="159"/>
        <v>0.17393117870989611</v>
      </c>
      <c r="AC467" s="21">
        <f t="shared" si="159"/>
        <v>9.9653329214833119E-3</v>
      </c>
      <c r="AD467" s="21">
        <f t="shared" si="151"/>
        <v>0</v>
      </c>
      <c r="AE467" s="21">
        <f t="shared" si="160"/>
        <v>1.4647387513405925E-2</v>
      </c>
      <c r="AF467" s="137">
        <f>VLOOKUP(T467,人口!$A$2:$E$1748,5,0)</f>
        <v>26104</v>
      </c>
      <c r="AG467" s="14">
        <f t="shared" si="161"/>
        <v>0</v>
      </c>
      <c r="AH467" s="14">
        <f t="shared" si="162"/>
        <v>0</v>
      </c>
      <c r="AI467" s="14">
        <f t="shared" si="163"/>
        <v>1</v>
      </c>
      <c r="AJ467" s="14">
        <f t="shared" si="164"/>
        <v>0</v>
      </c>
      <c r="AK467" s="14">
        <f t="shared" si="165"/>
        <v>0</v>
      </c>
      <c r="AL467" s="14">
        <f t="shared" si="166"/>
        <v>0</v>
      </c>
      <c r="AM467" s="14">
        <f t="shared" si="167"/>
        <v>0</v>
      </c>
      <c r="AN467" s="14">
        <f t="shared" si="168"/>
        <v>0</v>
      </c>
      <c r="AO467" s="5" t="str">
        <f t="shared" si="169"/>
        <v>1万～3万人未満の市町村平均</v>
      </c>
    </row>
    <row r="468" spans="1:41" s="5" customFormat="1" ht="18" customHeight="1" x14ac:dyDescent="0.3">
      <c r="A468" s="5" t="str">
        <f t="shared" si="152"/>
        <v>09216</v>
      </c>
      <c r="B468" s="22">
        <v>9</v>
      </c>
      <c r="C468" s="23" t="s">
        <v>36</v>
      </c>
      <c r="D468" s="23">
        <v>9216</v>
      </c>
      <c r="E468" s="24" t="s">
        <v>789</v>
      </c>
      <c r="F468" s="25">
        <v>83.221397157101933</v>
      </c>
      <c r="G468" s="26">
        <v>3.2906801616897727</v>
      </c>
      <c r="H468" s="26">
        <v>6.0967427850455982</v>
      </c>
      <c r="I468" s="26">
        <f t="shared" si="153"/>
        <v>92.608820103837303</v>
      </c>
      <c r="J468" s="26">
        <v>72.433098495251912</v>
      </c>
      <c r="K468" s="26">
        <v>77.201331611372467</v>
      </c>
      <c r="L468" s="26">
        <f t="shared" si="154"/>
        <v>149.63443010662439</v>
      </c>
      <c r="M468" s="26">
        <v>62.026931572566674</v>
      </c>
      <c r="N468" s="26">
        <v>39.896181245064575</v>
      </c>
      <c r="O468" s="26">
        <v>3.7395635659269812</v>
      </c>
      <c r="P468" s="26">
        <v>0</v>
      </c>
      <c r="Q468" s="26">
        <f t="shared" si="149"/>
        <v>105.66267638355824</v>
      </c>
      <c r="R468" s="27">
        <v>4.3486260123537317</v>
      </c>
      <c r="S468" s="143">
        <f t="shared" si="155"/>
        <v>352.25455260637369</v>
      </c>
      <c r="T468" s="140" t="str">
        <f t="shared" si="156"/>
        <v>09216</v>
      </c>
      <c r="U468" s="5" t="str">
        <f t="shared" si="150"/>
        <v>栃木県下野市</v>
      </c>
      <c r="V468" s="21">
        <f t="shared" si="157"/>
        <v>0.23625357441468628</v>
      </c>
      <c r="W468" s="21">
        <f t="shared" si="157"/>
        <v>9.3417675863708086E-3</v>
      </c>
      <c r="X468" s="21">
        <f t="shared" si="157"/>
        <v>1.7307775697815875E-2</v>
      </c>
      <c r="Y468" s="21">
        <f t="shared" si="158"/>
        <v>0.20562714650331906</v>
      </c>
      <c r="Z468" s="21">
        <f t="shared" si="158"/>
        <v>0.21916347436860803</v>
      </c>
      <c r="AA468" s="21">
        <f t="shared" si="159"/>
        <v>0.17608553562650067</v>
      </c>
      <c r="AB468" s="21">
        <f t="shared" si="159"/>
        <v>0.11325951914565176</v>
      </c>
      <c r="AC468" s="21">
        <f t="shared" si="159"/>
        <v>1.061608299525869E-2</v>
      </c>
      <c r="AD468" s="21">
        <f t="shared" si="151"/>
        <v>0</v>
      </c>
      <c r="AE468" s="21">
        <f t="shared" si="160"/>
        <v>1.2345123661788688E-2</v>
      </c>
      <c r="AF468" s="137">
        <f>VLOOKUP(T468,人口!$A$2:$E$1748,5,0)</f>
        <v>60254</v>
      </c>
      <c r="AG468" s="14">
        <f t="shared" si="161"/>
        <v>0</v>
      </c>
      <c r="AH468" s="14">
        <f t="shared" si="162"/>
        <v>0</v>
      </c>
      <c r="AI468" s="14">
        <f t="shared" si="163"/>
        <v>0</v>
      </c>
      <c r="AJ468" s="14">
        <f t="shared" si="164"/>
        <v>1</v>
      </c>
      <c r="AK468" s="14">
        <f t="shared" si="165"/>
        <v>0</v>
      </c>
      <c r="AL468" s="14">
        <f t="shared" si="166"/>
        <v>0</v>
      </c>
      <c r="AM468" s="14">
        <f t="shared" si="167"/>
        <v>0</v>
      </c>
      <c r="AN468" s="14">
        <f t="shared" si="168"/>
        <v>0</v>
      </c>
      <c r="AO468" s="5" t="str">
        <f t="shared" si="169"/>
        <v>3万～10万人未満の市町村平均</v>
      </c>
    </row>
    <row r="469" spans="1:41" s="5" customFormat="1" ht="18" customHeight="1" x14ac:dyDescent="0.3">
      <c r="A469" s="5" t="str">
        <f t="shared" si="152"/>
        <v>09301</v>
      </c>
      <c r="B469" s="22">
        <v>9</v>
      </c>
      <c r="C469" s="23" t="s">
        <v>36</v>
      </c>
      <c r="D469" s="23">
        <v>9301</v>
      </c>
      <c r="E469" s="24" t="s">
        <v>840</v>
      </c>
      <c r="F469" s="25">
        <v>170.05870999682446</v>
      </c>
      <c r="G469" s="26">
        <v>2.6988147714969597</v>
      </c>
      <c r="H469" s="26">
        <v>3.7257872575278661</v>
      </c>
      <c r="I469" s="26">
        <f t="shared" si="153"/>
        <v>176.48331202584927</v>
      </c>
      <c r="J469" s="26">
        <v>33.742542269512498</v>
      </c>
      <c r="K469" s="26">
        <v>37.930978214418367</v>
      </c>
      <c r="L469" s="26">
        <f t="shared" si="154"/>
        <v>71.673520483930872</v>
      </c>
      <c r="M469" s="26">
        <v>37.677739907256822</v>
      </c>
      <c r="N469" s="26">
        <v>29.522789208841804</v>
      </c>
      <c r="O469" s="26">
        <v>1.9391685799679448</v>
      </c>
      <c r="P469" s="26">
        <v>0</v>
      </c>
      <c r="Q469" s="26">
        <f t="shared" si="149"/>
        <v>69.139697696066563</v>
      </c>
      <c r="R469" s="27">
        <v>0</v>
      </c>
      <c r="S469" s="143">
        <f t="shared" si="155"/>
        <v>317.29653020584669</v>
      </c>
      <c r="T469" s="140" t="str">
        <f t="shared" si="156"/>
        <v>09301</v>
      </c>
      <c r="U469" s="5" t="str">
        <f t="shared" si="150"/>
        <v>栃木県上三川町</v>
      </c>
      <c r="V469" s="21">
        <f t="shared" si="157"/>
        <v>0.53596145500393144</v>
      </c>
      <c r="W469" s="21">
        <f t="shared" si="157"/>
        <v>8.5056548514605528E-3</v>
      </c>
      <c r="X469" s="21">
        <f t="shared" si="157"/>
        <v>1.1742288058147862E-2</v>
      </c>
      <c r="Y469" s="21">
        <f t="shared" si="158"/>
        <v>0.10634387412816006</v>
      </c>
      <c r="Z469" s="21">
        <f t="shared" si="158"/>
        <v>0.11954425782661593</v>
      </c>
      <c r="AA469" s="21">
        <f t="shared" si="159"/>
        <v>0.11874614538902559</v>
      </c>
      <c r="AB469" s="21">
        <f t="shared" si="159"/>
        <v>9.3044790592852811E-2</v>
      </c>
      <c r="AC469" s="21">
        <f t="shared" si="159"/>
        <v>6.1115341498058796E-3</v>
      </c>
      <c r="AD469" s="21">
        <f t="shared" si="151"/>
        <v>0</v>
      </c>
      <c r="AE469" s="21">
        <f t="shared" si="160"/>
        <v>0</v>
      </c>
      <c r="AF469" s="137">
        <f>VLOOKUP(T469,人口!$A$2:$E$1748,5,0)</f>
        <v>31245</v>
      </c>
      <c r="AG469" s="14">
        <f t="shared" si="161"/>
        <v>0</v>
      </c>
      <c r="AH469" s="14">
        <f t="shared" si="162"/>
        <v>0</v>
      </c>
      <c r="AI469" s="14">
        <f t="shared" si="163"/>
        <v>0</v>
      </c>
      <c r="AJ469" s="14">
        <f t="shared" si="164"/>
        <v>1</v>
      </c>
      <c r="AK469" s="14">
        <f t="shared" si="165"/>
        <v>0</v>
      </c>
      <c r="AL469" s="14">
        <f t="shared" si="166"/>
        <v>0</v>
      </c>
      <c r="AM469" s="14">
        <f t="shared" si="167"/>
        <v>0</v>
      </c>
      <c r="AN469" s="14">
        <f t="shared" si="168"/>
        <v>0</v>
      </c>
      <c r="AO469" s="5" t="str">
        <f t="shared" si="169"/>
        <v>3万～10万人未満の市町村平均</v>
      </c>
    </row>
    <row r="470" spans="1:41" s="5" customFormat="1" ht="18" customHeight="1" x14ac:dyDescent="0.3">
      <c r="A470" s="5" t="str">
        <f t="shared" si="152"/>
        <v>09342</v>
      </c>
      <c r="B470" s="22">
        <v>9</v>
      </c>
      <c r="C470" s="23" t="s">
        <v>36</v>
      </c>
      <c r="D470" s="23">
        <v>9342</v>
      </c>
      <c r="E470" s="24" t="s">
        <v>892</v>
      </c>
      <c r="F470" s="25">
        <v>9.1207831416324137</v>
      </c>
      <c r="G470" s="26">
        <v>1.3276980374595542</v>
      </c>
      <c r="H470" s="26">
        <v>2.8366789347087162</v>
      </c>
      <c r="I470" s="26">
        <f t="shared" si="153"/>
        <v>13.285160113800684</v>
      </c>
      <c r="J470" s="26">
        <v>18.091545061908473</v>
      </c>
      <c r="K470" s="26">
        <v>27.803143599556932</v>
      </c>
      <c r="L470" s="26">
        <f t="shared" si="154"/>
        <v>45.894688661465409</v>
      </c>
      <c r="M470" s="26">
        <v>26.599796778053229</v>
      </c>
      <c r="N470" s="26">
        <v>22.392285035519841</v>
      </c>
      <c r="O470" s="26">
        <v>1.4199468056036679</v>
      </c>
      <c r="P470" s="26">
        <v>0</v>
      </c>
      <c r="Q470" s="26">
        <f t="shared" si="149"/>
        <v>50.412028619176731</v>
      </c>
      <c r="R470" s="27">
        <v>2.9011509134089319</v>
      </c>
      <c r="S470" s="143">
        <f t="shared" si="155"/>
        <v>112.49302830785176</v>
      </c>
      <c r="T470" s="140" t="str">
        <f t="shared" si="156"/>
        <v>09342</v>
      </c>
      <c r="U470" s="5" t="str">
        <f t="shared" si="150"/>
        <v>栃木県益子町</v>
      </c>
      <c r="V470" s="21">
        <f t="shared" si="157"/>
        <v>8.1078652418105482E-2</v>
      </c>
      <c r="W470" s="21">
        <f t="shared" si="157"/>
        <v>1.1802491740431562E-2</v>
      </c>
      <c r="X470" s="21">
        <f t="shared" si="157"/>
        <v>2.5216486544799705E-2</v>
      </c>
      <c r="Y470" s="21">
        <f t="shared" si="158"/>
        <v>0.16082370022432513</v>
      </c>
      <c r="Z470" s="21">
        <f t="shared" si="158"/>
        <v>0.24715437052214492</v>
      </c>
      <c r="AA470" s="21">
        <f t="shared" si="159"/>
        <v>0.23645729142662456</v>
      </c>
      <c r="AB470" s="21">
        <f t="shared" si="159"/>
        <v>0.19905486919811999</v>
      </c>
      <c r="AC470" s="21">
        <f t="shared" si="159"/>
        <v>1.2622531608961573E-2</v>
      </c>
      <c r="AD470" s="21">
        <f t="shared" si="151"/>
        <v>0</v>
      </c>
      <c r="AE470" s="21">
        <f t="shared" si="160"/>
        <v>2.5789606316487065E-2</v>
      </c>
      <c r="AF470" s="137">
        <f>VLOOKUP(T470,人口!$A$2:$E$1748,5,0)</f>
        <v>22879</v>
      </c>
      <c r="AG470" s="14">
        <f t="shared" si="161"/>
        <v>0</v>
      </c>
      <c r="AH470" s="14">
        <f t="shared" si="162"/>
        <v>0</v>
      </c>
      <c r="AI470" s="14">
        <f t="shared" si="163"/>
        <v>1</v>
      </c>
      <c r="AJ470" s="14">
        <f t="shared" si="164"/>
        <v>0</v>
      </c>
      <c r="AK470" s="14">
        <f t="shared" si="165"/>
        <v>0</v>
      </c>
      <c r="AL470" s="14">
        <f t="shared" si="166"/>
        <v>0</v>
      </c>
      <c r="AM470" s="14">
        <f t="shared" si="167"/>
        <v>0</v>
      </c>
      <c r="AN470" s="14">
        <f t="shared" si="168"/>
        <v>0</v>
      </c>
      <c r="AO470" s="5" t="str">
        <f t="shared" si="169"/>
        <v>1万～3万人未満の市町村平均</v>
      </c>
    </row>
    <row r="471" spans="1:41" s="5" customFormat="1" ht="18" customHeight="1" x14ac:dyDescent="0.3">
      <c r="A471" s="5" t="str">
        <f t="shared" si="152"/>
        <v>09343</v>
      </c>
      <c r="B471" s="22">
        <v>9</v>
      </c>
      <c r="C471" s="23" t="s">
        <v>36</v>
      </c>
      <c r="D471" s="23">
        <v>9343</v>
      </c>
      <c r="E471" s="24" t="s">
        <v>945</v>
      </c>
      <c r="F471" s="25">
        <v>3.3902676665152813</v>
      </c>
      <c r="G471" s="26">
        <v>0.67184719967832862</v>
      </c>
      <c r="H471" s="26">
        <v>2.7520019515830829</v>
      </c>
      <c r="I471" s="26">
        <f t="shared" si="153"/>
        <v>6.8141168177766929</v>
      </c>
      <c r="J471" s="26">
        <v>12.879794482716388</v>
      </c>
      <c r="K471" s="26">
        <v>15.780505705136651</v>
      </c>
      <c r="L471" s="26">
        <f t="shared" si="154"/>
        <v>28.660300187853039</v>
      </c>
      <c r="M471" s="26">
        <v>15.197155315752289</v>
      </c>
      <c r="N471" s="26">
        <v>16.33472447262352</v>
      </c>
      <c r="O471" s="26">
        <v>0.79099707318583623</v>
      </c>
      <c r="P471" s="26">
        <v>0</v>
      </c>
      <c r="Q471" s="26">
        <f t="shared" si="149"/>
        <v>32.322876861561646</v>
      </c>
      <c r="R471" s="27">
        <v>1.5760472545230346</v>
      </c>
      <c r="S471" s="143">
        <f t="shared" si="155"/>
        <v>69.373341121714404</v>
      </c>
      <c r="T471" s="140" t="str">
        <f t="shared" si="156"/>
        <v>09343</v>
      </c>
      <c r="U471" s="5" t="str">
        <f t="shared" si="150"/>
        <v>栃木県茂木町</v>
      </c>
      <c r="V471" s="21">
        <f t="shared" si="157"/>
        <v>4.8869891686016846E-2</v>
      </c>
      <c r="W471" s="21">
        <f t="shared" si="157"/>
        <v>9.6845155331294133E-3</v>
      </c>
      <c r="X471" s="21">
        <f t="shared" si="157"/>
        <v>3.9669445165611099E-2</v>
      </c>
      <c r="Y471" s="21">
        <f t="shared" si="158"/>
        <v>0.18565913468286033</v>
      </c>
      <c r="Z471" s="21">
        <f t="shared" si="158"/>
        <v>0.2274721881630295</v>
      </c>
      <c r="AA471" s="21">
        <f t="shared" si="159"/>
        <v>0.21906333283111051</v>
      </c>
      <c r="AB471" s="21">
        <f t="shared" si="159"/>
        <v>0.23546111818320112</v>
      </c>
      <c r="AC471" s="21">
        <f t="shared" si="159"/>
        <v>1.1402032256137767E-2</v>
      </c>
      <c r="AD471" s="21">
        <f t="shared" si="151"/>
        <v>0</v>
      </c>
      <c r="AE471" s="21">
        <f t="shared" si="160"/>
        <v>2.2718341498903522E-2</v>
      </c>
      <c r="AF471" s="137">
        <f>VLOOKUP(T471,人口!$A$2:$E$1748,5,0)</f>
        <v>12745</v>
      </c>
      <c r="AG471" s="14">
        <f t="shared" si="161"/>
        <v>0</v>
      </c>
      <c r="AH471" s="14">
        <f t="shared" si="162"/>
        <v>0</v>
      </c>
      <c r="AI471" s="14">
        <f t="shared" si="163"/>
        <v>1</v>
      </c>
      <c r="AJ471" s="14">
        <f t="shared" si="164"/>
        <v>0</v>
      </c>
      <c r="AK471" s="14">
        <f t="shared" si="165"/>
        <v>0</v>
      </c>
      <c r="AL471" s="14">
        <f t="shared" si="166"/>
        <v>0</v>
      </c>
      <c r="AM471" s="14">
        <f t="shared" si="167"/>
        <v>0</v>
      </c>
      <c r="AN471" s="14">
        <f t="shared" si="168"/>
        <v>0</v>
      </c>
      <c r="AO471" s="5" t="str">
        <f t="shared" si="169"/>
        <v>1万～3万人未満の市町村平均</v>
      </c>
    </row>
    <row r="472" spans="1:41" s="5" customFormat="1" ht="18" customHeight="1" x14ac:dyDescent="0.3">
      <c r="A472" s="5" t="str">
        <f t="shared" si="152"/>
        <v>09344</v>
      </c>
      <c r="B472" s="22">
        <v>9</v>
      </c>
      <c r="C472" s="23" t="s">
        <v>36</v>
      </c>
      <c r="D472" s="23">
        <v>9344</v>
      </c>
      <c r="E472" s="24" t="s">
        <v>991</v>
      </c>
      <c r="F472" s="25">
        <v>69.935875814428258</v>
      </c>
      <c r="G472" s="26">
        <v>0.61471733576010334</v>
      </c>
      <c r="H472" s="26">
        <v>10.711638365392615</v>
      </c>
      <c r="I472" s="26">
        <f t="shared" si="153"/>
        <v>81.262231515580979</v>
      </c>
      <c r="J472" s="26">
        <v>8.4553174049128366</v>
      </c>
      <c r="K472" s="26">
        <v>14.250698032192995</v>
      </c>
      <c r="L472" s="26">
        <f t="shared" si="154"/>
        <v>22.706015437105833</v>
      </c>
      <c r="M472" s="26">
        <v>14.121194172743435</v>
      </c>
      <c r="N472" s="26">
        <v>14.174403032797906</v>
      </c>
      <c r="O472" s="26">
        <v>0.72825105192331141</v>
      </c>
      <c r="P472" s="26">
        <v>0</v>
      </c>
      <c r="Q472" s="26">
        <f t="shared" si="149"/>
        <v>29.023848257464653</v>
      </c>
      <c r="R472" s="27">
        <v>1.428241169163853</v>
      </c>
      <c r="S472" s="143">
        <f t="shared" si="155"/>
        <v>134.4203363793153</v>
      </c>
      <c r="T472" s="140" t="str">
        <f t="shared" si="156"/>
        <v>09344</v>
      </c>
      <c r="U472" s="5" t="str">
        <f t="shared" si="150"/>
        <v>栃木県市貝町</v>
      </c>
      <c r="V472" s="21">
        <f t="shared" si="157"/>
        <v>0.52027749444904703</v>
      </c>
      <c r="W472" s="21">
        <f t="shared" si="157"/>
        <v>4.573097734448881E-3</v>
      </c>
      <c r="X472" s="21">
        <f t="shared" si="157"/>
        <v>7.9687632496067237E-2</v>
      </c>
      <c r="Y472" s="21">
        <f t="shared" si="158"/>
        <v>6.2902069974390767E-2</v>
      </c>
      <c r="Z472" s="21">
        <f t="shared" si="158"/>
        <v>0.10601593788591279</v>
      </c>
      <c r="AA472" s="21">
        <f t="shared" si="159"/>
        <v>0.10505251328114081</v>
      </c>
      <c r="AB472" s="21">
        <f t="shared" si="159"/>
        <v>0.10544835264211609</v>
      </c>
      <c r="AC472" s="21">
        <f t="shared" si="159"/>
        <v>5.4177148453809047E-3</v>
      </c>
      <c r="AD472" s="21">
        <f t="shared" si="151"/>
        <v>0</v>
      </c>
      <c r="AE472" s="21">
        <f t="shared" si="160"/>
        <v>1.0625186691495528E-2</v>
      </c>
      <c r="AF472" s="137">
        <f>VLOOKUP(T472,人口!$A$2:$E$1748,5,0)</f>
        <v>11734</v>
      </c>
      <c r="AG472" s="14">
        <f t="shared" si="161"/>
        <v>0</v>
      </c>
      <c r="AH472" s="14">
        <f t="shared" si="162"/>
        <v>0</v>
      </c>
      <c r="AI472" s="14">
        <f t="shared" si="163"/>
        <v>1</v>
      </c>
      <c r="AJ472" s="14">
        <f t="shared" si="164"/>
        <v>0</v>
      </c>
      <c r="AK472" s="14">
        <f t="shared" si="165"/>
        <v>0</v>
      </c>
      <c r="AL472" s="14">
        <f t="shared" si="166"/>
        <v>0</v>
      </c>
      <c r="AM472" s="14">
        <f t="shared" si="167"/>
        <v>0</v>
      </c>
      <c r="AN472" s="14">
        <f t="shared" si="168"/>
        <v>0</v>
      </c>
      <c r="AO472" s="5" t="str">
        <f t="shared" si="169"/>
        <v>1万～3万人未満の市町村平均</v>
      </c>
    </row>
    <row r="473" spans="1:41" s="5" customFormat="1" ht="18" customHeight="1" x14ac:dyDescent="0.3">
      <c r="A473" s="5" t="str">
        <f t="shared" si="152"/>
        <v>09345</v>
      </c>
      <c r="B473" s="22">
        <v>9</v>
      </c>
      <c r="C473" s="23" t="s">
        <v>36</v>
      </c>
      <c r="D473" s="23">
        <v>9345</v>
      </c>
      <c r="E473" s="24" t="s">
        <v>1037</v>
      </c>
      <c r="F473" s="25">
        <v>127.30231761807971</v>
      </c>
      <c r="G473" s="26">
        <v>1.7230366957736727</v>
      </c>
      <c r="H473" s="26">
        <v>4.5725570887841993</v>
      </c>
      <c r="I473" s="26">
        <f t="shared" si="153"/>
        <v>133.59791140263761</v>
      </c>
      <c r="J473" s="26">
        <v>69.66583213787122</v>
      </c>
      <c r="K473" s="26">
        <v>17.745134231178401</v>
      </c>
      <c r="L473" s="26">
        <f t="shared" si="154"/>
        <v>87.410966369049618</v>
      </c>
      <c r="M473" s="26">
        <v>20.419386839734617</v>
      </c>
      <c r="N473" s="26">
        <v>20.063564374326976</v>
      </c>
      <c r="O473" s="26">
        <v>0.97371150107591886</v>
      </c>
      <c r="P473" s="26">
        <v>0</v>
      </c>
      <c r="Q473" s="26">
        <f t="shared" si="149"/>
        <v>41.456662715137512</v>
      </c>
      <c r="R473" s="27">
        <v>1.9030658158105644</v>
      </c>
      <c r="S473" s="143">
        <f t="shared" si="155"/>
        <v>264.36860630263533</v>
      </c>
      <c r="T473" s="140" t="str">
        <f t="shared" si="156"/>
        <v>09345</v>
      </c>
      <c r="U473" s="5" t="str">
        <f t="shared" si="150"/>
        <v>栃木県芳賀町</v>
      </c>
      <c r="V473" s="21">
        <f t="shared" si="157"/>
        <v>0.48153341426761803</v>
      </c>
      <c r="W473" s="21">
        <f t="shared" si="157"/>
        <v>6.5175541070153793E-3</v>
      </c>
      <c r="X473" s="21">
        <f t="shared" si="157"/>
        <v>1.7296142506231529E-2</v>
      </c>
      <c r="Y473" s="21">
        <f t="shared" si="158"/>
        <v>0.26351779476463794</v>
      </c>
      <c r="Z473" s="21">
        <f t="shared" si="158"/>
        <v>6.7122698414745594E-2</v>
      </c>
      <c r="AA473" s="21">
        <f t="shared" si="159"/>
        <v>7.723831935006524E-2</v>
      </c>
      <c r="AB473" s="21">
        <f t="shared" si="159"/>
        <v>7.5892386221377811E-2</v>
      </c>
      <c r="AC473" s="21">
        <f t="shared" si="159"/>
        <v>3.6831585818524345E-3</v>
      </c>
      <c r="AD473" s="21">
        <f t="shared" si="151"/>
        <v>0</v>
      </c>
      <c r="AE473" s="21">
        <f t="shared" si="160"/>
        <v>7.1985317864558945E-3</v>
      </c>
      <c r="AF473" s="137">
        <f>VLOOKUP(T473,人口!$A$2:$E$1748,5,0)</f>
        <v>15689</v>
      </c>
      <c r="AG473" s="14">
        <f t="shared" si="161"/>
        <v>0</v>
      </c>
      <c r="AH473" s="14">
        <f t="shared" si="162"/>
        <v>0</v>
      </c>
      <c r="AI473" s="14">
        <f t="shared" si="163"/>
        <v>1</v>
      </c>
      <c r="AJ473" s="14">
        <f t="shared" si="164"/>
        <v>0</v>
      </c>
      <c r="AK473" s="14">
        <f t="shared" si="165"/>
        <v>0</v>
      </c>
      <c r="AL473" s="14">
        <f t="shared" si="166"/>
        <v>0</v>
      </c>
      <c r="AM473" s="14">
        <f t="shared" si="167"/>
        <v>0</v>
      </c>
      <c r="AN473" s="14">
        <f t="shared" si="168"/>
        <v>0</v>
      </c>
      <c r="AO473" s="5" t="str">
        <f t="shared" si="169"/>
        <v>1万～3万人未満の市町村平均</v>
      </c>
    </row>
    <row r="474" spans="1:41" s="5" customFormat="1" ht="18" customHeight="1" x14ac:dyDescent="0.3">
      <c r="A474" s="5" t="str">
        <f t="shared" si="152"/>
        <v>09361</v>
      </c>
      <c r="B474" s="22">
        <v>9</v>
      </c>
      <c r="C474" s="23" t="s">
        <v>36</v>
      </c>
      <c r="D474" s="23">
        <v>9361</v>
      </c>
      <c r="E474" s="24" t="s">
        <v>1082</v>
      </c>
      <c r="F474" s="25">
        <v>53.552814263246439</v>
      </c>
      <c r="G474" s="26">
        <v>2.4862916777211619</v>
      </c>
      <c r="H474" s="26">
        <v>3.3447408334625162</v>
      </c>
      <c r="I474" s="26">
        <f t="shared" si="153"/>
        <v>59.383846774430118</v>
      </c>
      <c r="J474" s="26">
        <v>43.977097787563416</v>
      </c>
      <c r="K474" s="26">
        <v>50.92164793507893</v>
      </c>
      <c r="L474" s="26">
        <f t="shared" si="154"/>
        <v>94.898745722642346</v>
      </c>
      <c r="M474" s="26">
        <v>42.887238163274553</v>
      </c>
      <c r="N474" s="26">
        <v>30.417710785250637</v>
      </c>
      <c r="O474" s="26">
        <v>2.4398954835743258</v>
      </c>
      <c r="P474" s="26">
        <v>0</v>
      </c>
      <c r="Q474" s="26">
        <f t="shared" si="149"/>
        <v>75.744844432099526</v>
      </c>
      <c r="R474" s="27">
        <v>6.9813750239999992</v>
      </c>
      <c r="S474" s="143">
        <f t="shared" si="155"/>
        <v>237.00881195317197</v>
      </c>
      <c r="T474" s="140" t="str">
        <f t="shared" si="156"/>
        <v>09361</v>
      </c>
      <c r="U474" s="5" t="str">
        <f t="shared" si="150"/>
        <v>栃木県壬生町</v>
      </c>
      <c r="V474" s="21">
        <f t="shared" si="157"/>
        <v>0.22595284041096061</v>
      </c>
      <c r="W474" s="21">
        <f t="shared" si="157"/>
        <v>1.0490292142438998E-2</v>
      </c>
      <c r="X474" s="21">
        <f t="shared" si="157"/>
        <v>1.4112305807951848E-2</v>
      </c>
      <c r="Y474" s="21">
        <f t="shared" si="158"/>
        <v>0.18555047563485691</v>
      </c>
      <c r="Z474" s="21">
        <f t="shared" si="158"/>
        <v>0.21485128555110428</v>
      </c>
      <c r="AA474" s="21">
        <f t="shared" si="159"/>
        <v>0.18095208279322619</v>
      </c>
      <c r="AB474" s="21">
        <f t="shared" si="159"/>
        <v>0.12833999940584717</v>
      </c>
      <c r="AC474" s="21">
        <f t="shared" si="159"/>
        <v>1.0294534888670716E-2</v>
      </c>
      <c r="AD474" s="21">
        <f t="shared" si="151"/>
        <v>0</v>
      </c>
      <c r="AE474" s="21">
        <f t="shared" si="160"/>
        <v>2.9456183364943302E-2</v>
      </c>
      <c r="AF474" s="137">
        <f>VLOOKUP(T474,人口!$A$2:$E$1748,5,0)</f>
        <v>39313</v>
      </c>
      <c r="AG474" s="14">
        <f t="shared" si="161"/>
        <v>0</v>
      </c>
      <c r="AH474" s="14">
        <f t="shared" si="162"/>
        <v>0</v>
      </c>
      <c r="AI474" s="14">
        <f t="shared" si="163"/>
        <v>0</v>
      </c>
      <c r="AJ474" s="14">
        <f t="shared" si="164"/>
        <v>1</v>
      </c>
      <c r="AK474" s="14">
        <f t="shared" si="165"/>
        <v>0</v>
      </c>
      <c r="AL474" s="14">
        <f t="shared" si="166"/>
        <v>0</v>
      </c>
      <c r="AM474" s="14">
        <f t="shared" si="167"/>
        <v>0</v>
      </c>
      <c r="AN474" s="14">
        <f t="shared" si="168"/>
        <v>0</v>
      </c>
      <c r="AO474" s="5" t="str">
        <f t="shared" si="169"/>
        <v>3万～10万人未満の市町村平均</v>
      </c>
    </row>
    <row r="475" spans="1:41" s="5" customFormat="1" ht="18" customHeight="1" x14ac:dyDescent="0.3">
      <c r="A475" s="5" t="str">
        <f t="shared" si="152"/>
        <v>09364</v>
      </c>
      <c r="B475" s="22">
        <v>9</v>
      </c>
      <c r="C475" s="23" t="s">
        <v>36</v>
      </c>
      <c r="D475" s="23">
        <v>9364</v>
      </c>
      <c r="E475" s="24" t="s">
        <v>1122</v>
      </c>
      <c r="F475" s="25">
        <v>71.15401786152087</v>
      </c>
      <c r="G475" s="26">
        <v>1.0557598852088022</v>
      </c>
      <c r="H475" s="26">
        <v>0.67741586500506656</v>
      </c>
      <c r="I475" s="26">
        <f t="shared" si="153"/>
        <v>72.887193611734745</v>
      </c>
      <c r="J475" s="26">
        <v>20.748593129094768</v>
      </c>
      <c r="K475" s="26">
        <v>34.030286035896054</v>
      </c>
      <c r="L475" s="26">
        <f t="shared" si="154"/>
        <v>54.778879164990826</v>
      </c>
      <c r="M475" s="26">
        <v>24.459016101504545</v>
      </c>
      <c r="N475" s="26">
        <v>12.365314254681135</v>
      </c>
      <c r="O475" s="26">
        <v>1.5886969854382924</v>
      </c>
      <c r="P475" s="26">
        <v>0</v>
      </c>
      <c r="Q475" s="26">
        <f t="shared" si="149"/>
        <v>38.413027341623973</v>
      </c>
      <c r="R475" s="27">
        <v>3.611474973339047</v>
      </c>
      <c r="S475" s="143">
        <f t="shared" si="155"/>
        <v>169.6905750916886</v>
      </c>
      <c r="T475" s="140" t="str">
        <f t="shared" si="156"/>
        <v>09364</v>
      </c>
      <c r="U475" s="5" t="str">
        <f t="shared" si="150"/>
        <v>栃木県野木町</v>
      </c>
      <c r="V475" s="21">
        <f t="shared" si="157"/>
        <v>0.41931626328141292</v>
      </c>
      <c r="W475" s="21">
        <f t="shared" si="157"/>
        <v>6.2216766289957199E-3</v>
      </c>
      <c r="X475" s="21">
        <f t="shared" si="157"/>
        <v>3.992065349764061E-3</v>
      </c>
      <c r="Y475" s="21">
        <f t="shared" si="158"/>
        <v>0.1222731027806566</v>
      </c>
      <c r="Z475" s="21">
        <f t="shared" si="158"/>
        <v>0.2005431711072258</v>
      </c>
      <c r="AA475" s="21">
        <f t="shared" si="159"/>
        <v>0.14413891925517167</v>
      </c>
      <c r="AB475" s="21">
        <f t="shared" si="159"/>
        <v>7.2869776344383339E-2</v>
      </c>
      <c r="AC475" s="21">
        <f t="shared" si="159"/>
        <v>9.3623171739495529E-3</v>
      </c>
      <c r="AD475" s="21">
        <f t="shared" si="151"/>
        <v>0</v>
      </c>
      <c r="AE475" s="21">
        <f t="shared" si="160"/>
        <v>2.1282708078440217E-2</v>
      </c>
      <c r="AF475" s="137">
        <f>VLOOKUP(T475,人口!$A$2:$E$1748,5,0)</f>
        <v>25598</v>
      </c>
      <c r="AG475" s="14">
        <f t="shared" si="161"/>
        <v>0</v>
      </c>
      <c r="AH475" s="14">
        <f t="shared" si="162"/>
        <v>0</v>
      </c>
      <c r="AI475" s="14">
        <f t="shared" si="163"/>
        <v>1</v>
      </c>
      <c r="AJ475" s="14">
        <f t="shared" si="164"/>
        <v>0</v>
      </c>
      <c r="AK475" s="14">
        <f t="shared" si="165"/>
        <v>0</v>
      </c>
      <c r="AL475" s="14">
        <f t="shared" si="166"/>
        <v>0</v>
      </c>
      <c r="AM475" s="14">
        <f t="shared" si="167"/>
        <v>0</v>
      </c>
      <c r="AN475" s="14">
        <f t="shared" si="168"/>
        <v>0</v>
      </c>
      <c r="AO475" s="5" t="str">
        <f t="shared" si="169"/>
        <v>1万～3万人未満の市町村平均</v>
      </c>
    </row>
    <row r="476" spans="1:41" s="5" customFormat="1" ht="18" customHeight="1" x14ac:dyDescent="0.3">
      <c r="A476" s="5" t="str">
        <f t="shared" si="152"/>
        <v>09384</v>
      </c>
      <c r="B476" s="22">
        <v>9</v>
      </c>
      <c r="C476" s="23" t="s">
        <v>36</v>
      </c>
      <c r="D476" s="23">
        <v>9384</v>
      </c>
      <c r="E476" s="24" t="s">
        <v>1160</v>
      </c>
      <c r="F476" s="25">
        <v>16.488406487254327</v>
      </c>
      <c r="G476" s="26">
        <v>0.98948924306366082</v>
      </c>
      <c r="H476" s="26">
        <v>2.116924578140833</v>
      </c>
      <c r="I476" s="26">
        <f t="shared" si="153"/>
        <v>19.594820308458822</v>
      </c>
      <c r="J476" s="26">
        <v>8.0105078766283153</v>
      </c>
      <c r="K476" s="26">
        <v>12.812932729613166</v>
      </c>
      <c r="L476" s="26">
        <f t="shared" si="154"/>
        <v>20.823440606241483</v>
      </c>
      <c r="M476" s="26">
        <v>13.661204867522192</v>
      </c>
      <c r="N476" s="26">
        <v>13.587411461174911</v>
      </c>
      <c r="O476" s="26">
        <v>0.68710306765322815</v>
      </c>
      <c r="P476" s="26">
        <v>0</v>
      </c>
      <c r="Q476" s="26">
        <f t="shared" si="149"/>
        <v>27.935719396350333</v>
      </c>
      <c r="R476" s="27">
        <v>1.2800410626903675</v>
      </c>
      <c r="S476" s="143">
        <f t="shared" si="155"/>
        <v>69.634021373741007</v>
      </c>
      <c r="T476" s="140" t="str">
        <f t="shared" si="156"/>
        <v>09384</v>
      </c>
      <c r="U476" s="5" t="str">
        <f t="shared" si="150"/>
        <v>栃木県塩谷町</v>
      </c>
      <c r="V476" s="21">
        <f t="shared" si="157"/>
        <v>0.23678664770425145</v>
      </c>
      <c r="W476" s="21">
        <f t="shared" si="157"/>
        <v>1.4209853510439328E-2</v>
      </c>
      <c r="X476" s="21">
        <f t="shared" si="157"/>
        <v>3.0400722755602988E-2</v>
      </c>
      <c r="Y476" s="21">
        <f t="shared" si="158"/>
        <v>0.1150372722786491</v>
      </c>
      <c r="Z476" s="21">
        <f t="shared" si="158"/>
        <v>0.18400391757993348</v>
      </c>
      <c r="AA476" s="21">
        <f t="shared" si="159"/>
        <v>0.19618578100206968</v>
      </c>
      <c r="AB476" s="21">
        <f t="shared" si="159"/>
        <v>0.19512604892152222</v>
      </c>
      <c r="AC476" s="21">
        <f t="shared" si="159"/>
        <v>9.86734722622719E-3</v>
      </c>
      <c r="AD476" s="21">
        <f t="shared" si="151"/>
        <v>0</v>
      </c>
      <c r="AE476" s="21">
        <f t="shared" si="160"/>
        <v>1.8382409021304506E-2</v>
      </c>
      <c r="AF476" s="137">
        <f>VLOOKUP(T476,人口!$A$2:$E$1748,5,0)</f>
        <v>11071</v>
      </c>
      <c r="AG476" s="14">
        <f t="shared" si="161"/>
        <v>0</v>
      </c>
      <c r="AH476" s="14">
        <f t="shared" si="162"/>
        <v>0</v>
      </c>
      <c r="AI476" s="14">
        <f t="shared" si="163"/>
        <v>1</v>
      </c>
      <c r="AJ476" s="14">
        <f t="shared" si="164"/>
        <v>0</v>
      </c>
      <c r="AK476" s="14">
        <f t="shared" si="165"/>
        <v>0</v>
      </c>
      <c r="AL476" s="14">
        <f t="shared" si="166"/>
        <v>0</v>
      </c>
      <c r="AM476" s="14">
        <f t="shared" si="167"/>
        <v>0</v>
      </c>
      <c r="AN476" s="14">
        <f t="shared" si="168"/>
        <v>0</v>
      </c>
      <c r="AO476" s="5" t="str">
        <f t="shared" si="169"/>
        <v>1万～3万人未満の市町村平均</v>
      </c>
    </row>
    <row r="477" spans="1:41" s="5" customFormat="1" ht="18" customHeight="1" x14ac:dyDescent="0.3">
      <c r="A477" s="5" t="str">
        <f t="shared" si="152"/>
        <v>09386</v>
      </c>
      <c r="B477" s="22">
        <v>9</v>
      </c>
      <c r="C477" s="23" t="s">
        <v>36</v>
      </c>
      <c r="D477" s="23">
        <v>9386</v>
      </c>
      <c r="E477" s="24" t="s">
        <v>1198</v>
      </c>
      <c r="F477" s="25">
        <v>9.0799965546209052</v>
      </c>
      <c r="G477" s="26">
        <v>1.505943212884417</v>
      </c>
      <c r="H477" s="26">
        <v>7.9596364138095321</v>
      </c>
      <c r="I477" s="26">
        <f t="shared" si="153"/>
        <v>18.545576181314857</v>
      </c>
      <c r="J477" s="26">
        <v>30.636748306534731</v>
      </c>
      <c r="K477" s="26">
        <v>39.444916513161367</v>
      </c>
      <c r="L477" s="26">
        <f t="shared" si="154"/>
        <v>70.081664819696101</v>
      </c>
      <c r="M477" s="26">
        <v>35.111986412389555</v>
      </c>
      <c r="N477" s="26">
        <v>21.054714077231377</v>
      </c>
      <c r="O477" s="26">
        <v>1.8322334715254813</v>
      </c>
      <c r="P477" s="26">
        <v>0</v>
      </c>
      <c r="Q477" s="26">
        <f t="shared" si="149"/>
        <v>57.99893396114642</v>
      </c>
      <c r="R477" s="27">
        <v>2.9643077415329371</v>
      </c>
      <c r="S477" s="143">
        <f t="shared" si="155"/>
        <v>149.59048270369033</v>
      </c>
      <c r="T477" s="140" t="str">
        <f t="shared" si="156"/>
        <v>09386</v>
      </c>
      <c r="U477" s="5" t="str">
        <f t="shared" si="150"/>
        <v>栃木県高根沢町</v>
      </c>
      <c r="V477" s="21">
        <f t="shared" si="157"/>
        <v>6.0699025703437388E-2</v>
      </c>
      <c r="W477" s="21">
        <f t="shared" si="157"/>
        <v>1.0067105778830849E-2</v>
      </c>
      <c r="X477" s="21">
        <f t="shared" si="157"/>
        <v>5.3209510858896185E-2</v>
      </c>
      <c r="Y477" s="21">
        <f t="shared" si="158"/>
        <v>0.20480412759426797</v>
      </c>
      <c r="Z477" s="21">
        <f t="shared" si="158"/>
        <v>0.26368600328200076</v>
      </c>
      <c r="AA477" s="21">
        <f t="shared" si="159"/>
        <v>0.23472072405795746</v>
      </c>
      <c r="AB477" s="21">
        <f t="shared" si="159"/>
        <v>0.14074902157336222</v>
      </c>
      <c r="AC477" s="21">
        <f t="shared" si="159"/>
        <v>1.2248329161119025E-2</v>
      </c>
      <c r="AD477" s="21">
        <f t="shared" si="151"/>
        <v>0</v>
      </c>
      <c r="AE477" s="21">
        <f t="shared" si="160"/>
        <v>1.9816151990127973E-2</v>
      </c>
      <c r="AF477" s="137">
        <f>VLOOKUP(T477,人口!$A$2:$E$1748,5,0)</f>
        <v>29522</v>
      </c>
      <c r="AG477" s="14">
        <f t="shared" si="161"/>
        <v>0</v>
      </c>
      <c r="AH477" s="14">
        <f t="shared" si="162"/>
        <v>0</v>
      </c>
      <c r="AI477" s="14">
        <f t="shared" si="163"/>
        <v>1</v>
      </c>
      <c r="AJ477" s="14">
        <f t="shared" si="164"/>
        <v>0</v>
      </c>
      <c r="AK477" s="14">
        <f t="shared" si="165"/>
        <v>0</v>
      </c>
      <c r="AL477" s="14">
        <f t="shared" si="166"/>
        <v>0</v>
      </c>
      <c r="AM477" s="14">
        <f t="shared" si="167"/>
        <v>0</v>
      </c>
      <c r="AN477" s="14">
        <f t="shared" si="168"/>
        <v>0</v>
      </c>
      <c r="AO477" s="5" t="str">
        <f t="shared" si="169"/>
        <v>1万～3万人未満の市町村平均</v>
      </c>
    </row>
    <row r="478" spans="1:41" s="5" customFormat="1" ht="18" customHeight="1" x14ac:dyDescent="0.3">
      <c r="A478" s="5" t="str">
        <f t="shared" si="152"/>
        <v>09407</v>
      </c>
      <c r="B478" s="22">
        <v>9</v>
      </c>
      <c r="C478" s="23" t="s">
        <v>36</v>
      </c>
      <c r="D478" s="23">
        <v>9407</v>
      </c>
      <c r="E478" s="24" t="s">
        <v>1240</v>
      </c>
      <c r="F478" s="25">
        <v>22.209128486336041</v>
      </c>
      <c r="G478" s="26">
        <v>1.9675525133436766</v>
      </c>
      <c r="H478" s="26">
        <v>21.507953713910865</v>
      </c>
      <c r="I478" s="26">
        <f t="shared" si="153"/>
        <v>45.684634713590583</v>
      </c>
      <c r="J478" s="26">
        <v>42.650541937723737</v>
      </c>
      <c r="K478" s="26">
        <v>32.903560467649172</v>
      </c>
      <c r="L478" s="26">
        <f t="shared" si="154"/>
        <v>75.554102405372902</v>
      </c>
      <c r="M478" s="26">
        <v>30.387943997522274</v>
      </c>
      <c r="N478" s="26">
        <v>32.217176750717854</v>
      </c>
      <c r="O478" s="26">
        <v>1.5548724734817385</v>
      </c>
      <c r="P478" s="26">
        <v>0</v>
      </c>
      <c r="Q478" s="26">
        <f t="shared" si="149"/>
        <v>64.159993221721862</v>
      </c>
      <c r="R478" s="27">
        <v>5.407187037311556</v>
      </c>
      <c r="S478" s="143">
        <f t="shared" si="155"/>
        <v>190.80591737799691</v>
      </c>
      <c r="T478" s="140" t="str">
        <f t="shared" si="156"/>
        <v>09407</v>
      </c>
      <c r="U478" s="5" t="str">
        <f t="shared" si="150"/>
        <v>栃木県那須町</v>
      </c>
      <c r="V478" s="21">
        <f t="shared" si="157"/>
        <v>0.11639643461548706</v>
      </c>
      <c r="W478" s="21">
        <f t="shared" si="157"/>
        <v>1.0311800285762878E-2</v>
      </c>
      <c r="X478" s="21">
        <f t="shared" si="157"/>
        <v>0.11272162839322451</v>
      </c>
      <c r="Y478" s="21">
        <f t="shared" si="158"/>
        <v>0.22352840270268293</v>
      </c>
      <c r="Z478" s="21">
        <f t="shared" si="158"/>
        <v>0.17244517842947935</v>
      </c>
      <c r="AA478" s="21">
        <f t="shared" si="159"/>
        <v>0.15926101462210998</v>
      </c>
      <c r="AB478" s="21">
        <f t="shared" si="159"/>
        <v>0.16884789105829393</v>
      </c>
      <c r="AC478" s="21">
        <f t="shared" si="159"/>
        <v>8.1489740719175464E-3</v>
      </c>
      <c r="AD478" s="21">
        <f t="shared" si="151"/>
        <v>0</v>
      </c>
      <c r="AE478" s="21">
        <f t="shared" si="160"/>
        <v>2.8338675821041881E-2</v>
      </c>
      <c r="AF478" s="137">
        <f>VLOOKUP(T478,人口!$A$2:$E$1748,5,0)</f>
        <v>25053</v>
      </c>
      <c r="AG478" s="14">
        <f t="shared" si="161"/>
        <v>0</v>
      </c>
      <c r="AH478" s="14">
        <f t="shared" si="162"/>
        <v>0</v>
      </c>
      <c r="AI478" s="14">
        <f t="shared" si="163"/>
        <v>1</v>
      </c>
      <c r="AJ478" s="14">
        <f t="shared" si="164"/>
        <v>0</v>
      </c>
      <c r="AK478" s="14">
        <f t="shared" si="165"/>
        <v>0</v>
      </c>
      <c r="AL478" s="14">
        <f t="shared" si="166"/>
        <v>0</v>
      </c>
      <c r="AM478" s="14">
        <f t="shared" si="167"/>
        <v>0</v>
      </c>
      <c r="AN478" s="14">
        <f t="shared" si="168"/>
        <v>0</v>
      </c>
      <c r="AO478" s="5" t="str">
        <f t="shared" si="169"/>
        <v>1万～3万人未満の市町村平均</v>
      </c>
    </row>
    <row r="479" spans="1:41" s="5" customFormat="1" ht="18" customHeight="1" x14ac:dyDescent="0.3">
      <c r="A479" s="5" t="str">
        <f t="shared" si="152"/>
        <v>09411</v>
      </c>
      <c r="B479" s="22">
        <v>9</v>
      </c>
      <c r="C479" s="23" t="s">
        <v>36</v>
      </c>
      <c r="D479" s="23">
        <v>9411</v>
      </c>
      <c r="E479" s="24" t="s">
        <v>1278</v>
      </c>
      <c r="F479" s="25">
        <v>27.008528844628479</v>
      </c>
      <c r="G479" s="26">
        <v>1.320842453789367</v>
      </c>
      <c r="H479" s="26">
        <v>6.0120658019199658</v>
      </c>
      <c r="I479" s="26">
        <f t="shared" si="153"/>
        <v>34.341437100337814</v>
      </c>
      <c r="J479" s="26">
        <v>14.903087381284916</v>
      </c>
      <c r="K479" s="26">
        <v>19.094031038234533</v>
      </c>
      <c r="L479" s="26">
        <f t="shared" si="154"/>
        <v>33.997118419519452</v>
      </c>
      <c r="M479" s="26">
        <v>19.232009602035493</v>
      </c>
      <c r="N479" s="26">
        <v>21.001788607658813</v>
      </c>
      <c r="O479" s="26">
        <v>0.99425446154861497</v>
      </c>
      <c r="P479" s="26">
        <v>0</v>
      </c>
      <c r="Q479" s="26">
        <f t="shared" si="149"/>
        <v>41.228052671242921</v>
      </c>
      <c r="R479" s="27">
        <v>1.5599356640423827</v>
      </c>
      <c r="S479" s="143">
        <f t="shared" si="155"/>
        <v>111.12654385514257</v>
      </c>
      <c r="T479" s="140" t="str">
        <f t="shared" si="156"/>
        <v>09411</v>
      </c>
      <c r="U479" s="5" t="str">
        <f t="shared" si="150"/>
        <v>栃木県那珂川町</v>
      </c>
      <c r="V479" s="21">
        <f t="shared" si="157"/>
        <v>0.24304300221767955</v>
      </c>
      <c r="W479" s="21">
        <f t="shared" si="157"/>
        <v>1.1885931191301446E-2</v>
      </c>
      <c r="X479" s="21">
        <f t="shared" si="157"/>
        <v>5.4101077864501114E-2</v>
      </c>
      <c r="Y479" s="21">
        <f t="shared" si="158"/>
        <v>0.13410915938060328</v>
      </c>
      <c r="Z479" s="21">
        <f t="shared" si="158"/>
        <v>0.17182241412208668</v>
      </c>
      <c r="AA479" s="21">
        <f t="shared" si="159"/>
        <v>0.17306404873983219</v>
      </c>
      <c r="AB479" s="21">
        <f t="shared" si="159"/>
        <v>0.18898984778142111</v>
      </c>
      <c r="AC479" s="21">
        <f t="shared" si="159"/>
        <v>8.9470474564984342E-3</v>
      </c>
      <c r="AD479" s="21">
        <f t="shared" si="151"/>
        <v>0</v>
      </c>
      <c r="AE479" s="21">
        <f t="shared" si="160"/>
        <v>1.4037471246076138E-2</v>
      </c>
      <c r="AF479" s="137">
        <f>VLOOKUP(T479,人口!$A$2:$E$1748,5,0)</f>
        <v>16020</v>
      </c>
      <c r="AG479" s="14">
        <f t="shared" si="161"/>
        <v>0</v>
      </c>
      <c r="AH479" s="14">
        <f t="shared" si="162"/>
        <v>0</v>
      </c>
      <c r="AI479" s="14">
        <f t="shared" si="163"/>
        <v>1</v>
      </c>
      <c r="AJ479" s="14">
        <f t="shared" si="164"/>
        <v>0</v>
      </c>
      <c r="AK479" s="14">
        <f t="shared" si="165"/>
        <v>0</v>
      </c>
      <c r="AL479" s="14">
        <f t="shared" si="166"/>
        <v>0</v>
      </c>
      <c r="AM479" s="14">
        <f t="shared" si="167"/>
        <v>0</v>
      </c>
      <c r="AN479" s="14">
        <f t="shared" si="168"/>
        <v>0</v>
      </c>
      <c r="AO479" s="5" t="str">
        <f t="shared" si="169"/>
        <v>1万～3万人未満の市町村平均</v>
      </c>
    </row>
    <row r="480" spans="1:41" s="5" customFormat="1" ht="18" customHeight="1" x14ac:dyDescent="0.3">
      <c r="A480" s="5" t="str">
        <f t="shared" si="152"/>
        <v>010201</v>
      </c>
      <c r="B480" s="22">
        <v>10</v>
      </c>
      <c r="C480" s="23" t="s">
        <v>37</v>
      </c>
      <c r="D480" s="23">
        <v>10201</v>
      </c>
      <c r="E480" s="24" t="s">
        <v>84</v>
      </c>
      <c r="F480" s="25">
        <v>239.69509741348568</v>
      </c>
      <c r="G480" s="26">
        <v>23.417228636806168</v>
      </c>
      <c r="H480" s="26">
        <v>44.074066284361209</v>
      </c>
      <c r="I480" s="26">
        <f t="shared" si="153"/>
        <v>307.18639233465308</v>
      </c>
      <c r="J480" s="26">
        <v>497.20154738414578</v>
      </c>
      <c r="K480" s="26">
        <v>416.74695805534435</v>
      </c>
      <c r="L480" s="26">
        <f t="shared" si="154"/>
        <v>913.94850543949019</v>
      </c>
      <c r="M480" s="26">
        <v>380.29018937230279</v>
      </c>
      <c r="N480" s="26">
        <v>265.5944405341063</v>
      </c>
      <c r="O480" s="26">
        <v>20.86041437849018</v>
      </c>
      <c r="P480" s="26">
        <v>0</v>
      </c>
      <c r="Q480" s="26">
        <f t="shared" si="149"/>
        <v>666.74504428489934</v>
      </c>
      <c r="R480" s="27">
        <v>52.856915878900011</v>
      </c>
      <c r="S480" s="143">
        <f t="shared" si="155"/>
        <v>1940.7368579379427</v>
      </c>
      <c r="T480" s="140" t="str">
        <f t="shared" si="156"/>
        <v>10201</v>
      </c>
      <c r="U480" s="5" t="str">
        <f t="shared" si="150"/>
        <v>群馬県前橋市</v>
      </c>
      <c r="V480" s="21">
        <f t="shared" si="157"/>
        <v>0.12350726294144006</v>
      </c>
      <c r="W480" s="21">
        <f t="shared" si="157"/>
        <v>1.2066153399944837E-2</v>
      </c>
      <c r="X480" s="21">
        <f t="shared" si="157"/>
        <v>2.2709965085730612E-2</v>
      </c>
      <c r="Y480" s="21">
        <f t="shared" si="158"/>
        <v>0.25619214956963754</v>
      </c>
      <c r="Z480" s="21">
        <f t="shared" si="158"/>
        <v>0.21473645762473087</v>
      </c>
      <c r="AA480" s="21">
        <f t="shared" si="159"/>
        <v>0.19595144381210233</v>
      </c>
      <c r="AB480" s="21">
        <f t="shared" si="159"/>
        <v>0.13685237101968772</v>
      </c>
      <c r="AC480" s="21">
        <f t="shared" si="159"/>
        <v>1.0748708302811662E-2</v>
      </c>
      <c r="AD480" s="21">
        <f t="shared" si="151"/>
        <v>0</v>
      </c>
      <c r="AE480" s="21">
        <f t="shared" si="160"/>
        <v>2.7235488243914297E-2</v>
      </c>
      <c r="AF480" s="137">
        <f>VLOOKUP(T480,人口!$A$2:$E$1748,5,0)</f>
        <v>336115</v>
      </c>
      <c r="AG480" s="14">
        <f t="shared" si="161"/>
        <v>0</v>
      </c>
      <c r="AH480" s="14">
        <f t="shared" si="162"/>
        <v>0</v>
      </c>
      <c r="AI480" s="14">
        <f t="shared" si="163"/>
        <v>0</v>
      </c>
      <c r="AJ480" s="14">
        <f t="shared" si="164"/>
        <v>0</v>
      </c>
      <c r="AK480" s="14">
        <f t="shared" si="165"/>
        <v>0</v>
      </c>
      <c r="AL480" s="14">
        <f t="shared" si="166"/>
        <v>1</v>
      </c>
      <c r="AM480" s="14">
        <f t="shared" si="167"/>
        <v>0</v>
      </c>
      <c r="AN480" s="14">
        <f t="shared" si="168"/>
        <v>0</v>
      </c>
      <c r="AO480" s="5" t="str">
        <f t="shared" si="169"/>
        <v>20万～50万人未満の市町村平均</v>
      </c>
    </row>
    <row r="481" spans="1:41" s="5" customFormat="1" ht="18" customHeight="1" x14ac:dyDescent="0.3">
      <c r="A481" s="5" t="str">
        <f t="shared" si="152"/>
        <v>010202</v>
      </c>
      <c r="B481" s="22">
        <v>10</v>
      </c>
      <c r="C481" s="23" t="s">
        <v>37</v>
      </c>
      <c r="D481" s="23">
        <v>10202</v>
      </c>
      <c r="E481" s="24" t="s">
        <v>134</v>
      </c>
      <c r="F481" s="25">
        <v>445.21854251054009</v>
      </c>
      <c r="G481" s="26">
        <v>22.058341612642852</v>
      </c>
      <c r="H481" s="26">
        <v>12.229402778057462</v>
      </c>
      <c r="I481" s="26">
        <f t="shared" si="153"/>
        <v>479.5062869012404</v>
      </c>
      <c r="J481" s="26">
        <v>497.98797588673051</v>
      </c>
      <c r="K481" s="26">
        <v>461.50134965225533</v>
      </c>
      <c r="L481" s="26">
        <f t="shared" si="154"/>
        <v>959.4893255389859</v>
      </c>
      <c r="M481" s="26">
        <v>407.4263750633649</v>
      </c>
      <c r="N481" s="26">
        <v>258.84884886676667</v>
      </c>
      <c r="O481" s="26">
        <v>23.156695328729707</v>
      </c>
      <c r="P481" s="26">
        <v>0</v>
      </c>
      <c r="Q481" s="26">
        <f t="shared" si="149"/>
        <v>689.43191925886129</v>
      </c>
      <c r="R481" s="27">
        <v>37.800923732139204</v>
      </c>
      <c r="S481" s="143">
        <f t="shared" si="155"/>
        <v>2166.2284554312268</v>
      </c>
      <c r="T481" s="140" t="str">
        <f t="shared" si="156"/>
        <v>10202</v>
      </c>
      <c r="U481" s="5" t="str">
        <f t="shared" si="150"/>
        <v>群馬県高崎市</v>
      </c>
      <c r="V481" s="21">
        <f t="shared" si="157"/>
        <v>0.20552704927971749</v>
      </c>
      <c r="W481" s="21">
        <f t="shared" si="157"/>
        <v>1.0182832543510163E-2</v>
      </c>
      <c r="X481" s="21">
        <f t="shared" si="157"/>
        <v>5.6454815499240498E-3</v>
      </c>
      <c r="Y481" s="21">
        <f t="shared" si="158"/>
        <v>0.22988709922915171</v>
      </c>
      <c r="Z481" s="21">
        <f t="shared" si="158"/>
        <v>0.21304371129239236</v>
      </c>
      <c r="AA481" s="21">
        <f t="shared" si="159"/>
        <v>0.18808098196746259</v>
      </c>
      <c r="AB481" s="21">
        <f t="shared" si="159"/>
        <v>0.1194928670693868</v>
      </c>
      <c r="AC481" s="21">
        <f t="shared" si="159"/>
        <v>1.068986757637248E-2</v>
      </c>
      <c r="AD481" s="21">
        <f t="shared" si="151"/>
        <v>0</v>
      </c>
      <c r="AE481" s="21">
        <f t="shared" si="160"/>
        <v>1.7450109492082286E-2</v>
      </c>
      <c r="AF481" s="137">
        <f>VLOOKUP(T481,人口!$A$2:$E$1748,5,0)</f>
        <v>373114</v>
      </c>
      <c r="AG481" s="14">
        <f t="shared" si="161"/>
        <v>0</v>
      </c>
      <c r="AH481" s="14">
        <f t="shared" si="162"/>
        <v>0</v>
      </c>
      <c r="AI481" s="14">
        <f t="shared" si="163"/>
        <v>0</v>
      </c>
      <c r="AJ481" s="14">
        <f t="shared" si="164"/>
        <v>0</v>
      </c>
      <c r="AK481" s="14">
        <f t="shared" si="165"/>
        <v>0</v>
      </c>
      <c r="AL481" s="14">
        <f t="shared" si="166"/>
        <v>1</v>
      </c>
      <c r="AM481" s="14">
        <f t="shared" si="167"/>
        <v>0</v>
      </c>
      <c r="AN481" s="14">
        <f t="shared" si="168"/>
        <v>0</v>
      </c>
      <c r="AO481" s="5" t="str">
        <f t="shared" si="169"/>
        <v>20万～50万人未満の市町村平均</v>
      </c>
    </row>
    <row r="482" spans="1:41" s="5" customFormat="1" ht="18" customHeight="1" x14ac:dyDescent="0.3">
      <c r="A482" s="5" t="str">
        <f t="shared" si="152"/>
        <v>010203</v>
      </c>
      <c r="B482" s="22">
        <v>10</v>
      </c>
      <c r="C482" s="23" t="s">
        <v>37</v>
      </c>
      <c r="D482" s="23">
        <v>10203</v>
      </c>
      <c r="E482" s="24" t="s">
        <v>202</v>
      </c>
      <c r="F482" s="25">
        <v>95.264672906805032</v>
      </c>
      <c r="G482" s="26">
        <v>4.3946591244029882</v>
      </c>
      <c r="H482" s="26">
        <v>5.4791231084486842</v>
      </c>
      <c r="I482" s="26">
        <f t="shared" si="153"/>
        <v>105.13845513965671</v>
      </c>
      <c r="J482" s="26">
        <v>127.48006026898703</v>
      </c>
      <c r="K482" s="26">
        <v>138.21527966875624</v>
      </c>
      <c r="L482" s="26">
        <f t="shared" si="154"/>
        <v>265.69533993774326</v>
      </c>
      <c r="M482" s="26">
        <v>125.97976992477939</v>
      </c>
      <c r="N482" s="26">
        <v>72.262511591850554</v>
      </c>
      <c r="O482" s="26">
        <v>6.8345374416140183</v>
      </c>
      <c r="P482" s="26">
        <v>0</v>
      </c>
      <c r="Q482" s="26">
        <f t="shared" si="149"/>
        <v>205.07681895824396</v>
      </c>
      <c r="R482" s="27">
        <v>38.263614243568995</v>
      </c>
      <c r="S482" s="143">
        <f t="shared" si="155"/>
        <v>614.17422827921291</v>
      </c>
      <c r="T482" s="140" t="str">
        <f t="shared" si="156"/>
        <v>10203</v>
      </c>
      <c r="U482" s="5" t="str">
        <f t="shared" si="150"/>
        <v>群馬県桐生市</v>
      </c>
      <c r="V482" s="21">
        <f t="shared" si="157"/>
        <v>0.15511017642944189</v>
      </c>
      <c r="W482" s="21">
        <f t="shared" si="157"/>
        <v>7.1553948733991974E-3</v>
      </c>
      <c r="X482" s="21">
        <f t="shared" si="157"/>
        <v>8.9211218188038205E-3</v>
      </c>
      <c r="Y482" s="21">
        <f t="shared" si="158"/>
        <v>0.20756334994087811</v>
      </c>
      <c r="Z482" s="21">
        <f t="shared" si="158"/>
        <v>0.22504246076232537</v>
      </c>
      <c r="AA482" s="21">
        <f t="shared" si="159"/>
        <v>0.2051205734857163</v>
      </c>
      <c r="AB482" s="21">
        <f t="shared" si="159"/>
        <v>0.11765800039235597</v>
      </c>
      <c r="AC482" s="21">
        <f t="shared" si="159"/>
        <v>1.1128010793880028E-2</v>
      </c>
      <c r="AD482" s="21">
        <f t="shared" si="151"/>
        <v>0</v>
      </c>
      <c r="AE482" s="21">
        <f t="shared" si="160"/>
        <v>6.2300911503199344E-2</v>
      </c>
      <c r="AF482" s="137">
        <f>VLOOKUP(T482,人口!$A$2:$E$1748,5,0)</f>
        <v>110122</v>
      </c>
      <c r="AG482" s="14">
        <f t="shared" si="161"/>
        <v>0</v>
      </c>
      <c r="AH482" s="14">
        <f t="shared" si="162"/>
        <v>0</v>
      </c>
      <c r="AI482" s="14">
        <f t="shared" si="163"/>
        <v>0</v>
      </c>
      <c r="AJ482" s="14">
        <f t="shared" si="164"/>
        <v>0</v>
      </c>
      <c r="AK482" s="14">
        <f t="shared" si="165"/>
        <v>1</v>
      </c>
      <c r="AL482" s="14">
        <f t="shared" si="166"/>
        <v>0</v>
      </c>
      <c r="AM482" s="14">
        <f t="shared" si="167"/>
        <v>0</v>
      </c>
      <c r="AN482" s="14">
        <f t="shared" si="168"/>
        <v>0</v>
      </c>
      <c r="AO482" s="5" t="str">
        <f t="shared" si="169"/>
        <v>10万～20万人未満の市町村平均</v>
      </c>
    </row>
    <row r="483" spans="1:41" s="5" customFormat="1" ht="18" customHeight="1" x14ac:dyDescent="0.3">
      <c r="A483" s="5" t="str">
        <f t="shared" si="152"/>
        <v>010204</v>
      </c>
      <c r="B483" s="22">
        <v>10</v>
      </c>
      <c r="C483" s="23" t="s">
        <v>37</v>
      </c>
      <c r="D483" s="23">
        <v>10204</v>
      </c>
      <c r="E483" s="24" t="s">
        <v>263</v>
      </c>
      <c r="F483" s="25">
        <v>551.36345874667131</v>
      </c>
      <c r="G483" s="26">
        <v>8.7689811640906097</v>
      </c>
      <c r="H483" s="26">
        <v>9.204926822193789</v>
      </c>
      <c r="I483" s="26">
        <f t="shared" si="153"/>
        <v>569.33736673295573</v>
      </c>
      <c r="J483" s="26">
        <v>241.25839121794081</v>
      </c>
      <c r="K483" s="26">
        <v>252.39553614120828</v>
      </c>
      <c r="L483" s="26">
        <f t="shared" si="154"/>
        <v>493.65392735914907</v>
      </c>
      <c r="M483" s="26">
        <v>253.2885746933641</v>
      </c>
      <c r="N483" s="26">
        <v>166.28220258435019</v>
      </c>
      <c r="O483" s="26">
        <v>13.242203336003856</v>
      </c>
      <c r="P483" s="26">
        <v>0</v>
      </c>
      <c r="Q483" s="26">
        <f t="shared" si="149"/>
        <v>432.81298061371814</v>
      </c>
      <c r="R483" s="27">
        <v>30.707063680384003</v>
      </c>
      <c r="S483" s="143">
        <f t="shared" si="155"/>
        <v>1526.5113383862069</v>
      </c>
      <c r="T483" s="140" t="str">
        <f t="shared" si="156"/>
        <v>10204</v>
      </c>
      <c r="U483" s="5" t="str">
        <f t="shared" si="150"/>
        <v>群馬県伊勢崎市</v>
      </c>
      <c r="V483" s="21">
        <f t="shared" si="157"/>
        <v>0.36119185287517103</v>
      </c>
      <c r="W483" s="21">
        <f t="shared" si="157"/>
        <v>5.7444585857848764E-3</v>
      </c>
      <c r="X483" s="21">
        <f t="shared" si="157"/>
        <v>6.0300415664943756E-3</v>
      </c>
      <c r="Y483" s="21">
        <f t="shared" si="158"/>
        <v>0.15804559399669688</v>
      </c>
      <c r="Z483" s="21">
        <f t="shared" si="158"/>
        <v>0.16534140939171477</v>
      </c>
      <c r="AA483" s="21">
        <f t="shared" si="159"/>
        <v>0.16592642866389384</v>
      </c>
      <c r="AB483" s="21">
        <f t="shared" si="159"/>
        <v>0.10892955617358201</v>
      </c>
      <c r="AC483" s="21">
        <f t="shared" si="159"/>
        <v>8.6748149214556196E-3</v>
      </c>
      <c r="AD483" s="21">
        <f t="shared" si="151"/>
        <v>0</v>
      </c>
      <c r="AE483" s="21">
        <f t="shared" si="160"/>
        <v>2.0115843825206575E-2</v>
      </c>
      <c r="AF483" s="137">
        <f>VLOOKUP(T483,人口!$A$2:$E$1748,5,0)</f>
        <v>213366</v>
      </c>
      <c r="AG483" s="14">
        <f t="shared" si="161"/>
        <v>0</v>
      </c>
      <c r="AH483" s="14">
        <f t="shared" si="162"/>
        <v>0</v>
      </c>
      <c r="AI483" s="14">
        <f t="shared" si="163"/>
        <v>0</v>
      </c>
      <c r="AJ483" s="14">
        <f t="shared" si="164"/>
        <v>0</v>
      </c>
      <c r="AK483" s="14">
        <f t="shared" si="165"/>
        <v>0</v>
      </c>
      <c r="AL483" s="14">
        <f t="shared" si="166"/>
        <v>1</v>
      </c>
      <c r="AM483" s="14">
        <f t="shared" si="167"/>
        <v>0</v>
      </c>
      <c r="AN483" s="14">
        <f t="shared" si="168"/>
        <v>0</v>
      </c>
      <c r="AO483" s="5" t="str">
        <f t="shared" si="169"/>
        <v>20万～50万人未満の市町村平均</v>
      </c>
    </row>
    <row r="484" spans="1:41" s="5" customFormat="1" ht="18" customHeight="1" x14ac:dyDescent="0.3">
      <c r="A484" s="5" t="str">
        <f t="shared" si="152"/>
        <v>010205</v>
      </c>
      <c r="B484" s="22">
        <v>10</v>
      </c>
      <c r="C484" s="23" t="s">
        <v>37</v>
      </c>
      <c r="D484" s="23">
        <v>10205</v>
      </c>
      <c r="E484" s="24" t="s">
        <v>314</v>
      </c>
      <c r="F484" s="25">
        <v>1396.7864472875488</v>
      </c>
      <c r="G484" s="26">
        <v>11.904589862023915</v>
      </c>
      <c r="H484" s="26">
        <v>9.1391773448924045</v>
      </c>
      <c r="I484" s="26">
        <f t="shared" si="153"/>
        <v>1417.8302144944651</v>
      </c>
      <c r="J484" s="26">
        <v>265.55903194780933</v>
      </c>
      <c r="K484" s="26">
        <v>270.12720219028563</v>
      </c>
      <c r="L484" s="26">
        <f t="shared" si="154"/>
        <v>535.68623413809496</v>
      </c>
      <c r="M484" s="26">
        <v>264.30921811672698</v>
      </c>
      <c r="N484" s="26">
        <v>171.06955187750495</v>
      </c>
      <c r="O484" s="26">
        <v>13.927941010513884</v>
      </c>
      <c r="P484" s="26">
        <v>0</v>
      </c>
      <c r="Q484" s="26">
        <f t="shared" si="149"/>
        <v>449.30671100474581</v>
      </c>
      <c r="R484" s="27">
        <v>34.127095170539988</v>
      </c>
      <c r="S484" s="143">
        <f t="shared" si="155"/>
        <v>2436.9502548078458</v>
      </c>
      <c r="T484" s="140" t="str">
        <f t="shared" si="156"/>
        <v>10205</v>
      </c>
      <c r="U484" s="5" t="str">
        <f t="shared" si="150"/>
        <v>群馬県太田市</v>
      </c>
      <c r="V484" s="21">
        <f t="shared" si="157"/>
        <v>0.57316986447788032</v>
      </c>
      <c r="W484" s="21">
        <f t="shared" si="157"/>
        <v>4.8850360562499853E-3</v>
      </c>
      <c r="X484" s="21">
        <f t="shared" si="157"/>
        <v>3.7502519088609921E-3</v>
      </c>
      <c r="Y484" s="21">
        <f t="shared" si="158"/>
        <v>0.1089718722915617</v>
      </c>
      <c r="Z484" s="21">
        <f t="shared" si="158"/>
        <v>0.11084641619473075</v>
      </c>
      <c r="AA484" s="21">
        <f t="shared" si="159"/>
        <v>0.10845901248713337</v>
      </c>
      <c r="AB484" s="21">
        <f t="shared" si="159"/>
        <v>7.019821251582907E-2</v>
      </c>
      <c r="AC484" s="21">
        <f t="shared" si="159"/>
        <v>5.7153160935622402E-3</v>
      </c>
      <c r="AD484" s="21">
        <f t="shared" si="151"/>
        <v>0</v>
      </c>
      <c r="AE484" s="21">
        <f t="shared" si="160"/>
        <v>1.4004017974191648E-2</v>
      </c>
      <c r="AF484" s="137">
        <f>VLOOKUP(T484,人口!$A$2:$E$1748,5,0)</f>
        <v>224415</v>
      </c>
      <c r="AG484" s="14">
        <f t="shared" si="161"/>
        <v>0</v>
      </c>
      <c r="AH484" s="14">
        <f t="shared" si="162"/>
        <v>0</v>
      </c>
      <c r="AI484" s="14">
        <f t="shared" si="163"/>
        <v>0</v>
      </c>
      <c r="AJ484" s="14">
        <f t="shared" si="164"/>
        <v>0</v>
      </c>
      <c r="AK484" s="14">
        <f t="shared" si="165"/>
        <v>0</v>
      </c>
      <c r="AL484" s="14">
        <f t="shared" si="166"/>
        <v>1</v>
      </c>
      <c r="AM484" s="14">
        <f t="shared" si="167"/>
        <v>0</v>
      </c>
      <c r="AN484" s="14">
        <f t="shared" si="168"/>
        <v>0</v>
      </c>
      <c r="AO484" s="5" t="str">
        <f t="shared" si="169"/>
        <v>20万～50万人未満の市町村平均</v>
      </c>
    </row>
    <row r="485" spans="1:41" s="5" customFormat="1" ht="18" customHeight="1" x14ac:dyDescent="0.3">
      <c r="A485" s="5" t="str">
        <f t="shared" si="152"/>
        <v>010206</v>
      </c>
      <c r="B485" s="22">
        <v>10</v>
      </c>
      <c r="C485" s="23" t="s">
        <v>37</v>
      </c>
      <c r="D485" s="23">
        <v>10206</v>
      </c>
      <c r="E485" s="24" t="s">
        <v>366</v>
      </c>
      <c r="F485" s="25">
        <v>40.029643709533339</v>
      </c>
      <c r="G485" s="26">
        <v>3.734628284095094</v>
      </c>
      <c r="H485" s="26">
        <v>7.3420249653212357</v>
      </c>
      <c r="I485" s="26">
        <f t="shared" si="153"/>
        <v>51.10629695894967</v>
      </c>
      <c r="J485" s="26">
        <v>60.926760900247189</v>
      </c>
      <c r="K485" s="26">
        <v>57.033153447196852</v>
      </c>
      <c r="L485" s="26">
        <f t="shared" si="154"/>
        <v>117.95991434744404</v>
      </c>
      <c r="M485" s="26">
        <v>54.304204552035671</v>
      </c>
      <c r="N485" s="26">
        <v>58.718402787598663</v>
      </c>
      <c r="O485" s="26">
        <v>2.9406223871807069</v>
      </c>
      <c r="P485" s="26">
        <v>0</v>
      </c>
      <c r="Q485" s="26">
        <f t="shared" si="149"/>
        <v>115.96322972681504</v>
      </c>
      <c r="R485" s="27">
        <v>6.5080071093033647</v>
      </c>
      <c r="S485" s="143">
        <f t="shared" si="155"/>
        <v>291.53744814251212</v>
      </c>
      <c r="T485" s="140" t="str">
        <f t="shared" si="156"/>
        <v>10206</v>
      </c>
      <c r="U485" s="5" t="str">
        <f t="shared" si="150"/>
        <v>群馬県沼田市</v>
      </c>
      <c r="V485" s="21">
        <f t="shared" si="157"/>
        <v>0.13730532377427432</v>
      </c>
      <c r="W485" s="21">
        <f t="shared" si="157"/>
        <v>1.2810115159783855E-2</v>
      </c>
      <c r="X485" s="21">
        <f t="shared" si="157"/>
        <v>2.5183814333629748E-2</v>
      </c>
      <c r="Y485" s="21">
        <f t="shared" si="158"/>
        <v>0.20898433902208127</v>
      </c>
      <c r="Z485" s="21">
        <f t="shared" si="158"/>
        <v>0.19562891083315431</v>
      </c>
      <c r="AA485" s="21">
        <f t="shared" si="159"/>
        <v>0.18626836757345208</v>
      </c>
      <c r="AB485" s="21">
        <f t="shared" si="159"/>
        <v>0.20140946956116379</v>
      </c>
      <c r="AC485" s="21">
        <f t="shared" si="159"/>
        <v>1.0086602616289773E-2</v>
      </c>
      <c r="AD485" s="21">
        <f t="shared" si="151"/>
        <v>0</v>
      </c>
      <c r="AE485" s="21">
        <f t="shared" si="160"/>
        <v>2.2323057126170831E-2</v>
      </c>
      <c r="AF485" s="137">
        <f>VLOOKUP(T485,人口!$A$2:$E$1748,5,0)</f>
        <v>47381</v>
      </c>
      <c r="AG485" s="14">
        <f t="shared" si="161"/>
        <v>0</v>
      </c>
      <c r="AH485" s="14">
        <f t="shared" si="162"/>
        <v>0</v>
      </c>
      <c r="AI485" s="14">
        <f t="shared" si="163"/>
        <v>0</v>
      </c>
      <c r="AJ485" s="14">
        <f t="shared" si="164"/>
        <v>1</v>
      </c>
      <c r="AK485" s="14">
        <f t="shared" si="165"/>
        <v>0</v>
      </c>
      <c r="AL485" s="14">
        <f t="shared" si="166"/>
        <v>0</v>
      </c>
      <c r="AM485" s="14">
        <f t="shared" si="167"/>
        <v>0</v>
      </c>
      <c r="AN485" s="14">
        <f t="shared" si="168"/>
        <v>0</v>
      </c>
      <c r="AO485" s="5" t="str">
        <f t="shared" si="169"/>
        <v>3万～10万人未満の市町村平均</v>
      </c>
    </row>
    <row r="486" spans="1:41" s="5" customFormat="1" ht="18" customHeight="1" x14ac:dyDescent="0.3">
      <c r="A486" s="5" t="str">
        <f t="shared" si="152"/>
        <v>010207</v>
      </c>
      <c r="B486" s="22">
        <v>10</v>
      </c>
      <c r="C486" s="23" t="s">
        <v>37</v>
      </c>
      <c r="D486" s="23">
        <v>10207</v>
      </c>
      <c r="E486" s="24" t="s">
        <v>417</v>
      </c>
      <c r="F486" s="25">
        <v>131.1998232637294</v>
      </c>
      <c r="G486" s="26">
        <v>3.163341086181537</v>
      </c>
      <c r="H486" s="26">
        <v>4.7558788581334577</v>
      </c>
      <c r="I486" s="26">
        <f t="shared" si="153"/>
        <v>139.11904320804439</v>
      </c>
      <c r="J486" s="26">
        <v>94.954092337084361</v>
      </c>
      <c r="K486" s="26">
        <v>92.652123993431189</v>
      </c>
      <c r="L486" s="26">
        <f t="shared" si="154"/>
        <v>187.60621633051557</v>
      </c>
      <c r="M486" s="26">
        <v>84.571182503894235</v>
      </c>
      <c r="N486" s="26">
        <v>51.097135169149283</v>
      </c>
      <c r="O486" s="26">
        <v>4.7051447714683894</v>
      </c>
      <c r="P486" s="26">
        <v>0</v>
      </c>
      <c r="Q486" s="26">
        <f t="shared" si="149"/>
        <v>140.37346244451192</v>
      </c>
      <c r="R486" s="27">
        <v>8.3681032111830866</v>
      </c>
      <c r="S486" s="143">
        <f t="shared" si="155"/>
        <v>475.46682519425497</v>
      </c>
      <c r="T486" s="140" t="str">
        <f t="shared" si="156"/>
        <v>10207</v>
      </c>
      <c r="U486" s="5" t="str">
        <f t="shared" si="150"/>
        <v>群馬県館林市</v>
      </c>
      <c r="V486" s="21">
        <f t="shared" si="157"/>
        <v>0.27593896421717096</v>
      </c>
      <c r="W486" s="21">
        <f t="shared" si="157"/>
        <v>6.6531268188671925E-3</v>
      </c>
      <c r="X486" s="21">
        <f t="shared" si="157"/>
        <v>1.0002546142289556E-2</v>
      </c>
      <c r="Y486" s="21">
        <f t="shared" si="158"/>
        <v>0.19970708218873162</v>
      </c>
      <c r="Z486" s="21">
        <f t="shared" si="158"/>
        <v>0.1948655912125469</v>
      </c>
      <c r="AA486" s="21">
        <f t="shared" si="159"/>
        <v>0.17786978611881521</v>
      </c>
      <c r="AB486" s="21">
        <f t="shared" si="159"/>
        <v>0.10746729837202254</v>
      </c>
      <c r="AC486" s="21">
        <f t="shared" si="159"/>
        <v>9.8958424061364805E-3</v>
      </c>
      <c r="AD486" s="21">
        <f t="shared" si="151"/>
        <v>0</v>
      </c>
      <c r="AE486" s="21">
        <f t="shared" si="160"/>
        <v>1.7599762523419472E-2</v>
      </c>
      <c r="AF486" s="137">
        <f>VLOOKUP(T486,人口!$A$2:$E$1748,5,0)</f>
        <v>75812</v>
      </c>
      <c r="AG486" s="14">
        <f t="shared" si="161"/>
        <v>0</v>
      </c>
      <c r="AH486" s="14">
        <f t="shared" si="162"/>
        <v>0</v>
      </c>
      <c r="AI486" s="14">
        <f t="shared" si="163"/>
        <v>0</v>
      </c>
      <c r="AJ486" s="14">
        <f t="shared" si="164"/>
        <v>1</v>
      </c>
      <c r="AK486" s="14">
        <f t="shared" si="165"/>
        <v>0</v>
      </c>
      <c r="AL486" s="14">
        <f t="shared" si="166"/>
        <v>0</v>
      </c>
      <c r="AM486" s="14">
        <f t="shared" si="167"/>
        <v>0</v>
      </c>
      <c r="AN486" s="14">
        <f t="shared" si="168"/>
        <v>0</v>
      </c>
      <c r="AO486" s="5" t="str">
        <f t="shared" si="169"/>
        <v>3万～10万人未満の市町村平均</v>
      </c>
    </row>
    <row r="487" spans="1:41" s="5" customFormat="1" ht="18" customHeight="1" x14ac:dyDescent="0.3">
      <c r="A487" s="5" t="str">
        <f t="shared" si="152"/>
        <v>010208</v>
      </c>
      <c r="B487" s="22">
        <v>10</v>
      </c>
      <c r="C487" s="23" t="s">
        <v>37</v>
      </c>
      <c r="D487" s="23">
        <v>10208</v>
      </c>
      <c r="E487" s="24" t="s">
        <v>472</v>
      </c>
      <c r="F487" s="25">
        <v>92.521450614733467</v>
      </c>
      <c r="G487" s="26">
        <v>6.3007986099980595</v>
      </c>
      <c r="H487" s="26">
        <v>9.9939205498103991</v>
      </c>
      <c r="I487" s="26">
        <f t="shared" si="153"/>
        <v>108.81616977454192</v>
      </c>
      <c r="J487" s="26">
        <v>94.089020984241145</v>
      </c>
      <c r="K487" s="26">
        <v>89.917334120031171</v>
      </c>
      <c r="L487" s="26">
        <f t="shared" si="154"/>
        <v>184.0063551042723</v>
      </c>
      <c r="M487" s="26">
        <v>93.185238281947377</v>
      </c>
      <c r="N487" s="26">
        <v>84.44499240619011</v>
      </c>
      <c r="O487" s="26">
        <v>4.7697526924716422</v>
      </c>
      <c r="P487" s="26">
        <v>0</v>
      </c>
      <c r="Q487" s="26">
        <f t="shared" si="149"/>
        <v>182.39998338060914</v>
      </c>
      <c r="R487" s="27">
        <v>16.549350234129413</v>
      </c>
      <c r="S487" s="143">
        <f t="shared" si="155"/>
        <v>491.77185849355271</v>
      </c>
      <c r="T487" s="140" t="str">
        <f t="shared" si="156"/>
        <v>10208</v>
      </c>
      <c r="U487" s="5" t="str">
        <f t="shared" si="150"/>
        <v>群馬県渋川市</v>
      </c>
      <c r="V487" s="21">
        <f t="shared" si="157"/>
        <v>0.18813896935492588</v>
      </c>
      <c r="W487" s="21">
        <f t="shared" si="157"/>
        <v>1.2812442398187095E-2</v>
      </c>
      <c r="X487" s="21">
        <f t="shared" si="157"/>
        <v>2.0322270128316874E-2</v>
      </c>
      <c r="Y487" s="21">
        <f t="shared" si="158"/>
        <v>0.19132656608791021</v>
      </c>
      <c r="Z487" s="21">
        <f t="shared" si="158"/>
        <v>0.18284359417286586</v>
      </c>
      <c r="AA487" s="21">
        <f t="shared" si="159"/>
        <v>0.18948875717980732</v>
      </c>
      <c r="AB487" s="21">
        <f t="shared" si="159"/>
        <v>0.17171578842447571</v>
      </c>
      <c r="AC487" s="21">
        <f t="shared" si="159"/>
        <v>9.6991167959119308E-3</v>
      </c>
      <c r="AD487" s="21">
        <f t="shared" si="151"/>
        <v>0</v>
      </c>
      <c r="AE487" s="21">
        <f t="shared" si="160"/>
        <v>3.3652495457599227E-2</v>
      </c>
      <c r="AF487" s="137">
        <f>VLOOKUP(T487,人口!$A$2:$E$1748,5,0)</f>
        <v>76853</v>
      </c>
      <c r="AG487" s="14">
        <f t="shared" si="161"/>
        <v>0</v>
      </c>
      <c r="AH487" s="14">
        <f t="shared" si="162"/>
        <v>0</v>
      </c>
      <c r="AI487" s="14">
        <f t="shared" si="163"/>
        <v>0</v>
      </c>
      <c r="AJ487" s="14">
        <f t="shared" si="164"/>
        <v>1</v>
      </c>
      <c r="AK487" s="14">
        <f t="shared" si="165"/>
        <v>0</v>
      </c>
      <c r="AL487" s="14">
        <f t="shared" si="166"/>
        <v>0</v>
      </c>
      <c r="AM487" s="14">
        <f t="shared" si="167"/>
        <v>0</v>
      </c>
      <c r="AN487" s="14">
        <f t="shared" si="168"/>
        <v>0</v>
      </c>
      <c r="AO487" s="5" t="str">
        <f t="shared" si="169"/>
        <v>3万～10万人未満の市町村平均</v>
      </c>
    </row>
    <row r="488" spans="1:41" s="5" customFormat="1" ht="18" customHeight="1" x14ac:dyDescent="0.3">
      <c r="A488" s="5" t="str">
        <f t="shared" si="152"/>
        <v>010209</v>
      </c>
      <c r="B488" s="22">
        <v>10</v>
      </c>
      <c r="C488" s="23" t="s">
        <v>37</v>
      </c>
      <c r="D488" s="23">
        <v>10209</v>
      </c>
      <c r="E488" s="24" t="s">
        <v>525</v>
      </c>
      <c r="F488" s="25">
        <v>125.80688507861342</v>
      </c>
      <c r="G488" s="26">
        <v>3.7623606723433243</v>
      </c>
      <c r="H488" s="26">
        <v>3.7477202061788999</v>
      </c>
      <c r="I488" s="26">
        <f t="shared" si="153"/>
        <v>133.31696595713566</v>
      </c>
      <c r="J488" s="26">
        <v>62.62473153082788</v>
      </c>
      <c r="K488" s="26">
        <v>76.671390485250214</v>
      </c>
      <c r="L488" s="26">
        <f t="shared" si="154"/>
        <v>139.2961220160781</v>
      </c>
      <c r="M488" s="26">
        <v>75.844118972655252</v>
      </c>
      <c r="N488" s="26">
        <v>60.54673719101455</v>
      </c>
      <c r="O488" s="26">
        <v>4.0413775138989481</v>
      </c>
      <c r="P488" s="26">
        <v>0</v>
      </c>
      <c r="Q488" s="26">
        <f t="shared" si="149"/>
        <v>140.43223367756875</v>
      </c>
      <c r="R488" s="27">
        <v>12.686399828699999</v>
      </c>
      <c r="S488" s="143">
        <f t="shared" si="155"/>
        <v>425.73172147948253</v>
      </c>
      <c r="T488" s="140" t="str">
        <f t="shared" si="156"/>
        <v>10209</v>
      </c>
      <c r="U488" s="5" t="str">
        <f t="shared" si="150"/>
        <v>群馬県藤岡市</v>
      </c>
      <c r="V488" s="21">
        <f t="shared" si="157"/>
        <v>0.29550742575962002</v>
      </c>
      <c r="W488" s="21">
        <f t="shared" si="157"/>
        <v>8.8373980197401034E-3</v>
      </c>
      <c r="X488" s="21">
        <f t="shared" si="157"/>
        <v>8.8030090714288373E-3</v>
      </c>
      <c r="Y488" s="21">
        <f t="shared" si="158"/>
        <v>0.14709904940415858</v>
      </c>
      <c r="Z488" s="21">
        <f t="shared" si="158"/>
        <v>0.18009320569020665</v>
      </c>
      <c r="AA488" s="21">
        <f t="shared" si="159"/>
        <v>0.17815003004494331</v>
      </c>
      <c r="AB488" s="21">
        <f t="shared" si="159"/>
        <v>0.14221805455465106</v>
      </c>
      <c r="AC488" s="21">
        <f t="shared" si="159"/>
        <v>9.4927798658144286E-3</v>
      </c>
      <c r="AD488" s="21">
        <f t="shared" si="151"/>
        <v>0</v>
      </c>
      <c r="AE488" s="21">
        <f t="shared" si="160"/>
        <v>2.9799047589436908E-2</v>
      </c>
      <c r="AF488" s="137">
        <f>VLOOKUP(T488,人口!$A$2:$E$1748,5,0)</f>
        <v>65117</v>
      </c>
      <c r="AG488" s="14">
        <f t="shared" si="161"/>
        <v>0</v>
      </c>
      <c r="AH488" s="14">
        <f t="shared" si="162"/>
        <v>0</v>
      </c>
      <c r="AI488" s="14">
        <f t="shared" si="163"/>
        <v>0</v>
      </c>
      <c r="AJ488" s="14">
        <f t="shared" si="164"/>
        <v>1</v>
      </c>
      <c r="AK488" s="14">
        <f t="shared" si="165"/>
        <v>0</v>
      </c>
      <c r="AL488" s="14">
        <f t="shared" si="166"/>
        <v>0</v>
      </c>
      <c r="AM488" s="14">
        <f t="shared" si="167"/>
        <v>0</v>
      </c>
      <c r="AN488" s="14">
        <f t="shared" si="168"/>
        <v>0</v>
      </c>
      <c r="AO488" s="5" t="str">
        <f t="shared" si="169"/>
        <v>3万～10万人未満の市町村平均</v>
      </c>
    </row>
    <row r="489" spans="1:41" s="5" customFormat="1" ht="18" customHeight="1" x14ac:dyDescent="0.3">
      <c r="A489" s="5" t="str">
        <f t="shared" si="152"/>
        <v>010210</v>
      </c>
      <c r="B489" s="22">
        <v>10</v>
      </c>
      <c r="C489" s="23" t="s">
        <v>37</v>
      </c>
      <c r="D489" s="23">
        <v>10210</v>
      </c>
      <c r="E489" s="24" t="s">
        <v>579</v>
      </c>
      <c r="F489" s="25">
        <v>130.41322459285556</v>
      </c>
      <c r="G489" s="26">
        <v>2.921144895480321</v>
      </c>
      <c r="H489" s="26">
        <v>6.3557828058004739</v>
      </c>
      <c r="I489" s="26">
        <f t="shared" si="153"/>
        <v>139.69015229413637</v>
      </c>
      <c r="J489" s="26">
        <v>57.816793640025693</v>
      </c>
      <c r="K489" s="26">
        <v>56.207713820774288</v>
      </c>
      <c r="L489" s="26">
        <f t="shared" si="154"/>
        <v>114.02450746079998</v>
      </c>
      <c r="M489" s="26">
        <v>55.871988170177275</v>
      </c>
      <c r="N489" s="26">
        <v>48.672186381460833</v>
      </c>
      <c r="O489" s="26">
        <v>2.9961690627790847</v>
      </c>
      <c r="P489" s="26">
        <v>0</v>
      </c>
      <c r="Q489" s="26">
        <f t="shared" si="149"/>
        <v>107.5403436144172</v>
      </c>
      <c r="R489" s="27">
        <v>7.7960582599999997</v>
      </c>
      <c r="S489" s="143">
        <f t="shared" si="155"/>
        <v>369.05106162935351</v>
      </c>
      <c r="T489" s="140" t="str">
        <f t="shared" si="156"/>
        <v>10210</v>
      </c>
      <c r="U489" s="5" t="str">
        <f t="shared" si="150"/>
        <v>群馬県富岡市</v>
      </c>
      <c r="V489" s="21">
        <f t="shared" si="157"/>
        <v>0.35337447348636153</v>
      </c>
      <c r="W489" s="21">
        <f t="shared" si="157"/>
        <v>7.9152865258902694E-3</v>
      </c>
      <c r="X489" s="21">
        <f t="shared" si="157"/>
        <v>1.722196049982843E-2</v>
      </c>
      <c r="Y489" s="21">
        <f t="shared" si="158"/>
        <v>0.15666339878488802</v>
      </c>
      <c r="Z489" s="21">
        <f t="shared" si="158"/>
        <v>0.15230335220448435</v>
      </c>
      <c r="AA489" s="21">
        <f t="shared" si="159"/>
        <v>0.15139365247590264</v>
      </c>
      <c r="AB489" s="21">
        <f t="shared" si="159"/>
        <v>0.13188469413032994</v>
      </c>
      <c r="AC489" s="21">
        <f t="shared" si="159"/>
        <v>8.1185759215840064E-3</v>
      </c>
      <c r="AD489" s="21">
        <f t="shared" si="151"/>
        <v>0</v>
      </c>
      <c r="AE489" s="21">
        <f t="shared" si="160"/>
        <v>2.1124605970730848E-2</v>
      </c>
      <c r="AF489" s="137">
        <f>VLOOKUP(T489,人口!$A$2:$E$1748,5,0)</f>
        <v>48276</v>
      </c>
      <c r="AG489" s="14">
        <f t="shared" si="161"/>
        <v>0</v>
      </c>
      <c r="AH489" s="14">
        <f t="shared" si="162"/>
        <v>0</v>
      </c>
      <c r="AI489" s="14">
        <f t="shared" si="163"/>
        <v>0</v>
      </c>
      <c r="AJ489" s="14">
        <f t="shared" si="164"/>
        <v>1</v>
      </c>
      <c r="AK489" s="14">
        <f t="shared" si="165"/>
        <v>0</v>
      </c>
      <c r="AL489" s="14">
        <f t="shared" si="166"/>
        <v>0</v>
      </c>
      <c r="AM489" s="14">
        <f t="shared" si="167"/>
        <v>0</v>
      </c>
      <c r="AN489" s="14">
        <f t="shared" si="168"/>
        <v>0</v>
      </c>
      <c r="AO489" s="5" t="str">
        <f t="shared" si="169"/>
        <v>3万～10万人未満の市町村平均</v>
      </c>
    </row>
    <row r="490" spans="1:41" s="5" customFormat="1" ht="18" customHeight="1" x14ac:dyDescent="0.3">
      <c r="A490" s="5" t="str">
        <f t="shared" si="152"/>
        <v>010211</v>
      </c>
      <c r="B490" s="22">
        <v>10</v>
      </c>
      <c r="C490" s="23" t="s">
        <v>37</v>
      </c>
      <c r="D490" s="23">
        <v>10211</v>
      </c>
      <c r="E490" s="24" t="s">
        <v>630</v>
      </c>
      <c r="F490" s="25">
        <v>149.35829077598305</v>
      </c>
      <c r="G490" s="26">
        <v>2.791727083655243</v>
      </c>
      <c r="H490" s="26">
        <v>5.9832024344259631</v>
      </c>
      <c r="I490" s="26">
        <f t="shared" si="153"/>
        <v>158.13322029406427</v>
      </c>
      <c r="J490" s="26">
        <v>57.462900813862561</v>
      </c>
      <c r="K490" s="26">
        <v>68.572632669104237</v>
      </c>
      <c r="L490" s="26">
        <f t="shared" si="154"/>
        <v>126.0355334829668</v>
      </c>
      <c r="M490" s="26">
        <v>67.155255245310059</v>
      </c>
      <c r="N490" s="26">
        <v>54.036904433589037</v>
      </c>
      <c r="O490" s="26">
        <v>3.5613176974146454</v>
      </c>
      <c r="P490" s="26">
        <v>0</v>
      </c>
      <c r="Q490" s="26">
        <f t="shared" si="149"/>
        <v>124.75347737631374</v>
      </c>
      <c r="R490" s="27">
        <v>9.1290077604799986</v>
      </c>
      <c r="S490" s="143">
        <f t="shared" si="155"/>
        <v>418.05123891382482</v>
      </c>
      <c r="T490" s="140" t="str">
        <f t="shared" si="156"/>
        <v>10211</v>
      </c>
      <c r="U490" s="5" t="str">
        <f t="shared" si="150"/>
        <v>群馬県安中市</v>
      </c>
      <c r="V490" s="21">
        <f t="shared" si="157"/>
        <v>0.35727269021865304</v>
      </c>
      <c r="W490" s="21">
        <f t="shared" si="157"/>
        <v>6.6779543361925476E-3</v>
      </c>
      <c r="X490" s="21">
        <f t="shared" si="157"/>
        <v>1.4312127025317376E-2</v>
      </c>
      <c r="Y490" s="21">
        <f t="shared" si="158"/>
        <v>0.13745420528632304</v>
      </c>
      <c r="Z490" s="21">
        <f t="shared" si="158"/>
        <v>0.1640292535605653</v>
      </c>
      <c r="AA490" s="21">
        <f t="shared" si="159"/>
        <v>0.16063881408363231</v>
      </c>
      <c r="AB490" s="21">
        <f t="shared" si="159"/>
        <v>0.12925904626903392</v>
      </c>
      <c r="AC490" s="21">
        <f t="shared" si="159"/>
        <v>8.5188545467957798E-3</v>
      </c>
      <c r="AD490" s="21">
        <f t="shared" si="151"/>
        <v>0</v>
      </c>
      <c r="AE490" s="21">
        <f t="shared" si="160"/>
        <v>2.1837054673486594E-2</v>
      </c>
      <c r="AF490" s="137">
        <f>VLOOKUP(T490,人口!$A$2:$E$1748,5,0)</f>
        <v>57382</v>
      </c>
      <c r="AG490" s="14">
        <f t="shared" si="161"/>
        <v>0</v>
      </c>
      <c r="AH490" s="14">
        <f t="shared" si="162"/>
        <v>0</v>
      </c>
      <c r="AI490" s="14">
        <f t="shared" si="163"/>
        <v>0</v>
      </c>
      <c r="AJ490" s="14">
        <f t="shared" si="164"/>
        <v>1</v>
      </c>
      <c r="AK490" s="14">
        <f t="shared" si="165"/>
        <v>0</v>
      </c>
      <c r="AL490" s="14">
        <f t="shared" si="166"/>
        <v>0</v>
      </c>
      <c r="AM490" s="14">
        <f t="shared" si="167"/>
        <v>0</v>
      </c>
      <c r="AN490" s="14">
        <f t="shared" si="168"/>
        <v>0</v>
      </c>
      <c r="AO490" s="5" t="str">
        <f t="shared" si="169"/>
        <v>3万～10万人未満の市町村平均</v>
      </c>
    </row>
    <row r="491" spans="1:41" s="5" customFormat="1" ht="18" customHeight="1" x14ac:dyDescent="0.3">
      <c r="A491" s="5" t="str">
        <f t="shared" si="152"/>
        <v>010212</v>
      </c>
      <c r="B491" s="22">
        <v>10</v>
      </c>
      <c r="C491" s="23" t="s">
        <v>37</v>
      </c>
      <c r="D491" s="23">
        <v>10212</v>
      </c>
      <c r="E491" s="24" t="s">
        <v>683</v>
      </c>
      <c r="F491" s="25">
        <v>37.04653094485132</v>
      </c>
      <c r="G491" s="26">
        <v>2.1557309798291482</v>
      </c>
      <c r="H491" s="26">
        <v>0.986242159520763</v>
      </c>
      <c r="I491" s="26">
        <f t="shared" si="153"/>
        <v>40.188504084201234</v>
      </c>
      <c r="J491" s="26">
        <v>53.398495325504136</v>
      </c>
      <c r="K491" s="26">
        <v>57.739084979558243</v>
      </c>
      <c r="L491" s="26">
        <f t="shared" si="154"/>
        <v>111.13758030506239</v>
      </c>
      <c r="M491" s="26">
        <v>59.615568951770214</v>
      </c>
      <c r="N491" s="26">
        <v>42.316318626428234</v>
      </c>
      <c r="O491" s="26">
        <v>3.1250745881621356</v>
      </c>
      <c r="P491" s="26">
        <v>0</v>
      </c>
      <c r="Q491" s="26">
        <f t="shared" si="149"/>
        <v>105.05696216636059</v>
      </c>
      <c r="R491" s="27">
        <v>0</v>
      </c>
      <c r="S491" s="143">
        <f t="shared" si="155"/>
        <v>256.38304655562422</v>
      </c>
      <c r="T491" s="140" t="str">
        <f t="shared" si="156"/>
        <v>10212</v>
      </c>
      <c r="U491" s="5" t="str">
        <f t="shared" si="150"/>
        <v>群馬県みどり市</v>
      </c>
      <c r="V491" s="21">
        <f t="shared" si="157"/>
        <v>0.14449680445939236</v>
      </c>
      <c r="W491" s="21">
        <f t="shared" si="157"/>
        <v>8.4082430909153197E-3</v>
      </c>
      <c r="X491" s="21">
        <f t="shared" si="157"/>
        <v>3.8467526334928326E-3</v>
      </c>
      <c r="Y491" s="21">
        <f t="shared" si="158"/>
        <v>0.20827623371703297</v>
      </c>
      <c r="Z491" s="21">
        <f t="shared" si="158"/>
        <v>0.22520632996312928</v>
      </c>
      <c r="AA491" s="21">
        <f t="shared" si="159"/>
        <v>0.23252539414237816</v>
      </c>
      <c r="AB491" s="21">
        <f t="shared" si="159"/>
        <v>0.1650511576132917</v>
      </c>
      <c r="AC491" s="21">
        <f t="shared" si="159"/>
        <v>1.2189084380367277E-2</v>
      </c>
      <c r="AD491" s="21">
        <f t="shared" si="151"/>
        <v>0</v>
      </c>
      <c r="AE491" s="21">
        <f t="shared" si="160"/>
        <v>0</v>
      </c>
      <c r="AF491" s="137">
        <f>VLOOKUP(T491,人口!$A$2:$E$1748,5,0)</f>
        <v>50353</v>
      </c>
      <c r="AG491" s="14">
        <f t="shared" si="161"/>
        <v>0</v>
      </c>
      <c r="AH491" s="14">
        <f t="shared" si="162"/>
        <v>0</v>
      </c>
      <c r="AI491" s="14">
        <f t="shared" si="163"/>
        <v>0</v>
      </c>
      <c r="AJ491" s="14">
        <f t="shared" si="164"/>
        <v>1</v>
      </c>
      <c r="AK491" s="14">
        <f t="shared" si="165"/>
        <v>0</v>
      </c>
      <c r="AL491" s="14">
        <f t="shared" si="166"/>
        <v>0</v>
      </c>
      <c r="AM491" s="14">
        <f t="shared" si="167"/>
        <v>0</v>
      </c>
      <c r="AN491" s="14">
        <f t="shared" si="168"/>
        <v>0</v>
      </c>
      <c r="AO491" s="5" t="str">
        <f t="shared" si="169"/>
        <v>3万～10万人未満の市町村平均</v>
      </c>
    </row>
    <row r="492" spans="1:41" s="5" customFormat="1" ht="18" customHeight="1" x14ac:dyDescent="0.3">
      <c r="A492" s="5" t="str">
        <f t="shared" si="152"/>
        <v>010344</v>
      </c>
      <c r="B492" s="22">
        <v>10</v>
      </c>
      <c r="C492" s="23" t="s">
        <v>37</v>
      </c>
      <c r="D492" s="23">
        <v>10344</v>
      </c>
      <c r="E492" s="24" t="s">
        <v>736</v>
      </c>
      <c r="F492" s="25">
        <v>10.813545247171128</v>
      </c>
      <c r="G492" s="26">
        <v>0.94290120043985037</v>
      </c>
      <c r="H492" s="26">
        <v>1.1396576065573263</v>
      </c>
      <c r="I492" s="26">
        <f t="shared" si="153"/>
        <v>12.896104054168305</v>
      </c>
      <c r="J492" s="26">
        <v>11.724934038536187</v>
      </c>
      <c r="K492" s="26">
        <v>16.367050370378745</v>
      </c>
      <c r="L492" s="26">
        <f t="shared" si="154"/>
        <v>28.091984408914932</v>
      </c>
      <c r="M492" s="26">
        <v>18.670154153097439</v>
      </c>
      <c r="N492" s="26">
        <v>15.430180083565135</v>
      </c>
      <c r="O492" s="26">
        <v>0.91084135316401205</v>
      </c>
      <c r="P492" s="26">
        <v>0</v>
      </c>
      <c r="Q492" s="26">
        <f t="shared" si="149"/>
        <v>35.011175589826586</v>
      </c>
      <c r="R492" s="27">
        <v>3.3056507478856738</v>
      </c>
      <c r="S492" s="143">
        <f t="shared" si="155"/>
        <v>79.304914800795501</v>
      </c>
      <c r="T492" s="140" t="str">
        <f t="shared" si="156"/>
        <v>10344</v>
      </c>
      <c r="U492" s="5" t="str">
        <f t="shared" si="150"/>
        <v>群馬県榛東村</v>
      </c>
      <c r="V492" s="21">
        <f t="shared" si="157"/>
        <v>0.13635403649740327</v>
      </c>
      <c r="W492" s="21">
        <f t="shared" si="157"/>
        <v>1.1889568292309574E-2</v>
      </c>
      <c r="X492" s="21">
        <f t="shared" si="157"/>
        <v>1.4370579798490553E-2</v>
      </c>
      <c r="Y492" s="21">
        <f t="shared" si="158"/>
        <v>0.14784624720911466</v>
      </c>
      <c r="Z492" s="21">
        <f t="shared" si="158"/>
        <v>0.20638128685329057</v>
      </c>
      <c r="AA492" s="21">
        <f t="shared" si="159"/>
        <v>0.23542240982156834</v>
      </c>
      <c r="AB492" s="21">
        <f t="shared" si="159"/>
        <v>0.1945677657220099</v>
      </c>
      <c r="AC492" s="21">
        <f t="shared" si="159"/>
        <v>1.148530775743139E-2</v>
      </c>
      <c r="AD492" s="21">
        <f t="shared" si="151"/>
        <v>0</v>
      </c>
      <c r="AE492" s="21">
        <f t="shared" si="160"/>
        <v>4.1682798048381674E-2</v>
      </c>
      <c r="AF492" s="137">
        <f>VLOOKUP(T492,人口!$A$2:$E$1748,5,0)</f>
        <v>14676</v>
      </c>
      <c r="AG492" s="14">
        <f t="shared" si="161"/>
        <v>0</v>
      </c>
      <c r="AH492" s="14">
        <f t="shared" si="162"/>
        <v>0</v>
      </c>
      <c r="AI492" s="14">
        <f t="shared" si="163"/>
        <v>1</v>
      </c>
      <c r="AJ492" s="14">
        <f t="shared" si="164"/>
        <v>0</v>
      </c>
      <c r="AK492" s="14">
        <f t="shared" si="165"/>
        <v>0</v>
      </c>
      <c r="AL492" s="14">
        <f t="shared" si="166"/>
        <v>0</v>
      </c>
      <c r="AM492" s="14">
        <f t="shared" si="167"/>
        <v>0</v>
      </c>
      <c r="AN492" s="14">
        <f t="shared" si="168"/>
        <v>0</v>
      </c>
      <c r="AO492" s="5" t="str">
        <f t="shared" si="169"/>
        <v>1万～3万人未満の市町村平均</v>
      </c>
    </row>
    <row r="493" spans="1:41" s="5" customFormat="1" ht="18" customHeight="1" x14ac:dyDescent="0.3">
      <c r="A493" s="5" t="str">
        <f t="shared" si="152"/>
        <v>010345</v>
      </c>
      <c r="B493" s="22">
        <v>10</v>
      </c>
      <c r="C493" s="23" t="s">
        <v>37</v>
      </c>
      <c r="D493" s="23">
        <v>10345</v>
      </c>
      <c r="E493" s="24" t="s">
        <v>790</v>
      </c>
      <c r="F493" s="25">
        <v>11.924589094202268</v>
      </c>
      <c r="G493" s="26">
        <v>0.88743642394338851</v>
      </c>
      <c r="H493" s="26">
        <v>0.17533193947035788</v>
      </c>
      <c r="I493" s="26">
        <f t="shared" si="153"/>
        <v>12.987357457616014</v>
      </c>
      <c r="J493" s="26">
        <v>17.973465959073156</v>
      </c>
      <c r="K493" s="26">
        <v>22.7176549036298</v>
      </c>
      <c r="L493" s="26">
        <f t="shared" si="154"/>
        <v>40.691120862702959</v>
      </c>
      <c r="M493" s="26">
        <v>24.603857024601893</v>
      </c>
      <c r="N493" s="26">
        <v>15.752544307325303</v>
      </c>
      <c r="O493" s="26">
        <v>1.3449743093770308</v>
      </c>
      <c r="P493" s="26">
        <v>0</v>
      </c>
      <c r="Q493" s="26">
        <f t="shared" si="149"/>
        <v>41.701375641304224</v>
      </c>
      <c r="R493" s="27">
        <v>4.6785226376448623</v>
      </c>
      <c r="S493" s="143">
        <f t="shared" si="155"/>
        <v>100.05837659926806</v>
      </c>
      <c r="T493" s="140" t="str">
        <f t="shared" si="156"/>
        <v>10345</v>
      </c>
      <c r="U493" s="5" t="str">
        <f t="shared" si="150"/>
        <v>群馬県吉岡町</v>
      </c>
      <c r="V493" s="21">
        <f t="shared" si="157"/>
        <v>0.11917631985935596</v>
      </c>
      <c r="W493" s="21">
        <f t="shared" si="157"/>
        <v>8.8691867098499404E-3</v>
      </c>
      <c r="X493" s="21">
        <f t="shared" si="157"/>
        <v>1.7522964636190236E-3</v>
      </c>
      <c r="Y493" s="21">
        <f t="shared" si="158"/>
        <v>0.17962979782349012</v>
      </c>
      <c r="Z493" s="21">
        <f t="shared" si="158"/>
        <v>0.22704400846531406</v>
      </c>
      <c r="AA493" s="21">
        <f t="shared" si="159"/>
        <v>0.24589502509260053</v>
      </c>
      <c r="AB493" s="21">
        <f t="shared" si="159"/>
        <v>0.1574335387272367</v>
      </c>
      <c r="AC493" s="21">
        <f t="shared" si="159"/>
        <v>1.3441896171908005E-2</v>
      </c>
      <c r="AD493" s="21">
        <f t="shared" si="151"/>
        <v>0</v>
      </c>
      <c r="AE493" s="21">
        <f t="shared" si="160"/>
        <v>4.6757930686625655E-2</v>
      </c>
      <c r="AF493" s="137">
        <f>VLOOKUP(T493,人口!$A$2:$E$1748,5,0)</f>
        <v>21671</v>
      </c>
      <c r="AG493" s="14">
        <f t="shared" si="161"/>
        <v>0</v>
      </c>
      <c r="AH493" s="14">
        <f t="shared" si="162"/>
        <v>0</v>
      </c>
      <c r="AI493" s="14">
        <f t="shared" si="163"/>
        <v>1</v>
      </c>
      <c r="AJ493" s="14">
        <f t="shared" si="164"/>
        <v>0</v>
      </c>
      <c r="AK493" s="14">
        <f t="shared" si="165"/>
        <v>0</v>
      </c>
      <c r="AL493" s="14">
        <f t="shared" si="166"/>
        <v>0</v>
      </c>
      <c r="AM493" s="14">
        <f t="shared" si="167"/>
        <v>0</v>
      </c>
      <c r="AN493" s="14">
        <f t="shared" si="168"/>
        <v>0</v>
      </c>
      <c r="AO493" s="5" t="str">
        <f t="shared" si="169"/>
        <v>1万～3万人未満の市町村平均</v>
      </c>
    </row>
    <row r="494" spans="1:41" s="5" customFormat="1" ht="18" customHeight="1" x14ac:dyDescent="0.3">
      <c r="A494" s="5" t="str">
        <f t="shared" si="152"/>
        <v>010366</v>
      </c>
      <c r="B494" s="22">
        <v>10</v>
      </c>
      <c r="C494" s="23" t="s">
        <v>37</v>
      </c>
      <c r="D494" s="23">
        <v>10366</v>
      </c>
      <c r="E494" s="24" t="s">
        <v>841</v>
      </c>
      <c r="F494" s="25">
        <v>0.12731144340109826</v>
      </c>
      <c r="G494" s="26">
        <v>2.5883562365015503E-2</v>
      </c>
      <c r="H494" s="26">
        <v>2.0382337963429107</v>
      </c>
      <c r="I494" s="26">
        <f t="shared" si="153"/>
        <v>2.1914288021090247</v>
      </c>
      <c r="J494" s="26">
        <v>1.3476524794293117</v>
      </c>
      <c r="K494" s="26">
        <v>1.5925148348152525</v>
      </c>
      <c r="L494" s="26">
        <f t="shared" si="154"/>
        <v>2.9401673142445643</v>
      </c>
      <c r="M494" s="26">
        <v>1.1555440677876163</v>
      </c>
      <c r="N494" s="26">
        <v>2.1603214398256148</v>
      </c>
      <c r="O494" s="26">
        <v>7.1869329992090891E-2</v>
      </c>
      <c r="P494" s="26">
        <v>0</v>
      </c>
      <c r="Q494" s="26">
        <f t="shared" si="149"/>
        <v>3.387734837605322</v>
      </c>
      <c r="R494" s="27">
        <v>0</v>
      </c>
      <c r="S494" s="143">
        <f t="shared" si="155"/>
        <v>8.5193309539589102</v>
      </c>
      <c r="T494" s="140" t="str">
        <f t="shared" si="156"/>
        <v>10366</v>
      </c>
      <c r="U494" s="5" t="str">
        <f t="shared" si="150"/>
        <v>群馬県上野村</v>
      </c>
      <c r="V494" s="21">
        <f t="shared" si="157"/>
        <v>1.4943831163401039E-2</v>
      </c>
      <c r="W494" s="21">
        <f t="shared" si="157"/>
        <v>3.038215383919025E-3</v>
      </c>
      <c r="X494" s="21">
        <f t="shared" si="157"/>
        <v>0.23924810614332911</v>
      </c>
      <c r="Y494" s="21">
        <f t="shared" si="158"/>
        <v>0.15818759556500869</v>
      </c>
      <c r="Z494" s="21">
        <f t="shared" si="158"/>
        <v>0.18692956564567023</v>
      </c>
      <c r="AA494" s="21">
        <f t="shared" si="159"/>
        <v>0.13563788917610228</v>
      </c>
      <c r="AB494" s="21">
        <f t="shared" si="159"/>
        <v>0.25357876710045163</v>
      </c>
      <c r="AC494" s="21">
        <f t="shared" si="159"/>
        <v>8.4360298221180623E-3</v>
      </c>
      <c r="AD494" s="21">
        <f t="shared" si="151"/>
        <v>0</v>
      </c>
      <c r="AE494" s="21">
        <f t="shared" si="160"/>
        <v>0</v>
      </c>
      <c r="AF494" s="137">
        <f>VLOOKUP(T494,人口!$A$2:$E$1748,5,0)</f>
        <v>1158</v>
      </c>
      <c r="AG494" s="14">
        <f t="shared" si="161"/>
        <v>1</v>
      </c>
      <c r="AH494" s="14">
        <f t="shared" si="162"/>
        <v>0</v>
      </c>
      <c r="AI494" s="14">
        <f t="shared" si="163"/>
        <v>0</v>
      </c>
      <c r="AJ494" s="14">
        <f t="shared" si="164"/>
        <v>0</v>
      </c>
      <c r="AK494" s="14">
        <f t="shared" si="165"/>
        <v>0</v>
      </c>
      <c r="AL494" s="14">
        <f t="shared" si="166"/>
        <v>0</v>
      </c>
      <c r="AM494" s="14">
        <f t="shared" si="167"/>
        <v>0</v>
      </c>
      <c r="AN494" s="14">
        <f t="shared" si="168"/>
        <v>0</v>
      </c>
      <c r="AO494" s="5" t="str">
        <f t="shared" si="169"/>
        <v>5千人未満の市町村平均</v>
      </c>
    </row>
    <row r="495" spans="1:41" s="5" customFormat="1" ht="18" customHeight="1" x14ac:dyDescent="0.3">
      <c r="A495" s="5" t="str">
        <f t="shared" si="152"/>
        <v>010367</v>
      </c>
      <c r="B495" s="22">
        <v>10</v>
      </c>
      <c r="C495" s="23" t="s">
        <v>37</v>
      </c>
      <c r="D495" s="23">
        <v>10367</v>
      </c>
      <c r="E495" s="24" t="s">
        <v>893</v>
      </c>
      <c r="F495" s="25">
        <v>0</v>
      </c>
      <c r="G495" s="26">
        <v>0.39564873900809411</v>
      </c>
      <c r="H495" s="26">
        <v>0.35066387894071577</v>
      </c>
      <c r="I495" s="26">
        <f t="shared" si="153"/>
        <v>0.74631261794880988</v>
      </c>
      <c r="J495" s="26">
        <v>2.2770679824840094</v>
      </c>
      <c r="K495" s="26">
        <v>2.6653084233644453</v>
      </c>
      <c r="L495" s="26">
        <f t="shared" si="154"/>
        <v>4.9423764058484547</v>
      </c>
      <c r="M495" s="26">
        <v>1.9832064854867357</v>
      </c>
      <c r="N495" s="26">
        <v>3.7480855270025697</v>
      </c>
      <c r="O495" s="26">
        <v>0.11165192111897368</v>
      </c>
      <c r="P495" s="26">
        <v>0</v>
      </c>
      <c r="Q495" s="26">
        <f t="shared" si="149"/>
        <v>5.8429439336082787</v>
      </c>
      <c r="R495" s="27">
        <v>0</v>
      </c>
      <c r="S495" s="143">
        <f t="shared" si="155"/>
        <v>11.531632957405543</v>
      </c>
      <c r="T495" s="140" t="str">
        <f t="shared" si="156"/>
        <v>10367</v>
      </c>
      <c r="U495" s="5" t="str">
        <f t="shared" si="150"/>
        <v>群馬県神流町</v>
      </c>
      <c r="V495" s="21">
        <f t="shared" si="157"/>
        <v>0</v>
      </c>
      <c r="W495" s="21">
        <f t="shared" si="157"/>
        <v>3.4309862312606035E-2</v>
      </c>
      <c r="X495" s="21">
        <f t="shared" si="157"/>
        <v>3.0408865789950553E-2</v>
      </c>
      <c r="Y495" s="21">
        <f t="shared" si="158"/>
        <v>0.19746275231745825</v>
      </c>
      <c r="Z495" s="21">
        <f t="shared" si="158"/>
        <v>0.23113018192733933</v>
      </c>
      <c r="AA495" s="21">
        <f t="shared" si="159"/>
        <v>0.17197967476177195</v>
      </c>
      <c r="AB495" s="21">
        <f t="shared" si="159"/>
        <v>0.32502643301663292</v>
      </c>
      <c r="AC495" s="21">
        <f t="shared" si="159"/>
        <v>9.6822298742409683E-3</v>
      </c>
      <c r="AD495" s="21">
        <f t="shared" si="151"/>
        <v>0</v>
      </c>
      <c r="AE495" s="21">
        <f t="shared" si="160"/>
        <v>0</v>
      </c>
      <c r="AF495" s="137">
        <f>VLOOKUP(T495,人口!$A$2:$E$1748,5,0)</f>
        <v>1799</v>
      </c>
      <c r="AG495" s="14">
        <f t="shared" si="161"/>
        <v>1</v>
      </c>
      <c r="AH495" s="14">
        <f t="shared" si="162"/>
        <v>0</v>
      </c>
      <c r="AI495" s="14">
        <f t="shared" si="163"/>
        <v>0</v>
      </c>
      <c r="AJ495" s="14">
        <f t="shared" si="164"/>
        <v>0</v>
      </c>
      <c r="AK495" s="14">
        <f t="shared" si="165"/>
        <v>0</v>
      </c>
      <c r="AL495" s="14">
        <f t="shared" si="166"/>
        <v>0</v>
      </c>
      <c r="AM495" s="14">
        <f t="shared" si="167"/>
        <v>0</v>
      </c>
      <c r="AN495" s="14">
        <f t="shared" si="168"/>
        <v>0</v>
      </c>
      <c r="AO495" s="5" t="str">
        <f t="shared" si="169"/>
        <v>5千人未満の市町村平均</v>
      </c>
    </row>
    <row r="496" spans="1:41" s="5" customFormat="1" ht="18" customHeight="1" x14ac:dyDescent="0.3">
      <c r="A496" s="5" t="str">
        <f t="shared" si="152"/>
        <v>010382</v>
      </c>
      <c r="B496" s="22">
        <v>10</v>
      </c>
      <c r="C496" s="23" t="s">
        <v>37</v>
      </c>
      <c r="D496" s="23">
        <v>10382</v>
      </c>
      <c r="E496" s="24" t="s">
        <v>946</v>
      </c>
      <c r="F496" s="25">
        <v>5.8037574010488688</v>
      </c>
      <c r="G496" s="26">
        <v>0.81348338861477287</v>
      </c>
      <c r="H496" s="26">
        <v>1.161574098991121</v>
      </c>
      <c r="I496" s="26">
        <f t="shared" si="153"/>
        <v>7.7788148886547628</v>
      </c>
      <c r="J496" s="26">
        <v>7.2458662488148926</v>
      </c>
      <c r="K496" s="26">
        <v>9.2160195327179366</v>
      </c>
      <c r="L496" s="26">
        <f t="shared" si="154"/>
        <v>16.461885781532828</v>
      </c>
      <c r="M496" s="26">
        <v>8.5074146588495996</v>
      </c>
      <c r="N496" s="26">
        <v>10.763115948529842</v>
      </c>
      <c r="O496" s="26">
        <v>0.44840752089193153</v>
      </c>
      <c r="P496" s="26">
        <v>0</v>
      </c>
      <c r="Q496" s="26">
        <f t="shared" si="149"/>
        <v>19.718938128271372</v>
      </c>
      <c r="R496" s="27">
        <v>0.87112505644741267</v>
      </c>
      <c r="S496" s="143">
        <f t="shared" si="155"/>
        <v>44.83076385490638</v>
      </c>
      <c r="T496" s="140" t="str">
        <f t="shared" si="156"/>
        <v>10382</v>
      </c>
      <c r="U496" s="5" t="str">
        <f t="shared" si="150"/>
        <v>群馬県下仁田町</v>
      </c>
      <c r="V496" s="21">
        <f t="shared" si="157"/>
        <v>0.12945925748293249</v>
      </c>
      <c r="W496" s="21">
        <f t="shared" si="157"/>
        <v>1.8145650858138199E-2</v>
      </c>
      <c r="X496" s="21">
        <f t="shared" si="157"/>
        <v>2.5910200922530026E-2</v>
      </c>
      <c r="Y496" s="21">
        <f t="shared" si="158"/>
        <v>0.16162709768376807</v>
      </c>
      <c r="Z496" s="21">
        <f t="shared" si="158"/>
        <v>0.20557355575170094</v>
      </c>
      <c r="AA496" s="21">
        <f t="shared" si="159"/>
        <v>0.18976733669726506</v>
      </c>
      <c r="AB496" s="21">
        <f t="shared" si="159"/>
        <v>0.24008326031125393</v>
      </c>
      <c r="AC496" s="21">
        <f t="shared" si="159"/>
        <v>1.0002227986638617E-2</v>
      </c>
      <c r="AD496" s="21">
        <f t="shared" si="151"/>
        <v>0</v>
      </c>
      <c r="AE496" s="21">
        <f t="shared" si="160"/>
        <v>1.9431412305772586E-2</v>
      </c>
      <c r="AF496" s="137">
        <f>VLOOKUP(T496,人口!$A$2:$E$1748,5,0)</f>
        <v>7225</v>
      </c>
      <c r="AG496" s="14">
        <f t="shared" si="161"/>
        <v>0</v>
      </c>
      <c r="AH496" s="14">
        <f t="shared" si="162"/>
        <v>1</v>
      </c>
      <c r="AI496" s="14">
        <f t="shared" si="163"/>
        <v>0</v>
      </c>
      <c r="AJ496" s="14">
        <f t="shared" si="164"/>
        <v>0</v>
      </c>
      <c r="AK496" s="14">
        <f t="shared" si="165"/>
        <v>0</v>
      </c>
      <c r="AL496" s="14">
        <f t="shared" si="166"/>
        <v>0</v>
      </c>
      <c r="AM496" s="14">
        <f t="shared" si="167"/>
        <v>0</v>
      </c>
      <c r="AN496" s="14">
        <f t="shared" si="168"/>
        <v>0</v>
      </c>
      <c r="AO496" s="5" t="str">
        <f t="shared" si="169"/>
        <v>5千～1万人未満の市町村平均</v>
      </c>
    </row>
    <row r="497" spans="1:41" s="5" customFormat="1" ht="18" customHeight="1" x14ac:dyDescent="0.3">
      <c r="A497" s="5" t="str">
        <f t="shared" si="152"/>
        <v>010383</v>
      </c>
      <c r="B497" s="22">
        <v>10</v>
      </c>
      <c r="C497" s="23" t="s">
        <v>37</v>
      </c>
      <c r="D497" s="23">
        <v>10383</v>
      </c>
      <c r="E497" s="24" t="s">
        <v>992</v>
      </c>
      <c r="F497" s="25">
        <v>1.3744968284346117</v>
      </c>
      <c r="G497" s="26">
        <v>6.1011254146107967E-2</v>
      </c>
      <c r="H497" s="26">
        <v>0.72324425031522632</v>
      </c>
      <c r="I497" s="26">
        <f t="shared" si="153"/>
        <v>2.1587523328959461</v>
      </c>
      <c r="J497" s="26">
        <v>1.3190550793353211</v>
      </c>
      <c r="K497" s="26">
        <v>2.7459069054057061</v>
      </c>
      <c r="L497" s="26">
        <f t="shared" si="154"/>
        <v>4.0649619847410268</v>
      </c>
      <c r="M497" s="26">
        <v>1.8733820492920448</v>
      </c>
      <c r="N497" s="26">
        <v>2.1651328461503931</v>
      </c>
      <c r="O497" s="26">
        <v>0.11084509789799166</v>
      </c>
      <c r="P497" s="26">
        <v>0</v>
      </c>
      <c r="Q497" s="26">
        <f t="shared" si="149"/>
        <v>4.149359993340429</v>
      </c>
      <c r="R497" s="27">
        <v>0.33860577131258729</v>
      </c>
      <c r="S497" s="143">
        <f t="shared" si="155"/>
        <v>10.711680082289988</v>
      </c>
      <c r="T497" s="140" t="str">
        <f t="shared" si="156"/>
        <v>10383</v>
      </c>
      <c r="U497" s="5" t="str">
        <f t="shared" si="150"/>
        <v>群馬県南牧村</v>
      </c>
      <c r="V497" s="21">
        <f t="shared" si="157"/>
        <v>0.12831757650297246</v>
      </c>
      <c r="W497" s="21">
        <f t="shared" si="157"/>
        <v>5.6957688875510859E-3</v>
      </c>
      <c r="X497" s="21">
        <f t="shared" si="157"/>
        <v>6.7519216851051445E-2</v>
      </c>
      <c r="Y497" s="21">
        <f t="shared" si="158"/>
        <v>0.12314175453355473</v>
      </c>
      <c r="Z497" s="21">
        <f t="shared" si="158"/>
        <v>0.25634698612271051</v>
      </c>
      <c r="AA497" s="21">
        <f t="shared" si="159"/>
        <v>0.17489152354254642</v>
      </c>
      <c r="AB497" s="21">
        <f t="shared" si="159"/>
        <v>0.20212822167178857</v>
      </c>
      <c r="AC497" s="21">
        <f t="shared" si="159"/>
        <v>1.0348059038960276E-2</v>
      </c>
      <c r="AD497" s="21">
        <f t="shared" si="151"/>
        <v>0</v>
      </c>
      <c r="AE497" s="21">
        <f t="shared" si="160"/>
        <v>3.1610892848864723E-2</v>
      </c>
      <c r="AF497" s="137">
        <f>VLOOKUP(T497,人口!$A$2:$E$1748,5,0)</f>
        <v>1786</v>
      </c>
      <c r="AG497" s="14">
        <f t="shared" si="161"/>
        <v>1</v>
      </c>
      <c r="AH497" s="14">
        <f t="shared" si="162"/>
        <v>0</v>
      </c>
      <c r="AI497" s="14">
        <f t="shared" si="163"/>
        <v>0</v>
      </c>
      <c r="AJ497" s="14">
        <f t="shared" si="164"/>
        <v>0</v>
      </c>
      <c r="AK497" s="14">
        <f t="shared" si="165"/>
        <v>0</v>
      </c>
      <c r="AL497" s="14">
        <f t="shared" si="166"/>
        <v>0</v>
      </c>
      <c r="AM497" s="14">
        <f t="shared" si="167"/>
        <v>0</v>
      </c>
      <c r="AN497" s="14">
        <f t="shared" si="168"/>
        <v>0</v>
      </c>
      <c r="AO497" s="5" t="str">
        <f t="shared" si="169"/>
        <v>5千人未満の市町村平均</v>
      </c>
    </row>
    <row r="498" spans="1:41" s="5" customFormat="1" ht="18" customHeight="1" x14ac:dyDescent="0.3">
      <c r="A498" s="5" t="str">
        <f t="shared" si="152"/>
        <v>010384</v>
      </c>
      <c r="B498" s="22">
        <v>10</v>
      </c>
      <c r="C498" s="23" t="s">
        <v>37</v>
      </c>
      <c r="D498" s="23">
        <v>10384</v>
      </c>
      <c r="E498" s="24" t="s">
        <v>1038</v>
      </c>
      <c r="F498" s="25">
        <v>22.31692760419611</v>
      </c>
      <c r="G498" s="26">
        <v>0.9059246827755425</v>
      </c>
      <c r="H498" s="26">
        <v>0.24108141677174208</v>
      </c>
      <c r="I498" s="26">
        <f t="shared" si="153"/>
        <v>23.463933703743393</v>
      </c>
      <c r="J498" s="26">
        <v>8.0144213763408931</v>
      </c>
      <c r="K498" s="26">
        <v>14.135306195236256</v>
      </c>
      <c r="L498" s="26">
        <f t="shared" si="154"/>
        <v>22.149727571577149</v>
      </c>
      <c r="M498" s="26">
        <v>15.063456002123967</v>
      </c>
      <c r="N498" s="26">
        <v>14.958662263736827</v>
      </c>
      <c r="O498" s="26">
        <v>0.8156362130881335</v>
      </c>
      <c r="P498" s="26">
        <v>0</v>
      </c>
      <c r="Q498" s="26">
        <f t="shared" si="149"/>
        <v>30.837754478948927</v>
      </c>
      <c r="R498" s="27">
        <v>0</v>
      </c>
      <c r="S498" s="143">
        <f t="shared" si="155"/>
        <v>76.451415754269462</v>
      </c>
      <c r="T498" s="140" t="str">
        <f t="shared" si="156"/>
        <v>10384</v>
      </c>
      <c r="U498" s="5" t="str">
        <f t="shared" si="150"/>
        <v>群馬県甘楽町</v>
      </c>
      <c r="V498" s="21">
        <f t="shared" si="157"/>
        <v>0.29190993239323776</v>
      </c>
      <c r="W498" s="21">
        <f t="shared" si="157"/>
        <v>1.1849678306643402E-2</v>
      </c>
      <c r="X498" s="21">
        <f t="shared" si="157"/>
        <v>3.1533937520088211E-3</v>
      </c>
      <c r="Y498" s="21">
        <f t="shared" si="158"/>
        <v>0.10483025457763775</v>
      </c>
      <c r="Z498" s="21">
        <f t="shared" si="158"/>
        <v>0.18489266752979475</v>
      </c>
      <c r="AA498" s="21">
        <f t="shared" si="159"/>
        <v>0.19703305496056484</v>
      </c>
      <c r="AB498" s="21">
        <f t="shared" si="159"/>
        <v>0.19566233164101285</v>
      </c>
      <c r="AC498" s="21">
        <f t="shared" si="159"/>
        <v>1.0668686839099955E-2</v>
      </c>
      <c r="AD498" s="21">
        <f t="shared" si="151"/>
        <v>0</v>
      </c>
      <c r="AE498" s="21">
        <f t="shared" si="160"/>
        <v>0</v>
      </c>
      <c r="AF498" s="137">
        <f>VLOOKUP(T498,人口!$A$2:$E$1748,5,0)</f>
        <v>13142</v>
      </c>
      <c r="AG498" s="14">
        <f t="shared" si="161"/>
        <v>0</v>
      </c>
      <c r="AH498" s="14">
        <f t="shared" si="162"/>
        <v>0</v>
      </c>
      <c r="AI498" s="14">
        <f t="shared" si="163"/>
        <v>1</v>
      </c>
      <c r="AJ498" s="14">
        <f t="shared" si="164"/>
        <v>0</v>
      </c>
      <c r="AK498" s="14">
        <f t="shared" si="165"/>
        <v>0</v>
      </c>
      <c r="AL498" s="14">
        <f t="shared" si="166"/>
        <v>0</v>
      </c>
      <c r="AM498" s="14">
        <f t="shared" si="167"/>
        <v>0</v>
      </c>
      <c r="AN498" s="14">
        <f t="shared" si="168"/>
        <v>0</v>
      </c>
      <c r="AO498" s="5" t="str">
        <f t="shared" si="169"/>
        <v>1万～3万人未満の市町村平均</v>
      </c>
    </row>
    <row r="499" spans="1:41" s="5" customFormat="1" ht="18" customHeight="1" x14ac:dyDescent="0.3">
      <c r="A499" s="5" t="str">
        <f t="shared" si="152"/>
        <v>010421</v>
      </c>
      <c r="B499" s="22">
        <v>10</v>
      </c>
      <c r="C499" s="23" t="s">
        <v>37</v>
      </c>
      <c r="D499" s="23">
        <v>10421</v>
      </c>
      <c r="E499" s="24" t="s">
        <v>1083</v>
      </c>
      <c r="F499" s="25">
        <v>3.0227593282069143</v>
      </c>
      <c r="G499" s="26">
        <v>0.98542419575380436</v>
      </c>
      <c r="H499" s="26">
        <v>2.8929770012609053</v>
      </c>
      <c r="I499" s="26">
        <f t="shared" si="153"/>
        <v>6.9011605252216244</v>
      </c>
      <c r="J499" s="26">
        <v>20.776011168284242</v>
      </c>
      <c r="K499" s="26">
        <v>18.776667057612297</v>
      </c>
      <c r="L499" s="26">
        <f t="shared" si="154"/>
        <v>39.552678225896543</v>
      </c>
      <c r="M499" s="26">
        <v>18.915269561416025</v>
      </c>
      <c r="N499" s="26">
        <v>21.314530018769428</v>
      </c>
      <c r="O499" s="26">
        <v>0.9794833902721749</v>
      </c>
      <c r="P499" s="26">
        <v>0</v>
      </c>
      <c r="Q499" s="26">
        <f t="shared" si="149"/>
        <v>41.209282970457629</v>
      </c>
      <c r="R499" s="27">
        <v>1.3224090250690477</v>
      </c>
      <c r="S499" s="143">
        <f t="shared" si="155"/>
        <v>88.985530746644855</v>
      </c>
      <c r="T499" s="140" t="str">
        <f t="shared" si="156"/>
        <v>10421</v>
      </c>
      <c r="U499" s="5" t="str">
        <f t="shared" si="150"/>
        <v>群馬県中之条町</v>
      </c>
      <c r="V499" s="21">
        <f t="shared" si="157"/>
        <v>3.3969110515429335E-2</v>
      </c>
      <c r="W499" s="21">
        <f t="shared" si="157"/>
        <v>1.1073982337189793E-2</v>
      </c>
      <c r="X499" s="21">
        <f t="shared" si="157"/>
        <v>3.2510645011464216E-2</v>
      </c>
      <c r="Y499" s="21">
        <f t="shared" si="158"/>
        <v>0.23347628534617229</v>
      </c>
      <c r="Z499" s="21">
        <f t="shared" si="158"/>
        <v>0.21100809199050891</v>
      </c>
      <c r="AA499" s="21">
        <f t="shared" si="159"/>
        <v>0.21256567671963023</v>
      </c>
      <c r="AB499" s="21">
        <f t="shared" si="159"/>
        <v>0.23952804281692819</v>
      </c>
      <c r="AC499" s="21">
        <f t="shared" si="159"/>
        <v>1.1007220859994766E-2</v>
      </c>
      <c r="AD499" s="21">
        <f t="shared" si="151"/>
        <v>0</v>
      </c>
      <c r="AE499" s="21">
        <f t="shared" si="160"/>
        <v>1.4860944402682099E-2</v>
      </c>
      <c r="AF499" s="137">
        <f>VLOOKUP(T499,人口!$A$2:$E$1748,5,0)</f>
        <v>15782</v>
      </c>
      <c r="AG499" s="14">
        <f t="shared" si="161"/>
        <v>0</v>
      </c>
      <c r="AH499" s="14">
        <f t="shared" si="162"/>
        <v>0</v>
      </c>
      <c r="AI499" s="14">
        <f t="shared" si="163"/>
        <v>1</v>
      </c>
      <c r="AJ499" s="14">
        <f t="shared" si="164"/>
        <v>0</v>
      </c>
      <c r="AK499" s="14">
        <f t="shared" si="165"/>
        <v>0</v>
      </c>
      <c r="AL499" s="14">
        <f t="shared" si="166"/>
        <v>0</v>
      </c>
      <c r="AM499" s="14">
        <f t="shared" si="167"/>
        <v>0</v>
      </c>
      <c r="AN499" s="14">
        <f t="shared" si="168"/>
        <v>0</v>
      </c>
      <c r="AO499" s="5" t="str">
        <f t="shared" si="169"/>
        <v>1万～3万人未満の市町村平均</v>
      </c>
    </row>
    <row r="500" spans="1:41" s="5" customFormat="1" ht="18" customHeight="1" x14ac:dyDescent="0.3">
      <c r="A500" s="5" t="str">
        <f t="shared" si="152"/>
        <v>010424</v>
      </c>
      <c r="B500" s="22">
        <v>10</v>
      </c>
      <c r="C500" s="23" t="s">
        <v>37</v>
      </c>
      <c r="D500" s="23">
        <v>10424</v>
      </c>
      <c r="E500" s="24" t="s">
        <v>1123</v>
      </c>
      <c r="F500" s="25">
        <v>0.57129963757139535</v>
      </c>
      <c r="G500" s="26">
        <v>0.84306460274621908</v>
      </c>
      <c r="H500" s="26">
        <v>1.8629018568725526</v>
      </c>
      <c r="I500" s="26">
        <f t="shared" si="153"/>
        <v>3.277266097190167</v>
      </c>
      <c r="J500" s="26">
        <v>9.9125738075795251</v>
      </c>
      <c r="K500" s="26">
        <v>6.8703257795171107</v>
      </c>
      <c r="L500" s="26">
        <f t="shared" si="154"/>
        <v>16.782899587096637</v>
      </c>
      <c r="M500" s="26">
        <v>7.203846350973488</v>
      </c>
      <c r="N500" s="26">
        <v>11.475204084597083</v>
      </c>
      <c r="O500" s="26">
        <v>0.34196891904699556</v>
      </c>
      <c r="P500" s="26">
        <v>0</v>
      </c>
      <c r="Q500" s="26">
        <f t="shared" si="149"/>
        <v>19.021019354617565</v>
      </c>
      <c r="R500" s="27">
        <v>1.6095364152246785</v>
      </c>
      <c r="S500" s="143">
        <f t="shared" si="155"/>
        <v>40.690721454129047</v>
      </c>
      <c r="T500" s="140" t="str">
        <f t="shared" si="156"/>
        <v>10424</v>
      </c>
      <c r="U500" s="5" t="str">
        <f t="shared" si="150"/>
        <v>群馬県長野原町</v>
      </c>
      <c r="V500" s="21">
        <f t="shared" si="157"/>
        <v>1.4040046899031409E-2</v>
      </c>
      <c r="W500" s="21">
        <f t="shared" si="157"/>
        <v>2.0718841362805818E-2</v>
      </c>
      <c r="X500" s="21">
        <f t="shared" si="157"/>
        <v>4.5781981500932975E-2</v>
      </c>
      <c r="Y500" s="21">
        <f t="shared" si="158"/>
        <v>0.24360771825473881</v>
      </c>
      <c r="Z500" s="21">
        <f t="shared" si="158"/>
        <v>0.16884256493859615</v>
      </c>
      <c r="AA500" s="21">
        <f t="shared" si="159"/>
        <v>0.17703904215840552</v>
      </c>
      <c r="AB500" s="21">
        <f t="shared" si="159"/>
        <v>0.28201033735745301</v>
      </c>
      <c r="AC500" s="21">
        <f t="shared" si="159"/>
        <v>8.4041006604539965E-3</v>
      </c>
      <c r="AD500" s="21">
        <f t="shared" si="151"/>
        <v>0</v>
      </c>
      <c r="AE500" s="21">
        <f t="shared" si="160"/>
        <v>3.9555366867582355E-2</v>
      </c>
      <c r="AF500" s="137">
        <f>VLOOKUP(T500,人口!$A$2:$E$1748,5,0)</f>
        <v>5510</v>
      </c>
      <c r="AG500" s="14">
        <f t="shared" si="161"/>
        <v>0</v>
      </c>
      <c r="AH500" s="14">
        <f t="shared" si="162"/>
        <v>1</v>
      </c>
      <c r="AI500" s="14">
        <f t="shared" si="163"/>
        <v>0</v>
      </c>
      <c r="AJ500" s="14">
        <f t="shared" si="164"/>
        <v>0</v>
      </c>
      <c r="AK500" s="14">
        <f t="shared" si="165"/>
        <v>0</v>
      </c>
      <c r="AL500" s="14">
        <f t="shared" si="166"/>
        <v>0</v>
      </c>
      <c r="AM500" s="14">
        <f t="shared" si="167"/>
        <v>0</v>
      </c>
      <c r="AN500" s="14">
        <f t="shared" si="168"/>
        <v>0</v>
      </c>
      <c r="AO500" s="5" t="str">
        <f t="shared" si="169"/>
        <v>5千～1万人未満の市町村平均</v>
      </c>
    </row>
    <row r="501" spans="1:41" s="5" customFormat="1" ht="18" customHeight="1" x14ac:dyDescent="0.3">
      <c r="A501" s="5" t="str">
        <f t="shared" si="152"/>
        <v>010425</v>
      </c>
      <c r="B501" s="22">
        <v>10</v>
      </c>
      <c r="C501" s="23" t="s">
        <v>37</v>
      </c>
      <c r="D501" s="23">
        <v>10425</v>
      </c>
      <c r="E501" s="24" t="s">
        <v>1161</v>
      </c>
      <c r="F501" s="25">
        <v>0.98288587443362863</v>
      </c>
      <c r="G501" s="26">
        <v>0.81533221449798832</v>
      </c>
      <c r="H501" s="26">
        <v>5.5229560933162736</v>
      </c>
      <c r="I501" s="26">
        <f t="shared" si="153"/>
        <v>7.3211741822478906</v>
      </c>
      <c r="J501" s="26">
        <v>11.614119113171974</v>
      </c>
      <c r="K501" s="26">
        <v>10.727935885491929</v>
      </c>
      <c r="L501" s="26">
        <f t="shared" si="154"/>
        <v>22.342054998663905</v>
      </c>
      <c r="M501" s="26">
        <v>12.328986706725725</v>
      </c>
      <c r="N501" s="26">
        <v>23.547022553466718</v>
      </c>
      <c r="O501" s="26">
        <v>0.59047047110945827</v>
      </c>
      <c r="P501" s="26">
        <v>0</v>
      </c>
      <c r="Q501" s="26">
        <f t="shared" si="149"/>
        <v>36.466479731301902</v>
      </c>
      <c r="R501" s="27">
        <v>2.5166424024245448</v>
      </c>
      <c r="S501" s="143">
        <f t="shared" si="155"/>
        <v>68.646351314638252</v>
      </c>
      <c r="T501" s="140" t="str">
        <f t="shared" si="156"/>
        <v>10425</v>
      </c>
      <c r="U501" s="5" t="str">
        <f t="shared" si="150"/>
        <v>群馬県嬬恋村</v>
      </c>
      <c r="V501" s="21">
        <f t="shared" si="157"/>
        <v>1.4318108036486952E-2</v>
      </c>
      <c r="W501" s="21">
        <f t="shared" si="157"/>
        <v>1.1877284063663346E-2</v>
      </c>
      <c r="X501" s="21">
        <f t="shared" si="157"/>
        <v>8.0455202462283673E-2</v>
      </c>
      <c r="Y501" s="21">
        <f t="shared" si="158"/>
        <v>0.16918771195775648</v>
      </c>
      <c r="Z501" s="21">
        <f t="shared" si="158"/>
        <v>0.15627831166613348</v>
      </c>
      <c r="AA501" s="21">
        <f t="shared" si="159"/>
        <v>0.17960148603115447</v>
      </c>
      <c r="AB501" s="21">
        <f t="shared" si="159"/>
        <v>0.34301928802507986</v>
      </c>
      <c r="AC501" s="21">
        <f t="shared" si="159"/>
        <v>8.601629362689019E-3</v>
      </c>
      <c r="AD501" s="21">
        <f t="shared" si="151"/>
        <v>0</v>
      </c>
      <c r="AE501" s="21">
        <f t="shared" si="160"/>
        <v>3.6660978394752526E-2</v>
      </c>
      <c r="AF501" s="137">
        <f>VLOOKUP(T501,人口!$A$2:$E$1748,5,0)</f>
        <v>9514</v>
      </c>
      <c r="AG501" s="14">
        <f t="shared" si="161"/>
        <v>0</v>
      </c>
      <c r="AH501" s="14">
        <f t="shared" si="162"/>
        <v>1</v>
      </c>
      <c r="AI501" s="14">
        <f t="shared" si="163"/>
        <v>0</v>
      </c>
      <c r="AJ501" s="14">
        <f t="shared" si="164"/>
        <v>0</v>
      </c>
      <c r="AK501" s="14">
        <f t="shared" si="165"/>
        <v>0</v>
      </c>
      <c r="AL501" s="14">
        <f t="shared" si="166"/>
        <v>0</v>
      </c>
      <c r="AM501" s="14">
        <f t="shared" si="167"/>
        <v>0</v>
      </c>
      <c r="AN501" s="14">
        <f t="shared" si="168"/>
        <v>0</v>
      </c>
      <c r="AO501" s="5" t="str">
        <f t="shared" si="169"/>
        <v>5千～1万人未満の市町村平均</v>
      </c>
    </row>
    <row r="502" spans="1:41" s="5" customFormat="1" ht="18" customHeight="1" x14ac:dyDescent="0.3">
      <c r="A502" s="5" t="str">
        <f t="shared" si="152"/>
        <v>010426</v>
      </c>
      <c r="B502" s="22">
        <v>10</v>
      </c>
      <c r="C502" s="23" t="s">
        <v>37</v>
      </c>
      <c r="D502" s="23">
        <v>10426</v>
      </c>
      <c r="E502" s="24" t="s">
        <v>1199</v>
      </c>
      <c r="F502" s="25">
        <v>0</v>
      </c>
      <c r="G502" s="26">
        <v>0.39379991312487872</v>
      </c>
      <c r="H502" s="26">
        <v>0.745160742749021</v>
      </c>
      <c r="I502" s="26">
        <f t="shared" si="153"/>
        <v>1.1389606558738996</v>
      </c>
      <c r="J502" s="26">
        <v>18.695550311446421</v>
      </c>
      <c r="K502" s="26">
        <v>9.5745438149014745</v>
      </c>
      <c r="L502" s="26">
        <f t="shared" si="154"/>
        <v>28.270094126347896</v>
      </c>
      <c r="M502" s="26">
        <v>5.8955030676106484</v>
      </c>
      <c r="N502" s="26">
        <v>4.5275333516167109</v>
      </c>
      <c r="O502" s="26">
        <v>0.39534337828119087</v>
      </c>
      <c r="P502" s="26">
        <v>0</v>
      </c>
      <c r="Q502" s="26">
        <f t="shared" si="149"/>
        <v>10.81837979750855</v>
      </c>
      <c r="R502" s="27">
        <v>1.2177407641279998</v>
      </c>
      <c r="S502" s="143">
        <f t="shared" si="155"/>
        <v>41.445175343858345</v>
      </c>
      <c r="T502" s="140" t="str">
        <f t="shared" si="156"/>
        <v>10426</v>
      </c>
      <c r="U502" s="5" t="str">
        <f t="shared" si="150"/>
        <v>群馬県草津町</v>
      </c>
      <c r="V502" s="21">
        <f t="shared" si="157"/>
        <v>0</v>
      </c>
      <c r="W502" s="21">
        <f t="shared" si="157"/>
        <v>9.5017070107108366E-3</v>
      </c>
      <c r="X502" s="21">
        <f t="shared" si="157"/>
        <v>1.7979432746191636E-2</v>
      </c>
      <c r="Y502" s="21">
        <f t="shared" si="158"/>
        <v>0.451091113895284</v>
      </c>
      <c r="Z502" s="21">
        <f t="shared" si="158"/>
        <v>0.23101709029975914</v>
      </c>
      <c r="AA502" s="21">
        <f t="shared" si="159"/>
        <v>0.14224823561964464</v>
      </c>
      <c r="AB502" s="21">
        <f t="shared" si="159"/>
        <v>0.10924150553238363</v>
      </c>
      <c r="AC502" s="21">
        <f t="shared" si="159"/>
        <v>9.538948140553007E-3</v>
      </c>
      <c r="AD502" s="21">
        <f t="shared" si="151"/>
        <v>0</v>
      </c>
      <c r="AE502" s="21">
        <f t="shared" si="160"/>
        <v>2.9381966755473114E-2</v>
      </c>
      <c r="AF502" s="137">
        <f>VLOOKUP(T502,人口!$A$2:$E$1748,5,0)</f>
        <v>6370</v>
      </c>
      <c r="AG502" s="14">
        <f t="shared" si="161"/>
        <v>0</v>
      </c>
      <c r="AH502" s="14">
        <f t="shared" si="162"/>
        <v>1</v>
      </c>
      <c r="AI502" s="14">
        <f t="shared" si="163"/>
        <v>0</v>
      </c>
      <c r="AJ502" s="14">
        <f t="shared" si="164"/>
        <v>0</v>
      </c>
      <c r="AK502" s="14">
        <f t="shared" si="165"/>
        <v>0</v>
      </c>
      <c r="AL502" s="14">
        <f t="shared" si="166"/>
        <v>0</v>
      </c>
      <c r="AM502" s="14">
        <f t="shared" si="167"/>
        <v>0</v>
      </c>
      <c r="AN502" s="14">
        <f t="shared" si="168"/>
        <v>0</v>
      </c>
      <c r="AO502" s="5" t="str">
        <f t="shared" si="169"/>
        <v>5千～1万人未満の市町村平均</v>
      </c>
    </row>
    <row r="503" spans="1:41" s="5" customFormat="1" ht="18" customHeight="1" x14ac:dyDescent="0.3">
      <c r="A503" s="5" t="str">
        <f t="shared" si="152"/>
        <v>010428</v>
      </c>
      <c r="B503" s="22">
        <v>10</v>
      </c>
      <c r="C503" s="23" t="s">
        <v>37</v>
      </c>
      <c r="D503" s="23">
        <v>10428</v>
      </c>
      <c r="E503" s="24" t="s">
        <v>1241</v>
      </c>
      <c r="F503" s="25">
        <v>0</v>
      </c>
      <c r="G503" s="26">
        <v>0.27362623071587816</v>
      </c>
      <c r="H503" s="26">
        <v>0.19724843190415262</v>
      </c>
      <c r="I503" s="26">
        <f t="shared" si="153"/>
        <v>0.47087466262003075</v>
      </c>
      <c r="J503" s="26">
        <v>2.9741296097750327</v>
      </c>
      <c r="K503" s="26">
        <v>3.9521048780231922</v>
      </c>
      <c r="L503" s="26">
        <f t="shared" si="154"/>
        <v>6.9262344877982249</v>
      </c>
      <c r="M503" s="26">
        <v>4.1574119904424984</v>
      </c>
      <c r="N503" s="26">
        <v>6.0575605628963221</v>
      </c>
      <c r="O503" s="26">
        <v>0.2231797155885655</v>
      </c>
      <c r="P503" s="26">
        <v>0</v>
      </c>
      <c r="Q503" s="26">
        <f t="shared" si="149"/>
        <v>10.438152268927388</v>
      </c>
      <c r="R503" s="27">
        <v>0.27425253783997094</v>
      </c>
      <c r="S503" s="143">
        <f t="shared" si="155"/>
        <v>18.109513957185612</v>
      </c>
      <c r="T503" s="140" t="str">
        <f t="shared" si="156"/>
        <v>10428</v>
      </c>
      <c r="U503" s="5" t="str">
        <f t="shared" si="150"/>
        <v>群馬県高山村</v>
      </c>
      <c r="V503" s="21">
        <f t="shared" si="157"/>
        <v>0</v>
      </c>
      <c r="W503" s="21">
        <f t="shared" si="157"/>
        <v>1.510952924318032E-2</v>
      </c>
      <c r="X503" s="21">
        <f t="shared" si="157"/>
        <v>1.089197823699112E-2</v>
      </c>
      <c r="Y503" s="21">
        <f t="shared" si="158"/>
        <v>0.16423022819974348</v>
      </c>
      <c r="Z503" s="21">
        <f t="shared" si="158"/>
        <v>0.21823362500875126</v>
      </c>
      <c r="AA503" s="21">
        <f t="shared" si="159"/>
        <v>0.22957060030829227</v>
      </c>
      <c r="AB503" s="21">
        <f t="shared" si="159"/>
        <v>0.33449603215290952</v>
      </c>
      <c r="AC503" s="21">
        <f t="shared" si="159"/>
        <v>1.2323893182125453E-2</v>
      </c>
      <c r="AD503" s="21">
        <f t="shared" si="151"/>
        <v>0</v>
      </c>
      <c r="AE503" s="21">
        <f t="shared" si="160"/>
        <v>1.5144113668006602E-2</v>
      </c>
      <c r="AF503" s="137">
        <f>VLOOKUP(T503,人口!$A$2:$E$1748,5,0)</f>
        <v>3596</v>
      </c>
      <c r="AG503" s="14">
        <f t="shared" si="161"/>
        <v>1</v>
      </c>
      <c r="AH503" s="14">
        <f t="shared" si="162"/>
        <v>0</v>
      </c>
      <c r="AI503" s="14">
        <f t="shared" si="163"/>
        <v>0</v>
      </c>
      <c r="AJ503" s="14">
        <f t="shared" si="164"/>
        <v>0</v>
      </c>
      <c r="AK503" s="14">
        <f t="shared" si="165"/>
        <v>0</v>
      </c>
      <c r="AL503" s="14">
        <f t="shared" si="166"/>
        <v>0</v>
      </c>
      <c r="AM503" s="14">
        <f t="shared" si="167"/>
        <v>0</v>
      </c>
      <c r="AN503" s="14">
        <f t="shared" si="168"/>
        <v>0</v>
      </c>
      <c r="AO503" s="5" t="str">
        <f t="shared" si="169"/>
        <v>5千人未満の市町村平均</v>
      </c>
    </row>
    <row r="504" spans="1:41" s="5" customFormat="1" ht="18" customHeight="1" x14ac:dyDescent="0.3">
      <c r="A504" s="5" t="str">
        <f t="shared" si="152"/>
        <v>010429</v>
      </c>
      <c r="B504" s="22">
        <v>10</v>
      </c>
      <c r="C504" s="23" t="s">
        <v>37</v>
      </c>
      <c r="D504" s="23">
        <v>10429</v>
      </c>
      <c r="E504" s="24" t="s">
        <v>1279</v>
      </c>
      <c r="F504" s="25">
        <v>18.632004720031389</v>
      </c>
      <c r="G504" s="26">
        <v>0.94844767808949648</v>
      </c>
      <c r="H504" s="26">
        <v>5.6544550479190416</v>
      </c>
      <c r="I504" s="26">
        <f t="shared" si="153"/>
        <v>25.234907446039927</v>
      </c>
      <c r="J504" s="26">
        <v>15.195943474944306</v>
      </c>
      <c r="K504" s="26">
        <v>15.669456612021628</v>
      </c>
      <c r="L504" s="26">
        <f t="shared" si="154"/>
        <v>30.865400086965934</v>
      </c>
      <c r="M504" s="26">
        <v>15.973884661592999</v>
      </c>
      <c r="N504" s="26">
        <v>21.362644082017212</v>
      </c>
      <c r="O504" s="26">
        <v>0.84133042951017634</v>
      </c>
      <c r="P504" s="26">
        <v>0</v>
      </c>
      <c r="Q504" s="26">
        <f t="shared" si="149"/>
        <v>38.177859173120389</v>
      </c>
      <c r="R504" s="27">
        <v>0.91416632117175345</v>
      </c>
      <c r="S504" s="143">
        <f t="shared" si="155"/>
        <v>95.192333027298005</v>
      </c>
      <c r="T504" s="140" t="str">
        <f t="shared" si="156"/>
        <v>10429</v>
      </c>
      <c r="U504" s="5" t="str">
        <f t="shared" si="150"/>
        <v>群馬県東吾妻町</v>
      </c>
      <c r="V504" s="21">
        <f t="shared" si="157"/>
        <v>0.19573009850161302</v>
      </c>
      <c r="W504" s="21">
        <f t="shared" si="157"/>
        <v>9.9634881079919864E-3</v>
      </c>
      <c r="X504" s="21">
        <f t="shared" si="157"/>
        <v>5.9400320047808174E-2</v>
      </c>
      <c r="Y504" s="21">
        <f t="shared" si="158"/>
        <v>0.15963411119030577</v>
      </c>
      <c r="Z504" s="21">
        <f t="shared" si="158"/>
        <v>0.16460838928622695</v>
      </c>
      <c r="AA504" s="21">
        <f t="shared" si="159"/>
        <v>0.16780642047098707</v>
      </c>
      <c r="AB504" s="21">
        <f t="shared" si="159"/>
        <v>0.22441559527584132</v>
      </c>
      <c r="AC504" s="21">
        <f t="shared" si="159"/>
        <v>8.8382163011900411E-3</v>
      </c>
      <c r="AD504" s="21">
        <f t="shared" si="151"/>
        <v>0</v>
      </c>
      <c r="AE504" s="21">
        <f t="shared" si="160"/>
        <v>9.6033608180356375E-3</v>
      </c>
      <c r="AF504" s="137">
        <f>VLOOKUP(T504,人口!$A$2:$E$1748,5,0)</f>
        <v>13556</v>
      </c>
      <c r="AG504" s="14">
        <f t="shared" si="161"/>
        <v>0</v>
      </c>
      <c r="AH504" s="14">
        <f t="shared" si="162"/>
        <v>0</v>
      </c>
      <c r="AI504" s="14">
        <f t="shared" si="163"/>
        <v>1</v>
      </c>
      <c r="AJ504" s="14">
        <f t="shared" si="164"/>
        <v>0</v>
      </c>
      <c r="AK504" s="14">
        <f t="shared" si="165"/>
        <v>0</v>
      </c>
      <c r="AL504" s="14">
        <f t="shared" si="166"/>
        <v>0</v>
      </c>
      <c r="AM504" s="14">
        <f t="shared" si="167"/>
        <v>0</v>
      </c>
      <c r="AN504" s="14">
        <f t="shared" si="168"/>
        <v>0</v>
      </c>
      <c r="AO504" s="5" t="str">
        <f t="shared" si="169"/>
        <v>1万～3万人未満の市町村平均</v>
      </c>
    </row>
    <row r="505" spans="1:41" s="5" customFormat="1" ht="18" customHeight="1" x14ac:dyDescent="0.3">
      <c r="A505" s="5" t="str">
        <f t="shared" si="152"/>
        <v>010443</v>
      </c>
      <c r="B505" s="22">
        <v>10</v>
      </c>
      <c r="C505" s="23" t="s">
        <v>37</v>
      </c>
      <c r="D505" s="23">
        <v>10443</v>
      </c>
      <c r="E505" s="24" t="s">
        <v>1312</v>
      </c>
      <c r="F505" s="25">
        <v>1.1855150315311851</v>
      </c>
      <c r="G505" s="26">
        <v>0.47329942610314057</v>
      </c>
      <c r="H505" s="26">
        <v>0.54791231084486847</v>
      </c>
      <c r="I505" s="26">
        <f t="shared" si="153"/>
        <v>2.2067267684791938</v>
      </c>
      <c r="J505" s="26">
        <v>6.5094831963946334</v>
      </c>
      <c r="K505" s="26">
        <v>4.691387506401651</v>
      </c>
      <c r="L505" s="26">
        <f t="shared" si="154"/>
        <v>11.200870702796283</v>
      </c>
      <c r="M505" s="26">
        <v>5.3384225941593186</v>
      </c>
      <c r="N505" s="26">
        <v>9.3052598321219122</v>
      </c>
      <c r="O505" s="26">
        <v>0.27127879222403223</v>
      </c>
      <c r="P505" s="26">
        <v>0</v>
      </c>
      <c r="Q505" s="26">
        <f t="shared" si="149"/>
        <v>14.914961218505264</v>
      </c>
      <c r="R505" s="27">
        <v>0.79030699775999991</v>
      </c>
      <c r="S505" s="143">
        <f t="shared" si="155"/>
        <v>29.11286568754074</v>
      </c>
      <c r="T505" s="140" t="str">
        <f t="shared" si="156"/>
        <v>10443</v>
      </c>
      <c r="U505" s="5" t="str">
        <f t="shared" si="150"/>
        <v>群馬県片品村</v>
      </c>
      <c r="V505" s="21">
        <f t="shared" si="157"/>
        <v>4.0721344448016429E-2</v>
      </c>
      <c r="W505" s="21">
        <f t="shared" si="157"/>
        <v>1.6257397371420419E-2</v>
      </c>
      <c r="X505" s="21">
        <f t="shared" si="157"/>
        <v>1.8820280927526665E-2</v>
      </c>
      <c r="Y505" s="21">
        <f t="shared" si="158"/>
        <v>0.22359472496657923</v>
      </c>
      <c r="Z505" s="21">
        <f t="shared" si="158"/>
        <v>0.16114482018887602</v>
      </c>
      <c r="AA505" s="21">
        <f t="shared" si="159"/>
        <v>0.18336987679107014</v>
      </c>
      <c r="AB505" s="21">
        <f t="shared" si="159"/>
        <v>0.31962706564143661</v>
      </c>
      <c r="AC505" s="21">
        <f t="shared" si="159"/>
        <v>9.318175515099834E-3</v>
      </c>
      <c r="AD505" s="21">
        <f t="shared" si="151"/>
        <v>0</v>
      </c>
      <c r="AE505" s="21">
        <f t="shared" si="160"/>
        <v>2.7146314149974694E-2</v>
      </c>
      <c r="AF505" s="137">
        <f>VLOOKUP(T505,人口!$A$2:$E$1748,5,0)</f>
        <v>4371</v>
      </c>
      <c r="AG505" s="14">
        <f t="shared" si="161"/>
        <v>1</v>
      </c>
      <c r="AH505" s="14">
        <f t="shared" si="162"/>
        <v>0</v>
      </c>
      <c r="AI505" s="14">
        <f t="shared" si="163"/>
        <v>0</v>
      </c>
      <c r="AJ505" s="14">
        <f t="shared" si="164"/>
        <v>0</v>
      </c>
      <c r="AK505" s="14">
        <f t="shared" si="165"/>
        <v>0</v>
      </c>
      <c r="AL505" s="14">
        <f t="shared" si="166"/>
        <v>0</v>
      </c>
      <c r="AM505" s="14">
        <f t="shared" si="167"/>
        <v>0</v>
      </c>
      <c r="AN505" s="14">
        <f t="shared" si="168"/>
        <v>0</v>
      </c>
      <c r="AO505" s="5" t="str">
        <f t="shared" si="169"/>
        <v>5千人未満の市町村平均</v>
      </c>
    </row>
    <row r="506" spans="1:41" s="5" customFormat="1" ht="18" customHeight="1" x14ac:dyDescent="0.3">
      <c r="A506" s="5" t="str">
        <f t="shared" si="152"/>
        <v>010444</v>
      </c>
      <c r="B506" s="22">
        <v>10</v>
      </c>
      <c r="C506" s="23" t="s">
        <v>37</v>
      </c>
      <c r="D506" s="23">
        <v>10444</v>
      </c>
      <c r="E506" s="24" t="s">
        <v>1348</v>
      </c>
      <c r="F506" s="25">
        <v>0.51689727507032723</v>
      </c>
      <c r="G506" s="26">
        <v>0.19412671773761625</v>
      </c>
      <c r="H506" s="26">
        <v>1.6437369325346052</v>
      </c>
      <c r="I506" s="26">
        <f t="shared" si="153"/>
        <v>2.3547609253425485</v>
      </c>
      <c r="J506" s="26">
        <v>4.4433210396038048</v>
      </c>
      <c r="K506" s="26">
        <v>3.0905348975821307</v>
      </c>
      <c r="L506" s="26">
        <f t="shared" si="154"/>
        <v>7.533855937185935</v>
      </c>
      <c r="M506" s="26">
        <v>3.7626806835398421</v>
      </c>
      <c r="N506" s="26">
        <v>5.340661020504303</v>
      </c>
      <c r="O506" s="26">
        <v>0.20257469179117849</v>
      </c>
      <c r="P506" s="26">
        <v>0</v>
      </c>
      <c r="Q506" s="26">
        <f t="shared" si="149"/>
        <v>9.3059163958353235</v>
      </c>
      <c r="R506" s="27">
        <v>0.45205928459299821</v>
      </c>
      <c r="S506" s="143">
        <f t="shared" si="155"/>
        <v>19.646592542956803</v>
      </c>
      <c r="T506" s="140" t="str">
        <f t="shared" si="156"/>
        <v>10444</v>
      </c>
      <c r="U506" s="5" t="str">
        <f t="shared" si="150"/>
        <v>群馬県川場村</v>
      </c>
      <c r="V506" s="21">
        <f t="shared" si="157"/>
        <v>2.6309767148687171E-2</v>
      </c>
      <c r="W506" s="21">
        <f t="shared" si="157"/>
        <v>9.8809357049148769E-3</v>
      </c>
      <c r="X506" s="21">
        <f t="shared" si="157"/>
        <v>8.3665242659286279E-2</v>
      </c>
      <c r="Y506" s="21">
        <f t="shared" si="158"/>
        <v>0.22616242637946452</v>
      </c>
      <c r="Z506" s="21">
        <f t="shared" si="158"/>
        <v>0.15730640775619234</v>
      </c>
      <c r="AA506" s="21">
        <f t="shared" si="159"/>
        <v>0.19151823275780933</v>
      </c>
      <c r="AB506" s="21">
        <f t="shared" si="159"/>
        <v>0.27183650339503279</v>
      </c>
      <c r="AC506" s="21">
        <f t="shared" si="159"/>
        <v>1.0310932613289241E-2</v>
      </c>
      <c r="AD506" s="21">
        <f t="shared" si="151"/>
        <v>0</v>
      </c>
      <c r="AE506" s="21">
        <f t="shared" si="160"/>
        <v>2.3009551585323584E-2</v>
      </c>
      <c r="AF506" s="137">
        <f>VLOOKUP(T506,人口!$A$2:$E$1748,5,0)</f>
        <v>3264</v>
      </c>
      <c r="AG506" s="14">
        <f t="shared" si="161"/>
        <v>1</v>
      </c>
      <c r="AH506" s="14">
        <f t="shared" si="162"/>
        <v>0</v>
      </c>
      <c r="AI506" s="14">
        <f t="shared" si="163"/>
        <v>0</v>
      </c>
      <c r="AJ506" s="14">
        <f t="shared" si="164"/>
        <v>0</v>
      </c>
      <c r="AK506" s="14">
        <f t="shared" si="165"/>
        <v>0</v>
      </c>
      <c r="AL506" s="14">
        <f t="shared" si="166"/>
        <v>0</v>
      </c>
      <c r="AM506" s="14">
        <f t="shared" si="167"/>
        <v>0</v>
      </c>
      <c r="AN506" s="14">
        <f t="shared" si="168"/>
        <v>0</v>
      </c>
      <c r="AO506" s="5" t="str">
        <f t="shared" si="169"/>
        <v>5千人未満の市町村平均</v>
      </c>
    </row>
    <row r="507" spans="1:41" s="5" customFormat="1" ht="18" customHeight="1" x14ac:dyDescent="0.3">
      <c r="A507" s="5" t="str">
        <f t="shared" si="152"/>
        <v>010448</v>
      </c>
      <c r="B507" s="22">
        <v>10</v>
      </c>
      <c r="C507" s="23" t="s">
        <v>37</v>
      </c>
      <c r="D507" s="23">
        <v>10448</v>
      </c>
      <c r="E507" s="24" t="s">
        <v>1380</v>
      </c>
      <c r="F507" s="25">
        <v>19.094172245618608</v>
      </c>
      <c r="G507" s="26">
        <v>0.31060274838018603</v>
      </c>
      <c r="H507" s="26">
        <v>8.065269215636464</v>
      </c>
      <c r="I507" s="26">
        <f t="shared" si="153"/>
        <v>27.470044209635262</v>
      </c>
      <c r="J507" s="26">
        <v>4.8794313910371629</v>
      </c>
      <c r="K507" s="26">
        <v>7.5901536018856097</v>
      </c>
      <c r="L507" s="26">
        <f t="shared" si="154"/>
        <v>12.469584992922773</v>
      </c>
      <c r="M507" s="26">
        <v>8.171574716283228</v>
      </c>
      <c r="N507" s="26">
        <v>18.365137941680114</v>
      </c>
      <c r="O507" s="26">
        <v>0.45300020691905996</v>
      </c>
      <c r="P507" s="26">
        <v>0</v>
      </c>
      <c r="Q507" s="26">
        <f t="shared" si="149"/>
        <v>26.989712864882403</v>
      </c>
      <c r="R507" s="27">
        <v>0.81690731393362925</v>
      </c>
      <c r="S507" s="143">
        <f t="shared" si="155"/>
        <v>67.746249381374071</v>
      </c>
      <c r="T507" s="140" t="str">
        <f t="shared" si="156"/>
        <v>10448</v>
      </c>
      <c r="U507" s="5" t="str">
        <f t="shared" si="150"/>
        <v>群馬県昭和村</v>
      </c>
      <c r="V507" s="21">
        <f t="shared" si="157"/>
        <v>0.28184840371204811</v>
      </c>
      <c r="W507" s="21">
        <f t="shared" si="157"/>
        <v>4.5847962243882115E-3</v>
      </c>
      <c r="X507" s="21">
        <f t="shared" si="157"/>
        <v>0.11905115470280045</v>
      </c>
      <c r="Y507" s="21">
        <f t="shared" si="158"/>
        <v>7.2025114830618173E-2</v>
      </c>
      <c r="Z507" s="21">
        <f t="shared" si="158"/>
        <v>0.11203798986947935</v>
      </c>
      <c r="AA507" s="21">
        <f t="shared" si="159"/>
        <v>0.12062032645204848</v>
      </c>
      <c r="AB507" s="21">
        <f t="shared" si="159"/>
        <v>0.27108715403998979</v>
      </c>
      <c r="AC507" s="21">
        <f t="shared" si="159"/>
        <v>6.6867200923392571E-3</v>
      </c>
      <c r="AD507" s="21">
        <f t="shared" si="151"/>
        <v>0</v>
      </c>
      <c r="AE507" s="21">
        <f t="shared" si="160"/>
        <v>1.2058340076288076E-2</v>
      </c>
      <c r="AF507" s="137">
        <f>VLOOKUP(T507,人口!$A$2:$E$1748,5,0)</f>
        <v>7299</v>
      </c>
      <c r="AG507" s="14">
        <f t="shared" si="161"/>
        <v>0</v>
      </c>
      <c r="AH507" s="14">
        <f t="shared" si="162"/>
        <v>1</v>
      </c>
      <c r="AI507" s="14">
        <f t="shared" si="163"/>
        <v>0</v>
      </c>
      <c r="AJ507" s="14">
        <f t="shared" si="164"/>
        <v>0</v>
      </c>
      <c r="AK507" s="14">
        <f t="shared" si="165"/>
        <v>0</v>
      </c>
      <c r="AL507" s="14">
        <f t="shared" si="166"/>
        <v>0</v>
      </c>
      <c r="AM507" s="14">
        <f t="shared" si="167"/>
        <v>0</v>
      </c>
      <c r="AN507" s="14">
        <f t="shared" si="168"/>
        <v>0</v>
      </c>
      <c r="AO507" s="5" t="str">
        <f t="shared" si="169"/>
        <v>5千～1万人未満の市町村平均</v>
      </c>
    </row>
    <row r="508" spans="1:41" s="5" customFormat="1" ht="18" customHeight="1" x14ac:dyDescent="0.3">
      <c r="A508" s="5" t="str">
        <f t="shared" si="152"/>
        <v>010449</v>
      </c>
      <c r="B508" s="22">
        <v>10</v>
      </c>
      <c r="C508" s="23" t="s">
        <v>37</v>
      </c>
      <c r="D508" s="23">
        <v>10449</v>
      </c>
      <c r="E508" s="24" t="s">
        <v>1410</v>
      </c>
      <c r="F508" s="25">
        <v>27.823557934260382</v>
      </c>
      <c r="G508" s="26">
        <v>1.3533405465136676</v>
      </c>
      <c r="H508" s="26">
        <v>2.1478162585118845</v>
      </c>
      <c r="I508" s="26">
        <f t="shared" si="153"/>
        <v>31.324714739285934</v>
      </c>
      <c r="J508" s="26">
        <v>25.380192583416747</v>
      </c>
      <c r="K508" s="26">
        <v>22.231284753380812</v>
      </c>
      <c r="L508" s="26">
        <f t="shared" si="154"/>
        <v>47.611477336797563</v>
      </c>
      <c r="M508" s="26">
        <v>21.460331495840816</v>
      </c>
      <c r="N508" s="26">
        <v>23.917500840474677</v>
      </c>
      <c r="O508" s="26">
        <v>1.1600876651227661</v>
      </c>
      <c r="P508" s="26">
        <v>0</v>
      </c>
      <c r="Q508" s="26">
        <f t="shared" si="149"/>
        <v>46.537920001438259</v>
      </c>
      <c r="R508" s="27">
        <v>0</v>
      </c>
      <c r="S508" s="143">
        <f t="shared" si="155"/>
        <v>125.47411207752177</v>
      </c>
      <c r="T508" s="140" t="str">
        <f t="shared" si="156"/>
        <v>10449</v>
      </c>
      <c r="U508" s="5" t="str">
        <f t="shared" si="150"/>
        <v>群馬県みなかみ町</v>
      </c>
      <c r="V508" s="21">
        <f t="shared" si="157"/>
        <v>0.22174739851572037</v>
      </c>
      <c r="W508" s="21">
        <f t="shared" si="157"/>
        <v>1.0785814891262449E-2</v>
      </c>
      <c r="X508" s="21">
        <f t="shared" si="157"/>
        <v>1.7117604762844605E-2</v>
      </c>
      <c r="Y508" s="21">
        <f t="shared" si="158"/>
        <v>0.20227433502566716</v>
      </c>
      <c r="Z508" s="21">
        <f t="shared" si="158"/>
        <v>0.17717825920653371</v>
      </c>
      <c r="AA508" s="21">
        <f t="shared" si="159"/>
        <v>0.17103393792164842</v>
      </c>
      <c r="AB508" s="21">
        <f t="shared" si="159"/>
        <v>0.19061701608773057</v>
      </c>
      <c r="AC508" s="21">
        <f t="shared" si="159"/>
        <v>9.2456335885925875E-3</v>
      </c>
      <c r="AD508" s="21">
        <f t="shared" si="151"/>
        <v>0</v>
      </c>
      <c r="AE508" s="21">
        <f t="shared" si="160"/>
        <v>0</v>
      </c>
      <c r="AF508" s="137">
        <f>VLOOKUP(T508,人口!$A$2:$E$1748,5,0)</f>
        <v>18692</v>
      </c>
      <c r="AG508" s="14">
        <f t="shared" si="161"/>
        <v>0</v>
      </c>
      <c r="AH508" s="14">
        <f t="shared" si="162"/>
        <v>0</v>
      </c>
      <c r="AI508" s="14">
        <f t="shared" si="163"/>
        <v>1</v>
      </c>
      <c r="AJ508" s="14">
        <f t="shared" si="164"/>
        <v>0</v>
      </c>
      <c r="AK508" s="14">
        <f t="shared" si="165"/>
        <v>0</v>
      </c>
      <c r="AL508" s="14">
        <f t="shared" si="166"/>
        <v>0</v>
      </c>
      <c r="AM508" s="14">
        <f t="shared" si="167"/>
        <v>0</v>
      </c>
      <c r="AN508" s="14">
        <f t="shared" si="168"/>
        <v>0</v>
      </c>
      <c r="AO508" s="5" t="str">
        <f t="shared" si="169"/>
        <v>1万～3万人未満の市町村平均</v>
      </c>
    </row>
    <row r="509" spans="1:41" s="5" customFormat="1" ht="18" customHeight="1" x14ac:dyDescent="0.3">
      <c r="A509" s="5" t="str">
        <f t="shared" si="152"/>
        <v>010464</v>
      </c>
      <c r="B509" s="22">
        <v>10</v>
      </c>
      <c r="C509" s="23" t="s">
        <v>37</v>
      </c>
      <c r="D509" s="23">
        <v>10464</v>
      </c>
      <c r="E509" s="24" t="s">
        <v>1437</v>
      </c>
      <c r="F509" s="25">
        <v>63.617754164546405</v>
      </c>
      <c r="G509" s="26">
        <v>1.3551893723968831</v>
      </c>
      <c r="H509" s="26">
        <v>1.4684049930642473</v>
      </c>
      <c r="I509" s="26">
        <f t="shared" si="153"/>
        <v>66.441348530007531</v>
      </c>
      <c r="J509" s="26">
        <v>35.618061817065417</v>
      </c>
      <c r="K509" s="26">
        <v>43.009017572017513</v>
      </c>
      <c r="L509" s="26">
        <f t="shared" si="154"/>
        <v>78.627079389082922</v>
      </c>
      <c r="M509" s="26">
        <v>43.500026684071017</v>
      </c>
      <c r="N509" s="26">
        <v>31.509900020975383</v>
      </c>
      <c r="O509" s="26">
        <v>2.2550088393200611</v>
      </c>
      <c r="P509" s="26">
        <v>0</v>
      </c>
      <c r="Q509" s="26">
        <f t="shared" si="149"/>
        <v>77.264935544366452</v>
      </c>
      <c r="R509" s="27">
        <v>3.5845843274999996</v>
      </c>
      <c r="S509" s="143">
        <f t="shared" si="155"/>
        <v>225.91794779095693</v>
      </c>
      <c r="T509" s="140" t="str">
        <f t="shared" si="156"/>
        <v>10464</v>
      </c>
      <c r="U509" s="5" t="str">
        <f t="shared" si="150"/>
        <v>群馬県玉村町</v>
      </c>
      <c r="V509" s="21">
        <f t="shared" si="157"/>
        <v>0.28159672476934966</v>
      </c>
      <c r="W509" s="21">
        <f t="shared" si="157"/>
        <v>5.9985910178807353E-3</v>
      </c>
      <c r="X509" s="21">
        <f t="shared" si="157"/>
        <v>6.4997270355118941E-3</v>
      </c>
      <c r="Y509" s="21">
        <f t="shared" si="158"/>
        <v>0.1576592836706493</v>
      </c>
      <c r="Z509" s="21">
        <f t="shared" si="158"/>
        <v>0.19037450540146542</v>
      </c>
      <c r="AA509" s="21">
        <f t="shared" si="159"/>
        <v>0.19254790117127754</v>
      </c>
      <c r="AB509" s="21">
        <f t="shared" si="159"/>
        <v>0.13947497456081559</v>
      </c>
      <c r="AC509" s="21">
        <f t="shared" si="159"/>
        <v>9.9815391444978627E-3</v>
      </c>
      <c r="AD509" s="21">
        <f t="shared" si="151"/>
        <v>0</v>
      </c>
      <c r="AE509" s="21">
        <f t="shared" si="160"/>
        <v>1.5866753228551963E-2</v>
      </c>
      <c r="AF509" s="137">
        <f>VLOOKUP(T509,人口!$A$2:$E$1748,5,0)</f>
        <v>36334</v>
      </c>
      <c r="AG509" s="14">
        <f t="shared" si="161"/>
        <v>0</v>
      </c>
      <c r="AH509" s="14">
        <f t="shared" si="162"/>
        <v>0</v>
      </c>
      <c r="AI509" s="14">
        <f t="shared" si="163"/>
        <v>0</v>
      </c>
      <c r="AJ509" s="14">
        <f t="shared" si="164"/>
        <v>1</v>
      </c>
      <c r="AK509" s="14">
        <f t="shared" si="165"/>
        <v>0</v>
      </c>
      <c r="AL509" s="14">
        <f t="shared" si="166"/>
        <v>0</v>
      </c>
      <c r="AM509" s="14">
        <f t="shared" si="167"/>
        <v>0</v>
      </c>
      <c r="AN509" s="14">
        <f t="shared" si="168"/>
        <v>0</v>
      </c>
      <c r="AO509" s="5" t="str">
        <f t="shared" si="169"/>
        <v>3万～10万人未満の市町村平均</v>
      </c>
    </row>
    <row r="510" spans="1:41" s="5" customFormat="1" ht="18" customHeight="1" x14ac:dyDescent="0.3">
      <c r="A510" s="5" t="str">
        <f t="shared" si="152"/>
        <v>010521</v>
      </c>
      <c r="B510" s="22">
        <v>10</v>
      </c>
      <c r="C510" s="23" t="s">
        <v>37</v>
      </c>
      <c r="D510" s="23">
        <v>10521</v>
      </c>
      <c r="E510" s="24" t="s">
        <v>1466</v>
      </c>
      <c r="F510" s="25">
        <v>25.095835077309903</v>
      </c>
      <c r="G510" s="26">
        <v>0.90962233454197328</v>
      </c>
      <c r="H510" s="26">
        <v>1.4464885006304526</v>
      </c>
      <c r="I510" s="26">
        <f t="shared" si="153"/>
        <v>27.451945912482326</v>
      </c>
      <c r="J510" s="26">
        <v>12.690096291708373</v>
      </c>
      <c r="K510" s="26">
        <v>15.836212092106996</v>
      </c>
      <c r="L510" s="26">
        <f t="shared" si="154"/>
        <v>28.526308383815369</v>
      </c>
      <c r="M510" s="26">
        <v>16.766530592389465</v>
      </c>
      <c r="N510" s="26">
        <v>16.584917601512011</v>
      </c>
      <c r="O510" s="26">
        <v>0.8997940813690275</v>
      </c>
      <c r="P510" s="26">
        <v>0</v>
      </c>
      <c r="Q510" s="26">
        <f t="shared" si="149"/>
        <v>34.251242275270506</v>
      </c>
      <c r="R510" s="27">
        <v>1.1944751427751705</v>
      </c>
      <c r="S510" s="143">
        <f t="shared" si="155"/>
        <v>91.423971714343381</v>
      </c>
      <c r="T510" s="140" t="str">
        <f t="shared" si="156"/>
        <v>10521</v>
      </c>
      <c r="U510" s="5" t="str">
        <f t="shared" si="150"/>
        <v>群馬県板倉町</v>
      </c>
      <c r="V510" s="21">
        <f t="shared" si="157"/>
        <v>0.27449950605649143</v>
      </c>
      <c r="W510" s="21">
        <f t="shared" si="157"/>
        <v>9.9494948369133682E-3</v>
      </c>
      <c r="X510" s="21">
        <f t="shared" si="157"/>
        <v>1.5821763958691757E-2</v>
      </c>
      <c r="Y510" s="21">
        <f t="shared" si="158"/>
        <v>0.13880491137881118</v>
      </c>
      <c r="Z510" s="21">
        <f t="shared" si="158"/>
        <v>0.17321728421061885</v>
      </c>
      <c r="AA510" s="21">
        <f t="shared" si="159"/>
        <v>0.18339315474913881</v>
      </c>
      <c r="AB510" s="21">
        <f t="shared" si="159"/>
        <v>0.18140666272224559</v>
      </c>
      <c r="AC510" s="21">
        <f t="shared" si="159"/>
        <v>9.8419929094795602E-3</v>
      </c>
      <c r="AD510" s="21">
        <f t="shared" si="151"/>
        <v>0</v>
      </c>
      <c r="AE510" s="21">
        <f t="shared" si="160"/>
        <v>1.3065229177609345E-2</v>
      </c>
      <c r="AF510" s="137">
        <f>VLOOKUP(T510,人口!$A$2:$E$1748,5,0)</f>
        <v>14498</v>
      </c>
      <c r="AG510" s="14">
        <f t="shared" si="161"/>
        <v>0</v>
      </c>
      <c r="AH510" s="14">
        <f t="shared" si="162"/>
        <v>0</v>
      </c>
      <c r="AI510" s="14">
        <f t="shared" si="163"/>
        <v>1</v>
      </c>
      <c r="AJ510" s="14">
        <f t="shared" si="164"/>
        <v>0</v>
      </c>
      <c r="AK510" s="14">
        <f t="shared" si="165"/>
        <v>0</v>
      </c>
      <c r="AL510" s="14">
        <f t="shared" si="166"/>
        <v>0</v>
      </c>
      <c r="AM510" s="14">
        <f t="shared" si="167"/>
        <v>0</v>
      </c>
      <c r="AN510" s="14">
        <f t="shared" si="168"/>
        <v>0</v>
      </c>
      <c r="AO510" s="5" t="str">
        <f t="shared" si="169"/>
        <v>1万～3万人未満の市町村平均</v>
      </c>
    </row>
    <row r="511" spans="1:41" s="5" customFormat="1" ht="18" customHeight="1" x14ac:dyDescent="0.3">
      <c r="A511" s="5" t="str">
        <f t="shared" si="152"/>
        <v>010522</v>
      </c>
      <c r="B511" s="22">
        <v>10</v>
      </c>
      <c r="C511" s="23" t="s">
        <v>37</v>
      </c>
      <c r="D511" s="23">
        <v>10522</v>
      </c>
      <c r="E511" s="24" t="s">
        <v>1134</v>
      </c>
      <c r="F511" s="25">
        <v>49.634883114266501</v>
      </c>
      <c r="G511" s="26">
        <v>0.41043934607381721</v>
      </c>
      <c r="H511" s="26">
        <v>0.78899372761661046</v>
      </c>
      <c r="I511" s="26">
        <f t="shared" si="153"/>
        <v>50.834316187956929</v>
      </c>
      <c r="J511" s="26">
        <v>12.554258641261917</v>
      </c>
      <c r="K511" s="26">
        <v>11.961926438123642</v>
      </c>
      <c r="L511" s="26">
        <f t="shared" si="154"/>
        <v>24.516185079385558</v>
      </c>
      <c r="M511" s="26">
        <v>12.609118601946966</v>
      </c>
      <c r="N511" s="26">
        <v>9.7286635887024318</v>
      </c>
      <c r="O511" s="26">
        <v>0.69939160594203131</v>
      </c>
      <c r="P511" s="26">
        <v>0</v>
      </c>
      <c r="Q511" s="26">
        <f t="shared" si="149"/>
        <v>23.037173796591432</v>
      </c>
      <c r="R511" s="27">
        <v>0.98411183854172446</v>
      </c>
      <c r="S511" s="143">
        <f t="shared" si="155"/>
        <v>99.371786902475634</v>
      </c>
      <c r="T511" s="140" t="str">
        <f t="shared" si="156"/>
        <v>10522</v>
      </c>
      <c r="U511" s="5" t="str">
        <f t="shared" si="150"/>
        <v>群馬県明和町</v>
      </c>
      <c r="V511" s="21">
        <f t="shared" si="157"/>
        <v>0.49948667183552431</v>
      </c>
      <c r="W511" s="21">
        <f t="shared" si="157"/>
        <v>4.1303408026327039E-3</v>
      </c>
      <c r="X511" s="21">
        <f t="shared" si="157"/>
        <v>7.9398162417159308E-3</v>
      </c>
      <c r="Y511" s="21">
        <f t="shared" si="158"/>
        <v>0.12633624726485779</v>
      </c>
      <c r="Z511" s="21">
        <f t="shared" si="158"/>
        <v>0.12037547890593116</v>
      </c>
      <c r="AA511" s="21">
        <f t="shared" si="159"/>
        <v>0.1268883150337396</v>
      </c>
      <c r="AB511" s="21">
        <f t="shared" si="159"/>
        <v>9.7901666981698027E-2</v>
      </c>
      <c r="AC511" s="21">
        <f t="shared" si="159"/>
        <v>7.038130517149908E-3</v>
      </c>
      <c r="AD511" s="21">
        <f t="shared" si="151"/>
        <v>0</v>
      </c>
      <c r="AE511" s="21">
        <f t="shared" si="160"/>
        <v>9.9033324167506487E-3</v>
      </c>
      <c r="AF511" s="137">
        <f>VLOOKUP(T511,人口!$A$2:$E$1748,5,0)</f>
        <v>11269</v>
      </c>
      <c r="AG511" s="14">
        <f t="shared" si="161"/>
        <v>0</v>
      </c>
      <c r="AH511" s="14">
        <f t="shared" si="162"/>
        <v>0</v>
      </c>
      <c r="AI511" s="14">
        <f t="shared" si="163"/>
        <v>1</v>
      </c>
      <c r="AJ511" s="14">
        <f t="shared" si="164"/>
        <v>0</v>
      </c>
      <c r="AK511" s="14">
        <f t="shared" si="165"/>
        <v>0</v>
      </c>
      <c r="AL511" s="14">
        <f t="shared" si="166"/>
        <v>0</v>
      </c>
      <c r="AM511" s="14">
        <f t="shared" si="167"/>
        <v>0</v>
      </c>
      <c r="AN511" s="14">
        <f t="shared" si="168"/>
        <v>0</v>
      </c>
      <c r="AO511" s="5" t="str">
        <f t="shared" si="169"/>
        <v>1万～3万人未満の市町村平均</v>
      </c>
    </row>
    <row r="512" spans="1:41" s="5" customFormat="1" ht="18" customHeight="1" x14ac:dyDescent="0.3">
      <c r="A512" s="5" t="str">
        <f t="shared" si="152"/>
        <v>010523</v>
      </c>
      <c r="B512" s="22">
        <v>10</v>
      </c>
      <c r="C512" s="23" t="s">
        <v>37</v>
      </c>
      <c r="D512" s="23">
        <v>10523</v>
      </c>
      <c r="E512" s="24" t="s">
        <v>1513</v>
      </c>
      <c r="F512" s="25">
        <v>90.777104712689678</v>
      </c>
      <c r="G512" s="26">
        <v>0.84121577686300375</v>
      </c>
      <c r="H512" s="26">
        <v>1.0739081292559423</v>
      </c>
      <c r="I512" s="26">
        <f t="shared" si="153"/>
        <v>92.692228618808628</v>
      </c>
      <c r="J512" s="26">
        <v>11.156560711668121</v>
      </c>
      <c r="K512" s="26">
        <v>12.43995881436836</v>
      </c>
      <c r="L512" s="26">
        <f t="shared" si="154"/>
        <v>23.596519526036481</v>
      </c>
      <c r="M512" s="26">
        <v>13.734421158318654</v>
      </c>
      <c r="N512" s="26">
        <v>12.302765972459012</v>
      </c>
      <c r="O512" s="26">
        <v>0.6992054159679586</v>
      </c>
      <c r="P512" s="26">
        <v>0</v>
      </c>
      <c r="Q512" s="26">
        <f t="shared" si="149"/>
        <v>26.736392546745627</v>
      </c>
      <c r="R512" s="27">
        <v>2.9034350336188277</v>
      </c>
      <c r="S512" s="143">
        <f t="shared" si="155"/>
        <v>145.92857572520956</v>
      </c>
      <c r="T512" s="140" t="str">
        <f t="shared" si="156"/>
        <v>10523</v>
      </c>
      <c r="U512" s="5" t="str">
        <f t="shared" si="150"/>
        <v>群馬県千代田町</v>
      </c>
      <c r="V512" s="21">
        <f t="shared" si="157"/>
        <v>0.62206531011189525</v>
      </c>
      <c r="W512" s="21">
        <f t="shared" si="157"/>
        <v>5.764571967364727E-3</v>
      </c>
      <c r="X512" s="21">
        <f t="shared" si="157"/>
        <v>7.3591352750414169E-3</v>
      </c>
      <c r="Y512" s="21">
        <f t="shared" si="158"/>
        <v>7.6452200374219056E-2</v>
      </c>
      <c r="Z512" s="21">
        <f t="shared" si="158"/>
        <v>8.5246900770095876E-2</v>
      </c>
      <c r="AA512" s="21">
        <f t="shared" si="159"/>
        <v>9.4117420731777868E-2</v>
      </c>
      <c r="AB512" s="21">
        <f t="shared" si="159"/>
        <v>8.4306763848813998E-2</v>
      </c>
      <c r="AC512" s="21">
        <f t="shared" si="159"/>
        <v>4.7914221905694171E-3</v>
      </c>
      <c r="AD512" s="21">
        <f t="shared" si="151"/>
        <v>0</v>
      </c>
      <c r="AE512" s="21">
        <f t="shared" si="160"/>
        <v>1.9896274730222364E-2</v>
      </c>
      <c r="AF512" s="137">
        <f>VLOOKUP(T512,人口!$A$2:$E$1748,5,0)</f>
        <v>11266</v>
      </c>
      <c r="AG512" s="14">
        <f t="shared" si="161"/>
        <v>0</v>
      </c>
      <c r="AH512" s="14">
        <f t="shared" si="162"/>
        <v>0</v>
      </c>
      <c r="AI512" s="14">
        <f t="shared" si="163"/>
        <v>1</v>
      </c>
      <c r="AJ512" s="14">
        <f t="shared" si="164"/>
        <v>0</v>
      </c>
      <c r="AK512" s="14">
        <f t="shared" si="165"/>
        <v>0</v>
      </c>
      <c r="AL512" s="14">
        <f t="shared" si="166"/>
        <v>0</v>
      </c>
      <c r="AM512" s="14">
        <f t="shared" si="167"/>
        <v>0</v>
      </c>
      <c r="AN512" s="14">
        <f t="shared" si="168"/>
        <v>0</v>
      </c>
      <c r="AO512" s="5" t="str">
        <f t="shared" si="169"/>
        <v>1万～3万人未満の市町村平均</v>
      </c>
    </row>
    <row r="513" spans="1:41" s="5" customFormat="1" ht="18" customHeight="1" x14ac:dyDescent="0.3">
      <c r="A513" s="5" t="str">
        <f t="shared" si="152"/>
        <v>010524</v>
      </c>
      <c r="B513" s="22">
        <v>10</v>
      </c>
      <c r="C513" s="23" t="s">
        <v>37</v>
      </c>
      <c r="D513" s="23">
        <v>10524</v>
      </c>
      <c r="E513" s="24" t="s">
        <v>1536</v>
      </c>
      <c r="F513" s="25">
        <v>293.29713905217562</v>
      </c>
      <c r="G513" s="26">
        <v>1.0020636287027429</v>
      </c>
      <c r="H513" s="26">
        <v>0.21916492433794738</v>
      </c>
      <c r="I513" s="26">
        <f t="shared" si="153"/>
        <v>294.51836760521633</v>
      </c>
      <c r="J513" s="26">
        <v>40.465321132996841</v>
      </c>
      <c r="K513" s="26">
        <v>54.412313151855173</v>
      </c>
      <c r="L513" s="26">
        <f t="shared" si="154"/>
        <v>94.877634284852007</v>
      </c>
      <c r="M513" s="26">
        <v>48.747724743982545</v>
      </c>
      <c r="N513" s="26">
        <v>23.20060129808266</v>
      </c>
      <c r="O513" s="26">
        <v>2.6058528137978585</v>
      </c>
      <c r="P513" s="26">
        <v>0</v>
      </c>
      <c r="Q513" s="26">
        <f t="shared" si="149"/>
        <v>74.554178855863057</v>
      </c>
      <c r="R513" s="27">
        <v>8.4827278330016185</v>
      </c>
      <c r="S513" s="143">
        <f t="shared" si="155"/>
        <v>472.43290857893294</v>
      </c>
      <c r="T513" s="140" t="str">
        <f t="shared" si="156"/>
        <v>10524</v>
      </c>
      <c r="U513" s="5" t="str">
        <f t="shared" si="150"/>
        <v>群馬県大泉町</v>
      </c>
      <c r="V513" s="21">
        <f t="shared" si="157"/>
        <v>0.62082283796530291</v>
      </c>
      <c r="W513" s="21">
        <f t="shared" si="157"/>
        <v>2.1210707605380979E-3</v>
      </c>
      <c r="X513" s="21">
        <f t="shared" si="157"/>
        <v>4.6390698098739628E-4</v>
      </c>
      <c r="Y513" s="21">
        <f t="shared" si="158"/>
        <v>8.5653053371568838E-2</v>
      </c>
      <c r="Z513" s="21">
        <f t="shared" si="158"/>
        <v>0.11517468864632256</v>
      </c>
      <c r="AA513" s="21">
        <f t="shared" si="159"/>
        <v>0.10318443922675614</v>
      </c>
      <c r="AB513" s="21">
        <f t="shared" si="159"/>
        <v>4.9108774763107682E-2</v>
      </c>
      <c r="AC513" s="21">
        <f t="shared" si="159"/>
        <v>5.5158156141920812E-3</v>
      </c>
      <c r="AD513" s="21">
        <f t="shared" si="151"/>
        <v>0</v>
      </c>
      <c r="AE513" s="21">
        <f t="shared" si="160"/>
        <v>1.79554126712245E-2</v>
      </c>
      <c r="AF513" s="137">
        <f>VLOOKUP(T513,人口!$A$2:$E$1748,5,0)</f>
        <v>41987</v>
      </c>
      <c r="AG513" s="14">
        <f t="shared" si="161"/>
        <v>0</v>
      </c>
      <c r="AH513" s="14">
        <f t="shared" si="162"/>
        <v>0</v>
      </c>
      <c r="AI513" s="14">
        <f t="shared" si="163"/>
        <v>0</v>
      </c>
      <c r="AJ513" s="14">
        <f t="shared" si="164"/>
        <v>1</v>
      </c>
      <c r="AK513" s="14">
        <f t="shared" si="165"/>
        <v>0</v>
      </c>
      <c r="AL513" s="14">
        <f t="shared" si="166"/>
        <v>0</v>
      </c>
      <c r="AM513" s="14">
        <f t="shared" si="167"/>
        <v>0</v>
      </c>
      <c r="AN513" s="14">
        <f t="shared" si="168"/>
        <v>0</v>
      </c>
      <c r="AO513" s="5" t="str">
        <f t="shared" si="169"/>
        <v>3万～10万人未満の市町村平均</v>
      </c>
    </row>
    <row r="514" spans="1:41" s="5" customFormat="1" ht="18" customHeight="1" x14ac:dyDescent="0.3">
      <c r="A514" s="5" t="str">
        <f t="shared" si="152"/>
        <v>010525</v>
      </c>
      <c r="B514" s="22">
        <v>10</v>
      </c>
      <c r="C514" s="23" t="s">
        <v>37</v>
      </c>
      <c r="D514" s="23">
        <v>10525</v>
      </c>
      <c r="E514" s="24" t="s">
        <v>1560</v>
      </c>
      <c r="F514" s="25">
        <v>114.76883187003078</v>
      </c>
      <c r="G514" s="26">
        <v>1.129632614644605</v>
      </c>
      <c r="H514" s="26">
        <v>0.65749477301384207</v>
      </c>
      <c r="I514" s="26">
        <f t="shared" si="153"/>
        <v>116.55595925768922</v>
      </c>
      <c r="J514" s="26">
        <v>19.953835915582008</v>
      </c>
      <c r="K514" s="26">
        <v>28.670825542677392</v>
      </c>
      <c r="L514" s="26">
        <f t="shared" si="154"/>
        <v>48.624661458259396</v>
      </c>
      <c r="M514" s="26">
        <v>31.927077762743522</v>
      </c>
      <c r="N514" s="26">
        <v>21.646517055179153</v>
      </c>
      <c r="O514" s="26">
        <v>1.6364857454503046</v>
      </c>
      <c r="P514" s="26">
        <v>0</v>
      </c>
      <c r="Q514" s="26">
        <f t="shared" si="149"/>
        <v>55.210080563372983</v>
      </c>
      <c r="R514" s="27">
        <v>3.7585591585395406</v>
      </c>
      <c r="S514" s="143">
        <f t="shared" si="155"/>
        <v>224.14926043786113</v>
      </c>
      <c r="T514" s="140" t="str">
        <f t="shared" si="156"/>
        <v>10525</v>
      </c>
      <c r="U514" s="5" t="str">
        <f t="shared" si="150"/>
        <v>群馬県邑楽町</v>
      </c>
      <c r="V514" s="21">
        <f t="shared" si="157"/>
        <v>0.51201967673610549</v>
      </c>
      <c r="W514" s="21">
        <f t="shared" si="157"/>
        <v>5.0396446209010036E-3</v>
      </c>
      <c r="X514" s="21">
        <f t="shared" si="157"/>
        <v>2.9332899503191241E-3</v>
      </c>
      <c r="Y514" s="21">
        <f t="shared" si="158"/>
        <v>8.9020306721527775E-2</v>
      </c>
      <c r="Z514" s="21">
        <f t="shared" si="158"/>
        <v>0.1279095254950687</v>
      </c>
      <c r="AA514" s="21">
        <f t="shared" si="159"/>
        <v>0.14243668571725837</v>
      </c>
      <c r="AB514" s="21">
        <f t="shared" si="159"/>
        <v>9.6571887022487063E-2</v>
      </c>
      <c r="AC514" s="21">
        <f t="shared" si="159"/>
        <v>7.30087506090154E-3</v>
      </c>
      <c r="AD514" s="21">
        <f t="shared" si="151"/>
        <v>0</v>
      </c>
      <c r="AE514" s="21">
        <f t="shared" si="160"/>
        <v>1.6768108675430993E-2</v>
      </c>
      <c r="AF514" s="137">
        <f>VLOOKUP(T514,人口!$A$2:$E$1748,5,0)</f>
        <v>26368</v>
      </c>
      <c r="AG514" s="14">
        <f t="shared" si="161"/>
        <v>0</v>
      </c>
      <c r="AH514" s="14">
        <f t="shared" si="162"/>
        <v>0</v>
      </c>
      <c r="AI514" s="14">
        <f t="shared" si="163"/>
        <v>1</v>
      </c>
      <c r="AJ514" s="14">
        <f t="shared" si="164"/>
        <v>0</v>
      </c>
      <c r="AK514" s="14">
        <f t="shared" si="165"/>
        <v>0</v>
      </c>
      <c r="AL514" s="14">
        <f t="shared" si="166"/>
        <v>0</v>
      </c>
      <c r="AM514" s="14">
        <f t="shared" si="167"/>
        <v>0</v>
      </c>
      <c r="AN514" s="14">
        <f t="shared" si="168"/>
        <v>0</v>
      </c>
      <c r="AO514" s="5" t="str">
        <f t="shared" si="169"/>
        <v>1万～3万人未満の市町村平均</v>
      </c>
    </row>
    <row r="515" spans="1:41" s="5" customFormat="1" ht="18" customHeight="1" x14ac:dyDescent="0.3">
      <c r="A515" s="5" t="str">
        <f t="shared" si="152"/>
        <v>011100</v>
      </c>
      <c r="B515" s="22">
        <v>11</v>
      </c>
      <c r="C515" s="23" t="s">
        <v>38</v>
      </c>
      <c r="D515" s="23">
        <v>11100</v>
      </c>
      <c r="E515" s="24" t="s">
        <v>85</v>
      </c>
      <c r="F515" s="25">
        <v>466.89855470061264</v>
      </c>
      <c r="G515" s="26">
        <v>66.095482377406981</v>
      </c>
      <c r="H515" s="26">
        <v>22.817549429189324</v>
      </c>
      <c r="I515" s="26">
        <f t="shared" si="153"/>
        <v>555.81158650720886</v>
      </c>
      <c r="J515" s="26">
        <v>1760.5842941147394</v>
      </c>
      <c r="K515" s="26">
        <v>1461.0134427407372</v>
      </c>
      <c r="L515" s="26">
        <f t="shared" si="154"/>
        <v>3221.5977368554768</v>
      </c>
      <c r="M515" s="26">
        <v>794.03544866310131</v>
      </c>
      <c r="N515" s="26">
        <v>448.12476227723403</v>
      </c>
      <c r="O515" s="26">
        <v>81.560207825955345</v>
      </c>
      <c r="P515" s="26">
        <v>0</v>
      </c>
      <c r="Q515" s="26">
        <f t="shared" si="149"/>
        <v>1323.7204187662905</v>
      </c>
      <c r="R515" s="27">
        <v>171.70802239811144</v>
      </c>
      <c r="S515" s="143">
        <f t="shared" si="155"/>
        <v>5272.8377645270875</v>
      </c>
      <c r="T515" s="140" t="str">
        <f t="shared" si="156"/>
        <v>11100</v>
      </c>
      <c r="U515" s="5" t="str">
        <f t="shared" si="150"/>
        <v>埼玉県さいたま市</v>
      </c>
      <c r="V515" s="21">
        <f t="shared" si="157"/>
        <v>8.8547870340647206E-2</v>
      </c>
      <c r="W515" s="21">
        <f t="shared" si="157"/>
        <v>1.2535087429024091E-2</v>
      </c>
      <c r="X515" s="21">
        <f t="shared" si="157"/>
        <v>4.3273755894205467E-3</v>
      </c>
      <c r="Y515" s="21">
        <f t="shared" si="158"/>
        <v>0.33389692092539536</v>
      </c>
      <c r="Z515" s="21">
        <f t="shared" si="158"/>
        <v>0.27708295001406574</v>
      </c>
      <c r="AA515" s="21">
        <f t="shared" si="159"/>
        <v>0.15058977425874151</v>
      </c>
      <c r="AB515" s="21">
        <f t="shared" si="159"/>
        <v>8.4987398112641457E-2</v>
      </c>
      <c r="AC515" s="21">
        <f t="shared" si="159"/>
        <v>1.5467991140302105E-2</v>
      </c>
      <c r="AD515" s="21">
        <f t="shared" si="151"/>
        <v>0</v>
      </c>
      <c r="AE515" s="21">
        <f t="shared" si="160"/>
        <v>3.2564632189761987E-2</v>
      </c>
      <c r="AF515" s="137">
        <f>VLOOKUP(T515,人口!$A$2:$E$1748,5,0)</f>
        <v>1314145</v>
      </c>
      <c r="AG515" s="14">
        <f t="shared" si="161"/>
        <v>0</v>
      </c>
      <c r="AH515" s="14">
        <f t="shared" si="162"/>
        <v>0</v>
      </c>
      <c r="AI515" s="14">
        <f t="shared" si="163"/>
        <v>0</v>
      </c>
      <c r="AJ515" s="14">
        <f t="shared" si="164"/>
        <v>0</v>
      </c>
      <c r="AK515" s="14">
        <f t="shared" si="165"/>
        <v>0</v>
      </c>
      <c r="AL515" s="14">
        <f t="shared" si="166"/>
        <v>0</v>
      </c>
      <c r="AM515" s="14">
        <f t="shared" si="167"/>
        <v>0</v>
      </c>
      <c r="AN515" s="14">
        <f t="shared" si="168"/>
        <v>1</v>
      </c>
      <c r="AO515" s="5" t="str">
        <f t="shared" si="169"/>
        <v>100万人以上の市町村平均</v>
      </c>
    </row>
    <row r="516" spans="1:41" s="5" customFormat="1" ht="18" customHeight="1" x14ac:dyDescent="0.3">
      <c r="A516" s="5" t="str">
        <f t="shared" si="152"/>
        <v>011201</v>
      </c>
      <c r="B516" s="22">
        <v>11</v>
      </c>
      <c r="C516" s="23" t="s">
        <v>38</v>
      </c>
      <c r="D516" s="23">
        <v>11201</v>
      </c>
      <c r="E516" s="24" t="s">
        <v>135</v>
      </c>
      <c r="F516" s="25">
        <v>441.48563123307639</v>
      </c>
      <c r="G516" s="26">
        <v>14.772971845024625</v>
      </c>
      <c r="H516" s="26">
        <v>10.737670319618505</v>
      </c>
      <c r="I516" s="26">
        <f t="shared" si="153"/>
        <v>466.99627339771956</v>
      </c>
      <c r="J516" s="26">
        <v>419.2174860602712</v>
      </c>
      <c r="K516" s="26">
        <v>388.14126807358718</v>
      </c>
      <c r="L516" s="26">
        <f t="shared" si="154"/>
        <v>807.35875413385838</v>
      </c>
      <c r="M516" s="26">
        <v>261.47288267761195</v>
      </c>
      <c r="N516" s="26">
        <v>147.81602510984973</v>
      </c>
      <c r="O516" s="26">
        <v>21.927034676628413</v>
      </c>
      <c r="P516" s="26">
        <v>0</v>
      </c>
      <c r="Q516" s="26">
        <f t="shared" si="149"/>
        <v>431.21594246409006</v>
      </c>
      <c r="R516" s="27">
        <v>40.679062916006004</v>
      </c>
      <c r="S516" s="143">
        <f t="shared" si="155"/>
        <v>1746.2500329116738</v>
      </c>
      <c r="T516" s="140" t="str">
        <f t="shared" si="156"/>
        <v>11201</v>
      </c>
      <c r="U516" s="5" t="str">
        <f t="shared" si="150"/>
        <v>埼玉県川越市</v>
      </c>
      <c r="V516" s="21">
        <f t="shared" si="157"/>
        <v>0.25281925435210972</v>
      </c>
      <c r="W516" s="21">
        <f t="shared" si="157"/>
        <v>8.4598262371353376E-3</v>
      </c>
      <c r="X516" s="21">
        <f t="shared" si="157"/>
        <v>6.1489878982076002E-3</v>
      </c>
      <c r="Y516" s="21">
        <f t="shared" si="158"/>
        <v>0.24006727453643831</v>
      </c>
      <c r="Z516" s="21">
        <f t="shared" si="158"/>
        <v>0.22227130179428295</v>
      </c>
      <c r="AA516" s="21">
        <f t="shared" si="159"/>
        <v>0.14973393142426208</v>
      </c>
      <c r="AB516" s="21">
        <f t="shared" si="159"/>
        <v>8.4647686370194819E-2</v>
      </c>
      <c r="AC516" s="21">
        <f t="shared" si="159"/>
        <v>1.2556640952537347E-2</v>
      </c>
      <c r="AD516" s="21">
        <f t="shared" si="151"/>
        <v>0</v>
      </c>
      <c r="AE516" s="21">
        <f t="shared" si="160"/>
        <v>2.3295096434832005E-2</v>
      </c>
      <c r="AF516" s="137">
        <f>VLOOKUP(T516,人口!$A$2:$E$1748,5,0)</f>
        <v>353301</v>
      </c>
      <c r="AG516" s="14">
        <f t="shared" si="161"/>
        <v>0</v>
      </c>
      <c r="AH516" s="14">
        <f t="shared" si="162"/>
        <v>0</v>
      </c>
      <c r="AI516" s="14">
        <f t="shared" si="163"/>
        <v>0</v>
      </c>
      <c r="AJ516" s="14">
        <f t="shared" si="164"/>
        <v>0</v>
      </c>
      <c r="AK516" s="14">
        <f t="shared" si="165"/>
        <v>0</v>
      </c>
      <c r="AL516" s="14">
        <f t="shared" si="166"/>
        <v>1</v>
      </c>
      <c r="AM516" s="14">
        <f t="shared" si="167"/>
        <v>0</v>
      </c>
      <c r="AN516" s="14">
        <f t="shared" si="168"/>
        <v>0</v>
      </c>
      <c r="AO516" s="5" t="str">
        <f t="shared" si="169"/>
        <v>20万～50万人未満の市町村平均</v>
      </c>
    </row>
    <row r="517" spans="1:41" s="5" customFormat="1" ht="18" customHeight="1" x14ac:dyDescent="0.3">
      <c r="A517" s="5" t="str">
        <f t="shared" si="152"/>
        <v>011202</v>
      </c>
      <c r="B517" s="22">
        <v>11</v>
      </c>
      <c r="C517" s="23" t="s">
        <v>38</v>
      </c>
      <c r="D517" s="23">
        <v>11202</v>
      </c>
      <c r="E517" s="24" t="s">
        <v>203</v>
      </c>
      <c r="F517" s="25">
        <v>504.49127444817907</v>
      </c>
      <c r="G517" s="26">
        <v>10.2350053240904</v>
      </c>
      <c r="H517" s="26">
        <v>10.785606347831088</v>
      </c>
      <c r="I517" s="26">
        <f t="shared" si="153"/>
        <v>525.51188612010048</v>
      </c>
      <c r="J517" s="26">
        <v>276.87920275003654</v>
      </c>
      <c r="K517" s="26">
        <v>211.52336070490284</v>
      </c>
      <c r="L517" s="26">
        <f t="shared" si="154"/>
        <v>488.40256345493935</v>
      </c>
      <c r="M517" s="26">
        <v>202.91735828389483</v>
      </c>
      <c r="N517" s="26">
        <v>129.71070310970765</v>
      </c>
      <c r="O517" s="26">
        <v>12.215862135590033</v>
      </c>
      <c r="P517" s="26">
        <v>0</v>
      </c>
      <c r="Q517" s="26">
        <f t="shared" ref="Q517:Q580" si="170">SUM(M517:P517)</f>
        <v>344.84392352919252</v>
      </c>
      <c r="R517" s="27">
        <v>30.16546681933578</v>
      </c>
      <c r="S517" s="143">
        <f t="shared" si="155"/>
        <v>1388.923839923568</v>
      </c>
      <c r="T517" s="140" t="str">
        <f t="shared" si="156"/>
        <v>11202</v>
      </c>
      <c r="U517" s="5" t="str">
        <f t="shared" ref="U517:U580" si="171">C517&amp;E517</f>
        <v>埼玉県熊谷市</v>
      </c>
      <c r="V517" s="21">
        <f t="shared" si="157"/>
        <v>0.36322457714883849</v>
      </c>
      <c r="W517" s="21">
        <f t="shared" si="157"/>
        <v>7.3690183938765344E-3</v>
      </c>
      <c r="X517" s="21">
        <f t="shared" si="157"/>
        <v>7.7654411550921437E-3</v>
      </c>
      <c r="Y517" s="21">
        <f t="shared" si="158"/>
        <v>0.19934800943820871</v>
      </c>
      <c r="Z517" s="21">
        <f t="shared" si="158"/>
        <v>0.15229298729334426</v>
      </c>
      <c r="AA517" s="21">
        <f t="shared" si="159"/>
        <v>0.14609682147515107</v>
      </c>
      <c r="AB517" s="21">
        <f t="shared" si="159"/>
        <v>9.3389356119659941E-2</v>
      </c>
      <c r="AC517" s="21">
        <f t="shared" si="159"/>
        <v>8.7951994086747538E-3</v>
      </c>
      <c r="AD517" s="21">
        <f t="shared" si="159"/>
        <v>0</v>
      </c>
      <c r="AE517" s="21">
        <f t="shared" si="160"/>
        <v>2.1718589567154219E-2</v>
      </c>
      <c r="AF517" s="137">
        <f>VLOOKUP(T517,人口!$A$2:$E$1748,5,0)</f>
        <v>196829</v>
      </c>
      <c r="AG517" s="14">
        <f t="shared" si="161"/>
        <v>0</v>
      </c>
      <c r="AH517" s="14">
        <f t="shared" si="162"/>
        <v>0</v>
      </c>
      <c r="AI517" s="14">
        <f t="shared" si="163"/>
        <v>0</v>
      </c>
      <c r="AJ517" s="14">
        <f t="shared" si="164"/>
        <v>0</v>
      </c>
      <c r="AK517" s="14">
        <f t="shared" si="165"/>
        <v>1</v>
      </c>
      <c r="AL517" s="14">
        <f t="shared" si="166"/>
        <v>0</v>
      </c>
      <c r="AM517" s="14">
        <f t="shared" si="167"/>
        <v>0</v>
      </c>
      <c r="AN517" s="14">
        <f t="shared" si="168"/>
        <v>0</v>
      </c>
      <c r="AO517" s="5" t="str">
        <f t="shared" si="169"/>
        <v>10万～20万人未満の市町村平均</v>
      </c>
    </row>
    <row r="518" spans="1:41" s="5" customFormat="1" ht="18" customHeight="1" x14ac:dyDescent="0.3">
      <c r="A518" s="5" t="str">
        <f t="shared" ref="A518:A581" si="172">0&amp;D518</f>
        <v>011203</v>
      </c>
      <c r="B518" s="22">
        <v>11</v>
      </c>
      <c r="C518" s="23" t="s">
        <v>38</v>
      </c>
      <c r="D518" s="23">
        <v>11203</v>
      </c>
      <c r="E518" s="24" t="s">
        <v>264</v>
      </c>
      <c r="F518" s="25">
        <v>273.45277195560396</v>
      </c>
      <c r="G518" s="26">
        <v>31.015110351201702</v>
      </c>
      <c r="H518" s="26">
        <v>12.415431307058897</v>
      </c>
      <c r="I518" s="26">
        <f t="shared" ref="I518:I581" si="173">SUM(F518:H518)</f>
        <v>316.88331361386457</v>
      </c>
      <c r="J518" s="26">
        <v>536.274991249663</v>
      </c>
      <c r="K518" s="26">
        <v>703.43753260678227</v>
      </c>
      <c r="L518" s="26">
        <f t="shared" ref="L518:L581" si="174">SUM(J518:K518)</f>
        <v>1239.7125238564454</v>
      </c>
      <c r="M518" s="26">
        <v>326.5924067070813</v>
      </c>
      <c r="N518" s="26">
        <v>252.3486389219907</v>
      </c>
      <c r="O518" s="26">
        <v>37.678954736483888</v>
      </c>
      <c r="P518" s="26">
        <v>0</v>
      </c>
      <c r="Q518" s="26">
        <f t="shared" si="170"/>
        <v>616.62000036555594</v>
      </c>
      <c r="R518" s="27">
        <v>79.250117706799998</v>
      </c>
      <c r="S518" s="143">
        <f t="shared" ref="S518:S581" si="175">SUM(I518,L518,Q518,R518)</f>
        <v>2252.4659555426661</v>
      </c>
      <c r="T518" s="140" t="str">
        <f t="shared" ref="T518:T581" si="176">IF(LEN(A518)=5,A518,RIGHT(A518,5))</f>
        <v>11203</v>
      </c>
      <c r="U518" s="5" t="str">
        <f t="shared" si="171"/>
        <v>埼玉県川口市</v>
      </c>
      <c r="V518" s="21">
        <f t="shared" ref="V518:X581" si="177">F518/$S518</f>
        <v>0.12140151165557726</v>
      </c>
      <c r="W518" s="21">
        <f t="shared" si="177"/>
        <v>1.3769402496354053E-2</v>
      </c>
      <c r="X518" s="21">
        <f t="shared" si="177"/>
        <v>5.5119285050715724E-3</v>
      </c>
      <c r="Y518" s="21">
        <f t="shared" ref="Y518:Z581" si="178">J518/$S518</f>
        <v>0.23808350573736559</v>
      </c>
      <c r="Z518" s="21">
        <f t="shared" si="178"/>
        <v>0.31229663244224681</v>
      </c>
      <c r="AA518" s="21">
        <f t="shared" ref="AA518:AD581" si="179">M518/$S518</f>
        <v>0.14499327099858358</v>
      </c>
      <c r="AB518" s="21">
        <f t="shared" si="179"/>
        <v>0.11203216559212974</v>
      </c>
      <c r="AC518" s="21">
        <f t="shared" si="179"/>
        <v>1.6727868691540887E-2</v>
      </c>
      <c r="AD518" s="21">
        <f t="shared" si="179"/>
        <v>0</v>
      </c>
      <c r="AE518" s="21">
        <f t="shared" ref="AE518:AE581" si="180">R518/$S518</f>
        <v>3.5183713881130334E-2</v>
      </c>
      <c r="AF518" s="137">
        <f>VLOOKUP(T518,人口!$A$2:$E$1748,5,0)</f>
        <v>607105</v>
      </c>
      <c r="AG518" s="14">
        <f t="shared" ref="AG518:AG581" si="181">IF(SUMIFS($AF518,$AF518,$BB$22,$AF518,$BC$22)&gt;0,1,0)</f>
        <v>0</v>
      </c>
      <c r="AH518" s="14">
        <f t="shared" ref="AH518:AH581" si="182">IF(SUMIFS($AF518,$AF518,$BB$23,$AF518,$BC$23)&gt;0,1,0)</f>
        <v>0</v>
      </c>
      <c r="AI518" s="14">
        <f t="shared" ref="AI518:AI581" si="183">IF(SUMIFS($AF518,$AF518,$BB$24,$AF518,$BC$24)&gt;0,1,0)</f>
        <v>0</v>
      </c>
      <c r="AJ518" s="14">
        <f t="shared" ref="AJ518:AJ581" si="184">IF(SUMIFS($AF518,$AF518,$BB$25,$AF518,$BC$25)&gt;0,1,0)</f>
        <v>0</v>
      </c>
      <c r="AK518" s="14">
        <f t="shared" ref="AK518:AK581" si="185">IF(SUMIFS($AF518,$AF518,$BB$26,$AF518,$BC$26)&gt;0,1,0)</f>
        <v>0</v>
      </c>
      <c r="AL518" s="14">
        <f t="shared" ref="AL518:AL581" si="186">IF(SUMIFS($AF518,$AF518,$BB$27,$AF518,$BC$27)&gt;0,1,0)</f>
        <v>0</v>
      </c>
      <c r="AM518" s="14">
        <f t="shared" ref="AM518:AM581" si="187">IF(SUMIFS($AF518,$AF518,$BB$28,$AF518,$BC$2)&gt;0,1,0)</f>
        <v>0</v>
      </c>
      <c r="AN518" s="14">
        <f t="shared" ref="AN518:AN581" si="188">IF(SUMIFS($AF518,$AF518,$BB$29)&gt;0,1,0)</f>
        <v>0</v>
      </c>
      <c r="AO518" s="5" t="str">
        <f t="shared" ref="AO518:AO581" si="189">IF(AG518=1,$AG$4,IF(AH518=1,$AH$4,IF(AI518=1,$AI$4,IF(AJ518=1,$AJ$4,IF(AK518=1,$AK$4,IF(AL518=1,$AL$4,IF(AM518=1,$AM$4,IF(AN518=1,$AN$4,""))))))))</f>
        <v/>
      </c>
    </row>
    <row r="519" spans="1:41" s="5" customFormat="1" ht="18" customHeight="1" x14ac:dyDescent="0.3">
      <c r="A519" s="5" t="str">
        <f t="shared" si="172"/>
        <v>011206</v>
      </c>
      <c r="B519" s="22">
        <v>11</v>
      </c>
      <c r="C519" s="23" t="s">
        <v>38</v>
      </c>
      <c r="D519" s="23">
        <v>11206</v>
      </c>
      <c r="E519" s="24" t="s">
        <v>315</v>
      </c>
      <c r="F519" s="25">
        <v>146.50279002086583</v>
      </c>
      <c r="G519" s="26">
        <v>4.275142626596784</v>
      </c>
      <c r="H519" s="26">
        <v>5.608515300872166</v>
      </c>
      <c r="I519" s="26">
        <f t="shared" si="173"/>
        <v>156.38644794833479</v>
      </c>
      <c r="J519" s="26">
        <v>90.966756767024918</v>
      </c>
      <c r="K519" s="26">
        <v>85.056576466174505</v>
      </c>
      <c r="L519" s="26">
        <f t="shared" si="174"/>
        <v>176.02333323319942</v>
      </c>
      <c r="M519" s="26">
        <v>86.275848752655293</v>
      </c>
      <c r="N519" s="26">
        <v>52.805184414445698</v>
      </c>
      <c r="O519" s="26">
        <v>5.0231572471846873</v>
      </c>
      <c r="P519" s="26">
        <v>0</v>
      </c>
      <c r="Q519" s="26">
        <f t="shared" si="170"/>
        <v>144.10419041428568</v>
      </c>
      <c r="R519" s="27">
        <v>9.3955468978495862</v>
      </c>
      <c r="S519" s="143">
        <f t="shared" si="175"/>
        <v>485.90951849366945</v>
      </c>
      <c r="T519" s="140" t="str">
        <f t="shared" si="176"/>
        <v>11206</v>
      </c>
      <c r="U519" s="5" t="str">
        <f t="shared" si="171"/>
        <v>埼玉県行田市</v>
      </c>
      <c r="V519" s="21">
        <f t="shared" si="177"/>
        <v>0.3015022024574201</v>
      </c>
      <c r="W519" s="21">
        <f t="shared" si="177"/>
        <v>8.7982277849790284E-3</v>
      </c>
      <c r="X519" s="21">
        <f t="shared" si="177"/>
        <v>1.1542303839321137E-2</v>
      </c>
      <c r="Y519" s="21">
        <f t="shared" si="178"/>
        <v>0.18720925049796089</v>
      </c>
      <c r="Z519" s="21">
        <f t="shared" si="178"/>
        <v>0.17504612119937848</v>
      </c>
      <c r="AA519" s="21">
        <f t="shared" si="179"/>
        <v>0.17755537907574312</v>
      </c>
      <c r="AB519" s="21">
        <f t="shared" si="179"/>
        <v>0.10867287510263839</v>
      </c>
      <c r="AC519" s="21">
        <f t="shared" si="179"/>
        <v>1.0337639120049735E-2</v>
      </c>
      <c r="AD519" s="21">
        <f t="shared" si="179"/>
        <v>0</v>
      </c>
      <c r="AE519" s="21">
        <f t="shared" si="180"/>
        <v>1.9336000922509186E-2</v>
      </c>
      <c r="AF519" s="137">
        <f>VLOOKUP(T519,人口!$A$2:$E$1748,5,0)</f>
        <v>80936</v>
      </c>
      <c r="AG519" s="14">
        <f t="shared" si="181"/>
        <v>0</v>
      </c>
      <c r="AH519" s="14">
        <f t="shared" si="182"/>
        <v>0</v>
      </c>
      <c r="AI519" s="14">
        <f t="shared" si="183"/>
        <v>0</v>
      </c>
      <c r="AJ519" s="14">
        <f t="shared" si="184"/>
        <v>1</v>
      </c>
      <c r="AK519" s="14">
        <f t="shared" si="185"/>
        <v>0</v>
      </c>
      <c r="AL519" s="14">
        <f t="shared" si="186"/>
        <v>0</v>
      </c>
      <c r="AM519" s="14">
        <f t="shared" si="187"/>
        <v>0</v>
      </c>
      <c r="AN519" s="14">
        <f t="shared" si="188"/>
        <v>0</v>
      </c>
      <c r="AO519" s="5" t="str">
        <f t="shared" si="189"/>
        <v>3万～10万人未満の市町村平均</v>
      </c>
    </row>
    <row r="520" spans="1:41" s="5" customFormat="1" ht="18" customHeight="1" x14ac:dyDescent="0.3">
      <c r="A520" s="5" t="str">
        <f t="shared" si="172"/>
        <v>011207</v>
      </c>
      <c r="B520" s="22">
        <v>11</v>
      </c>
      <c r="C520" s="23" t="s">
        <v>38</v>
      </c>
      <c r="D520" s="23">
        <v>11207</v>
      </c>
      <c r="E520" s="24" t="s">
        <v>367</v>
      </c>
      <c r="F520" s="25">
        <v>57.073266363590463</v>
      </c>
      <c r="G520" s="26">
        <v>4.2411078776897773</v>
      </c>
      <c r="H520" s="26">
        <v>9.6830776989416876</v>
      </c>
      <c r="I520" s="26">
        <f t="shared" si="173"/>
        <v>70.997451940221936</v>
      </c>
      <c r="J520" s="26">
        <v>76.327570027035918</v>
      </c>
      <c r="K520" s="26">
        <v>64.058006775722873</v>
      </c>
      <c r="L520" s="26">
        <f t="shared" si="174"/>
        <v>140.38557680275881</v>
      </c>
      <c r="M520" s="26">
        <v>67.585003039115392</v>
      </c>
      <c r="N520" s="26">
        <v>56.50996728452526</v>
      </c>
      <c r="O520" s="26">
        <v>3.8482364474607911</v>
      </c>
      <c r="P520" s="26">
        <v>0</v>
      </c>
      <c r="Q520" s="26">
        <f t="shared" si="170"/>
        <v>127.94320677110144</v>
      </c>
      <c r="R520" s="27">
        <v>11.128524907010117</v>
      </c>
      <c r="S520" s="143">
        <f t="shared" si="175"/>
        <v>350.45476042109232</v>
      </c>
      <c r="T520" s="140" t="str">
        <f t="shared" si="176"/>
        <v>11207</v>
      </c>
      <c r="U520" s="5" t="str">
        <f t="shared" si="171"/>
        <v>埼玉県秩父市</v>
      </c>
      <c r="V520" s="21">
        <f t="shared" si="177"/>
        <v>0.16285487546242353</v>
      </c>
      <c r="W520" s="21">
        <f t="shared" si="177"/>
        <v>1.2101727117628058E-2</v>
      </c>
      <c r="X520" s="21">
        <f t="shared" si="177"/>
        <v>2.7630036148765368E-2</v>
      </c>
      <c r="Y520" s="21">
        <f t="shared" si="178"/>
        <v>0.21779578606757627</v>
      </c>
      <c r="Z520" s="21">
        <f t="shared" si="178"/>
        <v>0.18278538062588551</v>
      </c>
      <c r="AA520" s="21">
        <f t="shared" si="179"/>
        <v>0.19284943642342875</v>
      </c>
      <c r="AB520" s="21">
        <f t="shared" si="179"/>
        <v>0.16124753796074895</v>
      </c>
      <c r="AC520" s="21">
        <f t="shared" si="179"/>
        <v>1.0980693892806322E-2</v>
      </c>
      <c r="AD520" s="21">
        <f t="shared" si="179"/>
        <v>0</v>
      </c>
      <c r="AE520" s="21">
        <f t="shared" si="180"/>
        <v>3.1754526300737163E-2</v>
      </c>
      <c r="AF520" s="137">
        <f>VLOOKUP(T520,人口!$A$2:$E$1748,5,0)</f>
        <v>62005</v>
      </c>
      <c r="AG520" s="14">
        <f t="shared" si="181"/>
        <v>0</v>
      </c>
      <c r="AH520" s="14">
        <f t="shared" si="182"/>
        <v>0</v>
      </c>
      <c r="AI520" s="14">
        <f t="shared" si="183"/>
        <v>0</v>
      </c>
      <c r="AJ520" s="14">
        <f t="shared" si="184"/>
        <v>1</v>
      </c>
      <c r="AK520" s="14">
        <f t="shared" si="185"/>
        <v>0</v>
      </c>
      <c r="AL520" s="14">
        <f t="shared" si="186"/>
        <v>0</v>
      </c>
      <c r="AM520" s="14">
        <f t="shared" si="187"/>
        <v>0</v>
      </c>
      <c r="AN520" s="14">
        <f t="shared" si="188"/>
        <v>0</v>
      </c>
      <c r="AO520" s="5" t="str">
        <f t="shared" si="189"/>
        <v>3万～10万人未満の市町村平均</v>
      </c>
    </row>
    <row r="521" spans="1:41" s="5" customFormat="1" ht="18" customHeight="1" x14ac:dyDescent="0.3">
      <c r="A521" s="5" t="str">
        <f t="shared" si="172"/>
        <v>011208</v>
      </c>
      <c r="B521" s="22">
        <v>11</v>
      </c>
      <c r="C521" s="23" t="s">
        <v>38</v>
      </c>
      <c r="D521" s="23">
        <v>11208</v>
      </c>
      <c r="E521" s="24" t="s">
        <v>418</v>
      </c>
      <c r="F521" s="25">
        <v>89.639429523346124</v>
      </c>
      <c r="G521" s="26">
        <v>14.099840144419382</v>
      </c>
      <c r="H521" s="26">
        <v>10.450054150343011</v>
      </c>
      <c r="I521" s="26">
        <f t="shared" si="173"/>
        <v>114.18932381810852</v>
      </c>
      <c r="J521" s="26">
        <v>357.8575699922755</v>
      </c>
      <c r="K521" s="26">
        <v>391.9441968417355</v>
      </c>
      <c r="L521" s="26">
        <f t="shared" si="174"/>
        <v>749.801766834011</v>
      </c>
      <c r="M521" s="26">
        <v>214.35501623309841</v>
      </c>
      <c r="N521" s="26">
        <v>125.36600319843254</v>
      </c>
      <c r="O521" s="26">
        <v>21.36424444833111</v>
      </c>
      <c r="P521" s="26">
        <v>0</v>
      </c>
      <c r="Q521" s="26">
        <f t="shared" si="170"/>
        <v>361.08526387986211</v>
      </c>
      <c r="R521" s="27">
        <v>28.377190149928005</v>
      </c>
      <c r="S521" s="143">
        <f t="shared" si="175"/>
        <v>1253.4535446819098</v>
      </c>
      <c r="T521" s="140" t="str">
        <f t="shared" si="176"/>
        <v>11208</v>
      </c>
      <c r="U521" s="5" t="str">
        <f t="shared" si="171"/>
        <v>埼玉県所沢市</v>
      </c>
      <c r="V521" s="21">
        <f t="shared" si="177"/>
        <v>7.1513962287365035E-2</v>
      </c>
      <c r="W521" s="21">
        <f t="shared" si="177"/>
        <v>1.1248793546630812E-2</v>
      </c>
      <c r="X521" s="21">
        <f t="shared" si="177"/>
        <v>8.3370095323276883E-3</v>
      </c>
      <c r="Y521" s="21">
        <f t="shared" si="178"/>
        <v>0.28549727392018298</v>
      </c>
      <c r="Z521" s="21">
        <f t="shared" si="178"/>
        <v>0.31269144237906288</v>
      </c>
      <c r="AA521" s="21">
        <f t="shared" si="179"/>
        <v>0.17101153620136397</v>
      </c>
      <c r="AB521" s="21">
        <f t="shared" si="179"/>
        <v>0.10001647347069954</v>
      </c>
      <c r="AC521" s="21">
        <f t="shared" si="179"/>
        <v>1.7044304943708732E-2</v>
      </c>
      <c r="AD521" s="21">
        <f t="shared" si="179"/>
        <v>0</v>
      </c>
      <c r="AE521" s="21">
        <f t="shared" si="180"/>
        <v>2.2639203718658209E-2</v>
      </c>
      <c r="AF521" s="137">
        <f>VLOOKUP(T521,人口!$A$2:$E$1748,5,0)</f>
        <v>344233</v>
      </c>
      <c r="AG521" s="14">
        <f t="shared" si="181"/>
        <v>0</v>
      </c>
      <c r="AH521" s="14">
        <f t="shared" si="182"/>
        <v>0</v>
      </c>
      <c r="AI521" s="14">
        <f t="shared" si="183"/>
        <v>0</v>
      </c>
      <c r="AJ521" s="14">
        <f t="shared" si="184"/>
        <v>0</v>
      </c>
      <c r="AK521" s="14">
        <f t="shared" si="185"/>
        <v>0</v>
      </c>
      <c r="AL521" s="14">
        <f t="shared" si="186"/>
        <v>1</v>
      </c>
      <c r="AM521" s="14">
        <f t="shared" si="187"/>
        <v>0</v>
      </c>
      <c r="AN521" s="14">
        <f t="shared" si="188"/>
        <v>0</v>
      </c>
      <c r="AO521" s="5" t="str">
        <f t="shared" si="189"/>
        <v>20万～50万人未満の市町村平均</v>
      </c>
    </row>
    <row r="522" spans="1:41" s="5" customFormat="1" ht="18" customHeight="1" x14ac:dyDescent="0.3">
      <c r="A522" s="5" t="str">
        <f t="shared" si="172"/>
        <v>011209</v>
      </c>
      <c r="B522" s="22">
        <v>11</v>
      </c>
      <c r="C522" s="23" t="s">
        <v>38</v>
      </c>
      <c r="D522" s="23">
        <v>11209</v>
      </c>
      <c r="E522" s="24" t="s">
        <v>473</v>
      </c>
      <c r="F522" s="25">
        <v>157.48382931610641</v>
      </c>
      <c r="G522" s="26">
        <v>3.1501050932818409</v>
      </c>
      <c r="H522" s="26">
        <v>1.8695051002907219</v>
      </c>
      <c r="I522" s="26">
        <f t="shared" si="173"/>
        <v>162.50343950967897</v>
      </c>
      <c r="J522" s="26">
        <v>84.423540460242478</v>
      </c>
      <c r="K522" s="26">
        <v>85.493137166599695</v>
      </c>
      <c r="L522" s="26">
        <f t="shared" si="174"/>
        <v>169.91667762684216</v>
      </c>
      <c r="M522" s="26">
        <v>71.487749670265842</v>
      </c>
      <c r="N522" s="26">
        <v>44.991460543005168</v>
      </c>
      <c r="O522" s="26">
        <v>4.9373236691371396</v>
      </c>
      <c r="P522" s="26">
        <v>0</v>
      </c>
      <c r="Q522" s="26">
        <f t="shared" si="170"/>
        <v>121.41653388240816</v>
      </c>
      <c r="R522" s="27">
        <v>7.6460169743134001</v>
      </c>
      <c r="S522" s="143">
        <f t="shared" si="175"/>
        <v>461.48266799324267</v>
      </c>
      <c r="T522" s="140" t="str">
        <f t="shared" si="176"/>
        <v>11209</v>
      </c>
      <c r="U522" s="5" t="str">
        <f t="shared" si="171"/>
        <v>埼玉県飯能市</v>
      </c>
      <c r="V522" s="21">
        <f t="shared" si="177"/>
        <v>0.34125621662222944</v>
      </c>
      <c r="W522" s="21">
        <f t="shared" si="177"/>
        <v>6.8260528764386161E-3</v>
      </c>
      <c r="X522" s="21">
        <f t="shared" si="177"/>
        <v>4.0510841033754626E-3</v>
      </c>
      <c r="Y522" s="21">
        <f t="shared" si="178"/>
        <v>0.18293978585882376</v>
      </c>
      <c r="Z522" s="21">
        <f t="shared" si="178"/>
        <v>0.18525752557158126</v>
      </c>
      <c r="AA522" s="21">
        <f t="shared" si="179"/>
        <v>0.15490885059915752</v>
      </c>
      <c r="AB522" s="21">
        <f t="shared" si="179"/>
        <v>9.7493283417664472E-2</v>
      </c>
      <c r="AC522" s="21">
        <f t="shared" si="179"/>
        <v>1.0698827955136627E-2</v>
      </c>
      <c r="AD522" s="21">
        <f t="shared" si="179"/>
        <v>0</v>
      </c>
      <c r="AE522" s="21">
        <f t="shared" si="180"/>
        <v>1.6568372995592887E-2</v>
      </c>
      <c r="AF522" s="137">
        <f>VLOOKUP(T522,人口!$A$2:$E$1748,5,0)</f>
        <v>79553</v>
      </c>
      <c r="AG522" s="14">
        <f t="shared" si="181"/>
        <v>0</v>
      </c>
      <c r="AH522" s="14">
        <f t="shared" si="182"/>
        <v>0</v>
      </c>
      <c r="AI522" s="14">
        <f t="shared" si="183"/>
        <v>0</v>
      </c>
      <c r="AJ522" s="14">
        <f t="shared" si="184"/>
        <v>1</v>
      </c>
      <c r="AK522" s="14">
        <f t="shared" si="185"/>
        <v>0</v>
      </c>
      <c r="AL522" s="14">
        <f t="shared" si="186"/>
        <v>0</v>
      </c>
      <c r="AM522" s="14">
        <f t="shared" si="187"/>
        <v>0</v>
      </c>
      <c r="AN522" s="14">
        <f t="shared" si="188"/>
        <v>0</v>
      </c>
      <c r="AO522" s="5" t="str">
        <f t="shared" si="189"/>
        <v>3万～10万人未満の市町村平均</v>
      </c>
    </row>
    <row r="523" spans="1:41" s="5" customFormat="1" ht="18" customHeight="1" x14ac:dyDescent="0.3">
      <c r="A523" s="5" t="str">
        <f t="shared" si="172"/>
        <v>011210</v>
      </c>
      <c r="B523" s="22">
        <v>11</v>
      </c>
      <c r="C523" s="23" t="s">
        <v>38</v>
      </c>
      <c r="D523" s="23">
        <v>11210</v>
      </c>
      <c r="E523" s="24" t="s">
        <v>526</v>
      </c>
      <c r="F523" s="25">
        <v>252.00768685054723</v>
      </c>
      <c r="G523" s="26">
        <v>4.5001501332597735</v>
      </c>
      <c r="H523" s="26">
        <v>18.071882636143645</v>
      </c>
      <c r="I523" s="26">
        <f t="shared" si="173"/>
        <v>274.57971961995065</v>
      </c>
      <c r="J523" s="26">
        <v>116.46029206384409</v>
      </c>
      <c r="K523" s="26">
        <v>115.26900227282222</v>
      </c>
      <c r="L523" s="26">
        <f t="shared" si="174"/>
        <v>231.72929433666633</v>
      </c>
      <c r="M523" s="26">
        <v>116.366152611505</v>
      </c>
      <c r="N523" s="26">
        <v>79.960761711496403</v>
      </c>
      <c r="O523" s="26">
        <v>7.0158244130362091</v>
      </c>
      <c r="P523" s="26">
        <v>0</v>
      </c>
      <c r="Q523" s="26">
        <f t="shared" si="170"/>
        <v>203.3427387360376</v>
      </c>
      <c r="R523" s="27">
        <v>11.661853560779999</v>
      </c>
      <c r="S523" s="143">
        <f t="shared" si="175"/>
        <v>721.3136062534345</v>
      </c>
      <c r="T523" s="140" t="str">
        <f t="shared" si="176"/>
        <v>11210</v>
      </c>
      <c r="U523" s="5" t="str">
        <f t="shared" si="171"/>
        <v>埼玉県加須市</v>
      </c>
      <c r="V523" s="21">
        <f t="shared" si="177"/>
        <v>0.34937326104174998</v>
      </c>
      <c r="W523" s="21">
        <f t="shared" si="177"/>
        <v>6.2388260726619921E-3</v>
      </c>
      <c r="X523" s="21">
        <f t="shared" si="177"/>
        <v>2.5054126914381351E-2</v>
      </c>
      <c r="Y523" s="21">
        <f t="shared" si="178"/>
        <v>0.16145583703702604</v>
      </c>
      <c r="Z523" s="21">
        <f t="shared" si="178"/>
        <v>0.15980428106928335</v>
      </c>
      <c r="AA523" s="21">
        <f t="shared" si="179"/>
        <v>0.16132532590910201</v>
      </c>
      <c r="AB523" s="21">
        <f t="shared" si="179"/>
        <v>0.11085436489520771</v>
      </c>
      <c r="AC523" s="21">
        <f t="shared" si="179"/>
        <v>9.7264551121903978E-3</v>
      </c>
      <c r="AD523" s="21">
        <f t="shared" si="179"/>
        <v>0</v>
      </c>
      <c r="AE523" s="21">
        <f t="shared" si="180"/>
        <v>1.6167521948397285E-2</v>
      </c>
      <c r="AF523" s="137">
        <f>VLOOKUP(T523,人口!$A$2:$E$1748,5,0)</f>
        <v>113043</v>
      </c>
      <c r="AG523" s="14">
        <f t="shared" si="181"/>
        <v>0</v>
      </c>
      <c r="AH523" s="14">
        <f t="shared" si="182"/>
        <v>0</v>
      </c>
      <c r="AI523" s="14">
        <f t="shared" si="183"/>
        <v>0</v>
      </c>
      <c r="AJ523" s="14">
        <f t="shared" si="184"/>
        <v>0</v>
      </c>
      <c r="AK523" s="14">
        <f t="shared" si="185"/>
        <v>1</v>
      </c>
      <c r="AL523" s="14">
        <f t="shared" si="186"/>
        <v>0</v>
      </c>
      <c r="AM523" s="14">
        <f t="shared" si="187"/>
        <v>0</v>
      </c>
      <c r="AN523" s="14">
        <f t="shared" si="188"/>
        <v>0</v>
      </c>
      <c r="AO523" s="5" t="str">
        <f t="shared" si="189"/>
        <v>10万～20万人未満の市町村平均</v>
      </c>
    </row>
    <row r="524" spans="1:41" s="5" customFormat="1" ht="18" customHeight="1" x14ac:dyDescent="0.3">
      <c r="A524" s="5" t="str">
        <f t="shared" si="172"/>
        <v>011211</v>
      </c>
      <c r="B524" s="22">
        <v>11</v>
      </c>
      <c r="C524" s="23" t="s">
        <v>38</v>
      </c>
      <c r="D524" s="23">
        <v>11211</v>
      </c>
      <c r="E524" s="24" t="s">
        <v>580</v>
      </c>
      <c r="F524" s="25">
        <v>171.62800656125546</v>
      </c>
      <c r="G524" s="26">
        <v>4.0709341331547444</v>
      </c>
      <c r="H524" s="26">
        <v>5.7043873572973309</v>
      </c>
      <c r="I524" s="26">
        <f t="shared" si="173"/>
        <v>181.40332805170752</v>
      </c>
      <c r="J524" s="26">
        <v>97.65927635519428</v>
      </c>
      <c r="K524" s="26">
        <v>84.037934831849057</v>
      </c>
      <c r="L524" s="26">
        <f t="shared" si="174"/>
        <v>181.69721118704334</v>
      </c>
      <c r="M524" s="26">
        <v>85.992533540442906</v>
      </c>
      <c r="N524" s="26">
        <v>62.630076129643705</v>
      </c>
      <c r="O524" s="26">
        <v>4.8560207137920273</v>
      </c>
      <c r="P524" s="26">
        <v>0</v>
      </c>
      <c r="Q524" s="26">
        <f t="shared" si="170"/>
        <v>153.47863038387862</v>
      </c>
      <c r="R524" s="27">
        <v>12.109492490838706</v>
      </c>
      <c r="S524" s="143">
        <f t="shared" si="175"/>
        <v>528.68866211346824</v>
      </c>
      <c r="T524" s="140" t="str">
        <f t="shared" si="176"/>
        <v>11211</v>
      </c>
      <c r="U524" s="5" t="str">
        <f t="shared" si="171"/>
        <v>埼玉県本庄市</v>
      </c>
      <c r="V524" s="21">
        <f t="shared" si="177"/>
        <v>0.324629633393614</v>
      </c>
      <c r="W524" s="21">
        <f t="shared" si="177"/>
        <v>7.7000594582091342E-3</v>
      </c>
      <c r="X524" s="21">
        <f t="shared" si="177"/>
        <v>1.0789691109496582E-2</v>
      </c>
      <c r="Y524" s="21">
        <f t="shared" si="178"/>
        <v>0.18471982350594546</v>
      </c>
      <c r="Z524" s="21">
        <f t="shared" si="178"/>
        <v>0.15895543228769424</v>
      </c>
      <c r="AA524" s="21">
        <f t="shared" si="179"/>
        <v>0.16265250175156398</v>
      </c>
      <c r="AB524" s="21">
        <f t="shared" si="179"/>
        <v>0.11846305891878935</v>
      </c>
      <c r="AC524" s="21">
        <f t="shared" si="179"/>
        <v>9.1850290384131936E-3</v>
      </c>
      <c r="AD524" s="21">
        <f t="shared" si="179"/>
        <v>0</v>
      </c>
      <c r="AE524" s="21">
        <f t="shared" si="180"/>
        <v>2.2904770536274034E-2</v>
      </c>
      <c r="AF524" s="137">
        <f>VLOOKUP(T524,人口!$A$2:$E$1748,5,0)</f>
        <v>78243</v>
      </c>
      <c r="AG524" s="14">
        <f t="shared" si="181"/>
        <v>0</v>
      </c>
      <c r="AH524" s="14">
        <f t="shared" si="182"/>
        <v>0</v>
      </c>
      <c r="AI524" s="14">
        <f t="shared" si="183"/>
        <v>0</v>
      </c>
      <c r="AJ524" s="14">
        <f t="shared" si="184"/>
        <v>1</v>
      </c>
      <c r="AK524" s="14">
        <f t="shared" si="185"/>
        <v>0</v>
      </c>
      <c r="AL524" s="14">
        <f t="shared" si="186"/>
        <v>0</v>
      </c>
      <c r="AM524" s="14">
        <f t="shared" si="187"/>
        <v>0</v>
      </c>
      <c r="AN524" s="14">
        <f t="shared" si="188"/>
        <v>0</v>
      </c>
      <c r="AO524" s="5" t="str">
        <f t="shared" si="189"/>
        <v>3万～10万人未満の市町村平均</v>
      </c>
    </row>
    <row r="525" spans="1:41" s="5" customFormat="1" ht="18" customHeight="1" x14ac:dyDescent="0.3">
      <c r="A525" s="5" t="str">
        <f t="shared" si="172"/>
        <v>011212</v>
      </c>
      <c r="B525" s="22">
        <v>11</v>
      </c>
      <c r="C525" s="23" t="s">
        <v>38</v>
      </c>
      <c r="D525" s="23">
        <v>11212</v>
      </c>
      <c r="E525" s="24" t="s">
        <v>631</v>
      </c>
      <c r="F525" s="25">
        <v>131.39199353204651</v>
      </c>
      <c r="G525" s="26">
        <v>3.6719712431892764</v>
      </c>
      <c r="H525" s="26">
        <v>2.8282256645423742</v>
      </c>
      <c r="I525" s="26">
        <f t="shared" si="173"/>
        <v>137.89219043977818</v>
      </c>
      <c r="J525" s="26">
        <v>113.43316803372399</v>
      </c>
      <c r="K525" s="26">
        <v>98.228582932892309</v>
      </c>
      <c r="L525" s="26">
        <f t="shared" si="174"/>
        <v>211.6617509666163</v>
      </c>
      <c r="M525" s="26">
        <v>86.159657682478311</v>
      </c>
      <c r="N525" s="26">
        <v>53.026509105385514</v>
      </c>
      <c r="O525" s="26">
        <v>5.607297259175672</v>
      </c>
      <c r="P525" s="26">
        <v>0</v>
      </c>
      <c r="Q525" s="26">
        <f t="shared" si="170"/>
        <v>144.79346404703952</v>
      </c>
      <c r="R525" s="27">
        <v>9.3594693057599994</v>
      </c>
      <c r="S525" s="143">
        <f t="shared" si="175"/>
        <v>503.70687475919402</v>
      </c>
      <c r="T525" s="140" t="str">
        <f t="shared" si="176"/>
        <v>11212</v>
      </c>
      <c r="U525" s="5" t="str">
        <f t="shared" si="171"/>
        <v>埼玉県東松山市</v>
      </c>
      <c r="V525" s="21">
        <f t="shared" si="177"/>
        <v>0.26085010968901462</v>
      </c>
      <c r="W525" s="21">
        <f t="shared" si="177"/>
        <v>7.2898970158879152E-3</v>
      </c>
      <c r="X525" s="21">
        <f t="shared" si="177"/>
        <v>5.6148244271918219E-3</v>
      </c>
      <c r="Y525" s="21">
        <f t="shared" si="178"/>
        <v>0.22519678352206871</v>
      </c>
      <c r="Z525" s="21">
        <f t="shared" si="178"/>
        <v>0.19501140019153446</v>
      </c>
      <c r="AA525" s="21">
        <f t="shared" si="179"/>
        <v>0.1710511847265703</v>
      </c>
      <c r="AB525" s="21">
        <f t="shared" si="179"/>
        <v>0.10527255386525303</v>
      </c>
      <c r="AC525" s="21">
        <f t="shared" si="179"/>
        <v>1.1132064182876876E-2</v>
      </c>
      <c r="AD525" s="21">
        <f t="shared" si="179"/>
        <v>0</v>
      </c>
      <c r="AE525" s="21">
        <f t="shared" si="180"/>
        <v>1.8581182379602143E-2</v>
      </c>
      <c r="AF525" s="137">
        <f>VLOOKUP(T525,人口!$A$2:$E$1748,5,0)</f>
        <v>90348</v>
      </c>
      <c r="AG525" s="14">
        <f t="shared" si="181"/>
        <v>0</v>
      </c>
      <c r="AH525" s="14">
        <f t="shared" si="182"/>
        <v>0</v>
      </c>
      <c r="AI525" s="14">
        <f t="shared" si="183"/>
        <v>0</v>
      </c>
      <c r="AJ525" s="14">
        <f t="shared" si="184"/>
        <v>1</v>
      </c>
      <c r="AK525" s="14">
        <f t="shared" si="185"/>
        <v>0</v>
      </c>
      <c r="AL525" s="14">
        <f t="shared" si="186"/>
        <v>0</v>
      </c>
      <c r="AM525" s="14">
        <f t="shared" si="187"/>
        <v>0</v>
      </c>
      <c r="AN525" s="14">
        <f t="shared" si="188"/>
        <v>0</v>
      </c>
      <c r="AO525" s="5" t="str">
        <f t="shared" si="189"/>
        <v>3万～10万人未満の市町村平均</v>
      </c>
    </row>
    <row r="526" spans="1:41" s="5" customFormat="1" ht="18" customHeight="1" x14ac:dyDescent="0.3">
      <c r="A526" s="5" t="str">
        <f t="shared" si="172"/>
        <v>011214</v>
      </c>
      <c r="B526" s="22">
        <v>11</v>
      </c>
      <c r="C526" s="23" t="s">
        <v>38</v>
      </c>
      <c r="D526" s="23">
        <v>11214</v>
      </c>
      <c r="E526" s="24" t="s">
        <v>684</v>
      </c>
      <c r="F526" s="25">
        <v>107.49075880585926</v>
      </c>
      <c r="G526" s="26">
        <v>7.6616001428439491</v>
      </c>
      <c r="H526" s="26">
        <v>11.217030601744332</v>
      </c>
      <c r="I526" s="26">
        <f t="shared" si="173"/>
        <v>126.36938955044754</v>
      </c>
      <c r="J526" s="26">
        <v>222.34991180549318</v>
      </c>
      <c r="K526" s="26">
        <v>259.32675740146118</v>
      </c>
      <c r="L526" s="26">
        <f t="shared" si="174"/>
        <v>481.67666920695433</v>
      </c>
      <c r="M526" s="26">
        <v>169.20125637212473</v>
      </c>
      <c r="N526" s="26">
        <v>91.787198457802333</v>
      </c>
      <c r="O526" s="26">
        <v>14.531320653159055</v>
      </c>
      <c r="P526" s="26">
        <v>0</v>
      </c>
      <c r="Q526" s="26">
        <f t="shared" si="170"/>
        <v>275.51977548308611</v>
      </c>
      <c r="R526" s="27">
        <v>30.2790675995325</v>
      </c>
      <c r="S526" s="143">
        <f t="shared" si="175"/>
        <v>913.84490184002038</v>
      </c>
      <c r="T526" s="140" t="str">
        <f t="shared" si="176"/>
        <v>11214</v>
      </c>
      <c r="U526" s="5" t="str">
        <f t="shared" si="171"/>
        <v>埼玉県春日部市</v>
      </c>
      <c r="V526" s="21">
        <f t="shared" si="177"/>
        <v>0.1176247288674778</v>
      </c>
      <c r="W526" s="21">
        <f t="shared" si="177"/>
        <v>8.3839173665217915E-3</v>
      </c>
      <c r="X526" s="21">
        <f t="shared" si="177"/>
        <v>1.2274545252874879E-2</v>
      </c>
      <c r="Y526" s="21">
        <f t="shared" si="178"/>
        <v>0.24331252640113565</v>
      </c>
      <c r="Z526" s="21">
        <f t="shared" si="178"/>
        <v>0.28377546001439474</v>
      </c>
      <c r="AA526" s="21">
        <f t="shared" si="179"/>
        <v>0.18515314363678034</v>
      </c>
      <c r="AB526" s="21">
        <f t="shared" si="179"/>
        <v>0.10044067464072891</v>
      </c>
      <c r="AC526" s="21">
        <f t="shared" si="179"/>
        <v>1.5901298594433629E-2</v>
      </c>
      <c r="AD526" s="21">
        <f t="shared" si="179"/>
        <v>0</v>
      </c>
      <c r="AE526" s="21">
        <f t="shared" si="180"/>
        <v>3.3133705225652413E-2</v>
      </c>
      <c r="AF526" s="137">
        <f>VLOOKUP(T526,人口!$A$2:$E$1748,5,0)</f>
        <v>234137</v>
      </c>
      <c r="AG526" s="14">
        <f t="shared" si="181"/>
        <v>0</v>
      </c>
      <c r="AH526" s="14">
        <f t="shared" si="182"/>
        <v>0</v>
      </c>
      <c r="AI526" s="14">
        <f t="shared" si="183"/>
        <v>0</v>
      </c>
      <c r="AJ526" s="14">
        <f t="shared" si="184"/>
        <v>0</v>
      </c>
      <c r="AK526" s="14">
        <f t="shared" si="185"/>
        <v>0</v>
      </c>
      <c r="AL526" s="14">
        <f t="shared" si="186"/>
        <v>1</v>
      </c>
      <c r="AM526" s="14">
        <f t="shared" si="187"/>
        <v>0</v>
      </c>
      <c r="AN526" s="14">
        <f t="shared" si="188"/>
        <v>0</v>
      </c>
      <c r="AO526" s="5" t="str">
        <f t="shared" si="189"/>
        <v>20万～50万人未満の市町村平均</v>
      </c>
    </row>
    <row r="527" spans="1:41" s="5" customFormat="1" ht="18" customHeight="1" x14ac:dyDescent="0.3">
      <c r="A527" s="5" t="str">
        <f t="shared" si="172"/>
        <v>011215</v>
      </c>
      <c r="B527" s="22">
        <v>11</v>
      </c>
      <c r="C527" s="23" t="s">
        <v>38</v>
      </c>
      <c r="D527" s="23">
        <v>11215</v>
      </c>
      <c r="E527" s="24" t="s">
        <v>737</v>
      </c>
      <c r="F527" s="25">
        <v>564.80702355711014</v>
      </c>
      <c r="G527" s="26">
        <v>5.1884083889347972</v>
      </c>
      <c r="H527" s="26">
        <v>4.0745623980695225</v>
      </c>
      <c r="I527" s="26">
        <f t="shared" si="173"/>
        <v>574.06999434411443</v>
      </c>
      <c r="J527" s="26">
        <v>169.55627150707292</v>
      </c>
      <c r="K527" s="26">
        <v>168.12195107096522</v>
      </c>
      <c r="L527" s="26">
        <f t="shared" si="174"/>
        <v>337.67822257803812</v>
      </c>
      <c r="M527" s="26">
        <v>118.46873348415988</v>
      </c>
      <c r="N527" s="26">
        <v>66.209762435279018</v>
      </c>
      <c r="O527" s="26">
        <v>9.3541222340914914</v>
      </c>
      <c r="P527" s="26">
        <v>0</v>
      </c>
      <c r="Q527" s="26">
        <f t="shared" si="170"/>
        <v>194.03261815353039</v>
      </c>
      <c r="R527" s="27">
        <v>9.0140229894799972</v>
      </c>
      <c r="S527" s="143">
        <f t="shared" si="175"/>
        <v>1114.794858065163</v>
      </c>
      <c r="T527" s="140" t="str">
        <f t="shared" si="176"/>
        <v>11215</v>
      </c>
      <c r="U527" s="5" t="str">
        <f t="shared" si="171"/>
        <v>埼玉県狭山市</v>
      </c>
      <c r="V527" s="21">
        <f t="shared" si="177"/>
        <v>0.50664659912173327</v>
      </c>
      <c r="W527" s="21">
        <f t="shared" si="177"/>
        <v>4.654137352175982E-3</v>
      </c>
      <c r="X527" s="21">
        <f t="shared" si="177"/>
        <v>3.6549885107483625E-3</v>
      </c>
      <c r="Y527" s="21">
        <f t="shared" si="178"/>
        <v>0.15209638821025301</v>
      </c>
      <c r="Z527" s="21">
        <f t="shared" si="178"/>
        <v>0.1508097654511589</v>
      </c>
      <c r="AA527" s="21">
        <f t="shared" si="179"/>
        <v>0.10626953706063384</v>
      </c>
      <c r="AB527" s="21">
        <f t="shared" si="179"/>
        <v>5.9391880000408889E-2</v>
      </c>
      <c r="AC527" s="21">
        <f t="shared" si="179"/>
        <v>8.3908910831599071E-3</v>
      </c>
      <c r="AD527" s="21">
        <f t="shared" si="179"/>
        <v>0</v>
      </c>
      <c r="AE527" s="21">
        <f t="shared" si="180"/>
        <v>8.085813209727866E-3</v>
      </c>
      <c r="AF527" s="137">
        <f>VLOOKUP(T527,人口!$A$2:$E$1748,5,0)</f>
        <v>150719</v>
      </c>
      <c r="AG527" s="14">
        <f t="shared" si="181"/>
        <v>0</v>
      </c>
      <c r="AH527" s="14">
        <f t="shared" si="182"/>
        <v>0</v>
      </c>
      <c r="AI527" s="14">
        <f t="shared" si="183"/>
        <v>0</v>
      </c>
      <c r="AJ527" s="14">
        <f t="shared" si="184"/>
        <v>0</v>
      </c>
      <c r="AK527" s="14">
        <f t="shared" si="185"/>
        <v>1</v>
      </c>
      <c r="AL527" s="14">
        <f t="shared" si="186"/>
        <v>0</v>
      </c>
      <c r="AM527" s="14">
        <f t="shared" si="187"/>
        <v>0</v>
      </c>
      <c r="AN527" s="14">
        <f t="shared" si="188"/>
        <v>0</v>
      </c>
      <c r="AO527" s="5" t="str">
        <f t="shared" si="189"/>
        <v>10万～20万人未満の市町村平均</v>
      </c>
    </row>
    <row r="528" spans="1:41" s="5" customFormat="1" ht="18" customHeight="1" x14ac:dyDescent="0.3">
      <c r="A528" s="5" t="str">
        <f t="shared" si="172"/>
        <v>011216</v>
      </c>
      <c r="B528" s="22">
        <v>11</v>
      </c>
      <c r="C528" s="23" t="s">
        <v>38</v>
      </c>
      <c r="D528" s="23">
        <v>11216</v>
      </c>
      <c r="E528" s="24" t="s">
        <v>791</v>
      </c>
      <c r="F528" s="25">
        <v>143.82467345265687</v>
      </c>
      <c r="G528" s="26">
        <v>1.614759753699095</v>
      </c>
      <c r="H528" s="26">
        <v>7.6218284858006351</v>
      </c>
      <c r="I528" s="26">
        <f t="shared" si="173"/>
        <v>153.06126169215662</v>
      </c>
      <c r="J528" s="26">
        <v>58.691119913204219</v>
      </c>
      <c r="K528" s="26">
        <v>56.40364249493453</v>
      </c>
      <c r="L528" s="26">
        <f t="shared" si="174"/>
        <v>115.09476240813875</v>
      </c>
      <c r="M528" s="26">
        <v>56.698058929380814</v>
      </c>
      <c r="N528" s="26">
        <v>33.217949266271809</v>
      </c>
      <c r="O528" s="26">
        <v>3.3912641877615117</v>
      </c>
      <c r="P528" s="26">
        <v>0</v>
      </c>
      <c r="Q528" s="26">
        <f t="shared" si="170"/>
        <v>93.30727238341413</v>
      </c>
      <c r="R528" s="27">
        <v>5.3818781217500007</v>
      </c>
      <c r="S528" s="143">
        <f t="shared" si="175"/>
        <v>366.84517460545953</v>
      </c>
      <c r="T528" s="140" t="str">
        <f t="shared" si="176"/>
        <v>11216</v>
      </c>
      <c r="U528" s="5" t="str">
        <f t="shared" si="171"/>
        <v>埼玉県羽生市</v>
      </c>
      <c r="V528" s="21">
        <f t="shared" si="177"/>
        <v>0.39205823984829485</v>
      </c>
      <c r="W528" s="21">
        <f t="shared" si="177"/>
        <v>4.4017472914445787E-3</v>
      </c>
      <c r="X528" s="21">
        <f t="shared" si="177"/>
        <v>2.077669004096314E-2</v>
      </c>
      <c r="Y528" s="21">
        <f t="shared" si="178"/>
        <v>0.15998880175083746</v>
      </c>
      <c r="Z528" s="21">
        <f t="shared" si="178"/>
        <v>0.15375326268253744</v>
      </c>
      <c r="AA528" s="21">
        <f t="shared" si="179"/>
        <v>0.15455582587493305</v>
      </c>
      <c r="AB528" s="21">
        <f t="shared" si="179"/>
        <v>9.0550323585413317E-2</v>
      </c>
      <c r="AC528" s="21">
        <f t="shared" si="179"/>
        <v>9.2444017872357256E-3</v>
      </c>
      <c r="AD528" s="21">
        <f t="shared" si="179"/>
        <v>0</v>
      </c>
      <c r="AE528" s="21">
        <f t="shared" si="180"/>
        <v>1.4670707138340278E-2</v>
      </c>
      <c r="AF528" s="137">
        <f>VLOOKUP(T528,人口!$A$2:$E$1748,5,0)</f>
        <v>54642</v>
      </c>
      <c r="AG528" s="14">
        <f t="shared" si="181"/>
        <v>0</v>
      </c>
      <c r="AH528" s="14">
        <f t="shared" si="182"/>
        <v>0</v>
      </c>
      <c r="AI528" s="14">
        <f t="shared" si="183"/>
        <v>0</v>
      </c>
      <c r="AJ528" s="14">
        <f t="shared" si="184"/>
        <v>1</v>
      </c>
      <c r="AK528" s="14">
        <f t="shared" si="185"/>
        <v>0</v>
      </c>
      <c r="AL528" s="14">
        <f t="shared" si="186"/>
        <v>0</v>
      </c>
      <c r="AM528" s="14">
        <f t="shared" si="187"/>
        <v>0</v>
      </c>
      <c r="AN528" s="14">
        <f t="shared" si="188"/>
        <v>0</v>
      </c>
      <c r="AO528" s="5" t="str">
        <f t="shared" si="189"/>
        <v>3万～10万人未満の市町村平均</v>
      </c>
    </row>
    <row r="529" spans="1:41" s="5" customFormat="1" ht="18" customHeight="1" x14ac:dyDescent="0.3">
      <c r="A529" s="5" t="str">
        <f t="shared" si="172"/>
        <v>011217</v>
      </c>
      <c r="B529" s="22">
        <v>11</v>
      </c>
      <c r="C529" s="23" t="s">
        <v>38</v>
      </c>
      <c r="D529" s="23">
        <v>11217</v>
      </c>
      <c r="E529" s="24" t="s">
        <v>842</v>
      </c>
      <c r="F529" s="25">
        <v>121.43153067178456</v>
      </c>
      <c r="G529" s="26">
        <v>3.5963384678403729</v>
      </c>
      <c r="H529" s="26">
        <v>11.792262940295323</v>
      </c>
      <c r="I529" s="26">
        <f t="shared" si="173"/>
        <v>136.82013207992026</v>
      </c>
      <c r="J529" s="26">
        <v>94.165579570739993</v>
      </c>
      <c r="K529" s="26">
        <v>121.88532222148844</v>
      </c>
      <c r="L529" s="26">
        <f t="shared" si="174"/>
        <v>216.05090179222844</v>
      </c>
      <c r="M529" s="26">
        <v>99.765154502655378</v>
      </c>
      <c r="N529" s="26">
        <v>48.065949184538724</v>
      </c>
      <c r="O529" s="26">
        <v>7.3479873267820386</v>
      </c>
      <c r="P529" s="26">
        <v>0</v>
      </c>
      <c r="Q529" s="26">
        <f t="shared" si="170"/>
        <v>155.17909101397615</v>
      </c>
      <c r="R529" s="27">
        <v>10.161444023950855</v>
      </c>
      <c r="S529" s="143">
        <f t="shared" si="175"/>
        <v>518.2115689100757</v>
      </c>
      <c r="T529" s="140" t="str">
        <f t="shared" si="176"/>
        <v>11217</v>
      </c>
      <c r="U529" s="5" t="str">
        <f t="shared" si="171"/>
        <v>埼玉県鴻巣市</v>
      </c>
      <c r="V529" s="21">
        <f t="shared" si="177"/>
        <v>0.23432809677943786</v>
      </c>
      <c r="W529" s="21">
        <f t="shared" si="177"/>
        <v>6.9399038608967045E-3</v>
      </c>
      <c r="X529" s="21">
        <f t="shared" si="177"/>
        <v>2.2755692168542872E-2</v>
      </c>
      <c r="Y529" s="21">
        <f t="shared" si="178"/>
        <v>0.18171261550334158</v>
      </c>
      <c r="Z529" s="21">
        <f t="shared" si="178"/>
        <v>0.23520378458134919</v>
      </c>
      <c r="AA529" s="21">
        <f t="shared" si="179"/>
        <v>0.19251819235237383</v>
      </c>
      <c r="AB529" s="21">
        <f t="shared" si="179"/>
        <v>9.27535239817842E-2</v>
      </c>
      <c r="AC529" s="21">
        <f t="shared" si="179"/>
        <v>1.4179512322036025E-2</v>
      </c>
      <c r="AD529" s="21">
        <f t="shared" si="179"/>
        <v>0</v>
      </c>
      <c r="AE529" s="21">
        <f t="shared" si="180"/>
        <v>1.9608678450237671E-2</v>
      </c>
      <c r="AF529" s="137">
        <f>VLOOKUP(T529,人口!$A$2:$E$1748,5,0)</f>
        <v>118395</v>
      </c>
      <c r="AG529" s="14">
        <f t="shared" si="181"/>
        <v>0</v>
      </c>
      <c r="AH529" s="14">
        <f t="shared" si="182"/>
        <v>0</v>
      </c>
      <c r="AI529" s="14">
        <f t="shared" si="183"/>
        <v>0</v>
      </c>
      <c r="AJ529" s="14">
        <f t="shared" si="184"/>
        <v>0</v>
      </c>
      <c r="AK529" s="14">
        <f t="shared" si="185"/>
        <v>1</v>
      </c>
      <c r="AL529" s="14">
        <f t="shared" si="186"/>
        <v>0</v>
      </c>
      <c r="AM529" s="14">
        <f t="shared" si="187"/>
        <v>0</v>
      </c>
      <c r="AN529" s="14">
        <f t="shared" si="188"/>
        <v>0</v>
      </c>
      <c r="AO529" s="5" t="str">
        <f t="shared" si="189"/>
        <v>10万～20万人未満の市町村平均</v>
      </c>
    </row>
    <row r="530" spans="1:41" s="5" customFormat="1" ht="18" customHeight="1" x14ac:dyDescent="0.3">
      <c r="A530" s="5" t="str">
        <f t="shared" si="172"/>
        <v>011218</v>
      </c>
      <c r="B530" s="22">
        <v>11</v>
      </c>
      <c r="C530" s="23" t="s">
        <v>38</v>
      </c>
      <c r="D530" s="23">
        <v>11218</v>
      </c>
      <c r="E530" s="24" t="s">
        <v>894</v>
      </c>
      <c r="F530" s="25">
        <v>249.40328622324699</v>
      </c>
      <c r="G530" s="26">
        <v>6.4363491821917087</v>
      </c>
      <c r="H530" s="26">
        <v>41.94402468600979</v>
      </c>
      <c r="I530" s="26">
        <f t="shared" si="173"/>
        <v>297.7836600914485</v>
      </c>
      <c r="J530" s="26">
        <v>148.73966149969948</v>
      </c>
      <c r="K530" s="26">
        <v>145.74093916250047</v>
      </c>
      <c r="L530" s="26">
        <f t="shared" si="174"/>
        <v>294.48060066219995</v>
      </c>
      <c r="M530" s="26">
        <v>153.75580233106271</v>
      </c>
      <c r="N530" s="26">
        <v>108.41060730991256</v>
      </c>
      <c r="O530" s="26">
        <v>8.8886472989095555</v>
      </c>
      <c r="P530" s="26">
        <v>0</v>
      </c>
      <c r="Q530" s="26">
        <f t="shared" si="170"/>
        <v>271.05505693988488</v>
      </c>
      <c r="R530" s="27">
        <v>21.969492909567677</v>
      </c>
      <c r="S530" s="143">
        <f t="shared" si="175"/>
        <v>885.28881060310096</v>
      </c>
      <c r="T530" s="140" t="str">
        <f t="shared" si="176"/>
        <v>11218</v>
      </c>
      <c r="U530" s="5" t="str">
        <f t="shared" si="171"/>
        <v>埼玉県深谷市</v>
      </c>
      <c r="V530" s="21">
        <f t="shared" si="177"/>
        <v>0.28171968654313112</v>
      </c>
      <c r="W530" s="21">
        <f t="shared" si="177"/>
        <v>7.2703383405546048E-3</v>
      </c>
      <c r="X530" s="21">
        <f t="shared" si="177"/>
        <v>4.7378916556547822E-2</v>
      </c>
      <c r="Y530" s="21">
        <f t="shared" si="178"/>
        <v>0.16801258495334526</v>
      </c>
      <c r="Z530" s="21">
        <f t="shared" si="178"/>
        <v>0.16462530353593285</v>
      </c>
      <c r="AA530" s="21">
        <f t="shared" si="179"/>
        <v>0.17367869161964999</v>
      </c>
      <c r="AB530" s="21">
        <f t="shared" si="179"/>
        <v>0.12245789849761921</v>
      </c>
      <c r="AC530" s="21">
        <f t="shared" si="179"/>
        <v>1.0040392685923801E-2</v>
      </c>
      <c r="AD530" s="21">
        <f t="shared" si="179"/>
        <v>0</v>
      </c>
      <c r="AE530" s="21">
        <f t="shared" si="180"/>
        <v>2.4816187267295304E-2</v>
      </c>
      <c r="AF530" s="137">
        <f>VLOOKUP(T530,人口!$A$2:$E$1748,5,0)</f>
        <v>143219</v>
      </c>
      <c r="AG530" s="14">
        <f t="shared" si="181"/>
        <v>0</v>
      </c>
      <c r="AH530" s="14">
        <f t="shared" si="182"/>
        <v>0</v>
      </c>
      <c r="AI530" s="14">
        <f t="shared" si="183"/>
        <v>0</v>
      </c>
      <c r="AJ530" s="14">
        <f t="shared" si="184"/>
        <v>0</v>
      </c>
      <c r="AK530" s="14">
        <f t="shared" si="185"/>
        <v>1</v>
      </c>
      <c r="AL530" s="14">
        <f t="shared" si="186"/>
        <v>0</v>
      </c>
      <c r="AM530" s="14">
        <f t="shared" si="187"/>
        <v>0</v>
      </c>
      <c r="AN530" s="14">
        <f t="shared" si="188"/>
        <v>0</v>
      </c>
      <c r="AO530" s="5" t="str">
        <f t="shared" si="189"/>
        <v>10万～20万人未満の市町村平均</v>
      </c>
    </row>
    <row r="531" spans="1:41" s="5" customFormat="1" ht="18" customHeight="1" x14ac:dyDescent="0.3">
      <c r="A531" s="5" t="str">
        <f t="shared" si="172"/>
        <v>011219</v>
      </c>
      <c r="B531" s="22">
        <v>11</v>
      </c>
      <c r="C531" s="23" t="s">
        <v>38</v>
      </c>
      <c r="D531" s="23">
        <v>11219</v>
      </c>
      <c r="E531" s="24" t="s">
        <v>947</v>
      </c>
      <c r="F531" s="25">
        <v>228.99969672893499</v>
      </c>
      <c r="G531" s="26">
        <v>8.0983794204838695</v>
      </c>
      <c r="H531" s="26">
        <v>8.2929328807767924</v>
      </c>
      <c r="I531" s="26">
        <f t="shared" si="173"/>
        <v>245.39100903019565</v>
      </c>
      <c r="J531" s="26">
        <v>220.78595993296503</v>
      </c>
      <c r="K531" s="26">
        <v>247.81125625913444</v>
      </c>
      <c r="L531" s="26">
        <f t="shared" si="174"/>
        <v>468.59721619209949</v>
      </c>
      <c r="M531" s="26">
        <v>164.81942053380615</v>
      </c>
      <c r="N531" s="26">
        <v>77.891856991841578</v>
      </c>
      <c r="O531" s="26">
        <v>14.198785359465081</v>
      </c>
      <c r="P531" s="26">
        <v>0</v>
      </c>
      <c r="Q531" s="26">
        <f t="shared" si="170"/>
        <v>256.91006288511284</v>
      </c>
      <c r="R531" s="27">
        <v>34.344151910721401</v>
      </c>
      <c r="S531" s="143">
        <f t="shared" si="175"/>
        <v>1005.2424400181294</v>
      </c>
      <c r="T531" s="140" t="str">
        <f t="shared" si="176"/>
        <v>11219</v>
      </c>
      <c r="U531" s="5" t="str">
        <f t="shared" si="171"/>
        <v>埼玉県上尾市</v>
      </c>
      <c r="V531" s="21">
        <f t="shared" si="177"/>
        <v>0.22780544037198133</v>
      </c>
      <c r="W531" s="21">
        <f t="shared" si="177"/>
        <v>8.0561455606050787E-3</v>
      </c>
      <c r="X531" s="21">
        <f t="shared" si="177"/>
        <v>8.2496844051144821E-3</v>
      </c>
      <c r="Y531" s="21">
        <f t="shared" si="178"/>
        <v>0.21963453903615845</v>
      </c>
      <c r="Z531" s="21">
        <f t="shared" si="178"/>
        <v>0.24651889573490868</v>
      </c>
      <c r="AA531" s="21">
        <f t="shared" si="179"/>
        <v>0.16395987074603979</v>
      </c>
      <c r="AB531" s="21">
        <f t="shared" si="179"/>
        <v>7.7485643155333558E-2</v>
      </c>
      <c r="AC531" s="21">
        <f t="shared" si="179"/>
        <v>1.4124737271547158E-2</v>
      </c>
      <c r="AD531" s="21">
        <f t="shared" si="179"/>
        <v>0</v>
      </c>
      <c r="AE531" s="21">
        <f t="shared" si="180"/>
        <v>3.4165043718311382E-2</v>
      </c>
      <c r="AF531" s="137">
        <f>VLOOKUP(T531,人口!$A$2:$E$1748,5,0)</f>
        <v>228779</v>
      </c>
      <c r="AG531" s="14">
        <f t="shared" si="181"/>
        <v>0</v>
      </c>
      <c r="AH531" s="14">
        <f t="shared" si="182"/>
        <v>0</v>
      </c>
      <c r="AI531" s="14">
        <f t="shared" si="183"/>
        <v>0</v>
      </c>
      <c r="AJ531" s="14">
        <f t="shared" si="184"/>
        <v>0</v>
      </c>
      <c r="AK531" s="14">
        <f t="shared" si="185"/>
        <v>0</v>
      </c>
      <c r="AL531" s="14">
        <f t="shared" si="186"/>
        <v>1</v>
      </c>
      <c r="AM531" s="14">
        <f t="shared" si="187"/>
        <v>0</v>
      </c>
      <c r="AN531" s="14">
        <f t="shared" si="188"/>
        <v>0</v>
      </c>
      <c r="AO531" s="5" t="str">
        <f t="shared" si="189"/>
        <v>20万～50万人未満の市町村平均</v>
      </c>
    </row>
    <row r="532" spans="1:41" s="5" customFormat="1" ht="18" customHeight="1" x14ac:dyDescent="0.3">
      <c r="A532" s="5" t="str">
        <f t="shared" si="172"/>
        <v>011221</v>
      </c>
      <c r="B532" s="22">
        <v>11</v>
      </c>
      <c r="C532" s="23" t="s">
        <v>38</v>
      </c>
      <c r="D532" s="23">
        <v>11221</v>
      </c>
      <c r="E532" s="24" t="s">
        <v>993</v>
      </c>
      <c r="F532" s="25">
        <v>246.24015877493278</v>
      </c>
      <c r="G532" s="26">
        <v>8.6637344162169239</v>
      </c>
      <c r="H532" s="26">
        <v>1.1984007053145653</v>
      </c>
      <c r="I532" s="26">
        <f t="shared" si="173"/>
        <v>256.10229389646429</v>
      </c>
      <c r="J532" s="26">
        <v>217.85961561778109</v>
      </c>
      <c r="K532" s="26">
        <v>286.50266100292919</v>
      </c>
      <c r="L532" s="26">
        <f t="shared" si="174"/>
        <v>504.3622766207103</v>
      </c>
      <c r="M532" s="26">
        <v>137.86945888672633</v>
      </c>
      <c r="N532" s="26">
        <v>94.120730525319985</v>
      </c>
      <c r="O532" s="26">
        <v>15.493798692465917</v>
      </c>
      <c r="P532" s="26">
        <v>0</v>
      </c>
      <c r="Q532" s="26">
        <f t="shared" si="170"/>
        <v>247.48398810451226</v>
      </c>
      <c r="R532" s="27">
        <v>26.335691637247187</v>
      </c>
      <c r="S532" s="143">
        <f t="shared" si="175"/>
        <v>1034.284250258934</v>
      </c>
      <c r="T532" s="140" t="str">
        <f t="shared" si="176"/>
        <v>11221</v>
      </c>
      <c r="U532" s="5" t="str">
        <f t="shared" si="171"/>
        <v>埼玉県草加市</v>
      </c>
      <c r="V532" s="21">
        <f t="shared" si="177"/>
        <v>0.23807783857608422</v>
      </c>
      <c r="W532" s="21">
        <f t="shared" si="177"/>
        <v>8.3765506571795434E-3</v>
      </c>
      <c r="X532" s="21">
        <f t="shared" si="177"/>
        <v>1.1586763551843168E-3</v>
      </c>
      <c r="Y532" s="21">
        <f t="shared" si="178"/>
        <v>0.21063804806390482</v>
      </c>
      <c r="Z532" s="21">
        <f t="shared" si="178"/>
        <v>0.27700572732418866</v>
      </c>
      <c r="AA532" s="21">
        <f t="shared" si="179"/>
        <v>0.13329938926577542</v>
      </c>
      <c r="AB532" s="21">
        <f t="shared" si="179"/>
        <v>9.1000835120284174E-2</v>
      </c>
      <c r="AC532" s="21">
        <f t="shared" si="179"/>
        <v>1.4980213310399951E-2</v>
      </c>
      <c r="AD532" s="21">
        <f t="shared" si="179"/>
        <v>0</v>
      </c>
      <c r="AE532" s="21">
        <f t="shared" si="180"/>
        <v>2.5462721326998863E-2</v>
      </c>
      <c r="AF532" s="137">
        <f>VLOOKUP(T532,人口!$A$2:$E$1748,5,0)</f>
        <v>249645</v>
      </c>
      <c r="AG532" s="14">
        <f t="shared" si="181"/>
        <v>0</v>
      </c>
      <c r="AH532" s="14">
        <f t="shared" si="182"/>
        <v>0</v>
      </c>
      <c r="AI532" s="14">
        <f t="shared" si="183"/>
        <v>0</v>
      </c>
      <c r="AJ532" s="14">
        <f t="shared" si="184"/>
        <v>0</v>
      </c>
      <c r="AK532" s="14">
        <f t="shared" si="185"/>
        <v>0</v>
      </c>
      <c r="AL532" s="14">
        <f t="shared" si="186"/>
        <v>1</v>
      </c>
      <c r="AM532" s="14">
        <f t="shared" si="187"/>
        <v>0</v>
      </c>
      <c r="AN532" s="14">
        <f t="shared" si="188"/>
        <v>0</v>
      </c>
      <c r="AO532" s="5" t="str">
        <f t="shared" si="189"/>
        <v>20万～50万人未満の市町村平均</v>
      </c>
    </row>
    <row r="533" spans="1:41" s="5" customFormat="1" ht="18" customHeight="1" x14ac:dyDescent="0.3">
      <c r="A533" s="5" t="str">
        <f t="shared" si="172"/>
        <v>011222</v>
      </c>
      <c r="B533" s="22">
        <v>11</v>
      </c>
      <c r="C533" s="23" t="s">
        <v>38</v>
      </c>
      <c r="D533" s="23">
        <v>11222</v>
      </c>
      <c r="E533" s="24" t="s">
        <v>1039</v>
      </c>
      <c r="F533" s="25">
        <v>121.78166432601036</v>
      </c>
      <c r="G533" s="26">
        <v>15.400723880420527</v>
      </c>
      <c r="H533" s="26">
        <v>6.2316836676357399</v>
      </c>
      <c r="I533" s="26">
        <f t="shared" si="173"/>
        <v>143.41407187406662</v>
      </c>
      <c r="J533" s="26">
        <v>358.15244397301473</v>
      </c>
      <c r="K533" s="26">
        <v>377.42370287814879</v>
      </c>
      <c r="L533" s="26">
        <f t="shared" si="174"/>
        <v>735.57614685116346</v>
      </c>
      <c r="M533" s="26">
        <v>217.58449132062054</v>
      </c>
      <c r="N533" s="26">
        <v>133.9158722375642</v>
      </c>
      <c r="O533" s="26">
        <v>21.382553129114932</v>
      </c>
      <c r="P533" s="26">
        <v>0</v>
      </c>
      <c r="Q533" s="26">
        <f t="shared" si="170"/>
        <v>372.88291668729966</v>
      </c>
      <c r="R533" s="27">
        <v>34.901938532248749</v>
      </c>
      <c r="S533" s="143">
        <f t="shared" si="175"/>
        <v>1286.7750739447786</v>
      </c>
      <c r="T533" s="140" t="str">
        <f t="shared" si="176"/>
        <v>11222</v>
      </c>
      <c r="U533" s="5" t="str">
        <f t="shared" si="171"/>
        <v>埼玉県越谷市</v>
      </c>
      <c r="V533" s="21">
        <f t="shared" si="177"/>
        <v>9.4640987995417578E-2</v>
      </c>
      <c r="W533" s="21">
        <f t="shared" si="177"/>
        <v>1.1968466122993491E-2</v>
      </c>
      <c r="X533" s="21">
        <f t="shared" si="177"/>
        <v>4.8428694290228143E-3</v>
      </c>
      <c r="Y533" s="21">
        <f t="shared" si="178"/>
        <v>0.2783333709403083</v>
      </c>
      <c r="Z533" s="21">
        <f t="shared" si="178"/>
        <v>0.29330977147475096</v>
      </c>
      <c r="AA533" s="21">
        <f t="shared" si="179"/>
        <v>0.16909287079488305</v>
      </c>
      <c r="AB533" s="21">
        <f t="shared" si="179"/>
        <v>0.10407092501957428</v>
      </c>
      <c r="AC533" s="21">
        <f t="shared" si="179"/>
        <v>1.6617164539536732E-2</v>
      </c>
      <c r="AD533" s="21">
        <f t="shared" si="179"/>
        <v>0</v>
      </c>
      <c r="AE533" s="21">
        <f t="shared" si="180"/>
        <v>2.7123573683512734E-2</v>
      </c>
      <c r="AF533" s="137">
        <f>VLOOKUP(T533,人口!$A$2:$E$1748,5,0)</f>
        <v>344528</v>
      </c>
      <c r="AG533" s="14">
        <f t="shared" si="181"/>
        <v>0</v>
      </c>
      <c r="AH533" s="14">
        <f t="shared" si="182"/>
        <v>0</v>
      </c>
      <c r="AI533" s="14">
        <f t="shared" si="183"/>
        <v>0</v>
      </c>
      <c r="AJ533" s="14">
        <f t="shared" si="184"/>
        <v>0</v>
      </c>
      <c r="AK533" s="14">
        <f t="shared" si="185"/>
        <v>0</v>
      </c>
      <c r="AL533" s="14">
        <f t="shared" si="186"/>
        <v>1</v>
      </c>
      <c r="AM533" s="14">
        <f t="shared" si="187"/>
        <v>0</v>
      </c>
      <c r="AN533" s="14">
        <f t="shared" si="188"/>
        <v>0</v>
      </c>
      <c r="AO533" s="5" t="str">
        <f t="shared" si="189"/>
        <v>20万～50万人未満の市町村平均</v>
      </c>
    </row>
    <row r="534" spans="1:41" s="5" customFormat="1" ht="18" customHeight="1" x14ac:dyDescent="0.3">
      <c r="A534" s="5" t="str">
        <f t="shared" si="172"/>
        <v>011223</v>
      </c>
      <c r="B534" s="22">
        <v>11</v>
      </c>
      <c r="C534" s="23" t="s">
        <v>38</v>
      </c>
      <c r="D534" s="23">
        <v>11223</v>
      </c>
      <c r="E534" s="24" t="s">
        <v>1084</v>
      </c>
      <c r="F534" s="25">
        <v>48.991307681385464</v>
      </c>
      <c r="G534" s="26">
        <v>2.968586432444472</v>
      </c>
      <c r="H534" s="26">
        <v>0</v>
      </c>
      <c r="I534" s="26">
        <f t="shared" si="173"/>
        <v>51.959894113829939</v>
      </c>
      <c r="J534" s="26">
        <v>73.755821005145961</v>
      </c>
      <c r="K534" s="26">
        <v>95.953616616232154</v>
      </c>
      <c r="L534" s="26">
        <f t="shared" si="174"/>
        <v>169.70943762137813</v>
      </c>
      <c r="M534" s="26">
        <v>30.789041938407237</v>
      </c>
      <c r="N534" s="26">
        <v>14.217705689720914</v>
      </c>
      <c r="O534" s="26">
        <v>4.6968903492844962</v>
      </c>
      <c r="P534" s="26">
        <v>0</v>
      </c>
      <c r="Q534" s="26">
        <f t="shared" si="170"/>
        <v>49.703637977412647</v>
      </c>
      <c r="R534" s="27">
        <v>7.8349421596278734</v>
      </c>
      <c r="S534" s="143">
        <f t="shared" si="175"/>
        <v>279.20791187224859</v>
      </c>
      <c r="T534" s="140" t="str">
        <f t="shared" si="176"/>
        <v>11223</v>
      </c>
      <c r="U534" s="5" t="str">
        <f t="shared" si="171"/>
        <v>埼玉県蕨市</v>
      </c>
      <c r="V534" s="21">
        <f t="shared" si="177"/>
        <v>0.17546532744316146</v>
      </c>
      <c r="W534" s="21">
        <f t="shared" si="177"/>
        <v>1.0632171604803044E-2</v>
      </c>
      <c r="X534" s="21">
        <f t="shared" si="177"/>
        <v>0</v>
      </c>
      <c r="Y534" s="21">
        <f t="shared" si="178"/>
        <v>0.26416092764195342</v>
      </c>
      <c r="Z534" s="21">
        <f t="shared" si="178"/>
        <v>0.34366367332790937</v>
      </c>
      <c r="AA534" s="21">
        <f t="shared" si="179"/>
        <v>0.11027281330227758</v>
      </c>
      <c r="AB534" s="21">
        <f t="shared" si="179"/>
        <v>5.0921571650255446E-2</v>
      </c>
      <c r="AC534" s="21">
        <f t="shared" si="179"/>
        <v>1.6822196469251757E-2</v>
      </c>
      <c r="AD534" s="21">
        <f t="shared" si="179"/>
        <v>0</v>
      </c>
      <c r="AE534" s="21">
        <f t="shared" si="180"/>
        <v>2.8061318560387884E-2</v>
      </c>
      <c r="AF534" s="137">
        <f>VLOOKUP(T534,人口!$A$2:$E$1748,5,0)</f>
        <v>75679</v>
      </c>
      <c r="AG534" s="14">
        <f t="shared" si="181"/>
        <v>0</v>
      </c>
      <c r="AH534" s="14">
        <f t="shared" si="182"/>
        <v>0</v>
      </c>
      <c r="AI534" s="14">
        <f t="shared" si="183"/>
        <v>0</v>
      </c>
      <c r="AJ534" s="14">
        <f t="shared" si="184"/>
        <v>1</v>
      </c>
      <c r="AK534" s="14">
        <f t="shared" si="185"/>
        <v>0</v>
      </c>
      <c r="AL534" s="14">
        <f t="shared" si="186"/>
        <v>0</v>
      </c>
      <c r="AM534" s="14">
        <f t="shared" si="187"/>
        <v>0</v>
      </c>
      <c r="AN534" s="14">
        <f t="shared" si="188"/>
        <v>0</v>
      </c>
      <c r="AO534" s="5" t="str">
        <f t="shared" si="189"/>
        <v>3万～10万人未満の市町村平均</v>
      </c>
    </row>
    <row r="535" spans="1:41" s="5" customFormat="1" ht="18" customHeight="1" x14ac:dyDescent="0.3">
      <c r="A535" s="5" t="str">
        <f t="shared" si="172"/>
        <v>011224</v>
      </c>
      <c r="B535" s="22">
        <v>11</v>
      </c>
      <c r="C535" s="23" t="s">
        <v>38</v>
      </c>
      <c r="D535" s="23">
        <v>11224</v>
      </c>
      <c r="E535" s="24" t="s">
        <v>1124</v>
      </c>
      <c r="F535" s="25">
        <v>130.7145514387193</v>
      </c>
      <c r="G535" s="26">
        <v>6.4250042658893731</v>
      </c>
      <c r="H535" s="26">
        <v>8.2449968525642099</v>
      </c>
      <c r="I535" s="26">
        <f t="shared" si="173"/>
        <v>145.3845525571729</v>
      </c>
      <c r="J535" s="26">
        <v>182.04175841305536</v>
      </c>
      <c r="K535" s="26">
        <v>159.7836416928441</v>
      </c>
      <c r="L535" s="26">
        <f t="shared" si="174"/>
        <v>341.82540010589946</v>
      </c>
      <c r="M535" s="26">
        <v>71.675565372743719</v>
      </c>
      <c r="N535" s="26">
        <v>71.377212828091288</v>
      </c>
      <c r="O535" s="26">
        <v>8.7287101111810426</v>
      </c>
      <c r="P535" s="26">
        <v>0</v>
      </c>
      <c r="Q535" s="26">
        <f t="shared" si="170"/>
        <v>151.78148831201605</v>
      </c>
      <c r="R535" s="27">
        <v>10.415554615492111</v>
      </c>
      <c r="S535" s="143">
        <f t="shared" si="175"/>
        <v>649.40699559058044</v>
      </c>
      <c r="T535" s="140" t="str">
        <f t="shared" si="176"/>
        <v>11224</v>
      </c>
      <c r="U535" s="5" t="str">
        <f t="shared" si="171"/>
        <v>埼玉県戸田市</v>
      </c>
      <c r="V535" s="21">
        <f t="shared" si="177"/>
        <v>0.20128294324862567</v>
      </c>
      <c r="W535" s="21">
        <f t="shared" si="177"/>
        <v>9.8936480658733568E-3</v>
      </c>
      <c r="X535" s="21">
        <f t="shared" si="177"/>
        <v>1.2696193463493701E-2</v>
      </c>
      <c r="Y535" s="21">
        <f t="shared" si="178"/>
        <v>0.28031998369143507</v>
      </c>
      <c r="Z535" s="21">
        <f t="shared" si="178"/>
        <v>0.24604545805290326</v>
      </c>
      <c r="AA535" s="21">
        <f t="shared" si="179"/>
        <v>0.11037079344604363</v>
      </c>
      <c r="AB535" s="21">
        <f t="shared" si="179"/>
        <v>0.10991137039289173</v>
      </c>
      <c r="AC535" s="21">
        <f t="shared" si="179"/>
        <v>1.3441047248410103E-2</v>
      </c>
      <c r="AD535" s="21">
        <f t="shared" si="179"/>
        <v>0</v>
      </c>
      <c r="AE535" s="21">
        <f t="shared" si="180"/>
        <v>1.6038562390323575E-2</v>
      </c>
      <c r="AF535" s="137">
        <f>VLOOKUP(T535,人口!$A$2:$E$1748,5,0)</f>
        <v>140642</v>
      </c>
      <c r="AG535" s="14">
        <f t="shared" si="181"/>
        <v>0</v>
      </c>
      <c r="AH535" s="14">
        <f t="shared" si="182"/>
        <v>0</v>
      </c>
      <c r="AI535" s="14">
        <f t="shared" si="183"/>
        <v>0</v>
      </c>
      <c r="AJ535" s="14">
        <f t="shared" si="184"/>
        <v>0</v>
      </c>
      <c r="AK535" s="14">
        <f t="shared" si="185"/>
        <v>1</v>
      </c>
      <c r="AL535" s="14">
        <f t="shared" si="186"/>
        <v>0</v>
      </c>
      <c r="AM535" s="14">
        <f t="shared" si="187"/>
        <v>0</v>
      </c>
      <c r="AN535" s="14">
        <f t="shared" si="188"/>
        <v>0</v>
      </c>
      <c r="AO535" s="5" t="str">
        <f t="shared" si="189"/>
        <v>10万～20万人未満の市町村平均</v>
      </c>
    </row>
    <row r="536" spans="1:41" s="5" customFormat="1" ht="18" customHeight="1" x14ac:dyDescent="0.3">
      <c r="A536" s="5" t="str">
        <f t="shared" si="172"/>
        <v>011225</v>
      </c>
      <c r="B536" s="22">
        <v>11</v>
      </c>
      <c r="C536" s="23" t="s">
        <v>38</v>
      </c>
      <c r="D536" s="23">
        <v>11225</v>
      </c>
      <c r="E536" s="24" t="s">
        <v>1162</v>
      </c>
      <c r="F536" s="25">
        <v>249.30543236793145</v>
      </c>
      <c r="G536" s="26">
        <v>5.0655051289928279</v>
      </c>
      <c r="H536" s="26">
        <v>3.5472660877311135</v>
      </c>
      <c r="I536" s="26">
        <f t="shared" si="173"/>
        <v>257.91820358465537</v>
      </c>
      <c r="J536" s="26">
        <v>133.70855364606979</v>
      </c>
      <c r="K536" s="26">
        <v>159.74241096002618</v>
      </c>
      <c r="L536" s="26">
        <f t="shared" si="174"/>
        <v>293.45096460609597</v>
      </c>
      <c r="M536" s="26">
        <v>117.92916125415988</v>
      </c>
      <c r="N536" s="26">
        <v>71.27136188894616</v>
      </c>
      <c r="O536" s="26">
        <v>9.1684287666162447</v>
      </c>
      <c r="P536" s="26">
        <v>0</v>
      </c>
      <c r="Q536" s="26">
        <f t="shared" si="170"/>
        <v>198.36895190972228</v>
      </c>
      <c r="R536" s="27">
        <v>15.965745622860002</v>
      </c>
      <c r="S536" s="143">
        <f t="shared" si="175"/>
        <v>765.70386572333371</v>
      </c>
      <c r="T536" s="140" t="str">
        <f t="shared" si="176"/>
        <v>11225</v>
      </c>
      <c r="U536" s="5" t="str">
        <f t="shared" si="171"/>
        <v>埼玉県入間市</v>
      </c>
      <c r="V536" s="21">
        <f t="shared" si="177"/>
        <v>0.32558988341063333</v>
      </c>
      <c r="W536" s="21">
        <f t="shared" si="177"/>
        <v>6.6154885142281766E-3</v>
      </c>
      <c r="X536" s="21">
        <f t="shared" si="177"/>
        <v>4.6326866645503154E-3</v>
      </c>
      <c r="Y536" s="21">
        <f t="shared" si="178"/>
        <v>0.17462175604893934</v>
      </c>
      <c r="Z536" s="21">
        <f t="shared" si="178"/>
        <v>0.20862165924828274</v>
      </c>
      <c r="AA536" s="21">
        <f t="shared" si="179"/>
        <v>0.15401406017815558</v>
      </c>
      <c r="AB536" s="21">
        <f t="shared" si="179"/>
        <v>9.3079537768323256E-2</v>
      </c>
      <c r="AC536" s="21">
        <f t="shared" si="179"/>
        <v>1.1973857227369683E-2</v>
      </c>
      <c r="AD536" s="21">
        <f t="shared" si="179"/>
        <v>0</v>
      </c>
      <c r="AE536" s="21">
        <f t="shared" si="180"/>
        <v>2.0851070939517484E-2</v>
      </c>
      <c r="AF536" s="137">
        <f>VLOOKUP(T536,人口!$A$2:$E$1748,5,0)</f>
        <v>147727</v>
      </c>
      <c r="AG536" s="14">
        <f t="shared" si="181"/>
        <v>0</v>
      </c>
      <c r="AH536" s="14">
        <f t="shared" si="182"/>
        <v>0</v>
      </c>
      <c r="AI536" s="14">
        <f t="shared" si="183"/>
        <v>0</v>
      </c>
      <c r="AJ536" s="14">
        <f t="shared" si="184"/>
        <v>0</v>
      </c>
      <c r="AK536" s="14">
        <f t="shared" si="185"/>
        <v>1</v>
      </c>
      <c r="AL536" s="14">
        <f t="shared" si="186"/>
        <v>0</v>
      </c>
      <c r="AM536" s="14">
        <f t="shared" si="187"/>
        <v>0</v>
      </c>
      <c r="AN536" s="14">
        <f t="shared" si="188"/>
        <v>0</v>
      </c>
      <c r="AO536" s="5" t="str">
        <f t="shared" si="189"/>
        <v>10万～20万人未満の市町村平均</v>
      </c>
    </row>
    <row r="537" spans="1:41" s="5" customFormat="1" ht="18" customHeight="1" x14ac:dyDescent="0.3">
      <c r="A537" s="5" t="str">
        <f t="shared" si="172"/>
        <v>011227</v>
      </c>
      <c r="B537" s="22">
        <v>11</v>
      </c>
      <c r="C537" s="23" t="s">
        <v>38</v>
      </c>
      <c r="D537" s="23">
        <v>11227</v>
      </c>
      <c r="E537" s="24" t="s">
        <v>1200</v>
      </c>
      <c r="F537" s="25">
        <v>45.054827079366589</v>
      </c>
      <c r="G537" s="26">
        <v>5.0503785739230471</v>
      </c>
      <c r="H537" s="26">
        <v>1.6298249592278089</v>
      </c>
      <c r="I537" s="26">
        <f t="shared" si="173"/>
        <v>51.735030612517448</v>
      </c>
      <c r="J537" s="26">
        <v>130.07301874429791</v>
      </c>
      <c r="K537" s="26">
        <v>161.50078044784985</v>
      </c>
      <c r="L537" s="26">
        <f t="shared" si="174"/>
        <v>291.57379919214776</v>
      </c>
      <c r="M537" s="26">
        <v>72.380670086283544</v>
      </c>
      <c r="N537" s="26">
        <v>48.27283965650421</v>
      </c>
      <c r="O537" s="26">
        <v>8.8007035678225147</v>
      </c>
      <c r="P537" s="26">
        <v>0</v>
      </c>
      <c r="Q537" s="26">
        <f t="shared" si="170"/>
        <v>129.45421331061027</v>
      </c>
      <c r="R537" s="27">
        <v>12.583518311359999</v>
      </c>
      <c r="S537" s="143">
        <f t="shared" si="175"/>
        <v>485.3465614266355</v>
      </c>
      <c r="T537" s="140" t="str">
        <f t="shared" si="176"/>
        <v>11227</v>
      </c>
      <c r="U537" s="5" t="str">
        <f t="shared" si="171"/>
        <v>埼玉県朝霞市</v>
      </c>
      <c r="V537" s="21">
        <f t="shared" si="177"/>
        <v>9.2830217951749172E-2</v>
      </c>
      <c r="W537" s="21">
        <f t="shared" si="177"/>
        <v>1.0405716193966396E-2</v>
      </c>
      <c r="X537" s="21">
        <f t="shared" si="177"/>
        <v>3.35806429623623E-3</v>
      </c>
      <c r="Y537" s="21">
        <f t="shared" si="178"/>
        <v>0.26800028903462131</v>
      </c>
      <c r="Z537" s="21">
        <f t="shared" si="178"/>
        <v>0.33275352765069943</v>
      </c>
      <c r="AA537" s="21">
        <f t="shared" si="179"/>
        <v>0.1491319313636974</v>
      </c>
      <c r="AB537" s="21">
        <f t="shared" si="179"/>
        <v>9.9460557657213539E-2</v>
      </c>
      <c r="AC537" s="21">
        <f t="shared" si="179"/>
        <v>1.8132823568284041E-2</v>
      </c>
      <c r="AD537" s="21">
        <f t="shared" si="179"/>
        <v>0</v>
      </c>
      <c r="AE537" s="21">
        <f t="shared" si="180"/>
        <v>2.5926872283532416E-2</v>
      </c>
      <c r="AF537" s="137">
        <f>VLOOKUP(T537,人口!$A$2:$E$1748,5,0)</f>
        <v>141802</v>
      </c>
      <c r="AG537" s="14">
        <f t="shared" si="181"/>
        <v>0</v>
      </c>
      <c r="AH537" s="14">
        <f t="shared" si="182"/>
        <v>0</v>
      </c>
      <c r="AI537" s="14">
        <f t="shared" si="183"/>
        <v>0</v>
      </c>
      <c r="AJ537" s="14">
        <f t="shared" si="184"/>
        <v>0</v>
      </c>
      <c r="AK537" s="14">
        <f t="shared" si="185"/>
        <v>1</v>
      </c>
      <c r="AL537" s="14">
        <f t="shared" si="186"/>
        <v>0</v>
      </c>
      <c r="AM537" s="14">
        <f t="shared" si="187"/>
        <v>0</v>
      </c>
      <c r="AN537" s="14">
        <f t="shared" si="188"/>
        <v>0</v>
      </c>
      <c r="AO537" s="5" t="str">
        <f t="shared" si="189"/>
        <v>10万～20万人未満の市町村平均</v>
      </c>
    </row>
    <row r="538" spans="1:41" s="5" customFormat="1" ht="18" customHeight="1" x14ac:dyDescent="0.3">
      <c r="A538" s="5" t="str">
        <f t="shared" si="172"/>
        <v>011228</v>
      </c>
      <c r="B538" s="22">
        <v>11</v>
      </c>
      <c r="C538" s="23" t="s">
        <v>38</v>
      </c>
      <c r="D538" s="23">
        <v>11228</v>
      </c>
      <c r="E538" s="24" t="s">
        <v>1242</v>
      </c>
      <c r="F538" s="25">
        <v>13.429055431616622</v>
      </c>
      <c r="G538" s="26">
        <v>2.7946310491419935</v>
      </c>
      <c r="H538" s="26">
        <v>2.3488653824165482</v>
      </c>
      <c r="I538" s="26">
        <f t="shared" si="173"/>
        <v>18.572551863175164</v>
      </c>
      <c r="J538" s="26">
        <v>51.524562406631325</v>
      </c>
      <c r="K538" s="26">
        <v>85.008069721682801</v>
      </c>
      <c r="L538" s="26">
        <f t="shared" si="174"/>
        <v>136.53263212831413</v>
      </c>
      <c r="M538" s="26">
        <v>39.492230592212586</v>
      </c>
      <c r="N538" s="26">
        <v>23.085127546287968</v>
      </c>
      <c r="O538" s="26">
        <v>4.746230692413782</v>
      </c>
      <c r="P538" s="26">
        <v>0</v>
      </c>
      <c r="Q538" s="26">
        <f t="shared" si="170"/>
        <v>67.323588830914332</v>
      </c>
      <c r="R538" s="27">
        <v>7.336304996141628</v>
      </c>
      <c r="S538" s="143">
        <f t="shared" si="175"/>
        <v>229.76507781854525</v>
      </c>
      <c r="T538" s="140" t="str">
        <f t="shared" si="176"/>
        <v>11228</v>
      </c>
      <c r="U538" s="5" t="str">
        <f t="shared" si="171"/>
        <v>埼玉県志木市</v>
      </c>
      <c r="V538" s="21">
        <f t="shared" si="177"/>
        <v>5.8446895233670318E-2</v>
      </c>
      <c r="W538" s="21">
        <f t="shared" si="177"/>
        <v>1.2162993069595313E-2</v>
      </c>
      <c r="X538" s="21">
        <f t="shared" si="177"/>
        <v>1.0222899862404424E-2</v>
      </c>
      <c r="Y538" s="21">
        <f t="shared" si="178"/>
        <v>0.22424888453815575</v>
      </c>
      <c r="Z538" s="21">
        <f t="shared" si="178"/>
        <v>0.36997819916226393</v>
      </c>
      <c r="AA538" s="21">
        <f t="shared" si="179"/>
        <v>0.17188090969769215</v>
      </c>
      <c r="AB538" s="21">
        <f t="shared" si="179"/>
        <v>0.10047274270513479</v>
      </c>
      <c r="AC538" s="21">
        <f t="shared" si="179"/>
        <v>2.0656884577394619E-2</v>
      </c>
      <c r="AD538" s="21">
        <f t="shared" si="179"/>
        <v>0</v>
      </c>
      <c r="AE538" s="21">
        <f t="shared" si="180"/>
        <v>3.1929591153688743E-2</v>
      </c>
      <c r="AF538" s="137">
        <f>VLOOKUP(T538,人口!$A$2:$E$1748,5,0)</f>
        <v>76474</v>
      </c>
      <c r="AG538" s="14">
        <f t="shared" si="181"/>
        <v>0</v>
      </c>
      <c r="AH538" s="14">
        <f t="shared" si="182"/>
        <v>0</v>
      </c>
      <c r="AI538" s="14">
        <f t="shared" si="183"/>
        <v>0</v>
      </c>
      <c r="AJ538" s="14">
        <f t="shared" si="184"/>
        <v>1</v>
      </c>
      <c r="AK538" s="14">
        <f t="shared" si="185"/>
        <v>0</v>
      </c>
      <c r="AL538" s="14">
        <f t="shared" si="186"/>
        <v>0</v>
      </c>
      <c r="AM538" s="14">
        <f t="shared" si="187"/>
        <v>0</v>
      </c>
      <c r="AN538" s="14">
        <f t="shared" si="188"/>
        <v>0</v>
      </c>
      <c r="AO538" s="5" t="str">
        <f t="shared" si="189"/>
        <v>3万～10万人未満の市町村平均</v>
      </c>
    </row>
    <row r="539" spans="1:41" s="5" customFormat="1" ht="18" customHeight="1" x14ac:dyDescent="0.3">
      <c r="A539" s="5" t="str">
        <f t="shared" si="172"/>
        <v>011229</v>
      </c>
      <c r="B539" s="22">
        <v>11</v>
      </c>
      <c r="C539" s="23" t="s">
        <v>38</v>
      </c>
      <c r="D539" s="23">
        <v>11229</v>
      </c>
      <c r="E539" s="24" t="s">
        <v>1280</v>
      </c>
      <c r="F539" s="25">
        <v>16.842897941296311</v>
      </c>
      <c r="G539" s="26">
        <v>3.1066162474562216</v>
      </c>
      <c r="H539" s="26">
        <v>0.28761616927549566</v>
      </c>
      <c r="I539" s="26">
        <f t="shared" si="173"/>
        <v>20.237130358028026</v>
      </c>
      <c r="J539" s="26">
        <v>84.113736151364591</v>
      </c>
      <c r="K539" s="26">
        <v>101.59252566339086</v>
      </c>
      <c r="L539" s="26">
        <f t="shared" si="174"/>
        <v>185.70626181475546</v>
      </c>
      <c r="M539" s="26">
        <v>38.386027937787802</v>
      </c>
      <c r="N539" s="26">
        <v>27.054537764230357</v>
      </c>
      <c r="O539" s="26">
        <v>5.2015272423464056</v>
      </c>
      <c r="P539" s="26">
        <v>0</v>
      </c>
      <c r="Q539" s="26">
        <f t="shared" si="170"/>
        <v>70.642092944364563</v>
      </c>
      <c r="R539" s="27">
        <v>11.631658607199999</v>
      </c>
      <c r="S539" s="143">
        <f t="shared" si="175"/>
        <v>288.21714372434803</v>
      </c>
      <c r="T539" s="140" t="str">
        <f t="shared" si="176"/>
        <v>11229</v>
      </c>
      <c r="U539" s="5" t="str">
        <f t="shared" si="171"/>
        <v>埼玉県和光市</v>
      </c>
      <c r="V539" s="21">
        <f t="shared" si="177"/>
        <v>5.8438223776878871E-2</v>
      </c>
      <c r="W539" s="21">
        <f t="shared" si="177"/>
        <v>1.0778735113784214E-2</v>
      </c>
      <c r="X539" s="21">
        <f t="shared" si="177"/>
        <v>9.9791485530289223E-4</v>
      </c>
      <c r="Y539" s="21">
        <f t="shared" si="178"/>
        <v>0.29184154372097759</v>
      </c>
      <c r="Z539" s="21">
        <f t="shared" si="178"/>
        <v>0.35248606085887219</v>
      </c>
      <c r="AA539" s="21">
        <f t="shared" si="179"/>
        <v>0.13318440201635037</v>
      </c>
      <c r="AB539" s="21">
        <f t="shared" si="179"/>
        <v>9.3868593015082477E-2</v>
      </c>
      <c r="AC539" s="21">
        <f t="shared" si="179"/>
        <v>1.8047251371421425E-2</v>
      </c>
      <c r="AD539" s="21">
        <f t="shared" si="179"/>
        <v>0</v>
      </c>
      <c r="AE539" s="21">
        <f t="shared" si="180"/>
        <v>4.0357275271330012E-2</v>
      </c>
      <c r="AF539" s="137">
        <f>VLOOKUP(T539,人口!$A$2:$E$1748,5,0)</f>
        <v>83810</v>
      </c>
      <c r="AG539" s="14">
        <f t="shared" si="181"/>
        <v>0</v>
      </c>
      <c r="AH539" s="14">
        <f t="shared" si="182"/>
        <v>0</v>
      </c>
      <c r="AI539" s="14">
        <f t="shared" si="183"/>
        <v>0</v>
      </c>
      <c r="AJ539" s="14">
        <f t="shared" si="184"/>
        <v>1</v>
      </c>
      <c r="AK539" s="14">
        <f t="shared" si="185"/>
        <v>0</v>
      </c>
      <c r="AL539" s="14">
        <f t="shared" si="186"/>
        <v>0</v>
      </c>
      <c r="AM539" s="14">
        <f t="shared" si="187"/>
        <v>0</v>
      </c>
      <c r="AN539" s="14">
        <f t="shared" si="188"/>
        <v>0</v>
      </c>
      <c r="AO539" s="5" t="str">
        <f t="shared" si="189"/>
        <v>3万～10万人未満の市町村平均</v>
      </c>
    </row>
    <row r="540" spans="1:41" s="5" customFormat="1" ht="18" customHeight="1" x14ac:dyDescent="0.3">
      <c r="A540" s="5" t="str">
        <f t="shared" si="172"/>
        <v>011230</v>
      </c>
      <c r="B540" s="22">
        <v>11</v>
      </c>
      <c r="C540" s="23" t="s">
        <v>38</v>
      </c>
      <c r="D540" s="23">
        <v>11230</v>
      </c>
      <c r="E540" s="24" t="s">
        <v>1313</v>
      </c>
      <c r="F540" s="25">
        <v>68.550689765519977</v>
      </c>
      <c r="G540" s="26">
        <v>8.8547071739729066</v>
      </c>
      <c r="H540" s="26">
        <v>1.8695051002907219</v>
      </c>
      <c r="I540" s="26">
        <f t="shared" si="173"/>
        <v>79.274902039783612</v>
      </c>
      <c r="J540" s="26">
        <v>156.73111963593519</v>
      </c>
      <c r="K540" s="26">
        <v>183.15176585171466</v>
      </c>
      <c r="L540" s="26">
        <f t="shared" si="174"/>
        <v>339.88288548764984</v>
      </c>
      <c r="M540" s="26">
        <v>92.338475962301359</v>
      </c>
      <c r="N540" s="26">
        <v>70.689181723647948</v>
      </c>
      <c r="O540" s="26">
        <v>10.28556861105289</v>
      </c>
      <c r="P540" s="26">
        <v>0</v>
      </c>
      <c r="Q540" s="26">
        <f t="shared" si="170"/>
        <v>173.31322629700219</v>
      </c>
      <c r="R540" s="27">
        <v>13.685128529353479</v>
      </c>
      <c r="S540" s="143">
        <f t="shared" si="175"/>
        <v>606.15614235378916</v>
      </c>
      <c r="T540" s="140" t="str">
        <f t="shared" si="176"/>
        <v>11230</v>
      </c>
      <c r="U540" s="5" t="str">
        <f t="shared" si="171"/>
        <v>埼玉県新座市</v>
      </c>
      <c r="V540" s="21">
        <f t="shared" si="177"/>
        <v>0.11309081105625368</v>
      </c>
      <c r="W540" s="21">
        <f t="shared" si="177"/>
        <v>1.4607964112330594E-2</v>
      </c>
      <c r="X540" s="21">
        <f t="shared" si="177"/>
        <v>3.0841972384065461E-3</v>
      </c>
      <c r="Y540" s="21">
        <f t="shared" si="178"/>
        <v>0.25856558844281657</v>
      </c>
      <c r="Z540" s="21">
        <f t="shared" si="178"/>
        <v>0.30215278383637378</v>
      </c>
      <c r="AA540" s="21">
        <f t="shared" si="179"/>
        <v>0.15233447211099457</v>
      </c>
      <c r="AB540" s="21">
        <f t="shared" si="179"/>
        <v>0.11661876665829361</v>
      </c>
      <c r="AC540" s="21">
        <f t="shared" si="179"/>
        <v>1.6968513378603386E-2</v>
      </c>
      <c r="AD540" s="21">
        <f t="shared" si="179"/>
        <v>0</v>
      </c>
      <c r="AE540" s="21">
        <f t="shared" si="180"/>
        <v>2.2576903165927198E-2</v>
      </c>
      <c r="AF540" s="137">
        <f>VLOOKUP(T540,人口!$A$2:$E$1748,5,0)</f>
        <v>165727</v>
      </c>
      <c r="AG540" s="14">
        <f t="shared" si="181"/>
        <v>0</v>
      </c>
      <c r="AH540" s="14">
        <f t="shared" si="182"/>
        <v>0</v>
      </c>
      <c r="AI540" s="14">
        <f t="shared" si="183"/>
        <v>0</v>
      </c>
      <c r="AJ540" s="14">
        <f t="shared" si="184"/>
        <v>0</v>
      </c>
      <c r="AK540" s="14">
        <f t="shared" si="185"/>
        <v>1</v>
      </c>
      <c r="AL540" s="14">
        <f t="shared" si="186"/>
        <v>0</v>
      </c>
      <c r="AM540" s="14">
        <f t="shared" si="187"/>
        <v>0</v>
      </c>
      <c r="AN540" s="14">
        <f t="shared" si="188"/>
        <v>0</v>
      </c>
      <c r="AO540" s="5" t="str">
        <f t="shared" si="189"/>
        <v>10万～20万人未満の市町村平均</v>
      </c>
    </row>
    <row r="541" spans="1:41" s="5" customFormat="1" ht="18" customHeight="1" x14ac:dyDescent="0.3">
      <c r="A541" s="5" t="str">
        <f t="shared" si="172"/>
        <v>011231</v>
      </c>
      <c r="B541" s="22">
        <v>11</v>
      </c>
      <c r="C541" s="23" t="s">
        <v>38</v>
      </c>
      <c r="D541" s="23">
        <v>11231</v>
      </c>
      <c r="E541" s="24" t="s">
        <v>1349</v>
      </c>
      <c r="F541" s="25">
        <v>65.090115161382883</v>
      </c>
      <c r="G541" s="26">
        <v>2.7454697451652059</v>
      </c>
      <c r="H541" s="26">
        <v>2.7323536081172088</v>
      </c>
      <c r="I541" s="26">
        <f t="shared" si="173"/>
        <v>70.5679385146653</v>
      </c>
      <c r="J541" s="26">
        <v>70.135216431512788</v>
      </c>
      <c r="K541" s="26">
        <v>79.376436686197863</v>
      </c>
      <c r="L541" s="26">
        <f t="shared" si="174"/>
        <v>149.51165311771064</v>
      </c>
      <c r="M541" s="26">
        <v>59.415019981327738</v>
      </c>
      <c r="N541" s="26">
        <v>30.254122970208158</v>
      </c>
      <c r="O541" s="26">
        <v>4.6770300853834001</v>
      </c>
      <c r="P541" s="26">
        <v>0</v>
      </c>
      <c r="Q541" s="26">
        <f t="shared" si="170"/>
        <v>94.346173036919282</v>
      </c>
      <c r="R541" s="27">
        <v>0</v>
      </c>
      <c r="S541" s="143">
        <f t="shared" si="175"/>
        <v>314.42576466929518</v>
      </c>
      <c r="T541" s="140" t="str">
        <f t="shared" si="176"/>
        <v>11231</v>
      </c>
      <c r="U541" s="5" t="str">
        <f t="shared" si="171"/>
        <v>埼玉県桶川市</v>
      </c>
      <c r="V541" s="21">
        <f t="shared" si="177"/>
        <v>0.2070126639585117</v>
      </c>
      <c r="W541" s="21">
        <f t="shared" si="177"/>
        <v>8.7316945799680874E-3</v>
      </c>
      <c r="X541" s="21">
        <f t="shared" si="177"/>
        <v>8.6899800052677844E-3</v>
      </c>
      <c r="Y541" s="21">
        <f t="shared" si="178"/>
        <v>0.22305810882030988</v>
      </c>
      <c r="Z541" s="21">
        <f t="shared" si="178"/>
        <v>0.25244889447810975</v>
      </c>
      <c r="AA541" s="21">
        <f t="shared" si="179"/>
        <v>0.18896358586841289</v>
      </c>
      <c r="AB541" s="21">
        <f t="shared" si="179"/>
        <v>9.6220241372486304E-2</v>
      </c>
      <c r="AC541" s="21">
        <f t="shared" si="179"/>
        <v>1.4874830916933854E-2</v>
      </c>
      <c r="AD541" s="21">
        <f t="shared" si="179"/>
        <v>0</v>
      </c>
      <c r="AE541" s="21">
        <f t="shared" si="180"/>
        <v>0</v>
      </c>
      <c r="AF541" s="137">
        <f>VLOOKUP(T541,人口!$A$2:$E$1748,5,0)</f>
        <v>75359</v>
      </c>
      <c r="AG541" s="14">
        <f t="shared" si="181"/>
        <v>0</v>
      </c>
      <c r="AH541" s="14">
        <f t="shared" si="182"/>
        <v>0</v>
      </c>
      <c r="AI541" s="14">
        <f t="shared" si="183"/>
        <v>0</v>
      </c>
      <c r="AJ541" s="14">
        <f t="shared" si="184"/>
        <v>1</v>
      </c>
      <c r="AK541" s="14">
        <f t="shared" si="185"/>
        <v>0</v>
      </c>
      <c r="AL541" s="14">
        <f t="shared" si="186"/>
        <v>0</v>
      </c>
      <c r="AM541" s="14">
        <f t="shared" si="187"/>
        <v>0</v>
      </c>
      <c r="AN541" s="14">
        <f t="shared" si="188"/>
        <v>0</v>
      </c>
      <c r="AO541" s="5" t="str">
        <f t="shared" si="189"/>
        <v>3万～10万人未満の市町村平均</v>
      </c>
    </row>
    <row r="542" spans="1:41" s="5" customFormat="1" ht="18" customHeight="1" x14ac:dyDescent="0.3">
      <c r="A542" s="5" t="str">
        <f t="shared" si="172"/>
        <v>011232</v>
      </c>
      <c r="B542" s="22">
        <v>11</v>
      </c>
      <c r="C542" s="23" t="s">
        <v>38</v>
      </c>
      <c r="D542" s="23">
        <v>11232</v>
      </c>
      <c r="E542" s="24" t="s">
        <v>1381</v>
      </c>
      <c r="F542" s="25">
        <v>268.60609717587431</v>
      </c>
      <c r="G542" s="26">
        <v>6.1754161072379912</v>
      </c>
      <c r="H542" s="26">
        <v>8.6284850782648697</v>
      </c>
      <c r="I542" s="26">
        <f t="shared" si="173"/>
        <v>283.40999836137718</v>
      </c>
      <c r="J542" s="26">
        <v>163.69985029467037</v>
      </c>
      <c r="K542" s="26">
        <v>161.58809258793488</v>
      </c>
      <c r="L542" s="26">
        <f t="shared" si="174"/>
        <v>325.28794288260525</v>
      </c>
      <c r="M542" s="26">
        <v>131.61264934062015</v>
      </c>
      <c r="N542" s="26">
        <v>72.007507056637294</v>
      </c>
      <c r="O542" s="26">
        <v>9.4997848571410923</v>
      </c>
      <c r="P542" s="26">
        <v>0</v>
      </c>
      <c r="Q542" s="26">
        <f t="shared" si="170"/>
        <v>213.11994125439855</v>
      </c>
      <c r="R542" s="27">
        <v>9.6100036353814744</v>
      </c>
      <c r="S542" s="143">
        <f t="shared" si="175"/>
        <v>831.42788613376251</v>
      </c>
      <c r="T542" s="140" t="str">
        <f t="shared" si="176"/>
        <v>11232</v>
      </c>
      <c r="U542" s="5" t="str">
        <f t="shared" si="171"/>
        <v>埼玉県久喜市</v>
      </c>
      <c r="V542" s="21">
        <f t="shared" si="177"/>
        <v>0.32306601890023712</v>
      </c>
      <c r="W542" s="21">
        <f t="shared" si="177"/>
        <v>7.4274825396516376E-3</v>
      </c>
      <c r="X542" s="21">
        <f t="shared" si="177"/>
        <v>1.0377911568961609E-2</v>
      </c>
      <c r="Y542" s="21">
        <f t="shared" si="178"/>
        <v>0.19689001659048741</v>
      </c>
      <c r="Z542" s="21">
        <f t="shared" si="178"/>
        <v>0.19435009972944078</v>
      </c>
      <c r="AA542" s="21">
        <f t="shared" si="179"/>
        <v>0.15829713139961477</v>
      </c>
      <c r="AB542" s="21">
        <f t="shared" si="179"/>
        <v>8.6607038635041073E-2</v>
      </c>
      <c r="AC542" s="21">
        <f t="shared" si="179"/>
        <v>1.1425867493230484E-2</v>
      </c>
      <c r="AD542" s="21">
        <f t="shared" si="179"/>
        <v>0</v>
      </c>
      <c r="AE542" s="21">
        <f t="shared" si="180"/>
        <v>1.1558433143335042E-2</v>
      </c>
      <c r="AF542" s="137">
        <f>VLOOKUP(T542,人口!$A$2:$E$1748,5,0)</f>
        <v>153066</v>
      </c>
      <c r="AG542" s="14">
        <f t="shared" si="181"/>
        <v>0</v>
      </c>
      <c r="AH542" s="14">
        <f t="shared" si="182"/>
        <v>0</v>
      </c>
      <c r="AI542" s="14">
        <f t="shared" si="183"/>
        <v>0</v>
      </c>
      <c r="AJ542" s="14">
        <f t="shared" si="184"/>
        <v>0</v>
      </c>
      <c r="AK542" s="14">
        <f t="shared" si="185"/>
        <v>1</v>
      </c>
      <c r="AL542" s="14">
        <f t="shared" si="186"/>
        <v>0</v>
      </c>
      <c r="AM542" s="14">
        <f t="shared" si="187"/>
        <v>0</v>
      </c>
      <c r="AN542" s="14">
        <f t="shared" si="188"/>
        <v>0</v>
      </c>
      <c r="AO542" s="5" t="str">
        <f t="shared" si="189"/>
        <v>10万～20万人未満の市町村平均</v>
      </c>
    </row>
    <row r="543" spans="1:41" s="5" customFormat="1" ht="18" customHeight="1" x14ac:dyDescent="0.3">
      <c r="A543" s="5" t="str">
        <f t="shared" si="172"/>
        <v>011233</v>
      </c>
      <c r="B543" s="22">
        <v>11</v>
      </c>
      <c r="C543" s="23" t="s">
        <v>38</v>
      </c>
      <c r="D543" s="23">
        <v>11233</v>
      </c>
      <c r="E543" s="24" t="s">
        <v>1411</v>
      </c>
      <c r="F543" s="25">
        <v>32.218681158080564</v>
      </c>
      <c r="G543" s="26">
        <v>2.2217127758740478</v>
      </c>
      <c r="H543" s="26">
        <v>1.9653771567158873</v>
      </c>
      <c r="I543" s="26">
        <f t="shared" si="173"/>
        <v>36.405771090670498</v>
      </c>
      <c r="J543" s="26">
        <v>60.240141457593666</v>
      </c>
      <c r="K543" s="26">
        <v>70.909584435173755</v>
      </c>
      <c r="L543" s="26">
        <f t="shared" si="174"/>
        <v>131.14972589276744</v>
      </c>
      <c r="M543" s="26">
        <v>54.350362648407348</v>
      </c>
      <c r="N543" s="26">
        <v>23.619193648338399</v>
      </c>
      <c r="O543" s="26">
        <v>4.1067922581231828</v>
      </c>
      <c r="P543" s="26">
        <v>0</v>
      </c>
      <c r="Q543" s="26">
        <f t="shared" si="170"/>
        <v>82.076348554868929</v>
      </c>
      <c r="R543" s="27">
        <v>4.0824570204740418</v>
      </c>
      <c r="S543" s="143">
        <f t="shared" si="175"/>
        <v>253.7143025587809</v>
      </c>
      <c r="T543" s="140" t="str">
        <f t="shared" si="176"/>
        <v>11233</v>
      </c>
      <c r="U543" s="5" t="str">
        <f t="shared" si="171"/>
        <v>埼玉県北本市</v>
      </c>
      <c r="V543" s="21">
        <f t="shared" si="177"/>
        <v>0.12698803667410943</v>
      </c>
      <c r="W543" s="21">
        <f t="shared" si="177"/>
        <v>8.7567502244352904E-3</v>
      </c>
      <c r="X543" s="21">
        <f t="shared" si="177"/>
        <v>7.7464184592452995E-3</v>
      </c>
      <c r="Y543" s="21">
        <f t="shared" si="178"/>
        <v>0.23743297421570131</v>
      </c>
      <c r="Z543" s="21">
        <f t="shared" si="178"/>
        <v>0.27948595613266747</v>
      </c>
      <c r="AA543" s="21">
        <f t="shared" si="179"/>
        <v>0.21421875747747951</v>
      </c>
      <c r="AB543" s="21">
        <f t="shared" si="179"/>
        <v>9.3093662478355044E-2</v>
      </c>
      <c r="AC543" s="21">
        <f t="shared" si="179"/>
        <v>1.6186680122898138E-2</v>
      </c>
      <c r="AD543" s="21">
        <f t="shared" si="179"/>
        <v>0</v>
      </c>
      <c r="AE543" s="21">
        <f t="shared" si="180"/>
        <v>1.6090764215108497E-2</v>
      </c>
      <c r="AF543" s="137">
        <f>VLOOKUP(T543,人口!$A$2:$E$1748,5,0)</f>
        <v>66171</v>
      </c>
      <c r="AG543" s="14">
        <f t="shared" si="181"/>
        <v>0</v>
      </c>
      <c r="AH543" s="14">
        <f t="shared" si="182"/>
        <v>0</v>
      </c>
      <c r="AI543" s="14">
        <f t="shared" si="183"/>
        <v>0</v>
      </c>
      <c r="AJ543" s="14">
        <f t="shared" si="184"/>
        <v>1</v>
      </c>
      <c r="AK543" s="14">
        <f t="shared" si="185"/>
        <v>0</v>
      </c>
      <c r="AL543" s="14">
        <f t="shared" si="186"/>
        <v>0</v>
      </c>
      <c r="AM543" s="14">
        <f t="shared" si="187"/>
        <v>0</v>
      </c>
      <c r="AN543" s="14">
        <f t="shared" si="188"/>
        <v>0</v>
      </c>
      <c r="AO543" s="5" t="str">
        <f t="shared" si="189"/>
        <v>3万～10万人未満の市町村平均</v>
      </c>
    </row>
    <row r="544" spans="1:41" s="5" customFormat="1" ht="18" customHeight="1" x14ac:dyDescent="0.3">
      <c r="A544" s="5" t="str">
        <f t="shared" si="172"/>
        <v>011234</v>
      </c>
      <c r="B544" s="22">
        <v>11</v>
      </c>
      <c r="C544" s="23" t="s">
        <v>38</v>
      </c>
      <c r="D544" s="23">
        <v>11234</v>
      </c>
      <c r="E544" s="24" t="s">
        <v>1438</v>
      </c>
      <c r="F544" s="25">
        <v>213.24464843544746</v>
      </c>
      <c r="G544" s="26">
        <v>6.5271085126103934</v>
      </c>
      <c r="H544" s="26">
        <v>0.71904042318873929</v>
      </c>
      <c r="I544" s="26">
        <f t="shared" si="173"/>
        <v>220.4907973712466</v>
      </c>
      <c r="J544" s="26">
        <v>93.445191238048039</v>
      </c>
      <c r="K544" s="26">
        <v>105.80291108526936</v>
      </c>
      <c r="L544" s="26">
        <f t="shared" si="174"/>
        <v>199.2481023233174</v>
      </c>
      <c r="M544" s="26">
        <v>62.574462095044559</v>
      </c>
      <c r="N544" s="26">
        <v>76.968066977484085</v>
      </c>
      <c r="O544" s="26">
        <v>5.7179561670995911</v>
      </c>
      <c r="P544" s="26">
        <v>0</v>
      </c>
      <c r="Q544" s="26">
        <f t="shared" si="170"/>
        <v>145.26048523962825</v>
      </c>
      <c r="R544" s="27">
        <v>11.951378031815299</v>
      </c>
      <c r="S544" s="143">
        <f t="shared" si="175"/>
        <v>576.95076296600757</v>
      </c>
      <c r="T544" s="140" t="str">
        <f t="shared" si="176"/>
        <v>11234</v>
      </c>
      <c r="U544" s="5" t="str">
        <f t="shared" si="171"/>
        <v>埼玉県八潮市</v>
      </c>
      <c r="V544" s="21">
        <f t="shared" si="177"/>
        <v>0.36960632019826495</v>
      </c>
      <c r="W544" s="21">
        <f t="shared" si="177"/>
        <v>1.1313111848670791E-2</v>
      </c>
      <c r="X544" s="21">
        <f t="shared" si="177"/>
        <v>1.246276925767933E-3</v>
      </c>
      <c r="Y544" s="21">
        <f t="shared" si="178"/>
        <v>0.16196389230453898</v>
      </c>
      <c r="Z544" s="21">
        <f t="shared" si="178"/>
        <v>0.18338291215935698</v>
      </c>
      <c r="AA544" s="21">
        <f t="shared" si="179"/>
        <v>0.10845719619705449</v>
      </c>
      <c r="AB544" s="21">
        <f t="shared" si="179"/>
        <v>0.13340491410706193</v>
      </c>
      <c r="AC544" s="21">
        <f t="shared" si="179"/>
        <v>9.9106484194674306E-3</v>
      </c>
      <c r="AD544" s="21">
        <f t="shared" si="179"/>
        <v>0</v>
      </c>
      <c r="AE544" s="21">
        <f t="shared" si="180"/>
        <v>2.0714727839816451E-2</v>
      </c>
      <c r="AF544" s="137">
        <f>VLOOKUP(T544,人口!$A$2:$E$1748,5,0)</f>
        <v>92131</v>
      </c>
      <c r="AG544" s="14">
        <f t="shared" si="181"/>
        <v>0</v>
      </c>
      <c r="AH544" s="14">
        <f t="shared" si="182"/>
        <v>0</v>
      </c>
      <c r="AI544" s="14">
        <f t="shared" si="183"/>
        <v>0</v>
      </c>
      <c r="AJ544" s="14">
        <f t="shared" si="184"/>
        <v>1</v>
      </c>
      <c r="AK544" s="14">
        <f t="shared" si="185"/>
        <v>0</v>
      </c>
      <c r="AL544" s="14">
        <f t="shared" si="186"/>
        <v>0</v>
      </c>
      <c r="AM544" s="14">
        <f t="shared" si="187"/>
        <v>0</v>
      </c>
      <c r="AN544" s="14">
        <f t="shared" si="188"/>
        <v>0</v>
      </c>
      <c r="AO544" s="5" t="str">
        <f t="shared" si="189"/>
        <v>3万～10万人未満の市町村平均</v>
      </c>
    </row>
    <row r="545" spans="1:41" s="5" customFormat="1" ht="18" customHeight="1" x14ac:dyDescent="0.3">
      <c r="A545" s="5" t="str">
        <f t="shared" si="172"/>
        <v>011235</v>
      </c>
      <c r="B545" s="22">
        <v>11</v>
      </c>
      <c r="C545" s="23" t="s">
        <v>38</v>
      </c>
      <c r="D545" s="23">
        <v>11235</v>
      </c>
      <c r="E545" s="24" t="s">
        <v>1467</v>
      </c>
      <c r="F545" s="25">
        <v>10.799829035485532</v>
      </c>
      <c r="G545" s="26">
        <v>3.048000846560821</v>
      </c>
      <c r="H545" s="26">
        <v>1.3422087899523132</v>
      </c>
      <c r="I545" s="26">
        <f t="shared" si="173"/>
        <v>15.190038671998666</v>
      </c>
      <c r="J545" s="26">
        <v>75.581053620101258</v>
      </c>
      <c r="K545" s="26">
        <v>126.24850388851576</v>
      </c>
      <c r="L545" s="26">
        <f t="shared" si="174"/>
        <v>201.82955750861703</v>
      </c>
      <c r="M545" s="26">
        <v>62.474187609823325</v>
      </c>
      <c r="N545" s="26">
        <v>31.942926590205463</v>
      </c>
      <c r="O545" s="26">
        <v>6.9275083020010237</v>
      </c>
      <c r="P545" s="26">
        <v>0</v>
      </c>
      <c r="Q545" s="26">
        <f t="shared" si="170"/>
        <v>101.34462250202982</v>
      </c>
      <c r="R545" s="27">
        <v>9.7205475592348698</v>
      </c>
      <c r="S545" s="143">
        <f t="shared" si="175"/>
        <v>328.0847662418804</v>
      </c>
      <c r="T545" s="140" t="str">
        <f t="shared" si="176"/>
        <v>11235</v>
      </c>
      <c r="U545" s="5" t="str">
        <f t="shared" si="171"/>
        <v>埼玉県富士見市</v>
      </c>
      <c r="V545" s="21">
        <f t="shared" si="177"/>
        <v>3.2917800967093243E-2</v>
      </c>
      <c r="W545" s="21">
        <f t="shared" si="177"/>
        <v>9.2902845855198386E-3</v>
      </c>
      <c r="X545" s="21">
        <f t="shared" si="177"/>
        <v>4.09104270620956E-3</v>
      </c>
      <c r="Y545" s="21">
        <f t="shared" si="178"/>
        <v>0.23037050603068582</v>
      </c>
      <c r="Z545" s="21">
        <f t="shared" si="178"/>
        <v>0.38480452882545324</v>
      </c>
      <c r="AA545" s="21">
        <f t="shared" si="179"/>
        <v>0.19042087301232466</v>
      </c>
      <c r="AB545" s="21">
        <f t="shared" si="179"/>
        <v>9.7361809742350397E-2</v>
      </c>
      <c r="AC545" s="21">
        <f t="shared" si="179"/>
        <v>2.1114995314636828E-2</v>
      </c>
      <c r="AD545" s="21">
        <f t="shared" si="179"/>
        <v>0</v>
      </c>
      <c r="AE545" s="21">
        <f t="shared" si="180"/>
        <v>2.9628158815726297E-2</v>
      </c>
      <c r="AF545" s="137">
        <f>VLOOKUP(T545,人口!$A$2:$E$1748,5,0)</f>
        <v>111620</v>
      </c>
      <c r="AG545" s="14">
        <f t="shared" si="181"/>
        <v>0</v>
      </c>
      <c r="AH545" s="14">
        <f t="shared" si="182"/>
        <v>0</v>
      </c>
      <c r="AI545" s="14">
        <f t="shared" si="183"/>
        <v>0</v>
      </c>
      <c r="AJ545" s="14">
        <f t="shared" si="184"/>
        <v>0</v>
      </c>
      <c r="AK545" s="14">
        <f t="shared" si="185"/>
        <v>1</v>
      </c>
      <c r="AL545" s="14">
        <f t="shared" si="186"/>
        <v>0</v>
      </c>
      <c r="AM545" s="14">
        <f t="shared" si="187"/>
        <v>0</v>
      </c>
      <c r="AN545" s="14">
        <f t="shared" si="188"/>
        <v>0</v>
      </c>
      <c r="AO545" s="5" t="str">
        <f t="shared" si="189"/>
        <v>10万～20万人未満の市町村平均</v>
      </c>
    </row>
    <row r="546" spans="1:41" s="5" customFormat="1" ht="18" customHeight="1" x14ac:dyDescent="0.3">
      <c r="A546" s="5" t="str">
        <f t="shared" si="172"/>
        <v>011237</v>
      </c>
      <c r="B546" s="22">
        <v>11</v>
      </c>
      <c r="C546" s="23" t="s">
        <v>38</v>
      </c>
      <c r="D546" s="23">
        <v>11237</v>
      </c>
      <c r="E546" s="24" t="s">
        <v>1491</v>
      </c>
      <c r="F546" s="25">
        <v>66.23454214826792</v>
      </c>
      <c r="G546" s="26">
        <v>8.3801115086585352</v>
      </c>
      <c r="H546" s="26">
        <v>1.246336733527148</v>
      </c>
      <c r="I546" s="26">
        <f t="shared" si="173"/>
        <v>75.860990390453594</v>
      </c>
      <c r="J546" s="26">
        <v>146.69793912673313</v>
      </c>
      <c r="K546" s="26">
        <v>157.32434974711552</v>
      </c>
      <c r="L546" s="26">
        <f t="shared" si="174"/>
        <v>304.02228887384865</v>
      </c>
      <c r="M546" s="26">
        <v>95.146161548496053</v>
      </c>
      <c r="N546" s="26">
        <v>88.159398088919218</v>
      </c>
      <c r="O546" s="26">
        <v>8.8458236048728178</v>
      </c>
      <c r="P546" s="26">
        <v>0</v>
      </c>
      <c r="Q546" s="26">
        <f t="shared" si="170"/>
        <v>192.15138324228809</v>
      </c>
      <c r="R546" s="27">
        <v>17.079796183395658</v>
      </c>
      <c r="S546" s="143">
        <f t="shared" si="175"/>
        <v>589.11445868998601</v>
      </c>
      <c r="T546" s="140" t="str">
        <f t="shared" si="176"/>
        <v>11237</v>
      </c>
      <c r="U546" s="5" t="str">
        <f t="shared" si="171"/>
        <v>埼玉県三郷市</v>
      </c>
      <c r="V546" s="21">
        <f t="shared" si="177"/>
        <v>0.1124306850243562</v>
      </c>
      <c r="W546" s="21">
        <f t="shared" si="177"/>
        <v>1.4224929273155834E-2</v>
      </c>
      <c r="X546" s="21">
        <f t="shared" si="177"/>
        <v>2.1156104983378397E-3</v>
      </c>
      <c r="Y546" s="21">
        <f t="shared" si="178"/>
        <v>0.24901432474250484</v>
      </c>
      <c r="Z546" s="21">
        <f t="shared" si="178"/>
        <v>0.26705226365850487</v>
      </c>
      <c r="AA546" s="21">
        <f t="shared" si="179"/>
        <v>0.16150708940342867</v>
      </c>
      <c r="AB546" s="21">
        <f t="shared" si="179"/>
        <v>0.1496473168982464</v>
      </c>
      <c r="AC546" s="21">
        <f t="shared" si="179"/>
        <v>1.5015458327984817E-2</v>
      </c>
      <c r="AD546" s="21">
        <f t="shared" si="179"/>
        <v>0</v>
      </c>
      <c r="AE546" s="21">
        <f t="shared" si="180"/>
        <v>2.8992322173480526E-2</v>
      </c>
      <c r="AF546" s="137">
        <f>VLOOKUP(T546,人口!$A$2:$E$1748,5,0)</f>
        <v>142529</v>
      </c>
      <c r="AG546" s="14">
        <f t="shared" si="181"/>
        <v>0</v>
      </c>
      <c r="AH546" s="14">
        <f t="shared" si="182"/>
        <v>0</v>
      </c>
      <c r="AI546" s="14">
        <f t="shared" si="183"/>
        <v>0</v>
      </c>
      <c r="AJ546" s="14">
        <f t="shared" si="184"/>
        <v>0</v>
      </c>
      <c r="AK546" s="14">
        <f t="shared" si="185"/>
        <v>1</v>
      </c>
      <c r="AL546" s="14">
        <f t="shared" si="186"/>
        <v>0</v>
      </c>
      <c r="AM546" s="14">
        <f t="shared" si="187"/>
        <v>0</v>
      </c>
      <c r="AN546" s="14">
        <f t="shared" si="188"/>
        <v>0</v>
      </c>
      <c r="AO546" s="5" t="str">
        <f t="shared" si="189"/>
        <v>10万～20万人未満の市町村平均</v>
      </c>
    </row>
    <row r="547" spans="1:41" s="5" customFormat="1" ht="18" customHeight="1" x14ac:dyDescent="0.3">
      <c r="A547" s="5" t="str">
        <f t="shared" si="172"/>
        <v>011238</v>
      </c>
      <c r="B547" s="22">
        <v>11</v>
      </c>
      <c r="C547" s="23" t="s">
        <v>38</v>
      </c>
      <c r="D547" s="23">
        <v>11238</v>
      </c>
      <c r="E547" s="24" t="s">
        <v>1514</v>
      </c>
      <c r="F547" s="25">
        <v>96.39427023412037</v>
      </c>
      <c r="G547" s="26">
        <v>2.5752960006301726</v>
      </c>
      <c r="H547" s="26">
        <v>5.9920035265728266</v>
      </c>
      <c r="I547" s="26">
        <f t="shared" si="173"/>
        <v>104.96156976132337</v>
      </c>
      <c r="J547" s="26">
        <v>50.916151534979562</v>
      </c>
      <c r="K547" s="26">
        <v>65.712086762889413</v>
      </c>
      <c r="L547" s="26">
        <f t="shared" si="174"/>
        <v>116.62823829786898</v>
      </c>
      <c r="M547" s="26">
        <v>48.707933281593164</v>
      </c>
      <c r="N547" s="26">
        <v>28.045687467134758</v>
      </c>
      <c r="O547" s="26">
        <v>3.8212389012202386</v>
      </c>
      <c r="P547" s="26">
        <v>0</v>
      </c>
      <c r="Q547" s="26">
        <f t="shared" si="170"/>
        <v>80.574859649948166</v>
      </c>
      <c r="R547" s="27">
        <v>8.2190372394464877</v>
      </c>
      <c r="S547" s="143">
        <f t="shared" si="175"/>
        <v>310.38370494858702</v>
      </c>
      <c r="T547" s="140" t="str">
        <f t="shared" si="176"/>
        <v>11238</v>
      </c>
      <c r="U547" s="5" t="str">
        <f t="shared" si="171"/>
        <v>埼玉県蓮田市</v>
      </c>
      <c r="V547" s="21">
        <f t="shared" si="177"/>
        <v>0.31056485471776757</v>
      </c>
      <c r="W547" s="21">
        <f t="shared" si="177"/>
        <v>8.2971366072737383E-3</v>
      </c>
      <c r="X547" s="21">
        <f t="shared" si="177"/>
        <v>1.9305148534022949E-2</v>
      </c>
      <c r="Y547" s="21">
        <f t="shared" si="178"/>
        <v>0.16404260508267818</v>
      </c>
      <c r="Z547" s="21">
        <f t="shared" si="178"/>
        <v>0.21171242470275359</v>
      </c>
      <c r="AA547" s="21">
        <f t="shared" si="179"/>
        <v>0.15692812639652365</v>
      </c>
      <c r="AB547" s="21">
        <f t="shared" si="179"/>
        <v>9.0358118097019102E-2</v>
      </c>
      <c r="AC547" s="21">
        <f t="shared" si="179"/>
        <v>1.2311338644060586E-2</v>
      </c>
      <c r="AD547" s="21">
        <f t="shared" si="179"/>
        <v>0</v>
      </c>
      <c r="AE547" s="21">
        <f t="shared" si="180"/>
        <v>2.6480247217900554E-2</v>
      </c>
      <c r="AF547" s="137">
        <f>VLOOKUP(T547,人口!$A$2:$E$1748,5,0)</f>
        <v>61570</v>
      </c>
      <c r="AG547" s="14">
        <f t="shared" si="181"/>
        <v>0</v>
      </c>
      <c r="AH547" s="14">
        <f t="shared" si="182"/>
        <v>0</v>
      </c>
      <c r="AI547" s="14">
        <f t="shared" si="183"/>
        <v>0</v>
      </c>
      <c r="AJ547" s="14">
        <f t="shared" si="184"/>
        <v>1</v>
      </c>
      <c r="AK547" s="14">
        <f t="shared" si="185"/>
        <v>0</v>
      </c>
      <c r="AL547" s="14">
        <f t="shared" si="186"/>
        <v>0</v>
      </c>
      <c r="AM547" s="14">
        <f t="shared" si="187"/>
        <v>0</v>
      </c>
      <c r="AN547" s="14">
        <f t="shared" si="188"/>
        <v>0</v>
      </c>
      <c r="AO547" s="5" t="str">
        <f t="shared" si="189"/>
        <v>3万～10万人未満の市町村平均</v>
      </c>
    </row>
    <row r="548" spans="1:41" s="5" customFormat="1" ht="18" customHeight="1" x14ac:dyDescent="0.3">
      <c r="A548" s="5" t="str">
        <f t="shared" si="172"/>
        <v>011239</v>
      </c>
      <c r="B548" s="22">
        <v>11</v>
      </c>
      <c r="C548" s="23" t="s">
        <v>38</v>
      </c>
      <c r="D548" s="23">
        <v>11239</v>
      </c>
      <c r="E548" s="24" t="s">
        <v>1537</v>
      </c>
      <c r="F548" s="25">
        <v>79.20994446023991</v>
      </c>
      <c r="G548" s="26">
        <v>2.9364425029211878</v>
      </c>
      <c r="H548" s="26">
        <v>0.57523233855099132</v>
      </c>
      <c r="I548" s="26">
        <f t="shared" si="173"/>
        <v>82.721619301712082</v>
      </c>
      <c r="J548" s="26">
        <v>87.723142978893748</v>
      </c>
      <c r="K548" s="26">
        <v>112.35374692887179</v>
      </c>
      <c r="L548" s="26">
        <f t="shared" si="174"/>
        <v>200.07688990776552</v>
      </c>
      <c r="M548" s="26">
        <v>82.831499768230515</v>
      </c>
      <c r="N548" s="26">
        <v>41.137524076857467</v>
      </c>
      <c r="O548" s="26">
        <v>6.2700094402253672</v>
      </c>
      <c r="P548" s="26">
        <v>0</v>
      </c>
      <c r="Q548" s="26">
        <f t="shared" si="170"/>
        <v>130.23903328531335</v>
      </c>
      <c r="R548" s="27">
        <v>9.3055704112799997</v>
      </c>
      <c r="S548" s="143">
        <f t="shared" si="175"/>
        <v>422.34311290607093</v>
      </c>
      <c r="T548" s="140" t="str">
        <f t="shared" si="176"/>
        <v>11239</v>
      </c>
      <c r="U548" s="5" t="str">
        <f t="shared" si="171"/>
        <v>埼玉県坂戸市</v>
      </c>
      <c r="V548" s="21">
        <f t="shared" si="177"/>
        <v>0.18754880105705948</v>
      </c>
      <c r="W548" s="21">
        <f t="shared" si="177"/>
        <v>6.9527415345216068E-3</v>
      </c>
      <c r="X548" s="21">
        <f t="shared" si="177"/>
        <v>1.3620024121925789E-3</v>
      </c>
      <c r="Y548" s="21">
        <f t="shared" si="178"/>
        <v>0.20770586828156321</v>
      </c>
      <c r="Z548" s="21">
        <f t="shared" si="178"/>
        <v>0.26602481133357381</v>
      </c>
      <c r="AA548" s="21">
        <f t="shared" si="179"/>
        <v>0.19612371372243079</v>
      </c>
      <c r="AB548" s="21">
        <f t="shared" si="179"/>
        <v>9.7403089620183889E-2</v>
      </c>
      <c r="AC548" s="21">
        <f t="shared" si="179"/>
        <v>1.4845771716466505E-2</v>
      </c>
      <c r="AD548" s="21">
        <f t="shared" si="179"/>
        <v>0</v>
      </c>
      <c r="AE548" s="21">
        <f t="shared" si="180"/>
        <v>2.2033200322008228E-2</v>
      </c>
      <c r="AF548" s="137">
        <f>VLOOKUP(T548,人口!$A$2:$E$1748,5,0)</f>
        <v>101026</v>
      </c>
      <c r="AG548" s="14">
        <f t="shared" si="181"/>
        <v>0</v>
      </c>
      <c r="AH548" s="14">
        <f t="shared" si="182"/>
        <v>0</v>
      </c>
      <c r="AI548" s="14">
        <f t="shared" si="183"/>
        <v>0</v>
      </c>
      <c r="AJ548" s="14">
        <f t="shared" si="184"/>
        <v>0</v>
      </c>
      <c r="AK548" s="14">
        <f t="shared" si="185"/>
        <v>1</v>
      </c>
      <c r="AL548" s="14">
        <f t="shared" si="186"/>
        <v>0</v>
      </c>
      <c r="AM548" s="14">
        <f t="shared" si="187"/>
        <v>0</v>
      </c>
      <c r="AN548" s="14">
        <f t="shared" si="188"/>
        <v>0</v>
      </c>
      <c r="AO548" s="5" t="str">
        <f t="shared" si="189"/>
        <v>10万～20万人未満の市町村平均</v>
      </c>
    </row>
    <row r="549" spans="1:41" s="5" customFormat="1" ht="18" customHeight="1" x14ac:dyDescent="0.3">
      <c r="A549" s="5" t="str">
        <f t="shared" si="172"/>
        <v>011240</v>
      </c>
      <c r="B549" s="22">
        <v>11</v>
      </c>
      <c r="C549" s="23" t="s">
        <v>38</v>
      </c>
      <c r="D549" s="23">
        <v>11240</v>
      </c>
      <c r="E549" s="24" t="s">
        <v>1561</v>
      </c>
      <c r="F549" s="25">
        <v>59.985038153289352</v>
      </c>
      <c r="G549" s="26">
        <v>2.1309534454553631</v>
      </c>
      <c r="H549" s="26">
        <v>2.0612492131410525</v>
      </c>
      <c r="I549" s="26">
        <f t="shared" si="173"/>
        <v>64.177240811885767</v>
      </c>
      <c r="J549" s="26">
        <v>50.0688554131087</v>
      </c>
      <c r="K549" s="26">
        <v>55.263733999379873</v>
      </c>
      <c r="L549" s="26">
        <f t="shared" si="174"/>
        <v>105.33258941248857</v>
      </c>
      <c r="M549" s="26">
        <v>45.60419921522147</v>
      </c>
      <c r="N549" s="26">
        <v>26.895761355512661</v>
      </c>
      <c r="O549" s="26">
        <v>3.1581543402223979</v>
      </c>
      <c r="P549" s="26">
        <v>0</v>
      </c>
      <c r="Q549" s="26">
        <f t="shared" si="170"/>
        <v>75.658114910956527</v>
      </c>
      <c r="R549" s="27">
        <v>0</v>
      </c>
      <c r="S549" s="143">
        <f t="shared" si="175"/>
        <v>245.16794513533088</v>
      </c>
      <c r="T549" s="140" t="str">
        <f t="shared" si="176"/>
        <v>11240</v>
      </c>
      <c r="U549" s="5" t="str">
        <f t="shared" si="171"/>
        <v>埼玉県幸手市</v>
      </c>
      <c r="V549" s="21">
        <f t="shared" si="177"/>
        <v>0.24466917206561428</v>
      </c>
      <c r="W549" s="21">
        <f t="shared" si="177"/>
        <v>8.6918110125656627E-3</v>
      </c>
      <c r="X549" s="21">
        <f t="shared" si="177"/>
        <v>8.4074988351485278E-3</v>
      </c>
      <c r="Y549" s="21">
        <f t="shared" si="178"/>
        <v>0.20422268247780542</v>
      </c>
      <c r="Z549" s="21">
        <f t="shared" si="178"/>
        <v>0.22541174364729738</v>
      </c>
      <c r="AA549" s="21">
        <f t="shared" si="179"/>
        <v>0.18601207914863541</v>
      </c>
      <c r="AB549" s="21">
        <f t="shared" si="179"/>
        <v>0.10970341714397615</v>
      </c>
      <c r="AC549" s="21">
        <f t="shared" si="179"/>
        <v>1.2881595668957132E-2</v>
      </c>
      <c r="AD549" s="21">
        <f t="shared" si="179"/>
        <v>0</v>
      </c>
      <c r="AE549" s="21">
        <f t="shared" si="180"/>
        <v>0</v>
      </c>
      <c r="AF549" s="137">
        <f>VLOOKUP(T549,人口!$A$2:$E$1748,5,0)</f>
        <v>50886</v>
      </c>
      <c r="AG549" s="14">
        <f t="shared" si="181"/>
        <v>0</v>
      </c>
      <c r="AH549" s="14">
        <f t="shared" si="182"/>
        <v>0</v>
      </c>
      <c r="AI549" s="14">
        <f t="shared" si="183"/>
        <v>0</v>
      </c>
      <c r="AJ549" s="14">
        <f t="shared" si="184"/>
        <v>1</v>
      </c>
      <c r="AK549" s="14">
        <f t="shared" si="185"/>
        <v>0</v>
      </c>
      <c r="AL549" s="14">
        <f t="shared" si="186"/>
        <v>0</v>
      </c>
      <c r="AM549" s="14">
        <f t="shared" si="187"/>
        <v>0</v>
      </c>
      <c r="AN549" s="14">
        <f t="shared" si="188"/>
        <v>0</v>
      </c>
      <c r="AO549" s="5" t="str">
        <f t="shared" si="189"/>
        <v>3万～10万人未満の市町村平均</v>
      </c>
    </row>
    <row r="550" spans="1:41" s="5" customFormat="1" ht="18" customHeight="1" x14ac:dyDescent="0.3">
      <c r="A550" s="5" t="str">
        <f t="shared" si="172"/>
        <v>011241</v>
      </c>
      <c r="B550" s="22">
        <v>11</v>
      </c>
      <c r="C550" s="23" t="s">
        <v>38</v>
      </c>
      <c r="D550" s="23">
        <v>11241</v>
      </c>
      <c r="E550" s="24" t="s">
        <v>1579</v>
      </c>
      <c r="F550" s="25">
        <v>28.954486366607206</v>
      </c>
      <c r="G550" s="26">
        <v>2.2330576921763834</v>
      </c>
      <c r="H550" s="26">
        <v>0.91078453603906961</v>
      </c>
      <c r="I550" s="26">
        <f t="shared" si="173"/>
        <v>32.098328594822661</v>
      </c>
      <c r="J550" s="26">
        <v>68.265192832141423</v>
      </c>
      <c r="K550" s="26">
        <v>76.20652093366607</v>
      </c>
      <c r="L550" s="26">
        <f t="shared" si="174"/>
        <v>144.47171376580749</v>
      </c>
      <c r="M550" s="26">
        <v>56.311285914956031</v>
      </c>
      <c r="N550" s="26">
        <v>26.664813851923288</v>
      </c>
      <c r="O550" s="26">
        <v>4.3403986122598246</v>
      </c>
      <c r="P550" s="26">
        <v>0</v>
      </c>
      <c r="Q550" s="26">
        <f t="shared" si="170"/>
        <v>87.316498379139134</v>
      </c>
      <c r="R550" s="27">
        <v>6.9414961971201272</v>
      </c>
      <c r="S550" s="143">
        <f t="shared" si="175"/>
        <v>270.82803693688942</v>
      </c>
      <c r="T550" s="140" t="str">
        <f t="shared" si="176"/>
        <v>11241</v>
      </c>
      <c r="U550" s="5" t="str">
        <f t="shared" si="171"/>
        <v>埼玉県鶴ヶ島市</v>
      </c>
      <c r="V550" s="21">
        <f t="shared" si="177"/>
        <v>0.10691096348106094</v>
      </c>
      <c r="W550" s="21">
        <f t="shared" si="177"/>
        <v>8.2452973386088115E-3</v>
      </c>
      <c r="X550" s="21">
        <f t="shared" si="177"/>
        <v>3.3629625142957711E-3</v>
      </c>
      <c r="Y550" s="21">
        <f t="shared" si="178"/>
        <v>0.25206102589758511</v>
      </c>
      <c r="Z550" s="21">
        <f t="shared" si="178"/>
        <v>0.28138342616065387</v>
      </c>
      <c r="AA550" s="21">
        <f t="shared" si="179"/>
        <v>0.20792266026754885</v>
      </c>
      <c r="AB550" s="21">
        <f t="shared" si="179"/>
        <v>9.8456622709771152E-2</v>
      </c>
      <c r="AC550" s="21">
        <f t="shared" si="179"/>
        <v>1.6026400594821945E-2</v>
      </c>
      <c r="AD550" s="21">
        <f t="shared" si="179"/>
        <v>0</v>
      </c>
      <c r="AE550" s="21">
        <f t="shared" si="180"/>
        <v>2.5630641035653528E-2</v>
      </c>
      <c r="AF550" s="137">
        <f>VLOOKUP(T550,人口!$A$2:$E$1748,5,0)</f>
        <v>69935</v>
      </c>
      <c r="AG550" s="14">
        <f t="shared" si="181"/>
        <v>0</v>
      </c>
      <c r="AH550" s="14">
        <f t="shared" si="182"/>
        <v>0</v>
      </c>
      <c r="AI550" s="14">
        <f t="shared" si="183"/>
        <v>0</v>
      </c>
      <c r="AJ550" s="14">
        <f t="shared" si="184"/>
        <v>1</v>
      </c>
      <c r="AK550" s="14">
        <f t="shared" si="185"/>
        <v>0</v>
      </c>
      <c r="AL550" s="14">
        <f t="shared" si="186"/>
        <v>0</v>
      </c>
      <c r="AM550" s="14">
        <f t="shared" si="187"/>
        <v>0</v>
      </c>
      <c r="AN550" s="14">
        <f t="shared" si="188"/>
        <v>0</v>
      </c>
      <c r="AO550" s="5" t="str">
        <f t="shared" si="189"/>
        <v>3万～10万人未満の市町村平均</v>
      </c>
    </row>
    <row r="551" spans="1:41" s="5" customFormat="1" ht="18" customHeight="1" x14ac:dyDescent="0.3">
      <c r="A551" s="5" t="str">
        <f t="shared" si="172"/>
        <v>011242</v>
      </c>
      <c r="B551" s="22">
        <v>11</v>
      </c>
      <c r="C551" s="23" t="s">
        <v>38</v>
      </c>
      <c r="D551" s="23">
        <v>11242</v>
      </c>
      <c r="E551" s="24" t="s">
        <v>1597</v>
      </c>
      <c r="F551" s="25">
        <v>113.85550729624809</v>
      </c>
      <c r="G551" s="26">
        <v>2.331380300129958</v>
      </c>
      <c r="H551" s="26">
        <v>4.3621785673450173</v>
      </c>
      <c r="I551" s="26">
        <f t="shared" si="173"/>
        <v>120.54906616372307</v>
      </c>
      <c r="J551" s="26">
        <v>59.306995948925312</v>
      </c>
      <c r="K551" s="26">
        <v>58.637378078776763</v>
      </c>
      <c r="L551" s="26">
        <f t="shared" si="174"/>
        <v>117.94437402770208</v>
      </c>
      <c r="M551" s="26">
        <v>54.74986893079673</v>
      </c>
      <c r="N551" s="26">
        <v>36.864995260454023</v>
      </c>
      <c r="O551" s="26">
        <v>3.4566789319857465</v>
      </c>
      <c r="P551" s="26">
        <v>0</v>
      </c>
      <c r="Q551" s="26">
        <f t="shared" si="170"/>
        <v>95.071543123236495</v>
      </c>
      <c r="R551" s="27">
        <v>0</v>
      </c>
      <c r="S551" s="143">
        <f t="shared" si="175"/>
        <v>333.56498331466162</v>
      </c>
      <c r="T551" s="140" t="str">
        <f t="shared" si="176"/>
        <v>11242</v>
      </c>
      <c r="U551" s="5" t="str">
        <f t="shared" si="171"/>
        <v>埼玉県日高市</v>
      </c>
      <c r="V551" s="21">
        <f t="shared" si="177"/>
        <v>0.34132931510033493</v>
      </c>
      <c r="W551" s="21">
        <f t="shared" si="177"/>
        <v>6.989283698075402E-3</v>
      </c>
      <c r="X551" s="21">
        <f t="shared" si="177"/>
        <v>1.3077447530606192E-2</v>
      </c>
      <c r="Y551" s="21">
        <f t="shared" si="178"/>
        <v>0.1777974275344702</v>
      </c>
      <c r="Z551" s="21">
        <f t="shared" si="178"/>
        <v>0.17578996900721564</v>
      </c>
      <c r="AA551" s="21">
        <f t="shared" si="179"/>
        <v>0.16413554080750009</v>
      </c>
      <c r="AB551" s="21">
        <f t="shared" si="179"/>
        <v>0.11051818117754343</v>
      </c>
      <c r="AC551" s="21">
        <f t="shared" si="179"/>
        <v>1.0362835144254215E-2</v>
      </c>
      <c r="AD551" s="21">
        <f t="shared" si="179"/>
        <v>0</v>
      </c>
      <c r="AE551" s="21">
        <f t="shared" si="180"/>
        <v>0</v>
      </c>
      <c r="AF551" s="137">
        <f>VLOOKUP(T551,人口!$A$2:$E$1748,5,0)</f>
        <v>55696</v>
      </c>
      <c r="AG551" s="14">
        <f t="shared" si="181"/>
        <v>0</v>
      </c>
      <c r="AH551" s="14">
        <f t="shared" si="182"/>
        <v>0</v>
      </c>
      <c r="AI551" s="14">
        <f t="shared" si="183"/>
        <v>0</v>
      </c>
      <c r="AJ551" s="14">
        <f t="shared" si="184"/>
        <v>1</v>
      </c>
      <c r="AK551" s="14">
        <f t="shared" si="185"/>
        <v>0</v>
      </c>
      <c r="AL551" s="14">
        <f t="shared" si="186"/>
        <v>0</v>
      </c>
      <c r="AM551" s="14">
        <f t="shared" si="187"/>
        <v>0</v>
      </c>
      <c r="AN551" s="14">
        <f t="shared" si="188"/>
        <v>0</v>
      </c>
      <c r="AO551" s="5" t="str">
        <f t="shared" si="189"/>
        <v>3万～10万人未満の市町村平均</v>
      </c>
    </row>
    <row r="552" spans="1:41" s="5" customFormat="1" ht="18" customHeight="1" x14ac:dyDescent="0.3">
      <c r="A552" s="5" t="str">
        <f t="shared" si="172"/>
        <v>011243</v>
      </c>
      <c r="B552" s="22">
        <v>11</v>
      </c>
      <c r="C552" s="23" t="s">
        <v>38</v>
      </c>
      <c r="D552" s="23">
        <v>11243</v>
      </c>
      <c r="E552" s="24" t="s">
        <v>1612</v>
      </c>
      <c r="F552" s="25">
        <v>53.398096931545489</v>
      </c>
      <c r="G552" s="26">
        <v>2.4883183089789331</v>
      </c>
      <c r="H552" s="26">
        <v>2.5406094952668785</v>
      </c>
      <c r="I552" s="26">
        <f t="shared" si="173"/>
        <v>58.427024735791299</v>
      </c>
      <c r="J552" s="26">
        <v>60.512619946124822</v>
      </c>
      <c r="K552" s="26">
        <v>74.057672152684304</v>
      </c>
      <c r="L552" s="26">
        <f t="shared" si="174"/>
        <v>134.57029209880912</v>
      </c>
      <c r="M552" s="26">
        <v>52.403764308318848</v>
      </c>
      <c r="N552" s="26">
        <v>38.799180603015046</v>
      </c>
      <c r="O552" s="26">
        <v>4.5337258686720547</v>
      </c>
      <c r="P552" s="26">
        <v>0</v>
      </c>
      <c r="Q552" s="26">
        <f t="shared" si="170"/>
        <v>95.736670780005952</v>
      </c>
      <c r="R552" s="27">
        <v>9.626284346005832</v>
      </c>
      <c r="S552" s="143">
        <f t="shared" si="175"/>
        <v>298.36027196061218</v>
      </c>
      <c r="T552" s="140" t="str">
        <f t="shared" si="176"/>
        <v>11243</v>
      </c>
      <c r="U552" s="5" t="str">
        <f t="shared" si="171"/>
        <v>埼玉県吉川市</v>
      </c>
      <c r="V552" s="21">
        <f t="shared" si="177"/>
        <v>0.17897187377076396</v>
      </c>
      <c r="W552" s="21">
        <f t="shared" si="177"/>
        <v>8.339978686262314E-3</v>
      </c>
      <c r="X552" s="21">
        <f t="shared" si="177"/>
        <v>8.5152405800269382E-3</v>
      </c>
      <c r="Y552" s="21">
        <f t="shared" si="178"/>
        <v>0.20281728377735678</v>
      </c>
      <c r="Z552" s="21">
        <f t="shared" si="178"/>
        <v>0.24821559407366733</v>
      </c>
      <c r="AA552" s="21">
        <f t="shared" si="179"/>
        <v>0.17563921618638589</v>
      </c>
      <c r="AB552" s="21">
        <f t="shared" si="179"/>
        <v>0.13004137698378654</v>
      </c>
      <c r="AC552" s="21">
        <f t="shared" si="179"/>
        <v>1.5195474380284018E-2</v>
      </c>
      <c r="AD552" s="21">
        <f t="shared" si="179"/>
        <v>0</v>
      </c>
      <c r="AE552" s="21">
        <f t="shared" si="180"/>
        <v>3.2263961561466332E-2</v>
      </c>
      <c r="AF552" s="137">
        <f>VLOOKUP(T552,人口!$A$2:$E$1748,5,0)</f>
        <v>73050</v>
      </c>
      <c r="AG552" s="14">
        <f t="shared" si="181"/>
        <v>0</v>
      </c>
      <c r="AH552" s="14">
        <f t="shared" si="182"/>
        <v>0</v>
      </c>
      <c r="AI552" s="14">
        <f t="shared" si="183"/>
        <v>0</v>
      </c>
      <c r="AJ552" s="14">
        <f t="shared" si="184"/>
        <v>1</v>
      </c>
      <c r="AK552" s="14">
        <f t="shared" si="185"/>
        <v>0</v>
      </c>
      <c r="AL552" s="14">
        <f t="shared" si="186"/>
        <v>0</v>
      </c>
      <c r="AM552" s="14">
        <f t="shared" si="187"/>
        <v>0</v>
      </c>
      <c r="AN552" s="14">
        <f t="shared" si="188"/>
        <v>0</v>
      </c>
      <c r="AO552" s="5" t="str">
        <f t="shared" si="189"/>
        <v>3万～10万人未満の市町村平均</v>
      </c>
    </row>
    <row r="553" spans="1:41" s="5" customFormat="1" ht="18" customHeight="1" x14ac:dyDescent="0.3">
      <c r="A553" s="5" t="str">
        <f t="shared" si="172"/>
        <v>011245</v>
      </c>
      <c r="B553" s="22">
        <v>11</v>
      </c>
      <c r="C553" s="23" t="s">
        <v>38</v>
      </c>
      <c r="D553" s="23">
        <v>11245</v>
      </c>
      <c r="E553" s="24" t="s">
        <v>1629</v>
      </c>
      <c r="F553" s="25">
        <v>60.743557805101617</v>
      </c>
      <c r="G553" s="26">
        <v>4.2335446001548869</v>
      </c>
      <c r="H553" s="26">
        <v>2.3968014106291307</v>
      </c>
      <c r="I553" s="26">
        <f t="shared" si="173"/>
        <v>67.373903815885626</v>
      </c>
      <c r="J553" s="26">
        <v>94.523907446068648</v>
      </c>
      <c r="K553" s="26">
        <v>126.99793309091233</v>
      </c>
      <c r="L553" s="26">
        <f t="shared" si="174"/>
        <v>221.52184053698096</v>
      </c>
      <c r="M553" s="26">
        <v>66.171610295044587</v>
      </c>
      <c r="N553" s="26">
        <v>28.483525442689619</v>
      </c>
      <c r="O553" s="26">
        <v>7.0942103921208481</v>
      </c>
      <c r="P553" s="26">
        <v>0</v>
      </c>
      <c r="Q553" s="26">
        <f t="shared" si="170"/>
        <v>101.74934612985506</v>
      </c>
      <c r="R553" s="27">
        <v>18.244805035000002</v>
      </c>
      <c r="S553" s="143">
        <f t="shared" si="175"/>
        <v>408.88989551772164</v>
      </c>
      <c r="T553" s="140" t="str">
        <f t="shared" si="176"/>
        <v>11245</v>
      </c>
      <c r="U553" s="5" t="str">
        <f t="shared" si="171"/>
        <v>埼玉県ふじみ野市</v>
      </c>
      <c r="V553" s="21">
        <f t="shared" si="177"/>
        <v>0.14855724846951845</v>
      </c>
      <c r="W553" s="21">
        <f t="shared" si="177"/>
        <v>1.0353752065197222E-2</v>
      </c>
      <c r="X553" s="21">
        <f t="shared" si="177"/>
        <v>5.8617281495655137E-3</v>
      </c>
      <c r="Y553" s="21">
        <f t="shared" si="178"/>
        <v>0.23117203061813471</v>
      </c>
      <c r="Z553" s="21">
        <f t="shared" si="178"/>
        <v>0.31059200651097557</v>
      </c>
      <c r="AA553" s="21">
        <f t="shared" si="179"/>
        <v>0.1618323441601815</v>
      </c>
      <c r="AB553" s="21">
        <f t="shared" si="179"/>
        <v>6.9660624424638343E-2</v>
      </c>
      <c r="AC553" s="21">
        <f t="shared" si="179"/>
        <v>1.7349928354522957E-2</v>
      </c>
      <c r="AD553" s="21">
        <f t="shared" si="179"/>
        <v>0</v>
      </c>
      <c r="AE553" s="21">
        <f t="shared" si="180"/>
        <v>4.4620337247265766E-2</v>
      </c>
      <c r="AF553" s="137">
        <f>VLOOKUP(T553,人口!$A$2:$E$1748,5,0)</f>
        <v>114306</v>
      </c>
      <c r="AG553" s="14">
        <f t="shared" si="181"/>
        <v>0</v>
      </c>
      <c r="AH553" s="14">
        <f t="shared" si="182"/>
        <v>0</v>
      </c>
      <c r="AI553" s="14">
        <f t="shared" si="183"/>
        <v>0</v>
      </c>
      <c r="AJ553" s="14">
        <f t="shared" si="184"/>
        <v>0</v>
      </c>
      <c r="AK553" s="14">
        <f t="shared" si="185"/>
        <v>1</v>
      </c>
      <c r="AL553" s="14">
        <f t="shared" si="186"/>
        <v>0</v>
      </c>
      <c r="AM553" s="14">
        <f t="shared" si="187"/>
        <v>0</v>
      </c>
      <c r="AN553" s="14">
        <f t="shared" si="188"/>
        <v>0</v>
      </c>
      <c r="AO553" s="5" t="str">
        <f t="shared" si="189"/>
        <v>10万～20万人未満の市町村平均</v>
      </c>
    </row>
    <row r="554" spans="1:41" s="5" customFormat="1" ht="18" customHeight="1" x14ac:dyDescent="0.3">
      <c r="A554" s="5" t="str">
        <f t="shared" si="172"/>
        <v>011246</v>
      </c>
      <c r="B554" s="22">
        <v>11</v>
      </c>
      <c r="C554" s="23" t="s">
        <v>38</v>
      </c>
      <c r="D554" s="23">
        <v>11246</v>
      </c>
      <c r="E554" s="24" t="s">
        <v>1646</v>
      </c>
      <c r="F554" s="25">
        <v>31.92333957190684</v>
      </c>
      <c r="G554" s="26">
        <v>1.4975289519082942</v>
      </c>
      <c r="H554" s="26">
        <v>0.14380808463774783</v>
      </c>
      <c r="I554" s="26">
        <f t="shared" si="173"/>
        <v>33.564676608452885</v>
      </c>
      <c r="J554" s="26">
        <v>43.111322500477527</v>
      </c>
      <c r="K554" s="26">
        <v>52.477021528332415</v>
      </c>
      <c r="L554" s="26">
        <f t="shared" si="174"/>
        <v>95.588344028809942</v>
      </c>
      <c r="M554" s="26">
        <v>41.379937567964809</v>
      </c>
      <c r="N554" s="26">
        <v>22.041052373811002</v>
      </c>
      <c r="O554" s="26">
        <v>3.2523664671032222</v>
      </c>
      <c r="P554" s="26">
        <v>0</v>
      </c>
      <c r="Q554" s="26">
        <f t="shared" si="170"/>
        <v>66.673356408879044</v>
      </c>
      <c r="R554" s="27">
        <v>7.2066684624534982</v>
      </c>
      <c r="S554" s="143">
        <f t="shared" si="175"/>
        <v>203.03304550859539</v>
      </c>
      <c r="T554" s="140" t="str">
        <f t="shared" si="176"/>
        <v>11246</v>
      </c>
      <c r="U554" s="5" t="str">
        <f t="shared" si="171"/>
        <v>埼玉県白岡市</v>
      </c>
      <c r="V554" s="21">
        <f t="shared" si="177"/>
        <v>0.15723223523510299</v>
      </c>
      <c r="W554" s="21">
        <f t="shared" si="177"/>
        <v>7.3757892374465535E-3</v>
      </c>
      <c r="X554" s="21">
        <f t="shared" si="177"/>
        <v>7.0829890906433618E-4</v>
      </c>
      <c r="Y554" s="21">
        <f t="shared" si="178"/>
        <v>0.21233648144559017</v>
      </c>
      <c r="Z554" s="21">
        <f t="shared" si="178"/>
        <v>0.2584654207243855</v>
      </c>
      <c r="AA554" s="21">
        <f t="shared" si="179"/>
        <v>0.20380887980234227</v>
      </c>
      <c r="AB554" s="21">
        <f t="shared" si="179"/>
        <v>0.10855894082955031</v>
      </c>
      <c r="AC554" s="21">
        <f t="shared" si="179"/>
        <v>1.6018902041074558E-2</v>
      </c>
      <c r="AD554" s="21">
        <f t="shared" si="179"/>
        <v>0</v>
      </c>
      <c r="AE554" s="21">
        <f t="shared" si="180"/>
        <v>3.5495051775443147E-2</v>
      </c>
      <c r="AF554" s="137">
        <f>VLOOKUP(T554,人口!$A$2:$E$1748,5,0)</f>
        <v>52404</v>
      </c>
      <c r="AG554" s="14">
        <f t="shared" si="181"/>
        <v>0</v>
      </c>
      <c r="AH554" s="14">
        <f t="shared" si="182"/>
        <v>0</v>
      </c>
      <c r="AI554" s="14">
        <f t="shared" si="183"/>
        <v>0</v>
      </c>
      <c r="AJ554" s="14">
        <f t="shared" si="184"/>
        <v>1</v>
      </c>
      <c r="AK554" s="14">
        <f t="shared" si="185"/>
        <v>0</v>
      </c>
      <c r="AL554" s="14">
        <f t="shared" si="186"/>
        <v>0</v>
      </c>
      <c r="AM554" s="14">
        <f t="shared" si="187"/>
        <v>0</v>
      </c>
      <c r="AN554" s="14">
        <f t="shared" si="188"/>
        <v>0</v>
      </c>
      <c r="AO554" s="5" t="str">
        <f t="shared" si="189"/>
        <v>3万～10万人未満の市町村平均</v>
      </c>
    </row>
    <row r="555" spans="1:41" s="5" customFormat="1" ht="18" customHeight="1" x14ac:dyDescent="0.3">
      <c r="A555" s="5" t="str">
        <f t="shared" si="172"/>
        <v>011301</v>
      </c>
      <c r="B555" s="22">
        <v>11</v>
      </c>
      <c r="C555" s="23" t="s">
        <v>38</v>
      </c>
      <c r="D555" s="23">
        <v>11301</v>
      </c>
      <c r="E555" s="24" t="s">
        <v>1663</v>
      </c>
      <c r="F555" s="25">
        <v>49.190428410151085</v>
      </c>
      <c r="G555" s="26">
        <v>2.3049088287578416</v>
      </c>
      <c r="H555" s="26">
        <v>0.14380808463774783</v>
      </c>
      <c r="I555" s="26">
        <f t="shared" si="173"/>
        <v>51.639145323546671</v>
      </c>
      <c r="J555" s="26">
        <v>44.962683189675523</v>
      </c>
      <c r="K555" s="26">
        <v>45.101571028371282</v>
      </c>
      <c r="L555" s="26">
        <f t="shared" si="174"/>
        <v>90.064254218046813</v>
      </c>
      <c r="M555" s="26">
        <v>37.528124008672755</v>
      </c>
      <c r="N555" s="26">
        <v>23.89344380885078</v>
      </c>
      <c r="O555" s="26">
        <v>2.7822988458941578</v>
      </c>
      <c r="P555" s="26">
        <v>0</v>
      </c>
      <c r="Q555" s="26">
        <f t="shared" si="170"/>
        <v>64.203866663417699</v>
      </c>
      <c r="R555" s="27">
        <v>2.8152368842336002</v>
      </c>
      <c r="S555" s="143">
        <f t="shared" si="175"/>
        <v>208.72250308924478</v>
      </c>
      <c r="T555" s="140" t="str">
        <f t="shared" si="176"/>
        <v>11301</v>
      </c>
      <c r="U555" s="5" t="str">
        <f t="shared" si="171"/>
        <v>埼玉県伊奈町</v>
      </c>
      <c r="V555" s="21">
        <f t="shared" si="177"/>
        <v>0.23567381418916017</v>
      </c>
      <c r="W555" s="21">
        <f t="shared" si="177"/>
        <v>1.104293401355156E-2</v>
      </c>
      <c r="X555" s="21">
        <f t="shared" si="177"/>
        <v>6.889917594379314E-4</v>
      </c>
      <c r="Y555" s="21">
        <f t="shared" si="178"/>
        <v>0.2154184744059463</v>
      </c>
      <c r="Z555" s="21">
        <f t="shared" si="178"/>
        <v>0.21608389301984809</v>
      </c>
      <c r="AA555" s="21">
        <f t="shared" si="179"/>
        <v>0.17979912780476104</v>
      </c>
      <c r="AB555" s="21">
        <f t="shared" si="179"/>
        <v>0.11447468986434352</v>
      </c>
      <c r="AC555" s="21">
        <f t="shared" si="179"/>
        <v>1.3330133573113164E-2</v>
      </c>
      <c r="AD555" s="21">
        <f t="shared" si="179"/>
        <v>0</v>
      </c>
      <c r="AE555" s="21">
        <f t="shared" si="180"/>
        <v>1.3487941369838172E-2</v>
      </c>
      <c r="AF555" s="137">
        <f>VLOOKUP(T555,人口!$A$2:$E$1748,5,0)</f>
        <v>44830</v>
      </c>
      <c r="AG555" s="14">
        <f t="shared" si="181"/>
        <v>0</v>
      </c>
      <c r="AH555" s="14">
        <f t="shared" si="182"/>
        <v>0</v>
      </c>
      <c r="AI555" s="14">
        <f t="shared" si="183"/>
        <v>0</v>
      </c>
      <c r="AJ555" s="14">
        <f t="shared" si="184"/>
        <v>1</v>
      </c>
      <c r="AK555" s="14">
        <f t="shared" si="185"/>
        <v>0</v>
      </c>
      <c r="AL555" s="14">
        <f t="shared" si="186"/>
        <v>0</v>
      </c>
      <c r="AM555" s="14">
        <f t="shared" si="187"/>
        <v>0</v>
      </c>
      <c r="AN555" s="14">
        <f t="shared" si="188"/>
        <v>0</v>
      </c>
      <c r="AO555" s="5" t="str">
        <f t="shared" si="189"/>
        <v>3万～10万人未満の市町村平均</v>
      </c>
    </row>
    <row r="556" spans="1:41" s="5" customFormat="1" ht="18" customHeight="1" x14ac:dyDescent="0.3">
      <c r="A556" s="5" t="str">
        <f t="shared" si="172"/>
        <v>011324</v>
      </c>
      <c r="B556" s="22">
        <v>11</v>
      </c>
      <c r="C556" s="23" t="s">
        <v>38</v>
      </c>
      <c r="D556" s="23">
        <v>11324</v>
      </c>
      <c r="E556" s="24" t="s">
        <v>1677</v>
      </c>
      <c r="F556" s="25">
        <v>123.84234491049425</v>
      </c>
      <c r="G556" s="26">
        <v>2.1044819740832468</v>
      </c>
      <c r="H556" s="26">
        <v>3.4513940313059486</v>
      </c>
      <c r="I556" s="26">
        <f t="shared" si="173"/>
        <v>129.39822091588343</v>
      </c>
      <c r="J556" s="26">
        <v>65.66731573600876</v>
      </c>
      <c r="K556" s="26">
        <v>40.112652357401196</v>
      </c>
      <c r="L556" s="26">
        <f t="shared" si="174"/>
        <v>105.77996809340996</v>
      </c>
      <c r="M556" s="26">
        <v>30.16033683265502</v>
      </c>
      <c r="N556" s="26">
        <v>39.001259668655749</v>
      </c>
      <c r="O556" s="26">
        <v>2.3702604332711084</v>
      </c>
      <c r="P556" s="26">
        <v>0</v>
      </c>
      <c r="Q556" s="26">
        <f t="shared" si="170"/>
        <v>71.531856934581882</v>
      </c>
      <c r="R556" s="27">
        <v>0</v>
      </c>
      <c r="S556" s="143">
        <f t="shared" si="175"/>
        <v>306.71004594387529</v>
      </c>
      <c r="T556" s="140" t="str">
        <f t="shared" si="176"/>
        <v>11324</v>
      </c>
      <c r="U556" s="5" t="str">
        <f t="shared" si="171"/>
        <v>埼玉県三芳町</v>
      </c>
      <c r="V556" s="21">
        <f t="shared" si="177"/>
        <v>0.40377661751958427</v>
      </c>
      <c r="W556" s="21">
        <f t="shared" si="177"/>
        <v>6.8614706362384523E-3</v>
      </c>
      <c r="X556" s="21">
        <f t="shared" si="177"/>
        <v>1.125295397705205E-2</v>
      </c>
      <c r="Y556" s="21">
        <f t="shared" si="178"/>
        <v>0.2141022656558996</v>
      </c>
      <c r="Z556" s="21">
        <f t="shared" si="178"/>
        <v>0.13078362736361557</v>
      </c>
      <c r="AA556" s="21">
        <f t="shared" si="179"/>
        <v>9.8335014556954037E-2</v>
      </c>
      <c r="AB556" s="21">
        <f t="shared" si="179"/>
        <v>0.1271600333423463</v>
      </c>
      <c r="AC556" s="21">
        <f t="shared" si="179"/>
        <v>7.7280169483096781E-3</v>
      </c>
      <c r="AD556" s="21">
        <f t="shared" si="179"/>
        <v>0</v>
      </c>
      <c r="AE556" s="21">
        <f t="shared" si="180"/>
        <v>0</v>
      </c>
      <c r="AF556" s="137">
        <f>VLOOKUP(T556,人口!$A$2:$E$1748,5,0)</f>
        <v>38191</v>
      </c>
      <c r="AG556" s="14">
        <f t="shared" si="181"/>
        <v>0</v>
      </c>
      <c r="AH556" s="14">
        <f t="shared" si="182"/>
        <v>0</v>
      </c>
      <c r="AI556" s="14">
        <f t="shared" si="183"/>
        <v>0</v>
      </c>
      <c r="AJ556" s="14">
        <f t="shared" si="184"/>
        <v>1</v>
      </c>
      <c r="AK556" s="14">
        <f t="shared" si="185"/>
        <v>0</v>
      </c>
      <c r="AL556" s="14">
        <f t="shared" si="186"/>
        <v>0</v>
      </c>
      <c r="AM556" s="14">
        <f t="shared" si="187"/>
        <v>0</v>
      </c>
      <c r="AN556" s="14">
        <f t="shared" si="188"/>
        <v>0</v>
      </c>
      <c r="AO556" s="5" t="str">
        <f t="shared" si="189"/>
        <v>3万～10万人未満の市町村平均</v>
      </c>
    </row>
    <row r="557" spans="1:41" s="5" customFormat="1" ht="18" customHeight="1" x14ac:dyDescent="0.3">
      <c r="A557" s="5" t="str">
        <f t="shared" si="172"/>
        <v>011326</v>
      </c>
      <c r="B557" s="22">
        <v>11</v>
      </c>
      <c r="C557" s="23" t="s">
        <v>38</v>
      </c>
      <c r="D557" s="23">
        <v>11326</v>
      </c>
      <c r="E557" s="24" t="s">
        <v>1691</v>
      </c>
      <c r="F557" s="25">
        <v>21.137209866133603</v>
      </c>
      <c r="G557" s="26">
        <v>1.0588588548846525</v>
      </c>
      <c r="H557" s="26">
        <v>3.019969777392705</v>
      </c>
      <c r="I557" s="26">
        <f t="shared" si="173"/>
        <v>25.21603849841096</v>
      </c>
      <c r="J557" s="26">
        <v>40.946424920366965</v>
      </c>
      <c r="K557" s="26">
        <v>38.434318997988797</v>
      </c>
      <c r="L557" s="26">
        <f t="shared" si="174"/>
        <v>79.380743918355762</v>
      </c>
      <c r="M557" s="26">
        <v>30.777900328938205</v>
      </c>
      <c r="N557" s="26">
        <v>17.667484024587207</v>
      </c>
      <c r="O557" s="26">
        <v>2.0822866067052175</v>
      </c>
      <c r="P557" s="26">
        <v>0</v>
      </c>
      <c r="Q557" s="26">
        <f t="shared" si="170"/>
        <v>50.52767096023063</v>
      </c>
      <c r="R557" s="27">
        <v>3.794406742738945</v>
      </c>
      <c r="S557" s="143">
        <f t="shared" si="175"/>
        <v>158.91886011973631</v>
      </c>
      <c r="T557" s="140" t="str">
        <f t="shared" si="176"/>
        <v>11326</v>
      </c>
      <c r="U557" s="5" t="str">
        <f t="shared" si="171"/>
        <v>埼玉県毛呂山町</v>
      </c>
      <c r="V557" s="21">
        <f t="shared" si="177"/>
        <v>0.13300630177065151</v>
      </c>
      <c r="W557" s="21">
        <f t="shared" si="177"/>
        <v>6.6628898174002924E-3</v>
      </c>
      <c r="X557" s="21">
        <f t="shared" si="177"/>
        <v>1.900321821536682E-2</v>
      </c>
      <c r="Y557" s="21">
        <f t="shared" si="178"/>
        <v>0.25765617051063772</v>
      </c>
      <c r="Z557" s="21">
        <f t="shared" si="178"/>
        <v>0.24184869542249879</v>
      </c>
      <c r="AA557" s="21">
        <f t="shared" si="179"/>
        <v>0.19367053291062378</v>
      </c>
      <c r="AB557" s="21">
        <f t="shared" si="179"/>
        <v>0.11117298482556295</v>
      </c>
      <c r="AC557" s="21">
        <f t="shared" si="179"/>
        <v>1.3102828733709347E-2</v>
      </c>
      <c r="AD557" s="21">
        <f t="shared" si="179"/>
        <v>0</v>
      </c>
      <c r="AE557" s="21">
        <f t="shared" si="180"/>
        <v>2.3876377793548707E-2</v>
      </c>
      <c r="AF557" s="137">
        <f>VLOOKUP(T557,人口!$A$2:$E$1748,5,0)</f>
        <v>33551</v>
      </c>
      <c r="AG557" s="14">
        <f t="shared" si="181"/>
        <v>0</v>
      </c>
      <c r="AH557" s="14">
        <f t="shared" si="182"/>
        <v>0</v>
      </c>
      <c r="AI557" s="14">
        <f t="shared" si="183"/>
        <v>0</v>
      </c>
      <c r="AJ557" s="14">
        <f t="shared" si="184"/>
        <v>1</v>
      </c>
      <c r="AK557" s="14">
        <f t="shared" si="185"/>
        <v>0</v>
      </c>
      <c r="AL557" s="14">
        <f t="shared" si="186"/>
        <v>0</v>
      </c>
      <c r="AM557" s="14">
        <f t="shared" si="187"/>
        <v>0</v>
      </c>
      <c r="AN557" s="14">
        <f t="shared" si="188"/>
        <v>0</v>
      </c>
      <c r="AO557" s="5" t="str">
        <f t="shared" si="189"/>
        <v>3万～10万人未満の市町村平均</v>
      </c>
    </row>
    <row r="558" spans="1:41" s="5" customFormat="1" ht="18" customHeight="1" x14ac:dyDescent="0.3">
      <c r="A558" s="5" t="str">
        <f t="shared" si="172"/>
        <v>011327</v>
      </c>
      <c r="B558" s="22">
        <v>11</v>
      </c>
      <c r="C558" s="23" t="s">
        <v>38</v>
      </c>
      <c r="D558" s="23">
        <v>11327</v>
      </c>
      <c r="E558" s="24" t="s">
        <v>1703</v>
      </c>
      <c r="F558" s="25">
        <v>4.043953917676669</v>
      </c>
      <c r="G558" s="26">
        <v>0.49350385915159695</v>
      </c>
      <c r="H558" s="26">
        <v>0.76697645140132187</v>
      </c>
      <c r="I558" s="26">
        <f t="shared" si="173"/>
        <v>5.3044342282295878</v>
      </c>
      <c r="J558" s="26">
        <v>8.8574171682799268</v>
      </c>
      <c r="K558" s="26">
        <v>12.410450578198315</v>
      </c>
      <c r="L558" s="26">
        <f t="shared" si="174"/>
        <v>21.267867746478242</v>
      </c>
      <c r="M558" s="26">
        <v>11.991555105663778</v>
      </c>
      <c r="N558" s="26">
        <v>8.3044873165679522</v>
      </c>
      <c r="O558" s="26">
        <v>0.71788647669992689</v>
      </c>
      <c r="P558" s="26">
        <v>0</v>
      </c>
      <c r="Q558" s="26">
        <f t="shared" si="170"/>
        <v>21.013928898931656</v>
      </c>
      <c r="R558" s="27">
        <v>1.6140825932873504</v>
      </c>
      <c r="S558" s="143">
        <f t="shared" si="175"/>
        <v>49.200313466926836</v>
      </c>
      <c r="T558" s="140" t="str">
        <f t="shared" si="176"/>
        <v>11327</v>
      </c>
      <c r="U558" s="5" t="str">
        <f t="shared" si="171"/>
        <v>埼玉県越生町</v>
      </c>
      <c r="V558" s="21">
        <f t="shared" si="177"/>
        <v>8.219366163988108E-2</v>
      </c>
      <c r="W558" s="21">
        <f t="shared" si="177"/>
        <v>1.0030502335789738E-2</v>
      </c>
      <c r="X558" s="21">
        <f t="shared" si="177"/>
        <v>1.5588852943323106E-2</v>
      </c>
      <c r="Y558" s="21">
        <f t="shared" si="178"/>
        <v>0.18002765722689981</v>
      </c>
      <c r="Z558" s="21">
        <f t="shared" si="178"/>
        <v>0.25224332333859623</v>
      </c>
      <c r="AA558" s="21">
        <f t="shared" si="179"/>
        <v>0.24372924196356341</v>
      </c>
      <c r="AB558" s="21">
        <f t="shared" si="179"/>
        <v>0.16878931720933749</v>
      </c>
      <c r="AC558" s="21">
        <f t="shared" si="179"/>
        <v>1.4591095586870611E-2</v>
      </c>
      <c r="AD558" s="21">
        <f t="shared" si="179"/>
        <v>0</v>
      </c>
      <c r="AE558" s="21">
        <f t="shared" si="180"/>
        <v>3.2806347755738589E-2</v>
      </c>
      <c r="AF558" s="137">
        <f>VLOOKUP(T558,人口!$A$2:$E$1748,5,0)</f>
        <v>11567</v>
      </c>
      <c r="AG558" s="14">
        <f t="shared" si="181"/>
        <v>0</v>
      </c>
      <c r="AH558" s="14">
        <f t="shared" si="182"/>
        <v>0</v>
      </c>
      <c r="AI558" s="14">
        <f t="shared" si="183"/>
        <v>1</v>
      </c>
      <c r="AJ558" s="14">
        <f t="shared" si="184"/>
        <v>0</v>
      </c>
      <c r="AK558" s="14">
        <f t="shared" si="185"/>
        <v>0</v>
      </c>
      <c r="AL558" s="14">
        <f t="shared" si="186"/>
        <v>0</v>
      </c>
      <c r="AM558" s="14">
        <f t="shared" si="187"/>
        <v>0</v>
      </c>
      <c r="AN558" s="14">
        <f t="shared" si="188"/>
        <v>0</v>
      </c>
      <c r="AO558" s="5" t="str">
        <f t="shared" si="189"/>
        <v>1万～3万人未満の市町村平均</v>
      </c>
    </row>
    <row r="559" spans="1:41" s="5" customFormat="1" ht="18" customHeight="1" x14ac:dyDescent="0.3">
      <c r="A559" s="5" t="str">
        <f t="shared" si="172"/>
        <v>011341</v>
      </c>
      <c r="B559" s="22">
        <v>11</v>
      </c>
      <c r="C559" s="23" t="s">
        <v>38</v>
      </c>
      <c r="D559" s="23">
        <v>11341</v>
      </c>
      <c r="E559" s="24" t="s">
        <v>1717</v>
      </c>
      <c r="F559" s="25">
        <v>59.40008360061077</v>
      </c>
      <c r="G559" s="26">
        <v>0.65044186800057224</v>
      </c>
      <c r="H559" s="26">
        <v>2.588545523479461</v>
      </c>
      <c r="I559" s="26">
        <f t="shared" si="173"/>
        <v>62.639070992090801</v>
      </c>
      <c r="J559" s="26">
        <v>19.756556709526194</v>
      </c>
      <c r="K559" s="26">
        <v>19.012218503517019</v>
      </c>
      <c r="L559" s="26">
        <f t="shared" si="174"/>
        <v>38.768775213043213</v>
      </c>
      <c r="M559" s="26">
        <v>18.49348006008859</v>
      </c>
      <c r="N559" s="26">
        <v>13.919398497584639</v>
      </c>
      <c r="O559" s="26">
        <v>1.1974497865867026</v>
      </c>
      <c r="P559" s="26">
        <v>0</v>
      </c>
      <c r="Q559" s="26">
        <f t="shared" si="170"/>
        <v>33.610328344259933</v>
      </c>
      <c r="R559" s="27">
        <v>0.7645423192570342</v>
      </c>
      <c r="S559" s="143">
        <f t="shared" si="175"/>
        <v>135.78271686865097</v>
      </c>
      <c r="T559" s="140" t="str">
        <f t="shared" si="176"/>
        <v>11341</v>
      </c>
      <c r="U559" s="5" t="str">
        <f t="shared" si="171"/>
        <v>埼玉県滑川町</v>
      </c>
      <c r="V559" s="21">
        <f t="shared" si="177"/>
        <v>0.43746424412814833</v>
      </c>
      <c r="W559" s="21">
        <f t="shared" si="177"/>
        <v>4.7903141357067951E-3</v>
      </c>
      <c r="X559" s="21">
        <f t="shared" si="177"/>
        <v>1.9063880758723391E-2</v>
      </c>
      <c r="Y559" s="21">
        <f t="shared" si="178"/>
        <v>0.14550126234871</v>
      </c>
      <c r="Z559" s="21">
        <f t="shared" si="178"/>
        <v>0.14001942914361065</v>
      </c>
      <c r="AA559" s="21">
        <f t="shared" si="179"/>
        <v>0.13619907221313157</v>
      </c>
      <c r="AB559" s="21">
        <f t="shared" si="179"/>
        <v>0.10251229919820747</v>
      </c>
      <c r="AC559" s="21">
        <f t="shared" si="179"/>
        <v>8.818867483297247E-3</v>
      </c>
      <c r="AD559" s="21">
        <f t="shared" si="179"/>
        <v>0</v>
      </c>
      <c r="AE559" s="21">
        <f t="shared" si="180"/>
        <v>5.630630590464706E-3</v>
      </c>
      <c r="AF559" s="137">
        <f>VLOOKUP(T559,人口!$A$2:$E$1748,5,0)</f>
        <v>19294</v>
      </c>
      <c r="AG559" s="14">
        <f t="shared" si="181"/>
        <v>0</v>
      </c>
      <c r="AH559" s="14">
        <f t="shared" si="182"/>
        <v>0</v>
      </c>
      <c r="AI559" s="14">
        <f t="shared" si="183"/>
        <v>1</v>
      </c>
      <c r="AJ559" s="14">
        <f t="shared" si="184"/>
        <v>0</v>
      </c>
      <c r="AK559" s="14">
        <f t="shared" si="185"/>
        <v>0</v>
      </c>
      <c r="AL559" s="14">
        <f t="shared" si="186"/>
        <v>0</v>
      </c>
      <c r="AM559" s="14">
        <f t="shared" si="187"/>
        <v>0</v>
      </c>
      <c r="AN559" s="14">
        <f t="shared" si="188"/>
        <v>0</v>
      </c>
      <c r="AO559" s="5" t="str">
        <f t="shared" si="189"/>
        <v>1万～3万人未満の市町村平均</v>
      </c>
    </row>
    <row r="560" spans="1:41" s="5" customFormat="1" ht="18" customHeight="1" x14ac:dyDescent="0.3">
      <c r="A560" s="5" t="str">
        <f t="shared" si="172"/>
        <v>011342</v>
      </c>
      <c r="B560" s="22">
        <v>11</v>
      </c>
      <c r="C560" s="23" t="s">
        <v>38</v>
      </c>
      <c r="D560" s="23">
        <v>11342</v>
      </c>
      <c r="E560" s="24" t="s">
        <v>1728</v>
      </c>
      <c r="F560" s="25">
        <v>76.08639752069196</v>
      </c>
      <c r="G560" s="26">
        <v>0.7374195596518115</v>
      </c>
      <c r="H560" s="26">
        <v>2.9720337491801221</v>
      </c>
      <c r="I560" s="26">
        <f t="shared" si="173"/>
        <v>79.7958508295239</v>
      </c>
      <c r="J560" s="26">
        <v>19.125750345666393</v>
      </c>
      <c r="K560" s="26">
        <v>19.618552809663118</v>
      </c>
      <c r="L560" s="26">
        <f t="shared" si="174"/>
        <v>38.744303155329511</v>
      </c>
      <c r="M560" s="26">
        <v>17.839308418407168</v>
      </c>
      <c r="N560" s="26">
        <v>11.128782829213021</v>
      </c>
      <c r="O560" s="26">
        <v>1.1103128787206444</v>
      </c>
      <c r="P560" s="26">
        <v>0</v>
      </c>
      <c r="Q560" s="26">
        <f t="shared" si="170"/>
        <v>30.078404126340832</v>
      </c>
      <c r="R560" s="27">
        <v>0.79196669309103873</v>
      </c>
      <c r="S560" s="143">
        <f t="shared" si="175"/>
        <v>149.4105248042853</v>
      </c>
      <c r="T560" s="140" t="str">
        <f t="shared" si="176"/>
        <v>11342</v>
      </c>
      <c r="U560" s="5" t="str">
        <f t="shared" si="171"/>
        <v>埼玉県嵐山町</v>
      </c>
      <c r="V560" s="21">
        <f t="shared" si="177"/>
        <v>0.50924389443353124</v>
      </c>
      <c r="W560" s="21">
        <f t="shared" si="177"/>
        <v>4.9355261994947575E-3</v>
      </c>
      <c r="X560" s="21">
        <f t="shared" si="177"/>
        <v>1.989172953560819E-2</v>
      </c>
      <c r="Y560" s="21">
        <f t="shared" si="178"/>
        <v>0.12800805278422955</v>
      </c>
      <c r="Z560" s="21">
        <f t="shared" si="178"/>
        <v>0.1313063643632984</v>
      </c>
      <c r="AA560" s="21">
        <f t="shared" si="179"/>
        <v>0.11939793693767624</v>
      </c>
      <c r="AB560" s="21">
        <f t="shared" si="179"/>
        <v>7.4484597680054679E-2</v>
      </c>
      <c r="AC560" s="21">
        <f t="shared" si="179"/>
        <v>7.4312895974032421E-3</v>
      </c>
      <c r="AD560" s="21">
        <f t="shared" si="179"/>
        <v>0</v>
      </c>
      <c r="AE560" s="21">
        <f t="shared" si="180"/>
        <v>5.3006084687035647E-3</v>
      </c>
      <c r="AF560" s="137">
        <f>VLOOKUP(T560,人口!$A$2:$E$1748,5,0)</f>
        <v>17890</v>
      </c>
      <c r="AG560" s="14">
        <f t="shared" si="181"/>
        <v>0</v>
      </c>
      <c r="AH560" s="14">
        <f t="shared" si="182"/>
        <v>0</v>
      </c>
      <c r="AI560" s="14">
        <f t="shared" si="183"/>
        <v>1</v>
      </c>
      <c r="AJ560" s="14">
        <f t="shared" si="184"/>
        <v>0</v>
      </c>
      <c r="AK560" s="14">
        <f t="shared" si="185"/>
        <v>0</v>
      </c>
      <c r="AL560" s="14">
        <f t="shared" si="186"/>
        <v>0</v>
      </c>
      <c r="AM560" s="14">
        <f t="shared" si="187"/>
        <v>0</v>
      </c>
      <c r="AN560" s="14">
        <f t="shared" si="188"/>
        <v>0</v>
      </c>
      <c r="AO560" s="5" t="str">
        <f t="shared" si="189"/>
        <v>1万～3万人未満の市町村平均</v>
      </c>
    </row>
    <row r="561" spans="1:41" s="5" customFormat="1" ht="18" customHeight="1" x14ac:dyDescent="0.3">
      <c r="A561" s="5" t="str">
        <f t="shared" si="172"/>
        <v>011343</v>
      </c>
      <c r="B561" s="22">
        <v>11</v>
      </c>
      <c r="C561" s="23" t="s">
        <v>38</v>
      </c>
      <c r="D561" s="23">
        <v>11343</v>
      </c>
      <c r="E561" s="24" t="s">
        <v>1738</v>
      </c>
      <c r="F561" s="25">
        <v>55.135307409630002</v>
      </c>
      <c r="G561" s="26">
        <v>1.117474255780053</v>
      </c>
      <c r="H561" s="26">
        <v>3.7869462287940263</v>
      </c>
      <c r="I561" s="26">
        <f t="shared" si="173"/>
        <v>60.039727894204084</v>
      </c>
      <c r="J561" s="26">
        <v>28.128738213298586</v>
      </c>
      <c r="K561" s="26">
        <v>31.621546734131254</v>
      </c>
      <c r="L561" s="26">
        <f t="shared" si="174"/>
        <v>59.75028494742984</v>
      </c>
      <c r="M561" s="26">
        <v>30.661709258761217</v>
      </c>
      <c r="N561" s="26">
        <v>17.046812608690761</v>
      </c>
      <c r="O561" s="26">
        <v>1.8388121839427194</v>
      </c>
      <c r="P561" s="26">
        <v>0</v>
      </c>
      <c r="Q561" s="26">
        <f t="shared" si="170"/>
        <v>49.547334051394699</v>
      </c>
      <c r="R561" s="27">
        <v>1.3485460146147401</v>
      </c>
      <c r="S561" s="143">
        <f t="shared" si="175"/>
        <v>170.68589290764334</v>
      </c>
      <c r="T561" s="140" t="str">
        <f t="shared" si="176"/>
        <v>11343</v>
      </c>
      <c r="U561" s="5" t="str">
        <f t="shared" si="171"/>
        <v>埼玉県小川町</v>
      </c>
      <c r="V561" s="21">
        <f t="shared" si="177"/>
        <v>0.32302205220593855</v>
      </c>
      <c r="W561" s="21">
        <f t="shared" si="177"/>
        <v>6.5469631774707276E-3</v>
      </c>
      <c r="X561" s="21">
        <f t="shared" si="177"/>
        <v>2.2186638651169082E-2</v>
      </c>
      <c r="Y561" s="21">
        <f t="shared" si="178"/>
        <v>0.16479826032558417</v>
      </c>
      <c r="Z561" s="21">
        <f t="shared" si="178"/>
        <v>0.18526162997689211</v>
      </c>
      <c r="AA561" s="21">
        <f t="shared" si="179"/>
        <v>0.17963821576837638</v>
      </c>
      <c r="AB561" s="21">
        <f t="shared" si="179"/>
        <v>9.9872416626221386E-2</v>
      </c>
      <c r="AC561" s="21">
        <f t="shared" si="179"/>
        <v>1.0773076512759522E-2</v>
      </c>
      <c r="AD561" s="21">
        <f t="shared" si="179"/>
        <v>0</v>
      </c>
      <c r="AE561" s="21">
        <f t="shared" si="180"/>
        <v>7.9007467555882119E-3</v>
      </c>
      <c r="AF561" s="137">
        <f>VLOOKUP(T561,人口!$A$2:$E$1748,5,0)</f>
        <v>29628</v>
      </c>
      <c r="AG561" s="14">
        <f t="shared" si="181"/>
        <v>0</v>
      </c>
      <c r="AH561" s="14">
        <f t="shared" si="182"/>
        <v>0</v>
      </c>
      <c r="AI561" s="14">
        <f t="shared" si="183"/>
        <v>1</v>
      </c>
      <c r="AJ561" s="14">
        <f t="shared" si="184"/>
        <v>0</v>
      </c>
      <c r="AK561" s="14">
        <f t="shared" si="185"/>
        <v>0</v>
      </c>
      <c r="AL561" s="14">
        <f t="shared" si="186"/>
        <v>0</v>
      </c>
      <c r="AM561" s="14">
        <f t="shared" si="187"/>
        <v>0</v>
      </c>
      <c r="AN561" s="14">
        <f t="shared" si="188"/>
        <v>0</v>
      </c>
      <c r="AO561" s="5" t="str">
        <f t="shared" si="189"/>
        <v>1万～3万人未満の市町村平均</v>
      </c>
    </row>
    <row r="562" spans="1:41" s="5" customFormat="1" ht="18" customHeight="1" x14ac:dyDescent="0.3">
      <c r="A562" s="5" t="str">
        <f t="shared" si="172"/>
        <v>011346</v>
      </c>
      <c r="B562" s="22">
        <v>11</v>
      </c>
      <c r="C562" s="23" t="s">
        <v>38</v>
      </c>
      <c r="D562" s="23">
        <v>11346</v>
      </c>
      <c r="E562" s="24" t="s">
        <v>1747</v>
      </c>
      <c r="F562" s="25">
        <v>51.296964205971697</v>
      </c>
      <c r="G562" s="26">
        <v>1.4672758417687326</v>
      </c>
      <c r="H562" s="26">
        <v>1.9653771567158873</v>
      </c>
      <c r="I562" s="26">
        <f t="shared" si="173"/>
        <v>54.729617204456318</v>
      </c>
      <c r="J562" s="26">
        <v>25.556989191408626</v>
      </c>
      <c r="K562" s="26">
        <v>19.567620727946846</v>
      </c>
      <c r="L562" s="26">
        <f t="shared" si="174"/>
        <v>45.124609919355471</v>
      </c>
      <c r="M562" s="26">
        <v>21.707038562654976</v>
      </c>
      <c r="N562" s="26">
        <v>22.680969415006562</v>
      </c>
      <c r="O562" s="26">
        <v>1.2382874542333313</v>
      </c>
      <c r="P562" s="26">
        <v>0</v>
      </c>
      <c r="Q562" s="26">
        <f t="shared" si="170"/>
        <v>45.626295431894867</v>
      </c>
      <c r="R562" s="27">
        <v>1.5850398216799999</v>
      </c>
      <c r="S562" s="143">
        <f t="shared" si="175"/>
        <v>147.06556237738667</v>
      </c>
      <c r="T562" s="140" t="str">
        <f t="shared" si="176"/>
        <v>11346</v>
      </c>
      <c r="U562" s="5" t="str">
        <f t="shared" si="171"/>
        <v>埼玉県川島町</v>
      </c>
      <c r="V562" s="21">
        <f t="shared" si="177"/>
        <v>0.34880337297686287</v>
      </c>
      <c r="W562" s="21">
        <f t="shared" si="177"/>
        <v>9.9770185354715393E-3</v>
      </c>
      <c r="X562" s="21">
        <f t="shared" si="177"/>
        <v>1.3363952273697563E-2</v>
      </c>
      <c r="Y562" s="21">
        <f t="shared" si="178"/>
        <v>0.1737795631979874</v>
      </c>
      <c r="Z562" s="21">
        <f t="shared" si="178"/>
        <v>0.13305372387407832</v>
      </c>
      <c r="AA562" s="21">
        <f t="shared" si="179"/>
        <v>0.14760109852877923</v>
      </c>
      <c r="AB562" s="21">
        <f t="shared" si="179"/>
        <v>0.15422352485760507</v>
      </c>
      <c r="AC562" s="21">
        <f t="shared" si="179"/>
        <v>8.4199688507343908E-3</v>
      </c>
      <c r="AD562" s="21">
        <f t="shared" si="179"/>
        <v>0</v>
      </c>
      <c r="AE562" s="21">
        <f t="shared" si="180"/>
        <v>1.0777776904783532E-2</v>
      </c>
      <c r="AF562" s="137">
        <f>VLOOKUP(T562,人口!$A$2:$E$1748,5,0)</f>
        <v>19952</v>
      </c>
      <c r="AG562" s="14">
        <f t="shared" si="181"/>
        <v>0</v>
      </c>
      <c r="AH562" s="14">
        <f t="shared" si="182"/>
        <v>0</v>
      </c>
      <c r="AI562" s="14">
        <f t="shared" si="183"/>
        <v>1</v>
      </c>
      <c r="AJ562" s="14">
        <f t="shared" si="184"/>
        <v>0</v>
      </c>
      <c r="AK562" s="14">
        <f t="shared" si="185"/>
        <v>0</v>
      </c>
      <c r="AL562" s="14">
        <f t="shared" si="186"/>
        <v>0</v>
      </c>
      <c r="AM562" s="14">
        <f t="shared" si="187"/>
        <v>0</v>
      </c>
      <c r="AN562" s="14">
        <f t="shared" si="188"/>
        <v>0</v>
      </c>
      <c r="AO562" s="5" t="str">
        <f t="shared" si="189"/>
        <v>1万～3万人未満の市町村平均</v>
      </c>
    </row>
    <row r="563" spans="1:41" s="5" customFormat="1" ht="18" customHeight="1" x14ac:dyDescent="0.3">
      <c r="A563" s="5" t="str">
        <f t="shared" si="172"/>
        <v>011347</v>
      </c>
      <c r="B563" s="22">
        <v>11</v>
      </c>
      <c r="C563" s="23" t="s">
        <v>38</v>
      </c>
      <c r="D563" s="23">
        <v>11347</v>
      </c>
      <c r="E563" s="24" t="s">
        <v>1756</v>
      </c>
      <c r="F563" s="25">
        <v>72.286043834269549</v>
      </c>
      <c r="G563" s="26">
        <v>1.0947844231753818</v>
      </c>
      <c r="H563" s="26">
        <v>1.7736330438655568</v>
      </c>
      <c r="I563" s="26">
        <f t="shared" si="173"/>
        <v>75.154461301310491</v>
      </c>
      <c r="J563" s="26">
        <v>13.310387535645269</v>
      </c>
      <c r="K563" s="26">
        <v>18.84001956057153</v>
      </c>
      <c r="L563" s="26">
        <f t="shared" si="174"/>
        <v>32.150407096216796</v>
      </c>
      <c r="M563" s="26">
        <v>22.069936699646128</v>
      </c>
      <c r="N563" s="26">
        <v>16.633031664759798</v>
      </c>
      <c r="O563" s="26">
        <v>1.1742381031522968</v>
      </c>
      <c r="P563" s="26">
        <v>0</v>
      </c>
      <c r="Q563" s="26">
        <f t="shared" si="170"/>
        <v>39.877206467558224</v>
      </c>
      <c r="R563" s="27">
        <v>0.84034926546549993</v>
      </c>
      <c r="S563" s="143">
        <f t="shared" si="175"/>
        <v>148.022424130551</v>
      </c>
      <c r="T563" s="140" t="str">
        <f t="shared" si="176"/>
        <v>11347</v>
      </c>
      <c r="U563" s="5" t="str">
        <f t="shared" si="171"/>
        <v>埼玉県吉見町</v>
      </c>
      <c r="V563" s="21">
        <f t="shared" si="177"/>
        <v>0.48834522376498568</v>
      </c>
      <c r="W563" s="21">
        <f t="shared" si="177"/>
        <v>7.3960714371885793E-3</v>
      </c>
      <c r="X563" s="21">
        <f t="shared" si="177"/>
        <v>1.1982191578630477E-2</v>
      </c>
      <c r="Y563" s="21">
        <f t="shared" si="178"/>
        <v>8.9921426525929188E-2</v>
      </c>
      <c r="Z563" s="21">
        <f t="shared" si="178"/>
        <v>0.12727814499210768</v>
      </c>
      <c r="AA563" s="21">
        <f t="shared" si="179"/>
        <v>0.14909860333175706</v>
      </c>
      <c r="AB563" s="21">
        <f t="shared" si="179"/>
        <v>0.1123683236675681</v>
      </c>
      <c r="AC563" s="21">
        <f t="shared" si="179"/>
        <v>7.9328392981637477E-3</v>
      </c>
      <c r="AD563" s="21">
        <f t="shared" si="179"/>
        <v>0</v>
      </c>
      <c r="AE563" s="21">
        <f t="shared" si="180"/>
        <v>5.6771754036695071E-3</v>
      </c>
      <c r="AF563" s="137">
        <f>VLOOKUP(T563,人口!$A$2:$E$1748,5,0)</f>
        <v>18920</v>
      </c>
      <c r="AG563" s="14">
        <f t="shared" si="181"/>
        <v>0</v>
      </c>
      <c r="AH563" s="14">
        <f t="shared" si="182"/>
        <v>0</v>
      </c>
      <c r="AI563" s="14">
        <f t="shared" si="183"/>
        <v>1</v>
      </c>
      <c r="AJ563" s="14">
        <f t="shared" si="184"/>
        <v>0</v>
      </c>
      <c r="AK563" s="14">
        <f t="shared" si="185"/>
        <v>0</v>
      </c>
      <c r="AL563" s="14">
        <f t="shared" si="186"/>
        <v>0</v>
      </c>
      <c r="AM563" s="14">
        <f t="shared" si="187"/>
        <v>0</v>
      </c>
      <c r="AN563" s="14">
        <f t="shared" si="188"/>
        <v>0</v>
      </c>
      <c r="AO563" s="5" t="str">
        <f t="shared" si="189"/>
        <v>1万～3万人未満の市町村平均</v>
      </c>
    </row>
    <row r="564" spans="1:41" s="5" customFormat="1" ht="18" customHeight="1" x14ac:dyDescent="0.3">
      <c r="A564" s="5" t="str">
        <f t="shared" si="172"/>
        <v>011348</v>
      </c>
      <c r="B564" s="22">
        <v>11</v>
      </c>
      <c r="C564" s="23" t="s">
        <v>38</v>
      </c>
      <c r="D564" s="23">
        <v>11348</v>
      </c>
      <c r="E564" s="24" t="s">
        <v>1765</v>
      </c>
      <c r="F564" s="25">
        <v>2.0418354735841704</v>
      </c>
      <c r="G564" s="26">
        <v>0.71851136581458563</v>
      </c>
      <c r="H564" s="26">
        <v>0.71904042318873929</v>
      </c>
      <c r="I564" s="26">
        <f t="shared" si="173"/>
        <v>3.4793872625874953</v>
      </c>
      <c r="J564" s="26">
        <v>11.276130326748278</v>
      </c>
      <c r="K564" s="26">
        <v>14.644186162040537</v>
      </c>
      <c r="L564" s="26">
        <f t="shared" si="174"/>
        <v>25.920316488788814</v>
      </c>
      <c r="M564" s="26">
        <v>13.615046771150512</v>
      </c>
      <c r="N564" s="26">
        <v>8.2226934090467143</v>
      </c>
      <c r="O564" s="26">
        <v>0.84759882530395969</v>
      </c>
      <c r="P564" s="26">
        <v>0</v>
      </c>
      <c r="Q564" s="26">
        <f t="shared" si="170"/>
        <v>22.685339005501184</v>
      </c>
      <c r="R564" s="27">
        <v>1.928571570853564</v>
      </c>
      <c r="S564" s="143">
        <f t="shared" si="175"/>
        <v>54.013614327731055</v>
      </c>
      <c r="T564" s="140" t="str">
        <f t="shared" si="176"/>
        <v>11348</v>
      </c>
      <c r="U564" s="5" t="str">
        <f t="shared" si="171"/>
        <v>埼玉県鳩山町</v>
      </c>
      <c r="V564" s="21">
        <f t="shared" si="177"/>
        <v>3.7802237435828737E-2</v>
      </c>
      <c r="W564" s="21">
        <f t="shared" si="177"/>
        <v>1.3302412266932778E-2</v>
      </c>
      <c r="X564" s="21">
        <f t="shared" si="177"/>
        <v>1.3312207156253525E-2</v>
      </c>
      <c r="Y564" s="21">
        <f t="shared" si="178"/>
        <v>0.208764595132065</v>
      </c>
      <c r="Z564" s="21">
        <f t="shared" si="178"/>
        <v>0.27112027855025589</v>
      </c>
      <c r="AA564" s="21">
        <f t="shared" si="179"/>
        <v>0.25206694535456092</v>
      </c>
      <c r="AB564" s="21">
        <f t="shared" si="179"/>
        <v>0.15223371943145661</v>
      </c>
      <c r="AC564" s="21">
        <f t="shared" si="179"/>
        <v>1.5692318239640467E-2</v>
      </c>
      <c r="AD564" s="21">
        <f t="shared" si="179"/>
        <v>0</v>
      </c>
      <c r="AE564" s="21">
        <f t="shared" si="180"/>
        <v>3.5705286433006182E-2</v>
      </c>
      <c r="AF564" s="137">
        <f>VLOOKUP(T564,人口!$A$2:$E$1748,5,0)</f>
        <v>13657</v>
      </c>
      <c r="AG564" s="14">
        <f t="shared" si="181"/>
        <v>0</v>
      </c>
      <c r="AH564" s="14">
        <f t="shared" si="182"/>
        <v>0</v>
      </c>
      <c r="AI564" s="14">
        <f t="shared" si="183"/>
        <v>1</v>
      </c>
      <c r="AJ564" s="14">
        <f t="shared" si="184"/>
        <v>0</v>
      </c>
      <c r="AK564" s="14">
        <f t="shared" si="185"/>
        <v>0</v>
      </c>
      <c r="AL564" s="14">
        <f t="shared" si="186"/>
        <v>0</v>
      </c>
      <c r="AM564" s="14">
        <f t="shared" si="187"/>
        <v>0</v>
      </c>
      <c r="AN564" s="14">
        <f t="shared" si="188"/>
        <v>0</v>
      </c>
      <c r="AO564" s="5" t="str">
        <f t="shared" si="189"/>
        <v>1万～3万人未満の市町村平均</v>
      </c>
    </row>
    <row r="565" spans="1:41" s="5" customFormat="1" ht="18" customHeight="1" x14ac:dyDescent="0.3">
      <c r="A565" s="5" t="str">
        <f t="shared" si="172"/>
        <v>011349</v>
      </c>
      <c r="B565" s="22">
        <v>11</v>
      </c>
      <c r="C565" s="23" t="s">
        <v>38</v>
      </c>
      <c r="D565" s="23">
        <v>11349</v>
      </c>
      <c r="E565" s="24" t="s">
        <v>1774</v>
      </c>
      <c r="F565" s="25">
        <v>31.553016602716042</v>
      </c>
      <c r="G565" s="26">
        <v>0.52186614990743585</v>
      </c>
      <c r="H565" s="26">
        <v>0.71904042318873929</v>
      </c>
      <c r="I565" s="26">
        <f t="shared" si="173"/>
        <v>32.793923175812218</v>
      </c>
      <c r="J565" s="26">
        <v>9.4322348016196287</v>
      </c>
      <c r="K565" s="26">
        <v>11.498523781754585</v>
      </c>
      <c r="L565" s="26">
        <f t="shared" si="174"/>
        <v>20.930758583374214</v>
      </c>
      <c r="M565" s="26">
        <v>13.702587988407148</v>
      </c>
      <c r="N565" s="26">
        <v>12.62994160254396</v>
      </c>
      <c r="O565" s="26">
        <v>0.68697894100384638</v>
      </c>
      <c r="P565" s="26">
        <v>0</v>
      </c>
      <c r="Q565" s="26">
        <f t="shared" si="170"/>
        <v>27.019508531954955</v>
      </c>
      <c r="R565" s="27">
        <v>0.53690553901268789</v>
      </c>
      <c r="S565" s="143">
        <f t="shared" si="175"/>
        <v>81.281095830154086</v>
      </c>
      <c r="T565" s="140" t="str">
        <f t="shared" si="176"/>
        <v>11349</v>
      </c>
      <c r="U565" s="5" t="str">
        <f t="shared" si="171"/>
        <v>埼玉県ときがわ町</v>
      </c>
      <c r="V565" s="21">
        <f t="shared" si="177"/>
        <v>0.38819625006839953</v>
      </c>
      <c r="W565" s="21">
        <f t="shared" si="177"/>
        <v>6.4205107544063307E-3</v>
      </c>
      <c r="X565" s="21">
        <f t="shared" si="177"/>
        <v>8.8463426316403807E-3</v>
      </c>
      <c r="Y565" s="21">
        <f t="shared" si="178"/>
        <v>0.11604463135351097</v>
      </c>
      <c r="Z565" s="21">
        <f t="shared" si="178"/>
        <v>0.14146615106890331</v>
      </c>
      <c r="AA565" s="21">
        <f t="shared" si="179"/>
        <v>0.16858271715529319</v>
      </c>
      <c r="AB565" s="21">
        <f t="shared" si="179"/>
        <v>0.15538596611610198</v>
      </c>
      <c r="AC565" s="21">
        <f t="shared" si="179"/>
        <v>8.4518907377844101E-3</v>
      </c>
      <c r="AD565" s="21">
        <f t="shared" si="179"/>
        <v>0</v>
      </c>
      <c r="AE565" s="21">
        <f t="shared" si="180"/>
        <v>6.6055401139597314E-3</v>
      </c>
      <c r="AF565" s="137">
        <f>VLOOKUP(T565,人口!$A$2:$E$1748,5,0)</f>
        <v>11069</v>
      </c>
      <c r="AG565" s="14">
        <f t="shared" si="181"/>
        <v>0</v>
      </c>
      <c r="AH565" s="14">
        <f t="shared" si="182"/>
        <v>0</v>
      </c>
      <c r="AI565" s="14">
        <f t="shared" si="183"/>
        <v>1</v>
      </c>
      <c r="AJ565" s="14">
        <f t="shared" si="184"/>
        <v>0</v>
      </c>
      <c r="AK565" s="14">
        <f t="shared" si="185"/>
        <v>0</v>
      </c>
      <c r="AL565" s="14">
        <f t="shared" si="186"/>
        <v>0</v>
      </c>
      <c r="AM565" s="14">
        <f t="shared" si="187"/>
        <v>0</v>
      </c>
      <c r="AN565" s="14">
        <f t="shared" si="188"/>
        <v>0</v>
      </c>
      <c r="AO565" s="5" t="str">
        <f t="shared" si="189"/>
        <v>1万～3万人未満の市町村平均</v>
      </c>
    </row>
    <row r="566" spans="1:41" s="5" customFormat="1" ht="18" customHeight="1" x14ac:dyDescent="0.3">
      <c r="A566" s="5" t="str">
        <f t="shared" si="172"/>
        <v>011361</v>
      </c>
      <c r="B566" s="22">
        <v>11</v>
      </c>
      <c r="C566" s="23" t="s">
        <v>38</v>
      </c>
      <c r="D566" s="23">
        <v>11361</v>
      </c>
      <c r="E566" s="24" t="s">
        <v>1785</v>
      </c>
      <c r="F566" s="25">
        <v>16.608917170384302</v>
      </c>
      <c r="G566" s="26">
        <v>0.67880415875641109</v>
      </c>
      <c r="H566" s="26">
        <v>0</v>
      </c>
      <c r="I566" s="26">
        <f t="shared" si="173"/>
        <v>17.287721329140712</v>
      </c>
      <c r="J566" s="26">
        <v>7.7077819016005273</v>
      </c>
      <c r="K566" s="26">
        <v>8.0884996439889338</v>
      </c>
      <c r="L566" s="26">
        <f t="shared" si="174"/>
        <v>15.796281545589462</v>
      </c>
      <c r="M566" s="26">
        <v>9.1759112269911967</v>
      </c>
      <c r="N566" s="26">
        <v>7.4239999591334591</v>
      </c>
      <c r="O566" s="26">
        <v>0.50854688251743763</v>
      </c>
      <c r="P566" s="26">
        <v>0</v>
      </c>
      <c r="Q566" s="26">
        <f t="shared" si="170"/>
        <v>17.108458068642094</v>
      </c>
      <c r="R566" s="27">
        <v>1.51145384827135</v>
      </c>
      <c r="S566" s="143">
        <f t="shared" si="175"/>
        <v>51.703914791643619</v>
      </c>
      <c r="T566" s="140" t="str">
        <f t="shared" si="176"/>
        <v>11361</v>
      </c>
      <c r="U566" s="5" t="str">
        <f t="shared" si="171"/>
        <v>埼玉県横瀬町</v>
      </c>
      <c r="V566" s="21">
        <f t="shared" si="177"/>
        <v>0.3212313272082955</v>
      </c>
      <c r="W566" s="21">
        <f t="shared" si="177"/>
        <v>1.3128680129770741E-2</v>
      </c>
      <c r="X566" s="21">
        <f t="shared" si="177"/>
        <v>0</v>
      </c>
      <c r="Y566" s="21">
        <f t="shared" si="178"/>
        <v>0.14907540236868599</v>
      </c>
      <c r="Z566" s="21">
        <f t="shared" si="178"/>
        <v>0.15643882434403586</v>
      </c>
      <c r="AA566" s="21">
        <f t="shared" si="179"/>
        <v>0.1774703378645171</v>
      </c>
      <c r="AB566" s="21">
        <f t="shared" si="179"/>
        <v>0.14358680554558947</v>
      </c>
      <c r="AC566" s="21">
        <f t="shared" si="179"/>
        <v>9.8357519844827872E-3</v>
      </c>
      <c r="AD566" s="21">
        <f t="shared" si="179"/>
        <v>0</v>
      </c>
      <c r="AE566" s="21">
        <f t="shared" si="180"/>
        <v>2.9232870554622509E-2</v>
      </c>
      <c r="AF566" s="137">
        <f>VLOOKUP(T566,人口!$A$2:$E$1748,5,0)</f>
        <v>8194</v>
      </c>
      <c r="AG566" s="14">
        <f t="shared" si="181"/>
        <v>0</v>
      </c>
      <c r="AH566" s="14">
        <f t="shared" si="182"/>
        <v>1</v>
      </c>
      <c r="AI566" s="14">
        <f t="shared" si="183"/>
        <v>0</v>
      </c>
      <c r="AJ566" s="14">
        <f t="shared" si="184"/>
        <v>0</v>
      </c>
      <c r="AK566" s="14">
        <f t="shared" si="185"/>
        <v>0</v>
      </c>
      <c r="AL566" s="14">
        <f t="shared" si="186"/>
        <v>0</v>
      </c>
      <c r="AM566" s="14">
        <f t="shared" si="187"/>
        <v>0</v>
      </c>
      <c r="AN566" s="14">
        <f t="shared" si="188"/>
        <v>0</v>
      </c>
      <c r="AO566" s="5" t="str">
        <f t="shared" si="189"/>
        <v>5千～1万人未満の市町村平均</v>
      </c>
    </row>
    <row r="567" spans="1:41" s="5" customFormat="1" ht="18" customHeight="1" x14ac:dyDescent="0.3">
      <c r="A567" s="5" t="str">
        <f t="shared" si="172"/>
        <v>011362</v>
      </c>
      <c r="B567" s="22">
        <v>11</v>
      </c>
      <c r="C567" s="23" t="s">
        <v>38</v>
      </c>
      <c r="D567" s="23">
        <v>11362</v>
      </c>
      <c r="E567" s="24" t="s">
        <v>1792</v>
      </c>
      <c r="F567" s="25">
        <v>5.7162382892481611</v>
      </c>
      <c r="G567" s="26">
        <v>0.59560810587261703</v>
      </c>
      <c r="H567" s="26">
        <v>0.71904042318873929</v>
      </c>
      <c r="I567" s="26">
        <f t="shared" si="173"/>
        <v>7.0308868183095168</v>
      </c>
      <c r="J567" s="26">
        <v>13.108828105772908</v>
      </c>
      <c r="K567" s="26">
        <v>9.7280276078079808</v>
      </c>
      <c r="L567" s="26">
        <f t="shared" si="174"/>
        <v>22.836855713580889</v>
      </c>
      <c r="M567" s="26">
        <v>11.299183660088552</v>
      </c>
      <c r="N567" s="26">
        <v>11.05661173434134</v>
      </c>
      <c r="O567" s="26">
        <v>0.60058679303407903</v>
      </c>
      <c r="P567" s="26">
        <v>0</v>
      </c>
      <c r="Q567" s="26">
        <f t="shared" si="170"/>
        <v>22.956382187463969</v>
      </c>
      <c r="R567" s="27">
        <v>1.7234328927652995</v>
      </c>
      <c r="S567" s="143">
        <f t="shared" si="175"/>
        <v>54.547557612119675</v>
      </c>
      <c r="T567" s="140" t="str">
        <f t="shared" si="176"/>
        <v>11362</v>
      </c>
      <c r="U567" s="5" t="str">
        <f t="shared" si="171"/>
        <v>埼玉県皆野町</v>
      </c>
      <c r="V567" s="21">
        <f t="shared" si="177"/>
        <v>0.10479366152185146</v>
      </c>
      <c r="W567" s="21">
        <f t="shared" si="177"/>
        <v>1.09190609432581E-2</v>
      </c>
      <c r="X567" s="21">
        <f t="shared" si="177"/>
        <v>1.3181899514213611E-2</v>
      </c>
      <c r="Y567" s="21">
        <f t="shared" si="178"/>
        <v>0.24031924947012323</v>
      </c>
      <c r="Z567" s="21">
        <f t="shared" si="178"/>
        <v>0.17834029668170798</v>
      </c>
      <c r="AA567" s="21">
        <f t="shared" si="179"/>
        <v>0.20714371375590312</v>
      </c>
      <c r="AB567" s="21">
        <f t="shared" si="179"/>
        <v>0.20269673324263965</v>
      </c>
      <c r="AC567" s="21">
        <f t="shared" si="179"/>
        <v>1.1010333355432167E-2</v>
      </c>
      <c r="AD567" s="21">
        <f t="shared" si="179"/>
        <v>0</v>
      </c>
      <c r="AE567" s="21">
        <f t="shared" si="180"/>
        <v>3.1595051514870721E-2</v>
      </c>
      <c r="AF567" s="137">
        <f>VLOOKUP(T567,人口!$A$2:$E$1748,5,0)</f>
        <v>9677</v>
      </c>
      <c r="AG567" s="14">
        <f t="shared" si="181"/>
        <v>0</v>
      </c>
      <c r="AH567" s="14">
        <f t="shared" si="182"/>
        <v>1</v>
      </c>
      <c r="AI567" s="14">
        <f t="shared" si="183"/>
        <v>0</v>
      </c>
      <c r="AJ567" s="14">
        <f t="shared" si="184"/>
        <v>0</v>
      </c>
      <c r="AK567" s="14">
        <f t="shared" si="185"/>
        <v>0</v>
      </c>
      <c r="AL567" s="14">
        <f t="shared" si="186"/>
        <v>0</v>
      </c>
      <c r="AM567" s="14">
        <f t="shared" si="187"/>
        <v>0</v>
      </c>
      <c r="AN567" s="14">
        <f t="shared" si="188"/>
        <v>0</v>
      </c>
      <c r="AO567" s="5" t="str">
        <f t="shared" si="189"/>
        <v>5千～1万人未満の市町村平均</v>
      </c>
    </row>
    <row r="568" spans="1:41" s="5" customFormat="1" ht="18" customHeight="1" x14ac:dyDescent="0.3">
      <c r="A568" s="5" t="str">
        <f t="shared" si="172"/>
        <v>011363</v>
      </c>
      <c r="B568" s="22">
        <v>11</v>
      </c>
      <c r="C568" s="23" t="s">
        <v>38</v>
      </c>
      <c r="D568" s="23">
        <v>11363</v>
      </c>
      <c r="E568" s="24" t="s">
        <v>1801</v>
      </c>
      <c r="F568" s="25">
        <v>5.7570054781658424</v>
      </c>
      <c r="G568" s="26">
        <v>0.26282389433744052</v>
      </c>
      <c r="H568" s="26">
        <v>0.43142425391324357</v>
      </c>
      <c r="I568" s="26">
        <f t="shared" si="173"/>
        <v>6.451253626416527</v>
      </c>
      <c r="J568" s="26">
        <v>7.345721444237209</v>
      </c>
      <c r="K568" s="26">
        <v>7.1110887424814271</v>
      </c>
      <c r="L568" s="26">
        <f t="shared" si="174"/>
        <v>14.456810186718636</v>
      </c>
      <c r="M568" s="26">
        <v>8.2654825675221648</v>
      </c>
      <c r="N568" s="26">
        <v>6.1634115020414528</v>
      </c>
      <c r="O568" s="26">
        <v>0.43580866597967377</v>
      </c>
      <c r="P568" s="26">
        <v>0</v>
      </c>
      <c r="Q568" s="26">
        <f t="shared" si="170"/>
        <v>14.864702735543291</v>
      </c>
      <c r="R568" s="27">
        <v>1.4070794044586148</v>
      </c>
      <c r="S568" s="143">
        <f t="shared" si="175"/>
        <v>37.179845953137068</v>
      </c>
      <c r="T568" s="140" t="str">
        <f t="shared" si="176"/>
        <v>11363</v>
      </c>
      <c r="U568" s="5" t="str">
        <f t="shared" si="171"/>
        <v>埼玉県長瀞町</v>
      </c>
      <c r="V568" s="21">
        <f t="shared" si="177"/>
        <v>0.15484210142834365</v>
      </c>
      <c r="W568" s="21">
        <f t="shared" si="177"/>
        <v>7.0689882542470462E-3</v>
      </c>
      <c r="X568" s="21">
        <f t="shared" si="177"/>
        <v>1.160371278721885E-2</v>
      </c>
      <c r="Y568" s="21">
        <f t="shared" si="178"/>
        <v>0.19757267024441261</v>
      </c>
      <c r="Z568" s="21">
        <f t="shared" si="178"/>
        <v>0.19126192054277261</v>
      </c>
      <c r="AA568" s="21">
        <f t="shared" si="179"/>
        <v>0.22231083415300595</v>
      </c>
      <c r="AB568" s="21">
        <f t="shared" si="179"/>
        <v>0.16577291659061896</v>
      </c>
      <c r="AC568" s="21">
        <f t="shared" si="179"/>
        <v>1.172163721519944E-2</v>
      </c>
      <c r="AD568" s="21">
        <f t="shared" si="179"/>
        <v>0</v>
      </c>
      <c r="AE568" s="21">
        <f t="shared" si="180"/>
        <v>3.7845218784180887E-2</v>
      </c>
      <c r="AF568" s="137">
        <f>VLOOKUP(T568,人口!$A$2:$E$1748,5,0)</f>
        <v>7022</v>
      </c>
      <c r="AG568" s="14">
        <f t="shared" si="181"/>
        <v>0</v>
      </c>
      <c r="AH568" s="14">
        <f t="shared" si="182"/>
        <v>1</v>
      </c>
      <c r="AI568" s="14">
        <f t="shared" si="183"/>
        <v>0</v>
      </c>
      <c r="AJ568" s="14">
        <f t="shared" si="184"/>
        <v>0</v>
      </c>
      <c r="AK568" s="14">
        <f t="shared" si="185"/>
        <v>0</v>
      </c>
      <c r="AL568" s="14">
        <f t="shared" si="186"/>
        <v>0</v>
      </c>
      <c r="AM568" s="14">
        <f t="shared" si="187"/>
        <v>0</v>
      </c>
      <c r="AN568" s="14">
        <f t="shared" si="188"/>
        <v>0</v>
      </c>
      <c r="AO568" s="5" t="str">
        <f t="shared" si="189"/>
        <v>5千～1万人未満の市町村平均</v>
      </c>
    </row>
    <row r="569" spans="1:41" s="5" customFormat="1" ht="18" customHeight="1" x14ac:dyDescent="0.3">
      <c r="A569" s="5" t="str">
        <f t="shared" si="172"/>
        <v>011365</v>
      </c>
      <c r="B569" s="22">
        <v>11</v>
      </c>
      <c r="C569" s="23" t="s">
        <v>38</v>
      </c>
      <c r="D569" s="23">
        <v>11365</v>
      </c>
      <c r="E569" s="24" t="s">
        <v>1810</v>
      </c>
      <c r="F569" s="25">
        <v>12.916483117375734</v>
      </c>
      <c r="G569" s="26">
        <v>0.81305233500071528</v>
      </c>
      <c r="H569" s="26">
        <v>6.1837476394231574</v>
      </c>
      <c r="I569" s="26">
        <f t="shared" si="173"/>
        <v>19.913283091799606</v>
      </c>
      <c r="J569" s="26">
        <v>10.887941795142245</v>
      </c>
      <c r="K569" s="26">
        <v>11.369980908851613</v>
      </c>
      <c r="L569" s="26">
        <f t="shared" si="174"/>
        <v>22.257922703993856</v>
      </c>
      <c r="M569" s="26">
        <v>13.000666591858472</v>
      </c>
      <c r="N569" s="26">
        <v>14.506390069207635</v>
      </c>
      <c r="O569" s="26">
        <v>0.71118363763330705</v>
      </c>
      <c r="P569" s="26">
        <v>0</v>
      </c>
      <c r="Q569" s="26">
        <f t="shared" si="170"/>
        <v>28.218240298699417</v>
      </c>
      <c r="R569" s="27">
        <v>2.1055431458945968</v>
      </c>
      <c r="S569" s="143">
        <f t="shared" si="175"/>
        <v>72.494989240387483</v>
      </c>
      <c r="T569" s="140" t="str">
        <f t="shared" si="176"/>
        <v>11365</v>
      </c>
      <c r="U569" s="5" t="str">
        <f t="shared" si="171"/>
        <v>埼玉県小鹿野町</v>
      </c>
      <c r="V569" s="21">
        <f t="shared" si="177"/>
        <v>0.1781707019025236</v>
      </c>
      <c r="W569" s="21">
        <f t="shared" si="177"/>
        <v>1.1215290098253549E-2</v>
      </c>
      <c r="X569" s="21">
        <f t="shared" si="177"/>
        <v>8.5298966235009072E-2</v>
      </c>
      <c r="Y569" s="21">
        <f t="shared" si="178"/>
        <v>0.15018888766282476</v>
      </c>
      <c r="Z569" s="21">
        <f t="shared" si="178"/>
        <v>0.15683816258182592</v>
      </c>
      <c r="AA569" s="21">
        <f t="shared" si="179"/>
        <v>0.17933193353197585</v>
      </c>
      <c r="AB569" s="21">
        <f t="shared" si="179"/>
        <v>0.20010196871821895</v>
      </c>
      <c r="AC569" s="21">
        <f t="shared" si="179"/>
        <v>9.8101074996380794E-3</v>
      </c>
      <c r="AD569" s="21">
        <f t="shared" si="179"/>
        <v>0</v>
      </c>
      <c r="AE569" s="21">
        <f t="shared" si="180"/>
        <v>2.9043981769730141E-2</v>
      </c>
      <c r="AF569" s="137">
        <f>VLOOKUP(T569,人口!$A$2:$E$1748,5,0)</f>
        <v>11459</v>
      </c>
      <c r="AG569" s="14">
        <f t="shared" si="181"/>
        <v>0</v>
      </c>
      <c r="AH569" s="14">
        <f t="shared" si="182"/>
        <v>0</v>
      </c>
      <c r="AI569" s="14">
        <f t="shared" si="183"/>
        <v>1</v>
      </c>
      <c r="AJ569" s="14">
        <f t="shared" si="184"/>
        <v>0</v>
      </c>
      <c r="AK569" s="14">
        <f t="shared" si="185"/>
        <v>0</v>
      </c>
      <c r="AL569" s="14">
        <f t="shared" si="186"/>
        <v>0</v>
      </c>
      <c r="AM569" s="14">
        <f t="shared" si="187"/>
        <v>0</v>
      </c>
      <c r="AN569" s="14">
        <f t="shared" si="188"/>
        <v>0</v>
      </c>
      <c r="AO569" s="5" t="str">
        <f t="shared" si="189"/>
        <v>1万～3万人未満の市町村平均</v>
      </c>
    </row>
    <row r="570" spans="1:41" s="5" customFormat="1" ht="18" customHeight="1" x14ac:dyDescent="0.3">
      <c r="A570" s="5" t="str">
        <f t="shared" si="172"/>
        <v>011369</v>
      </c>
      <c r="B570" s="22">
        <v>11</v>
      </c>
      <c r="C570" s="23" t="s">
        <v>38</v>
      </c>
      <c r="D570" s="23">
        <v>11369</v>
      </c>
      <c r="E570" s="24" t="s">
        <v>1817</v>
      </c>
      <c r="F570" s="25">
        <v>0.72278797734230082</v>
      </c>
      <c r="G570" s="26">
        <v>0.21555340974437567</v>
      </c>
      <c r="H570" s="26">
        <v>1.3422087899523132</v>
      </c>
      <c r="I570" s="26">
        <f t="shared" si="173"/>
        <v>2.2805501770389895</v>
      </c>
      <c r="J570" s="26">
        <v>1.9820010604115641</v>
      </c>
      <c r="K570" s="26">
        <v>2.6314908886740613</v>
      </c>
      <c r="L570" s="26">
        <f t="shared" si="174"/>
        <v>4.6134919490856259</v>
      </c>
      <c r="M570" s="26">
        <v>3.6305730284070981</v>
      </c>
      <c r="N570" s="26">
        <v>3.6374231815326601</v>
      </c>
      <c r="O570" s="26">
        <v>0.17086033287411592</v>
      </c>
      <c r="P570" s="26">
        <v>0</v>
      </c>
      <c r="Q570" s="26">
        <f t="shared" si="170"/>
        <v>7.4388565428138742</v>
      </c>
      <c r="R570" s="27">
        <v>0.24863421277449158</v>
      </c>
      <c r="S570" s="143">
        <f t="shared" si="175"/>
        <v>14.581532881712983</v>
      </c>
      <c r="T570" s="140" t="str">
        <f t="shared" si="176"/>
        <v>11369</v>
      </c>
      <c r="U570" s="5" t="str">
        <f t="shared" si="171"/>
        <v>埼玉県東秩父村</v>
      </c>
      <c r="V570" s="21">
        <f t="shared" si="177"/>
        <v>4.9568723892449262E-2</v>
      </c>
      <c r="W570" s="21">
        <f t="shared" si="177"/>
        <v>1.4782630296345996E-2</v>
      </c>
      <c r="X570" s="21">
        <f t="shared" si="177"/>
        <v>9.2048538438342542E-2</v>
      </c>
      <c r="Y570" s="21">
        <f t="shared" si="178"/>
        <v>0.13592542543296218</v>
      </c>
      <c r="Z570" s="21">
        <f t="shared" si="178"/>
        <v>0.18046736992749721</v>
      </c>
      <c r="AA570" s="21">
        <f t="shared" si="179"/>
        <v>0.24898431858013217</v>
      </c>
      <c r="AB570" s="21">
        <f t="shared" si="179"/>
        <v>0.24945410136505136</v>
      </c>
      <c r="AC570" s="21">
        <f t="shared" si="179"/>
        <v>1.1717583758864994E-2</v>
      </c>
      <c r="AD570" s="21">
        <f t="shared" si="179"/>
        <v>0</v>
      </c>
      <c r="AE570" s="21">
        <f t="shared" si="180"/>
        <v>1.7051308308354135E-2</v>
      </c>
      <c r="AF570" s="137">
        <f>VLOOKUP(T570,人口!$A$2:$E$1748,5,0)</f>
        <v>2753</v>
      </c>
      <c r="AG570" s="14">
        <f t="shared" si="181"/>
        <v>1</v>
      </c>
      <c r="AH570" s="14">
        <f t="shared" si="182"/>
        <v>0</v>
      </c>
      <c r="AI570" s="14">
        <f t="shared" si="183"/>
        <v>0</v>
      </c>
      <c r="AJ570" s="14">
        <f t="shared" si="184"/>
        <v>0</v>
      </c>
      <c r="AK570" s="14">
        <f t="shared" si="185"/>
        <v>0</v>
      </c>
      <c r="AL570" s="14">
        <f t="shared" si="186"/>
        <v>0</v>
      </c>
      <c r="AM570" s="14">
        <f t="shared" si="187"/>
        <v>0</v>
      </c>
      <c r="AN570" s="14">
        <f t="shared" si="188"/>
        <v>0</v>
      </c>
      <c r="AO570" s="5" t="str">
        <f t="shared" si="189"/>
        <v>5千人未満の市町村平均</v>
      </c>
    </row>
    <row r="571" spans="1:41" s="5" customFormat="1" ht="18" customHeight="1" x14ac:dyDescent="0.3">
      <c r="A571" s="5" t="str">
        <f t="shared" si="172"/>
        <v>011381</v>
      </c>
      <c r="B571" s="22">
        <v>11</v>
      </c>
      <c r="C571" s="23" t="s">
        <v>38</v>
      </c>
      <c r="D571" s="23">
        <v>11381</v>
      </c>
      <c r="E571" s="24" t="s">
        <v>874</v>
      </c>
      <c r="F571" s="25">
        <v>58.047924577666834</v>
      </c>
      <c r="G571" s="26">
        <v>0.59182646710517184</v>
      </c>
      <c r="H571" s="26">
        <v>3.4513940313059486</v>
      </c>
      <c r="I571" s="26">
        <f t="shared" si="173"/>
        <v>62.09114507607795</v>
      </c>
      <c r="J571" s="26">
        <v>10.376578056391994</v>
      </c>
      <c r="K571" s="26">
        <v>10.732117218785918</v>
      </c>
      <c r="L571" s="26">
        <f t="shared" si="174"/>
        <v>21.108695275177912</v>
      </c>
      <c r="M571" s="26">
        <v>13.358789753362899</v>
      </c>
      <c r="N571" s="26">
        <v>14.77101741707046</v>
      </c>
      <c r="O571" s="26">
        <v>0.69541955316181214</v>
      </c>
      <c r="P571" s="26">
        <v>0</v>
      </c>
      <c r="Q571" s="26">
        <f t="shared" si="170"/>
        <v>28.825226723595172</v>
      </c>
      <c r="R571" s="27">
        <v>2.3356980810660608</v>
      </c>
      <c r="S571" s="143">
        <f t="shared" si="175"/>
        <v>114.36076515591708</v>
      </c>
      <c r="T571" s="140" t="str">
        <f t="shared" si="176"/>
        <v>11381</v>
      </c>
      <c r="U571" s="5" t="str">
        <f t="shared" si="171"/>
        <v>埼玉県美里町</v>
      </c>
      <c r="V571" s="21">
        <f t="shared" si="177"/>
        <v>0.50758601080121757</v>
      </c>
      <c r="W571" s="21">
        <f t="shared" si="177"/>
        <v>5.1750831353592989E-3</v>
      </c>
      <c r="X571" s="21">
        <f t="shared" si="177"/>
        <v>3.0179878794972997E-2</v>
      </c>
      <c r="Y571" s="21">
        <f t="shared" si="178"/>
        <v>9.073547245197934E-2</v>
      </c>
      <c r="Z571" s="21">
        <f t="shared" si="178"/>
        <v>9.3844398506375618E-2</v>
      </c>
      <c r="AA571" s="21">
        <f t="shared" si="179"/>
        <v>0.11681270001254192</v>
      </c>
      <c r="AB571" s="21">
        <f t="shared" si="179"/>
        <v>0.12916158261910859</v>
      </c>
      <c r="AC571" s="21">
        <f t="shared" si="179"/>
        <v>6.0809277746060163E-3</v>
      </c>
      <c r="AD571" s="21">
        <f t="shared" si="179"/>
        <v>0</v>
      </c>
      <c r="AE571" s="21">
        <f t="shared" si="180"/>
        <v>2.0423945903838777E-2</v>
      </c>
      <c r="AF571" s="137">
        <f>VLOOKUP(T571,人口!$A$2:$E$1748,5,0)</f>
        <v>11205</v>
      </c>
      <c r="AG571" s="14">
        <f t="shared" si="181"/>
        <v>0</v>
      </c>
      <c r="AH571" s="14">
        <f t="shared" si="182"/>
        <v>0</v>
      </c>
      <c r="AI571" s="14">
        <f t="shared" si="183"/>
        <v>1</v>
      </c>
      <c r="AJ571" s="14">
        <f t="shared" si="184"/>
        <v>0</v>
      </c>
      <c r="AK571" s="14">
        <f t="shared" si="185"/>
        <v>0</v>
      </c>
      <c r="AL571" s="14">
        <f t="shared" si="186"/>
        <v>0</v>
      </c>
      <c r="AM571" s="14">
        <f t="shared" si="187"/>
        <v>0</v>
      </c>
      <c r="AN571" s="14">
        <f t="shared" si="188"/>
        <v>0</v>
      </c>
      <c r="AO571" s="5" t="str">
        <f t="shared" si="189"/>
        <v>1万～3万人未満の市町村平均</v>
      </c>
    </row>
    <row r="572" spans="1:41" s="5" customFormat="1" ht="18" customHeight="1" x14ac:dyDescent="0.3">
      <c r="A572" s="5" t="str">
        <f t="shared" si="172"/>
        <v>011383</v>
      </c>
      <c r="B572" s="22">
        <v>11</v>
      </c>
      <c r="C572" s="23" t="s">
        <v>38</v>
      </c>
      <c r="D572" s="23">
        <v>11383</v>
      </c>
      <c r="E572" s="24" t="s">
        <v>1829</v>
      </c>
      <c r="F572" s="25">
        <v>37.5244488832816</v>
      </c>
      <c r="G572" s="26">
        <v>0.63153367416334627</v>
      </c>
      <c r="H572" s="26">
        <v>6.6151718933364014</v>
      </c>
      <c r="I572" s="26">
        <f t="shared" si="173"/>
        <v>44.771154450781346</v>
      </c>
      <c r="J572" s="26">
        <v>10.42883420487742</v>
      </c>
      <c r="K572" s="26">
        <v>13.814720831232677</v>
      </c>
      <c r="L572" s="26">
        <f t="shared" si="174"/>
        <v>24.243555036110095</v>
      </c>
      <c r="M572" s="26">
        <v>16.365432651504506</v>
      </c>
      <c r="N572" s="26">
        <v>15.781412745273977</v>
      </c>
      <c r="O572" s="26">
        <v>0.83828932660032096</v>
      </c>
      <c r="P572" s="26">
        <v>0</v>
      </c>
      <c r="Q572" s="26">
        <f t="shared" si="170"/>
        <v>32.985134723378799</v>
      </c>
      <c r="R572" s="27">
        <v>2.9141848732032973</v>
      </c>
      <c r="S572" s="143">
        <f t="shared" si="175"/>
        <v>104.91402908347352</v>
      </c>
      <c r="T572" s="140" t="str">
        <f t="shared" si="176"/>
        <v>11383</v>
      </c>
      <c r="U572" s="5" t="str">
        <f t="shared" si="171"/>
        <v>埼玉県神川町</v>
      </c>
      <c r="V572" s="21">
        <f t="shared" si="177"/>
        <v>0.35766855215736443</v>
      </c>
      <c r="W572" s="21">
        <f t="shared" si="177"/>
        <v>6.0195350391211693E-3</v>
      </c>
      <c r="X572" s="21">
        <f t="shared" si="177"/>
        <v>6.3053263239686685E-2</v>
      </c>
      <c r="Y572" s="21">
        <f t="shared" si="178"/>
        <v>9.9403619286986392E-2</v>
      </c>
      <c r="Z572" s="21">
        <f t="shared" si="178"/>
        <v>0.13167658274034227</v>
      </c>
      <c r="AA572" s="21">
        <f t="shared" si="179"/>
        <v>0.15598898254573329</v>
      </c>
      <c r="AB572" s="21">
        <f t="shared" si="179"/>
        <v>0.15042233038936761</v>
      </c>
      <c r="AC572" s="21">
        <f t="shared" si="179"/>
        <v>7.990250054483625E-3</v>
      </c>
      <c r="AD572" s="21">
        <f t="shared" si="179"/>
        <v>0</v>
      </c>
      <c r="AE572" s="21">
        <f t="shared" si="180"/>
        <v>2.777688454691472E-2</v>
      </c>
      <c r="AF572" s="137">
        <f>VLOOKUP(T572,人口!$A$2:$E$1748,5,0)</f>
        <v>13507</v>
      </c>
      <c r="AG572" s="14">
        <f t="shared" si="181"/>
        <v>0</v>
      </c>
      <c r="AH572" s="14">
        <f t="shared" si="182"/>
        <v>0</v>
      </c>
      <c r="AI572" s="14">
        <f t="shared" si="183"/>
        <v>1</v>
      </c>
      <c r="AJ572" s="14">
        <f t="shared" si="184"/>
        <v>0</v>
      </c>
      <c r="AK572" s="14">
        <f t="shared" si="185"/>
        <v>0</v>
      </c>
      <c r="AL572" s="14">
        <f t="shared" si="186"/>
        <v>0</v>
      </c>
      <c r="AM572" s="14">
        <f t="shared" si="187"/>
        <v>0</v>
      </c>
      <c r="AN572" s="14">
        <f t="shared" si="188"/>
        <v>0</v>
      </c>
      <c r="AO572" s="5" t="str">
        <f t="shared" si="189"/>
        <v>1万～3万人未満の市町村平均</v>
      </c>
    </row>
    <row r="573" spans="1:41" s="5" customFormat="1" ht="18" customHeight="1" x14ac:dyDescent="0.3">
      <c r="A573" s="5" t="str">
        <f t="shared" si="172"/>
        <v>011385</v>
      </c>
      <c r="B573" s="22">
        <v>11</v>
      </c>
      <c r="C573" s="23" t="s">
        <v>38</v>
      </c>
      <c r="D573" s="23">
        <v>11385</v>
      </c>
      <c r="E573" s="24" t="s">
        <v>1836</v>
      </c>
      <c r="F573" s="25">
        <v>69.854856502695299</v>
      </c>
      <c r="G573" s="26">
        <v>1.0720945905707107</v>
      </c>
      <c r="H573" s="26">
        <v>6.9986601190370621</v>
      </c>
      <c r="I573" s="26">
        <f t="shared" si="173"/>
        <v>77.925611212303068</v>
      </c>
      <c r="J573" s="26">
        <v>26.284842688169935</v>
      </c>
      <c r="K573" s="26">
        <v>31.340207616079464</v>
      </c>
      <c r="L573" s="26">
        <f t="shared" si="174"/>
        <v>57.625050304249399</v>
      </c>
      <c r="M573" s="26">
        <v>34.375048528938223</v>
      </c>
      <c r="N573" s="26">
        <v>19.967336247831401</v>
      </c>
      <c r="O573" s="26">
        <v>1.9232183055223768</v>
      </c>
      <c r="P573" s="26">
        <v>0</v>
      </c>
      <c r="Q573" s="26">
        <f t="shared" si="170"/>
        <v>56.265603082291996</v>
      </c>
      <c r="R573" s="27">
        <v>4.9266015671319154</v>
      </c>
      <c r="S573" s="143">
        <f t="shared" si="175"/>
        <v>196.74286616597635</v>
      </c>
      <c r="T573" s="140" t="str">
        <f t="shared" si="176"/>
        <v>11385</v>
      </c>
      <c r="U573" s="5" t="str">
        <f t="shared" si="171"/>
        <v>埼玉県上里町</v>
      </c>
      <c r="V573" s="21">
        <f t="shared" si="177"/>
        <v>0.35505661711649711</v>
      </c>
      <c r="W573" s="21">
        <f t="shared" si="177"/>
        <v>5.4492170997766671E-3</v>
      </c>
      <c r="X573" s="21">
        <f t="shared" si="177"/>
        <v>3.5572624590783627E-2</v>
      </c>
      <c r="Y573" s="21">
        <f t="shared" si="178"/>
        <v>0.13359997849170041</v>
      </c>
      <c r="Z573" s="21">
        <f t="shared" si="178"/>
        <v>0.15929526811732131</v>
      </c>
      <c r="AA573" s="21">
        <f t="shared" si="179"/>
        <v>0.17472068593297163</v>
      </c>
      <c r="AB573" s="21">
        <f t="shared" si="179"/>
        <v>0.1014895057541072</v>
      </c>
      <c r="AC573" s="21">
        <f t="shared" si="179"/>
        <v>9.775288644518933E-3</v>
      </c>
      <c r="AD573" s="21">
        <f t="shared" si="179"/>
        <v>0</v>
      </c>
      <c r="AE573" s="21">
        <f t="shared" si="180"/>
        <v>2.5040814252323296E-2</v>
      </c>
      <c r="AF573" s="137">
        <f>VLOOKUP(T573,人口!$A$2:$E$1748,5,0)</f>
        <v>30988</v>
      </c>
      <c r="AG573" s="14">
        <f t="shared" si="181"/>
        <v>0</v>
      </c>
      <c r="AH573" s="14">
        <f t="shared" si="182"/>
        <v>0</v>
      </c>
      <c r="AI573" s="14">
        <f t="shared" si="183"/>
        <v>0</v>
      </c>
      <c r="AJ573" s="14">
        <f t="shared" si="184"/>
        <v>1</v>
      </c>
      <c r="AK573" s="14">
        <f t="shared" si="185"/>
        <v>0</v>
      </c>
      <c r="AL573" s="14">
        <f t="shared" si="186"/>
        <v>0</v>
      </c>
      <c r="AM573" s="14">
        <f t="shared" si="187"/>
        <v>0</v>
      </c>
      <c r="AN573" s="14">
        <f t="shared" si="188"/>
        <v>0</v>
      </c>
      <c r="AO573" s="5" t="str">
        <f t="shared" si="189"/>
        <v>3万～10万人未満の市町村平均</v>
      </c>
    </row>
    <row r="574" spans="1:41" s="5" customFormat="1" ht="18" customHeight="1" x14ac:dyDescent="0.3">
      <c r="A574" s="5" t="str">
        <f t="shared" si="172"/>
        <v>011408</v>
      </c>
      <c r="B574" s="22">
        <v>11</v>
      </c>
      <c r="C574" s="23" t="s">
        <v>38</v>
      </c>
      <c r="D574" s="23">
        <v>11408</v>
      </c>
      <c r="E574" s="24" t="s">
        <v>1842</v>
      </c>
      <c r="F574" s="25">
        <v>205.6346419008853</v>
      </c>
      <c r="G574" s="26">
        <v>1.3670624144314352</v>
      </c>
      <c r="H574" s="26">
        <v>5.9440674983602442</v>
      </c>
      <c r="I574" s="26">
        <f t="shared" si="173"/>
        <v>212.945771813677</v>
      </c>
      <c r="J574" s="26">
        <v>33.205049780454381</v>
      </c>
      <c r="K574" s="26">
        <v>35.506936967915443</v>
      </c>
      <c r="L574" s="26">
        <f t="shared" si="174"/>
        <v>68.711986748369824</v>
      </c>
      <c r="M574" s="26">
        <v>37.862372292743551</v>
      </c>
      <c r="N574" s="26">
        <v>26.751419165769299</v>
      </c>
      <c r="O574" s="26">
        <v>2.0693153718448141</v>
      </c>
      <c r="P574" s="26">
        <v>0</v>
      </c>
      <c r="Q574" s="26">
        <f t="shared" si="170"/>
        <v>66.683106830357659</v>
      </c>
      <c r="R574" s="27">
        <v>6.2146468870264755</v>
      </c>
      <c r="S574" s="143">
        <f t="shared" si="175"/>
        <v>354.5555122794309</v>
      </c>
      <c r="T574" s="140" t="str">
        <f t="shared" si="176"/>
        <v>11408</v>
      </c>
      <c r="U574" s="5" t="str">
        <f t="shared" si="171"/>
        <v>埼玉県寄居町</v>
      </c>
      <c r="V574" s="21">
        <f t="shared" si="177"/>
        <v>0.57997869100627986</v>
      </c>
      <c r="W574" s="21">
        <f t="shared" si="177"/>
        <v>3.8557076877542137E-3</v>
      </c>
      <c r="X574" s="21">
        <f t="shared" si="177"/>
        <v>1.6764843000595147E-2</v>
      </c>
      <c r="Y574" s="21">
        <f t="shared" si="178"/>
        <v>9.3652611877276207E-2</v>
      </c>
      <c r="Z574" s="21">
        <f t="shared" si="178"/>
        <v>0.10014493002701325</v>
      </c>
      <c r="AA574" s="21">
        <f t="shared" si="179"/>
        <v>0.106788277100325</v>
      </c>
      <c r="AB574" s="21">
        <f t="shared" si="179"/>
        <v>7.5450580344344154E-2</v>
      </c>
      <c r="AC574" s="21">
        <f t="shared" si="179"/>
        <v>5.836364970160028E-3</v>
      </c>
      <c r="AD574" s="21">
        <f t="shared" si="179"/>
        <v>0</v>
      </c>
      <c r="AE574" s="21">
        <f t="shared" si="180"/>
        <v>1.7527993986252322E-2</v>
      </c>
      <c r="AF574" s="137">
        <f>VLOOKUP(T574,人口!$A$2:$E$1748,5,0)</f>
        <v>33342</v>
      </c>
      <c r="AG574" s="14">
        <f t="shared" si="181"/>
        <v>0</v>
      </c>
      <c r="AH574" s="14">
        <f t="shared" si="182"/>
        <v>0</v>
      </c>
      <c r="AI574" s="14">
        <f t="shared" si="183"/>
        <v>0</v>
      </c>
      <c r="AJ574" s="14">
        <f t="shared" si="184"/>
        <v>1</v>
      </c>
      <c r="AK574" s="14">
        <f t="shared" si="185"/>
        <v>0</v>
      </c>
      <c r="AL574" s="14">
        <f t="shared" si="186"/>
        <v>0</v>
      </c>
      <c r="AM574" s="14">
        <f t="shared" si="187"/>
        <v>0</v>
      </c>
      <c r="AN574" s="14">
        <f t="shared" si="188"/>
        <v>0</v>
      </c>
      <c r="AO574" s="5" t="str">
        <f t="shared" si="189"/>
        <v>3万～10万人未満の市町村平均</v>
      </c>
    </row>
    <row r="575" spans="1:41" s="5" customFormat="1" ht="18" customHeight="1" x14ac:dyDescent="0.3">
      <c r="A575" s="5" t="str">
        <f t="shared" si="172"/>
        <v>011442</v>
      </c>
      <c r="B575" s="22">
        <v>11</v>
      </c>
      <c r="C575" s="23" t="s">
        <v>38</v>
      </c>
      <c r="D575" s="23">
        <v>11442</v>
      </c>
      <c r="E575" s="24" t="s">
        <v>1848</v>
      </c>
      <c r="F575" s="25">
        <v>3.8459936150767824</v>
      </c>
      <c r="G575" s="26">
        <v>1.2460499738731892</v>
      </c>
      <c r="H575" s="26">
        <v>1.3422087899523132</v>
      </c>
      <c r="I575" s="26">
        <f t="shared" si="173"/>
        <v>6.4342523789022845</v>
      </c>
      <c r="J575" s="26">
        <v>25.997433871500082</v>
      </c>
      <c r="K575" s="26">
        <v>36.54013062558839</v>
      </c>
      <c r="L575" s="26">
        <f t="shared" si="174"/>
        <v>62.537564497088468</v>
      </c>
      <c r="M575" s="26">
        <v>26.405614441593055</v>
      </c>
      <c r="N575" s="26">
        <v>11.840870965280262</v>
      </c>
      <c r="O575" s="26">
        <v>2.1102151028161336</v>
      </c>
      <c r="P575" s="26">
        <v>0</v>
      </c>
      <c r="Q575" s="26">
        <f t="shared" si="170"/>
        <v>40.356700509689453</v>
      </c>
      <c r="R575" s="27">
        <v>1.9984307990385117</v>
      </c>
      <c r="S575" s="143">
        <f t="shared" si="175"/>
        <v>111.32694818471873</v>
      </c>
      <c r="T575" s="140" t="str">
        <f t="shared" si="176"/>
        <v>11442</v>
      </c>
      <c r="U575" s="5" t="str">
        <f t="shared" si="171"/>
        <v>埼玉県宮代町</v>
      </c>
      <c r="V575" s="21">
        <f t="shared" si="177"/>
        <v>3.4546834147427943E-2</v>
      </c>
      <c r="W575" s="21">
        <f t="shared" si="177"/>
        <v>1.1192707553661549E-2</v>
      </c>
      <c r="X575" s="21">
        <f t="shared" si="177"/>
        <v>1.2056459032050887E-2</v>
      </c>
      <c r="Y575" s="21">
        <f t="shared" si="178"/>
        <v>0.23352327801498662</v>
      </c>
      <c r="Z575" s="21">
        <f t="shared" si="178"/>
        <v>0.32822359025740422</v>
      </c>
      <c r="AA575" s="21">
        <f t="shared" si="179"/>
        <v>0.23718978084066097</v>
      </c>
      <c r="AB575" s="21">
        <f t="shared" si="179"/>
        <v>0.10636122842093318</v>
      </c>
      <c r="AC575" s="21">
        <f t="shared" si="179"/>
        <v>1.8955114976427528E-2</v>
      </c>
      <c r="AD575" s="21">
        <f t="shared" si="179"/>
        <v>0</v>
      </c>
      <c r="AE575" s="21">
        <f t="shared" si="180"/>
        <v>1.7951006756447008E-2</v>
      </c>
      <c r="AF575" s="137">
        <f>VLOOKUP(T575,人口!$A$2:$E$1748,5,0)</f>
        <v>34001</v>
      </c>
      <c r="AG575" s="14">
        <f t="shared" si="181"/>
        <v>0</v>
      </c>
      <c r="AH575" s="14">
        <f t="shared" si="182"/>
        <v>0</v>
      </c>
      <c r="AI575" s="14">
        <f t="shared" si="183"/>
        <v>0</v>
      </c>
      <c r="AJ575" s="14">
        <f t="shared" si="184"/>
        <v>1</v>
      </c>
      <c r="AK575" s="14">
        <f t="shared" si="185"/>
        <v>0</v>
      </c>
      <c r="AL575" s="14">
        <f t="shared" si="186"/>
        <v>0</v>
      </c>
      <c r="AM575" s="14">
        <f t="shared" si="187"/>
        <v>0</v>
      </c>
      <c r="AN575" s="14">
        <f t="shared" si="188"/>
        <v>0</v>
      </c>
      <c r="AO575" s="5" t="str">
        <f t="shared" si="189"/>
        <v>3万～10万人未満の市町村平均</v>
      </c>
    </row>
    <row r="576" spans="1:41" s="5" customFormat="1" ht="18" customHeight="1" x14ac:dyDescent="0.3">
      <c r="A576" s="5" t="str">
        <f t="shared" si="172"/>
        <v>011464</v>
      </c>
      <c r="B576" s="22">
        <v>11</v>
      </c>
      <c r="C576" s="23" t="s">
        <v>38</v>
      </c>
      <c r="D576" s="23">
        <v>11464</v>
      </c>
      <c r="E576" s="24" t="s">
        <v>1852</v>
      </c>
      <c r="F576" s="25">
        <v>17.225885833164778</v>
      </c>
      <c r="G576" s="26">
        <v>1.9929236304436138</v>
      </c>
      <c r="H576" s="26">
        <v>3.0679058056052875</v>
      </c>
      <c r="I576" s="26">
        <f t="shared" si="173"/>
        <v>22.28671526921368</v>
      </c>
      <c r="J576" s="26">
        <v>47.325407617623767</v>
      </c>
      <c r="K576" s="26">
        <v>46.505841281405651</v>
      </c>
      <c r="L576" s="26">
        <f t="shared" si="174"/>
        <v>93.831248899029418</v>
      </c>
      <c r="M576" s="26">
        <v>40.13685228292055</v>
      </c>
      <c r="N576" s="26">
        <v>27.425016051238313</v>
      </c>
      <c r="O576" s="26">
        <v>2.7790094896855391</v>
      </c>
      <c r="P576" s="26">
        <v>0</v>
      </c>
      <c r="Q576" s="26">
        <f t="shared" si="170"/>
        <v>70.340877823844394</v>
      </c>
      <c r="R576" s="27">
        <v>8.6470851151999994</v>
      </c>
      <c r="S576" s="143">
        <f t="shared" si="175"/>
        <v>195.10592710728753</v>
      </c>
      <c r="T576" s="140" t="str">
        <f t="shared" si="176"/>
        <v>11464</v>
      </c>
      <c r="U576" s="5" t="str">
        <f t="shared" si="171"/>
        <v>埼玉県杉戸町</v>
      </c>
      <c r="V576" s="21">
        <f t="shared" si="177"/>
        <v>8.8289915578486616E-2</v>
      </c>
      <c r="W576" s="21">
        <f t="shared" si="177"/>
        <v>1.0214572463232844E-2</v>
      </c>
      <c r="X576" s="21">
        <f t="shared" si="177"/>
        <v>1.5724308590165308E-2</v>
      </c>
      <c r="Y576" s="21">
        <f t="shared" si="178"/>
        <v>0.24256263415103643</v>
      </c>
      <c r="Z576" s="21">
        <f t="shared" si="178"/>
        <v>0.23836201170778568</v>
      </c>
      <c r="AA576" s="21">
        <f t="shared" si="179"/>
        <v>0.20571826226913931</v>
      </c>
      <c r="AB576" s="21">
        <f t="shared" si="179"/>
        <v>0.14056475094248402</v>
      </c>
      <c r="AC576" s="21">
        <f t="shared" si="179"/>
        <v>1.424359336944889E-2</v>
      </c>
      <c r="AD576" s="21">
        <f t="shared" si="179"/>
        <v>0</v>
      </c>
      <c r="AE576" s="21">
        <f t="shared" si="180"/>
        <v>4.4319950928220761E-2</v>
      </c>
      <c r="AF576" s="137">
        <f>VLOOKUP(T576,人口!$A$2:$E$1748,5,0)</f>
        <v>44777</v>
      </c>
      <c r="AG576" s="14">
        <f t="shared" si="181"/>
        <v>0</v>
      </c>
      <c r="AH576" s="14">
        <f t="shared" si="182"/>
        <v>0</v>
      </c>
      <c r="AI576" s="14">
        <f t="shared" si="183"/>
        <v>0</v>
      </c>
      <c r="AJ576" s="14">
        <f t="shared" si="184"/>
        <v>1</v>
      </c>
      <c r="AK576" s="14">
        <f t="shared" si="185"/>
        <v>0</v>
      </c>
      <c r="AL576" s="14">
        <f t="shared" si="186"/>
        <v>0</v>
      </c>
      <c r="AM576" s="14">
        <f t="shared" si="187"/>
        <v>0</v>
      </c>
      <c r="AN576" s="14">
        <f t="shared" si="188"/>
        <v>0</v>
      </c>
      <c r="AO576" s="5" t="str">
        <f t="shared" si="189"/>
        <v>3万～10万人未満の市町村平均</v>
      </c>
    </row>
    <row r="577" spans="1:41" s="5" customFormat="1" ht="18" customHeight="1" x14ac:dyDescent="0.3">
      <c r="A577" s="5" t="str">
        <f t="shared" si="172"/>
        <v>011465</v>
      </c>
      <c r="B577" s="22">
        <v>11</v>
      </c>
      <c r="C577" s="23" t="s">
        <v>38</v>
      </c>
      <c r="D577" s="23">
        <v>11465</v>
      </c>
      <c r="E577" s="24" t="s">
        <v>1856</v>
      </c>
      <c r="F577" s="25">
        <v>14.683638891492906</v>
      </c>
      <c r="G577" s="26">
        <v>1.3765165113500482</v>
      </c>
      <c r="H577" s="26">
        <v>1.5339529028026437</v>
      </c>
      <c r="I577" s="26">
        <f t="shared" si="173"/>
        <v>17.594108305645598</v>
      </c>
      <c r="J577" s="26">
        <v>21.719894859764391</v>
      </c>
      <c r="K577" s="26">
        <v>29.191358835097699</v>
      </c>
      <c r="L577" s="26">
        <f t="shared" si="174"/>
        <v>50.91125369486209</v>
      </c>
      <c r="M577" s="26">
        <v>27.121860764601909</v>
      </c>
      <c r="N577" s="26">
        <v>19.760445775865922</v>
      </c>
      <c r="O577" s="26">
        <v>1.8100768646108212</v>
      </c>
      <c r="P577" s="26">
        <v>0</v>
      </c>
      <c r="Q577" s="26">
        <f t="shared" si="170"/>
        <v>48.692383405078651</v>
      </c>
      <c r="R577" s="27">
        <v>5.8008772530371173</v>
      </c>
      <c r="S577" s="143">
        <f t="shared" si="175"/>
        <v>122.99862265862346</v>
      </c>
      <c r="T577" s="140" t="str">
        <f t="shared" si="176"/>
        <v>11465</v>
      </c>
      <c r="U577" s="5" t="str">
        <f t="shared" si="171"/>
        <v>埼玉県松伏町</v>
      </c>
      <c r="V577" s="21">
        <f t="shared" si="177"/>
        <v>0.11938051479036975</v>
      </c>
      <c r="W577" s="21">
        <f t="shared" si="177"/>
        <v>1.1191316468400634E-2</v>
      </c>
      <c r="X577" s="21">
        <f t="shared" si="177"/>
        <v>1.2471301463757472E-2</v>
      </c>
      <c r="Y577" s="21">
        <f t="shared" si="178"/>
        <v>0.17658648845236971</v>
      </c>
      <c r="Z577" s="21">
        <f t="shared" si="178"/>
        <v>0.23733077821624765</v>
      </c>
      <c r="AA577" s="21">
        <f t="shared" si="179"/>
        <v>0.22050540224240786</v>
      </c>
      <c r="AB577" s="21">
        <f t="shared" si="179"/>
        <v>0.16065582970558989</v>
      </c>
      <c r="AC577" s="21">
        <f t="shared" si="179"/>
        <v>1.471623686091672E-2</v>
      </c>
      <c r="AD577" s="21">
        <f t="shared" si="179"/>
        <v>0</v>
      </c>
      <c r="AE577" s="21">
        <f t="shared" si="180"/>
        <v>4.7162131799940256E-2</v>
      </c>
      <c r="AF577" s="137">
        <f>VLOOKUP(T577,人口!$A$2:$E$1748,5,0)</f>
        <v>29165</v>
      </c>
      <c r="AG577" s="14">
        <f t="shared" si="181"/>
        <v>0</v>
      </c>
      <c r="AH577" s="14">
        <f t="shared" si="182"/>
        <v>0</v>
      </c>
      <c r="AI577" s="14">
        <f t="shared" si="183"/>
        <v>1</v>
      </c>
      <c r="AJ577" s="14">
        <f t="shared" si="184"/>
        <v>0</v>
      </c>
      <c r="AK577" s="14">
        <f t="shared" si="185"/>
        <v>0</v>
      </c>
      <c r="AL577" s="14">
        <f t="shared" si="186"/>
        <v>0</v>
      </c>
      <c r="AM577" s="14">
        <f t="shared" si="187"/>
        <v>0</v>
      </c>
      <c r="AN577" s="14">
        <f t="shared" si="188"/>
        <v>0</v>
      </c>
      <c r="AO577" s="5" t="str">
        <f t="shared" si="189"/>
        <v>1万～3万人未満の市町村平均</v>
      </c>
    </row>
    <row r="578" spans="1:41" s="5" customFormat="1" ht="18" customHeight="1" x14ac:dyDescent="0.3">
      <c r="A578" s="5" t="str">
        <f t="shared" si="172"/>
        <v>012100</v>
      </c>
      <c r="B578" s="22">
        <v>12</v>
      </c>
      <c r="C578" s="23" t="s">
        <v>39</v>
      </c>
      <c r="D578" s="23">
        <v>12100</v>
      </c>
      <c r="E578" s="24" t="s">
        <v>86</v>
      </c>
      <c r="F578" s="25">
        <v>3950.3511436836752</v>
      </c>
      <c r="G578" s="26">
        <v>58.547350219885587</v>
      </c>
      <c r="H578" s="26">
        <v>18.774502606374831</v>
      </c>
      <c r="I578" s="26">
        <f t="shared" si="173"/>
        <v>4027.6729965099357</v>
      </c>
      <c r="J578" s="26">
        <v>1616.8110748027771</v>
      </c>
      <c r="K578" s="26">
        <v>1122.2110763756796</v>
      </c>
      <c r="L578" s="26">
        <f t="shared" si="174"/>
        <v>2739.0221511784566</v>
      </c>
      <c r="M578" s="26">
        <v>679.5156199064636</v>
      </c>
      <c r="N578" s="26">
        <v>397.05649554603343</v>
      </c>
      <c r="O578" s="26">
        <v>60.357576275119406</v>
      </c>
      <c r="P578" s="26">
        <v>43.505555905401323</v>
      </c>
      <c r="Q578" s="26">
        <f t="shared" si="170"/>
        <v>1180.4352476330175</v>
      </c>
      <c r="R578" s="27">
        <v>135.23061053403998</v>
      </c>
      <c r="S578" s="143">
        <f t="shared" si="175"/>
        <v>8082.3610058554505</v>
      </c>
      <c r="T578" s="140" t="str">
        <f t="shared" si="176"/>
        <v>12100</v>
      </c>
      <c r="U578" s="5" t="str">
        <f t="shared" si="171"/>
        <v>千葉県千葉市</v>
      </c>
      <c r="V578" s="21">
        <f t="shared" si="177"/>
        <v>0.48876202644521238</v>
      </c>
      <c r="W578" s="21">
        <f t="shared" si="177"/>
        <v>7.2438425080826787E-3</v>
      </c>
      <c r="X578" s="21">
        <f t="shared" si="177"/>
        <v>2.3228982957793167E-3</v>
      </c>
      <c r="Y578" s="21">
        <f t="shared" si="178"/>
        <v>0.2000419275545155</v>
      </c>
      <c r="Z578" s="21">
        <f t="shared" si="178"/>
        <v>0.13884693786415481</v>
      </c>
      <c r="AA578" s="21">
        <f t="shared" si="179"/>
        <v>8.4073901105651314E-2</v>
      </c>
      <c r="AB578" s="21">
        <f t="shared" si="179"/>
        <v>4.9126300502832877E-2</v>
      </c>
      <c r="AC578" s="21">
        <f t="shared" si="179"/>
        <v>7.4678149406333105E-3</v>
      </c>
      <c r="AD578" s="21">
        <f t="shared" si="179"/>
        <v>5.3827781107380294E-3</v>
      </c>
      <c r="AE578" s="21">
        <f t="shared" si="180"/>
        <v>1.6731572672399699E-2</v>
      </c>
      <c r="AF578" s="137">
        <f>VLOOKUP(T578,人口!$A$2:$E$1748,5,0)</f>
        <v>972516</v>
      </c>
      <c r="AG578" s="14">
        <f t="shared" si="181"/>
        <v>0</v>
      </c>
      <c r="AH578" s="14">
        <f t="shared" si="182"/>
        <v>0</v>
      </c>
      <c r="AI578" s="14">
        <f t="shared" si="183"/>
        <v>0</v>
      </c>
      <c r="AJ578" s="14">
        <f t="shared" si="184"/>
        <v>0</v>
      </c>
      <c r="AK578" s="14">
        <f t="shared" si="185"/>
        <v>0</v>
      </c>
      <c r="AL578" s="14">
        <f t="shared" si="186"/>
        <v>0</v>
      </c>
      <c r="AM578" s="14">
        <f t="shared" si="187"/>
        <v>0</v>
      </c>
      <c r="AN578" s="14">
        <f t="shared" si="188"/>
        <v>0</v>
      </c>
      <c r="AO578" s="5" t="str">
        <f t="shared" si="189"/>
        <v/>
      </c>
    </row>
    <row r="579" spans="1:41" s="5" customFormat="1" ht="18" customHeight="1" x14ac:dyDescent="0.3">
      <c r="A579" s="5" t="str">
        <f t="shared" si="172"/>
        <v>012202</v>
      </c>
      <c r="B579" s="22">
        <v>12</v>
      </c>
      <c r="C579" s="23" t="s">
        <v>39</v>
      </c>
      <c r="D579" s="23">
        <v>12202</v>
      </c>
      <c r="E579" s="24" t="s">
        <v>136</v>
      </c>
      <c r="F579" s="25">
        <v>561.82178302023283</v>
      </c>
      <c r="G579" s="26">
        <v>3.2224102070124867</v>
      </c>
      <c r="H579" s="26">
        <v>25.315297062789288</v>
      </c>
      <c r="I579" s="26">
        <f t="shared" si="173"/>
        <v>590.35949029003461</v>
      </c>
      <c r="J579" s="26">
        <v>93.051520695779217</v>
      </c>
      <c r="K579" s="26">
        <v>66.00842214445683</v>
      </c>
      <c r="L579" s="26">
        <f t="shared" si="174"/>
        <v>159.05994284023603</v>
      </c>
      <c r="M579" s="26">
        <v>66.489941994159622</v>
      </c>
      <c r="N579" s="26">
        <v>61.350242047252586</v>
      </c>
      <c r="O579" s="26">
        <v>3.7440941886294197</v>
      </c>
      <c r="P579" s="26">
        <v>0</v>
      </c>
      <c r="Q579" s="26">
        <f t="shared" si="170"/>
        <v>131.58427823004163</v>
      </c>
      <c r="R579" s="27">
        <v>9.6848498989199996</v>
      </c>
      <c r="S579" s="143">
        <f t="shared" si="175"/>
        <v>890.68856125923219</v>
      </c>
      <c r="T579" s="140" t="str">
        <f t="shared" si="176"/>
        <v>12202</v>
      </c>
      <c r="U579" s="5" t="str">
        <f t="shared" si="171"/>
        <v>千葉県銚子市</v>
      </c>
      <c r="V579" s="21">
        <f t="shared" si="177"/>
        <v>0.63077242423091628</v>
      </c>
      <c r="W579" s="21">
        <f t="shared" si="177"/>
        <v>3.6178865960249085E-3</v>
      </c>
      <c r="X579" s="21">
        <f t="shared" si="177"/>
        <v>2.8422164787879595E-2</v>
      </c>
      <c r="Y579" s="21">
        <f t="shared" si="178"/>
        <v>0.10447144461384505</v>
      </c>
      <c r="Z579" s="21">
        <f t="shared" si="178"/>
        <v>7.4109430630989417E-2</v>
      </c>
      <c r="AA579" s="21">
        <f t="shared" si="179"/>
        <v>7.465004591521629E-2</v>
      </c>
      <c r="AB579" s="21">
        <f t="shared" si="179"/>
        <v>6.8879566568719838E-2</v>
      </c>
      <c r="AC579" s="21">
        <f t="shared" si="179"/>
        <v>4.2035952312401061E-3</v>
      </c>
      <c r="AD579" s="21">
        <f t="shared" si="179"/>
        <v>0</v>
      </c>
      <c r="AE579" s="21">
        <f t="shared" si="180"/>
        <v>1.087344142516865E-2</v>
      </c>
      <c r="AF579" s="137">
        <f>VLOOKUP(T579,人口!$A$2:$E$1748,5,0)</f>
        <v>60327</v>
      </c>
      <c r="AG579" s="14">
        <f t="shared" si="181"/>
        <v>0</v>
      </c>
      <c r="AH579" s="14">
        <f t="shared" si="182"/>
        <v>0</v>
      </c>
      <c r="AI579" s="14">
        <f t="shared" si="183"/>
        <v>0</v>
      </c>
      <c r="AJ579" s="14">
        <f t="shared" si="184"/>
        <v>1</v>
      </c>
      <c r="AK579" s="14">
        <f t="shared" si="185"/>
        <v>0</v>
      </c>
      <c r="AL579" s="14">
        <f t="shared" si="186"/>
        <v>0</v>
      </c>
      <c r="AM579" s="14">
        <f t="shared" si="187"/>
        <v>0</v>
      </c>
      <c r="AN579" s="14">
        <f t="shared" si="188"/>
        <v>0</v>
      </c>
      <c r="AO579" s="5" t="str">
        <f t="shared" si="189"/>
        <v>3万～10万人未満の市町村平均</v>
      </c>
    </row>
    <row r="580" spans="1:41" s="5" customFormat="1" ht="18" customHeight="1" x14ac:dyDescent="0.3">
      <c r="A580" s="5" t="str">
        <f t="shared" si="172"/>
        <v>012203</v>
      </c>
      <c r="B580" s="22">
        <v>12</v>
      </c>
      <c r="C580" s="23" t="s">
        <v>39</v>
      </c>
      <c r="D580" s="23">
        <v>12203</v>
      </c>
      <c r="E580" s="24" t="s">
        <v>204</v>
      </c>
      <c r="F580" s="25">
        <v>1161.6661788605215</v>
      </c>
      <c r="G580" s="26">
        <v>15.008350902996995</v>
      </c>
      <c r="H580" s="26">
        <v>4.9661587539443097</v>
      </c>
      <c r="I580" s="26">
        <f t="shared" si="173"/>
        <v>1181.6406885174626</v>
      </c>
      <c r="J580" s="26">
        <v>463.96163328967577</v>
      </c>
      <c r="K580" s="26">
        <v>598.09644455784507</v>
      </c>
      <c r="L580" s="26">
        <f t="shared" si="174"/>
        <v>1062.058077847521</v>
      </c>
      <c r="M580" s="26">
        <v>215.45485225354091</v>
      </c>
      <c r="N580" s="26">
        <v>138.98709450388088</v>
      </c>
      <c r="O580" s="26">
        <v>30.422945256893797</v>
      </c>
      <c r="P580" s="26">
        <v>43.505555905401323</v>
      </c>
      <c r="Q580" s="26">
        <f t="shared" si="170"/>
        <v>428.37044791971687</v>
      </c>
      <c r="R580" s="27">
        <v>60.967834731840007</v>
      </c>
      <c r="S580" s="143">
        <f t="shared" si="175"/>
        <v>2733.0370490165401</v>
      </c>
      <c r="T580" s="140" t="str">
        <f t="shared" si="176"/>
        <v>12203</v>
      </c>
      <c r="U580" s="5" t="str">
        <f t="shared" si="171"/>
        <v>千葉県市川市</v>
      </c>
      <c r="V580" s="21">
        <f t="shared" si="177"/>
        <v>0.42504589510725338</v>
      </c>
      <c r="W580" s="21">
        <f t="shared" si="177"/>
        <v>5.4914553421065481E-3</v>
      </c>
      <c r="X580" s="21">
        <f t="shared" si="177"/>
        <v>1.8170843149496782E-3</v>
      </c>
      <c r="Y580" s="21">
        <f t="shared" si="178"/>
        <v>0.16976046243377066</v>
      </c>
      <c r="Z580" s="21">
        <f t="shared" si="178"/>
        <v>0.21883949387845472</v>
      </c>
      <c r="AA580" s="21">
        <f t="shared" si="179"/>
        <v>7.8833491236816738E-2</v>
      </c>
      <c r="AB580" s="21">
        <f t="shared" si="179"/>
        <v>5.0854449468181996E-2</v>
      </c>
      <c r="AC580" s="21">
        <f t="shared" si="179"/>
        <v>1.1131552449258319E-2</v>
      </c>
      <c r="AD580" s="21">
        <f t="shared" si="179"/>
        <v>1.591839229587335E-2</v>
      </c>
      <c r="AE580" s="21">
        <f t="shared" si="180"/>
        <v>2.2307723473334824E-2</v>
      </c>
      <c r="AF580" s="137">
        <f>VLOOKUP(T580,人口!$A$2:$E$1748,5,0)</f>
        <v>490192</v>
      </c>
      <c r="AG580" s="14">
        <f t="shared" si="181"/>
        <v>0</v>
      </c>
      <c r="AH580" s="14">
        <f t="shared" si="182"/>
        <v>0</v>
      </c>
      <c r="AI580" s="14">
        <f t="shared" si="183"/>
        <v>0</v>
      </c>
      <c r="AJ580" s="14">
        <f t="shared" si="184"/>
        <v>0</v>
      </c>
      <c r="AK580" s="14">
        <f t="shared" si="185"/>
        <v>0</v>
      </c>
      <c r="AL580" s="14">
        <f t="shared" si="186"/>
        <v>1</v>
      </c>
      <c r="AM580" s="14">
        <f t="shared" si="187"/>
        <v>0</v>
      </c>
      <c r="AN580" s="14">
        <f t="shared" si="188"/>
        <v>0</v>
      </c>
      <c r="AO580" s="5" t="str">
        <f t="shared" si="189"/>
        <v>20万～50万人未満の市町村平均</v>
      </c>
    </row>
    <row r="581" spans="1:41" s="5" customFormat="1" ht="18" customHeight="1" x14ac:dyDescent="0.3">
      <c r="A581" s="5" t="str">
        <f t="shared" si="172"/>
        <v>012204</v>
      </c>
      <c r="B581" s="22">
        <v>12</v>
      </c>
      <c r="C581" s="23" t="s">
        <v>39</v>
      </c>
      <c r="D581" s="23">
        <v>12204</v>
      </c>
      <c r="E581" s="24" t="s">
        <v>265</v>
      </c>
      <c r="F581" s="25">
        <v>2098.6222504665261</v>
      </c>
      <c r="G581" s="26">
        <v>22.265179271327256</v>
      </c>
      <c r="H581" s="26">
        <v>14.353410057131725</v>
      </c>
      <c r="I581" s="26">
        <f t="shared" si="173"/>
        <v>2135.2408397949853</v>
      </c>
      <c r="J581" s="26">
        <v>750.43132279058591</v>
      </c>
      <c r="K581" s="26">
        <v>741.03790096140892</v>
      </c>
      <c r="L581" s="26">
        <f t="shared" si="174"/>
        <v>1491.4692237519948</v>
      </c>
      <c r="M581" s="26">
        <v>336.78061273725831</v>
      </c>
      <c r="N581" s="26">
        <v>178.83035027937291</v>
      </c>
      <c r="O581" s="26">
        <v>39.902869850133797</v>
      </c>
      <c r="P581" s="26">
        <v>43.505555905401323</v>
      </c>
      <c r="Q581" s="26">
        <f t="shared" ref="Q581:Q644" si="190">SUM(M581:P581)</f>
        <v>599.01938877216639</v>
      </c>
      <c r="R581" s="27">
        <v>79.520720199220008</v>
      </c>
      <c r="S581" s="143">
        <f t="shared" si="175"/>
        <v>4305.2501725183665</v>
      </c>
      <c r="T581" s="140" t="str">
        <f t="shared" si="176"/>
        <v>12204</v>
      </c>
      <c r="U581" s="5" t="str">
        <f t="shared" ref="U581:U644" si="191">C581&amp;E581</f>
        <v>千葉県船橋市</v>
      </c>
      <c r="V581" s="21">
        <f t="shared" si="177"/>
        <v>0.48745651620029595</v>
      </c>
      <c r="W581" s="21">
        <f t="shared" si="177"/>
        <v>5.171634255647259E-3</v>
      </c>
      <c r="X581" s="21">
        <f t="shared" si="177"/>
        <v>3.3339317070941927E-3</v>
      </c>
      <c r="Y581" s="21">
        <f t="shared" si="178"/>
        <v>0.17430608970897951</v>
      </c>
      <c r="Z581" s="21">
        <f t="shared" si="178"/>
        <v>0.17212423698201421</v>
      </c>
      <c r="AA581" s="21">
        <f t="shared" si="179"/>
        <v>7.8225561637979724E-2</v>
      </c>
      <c r="AB581" s="21">
        <f t="shared" si="179"/>
        <v>4.1537737207676749E-2</v>
      </c>
      <c r="AC581" s="21">
        <f t="shared" si="179"/>
        <v>9.2684207075456708E-3</v>
      </c>
      <c r="AD581" s="21">
        <f t="shared" ref="AD581:AD644" si="192">P581/$S581</f>
        <v>1.0105232950946645E-2</v>
      </c>
      <c r="AE581" s="21">
        <f t="shared" si="180"/>
        <v>1.8470638641820011E-2</v>
      </c>
      <c r="AF581" s="137">
        <f>VLOOKUP(T581,人口!$A$2:$E$1748,5,0)</f>
        <v>642938</v>
      </c>
      <c r="AG581" s="14">
        <f t="shared" si="181"/>
        <v>0</v>
      </c>
      <c r="AH581" s="14">
        <f t="shared" si="182"/>
        <v>0</v>
      </c>
      <c r="AI581" s="14">
        <f t="shared" si="183"/>
        <v>0</v>
      </c>
      <c r="AJ581" s="14">
        <f t="shared" si="184"/>
        <v>0</v>
      </c>
      <c r="AK581" s="14">
        <f t="shared" si="185"/>
        <v>0</v>
      </c>
      <c r="AL581" s="14">
        <f t="shared" si="186"/>
        <v>0</v>
      </c>
      <c r="AM581" s="14">
        <f t="shared" si="187"/>
        <v>0</v>
      </c>
      <c r="AN581" s="14">
        <f t="shared" si="188"/>
        <v>0</v>
      </c>
      <c r="AO581" s="5" t="str">
        <f t="shared" si="189"/>
        <v/>
      </c>
    </row>
    <row r="582" spans="1:41" s="5" customFormat="1" ht="18" customHeight="1" x14ac:dyDescent="0.3">
      <c r="A582" s="5" t="str">
        <f t="shared" ref="A582:A645" si="193">0&amp;D582</f>
        <v>012205</v>
      </c>
      <c r="B582" s="22">
        <v>12</v>
      </c>
      <c r="C582" s="23" t="s">
        <v>39</v>
      </c>
      <c r="D582" s="23">
        <v>12205</v>
      </c>
      <c r="E582" s="24" t="s">
        <v>316</v>
      </c>
      <c r="F582" s="25">
        <v>27.011758093641365</v>
      </c>
      <c r="G582" s="26">
        <v>2.3709843908477195</v>
      </c>
      <c r="H582" s="26">
        <v>11.022449917291029</v>
      </c>
      <c r="I582" s="26">
        <f t="shared" ref="I582:I645" si="194">SUM(F582:H582)</f>
        <v>40.405192401780113</v>
      </c>
      <c r="J582" s="26">
        <v>86.950558044200505</v>
      </c>
      <c r="K582" s="26">
        <v>55.913159051606947</v>
      </c>
      <c r="L582" s="26">
        <f t="shared" ref="L582:L645" si="195">SUM(J582:K582)</f>
        <v>142.86371709580746</v>
      </c>
      <c r="M582" s="26">
        <v>46.134221494248017</v>
      </c>
      <c r="N582" s="26">
        <v>42.109428154462755</v>
      </c>
      <c r="O582" s="26">
        <v>2.8649051310577787</v>
      </c>
      <c r="P582" s="26">
        <v>3.2393498854023144</v>
      </c>
      <c r="Q582" s="26">
        <f t="shared" si="190"/>
        <v>94.347904665170873</v>
      </c>
      <c r="R582" s="27">
        <v>6.6178251071199989</v>
      </c>
      <c r="S582" s="143">
        <f t="shared" ref="S582:S645" si="196">SUM(I582,L582,Q582,R582)</f>
        <v>284.23463926987841</v>
      </c>
      <c r="T582" s="140" t="str">
        <f t="shared" ref="T582:T645" si="197">IF(LEN(A582)=5,A582,RIGHT(A582,5))</f>
        <v>12205</v>
      </c>
      <c r="U582" s="5" t="str">
        <f t="shared" si="191"/>
        <v>千葉県館山市</v>
      </c>
      <c r="V582" s="21">
        <f t="shared" ref="V582:X645" si="198">F582/$S582</f>
        <v>9.5033308266111532E-2</v>
      </c>
      <c r="W582" s="21">
        <f t="shared" si="198"/>
        <v>8.3416447655294042E-3</v>
      </c>
      <c r="X582" s="21">
        <f t="shared" si="198"/>
        <v>3.8779404036062282E-2</v>
      </c>
      <c r="Y582" s="21">
        <f t="shared" ref="Y582:Z645" si="199">J582/$S582</f>
        <v>0.30591119459455351</v>
      </c>
      <c r="Z582" s="21">
        <f t="shared" si="199"/>
        <v>0.19671479589972801</v>
      </c>
      <c r="AA582" s="21">
        <f t="shared" ref="AA582:AD645" si="200">M582/$S582</f>
        <v>0.16231034195112284</v>
      </c>
      <c r="AB582" s="21">
        <f t="shared" si="200"/>
        <v>0.14815023342204328</v>
      </c>
      <c r="AC582" s="21">
        <f t="shared" si="200"/>
        <v>1.0079366605058912E-2</v>
      </c>
      <c r="AD582" s="21">
        <f t="shared" si="192"/>
        <v>1.1396745638474341E-2</v>
      </c>
      <c r="AE582" s="21">
        <f t="shared" ref="AE582:AE645" si="201">R582/$S582</f>
        <v>2.3282964821315918E-2</v>
      </c>
      <c r="AF582" s="137">
        <f>VLOOKUP(T582,人口!$A$2:$E$1748,5,0)</f>
        <v>46161</v>
      </c>
      <c r="AG582" s="14">
        <f t="shared" ref="AG582:AG645" si="202">IF(SUMIFS($AF582,$AF582,$BB$22,$AF582,$BC$22)&gt;0,1,0)</f>
        <v>0</v>
      </c>
      <c r="AH582" s="14">
        <f t="shared" ref="AH582:AH645" si="203">IF(SUMIFS($AF582,$AF582,$BB$23,$AF582,$BC$23)&gt;0,1,0)</f>
        <v>0</v>
      </c>
      <c r="AI582" s="14">
        <f t="shared" ref="AI582:AI645" si="204">IF(SUMIFS($AF582,$AF582,$BB$24,$AF582,$BC$24)&gt;0,1,0)</f>
        <v>0</v>
      </c>
      <c r="AJ582" s="14">
        <f t="shared" ref="AJ582:AJ645" si="205">IF(SUMIFS($AF582,$AF582,$BB$25,$AF582,$BC$25)&gt;0,1,0)</f>
        <v>1</v>
      </c>
      <c r="AK582" s="14">
        <f t="shared" ref="AK582:AK645" si="206">IF(SUMIFS($AF582,$AF582,$BB$26,$AF582,$BC$26)&gt;0,1,0)</f>
        <v>0</v>
      </c>
      <c r="AL582" s="14">
        <f t="shared" ref="AL582:AL645" si="207">IF(SUMIFS($AF582,$AF582,$BB$27,$AF582,$BC$27)&gt;0,1,0)</f>
        <v>0</v>
      </c>
      <c r="AM582" s="14">
        <f t="shared" ref="AM582:AM645" si="208">IF(SUMIFS($AF582,$AF582,$BB$28,$AF582,$BC$2)&gt;0,1,0)</f>
        <v>0</v>
      </c>
      <c r="AN582" s="14">
        <f t="shared" ref="AN582:AN645" si="209">IF(SUMIFS($AF582,$AF582,$BB$29)&gt;0,1,0)</f>
        <v>0</v>
      </c>
      <c r="AO582" s="5" t="str">
        <f t="shared" ref="AO582:AO645" si="210">IF(AG582=1,$AG$4,IF(AH582=1,$AH$4,IF(AI582=1,$AI$4,IF(AJ582=1,$AJ$4,IF(AK582=1,$AK$4,IF(AL582=1,$AL$4,IF(AM582=1,$AM$4,IF(AN582=1,$AN$4,""))))))))</f>
        <v>3万～10万人未満の市町村平均</v>
      </c>
    </row>
    <row r="583" spans="1:41" s="5" customFormat="1" ht="18" customHeight="1" x14ac:dyDescent="0.3">
      <c r="A583" s="5" t="str">
        <f t="shared" si="193"/>
        <v>012206</v>
      </c>
      <c r="B583" s="22">
        <v>12</v>
      </c>
      <c r="C583" s="23" t="s">
        <v>39</v>
      </c>
      <c r="D583" s="23">
        <v>12206</v>
      </c>
      <c r="E583" s="24" t="s">
        <v>368</v>
      </c>
      <c r="F583" s="25">
        <v>596.12397908319042</v>
      </c>
      <c r="G583" s="26">
        <v>9.6120456144341873</v>
      </c>
      <c r="H583" s="26">
        <v>9.8717545962551529</v>
      </c>
      <c r="I583" s="26">
        <f t="shared" si="194"/>
        <v>615.60777929387984</v>
      </c>
      <c r="J583" s="26">
        <v>191.52372733251653</v>
      </c>
      <c r="K583" s="26">
        <v>151.31982152145872</v>
      </c>
      <c r="L583" s="26">
        <f t="shared" si="195"/>
        <v>342.84354885397522</v>
      </c>
      <c r="M583" s="26">
        <v>138.20370717079717</v>
      </c>
      <c r="N583" s="26">
        <v>95.968310554034986</v>
      </c>
      <c r="O583" s="26">
        <v>8.4168419046091465</v>
      </c>
      <c r="P583" s="26">
        <v>18.547129958997427</v>
      </c>
      <c r="Q583" s="26">
        <f t="shared" si="190"/>
        <v>261.13598958843875</v>
      </c>
      <c r="R583" s="27">
        <v>0</v>
      </c>
      <c r="S583" s="143">
        <f t="shared" si="196"/>
        <v>1219.5873177362937</v>
      </c>
      <c r="T583" s="140" t="str">
        <f t="shared" si="197"/>
        <v>12206</v>
      </c>
      <c r="U583" s="5" t="str">
        <f t="shared" si="191"/>
        <v>千葉県木更津市</v>
      </c>
      <c r="V583" s="21">
        <f t="shared" si="198"/>
        <v>0.48879155302276422</v>
      </c>
      <c r="W583" s="21">
        <f t="shared" si="198"/>
        <v>7.8813919058090438E-3</v>
      </c>
      <c r="X583" s="21">
        <f t="shared" si="198"/>
        <v>8.0943401531744039E-3</v>
      </c>
      <c r="Y583" s="21">
        <f t="shared" si="199"/>
        <v>0.15703978267665858</v>
      </c>
      <c r="Z583" s="21">
        <f t="shared" si="199"/>
        <v>0.12407461058411726</v>
      </c>
      <c r="AA583" s="21">
        <f t="shared" si="200"/>
        <v>0.11332005930278162</v>
      </c>
      <c r="AB583" s="21">
        <f t="shared" si="200"/>
        <v>7.8689167358811304E-2</v>
      </c>
      <c r="AC583" s="21">
        <f t="shared" si="200"/>
        <v>6.9013852326964631E-3</v>
      </c>
      <c r="AD583" s="21">
        <f t="shared" si="192"/>
        <v>1.5207709763187121E-2</v>
      </c>
      <c r="AE583" s="21">
        <f t="shared" si="201"/>
        <v>0</v>
      </c>
      <c r="AF583" s="137">
        <f>VLOOKUP(T583,人口!$A$2:$E$1748,5,0)</f>
        <v>135617</v>
      </c>
      <c r="AG583" s="14">
        <f t="shared" si="202"/>
        <v>0</v>
      </c>
      <c r="AH583" s="14">
        <f t="shared" si="203"/>
        <v>0</v>
      </c>
      <c r="AI583" s="14">
        <f t="shared" si="204"/>
        <v>0</v>
      </c>
      <c r="AJ583" s="14">
        <f t="shared" si="205"/>
        <v>0</v>
      </c>
      <c r="AK583" s="14">
        <f t="shared" si="206"/>
        <v>1</v>
      </c>
      <c r="AL583" s="14">
        <f t="shared" si="207"/>
        <v>0</v>
      </c>
      <c r="AM583" s="14">
        <f t="shared" si="208"/>
        <v>0</v>
      </c>
      <c r="AN583" s="14">
        <f t="shared" si="209"/>
        <v>0</v>
      </c>
      <c r="AO583" s="5" t="str">
        <f t="shared" si="210"/>
        <v>10万～20万人未満の市町村平均</v>
      </c>
    </row>
    <row r="584" spans="1:41" s="5" customFormat="1" ht="18" customHeight="1" x14ac:dyDescent="0.3">
      <c r="A584" s="5" t="str">
        <f t="shared" si="193"/>
        <v>012207</v>
      </c>
      <c r="B584" s="22">
        <v>12</v>
      </c>
      <c r="C584" s="23" t="s">
        <v>39</v>
      </c>
      <c r="D584" s="23">
        <v>12207</v>
      </c>
      <c r="E584" s="24" t="s">
        <v>419</v>
      </c>
      <c r="F584" s="25">
        <v>1044.0869542564776</v>
      </c>
      <c r="G584" s="26">
        <v>16.88858291369419</v>
      </c>
      <c r="H584" s="26">
        <v>8.0548672472511367</v>
      </c>
      <c r="I584" s="26">
        <f t="shared" si="194"/>
        <v>1069.0304044174229</v>
      </c>
      <c r="J584" s="26">
        <v>494.76352941486567</v>
      </c>
      <c r="K584" s="26">
        <v>583.25546206247122</v>
      </c>
      <c r="L584" s="26">
        <f t="shared" si="195"/>
        <v>1078.0189914773368</v>
      </c>
      <c r="M584" s="26">
        <v>263.96064490619602</v>
      </c>
      <c r="N584" s="26">
        <v>138.90530059635967</v>
      </c>
      <c r="O584" s="26">
        <v>30.936891648659344</v>
      </c>
      <c r="P584" s="26">
        <v>0</v>
      </c>
      <c r="Q584" s="26">
        <f t="shared" si="190"/>
        <v>433.80283715121504</v>
      </c>
      <c r="R584" s="27">
        <v>54.953138907205599</v>
      </c>
      <c r="S584" s="143">
        <f t="shared" si="196"/>
        <v>2635.8053719531808</v>
      </c>
      <c r="T584" s="140" t="str">
        <f t="shared" si="197"/>
        <v>12207</v>
      </c>
      <c r="U584" s="5" t="str">
        <f t="shared" si="191"/>
        <v>千葉県松戸市</v>
      </c>
      <c r="V584" s="21">
        <f t="shared" si="198"/>
        <v>0.39611686255984435</v>
      </c>
      <c r="W584" s="21">
        <f t="shared" si="198"/>
        <v>6.4073710044757351E-3</v>
      </c>
      <c r="X584" s="21">
        <f t="shared" si="198"/>
        <v>3.0559415854298569E-3</v>
      </c>
      <c r="Y584" s="21">
        <f t="shared" si="199"/>
        <v>0.18770867328805718</v>
      </c>
      <c r="Z584" s="21">
        <f t="shared" si="199"/>
        <v>0.22128168804446591</v>
      </c>
      <c r="AA584" s="21">
        <f t="shared" si="200"/>
        <v>0.10014420932399734</v>
      </c>
      <c r="AB584" s="21">
        <f t="shared" si="200"/>
        <v>5.2699376848689042E-2</v>
      </c>
      <c r="AC584" s="21">
        <f t="shared" si="200"/>
        <v>1.1737168448721436E-2</v>
      </c>
      <c r="AD584" s="21">
        <f t="shared" si="192"/>
        <v>0</v>
      </c>
      <c r="AE584" s="21">
        <f t="shared" si="201"/>
        <v>2.0848708896318964E-2</v>
      </c>
      <c r="AF584" s="137">
        <f>VLOOKUP(T584,人口!$A$2:$E$1748,5,0)</f>
        <v>498473</v>
      </c>
      <c r="AG584" s="14">
        <f t="shared" si="202"/>
        <v>0</v>
      </c>
      <c r="AH584" s="14">
        <f t="shared" si="203"/>
        <v>0</v>
      </c>
      <c r="AI584" s="14">
        <f t="shared" si="204"/>
        <v>0</v>
      </c>
      <c r="AJ584" s="14">
        <f t="shared" si="205"/>
        <v>0</v>
      </c>
      <c r="AK584" s="14">
        <f t="shared" si="206"/>
        <v>0</v>
      </c>
      <c r="AL584" s="14">
        <f t="shared" si="207"/>
        <v>1</v>
      </c>
      <c r="AM584" s="14">
        <f t="shared" si="208"/>
        <v>0</v>
      </c>
      <c r="AN584" s="14">
        <f t="shared" si="209"/>
        <v>0</v>
      </c>
      <c r="AO584" s="5" t="str">
        <f t="shared" si="210"/>
        <v>20万～50万人未満の市町村平均</v>
      </c>
    </row>
    <row r="585" spans="1:41" s="5" customFormat="1" ht="18" customHeight="1" x14ac:dyDescent="0.3">
      <c r="A585" s="5" t="str">
        <f t="shared" si="193"/>
        <v>012208</v>
      </c>
      <c r="B585" s="22">
        <v>12</v>
      </c>
      <c r="C585" s="23" t="s">
        <v>39</v>
      </c>
      <c r="D585" s="23">
        <v>12208</v>
      </c>
      <c r="E585" s="24" t="s">
        <v>474</v>
      </c>
      <c r="F585" s="25">
        <v>1383.8833360024353</v>
      </c>
      <c r="G585" s="26">
        <v>5.7688040831348921</v>
      </c>
      <c r="H585" s="26">
        <v>11.143575740557964</v>
      </c>
      <c r="I585" s="26">
        <f t="shared" si="194"/>
        <v>1400.7957158261281</v>
      </c>
      <c r="J585" s="26">
        <v>186.60248505252039</v>
      </c>
      <c r="K585" s="26">
        <v>166.98287804721357</v>
      </c>
      <c r="L585" s="26">
        <f t="shared" si="195"/>
        <v>353.58536309973397</v>
      </c>
      <c r="M585" s="26">
        <v>145.01918884885029</v>
      </c>
      <c r="N585" s="26">
        <v>103.91194239624453</v>
      </c>
      <c r="O585" s="26">
        <v>9.5809016225121297</v>
      </c>
      <c r="P585" s="26">
        <v>0</v>
      </c>
      <c r="Q585" s="26">
        <f t="shared" si="190"/>
        <v>258.51203286760699</v>
      </c>
      <c r="R585" s="27">
        <v>6.3795106087999995</v>
      </c>
      <c r="S585" s="143">
        <f t="shared" si="196"/>
        <v>2019.272622402269</v>
      </c>
      <c r="T585" s="140" t="str">
        <f t="shared" si="197"/>
        <v>12208</v>
      </c>
      <c r="U585" s="5" t="str">
        <f t="shared" si="191"/>
        <v>千葉県野田市</v>
      </c>
      <c r="V585" s="21">
        <f t="shared" si="198"/>
        <v>0.6853375421670751</v>
      </c>
      <c r="W585" s="21">
        <f t="shared" si="198"/>
        <v>2.8568723307266534E-3</v>
      </c>
      <c r="X585" s="21">
        <f t="shared" si="198"/>
        <v>5.5186088381175497E-3</v>
      </c>
      <c r="Y585" s="21">
        <f t="shared" si="199"/>
        <v>9.2410743840286871E-2</v>
      </c>
      <c r="Z585" s="21">
        <f t="shared" si="199"/>
        <v>8.2694568427594969E-2</v>
      </c>
      <c r="AA585" s="21">
        <f t="shared" si="200"/>
        <v>7.1817538275899193E-2</v>
      </c>
      <c r="AB585" s="21">
        <f t="shared" si="200"/>
        <v>5.1460085796945811E-2</v>
      </c>
      <c r="AC585" s="21">
        <f t="shared" si="200"/>
        <v>4.744729124843982E-3</v>
      </c>
      <c r="AD585" s="21">
        <f t="shared" si="192"/>
        <v>0</v>
      </c>
      <c r="AE585" s="21">
        <f t="shared" si="201"/>
        <v>3.1593111985099287E-3</v>
      </c>
      <c r="AF585" s="137">
        <f>VLOOKUP(T585,人口!$A$2:$E$1748,5,0)</f>
        <v>154373</v>
      </c>
      <c r="AG585" s="14">
        <f t="shared" si="202"/>
        <v>0</v>
      </c>
      <c r="AH585" s="14">
        <f t="shared" si="203"/>
        <v>0</v>
      </c>
      <c r="AI585" s="14">
        <f t="shared" si="204"/>
        <v>0</v>
      </c>
      <c r="AJ585" s="14">
        <f t="shared" si="205"/>
        <v>0</v>
      </c>
      <c r="AK585" s="14">
        <f t="shared" si="206"/>
        <v>1</v>
      </c>
      <c r="AL585" s="14">
        <f t="shared" si="207"/>
        <v>0</v>
      </c>
      <c r="AM585" s="14">
        <f t="shared" si="208"/>
        <v>0</v>
      </c>
      <c r="AN585" s="14">
        <f t="shared" si="209"/>
        <v>0</v>
      </c>
      <c r="AO585" s="5" t="str">
        <f t="shared" si="210"/>
        <v>10万～20万人未満の市町村平均</v>
      </c>
    </row>
    <row r="586" spans="1:41" s="5" customFormat="1" ht="18" customHeight="1" x14ac:dyDescent="0.3">
      <c r="A586" s="5" t="str">
        <f t="shared" si="193"/>
        <v>012210</v>
      </c>
      <c r="B586" s="22">
        <v>12</v>
      </c>
      <c r="C586" s="23" t="s">
        <v>39</v>
      </c>
      <c r="D586" s="23">
        <v>12210</v>
      </c>
      <c r="E586" s="24" t="s">
        <v>527</v>
      </c>
      <c r="F586" s="25">
        <v>578.48318226025106</v>
      </c>
      <c r="G586" s="26">
        <v>4.7143762783938028</v>
      </c>
      <c r="H586" s="26">
        <v>10.235132066055955</v>
      </c>
      <c r="I586" s="26">
        <f t="shared" si="194"/>
        <v>593.43269060470084</v>
      </c>
      <c r="J586" s="26">
        <v>118.32509215997614</v>
      </c>
      <c r="K586" s="26">
        <v>98.811358454084584</v>
      </c>
      <c r="L586" s="26">
        <f t="shared" si="195"/>
        <v>217.13645061406072</v>
      </c>
      <c r="M586" s="26">
        <v>94.791221703982771</v>
      </c>
      <c r="N586" s="26">
        <v>62.500168158874679</v>
      </c>
      <c r="O586" s="26">
        <v>5.5315800030527438</v>
      </c>
      <c r="P586" s="26">
        <v>0</v>
      </c>
      <c r="Q586" s="26">
        <f t="shared" si="190"/>
        <v>162.82296986591018</v>
      </c>
      <c r="R586" s="27">
        <v>17.448015967001339</v>
      </c>
      <c r="S586" s="143">
        <f t="shared" si="196"/>
        <v>990.84012705167311</v>
      </c>
      <c r="T586" s="140" t="str">
        <f t="shared" si="197"/>
        <v>12210</v>
      </c>
      <c r="U586" s="5" t="str">
        <f t="shared" si="191"/>
        <v>千葉県茂原市</v>
      </c>
      <c r="V586" s="21">
        <f t="shared" si="198"/>
        <v>0.58383100004394828</v>
      </c>
      <c r="W586" s="21">
        <f t="shared" si="198"/>
        <v>4.7579585744289745E-3</v>
      </c>
      <c r="X586" s="21">
        <f t="shared" si="198"/>
        <v>1.0329751275325757E-2</v>
      </c>
      <c r="Y586" s="21">
        <f t="shared" si="199"/>
        <v>0.11941895461184263</v>
      </c>
      <c r="Z586" s="21">
        <f t="shared" si="199"/>
        <v>9.9724825182550866E-2</v>
      </c>
      <c r="AA586" s="21">
        <f t="shared" si="200"/>
        <v>9.5667524069742618E-2</v>
      </c>
      <c r="AB586" s="21">
        <f t="shared" si="200"/>
        <v>6.3077954205235015E-2</v>
      </c>
      <c r="AC586" s="21">
        <f t="shared" si="200"/>
        <v>5.5827169813079921E-3</v>
      </c>
      <c r="AD586" s="21">
        <f t="shared" si="192"/>
        <v>0</v>
      </c>
      <c r="AE586" s="21">
        <f t="shared" si="201"/>
        <v>1.7609315055617858E-2</v>
      </c>
      <c r="AF586" s="137">
        <f>VLOOKUP(T586,人口!$A$2:$E$1748,5,0)</f>
        <v>89128</v>
      </c>
      <c r="AG586" s="14">
        <f t="shared" si="202"/>
        <v>0</v>
      </c>
      <c r="AH586" s="14">
        <f t="shared" si="203"/>
        <v>0</v>
      </c>
      <c r="AI586" s="14">
        <f t="shared" si="204"/>
        <v>0</v>
      </c>
      <c r="AJ586" s="14">
        <f t="shared" si="205"/>
        <v>1</v>
      </c>
      <c r="AK586" s="14">
        <f t="shared" si="206"/>
        <v>0</v>
      </c>
      <c r="AL586" s="14">
        <f t="shared" si="207"/>
        <v>0</v>
      </c>
      <c r="AM586" s="14">
        <f t="shared" si="208"/>
        <v>0</v>
      </c>
      <c r="AN586" s="14">
        <f t="shared" si="209"/>
        <v>0</v>
      </c>
      <c r="AO586" s="5" t="str">
        <f t="shared" si="210"/>
        <v>3万～10万人未満の市町村平均</v>
      </c>
    </row>
    <row r="587" spans="1:41" s="5" customFormat="1" ht="18" customHeight="1" x14ac:dyDescent="0.3">
      <c r="A587" s="5" t="str">
        <f t="shared" si="193"/>
        <v>012211</v>
      </c>
      <c r="B587" s="22">
        <v>12</v>
      </c>
      <c r="C587" s="23" t="s">
        <v>39</v>
      </c>
      <c r="D587" s="23">
        <v>12211</v>
      </c>
      <c r="E587" s="24" t="s">
        <v>581</v>
      </c>
      <c r="F587" s="25">
        <v>844.75998047034159</v>
      </c>
      <c r="G587" s="26">
        <v>6.549277747952595</v>
      </c>
      <c r="H587" s="26">
        <v>31.856091519203748</v>
      </c>
      <c r="I587" s="26">
        <f t="shared" si="194"/>
        <v>883.16534973749799</v>
      </c>
      <c r="J587" s="26">
        <v>349.96361767510302</v>
      </c>
      <c r="K587" s="26">
        <v>152.55172006846033</v>
      </c>
      <c r="L587" s="26">
        <f t="shared" si="195"/>
        <v>502.51533774356335</v>
      </c>
      <c r="M587" s="26">
        <v>136.11545122460245</v>
      </c>
      <c r="N587" s="26">
        <v>110.63828843828509</v>
      </c>
      <c r="O587" s="26">
        <v>8.2379754028499015</v>
      </c>
      <c r="P587" s="26">
        <v>0</v>
      </c>
      <c r="Q587" s="26">
        <f t="shared" si="190"/>
        <v>254.99171506573745</v>
      </c>
      <c r="R587" s="27">
        <v>35.869044211800002</v>
      </c>
      <c r="S587" s="143">
        <f t="shared" si="196"/>
        <v>1676.5414467585988</v>
      </c>
      <c r="T587" s="140" t="str">
        <f t="shared" si="197"/>
        <v>12211</v>
      </c>
      <c r="U587" s="5" t="str">
        <f t="shared" si="191"/>
        <v>千葉県成田市</v>
      </c>
      <c r="V587" s="21">
        <f t="shared" si="198"/>
        <v>0.50387062133393035</v>
      </c>
      <c r="W587" s="21">
        <f t="shared" si="198"/>
        <v>3.9064216161281756E-3</v>
      </c>
      <c r="X587" s="21">
        <f t="shared" si="198"/>
        <v>1.9001076043061064E-2</v>
      </c>
      <c r="Y587" s="21">
        <f t="shared" si="199"/>
        <v>0.20874140532088703</v>
      </c>
      <c r="Z587" s="21">
        <f t="shared" si="199"/>
        <v>9.0991916939125866E-2</v>
      </c>
      <c r="AA587" s="21">
        <f t="shared" si="200"/>
        <v>8.1188241118503882E-2</v>
      </c>
      <c r="AB587" s="21">
        <f t="shared" si="200"/>
        <v>6.5991979292961453E-2</v>
      </c>
      <c r="AC587" s="21">
        <f t="shared" si="200"/>
        <v>4.913672381185139E-3</v>
      </c>
      <c r="AD587" s="21">
        <f t="shared" si="192"/>
        <v>0</v>
      </c>
      <c r="AE587" s="21">
        <f t="shared" si="201"/>
        <v>2.1394665954217056E-2</v>
      </c>
      <c r="AF587" s="137">
        <f>VLOOKUP(T587,人口!$A$2:$E$1748,5,0)</f>
        <v>132735</v>
      </c>
      <c r="AG587" s="14">
        <f t="shared" si="202"/>
        <v>0</v>
      </c>
      <c r="AH587" s="14">
        <f t="shared" si="203"/>
        <v>0</v>
      </c>
      <c r="AI587" s="14">
        <f t="shared" si="204"/>
        <v>0</v>
      </c>
      <c r="AJ587" s="14">
        <f t="shared" si="205"/>
        <v>0</v>
      </c>
      <c r="AK587" s="14">
        <f t="shared" si="206"/>
        <v>1</v>
      </c>
      <c r="AL587" s="14">
        <f t="shared" si="207"/>
        <v>0</v>
      </c>
      <c r="AM587" s="14">
        <f t="shared" si="208"/>
        <v>0</v>
      </c>
      <c r="AN587" s="14">
        <f t="shared" si="209"/>
        <v>0</v>
      </c>
      <c r="AO587" s="5" t="str">
        <f t="shared" si="210"/>
        <v>10万～20万人未満の市町村平均</v>
      </c>
    </row>
    <row r="588" spans="1:41" s="5" customFormat="1" ht="18" customHeight="1" x14ac:dyDescent="0.3">
      <c r="A588" s="5" t="str">
        <f t="shared" si="193"/>
        <v>012212</v>
      </c>
      <c r="B588" s="22">
        <v>12</v>
      </c>
      <c r="C588" s="23" t="s">
        <v>39</v>
      </c>
      <c r="D588" s="23">
        <v>12212</v>
      </c>
      <c r="E588" s="24" t="s">
        <v>632</v>
      </c>
      <c r="F588" s="25">
        <v>1037.8886950495801</v>
      </c>
      <c r="G588" s="26">
        <v>5.1676816897778233</v>
      </c>
      <c r="H588" s="26">
        <v>11.264701563824898</v>
      </c>
      <c r="I588" s="26">
        <f t="shared" si="194"/>
        <v>1054.3210783031827</v>
      </c>
      <c r="J588" s="26">
        <v>181.98263118862207</v>
      </c>
      <c r="K588" s="26">
        <v>189.31467670732755</v>
      </c>
      <c r="L588" s="26">
        <f t="shared" si="195"/>
        <v>371.29730789594964</v>
      </c>
      <c r="M588" s="26">
        <v>135.87351913327504</v>
      </c>
      <c r="N588" s="26">
        <v>69.837562804162118</v>
      </c>
      <c r="O588" s="26">
        <v>10.863874670522927</v>
      </c>
      <c r="P588" s="26">
        <v>0</v>
      </c>
      <c r="Q588" s="26">
        <f t="shared" si="190"/>
        <v>216.57495660796008</v>
      </c>
      <c r="R588" s="27">
        <v>23.129193262033652</v>
      </c>
      <c r="S588" s="143">
        <f t="shared" si="196"/>
        <v>1665.322536069126</v>
      </c>
      <c r="T588" s="140" t="str">
        <f t="shared" si="197"/>
        <v>12212</v>
      </c>
      <c r="U588" s="5" t="str">
        <f t="shared" si="191"/>
        <v>千葉県佐倉市</v>
      </c>
      <c r="V588" s="21">
        <f t="shared" si="198"/>
        <v>0.62323584324958547</v>
      </c>
      <c r="W588" s="21">
        <f t="shared" si="198"/>
        <v>3.1031116062211974E-3</v>
      </c>
      <c r="X588" s="21">
        <f t="shared" si="198"/>
        <v>6.7642761806457116E-3</v>
      </c>
      <c r="Y588" s="21">
        <f t="shared" si="199"/>
        <v>0.10927770882040602</v>
      </c>
      <c r="Z588" s="21">
        <f t="shared" si="199"/>
        <v>0.11368048687684923</v>
      </c>
      <c r="AA588" s="21">
        <f t="shared" si="200"/>
        <v>8.1589911978249385E-2</v>
      </c>
      <c r="AB588" s="21">
        <f t="shared" si="200"/>
        <v>4.1936358448020919E-2</v>
      </c>
      <c r="AC588" s="21">
        <f t="shared" si="200"/>
        <v>6.5235859331888467E-3</v>
      </c>
      <c r="AD588" s="21">
        <f t="shared" si="192"/>
        <v>0</v>
      </c>
      <c r="AE588" s="21">
        <f t="shared" si="201"/>
        <v>1.3888716906833224E-2</v>
      </c>
      <c r="AF588" s="137">
        <f>VLOOKUP(T588,人口!$A$2:$E$1748,5,0)</f>
        <v>175045</v>
      </c>
      <c r="AG588" s="14">
        <f t="shared" si="202"/>
        <v>0</v>
      </c>
      <c r="AH588" s="14">
        <f t="shared" si="203"/>
        <v>0</v>
      </c>
      <c r="AI588" s="14">
        <f t="shared" si="204"/>
        <v>0</v>
      </c>
      <c r="AJ588" s="14">
        <f t="shared" si="205"/>
        <v>0</v>
      </c>
      <c r="AK588" s="14">
        <f t="shared" si="206"/>
        <v>1</v>
      </c>
      <c r="AL588" s="14">
        <f t="shared" si="207"/>
        <v>0</v>
      </c>
      <c r="AM588" s="14">
        <f t="shared" si="208"/>
        <v>0</v>
      </c>
      <c r="AN588" s="14">
        <f t="shared" si="209"/>
        <v>0</v>
      </c>
      <c r="AO588" s="5" t="str">
        <f t="shared" si="210"/>
        <v>10万～20万人未満の市町村平均</v>
      </c>
    </row>
    <row r="589" spans="1:41" s="5" customFormat="1" ht="18" customHeight="1" x14ac:dyDescent="0.3">
      <c r="A589" s="5" t="str">
        <f t="shared" si="193"/>
        <v>012213</v>
      </c>
      <c r="B589" s="22">
        <v>12</v>
      </c>
      <c r="C589" s="23" t="s">
        <v>39</v>
      </c>
      <c r="D589" s="23">
        <v>12213</v>
      </c>
      <c r="E589" s="24" t="s">
        <v>685</v>
      </c>
      <c r="F589" s="25">
        <v>280.15346512044164</v>
      </c>
      <c r="G589" s="26">
        <v>3.2243811001054605</v>
      </c>
      <c r="H589" s="26">
        <v>20.833641601912714</v>
      </c>
      <c r="I589" s="26">
        <f t="shared" si="194"/>
        <v>304.21148782245979</v>
      </c>
      <c r="J589" s="26">
        <v>87.876251036500733</v>
      </c>
      <c r="K589" s="26">
        <v>65.317297959623247</v>
      </c>
      <c r="L589" s="26">
        <f t="shared" si="195"/>
        <v>153.19354899612398</v>
      </c>
      <c r="M589" s="26">
        <v>68.247132973274674</v>
      </c>
      <c r="N589" s="26">
        <v>56.635063848969509</v>
      </c>
      <c r="O589" s="26">
        <v>3.629711481224045</v>
      </c>
      <c r="P589" s="26">
        <v>0</v>
      </c>
      <c r="Q589" s="26">
        <f t="shared" si="190"/>
        <v>128.51190830346823</v>
      </c>
      <c r="R589" s="27">
        <v>9.9372681371004283</v>
      </c>
      <c r="S589" s="143">
        <f t="shared" si="196"/>
        <v>595.8542132591524</v>
      </c>
      <c r="T589" s="140" t="str">
        <f t="shared" si="197"/>
        <v>12213</v>
      </c>
      <c r="U589" s="5" t="str">
        <f t="shared" si="191"/>
        <v>千葉県東金市</v>
      </c>
      <c r="V589" s="21">
        <f t="shared" si="198"/>
        <v>0.47017115745155547</v>
      </c>
      <c r="W589" s="21">
        <f t="shared" si="198"/>
        <v>5.4113590679656636E-3</v>
      </c>
      <c r="X589" s="21">
        <f t="shared" si="198"/>
        <v>3.4964327075844008E-2</v>
      </c>
      <c r="Y589" s="21">
        <f t="shared" si="199"/>
        <v>0.14747944896763041</v>
      </c>
      <c r="Z589" s="21">
        <f t="shared" si="199"/>
        <v>0.10961959571009203</v>
      </c>
      <c r="AA589" s="21">
        <f t="shared" si="200"/>
        <v>0.11453662901866943</v>
      </c>
      <c r="AB589" s="21">
        <f t="shared" si="200"/>
        <v>9.5048524603345313E-2</v>
      </c>
      <c r="AC589" s="21">
        <f t="shared" si="200"/>
        <v>6.0916099952882091E-3</v>
      </c>
      <c r="AD589" s="21">
        <f t="shared" si="192"/>
        <v>0</v>
      </c>
      <c r="AE589" s="21">
        <f t="shared" si="201"/>
        <v>1.667734810960958E-2</v>
      </c>
      <c r="AF589" s="137">
        <f>VLOOKUP(T589,人口!$A$2:$E$1748,5,0)</f>
        <v>58484</v>
      </c>
      <c r="AG589" s="14">
        <f t="shared" si="202"/>
        <v>0</v>
      </c>
      <c r="AH589" s="14">
        <f t="shared" si="203"/>
        <v>0</v>
      </c>
      <c r="AI589" s="14">
        <f t="shared" si="204"/>
        <v>0</v>
      </c>
      <c r="AJ589" s="14">
        <f t="shared" si="205"/>
        <v>1</v>
      </c>
      <c r="AK589" s="14">
        <f t="shared" si="206"/>
        <v>0</v>
      </c>
      <c r="AL589" s="14">
        <f t="shared" si="207"/>
        <v>0</v>
      </c>
      <c r="AM589" s="14">
        <f t="shared" si="208"/>
        <v>0</v>
      </c>
      <c r="AN589" s="14">
        <f t="shared" si="209"/>
        <v>0</v>
      </c>
      <c r="AO589" s="5" t="str">
        <f t="shared" si="210"/>
        <v>3万～10万人未満の市町村平均</v>
      </c>
    </row>
    <row r="590" spans="1:41" s="5" customFormat="1" ht="18" customHeight="1" x14ac:dyDescent="0.3">
      <c r="A590" s="5" t="str">
        <f t="shared" si="193"/>
        <v>012215</v>
      </c>
      <c r="B590" s="22">
        <v>12</v>
      </c>
      <c r="C590" s="23" t="s">
        <v>39</v>
      </c>
      <c r="D590" s="23">
        <v>12215</v>
      </c>
      <c r="E590" s="24" t="s">
        <v>738</v>
      </c>
      <c r="F590" s="25">
        <v>357.96566814210638</v>
      </c>
      <c r="G590" s="26">
        <v>4.7912411090197891</v>
      </c>
      <c r="H590" s="26">
        <v>72.5543681368937</v>
      </c>
      <c r="I590" s="26">
        <f t="shared" si="194"/>
        <v>435.31127738801985</v>
      </c>
      <c r="J590" s="26">
        <v>84.479173032198972</v>
      </c>
      <c r="K590" s="26">
        <v>63.801674747268891</v>
      </c>
      <c r="L590" s="26">
        <f t="shared" si="195"/>
        <v>148.28084777946788</v>
      </c>
      <c r="M590" s="26">
        <v>74.644008466991522</v>
      </c>
      <c r="N590" s="26">
        <v>82.222122684142363</v>
      </c>
      <c r="O590" s="26">
        <v>4.053045418940842</v>
      </c>
      <c r="P590" s="26">
        <v>0</v>
      </c>
      <c r="Q590" s="26">
        <f t="shared" si="190"/>
        <v>160.91917657007474</v>
      </c>
      <c r="R590" s="27">
        <v>9.4184154430399989</v>
      </c>
      <c r="S590" s="143">
        <f t="shared" si="196"/>
        <v>753.92971718060244</v>
      </c>
      <c r="T590" s="140" t="str">
        <f t="shared" si="197"/>
        <v>12215</v>
      </c>
      <c r="U590" s="5" t="str">
        <f t="shared" si="191"/>
        <v>千葉県旭市</v>
      </c>
      <c r="V590" s="21">
        <f t="shared" si="198"/>
        <v>0.4747997856892493</v>
      </c>
      <c r="W590" s="21">
        <f t="shared" si="198"/>
        <v>6.3550235517139805E-3</v>
      </c>
      <c r="X590" s="21">
        <f t="shared" si="198"/>
        <v>9.6234922809805418E-2</v>
      </c>
      <c r="Y590" s="21">
        <f t="shared" si="199"/>
        <v>0.11205178825967692</v>
      </c>
      <c r="Z590" s="21">
        <f t="shared" si="199"/>
        <v>8.4625493986179245E-2</v>
      </c>
      <c r="AA590" s="21">
        <f t="shared" si="200"/>
        <v>9.9006587439118929E-2</v>
      </c>
      <c r="AB590" s="21">
        <f t="shared" si="200"/>
        <v>0.10905807373082524</v>
      </c>
      <c r="AC590" s="21">
        <f t="shared" si="200"/>
        <v>5.3758929069643536E-3</v>
      </c>
      <c r="AD590" s="21">
        <f t="shared" si="192"/>
        <v>0</v>
      </c>
      <c r="AE590" s="21">
        <f t="shared" si="201"/>
        <v>1.2492431626466629E-2</v>
      </c>
      <c r="AF590" s="137">
        <f>VLOOKUP(T590,人口!$A$2:$E$1748,5,0)</f>
        <v>65305</v>
      </c>
      <c r="AG590" s="14">
        <f t="shared" si="202"/>
        <v>0</v>
      </c>
      <c r="AH590" s="14">
        <f t="shared" si="203"/>
        <v>0</v>
      </c>
      <c r="AI590" s="14">
        <f t="shared" si="204"/>
        <v>0</v>
      </c>
      <c r="AJ590" s="14">
        <f t="shared" si="205"/>
        <v>1</v>
      </c>
      <c r="AK590" s="14">
        <f t="shared" si="206"/>
        <v>0</v>
      </c>
      <c r="AL590" s="14">
        <f t="shared" si="207"/>
        <v>0</v>
      </c>
      <c r="AM590" s="14">
        <f t="shared" si="208"/>
        <v>0</v>
      </c>
      <c r="AN590" s="14">
        <f t="shared" si="209"/>
        <v>0</v>
      </c>
      <c r="AO590" s="5" t="str">
        <f t="shared" si="210"/>
        <v>3万～10万人未満の市町村平均</v>
      </c>
    </row>
    <row r="591" spans="1:41" s="5" customFormat="1" ht="18" customHeight="1" x14ac:dyDescent="0.3">
      <c r="A591" s="5" t="str">
        <f t="shared" si="193"/>
        <v>012216</v>
      </c>
      <c r="B591" s="22">
        <v>12</v>
      </c>
      <c r="C591" s="23" t="s">
        <v>39</v>
      </c>
      <c r="D591" s="23">
        <v>12216</v>
      </c>
      <c r="E591" s="24" t="s">
        <v>792</v>
      </c>
      <c r="F591" s="25">
        <v>641.07323859057647</v>
      </c>
      <c r="G591" s="26">
        <v>4.312314087427108</v>
      </c>
      <c r="H591" s="26">
        <v>0.18168873490040161</v>
      </c>
      <c r="I591" s="26">
        <f t="shared" si="194"/>
        <v>645.56724141290397</v>
      </c>
      <c r="J591" s="26">
        <v>204.54801245674065</v>
      </c>
      <c r="K591" s="26">
        <v>195.08374490283313</v>
      </c>
      <c r="L591" s="26">
        <f t="shared" si="195"/>
        <v>399.63175735957378</v>
      </c>
      <c r="M591" s="26">
        <v>88.547145425841151</v>
      </c>
      <c r="N591" s="26">
        <v>33.819375056869134</v>
      </c>
      <c r="O591" s="26">
        <v>10.791881213881455</v>
      </c>
      <c r="P591" s="26">
        <v>43.505555905401323</v>
      </c>
      <c r="Q591" s="26">
        <f t="shared" si="190"/>
        <v>176.66395760199305</v>
      </c>
      <c r="R591" s="27">
        <v>30.490703830560005</v>
      </c>
      <c r="S591" s="143">
        <f t="shared" si="196"/>
        <v>1252.3536602050308</v>
      </c>
      <c r="T591" s="140" t="str">
        <f t="shared" si="197"/>
        <v>12216</v>
      </c>
      <c r="U591" s="5" t="str">
        <f t="shared" si="191"/>
        <v>千葉県習志野市</v>
      </c>
      <c r="V591" s="21">
        <f t="shared" si="198"/>
        <v>0.51189472986857587</v>
      </c>
      <c r="W591" s="21">
        <f t="shared" si="198"/>
        <v>3.4433676560031066E-3</v>
      </c>
      <c r="X591" s="21">
        <f t="shared" si="198"/>
        <v>1.4507781681306875E-4</v>
      </c>
      <c r="Y591" s="21">
        <f t="shared" si="199"/>
        <v>0.16333086967083466</v>
      </c>
      <c r="Z591" s="21">
        <f t="shared" si="199"/>
        <v>0.15577368526307075</v>
      </c>
      <c r="AA591" s="21">
        <f t="shared" si="200"/>
        <v>7.0704584686840405E-2</v>
      </c>
      <c r="AB591" s="21">
        <f t="shared" si="200"/>
        <v>2.7004652225260675E-2</v>
      </c>
      <c r="AC591" s="21">
        <f t="shared" si="200"/>
        <v>8.6172792533018572E-3</v>
      </c>
      <c r="AD591" s="21">
        <f t="shared" si="192"/>
        <v>3.4739033619527848E-2</v>
      </c>
      <c r="AE591" s="21">
        <f t="shared" si="201"/>
        <v>2.4346719939771787E-2</v>
      </c>
      <c r="AF591" s="137">
        <f>VLOOKUP(T591,人口!$A$2:$E$1748,5,0)</f>
        <v>173885</v>
      </c>
      <c r="AG591" s="14">
        <f t="shared" si="202"/>
        <v>0</v>
      </c>
      <c r="AH591" s="14">
        <f t="shared" si="203"/>
        <v>0</v>
      </c>
      <c r="AI591" s="14">
        <f t="shared" si="204"/>
        <v>0</v>
      </c>
      <c r="AJ591" s="14">
        <f t="shared" si="205"/>
        <v>0</v>
      </c>
      <c r="AK591" s="14">
        <f t="shared" si="206"/>
        <v>1</v>
      </c>
      <c r="AL591" s="14">
        <f t="shared" si="207"/>
        <v>0</v>
      </c>
      <c r="AM591" s="14">
        <f t="shared" si="208"/>
        <v>0</v>
      </c>
      <c r="AN591" s="14">
        <f t="shared" si="209"/>
        <v>0</v>
      </c>
      <c r="AO591" s="5" t="str">
        <f t="shared" si="210"/>
        <v>10万～20万人未満の市町村平均</v>
      </c>
    </row>
    <row r="592" spans="1:41" s="5" customFormat="1" ht="18" customHeight="1" x14ac:dyDescent="0.3">
      <c r="A592" s="5" t="str">
        <f t="shared" si="193"/>
        <v>012217</v>
      </c>
      <c r="B592" s="22">
        <v>12</v>
      </c>
      <c r="C592" s="23" t="s">
        <v>39</v>
      </c>
      <c r="D592" s="23">
        <v>12217</v>
      </c>
      <c r="E592" s="24" t="s">
        <v>843</v>
      </c>
      <c r="F592" s="25">
        <v>790.00262813735253</v>
      </c>
      <c r="G592" s="26">
        <v>16.171177827851654</v>
      </c>
      <c r="H592" s="26">
        <v>12.96046308956198</v>
      </c>
      <c r="I592" s="26">
        <f t="shared" si="194"/>
        <v>819.13426905476615</v>
      </c>
      <c r="J592" s="26">
        <v>561.96884065586232</v>
      </c>
      <c r="K592" s="26">
        <v>468.81742203972834</v>
      </c>
      <c r="L592" s="26">
        <f t="shared" si="195"/>
        <v>1030.7862626955907</v>
      </c>
      <c r="M592" s="26">
        <v>274.81257252902793</v>
      </c>
      <c r="N592" s="26">
        <v>155.56720069906814</v>
      </c>
      <c r="O592" s="26">
        <v>26.371947927667755</v>
      </c>
      <c r="P592" s="26">
        <v>0</v>
      </c>
      <c r="Q592" s="26">
        <f t="shared" si="190"/>
        <v>456.75172115576379</v>
      </c>
      <c r="R592" s="27">
        <v>46.050694961386796</v>
      </c>
      <c r="S592" s="143">
        <f t="shared" si="196"/>
        <v>2352.7229478675076</v>
      </c>
      <c r="T592" s="140" t="str">
        <f t="shared" si="197"/>
        <v>12217</v>
      </c>
      <c r="U592" s="5" t="str">
        <f t="shared" si="191"/>
        <v>千葉県柏市</v>
      </c>
      <c r="V592" s="21">
        <f t="shared" si="198"/>
        <v>0.33578225980811111</v>
      </c>
      <c r="W592" s="21">
        <f t="shared" si="198"/>
        <v>6.873388064034102E-3</v>
      </c>
      <c r="X592" s="21">
        <f t="shared" si="198"/>
        <v>5.5087077300407412E-3</v>
      </c>
      <c r="Y592" s="21">
        <f t="shared" si="199"/>
        <v>0.23885891076347393</v>
      </c>
      <c r="Z592" s="21">
        <f t="shared" si="199"/>
        <v>0.19926588571113371</v>
      </c>
      <c r="AA592" s="21">
        <f t="shared" si="200"/>
        <v>0.11680617676557123</v>
      </c>
      <c r="AB592" s="21">
        <f t="shared" si="200"/>
        <v>6.6122192942468308E-2</v>
      </c>
      <c r="AC592" s="21">
        <f t="shared" si="200"/>
        <v>1.1209117483030082E-2</v>
      </c>
      <c r="AD592" s="21">
        <f t="shared" si="192"/>
        <v>0</v>
      </c>
      <c r="AE592" s="21">
        <f t="shared" si="201"/>
        <v>1.957336073213671E-2</v>
      </c>
      <c r="AF592" s="137">
        <f>VLOOKUP(T592,人口!$A$2:$E$1748,5,0)</f>
        <v>424920</v>
      </c>
      <c r="AG592" s="14">
        <f t="shared" si="202"/>
        <v>0</v>
      </c>
      <c r="AH592" s="14">
        <f t="shared" si="203"/>
        <v>0</v>
      </c>
      <c r="AI592" s="14">
        <f t="shared" si="204"/>
        <v>0</v>
      </c>
      <c r="AJ592" s="14">
        <f t="shared" si="205"/>
        <v>0</v>
      </c>
      <c r="AK592" s="14">
        <f t="shared" si="206"/>
        <v>0</v>
      </c>
      <c r="AL592" s="14">
        <f t="shared" si="207"/>
        <v>1</v>
      </c>
      <c r="AM592" s="14">
        <f t="shared" si="208"/>
        <v>0</v>
      </c>
      <c r="AN592" s="14">
        <f t="shared" si="209"/>
        <v>0</v>
      </c>
      <c r="AO592" s="5" t="str">
        <f t="shared" si="210"/>
        <v>20万～50万人未満の市町村平均</v>
      </c>
    </row>
    <row r="593" spans="1:41" s="5" customFormat="1" ht="18" customHeight="1" x14ac:dyDescent="0.3">
      <c r="A593" s="5" t="str">
        <f t="shared" si="193"/>
        <v>012218</v>
      </c>
      <c r="B593" s="22">
        <v>12</v>
      </c>
      <c r="C593" s="23" t="s">
        <v>39</v>
      </c>
      <c r="D593" s="23">
        <v>12218</v>
      </c>
      <c r="E593" s="24" t="s">
        <v>895</v>
      </c>
      <c r="F593" s="25">
        <v>56.548662958320591</v>
      </c>
      <c r="G593" s="26">
        <v>0.96967940174320699</v>
      </c>
      <c r="H593" s="26">
        <v>3.088708493306827</v>
      </c>
      <c r="I593" s="26">
        <f t="shared" si="194"/>
        <v>60.607050853370623</v>
      </c>
      <c r="J593" s="26">
        <v>26.104542382866434</v>
      </c>
      <c r="K593" s="26">
        <v>20.905900341931019</v>
      </c>
      <c r="L593" s="26">
        <f t="shared" si="195"/>
        <v>47.010442724797457</v>
      </c>
      <c r="M593" s="26">
        <v>16.125092218672645</v>
      </c>
      <c r="N593" s="26">
        <v>15.73329868202619</v>
      </c>
      <c r="O593" s="26">
        <v>1.0688545778271066</v>
      </c>
      <c r="P593" s="26">
        <v>4.4209857593407301E-2</v>
      </c>
      <c r="Q593" s="26">
        <f t="shared" si="190"/>
        <v>32.971455336119348</v>
      </c>
      <c r="R593" s="27">
        <v>2.2036782936000003</v>
      </c>
      <c r="S593" s="143">
        <f t="shared" si="196"/>
        <v>142.79262720788742</v>
      </c>
      <c r="T593" s="140" t="str">
        <f t="shared" si="197"/>
        <v>12218</v>
      </c>
      <c r="U593" s="5" t="str">
        <f t="shared" si="191"/>
        <v>千葉県勝浦市</v>
      </c>
      <c r="V593" s="21">
        <f t="shared" si="198"/>
        <v>0.39601948688844502</v>
      </c>
      <c r="W593" s="21">
        <f t="shared" si="198"/>
        <v>6.7908226125112216E-3</v>
      </c>
      <c r="X593" s="21">
        <f t="shared" si="198"/>
        <v>2.1630728096416845E-2</v>
      </c>
      <c r="Y593" s="21">
        <f t="shared" si="199"/>
        <v>0.1828143573887861</v>
      </c>
      <c r="Z593" s="21">
        <f t="shared" si="199"/>
        <v>0.14640742138244126</v>
      </c>
      <c r="AA593" s="21">
        <f t="shared" si="200"/>
        <v>0.11292664428112675</v>
      </c>
      <c r="AB593" s="21">
        <f t="shared" si="200"/>
        <v>0.11018285040109642</v>
      </c>
      <c r="AC593" s="21">
        <f t="shared" si="200"/>
        <v>7.4853625059436288E-3</v>
      </c>
      <c r="AD593" s="21">
        <f t="shared" si="192"/>
        <v>3.0960882545457699E-4</v>
      </c>
      <c r="AE593" s="21">
        <f t="shared" si="201"/>
        <v>1.5432717617778209E-2</v>
      </c>
      <c r="AF593" s="137">
        <f>VLOOKUP(T593,人口!$A$2:$E$1748,5,0)</f>
        <v>17222</v>
      </c>
      <c r="AG593" s="14">
        <f t="shared" si="202"/>
        <v>0</v>
      </c>
      <c r="AH593" s="14">
        <f t="shared" si="203"/>
        <v>0</v>
      </c>
      <c r="AI593" s="14">
        <f t="shared" si="204"/>
        <v>1</v>
      </c>
      <c r="AJ593" s="14">
        <f t="shared" si="205"/>
        <v>0</v>
      </c>
      <c r="AK593" s="14">
        <f t="shared" si="206"/>
        <v>0</v>
      </c>
      <c r="AL593" s="14">
        <f t="shared" si="207"/>
        <v>0</v>
      </c>
      <c r="AM593" s="14">
        <f t="shared" si="208"/>
        <v>0</v>
      </c>
      <c r="AN593" s="14">
        <f t="shared" si="209"/>
        <v>0</v>
      </c>
      <c r="AO593" s="5" t="str">
        <f t="shared" si="210"/>
        <v>1万～3万人未満の市町村平均</v>
      </c>
    </row>
    <row r="594" spans="1:41" s="5" customFormat="1" ht="18" customHeight="1" x14ac:dyDescent="0.3">
      <c r="A594" s="5" t="str">
        <f t="shared" si="193"/>
        <v>012219</v>
      </c>
      <c r="B594" s="22">
        <v>12</v>
      </c>
      <c r="C594" s="23" t="s">
        <v>39</v>
      </c>
      <c r="D594" s="23">
        <v>12219</v>
      </c>
      <c r="E594" s="24" t="s">
        <v>948</v>
      </c>
      <c r="F594" s="25">
        <v>12589.644342124981</v>
      </c>
      <c r="G594" s="26">
        <v>25.008662456747061</v>
      </c>
      <c r="H594" s="26">
        <v>26.465992383825164</v>
      </c>
      <c r="I594" s="26">
        <f t="shared" si="194"/>
        <v>12641.118996965552</v>
      </c>
      <c r="J594" s="26">
        <v>338.89405170671284</v>
      </c>
      <c r="K594" s="26">
        <v>308.53966108397043</v>
      </c>
      <c r="L594" s="26">
        <f t="shared" si="195"/>
        <v>647.43371279068333</v>
      </c>
      <c r="M594" s="26">
        <v>267.40340223212525</v>
      </c>
      <c r="N594" s="26">
        <v>216.97999102854283</v>
      </c>
      <c r="O594" s="26">
        <v>17.091308670010321</v>
      </c>
      <c r="P594" s="26">
        <v>43.505555905401323</v>
      </c>
      <c r="Q594" s="26">
        <f t="shared" si="190"/>
        <v>544.98025783607977</v>
      </c>
      <c r="R594" s="27">
        <v>42.589458159069991</v>
      </c>
      <c r="S594" s="143">
        <f t="shared" si="196"/>
        <v>13876.122425751384</v>
      </c>
      <c r="T594" s="140" t="str">
        <f t="shared" si="197"/>
        <v>12219</v>
      </c>
      <c r="U594" s="5" t="str">
        <f t="shared" si="191"/>
        <v>千葉県市原市</v>
      </c>
      <c r="V594" s="21">
        <f t="shared" si="198"/>
        <v>0.90728835879691072</v>
      </c>
      <c r="W594" s="21">
        <f t="shared" si="198"/>
        <v>1.8022803265511588E-3</v>
      </c>
      <c r="X594" s="21">
        <f t="shared" si="198"/>
        <v>1.9073046180905287E-3</v>
      </c>
      <c r="Y594" s="21">
        <f t="shared" si="199"/>
        <v>2.4422820821888354E-2</v>
      </c>
      <c r="Z594" s="21">
        <f t="shared" si="199"/>
        <v>2.223529395441055E-2</v>
      </c>
      <c r="AA594" s="21">
        <f t="shared" si="200"/>
        <v>1.9270758359401365E-2</v>
      </c>
      <c r="AB594" s="21">
        <f t="shared" si="200"/>
        <v>1.5636932593349723E-2</v>
      </c>
      <c r="AC594" s="21">
        <f t="shared" si="200"/>
        <v>1.2317063907055315E-3</v>
      </c>
      <c r="AD594" s="21">
        <f t="shared" si="192"/>
        <v>3.1352819303945801E-3</v>
      </c>
      <c r="AE594" s="21">
        <f t="shared" si="201"/>
        <v>3.0692622082976323E-3</v>
      </c>
      <c r="AF594" s="137">
        <f>VLOOKUP(T594,人口!$A$2:$E$1748,5,0)</f>
        <v>275385</v>
      </c>
      <c r="AG594" s="14">
        <f t="shared" si="202"/>
        <v>0</v>
      </c>
      <c r="AH594" s="14">
        <f t="shared" si="203"/>
        <v>0</v>
      </c>
      <c r="AI594" s="14">
        <f t="shared" si="204"/>
        <v>0</v>
      </c>
      <c r="AJ594" s="14">
        <f t="shared" si="205"/>
        <v>0</v>
      </c>
      <c r="AK594" s="14">
        <f t="shared" si="206"/>
        <v>0</v>
      </c>
      <c r="AL594" s="14">
        <f t="shared" si="207"/>
        <v>1</v>
      </c>
      <c r="AM594" s="14">
        <f t="shared" si="208"/>
        <v>0</v>
      </c>
      <c r="AN594" s="14">
        <f t="shared" si="209"/>
        <v>0</v>
      </c>
      <c r="AO594" s="5" t="str">
        <f t="shared" si="210"/>
        <v>20万～50万人未満の市町村平均</v>
      </c>
    </row>
    <row r="595" spans="1:41" s="5" customFormat="1" ht="18" customHeight="1" x14ac:dyDescent="0.3">
      <c r="A595" s="5" t="str">
        <f t="shared" si="193"/>
        <v>012220</v>
      </c>
      <c r="B595" s="22">
        <v>12</v>
      </c>
      <c r="C595" s="23" t="s">
        <v>39</v>
      </c>
      <c r="D595" s="23">
        <v>12220</v>
      </c>
      <c r="E595" s="24" t="s">
        <v>994</v>
      </c>
      <c r="F595" s="25">
        <v>159.98253334571135</v>
      </c>
      <c r="G595" s="26">
        <v>5.0218356008977469</v>
      </c>
      <c r="H595" s="26">
        <v>3.088708493306827</v>
      </c>
      <c r="I595" s="26">
        <f t="shared" si="194"/>
        <v>168.09307743991593</v>
      </c>
      <c r="J595" s="26">
        <v>148.485461513758</v>
      </c>
      <c r="K595" s="26">
        <v>206.95895589627199</v>
      </c>
      <c r="L595" s="26">
        <f t="shared" si="195"/>
        <v>355.44441741002998</v>
      </c>
      <c r="M595" s="26">
        <v>110.34650018123949</v>
      </c>
      <c r="N595" s="26">
        <v>43.427753487452101</v>
      </c>
      <c r="O595" s="26">
        <v>12.131890457283212</v>
      </c>
      <c r="P595" s="26">
        <v>0</v>
      </c>
      <c r="Q595" s="26">
        <f t="shared" si="190"/>
        <v>165.90614412597481</v>
      </c>
      <c r="R595" s="27">
        <v>17.34091432232</v>
      </c>
      <c r="S595" s="143">
        <f t="shared" si="196"/>
        <v>706.78455329824078</v>
      </c>
      <c r="T595" s="140" t="str">
        <f t="shared" si="197"/>
        <v>12220</v>
      </c>
      <c r="U595" s="5" t="str">
        <f t="shared" si="191"/>
        <v>千葉県流山市</v>
      </c>
      <c r="V595" s="21">
        <f t="shared" si="198"/>
        <v>0.22635261707283488</v>
      </c>
      <c r="W595" s="21">
        <f t="shared" si="198"/>
        <v>7.105185841234268E-3</v>
      </c>
      <c r="X595" s="21">
        <f t="shared" si="198"/>
        <v>4.370084884981194E-3</v>
      </c>
      <c r="Y595" s="21">
        <f t="shared" si="199"/>
        <v>0.21008588942817744</v>
      </c>
      <c r="Z595" s="21">
        <f t="shared" si="199"/>
        <v>0.29281759898471044</v>
      </c>
      <c r="AA595" s="21">
        <f t="shared" si="200"/>
        <v>0.15612466297728603</v>
      </c>
      <c r="AB595" s="21">
        <f t="shared" si="200"/>
        <v>6.1444117991535901E-2</v>
      </c>
      <c r="AC595" s="21">
        <f t="shared" si="200"/>
        <v>1.7164906053293353E-2</v>
      </c>
      <c r="AD595" s="21">
        <f t="shared" si="192"/>
        <v>0</v>
      </c>
      <c r="AE595" s="21">
        <f t="shared" si="201"/>
        <v>2.4534936765946383E-2</v>
      </c>
      <c r="AF595" s="137">
        <f>VLOOKUP(T595,人口!$A$2:$E$1748,5,0)</f>
        <v>195476</v>
      </c>
      <c r="AG595" s="14">
        <f t="shared" si="202"/>
        <v>0</v>
      </c>
      <c r="AH595" s="14">
        <f t="shared" si="203"/>
        <v>0</v>
      </c>
      <c r="AI595" s="14">
        <f t="shared" si="204"/>
        <v>0</v>
      </c>
      <c r="AJ595" s="14">
        <f t="shared" si="205"/>
        <v>0</v>
      </c>
      <c r="AK595" s="14">
        <f t="shared" si="206"/>
        <v>1</v>
      </c>
      <c r="AL595" s="14">
        <f t="shared" si="207"/>
        <v>0</v>
      </c>
      <c r="AM595" s="14">
        <f t="shared" si="208"/>
        <v>0</v>
      </c>
      <c r="AN595" s="14">
        <f t="shared" si="209"/>
        <v>0</v>
      </c>
      <c r="AO595" s="5" t="str">
        <f t="shared" si="210"/>
        <v>10万～20万人未満の市町村平均</v>
      </c>
    </row>
    <row r="596" spans="1:41" s="5" customFormat="1" ht="18" customHeight="1" x14ac:dyDescent="0.3">
      <c r="A596" s="5" t="str">
        <f t="shared" si="193"/>
        <v>012221</v>
      </c>
      <c r="B596" s="22">
        <v>12</v>
      </c>
      <c r="C596" s="23" t="s">
        <v>39</v>
      </c>
      <c r="D596" s="23">
        <v>12221</v>
      </c>
      <c r="E596" s="24" t="s">
        <v>1040</v>
      </c>
      <c r="F596" s="25">
        <v>840.68595772031983</v>
      </c>
      <c r="G596" s="26">
        <v>6.3521884386551948</v>
      </c>
      <c r="H596" s="26">
        <v>8.7210592752192753</v>
      </c>
      <c r="I596" s="26">
        <f t="shared" si="194"/>
        <v>855.75920543419431</v>
      </c>
      <c r="J596" s="26">
        <v>219.82840515289649</v>
      </c>
      <c r="K596" s="26">
        <v>217.9757179022333</v>
      </c>
      <c r="L596" s="26">
        <f t="shared" si="195"/>
        <v>437.80412305512982</v>
      </c>
      <c r="M596" s="26">
        <v>128.37203264362896</v>
      </c>
      <c r="N596" s="26">
        <v>63.659717083146333</v>
      </c>
      <c r="O596" s="26">
        <v>12.399383386701098</v>
      </c>
      <c r="P596" s="26">
        <v>0</v>
      </c>
      <c r="Q596" s="26">
        <f t="shared" si="190"/>
        <v>204.43113311347636</v>
      </c>
      <c r="R596" s="27">
        <v>24.257234068899997</v>
      </c>
      <c r="S596" s="143">
        <f t="shared" si="196"/>
        <v>1522.2516956717006</v>
      </c>
      <c r="T596" s="140" t="str">
        <f t="shared" si="197"/>
        <v>12221</v>
      </c>
      <c r="U596" s="5" t="str">
        <f t="shared" si="191"/>
        <v>千葉県八千代市</v>
      </c>
      <c r="V596" s="21">
        <f t="shared" si="198"/>
        <v>0.55226475366109762</v>
      </c>
      <c r="W596" s="21">
        <f t="shared" si="198"/>
        <v>4.1728897111540167E-3</v>
      </c>
      <c r="X596" s="21">
        <f t="shared" si="198"/>
        <v>5.7290521009215022E-3</v>
      </c>
      <c r="Y596" s="21">
        <f t="shared" si="199"/>
        <v>0.14441002481911913</v>
      </c>
      <c r="Z596" s="21">
        <f t="shared" si="199"/>
        <v>0.14319295456987519</v>
      </c>
      <c r="AA596" s="21">
        <f t="shared" si="200"/>
        <v>8.4330359433092431E-2</v>
      </c>
      <c r="AB596" s="21">
        <f t="shared" si="200"/>
        <v>4.1819442385351513E-2</v>
      </c>
      <c r="AC596" s="21">
        <f t="shared" si="200"/>
        <v>8.1454226143790314E-3</v>
      </c>
      <c r="AD596" s="21">
        <f t="shared" si="192"/>
        <v>0</v>
      </c>
      <c r="AE596" s="21">
        <f t="shared" si="201"/>
        <v>1.5935100705009482E-2</v>
      </c>
      <c r="AF596" s="137">
        <f>VLOOKUP(T596,人口!$A$2:$E$1748,5,0)</f>
        <v>199786</v>
      </c>
      <c r="AG596" s="14">
        <f t="shared" si="202"/>
        <v>0</v>
      </c>
      <c r="AH596" s="14">
        <f t="shared" si="203"/>
        <v>0</v>
      </c>
      <c r="AI596" s="14">
        <f t="shared" si="204"/>
        <v>0</v>
      </c>
      <c r="AJ596" s="14">
        <f t="shared" si="205"/>
        <v>0</v>
      </c>
      <c r="AK596" s="14">
        <f t="shared" si="206"/>
        <v>1</v>
      </c>
      <c r="AL596" s="14">
        <f t="shared" si="207"/>
        <v>0</v>
      </c>
      <c r="AM596" s="14">
        <f t="shared" si="208"/>
        <v>0</v>
      </c>
      <c r="AN596" s="14">
        <f t="shared" si="209"/>
        <v>0</v>
      </c>
      <c r="AO596" s="5" t="str">
        <f t="shared" si="210"/>
        <v>10万～20万人未満の市町村平均</v>
      </c>
    </row>
    <row r="597" spans="1:41" s="5" customFormat="1" ht="18" customHeight="1" x14ac:dyDescent="0.3">
      <c r="A597" s="5" t="str">
        <f t="shared" si="193"/>
        <v>012222</v>
      </c>
      <c r="B597" s="22">
        <v>12</v>
      </c>
      <c r="C597" s="23" t="s">
        <v>39</v>
      </c>
      <c r="D597" s="23">
        <v>12222</v>
      </c>
      <c r="E597" s="24" t="s">
        <v>1085</v>
      </c>
      <c r="F597" s="25">
        <v>150.71741858961326</v>
      </c>
      <c r="G597" s="26">
        <v>3.3051877169173949</v>
      </c>
      <c r="H597" s="26">
        <v>1.51407279083668</v>
      </c>
      <c r="I597" s="26">
        <f t="shared" si="194"/>
        <v>155.53667909736734</v>
      </c>
      <c r="J597" s="26">
        <v>121.08064339286985</v>
      </c>
      <c r="K597" s="26">
        <v>144.35280473890822</v>
      </c>
      <c r="L597" s="26">
        <f t="shared" si="195"/>
        <v>265.43344813177805</v>
      </c>
      <c r="M597" s="26">
        <v>87.654225009823449</v>
      </c>
      <c r="N597" s="26">
        <v>29.96062718439666</v>
      </c>
      <c r="O597" s="26">
        <v>8.2037164476205113</v>
      </c>
      <c r="P597" s="26">
        <v>0</v>
      </c>
      <c r="Q597" s="26">
        <f t="shared" si="190"/>
        <v>125.81856864184061</v>
      </c>
      <c r="R597" s="27">
        <v>15.724857260000004</v>
      </c>
      <c r="S597" s="143">
        <f t="shared" si="196"/>
        <v>562.513553130986</v>
      </c>
      <c r="T597" s="140" t="str">
        <f t="shared" si="197"/>
        <v>12222</v>
      </c>
      <c r="U597" s="5" t="str">
        <f t="shared" si="191"/>
        <v>千葉県我孫子市</v>
      </c>
      <c r="V597" s="21">
        <f t="shared" si="198"/>
        <v>0.26793562172984203</v>
      </c>
      <c r="W597" s="21">
        <f t="shared" si="198"/>
        <v>5.8757477015807195E-3</v>
      </c>
      <c r="X597" s="21">
        <f t="shared" si="198"/>
        <v>2.6916201083676209E-3</v>
      </c>
      <c r="Y597" s="21">
        <f t="shared" si="199"/>
        <v>0.21524929082850952</v>
      </c>
      <c r="Z597" s="21">
        <f t="shared" si="199"/>
        <v>0.25662102528095793</v>
      </c>
      <c r="AA597" s="21">
        <f t="shared" si="200"/>
        <v>0.15582597880874957</v>
      </c>
      <c r="AB597" s="21">
        <f t="shared" si="200"/>
        <v>5.3262053896539763E-2</v>
      </c>
      <c r="AC597" s="21">
        <f t="shared" si="200"/>
        <v>1.4584033401432031E-2</v>
      </c>
      <c r="AD597" s="21">
        <f t="shared" si="192"/>
        <v>0</v>
      </c>
      <c r="AE597" s="21">
        <f t="shared" si="201"/>
        <v>2.7954628244020886E-2</v>
      </c>
      <c r="AF597" s="137">
        <f>VLOOKUP(T597,人口!$A$2:$E$1748,5,0)</f>
        <v>132183</v>
      </c>
      <c r="AG597" s="14">
        <f t="shared" si="202"/>
        <v>0</v>
      </c>
      <c r="AH597" s="14">
        <f t="shared" si="203"/>
        <v>0</v>
      </c>
      <c r="AI597" s="14">
        <f t="shared" si="204"/>
        <v>0</v>
      </c>
      <c r="AJ597" s="14">
        <f t="shared" si="205"/>
        <v>0</v>
      </c>
      <c r="AK597" s="14">
        <f t="shared" si="206"/>
        <v>1</v>
      </c>
      <c r="AL597" s="14">
        <f t="shared" si="207"/>
        <v>0</v>
      </c>
      <c r="AM597" s="14">
        <f t="shared" si="208"/>
        <v>0</v>
      </c>
      <c r="AN597" s="14">
        <f t="shared" si="209"/>
        <v>0</v>
      </c>
      <c r="AO597" s="5" t="str">
        <f t="shared" si="210"/>
        <v>10万～20万人未満の市町村平均</v>
      </c>
    </row>
    <row r="598" spans="1:41" s="5" customFormat="1" ht="18" customHeight="1" x14ac:dyDescent="0.3">
      <c r="A598" s="5" t="str">
        <f t="shared" si="193"/>
        <v>012223</v>
      </c>
      <c r="B598" s="22">
        <v>12</v>
      </c>
      <c r="C598" s="23" t="s">
        <v>39</v>
      </c>
      <c r="D598" s="23">
        <v>12223</v>
      </c>
      <c r="E598" s="24" t="s">
        <v>1125</v>
      </c>
      <c r="F598" s="25">
        <v>43.909431273249091</v>
      </c>
      <c r="G598" s="26">
        <v>1.7225605632592742</v>
      </c>
      <c r="H598" s="26">
        <v>7.9943043356176702</v>
      </c>
      <c r="I598" s="26">
        <f t="shared" si="194"/>
        <v>53.626296172126033</v>
      </c>
      <c r="J598" s="26">
        <v>65.801702331741339</v>
      </c>
      <c r="K598" s="26">
        <v>39.200078764333014</v>
      </c>
      <c r="L598" s="26">
        <f t="shared" si="195"/>
        <v>105.00178109607435</v>
      </c>
      <c r="M598" s="26">
        <v>32.091018587787772</v>
      </c>
      <c r="N598" s="26">
        <v>33.367102862339948</v>
      </c>
      <c r="O598" s="26">
        <v>2.0277950076265854</v>
      </c>
      <c r="P598" s="26">
        <v>0</v>
      </c>
      <c r="Q598" s="26">
        <f t="shared" si="190"/>
        <v>67.4859164577543</v>
      </c>
      <c r="R598" s="27">
        <v>4.7682666351199989</v>
      </c>
      <c r="S598" s="143">
        <f t="shared" si="196"/>
        <v>230.88226036107469</v>
      </c>
      <c r="T598" s="140" t="str">
        <f t="shared" si="197"/>
        <v>12223</v>
      </c>
      <c r="U598" s="5" t="str">
        <f t="shared" si="191"/>
        <v>千葉県鴨川市</v>
      </c>
      <c r="V598" s="21">
        <f t="shared" si="198"/>
        <v>0.19018105247488276</v>
      </c>
      <c r="W598" s="21">
        <f t="shared" si="198"/>
        <v>7.4607748579963535E-3</v>
      </c>
      <c r="X598" s="21">
        <f t="shared" si="198"/>
        <v>3.4625026293122085E-2</v>
      </c>
      <c r="Y598" s="21">
        <f t="shared" si="199"/>
        <v>0.28500111801068928</v>
      </c>
      <c r="Z598" s="21">
        <f t="shared" si="199"/>
        <v>0.16978384871591418</v>
      </c>
      <c r="AA598" s="21">
        <f t="shared" si="200"/>
        <v>0.13899300248360752</v>
      </c>
      <c r="AB598" s="21">
        <f t="shared" si="200"/>
        <v>0.14451999391446288</v>
      </c>
      <c r="AC598" s="21">
        <f t="shared" si="200"/>
        <v>8.7828099242243003E-3</v>
      </c>
      <c r="AD598" s="21">
        <f t="shared" si="192"/>
        <v>0</v>
      </c>
      <c r="AE598" s="21">
        <f t="shared" si="201"/>
        <v>2.0652373325100636E-2</v>
      </c>
      <c r="AF598" s="137">
        <f>VLOOKUP(T598,人口!$A$2:$E$1748,5,0)</f>
        <v>32673</v>
      </c>
      <c r="AG598" s="14">
        <f t="shared" si="202"/>
        <v>0</v>
      </c>
      <c r="AH598" s="14">
        <f t="shared" si="203"/>
        <v>0</v>
      </c>
      <c r="AI598" s="14">
        <f t="shared" si="204"/>
        <v>0</v>
      </c>
      <c r="AJ598" s="14">
        <f t="shared" si="205"/>
        <v>1</v>
      </c>
      <c r="AK598" s="14">
        <f t="shared" si="206"/>
        <v>0</v>
      </c>
      <c r="AL598" s="14">
        <f t="shared" si="207"/>
        <v>0</v>
      </c>
      <c r="AM598" s="14">
        <f t="shared" si="208"/>
        <v>0</v>
      </c>
      <c r="AN598" s="14">
        <f t="shared" si="209"/>
        <v>0</v>
      </c>
      <c r="AO598" s="5" t="str">
        <f t="shared" si="210"/>
        <v>3万～10万人未満の市町村平均</v>
      </c>
    </row>
    <row r="599" spans="1:41" s="5" customFormat="1" ht="18" customHeight="1" x14ac:dyDescent="0.3">
      <c r="A599" s="5" t="str">
        <f t="shared" si="193"/>
        <v>012224</v>
      </c>
      <c r="B599" s="22">
        <v>12</v>
      </c>
      <c r="C599" s="23" t="s">
        <v>39</v>
      </c>
      <c r="D599" s="23">
        <v>12224</v>
      </c>
      <c r="E599" s="24" t="s">
        <v>1163</v>
      </c>
      <c r="F599" s="25">
        <v>100.95934047841119</v>
      </c>
      <c r="G599" s="26">
        <v>5.0257773870836955</v>
      </c>
      <c r="H599" s="26">
        <v>0.24225164653386877</v>
      </c>
      <c r="I599" s="26">
        <f t="shared" si="194"/>
        <v>106.22736951202876</v>
      </c>
      <c r="J599" s="26">
        <v>99.34192749461937</v>
      </c>
      <c r="K599" s="26">
        <v>120.75758256897564</v>
      </c>
      <c r="L599" s="26">
        <f t="shared" si="195"/>
        <v>220.09951006359501</v>
      </c>
      <c r="M599" s="26">
        <v>71.642140544336641</v>
      </c>
      <c r="N599" s="26">
        <v>34.40636662849213</v>
      </c>
      <c r="O599" s="26">
        <v>6.8241108030659436</v>
      </c>
      <c r="P599" s="26">
        <v>0</v>
      </c>
      <c r="Q599" s="26">
        <f t="shared" si="190"/>
        <v>112.87261797589473</v>
      </c>
      <c r="R599" s="27">
        <v>11.025795890773189</v>
      </c>
      <c r="S599" s="143">
        <f t="shared" si="196"/>
        <v>450.22529344229167</v>
      </c>
      <c r="T599" s="140" t="str">
        <f t="shared" si="197"/>
        <v>12224</v>
      </c>
      <c r="U599" s="5" t="str">
        <f t="shared" si="191"/>
        <v>千葉県鎌ヶ谷市</v>
      </c>
      <c r="V599" s="21">
        <f t="shared" si="198"/>
        <v>0.22424182281387489</v>
      </c>
      <c r="W599" s="21">
        <f t="shared" si="198"/>
        <v>1.116280551156525E-2</v>
      </c>
      <c r="X599" s="21">
        <f t="shared" si="198"/>
        <v>5.3806760762302604E-4</v>
      </c>
      <c r="Y599" s="21">
        <f t="shared" si="199"/>
        <v>0.22064937030765172</v>
      </c>
      <c r="Z599" s="21">
        <f t="shared" si="199"/>
        <v>0.26821590063432083</v>
      </c>
      <c r="AA599" s="21">
        <f t="shared" si="200"/>
        <v>0.15912509045545101</v>
      </c>
      <c r="AB599" s="21">
        <f t="shared" si="200"/>
        <v>7.6420332508267255E-2</v>
      </c>
      <c r="AC599" s="21">
        <f t="shared" si="200"/>
        <v>1.5157102238505476E-2</v>
      </c>
      <c r="AD599" s="21">
        <f t="shared" si="192"/>
        <v>0</v>
      </c>
      <c r="AE599" s="21">
        <f t="shared" si="201"/>
        <v>2.4489507922740544E-2</v>
      </c>
      <c r="AF599" s="137">
        <f>VLOOKUP(T599,人口!$A$2:$E$1748,5,0)</f>
        <v>109954</v>
      </c>
      <c r="AG599" s="14">
        <f t="shared" si="202"/>
        <v>0</v>
      </c>
      <c r="AH599" s="14">
        <f t="shared" si="203"/>
        <v>0</v>
      </c>
      <c r="AI599" s="14">
        <f t="shared" si="204"/>
        <v>0</v>
      </c>
      <c r="AJ599" s="14">
        <f t="shared" si="205"/>
        <v>0</v>
      </c>
      <c r="AK599" s="14">
        <f t="shared" si="206"/>
        <v>1</v>
      </c>
      <c r="AL599" s="14">
        <f t="shared" si="207"/>
        <v>0</v>
      </c>
      <c r="AM599" s="14">
        <f t="shared" si="208"/>
        <v>0</v>
      </c>
      <c r="AN599" s="14">
        <f t="shared" si="209"/>
        <v>0</v>
      </c>
      <c r="AO599" s="5" t="str">
        <f t="shared" si="210"/>
        <v>10万～20万人未満の市町村平均</v>
      </c>
    </row>
    <row r="600" spans="1:41" s="5" customFormat="1" ht="18" customHeight="1" x14ac:dyDescent="0.3">
      <c r="A600" s="5" t="str">
        <f t="shared" si="193"/>
        <v>012225</v>
      </c>
      <c r="B600" s="22">
        <v>12</v>
      </c>
      <c r="C600" s="23" t="s">
        <v>39</v>
      </c>
      <c r="D600" s="23">
        <v>12225</v>
      </c>
      <c r="E600" s="24" t="s">
        <v>1201</v>
      </c>
      <c r="F600" s="25">
        <v>2265.5831618613411</v>
      </c>
      <c r="G600" s="26">
        <v>9.694823124339095</v>
      </c>
      <c r="H600" s="26">
        <v>29.554700877131992</v>
      </c>
      <c r="I600" s="26">
        <f t="shared" si="194"/>
        <v>2304.832685862812</v>
      </c>
      <c r="J600" s="26">
        <v>119.84495088686907</v>
      </c>
      <c r="K600" s="26">
        <v>94.417263636826846</v>
      </c>
      <c r="L600" s="26">
        <f t="shared" si="195"/>
        <v>214.26221452369592</v>
      </c>
      <c r="M600" s="26">
        <v>92.163393527788074</v>
      </c>
      <c r="N600" s="26">
        <v>78.41148887491768</v>
      </c>
      <c r="O600" s="26">
        <v>5.2061819916982248</v>
      </c>
      <c r="P600" s="26">
        <v>18.547129958997427</v>
      </c>
      <c r="Q600" s="26">
        <f t="shared" si="190"/>
        <v>194.32819435340141</v>
      </c>
      <c r="R600" s="27">
        <v>0</v>
      </c>
      <c r="S600" s="143">
        <f t="shared" si="196"/>
        <v>2713.4230947399096</v>
      </c>
      <c r="T600" s="140" t="str">
        <f t="shared" si="197"/>
        <v>12225</v>
      </c>
      <c r="U600" s="5" t="str">
        <f t="shared" si="191"/>
        <v>千葉県君津市</v>
      </c>
      <c r="V600" s="21">
        <f t="shared" si="198"/>
        <v>0.83495388767541412</v>
      </c>
      <c r="W600" s="21">
        <f t="shared" si="198"/>
        <v>3.5729124378475799E-3</v>
      </c>
      <c r="X600" s="21">
        <f t="shared" si="198"/>
        <v>1.0892035574704544E-2</v>
      </c>
      <c r="Y600" s="21">
        <f t="shared" si="199"/>
        <v>4.4167439688706782E-2</v>
      </c>
      <c r="Z600" s="21">
        <f t="shared" si="199"/>
        <v>3.4796366191420305E-2</v>
      </c>
      <c r="AA600" s="21">
        <f t="shared" si="200"/>
        <v>3.3965729010875925E-2</v>
      </c>
      <c r="AB600" s="21">
        <f t="shared" si="200"/>
        <v>2.889762714370708E-2</v>
      </c>
      <c r="AC600" s="21">
        <f t="shared" si="200"/>
        <v>1.9186768188826277E-3</v>
      </c>
      <c r="AD600" s="21">
        <f t="shared" si="192"/>
        <v>6.8353254584409846E-3</v>
      </c>
      <c r="AE600" s="21">
        <f t="shared" si="201"/>
        <v>0</v>
      </c>
      <c r="AF600" s="137">
        <f>VLOOKUP(T600,人口!$A$2:$E$1748,5,0)</f>
        <v>83885</v>
      </c>
      <c r="AG600" s="14">
        <f t="shared" si="202"/>
        <v>0</v>
      </c>
      <c r="AH600" s="14">
        <f t="shared" si="203"/>
        <v>0</v>
      </c>
      <c r="AI600" s="14">
        <f t="shared" si="204"/>
        <v>0</v>
      </c>
      <c r="AJ600" s="14">
        <f t="shared" si="205"/>
        <v>1</v>
      </c>
      <c r="AK600" s="14">
        <f t="shared" si="206"/>
        <v>0</v>
      </c>
      <c r="AL600" s="14">
        <f t="shared" si="207"/>
        <v>0</v>
      </c>
      <c r="AM600" s="14">
        <f t="shared" si="208"/>
        <v>0</v>
      </c>
      <c r="AN600" s="14">
        <f t="shared" si="209"/>
        <v>0</v>
      </c>
      <c r="AO600" s="5" t="str">
        <f t="shared" si="210"/>
        <v>3万～10万人未満の市町村平均</v>
      </c>
    </row>
    <row r="601" spans="1:41" s="5" customFormat="1" ht="18" customHeight="1" x14ac:dyDescent="0.3">
      <c r="A601" s="5" t="str">
        <f t="shared" si="193"/>
        <v>012226</v>
      </c>
      <c r="B601" s="22">
        <v>12</v>
      </c>
      <c r="C601" s="23" t="s">
        <v>39</v>
      </c>
      <c r="D601" s="23">
        <v>12226</v>
      </c>
      <c r="E601" s="24" t="s">
        <v>1243</v>
      </c>
      <c r="F601" s="25">
        <v>346.88577635000996</v>
      </c>
      <c r="G601" s="26">
        <v>3.9358735066690742</v>
      </c>
      <c r="H601" s="26">
        <v>10.659072447490226</v>
      </c>
      <c r="I601" s="26">
        <f t="shared" si="194"/>
        <v>361.48072230416926</v>
      </c>
      <c r="J601" s="26">
        <v>57.862270341966358</v>
      </c>
      <c r="K601" s="26">
        <v>48.706067552219523</v>
      </c>
      <c r="L601" s="26">
        <f t="shared" si="195"/>
        <v>106.56833789418587</v>
      </c>
      <c r="M601" s="26">
        <v>47.437789802124136</v>
      </c>
      <c r="N601" s="26">
        <v>50.606371724021855</v>
      </c>
      <c r="O601" s="26">
        <v>2.7350686558043638</v>
      </c>
      <c r="P601" s="26">
        <v>103.4471726064972</v>
      </c>
      <c r="Q601" s="26">
        <f t="shared" si="190"/>
        <v>204.22640278844756</v>
      </c>
      <c r="R601" s="27">
        <v>0</v>
      </c>
      <c r="S601" s="143">
        <f t="shared" si="196"/>
        <v>672.27546298680272</v>
      </c>
      <c r="T601" s="140" t="str">
        <f t="shared" si="197"/>
        <v>12226</v>
      </c>
      <c r="U601" s="5" t="str">
        <f t="shared" si="191"/>
        <v>千葉県富津市</v>
      </c>
      <c r="V601" s="21">
        <f t="shared" si="198"/>
        <v>0.51598756082641617</v>
      </c>
      <c r="W601" s="21">
        <f t="shared" si="198"/>
        <v>5.8545547522776964E-3</v>
      </c>
      <c r="X601" s="21">
        <f t="shared" si="198"/>
        <v>1.5855215658375846E-2</v>
      </c>
      <c r="Y601" s="21">
        <f t="shared" si="199"/>
        <v>8.6069287855448984E-2</v>
      </c>
      <c r="Z601" s="21">
        <f t="shared" si="199"/>
        <v>7.2449569014205809E-2</v>
      </c>
      <c r="AA601" s="21">
        <f t="shared" si="200"/>
        <v>7.05630242570007E-2</v>
      </c>
      <c r="AB601" s="21">
        <f t="shared" si="200"/>
        <v>7.5276243906309728E-2</v>
      </c>
      <c r="AC601" s="21">
        <f t="shared" si="200"/>
        <v>4.068374954000151E-3</v>
      </c>
      <c r="AD601" s="21">
        <f t="shared" si="192"/>
        <v>0.15387616877596491</v>
      </c>
      <c r="AE601" s="21">
        <f t="shared" si="201"/>
        <v>0</v>
      </c>
      <c r="AF601" s="137">
        <f>VLOOKUP(T601,人口!$A$2:$E$1748,5,0)</f>
        <v>44069</v>
      </c>
      <c r="AG601" s="14">
        <f t="shared" si="202"/>
        <v>0</v>
      </c>
      <c r="AH601" s="14">
        <f t="shared" si="203"/>
        <v>0</v>
      </c>
      <c r="AI601" s="14">
        <f t="shared" si="204"/>
        <v>0</v>
      </c>
      <c r="AJ601" s="14">
        <f t="shared" si="205"/>
        <v>1</v>
      </c>
      <c r="AK601" s="14">
        <f t="shared" si="206"/>
        <v>0</v>
      </c>
      <c r="AL601" s="14">
        <f t="shared" si="207"/>
        <v>0</v>
      </c>
      <c r="AM601" s="14">
        <f t="shared" si="208"/>
        <v>0</v>
      </c>
      <c r="AN601" s="14">
        <f t="shared" si="209"/>
        <v>0</v>
      </c>
      <c r="AO601" s="5" t="str">
        <f t="shared" si="210"/>
        <v>3万～10万人未満の市町村平均</v>
      </c>
    </row>
    <row r="602" spans="1:41" s="5" customFormat="1" ht="18" customHeight="1" x14ac:dyDescent="0.3">
      <c r="A602" s="5" t="str">
        <f t="shared" si="193"/>
        <v>012227</v>
      </c>
      <c r="B602" s="22">
        <v>12</v>
      </c>
      <c r="C602" s="23" t="s">
        <v>39</v>
      </c>
      <c r="D602" s="23">
        <v>12227</v>
      </c>
      <c r="E602" s="24" t="s">
        <v>1281</v>
      </c>
      <c r="F602" s="25">
        <v>339.84641039983308</v>
      </c>
      <c r="G602" s="26">
        <v>5.5382095912569342</v>
      </c>
      <c r="H602" s="26">
        <v>0.78731785123507358</v>
      </c>
      <c r="I602" s="26">
        <f t="shared" si="194"/>
        <v>346.17193784232506</v>
      </c>
      <c r="J602" s="26">
        <v>372.91219278654586</v>
      </c>
      <c r="K602" s="26">
        <v>197.48934206548199</v>
      </c>
      <c r="L602" s="26">
        <f t="shared" si="195"/>
        <v>570.40153485202791</v>
      </c>
      <c r="M602" s="26">
        <v>72.032096875752572</v>
      </c>
      <c r="N602" s="26">
        <v>37.269153391735429</v>
      </c>
      <c r="O602" s="26">
        <v>10.561253899329978</v>
      </c>
      <c r="P602" s="26">
        <v>0</v>
      </c>
      <c r="Q602" s="26">
        <f t="shared" si="190"/>
        <v>119.86250416681798</v>
      </c>
      <c r="R602" s="27">
        <v>27.522892051200003</v>
      </c>
      <c r="S602" s="143">
        <f t="shared" si="196"/>
        <v>1063.9588689123709</v>
      </c>
      <c r="T602" s="140" t="str">
        <f t="shared" si="197"/>
        <v>12227</v>
      </c>
      <c r="U602" s="5" t="str">
        <f t="shared" si="191"/>
        <v>千葉県浦安市</v>
      </c>
      <c r="V602" s="21">
        <f t="shared" si="198"/>
        <v>0.31941686876226721</v>
      </c>
      <c r="W602" s="21">
        <f t="shared" si="198"/>
        <v>5.2052854232216266E-3</v>
      </c>
      <c r="X602" s="21">
        <f t="shared" si="198"/>
        <v>7.3998899228116513E-4</v>
      </c>
      <c r="Y602" s="21">
        <f t="shared" si="199"/>
        <v>0.35049493329357212</v>
      </c>
      <c r="Z602" s="21">
        <f t="shared" si="199"/>
        <v>0.18561745931716792</v>
      </c>
      <c r="AA602" s="21">
        <f t="shared" si="200"/>
        <v>6.7701956325987661E-2</v>
      </c>
      <c r="AB602" s="21">
        <f t="shared" si="200"/>
        <v>3.5028753912107261E-2</v>
      </c>
      <c r="AC602" s="21">
        <f t="shared" si="200"/>
        <v>9.9263742311074404E-3</v>
      </c>
      <c r="AD602" s="21">
        <f t="shared" si="192"/>
        <v>0</v>
      </c>
      <c r="AE602" s="21">
        <f t="shared" si="201"/>
        <v>2.58683797422876E-2</v>
      </c>
      <c r="AF602" s="137">
        <f>VLOOKUP(T602,人口!$A$2:$E$1748,5,0)</f>
        <v>170169</v>
      </c>
      <c r="AG602" s="14">
        <f t="shared" si="202"/>
        <v>0</v>
      </c>
      <c r="AH602" s="14">
        <f t="shared" si="203"/>
        <v>0</v>
      </c>
      <c r="AI602" s="14">
        <f t="shared" si="204"/>
        <v>0</v>
      </c>
      <c r="AJ602" s="14">
        <f t="shared" si="205"/>
        <v>0</v>
      </c>
      <c r="AK602" s="14">
        <f t="shared" si="206"/>
        <v>1</v>
      </c>
      <c r="AL602" s="14">
        <f t="shared" si="207"/>
        <v>0</v>
      </c>
      <c r="AM602" s="14">
        <f t="shared" si="208"/>
        <v>0</v>
      </c>
      <c r="AN602" s="14">
        <f t="shared" si="209"/>
        <v>0</v>
      </c>
      <c r="AO602" s="5" t="str">
        <f t="shared" si="210"/>
        <v>10万～20万人未満の市町村平均</v>
      </c>
    </row>
    <row r="603" spans="1:41" s="5" customFormat="1" ht="18" customHeight="1" x14ac:dyDescent="0.3">
      <c r="A603" s="5" t="str">
        <f t="shared" si="193"/>
        <v>012228</v>
      </c>
      <c r="B603" s="22">
        <v>12</v>
      </c>
      <c r="C603" s="23" t="s">
        <v>39</v>
      </c>
      <c r="D603" s="23">
        <v>12228</v>
      </c>
      <c r="E603" s="24" t="s">
        <v>1314</v>
      </c>
      <c r="F603" s="25">
        <v>138.92542339625388</v>
      </c>
      <c r="G603" s="26">
        <v>3.6698029391175844</v>
      </c>
      <c r="H603" s="26">
        <v>4.0577150794423016</v>
      </c>
      <c r="I603" s="26">
        <f t="shared" si="194"/>
        <v>146.65294141481374</v>
      </c>
      <c r="J603" s="26">
        <v>90.782496477443303</v>
      </c>
      <c r="K603" s="26">
        <v>100.73195618878002</v>
      </c>
      <c r="L603" s="26">
        <f t="shared" si="195"/>
        <v>191.51445266622332</v>
      </c>
      <c r="M603" s="26">
        <v>78.608829779469431</v>
      </c>
      <c r="N603" s="26">
        <v>50.370612814107702</v>
      </c>
      <c r="O603" s="26">
        <v>5.8862719036613784</v>
      </c>
      <c r="P603" s="26">
        <v>0</v>
      </c>
      <c r="Q603" s="26">
        <f t="shared" si="190"/>
        <v>134.86571449723849</v>
      </c>
      <c r="R603" s="27">
        <v>9.4756974130000007</v>
      </c>
      <c r="S603" s="143">
        <f t="shared" si="196"/>
        <v>482.50880599127555</v>
      </c>
      <c r="T603" s="140" t="str">
        <f t="shared" si="197"/>
        <v>12228</v>
      </c>
      <c r="U603" s="5" t="str">
        <f t="shared" si="191"/>
        <v>千葉県四街道市</v>
      </c>
      <c r="V603" s="21">
        <f t="shared" si="198"/>
        <v>0.28792308383023757</v>
      </c>
      <c r="W603" s="21">
        <f t="shared" si="198"/>
        <v>7.6056703909854438E-3</v>
      </c>
      <c r="X603" s="21">
        <f t="shared" si="198"/>
        <v>8.4096187034473947E-3</v>
      </c>
      <c r="Y603" s="21">
        <f t="shared" si="199"/>
        <v>0.1881468179444683</v>
      </c>
      <c r="Z603" s="21">
        <f t="shared" si="199"/>
        <v>0.20876708349774947</v>
      </c>
      <c r="AA603" s="21">
        <f t="shared" si="200"/>
        <v>0.16291688110846789</v>
      </c>
      <c r="AB603" s="21">
        <f t="shared" si="200"/>
        <v>0.10439314721028838</v>
      </c>
      <c r="AC603" s="21">
        <f t="shared" si="200"/>
        <v>1.2199304614904398E-2</v>
      </c>
      <c r="AD603" s="21">
        <f t="shared" si="192"/>
        <v>0</v>
      </c>
      <c r="AE603" s="21">
        <f t="shared" si="201"/>
        <v>1.9638392699451241E-2</v>
      </c>
      <c r="AF603" s="137">
        <f>VLOOKUP(T603,人口!$A$2:$E$1748,5,0)</f>
        <v>94843</v>
      </c>
      <c r="AG603" s="14">
        <f t="shared" si="202"/>
        <v>0</v>
      </c>
      <c r="AH603" s="14">
        <f t="shared" si="203"/>
        <v>0</v>
      </c>
      <c r="AI603" s="14">
        <f t="shared" si="204"/>
        <v>0</v>
      </c>
      <c r="AJ603" s="14">
        <f t="shared" si="205"/>
        <v>1</v>
      </c>
      <c r="AK603" s="14">
        <f t="shared" si="206"/>
        <v>0</v>
      </c>
      <c r="AL603" s="14">
        <f t="shared" si="207"/>
        <v>0</v>
      </c>
      <c r="AM603" s="14">
        <f t="shared" si="208"/>
        <v>0</v>
      </c>
      <c r="AN603" s="14">
        <f t="shared" si="209"/>
        <v>0</v>
      </c>
      <c r="AO603" s="5" t="str">
        <f t="shared" si="210"/>
        <v>3万～10万人未満の市町村平均</v>
      </c>
    </row>
    <row r="604" spans="1:41" s="5" customFormat="1" ht="18" customHeight="1" x14ac:dyDescent="0.3">
      <c r="A604" s="5" t="str">
        <f t="shared" si="193"/>
        <v>012229</v>
      </c>
      <c r="B604" s="22">
        <v>12</v>
      </c>
      <c r="C604" s="23" t="s">
        <v>39</v>
      </c>
      <c r="D604" s="23">
        <v>12229</v>
      </c>
      <c r="E604" s="24" t="s">
        <v>1350</v>
      </c>
      <c r="F604" s="25">
        <v>3061.9341970838682</v>
      </c>
      <c r="G604" s="26">
        <v>4.872047725831723</v>
      </c>
      <c r="H604" s="26">
        <v>9.7506287729882182</v>
      </c>
      <c r="I604" s="26">
        <f t="shared" si="194"/>
        <v>3076.5568735826882</v>
      </c>
      <c r="J604" s="26">
        <v>74.679743960220733</v>
      </c>
      <c r="K604" s="26">
        <v>67.026920943158956</v>
      </c>
      <c r="L604" s="26">
        <f t="shared" si="195"/>
        <v>141.7066649033797</v>
      </c>
      <c r="M604" s="26">
        <v>63.457832560088818</v>
      </c>
      <c r="N604" s="26">
        <v>63.539431925026861</v>
      </c>
      <c r="O604" s="26">
        <v>3.9936508172116278</v>
      </c>
      <c r="P604" s="26">
        <v>43.505555905401323</v>
      </c>
      <c r="Q604" s="26">
        <f t="shared" si="190"/>
        <v>174.49647120772863</v>
      </c>
      <c r="R604" s="27">
        <v>0</v>
      </c>
      <c r="S604" s="143">
        <f t="shared" si="196"/>
        <v>3392.7600096937963</v>
      </c>
      <c r="T604" s="140" t="str">
        <f t="shared" si="197"/>
        <v>12229</v>
      </c>
      <c r="U604" s="5" t="str">
        <f t="shared" si="191"/>
        <v>千葉県袖ヶ浦市</v>
      </c>
      <c r="V604" s="21">
        <f t="shared" si="198"/>
        <v>0.90249065313647525</v>
      </c>
      <c r="W604" s="21">
        <f t="shared" si="198"/>
        <v>1.4360130725165662E-3</v>
      </c>
      <c r="X604" s="21">
        <f t="shared" si="198"/>
        <v>2.8739518106581999E-3</v>
      </c>
      <c r="Y604" s="21">
        <f t="shared" si="199"/>
        <v>2.2011502065234709E-2</v>
      </c>
      <c r="Z604" s="21">
        <f t="shared" si="199"/>
        <v>1.975586860009243E-2</v>
      </c>
      <c r="AA604" s="21">
        <f t="shared" si="200"/>
        <v>1.8703896644259262E-2</v>
      </c>
      <c r="AB604" s="21">
        <f t="shared" si="200"/>
        <v>1.8727947671949078E-2</v>
      </c>
      <c r="AC604" s="21">
        <f t="shared" si="200"/>
        <v>1.1771097294830657E-3</v>
      </c>
      <c r="AD604" s="21">
        <f t="shared" si="192"/>
        <v>1.2823057269331523E-2</v>
      </c>
      <c r="AE604" s="21">
        <f t="shared" si="201"/>
        <v>0</v>
      </c>
      <c r="AF604" s="137">
        <f>VLOOKUP(T604,人口!$A$2:$E$1748,5,0)</f>
        <v>64348</v>
      </c>
      <c r="AG604" s="14">
        <f t="shared" si="202"/>
        <v>0</v>
      </c>
      <c r="AH604" s="14">
        <f t="shared" si="203"/>
        <v>0</v>
      </c>
      <c r="AI604" s="14">
        <f t="shared" si="204"/>
        <v>0</v>
      </c>
      <c r="AJ604" s="14">
        <f t="shared" si="205"/>
        <v>1</v>
      </c>
      <c r="AK604" s="14">
        <f t="shared" si="206"/>
        <v>0</v>
      </c>
      <c r="AL604" s="14">
        <f t="shared" si="207"/>
        <v>0</v>
      </c>
      <c r="AM604" s="14">
        <f t="shared" si="208"/>
        <v>0</v>
      </c>
      <c r="AN604" s="14">
        <f t="shared" si="209"/>
        <v>0</v>
      </c>
      <c r="AO604" s="5" t="str">
        <f t="shared" si="210"/>
        <v>3万～10万人未満の市町村平均</v>
      </c>
    </row>
    <row r="605" spans="1:41" s="5" customFormat="1" ht="18" customHeight="1" x14ac:dyDescent="0.3">
      <c r="A605" s="5" t="str">
        <f t="shared" si="193"/>
        <v>012230</v>
      </c>
      <c r="B605" s="22">
        <v>12</v>
      </c>
      <c r="C605" s="23" t="s">
        <v>39</v>
      </c>
      <c r="D605" s="23">
        <v>12230</v>
      </c>
      <c r="E605" s="24" t="s">
        <v>1382</v>
      </c>
      <c r="F605" s="25">
        <v>180.45233290366545</v>
      </c>
      <c r="G605" s="26">
        <v>4.2157403258713817</v>
      </c>
      <c r="H605" s="26">
        <v>9.9928804195220877</v>
      </c>
      <c r="I605" s="26">
        <f t="shared" si="194"/>
        <v>194.66095364905894</v>
      </c>
      <c r="J605" s="26">
        <v>66.146146235853053</v>
      </c>
      <c r="K605" s="26">
        <v>77.231308907298342</v>
      </c>
      <c r="L605" s="26">
        <f t="shared" si="195"/>
        <v>143.37745514315139</v>
      </c>
      <c r="M605" s="26">
        <v>79.648182777080038</v>
      </c>
      <c r="N605" s="26">
        <v>74.610477878342536</v>
      </c>
      <c r="O605" s="26">
        <v>4.3139596359414902</v>
      </c>
      <c r="P605" s="26">
        <v>0</v>
      </c>
      <c r="Q605" s="26">
        <f t="shared" si="190"/>
        <v>158.57262029136407</v>
      </c>
      <c r="R605" s="27">
        <v>8.3268215471199998</v>
      </c>
      <c r="S605" s="143">
        <f t="shared" si="196"/>
        <v>504.93785063069441</v>
      </c>
      <c r="T605" s="140" t="str">
        <f t="shared" si="197"/>
        <v>12230</v>
      </c>
      <c r="U605" s="5" t="str">
        <f t="shared" si="191"/>
        <v>千葉県八街市</v>
      </c>
      <c r="V605" s="21">
        <f t="shared" si="198"/>
        <v>0.35737533377280162</v>
      </c>
      <c r="W605" s="21">
        <f t="shared" si="198"/>
        <v>8.3490281439699884E-3</v>
      </c>
      <c r="X605" s="21">
        <f t="shared" si="198"/>
        <v>1.9790317574807367E-2</v>
      </c>
      <c r="Y605" s="21">
        <f t="shared" si="199"/>
        <v>0.13099858953578739</v>
      </c>
      <c r="Z605" s="21">
        <f t="shared" si="199"/>
        <v>0.15295210848391005</v>
      </c>
      <c r="AA605" s="21">
        <f t="shared" si="200"/>
        <v>0.15773858639750454</v>
      </c>
      <c r="AB605" s="21">
        <f t="shared" si="200"/>
        <v>0.1477617052972956</v>
      </c>
      <c r="AC605" s="21">
        <f t="shared" si="200"/>
        <v>8.543545766183153E-3</v>
      </c>
      <c r="AD605" s="21">
        <f t="shared" si="192"/>
        <v>0</v>
      </c>
      <c r="AE605" s="21">
        <f t="shared" si="201"/>
        <v>1.6490785027740252E-2</v>
      </c>
      <c r="AF605" s="137">
        <f>VLOOKUP(T605,人口!$A$2:$E$1748,5,0)</f>
        <v>69509</v>
      </c>
      <c r="AG605" s="14">
        <f t="shared" si="202"/>
        <v>0</v>
      </c>
      <c r="AH605" s="14">
        <f t="shared" si="203"/>
        <v>0</v>
      </c>
      <c r="AI605" s="14">
        <f t="shared" si="204"/>
        <v>0</v>
      </c>
      <c r="AJ605" s="14">
        <f t="shared" si="205"/>
        <v>1</v>
      </c>
      <c r="AK605" s="14">
        <f t="shared" si="206"/>
        <v>0</v>
      </c>
      <c r="AL605" s="14">
        <f t="shared" si="207"/>
        <v>0</v>
      </c>
      <c r="AM605" s="14">
        <f t="shared" si="208"/>
        <v>0</v>
      </c>
      <c r="AN605" s="14">
        <f t="shared" si="209"/>
        <v>0</v>
      </c>
      <c r="AO605" s="5" t="str">
        <f t="shared" si="210"/>
        <v>3万～10万人未満の市町村平均</v>
      </c>
    </row>
    <row r="606" spans="1:41" s="5" customFormat="1" ht="18" customHeight="1" x14ac:dyDescent="0.3">
      <c r="A606" s="5" t="str">
        <f t="shared" si="193"/>
        <v>012231</v>
      </c>
      <c r="B606" s="22">
        <v>12</v>
      </c>
      <c r="C606" s="23" t="s">
        <v>39</v>
      </c>
      <c r="D606" s="23">
        <v>12231</v>
      </c>
      <c r="E606" s="24" t="s">
        <v>1412</v>
      </c>
      <c r="F606" s="25">
        <v>85.855733215097203</v>
      </c>
      <c r="G606" s="26">
        <v>3.3032168238244206</v>
      </c>
      <c r="H606" s="26">
        <v>29.009634672430785</v>
      </c>
      <c r="I606" s="26">
        <f t="shared" si="194"/>
        <v>118.16858471135239</v>
      </c>
      <c r="J606" s="26">
        <v>122.47564120452228</v>
      </c>
      <c r="K606" s="26">
        <v>100.71255621166189</v>
      </c>
      <c r="L606" s="26">
        <f t="shared" si="195"/>
        <v>223.18819741618415</v>
      </c>
      <c r="M606" s="26">
        <v>82.306252464690687</v>
      </c>
      <c r="N606" s="26">
        <v>55.610234301791657</v>
      </c>
      <c r="O606" s="26">
        <v>6.424360928731697</v>
      </c>
      <c r="P606" s="26">
        <v>0</v>
      </c>
      <c r="Q606" s="26">
        <f t="shared" si="190"/>
        <v>144.34084769521402</v>
      </c>
      <c r="R606" s="27">
        <v>14.186269941843605</v>
      </c>
      <c r="S606" s="143">
        <f t="shared" si="196"/>
        <v>499.88389976459422</v>
      </c>
      <c r="T606" s="140" t="str">
        <f t="shared" si="197"/>
        <v>12231</v>
      </c>
      <c r="U606" s="5" t="str">
        <f t="shared" si="191"/>
        <v>千葉県印西市</v>
      </c>
      <c r="V606" s="21">
        <f t="shared" si="198"/>
        <v>0.17175134717387069</v>
      </c>
      <c r="W606" s="21">
        <f t="shared" si="198"/>
        <v>6.6079680209344101E-3</v>
      </c>
      <c r="X606" s="21">
        <f t="shared" si="198"/>
        <v>5.8032744575474485E-2</v>
      </c>
      <c r="Y606" s="21">
        <f t="shared" si="199"/>
        <v>0.24500817342226588</v>
      </c>
      <c r="Z606" s="21">
        <f t="shared" si="199"/>
        <v>0.20147189429203369</v>
      </c>
      <c r="AA606" s="21">
        <f t="shared" si="200"/>
        <v>0.16465073690801088</v>
      </c>
      <c r="AB606" s="21">
        <f t="shared" si="200"/>
        <v>0.11124630004683023</v>
      </c>
      <c r="AC606" s="21">
        <f t="shared" si="200"/>
        <v>1.2851706029654211E-2</v>
      </c>
      <c r="AD606" s="21">
        <f t="shared" si="192"/>
        <v>0</v>
      </c>
      <c r="AE606" s="21">
        <f t="shared" si="201"/>
        <v>2.8379129530925515E-2</v>
      </c>
      <c r="AF606" s="137">
        <f>VLOOKUP(T606,人口!$A$2:$E$1748,5,0)</f>
        <v>103513</v>
      </c>
      <c r="AG606" s="14">
        <f t="shared" si="202"/>
        <v>0</v>
      </c>
      <c r="AH606" s="14">
        <f t="shared" si="203"/>
        <v>0</v>
      </c>
      <c r="AI606" s="14">
        <f t="shared" si="204"/>
        <v>0</v>
      </c>
      <c r="AJ606" s="14">
        <f t="shared" si="205"/>
        <v>0</v>
      </c>
      <c r="AK606" s="14">
        <f t="shared" si="206"/>
        <v>1</v>
      </c>
      <c r="AL606" s="14">
        <f t="shared" si="207"/>
        <v>0</v>
      </c>
      <c r="AM606" s="14">
        <f t="shared" si="208"/>
        <v>0</v>
      </c>
      <c r="AN606" s="14">
        <f t="shared" si="209"/>
        <v>0</v>
      </c>
      <c r="AO606" s="5" t="str">
        <f t="shared" si="210"/>
        <v>10万～20万人未満の市町村平均</v>
      </c>
    </row>
    <row r="607" spans="1:41" s="5" customFormat="1" ht="18" customHeight="1" x14ac:dyDescent="0.3">
      <c r="A607" s="5" t="str">
        <f t="shared" si="193"/>
        <v>012232</v>
      </c>
      <c r="B607" s="22">
        <v>12</v>
      </c>
      <c r="C607" s="23" t="s">
        <v>39</v>
      </c>
      <c r="D607" s="23">
        <v>12232</v>
      </c>
      <c r="E607" s="24" t="s">
        <v>1439</v>
      </c>
      <c r="F607" s="25">
        <v>442.89952434290882</v>
      </c>
      <c r="G607" s="26">
        <v>2.810493550580921</v>
      </c>
      <c r="H607" s="26">
        <v>2.725331023506024</v>
      </c>
      <c r="I607" s="26">
        <f t="shared" si="194"/>
        <v>448.43534891699579</v>
      </c>
      <c r="J607" s="26">
        <v>56.953799544871707</v>
      </c>
      <c r="K607" s="26">
        <v>62.92867577695278</v>
      </c>
      <c r="L607" s="26">
        <f t="shared" si="195"/>
        <v>119.88247532182449</v>
      </c>
      <c r="M607" s="26">
        <v>50.546298843982555</v>
      </c>
      <c r="N607" s="26">
        <v>36.345363377377929</v>
      </c>
      <c r="O607" s="26">
        <v>3.9300979727281211</v>
      </c>
      <c r="P607" s="26">
        <v>0</v>
      </c>
      <c r="Q607" s="26">
        <f t="shared" si="190"/>
        <v>90.821760194088611</v>
      </c>
      <c r="R607" s="27">
        <v>8.7448561994382086</v>
      </c>
      <c r="S607" s="143">
        <f t="shared" si="196"/>
        <v>667.88444063234715</v>
      </c>
      <c r="T607" s="140" t="str">
        <f t="shared" si="197"/>
        <v>12232</v>
      </c>
      <c r="U607" s="5" t="str">
        <f t="shared" si="191"/>
        <v>千葉県白井市</v>
      </c>
      <c r="V607" s="21">
        <f t="shared" si="198"/>
        <v>0.66313795830245037</v>
      </c>
      <c r="W607" s="21">
        <f t="shared" si="198"/>
        <v>4.2080536386204332E-3</v>
      </c>
      <c r="X607" s="21">
        <f t="shared" si="198"/>
        <v>4.080542767137537E-3</v>
      </c>
      <c r="Y607" s="21">
        <f t="shared" si="199"/>
        <v>8.5274930931087942E-2</v>
      </c>
      <c r="Z607" s="21">
        <f t="shared" si="199"/>
        <v>9.4220904019522392E-2</v>
      </c>
      <c r="AA607" s="21">
        <f t="shared" si="200"/>
        <v>7.56812043654225E-2</v>
      </c>
      <c r="AB607" s="21">
        <f t="shared" si="200"/>
        <v>5.4418640660301137E-2</v>
      </c>
      <c r="AC607" s="21">
        <f t="shared" si="200"/>
        <v>5.8843981587700092E-3</v>
      </c>
      <c r="AD607" s="21">
        <f t="shared" si="192"/>
        <v>0</v>
      </c>
      <c r="AE607" s="21">
        <f t="shared" si="201"/>
        <v>1.3093367156687548E-2</v>
      </c>
      <c r="AF607" s="137">
        <f>VLOOKUP(T607,人口!$A$2:$E$1748,5,0)</f>
        <v>63324</v>
      </c>
      <c r="AG607" s="14">
        <f t="shared" si="202"/>
        <v>0</v>
      </c>
      <c r="AH607" s="14">
        <f t="shared" si="203"/>
        <v>0</v>
      </c>
      <c r="AI607" s="14">
        <f t="shared" si="204"/>
        <v>0</v>
      </c>
      <c r="AJ607" s="14">
        <f t="shared" si="205"/>
        <v>1</v>
      </c>
      <c r="AK607" s="14">
        <f t="shared" si="206"/>
        <v>0</v>
      </c>
      <c r="AL607" s="14">
        <f t="shared" si="207"/>
        <v>0</v>
      </c>
      <c r="AM607" s="14">
        <f t="shared" si="208"/>
        <v>0</v>
      </c>
      <c r="AN607" s="14">
        <f t="shared" si="209"/>
        <v>0</v>
      </c>
      <c r="AO607" s="5" t="str">
        <f t="shared" si="210"/>
        <v>3万～10万人未満の市町村平均</v>
      </c>
    </row>
    <row r="608" spans="1:41" s="5" customFormat="1" ht="18" customHeight="1" x14ac:dyDescent="0.3">
      <c r="A608" s="5" t="str">
        <f t="shared" si="193"/>
        <v>012233</v>
      </c>
      <c r="B608" s="22">
        <v>12</v>
      </c>
      <c r="C608" s="23" t="s">
        <v>39</v>
      </c>
      <c r="D608" s="23">
        <v>12233</v>
      </c>
      <c r="E608" s="24" t="s">
        <v>1468</v>
      </c>
      <c r="F608" s="25">
        <v>140.49216232900386</v>
      </c>
      <c r="G608" s="26">
        <v>2.670560140979767</v>
      </c>
      <c r="H608" s="26">
        <v>14.171721322231324</v>
      </c>
      <c r="I608" s="26">
        <f t="shared" si="194"/>
        <v>157.33444379221496</v>
      </c>
      <c r="J608" s="26">
        <v>58.960185286322442</v>
      </c>
      <c r="K608" s="26">
        <v>57.579132086626856</v>
      </c>
      <c r="L608" s="26">
        <f t="shared" si="195"/>
        <v>116.5393173729493</v>
      </c>
      <c r="M608" s="26">
        <v>56.944765996194981</v>
      </c>
      <c r="N608" s="26">
        <v>46.078838372405144</v>
      </c>
      <c r="O608" s="26">
        <v>3.1183717490955156</v>
      </c>
      <c r="P608" s="26">
        <v>0</v>
      </c>
      <c r="Q608" s="26">
        <f t="shared" si="190"/>
        <v>106.14197611769565</v>
      </c>
      <c r="R608" s="27">
        <v>0</v>
      </c>
      <c r="S608" s="143">
        <f t="shared" si="196"/>
        <v>380.0157372828599</v>
      </c>
      <c r="T608" s="140" t="str">
        <f t="shared" si="197"/>
        <v>12233</v>
      </c>
      <c r="U608" s="5" t="str">
        <f t="shared" si="191"/>
        <v>千葉県富里市</v>
      </c>
      <c r="V608" s="21">
        <f t="shared" si="198"/>
        <v>0.36970090589808996</v>
      </c>
      <c r="W608" s="21">
        <f t="shared" si="198"/>
        <v>7.0274988085347878E-3</v>
      </c>
      <c r="X608" s="21">
        <f t="shared" si="198"/>
        <v>3.7292459053301738E-2</v>
      </c>
      <c r="Y608" s="21">
        <f t="shared" si="199"/>
        <v>0.15515195688444916</v>
      </c>
      <c r="Z608" s="21">
        <f t="shared" si="199"/>
        <v>0.15151775686533886</v>
      </c>
      <c r="AA608" s="21">
        <f t="shared" si="200"/>
        <v>0.14984844154969526</v>
      </c>
      <c r="AB608" s="21">
        <f t="shared" si="200"/>
        <v>0.12125507933400911</v>
      </c>
      <c r="AC608" s="21">
        <f t="shared" si="200"/>
        <v>8.2059016065810855E-3</v>
      </c>
      <c r="AD608" s="21">
        <f t="shared" si="192"/>
        <v>0</v>
      </c>
      <c r="AE608" s="21">
        <f t="shared" si="201"/>
        <v>0</v>
      </c>
      <c r="AF608" s="137">
        <f>VLOOKUP(T608,人口!$A$2:$E$1748,5,0)</f>
        <v>50245</v>
      </c>
      <c r="AG608" s="14">
        <f t="shared" si="202"/>
        <v>0</v>
      </c>
      <c r="AH608" s="14">
        <f t="shared" si="203"/>
        <v>0</v>
      </c>
      <c r="AI608" s="14">
        <f t="shared" si="204"/>
        <v>0</v>
      </c>
      <c r="AJ608" s="14">
        <f t="shared" si="205"/>
        <v>1</v>
      </c>
      <c r="AK608" s="14">
        <f t="shared" si="206"/>
        <v>0</v>
      </c>
      <c r="AL608" s="14">
        <f t="shared" si="207"/>
        <v>0</v>
      </c>
      <c r="AM608" s="14">
        <f t="shared" si="208"/>
        <v>0</v>
      </c>
      <c r="AN608" s="14">
        <f t="shared" si="209"/>
        <v>0</v>
      </c>
      <c r="AO608" s="5" t="str">
        <f t="shared" si="210"/>
        <v>3万～10万人未満の市町村平均</v>
      </c>
    </row>
    <row r="609" spans="1:41" s="5" customFormat="1" ht="18" customHeight="1" x14ac:dyDescent="0.3">
      <c r="A609" s="5" t="str">
        <f t="shared" si="193"/>
        <v>012234</v>
      </c>
      <c r="B609" s="22">
        <v>12</v>
      </c>
      <c r="C609" s="23" t="s">
        <v>39</v>
      </c>
      <c r="D609" s="23">
        <v>12234</v>
      </c>
      <c r="E609" s="24" t="s">
        <v>1492</v>
      </c>
      <c r="F609" s="25">
        <v>40.343744226589607</v>
      </c>
      <c r="G609" s="26">
        <v>2.8026099782090248</v>
      </c>
      <c r="H609" s="26">
        <v>30.523707463267463</v>
      </c>
      <c r="I609" s="26">
        <f t="shared" si="194"/>
        <v>73.670061668066097</v>
      </c>
      <c r="J609" s="26">
        <v>45.036040462606451</v>
      </c>
      <c r="K609" s="26">
        <v>41.69055082687369</v>
      </c>
      <c r="L609" s="26">
        <f t="shared" si="195"/>
        <v>86.72659128948014</v>
      </c>
      <c r="M609" s="26">
        <v>36.302546967079827</v>
      </c>
      <c r="N609" s="26">
        <v>45.265710703517556</v>
      </c>
      <c r="O609" s="26">
        <v>2.3387943276528094</v>
      </c>
      <c r="P609" s="26">
        <v>0</v>
      </c>
      <c r="Q609" s="26">
        <f t="shared" si="190"/>
        <v>83.907051998250182</v>
      </c>
      <c r="R609" s="27">
        <v>2.5721428825717316</v>
      </c>
      <c r="S609" s="143">
        <f t="shared" si="196"/>
        <v>246.87584783836814</v>
      </c>
      <c r="T609" s="140" t="str">
        <f t="shared" si="197"/>
        <v>12234</v>
      </c>
      <c r="U609" s="5" t="str">
        <f t="shared" si="191"/>
        <v>千葉県南房総市</v>
      </c>
      <c r="V609" s="21">
        <f t="shared" si="198"/>
        <v>0.1634171369124898</v>
      </c>
      <c r="W609" s="21">
        <f t="shared" si="198"/>
        <v>1.135230522851275E-2</v>
      </c>
      <c r="X609" s="21">
        <f t="shared" si="198"/>
        <v>0.12363990941411009</v>
      </c>
      <c r="Y609" s="21">
        <f t="shared" si="199"/>
        <v>0.18242384120171995</v>
      </c>
      <c r="Z609" s="21">
        <f t="shared" si="199"/>
        <v>0.16887253731749763</v>
      </c>
      <c r="AA609" s="21">
        <f t="shared" si="200"/>
        <v>0.1470477865086561</v>
      </c>
      <c r="AB609" s="21">
        <f t="shared" si="200"/>
        <v>0.18335414784338655</v>
      </c>
      <c r="AC609" s="21">
        <f t="shared" si="200"/>
        <v>9.4735647416754973E-3</v>
      </c>
      <c r="AD609" s="21">
        <f t="shared" si="192"/>
        <v>0</v>
      </c>
      <c r="AE609" s="21">
        <f t="shared" si="201"/>
        <v>1.0418770831951682E-2</v>
      </c>
      <c r="AF609" s="137">
        <f>VLOOKUP(T609,人口!$A$2:$E$1748,5,0)</f>
        <v>37684</v>
      </c>
      <c r="AG609" s="14">
        <f t="shared" si="202"/>
        <v>0</v>
      </c>
      <c r="AH609" s="14">
        <f t="shared" si="203"/>
        <v>0</v>
      </c>
      <c r="AI609" s="14">
        <f t="shared" si="204"/>
        <v>0</v>
      </c>
      <c r="AJ609" s="14">
        <f t="shared" si="205"/>
        <v>1</v>
      </c>
      <c r="AK609" s="14">
        <f t="shared" si="206"/>
        <v>0</v>
      </c>
      <c r="AL609" s="14">
        <f t="shared" si="207"/>
        <v>0</v>
      </c>
      <c r="AM609" s="14">
        <f t="shared" si="208"/>
        <v>0</v>
      </c>
      <c r="AN609" s="14">
        <f t="shared" si="209"/>
        <v>0</v>
      </c>
      <c r="AO609" s="5" t="str">
        <f t="shared" si="210"/>
        <v>3万～10万人未満の市町村平均</v>
      </c>
    </row>
    <row r="610" spans="1:41" s="5" customFormat="1" ht="18" customHeight="1" x14ac:dyDescent="0.3">
      <c r="A610" s="5" t="str">
        <f t="shared" si="193"/>
        <v>012235</v>
      </c>
      <c r="B610" s="22">
        <v>12</v>
      </c>
      <c r="C610" s="23" t="s">
        <v>39</v>
      </c>
      <c r="D610" s="23">
        <v>12235</v>
      </c>
      <c r="E610" s="24" t="s">
        <v>1515</v>
      </c>
      <c r="F610" s="25">
        <v>173.0557078781658</v>
      </c>
      <c r="G610" s="26">
        <v>3.0371462562729308</v>
      </c>
      <c r="H610" s="26">
        <v>26.042052002390893</v>
      </c>
      <c r="I610" s="26">
        <f t="shared" si="194"/>
        <v>202.13490613682964</v>
      </c>
      <c r="J610" s="26">
        <v>44.596874484864017</v>
      </c>
      <c r="K610" s="26">
        <v>35.489833140489552</v>
      </c>
      <c r="L610" s="26">
        <f t="shared" si="195"/>
        <v>80.086707625353569</v>
      </c>
      <c r="M610" s="26">
        <v>41.696677608584281</v>
      </c>
      <c r="N610" s="26">
        <v>55.206076170510251</v>
      </c>
      <c r="O610" s="26">
        <v>2.241789351160894</v>
      </c>
      <c r="P610" s="26">
        <v>0</v>
      </c>
      <c r="Q610" s="26">
        <f t="shared" si="190"/>
        <v>99.144543130255414</v>
      </c>
      <c r="R610" s="27">
        <v>3.4469230753872395</v>
      </c>
      <c r="S610" s="143">
        <f t="shared" si="196"/>
        <v>384.8130799678259</v>
      </c>
      <c r="T610" s="140" t="str">
        <f t="shared" si="197"/>
        <v>12235</v>
      </c>
      <c r="U610" s="5" t="str">
        <f t="shared" si="191"/>
        <v>千葉県匝瑳市</v>
      </c>
      <c r="V610" s="21">
        <f t="shared" si="198"/>
        <v>0.44971368408951934</v>
      </c>
      <c r="W610" s="21">
        <f t="shared" si="198"/>
        <v>7.8925234467780193E-3</v>
      </c>
      <c r="X610" s="21">
        <f t="shared" si="198"/>
        <v>6.7674549951805843E-2</v>
      </c>
      <c r="Y610" s="21">
        <f t="shared" si="199"/>
        <v>0.11589230409889588</v>
      </c>
      <c r="Z610" s="21">
        <f t="shared" si="199"/>
        <v>9.2226161188327702E-2</v>
      </c>
      <c r="AA610" s="21">
        <f t="shared" si="200"/>
        <v>0.1083556661121564</v>
      </c>
      <c r="AB610" s="21">
        <f t="shared" si="200"/>
        <v>0.14346205741012238</v>
      </c>
      <c r="AC610" s="21">
        <f t="shared" si="200"/>
        <v>5.8256578787507151E-3</v>
      </c>
      <c r="AD610" s="21">
        <f t="shared" si="192"/>
        <v>0</v>
      </c>
      <c r="AE610" s="21">
        <f t="shared" si="201"/>
        <v>8.9573958236436133E-3</v>
      </c>
      <c r="AF610" s="137">
        <f>VLOOKUP(T610,人口!$A$2:$E$1748,5,0)</f>
        <v>36121</v>
      </c>
      <c r="AG610" s="14">
        <f t="shared" si="202"/>
        <v>0</v>
      </c>
      <c r="AH610" s="14">
        <f t="shared" si="203"/>
        <v>0</v>
      </c>
      <c r="AI610" s="14">
        <f t="shared" si="204"/>
        <v>0</v>
      </c>
      <c r="AJ610" s="14">
        <f t="shared" si="205"/>
        <v>1</v>
      </c>
      <c r="AK610" s="14">
        <f t="shared" si="206"/>
        <v>0</v>
      </c>
      <c r="AL610" s="14">
        <f t="shared" si="207"/>
        <v>0</v>
      </c>
      <c r="AM610" s="14">
        <f t="shared" si="208"/>
        <v>0</v>
      </c>
      <c r="AN610" s="14">
        <f t="shared" si="209"/>
        <v>0</v>
      </c>
      <c r="AO610" s="5" t="str">
        <f t="shared" si="210"/>
        <v>3万～10万人未満の市町村平均</v>
      </c>
    </row>
    <row r="611" spans="1:41" s="5" customFormat="1" ht="18" customHeight="1" x14ac:dyDescent="0.3">
      <c r="A611" s="5" t="str">
        <f t="shared" si="193"/>
        <v>012236</v>
      </c>
      <c r="B611" s="22">
        <v>12</v>
      </c>
      <c r="C611" s="23" t="s">
        <v>39</v>
      </c>
      <c r="D611" s="23">
        <v>12236</v>
      </c>
      <c r="E611" s="24" t="s">
        <v>1538</v>
      </c>
      <c r="F611" s="25">
        <v>225.97150422367002</v>
      </c>
      <c r="G611" s="26">
        <v>5.5874819185812843</v>
      </c>
      <c r="H611" s="26">
        <v>44.574302962231855</v>
      </c>
      <c r="I611" s="26">
        <f t="shared" si="194"/>
        <v>276.1332891044832</v>
      </c>
      <c r="J611" s="26">
        <v>93.60693649115936</v>
      </c>
      <c r="K611" s="26">
        <v>75.485310966666134</v>
      </c>
      <c r="L611" s="26">
        <f t="shared" si="195"/>
        <v>169.09224745782549</v>
      </c>
      <c r="M611" s="26">
        <v>88.997584780088943</v>
      </c>
      <c r="N611" s="26">
        <v>97.156727916255306</v>
      </c>
      <c r="O611" s="26">
        <v>4.6881394205030764</v>
      </c>
      <c r="P611" s="26">
        <v>0</v>
      </c>
      <c r="Q611" s="26">
        <f t="shared" si="190"/>
        <v>190.84245211684731</v>
      </c>
      <c r="R611" s="27">
        <v>8.5270370050279229</v>
      </c>
      <c r="S611" s="143">
        <f t="shared" si="196"/>
        <v>644.59502568418395</v>
      </c>
      <c r="T611" s="140" t="str">
        <f t="shared" si="197"/>
        <v>12236</v>
      </c>
      <c r="U611" s="5" t="str">
        <f t="shared" si="191"/>
        <v>千葉県香取市</v>
      </c>
      <c r="V611" s="21">
        <f t="shared" si="198"/>
        <v>0.35056352472441138</v>
      </c>
      <c r="W611" s="21">
        <f t="shared" si="198"/>
        <v>8.6682051457822491E-3</v>
      </c>
      <c r="X611" s="21">
        <f t="shared" si="198"/>
        <v>6.9150864009414198E-2</v>
      </c>
      <c r="Y611" s="21">
        <f t="shared" si="199"/>
        <v>0.14521821106485175</v>
      </c>
      <c r="Z611" s="21">
        <f t="shared" si="199"/>
        <v>0.11710501626435103</v>
      </c>
      <c r="AA611" s="21">
        <f t="shared" si="200"/>
        <v>0.13806743960772178</v>
      </c>
      <c r="AB611" s="21">
        <f t="shared" si="200"/>
        <v>0.15072522133277638</v>
      </c>
      <c r="AC611" s="21">
        <f t="shared" si="200"/>
        <v>7.2729996877140138E-3</v>
      </c>
      <c r="AD611" s="21">
        <f t="shared" si="192"/>
        <v>0</v>
      </c>
      <c r="AE611" s="21">
        <f t="shared" si="201"/>
        <v>1.3228518162977107E-2</v>
      </c>
      <c r="AF611" s="137">
        <f>VLOOKUP(T611,人口!$A$2:$E$1748,5,0)</f>
        <v>75538</v>
      </c>
      <c r="AG611" s="14">
        <f t="shared" si="202"/>
        <v>0</v>
      </c>
      <c r="AH611" s="14">
        <f t="shared" si="203"/>
        <v>0</v>
      </c>
      <c r="AI611" s="14">
        <f t="shared" si="204"/>
        <v>0</v>
      </c>
      <c r="AJ611" s="14">
        <f t="shared" si="205"/>
        <v>1</v>
      </c>
      <c r="AK611" s="14">
        <f t="shared" si="206"/>
        <v>0</v>
      </c>
      <c r="AL611" s="14">
        <f t="shared" si="207"/>
        <v>0</v>
      </c>
      <c r="AM611" s="14">
        <f t="shared" si="208"/>
        <v>0</v>
      </c>
      <c r="AN611" s="14">
        <f t="shared" si="209"/>
        <v>0</v>
      </c>
      <c r="AO611" s="5" t="str">
        <f t="shared" si="210"/>
        <v>3万～10万人未満の市町村平均</v>
      </c>
    </row>
    <row r="612" spans="1:41" s="5" customFormat="1" ht="18" customHeight="1" x14ac:dyDescent="0.3">
      <c r="A612" s="5" t="str">
        <f t="shared" si="193"/>
        <v>012237</v>
      </c>
      <c r="B612" s="22">
        <v>12</v>
      </c>
      <c r="C612" s="23" t="s">
        <v>39</v>
      </c>
      <c r="D612" s="23">
        <v>12237</v>
      </c>
      <c r="E612" s="24" t="s">
        <v>1562</v>
      </c>
      <c r="F612" s="25">
        <v>394.41169728192932</v>
      </c>
      <c r="G612" s="26">
        <v>2.7099780028392471</v>
      </c>
      <c r="H612" s="26">
        <v>17.623807285338952</v>
      </c>
      <c r="I612" s="26">
        <f t="shared" si="194"/>
        <v>414.74548257010753</v>
      </c>
      <c r="J612" s="26">
        <v>52.178945924123099</v>
      </c>
      <c r="K612" s="26">
        <v>54.290835965102843</v>
      </c>
      <c r="L612" s="26">
        <f t="shared" si="195"/>
        <v>106.46978188922594</v>
      </c>
      <c r="M612" s="26">
        <v>61.428467978230394</v>
      </c>
      <c r="N612" s="26">
        <v>67.253837607755983</v>
      </c>
      <c r="O612" s="26">
        <v>3.1761527043827664</v>
      </c>
      <c r="P612" s="26">
        <v>0</v>
      </c>
      <c r="Q612" s="26">
        <f t="shared" si="190"/>
        <v>131.85845829036913</v>
      </c>
      <c r="R612" s="27">
        <v>5.9857807751154581</v>
      </c>
      <c r="S612" s="143">
        <f t="shared" si="196"/>
        <v>659.05950352481796</v>
      </c>
      <c r="T612" s="140" t="str">
        <f t="shared" si="197"/>
        <v>12237</v>
      </c>
      <c r="U612" s="5" t="str">
        <f t="shared" si="191"/>
        <v>千葉県山武市</v>
      </c>
      <c r="V612" s="21">
        <f t="shared" si="198"/>
        <v>0.59844626345954377</v>
      </c>
      <c r="W612" s="21">
        <f t="shared" si="198"/>
        <v>4.1118866936074739E-3</v>
      </c>
      <c r="X612" s="21">
        <f t="shared" si="198"/>
        <v>2.6740843870822505E-2</v>
      </c>
      <c r="Y612" s="21">
        <f t="shared" si="199"/>
        <v>7.9171828408598641E-2</v>
      </c>
      <c r="Z612" s="21">
        <f t="shared" si="199"/>
        <v>8.2376228056407097E-2</v>
      </c>
      <c r="AA612" s="21">
        <f t="shared" si="200"/>
        <v>9.3206254745884579E-2</v>
      </c>
      <c r="AB612" s="21">
        <f t="shared" si="200"/>
        <v>0.10204516777023219</v>
      </c>
      <c r="AC612" s="21">
        <f t="shared" si="200"/>
        <v>4.8192199450821866E-3</v>
      </c>
      <c r="AD612" s="21">
        <f t="shared" si="192"/>
        <v>0</v>
      </c>
      <c r="AE612" s="21">
        <f t="shared" si="201"/>
        <v>9.0823070498217227E-3</v>
      </c>
      <c r="AF612" s="137">
        <f>VLOOKUP(T612,人口!$A$2:$E$1748,5,0)</f>
        <v>51176</v>
      </c>
      <c r="AG612" s="14">
        <f t="shared" si="202"/>
        <v>0</v>
      </c>
      <c r="AH612" s="14">
        <f t="shared" si="203"/>
        <v>0</v>
      </c>
      <c r="AI612" s="14">
        <f t="shared" si="204"/>
        <v>0</v>
      </c>
      <c r="AJ612" s="14">
        <f t="shared" si="205"/>
        <v>1</v>
      </c>
      <c r="AK612" s="14">
        <f t="shared" si="206"/>
        <v>0</v>
      </c>
      <c r="AL612" s="14">
        <f t="shared" si="207"/>
        <v>0</v>
      </c>
      <c r="AM612" s="14">
        <f t="shared" si="208"/>
        <v>0</v>
      </c>
      <c r="AN612" s="14">
        <f t="shared" si="209"/>
        <v>0</v>
      </c>
      <c r="AO612" s="5" t="str">
        <f t="shared" si="210"/>
        <v>3万～10万人未満の市町村平均</v>
      </c>
    </row>
    <row r="613" spans="1:41" s="5" customFormat="1" ht="18" customHeight="1" x14ac:dyDescent="0.3">
      <c r="A613" s="5" t="str">
        <f t="shared" si="193"/>
        <v>012238</v>
      </c>
      <c r="B613" s="22">
        <v>12</v>
      </c>
      <c r="C613" s="23" t="s">
        <v>39</v>
      </c>
      <c r="D613" s="23">
        <v>12238</v>
      </c>
      <c r="E613" s="24" t="s">
        <v>1580</v>
      </c>
      <c r="F613" s="25">
        <v>98.850025934386792</v>
      </c>
      <c r="G613" s="26">
        <v>2.0201654202983481</v>
      </c>
      <c r="H613" s="26">
        <v>19.259005899442567</v>
      </c>
      <c r="I613" s="26">
        <f t="shared" si="194"/>
        <v>120.12919725412772</v>
      </c>
      <c r="J613" s="26">
        <v>45.104929243428792</v>
      </c>
      <c r="K613" s="26">
        <v>41.040651593416143</v>
      </c>
      <c r="L613" s="26">
        <f t="shared" si="195"/>
        <v>86.145580836844942</v>
      </c>
      <c r="M613" s="26">
        <v>39.180265527079847</v>
      </c>
      <c r="N613" s="26">
        <v>41.835177993950374</v>
      </c>
      <c r="O613" s="26">
        <v>2.337615124483682</v>
      </c>
      <c r="P613" s="26">
        <v>0</v>
      </c>
      <c r="Q613" s="26">
        <f t="shared" si="190"/>
        <v>83.353058645513897</v>
      </c>
      <c r="R613" s="27">
        <v>3.4126200863999996</v>
      </c>
      <c r="S613" s="143">
        <f t="shared" si="196"/>
        <v>293.04045682288654</v>
      </c>
      <c r="T613" s="140" t="str">
        <f t="shared" si="197"/>
        <v>12238</v>
      </c>
      <c r="U613" s="5" t="str">
        <f t="shared" si="191"/>
        <v>千葉県いすみ市</v>
      </c>
      <c r="V613" s="21">
        <f t="shared" si="198"/>
        <v>0.33732552496712659</v>
      </c>
      <c r="W613" s="21">
        <f t="shared" si="198"/>
        <v>6.8938106437615018E-3</v>
      </c>
      <c r="X613" s="21">
        <f t="shared" si="198"/>
        <v>6.5721320899669144E-2</v>
      </c>
      <c r="Y613" s="21">
        <f t="shared" si="199"/>
        <v>0.15392048501579486</v>
      </c>
      <c r="Z613" s="21">
        <f t="shared" si="199"/>
        <v>0.14005114528681303</v>
      </c>
      <c r="AA613" s="21">
        <f t="shared" si="200"/>
        <v>0.13370258138370422</v>
      </c>
      <c r="AB613" s="21">
        <f t="shared" si="200"/>
        <v>0.14276246511325749</v>
      </c>
      <c r="AC613" s="21">
        <f t="shared" si="200"/>
        <v>7.9771071538307595E-3</v>
      </c>
      <c r="AD613" s="21">
        <f t="shared" si="192"/>
        <v>0</v>
      </c>
      <c r="AE613" s="21">
        <f t="shared" si="201"/>
        <v>1.1645559536042441E-2</v>
      </c>
      <c r="AF613" s="137">
        <f>VLOOKUP(T613,人口!$A$2:$E$1748,5,0)</f>
        <v>37665</v>
      </c>
      <c r="AG613" s="14">
        <f t="shared" si="202"/>
        <v>0</v>
      </c>
      <c r="AH613" s="14">
        <f t="shared" si="203"/>
        <v>0</v>
      </c>
      <c r="AI613" s="14">
        <f t="shared" si="204"/>
        <v>0</v>
      </c>
      <c r="AJ613" s="14">
        <f t="shared" si="205"/>
        <v>1</v>
      </c>
      <c r="AK613" s="14">
        <f t="shared" si="206"/>
        <v>0</v>
      </c>
      <c r="AL613" s="14">
        <f t="shared" si="207"/>
        <v>0</v>
      </c>
      <c r="AM613" s="14">
        <f t="shared" si="208"/>
        <v>0</v>
      </c>
      <c r="AN613" s="14">
        <f t="shared" si="209"/>
        <v>0</v>
      </c>
      <c r="AO613" s="5" t="str">
        <f t="shared" si="210"/>
        <v>3万～10万人未満の市町村平均</v>
      </c>
    </row>
    <row r="614" spans="1:41" s="5" customFormat="1" ht="18" customHeight="1" x14ac:dyDescent="0.3">
      <c r="A614" s="5" t="str">
        <f t="shared" si="193"/>
        <v>012239</v>
      </c>
      <c r="B614" s="22">
        <v>12</v>
      </c>
      <c r="C614" s="23" t="s">
        <v>39</v>
      </c>
      <c r="D614" s="23">
        <v>12239</v>
      </c>
      <c r="E614" s="24" t="s">
        <v>1598</v>
      </c>
      <c r="F614" s="25">
        <v>34.377393835397719</v>
      </c>
      <c r="G614" s="26">
        <v>1.9078245139988301</v>
      </c>
      <c r="H614" s="26">
        <v>6.3591057215140552</v>
      </c>
      <c r="I614" s="26">
        <f t="shared" si="194"/>
        <v>42.644324070910606</v>
      </c>
      <c r="J614" s="26">
        <v>34.771612120077407</v>
      </c>
      <c r="K614" s="26">
        <v>52.406613187503915</v>
      </c>
      <c r="L614" s="26">
        <f t="shared" si="195"/>
        <v>87.178225307581329</v>
      </c>
      <c r="M614" s="26">
        <v>48.980106884336529</v>
      </c>
      <c r="N614" s="26">
        <v>31.75047033721432</v>
      </c>
      <c r="O614" s="26">
        <v>3.053515574793499</v>
      </c>
      <c r="P614" s="26">
        <v>0</v>
      </c>
      <c r="Q614" s="26">
        <f t="shared" si="190"/>
        <v>83.784092796344339</v>
      </c>
      <c r="R614" s="27">
        <v>7.5902145353476698</v>
      </c>
      <c r="S614" s="143">
        <f t="shared" si="196"/>
        <v>221.19685671018397</v>
      </c>
      <c r="T614" s="140" t="str">
        <f t="shared" si="197"/>
        <v>12239</v>
      </c>
      <c r="U614" s="5" t="str">
        <f t="shared" si="191"/>
        <v>千葉県大網白里市</v>
      </c>
      <c r="V614" s="21">
        <f t="shared" si="198"/>
        <v>0.15541538133355839</v>
      </c>
      <c r="W614" s="21">
        <f t="shared" si="198"/>
        <v>8.6250073458254226E-3</v>
      </c>
      <c r="X614" s="21">
        <f t="shared" si="198"/>
        <v>2.8748626070423181E-2</v>
      </c>
      <c r="Y614" s="21">
        <f t="shared" si="199"/>
        <v>0.15719758696949201</v>
      </c>
      <c r="Z614" s="21">
        <f t="shared" si="199"/>
        <v>0.23692295617097303</v>
      </c>
      <c r="AA614" s="21">
        <f t="shared" si="200"/>
        <v>0.2214322012202512</v>
      </c>
      <c r="AB614" s="21">
        <f t="shared" si="200"/>
        <v>0.14353942822439991</v>
      </c>
      <c r="AC614" s="21">
        <f t="shared" si="200"/>
        <v>1.3804516122913398E-2</v>
      </c>
      <c r="AD614" s="21">
        <f t="shared" si="192"/>
        <v>0</v>
      </c>
      <c r="AE614" s="21">
        <f t="shared" si="201"/>
        <v>3.4314296542163357E-2</v>
      </c>
      <c r="AF614" s="137">
        <f>VLOOKUP(T614,人口!$A$2:$E$1748,5,0)</f>
        <v>49200</v>
      </c>
      <c r="AG614" s="14">
        <f t="shared" si="202"/>
        <v>0</v>
      </c>
      <c r="AH614" s="14">
        <f t="shared" si="203"/>
        <v>0</v>
      </c>
      <c r="AI614" s="14">
        <f t="shared" si="204"/>
        <v>0</v>
      </c>
      <c r="AJ614" s="14">
        <f t="shared" si="205"/>
        <v>1</v>
      </c>
      <c r="AK614" s="14">
        <f t="shared" si="206"/>
        <v>0</v>
      </c>
      <c r="AL614" s="14">
        <f t="shared" si="207"/>
        <v>0</v>
      </c>
      <c r="AM614" s="14">
        <f t="shared" si="208"/>
        <v>0</v>
      </c>
      <c r="AN614" s="14">
        <f t="shared" si="209"/>
        <v>0</v>
      </c>
      <c r="AO614" s="5" t="str">
        <f t="shared" si="210"/>
        <v>3万～10万人未満の市町村平均</v>
      </c>
    </row>
    <row r="615" spans="1:41" s="5" customFormat="1" ht="18" customHeight="1" x14ac:dyDescent="0.3">
      <c r="A615" s="5" t="str">
        <f t="shared" si="193"/>
        <v>012322</v>
      </c>
      <c r="B615" s="22">
        <v>12</v>
      </c>
      <c r="C615" s="23" t="s">
        <v>39</v>
      </c>
      <c r="D615" s="23">
        <v>12322</v>
      </c>
      <c r="E615" s="24" t="s">
        <v>1613</v>
      </c>
      <c r="F615" s="25">
        <v>68.323259572795081</v>
      </c>
      <c r="G615" s="26">
        <v>0.59915150026409536</v>
      </c>
      <c r="H615" s="26">
        <v>1.8774502606374828</v>
      </c>
      <c r="I615" s="26">
        <f t="shared" si="194"/>
        <v>70.799861333696668</v>
      </c>
      <c r="J615" s="26">
        <v>22.604131207331154</v>
      </c>
      <c r="K615" s="26">
        <v>23.828021895350215</v>
      </c>
      <c r="L615" s="26">
        <f t="shared" si="195"/>
        <v>46.432153102681369</v>
      </c>
      <c r="M615" s="26">
        <v>19.903689487168243</v>
      </c>
      <c r="N615" s="26">
        <v>11.455958459297969</v>
      </c>
      <c r="O615" s="26">
        <v>1.2861382775700341</v>
      </c>
      <c r="P615" s="26">
        <v>0</v>
      </c>
      <c r="Q615" s="26">
        <f t="shared" si="190"/>
        <v>32.645786224036243</v>
      </c>
      <c r="R615" s="27">
        <v>3.1211586657463219</v>
      </c>
      <c r="S615" s="143">
        <f t="shared" si="196"/>
        <v>152.99895932616059</v>
      </c>
      <c r="T615" s="140" t="str">
        <f t="shared" si="197"/>
        <v>12322</v>
      </c>
      <c r="U615" s="5" t="str">
        <f t="shared" si="191"/>
        <v>千葉県酒々井町</v>
      </c>
      <c r="V615" s="21">
        <f t="shared" si="198"/>
        <v>0.44656028951899412</v>
      </c>
      <c r="W615" s="21">
        <f t="shared" si="198"/>
        <v>3.9160495136887456E-3</v>
      </c>
      <c r="X615" s="21">
        <f t="shared" si="198"/>
        <v>1.2271000200956702E-2</v>
      </c>
      <c r="Y615" s="21">
        <f t="shared" si="199"/>
        <v>0.14774042455507197</v>
      </c>
      <c r="Z615" s="21">
        <f t="shared" si="199"/>
        <v>0.15573976450750912</v>
      </c>
      <c r="AA615" s="21">
        <f t="shared" si="200"/>
        <v>0.13009035861961582</v>
      </c>
      <c r="AB615" s="21">
        <f t="shared" si="200"/>
        <v>7.4876054776793294E-2</v>
      </c>
      <c r="AC615" s="21">
        <f t="shared" si="200"/>
        <v>8.4061897102729061E-3</v>
      </c>
      <c r="AD615" s="21">
        <f t="shared" si="192"/>
        <v>0</v>
      </c>
      <c r="AE615" s="21">
        <f t="shared" si="201"/>
        <v>2.0399868597097377E-2</v>
      </c>
      <c r="AF615" s="137">
        <f>VLOOKUP(T615,人口!$A$2:$E$1748,5,0)</f>
        <v>20723</v>
      </c>
      <c r="AG615" s="14">
        <f t="shared" si="202"/>
        <v>0</v>
      </c>
      <c r="AH615" s="14">
        <f t="shared" si="203"/>
        <v>0</v>
      </c>
      <c r="AI615" s="14">
        <f t="shared" si="204"/>
        <v>1</v>
      </c>
      <c r="AJ615" s="14">
        <f t="shared" si="205"/>
        <v>0</v>
      </c>
      <c r="AK615" s="14">
        <f t="shared" si="206"/>
        <v>0</v>
      </c>
      <c r="AL615" s="14">
        <f t="shared" si="207"/>
        <v>0</v>
      </c>
      <c r="AM615" s="14">
        <f t="shared" si="208"/>
        <v>0</v>
      </c>
      <c r="AN615" s="14">
        <f t="shared" si="209"/>
        <v>0</v>
      </c>
      <c r="AO615" s="5" t="str">
        <f t="shared" si="210"/>
        <v>1万～3万人未満の市町村平均</v>
      </c>
    </row>
    <row r="616" spans="1:41" s="5" customFormat="1" ht="18" customHeight="1" x14ac:dyDescent="0.3">
      <c r="A616" s="5" t="str">
        <f t="shared" si="193"/>
        <v>012329</v>
      </c>
      <c r="B616" s="22">
        <v>12</v>
      </c>
      <c r="C616" s="23" t="s">
        <v>39</v>
      </c>
      <c r="D616" s="23">
        <v>12329</v>
      </c>
      <c r="E616" s="24" t="s">
        <v>1630</v>
      </c>
      <c r="F616" s="25">
        <v>95.626304550293625</v>
      </c>
      <c r="G616" s="26">
        <v>0.69966704800576929</v>
      </c>
      <c r="H616" s="26">
        <v>1.0295694977689422</v>
      </c>
      <c r="I616" s="26">
        <f t="shared" si="194"/>
        <v>97.355541096068336</v>
      </c>
      <c r="J616" s="26">
        <v>21.092883578041011</v>
      </c>
      <c r="K616" s="26">
        <v>21.88802418353664</v>
      </c>
      <c r="L616" s="26">
        <f t="shared" si="195"/>
        <v>42.980907761577654</v>
      </c>
      <c r="M616" s="26">
        <v>21.108574968318688</v>
      </c>
      <c r="N616" s="26">
        <v>12.528902069723609</v>
      </c>
      <c r="O616" s="26">
        <v>1.2716154595923577</v>
      </c>
      <c r="P616" s="26">
        <v>0</v>
      </c>
      <c r="Q616" s="26">
        <f t="shared" si="190"/>
        <v>34.90909249763466</v>
      </c>
      <c r="R616" s="27">
        <v>1.5055817267181673</v>
      </c>
      <c r="S616" s="143">
        <f t="shared" si="196"/>
        <v>176.7511230819988</v>
      </c>
      <c r="T616" s="140" t="str">
        <f t="shared" si="197"/>
        <v>12329</v>
      </c>
      <c r="U616" s="5" t="str">
        <f t="shared" si="191"/>
        <v>千葉県栄町</v>
      </c>
      <c r="V616" s="21">
        <f t="shared" si="198"/>
        <v>0.54102233062434602</v>
      </c>
      <c r="W616" s="21">
        <f t="shared" si="198"/>
        <v>3.958487141726268E-3</v>
      </c>
      <c r="X616" s="21">
        <f t="shared" si="198"/>
        <v>5.8249672184051806E-3</v>
      </c>
      <c r="Y616" s="21">
        <f t="shared" si="199"/>
        <v>0.1193366311356084</v>
      </c>
      <c r="Z616" s="21">
        <f t="shared" si="199"/>
        <v>0.12383527641508844</v>
      </c>
      <c r="AA616" s="21">
        <f t="shared" si="200"/>
        <v>0.11942540788567407</v>
      </c>
      <c r="AB616" s="21">
        <f t="shared" si="200"/>
        <v>7.0884426934651898E-2</v>
      </c>
      <c r="AC616" s="21">
        <f t="shared" si="200"/>
        <v>7.194384043616101E-3</v>
      </c>
      <c r="AD616" s="21">
        <f t="shared" si="192"/>
        <v>0</v>
      </c>
      <c r="AE616" s="21">
        <f t="shared" si="201"/>
        <v>8.5180886008837074E-3</v>
      </c>
      <c r="AF616" s="137">
        <f>VLOOKUP(T616,人口!$A$2:$E$1748,5,0)</f>
        <v>20489</v>
      </c>
      <c r="AG616" s="14">
        <f t="shared" si="202"/>
        <v>0</v>
      </c>
      <c r="AH616" s="14">
        <f t="shared" si="203"/>
        <v>0</v>
      </c>
      <c r="AI616" s="14">
        <f t="shared" si="204"/>
        <v>1</v>
      </c>
      <c r="AJ616" s="14">
        <f t="shared" si="205"/>
        <v>0</v>
      </c>
      <c r="AK616" s="14">
        <f t="shared" si="206"/>
        <v>0</v>
      </c>
      <c r="AL616" s="14">
        <f t="shared" si="207"/>
        <v>0</v>
      </c>
      <c r="AM616" s="14">
        <f t="shared" si="208"/>
        <v>0</v>
      </c>
      <c r="AN616" s="14">
        <f t="shared" si="209"/>
        <v>0</v>
      </c>
      <c r="AO616" s="5" t="str">
        <f t="shared" si="210"/>
        <v>1万～3万人未満の市町村平均</v>
      </c>
    </row>
    <row r="617" spans="1:41" s="5" customFormat="1" ht="18" customHeight="1" x14ac:dyDescent="0.3">
      <c r="A617" s="5" t="str">
        <f t="shared" si="193"/>
        <v>012342</v>
      </c>
      <c r="B617" s="22">
        <v>12</v>
      </c>
      <c r="C617" s="23" t="s">
        <v>39</v>
      </c>
      <c r="D617" s="23">
        <v>12342</v>
      </c>
      <c r="E617" s="24" t="s">
        <v>1647</v>
      </c>
      <c r="F617" s="25">
        <v>89.814529077913392</v>
      </c>
      <c r="G617" s="26">
        <v>0.26015788827256769</v>
      </c>
      <c r="H617" s="26">
        <v>2.5436422886056218</v>
      </c>
      <c r="I617" s="26">
        <f t="shared" si="194"/>
        <v>92.61832925479159</v>
      </c>
      <c r="J617" s="26">
        <v>5.9502684435298381</v>
      </c>
      <c r="K617" s="26">
        <v>6.0212678980413781</v>
      </c>
      <c r="L617" s="26">
        <f t="shared" si="195"/>
        <v>11.971536341571216</v>
      </c>
      <c r="M617" s="26">
        <v>6.7931984591150778</v>
      </c>
      <c r="N617" s="26">
        <v>5.9517096237511922</v>
      </c>
      <c r="O617" s="26">
        <v>0.37386946793813086</v>
      </c>
      <c r="P617" s="26">
        <v>0</v>
      </c>
      <c r="Q617" s="26">
        <f t="shared" si="190"/>
        <v>13.118777550804401</v>
      </c>
      <c r="R617" s="27">
        <v>0.53340096704760287</v>
      </c>
      <c r="S617" s="143">
        <f t="shared" si="196"/>
        <v>118.24204411421481</v>
      </c>
      <c r="T617" s="140" t="str">
        <f t="shared" si="197"/>
        <v>12342</v>
      </c>
      <c r="U617" s="5" t="str">
        <f t="shared" si="191"/>
        <v>千葉県神崎町</v>
      </c>
      <c r="V617" s="21">
        <f t="shared" si="198"/>
        <v>0.75958200613614124</v>
      </c>
      <c r="W617" s="21">
        <f t="shared" si="198"/>
        <v>2.2002147393635264E-3</v>
      </c>
      <c r="X617" s="21">
        <f t="shared" si="198"/>
        <v>2.1512164371487133E-2</v>
      </c>
      <c r="Y617" s="21">
        <f t="shared" si="199"/>
        <v>5.032278059894018E-2</v>
      </c>
      <c r="Z617" s="21">
        <f t="shared" si="199"/>
        <v>5.0923239217897737E-2</v>
      </c>
      <c r="AA617" s="21">
        <f t="shared" si="200"/>
        <v>5.7451632454469839E-2</v>
      </c>
      <c r="AB617" s="21">
        <f t="shared" si="200"/>
        <v>5.0334968989560039E-2</v>
      </c>
      <c r="AC617" s="21">
        <f t="shared" si="200"/>
        <v>3.1618995657500229E-3</v>
      </c>
      <c r="AD617" s="21">
        <f t="shared" si="192"/>
        <v>0</v>
      </c>
      <c r="AE617" s="21">
        <f t="shared" si="201"/>
        <v>4.5110939263902534E-3</v>
      </c>
      <c r="AF617" s="137">
        <f>VLOOKUP(T617,人口!$A$2:$E$1748,5,0)</f>
        <v>6024</v>
      </c>
      <c r="AG617" s="14">
        <f t="shared" si="202"/>
        <v>0</v>
      </c>
      <c r="AH617" s="14">
        <f t="shared" si="203"/>
        <v>1</v>
      </c>
      <c r="AI617" s="14">
        <f t="shared" si="204"/>
        <v>0</v>
      </c>
      <c r="AJ617" s="14">
        <f t="shared" si="205"/>
        <v>0</v>
      </c>
      <c r="AK617" s="14">
        <f t="shared" si="206"/>
        <v>0</v>
      </c>
      <c r="AL617" s="14">
        <f t="shared" si="207"/>
        <v>0</v>
      </c>
      <c r="AM617" s="14">
        <f t="shared" si="208"/>
        <v>0</v>
      </c>
      <c r="AN617" s="14">
        <f t="shared" si="209"/>
        <v>0</v>
      </c>
      <c r="AO617" s="5" t="str">
        <f t="shared" si="210"/>
        <v>5千～1万人未満の市町村平均</v>
      </c>
    </row>
    <row r="618" spans="1:41" s="5" customFormat="1" ht="18" customHeight="1" x14ac:dyDescent="0.3">
      <c r="A618" s="5" t="str">
        <f t="shared" si="193"/>
        <v>012347</v>
      </c>
      <c r="B618" s="22">
        <v>12</v>
      </c>
      <c r="C618" s="23" t="s">
        <v>39</v>
      </c>
      <c r="D618" s="23">
        <v>12347</v>
      </c>
      <c r="E618" s="24" t="s">
        <v>1664</v>
      </c>
      <c r="F618" s="25">
        <v>175.92381097818333</v>
      </c>
      <c r="G618" s="26">
        <v>1.1431179939249188</v>
      </c>
      <c r="H618" s="26">
        <v>18.713939694741363</v>
      </c>
      <c r="I618" s="26">
        <f t="shared" si="194"/>
        <v>195.78086866684961</v>
      </c>
      <c r="J618" s="26">
        <v>21.346910957323402</v>
      </c>
      <c r="K618" s="26">
        <v>14.499057898666694</v>
      </c>
      <c r="L618" s="26">
        <f t="shared" si="195"/>
        <v>35.845968855990094</v>
      </c>
      <c r="M618" s="26">
        <v>18.035082413362922</v>
      </c>
      <c r="N618" s="26">
        <v>27.511621365084331</v>
      </c>
      <c r="O618" s="26">
        <v>0.90264899430481005</v>
      </c>
      <c r="P618" s="26">
        <v>0</v>
      </c>
      <c r="Q618" s="26">
        <f t="shared" si="190"/>
        <v>46.449352772752064</v>
      </c>
      <c r="R618" s="27">
        <v>1.2514021621109155</v>
      </c>
      <c r="S618" s="143">
        <f t="shared" si="196"/>
        <v>279.32759245770274</v>
      </c>
      <c r="T618" s="140" t="str">
        <f t="shared" si="197"/>
        <v>12347</v>
      </c>
      <c r="U618" s="5" t="str">
        <f t="shared" si="191"/>
        <v>千葉県多古町</v>
      </c>
      <c r="V618" s="21">
        <f t="shared" si="198"/>
        <v>0.62981178991410469</v>
      </c>
      <c r="W618" s="21">
        <f t="shared" si="198"/>
        <v>4.0923919612346057E-3</v>
      </c>
      <c r="X618" s="21">
        <f t="shared" si="198"/>
        <v>6.6996387754192699E-2</v>
      </c>
      <c r="Y618" s="21">
        <f t="shared" si="199"/>
        <v>7.6422492921303015E-2</v>
      </c>
      <c r="Z618" s="21">
        <f t="shared" si="199"/>
        <v>5.1907001993948085E-2</v>
      </c>
      <c r="AA618" s="21">
        <f t="shared" si="200"/>
        <v>6.4566061142326603E-2</v>
      </c>
      <c r="AB618" s="21">
        <f t="shared" si="200"/>
        <v>9.8492315503167796E-2</v>
      </c>
      <c r="AC618" s="21">
        <f t="shared" si="200"/>
        <v>3.2315067278628909E-3</v>
      </c>
      <c r="AD618" s="21">
        <f t="shared" si="192"/>
        <v>0</v>
      </c>
      <c r="AE618" s="21">
        <f t="shared" si="201"/>
        <v>4.4800520818594368E-3</v>
      </c>
      <c r="AF618" s="137">
        <f>VLOOKUP(T618,人口!$A$2:$E$1748,5,0)</f>
        <v>14544</v>
      </c>
      <c r="AG618" s="14">
        <f t="shared" si="202"/>
        <v>0</v>
      </c>
      <c r="AH618" s="14">
        <f t="shared" si="203"/>
        <v>0</v>
      </c>
      <c r="AI618" s="14">
        <f t="shared" si="204"/>
        <v>1</v>
      </c>
      <c r="AJ618" s="14">
        <f t="shared" si="205"/>
        <v>0</v>
      </c>
      <c r="AK618" s="14">
        <f t="shared" si="206"/>
        <v>0</v>
      </c>
      <c r="AL618" s="14">
        <f t="shared" si="207"/>
        <v>0</v>
      </c>
      <c r="AM618" s="14">
        <f t="shared" si="208"/>
        <v>0</v>
      </c>
      <c r="AN618" s="14">
        <f t="shared" si="209"/>
        <v>0</v>
      </c>
      <c r="AO618" s="5" t="str">
        <f t="shared" si="210"/>
        <v>1万～3万人未満の市町村平均</v>
      </c>
    </row>
    <row r="619" spans="1:41" s="5" customFormat="1" ht="18" customHeight="1" x14ac:dyDescent="0.3">
      <c r="A619" s="5" t="str">
        <f t="shared" si="193"/>
        <v>012349</v>
      </c>
      <c r="B619" s="22">
        <v>12</v>
      </c>
      <c r="C619" s="23" t="s">
        <v>39</v>
      </c>
      <c r="D619" s="23">
        <v>12349</v>
      </c>
      <c r="E619" s="24" t="s">
        <v>1678</v>
      </c>
      <c r="F619" s="25">
        <v>77.512805056548032</v>
      </c>
      <c r="G619" s="26">
        <v>0.979533867208077</v>
      </c>
      <c r="H619" s="26">
        <v>17.078741080637748</v>
      </c>
      <c r="I619" s="26">
        <f t="shared" si="194"/>
        <v>95.571080004393849</v>
      </c>
      <c r="J619" s="26">
        <v>10.694983222668682</v>
      </c>
      <c r="K619" s="26">
        <v>12.597860141089392</v>
      </c>
      <c r="L619" s="26">
        <f t="shared" si="195"/>
        <v>23.292843363758074</v>
      </c>
      <c r="M619" s="26">
        <v>15.771744032654945</v>
      </c>
      <c r="N619" s="26">
        <v>17.537576053818185</v>
      </c>
      <c r="O619" s="26">
        <v>0.85895641372239895</v>
      </c>
      <c r="P619" s="26">
        <v>0</v>
      </c>
      <c r="Q619" s="26">
        <f t="shared" si="190"/>
        <v>34.168276500195525</v>
      </c>
      <c r="R619" s="27">
        <v>1.76561423300446</v>
      </c>
      <c r="S619" s="143">
        <f t="shared" si="196"/>
        <v>154.79781410135192</v>
      </c>
      <c r="T619" s="140" t="str">
        <f t="shared" si="197"/>
        <v>12349</v>
      </c>
      <c r="U619" s="5" t="str">
        <f t="shared" si="191"/>
        <v>千葉県東庄町</v>
      </c>
      <c r="V619" s="21">
        <f t="shared" si="198"/>
        <v>0.5007357856216077</v>
      </c>
      <c r="W619" s="21">
        <f t="shared" si="198"/>
        <v>6.3278275141969353E-3</v>
      </c>
      <c r="X619" s="21">
        <f t="shared" si="198"/>
        <v>0.11032934269637462</v>
      </c>
      <c r="Y619" s="21">
        <f t="shared" si="199"/>
        <v>6.9090014511873382E-2</v>
      </c>
      <c r="Z619" s="21">
        <f t="shared" si="199"/>
        <v>8.1382674647079323E-2</v>
      </c>
      <c r="AA619" s="21">
        <f t="shared" si="200"/>
        <v>0.10188609008605636</v>
      </c>
      <c r="AB619" s="21">
        <f t="shared" si="200"/>
        <v>0.113293434766047</v>
      </c>
      <c r="AC619" s="21">
        <f t="shared" si="200"/>
        <v>5.5488923968913936E-3</v>
      </c>
      <c r="AD619" s="21">
        <f t="shared" si="192"/>
        <v>0</v>
      </c>
      <c r="AE619" s="21">
        <f t="shared" si="201"/>
        <v>1.1405937759873317E-2</v>
      </c>
      <c r="AF619" s="137">
        <f>VLOOKUP(T619,人口!$A$2:$E$1748,5,0)</f>
        <v>13840</v>
      </c>
      <c r="AG619" s="14">
        <f t="shared" si="202"/>
        <v>0</v>
      </c>
      <c r="AH619" s="14">
        <f t="shared" si="203"/>
        <v>0</v>
      </c>
      <c r="AI619" s="14">
        <f t="shared" si="204"/>
        <v>1</v>
      </c>
      <c r="AJ619" s="14">
        <f t="shared" si="205"/>
        <v>0</v>
      </c>
      <c r="AK619" s="14">
        <f t="shared" si="206"/>
        <v>0</v>
      </c>
      <c r="AL619" s="14">
        <f t="shared" si="207"/>
        <v>0</v>
      </c>
      <c r="AM619" s="14">
        <f t="shared" si="208"/>
        <v>0</v>
      </c>
      <c r="AN619" s="14">
        <f t="shared" si="209"/>
        <v>0</v>
      </c>
      <c r="AO619" s="5" t="str">
        <f t="shared" si="210"/>
        <v>1万～3万人未満の市町村平均</v>
      </c>
    </row>
    <row r="620" spans="1:41" s="5" customFormat="1" ht="18" customHeight="1" x14ac:dyDescent="0.3">
      <c r="A620" s="5" t="str">
        <f t="shared" si="193"/>
        <v>012403</v>
      </c>
      <c r="B620" s="22">
        <v>12</v>
      </c>
      <c r="C620" s="23" t="s">
        <v>39</v>
      </c>
      <c r="D620" s="23">
        <v>12403</v>
      </c>
      <c r="E620" s="24" t="s">
        <v>1692</v>
      </c>
      <c r="F620" s="25">
        <v>97.299911622386247</v>
      </c>
      <c r="G620" s="26">
        <v>1.1037001320654389</v>
      </c>
      <c r="H620" s="26">
        <v>6.6619202796813912</v>
      </c>
      <c r="I620" s="26">
        <f t="shared" si="194"/>
        <v>105.06553203413308</v>
      </c>
      <c r="J620" s="26">
        <v>13.975811409332747</v>
      </c>
      <c r="K620" s="26">
        <v>17.270829629420337</v>
      </c>
      <c r="L620" s="26">
        <f t="shared" si="195"/>
        <v>31.246641038753083</v>
      </c>
      <c r="M620" s="26">
        <v>18.203798213893897</v>
      </c>
      <c r="N620" s="26">
        <v>16.873601980998728</v>
      </c>
      <c r="O620" s="26">
        <v>0.9731529311537005</v>
      </c>
      <c r="P620" s="26">
        <v>0</v>
      </c>
      <c r="Q620" s="26">
        <f t="shared" si="190"/>
        <v>36.050553126046324</v>
      </c>
      <c r="R620" s="27">
        <v>3.0601725827723638</v>
      </c>
      <c r="S620" s="143">
        <f t="shared" si="196"/>
        <v>175.42289878170484</v>
      </c>
      <c r="T620" s="140" t="str">
        <f t="shared" si="197"/>
        <v>12403</v>
      </c>
      <c r="U620" s="5" t="str">
        <f t="shared" si="191"/>
        <v>千葉県九十九里町</v>
      </c>
      <c r="V620" s="21">
        <f t="shared" si="198"/>
        <v>0.55465912545126528</v>
      </c>
      <c r="W620" s="21">
        <f t="shared" si="198"/>
        <v>6.2916537107215202E-3</v>
      </c>
      <c r="X620" s="21">
        <f t="shared" si="198"/>
        <v>3.7976343601364398E-2</v>
      </c>
      <c r="Y620" s="21">
        <f t="shared" si="199"/>
        <v>7.9669253594561562E-2</v>
      </c>
      <c r="Z620" s="21">
        <f t="shared" si="199"/>
        <v>9.8452538119963739E-2</v>
      </c>
      <c r="AA620" s="21">
        <f t="shared" si="200"/>
        <v>0.10377093492535766</v>
      </c>
      <c r="AB620" s="21">
        <f t="shared" si="200"/>
        <v>9.6188137912349356E-2</v>
      </c>
      <c r="AC620" s="21">
        <f t="shared" si="200"/>
        <v>5.5474680780682227E-3</v>
      </c>
      <c r="AD620" s="21">
        <f t="shared" si="192"/>
        <v>0</v>
      </c>
      <c r="AE620" s="21">
        <f t="shared" si="201"/>
        <v>1.7444544606348249E-2</v>
      </c>
      <c r="AF620" s="137">
        <f>VLOOKUP(T620,人口!$A$2:$E$1748,5,0)</f>
        <v>15680</v>
      </c>
      <c r="AG620" s="14">
        <f t="shared" si="202"/>
        <v>0</v>
      </c>
      <c r="AH620" s="14">
        <f t="shared" si="203"/>
        <v>0</v>
      </c>
      <c r="AI620" s="14">
        <f t="shared" si="204"/>
        <v>1</v>
      </c>
      <c r="AJ620" s="14">
        <f t="shared" si="205"/>
        <v>0</v>
      </c>
      <c r="AK620" s="14">
        <f t="shared" si="206"/>
        <v>0</v>
      </c>
      <c r="AL620" s="14">
        <f t="shared" si="207"/>
        <v>0</v>
      </c>
      <c r="AM620" s="14">
        <f t="shared" si="208"/>
        <v>0</v>
      </c>
      <c r="AN620" s="14">
        <f t="shared" si="209"/>
        <v>0</v>
      </c>
      <c r="AO620" s="5" t="str">
        <f t="shared" si="210"/>
        <v>1万～3万人未満の市町村平均</v>
      </c>
    </row>
    <row r="621" spans="1:41" s="5" customFormat="1" ht="18" customHeight="1" x14ac:dyDescent="0.3">
      <c r="A621" s="5" t="str">
        <f t="shared" si="193"/>
        <v>012409</v>
      </c>
      <c r="B621" s="22">
        <v>12</v>
      </c>
      <c r="C621" s="23" t="s">
        <v>39</v>
      </c>
      <c r="D621" s="23">
        <v>12409</v>
      </c>
      <c r="E621" s="24" t="s">
        <v>1704</v>
      </c>
      <c r="F621" s="25">
        <v>173.17660013892277</v>
      </c>
      <c r="G621" s="26">
        <v>0.71937597893550931</v>
      </c>
      <c r="H621" s="26">
        <v>8.7816221868527435</v>
      </c>
      <c r="I621" s="26">
        <f t="shared" si="194"/>
        <v>182.67759830471101</v>
      </c>
      <c r="J621" s="26">
        <v>30.681340758750821</v>
      </c>
      <c r="K621" s="26">
        <v>7.2992413906985689</v>
      </c>
      <c r="L621" s="26">
        <f t="shared" si="195"/>
        <v>37.98058214944939</v>
      </c>
      <c r="M621" s="26">
        <v>10.084748227964651</v>
      </c>
      <c r="N621" s="26">
        <v>19.322607800311065</v>
      </c>
      <c r="O621" s="26">
        <v>0.45026942063265929</v>
      </c>
      <c r="P621" s="26">
        <v>0</v>
      </c>
      <c r="Q621" s="26">
        <f t="shared" si="190"/>
        <v>29.857625448908372</v>
      </c>
      <c r="R621" s="27">
        <v>1.3943501835881473</v>
      </c>
      <c r="S621" s="143">
        <f t="shared" si="196"/>
        <v>251.91015608665694</v>
      </c>
      <c r="T621" s="140" t="str">
        <f t="shared" si="197"/>
        <v>12409</v>
      </c>
      <c r="U621" s="5" t="str">
        <f t="shared" si="191"/>
        <v>千葉県芝山町</v>
      </c>
      <c r="V621" s="21">
        <f t="shared" si="198"/>
        <v>0.68745382412986211</v>
      </c>
      <c r="W621" s="21">
        <f t="shared" si="198"/>
        <v>2.8556847016840575E-3</v>
      </c>
      <c r="X621" s="21">
        <f t="shared" si="198"/>
        <v>3.4860135547023642E-2</v>
      </c>
      <c r="Y621" s="21">
        <f t="shared" si="199"/>
        <v>0.12179477491251467</v>
      </c>
      <c r="Z621" s="21">
        <f t="shared" si="199"/>
        <v>2.8975574085975456E-2</v>
      </c>
      <c r="AA621" s="21">
        <f t="shared" si="200"/>
        <v>4.0033114919334589E-2</v>
      </c>
      <c r="AB621" s="21">
        <f t="shared" si="200"/>
        <v>7.6704361985564809E-2</v>
      </c>
      <c r="AC621" s="21">
        <f t="shared" si="200"/>
        <v>1.7874206726217377E-3</v>
      </c>
      <c r="AD621" s="21">
        <f t="shared" si="192"/>
        <v>0</v>
      </c>
      <c r="AE621" s="21">
        <f t="shared" si="201"/>
        <v>5.535109045418922E-3</v>
      </c>
      <c r="AF621" s="137">
        <f>VLOOKUP(T621,人口!$A$2:$E$1748,5,0)</f>
        <v>7255</v>
      </c>
      <c r="AG621" s="14">
        <f t="shared" si="202"/>
        <v>0</v>
      </c>
      <c r="AH621" s="14">
        <f t="shared" si="203"/>
        <v>1</v>
      </c>
      <c r="AI621" s="14">
        <f t="shared" si="204"/>
        <v>0</v>
      </c>
      <c r="AJ621" s="14">
        <f t="shared" si="205"/>
        <v>0</v>
      </c>
      <c r="AK621" s="14">
        <f t="shared" si="206"/>
        <v>0</v>
      </c>
      <c r="AL621" s="14">
        <f t="shared" si="207"/>
        <v>0</v>
      </c>
      <c r="AM621" s="14">
        <f t="shared" si="208"/>
        <v>0</v>
      </c>
      <c r="AN621" s="14">
        <f t="shared" si="209"/>
        <v>0</v>
      </c>
      <c r="AO621" s="5" t="str">
        <f t="shared" si="210"/>
        <v>5千～1万人未満の市町村平均</v>
      </c>
    </row>
    <row r="622" spans="1:41" s="5" customFormat="1" ht="18" customHeight="1" x14ac:dyDescent="0.3">
      <c r="A622" s="5" t="str">
        <f t="shared" si="193"/>
        <v>012410</v>
      </c>
      <c r="B622" s="22">
        <v>12</v>
      </c>
      <c r="C622" s="23" t="s">
        <v>39</v>
      </c>
      <c r="D622" s="23">
        <v>12410</v>
      </c>
      <c r="E622" s="24" t="s">
        <v>1718</v>
      </c>
      <c r="F622" s="25">
        <v>144.16313864040967</v>
      </c>
      <c r="G622" s="26">
        <v>1.7698619974906502</v>
      </c>
      <c r="H622" s="26">
        <v>14.111158410597856</v>
      </c>
      <c r="I622" s="26">
        <f t="shared" si="194"/>
        <v>160.04415904849816</v>
      </c>
      <c r="J622" s="26">
        <v>23.090658221888948</v>
      </c>
      <c r="K622" s="26">
        <v>23.660697092706293</v>
      </c>
      <c r="L622" s="26">
        <f t="shared" si="195"/>
        <v>46.751355314595244</v>
      </c>
      <c r="M622" s="26">
        <v>25.740301190442604</v>
      </c>
      <c r="N622" s="26">
        <v>29.017591544740046</v>
      </c>
      <c r="O622" s="26">
        <v>1.4638876394848428</v>
      </c>
      <c r="P622" s="26">
        <v>0</v>
      </c>
      <c r="Q622" s="26">
        <f t="shared" si="190"/>
        <v>56.221780374667496</v>
      </c>
      <c r="R622" s="27">
        <v>2.438432750517745</v>
      </c>
      <c r="S622" s="143">
        <f t="shared" si="196"/>
        <v>265.45572748827863</v>
      </c>
      <c r="T622" s="140" t="str">
        <f t="shared" si="197"/>
        <v>12410</v>
      </c>
      <c r="U622" s="5" t="str">
        <f t="shared" si="191"/>
        <v>千葉県横芝光町</v>
      </c>
      <c r="V622" s="21">
        <f t="shared" si="198"/>
        <v>0.54307789854251798</v>
      </c>
      <c r="W622" s="21">
        <f t="shared" si="198"/>
        <v>6.667258658296607E-3</v>
      </c>
      <c r="X622" s="21">
        <f t="shared" si="198"/>
        <v>5.3158236758033196E-2</v>
      </c>
      <c r="Y622" s="21">
        <f t="shared" si="199"/>
        <v>8.6984968982854335E-2</v>
      </c>
      <c r="Z622" s="21">
        <f t="shared" si="199"/>
        <v>8.9132366125914714E-2</v>
      </c>
      <c r="AA622" s="21">
        <f t="shared" si="200"/>
        <v>9.6966456267473772E-2</v>
      </c>
      <c r="AB622" s="21">
        <f t="shared" si="200"/>
        <v>0.10931235810695152</v>
      </c>
      <c r="AC622" s="21">
        <f t="shared" si="200"/>
        <v>5.5146206613661472E-3</v>
      </c>
      <c r="AD622" s="21">
        <f t="shared" si="192"/>
        <v>0</v>
      </c>
      <c r="AE622" s="21">
        <f t="shared" si="201"/>
        <v>9.1858358965918926E-3</v>
      </c>
      <c r="AF622" s="137">
        <f>VLOOKUP(T622,人口!$A$2:$E$1748,5,0)</f>
        <v>23587</v>
      </c>
      <c r="AG622" s="14">
        <f t="shared" si="202"/>
        <v>0</v>
      </c>
      <c r="AH622" s="14">
        <f t="shared" si="203"/>
        <v>0</v>
      </c>
      <c r="AI622" s="14">
        <f t="shared" si="204"/>
        <v>1</v>
      </c>
      <c r="AJ622" s="14">
        <f t="shared" si="205"/>
        <v>0</v>
      </c>
      <c r="AK622" s="14">
        <f t="shared" si="206"/>
        <v>0</v>
      </c>
      <c r="AL622" s="14">
        <f t="shared" si="207"/>
        <v>0</v>
      </c>
      <c r="AM622" s="14">
        <f t="shared" si="208"/>
        <v>0</v>
      </c>
      <c r="AN622" s="14">
        <f t="shared" si="209"/>
        <v>0</v>
      </c>
      <c r="AO622" s="5" t="str">
        <f t="shared" si="210"/>
        <v>1万～3万人未満の市町村平均</v>
      </c>
    </row>
    <row r="623" spans="1:41" s="5" customFormat="1" ht="18" customHeight="1" x14ac:dyDescent="0.3">
      <c r="A623" s="5" t="str">
        <f t="shared" si="193"/>
        <v>012421</v>
      </c>
      <c r="B623" s="22">
        <v>12</v>
      </c>
      <c r="C623" s="23" t="s">
        <v>39</v>
      </c>
      <c r="D623" s="23">
        <v>12421</v>
      </c>
      <c r="E623" s="24" t="s">
        <v>1729</v>
      </c>
      <c r="F623" s="25">
        <v>36.787561385833428</v>
      </c>
      <c r="G623" s="26">
        <v>0.54199560056784946</v>
      </c>
      <c r="H623" s="26">
        <v>1.6957615257370815</v>
      </c>
      <c r="I623" s="26">
        <f t="shared" si="194"/>
        <v>39.025318512138362</v>
      </c>
      <c r="J623" s="26">
        <v>12.585119146481707</v>
      </c>
      <c r="K623" s="26">
        <v>13.305959305901345</v>
      </c>
      <c r="L623" s="26">
        <f t="shared" si="195"/>
        <v>25.891078452383052</v>
      </c>
      <c r="M623" s="26">
        <v>12.050446470000061</v>
      </c>
      <c r="N623" s="26">
        <v>11.340484707503281</v>
      </c>
      <c r="O623" s="26">
        <v>0.77455029214274129</v>
      </c>
      <c r="P623" s="26">
        <v>0</v>
      </c>
      <c r="Q623" s="26">
        <f t="shared" si="190"/>
        <v>24.165481469646082</v>
      </c>
      <c r="R623" s="27">
        <v>2.3177574555586364</v>
      </c>
      <c r="S623" s="143">
        <f t="shared" si="196"/>
        <v>91.399635889726127</v>
      </c>
      <c r="T623" s="140" t="str">
        <f t="shared" si="197"/>
        <v>12421</v>
      </c>
      <c r="U623" s="5" t="str">
        <f t="shared" si="191"/>
        <v>千葉県一宮町</v>
      </c>
      <c r="V623" s="21">
        <f t="shared" si="198"/>
        <v>0.40249133410353743</v>
      </c>
      <c r="W623" s="21">
        <f t="shared" si="198"/>
        <v>5.9299536074932336E-3</v>
      </c>
      <c r="X623" s="21">
        <f t="shared" si="198"/>
        <v>1.8553263470141409E-2</v>
      </c>
      <c r="Y623" s="21">
        <f t="shared" si="199"/>
        <v>0.13769331818417399</v>
      </c>
      <c r="Z623" s="21">
        <f t="shared" si="199"/>
        <v>0.14558000342534205</v>
      </c>
      <c r="AA623" s="21">
        <f t="shared" si="200"/>
        <v>0.13184348441539692</v>
      </c>
      <c r="AB623" s="21">
        <f t="shared" si="200"/>
        <v>0.12407581930835701</v>
      </c>
      <c r="AC623" s="21">
        <f t="shared" si="200"/>
        <v>8.4743257957530377E-3</v>
      </c>
      <c r="AD623" s="21">
        <f t="shared" si="192"/>
        <v>0</v>
      </c>
      <c r="AE623" s="21">
        <f t="shared" si="201"/>
        <v>2.5358497689804981E-2</v>
      </c>
      <c r="AF623" s="137">
        <f>VLOOKUP(T623,人口!$A$2:$E$1748,5,0)</f>
        <v>12480</v>
      </c>
      <c r="AG623" s="14">
        <f t="shared" si="202"/>
        <v>0</v>
      </c>
      <c r="AH623" s="14">
        <f t="shared" si="203"/>
        <v>0</v>
      </c>
      <c r="AI623" s="14">
        <f t="shared" si="204"/>
        <v>1</v>
      </c>
      <c r="AJ623" s="14">
        <f t="shared" si="205"/>
        <v>0</v>
      </c>
      <c r="AK623" s="14">
        <f t="shared" si="206"/>
        <v>0</v>
      </c>
      <c r="AL623" s="14">
        <f t="shared" si="207"/>
        <v>0</v>
      </c>
      <c r="AM623" s="14">
        <f t="shared" si="208"/>
        <v>0</v>
      </c>
      <c r="AN623" s="14">
        <f t="shared" si="209"/>
        <v>0</v>
      </c>
      <c r="AO623" s="5" t="str">
        <f t="shared" si="210"/>
        <v>1万～3万人未満の市町村平均</v>
      </c>
    </row>
    <row r="624" spans="1:41" s="5" customFormat="1" ht="18" customHeight="1" x14ac:dyDescent="0.3">
      <c r="A624" s="5" t="str">
        <f t="shared" si="193"/>
        <v>012422</v>
      </c>
      <c r="B624" s="22">
        <v>12</v>
      </c>
      <c r="C624" s="23" t="s">
        <v>39</v>
      </c>
      <c r="D624" s="23">
        <v>12422</v>
      </c>
      <c r="E624" s="24" t="s">
        <v>1739</v>
      </c>
      <c r="F624" s="25">
        <v>14.959031883612312</v>
      </c>
      <c r="G624" s="26">
        <v>0.31928468106178765</v>
      </c>
      <c r="H624" s="26">
        <v>1.7563244373705487</v>
      </c>
      <c r="I624" s="26">
        <f t="shared" si="194"/>
        <v>17.034641002044648</v>
      </c>
      <c r="J624" s="26">
        <v>6.6520728981574537</v>
      </c>
      <c r="K624" s="26">
        <v>6.7002670971761287</v>
      </c>
      <c r="L624" s="26">
        <f t="shared" si="195"/>
        <v>13.352339995333583</v>
      </c>
      <c r="M624" s="26">
        <v>7.6463274127434016</v>
      </c>
      <c r="N624" s="26">
        <v>7.7078729322953992</v>
      </c>
      <c r="O624" s="26">
        <v>0.43220899314760014</v>
      </c>
      <c r="P624" s="26">
        <v>0</v>
      </c>
      <c r="Q624" s="26">
        <f t="shared" si="190"/>
        <v>15.786409338186402</v>
      </c>
      <c r="R624" s="27">
        <v>1.2077764998590681</v>
      </c>
      <c r="S624" s="143">
        <f t="shared" si="196"/>
        <v>47.381166835423699</v>
      </c>
      <c r="T624" s="140" t="str">
        <f t="shared" si="197"/>
        <v>12422</v>
      </c>
      <c r="U624" s="5" t="str">
        <f t="shared" si="191"/>
        <v>千葉県睦沢町</v>
      </c>
      <c r="V624" s="21">
        <f t="shared" si="198"/>
        <v>0.31571683187059996</v>
      </c>
      <c r="W624" s="21">
        <f t="shared" si="198"/>
        <v>6.7386411603329293E-3</v>
      </c>
      <c r="X624" s="21">
        <f t="shared" si="198"/>
        <v>3.706798617837042E-2</v>
      </c>
      <c r="Y624" s="21">
        <f t="shared" si="199"/>
        <v>0.14039487295159114</v>
      </c>
      <c r="Z624" s="21">
        <f t="shared" si="199"/>
        <v>0.14141203234713906</v>
      </c>
      <c r="AA624" s="21">
        <f t="shared" si="200"/>
        <v>0.1613790441105549</v>
      </c>
      <c r="AB624" s="21">
        <f t="shared" si="200"/>
        <v>0.16267798889521529</v>
      </c>
      <c r="AC624" s="21">
        <f t="shared" si="200"/>
        <v>9.1219575627771721E-3</v>
      </c>
      <c r="AD624" s="21">
        <f t="shared" si="192"/>
        <v>0</v>
      </c>
      <c r="AE624" s="21">
        <f t="shared" si="201"/>
        <v>2.5490644923419133E-2</v>
      </c>
      <c r="AF624" s="137">
        <f>VLOOKUP(T624,人口!$A$2:$E$1748,5,0)</f>
        <v>6964</v>
      </c>
      <c r="AG624" s="14">
        <f t="shared" si="202"/>
        <v>0</v>
      </c>
      <c r="AH624" s="14">
        <f t="shared" si="203"/>
        <v>1</v>
      </c>
      <c r="AI624" s="14">
        <f t="shared" si="204"/>
        <v>0</v>
      </c>
      <c r="AJ624" s="14">
        <f t="shared" si="205"/>
        <v>0</v>
      </c>
      <c r="AK624" s="14">
        <f t="shared" si="206"/>
        <v>0</v>
      </c>
      <c r="AL624" s="14">
        <f t="shared" si="207"/>
        <v>0</v>
      </c>
      <c r="AM624" s="14">
        <f t="shared" si="208"/>
        <v>0</v>
      </c>
      <c r="AN624" s="14">
        <f t="shared" si="209"/>
        <v>0</v>
      </c>
      <c r="AO624" s="5" t="str">
        <f t="shared" si="210"/>
        <v>5千～1万人未満の市町村平均</v>
      </c>
    </row>
    <row r="625" spans="1:41" s="5" customFormat="1" ht="18" customHeight="1" x14ac:dyDescent="0.3">
      <c r="A625" s="5" t="str">
        <f t="shared" si="193"/>
        <v>012423</v>
      </c>
      <c r="B625" s="22">
        <v>12</v>
      </c>
      <c r="C625" s="23" t="s">
        <v>39</v>
      </c>
      <c r="D625" s="23">
        <v>12423</v>
      </c>
      <c r="E625" s="24" t="s">
        <v>1748</v>
      </c>
      <c r="F625" s="25">
        <v>146.47303217481675</v>
      </c>
      <c r="G625" s="26">
        <v>0.79821170265446917</v>
      </c>
      <c r="H625" s="26">
        <v>4.9055958423108423</v>
      </c>
      <c r="I625" s="26">
        <f t="shared" si="194"/>
        <v>152.17683971978207</v>
      </c>
      <c r="J625" s="26">
        <v>12.684146768913825</v>
      </c>
      <c r="K625" s="26">
        <v>14.700332661267351</v>
      </c>
      <c r="L625" s="26">
        <f t="shared" si="195"/>
        <v>27.384479430181177</v>
      </c>
      <c r="M625" s="26">
        <v>16.602589767345215</v>
      </c>
      <c r="N625" s="26">
        <v>15.338763363394341</v>
      </c>
      <c r="O625" s="26">
        <v>0.87714096785683993</v>
      </c>
      <c r="P625" s="26">
        <v>0</v>
      </c>
      <c r="Q625" s="26">
        <f t="shared" si="190"/>
        <v>32.818494098596396</v>
      </c>
      <c r="R625" s="27">
        <v>1.8975455725060828</v>
      </c>
      <c r="S625" s="143">
        <f t="shared" si="196"/>
        <v>214.27735882106575</v>
      </c>
      <c r="T625" s="140" t="str">
        <f t="shared" si="197"/>
        <v>12423</v>
      </c>
      <c r="U625" s="5" t="str">
        <f t="shared" si="191"/>
        <v>千葉県長生村</v>
      </c>
      <c r="V625" s="21">
        <f t="shared" si="198"/>
        <v>0.68356747059371026</v>
      </c>
      <c r="W625" s="21">
        <f t="shared" si="198"/>
        <v>3.7251331967416263E-3</v>
      </c>
      <c r="X625" s="21">
        <f t="shared" si="198"/>
        <v>2.2893673271413173E-2</v>
      </c>
      <c r="Y625" s="21">
        <f t="shared" si="199"/>
        <v>5.919499306273341E-2</v>
      </c>
      <c r="Z625" s="21">
        <f t="shared" si="199"/>
        <v>6.8604227446834448E-2</v>
      </c>
      <c r="AA625" s="21">
        <f t="shared" si="200"/>
        <v>7.74817734299654E-2</v>
      </c>
      <c r="AB625" s="21">
        <f t="shared" si="200"/>
        <v>7.1583686899011637E-2</v>
      </c>
      <c r="AC625" s="21">
        <f t="shared" si="200"/>
        <v>4.0934841304876473E-3</v>
      </c>
      <c r="AD625" s="21">
        <f t="shared" si="192"/>
        <v>0</v>
      </c>
      <c r="AE625" s="21">
        <f t="shared" si="201"/>
        <v>8.8555579691023054E-3</v>
      </c>
      <c r="AF625" s="137">
        <f>VLOOKUP(T625,人口!$A$2:$E$1748,5,0)</f>
        <v>14133</v>
      </c>
      <c r="AG625" s="14">
        <f t="shared" si="202"/>
        <v>0</v>
      </c>
      <c r="AH625" s="14">
        <f t="shared" si="203"/>
        <v>0</v>
      </c>
      <c r="AI625" s="14">
        <f t="shared" si="204"/>
        <v>1</v>
      </c>
      <c r="AJ625" s="14">
        <f t="shared" si="205"/>
        <v>0</v>
      </c>
      <c r="AK625" s="14">
        <f t="shared" si="206"/>
        <v>0</v>
      </c>
      <c r="AL625" s="14">
        <f t="shared" si="207"/>
        <v>0</v>
      </c>
      <c r="AM625" s="14">
        <f t="shared" si="208"/>
        <v>0</v>
      </c>
      <c r="AN625" s="14">
        <f t="shared" si="209"/>
        <v>0</v>
      </c>
      <c r="AO625" s="5" t="str">
        <f t="shared" si="210"/>
        <v>1万～3万人未満の市町村平均</v>
      </c>
    </row>
    <row r="626" spans="1:41" s="5" customFormat="1" ht="18" customHeight="1" x14ac:dyDescent="0.3">
      <c r="A626" s="5" t="str">
        <f t="shared" si="193"/>
        <v>012424</v>
      </c>
      <c r="B626" s="22">
        <v>12</v>
      </c>
      <c r="C626" s="23" t="s">
        <v>39</v>
      </c>
      <c r="D626" s="23">
        <v>12424</v>
      </c>
      <c r="E626" s="24" t="s">
        <v>1757</v>
      </c>
      <c r="F626" s="25">
        <v>34.169168138636799</v>
      </c>
      <c r="G626" s="26">
        <v>0.84354224379287113</v>
      </c>
      <c r="H626" s="26">
        <v>8.9027480101196783</v>
      </c>
      <c r="I626" s="26">
        <f t="shared" si="194"/>
        <v>43.915458392549347</v>
      </c>
      <c r="J626" s="26">
        <v>9.4592907166679119</v>
      </c>
      <c r="K626" s="26">
        <v>11.947960907631844</v>
      </c>
      <c r="L626" s="26">
        <f t="shared" si="195"/>
        <v>21.407251624299754</v>
      </c>
      <c r="M626" s="26">
        <v>12.800117621415993</v>
      </c>
      <c r="N626" s="26">
        <v>14.107043344251005</v>
      </c>
      <c r="O626" s="26">
        <v>0.69399209669392092</v>
      </c>
      <c r="P626" s="26">
        <v>0</v>
      </c>
      <c r="Q626" s="26">
        <f t="shared" si="190"/>
        <v>27.601153062360918</v>
      </c>
      <c r="R626" s="27">
        <v>1.9724293673457614</v>
      </c>
      <c r="S626" s="143">
        <f t="shared" si="196"/>
        <v>94.89629244655579</v>
      </c>
      <c r="T626" s="140" t="str">
        <f t="shared" si="197"/>
        <v>12424</v>
      </c>
      <c r="U626" s="5" t="str">
        <f t="shared" si="191"/>
        <v>千葉県白子町</v>
      </c>
      <c r="V626" s="21">
        <f t="shared" si="198"/>
        <v>0.36006852594246902</v>
      </c>
      <c r="W626" s="21">
        <f t="shared" si="198"/>
        <v>8.8890958966383413E-3</v>
      </c>
      <c r="X626" s="21">
        <f t="shared" si="198"/>
        <v>9.3815551488837953E-2</v>
      </c>
      <c r="Y626" s="21">
        <f t="shared" si="199"/>
        <v>9.9680298068496681E-2</v>
      </c>
      <c r="Z626" s="21">
        <f t="shared" si="199"/>
        <v>0.12590545530912878</v>
      </c>
      <c r="AA626" s="21">
        <f t="shared" si="200"/>
        <v>0.13488532893553068</v>
      </c>
      <c r="AB626" s="21">
        <f t="shared" si="200"/>
        <v>0.14865747628861145</v>
      </c>
      <c r="AC626" s="21">
        <f t="shared" si="200"/>
        <v>7.3131634419202115E-3</v>
      </c>
      <c r="AD626" s="21">
        <f t="shared" si="192"/>
        <v>0</v>
      </c>
      <c r="AE626" s="21">
        <f t="shared" si="201"/>
        <v>2.0785104628366854E-2</v>
      </c>
      <c r="AF626" s="137">
        <f>VLOOKUP(T626,人口!$A$2:$E$1748,5,0)</f>
        <v>11182</v>
      </c>
      <c r="AG626" s="14">
        <f t="shared" si="202"/>
        <v>0</v>
      </c>
      <c r="AH626" s="14">
        <f t="shared" si="203"/>
        <v>0</v>
      </c>
      <c r="AI626" s="14">
        <f t="shared" si="204"/>
        <v>1</v>
      </c>
      <c r="AJ626" s="14">
        <f t="shared" si="205"/>
        <v>0</v>
      </c>
      <c r="AK626" s="14">
        <f t="shared" si="206"/>
        <v>0</v>
      </c>
      <c r="AL626" s="14">
        <f t="shared" si="207"/>
        <v>0</v>
      </c>
      <c r="AM626" s="14">
        <f t="shared" si="208"/>
        <v>0</v>
      </c>
      <c r="AN626" s="14">
        <f t="shared" si="209"/>
        <v>0</v>
      </c>
      <c r="AO626" s="5" t="str">
        <f t="shared" si="210"/>
        <v>1万～3万人未満の市町村平均</v>
      </c>
    </row>
    <row r="627" spans="1:41" s="5" customFormat="1" ht="18" customHeight="1" x14ac:dyDescent="0.3">
      <c r="A627" s="5" t="str">
        <f t="shared" si="193"/>
        <v>012426</v>
      </c>
      <c r="B627" s="22">
        <v>12</v>
      </c>
      <c r="C627" s="23" t="s">
        <v>39</v>
      </c>
      <c r="D627" s="23">
        <v>12426</v>
      </c>
      <c r="E627" s="24" t="s">
        <v>1766</v>
      </c>
      <c r="F627" s="25">
        <v>141.75906988008128</v>
      </c>
      <c r="G627" s="26">
        <v>0.48878148705755153</v>
      </c>
      <c r="H627" s="26">
        <v>2.5436422886056218</v>
      </c>
      <c r="I627" s="26">
        <f t="shared" si="194"/>
        <v>144.79149365574446</v>
      </c>
      <c r="J627" s="26">
        <v>9.4377629726609307</v>
      </c>
      <c r="K627" s="26">
        <v>7.1998165079681238</v>
      </c>
      <c r="L627" s="26">
        <f t="shared" si="195"/>
        <v>16.637579480629054</v>
      </c>
      <c r="M627" s="26">
        <v>8.5105979758407493</v>
      </c>
      <c r="N627" s="26">
        <v>12.711735510065196</v>
      </c>
      <c r="O627" s="26">
        <v>0.42699567387356246</v>
      </c>
      <c r="P627" s="26">
        <v>0</v>
      </c>
      <c r="Q627" s="26">
        <f t="shared" si="190"/>
        <v>21.649329159779509</v>
      </c>
      <c r="R627" s="27">
        <v>1.4748253270446838</v>
      </c>
      <c r="S627" s="143">
        <f t="shared" si="196"/>
        <v>184.5532276231977</v>
      </c>
      <c r="T627" s="140" t="str">
        <f t="shared" si="197"/>
        <v>12426</v>
      </c>
      <c r="U627" s="5" t="str">
        <f t="shared" si="191"/>
        <v>千葉県長柄町</v>
      </c>
      <c r="V627" s="21">
        <f t="shared" si="198"/>
        <v>0.76812024208815655</v>
      </c>
      <c r="W627" s="21">
        <f t="shared" si="198"/>
        <v>2.6484580809147192E-3</v>
      </c>
      <c r="X627" s="21">
        <f t="shared" si="198"/>
        <v>1.3782702808097054E-2</v>
      </c>
      <c r="Y627" s="21">
        <f t="shared" si="199"/>
        <v>5.1138433579335771E-2</v>
      </c>
      <c r="Z627" s="21">
        <f t="shared" si="199"/>
        <v>3.9012140837048855E-2</v>
      </c>
      <c r="AA627" s="21">
        <f t="shared" si="200"/>
        <v>4.6114598403105882E-2</v>
      </c>
      <c r="AB627" s="21">
        <f t="shared" si="200"/>
        <v>6.8878424256110793E-2</v>
      </c>
      <c r="AC627" s="21">
        <f t="shared" si="200"/>
        <v>2.3136722092195511E-3</v>
      </c>
      <c r="AD627" s="21">
        <f t="shared" si="192"/>
        <v>0</v>
      </c>
      <c r="AE627" s="21">
        <f t="shared" si="201"/>
        <v>7.9913277380108168E-3</v>
      </c>
      <c r="AF627" s="137">
        <f>VLOOKUP(T627,人口!$A$2:$E$1748,5,0)</f>
        <v>6880</v>
      </c>
      <c r="AG627" s="14">
        <f t="shared" si="202"/>
        <v>0</v>
      </c>
      <c r="AH627" s="14">
        <f t="shared" si="203"/>
        <v>1</v>
      </c>
      <c r="AI627" s="14">
        <f t="shared" si="204"/>
        <v>0</v>
      </c>
      <c r="AJ627" s="14">
        <f t="shared" si="205"/>
        <v>0</v>
      </c>
      <c r="AK627" s="14">
        <f t="shared" si="206"/>
        <v>0</v>
      </c>
      <c r="AL627" s="14">
        <f t="shared" si="207"/>
        <v>0</v>
      </c>
      <c r="AM627" s="14">
        <f t="shared" si="208"/>
        <v>0</v>
      </c>
      <c r="AN627" s="14">
        <f t="shared" si="209"/>
        <v>0</v>
      </c>
      <c r="AO627" s="5" t="str">
        <f t="shared" si="210"/>
        <v>5千～1万人未満の市町村平均</v>
      </c>
    </row>
    <row r="628" spans="1:41" s="5" customFormat="1" ht="18" customHeight="1" x14ac:dyDescent="0.3">
      <c r="A628" s="5" t="str">
        <f t="shared" si="193"/>
        <v>012427</v>
      </c>
      <c r="B628" s="22">
        <v>12</v>
      </c>
      <c r="C628" s="23" t="s">
        <v>39</v>
      </c>
      <c r="D628" s="23">
        <v>12427</v>
      </c>
      <c r="E628" s="24" t="s">
        <v>1775</v>
      </c>
      <c r="F628" s="25">
        <v>111.03794715151589</v>
      </c>
      <c r="G628" s="26">
        <v>0.48089791468565546</v>
      </c>
      <c r="H628" s="26">
        <v>1.8168873490040158</v>
      </c>
      <c r="I628" s="26">
        <f t="shared" si="194"/>
        <v>113.33573241520557</v>
      </c>
      <c r="J628" s="26">
        <v>8.5852643099844421</v>
      </c>
      <c r="K628" s="26">
        <v>7.8109157871893995</v>
      </c>
      <c r="L628" s="26">
        <f t="shared" si="195"/>
        <v>16.39618009717384</v>
      </c>
      <c r="M628" s="26">
        <v>9.5610925829204021</v>
      </c>
      <c r="N628" s="26">
        <v>11.94672190442539</v>
      </c>
      <c r="O628" s="26">
        <v>0.48800392204474158</v>
      </c>
      <c r="P628" s="26">
        <v>0</v>
      </c>
      <c r="Q628" s="26">
        <f t="shared" si="190"/>
        <v>21.99581840939053</v>
      </c>
      <c r="R628" s="27">
        <v>1.3482447947544096</v>
      </c>
      <c r="S628" s="143">
        <f t="shared" si="196"/>
        <v>153.07597571652434</v>
      </c>
      <c r="T628" s="140" t="str">
        <f t="shared" si="197"/>
        <v>12427</v>
      </c>
      <c r="U628" s="5" t="str">
        <f t="shared" si="191"/>
        <v>千葉県長南町</v>
      </c>
      <c r="V628" s="21">
        <f t="shared" si="198"/>
        <v>0.72537801331505414</v>
      </c>
      <c r="W628" s="21">
        <f t="shared" si="198"/>
        <v>3.1415636087547289E-3</v>
      </c>
      <c r="X628" s="21">
        <f t="shared" si="198"/>
        <v>1.1869186791065382E-2</v>
      </c>
      <c r="Y628" s="21">
        <f t="shared" si="199"/>
        <v>5.6084988319023824E-2</v>
      </c>
      <c r="Z628" s="21">
        <f t="shared" si="199"/>
        <v>5.1026398823379976E-2</v>
      </c>
      <c r="AA628" s="21">
        <f t="shared" si="200"/>
        <v>6.2459785333174887E-2</v>
      </c>
      <c r="AB628" s="21">
        <f t="shared" si="200"/>
        <v>7.8044394938557027E-2</v>
      </c>
      <c r="AC628" s="21">
        <f t="shared" si="200"/>
        <v>3.1879850496491871E-3</v>
      </c>
      <c r="AD628" s="21">
        <f t="shared" si="192"/>
        <v>0</v>
      </c>
      <c r="AE628" s="21">
        <f t="shared" si="201"/>
        <v>8.8076838213409364E-3</v>
      </c>
      <c r="AF628" s="137">
        <f>VLOOKUP(T628,人口!$A$2:$E$1748,5,0)</f>
        <v>7863</v>
      </c>
      <c r="AG628" s="14">
        <f t="shared" si="202"/>
        <v>0</v>
      </c>
      <c r="AH628" s="14">
        <f t="shared" si="203"/>
        <v>1</v>
      </c>
      <c r="AI628" s="14">
        <f t="shared" si="204"/>
        <v>0</v>
      </c>
      <c r="AJ628" s="14">
        <f t="shared" si="205"/>
        <v>0</v>
      </c>
      <c r="AK628" s="14">
        <f t="shared" si="206"/>
        <v>0</v>
      </c>
      <c r="AL628" s="14">
        <f t="shared" si="207"/>
        <v>0</v>
      </c>
      <c r="AM628" s="14">
        <f t="shared" si="208"/>
        <v>0</v>
      </c>
      <c r="AN628" s="14">
        <f t="shared" si="209"/>
        <v>0</v>
      </c>
      <c r="AO628" s="5" t="str">
        <f t="shared" si="210"/>
        <v>5千～1万人未満の市町村平均</v>
      </c>
    </row>
    <row r="629" spans="1:41" s="5" customFormat="1" ht="18" customHeight="1" x14ac:dyDescent="0.3">
      <c r="A629" s="5" t="str">
        <f t="shared" si="193"/>
        <v>012441</v>
      </c>
      <c r="B629" s="22">
        <v>12</v>
      </c>
      <c r="C629" s="23" t="s">
        <v>39</v>
      </c>
      <c r="D629" s="23">
        <v>12441</v>
      </c>
      <c r="E629" s="24" t="s">
        <v>1786</v>
      </c>
      <c r="F629" s="25">
        <v>73.352160912007008</v>
      </c>
      <c r="G629" s="26">
        <v>0.62083132428680932</v>
      </c>
      <c r="H629" s="26">
        <v>4.1788409027092364</v>
      </c>
      <c r="I629" s="26">
        <f t="shared" si="194"/>
        <v>78.15183313900306</v>
      </c>
      <c r="J629" s="26">
        <v>15.551642270643832</v>
      </c>
      <c r="K629" s="26">
        <v>9.2610640767700456</v>
      </c>
      <c r="L629" s="26">
        <f t="shared" si="195"/>
        <v>24.812706347413879</v>
      </c>
      <c r="M629" s="26">
        <v>10.180247737699167</v>
      </c>
      <c r="N629" s="26">
        <v>13.423823646132437</v>
      </c>
      <c r="O629" s="26">
        <v>0.55732865572450452</v>
      </c>
      <c r="P629" s="26">
        <v>0</v>
      </c>
      <c r="Q629" s="26">
        <f t="shared" si="190"/>
        <v>24.161400039556106</v>
      </c>
      <c r="R629" s="27">
        <v>0</v>
      </c>
      <c r="S629" s="143">
        <f t="shared" si="196"/>
        <v>127.12593952597305</v>
      </c>
      <c r="T629" s="140" t="str">
        <f t="shared" si="197"/>
        <v>12441</v>
      </c>
      <c r="U629" s="5" t="str">
        <f t="shared" si="191"/>
        <v>千葉県大多喜町</v>
      </c>
      <c r="V629" s="21">
        <f t="shared" si="198"/>
        <v>0.5770038843805001</v>
      </c>
      <c r="W629" s="21">
        <f t="shared" si="198"/>
        <v>4.883592810419053E-3</v>
      </c>
      <c r="X629" s="21">
        <f t="shared" si="198"/>
        <v>3.2871661899147336E-2</v>
      </c>
      <c r="Y629" s="21">
        <f t="shared" si="199"/>
        <v>0.1223325650817824</v>
      </c>
      <c r="Z629" s="21">
        <f t="shared" si="199"/>
        <v>7.2849523168148703E-2</v>
      </c>
      <c r="AA629" s="21">
        <f t="shared" si="200"/>
        <v>8.0080019669150571E-2</v>
      </c>
      <c r="AB629" s="21">
        <f t="shared" si="200"/>
        <v>0.10559468583821023</v>
      </c>
      <c r="AC629" s="21">
        <f t="shared" si="200"/>
        <v>4.3840671526414708E-3</v>
      </c>
      <c r="AD629" s="21">
        <f t="shared" si="192"/>
        <v>0</v>
      </c>
      <c r="AE629" s="21">
        <f t="shared" si="201"/>
        <v>0</v>
      </c>
      <c r="AF629" s="137">
        <f>VLOOKUP(T629,人口!$A$2:$E$1748,5,0)</f>
        <v>8980</v>
      </c>
      <c r="AG629" s="14">
        <f t="shared" si="202"/>
        <v>0</v>
      </c>
      <c r="AH629" s="14">
        <f t="shared" si="203"/>
        <v>1</v>
      </c>
      <c r="AI629" s="14">
        <f t="shared" si="204"/>
        <v>0</v>
      </c>
      <c r="AJ629" s="14">
        <f t="shared" si="205"/>
        <v>0</v>
      </c>
      <c r="AK629" s="14">
        <f t="shared" si="206"/>
        <v>0</v>
      </c>
      <c r="AL629" s="14">
        <f t="shared" si="207"/>
        <v>0</v>
      </c>
      <c r="AM629" s="14">
        <f t="shared" si="208"/>
        <v>0</v>
      </c>
      <c r="AN629" s="14">
        <f t="shared" si="209"/>
        <v>0</v>
      </c>
      <c r="AO629" s="5" t="str">
        <f t="shared" si="210"/>
        <v>5千～1万人未満の市町村平均</v>
      </c>
    </row>
    <row r="630" spans="1:41" s="5" customFormat="1" ht="18" customHeight="1" x14ac:dyDescent="0.3">
      <c r="A630" s="5" t="str">
        <f t="shared" si="193"/>
        <v>012443</v>
      </c>
      <c r="B630" s="22">
        <v>12</v>
      </c>
      <c r="C630" s="23" t="s">
        <v>39</v>
      </c>
      <c r="D630" s="23">
        <v>12443</v>
      </c>
      <c r="E630" s="24" t="s">
        <v>1793</v>
      </c>
      <c r="F630" s="25">
        <v>3.2538747930502177</v>
      </c>
      <c r="G630" s="26">
        <v>0.32716825343368366</v>
      </c>
      <c r="H630" s="26">
        <v>1.5746357024701472</v>
      </c>
      <c r="I630" s="26">
        <f t="shared" si="194"/>
        <v>5.155678748954049</v>
      </c>
      <c r="J630" s="26">
        <v>7.8877654041582232</v>
      </c>
      <c r="K630" s="26">
        <v>8.9555144371594064</v>
      </c>
      <c r="L630" s="26">
        <f t="shared" si="195"/>
        <v>16.843279841317631</v>
      </c>
      <c r="M630" s="26">
        <v>6.7422653872566709</v>
      </c>
      <c r="N630" s="26">
        <v>5.1722617991370505</v>
      </c>
      <c r="O630" s="26">
        <v>0.46113050245357107</v>
      </c>
      <c r="P630" s="26">
        <v>0</v>
      </c>
      <c r="Q630" s="26">
        <f t="shared" si="190"/>
        <v>12.375657688847292</v>
      </c>
      <c r="R630" s="27">
        <v>3.0980484019499994</v>
      </c>
      <c r="S630" s="143">
        <f t="shared" si="196"/>
        <v>37.472664681068977</v>
      </c>
      <c r="T630" s="140" t="str">
        <f t="shared" si="197"/>
        <v>12443</v>
      </c>
      <c r="U630" s="5" t="str">
        <f t="shared" si="191"/>
        <v>千葉県御宿町</v>
      </c>
      <c r="V630" s="21">
        <f t="shared" si="198"/>
        <v>8.6833290900021329E-2</v>
      </c>
      <c r="W630" s="21">
        <f t="shared" si="198"/>
        <v>8.7308510408379801E-3</v>
      </c>
      <c r="X630" s="21">
        <f t="shared" si="198"/>
        <v>4.2020916203102207E-2</v>
      </c>
      <c r="Y630" s="21">
        <f t="shared" si="199"/>
        <v>0.21049384855043649</v>
      </c>
      <c r="Z630" s="21">
        <f t="shared" si="199"/>
        <v>0.23898792662278145</v>
      </c>
      <c r="AA630" s="21">
        <f t="shared" si="200"/>
        <v>0.17992489844638226</v>
      </c>
      <c r="AB630" s="21">
        <f t="shared" si="200"/>
        <v>0.13802759539942869</v>
      </c>
      <c r="AC630" s="21">
        <f t="shared" si="200"/>
        <v>1.2305783599278759E-2</v>
      </c>
      <c r="AD630" s="21">
        <f t="shared" si="192"/>
        <v>0</v>
      </c>
      <c r="AE630" s="21">
        <f t="shared" si="201"/>
        <v>8.2674889237730656E-2</v>
      </c>
      <c r="AF630" s="137">
        <f>VLOOKUP(T630,人口!$A$2:$E$1748,5,0)</f>
        <v>7430</v>
      </c>
      <c r="AG630" s="14">
        <f t="shared" si="202"/>
        <v>0</v>
      </c>
      <c r="AH630" s="14">
        <f t="shared" si="203"/>
        <v>1</v>
      </c>
      <c r="AI630" s="14">
        <f t="shared" si="204"/>
        <v>0</v>
      </c>
      <c r="AJ630" s="14">
        <f t="shared" si="205"/>
        <v>0</v>
      </c>
      <c r="AK630" s="14">
        <f t="shared" si="206"/>
        <v>0</v>
      </c>
      <c r="AL630" s="14">
        <f t="shared" si="207"/>
        <v>0</v>
      </c>
      <c r="AM630" s="14">
        <f t="shared" si="208"/>
        <v>0</v>
      </c>
      <c r="AN630" s="14">
        <f t="shared" si="209"/>
        <v>0</v>
      </c>
      <c r="AO630" s="5" t="str">
        <f t="shared" si="210"/>
        <v>5千～1万人未満の市町村平均</v>
      </c>
    </row>
    <row r="631" spans="1:41" s="5" customFormat="1" ht="18" customHeight="1" x14ac:dyDescent="0.3">
      <c r="A631" s="5" t="str">
        <f t="shared" si="193"/>
        <v>012463</v>
      </c>
      <c r="B631" s="22">
        <v>12</v>
      </c>
      <c r="C631" s="23" t="s">
        <v>39</v>
      </c>
      <c r="D631" s="23">
        <v>12463</v>
      </c>
      <c r="E631" s="24" t="s">
        <v>1802</v>
      </c>
      <c r="F631" s="25">
        <v>4.7499977855219164</v>
      </c>
      <c r="G631" s="26">
        <v>0.45133451829104554</v>
      </c>
      <c r="H631" s="26">
        <v>0.48450329306773754</v>
      </c>
      <c r="I631" s="26">
        <f t="shared" si="194"/>
        <v>5.6858355968806995</v>
      </c>
      <c r="J631" s="26">
        <v>8.8134583964584525</v>
      </c>
      <c r="K631" s="26">
        <v>8.7809146430961853</v>
      </c>
      <c r="L631" s="26">
        <f t="shared" si="195"/>
        <v>17.59437303955464</v>
      </c>
      <c r="M631" s="26">
        <v>7.2102129849557883</v>
      </c>
      <c r="N631" s="26">
        <v>7.4721140223812448</v>
      </c>
      <c r="O631" s="26">
        <v>0.47484649721026545</v>
      </c>
      <c r="P631" s="26">
        <v>0</v>
      </c>
      <c r="Q631" s="26">
        <f t="shared" si="190"/>
        <v>15.157173504547298</v>
      </c>
      <c r="R631" s="27">
        <v>1.5551120255782684</v>
      </c>
      <c r="S631" s="143">
        <f t="shared" si="196"/>
        <v>39.992494166560903</v>
      </c>
      <c r="T631" s="140" t="str">
        <f t="shared" si="197"/>
        <v>12463</v>
      </c>
      <c r="U631" s="5" t="str">
        <f t="shared" si="191"/>
        <v>千葉県鋸南町</v>
      </c>
      <c r="V631" s="21">
        <f t="shared" si="198"/>
        <v>0.11877223175276606</v>
      </c>
      <c r="W631" s="21">
        <f t="shared" si="198"/>
        <v>1.1285480630723498E-2</v>
      </c>
      <c r="X631" s="21">
        <f t="shared" si="198"/>
        <v>1.211485562890567E-2</v>
      </c>
      <c r="Y631" s="21">
        <f t="shared" si="199"/>
        <v>0.22037781289039202</v>
      </c>
      <c r="Z631" s="21">
        <f t="shared" si="199"/>
        <v>0.21956406636018738</v>
      </c>
      <c r="AA631" s="21">
        <f t="shared" si="200"/>
        <v>0.18028915513312732</v>
      </c>
      <c r="AB631" s="21">
        <f t="shared" si="200"/>
        <v>0.18683790991532945</v>
      </c>
      <c r="AC631" s="21">
        <f t="shared" si="200"/>
        <v>1.1873390422528359E-2</v>
      </c>
      <c r="AD631" s="21">
        <f t="shared" si="192"/>
        <v>0</v>
      </c>
      <c r="AE631" s="21">
        <f t="shared" si="201"/>
        <v>3.888509726604026E-2</v>
      </c>
      <c r="AF631" s="137">
        <f>VLOOKUP(T631,人口!$A$2:$E$1748,5,0)</f>
        <v>7651</v>
      </c>
      <c r="AG631" s="14">
        <f t="shared" si="202"/>
        <v>0</v>
      </c>
      <c r="AH631" s="14">
        <f t="shared" si="203"/>
        <v>1</v>
      </c>
      <c r="AI631" s="14">
        <f t="shared" si="204"/>
        <v>0</v>
      </c>
      <c r="AJ631" s="14">
        <f t="shared" si="205"/>
        <v>0</v>
      </c>
      <c r="AK631" s="14">
        <f t="shared" si="206"/>
        <v>0</v>
      </c>
      <c r="AL631" s="14">
        <f t="shared" si="207"/>
        <v>0</v>
      </c>
      <c r="AM631" s="14">
        <f t="shared" si="208"/>
        <v>0</v>
      </c>
      <c r="AN631" s="14">
        <f t="shared" si="209"/>
        <v>0</v>
      </c>
      <c r="AO631" s="5" t="str">
        <f t="shared" si="210"/>
        <v>5千～1万人未満の市町村平均</v>
      </c>
    </row>
    <row r="632" spans="1:41" s="5" customFormat="1" ht="18" customHeight="1" x14ac:dyDescent="0.3">
      <c r="A632" s="5" t="str">
        <f t="shared" si="193"/>
        <v>013101</v>
      </c>
      <c r="B632" s="22">
        <v>13</v>
      </c>
      <c r="C632" s="23" t="s">
        <v>40</v>
      </c>
      <c r="D632" s="23">
        <v>13101</v>
      </c>
      <c r="E632" s="24" t="s">
        <v>87</v>
      </c>
      <c r="F632" s="25">
        <v>23.429639390176831</v>
      </c>
      <c r="G632" s="26">
        <v>47.204937727224632</v>
      </c>
      <c r="H632" s="26">
        <v>5.0583830344140246</v>
      </c>
      <c r="I632" s="26">
        <f t="shared" si="194"/>
        <v>75.692960151815484</v>
      </c>
      <c r="J632" s="26">
        <v>3344.5851342232008</v>
      </c>
      <c r="K632" s="26">
        <v>86.473754527128051</v>
      </c>
      <c r="L632" s="26">
        <f t="shared" si="195"/>
        <v>3431.0588887503291</v>
      </c>
      <c r="M632" s="26">
        <v>46.579885873009083</v>
      </c>
      <c r="N632" s="26">
        <v>33.699089898749676</v>
      </c>
      <c r="O632" s="26">
        <v>4.0925797567689619</v>
      </c>
      <c r="P632" s="26">
        <v>0</v>
      </c>
      <c r="Q632" s="26">
        <f t="shared" si="190"/>
        <v>84.371555528527708</v>
      </c>
      <c r="R632" s="27">
        <v>21.334914810351705</v>
      </c>
      <c r="S632" s="143">
        <f t="shared" si="196"/>
        <v>3612.4583192410237</v>
      </c>
      <c r="T632" s="140" t="str">
        <f t="shared" si="197"/>
        <v>13101</v>
      </c>
      <c r="U632" s="5" t="str">
        <f t="shared" si="191"/>
        <v>東京都千代田区</v>
      </c>
      <c r="V632" s="21">
        <f t="shared" si="198"/>
        <v>6.4857881585466681E-3</v>
      </c>
      <c r="W632" s="21">
        <f t="shared" si="198"/>
        <v>1.3067261558644743E-2</v>
      </c>
      <c r="X632" s="21">
        <f t="shared" si="198"/>
        <v>1.4002605946957442E-3</v>
      </c>
      <c r="Y632" s="21">
        <f t="shared" si="199"/>
        <v>0.92584739771499902</v>
      </c>
      <c r="Z632" s="21">
        <f t="shared" si="199"/>
        <v>2.3937647686215008E-2</v>
      </c>
      <c r="AA632" s="21">
        <f t="shared" si="200"/>
        <v>1.2894234827544114E-2</v>
      </c>
      <c r="AB632" s="21">
        <f t="shared" si="200"/>
        <v>9.3285754244577263E-3</v>
      </c>
      <c r="AC632" s="21">
        <f t="shared" si="200"/>
        <v>1.132907121715611E-3</v>
      </c>
      <c r="AD632" s="21">
        <f t="shared" si="192"/>
        <v>0</v>
      </c>
      <c r="AE632" s="21">
        <f t="shared" si="201"/>
        <v>5.9059269131814269E-3</v>
      </c>
      <c r="AF632" s="137">
        <f>VLOOKUP(T632,人口!$A$2:$E$1748,5,0)</f>
        <v>65942</v>
      </c>
      <c r="AG632" s="14">
        <f t="shared" si="202"/>
        <v>0</v>
      </c>
      <c r="AH632" s="14">
        <f t="shared" si="203"/>
        <v>0</v>
      </c>
      <c r="AI632" s="14">
        <f t="shared" si="204"/>
        <v>0</v>
      </c>
      <c r="AJ632" s="14">
        <f t="shared" si="205"/>
        <v>1</v>
      </c>
      <c r="AK632" s="14">
        <f t="shared" si="206"/>
        <v>0</v>
      </c>
      <c r="AL632" s="14">
        <f t="shared" si="207"/>
        <v>0</v>
      </c>
      <c r="AM632" s="14">
        <f t="shared" si="208"/>
        <v>0</v>
      </c>
      <c r="AN632" s="14">
        <f t="shared" si="209"/>
        <v>0</v>
      </c>
      <c r="AO632" s="5" t="str">
        <f t="shared" si="210"/>
        <v>3万～10万人未満の市町村平均</v>
      </c>
    </row>
    <row r="633" spans="1:41" s="5" customFormat="1" ht="18" customHeight="1" x14ac:dyDescent="0.3">
      <c r="A633" s="5" t="str">
        <f t="shared" si="193"/>
        <v>013102</v>
      </c>
      <c r="B633" s="22">
        <v>13</v>
      </c>
      <c r="C633" s="23" t="s">
        <v>40</v>
      </c>
      <c r="D633" s="23">
        <v>13102</v>
      </c>
      <c r="E633" s="24" t="s">
        <v>137</v>
      </c>
      <c r="F633" s="25">
        <v>18.018863806963438</v>
      </c>
      <c r="G633" s="26">
        <v>61.506342415425891</v>
      </c>
      <c r="H633" s="26">
        <v>24.708255591176197</v>
      </c>
      <c r="I633" s="26">
        <f t="shared" si="194"/>
        <v>104.23346181356553</v>
      </c>
      <c r="J633" s="26">
        <v>2424.0829370830593</v>
      </c>
      <c r="K633" s="26">
        <v>220.66960716659744</v>
      </c>
      <c r="L633" s="26">
        <f t="shared" si="195"/>
        <v>2644.7525442496567</v>
      </c>
      <c r="M633" s="26">
        <v>63.632914994602089</v>
      </c>
      <c r="N633" s="26">
        <v>48.330576532401551</v>
      </c>
      <c r="O633" s="26">
        <v>10.449043408288786</v>
      </c>
      <c r="P633" s="26">
        <v>52.322223922922142</v>
      </c>
      <c r="Q633" s="26">
        <f t="shared" si="190"/>
        <v>174.73475885821458</v>
      </c>
      <c r="R633" s="27">
        <v>36.923237527997685</v>
      </c>
      <c r="S633" s="143">
        <f t="shared" si="196"/>
        <v>2960.6440024494345</v>
      </c>
      <c r="T633" s="140" t="str">
        <f t="shared" si="197"/>
        <v>13102</v>
      </c>
      <c r="U633" s="5" t="str">
        <f t="shared" si="191"/>
        <v>東京都中央区</v>
      </c>
      <c r="V633" s="21">
        <f t="shared" si="198"/>
        <v>6.0861298393376107E-3</v>
      </c>
      <c r="W633" s="21">
        <f t="shared" si="198"/>
        <v>2.0774649827719829E-2</v>
      </c>
      <c r="X633" s="21">
        <f t="shared" si="198"/>
        <v>8.3455679138505923E-3</v>
      </c>
      <c r="Y633" s="21">
        <f t="shared" si="199"/>
        <v>0.81876879998998142</v>
      </c>
      <c r="Z633" s="21">
        <f t="shared" si="199"/>
        <v>7.4534326647861235E-2</v>
      </c>
      <c r="AA633" s="21">
        <f t="shared" si="200"/>
        <v>2.1492930234758574E-2</v>
      </c>
      <c r="AB633" s="21">
        <f t="shared" si="200"/>
        <v>1.6324345815442901E-2</v>
      </c>
      <c r="AC633" s="21">
        <f t="shared" si="200"/>
        <v>3.5293143652678138E-3</v>
      </c>
      <c r="AD633" s="21">
        <f t="shared" si="192"/>
        <v>1.7672582005683328E-2</v>
      </c>
      <c r="AE633" s="21">
        <f t="shared" si="201"/>
        <v>1.2471353360096629E-2</v>
      </c>
      <c r="AF633" s="137">
        <f>VLOOKUP(T633,人口!$A$2:$E$1748,5,0)</f>
        <v>168361</v>
      </c>
      <c r="AG633" s="14">
        <f t="shared" si="202"/>
        <v>0</v>
      </c>
      <c r="AH633" s="14">
        <f t="shared" si="203"/>
        <v>0</v>
      </c>
      <c r="AI633" s="14">
        <f t="shared" si="204"/>
        <v>0</v>
      </c>
      <c r="AJ633" s="14">
        <f t="shared" si="205"/>
        <v>0</v>
      </c>
      <c r="AK633" s="14">
        <f t="shared" si="206"/>
        <v>1</v>
      </c>
      <c r="AL633" s="14">
        <f t="shared" si="207"/>
        <v>0</v>
      </c>
      <c r="AM633" s="14">
        <f t="shared" si="208"/>
        <v>0</v>
      </c>
      <c r="AN633" s="14">
        <f t="shared" si="209"/>
        <v>0</v>
      </c>
      <c r="AO633" s="5" t="str">
        <f t="shared" si="210"/>
        <v>10万～20万人未満の市町村平均</v>
      </c>
    </row>
    <row r="634" spans="1:41" s="5" customFormat="1" ht="18" customHeight="1" x14ac:dyDescent="0.3">
      <c r="A634" s="5" t="str">
        <f t="shared" si="193"/>
        <v>013103</v>
      </c>
      <c r="B634" s="22">
        <v>13</v>
      </c>
      <c r="C634" s="23" t="s">
        <v>40</v>
      </c>
      <c r="D634" s="23">
        <v>13103</v>
      </c>
      <c r="E634" s="24" t="s">
        <v>205</v>
      </c>
      <c r="F634" s="25">
        <v>14.841674046125922</v>
      </c>
      <c r="G634" s="26">
        <v>96.706342009489831</v>
      </c>
      <c r="H634" s="26">
        <v>16.342468265029925</v>
      </c>
      <c r="I634" s="26">
        <f t="shared" si="194"/>
        <v>127.89048432064567</v>
      </c>
      <c r="J634" s="26">
        <v>3196.3492504139717</v>
      </c>
      <c r="K634" s="26">
        <v>343.76529466448972</v>
      </c>
      <c r="L634" s="26">
        <f t="shared" si="195"/>
        <v>3540.1145450784616</v>
      </c>
      <c r="M634" s="26">
        <v>117.04101581362892</v>
      </c>
      <c r="N634" s="26">
        <v>61.985347682123361</v>
      </c>
      <c r="O634" s="26">
        <v>16.159986419698303</v>
      </c>
      <c r="P634" s="26">
        <v>52.322223922922142</v>
      </c>
      <c r="Q634" s="26">
        <f t="shared" si="190"/>
        <v>247.50857383837271</v>
      </c>
      <c r="R634" s="27">
        <v>52.488878342264201</v>
      </c>
      <c r="S634" s="143">
        <f t="shared" si="196"/>
        <v>3968.0024815797442</v>
      </c>
      <c r="T634" s="140" t="str">
        <f t="shared" si="197"/>
        <v>13103</v>
      </c>
      <c r="U634" s="5" t="str">
        <f t="shared" si="191"/>
        <v>東京都港区</v>
      </c>
      <c r="V634" s="21">
        <f t="shared" si="198"/>
        <v>3.7403389022622646E-3</v>
      </c>
      <c r="W634" s="21">
        <f t="shared" si="198"/>
        <v>2.4371542724184243E-2</v>
      </c>
      <c r="X634" s="21">
        <f t="shared" si="198"/>
        <v>4.1185630152437936E-3</v>
      </c>
      <c r="Y634" s="21">
        <f t="shared" si="199"/>
        <v>0.80553106134687669</v>
      </c>
      <c r="Z634" s="21">
        <f t="shared" si="199"/>
        <v>8.6634344676021879E-2</v>
      </c>
      <c r="AA634" s="21">
        <f t="shared" si="200"/>
        <v>2.9496205296482694E-2</v>
      </c>
      <c r="AB634" s="21">
        <f t="shared" si="200"/>
        <v>1.5621297610037206E-2</v>
      </c>
      <c r="AC634" s="21">
        <f t="shared" si="200"/>
        <v>4.0725746757256757E-3</v>
      </c>
      <c r="AD634" s="21">
        <f t="shared" si="192"/>
        <v>1.3186036088891653E-2</v>
      </c>
      <c r="AE634" s="21">
        <f t="shared" si="201"/>
        <v>1.3228035664273901E-2</v>
      </c>
      <c r="AF634" s="137">
        <f>VLOOKUP(T634,人口!$A$2:$E$1748,5,0)</f>
        <v>260379</v>
      </c>
      <c r="AG634" s="14">
        <f t="shared" si="202"/>
        <v>0</v>
      </c>
      <c r="AH634" s="14">
        <f t="shared" si="203"/>
        <v>0</v>
      </c>
      <c r="AI634" s="14">
        <f t="shared" si="204"/>
        <v>0</v>
      </c>
      <c r="AJ634" s="14">
        <f t="shared" si="205"/>
        <v>0</v>
      </c>
      <c r="AK634" s="14">
        <f t="shared" si="206"/>
        <v>0</v>
      </c>
      <c r="AL634" s="14">
        <f t="shared" si="207"/>
        <v>1</v>
      </c>
      <c r="AM634" s="14">
        <f t="shared" si="208"/>
        <v>0</v>
      </c>
      <c r="AN634" s="14">
        <f t="shared" si="209"/>
        <v>0</v>
      </c>
      <c r="AO634" s="5" t="str">
        <f t="shared" si="210"/>
        <v>20万～50万人未満の市町村平均</v>
      </c>
    </row>
    <row r="635" spans="1:41" s="5" customFormat="1" ht="18" customHeight="1" x14ac:dyDescent="0.3">
      <c r="A635" s="5" t="str">
        <f t="shared" si="193"/>
        <v>013104</v>
      </c>
      <c r="B635" s="22">
        <v>13</v>
      </c>
      <c r="C635" s="23" t="s">
        <v>40</v>
      </c>
      <c r="D635" s="23">
        <v>13104</v>
      </c>
      <c r="E635" s="24" t="s">
        <v>266</v>
      </c>
      <c r="F635" s="25">
        <v>56.334487092237929</v>
      </c>
      <c r="G635" s="26">
        <v>60.022817528319756</v>
      </c>
      <c r="H635" s="26">
        <v>24.610978994360543</v>
      </c>
      <c r="I635" s="26">
        <f t="shared" si="194"/>
        <v>140.96828361491822</v>
      </c>
      <c r="J635" s="26">
        <v>2232.6802165196568</v>
      </c>
      <c r="K635" s="26">
        <v>516.06806776902533</v>
      </c>
      <c r="L635" s="26">
        <f t="shared" si="195"/>
        <v>2748.748284288682</v>
      </c>
      <c r="M635" s="26">
        <v>82.503618118142015</v>
      </c>
      <c r="N635" s="26">
        <v>64.285199905367563</v>
      </c>
      <c r="O635" s="26">
        <v>21.626089615202122</v>
      </c>
      <c r="P635" s="26">
        <v>0</v>
      </c>
      <c r="Q635" s="26">
        <f t="shared" si="190"/>
        <v>168.4149076387117</v>
      </c>
      <c r="R635" s="27">
        <v>69.140191099217034</v>
      </c>
      <c r="S635" s="143">
        <f t="shared" si="196"/>
        <v>3127.271666641529</v>
      </c>
      <c r="T635" s="140" t="str">
        <f t="shared" si="197"/>
        <v>13104</v>
      </c>
      <c r="U635" s="5" t="str">
        <f t="shared" si="191"/>
        <v>東京都新宿区</v>
      </c>
      <c r="V635" s="21">
        <f t="shared" si="198"/>
        <v>1.8013940935530309E-2</v>
      </c>
      <c r="W635" s="21">
        <f t="shared" si="198"/>
        <v>1.9193349323814921E-2</v>
      </c>
      <c r="X635" s="21">
        <f t="shared" si="198"/>
        <v>7.8697924637903347E-3</v>
      </c>
      <c r="Y635" s="21">
        <f t="shared" si="199"/>
        <v>0.71393868346506628</v>
      </c>
      <c r="Z635" s="21">
        <f t="shared" si="199"/>
        <v>0.165021821824404</v>
      </c>
      <c r="AA635" s="21">
        <f t="shared" si="200"/>
        <v>2.6381979857459947E-2</v>
      </c>
      <c r="AB635" s="21">
        <f t="shared" si="200"/>
        <v>2.0556320895013695E-2</v>
      </c>
      <c r="AC635" s="21">
        <f t="shared" si="200"/>
        <v>6.9153216990665315E-3</v>
      </c>
      <c r="AD635" s="21">
        <f t="shared" si="192"/>
        <v>0</v>
      </c>
      <c r="AE635" s="21">
        <f t="shared" si="201"/>
        <v>2.2108789535854032E-2</v>
      </c>
      <c r="AF635" s="137">
        <f>VLOOKUP(T635,人口!$A$2:$E$1748,5,0)</f>
        <v>348452</v>
      </c>
      <c r="AG635" s="14">
        <f t="shared" si="202"/>
        <v>0</v>
      </c>
      <c r="AH635" s="14">
        <f t="shared" si="203"/>
        <v>0</v>
      </c>
      <c r="AI635" s="14">
        <f t="shared" si="204"/>
        <v>0</v>
      </c>
      <c r="AJ635" s="14">
        <f t="shared" si="205"/>
        <v>0</v>
      </c>
      <c r="AK635" s="14">
        <f t="shared" si="206"/>
        <v>0</v>
      </c>
      <c r="AL635" s="14">
        <f t="shared" si="207"/>
        <v>1</v>
      </c>
      <c r="AM635" s="14">
        <f t="shared" si="208"/>
        <v>0</v>
      </c>
      <c r="AN635" s="14">
        <f t="shared" si="209"/>
        <v>0</v>
      </c>
      <c r="AO635" s="5" t="str">
        <f t="shared" si="210"/>
        <v>20万～50万人未満の市町村平均</v>
      </c>
    </row>
    <row r="636" spans="1:41" s="5" customFormat="1" ht="18" customHeight="1" x14ac:dyDescent="0.3">
      <c r="A636" s="5" t="str">
        <f t="shared" si="193"/>
        <v>013105</v>
      </c>
      <c r="B636" s="22">
        <v>13</v>
      </c>
      <c r="C636" s="23" t="s">
        <v>40</v>
      </c>
      <c r="D636" s="23">
        <v>13105</v>
      </c>
      <c r="E636" s="24" t="s">
        <v>317</v>
      </c>
      <c r="F636" s="25">
        <v>51.568780343734744</v>
      </c>
      <c r="G636" s="26">
        <v>14.593614135661566</v>
      </c>
      <c r="H636" s="26">
        <v>7.1984681643584194</v>
      </c>
      <c r="I636" s="26">
        <f t="shared" si="194"/>
        <v>73.360862643754729</v>
      </c>
      <c r="J636" s="26">
        <v>709.11554839231678</v>
      </c>
      <c r="K636" s="26">
        <v>288.26679652320956</v>
      </c>
      <c r="L636" s="26">
        <f t="shared" si="195"/>
        <v>997.38234491552635</v>
      </c>
      <c r="M636" s="26">
        <v>50.431699432301137</v>
      </c>
      <c r="N636" s="26">
        <v>30.874794386104604</v>
      </c>
      <c r="O636" s="26">
        <v>14.033386599163766</v>
      </c>
      <c r="P636" s="26">
        <v>0</v>
      </c>
      <c r="Q636" s="26">
        <f t="shared" si="190"/>
        <v>95.339880417569503</v>
      </c>
      <c r="R636" s="27">
        <v>37.816799023921583</v>
      </c>
      <c r="S636" s="143">
        <f t="shared" si="196"/>
        <v>1203.899887000772</v>
      </c>
      <c r="T636" s="140" t="str">
        <f t="shared" si="197"/>
        <v>13105</v>
      </c>
      <c r="U636" s="5" t="str">
        <f t="shared" si="191"/>
        <v>東京都文京区</v>
      </c>
      <c r="V636" s="21">
        <f t="shared" si="198"/>
        <v>4.2834774635793015E-2</v>
      </c>
      <c r="W636" s="21">
        <f t="shared" si="198"/>
        <v>1.2121949917295913E-2</v>
      </c>
      <c r="X636" s="21">
        <f t="shared" si="198"/>
        <v>5.9792913365011415E-3</v>
      </c>
      <c r="Y636" s="21">
        <f t="shared" si="199"/>
        <v>0.58901537914328428</v>
      </c>
      <c r="Z636" s="21">
        <f t="shared" si="199"/>
        <v>0.23944415946525022</v>
      </c>
      <c r="AA636" s="21">
        <f t="shared" si="200"/>
        <v>4.1890276738823881E-2</v>
      </c>
      <c r="AB636" s="21">
        <f t="shared" si="200"/>
        <v>2.5645649376229908E-2</v>
      </c>
      <c r="AC636" s="21">
        <f t="shared" si="200"/>
        <v>1.1656605960919712E-2</v>
      </c>
      <c r="AD636" s="21">
        <f t="shared" si="192"/>
        <v>0</v>
      </c>
      <c r="AE636" s="21">
        <f t="shared" si="201"/>
        <v>3.1411913425902112E-2</v>
      </c>
      <c r="AF636" s="137">
        <f>VLOOKUP(T636,人口!$A$2:$E$1748,5,0)</f>
        <v>226114</v>
      </c>
      <c r="AG636" s="14">
        <f t="shared" si="202"/>
        <v>0</v>
      </c>
      <c r="AH636" s="14">
        <f t="shared" si="203"/>
        <v>0</v>
      </c>
      <c r="AI636" s="14">
        <f t="shared" si="204"/>
        <v>0</v>
      </c>
      <c r="AJ636" s="14">
        <f t="shared" si="205"/>
        <v>0</v>
      </c>
      <c r="AK636" s="14">
        <f t="shared" si="206"/>
        <v>0</v>
      </c>
      <c r="AL636" s="14">
        <f t="shared" si="207"/>
        <v>1</v>
      </c>
      <c r="AM636" s="14">
        <f t="shared" si="208"/>
        <v>0</v>
      </c>
      <c r="AN636" s="14">
        <f t="shared" si="209"/>
        <v>0</v>
      </c>
      <c r="AO636" s="5" t="str">
        <f t="shared" si="210"/>
        <v>20万～50万人未満の市町村平均</v>
      </c>
    </row>
    <row r="637" spans="1:41" s="5" customFormat="1" ht="18" customHeight="1" x14ac:dyDescent="0.3">
      <c r="A637" s="5" t="str">
        <f t="shared" si="193"/>
        <v>013106</v>
      </c>
      <c r="B637" s="22">
        <v>13</v>
      </c>
      <c r="C637" s="23" t="s">
        <v>40</v>
      </c>
      <c r="D637" s="23">
        <v>13106</v>
      </c>
      <c r="E637" s="24" t="s">
        <v>369</v>
      </c>
      <c r="F637" s="25">
        <v>33.426834859353825</v>
      </c>
      <c r="G637" s="26">
        <v>21.657215586769222</v>
      </c>
      <c r="H637" s="26">
        <v>0.29182979044696294</v>
      </c>
      <c r="I637" s="26">
        <f t="shared" si="194"/>
        <v>55.375880236570005</v>
      </c>
      <c r="J637" s="26">
        <v>749.72884402303055</v>
      </c>
      <c r="K637" s="26">
        <v>282.77373933425548</v>
      </c>
      <c r="L637" s="26">
        <f t="shared" si="195"/>
        <v>1032.5025833572861</v>
      </c>
      <c r="M637" s="26">
        <v>49.694761548849804</v>
      </c>
      <c r="N637" s="26">
        <v>52.680087850001456</v>
      </c>
      <c r="O637" s="26">
        <v>12.563540880508594</v>
      </c>
      <c r="P637" s="26">
        <v>0</v>
      </c>
      <c r="Q637" s="26">
        <f t="shared" si="190"/>
        <v>114.93839027935987</v>
      </c>
      <c r="R637" s="27">
        <v>39.360381671809485</v>
      </c>
      <c r="S637" s="143">
        <f t="shared" si="196"/>
        <v>1242.1772355450257</v>
      </c>
      <c r="T637" s="140" t="str">
        <f t="shared" si="197"/>
        <v>13106</v>
      </c>
      <c r="U637" s="5" t="str">
        <f t="shared" si="191"/>
        <v>東京都台東区</v>
      </c>
      <c r="V637" s="21">
        <f t="shared" si="198"/>
        <v>2.6909875582035805E-2</v>
      </c>
      <c r="W637" s="21">
        <f t="shared" si="198"/>
        <v>1.743488365995273E-2</v>
      </c>
      <c r="X637" s="21">
        <f t="shared" si="198"/>
        <v>2.3493409965681574E-4</v>
      </c>
      <c r="Y637" s="21">
        <f t="shared" si="199"/>
        <v>0.603560283162068</v>
      </c>
      <c r="Z637" s="21">
        <f t="shared" si="199"/>
        <v>0.22764363348695876</v>
      </c>
      <c r="AA637" s="21">
        <f t="shared" si="200"/>
        <v>4.0006176354572633E-2</v>
      </c>
      <c r="AB637" s="21">
        <f t="shared" si="200"/>
        <v>4.2409477764167203E-2</v>
      </c>
      <c r="AC637" s="21">
        <f t="shared" si="200"/>
        <v>1.0114129063873992E-2</v>
      </c>
      <c r="AD637" s="21">
        <f t="shared" si="192"/>
        <v>0</v>
      </c>
      <c r="AE637" s="21">
        <f t="shared" si="201"/>
        <v>3.1686606826713801E-2</v>
      </c>
      <c r="AF637" s="137">
        <f>VLOOKUP(T637,人口!$A$2:$E$1748,5,0)</f>
        <v>202431</v>
      </c>
      <c r="AG637" s="14">
        <f t="shared" si="202"/>
        <v>0</v>
      </c>
      <c r="AH637" s="14">
        <f t="shared" si="203"/>
        <v>0</v>
      </c>
      <c r="AI637" s="14">
        <f t="shared" si="204"/>
        <v>0</v>
      </c>
      <c r="AJ637" s="14">
        <f t="shared" si="205"/>
        <v>0</v>
      </c>
      <c r="AK637" s="14">
        <f t="shared" si="206"/>
        <v>0</v>
      </c>
      <c r="AL637" s="14">
        <f t="shared" si="207"/>
        <v>1</v>
      </c>
      <c r="AM637" s="14">
        <f t="shared" si="208"/>
        <v>0</v>
      </c>
      <c r="AN637" s="14">
        <f t="shared" si="209"/>
        <v>0</v>
      </c>
      <c r="AO637" s="5" t="str">
        <f t="shared" si="210"/>
        <v>20万～50万人未満の市町村平均</v>
      </c>
    </row>
    <row r="638" spans="1:41" s="5" customFormat="1" ht="18" customHeight="1" x14ac:dyDescent="0.3">
      <c r="A638" s="5" t="str">
        <f t="shared" si="193"/>
        <v>013107</v>
      </c>
      <c r="B638" s="22">
        <v>13</v>
      </c>
      <c r="C638" s="23" t="s">
        <v>40</v>
      </c>
      <c r="D638" s="23">
        <v>13107</v>
      </c>
      <c r="E638" s="24" t="s">
        <v>420</v>
      </c>
      <c r="F638" s="25">
        <v>164.22154727179992</v>
      </c>
      <c r="G638" s="26">
        <v>17.541932535036651</v>
      </c>
      <c r="H638" s="26">
        <v>0.68093617770958015</v>
      </c>
      <c r="I638" s="26">
        <f t="shared" si="194"/>
        <v>182.44441598454617</v>
      </c>
      <c r="J638" s="26">
        <v>507.88310529979617</v>
      </c>
      <c r="K638" s="26">
        <v>357.64457433302073</v>
      </c>
      <c r="L638" s="26">
        <f t="shared" si="195"/>
        <v>865.5276796328169</v>
      </c>
      <c r="M638" s="26">
        <v>71.793348101416299</v>
      </c>
      <c r="N638" s="26">
        <v>74.316982092531049</v>
      </c>
      <c r="O638" s="26">
        <v>17.060959704236456</v>
      </c>
      <c r="P638" s="26">
        <v>0</v>
      </c>
      <c r="Q638" s="26">
        <f t="shared" si="190"/>
        <v>163.1712898981838</v>
      </c>
      <c r="R638" s="27">
        <v>45.766964404243652</v>
      </c>
      <c r="S638" s="143">
        <f t="shared" si="196"/>
        <v>1256.9103499197906</v>
      </c>
      <c r="T638" s="140" t="str">
        <f t="shared" si="197"/>
        <v>13107</v>
      </c>
      <c r="U638" s="5" t="str">
        <f t="shared" si="191"/>
        <v>東京都墨田区</v>
      </c>
      <c r="V638" s="21">
        <f t="shared" si="198"/>
        <v>0.13065494073008443</v>
      </c>
      <c r="W638" s="21">
        <f t="shared" si="198"/>
        <v>1.3956391190633511E-2</v>
      </c>
      <c r="X638" s="21">
        <f t="shared" si="198"/>
        <v>5.417539745400568E-4</v>
      </c>
      <c r="Y638" s="21">
        <f t="shared" si="199"/>
        <v>0.4040726574748999</v>
      </c>
      <c r="Z638" s="21">
        <f t="shared" si="199"/>
        <v>0.28454262816424714</v>
      </c>
      <c r="AA638" s="21">
        <f t="shared" si="200"/>
        <v>5.7118909161658009E-2</v>
      </c>
      <c r="AB638" s="21">
        <f t="shared" si="200"/>
        <v>5.912671663279212E-2</v>
      </c>
      <c r="AC638" s="21">
        <f t="shared" si="200"/>
        <v>1.3573728393059375E-2</v>
      </c>
      <c r="AD638" s="21">
        <f t="shared" si="192"/>
        <v>0</v>
      </c>
      <c r="AE638" s="21">
        <f t="shared" si="201"/>
        <v>3.6412274278085355E-2</v>
      </c>
      <c r="AF638" s="137">
        <f>VLOOKUP(T638,人口!$A$2:$E$1748,5,0)</f>
        <v>274896</v>
      </c>
      <c r="AG638" s="14">
        <f t="shared" si="202"/>
        <v>0</v>
      </c>
      <c r="AH638" s="14">
        <f t="shared" si="203"/>
        <v>0</v>
      </c>
      <c r="AI638" s="14">
        <f t="shared" si="204"/>
        <v>0</v>
      </c>
      <c r="AJ638" s="14">
        <f t="shared" si="205"/>
        <v>0</v>
      </c>
      <c r="AK638" s="14">
        <f t="shared" si="206"/>
        <v>0</v>
      </c>
      <c r="AL638" s="14">
        <f t="shared" si="207"/>
        <v>1</v>
      </c>
      <c r="AM638" s="14">
        <f t="shared" si="208"/>
        <v>0</v>
      </c>
      <c r="AN638" s="14">
        <f t="shared" si="209"/>
        <v>0</v>
      </c>
      <c r="AO638" s="5" t="str">
        <f t="shared" si="210"/>
        <v>20万～50万人未満の市町村平均</v>
      </c>
    </row>
    <row r="639" spans="1:41" s="5" customFormat="1" ht="18" customHeight="1" x14ac:dyDescent="0.3">
      <c r="A639" s="5" t="str">
        <f t="shared" si="193"/>
        <v>013108</v>
      </c>
      <c r="B639" s="22">
        <v>13</v>
      </c>
      <c r="C639" s="23" t="s">
        <v>40</v>
      </c>
      <c r="D639" s="23">
        <v>13108</v>
      </c>
      <c r="E639" s="24" t="s">
        <v>475</v>
      </c>
      <c r="F639" s="25">
        <v>147.69024031696208</v>
      </c>
      <c r="G639" s="26">
        <v>42.883609552282877</v>
      </c>
      <c r="H639" s="26">
        <v>16.828851249108197</v>
      </c>
      <c r="I639" s="26">
        <f t="shared" si="194"/>
        <v>207.40270111835315</v>
      </c>
      <c r="J639" s="26">
        <v>1122.7786294212588</v>
      </c>
      <c r="K639" s="26">
        <v>630.3469329653251</v>
      </c>
      <c r="L639" s="26">
        <f t="shared" si="195"/>
        <v>1753.1255623865839</v>
      </c>
      <c r="M639" s="26">
        <v>144.4780249603547</v>
      </c>
      <c r="N639" s="26">
        <v>192.90852518567524</v>
      </c>
      <c r="O639" s="26">
        <v>32.386815040088727</v>
      </c>
      <c r="P639" s="26">
        <v>52.322223922922142</v>
      </c>
      <c r="Q639" s="26">
        <f t="shared" si="190"/>
        <v>422.09558910904082</v>
      </c>
      <c r="R639" s="27">
        <v>67.180369150010677</v>
      </c>
      <c r="S639" s="143">
        <f t="shared" si="196"/>
        <v>2449.8042217639886</v>
      </c>
      <c r="T639" s="140" t="str">
        <f t="shared" si="197"/>
        <v>13108</v>
      </c>
      <c r="U639" s="5" t="str">
        <f t="shared" si="191"/>
        <v>東京都江東区</v>
      </c>
      <c r="V639" s="21">
        <f t="shared" si="198"/>
        <v>6.0286548208581862E-2</v>
      </c>
      <c r="W639" s="21">
        <f t="shared" si="198"/>
        <v>1.750491291153234E-2</v>
      </c>
      <c r="X639" s="21">
        <f t="shared" si="198"/>
        <v>6.869467812815889E-3</v>
      </c>
      <c r="Y639" s="21">
        <f t="shared" si="199"/>
        <v>0.45831361520505454</v>
      </c>
      <c r="Z639" s="21">
        <f t="shared" si="199"/>
        <v>0.25730502354651097</v>
      </c>
      <c r="AA639" s="21">
        <f t="shared" si="200"/>
        <v>5.8975335121401205E-2</v>
      </c>
      <c r="AB639" s="21">
        <f t="shared" si="200"/>
        <v>7.8744465974824263E-2</v>
      </c>
      <c r="AC639" s="21">
        <f t="shared" si="200"/>
        <v>1.3220164596160468E-2</v>
      </c>
      <c r="AD639" s="21">
        <f t="shared" si="192"/>
        <v>2.1357716448560684E-2</v>
      </c>
      <c r="AE639" s="21">
        <f t="shared" si="201"/>
        <v>2.7422750174557729E-2</v>
      </c>
      <c r="AF639" s="137">
        <f>VLOOKUP(T639,人口!$A$2:$E$1748,5,0)</f>
        <v>521835</v>
      </c>
      <c r="AG639" s="14">
        <f t="shared" si="202"/>
        <v>0</v>
      </c>
      <c r="AH639" s="14">
        <f t="shared" si="203"/>
        <v>0</v>
      </c>
      <c r="AI639" s="14">
        <f t="shared" si="204"/>
        <v>0</v>
      </c>
      <c r="AJ639" s="14">
        <f t="shared" si="205"/>
        <v>0</v>
      </c>
      <c r="AK639" s="14">
        <f t="shared" si="206"/>
        <v>0</v>
      </c>
      <c r="AL639" s="14">
        <f t="shared" si="207"/>
        <v>0</v>
      </c>
      <c r="AM639" s="14">
        <f t="shared" si="208"/>
        <v>0</v>
      </c>
      <c r="AN639" s="14">
        <f t="shared" si="209"/>
        <v>0</v>
      </c>
      <c r="AO639" s="5" t="str">
        <f t="shared" si="210"/>
        <v/>
      </c>
    </row>
    <row r="640" spans="1:41" s="5" customFormat="1" ht="18" customHeight="1" x14ac:dyDescent="0.3">
      <c r="A640" s="5" t="str">
        <f t="shared" si="193"/>
        <v>013109</v>
      </c>
      <c r="B640" s="22">
        <v>13</v>
      </c>
      <c r="C640" s="23" t="s">
        <v>40</v>
      </c>
      <c r="D640" s="23">
        <v>13109</v>
      </c>
      <c r="E640" s="24" t="s">
        <v>528</v>
      </c>
      <c r="F640" s="25">
        <v>59.144657328054166</v>
      </c>
      <c r="G640" s="26">
        <v>36.863345679607193</v>
      </c>
      <c r="H640" s="26">
        <v>3.7937872758105184</v>
      </c>
      <c r="I640" s="26">
        <f t="shared" si="194"/>
        <v>99.801790283471874</v>
      </c>
      <c r="J640" s="26">
        <v>1257.1005357000347</v>
      </c>
      <c r="K640" s="26">
        <v>524.14472389007221</v>
      </c>
      <c r="L640" s="26">
        <f t="shared" si="195"/>
        <v>1781.2452595901068</v>
      </c>
      <c r="M640" s="26">
        <v>104.85846168849609</v>
      </c>
      <c r="N640" s="26">
        <v>88.452893874730719</v>
      </c>
      <c r="O640" s="26">
        <v>24.931085781643247</v>
      </c>
      <c r="P640" s="26">
        <v>52.322223922922142</v>
      </c>
      <c r="Q640" s="26">
        <f t="shared" si="190"/>
        <v>270.56466526779218</v>
      </c>
      <c r="R640" s="27">
        <v>61.318890579257484</v>
      </c>
      <c r="S640" s="143">
        <f t="shared" si="196"/>
        <v>2212.9306057206286</v>
      </c>
      <c r="T640" s="140" t="str">
        <f t="shared" si="197"/>
        <v>13109</v>
      </c>
      <c r="U640" s="5" t="str">
        <f t="shared" si="191"/>
        <v>東京都品川区</v>
      </c>
      <c r="V640" s="21">
        <f t="shared" si="198"/>
        <v>2.6726846822561812E-2</v>
      </c>
      <c r="W640" s="21">
        <f t="shared" si="198"/>
        <v>1.6658157099148099E-2</v>
      </c>
      <c r="X640" s="21">
        <f t="shared" si="198"/>
        <v>1.7143724552424872E-3</v>
      </c>
      <c r="Y640" s="21">
        <f t="shared" si="199"/>
        <v>0.5680704729060706</v>
      </c>
      <c r="Z640" s="21">
        <f t="shared" si="199"/>
        <v>0.23685547234744281</v>
      </c>
      <c r="AA640" s="21">
        <f t="shared" si="200"/>
        <v>4.7384432850007749E-2</v>
      </c>
      <c r="AB640" s="21">
        <f t="shared" si="200"/>
        <v>3.9970929791504475E-2</v>
      </c>
      <c r="AC640" s="21">
        <f t="shared" si="200"/>
        <v>1.1266094705904516E-2</v>
      </c>
      <c r="AD640" s="21">
        <f t="shared" si="192"/>
        <v>2.3643861125904442E-2</v>
      </c>
      <c r="AE640" s="21">
        <f t="shared" si="201"/>
        <v>2.7709359896212982E-2</v>
      </c>
      <c r="AF640" s="137">
        <f>VLOOKUP(T640,人口!$A$2:$E$1748,5,0)</f>
        <v>401704</v>
      </c>
      <c r="AG640" s="14">
        <f t="shared" si="202"/>
        <v>0</v>
      </c>
      <c r="AH640" s="14">
        <f t="shared" si="203"/>
        <v>0</v>
      </c>
      <c r="AI640" s="14">
        <f t="shared" si="204"/>
        <v>0</v>
      </c>
      <c r="AJ640" s="14">
        <f t="shared" si="205"/>
        <v>0</v>
      </c>
      <c r="AK640" s="14">
        <f t="shared" si="206"/>
        <v>0</v>
      </c>
      <c r="AL640" s="14">
        <f t="shared" si="207"/>
        <v>1</v>
      </c>
      <c r="AM640" s="14">
        <f t="shared" si="208"/>
        <v>0</v>
      </c>
      <c r="AN640" s="14">
        <f t="shared" si="209"/>
        <v>0</v>
      </c>
      <c r="AO640" s="5" t="str">
        <f t="shared" si="210"/>
        <v>20万～50万人未満の市町村平均</v>
      </c>
    </row>
    <row r="641" spans="1:41" s="5" customFormat="1" ht="18" customHeight="1" x14ac:dyDescent="0.3">
      <c r="A641" s="5" t="str">
        <f t="shared" si="193"/>
        <v>013110</v>
      </c>
      <c r="B641" s="22">
        <v>13</v>
      </c>
      <c r="C641" s="23" t="s">
        <v>40</v>
      </c>
      <c r="D641" s="23">
        <v>13110</v>
      </c>
      <c r="E641" s="24" t="s">
        <v>582</v>
      </c>
      <c r="F641" s="25">
        <v>26.873873327445345</v>
      </c>
      <c r="G641" s="26">
        <v>7.7735205574374913</v>
      </c>
      <c r="H641" s="26">
        <v>4.5720000503357525</v>
      </c>
      <c r="I641" s="26">
        <f t="shared" si="194"/>
        <v>39.219393935218591</v>
      </c>
      <c r="J641" s="26">
        <v>457.2813725673733</v>
      </c>
      <c r="K641" s="26">
        <v>368.2745710202891</v>
      </c>
      <c r="L641" s="26">
        <f t="shared" si="195"/>
        <v>825.55594358766234</v>
      </c>
      <c r="M641" s="26">
        <v>87.56031715858451</v>
      </c>
      <c r="N641" s="26">
        <v>37.115188389342514</v>
      </c>
      <c r="O641" s="26">
        <v>17.46921225405336</v>
      </c>
      <c r="P641" s="26">
        <v>0</v>
      </c>
      <c r="Q641" s="26">
        <f t="shared" si="190"/>
        <v>142.14471780198039</v>
      </c>
      <c r="R641" s="27">
        <v>45.312957096367782</v>
      </c>
      <c r="S641" s="143">
        <f t="shared" si="196"/>
        <v>1052.2330124212292</v>
      </c>
      <c r="T641" s="140" t="str">
        <f t="shared" si="197"/>
        <v>13110</v>
      </c>
      <c r="U641" s="5" t="str">
        <f t="shared" si="191"/>
        <v>東京都目黒区</v>
      </c>
      <c r="V641" s="21">
        <f t="shared" si="198"/>
        <v>2.5539850023910116E-2</v>
      </c>
      <c r="W641" s="21">
        <f t="shared" si="198"/>
        <v>7.387641772947531E-3</v>
      </c>
      <c r="X641" s="21">
        <f t="shared" si="198"/>
        <v>4.3450452479298308E-3</v>
      </c>
      <c r="Y641" s="21">
        <f t="shared" si="199"/>
        <v>0.43458185322959125</v>
      </c>
      <c r="Z641" s="21">
        <f t="shared" si="199"/>
        <v>0.34999336332631775</v>
      </c>
      <c r="AA641" s="21">
        <f t="shared" si="200"/>
        <v>8.3213809227582397E-2</v>
      </c>
      <c r="AB641" s="21">
        <f t="shared" si="200"/>
        <v>3.5272784593536957E-2</v>
      </c>
      <c r="AC641" s="21">
        <f t="shared" si="200"/>
        <v>1.6602037807059506E-2</v>
      </c>
      <c r="AD641" s="21">
        <f t="shared" si="192"/>
        <v>0</v>
      </c>
      <c r="AE641" s="21">
        <f t="shared" si="201"/>
        <v>4.3063614771124602E-2</v>
      </c>
      <c r="AF641" s="137">
        <f>VLOOKUP(T641,人口!$A$2:$E$1748,5,0)</f>
        <v>281474</v>
      </c>
      <c r="AG641" s="14">
        <f t="shared" si="202"/>
        <v>0</v>
      </c>
      <c r="AH641" s="14">
        <f t="shared" si="203"/>
        <v>0</v>
      </c>
      <c r="AI641" s="14">
        <f t="shared" si="204"/>
        <v>0</v>
      </c>
      <c r="AJ641" s="14">
        <f t="shared" si="205"/>
        <v>0</v>
      </c>
      <c r="AK641" s="14">
        <f t="shared" si="206"/>
        <v>0</v>
      </c>
      <c r="AL641" s="14">
        <f t="shared" si="207"/>
        <v>1</v>
      </c>
      <c r="AM641" s="14">
        <f t="shared" si="208"/>
        <v>0</v>
      </c>
      <c r="AN641" s="14">
        <f t="shared" si="209"/>
        <v>0</v>
      </c>
      <c r="AO641" s="5" t="str">
        <f t="shared" si="210"/>
        <v>20万～50万人未満の市町村平均</v>
      </c>
    </row>
    <row r="642" spans="1:41" s="5" customFormat="1" ht="18" customHeight="1" x14ac:dyDescent="0.3">
      <c r="A642" s="5" t="str">
        <f t="shared" si="193"/>
        <v>013111</v>
      </c>
      <c r="B642" s="22">
        <v>13</v>
      </c>
      <c r="C642" s="23" t="s">
        <v>40</v>
      </c>
      <c r="D642" s="23">
        <v>13111</v>
      </c>
      <c r="E642" s="24" t="s">
        <v>633</v>
      </c>
      <c r="F642" s="25">
        <v>246.14334752493684</v>
      </c>
      <c r="G642" s="26">
        <v>34.639931486431692</v>
      </c>
      <c r="H642" s="26">
        <v>10.019489472012394</v>
      </c>
      <c r="I642" s="26">
        <f t="shared" si="194"/>
        <v>290.80276848338093</v>
      </c>
      <c r="J642" s="26">
        <v>1096.0440414159777</v>
      </c>
      <c r="K642" s="26">
        <v>923.95316728152659</v>
      </c>
      <c r="L642" s="26">
        <f t="shared" si="195"/>
        <v>2019.9972086975044</v>
      </c>
      <c r="M642" s="26">
        <v>230.82868166230205</v>
      </c>
      <c r="N642" s="26">
        <v>224.62531567861612</v>
      </c>
      <c r="O642" s="26">
        <v>45.585077542211415</v>
      </c>
      <c r="P642" s="26">
        <v>52.322223922922142</v>
      </c>
      <c r="Q642" s="26">
        <f t="shared" si="190"/>
        <v>553.36129880605165</v>
      </c>
      <c r="R642" s="27">
        <v>110.50850145484235</v>
      </c>
      <c r="S642" s="143">
        <f t="shared" si="196"/>
        <v>2974.6697774417794</v>
      </c>
      <c r="T642" s="140" t="str">
        <f t="shared" si="197"/>
        <v>13111</v>
      </c>
      <c r="U642" s="5" t="str">
        <f t="shared" si="191"/>
        <v>東京都大田区</v>
      </c>
      <c r="V642" s="21">
        <f t="shared" si="198"/>
        <v>8.2746444459667223E-2</v>
      </c>
      <c r="W642" s="21">
        <f t="shared" si="198"/>
        <v>1.1644967031003383E-2</v>
      </c>
      <c r="X642" s="21">
        <f t="shared" si="198"/>
        <v>3.3682694959939956E-3</v>
      </c>
      <c r="Y642" s="21">
        <f t="shared" si="199"/>
        <v>0.36845906383550825</v>
      </c>
      <c r="Z642" s="21">
        <f t="shared" si="199"/>
        <v>0.31060697032264462</v>
      </c>
      <c r="AA642" s="21">
        <f t="shared" si="200"/>
        <v>7.7598086151537488E-2</v>
      </c>
      <c r="AB642" s="21">
        <f t="shared" si="200"/>
        <v>7.5512689637702995E-2</v>
      </c>
      <c r="AC642" s="21">
        <f t="shared" si="200"/>
        <v>1.5324416137852671E-2</v>
      </c>
      <c r="AD642" s="21">
        <f t="shared" si="192"/>
        <v>1.7589254551784009E-2</v>
      </c>
      <c r="AE642" s="21">
        <f t="shared" si="201"/>
        <v>3.7149838376305359E-2</v>
      </c>
      <c r="AF642" s="137">
        <f>VLOOKUP(T642,人口!$A$2:$E$1748,5,0)</f>
        <v>734493</v>
      </c>
      <c r="AG642" s="14">
        <f t="shared" si="202"/>
        <v>0</v>
      </c>
      <c r="AH642" s="14">
        <f t="shared" si="203"/>
        <v>0</v>
      </c>
      <c r="AI642" s="14">
        <f t="shared" si="204"/>
        <v>0</v>
      </c>
      <c r="AJ642" s="14">
        <f t="shared" si="205"/>
        <v>0</v>
      </c>
      <c r="AK642" s="14">
        <f t="shared" si="206"/>
        <v>0</v>
      </c>
      <c r="AL642" s="14">
        <f t="shared" si="207"/>
        <v>0</v>
      </c>
      <c r="AM642" s="14">
        <f t="shared" si="208"/>
        <v>0</v>
      </c>
      <c r="AN642" s="14">
        <f t="shared" si="209"/>
        <v>0</v>
      </c>
      <c r="AO642" s="5" t="str">
        <f t="shared" si="210"/>
        <v/>
      </c>
    </row>
    <row r="643" spans="1:41" s="5" customFormat="1" ht="18" customHeight="1" x14ac:dyDescent="0.3">
      <c r="A643" s="5" t="str">
        <f t="shared" si="193"/>
        <v>013112</v>
      </c>
      <c r="B643" s="22">
        <v>13</v>
      </c>
      <c r="C643" s="23" t="s">
        <v>40</v>
      </c>
      <c r="D643" s="23">
        <v>13112</v>
      </c>
      <c r="E643" s="24" t="s">
        <v>686</v>
      </c>
      <c r="F643" s="25">
        <v>20.730661059395782</v>
      </c>
      <c r="G643" s="26">
        <v>27.559471797970556</v>
      </c>
      <c r="H643" s="26">
        <v>28.307489673355406</v>
      </c>
      <c r="I643" s="26">
        <f t="shared" si="194"/>
        <v>76.597622530721736</v>
      </c>
      <c r="J643" s="26">
        <v>940.68363679267657</v>
      </c>
      <c r="K643" s="26">
        <v>1133.9299334625075</v>
      </c>
      <c r="L643" s="26">
        <f t="shared" si="195"/>
        <v>2074.6135702551842</v>
      </c>
      <c r="M643" s="26">
        <v>318.70733052000162</v>
      </c>
      <c r="N643" s="26">
        <v>142.95650472182331</v>
      </c>
      <c r="O643" s="26">
        <v>56.942231517377806</v>
      </c>
      <c r="P643" s="26">
        <v>0</v>
      </c>
      <c r="Q643" s="26">
        <f t="shared" si="190"/>
        <v>518.60606675920269</v>
      </c>
      <c r="R643" s="27">
        <v>142.60508269231323</v>
      </c>
      <c r="S643" s="143">
        <f t="shared" si="196"/>
        <v>2812.4223422374221</v>
      </c>
      <c r="T643" s="140" t="str">
        <f t="shared" si="197"/>
        <v>13112</v>
      </c>
      <c r="U643" s="5" t="str">
        <f t="shared" si="191"/>
        <v>東京都世田谷区</v>
      </c>
      <c r="V643" s="21">
        <f t="shared" si="198"/>
        <v>7.3711052383773588E-3</v>
      </c>
      <c r="W643" s="21">
        <f t="shared" si="198"/>
        <v>9.7991938778461078E-3</v>
      </c>
      <c r="X643" s="21">
        <f t="shared" si="198"/>
        <v>1.0065163132943748E-2</v>
      </c>
      <c r="Y643" s="21">
        <f t="shared" si="199"/>
        <v>0.33447452847509235</v>
      </c>
      <c r="Z643" s="21">
        <f t="shared" si="199"/>
        <v>0.40318622008969313</v>
      </c>
      <c r="AA643" s="21">
        <f t="shared" si="200"/>
        <v>0.11332129095036773</v>
      </c>
      <c r="AB643" s="21">
        <f t="shared" si="200"/>
        <v>5.0830382967337079E-2</v>
      </c>
      <c r="AC643" s="21">
        <f t="shared" si="200"/>
        <v>2.0246685806114533E-2</v>
      </c>
      <c r="AD643" s="21">
        <f t="shared" si="192"/>
        <v>0</v>
      </c>
      <c r="AE643" s="21">
        <f t="shared" si="201"/>
        <v>5.070542946222785E-2</v>
      </c>
      <c r="AF643" s="137">
        <f>VLOOKUP(T643,人口!$A$2:$E$1748,5,0)</f>
        <v>917486</v>
      </c>
      <c r="AG643" s="14">
        <f t="shared" si="202"/>
        <v>0</v>
      </c>
      <c r="AH643" s="14">
        <f t="shared" si="203"/>
        <v>0</v>
      </c>
      <c r="AI643" s="14">
        <f t="shared" si="204"/>
        <v>0</v>
      </c>
      <c r="AJ643" s="14">
        <f t="shared" si="205"/>
        <v>0</v>
      </c>
      <c r="AK643" s="14">
        <f t="shared" si="206"/>
        <v>0</v>
      </c>
      <c r="AL643" s="14">
        <f t="shared" si="207"/>
        <v>0</v>
      </c>
      <c r="AM643" s="14">
        <f t="shared" si="208"/>
        <v>0</v>
      </c>
      <c r="AN643" s="14">
        <f t="shared" si="209"/>
        <v>0</v>
      </c>
      <c r="AO643" s="5" t="str">
        <f t="shared" si="210"/>
        <v/>
      </c>
    </row>
    <row r="644" spans="1:41" s="5" customFormat="1" ht="18" customHeight="1" x14ac:dyDescent="0.3">
      <c r="A644" s="5" t="str">
        <f t="shared" si="193"/>
        <v>013113</v>
      </c>
      <c r="B644" s="22">
        <v>13</v>
      </c>
      <c r="C644" s="23" t="s">
        <v>40</v>
      </c>
      <c r="D644" s="23">
        <v>13113</v>
      </c>
      <c r="E644" s="24" t="s">
        <v>739</v>
      </c>
      <c r="F644" s="25">
        <v>8.240268785563881</v>
      </c>
      <c r="G644" s="26">
        <v>32.495189067572433</v>
      </c>
      <c r="H644" s="26">
        <v>2.7237447108383206</v>
      </c>
      <c r="I644" s="26">
        <f t="shared" si="194"/>
        <v>43.459202563974628</v>
      </c>
      <c r="J644" s="26">
        <v>1658.8600237846724</v>
      </c>
      <c r="K644" s="26">
        <v>325.21924395195322</v>
      </c>
      <c r="L644" s="26">
        <f t="shared" si="195"/>
        <v>1984.0792677366258</v>
      </c>
      <c r="M644" s="26">
        <v>82.683475528142012</v>
      </c>
      <c r="N644" s="26">
        <v>39.949106714637146</v>
      </c>
      <c r="O644" s="26">
        <v>14.254145845089385</v>
      </c>
      <c r="P644" s="26">
        <v>0</v>
      </c>
      <c r="Q644" s="26">
        <f t="shared" si="190"/>
        <v>136.88672808786856</v>
      </c>
      <c r="R644" s="27">
        <v>49.386257703022949</v>
      </c>
      <c r="S644" s="143">
        <f t="shared" si="196"/>
        <v>2213.8114560914923</v>
      </c>
      <c r="T644" s="140" t="str">
        <f t="shared" si="197"/>
        <v>13113</v>
      </c>
      <c r="U644" s="5" t="str">
        <f t="shared" si="191"/>
        <v>東京都渋谷区</v>
      </c>
      <c r="V644" s="21">
        <f t="shared" si="198"/>
        <v>3.7222089364882787E-3</v>
      </c>
      <c r="W644" s="21">
        <f t="shared" si="198"/>
        <v>1.4678390509796635E-2</v>
      </c>
      <c r="X644" s="21">
        <f t="shared" si="198"/>
        <v>1.2303417724864071E-3</v>
      </c>
      <c r="Y644" s="21">
        <f t="shared" si="199"/>
        <v>0.74932308224360145</v>
      </c>
      <c r="Z644" s="21">
        <f t="shared" si="199"/>
        <v>0.14690467115303996</v>
      </c>
      <c r="AA644" s="21">
        <f t="shared" si="200"/>
        <v>3.7348923866407563E-2</v>
      </c>
      <c r="AB644" s="21">
        <f t="shared" si="200"/>
        <v>1.8045397048024912E-2</v>
      </c>
      <c r="AC644" s="21">
        <f t="shared" si="200"/>
        <v>6.438735243630562E-3</v>
      </c>
      <c r="AD644" s="21">
        <f t="shared" si="192"/>
        <v>0</v>
      </c>
      <c r="AE644" s="21">
        <f t="shared" si="201"/>
        <v>2.2308249226523975E-2</v>
      </c>
      <c r="AF644" s="137">
        <f>VLOOKUP(T644,人口!$A$2:$E$1748,5,0)</f>
        <v>229671</v>
      </c>
      <c r="AG644" s="14">
        <f t="shared" si="202"/>
        <v>0</v>
      </c>
      <c r="AH644" s="14">
        <f t="shared" si="203"/>
        <v>0</v>
      </c>
      <c r="AI644" s="14">
        <f t="shared" si="204"/>
        <v>0</v>
      </c>
      <c r="AJ644" s="14">
        <f t="shared" si="205"/>
        <v>0</v>
      </c>
      <c r="AK644" s="14">
        <f t="shared" si="206"/>
        <v>0</v>
      </c>
      <c r="AL644" s="14">
        <f t="shared" si="207"/>
        <v>1</v>
      </c>
      <c r="AM644" s="14">
        <f t="shared" si="208"/>
        <v>0</v>
      </c>
      <c r="AN644" s="14">
        <f t="shared" si="209"/>
        <v>0</v>
      </c>
      <c r="AO644" s="5" t="str">
        <f t="shared" si="210"/>
        <v>20万～50万人未満の市町村平均</v>
      </c>
    </row>
    <row r="645" spans="1:41" s="5" customFormat="1" ht="18" customHeight="1" x14ac:dyDescent="0.3">
      <c r="A645" s="5" t="str">
        <f t="shared" si="193"/>
        <v>013114</v>
      </c>
      <c r="B645" s="22">
        <v>13</v>
      </c>
      <c r="C645" s="23" t="s">
        <v>40</v>
      </c>
      <c r="D645" s="23">
        <v>13114</v>
      </c>
      <c r="E645" s="24" t="s">
        <v>793</v>
      </c>
      <c r="F645" s="25">
        <v>6.2865905714149113</v>
      </c>
      <c r="G645" s="26">
        <v>12.623073502788253</v>
      </c>
      <c r="H645" s="26">
        <v>0.68093617770958015</v>
      </c>
      <c r="I645" s="26">
        <f t="shared" si="194"/>
        <v>19.590600251912743</v>
      </c>
      <c r="J645" s="26">
        <v>408.85931996519616</v>
      </c>
      <c r="K645" s="26">
        <v>483.92204538061645</v>
      </c>
      <c r="L645" s="26">
        <f t="shared" si="195"/>
        <v>892.78136534581267</v>
      </c>
      <c r="M645" s="26">
        <v>77.109487476637554</v>
      </c>
      <c r="N645" s="26">
        <v>48.585581067614818</v>
      </c>
      <c r="O645" s="26">
        <v>20.805736589437476</v>
      </c>
      <c r="P645" s="26">
        <v>0</v>
      </c>
      <c r="Q645" s="26">
        <f t="shared" ref="Q645:Q708" si="211">SUM(M645:P645)</f>
        <v>146.50080513368985</v>
      </c>
      <c r="R645" s="27">
        <v>48.578043462140634</v>
      </c>
      <c r="S645" s="143">
        <f t="shared" si="196"/>
        <v>1107.450814193556</v>
      </c>
      <c r="T645" s="140" t="str">
        <f t="shared" si="197"/>
        <v>13114</v>
      </c>
      <c r="U645" s="5" t="str">
        <f t="shared" ref="U645:U708" si="212">C645&amp;E645</f>
        <v>東京都中野区</v>
      </c>
      <c r="V645" s="21">
        <f t="shared" si="198"/>
        <v>5.6766318565513877E-3</v>
      </c>
      <c r="W645" s="21">
        <f t="shared" si="198"/>
        <v>1.1398315248863091E-2</v>
      </c>
      <c r="X645" s="21">
        <f t="shared" si="198"/>
        <v>6.148680997678772E-4</v>
      </c>
      <c r="Y645" s="21">
        <f t="shared" si="199"/>
        <v>0.36918959715870264</v>
      </c>
      <c r="Z645" s="21">
        <f t="shared" si="199"/>
        <v>0.43696933460020776</v>
      </c>
      <c r="AA645" s="21">
        <f t="shared" si="200"/>
        <v>6.9627911676410262E-2</v>
      </c>
      <c r="AB645" s="21">
        <f t="shared" si="200"/>
        <v>4.3871547562132379E-2</v>
      </c>
      <c r="AC645" s="21">
        <f t="shared" si="200"/>
        <v>1.8787052501819852E-2</v>
      </c>
      <c r="AD645" s="21">
        <f t="shared" si="200"/>
        <v>0</v>
      </c>
      <c r="AE645" s="21">
        <f t="shared" si="201"/>
        <v>4.3864741295544664E-2</v>
      </c>
      <c r="AF645" s="137">
        <f>VLOOKUP(T645,人口!$A$2:$E$1748,5,0)</f>
        <v>335234</v>
      </c>
      <c r="AG645" s="14">
        <f t="shared" si="202"/>
        <v>0</v>
      </c>
      <c r="AH645" s="14">
        <f t="shared" si="203"/>
        <v>0</v>
      </c>
      <c r="AI645" s="14">
        <f t="shared" si="204"/>
        <v>0</v>
      </c>
      <c r="AJ645" s="14">
        <f t="shared" si="205"/>
        <v>0</v>
      </c>
      <c r="AK645" s="14">
        <f t="shared" si="206"/>
        <v>0</v>
      </c>
      <c r="AL645" s="14">
        <f t="shared" si="207"/>
        <v>1</v>
      </c>
      <c r="AM645" s="14">
        <f t="shared" si="208"/>
        <v>0</v>
      </c>
      <c r="AN645" s="14">
        <f t="shared" si="209"/>
        <v>0</v>
      </c>
      <c r="AO645" s="5" t="str">
        <f t="shared" si="210"/>
        <v>20万～50万人未満の市町村平均</v>
      </c>
    </row>
    <row r="646" spans="1:41" s="5" customFormat="1" ht="18" customHeight="1" x14ac:dyDescent="0.3">
      <c r="A646" s="5" t="str">
        <f t="shared" ref="A646:A709" si="213">0&amp;D646</f>
        <v>013115</v>
      </c>
      <c r="B646" s="22">
        <v>13</v>
      </c>
      <c r="C646" s="23" t="s">
        <v>40</v>
      </c>
      <c r="D646" s="23">
        <v>13115</v>
      </c>
      <c r="E646" s="24" t="s">
        <v>844</v>
      </c>
      <c r="F646" s="25">
        <v>11.406681527634666</v>
      </c>
      <c r="G646" s="26">
        <v>19.44691335597977</v>
      </c>
      <c r="H646" s="26">
        <v>5.5447660184922958</v>
      </c>
      <c r="I646" s="26">
        <f t="shared" ref="I646:I709" si="214">SUM(F646:H646)</f>
        <v>36.398360902106731</v>
      </c>
      <c r="J646" s="26">
        <v>561.02427119367076</v>
      </c>
      <c r="K646" s="26">
        <v>757.86965214685756</v>
      </c>
      <c r="L646" s="26">
        <f t="shared" ref="L646:L709" si="215">SUM(J646:K646)</f>
        <v>1318.8939233405283</v>
      </c>
      <c r="M646" s="26">
        <v>161.52946242345215</v>
      </c>
      <c r="N646" s="26">
        <v>81.774661895937953</v>
      </c>
      <c r="O646" s="26">
        <v>35.631671844904353</v>
      </c>
      <c r="P646" s="26">
        <v>0</v>
      </c>
      <c r="Q646" s="26">
        <f t="shared" si="211"/>
        <v>278.93579616429446</v>
      </c>
      <c r="R646" s="27">
        <v>80.114276188915099</v>
      </c>
      <c r="S646" s="143">
        <f t="shared" ref="S646:S709" si="216">SUM(I646,L646,Q646,R646)</f>
        <v>1714.3423565958446</v>
      </c>
      <c r="T646" s="140" t="str">
        <f t="shared" ref="T646:T709" si="217">IF(LEN(A646)=5,A646,RIGHT(A646,5))</f>
        <v>13115</v>
      </c>
      <c r="U646" s="5" t="str">
        <f t="shared" si="212"/>
        <v>東京都杉並区</v>
      </c>
      <c r="V646" s="21">
        <f t="shared" ref="V646:X709" si="218">F646/$S646</f>
        <v>6.6536777113089703E-3</v>
      </c>
      <c r="W646" s="21">
        <f t="shared" si="218"/>
        <v>1.1343657981242058E-2</v>
      </c>
      <c r="X646" s="21">
        <f t="shared" si="218"/>
        <v>3.2343399771691413E-3</v>
      </c>
      <c r="Y646" s="21">
        <f t="shared" ref="Y646:Z709" si="219">J646/$S646</f>
        <v>0.32725334530478029</v>
      </c>
      <c r="Z646" s="21">
        <f t="shared" si="219"/>
        <v>0.44207602363144838</v>
      </c>
      <c r="AA646" s="21">
        <f t="shared" ref="AA646:AD709" si="220">M646/$S646</f>
        <v>9.422240651173075E-2</v>
      </c>
      <c r="AB646" s="21">
        <f t="shared" si="220"/>
        <v>4.7700310023440835E-2</v>
      </c>
      <c r="AC646" s="21">
        <f t="shared" si="220"/>
        <v>2.0784455163120316E-2</v>
      </c>
      <c r="AD646" s="21">
        <f t="shared" si="220"/>
        <v>0</v>
      </c>
      <c r="AE646" s="21">
        <f t="shared" ref="AE646:AE709" si="221">R646/$S646</f>
        <v>4.6731783695759199E-2</v>
      </c>
      <c r="AF646" s="137">
        <f>VLOOKUP(T646,人口!$A$2:$E$1748,5,0)</f>
        <v>574118</v>
      </c>
      <c r="AG646" s="14">
        <f t="shared" ref="AG646:AG709" si="222">IF(SUMIFS($AF646,$AF646,$BB$22,$AF646,$BC$22)&gt;0,1,0)</f>
        <v>0</v>
      </c>
      <c r="AH646" s="14">
        <f t="shared" ref="AH646:AH709" si="223">IF(SUMIFS($AF646,$AF646,$BB$23,$AF646,$BC$23)&gt;0,1,0)</f>
        <v>0</v>
      </c>
      <c r="AI646" s="14">
        <f t="shared" ref="AI646:AI709" si="224">IF(SUMIFS($AF646,$AF646,$BB$24,$AF646,$BC$24)&gt;0,1,0)</f>
        <v>0</v>
      </c>
      <c r="AJ646" s="14">
        <f t="shared" ref="AJ646:AJ709" si="225">IF(SUMIFS($AF646,$AF646,$BB$25,$AF646,$BC$25)&gt;0,1,0)</f>
        <v>0</v>
      </c>
      <c r="AK646" s="14">
        <f t="shared" ref="AK646:AK709" si="226">IF(SUMIFS($AF646,$AF646,$BB$26,$AF646,$BC$26)&gt;0,1,0)</f>
        <v>0</v>
      </c>
      <c r="AL646" s="14">
        <f t="shared" ref="AL646:AL709" si="227">IF(SUMIFS($AF646,$AF646,$BB$27,$AF646,$BC$27)&gt;0,1,0)</f>
        <v>0</v>
      </c>
      <c r="AM646" s="14">
        <f t="shared" ref="AM646:AM709" si="228">IF(SUMIFS($AF646,$AF646,$BB$28,$AF646,$BC$2)&gt;0,1,0)</f>
        <v>0</v>
      </c>
      <c r="AN646" s="14">
        <f t="shared" ref="AN646:AN709" si="229">IF(SUMIFS($AF646,$AF646,$BB$29)&gt;0,1,0)</f>
        <v>0</v>
      </c>
      <c r="AO646" s="5" t="str">
        <f t="shared" ref="AO646:AO709" si="230">IF(AG646=1,$AG$4,IF(AH646=1,$AH$4,IF(AI646=1,$AI$4,IF(AJ646=1,$AJ$4,IF(AK646=1,$AK$4,IF(AL646=1,$AL$4,IF(AM646=1,$AM$4,IF(AN646=1,$AN$4,""))))))))</f>
        <v/>
      </c>
    </row>
    <row r="647" spans="1:41" s="5" customFormat="1" ht="18" customHeight="1" x14ac:dyDescent="0.3">
      <c r="A647" s="5" t="str">
        <f t="shared" si="213"/>
        <v>013116</v>
      </c>
      <c r="B647" s="22">
        <v>13</v>
      </c>
      <c r="C647" s="23" t="s">
        <v>40</v>
      </c>
      <c r="D647" s="23">
        <v>13116</v>
      </c>
      <c r="E647" s="24" t="s">
        <v>896</v>
      </c>
      <c r="F647" s="25">
        <v>22.129609341114062</v>
      </c>
      <c r="G647" s="26">
        <v>24.757258122325624</v>
      </c>
      <c r="H647" s="26">
        <v>1.4591489522348147</v>
      </c>
      <c r="I647" s="26">
        <f t="shared" si="214"/>
        <v>48.346016415674498</v>
      </c>
      <c r="J647" s="26">
        <v>894.39188645371723</v>
      </c>
      <c r="K647" s="26">
        <v>420.34689111828942</v>
      </c>
      <c r="L647" s="26">
        <f t="shared" si="215"/>
        <v>1314.7387775720067</v>
      </c>
      <c r="M647" s="26">
        <v>67.07408066203574</v>
      </c>
      <c r="N647" s="26">
        <v>48.720300444708627</v>
      </c>
      <c r="O647" s="26">
        <v>18.01363173824215</v>
      </c>
      <c r="P647" s="26">
        <v>0</v>
      </c>
      <c r="Q647" s="26">
        <f t="shared" si="211"/>
        <v>133.80801284498651</v>
      </c>
      <c r="R647" s="27">
        <v>50.324655519580553</v>
      </c>
      <c r="S647" s="143">
        <f t="shared" si="216"/>
        <v>1547.2174623522483</v>
      </c>
      <c r="T647" s="140" t="str">
        <f t="shared" si="217"/>
        <v>13116</v>
      </c>
      <c r="U647" s="5" t="str">
        <f t="shared" si="212"/>
        <v>東京都豊島区</v>
      </c>
      <c r="V647" s="21">
        <f t="shared" si="218"/>
        <v>1.4302843575375774E-2</v>
      </c>
      <c r="W647" s="21">
        <f t="shared" si="218"/>
        <v>1.6001149628111711E-2</v>
      </c>
      <c r="X647" s="21">
        <f t="shared" si="218"/>
        <v>9.4307942337753723E-4</v>
      </c>
      <c r="Y647" s="21">
        <f t="shared" si="219"/>
        <v>0.57806475703419569</v>
      </c>
      <c r="Z647" s="21">
        <f t="shared" si="219"/>
        <v>0.2716792573419074</v>
      </c>
      <c r="AA647" s="21">
        <f t="shared" si="220"/>
        <v>4.3351424278822721E-2</v>
      </c>
      <c r="AB647" s="21">
        <f t="shared" si="220"/>
        <v>3.1488980463443533E-2</v>
      </c>
      <c r="AC647" s="21">
        <f t="shared" si="220"/>
        <v>1.1642598520608647E-2</v>
      </c>
      <c r="AD647" s="21">
        <f t="shared" si="220"/>
        <v>0</v>
      </c>
      <c r="AE647" s="21">
        <f t="shared" si="221"/>
        <v>3.2525909734156914E-2</v>
      </c>
      <c r="AF647" s="137">
        <f>VLOOKUP(T647,人口!$A$2:$E$1748,5,0)</f>
        <v>290246</v>
      </c>
      <c r="AG647" s="14">
        <f t="shared" si="222"/>
        <v>0</v>
      </c>
      <c r="AH647" s="14">
        <f t="shared" si="223"/>
        <v>0</v>
      </c>
      <c r="AI647" s="14">
        <f t="shared" si="224"/>
        <v>0</v>
      </c>
      <c r="AJ647" s="14">
        <f t="shared" si="225"/>
        <v>0</v>
      </c>
      <c r="AK647" s="14">
        <f t="shared" si="226"/>
        <v>0</v>
      </c>
      <c r="AL647" s="14">
        <f t="shared" si="227"/>
        <v>1</v>
      </c>
      <c r="AM647" s="14">
        <f t="shared" si="228"/>
        <v>0</v>
      </c>
      <c r="AN647" s="14">
        <f t="shared" si="229"/>
        <v>0</v>
      </c>
      <c r="AO647" s="5" t="str">
        <f t="shared" si="230"/>
        <v>20万～50万人未満の市町村平均</v>
      </c>
    </row>
    <row r="648" spans="1:41" s="5" customFormat="1" ht="18" customHeight="1" x14ac:dyDescent="0.3">
      <c r="A648" s="5" t="str">
        <f t="shared" si="213"/>
        <v>013117</v>
      </c>
      <c r="B648" s="22">
        <v>13</v>
      </c>
      <c r="C648" s="23" t="s">
        <v>40</v>
      </c>
      <c r="D648" s="23">
        <v>13117</v>
      </c>
      <c r="E648" s="24" t="s">
        <v>949</v>
      </c>
      <c r="F648" s="25">
        <v>103.13262562518446</v>
      </c>
      <c r="G648" s="26">
        <v>15.648190538995856</v>
      </c>
      <c r="H648" s="26">
        <v>1.6537021458661234</v>
      </c>
      <c r="I648" s="26">
        <f t="shared" si="214"/>
        <v>120.43451831004644</v>
      </c>
      <c r="J648" s="26">
        <v>419.87411130299199</v>
      </c>
      <c r="K648" s="26">
        <v>462.51308774332847</v>
      </c>
      <c r="L648" s="26">
        <f t="shared" si="215"/>
        <v>882.38719904632046</v>
      </c>
      <c r="M648" s="26">
        <v>88.128539241504868</v>
      </c>
      <c r="N648" s="26">
        <v>59.690306865203951</v>
      </c>
      <c r="O648" s="26">
        <v>21.964707114715807</v>
      </c>
      <c r="P648" s="26">
        <v>0</v>
      </c>
      <c r="Q648" s="26">
        <f t="shared" si="211"/>
        <v>169.7835532214246</v>
      </c>
      <c r="R648" s="27">
        <v>53.76544751362507</v>
      </c>
      <c r="S648" s="143">
        <f t="shared" si="216"/>
        <v>1226.3707180914166</v>
      </c>
      <c r="T648" s="140" t="str">
        <f t="shared" si="217"/>
        <v>13117</v>
      </c>
      <c r="U648" s="5" t="str">
        <f t="shared" si="212"/>
        <v>東京都北区</v>
      </c>
      <c r="V648" s="21">
        <f t="shared" si="218"/>
        <v>8.4095799177012556E-2</v>
      </c>
      <c r="W648" s="21">
        <f t="shared" si="218"/>
        <v>1.2759755519398664E-2</v>
      </c>
      <c r="X648" s="21">
        <f t="shared" si="218"/>
        <v>1.3484520801668818E-3</v>
      </c>
      <c r="Y648" s="21">
        <f t="shared" si="219"/>
        <v>0.34237127901784553</v>
      </c>
      <c r="Z648" s="21">
        <f t="shared" si="219"/>
        <v>0.37713970247359707</v>
      </c>
      <c r="AA648" s="21">
        <f t="shared" si="220"/>
        <v>7.1861255280669181E-2</v>
      </c>
      <c r="AB648" s="21">
        <f t="shared" si="220"/>
        <v>4.8672319050555225E-2</v>
      </c>
      <c r="AC648" s="21">
        <f t="shared" si="220"/>
        <v>1.7910332325040482E-2</v>
      </c>
      <c r="AD648" s="21">
        <f t="shared" si="220"/>
        <v>0</v>
      </c>
      <c r="AE648" s="21">
        <f t="shared" si="221"/>
        <v>4.3841105075714357E-2</v>
      </c>
      <c r="AF648" s="137">
        <f>VLOOKUP(T648,人口!$A$2:$E$1748,5,0)</f>
        <v>353908</v>
      </c>
      <c r="AG648" s="14">
        <f t="shared" si="222"/>
        <v>0</v>
      </c>
      <c r="AH648" s="14">
        <f t="shared" si="223"/>
        <v>0</v>
      </c>
      <c r="AI648" s="14">
        <f t="shared" si="224"/>
        <v>0</v>
      </c>
      <c r="AJ648" s="14">
        <f t="shared" si="225"/>
        <v>0</v>
      </c>
      <c r="AK648" s="14">
        <f t="shared" si="226"/>
        <v>0</v>
      </c>
      <c r="AL648" s="14">
        <f t="shared" si="227"/>
        <v>1</v>
      </c>
      <c r="AM648" s="14">
        <f t="shared" si="228"/>
        <v>0</v>
      </c>
      <c r="AN648" s="14">
        <f t="shared" si="229"/>
        <v>0</v>
      </c>
      <c r="AO648" s="5" t="str">
        <f t="shared" si="230"/>
        <v>20万～50万人未満の市町村平均</v>
      </c>
    </row>
    <row r="649" spans="1:41" s="5" customFormat="1" ht="18" customHeight="1" x14ac:dyDescent="0.3">
      <c r="A649" s="5" t="str">
        <f t="shared" si="213"/>
        <v>013118</v>
      </c>
      <c r="B649" s="22">
        <v>13</v>
      </c>
      <c r="C649" s="23" t="s">
        <v>40</v>
      </c>
      <c r="D649" s="23">
        <v>13118</v>
      </c>
      <c r="E649" s="24" t="s">
        <v>995</v>
      </c>
      <c r="F649" s="25">
        <v>45.070733202754312</v>
      </c>
      <c r="G649" s="26">
        <v>9.9838227882269468</v>
      </c>
      <c r="H649" s="26">
        <v>0.48638298407827163</v>
      </c>
      <c r="I649" s="26">
        <f t="shared" si="214"/>
        <v>55.540938975059525</v>
      </c>
      <c r="J649" s="26">
        <v>237.997792085535</v>
      </c>
      <c r="K649" s="26">
        <v>272.85597802826675</v>
      </c>
      <c r="L649" s="26">
        <f t="shared" si="215"/>
        <v>510.85377011380172</v>
      </c>
      <c r="M649" s="26">
        <v>52.324181383540086</v>
      </c>
      <c r="N649" s="26">
        <v>51.708183772396161</v>
      </c>
      <c r="O649" s="26">
        <v>13.476802703335553</v>
      </c>
      <c r="P649" s="26">
        <v>0</v>
      </c>
      <c r="Q649" s="26">
        <f t="shared" si="211"/>
        <v>117.5091678592718</v>
      </c>
      <c r="R649" s="27">
        <v>36.066494563605929</v>
      </c>
      <c r="S649" s="143">
        <f t="shared" si="216"/>
        <v>719.9703715117389</v>
      </c>
      <c r="T649" s="140" t="str">
        <f t="shared" si="217"/>
        <v>13118</v>
      </c>
      <c r="U649" s="5" t="str">
        <f t="shared" si="212"/>
        <v>東京都荒川区</v>
      </c>
      <c r="V649" s="21">
        <f t="shared" si="218"/>
        <v>6.2600816625437275E-2</v>
      </c>
      <c r="W649" s="21">
        <f t="shared" si="218"/>
        <v>1.3866991175294724E-2</v>
      </c>
      <c r="X649" s="21">
        <f t="shared" si="218"/>
        <v>6.7555972207162043E-4</v>
      </c>
      <c r="Y649" s="21">
        <f t="shared" si="219"/>
        <v>0.33056609202654463</v>
      </c>
      <c r="Z649" s="21">
        <f t="shared" si="219"/>
        <v>0.37898223152620097</v>
      </c>
      <c r="AA649" s="21">
        <f t="shared" si="220"/>
        <v>7.2675464788465885E-2</v>
      </c>
      <c r="AB649" s="21">
        <f t="shared" si="220"/>
        <v>7.1819877342762392E-2</v>
      </c>
      <c r="AC649" s="21">
        <f t="shared" si="220"/>
        <v>1.8718551813511421E-2</v>
      </c>
      <c r="AD649" s="21">
        <f t="shared" si="220"/>
        <v>0</v>
      </c>
      <c r="AE649" s="21">
        <f t="shared" si="221"/>
        <v>5.0094414979711253E-2</v>
      </c>
      <c r="AF649" s="137">
        <f>VLOOKUP(T649,人口!$A$2:$E$1748,5,0)</f>
        <v>217146</v>
      </c>
      <c r="AG649" s="14">
        <f t="shared" si="222"/>
        <v>0</v>
      </c>
      <c r="AH649" s="14">
        <f t="shared" si="223"/>
        <v>0</v>
      </c>
      <c r="AI649" s="14">
        <f t="shared" si="224"/>
        <v>0</v>
      </c>
      <c r="AJ649" s="14">
        <f t="shared" si="225"/>
        <v>0</v>
      </c>
      <c r="AK649" s="14">
        <f t="shared" si="226"/>
        <v>0</v>
      </c>
      <c r="AL649" s="14">
        <f t="shared" si="227"/>
        <v>1</v>
      </c>
      <c r="AM649" s="14">
        <f t="shared" si="228"/>
        <v>0</v>
      </c>
      <c r="AN649" s="14">
        <f t="shared" si="229"/>
        <v>0</v>
      </c>
      <c r="AO649" s="5" t="str">
        <f t="shared" si="230"/>
        <v>20万～50万人未満の市町村平均</v>
      </c>
    </row>
    <row r="650" spans="1:41" s="5" customFormat="1" ht="18" customHeight="1" x14ac:dyDescent="0.3">
      <c r="A650" s="5" t="str">
        <f t="shared" si="213"/>
        <v>013119</v>
      </c>
      <c r="B650" s="22">
        <v>13</v>
      </c>
      <c r="C650" s="23" t="s">
        <v>40</v>
      </c>
      <c r="D650" s="23">
        <v>13119</v>
      </c>
      <c r="E650" s="24" t="s">
        <v>1041</v>
      </c>
      <c r="F650" s="25">
        <v>188.10503435162047</v>
      </c>
      <c r="G650" s="26">
        <v>21.209535728160173</v>
      </c>
      <c r="H650" s="26">
        <v>2.5291915172070123</v>
      </c>
      <c r="I650" s="26">
        <f t="shared" si="214"/>
        <v>211.84376159698766</v>
      </c>
      <c r="J650" s="26">
        <v>615.52332843082127</v>
      </c>
      <c r="K650" s="26">
        <v>732.00107689345259</v>
      </c>
      <c r="L650" s="26">
        <f t="shared" si="215"/>
        <v>1347.5244053242739</v>
      </c>
      <c r="M650" s="26">
        <v>172.79999623062034</v>
      </c>
      <c r="N650" s="26">
        <v>141.8739382987481</v>
      </c>
      <c r="O650" s="26">
        <v>35.460315005432712</v>
      </c>
      <c r="P650" s="26">
        <v>0</v>
      </c>
      <c r="Q650" s="26">
        <f t="shared" si="211"/>
        <v>350.1342495348012</v>
      </c>
      <c r="R650" s="27">
        <v>85.512938433503123</v>
      </c>
      <c r="S650" s="143">
        <f t="shared" si="216"/>
        <v>1995.015354889566</v>
      </c>
      <c r="T650" s="140" t="str">
        <f t="shared" si="217"/>
        <v>13119</v>
      </c>
      <c r="U650" s="5" t="str">
        <f t="shared" si="212"/>
        <v>東京都板橋区</v>
      </c>
      <c r="V650" s="21">
        <f t="shared" si="218"/>
        <v>9.4287512068814638E-2</v>
      </c>
      <c r="W650" s="21">
        <f t="shared" si="218"/>
        <v>1.0631264404145012E-2</v>
      </c>
      <c r="X650" s="21">
        <f t="shared" si="218"/>
        <v>1.2677554140163576E-3</v>
      </c>
      <c r="Y650" s="21">
        <f t="shared" si="219"/>
        <v>0.30853062204370529</v>
      </c>
      <c r="Z650" s="21">
        <f t="shared" si="219"/>
        <v>0.36691500899950341</v>
      </c>
      <c r="AA650" s="21">
        <f t="shared" si="220"/>
        <v>8.6615872808751229E-2</v>
      </c>
      <c r="AB650" s="21">
        <f t="shared" si="220"/>
        <v>7.1114208695702757E-2</v>
      </c>
      <c r="AC650" s="21">
        <f t="shared" si="220"/>
        <v>1.7774457183260935E-2</v>
      </c>
      <c r="AD650" s="21">
        <f t="shared" si="220"/>
        <v>0</v>
      </c>
      <c r="AE650" s="21">
        <f t="shared" si="221"/>
        <v>4.2863298382100269E-2</v>
      </c>
      <c r="AF650" s="137">
        <f>VLOOKUP(T650,人口!$A$2:$E$1748,5,0)</f>
        <v>571357</v>
      </c>
      <c r="AG650" s="14">
        <f t="shared" si="222"/>
        <v>0</v>
      </c>
      <c r="AH650" s="14">
        <f t="shared" si="223"/>
        <v>0</v>
      </c>
      <c r="AI650" s="14">
        <f t="shared" si="224"/>
        <v>0</v>
      </c>
      <c r="AJ650" s="14">
        <f t="shared" si="225"/>
        <v>0</v>
      </c>
      <c r="AK650" s="14">
        <f t="shared" si="226"/>
        <v>0</v>
      </c>
      <c r="AL650" s="14">
        <f t="shared" si="227"/>
        <v>0</v>
      </c>
      <c r="AM650" s="14">
        <f t="shared" si="228"/>
        <v>0</v>
      </c>
      <c r="AN650" s="14">
        <f t="shared" si="229"/>
        <v>0</v>
      </c>
      <c r="AO650" s="5" t="str">
        <f t="shared" si="230"/>
        <v/>
      </c>
    </row>
    <row r="651" spans="1:41" s="5" customFormat="1" ht="18" customHeight="1" x14ac:dyDescent="0.3">
      <c r="A651" s="5" t="str">
        <f t="shared" si="213"/>
        <v>013120</v>
      </c>
      <c r="B651" s="22">
        <v>13</v>
      </c>
      <c r="C651" s="23" t="s">
        <v>40</v>
      </c>
      <c r="D651" s="23">
        <v>13120</v>
      </c>
      <c r="E651" s="24" t="s">
        <v>1086</v>
      </c>
      <c r="F651" s="25">
        <v>35.879499613561833</v>
      </c>
      <c r="G651" s="26">
        <v>30.90114906892682</v>
      </c>
      <c r="H651" s="26">
        <v>13.035063973297678</v>
      </c>
      <c r="I651" s="26">
        <f t="shared" si="214"/>
        <v>79.815712655786328</v>
      </c>
      <c r="J651" s="26">
        <v>606.55419158419477</v>
      </c>
      <c r="K651" s="26">
        <v>879.44078351815449</v>
      </c>
      <c r="L651" s="26">
        <f t="shared" si="215"/>
        <v>1485.9949751023491</v>
      </c>
      <c r="M651" s="26">
        <v>263.84922881150578</v>
      </c>
      <c r="N651" s="26">
        <v>163.72253441956795</v>
      </c>
      <c r="O651" s="26">
        <v>45.891794492833967</v>
      </c>
      <c r="P651" s="26">
        <v>0</v>
      </c>
      <c r="Q651" s="26">
        <f t="shared" si="211"/>
        <v>473.46355772390774</v>
      </c>
      <c r="R651" s="27">
        <v>105.13922018742248</v>
      </c>
      <c r="S651" s="143">
        <f t="shared" si="216"/>
        <v>2144.4134656694655</v>
      </c>
      <c r="T651" s="140" t="str">
        <f t="shared" si="217"/>
        <v>13120</v>
      </c>
      <c r="U651" s="5" t="str">
        <f t="shared" si="212"/>
        <v>東京都練馬区</v>
      </c>
      <c r="V651" s="21">
        <f t="shared" si="218"/>
        <v>1.6731614582713224E-2</v>
      </c>
      <c r="W651" s="21">
        <f t="shared" si="218"/>
        <v>1.4410070428875887E-2</v>
      </c>
      <c r="X651" s="21">
        <f t="shared" si="218"/>
        <v>6.0786150534772243E-3</v>
      </c>
      <c r="Y651" s="21">
        <f t="shared" si="219"/>
        <v>0.28285319099823614</v>
      </c>
      <c r="Z651" s="21">
        <f t="shared" si="219"/>
        <v>0.41010784421818647</v>
      </c>
      <c r="AA651" s="21">
        <f t="shared" si="220"/>
        <v>0.12304027792939388</v>
      </c>
      <c r="AB651" s="21">
        <f t="shared" si="220"/>
        <v>7.6348398776937984E-2</v>
      </c>
      <c r="AC651" s="21">
        <f t="shared" si="220"/>
        <v>2.1400627830187115E-2</v>
      </c>
      <c r="AD651" s="21">
        <f t="shared" si="220"/>
        <v>0</v>
      </c>
      <c r="AE651" s="21">
        <f t="shared" si="221"/>
        <v>4.9029360181992242E-2</v>
      </c>
      <c r="AF651" s="137">
        <f>VLOOKUP(T651,人口!$A$2:$E$1748,5,0)</f>
        <v>739435</v>
      </c>
      <c r="AG651" s="14">
        <f t="shared" si="222"/>
        <v>0</v>
      </c>
      <c r="AH651" s="14">
        <f t="shared" si="223"/>
        <v>0</v>
      </c>
      <c r="AI651" s="14">
        <f t="shared" si="224"/>
        <v>0</v>
      </c>
      <c r="AJ651" s="14">
        <f t="shared" si="225"/>
        <v>0</v>
      </c>
      <c r="AK651" s="14">
        <f t="shared" si="226"/>
        <v>0</v>
      </c>
      <c r="AL651" s="14">
        <f t="shared" si="227"/>
        <v>0</v>
      </c>
      <c r="AM651" s="14">
        <f t="shared" si="228"/>
        <v>0</v>
      </c>
      <c r="AN651" s="14">
        <f t="shared" si="229"/>
        <v>0</v>
      </c>
      <c r="AO651" s="5" t="str">
        <f t="shared" si="230"/>
        <v/>
      </c>
    </row>
    <row r="652" spans="1:41" s="5" customFormat="1" ht="18" customHeight="1" x14ac:dyDescent="0.3">
      <c r="A652" s="5" t="str">
        <f t="shared" si="213"/>
        <v>013121</v>
      </c>
      <c r="B652" s="22">
        <v>13</v>
      </c>
      <c r="C652" s="23" t="s">
        <v>40</v>
      </c>
      <c r="D652" s="23">
        <v>13121</v>
      </c>
      <c r="E652" s="24" t="s">
        <v>1126</v>
      </c>
      <c r="F652" s="25">
        <v>141.08012775935825</v>
      </c>
      <c r="G652" s="26">
        <v>36.087866761347158</v>
      </c>
      <c r="H652" s="26">
        <v>18.190723604527356</v>
      </c>
      <c r="I652" s="26">
        <f t="shared" si="214"/>
        <v>195.35871812523277</v>
      </c>
      <c r="J652" s="26">
        <v>678.21205761365297</v>
      </c>
      <c r="K652" s="26">
        <v>821.2469632477181</v>
      </c>
      <c r="L652" s="26">
        <f t="shared" si="215"/>
        <v>1499.4590208613711</v>
      </c>
      <c r="M652" s="26">
        <v>291.99611764725813</v>
      </c>
      <c r="N652" s="26">
        <v>286.30273335595365</v>
      </c>
      <c r="O652" s="26">
        <v>42.90425223218692</v>
      </c>
      <c r="P652" s="26">
        <v>0</v>
      </c>
      <c r="Q652" s="26">
        <f t="shared" si="211"/>
        <v>621.20310323539866</v>
      </c>
      <c r="R652" s="27">
        <v>108.21609950375866</v>
      </c>
      <c r="S652" s="143">
        <f t="shared" si="216"/>
        <v>2424.2369417257614</v>
      </c>
      <c r="T652" s="140" t="str">
        <f t="shared" si="217"/>
        <v>13121</v>
      </c>
      <c r="U652" s="5" t="str">
        <f t="shared" si="212"/>
        <v>東京都足立区</v>
      </c>
      <c r="V652" s="21">
        <f t="shared" si="218"/>
        <v>5.8195684312493966E-2</v>
      </c>
      <c r="W652" s="21">
        <f t="shared" si="218"/>
        <v>1.488627870494251E-2</v>
      </c>
      <c r="X652" s="21">
        <f t="shared" si="218"/>
        <v>7.5036904567495691E-3</v>
      </c>
      <c r="Y652" s="21">
        <f t="shared" si="219"/>
        <v>0.27976310646056263</v>
      </c>
      <c r="Z652" s="21">
        <f t="shared" si="219"/>
        <v>0.33876513846995926</v>
      </c>
      <c r="AA652" s="21">
        <f t="shared" si="220"/>
        <v>0.12044867092875521</v>
      </c>
      <c r="AB652" s="21">
        <f t="shared" si="220"/>
        <v>0.11810014459731026</v>
      </c>
      <c r="AC652" s="21">
        <f t="shared" si="220"/>
        <v>1.769804407057848E-2</v>
      </c>
      <c r="AD652" s="21">
        <f t="shared" si="220"/>
        <v>0</v>
      </c>
      <c r="AE652" s="21">
        <f t="shared" si="221"/>
        <v>4.4639241998648028E-2</v>
      </c>
      <c r="AF652" s="137">
        <f>VLOOKUP(T652,人口!$A$2:$E$1748,5,0)</f>
        <v>691298</v>
      </c>
      <c r="AG652" s="14">
        <f t="shared" si="222"/>
        <v>0</v>
      </c>
      <c r="AH652" s="14">
        <f t="shared" si="223"/>
        <v>0</v>
      </c>
      <c r="AI652" s="14">
        <f t="shared" si="224"/>
        <v>0</v>
      </c>
      <c r="AJ652" s="14">
        <f t="shared" si="225"/>
        <v>0</v>
      </c>
      <c r="AK652" s="14">
        <f t="shared" si="226"/>
        <v>0</v>
      </c>
      <c r="AL652" s="14">
        <f t="shared" si="227"/>
        <v>0</v>
      </c>
      <c r="AM652" s="14">
        <f t="shared" si="228"/>
        <v>0</v>
      </c>
      <c r="AN652" s="14">
        <f t="shared" si="229"/>
        <v>0</v>
      </c>
      <c r="AO652" s="5" t="str">
        <f t="shared" si="230"/>
        <v/>
      </c>
    </row>
    <row r="653" spans="1:41" s="5" customFormat="1" ht="18" customHeight="1" x14ac:dyDescent="0.3">
      <c r="A653" s="5" t="str">
        <f t="shared" si="213"/>
        <v>013122</v>
      </c>
      <c r="B653" s="22">
        <v>13</v>
      </c>
      <c r="C653" s="23" t="s">
        <v>40</v>
      </c>
      <c r="D653" s="23">
        <v>13122</v>
      </c>
      <c r="E653" s="24" t="s">
        <v>1164</v>
      </c>
      <c r="F653" s="25">
        <v>95.005056525804847</v>
      </c>
      <c r="G653" s="26">
        <v>20.582034671114016</v>
      </c>
      <c r="H653" s="26">
        <v>4.3774468567044442</v>
      </c>
      <c r="I653" s="26">
        <f t="shared" si="214"/>
        <v>119.9645380536233</v>
      </c>
      <c r="J653" s="26">
        <v>400.37690780784777</v>
      </c>
      <c r="K653" s="26">
        <v>550.70225885870195</v>
      </c>
      <c r="L653" s="26">
        <f t="shared" si="215"/>
        <v>951.07916666654978</v>
      </c>
      <c r="M653" s="26">
        <v>170.89637266991238</v>
      </c>
      <c r="N653" s="26">
        <v>129.4990012314174</v>
      </c>
      <c r="O653" s="26">
        <v>28.831517485169105</v>
      </c>
      <c r="P653" s="26">
        <v>0</v>
      </c>
      <c r="Q653" s="26">
        <f t="shared" si="211"/>
        <v>329.22689138649889</v>
      </c>
      <c r="R653" s="27">
        <v>69.802291683445958</v>
      </c>
      <c r="S653" s="143">
        <f t="shared" si="216"/>
        <v>1470.0728877901179</v>
      </c>
      <c r="T653" s="140" t="str">
        <f t="shared" si="217"/>
        <v>13122</v>
      </c>
      <c r="U653" s="5" t="str">
        <f t="shared" si="212"/>
        <v>東京都葛飾区</v>
      </c>
      <c r="V653" s="21">
        <f t="shared" si="218"/>
        <v>6.4626085764101726E-2</v>
      </c>
      <c r="W653" s="21">
        <f t="shared" si="218"/>
        <v>1.4000689926370855E-2</v>
      </c>
      <c r="X653" s="21">
        <f t="shared" si="218"/>
        <v>2.9777073593166025E-3</v>
      </c>
      <c r="Y653" s="21">
        <f t="shared" si="219"/>
        <v>0.27235173924587713</v>
      </c>
      <c r="Z653" s="21">
        <f t="shared" si="219"/>
        <v>0.37460881255115402</v>
      </c>
      <c r="AA653" s="21">
        <f t="shared" si="220"/>
        <v>0.11625027173095599</v>
      </c>
      <c r="AB653" s="21">
        <f t="shared" si="220"/>
        <v>8.8090190838147037E-2</v>
      </c>
      <c r="AC653" s="21">
        <f t="shared" si="220"/>
        <v>1.9612304753480615E-2</v>
      </c>
      <c r="AD653" s="21">
        <f t="shared" si="220"/>
        <v>0</v>
      </c>
      <c r="AE653" s="21">
        <f t="shared" si="221"/>
        <v>4.7482197830596019E-2</v>
      </c>
      <c r="AF653" s="137">
        <f>VLOOKUP(T653,人口!$A$2:$E$1748,5,0)</f>
        <v>464550</v>
      </c>
      <c r="AG653" s="14">
        <f t="shared" si="222"/>
        <v>0</v>
      </c>
      <c r="AH653" s="14">
        <f t="shared" si="223"/>
        <v>0</v>
      </c>
      <c r="AI653" s="14">
        <f t="shared" si="224"/>
        <v>0</v>
      </c>
      <c r="AJ653" s="14">
        <f t="shared" si="225"/>
        <v>0</v>
      </c>
      <c r="AK653" s="14">
        <f t="shared" si="226"/>
        <v>0</v>
      </c>
      <c r="AL653" s="14">
        <f t="shared" si="227"/>
        <v>1</v>
      </c>
      <c r="AM653" s="14">
        <f t="shared" si="228"/>
        <v>0</v>
      </c>
      <c r="AN653" s="14">
        <f t="shared" si="229"/>
        <v>0</v>
      </c>
      <c r="AO653" s="5" t="str">
        <f t="shared" si="230"/>
        <v>20万～50万人未満の市町村平均</v>
      </c>
    </row>
    <row r="654" spans="1:41" s="5" customFormat="1" ht="18" customHeight="1" x14ac:dyDescent="0.3">
      <c r="A654" s="5" t="str">
        <f t="shared" si="213"/>
        <v>013123</v>
      </c>
      <c r="B654" s="22">
        <v>13</v>
      </c>
      <c r="C654" s="23" t="s">
        <v>40</v>
      </c>
      <c r="D654" s="23">
        <v>13123</v>
      </c>
      <c r="E654" s="24" t="s">
        <v>1202</v>
      </c>
      <c r="F654" s="25">
        <v>110.03265500978719</v>
      </c>
      <c r="G654" s="26">
        <v>30.391655673355007</v>
      </c>
      <c r="H654" s="26">
        <v>32.782213126875504</v>
      </c>
      <c r="I654" s="26">
        <f t="shared" si="214"/>
        <v>173.2065238100177</v>
      </c>
      <c r="J654" s="26">
        <v>567.61268945143661</v>
      </c>
      <c r="K654" s="26">
        <v>804.94934187608396</v>
      </c>
      <c r="L654" s="26">
        <f t="shared" si="215"/>
        <v>1372.5620313275206</v>
      </c>
      <c r="M654" s="26">
        <v>261.29302526761194</v>
      </c>
      <c r="N654" s="26">
        <v>258.21855463822067</v>
      </c>
      <c r="O654" s="26">
        <v>43.449230286297933</v>
      </c>
      <c r="P654" s="26">
        <v>0</v>
      </c>
      <c r="Q654" s="26">
        <f t="shared" si="211"/>
        <v>562.96081019213057</v>
      </c>
      <c r="R654" s="27">
        <v>106.48209436470869</v>
      </c>
      <c r="S654" s="143">
        <f t="shared" si="216"/>
        <v>2215.2114596943775</v>
      </c>
      <c r="T654" s="140" t="str">
        <f t="shared" si="217"/>
        <v>13123</v>
      </c>
      <c r="U654" s="5" t="str">
        <f t="shared" si="212"/>
        <v>東京都江戸川区</v>
      </c>
      <c r="V654" s="21">
        <f t="shared" si="218"/>
        <v>4.9671400230553109E-2</v>
      </c>
      <c r="W654" s="21">
        <f t="shared" si="218"/>
        <v>1.3719528011807957E-2</v>
      </c>
      <c r="X654" s="21">
        <f t="shared" si="218"/>
        <v>1.4798683431963789E-2</v>
      </c>
      <c r="Y654" s="21">
        <f t="shared" si="219"/>
        <v>0.2562340886091965</v>
      </c>
      <c r="Z654" s="21">
        <f t="shared" si="219"/>
        <v>0.36337359052265789</v>
      </c>
      <c r="AA654" s="21">
        <f t="shared" si="220"/>
        <v>0.11795398769906207</v>
      </c>
      <c r="AB654" s="21">
        <f t="shared" si="220"/>
        <v>0.11656609733945936</v>
      </c>
      <c r="AC654" s="21">
        <f t="shared" si="220"/>
        <v>1.96140328256935E-2</v>
      </c>
      <c r="AD654" s="21">
        <f t="shared" si="220"/>
        <v>0</v>
      </c>
      <c r="AE654" s="21">
        <f t="shared" si="221"/>
        <v>4.8068591329605857E-2</v>
      </c>
      <c r="AF654" s="137">
        <f>VLOOKUP(T654,人口!$A$2:$E$1748,5,0)</f>
        <v>700079</v>
      </c>
      <c r="AG654" s="14">
        <f t="shared" si="222"/>
        <v>0</v>
      </c>
      <c r="AH654" s="14">
        <f t="shared" si="223"/>
        <v>0</v>
      </c>
      <c r="AI654" s="14">
        <f t="shared" si="224"/>
        <v>0</v>
      </c>
      <c r="AJ654" s="14">
        <f t="shared" si="225"/>
        <v>0</v>
      </c>
      <c r="AK654" s="14">
        <f t="shared" si="226"/>
        <v>0</v>
      </c>
      <c r="AL654" s="14">
        <f t="shared" si="227"/>
        <v>0</v>
      </c>
      <c r="AM654" s="14">
        <f t="shared" si="228"/>
        <v>0</v>
      </c>
      <c r="AN654" s="14">
        <f t="shared" si="229"/>
        <v>0</v>
      </c>
      <c r="AO654" s="5" t="str">
        <f t="shared" si="230"/>
        <v/>
      </c>
    </row>
    <row r="655" spans="1:41" s="5" customFormat="1" ht="18" customHeight="1" x14ac:dyDescent="0.3">
      <c r="A655" s="5" t="str">
        <f t="shared" si="213"/>
        <v>013201</v>
      </c>
      <c r="B655" s="22">
        <v>13</v>
      </c>
      <c r="C655" s="23" t="s">
        <v>40</v>
      </c>
      <c r="D655" s="23">
        <v>13201</v>
      </c>
      <c r="E655" s="24" t="s">
        <v>1244</v>
      </c>
      <c r="F655" s="25">
        <v>218.99567004284594</v>
      </c>
      <c r="G655" s="26">
        <v>23.151979298777682</v>
      </c>
      <c r="H655" s="26">
        <v>25.48646836570143</v>
      </c>
      <c r="I655" s="26">
        <f t="shared" si="214"/>
        <v>267.63411770732506</v>
      </c>
      <c r="J655" s="26">
        <v>684.45835779272329</v>
      </c>
      <c r="K655" s="26">
        <v>629.34142419175396</v>
      </c>
      <c r="L655" s="26">
        <f t="shared" si="215"/>
        <v>1313.7997819844772</v>
      </c>
      <c r="M655" s="26">
        <v>346.94176057301058</v>
      </c>
      <c r="N655" s="26">
        <v>211.12932093761199</v>
      </c>
      <c r="O655" s="26">
        <v>34.909378872151372</v>
      </c>
      <c r="P655" s="26">
        <v>0</v>
      </c>
      <c r="Q655" s="26">
        <f t="shared" si="211"/>
        <v>592.98046038277391</v>
      </c>
      <c r="R655" s="27">
        <v>49.282789278339465</v>
      </c>
      <c r="S655" s="143">
        <f t="shared" si="216"/>
        <v>2223.6971493529154</v>
      </c>
      <c r="T655" s="140" t="str">
        <f t="shared" si="217"/>
        <v>13201</v>
      </c>
      <c r="U655" s="5" t="str">
        <f t="shared" si="212"/>
        <v>東京都八王子市</v>
      </c>
      <c r="V655" s="21">
        <f t="shared" si="218"/>
        <v>9.8482686865238173E-2</v>
      </c>
      <c r="W655" s="21">
        <f t="shared" si="218"/>
        <v>1.0411480405735462E-2</v>
      </c>
      <c r="X655" s="21">
        <f t="shared" si="218"/>
        <v>1.1461303700064492E-2</v>
      </c>
      <c r="Y655" s="21">
        <f t="shared" si="219"/>
        <v>0.30780196754396039</v>
      </c>
      <c r="Z655" s="21">
        <f t="shared" si="219"/>
        <v>0.28301579843050528</v>
      </c>
      <c r="AA655" s="21">
        <f t="shared" si="220"/>
        <v>0.15602023894034711</v>
      </c>
      <c r="AB655" s="21">
        <f t="shared" si="220"/>
        <v>9.4945177673609715E-2</v>
      </c>
      <c r="AC655" s="21">
        <f t="shared" si="220"/>
        <v>1.5698800928134402E-2</v>
      </c>
      <c r="AD655" s="21">
        <f t="shared" si="220"/>
        <v>0</v>
      </c>
      <c r="AE655" s="21">
        <f t="shared" si="221"/>
        <v>2.21625455124051E-2</v>
      </c>
      <c r="AF655" s="137">
        <f>VLOOKUP(T655,人口!$A$2:$E$1748,5,0)</f>
        <v>562480</v>
      </c>
      <c r="AG655" s="14">
        <f t="shared" si="222"/>
        <v>0</v>
      </c>
      <c r="AH655" s="14">
        <f t="shared" si="223"/>
        <v>0</v>
      </c>
      <c r="AI655" s="14">
        <f t="shared" si="224"/>
        <v>0</v>
      </c>
      <c r="AJ655" s="14">
        <f t="shared" si="225"/>
        <v>0</v>
      </c>
      <c r="AK655" s="14">
        <f t="shared" si="226"/>
        <v>0</v>
      </c>
      <c r="AL655" s="14">
        <f t="shared" si="227"/>
        <v>0</v>
      </c>
      <c r="AM655" s="14">
        <f t="shared" si="228"/>
        <v>0</v>
      </c>
      <c r="AN655" s="14">
        <f t="shared" si="229"/>
        <v>0</v>
      </c>
      <c r="AO655" s="5" t="str">
        <f t="shared" si="230"/>
        <v/>
      </c>
    </row>
    <row r="656" spans="1:41" s="5" customFormat="1" ht="18" customHeight="1" x14ac:dyDescent="0.3">
      <c r="A656" s="5" t="str">
        <f t="shared" si="213"/>
        <v>013202</v>
      </c>
      <c r="B656" s="22">
        <v>13</v>
      </c>
      <c r="C656" s="23" t="s">
        <v>40</v>
      </c>
      <c r="D656" s="23">
        <v>13202</v>
      </c>
      <c r="E656" s="24" t="s">
        <v>1282</v>
      </c>
      <c r="F656" s="25">
        <v>60.205506551219642</v>
      </c>
      <c r="G656" s="26">
        <v>10.886675055379927</v>
      </c>
      <c r="H656" s="26">
        <v>6.0311490025705679</v>
      </c>
      <c r="I656" s="26">
        <f t="shared" si="214"/>
        <v>77.123330609170139</v>
      </c>
      <c r="J656" s="26">
        <v>377.5220093547843</v>
      </c>
      <c r="K656" s="26">
        <v>214.80646688737059</v>
      </c>
      <c r="L656" s="26">
        <f t="shared" si="215"/>
        <v>592.32847624215492</v>
      </c>
      <c r="M656" s="26">
        <v>100.02141152044298</v>
      </c>
      <c r="N656" s="26">
        <v>66.998833072542723</v>
      </c>
      <c r="O656" s="26">
        <v>11.425237442352342</v>
      </c>
      <c r="P656" s="26">
        <v>0</v>
      </c>
      <c r="Q656" s="26">
        <f t="shared" si="211"/>
        <v>178.44548203533805</v>
      </c>
      <c r="R656" s="27">
        <v>8.0148433714399996</v>
      </c>
      <c r="S656" s="143">
        <f t="shared" si="216"/>
        <v>855.91213225810304</v>
      </c>
      <c r="T656" s="140" t="str">
        <f t="shared" si="217"/>
        <v>13202</v>
      </c>
      <c r="U656" s="5" t="str">
        <f t="shared" si="212"/>
        <v>東京都立川市</v>
      </c>
      <c r="V656" s="21">
        <f t="shared" si="218"/>
        <v>7.0340756115213565E-2</v>
      </c>
      <c r="W656" s="21">
        <f t="shared" si="218"/>
        <v>1.2719383970709992E-2</v>
      </c>
      <c r="X656" s="21">
        <f t="shared" si="218"/>
        <v>7.0464581295967138E-3</v>
      </c>
      <c r="Y656" s="21">
        <f t="shared" si="219"/>
        <v>0.4410756608377428</v>
      </c>
      <c r="Z656" s="21">
        <f t="shared" si="219"/>
        <v>0.2509678958757825</v>
      </c>
      <c r="AA656" s="21">
        <f t="shared" si="220"/>
        <v>0.11685943889656328</v>
      </c>
      <c r="AB656" s="21">
        <f t="shared" si="220"/>
        <v>7.8277699950091387E-2</v>
      </c>
      <c r="AC656" s="21">
        <f t="shared" si="220"/>
        <v>1.3348610227325327E-2</v>
      </c>
      <c r="AD656" s="21">
        <f t="shared" si="220"/>
        <v>0</v>
      </c>
      <c r="AE656" s="21">
        <f t="shared" si="221"/>
        <v>9.3640959969744867E-3</v>
      </c>
      <c r="AF656" s="137">
        <f>VLOOKUP(T656,人口!$A$2:$E$1748,5,0)</f>
        <v>184090</v>
      </c>
      <c r="AG656" s="14">
        <f t="shared" si="222"/>
        <v>0</v>
      </c>
      <c r="AH656" s="14">
        <f t="shared" si="223"/>
        <v>0</v>
      </c>
      <c r="AI656" s="14">
        <f t="shared" si="224"/>
        <v>0</v>
      </c>
      <c r="AJ656" s="14">
        <f t="shared" si="225"/>
        <v>0</v>
      </c>
      <c r="AK656" s="14">
        <f t="shared" si="226"/>
        <v>1</v>
      </c>
      <c r="AL656" s="14">
        <f t="shared" si="227"/>
        <v>0</v>
      </c>
      <c r="AM656" s="14">
        <f t="shared" si="228"/>
        <v>0</v>
      </c>
      <c r="AN656" s="14">
        <f t="shared" si="229"/>
        <v>0</v>
      </c>
      <c r="AO656" s="5" t="str">
        <f t="shared" si="230"/>
        <v>10万～20万人未満の市町村平均</v>
      </c>
    </row>
    <row r="657" spans="1:41" s="5" customFormat="1" ht="18" customHeight="1" x14ac:dyDescent="0.3">
      <c r="A657" s="5" t="str">
        <f t="shared" si="213"/>
        <v>013203</v>
      </c>
      <c r="B657" s="22">
        <v>13</v>
      </c>
      <c r="C657" s="23" t="s">
        <v>40</v>
      </c>
      <c r="D657" s="23">
        <v>13203</v>
      </c>
      <c r="E657" s="24" t="s">
        <v>1315</v>
      </c>
      <c r="F657" s="25">
        <v>2.70558252348942</v>
      </c>
      <c r="G657" s="26">
        <v>3.7687526172443935</v>
      </c>
      <c r="H657" s="26">
        <v>1.9455319363130865</v>
      </c>
      <c r="I657" s="26">
        <f t="shared" si="214"/>
        <v>8.4198670770469004</v>
      </c>
      <c r="J657" s="26">
        <v>289.22732912731681</v>
      </c>
      <c r="K657" s="26">
        <v>179.95115697017255</v>
      </c>
      <c r="L657" s="26">
        <f t="shared" si="215"/>
        <v>469.17848609748933</v>
      </c>
      <c r="M657" s="26">
        <v>46.097613348849791</v>
      </c>
      <c r="N657" s="26">
        <v>19.44289295843053</v>
      </c>
      <c r="O657" s="26">
        <v>9.1153025606808136</v>
      </c>
      <c r="P657" s="26">
        <v>0</v>
      </c>
      <c r="Q657" s="26">
        <f t="shared" si="211"/>
        <v>74.655808867961142</v>
      </c>
      <c r="R657" s="27">
        <v>11.778420128899999</v>
      </c>
      <c r="S657" s="143">
        <f t="shared" si="216"/>
        <v>564.03258217139739</v>
      </c>
      <c r="T657" s="140" t="str">
        <f t="shared" si="217"/>
        <v>13203</v>
      </c>
      <c r="U657" s="5" t="str">
        <f t="shared" si="212"/>
        <v>東京都武蔵野市</v>
      </c>
      <c r="V657" s="21">
        <f t="shared" si="218"/>
        <v>4.7968550204556294E-3</v>
      </c>
      <c r="W657" s="21">
        <f t="shared" si="218"/>
        <v>6.6817994852984407E-3</v>
      </c>
      <c r="X657" s="21">
        <f t="shared" si="218"/>
        <v>3.4493254429083338E-3</v>
      </c>
      <c r="Y657" s="21">
        <f t="shared" si="219"/>
        <v>0.51278478986773646</v>
      </c>
      <c r="Z657" s="21">
        <f t="shared" si="219"/>
        <v>0.31904390394860072</v>
      </c>
      <c r="AA657" s="21">
        <f t="shared" si="220"/>
        <v>8.1728635553968254E-2</v>
      </c>
      <c r="AB657" s="21">
        <f t="shared" si="220"/>
        <v>3.4471223069383342E-2</v>
      </c>
      <c r="AC657" s="21">
        <f t="shared" si="220"/>
        <v>1.6160950357848067E-2</v>
      </c>
      <c r="AD657" s="21">
        <f t="shared" si="220"/>
        <v>0</v>
      </c>
      <c r="AE657" s="21">
        <f t="shared" si="221"/>
        <v>2.0882517253800754E-2</v>
      </c>
      <c r="AF657" s="137">
        <f>VLOOKUP(T657,人口!$A$2:$E$1748,5,0)</f>
        <v>146871</v>
      </c>
      <c r="AG657" s="14">
        <f t="shared" si="222"/>
        <v>0</v>
      </c>
      <c r="AH657" s="14">
        <f t="shared" si="223"/>
        <v>0</v>
      </c>
      <c r="AI657" s="14">
        <f t="shared" si="224"/>
        <v>0</v>
      </c>
      <c r="AJ657" s="14">
        <f t="shared" si="225"/>
        <v>0</v>
      </c>
      <c r="AK657" s="14">
        <f t="shared" si="226"/>
        <v>1</v>
      </c>
      <c r="AL657" s="14">
        <f t="shared" si="227"/>
        <v>0</v>
      </c>
      <c r="AM657" s="14">
        <f t="shared" si="228"/>
        <v>0</v>
      </c>
      <c r="AN657" s="14">
        <f t="shared" si="229"/>
        <v>0</v>
      </c>
      <c r="AO657" s="5" t="str">
        <f t="shared" si="230"/>
        <v>10万～20万人未満の市町村平均</v>
      </c>
    </row>
    <row r="658" spans="1:41" s="5" customFormat="1" ht="18" customHeight="1" x14ac:dyDescent="0.3">
      <c r="A658" s="5" t="str">
        <f t="shared" si="213"/>
        <v>013204</v>
      </c>
      <c r="B658" s="22">
        <v>13</v>
      </c>
      <c r="C658" s="23" t="s">
        <v>40</v>
      </c>
      <c r="D658" s="23">
        <v>13204</v>
      </c>
      <c r="E658" s="24" t="s">
        <v>1351</v>
      </c>
      <c r="F658" s="25">
        <v>16.153499283513664</v>
      </c>
      <c r="G658" s="26">
        <v>5.6175393136759126</v>
      </c>
      <c r="H658" s="26">
        <v>5.8365958089392587</v>
      </c>
      <c r="I658" s="26">
        <f t="shared" si="214"/>
        <v>27.607634406128835</v>
      </c>
      <c r="J658" s="26">
        <v>187.22676380901524</v>
      </c>
      <c r="K658" s="26">
        <v>220.73245146494565</v>
      </c>
      <c r="L658" s="26">
        <f t="shared" si="215"/>
        <v>407.95921527396092</v>
      </c>
      <c r="M658" s="26">
        <v>71.775839857964954</v>
      </c>
      <c r="N658" s="26">
        <v>37.572271990196491</v>
      </c>
      <c r="O658" s="26">
        <v>11.696516234576375</v>
      </c>
      <c r="P658" s="26">
        <v>0</v>
      </c>
      <c r="Q658" s="26">
        <f t="shared" si="211"/>
        <v>121.04462808273782</v>
      </c>
      <c r="R658" s="27">
        <v>12.874710716082925</v>
      </c>
      <c r="S658" s="143">
        <f t="shared" si="216"/>
        <v>569.48618847891055</v>
      </c>
      <c r="T658" s="140" t="str">
        <f t="shared" si="217"/>
        <v>13204</v>
      </c>
      <c r="U658" s="5" t="str">
        <f t="shared" si="212"/>
        <v>東京都三鷹市</v>
      </c>
      <c r="V658" s="21">
        <f t="shared" si="218"/>
        <v>2.836504134834144E-2</v>
      </c>
      <c r="W658" s="21">
        <f t="shared" si="218"/>
        <v>9.864223974738141E-3</v>
      </c>
      <c r="X658" s="21">
        <f t="shared" si="218"/>
        <v>1.0248880353935751E-2</v>
      </c>
      <c r="Y658" s="21">
        <f t="shared" si="219"/>
        <v>0.32876436267768888</v>
      </c>
      <c r="Z658" s="21">
        <f t="shared" si="219"/>
        <v>0.38759930605958831</v>
      </c>
      <c r="AA658" s="21">
        <f t="shared" si="220"/>
        <v>0.1260361380311561</v>
      </c>
      <c r="AB658" s="21">
        <f t="shared" si="220"/>
        <v>6.5975738745396958E-2</v>
      </c>
      <c r="AC658" s="21">
        <f t="shared" si="220"/>
        <v>2.0538718007925009E-2</v>
      </c>
      <c r="AD658" s="21">
        <f t="shared" si="220"/>
        <v>0</v>
      </c>
      <c r="AE658" s="21">
        <f t="shared" si="221"/>
        <v>2.260759080122925E-2</v>
      </c>
      <c r="AF658" s="137">
        <f>VLOOKUP(T658,人口!$A$2:$E$1748,5,0)</f>
        <v>188461</v>
      </c>
      <c r="AG658" s="14">
        <f t="shared" si="222"/>
        <v>0</v>
      </c>
      <c r="AH658" s="14">
        <f t="shared" si="223"/>
        <v>0</v>
      </c>
      <c r="AI658" s="14">
        <f t="shared" si="224"/>
        <v>0</v>
      </c>
      <c r="AJ658" s="14">
        <f t="shared" si="225"/>
        <v>0</v>
      </c>
      <c r="AK658" s="14">
        <f t="shared" si="226"/>
        <v>1</v>
      </c>
      <c r="AL658" s="14">
        <f t="shared" si="227"/>
        <v>0</v>
      </c>
      <c r="AM658" s="14">
        <f t="shared" si="228"/>
        <v>0</v>
      </c>
      <c r="AN658" s="14">
        <f t="shared" si="229"/>
        <v>0</v>
      </c>
      <c r="AO658" s="5" t="str">
        <f t="shared" si="230"/>
        <v>10万～20万人未満の市町村平均</v>
      </c>
    </row>
    <row r="659" spans="1:41" s="5" customFormat="1" ht="18" customHeight="1" x14ac:dyDescent="0.3">
      <c r="A659" s="5" t="str">
        <f t="shared" si="213"/>
        <v>013205</v>
      </c>
      <c r="B659" s="22">
        <v>13</v>
      </c>
      <c r="C659" s="23" t="s">
        <v>40</v>
      </c>
      <c r="D659" s="23">
        <v>13205</v>
      </c>
      <c r="E659" s="24" t="s">
        <v>1383</v>
      </c>
      <c r="F659" s="25">
        <v>96.35399766003971</v>
      </c>
      <c r="G659" s="26">
        <v>5.5519795017457172</v>
      </c>
      <c r="H659" s="26">
        <v>5.3502128248609875</v>
      </c>
      <c r="I659" s="26">
        <f t="shared" si="214"/>
        <v>107.25618998664642</v>
      </c>
      <c r="J659" s="26">
        <v>145.25910382552732</v>
      </c>
      <c r="K659" s="26">
        <v>147.64220491937945</v>
      </c>
      <c r="L659" s="26">
        <f t="shared" si="215"/>
        <v>292.90130874490677</v>
      </c>
      <c r="M659" s="26">
        <v>106.03310565823061</v>
      </c>
      <c r="N659" s="26">
        <v>58.222827936146459</v>
      </c>
      <c r="O659" s="26">
        <v>8.2564082102831051</v>
      </c>
      <c r="P659" s="26">
        <v>0</v>
      </c>
      <c r="Q659" s="26">
        <f t="shared" si="211"/>
        <v>172.51234180466017</v>
      </c>
      <c r="R659" s="27">
        <v>18.066744492577779</v>
      </c>
      <c r="S659" s="143">
        <f t="shared" si="216"/>
        <v>590.73658502879107</v>
      </c>
      <c r="T659" s="140" t="str">
        <f t="shared" si="217"/>
        <v>13205</v>
      </c>
      <c r="U659" s="5" t="str">
        <f t="shared" si="212"/>
        <v>東京都青梅市</v>
      </c>
      <c r="V659" s="21">
        <f t="shared" si="218"/>
        <v>0.16310822810363718</v>
      </c>
      <c r="W659" s="21">
        <f t="shared" si="218"/>
        <v>9.3984013220971014E-3</v>
      </c>
      <c r="X659" s="21">
        <f t="shared" si="218"/>
        <v>9.0568503127332646E-3</v>
      </c>
      <c r="Y659" s="21">
        <f t="shared" si="219"/>
        <v>0.24589488361965553</v>
      </c>
      <c r="Z659" s="21">
        <f t="shared" si="219"/>
        <v>0.24992900162461368</v>
      </c>
      <c r="AA659" s="21">
        <f t="shared" si="220"/>
        <v>0.17949304029149102</v>
      </c>
      <c r="AB659" s="21">
        <f t="shared" si="220"/>
        <v>9.8559712419552983E-2</v>
      </c>
      <c r="AC659" s="21">
        <f t="shared" si="220"/>
        <v>1.3976463316353951E-2</v>
      </c>
      <c r="AD659" s="21">
        <f t="shared" si="220"/>
        <v>0</v>
      </c>
      <c r="AE659" s="21">
        <f t="shared" si="221"/>
        <v>3.0583418989865423E-2</v>
      </c>
      <c r="AF659" s="137">
        <f>VLOOKUP(T659,人口!$A$2:$E$1748,5,0)</f>
        <v>133032</v>
      </c>
      <c r="AG659" s="14">
        <f t="shared" si="222"/>
        <v>0</v>
      </c>
      <c r="AH659" s="14">
        <f t="shared" si="223"/>
        <v>0</v>
      </c>
      <c r="AI659" s="14">
        <f t="shared" si="224"/>
        <v>0</v>
      </c>
      <c r="AJ659" s="14">
        <f t="shared" si="225"/>
        <v>0</v>
      </c>
      <c r="AK659" s="14">
        <f t="shared" si="226"/>
        <v>1</v>
      </c>
      <c r="AL659" s="14">
        <f t="shared" si="227"/>
        <v>0</v>
      </c>
      <c r="AM659" s="14">
        <f t="shared" si="228"/>
        <v>0</v>
      </c>
      <c r="AN659" s="14">
        <f t="shared" si="229"/>
        <v>0</v>
      </c>
      <c r="AO659" s="5" t="str">
        <f t="shared" si="230"/>
        <v>10万～20万人未満の市町村平均</v>
      </c>
    </row>
    <row r="660" spans="1:41" s="5" customFormat="1" ht="18" customHeight="1" x14ac:dyDescent="0.3">
      <c r="A660" s="5" t="str">
        <f t="shared" si="213"/>
        <v>013206</v>
      </c>
      <c r="B660" s="22">
        <v>13</v>
      </c>
      <c r="C660" s="23" t="s">
        <v>40</v>
      </c>
      <c r="D660" s="23">
        <v>13206</v>
      </c>
      <c r="E660" s="24" t="s">
        <v>441</v>
      </c>
      <c r="F660" s="25">
        <v>404.81833545358427</v>
      </c>
      <c r="G660" s="26">
        <v>12.182886194114083</v>
      </c>
      <c r="H660" s="26">
        <v>19.066212975868247</v>
      </c>
      <c r="I660" s="26">
        <f t="shared" si="214"/>
        <v>436.06743462356661</v>
      </c>
      <c r="J660" s="26">
        <v>331.254947949339</v>
      </c>
      <c r="K660" s="26">
        <v>293.64580294849463</v>
      </c>
      <c r="L660" s="26">
        <f t="shared" si="215"/>
        <v>624.90075089783363</v>
      </c>
      <c r="M660" s="26">
        <v>113.3467764453988</v>
      </c>
      <c r="N660" s="26">
        <v>70.973054696809882</v>
      </c>
      <c r="O660" s="26">
        <v>16.150863110968736</v>
      </c>
      <c r="P660" s="26">
        <v>0</v>
      </c>
      <c r="Q660" s="26">
        <f t="shared" si="211"/>
        <v>200.47069425317741</v>
      </c>
      <c r="R660" s="27">
        <v>12.293586672438531</v>
      </c>
      <c r="S660" s="143">
        <f t="shared" si="216"/>
        <v>1273.7324664470163</v>
      </c>
      <c r="T660" s="140" t="str">
        <f t="shared" si="217"/>
        <v>13206</v>
      </c>
      <c r="U660" s="5" t="str">
        <f t="shared" si="212"/>
        <v>東京都府中市</v>
      </c>
      <c r="V660" s="21">
        <f t="shared" si="218"/>
        <v>0.31782053619375461</v>
      </c>
      <c r="W660" s="21">
        <f t="shared" si="218"/>
        <v>9.5647135603737516E-3</v>
      </c>
      <c r="X660" s="21">
        <f t="shared" si="218"/>
        <v>1.4968773646048338E-2</v>
      </c>
      <c r="Y660" s="21">
        <f t="shared" si="219"/>
        <v>0.26006634570079734</v>
      </c>
      <c r="Z660" s="21">
        <f t="shared" si="219"/>
        <v>0.23053962325981855</v>
      </c>
      <c r="AA660" s="21">
        <f t="shared" si="220"/>
        <v>8.898789928906449E-2</v>
      </c>
      <c r="AB660" s="21">
        <f t="shared" si="220"/>
        <v>5.5720535172338062E-2</v>
      </c>
      <c r="AC660" s="21">
        <f t="shared" si="220"/>
        <v>1.2679949311506825E-2</v>
      </c>
      <c r="AD660" s="21">
        <f t="shared" si="220"/>
        <v>0</v>
      </c>
      <c r="AE660" s="21">
        <f t="shared" si="221"/>
        <v>9.6516238662979151E-3</v>
      </c>
      <c r="AF660" s="137">
        <f>VLOOKUP(T660,人口!$A$2:$E$1748,5,0)</f>
        <v>260232</v>
      </c>
      <c r="AG660" s="14">
        <f t="shared" si="222"/>
        <v>0</v>
      </c>
      <c r="AH660" s="14">
        <f t="shared" si="223"/>
        <v>0</v>
      </c>
      <c r="AI660" s="14">
        <f t="shared" si="224"/>
        <v>0</v>
      </c>
      <c r="AJ660" s="14">
        <f t="shared" si="225"/>
        <v>0</v>
      </c>
      <c r="AK660" s="14">
        <f t="shared" si="226"/>
        <v>0</v>
      </c>
      <c r="AL660" s="14">
        <f t="shared" si="227"/>
        <v>1</v>
      </c>
      <c r="AM660" s="14">
        <f t="shared" si="228"/>
        <v>0</v>
      </c>
      <c r="AN660" s="14">
        <f t="shared" si="229"/>
        <v>0</v>
      </c>
      <c r="AO660" s="5" t="str">
        <f t="shared" si="230"/>
        <v>20万～50万人未満の市町村平均</v>
      </c>
    </row>
    <row r="661" spans="1:41" s="5" customFormat="1" ht="18" customHeight="1" x14ac:dyDescent="0.3">
      <c r="A661" s="5" t="str">
        <f t="shared" si="213"/>
        <v>013207</v>
      </c>
      <c r="B661" s="22">
        <v>13</v>
      </c>
      <c r="C661" s="23" t="s">
        <v>40</v>
      </c>
      <c r="D661" s="23">
        <v>13207</v>
      </c>
      <c r="E661" s="24" t="s">
        <v>1440</v>
      </c>
      <c r="F661" s="25">
        <v>252.09920546673399</v>
      </c>
      <c r="G661" s="26">
        <v>3.761260067309514</v>
      </c>
      <c r="H661" s="26">
        <v>4.96110643759837</v>
      </c>
      <c r="I661" s="26">
        <f t="shared" si="214"/>
        <v>260.82157197164184</v>
      </c>
      <c r="J661" s="26">
        <v>125.17994689755047</v>
      </c>
      <c r="K661" s="26">
        <v>126.44272827658547</v>
      </c>
      <c r="L661" s="26">
        <f t="shared" si="215"/>
        <v>251.62267517413594</v>
      </c>
      <c r="M661" s="26">
        <v>65.031982812212718</v>
      </c>
      <c r="N661" s="26">
        <v>36.922732136351371</v>
      </c>
      <c r="O661" s="26">
        <v>7.0377948299767974</v>
      </c>
      <c r="P661" s="26">
        <v>0</v>
      </c>
      <c r="Q661" s="26">
        <f t="shared" si="211"/>
        <v>108.99250977854089</v>
      </c>
      <c r="R661" s="27">
        <v>8.4962635866500023</v>
      </c>
      <c r="S661" s="143">
        <f t="shared" si="216"/>
        <v>629.93302051096873</v>
      </c>
      <c r="T661" s="140" t="str">
        <f t="shared" si="217"/>
        <v>13207</v>
      </c>
      <c r="U661" s="5" t="str">
        <f t="shared" si="212"/>
        <v>東京都昭島市</v>
      </c>
      <c r="V661" s="21">
        <f t="shared" si="218"/>
        <v>0.40020001691964696</v>
      </c>
      <c r="W661" s="21">
        <f t="shared" si="218"/>
        <v>5.9708888799932672E-3</v>
      </c>
      <c r="X661" s="21">
        <f t="shared" si="218"/>
        <v>7.87560943157763E-3</v>
      </c>
      <c r="Y661" s="21">
        <f t="shared" si="219"/>
        <v>0.19871945559547113</v>
      </c>
      <c r="Z661" s="21">
        <f t="shared" si="219"/>
        <v>0.2007240836081616</v>
      </c>
      <c r="AA661" s="21">
        <f t="shared" si="220"/>
        <v>0.10323634528550697</v>
      </c>
      <c r="AB661" s="21">
        <f t="shared" si="220"/>
        <v>5.8613742944292051E-2</v>
      </c>
      <c r="AC661" s="21">
        <f t="shared" si="220"/>
        <v>1.117229070523737E-2</v>
      </c>
      <c r="AD661" s="21">
        <f t="shared" si="220"/>
        <v>0</v>
      </c>
      <c r="AE661" s="21">
        <f t="shared" si="221"/>
        <v>1.3487566630112956E-2</v>
      </c>
      <c r="AF661" s="137">
        <f>VLOOKUP(T661,人口!$A$2:$E$1748,5,0)</f>
        <v>113397</v>
      </c>
      <c r="AG661" s="14">
        <f t="shared" si="222"/>
        <v>0</v>
      </c>
      <c r="AH661" s="14">
        <f t="shared" si="223"/>
        <v>0</v>
      </c>
      <c r="AI661" s="14">
        <f t="shared" si="224"/>
        <v>0</v>
      </c>
      <c r="AJ661" s="14">
        <f t="shared" si="225"/>
        <v>0</v>
      </c>
      <c r="AK661" s="14">
        <f t="shared" si="226"/>
        <v>1</v>
      </c>
      <c r="AL661" s="14">
        <f t="shared" si="227"/>
        <v>0</v>
      </c>
      <c r="AM661" s="14">
        <f t="shared" si="228"/>
        <v>0</v>
      </c>
      <c r="AN661" s="14">
        <f t="shared" si="229"/>
        <v>0</v>
      </c>
      <c r="AO661" s="5" t="str">
        <f t="shared" si="230"/>
        <v>10万～20万人未満の市町村平均</v>
      </c>
    </row>
    <row r="662" spans="1:41" s="5" customFormat="1" ht="18" customHeight="1" x14ac:dyDescent="0.3">
      <c r="A662" s="5" t="str">
        <f t="shared" si="213"/>
        <v>013208</v>
      </c>
      <c r="B662" s="22">
        <v>13</v>
      </c>
      <c r="C662" s="23" t="s">
        <v>40</v>
      </c>
      <c r="D662" s="23">
        <v>13208</v>
      </c>
      <c r="E662" s="24" t="s">
        <v>1469</v>
      </c>
      <c r="F662" s="25">
        <v>26.163819681586233</v>
      </c>
      <c r="G662" s="26">
        <v>6.7994890659031553</v>
      </c>
      <c r="H662" s="26">
        <v>4.6692766471514071</v>
      </c>
      <c r="I662" s="26">
        <f t="shared" si="214"/>
        <v>37.632585394640792</v>
      </c>
      <c r="J662" s="26">
        <v>253.08273046265722</v>
      </c>
      <c r="K662" s="26">
        <v>279.97367670785218</v>
      </c>
      <c r="L662" s="26">
        <f t="shared" si="215"/>
        <v>533.05640717050937</v>
      </c>
      <c r="M662" s="26">
        <v>89.266575065841153</v>
      </c>
      <c r="N662" s="26">
        <v>49.927963432228069</v>
      </c>
      <c r="O662" s="26">
        <v>14.712359371282483</v>
      </c>
      <c r="P662" s="26">
        <v>0</v>
      </c>
      <c r="Q662" s="26">
        <f t="shared" si="211"/>
        <v>153.9068978693517</v>
      </c>
      <c r="R662" s="27">
        <v>13.652394998117048</v>
      </c>
      <c r="S662" s="143">
        <f t="shared" si="216"/>
        <v>738.24828543261901</v>
      </c>
      <c r="T662" s="140" t="str">
        <f t="shared" si="217"/>
        <v>13208</v>
      </c>
      <c r="U662" s="5" t="str">
        <f t="shared" si="212"/>
        <v>東京都調布市</v>
      </c>
      <c r="V662" s="21">
        <f t="shared" si="218"/>
        <v>3.5440406971286142E-2</v>
      </c>
      <c r="W662" s="21">
        <f t="shared" si="218"/>
        <v>9.2103011955098606E-3</v>
      </c>
      <c r="X662" s="21">
        <f t="shared" si="218"/>
        <v>6.3248052711902692E-3</v>
      </c>
      <c r="Y662" s="21">
        <f t="shared" si="219"/>
        <v>0.342815195722871</v>
      </c>
      <c r="Z662" s="21">
        <f t="shared" si="219"/>
        <v>0.37924053767870997</v>
      </c>
      <c r="AA662" s="21">
        <f t="shared" si="220"/>
        <v>0.12091673875480831</v>
      </c>
      <c r="AB662" s="21">
        <f t="shared" si="220"/>
        <v>6.7630314106276471E-2</v>
      </c>
      <c r="AC662" s="21">
        <f t="shared" si="220"/>
        <v>1.9928741673488522E-2</v>
      </c>
      <c r="AD662" s="21">
        <f t="shared" si="220"/>
        <v>0</v>
      </c>
      <c r="AE662" s="21">
        <f t="shared" si="221"/>
        <v>1.8492958625859379E-2</v>
      </c>
      <c r="AF662" s="137">
        <f>VLOOKUP(T662,人口!$A$2:$E$1748,5,0)</f>
        <v>237054</v>
      </c>
      <c r="AG662" s="14">
        <f t="shared" si="222"/>
        <v>0</v>
      </c>
      <c r="AH662" s="14">
        <f t="shared" si="223"/>
        <v>0</v>
      </c>
      <c r="AI662" s="14">
        <f t="shared" si="224"/>
        <v>0</v>
      </c>
      <c r="AJ662" s="14">
        <f t="shared" si="225"/>
        <v>0</v>
      </c>
      <c r="AK662" s="14">
        <f t="shared" si="226"/>
        <v>0</v>
      </c>
      <c r="AL662" s="14">
        <f t="shared" si="227"/>
        <v>1</v>
      </c>
      <c r="AM662" s="14">
        <f t="shared" si="228"/>
        <v>0</v>
      </c>
      <c r="AN662" s="14">
        <f t="shared" si="229"/>
        <v>0</v>
      </c>
      <c r="AO662" s="5" t="str">
        <f t="shared" si="230"/>
        <v>20万～50万人未満の市町村平均</v>
      </c>
    </row>
    <row r="663" spans="1:41" s="5" customFormat="1" ht="18" customHeight="1" x14ac:dyDescent="0.3">
      <c r="A663" s="5" t="str">
        <f t="shared" si="213"/>
        <v>013209</v>
      </c>
      <c r="B663" s="22">
        <v>13</v>
      </c>
      <c r="C663" s="23" t="s">
        <v>40</v>
      </c>
      <c r="D663" s="23">
        <v>13209</v>
      </c>
      <c r="E663" s="24" t="s">
        <v>1493</v>
      </c>
      <c r="F663" s="25">
        <v>58.900469110886846</v>
      </c>
      <c r="G663" s="26">
        <v>13.580246756969112</v>
      </c>
      <c r="H663" s="26">
        <v>16.439744861845579</v>
      </c>
      <c r="I663" s="26">
        <f t="shared" si="214"/>
        <v>88.920460729701546</v>
      </c>
      <c r="J663" s="26">
        <v>449.75477483607119</v>
      </c>
      <c r="K663" s="26">
        <v>460.18552113783943</v>
      </c>
      <c r="L663" s="26">
        <f t="shared" si="215"/>
        <v>909.94029597391068</v>
      </c>
      <c r="M663" s="26">
        <v>248.34806672309861</v>
      </c>
      <c r="N663" s="26">
        <v>113.35192160546025</v>
      </c>
      <c r="O663" s="26">
        <v>26.614056957287055</v>
      </c>
      <c r="P663" s="26">
        <v>0</v>
      </c>
      <c r="Q663" s="26">
        <f t="shared" si="211"/>
        <v>388.31404528584591</v>
      </c>
      <c r="R663" s="27">
        <v>39.476513562880413</v>
      </c>
      <c r="S663" s="143">
        <f t="shared" si="216"/>
        <v>1426.6513155523385</v>
      </c>
      <c r="T663" s="140" t="str">
        <f t="shared" si="217"/>
        <v>13209</v>
      </c>
      <c r="U663" s="5" t="str">
        <f t="shared" si="212"/>
        <v>東京都町田市</v>
      </c>
      <c r="V663" s="21">
        <f t="shared" si="218"/>
        <v>4.1285819785672785E-2</v>
      </c>
      <c r="W663" s="21">
        <f t="shared" si="218"/>
        <v>9.5189669745696908E-3</v>
      </c>
      <c r="X663" s="21">
        <f t="shared" si="218"/>
        <v>1.1523309643100011E-2</v>
      </c>
      <c r="Y663" s="21">
        <f t="shared" si="219"/>
        <v>0.31525206610274309</v>
      </c>
      <c r="Z663" s="21">
        <f t="shared" si="219"/>
        <v>0.32256341554605811</v>
      </c>
      <c r="AA663" s="21">
        <f t="shared" si="220"/>
        <v>0.17407762080039077</v>
      </c>
      <c r="AB663" s="21">
        <f t="shared" si="220"/>
        <v>7.9453136424982182E-2</v>
      </c>
      <c r="AC663" s="21">
        <f t="shared" si="220"/>
        <v>1.8654913549764771E-2</v>
      </c>
      <c r="AD663" s="21">
        <f t="shared" si="220"/>
        <v>0</v>
      </c>
      <c r="AE663" s="21">
        <f t="shared" si="221"/>
        <v>2.7670751172718607E-2</v>
      </c>
      <c r="AF663" s="137">
        <f>VLOOKUP(T663,人口!$A$2:$E$1748,5,0)</f>
        <v>428821</v>
      </c>
      <c r="AG663" s="14">
        <f t="shared" si="222"/>
        <v>0</v>
      </c>
      <c r="AH663" s="14">
        <f t="shared" si="223"/>
        <v>0</v>
      </c>
      <c r="AI663" s="14">
        <f t="shared" si="224"/>
        <v>0</v>
      </c>
      <c r="AJ663" s="14">
        <f t="shared" si="225"/>
        <v>0</v>
      </c>
      <c r="AK663" s="14">
        <f t="shared" si="226"/>
        <v>0</v>
      </c>
      <c r="AL663" s="14">
        <f t="shared" si="227"/>
        <v>1</v>
      </c>
      <c r="AM663" s="14">
        <f t="shared" si="228"/>
        <v>0</v>
      </c>
      <c r="AN663" s="14">
        <f t="shared" si="229"/>
        <v>0</v>
      </c>
      <c r="AO663" s="5" t="str">
        <f t="shared" si="230"/>
        <v>20万～50万人未満の市町村平均</v>
      </c>
    </row>
    <row r="664" spans="1:41" s="5" customFormat="1" ht="18" customHeight="1" x14ac:dyDescent="0.3">
      <c r="A664" s="5" t="str">
        <f t="shared" si="213"/>
        <v>013210</v>
      </c>
      <c r="B664" s="22">
        <v>13</v>
      </c>
      <c r="C664" s="23" t="s">
        <v>40</v>
      </c>
      <c r="D664" s="23">
        <v>13210</v>
      </c>
      <c r="E664" s="24" t="s">
        <v>1516</v>
      </c>
      <c r="F664" s="25">
        <v>2.2962227233959407</v>
      </c>
      <c r="G664" s="26">
        <v>2.2496381179475726</v>
      </c>
      <c r="H664" s="26">
        <v>1.9455319363130865</v>
      </c>
      <c r="I664" s="26">
        <f t="shared" si="214"/>
        <v>6.4913927776565998</v>
      </c>
      <c r="J664" s="26">
        <v>101.96882240378342</v>
      </c>
      <c r="K664" s="26">
        <v>142.14449259721439</v>
      </c>
      <c r="L664" s="26">
        <f t="shared" si="215"/>
        <v>244.11331500099783</v>
      </c>
      <c r="M664" s="26">
        <v>44.924561037610843</v>
      </c>
      <c r="N664" s="26">
        <v>17.648238399288093</v>
      </c>
      <c r="O664" s="26">
        <v>7.5907169896482456</v>
      </c>
      <c r="P664" s="26">
        <v>0</v>
      </c>
      <c r="Q664" s="26">
        <f t="shared" si="211"/>
        <v>70.163516426547176</v>
      </c>
      <c r="R664" s="27">
        <v>2.0995046449704455</v>
      </c>
      <c r="S664" s="143">
        <f t="shared" si="216"/>
        <v>322.86772885017206</v>
      </c>
      <c r="T664" s="140" t="str">
        <f t="shared" si="217"/>
        <v>13210</v>
      </c>
      <c r="U664" s="5" t="str">
        <f t="shared" si="212"/>
        <v>東京都小金井市</v>
      </c>
      <c r="V664" s="21">
        <f t="shared" si="218"/>
        <v>7.1119610856540923E-3</v>
      </c>
      <c r="W664" s="21">
        <f t="shared" si="218"/>
        <v>6.9676772155557402E-3</v>
      </c>
      <c r="X664" s="21">
        <f t="shared" si="218"/>
        <v>6.0257862971988679E-3</v>
      </c>
      <c r="Y664" s="21">
        <f t="shared" si="219"/>
        <v>0.31582228043330529</v>
      </c>
      <c r="Z664" s="21">
        <f t="shared" si="219"/>
        <v>0.44025611696601941</v>
      </c>
      <c r="AA664" s="21">
        <f t="shared" si="220"/>
        <v>0.13914230820652332</v>
      </c>
      <c r="AB664" s="21">
        <f t="shared" si="220"/>
        <v>5.4660893060259431E-2</v>
      </c>
      <c r="AC664" s="21">
        <f t="shared" si="220"/>
        <v>2.3510299455077301E-2</v>
      </c>
      <c r="AD664" s="21">
        <f t="shared" si="220"/>
        <v>0</v>
      </c>
      <c r="AE664" s="21">
        <f t="shared" si="221"/>
        <v>6.5026772804064551E-3</v>
      </c>
      <c r="AF664" s="137">
        <f>VLOOKUP(T664,人口!$A$2:$E$1748,5,0)</f>
        <v>122306</v>
      </c>
      <c r="AG664" s="14">
        <f t="shared" si="222"/>
        <v>0</v>
      </c>
      <c r="AH664" s="14">
        <f t="shared" si="223"/>
        <v>0</v>
      </c>
      <c r="AI664" s="14">
        <f t="shared" si="224"/>
        <v>0</v>
      </c>
      <c r="AJ664" s="14">
        <f t="shared" si="225"/>
        <v>0</v>
      </c>
      <c r="AK664" s="14">
        <f t="shared" si="226"/>
        <v>1</v>
      </c>
      <c r="AL664" s="14">
        <f t="shared" si="227"/>
        <v>0</v>
      </c>
      <c r="AM664" s="14">
        <f t="shared" si="228"/>
        <v>0</v>
      </c>
      <c r="AN664" s="14">
        <f t="shared" si="229"/>
        <v>0</v>
      </c>
      <c r="AO664" s="5" t="str">
        <f t="shared" si="230"/>
        <v>10万～20万人未満の市町村平均</v>
      </c>
    </row>
    <row r="665" spans="1:41" s="5" customFormat="1" ht="18" customHeight="1" x14ac:dyDescent="0.3">
      <c r="A665" s="5" t="str">
        <f t="shared" si="213"/>
        <v>013211</v>
      </c>
      <c r="B665" s="22">
        <v>13</v>
      </c>
      <c r="C665" s="23" t="s">
        <v>40</v>
      </c>
      <c r="D665" s="23">
        <v>13211</v>
      </c>
      <c r="E665" s="24" t="s">
        <v>1539</v>
      </c>
      <c r="F665" s="25">
        <v>60.142363347304496</v>
      </c>
      <c r="G665" s="26">
        <v>6.8556831904147515</v>
      </c>
      <c r="H665" s="26">
        <v>9.6303830847497771</v>
      </c>
      <c r="I665" s="26">
        <f t="shared" si="214"/>
        <v>76.628429622469028</v>
      </c>
      <c r="J665" s="26">
        <v>175.31258989320531</v>
      </c>
      <c r="K665" s="26">
        <v>216.03309448846332</v>
      </c>
      <c r="L665" s="26">
        <f t="shared" si="215"/>
        <v>391.34568438166866</v>
      </c>
      <c r="M665" s="26">
        <v>89.139242386195136</v>
      </c>
      <c r="N665" s="26">
        <v>43.706815054289265</v>
      </c>
      <c r="O665" s="26">
        <v>12.09421801919582</v>
      </c>
      <c r="P665" s="26">
        <v>0</v>
      </c>
      <c r="Q665" s="26">
        <f t="shared" si="211"/>
        <v>144.94027545968021</v>
      </c>
      <c r="R665" s="27">
        <v>12.689653873753684</v>
      </c>
      <c r="S665" s="143">
        <f t="shared" si="216"/>
        <v>625.60404333757151</v>
      </c>
      <c r="T665" s="140" t="str">
        <f t="shared" si="217"/>
        <v>13211</v>
      </c>
      <c r="U665" s="5" t="str">
        <f t="shared" si="212"/>
        <v>東京都小平市</v>
      </c>
      <c r="V665" s="21">
        <f t="shared" si="218"/>
        <v>9.6134869951363319E-2</v>
      </c>
      <c r="W665" s="21">
        <f t="shared" si="218"/>
        <v>1.0958502048420223E-2</v>
      </c>
      <c r="X665" s="21">
        <f t="shared" si="218"/>
        <v>1.5393735362342105E-2</v>
      </c>
      <c r="Y665" s="21">
        <f t="shared" si="219"/>
        <v>0.2802293107920466</v>
      </c>
      <c r="Z665" s="21">
        <f t="shared" si="219"/>
        <v>0.34531921075179717</v>
      </c>
      <c r="AA665" s="21">
        <f t="shared" si="220"/>
        <v>0.1424850803563241</v>
      </c>
      <c r="AB665" s="21">
        <f t="shared" si="220"/>
        <v>6.9863383268936735E-2</v>
      </c>
      <c r="AC665" s="21">
        <f t="shared" si="220"/>
        <v>1.9332064982626504E-2</v>
      </c>
      <c r="AD665" s="21">
        <f t="shared" si="220"/>
        <v>0</v>
      </c>
      <c r="AE665" s="21">
        <f t="shared" si="221"/>
        <v>2.0283842486143327E-2</v>
      </c>
      <c r="AF665" s="137">
        <f>VLOOKUP(T665,人口!$A$2:$E$1748,5,0)</f>
        <v>194869</v>
      </c>
      <c r="AG665" s="14">
        <f t="shared" si="222"/>
        <v>0</v>
      </c>
      <c r="AH665" s="14">
        <f t="shared" si="223"/>
        <v>0</v>
      </c>
      <c r="AI665" s="14">
        <f t="shared" si="224"/>
        <v>0</v>
      </c>
      <c r="AJ665" s="14">
        <f t="shared" si="225"/>
        <v>0</v>
      </c>
      <c r="AK665" s="14">
        <f t="shared" si="226"/>
        <v>1</v>
      </c>
      <c r="AL665" s="14">
        <f t="shared" si="227"/>
        <v>0</v>
      </c>
      <c r="AM665" s="14">
        <f t="shared" si="228"/>
        <v>0</v>
      </c>
      <c r="AN665" s="14">
        <f t="shared" si="229"/>
        <v>0</v>
      </c>
      <c r="AO665" s="5" t="str">
        <f t="shared" si="230"/>
        <v>10万～20万人未満の市町村平均</v>
      </c>
    </row>
    <row r="666" spans="1:41" s="5" customFormat="1" ht="18" customHeight="1" x14ac:dyDescent="0.3">
      <c r="A666" s="5" t="str">
        <f t="shared" si="213"/>
        <v>013212</v>
      </c>
      <c r="B666" s="22">
        <v>13</v>
      </c>
      <c r="C666" s="23" t="s">
        <v>40</v>
      </c>
      <c r="D666" s="23">
        <v>13212</v>
      </c>
      <c r="E666" s="24" t="s">
        <v>1563</v>
      </c>
      <c r="F666" s="25">
        <v>179.90182582522291</v>
      </c>
      <c r="G666" s="26">
        <v>4.3157087624905976</v>
      </c>
      <c r="H666" s="26">
        <v>2.0428085331287407</v>
      </c>
      <c r="I666" s="26">
        <f t="shared" si="214"/>
        <v>186.26034312084226</v>
      </c>
      <c r="J666" s="26">
        <v>157.16975075083522</v>
      </c>
      <c r="K666" s="26">
        <v>208.51505435273378</v>
      </c>
      <c r="L666" s="26">
        <f t="shared" si="215"/>
        <v>365.68480510356903</v>
      </c>
      <c r="M666" s="26">
        <v>95.418335151239418</v>
      </c>
      <c r="N666" s="26">
        <v>40.083826091730941</v>
      </c>
      <c r="O666" s="26">
        <v>11.565252302855068</v>
      </c>
      <c r="P666" s="26">
        <v>0</v>
      </c>
      <c r="Q666" s="26">
        <f t="shared" si="211"/>
        <v>147.06741354582545</v>
      </c>
      <c r="R666" s="27">
        <v>25.638765037372806</v>
      </c>
      <c r="S666" s="143">
        <f t="shared" si="216"/>
        <v>724.65132680760951</v>
      </c>
      <c r="T666" s="140" t="str">
        <f t="shared" si="217"/>
        <v>13212</v>
      </c>
      <c r="U666" s="5" t="str">
        <f t="shared" si="212"/>
        <v>東京都日野市</v>
      </c>
      <c r="V666" s="21">
        <f t="shared" si="218"/>
        <v>0.248259844659038</v>
      </c>
      <c r="W666" s="21">
        <f t="shared" si="218"/>
        <v>5.9555659430075005E-3</v>
      </c>
      <c r="X666" s="21">
        <f t="shared" si="218"/>
        <v>2.8190226907168748E-3</v>
      </c>
      <c r="Y666" s="21">
        <f t="shared" si="219"/>
        <v>0.21689017177852049</v>
      </c>
      <c r="Z666" s="21">
        <f t="shared" si="219"/>
        <v>0.28774535647554711</v>
      </c>
      <c r="AA666" s="21">
        <f t="shared" si="220"/>
        <v>0.13167482294084365</v>
      </c>
      <c r="AB666" s="21">
        <f t="shared" si="220"/>
        <v>5.5314638376937592E-2</v>
      </c>
      <c r="AC666" s="21">
        <f t="shared" si="220"/>
        <v>1.5959747640019947E-2</v>
      </c>
      <c r="AD666" s="21">
        <f t="shared" si="220"/>
        <v>0</v>
      </c>
      <c r="AE666" s="21">
        <f t="shared" si="221"/>
        <v>3.5380829495368797E-2</v>
      </c>
      <c r="AF666" s="137">
        <f>VLOOKUP(T666,人口!$A$2:$E$1748,5,0)</f>
        <v>186346</v>
      </c>
      <c r="AG666" s="14">
        <f t="shared" si="222"/>
        <v>0</v>
      </c>
      <c r="AH666" s="14">
        <f t="shared" si="223"/>
        <v>0</v>
      </c>
      <c r="AI666" s="14">
        <f t="shared" si="224"/>
        <v>0</v>
      </c>
      <c r="AJ666" s="14">
        <f t="shared" si="225"/>
        <v>0</v>
      </c>
      <c r="AK666" s="14">
        <f t="shared" si="226"/>
        <v>1</v>
      </c>
      <c r="AL666" s="14">
        <f t="shared" si="227"/>
        <v>0</v>
      </c>
      <c r="AM666" s="14">
        <f t="shared" si="228"/>
        <v>0</v>
      </c>
      <c r="AN666" s="14">
        <f t="shared" si="229"/>
        <v>0</v>
      </c>
      <c r="AO666" s="5" t="str">
        <f t="shared" si="230"/>
        <v>10万～20万人未満の市町村平均</v>
      </c>
    </row>
    <row r="667" spans="1:41" s="5" customFormat="1" ht="18" customHeight="1" x14ac:dyDescent="0.3">
      <c r="A667" s="5" t="str">
        <f t="shared" si="213"/>
        <v>013213</v>
      </c>
      <c r="B667" s="22">
        <v>13</v>
      </c>
      <c r="C667" s="23" t="s">
        <v>40</v>
      </c>
      <c r="D667" s="23">
        <v>13213</v>
      </c>
      <c r="E667" s="24" t="s">
        <v>1581</v>
      </c>
      <c r="F667" s="25">
        <v>43.654598441443653</v>
      </c>
      <c r="G667" s="26">
        <v>4.0441038273512158</v>
      </c>
      <c r="H667" s="26">
        <v>3.2101276949165927</v>
      </c>
      <c r="I667" s="26">
        <f t="shared" si="214"/>
        <v>50.908829963711462</v>
      </c>
      <c r="J667" s="26">
        <v>124.03720197489729</v>
      </c>
      <c r="K667" s="26">
        <v>170.8852850417928</v>
      </c>
      <c r="L667" s="26">
        <f t="shared" si="215"/>
        <v>294.92248701669007</v>
      </c>
      <c r="M667" s="26">
        <v>76.409157738584454</v>
      </c>
      <c r="N667" s="26">
        <v>39.857689994466348</v>
      </c>
      <c r="O667" s="26">
        <v>9.3873881761258264</v>
      </c>
      <c r="P667" s="26">
        <v>0</v>
      </c>
      <c r="Q667" s="26">
        <f t="shared" si="211"/>
        <v>125.65423590917663</v>
      </c>
      <c r="R667" s="27">
        <v>7.5544532524199992</v>
      </c>
      <c r="S667" s="143">
        <f t="shared" si="216"/>
        <v>479.04000614199816</v>
      </c>
      <c r="T667" s="140" t="str">
        <f t="shared" si="217"/>
        <v>13213</v>
      </c>
      <c r="U667" s="5" t="str">
        <f t="shared" si="212"/>
        <v>東京都東村山市</v>
      </c>
      <c r="V667" s="21">
        <f t="shared" si="218"/>
        <v>9.1129337595456383E-2</v>
      </c>
      <c r="W667" s="21">
        <f t="shared" si="218"/>
        <v>8.4421003997575371E-3</v>
      </c>
      <c r="X667" s="21">
        <f t="shared" si="218"/>
        <v>6.7011682818930137E-3</v>
      </c>
      <c r="Y667" s="21">
        <f t="shared" si="219"/>
        <v>0.25892869151753034</v>
      </c>
      <c r="Z667" s="21">
        <f t="shared" si="219"/>
        <v>0.35672445484884741</v>
      </c>
      <c r="AA667" s="21">
        <f t="shared" si="220"/>
        <v>0.15950475275322845</v>
      </c>
      <c r="AB667" s="21">
        <f t="shared" si="220"/>
        <v>8.3203259609702901E-2</v>
      </c>
      <c r="AC667" s="21">
        <f t="shared" si="220"/>
        <v>1.9596250951414682E-2</v>
      </c>
      <c r="AD667" s="21">
        <f t="shared" si="220"/>
        <v>0</v>
      </c>
      <c r="AE667" s="21">
        <f t="shared" si="221"/>
        <v>1.576998404216931E-2</v>
      </c>
      <c r="AF667" s="137">
        <f>VLOOKUP(T667,人口!$A$2:$E$1748,5,0)</f>
        <v>151255</v>
      </c>
      <c r="AG667" s="14">
        <f t="shared" si="222"/>
        <v>0</v>
      </c>
      <c r="AH667" s="14">
        <f t="shared" si="223"/>
        <v>0</v>
      </c>
      <c r="AI667" s="14">
        <f t="shared" si="224"/>
        <v>0</v>
      </c>
      <c r="AJ667" s="14">
        <f t="shared" si="225"/>
        <v>0</v>
      </c>
      <c r="AK667" s="14">
        <f t="shared" si="226"/>
        <v>1</v>
      </c>
      <c r="AL667" s="14">
        <f t="shared" si="227"/>
        <v>0</v>
      </c>
      <c r="AM667" s="14">
        <f t="shared" si="228"/>
        <v>0</v>
      </c>
      <c r="AN667" s="14">
        <f t="shared" si="229"/>
        <v>0</v>
      </c>
      <c r="AO667" s="5" t="str">
        <f t="shared" si="230"/>
        <v>10万～20万人未満の市町村平均</v>
      </c>
    </row>
    <row r="668" spans="1:41" s="5" customFormat="1" ht="18" customHeight="1" x14ac:dyDescent="0.3">
      <c r="A668" s="5" t="str">
        <f t="shared" si="213"/>
        <v>013214</v>
      </c>
      <c r="B668" s="22">
        <v>13</v>
      </c>
      <c r="C668" s="23" t="s">
        <v>40</v>
      </c>
      <c r="D668" s="23">
        <v>13214</v>
      </c>
      <c r="E668" s="24" t="s">
        <v>1599</v>
      </c>
      <c r="F668" s="25">
        <v>10.068439519413449</v>
      </c>
      <c r="G668" s="26">
        <v>2.950191536858807</v>
      </c>
      <c r="H668" s="26">
        <v>5.3502128248609875</v>
      </c>
      <c r="I668" s="26">
        <f t="shared" si="214"/>
        <v>18.368843881133245</v>
      </c>
      <c r="J668" s="26">
        <v>120.37971282430672</v>
      </c>
      <c r="K668" s="26">
        <v>142.3609562915249</v>
      </c>
      <c r="L668" s="26">
        <f t="shared" si="215"/>
        <v>262.74066911583162</v>
      </c>
      <c r="M668" s="26">
        <v>50.457165968230342</v>
      </c>
      <c r="N668" s="26">
        <v>19.19751123586682</v>
      </c>
      <c r="O668" s="26">
        <v>7.7684663515630552</v>
      </c>
      <c r="P668" s="26">
        <v>0</v>
      </c>
      <c r="Q668" s="26">
        <f t="shared" si="211"/>
        <v>77.423143555660218</v>
      </c>
      <c r="R668" s="27">
        <v>30.757850398620441</v>
      </c>
      <c r="S668" s="143">
        <f t="shared" si="216"/>
        <v>389.29050695124556</v>
      </c>
      <c r="T668" s="140" t="str">
        <f t="shared" si="217"/>
        <v>13214</v>
      </c>
      <c r="U668" s="5" t="str">
        <f t="shared" si="212"/>
        <v>東京都国分寺市</v>
      </c>
      <c r="V668" s="21">
        <f t="shared" si="218"/>
        <v>2.5863562916715079E-2</v>
      </c>
      <c r="W668" s="21">
        <f t="shared" si="218"/>
        <v>7.5783803719320763E-3</v>
      </c>
      <c r="X668" s="21">
        <f t="shared" si="218"/>
        <v>1.3743496769961163E-2</v>
      </c>
      <c r="Y668" s="21">
        <f t="shared" si="219"/>
        <v>0.30922848277772924</v>
      </c>
      <c r="Z668" s="21">
        <f t="shared" si="219"/>
        <v>0.36569336716282702</v>
      </c>
      <c r="AA668" s="21">
        <f t="shared" si="220"/>
        <v>0.12961314254331294</v>
      </c>
      <c r="AB668" s="21">
        <f t="shared" si="220"/>
        <v>4.9314100634545145E-2</v>
      </c>
      <c r="AC668" s="21">
        <f t="shared" si="220"/>
        <v>1.9955447699976848E-2</v>
      </c>
      <c r="AD668" s="21">
        <f t="shared" si="220"/>
        <v>0</v>
      </c>
      <c r="AE668" s="21">
        <f t="shared" si="221"/>
        <v>7.901001912300043E-2</v>
      </c>
      <c r="AF668" s="137">
        <f>VLOOKUP(T668,人口!$A$2:$E$1748,5,0)</f>
        <v>125170</v>
      </c>
      <c r="AG668" s="14">
        <f t="shared" si="222"/>
        <v>0</v>
      </c>
      <c r="AH668" s="14">
        <f t="shared" si="223"/>
        <v>0</v>
      </c>
      <c r="AI668" s="14">
        <f t="shared" si="224"/>
        <v>0</v>
      </c>
      <c r="AJ668" s="14">
        <f t="shared" si="225"/>
        <v>0</v>
      </c>
      <c r="AK668" s="14">
        <f t="shared" si="226"/>
        <v>1</v>
      </c>
      <c r="AL668" s="14">
        <f t="shared" si="227"/>
        <v>0</v>
      </c>
      <c r="AM668" s="14">
        <f t="shared" si="228"/>
        <v>0</v>
      </c>
      <c r="AN668" s="14">
        <f t="shared" si="229"/>
        <v>0</v>
      </c>
      <c r="AO668" s="5" t="str">
        <f t="shared" si="230"/>
        <v>10万～20万人未満の市町村平均</v>
      </c>
    </row>
    <row r="669" spans="1:41" s="5" customFormat="1" ht="18" customHeight="1" x14ac:dyDescent="0.3">
      <c r="A669" s="5" t="str">
        <f t="shared" si="213"/>
        <v>013215</v>
      </c>
      <c r="B669" s="22">
        <v>13</v>
      </c>
      <c r="C669" s="23" t="s">
        <v>40</v>
      </c>
      <c r="D669" s="23">
        <v>13215</v>
      </c>
      <c r="E669" s="24" t="s">
        <v>1614</v>
      </c>
      <c r="F669" s="25">
        <v>2.1169859347690592</v>
      </c>
      <c r="G669" s="26">
        <v>2.217794780724335</v>
      </c>
      <c r="H669" s="26">
        <v>0.29182979044696294</v>
      </c>
      <c r="I669" s="26">
        <f t="shared" si="214"/>
        <v>4.6266105059403575</v>
      </c>
      <c r="J669" s="26">
        <v>94.227078251858387</v>
      </c>
      <c r="K669" s="26">
        <v>89.00847456050559</v>
      </c>
      <c r="L669" s="26">
        <f t="shared" si="215"/>
        <v>183.23555281236398</v>
      </c>
      <c r="M669" s="26">
        <v>32.1467266351329</v>
      </c>
      <c r="N669" s="26">
        <v>23.864575370902113</v>
      </c>
      <c r="O669" s="26">
        <v>4.7341904074237418</v>
      </c>
      <c r="P669" s="26">
        <v>0</v>
      </c>
      <c r="Q669" s="26">
        <f t="shared" si="211"/>
        <v>60.745492413458749</v>
      </c>
      <c r="R669" s="27">
        <v>5.2874943103429288</v>
      </c>
      <c r="S669" s="143">
        <f t="shared" si="216"/>
        <v>253.89515004210602</v>
      </c>
      <c r="T669" s="140" t="str">
        <f t="shared" si="217"/>
        <v>13215</v>
      </c>
      <c r="U669" s="5" t="str">
        <f t="shared" si="212"/>
        <v>東京都国立市</v>
      </c>
      <c r="V669" s="21">
        <f t="shared" si="218"/>
        <v>8.3380321932812734E-3</v>
      </c>
      <c r="W669" s="21">
        <f t="shared" si="218"/>
        <v>8.7350813135128238E-3</v>
      </c>
      <c r="X669" s="21">
        <f t="shared" si="218"/>
        <v>1.1494106539591867E-3</v>
      </c>
      <c r="Y669" s="21">
        <f t="shared" si="219"/>
        <v>0.37112594799952558</v>
      </c>
      <c r="Z669" s="21">
        <f t="shared" si="219"/>
        <v>0.35057177951506518</v>
      </c>
      <c r="AA669" s="21">
        <f t="shared" si="220"/>
        <v>0.12661418160134874</v>
      </c>
      <c r="AB669" s="21">
        <f t="shared" si="220"/>
        <v>9.3993821335084216E-2</v>
      </c>
      <c r="AC669" s="21">
        <f t="shared" si="220"/>
        <v>1.8646241988626498E-2</v>
      </c>
      <c r="AD669" s="21">
        <f t="shared" si="220"/>
        <v>0</v>
      </c>
      <c r="AE669" s="21">
        <f t="shared" si="221"/>
        <v>2.0825503399596445E-2</v>
      </c>
      <c r="AF669" s="137">
        <f>VLOOKUP(T669,人口!$A$2:$E$1748,5,0)</f>
        <v>76280</v>
      </c>
      <c r="AG669" s="14">
        <f t="shared" si="222"/>
        <v>0</v>
      </c>
      <c r="AH669" s="14">
        <f t="shared" si="223"/>
        <v>0</v>
      </c>
      <c r="AI669" s="14">
        <f t="shared" si="224"/>
        <v>0</v>
      </c>
      <c r="AJ669" s="14">
        <f t="shared" si="225"/>
        <v>1</v>
      </c>
      <c r="AK669" s="14">
        <f t="shared" si="226"/>
        <v>0</v>
      </c>
      <c r="AL669" s="14">
        <f t="shared" si="227"/>
        <v>0</v>
      </c>
      <c r="AM669" s="14">
        <f t="shared" si="228"/>
        <v>0</v>
      </c>
      <c r="AN669" s="14">
        <f t="shared" si="229"/>
        <v>0</v>
      </c>
      <c r="AO669" s="5" t="str">
        <f t="shared" si="230"/>
        <v>3万～10万人未満の市町村平均</v>
      </c>
    </row>
    <row r="670" spans="1:41" s="5" customFormat="1" ht="18" customHeight="1" x14ac:dyDescent="0.3">
      <c r="A670" s="5" t="str">
        <f t="shared" si="213"/>
        <v>013218</v>
      </c>
      <c r="B670" s="22">
        <v>13</v>
      </c>
      <c r="C670" s="23" t="s">
        <v>40</v>
      </c>
      <c r="D670" s="23">
        <v>13218</v>
      </c>
      <c r="E670" s="24" t="s">
        <v>1631</v>
      </c>
      <c r="F670" s="25">
        <v>11.489526034313364</v>
      </c>
      <c r="G670" s="26">
        <v>1.8281821841106003</v>
      </c>
      <c r="H670" s="26">
        <v>1.3618723554191603</v>
      </c>
      <c r="I670" s="26">
        <f t="shared" si="214"/>
        <v>14.679580573843126</v>
      </c>
      <c r="J670" s="26">
        <v>58.509245437942759</v>
      </c>
      <c r="K670" s="26">
        <v>70.792938305948525</v>
      </c>
      <c r="L670" s="26">
        <f t="shared" si="215"/>
        <v>129.30218374389128</v>
      </c>
      <c r="M670" s="26">
        <v>41.41017907938074</v>
      </c>
      <c r="N670" s="26">
        <v>21.771613619623398</v>
      </c>
      <c r="O670" s="26">
        <v>3.5759025787170131</v>
      </c>
      <c r="P670" s="26">
        <v>0</v>
      </c>
      <c r="Q670" s="26">
        <f t="shared" si="211"/>
        <v>66.757695277721155</v>
      </c>
      <c r="R670" s="27">
        <v>7.7874492160388948</v>
      </c>
      <c r="S670" s="143">
        <f t="shared" si="216"/>
        <v>218.52690881149448</v>
      </c>
      <c r="T670" s="140" t="str">
        <f t="shared" si="217"/>
        <v>13218</v>
      </c>
      <c r="U670" s="5" t="str">
        <f t="shared" si="212"/>
        <v>東京都福生市</v>
      </c>
      <c r="V670" s="21">
        <f t="shared" si="218"/>
        <v>5.2577168170279895E-2</v>
      </c>
      <c r="W670" s="21">
        <f t="shared" si="218"/>
        <v>8.3659362320803489E-3</v>
      </c>
      <c r="X670" s="21">
        <f t="shared" si="218"/>
        <v>6.2320579320230881E-3</v>
      </c>
      <c r="Y670" s="21">
        <f t="shared" si="219"/>
        <v>0.26774389367496138</v>
      </c>
      <c r="Z670" s="21">
        <f t="shared" si="219"/>
        <v>0.32395524510446388</v>
      </c>
      <c r="AA670" s="21">
        <f t="shared" si="220"/>
        <v>0.18949693337355519</v>
      </c>
      <c r="AB670" s="21">
        <f t="shared" si="220"/>
        <v>9.9628982709877675E-2</v>
      </c>
      <c r="AC670" s="21">
        <f t="shared" si="220"/>
        <v>1.6363671632776609E-2</v>
      </c>
      <c r="AD670" s="21">
        <f t="shared" si="220"/>
        <v>0</v>
      </c>
      <c r="AE670" s="21">
        <f t="shared" si="221"/>
        <v>3.5636111169981811E-2</v>
      </c>
      <c r="AF670" s="137">
        <f>VLOOKUP(T670,人口!$A$2:$E$1748,5,0)</f>
        <v>57617</v>
      </c>
      <c r="AG670" s="14">
        <f t="shared" si="222"/>
        <v>0</v>
      </c>
      <c r="AH670" s="14">
        <f t="shared" si="223"/>
        <v>0</v>
      </c>
      <c r="AI670" s="14">
        <f t="shared" si="224"/>
        <v>0</v>
      </c>
      <c r="AJ670" s="14">
        <f t="shared" si="225"/>
        <v>1</v>
      </c>
      <c r="AK670" s="14">
        <f t="shared" si="226"/>
        <v>0</v>
      </c>
      <c r="AL670" s="14">
        <f t="shared" si="227"/>
        <v>0</v>
      </c>
      <c r="AM670" s="14">
        <f t="shared" si="228"/>
        <v>0</v>
      </c>
      <c r="AN670" s="14">
        <f t="shared" si="229"/>
        <v>0</v>
      </c>
      <c r="AO670" s="5" t="str">
        <f t="shared" si="230"/>
        <v>3万～10万人未満の市町村平均</v>
      </c>
    </row>
    <row r="671" spans="1:41" s="5" customFormat="1" ht="18" customHeight="1" x14ac:dyDescent="0.3">
      <c r="A671" s="5" t="str">
        <f t="shared" si="213"/>
        <v>013219</v>
      </c>
      <c r="B671" s="22">
        <v>13</v>
      </c>
      <c r="C671" s="23" t="s">
        <v>40</v>
      </c>
      <c r="D671" s="23">
        <v>13219</v>
      </c>
      <c r="E671" s="24" t="s">
        <v>1648</v>
      </c>
      <c r="F671" s="25">
        <v>4.694707504062162</v>
      </c>
      <c r="G671" s="26">
        <v>2.6729671892682649</v>
      </c>
      <c r="H671" s="26">
        <v>1.6537021458661234</v>
      </c>
      <c r="I671" s="26">
        <f t="shared" si="214"/>
        <v>9.0213768391965505</v>
      </c>
      <c r="J671" s="26">
        <v>51.268333937304</v>
      </c>
      <c r="K671" s="26">
        <v>99.345197855482311</v>
      </c>
      <c r="L671" s="26">
        <f t="shared" si="215"/>
        <v>150.61353179278632</v>
      </c>
      <c r="M671" s="26">
        <v>29.646231138584216</v>
      </c>
      <c r="N671" s="26">
        <v>17.109360890912882</v>
      </c>
      <c r="O671" s="26">
        <v>5.1672062237923244</v>
      </c>
      <c r="P671" s="26">
        <v>0</v>
      </c>
      <c r="Q671" s="26">
        <f t="shared" si="211"/>
        <v>51.922798253289422</v>
      </c>
      <c r="R671" s="27">
        <v>6.5794764763663443</v>
      </c>
      <c r="S671" s="143">
        <f t="shared" si="216"/>
        <v>218.13718336163865</v>
      </c>
      <c r="T671" s="140" t="str">
        <f t="shared" si="217"/>
        <v>13219</v>
      </c>
      <c r="U671" s="5" t="str">
        <f t="shared" si="212"/>
        <v>東京都狛江市</v>
      </c>
      <c r="V671" s="21">
        <f t="shared" si="218"/>
        <v>2.152181224545768E-2</v>
      </c>
      <c r="W671" s="21">
        <f t="shared" si="218"/>
        <v>1.2253606414440987E-2</v>
      </c>
      <c r="X671" s="21">
        <f t="shared" si="218"/>
        <v>7.5810190650739901E-3</v>
      </c>
      <c r="Y671" s="21">
        <f t="shared" si="219"/>
        <v>0.23502794501709875</v>
      </c>
      <c r="Z671" s="21">
        <f t="shared" si="219"/>
        <v>0.45542532604715497</v>
      </c>
      <c r="AA671" s="21">
        <f t="shared" si="220"/>
        <v>0.13590636260043398</v>
      </c>
      <c r="AB671" s="21">
        <f t="shared" si="220"/>
        <v>7.8433949807393155E-2</v>
      </c>
      <c r="AC671" s="21">
        <f t="shared" si="220"/>
        <v>2.3687874502467898E-2</v>
      </c>
      <c r="AD671" s="21">
        <f t="shared" si="220"/>
        <v>0</v>
      </c>
      <c r="AE671" s="21">
        <f t="shared" si="221"/>
        <v>3.0162104300478481E-2</v>
      </c>
      <c r="AF671" s="137">
        <f>VLOOKUP(T671,人口!$A$2:$E$1748,5,0)</f>
        <v>83257</v>
      </c>
      <c r="AG671" s="14">
        <f t="shared" si="222"/>
        <v>0</v>
      </c>
      <c r="AH671" s="14">
        <f t="shared" si="223"/>
        <v>0</v>
      </c>
      <c r="AI671" s="14">
        <f t="shared" si="224"/>
        <v>0</v>
      </c>
      <c r="AJ671" s="14">
        <f t="shared" si="225"/>
        <v>1</v>
      </c>
      <c r="AK671" s="14">
        <f t="shared" si="226"/>
        <v>0</v>
      </c>
      <c r="AL671" s="14">
        <f t="shared" si="227"/>
        <v>0</v>
      </c>
      <c r="AM671" s="14">
        <f t="shared" si="228"/>
        <v>0</v>
      </c>
      <c r="AN671" s="14">
        <f t="shared" si="229"/>
        <v>0</v>
      </c>
      <c r="AO671" s="5" t="str">
        <f t="shared" si="230"/>
        <v>3万～10万人未満の市町村平均</v>
      </c>
    </row>
    <row r="672" spans="1:41" s="5" customFormat="1" ht="18" customHeight="1" x14ac:dyDescent="0.3">
      <c r="A672" s="5" t="str">
        <f t="shared" si="213"/>
        <v>013220</v>
      </c>
      <c r="B672" s="22">
        <v>13</v>
      </c>
      <c r="C672" s="23" t="s">
        <v>40</v>
      </c>
      <c r="D672" s="23">
        <v>13220</v>
      </c>
      <c r="E672" s="24" t="s">
        <v>1665</v>
      </c>
      <c r="F672" s="25">
        <v>44.859382344782269</v>
      </c>
      <c r="G672" s="26">
        <v>3.3004682463144239</v>
      </c>
      <c r="H672" s="26">
        <v>0.97276596815654326</v>
      </c>
      <c r="I672" s="26">
        <f t="shared" si="214"/>
        <v>49.132616559253236</v>
      </c>
      <c r="J672" s="26">
        <v>74.825103500268597</v>
      </c>
      <c r="K672" s="26">
        <v>91.047422906913951</v>
      </c>
      <c r="L672" s="26">
        <f t="shared" si="215"/>
        <v>165.87252640718253</v>
      </c>
      <c r="M672" s="26">
        <v>51.880108663274598</v>
      </c>
      <c r="N672" s="26">
        <v>27.915779496365737</v>
      </c>
      <c r="O672" s="26">
        <v>5.2940636594605746</v>
      </c>
      <c r="P672" s="26">
        <v>0</v>
      </c>
      <c r="Q672" s="26">
        <f t="shared" si="211"/>
        <v>85.089951819100904</v>
      </c>
      <c r="R672" s="27">
        <v>5.5421295968728259</v>
      </c>
      <c r="S672" s="143">
        <f t="shared" si="216"/>
        <v>305.6372243824095</v>
      </c>
      <c r="T672" s="140" t="str">
        <f t="shared" si="217"/>
        <v>13220</v>
      </c>
      <c r="U672" s="5" t="str">
        <f t="shared" si="212"/>
        <v>東京都東大和市</v>
      </c>
      <c r="V672" s="21">
        <f t="shared" si="218"/>
        <v>0.1467732945011134</v>
      </c>
      <c r="W672" s="21">
        <f t="shared" si="218"/>
        <v>1.0798646182524282E-2</v>
      </c>
      <c r="X672" s="21">
        <f t="shared" si="218"/>
        <v>3.1827470299868664E-3</v>
      </c>
      <c r="Y672" s="21">
        <f t="shared" si="219"/>
        <v>0.24481672234612481</v>
      </c>
      <c r="Z672" s="21">
        <f t="shared" si="219"/>
        <v>0.29789376307447601</v>
      </c>
      <c r="AA672" s="21">
        <f t="shared" si="220"/>
        <v>0.16974407737181532</v>
      </c>
      <c r="AB672" s="21">
        <f t="shared" si="220"/>
        <v>9.1336320543985369E-2</v>
      </c>
      <c r="AC672" s="21">
        <f t="shared" si="220"/>
        <v>1.7321396862434231E-2</v>
      </c>
      <c r="AD672" s="21">
        <f t="shared" si="220"/>
        <v>0</v>
      </c>
      <c r="AE672" s="21">
        <f t="shared" si="221"/>
        <v>1.8133032087539778E-2</v>
      </c>
      <c r="AF672" s="137">
        <f>VLOOKUP(T672,人口!$A$2:$E$1748,5,0)</f>
        <v>85301</v>
      </c>
      <c r="AG672" s="14">
        <f t="shared" si="222"/>
        <v>0</v>
      </c>
      <c r="AH672" s="14">
        <f t="shared" si="223"/>
        <v>0</v>
      </c>
      <c r="AI672" s="14">
        <f t="shared" si="224"/>
        <v>0</v>
      </c>
      <c r="AJ672" s="14">
        <f t="shared" si="225"/>
        <v>1</v>
      </c>
      <c r="AK672" s="14">
        <f t="shared" si="226"/>
        <v>0</v>
      </c>
      <c r="AL672" s="14">
        <f t="shared" si="227"/>
        <v>0</v>
      </c>
      <c r="AM672" s="14">
        <f t="shared" si="228"/>
        <v>0</v>
      </c>
      <c r="AN672" s="14">
        <f t="shared" si="229"/>
        <v>0</v>
      </c>
      <c r="AO672" s="5" t="str">
        <f t="shared" si="230"/>
        <v>3万～10万人未満の市町村平均</v>
      </c>
    </row>
    <row r="673" spans="1:41" s="5" customFormat="1" ht="18" customHeight="1" x14ac:dyDescent="0.3">
      <c r="A673" s="5" t="str">
        <f t="shared" si="213"/>
        <v>013221</v>
      </c>
      <c r="B673" s="22">
        <v>13</v>
      </c>
      <c r="C673" s="23" t="s">
        <v>40</v>
      </c>
      <c r="D673" s="23">
        <v>13221</v>
      </c>
      <c r="E673" s="24" t="s">
        <v>1679</v>
      </c>
      <c r="F673" s="25">
        <v>11.058133712631729</v>
      </c>
      <c r="G673" s="26">
        <v>2.1765857560824977</v>
      </c>
      <c r="H673" s="26">
        <v>2.2373617267600494</v>
      </c>
      <c r="I673" s="26">
        <f t="shared" si="214"/>
        <v>15.472081195474276</v>
      </c>
      <c r="J673" s="26">
        <v>62.180842550541378</v>
      </c>
      <c r="K673" s="26">
        <v>83.198868313204983</v>
      </c>
      <c r="L673" s="26">
        <f t="shared" si="215"/>
        <v>145.37971086374637</v>
      </c>
      <c r="M673" s="26">
        <v>36.593820471770094</v>
      </c>
      <c r="N673" s="26">
        <v>17.094926671938545</v>
      </c>
      <c r="O673" s="26">
        <v>4.6321583016318613</v>
      </c>
      <c r="P673" s="26">
        <v>0</v>
      </c>
      <c r="Q673" s="26">
        <f t="shared" si="211"/>
        <v>58.3209054453405</v>
      </c>
      <c r="R673" s="27">
        <v>6.8513664809480925</v>
      </c>
      <c r="S673" s="143">
        <f t="shared" si="216"/>
        <v>226.02406398550923</v>
      </c>
      <c r="T673" s="140" t="str">
        <f t="shared" si="217"/>
        <v>13221</v>
      </c>
      <c r="U673" s="5" t="str">
        <f t="shared" si="212"/>
        <v>東京都清瀬市</v>
      </c>
      <c r="V673" s="21">
        <f t="shared" si="218"/>
        <v>4.8924585805786965E-2</v>
      </c>
      <c r="W673" s="21">
        <f t="shared" si="218"/>
        <v>9.6298850560533333E-3</v>
      </c>
      <c r="X673" s="21">
        <f t="shared" si="218"/>
        <v>9.898776649301777E-3</v>
      </c>
      <c r="Y673" s="21">
        <f t="shared" si="219"/>
        <v>0.27510717865212747</v>
      </c>
      <c r="Z673" s="21">
        <f t="shared" si="219"/>
        <v>0.36809739125184032</v>
      </c>
      <c r="AA673" s="21">
        <f t="shared" si="220"/>
        <v>0.16190232060474846</v>
      </c>
      <c r="AB673" s="21">
        <f t="shared" si="220"/>
        <v>7.56332152006369E-2</v>
      </c>
      <c r="AC673" s="21">
        <f t="shared" si="220"/>
        <v>2.0494093504702385E-2</v>
      </c>
      <c r="AD673" s="21">
        <f t="shared" si="220"/>
        <v>0</v>
      </c>
      <c r="AE673" s="21">
        <f t="shared" si="221"/>
        <v>3.0312553274802388E-2</v>
      </c>
      <c r="AF673" s="137">
        <f>VLOOKUP(T673,人口!$A$2:$E$1748,5,0)</f>
        <v>74636</v>
      </c>
      <c r="AG673" s="14">
        <f t="shared" si="222"/>
        <v>0</v>
      </c>
      <c r="AH673" s="14">
        <f t="shared" si="223"/>
        <v>0</v>
      </c>
      <c r="AI673" s="14">
        <f t="shared" si="224"/>
        <v>0</v>
      </c>
      <c r="AJ673" s="14">
        <f t="shared" si="225"/>
        <v>1</v>
      </c>
      <c r="AK673" s="14">
        <f t="shared" si="226"/>
        <v>0</v>
      </c>
      <c r="AL673" s="14">
        <f t="shared" si="227"/>
        <v>0</v>
      </c>
      <c r="AM673" s="14">
        <f t="shared" si="228"/>
        <v>0</v>
      </c>
      <c r="AN673" s="14">
        <f t="shared" si="229"/>
        <v>0</v>
      </c>
      <c r="AO673" s="5" t="str">
        <f t="shared" si="230"/>
        <v>3万～10万人未満の市町村平均</v>
      </c>
    </row>
    <row r="674" spans="1:41" s="5" customFormat="1" ht="18" customHeight="1" x14ac:dyDescent="0.3">
      <c r="A674" s="5" t="str">
        <f t="shared" si="213"/>
        <v>013222</v>
      </c>
      <c r="B674" s="22">
        <v>13</v>
      </c>
      <c r="C674" s="23" t="s">
        <v>40</v>
      </c>
      <c r="D674" s="23">
        <v>13222</v>
      </c>
      <c r="E674" s="24" t="s">
        <v>1693</v>
      </c>
      <c r="F674" s="25">
        <v>77.609073246457285</v>
      </c>
      <c r="G674" s="26">
        <v>3.7856108545978722</v>
      </c>
      <c r="H674" s="26">
        <v>7.6848511484366906</v>
      </c>
      <c r="I674" s="26">
        <f t="shared" si="214"/>
        <v>89.079535249491855</v>
      </c>
      <c r="J674" s="26">
        <v>89.074145128413079</v>
      </c>
      <c r="K674" s="26">
        <v>127.51340891511042</v>
      </c>
      <c r="L674" s="26">
        <f t="shared" si="215"/>
        <v>216.58755404352348</v>
      </c>
      <c r="M674" s="26">
        <v>58.151243135841</v>
      </c>
      <c r="N674" s="26">
        <v>34.815336166098326</v>
      </c>
      <c r="O674" s="26">
        <v>7.2561956695641614</v>
      </c>
      <c r="P674" s="26">
        <v>0</v>
      </c>
      <c r="Q674" s="26">
        <f t="shared" si="211"/>
        <v>100.2227749715035</v>
      </c>
      <c r="R674" s="27">
        <v>11.031607228037275</v>
      </c>
      <c r="S674" s="143">
        <f t="shared" si="216"/>
        <v>416.92147149255612</v>
      </c>
      <c r="T674" s="140" t="str">
        <f t="shared" si="217"/>
        <v>13222</v>
      </c>
      <c r="U674" s="5" t="str">
        <f t="shared" si="212"/>
        <v>東京都東久留米市</v>
      </c>
      <c r="V674" s="21">
        <f t="shared" si="218"/>
        <v>0.18614794044696484</v>
      </c>
      <c r="W674" s="21">
        <f t="shared" si="218"/>
        <v>9.0799133972294388E-3</v>
      </c>
      <c r="X674" s="21">
        <f t="shared" si="218"/>
        <v>1.8432370779382846E-2</v>
      </c>
      <c r="Y674" s="21">
        <f t="shared" si="219"/>
        <v>0.2136472962391035</v>
      </c>
      <c r="Z674" s="21">
        <f t="shared" si="219"/>
        <v>0.3058451474293693</v>
      </c>
      <c r="AA674" s="21">
        <f t="shared" si="220"/>
        <v>0.13947768851448863</v>
      </c>
      <c r="AB674" s="21">
        <f t="shared" si="220"/>
        <v>8.3505740401091169E-2</v>
      </c>
      <c r="AC674" s="21">
        <f t="shared" si="220"/>
        <v>1.7404226372864359E-2</v>
      </c>
      <c r="AD674" s="21">
        <f t="shared" si="220"/>
        <v>0</v>
      </c>
      <c r="AE674" s="21">
        <f t="shared" si="221"/>
        <v>2.6459676419505869E-2</v>
      </c>
      <c r="AF674" s="137">
        <f>VLOOKUP(T674,人口!$A$2:$E$1748,5,0)</f>
        <v>116916</v>
      </c>
      <c r="AG674" s="14">
        <f t="shared" si="222"/>
        <v>0</v>
      </c>
      <c r="AH674" s="14">
        <f t="shared" si="223"/>
        <v>0</v>
      </c>
      <c r="AI674" s="14">
        <f t="shared" si="224"/>
        <v>0</v>
      </c>
      <c r="AJ674" s="14">
        <f t="shared" si="225"/>
        <v>0</v>
      </c>
      <c r="AK674" s="14">
        <f t="shared" si="226"/>
        <v>1</v>
      </c>
      <c r="AL674" s="14">
        <f t="shared" si="227"/>
        <v>0</v>
      </c>
      <c r="AM674" s="14">
        <f t="shared" si="228"/>
        <v>0</v>
      </c>
      <c r="AN674" s="14">
        <f t="shared" si="229"/>
        <v>0</v>
      </c>
      <c r="AO674" s="5" t="str">
        <f t="shared" si="230"/>
        <v>10万～20万人未満の市町村平均</v>
      </c>
    </row>
    <row r="675" spans="1:41" s="5" customFormat="1" ht="18" customHeight="1" x14ac:dyDescent="0.3">
      <c r="A675" s="5" t="str">
        <f t="shared" si="213"/>
        <v>013223</v>
      </c>
      <c r="B675" s="22">
        <v>13</v>
      </c>
      <c r="C675" s="23" t="s">
        <v>40</v>
      </c>
      <c r="D675" s="23">
        <v>13223</v>
      </c>
      <c r="E675" s="24" t="s">
        <v>1705</v>
      </c>
      <c r="F675" s="25">
        <v>52.90557577225573</v>
      </c>
      <c r="G675" s="26">
        <v>3.9429544032303423</v>
      </c>
      <c r="H675" s="26">
        <v>2.3346383235757036</v>
      </c>
      <c r="I675" s="26">
        <f t="shared" si="214"/>
        <v>59.183168499061779</v>
      </c>
      <c r="J675" s="26">
        <v>68.391872824591474</v>
      </c>
      <c r="K675" s="26">
        <v>74.337822246108303</v>
      </c>
      <c r="L675" s="26">
        <f t="shared" si="215"/>
        <v>142.72969507069979</v>
      </c>
      <c r="M675" s="26">
        <v>56.739442050265772</v>
      </c>
      <c r="N675" s="26">
        <v>48.128497466760848</v>
      </c>
      <c r="O675" s="26">
        <v>4.4922675677785175</v>
      </c>
      <c r="P675" s="26">
        <v>0</v>
      </c>
      <c r="Q675" s="26">
        <f t="shared" si="211"/>
        <v>109.36020708480514</v>
      </c>
      <c r="R675" s="27">
        <v>5.4132709805414407</v>
      </c>
      <c r="S675" s="143">
        <f t="shared" si="216"/>
        <v>316.68634163510814</v>
      </c>
      <c r="T675" s="140" t="str">
        <f t="shared" si="217"/>
        <v>13223</v>
      </c>
      <c r="U675" s="5" t="str">
        <f t="shared" si="212"/>
        <v>東京都武蔵村山市</v>
      </c>
      <c r="V675" s="21">
        <f t="shared" si="218"/>
        <v>0.16705985960460054</v>
      </c>
      <c r="W675" s="21">
        <f t="shared" si="218"/>
        <v>1.2450661379559866E-2</v>
      </c>
      <c r="X675" s="21">
        <f t="shared" si="218"/>
        <v>7.372084035962994E-3</v>
      </c>
      <c r="Y675" s="21">
        <f t="shared" si="219"/>
        <v>0.21596091726429381</v>
      </c>
      <c r="Z675" s="21">
        <f t="shared" si="219"/>
        <v>0.23473643309745804</v>
      </c>
      <c r="AA675" s="21">
        <f t="shared" si="220"/>
        <v>0.17916605356994528</v>
      </c>
      <c r="AB675" s="21">
        <f t="shared" si="220"/>
        <v>0.15197528639304372</v>
      </c>
      <c r="AC675" s="21">
        <f t="shared" si="220"/>
        <v>1.4185226759651641E-2</v>
      </c>
      <c r="AD675" s="21">
        <f t="shared" si="220"/>
        <v>0</v>
      </c>
      <c r="AE675" s="21">
        <f t="shared" si="221"/>
        <v>1.7093477895484082E-2</v>
      </c>
      <c r="AF675" s="137">
        <f>VLOOKUP(T675,人口!$A$2:$E$1748,5,0)</f>
        <v>72382</v>
      </c>
      <c r="AG675" s="14">
        <f t="shared" si="222"/>
        <v>0</v>
      </c>
      <c r="AH675" s="14">
        <f t="shared" si="223"/>
        <v>0</v>
      </c>
      <c r="AI675" s="14">
        <f t="shared" si="224"/>
        <v>0</v>
      </c>
      <c r="AJ675" s="14">
        <f t="shared" si="225"/>
        <v>1</v>
      </c>
      <c r="AK675" s="14">
        <f t="shared" si="226"/>
        <v>0</v>
      </c>
      <c r="AL675" s="14">
        <f t="shared" si="227"/>
        <v>0</v>
      </c>
      <c r="AM675" s="14">
        <f t="shared" si="228"/>
        <v>0</v>
      </c>
      <c r="AN675" s="14">
        <f t="shared" si="229"/>
        <v>0</v>
      </c>
      <c r="AO675" s="5" t="str">
        <f t="shared" si="230"/>
        <v>3万～10万人未満の市町村平均</v>
      </c>
    </row>
    <row r="676" spans="1:41" s="5" customFormat="1" ht="18" customHeight="1" x14ac:dyDescent="0.3">
      <c r="A676" s="5" t="str">
        <f t="shared" si="213"/>
        <v>013224</v>
      </c>
      <c r="B676" s="22">
        <v>13</v>
      </c>
      <c r="C676" s="23" t="s">
        <v>40</v>
      </c>
      <c r="D676" s="23">
        <v>13224</v>
      </c>
      <c r="E676" s="24" t="s">
        <v>1719</v>
      </c>
      <c r="F676" s="25">
        <v>14.076483458615645</v>
      </c>
      <c r="G676" s="26">
        <v>3.6132822060956435</v>
      </c>
      <c r="H676" s="26">
        <v>4.3774468567044442</v>
      </c>
      <c r="I676" s="26">
        <f t="shared" si="214"/>
        <v>22.067212521415733</v>
      </c>
      <c r="J676" s="26">
        <v>217.86220330952585</v>
      </c>
      <c r="K676" s="26">
        <v>168.67642433318375</v>
      </c>
      <c r="L676" s="26">
        <f t="shared" si="215"/>
        <v>386.53862764270957</v>
      </c>
      <c r="M676" s="26">
        <v>73.477322789734885</v>
      </c>
      <c r="N676" s="26">
        <v>29.811473588328521</v>
      </c>
      <c r="O676" s="26">
        <v>9.2364501704774984</v>
      </c>
      <c r="P676" s="26">
        <v>0</v>
      </c>
      <c r="Q676" s="26">
        <f t="shared" si="211"/>
        <v>112.52524654854091</v>
      </c>
      <c r="R676" s="27">
        <v>10.6672248740961</v>
      </c>
      <c r="S676" s="143">
        <f t="shared" si="216"/>
        <v>531.79831158676234</v>
      </c>
      <c r="T676" s="140" t="str">
        <f t="shared" si="217"/>
        <v>13224</v>
      </c>
      <c r="U676" s="5" t="str">
        <f t="shared" si="212"/>
        <v>東京都多摩市</v>
      </c>
      <c r="V676" s="21">
        <f t="shared" si="218"/>
        <v>2.646959035393455E-2</v>
      </c>
      <c r="W676" s="21">
        <f t="shared" si="218"/>
        <v>6.7944597178476382E-3</v>
      </c>
      <c r="X676" s="21">
        <f t="shared" si="218"/>
        <v>8.2314042021742456E-3</v>
      </c>
      <c r="Y676" s="21">
        <f t="shared" si="219"/>
        <v>0.40967073148366295</v>
      </c>
      <c r="Z676" s="21">
        <f t="shared" si="219"/>
        <v>0.31718119568656128</v>
      </c>
      <c r="AA676" s="21">
        <f t="shared" si="220"/>
        <v>0.13816764963110856</v>
      </c>
      <c r="AB676" s="21">
        <f t="shared" si="220"/>
        <v>5.6057856782918372E-2</v>
      </c>
      <c r="AC676" s="21">
        <f t="shared" si="220"/>
        <v>1.7368333011284074E-2</v>
      </c>
      <c r="AD676" s="21">
        <f t="shared" si="220"/>
        <v>0</v>
      </c>
      <c r="AE676" s="21">
        <f t="shared" si="221"/>
        <v>2.0058779130508301E-2</v>
      </c>
      <c r="AF676" s="137">
        <f>VLOOKUP(T676,人口!$A$2:$E$1748,5,0)</f>
        <v>148823</v>
      </c>
      <c r="AG676" s="14">
        <f t="shared" si="222"/>
        <v>0</v>
      </c>
      <c r="AH676" s="14">
        <f t="shared" si="223"/>
        <v>0</v>
      </c>
      <c r="AI676" s="14">
        <f t="shared" si="224"/>
        <v>0</v>
      </c>
      <c r="AJ676" s="14">
        <f t="shared" si="225"/>
        <v>0</v>
      </c>
      <c r="AK676" s="14">
        <f t="shared" si="226"/>
        <v>1</v>
      </c>
      <c r="AL676" s="14">
        <f t="shared" si="227"/>
        <v>0</v>
      </c>
      <c r="AM676" s="14">
        <f t="shared" si="228"/>
        <v>0</v>
      </c>
      <c r="AN676" s="14">
        <f t="shared" si="229"/>
        <v>0</v>
      </c>
      <c r="AO676" s="5" t="str">
        <f t="shared" si="230"/>
        <v>10万～20万人未満の市町村平均</v>
      </c>
    </row>
    <row r="677" spans="1:41" s="5" customFormat="1" ht="18" customHeight="1" x14ac:dyDescent="0.3">
      <c r="A677" s="5" t="str">
        <f t="shared" si="213"/>
        <v>013225</v>
      </c>
      <c r="B677" s="22">
        <v>13</v>
      </c>
      <c r="C677" s="23" t="s">
        <v>40</v>
      </c>
      <c r="D677" s="23">
        <v>13225</v>
      </c>
      <c r="E677" s="24" t="s">
        <v>1730</v>
      </c>
      <c r="F677" s="25">
        <v>14.680196805203432</v>
      </c>
      <c r="G677" s="26">
        <v>3.043848411044801</v>
      </c>
      <c r="H677" s="26">
        <v>8.8521703102245439</v>
      </c>
      <c r="I677" s="26">
        <f t="shared" si="214"/>
        <v>26.576215526472776</v>
      </c>
      <c r="J677" s="26">
        <v>66.614269611575438</v>
      </c>
      <c r="K677" s="26">
        <v>94.599289546890205</v>
      </c>
      <c r="L677" s="26">
        <f t="shared" si="215"/>
        <v>161.21355915846564</v>
      </c>
      <c r="M677" s="26">
        <v>45.483233169557749</v>
      </c>
      <c r="N677" s="26">
        <v>25.211769141840133</v>
      </c>
      <c r="O677" s="26">
        <v>5.6812767422072543</v>
      </c>
      <c r="P677" s="26">
        <v>0</v>
      </c>
      <c r="Q677" s="26">
        <f t="shared" si="211"/>
        <v>76.376279053605145</v>
      </c>
      <c r="R677" s="27">
        <v>7.9482533608521342</v>
      </c>
      <c r="S677" s="143">
        <f t="shared" si="216"/>
        <v>272.11430709939566</v>
      </c>
      <c r="T677" s="140" t="str">
        <f t="shared" si="217"/>
        <v>13225</v>
      </c>
      <c r="U677" s="5" t="str">
        <f t="shared" si="212"/>
        <v>東京都稲城市</v>
      </c>
      <c r="V677" s="21">
        <f t="shared" si="218"/>
        <v>5.3948640046483004E-2</v>
      </c>
      <c r="W677" s="21">
        <f t="shared" si="218"/>
        <v>1.118591831311894E-2</v>
      </c>
      <c r="X677" s="21">
        <f t="shared" si="218"/>
        <v>3.2531072711994874E-2</v>
      </c>
      <c r="Y677" s="21">
        <f t="shared" si="219"/>
        <v>0.24480252553293028</v>
      </c>
      <c r="Z677" s="21">
        <f t="shared" si="219"/>
        <v>0.34764540885509471</v>
      </c>
      <c r="AA677" s="21">
        <f t="shared" si="220"/>
        <v>0.1671475258114378</v>
      </c>
      <c r="AB677" s="21">
        <f t="shared" si="220"/>
        <v>9.2651391286938056E-2</v>
      </c>
      <c r="AC677" s="21">
        <f t="shared" si="220"/>
        <v>2.0878272821325945E-2</v>
      </c>
      <c r="AD677" s="21">
        <f t="shared" si="220"/>
        <v>0</v>
      </c>
      <c r="AE677" s="21">
        <f t="shared" si="221"/>
        <v>2.9209244620676495E-2</v>
      </c>
      <c r="AF677" s="137">
        <f>VLOOKUP(T677,人口!$A$2:$E$1748,5,0)</f>
        <v>91540</v>
      </c>
      <c r="AG677" s="14">
        <f t="shared" si="222"/>
        <v>0</v>
      </c>
      <c r="AH677" s="14">
        <f t="shared" si="223"/>
        <v>0</v>
      </c>
      <c r="AI677" s="14">
        <f t="shared" si="224"/>
        <v>0</v>
      </c>
      <c r="AJ677" s="14">
        <f t="shared" si="225"/>
        <v>1</v>
      </c>
      <c r="AK677" s="14">
        <f t="shared" si="226"/>
        <v>0</v>
      </c>
      <c r="AL677" s="14">
        <f t="shared" si="227"/>
        <v>0</v>
      </c>
      <c r="AM677" s="14">
        <f t="shared" si="228"/>
        <v>0</v>
      </c>
      <c r="AN677" s="14">
        <f t="shared" si="229"/>
        <v>0</v>
      </c>
      <c r="AO677" s="5" t="str">
        <f t="shared" si="230"/>
        <v>3万～10万人未満の市町村平均</v>
      </c>
    </row>
    <row r="678" spans="1:41" s="5" customFormat="1" ht="18" customHeight="1" x14ac:dyDescent="0.3">
      <c r="A678" s="5" t="str">
        <f t="shared" si="213"/>
        <v>013227</v>
      </c>
      <c r="B678" s="22">
        <v>13</v>
      </c>
      <c r="C678" s="23" t="s">
        <v>40</v>
      </c>
      <c r="D678" s="23">
        <v>13227</v>
      </c>
      <c r="E678" s="24" t="s">
        <v>1740</v>
      </c>
      <c r="F678" s="25">
        <v>334.51540771503375</v>
      </c>
      <c r="G678" s="26">
        <v>1.876883758687317</v>
      </c>
      <c r="H678" s="26">
        <v>3.2101276949165927</v>
      </c>
      <c r="I678" s="26">
        <f t="shared" si="214"/>
        <v>339.60241916863765</v>
      </c>
      <c r="J678" s="26">
        <v>61.397850659093834</v>
      </c>
      <c r="K678" s="26">
        <v>60.074494087671589</v>
      </c>
      <c r="L678" s="26">
        <f t="shared" si="215"/>
        <v>121.47234474676543</v>
      </c>
      <c r="M678" s="26">
        <v>41.41017907938074</v>
      </c>
      <c r="N678" s="26">
        <v>21.89671018406764</v>
      </c>
      <c r="O678" s="26">
        <v>3.4354532749414499</v>
      </c>
      <c r="P678" s="26">
        <v>0</v>
      </c>
      <c r="Q678" s="26">
        <f t="shared" si="211"/>
        <v>66.742342538389835</v>
      </c>
      <c r="R678" s="27">
        <v>7.6685915288534261</v>
      </c>
      <c r="S678" s="143">
        <f t="shared" si="216"/>
        <v>535.48569798264634</v>
      </c>
      <c r="T678" s="140" t="str">
        <f t="shared" si="217"/>
        <v>13227</v>
      </c>
      <c r="U678" s="5" t="str">
        <f t="shared" si="212"/>
        <v>東京都羽村市</v>
      </c>
      <c r="V678" s="21">
        <f t="shared" si="218"/>
        <v>0.62469531674751566</v>
      </c>
      <c r="W678" s="21">
        <f t="shared" si="218"/>
        <v>3.5050119279714954E-3</v>
      </c>
      <c r="X678" s="21">
        <f t="shared" si="218"/>
        <v>5.994796326046087E-3</v>
      </c>
      <c r="Y678" s="21">
        <f t="shared" si="219"/>
        <v>0.114658245571077</v>
      </c>
      <c r="Z678" s="21">
        <f t="shared" si="219"/>
        <v>0.1121869254659691</v>
      </c>
      <c r="AA678" s="21">
        <f t="shared" si="220"/>
        <v>7.7331998287511181E-2</v>
      </c>
      <c r="AB678" s="21">
        <f t="shared" si="220"/>
        <v>4.0891307212423914E-2</v>
      </c>
      <c r="AC678" s="21">
        <f t="shared" si="220"/>
        <v>6.4155836241452406E-3</v>
      </c>
      <c r="AD678" s="21">
        <f t="shared" si="220"/>
        <v>0</v>
      </c>
      <c r="AE678" s="21">
        <f t="shared" si="221"/>
        <v>1.4320814837340334E-2</v>
      </c>
      <c r="AF678" s="137">
        <f>VLOOKUP(T678,人口!$A$2:$E$1748,5,0)</f>
        <v>55354</v>
      </c>
      <c r="AG678" s="14">
        <f t="shared" si="222"/>
        <v>0</v>
      </c>
      <c r="AH678" s="14">
        <f t="shared" si="223"/>
        <v>0</v>
      </c>
      <c r="AI678" s="14">
        <f t="shared" si="224"/>
        <v>0</v>
      </c>
      <c r="AJ678" s="14">
        <f t="shared" si="225"/>
        <v>1</v>
      </c>
      <c r="AK678" s="14">
        <f t="shared" si="226"/>
        <v>0</v>
      </c>
      <c r="AL678" s="14">
        <f t="shared" si="227"/>
        <v>0</v>
      </c>
      <c r="AM678" s="14">
        <f t="shared" si="228"/>
        <v>0</v>
      </c>
      <c r="AN678" s="14">
        <f t="shared" si="229"/>
        <v>0</v>
      </c>
      <c r="AO678" s="5" t="str">
        <f t="shared" si="230"/>
        <v>3万～10万人未満の市町村平均</v>
      </c>
    </row>
    <row r="679" spans="1:41" s="5" customFormat="1" ht="18" customHeight="1" x14ac:dyDescent="0.3">
      <c r="A679" s="5" t="str">
        <f t="shared" si="213"/>
        <v>013228</v>
      </c>
      <c r="B679" s="22">
        <v>13</v>
      </c>
      <c r="C679" s="23" t="s">
        <v>40</v>
      </c>
      <c r="D679" s="23">
        <v>13228</v>
      </c>
      <c r="E679" s="24" t="s">
        <v>1749</v>
      </c>
      <c r="F679" s="25">
        <v>20.460300877190409</v>
      </c>
      <c r="G679" s="26">
        <v>3.8830140037513057</v>
      </c>
      <c r="H679" s="26">
        <v>5.3502128248609875</v>
      </c>
      <c r="I679" s="26">
        <f t="shared" si="214"/>
        <v>29.693527705802701</v>
      </c>
      <c r="J679" s="26">
        <v>69.083162962986606</v>
      </c>
      <c r="K679" s="26">
        <v>83.464210906230733</v>
      </c>
      <c r="L679" s="26">
        <f t="shared" si="215"/>
        <v>152.54737386921732</v>
      </c>
      <c r="M679" s="26">
        <v>68.135716878584404</v>
      </c>
      <c r="N679" s="26">
        <v>43.090955044717603</v>
      </c>
      <c r="O679" s="26">
        <v>5.0064622128428296</v>
      </c>
      <c r="P679" s="26">
        <v>0</v>
      </c>
      <c r="Q679" s="26">
        <f t="shared" si="211"/>
        <v>116.23313413614484</v>
      </c>
      <c r="R679" s="27">
        <v>9.1247294406722457</v>
      </c>
      <c r="S679" s="143">
        <f t="shared" si="216"/>
        <v>307.59876515183709</v>
      </c>
      <c r="T679" s="140" t="str">
        <f t="shared" si="217"/>
        <v>13228</v>
      </c>
      <c r="U679" s="5" t="str">
        <f t="shared" si="212"/>
        <v>東京都あきる野市</v>
      </c>
      <c r="V679" s="21">
        <f t="shared" si="218"/>
        <v>6.6516199657338626E-2</v>
      </c>
      <c r="W679" s="21">
        <f t="shared" si="218"/>
        <v>1.2623633264049581E-2</v>
      </c>
      <c r="X679" s="21">
        <f t="shared" si="218"/>
        <v>1.7393479529152246E-2</v>
      </c>
      <c r="Y679" s="21">
        <f t="shared" si="219"/>
        <v>0.22458855752845996</v>
      </c>
      <c r="Z679" s="21">
        <f t="shared" si="219"/>
        <v>0.27134117676002723</v>
      </c>
      <c r="AA679" s="21">
        <f t="shared" si="220"/>
        <v>0.22150842135192322</v>
      </c>
      <c r="AB679" s="21">
        <f t="shared" si="220"/>
        <v>0.1400881925629546</v>
      </c>
      <c r="AC679" s="21">
        <f t="shared" si="220"/>
        <v>1.6275950296391915E-2</v>
      </c>
      <c r="AD679" s="21">
        <f t="shared" si="220"/>
        <v>0</v>
      </c>
      <c r="AE679" s="21">
        <f t="shared" si="221"/>
        <v>2.9664389049702755E-2</v>
      </c>
      <c r="AF679" s="137">
        <f>VLOOKUP(T679,人口!$A$2:$E$1748,5,0)</f>
        <v>80667</v>
      </c>
      <c r="AG679" s="14">
        <f t="shared" si="222"/>
        <v>0</v>
      </c>
      <c r="AH679" s="14">
        <f t="shared" si="223"/>
        <v>0</v>
      </c>
      <c r="AI679" s="14">
        <f t="shared" si="224"/>
        <v>0</v>
      </c>
      <c r="AJ679" s="14">
        <f t="shared" si="225"/>
        <v>1</v>
      </c>
      <c r="AK679" s="14">
        <f t="shared" si="226"/>
        <v>0</v>
      </c>
      <c r="AL679" s="14">
        <f t="shared" si="227"/>
        <v>0</v>
      </c>
      <c r="AM679" s="14">
        <f t="shared" si="228"/>
        <v>0</v>
      </c>
      <c r="AN679" s="14">
        <f t="shared" si="229"/>
        <v>0</v>
      </c>
      <c r="AO679" s="5" t="str">
        <f t="shared" si="230"/>
        <v>3万～10万人未満の市町村平均</v>
      </c>
    </row>
    <row r="680" spans="1:41" s="5" customFormat="1" ht="18" customHeight="1" x14ac:dyDescent="0.3">
      <c r="A680" s="5" t="str">
        <f t="shared" si="213"/>
        <v>013229</v>
      </c>
      <c r="B680" s="22">
        <v>13</v>
      </c>
      <c r="C680" s="23" t="s">
        <v>40</v>
      </c>
      <c r="D680" s="23">
        <v>13229</v>
      </c>
      <c r="E680" s="24" t="s">
        <v>1758</v>
      </c>
      <c r="F680" s="25">
        <v>17.091044278538561</v>
      </c>
      <c r="G680" s="26">
        <v>7.2415495120610469</v>
      </c>
      <c r="H680" s="26">
        <v>2.4319149203913581</v>
      </c>
      <c r="I680" s="26">
        <f t="shared" si="214"/>
        <v>26.764508710990967</v>
      </c>
      <c r="J680" s="26">
        <v>163.11978372773612</v>
      </c>
      <c r="K680" s="26">
        <v>231.02960612762908</v>
      </c>
      <c r="L680" s="26">
        <f t="shared" si="215"/>
        <v>394.1493898553652</v>
      </c>
      <c r="M680" s="26">
        <v>81.933804376726073</v>
      </c>
      <c r="N680" s="26">
        <v>38.601912943699119</v>
      </c>
      <c r="O680" s="26">
        <v>12.730739477225946</v>
      </c>
      <c r="P680" s="26">
        <v>0</v>
      </c>
      <c r="Q680" s="26">
        <f t="shared" si="211"/>
        <v>133.26645679765113</v>
      </c>
      <c r="R680" s="27">
        <v>18.655138864014592</v>
      </c>
      <c r="S680" s="143">
        <f t="shared" si="216"/>
        <v>572.83549422802184</v>
      </c>
      <c r="T680" s="140" t="str">
        <f t="shared" si="217"/>
        <v>13229</v>
      </c>
      <c r="U680" s="5" t="str">
        <f t="shared" si="212"/>
        <v>東京都西東京市</v>
      </c>
      <c r="V680" s="21">
        <f t="shared" si="218"/>
        <v>2.9835868151939851E-2</v>
      </c>
      <c r="W680" s="21">
        <f t="shared" si="218"/>
        <v>1.2641586607373335E-2</v>
      </c>
      <c r="X680" s="21">
        <f t="shared" si="218"/>
        <v>4.2453984519040897E-3</v>
      </c>
      <c r="Y680" s="21">
        <f t="shared" si="219"/>
        <v>0.28475851334520302</v>
      </c>
      <c r="Z680" s="21">
        <f t="shared" si="219"/>
        <v>0.40330881807345875</v>
      </c>
      <c r="AA680" s="21">
        <f t="shared" si="220"/>
        <v>0.14303199644977246</v>
      </c>
      <c r="AB680" s="21">
        <f t="shared" si="220"/>
        <v>6.7387432051012733E-2</v>
      </c>
      <c r="AC680" s="21">
        <f t="shared" si="220"/>
        <v>2.2224075856860873E-2</v>
      </c>
      <c r="AD680" s="21">
        <f t="shared" si="220"/>
        <v>0</v>
      </c>
      <c r="AE680" s="21">
        <f t="shared" si="221"/>
        <v>3.2566311012475008E-2</v>
      </c>
      <c r="AF680" s="137">
        <f>VLOOKUP(T680,人口!$A$2:$E$1748,5,0)</f>
        <v>205125</v>
      </c>
      <c r="AG680" s="14">
        <f t="shared" si="222"/>
        <v>0</v>
      </c>
      <c r="AH680" s="14">
        <f t="shared" si="223"/>
        <v>0</v>
      </c>
      <c r="AI680" s="14">
        <f t="shared" si="224"/>
        <v>0</v>
      </c>
      <c r="AJ680" s="14">
        <f t="shared" si="225"/>
        <v>0</v>
      </c>
      <c r="AK680" s="14">
        <f t="shared" si="226"/>
        <v>0</v>
      </c>
      <c r="AL680" s="14">
        <f t="shared" si="227"/>
        <v>1</v>
      </c>
      <c r="AM680" s="14">
        <f t="shared" si="228"/>
        <v>0</v>
      </c>
      <c r="AN680" s="14">
        <f t="shared" si="229"/>
        <v>0</v>
      </c>
      <c r="AO680" s="5" t="str">
        <f t="shared" si="230"/>
        <v>20万～50万人未満の市町村平均</v>
      </c>
    </row>
    <row r="681" spans="1:41" s="5" customFormat="1" ht="18" customHeight="1" x14ac:dyDescent="0.3">
      <c r="A681" s="5" t="str">
        <f t="shared" si="213"/>
        <v>013303</v>
      </c>
      <c r="B681" s="22">
        <v>13</v>
      </c>
      <c r="C681" s="23" t="s">
        <v>40</v>
      </c>
      <c r="D681" s="23">
        <v>13303</v>
      </c>
      <c r="E681" s="24" t="s">
        <v>1767</v>
      </c>
      <c r="F681" s="25">
        <v>289.03690594985625</v>
      </c>
      <c r="G681" s="26">
        <v>1.9480629830686726</v>
      </c>
      <c r="H681" s="26">
        <v>1.556425549050469</v>
      </c>
      <c r="I681" s="26">
        <f t="shared" si="214"/>
        <v>292.54139448197537</v>
      </c>
      <c r="J681" s="26">
        <v>47.141755049945324</v>
      </c>
      <c r="K681" s="26">
        <v>34.694707821419321</v>
      </c>
      <c r="L681" s="26">
        <f t="shared" si="215"/>
        <v>81.836462871364645</v>
      </c>
      <c r="M681" s="26">
        <v>32.289975899734671</v>
      </c>
      <c r="N681" s="26">
        <v>42.316318626428234</v>
      </c>
      <c r="O681" s="26">
        <v>2.0371665696549148</v>
      </c>
      <c r="P681" s="26">
        <v>0</v>
      </c>
      <c r="Q681" s="26">
        <f t="shared" si="211"/>
        <v>76.643461095817827</v>
      </c>
      <c r="R681" s="27">
        <v>5.6028860007498285</v>
      </c>
      <c r="S681" s="143">
        <f t="shared" si="216"/>
        <v>456.62420444990767</v>
      </c>
      <c r="T681" s="140" t="str">
        <f t="shared" si="217"/>
        <v>13303</v>
      </c>
      <c r="U681" s="5" t="str">
        <f t="shared" si="212"/>
        <v>東京都瑞穂町</v>
      </c>
      <c r="V681" s="21">
        <f t="shared" si="218"/>
        <v>0.63298638822279951</v>
      </c>
      <c r="W681" s="21">
        <f t="shared" si="218"/>
        <v>4.2662280362809326E-3</v>
      </c>
      <c r="X681" s="21">
        <f t="shared" si="218"/>
        <v>3.408548066183844E-3</v>
      </c>
      <c r="Y681" s="21">
        <f t="shared" si="219"/>
        <v>0.10323972008171731</v>
      </c>
      <c r="Z681" s="21">
        <f t="shared" si="219"/>
        <v>7.5980877674270073E-2</v>
      </c>
      <c r="AA681" s="21">
        <f t="shared" si="220"/>
        <v>7.0714551670851972E-2</v>
      </c>
      <c r="AB681" s="21">
        <f t="shared" si="220"/>
        <v>9.267208836948633E-2</v>
      </c>
      <c r="AC681" s="21">
        <f t="shared" si="220"/>
        <v>4.4613635234450107E-3</v>
      </c>
      <c r="AD681" s="21">
        <f t="shared" si="220"/>
        <v>0</v>
      </c>
      <c r="AE681" s="21">
        <f t="shared" si="221"/>
        <v>1.2270234354965021E-2</v>
      </c>
      <c r="AF681" s="137">
        <f>VLOOKUP(T681,人口!$A$2:$E$1748,5,0)</f>
        <v>32824</v>
      </c>
      <c r="AG681" s="14">
        <f t="shared" si="222"/>
        <v>0</v>
      </c>
      <c r="AH681" s="14">
        <f t="shared" si="223"/>
        <v>0</v>
      </c>
      <c r="AI681" s="14">
        <f t="shared" si="224"/>
        <v>0</v>
      </c>
      <c r="AJ681" s="14">
        <f t="shared" si="225"/>
        <v>1</v>
      </c>
      <c r="AK681" s="14">
        <f t="shared" si="226"/>
        <v>0</v>
      </c>
      <c r="AL681" s="14">
        <f t="shared" si="227"/>
        <v>0</v>
      </c>
      <c r="AM681" s="14">
        <f t="shared" si="228"/>
        <v>0</v>
      </c>
      <c r="AN681" s="14">
        <f t="shared" si="229"/>
        <v>0</v>
      </c>
      <c r="AO681" s="5" t="str">
        <f t="shared" si="230"/>
        <v>3万～10万人未満の市町村平均</v>
      </c>
    </row>
    <row r="682" spans="1:41" s="5" customFormat="1" ht="18" customHeight="1" x14ac:dyDescent="0.3">
      <c r="A682" s="5" t="str">
        <f t="shared" si="213"/>
        <v>013305</v>
      </c>
      <c r="B682" s="22">
        <v>13</v>
      </c>
      <c r="C682" s="23" t="s">
        <v>40</v>
      </c>
      <c r="D682" s="23">
        <v>13305</v>
      </c>
      <c r="E682" s="24" t="s">
        <v>1776</v>
      </c>
      <c r="F682" s="25">
        <v>25.981372598778449</v>
      </c>
      <c r="G682" s="26">
        <v>0.89535971721810148</v>
      </c>
      <c r="H682" s="26">
        <v>7.1984681643584194</v>
      </c>
      <c r="I682" s="26">
        <f t="shared" si="214"/>
        <v>34.075200480354972</v>
      </c>
      <c r="J682" s="26">
        <v>25.93748815182537</v>
      </c>
      <c r="K682" s="26">
        <v>17.310112845021838</v>
      </c>
      <c r="L682" s="26">
        <f t="shared" si="215"/>
        <v>43.247600996847211</v>
      </c>
      <c r="M682" s="26">
        <v>14.619383281858481</v>
      </c>
      <c r="N682" s="26">
        <v>12.976362857928024</v>
      </c>
      <c r="O682" s="26">
        <v>1.0361472057149892</v>
      </c>
      <c r="P682" s="26">
        <v>0</v>
      </c>
      <c r="Q682" s="26">
        <f t="shared" si="211"/>
        <v>28.631893345501496</v>
      </c>
      <c r="R682" s="27">
        <v>2.2034866827994768</v>
      </c>
      <c r="S682" s="143">
        <f t="shared" si="216"/>
        <v>108.15818150550315</v>
      </c>
      <c r="T682" s="140" t="str">
        <f t="shared" si="217"/>
        <v>13305</v>
      </c>
      <c r="U682" s="5" t="str">
        <f t="shared" si="212"/>
        <v>東京都日の出町</v>
      </c>
      <c r="V682" s="21">
        <f t="shared" si="218"/>
        <v>0.24021643334911749</v>
      </c>
      <c r="W682" s="21">
        <f t="shared" si="218"/>
        <v>8.2782430765308782E-3</v>
      </c>
      <c r="X682" s="21">
        <f t="shared" si="218"/>
        <v>6.655500364521344E-2</v>
      </c>
      <c r="Y682" s="21">
        <f t="shared" si="219"/>
        <v>0.23981069014650228</v>
      </c>
      <c r="Z682" s="21">
        <f t="shared" si="219"/>
        <v>0.16004441461639302</v>
      </c>
      <c r="AA682" s="21">
        <f t="shared" si="220"/>
        <v>0.13516668899536405</v>
      </c>
      <c r="AB682" s="21">
        <f t="shared" si="220"/>
        <v>0.11997578618005683</v>
      </c>
      <c r="AC682" s="21">
        <f t="shared" si="220"/>
        <v>9.5799244337541802E-3</v>
      </c>
      <c r="AD682" s="21">
        <f t="shared" si="220"/>
        <v>0</v>
      </c>
      <c r="AE682" s="21">
        <f t="shared" si="221"/>
        <v>2.0372815557067794E-2</v>
      </c>
      <c r="AF682" s="137">
        <f>VLOOKUP(T682,人口!$A$2:$E$1748,5,0)</f>
        <v>16695</v>
      </c>
      <c r="AG682" s="14">
        <f t="shared" si="222"/>
        <v>0</v>
      </c>
      <c r="AH682" s="14">
        <f t="shared" si="223"/>
        <v>0</v>
      </c>
      <c r="AI682" s="14">
        <f t="shared" si="224"/>
        <v>1</v>
      </c>
      <c r="AJ682" s="14">
        <f t="shared" si="225"/>
        <v>0</v>
      </c>
      <c r="AK682" s="14">
        <f t="shared" si="226"/>
        <v>0</v>
      </c>
      <c r="AL682" s="14">
        <f t="shared" si="227"/>
        <v>0</v>
      </c>
      <c r="AM682" s="14">
        <f t="shared" si="228"/>
        <v>0</v>
      </c>
      <c r="AN682" s="14">
        <f t="shared" si="229"/>
        <v>0</v>
      </c>
      <c r="AO682" s="5" t="str">
        <f t="shared" si="230"/>
        <v>1万～3万人未満の市町村平均</v>
      </c>
    </row>
    <row r="683" spans="1:41" s="5" customFormat="1" ht="18" customHeight="1" x14ac:dyDescent="0.3">
      <c r="A683" s="5" t="str">
        <f t="shared" si="213"/>
        <v>013307</v>
      </c>
      <c r="B683" s="22">
        <v>13</v>
      </c>
      <c r="C683" s="23" t="s">
        <v>40</v>
      </c>
      <c r="D683" s="23">
        <v>13307</v>
      </c>
      <c r="E683" s="24" t="s">
        <v>1787</v>
      </c>
      <c r="F683" s="25">
        <v>0.63078107828637053</v>
      </c>
      <c r="G683" s="26">
        <v>0.22664963553010517</v>
      </c>
      <c r="H683" s="26">
        <v>3.1128510981009381</v>
      </c>
      <c r="I683" s="26">
        <f t="shared" si="214"/>
        <v>3.9702818119174137</v>
      </c>
      <c r="J683" s="26">
        <v>2.5429601519535074</v>
      </c>
      <c r="K683" s="26">
        <v>2.6999772623672622</v>
      </c>
      <c r="L683" s="26">
        <f t="shared" si="215"/>
        <v>5.2429374143207692</v>
      </c>
      <c r="M683" s="26">
        <v>2.2474217957522233</v>
      </c>
      <c r="N683" s="26">
        <v>3.3246817704220479</v>
      </c>
      <c r="O683" s="26">
        <v>0.13269138818919718</v>
      </c>
      <c r="P683" s="26">
        <v>0</v>
      </c>
      <c r="Q683" s="26">
        <f t="shared" si="211"/>
        <v>5.7047949543634688</v>
      </c>
      <c r="R683" s="27">
        <v>0.61047237534948617</v>
      </c>
      <c r="S683" s="143">
        <f t="shared" si="216"/>
        <v>15.528486555951138</v>
      </c>
      <c r="T683" s="140" t="str">
        <f t="shared" si="217"/>
        <v>13307</v>
      </c>
      <c r="U683" s="5" t="str">
        <f t="shared" si="212"/>
        <v>東京都檜原村</v>
      </c>
      <c r="V683" s="21">
        <f t="shared" si="218"/>
        <v>4.0620898631272599E-2</v>
      </c>
      <c r="W683" s="21">
        <f t="shared" si="218"/>
        <v>1.4595732476146811E-2</v>
      </c>
      <c r="X683" s="21">
        <f t="shared" si="218"/>
        <v>0.20046068796755784</v>
      </c>
      <c r="Y683" s="21">
        <f t="shared" si="219"/>
        <v>0.1637609784308918</v>
      </c>
      <c r="Z683" s="21">
        <f t="shared" si="219"/>
        <v>0.1738725311471209</v>
      </c>
      <c r="AA683" s="21">
        <f t="shared" si="220"/>
        <v>0.14472896554693035</v>
      </c>
      <c r="AB683" s="21">
        <f t="shared" si="220"/>
        <v>0.21410211216932126</v>
      </c>
      <c r="AC683" s="21">
        <f t="shared" si="220"/>
        <v>8.5450303035709899E-3</v>
      </c>
      <c r="AD683" s="21">
        <f t="shared" si="220"/>
        <v>0</v>
      </c>
      <c r="AE683" s="21">
        <f t="shared" si="221"/>
        <v>3.931306332718746E-2</v>
      </c>
      <c r="AF683" s="137">
        <f>VLOOKUP(T683,人口!$A$2:$E$1748,5,0)</f>
        <v>2138</v>
      </c>
      <c r="AG683" s="14">
        <f t="shared" si="222"/>
        <v>1</v>
      </c>
      <c r="AH683" s="14">
        <f t="shared" si="223"/>
        <v>0</v>
      </c>
      <c r="AI683" s="14">
        <f t="shared" si="224"/>
        <v>0</v>
      </c>
      <c r="AJ683" s="14">
        <f t="shared" si="225"/>
        <v>0</v>
      </c>
      <c r="AK683" s="14">
        <f t="shared" si="226"/>
        <v>0</v>
      </c>
      <c r="AL683" s="14">
        <f t="shared" si="227"/>
        <v>0</v>
      </c>
      <c r="AM683" s="14">
        <f t="shared" si="228"/>
        <v>0</v>
      </c>
      <c r="AN683" s="14">
        <f t="shared" si="229"/>
        <v>0</v>
      </c>
      <c r="AO683" s="5" t="str">
        <f t="shared" si="230"/>
        <v>5千人未満の市町村平均</v>
      </c>
    </row>
    <row r="684" spans="1:41" s="5" customFormat="1" ht="18" customHeight="1" x14ac:dyDescent="0.3">
      <c r="A684" s="5" t="str">
        <f t="shared" si="213"/>
        <v>013308</v>
      </c>
      <c r="B684" s="22">
        <v>13</v>
      </c>
      <c r="C684" s="23" t="s">
        <v>40</v>
      </c>
      <c r="D684" s="23">
        <v>13308</v>
      </c>
      <c r="E684" s="24" t="s">
        <v>1794</v>
      </c>
      <c r="F684" s="25">
        <v>0.31983320795332237</v>
      </c>
      <c r="G684" s="26">
        <v>0.54882928272992404</v>
      </c>
      <c r="H684" s="26">
        <v>3.2101276949165927</v>
      </c>
      <c r="I684" s="26">
        <f t="shared" si="214"/>
        <v>4.0787901855998392</v>
      </c>
      <c r="J684" s="26">
        <v>6.6307421437900054</v>
      </c>
      <c r="K684" s="26">
        <v>6.1517585383074778</v>
      </c>
      <c r="L684" s="26">
        <f t="shared" si="215"/>
        <v>12.782500682097483</v>
      </c>
      <c r="M684" s="26">
        <v>4.525085102920376</v>
      </c>
      <c r="N684" s="26">
        <v>5.7881218087087172</v>
      </c>
      <c r="O684" s="26">
        <v>0.31267502979287903</v>
      </c>
      <c r="P684" s="26">
        <v>0</v>
      </c>
      <c r="Q684" s="26">
        <f t="shared" si="211"/>
        <v>10.625881941421973</v>
      </c>
      <c r="R684" s="27">
        <v>0.98413933037878554</v>
      </c>
      <c r="S684" s="143">
        <f t="shared" si="216"/>
        <v>28.471312139498078</v>
      </c>
      <c r="T684" s="140" t="str">
        <f t="shared" si="217"/>
        <v>13308</v>
      </c>
      <c r="U684" s="5" t="str">
        <f t="shared" si="212"/>
        <v>東京都奥多摩町</v>
      </c>
      <c r="V684" s="21">
        <f t="shared" si="218"/>
        <v>1.1233525395186114E-2</v>
      </c>
      <c r="W684" s="21">
        <f t="shared" si="218"/>
        <v>1.9276571449917002E-2</v>
      </c>
      <c r="X684" s="21">
        <f t="shared" si="218"/>
        <v>0.1127495522225406</v>
      </c>
      <c r="Y684" s="21">
        <f t="shared" si="219"/>
        <v>0.23289204625701873</v>
      </c>
      <c r="Z684" s="21">
        <f t="shared" si="219"/>
        <v>0.21606866968990798</v>
      </c>
      <c r="AA684" s="21">
        <f t="shared" si="220"/>
        <v>0.15893489842509761</v>
      </c>
      <c r="AB684" s="21">
        <f t="shared" si="220"/>
        <v>0.203296629967359</v>
      </c>
      <c r="AC684" s="21">
        <f t="shared" si="220"/>
        <v>1.0982108174744321E-2</v>
      </c>
      <c r="AD684" s="21">
        <f t="shared" si="220"/>
        <v>0</v>
      </c>
      <c r="AE684" s="21">
        <f t="shared" si="221"/>
        <v>3.4565998418228681E-2</v>
      </c>
      <c r="AF684" s="137">
        <f>VLOOKUP(T684,人口!$A$2:$E$1748,5,0)</f>
        <v>5038</v>
      </c>
      <c r="AG684" s="14">
        <f t="shared" si="222"/>
        <v>0</v>
      </c>
      <c r="AH684" s="14">
        <f t="shared" si="223"/>
        <v>1</v>
      </c>
      <c r="AI684" s="14">
        <f t="shared" si="224"/>
        <v>0</v>
      </c>
      <c r="AJ684" s="14">
        <f t="shared" si="225"/>
        <v>0</v>
      </c>
      <c r="AK684" s="14">
        <f t="shared" si="226"/>
        <v>0</v>
      </c>
      <c r="AL684" s="14">
        <f t="shared" si="227"/>
        <v>0</v>
      </c>
      <c r="AM684" s="14">
        <f t="shared" si="228"/>
        <v>0</v>
      </c>
      <c r="AN684" s="14">
        <f t="shared" si="229"/>
        <v>0</v>
      </c>
      <c r="AO684" s="5" t="str">
        <f t="shared" si="230"/>
        <v>5千～1万人未満の市町村平均</v>
      </c>
    </row>
    <row r="685" spans="1:41" s="5" customFormat="1" ht="18" customHeight="1" x14ac:dyDescent="0.3">
      <c r="A685" s="5" t="str">
        <f t="shared" si="213"/>
        <v>013361</v>
      </c>
      <c r="B685" s="22">
        <v>13</v>
      </c>
      <c r="C685" s="23" t="s">
        <v>40</v>
      </c>
      <c r="D685" s="23">
        <v>13361</v>
      </c>
      <c r="E685" s="24" t="s">
        <v>1803</v>
      </c>
      <c r="F685" s="25">
        <v>0.22553290280239846</v>
      </c>
      <c r="G685" s="26">
        <v>0.97403149153433632</v>
      </c>
      <c r="H685" s="26">
        <v>0.87548937134088889</v>
      </c>
      <c r="I685" s="26">
        <f t="shared" si="214"/>
        <v>2.075053765677624</v>
      </c>
      <c r="J685" s="26">
        <v>10.503377715003529</v>
      </c>
      <c r="K685" s="26">
        <v>10.634651820479329</v>
      </c>
      <c r="L685" s="26">
        <f t="shared" si="215"/>
        <v>21.138029535482858</v>
      </c>
      <c r="M685" s="26">
        <v>7.5174030746018072</v>
      </c>
      <c r="N685" s="26">
        <v>17.436536520997834</v>
      </c>
      <c r="O685" s="26">
        <v>0.4682057214683365</v>
      </c>
      <c r="P685" s="26">
        <v>25.348406607937488</v>
      </c>
      <c r="Q685" s="26">
        <f t="shared" si="211"/>
        <v>50.770551925005464</v>
      </c>
      <c r="R685" s="27">
        <v>1.13884105881</v>
      </c>
      <c r="S685" s="143">
        <f t="shared" si="216"/>
        <v>75.122476284975946</v>
      </c>
      <c r="T685" s="140" t="str">
        <f t="shared" si="217"/>
        <v>13361</v>
      </c>
      <c r="U685" s="5" t="str">
        <f t="shared" si="212"/>
        <v>東京都大島町</v>
      </c>
      <c r="V685" s="21">
        <f t="shared" si="218"/>
        <v>3.0022027222164896E-3</v>
      </c>
      <c r="W685" s="21">
        <f t="shared" si="218"/>
        <v>1.2965912995723982E-2</v>
      </c>
      <c r="X685" s="21">
        <f t="shared" si="218"/>
        <v>1.1654160174642453E-2</v>
      </c>
      <c r="Y685" s="21">
        <f t="shared" si="219"/>
        <v>0.13981671311205357</v>
      </c>
      <c r="Z685" s="21">
        <f t="shared" si="219"/>
        <v>0.14156418087360356</v>
      </c>
      <c r="AA685" s="21">
        <f t="shared" si="220"/>
        <v>0.10006862721197655</v>
      </c>
      <c r="AB685" s="21">
        <f t="shared" si="220"/>
        <v>0.23210811708139922</v>
      </c>
      <c r="AC685" s="21">
        <f t="shared" si="220"/>
        <v>6.2325650673735163E-3</v>
      </c>
      <c r="AD685" s="21">
        <f t="shared" si="220"/>
        <v>0.33742772950905797</v>
      </c>
      <c r="AE685" s="21">
        <f t="shared" si="221"/>
        <v>1.5159791251952666E-2</v>
      </c>
      <c r="AF685" s="137">
        <f>VLOOKUP(T685,人口!$A$2:$E$1748,5,0)</f>
        <v>7544</v>
      </c>
      <c r="AG685" s="14">
        <f t="shared" si="222"/>
        <v>0</v>
      </c>
      <c r="AH685" s="14">
        <f t="shared" si="223"/>
        <v>1</v>
      </c>
      <c r="AI685" s="14">
        <f t="shared" si="224"/>
        <v>0</v>
      </c>
      <c r="AJ685" s="14">
        <f t="shared" si="225"/>
        <v>0</v>
      </c>
      <c r="AK685" s="14">
        <f t="shared" si="226"/>
        <v>0</v>
      </c>
      <c r="AL685" s="14">
        <f t="shared" si="227"/>
        <v>0</v>
      </c>
      <c r="AM685" s="14">
        <f t="shared" si="228"/>
        <v>0</v>
      </c>
      <c r="AN685" s="14">
        <f t="shared" si="229"/>
        <v>0</v>
      </c>
      <c r="AO685" s="5" t="str">
        <f t="shared" si="230"/>
        <v>5千～1万人未満の市町村平均</v>
      </c>
    </row>
    <row r="686" spans="1:41" s="5" customFormat="1" ht="18" customHeight="1" x14ac:dyDescent="0.3">
      <c r="A686" s="5" t="str">
        <f t="shared" si="213"/>
        <v>013362</v>
      </c>
      <c r="B686" s="22">
        <v>13</v>
      </c>
      <c r="C686" s="23" t="s">
        <v>40</v>
      </c>
      <c r="D686" s="23">
        <v>13362</v>
      </c>
      <c r="E686" s="24" t="s">
        <v>1811</v>
      </c>
      <c r="F686" s="25">
        <v>0</v>
      </c>
      <c r="G686" s="26">
        <v>5.4320987027876445E-2</v>
      </c>
      <c r="H686" s="26">
        <v>0.48638298407827163</v>
      </c>
      <c r="I686" s="26">
        <f t="shared" si="214"/>
        <v>0.5407039711061481</v>
      </c>
      <c r="J686" s="26">
        <v>0.51141362279231417</v>
      </c>
      <c r="K686" s="26">
        <v>0.40965172256606736</v>
      </c>
      <c r="L686" s="26">
        <f t="shared" si="215"/>
        <v>0.92106534535838147</v>
      </c>
      <c r="M686" s="26">
        <v>0.19577399495575321</v>
      </c>
      <c r="N686" s="26">
        <v>1.0007725155539593</v>
      </c>
      <c r="O686" s="26">
        <v>1.9984390550477779E-2</v>
      </c>
      <c r="P686" s="26">
        <v>14.509397026271499</v>
      </c>
      <c r="Q686" s="26">
        <f t="shared" si="211"/>
        <v>15.725927927331689</v>
      </c>
      <c r="R686" s="27">
        <v>4.36299833224E-2</v>
      </c>
      <c r="S686" s="143">
        <f t="shared" si="216"/>
        <v>17.231327227118619</v>
      </c>
      <c r="T686" s="140" t="str">
        <f t="shared" si="217"/>
        <v>13362</v>
      </c>
      <c r="U686" s="5" t="str">
        <f t="shared" si="212"/>
        <v>東京都利島村</v>
      </c>
      <c r="V686" s="21">
        <f t="shared" si="218"/>
        <v>0</v>
      </c>
      <c r="W686" s="21">
        <f t="shared" si="218"/>
        <v>3.1524551946518786E-3</v>
      </c>
      <c r="X686" s="21">
        <f t="shared" si="218"/>
        <v>2.8226669812920928E-2</v>
      </c>
      <c r="Y686" s="21">
        <f t="shared" si="219"/>
        <v>2.9679293768355389E-2</v>
      </c>
      <c r="Z686" s="21">
        <f t="shared" si="219"/>
        <v>2.3773660448009978E-2</v>
      </c>
      <c r="AA686" s="21">
        <f t="shared" si="220"/>
        <v>1.1361515707718938E-2</v>
      </c>
      <c r="AB686" s="21">
        <f t="shared" si="220"/>
        <v>5.8078666974587197E-2</v>
      </c>
      <c r="AC686" s="21">
        <f t="shared" si="220"/>
        <v>1.1597708224718984E-3</v>
      </c>
      <c r="AD686" s="21">
        <f t="shared" si="220"/>
        <v>0.84203595202095904</v>
      </c>
      <c r="AE686" s="21">
        <f t="shared" si="221"/>
        <v>2.5320152503247248E-3</v>
      </c>
      <c r="AF686" s="137">
        <f>VLOOKUP(T686,人口!$A$2:$E$1748,5,0)</f>
        <v>322</v>
      </c>
      <c r="AG686" s="14">
        <f t="shared" si="222"/>
        <v>1</v>
      </c>
      <c r="AH686" s="14">
        <f t="shared" si="223"/>
        <v>0</v>
      </c>
      <c r="AI686" s="14">
        <f t="shared" si="224"/>
        <v>0</v>
      </c>
      <c r="AJ686" s="14">
        <f t="shared" si="225"/>
        <v>0</v>
      </c>
      <c r="AK686" s="14">
        <f t="shared" si="226"/>
        <v>0</v>
      </c>
      <c r="AL686" s="14">
        <f t="shared" si="227"/>
        <v>0</v>
      </c>
      <c r="AM686" s="14">
        <f t="shared" si="228"/>
        <v>0</v>
      </c>
      <c r="AN686" s="14">
        <f t="shared" si="229"/>
        <v>0</v>
      </c>
      <c r="AO686" s="5" t="str">
        <f t="shared" si="230"/>
        <v>5千人未満の市町村平均</v>
      </c>
    </row>
    <row r="687" spans="1:41" s="5" customFormat="1" ht="18" customHeight="1" x14ac:dyDescent="0.3">
      <c r="A687" s="5" t="str">
        <f t="shared" si="213"/>
        <v>013363</v>
      </c>
      <c r="B687" s="22">
        <v>13</v>
      </c>
      <c r="C687" s="23" t="s">
        <v>40</v>
      </c>
      <c r="D687" s="23">
        <v>13363</v>
      </c>
      <c r="E687" s="24" t="s">
        <v>1818</v>
      </c>
      <c r="F687" s="25">
        <v>0.21425514490866296</v>
      </c>
      <c r="G687" s="26">
        <v>0.42332907132069231</v>
      </c>
      <c r="H687" s="26">
        <v>9.7276596815654315E-2</v>
      </c>
      <c r="I687" s="26">
        <f t="shared" si="214"/>
        <v>0.73486081304500961</v>
      </c>
      <c r="J687" s="26">
        <v>4.0101882007921468</v>
      </c>
      <c r="K687" s="26">
        <v>3.2097143489693574</v>
      </c>
      <c r="L687" s="26">
        <f t="shared" si="215"/>
        <v>7.2199025497615041</v>
      </c>
      <c r="M687" s="26">
        <v>2.4304625227433747</v>
      </c>
      <c r="N687" s="26">
        <v>6.5723810396476381</v>
      </c>
      <c r="O687" s="26">
        <v>0.16682621676920581</v>
      </c>
      <c r="P687" s="26">
        <v>16.934872739371965</v>
      </c>
      <c r="Q687" s="26">
        <f t="shared" si="211"/>
        <v>26.104542518532185</v>
      </c>
      <c r="R687" s="27">
        <v>0.35983696586000008</v>
      </c>
      <c r="S687" s="143">
        <f t="shared" si="216"/>
        <v>34.4191428471987</v>
      </c>
      <c r="T687" s="140" t="str">
        <f t="shared" si="217"/>
        <v>13363</v>
      </c>
      <c r="U687" s="5" t="str">
        <f t="shared" si="212"/>
        <v>東京都新島村</v>
      </c>
      <c r="V687" s="21">
        <f t="shared" si="218"/>
        <v>6.2248832244263955E-3</v>
      </c>
      <c r="W687" s="21">
        <f t="shared" si="218"/>
        <v>1.2299233400437402E-2</v>
      </c>
      <c r="X687" s="21">
        <f t="shared" si="218"/>
        <v>2.826235308865963E-3</v>
      </c>
      <c r="Y687" s="21">
        <f t="shared" si="219"/>
        <v>0.11651040290558913</v>
      </c>
      <c r="Z687" s="21">
        <f t="shared" si="219"/>
        <v>9.3253756004867766E-2</v>
      </c>
      <c r="AA687" s="21">
        <f t="shared" si="220"/>
        <v>7.0613685341707602E-2</v>
      </c>
      <c r="AB687" s="21">
        <f t="shared" si="220"/>
        <v>0.19095132812648036</v>
      </c>
      <c r="AC687" s="21">
        <f t="shared" si="220"/>
        <v>4.8469021297194636E-3</v>
      </c>
      <c r="AD687" s="21">
        <f t="shared" si="220"/>
        <v>0.4920190143767702</v>
      </c>
      <c r="AE687" s="21">
        <f t="shared" si="221"/>
        <v>1.0454559181135635E-2</v>
      </c>
      <c r="AF687" s="137">
        <f>VLOOKUP(T687,人口!$A$2:$E$1748,5,0)</f>
        <v>2688</v>
      </c>
      <c r="AG687" s="14">
        <f t="shared" si="222"/>
        <v>1</v>
      </c>
      <c r="AH687" s="14">
        <f t="shared" si="223"/>
        <v>0</v>
      </c>
      <c r="AI687" s="14">
        <f t="shared" si="224"/>
        <v>0</v>
      </c>
      <c r="AJ687" s="14">
        <f t="shared" si="225"/>
        <v>0</v>
      </c>
      <c r="AK687" s="14">
        <f t="shared" si="226"/>
        <v>0</v>
      </c>
      <c r="AL687" s="14">
        <f t="shared" si="227"/>
        <v>0</v>
      </c>
      <c r="AM687" s="14">
        <f t="shared" si="228"/>
        <v>0</v>
      </c>
      <c r="AN687" s="14">
        <f t="shared" si="229"/>
        <v>0</v>
      </c>
      <c r="AO687" s="5" t="str">
        <f t="shared" si="230"/>
        <v>5千人未満の市町村平均</v>
      </c>
    </row>
    <row r="688" spans="1:41" s="5" customFormat="1" ht="18" customHeight="1" x14ac:dyDescent="0.3">
      <c r="A688" s="5" t="str">
        <f t="shared" si="213"/>
        <v>013364</v>
      </c>
      <c r="B688" s="22">
        <v>13</v>
      </c>
      <c r="C688" s="23" t="s">
        <v>40</v>
      </c>
      <c r="D688" s="23">
        <v>13364</v>
      </c>
      <c r="E688" s="24" t="s">
        <v>1824</v>
      </c>
      <c r="F688" s="25">
        <v>0</v>
      </c>
      <c r="G688" s="26">
        <v>0.31468709726493943</v>
      </c>
      <c r="H688" s="26">
        <v>0</v>
      </c>
      <c r="I688" s="26">
        <f t="shared" si="214"/>
        <v>0.31468709726493943</v>
      </c>
      <c r="J688" s="26">
        <v>2.747525601070433</v>
      </c>
      <c r="K688" s="26">
        <v>2.1599818098938095</v>
      </c>
      <c r="L688" s="26">
        <f t="shared" si="215"/>
        <v>4.9075074109642429</v>
      </c>
      <c r="M688" s="26">
        <v>1.222393724601776</v>
      </c>
      <c r="N688" s="26">
        <v>3.9357303736689371</v>
      </c>
      <c r="O688" s="26">
        <v>0.11909952008188465</v>
      </c>
      <c r="P688" s="26">
        <v>5.2389707528090508</v>
      </c>
      <c r="Q688" s="26">
        <f t="shared" si="211"/>
        <v>10.516194371161649</v>
      </c>
      <c r="R688" s="27">
        <v>0.19277375400000002</v>
      </c>
      <c r="S688" s="143">
        <f t="shared" si="216"/>
        <v>15.931162633390832</v>
      </c>
      <c r="T688" s="140" t="str">
        <f t="shared" si="217"/>
        <v>13364</v>
      </c>
      <c r="U688" s="5" t="str">
        <f t="shared" si="212"/>
        <v>東京都神津島村</v>
      </c>
      <c r="V688" s="21">
        <f t="shared" si="218"/>
        <v>0</v>
      </c>
      <c r="W688" s="21">
        <f t="shared" si="218"/>
        <v>1.9752927297683395E-2</v>
      </c>
      <c r="X688" s="21">
        <f t="shared" si="218"/>
        <v>0</v>
      </c>
      <c r="Y688" s="21">
        <f t="shared" si="219"/>
        <v>0.17246234090359305</v>
      </c>
      <c r="Z688" s="21">
        <f t="shared" si="219"/>
        <v>0.13558218314629514</v>
      </c>
      <c r="AA688" s="21">
        <f t="shared" si="220"/>
        <v>7.6729724799852753E-2</v>
      </c>
      <c r="AB688" s="21">
        <f t="shared" si="220"/>
        <v>0.24704602320861785</v>
      </c>
      <c r="AC688" s="21">
        <f t="shared" si="220"/>
        <v>7.4758837645821702E-3</v>
      </c>
      <c r="AD688" s="21">
        <f t="shared" si="220"/>
        <v>0.3288504971902339</v>
      </c>
      <c r="AE688" s="21">
        <f t="shared" si="221"/>
        <v>1.2100419689141641E-2</v>
      </c>
      <c r="AF688" s="137">
        <f>VLOOKUP(T688,人口!$A$2:$E$1748,5,0)</f>
        <v>1919</v>
      </c>
      <c r="AG688" s="14">
        <f t="shared" si="222"/>
        <v>1</v>
      </c>
      <c r="AH688" s="14">
        <f t="shared" si="223"/>
        <v>0</v>
      </c>
      <c r="AI688" s="14">
        <f t="shared" si="224"/>
        <v>0</v>
      </c>
      <c r="AJ688" s="14">
        <f t="shared" si="225"/>
        <v>0</v>
      </c>
      <c r="AK688" s="14">
        <f t="shared" si="226"/>
        <v>0</v>
      </c>
      <c r="AL688" s="14">
        <f t="shared" si="227"/>
        <v>0</v>
      </c>
      <c r="AM688" s="14">
        <f t="shared" si="228"/>
        <v>0</v>
      </c>
      <c r="AN688" s="14">
        <f t="shared" si="229"/>
        <v>0</v>
      </c>
      <c r="AO688" s="5" t="str">
        <f t="shared" si="230"/>
        <v>5千人未満の市町村平均</v>
      </c>
    </row>
    <row r="689" spans="1:41" s="5" customFormat="1" ht="18" customHeight="1" x14ac:dyDescent="0.3">
      <c r="A689" s="5" t="str">
        <f t="shared" si="213"/>
        <v>013381</v>
      </c>
      <c r="B689" s="22">
        <v>13</v>
      </c>
      <c r="C689" s="23" t="s">
        <v>40</v>
      </c>
      <c r="D689" s="23">
        <v>13381</v>
      </c>
      <c r="E689" s="24" t="s">
        <v>1830</v>
      </c>
      <c r="F689" s="25">
        <v>0</v>
      </c>
      <c r="G689" s="26">
        <v>0.57692634498572226</v>
      </c>
      <c r="H689" s="26">
        <v>9.7276596815654315E-2</v>
      </c>
      <c r="I689" s="26">
        <f t="shared" si="214"/>
        <v>0.67420294180137663</v>
      </c>
      <c r="J689" s="26">
        <v>3.7491909036429654</v>
      </c>
      <c r="K689" s="26">
        <v>3.670572536856183</v>
      </c>
      <c r="L689" s="26">
        <f t="shared" si="215"/>
        <v>7.4197634404991479</v>
      </c>
      <c r="M689" s="26">
        <v>2.6962694915044385</v>
      </c>
      <c r="N689" s="26">
        <v>6.8754996381086926</v>
      </c>
      <c r="O689" s="26">
        <v>0.15050356237549259</v>
      </c>
      <c r="P689" s="26">
        <v>8.7931205953050977</v>
      </c>
      <c r="Q689" s="26">
        <f t="shared" si="211"/>
        <v>18.515393287293719</v>
      </c>
      <c r="R689" s="27">
        <v>0.46465629560000005</v>
      </c>
      <c r="S689" s="143">
        <f t="shared" si="216"/>
        <v>27.074015965194246</v>
      </c>
      <c r="T689" s="140" t="str">
        <f t="shared" si="217"/>
        <v>13381</v>
      </c>
      <c r="U689" s="5" t="str">
        <f t="shared" si="212"/>
        <v>東京都三宅村</v>
      </c>
      <c r="V689" s="21">
        <f t="shared" si="218"/>
        <v>0</v>
      </c>
      <c r="W689" s="21">
        <f t="shared" si="218"/>
        <v>2.1309226740776323E-2</v>
      </c>
      <c r="X689" s="21">
        <f t="shared" si="218"/>
        <v>3.5929873477474105E-3</v>
      </c>
      <c r="Y689" s="21">
        <f t="shared" si="219"/>
        <v>0.1384793046019786</v>
      </c>
      <c r="Z689" s="21">
        <f t="shared" si="219"/>
        <v>0.13557547360446967</v>
      </c>
      <c r="AA689" s="21">
        <f t="shared" si="220"/>
        <v>9.9588826976046069E-2</v>
      </c>
      <c r="AB689" s="21">
        <f t="shared" si="220"/>
        <v>0.25395196807698134</v>
      </c>
      <c r="AC689" s="21">
        <f t="shared" si="220"/>
        <v>5.5589670394291203E-3</v>
      </c>
      <c r="AD689" s="21">
        <f t="shared" si="220"/>
        <v>0.32478080114192659</v>
      </c>
      <c r="AE689" s="21">
        <f t="shared" si="221"/>
        <v>1.7162444470644911E-2</v>
      </c>
      <c r="AF689" s="137">
        <f>VLOOKUP(T689,人口!$A$2:$E$1748,5,0)</f>
        <v>2425</v>
      </c>
      <c r="AG689" s="14">
        <f t="shared" si="222"/>
        <v>1</v>
      </c>
      <c r="AH689" s="14">
        <f t="shared" si="223"/>
        <v>0</v>
      </c>
      <c r="AI689" s="14">
        <f t="shared" si="224"/>
        <v>0</v>
      </c>
      <c r="AJ689" s="14">
        <f t="shared" si="225"/>
        <v>0</v>
      </c>
      <c r="AK689" s="14">
        <f t="shared" si="226"/>
        <v>0</v>
      </c>
      <c r="AL689" s="14">
        <f t="shared" si="227"/>
        <v>0</v>
      </c>
      <c r="AM689" s="14">
        <f t="shared" si="228"/>
        <v>0</v>
      </c>
      <c r="AN689" s="14">
        <f t="shared" si="229"/>
        <v>0</v>
      </c>
      <c r="AO689" s="5" t="str">
        <f t="shared" si="230"/>
        <v>5千人未満の市町村平均</v>
      </c>
    </row>
    <row r="690" spans="1:41" s="5" customFormat="1" ht="18" customHeight="1" x14ac:dyDescent="0.3">
      <c r="A690" s="5" t="str">
        <f t="shared" si="213"/>
        <v>013382</v>
      </c>
      <c r="B690" s="22">
        <v>13</v>
      </c>
      <c r="C690" s="23" t="s">
        <v>40</v>
      </c>
      <c r="D690" s="23">
        <v>13382</v>
      </c>
      <c r="E690" s="24" t="s">
        <v>1837</v>
      </c>
      <c r="F690" s="25">
        <v>0</v>
      </c>
      <c r="G690" s="26">
        <v>7.8671774316234858E-2</v>
      </c>
      <c r="H690" s="26">
        <v>0</v>
      </c>
      <c r="I690" s="26">
        <f t="shared" si="214"/>
        <v>7.8671774316234858E-2</v>
      </c>
      <c r="J690" s="26">
        <v>0.60311537584472918</v>
      </c>
      <c r="K690" s="26">
        <v>0.40499658935508936</v>
      </c>
      <c r="L690" s="26">
        <f t="shared" si="215"/>
        <v>1.0081119651998185</v>
      </c>
      <c r="M690" s="26">
        <v>0.14802424008849632</v>
      </c>
      <c r="N690" s="26">
        <v>0.70246532341768309</v>
      </c>
      <c r="O690" s="26">
        <v>1.9736137251714081E-2</v>
      </c>
      <c r="P690" s="26">
        <v>12.339847013170422</v>
      </c>
      <c r="Q690" s="26">
        <f t="shared" si="211"/>
        <v>13.210072713928316</v>
      </c>
      <c r="R690" s="27">
        <v>7.9179106599999979E-2</v>
      </c>
      <c r="S690" s="143">
        <f t="shared" si="216"/>
        <v>14.37603556004437</v>
      </c>
      <c r="T690" s="140" t="str">
        <f t="shared" si="217"/>
        <v>13382</v>
      </c>
      <c r="U690" s="5" t="str">
        <f t="shared" si="212"/>
        <v>東京都御蔵島村</v>
      </c>
      <c r="V690" s="21">
        <f t="shared" si="218"/>
        <v>0</v>
      </c>
      <c r="W690" s="21">
        <f t="shared" si="218"/>
        <v>5.4724248550754176E-3</v>
      </c>
      <c r="X690" s="21">
        <f t="shared" si="218"/>
        <v>0</v>
      </c>
      <c r="Y690" s="21">
        <f t="shared" si="219"/>
        <v>4.1952829994451386E-2</v>
      </c>
      <c r="Z690" s="21">
        <f t="shared" si="219"/>
        <v>2.8171646325131892E-2</v>
      </c>
      <c r="AA690" s="21">
        <f t="shared" si="220"/>
        <v>1.0296596684826194E-2</v>
      </c>
      <c r="AB690" s="21">
        <f t="shared" si="220"/>
        <v>4.8863632848130979E-2</v>
      </c>
      <c r="AC690" s="21">
        <f t="shared" si="220"/>
        <v>1.3728497797102811E-3</v>
      </c>
      <c r="AD690" s="21">
        <f t="shared" si="220"/>
        <v>0.85836230451925344</v>
      </c>
      <c r="AE690" s="21">
        <f t="shared" si="221"/>
        <v>5.5077149934203143E-3</v>
      </c>
      <c r="AF690" s="137">
        <f>VLOOKUP(T690,人口!$A$2:$E$1748,5,0)</f>
        <v>318</v>
      </c>
      <c r="AG690" s="14">
        <f t="shared" si="222"/>
        <v>1</v>
      </c>
      <c r="AH690" s="14">
        <f t="shared" si="223"/>
        <v>0</v>
      </c>
      <c r="AI690" s="14">
        <f t="shared" si="224"/>
        <v>0</v>
      </c>
      <c r="AJ690" s="14">
        <f t="shared" si="225"/>
        <v>0</v>
      </c>
      <c r="AK690" s="14">
        <f t="shared" si="226"/>
        <v>0</v>
      </c>
      <c r="AL690" s="14">
        <f t="shared" si="227"/>
        <v>0</v>
      </c>
      <c r="AM690" s="14">
        <f t="shared" si="228"/>
        <v>0</v>
      </c>
      <c r="AN690" s="14">
        <f t="shared" si="229"/>
        <v>0</v>
      </c>
      <c r="AO690" s="5" t="str">
        <f t="shared" si="230"/>
        <v>5千人未満の市町村平均</v>
      </c>
    </row>
    <row r="691" spans="1:41" s="5" customFormat="1" ht="18" customHeight="1" x14ac:dyDescent="0.3">
      <c r="A691" s="5" t="str">
        <f t="shared" si="213"/>
        <v>013401</v>
      </c>
      <c r="B691" s="22">
        <v>13</v>
      </c>
      <c r="C691" s="23" t="s">
        <v>40</v>
      </c>
      <c r="D691" s="23">
        <v>13401</v>
      </c>
      <c r="E691" s="24" t="s">
        <v>1843</v>
      </c>
      <c r="F691" s="25">
        <v>0.50342642698513462</v>
      </c>
      <c r="G691" s="26">
        <v>0.96466580411573688</v>
      </c>
      <c r="H691" s="26">
        <v>0.19455319363130863</v>
      </c>
      <c r="I691" s="26">
        <f t="shared" si="214"/>
        <v>1.66264542473218</v>
      </c>
      <c r="J691" s="26">
        <v>9.9073163201628311</v>
      </c>
      <c r="K691" s="26">
        <v>9.9759504711259375</v>
      </c>
      <c r="L691" s="26">
        <f t="shared" si="215"/>
        <v>19.883266791288769</v>
      </c>
      <c r="M691" s="26">
        <v>7.1258550846903015</v>
      </c>
      <c r="N691" s="26">
        <v>15.155929923052753</v>
      </c>
      <c r="O691" s="26">
        <v>0.45467591668571494</v>
      </c>
      <c r="P691" s="26">
        <v>11.798569887734503</v>
      </c>
      <c r="Q691" s="26">
        <f t="shared" si="211"/>
        <v>34.535030812163271</v>
      </c>
      <c r="R691" s="27">
        <v>1.349338813326</v>
      </c>
      <c r="S691" s="143">
        <f t="shared" si="216"/>
        <v>57.430281841510222</v>
      </c>
      <c r="T691" s="140" t="str">
        <f t="shared" si="217"/>
        <v>13401</v>
      </c>
      <c r="U691" s="5" t="str">
        <f t="shared" si="212"/>
        <v>東京都八丈町</v>
      </c>
      <c r="V691" s="21">
        <f t="shared" si="218"/>
        <v>8.7658707365294766E-3</v>
      </c>
      <c r="W691" s="21">
        <f t="shared" si="218"/>
        <v>1.6797162980636514E-2</v>
      </c>
      <c r="X691" s="21">
        <f t="shared" si="218"/>
        <v>3.387641282489526E-3</v>
      </c>
      <c r="Y691" s="21">
        <f t="shared" si="219"/>
        <v>0.17251032038296371</v>
      </c>
      <c r="Z691" s="21">
        <f t="shared" si="219"/>
        <v>0.17370540682102986</v>
      </c>
      <c r="AA691" s="21">
        <f t="shared" si="220"/>
        <v>0.12407835824931963</v>
      </c>
      <c r="AB691" s="21">
        <f t="shared" si="220"/>
        <v>0.26390136765963335</v>
      </c>
      <c r="AC691" s="21">
        <f t="shared" si="220"/>
        <v>7.9170065356892992E-3</v>
      </c>
      <c r="AD691" s="21">
        <f t="shared" si="220"/>
        <v>0.20544161563223562</v>
      </c>
      <c r="AE691" s="21">
        <f t="shared" si="221"/>
        <v>2.3495249719473029E-2</v>
      </c>
      <c r="AF691" s="137">
        <f>VLOOKUP(T691,人口!$A$2:$E$1748,5,0)</f>
        <v>7326</v>
      </c>
      <c r="AG691" s="14">
        <f t="shared" si="222"/>
        <v>0</v>
      </c>
      <c r="AH691" s="14">
        <f t="shared" si="223"/>
        <v>1</v>
      </c>
      <c r="AI691" s="14">
        <f t="shared" si="224"/>
        <v>0</v>
      </c>
      <c r="AJ691" s="14">
        <f t="shared" si="225"/>
        <v>0</v>
      </c>
      <c r="AK691" s="14">
        <f t="shared" si="226"/>
        <v>0</v>
      </c>
      <c r="AL691" s="14">
        <f t="shared" si="227"/>
        <v>0</v>
      </c>
      <c r="AM691" s="14">
        <f t="shared" si="228"/>
        <v>0</v>
      </c>
      <c r="AN691" s="14">
        <f t="shared" si="229"/>
        <v>0</v>
      </c>
      <c r="AO691" s="5" t="str">
        <f t="shared" si="230"/>
        <v>5千～1万人未満の市町村平均</v>
      </c>
    </row>
    <row r="692" spans="1:41" s="5" customFormat="1" ht="18" customHeight="1" x14ac:dyDescent="0.3">
      <c r="A692" s="5" t="str">
        <f t="shared" si="213"/>
        <v>013402</v>
      </c>
      <c r="B692" s="22">
        <v>13</v>
      </c>
      <c r="C692" s="23" t="s">
        <v>40</v>
      </c>
      <c r="D692" s="23">
        <v>13402</v>
      </c>
      <c r="E692" s="24" t="s">
        <v>1849</v>
      </c>
      <c r="F692" s="25">
        <v>0</v>
      </c>
      <c r="G692" s="26">
        <v>9.3656874185993874E-2</v>
      </c>
      <c r="H692" s="26">
        <v>0</v>
      </c>
      <c r="I692" s="26">
        <f t="shared" si="214"/>
        <v>9.3656874185993874E-2</v>
      </c>
      <c r="J692" s="26">
        <v>0.27510525915724487</v>
      </c>
      <c r="K692" s="26">
        <v>0.25370475999830311</v>
      </c>
      <c r="L692" s="26">
        <f t="shared" si="215"/>
        <v>0.52881001915554804</v>
      </c>
      <c r="M692" s="26">
        <v>0.12733267964601833</v>
      </c>
      <c r="N692" s="26">
        <v>0.91897860803272235</v>
      </c>
      <c r="O692" s="26">
        <v>1.0426638548075363E-2</v>
      </c>
      <c r="P692" s="26">
        <v>0.61506665045189568</v>
      </c>
      <c r="Q692" s="26">
        <f t="shared" si="211"/>
        <v>1.6718045766787117</v>
      </c>
      <c r="R692" s="27">
        <v>2.3754269999999997E-2</v>
      </c>
      <c r="S692" s="143">
        <f t="shared" si="216"/>
        <v>2.3180257400202535</v>
      </c>
      <c r="T692" s="140" t="str">
        <f t="shared" si="217"/>
        <v>13402</v>
      </c>
      <c r="U692" s="5" t="str">
        <f t="shared" si="212"/>
        <v>東京都青ヶ島村</v>
      </c>
      <c r="V692" s="21">
        <f t="shared" si="218"/>
        <v>0</v>
      </c>
      <c r="W692" s="21">
        <f t="shared" si="218"/>
        <v>4.0403724846116484E-2</v>
      </c>
      <c r="X692" s="21">
        <f t="shared" si="218"/>
        <v>0</v>
      </c>
      <c r="Y692" s="21">
        <f t="shared" si="219"/>
        <v>0.11868084741580184</v>
      </c>
      <c r="Z692" s="21">
        <f t="shared" si="219"/>
        <v>0.10944863795864769</v>
      </c>
      <c r="AA692" s="21">
        <f t="shared" si="220"/>
        <v>5.4931521012750173E-2</v>
      </c>
      <c r="AB692" s="21">
        <f t="shared" si="220"/>
        <v>0.39644883668319097</v>
      </c>
      <c r="AC692" s="21">
        <f t="shared" si="220"/>
        <v>4.4980684934000179E-3</v>
      </c>
      <c r="AD692" s="21">
        <f t="shared" si="220"/>
        <v>0.26534073363936056</v>
      </c>
      <c r="AE692" s="21">
        <f t="shared" si="221"/>
        <v>1.0247629950732319E-2</v>
      </c>
      <c r="AF692" s="137">
        <f>VLOOKUP(T692,人口!$A$2:$E$1748,5,0)</f>
        <v>168</v>
      </c>
      <c r="AG692" s="14">
        <f t="shared" si="222"/>
        <v>1</v>
      </c>
      <c r="AH692" s="14">
        <f t="shared" si="223"/>
        <v>0</v>
      </c>
      <c r="AI692" s="14">
        <f t="shared" si="224"/>
        <v>0</v>
      </c>
      <c r="AJ692" s="14">
        <f t="shared" si="225"/>
        <v>0</v>
      </c>
      <c r="AK692" s="14">
        <f t="shared" si="226"/>
        <v>0</v>
      </c>
      <c r="AL692" s="14">
        <f t="shared" si="227"/>
        <v>0</v>
      </c>
      <c r="AM692" s="14">
        <f t="shared" si="228"/>
        <v>0</v>
      </c>
      <c r="AN692" s="14">
        <f t="shared" si="229"/>
        <v>0</v>
      </c>
      <c r="AO692" s="5" t="str">
        <f t="shared" si="230"/>
        <v>5千人未満の市町村平均</v>
      </c>
    </row>
    <row r="693" spans="1:41" s="5" customFormat="1" ht="18" customHeight="1" x14ac:dyDescent="0.3">
      <c r="A693" s="5" t="str">
        <f t="shared" si="213"/>
        <v>013421</v>
      </c>
      <c r="B693" s="22">
        <v>13</v>
      </c>
      <c r="C693" s="23" t="s">
        <v>40</v>
      </c>
      <c r="D693" s="23">
        <v>13421</v>
      </c>
      <c r="E693" s="24" t="s">
        <v>1853</v>
      </c>
      <c r="F693" s="25">
        <v>0</v>
      </c>
      <c r="G693" s="26">
        <v>0.28284376004170148</v>
      </c>
      <c r="H693" s="26">
        <v>6.2257021962018761</v>
      </c>
      <c r="I693" s="26">
        <f t="shared" si="214"/>
        <v>6.5085459562435775</v>
      </c>
      <c r="J693" s="26">
        <v>5.7172516037678713</v>
      </c>
      <c r="K693" s="26">
        <v>3.4843672084170616</v>
      </c>
      <c r="L693" s="26">
        <f t="shared" si="215"/>
        <v>9.2016188121849325</v>
      </c>
      <c r="M693" s="26">
        <v>1.6823830298230174</v>
      </c>
      <c r="N693" s="26">
        <v>5.3839636774273112</v>
      </c>
      <c r="O693" s="26">
        <v>0.16316448061244124</v>
      </c>
      <c r="P693" s="26">
        <v>8.889094870888</v>
      </c>
      <c r="Q693" s="26">
        <f t="shared" si="211"/>
        <v>16.118606058750771</v>
      </c>
      <c r="R693" s="27">
        <v>0.37727907696000001</v>
      </c>
      <c r="S693" s="143">
        <f t="shared" si="216"/>
        <v>32.206049904139277</v>
      </c>
      <c r="T693" s="140" t="str">
        <f t="shared" si="217"/>
        <v>13421</v>
      </c>
      <c r="U693" s="5" t="str">
        <f t="shared" si="212"/>
        <v>東京都小笠原村</v>
      </c>
      <c r="V693" s="21">
        <f t="shared" si="218"/>
        <v>0</v>
      </c>
      <c r="W693" s="21">
        <f t="shared" si="218"/>
        <v>8.7823176354623056E-3</v>
      </c>
      <c r="X693" s="21">
        <f t="shared" si="218"/>
        <v>0.19330846889738312</v>
      </c>
      <c r="Y693" s="21">
        <f t="shared" si="219"/>
        <v>0.17752104405182154</v>
      </c>
      <c r="Z693" s="21">
        <f t="shared" si="219"/>
        <v>0.10818983448104369</v>
      </c>
      <c r="AA693" s="21">
        <f t="shared" si="220"/>
        <v>5.2238105412821499E-2</v>
      </c>
      <c r="AB693" s="21">
        <f t="shared" si="220"/>
        <v>0.16717243168449969</v>
      </c>
      <c r="AC693" s="21">
        <f t="shared" si="220"/>
        <v>5.066268017906491E-3</v>
      </c>
      <c r="AD693" s="21">
        <f t="shared" si="220"/>
        <v>0.27600698928760992</v>
      </c>
      <c r="AE693" s="21">
        <f t="shared" si="221"/>
        <v>1.1714540531451835E-2</v>
      </c>
      <c r="AF693" s="137">
        <f>VLOOKUP(T693,人口!$A$2:$E$1748,5,0)</f>
        <v>2629</v>
      </c>
      <c r="AG693" s="14">
        <f t="shared" si="222"/>
        <v>1</v>
      </c>
      <c r="AH693" s="14">
        <f t="shared" si="223"/>
        <v>0</v>
      </c>
      <c r="AI693" s="14">
        <f t="shared" si="224"/>
        <v>0</v>
      </c>
      <c r="AJ693" s="14">
        <f t="shared" si="225"/>
        <v>0</v>
      </c>
      <c r="AK693" s="14">
        <f t="shared" si="226"/>
        <v>0</v>
      </c>
      <c r="AL693" s="14">
        <f t="shared" si="227"/>
        <v>0</v>
      </c>
      <c r="AM693" s="14">
        <f t="shared" si="228"/>
        <v>0</v>
      </c>
      <c r="AN693" s="14">
        <f t="shared" si="229"/>
        <v>0</v>
      </c>
      <c r="AO693" s="5" t="str">
        <f t="shared" si="230"/>
        <v>5千人未満の市町村平均</v>
      </c>
    </row>
    <row r="694" spans="1:41" s="5" customFormat="1" ht="18" customHeight="1" x14ac:dyDescent="0.3">
      <c r="A694" s="5" t="str">
        <f t="shared" si="213"/>
        <v>014100</v>
      </c>
      <c r="B694" s="22">
        <v>14</v>
      </c>
      <c r="C694" s="23" t="s">
        <v>41</v>
      </c>
      <c r="D694" s="23">
        <v>14100</v>
      </c>
      <c r="E694" s="24" t="s">
        <v>88</v>
      </c>
      <c r="F694" s="25">
        <v>5363.3076542376866</v>
      </c>
      <c r="G694" s="26">
        <v>159.07380979247026</v>
      </c>
      <c r="H694" s="26">
        <v>68.470121538441191</v>
      </c>
      <c r="I694" s="26">
        <f t="shared" si="214"/>
        <v>5590.8515855685982</v>
      </c>
      <c r="J694" s="26">
        <v>5422.5712982350442</v>
      </c>
      <c r="K694" s="26">
        <v>4577.6742000404174</v>
      </c>
      <c r="L694" s="26">
        <f t="shared" si="215"/>
        <v>10000.245498275461</v>
      </c>
      <c r="M694" s="26">
        <v>1858.4459259695668</v>
      </c>
      <c r="N694" s="26">
        <v>1063.4458943405261</v>
      </c>
      <c r="O694" s="26">
        <v>233.033633776393</v>
      </c>
      <c r="P694" s="26">
        <v>230.34968731521761</v>
      </c>
      <c r="Q694" s="26">
        <f t="shared" si="211"/>
        <v>3385.2751414017034</v>
      </c>
      <c r="R694" s="27">
        <v>331.82822453588875</v>
      </c>
      <c r="S694" s="143">
        <f t="shared" si="216"/>
        <v>19308.200449781652</v>
      </c>
      <c r="T694" s="140" t="str">
        <f t="shared" si="217"/>
        <v>14100</v>
      </c>
      <c r="U694" s="5" t="str">
        <f t="shared" si="212"/>
        <v>神奈川県横浜市</v>
      </c>
      <c r="V694" s="21">
        <f t="shared" si="218"/>
        <v>0.27777356404534004</v>
      </c>
      <c r="W694" s="21">
        <f t="shared" si="218"/>
        <v>8.238665752730424E-3</v>
      </c>
      <c r="X694" s="21">
        <f t="shared" si="218"/>
        <v>3.5461679464393321E-3</v>
      </c>
      <c r="Y694" s="21">
        <f t="shared" si="219"/>
        <v>0.28084291502662362</v>
      </c>
      <c r="Z694" s="21">
        <f t="shared" si="219"/>
        <v>0.23708445600336536</v>
      </c>
      <c r="AA694" s="21">
        <f t="shared" si="220"/>
        <v>9.6251638302759748E-2</v>
      </c>
      <c r="AB694" s="21">
        <f t="shared" si="220"/>
        <v>5.5077421487643205E-2</v>
      </c>
      <c r="AC694" s="21">
        <f t="shared" si="220"/>
        <v>1.2069153434701796E-2</v>
      </c>
      <c r="AD694" s="21">
        <f t="shared" si="220"/>
        <v>1.1930147913801181E-2</v>
      </c>
      <c r="AE694" s="21">
        <f t="shared" si="221"/>
        <v>1.7185870086595317E-2</v>
      </c>
      <c r="AF694" s="137">
        <f>VLOOKUP(T694,人口!$A$2:$E$1748,5,0)</f>
        <v>3754772</v>
      </c>
      <c r="AG694" s="14">
        <f t="shared" si="222"/>
        <v>0</v>
      </c>
      <c r="AH694" s="14">
        <f t="shared" si="223"/>
        <v>0</v>
      </c>
      <c r="AI694" s="14">
        <f t="shared" si="224"/>
        <v>0</v>
      </c>
      <c r="AJ694" s="14">
        <f t="shared" si="225"/>
        <v>0</v>
      </c>
      <c r="AK694" s="14">
        <f t="shared" si="226"/>
        <v>0</v>
      </c>
      <c r="AL694" s="14">
        <f t="shared" si="227"/>
        <v>0</v>
      </c>
      <c r="AM694" s="14">
        <f t="shared" si="228"/>
        <v>0</v>
      </c>
      <c r="AN694" s="14">
        <f t="shared" si="229"/>
        <v>1</v>
      </c>
      <c r="AO694" s="5" t="str">
        <f t="shared" si="230"/>
        <v>100万人以上の市町村平均</v>
      </c>
    </row>
    <row r="695" spans="1:41" s="5" customFormat="1" ht="18" customHeight="1" x14ac:dyDescent="0.3">
      <c r="A695" s="5" t="str">
        <f t="shared" si="213"/>
        <v>014130</v>
      </c>
      <c r="B695" s="22">
        <v>14</v>
      </c>
      <c r="C695" s="23" t="s">
        <v>41</v>
      </c>
      <c r="D695" s="23">
        <v>14130</v>
      </c>
      <c r="E695" s="24" t="s">
        <v>138</v>
      </c>
      <c r="F695" s="25">
        <v>5576.2129444916927</v>
      </c>
      <c r="G695" s="26">
        <v>53.852374371277122</v>
      </c>
      <c r="H695" s="26">
        <v>47.552073750498231</v>
      </c>
      <c r="I695" s="26">
        <f t="shared" si="214"/>
        <v>5677.6173926134679</v>
      </c>
      <c r="J695" s="26">
        <v>1909.8151680360984</v>
      </c>
      <c r="K695" s="26">
        <v>1911.2323108060946</v>
      </c>
      <c r="L695" s="26">
        <f t="shared" si="215"/>
        <v>3821.047478842193</v>
      </c>
      <c r="M695" s="26">
        <v>578.78592035548968</v>
      </c>
      <c r="N695" s="26">
        <v>370.29545356761457</v>
      </c>
      <c r="O695" s="26">
        <v>93.982430516142699</v>
      </c>
      <c r="P695" s="26">
        <v>122.3893348047723</v>
      </c>
      <c r="Q695" s="26">
        <f t="shared" si="211"/>
        <v>1165.4531392440192</v>
      </c>
      <c r="R695" s="27">
        <v>163.90347743593009</v>
      </c>
      <c r="S695" s="143">
        <f t="shared" si="216"/>
        <v>10828.02148813561</v>
      </c>
      <c r="T695" s="140" t="str">
        <f t="shared" si="217"/>
        <v>14130</v>
      </c>
      <c r="U695" s="5" t="str">
        <f t="shared" si="212"/>
        <v>神奈川県川崎市</v>
      </c>
      <c r="V695" s="21">
        <f t="shared" si="218"/>
        <v>0.51497985579374905</v>
      </c>
      <c r="W695" s="21">
        <f t="shared" si="218"/>
        <v>4.9734269949763031E-3</v>
      </c>
      <c r="X695" s="21">
        <f t="shared" si="218"/>
        <v>4.3915754879690254E-3</v>
      </c>
      <c r="Y695" s="21">
        <f t="shared" si="219"/>
        <v>0.17637711285747865</v>
      </c>
      <c r="Z695" s="21">
        <f t="shared" si="219"/>
        <v>0.17650799020857635</v>
      </c>
      <c r="AA695" s="21">
        <f t="shared" si="220"/>
        <v>5.3452601750899019E-2</v>
      </c>
      <c r="AB695" s="21">
        <f t="shared" si="220"/>
        <v>3.419788684140973E-2</v>
      </c>
      <c r="AC695" s="21">
        <f t="shared" si="220"/>
        <v>8.6795570750501701E-3</v>
      </c>
      <c r="AD695" s="21">
        <f t="shared" si="220"/>
        <v>1.1303019202434695E-2</v>
      </c>
      <c r="AE695" s="21">
        <f t="shared" si="221"/>
        <v>1.5136973787457021E-2</v>
      </c>
      <c r="AF695" s="137">
        <f>VLOOKUP(T695,人口!$A$2:$E$1748,5,0)</f>
        <v>1514299</v>
      </c>
      <c r="AG695" s="14">
        <f t="shared" si="222"/>
        <v>0</v>
      </c>
      <c r="AH695" s="14">
        <f t="shared" si="223"/>
        <v>0</v>
      </c>
      <c r="AI695" s="14">
        <f t="shared" si="224"/>
        <v>0</v>
      </c>
      <c r="AJ695" s="14">
        <f t="shared" si="225"/>
        <v>0</v>
      </c>
      <c r="AK695" s="14">
        <f t="shared" si="226"/>
        <v>0</v>
      </c>
      <c r="AL695" s="14">
        <f t="shared" si="227"/>
        <v>0</v>
      </c>
      <c r="AM695" s="14">
        <f t="shared" si="228"/>
        <v>0</v>
      </c>
      <c r="AN695" s="14">
        <f t="shared" si="229"/>
        <v>1</v>
      </c>
      <c r="AO695" s="5" t="str">
        <f t="shared" si="230"/>
        <v>100万人以上の市町村平均</v>
      </c>
    </row>
    <row r="696" spans="1:41" s="5" customFormat="1" ht="18" customHeight="1" x14ac:dyDescent="0.3">
      <c r="A696" s="5" t="str">
        <f t="shared" si="213"/>
        <v>014150</v>
      </c>
      <c r="B696" s="22">
        <v>14</v>
      </c>
      <c r="C696" s="23" t="s">
        <v>41</v>
      </c>
      <c r="D696" s="23">
        <v>14150</v>
      </c>
      <c r="E696" s="24" t="s">
        <v>206</v>
      </c>
      <c r="F696" s="25">
        <v>1813.507569955533</v>
      </c>
      <c r="G696" s="26">
        <v>28.979959034976066</v>
      </c>
      <c r="H696" s="26">
        <v>61.051511567135833</v>
      </c>
      <c r="I696" s="26">
        <f t="shared" si="214"/>
        <v>1903.5390405576447</v>
      </c>
      <c r="J696" s="26">
        <v>843.01089923997472</v>
      </c>
      <c r="K696" s="26">
        <v>859.2297483330492</v>
      </c>
      <c r="L696" s="26">
        <f t="shared" si="215"/>
        <v>1702.240647573024</v>
      </c>
      <c r="M696" s="26">
        <v>460.37926155265717</v>
      </c>
      <c r="N696" s="26">
        <v>291.55678906261193</v>
      </c>
      <c r="O696" s="26">
        <v>44.580086125491263</v>
      </c>
      <c r="P696" s="26">
        <v>0</v>
      </c>
      <c r="Q696" s="26">
        <f t="shared" si="211"/>
        <v>796.51613674076032</v>
      </c>
      <c r="R696" s="27">
        <v>97.265010501478997</v>
      </c>
      <c r="S696" s="143">
        <f t="shared" si="216"/>
        <v>4499.5608353729076</v>
      </c>
      <c r="T696" s="140" t="str">
        <f t="shared" si="217"/>
        <v>14150</v>
      </c>
      <c r="U696" s="5" t="str">
        <f t="shared" si="212"/>
        <v>神奈川県相模原市</v>
      </c>
      <c r="V696" s="21">
        <f t="shared" si="218"/>
        <v>0.40304101584732455</v>
      </c>
      <c r="W696" s="21">
        <f t="shared" si="218"/>
        <v>6.4406194504922857E-3</v>
      </c>
      <c r="X696" s="21">
        <f t="shared" si="218"/>
        <v>1.3568326732507907E-2</v>
      </c>
      <c r="Y696" s="21">
        <f t="shared" si="219"/>
        <v>0.18735403966820885</v>
      </c>
      <c r="Z696" s="21">
        <f t="shared" si="219"/>
        <v>0.19095858013037384</v>
      </c>
      <c r="AA696" s="21">
        <f t="shared" si="220"/>
        <v>0.10231648785219782</v>
      </c>
      <c r="AB696" s="21">
        <f t="shared" si="220"/>
        <v>6.4796721220116302E-2</v>
      </c>
      <c r="AC696" s="21">
        <f t="shared" si="220"/>
        <v>9.9076527146891268E-3</v>
      </c>
      <c r="AD696" s="21">
        <f t="shared" si="220"/>
        <v>0</v>
      </c>
      <c r="AE696" s="21">
        <f t="shared" si="221"/>
        <v>2.1616556384089429E-2</v>
      </c>
      <c r="AF696" s="137">
        <f>VLOOKUP(T696,人口!$A$2:$E$1748,5,0)</f>
        <v>718300</v>
      </c>
      <c r="AG696" s="14">
        <f t="shared" si="222"/>
        <v>0</v>
      </c>
      <c r="AH696" s="14">
        <f t="shared" si="223"/>
        <v>0</v>
      </c>
      <c r="AI696" s="14">
        <f t="shared" si="224"/>
        <v>0</v>
      </c>
      <c r="AJ696" s="14">
        <f t="shared" si="225"/>
        <v>0</v>
      </c>
      <c r="AK696" s="14">
        <f t="shared" si="226"/>
        <v>0</v>
      </c>
      <c r="AL696" s="14">
        <f t="shared" si="227"/>
        <v>0</v>
      </c>
      <c r="AM696" s="14">
        <f t="shared" si="228"/>
        <v>0</v>
      </c>
      <c r="AN696" s="14">
        <f t="shared" si="229"/>
        <v>0</v>
      </c>
      <c r="AO696" s="5" t="str">
        <f t="shared" si="230"/>
        <v/>
      </c>
    </row>
    <row r="697" spans="1:41" s="5" customFormat="1" ht="18" customHeight="1" x14ac:dyDescent="0.3">
      <c r="A697" s="5" t="str">
        <f t="shared" si="213"/>
        <v>014201</v>
      </c>
      <c r="B697" s="22">
        <v>14</v>
      </c>
      <c r="C697" s="23" t="s">
        <v>41</v>
      </c>
      <c r="D697" s="23">
        <v>14201</v>
      </c>
      <c r="E697" s="24" t="s">
        <v>267</v>
      </c>
      <c r="F697" s="25">
        <v>874.27860767196114</v>
      </c>
      <c r="G697" s="26">
        <v>15.092874704861121</v>
      </c>
      <c r="H697" s="26">
        <v>19.458649105063216</v>
      </c>
      <c r="I697" s="26">
        <f t="shared" si="214"/>
        <v>908.83013148188547</v>
      </c>
      <c r="J697" s="26">
        <v>511.972246104497</v>
      </c>
      <c r="K697" s="26">
        <v>486.19303528338969</v>
      </c>
      <c r="L697" s="26">
        <f t="shared" si="215"/>
        <v>998.16528138788669</v>
      </c>
      <c r="M697" s="26">
        <v>245.6995469864614</v>
      </c>
      <c r="N697" s="26">
        <v>126.34753008868736</v>
      </c>
      <c r="O697" s="26">
        <v>24.890496367295384</v>
      </c>
      <c r="P697" s="26">
        <v>141.25087131356736</v>
      </c>
      <c r="Q697" s="26">
        <f t="shared" si="211"/>
        <v>538.18844475601145</v>
      </c>
      <c r="R697" s="27">
        <v>19.240125583000001</v>
      </c>
      <c r="S697" s="143">
        <f t="shared" si="216"/>
        <v>2464.4239832087837</v>
      </c>
      <c r="T697" s="140" t="str">
        <f t="shared" si="217"/>
        <v>14201</v>
      </c>
      <c r="U697" s="5" t="str">
        <f t="shared" si="212"/>
        <v>神奈川県横須賀市</v>
      </c>
      <c r="V697" s="21">
        <f t="shared" si="218"/>
        <v>0.3547598195881918</v>
      </c>
      <c r="W697" s="21">
        <f t="shared" si="218"/>
        <v>6.1243011785697531E-3</v>
      </c>
      <c r="X697" s="21">
        <f t="shared" si="218"/>
        <v>7.8958203773553757E-3</v>
      </c>
      <c r="Y697" s="21">
        <f t="shared" si="219"/>
        <v>0.20774519708978306</v>
      </c>
      <c r="Z697" s="21">
        <f t="shared" si="219"/>
        <v>0.19728465499282549</v>
      </c>
      <c r="AA697" s="21">
        <f t="shared" si="220"/>
        <v>9.9698569994660674E-2</v>
      </c>
      <c r="AB697" s="21">
        <f t="shared" si="220"/>
        <v>5.1268584849664366E-2</v>
      </c>
      <c r="AC697" s="21">
        <f t="shared" si="220"/>
        <v>1.009992458151901E-2</v>
      </c>
      <c r="AD697" s="21">
        <f t="shared" si="220"/>
        <v>5.7315978206661004E-2</v>
      </c>
      <c r="AE697" s="21">
        <f t="shared" si="221"/>
        <v>7.8071491407694172E-3</v>
      </c>
      <c r="AF697" s="137">
        <f>VLOOKUP(T697,人口!$A$2:$E$1748,5,0)</f>
        <v>401050</v>
      </c>
      <c r="AG697" s="14">
        <f t="shared" si="222"/>
        <v>0</v>
      </c>
      <c r="AH697" s="14">
        <f t="shared" si="223"/>
        <v>0</v>
      </c>
      <c r="AI697" s="14">
        <f t="shared" si="224"/>
        <v>0</v>
      </c>
      <c r="AJ697" s="14">
        <f t="shared" si="225"/>
        <v>0</v>
      </c>
      <c r="AK697" s="14">
        <f t="shared" si="226"/>
        <v>0</v>
      </c>
      <c r="AL697" s="14">
        <f t="shared" si="227"/>
        <v>1</v>
      </c>
      <c r="AM697" s="14">
        <f t="shared" si="228"/>
        <v>0</v>
      </c>
      <c r="AN697" s="14">
        <f t="shared" si="229"/>
        <v>0</v>
      </c>
      <c r="AO697" s="5" t="str">
        <f t="shared" si="230"/>
        <v>20万～50万人未満の市町村平均</v>
      </c>
    </row>
    <row r="698" spans="1:41" s="5" customFormat="1" ht="18" customHeight="1" x14ac:dyDescent="0.3">
      <c r="A698" s="5" t="str">
        <f t="shared" si="213"/>
        <v>014203</v>
      </c>
      <c r="B698" s="22">
        <v>14</v>
      </c>
      <c r="C698" s="23" t="s">
        <v>41</v>
      </c>
      <c r="D698" s="23">
        <v>14203</v>
      </c>
      <c r="E698" s="24" t="s">
        <v>318</v>
      </c>
      <c r="F698" s="25">
        <v>1703.8823141311098</v>
      </c>
      <c r="G698" s="26">
        <v>11.091221945611418</v>
      </c>
      <c r="H698" s="26">
        <v>17.269551080743604</v>
      </c>
      <c r="I698" s="26">
        <f t="shared" si="214"/>
        <v>1732.2430871574647</v>
      </c>
      <c r="J698" s="26">
        <v>338.74680593304885</v>
      </c>
      <c r="K698" s="26">
        <v>297.99337294803138</v>
      </c>
      <c r="L698" s="26">
        <f t="shared" si="215"/>
        <v>636.74017888108028</v>
      </c>
      <c r="M698" s="26">
        <v>193.08886707371778</v>
      </c>
      <c r="N698" s="26">
        <v>125.77016132971396</v>
      </c>
      <c r="O698" s="26">
        <v>15.946985089359048</v>
      </c>
      <c r="P698" s="26">
        <v>0</v>
      </c>
      <c r="Q698" s="26">
        <f t="shared" si="211"/>
        <v>334.80601349279078</v>
      </c>
      <c r="R698" s="27">
        <v>39.342682496659997</v>
      </c>
      <c r="S698" s="143">
        <f t="shared" si="216"/>
        <v>2743.131962027996</v>
      </c>
      <c r="T698" s="140" t="str">
        <f t="shared" si="217"/>
        <v>14203</v>
      </c>
      <c r="U698" s="5" t="str">
        <f t="shared" si="212"/>
        <v>神奈川県平塚市</v>
      </c>
      <c r="V698" s="21">
        <f t="shared" si="218"/>
        <v>0.62114485840171918</v>
      </c>
      <c r="W698" s="21">
        <f t="shared" si="218"/>
        <v>4.0432695543424326E-3</v>
      </c>
      <c r="X698" s="21">
        <f t="shared" si="218"/>
        <v>6.2955597177965271E-3</v>
      </c>
      <c r="Y698" s="21">
        <f t="shared" si="219"/>
        <v>0.12348906673910559</v>
      </c>
      <c r="Z698" s="21">
        <f t="shared" si="219"/>
        <v>0.10863253283947924</v>
      </c>
      <c r="AA698" s="21">
        <f t="shared" si="220"/>
        <v>7.0389930104189105E-2</v>
      </c>
      <c r="AB698" s="21">
        <f t="shared" si="220"/>
        <v>4.5849110823211053E-2</v>
      </c>
      <c r="AC698" s="21">
        <f t="shared" si="220"/>
        <v>5.8134225075958251E-3</v>
      </c>
      <c r="AD698" s="21">
        <f t="shared" si="220"/>
        <v>0</v>
      </c>
      <c r="AE698" s="21">
        <f t="shared" si="221"/>
        <v>1.4342249312560951E-2</v>
      </c>
      <c r="AF698" s="137">
        <f>VLOOKUP(T698,人口!$A$2:$E$1748,5,0)</f>
        <v>256947</v>
      </c>
      <c r="AG698" s="14">
        <f t="shared" si="222"/>
        <v>0</v>
      </c>
      <c r="AH698" s="14">
        <f t="shared" si="223"/>
        <v>0</v>
      </c>
      <c r="AI698" s="14">
        <f t="shared" si="224"/>
        <v>0</v>
      </c>
      <c r="AJ698" s="14">
        <f t="shared" si="225"/>
        <v>0</v>
      </c>
      <c r="AK698" s="14">
        <f t="shared" si="226"/>
        <v>0</v>
      </c>
      <c r="AL698" s="14">
        <f t="shared" si="227"/>
        <v>1</v>
      </c>
      <c r="AM698" s="14">
        <f t="shared" si="228"/>
        <v>0</v>
      </c>
      <c r="AN698" s="14">
        <f t="shared" si="229"/>
        <v>0</v>
      </c>
      <c r="AO698" s="5" t="str">
        <f t="shared" si="230"/>
        <v>20万～50万人未満の市町村平均</v>
      </c>
    </row>
    <row r="699" spans="1:41" s="5" customFormat="1" ht="18" customHeight="1" x14ac:dyDescent="0.3">
      <c r="A699" s="5" t="str">
        <f t="shared" si="213"/>
        <v>014204</v>
      </c>
      <c r="B699" s="22">
        <v>14</v>
      </c>
      <c r="C699" s="23" t="s">
        <v>41</v>
      </c>
      <c r="D699" s="23">
        <v>14204</v>
      </c>
      <c r="E699" s="24" t="s">
        <v>370</v>
      </c>
      <c r="F699" s="25">
        <v>366.47280049618087</v>
      </c>
      <c r="G699" s="26">
        <v>3.4021734086322679</v>
      </c>
      <c r="H699" s="26">
        <v>4.1957712132792562</v>
      </c>
      <c r="I699" s="26">
        <f t="shared" si="214"/>
        <v>374.07074511809242</v>
      </c>
      <c r="J699" s="26">
        <v>256.75897752586741</v>
      </c>
      <c r="K699" s="26">
        <v>210.0173016608131</v>
      </c>
      <c r="L699" s="26">
        <f t="shared" si="215"/>
        <v>466.77627918668054</v>
      </c>
      <c r="M699" s="26">
        <v>92.459442007965066</v>
      </c>
      <c r="N699" s="26">
        <v>34.146550686954086</v>
      </c>
      <c r="O699" s="26">
        <v>10.948466982076658</v>
      </c>
      <c r="P699" s="26">
        <v>0</v>
      </c>
      <c r="Q699" s="26">
        <f t="shared" si="211"/>
        <v>137.5544596769958</v>
      </c>
      <c r="R699" s="27">
        <v>11.805571073851201</v>
      </c>
      <c r="S699" s="143">
        <f t="shared" si="216"/>
        <v>990.20705505561989</v>
      </c>
      <c r="T699" s="140" t="str">
        <f t="shared" si="217"/>
        <v>14204</v>
      </c>
      <c r="U699" s="5" t="str">
        <f t="shared" si="212"/>
        <v>神奈川県鎌倉市</v>
      </c>
      <c r="V699" s="21">
        <f t="shared" si="218"/>
        <v>0.37009714142624051</v>
      </c>
      <c r="W699" s="21">
        <f t="shared" si="218"/>
        <v>3.4358202067558165E-3</v>
      </c>
      <c r="X699" s="21">
        <f t="shared" si="218"/>
        <v>4.2372665311333092E-3</v>
      </c>
      <c r="Y699" s="21">
        <f t="shared" si="219"/>
        <v>0.2592982712200988</v>
      </c>
      <c r="Z699" s="21">
        <f t="shared" si="219"/>
        <v>0.21209432975512019</v>
      </c>
      <c r="AA699" s="21">
        <f t="shared" si="220"/>
        <v>9.3373846950395259E-2</v>
      </c>
      <c r="AB699" s="21">
        <f t="shared" si="220"/>
        <v>3.4484253078802873E-2</v>
      </c>
      <c r="AC699" s="21">
        <f t="shared" si="220"/>
        <v>1.1056745077888466E-2</v>
      </c>
      <c r="AD699" s="21">
        <f t="shared" si="220"/>
        <v>0</v>
      </c>
      <c r="AE699" s="21">
        <f t="shared" si="221"/>
        <v>1.1922325753564826E-2</v>
      </c>
      <c r="AF699" s="137">
        <f>VLOOKUP(T699,人口!$A$2:$E$1748,5,0)</f>
        <v>176408</v>
      </c>
      <c r="AG699" s="14">
        <f t="shared" si="222"/>
        <v>0</v>
      </c>
      <c r="AH699" s="14">
        <f t="shared" si="223"/>
        <v>0</v>
      </c>
      <c r="AI699" s="14">
        <f t="shared" si="224"/>
        <v>0</v>
      </c>
      <c r="AJ699" s="14">
        <f t="shared" si="225"/>
        <v>0</v>
      </c>
      <c r="AK699" s="14">
        <f t="shared" si="226"/>
        <v>1</v>
      </c>
      <c r="AL699" s="14">
        <f t="shared" si="227"/>
        <v>0</v>
      </c>
      <c r="AM699" s="14">
        <f t="shared" si="228"/>
        <v>0</v>
      </c>
      <c r="AN699" s="14">
        <f t="shared" si="229"/>
        <v>0</v>
      </c>
      <c r="AO699" s="5" t="str">
        <f t="shared" si="230"/>
        <v>10万～20万人未満の市町村平均</v>
      </c>
    </row>
    <row r="700" spans="1:41" s="5" customFormat="1" ht="18" customHeight="1" x14ac:dyDescent="0.3">
      <c r="A700" s="5" t="str">
        <f t="shared" si="213"/>
        <v>014205</v>
      </c>
      <c r="B700" s="22">
        <v>14</v>
      </c>
      <c r="C700" s="23" t="s">
        <v>41</v>
      </c>
      <c r="D700" s="23">
        <v>14205</v>
      </c>
      <c r="E700" s="24" t="s">
        <v>421</v>
      </c>
      <c r="F700" s="25">
        <v>2016.5867095095387</v>
      </c>
      <c r="G700" s="26">
        <v>13.224411999517896</v>
      </c>
      <c r="H700" s="26">
        <v>14.411561993437443</v>
      </c>
      <c r="I700" s="26">
        <f t="shared" si="214"/>
        <v>2044.2226835024942</v>
      </c>
      <c r="J700" s="26">
        <v>552.91518046154295</v>
      </c>
      <c r="K700" s="26">
        <v>509.07402122712591</v>
      </c>
      <c r="L700" s="26">
        <f t="shared" si="215"/>
        <v>1061.9892016886688</v>
      </c>
      <c r="M700" s="26">
        <v>250.64482993221367</v>
      </c>
      <c r="N700" s="26">
        <v>134.08427145893145</v>
      </c>
      <c r="O700" s="26">
        <v>27.072394610129532</v>
      </c>
      <c r="P700" s="26">
        <v>2.4009248172019364E-2</v>
      </c>
      <c r="Q700" s="26">
        <f t="shared" si="211"/>
        <v>411.82550524944673</v>
      </c>
      <c r="R700" s="27">
        <v>42.780776608779405</v>
      </c>
      <c r="S700" s="143">
        <f t="shared" si="216"/>
        <v>3560.8181670493891</v>
      </c>
      <c r="T700" s="140" t="str">
        <f t="shared" si="217"/>
        <v>14205</v>
      </c>
      <c r="U700" s="5" t="str">
        <f t="shared" si="212"/>
        <v>神奈川県藤沢市</v>
      </c>
      <c r="V700" s="21">
        <f t="shared" si="218"/>
        <v>0.5663267864027296</v>
      </c>
      <c r="W700" s="21">
        <f t="shared" si="218"/>
        <v>3.7138689422257353E-3</v>
      </c>
      <c r="X700" s="21">
        <f t="shared" si="218"/>
        <v>4.0472614206468558E-3</v>
      </c>
      <c r="Y700" s="21">
        <f t="shared" si="219"/>
        <v>0.15527756670588619</v>
      </c>
      <c r="Z700" s="21">
        <f t="shared" si="219"/>
        <v>0.14296546393127435</v>
      </c>
      <c r="AA700" s="21">
        <f t="shared" si="220"/>
        <v>7.038967399447589E-2</v>
      </c>
      <c r="AB700" s="21">
        <f t="shared" si="220"/>
        <v>3.7655467133846397E-2</v>
      </c>
      <c r="AC700" s="21">
        <f t="shared" si="220"/>
        <v>7.6028579219934184E-3</v>
      </c>
      <c r="AD700" s="21">
        <f t="shared" si="220"/>
        <v>6.7426212307589455E-6</v>
      </c>
      <c r="AE700" s="21">
        <f t="shared" si="221"/>
        <v>1.20143109256907E-2</v>
      </c>
      <c r="AF700" s="137">
        <f>VLOOKUP(T700,人口!$A$2:$E$1748,5,0)</f>
        <v>436206</v>
      </c>
      <c r="AG700" s="14">
        <f t="shared" si="222"/>
        <v>0</v>
      </c>
      <c r="AH700" s="14">
        <f t="shared" si="223"/>
        <v>0</v>
      </c>
      <c r="AI700" s="14">
        <f t="shared" si="224"/>
        <v>0</v>
      </c>
      <c r="AJ700" s="14">
        <f t="shared" si="225"/>
        <v>0</v>
      </c>
      <c r="AK700" s="14">
        <f t="shared" si="226"/>
        <v>0</v>
      </c>
      <c r="AL700" s="14">
        <f t="shared" si="227"/>
        <v>1</v>
      </c>
      <c r="AM700" s="14">
        <f t="shared" si="228"/>
        <v>0</v>
      </c>
      <c r="AN700" s="14">
        <f t="shared" si="229"/>
        <v>0</v>
      </c>
      <c r="AO700" s="5" t="str">
        <f t="shared" si="230"/>
        <v>20万～50万人未満の市町村平均</v>
      </c>
    </row>
    <row r="701" spans="1:41" s="5" customFormat="1" ht="18" customHeight="1" x14ac:dyDescent="0.3">
      <c r="A701" s="5" t="str">
        <f t="shared" si="213"/>
        <v>014206</v>
      </c>
      <c r="B701" s="22">
        <v>14</v>
      </c>
      <c r="C701" s="23" t="s">
        <v>41</v>
      </c>
      <c r="D701" s="23">
        <v>14206</v>
      </c>
      <c r="E701" s="24" t="s">
        <v>476</v>
      </c>
      <c r="F701" s="25">
        <v>839.80065349490826</v>
      </c>
      <c r="G701" s="26">
        <v>7.9401125385197853</v>
      </c>
      <c r="H701" s="26">
        <v>7.4794182497586732</v>
      </c>
      <c r="I701" s="26">
        <f t="shared" si="214"/>
        <v>855.22018428318665</v>
      </c>
      <c r="J701" s="26">
        <v>293.41960477315155</v>
      </c>
      <c r="K701" s="26">
        <v>223.33324368019908</v>
      </c>
      <c r="L701" s="26">
        <f t="shared" si="215"/>
        <v>516.75284845335068</v>
      </c>
      <c r="M701" s="26">
        <v>147.43532644513348</v>
      </c>
      <c r="N701" s="26">
        <v>95.804722738992496</v>
      </c>
      <c r="O701" s="26">
        <v>11.828028419596444</v>
      </c>
      <c r="P701" s="26">
        <v>0</v>
      </c>
      <c r="Q701" s="26">
        <f t="shared" si="211"/>
        <v>255.06807760372243</v>
      </c>
      <c r="R701" s="27">
        <v>15.847572264</v>
      </c>
      <c r="S701" s="143">
        <f t="shared" si="216"/>
        <v>1642.8886826042599</v>
      </c>
      <c r="T701" s="140" t="str">
        <f t="shared" si="217"/>
        <v>14206</v>
      </c>
      <c r="U701" s="5" t="str">
        <f t="shared" si="212"/>
        <v>神奈川県小田原市</v>
      </c>
      <c r="V701" s="21">
        <f t="shared" si="218"/>
        <v>0.5111731929175386</v>
      </c>
      <c r="W701" s="21">
        <f t="shared" si="218"/>
        <v>4.8330191951492093E-3</v>
      </c>
      <c r="X701" s="21">
        <f t="shared" si="218"/>
        <v>4.5526019680788808E-3</v>
      </c>
      <c r="Y701" s="21">
        <f t="shared" si="219"/>
        <v>0.17859980890977423</v>
      </c>
      <c r="Z701" s="21">
        <f t="shared" si="219"/>
        <v>0.13593936463557449</v>
      </c>
      <c r="AA701" s="21">
        <f t="shared" si="220"/>
        <v>8.9741519316709428E-2</v>
      </c>
      <c r="AB701" s="21">
        <f t="shared" si="220"/>
        <v>5.8314798655211143E-2</v>
      </c>
      <c r="AC701" s="21">
        <f t="shared" si="220"/>
        <v>7.1995312554268701E-3</v>
      </c>
      <c r="AD701" s="21">
        <f t="shared" si="220"/>
        <v>0</v>
      </c>
      <c r="AE701" s="21">
        <f t="shared" si="221"/>
        <v>9.6461631465370404E-3</v>
      </c>
      <c r="AF701" s="137">
        <f>VLOOKUP(T701,人口!$A$2:$E$1748,5,0)</f>
        <v>190580</v>
      </c>
      <c r="AG701" s="14">
        <f t="shared" si="222"/>
        <v>0</v>
      </c>
      <c r="AH701" s="14">
        <f t="shared" si="223"/>
        <v>0</v>
      </c>
      <c r="AI701" s="14">
        <f t="shared" si="224"/>
        <v>0</v>
      </c>
      <c r="AJ701" s="14">
        <f t="shared" si="225"/>
        <v>0</v>
      </c>
      <c r="AK701" s="14">
        <f t="shared" si="226"/>
        <v>1</v>
      </c>
      <c r="AL701" s="14">
        <f t="shared" si="227"/>
        <v>0</v>
      </c>
      <c r="AM701" s="14">
        <f t="shared" si="228"/>
        <v>0</v>
      </c>
      <c r="AN701" s="14">
        <f t="shared" si="229"/>
        <v>0</v>
      </c>
      <c r="AO701" s="5" t="str">
        <f t="shared" si="230"/>
        <v>10万～20万人未満の市町村平均</v>
      </c>
    </row>
    <row r="702" spans="1:41" s="5" customFormat="1" ht="18" customHeight="1" x14ac:dyDescent="0.3">
      <c r="A702" s="5" t="str">
        <f t="shared" si="213"/>
        <v>014207</v>
      </c>
      <c r="B702" s="22">
        <v>14</v>
      </c>
      <c r="C702" s="23" t="s">
        <v>41</v>
      </c>
      <c r="D702" s="23">
        <v>14207</v>
      </c>
      <c r="E702" s="24" t="s">
        <v>529</v>
      </c>
      <c r="F702" s="25">
        <v>405.42458066029843</v>
      </c>
      <c r="G702" s="26">
        <v>6.3141742428280585</v>
      </c>
      <c r="H702" s="26">
        <v>4.8646622762658041</v>
      </c>
      <c r="I702" s="26">
        <f t="shared" si="214"/>
        <v>416.6034171793923</v>
      </c>
      <c r="J702" s="26">
        <v>209.31509313743078</v>
      </c>
      <c r="K702" s="26">
        <v>274.20638523167821</v>
      </c>
      <c r="L702" s="26">
        <f t="shared" si="215"/>
        <v>483.52147836910899</v>
      </c>
      <c r="M702" s="26">
        <v>141.82791356522196</v>
      </c>
      <c r="N702" s="26">
        <v>62.899514883831309</v>
      </c>
      <c r="O702" s="26">
        <v>15.136251878921497</v>
      </c>
      <c r="P702" s="26">
        <v>0</v>
      </c>
      <c r="Q702" s="26">
        <f t="shared" si="211"/>
        <v>219.86368032797475</v>
      </c>
      <c r="R702" s="27">
        <v>23.129673802479999</v>
      </c>
      <c r="S702" s="143">
        <f t="shared" si="216"/>
        <v>1143.1182496789561</v>
      </c>
      <c r="T702" s="140" t="str">
        <f t="shared" si="217"/>
        <v>14207</v>
      </c>
      <c r="U702" s="5" t="str">
        <f t="shared" si="212"/>
        <v>神奈川県茅ヶ崎市</v>
      </c>
      <c r="V702" s="21">
        <f t="shared" si="218"/>
        <v>0.35466547819891914</v>
      </c>
      <c r="W702" s="21">
        <f t="shared" si="218"/>
        <v>5.5236404847892068E-3</v>
      </c>
      <c r="X702" s="21">
        <f t="shared" si="218"/>
        <v>4.2556072196660672E-3</v>
      </c>
      <c r="Y702" s="21">
        <f t="shared" si="219"/>
        <v>0.18310887189161468</v>
      </c>
      <c r="Z702" s="21">
        <f t="shared" si="219"/>
        <v>0.23987578302479981</v>
      </c>
      <c r="AA702" s="21">
        <f t="shared" si="220"/>
        <v>0.12407107804031142</v>
      </c>
      <c r="AB702" s="21">
        <f t="shared" si="220"/>
        <v>5.502450415912491E-2</v>
      </c>
      <c r="AC702" s="21">
        <f t="shared" si="220"/>
        <v>1.3241195198460442E-2</v>
      </c>
      <c r="AD702" s="21">
        <f t="shared" si="220"/>
        <v>0</v>
      </c>
      <c r="AE702" s="21">
        <f t="shared" si="221"/>
        <v>2.0233841782314254E-2</v>
      </c>
      <c r="AF702" s="137">
        <f>VLOOKUP(T702,人口!$A$2:$E$1748,5,0)</f>
        <v>243884</v>
      </c>
      <c r="AG702" s="14">
        <f t="shared" si="222"/>
        <v>0</v>
      </c>
      <c r="AH702" s="14">
        <f t="shared" si="223"/>
        <v>0</v>
      </c>
      <c r="AI702" s="14">
        <f t="shared" si="224"/>
        <v>0</v>
      </c>
      <c r="AJ702" s="14">
        <f t="shared" si="225"/>
        <v>0</v>
      </c>
      <c r="AK702" s="14">
        <f t="shared" si="226"/>
        <v>0</v>
      </c>
      <c r="AL702" s="14">
        <f t="shared" si="227"/>
        <v>1</v>
      </c>
      <c r="AM702" s="14">
        <f t="shared" si="228"/>
        <v>0</v>
      </c>
      <c r="AN702" s="14">
        <f t="shared" si="229"/>
        <v>0</v>
      </c>
      <c r="AO702" s="5" t="str">
        <f t="shared" si="230"/>
        <v>20万～50万人未満の市町村平均</v>
      </c>
    </row>
    <row r="703" spans="1:41" s="5" customFormat="1" ht="18" customHeight="1" x14ac:dyDescent="0.3">
      <c r="A703" s="5" t="str">
        <f t="shared" si="213"/>
        <v>014208</v>
      </c>
      <c r="B703" s="22">
        <v>14</v>
      </c>
      <c r="C703" s="23" t="s">
        <v>41</v>
      </c>
      <c r="D703" s="23">
        <v>14208</v>
      </c>
      <c r="E703" s="24" t="s">
        <v>583</v>
      </c>
      <c r="F703" s="25">
        <v>1.2578038876337436</v>
      </c>
      <c r="G703" s="26">
        <v>0.98205306725078001</v>
      </c>
      <c r="H703" s="26">
        <v>1.2769738475197734</v>
      </c>
      <c r="I703" s="26">
        <f t="shared" si="214"/>
        <v>3.5168308024042969</v>
      </c>
      <c r="J703" s="26">
        <v>58.435139303491781</v>
      </c>
      <c r="K703" s="26">
        <v>69.673312788302368</v>
      </c>
      <c r="L703" s="26">
        <f t="shared" si="215"/>
        <v>128.10845209179416</v>
      </c>
      <c r="M703" s="26">
        <v>31.613521039115206</v>
      </c>
      <c r="N703" s="26">
        <v>10.315655160325427</v>
      </c>
      <c r="O703" s="26">
        <v>3.6943194022272974</v>
      </c>
      <c r="P703" s="26">
        <v>0</v>
      </c>
      <c r="Q703" s="26">
        <f t="shared" si="211"/>
        <v>45.623495601667933</v>
      </c>
      <c r="R703" s="27">
        <v>5.6461261679399994</v>
      </c>
      <c r="S703" s="143">
        <f t="shared" si="216"/>
        <v>182.89490466380639</v>
      </c>
      <c r="T703" s="140" t="str">
        <f t="shared" si="217"/>
        <v>14208</v>
      </c>
      <c r="U703" s="5" t="str">
        <f t="shared" si="212"/>
        <v>神奈川県逗子市</v>
      </c>
      <c r="V703" s="21">
        <f t="shared" si="218"/>
        <v>6.8771948018224597E-3</v>
      </c>
      <c r="W703" s="21">
        <f t="shared" si="218"/>
        <v>5.3694938579944016E-3</v>
      </c>
      <c r="X703" s="21">
        <f t="shared" si="218"/>
        <v>6.9820088748075307E-3</v>
      </c>
      <c r="Y703" s="21">
        <f t="shared" si="219"/>
        <v>0.31950118791393362</v>
      </c>
      <c r="Z703" s="21">
        <f t="shared" si="219"/>
        <v>0.38094725993801964</v>
      </c>
      <c r="AA703" s="21">
        <f t="shared" si="220"/>
        <v>0.1728507477954431</v>
      </c>
      <c r="AB703" s="21">
        <f t="shared" si="220"/>
        <v>5.6402091568857261E-2</v>
      </c>
      <c r="AC703" s="21">
        <f t="shared" si="220"/>
        <v>2.0199137909380903E-2</v>
      </c>
      <c r="AD703" s="21">
        <f t="shared" si="220"/>
        <v>0</v>
      </c>
      <c r="AE703" s="21">
        <f t="shared" si="221"/>
        <v>3.0870877339741046E-2</v>
      </c>
      <c r="AF703" s="137">
        <f>VLOOKUP(T703,人口!$A$2:$E$1748,5,0)</f>
        <v>59525</v>
      </c>
      <c r="AG703" s="14">
        <f t="shared" si="222"/>
        <v>0</v>
      </c>
      <c r="AH703" s="14">
        <f t="shared" si="223"/>
        <v>0</v>
      </c>
      <c r="AI703" s="14">
        <f t="shared" si="224"/>
        <v>0</v>
      </c>
      <c r="AJ703" s="14">
        <f t="shared" si="225"/>
        <v>1</v>
      </c>
      <c r="AK703" s="14">
        <f t="shared" si="226"/>
        <v>0</v>
      </c>
      <c r="AL703" s="14">
        <f t="shared" si="227"/>
        <v>0</v>
      </c>
      <c r="AM703" s="14">
        <f t="shared" si="228"/>
        <v>0</v>
      </c>
      <c r="AN703" s="14">
        <f t="shared" si="229"/>
        <v>0</v>
      </c>
      <c r="AO703" s="5" t="str">
        <f t="shared" si="230"/>
        <v>3万～10万人未満の市町村平均</v>
      </c>
    </row>
    <row r="704" spans="1:41" s="5" customFormat="1" ht="18" customHeight="1" x14ac:dyDescent="0.3">
      <c r="A704" s="5" t="str">
        <f t="shared" si="213"/>
        <v>014210</v>
      </c>
      <c r="B704" s="22">
        <v>14</v>
      </c>
      <c r="C704" s="23" t="s">
        <v>41</v>
      </c>
      <c r="D704" s="23">
        <v>14210</v>
      </c>
      <c r="E704" s="24" t="s">
        <v>634</v>
      </c>
      <c r="F704" s="25">
        <v>29.065302843797593</v>
      </c>
      <c r="G704" s="26">
        <v>1.3116813141714767</v>
      </c>
      <c r="H704" s="26">
        <v>10.337407337064834</v>
      </c>
      <c r="I704" s="26">
        <f t="shared" si="214"/>
        <v>40.714391495033901</v>
      </c>
      <c r="J704" s="26">
        <v>53.112843324216456</v>
      </c>
      <c r="K704" s="26">
        <v>50.758939647367811</v>
      </c>
      <c r="L704" s="26">
        <f t="shared" si="215"/>
        <v>103.87178297158427</v>
      </c>
      <c r="M704" s="26">
        <v>32.377517116991314</v>
      </c>
      <c r="N704" s="26">
        <v>33.439273957211626</v>
      </c>
      <c r="O704" s="26">
        <v>2.6709572413986389</v>
      </c>
      <c r="P704" s="26">
        <v>0</v>
      </c>
      <c r="Q704" s="26">
        <f t="shared" si="211"/>
        <v>68.487748315601578</v>
      </c>
      <c r="R704" s="27">
        <v>0</v>
      </c>
      <c r="S704" s="143">
        <f t="shared" si="216"/>
        <v>213.07392278221974</v>
      </c>
      <c r="T704" s="140" t="str">
        <f t="shared" si="217"/>
        <v>14210</v>
      </c>
      <c r="U704" s="5" t="str">
        <f t="shared" si="212"/>
        <v>神奈川県三浦市</v>
      </c>
      <c r="V704" s="21">
        <f t="shared" si="218"/>
        <v>0.13640947922803714</v>
      </c>
      <c r="W704" s="21">
        <f t="shared" si="218"/>
        <v>6.1559917658817881E-3</v>
      </c>
      <c r="X704" s="21">
        <f t="shared" si="218"/>
        <v>4.851559121868973E-2</v>
      </c>
      <c r="Y704" s="21">
        <f t="shared" si="219"/>
        <v>0.24926956161830485</v>
      </c>
      <c r="Z704" s="21">
        <f t="shared" si="219"/>
        <v>0.2382222046911292</v>
      </c>
      <c r="AA704" s="21">
        <f t="shared" si="220"/>
        <v>0.1519543860375818</v>
      </c>
      <c r="AB704" s="21">
        <f t="shared" si="220"/>
        <v>0.15693743054324624</v>
      </c>
      <c r="AC704" s="21">
        <f t="shared" si="220"/>
        <v>1.2535354897129255E-2</v>
      </c>
      <c r="AD704" s="21">
        <f t="shared" si="220"/>
        <v>0</v>
      </c>
      <c r="AE704" s="21">
        <f t="shared" si="221"/>
        <v>0</v>
      </c>
      <c r="AF704" s="137">
        <f>VLOOKUP(T704,人口!$A$2:$E$1748,5,0)</f>
        <v>43036</v>
      </c>
      <c r="AG704" s="14">
        <f t="shared" si="222"/>
        <v>0</v>
      </c>
      <c r="AH704" s="14">
        <f t="shared" si="223"/>
        <v>0</v>
      </c>
      <c r="AI704" s="14">
        <f t="shared" si="224"/>
        <v>0</v>
      </c>
      <c r="AJ704" s="14">
        <f t="shared" si="225"/>
        <v>1</v>
      </c>
      <c r="AK704" s="14">
        <f t="shared" si="226"/>
        <v>0</v>
      </c>
      <c r="AL704" s="14">
        <f t="shared" si="227"/>
        <v>0</v>
      </c>
      <c r="AM704" s="14">
        <f t="shared" si="228"/>
        <v>0</v>
      </c>
      <c r="AN704" s="14">
        <f t="shared" si="229"/>
        <v>0</v>
      </c>
      <c r="AO704" s="5" t="str">
        <f t="shared" si="230"/>
        <v>3万～10万人未満の市町村平均</v>
      </c>
    </row>
    <row r="705" spans="1:41" s="5" customFormat="1" ht="18" customHeight="1" x14ac:dyDescent="0.3">
      <c r="A705" s="5" t="str">
        <f t="shared" si="213"/>
        <v>014211</v>
      </c>
      <c r="B705" s="22">
        <v>14</v>
      </c>
      <c r="C705" s="23" t="s">
        <v>41</v>
      </c>
      <c r="D705" s="23">
        <v>14211</v>
      </c>
      <c r="E705" s="24" t="s">
        <v>687</v>
      </c>
      <c r="F705" s="25">
        <v>790.12440639844772</v>
      </c>
      <c r="G705" s="26">
        <v>4.6950676206476425</v>
      </c>
      <c r="H705" s="26">
        <v>13.681862651997573</v>
      </c>
      <c r="I705" s="26">
        <f t="shared" si="214"/>
        <v>808.50133667109287</v>
      </c>
      <c r="J705" s="26">
        <v>167.85012515176629</v>
      </c>
      <c r="K705" s="26">
        <v>187.14900481753372</v>
      </c>
      <c r="L705" s="26">
        <f t="shared" si="215"/>
        <v>354.99912996930004</v>
      </c>
      <c r="M705" s="26">
        <v>125.87312880557585</v>
      </c>
      <c r="N705" s="26">
        <v>57.59253370760046</v>
      </c>
      <c r="O705" s="26">
        <v>10.004173496904238</v>
      </c>
      <c r="P705" s="26">
        <v>0</v>
      </c>
      <c r="Q705" s="26">
        <f t="shared" si="211"/>
        <v>193.46983601008054</v>
      </c>
      <c r="R705" s="27">
        <v>16.2277961037301</v>
      </c>
      <c r="S705" s="143">
        <f t="shared" si="216"/>
        <v>1373.1980987542036</v>
      </c>
      <c r="T705" s="140" t="str">
        <f t="shared" si="217"/>
        <v>14211</v>
      </c>
      <c r="U705" s="5" t="str">
        <f t="shared" si="212"/>
        <v>神奈川県秦野市</v>
      </c>
      <c r="V705" s="21">
        <f t="shared" si="218"/>
        <v>0.57538996530454456</v>
      </c>
      <c r="W705" s="21">
        <f t="shared" si="218"/>
        <v>3.4190752411521062E-3</v>
      </c>
      <c r="X705" s="21">
        <f t="shared" si="218"/>
        <v>9.9635024723745743E-3</v>
      </c>
      <c r="Y705" s="21">
        <f t="shared" si="219"/>
        <v>0.12223300141767145</v>
      </c>
      <c r="Z705" s="21">
        <f t="shared" si="219"/>
        <v>0.13628696761765074</v>
      </c>
      <c r="AA705" s="21">
        <f t="shared" si="220"/>
        <v>9.1664217216562413E-2</v>
      </c>
      <c r="AB705" s="21">
        <f t="shared" si="220"/>
        <v>4.1940440902044442E-2</v>
      </c>
      <c r="AC705" s="21">
        <f t="shared" si="220"/>
        <v>7.2853097495403259E-3</v>
      </c>
      <c r="AD705" s="21">
        <f t="shared" si="220"/>
        <v>0</v>
      </c>
      <c r="AE705" s="21">
        <f t="shared" si="221"/>
        <v>1.1817520078459418E-2</v>
      </c>
      <c r="AF705" s="137">
        <f>VLOOKUP(T705,人口!$A$2:$E$1748,5,0)</f>
        <v>161193</v>
      </c>
      <c r="AG705" s="14">
        <f t="shared" si="222"/>
        <v>0</v>
      </c>
      <c r="AH705" s="14">
        <f t="shared" si="223"/>
        <v>0</v>
      </c>
      <c r="AI705" s="14">
        <f t="shared" si="224"/>
        <v>0</v>
      </c>
      <c r="AJ705" s="14">
        <f t="shared" si="225"/>
        <v>0</v>
      </c>
      <c r="AK705" s="14">
        <f t="shared" si="226"/>
        <v>1</v>
      </c>
      <c r="AL705" s="14">
        <f t="shared" si="227"/>
        <v>0</v>
      </c>
      <c r="AM705" s="14">
        <f t="shared" si="228"/>
        <v>0</v>
      </c>
      <c r="AN705" s="14">
        <f t="shared" si="229"/>
        <v>0</v>
      </c>
      <c r="AO705" s="5" t="str">
        <f t="shared" si="230"/>
        <v>10万～20万人未満の市町村平均</v>
      </c>
    </row>
    <row r="706" spans="1:41" s="5" customFormat="1" ht="18" customHeight="1" x14ac:dyDescent="0.3">
      <c r="A706" s="5" t="str">
        <f t="shared" si="213"/>
        <v>014212</v>
      </c>
      <c r="B706" s="22">
        <v>14</v>
      </c>
      <c r="C706" s="23" t="s">
        <v>41</v>
      </c>
      <c r="D706" s="23">
        <v>14212</v>
      </c>
      <c r="E706" s="24" t="s">
        <v>740</v>
      </c>
      <c r="F706" s="25">
        <v>851.46126883941815</v>
      </c>
      <c r="G706" s="26">
        <v>11.415726437398632</v>
      </c>
      <c r="H706" s="26">
        <v>16.053385511677153</v>
      </c>
      <c r="I706" s="26">
        <f t="shared" si="214"/>
        <v>878.93038078849395</v>
      </c>
      <c r="J706" s="26">
        <v>498.37490143407257</v>
      </c>
      <c r="K706" s="26">
        <v>266.71220250188088</v>
      </c>
      <c r="L706" s="26">
        <f t="shared" si="215"/>
        <v>765.08710393595345</v>
      </c>
      <c r="M706" s="26">
        <v>182.61416251433718</v>
      </c>
      <c r="N706" s="26">
        <v>140.73844640610034</v>
      </c>
      <c r="O706" s="26">
        <v>13.92564466750032</v>
      </c>
      <c r="P706" s="26">
        <v>0</v>
      </c>
      <c r="Q706" s="26">
        <f t="shared" si="211"/>
        <v>337.27825358793785</v>
      </c>
      <c r="R706" s="27">
        <v>14.079213962500001</v>
      </c>
      <c r="S706" s="143">
        <f t="shared" si="216"/>
        <v>1995.3749522748853</v>
      </c>
      <c r="T706" s="140" t="str">
        <f t="shared" si="217"/>
        <v>14212</v>
      </c>
      <c r="U706" s="5" t="str">
        <f t="shared" si="212"/>
        <v>神奈川県厚木市</v>
      </c>
      <c r="V706" s="21">
        <f t="shared" si="218"/>
        <v>0.42671742865604528</v>
      </c>
      <c r="W706" s="21">
        <f t="shared" si="218"/>
        <v>5.7210933836689699E-3</v>
      </c>
      <c r="X706" s="21">
        <f t="shared" si="218"/>
        <v>8.0452976987483091E-3</v>
      </c>
      <c r="Y706" s="21">
        <f t="shared" si="219"/>
        <v>0.24976503832820279</v>
      </c>
      <c r="Z706" s="21">
        <f t="shared" si="219"/>
        <v>0.13366520522762293</v>
      </c>
      <c r="AA706" s="21">
        <f t="shared" si="220"/>
        <v>9.1518720482154287E-2</v>
      </c>
      <c r="AB706" s="21">
        <f t="shared" si="220"/>
        <v>7.0532330901341311E-2</v>
      </c>
      <c r="AC706" s="21">
        <f t="shared" si="220"/>
        <v>6.9789613484042097E-3</v>
      </c>
      <c r="AD706" s="21">
        <f t="shared" si="220"/>
        <v>0</v>
      </c>
      <c r="AE706" s="21">
        <f t="shared" si="221"/>
        <v>7.0559239738118302E-3</v>
      </c>
      <c r="AF706" s="137">
        <f>VLOOKUP(T706,人口!$A$2:$E$1748,5,0)</f>
        <v>224378</v>
      </c>
      <c r="AG706" s="14">
        <f t="shared" si="222"/>
        <v>0</v>
      </c>
      <c r="AH706" s="14">
        <f t="shared" si="223"/>
        <v>0</v>
      </c>
      <c r="AI706" s="14">
        <f t="shared" si="224"/>
        <v>0</v>
      </c>
      <c r="AJ706" s="14">
        <f t="shared" si="225"/>
        <v>0</v>
      </c>
      <c r="AK706" s="14">
        <f t="shared" si="226"/>
        <v>0</v>
      </c>
      <c r="AL706" s="14">
        <f t="shared" si="227"/>
        <v>1</v>
      </c>
      <c r="AM706" s="14">
        <f t="shared" si="228"/>
        <v>0</v>
      </c>
      <c r="AN706" s="14">
        <f t="shared" si="229"/>
        <v>0</v>
      </c>
      <c r="AO706" s="5" t="str">
        <f t="shared" si="230"/>
        <v>20万～50万人未満の市町村平均</v>
      </c>
    </row>
    <row r="707" spans="1:41" s="5" customFormat="1" ht="18" customHeight="1" x14ac:dyDescent="0.3">
      <c r="A707" s="5" t="str">
        <f t="shared" si="213"/>
        <v>014213</v>
      </c>
      <c r="B707" s="22">
        <v>14</v>
      </c>
      <c r="C707" s="23" t="s">
        <v>41</v>
      </c>
      <c r="D707" s="23">
        <v>14213</v>
      </c>
      <c r="E707" s="24" t="s">
        <v>794</v>
      </c>
      <c r="F707" s="25">
        <v>411.06288660548802</v>
      </c>
      <c r="G707" s="26">
        <v>9.682189283903778</v>
      </c>
      <c r="H707" s="26">
        <v>1.7026317966930313</v>
      </c>
      <c r="I707" s="26">
        <f t="shared" si="214"/>
        <v>422.44770768608481</v>
      </c>
      <c r="J707" s="26">
        <v>267.24451236319828</v>
      </c>
      <c r="K707" s="26">
        <v>289.79621405292619</v>
      </c>
      <c r="L707" s="26">
        <f t="shared" si="215"/>
        <v>557.04072641612447</v>
      </c>
      <c r="M707" s="26">
        <v>130.87571145716879</v>
      </c>
      <c r="N707" s="26">
        <v>77.670532300901769</v>
      </c>
      <c r="O707" s="26">
        <v>14.845050759471679</v>
      </c>
      <c r="P707" s="26">
        <v>0</v>
      </c>
      <c r="Q707" s="26">
        <f t="shared" si="211"/>
        <v>223.39129451754224</v>
      </c>
      <c r="R707" s="27">
        <v>24.218167946249999</v>
      </c>
      <c r="S707" s="143">
        <f t="shared" si="216"/>
        <v>1227.0978965660017</v>
      </c>
      <c r="T707" s="140" t="str">
        <f t="shared" si="217"/>
        <v>14213</v>
      </c>
      <c r="U707" s="5" t="str">
        <f t="shared" si="212"/>
        <v>神奈川県大和市</v>
      </c>
      <c r="V707" s="21">
        <f t="shared" si="218"/>
        <v>0.33498785040365214</v>
      </c>
      <c r="W707" s="21">
        <f t="shared" si="218"/>
        <v>7.890315280467115E-3</v>
      </c>
      <c r="X707" s="21">
        <f t="shared" si="218"/>
        <v>1.3875272718320173E-3</v>
      </c>
      <c r="Y707" s="21">
        <f t="shared" si="219"/>
        <v>0.21778581245316644</v>
      </c>
      <c r="Z707" s="21">
        <f t="shared" si="219"/>
        <v>0.2361638911320055</v>
      </c>
      <c r="AA707" s="21">
        <f t="shared" si="220"/>
        <v>0.10665466204727489</v>
      </c>
      <c r="AB707" s="21">
        <f t="shared" si="220"/>
        <v>6.3296117219547463E-2</v>
      </c>
      <c r="AC707" s="21">
        <f t="shared" si="220"/>
        <v>1.2097690657782991E-2</v>
      </c>
      <c r="AD707" s="21">
        <f t="shared" si="220"/>
        <v>0</v>
      </c>
      <c r="AE707" s="21">
        <f t="shared" si="221"/>
        <v>1.9736133534271266E-2</v>
      </c>
      <c r="AF707" s="137">
        <f>VLOOKUP(T707,人口!$A$2:$E$1748,5,0)</f>
        <v>239192</v>
      </c>
      <c r="AG707" s="14">
        <f t="shared" si="222"/>
        <v>0</v>
      </c>
      <c r="AH707" s="14">
        <f t="shared" si="223"/>
        <v>0</v>
      </c>
      <c r="AI707" s="14">
        <f t="shared" si="224"/>
        <v>0</v>
      </c>
      <c r="AJ707" s="14">
        <f t="shared" si="225"/>
        <v>0</v>
      </c>
      <c r="AK707" s="14">
        <f t="shared" si="226"/>
        <v>0</v>
      </c>
      <c r="AL707" s="14">
        <f t="shared" si="227"/>
        <v>1</v>
      </c>
      <c r="AM707" s="14">
        <f t="shared" si="228"/>
        <v>0</v>
      </c>
      <c r="AN707" s="14">
        <f t="shared" si="229"/>
        <v>0</v>
      </c>
      <c r="AO707" s="5" t="str">
        <f t="shared" si="230"/>
        <v>20万～50万人未満の市町村平均</v>
      </c>
    </row>
    <row r="708" spans="1:41" s="5" customFormat="1" ht="18" customHeight="1" x14ac:dyDescent="0.3">
      <c r="A708" s="5" t="str">
        <f t="shared" si="213"/>
        <v>014214</v>
      </c>
      <c r="B708" s="22">
        <v>14</v>
      </c>
      <c r="C708" s="23" t="s">
        <v>41</v>
      </c>
      <c r="D708" s="23">
        <v>14214</v>
      </c>
      <c r="E708" s="24" t="s">
        <v>845</v>
      </c>
      <c r="F708" s="25">
        <v>380.31338252600005</v>
      </c>
      <c r="G708" s="26">
        <v>3.9538310446705318</v>
      </c>
      <c r="H708" s="26">
        <v>16.722276574663702</v>
      </c>
      <c r="I708" s="26">
        <f t="shared" si="214"/>
        <v>400.98949014533429</v>
      </c>
      <c r="J708" s="26">
        <v>142.06655796327698</v>
      </c>
      <c r="K708" s="26">
        <v>116.35143772875716</v>
      </c>
      <c r="L708" s="26">
        <f t="shared" si="215"/>
        <v>258.41799569203414</v>
      </c>
      <c r="M708" s="26">
        <v>80.227546469469431</v>
      </c>
      <c r="N708" s="26">
        <v>49.509371081972319</v>
      </c>
      <c r="O708" s="26">
        <v>6.232833508735502</v>
      </c>
      <c r="P708" s="26">
        <v>0</v>
      </c>
      <c r="Q708" s="26">
        <f t="shared" si="211"/>
        <v>135.96975106017726</v>
      </c>
      <c r="R708" s="27">
        <v>10.432940828857877</v>
      </c>
      <c r="S708" s="143">
        <f t="shared" si="216"/>
        <v>805.81017772640359</v>
      </c>
      <c r="T708" s="140" t="str">
        <f t="shared" si="217"/>
        <v>14214</v>
      </c>
      <c r="U708" s="5" t="str">
        <f t="shared" si="212"/>
        <v>神奈川県伊勢原市</v>
      </c>
      <c r="V708" s="21">
        <f t="shared" si="218"/>
        <v>0.47196398486682767</v>
      </c>
      <c r="W708" s="21">
        <f t="shared" si="218"/>
        <v>4.9066531473036003E-3</v>
      </c>
      <c r="X708" s="21">
        <f t="shared" si="218"/>
        <v>2.0752128772865176E-2</v>
      </c>
      <c r="Y708" s="21">
        <f t="shared" si="219"/>
        <v>0.17630275949618593</v>
      </c>
      <c r="Z708" s="21">
        <f t="shared" si="219"/>
        <v>0.1443906281464987</v>
      </c>
      <c r="AA708" s="21">
        <f t="shared" si="220"/>
        <v>9.9561346688163896E-2</v>
      </c>
      <c r="AB708" s="21">
        <f t="shared" si="220"/>
        <v>6.1440488654118511E-2</v>
      </c>
      <c r="AC708" s="21">
        <f t="shared" si="220"/>
        <v>7.7348657053717849E-3</v>
      </c>
      <c r="AD708" s="21">
        <f t="shared" si="220"/>
        <v>0</v>
      </c>
      <c r="AE708" s="21">
        <f t="shared" si="221"/>
        <v>1.2947144522664702E-2</v>
      </c>
      <c r="AF708" s="137">
        <f>VLOOKUP(T708,人口!$A$2:$E$1748,5,0)</f>
        <v>100427</v>
      </c>
      <c r="AG708" s="14">
        <f t="shared" si="222"/>
        <v>0</v>
      </c>
      <c r="AH708" s="14">
        <f t="shared" si="223"/>
        <v>0</v>
      </c>
      <c r="AI708" s="14">
        <f t="shared" si="224"/>
        <v>0</v>
      </c>
      <c r="AJ708" s="14">
        <f t="shared" si="225"/>
        <v>0</v>
      </c>
      <c r="AK708" s="14">
        <f t="shared" si="226"/>
        <v>1</v>
      </c>
      <c r="AL708" s="14">
        <f t="shared" si="227"/>
        <v>0</v>
      </c>
      <c r="AM708" s="14">
        <f t="shared" si="228"/>
        <v>0</v>
      </c>
      <c r="AN708" s="14">
        <f t="shared" si="229"/>
        <v>0</v>
      </c>
      <c r="AO708" s="5" t="str">
        <f t="shared" si="230"/>
        <v>10万～20万人未満の市町村平均</v>
      </c>
    </row>
    <row r="709" spans="1:41" s="5" customFormat="1" ht="18" customHeight="1" x14ac:dyDescent="0.3">
      <c r="A709" s="5" t="str">
        <f t="shared" si="213"/>
        <v>014215</v>
      </c>
      <c r="B709" s="22">
        <v>14</v>
      </c>
      <c r="C709" s="23" t="s">
        <v>41</v>
      </c>
      <c r="D709" s="23">
        <v>14215</v>
      </c>
      <c r="E709" s="24" t="s">
        <v>897</v>
      </c>
      <c r="F709" s="25">
        <v>445.38990814021616</v>
      </c>
      <c r="G709" s="26">
        <v>4.3073701488808123</v>
      </c>
      <c r="H709" s="26">
        <v>4.4390043270925457</v>
      </c>
      <c r="I709" s="26">
        <f t="shared" si="214"/>
        <v>454.13628261618953</v>
      </c>
      <c r="J709" s="26">
        <v>193.19322646610868</v>
      </c>
      <c r="K709" s="26">
        <v>152.43923942795072</v>
      </c>
      <c r="L709" s="26">
        <f t="shared" si="215"/>
        <v>345.63246589405941</v>
      </c>
      <c r="M709" s="26">
        <v>87.353401554159731</v>
      </c>
      <c r="N709" s="26">
        <v>52.814807227095251</v>
      </c>
      <c r="O709" s="26">
        <v>8.3439174980973085</v>
      </c>
      <c r="P709" s="26">
        <v>0</v>
      </c>
      <c r="Q709" s="26">
        <f t="shared" ref="Q709:Q772" si="231">SUM(M709:P709)</f>
        <v>148.51212627935229</v>
      </c>
      <c r="R709" s="27">
        <v>11.575690708231878</v>
      </c>
      <c r="S709" s="143">
        <f t="shared" si="216"/>
        <v>959.85656549783312</v>
      </c>
      <c r="T709" s="140" t="str">
        <f t="shared" si="217"/>
        <v>14215</v>
      </c>
      <c r="U709" s="5" t="str">
        <f t="shared" ref="U709:U772" si="232">C709&amp;E709</f>
        <v>神奈川県海老名市</v>
      </c>
      <c r="V709" s="21">
        <f t="shared" si="218"/>
        <v>0.46401715021786932</v>
      </c>
      <c r="W709" s="21">
        <f t="shared" si="218"/>
        <v>4.487514388826188E-3</v>
      </c>
      <c r="X709" s="21">
        <f t="shared" si="218"/>
        <v>4.6246538145938917E-3</v>
      </c>
      <c r="Y709" s="21">
        <f t="shared" si="219"/>
        <v>0.20127301662609173</v>
      </c>
      <c r="Z709" s="21">
        <f t="shared" si="219"/>
        <v>0.15881460304320319</v>
      </c>
      <c r="AA709" s="21">
        <f t="shared" si="220"/>
        <v>9.1006724019076293E-2</v>
      </c>
      <c r="AB709" s="21">
        <f t="shared" si="220"/>
        <v>5.5023645329448423E-2</v>
      </c>
      <c r="AC709" s="21">
        <f t="shared" si="220"/>
        <v>8.6928795384857375E-3</v>
      </c>
      <c r="AD709" s="21">
        <f t="shared" ref="AD709:AD772" si="233">P709/$S709</f>
        <v>0</v>
      </c>
      <c r="AE709" s="21">
        <f t="shared" si="221"/>
        <v>1.2059813022405179E-2</v>
      </c>
      <c r="AF709" s="137">
        <f>VLOOKUP(T709,人口!$A$2:$E$1748,5,0)</f>
        <v>134442</v>
      </c>
      <c r="AG709" s="14">
        <f t="shared" si="222"/>
        <v>0</v>
      </c>
      <c r="AH709" s="14">
        <f t="shared" si="223"/>
        <v>0</v>
      </c>
      <c r="AI709" s="14">
        <f t="shared" si="224"/>
        <v>0</v>
      </c>
      <c r="AJ709" s="14">
        <f t="shared" si="225"/>
        <v>0</v>
      </c>
      <c r="AK709" s="14">
        <f t="shared" si="226"/>
        <v>1</v>
      </c>
      <c r="AL709" s="14">
        <f t="shared" si="227"/>
        <v>0</v>
      </c>
      <c r="AM709" s="14">
        <f t="shared" si="228"/>
        <v>0</v>
      </c>
      <c r="AN709" s="14">
        <f t="shared" si="229"/>
        <v>0</v>
      </c>
      <c r="AO709" s="5" t="str">
        <f t="shared" si="230"/>
        <v>10万～20万人未満の市町村平均</v>
      </c>
    </row>
    <row r="710" spans="1:41" s="5" customFormat="1" ht="18" customHeight="1" x14ac:dyDescent="0.3">
      <c r="A710" s="5" t="str">
        <f t="shared" ref="A710:A773" si="234">0&amp;D710</f>
        <v>014216</v>
      </c>
      <c r="B710" s="22">
        <v>14</v>
      </c>
      <c r="C710" s="23" t="s">
        <v>41</v>
      </c>
      <c r="D710" s="23">
        <v>14216</v>
      </c>
      <c r="E710" s="24" t="s">
        <v>950</v>
      </c>
      <c r="F710" s="25">
        <v>395.38443913232356</v>
      </c>
      <c r="G710" s="26">
        <v>3.9350439425144303</v>
      </c>
      <c r="H710" s="26">
        <v>1.0337407337064832</v>
      </c>
      <c r="I710" s="26">
        <f t="shared" ref="I710:I773" si="235">SUM(F710:H710)</f>
        <v>400.3532238085445</v>
      </c>
      <c r="J710" s="26">
        <v>122.51884560414548</v>
      </c>
      <c r="K710" s="26">
        <v>157.8067289211852</v>
      </c>
      <c r="L710" s="26">
        <f t="shared" ref="L710:L773" si="236">SUM(J710:K710)</f>
        <v>280.32557452533069</v>
      </c>
      <c r="M710" s="26">
        <v>80.203671592035803</v>
      </c>
      <c r="N710" s="26">
        <v>44.794192883689249</v>
      </c>
      <c r="O710" s="26">
        <v>8.1736157351454111</v>
      </c>
      <c r="P710" s="26">
        <v>0</v>
      </c>
      <c r="Q710" s="26">
        <f t="shared" si="231"/>
        <v>133.17148021087047</v>
      </c>
      <c r="R710" s="27">
        <v>12.844169159443082</v>
      </c>
      <c r="S710" s="143">
        <f t="shared" ref="S710:S773" si="237">SUM(I710,L710,Q710,R710)</f>
        <v>826.69444770418863</v>
      </c>
      <c r="T710" s="140" t="str">
        <f t="shared" ref="T710:T773" si="238">IF(LEN(A710)=5,A710,RIGHT(A710,5))</f>
        <v>14216</v>
      </c>
      <c r="U710" s="5" t="str">
        <f t="shared" si="232"/>
        <v>神奈川県座間市</v>
      </c>
      <c r="V710" s="21">
        <f t="shared" ref="V710:X773" si="239">F710/$S710</f>
        <v>0.47827155514391662</v>
      </c>
      <c r="W710" s="21">
        <f t="shared" si="239"/>
        <v>4.7599738373015959E-3</v>
      </c>
      <c r="X710" s="21">
        <f t="shared" si="239"/>
        <v>1.2504508002651794E-3</v>
      </c>
      <c r="Y710" s="21">
        <f t="shared" ref="Y710:Z773" si="240">J710/$S710</f>
        <v>0.14820330043874408</v>
      </c>
      <c r="Z710" s="21">
        <f t="shared" si="240"/>
        <v>0.1908888215705693</v>
      </c>
      <c r="AA710" s="21">
        <f t="shared" ref="AA710:AD773" si="241">M710/$S710</f>
        <v>9.7017310101415635E-2</v>
      </c>
      <c r="AB710" s="21">
        <f t="shared" si="241"/>
        <v>5.4184702713423447E-2</v>
      </c>
      <c r="AC710" s="21">
        <f t="shared" si="241"/>
        <v>9.8871061222732797E-3</v>
      </c>
      <c r="AD710" s="21">
        <f t="shared" si="233"/>
        <v>0</v>
      </c>
      <c r="AE710" s="21">
        <f t="shared" ref="AE710:AE773" si="242">R710/$S710</f>
        <v>1.5536779272090911E-2</v>
      </c>
      <c r="AF710" s="137">
        <f>VLOOKUP(T710,人口!$A$2:$E$1748,5,0)</f>
        <v>131698</v>
      </c>
      <c r="AG710" s="14">
        <f t="shared" ref="AG710:AG773" si="243">IF(SUMIFS($AF710,$AF710,$BB$22,$AF710,$BC$22)&gt;0,1,0)</f>
        <v>0</v>
      </c>
      <c r="AH710" s="14">
        <f t="shared" ref="AH710:AH773" si="244">IF(SUMIFS($AF710,$AF710,$BB$23,$AF710,$BC$23)&gt;0,1,0)</f>
        <v>0</v>
      </c>
      <c r="AI710" s="14">
        <f t="shared" ref="AI710:AI773" si="245">IF(SUMIFS($AF710,$AF710,$BB$24,$AF710,$BC$24)&gt;0,1,0)</f>
        <v>0</v>
      </c>
      <c r="AJ710" s="14">
        <f t="shared" ref="AJ710:AJ773" si="246">IF(SUMIFS($AF710,$AF710,$BB$25,$AF710,$BC$25)&gt;0,1,0)</f>
        <v>0</v>
      </c>
      <c r="AK710" s="14">
        <f t="shared" ref="AK710:AK773" si="247">IF(SUMIFS($AF710,$AF710,$BB$26,$AF710,$BC$26)&gt;0,1,0)</f>
        <v>1</v>
      </c>
      <c r="AL710" s="14">
        <f t="shared" ref="AL710:AL773" si="248">IF(SUMIFS($AF710,$AF710,$BB$27,$AF710,$BC$27)&gt;0,1,0)</f>
        <v>0</v>
      </c>
      <c r="AM710" s="14">
        <f t="shared" ref="AM710:AM773" si="249">IF(SUMIFS($AF710,$AF710,$BB$28,$AF710,$BC$2)&gt;0,1,0)</f>
        <v>0</v>
      </c>
      <c r="AN710" s="14">
        <f t="shared" ref="AN710:AN773" si="250">IF(SUMIFS($AF710,$AF710,$BB$29)&gt;0,1,0)</f>
        <v>0</v>
      </c>
      <c r="AO710" s="5" t="str">
        <f t="shared" ref="AO710:AO773" si="251">IF(AG710=1,$AG$4,IF(AH710=1,$AH$4,IF(AI710=1,$AI$4,IF(AJ710=1,$AJ$4,IF(AK710=1,$AK$4,IF(AL710=1,$AL$4,IF(AM710=1,$AM$4,IF(AN710=1,$AN$4,""))))))))</f>
        <v>10万～20万人未満の市町村平均</v>
      </c>
    </row>
    <row r="711" spans="1:41" s="5" customFormat="1" ht="18" customHeight="1" x14ac:dyDescent="0.3">
      <c r="A711" s="5" t="str">
        <f t="shared" si="234"/>
        <v>014217</v>
      </c>
      <c r="B711" s="22">
        <v>14</v>
      </c>
      <c r="C711" s="23" t="s">
        <v>41</v>
      </c>
      <c r="D711" s="23">
        <v>14217</v>
      </c>
      <c r="E711" s="24" t="s">
        <v>996</v>
      </c>
      <c r="F711" s="25">
        <v>315.84020506193599</v>
      </c>
      <c r="G711" s="26">
        <v>2.0204674409698655</v>
      </c>
      <c r="H711" s="26">
        <v>3.4052635933860627</v>
      </c>
      <c r="I711" s="26">
        <f t="shared" si="235"/>
        <v>321.26593609629191</v>
      </c>
      <c r="J711" s="26">
        <v>37.031760530130185</v>
      </c>
      <c r="K711" s="26">
        <v>45.525954618975604</v>
      </c>
      <c r="L711" s="26">
        <f t="shared" si="236"/>
        <v>82.557715149105789</v>
      </c>
      <c r="M711" s="26">
        <v>36.827794270619648</v>
      </c>
      <c r="N711" s="26">
        <v>24.350527409704753</v>
      </c>
      <c r="O711" s="26">
        <v>2.6187619853335713</v>
      </c>
      <c r="P711" s="26">
        <v>0</v>
      </c>
      <c r="Q711" s="26">
        <f t="shared" si="231"/>
        <v>63.797083665657972</v>
      </c>
      <c r="R711" s="27">
        <v>2.0933195403128702</v>
      </c>
      <c r="S711" s="143">
        <f t="shared" si="237"/>
        <v>469.7140544513685</v>
      </c>
      <c r="T711" s="140" t="str">
        <f t="shared" si="238"/>
        <v>14217</v>
      </c>
      <c r="U711" s="5" t="str">
        <f t="shared" si="232"/>
        <v>神奈川県南足柄市</v>
      </c>
      <c r="V711" s="21">
        <f t="shared" si="239"/>
        <v>0.67240952675099541</v>
      </c>
      <c r="W711" s="21">
        <f t="shared" si="239"/>
        <v>4.3014838960477673E-3</v>
      </c>
      <c r="X711" s="21">
        <f t="shared" si="239"/>
        <v>7.249652338726484E-3</v>
      </c>
      <c r="Y711" s="21">
        <f t="shared" si="240"/>
        <v>7.8838945054313339E-2</v>
      </c>
      <c r="Z711" s="21">
        <f t="shared" si="240"/>
        <v>9.6922700497327999E-2</v>
      </c>
      <c r="AA711" s="21">
        <f t="shared" si="241"/>
        <v>7.8404710103117822E-2</v>
      </c>
      <c r="AB711" s="21">
        <f t="shared" si="241"/>
        <v>5.1841172685680982E-2</v>
      </c>
      <c r="AC711" s="21">
        <f t="shared" si="241"/>
        <v>5.5752259497372624E-3</v>
      </c>
      <c r="AD711" s="21">
        <f t="shared" si="233"/>
        <v>0</v>
      </c>
      <c r="AE711" s="21">
        <f t="shared" si="242"/>
        <v>4.4565827240530239E-3</v>
      </c>
      <c r="AF711" s="137">
        <f>VLOOKUP(T711,人口!$A$2:$E$1748,5,0)</f>
        <v>42195</v>
      </c>
      <c r="AG711" s="14">
        <f t="shared" si="243"/>
        <v>0</v>
      </c>
      <c r="AH711" s="14">
        <f t="shared" si="244"/>
        <v>0</v>
      </c>
      <c r="AI711" s="14">
        <f t="shared" si="245"/>
        <v>0</v>
      </c>
      <c r="AJ711" s="14">
        <f t="shared" si="246"/>
        <v>1</v>
      </c>
      <c r="AK711" s="14">
        <f t="shared" si="247"/>
        <v>0</v>
      </c>
      <c r="AL711" s="14">
        <f t="shared" si="248"/>
        <v>0</v>
      </c>
      <c r="AM711" s="14">
        <f t="shared" si="249"/>
        <v>0</v>
      </c>
      <c r="AN711" s="14">
        <f t="shared" si="250"/>
        <v>0</v>
      </c>
      <c r="AO711" s="5" t="str">
        <f t="shared" si="251"/>
        <v>3万～10万人未満の市町村平均</v>
      </c>
    </row>
    <row r="712" spans="1:41" s="5" customFormat="1" ht="18" customHeight="1" x14ac:dyDescent="0.3">
      <c r="A712" s="5" t="str">
        <f t="shared" si="234"/>
        <v>014218</v>
      </c>
      <c r="B712" s="22">
        <v>14</v>
      </c>
      <c r="C712" s="23" t="s">
        <v>41</v>
      </c>
      <c r="D712" s="23">
        <v>14218</v>
      </c>
      <c r="E712" s="24" t="s">
        <v>1042</v>
      </c>
      <c r="F712" s="25">
        <v>448.03372193426031</v>
      </c>
      <c r="G712" s="26">
        <v>3.7386333290642741</v>
      </c>
      <c r="H712" s="26">
        <v>3.5268801502927074</v>
      </c>
      <c r="I712" s="26">
        <f t="shared" si="235"/>
        <v>455.29923541361728</v>
      </c>
      <c r="J712" s="26">
        <v>91.3762769468686</v>
      </c>
      <c r="K712" s="26">
        <v>96.718861501966629</v>
      </c>
      <c r="L712" s="26">
        <f t="shared" si="236"/>
        <v>188.09513844883523</v>
      </c>
      <c r="M712" s="26">
        <v>63.150642470442797</v>
      </c>
      <c r="N712" s="26">
        <v>50.385047033082039</v>
      </c>
      <c r="O712" s="26">
        <v>5.2938154061618112</v>
      </c>
      <c r="P712" s="26">
        <v>0</v>
      </c>
      <c r="Q712" s="26">
        <f t="shared" si="231"/>
        <v>118.82950490968665</v>
      </c>
      <c r="R712" s="27">
        <v>10.371296052324972</v>
      </c>
      <c r="S712" s="143">
        <f t="shared" si="237"/>
        <v>772.59517482446415</v>
      </c>
      <c r="T712" s="140" t="str">
        <f t="shared" si="238"/>
        <v>14218</v>
      </c>
      <c r="U712" s="5" t="str">
        <f t="shared" si="232"/>
        <v>神奈川県綾瀬市</v>
      </c>
      <c r="V712" s="21">
        <f t="shared" si="239"/>
        <v>0.57990748134824277</v>
      </c>
      <c r="W712" s="21">
        <f t="shared" si="239"/>
        <v>4.8390586051921727E-3</v>
      </c>
      <c r="X712" s="21">
        <f t="shared" si="239"/>
        <v>4.5649782256199367E-3</v>
      </c>
      <c r="Y712" s="21">
        <f t="shared" si="240"/>
        <v>0.11827187112271255</v>
      </c>
      <c r="Z712" s="21">
        <f t="shared" si="240"/>
        <v>0.12518698621686503</v>
      </c>
      <c r="AA712" s="21">
        <f t="shared" si="241"/>
        <v>8.1738334030873036E-2</v>
      </c>
      <c r="AB712" s="21">
        <f t="shared" si="241"/>
        <v>6.5215327088380626E-2</v>
      </c>
      <c r="AC712" s="21">
        <f t="shared" si="241"/>
        <v>6.8519912868528869E-3</v>
      </c>
      <c r="AD712" s="21">
        <f t="shared" si="233"/>
        <v>0</v>
      </c>
      <c r="AE712" s="21">
        <f t="shared" si="242"/>
        <v>1.3423972075260967E-2</v>
      </c>
      <c r="AF712" s="137">
        <f>VLOOKUP(T712,人口!$A$2:$E$1748,5,0)</f>
        <v>85297</v>
      </c>
      <c r="AG712" s="14">
        <f t="shared" si="243"/>
        <v>0</v>
      </c>
      <c r="AH712" s="14">
        <f t="shared" si="244"/>
        <v>0</v>
      </c>
      <c r="AI712" s="14">
        <f t="shared" si="245"/>
        <v>0</v>
      </c>
      <c r="AJ712" s="14">
        <f t="shared" si="246"/>
        <v>1</v>
      </c>
      <c r="AK712" s="14">
        <f t="shared" si="247"/>
        <v>0</v>
      </c>
      <c r="AL712" s="14">
        <f t="shared" si="248"/>
        <v>0</v>
      </c>
      <c r="AM712" s="14">
        <f t="shared" si="249"/>
        <v>0</v>
      </c>
      <c r="AN712" s="14">
        <f t="shared" si="250"/>
        <v>0</v>
      </c>
      <c r="AO712" s="5" t="str">
        <f t="shared" si="251"/>
        <v>3万～10万人未満の市町村平均</v>
      </c>
    </row>
    <row r="713" spans="1:41" s="5" customFormat="1" ht="18" customHeight="1" x14ac:dyDescent="0.3">
      <c r="A713" s="5" t="str">
        <f t="shared" si="234"/>
        <v>014301</v>
      </c>
      <c r="B713" s="22">
        <v>14</v>
      </c>
      <c r="C713" s="23" t="s">
        <v>41</v>
      </c>
      <c r="D713" s="23">
        <v>14301</v>
      </c>
      <c r="E713" s="24" t="s">
        <v>1087</v>
      </c>
      <c r="F713" s="25">
        <v>1.1467657569578869</v>
      </c>
      <c r="G713" s="26">
        <v>1.0179193531851563</v>
      </c>
      <c r="H713" s="26">
        <v>2.6147559734928696</v>
      </c>
      <c r="I713" s="26">
        <f t="shared" si="235"/>
        <v>4.7794410836359127</v>
      </c>
      <c r="J713" s="26">
        <v>28.242834985809644</v>
      </c>
      <c r="K713" s="26">
        <v>36.610592638014502</v>
      </c>
      <c r="L713" s="26">
        <f t="shared" si="236"/>
        <v>64.853427623824146</v>
      </c>
      <c r="M713" s="26">
        <v>22.568125808761177</v>
      </c>
      <c r="N713" s="26">
        <v>10.48886578801746</v>
      </c>
      <c r="O713" s="26">
        <v>2.0477173348523721</v>
      </c>
      <c r="P713" s="26">
        <v>0.30281528845027794</v>
      </c>
      <c r="Q713" s="26">
        <f t="shared" si="231"/>
        <v>35.407524220081285</v>
      </c>
      <c r="R713" s="27">
        <v>0</v>
      </c>
      <c r="S713" s="143">
        <f t="shared" si="237"/>
        <v>105.04039292754135</v>
      </c>
      <c r="T713" s="140" t="str">
        <f t="shared" si="238"/>
        <v>14301</v>
      </c>
      <c r="U713" s="5" t="str">
        <f t="shared" si="232"/>
        <v>神奈川県葉山町</v>
      </c>
      <c r="V713" s="21">
        <f t="shared" si="239"/>
        <v>1.0917378781598288E-2</v>
      </c>
      <c r="W713" s="21">
        <f t="shared" si="239"/>
        <v>9.6907420547001789E-3</v>
      </c>
      <c r="X713" s="21">
        <f t="shared" si="239"/>
        <v>2.4892861694610881E-2</v>
      </c>
      <c r="Y713" s="21">
        <f t="shared" si="240"/>
        <v>0.26887594570682949</v>
      </c>
      <c r="Z713" s="21">
        <f t="shared" si="240"/>
        <v>0.34853823008134704</v>
      </c>
      <c r="AA713" s="21">
        <f t="shared" si="241"/>
        <v>0.21485187916546594</v>
      </c>
      <c r="AB713" s="21">
        <f t="shared" si="241"/>
        <v>9.9855546001744858E-2</v>
      </c>
      <c r="AC713" s="21">
        <f t="shared" si="241"/>
        <v>1.949457040078784E-2</v>
      </c>
      <c r="AD713" s="21">
        <f t="shared" si="233"/>
        <v>2.8828461129154865E-3</v>
      </c>
      <c r="AE713" s="21">
        <f t="shared" si="242"/>
        <v>0</v>
      </c>
      <c r="AF713" s="137">
        <f>VLOOKUP(T713,人口!$A$2:$E$1748,5,0)</f>
        <v>32994</v>
      </c>
      <c r="AG713" s="14">
        <f t="shared" si="243"/>
        <v>0</v>
      </c>
      <c r="AH713" s="14">
        <f t="shared" si="244"/>
        <v>0</v>
      </c>
      <c r="AI713" s="14">
        <f t="shared" si="245"/>
        <v>0</v>
      </c>
      <c r="AJ713" s="14">
        <f t="shared" si="246"/>
        <v>1</v>
      </c>
      <c r="AK713" s="14">
        <f t="shared" si="247"/>
        <v>0</v>
      </c>
      <c r="AL713" s="14">
        <f t="shared" si="248"/>
        <v>0</v>
      </c>
      <c r="AM713" s="14">
        <f t="shared" si="249"/>
        <v>0</v>
      </c>
      <c r="AN713" s="14">
        <f t="shared" si="250"/>
        <v>0</v>
      </c>
      <c r="AO713" s="5" t="str">
        <f t="shared" si="251"/>
        <v>3万～10万人未満の市町村平均</v>
      </c>
    </row>
    <row r="714" spans="1:41" s="5" customFormat="1" ht="18" customHeight="1" x14ac:dyDescent="0.3">
      <c r="A714" s="5" t="str">
        <f t="shared" si="234"/>
        <v>014321</v>
      </c>
      <c r="B714" s="22">
        <v>14</v>
      </c>
      <c r="C714" s="23" t="s">
        <v>41</v>
      </c>
      <c r="D714" s="23">
        <v>14321</v>
      </c>
      <c r="E714" s="24" t="s">
        <v>1127</v>
      </c>
      <c r="F714" s="25">
        <v>583.86519214475732</v>
      </c>
      <c r="G714" s="26">
        <v>2.2954422998000843</v>
      </c>
      <c r="H714" s="26">
        <v>0.54727450607990291</v>
      </c>
      <c r="I714" s="26">
        <f t="shared" si="235"/>
        <v>586.70790895063737</v>
      </c>
      <c r="J714" s="26">
        <v>51.416234031206088</v>
      </c>
      <c r="K714" s="26">
        <v>54.454005700393537</v>
      </c>
      <c r="L714" s="26">
        <f t="shared" si="236"/>
        <v>105.87023973159963</v>
      </c>
      <c r="M714" s="26">
        <v>38.261878575132933</v>
      </c>
      <c r="N714" s="26">
        <v>28.935797637218808</v>
      </c>
      <c r="O714" s="26">
        <v>3.0221735958245821</v>
      </c>
      <c r="P714" s="26">
        <v>0</v>
      </c>
      <c r="Q714" s="26">
        <f t="shared" si="231"/>
        <v>70.21984980817632</v>
      </c>
      <c r="R714" s="27">
        <v>0</v>
      </c>
      <c r="S714" s="143">
        <f t="shared" si="237"/>
        <v>762.79799849041342</v>
      </c>
      <c r="T714" s="140" t="str">
        <f t="shared" si="238"/>
        <v>14321</v>
      </c>
      <c r="U714" s="5" t="str">
        <f t="shared" si="232"/>
        <v>神奈川県寒川町</v>
      </c>
      <c r="V714" s="21">
        <f t="shared" si="239"/>
        <v>0.76542570025122469</v>
      </c>
      <c r="W714" s="21">
        <f t="shared" si="239"/>
        <v>3.0092400666268037E-3</v>
      </c>
      <c r="X714" s="21">
        <f t="shared" si="239"/>
        <v>7.1745666239681524E-4</v>
      </c>
      <c r="Y714" s="21">
        <f t="shared" si="240"/>
        <v>6.740478361631709E-2</v>
      </c>
      <c r="Z714" s="21">
        <f t="shared" si="240"/>
        <v>7.1387190066254338E-2</v>
      </c>
      <c r="AA714" s="21">
        <f t="shared" si="241"/>
        <v>5.0159909505339106E-2</v>
      </c>
      <c r="AB714" s="21">
        <f t="shared" si="241"/>
        <v>3.7933761879925101E-2</v>
      </c>
      <c r="AC714" s="21">
        <f t="shared" si="241"/>
        <v>3.9619579519158425E-3</v>
      </c>
      <c r="AD714" s="21">
        <f t="shared" si="233"/>
        <v>0</v>
      </c>
      <c r="AE714" s="21">
        <f t="shared" si="242"/>
        <v>0</v>
      </c>
      <c r="AF714" s="137">
        <f>VLOOKUP(T714,人口!$A$2:$E$1748,5,0)</f>
        <v>48695</v>
      </c>
      <c r="AG714" s="14">
        <f t="shared" si="243"/>
        <v>0</v>
      </c>
      <c r="AH714" s="14">
        <f t="shared" si="244"/>
        <v>0</v>
      </c>
      <c r="AI714" s="14">
        <f t="shared" si="245"/>
        <v>0</v>
      </c>
      <c r="AJ714" s="14">
        <f t="shared" si="246"/>
        <v>1</v>
      </c>
      <c r="AK714" s="14">
        <f t="shared" si="247"/>
        <v>0</v>
      </c>
      <c r="AL714" s="14">
        <f t="shared" si="248"/>
        <v>0</v>
      </c>
      <c r="AM714" s="14">
        <f t="shared" si="249"/>
        <v>0</v>
      </c>
      <c r="AN714" s="14">
        <f t="shared" si="250"/>
        <v>0</v>
      </c>
      <c r="AO714" s="5" t="str">
        <f t="shared" si="251"/>
        <v>3万～10万人未満の市町村平均</v>
      </c>
    </row>
    <row r="715" spans="1:41" s="5" customFormat="1" ht="18" customHeight="1" x14ac:dyDescent="0.3">
      <c r="A715" s="5" t="str">
        <f t="shared" si="234"/>
        <v>014341</v>
      </c>
      <c r="B715" s="22">
        <v>14</v>
      </c>
      <c r="C715" s="23" t="s">
        <v>41</v>
      </c>
      <c r="D715" s="23">
        <v>14341</v>
      </c>
      <c r="E715" s="24" t="s">
        <v>1165</v>
      </c>
      <c r="F715" s="25">
        <v>12.18894105286579</v>
      </c>
      <c r="G715" s="26">
        <v>0.64217731006311884</v>
      </c>
      <c r="H715" s="26">
        <v>1.4593986828797412</v>
      </c>
      <c r="I715" s="26">
        <f t="shared" si="235"/>
        <v>14.290517045808649</v>
      </c>
      <c r="J715" s="26">
        <v>33.2510951103691</v>
      </c>
      <c r="K715" s="26">
        <v>36.468474712898129</v>
      </c>
      <c r="L715" s="26">
        <f t="shared" si="236"/>
        <v>69.719569823267221</v>
      </c>
      <c r="M715" s="26">
        <v>24.317358495398352</v>
      </c>
      <c r="N715" s="26">
        <v>11.427090021349297</v>
      </c>
      <c r="O715" s="26">
        <v>2.0340013400956778</v>
      </c>
      <c r="P715" s="26">
        <v>1.139683832131311</v>
      </c>
      <c r="Q715" s="26">
        <f t="shared" si="231"/>
        <v>38.918133688974642</v>
      </c>
      <c r="R715" s="27">
        <v>0</v>
      </c>
      <c r="S715" s="143">
        <f t="shared" si="237"/>
        <v>122.92822055805053</v>
      </c>
      <c r="T715" s="140" t="str">
        <f t="shared" si="238"/>
        <v>14341</v>
      </c>
      <c r="U715" s="5" t="str">
        <f t="shared" si="232"/>
        <v>神奈川県大磯町</v>
      </c>
      <c r="V715" s="21">
        <f t="shared" si="239"/>
        <v>9.9154945849962844E-2</v>
      </c>
      <c r="W715" s="21">
        <f t="shared" si="239"/>
        <v>5.2240023254860567E-3</v>
      </c>
      <c r="X715" s="21">
        <f t="shared" si="239"/>
        <v>1.1871958092735653E-2</v>
      </c>
      <c r="Y715" s="21">
        <f t="shared" si="240"/>
        <v>0.27049195831047518</v>
      </c>
      <c r="Z715" s="21">
        <f t="shared" si="240"/>
        <v>0.29666478980452321</v>
      </c>
      <c r="AA715" s="21">
        <f t="shared" si="241"/>
        <v>0.19781754250574984</v>
      </c>
      <c r="AB715" s="21">
        <f t="shared" si="241"/>
        <v>9.2957418316757218E-2</v>
      </c>
      <c r="AC715" s="21">
        <f t="shared" si="241"/>
        <v>1.6546252201992618E-2</v>
      </c>
      <c r="AD715" s="21">
        <f t="shared" si="233"/>
        <v>9.2711325923172938E-3</v>
      </c>
      <c r="AE715" s="21">
        <f t="shared" si="242"/>
        <v>0</v>
      </c>
      <c r="AF715" s="137">
        <f>VLOOKUP(T715,人口!$A$2:$E$1748,5,0)</f>
        <v>32773</v>
      </c>
      <c r="AG715" s="14">
        <f t="shared" si="243"/>
        <v>0</v>
      </c>
      <c r="AH715" s="14">
        <f t="shared" si="244"/>
        <v>0</v>
      </c>
      <c r="AI715" s="14">
        <f t="shared" si="245"/>
        <v>0</v>
      </c>
      <c r="AJ715" s="14">
        <f t="shared" si="246"/>
        <v>1</v>
      </c>
      <c r="AK715" s="14">
        <f t="shared" si="247"/>
        <v>0</v>
      </c>
      <c r="AL715" s="14">
        <f t="shared" si="248"/>
        <v>0</v>
      </c>
      <c r="AM715" s="14">
        <f t="shared" si="249"/>
        <v>0</v>
      </c>
      <c r="AN715" s="14">
        <f t="shared" si="250"/>
        <v>0</v>
      </c>
      <c r="AO715" s="5" t="str">
        <f t="shared" si="251"/>
        <v>3万～10万人未満の市町村平均</v>
      </c>
    </row>
    <row r="716" spans="1:41" s="5" customFormat="1" ht="18" customHeight="1" x14ac:dyDescent="0.3">
      <c r="A716" s="5" t="str">
        <f t="shared" si="234"/>
        <v>014342</v>
      </c>
      <c r="B716" s="22">
        <v>14</v>
      </c>
      <c r="C716" s="23" t="s">
        <v>41</v>
      </c>
      <c r="D716" s="23">
        <v>14342</v>
      </c>
      <c r="E716" s="24" t="s">
        <v>1203</v>
      </c>
      <c r="F716" s="25">
        <v>6.7504491115861613</v>
      </c>
      <c r="G716" s="26">
        <v>0.53628637063781726</v>
      </c>
      <c r="H716" s="26">
        <v>1.3985904044264186</v>
      </c>
      <c r="I716" s="26">
        <f t="shared" si="235"/>
        <v>8.6853258866503964</v>
      </c>
      <c r="J716" s="26">
        <v>22.121175012712129</v>
      </c>
      <c r="K716" s="26">
        <v>32.319138863518276</v>
      </c>
      <c r="L716" s="26">
        <f t="shared" si="236"/>
        <v>54.440313876230405</v>
      </c>
      <c r="M716" s="26">
        <v>20.901659363893909</v>
      </c>
      <c r="N716" s="26">
        <v>7.664570275372391</v>
      </c>
      <c r="O716" s="26">
        <v>1.7717217299518297</v>
      </c>
      <c r="P716" s="26">
        <v>0</v>
      </c>
      <c r="Q716" s="26">
        <f t="shared" si="231"/>
        <v>30.337951369218128</v>
      </c>
      <c r="R716" s="27">
        <v>0</v>
      </c>
      <c r="S716" s="143">
        <f t="shared" si="237"/>
        <v>93.463591132098927</v>
      </c>
      <c r="T716" s="140" t="str">
        <f t="shared" si="238"/>
        <v>14342</v>
      </c>
      <c r="U716" s="5" t="str">
        <f t="shared" si="232"/>
        <v>神奈川県二宮町</v>
      </c>
      <c r="V716" s="21">
        <f t="shared" si="239"/>
        <v>7.2225441263488982E-2</v>
      </c>
      <c r="W716" s="21">
        <f t="shared" si="239"/>
        <v>5.7379174515116219E-3</v>
      </c>
      <c r="X716" s="21">
        <f t="shared" si="239"/>
        <v>1.4964013125171795E-2</v>
      </c>
      <c r="Y716" s="21">
        <f t="shared" si="240"/>
        <v>0.23668227108293596</v>
      </c>
      <c r="Z716" s="21">
        <f t="shared" si="240"/>
        <v>0.34579389120453624</v>
      </c>
      <c r="AA716" s="21">
        <f t="shared" si="241"/>
        <v>0.22363424206921459</v>
      </c>
      <c r="AB716" s="21">
        <f t="shared" si="241"/>
        <v>8.2005946727849277E-2</v>
      </c>
      <c r="AC716" s="21">
        <f t="shared" si="241"/>
        <v>1.8956277075291551E-2</v>
      </c>
      <c r="AD716" s="21">
        <f t="shared" si="233"/>
        <v>0</v>
      </c>
      <c r="AE716" s="21">
        <f t="shared" si="242"/>
        <v>0</v>
      </c>
      <c r="AF716" s="137">
        <f>VLOOKUP(T716,人口!$A$2:$E$1748,5,0)</f>
        <v>28547</v>
      </c>
      <c r="AG716" s="14">
        <f t="shared" si="243"/>
        <v>0</v>
      </c>
      <c r="AH716" s="14">
        <f t="shared" si="244"/>
        <v>0</v>
      </c>
      <c r="AI716" s="14">
        <f t="shared" si="245"/>
        <v>1</v>
      </c>
      <c r="AJ716" s="14">
        <f t="shared" si="246"/>
        <v>0</v>
      </c>
      <c r="AK716" s="14">
        <f t="shared" si="247"/>
        <v>0</v>
      </c>
      <c r="AL716" s="14">
        <f t="shared" si="248"/>
        <v>0</v>
      </c>
      <c r="AM716" s="14">
        <f t="shared" si="249"/>
        <v>0</v>
      </c>
      <c r="AN716" s="14">
        <f t="shared" si="250"/>
        <v>0</v>
      </c>
      <c r="AO716" s="5" t="str">
        <f t="shared" si="251"/>
        <v>1万～3万人未満の市町村平均</v>
      </c>
    </row>
    <row r="717" spans="1:41" s="5" customFormat="1" ht="18" customHeight="1" x14ac:dyDescent="0.3">
      <c r="A717" s="5" t="str">
        <f t="shared" si="234"/>
        <v>014361</v>
      </c>
      <c r="B717" s="22">
        <v>14</v>
      </c>
      <c r="C717" s="23" t="s">
        <v>41</v>
      </c>
      <c r="D717" s="23">
        <v>14361</v>
      </c>
      <c r="E717" s="24" t="s">
        <v>1245</v>
      </c>
      <c r="F717" s="25">
        <v>107.33418271930435</v>
      </c>
      <c r="G717" s="26">
        <v>0.80442955595672594</v>
      </c>
      <c r="H717" s="26">
        <v>4.7430457193591584</v>
      </c>
      <c r="I717" s="26">
        <f t="shared" si="235"/>
        <v>112.88165799462024</v>
      </c>
      <c r="J717" s="26">
        <v>19.201049402626975</v>
      </c>
      <c r="K717" s="26">
        <v>9.6284894266343422</v>
      </c>
      <c r="L717" s="26">
        <f t="shared" si="236"/>
        <v>28.829538829261317</v>
      </c>
      <c r="M717" s="26">
        <v>9.8109829667257138</v>
      </c>
      <c r="N717" s="26">
        <v>14.256196940319143</v>
      </c>
      <c r="O717" s="26">
        <v>0.58302287214654736</v>
      </c>
      <c r="P717" s="26">
        <v>0</v>
      </c>
      <c r="Q717" s="26">
        <f t="shared" si="231"/>
        <v>24.650202779191403</v>
      </c>
      <c r="R717" s="27">
        <v>1.0038934694019266</v>
      </c>
      <c r="S717" s="143">
        <f t="shared" si="237"/>
        <v>167.36529307247488</v>
      </c>
      <c r="T717" s="140" t="str">
        <f t="shared" si="238"/>
        <v>14361</v>
      </c>
      <c r="U717" s="5" t="str">
        <f t="shared" si="232"/>
        <v>神奈川県中井町</v>
      </c>
      <c r="V717" s="21">
        <f t="shared" si="239"/>
        <v>0.64131685099625158</v>
      </c>
      <c r="W717" s="21">
        <f t="shared" si="239"/>
        <v>4.8064299424874215E-3</v>
      </c>
      <c r="X717" s="21">
        <f t="shared" si="239"/>
        <v>2.8339482053219109E-2</v>
      </c>
      <c r="Y717" s="21">
        <f t="shared" si="240"/>
        <v>0.11472539527243719</v>
      </c>
      <c r="Z717" s="21">
        <f t="shared" si="240"/>
        <v>5.752978559577987E-2</v>
      </c>
      <c r="AA717" s="21">
        <f t="shared" si="241"/>
        <v>5.8620176182389398E-2</v>
      </c>
      <c r="AB717" s="21">
        <f t="shared" si="241"/>
        <v>8.5180127125554769E-2</v>
      </c>
      <c r="AC717" s="21">
        <f t="shared" si="241"/>
        <v>3.4835350952606317E-3</v>
      </c>
      <c r="AD717" s="21">
        <f t="shared" si="233"/>
        <v>0</v>
      </c>
      <c r="AE717" s="21">
        <f t="shared" si="242"/>
        <v>5.9982177366200195E-3</v>
      </c>
      <c r="AF717" s="137">
        <f>VLOOKUP(T717,人口!$A$2:$E$1748,5,0)</f>
        <v>9394</v>
      </c>
      <c r="AG717" s="14">
        <f t="shared" si="243"/>
        <v>0</v>
      </c>
      <c r="AH717" s="14">
        <f t="shared" si="244"/>
        <v>1</v>
      </c>
      <c r="AI717" s="14">
        <f t="shared" si="245"/>
        <v>0</v>
      </c>
      <c r="AJ717" s="14">
        <f t="shared" si="246"/>
        <v>0</v>
      </c>
      <c r="AK717" s="14">
        <f t="shared" si="247"/>
        <v>0</v>
      </c>
      <c r="AL717" s="14">
        <f t="shared" si="248"/>
        <v>0</v>
      </c>
      <c r="AM717" s="14">
        <f t="shared" si="249"/>
        <v>0</v>
      </c>
      <c r="AN717" s="14">
        <f t="shared" si="250"/>
        <v>0</v>
      </c>
      <c r="AO717" s="5" t="str">
        <f t="shared" si="251"/>
        <v>5千～1万人未満の市町村平均</v>
      </c>
    </row>
    <row r="718" spans="1:41" s="5" customFormat="1" ht="18" customHeight="1" x14ac:dyDescent="0.3">
      <c r="A718" s="5" t="str">
        <f t="shared" si="234"/>
        <v>014362</v>
      </c>
      <c r="B718" s="22">
        <v>14</v>
      </c>
      <c r="C718" s="23" t="s">
        <v>41</v>
      </c>
      <c r="D718" s="23">
        <v>14362</v>
      </c>
      <c r="E718" s="24" t="s">
        <v>1283</v>
      </c>
      <c r="F718" s="25">
        <v>20.113321338619468</v>
      </c>
      <c r="G718" s="26">
        <v>0.59264767710612298</v>
      </c>
      <c r="H718" s="26">
        <v>2.5539476950395468</v>
      </c>
      <c r="I718" s="26">
        <f t="shared" si="235"/>
        <v>23.259916710765136</v>
      </c>
      <c r="J718" s="26">
        <v>23.948292712877144</v>
      </c>
      <c r="K718" s="26">
        <v>17.790118840460394</v>
      </c>
      <c r="L718" s="26">
        <f t="shared" si="236"/>
        <v>41.738411553337542</v>
      </c>
      <c r="M718" s="26">
        <v>16.678989375132826</v>
      </c>
      <c r="N718" s="26">
        <v>12.30757737878379</v>
      </c>
      <c r="O718" s="26">
        <v>1.0753091635949628</v>
      </c>
      <c r="P718" s="26">
        <v>0</v>
      </c>
      <c r="Q718" s="26">
        <f t="shared" si="231"/>
        <v>30.061875917511578</v>
      </c>
      <c r="R718" s="27">
        <v>1.4795298869831766</v>
      </c>
      <c r="S718" s="143">
        <f t="shared" si="237"/>
        <v>96.53973406859744</v>
      </c>
      <c r="T718" s="140" t="str">
        <f t="shared" si="238"/>
        <v>14362</v>
      </c>
      <c r="U718" s="5" t="str">
        <f t="shared" si="232"/>
        <v>神奈川県大井町</v>
      </c>
      <c r="V718" s="21">
        <f t="shared" si="239"/>
        <v>0.20834241499285372</v>
      </c>
      <c r="W718" s="21">
        <f t="shared" si="239"/>
        <v>6.1388990017831437E-3</v>
      </c>
      <c r="X718" s="21">
        <f t="shared" si="239"/>
        <v>2.6454886370671057E-2</v>
      </c>
      <c r="Y718" s="21">
        <f t="shared" si="240"/>
        <v>0.24806669444376556</v>
      </c>
      <c r="Z718" s="21">
        <f t="shared" si="240"/>
        <v>0.18427768640650508</v>
      </c>
      <c r="AA718" s="21">
        <f t="shared" si="241"/>
        <v>0.17276813051174736</v>
      </c>
      <c r="AB718" s="21">
        <f t="shared" si="241"/>
        <v>0.12748716885876749</v>
      </c>
      <c r="AC718" s="21">
        <f t="shared" si="241"/>
        <v>1.1138513835462703E-2</v>
      </c>
      <c r="AD718" s="21">
        <f t="shared" si="233"/>
        <v>0</v>
      </c>
      <c r="AE718" s="21">
        <f t="shared" si="242"/>
        <v>1.5325605578443787E-2</v>
      </c>
      <c r="AF718" s="137">
        <f>VLOOKUP(T718,人口!$A$2:$E$1748,5,0)</f>
        <v>17326</v>
      </c>
      <c r="AG718" s="14">
        <f t="shared" si="243"/>
        <v>0</v>
      </c>
      <c r="AH718" s="14">
        <f t="shared" si="244"/>
        <v>0</v>
      </c>
      <c r="AI718" s="14">
        <f t="shared" si="245"/>
        <v>1</v>
      </c>
      <c r="AJ718" s="14">
        <f t="shared" si="246"/>
        <v>0</v>
      </c>
      <c r="AK718" s="14">
        <f t="shared" si="247"/>
        <v>0</v>
      </c>
      <c r="AL718" s="14">
        <f t="shared" si="248"/>
        <v>0</v>
      </c>
      <c r="AM718" s="14">
        <f t="shared" si="249"/>
        <v>0</v>
      </c>
      <c r="AN718" s="14">
        <f t="shared" si="250"/>
        <v>0</v>
      </c>
      <c r="AO718" s="5" t="str">
        <f t="shared" si="251"/>
        <v>1万～3万人未満の市町村平均</v>
      </c>
    </row>
    <row r="719" spans="1:41" s="5" customFormat="1" ht="18" customHeight="1" x14ac:dyDescent="0.3">
      <c r="A719" s="5" t="str">
        <f t="shared" si="234"/>
        <v>014363</v>
      </c>
      <c r="B719" s="22">
        <v>14</v>
      </c>
      <c r="C719" s="23" t="s">
        <v>41</v>
      </c>
      <c r="D719" s="23">
        <v>14363</v>
      </c>
      <c r="E719" s="24" t="s">
        <v>1316</v>
      </c>
      <c r="F719" s="25">
        <v>14.172658427021277</v>
      </c>
      <c r="G719" s="26">
        <v>0.51066759497040559</v>
      </c>
      <c r="H719" s="26">
        <v>2.0674814674129665</v>
      </c>
      <c r="I719" s="26">
        <f t="shared" si="235"/>
        <v>16.75080748940465</v>
      </c>
      <c r="J719" s="26">
        <v>14.910585517418056</v>
      </c>
      <c r="K719" s="26">
        <v>12.491150489692732</v>
      </c>
      <c r="L719" s="26">
        <f t="shared" si="236"/>
        <v>27.401736007110788</v>
      </c>
      <c r="M719" s="26">
        <v>9.7886997477876587</v>
      </c>
      <c r="N719" s="26">
        <v>7.7078729322953992</v>
      </c>
      <c r="O719" s="26">
        <v>0.68989591726431987</v>
      </c>
      <c r="P719" s="26">
        <v>0</v>
      </c>
      <c r="Q719" s="26">
        <f t="shared" si="231"/>
        <v>18.186468597347378</v>
      </c>
      <c r="R719" s="27">
        <v>1.1195591774648896</v>
      </c>
      <c r="S719" s="143">
        <f t="shared" si="237"/>
        <v>63.458571271327699</v>
      </c>
      <c r="T719" s="140" t="str">
        <f t="shared" si="238"/>
        <v>14363</v>
      </c>
      <c r="U719" s="5" t="str">
        <f t="shared" si="232"/>
        <v>神奈川県松田町</v>
      </c>
      <c r="V719" s="21">
        <f t="shared" si="239"/>
        <v>0.22333718114175174</v>
      </c>
      <c r="W719" s="21">
        <f t="shared" si="239"/>
        <v>8.0472595701368884E-3</v>
      </c>
      <c r="X719" s="21">
        <f t="shared" si="239"/>
        <v>3.25800191525445E-2</v>
      </c>
      <c r="Y719" s="21">
        <f t="shared" si="240"/>
        <v>0.23496566687052192</v>
      </c>
      <c r="Z719" s="21">
        <f t="shared" si="240"/>
        <v>0.19683945351187843</v>
      </c>
      <c r="AA719" s="21">
        <f t="shared" si="241"/>
        <v>0.15425339007294131</v>
      </c>
      <c r="AB719" s="21">
        <f t="shared" si="241"/>
        <v>0.1214630707542895</v>
      </c>
      <c r="AC719" s="21">
        <f t="shared" si="241"/>
        <v>1.0871595490458725E-2</v>
      </c>
      <c r="AD719" s="21">
        <f t="shared" si="233"/>
        <v>0</v>
      </c>
      <c r="AE719" s="21">
        <f t="shared" si="242"/>
        <v>1.7642363435477103E-2</v>
      </c>
      <c r="AF719" s="137">
        <f>VLOOKUP(T719,人口!$A$2:$E$1748,5,0)</f>
        <v>11116</v>
      </c>
      <c r="AG719" s="14">
        <f t="shared" si="243"/>
        <v>0</v>
      </c>
      <c r="AH719" s="14">
        <f t="shared" si="244"/>
        <v>0</v>
      </c>
      <c r="AI719" s="14">
        <f t="shared" si="245"/>
        <v>1</v>
      </c>
      <c r="AJ719" s="14">
        <f t="shared" si="246"/>
        <v>0</v>
      </c>
      <c r="AK719" s="14">
        <f t="shared" si="247"/>
        <v>0</v>
      </c>
      <c r="AL719" s="14">
        <f t="shared" si="248"/>
        <v>0</v>
      </c>
      <c r="AM719" s="14">
        <f t="shared" si="249"/>
        <v>0</v>
      </c>
      <c r="AN719" s="14">
        <f t="shared" si="250"/>
        <v>0</v>
      </c>
      <c r="AO719" s="5" t="str">
        <f t="shared" si="251"/>
        <v>1万～3万人未満の市町村平均</v>
      </c>
    </row>
    <row r="720" spans="1:41" s="5" customFormat="1" ht="18" customHeight="1" x14ac:dyDescent="0.3">
      <c r="A720" s="5" t="str">
        <f t="shared" si="234"/>
        <v>014364</v>
      </c>
      <c r="B720" s="22">
        <v>14</v>
      </c>
      <c r="C720" s="23" t="s">
        <v>41</v>
      </c>
      <c r="D720" s="23">
        <v>14364</v>
      </c>
      <c r="E720" s="24" t="s">
        <v>1352</v>
      </c>
      <c r="F720" s="25">
        <v>65.998087467519142</v>
      </c>
      <c r="G720" s="26">
        <v>0.5824001668391583</v>
      </c>
      <c r="H720" s="26">
        <v>6.5064857945055126</v>
      </c>
      <c r="I720" s="26">
        <f t="shared" si="235"/>
        <v>73.086973428863814</v>
      </c>
      <c r="J720" s="26">
        <v>10.901530385136342</v>
      </c>
      <c r="K720" s="26">
        <v>10.696911685098511</v>
      </c>
      <c r="L720" s="26">
        <f t="shared" si="236"/>
        <v>21.598442070234853</v>
      </c>
      <c r="M720" s="26">
        <v>10.748469820619523</v>
      </c>
      <c r="N720" s="26">
        <v>10.484054381692681</v>
      </c>
      <c r="O720" s="26">
        <v>0.627087832677104</v>
      </c>
      <c r="P720" s="26">
        <v>0</v>
      </c>
      <c r="Q720" s="26">
        <f t="shared" si="231"/>
        <v>21.859612034989311</v>
      </c>
      <c r="R720" s="27">
        <v>1.0590983172000001</v>
      </c>
      <c r="S720" s="143">
        <f t="shared" si="237"/>
        <v>117.60412585128798</v>
      </c>
      <c r="T720" s="140" t="str">
        <f t="shared" si="238"/>
        <v>14364</v>
      </c>
      <c r="U720" s="5" t="str">
        <f t="shared" si="232"/>
        <v>神奈川県山北町</v>
      </c>
      <c r="V720" s="21">
        <f t="shared" si="239"/>
        <v>0.56118853815532477</v>
      </c>
      <c r="W720" s="21">
        <f t="shared" si="239"/>
        <v>4.9522086289354441E-3</v>
      </c>
      <c r="X720" s="21">
        <f t="shared" si="239"/>
        <v>5.5325319136618159E-2</v>
      </c>
      <c r="Y720" s="21">
        <f t="shared" si="240"/>
        <v>9.2696836154553597E-2</v>
      </c>
      <c r="Z720" s="21">
        <f t="shared" si="240"/>
        <v>9.0956942264295237E-2</v>
      </c>
      <c r="AA720" s="21">
        <f t="shared" si="241"/>
        <v>9.1395346403161992E-2</v>
      </c>
      <c r="AB720" s="21">
        <f t="shared" si="241"/>
        <v>8.9146994680696076E-2</v>
      </c>
      <c r="AC720" s="21">
        <f t="shared" si="241"/>
        <v>5.3321924561563865E-3</v>
      </c>
      <c r="AD720" s="21">
        <f t="shared" si="233"/>
        <v>0</v>
      </c>
      <c r="AE720" s="21">
        <f t="shared" si="242"/>
        <v>9.0056221202583012E-3</v>
      </c>
      <c r="AF720" s="137">
        <f>VLOOKUP(T720,人口!$A$2:$E$1748,5,0)</f>
        <v>10104</v>
      </c>
      <c r="AG720" s="14">
        <f t="shared" si="243"/>
        <v>0</v>
      </c>
      <c r="AH720" s="14">
        <f t="shared" si="244"/>
        <v>0</v>
      </c>
      <c r="AI720" s="14">
        <f t="shared" si="245"/>
        <v>1</v>
      </c>
      <c r="AJ720" s="14">
        <f t="shared" si="246"/>
        <v>0</v>
      </c>
      <c r="AK720" s="14">
        <f t="shared" si="247"/>
        <v>0</v>
      </c>
      <c r="AL720" s="14">
        <f t="shared" si="248"/>
        <v>0</v>
      </c>
      <c r="AM720" s="14">
        <f t="shared" si="249"/>
        <v>0</v>
      </c>
      <c r="AN720" s="14">
        <f t="shared" si="250"/>
        <v>0</v>
      </c>
      <c r="AO720" s="5" t="str">
        <f t="shared" si="251"/>
        <v>1万～3万人未満の市町村平均</v>
      </c>
    </row>
    <row r="721" spans="1:41" s="5" customFormat="1" ht="18" customHeight="1" x14ac:dyDescent="0.3">
      <c r="A721" s="5" t="str">
        <f t="shared" si="234"/>
        <v>014366</v>
      </c>
      <c r="B721" s="22">
        <v>14</v>
      </c>
      <c r="C721" s="23" t="s">
        <v>41</v>
      </c>
      <c r="D721" s="23">
        <v>14366</v>
      </c>
      <c r="E721" s="24" t="s">
        <v>1384</v>
      </c>
      <c r="F721" s="25">
        <v>48.689537410030532</v>
      </c>
      <c r="G721" s="26">
        <v>0.49188049281430379</v>
      </c>
      <c r="H721" s="26">
        <v>1.1553572906131284</v>
      </c>
      <c r="I721" s="26">
        <f t="shared" si="235"/>
        <v>50.33677519345796</v>
      </c>
      <c r="J721" s="26">
        <v>24.494796667837214</v>
      </c>
      <c r="K721" s="26">
        <v>18.262153377454062</v>
      </c>
      <c r="L721" s="26">
        <f t="shared" si="236"/>
        <v>42.756950045291276</v>
      </c>
      <c r="M721" s="26">
        <v>14.418834311416003</v>
      </c>
      <c r="N721" s="26">
        <v>7.0679558910998388</v>
      </c>
      <c r="O721" s="26">
        <v>1.1174501610601006</v>
      </c>
      <c r="P721" s="26">
        <v>0</v>
      </c>
      <c r="Q721" s="26">
        <f t="shared" si="231"/>
        <v>22.604240363575943</v>
      </c>
      <c r="R721" s="27">
        <v>1.3479433128</v>
      </c>
      <c r="S721" s="143">
        <f t="shared" si="237"/>
        <v>117.04590891512518</v>
      </c>
      <c r="T721" s="140" t="str">
        <f t="shared" si="238"/>
        <v>14366</v>
      </c>
      <c r="U721" s="5" t="str">
        <f t="shared" si="232"/>
        <v>神奈川県開成町</v>
      </c>
      <c r="V721" s="21">
        <f t="shared" si="239"/>
        <v>0.41598666592727579</v>
      </c>
      <c r="W721" s="21">
        <f t="shared" si="239"/>
        <v>4.2024577994518942E-3</v>
      </c>
      <c r="X721" s="21">
        <f t="shared" si="239"/>
        <v>9.8709754259837107E-3</v>
      </c>
      <c r="Y721" s="21">
        <f t="shared" si="240"/>
        <v>0.20927512029146958</v>
      </c>
      <c r="Z721" s="21">
        <f t="shared" si="240"/>
        <v>0.15602555908807289</v>
      </c>
      <c r="AA721" s="21">
        <f t="shared" si="241"/>
        <v>0.12318956249783744</v>
      </c>
      <c r="AB721" s="21">
        <f t="shared" si="241"/>
        <v>6.0386184845000482E-2</v>
      </c>
      <c r="AC721" s="21">
        <f t="shared" si="241"/>
        <v>9.5471099452985562E-3</v>
      </c>
      <c r="AD721" s="21">
        <f t="shared" si="233"/>
        <v>0</v>
      </c>
      <c r="AE721" s="21">
        <f t="shared" si="242"/>
        <v>1.1516364179609637E-2</v>
      </c>
      <c r="AF721" s="137">
        <f>VLOOKUP(T721,人口!$A$2:$E$1748,5,0)</f>
        <v>18005</v>
      </c>
      <c r="AG721" s="14">
        <f t="shared" si="243"/>
        <v>0</v>
      </c>
      <c r="AH721" s="14">
        <f t="shared" si="244"/>
        <v>0</v>
      </c>
      <c r="AI721" s="14">
        <f t="shared" si="245"/>
        <v>1</v>
      </c>
      <c r="AJ721" s="14">
        <f t="shared" si="246"/>
        <v>0</v>
      </c>
      <c r="AK721" s="14">
        <f t="shared" si="247"/>
        <v>0</v>
      </c>
      <c r="AL721" s="14">
        <f t="shared" si="248"/>
        <v>0</v>
      </c>
      <c r="AM721" s="14">
        <f t="shared" si="249"/>
        <v>0</v>
      </c>
      <c r="AN721" s="14">
        <f t="shared" si="250"/>
        <v>0</v>
      </c>
      <c r="AO721" s="5" t="str">
        <f t="shared" si="251"/>
        <v>1万～3万人未満の市町村平均</v>
      </c>
    </row>
    <row r="722" spans="1:41" s="5" customFormat="1" ht="18" customHeight="1" x14ac:dyDescent="0.3">
      <c r="A722" s="5" t="str">
        <f t="shared" si="234"/>
        <v>014382</v>
      </c>
      <c r="B722" s="22">
        <v>14</v>
      </c>
      <c r="C722" s="23" t="s">
        <v>41</v>
      </c>
      <c r="D722" s="23">
        <v>14382</v>
      </c>
      <c r="E722" s="24" t="s">
        <v>1413</v>
      </c>
      <c r="F722" s="25">
        <v>1.6492235416361265</v>
      </c>
      <c r="G722" s="26">
        <v>1.043538128852568</v>
      </c>
      <c r="H722" s="26">
        <v>4.499812605545868</v>
      </c>
      <c r="I722" s="26">
        <f t="shared" si="235"/>
        <v>7.1925742760345628</v>
      </c>
      <c r="J722" s="26">
        <v>56.734451622757824</v>
      </c>
      <c r="K722" s="26">
        <v>17.424672747304001</v>
      </c>
      <c r="L722" s="26">
        <f t="shared" si="236"/>
        <v>74.159124370061818</v>
      </c>
      <c r="M722" s="26">
        <v>11.888097303451387</v>
      </c>
      <c r="N722" s="26">
        <v>9.4784704598139431</v>
      </c>
      <c r="O722" s="26">
        <v>0.71174220755552542</v>
      </c>
      <c r="P722" s="26">
        <v>0</v>
      </c>
      <c r="Q722" s="26">
        <f t="shared" si="231"/>
        <v>22.078309970820854</v>
      </c>
      <c r="R722" s="27">
        <v>4.8056780290399992</v>
      </c>
      <c r="S722" s="143">
        <f t="shared" si="237"/>
        <v>108.23568664595723</v>
      </c>
      <c r="T722" s="140" t="str">
        <f t="shared" si="238"/>
        <v>14382</v>
      </c>
      <c r="U722" s="5" t="str">
        <f t="shared" si="232"/>
        <v>神奈川県箱根町</v>
      </c>
      <c r="V722" s="21">
        <f t="shared" si="239"/>
        <v>1.5237336157258329E-2</v>
      </c>
      <c r="W722" s="21">
        <f t="shared" si="239"/>
        <v>9.641349920622929E-3</v>
      </c>
      <c r="X722" s="21">
        <f t="shared" si="239"/>
        <v>4.1574204820863887E-2</v>
      </c>
      <c r="Y722" s="21">
        <f t="shared" si="240"/>
        <v>0.52417509770449577</v>
      </c>
      <c r="Z722" s="21">
        <f t="shared" si="240"/>
        <v>0.16098824045252952</v>
      </c>
      <c r="AA722" s="21">
        <f t="shared" si="241"/>
        <v>0.10983528327711151</v>
      </c>
      <c r="AB722" s="21">
        <f t="shared" si="241"/>
        <v>8.7572507308225953E-2</v>
      </c>
      <c r="AC722" s="21">
        <f t="shared" si="241"/>
        <v>6.5758552434157826E-3</v>
      </c>
      <c r="AD722" s="21">
        <f t="shared" si="233"/>
        <v>0</v>
      </c>
      <c r="AE722" s="21">
        <f t="shared" si="242"/>
        <v>4.4400125115476398E-2</v>
      </c>
      <c r="AF722" s="137">
        <f>VLOOKUP(T722,人口!$A$2:$E$1748,5,0)</f>
        <v>11468</v>
      </c>
      <c r="AG722" s="14">
        <f t="shared" si="243"/>
        <v>0</v>
      </c>
      <c r="AH722" s="14">
        <f t="shared" si="244"/>
        <v>0</v>
      </c>
      <c r="AI722" s="14">
        <f t="shared" si="245"/>
        <v>1</v>
      </c>
      <c r="AJ722" s="14">
        <f t="shared" si="246"/>
        <v>0</v>
      </c>
      <c r="AK722" s="14">
        <f t="shared" si="247"/>
        <v>0</v>
      </c>
      <c r="AL722" s="14">
        <f t="shared" si="248"/>
        <v>0</v>
      </c>
      <c r="AM722" s="14">
        <f t="shared" si="249"/>
        <v>0</v>
      </c>
      <c r="AN722" s="14">
        <f t="shared" si="250"/>
        <v>0</v>
      </c>
      <c r="AO722" s="5" t="str">
        <f t="shared" si="251"/>
        <v>1万～3万人未満の市町村平均</v>
      </c>
    </row>
    <row r="723" spans="1:41" s="5" customFormat="1" ht="18" customHeight="1" x14ac:dyDescent="0.3">
      <c r="A723" s="5" t="str">
        <f t="shared" si="234"/>
        <v>014383</v>
      </c>
      <c r="B723" s="22">
        <v>14</v>
      </c>
      <c r="C723" s="23" t="s">
        <v>41</v>
      </c>
      <c r="D723" s="23">
        <v>14383</v>
      </c>
      <c r="E723" s="24" t="s">
        <v>1441</v>
      </c>
      <c r="F723" s="25">
        <v>0.8162736676473854</v>
      </c>
      <c r="G723" s="26">
        <v>0.40990041067858646</v>
      </c>
      <c r="H723" s="26">
        <v>3.2836470364794179</v>
      </c>
      <c r="I723" s="26">
        <f t="shared" si="235"/>
        <v>4.5098211148053897</v>
      </c>
      <c r="J723" s="26">
        <v>5.9585244641542072</v>
      </c>
      <c r="K723" s="26">
        <v>8.7250254741088202</v>
      </c>
      <c r="L723" s="26">
        <f t="shared" si="236"/>
        <v>14.683549938263027</v>
      </c>
      <c r="M723" s="26">
        <v>5.4880384927433905</v>
      </c>
      <c r="N723" s="26">
        <v>3.7095942764043399</v>
      </c>
      <c r="O723" s="26">
        <v>0.44710419107342209</v>
      </c>
      <c r="P723" s="26">
        <v>0.34013766758445957</v>
      </c>
      <c r="Q723" s="26">
        <f t="shared" si="231"/>
        <v>9.9848746278056115</v>
      </c>
      <c r="R723" s="27">
        <v>0.78269948803129141</v>
      </c>
      <c r="S723" s="143">
        <f t="shared" si="237"/>
        <v>29.960945168905319</v>
      </c>
      <c r="T723" s="140" t="str">
        <f t="shared" si="238"/>
        <v>14383</v>
      </c>
      <c r="U723" s="5" t="str">
        <f t="shared" si="232"/>
        <v>神奈川県真鶴町</v>
      </c>
      <c r="V723" s="21">
        <f t="shared" si="239"/>
        <v>2.7244590016958052E-2</v>
      </c>
      <c r="W723" s="21">
        <f t="shared" si="239"/>
        <v>1.3681157532506608E-2</v>
      </c>
      <c r="X723" s="21">
        <f t="shared" si="239"/>
        <v>0.10959757837971412</v>
      </c>
      <c r="Y723" s="21">
        <f t="shared" si="240"/>
        <v>0.19887638492587359</v>
      </c>
      <c r="Z723" s="21">
        <f t="shared" si="240"/>
        <v>0.29121329200134866</v>
      </c>
      <c r="AA723" s="21">
        <f t="shared" si="241"/>
        <v>0.18317307620986201</v>
      </c>
      <c r="AB723" s="21">
        <f t="shared" si="241"/>
        <v>0.12381432746835727</v>
      </c>
      <c r="AC723" s="21">
        <f t="shared" si="241"/>
        <v>1.4922900080516983E-2</v>
      </c>
      <c r="AD723" s="21">
        <f t="shared" si="233"/>
        <v>1.1352701514152104E-2</v>
      </c>
      <c r="AE723" s="21">
        <f t="shared" si="242"/>
        <v>2.6123991870710694E-2</v>
      </c>
      <c r="AF723" s="137">
        <f>VLOOKUP(T723,人口!$A$2:$E$1748,5,0)</f>
        <v>7204</v>
      </c>
      <c r="AG723" s="14">
        <f t="shared" si="243"/>
        <v>0</v>
      </c>
      <c r="AH723" s="14">
        <f t="shared" si="244"/>
        <v>1</v>
      </c>
      <c r="AI723" s="14">
        <f t="shared" si="245"/>
        <v>0</v>
      </c>
      <c r="AJ723" s="14">
        <f t="shared" si="246"/>
        <v>0</v>
      </c>
      <c r="AK723" s="14">
        <f t="shared" si="247"/>
        <v>0</v>
      </c>
      <c r="AL723" s="14">
        <f t="shared" si="248"/>
        <v>0</v>
      </c>
      <c r="AM723" s="14">
        <f t="shared" si="249"/>
        <v>0</v>
      </c>
      <c r="AN723" s="14">
        <f t="shared" si="250"/>
        <v>0</v>
      </c>
      <c r="AO723" s="5" t="str">
        <f t="shared" si="251"/>
        <v>5千～1万人未満の市町村平均</v>
      </c>
    </row>
    <row r="724" spans="1:41" s="5" customFormat="1" ht="18" customHeight="1" x14ac:dyDescent="0.3">
      <c r="A724" s="5" t="str">
        <f t="shared" si="234"/>
        <v>014384</v>
      </c>
      <c r="B724" s="22">
        <v>14</v>
      </c>
      <c r="C724" s="23" t="s">
        <v>41</v>
      </c>
      <c r="D724" s="23">
        <v>14384</v>
      </c>
      <c r="E724" s="24" t="s">
        <v>1470</v>
      </c>
      <c r="F724" s="25">
        <v>4.8449091371832687</v>
      </c>
      <c r="G724" s="26">
        <v>1.004256006162537</v>
      </c>
      <c r="H724" s="26">
        <v>2.3715228596795792</v>
      </c>
      <c r="I724" s="26">
        <f t="shared" si="235"/>
        <v>8.2206880030253853</v>
      </c>
      <c r="J724" s="26">
        <v>34.123870083215778</v>
      </c>
      <c r="K724" s="26">
        <v>32.509475370370566</v>
      </c>
      <c r="L724" s="26">
        <f t="shared" si="236"/>
        <v>66.633345453586344</v>
      </c>
      <c r="M724" s="26">
        <v>18.51576327902664</v>
      </c>
      <c r="N724" s="26">
        <v>12.856077699808557</v>
      </c>
      <c r="O724" s="26">
        <v>1.5393566423090073</v>
      </c>
      <c r="P724" s="26">
        <v>0</v>
      </c>
      <c r="Q724" s="26">
        <f t="shared" si="231"/>
        <v>32.911197621144204</v>
      </c>
      <c r="R724" s="27">
        <v>3.3391324643487081</v>
      </c>
      <c r="S724" s="143">
        <f t="shared" si="237"/>
        <v>111.10436354210465</v>
      </c>
      <c r="T724" s="140" t="str">
        <f t="shared" si="238"/>
        <v>14384</v>
      </c>
      <c r="U724" s="5" t="str">
        <f t="shared" si="232"/>
        <v>神奈川県湯河原町</v>
      </c>
      <c r="V724" s="21">
        <f t="shared" si="239"/>
        <v>4.360683039552464E-2</v>
      </c>
      <c r="W724" s="21">
        <f t="shared" si="239"/>
        <v>9.0388529680201016E-3</v>
      </c>
      <c r="X724" s="21">
        <f t="shared" si="239"/>
        <v>2.1345001978980378E-2</v>
      </c>
      <c r="Y724" s="21">
        <f t="shared" si="240"/>
        <v>0.30713348238824151</v>
      </c>
      <c r="Z724" s="21">
        <f t="shared" si="240"/>
        <v>0.29260304756662969</v>
      </c>
      <c r="AA724" s="21">
        <f t="shared" si="241"/>
        <v>0.16665198997346145</v>
      </c>
      <c r="AB724" s="21">
        <f t="shared" si="241"/>
        <v>0.11571172625399681</v>
      </c>
      <c r="AC724" s="21">
        <f t="shared" si="241"/>
        <v>1.3855051172005906E-2</v>
      </c>
      <c r="AD724" s="21">
        <f t="shared" si="233"/>
        <v>0</v>
      </c>
      <c r="AE724" s="21">
        <f t="shared" si="242"/>
        <v>3.0054017303139443E-2</v>
      </c>
      <c r="AF724" s="137">
        <f>VLOOKUP(T724,人口!$A$2:$E$1748,5,0)</f>
        <v>24803</v>
      </c>
      <c r="AG724" s="14">
        <f t="shared" si="243"/>
        <v>0</v>
      </c>
      <c r="AH724" s="14">
        <f t="shared" si="244"/>
        <v>0</v>
      </c>
      <c r="AI724" s="14">
        <f t="shared" si="245"/>
        <v>1</v>
      </c>
      <c r="AJ724" s="14">
        <f t="shared" si="246"/>
        <v>0</v>
      </c>
      <c r="AK724" s="14">
        <f t="shared" si="247"/>
        <v>0</v>
      </c>
      <c r="AL724" s="14">
        <f t="shared" si="248"/>
        <v>0</v>
      </c>
      <c r="AM724" s="14">
        <f t="shared" si="249"/>
        <v>0</v>
      </c>
      <c r="AN724" s="14">
        <f t="shared" si="250"/>
        <v>0</v>
      </c>
      <c r="AO724" s="5" t="str">
        <f t="shared" si="251"/>
        <v>1万～3万人未満の市町村平均</v>
      </c>
    </row>
    <row r="725" spans="1:41" s="5" customFormat="1" ht="18" customHeight="1" x14ac:dyDescent="0.3">
      <c r="A725" s="5" t="str">
        <f t="shared" si="234"/>
        <v>014401</v>
      </c>
      <c r="B725" s="22">
        <v>14</v>
      </c>
      <c r="C725" s="23" t="s">
        <v>41</v>
      </c>
      <c r="D725" s="23">
        <v>14401</v>
      </c>
      <c r="E725" s="24" t="s">
        <v>1494</v>
      </c>
      <c r="F725" s="25">
        <v>333.96547949535153</v>
      </c>
      <c r="G725" s="26">
        <v>2.1690563398408531</v>
      </c>
      <c r="H725" s="26">
        <v>8.8172003757317707</v>
      </c>
      <c r="I725" s="26">
        <f t="shared" si="235"/>
        <v>344.95173621092414</v>
      </c>
      <c r="J725" s="26">
        <v>64.16119566740177</v>
      </c>
      <c r="K725" s="26">
        <v>46.528393555064312</v>
      </c>
      <c r="L725" s="26">
        <f t="shared" si="236"/>
        <v>110.68958922246608</v>
      </c>
      <c r="M725" s="26">
        <v>43.987074183717034</v>
      </c>
      <c r="N725" s="26">
        <v>42.67236269446186</v>
      </c>
      <c r="O725" s="26">
        <v>2.4979246921603409</v>
      </c>
      <c r="P725" s="26">
        <v>0</v>
      </c>
      <c r="Q725" s="26">
        <f t="shared" si="231"/>
        <v>89.157361570339233</v>
      </c>
      <c r="R725" s="27">
        <v>0</v>
      </c>
      <c r="S725" s="143">
        <f t="shared" si="237"/>
        <v>544.79868700372947</v>
      </c>
      <c r="T725" s="140" t="str">
        <f t="shared" si="238"/>
        <v>14401</v>
      </c>
      <c r="U725" s="5" t="str">
        <f t="shared" si="232"/>
        <v>神奈川県愛川町</v>
      </c>
      <c r="V725" s="21">
        <f t="shared" si="239"/>
        <v>0.61300712990350015</v>
      </c>
      <c r="W725" s="21">
        <f t="shared" si="239"/>
        <v>3.9813905422022514E-3</v>
      </c>
      <c r="X725" s="21">
        <f t="shared" si="239"/>
        <v>1.6184327506779419E-2</v>
      </c>
      <c r="Y725" s="21">
        <f t="shared" si="240"/>
        <v>0.11777046677603786</v>
      </c>
      <c r="Z725" s="21">
        <f t="shared" si="240"/>
        <v>8.5404746129180364E-2</v>
      </c>
      <c r="AA725" s="21">
        <f t="shared" si="241"/>
        <v>8.0740051753127512E-2</v>
      </c>
      <c r="AB725" s="21">
        <f t="shared" si="241"/>
        <v>7.8326845699923181E-2</v>
      </c>
      <c r="AC725" s="21">
        <f t="shared" si="241"/>
        <v>4.5850416892492278E-3</v>
      </c>
      <c r="AD725" s="21">
        <f t="shared" si="233"/>
        <v>0</v>
      </c>
      <c r="AE725" s="21">
        <f t="shared" si="242"/>
        <v>0</v>
      </c>
      <c r="AF725" s="137">
        <f>VLOOKUP(T725,人口!$A$2:$E$1748,5,0)</f>
        <v>40248</v>
      </c>
      <c r="AG725" s="14">
        <f t="shared" si="243"/>
        <v>0</v>
      </c>
      <c r="AH725" s="14">
        <f t="shared" si="244"/>
        <v>0</v>
      </c>
      <c r="AI725" s="14">
        <f t="shared" si="245"/>
        <v>0</v>
      </c>
      <c r="AJ725" s="14">
        <f t="shared" si="246"/>
        <v>1</v>
      </c>
      <c r="AK725" s="14">
        <f t="shared" si="247"/>
        <v>0</v>
      </c>
      <c r="AL725" s="14">
        <f t="shared" si="248"/>
        <v>0</v>
      </c>
      <c r="AM725" s="14">
        <f t="shared" si="249"/>
        <v>0</v>
      </c>
      <c r="AN725" s="14">
        <f t="shared" si="250"/>
        <v>0</v>
      </c>
      <c r="AO725" s="5" t="str">
        <f t="shared" si="251"/>
        <v>3万～10万人未満の市町村平均</v>
      </c>
    </row>
    <row r="726" spans="1:41" s="5" customFormat="1" ht="18" customHeight="1" x14ac:dyDescent="0.3">
      <c r="A726" s="5" t="str">
        <f t="shared" si="234"/>
        <v>014402</v>
      </c>
      <c r="B726" s="22">
        <v>14</v>
      </c>
      <c r="C726" s="23" t="s">
        <v>41</v>
      </c>
      <c r="D726" s="23">
        <v>14402</v>
      </c>
      <c r="E726" s="24" t="s">
        <v>1517</v>
      </c>
      <c r="F726" s="25">
        <v>8.4263327308458145</v>
      </c>
      <c r="G726" s="26">
        <v>0.19811853182798345</v>
      </c>
      <c r="H726" s="26">
        <v>6.5064857945055126</v>
      </c>
      <c r="I726" s="26">
        <f t="shared" si="235"/>
        <v>15.13093705717931</v>
      </c>
      <c r="J726" s="26">
        <v>4.0090551322817154</v>
      </c>
      <c r="K726" s="26">
        <v>3.2255693361234181</v>
      </c>
      <c r="L726" s="26">
        <f t="shared" si="236"/>
        <v>7.2346244684051335</v>
      </c>
      <c r="M726" s="26">
        <v>3.4777738128318756</v>
      </c>
      <c r="N726" s="26">
        <v>5.0952792979405919</v>
      </c>
      <c r="O726" s="26">
        <v>0.18221792129255515</v>
      </c>
      <c r="P726" s="26">
        <v>0</v>
      </c>
      <c r="Q726" s="26">
        <f t="shared" si="231"/>
        <v>8.7552710320650213</v>
      </c>
      <c r="R726" s="27">
        <v>0</v>
      </c>
      <c r="S726" s="143">
        <f t="shared" si="237"/>
        <v>31.120832557649464</v>
      </c>
      <c r="T726" s="140" t="str">
        <f t="shared" si="238"/>
        <v>14402</v>
      </c>
      <c r="U726" s="5" t="str">
        <f t="shared" si="232"/>
        <v>神奈川県清川村</v>
      </c>
      <c r="V726" s="21">
        <f t="shared" si="239"/>
        <v>0.27076180289317586</v>
      </c>
      <c r="W726" s="21">
        <f t="shared" si="239"/>
        <v>6.3661064163685471E-3</v>
      </c>
      <c r="X726" s="21">
        <f t="shared" si="239"/>
        <v>0.20907171369701116</v>
      </c>
      <c r="Y726" s="21">
        <f t="shared" si="240"/>
        <v>0.12882223265894904</v>
      </c>
      <c r="Z726" s="21">
        <f t="shared" si="240"/>
        <v>0.10364662738852649</v>
      </c>
      <c r="AA726" s="21">
        <f t="shared" si="241"/>
        <v>0.11175066754366257</v>
      </c>
      <c r="AB726" s="21">
        <f t="shared" si="241"/>
        <v>0.16372567438553884</v>
      </c>
      <c r="AC726" s="21">
        <f t="shared" si="241"/>
        <v>5.8551750167675446E-3</v>
      </c>
      <c r="AD726" s="21">
        <f t="shared" si="233"/>
        <v>0</v>
      </c>
      <c r="AE726" s="21">
        <f t="shared" si="242"/>
        <v>0</v>
      </c>
      <c r="AF726" s="137">
        <f>VLOOKUP(T726,人口!$A$2:$E$1748,5,0)</f>
        <v>2936</v>
      </c>
      <c r="AG726" s="14">
        <f t="shared" si="243"/>
        <v>1</v>
      </c>
      <c r="AH726" s="14">
        <f t="shared" si="244"/>
        <v>0</v>
      </c>
      <c r="AI726" s="14">
        <f t="shared" si="245"/>
        <v>0</v>
      </c>
      <c r="AJ726" s="14">
        <f t="shared" si="246"/>
        <v>0</v>
      </c>
      <c r="AK726" s="14">
        <f t="shared" si="247"/>
        <v>0</v>
      </c>
      <c r="AL726" s="14">
        <f t="shared" si="248"/>
        <v>0</v>
      </c>
      <c r="AM726" s="14">
        <f t="shared" si="249"/>
        <v>0</v>
      </c>
      <c r="AN726" s="14">
        <f t="shared" si="250"/>
        <v>0</v>
      </c>
      <c r="AO726" s="5" t="str">
        <f t="shared" si="251"/>
        <v>5千人未満の市町村平均</v>
      </c>
    </row>
    <row r="727" spans="1:41" s="5" customFormat="1" ht="18" customHeight="1" x14ac:dyDescent="0.3">
      <c r="A727" s="5" t="str">
        <f t="shared" si="234"/>
        <v>015100</v>
      </c>
      <c r="B727" s="22">
        <v>15</v>
      </c>
      <c r="C727" s="23" t="s">
        <v>42</v>
      </c>
      <c r="D727" s="23">
        <v>15100</v>
      </c>
      <c r="E727" s="24" t="s">
        <v>89</v>
      </c>
      <c r="F727" s="25">
        <v>1307.8404745959563</v>
      </c>
      <c r="G727" s="26">
        <v>119.81188654659654</v>
      </c>
      <c r="H727" s="26">
        <v>68.501632532869877</v>
      </c>
      <c r="I727" s="26">
        <f t="shared" si="235"/>
        <v>1496.1539936754227</v>
      </c>
      <c r="J727" s="26">
        <v>1349.1306196887813</v>
      </c>
      <c r="K727" s="26">
        <v>1380.1128626870284</v>
      </c>
      <c r="L727" s="26">
        <f t="shared" si="236"/>
        <v>2729.2434823758094</v>
      </c>
      <c r="M727" s="26">
        <v>781.29581406451723</v>
      </c>
      <c r="N727" s="26">
        <v>479.46145167051736</v>
      </c>
      <c r="O727" s="26">
        <v>48.93475930243001</v>
      </c>
      <c r="P727" s="26">
        <v>76.930580092903853</v>
      </c>
      <c r="Q727" s="26">
        <f t="shared" si="231"/>
        <v>1386.6226051303686</v>
      </c>
      <c r="R727" s="27">
        <v>82.423006947702888</v>
      </c>
      <c r="S727" s="143">
        <f t="shared" si="237"/>
        <v>5694.4430881293029</v>
      </c>
      <c r="T727" s="140" t="str">
        <f t="shared" si="238"/>
        <v>15100</v>
      </c>
      <c r="U727" s="5" t="str">
        <f t="shared" si="232"/>
        <v>新潟県新潟市</v>
      </c>
      <c r="V727" s="21">
        <f t="shared" si="239"/>
        <v>0.2296696014615186</v>
      </c>
      <c r="W727" s="21">
        <f t="shared" si="239"/>
        <v>2.1040141185422974E-2</v>
      </c>
      <c r="X727" s="21">
        <f t="shared" si="239"/>
        <v>1.2029557846608233E-2</v>
      </c>
      <c r="Y727" s="21">
        <f t="shared" si="240"/>
        <v>0.23692055549755048</v>
      </c>
      <c r="Z727" s="21">
        <f t="shared" si="240"/>
        <v>0.24236134092972611</v>
      </c>
      <c r="AA727" s="21">
        <f t="shared" si="241"/>
        <v>0.13720320002727129</v>
      </c>
      <c r="AB727" s="21">
        <f t="shared" si="241"/>
        <v>8.4198128640535164E-2</v>
      </c>
      <c r="AC727" s="21">
        <f t="shared" si="241"/>
        <v>8.5934231925927813E-3</v>
      </c>
      <c r="AD727" s="21">
        <f t="shared" si="233"/>
        <v>1.3509763624343557E-2</v>
      </c>
      <c r="AE727" s="21">
        <f t="shared" si="242"/>
        <v>1.4474287594430923E-2</v>
      </c>
      <c r="AF727" s="137">
        <f>VLOOKUP(T727,人口!$A$2:$E$1748,5,0)</f>
        <v>788465</v>
      </c>
      <c r="AG727" s="14">
        <f t="shared" si="243"/>
        <v>0</v>
      </c>
      <c r="AH727" s="14">
        <f t="shared" si="244"/>
        <v>0</v>
      </c>
      <c r="AI727" s="14">
        <f t="shared" si="245"/>
        <v>0</v>
      </c>
      <c r="AJ727" s="14">
        <f t="shared" si="246"/>
        <v>0</v>
      </c>
      <c r="AK727" s="14">
        <f t="shared" si="247"/>
        <v>0</v>
      </c>
      <c r="AL727" s="14">
        <f t="shared" si="248"/>
        <v>0</v>
      </c>
      <c r="AM727" s="14">
        <f t="shared" si="249"/>
        <v>0</v>
      </c>
      <c r="AN727" s="14">
        <f t="shared" si="250"/>
        <v>0</v>
      </c>
      <c r="AO727" s="5" t="str">
        <f t="shared" si="251"/>
        <v/>
      </c>
    </row>
    <row r="728" spans="1:41" s="5" customFormat="1" ht="18" customHeight="1" x14ac:dyDescent="0.3">
      <c r="A728" s="5" t="str">
        <f t="shared" si="234"/>
        <v>015202</v>
      </c>
      <c r="B728" s="22">
        <v>15</v>
      </c>
      <c r="C728" s="23" t="s">
        <v>42</v>
      </c>
      <c r="D728" s="23">
        <v>15202</v>
      </c>
      <c r="E728" s="24" t="s">
        <v>139</v>
      </c>
      <c r="F728" s="25">
        <v>733.95437635724136</v>
      </c>
      <c r="G728" s="26">
        <v>45.254915965373122</v>
      </c>
      <c r="H728" s="26">
        <v>53.327450021614119</v>
      </c>
      <c r="I728" s="26">
        <f t="shared" si="235"/>
        <v>832.53674234422863</v>
      </c>
      <c r="J728" s="26">
        <v>422.81438648917293</v>
      </c>
      <c r="K728" s="26">
        <v>438.44542003518762</v>
      </c>
      <c r="L728" s="26">
        <f t="shared" si="236"/>
        <v>861.25980652436056</v>
      </c>
      <c r="M728" s="26">
        <v>274.44808273354118</v>
      </c>
      <c r="N728" s="26">
        <v>203.58503582035908</v>
      </c>
      <c r="O728" s="26">
        <v>16.687090236298328</v>
      </c>
      <c r="P728" s="26">
        <v>0.4792556099727931</v>
      </c>
      <c r="Q728" s="26">
        <f t="shared" si="231"/>
        <v>495.19946440017139</v>
      </c>
      <c r="R728" s="27">
        <v>19.196206297500002</v>
      </c>
      <c r="S728" s="143">
        <f t="shared" si="237"/>
        <v>2208.1922195662605</v>
      </c>
      <c r="T728" s="140" t="str">
        <f t="shared" si="238"/>
        <v>15202</v>
      </c>
      <c r="U728" s="5" t="str">
        <f t="shared" si="232"/>
        <v>新潟県長岡市</v>
      </c>
      <c r="V728" s="21">
        <f t="shared" si="239"/>
        <v>0.33237793786874531</v>
      </c>
      <c r="W728" s="21">
        <f t="shared" si="239"/>
        <v>2.0494101720122095E-2</v>
      </c>
      <c r="X728" s="21">
        <f t="shared" si="239"/>
        <v>2.4149822442581039E-2</v>
      </c>
      <c r="Y728" s="21">
        <f t="shared" si="240"/>
        <v>0.19147535379516162</v>
      </c>
      <c r="Z728" s="21">
        <f t="shared" si="240"/>
        <v>0.19855400999524775</v>
      </c>
      <c r="AA728" s="21">
        <f t="shared" si="241"/>
        <v>0.12428631905398574</v>
      </c>
      <c r="AB728" s="21">
        <f t="shared" si="241"/>
        <v>9.2195341518025928E-2</v>
      </c>
      <c r="AC728" s="21">
        <f t="shared" si="241"/>
        <v>7.5569011105274409E-3</v>
      </c>
      <c r="AD728" s="21">
        <f t="shared" si="233"/>
        <v>2.1703527696829303E-4</v>
      </c>
      <c r="AE728" s="21">
        <f t="shared" si="242"/>
        <v>8.6931772186347872E-3</v>
      </c>
      <c r="AF728" s="137">
        <f>VLOOKUP(T728,人口!$A$2:$E$1748,5,0)</f>
        <v>268872</v>
      </c>
      <c r="AG728" s="14">
        <f t="shared" si="243"/>
        <v>0</v>
      </c>
      <c r="AH728" s="14">
        <f t="shared" si="244"/>
        <v>0</v>
      </c>
      <c r="AI728" s="14">
        <f t="shared" si="245"/>
        <v>0</v>
      </c>
      <c r="AJ728" s="14">
        <f t="shared" si="246"/>
        <v>0</v>
      </c>
      <c r="AK728" s="14">
        <f t="shared" si="247"/>
        <v>0</v>
      </c>
      <c r="AL728" s="14">
        <f t="shared" si="248"/>
        <v>1</v>
      </c>
      <c r="AM728" s="14">
        <f t="shared" si="249"/>
        <v>0</v>
      </c>
      <c r="AN728" s="14">
        <f t="shared" si="250"/>
        <v>0</v>
      </c>
      <c r="AO728" s="5" t="str">
        <f t="shared" si="251"/>
        <v>20万～50万人未満の市町村平均</v>
      </c>
    </row>
    <row r="729" spans="1:41" s="5" customFormat="1" ht="18" customHeight="1" x14ac:dyDescent="0.3">
      <c r="A729" s="5" t="str">
        <f t="shared" si="234"/>
        <v>015204</v>
      </c>
      <c r="B729" s="22">
        <v>15</v>
      </c>
      <c r="C729" s="23" t="s">
        <v>42</v>
      </c>
      <c r="D729" s="23">
        <v>15204</v>
      </c>
      <c r="E729" s="24" t="s">
        <v>207</v>
      </c>
      <c r="F729" s="25">
        <v>322.28184547450132</v>
      </c>
      <c r="G729" s="26">
        <v>12.086917717706537</v>
      </c>
      <c r="H729" s="26">
        <v>9.8741091939271879</v>
      </c>
      <c r="I729" s="26">
        <f t="shared" si="235"/>
        <v>344.24287238613505</v>
      </c>
      <c r="J729" s="26">
        <v>154.42873508854743</v>
      </c>
      <c r="K729" s="26">
        <v>147.64903751960557</v>
      </c>
      <c r="L729" s="26">
        <f t="shared" si="236"/>
        <v>302.077772608153</v>
      </c>
      <c r="M729" s="26">
        <v>102.9436965183191</v>
      </c>
      <c r="N729" s="26">
        <v>82.775434411491915</v>
      </c>
      <c r="O729" s="26">
        <v>6.0243628010986869</v>
      </c>
      <c r="P729" s="26">
        <v>0</v>
      </c>
      <c r="Q729" s="26">
        <f t="shared" si="231"/>
        <v>191.74349373090968</v>
      </c>
      <c r="R729" s="27">
        <v>10.410679656000001</v>
      </c>
      <c r="S729" s="143">
        <f t="shared" si="237"/>
        <v>848.47481838119768</v>
      </c>
      <c r="T729" s="140" t="str">
        <f t="shared" si="238"/>
        <v>15204</v>
      </c>
      <c r="U729" s="5" t="str">
        <f t="shared" si="232"/>
        <v>新潟県三条市</v>
      </c>
      <c r="V729" s="21">
        <f t="shared" si="239"/>
        <v>0.37983666514627012</v>
      </c>
      <c r="W729" s="21">
        <f t="shared" si="239"/>
        <v>1.4245464279973715E-2</v>
      </c>
      <c r="X729" s="21">
        <f t="shared" si="239"/>
        <v>1.1637480547467476E-2</v>
      </c>
      <c r="Y729" s="21">
        <f t="shared" si="240"/>
        <v>0.1820074464710473</v>
      </c>
      <c r="Z729" s="21">
        <f t="shared" si="240"/>
        <v>0.17401699416525371</v>
      </c>
      <c r="AA729" s="21">
        <f t="shared" si="241"/>
        <v>0.121327933709011</v>
      </c>
      <c r="AB729" s="21">
        <f t="shared" si="241"/>
        <v>9.7557915235974707E-2</v>
      </c>
      <c r="AC729" s="21">
        <f t="shared" si="241"/>
        <v>7.1002258058672253E-3</v>
      </c>
      <c r="AD729" s="21">
        <f t="shared" si="233"/>
        <v>0</v>
      </c>
      <c r="AE729" s="21">
        <f t="shared" si="242"/>
        <v>1.2269874639134846E-2</v>
      </c>
      <c r="AF729" s="137">
        <f>VLOOKUP(T729,人口!$A$2:$E$1748,5,0)</f>
        <v>97068</v>
      </c>
      <c r="AG729" s="14">
        <f t="shared" si="243"/>
        <v>0</v>
      </c>
      <c r="AH729" s="14">
        <f t="shared" si="244"/>
        <v>0</v>
      </c>
      <c r="AI729" s="14">
        <f t="shared" si="245"/>
        <v>0</v>
      </c>
      <c r="AJ729" s="14">
        <f t="shared" si="246"/>
        <v>1</v>
      </c>
      <c r="AK729" s="14">
        <f t="shared" si="247"/>
        <v>0</v>
      </c>
      <c r="AL729" s="14">
        <f t="shared" si="248"/>
        <v>0</v>
      </c>
      <c r="AM729" s="14">
        <f t="shared" si="249"/>
        <v>0</v>
      </c>
      <c r="AN729" s="14">
        <f t="shared" si="250"/>
        <v>0</v>
      </c>
      <c r="AO729" s="5" t="str">
        <f t="shared" si="251"/>
        <v>3万～10万人未満の市町村平均</v>
      </c>
    </row>
    <row r="730" spans="1:41" s="5" customFormat="1" ht="18" customHeight="1" x14ac:dyDescent="0.3">
      <c r="A730" s="5" t="str">
        <f t="shared" si="234"/>
        <v>015205</v>
      </c>
      <c r="B730" s="22">
        <v>15</v>
      </c>
      <c r="C730" s="23" t="s">
        <v>42</v>
      </c>
      <c r="D730" s="23">
        <v>15205</v>
      </c>
      <c r="E730" s="24" t="s">
        <v>268</v>
      </c>
      <c r="F730" s="25">
        <v>214.0312842404343</v>
      </c>
      <c r="G730" s="26">
        <v>15.32711791516372</v>
      </c>
      <c r="H730" s="26">
        <v>17.170785473263091</v>
      </c>
      <c r="I730" s="26">
        <f t="shared" si="235"/>
        <v>246.52918762886111</v>
      </c>
      <c r="J730" s="26">
        <v>116.71607216308361</v>
      </c>
      <c r="K730" s="26">
        <v>141.0948646816959</v>
      </c>
      <c r="L730" s="26">
        <f t="shared" si="236"/>
        <v>257.81093684477952</v>
      </c>
      <c r="M730" s="26">
        <v>87.364543163628753</v>
      </c>
      <c r="N730" s="26">
        <v>58.141034028625228</v>
      </c>
      <c r="O730" s="26">
        <v>5.145235806851737</v>
      </c>
      <c r="P730" s="26">
        <v>0.88445372184386217</v>
      </c>
      <c r="Q730" s="26">
        <f t="shared" si="231"/>
        <v>151.53526672094958</v>
      </c>
      <c r="R730" s="27">
        <v>18.717896262270006</v>
      </c>
      <c r="S730" s="143">
        <f t="shared" si="237"/>
        <v>674.59328745686014</v>
      </c>
      <c r="T730" s="140" t="str">
        <f t="shared" si="238"/>
        <v>15205</v>
      </c>
      <c r="U730" s="5" t="str">
        <f t="shared" si="232"/>
        <v>新潟県柏崎市</v>
      </c>
      <c r="V730" s="21">
        <f t="shared" si="239"/>
        <v>0.31727455374972358</v>
      </c>
      <c r="W730" s="21">
        <f t="shared" si="239"/>
        <v>2.2720531318870973E-2</v>
      </c>
      <c r="X730" s="21">
        <f t="shared" si="239"/>
        <v>2.5453537401765435E-2</v>
      </c>
      <c r="Y730" s="21">
        <f t="shared" si="240"/>
        <v>0.17301694863150791</v>
      </c>
      <c r="Z730" s="21">
        <f t="shared" si="240"/>
        <v>0.20915545307841332</v>
      </c>
      <c r="AA730" s="21">
        <f t="shared" si="241"/>
        <v>0.1295069855986607</v>
      </c>
      <c r="AB730" s="21">
        <f t="shared" si="241"/>
        <v>8.6186795969776547E-2</v>
      </c>
      <c r="AC730" s="21">
        <f t="shared" si="241"/>
        <v>7.6271672169296112E-3</v>
      </c>
      <c r="AD730" s="21">
        <f t="shared" si="233"/>
        <v>1.3110917915862342E-3</v>
      </c>
      <c r="AE730" s="21">
        <f t="shared" si="242"/>
        <v>2.7746935242765822E-2</v>
      </c>
      <c r="AF730" s="137">
        <f>VLOOKUP(T730,人口!$A$2:$E$1748,5,0)</f>
        <v>82903</v>
      </c>
      <c r="AG730" s="14">
        <f t="shared" si="243"/>
        <v>0</v>
      </c>
      <c r="AH730" s="14">
        <f t="shared" si="244"/>
        <v>0</v>
      </c>
      <c r="AI730" s="14">
        <f t="shared" si="245"/>
        <v>0</v>
      </c>
      <c r="AJ730" s="14">
        <f t="shared" si="246"/>
        <v>1</v>
      </c>
      <c r="AK730" s="14">
        <f t="shared" si="247"/>
        <v>0</v>
      </c>
      <c r="AL730" s="14">
        <f t="shared" si="248"/>
        <v>0</v>
      </c>
      <c r="AM730" s="14">
        <f t="shared" si="249"/>
        <v>0</v>
      </c>
      <c r="AN730" s="14">
        <f t="shared" si="250"/>
        <v>0</v>
      </c>
      <c r="AO730" s="5" t="str">
        <f t="shared" si="251"/>
        <v>3万～10万人未満の市町村平均</v>
      </c>
    </row>
    <row r="731" spans="1:41" s="5" customFormat="1" ht="18" customHeight="1" x14ac:dyDescent="0.3">
      <c r="A731" s="5" t="str">
        <f t="shared" si="234"/>
        <v>015206</v>
      </c>
      <c r="B731" s="22">
        <v>15</v>
      </c>
      <c r="C731" s="23" t="s">
        <v>42</v>
      </c>
      <c r="D731" s="23">
        <v>15206</v>
      </c>
      <c r="E731" s="24" t="s">
        <v>319</v>
      </c>
      <c r="F731" s="25">
        <v>175.85386161011422</v>
      </c>
      <c r="G731" s="26">
        <v>13.460676291989159</v>
      </c>
      <c r="H731" s="26">
        <v>32.199760496372853</v>
      </c>
      <c r="I731" s="26">
        <f t="shared" si="235"/>
        <v>221.51429839847623</v>
      </c>
      <c r="J731" s="26">
        <v>131.33077895379787</v>
      </c>
      <c r="K731" s="26">
        <v>148.67730181906762</v>
      </c>
      <c r="L731" s="26">
        <f t="shared" si="236"/>
        <v>280.00808077286547</v>
      </c>
      <c r="M731" s="26">
        <v>102.92618827486777</v>
      </c>
      <c r="N731" s="26">
        <v>75.861443522784995</v>
      </c>
      <c r="O731" s="26">
        <v>6.0221285214098135</v>
      </c>
      <c r="P731" s="26">
        <v>0</v>
      </c>
      <c r="Q731" s="26">
        <f t="shared" si="231"/>
        <v>184.80976031906258</v>
      </c>
      <c r="R731" s="27">
        <v>15.397589849664239</v>
      </c>
      <c r="S731" s="143">
        <f t="shared" si="237"/>
        <v>701.7297293400685</v>
      </c>
      <c r="T731" s="140" t="str">
        <f t="shared" si="238"/>
        <v>15206</v>
      </c>
      <c r="U731" s="5" t="str">
        <f t="shared" si="232"/>
        <v>新潟県新発田市</v>
      </c>
      <c r="V731" s="21">
        <f t="shared" si="239"/>
        <v>0.25060055781802693</v>
      </c>
      <c r="W731" s="21">
        <f t="shared" si="239"/>
        <v>1.9182137693735814E-2</v>
      </c>
      <c r="X731" s="21">
        <f t="shared" si="239"/>
        <v>4.5886270953141246E-2</v>
      </c>
      <c r="Y731" s="21">
        <f t="shared" si="240"/>
        <v>0.18715293575677061</v>
      </c>
      <c r="Z731" s="21">
        <f t="shared" si="240"/>
        <v>0.21187259938222799</v>
      </c>
      <c r="AA731" s="21">
        <f t="shared" si="241"/>
        <v>0.14667497181808614</v>
      </c>
      <c r="AB731" s="21">
        <f t="shared" si="241"/>
        <v>0.10810635541140289</v>
      </c>
      <c r="AC731" s="21">
        <f t="shared" si="241"/>
        <v>8.5818346716950936E-3</v>
      </c>
      <c r="AD731" s="21">
        <f t="shared" si="233"/>
        <v>0</v>
      </c>
      <c r="AE731" s="21">
        <f t="shared" si="242"/>
        <v>2.1942336494913332E-2</v>
      </c>
      <c r="AF731" s="137">
        <f>VLOOKUP(T731,人口!$A$2:$E$1748,5,0)</f>
        <v>97032</v>
      </c>
      <c r="AG731" s="14">
        <f t="shared" si="243"/>
        <v>0</v>
      </c>
      <c r="AH731" s="14">
        <f t="shared" si="244"/>
        <v>0</v>
      </c>
      <c r="AI731" s="14">
        <f t="shared" si="245"/>
        <v>0</v>
      </c>
      <c r="AJ731" s="14">
        <f t="shared" si="246"/>
        <v>1</v>
      </c>
      <c r="AK731" s="14">
        <f t="shared" si="247"/>
        <v>0</v>
      </c>
      <c r="AL731" s="14">
        <f t="shared" si="248"/>
        <v>0</v>
      </c>
      <c r="AM731" s="14">
        <f t="shared" si="249"/>
        <v>0</v>
      </c>
      <c r="AN731" s="14">
        <f t="shared" si="250"/>
        <v>0</v>
      </c>
      <c r="AO731" s="5" t="str">
        <f t="shared" si="251"/>
        <v>3万～10万人未満の市町村平均</v>
      </c>
    </row>
    <row r="732" spans="1:41" s="5" customFormat="1" ht="18" customHeight="1" x14ac:dyDescent="0.3">
      <c r="A732" s="5" t="str">
        <f t="shared" si="234"/>
        <v>015208</v>
      </c>
      <c r="B732" s="22">
        <v>15</v>
      </c>
      <c r="C732" s="23" t="s">
        <v>42</v>
      </c>
      <c r="D732" s="23">
        <v>15208</v>
      </c>
      <c r="E732" s="24" t="s">
        <v>371</v>
      </c>
      <c r="F732" s="25">
        <v>132.15313082241443</v>
      </c>
      <c r="G732" s="26">
        <v>5.9733324394854383</v>
      </c>
      <c r="H732" s="26">
        <v>7.0062613030439245</v>
      </c>
      <c r="I732" s="26">
        <f t="shared" si="235"/>
        <v>145.13272456494377</v>
      </c>
      <c r="J732" s="26">
        <v>44.726042333651428</v>
      </c>
      <c r="K732" s="26">
        <v>51.538711797052493</v>
      </c>
      <c r="L732" s="26">
        <f t="shared" si="236"/>
        <v>96.264754130703921</v>
      </c>
      <c r="M732" s="26">
        <v>34.481689648141767</v>
      </c>
      <c r="N732" s="26">
        <v>28.714472946278992</v>
      </c>
      <c r="O732" s="26">
        <v>2.1845049024711702</v>
      </c>
      <c r="P732" s="26">
        <v>0</v>
      </c>
      <c r="Q732" s="26">
        <f t="shared" si="231"/>
        <v>65.380667496891931</v>
      </c>
      <c r="R732" s="27">
        <v>5.6101996499999993</v>
      </c>
      <c r="S732" s="143">
        <f t="shared" si="237"/>
        <v>312.38834584253965</v>
      </c>
      <c r="T732" s="140" t="str">
        <f t="shared" si="238"/>
        <v>15208</v>
      </c>
      <c r="U732" s="5" t="str">
        <f t="shared" si="232"/>
        <v>新潟県小千谷市</v>
      </c>
      <c r="V732" s="21">
        <f t="shared" si="239"/>
        <v>0.42304116840846118</v>
      </c>
      <c r="W732" s="21">
        <f t="shared" si="239"/>
        <v>1.9121495788758765E-2</v>
      </c>
      <c r="X732" s="21">
        <f t="shared" si="239"/>
        <v>2.2428049561667877E-2</v>
      </c>
      <c r="Y732" s="21">
        <f t="shared" si="240"/>
        <v>0.1431744907545166</v>
      </c>
      <c r="Z732" s="21">
        <f t="shared" si="240"/>
        <v>0.16498282500919784</v>
      </c>
      <c r="AA732" s="21">
        <f t="shared" si="241"/>
        <v>0.11038084521092337</v>
      </c>
      <c r="AB732" s="21">
        <f t="shared" si="241"/>
        <v>9.1919155526860197E-2</v>
      </c>
      <c r="AC732" s="21">
        <f t="shared" si="241"/>
        <v>6.9929142093292972E-3</v>
      </c>
      <c r="AD732" s="21">
        <f t="shared" si="233"/>
        <v>0</v>
      </c>
      <c r="AE732" s="21">
        <f t="shared" si="242"/>
        <v>1.7959055530284856E-2</v>
      </c>
      <c r="AF732" s="137">
        <f>VLOOKUP(T732,人口!$A$2:$E$1748,5,0)</f>
        <v>35198</v>
      </c>
      <c r="AG732" s="14">
        <f t="shared" si="243"/>
        <v>0</v>
      </c>
      <c r="AH732" s="14">
        <f t="shared" si="244"/>
        <v>0</v>
      </c>
      <c r="AI732" s="14">
        <f t="shared" si="245"/>
        <v>0</v>
      </c>
      <c r="AJ732" s="14">
        <f t="shared" si="246"/>
        <v>1</v>
      </c>
      <c r="AK732" s="14">
        <f t="shared" si="247"/>
        <v>0</v>
      </c>
      <c r="AL732" s="14">
        <f t="shared" si="248"/>
        <v>0</v>
      </c>
      <c r="AM732" s="14">
        <f t="shared" si="249"/>
        <v>0</v>
      </c>
      <c r="AN732" s="14">
        <f t="shared" si="250"/>
        <v>0</v>
      </c>
      <c r="AO732" s="5" t="str">
        <f t="shared" si="251"/>
        <v>3万～10万人未満の市町村平均</v>
      </c>
    </row>
    <row r="733" spans="1:41" s="5" customFormat="1" ht="18" customHeight="1" x14ac:dyDescent="0.3">
      <c r="A733" s="5" t="str">
        <f t="shared" si="234"/>
        <v>015209</v>
      </c>
      <c r="B733" s="22">
        <v>15</v>
      </c>
      <c r="C733" s="23" t="s">
        <v>42</v>
      </c>
      <c r="D733" s="23">
        <v>15209</v>
      </c>
      <c r="E733" s="24" t="s">
        <v>422</v>
      </c>
      <c r="F733" s="25">
        <v>73.596013495821467</v>
      </c>
      <c r="G733" s="26">
        <v>3.4128190759010724</v>
      </c>
      <c r="H733" s="26">
        <v>2.577432914591288</v>
      </c>
      <c r="I733" s="26">
        <f t="shared" si="235"/>
        <v>79.58626548631382</v>
      </c>
      <c r="J733" s="26">
        <v>26.487056243975545</v>
      </c>
      <c r="K733" s="26">
        <v>41.413951903530517</v>
      </c>
      <c r="L733" s="26">
        <f t="shared" si="236"/>
        <v>67.901008147506062</v>
      </c>
      <c r="M733" s="26">
        <v>25.921750258938182</v>
      </c>
      <c r="N733" s="26">
        <v>16.503123693990773</v>
      </c>
      <c r="O733" s="26">
        <v>1.6581458457674374</v>
      </c>
      <c r="P733" s="26">
        <v>0</v>
      </c>
      <c r="Q733" s="26">
        <f t="shared" si="231"/>
        <v>44.083019798696391</v>
      </c>
      <c r="R733" s="27">
        <v>1.6347651069270228</v>
      </c>
      <c r="S733" s="143">
        <f t="shared" si="237"/>
        <v>193.20505853944331</v>
      </c>
      <c r="T733" s="140" t="str">
        <f t="shared" si="238"/>
        <v>15209</v>
      </c>
      <c r="U733" s="5" t="str">
        <f t="shared" si="232"/>
        <v>新潟県加茂市</v>
      </c>
      <c r="V733" s="21">
        <f t="shared" si="239"/>
        <v>0.38092177322984866</v>
      </c>
      <c r="W733" s="21">
        <f t="shared" si="239"/>
        <v>1.7664232508717344E-2</v>
      </c>
      <c r="X733" s="21">
        <f t="shared" si="239"/>
        <v>1.3340400784926128E-2</v>
      </c>
      <c r="Y733" s="21">
        <f t="shared" si="240"/>
        <v>0.13709297491591371</v>
      </c>
      <c r="Z733" s="21">
        <f t="shared" si="240"/>
        <v>0.21435231673851723</v>
      </c>
      <c r="AA733" s="21">
        <f t="shared" si="241"/>
        <v>0.13416703711019135</v>
      </c>
      <c r="AB733" s="21">
        <f t="shared" si="241"/>
        <v>8.5417658413025538E-2</v>
      </c>
      <c r="AC733" s="21">
        <f t="shared" si="241"/>
        <v>8.5823107236549009E-3</v>
      </c>
      <c r="AD733" s="21">
        <f t="shared" si="233"/>
        <v>0</v>
      </c>
      <c r="AE733" s="21">
        <f t="shared" si="242"/>
        <v>8.4612955752050422E-3</v>
      </c>
      <c r="AF733" s="137">
        <f>VLOOKUP(T733,人口!$A$2:$E$1748,5,0)</f>
        <v>26717</v>
      </c>
      <c r="AG733" s="14">
        <f t="shared" si="243"/>
        <v>0</v>
      </c>
      <c r="AH733" s="14">
        <f t="shared" si="244"/>
        <v>0</v>
      </c>
      <c r="AI733" s="14">
        <f t="shared" si="245"/>
        <v>1</v>
      </c>
      <c r="AJ733" s="14">
        <f t="shared" si="246"/>
        <v>0</v>
      </c>
      <c r="AK733" s="14">
        <f t="shared" si="247"/>
        <v>0</v>
      </c>
      <c r="AL733" s="14">
        <f t="shared" si="248"/>
        <v>0</v>
      </c>
      <c r="AM733" s="14">
        <f t="shared" si="249"/>
        <v>0</v>
      </c>
      <c r="AN733" s="14">
        <f t="shared" si="250"/>
        <v>0</v>
      </c>
      <c r="AO733" s="5" t="str">
        <f t="shared" si="251"/>
        <v>1万～3万人未満の市町村平均</v>
      </c>
    </row>
    <row r="734" spans="1:41" s="5" customFormat="1" ht="18" customHeight="1" x14ac:dyDescent="0.3">
      <c r="A734" s="5" t="str">
        <f t="shared" si="234"/>
        <v>015210</v>
      </c>
      <c r="B734" s="22">
        <v>15</v>
      </c>
      <c r="C734" s="23" t="s">
        <v>42</v>
      </c>
      <c r="D734" s="23">
        <v>15210</v>
      </c>
      <c r="E734" s="24" t="s">
        <v>477</v>
      </c>
      <c r="F734" s="25">
        <v>52.261977596001834</v>
      </c>
      <c r="G734" s="26">
        <v>13.108246081832885</v>
      </c>
      <c r="H734" s="26">
        <v>33.978552226161213</v>
      </c>
      <c r="I734" s="26">
        <f t="shared" si="235"/>
        <v>99.348775903995929</v>
      </c>
      <c r="J734" s="26">
        <v>71.036714185325238</v>
      </c>
      <c r="K734" s="26">
        <v>79.601420946150597</v>
      </c>
      <c r="L734" s="26">
        <f t="shared" si="236"/>
        <v>150.63813513147585</v>
      </c>
      <c r="M734" s="26">
        <v>47.721105014336523</v>
      </c>
      <c r="N734" s="26">
        <v>56.134677591192528</v>
      </c>
      <c r="O734" s="26">
        <v>3.2302098601885616</v>
      </c>
      <c r="P734" s="26">
        <v>0</v>
      </c>
      <c r="Q734" s="26">
        <f t="shared" si="231"/>
        <v>107.08599246571761</v>
      </c>
      <c r="R734" s="27">
        <v>4.9301941823356321</v>
      </c>
      <c r="S734" s="143">
        <f t="shared" si="237"/>
        <v>362.00309768352503</v>
      </c>
      <c r="T734" s="140" t="str">
        <f t="shared" si="238"/>
        <v>15210</v>
      </c>
      <c r="U734" s="5" t="str">
        <f t="shared" si="232"/>
        <v>新潟県十日町市</v>
      </c>
      <c r="V734" s="21">
        <f t="shared" si="239"/>
        <v>0.14436886847220012</v>
      </c>
      <c r="W734" s="21">
        <f t="shared" si="239"/>
        <v>3.6210314678833337E-2</v>
      </c>
      <c r="X734" s="21">
        <f t="shared" si="239"/>
        <v>9.3862600744555991E-2</v>
      </c>
      <c r="Y734" s="21">
        <f t="shared" si="240"/>
        <v>0.19623233789957195</v>
      </c>
      <c r="Z734" s="21">
        <f t="shared" si="240"/>
        <v>0.21989154638599465</v>
      </c>
      <c r="AA734" s="21">
        <f t="shared" si="241"/>
        <v>0.13182512890001807</v>
      </c>
      <c r="AB734" s="21">
        <f t="shared" si="241"/>
        <v>0.15506684321322384</v>
      </c>
      <c r="AC734" s="21">
        <f t="shared" si="241"/>
        <v>8.9231553013187671E-3</v>
      </c>
      <c r="AD734" s="21">
        <f t="shared" si="233"/>
        <v>0</v>
      </c>
      <c r="AE734" s="21">
        <f t="shared" si="242"/>
        <v>1.3619204404283217E-2</v>
      </c>
      <c r="AF734" s="137">
        <f>VLOOKUP(T734,人口!$A$2:$E$1748,5,0)</f>
        <v>52047</v>
      </c>
      <c r="AG734" s="14">
        <f t="shared" si="243"/>
        <v>0</v>
      </c>
      <c r="AH734" s="14">
        <f t="shared" si="244"/>
        <v>0</v>
      </c>
      <c r="AI734" s="14">
        <f t="shared" si="245"/>
        <v>0</v>
      </c>
      <c r="AJ734" s="14">
        <f t="shared" si="246"/>
        <v>1</v>
      </c>
      <c r="AK734" s="14">
        <f t="shared" si="247"/>
        <v>0</v>
      </c>
      <c r="AL734" s="14">
        <f t="shared" si="248"/>
        <v>0</v>
      </c>
      <c r="AM734" s="14">
        <f t="shared" si="249"/>
        <v>0</v>
      </c>
      <c r="AN734" s="14">
        <f t="shared" si="250"/>
        <v>0</v>
      </c>
      <c r="AO734" s="5" t="str">
        <f t="shared" si="251"/>
        <v>3万～10万人未満の市町村平均</v>
      </c>
    </row>
    <row r="735" spans="1:41" s="5" customFormat="1" ht="18" customHeight="1" x14ac:dyDescent="0.3">
      <c r="A735" s="5" t="str">
        <f t="shared" si="234"/>
        <v>015211</v>
      </c>
      <c r="B735" s="22">
        <v>15</v>
      </c>
      <c r="C735" s="23" t="s">
        <v>42</v>
      </c>
      <c r="D735" s="23">
        <v>15211</v>
      </c>
      <c r="E735" s="24" t="s">
        <v>530</v>
      </c>
      <c r="F735" s="25">
        <v>166.13344773259325</v>
      </c>
      <c r="G735" s="26">
        <v>3.8983096715245127</v>
      </c>
      <c r="H735" s="26">
        <v>4.7555452367811091</v>
      </c>
      <c r="I735" s="26">
        <f t="shared" si="235"/>
        <v>174.78730264089887</v>
      </c>
      <c r="J735" s="26">
        <v>42.034080536856067</v>
      </c>
      <c r="K735" s="26">
        <v>60.886201039012604</v>
      </c>
      <c r="L735" s="26">
        <f t="shared" si="236"/>
        <v>102.92028157586867</v>
      </c>
      <c r="M735" s="26">
        <v>41.104580648230296</v>
      </c>
      <c r="N735" s="26">
        <v>24.913461949703855</v>
      </c>
      <c r="O735" s="26">
        <v>2.4930837528344485</v>
      </c>
      <c r="P735" s="26">
        <v>0</v>
      </c>
      <c r="Q735" s="26">
        <f t="shared" si="231"/>
        <v>68.511126350768606</v>
      </c>
      <c r="R735" s="27">
        <v>3.8264631792000001</v>
      </c>
      <c r="S735" s="143">
        <f t="shared" si="237"/>
        <v>350.04517374673617</v>
      </c>
      <c r="T735" s="140" t="str">
        <f t="shared" si="238"/>
        <v>15211</v>
      </c>
      <c r="U735" s="5" t="str">
        <f t="shared" si="232"/>
        <v>新潟県見附市</v>
      </c>
      <c r="V735" s="21">
        <f t="shared" si="239"/>
        <v>0.4746057371806352</v>
      </c>
      <c r="W735" s="21">
        <f t="shared" si="239"/>
        <v>1.1136590257190656E-2</v>
      </c>
      <c r="X735" s="21">
        <f t="shared" si="239"/>
        <v>1.3585518651435056E-2</v>
      </c>
      <c r="Y735" s="21">
        <f t="shared" si="240"/>
        <v>0.12008187425337412</v>
      </c>
      <c r="Z735" s="21">
        <f t="shared" si="240"/>
        <v>0.17393812457778618</v>
      </c>
      <c r="AA735" s="21">
        <f t="shared" si="241"/>
        <v>0.1174265030089236</v>
      </c>
      <c r="AB735" s="21">
        <f t="shared" si="241"/>
        <v>7.1172133822159714E-2</v>
      </c>
      <c r="AC735" s="21">
        <f t="shared" si="241"/>
        <v>7.1221771925878297E-3</v>
      </c>
      <c r="AD735" s="21">
        <f t="shared" si="233"/>
        <v>0</v>
      </c>
      <c r="AE735" s="21">
        <f t="shared" si="242"/>
        <v>1.0931341055907583E-2</v>
      </c>
      <c r="AF735" s="137">
        <f>VLOOKUP(T735,人口!$A$2:$E$1748,5,0)</f>
        <v>40170</v>
      </c>
      <c r="AG735" s="14">
        <f t="shared" si="243"/>
        <v>0</v>
      </c>
      <c r="AH735" s="14">
        <f t="shared" si="244"/>
        <v>0</v>
      </c>
      <c r="AI735" s="14">
        <f t="shared" si="245"/>
        <v>0</v>
      </c>
      <c r="AJ735" s="14">
        <f t="shared" si="246"/>
        <v>1</v>
      </c>
      <c r="AK735" s="14">
        <f t="shared" si="247"/>
        <v>0</v>
      </c>
      <c r="AL735" s="14">
        <f t="shared" si="248"/>
        <v>0</v>
      </c>
      <c r="AM735" s="14">
        <f t="shared" si="249"/>
        <v>0</v>
      </c>
      <c r="AN735" s="14">
        <f t="shared" si="250"/>
        <v>0</v>
      </c>
      <c r="AO735" s="5" t="str">
        <f t="shared" si="251"/>
        <v>3万～10万人未満の市町村平均</v>
      </c>
    </row>
    <row r="736" spans="1:41" s="5" customFormat="1" ht="18" customHeight="1" x14ac:dyDescent="0.3">
      <c r="A736" s="5" t="str">
        <f t="shared" si="234"/>
        <v>015212</v>
      </c>
      <c r="B736" s="22">
        <v>15</v>
      </c>
      <c r="C736" s="23" t="s">
        <v>42</v>
      </c>
      <c r="D736" s="23">
        <v>15212</v>
      </c>
      <c r="E736" s="24" t="s">
        <v>584</v>
      </c>
      <c r="F736" s="25">
        <v>117.53788962264665</v>
      </c>
      <c r="G736" s="26">
        <v>11.029627087237712</v>
      </c>
      <c r="H736" s="26">
        <v>36.447079524643009</v>
      </c>
      <c r="I736" s="26">
        <f t="shared" si="235"/>
        <v>165.01459623452737</v>
      </c>
      <c r="J736" s="26">
        <v>75.345532911553065</v>
      </c>
      <c r="K736" s="26">
        <v>91.863675131467701</v>
      </c>
      <c r="L736" s="26">
        <f t="shared" si="236"/>
        <v>167.20920804302077</v>
      </c>
      <c r="M736" s="26">
        <v>61.691091630000308</v>
      </c>
      <c r="N736" s="26">
        <v>58.578872004180084</v>
      </c>
      <c r="O736" s="26">
        <v>3.6765692913656927</v>
      </c>
      <c r="P736" s="26">
        <v>2.4820522435233952</v>
      </c>
      <c r="Q736" s="26">
        <f t="shared" si="231"/>
        <v>126.42858516906948</v>
      </c>
      <c r="R736" s="27">
        <v>11.387599776919997</v>
      </c>
      <c r="S736" s="143">
        <f t="shared" si="237"/>
        <v>470.03998922353765</v>
      </c>
      <c r="T736" s="140" t="str">
        <f t="shared" si="238"/>
        <v>15212</v>
      </c>
      <c r="U736" s="5" t="str">
        <f t="shared" si="232"/>
        <v>新潟県村上市</v>
      </c>
      <c r="V736" s="21">
        <f t="shared" si="239"/>
        <v>0.25005934030593507</v>
      </c>
      <c r="W736" s="21">
        <f t="shared" si="239"/>
        <v>2.3465295166604078E-2</v>
      </c>
      <c r="X736" s="21">
        <f t="shared" si="239"/>
        <v>7.7540380308599263E-2</v>
      </c>
      <c r="Y736" s="21">
        <f t="shared" si="240"/>
        <v>0.16029600595476329</v>
      </c>
      <c r="Z736" s="21">
        <f t="shared" si="240"/>
        <v>0.19543799939919571</v>
      </c>
      <c r="AA736" s="21">
        <f t="shared" si="241"/>
        <v>0.13124647486250746</v>
      </c>
      <c r="AB736" s="21">
        <f t="shared" si="241"/>
        <v>0.124625294330695</v>
      </c>
      <c r="AC736" s="21">
        <f t="shared" si="241"/>
        <v>7.8218223463051365E-3</v>
      </c>
      <c r="AD736" s="21">
        <f t="shared" si="233"/>
        <v>5.2805129359812866E-3</v>
      </c>
      <c r="AE736" s="21">
        <f t="shared" si="242"/>
        <v>2.422687438941366E-2</v>
      </c>
      <c r="AF736" s="137">
        <f>VLOOKUP(T736,人口!$A$2:$E$1748,5,0)</f>
        <v>59239</v>
      </c>
      <c r="AG736" s="14">
        <f t="shared" si="243"/>
        <v>0</v>
      </c>
      <c r="AH736" s="14">
        <f t="shared" si="244"/>
        <v>0</v>
      </c>
      <c r="AI736" s="14">
        <f t="shared" si="245"/>
        <v>0</v>
      </c>
      <c r="AJ736" s="14">
        <f t="shared" si="246"/>
        <v>1</v>
      </c>
      <c r="AK736" s="14">
        <f t="shared" si="247"/>
        <v>0</v>
      </c>
      <c r="AL736" s="14">
        <f t="shared" si="248"/>
        <v>0</v>
      </c>
      <c r="AM736" s="14">
        <f t="shared" si="249"/>
        <v>0</v>
      </c>
      <c r="AN736" s="14">
        <f t="shared" si="250"/>
        <v>0</v>
      </c>
      <c r="AO736" s="5" t="str">
        <f t="shared" si="251"/>
        <v>3万～10万人未満の市町村平均</v>
      </c>
    </row>
    <row r="737" spans="1:41" s="5" customFormat="1" ht="18" customHeight="1" x14ac:dyDescent="0.3">
      <c r="A737" s="5" t="str">
        <f t="shared" si="234"/>
        <v>015213</v>
      </c>
      <c r="B737" s="22">
        <v>15</v>
      </c>
      <c r="C737" s="23" t="s">
        <v>42</v>
      </c>
      <c r="D737" s="23">
        <v>15213</v>
      </c>
      <c r="E737" s="24" t="s">
        <v>635</v>
      </c>
      <c r="F737" s="25">
        <v>485.9323868109247</v>
      </c>
      <c r="G737" s="26">
        <v>6.6170570070157781</v>
      </c>
      <c r="H737" s="26">
        <v>9.5110904735622182</v>
      </c>
      <c r="I737" s="26">
        <f t="shared" si="235"/>
        <v>502.06053429150268</v>
      </c>
      <c r="J737" s="26">
        <v>105.77184058360044</v>
      </c>
      <c r="K737" s="26">
        <v>120.78866890964223</v>
      </c>
      <c r="L737" s="26">
        <f t="shared" si="236"/>
        <v>226.56050949324265</v>
      </c>
      <c r="M737" s="26">
        <v>85.916133932655299</v>
      </c>
      <c r="N737" s="26">
        <v>57.881218087087177</v>
      </c>
      <c r="O737" s="26">
        <v>4.9197597482496072</v>
      </c>
      <c r="P737" s="26">
        <v>0</v>
      </c>
      <c r="Q737" s="26">
        <f t="shared" si="231"/>
        <v>148.71711176799209</v>
      </c>
      <c r="R737" s="27">
        <v>6.6456246623006123</v>
      </c>
      <c r="S737" s="143">
        <f t="shared" si="237"/>
        <v>883.983780215038</v>
      </c>
      <c r="T737" s="140" t="str">
        <f t="shared" si="238"/>
        <v>15213</v>
      </c>
      <c r="U737" s="5" t="str">
        <f t="shared" si="232"/>
        <v>新潟県燕市</v>
      </c>
      <c r="V737" s="21">
        <f t="shared" si="239"/>
        <v>0.54970735627379586</v>
      </c>
      <c r="W737" s="21">
        <f t="shared" si="239"/>
        <v>7.4854959503964109E-3</v>
      </c>
      <c r="X737" s="21">
        <f t="shared" si="239"/>
        <v>1.0759349533821252E-2</v>
      </c>
      <c r="Y737" s="21">
        <f t="shared" si="240"/>
        <v>0.11965359880004853</v>
      </c>
      <c r="Z737" s="21">
        <f t="shared" si="240"/>
        <v>0.13664127285260727</v>
      </c>
      <c r="AA737" s="21">
        <f t="shared" si="241"/>
        <v>9.7191980051664892E-2</v>
      </c>
      <c r="AB737" s="21">
        <f t="shared" si="241"/>
        <v>6.5477692444771987E-2</v>
      </c>
      <c r="AC737" s="21">
        <f t="shared" si="241"/>
        <v>5.5654411974084255E-3</v>
      </c>
      <c r="AD737" s="21">
        <f t="shared" si="233"/>
        <v>0</v>
      </c>
      <c r="AE737" s="21">
        <f t="shared" si="242"/>
        <v>7.517812895485477E-3</v>
      </c>
      <c r="AF737" s="137">
        <f>VLOOKUP(T737,人口!$A$2:$E$1748,5,0)</f>
        <v>79270</v>
      </c>
      <c r="AG737" s="14">
        <f t="shared" si="243"/>
        <v>0</v>
      </c>
      <c r="AH737" s="14">
        <f t="shared" si="244"/>
        <v>0</v>
      </c>
      <c r="AI737" s="14">
        <f t="shared" si="245"/>
        <v>0</v>
      </c>
      <c r="AJ737" s="14">
        <f t="shared" si="246"/>
        <v>1</v>
      </c>
      <c r="AK737" s="14">
        <f t="shared" si="247"/>
        <v>0</v>
      </c>
      <c r="AL737" s="14">
        <f t="shared" si="248"/>
        <v>0</v>
      </c>
      <c r="AM737" s="14">
        <f t="shared" si="249"/>
        <v>0</v>
      </c>
      <c r="AN737" s="14">
        <f t="shared" si="250"/>
        <v>0</v>
      </c>
      <c r="AO737" s="5" t="str">
        <f t="shared" si="251"/>
        <v>3万～10万人未満の市町村平均</v>
      </c>
    </row>
    <row r="738" spans="1:41" s="5" customFormat="1" ht="18" customHeight="1" x14ac:dyDescent="0.3">
      <c r="A738" s="5" t="str">
        <f t="shared" si="234"/>
        <v>015216</v>
      </c>
      <c r="B738" s="22">
        <v>15</v>
      </c>
      <c r="C738" s="23" t="s">
        <v>42</v>
      </c>
      <c r="D738" s="23">
        <v>15216</v>
      </c>
      <c r="E738" s="24" t="s">
        <v>688</v>
      </c>
      <c r="F738" s="25">
        <v>156.98225180055493</v>
      </c>
      <c r="G738" s="26">
        <v>11.511521456226905</v>
      </c>
      <c r="H738" s="26">
        <v>3.5575834595767075</v>
      </c>
      <c r="I738" s="26">
        <f t="shared" si="235"/>
        <v>172.05135671635855</v>
      </c>
      <c r="J738" s="26">
        <v>54.784152323237819</v>
      </c>
      <c r="K738" s="26">
        <v>70.35109053563572</v>
      </c>
      <c r="L738" s="26">
        <f t="shared" si="236"/>
        <v>125.13524285887354</v>
      </c>
      <c r="M738" s="26">
        <v>41.22395503539844</v>
      </c>
      <c r="N738" s="26">
        <v>42.335564251727355</v>
      </c>
      <c r="O738" s="26">
        <v>2.6168380222681527</v>
      </c>
      <c r="P738" s="26">
        <v>12.682379333861565</v>
      </c>
      <c r="Q738" s="26">
        <f t="shared" si="231"/>
        <v>98.858736643255511</v>
      </c>
      <c r="R738" s="27">
        <v>3.4428297906000003</v>
      </c>
      <c r="S738" s="143">
        <f t="shared" si="237"/>
        <v>399.48816600908759</v>
      </c>
      <c r="T738" s="140" t="str">
        <f t="shared" si="238"/>
        <v>15216</v>
      </c>
      <c r="U738" s="5" t="str">
        <f t="shared" si="232"/>
        <v>新潟県糸魚川市</v>
      </c>
      <c r="V738" s="21">
        <f t="shared" si="239"/>
        <v>0.39295845323484224</v>
      </c>
      <c r="W738" s="21">
        <f t="shared" si="239"/>
        <v>2.8815675746362509E-2</v>
      </c>
      <c r="X738" s="21">
        <f t="shared" si="239"/>
        <v>8.905353805889157E-3</v>
      </c>
      <c r="Y738" s="21">
        <f t="shared" si="240"/>
        <v>0.1371358577915712</v>
      </c>
      <c r="Z738" s="21">
        <f t="shared" si="240"/>
        <v>0.17610306517574131</v>
      </c>
      <c r="AA738" s="21">
        <f t="shared" si="241"/>
        <v>0.1031919304324541</v>
      </c>
      <c r="AB738" s="21">
        <f t="shared" si="241"/>
        <v>0.10597451402544</v>
      </c>
      <c r="AC738" s="21">
        <f t="shared" si="241"/>
        <v>6.5504769475665135E-3</v>
      </c>
      <c r="AD738" s="21">
        <f t="shared" si="233"/>
        <v>3.1746570769691E-2</v>
      </c>
      <c r="AE738" s="21">
        <f t="shared" si="242"/>
        <v>8.6181020704420123E-3</v>
      </c>
      <c r="AF738" s="137">
        <f>VLOOKUP(T738,人口!$A$2:$E$1748,5,0)</f>
        <v>42164</v>
      </c>
      <c r="AG738" s="14">
        <f t="shared" si="243"/>
        <v>0</v>
      </c>
      <c r="AH738" s="14">
        <f t="shared" si="244"/>
        <v>0</v>
      </c>
      <c r="AI738" s="14">
        <f t="shared" si="245"/>
        <v>0</v>
      </c>
      <c r="AJ738" s="14">
        <f t="shared" si="246"/>
        <v>1</v>
      </c>
      <c r="AK738" s="14">
        <f t="shared" si="247"/>
        <v>0</v>
      </c>
      <c r="AL738" s="14">
        <f t="shared" si="248"/>
        <v>0</v>
      </c>
      <c r="AM738" s="14">
        <f t="shared" si="249"/>
        <v>0</v>
      </c>
      <c r="AN738" s="14">
        <f t="shared" si="250"/>
        <v>0</v>
      </c>
      <c r="AO738" s="5" t="str">
        <f t="shared" si="251"/>
        <v>3万～10万人未満の市町村平均</v>
      </c>
    </row>
    <row r="739" spans="1:41" s="5" customFormat="1" ht="18" customHeight="1" x14ac:dyDescent="0.3">
      <c r="A739" s="5" t="str">
        <f t="shared" si="234"/>
        <v>015217</v>
      </c>
      <c r="B739" s="22">
        <v>15</v>
      </c>
      <c r="C739" s="23" t="s">
        <v>42</v>
      </c>
      <c r="D739" s="23">
        <v>15217</v>
      </c>
      <c r="E739" s="24" t="s">
        <v>741</v>
      </c>
      <c r="F739" s="25">
        <v>115.81098703543293</v>
      </c>
      <c r="G739" s="26">
        <v>5.926581493240219</v>
      </c>
      <c r="H739" s="26">
        <v>15.246786255328747</v>
      </c>
      <c r="I739" s="26">
        <f t="shared" si="235"/>
        <v>136.98435478400191</v>
      </c>
      <c r="J739" s="26">
        <v>45.393783247365093</v>
      </c>
      <c r="K739" s="26">
        <v>50.546882059382405</v>
      </c>
      <c r="L739" s="26">
        <f t="shared" si="236"/>
        <v>95.940665306747491</v>
      </c>
      <c r="M739" s="26">
        <v>32.670382280177151</v>
      </c>
      <c r="N739" s="26">
        <v>30.634224069865677</v>
      </c>
      <c r="O739" s="26">
        <v>1.9883847964478478</v>
      </c>
      <c r="P739" s="26">
        <v>0</v>
      </c>
      <c r="Q739" s="26">
        <f t="shared" si="231"/>
        <v>65.292991146490678</v>
      </c>
      <c r="R739" s="27">
        <v>1.17332722312</v>
      </c>
      <c r="S739" s="143">
        <f t="shared" si="237"/>
        <v>299.39133846036009</v>
      </c>
      <c r="T739" s="140" t="str">
        <f t="shared" si="238"/>
        <v>15217</v>
      </c>
      <c r="U739" s="5" t="str">
        <f t="shared" si="232"/>
        <v>新潟県妙高市</v>
      </c>
      <c r="V739" s="21">
        <f t="shared" si="239"/>
        <v>0.38682143455117524</v>
      </c>
      <c r="W739" s="21">
        <f t="shared" si="239"/>
        <v>1.9795434042006892E-2</v>
      </c>
      <c r="X739" s="21">
        <f t="shared" si="239"/>
        <v>5.0925943060799159E-2</v>
      </c>
      <c r="Y739" s="21">
        <f t="shared" si="240"/>
        <v>0.151620228830953</v>
      </c>
      <c r="Z739" s="21">
        <f t="shared" si="240"/>
        <v>0.16883214564363525</v>
      </c>
      <c r="AA739" s="21">
        <f t="shared" si="241"/>
        <v>0.10912267017538572</v>
      </c>
      <c r="AB739" s="21">
        <f t="shared" si="241"/>
        <v>0.10232167779937862</v>
      </c>
      <c r="AC739" s="21">
        <f t="shared" si="241"/>
        <v>6.6414239191863369E-3</v>
      </c>
      <c r="AD739" s="21">
        <f t="shared" si="233"/>
        <v>0</v>
      </c>
      <c r="AE739" s="21">
        <f t="shared" si="242"/>
        <v>3.9190419774797541E-3</v>
      </c>
      <c r="AF739" s="137">
        <f>VLOOKUP(T739,人口!$A$2:$E$1748,5,0)</f>
        <v>32038</v>
      </c>
      <c r="AG739" s="14">
        <f t="shared" si="243"/>
        <v>0</v>
      </c>
      <c r="AH739" s="14">
        <f t="shared" si="244"/>
        <v>0</v>
      </c>
      <c r="AI739" s="14">
        <f t="shared" si="245"/>
        <v>0</v>
      </c>
      <c r="AJ739" s="14">
        <f t="shared" si="246"/>
        <v>1</v>
      </c>
      <c r="AK739" s="14">
        <f t="shared" si="247"/>
        <v>0</v>
      </c>
      <c r="AL739" s="14">
        <f t="shared" si="248"/>
        <v>0</v>
      </c>
      <c r="AM739" s="14">
        <f t="shared" si="249"/>
        <v>0</v>
      </c>
      <c r="AN739" s="14">
        <f t="shared" si="250"/>
        <v>0</v>
      </c>
      <c r="AO739" s="5" t="str">
        <f t="shared" si="251"/>
        <v>3万～10万人未満の市町村平均</v>
      </c>
    </row>
    <row r="740" spans="1:41" s="5" customFormat="1" ht="18" customHeight="1" x14ac:dyDescent="0.3">
      <c r="A740" s="5" t="str">
        <f t="shared" si="234"/>
        <v>015218</v>
      </c>
      <c r="B740" s="22">
        <v>15</v>
      </c>
      <c r="C740" s="23" t="s">
        <v>42</v>
      </c>
      <c r="D740" s="23">
        <v>15218</v>
      </c>
      <c r="E740" s="24" t="s">
        <v>795</v>
      </c>
      <c r="F740" s="25">
        <v>131.92280720395061</v>
      </c>
      <c r="G740" s="26">
        <v>7.1852608152269148</v>
      </c>
      <c r="H740" s="26">
        <v>12.342636492408985</v>
      </c>
      <c r="I740" s="26">
        <f t="shared" si="235"/>
        <v>151.45070451158651</v>
      </c>
      <c r="J740" s="26">
        <v>50.870098665494808</v>
      </c>
      <c r="K740" s="26">
        <v>76.816201111387244</v>
      </c>
      <c r="L740" s="26">
        <f t="shared" si="236"/>
        <v>127.68629977688205</v>
      </c>
      <c r="M740" s="26">
        <v>51.394652822124151</v>
      </c>
      <c r="N740" s="26">
        <v>37.990864340452227</v>
      </c>
      <c r="O740" s="26">
        <v>3.0874021500747442</v>
      </c>
      <c r="P740" s="26">
        <v>0</v>
      </c>
      <c r="Q740" s="26">
        <f t="shared" si="231"/>
        <v>92.472919312651115</v>
      </c>
      <c r="R740" s="27">
        <v>8.7466633806093164</v>
      </c>
      <c r="S740" s="143">
        <f t="shared" si="237"/>
        <v>380.35658698172904</v>
      </c>
      <c r="T740" s="140" t="str">
        <f t="shared" si="238"/>
        <v>15218</v>
      </c>
      <c r="U740" s="5" t="str">
        <f t="shared" si="232"/>
        <v>新潟県五泉市</v>
      </c>
      <c r="V740" s="21">
        <f t="shared" si="239"/>
        <v>0.34683981221623411</v>
      </c>
      <c r="W740" s="21">
        <f t="shared" si="239"/>
        <v>1.8890854164626492E-2</v>
      </c>
      <c r="X740" s="21">
        <f t="shared" si="239"/>
        <v>3.2450171536011499E-2</v>
      </c>
      <c r="Y740" s="21">
        <f t="shared" si="240"/>
        <v>0.13374317786676959</v>
      </c>
      <c r="Z740" s="21">
        <f t="shared" si="240"/>
        <v>0.20195838258238766</v>
      </c>
      <c r="AA740" s="21">
        <f t="shared" si="241"/>
        <v>0.13512228940205778</v>
      </c>
      <c r="AB740" s="21">
        <f t="shared" si="241"/>
        <v>9.9882230624488103E-2</v>
      </c>
      <c r="AC740" s="21">
        <f t="shared" si="241"/>
        <v>8.1171254968250405E-3</v>
      </c>
      <c r="AD740" s="21">
        <f t="shared" si="233"/>
        <v>0</v>
      </c>
      <c r="AE740" s="21">
        <f t="shared" si="242"/>
        <v>2.2995956110599642E-2</v>
      </c>
      <c r="AF740" s="137">
        <f>VLOOKUP(T740,人口!$A$2:$E$1748,5,0)</f>
        <v>49746</v>
      </c>
      <c r="AG740" s="14">
        <f t="shared" si="243"/>
        <v>0</v>
      </c>
      <c r="AH740" s="14">
        <f t="shared" si="244"/>
        <v>0</v>
      </c>
      <c r="AI740" s="14">
        <f t="shared" si="245"/>
        <v>0</v>
      </c>
      <c r="AJ740" s="14">
        <f t="shared" si="246"/>
        <v>1</v>
      </c>
      <c r="AK740" s="14">
        <f t="shared" si="247"/>
        <v>0</v>
      </c>
      <c r="AL740" s="14">
        <f t="shared" si="248"/>
        <v>0</v>
      </c>
      <c r="AM740" s="14">
        <f t="shared" si="249"/>
        <v>0</v>
      </c>
      <c r="AN740" s="14">
        <f t="shared" si="250"/>
        <v>0</v>
      </c>
      <c r="AO740" s="5" t="str">
        <f t="shared" si="251"/>
        <v>3万～10万人未満の市町村平均</v>
      </c>
    </row>
    <row r="741" spans="1:41" s="5" customFormat="1" ht="18" customHeight="1" x14ac:dyDescent="0.3">
      <c r="A741" s="5" t="str">
        <f t="shared" si="234"/>
        <v>015222</v>
      </c>
      <c r="B741" s="22">
        <v>15</v>
      </c>
      <c r="C741" s="23" t="s">
        <v>42</v>
      </c>
      <c r="D741" s="23">
        <v>15222</v>
      </c>
      <c r="E741" s="24" t="s">
        <v>846</v>
      </c>
      <c r="F741" s="25">
        <v>687.16761925156993</v>
      </c>
      <c r="G741" s="26">
        <v>35.703338024811217</v>
      </c>
      <c r="H741" s="26">
        <v>78.375741726797074</v>
      </c>
      <c r="I741" s="26">
        <f t="shared" si="235"/>
        <v>801.24669900317826</v>
      </c>
      <c r="J741" s="26">
        <v>290.74867256745119</v>
      </c>
      <c r="K741" s="26">
        <v>307.1878870373215</v>
      </c>
      <c r="L741" s="26">
        <f t="shared" si="236"/>
        <v>597.9365596047727</v>
      </c>
      <c r="M741" s="26">
        <v>200.37866298345233</v>
      </c>
      <c r="N741" s="26">
        <v>173.51374629049252</v>
      </c>
      <c r="O741" s="26">
        <v>11.866321490930746</v>
      </c>
      <c r="P741" s="26">
        <v>21.731425629166054</v>
      </c>
      <c r="Q741" s="26">
        <f t="shared" si="231"/>
        <v>407.49015639404166</v>
      </c>
      <c r="R741" s="27">
        <v>20.021569321620003</v>
      </c>
      <c r="S741" s="143">
        <f t="shared" si="237"/>
        <v>1826.6949843236125</v>
      </c>
      <c r="T741" s="140" t="str">
        <f t="shared" si="238"/>
        <v>15222</v>
      </c>
      <c r="U741" s="5" t="str">
        <f t="shared" si="232"/>
        <v>新潟県上越市</v>
      </c>
      <c r="V741" s="21">
        <f t="shared" si="239"/>
        <v>0.37618082118182083</v>
      </c>
      <c r="W741" s="21">
        <f t="shared" si="239"/>
        <v>1.9545320007560773E-2</v>
      </c>
      <c r="X741" s="21">
        <f t="shared" si="239"/>
        <v>4.2905762811747135E-2</v>
      </c>
      <c r="Y741" s="21">
        <f t="shared" si="240"/>
        <v>0.15916651387484343</v>
      </c>
      <c r="Z741" s="21">
        <f t="shared" si="240"/>
        <v>0.16816594432762777</v>
      </c>
      <c r="AA741" s="21">
        <f t="shared" si="241"/>
        <v>0.10969464782192327</v>
      </c>
      <c r="AB741" s="21">
        <f t="shared" si="241"/>
        <v>9.498780463052571E-2</v>
      </c>
      <c r="AC741" s="21">
        <f t="shared" si="241"/>
        <v>6.4960606958279904E-3</v>
      </c>
      <c r="AD741" s="21">
        <f t="shared" si="233"/>
        <v>1.1896581430212199E-2</v>
      </c>
      <c r="AE741" s="21">
        <f t="shared" si="242"/>
        <v>1.0960543217910885E-2</v>
      </c>
      <c r="AF741" s="137">
        <f>VLOOKUP(T741,人口!$A$2:$E$1748,5,0)</f>
        <v>191197</v>
      </c>
      <c r="AG741" s="14">
        <f t="shared" si="243"/>
        <v>0</v>
      </c>
      <c r="AH741" s="14">
        <f t="shared" si="244"/>
        <v>0</v>
      </c>
      <c r="AI741" s="14">
        <f t="shared" si="245"/>
        <v>0</v>
      </c>
      <c r="AJ741" s="14">
        <f t="shared" si="246"/>
        <v>0</v>
      </c>
      <c r="AK741" s="14">
        <f t="shared" si="247"/>
        <v>1</v>
      </c>
      <c r="AL741" s="14">
        <f t="shared" si="248"/>
        <v>0</v>
      </c>
      <c r="AM741" s="14">
        <f t="shared" si="249"/>
        <v>0</v>
      </c>
      <c r="AN741" s="14">
        <f t="shared" si="250"/>
        <v>0</v>
      </c>
      <c r="AO741" s="5" t="str">
        <f t="shared" si="251"/>
        <v>10万～20万人未満の市町村平均</v>
      </c>
    </row>
    <row r="742" spans="1:41" s="5" customFormat="1" ht="18" customHeight="1" x14ac:dyDescent="0.3">
      <c r="A742" s="5" t="str">
        <f t="shared" si="234"/>
        <v>015223</v>
      </c>
      <c r="B742" s="22">
        <v>15</v>
      </c>
      <c r="C742" s="23" t="s">
        <v>42</v>
      </c>
      <c r="D742" s="23">
        <v>15223</v>
      </c>
      <c r="E742" s="24" t="s">
        <v>898</v>
      </c>
      <c r="F742" s="25">
        <v>155.76228239775594</v>
      </c>
      <c r="G742" s="26">
        <v>9.3861515153865103</v>
      </c>
      <c r="H742" s="26">
        <v>22.688670022810633</v>
      </c>
      <c r="I742" s="26">
        <f t="shared" si="235"/>
        <v>187.83710393595308</v>
      </c>
      <c r="J742" s="26">
        <v>42.235662699486603</v>
      </c>
      <c r="K742" s="26">
        <v>58.623209923267389</v>
      </c>
      <c r="L742" s="26">
        <f t="shared" si="236"/>
        <v>100.85887262275399</v>
      </c>
      <c r="M742" s="26">
        <v>46.541686069115279</v>
      </c>
      <c r="N742" s="26">
        <v>41.796686743352147</v>
      </c>
      <c r="O742" s="26">
        <v>2.6005153678744395</v>
      </c>
      <c r="P742" s="26">
        <v>0</v>
      </c>
      <c r="Q742" s="26">
        <f t="shared" si="231"/>
        <v>90.938888180341863</v>
      </c>
      <c r="R742" s="27">
        <v>3.8407607895952065</v>
      </c>
      <c r="S742" s="143">
        <f t="shared" si="237"/>
        <v>383.47562552864412</v>
      </c>
      <c r="T742" s="140" t="str">
        <f t="shared" si="238"/>
        <v>15223</v>
      </c>
      <c r="U742" s="5" t="str">
        <f t="shared" si="232"/>
        <v>新潟県阿賀野市</v>
      </c>
      <c r="V742" s="21">
        <f t="shared" si="239"/>
        <v>0.40618561396967096</v>
      </c>
      <c r="W742" s="21">
        <f t="shared" si="239"/>
        <v>2.4476527034663905E-2</v>
      </c>
      <c r="X742" s="21">
        <f t="shared" si="239"/>
        <v>5.916587264583751E-2</v>
      </c>
      <c r="Y742" s="21">
        <f t="shared" si="240"/>
        <v>0.11013910634153661</v>
      </c>
      <c r="Z742" s="21">
        <f t="shared" si="240"/>
        <v>0.15287336670342941</v>
      </c>
      <c r="AA742" s="21">
        <f t="shared" si="241"/>
        <v>0.12136804263622956</v>
      </c>
      <c r="AB742" s="21">
        <f t="shared" si="241"/>
        <v>0.10899437659364376</v>
      </c>
      <c r="AC742" s="21">
        <f t="shared" si="241"/>
        <v>6.7814358847175056E-3</v>
      </c>
      <c r="AD742" s="21">
        <f t="shared" si="233"/>
        <v>0</v>
      </c>
      <c r="AE742" s="21">
        <f t="shared" si="242"/>
        <v>1.0015658190270862E-2</v>
      </c>
      <c r="AF742" s="137">
        <f>VLOOKUP(T742,人口!$A$2:$E$1748,5,0)</f>
        <v>41901</v>
      </c>
      <c r="AG742" s="14">
        <f t="shared" si="243"/>
        <v>0</v>
      </c>
      <c r="AH742" s="14">
        <f t="shared" si="244"/>
        <v>0</v>
      </c>
      <c r="AI742" s="14">
        <f t="shared" si="245"/>
        <v>0</v>
      </c>
      <c r="AJ742" s="14">
        <f t="shared" si="246"/>
        <v>1</v>
      </c>
      <c r="AK742" s="14">
        <f t="shared" si="247"/>
        <v>0</v>
      </c>
      <c r="AL742" s="14">
        <f t="shared" si="248"/>
        <v>0</v>
      </c>
      <c r="AM742" s="14">
        <f t="shared" si="249"/>
        <v>0</v>
      </c>
      <c r="AN742" s="14">
        <f t="shared" si="250"/>
        <v>0</v>
      </c>
      <c r="AO742" s="5" t="str">
        <f t="shared" si="251"/>
        <v>3万～10万人未満の市町村平均</v>
      </c>
    </row>
    <row r="743" spans="1:41" s="5" customFormat="1" ht="18" customHeight="1" x14ac:dyDescent="0.3">
      <c r="A743" s="5" t="str">
        <f t="shared" si="234"/>
        <v>015224</v>
      </c>
      <c r="B743" s="22">
        <v>15</v>
      </c>
      <c r="C743" s="23" t="s">
        <v>42</v>
      </c>
      <c r="D743" s="23">
        <v>15224</v>
      </c>
      <c r="E743" s="24" t="s">
        <v>951</v>
      </c>
      <c r="F743" s="25">
        <v>15.879079052919762</v>
      </c>
      <c r="G743" s="26">
        <v>11.551079949203629</v>
      </c>
      <c r="H743" s="26">
        <v>20.800972676912789</v>
      </c>
      <c r="I743" s="26">
        <f t="shared" si="235"/>
        <v>48.231131679036181</v>
      </c>
      <c r="J743" s="26">
        <v>86.310762632976903</v>
      </c>
      <c r="K743" s="26">
        <v>96.013166891107844</v>
      </c>
      <c r="L743" s="26">
        <f t="shared" si="236"/>
        <v>182.32392952408475</v>
      </c>
      <c r="M743" s="26">
        <v>52.60749659575248</v>
      </c>
      <c r="N743" s="26">
        <v>88.140152463620112</v>
      </c>
      <c r="O743" s="26">
        <v>3.3611634752864132</v>
      </c>
      <c r="P743" s="26">
        <v>82.177624247615441</v>
      </c>
      <c r="Q743" s="26">
        <f t="shared" si="231"/>
        <v>226.28643678227445</v>
      </c>
      <c r="R743" s="27">
        <v>4.6884286900000003</v>
      </c>
      <c r="S743" s="143">
        <f t="shared" si="237"/>
        <v>461.52992667539542</v>
      </c>
      <c r="T743" s="140" t="str">
        <f t="shared" si="238"/>
        <v>15224</v>
      </c>
      <c r="U743" s="5" t="str">
        <f t="shared" si="232"/>
        <v>新潟県佐渡市</v>
      </c>
      <c r="V743" s="21">
        <f t="shared" si="239"/>
        <v>3.4405307511267587E-2</v>
      </c>
      <c r="W743" s="21">
        <f t="shared" si="239"/>
        <v>2.5027802709157294E-2</v>
      </c>
      <c r="X743" s="21">
        <f t="shared" si="239"/>
        <v>4.5069607569657319E-2</v>
      </c>
      <c r="Y743" s="21">
        <f t="shared" si="240"/>
        <v>0.18701011060043618</v>
      </c>
      <c r="Z743" s="21">
        <f t="shared" si="240"/>
        <v>0.20803237524104501</v>
      </c>
      <c r="AA743" s="21">
        <f t="shared" si="241"/>
        <v>0.11398501712490799</v>
      </c>
      <c r="AB743" s="21">
        <f t="shared" si="241"/>
        <v>0.19097386186532408</v>
      </c>
      <c r="AC743" s="21">
        <f t="shared" si="241"/>
        <v>7.2826555354673604E-3</v>
      </c>
      <c r="AD743" s="21">
        <f t="shared" si="233"/>
        <v>0.17805481182894745</v>
      </c>
      <c r="AE743" s="21">
        <f t="shared" si="242"/>
        <v>1.0158450013789636E-2</v>
      </c>
      <c r="AF743" s="137">
        <f>VLOOKUP(T743,人口!$A$2:$E$1748,5,0)</f>
        <v>54157</v>
      </c>
      <c r="AG743" s="14">
        <f t="shared" si="243"/>
        <v>0</v>
      </c>
      <c r="AH743" s="14">
        <f t="shared" si="244"/>
        <v>0</v>
      </c>
      <c r="AI743" s="14">
        <f t="shared" si="245"/>
        <v>0</v>
      </c>
      <c r="AJ743" s="14">
        <f t="shared" si="246"/>
        <v>1</v>
      </c>
      <c r="AK743" s="14">
        <f t="shared" si="247"/>
        <v>0</v>
      </c>
      <c r="AL743" s="14">
        <f t="shared" si="248"/>
        <v>0</v>
      </c>
      <c r="AM743" s="14">
        <f t="shared" si="249"/>
        <v>0</v>
      </c>
      <c r="AN743" s="14">
        <f t="shared" si="250"/>
        <v>0</v>
      </c>
      <c r="AO743" s="5" t="str">
        <f t="shared" si="251"/>
        <v>3万～10万人未満の市町村平均</v>
      </c>
    </row>
    <row r="744" spans="1:41" s="5" customFormat="1" ht="18" customHeight="1" x14ac:dyDescent="0.3">
      <c r="A744" s="5" t="str">
        <f t="shared" si="234"/>
        <v>015225</v>
      </c>
      <c r="B744" s="22">
        <v>15</v>
      </c>
      <c r="C744" s="23" t="s">
        <v>42</v>
      </c>
      <c r="D744" s="23">
        <v>15225</v>
      </c>
      <c r="E744" s="24" t="s">
        <v>997</v>
      </c>
      <c r="F744" s="25">
        <v>64.402876269164366</v>
      </c>
      <c r="G744" s="26">
        <v>8.3324571115519337</v>
      </c>
      <c r="H744" s="26">
        <v>11.144674715204586</v>
      </c>
      <c r="I744" s="26">
        <f t="shared" si="235"/>
        <v>83.880008095920886</v>
      </c>
      <c r="J744" s="26">
        <v>46.296703350814397</v>
      </c>
      <c r="K744" s="26">
        <v>53.761220066362199</v>
      </c>
      <c r="L744" s="26">
        <f t="shared" si="236"/>
        <v>100.0579234171766</v>
      </c>
      <c r="M744" s="26">
        <v>35.62131713097363</v>
      </c>
      <c r="N744" s="26">
        <v>39.30918967344158</v>
      </c>
      <c r="O744" s="26">
        <v>2.2176467178561245</v>
      </c>
      <c r="P744" s="26">
        <v>0</v>
      </c>
      <c r="Q744" s="26">
        <f t="shared" si="231"/>
        <v>77.148153522271343</v>
      </c>
      <c r="R744" s="27">
        <v>4.235060292900001</v>
      </c>
      <c r="S744" s="143">
        <f t="shared" si="237"/>
        <v>265.32114532826881</v>
      </c>
      <c r="T744" s="140" t="str">
        <f t="shared" si="238"/>
        <v>15225</v>
      </c>
      <c r="U744" s="5" t="str">
        <f t="shared" si="232"/>
        <v>新潟県魚沼市</v>
      </c>
      <c r="V744" s="21">
        <f t="shared" si="239"/>
        <v>0.24273555803282038</v>
      </c>
      <c r="W744" s="21">
        <f t="shared" si="239"/>
        <v>3.1405175419556529E-2</v>
      </c>
      <c r="X744" s="21">
        <f t="shared" si="239"/>
        <v>4.2004472359019204E-2</v>
      </c>
      <c r="Y744" s="21">
        <f t="shared" si="240"/>
        <v>0.1744930781658347</v>
      </c>
      <c r="Z744" s="21">
        <f t="shared" si="240"/>
        <v>0.20262697117429554</v>
      </c>
      <c r="AA744" s="21">
        <f t="shared" si="241"/>
        <v>0.13425736228788371</v>
      </c>
      <c r="AB744" s="21">
        <f t="shared" si="241"/>
        <v>0.14815701788414282</v>
      </c>
      <c r="AC744" s="21">
        <f t="shared" si="241"/>
        <v>8.3583489552343793E-3</v>
      </c>
      <c r="AD744" s="21">
        <f t="shared" si="233"/>
        <v>0</v>
      </c>
      <c r="AE744" s="21">
        <f t="shared" si="242"/>
        <v>1.5962015721212756E-2</v>
      </c>
      <c r="AF744" s="137">
        <f>VLOOKUP(T744,人口!$A$2:$E$1748,5,0)</f>
        <v>35732</v>
      </c>
      <c r="AG744" s="14">
        <f t="shared" si="243"/>
        <v>0</v>
      </c>
      <c r="AH744" s="14">
        <f t="shared" si="244"/>
        <v>0</v>
      </c>
      <c r="AI744" s="14">
        <f t="shared" si="245"/>
        <v>0</v>
      </c>
      <c r="AJ744" s="14">
        <f t="shared" si="246"/>
        <v>1</v>
      </c>
      <c r="AK744" s="14">
        <f t="shared" si="247"/>
        <v>0</v>
      </c>
      <c r="AL744" s="14">
        <f t="shared" si="248"/>
        <v>0</v>
      </c>
      <c r="AM744" s="14">
        <f t="shared" si="249"/>
        <v>0</v>
      </c>
      <c r="AN744" s="14">
        <f t="shared" si="250"/>
        <v>0</v>
      </c>
      <c r="AO744" s="5" t="str">
        <f t="shared" si="251"/>
        <v>3万～10万人未満の市町村平均</v>
      </c>
    </row>
    <row r="745" spans="1:41" s="5" customFormat="1" ht="18" customHeight="1" x14ac:dyDescent="0.3">
      <c r="A745" s="5" t="str">
        <f t="shared" si="234"/>
        <v>015226</v>
      </c>
      <c r="B745" s="22">
        <v>15</v>
      </c>
      <c r="C745" s="23" t="s">
        <v>42</v>
      </c>
      <c r="D745" s="23">
        <v>15226</v>
      </c>
      <c r="E745" s="24" t="s">
        <v>1043</v>
      </c>
      <c r="F745" s="25">
        <v>110.50271068681508</v>
      </c>
      <c r="G745" s="26">
        <v>13.003955509439702</v>
      </c>
      <c r="H745" s="26">
        <v>65.125558433475646</v>
      </c>
      <c r="I745" s="26">
        <f t="shared" si="235"/>
        <v>188.63222462973044</v>
      </c>
      <c r="J745" s="26">
        <v>84.030364418218909</v>
      </c>
      <c r="K745" s="26">
        <v>81.240976226788888</v>
      </c>
      <c r="L745" s="26">
        <f t="shared" si="236"/>
        <v>165.2713406450078</v>
      </c>
      <c r="M745" s="26">
        <v>56.586642834690544</v>
      </c>
      <c r="N745" s="26">
        <v>61.961290650499471</v>
      </c>
      <c r="O745" s="26">
        <v>3.487710594331209</v>
      </c>
      <c r="P745" s="26">
        <v>0</v>
      </c>
      <c r="Q745" s="26">
        <f t="shared" si="231"/>
        <v>122.03564407952122</v>
      </c>
      <c r="R745" s="27">
        <v>4.6475689599999992</v>
      </c>
      <c r="S745" s="143">
        <f t="shared" si="237"/>
        <v>480.58677831425945</v>
      </c>
      <c r="T745" s="140" t="str">
        <f t="shared" si="238"/>
        <v>15226</v>
      </c>
      <c r="U745" s="5" t="str">
        <f t="shared" si="232"/>
        <v>新潟県南魚沼市</v>
      </c>
      <c r="V745" s="21">
        <f t="shared" si="239"/>
        <v>0.22993289801775715</v>
      </c>
      <c r="W745" s="21">
        <f t="shared" si="239"/>
        <v>2.7058496188874164E-2</v>
      </c>
      <c r="X745" s="21">
        <f t="shared" si="239"/>
        <v>0.13551258871897123</v>
      </c>
      <c r="Y745" s="21">
        <f t="shared" si="240"/>
        <v>0.17484951357373962</v>
      </c>
      <c r="Z745" s="21">
        <f t="shared" si="240"/>
        <v>0.16904538346176637</v>
      </c>
      <c r="AA745" s="21">
        <f t="shared" si="241"/>
        <v>0.11774490141650983</v>
      </c>
      <c r="AB745" s="21">
        <f t="shared" si="241"/>
        <v>0.1289284130284219</v>
      </c>
      <c r="AC745" s="21">
        <f t="shared" si="241"/>
        <v>7.257192148658255E-3</v>
      </c>
      <c r="AD745" s="21">
        <f t="shared" si="233"/>
        <v>0</v>
      </c>
      <c r="AE745" s="21">
        <f t="shared" si="242"/>
        <v>9.6706134453014795E-3</v>
      </c>
      <c r="AF745" s="137">
        <f>VLOOKUP(T745,人口!$A$2:$E$1748,5,0)</f>
        <v>56196</v>
      </c>
      <c r="AG745" s="14">
        <f t="shared" si="243"/>
        <v>0</v>
      </c>
      <c r="AH745" s="14">
        <f t="shared" si="244"/>
        <v>0</v>
      </c>
      <c r="AI745" s="14">
        <f t="shared" si="245"/>
        <v>0</v>
      </c>
      <c r="AJ745" s="14">
        <f t="shared" si="246"/>
        <v>1</v>
      </c>
      <c r="AK745" s="14">
        <f t="shared" si="247"/>
        <v>0</v>
      </c>
      <c r="AL745" s="14">
        <f t="shared" si="248"/>
        <v>0</v>
      </c>
      <c r="AM745" s="14">
        <f t="shared" si="249"/>
        <v>0</v>
      </c>
      <c r="AN745" s="14">
        <f t="shared" si="250"/>
        <v>0</v>
      </c>
      <c r="AO745" s="5" t="str">
        <f t="shared" si="251"/>
        <v>3万～10万人未満の市町村平均</v>
      </c>
    </row>
    <row r="746" spans="1:41" s="5" customFormat="1" ht="18" customHeight="1" x14ac:dyDescent="0.3">
      <c r="A746" s="5" t="str">
        <f t="shared" si="234"/>
        <v>015227</v>
      </c>
      <c r="B746" s="22">
        <v>15</v>
      </c>
      <c r="C746" s="23" t="s">
        <v>42</v>
      </c>
      <c r="D746" s="23">
        <v>15227</v>
      </c>
      <c r="E746" s="24" t="s">
        <v>1088</v>
      </c>
      <c r="F746" s="25">
        <v>130.68817317230994</v>
      </c>
      <c r="G746" s="26">
        <v>4.6894795310590078</v>
      </c>
      <c r="H746" s="26">
        <v>12.705655212773957</v>
      </c>
      <c r="I746" s="26">
        <f t="shared" si="235"/>
        <v>148.08330791614293</v>
      </c>
      <c r="J746" s="26">
        <v>33.013278759139325</v>
      </c>
      <c r="K746" s="26">
        <v>43.729570719641899</v>
      </c>
      <c r="L746" s="26">
        <f t="shared" si="236"/>
        <v>76.742849478781224</v>
      </c>
      <c r="M746" s="26">
        <v>31.307922607964759</v>
      </c>
      <c r="N746" s="26">
        <v>27.093029014828588</v>
      </c>
      <c r="O746" s="26">
        <v>1.796174679880054</v>
      </c>
      <c r="P746" s="26">
        <v>0</v>
      </c>
      <c r="Q746" s="26">
        <f t="shared" si="231"/>
        <v>60.197126302673396</v>
      </c>
      <c r="R746" s="27">
        <v>5.1129606016957396</v>
      </c>
      <c r="S746" s="143">
        <f t="shared" si="237"/>
        <v>290.13624429929331</v>
      </c>
      <c r="T746" s="140" t="str">
        <f t="shared" si="238"/>
        <v>15227</v>
      </c>
      <c r="U746" s="5" t="str">
        <f t="shared" si="232"/>
        <v>新潟県胎内市</v>
      </c>
      <c r="V746" s="21">
        <f t="shared" si="239"/>
        <v>0.45043725401469348</v>
      </c>
      <c r="W746" s="21">
        <f t="shared" si="239"/>
        <v>1.6163025555061376E-2</v>
      </c>
      <c r="X746" s="21">
        <f t="shared" si="239"/>
        <v>4.379203033891655E-2</v>
      </c>
      <c r="Y746" s="21">
        <f t="shared" si="240"/>
        <v>0.11378543497338479</v>
      </c>
      <c r="Z746" s="21">
        <f t="shared" si="240"/>
        <v>0.15072081333806805</v>
      </c>
      <c r="AA746" s="21">
        <f t="shared" si="241"/>
        <v>0.10790765794730808</v>
      </c>
      <c r="AB746" s="21">
        <f t="shared" si="241"/>
        <v>9.3380367145307328E-2</v>
      </c>
      <c r="AC746" s="21">
        <f t="shared" si="241"/>
        <v>6.1907973070306575E-3</v>
      </c>
      <c r="AD746" s="21">
        <f t="shared" si="233"/>
        <v>0</v>
      </c>
      <c r="AE746" s="21">
        <f t="shared" si="242"/>
        <v>1.7622619380229545E-2</v>
      </c>
      <c r="AF746" s="137">
        <f>VLOOKUP(T746,人口!$A$2:$E$1748,5,0)</f>
        <v>28941</v>
      </c>
      <c r="AG746" s="14">
        <f t="shared" si="243"/>
        <v>0</v>
      </c>
      <c r="AH746" s="14">
        <f t="shared" si="244"/>
        <v>0</v>
      </c>
      <c r="AI746" s="14">
        <f t="shared" si="245"/>
        <v>1</v>
      </c>
      <c r="AJ746" s="14">
        <f t="shared" si="246"/>
        <v>0</v>
      </c>
      <c r="AK746" s="14">
        <f t="shared" si="247"/>
        <v>0</v>
      </c>
      <c r="AL746" s="14">
        <f t="shared" si="248"/>
        <v>0</v>
      </c>
      <c r="AM746" s="14">
        <f t="shared" si="249"/>
        <v>0</v>
      </c>
      <c r="AN746" s="14">
        <f t="shared" si="250"/>
        <v>0</v>
      </c>
      <c r="AO746" s="5" t="str">
        <f t="shared" si="251"/>
        <v>1万～3万人未満の市町村平均</v>
      </c>
    </row>
    <row r="747" spans="1:41" s="5" customFormat="1" ht="18" customHeight="1" x14ac:dyDescent="0.3">
      <c r="A747" s="5" t="str">
        <f t="shared" si="234"/>
        <v>015307</v>
      </c>
      <c r="B747" s="22">
        <v>15</v>
      </c>
      <c r="C747" s="23" t="s">
        <v>42</v>
      </c>
      <c r="D747" s="23">
        <v>15307</v>
      </c>
      <c r="E747" s="24" t="s">
        <v>1128</v>
      </c>
      <c r="F747" s="25">
        <v>202.72569924682975</v>
      </c>
      <c r="G747" s="26">
        <v>5.2145286196591725</v>
      </c>
      <c r="H747" s="26">
        <v>2.468527298481797</v>
      </c>
      <c r="I747" s="26">
        <f t="shared" si="235"/>
        <v>210.40875516497073</v>
      </c>
      <c r="J747" s="26">
        <v>23.009763938598699</v>
      </c>
      <c r="K747" s="26">
        <v>19.593697674788629</v>
      </c>
      <c r="L747" s="26">
        <f t="shared" si="236"/>
        <v>42.603461613387324</v>
      </c>
      <c r="M747" s="26">
        <v>16.021634416460255</v>
      </c>
      <c r="N747" s="26">
        <v>20.001016092104855</v>
      </c>
      <c r="O747" s="26">
        <v>0.88973982276909769</v>
      </c>
      <c r="P747" s="26">
        <v>76.930580092903853</v>
      </c>
      <c r="Q747" s="26">
        <f t="shared" si="231"/>
        <v>113.84297042423805</v>
      </c>
      <c r="R747" s="27">
        <v>2.1811156095124304</v>
      </c>
      <c r="S747" s="143">
        <f t="shared" si="237"/>
        <v>369.03630281210849</v>
      </c>
      <c r="T747" s="140" t="str">
        <f t="shared" si="238"/>
        <v>15307</v>
      </c>
      <c r="U747" s="5" t="str">
        <f t="shared" si="232"/>
        <v>新潟県聖籠町</v>
      </c>
      <c r="V747" s="21">
        <f t="shared" si="239"/>
        <v>0.54933809411711376</v>
      </c>
      <c r="W747" s="21">
        <f t="shared" si="239"/>
        <v>1.4130123730168906E-2</v>
      </c>
      <c r="X747" s="21">
        <f t="shared" si="239"/>
        <v>6.6891177905026473E-3</v>
      </c>
      <c r="Y747" s="21">
        <f t="shared" si="240"/>
        <v>6.235094965796336E-2</v>
      </c>
      <c r="Z747" s="21">
        <f t="shared" si="240"/>
        <v>5.3094228197827421E-2</v>
      </c>
      <c r="AA747" s="21">
        <f t="shared" si="241"/>
        <v>4.3414792242316404E-2</v>
      </c>
      <c r="AB747" s="21">
        <f t="shared" si="241"/>
        <v>5.4197963559937876E-2</v>
      </c>
      <c r="AC747" s="21">
        <f t="shared" si="241"/>
        <v>2.4109818356328502E-3</v>
      </c>
      <c r="AD747" s="21">
        <f t="shared" si="233"/>
        <v>0.20846344792282501</v>
      </c>
      <c r="AE747" s="21">
        <f t="shared" si="242"/>
        <v>5.9103009457119066E-3</v>
      </c>
      <c r="AF747" s="137">
        <f>VLOOKUP(T747,人口!$A$2:$E$1748,5,0)</f>
        <v>14336</v>
      </c>
      <c r="AG747" s="14">
        <f t="shared" si="243"/>
        <v>0</v>
      </c>
      <c r="AH747" s="14">
        <f t="shared" si="244"/>
        <v>0</v>
      </c>
      <c r="AI747" s="14">
        <f t="shared" si="245"/>
        <v>1</v>
      </c>
      <c r="AJ747" s="14">
        <f t="shared" si="246"/>
        <v>0</v>
      </c>
      <c r="AK747" s="14">
        <f t="shared" si="247"/>
        <v>0</v>
      </c>
      <c r="AL747" s="14">
        <f t="shared" si="248"/>
        <v>0</v>
      </c>
      <c r="AM747" s="14">
        <f t="shared" si="249"/>
        <v>0</v>
      </c>
      <c r="AN747" s="14">
        <f t="shared" si="250"/>
        <v>0</v>
      </c>
      <c r="AO747" s="5" t="str">
        <f t="shared" si="251"/>
        <v>1万～3万人未満の市町村平均</v>
      </c>
    </row>
    <row r="748" spans="1:41" s="5" customFormat="1" ht="18" customHeight="1" x14ac:dyDescent="0.3">
      <c r="A748" s="5" t="str">
        <f t="shared" si="234"/>
        <v>015342</v>
      </c>
      <c r="B748" s="22">
        <v>15</v>
      </c>
      <c r="C748" s="23" t="s">
        <v>42</v>
      </c>
      <c r="D748" s="23">
        <v>15342</v>
      </c>
      <c r="E748" s="24" t="s">
        <v>1166</v>
      </c>
      <c r="F748" s="25">
        <v>29.629415039813701</v>
      </c>
      <c r="G748" s="26">
        <v>1.1328113897880272</v>
      </c>
      <c r="H748" s="26">
        <v>3.7027909477226957</v>
      </c>
      <c r="I748" s="26">
        <f t="shared" si="235"/>
        <v>34.465017377324422</v>
      </c>
      <c r="J748" s="26">
        <v>8.2606690394640694</v>
      </c>
      <c r="K748" s="26">
        <v>11.120637915835614</v>
      </c>
      <c r="L748" s="26">
        <f t="shared" si="236"/>
        <v>19.381306955299685</v>
      </c>
      <c r="M748" s="26">
        <v>8.7175135802655301</v>
      </c>
      <c r="N748" s="26">
        <v>6.2163369716140169</v>
      </c>
      <c r="O748" s="26">
        <v>0.49650659752739823</v>
      </c>
      <c r="P748" s="26">
        <v>0</v>
      </c>
      <c r="Q748" s="26">
        <f t="shared" si="231"/>
        <v>15.430357149406946</v>
      </c>
      <c r="R748" s="27">
        <v>0.46509319585938613</v>
      </c>
      <c r="S748" s="143">
        <f t="shared" si="237"/>
        <v>69.741774677890433</v>
      </c>
      <c r="T748" s="140" t="str">
        <f t="shared" si="238"/>
        <v>15342</v>
      </c>
      <c r="U748" s="5" t="str">
        <f t="shared" si="232"/>
        <v>新潟県弥彦村</v>
      </c>
      <c r="V748" s="21">
        <f t="shared" si="239"/>
        <v>0.42484458097976724</v>
      </c>
      <c r="W748" s="21">
        <f t="shared" si="239"/>
        <v>1.6242938970509904E-2</v>
      </c>
      <c r="X748" s="21">
        <f t="shared" si="239"/>
        <v>5.3092869586763701E-2</v>
      </c>
      <c r="Y748" s="21">
        <f t="shared" si="240"/>
        <v>0.1184464989257417</v>
      </c>
      <c r="Z748" s="21">
        <f t="shared" si="240"/>
        <v>0.1594544728349318</v>
      </c>
      <c r="AA748" s="21">
        <f t="shared" si="241"/>
        <v>0.12499701392068475</v>
      </c>
      <c r="AB748" s="21">
        <f t="shared" si="241"/>
        <v>8.9133621854689093E-2</v>
      </c>
      <c r="AC748" s="21">
        <f t="shared" si="241"/>
        <v>7.1192136968203784E-3</v>
      </c>
      <c r="AD748" s="21">
        <f t="shared" si="233"/>
        <v>0</v>
      </c>
      <c r="AE748" s="21">
        <f t="shared" si="242"/>
        <v>6.6687892300915331E-3</v>
      </c>
      <c r="AF748" s="137">
        <f>VLOOKUP(T748,人口!$A$2:$E$1748,5,0)</f>
        <v>8000</v>
      </c>
      <c r="AG748" s="14">
        <f t="shared" si="243"/>
        <v>0</v>
      </c>
      <c r="AH748" s="14">
        <f t="shared" si="244"/>
        <v>1</v>
      </c>
      <c r="AI748" s="14">
        <f t="shared" si="245"/>
        <v>0</v>
      </c>
      <c r="AJ748" s="14">
        <f t="shared" si="246"/>
        <v>0</v>
      </c>
      <c r="AK748" s="14">
        <f t="shared" si="247"/>
        <v>0</v>
      </c>
      <c r="AL748" s="14">
        <f t="shared" si="248"/>
        <v>0</v>
      </c>
      <c r="AM748" s="14">
        <f t="shared" si="249"/>
        <v>0</v>
      </c>
      <c r="AN748" s="14">
        <f t="shared" si="250"/>
        <v>0</v>
      </c>
      <c r="AO748" s="5" t="str">
        <f t="shared" si="251"/>
        <v>5千～1万人未満の市町村平均</v>
      </c>
    </row>
    <row r="749" spans="1:41" s="5" customFormat="1" ht="18" customHeight="1" x14ac:dyDescent="0.3">
      <c r="A749" s="5" t="str">
        <f t="shared" si="234"/>
        <v>015361</v>
      </c>
      <c r="B749" s="22">
        <v>15</v>
      </c>
      <c r="C749" s="23" t="s">
        <v>42</v>
      </c>
      <c r="D749" s="23">
        <v>15361</v>
      </c>
      <c r="E749" s="24" t="s">
        <v>1204</v>
      </c>
      <c r="F749" s="25">
        <v>21.821366831529204</v>
      </c>
      <c r="G749" s="26">
        <v>0.76599627309476115</v>
      </c>
      <c r="H749" s="26">
        <v>0.87124492887592853</v>
      </c>
      <c r="I749" s="26">
        <f t="shared" si="235"/>
        <v>23.458608033499893</v>
      </c>
      <c r="J749" s="26">
        <v>9.6297478939964982</v>
      </c>
      <c r="K749" s="26">
        <v>17.006843787559308</v>
      </c>
      <c r="L749" s="26">
        <f t="shared" si="236"/>
        <v>26.636591681555807</v>
      </c>
      <c r="M749" s="26">
        <v>12.364003193628381</v>
      </c>
      <c r="N749" s="26">
        <v>7.3566402705865581</v>
      </c>
      <c r="O749" s="26">
        <v>0.71782441337523595</v>
      </c>
      <c r="P749" s="26">
        <v>0</v>
      </c>
      <c r="Q749" s="26">
        <f t="shared" si="231"/>
        <v>20.438467877590174</v>
      </c>
      <c r="R749" s="27">
        <v>0.70648152467297487</v>
      </c>
      <c r="S749" s="143">
        <f t="shared" si="237"/>
        <v>71.24014911731885</v>
      </c>
      <c r="T749" s="140" t="str">
        <f t="shared" si="238"/>
        <v>15361</v>
      </c>
      <c r="U749" s="5" t="str">
        <f t="shared" si="232"/>
        <v>新潟県田上町</v>
      </c>
      <c r="V749" s="21">
        <f t="shared" si="239"/>
        <v>0.30630714704981321</v>
      </c>
      <c r="W749" s="21">
        <f t="shared" si="239"/>
        <v>1.0752311478648259E-2</v>
      </c>
      <c r="X749" s="21">
        <f t="shared" si="239"/>
        <v>1.2229689854258381E-2</v>
      </c>
      <c r="Y749" s="21">
        <f t="shared" si="240"/>
        <v>0.13517304516219011</v>
      </c>
      <c r="Z749" s="21">
        <f t="shared" si="240"/>
        <v>0.2387255501045106</v>
      </c>
      <c r="AA749" s="21">
        <f t="shared" si="241"/>
        <v>0.1735538645949104</v>
      </c>
      <c r="AB749" s="21">
        <f t="shared" si="241"/>
        <v>0.10326536878062374</v>
      </c>
      <c r="AC749" s="21">
        <f t="shared" si="241"/>
        <v>1.0076121713236689E-2</v>
      </c>
      <c r="AD749" s="21">
        <f t="shared" si="233"/>
        <v>0</v>
      </c>
      <c r="AE749" s="21">
        <f t="shared" si="242"/>
        <v>9.9169012618086378E-3</v>
      </c>
      <c r="AF749" s="137">
        <f>VLOOKUP(T749,人口!$A$2:$E$1748,5,0)</f>
        <v>11566</v>
      </c>
      <c r="AG749" s="14">
        <f t="shared" si="243"/>
        <v>0</v>
      </c>
      <c r="AH749" s="14">
        <f t="shared" si="244"/>
        <v>0</v>
      </c>
      <c r="AI749" s="14">
        <f t="shared" si="245"/>
        <v>1</v>
      </c>
      <c r="AJ749" s="14">
        <f t="shared" si="246"/>
        <v>0</v>
      </c>
      <c r="AK749" s="14">
        <f t="shared" si="247"/>
        <v>0</v>
      </c>
      <c r="AL749" s="14">
        <f t="shared" si="248"/>
        <v>0</v>
      </c>
      <c r="AM749" s="14">
        <f t="shared" si="249"/>
        <v>0</v>
      </c>
      <c r="AN749" s="14">
        <f t="shared" si="250"/>
        <v>0</v>
      </c>
      <c r="AO749" s="5" t="str">
        <f t="shared" si="251"/>
        <v>1万～3万人未満の市町村平均</v>
      </c>
    </row>
    <row r="750" spans="1:41" s="5" customFormat="1" ht="18" customHeight="1" x14ac:dyDescent="0.3">
      <c r="A750" s="5" t="str">
        <f t="shared" si="234"/>
        <v>015385</v>
      </c>
      <c r="B750" s="22">
        <v>15</v>
      </c>
      <c r="C750" s="23" t="s">
        <v>42</v>
      </c>
      <c r="D750" s="23">
        <v>15385</v>
      </c>
      <c r="E750" s="24" t="s">
        <v>1246</v>
      </c>
      <c r="F750" s="25">
        <v>5.689157583408929</v>
      </c>
      <c r="G750" s="26">
        <v>2.7403246952967515</v>
      </c>
      <c r="H750" s="26">
        <v>5.8809032699125172</v>
      </c>
      <c r="I750" s="26">
        <f t="shared" si="235"/>
        <v>14.310385548618198</v>
      </c>
      <c r="J750" s="26">
        <v>12.993650232893662</v>
      </c>
      <c r="K750" s="26">
        <v>18.399453704940978</v>
      </c>
      <c r="L750" s="26">
        <f t="shared" si="236"/>
        <v>31.393103937834638</v>
      </c>
      <c r="M750" s="26">
        <v>10.724594943185895</v>
      </c>
      <c r="N750" s="26">
        <v>11.138405641862578</v>
      </c>
      <c r="O750" s="26">
        <v>0.66531884068671354</v>
      </c>
      <c r="P750" s="26">
        <v>0</v>
      </c>
      <c r="Q750" s="26">
        <f t="shared" si="231"/>
        <v>22.528319425735187</v>
      </c>
      <c r="R750" s="27">
        <v>1.9911493947554748</v>
      </c>
      <c r="S750" s="143">
        <f t="shared" si="237"/>
        <v>70.222958306943511</v>
      </c>
      <c r="T750" s="140" t="str">
        <f t="shared" si="238"/>
        <v>15385</v>
      </c>
      <c r="U750" s="5" t="str">
        <f t="shared" si="232"/>
        <v>新潟県阿賀町</v>
      </c>
      <c r="V750" s="21">
        <f t="shared" si="239"/>
        <v>8.1015635350218454E-2</v>
      </c>
      <c r="W750" s="21">
        <f t="shared" si="239"/>
        <v>3.9023202117444734E-2</v>
      </c>
      <c r="X750" s="21">
        <f t="shared" si="239"/>
        <v>8.3746162390470308E-2</v>
      </c>
      <c r="Y750" s="21">
        <f t="shared" si="240"/>
        <v>0.18503421881058627</v>
      </c>
      <c r="Z750" s="21">
        <f t="shared" si="240"/>
        <v>0.26201479044100134</v>
      </c>
      <c r="AA750" s="21">
        <f t="shared" si="241"/>
        <v>0.15272206129950905</v>
      </c>
      <c r="AB750" s="21">
        <f t="shared" si="241"/>
        <v>0.15861487340332162</v>
      </c>
      <c r="AC750" s="21">
        <f t="shared" si="241"/>
        <v>9.474377849173125E-3</v>
      </c>
      <c r="AD750" s="21">
        <f t="shared" si="233"/>
        <v>0</v>
      </c>
      <c r="AE750" s="21">
        <f t="shared" si="242"/>
        <v>2.835467833827493E-2</v>
      </c>
      <c r="AF750" s="137">
        <f>VLOOKUP(T750,人口!$A$2:$E$1748,5,0)</f>
        <v>10720</v>
      </c>
      <c r="AG750" s="14">
        <f t="shared" si="243"/>
        <v>0</v>
      </c>
      <c r="AH750" s="14">
        <f t="shared" si="244"/>
        <v>0</v>
      </c>
      <c r="AI750" s="14">
        <f t="shared" si="245"/>
        <v>1</v>
      </c>
      <c r="AJ750" s="14">
        <f t="shared" si="246"/>
        <v>0</v>
      </c>
      <c r="AK750" s="14">
        <f t="shared" si="247"/>
        <v>0</v>
      </c>
      <c r="AL750" s="14">
        <f t="shared" si="248"/>
        <v>0</v>
      </c>
      <c r="AM750" s="14">
        <f t="shared" si="249"/>
        <v>0</v>
      </c>
      <c r="AN750" s="14">
        <f t="shared" si="250"/>
        <v>0</v>
      </c>
      <c r="AO750" s="5" t="str">
        <f t="shared" si="251"/>
        <v>1万～3万人未満の市町村平均</v>
      </c>
    </row>
    <row r="751" spans="1:41" s="5" customFormat="1" ht="18" customHeight="1" x14ac:dyDescent="0.3">
      <c r="A751" s="5" t="str">
        <f t="shared" si="234"/>
        <v>015405</v>
      </c>
      <c r="B751" s="22">
        <v>15</v>
      </c>
      <c r="C751" s="23" t="s">
        <v>42</v>
      </c>
      <c r="D751" s="23">
        <v>15405</v>
      </c>
      <c r="E751" s="24" t="s">
        <v>1284</v>
      </c>
      <c r="F751" s="25">
        <v>7.2541106692154278</v>
      </c>
      <c r="G751" s="26">
        <v>0.53224154186866035</v>
      </c>
      <c r="H751" s="26">
        <v>1.1616599051679046</v>
      </c>
      <c r="I751" s="26">
        <f t="shared" si="235"/>
        <v>8.9480121162519932</v>
      </c>
      <c r="J751" s="26">
        <v>4.665787139219411</v>
      </c>
      <c r="K751" s="26">
        <v>7.0278221412051787</v>
      </c>
      <c r="L751" s="26">
        <f t="shared" si="236"/>
        <v>11.693609280424589</v>
      </c>
      <c r="M751" s="26">
        <v>4.2417698907079862</v>
      </c>
      <c r="N751" s="26">
        <v>3.5604406803362023</v>
      </c>
      <c r="O751" s="26">
        <v>0.26873419591170428</v>
      </c>
      <c r="P751" s="26">
        <v>0</v>
      </c>
      <c r="Q751" s="26">
        <f t="shared" si="231"/>
        <v>8.0709447669558934</v>
      </c>
      <c r="R751" s="27">
        <v>0</v>
      </c>
      <c r="S751" s="143">
        <f t="shared" si="237"/>
        <v>28.712566163632477</v>
      </c>
      <c r="T751" s="140" t="str">
        <f t="shared" si="238"/>
        <v>15405</v>
      </c>
      <c r="U751" s="5" t="str">
        <f t="shared" si="232"/>
        <v>新潟県出雲崎町</v>
      </c>
      <c r="V751" s="21">
        <f t="shared" si="239"/>
        <v>0.25264584948187357</v>
      </c>
      <c r="W751" s="21">
        <f t="shared" si="239"/>
        <v>1.8536885168515552E-2</v>
      </c>
      <c r="X751" s="21">
        <f t="shared" si="239"/>
        <v>4.0458240428515604E-2</v>
      </c>
      <c r="Y751" s="21">
        <f t="shared" si="240"/>
        <v>0.16249983065355988</v>
      </c>
      <c r="Z751" s="21">
        <f t="shared" si="240"/>
        <v>0.24476468251405073</v>
      </c>
      <c r="AA751" s="21">
        <f t="shared" si="241"/>
        <v>0.1477321764461666</v>
      </c>
      <c r="AB751" s="21">
        <f t="shared" si="241"/>
        <v>0.12400287247211918</v>
      </c>
      <c r="AC751" s="21">
        <f t="shared" si="241"/>
        <v>9.3594628351987841E-3</v>
      </c>
      <c r="AD751" s="21">
        <f t="shared" si="233"/>
        <v>0</v>
      </c>
      <c r="AE751" s="21">
        <f t="shared" si="242"/>
        <v>0</v>
      </c>
      <c r="AF751" s="137">
        <f>VLOOKUP(T751,人口!$A$2:$E$1748,5,0)</f>
        <v>4330</v>
      </c>
      <c r="AG751" s="14">
        <f t="shared" si="243"/>
        <v>1</v>
      </c>
      <c r="AH751" s="14">
        <f t="shared" si="244"/>
        <v>0</v>
      </c>
      <c r="AI751" s="14">
        <f t="shared" si="245"/>
        <v>0</v>
      </c>
      <c r="AJ751" s="14">
        <f t="shared" si="246"/>
        <v>0</v>
      </c>
      <c r="AK751" s="14">
        <f t="shared" si="247"/>
        <v>0</v>
      </c>
      <c r="AL751" s="14">
        <f t="shared" si="248"/>
        <v>0</v>
      </c>
      <c r="AM751" s="14">
        <f t="shared" si="249"/>
        <v>0</v>
      </c>
      <c r="AN751" s="14">
        <f t="shared" si="250"/>
        <v>0</v>
      </c>
      <c r="AO751" s="5" t="str">
        <f t="shared" si="251"/>
        <v>5千人未満の市町村平均</v>
      </c>
    </row>
    <row r="752" spans="1:41" s="5" customFormat="1" ht="18" customHeight="1" x14ac:dyDescent="0.3">
      <c r="A752" s="5" t="str">
        <f t="shared" si="234"/>
        <v>015461</v>
      </c>
      <c r="B752" s="22">
        <v>15</v>
      </c>
      <c r="C752" s="23" t="s">
        <v>42</v>
      </c>
      <c r="D752" s="23">
        <v>15461</v>
      </c>
      <c r="E752" s="24" t="s">
        <v>1317</v>
      </c>
      <c r="F752" s="25">
        <v>2.5728327282426302</v>
      </c>
      <c r="G752" s="26">
        <v>2.0138869151787149</v>
      </c>
      <c r="H752" s="26">
        <v>2.1055085781168268</v>
      </c>
      <c r="I752" s="26">
        <f t="shared" si="235"/>
        <v>6.6922282215381719</v>
      </c>
      <c r="J752" s="26">
        <v>24.404040563459947</v>
      </c>
      <c r="K752" s="26">
        <v>16.456277076036322</v>
      </c>
      <c r="L752" s="26">
        <f t="shared" si="236"/>
        <v>40.860317639496273</v>
      </c>
      <c r="M752" s="26">
        <v>8.2177328126549085</v>
      </c>
      <c r="N752" s="26">
        <v>8.8144963869944899</v>
      </c>
      <c r="O752" s="26">
        <v>0.51332575851863882</v>
      </c>
      <c r="P752" s="26">
        <v>0</v>
      </c>
      <c r="Q752" s="26">
        <f t="shared" si="231"/>
        <v>17.54555495816804</v>
      </c>
      <c r="R752" s="27">
        <v>0</v>
      </c>
      <c r="S752" s="143">
        <f t="shared" si="237"/>
        <v>65.098100819202486</v>
      </c>
      <c r="T752" s="140" t="str">
        <f t="shared" si="238"/>
        <v>15461</v>
      </c>
      <c r="U752" s="5" t="str">
        <f t="shared" si="232"/>
        <v>新潟県湯沢町</v>
      </c>
      <c r="V752" s="21">
        <f t="shared" si="239"/>
        <v>3.9522393063173698E-2</v>
      </c>
      <c r="W752" s="21">
        <f t="shared" si="239"/>
        <v>3.0936185385375532E-2</v>
      </c>
      <c r="X752" s="21">
        <f t="shared" si="239"/>
        <v>3.2343625261272581E-2</v>
      </c>
      <c r="Y752" s="21">
        <f t="shared" si="240"/>
        <v>0.3748809912479244</v>
      </c>
      <c r="Z752" s="21">
        <f t="shared" si="240"/>
        <v>0.25279196887387673</v>
      </c>
      <c r="AA752" s="21">
        <f t="shared" si="241"/>
        <v>0.12623613760220267</v>
      </c>
      <c r="AB752" s="21">
        <f t="shared" si="241"/>
        <v>0.13540328021972664</v>
      </c>
      <c r="AC752" s="21">
        <f t="shared" si="241"/>
        <v>7.8854183464476622E-3</v>
      </c>
      <c r="AD752" s="21">
        <f t="shared" si="233"/>
        <v>0</v>
      </c>
      <c r="AE752" s="21">
        <f t="shared" si="242"/>
        <v>0</v>
      </c>
      <c r="AF752" s="137">
        <f>VLOOKUP(T752,人口!$A$2:$E$1748,5,0)</f>
        <v>8271</v>
      </c>
      <c r="AG752" s="14">
        <f t="shared" si="243"/>
        <v>0</v>
      </c>
      <c r="AH752" s="14">
        <f t="shared" si="244"/>
        <v>1</v>
      </c>
      <c r="AI752" s="14">
        <f t="shared" si="245"/>
        <v>0</v>
      </c>
      <c r="AJ752" s="14">
        <f t="shared" si="246"/>
        <v>0</v>
      </c>
      <c r="AK752" s="14">
        <f t="shared" si="247"/>
        <v>0</v>
      </c>
      <c r="AL752" s="14">
        <f t="shared" si="248"/>
        <v>0</v>
      </c>
      <c r="AM752" s="14">
        <f t="shared" si="249"/>
        <v>0</v>
      </c>
      <c r="AN752" s="14">
        <f t="shared" si="250"/>
        <v>0</v>
      </c>
      <c r="AO752" s="5" t="str">
        <f t="shared" si="251"/>
        <v>5千～1万人未満の市町村平均</v>
      </c>
    </row>
    <row r="753" spans="1:41" s="5" customFormat="1" ht="18" customHeight="1" x14ac:dyDescent="0.3">
      <c r="A753" s="5" t="str">
        <f t="shared" si="234"/>
        <v>015482</v>
      </c>
      <c r="B753" s="22">
        <v>15</v>
      </c>
      <c r="C753" s="23" t="s">
        <v>42</v>
      </c>
      <c r="D753" s="23">
        <v>15482</v>
      </c>
      <c r="E753" s="24" t="s">
        <v>1353</v>
      </c>
      <c r="F753" s="25">
        <v>14.040583885733415</v>
      </c>
      <c r="G753" s="26">
        <v>2.0210793684472104</v>
      </c>
      <c r="H753" s="26">
        <v>6.6432425826789538</v>
      </c>
      <c r="I753" s="26">
        <f t="shared" si="235"/>
        <v>22.704905836859581</v>
      </c>
      <c r="J753" s="26">
        <v>12.561088508915624</v>
      </c>
      <c r="K753" s="26">
        <v>14.140658259924937</v>
      </c>
      <c r="L753" s="26">
        <f t="shared" si="236"/>
        <v>26.701746768840561</v>
      </c>
      <c r="M753" s="26">
        <v>8.171574716283228</v>
      </c>
      <c r="N753" s="26">
        <v>14.583372570404093</v>
      </c>
      <c r="O753" s="26">
        <v>0.58507096186134788</v>
      </c>
      <c r="P753" s="26">
        <v>0</v>
      </c>
      <c r="Q753" s="26">
        <f t="shared" si="231"/>
        <v>23.340018248548667</v>
      </c>
      <c r="R753" s="27">
        <v>0.48808913628391282</v>
      </c>
      <c r="S753" s="143">
        <f t="shared" si="237"/>
        <v>73.234759990532723</v>
      </c>
      <c r="T753" s="140" t="str">
        <f t="shared" si="238"/>
        <v>15482</v>
      </c>
      <c r="U753" s="5" t="str">
        <f t="shared" si="232"/>
        <v>新潟県津南町</v>
      </c>
      <c r="V753" s="21">
        <f t="shared" si="239"/>
        <v>0.19172021438383199</v>
      </c>
      <c r="W753" s="21">
        <f t="shared" si="239"/>
        <v>2.7597268956824347E-2</v>
      </c>
      <c r="X753" s="21">
        <f t="shared" si="239"/>
        <v>9.0711604483140876E-2</v>
      </c>
      <c r="Y753" s="21">
        <f t="shared" si="240"/>
        <v>0.17151812213953366</v>
      </c>
      <c r="Z753" s="21">
        <f t="shared" si="240"/>
        <v>0.19308670174863607</v>
      </c>
      <c r="AA753" s="21">
        <f t="shared" si="241"/>
        <v>0.11158054887241511</v>
      </c>
      <c r="AB753" s="21">
        <f t="shared" si="241"/>
        <v>0.19913184084018748</v>
      </c>
      <c r="AC753" s="21">
        <f t="shared" si="241"/>
        <v>7.9889790304082612E-3</v>
      </c>
      <c r="AD753" s="21">
        <f t="shared" si="233"/>
        <v>0</v>
      </c>
      <c r="AE753" s="21">
        <f t="shared" si="242"/>
        <v>6.6647195450221935E-3</v>
      </c>
      <c r="AF753" s="137">
        <f>VLOOKUP(T753,人口!$A$2:$E$1748,5,0)</f>
        <v>9427</v>
      </c>
      <c r="AG753" s="14">
        <f t="shared" si="243"/>
        <v>0</v>
      </c>
      <c r="AH753" s="14">
        <f t="shared" si="244"/>
        <v>1</v>
      </c>
      <c r="AI753" s="14">
        <f t="shared" si="245"/>
        <v>0</v>
      </c>
      <c r="AJ753" s="14">
        <f t="shared" si="246"/>
        <v>0</v>
      </c>
      <c r="AK753" s="14">
        <f t="shared" si="247"/>
        <v>0</v>
      </c>
      <c r="AL753" s="14">
        <f t="shared" si="248"/>
        <v>0</v>
      </c>
      <c r="AM753" s="14">
        <f t="shared" si="249"/>
        <v>0</v>
      </c>
      <c r="AN753" s="14">
        <f t="shared" si="250"/>
        <v>0</v>
      </c>
      <c r="AO753" s="5" t="str">
        <f t="shared" si="251"/>
        <v>5千～1万人未満の市町村平均</v>
      </c>
    </row>
    <row r="754" spans="1:41" s="5" customFormat="1" ht="18" customHeight="1" x14ac:dyDescent="0.3">
      <c r="A754" s="5" t="str">
        <f t="shared" si="234"/>
        <v>015504</v>
      </c>
      <c r="B754" s="22">
        <v>15</v>
      </c>
      <c r="C754" s="23" t="s">
        <v>42</v>
      </c>
      <c r="D754" s="23">
        <v>15504</v>
      </c>
      <c r="E754" s="24" t="s">
        <v>1385</v>
      </c>
      <c r="F754" s="25">
        <v>13.275149557296658</v>
      </c>
      <c r="G754" s="26">
        <v>1.8304793568320821</v>
      </c>
      <c r="H754" s="26">
        <v>2.1055085781168268</v>
      </c>
      <c r="I754" s="26">
        <f t="shared" si="235"/>
        <v>17.211137492245566</v>
      </c>
      <c r="J754" s="26">
        <v>5.2495354851703544</v>
      </c>
      <c r="K754" s="26">
        <v>6.4124828753853702</v>
      </c>
      <c r="L754" s="26">
        <f t="shared" si="236"/>
        <v>11.662018360555724</v>
      </c>
      <c r="M754" s="26">
        <v>5.384580690531001</v>
      </c>
      <c r="N754" s="26">
        <v>5.557174305119343</v>
      </c>
      <c r="O754" s="26">
        <v>0.28102273420050738</v>
      </c>
      <c r="P754" s="26">
        <v>0</v>
      </c>
      <c r="Q754" s="26">
        <f t="shared" si="231"/>
        <v>11.222777729850851</v>
      </c>
      <c r="R754" s="27">
        <v>0</v>
      </c>
      <c r="S754" s="143">
        <f t="shared" si="237"/>
        <v>40.095933582652137</v>
      </c>
      <c r="T754" s="140" t="str">
        <f t="shared" si="238"/>
        <v>15504</v>
      </c>
      <c r="U754" s="5" t="str">
        <f t="shared" si="232"/>
        <v>新潟県刈羽村</v>
      </c>
      <c r="V754" s="21">
        <f t="shared" si="239"/>
        <v>0.33108468543154884</v>
      </c>
      <c r="W754" s="21">
        <f t="shared" si="239"/>
        <v>4.5652493738767945E-2</v>
      </c>
      <c r="X754" s="21">
        <f t="shared" si="239"/>
        <v>5.2511773389104822E-2</v>
      </c>
      <c r="Y754" s="21">
        <f t="shared" si="240"/>
        <v>0.13092438599413514</v>
      </c>
      <c r="Z754" s="21">
        <f t="shared" si="240"/>
        <v>0.15992850901368683</v>
      </c>
      <c r="AA754" s="21">
        <f t="shared" si="241"/>
        <v>0.13429243839481736</v>
      </c>
      <c r="AB754" s="21">
        <f t="shared" si="241"/>
        <v>0.1385969550668775</v>
      </c>
      <c r="AC754" s="21">
        <f t="shared" si="241"/>
        <v>7.0087589710617036E-3</v>
      </c>
      <c r="AD754" s="21">
        <f t="shared" si="233"/>
        <v>0</v>
      </c>
      <c r="AE754" s="21">
        <f t="shared" si="242"/>
        <v>0</v>
      </c>
      <c r="AF754" s="137">
        <f>VLOOKUP(T754,人口!$A$2:$E$1748,5,0)</f>
        <v>4528</v>
      </c>
      <c r="AG754" s="14">
        <f t="shared" si="243"/>
        <v>1</v>
      </c>
      <c r="AH754" s="14">
        <f t="shared" si="244"/>
        <v>0</v>
      </c>
      <c r="AI754" s="14">
        <f t="shared" si="245"/>
        <v>0</v>
      </c>
      <c r="AJ754" s="14">
        <f t="shared" si="246"/>
        <v>0</v>
      </c>
      <c r="AK754" s="14">
        <f t="shared" si="247"/>
        <v>0</v>
      </c>
      <c r="AL754" s="14">
        <f t="shared" si="248"/>
        <v>0</v>
      </c>
      <c r="AM754" s="14">
        <f t="shared" si="249"/>
        <v>0</v>
      </c>
      <c r="AN754" s="14">
        <f t="shared" si="250"/>
        <v>0</v>
      </c>
      <c r="AO754" s="5" t="str">
        <f t="shared" si="251"/>
        <v>5千人未満の市町村平均</v>
      </c>
    </row>
    <row r="755" spans="1:41" s="5" customFormat="1" ht="18" customHeight="1" x14ac:dyDescent="0.3">
      <c r="A755" s="5" t="str">
        <f t="shared" si="234"/>
        <v>015581</v>
      </c>
      <c r="B755" s="22">
        <v>15</v>
      </c>
      <c r="C755" s="23" t="s">
        <v>42</v>
      </c>
      <c r="D755" s="23">
        <v>15581</v>
      </c>
      <c r="E755" s="24" t="s">
        <v>1414</v>
      </c>
      <c r="F755" s="25">
        <v>7.0715326191498642</v>
      </c>
      <c r="G755" s="26">
        <v>1.0141359108578529</v>
      </c>
      <c r="H755" s="26">
        <v>9.3658829854162295</v>
      </c>
      <c r="I755" s="26">
        <f t="shared" si="235"/>
        <v>17.451551515423947</v>
      </c>
      <c r="J755" s="26">
        <v>5.4091213639195335</v>
      </c>
      <c r="K755" s="26">
        <v>7.6674511148862949</v>
      </c>
      <c r="L755" s="26">
        <f t="shared" si="236"/>
        <v>13.076572478805829</v>
      </c>
      <c r="M755" s="26">
        <v>5.6774458537168426</v>
      </c>
      <c r="N755" s="26">
        <v>6.8081399495617916</v>
      </c>
      <c r="O755" s="26">
        <v>0.33954844938404949</v>
      </c>
      <c r="P755" s="26">
        <v>0</v>
      </c>
      <c r="Q755" s="26">
        <f t="shared" si="231"/>
        <v>12.825134252662684</v>
      </c>
      <c r="R755" s="27">
        <v>0</v>
      </c>
      <c r="S755" s="143">
        <f t="shared" si="237"/>
        <v>43.353258246892459</v>
      </c>
      <c r="T755" s="140" t="str">
        <f t="shared" si="238"/>
        <v>15581</v>
      </c>
      <c r="U755" s="5" t="str">
        <f t="shared" si="232"/>
        <v>新潟県関川村</v>
      </c>
      <c r="V755" s="21">
        <f t="shared" si="239"/>
        <v>0.16311421344338631</v>
      </c>
      <c r="W755" s="21">
        <f t="shared" si="239"/>
        <v>2.3392380454600452E-2</v>
      </c>
      <c r="X755" s="21">
        <f t="shared" si="239"/>
        <v>0.21603642642217258</v>
      </c>
      <c r="Y755" s="21">
        <f t="shared" si="240"/>
        <v>0.12476850835789849</v>
      </c>
      <c r="Z755" s="21">
        <f t="shared" si="240"/>
        <v>0.1768598584037428</v>
      </c>
      <c r="AA755" s="21">
        <f t="shared" si="241"/>
        <v>0.13095776611262661</v>
      </c>
      <c r="AB755" s="21">
        <f t="shared" si="241"/>
        <v>0.15703871461725247</v>
      </c>
      <c r="AC755" s="21">
        <f t="shared" si="241"/>
        <v>7.8321321883203128E-3</v>
      </c>
      <c r="AD755" s="21">
        <f t="shared" si="233"/>
        <v>0</v>
      </c>
      <c r="AE755" s="21">
        <f t="shared" si="242"/>
        <v>0</v>
      </c>
      <c r="AF755" s="137">
        <f>VLOOKUP(T755,人口!$A$2:$E$1748,5,0)</f>
        <v>5471</v>
      </c>
      <c r="AG755" s="14">
        <f t="shared" si="243"/>
        <v>0</v>
      </c>
      <c r="AH755" s="14">
        <f t="shared" si="244"/>
        <v>1</v>
      </c>
      <c r="AI755" s="14">
        <f t="shared" si="245"/>
        <v>0</v>
      </c>
      <c r="AJ755" s="14">
        <f t="shared" si="246"/>
        <v>0</v>
      </c>
      <c r="AK755" s="14">
        <f t="shared" si="247"/>
        <v>0</v>
      </c>
      <c r="AL755" s="14">
        <f t="shared" si="248"/>
        <v>0</v>
      </c>
      <c r="AM755" s="14">
        <f t="shared" si="249"/>
        <v>0</v>
      </c>
      <c r="AN755" s="14">
        <f t="shared" si="250"/>
        <v>0</v>
      </c>
      <c r="AO755" s="5" t="str">
        <f t="shared" si="251"/>
        <v>5千～1万人未満の市町村平均</v>
      </c>
    </row>
    <row r="756" spans="1:41" s="5" customFormat="1" ht="18" customHeight="1" x14ac:dyDescent="0.3">
      <c r="A756" s="5" t="str">
        <f t="shared" si="234"/>
        <v>015586</v>
      </c>
      <c r="B756" s="22">
        <v>15</v>
      </c>
      <c r="C756" s="23" t="s">
        <v>42</v>
      </c>
      <c r="D756" s="23">
        <v>15586</v>
      </c>
      <c r="E756" s="24" t="s">
        <v>1442</v>
      </c>
      <c r="F756" s="25">
        <v>0</v>
      </c>
      <c r="G756" s="26">
        <v>1.7981133171238527E-2</v>
      </c>
      <c r="H756" s="26">
        <v>0.87124492887592853</v>
      </c>
      <c r="I756" s="26">
        <f t="shared" si="235"/>
        <v>0.88922606204716703</v>
      </c>
      <c r="J756" s="26">
        <v>0.99531192798829926</v>
      </c>
      <c r="K756" s="26">
        <v>0.66391868154242473</v>
      </c>
      <c r="L756" s="26">
        <f t="shared" si="236"/>
        <v>1.6592306095307241</v>
      </c>
      <c r="M756" s="26">
        <v>0.23397379884955868</v>
      </c>
      <c r="N756" s="26">
        <v>0.68803110444334714</v>
      </c>
      <c r="O756" s="26">
        <v>2.1101530394914424E-2</v>
      </c>
      <c r="P756" s="26">
        <v>0</v>
      </c>
      <c r="Q756" s="26">
        <f t="shared" si="231"/>
        <v>0.94310643368782032</v>
      </c>
      <c r="R756" s="27">
        <v>2.1891189999999998E-2</v>
      </c>
      <c r="S756" s="143">
        <f t="shared" si="237"/>
        <v>3.5134542952657108</v>
      </c>
      <c r="T756" s="140" t="str">
        <f t="shared" si="238"/>
        <v>15586</v>
      </c>
      <c r="U756" s="5" t="str">
        <f t="shared" si="232"/>
        <v>新潟県粟島浦村</v>
      </c>
      <c r="V756" s="21">
        <f t="shared" si="239"/>
        <v>0</v>
      </c>
      <c r="W756" s="21">
        <f t="shared" si="239"/>
        <v>5.1177933908141742E-3</v>
      </c>
      <c r="X756" s="21">
        <f t="shared" si="239"/>
        <v>0.24797388998340142</v>
      </c>
      <c r="Y756" s="21">
        <f t="shared" si="240"/>
        <v>0.28328586181680415</v>
      </c>
      <c r="Z756" s="21">
        <f t="shared" si="240"/>
        <v>0.18896465579103677</v>
      </c>
      <c r="AA756" s="21">
        <f t="shared" si="241"/>
        <v>6.6593665147382838E-2</v>
      </c>
      <c r="AB756" s="21">
        <f t="shared" si="241"/>
        <v>0.19582753797892044</v>
      </c>
      <c r="AC756" s="21">
        <f t="shared" si="241"/>
        <v>6.0059214156700982E-3</v>
      </c>
      <c r="AD756" s="21">
        <f t="shared" si="233"/>
        <v>0</v>
      </c>
      <c r="AE756" s="21">
        <f t="shared" si="242"/>
        <v>6.2306744759702192E-3</v>
      </c>
      <c r="AF756" s="137">
        <f>VLOOKUP(T756,人口!$A$2:$E$1748,5,0)</f>
        <v>340</v>
      </c>
      <c r="AG756" s="14">
        <f t="shared" si="243"/>
        <v>1</v>
      </c>
      <c r="AH756" s="14">
        <f t="shared" si="244"/>
        <v>0</v>
      </c>
      <c r="AI756" s="14">
        <f t="shared" si="245"/>
        <v>0</v>
      </c>
      <c r="AJ756" s="14">
        <f t="shared" si="246"/>
        <v>0</v>
      </c>
      <c r="AK756" s="14">
        <f t="shared" si="247"/>
        <v>0</v>
      </c>
      <c r="AL756" s="14">
        <f t="shared" si="248"/>
        <v>0</v>
      </c>
      <c r="AM756" s="14">
        <f t="shared" si="249"/>
        <v>0</v>
      </c>
      <c r="AN756" s="14">
        <f t="shared" si="250"/>
        <v>0</v>
      </c>
      <c r="AO756" s="5" t="str">
        <f t="shared" si="251"/>
        <v>5千人未満の市町村平均</v>
      </c>
    </row>
    <row r="757" spans="1:41" s="5" customFormat="1" ht="18" customHeight="1" x14ac:dyDescent="0.3">
      <c r="A757" s="5" t="str">
        <f t="shared" si="234"/>
        <v>016201</v>
      </c>
      <c r="B757" s="22">
        <v>16</v>
      </c>
      <c r="C757" s="23" t="s">
        <v>43</v>
      </c>
      <c r="D757" s="23">
        <v>16201</v>
      </c>
      <c r="E757" s="24" t="s">
        <v>90</v>
      </c>
      <c r="F757" s="25">
        <v>1233.042812145012</v>
      </c>
      <c r="G757" s="26">
        <v>33.539291091188581</v>
      </c>
      <c r="H757" s="26">
        <v>61.920202308533668</v>
      </c>
      <c r="I757" s="26">
        <f t="shared" si="235"/>
        <v>1328.5023055447341</v>
      </c>
      <c r="J757" s="26">
        <v>716.09261387836625</v>
      </c>
      <c r="K757" s="26">
        <v>842.36694458158888</v>
      </c>
      <c r="L757" s="26">
        <f t="shared" si="236"/>
        <v>1558.4595584599551</v>
      </c>
      <c r="M757" s="26">
        <v>452.4400689767279</v>
      </c>
      <c r="N757" s="26">
        <v>270.68971983204693</v>
      </c>
      <c r="O757" s="26">
        <v>25.803758190122341</v>
      </c>
      <c r="P757" s="26">
        <v>3.4658213521894861</v>
      </c>
      <c r="Q757" s="26">
        <f t="shared" si="231"/>
        <v>752.39936835108665</v>
      </c>
      <c r="R757" s="27">
        <v>46.37228100291756</v>
      </c>
      <c r="S757" s="143">
        <f t="shared" si="237"/>
        <v>3685.7335133586935</v>
      </c>
      <c r="T757" s="140" t="str">
        <f t="shared" si="238"/>
        <v>16201</v>
      </c>
      <c r="U757" s="5" t="str">
        <f t="shared" si="232"/>
        <v>富山県富山市</v>
      </c>
      <c r="V757" s="21">
        <f t="shared" si="239"/>
        <v>0.33454475416519702</v>
      </c>
      <c r="W757" s="21">
        <f t="shared" si="239"/>
        <v>9.0997601887460589E-3</v>
      </c>
      <c r="X757" s="21">
        <f t="shared" si="239"/>
        <v>1.6799967247796959E-2</v>
      </c>
      <c r="Y757" s="21">
        <f t="shared" si="240"/>
        <v>0.19428768012742556</v>
      </c>
      <c r="Z757" s="21">
        <f t="shared" si="240"/>
        <v>0.22854797872078556</v>
      </c>
      <c r="AA757" s="21">
        <f t="shared" si="241"/>
        <v>0.12275441708872584</v>
      </c>
      <c r="AB757" s="21">
        <f t="shared" si="241"/>
        <v>7.3442564105882915E-2</v>
      </c>
      <c r="AC757" s="21">
        <f t="shared" si="241"/>
        <v>7.0009831412386038E-3</v>
      </c>
      <c r="AD757" s="21">
        <f t="shared" si="233"/>
        <v>9.4033422102489221E-4</v>
      </c>
      <c r="AE757" s="21">
        <f t="shared" si="242"/>
        <v>1.2581560993176621E-2</v>
      </c>
      <c r="AF757" s="137">
        <f>VLOOKUP(T757,人口!$A$2:$E$1748,5,0)</f>
        <v>415765</v>
      </c>
      <c r="AG757" s="14">
        <f t="shared" si="243"/>
        <v>0</v>
      </c>
      <c r="AH757" s="14">
        <f t="shared" si="244"/>
        <v>0</v>
      </c>
      <c r="AI757" s="14">
        <f t="shared" si="245"/>
        <v>0</v>
      </c>
      <c r="AJ757" s="14">
        <f t="shared" si="246"/>
        <v>0</v>
      </c>
      <c r="AK757" s="14">
        <f t="shared" si="247"/>
        <v>0</v>
      </c>
      <c r="AL757" s="14">
        <f t="shared" si="248"/>
        <v>1</v>
      </c>
      <c r="AM757" s="14">
        <f t="shared" si="249"/>
        <v>0</v>
      </c>
      <c r="AN757" s="14">
        <f t="shared" si="250"/>
        <v>0</v>
      </c>
      <c r="AO757" s="5" t="str">
        <f t="shared" si="251"/>
        <v>20万～50万人未満の市町村平均</v>
      </c>
    </row>
    <row r="758" spans="1:41" s="5" customFormat="1" ht="18" customHeight="1" x14ac:dyDescent="0.3">
      <c r="A758" s="5" t="str">
        <f t="shared" si="234"/>
        <v>016202</v>
      </c>
      <c r="B758" s="22">
        <v>16</v>
      </c>
      <c r="C758" s="23" t="s">
        <v>43</v>
      </c>
      <c r="D758" s="23">
        <v>16202</v>
      </c>
      <c r="E758" s="24" t="s">
        <v>140</v>
      </c>
      <c r="F758" s="25">
        <v>381.66181960753721</v>
      </c>
      <c r="G758" s="26">
        <v>11.583491514830998</v>
      </c>
      <c r="H758" s="26">
        <v>29.37848679134132</v>
      </c>
      <c r="I758" s="26">
        <f t="shared" si="235"/>
        <v>422.62379791370955</v>
      </c>
      <c r="J758" s="26">
        <v>248.11433243031161</v>
      </c>
      <c r="K758" s="26">
        <v>322.57964751262807</v>
      </c>
      <c r="L758" s="26">
        <f t="shared" si="236"/>
        <v>570.69397994293968</v>
      </c>
      <c r="M758" s="26">
        <v>184.01959696593013</v>
      </c>
      <c r="N758" s="26">
        <v>108.67042325145061</v>
      </c>
      <c r="O758" s="26">
        <v>10.581362416529839</v>
      </c>
      <c r="P758" s="26">
        <v>3.4658213521894861</v>
      </c>
      <c r="Q758" s="26">
        <f t="shared" si="231"/>
        <v>306.73720398610004</v>
      </c>
      <c r="R758" s="27">
        <v>18.666594848882241</v>
      </c>
      <c r="S758" s="143">
        <f t="shared" si="237"/>
        <v>1318.7215766916313</v>
      </c>
      <c r="T758" s="140" t="str">
        <f t="shared" si="238"/>
        <v>16202</v>
      </c>
      <c r="U758" s="5" t="str">
        <f t="shared" si="232"/>
        <v>富山県高岡市</v>
      </c>
      <c r="V758" s="21">
        <f t="shared" si="239"/>
        <v>0.28941804422813711</v>
      </c>
      <c r="W758" s="21">
        <f t="shared" si="239"/>
        <v>8.7838795690985128E-3</v>
      </c>
      <c r="X758" s="21">
        <f t="shared" si="239"/>
        <v>2.2278005691728484E-2</v>
      </c>
      <c r="Y758" s="21">
        <f t="shared" si="240"/>
        <v>0.18814762480247979</v>
      </c>
      <c r="Z758" s="21">
        <f t="shared" si="240"/>
        <v>0.24461543150139858</v>
      </c>
      <c r="AA758" s="21">
        <f t="shared" si="241"/>
        <v>0.13954393423029668</v>
      </c>
      <c r="AB758" s="21">
        <f t="shared" si="241"/>
        <v>8.2405888530374755E-2</v>
      </c>
      <c r="AC758" s="21">
        <f t="shared" si="241"/>
        <v>8.0239548692879054E-3</v>
      </c>
      <c r="AD758" s="21">
        <f t="shared" si="233"/>
        <v>2.628167623437567E-3</v>
      </c>
      <c r="AE758" s="21">
        <f t="shared" si="242"/>
        <v>1.4155068953760829E-2</v>
      </c>
      <c r="AF758" s="137">
        <f>VLOOKUP(T758,人口!$A$2:$E$1748,5,0)</f>
        <v>170493</v>
      </c>
      <c r="AG758" s="14">
        <f t="shared" si="243"/>
        <v>0</v>
      </c>
      <c r="AH758" s="14">
        <f t="shared" si="244"/>
        <v>0</v>
      </c>
      <c r="AI758" s="14">
        <f t="shared" si="245"/>
        <v>0</v>
      </c>
      <c r="AJ758" s="14">
        <f t="shared" si="246"/>
        <v>0</v>
      </c>
      <c r="AK758" s="14">
        <f t="shared" si="247"/>
        <v>1</v>
      </c>
      <c r="AL758" s="14">
        <f t="shared" si="248"/>
        <v>0</v>
      </c>
      <c r="AM758" s="14">
        <f t="shared" si="249"/>
        <v>0</v>
      </c>
      <c r="AN758" s="14">
        <f t="shared" si="250"/>
        <v>0</v>
      </c>
      <c r="AO758" s="5" t="str">
        <f t="shared" si="251"/>
        <v>10万～20万人未満の市町村平均</v>
      </c>
    </row>
    <row r="759" spans="1:41" s="5" customFormat="1" ht="18" customHeight="1" x14ac:dyDescent="0.3">
      <c r="A759" s="5" t="str">
        <f t="shared" si="234"/>
        <v>016204</v>
      </c>
      <c r="B759" s="22">
        <v>16</v>
      </c>
      <c r="C759" s="23" t="s">
        <v>43</v>
      </c>
      <c r="D759" s="23">
        <v>16204</v>
      </c>
      <c r="E759" s="24" t="s">
        <v>208</v>
      </c>
      <c r="F759" s="25">
        <v>112.89104227460294</v>
      </c>
      <c r="G759" s="26">
        <v>3.9520820712547056</v>
      </c>
      <c r="H759" s="26">
        <v>10.794518026966596</v>
      </c>
      <c r="I759" s="26">
        <f t="shared" si="235"/>
        <v>127.63764237282425</v>
      </c>
      <c r="J759" s="26">
        <v>61.599969061345426</v>
      </c>
      <c r="K759" s="26">
        <v>79.56056925728106</v>
      </c>
      <c r="L759" s="26">
        <f t="shared" si="236"/>
        <v>141.16053831862649</v>
      </c>
      <c r="M759" s="26">
        <v>46.807493037876341</v>
      </c>
      <c r="N759" s="26">
        <v>32.789734103366506</v>
      </c>
      <c r="O759" s="26">
        <v>2.5863028665202172</v>
      </c>
      <c r="P759" s="26">
        <v>1.0702845044775897</v>
      </c>
      <c r="Q759" s="26">
        <f t="shared" si="231"/>
        <v>83.253814512240652</v>
      </c>
      <c r="R759" s="27">
        <v>2.3422916706803272</v>
      </c>
      <c r="S759" s="143">
        <f t="shared" si="237"/>
        <v>354.39428687437169</v>
      </c>
      <c r="T759" s="140" t="str">
        <f t="shared" si="238"/>
        <v>16204</v>
      </c>
      <c r="U759" s="5" t="str">
        <f t="shared" si="232"/>
        <v>富山県魚津市</v>
      </c>
      <c r="V759" s="21">
        <f t="shared" si="239"/>
        <v>0.31854645081968092</v>
      </c>
      <c r="W759" s="21">
        <f t="shared" si="239"/>
        <v>1.1151652883884295E-2</v>
      </c>
      <c r="X759" s="21">
        <f t="shared" si="239"/>
        <v>3.0459063327939923E-2</v>
      </c>
      <c r="Y759" s="21">
        <f t="shared" si="240"/>
        <v>0.17381761315802993</v>
      </c>
      <c r="Z759" s="21">
        <f t="shared" si="240"/>
        <v>0.2244973246012972</v>
      </c>
      <c r="AA759" s="21">
        <f t="shared" si="241"/>
        <v>0.1320774481177486</v>
      </c>
      <c r="AB759" s="21">
        <f t="shared" si="241"/>
        <v>9.25233146181898E-2</v>
      </c>
      <c r="AC759" s="21">
        <f t="shared" si="241"/>
        <v>7.2978119634220543E-3</v>
      </c>
      <c r="AD759" s="21">
        <f t="shared" si="233"/>
        <v>3.0200388214976842E-3</v>
      </c>
      <c r="AE759" s="21">
        <f t="shared" si="242"/>
        <v>6.6092816883096088E-3</v>
      </c>
      <c r="AF759" s="137">
        <f>VLOOKUP(T759,人口!$A$2:$E$1748,5,0)</f>
        <v>41672</v>
      </c>
      <c r="AG759" s="14">
        <f t="shared" si="243"/>
        <v>0</v>
      </c>
      <c r="AH759" s="14">
        <f t="shared" si="244"/>
        <v>0</v>
      </c>
      <c r="AI759" s="14">
        <f t="shared" si="245"/>
        <v>0</v>
      </c>
      <c r="AJ759" s="14">
        <f t="shared" si="246"/>
        <v>1</v>
      </c>
      <c r="AK759" s="14">
        <f t="shared" si="247"/>
        <v>0</v>
      </c>
      <c r="AL759" s="14">
        <f t="shared" si="248"/>
        <v>0</v>
      </c>
      <c r="AM759" s="14">
        <f t="shared" si="249"/>
        <v>0</v>
      </c>
      <c r="AN759" s="14">
        <f t="shared" si="250"/>
        <v>0</v>
      </c>
      <c r="AO759" s="5" t="str">
        <f t="shared" si="251"/>
        <v>3万～10万人未満の市町村平均</v>
      </c>
    </row>
    <row r="760" spans="1:41" s="5" customFormat="1" ht="18" customHeight="1" x14ac:dyDescent="0.3">
      <c r="A760" s="5" t="str">
        <f t="shared" si="234"/>
        <v>016205</v>
      </c>
      <c r="B760" s="22">
        <v>16</v>
      </c>
      <c r="C760" s="23" t="s">
        <v>43</v>
      </c>
      <c r="D760" s="23">
        <v>16205</v>
      </c>
      <c r="E760" s="24" t="s">
        <v>269</v>
      </c>
      <c r="F760" s="25">
        <v>67.968793919954095</v>
      </c>
      <c r="G760" s="26">
        <v>2.445255412812998</v>
      </c>
      <c r="H760" s="26">
        <v>17.43729835125373</v>
      </c>
      <c r="I760" s="26">
        <f t="shared" si="235"/>
        <v>87.851347684020823</v>
      </c>
      <c r="J760" s="26">
        <v>47.322202799962014</v>
      </c>
      <c r="K760" s="26">
        <v>82.143340030629631</v>
      </c>
      <c r="L760" s="26">
        <f t="shared" si="236"/>
        <v>129.46554283059163</v>
      </c>
      <c r="M760" s="26">
        <v>49.739327986725918</v>
      </c>
      <c r="N760" s="26">
        <v>38.082281060623025</v>
      </c>
      <c r="O760" s="26">
        <v>2.9003432894562966</v>
      </c>
      <c r="P760" s="26">
        <v>0</v>
      </c>
      <c r="Q760" s="26">
        <f t="shared" si="231"/>
        <v>90.721952336805245</v>
      </c>
      <c r="R760" s="27">
        <v>5.2121339944427438</v>
      </c>
      <c r="S760" s="143">
        <f t="shared" si="237"/>
        <v>313.25097684586046</v>
      </c>
      <c r="T760" s="140" t="str">
        <f t="shared" si="238"/>
        <v>16205</v>
      </c>
      <c r="U760" s="5" t="str">
        <f t="shared" si="232"/>
        <v>富山県氷見市</v>
      </c>
      <c r="V760" s="21">
        <f t="shared" si="239"/>
        <v>0.21697871337652394</v>
      </c>
      <c r="W760" s="21">
        <f t="shared" si="239"/>
        <v>7.8060583798792759E-3</v>
      </c>
      <c r="X760" s="21">
        <f t="shared" si="239"/>
        <v>5.5665583318624409E-2</v>
      </c>
      <c r="Y760" s="21">
        <f t="shared" si="240"/>
        <v>0.15106801350294771</v>
      </c>
      <c r="Z760" s="21">
        <f t="shared" si="240"/>
        <v>0.26222851994823759</v>
      </c>
      <c r="AA760" s="21">
        <f t="shared" si="241"/>
        <v>0.15878427096238826</v>
      </c>
      <c r="AB760" s="21">
        <f t="shared" si="241"/>
        <v>0.12157114861723782</v>
      </c>
      <c r="AC760" s="21">
        <f t="shared" si="241"/>
        <v>9.2588483479285402E-3</v>
      </c>
      <c r="AD760" s="21">
        <f t="shared" si="233"/>
        <v>0</v>
      </c>
      <c r="AE760" s="21">
        <f t="shared" si="242"/>
        <v>1.663884354623241E-2</v>
      </c>
      <c r="AF760" s="137">
        <f>VLOOKUP(T760,人口!$A$2:$E$1748,5,0)</f>
        <v>46732</v>
      </c>
      <c r="AG760" s="14">
        <f t="shared" si="243"/>
        <v>0</v>
      </c>
      <c r="AH760" s="14">
        <f t="shared" si="244"/>
        <v>0</v>
      </c>
      <c r="AI760" s="14">
        <f t="shared" si="245"/>
        <v>0</v>
      </c>
      <c r="AJ760" s="14">
        <f t="shared" si="246"/>
        <v>1</v>
      </c>
      <c r="AK760" s="14">
        <f t="shared" si="247"/>
        <v>0</v>
      </c>
      <c r="AL760" s="14">
        <f t="shared" si="248"/>
        <v>0</v>
      </c>
      <c r="AM760" s="14">
        <f t="shared" si="249"/>
        <v>0</v>
      </c>
      <c r="AN760" s="14">
        <f t="shared" si="250"/>
        <v>0</v>
      </c>
      <c r="AO760" s="5" t="str">
        <f t="shared" si="251"/>
        <v>3万～10万人未満の市町村平均</v>
      </c>
    </row>
    <row r="761" spans="1:41" s="5" customFormat="1" ht="18" customHeight="1" x14ac:dyDescent="0.3">
      <c r="A761" s="5" t="str">
        <f t="shared" si="234"/>
        <v>016206</v>
      </c>
      <c r="B761" s="22">
        <v>16</v>
      </c>
      <c r="C761" s="23" t="s">
        <v>43</v>
      </c>
      <c r="D761" s="23">
        <v>16206</v>
      </c>
      <c r="E761" s="24" t="s">
        <v>320</v>
      </c>
      <c r="F761" s="25">
        <v>344.20077074328435</v>
      </c>
      <c r="G761" s="26">
        <v>1.6479724467008037</v>
      </c>
      <c r="H761" s="26">
        <v>6.4055381698483096</v>
      </c>
      <c r="I761" s="26">
        <f t="shared" si="235"/>
        <v>352.25428135983344</v>
      </c>
      <c r="J761" s="26">
        <v>30.00499079620873</v>
      </c>
      <c r="K761" s="26">
        <v>58.299499702759469</v>
      </c>
      <c r="L761" s="26">
        <f t="shared" si="236"/>
        <v>88.304490498968192</v>
      </c>
      <c r="M761" s="26">
        <v>36.285038723628496</v>
      </c>
      <c r="N761" s="26">
        <v>20.79489813569333</v>
      </c>
      <c r="O761" s="26">
        <v>2.0657156990127401</v>
      </c>
      <c r="P761" s="26">
        <v>0</v>
      </c>
      <c r="Q761" s="26">
        <f t="shared" si="231"/>
        <v>59.145652558334568</v>
      </c>
      <c r="R761" s="27">
        <v>3.6182690773378585</v>
      </c>
      <c r="S761" s="143">
        <f t="shared" si="237"/>
        <v>503.32269349447404</v>
      </c>
      <c r="T761" s="140" t="str">
        <f t="shared" si="238"/>
        <v>16206</v>
      </c>
      <c r="U761" s="5" t="str">
        <f t="shared" si="232"/>
        <v>富山県滑川市</v>
      </c>
      <c r="V761" s="21">
        <f t="shared" si="239"/>
        <v>0.68385704676569148</v>
      </c>
      <c r="W761" s="21">
        <f t="shared" si="239"/>
        <v>3.2741866559984479E-3</v>
      </c>
      <c r="X761" s="21">
        <f t="shared" si="239"/>
        <v>1.2726503796949572E-2</v>
      </c>
      <c r="Y761" s="21">
        <f t="shared" si="240"/>
        <v>5.961382465767591E-2</v>
      </c>
      <c r="Z761" s="21">
        <f t="shared" si="240"/>
        <v>0.11582926908778361</v>
      </c>
      <c r="AA761" s="21">
        <f t="shared" si="241"/>
        <v>7.209100482179405E-2</v>
      </c>
      <c r="AB761" s="21">
        <f t="shared" si="241"/>
        <v>4.1315240509658513E-2</v>
      </c>
      <c r="AC761" s="21">
        <f t="shared" si="241"/>
        <v>4.1041576819651577E-3</v>
      </c>
      <c r="AD761" s="21">
        <f t="shared" si="233"/>
        <v>0</v>
      </c>
      <c r="AE761" s="21">
        <f t="shared" si="242"/>
        <v>7.1887660224833148E-3</v>
      </c>
      <c r="AF761" s="137">
        <f>VLOOKUP(T761,人口!$A$2:$E$1748,5,0)</f>
        <v>33284</v>
      </c>
      <c r="AG761" s="14">
        <f t="shared" si="243"/>
        <v>0</v>
      </c>
      <c r="AH761" s="14">
        <f t="shared" si="244"/>
        <v>0</v>
      </c>
      <c r="AI761" s="14">
        <f t="shared" si="245"/>
        <v>0</v>
      </c>
      <c r="AJ761" s="14">
        <f t="shared" si="246"/>
        <v>1</v>
      </c>
      <c r="AK761" s="14">
        <f t="shared" si="247"/>
        <v>0</v>
      </c>
      <c r="AL761" s="14">
        <f t="shared" si="248"/>
        <v>0</v>
      </c>
      <c r="AM761" s="14">
        <f t="shared" si="249"/>
        <v>0</v>
      </c>
      <c r="AN761" s="14">
        <f t="shared" si="250"/>
        <v>0</v>
      </c>
      <c r="AO761" s="5" t="str">
        <f t="shared" si="251"/>
        <v>3万～10万人未満の市町村平均</v>
      </c>
    </row>
    <row r="762" spans="1:41" s="5" customFormat="1" ht="18" customHeight="1" x14ac:dyDescent="0.3">
      <c r="A762" s="5" t="str">
        <f t="shared" si="234"/>
        <v>016207</v>
      </c>
      <c r="B762" s="22">
        <v>16</v>
      </c>
      <c r="C762" s="23" t="s">
        <v>43</v>
      </c>
      <c r="D762" s="23">
        <v>16207</v>
      </c>
      <c r="E762" s="24" t="s">
        <v>372</v>
      </c>
      <c r="F762" s="25">
        <v>190.3716532444391</v>
      </c>
      <c r="G762" s="26">
        <v>3.4256464285586152</v>
      </c>
      <c r="H762" s="26">
        <v>11.901648081014452</v>
      </c>
      <c r="I762" s="26">
        <f t="shared" si="235"/>
        <v>205.69894775401218</v>
      </c>
      <c r="J762" s="26">
        <v>48.731509874693614</v>
      </c>
      <c r="K762" s="26">
        <v>73.244010300722039</v>
      </c>
      <c r="L762" s="26">
        <f t="shared" si="236"/>
        <v>121.97552017541565</v>
      </c>
      <c r="M762" s="26">
        <v>45.947997450265717</v>
      </c>
      <c r="N762" s="26">
        <v>32.799356916016066</v>
      </c>
      <c r="O762" s="26">
        <v>2.5517956579920629</v>
      </c>
      <c r="P762" s="26">
        <v>0</v>
      </c>
      <c r="Q762" s="26">
        <f t="shared" si="231"/>
        <v>81.299150024273843</v>
      </c>
      <c r="R762" s="27">
        <v>2.3887962706630348</v>
      </c>
      <c r="S762" s="143">
        <f t="shared" si="237"/>
        <v>411.36241422436467</v>
      </c>
      <c r="T762" s="140" t="str">
        <f t="shared" si="238"/>
        <v>16207</v>
      </c>
      <c r="U762" s="5" t="str">
        <f t="shared" si="232"/>
        <v>富山県黒部市</v>
      </c>
      <c r="V762" s="21">
        <f t="shared" si="239"/>
        <v>0.46278329439355848</v>
      </c>
      <c r="W762" s="21">
        <f t="shared" si="239"/>
        <v>8.327563020111518E-3</v>
      </c>
      <c r="X762" s="21">
        <f t="shared" si="239"/>
        <v>2.8932269136584445E-2</v>
      </c>
      <c r="Y762" s="21">
        <f t="shared" si="240"/>
        <v>0.11846369087117072</v>
      </c>
      <c r="Z762" s="21">
        <f t="shared" si="240"/>
        <v>0.1780522667313339</v>
      </c>
      <c r="AA762" s="21">
        <f t="shared" si="241"/>
        <v>0.11169712122800998</v>
      </c>
      <c r="AB762" s="21">
        <f t="shared" si="241"/>
        <v>7.973348021563946E-2</v>
      </c>
      <c r="AC762" s="21">
        <f t="shared" si="241"/>
        <v>6.203278592682185E-3</v>
      </c>
      <c r="AD762" s="21">
        <f t="shared" si="233"/>
        <v>0</v>
      </c>
      <c r="AE762" s="21">
        <f t="shared" si="242"/>
        <v>5.8070358109094068E-3</v>
      </c>
      <c r="AF762" s="137">
        <f>VLOOKUP(T762,人口!$A$2:$E$1748,5,0)</f>
        <v>41116</v>
      </c>
      <c r="AG762" s="14">
        <f t="shared" si="243"/>
        <v>0</v>
      </c>
      <c r="AH762" s="14">
        <f t="shared" si="244"/>
        <v>0</v>
      </c>
      <c r="AI762" s="14">
        <f t="shared" si="245"/>
        <v>0</v>
      </c>
      <c r="AJ762" s="14">
        <f t="shared" si="246"/>
        <v>1</v>
      </c>
      <c r="AK762" s="14">
        <f t="shared" si="247"/>
        <v>0</v>
      </c>
      <c r="AL762" s="14">
        <f t="shared" si="248"/>
        <v>0</v>
      </c>
      <c r="AM762" s="14">
        <f t="shared" si="249"/>
        <v>0</v>
      </c>
      <c r="AN762" s="14">
        <f t="shared" si="250"/>
        <v>0</v>
      </c>
      <c r="AO762" s="5" t="str">
        <f t="shared" si="251"/>
        <v>3万～10万人未満の市町村平均</v>
      </c>
    </row>
    <row r="763" spans="1:41" s="5" customFormat="1" ht="18" customHeight="1" x14ac:dyDescent="0.3">
      <c r="A763" s="5" t="str">
        <f t="shared" si="234"/>
        <v>016208</v>
      </c>
      <c r="B763" s="22">
        <v>16</v>
      </c>
      <c r="C763" s="23" t="s">
        <v>43</v>
      </c>
      <c r="D763" s="23">
        <v>16208</v>
      </c>
      <c r="E763" s="24" t="s">
        <v>423</v>
      </c>
      <c r="F763" s="25">
        <v>163.88458183560957</v>
      </c>
      <c r="G763" s="26">
        <v>3.9368230671185871</v>
      </c>
      <c r="H763" s="26">
        <v>31.869529412948996</v>
      </c>
      <c r="I763" s="26">
        <f t="shared" si="235"/>
        <v>199.69093431567714</v>
      </c>
      <c r="J763" s="26">
        <v>66.265538351482533</v>
      </c>
      <c r="K763" s="26">
        <v>79.958278524916253</v>
      </c>
      <c r="L763" s="26">
        <f t="shared" si="236"/>
        <v>146.22381687639879</v>
      </c>
      <c r="M763" s="26">
        <v>54.100472264602047</v>
      </c>
      <c r="N763" s="26">
        <v>38.284360126263728</v>
      </c>
      <c r="O763" s="26">
        <v>3.0010100021049766</v>
      </c>
      <c r="P763" s="26">
        <v>0</v>
      </c>
      <c r="Q763" s="26">
        <f t="shared" si="231"/>
        <v>95.385842392970744</v>
      </c>
      <c r="R763" s="27">
        <v>4.5878637419266024</v>
      </c>
      <c r="S763" s="143">
        <f t="shared" si="237"/>
        <v>445.88845732697325</v>
      </c>
      <c r="T763" s="140" t="str">
        <f t="shared" si="238"/>
        <v>16208</v>
      </c>
      <c r="U763" s="5" t="str">
        <f t="shared" si="232"/>
        <v>富山県砺波市</v>
      </c>
      <c r="V763" s="21">
        <f t="shared" si="239"/>
        <v>0.3675461410642254</v>
      </c>
      <c r="W763" s="21">
        <f t="shared" si="239"/>
        <v>8.8291656857842505E-3</v>
      </c>
      <c r="X763" s="21">
        <f t="shared" si="239"/>
        <v>7.1474219368676858E-2</v>
      </c>
      <c r="Y763" s="21">
        <f t="shared" si="240"/>
        <v>0.14861460812135249</v>
      </c>
      <c r="Z763" s="21">
        <f t="shared" si="240"/>
        <v>0.17932349943358653</v>
      </c>
      <c r="AA763" s="21">
        <f t="shared" si="241"/>
        <v>0.12133185189167114</v>
      </c>
      <c r="AB763" s="21">
        <f t="shared" si="241"/>
        <v>8.5860845907005684E-2</v>
      </c>
      <c r="AC763" s="21">
        <f t="shared" si="241"/>
        <v>6.7304052230809687E-3</v>
      </c>
      <c r="AD763" s="21">
        <f t="shared" si="233"/>
        <v>0</v>
      </c>
      <c r="AE763" s="21">
        <f t="shared" si="242"/>
        <v>1.0289263304616761E-2</v>
      </c>
      <c r="AF763" s="137">
        <f>VLOOKUP(T763,人口!$A$2:$E$1748,5,0)</f>
        <v>48354</v>
      </c>
      <c r="AG763" s="14">
        <f t="shared" si="243"/>
        <v>0</v>
      </c>
      <c r="AH763" s="14">
        <f t="shared" si="244"/>
        <v>0</v>
      </c>
      <c r="AI763" s="14">
        <f t="shared" si="245"/>
        <v>0</v>
      </c>
      <c r="AJ763" s="14">
        <f t="shared" si="246"/>
        <v>1</v>
      </c>
      <c r="AK763" s="14">
        <f t="shared" si="247"/>
        <v>0</v>
      </c>
      <c r="AL763" s="14">
        <f t="shared" si="248"/>
        <v>0</v>
      </c>
      <c r="AM763" s="14">
        <f t="shared" si="249"/>
        <v>0</v>
      </c>
      <c r="AN763" s="14">
        <f t="shared" si="250"/>
        <v>0</v>
      </c>
      <c r="AO763" s="5" t="str">
        <f t="shared" si="251"/>
        <v>3万～10万人未満の市町村平均</v>
      </c>
    </row>
    <row r="764" spans="1:41" s="5" customFormat="1" ht="18" customHeight="1" x14ac:dyDescent="0.3">
      <c r="A764" s="5" t="str">
        <f t="shared" si="234"/>
        <v>016209</v>
      </c>
      <c r="B764" s="22">
        <v>16</v>
      </c>
      <c r="C764" s="23" t="s">
        <v>43</v>
      </c>
      <c r="D764" s="23">
        <v>16209</v>
      </c>
      <c r="E764" s="24" t="s">
        <v>478</v>
      </c>
      <c r="F764" s="25">
        <v>74.648005061752343</v>
      </c>
      <c r="G764" s="26">
        <v>2.3994784004046426</v>
      </c>
      <c r="H764" s="26">
        <v>22.65662574890791</v>
      </c>
      <c r="I764" s="26">
        <f t="shared" si="235"/>
        <v>99.704109211064903</v>
      </c>
      <c r="J764" s="26">
        <v>33.855490752526698</v>
      </c>
      <c r="K764" s="26">
        <v>49.152186547149938</v>
      </c>
      <c r="L764" s="26">
        <f t="shared" si="236"/>
        <v>83.007677299676629</v>
      </c>
      <c r="M764" s="26">
        <v>32.598757647876269</v>
      </c>
      <c r="N764" s="26">
        <v>28.430599973117051</v>
      </c>
      <c r="O764" s="26">
        <v>1.8484319992698126</v>
      </c>
      <c r="P764" s="26">
        <v>0</v>
      </c>
      <c r="Q764" s="26">
        <f t="shared" si="231"/>
        <v>62.877789620263137</v>
      </c>
      <c r="R764" s="27">
        <v>3.0404641701149902</v>
      </c>
      <c r="S764" s="143">
        <f t="shared" si="237"/>
        <v>248.63004030111969</v>
      </c>
      <c r="T764" s="140" t="str">
        <f t="shared" si="238"/>
        <v>16209</v>
      </c>
      <c r="U764" s="5" t="str">
        <f t="shared" si="232"/>
        <v>富山県小矢部市</v>
      </c>
      <c r="V764" s="21">
        <f t="shared" si="239"/>
        <v>0.30023727209851631</v>
      </c>
      <c r="W764" s="21">
        <f t="shared" si="239"/>
        <v>9.6507984212148984E-3</v>
      </c>
      <c r="X764" s="21">
        <f t="shared" si="239"/>
        <v>9.1125858007616939E-2</v>
      </c>
      <c r="Y764" s="21">
        <f t="shared" si="240"/>
        <v>0.13616814247998266</v>
      </c>
      <c r="Z764" s="21">
        <f t="shared" si="240"/>
        <v>0.19769206684606963</v>
      </c>
      <c r="AA764" s="21">
        <f t="shared" si="241"/>
        <v>0.1311135114984312</v>
      </c>
      <c r="AB764" s="21">
        <f t="shared" si="241"/>
        <v>0.11434901405592145</v>
      </c>
      <c r="AC764" s="21">
        <f t="shared" si="241"/>
        <v>7.4344676815044069E-3</v>
      </c>
      <c r="AD764" s="21">
        <f t="shared" si="233"/>
        <v>0</v>
      </c>
      <c r="AE764" s="21">
        <f t="shared" si="242"/>
        <v>1.222886891074239E-2</v>
      </c>
      <c r="AF764" s="137">
        <f>VLOOKUP(T764,人口!$A$2:$E$1748,5,0)</f>
        <v>29783</v>
      </c>
      <c r="AG764" s="14">
        <f t="shared" si="243"/>
        <v>0</v>
      </c>
      <c r="AH764" s="14">
        <f t="shared" si="244"/>
        <v>0</v>
      </c>
      <c r="AI764" s="14">
        <f t="shared" si="245"/>
        <v>1</v>
      </c>
      <c r="AJ764" s="14">
        <f t="shared" si="246"/>
        <v>0</v>
      </c>
      <c r="AK764" s="14">
        <f t="shared" si="247"/>
        <v>0</v>
      </c>
      <c r="AL764" s="14">
        <f t="shared" si="248"/>
        <v>0</v>
      </c>
      <c r="AM764" s="14">
        <f t="shared" si="249"/>
        <v>0</v>
      </c>
      <c r="AN764" s="14">
        <f t="shared" si="250"/>
        <v>0</v>
      </c>
      <c r="AO764" s="5" t="str">
        <f t="shared" si="251"/>
        <v>1万～3万人未満の市町村平均</v>
      </c>
    </row>
    <row r="765" spans="1:41" s="5" customFormat="1" ht="18" customHeight="1" x14ac:dyDescent="0.3">
      <c r="A765" s="5" t="str">
        <f t="shared" si="234"/>
        <v>016210</v>
      </c>
      <c r="B765" s="22">
        <v>16</v>
      </c>
      <c r="C765" s="23" t="s">
        <v>43</v>
      </c>
      <c r="D765" s="23">
        <v>16210</v>
      </c>
      <c r="E765" s="24" t="s">
        <v>531</v>
      </c>
      <c r="F765" s="25">
        <v>191.90639564913596</v>
      </c>
      <c r="G765" s="26">
        <v>5.2071351614504566</v>
      </c>
      <c r="H765" s="26">
        <v>21.47041497671378</v>
      </c>
      <c r="I765" s="26">
        <f t="shared" si="235"/>
        <v>218.58394578730019</v>
      </c>
      <c r="J765" s="26">
        <v>57.331896638440313</v>
      </c>
      <c r="K765" s="26">
        <v>82.765638061164708</v>
      </c>
      <c r="L765" s="26">
        <f t="shared" si="236"/>
        <v>140.09753469960503</v>
      </c>
      <c r="M765" s="26">
        <v>53.837848612832133</v>
      </c>
      <c r="N765" s="26">
        <v>52.526122847608541</v>
      </c>
      <c r="O765" s="26">
        <v>3.1240815749670805</v>
      </c>
      <c r="P765" s="26">
        <v>0</v>
      </c>
      <c r="Q765" s="26">
        <f t="shared" si="231"/>
        <v>109.48805303540775</v>
      </c>
      <c r="R765" s="27">
        <v>6.8255362303933991</v>
      </c>
      <c r="S765" s="143">
        <f t="shared" si="237"/>
        <v>474.9950697527064</v>
      </c>
      <c r="T765" s="140" t="str">
        <f t="shared" si="238"/>
        <v>16210</v>
      </c>
      <c r="U765" s="5" t="str">
        <f t="shared" si="232"/>
        <v>富山県南砺市</v>
      </c>
      <c r="V765" s="21">
        <f t="shared" si="239"/>
        <v>0.40401765801284412</v>
      </c>
      <c r="W765" s="21">
        <f t="shared" si="239"/>
        <v>1.0962503598535062E-2</v>
      </c>
      <c r="X765" s="21">
        <f t="shared" si="239"/>
        <v>4.520134280107746E-2</v>
      </c>
      <c r="Y765" s="21">
        <f t="shared" si="240"/>
        <v>0.12069998256674253</v>
      </c>
      <c r="Z765" s="21">
        <f t="shared" si="240"/>
        <v>0.17424525712288855</v>
      </c>
      <c r="AA765" s="21">
        <f t="shared" si="241"/>
        <v>0.11334401563549151</v>
      </c>
      <c r="AB765" s="21">
        <f t="shared" si="241"/>
        <v>0.11058245904521677</v>
      </c>
      <c r="AC765" s="21">
        <f t="shared" si="241"/>
        <v>6.5770821086491502E-3</v>
      </c>
      <c r="AD765" s="21">
        <f t="shared" si="233"/>
        <v>0</v>
      </c>
      <c r="AE765" s="21">
        <f t="shared" si="242"/>
        <v>1.4369699108554819E-2</v>
      </c>
      <c r="AF765" s="137">
        <f>VLOOKUP(T765,人口!$A$2:$E$1748,5,0)</f>
        <v>50337</v>
      </c>
      <c r="AG765" s="14">
        <f t="shared" si="243"/>
        <v>0</v>
      </c>
      <c r="AH765" s="14">
        <f t="shared" si="244"/>
        <v>0</v>
      </c>
      <c r="AI765" s="14">
        <f t="shared" si="245"/>
        <v>0</v>
      </c>
      <c r="AJ765" s="14">
        <f t="shared" si="246"/>
        <v>1</v>
      </c>
      <c r="AK765" s="14">
        <f t="shared" si="247"/>
        <v>0</v>
      </c>
      <c r="AL765" s="14">
        <f t="shared" si="248"/>
        <v>0</v>
      </c>
      <c r="AM765" s="14">
        <f t="shared" si="249"/>
        <v>0</v>
      </c>
      <c r="AN765" s="14">
        <f t="shared" si="250"/>
        <v>0</v>
      </c>
      <c r="AO765" s="5" t="str">
        <f t="shared" si="251"/>
        <v>3万～10万人未満の市町村平均</v>
      </c>
    </row>
    <row r="766" spans="1:41" s="5" customFormat="1" ht="18" customHeight="1" x14ac:dyDescent="0.3">
      <c r="A766" s="5" t="str">
        <f t="shared" si="234"/>
        <v>016211</v>
      </c>
      <c r="B766" s="22">
        <v>16</v>
      </c>
      <c r="C766" s="23" t="s">
        <v>43</v>
      </c>
      <c r="D766" s="23">
        <v>16211</v>
      </c>
      <c r="E766" s="24" t="s">
        <v>585</v>
      </c>
      <c r="F766" s="25">
        <v>473.65705620165164</v>
      </c>
      <c r="G766" s="26">
        <v>6.2580990713256224</v>
      </c>
      <c r="H766" s="26">
        <v>16.488329733498428</v>
      </c>
      <c r="I766" s="26">
        <f t="shared" si="235"/>
        <v>496.40348500647565</v>
      </c>
      <c r="J766" s="26">
        <v>116.22165978684035</v>
      </c>
      <c r="K766" s="26">
        <v>166.91624016021197</v>
      </c>
      <c r="L766" s="26">
        <f t="shared" si="236"/>
        <v>283.13789994705235</v>
      </c>
      <c r="M766" s="26">
        <v>103.06466256398281</v>
      </c>
      <c r="N766" s="26">
        <v>71.329098764843508</v>
      </c>
      <c r="O766" s="26">
        <v>5.7646277872671661</v>
      </c>
      <c r="P766" s="26">
        <v>3.4658213521894861</v>
      </c>
      <c r="Q766" s="26">
        <f t="shared" si="231"/>
        <v>183.62421046828297</v>
      </c>
      <c r="R766" s="27">
        <v>15.06261786736</v>
      </c>
      <c r="S766" s="143">
        <f t="shared" si="237"/>
        <v>978.22821328917098</v>
      </c>
      <c r="T766" s="140" t="str">
        <f t="shared" si="238"/>
        <v>16211</v>
      </c>
      <c r="U766" s="5" t="str">
        <f t="shared" si="232"/>
        <v>富山県射水市</v>
      </c>
      <c r="V766" s="21">
        <f t="shared" si="239"/>
        <v>0.48419893207643089</v>
      </c>
      <c r="W766" s="21">
        <f t="shared" si="239"/>
        <v>6.3973814967813502E-3</v>
      </c>
      <c r="X766" s="21">
        <f t="shared" si="239"/>
        <v>1.6855299724037261E-2</v>
      </c>
      <c r="Y766" s="21">
        <f t="shared" si="240"/>
        <v>0.11880832939387369</v>
      </c>
      <c r="Z766" s="21">
        <f t="shared" si="240"/>
        <v>0.17063118594686288</v>
      </c>
      <c r="AA766" s="21">
        <f t="shared" si="241"/>
        <v>0.10535850547331964</v>
      </c>
      <c r="AB766" s="21">
        <f t="shared" si="241"/>
        <v>7.2916623949137865E-2</v>
      </c>
      <c r="AC766" s="21">
        <f t="shared" si="241"/>
        <v>5.8929273445143442E-3</v>
      </c>
      <c r="AD766" s="21">
        <f t="shared" si="233"/>
        <v>3.5429578753776603E-3</v>
      </c>
      <c r="AE766" s="21">
        <f t="shared" si="242"/>
        <v>1.5397856719664441E-2</v>
      </c>
      <c r="AF766" s="137">
        <f>VLOOKUP(T766,人口!$A$2:$E$1748,5,0)</f>
        <v>92883</v>
      </c>
      <c r="AG766" s="14">
        <f t="shared" si="243"/>
        <v>0</v>
      </c>
      <c r="AH766" s="14">
        <f t="shared" si="244"/>
        <v>0</v>
      </c>
      <c r="AI766" s="14">
        <f t="shared" si="245"/>
        <v>0</v>
      </c>
      <c r="AJ766" s="14">
        <f t="shared" si="246"/>
        <v>1</v>
      </c>
      <c r="AK766" s="14">
        <f t="shared" si="247"/>
        <v>0</v>
      </c>
      <c r="AL766" s="14">
        <f t="shared" si="248"/>
        <v>0</v>
      </c>
      <c r="AM766" s="14">
        <f t="shared" si="249"/>
        <v>0</v>
      </c>
      <c r="AN766" s="14">
        <f t="shared" si="250"/>
        <v>0</v>
      </c>
      <c r="AO766" s="5" t="str">
        <f t="shared" si="251"/>
        <v>3万～10万人未満の市町村平均</v>
      </c>
    </row>
    <row r="767" spans="1:41" s="5" customFormat="1" ht="18" customHeight="1" x14ac:dyDescent="0.3">
      <c r="A767" s="5" t="str">
        <f t="shared" si="234"/>
        <v>016321</v>
      </c>
      <c r="B767" s="22">
        <v>16</v>
      </c>
      <c r="C767" s="23" t="s">
        <v>43</v>
      </c>
      <c r="D767" s="23">
        <v>16321</v>
      </c>
      <c r="E767" s="24" t="s">
        <v>636</v>
      </c>
      <c r="F767" s="25">
        <v>3.9196865071548341</v>
      </c>
      <c r="G767" s="26">
        <v>7.2480269646563136E-2</v>
      </c>
      <c r="H767" s="26">
        <v>0.55356502702392796</v>
      </c>
      <c r="I767" s="26">
        <f t="shared" si="235"/>
        <v>4.5457318038253254</v>
      </c>
      <c r="J767" s="26">
        <v>2.3247544053264897</v>
      </c>
      <c r="K767" s="26">
        <v>5.1842572769388031</v>
      </c>
      <c r="L767" s="26">
        <f t="shared" si="236"/>
        <v>7.5090116822652924</v>
      </c>
      <c r="M767" s="26">
        <v>3.2247001120354146</v>
      </c>
      <c r="N767" s="26">
        <v>1.3953078341858089</v>
      </c>
      <c r="O767" s="26">
        <v>0.19618216934801322</v>
      </c>
      <c r="P767" s="26">
        <v>0</v>
      </c>
      <c r="Q767" s="26">
        <f t="shared" si="231"/>
        <v>4.8161901155692366</v>
      </c>
      <c r="R767" s="27">
        <v>0.32467403048986643</v>
      </c>
      <c r="S767" s="143">
        <f t="shared" si="237"/>
        <v>17.195607632149724</v>
      </c>
      <c r="T767" s="140" t="str">
        <f t="shared" si="238"/>
        <v>16321</v>
      </c>
      <c r="U767" s="5" t="str">
        <f t="shared" si="232"/>
        <v>富山県舟橋村</v>
      </c>
      <c r="V767" s="21">
        <f t="shared" si="239"/>
        <v>0.22794696128250813</v>
      </c>
      <c r="W767" s="21">
        <f t="shared" si="239"/>
        <v>4.2150455626267366E-3</v>
      </c>
      <c r="X767" s="21">
        <f t="shared" si="239"/>
        <v>3.2192234137103509E-2</v>
      </c>
      <c r="Y767" s="21">
        <f t="shared" si="240"/>
        <v>0.13519466453630977</v>
      </c>
      <c r="Z767" s="21">
        <f t="shared" si="240"/>
        <v>0.30148729767746446</v>
      </c>
      <c r="AA767" s="21">
        <f t="shared" si="241"/>
        <v>0.18753045434732776</v>
      </c>
      <c r="AB767" s="21">
        <f t="shared" si="241"/>
        <v>8.1143270074217982E-2</v>
      </c>
      <c r="AC767" s="21">
        <f t="shared" si="241"/>
        <v>1.1408853559860353E-2</v>
      </c>
      <c r="AD767" s="21">
        <f t="shared" si="233"/>
        <v>0</v>
      </c>
      <c r="AE767" s="21">
        <f t="shared" si="242"/>
        <v>1.8881218822581206E-2</v>
      </c>
      <c r="AF767" s="137">
        <f>VLOOKUP(T767,人口!$A$2:$E$1748,5,0)</f>
        <v>3161</v>
      </c>
      <c r="AG767" s="14">
        <f t="shared" si="243"/>
        <v>1</v>
      </c>
      <c r="AH767" s="14">
        <f t="shared" si="244"/>
        <v>0</v>
      </c>
      <c r="AI767" s="14">
        <f t="shared" si="245"/>
        <v>0</v>
      </c>
      <c r="AJ767" s="14">
        <f t="shared" si="246"/>
        <v>0</v>
      </c>
      <c r="AK767" s="14">
        <f t="shared" si="247"/>
        <v>0</v>
      </c>
      <c r="AL767" s="14">
        <f t="shared" si="248"/>
        <v>0</v>
      </c>
      <c r="AM767" s="14">
        <f t="shared" si="249"/>
        <v>0</v>
      </c>
      <c r="AN767" s="14">
        <f t="shared" si="250"/>
        <v>0</v>
      </c>
      <c r="AO767" s="5" t="str">
        <f t="shared" si="251"/>
        <v>5千人未満の市町村平均</v>
      </c>
    </row>
    <row r="768" spans="1:41" s="5" customFormat="1" ht="18" customHeight="1" x14ac:dyDescent="0.3">
      <c r="A768" s="5" t="str">
        <f t="shared" si="234"/>
        <v>016322</v>
      </c>
      <c r="B768" s="22">
        <v>16</v>
      </c>
      <c r="C768" s="23" t="s">
        <v>43</v>
      </c>
      <c r="D768" s="23">
        <v>16322</v>
      </c>
      <c r="E768" s="24" t="s">
        <v>689</v>
      </c>
      <c r="F768" s="25">
        <v>65.731875727332721</v>
      </c>
      <c r="G768" s="26">
        <v>1.1367958081408323</v>
      </c>
      <c r="H768" s="26">
        <v>0.90942825868216748</v>
      </c>
      <c r="I768" s="26">
        <f t="shared" si="235"/>
        <v>67.778099794155722</v>
      </c>
      <c r="J768" s="26">
        <v>19.814616563534067</v>
      </c>
      <c r="K768" s="26">
        <v>37.066503743600357</v>
      </c>
      <c r="L768" s="26">
        <f t="shared" si="236"/>
        <v>56.881120307134424</v>
      </c>
      <c r="M768" s="26">
        <v>22.490134542477985</v>
      </c>
      <c r="N768" s="26">
        <v>15.372443207667793</v>
      </c>
      <c r="O768" s="26">
        <v>1.2619956442652644</v>
      </c>
      <c r="P768" s="26">
        <v>0</v>
      </c>
      <c r="Q768" s="26">
        <f t="shared" si="231"/>
        <v>39.124573394411037</v>
      </c>
      <c r="R768" s="27">
        <v>2.1830699752210738</v>
      </c>
      <c r="S768" s="143">
        <f t="shared" si="237"/>
        <v>165.96686347092228</v>
      </c>
      <c r="T768" s="140" t="str">
        <f t="shared" si="238"/>
        <v>16322</v>
      </c>
      <c r="U768" s="5" t="str">
        <f t="shared" si="232"/>
        <v>富山県上市町</v>
      </c>
      <c r="V768" s="21">
        <f t="shared" si="239"/>
        <v>0.39605421439352007</v>
      </c>
      <c r="W768" s="21">
        <f t="shared" si="239"/>
        <v>6.8495348069284997E-3</v>
      </c>
      <c r="X768" s="21">
        <f t="shared" si="239"/>
        <v>5.4795773063548983E-3</v>
      </c>
      <c r="Y768" s="21">
        <f t="shared" si="240"/>
        <v>0.11938899217075116</v>
      </c>
      <c r="Z768" s="21">
        <f t="shared" si="240"/>
        <v>0.22333677318722409</v>
      </c>
      <c r="AA768" s="21">
        <f t="shared" si="241"/>
        <v>0.13550978835253039</v>
      </c>
      <c r="AB768" s="21">
        <f t="shared" si="241"/>
        <v>9.2623568862956043E-2</v>
      </c>
      <c r="AC768" s="21">
        <f t="shared" si="241"/>
        <v>7.6039012720534333E-3</v>
      </c>
      <c r="AD768" s="21">
        <f t="shared" si="233"/>
        <v>0</v>
      </c>
      <c r="AE768" s="21">
        <f t="shared" si="242"/>
        <v>1.3153649647681339E-2</v>
      </c>
      <c r="AF768" s="137">
        <f>VLOOKUP(T768,人口!$A$2:$E$1748,5,0)</f>
        <v>20334</v>
      </c>
      <c r="AG768" s="14">
        <f t="shared" si="243"/>
        <v>0</v>
      </c>
      <c r="AH768" s="14">
        <f t="shared" si="244"/>
        <v>0</v>
      </c>
      <c r="AI768" s="14">
        <f t="shared" si="245"/>
        <v>1</v>
      </c>
      <c r="AJ768" s="14">
        <f t="shared" si="246"/>
        <v>0</v>
      </c>
      <c r="AK768" s="14">
        <f t="shared" si="247"/>
        <v>0</v>
      </c>
      <c r="AL768" s="14">
        <f t="shared" si="248"/>
        <v>0</v>
      </c>
      <c r="AM768" s="14">
        <f t="shared" si="249"/>
        <v>0</v>
      </c>
      <c r="AN768" s="14">
        <f t="shared" si="250"/>
        <v>0</v>
      </c>
      <c r="AO768" s="5" t="str">
        <f t="shared" si="251"/>
        <v>1万～3万人未満の市町村平均</v>
      </c>
    </row>
    <row r="769" spans="1:41" s="5" customFormat="1" ht="18" customHeight="1" x14ac:dyDescent="0.3">
      <c r="A769" s="5" t="str">
        <f t="shared" si="234"/>
        <v>016323</v>
      </c>
      <c r="B769" s="22">
        <v>16</v>
      </c>
      <c r="C769" s="23" t="s">
        <v>43</v>
      </c>
      <c r="D769" s="23">
        <v>16323</v>
      </c>
      <c r="E769" s="24" t="s">
        <v>742</v>
      </c>
      <c r="F769" s="25">
        <v>73.19922699016665</v>
      </c>
      <c r="G769" s="26">
        <v>1.4744012746524553</v>
      </c>
      <c r="H769" s="26">
        <v>7.0381839150185135</v>
      </c>
      <c r="I769" s="26">
        <f t="shared" si="235"/>
        <v>81.711812179837608</v>
      </c>
      <c r="J769" s="26">
        <v>19.979236478246307</v>
      </c>
      <c r="K769" s="26">
        <v>44.290775616879699</v>
      </c>
      <c r="L769" s="26">
        <f t="shared" si="236"/>
        <v>64.270012095126006</v>
      </c>
      <c r="M769" s="26">
        <v>28.734210820619612</v>
      </c>
      <c r="N769" s="26">
        <v>22.421153473468515</v>
      </c>
      <c r="O769" s="26">
        <v>1.5989994973369861</v>
      </c>
      <c r="P769" s="26">
        <v>0</v>
      </c>
      <c r="Q769" s="26">
        <f t="shared" si="231"/>
        <v>52.754363791425114</v>
      </c>
      <c r="R769" s="27">
        <v>2.1471204300336422</v>
      </c>
      <c r="S769" s="143">
        <f t="shared" si="237"/>
        <v>200.88330849642239</v>
      </c>
      <c r="T769" s="140" t="str">
        <f t="shared" si="238"/>
        <v>16323</v>
      </c>
      <c r="U769" s="5" t="str">
        <f t="shared" si="232"/>
        <v>富山県立山町</v>
      </c>
      <c r="V769" s="21">
        <f t="shared" si="239"/>
        <v>0.36438680514598498</v>
      </c>
      <c r="W769" s="21">
        <f t="shared" si="239"/>
        <v>7.3395907588743913E-3</v>
      </c>
      <c r="X769" s="21">
        <f t="shared" si="239"/>
        <v>3.5036180794204008E-2</v>
      </c>
      <c r="Y769" s="21">
        <f t="shared" si="240"/>
        <v>9.9456926649543531E-2</v>
      </c>
      <c r="Z769" s="21">
        <f t="shared" si="240"/>
        <v>0.22048011827557337</v>
      </c>
      <c r="AA769" s="21">
        <f t="shared" si="241"/>
        <v>0.14303931489226418</v>
      </c>
      <c r="AB769" s="21">
        <f t="shared" si="241"/>
        <v>0.11161282458600995</v>
      </c>
      <c r="AC769" s="21">
        <f t="shared" si="241"/>
        <v>7.9598425041145886E-3</v>
      </c>
      <c r="AD769" s="21">
        <f t="shared" si="233"/>
        <v>0</v>
      </c>
      <c r="AE769" s="21">
        <f t="shared" si="242"/>
        <v>1.0688396393430971E-2</v>
      </c>
      <c r="AF769" s="137">
        <f>VLOOKUP(T769,人口!$A$2:$E$1748,5,0)</f>
        <v>25764</v>
      </c>
      <c r="AG769" s="14">
        <f t="shared" si="243"/>
        <v>0</v>
      </c>
      <c r="AH769" s="14">
        <f t="shared" si="244"/>
        <v>0</v>
      </c>
      <c r="AI769" s="14">
        <f t="shared" si="245"/>
        <v>1</v>
      </c>
      <c r="AJ769" s="14">
        <f t="shared" si="246"/>
        <v>0</v>
      </c>
      <c r="AK769" s="14">
        <f t="shared" si="247"/>
        <v>0</v>
      </c>
      <c r="AL769" s="14">
        <f t="shared" si="248"/>
        <v>0</v>
      </c>
      <c r="AM769" s="14">
        <f t="shared" si="249"/>
        <v>0</v>
      </c>
      <c r="AN769" s="14">
        <f t="shared" si="250"/>
        <v>0</v>
      </c>
      <c r="AO769" s="5" t="str">
        <f t="shared" si="251"/>
        <v>1万～3万人未満の市町村平均</v>
      </c>
    </row>
    <row r="770" spans="1:41" s="5" customFormat="1" ht="18" customHeight="1" x14ac:dyDescent="0.3">
      <c r="A770" s="5" t="str">
        <f t="shared" si="234"/>
        <v>016342</v>
      </c>
      <c r="B770" s="22">
        <v>16</v>
      </c>
      <c r="C770" s="23" t="s">
        <v>43</v>
      </c>
      <c r="D770" s="23">
        <v>16342</v>
      </c>
      <c r="E770" s="24" t="s">
        <v>796</v>
      </c>
      <c r="F770" s="25">
        <v>97.406638761349399</v>
      </c>
      <c r="G770" s="26">
        <v>1.8673206311575079</v>
      </c>
      <c r="H770" s="26">
        <v>19.137533791398656</v>
      </c>
      <c r="I770" s="26">
        <f t="shared" si="235"/>
        <v>118.41149318390556</v>
      </c>
      <c r="J770" s="26">
        <v>20.854532610130892</v>
      </c>
      <c r="K770" s="26">
        <v>42.058924785562184</v>
      </c>
      <c r="L770" s="26">
        <f t="shared" si="236"/>
        <v>62.913457395693072</v>
      </c>
      <c r="M770" s="26">
        <v>27.597766654778898</v>
      </c>
      <c r="N770" s="26">
        <v>21.415569551589776</v>
      </c>
      <c r="O770" s="26">
        <v>1.5200549483301296</v>
      </c>
      <c r="P770" s="26">
        <v>0</v>
      </c>
      <c r="Q770" s="26">
        <f t="shared" si="231"/>
        <v>50.533391154698805</v>
      </c>
      <c r="R770" s="27">
        <v>1.6438240313265133</v>
      </c>
      <c r="S770" s="143">
        <f t="shared" si="237"/>
        <v>233.50216576562394</v>
      </c>
      <c r="T770" s="140" t="str">
        <f t="shared" si="238"/>
        <v>16342</v>
      </c>
      <c r="U770" s="5" t="str">
        <f t="shared" si="232"/>
        <v>富山県入善町</v>
      </c>
      <c r="V770" s="21">
        <f t="shared" si="239"/>
        <v>0.4171551833018996</v>
      </c>
      <c r="W770" s="21">
        <f t="shared" si="239"/>
        <v>7.9970163233167493E-3</v>
      </c>
      <c r="X770" s="21">
        <f t="shared" si="239"/>
        <v>8.1958699306488719E-2</v>
      </c>
      <c r="Y770" s="21">
        <f t="shared" si="240"/>
        <v>8.9311945102314272E-2</v>
      </c>
      <c r="Z770" s="21">
        <f t="shared" si="240"/>
        <v>0.18012220421021069</v>
      </c>
      <c r="AA770" s="21">
        <f t="shared" si="241"/>
        <v>0.11819062390401959</v>
      </c>
      <c r="AB770" s="21">
        <f t="shared" si="241"/>
        <v>9.1714650617354426E-2</v>
      </c>
      <c r="AC770" s="21">
        <f t="shared" si="241"/>
        <v>6.5098109190810391E-3</v>
      </c>
      <c r="AD770" s="21">
        <f t="shared" si="233"/>
        <v>0</v>
      </c>
      <c r="AE770" s="21">
        <f t="shared" si="242"/>
        <v>7.0398663153149917E-3</v>
      </c>
      <c r="AF770" s="137">
        <f>VLOOKUP(T770,人口!$A$2:$E$1748,5,0)</f>
        <v>24492</v>
      </c>
      <c r="AG770" s="14">
        <f t="shared" si="243"/>
        <v>0</v>
      </c>
      <c r="AH770" s="14">
        <f t="shared" si="244"/>
        <v>0</v>
      </c>
      <c r="AI770" s="14">
        <f t="shared" si="245"/>
        <v>1</v>
      </c>
      <c r="AJ770" s="14">
        <f t="shared" si="246"/>
        <v>0</v>
      </c>
      <c r="AK770" s="14">
        <f t="shared" si="247"/>
        <v>0</v>
      </c>
      <c r="AL770" s="14">
        <f t="shared" si="248"/>
        <v>0</v>
      </c>
      <c r="AM770" s="14">
        <f t="shared" si="249"/>
        <v>0</v>
      </c>
      <c r="AN770" s="14">
        <f t="shared" si="250"/>
        <v>0</v>
      </c>
      <c r="AO770" s="5" t="str">
        <f t="shared" si="251"/>
        <v>1万～3万人未満の市町村平均</v>
      </c>
    </row>
    <row r="771" spans="1:41" s="5" customFormat="1" ht="18" customHeight="1" x14ac:dyDescent="0.3">
      <c r="A771" s="5" t="str">
        <f t="shared" si="234"/>
        <v>016343</v>
      </c>
      <c r="B771" s="22">
        <v>16</v>
      </c>
      <c r="C771" s="23" t="s">
        <v>43</v>
      </c>
      <c r="D771" s="23">
        <v>16343</v>
      </c>
      <c r="E771" s="24" t="s">
        <v>847</v>
      </c>
      <c r="F771" s="25">
        <v>13.649365457462533</v>
      </c>
      <c r="G771" s="26">
        <v>1.0605007874602395</v>
      </c>
      <c r="H771" s="26">
        <v>4.3494394980451485</v>
      </c>
      <c r="I771" s="26">
        <f t="shared" si="235"/>
        <v>19.059305742967922</v>
      </c>
      <c r="J771" s="26">
        <v>12.65164271361618</v>
      </c>
      <c r="K771" s="26">
        <v>22.327866178296002</v>
      </c>
      <c r="L771" s="26">
        <f t="shared" si="236"/>
        <v>34.979508891912182</v>
      </c>
      <c r="M771" s="26">
        <v>13.158240782920419</v>
      </c>
      <c r="N771" s="26">
        <v>10.493677194342238</v>
      </c>
      <c r="O771" s="26">
        <v>0.73414706776894911</v>
      </c>
      <c r="P771" s="26">
        <v>0</v>
      </c>
      <c r="Q771" s="26">
        <f t="shared" si="231"/>
        <v>24.386065045031604</v>
      </c>
      <c r="R771" s="27">
        <v>0.90400648866010258</v>
      </c>
      <c r="S771" s="143">
        <f t="shared" si="237"/>
        <v>79.328886168571813</v>
      </c>
      <c r="T771" s="140" t="str">
        <f t="shared" si="238"/>
        <v>16343</v>
      </c>
      <c r="U771" s="5" t="str">
        <f t="shared" si="232"/>
        <v>富山県朝日町</v>
      </c>
      <c r="V771" s="21">
        <f t="shared" si="239"/>
        <v>0.17206047023599938</v>
      </c>
      <c r="W771" s="21">
        <f t="shared" si="239"/>
        <v>1.3368406373520774E-2</v>
      </c>
      <c r="X771" s="21">
        <f t="shared" si="239"/>
        <v>5.4827941095790797E-2</v>
      </c>
      <c r="Y771" s="21">
        <f t="shared" si="240"/>
        <v>0.15948342810123123</v>
      </c>
      <c r="Z771" s="21">
        <f t="shared" si="240"/>
        <v>0.28145946901170238</v>
      </c>
      <c r="AA771" s="21">
        <f t="shared" si="241"/>
        <v>0.16586947603120888</v>
      </c>
      <c r="AB771" s="21">
        <f t="shared" si="241"/>
        <v>0.13228065716242943</v>
      </c>
      <c r="AC771" s="21">
        <f t="shared" si="241"/>
        <v>9.2544734109704478E-3</v>
      </c>
      <c r="AD771" s="21">
        <f t="shared" si="233"/>
        <v>0</v>
      </c>
      <c r="AE771" s="21">
        <f t="shared" si="242"/>
        <v>1.1395678577146694E-2</v>
      </c>
      <c r="AF771" s="137">
        <f>VLOOKUP(T771,人口!$A$2:$E$1748,5,0)</f>
        <v>11829</v>
      </c>
      <c r="AG771" s="14">
        <f t="shared" si="243"/>
        <v>0</v>
      </c>
      <c r="AH771" s="14">
        <f t="shared" si="244"/>
        <v>0</v>
      </c>
      <c r="AI771" s="14">
        <f t="shared" si="245"/>
        <v>1</v>
      </c>
      <c r="AJ771" s="14">
        <f t="shared" si="246"/>
        <v>0</v>
      </c>
      <c r="AK771" s="14">
        <f t="shared" si="247"/>
        <v>0</v>
      </c>
      <c r="AL771" s="14">
        <f t="shared" si="248"/>
        <v>0</v>
      </c>
      <c r="AM771" s="14">
        <f t="shared" si="249"/>
        <v>0</v>
      </c>
      <c r="AN771" s="14">
        <f t="shared" si="250"/>
        <v>0</v>
      </c>
      <c r="AO771" s="5" t="str">
        <f t="shared" si="251"/>
        <v>1万～3万人未満の市町村平均</v>
      </c>
    </row>
    <row r="772" spans="1:41" s="5" customFormat="1" ht="18" customHeight="1" x14ac:dyDescent="0.3">
      <c r="A772" s="5" t="str">
        <f t="shared" si="234"/>
        <v>017201</v>
      </c>
      <c r="B772" s="22">
        <v>17</v>
      </c>
      <c r="C772" s="23" t="s">
        <v>44</v>
      </c>
      <c r="D772" s="23">
        <v>17201</v>
      </c>
      <c r="E772" s="24" t="s">
        <v>91</v>
      </c>
      <c r="F772" s="25">
        <v>325.16640045724318</v>
      </c>
      <c r="G772" s="26">
        <v>35.999704028534644</v>
      </c>
      <c r="H772" s="26">
        <v>33.647567734451037</v>
      </c>
      <c r="I772" s="26">
        <f t="shared" si="235"/>
        <v>394.81367222022891</v>
      </c>
      <c r="J772" s="26">
        <v>959.54060217006929</v>
      </c>
      <c r="K772" s="26">
        <v>791.43485640636379</v>
      </c>
      <c r="L772" s="26">
        <f t="shared" si="236"/>
        <v>1750.9754585764331</v>
      </c>
      <c r="M772" s="26">
        <v>462.22240209053331</v>
      </c>
      <c r="N772" s="26">
        <v>265.45972115701255</v>
      </c>
      <c r="O772" s="26">
        <v>28.066276691730003</v>
      </c>
      <c r="P772" s="26">
        <v>14.807611159823933</v>
      </c>
      <c r="Q772" s="26">
        <f t="shared" si="231"/>
        <v>770.55601109909981</v>
      </c>
      <c r="R772" s="27">
        <v>59.433538172108797</v>
      </c>
      <c r="S772" s="143">
        <f t="shared" si="237"/>
        <v>2975.7786800678709</v>
      </c>
      <c r="T772" s="140" t="str">
        <f t="shared" si="238"/>
        <v>17201</v>
      </c>
      <c r="U772" s="5" t="str">
        <f t="shared" si="232"/>
        <v>石川県金沢市</v>
      </c>
      <c r="V772" s="21">
        <f t="shared" si="239"/>
        <v>0.10927102967544174</v>
      </c>
      <c r="W772" s="21">
        <f t="shared" si="239"/>
        <v>1.2097574416291459E-2</v>
      </c>
      <c r="X772" s="21">
        <f t="shared" si="239"/>
        <v>1.1307147255213083E-2</v>
      </c>
      <c r="Y772" s="21">
        <f t="shared" si="240"/>
        <v>0.32245025767446667</v>
      </c>
      <c r="Z772" s="21">
        <f t="shared" si="240"/>
        <v>0.26595891075754091</v>
      </c>
      <c r="AA772" s="21">
        <f t="shared" si="241"/>
        <v>0.1553282188579935</v>
      </c>
      <c r="AB772" s="21">
        <f t="shared" si="241"/>
        <v>8.9206809274861132E-2</v>
      </c>
      <c r="AC772" s="21">
        <f t="shared" si="241"/>
        <v>9.4315739539776108E-3</v>
      </c>
      <c r="AD772" s="21">
        <f t="shared" si="233"/>
        <v>4.9760458528072407E-3</v>
      </c>
      <c r="AE772" s="21">
        <f t="shared" si="242"/>
        <v>1.9972432281406508E-2</v>
      </c>
      <c r="AF772" s="137">
        <f>VLOOKUP(T772,人口!$A$2:$E$1748,5,0)</f>
        <v>452220</v>
      </c>
      <c r="AG772" s="14">
        <f t="shared" si="243"/>
        <v>0</v>
      </c>
      <c r="AH772" s="14">
        <f t="shared" si="244"/>
        <v>0</v>
      </c>
      <c r="AI772" s="14">
        <f t="shared" si="245"/>
        <v>0</v>
      </c>
      <c r="AJ772" s="14">
        <f t="shared" si="246"/>
        <v>0</v>
      </c>
      <c r="AK772" s="14">
        <f t="shared" si="247"/>
        <v>0</v>
      </c>
      <c r="AL772" s="14">
        <f t="shared" si="248"/>
        <v>1</v>
      </c>
      <c r="AM772" s="14">
        <f t="shared" si="249"/>
        <v>0</v>
      </c>
      <c r="AN772" s="14">
        <f t="shared" si="250"/>
        <v>0</v>
      </c>
      <c r="AO772" s="5" t="str">
        <f t="shared" si="251"/>
        <v>20万～50万人未満の市町村平均</v>
      </c>
    </row>
    <row r="773" spans="1:41" s="5" customFormat="1" ht="18" customHeight="1" x14ac:dyDescent="0.3">
      <c r="A773" s="5" t="str">
        <f t="shared" si="234"/>
        <v>017202</v>
      </c>
      <c r="B773" s="22">
        <v>17</v>
      </c>
      <c r="C773" s="23" t="s">
        <v>44</v>
      </c>
      <c r="D773" s="23">
        <v>17202</v>
      </c>
      <c r="E773" s="24" t="s">
        <v>141</v>
      </c>
      <c r="F773" s="25">
        <v>42.291176156337549</v>
      </c>
      <c r="G773" s="26">
        <v>3.6731289462738173</v>
      </c>
      <c r="H773" s="26">
        <v>18.311601488136617</v>
      </c>
      <c r="I773" s="26">
        <f t="shared" si="235"/>
        <v>64.275906590747979</v>
      </c>
      <c r="J773" s="26">
        <v>97.828887517266224</v>
      </c>
      <c r="K773" s="26">
        <v>84.108189297447737</v>
      </c>
      <c r="L773" s="26">
        <f t="shared" si="236"/>
        <v>181.93707681471398</v>
      </c>
      <c r="M773" s="26">
        <v>53.20436853159319</v>
      </c>
      <c r="N773" s="26">
        <v>49.292857797357279</v>
      </c>
      <c r="O773" s="26">
        <v>3.2345542929169269</v>
      </c>
      <c r="P773" s="26">
        <v>3.891163057931784</v>
      </c>
      <c r="Q773" s="26">
        <f t="shared" ref="Q773:Q836" si="252">SUM(M773:P773)</f>
        <v>109.62294367979916</v>
      </c>
      <c r="R773" s="27">
        <v>5.3906147291027953</v>
      </c>
      <c r="S773" s="143">
        <f t="shared" si="237"/>
        <v>361.22654181436394</v>
      </c>
      <c r="T773" s="140" t="str">
        <f t="shared" si="238"/>
        <v>17202</v>
      </c>
      <c r="U773" s="5" t="str">
        <f t="shared" ref="U773:U836" si="253">C773&amp;E773</f>
        <v>石川県七尾市</v>
      </c>
      <c r="V773" s="21">
        <f t="shared" si="239"/>
        <v>0.1170766022450011</v>
      </c>
      <c r="W773" s="21">
        <f t="shared" si="239"/>
        <v>1.016849129586235E-2</v>
      </c>
      <c r="X773" s="21">
        <f t="shared" si="239"/>
        <v>5.0692846090880657E-2</v>
      </c>
      <c r="Y773" s="21">
        <f t="shared" si="240"/>
        <v>0.27082419532599283</v>
      </c>
      <c r="Z773" s="21">
        <f t="shared" si="240"/>
        <v>0.23284055727187217</v>
      </c>
      <c r="AA773" s="21">
        <f t="shared" si="241"/>
        <v>0.14728809312947766</v>
      </c>
      <c r="AB773" s="21">
        <f t="shared" si="241"/>
        <v>0.13645967859883651</v>
      </c>
      <c r="AC773" s="21">
        <f t="shared" si="241"/>
        <v>8.9543649718275137E-3</v>
      </c>
      <c r="AD773" s="21">
        <f t="shared" si="241"/>
        <v>1.077208512527153E-2</v>
      </c>
      <c r="AE773" s="21">
        <f t="shared" si="242"/>
        <v>1.4923085944977594E-2</v>
      </c>
      <c r="AF773" s="137">
        <f>VLOOKUP(T773,人口!$A$2:$E$1748,5,0)</f>
        <v>52117</v>
      </c>
      <c r="AG773" s="14">
        <f t="shared" si="243"/>
        <v>0</v>
      </c>
      <c r="AH773" s="14">
        <f t="shared" si="244"/>
        <v>0</v>
      </c>
      <c r="AI773" s="14">
        <f t="shared" si="245"/>
        <v>0</v>
      </c>
      <c r="AJ773" s="14">
        <f t="shared" si="246"/>
        <v>1</v>
      </c>
      <c r="AK773" s="14">
        <f t="shared" si="247"/>
        <v>0</v>
      </c>
      <c r="AL773" s="14">
        <f t="shared" si="248"/>
        <v>0</v>
      </c>
      <c r="AM773" s="14">
        <f t="shared" si="249"/>
        <v>0</v>
      </c>
      <c r="AN773" s="14">
        <f t="shared" si="250"/>
        <v>0</v>
      </c>
      <c r="AO773" s="5" t="str">
        <f t="shared" si="251"/>
        <v>3万～10万人未満の市町村平均</v>
      </c>
    </row>
    <row r="774" spans="1:41" s="5" customFormat="1" ht="18" customHeight="1" x14ac:dyDescent="0.3">
      <c r="A774" s="5" t="str">
        <f t="shared" ref="A774:A837" si="254">0&amp;D774</f>
        <v>017203</v>
      </c>
      <c r="B774" s="22">
        <v>17</v>
      </c>
      <c r="C774" s="23" t="s">
        <v>44</v>
      </c>
      <c r="D774" s="23">
        <v>17203</v>
      </c>
      <c r="E774" s="24" t="s">
        <v>209</v>
      </c>
      <c r="F774" s="25">
        <v>321.43499085171544</v>
      </c>
      <c r="G774" s="26">
        <v>5.6607610610189871</v>
      </c>
      <c r="H774" s="26">
        <v>14.477609926558014</v>
      </c>
      <c r="I774" s="26">
        <f t="shared" ref="I774:I837" si="255">SUM(F774:H774)</f>
        <v>341.57336183929243</v>
      </c>
      <c r="J774" s="26">
        <v>155.59750774939022</v>
      </c>
      <c r="K774" s="26">
        <v>167.11319565069556</v>
      </c>
      <c r="L774" s="26">
        <f t="shared" ref="L774:L837" si="256">SUM(J774:K774)</f>
        <v>322.71070340008578</v>
      </c>
      <c r="M774" s="26">
        <v>117.49145516787668</v>
      </c>
      <c r="N774" s="26">
        <v>70.641067660400154</v>
      </c>
      <c r="O774" s="26">
        <v>6.7192858476629711</v>
      </c>
      <c r="P774" s="26">
        <v>0</v>
      </c>
      <c r="Q774" s="26">
        <f t="shared" si="252"/>
        <v>194.85180867593979</v>
      </c>
      <c r="R774" s="27">
        <v>9.6180081552499992</v>
      </c>
      <c r="S774" s="143">
        <f t="shared" ref="S774:S837" si="257">SUM(I774,L774,Q774,R774)</f>
        <v>868.7538820705679</v>
      </c>
      <c r="T774" s="140" t="str">
        <f t="shared" ref="T774:T837" si="258">IF(LEN(A774)=5,A774,RIGHT(A774,5))</f>
        <v>17203</v>
      </c>
      <c r="U774" s="5" t="str">
        <f t="shared" si="253"/>
        <v>石川県小松市</v>
      </c>
      <c r="V774" s="21">
        <f t="shared" ref="V774:X837" si="259">F774/$S774</f>
        <v>0.36999545842099113</v>
      </c>
      <c r="W774" s="21">
        <f t="shared" si="259"/>
        <v>6.5159548381266055E-3</v>
      </c>
      <c r="X774" s="21">
        <f t="shared" si="259"/>
        <v>1.6664800267772516E-2</v>
      </c>
      <c r="Y774" s="21">
        <f t="shared" ref="Y774:Z837" si="260">J774/$S774</f>
        <v>0.17910424455145194</v>
      </c>
      <c r="Z774" s="21">
        <f t="shared" si="260"/>
        <v>0.19235965340655725</v>
      </c>
      <c r="AA774" s="21">
        <f t="shared" ref="AA774:AD837" si="261">M774/$S774</f>
        <v>0.13524135844763108</v>
      </c>
      <c r="AB774" s="21">
        <f t="shared" si="261"/>
        <v>8.1313095824142811E-2</v>
      </c>
      <c r="AC774" s="21">
        <f t="shared" si="261"/>
        <v>7.7343951910158731E-3</v>
      </c>
      <c r="AD774" s="21">
        <f t="shared" si="261"/>
        <v>0</v>
      </c>
      <c r="AE774" s="21">
        <f t="shared" ref="AE774:AE837" si="262">R774/$S774</f>
        <v>1.107103905231095E-2</v>
      </c>
      <c r="AF774" s="137">
        <f>VLOOKUP(T774,人口!$A$2:$E$1748,5,0)</f>
        <v>108265</v>
      </c>
      <c r="AG774" s="14">
        <f t="shared" ref="AG774:AG837" si="263">IF(SUMIFS($AF774,$AF774,$BB$22,$AF774,$BC$22)&gt;0,1,0)</f>
        <v>0</v>
      </c>
      <c r="AH774" s="14">
        <f t="shared" ref="AH774:AH837" si="264">IF(SUMIFS($AF774,$AF774,$BB$23,$AF774,$BC$23)&gt;0,1,0)</f>
        <v>0</v>
      </c>
      <c r="AI774" s="14">
        <f t="shared" ref="AI774:AI837" si="265">IF(SUMIFS($AF774,$AF774,$BB$24,$AF774,$BC$24)&gt;0,1,0)</f>
        <v>0</v>
      </c>
      <c r="AJ774" s="14">
        <f t="shared" ref="AJ774:AJ837" si="266">IF(SUMIFS($AF774,$AF774,$BB$25,$AF774,$BC$25)&gt;0,1,0)</f>
        <v>0</v>
      </c>
      <c r="AK774" s="14">
        <f t="shared" ref="AK774:AK837" si="267">IF(SUMIFS($AF774,$AF774,$BB$26,$AF774,$BC$26)&gt;0,1,0)</f>
        <v>1</v>
      </c>
      <c r="AL774" s="14">
        <f t="shared" ref="AL774:AL837" si="268">IF(SUMIFS($AF774,$AF774,$BB$27,$AF774,$BC$27)&gt;0,1,0)</f>
        <v>0</v>
      </c>
      <c r="AM774" s="14">
        <f t="shared" ref="AM774:AM837" si="269">IF(SUMIFS($AF774,$AF774,$BB$28,$AF774,$BC$2)&gt;0,1,0)</f>
        <v>0</v>
      </c>
      <c r="AN774" s="14">
        <f t="shared" ref="AN774:AN837" si="270">IF(SUMIFS($AF774,$AF774,$BB$29)&gt;0,1,0)</f>
        <v>0</v>
      </c>
      <c r="AO774" s="5" t="str">
        <f t="shared" ref="AO774:AO837" si="271">IF(AG774=1,$AG$4,IF(AH774=1,$AH$4,IF(AI774=1,$AI$4,IF(AJ774=1,$AJ$4,IF(AK774=1,$AK$4,IF(AL774=1,$AL$4,IF(AM774=1,$AM$4,IF(AN774=1,$AN$4,""))))))))</f>
        <v>10万～20万人未満の市町村平均</v>
      </c>
    </row>
    <row r="775" spans="1:41" s="5" customFormat="1" ht="18" customHeight="1" x14ac:dyDescent="0.3">
      <c r="A775" s="5" t="str">
        <f t="shared" si="254"/>
        <v>017204</v>
      </c>
      <c r="B775" s="22">
        <v>17</v>
      </c>
      <c r="C775" s="23" t="s">
        <v>44</v>
      </c>
      <c r="D775" s="23">
        <v>17204</v>
      </c>
      <c r="E775" s="24" t="s">
        <v>270</v>
      </c>
      <c r="F775" s="25">
        <v>8.5799389096838912</v>
      </c>
      <c r="G775" s="26">
        <v>1.9496276766047269</v>
      </c>
      <c r="H775" s="26">
        <v>25.064004536886994</v>
      </c>
      <c r="I775" s="26">
        <f t="shared" si="255"/>
        <v>35.593571123175614</v>
      </c>
      <c r="J775" s="26">
        <v>33.519382363929687</v>
      </c>
      <c r="K775" s="26">
        <v>47.562401211487519</v>
      </c>
      <c r="L775" s="26">
        <f t="shared" si="256"/>
        <v>81.081783575417205</v>
      </c>
      <c r="M775" s="26">
        <v>23.437171347345252</v>
      </c>
      <c r="N775" s="26">
        <v>25.875743214659586</v>
      </c>
      <c r="O775" s="26">
        <v>1.6390924050873232</v>
      </c>
      <c r="P775" s="26">
        <v>1.3311021386806356</v>
      </c>
      <c r="Q775" s="26">
        <f t="shared" si="252"/>
        <v>52.283109105772795</v>
      </c>
      <c r="R775" s="27">
        <v>4.5012026047731943</v>
      </c>
      <c r="S775" s="143">
        <f t="shared" si="257"/>
        <v>173.45966640913883</v>
      </c>
      <c r="T775" s="140" t="str">
        <f t="shared" si="258"/>
        <v>17204</v>
      </c>
      <c r="U775" s="5" t="str">
        <f t="shared" si="253"/>
        <v>石川県輪島市</v>
      </c>
      <c r="V775" s="21">
        <f t="shared" si="259"/>
        <v>4.94635962774563E-2</v>
      </c>
      <c r="W775" s="21">
        <f t="shared" si="259"/>
        <v>1.1239660014139227E-2</v>
      </c>
      <c r="X775" s="21">
        <f t="shared" si="259"/>
        <v>0.14449471197395594</v>
      </c>
      <c r="Y775" s="21">
        <f t="shared" si="260"/>
        <v>0.19324021000286956</v>
      </c>
      <c r="Z775" s="21">
        <f t="shared" si="260"/>
        <v>0.27419862032538572</v>
      </c>
      <c r="AA775" s="21">
        <f t="shared" si="261"/>
        <v>0.13511597152541538</v>
      </c>
      <c r="AB775" s="21">
        <f t="shared" si="261"/>
        <v>0.14917440895814099</v>
      </c>
      <c r="AC775" s="21">
        <f t="shared" si="261"/>
        <v>9.4494151811707078E-3</v>
      </c>
      <c r="AD775" s="21">
        <f t="shared" si="261"/>
        <v>7.6738423763652855E-3</v>
      </c>
      <c r="AE775" s="21">
        <f t="shared" si="262"/>
        <v>2.5949563365100795E-2</v>
      </c>
      <c r="AF775" s="137">
        <f>VLOOKUP(T775,人口!$A$2:$E$1748,5,0)</f>
        <v>26410</v>
      </c>
      <c r="AG775" s="14">
        <f t="shared" si="263"/>
        <v>0</v>
      </c>
      <c r="AH775" s="14">
        <f t="shared" si="264"/>
        <v>0</v>
      </c>
      <c r="AI775" s="14">
        <f t="shared" si="265"/>
        <v>1</v>
      </c>
      <c r="AJ775" s="14">
        <f t="shared" si="266"/>
        <v>0</v>
      </c>
      <c r="AK775" s="14">
        <f t="shared" si="267"/>
        <v>0</v>
      </c>
      <c r="AL775" s="14">
        <f t="shared" si="268"/>
        <v>0</v>
      </c>
      <c r="AM775" s="14">
        <f t="shared" si="269"/>
        <v>0</v>
      </c>
      <c r="AN775" s="14">
        <f t="shared" si="270"/>
        <v>0</v>
      </c>
      <c r="AO775" s="5" t="str">
        <f t="shared" si="271"/>
        <v>1万～3万人未満の市町村平均</v>
      </c>
    </row>
    <row r="776" spans="1:41" s="5" customFormat="1" ht="18" customHeight="1" x14ac:dyDescent="0.3">
      <c r="A776" s="5" t="str">
        <f t="shared" si="254"/>
        <v>017205</v>
      </c>
      <c r="B776" s="22">
        <v>17</v>
      </c>
      <c r="C776" s="23" t="s">
        <v>44</v>
      </c>
      <c r="D776" s="23">
        <v>17205</v>
      </c>
      <c r="E776" s="24" t="s">
        <v>321</v>
      </c>
      <c r="F776" s="25">
        <v>5.7820074176554916</v>
      </c>
      <c r="G776" s="26">
        <v>1.4555699807789675</v>
      </c>
      <c r="H776" s="26">
        <v>10.014157063824713</v>
      </c>
      <c r="I776" s="26">
        <f t="shared" si="255"/>
        <v>17.251734462259172</v>
      </c>
      <c r="J776" s="26">
        <v>18.739783859281953</v>
      </c>
      <c r="K776" s="26">
        <v>23.269551964382078</v>
      </c>
      <c r="L776" s="26">
        <f t="shared" si="256"/>
        <v>42.009335823664031</v>
      </c>
      <c r="M776" s="26">
        <v>12.656868356814224</v>
      </c>
      <c r="N776" s="26">
        <v>18.028339498945606</v>
      </c>
      <c r="O776" s="26">
        <v>0.87347923170007535</v>
      </c>
      <c r="P776" s="26">
        <v>0.18255238849957633</v>
      </c>
      <c r="Q776" s="26">
        <f t="shared" si="252"/>
        <v>31.741239475959478</v>
      </c>
      <c r="R776" s="27">
        <v>1.1471627742305353</v>
      </c>
      <c r="S776" s="143">
        <f t="shared" si="257"/>
        <v>92.149472536113223</v>
      </c>
      <c r="T776" s="140" t="str">
        <f t="shared" si="258"/>
        <v>17205</v>
      </c>
      <c r="U776" s="5" t="str">
        <f t="shared" si="253"/>
        <v>石川県珠洲市</v>
      </c>
      <c r="V776" s="21">
        <f t="shared" si="259"/>
        <v>6.2745963254315237E-2</v>
      </c>
      <c r="W776" s="21">
        <f t="shared" si="259"/>
        <v>1.5795749457041462E-2</v>
      </c>
      <c r="X776" s="21">
        <f t="shared" si="259"/>
        <v>0.10867297216378728</v>
      </c>
      <c r="Y776" s="21">
        <f t="shared" si="260"/>
        <v>0.20336289881570255</v>
      </c>
      <c r="Z776" s="21">
        <f t="shared" si="260"/>
        <v>0.25251964361774054</v>
      </c>
      <c r="AA776" s="21">
        <f t="shared" si="261"/>
        <v>0.1373515008656617</v>
      </c>
      <c r="AB776" s="21">
        <f t="shared" si="261"/>
        <v>0.19564235152708367</v>
      </c>
      <c r="AC776" s="21">
        <f t="shared" si="261"/>
        <v>9.4789390287368207E-3</v>
      </c>
      <c r="AD776" s="21">
        <f t="shared" si="261"/>
        <v>1.9810464832344466E-3</v>
      </c>
      <c r="AE776" s="21">
        <f t="shared" si="262"/>
        <v>1.24489347866963E-2</v>
      </c>
      <c r="AF776" s="137">
        <f>VLOOKUP(T776,人口!$A$2:$E$1748,5,0)</f>
        <v>14074</v>
      </c>
      <c r="AG776" s="14">
        <f t="shared" si="263"/>
        <v>0</v>
      </c>
      <c r="AH776" s="14">
        <f t="shared" si="264"/>
        <v>0</v>
      </c>
      <c r="AI776" s="14">
        <f t="shared" si="265"/>
        <v>1</v>
      </c>
      <c r="AJ776" s="14">
        <f t="shared" si="266"/>
        <v>0</v>
      </c>
      <c r="AK776" s="14">
        <f t="shared" si="267"/>
        <v>0</v>
      </c>
      <c r="AL776" s="14">
        <f t="shared" si="268"/>
        <v>0</v>
      </c>
      <c r="AM776" s="14">
        <f t="shared" si="269"/>
        <v>0</v>
      </c>
      <c r="AN776" s="14">
        <f t="shared" si="270"/>
        <v>0</v>
      </c>
      <c r="AO776" s="5" t="str">
        <f t="shared" si="271"/>
        <v>1万～3万人未満の市町村平均</v>
      </c>
    </row>
    <row r="777" spans="1:41" s="5" customFormat="1" ht="18" customHeight="1" x14ac:dyDescent="0.3">
      <c r="A777" s="5" t="str">
        <f t="shared" si="254"/>
        <v>017206</v>
      </c>
      <c r="B777" s="22">
        <v>17</v>
      </c>
      <c r="C777" s="23" t="s">
        <v>44</v>
      </c>
      <c r="D777" s="23">
        <v>17206</v>
      </c>
      <c r="E777" s="24" t="s">
        <v>373</v>
      </c>
      <c r="F777" s="25">
        <v>137.77093633023156</v>
      </c>
      <c r="G777" s="26">
        <v>2.9510446216054</v>
      </c>
      <c r="H777" s="26">
        <v>8.1829969150110511</v>
      </c>
      <c r="I777" s="26">
        <f t="shared" si="255"/>
        <v>148.90497786684801</v>
      </c>
      <c r="J777" s="26">
        <v>90.239593397131202</v>
      </c>
      <c r="K777" s="26">
        <v>110.96498787003846</v>
      </c>
      <c r="L777" s="26">
        <f t="shared" si="256"/>
        <v>201.20458126716966</v>
      </c>
      <c r="M777" s="26">
        <v>72.568485788761421</v>
      </c>
      <c r="N777" s="26">
        <v>49.085967325391799</v>
      </c>
      <c r="O777" s="26">
        <v>4.1179015932428591</v>
      </c>
      <c r="P777" s="26">
        <v>0.11000010092205403</v>
      </c>
      <c r="Q777" s="26">
        <f t="shared" si="252"/>
        <v>125.88235480831814</v>
      </c>
      <c r="R777" s="27">
        <v>11.15642337285</v>
      </c>
      <c r="S777" s="143">
        <f t="shared" si="257"/>
        <v>487.14833731518581</v>
      </c>
      <c r="T777" s="140" t="str">
        <f t="shared" si="258"/>
        <v>17206</v>
      </c>
      <c r="U777" s="5" t="str">
        <f t="shared" si="253"/>
        <v>石川県加賀市</v>
      </c>
      <c r="V777" s="21">
        <f t="shared" si="259"/>
        <v>0.28281105728396139</v>
      </c>
      <c r="W777" s="21">
        <f t="shared" si="259"/>
        <v>6.0577947117082514E-3</v>
      </c>
      <c r="X777" s="21">
        <f t="shared" si="259"/>
        <v>1.6797751912918133E-2</v>
      </c>
      <c r="Y777" s="21">
        <f t="shared" si="260"/>
        <v>0.18524048320572636</v>
      </c>
      <c r="Z777" s="21">
        <f t="shared" si="260"/>
        <v>0.22778480263649944</v>
      </c>
      <c r="AA777" s="21">
        <f t="shared" si="261"/>
        <v>0.14896589032553648</v>
      </c>
      <c r="AB777" s="21">
        <f t="shared" si="261"/>
        <v>0.10076184924682005</v>
      </c>
      <c r="AC777" s="21">
        <f t="shared" si="261"/>
        <v>8.4530753321212099E-3</v>
      </c>
      <c r="AD777" s="21">
        <f t="shared" si="261"/>
        <v>2.2580411857360766E-4</v>
      </c>
      <c r="AE777" s="21">
        <f t="shared" si="262"/>
        <v>2.2901491226135037E-2</v>
      </c>
      <c r="AF777" s="137">
        <f>VLOOKUP(T777,人口!$A$2:$E$1748,5,0)</f>
        <v>66350</v>
      </c>
      <c r="AG777" s="14">
        <f t="shared" si="263"/>
        <v>0</v>
      </c>
      <c r="AH777" s="14">
        <f t="shared" si="264"/>
        <v>0</v>
      </c>
      <c r="AI777" s="14">
        <f t="shared" si="265"/>
        <v>0</v>
      </c>
      <c r="AJ777" s="14">
        <f t="shared" si="266"/>
        <v>1</v>
      </c>
      <c r="AK777" s="14">
        <f t="shared" si="267"/>
        <v>0</v>
      </c>
      <c r="AL777" s="14">
        <f t="shared" si="268"/>
        <v>0</v>
      </c>
      <c r="AM777" s="14">
        <f t="shared" si="269"/>
        <v>0</v>
      </c>
      <c r="AN777" s="14">
        <f t="shared" si="270"/>
        <v>0</v>
      </c>
      <c r="AO777" s="5" t="str">
        <f t="shared" si="271"/>
        <v>3万～10万人未満の市町村平均</v>
      </c>
    </row>
    <row r="778" spans="1:41" s="5" customFormat="1" ht="18" customHeight="1" x14ac:dyDescent="0.3">
      <c r="A778" s="5" t="str">
        <f t="shared" si="254"/>
        <v>017207</v>
      </c>
      <c r="B778" s="22">
        <v>17</v>
      </c>
      <c r="C778" s="23" t="s">
        <v>44</v>
      </c>
      <c r="D778" s="23">
        <v>17207</v>
      </c>
      <c r="E778" s="24" t="s">
        <v>424</v>
      </c>
      <c r="F778" s="25">
        <v>23.230629584741717</v>
      </c>
      <c r="G778" s="26">
        <v>1.4251664302666132</v>
      </c>
      <c r="H778" s="26">
        <v>7.2101930859537937</v>
      </c>
      <c r="I778" s="26">
        <f t="shared" si="255"/>
        <v>31.865989100962125</v>
      </c>
      <c r="J778" s="26">
        <v>26.575263135439251</v>
      </c>
      <c r="K778" s="26">
        <v>32.475423429774366</v>
      </c>
      <c r="L778" s="26">
        <f t="shared" si="256"/>
        <v>59.050686565213617</v>
      </c>
      <c r="M778" s="26">
        <v>22.221144256725776</v>
      </c>
      <c r="N778" s="26">
        <v>19.462138583729647</v>
      </c>
      <c r="O778" s="26">
        <v>1.3234383357092798</v>
      </c>
      <c r="P778" s="26">
        <v>1.1830726658024263E-2</v>
      </c>
      <c r="Q778" s="26">
        <f t="shared" si="252"/>
        <v>43.018551902822722</v>
      </c>
      <c r="R778" s="27">
        <v>2.126476424345078</v>
      </c>
      <c r="S778" s="143">
        <f t="shared" si="257"/>
        <v>136.06170399334354</v>
      </c>
      <c r="T778" s="140" t="str">
        <f t="shared" si="258"/>
        <v>17207</v>
      </c>
      <c r="U778" s="5" t="str">
        <f t="shared" si="253"/>
        <v>石川県羽咋市</v>
      </c>
      <c r="V778" s="21">
        <f t="shared" si="259"/>
        <v>0.17073598891483979</v>
      </c>
      <c r="W778" s="21">
        <f t="shared" si="259"/>
        <v>1.047441262632089E-2</v>
      </c>
      <c r="X778" s="21">
        <f t="shared" si="259"/>
        <v>5.2992082814915603E-2</v>
      </c>
      <c r="Y778" s="21">
        <f t="shared" si="260"/>
        <v>0.195317729790738</v>
      </c>
      <c r="Z778" s="21">
        <f t="shared" si="260"/>
        <v>0.23868158693178751</v>
      </c>
      <c r="AA778" s="21">
        <f t="shared" si="261"/>
        <v>0.16331666886821355</v>
      </c>
      <c r="AB778" s="21">
        <f t="shared" si="261"/>
        <v>0.14303906251741327</v>
      </c>
      <c r="AC778" s="21">
        <f t="shared" si="261"/>
        <v>9.7267511494198659E-3</v>
      </c>
      <c r="AD778" s="21">
        <f t="shared" si="261"/>
        <v>8.6951186930622675E-5</v>
      </c>
      <c r="AE778" s="21">
        <f t="shared" si="262"/>
        <v>1.562876519942092E-2</v>
      </c>
      <c r="AF778" s="137">
        <f>VLOOKUP(T778,人口!$A$2:$E$1748,5,0)</f>
        <v>21324</v>
      </c>
      <c r="AG778" s="14">
        <f t="shared" si="263"/>
        <v>0</v>
      </c>
      <c r="AH778" s="14">
        <f t="shared" si="264"/>
        <v>0</v>
      </c>
      <c r="AI778" s="14">
        <f t="shared" si="265"/>
        <v>1</v>
      </c>
      <c r="AJ778" s="14">
        <f t="shared" si="266"/>
        <v>0</v>
      </c>
      <c r="AK778" s="14">
        <f t="shared" si="267"/>
        <v>0</v>
      </c>
      <c r="AL778" s="14">
        <f t="shared" si="268"/>
        <v>0</v>
      </c>
      <c r="AM778" s="14">
        <f t="shared" si="269"/>
        <v>0</v>
      </c>
      <c r="AN778" s="14">
        <f t="shared" si="270"/>
        <v>0</v>
      </c>
      <c r="AO778" s="5" t="str">
        <f t="shared" si="271"/>
        <v>1万～3万人未満の市町村平均</v>
      </c>
    </row>
    <row r="779" spans="1:41" s="5" customFormat="1" ht="18" customHeight="1" x14ac:dyDescent="0.3">
      <c r="A779" s="5" t="str">
        <f t="shared" si="254"/>
        <v>017209</v>
      </c>
      <c r="B779" s="22">
        <v>17</v>
      </c>
      <c r="C779" s="23" t="s">
        <v>44</v>
      </c>
      <c r="D779" s="23">
        <v>17209</v>
      </c>
      <c r="E779" s="24" t="s">
        <v>479</v>
      </c>
      <c r="F779" s="25">
        <v>75.85801310723906</v>
      </c>
      <c r="G779" s="26">
        <v>1.6797961658075813</v>
      </c>
      <c r="H779" s="26">
        <v>4.8067953906358616</v>
      </c>
      <c r="I779" s="26">
        <f t="shared" si="255"/>
        <v>82.344604663682503</v>
      </c>
      <c r="J779" s="26">
        <v>35.21296645449673</v>
      </c>
      <c r="K779" s="26">
        <v>50.727395037605859</v>
      </c>
      <c r="L779" s="26">
        <f t="shared" si="256"/>
        <v>85.940361492102596</v>
      </c>
      <c r="M779" s="26">
        <v>36.940802023805496</v>
      </c>
      <c r="N779" s="26">
        <v>20.395551410736704</v>
      </c>
      <c r="O779" s="26">
        <v>2.2105714988413587</v>
      </c>
      <c r="P779" s="26">
        <v>0</v>
      </c>
      <c r="Q779" s="26">
        <f t="shared" si="252"/>
        <v>59.546924933383565</v>
      </c>
      <c r="R779" s="27">
        <v>2.697331816609625</v>
      </c>
      <c r="S779" s="143">
        <f t="shared" si="257"/>
        <v>230.52922290577828</v>
      </c>
      <c r="T779" s="140" t="str">
        <f t="shared" si="258"/>
        <v>17209</v>
      </c>
      <c r="U779" s="5" t="str">
        <f t="shared" si="253"/>
        <v>石川県かほく市</v>
      </c>
      <c r="V779" s="21">
        <f t="shared" si="259"/>
        <v>0.32906029071309406</v>
      </c>
      <c r="W779" s="21">
        <f t="shared" si="259"/>
        <v>7.2866951297282873E-3</v>
      </c>
      <c r="X779" s="21">
        <f t="shared" si="259"/>
        <v>2.0851132581141314E-2</v>
      </c>
      <c r="Y779" s="21">
        <f t="shared" si="260"/>
        <v>0.15274838482793543</v>
      </c>
      <c r="Z779" s="21">
        <f t="shared" si="260"/>
        <v>0.22004756879928894</v>
      </c>
      <c r="AA779" s="21">
        <f t="shared" si="261"/>
        <v>0.16024346743624737</v>
      </c>
      <c r="AB779" s="21">
        <f t="shared" si="261"/>
        <v>8.8472737441503274E-2</v>
      </c>
      <c r="AC779" s="21">
        <f t="shared" si="261"/>
        <v>9.5891161692106246E-3</v>
      </c>
      <c r="AD779" s="21">
        <f t="shared" si="261"/>
        <v>0</v>
      </c>
      <c r="AE779" s="21">
        <f t="shared" si="262"/>
        <v>1.1700606901850687E-2</v>
      </c>
      <c r="AF779" s="137">
        <f>VLOOKUP(T779,人口!$A$2:$E$1748,5,0)</f>
        <v>35618</v>
      </c>
      <c r="AG779" s="14">
        <f t="shared" si="263"/>
        <v>0</v>
      </c>
      <c r="AH779" s="14">
        <f t="shared" si="264"/>
        <v>0</v>
      </c>
      <c r="AI779" s="14">
        <f t="shared" si="265"/>
        <v>0</v>
      </c>
      <c r="AJ779" s="14">
        <f t="shared" si="266"/>
        <v>1</v>
      </c>
      <c r="AK779" s="14">
        <f t="shared" si="267"/>
        <v>0</v>
      </c>
      <c r="AL779" s="14">
        <f t="shared" si="268"/>
        <v>0</v>
      </c>
      <c r="AM779" s="14">
        <f t="shared" si="269"/>
        <v>0</v>
      </c>
      <c r="AN779" s="14">
        <f t="shared" si="270"/>
        <v>0</v>
      </c>
      <c r="AO779" s="5" t="str">
        <f t="shared" si="271"/>
        <v>3万～10万人未満の市町村平均</v>
      </c>
    </row>
    <row r="780" spans="1:41" s="5" customFormat="1" ht="18" customHeight="1" x14ac:dyDescent="0.3">
      <c r="A780" s="5" t="str">
        <f t="shared" si="254"/>
        <v>017210</v>
      </c>
      <c r="B780" s="22">
        <v>17</v>
      </c>
      <c r="C780" s="23" t="s">
        <v>44</v>
      </c>
      <c r="D780" s="23">
        <v>17210</v>
      </c>
      <c r="E780" s="24" t="s">
        <v>532</v>
      </c>
      <c r="F780" s="25">
        <v>351.25498490225618</v>
      </c>
      <c r="G780" s="26">
        <v>6.7324862165794803</v>
      </c>
      <c r="H780" s="26">
        <v>50.643022865627827</v>
      </c>
      <c r="I780" s="26">
        <f t="shared" si="255"/>
        <v>408.6304939844635</v>
      </c>
      <c r="J780" s="26">
        <v>139.23892858887547</v>
      </c>
      <c r="K780" s="26">
        <v>169.66573273882707</v>
      </c>
      <c r="L780" s="26">
        <f t="shared" si="256"/>
        <v>308.90466132770257</v>
      </c>
      <c r="M780" s="26">
        <v>122.38421338327494</v>
      </c>
      <c r="N780" s="26">
        <v>79.45556404739466</v>
      </c>
      <c r="O780" s="26">
        <v>7.0575309672285114</v>
      </c>
      <c r="P780" s="26">
        <v>0</v>
      </c>
      <c r="Q780" s="26">
        <f t="shared" si="252"/>
        <v>208.89730839789809</v>
      </c>
      <c r="R780" s="27">
        <v>16.688023727792135</v>
      </c>
      <c r="S780" s="143">
        <f t="shared" si="257"/>
        <v>943.12048743785635</v>
      </c>
      <c r="T780" s="140" t="str">
        <f t="shared" si="258"/>
        <v>17210</v>
      </c>
      <c r="U780" s="5" t="str">
        <f t="shared" si="253"/>
        <v>石川県白山市</v>
      </c>
      <c r="V780" s="21">
        <f t="shared" si="259"/>
        <v>0.37243914174370102</v>
      </c>
      <c r="W780" s="21">
        <f t="shared" si="259"/>
        <v>7.1385218604140379E-3</v>
      </c>
      <c r="X780" s="21">
        <f t="shared" si="259"/>
        <v>5.3697299062188779E-2</v>
      </c>
      <c r="Y780" s="21">
        <f t="shared" si="260"/>
        <v>0.14763641596540986</v>
      </c>
      <c r="Z780" s="21">
        <f t="shared" si="260"/>
        <v>0.17989825796251363</v>
      </c>
      <c r="AA780" s="21">
        <f t="shared" si="261"/>
        <v>0.12976519438757184</v>
      </c>
      <c r="AB780" s="21">
        <f t="shared" si="261"/>
        <v>8.4247522035332853E-2</v>
      </c>
      <c r="AC780" s="21">
        <f t="shared" si="261"/>
        <v>7.4831700310121225E-3</v>
      </c>
      <c r="AD780" s="21">
        <f t="shared" si="261"/>
        <v>0</v>
      </c>
      <c r="AE780" s="21">
        <f t="shared" si="262"/>
        <v>1.7694476951855779E-2</v>
      </c>
      <c r="AF780" s="137">
        <f>VLOOKUP(T780,人口!$A$2:$E$1748,5,0)</f>
        <v>113715</v>
      </c>
      <c r="AG780" s="14">
        <f t="shared" si="263"/>
        <v>0</v>
      </c>
      <c r="AH780" s="14">
        <f t="shared" si="264"/>
        <v>0</v>
      </c>
      <c r="AI780" s="14">
        <f t="shared" si="265"/>
        <v>0</v>
      </c>
      <c r="AJ780" s="14">
        <f t="shared" si="266"/>
        <v>0</v>
      </c>
      <c r="AK780" s="14">
        <f t="shared" si="267"/>
        <v>1</v>
      </c>
      <c r="AL780" s="14">
        <f t="shared" si="268"/>
        <v>0</v>
      </c>
      <c r="AM780" s="14">
        <f t="shared" si="269"/>
        <v>0</v>
      </c>
      <c r="AN780" s="14">
        <f t="shared" si="270"/>
        <v>0</v>
      </c>
      <c r="AO780" s="5" t="str">
        <f t="shared" si="271"/>
        <v>10万～20万人未満の市町村平均</v>
      </c>
    </row>
    <row r="781" spans="1:41" s="5" customFormat="1" ht="18" customHeight="1" x14ac:dyDescent="0.3">
      <c r="A781" s="5" t="str">
        <f t="shared" si="254"/>
        <v>017211</v>
      </c>
      <c r="B781" s="22">
        <v>17</v>
      </c>
      <c r="C781" s="23" t="s">
        <v>44</v>
      </c>
      <c r="D781" s="23">
        <v>17211</v>
      </c>
      <c r="E781" s="24" t="s">
        <v>586</v>
      </c>
      <c r="F781" s="25">
        <v>183.6096555318245</v>
      </c>
      <c r="G781" s="26">
        <v>2.145350533028008</v>
      </c>
      <c r="H781" s="26">
        <v>6.8096268034008043</v>
      </c>
      <c r="I781" s="26">
        <f t="shared" si="255"/>
        <v>192.56463286825334</v>
      </c>
      <c r="J781" s="26">
        <v>53.006210834589581</v>
      </c>
      <c r="K781" s="26">
        <v>73.460571846359699</v>
      </c>
      <c r="L781" s="26">
        <f t="shared" si="256"/>
        <v>126.46678268094928</v>
      </c>
      <c r="M781" s="26">
        <v>52.733237616902919</v>
      </c>
      <c r="N781" s="26">
        <v>27.530866990383444</v>
      </c>
      <c r="O781" s="26">
        <v>3.1200474588621705</v>
      </c>
      <c r="P781" s="26">
        <v>0</v>
      </c>
      <c r="Q781" s="26">
        <f t="shared" si="252"/>
        <v>83.38415206614853</v>
      </c>
      <c r="R781" s="27">
        <v>5.2900465260300003</v>
      </c>
      <c r="S781" s="143">
        <f t="shared" si="257"/>
        <v>407.70561414138115</v>
      </c>
      <c r="T781" s="140" t="str">
        <f t="shared" si="258"/>
        <v>17211</v>
      </c>
      <c r="U781" s="5" t="str">
        <f t="shared" si="253"/>
        <v>石川県能美市</v>
      </c>
      <c r="V781" s="21">
        <f t="shared" si="259"/>
        <v>0.45034860733645354</v>
      </c>
      <c r="W781" s="21">
        <f t="shared" si="259"/>
        <v>5.2620088088462264E-3</v>
      </c>
      <c r="X781" s="21">
        <f t="shared" si="259"/>
        <v>1.670231305924429E-2</v>
      </c>
      <c r="Y781" s="21">
        <f t="shared" si="260"/>
        <v>0.1300109907640577</v>
      </c>
      <c r="Z781" s="21">
        <f t="shared" si="260"/>
        <v>0.1801804274907178</v>
      </c>
      <c r="AA781" s="21">
        <f t="shared" si="261"/>
        <v>0.12934145566760941</v>
      </c>
      <c r="AB781" s="21">
        <f t="shared" si="261"/>
        <v>6.7526337718853427E-2</v>
      </c>
      <c r="AC781" s="21">
        <f t="shared" si="261"/>
        <v>7.6526968249699488E-3</v>
      </c>
      <c r="AD781" s="21">
        <f t="shared" si="261"/>
        <v>0</v>
      </c>
      <c r="AE781" s="21">
        <f t="shared" si="262"/>
        <v>1.2975162329247586E-2</v>
      </c>
      <c r="AF781" s="137">
        <f>VLOOKUP(T781,人口!$A$2:$E$1748,5,0)</f>
        <v>50272</v>
      </c>
      <c r="AG781" s="14">
        <f t="shared" si="263"/>
        <v>0</v>
      </c>
      <c r="AH781" s="14">
        <f t="shared" si="264"/>
        <v>0</v>
      </c>
      <c r="AI781" s="14">
        <f t="shared" si="265"/>
        <v>0</v>
      </c>
      <c r="AJ781" s="14">
        <f t="shared" si="266"/>
        <v>1</v>
      </c>
      <c r="AK781" s="14">
        <f t="shared" si="267"/>
        <v>0</v>
      </c>
      <c r="AL781" s="14">
        <f t="shared" si="268"/>
        <v>0</v>
      </c>
      <c r="AM781" s="14">
        <f t="shared" si="269"/>
        <v>0</v>
      </c>
      <c r="AN781" s="14">
        <f t="shared" si="270"/>
        <v>0</v>
      </c>
      <c r="AO781" s="5" t="str">
        <f t="shared" si="271"/>
        <v>3万～10万人未満の市町村平均</v>
      </c>
    </row>
    <row r="782" spans="1:41" s="5" customFormat="1" ht="18" customHeight="1" x14ac:dyDescent="0.3">
      <c r="A782" s="5" t="str">
        <f t="shared" si="254"/>
        <v>017212</v>
      </c>
      <c r="B782" s="22">
        <v>17</v>
      </c>
      <c r="C782" s="23" t="s">
        <v>44</v>
      </c>
      <c r="D782" s="23">
        <v>17212</v>
      </c>
      <c r="E782" s="24" t="s">
        <v>637</v>
      </c>
      <c r="F782" s="25">
        <v>18.157158883518075</v>
      </c>
      <c r="G782" s="26">
        <v>2.8427319729051375</v>
      </c>
      <c r="H782" s="26">
        <v>0.34334252790256159</v>
      </c>
      <c r="I782" s="26">
        <f t="shared" si="255"/>
        <v>21.343233384325774</v>
      </c>
      <c r="J782" s="26">
        <v>91.674258616709309</v>
      </c>
      <c r="K782" s="26">
        <v>90.453393266156141</v>
      </c>
      <c r="L782" s="26">
        <f t="shared" si="256"/>
        <v>182.12765188286545</v>
      </c>
      <c r="M782" s="26">
        <v>55.92928787601798</v>
      </c>
      <c r="N782" s="26">
        <v>24.971198825601199</v>
      </c>
      <c r="O782" s="26">
        <v>3.2838946360462118</v>
      </c>
      <c r="P782" s="26">
        <v>0</v>
      </c>
      <c r="Q782" s="26">
        <f t="shared" si="252"/>
        <v>84.184381337665386</v>
      </c>
      <c r="R782" s="27">
        <v>8.326056353014506</v>
      </c>
      <c r="S782" s="143">
        <f t="shared" si="257"/>
        <v>295.9813229578711</v>
      </c>
      <c r="T782" s="140" t="str">
        <f t="shared" si="258"/>
        <v>17212</v>
      </c>
      <c r="U782" s="5" t="str">
        <f t="shared" si="253"/>
        <v>石川県野々市市</v>
      </c>
      <c r="V782" s="21">
        <f t="shared" si="259"/>
        <v>6.1345623778100683E-2</v>
      </c>
      <c r="W782" s="21">
        <f t="shared" si="259"/>
        <v>9.6044302542352029E-3</v>
      </c>
      <c r="X782" s="21">
        <f t="shared" si="259"/>
        <v>1.1600141673514708E-3</v>
      </c>
      <c r="Y782" s="21">
        <f t="shared" si="260"/>
        <v>0.30972987653602013</v>
      </c>
      <c r="Z782" s="21">
        <f t="shared" si="260"/>
        <v>0.30560507116535507</v>
      </c>
      <c r="AA782" s="21">
        <f t="shared" si="261"/>
        <v>0.1889622200383865</v>
      </c>
      <c r="AB782" s="21">
        <f t="shared" si="261"/>
        <v>8.4367481623681739E-2</v>
      </c>
      <c r="AC782" s="21">
        <f t="shared" si="261"/>
        <v>1.1094938705012915E-2</v>
      </c>
      <c r="AD782" s="21">
        <f t="shared" si="261"/>
        <v>0</v>
      </c>
      <c r="AE782" s="21">
        <f t="shared" si="262"/>
        <v>2.8130343731856373E-2</v>
      </c>
      <c r="AF782" s="137">
        <f>VLOOKUP(T782,人口!$A$2:$E$1748,5,0)</f>
        <v>52912</v>
      </c>
      <c r="AG782" s="14">
        <f t="shared" si="263"/>
        <v>0</v>
      </c>
      <c r="AH782" s="14">
        <f t="shared" si="264"/>
        <v>0</v>
      </c>
      <c r="AI782" s="14">
        <f t="shared" si="265"/>
        <v>0</v>
      </c>
      <c r="AJ782" s="14">
        <f t="shared" si="266"/>
        <v>1</v>
      </c>
      <c r="AK782" s="14">
        <f t="shared" si="267"/>
        <v>0</v>
      </c>
      <c r="AL782" s="14">
        <f t="shared" si="268"/>
        <v>0</v>
      </c>
      <c r="AM782" s="14">
        <f t="shared" si="269"/>
        <v>0</v>
      </c>
      <c r="AN782" s="14">
        <f t="shared" si="270"/>
        <v>0</v>
      </c>
      <c r="AO782" s="5" t="str">
        <f t="shared" si="271"/>
        <v>3万～10万人未満の市町村平均</v>
      </c>
    </row>
    <row r="783" spans="1:41" s="5" customFormat="1" ht="18" customHeight="1" x14ac:dyDescent="0.3">
      <c r="A783" s="5" t="str">
        <f t="shared" si="254"/>
        <v>017324</v>
      </c>
      <c r="B783" s="22">
        <v>17</v>
      </c>
      <c r="C783" s="23" t="s">
        <v>44</v>
      </c>
      <c r="D783" s="23">
        <v>17324</v>
      </c>
      <c r="E783" s="24" t="s">
        <v>690</v>
      </c>
      <c r="F783" s="25">
        <v>23.442741774260309</v>
      </c>
      <c r="G783" s="26">
        <v>0.49975836154682562</v>
      </c>
      <c r="H783" s="26">
        <v>1.1444750930085386</v>
      </c>
      <c r="I783" s="26">
        <f t="shared" si="255"/>
        <v>25.086975228815671</v>
      </c>
      <c r="J783" s="26">
        <v>6.9610975151126615</v>
      </c>
      <c r="K783" s="26">
        <v>7.4331705964365833</v>
      </c>
      <c r="L783" s="26">
        <f t="shared" si="256"/>
        <v>14.394268111549245</v>
      </c>
      <c r="M783" s="26">
        <v>6.4669084675221562</v>
      </c>
      <c r="N783" s="26">
        <v>5.4609461786237699</v>
      </c>
      <c r="O783" s="26">
        <v>0.38379959988867884</v>
      </c>
      <c r="P783" s="26">
        <v>0</v>
      </c>
      <c r="Q783" s="26">
        <f t="shared" si="252"/>
        <v>12.311654246034605</v>
      </c>
      <c r="R783" s="27">
        <v>1.5790821231933523</v>
      </c>
      <c r="S783" s="143">
        <f t="shared" si="257"/>
        <v>53.371979709592871</v>
      </c>
      <c r="T783" s="140" t="str">
        <f t="shared" si="258"/>
        <v>17324</v>
      </c>
      <c r="U783" s="5" t="str">
        <f t="shared" si="253"/>
        <v>石川県川北町</v>
      </c>
      <c r="V783" s="21">
        <f t="shared" si="259"/>
        <v>0.43923313135125852</v>
      </c>
      <c r="W783" s="21">
        <f t="shared" si="259"/>
        <v>9.3636841703475544E-3</v>
      </c>
      <c r="X783" s="21">
        <f t="shared" si="259"/>
        <v>2.1443369708896803E-2</v>
      </c>
      <c r="Y783" s="21">
        <f t="shared" si="260"/>
        <v>0.13042606912820776</v>
      </c>
      <c r="Z783" s="21">
        <f t="shared" si="260"/>
        <v>0.13927103017129744</v>
      </c>
      <c r="AA783" s="21">
        <f t="shared" si="261"/>
        <v>0.12116673398119837</v>
      </c>
      <c r="AB783" s="21">
        <f t="shared" si="261"/>
        <v>0.1023185987916847</v>
      </c>
      <c r="AC783" s="21">
        <f t="shared" si="261"/>
        <v>7.1910317356973777E-3</v>
      </c>
      <c r="AD783" s="21">
        <f t="shared" si="261"/>
        <v>0</v>
      </c>
      <c r="AE783" s="21">
        <f t="shared" si="262"/>
        <v>2.958635096141158E-2</v>
      </c>
      <c r="AF783" s="137">
        <f>VLOOKUP(T783,人口!$A$2:$E$1748,5,0)</f>
        <v>6184</v>
      </c>
      <c r="AG783" s="14">
        <f t="shared" si="263"/>
        <v>0</v>
      </c>
      <c r="AH783" s="14">
        <f t="shared" si="264"/>
        <v>1</v>
      </c>
      <c r="AI783" s="14">
        <f t="shared" si="265"/>
        <v>0</v>
      </c>
      <c r="AJ783" s="14">
        <f t="shared" si="266"/>
        <v>0</v>
      </c>
      <c r="AK783" s="14">
        <f t="shared" si="267"/>
        <v>0</v>
      </c>
      <c r="AL783" s="14">
        <f t="shared" si="268"/>
        <v>0</v>
      </c>
      <c r="AM783" s="14">
        <f t="shared" si="269"/>
        <v>0</v>
      </c>
      <c r="AN783" s="14">
        <f t="shared" si="270"/>
        <v>0</v>
      </c>
      <c r="AO783" s="5" t="str">
        <f t="shared" si="271"/>
        <v>5千～1万人未満の市町村平均</v>
      </c>
    </row>
    <row r="784" spans="1:41" s="5" customFormat="1" ht="18" customHeight="1" x14ac:dyDescent="0.3">
      <c r="A784" s="5" t="str">
        <f t="shared" si="254"/>
        <v>017361</v>
      </c>
      <c r="B784" s="22">
        <v>17</v>
      </c>
      <c r="C784" s="23" t="s">
        <v>44</v>
      </c>
      <c r="D784" s="23">
        <v>17361</v>
      </c>
      <c r="E784" s="24" t="s">
        <v>743</v>
      </c>
      <c r="F784" s="25">
        <v>33.507837219560862</v>
      </c>
      <c r="G784" s="26">
        <v>1.7254014915761131</v>
      </c>
      <c r="H784" s="26">
        <v>3.6623202976273235</v>
      </c>
      <c r="I784" s="26">
        <f t="shared" si="255"/>
        <v>38.895559008764302</v>
      </c>
      <c r="J784" s="26">
        <v>30.115235896173374</v>
      </c>
      <c r="K784" s="26">
        <v>54.021727553733847</v>
      </c>
      <c r="L784" s="26">
        <f t="shared" si="256"/>
        <v>84.136963449907228</v>
      </c>
      <c r="M784" s="26">
        <v>39.403097716460373</v>
      </c>
      <c r="N784" s="26">
        <v>20.491779537232276</v>
      </c>
      <c r="O784" s="26">
        <v>2.3335810083787716</v>
      </c>
      <c r="P784" s="26">
        <v>0</v>
      </c>
      <c r="Q784" s="26">
        <f t="shared" si="252"/>
        <v>62.22845826207142</v>
      </c>
      <c r="R784" s="27">
        <v>2.7728579092379033</v>
      </c>
      <c r="S784" s="143">
        <f t="shared" si="257"/>
        <v>188.03383862998086</v>
      </c>
      <c r="T784" s="140" t="str">
        <f t="shared" si="258"/>
        <v>17361</v>
      </c>
      <c r="U784" s="5" t="str">
        <f t="shared" si="253"/>
        <v>石川県津幡町</v>
      </c>
      <c r="V784" s="21">
        <f t="shared" si="259"/>
        <v>0.17820110180007909</v>
      </c>
      <c r="W784" s="21">
        <f t="shared" si="259"/>
        <v>9.1760158923916597E-3</v>
      </c>
      <c r="X784" s="21">
        <f t="shared" si="259"/>
        <v>1.947692141111982E-2</v>
      </c>
      <c r="Y784" s="21">
        <f t="shared" si="260"/>
        <v>0.16015859759920723</v>
      </c>
      <c r="Z784" s="21">
        <f t="shared" si="260"/>
        <v>0.28729790311859543</v>
      </c>
      <c r="AA784" s="21">
        <f t="shared" si="261"/>
        <v>0.20955322724650149</v>
      </c>
      <c r="AB784" s="21">
        <f t="shared" si="261"/>
        <v>0.10897921186173659</v>
      </c>
      <c r="AC784" s="21">
        <f t="shared" si="261"/>
        <v>1.2410431151016752E-2</v>
      </c>
      <c r="AD784" s="21">
        <f t="shared" si="261"/>
        <v>0</v>
      </c>
      <c r="AE784" s="21">
        <f t="shared" si="262"/>
        <v>1.4746589919351823E-2</v>
      </c>
      <c r="AF784" s="137">
        <f>VLOOKUP(T784,人口!$A$2:$E$1748,5,0)</f>
        <v>37600</v>
      </c>
      <c r="AG784" s="14">
        <f t="shared" si="263"/>
        <v>0</v>
      </c>
      <c r="AH784" s="14">
        <f t="shared" si="264"/>
        <v>0</v>
      </c>
      <c r="AI784" s="14">
        <f t="shared" si="265"/>
        <v>0</v>
      </c>
      <c r="AJ784" s="14">
        <f t="shared" si="266"/>
        <v>1</v>
      </c>
      <c r="AK784" s="14">
        <f t="shared" si="267"/>
        <v>0</v>
      </c>
      <c r="AL784" s="14">
        <f t="shared" si="268"/>
        <v>0</v>
      </c>
      <c r="AM784" s="14">
        <f t="shared" si="269"/>
        <v>0</v>
      </c>
      <c r="AN784" s="14">
        <f t="shared" si="270"/>
        <v>0</v>
      </c>
      <c r="AO784" s="5" t="str">
        <f t="shared" si="271"/>
        <v>3万～10万人未満の市町村平均</v>
      </c>
    </row>
    <row r="785" spans="1:41" s="5" customFormat="1" ht="18" customHeight="1" x14ac:dyDescent="0.3">
      <c r="A785" s="5" t="str">
        <f t="shared" si="254"/>
        <v>017365</v>
      </c>
      <c r="B785" s="22">
        <v>17</v>
      </c>
      <c r="C785" s="23" t="s">
        <v>44</v>
      </c>
      <c r="D785" s="23">
        <v>17365</v>
      </c>
      <c r="E785" s="24" t="s">
        <v>797</v>
      </c>
      <c r="F785" s="25">
        <v>1.9736169424557186</v>
      </c>
      <c r="G785" s="26">
        <v>1.0147184983498285</v>
      </c>
      <c r="H785" s="26">
        <v>2.7467402232204927</v>
      </c>
      <c r="I785" s="26">
        <f t="shared" si="255"/>
        <v>5.7350756640260396</v>
      </c>
      <c r="J785" s="26">
        <v>25.458940790027892</v>
      </c>
      <c r="K785" s="26">
        <v>41.822045822530093</v>
      </c>
      <c r="L785" s="26">
        <f t="shared" si="256"/>
        <v>67.280986612557982</v>
      </c>
      <c r="M785" s="26">
        <v>27.411542610796598</v>
      </c>
      <c r="N785" s="26">
        <v>9.4832818661387233</v>
      </c>
      <c r="O785" s="26">
        <v>1.6493328536613261</v>
      </c>
      <c r="P785" s="26">
        <v>0</v>
      </c>
      <c r="Q785" s="26">
        <f t="shared" si="252"/>
        <v>38.544157330596647</v>
      </c>
      <c r="R785" s="27">
        <v>2.0306657229748302</v>
      </c>
      <c r="S785" s="143">
        <f t="shared" si="257"/>
        <v>113.5908853301555</v>
      </c>
      <c r="T785" s="140" t="str">
        <f t="shared" si="258"/>
        <v>17365</v>
      </c>
      <c r="U785" s="5" t="str">
        <f t="shared" si="253"/>
        <v>石川県内灘町</v>
      </c>
      <c r="V785" s="21">
        <f t="shared" si="259"/>
        <v>1.7374782639639954E-2</v>
      </c>
      <c r="W785" s="21">
        <f t="shared" si="259"/>
        <v>8.9330978924983036E-3</v>
      </c>
      <c r="X785" s="21">
        <f t="shared" si="259"/>
        <v>2.4180991417022638E-2</v>
      </c>
      <c r="Y785" s="21">
        <f t="shared" si="260"/>
        <v>0.22412837716715275</v>
      </c>
      <c r="Z785" s="21">
        <f t="shared" si="260"/>
        <v>0.36818135276411479</v>
      </c>
      <c r="AA785" s="21">
        <f t="shared" si="261"/>
        <v>0.24131815269441806</v>
      </c>
      <c r="AB785" s="21">
        <f t="shared" si="261"/>
        <v>8.3486292395514528E-2</v>
      </c>
      <c r="AC785" s="21">
        <f t="shared" si="261"/>
        <v>1.4519940124310925E-2</v>
      </c>
      <c r="AD785" s="21">
        <f t="shared" si="261"/>
        <v>0</v>
      </c>
      <c r="AE785" s="21">
        <f t="shared" si="262"/>
        <v>1.7877012905328064E-2</v>
      </c>
      <c r="AF785" s="137">
        <f>VLOOKUP(T785,人口!$A$2:$E$1748,5,0)</f>
        <v>26575</v>
      </c>
      <c r="AG785" s="14">
        <f t="shared" si="263"/>
        <v>0</v>
      </c>
      <c r="AH785" s="14">
        <f t="shared" si="264"/>
        <v>0</v>
      </c>
      <c r="AI785" s="14">
        <f t="shared" si="265"/>
        <v>1</v>
      </c>
      <c r="AJ785" s="14">
        <f t="shared" si="266"/>
        <v>0</v>
      </c>
      <c r="AK785" s="14">
        <f t="shared" si="267"/>
        <v>0</v>
      </c>
      <c r="AL785" s="14">
        <f t="shared" si="268"/>
        <v>0</v>
      </c>
      <c r="AM785" s="14">
        <f t="shared" si="269"/>
        <v>0</v>
      </c>
      <c r="AN785" s="14">
        <f t="shared" si="270"/>
        <v>0</v>
      </c>
      <c r="AO785" s="5" t="str">
        <f t="shared" si="271"/>
        <v>1万～3万人未満の市町村平均</v>
      </c>
    </row>
    <row r="786" spans="1:41" s="5" customFormat="1" ht="18" customHeight="1" x14ac:dyDescent="0.3">
      <c r="A786" s="5" t="str">
        <f t="shared" si="254"/>
        <v>017384</v>
      </c>
      <c r="B786" s="22">
        <v>17</v>
      </c>
      <c r="C786" s="23" t="s">
        <v>44</v>
      </c>
      <c r="D786" s="23">
        <v>17384</v>
      </c>
      <c r="E786" s="24" t="s">
        <v>848</v>
      </c>
      <c r="F786" s="25">
        <v>42.441943248646176</v>
      </c>
      <c r="G786" s="26">
        <v>2.2574636255423148</v>
      </c>
      <c r="H786" s="26">
        <v>18.025482714884483</v>
      </c>
      <c r="I786" s="26">
        <f t="shared" si="255"/>
        <v>62.724889589072973</v>
      </c>
      <c r="J786" s="26">
        <v>23.315432103971858</v>
      </c>
      <c r="K786" s="26">
        <v>30.649465453167632</v>
      </c>
      <c r="L786" s="26">
        <f t="shared" si="256"/>
        <v>53.964897557139494</v>
      </c>
      <c r="M786" s="26">
        <v>21.377565254070905</v>
      </c>
      <c r="N786" s="26">
        <v>25.231014767139246</v>
      </c>
      <c r="O786" s="26">
        <v>1.242693950286387</v>
      </c>
      <c r="P786" s="26">
        <v>3.8993675955996863</v>
      </c>
      <c r="Q786" s="26">
        <f t="shared" si="252"/>
        <v>51.750641567096224</v>
      </c>
      <c r="R786" s="27">
        <v>2.0752036682561461</v>
      </c>
      <c r="S786" s="143">
        <f t="shared" si="257"/>
        <v>170.51563238156481</v>
      </c>
      <c r="T786" s="140" t="str">
        <f t="shared" si="258"/>
        <v>17384</v>
      </c>
      <c r="U786" s="5" t="str">
        <f t="shared" si="253"/>
        <v>石川県志賀町</v>
      </c>
      <c r="V786" s="21">
        <f t="shared" si="259"/>
        <v>0.24890353251409433</v>
      </c>
      <c r="W786" s="21">
        <f t="shared" si="259"/>
        <v>1.3239042039798218E-2</v>
      </c>
      <c r="X786" s="21">
        <f t="shared" si="259"/>
        <v>0.10571161402110424</v>
      </c>
      <c r="Y786" s="21">
        <f t="shared" si="260"/>
        <v>0.13673486576174226</v>
      </c>
      <c r="Z786" s="21">
        <f t="shared" si="260"/>
        <v>0.17974578063659857</v>
      </c>
      <c r="AA786" s="21">
        <f t="shared" si="261"/>
        <v>0.12537011976845666</v>
      </c>
      <c r="AB786" s="21">
        <f t="shared" si="261"/>
        <v>0.14796892469471368</v>
      </c>
      <c r="AC786" s="21">
        <f t="shared" si="261"/>
        <v>7.2878593764681716E-3</v>
      </c>
      <c r="AD786" s="21">
        <f t="shared" si="261"/>
        <v>2.2868094503347505E-2</v>
      </c>
      <c r="AE786" s="21">
        <f t="shared" si="262"/>
        <v>1.2170166683676478E-2</v>
      </c>
      <c r="AF786" s="137">
        <f>VLOOKUP(T786,人口!$A$2:$E$1748,5,0)</f>
        <v>20023</v>
      </c>
      <c r="AG786" s="14">
        <f t="shared" si="263"/>
        <v>0</v>
      </c>
      <c r="AH786" s="14">
        <f t="shared" si="264"/>
        <v>0</v>
      </c>
      <c r="AI786" s="14">
        <f t="shared" si="265"/>
        <v>1</v>
      </c>
      <c r="AJ786" s="14">
        <f t="shared" si="266"/>
        <v>0</v>
      </c>
      <c r="AK786" s="14">
        <f t="shared" si="267"/>
        <v>0</v>
      </c>
      <c r="AL786" s="14">
        <f t="shared" si="268"/>
        <v>0</v>
      </c>
      <c r="AM786" s="14">
        <f t="shared" si="269"/>
        <v>0</v>
      </c>
      <c r="AN786" s="14">
        <f t="shared" si="270"/>
        <v>0</v>
      </c>
      <c r="AO786" s="5" t="str">
        <f t="shared" si="271"/>
        <v>1万～3万人未満の市町村平均</v>
      </c>
    </row>
    <row r="787" spans="1:41" s="5" customFormat="1" ht="18" customHeight="1" x14ac:dyDescent="0.3">
      <c r="A787" s="5" t="str">
        <f t="shared" si="254"/>
        <v>017386</v>
      </c>
      <c r="B787" s="22">
        <v>17</v>
      </c>
      <c r="C787" s="23" t="s">
        <v>44</v>
      </c>
      <c r="D787" s="23">
        <v>17386</v>
      </c>
      <c r="E787" s="24" t="s">
        <v>900</v>
      </c>
      <c r="F787" s="25">
        <v>67.765527840627783</v>
      </c>
      <c r="G787" s="26">
        <v>0.92160762490574299</v>
      </c>
      <c r="H787" s="26">
        <v>8.698010706864892</v>
      </c>
      <c r="I787" s="26">
        <f t="shared" si="255"/>
        <v>77.385146172398422</v>
      </c>
      <c r="J787" s="26">
        <v>10.191216544991159</v>
      </c>
      <c r="K787" s="26">
        <v>18.84921202934661</v>
      </c>
      <c r="L787" s="26">
        <f t="shared" si="256"/>
        <v>29.040428574337767</v>
      </c>
      <c r="M787" s="26">
        <v>14.118010855752283</v>
      </c>
      <c r="N787" s="26">
        <v>12.649187227843074</v>
      </c>
      <c r="O787" s="26">
        <v>0.80707147428078574</v>
      </c>
      <c r="P787" s="26">
        <v>0</v>
      </c>
      <c r="Q787" s="26">
        <f t="shared" si="252"/>
        <v>27.574269557876143</v>
      </c>
      <c r="R787" s="27">
        <v>1.2634585251406116</v>
      </c>
      <c r="S787" s="143">
        <f t="shared" si="257"/>
        <v>135.26330282975294</v>
      </c>
      <c r="T787" s="140" t="str">
        <f t="shared" si="258"/>
        <v>17386</v>
      </c>
      <c r="U787" s="5" t="str">
        <f t="shared" si="253"/>
        <v>石川県宝達志水町</v>
      </c>
      <c r="V787" s="21">
        <f t="shared" si="259"/>
        <v>0.50098974683414177</v>
      </c>
      <c r="W787" s="21">
        <f t="shared" si="259"/>
        <v>6.8134342842841129E-3</v>
      </c>
      <c r="X787" s="21">
        <f t="shared" si="259"/>
        <v>6.4304290409147466E-2</v>
      </c>
      <c r="Y787" s="21">
        <f t="shared" si="260"/>
        <v>7.5343543531671525E-2</v>
      </c>
      <c r="Z787" s="21">
        <f t="shared" si="260"/>
        <v>0.1393520018734932</v>
      </c>
      <c r="AA787" s="21">
        <f t="shared" si="261"/>
        <v>0.10437428748521466</v>
      </c>
      <c r="AB787" s="21">
        <f t="shared" si="261"/>
        <v>9.3515291754806371E-2</v>
      </c>
      <c r="AC787" s="21">
        <f t="shared" si="261"/>
        <v>5.9666698756912192E-3</v>
      </c>
      <c r="AD787" s="21">
        <f t="shared" si="261"/>
        <v>0</v>
      </c>
      <c r="AE787" s="21">
        <f t="shared" si="262"/>
        <v>9.3407339515496242E-3</v>
      </c>
      <c r="AF787" s="137">
        <f>VLOOKUP(T787,人口!$A$2:$E$1748,5,0)</f>
        <v>13004</v>
      </c>
      <c r="AG787" s="14">
        <f t="shared" si="263"/>
        <v>0</v>
      </c>
      <c r="AH787" s="14">
        <f t="shared" si="264"/>
        <v>0</v>
      </c>
      <c r="AI787" s="14">
        <f t="shared" si="265"/>
        <v>1</v>
      </c>
      <c r="AJ787" s="14">
        <f t="shared" si="266"/>
        <v>0</v>
      </c>
      <c r="AK787" s="14">
        <f t="shared" si="267"/>
        <v>0</v>
      </c>
      <c r="AL787" s="14">
        <f t="shared" si="268"/>
        <v>0</v>
      </c>
      <c r="AM787" s="14">
        <f t="shared" si="269"/>
        <v>0</v>
      </c>
      <c r="AN787" s="14">
        <f t="shared" si="270"/>
        <v>0</v>
      </c>
      <c r="AO787" s="5" t="str">
        <f t="shared" si="271"/>
        <v>1万～3万人未満の市町村平均</v>
      </c>
    </row>
    <row r="788" spans="1:41" s="5" customFormat="1" ht="18" customHeight="1" x14ac:dyDescent="0.3">
      <c r="A788" s="5" t="str">
        <f t="shared" si="254"/>
        <v>017407</v>
      </c>
      <c r="B788" s="22">
        <v>17</v>
      </c>
      <c r="C788" s="23" t="s">
        <v>44</v>
      </c>
      <c r="D788" s="23">
        <v>17407</v>
      </c>
      <c r="E788" s="24" t="s">
        <v>952</v>
      </c>
      <c r="F788" s="25">
        <v>21.480030501877948</v>
      </c>
      <c r="G788" s="26">
        <v>0.6745787769928635</v>
      </c>
      <c r="H788" s="26">
        <v>0.85835631975640392</v>
      </c>
      <c r="I788" s="26">
        <f t="shared" si="255"/>
        <v>23.012965598627215</v>
      </c>
      <c r="J788" s="26">
        <v>13.799102452214184</v>
      </c>
      <c r="K788" s="26">
        <v>25.407444428659129</v>
      </c>
      <c r="L788" s="26">
        <f t="shared" si="256"/>
        <v>39.206546880873312</v>
      </c>
      <c r="M788" s="26">
        <v>17.398419015132831</v>
      </c>
      <c r="N788" s="26">
        <v>12.706924103740418</v>
      </c>
      <c r="O788" s="26">
        <v>1.1086371689539893</v>
      </c>
      <c r="P788" s="26">
        <v>0</v>
      </c>
      <c r="Q788" s="26">
        <f t="shared" si="252"/>
        <v>31.213980287827241</v>
      </c>
      <c r="R788" s="27">
        <v>1.5677276562703928</v>
      </c>
      <c r="S788" s="143">
        <f t="shared" si="257"/>
        <v>95.001220423598156</v>
      </c>
      <c r="T788" s="140" t="str">
        <f t="shared" si="258"/>
        <v>17407</v>
      </c>
      <c r="U788" s="5" t="str">
        <f t="shared" si="253"/>
        <v>石川県中能登町</v>
      </c>
      <c r="V788" s="21">
        <f t="shared" si="259"/>
        <v>0.22610267958770708</v>
      </c>
      <c r="W788" s="21">
        <f t="shared" si="259"/>
        <v>7.1007380114171586E-3</v>
      </c>
      <c r="X788" s="21">
        <f t="shared" si="259"/>
        <v>9.0352136101947336E-3</v>
      </c>
      <c r="Y788" s="21">
        <f t="shared" si="260"/>
        <v>0.14525184403616892</v>
      </c>
      <c r="Z788" s="21">
        <f t="shared" si="260"/>
        <v>0.26744334773143569</v>
      </c>
      <c r="AA788" s="21">
        <f t="shared" si="261"/>
        <v>0.18313890008523606</v>
      </c>
      <c r="AB788" s="21">
        <f t="shared" si="261"/>
        <v>0.13375537753180314</v>
      </c>
      <c r="AC788" s="21">
        <f t="shared" si="261"/>
        <v>1.1669715020614679E-2</v>
      </c>
      <c r="AD788" s="21">
        <f t="shared" si="261"/>
        <v>0</v>
      </c>
      <c r="AE788" s="21">
        <f t="shared" si="262"/>
        <v>1.6502184385422607E-2</v>
      </c>
      <c r="AF788" s="137">
        <f>VLOOKUP(T788,人口!$A$2:$E$1748,5,0)</f>
        <v>17863</v>
      </c>
      <c r="AG788" s="14">
        <f t="shared" si="263"/>
        <v>0</v>
      </c>
      <c r="AH788" s="14">
        <f t="shared" si="264"/>
        <v>0</v>
      </c>
      <c r="AI788" s="14">
        <f t="shared" si="265"/>
        <v>1</v>
      </c>
      <c r="AJ788" s="14">
        <f t="shared" si="266"/>
        <v>0</v>
      </c>
      <c r="AK788" s="14">
        <f t="shared" si="267"/>
        <v>0</v>
      </c>
      <c r="AL788" s="14">
        <f t="shared" si="268"/>
        <v>0</v>
      </c>
      <c r="AM788" s="14">
        <f t="shared" si="269"/>
        <v>0</v>
      </c>
      <c r="AN788" s="14">
        <f t="shared" si="270"/>
        <v>0</v>
      </c>
      <c r="AO788" s="5" t="str">
        <f t="shared" si="271"/>
        <v>1万～3万人未満の市町村平均</v>
      </c>
    </row>
    <row r="789" spans="1:41" s="5" customFormat="1" ht="18" customHeight="1" x14ac:dyDescent="0.3">
      <c r="A789" s="5" t="str">
        <f t="shared" si="254"/>
        <v>017461</v>
      </c>
      <c r="B789" s="22">
        <v>17</v>
      </c>
      <c r="C789" s="23" t="s">
        <v>44</v>
      </c>
      <c r="D789" s="23">
        <v>17461</v>
      </c>
      <c r="E789" s="24" t="s">
        <v>998</v>
      </c>
      <c r="F789" s="25">
        <v>3.2704805318548051</v>
      </c>
      <c r="G789" s="26">
        <v>0.58526834736282241</v>
      </c>
      <c r="H789" s="26">
        <v>8.1829969150110511</v>
      </c>
      <c r="I789" s="26">
        <f t="shared" si="255"/>
        <v>12.038745794228678</v>
      </c>
      <c r="J789" s="26">
        <v>13.209106992091829</v>
      </c>
      <c r="K789" s="26">
        <v>14.006619312220831</v>
      </c>
      <c r="L789" s="26">
        <f t="shared" si="256"/>
        <v>27.21572630431266</v>
      </c>
      <c r="M789" s="26">
        <v>7.6049442918584456</v>
      </c>
      <c r="N789" s="26">
        <v>9.921119841693578</v>
      </c>
      <c r="O789" s="26">
        <v>0.50358181654216372</v>
      </c>
      <c r="P789" s="26">
        <v>1.9499318154430352E-3</v>
      </c>
      <c r="Q789" s="26">
        <f t="shared" si="252"/>
        <v>18.031595881909627</v>
      </c>
      <c r="R789" s="27">
        <v>0.77322042176958883</v>
      </c>
      <c r="S789" s="143">
        <f t="shared" si="257"/>
        <v>58.059288402220552</v>
      </c>
      <c r="T789" s="140" t="str">
        <f t="shared" si="258"/>
        <v>17461</v>
      </c>
      <c r="U789" s="5" t="str">
        <f t="shared" si="253"/>
        <v>石川県穴水町</v>
      </c>
      <c r="V789" s="21">
        <f t="shared" si="259"/>
        <v>5.6330014057315268E-2</v>
      </c>
      <c r="W789" s="21">
        <f t="shared" si="259"/>
        <v>1.008052911892799E-2</v>
      </c>
      <c r="X789" s="21">
        <f t="shared" si="259"/>
        <v>0.14094208076270673</v>
      </c>
      <c r="Y789" s="21">
        <f t="shared" si="260"/>
        <v>0.2275106594586962</v>
      </c>
      <c r="Z789" s="21">
        <f t="shared" si="260"/>
        <v>0.24124683057061252</v>
      </c>
      <c r="AA789" s="21">
        <f t="shared" si="261"/>
        <v>0.13098583363911132</v>
      </c>
      <c r="AB789" s="21">
        <f t="shared" si="261"/>
        <v>0.17087911537879152</v>
      </c>
      <c r="AC789" s="21">
        <f t="shared" si="261"/>
        <v>8.6735788605170634E-3</v>
      </c>
      <c r="AD789" s="21">
        <f t="shared" si="261"/>
        <v>3.3585182820953374E-5</v>
      </c>
      <c r="AE789" s="21">
        <f t="shared" si="262"/>
        <v>1.3317772970500548E-2</v>
      </c>
      <c r="AF789" s="137">
        <f>VLOOKUP(T789,人口!$A$2:$E$1748,5,0)</f>
        <v>8114</v>
      </c>
      <c r="AG789" s="14">
        <f t="shared" si="263"/>
        <v>0</v>
      </c>
      <c r="AH789" s="14">
        <f t="shared" si="264"/>
        <v>1</v>
      </c>
      <c r="AI789" s="14">
        <f t="shared" si="265"/>
        <v>0</v>
      </c>
      <c r="AJ789" s="14">
        <f t="shared" si="266"/>
        <v>0</v>
      </c>
      <c r="AK789" s="14">
        <f t="shared" si="267"/>
        <v>0</v>
      </c>
      <c r="AL789" s="14">
        <f t="shared" si="268"/>
        <v>0</v>
      </c>
      <c r="AM789" s="14">
        <f t="shared" si="269"/>
        <v>0</v>
      </c>
      <c r="AN789" s="14">
        <f t="shared" si="270"/>
        <v>0</v>
      </c>
      <c r="AO789" s="5" t="str">
        <f t="shared" si="271"/>
        <v>5千～1万人未満の市町村平均</v>
      </c>
    </row>
    <row r="790" spans="1:41" s="5" customFormat="1" ht="18" customHeight="1" x14ac:dyDescent="0.3">
      <c r="A790" s="5" t="str">
        <f t="shared" si="254"/>
        <v>017463</v>
      </c>
      <c r="B790" s="22">
        <v>17</v>
      </c>
      <c r="C790" s="23" t="s">
        <v>44</v>
      </c>
      <c r="D790" s="23">
        <v>17463</v>
      </c>
      <c r="E790" s="24" t="s">
        <v>1044</v>
      </c>
      <c r="F790" s="25">
        <v>3.6113010008776412</v>
      </c>
      <c r="G790" s="26">
        <v>1.5182773037106985</v>
      </c>
      <c r="H790" s="26">
        <v>30.042471191474135</v>
      </c>
      <c r="I790" s="26">
        <f t="shared" si="255"/>
        <v>35.172049496062478</v>
      </c>
      <c r="J790" s="26">
        <v>20.492791953026785</v>
      </c>
      <c r="K790" s="26">
        <v>28.713189182140912</v>
      </c>
      <c r="L790" s="26">
        <f t="shared" si="256"/>
        <v>49.205981135167697</v>
      </c>
      <c r="M790" s="26">
        <v>16.160108705575304</v>
      </c>
      <c r="N790" s="26">
        <v>18.846278574157978</v>
      </c>
      <c r="O790" s="26">
        <v>1.0533387466543753</v>
      </c>
      <c r="P790" s="26">
        <v>1.0288113932918219</v>
      </c>
      <c r="Q790" s="26">
        <f t="shared" si="252"/>
        <v>37.088537419679483</v>
      </c>
      <c r="R790" s="27">
        <v>1.5250337663292561</v>
      </c>
      <c r="S790" s="143">
        <f t="shared" si="257"/>
        <v>122.99160181723892</v>
      </c>
      <c r="T790" s="140" t="str">
        <f t="shared" si="258"/>
        <v>17463</v>
      </c>
      <c r="U790" s="5" t="str">
        <f t="shared" si="253"/>
        <v>石川県能登町</v>
      </c>
      <c r="V790" s="21">
        <f t="shared" si="259"/>
        <v>2.9362175526780311E-2</v>
      </c>
      <c r="W790" s="21">
        <f t="shared" si="259"/>
        <v>1.2344560777139921E-2</v>
      </c>
      <c r="X790" s="21">
        <f t="shared" si="259"/>
        <v>0.24426441112716105</v>
      </c>
      <c r="Y790" s="21">
        <f t="shared" si="260"/>
        <v>0.16661944108572824</v>
      </c>
      <c r="Z790" s="21">
        <f t="shared" si="260"/>
        <v>0.23345650237816787</v>
      </c>
      <c r="AA790" s="21">
        <f t="shared" si="261"/>
        <v>0.13139196877514159</v>
      </c>
      <c r="AB790" s="21">
        <f t="shared" si="261"/>
        <v>0.15323223940251521</v>
      </c>
      <c r="AC790" s="21">
        <f t="shared" si="261"/>
        <v>8.5643144010726733E-3</v>
      </c>
      <c r="AD790" s="21">
        <f t="shared" si="261"/>
        <v>8.364891407956444E-3</v>
      </c>
      <c r="AE790" s="21">
        <f t="shared" si="262"/>
        <v>1.2399495118336627E-2</v>
      </c>
      <c r="AF790" s="137">
        <f>VLOOKUP(T790,人口!$A$2:$E$1748,5,0)</f>
        <v>16972</v>
      </c>
      <c r="AG790" s="14">
        <f t="shared" si="263"/>
        <v>0</v>
      </c>
      <c r="AH790" s="14">
        <f t="shared" si="264"/>
        <v>0</v>
      </c>
      <c r="AI790" s="14">
        <f t="shared" si="265"/>
        <v>1</v>
      </c>
      <c r="AJ790" s="14">
        <f t="shared" si="266"/>
        <v>0</v>
      </c>
      <c r="AK790" s="14">
        <f t="shared" si="267"/>
        <v>0</v>
      </c>
      <c r="AL790" s="14">
        <f t="shared" si="268"/>
        <v>0</v>
      </c>
      <c r="AM790" s="14">
        <f t="shared" si="269"/>
        <v>0</v>
      </c>
      <c r="AN790" s="14">
        <f t="shared" si="270"/>
        <v>0</v>
      </c>
      <c r="AO790" s="5" t="str">
        <f t="shared" si="271"/>
        <v>1万～3万人未満の市町村平均</v>
      </c>
    </row>
    <row r="791" spans="1:41" s="5" customFormat="1" ht="18" customHeight="1" x14ac:dyDescent="0.3">
      <c r="A791" s="5" t="str">
        <f t="shared" si="254"/>
        <v>018201</v>
      </c>
      <c r="B791" s="22">
        <v>18</v>
      </c>
      <c r="C791" s="23" t="s">
        <v>45</v>
      </c>
      <c r="D791" s="23">
        <v>18201</v>
      </c>
      <c r="E791" s="24" t="s">
        <v>92</v>
      </c>
      <c r="F791" s="25">
        <v>512.26997998039644</v>
      </c>
      <c r="G791" s="26">
        <v>21.249350722684795</v>
      </c>
      <c r="H791" s="26">
        <v>24.906239877892077</v>
      </c>
      <c r="I791" s="26">
        <f t="shared" si="255"/>
        <v>558.42557058097327</v>
      </c>
      <c r="J791" s="26">
        <v>555.74040401028753</v>
      </c>
      <c r="K791" s="26">
        <v>536.68938414394745</v>
      </c>
      <c r="L791" s="26">
        <f t="shared" si="256"/>
        <v>1092.429788154235</v>
      </c>
      <c r="M791" s="26">
        <v>286.24386384424923</v>
      </c>
      <c r="N791" s="26">
        <v>204.39816348924668</v>
      </c>
      <c r="O791" s="26">
        <v>16.332088019066237</v>
      </c>
      <c r="P791" s="26">
        <v>3.8603718100683335</v>
      </c>
      <c r="Q791" s="26">
        <f t="shared" si="252"/>
        <v>510.83448716263047</v>
      </c>
      <c r="R791" s="27">
        <v>29.341979173426378</v>
      </c>
      <c r="S791" s="143">
        <f t="shared" si="257"/>
        <v>2191.0318250712648</v>
      </c>
      <c r="T791" s="140" t="str">
        <f t="shared" si="258"/>
        <v>18201</v>
      </c>
      <c r="U791" s="5" t="str">
        <f t="shared" si="253"/>
        <v>福井県福井市</v>
      </c>
      <c r="V791" s="21">
        <f t="shared" si="259"/>
        <v>0.23380307584703133</v>
      </c>
      <c r="W791" s="21">
        <f t="shared" si="259"/>
        <v>9.6983304758677547E-3</v>
      </c>
      <c r="X791" s="21">
        <f t="shared" si="259"/>
        <v>1.1367356508882286E-2</v>
      </c>
      <c r="Y791" s="21">
        <f t="shared" si="260"/>
        <v>0.25364323678512141</v>
      </c>
      <c r="Z791" s="21">
        <f t="shared" si="260"/>
        <v>0.24494823763068402</v>
      </c>
      <c r="AA791" s="21">
        <f t="shared" si="261"/>
        <v>0.13064340762596588</v>
      </c>
      <c r="AB791" s="21">
        <f t="shared" si="261"/>
        <v>9.328854156766915E-2</v>
      </c>
      <c r="AC791" s="21">
        <f t="shared" si="261"/>
        <v>7.454062434047495E-3</v>
      </c>
      <c r="AD791" s="21">
        <f t="shared" si="261"/>
        <v>1.7618967309809715E-3</v>
      </c>
      <c r="AE791" s="21">
        <f t="shared" si="262"/>
        <v>1.3391854393749854E-2</v>
      </c>
      <c r="AF791" s="137">
        <f>VLOOKUP(T791,人口!$A$2:$E$1748,5,0)</f>
        <v>263152</v>
      </c>
      <c r="AG791" s="14">
        <f t="shared" si="263"/>
        <v>0</v>
      </c>
      <c r="AH791" s="14">
        <f t="shared" si="264"/>
        <v>0</v>
      </c>
      <c r="AI791" s="14">
        <f t="shared" si="265"/>
        <v>0</v>
      </c>
      <c r="AJ791" s="14">
        <f t="shared" si="266"/>
        <v>0</v>
      </c>
      <c r="AK791" s="14">
        <f t="shared" si="267"/>
        <v>0</v>
      </c>
      <c r="AL791" s="14">
        <f t="shared" si="268"/>
        <v>1</v>
      </c>
      <c r="AM791" s="14">
        <f t="shared" si="269"/>
        <v>0</v>
      </c>
      <c r="AN791" s="14">
        <f t="shared" si="270"/>
        <v>0</v>
      </c>
      <c r="AO791" s="5" t="str">
        <f t="shared" si="271"/>
        <v>20万～50万人未満の市町村平均</v>
      </c>
    </row>
    <row r="792" spans="1:41" s="5" customFormat="1" ht="18" customHeight="1" x14ac:dyDescent="0.3">
      <c r="A792" s="5" t="str">
        <f t="shared" si="254"/>
        <v>018202</v>
      </c>
      <c r="B792" s="22">
        <v>18</v>
      </c>
      <c r="C792" s="23" t="s">
        <v>45</v>
      </c>
      <c r="D792" s="23">
        <v>18202</v>
      </c>
      <c r="E792" s="24" t="s">
        <v>142</v>
      </c>
      <c r="F792" s="25">
        <v>146.52936747760285</v>
      </c>
      <c r="G792" s="26">
        <v>7.7223474841347777</v>
      </c>
      <c r="H792" s="26">
        <v>0.51247407156156533</v>
      </c>
      <c r="I792" s="26">
        <f t="shared" si="255"/>
        <v>154.7641890332992</v>
      </c>
      <c r="J792" s="26">
        <v>117.92266250408113</v>
      </c>
      <c r="K792" s="26">
        <v>148.14486067078562</v>
      </c>
      <c r="L792" s="26">
        <f t="shared" si="256"/>
        <v>266.06752317486678</v>
      </c>
      <c r="M792" s="26">
        <v>69.019087343628669</v>
      </c>
      <c r="N792" s="26">
        <v>55.542874613244749</v>
      </c>
      <c r="O792" s="26">
        <v>4.067444110269137</v>
      </c>
      <c r="P792" s="26">
        <v>70.409284004575312</v>
      </c>
      <c r="Q792" s="26">
        <f t="shared" si="252"/>
        <v>199.03869007171787</v>
      </c>
      <c r="R792" s="27">
        <v>9.6764927310899989</v>
      </c>
      <c r="S792" s="143">
        <f t="shared" si="257"/>
        <v>629.5468950109738</v>
      </c>
      <c r="T792" s="140" t="str">
        <f t="shared" si="258"/>
        <v>18202</v>
      </c>
      <c r="U792" s="5" t="str">
        <f t="shared" si="253"/>
        <v>福井県敦賀市</v>
      </c>
      <c r="V792" s="21">
        <f t="shared" si="259"/>
        <v>0.23275369736363904</v>
      </c>
      <c r="W792" s="21">
        <f t="shared" si="259"/>
        <v>1.2266516673075113E-2</v>
      </c>
      <c r="X792" s="21">
        <f t="shared" si="259"/>
        <v>8.1403637381553958E-4</v>
      </c>
      <c r="Y792" s="21">
        <f t="shared" si="260"/>
        <v>0.18731354794788654</v>
      </c>
      <c r="Z792" s="21">
        <f t="shared" si="260"/>
        <v>0.23531981786393097</v>
      </c>
      <c r="AA792" s="21">
        <f t="shared" si="261"/>
        <v>0.10963295648122541</v>
      </c>
      <c r="AB792" s="21">
        <f t="shared" si="261"/>
        <v>8.8226746972164108E-2</v>
      </c>
      <c r="AC792" s="21">
        <f t="shared" si="261"/>
        <v>6.4609072691848256E-3</v>
      </c>
      <c r="AD792" s="21">
        <f t="shared" si="261"/>
        <v>0.11184120605240692</v>
      </c>
      <c r="AE792" s="21">
        <f t="shared" si="262"/>
        <v>1.5370567002671542E-2</v>
      </c>
      <c r="AF792" s="137">
        <f>VLOOKUP(T792,人口!$A$2:$E$1748,5,0)</f>
        <v>65537</v>
      </c>
      <c r="AG792" s="14">
        <f t="shared" si="263"/>
        <v>0</v>
      </c>
      <c r="AH792" s="14">
        <f t="shared" si="264"/>
        <v>0</v>
      </c>
      <c r="AI792" s="14">
        <f t="shared" si="265"/>
        <v>0</v>
      </c>
      <c r="AJ792" s="14">
        <f t="shared" si="266"/>
        <v>1</v>
      </c>
      <c r="AK792" s="14">
        <f t="shared" si="267"/>
        <v>0</v>
      </c>
      <c r="AL792" s="14">
        <f t="shared" si="268"/>
        <v>0</v>
      </c>
      <c r="AM792" s="14">
        <f t="shared" si="269"/>
        <v>0</v>
      </c>
      <c r="AN792" s="14">
        <f t="shared" si="270"/>
        <v>0</v>
      </c>
      <c r="AO792" s="5" t="str">
        <f t="shared" si="271"/>
        <v>3万～10万人未満の市町村平均</v>
      </c>
    </row>
    <row r="793" spans="1:41" s="5" customFormat="1" ht="18" customHeight="1" x14ac:dyDescent="0.3">
      <c r="A793" s="5" t="str">
        <f t="shared" si="254"/>
        <v>018204</v>
      </c>
      <c r="B793" s="22">
        <v>18</v>
      </c>
      <c r="C793" s="23" t="s">
        <v>45</v>
      </c>
      <c r="D793" s="23">
        <v>18204</v>
      </c>
      <c r="E793" s="24" t="s">
        <v>210</v>
      </c>
      <c r="F793" s="25">
        <v>48.325442195449931</v>
      </c>
      <c r="G793" s="26">
        <v>1.9913782515147176</v>
      </c>
      <c r="H793" s="26">
        <v>6.388843425467515</v>
      </c>
      <c r="I793" s="26">
        <f t="shared" si="255"/>
        <v>56.705663872432162</v>
      </c>
      <c r="J793" s="26">
        <v>49.139088317184822</v>
      </c>
      <c r="K793" s="26">
        <v>62.232447797295386</v>
      </c>
      <c r="L793" s="26">
        <f t="shared" si="256"/>
        <v>111.37153611448021</v>
      </c>
      <c r="M793" s="26">
        <v>29.324716122478023</v>
      </c>
      <c r="N793" s="26">
        <v>28.627867632432977</v>
      </c>
      <c r="O793" s="26">
        <v>1.8116284477280944</v>
      </c>
      <c r="P793" s="26">
        <v>0</v>
      </c>
      <c r="Q793" s="26">
        <f t="shared" si="252"/>
        <v>59.764212202639101</v>
      </c>
      <c r="R793" s="27">
        <v>5.4873602045999998</v>
      </c>
      <c r="S793" s="143">
        <f t="shared" si="257"/>
        <v>233.32877239415149</v>
      </c>
      <c r="T793" s="140" t="str">
        <f t="shared" si="258"/>
        <v>18204</v>
      </c>
      <c r="U793" s="5" t="str">
        <f t="shared" si="253"/>
        <v>福井県小浜市</v>
      </c>
      <c r="V793" s="21">
        <f t="shared" si="259"/>
        <v>0.20711308639560319</v>
      </c>
      <c r="W793" s="21">
        <f t="shared" si="259"/>
        <v>8.5346450464787709E-3</v>
      </c>
      <c r="X793" s="21">
        <f t="shared" si="259"/>
        <v>2.7381292756622135E-2</v>
      </c>
      <c r="Y793" s="21">
        <f t="shared" si="260"/>
        <v>0.21060020936542037</v>
      </c>
      <c r="Z793" s="21">
        <f t="shared" si="260"/>
        <v>0.26671570402028688</v>
      </c>
      <c r="AA793" s="21">
        <f t="shared" si="261"/>
        <v>0.1256798114590906</v>
      </c>
      <c r="AB793" s="21">
        <f t="shared" si="261"/>
        <v>0.1226932595525478</v>
      </c>
      <c r="AC793" s="21">
        <f t="shared" si="261"/>
        <v>7.764273686177864E-3</v>
      </c>
      <c r="AD793" s="21">
        <f t="shared" si="261"/>
        <v>0</v>
      </c>
      <c r="AE793" s="21">
        <f t="shared" si="262"/>
        <v>2.3517717717772314E-2</v>
      </c>
      <c r="AF793" s="137">
        <f>VLOOKUP(T793,人口!$A$2:$E$1748,5,0)</f>
        <v>29190</v>
      </c>
      <c r="AG793" s="14">
        <f t="shared" si="263"/>
        <v>0</v>
      </c>
      <c r="AH793" s="14">
        <f t="shared" si="264"/>
        <v>0</v>
      </c>
      <c r="AI793" s="14">
        <f t="shared" si="265"/>
        <v>1</v>
      </c>
      <c r="AJ793" s="14">
        <f t="shared" si="266"/>
        <v>0</v>
      </c>
      <c r="AK793" s="14">
        <f t="shared" si="267"/>
        <v>0</v>
      </c>
      <c r="AL793" s="14">
        <f t="shared" si="268"/>
        <v>0</v>
      </c>
      <c r="AM793" s="14">
        <f t="shared" si="269"/>
        <v>0</v>
      </c>
      <c r="AN793" s="14">
        <f t="shared" si="270"/>
        <v>0</v>
      </c>
      <c r="AO793" s="5" t="str">
        <f t="shared" si="271"/>
        <v>1万～3万人未満の市町村平均</v>
      </c>
    </row>
    <row r="794" spans="1:41" s="5" customFormat="1" ht="18" customHeight="1" x14ac:dyDescent="0.3">
      <c r="A794" s="5" t="str">
        <f t="shared" si="254"/>
        <v>018205</v>
      </c>
      <c r="B794" s="22">
        <v>18</v>
      </c>
      <c r="C794" s="23" t="s">
        <v>45</v>
      </c>
      <c r="D794" s="23">
        <v>18205</v>
      </c>
      <c r="E794" s="24" t="s">
        <v>271</v>
      </c>
      <c r="F794" s="25">
        <v>67.01674256407847</v>
      </c>
      <c r="G794" s="26">
        <v>3.0837809371282487</v>
      </c>
      <c r="H794" s="26">
        <v>22.343869520084251</v>
      </c>
      <c r="I794" s="26">
        <f t="shared" si="255"/>
        <v>92.444393021290978</v>
      </c>
      <c r="J794" s="26">
        <v>42.325054689817108</v>
      </c>
      <c r="K794" s="26">
        <v>60.686650901191577</v>
      </c>
      <c r="L794" s="26">
        <f t="shared" si="256"/>
        <v>103.01170559100868</v>
      </c>
      <c r="M794" s="26">
        <v>35.302985431858588</v>
      </c>
      <c r="N794" s="26">
        <v>34.728730852252305</v>
      </c>
      <c r="O794" s="26">
        <v>2.0420075089808072</v>
      </c>
      <c r="P794" s="26">
        <v>0</v>
      </c>
      <c r="Q794" s="26">
        <f t="shared" si="252"/>
        <v>72.073723793091702</v>
      </c>
      <c r="R794" s="27">
        <v>4.9526703811031636</v>
      </c>
      <c r="S794" s="143">
        <f t="shared" si="257"/>
        <v>272.48249278649456</v>
      </c>
      <c r="T794" s="140" t="str">
        <f t="shared" si="258"/>
        <v>18205</v>
      </c>
      <c r="U794" s="5" t="str">
        <f t="shared" si="253"/>
        <v>福井県大野市</v>
      </c>
      <c r="V794" s="21">
        <f t="shared" si="259"/>
        <v>0.24594880162297209</v>
      </c>
      <c r="W794" s="21">
        <f t="shared" si="259"/>
        <v>1.1317354394377791E-2</v>
      </c>
      <c r="X794" s="21">
        <f t="shared" si="259"/>
        <v>8.2001119747505888E-2</v>
      </c>
      <c r="Y794" s="21">
        <f t="shared" si="260"/>
        <v>0.15533128112924738</v>
      </c>
      <c r="Z794" s="21">
        <f t="shared" si="260"/>
        <v>0.22271761492120157</v>
      </c>
      <c r="AA794" s="21">
        <f t="shared" si="261"/>
        <v>0.12956056394977447</v>
      </c>
      <c r="AB794" s="21">
        <f t="shared" si="261"/>
        <v>0.12745307229504918</v>
      </c>
      <c r="AC794" s="21">
        <f t="shared" si="261"/>
        <v>7.494087007567255E-3</v>
      </c>
      <c r="AD794" s="21">
        <f t="shared" si="261"/>
        <v>0</v>
      </c>
      <c r="AE794" s="21">
        <f t="shared" si="262"/>
        <v>1.817610493230426E-2</v>
      </c>
      <c r="AF794" s="137">
        <f>VLOOKUP(T794,人口!$A$2:$E$1748,5,0)</f>
        <v>32902</v>
      </c>
      <c r="AG794" s="14">
        <f t="shared" si="263"/>
        <v>0</v>
      </c>
      <c r="AH794" s="14">
        <f t="shared" si="264"/>
        <v>0</v>
      </c>
      <c r="AI794" s="14">
        <f t="shared" si="265"/>
        <v>0</v>
      </c>
      <c r="AJ794" s="14">
        <f t="shared" si="266"/>
        <v>1</v>
      </c>
      <c r="AK794" s="14">
        <f t="shared" si="267"/>
        <v>0</v>
      </c>
      <c r="AL794" s="14">
        <f t="shared" si="268"/>
        <v>0</v>
      </c>
      <c r="AM794" s="14">
        <f t="shared" si="269"/>
        <v>0</v>
      </c>
      <c r="AN794" s="14">
        <f t="shared" si="270"/>
        <v>0</v>
      </c>
      <c r="AO794" s="5" t="str">
        <f t="shared" si="271"/>
        <v>3万～10万人未満の市町村平均</v>
      </c>
    </row>
    <row r="795" spans="1:41" s="5" customFormat="1" ht="18" customHeight="1" x14ac:dyDescent="0.3">
      <c r="A795" s="5" t="str">
        <f t="shared" si="254"/>
        <v>018206</v>
      </c>
      <c r="B795" s="22">
        <v>18</v>
      </c>
      <c r="C795" s="23" t="s">
        <v>45</v>
      </c>
      <c r="D795" s="23">
        <v>18206</v>
      </c>
      <c r="E795" s="24" t="s">
        <v>322</v>
      </c>
      <c r="F795" s="25">
        <v>67.142261834844305</v>
      </c>
      <c r="G795" s="26">
        <v>1.4276763597815967</v>
      </c>
      <c r="H795" s="26">
        <v>7.0038123113413935</v>
      </c>
      <c r="I795" s="26">
        <f t="shared" si="255"/>
        <v>75.573750505967297</v>
      </c>
      <c r="J795" s="26">
        <v>24.55024702119584</v>
      </c>
      <c r="K795" s="26">
        <v>40.986727667124484</v>
      </c>
      <c r="L795" s="26">
        <f t="shared" si="256"/>
        <v>65.536974688320328</v>
      </c>
      <c r="M795" s="26">
        <v>23.844635922212507</v>
      </c>
      <c r="N795" s="26">
        <v>19.976959060480961</v>
      </c>
      <c r="O795" s="26">
        <v>1.4241050483579598</v>
      </c>
      <c r="P795" s="26">
        <v>0</v>
      </c>
      <c r="Q795" s="26">
        <f t="shared" si="252"/>
        <v>45.245700031051427</v>
      </c>
      <c r="R795" s="27">
        <v>3.5606552144968289</v>
      </c>
      <c r="S795" s="143">
        <f t="shared" si="257"/>
        <v>189.91708043983587</v>
      </c>
      <c r="T795" s="140" t="str">
        <f t="shared" si="258"/>
        <v>18206</v>
      </c>
      <c r="U795" s="5" t="str">
        <f t="shared" si="253"/>
        <v>福井県勝山市</v>
      </c>
      <c r="V795" s="21">
        <f t="shared" si="259"/>
        <v>0.35353461457677793</v>
      </c>
      <c r="W795" s="21">
        <f t="shared" si="259"/>
        <v>7.5173668238538056E-3</v>
      </c>
      <c r="X795" s="21">
        <f t="shared" si="259"/>
        <v>3.6878264425300823E-2</v>
      </c>
      <c r="Y795" s="21">
        <f t="shared" si="260"/>
        <v>0.12926824151013186</v>
      </c>
      <c r="Z795" s="21">
        <f t="shared" si="260"/>
        <v>0.2158138044887897</v>
      </c>
      <c r="AA795" s="21">
        <f t="shared" si="261"/>
        <v>0.12555287742940155</v>
      </c>
      <c r="AB795" s="21">
        <f t="shared" si="261"/>
        <v>0.10518779571703396</v>
      </c>
      <c r="AC795" s="21">
        <f t="shared" si="261"/>
        <v>7.4985622412677318E-3</v>
      </c>
      <c r="AD795" s="21">
        <f t="shared" si="261"/>
        <v>0</v>
      </c>
      <c r="AE795" s="21">
        <f t="shared" si="262"/>
        <v>1.87484727874427E-2</v>
      </c>
      <c r="AF795" s="137">
        <f>VLOOKUP(T795,人口!$A$2:$E$1748,5,0)</f>
        <v>22946</v>
      </c>
      <c r="AG795" s="14">
        <f t="shared" si="263"/>
        <v>0</v>
      </c>
      <c r="AH795" s="14">
        <f t="shared" si="264"/>
        <v>0</v>
      </c>
      <c r="AI795" s="14">
        <f t="shared" si="265"/>
        <v>1</v>
      </c>
      <c r="AJ795" s="14">
        <f t="shared" si="266"/>
        <v>0</v>
      </c>
      <c r="AK795" s="14">
        <f t="shared" si="267"/>
        <v>0</v>
      </c>
      <c r="AL795" s="14">
        <f t="shared" si="268"/>
        <v>0</v>
      </c>
      <c r="AM795" s="14">
        <f t="shared" si="269"/>
        <v>0</v>
      </c>
      <c r="AN795" s="14">
        <f t="shared" si="270"/>
        <v>0</v>
      </c>
      <c r="AO795" s="5" t="str">
        <f t="shared" si="271"/>
        <v>1万～3万人未満の市町村平均</v>
      </c>
    </row>
    <row r="796" spans="1:41" s="5" customFormat="1" ht="18" customHeight="1" x14ac:dyDescent="0.3">
      <c r="A796" s="5" t="str">
        <f t="shared" si="254"/>
        <v>018207</v>
      </c>
      <c r="B796" s="22">
        <v>18</v>
      </c>
      <c r="C796" s="23" t="s">
        <v>45</v>
      </c>
      <c r="D796" s="23">
        <v>18207</v>
      </c>
      <c r="E796" s="24" t="s">
        <v>374</v>
      </c>
      <c r="F796" s="25">
        <v>229.66691905574319</v>
      </c>
      <c r="G796" s="26">
        <v>2.9143019369993364</v>
      </c>
      <c r="H796" s="26">
        <v>5.1247407156156539</v>
      </c>
      <c r="I796" s="26">
        <f t="shared" si="255"/>
        <v>237.70596170835816</v>
      </c>
      <c r="J796" s="26">
        <v>81.781268286677005</v>
      </c>
      <c r="K796" s="26">
        <v>126.44721320886343</v>
      </c>
      <c r="L796" s="26">
        <f t="shared" si="256"/>
        <v>208.22848149554045</v>
      </c>
      <c r="M796" s="26">
        <v>73.123974603717187</v>
      </c>
      <c r="N796" s="26">
        <v>40.463927191388457</v>
      </c>
      <c r="O796" s="26">
        <v>4.3068844169267253</v>
      </c>
      <c r="P796" s="26">
        <v>0</v>
      </c>
      <c r="Q796" s="26">
        <f t="shared" si="252"/>
        <v>117.89478621203236</v>
      </c>
      <c r="R796" s="27">
        <v>7.4574197437897123</v>
      </c>
      <c r="S796" s="143">
        <f t="shared" si="257"/>
        <v>571.2866491597207</v>
      </c>
      <c r="T796" s="140" t="str">
        <f t="shared" si="258"/>
        <v>18207</v>
      </c>
      <c r="U796" s="5" t="str">
        <f t="shared" si="253"/>
        <v>福井県鯖江市</v>
      </c>
      <c r="V796" s="21">
        <f t="shared" si="259"/>
        <v>0.40201695487466704</v>
      </c>
      <c r="W796" s="21">
        <f t="shared" si="259"/>
        <v>5.1012953677210017E-3</v>
      </c>
      <c r="X796" s="21">
        <f t="shared" si="259"/>
        <v>8.9705242073368947E-3</v>
      </c>
      <c r="Y796" s="21">
        <f t="shared" si="260"/>
        <v>0.14315277349289593</v>
      </c>
      <c r="Z796" s="21">
        <f t="shared" si="260"/>
        <v>0.22133759539952286</v>
      </c>
      <c r="AA796" s="21">
        <f t="shared" si="261"/>
        <v>0.12799874583323781</v>
      </c>
      <c r="AB796" s="21">
        <f t="shared" si="261"/>
        <v>7.0829464071854281E-2</v>
      </c>
      <c r="AC796" s="21">
        <f t="shared" si="261"/>
        <v>7.5389201257574003E-3</v>
      </c>
      <c r="AD796" s="21">
        <f t="shared" si="261"/>
        <v>0</v>
      </c>
      <c r="AE796" s="21">
        <f t="shared" si="262"/>
        <v>1.3053726627006755E-2</v>
      </c>
      <c r="AF796" s="137">
        <f>VLOOKUP(T796,人口!$A$2:$E$1748,5,0)</f>
        <v>69395</v>
      </c>
      <c r="AG796" s="14">
        <f t="shared" si="263"/>
        <v>0</v>
      </c>
      <c r="AH796" s="14">
        <f t="shared" si="264"/>
        <v>0</v>
      </c>
      <c r="AI796" s="14">
        <f t="shared" si="265"/>
        <v>0</v>
      </c>
      <c r="AJ796" s="14">
        <f t="shared" si="266"/>
        <v>1</v>
      </c>
      <c r="AK796" s="14">
        <f t="shared" si="267"/>
        <v>0</v>
      </c>
      <c r="AL796" s="14">
        <f t="shared" si="268"/>
        <v>0</v>
      </c>
      <c r="AM796" s="14">
        <f t="shared" si="269"/>
        <v>0</v>
      </c>
      <c r="AN796" s="14">
        <f t="shared" si="270"/>
        <v>0</v>
      </c>
      <c r="AO796" s="5" t="str">
        <f t="shared" si="271"/>
        <v>3万～10万人未満の市町村平均</v>
      </c>
    </row>
    <row r="797" spans="1:41" s="5" customFormat="1" ht="18" customHeight="1" x14ac:dyDescent="0.3">
      <c r="A797" s="5" t="str">
        <f t="shared" si="254"/>
        <v>018208</v>
      </c>
      <c r="B797" s="22">
        <v>18</v>
      </c>
      <c r="C797" s="23" t="s">
        <v>45</v>
      </c>
      <c r="D797" s="23">
        <v>18208</v>
      </c>
      <c r="E797" s="24" t="s">
        <v>425</v>
      </c>
      <c r="F797" s="25">
        <v>206.58484755775146</v>
      </c>
      <c r="G797" s="26">
        <v>1.3871487727942482</v>
      </c>
      <c r="H797" s="26">
        <v>8.3704098355055674</v>
      </c>
      <c r="I797" s="26">
        <f t="shared" si="255"/>
        <v>216.34240616605129</v>
      </c>
      <c r="J797" s="26">
        <v>38.534239254579177</v>
      </c>
      <c r="K797" s="26">
        <v>52.567365543251</v>
      </c>
      <c r="L797" s="26">
        <f t="shared" si="256"/>
        <v>91.101604797830177</v>
      </c>
      <c r="M797" s="26">
        <v>30.910007984070955</v>
      </c>
      <c r="N797" s="26">
        <v>25.274317424062257</v>
      </c>
      <c r="O797" s="26">
        <v>1.7378351546705848</v>
      </c>
      <c r="P797" s="26">
        <v>0</v>
      </c>
      <c r="Q797" s="26">
        <f t="shared" si="252"/>
        <v>57.922160562803796</v>
      </c>
      <c r="R797" s="27">
        <v>5.1359865302894345</v>
      </c>
      <c r="S797" s="143">
        <f t="shared" si="257"/>
        <v>370.50215805697468</v>
      </c>
      <c r="T797" s="140" t="str">
        <f t="shared" si="258"/>
        <v>18208</v>
      </c>
      <c r="U797" s="5" t="str">
        <f t="shared" si="253"/>
        <v>福井県あわら市</v>
      </c>
      <c r="V797" s="21">
        <f t="shared" si="259"/>
        <v>0.55758068628033064</v>
      </c>
      <c r="W797" s="21">
        <f t="shared" si="259"/>
        <v>3.7439694820372319E-3</v>
      </c>
      <c r="X797" s="21">
        <f t="shared" si="259"/>
        <v>2.2592067693755217E-2</v>
      </c>
      <c r="Y797" s="21">
        <f t="shared" si="260"/>
        <v>0.10400543806995451</v>
      </c>
      <c r="Z797" s="21">
        <f t="shared" si="260"/>
        <v>0.14188140176815744</v>
      </c>
      <c r="AA797" s="21">
        <f t="shared" si="261"/>
        <v>8.342733587888497E-2</v>
      </c>
      <c r="AB797" s="21">
        <f t="shared" si="261"/>
        <v>6.8216383830551536E-2</v>
      </c>
      <c r="AC797" s="21">
        <f t="shared" si="261"/>
        <v>4.6904859172327571E-3</v>
      </c>
      <c r="AD797" s="21">
        <f t="shared" si="261"/>
        <v>0</v>
      </c>
      <c r="AE797" s="21">
        <f t="shared" si="262"/>
        <v>1.3862231079095734E-2</v>
      </c>
      <c r="AF797" s="137">
        <f>VLOOKUP(T797,人口!$A$2:$E$1748,5,0)</f>
        <v>28001</v>
      </c>
      <c r="AG797" s="14">
        <f t="shared" si="263"/>
        <v>0</v>
      </c>
      <c r="AH797" s="14">
        <f t="shared" si="264"/>
        <v>0</v>
      </c>
      <c r="AI797" s="14">
        <f t="shared" si="265"/>
        <v>1</v>
      </c>
      <c r="AJ797" s="14">
        <f t="shared" si="266"/>
        <v>0</v>
      </c>
      <c r="AK797" s="14">
        <f t="shared" si="267"/>
        <v>0</v>
      </c>
      <c r="AL797" s="14">
        <f t="shared" si="268"/>
        <v>0</v>
      </c>
      <c r="AM797" s="14">
        <f t="shared" si="269"/>
        <v>0</v>
      </c>
      <c r="AN797" s="14">
        <f t="shared" si="270"/>
        <v>0</v>
      </c>
      <c r="AO797" s="5" t="str">
        <f t="shared" si="271"/>
        <v>1万～3万人未満の市町村平均</v>
      </c>
    </row>
    <row r="798" spans="1:41" s="5" customFormat="1" ht="18" customHeight="1" x14ac:dyDescent="0.3">
      <c r="A798" s="5" t="str">
        <f t="shared" si="254"/>
        <v>018209</v>
      </c>
      <c r="B798" s="22">
        <v>18</v>
      </c>
      <c r="C798" s="23" t="s">
        <v>45</v>
      </c>
      <c r="D798" s="23">
        <v>18209</v>
      </c>
      <c r="E798" s="24" t="s">
        <v>480</v>
      </c>
      <c r="F798" s="25">
        <v>721.96646149830769</v>
      </c>
      <c r="G798" s="26">
        <v>4.7748866123276112</v>
      </c>
      <c r="H798" s="26">
        <v>8.336244897401464</v>
      </c>
      <c r="I798" s="26">
        <f t="shared" si="255"/>
        <v>735.07759300803673</v>
      </c>
      <c r="J798" s="26">
        <v>108.14115797039592</v>
      </c>
      <c r="K798" s="26">
        <v>156.84446180699774</v>
      </c>
      <c r="L798" s="26">
        <f t="shared" si="256"/>
        <v>264.98561977739365</v>
      </c>
      <c r="M798" s="26">
        <v>87.377276431593359</v>
      </c>
      <c r="N798" s="26">
        <v>64.520958815281716</v>
      </c>
      <c r="O798" s="26">
        <v>5.0986883133335432</v>
      </c>
      <c r="P798" s="26">
        <v>0</v>
      </c>
      <c r="Q798" s="26">
        <f t="shared" si="252"/>
        <v>156.99692356020861</v>
      </c>
      <c r="R798" s="27">
        <v>4.4592803292759173</v>
      </c>
      <c r="S798" s="143">
        <f t="shared" si="257"/>
        <v>1161.519416674915</v>
      </c>
      <c r="T798" s="140" t="str">
        <f t="shared" si="258"/>
        <v>18209</v>
      </c>
      <c r="U798" s="5" t="str">
        <f t="shared" si="253"/>
        <v>福井県越前市</v>
      </c>
      <c r="V798" s="21">
        <f t="shared" si="259"/>
        <v>0.62157072118956325</v>
      </c>
      <c r="W798" s="21">
        <f t="shared" si="259"/>
        <v>4.1108969370453512E-3</v>
      </c>
      <c r="X798" s="21">
        <f t="shared" si="259"/>
        <v>7.1770172566427313E-3</v>
      </c>
      <c r="Y798" s="21">
        <f t="shared" si="260"/>
        <v>9.3103185722001908E-2</v>
      </c>
      <c r="Z798" s="21">
        <f t="shared" si="260"/>
        <v>0.13503386990808716</v>
      </c>
      <c r="AA798" s="21">
        <f t="shared" si="261"/>
        <v>7.5226703210634696E-2</v>
      </c>
      <c r="AB798" s="21">
        <f t="shared" si="261"/>
        <v>5.554875612840468E-2</v>
      </c>
      <c r="AC798" s="21">
        <f t="shared" si="261"/>
        <v>4.3896711842575766E-3</v>
      </c>
      <c r="AD798" s="21">
        <f t="shared" si="261"/>
        <v>0</v>
      </c>
      <c r="AE798" s="21">
        <f t="shared" si="262"/>
        <v>3.8391784633626806E-3</v>
      </c>
      <c r="AF798" s="137">
        <f>VLOOKUP(T798,人口!$A$2:$E$1748,5,0)</f>
        <v>82153</v>
      </c>
      <c r="AG798" s="14">
        <f t="shared" si="263"/>
        <v>0</v>
      </c>
      <c r="AH798" s="14">
        <f t="shared" si="264"/>
        <v>0</v>
      </c>
      <c r="AI798" s="14">
        <f t="shared" si="265"/>
        <v>0</v>
      </c>
      <c r="AJ798" s="14">
        <f t="shared" si="266"/>
        <v>1</v>
      </c>
      <c r="AK798" s="14">
        <f t="shared" si="267"/>
        <v>0</v>
      </c>
      <c r="AL798" s="14">
        <f t="shared" si="268"/>
        <v>0</v>
      </c>
      <c r="AM798" s="14">
        <f t="shared" si="269"/>
        <v>0</v>
      </c>
      <c r="AN798" s="14">
        <f t="shared" si="270"/>
        <v>0</v>
      </c>
      <c r="AO798" s="5" t="str">
        <f t="shared" si="271"/>
        <v>3万～10万人未満の市町村平均</v>
      </c>
    </row>
    <row r="799" spans="1:41" s="5" customFormat="1" ht="18" customHeight="1" x14ac:dyDescent="0.3">
      <c r="A799" s="5" t="str">
        <f t="shared" si="254"/>
        <v>018210</v>
      </c>
      <c r="B799" s="22">
        <v>18</v>
      </c>
      <c r="C799" s="23" t="s">
        <v>45</v>
      </c>
      <c r="D799" s="23">
        <v>18210</v>
      </c>
      <c r="E799" s="24" t="s">
        <v>533</v>
      </c>
      <c r="F799" s="25">
        <v>338.05094565512013</v>
      </c>
      <c r="G799" s="26">
        <v>4.8909428841550184</v>
      </c>
      <c r="H799" s="26">
        <v>8.2679150211932555</v>
      </c>
      <c r="I799" s="26">
        <f t="shared" si="255"/>
        <v>351.2098035604684</v>
      </c>
      <c r="J799" s="26">
        <v>103.70281636918411</v>
      </c>
      <c r="K799" s="26">
        <v>164.67615704473295</v>
      </c>
      <c r="L799" s="26">
        <f t="shared" si="256"/>
        <v>268.37897341391704</v>
      </c>
      <c r="M799" s="26">
        <v>99.62349689654917</v>
      </c>
      <c r="N799" s="26">
        <v>69.21689138826568</v>
      </c>
      <c r="O799" s="26">
        <v>5.671098356957943</v>
      </c>
      <c r="P799" s="26">
        <v>3.8173364728082042</v>
      </c>
      <c r="Q799" s="26">
        <f t="shared" si="252"/>
        <v>178.32882311458098</v>
      </c>
      <c r="R799" s="27">
        <v>14.402884949619409</v>
      </c>
      <c r="S799" s="143">
        <f t="shared" si="257"/>
        <v>812.32048503858573</v>
      </c>
      <c r="T799" s="140" t="str">
        <f t="shared" si="258"/>
        <v>18210</v>
      </c>
      <c r="U799" s="5" t="str">
        <f t="shared" si="253"/>
        <v>福井県坂井市</v>
      </c>
      <c r="V799" s="21">
        <f t="shared" si="259"/>
        <v>0.4161546481732053</v>
      </c>
      <c r="W799" s="21">
        <f t="shared" si="259"/>
        <v>6.0209522894436127E-3</v>
      </c>
      <c r="X799" s="21">
        <f t="shared" si="259"/>
        <v>1.0178144185050959E-2</v>
      </c>
      <c r="Y799" s="21">
        <f t="shared" si="260"/>
        <v>0.12766244146146105</v>
      </c>
      <c r="Z799" s="21">
        <f t="shared" si="260"/>
        <v>0.20272313708414078</v>
      </c>
      <c r="AA799" s="21">
        <f t="shared" si="261"/>
        <v>0.1226406310457836</v>
      </c>
      <c r="AB799" s="21">
        <f t="shared" si="261"/>
        <v>8.5208846339727404E-2</v>
      </c>
      <c r="AC799" s="21">
        <f t="shared" si="261"/>
        <v>6.9813558335766485E-3</v>
      </c>
      <c r="AD799" s="21">
        <f t="shared" si="261"/>
        <v>4.6992985442523691E-3</v>
      </c>
      <c r="AE799" s="21">
        <f t="shared" si="262"/>
        <v>1.7730545043358428E-2</v>
      </c>
      <c r="AF799" s="137">
        <f>VLOOKUP(T799,人口!$A$2:$E$1748,5,0)</f>
        <v>91376</v>
      </c>
      <c r="AG799" s="14">
        <f t="shared" si="263"/>
        <v>0</v>
      </c>
      <c r="AH799" s="14">
        <f t="shared" si="264"/>
        <v>0</v>
      </c>
      <c r="AI799" s="14">
        <f t="shared" si="265"/>
        <v>0</v>
      </c>
      <c r="AJ799" s="14">
        <f t="shared" si="266"/>
        <v>1</v>
      </c>
      <c r="AK799" s="14">
        <f t="shared" si="267"/>
        <v>0</v>
      </c>
      <c r="AL799" s="14">
        <f t="shared" si="268"/>
        <v>0</v>
      </c>
      <c r="AM799" s="14">
        <f t="shared" si="269"/>
        <v>0</v>
      </c>
      <c r="AN799" s="14">
        <f t="shared" si="270"/>
        <v>0</v>
      </c>
      <c r="AO799" s="5" t="str">
        <f t="shared" si="271"/>
        <v>3万～10万人未満の市町村平均</v>
      </c>
    </row>
    <row r="800" spans="1:41" s="5" customFormat="1" ht="18" customHeight="1" x14ac:dyDescent="0.3">
      <c r="A800" s="5" t="str">
        <f t="shared" si="254"/>
        <v>018322</v>
      </c>
      <c r="B800" s="22">
        <v>18</v>
      </c>
      <c r="C800" s="23" t="s">
        <v>45</v>
      </c>
      <c r="D800" s="23">
        <v>18322</v>
      </c>
      <c r="E800" s="24" t="s">
        <v>587</v>
      </c>
      <c r="F800" s="25">
        <v>16.73226065892192</v>
      </c>
      <c r="G800" s="26">
        <v>1.2342492400692513</v>
      </c>
      <c r="H800" s="26">
        <v>9.3611930405245936</v>
      </c>
      <c r="I800" s="26">
        <f t="shared" si="255"/>
        <v>27.327702939515763</v>
      </c>
      <c r="J800" s="26">
        <v>29.563214491550067</v>
      </c>
      <c r="K800" s="26">
        <v>32.744189400524462</v>
      </c>
      <c r="L800" s="26">
        <f t="shared" si="256"/>
        <v>62.307403892074532</v>
      </c>
      <c r="M800" s="26">
        <v>19.626740908938149</v>
      </c>
      <c r="N800" s="26">
        <v>13.216933174166956</v>
      </c>
      <c r="O800" s="26">
        <v>1.1444477073006529</v>
      </c>
      <c r="P800" s="26">
        <v>0</v>
      </c>
      <c r="Q800" s="26">
        <f t="shared" si="252"/>
        <v>33.988121790405756</v>
      </c>
      <c r="R800" s="27">
        <v>3.1423197920030517</v>
      </c>
      <c r="S800" s="143">
        <f t="shared" si="257"/>
        <v>126.7655484139991</v>
      </c>
      <c r="T800" s="140" t="str">
        <f t="shared" si="258"/>
        <v>18322</v>
      </c>
      <c r="U800" s="5" t="str">
        <f t="shared" si="253"/>
        <v>福井県永平寺町</v>
      </c>
      <c r="V800" s="21">
        <f t="shared" si="259"/>
        <v>0.13199375436200239</v>
      </c>
      <c r="W800" s="21">
        <f t="shared" si="259"/>
        <v>9.736472215923846E-3</v>
      </c>
      <c r="X800" s="21">
        <f t="shared" si="259"/>
        <v>7.384650764853086E-2</v>
      </c>
      <c r="Y800" s="21">
        <f t="shared" si="260"/>
        <v>0.23321174294927999</v>
      </c>
      <c r="Z800" s="21">
        <f t="shared" si="260"/>
        <v>0.25830511373316017</v>
      </c>
      <c r="AA800" s="21">
        <f t="shared" si="261"/>
        <v>0.15482708949311585</v>
      </c>
      <c r="AB800" s="21">
        <f t="shared" si="261"/>
        <v>0.10426281698401402</v>
      </c>
      <c r="AC800" s="21">
        <f t="shared" si="261"/>
        <v>9.0280657609198497E-3</v>
      </c>
      <c r="AD800" s="21">
        <f t="shared" si="261"/>
        <v>0</v>
      </c>
      <c r="AE800" s="21">
        <f t="shared" si="262"/>
        <v>2.4788436853053018E-2</v>
      </c>
      <c r="AF800" s="137">
        <f>VLOOKUP(T800,人口!$A$2:$E$1748,5,0)</f>
        <v>18440</v>
      </c>
      <c r="AG800" s="14">
        <f t="shared" si="263"/>
        <v>0</v>
      </c>
      <c r="AH800" s="14">
        <f t="shared" si="264"/>
        <v>0</v>
      </c>
      <c r="AI800" s="14">
        <f t="shared" si="265"/>
        <v>1</v>
      </c>
      <c r="AJ800" s="14">
        <f t="shared" si="266"/>
        <v>0</v>
      </c>
      <c r="AK800" s="14">
        <f t="shared" si="267"/>
        <v>0</v>
      </c>
      <c r="AL800" s="14">
        <f t="shared" si="268"/>
        <v>0</v>
      </c>
      <c r="AM800" s="14">
        <f t="shared" si="269"/>
        <v>0</v>
      </c>
      <c r="AN800" s="14">
        <f t="shared" si="270"/>
        <v>0</v>
      </c>
      <c r="AO800" s="5" t="str">
        <f t="shared" si="271"/>
        <v>1万～3万人未満の市町村平均</v>
      </c>
    </row>
    <row r="801" spans="1:41" s="5" customFormat="1" ht="18" customHeight="1" x14ac:dyDescent="0.3">
      <c r="A801" s="5" t="str">
        <f t="shared" si="254"/>
        <v>018382</v>
      </c>
      <c r="B801" s="22">
        <v>18</v>
      </c>
      <c r="C801" s="23" t="s">
        <v>45</v>
      </c>
      <c r="D801" s="23">
        <v>18382</v>
      </c>
      <c r="E801" s="24" t="s">
        <v>638</v>
      </c>
      <c r="F801" s="25">
        <v>1.6556727282838071</v>
      </c>
      <c r="G801" s="26">
        <v>0.2413233588792118</v>
      </c>
      <c r="H801" s="26">
        <v>4.0656276343884183</v>
      </c>
      <c r="I801" s="26">
        <f t="shared" si="255"/>
        <v>5.9626237215514371</v>
      </c>
      <c r="J801" s="26">
        <v>2.5214926198188916</v>
      </c>
      <c r="K801" s="26">
        <v>4.7914568241357154</v>
      </c>
      <c r="L801" s="26">
        <f t="shared" si="256"/>
        <v>7.312949443954607</v>
      </c>
      <c r="M801" s="26">
        <v>2.6628446630973586</v>
      </c>
      <c r="N801" s="26">
        <v>3.974221624267166</v>
      </c>
      <c r="O801" s="26">
        <v>0.15689608481865785</v>
      </c>
      <c r="P801" s="26">
        <v>0</v>
      </c>
      <c r="Q801" s="26">
        <f t="shared" si="252"/>
        <v>6.7939623721831817</v>
      </c>
      <c r="R801" s="27">
        <v>0.23485743148771104</v>
      </c>
      <c r="S801" s="143">
        <f t="shared" si="257"/>
        <v>20.304392969176938</v>
      </c>
      <c r="T801" s="140" t="str">
        <f t="shared" si="258"/>
        <v>18382</v>
      </c>
      <c r="U801" s="5" t="str">
        <f t="shared" si="253"/>
        <v>福井県池田町</v>
      </c>
      <c r="V801" s="21">
        <f t="shared" si="259"/>
        <v>8.1542586907040235E-2</v>
      </c>
      <c r="W801" s="21">
        <f t="shared" si="259"/>
        <v>1.1885278188102076E-2</v>
      </c>
      <c r="X801" s="21">
        <f t="shared" si="259"/>
        <v>0.20023389226953203</v>
      </c>
      <c r="Y801" s="21">
        <f t="shared" si="260"/>
        <v>0.12418458525929048</v>
      </c>
      <c r="Z801" s="21">
        <f t="shared" si="260"/>
        <v>0.23598128894615963</v>
      </c>
      <c r="AA801" s="21">
        <f t="shared" si="261"/>
        <v>0.13114623358303235</v>
      </c>
      <c r="AB801" s="21">
        <f t="shared" si="261"/>
        <v>0.19573210734742127</v>
      </c>
      <c r="AC801" s="21">
        <f t="shared" si="261"/>
        <v>7.7271989887525219E-3</v>
      </c>
      <c r="AD801" s="21">
        <f t="shared" si="261"/>
        <v>0</v>
      </c>
      <c r="AE801" s="21">
        <f t="shared" si="262"/>
        <v>1.1566828510669397E-2</v>
      </c>
      <c r="AF801" s="137">
        <f>VLOOKUP(T801,人口!$A$2:$E$1748,5,0)</f>
        <v>2528</v>
      </c>
      <c r="AG801" s="14">
        <f t="shared" si="263"/>
        <v>1</v>
      </c>
      <c r="AH801" s="14">
        <f t="shared" si="264"/>
        <v>0</v>
      </c>
      <c r="AI801" s="14">
        <f t="shared" si="265"/>
        <v>0</v>
      </c>
      <c r="AJ801" s="14">
        <f t="shared" si="266"/>
        <v>0</v>
      </c>
      <c r="AK801" s="14">
        <f t="shared" si="267"/>
        <v>0</v>
      </c>
      <c r="AL801" s="14">
        <f t="shared" si="268"/>
        <v>0</v>
      </c>
      <c r="AM801" s="14">
        <f t="shared" si="269"/>
        <v>0</v>
      </c>
      <c r="AN801" s="14">
        <f t="shared" si="270"/>
        <v>0</v>
      </c>
      <c r="AO801" s="5" t="str">
        <f t="shared" si="271"/>
        <v>5千人未満の市町村平均</v>
      </c>
    </row>
    <row r="802" spans="1:41" s="5" customFormat="1" ht="18" customHeight="1" x14ac:dyDescent="0.3">
      <c r="A802" s="5" t="str">
        <f t="shared" si="254"/>
        <v>018404</v>
      </c>
      <c r="B802" s="22">
        <v>18</v>
      </c>
      <c r="C802" s="23" t="s">
        <v>45</v>
      </c>
      <c r="D802" s="23">
        <v>18404</v>
      </c>
      <c r="E802" s="24" t="s">
        <v>691</v>
      </c>
      <c r="F802" s="25">
        <v>12.087914121283465</v>
      </c>
      <c r="G802" s="26">
        <v>0.59686082654095141</v>
      </c>
      <c r="H802" s="26">
        <v>6.66216293030035</v>
      </c>
      <c r="I802" s="26">
        <f t="shared" si="255"/>
        <v>19.346937878124766</v>
      </c>
      <c r="J802" s="26">
        <v>8.3149220915456308</v>
      </c>
      <c r="K802" s="26">
        <v>17.578946097552574</v>
      </c>
      <c r="L802" s="26">
        <f t="shared" si="256"/>
        <v>25.893868189098207</v>
      </c>
      <c r="M802" s="26">
        <v>11.225967369292091</v>
      </c>
      <c r="N802" s="26">
        <v>10.301220941351092</v>
      </c>
      <c r="O802" s="26">
        <v>0.65085808603372819</v>
      </c>
      <c r="P802" s="26">
        <v>0</v>
      </c>
      <c r="Q802" s="26">
        <f t="shared" si="252"/>
        <v>22.178046396676912</v>
      </c>
      <c r="R802" s="27">
        <v>0.38413670205036909</v>
      </c>
      <c r="S802" s="143">
        <f t="shared" si="257"/>
        <v>67.802989165950265</v>
      </c>
      <c r="T802" s="140" t="str">
        <f t="shared" si="258"/>
        <v>18404</v>
      </c>
      <c r="U802" s="5" t="str">
        <f t="shared" si="253"/>
        <v>福井県南越前町</v>
      </c>
      <c r="V802" s="21">
        <f t="shared" si="259"/>
        <v>0.17827995889234113</v>
      </c>
      <c r="W802" s="21">
        <f t="shared" si="259"/>
        <v>8.8028689278007045E-3</v>
      </c>
      <c r="X802" s="21">
        <f t="shared" si="259"/>
        <v>9.825765813944376E-2</v>
      </c>
      <c r="Y802" s="21">
        <f t="shared" si="260"/>
        <v>0.12263356223417464</v>
      </c>
      <c r="Z802" s="21">
        <f t="shared" si="260"/>
        <v>0.25926506063807109</v>
      </c>
      <c r="AA802" s="21">
        <f t="shared" si="261"/>
        <v>0.16556744042384519</v>
      </c>
      <c r="AB802" s="21">
        <f t="shared" si="261"/>
        <v>0.15192871388219303</v>
      </c>
      <c r="AC802" s="21">
        <f t="shared" si="261"/>
        <v>9.5992535733303661E-3</v>
      </c>
      <c r="AD802" s="21">
        <f t="shared" si="261"/>
        <v>0</v>
      </c>
      <c r="AE802" s="21">
        <f t="shared" si="262"/>
        <v>5.6654832887998588E-3</v>
      </c>
      <c r="AF802" s="137">
        <f>VLOOKUP(T802,人口!$A$2:$E$1748,5,0)</f>
        <v>10487</v>
      </c>
      <c r="AG802" s="14">
        <f t="shared" si="263"/>
        <v>0</v>
      </c>
      <c r="AH802" s="14">
        <f t="shared" si="264"/>
        <v>0</v>
      </c>
      <c r="AI802" s="14">
        <f t="shared" si="265"/>
        <v>1</v>
      </c>
      <c r="AJ802" s="14">
        <f t="shared" si="266"/>
        <v>0</v>
      </c>
      <c r="AK802" s="14">
        <f t="shared" si="267"/>
        <v>0</v>
      </c>
      <c r="AL802" s="14">
        <f t="shared" si="268"/>
        <v>0</v>
      </c>
      <c r="AM802" s="14">
        <f t="shared" si="269"/>
        <v>0</v>
      </c>
      <c r="AN802" s="14">
        <f t="shared" si="270"/>
        <v>0</v>
      </c>
      <c r="AO802" s="5" t="str">
        <f t="shared" si="271"/>
        <v>1万～3万人未満の市町村平均</v>
      </c>
    </row>
    <row r="803" spans="1:41" s="5" customFormat="1" ht="18" customHeight="1" x14ac:dyDescent="0.3">
      <c r="A803" s="5" t="str">
        <f t="shared" si="254"/>
        <v>018423</v>
      </c>
      <c r="B803" s="22">
        <v>18</v>
      </c>
      <c r="C803" s="23" t="s">
        <v>45</v>
      </c>
      <c r="D803" s="23">
        <v>18423</v>
      </c>
      <c r="E803" s="24" t="s">
        <v>744</v>
      </c>
      <c r="F803" s="25">
        <v>50.98816200807687</v>
      </c>
      <c r="G803" s="26">
        <v>1.2563551966078053</v>
      </c>
      <c r="H803" s="26">
        <v>6.6279979921962457</v>
      </c>
      <c r="I803" s="26">
        <f t="shared" si="255"/>
        <v>58.872515196880926</v>
      </c>
      <c r="J803" s="26">
        <v>20.476406904141506</v>
      </c>
      <c r="K803" s="26">
        <v>37.407257778139922</v>
      </c>
      <c r="L803" s="26">
        <f t="shared" si="256"/>
        <v>57.883664682281427</v>
      </c>
      <c r="M803" s="26">
        <v>22.588817369203653</v>
      </c>
      <c r="N803" s="26">
        <v>19.803748432788929</v>
      </c>
      <c r="O803" s="26">
        <v>1.3233142090598982</v>
      </c>
      <c r="P803" s="26">
        <v>0</v>
      </c>
      <c r="Q803" s="26">
        <f t="shared" si="252"/>
        <v>43.715880011052477</v>
      </c>
      <c r="R803" s="27">
        <v>2.483508971388551</v>
      </c>
      <c r="S803" s="143">
        <f t="shared" si="257"/>
        <v>162.95556886160338</v>
      </c>
      <c r="T803" s="140" t="str">
        <f t="shared" si="258"/>
        <v>18423</v>
      </c>
      <c r="U803" s="5" t="str">
        <f t="shared" si="253"/>
        <v>福井県越前町</v>
      </c>
      <c r="V803" s="21">
        <f t="shared" si="259"/>
        <v>0.31289610023319075</v>
      </c>
      <c r="W803" s="21">
        <f t="shared" si="259"/>
        <v>7.7098021588621855E-3</v>
      </c>
      <c r="X803" s="21">
        <f t="shared" si="259"/>
        <v>4.0673651342503926E-2</v>
      </c>
      <c r="Y803" s="21">
        <f t="shared" si="260"/>
        <v>0.12565638012366379</v>
      </c>
      <c r="Z803" s="21">
        <f t="shared" si="260"/>
        <v>0.22955495193852227</v>
      </c>
      <c r="AA803" s="21">
        <f t="shared" si="261"/>
        <v>0.13861948706023125</v>
      </c>
      <c r="AB803" s="21">
        <f t="shared" si="261"/>
        <v>0.12152851584721271</v>
      </c>
      <c r="AC803" s="21">
        <f t="shared" si="261"/>
        <v>8.1207056518809509E-3</v>
      </c>
      <c r="AD803" s="21">
        <f t="shared" si="261"/>
        <v>0</v>
      </c>
      <c r="AE803" s="21">
        <f t="shared" si="262"/>
        <v>1.524040564393213E-2</v>
      </c>
      <c r="AF803" s="137">
        <f>VLOOKUP(T803,人口!$A$2:$E$1748,5,0)</f>
        <v>21322</v>
      </c>
      <c r="AG803" s="14">
        <f t="shared" si="263"/>
        <v>0</v>
      </c>
      <c r="AH803" s="14">
        <f t="shared" si="264"/>
        <v>0</v>
      </c>
      <c r="AI803" s="14">
        <f t="shared" si="265"/>
        <v>1</v>
      </c>
      <c r="AJ803" s="14">
        <f t="shared" si="266"/>
        <v>0</v>
      </c>
      <c r="AK803" s="14">
        <f t="shared" si="267"/>
        <v>0</v>
      </c>
      <c r="AL803" s="14">
        <f t="shared" si="268"/>
        <v>0</v>
      </c>
      <c r="AM803" s="14">
        <f t="shared" si="269"/>
        <v>0</v>
      </c>
      <c r="AN803" s="14">
        <f t="shared" si="270"/>
        <v>0</v>
      </c>
      <c r="AO803" s="5" t="str">
        <f t="shared" si="271"/>
        <v>1万～3万人未満の市町村平均</v>
      </c>
    </row>
    <row r="804" spans="1:41" s="5" customFormat="1" ht="18" customHeight="1" x14ac:dyDescent="0.3">
      <c r="A804" s="5" t="str">
        <f t="shared" si="254"/>
        <v>018442</v>
      </c>
      <c r="B804" s="22">
        <v>18</v>
      </c>
      <c r="C804" s="23" t="s">
        <v>45</v>
      </c>
      <c r="D804" s="23">
        <v>18442</v>
      </c>
      <c r="E804" s="24" t="s">
        <v>798</v>
      </c>
      <c r="F804" s="25">
        <v>5.0933274448225099</v>
      </c>
      <c r="G804" s="26">
        <v>1.9969047406493559</v>
      </c>
      <c r="H804" s="26">
        <v>1.4007624622682786</v>
      </c>
      <c r="I804" s="26">
        <f t="shared" si="255"/>
        <v>8.4909946477401448</v>
      </c>
      <c r="J804" s="26">
        <v>16.132406863535152</v>
      </c>
      <c r="K804" s="26">
        <v>18.801204108425353</v>
      </c>
      <c r="L804" s="26">
        <f t="shared" si="256"/>
        <v>34.933610971960505</v>
      </c>
      <c r="M804" s="26">
        <v>10.054506716548723</v>
      </c>
      <c r="N804" s="26">
        <v>11.282747831605937</v>
      </c>
      <c r="O804" s="26">
        <v>0.58004383256138303</v>
      </c>
      <c r="P804" s="26">
        <v>0</v>
      </c>
      <c r="Q804" s="26">
        <f t="shared" si="252"/>
        <v>21.917298380716044</v>
      </c>
      <c r="R804" s="27">
        <v>1.923922495229617</v>
      </c>
      <c r="S804" s="143">
        <f t="shared" si="257"/>
        <v>67.265826495646309</v>
      </c>
      <c r="T804" s="140" t="str">
        <f t="shared" si="258"/>
        <v>18442</v>
      </c>
      <c r="U804" s="5" t="str">
        <f t="shared" si="253"/>
        <v>福井県美浜町</v>
      </c>
      <c r="V804" s="21">
        <f t="shared" si="259"/>
        <v>7.5719391408238607E-2</v>
      </c>
      <c r="W804" s="21">
        <f t="shared" si="259"/>
        <v>2.9686764359887898E-2</v>
      </c>
      <c r="X804" s="21">
        <f t="shared" si="259"/>
        <v>2.0824280845771533E-2</v>
      </c>
      <c r="Y804" s="21">
        <f t="shared" si="260"/>
        <v>0.23983064958815753</v>
      </c>
      <c r="Z804" s="21">
        <f t="shared" si="260"/>
        <v>0.27950602985071826</v>
      </c>
      <c r="AA804" s="21">
        <f t="shared" si="261"/>
        <v>0.14947421655778639</v>
      </c>
      <c r="AB804" s="21">
        <f t="shared" si="261"/>
        <v>0.16773372779915516</v>
      </c>
      <c r="AC804" s="21">
        <f t="shared" si="261"/>
        <v>8.623157742645526E-3</v>
      </c>
      <c r="AD804" s="21">
        <f t="shared" si="261"/>
        <v>0</v>
      </c>
      <c r="AE804" s="21">
        <f t="shared" si="262"/>
        <v>2.8601781847639087E-2</v>
      </c>
      <c r="AF804" s="137">
        <f>VLOOKUP(T804,人口!$A$2:$E$1748,5,0)</f>
        <v>9346</v>
      </c>
      <c r="AG804" s="14">
        <f t="shared" si="263"/>
        <v>0</v>
      </c>
      <c r="AH804" s="14">
        <f t="shared" si="264"/>
        <v>1</v>
      </c>
      <c r="AI804" s="14">
        <f t="shared" si="265"/>
        <v>0</v>
      </c>
      <c r="AJ804" s="14">
        <f t="shared" si="266"/>
        <v>0</v>
      </c>
      <c r="AK804" s="14">
        <f t="shared" si="267"/>
        <v>0</v>
      </c>
      <c r="AL804" s="14">
        <f t="shared" si="268"/>
        <v>0</v>
      </c>
      <c r="AM804" s="14">
        <f t="shared" si="269"/>
        <v>0</v>
      </c>
      <c r="AN804" s="14">
        <f t="shared" si="270"/>
        <v>0</v>
      </c>
      <c r="AO804" s="5" t="str">
        <f t="shared" si="271"/>
        <v>5千～1万人未満の市町村平均</v>
      </c>
    </row>
    <row r="805" spans="1:41" s="5" customFormat="1" ht="18" customHeight="1" x14ac:dyDescent="0.3">
      <c r="A805" s="5" t="str">
        <f t="shared" si="254"/>
        <v>018481</v>
      </c>
      <c r="B805" s="22">
        <v>18</v>
      </c>
      <c r="C805" s="23" t="s">
        <v>45</v>
      </c>
      <c r="D805" s="23">
        <v>18481</v>
      </c>
      <c r="E805" s="24" t="s">
        <v>849</v>
      </c>
      <c r="F805" s="25">
        <v>5.1856560423595148</v>
      </c>
      <c r="G805" s="26">
        <v>2.1700680668680272</v>
      </c>
      <c r="H805" s="26">
        <v>2.4257106053914095</v>
      </c>
      <c r="I805" s="26">
        <f t="shared" si="255"/>
        <v>9.7814347146189515</v>
      </c>
      <c r="J805" s="26">
        <v>15.446286422768107</v>
      </c>
      <c r="K805" s="26">
        <v>22.216336785863991</v>
      </c>
      <c r="L805" s="26">
        <f t="shared" si="256"/>
        <v>37.662623208632098</v>
      </c>
      <c r="M805" s="26">
        <v>9.6725086776106686</v>
      </c>
      <c r="N805" s="26">
        <v>10.407071880496222</v>
      </c>
      <c r="O805" s="26">
        <v>0.64465175356463567</v>
      </c>
      <c r="P805" s="26">
        <v>0.21183557506131737</v>
      </c>
      <c r="Q805" s="26">
        <f t="shared" si="252"/>
        <v>20.936067886732843</v>
      </c>
      <c r="R805" s="27">
        <v>1.2085083757600001</v>
      </c>
      <c r="S805" s="143">
        <f t="shared" si="257"/>
        <v>69.588634185743899</v>
      </c>
      <c r="T805" s="140" t="str">
        <f t="shared" si="258"/>
        <v>18481</v>
      </c>
      <c r="U805" s="5" t="str">
        <f t="shared" si="253"/>
        <v>福井県高浜町</v>
      </c>
      <c r="V805" s="21">
        <f t="shared" si="259"/>
        <v>7.4518721383697764E-2</v>
      </c>
      <c r="W805" s="21">
        <f t="shared" si="259"/>
        <v>3.1184231336912671E-2</v>
      </c>
      <c r="X805" s="21">
        <f t="shared" si="259"/>
        <v>3.485785622572754E-2</v>
      </c>
      <c r="Y805" s="21">
        <f t="shared" si="260"/>
        <v>0.22196565004479527</v>
      </c>
      <c r="Z805" s="21">
        <f t="shared" si="260"/>
        <v>0.31925237570498666</v>
      </c>
      <c r="AA805" s="21">
        <f t="shared" si="261"/>
        <v>0.13899552406493706</v>
      </c>
      <c r="AB805" s="21">
        <f t="shared" si="261"/>
        <v>0.14955131685323753</v>
      </c>
      <c r="AC805" s="21">
        <f t="shared" si="261"/>
        <v>9.2637506269191965E-3</v>
      </c>
      <c r="AD805" s="21">
        <f t="shared" si="261"/>
        <v>3.0441116935258738E-3</v>
      </c>
      <c r="AE805" s="21">
        <f t="shared" si="262"/>
        <v>1.7366462065260338E-2</v>
      </c>
      <c r="AF805" s="137">
        <f>VLOOKUP(T805,人口!$A$2:$E$1748,5,0)</f>
        <v>10387</v>
      </c>
      <c r="AG805" s="14">
        <f t="shared" si="263"/>
        <v>0</v>
      </c>
      <c r="AH805" s="14">
        <f t="shared" si="264"/>
        <v>0</v>
      </c>
      <c r="AI805" s="14">
        <f t="shared" si="265"/>
        <v>1</v>
      </c>
      <c r="AJ805" s="14">
        <f t="shared" si="266"/>
        <v>0</v>
      </c>
      <c r="AK805" s="14">
        <f t="shared" si="267"/>
        <v>0</v>
      </c>
      <c r="AL805" s="14">
        <f t="shared" si="268"/>
        <v>0</v>
      </c>
      <c r="AM805" s="14">
        <f t="shared" si="269"/>
        <v>0</v>
      </c>
      <c r="AN805" s="14">
        <f t="shared" si="270"/>
        <v>0</v>
      </c>
      <c r="AO805" s="5" t="str">
        <f t="shared" si="271"/>
        <v>1万～3万人未満の市町村平均</v>
      </c>
    </row>
    <row r="806" spans="1:41" s="5" customFormat="1" ht="18" customHeight="1" x14ac:dyDescent="0.3">
      <c r="A806" s="5" t="str">
        <f t="shared" si="254"/>
        <v>018483</v>
      </c>
      <c r="B806" s="22">
        <v>18</v>
      </c>
      <c r="C806" s="23" t="s">
        <v>45</v>
      </c>
      <c r="D806" s="23">
        <v>18483</v>
      </c>
      <c r="E806" s="24" t="s">
        <v>901</v>
      </c>
      <c r="F806" s="25">
        <v>2.8507038636497994</v>
      </c>
      <c r="G806" s="26">
        <v>2.2861243386954344</v>
      </c>
      <c r="H806" s="26">
        <v>3.2115041817858097</v>
      </c>
      <c r="I806" s="26">
        <f t="shared" si="255"/>
        <v>8.3483323841310426</v>
      </c>
      <c r="J806" s="26">
        <v>13.966839222364166</v>
      </c>
      <c r="K806" s="26">
        <v>16.634007131163539</v>
      </c>
      <c r="L806" s="26">
        <f t="shared" si="256"/>
        <v>30.600846353527707</v>
      </c>
      <c r="M806" s="26">
        <v>8.380081979203581</v>
      </c>
      <c r="N806" s="26">
        <v>9.8297031215227832</v>
      </c>
      <c r="O806" s="26">
        <v>0.50972608568656519</v>
      </c>
      <c r="P806" s="26">
        <v>0</v>
      </c>
      <c r="Q806" s="26">
        <f t="shared" si="252"/>
        <v>18.71951118641293</v>
      </c>
      <c r="R806" s="27">
        <v>0.86323517013000006</v>
      </c>
      <c r="S806" s="143">
        <f t="shared" si="257"/>
        <v>58.531925094201675</v>
      </c>
      <c r="T806" s="140" t="str">
        <f t="shared" si="258"/>
        <v>18483</v>
      </c>
      <c r="U806" s="5" t="str">
        <f t="shared" si="253"/>
        <v>福井県おおい町</v>
      </c>
      <c r="V806" s="21">
        <f t="shared" si="259"/>
        <v>4.8703401760011436E-2</v>
      </c>
      <c r="W806" s="21">
        <f t="shared" si="259"/>
        <v>3.9057733621713803E-2</v>
      </c>
      <c r="X806" s="21">
        <f t="shared" si="259"/>
        <v>5.4867564608838564E-2</v>
      </c>
      <c r="Y806" s="21">
        <f t="shared" si="260"/>
        <v>0.23861916723029084</v>
      </c>
      <c r="Z806" s="21">
        <f t="shared" si="260"/>
        <v>0.28418691345607811</v>
      </c>
      <c r="AA806" s="21">
        <f t="shared" si="261"/>
        <v>0.14317113209101906</v>
      </c>
      <c r="AB806" s="21">
        <f t="shared" si="261"/>
        <v>0.16793746499372425</v>
      </c>
      <c r="AC806" s="21">
        <f t="shared" si="261"/>
        <v>8.7085139411732758E-3</v>
      </c>
      <c r="AD806" s="21">
        <f t="shared" si="261"/>
        <v>0</v>
      </c>
      <c r="AE806" s="21">
        <f t="shared" si="262"/>
        <v>1.4748108297150718E-2</v>
      </c>
      <c r="AF806" s="137">
        <f>VLOOKUP(T806,人口!$A$2:$E$1748,5,0)</f>
        <v>8213</v>
      </c>
      <c r="AG806" s="14">
        <f t="shared" si="263"/>
        <v>0</v>
      </c>
      <c r="AH806" s="14">
        <f t="shared" si="264"/>
        <v>1</v>
      </c>
      <c r="AI806" s="14">
        <f t="shared" si="265"/>
        <v>0</v>
      </c>
      <c r="AJ806" s="14">
        <f t="shared" si="266"/>
        <v>0</v>
      </c>
      <c r="AK806" s="14">
        <f t="shared" si="267"/>
        <v>0</v>
      </c>
      <c r="AL806" s="14">
        <f t="shared" si="268"/>
        <v>0</v>
      </c>
      <c r="AM806" s="14">
        <f t="shared" si="269"/>
        <v>0</v>
      </c>
      <c r="AN806" s="14">
        <f t="shared" si="270"/>
        <v>0</v>
      </c>
      <c r="AO806" s="5" t="str">
        <f t="shared" si="271"/>
        <v>5千～1万人未満の市町村平均</v>
      </c>
    </row>
    <row r="807" spans="1:41" s="5" customFormat="1" ht="18" customHeight="1" x14ac:dyDescent="0.3">
      <c r="A807" s="5" t="str">
        <f t="shared" si="254"/>
        <v>018501</v>
      </c>
      <c r="B807" s="22">
        <v>18</v>
      </c>
      <c r="C807" s="23" t="s">
        <v>45</v>
      </c>
      <c r="D807" s="23">
        <v>18501</v>
      </c>
      <c r="E807" s="24" t="s">
        <v>953</v>
      </c>
      <c r="F807" s="25">
        <v>81.438651975738523</v>
      </c>
      <c r="G807" s="26">
        <v>1.1587205552291926</v>
      </c>
      <c r="H807" s="26">
        <v>7.5162863829029591</v>
      </c>
      <c r="I807" s="26">
        <f t="shared" si="255"/>
        <v>90.11365891387068</v>
      </c>
      <c r="J807" s="26">
        <v>16.921445370417253</v>
      </c>
      <c r="K807" s="26">
        <v>25.667418228328302</v>
      </c>
      <c r="L807" s="26">
        <f t="shared" si="256"/>
        <v>42.588863598745554</v>
      </c>
      <c r="M807" s="26">
        <v>15.031622832212467</v>
      </c>
      <c r="N807" s="26">
        <v>18.711559197064176</v>
      </c>
      <c r="O807" s="26">
        <v>0.91096547981339393</v>
      </c>
      <c r="P807" s="26">
        <v>0</v>
      </c>
      <c r="Q807" s="26">
        <f t="shared" si="252"/>
        <v>34.654147509090031</v>
      </c>
      <c r="R807" s="27">
        <v>1.6323210308703797</v>
      </c>
      <c r="S807" s="143">
        <f t="shared" si="257"/>
        <v>168.98899105257664</v>
      </c>
      <c r="T807" s="140" t="str">
        <f t="shared" si="258"/>
        <v>18501</v>
      </c>
      <c r="U807" s="5" t="str">
        <f t="shared" si="253"/>
        <v>福井県若狭町</v>
      </c>
      <c r="V807" s="21">
        <f t="shared" si="259"/>
        <v>0.48191690753630784</v>
      </c>
      <c r="W807" s="21">
        <f t="shared" si="259"/>
        <v>6.8567813087225668E-3</v>
      </c>
      <c r="X807" s="21">
        <f t="shared" si="259"/>
        <v>4.4477964724722555E-2</v>
      </c>
      <c r="Y807" s="21">
        <f t="shared" si="260"/>
        <v>0.10013341854412619</v>
      </c>
      <c r="Z807" s="21">
        <f t="shared" si="260"/>
        <v>0.15188810861852259</v>
      </c>
      <c r="AA807" s="21">
        <f t="shared" si="261"/>
        <v>8.8950308174428699E-2</v>
      </c>
      <c r="AB807" s="21">
        <f t="shared" si="261"/>
        <v>0.1107264981021311</v>
      </c>
      <c r="AC807" s="21">
        <f t="shared" si="261"/>
        <v>5.3906794409463643E-3</v>
      </c>
      <c r="AD807" s="21">
        <f t="shared" si="261"/>
        <v>0</v>
      </c>
      <c r="AE807" s="21">
        <f t="shared" si="262"/>
        <v>9.6593335500921741E-3</v>
      </c>
      <c r="AF807" s="137">
        <f>VLOOKUP(T807,人口!$A$2:$E$1748,5,0)</f>
        <v>14678</v>
      </c>
      <c r="AG807" s="14">
        <f t="shared" si="263"/>
        <v>0</v>
      </c>
      <c r="AH807" s="14">
        <f t="shared" si="264"/>
        <v>0</v>
      </c>
      <c r="AI807" s="14">
        <f t="shared" si="265"/>
        <v>1</v>
      </c>
      <c r="AJ807" s="14">
        <f t="shared" si="266"/>
        <v>0</v>
      </c>
      <c r="AK807" s="14">
        <f t="shared" si="267"/>
        <v>0</v>
      </c>
      <c r="AL807" s="14">
        <f t="shared" si="268"/>
        <v>0</v>
      </c>
      <c r="AM807" s="14">
        <f t="shared" si="269"/>
        <v>0</v>
      </c>
      <c r="AN807" s="14">
        <f t="shared" si="270"/>
        <v>0</v>
      </c>
      <c r="AO807" s="5" t="str">
        <f t="shared" si="271"/>
        <v>1万～3万人未満の市町村平均</v>
      </c>
    </row>
    <row r="808" spans="1:41" s="5" customFormat="1" ht="18" customHeight="1" x14ac:dyDescent="0.3">
      <c r="A808" s="5" t="str">
        <f t="shared" si="254"/>
        <v>019201</v>
      </c>
      <c r="B808" s="22">
        <v>19</v>
      </c>
      <c r="C808" s="23" t="s">
        <v>46</v>
      </c>
      <c r="D808" s="23">
        <v>19201</v>
      </c>
      <c r="E808" s="24" t="s">
        <v>93</v>
      </c>
      <c r="F808" s="25">
        <v>106.87058317172242</v>
      </c>
      <c r="G808" s="26">
        <v>14.836816527884984</v>
      </c>
      <c r="H808" s="26">
        <v>5.0796382868098462</v>
      </c>
      <c r="I808" s="26">
        <f t="shared" si="255"/>
        <v>126.78703798641726</v>
      </c>
      <c r="J808" s="26">
        <v>355.75002306021395</v>
      </c>
      <c r="K808" s="26">
        <v>260.4265455251313</v>
      </c>
      <c r="L808" s="26">
        <f t="shared" si="256"/>
        <v>616.17656858534519</v>
      </c>
      <c r="M808" s="26">
        <v>202.34117790849658</v>
      </c>
      <c r="N808" s="26">
        <v>125.15911272646706</v>
      </c>
      <c r="O808" s="26">
        <v>11.660457442930948</v>
      </c>
      <c r="P808" s="26">
        <v>0</v>
      </c>
      <c r="Q808" s="26">
        <f t="shared" si="252"/>
        <v>339.1607480778946</v>
      </c>
      <c r="R808" s="27">
        <v>31.996950837313332</v>
      </c>
      <c r="S808" s="143">
        <f t="shared" si="257"/>
        <v>1114.1213054869704</v>
      </c>
      <c r="T808" s="140" t="str">
        <f t="shared" si="258"/>
        <v>19201</v>
      </c>
      <c r="U808" s="5" t="str">
        <f t="shared" si="253"/>
        <v>山梨県甲府市</v>
      </c>
      <c r="V808" s="21">
        <f t="shared" si="259"/>
        <v>9.5923650903534635E-2</v>
      </c>
      <c r="W808" s="21">
        <f t="shared" si="259"/>
        <v>1.3317056638998544E-2</v>
      </c>
      <c r="X808" s="21">
        <f t="shared" si="259"/>
        <v>4.5593224559955714E-3</v>
      </c>
      <c r="Y808" s="21">
        <f t="shared" si="260"/>
        <v>0.31930995422865505</v>
      </c>
      <c r="Z808" s="21">
        <f t="shared" si="260"/>
        <v>0.23375061965205096</v>
      </c>
      <c r="AA808" s="21">
        <f t="shared" si="261"/>
        <v>0.18161503322123027</v>
      </c>
      <c r="AB808" s="21">
        <f t="shared" si="261"/>
        <v>0.11233885584098166</v>
      </c>
      <c r="AC808" s="21">
        <f t="shared" si="261"/>
        <v>1.046605731844818E-2</v>
      </c>
      <c r="AD808" s="21">
        <f t="shared" si="261"/>
        <v>0</v>
      </c>
      <c r="AE808" s="21">
        <f t="shared" si="262"/>
        <v>2.8719449740105103E-2</v>
      </c>
      <c r="AF808" s="137">
        <f>VLOOKUP(T808,人口!$A$2:$E$1748,5,0)</f>
        <v>187880</v>
      </c>
      <c r="AG808" s="14">
        <f t="shared" si="263"/>
        <v>0</v>
      </c>
      <c r="AH808" s="14">
        <f t="shared" si="264"/>
        <v>0</v>
      </c>
      <c r="AI808" s="14">
        <f t="shared" si="265"/>
        <v>0</v>
      </c>
      <c r="AJ808" s="14">
        <f t="shared" si="266"/>
        <v>0</v>
      </c>
      <c r="AK808" s="14">
        <f t="shared" si="267"/>
        <v>1</v>
      </c>
      <c r="AL808" s="14">
        <f t="shared" si="268"/>
        <v>0</v>
      </c>
      <c r="AM808" s="14">
        <f t="shared" si="269"/>
        <v>0</v>
      </c>
      <c r="AN808" s="14">
        <f t="shared" si="270"/>
        <v>0</v>
      </c>
      <c r="AO808" s="5" t="str">
        <f t="shared" si="271"/>
        <v>10万～20万人未満の市町村平均</v>
      </c>
    </row>
    <row r="809" spans="1:41" s="5" customFormat="1" ht="18" customHeight="1" x14ac:dyDescent="0.3">
      <c r="A809" s="5" t="str">
        <f t="shared" si="254"/>
        <v>019202</v>
      </c>
      <c r="B809" s="22">
        <v>19</v>
      </c>
      <c r="C809" s="23" t="s">
        <v>46</v>
      </c>
      <c r="D809" s="23">
        <v>19202</v>
      </c>
      <c r="E809" s="24" t="s">
        <v>143</v>
      </c>
      <c r="F809" s="25">
        <v>53.87243219816731</v>
      </c>
      <c r="G809" s="26">
        <v>4.8992549421975724</v>
      </c>
      <c r="H809" s="26">
        <v>3.2933918562833062</v>
      </c>
      <c r="I809" s="26">
        <f t="shared" si="255"/>
        <v>62.06507899664819</v>
      </c>
      <c r="J809" s="26">
        <v>68.03104406883449</v>
      </c>
      <c r="K809" s="26">
        <v>56.636696660988498</v>
      </c>
      <c r="L809" s="26">
        <f t="shared" si="256"/>
        <v>124.66774072982298</v>
      </c>
      <c r="M809" s="26">
        <v>54.436312207168413</v>
      </c>
      <c r="N809" s="26">
        <v>36.797635571907129</v>
      </c>
      <c r="O809" s="26">
        <v>3.0150363134851261</v>
      </c>
      <c r="P809" s="26">
        <v>0</v>
      </c>
      <c r="Q809" s="26">
        <f t="shared" si="252"/>
        <v>94.248984092560676</v>
      </c>
      <c r="R809" s="27">
        <v>14.784902943299997</v>
      </c>
      <c r="S809" s="143">
        <f t="shared" si="257"/>
        <v>295.76670676233181</v>
      </c>
      <c r="T809" s="140" t="str">
        <f t="shared" si="258"/>
        <v>19202</v>
      </c>
      <c r="U809" s="5" t="str">
        <f t="shared" si="253"/>
        <v>山梨県富士吉田市</v>
      </c>
      <c r="V809" s="21">
        <f t="shared" si="259"/>
        <v>0.18214501824053303</v>
      </c>
      <c r="W809" s="21">
        <f t="shared" si="259"/>
        <v>1.6564592397258725E-2</v>
      </c>
      <c r="X809" s="21">
        <f t="shared" si="259"/>
        <v>1.1135099999371347E-2</v>
      </c>
      <c r="Y809" s="21">
        <f t="shared" si="260"/>
        <v>0.23001589602004108</v>
      </c>
      <c r="Z809" s="21">
        <f t="shared" si="260"/>
        <v>0.19149111568699936</v>
      </c>
      <c r="AA809" s="21">
        <f t="shared" si="261"/>
        <v>0.18405152088639781</v>
      </c>
      <c r="AB809" s="21">
        <f t="shared" si="261"/>
        <v>0.12441439394825624</v>
      </c>
      <c r="AC809" s="21">
        <f t="shared" si="261"/>
        <v>1.0193967896149677E-2</v>
      </c>
      <c r="AD809" s="21">
        <f t="shared" si="261"/>
        <v>0</v>
      </c>
      <c r="AE809" s="21">
        <f t="shared" si="262"/>
        <v>4.9988394924992852E-2</v>
      </c>
      <c r="AF809" s="137">
        <f>VLOOKUP(T809,人口!$A$2:$E$1748,5,0)</f>
        <v>48580</v>
      </c>
      <c r="AG809" s="14">
        <f t="shared" si="263"/>
        <v>0</v>
      </c>
      <c r="AH809" s="14">
        <f t="shared" si="264"/>
        <v>0</v>
      </c>
      <c r="AI809" s="14">
        <f t="shared" si="265"/>
        <v>0</v>
      </c>
      <c r="AJ809" s="14">
        <f t="shared" si="266"/>
        <v>1</v>
      </c>
      <c r="AK809" s="14">
        <f t="shared" si="267"/>
        <v>0</v>
      </c>
      <c r="AL809" s="14">
        <f t="shared" si="268"/>
        <v>0</v>
      </c>
      <c r="AM809" s="14">
        <f t="shared" si="269"/>
        <v>0</v>
      </c>
      <c r="AN809" s="14">
        <f t="shared" si="270"/>
        <v>0</v>
      </c>
      <c r="AO809" s="5" t="str">
        <f t="shared" si="271"/>
        <v>3万～10万人未満の市町村平均</v>
      </c>
    </row>
    <row r="810" spans="1:41" s="5" customFormat="1" ht="18" customHeight="1" x14ac:dyDescent="0.3">
      <c r="A810" s="5" t="str">
        <f t="shared" si="254"/>
        <v>019204</v>
      </c>
      <c r="B810" s="22">
        <v>19</v>
      </c>
      <c r="C810" s="23" t="s">
        <v>46</v>
      </c>
      <c r="D810" s="23">
        <v>19204</v>
      </c>
      <c r="E810" s="24" t="s">
        <v>211</v>
      </c>
      <c r="F810" s="25">
        <v>23.382519887157947</v>
      </c>
      <c r="G810" s="26">
        <v>2.6327122111336059</v>
      </c>
      <c r="H810" s="26">
        <v>2.5398191434049231</v>
      </c>
      <c r="I810" s="26">
        <f t="shared" si="255"/>
        <v>28.555051241696475</v>
      </c>
      <c r="J810" s="26">
        <v>39.901106242506529</v>
      </c>
      <c r="K810" s="26">
        <v>37.724473108819602</v>
      </c>
      <c r="L810" s="26">
        <f t="shared" si="256"/>
        <v>77.625579351326138</v>
      </c>
      <c r="M810" s="26">
        <v>31.537121431327595</v>
      </c>
      <c r="N810" s="26">
        <v>24.773931166285273</v>
      </c>
      <c r="O810" s="26">
        <v>1.8769190653029471</v>
      </c>
      <c r="P810" s="26">
        <v>0</v>
      </c>
      <c r="Q810" s="26">
        <f t="shared" si="252"/>
        <v>58.187971662915821</v>
      </c>
      <c r="R810" s="27">
        <v>3.0158058284718363</v>
      </c>
      <c r="S810" s="143">
        <f t="shared" si="257"/>
        <v>167.38440808441027</v>
      </c>
      <c r="T810" s="140" t="str">
        <f t="shared" si="258"/>
        <v>19204</v>
      </c>
      <c r="U810" s="5" t="str">
        <f t="shared" si="253"/>
        <v>山梨県都留市</v>
      </c>
      <c r="V810" s="21">
        <f t="shared" si="259"/>
        <v>0.13969353630217685</v>
      </c>
      <c r="W810" s="21">
        <f t="shared" si="259"/>
        <v>1.5728539122986628E-2</v>
      </c>
      <c r="X810" s="21">
        <f t="shared" si="259"/>
        <v>1.5173570659724279E-2</v>
      </c>
      <c r="Y810" s="21">
        <f t="shared" si="260"/>
        <v>0.23838006597594683</v>
      </c>
      <c r="Z810" s="21">
        <f t="shared" si="260"/>
        <v>0.22537626736294059</v>
      </c>
      <c r="AA810" s="21">
        <f t="shared" si="261"/>
        <v>0.18841134483340732</v>
      </c>
      <c r="AB810" s="21">
        <f t="shared" si="261"/>
        <v>0.14800620589339497</v>
      </c>
      <c r="AC810" s="21">
        <f t="shared" si="261"/>
        <v>1.1213225214838623E-2</v>
      </c>
      <c r="AD810" s="21">
        <f t="shared" si="261"/>
        <v>0</v>
      </c>
      <c r="AE810" s="21">
        <f t="shared" si="262"/>
        <v>1.8017244634583859E-2</v>
      </c>
      <c r="AF810" s="137">
        <f>VLOOKUP(T810,人口!$A$2:$E$1748,5,0)</f>
        <v>30242</v>
      </c>
      <c r="AG810" s="14">
        <f t="shared" si="263"/>
        <v>0</v>
      </c>
      <c r="AH810" s="14">
        <f t="shared" si="264"/>
        <v>0</v>
      </c>
      <c r="AI810" s="14">
        <f t="shared" si="265"/>
        <v>0</v>
      </c>
      <c r="AJ810" s="14">
        <f t="shared" si="266"/>
        <v>1</v>
      </c>
      <c r="AK810" s="14">
        <f t="shared" si="267"/>
        <v>0</v>
      </c>
      <c r="AL810" s="14">
        <f t="shared" si="268"/>
        <v>0</v>
      </c>
      <c r="AM810" s="14">
        <f t="shared" si="269"/>
        <v>0</v>
      </c>
      <c r="AN810" s="14">
        <f t="shared" si="270"/>
        <v>0</v>
      </c>
      <c r="AO810" s="5" t="str">
        <f t="shared" si="271"/>
        <v>3万～10万人未満の市町村平均</v>
      </c>
    </row>
    <row r="811" spans="1:41" s="5" customFormat="1" ht="18" customHeight="1" x14ac:dyDescent="0.3">
      <c r="A811" s="5" t="str">
        <f t="shared" si="254"/>
        <v>019205</v>
      </c>
      <c r="B811" s="22">
        <v>19</v>
      </c>
      <c r="C811" s="23" t="s">
        <v>46</v>
      </c>
      <c r="D811" s="23">
        <v>19205</v>
      </c>
      <c r="E811" s="24" t="s">
        <v>272</v>
      </c>
      <c r="F811" s="25">
        <v>19.061774260340574</v>
      </c>
      <c r="G811" s="26">
        <v>2.2178746356116732</v>
      </c>
      <c r="H811" s="26">
        <v>5.3029190906256627</v>
      </c>
      <c r="I811" s="26">
        <f t="shared" si="255"/>
        <v>26.582567986577907</v>
      </c>
      <c r="J811" s="26">
        <v>34.659762604821594</v>
      </c>
      <c r="K811" s="26">
        <v>41.843401724168885</v>
      </c>
      <c r="L811" s="26">
        <f t="shared" si="256"/>
        <v>76.503164328990479</v>
      </c>
      <c r="M811" s="26">
        <v>37.152492603717</v>
      </c>
      <c r="N811" s="26">
        <v>42.936990042324688</v>
      </c>
      <c r="O811" s="26">
        <v>2.1446602480195969</v>
      </c>
      <c r="P811" s="26">
        <v>0</v>
      </c>
      <c r="Q811" s="26">
        <f t="shared" si="252"/>
        <v>82.234142894061279</v>
      </c>
      <c r="R811" s="27">
        <v>6.3113065451897334</v>
      </c>
      <c r="S811" s="143">
        <f t="shared" si="257"/>
        <v>191.63118175481938</v>
      </c>
      <c r="T811" s="140" t="str">
        <f t="shared" si="258"/>
        <v>19205</v>
      </c>
      <c r="U811" s="5" t="str">
        <f t="shared" si="253"/>
        <v>山梨県山梨市</v>
      </c>
      <c r="V811" s="21">
        <f t="shared" si="259"/>
        <v>9.9471151228034335E-2</v>
      </c>
      <c r="W811" s="21">
        <f t="shared" si="259"/>
        <v>1.1573662570475148E-2</v>
      </c>
      <c r="X811" s="21">
        <f t="shared" si="259"/>
        <v>2.7672527205986914E-2</v>
      </c>
      <c r="Y811" s="21">
        <f t="shared" si="260"/>
        <v>0.18086702950653763</v>
      </c>
      <c r="Z811" s="21">
        <f t="shared" si="260"/>
        <v>0.21835382603706432</v>
      </c>
      <c r="AA811" s="21">
        <f t="shared" si="261"/>
        <v>0.19387498560255914</v>
      </c>
      <c r="AB811" s="21">
        <f t="shared" si="261"/>
        <v>0.22406056075602557</v>
      </c>
      <c r="AC811" s="21">
        <f t="shared" si="261"/>
        <v>1.1191603727432841E-2</v>
      </c>
      <c r="AD811" s="21">
        <f t="shared" si="261"/>
        <v>0</v>
      </c>
      <c r="AE811" s="21">
        <f t="shared" si="262"/>
        <v>3.293465336588422E-2</v>
      </c>
      <c r="AF811" s="137">
        <f>VLOOKUP(T811,人口!$A$2:$E$1748,5,0)</f>
        <v>34556</v>
      </c>
      <c r="AG811" s="14">
        <f t="shared" si="263"/>
        <v>0</v>
      </c>
      <c r="AH811" s="14">
        <f t="shared" si="264"/>
        <v>0</v>
      </c>
      <c r="AI811" s="14">
        <f t="shared" si="265"/>
        <v>0</v>
      </c>
      <c r="AJ811" s="14">
        <f t="shared" si="266"/>
        <v>1</v>
      </c>
      <c r="AK811" s="14">
        <f t="shared" si="267"/>
        <v>0</v>
      </c>
      <c r="AL811" s="14">
        <f t="shared" si="268"/>
        <v>0</v>
      </c>
      <c r="AM811" s="14">
        <f t="shared" si="269"/>
        <v>0</v>
      </c>
      <c r="AN811" s="14">
        <f t="shared" si="270"/>
        <v>0</v>
      </c>
      <c r="AO811" s="5" t="str">
        <f t="shared" si="271"/>
        <v>3万～10万人未満の市町村平均</v>
      </c>
    </row>
    <row r="812" spans="1:41" s="5" customFormat="1" ht="18" customHeight="1" x14ac:dyDescent="0.3">
      <c r="A812" s="5" t="str">
        <f t="shared" si="254"/>
        <v>019206</v>
      </c>
      <c r="B812" s="22">
        <v>19</v>
      </c>
      <c r="C812" s="23" t="s">
        <v>46</v>
      </c>
      <c r="D812" s="23">
        <v>19206</v>
      </c>
      <c r="E812" s="24" t="s">
        <v>323</v>
      </c>
      <c r="F812" s="25">
        <v>16.771832073130167</v>
      </c>
      <c r="G812" s="26">
        <v>2.1761591252239927</v>
      </c>
      <c r="H812" s="26">
        <v>1.758336330049562</v>
      </c>
      <c r="I812" s="26">
        <f t="shared" si="255"/>
        <v>20.706327528403722</v>
      </c>
      <c r="J812" s="26">
        <v>24.287299379845376</v>
      </c>
      <c r="K812" s="26">
        <v>29.589446273511193</v>
      </c>
      <c r="L812" s="26">
        <f t="shared" si="256"/>
        <v>53.876745653356565</v>
      </c>
      <c r="M812" s="26">
        <v>24.971530137079771</v>
      </c>
      <c r="N812" s="26">
        <v>21.343398456718095</v>
      </c>
      <c r="O812" s="26">
        <v>1.4743142780329181</v>
      </c>
      <c r="P812" s="26">
        <v>0</v>
      </c>
      <c r="Q812" s="26">
        <f t="shared" si="252"/>
        <v>47.789242871830787</v>
      </c>
      <c r="R812" s="27">
        <v>3.013390979128157</v>
      </c>
      <c r="S812" s="143">
        <f t="shared" si="257"/>
        <v>125.38570703271924</v>
      </c>
      <c r="T812" s="140" t="str">
        <f t="shared" si="258"/>
        <v>19206</v>
      </c>
      <c r="U812" s="5" t="str">
        <f t="shared" si="253"/>
        <v>山梨県大月市</v>
      </c>
      <c r="V812" s="21">
        <f t="shared" si="259"/>
        <v>0.13376191329968398</v>
      </c>
      <c r="W812" s="21">
        <f t="shared" si="259"/>
        <v>1.7355719218109338E-2</v>
      </c>
      <c r="X812" s="21">
        <f t="shared" si="259"/>
        <v>1.4023419189164251E-2</v>
      </c>
      <c r="Y812" s="21">
        <f t="shared" si="260"/>
        <v>0.19370070125702316</v>
      </c>
      <c r="Z812" s="21">
        <f t="shared" si="260"/>
        <v>0.23598739420745832</v>
      </c>
      <c r="AA812" s="21">
        <f t="shared" si="261"/>
        <v>0.1991577088652017</v>
      </c>
      <c r="AB812" s="21">
        <f t="shared" si="261"/>
        <v>0.1702219412548239</v>
      </c>
      <c r="AC812" s="21">
        <f t="shared" si="261"/>
        <v>1.1758232360951618E-2</v>
      </c>
      <c r="AD812" s="21">
        <f t="shared" si="261"/>
        <v>0</v>
      </c>
      <c r="AE812" s="21">
        <f t="shared" si="262"/>
        <v>2.4032970347583688E-2</v>
      </c>
      <c r="AF812" s="137">
        <f>VLOOKUP(T812,人口!$A$2:$E$1748,5,0)</f>
        <v>23755</v>
      </c>
      <c r="AG812" s="14">
        <f t="shared" si="263"/>
        <v>0</v>
      </c>
      <c r="AH812" s="14">
        <f t="shared" si="264"/>
        <v>0</v>
      </c>
      <c r="AI812" s="14">
        <f t="shared" si="265"/>
        <v>1</v>
      </c>
      <c r="AJ812" s="14">
        <f t="shared" si="266"/>
        <v>0</v>
      </c>
      <c r="AK812" s="14">
        <f t="shared" si="267"/>
        <v>0</v>
      </c>
      <c r="AL812" s="14">
        <f t="shared" si="268"/>
        <v>0</v>
      </c>
      <c r="AM812" s="14">
        <f t="shared" si="269"/>
        <v>0</v>
      </c>
      <c r="AN812" s="14">
        <f t="shared" si="270"/>
        <v>0</v>
      </c>
      <c r="AO812" s="5" t="str">
        <f t="shared" si="271"/>
        <v>1万～3万人未満の市町村平均</v>
      </c>
    </row>
    <row r="813" spans="1:41" s="5" customFormat="1" ht="18" customHeight="1" x14ac:dyDescent="0.3">
      <c r="A813" s="5" t="str">
        <f t="shared" si="254"/>
        <v>019207</v>
      </c>
      <c r="B813" s="22">
        <v>19</v>
      </c>
      <c r="C813" s="23" t="s">
        <v>46</v>
      </c>
      <c r="D813" s="23">
        <v>19207</v>
      </c>
      <c r="E813" s="24" t="s">
        <v>375</v>
      </c>
      <c r="F813" s="25">
        <v>102.22004589365203</v>
      </c>
      <c r="G813" s="26">
        <v>2.213239578901931</v>
      </c>
      <c r="H813" s="26">
        <v>2.1211676362502652</v>
      </c>
      <c r="I813" s="26">
        <f t="shared" si="255"/>
        <v>106.55445310880422</v>
      </c>
      <c r="J813" s="26">
        <v>36.38153828855711</v>
      </c>
      <c r="K813" s="26">
        <v>36.124889180528626</v>
      </c>
      <c r="L813" s="26">
        <f t="shared" si="256"/>
        <v>72.506427469085736</v>
      </c>
      <c r="M813" s="26">
        <v>34.755454909380703</v>
      </c>
      <c r="N813" s="26">
        <v>37.543403552247817</v>
      </c>
      <c r="O813" s="26">
        <v>1.8205655664835874</v>
      </c>
      <c r="P813" s="26">
        <v>0</v>
      </c>
      <c r="Q813" s="26">
        <f t="shared" si="252"/>
        <v>74.119424028112121</v>
      </c>
      <c r="R813" s="27">
        <v>3.6476965474900216</v>
      </c>
      <c r="S813" s="143">
        <f t="shared" si="257"/>
        <v>256.8280011534921</v>
      </c>
      <c r="T813" s="140" t="str">
        <f t="shared" si="258"/>
        <v>19207</v>
      </c>
      <c r="U813" s="5" t="str">
        <f t="shared" si="253"/>
        <v>山梨県韮崎市</v>
      </c>
      <c r="V813" s="21">
        <f t="shared" si="259"/>
        <v>0.39800973972678577</v>
      </c>
      <c r="W813" s="21">
        <f t="shared" si="259"/>
        <v>8.6175945339355669E-3</v>
      </c>
      <c r="X813" s="21">
        <f t="shared" si="259"/>
        <v>8.2590980217245036E-3</v>
      </c>
      <c r="Y813" s="21">
        <f t="shared" si="260"/>
        <v>0.14165721076034013</v>
      </c>
      <c r="Z813" s="21">
        <f t="shared" si="260"/>
        <v>0.14065790730870795</v>
      </c>
      <c r="AA813" s="21">
        <f t="shared" si="261"/>
        <v>0.13532580074323461</v>
      </c>
      <c r="AB813" s="21">
        <f t="shared" si="261"/>
        <v>0.1461811149237196</v>
      </c>
      <c r="AC813" s="21">
        <f t="shared" si="261"/>
        <v>7.0886568376768797E-3</v>
      </c>
      <c r="AD813" s="21">
        <f t="shared" si="261"/>
        <v>0</v>
      </c>
      <c r="AE813" s="21">
        <f t="shared" si="262"/>
        <v>1.4202877143874948E-2</v>
      </c>
      <c r="AF813" s="137">
        <f>VLOOKUP(T813,人口!$A$2:$E$1748,5,0)</f>
        <v>29334</v>
      </c>
      <c r="AG813" s="14">
        <f t="shared" si="263"/>
        <v>0</v>
      </c>
      <c r="AH813" s="14">
        <f t="shared" si="264"/>
        <v>0</v>
      </c>
      <c r="AI813" s="14">
        <f t="shared" si="265"/>
        <v>1</v>
      </c>
      <c r="AJ813" s="14">
        <f t="shared" si="266"/>
        <v>0</v>
      </c>
      <c r="AK813" s="14">
        <f t="shared" si="267"/>
        <v>0</v>
      </c>
      <c r="AL813" s="14">
        <f t="shared" si="268"/>
        <v>0</v>
      </c>
      <c r="AM813" s="14">
        <f t="shared" si="269"/>
        <v>0</v>
      </c>
      <c r="AN813" s="14">
        <f t="shared" si="270"/>
        <v>0</v>
      </c>
      <c r="AO813" s="5" t="str">
        <f t="shared" si="271"/>
        <v>1万～3万人未満の市町村平均</v>
      </c>
    </row>
    <row r="814" spans="1:41" s="5" customFormat="1" ht="18" customHeight="1" x14ac:dyDescent="0.3">
      <c r="A814" s="5" t="str">
        <f t="shared" si="254"/>
        <v>019208</v>
      </c>
      <c r="B814" s="22">
        <v>19</v>
      </c>
      <c r="C814" s="23" t="s">
        <v>46</v>
      </c>
      <c r="D814" s="23">
        <v>19208</v>
      </c>
      <c r="E814" s="24" t="s">
        <v>426</v>
      </c>
      <c r="F814" s="25">
        <v>116.51709653709659</v>
      </c>
      <c r="G814" s="26">
        <v>4.7439805424212063</v>
      </c>
      <c r="H814" s="26">
        <v>2.6514595453128313</v>
      </c>
      <c r="I814" s="26">
        <f t="shared" si="255"/>
        <v>123.91253662483064</v>
      </c>
      <c r="J814" s="26">
        <v>61.584837535467074</v>
      </c>
      <c r="K814" s="26">
        <v>80.396230795853455</v>
      </c>
      <c r="L814" s="26">
        <f t="shared" si="256"/>
        <v>141.98106833132053</v>
      </c>
      <c r="M814" s="26">
        <v>82.899941083540227</v>
      </c>
      <c r="N814" s="26">
        <v>81.712113613715829</v>
      </c>
      <c r="O814" s="26">
        <v>4.4444788077665054</v>
      </c>
      <c r="P814" s="26">
        <v>0</v>
      </c>
      <c r="Q814" s="26">
        <f t="shared" si="252"/>
        <v>169.05653350502254</v>
      </c>
      <c r="R814" s="27">
        <v>7.4703441258500085</v>
      </c>
      <c r="S814" s="143">
        <f t="shared" si="257"/>
        <v>442.4204825870238</v>
      </c>
      <c r="T814" s="140" t="str">
        <f t="shared" si="258"/>
        <v>19208</v>
      </c>
      <c r="U814" s="5" t="str">
        <f t="shared" si="253"/>
        <v>山梨県南アルプス市</v>
      </c>
      <c r="V814" s="21">
        <f t="shared" si="259"/>
        <v>0.26336279879215979</v>
      </c>
      <c r="W814" s="21">
        <f t="shared" si="259"/>
        <v>1.0722786871622899E-2</v>
      </c>
      <c r="X814" s="21">
        <f t="shared" si="259"/>
        <v>5.9930759304103673E-3</v>
      </c>
      <c r="Y814" s="21">
        <f t="shared" si="260"/>
        <v>0.13919978834468491</v>
      </c>
      <c r="Z814" s="21">
        <f t="shared" si="260"/>
        <v>0.18171905225938442</v>
      </c>
      <c r="AA814" s="21">
        <f t="shared" si="261"/>
        <v>0.18737817155026015</v>
      </c>
      <c r="AB814" s="21">
        <f t="shared" si="261"/>
        <v>0.18469333321981338</v>
      </c>
      <c r="AC814" s="21">
        <f t="shared" si="261"/>
        <v>1.0045825143035234E-2</v>
      </c>
      <c r="AD814" s="21">
        <f t="shared" si="261"/>
        <v>0</v>
      </c>
      <c r="AE814" s="21">
        <f t="shared" si="262"/>
        <v>1.6885167888628656E-2</v>
      </c>
      <c r="AF814" s="137">
        <f>VLOOKUP(T814,人口!$A$2:$E$1748,5,0)</f>
        <v>71612</v>
      </c>
      <c r="AG814" s="14">
        <f t="shared" si="263"/>
        <v>0</v>
      </c>
      <c r="AH814" s="14">
        <f t="shared" si="264"/>
        <v>0</v>
      </c>
      <c r="AI814" s="14">
        <f t="shared" si="265"/>
        <v>0</v>
      </c>
      <c r="AJ814" s="14">
        <f t="shared" si="266"/>
        <v>1</v>
      </c>
      <c r="AK814" s="14">
        <f t="shared" si="267"/>
        <v>0</v>
      </c>
      <c r="AL814" s="14">
        <f t="shared" si="268"/>
        <v>0</v>
      </c>
      <c r="AM814" s="14">
        <f t="shared" si="269"/>
        <v>0</v>
      </c>
      <c r="AN814" s="14">
        <f t="shared" si="270"/>
        <v>0</v>
      </c>
      <c r="AO814" s="5" t="str">
        <f t="shared" si="271"/>
        <v>3万～10万人未満の市町村平均</v>
      </c>
    </row>
    <row r="815" spans="1:41" s="5" customFormat="1" ht="18" customHeight="1" x14ac:dyDescent="0.3">
      <c r="A815" s="5" t="str">
        <f t="shared" si="254"/>
        <v>019209</v>
      </c>
      <c r="B815" s="22">
        <v>19</v>
      </c>
      <c r="C815" s="23" t="s">
        <v>46</v>
      </c>
      <c r="D815" s="23">
        <v>19209</v>
      </c>
      <c r="E815" s="24" t="s">
        <v>481</v>
      </c>
      <c r="F815" s="25">
        <v>97.807253399836995</v>
      </c>
      <c r="G815" s="26">
        <v>3.1286632790760276</v>
      </c>
      <c r="H815" s="26">
        <v>21.797788472519173</v>
      </c>
      <c r="I815" s="26">
        <f t="shared" si="255"/>
        <v>122.73370515143219</v>
      </c>
      <c r="J815" s="26">
        <v>53.929967277093269</v>
      </c>
      <c r="K815" s="26">
        <v>61.064116462508181</v>
      </c>
      <c r="L815" s="26">
        <f t="shared" si="256"/>
        <v>114.99408373960145</v>
      </c>
      <c r="M815" s="26">
        <v>52.177748801947168</v>
      </c>
      <c r="N815" s="26">
        <v>66.445521345193171</v>
      </c>
      <c r="O815" s="26">
        <v>2.8953782234810226</v>
      </c>
      <c r="P815" s="26">
        <v>0</v>
      </c>
      <c r="Q815" s="26">
        <f t="shared" si="252"/>
        <v>121.51864837062136</v>
      </c>
      <c r="R815" s="27">
        <v>4.6692294248281092</v>
      </c>
      <c r="S815" s="143">
        <f t="shared" si="257"/>
        <v>363.91566668648312</v>
      </c>
      <c r="T815" s="140" t="str">
        <f t="shared" si="258"/>
        <v>19209</v>
      </c>
      <c r="U815" s="5" t="str">
        <f t="shared" si="253"/>
        <v>山梨県北杜市</v>
      </c>
      <c r="V815" s="21">
        <f t="shared" si="259"/>
        <v>0.26876351405914845</v>
      </c>
      <c r="W815" s="21">
        <f t="shared" si="259"/>
        <v>8.597220635107752E-3</v>
      </c>
      <c r="X815" s="21">
        <f t="shared" si="259"/>
        <v>5.9897911708478822E-2</v>
      </c>
      <c r="Y815" s="21">
        <f t="shared" si="260"/>
        <v>0.14819358498119967</v>
      </c>
      <c r="Z815" s="21">
        <f t="shared" si="260"/>
        <v>0.16779743784736673</v>
      </c>
      <c r="AA815" s="21">
        <f t="shared" si="261"/>
        <v>0.14337868242121823</v>
      </c>
      <c r="AB815" s="21">
        <f t="shared" si="261"/>
        <v>0.18258494323751287</v>
      </c>
      <c r="AC815" s="21">
        <f t="shared" si="261"/>
        <v>7.9561791055712348E-3</v>
      </c>
      <c r="AD815" s="21">
        <f t="shared" si="261"/>
        <v>0</v>
      </c>
      <c r="AE815" s="21">
        <f t="shared" si="262"/>
        <v>1.2830526004396221E-2</v>
      </c>
      <c r="AF815" s="137">
        <f>VLOOKUP(T815,人口!$A$2:$E$1748,5,0)</f>
        <v>46652</v>
      </c>
      <c r="AG815" s="14">
        <f t="shared" si="263"/>
        <v>0</v>
      </c>
      <c r="AH815" s="14">
        <f t="shared" si="264"/>
        <v>0</v>
      </c>
      <c r="AI815" s="14">
        <f t="shared" si="265"/>
        <v>0</v>
      </c>
      <c r="AJ815" s="14">
        <f t="shared" si="266"/>
        <v>1</v>
      </c>
      <c r="AK815" s="14">
        <f t="shared" si="267"/>
        <v>0</v>
      </c>
      <c r="AL815" s="14">
        <f t="shared" si="268"/>
        <v>0</v>
      </c>
      <c r="AM815" s="14">
        <f t="shared" si="269"/>
        <v>0</v>
      </c>
      <c r="AN815" s="14">
        <f t="shared" si="270"/>
        <v>0</v>
      </c>
      <c r="AO815" s="5" t="str">
        <f t="shared" si="271"/>
        <v>3万～10万人未満の市町村平均</v>
      </c>
    </row>
    <row r="816" spans="1:41" s="5" customFormat="1" ht="18" customHeight="1" x14ac:dyDescent="0.3">
      <c r="A816" s="5" t="str">
        <f t="shared" si="254"/>
        <v>019210</v>
      </c>
      <c r="B816" s="22">
        <v>19</v>
      </c>
      <c r="C816" s="23" t="s">
        <v>46</v>
      </c>
      <c r="D816" s="23">
        <v>19210</v>
      </c>
      <c r="E816" s="24" t="s">
        <v>534</v>
      </c>
      <c r="F816" s="25">
        <v>18.050076652669944</v>
      </c>
      <c r="G816" s="26">
        <v>4.2897449848664646</v>
      </c>
      <c r="H816" s="26">
        <v>4.9959079853789135</v>
      </c>
      <c r="I816" s="26">
        <f t="shared" si="255"/>
        <v>27.335729622915323</v>
      </c>
      <c r="J816" s="26">
        <v>71.254147335518184</v>
      </c>
      <c r="K816" s="26">
        <v>94.278334173521614</v>
      </c>
      <c r="L816" s="26">
        <f t="shared" si="256"/>
        <v>165.5324815090398</v>
      </c>
      <c r="M816" s="26">
        <v>84.010918713451744</v>
      </c>
      <c r="N816" s="26">
        <v>48.090006216162621</v>
      </c>
      <c r="O816" s="26">
        <v>4.7070687345338085</v>
      </c>
      <c r="P816" s="26">
        <v>0</v>
      </c>
      <c r="Q816" s="26">
        <f t="shared" si="252"/>
        <v>136.80799366414817</v>
      </c>
      <c r="R816" s="27">
        <v>8.6866914904487587</v>
      </c>
      <c r="S816" s="143">
        <f t="shared" si="257"/>
        <v>338.36289628655209</v>
      </c>
      <c r="T816" s="140" t="str">
        <f t="shared" si="258"/>
        <v>19210</v>
      </c>
      <c r="U816" s="5" t="str">
        <f t="shared" si="253"/>
        <v>山梨県甲斐市</v>
      </c>
      <c r="V816" s="21">
        <f t="shared" si="259"/>
        <v>5.3345319036942312E-2</v>
      </c>
      <c r="W816" s="21">
        <f t="shared" si="259"/>
        <v>1.267794144081795E-2</v>
      </c>
      <c r="X816" s="21">
        <f t="shared" si="259"/>
        <v>1.4764940364938799E-2</v>
      </c>
      <c r="Y816" s="21">
        <f t="shared" si="260"/>
        <v>0.21058499060480501</v>
      </c>
      <c r="Z816" s="21">
        <f t="shared" si="260"/>
        <v>0.27863082864050015</v>
      </c>
      <c r="AA816" s="21">
        <f t="shared" si="261"/>
        <v>0.24828643930954164</v>
      </c>
      <c r="AB816" s="21">
        <f t="shared" si="261"/>
        <v>0.14212553073619588</v>
      </c>
      <c r="AC816" s="21">
        <f t="shared" si="261"/>
        <v>1.3911302882770857E-2</v>
      </c>
      <c r="AD816" s="21">
        <f t="shared" si="261"/>
        <v>0</v>
      </c>
      <c r="AE816" s="21">
        <f t="shared" si="262"/>
        <v>2.5672706983487312E-2</v>
      </c>
      <c r="AF816" s="137">
        <f>VLOOKUP(T816,人口!$A$2:$E$1748,5,0)</f>
        <v>75843</v>
      </c>
      <c r="AG816" s="14">
        <f t="shared" si="263"/>
        <v>0</v>
      </c>
      <c r="AH816" s="14">
        <f t="shared" si="264"/>
        <v>0</v>
      </c>
      <c r="AI816" s="14">
        <f t="shared" si="265"/>
        <v>0</v>
      </c>
      <c r="AJ816" s="14">
        <f t="shared" si="266"/>
        <v>1</v>
      </c>
      <c r="AK816" s="14">
        <f t="shared" si="267"/>
        <v>0</v>
      </c>
      <c r="AL816" s="14">
        <f t="shared" si="268"/>
        <v>0</v>
      </c>
      <c r="AM816" s="14">
        <f t="shared" si="269"/>
        <v>0</v>
      </c>
      <c r="AN816" s="14">
        <f t="shared" si="270"/>
        <v>0</v>
      </c>
      <c r="AO816" s="5" t="str">
        <f t="shared" si="271"/>
        <v>3万～10万人未満の市町村平均</v>
      </c>
    </row>
    <row r="817" spans="1:41" s="5" customFormat="1" ht="18" customHeight="1" x14ac:dyDescent="0.3">
      <c r="A817" s="5" t="str">
        <f t="shared" si="254"/>
        <v>019211</v>
      </c>
      <c r="B817" s="22">
        <v>19</v>
      </c>
      <c r="C817" s="23" t="s">
        <v>46</v>
      </c>
      <c r="D817" s="23">
        <v>19211</v>
      </c>
      <c r="E817" s="24" t="s">
        <v>588</v>
      </c>
      <c r="F817" s="25">
        <v>47.479458420552838</v>
      </c>
      <c r="G817" s="26">
        <v>3.64547210221229</v>
      </c>
      <c r="H817" s="26">
        <v>10.773298784113189</v>
      </c>
      <c r="I817" s="26">
        <f t="shared" si="255"/>
        <v>61.898229306878314</v>
      </c>
      <c r="J817" s="26">
        <v>85.248800906189658</v>
      </c>
      <c r="K817" s="26">
        <v>84.452318614019873</v>
      </c>
      <c r="L817" s="26">
        <f t="shared" si="256"/>
        <v>169.70111952020955</v>
      </c>
      <c r="M817" s="26">
        <v>77.602901610265874</v>
      </c>
      <c r="N817" s="26">
        <v>85.1667033549069</v>
      </c>
      <c r="O817" s="26">
        <v>4.2920512823255939</v>
      </c>
      <c r="P817" s="26">
        <v>0</v>
      </c>
      <c r="Q817" s="26">
        <f t="shared" si="252"/>
        <v>167.06165624749838</v>
      </c>
      <c r="R817" s="27">
        <v>10.734430373301088</v>
      </c>
      <c r="S817" s="143">
        <f t="shared" si="257"/>
        <v>409.39543544788734</v>
      </c>
      <c r="T817" s="140" t="str">
        <f t="shared" si="258"/>
        <v>19211</v>
      </c>
      <c r="U817" s="5" t="str">
        <f t="shared" si="253"/>
        <v>山梨県笛吹市</v>
      </c>
      <c r="V817" s="21">
        <f t="shared" si="259"/>
        <v>0.11597456715317135</v>
      </c>
      <c r="W817" s="21">
        <f t="shared" si="259"/>
        <v>8.904525518766632E-3</v>
      </c>
      <c r="X817" s="21">
        <f t="shared" si="259"/>
        <v>2.6315141428792363E-2</v>
      </c>
      <c r="Y817" s="21">
        <f t="shared" si="260"/>
        <v>0.20823095111679898</v>
      </c>
      <c r="Z817" s="21">
        <f t="shared" si="260"/>
        <v>0.20628544263476517</v>
      </c>
      <c r="AA817" s="21">
        <f t="shared" si="261"/>
        <v>0.18955487748749969</v>
      </c>
      <c r="AB817" s="21">
        <f t="shared" si="261"/>
        <v>0.2080304174904459</v>
      </c>
      <c r="AC817" s="21">
        <f t="shared" si="261"/>
        <v>1.0483876737975836E-2</v>
      </c>
      <c r="AD817" s="21">
        <f t="shared" si="261"/>
        <v>0</v>
      </c>
      <c r="AE817" s="21">
        <f t="shared" si="262"/>
        <v>2.6220200431783983E-2</v>
      </c>
      <c r="AF817" s="137">
        <f>VLOOKUP(T817,人口!$A$2:$E$1748,5,0)</f>
        <v>69156</v>
      </c>
      <c r="AG817" s="14">
        <f t="shared" si="263"/>
        <v>0</v>
      </c>
      <c r="AH817" s="14">
        <f t="shared" si="264"/>
        <v>0</v>
      </c>
      <c r="AI817" s="14">
        <f t="shared" si="265"/>
        <v>0</v>
      </c>
      <c r="AJ817" s="14">
        <f t="shared" si="266"/>
        <v>1</v>
      </c>
      <c r="AK817" s="14">
        <f t="shared" si="267"/>
        <v>0</v>
      </c>
      <c r="AL817" s="14">
        <f t="shared" si="268"/>
        <v>0</v>
      </c>
      <c r="AM817" s="14">
        <f t="shared" si="269"/>
        <v>0</v>
      </c>
      <c r="AN817" s="14">
        <f t="shared" si="270"/>
        <v>0</v>
      </c>
      <c r="AO817" s="5" t="str">
        <f t="shared" si="271"/>
        <v>3万～10万人未満の市町村平均</v>
      </c>
    </row>
    <row r="818" spans="1:41" s="5" customFormat="1" ht="18" customHeight="1" x14ac:dyDescent="0.3">
      <c r="A818" s="5" t="str">
        <f t="shared" si="254"/>
        <v>019212</v>
      </c>
      <c r="B818" s="22">
        <v>19</v>
      </c>
      <c r="C818" s="23" t="s">
        <v>46</v>
      </c>
      <c r="D818" s="23">
        <v>19212</v>
      </c>
      <c r="E818" s="24" t="s">
        <v>639</v>
      </c>
      <c r="F818" s="25">
        <v>34.970056170920238</v>
      </c>
      <c r="G818" s="26">
        <v>1.2607354250498957</v>
      </c>
      <c r="H818" s="26">
        <v>2.4839989424509681</v>
      </c>
      <c r="I818" s="26">
        <f t="shared" si="255"/>
        <v>38.714790538421099</v>
      </c>
      <c r="J818" s="26">
        <v>25.773423645497882</v>
      </c>
      <c r="K818" s="26">
        <v>28.515439921658675</v>
      </c>
      <c r="L818" s="26">
        <f t="shared" si="256"/>
        <v>54.288863567156554</v>
      </c>
      <c r="M818" s="26">
        <v>21.196116185575328</v>
      </c>
      <c r="N818" s="26">
        <v>18.360326535355334</v>
      </c>
      <c r="O818" s="26">
        <v>1.425656631475233</v>
      </c>
      <c r="P818" s="26">
        <v>0</v>
      </c>
      <c r="Q818" s="26">
        <f t="shared" si="252"/>
        <v>40.982099352405896</v>
      </c>
      <c r="R818" s="27">
        <v>1.0191339712</v>
      </c>
      <c r="S818" s="143">
        <f t="shared" si="257"/>
        <v>135.00488742918355</v>
      </c>
      <c r="T818" s="140" t="str">
        <f t="shared" si="258"/>
        <v>19212</v>
      </c>
      <c r="U818" s="5" t="str">
        <f t="shared" si="253"/>
        <v>山梨県上野原市</v>
      </c>
      <c r="V818" s="21">
        <f t="shared" si="259"/>
        <v>0.25902807547810952</v>
      </c>
      <c r="W818" s="21">
        <f t="shared" si="259"/>
        <v>9.3384428449763413E-3</v>
      </c>
      <c r="X818" s="21">
        <f t="shared" si="259"/>
        <v>1.8399326052206393E-2</v>
      </c>
      <c r="Y818" s="21">
        <f t="shared" si="260"/>
        <v>0.19090733777336216</v>
      </c>
      <c r="Z818" s="21">
        <f t="shared" si="260"/>
        <v>0.21121783414408885</v>
      </c>
      <c r="AA818" s="21">
        <f t="shared" si="261"/>
        <v>0.15700258404862336</v>
      </c>
      <c r="AB818" s="21">
        <f t="shared" si="261"/>
        <v>0.13599749523872751</v>
      </c>
      <c r="AC818" s="21">
        <f t="shared" si="261"/>
        <v>1.0560037185491209E-2</v>
      </c>
      <c r="AD818" s="21">
        <f t="shared" si="261"/>
        <v>0</v>
      </c>
      <c r="AE818" s="21">
        <f t="shared" si="262"/>
        <v>7.5488672344146352E-3</v>
      </c>
      <c r="AF818" s="137">
        <f>VLOOKUP(T818,人口!$A$2:$E$1748,5,0)</f>
        <v>22971</v>
      </c>
      <c r="AG818" s="14">
        <f t="shared" si="263"/>
        <v>0</v>
      </c>
      <c r="AH818" s="14">
        <f t="shared" si="264"/>
        <v>0</v>
      </c>
      <c r="AI818" s="14">
        <f t="shared" si="265"/>
        <v>1</v>
      </c>
      <c r="AJ818" s="14">
        <f t="shared" si="266"/>
        <v>0</v>
      </c>
      <c r="AK818" s="14">
        <f t="shared" si="267"/>
        <v>0</v>
      </c>
      <c r="AL818" s="14">
        <f t="shared" si="268"/>
        <v>0</v>
      </c>
      <c r="AM818" s="14">
        <f t="shared" si="269"/>
        <v>0</v>
      </c>
      <c r="AN818" s="14">
        <f t="shared" si="270"/>
        <v>0</v>
      </c>
      <c r="AO818" s="5" t="str">
        <f t="shared" si="271"/>
        <v>1万～3万人未満の市町村平均</v>
      </c>
    </row>
    <row r="819" spans="1:41" s="5" customFormat="1" ht="18" customHeight="1" x14ac:dyDescent="0.3">
      <c r="A819" s="5" t="str">
        <f t="shared" si="254"/>
        <v>019213</v>
      </c>
      <c r="B819" s="22">
        <v>19</v>
      </c>
      <c r="C819" s="23" t="s">
        <v>46</v>
      </c>
      <c r="D819" s="23">
        <v>19213</v>
      </c>
      <c r="E819" s="24" t="s">
        <v>692</v>
      </c>
      <c r="F819" s="25">
        <v>13.683505684606965</v>
      </c>
      <c r="G819" s="26">
        <v>2.322163411580874</v>
      </c>
      <c r="H819" s="26">
        <v>5.4424695930105491</v>
      </c>
      <c r="I819" s="26">
        <f t="shared" si="255"/>
        <v>21.448138689198387</v>
      </c>
      <c r="J819" s="26">
        <v>32.181621885626093</v>
      </c>
      <c r="K819" s="26">
        <v>37.453115120984528</v>
      </c>
      <c r="L819" s="26">
        <f t="shared" si="256"/>
        <v>69.634737006610621</v>
      </c>
      <c r="M819" s="26">
        <v>33.851392883893979</v>
      </c>
      <c r="N819" s="26">
        <v>45.020328980953842</v>
      </c>
      <c r="O819" s="26">
        <v>1.9385479467210354</v>
      </c>
      <c r="P819" s="26">
        <v>0</v>
      </c>
      <c r="Q819" s="26">
        <f t="shared" si="252"/>
        <v>80.810269811568844</v>
      </c>
      <c r="R819" s="27">
        <v>5.4500895624449459</v>
      </c>
      <c r="S819" s="143">
        <f t="shared" si="257"/>
        <v>177.34323506982281</v>
      </c>
      <c r="T819" s="140" t="str">
        <f t="shared" si="258"/>
        <v>19213</v>
      </c>
      <c r="U819" s="5" t="str">
        <f t="shared" si="253"/>
        <v>山梨県甲州市</v>
      </c>
      <c r="V819" s="21">
        <f t="shared" si="259"/>
        <v>7.7158317762837436E-2</v>
      </c>
      <c r="W819" s="21">
        <f t="shared" si="259"/>
        <v>1.3094175318650311E-2</v>
      </c>
      <c r="X819" s="21">
        <f t="shared" si="259"/>
        <v>3.0688904433641147E-2</v>
      </c>
      <c r="Y819" s="21">
        <f t="shared" si="260"/>
        <v>0.18146517893933584</v>
      </c>
      <c r="Z819" s="21">
        <f t="shared" si="260"/>
        <v>0.21118998481243814</v>
      </c>
      <c r="AA819" s="21">
        <f t="shared" si="261"/>
        <v>0.19088065507864541</v>
      </c>
      <c r="AB819" s="21">
        <f t="shared" si="261"/>
        <v>0.25385986086939621</v>
      </c>
      <c r="AC819" s="21">
        <f t="shared" si="261"/>
        <v>1.0931050998126874E-2</v>
      </c>
      <c r="AD819" s="21">
        <f t="shared" si="261"/>
        <v>0</v>
      </c>
      <c r="AE819" s="21">
        <f t="shared" si="262"/>
        <v>3.0731871786928665E-2</v>
      </c>
      <c r="AF819" s="137">
        <f>VLOOKUP(T819,人口!$A$2:$E$1748,5,0)</f>
        <v>31235</v>
      </c>
      <c r="AG819" s="14">
        <f t="shared" si="263"/>
        <v>0</v>
      </c>
      <c r="AH819" s="14">
        <f t="shared" si="264"/>
        <v>0</v>
      </c>
      <c r="AI819" s="14">
        <f t="shared" si="265"/>
        <v>0</v>
      </c>
      <c r="AJ819" s="14">
        <f t="shared" si="266"/>
        <v>1</v>
      </c>
      <c r="AK819" s="14">
        <f t="shared" si="267"/>
        <v>0</v>
      </c>
      <c r="AL819" s="14">
        <f t="shared" si="268"/>
        <v>0</v>
      </c>
      <c r="AM819" s="14">
        <f t="shared" si="269"/>
        <v>0</v>
      </c>
      <c r="AN819" s="14">
        <f t="shared" si="270"/>
        <v>0</v>
      </c>
      <c r="AO819" s="5" t="str">
        <f t="shared" si="271"/>
        <v>3万～10万人未満の市町村平均</v>
      </c>
    </row>
    <row r="820" spans="1:41" s="5" customFormat="1" ht="18" customHeight="1" x14ac:dyDescent="0.3">
      <c r="A820" s="5" t="str">
        <f t="shared" si="254"/>
        <v>019214</v>
      </c>
      <c r="B820" s="22">
        <v>19</v>
      </c>
      <c r="C820" s="23" t="s">
        <v>46</v>
      </c>
      <c r="D820" s="23">
        <v>19214</v>
      </c>
      <c r="E820" s="24" t="s">
        <v>745</v>
      </c>
      <c r="F820" s="25">
        <v>48.316127677343388</v>
      </c>
      <c r="G820" s="26">
        <v>1.5712842246026273</v>
      </c>
      <c r="H820" s="26">
        <v>5.3587392915796173</v>
      </c>
      <c r="I820" s="26">
        <f t="shared" si="255"/>
        <v>55.246151193525634</v>
      </c>
      <c r="J820" s="26">
        <v>48.821652665745511</v>
      </c>
      <c r="K820" s="26">
        <v>38.012969495886367</v>
      </c>
      <c r="L820" s="26">
        <f t="shared" si="256"/>
        <v>86.83462216163187</v>
      </c>
      <c r="M820" s="26">
        <v>36.558803984867438</v>
      </c>
      <c r="N820" s="26">
        <v>30.81224610388248</v>
      </c>
      <c r="O820" s="26">
        <v>1.9245836986655775</v>
      </c>
      <c r="P820" s="26">
        <v>0</v>
      </c>
      <c r="Q820" s="26">
        <f t="shared" si="252"/>
        <v>69.295633787415483</v>
      </c>
      <c r="R820" s="27">
        <v>3.2587802629379983</v>
      </c>
      <c r="S820" s="143">
        <f t="shared" si="257"/>
        <v>214.63518740551098</v>
      </c>
      <c r="T820" s="140" t="str">
        <f t="shared" si="258"/>
        <v>19214</v>
      </c>
      <c r="U820" s="5" t="str">
        <f t="shared" si="253"/>
        <v>山梨県中央市</v>
      </c>
      <c r="V820" s="21">
        <f t="shared" si="259"/>
        <v>0.22510813935675686</v>
      </c>
      <c r="W820" s="21">
        <f t="shared" si="259"/>
        <v>7.3207205379330221E-3</v>
      </c>
      <c r="X820" s="21">
        <f t="shared" si="259"/>
        <v>2.4966732418647337E-2</v>
      </c>
      <c r="Y820" s="21">
        <f t="shared" si="260"/>
        <v>0.22746341481048304</v>
      </c>
      <c r="Z820" s="21">
        <f t="shared" si="260"/>
        <v>0.17710502157350527</v>
      </c>
      <c r="AA820" s="21">
        <f t="shared" si="261"/>
        <v>0.17032996512261883</v>
      </c>
      <c r="AB820" s="21">
        <f t="shared" si="261"/>
        <v>0.14355635940377662</v>
      </c>
      <c r="AC820" s="21">
        <f t="shared" si="261"/>
        <v>8.9667669217231155E-3</v>
      </c>
      <c r="AD820" s="21">
        <f t="shared" si="261"/>
        <v>0</v>
      </c>
      <c r="AE820" s="21">
        <f t="shared" si="262"/>
        <v>1.5182879854556065E-2</v>
      </c>
      <c r="AF820" s="137">
        <f>VLOOKUP(T820,人口!$A$2:$E$1748,5,0)</f>
        <v>31010</v>
      </c>
      <c r="AG820" s="14">
        <f t="shared" si="263"/>
        <v>0</v>
      </c>
      <c r="AH820" s="14">
        <f t="shared" si="264"/>
        <v>0</v>
      </c>
      <c r="AI820" s="14">
        <f t="shared" si="265"/>
        <v>0</v>
      </c>
      <c r="AJ820" s="14">
        <f t="shared" si="266"/>
        <v>1</v>
      </c>
      <c r="AK820" s="14">
        <f t="shared" si="267"/>
        <v>0</v>
      </c>
      <c r="AL820" s="14">
        <f t="shared" si="268"/>
        <v>0</v>
      </c>
      <c r="AM820" s="14">
        <f t="shared" si="269"/>
        <v>0</v>
      </c>
      <c r="AN820" s="14">
        <f t="shared" si="270"/>
        <v>0</v>
      </c>
      <c r="AO820" s="5" t="str">
        <f t="shared" si="271"/>
        <v>3万～10万人未満の市町村平均</v>
      </c>
    </row>
    <row r="821" spans="1:41" s="5" customFormat="1" ht="18" customHeight="1" x14ac:dyDescent="0.3">
      <c r="A821" s="5" t="str">
        <f t="shared" si="254"/>
        <v>019346</v>
      </c>
      <c r="B821" s="22">
        <v>19</v>
      </c>
      <c r="C821" s="23" t="s">
        <v>46</v>
      </c>
      <c r="D821" s="23">
        <v>19346</v>
      </c>
      <c r="E821" s="24" t="s">
        <v>799</v>
      </c>
      <c r="F821" s="25">
        <v>14.869055869783706</v>
      </c>
      <c r="G821" s="26">
        <v>1.1286363088222411</v>
      </c>
      <c r="H821" s="26">
        <v>0.64193231097047498</v>
      </c>
      <c r="I821" s="26">
        <f t="shared" si="255"/>
        <v>16.639624489576423</v>
      </c>
      <c r="J821" s="26">
        <v>13.46253746532274</v>
      </c>
      <c r="K821" s="26">
        <v>19.037905146534616</v>
      </c>
      <c r="L821" s="26">
        <f t="shared" si="256"/>
        <v>32.500442611857352</v>
      </c>
      <c r="M821" s="26">
        <v>16.876355028584157</v>
      </c>
      <c r="N821" s="26">
        <v>15.396500239291685</v>
      </c>
      <c r="O821" s="26">
        <v>0.97408388102406429</v>
      </c>
      <c r="P821" s="26">
        <v>0</v>
      </c>
      <c r="Q821" s="26">
        <f t="shared" si="252"/>
        <v>33.246939148899905</v>
      </c>
      <c r="R821" s="27">
        <v>2.1095522703503788</v>
      </c>
      <c r="S821" s="143">
        <f t="shared" si="257"/>
        <v>84.496558520684061</v>
      </c>
      <c r="T821" s="140" t="str">
        <f t="shared" si="258"/>
        <v>19346</v>
      </c>
      <c r="U821" s="5" t="str">
        <f t="shared" si="253"/>
        <v>山梨県市川三郷町</v>
      </c>
      <c r="V821" s="21">
        <f t="shared" si="259"/>
        <v>0.17597232514675593</v>
      </c>
      <c r="W821" s="21">
        <f t="shared" si="259"/>
        <v>1.3357186713657222E-2</v>
      </c>
      <c r="X821" s="21">
        <f t="shared" si="259"/>
        <v>7.5971414955715057E-3</v>
      </c>
      <c r="Y821" s="21">
        <f t="shared" si="260"/>
        <v>0.15932645898267231</v>
      </c>
      <c r="Z821" s="21">
        <f t="shared" si="260"/>
        <v>0.22530982894261065</v>
      </c>
      <c r="AA821" s="21">
        <f t="shared" si="261"/>
        <v>0.19972831230106211</v>
      </c>
      <c r="AB821" s="21">
        <f t="shared" si="261"/>
        <v>0.18221452457762227</v>
      </c>
      <c r="AC821" s="21">
        <f t="shared" si="261"/>
        <v>1.1528089404796488E-2</v>
      </c>
      <c r="AD821" s="21">
        <f t="shared" si="261"/>
        <v>0</v>
      </c>
      <c r="AE821" s="21">
        <f t="shared" si="262"/>
        <v>2.4966132435251524E-2</v>
      </c>
      <c r="AF821" s="137">
        <f>VLOOKUP(T821,人口!$A$2:$E$1748,5,0)</f>
        <v>15695</v>
      </c>
      <c r="AG821" s="14">
        <f t="shared" si="263"/>
        <v>0</v>
      </c>
      <c r="AH821" s="14">
        <f t="shared" si="264"/>
        <v>0</v>
      </c>
      <c r="AI821" s="14">
        <f t="shared" si="265"/>
        <v>1</v>
      </c>
      <c r="AJ821" s="14">
        <f t="shared" si="266"/>
        <v>0</v>
      </c>
      <c r="AK821" s="14">
        <f t="shared" si="267"/>
        <v>0</v>
      </c>
      <c r="AL821" s="14">
        <f t="shared" si="268"/>
        <v>0</v>
      </c>
      <c r="AM821" s="14">
        <f t="shared" si="269"/>
        <v>0</v>
      </c>
      <c r="AN821" s="14">
        <f t="shared" si="270"/>
        <v>0</v>
      </c>
      <c r="AO821" s="5" t="str">
        <f t="shared" si="271"/>
        <v>1万～3万人未満の市町村平均</v>
      </c>
    </row>
    <row r="822" spans="1:41" s="5" customFormat="1" ht="18" customHeight="1" x14ac:dyDescent="0.3">
      <c r="A822" s="5" t="str">
        <f t="shared" si="254"/>
        <v>019364</v>
      </c>
      <c r="B822" s="22">
        <v>19</v>
      </c>
      <c r="C822" s="23" t="s">
        <v>46</v>
      </c>
      <c r="D822" s="23">
        <v>19364</v>
      </c>
      <c r="E822" s="24" t="s">
        <v>850</v>
      </c>
      <c r="F822" s="25">
        <v>0</v>
      </c>
      <c r="G822" s="26">
        <v>0.3429941965209275</v>
      </c>
      <c r="H822" s="26">
        <v>0.44656160763163477</v>
      </c>
      <c r="I822" s="26">
        <f t="shared" si="255"/>
        <v>0.78955580415256232</v>
      </c>
      <c r="J822" s="26">
        <v>2.1018586161274633</v>
      </c>
      <c r="K822" s="26">
        <v>1.7366911221444929</v>
      </c>
      <c r="L822" s="26">
        <f t="shared" si="256"/>
        <v>3.838549738271956</v>
      </c>
      <c r="M822" s="26">
        <v>1.1237108978761117</v>
      </c>
      <c r="N822" s="26">
        <v>2.0881503449539345</v>
      </c>
      <c r="O822" s="26">
        <v>6.454585767856176E-2</v>
      </c>
      <c r="P822" s="26">
        <v>0</v>
      </c>
      <c r="Q822" s="26">
        <f t="shared" si="252"/>
        <v>3.276407100508608</v>
      </c>
      <c r="R822" s="27">
        <v>0.15638311892891943</v>
      </c>
      <c r="S822" s="143">
        <f t="shared" si="257"/>
        <v>8.0608957618620458</v>
      </c>
      <c r="T822" s="140" t="str">
        <f t="shared" si="258"/>
        <v>19364</v>
      </c>
      <c r="U822" s="5" t="str">
        <f t="shared" si="253"/>
        <v>山梨県早川町</v>
      </c>
      <c r="V822" s="21">
        <f t="shared" si="259"/>
        <v>0</v>
      </c>
      <c r="W822" s="21">
        <f t="shared" si="259"/>
        <v>4.2550382321492365E-2</v>
      </c>
      <c r="X822" s="21">
        <f t="shared" si="259"/>
        <v>5.5398509151355184E-2</v>
      </c>
      <c r="Y822" s="21">
        <f t="shared" si="260"/>
        <v>0.26074752462025874</v>
      </c>
      <c r="Z822" s="21">
        <f t="shared" si="260"/>
        <v>0.21544641854335575</v>
      </c>
      <c r="AA822" s="21">
        <f t="shared" si="261"/>
        <v>0.13940273278221096</v>
      </c>
      <c r="AB822" s="21">
        <f t="shared" si="261"/>
        <v>0.25904693555689612</v>
      </c>
      <c r="AC822" s="21">
        <f t="shared" si="261"/>
        <v>8.0072810250125144E-3</v>
      </c>
      <c r="AD822" s="21">
        <f t="shared" si="261"/>
        <v>0</v>
      </c>
      <c r="AE822" s="21">
        <f t="shared" si="262"/>
        <v>1.9400215999418324E-2</v>
      </c>
      <c r="AF822" s="137">
        <f>VLOOKUP(T822,人口!$A$2:$E$1748,5,0)</f>
        <v>1040</v>
      </c>
      <c r="AG822" s="14">
        <f t="shared" si="263"/>
        <v>1</v>
      </c>
      <c r="AH822" s="14">
        <f t="shared" si="264"/>
        <v>0</v>
      </c>
      <c r="AI822" s="14">
        <f t="shared" si="265"/>
        <v>0</v>
      </c>
      <c r="AJ822" s="14">
        <f t="shared" si="266"/>
        <v>0</v>
      </c>
      <c r="AK822" s="14">
        <f t="shared" si="267"/>
        <v>0</v>
      </c>
      <c r="AL822" s="14">
        <f t="shared" si="268"/>
        <v>0</v>
      </c>
      <c r="AM822" s="14">
        <f t="shared" si="269"/>
        <v>0</v>
      </c>
      <c r="AN822" s="14">
        <f t="shared" si="270"/>
        <v>0</v>
      </c>
      <c r="AO822" s="5" t="str">
        <f t="shared" si="271"/>
        <v>5千人未満の市町村平均</v>
      </c>
    </row>
    <row r="823" spans="1:41" s="5" customFormat="1" ht="18" customHeight="1" x14ac:dyDescent="0.3">
      <c r="A823" s="5" t="str">
        <f t="shared" si="254"/>
        <v>019365</v>
      </c>
      <c r="B823" s="22">
        <v>19</v>
      </c>
      <c r="C823" s="23" t="s">
        <v>46</v>
      </c>
      <c r="D823" s="23">
        <v>19365</v>
      </c>
      <c r="E823" s="24" t="s">
        <v>902</v>
      </c>
      <c r="F823" s="25">
        <v>9.989869010912404</v>
      </c>
      <c r="G823" s="26">
        <v>1.7404637945082198</v>
      </c>
      <c r="H823" s="26">
        <v>2.0374373348193338</v>
      </c>
      <c r="I823" s="26">
        <f t="shared" si="255"/>
        <v>13.767770140239957</v>
      </c>
      <c r="J823" s="26">
        <v>15.955881501813909</v>
      </c>
      <c r="K823" s="26">
        <v>15.278882915050811</v>
      </c>
      <c r="L823" s="26">
        <f t="shared" si="256"/>
        <v>31.234764416864721</v>
      </c>
      <c r="M823" s="26">
        <v>13.078657858141659</v>
      </c>
      <c r="N823" s="26">
        <v>15.892075090743885</v>
      </c>
      <c r="O823" s="26">
        <v>0.70789428142468802</v>
      </c>
      <c r="P823" s="26">
        <v>0</v>
      </c>
      <c r="Q823" s="26">
        <f t="shared" si="252"/>
        <v>29.678627230310234</v>
      </c>
      <c r="R823" s="27">
        <v>1.2323132490686597</v>
      </c>
      <c r="S823" s="143">
        <f t="shared" si="257"/>
        <v>75.913475036483561</v>
      </c>
      <c r="T823" s="140" t="str">
        <f t="shared" si="258"/>
        <v>19365</v>
      </c>
      <c r="U823" s="5" t="str">
        <f t="shared" si="253"/>
        <v>山梨県身延町</v>
      </c>
      <c r="V823" s="21">
        <f t="shared" si="259"/>
        <v>0.1315954645220935</v>
      </c>
      <c r="W823" s="21">
        <f t="shared" si="259"/>
        <v>2.29269414115447E-2</v>
      </c>
      <c r="X823" s="21">
        <f t="shared" si="259"/>
        <v>2.6838941753623499E-2</v>
      </c>
      <c r="Y823" s="21">
        <f t="shared" si="260"/>
        <v>0.21018510210664981</v>
      </c>
      <c r="Z823" s="21">
        <f t="shared" si="260"/>
        <v>0.20126707291041376</v>
      </c>
      <c r="AA823" s="21">
        <f t="shared" si="261"/>
        <v>0.17228374609193078</v>
      </c>
      <c r="AB823" s="21">
        <f t="shared" si="261"/>
        <v>0.20934458715144116</v>
      </c>
      <c r="AC823" s="21">
        <f t="shared" si="261"/>
        <v>9.3250148420221616E-3</v>
      </c>
      <c r="AD823" s="21">
        <f t="shared" si="261"/>
        <v>0</v>
      </c>
      <c r="AE823" s="21">
        <f t="shared" si="262"/>
        <v>1.6233129210280747E-2</v>
      </c>
      <c r="AF823" s="137">
        <f>VLOOKUP(T823,人口!$A$2:$E$1748,5,0)</f>
        <v>11406</v>
      </c>
      <c r="AG823" s="14">
        <f t="shared" si="263"/>
        <v>0</v>
      </c>
      <c r="AH823" s="14">
        <f t="shared" si="264"/>
        <v>0</v>
      </c>
      <c r="AI823" s="14">
        <f t="shared" si="265"/>
        <v>1</v>
      </c>
      <c r="AJ823" s="14">
        <f t="shared" si="266"/>
        <v>0</v>
      </c>
      <c r="AK823" s="14">
        <f t="shared" si="267"/>
        <v>0</v>
      </c>
      <c r="AL823" s="14">
        <f t="shared" si="268"/>
        <v>0</v>
      </c>
      <c r="AM823" s="14">
        <f t="shared" si="269"/>
        <v>0</v>
      </c>
      <c r="AN823" s="14">
        <f t="shared" si="270"/>
        <v>0</v>
      </c>
      <c r="AO823" s="5" t="str">
        <f t="shared" si="271"/>
        <v>1万～3万人未満の市町村平均</v>
      </c>
    </row>
    <row r="824" spans="1:41" s="5" customFormat="1" ht="18" customHeight="1" x14ac:dyDescent="0.3">
      <c r="A824" s="5" t="str">
        <f t="shared" si="254"/>
        <v>019366</v>
      </c>
      <c r="B824" s="22">
        <v>19</v>
      </c>
      <c r="C824" s="23" t="s">
        <v>46</v>
      </c>
      <c r="D824" s="23">
        <v>19366</v>
      </c>
      <c r="E824" s="24" t="s">
        <v>862</v>
      </c>
      <c r="F824" s="25">
        <v>9.5369150987361095</v>
      </c>
      <c r="G824" s="26">
        <v>0.73233896013927757</v>
      </c>
      <c r="H824" s="26">
        <v>1.2280444209869956</v>
      </c>
      <c r="I824" s="26">
        <f t="shared" si="255"/>
        <v>11.497298479862382</v>
      </c>
      <c r="J824" s="26">
        <v>6.8186878071115178</v>
      </c>
      <c r="K824" s="26">
        <v>9.0062287962526089</v>
      </c>
      <c r="L824" s="26">
        <f t="shared" si="256"/>
        <v>15.824916603364127</v>
      </c>
      <c r="M824" s="26">
        <v>8.3928152471681834</v>
      </c>
      <c r="N824" s="26">
        <v>10.570659695538696</v>
      </c>
      <c r="O824" s="26">
        <v>0.47441205393742902</v>
      </c>
      <c r="P824" s="26">
        <v>0</v>
      </c>
      <c r="Q824" s="26">
        <f t="shared" si="252"/>
        <v>19.437886996644309</v>
      </c>
      <c r="R824" s="27">
        <v>0.52018464538769493</v>
      </c>
      <c r="S824" s="143">
        <f t="shared" si="257"/>
        <v>47.280286725258513</v>
      </c>
      <c r="T824" s="140" t="str">
        <f t="shared" si="258"/>
        <v>19366</v>
      </c>
      <c r="U824" s="5" t="str">
        <f t="shared" si="253"/>
        <v>山梨県南部町</v>
      </c>
      <c r="V824" s="21">
        <f t="shared" si="259"/>
        <v>0.20171017900450275</v>
      </c>
      <c r="W824" s="21">
        <f t="shared" si="259"/>
        <v>1.5489308776717732E-2</v>
      </c>
      <c r="X824" s="21">
        <f t="shared" si="259"/>
        <v>2.5973709256947849E-2</v>
      </c>
      <c r="Y824" s="21">
        <f t="shared" si="260"/>
        <v>0.14421841066096527</v>
      </c>
      <c r="Z824" s="21">
        <f t="shared" si="260"/>
        <v>0.19048591749426125</v>
      </c>
      <c r="AA824" s="21">
        <f t="shared" si="261"/>
        <v>0.17751193633697859</v>
      </c>
      <c r="AB824" s="21">
        <f t="shared" si="261"/>
        <v>0.22357435683425203</v>
      </c>
      <c r="AC824" s="21">
        <f t="shared" si="261"/>
        <v>1.0034035044969053E-2</v>
      </c>
      <c r="AD824" s="21">
        <f t="shared" si="261"/>
        <v>0</v>
      </c>
      <c r="AE824" s="21">
        <f t="shared" si="262"/>
        <v>1.1002146590405448E-2</v>
      </c>
      <c r="AF824" s="137">
        <f>VLOOKUP(T824,人口!$A$2:$E$1748,5,0)</f>
        <v>7644</v>
      </c>
      <c r="AG824" s="14">
        <f t="shared" si="263"/>
        <v>0</v>
      </c>
      <c r="AH824" s="14">
        <f t="shared" si="264"/>
        <v>1</v>
      </c>
      <c r="AI824" s="14">
        <f t="shared" si="265"/>
        <v>0</v>
      </c>
      <c r="AJ824" s="14">
        <f t="shared" si="266"/>
        <v>0</v>
      </c>
      <c r="AK824" s="14">
        <f t="shared" si="267"/>
        <v>0</v>
      </c>
      <c r="AL824" s="14">
        <f t="shared" si="268"/>
        <v>0</v>
      </c>
      <c r="AM824" s="14">
        <f t="shared" si="269"/>
        <v>0</v>
      </c>
      <c r="AN824" s="14">
        <f t="shared" si="270"/>
        <v>0</v>
      </c>
      <c r="AO824" s="5" t="str">
        <f t="shared" si="271"/>
        <v>5千～1万人未満の市町村平均</v>
      </c>
    </row>
    <row r="825" spans="1:41" s="5" customFormat="1" ht="18" customHeight="1" x14ac:dyDescent="0.3">
      <c r="A825" s="5" t="str">
        <f t="shared" si="254"/>
        <v>019368</v>
      </c>
      <c r="B825" s="22">
        <v>19</v>
      </c>
      <c r="C825" s="23" t="s">
        <v>46</v>
      </c>
      <c r="D825" s="23">
        <v>19368</v>
      </c>
      <c r="E825" s="24" t="s">
        <v>999</v>
      </c>
      <c r="F825" s="25">
        <v>12.903729374951773</v>
      </c>
      <c r="G825" s="26">
        <v>0.97567943740074647</v>
      </c>
      <c r="H825" s="26">
        <v>1.590875727187699</v>
      </c>
      <c r="I825" s="26">
        <f t="shared" si="255"/>
        <v>15.470284539540218</v>
      </c>
      <c r="J825" s="26">
        <v>15.853259110068084</v>
      </c>
      <c r="K825" s="26">
        <v>18.049590790840544</v>
      </c>
      <c r="L825" s="26">
        <f t="shared" si="256"/>
        <v>33.902849900908627</v>
      </c>
      <c r="M825" s="26">
        <v>17.06098741407088</v>
      </c>
      <c r="N825" s="26">
        <v>15.228101017924432</v>
      </c>
      <c r="O825" s="26">
        <v>0.92908797062314397</v>
      </c>
      <c r="P825" s="26">
        <v>0</v>
      </c>
      <c r="Q825" s="26">
        <f t="shared" si="252"/>
        <v>33.218176402618454</v>
      </c>
      <c r="R825" s="27">
        <v>1.8535768568240105</v>
      </c>
      <c r="S825" s="143">
        <f t="shared" si="257"/>
        <v>84.444887699891311</v>
      </c>
      <c r="T825" s="140" t="str">
        <f t="shared" si="258"/>
        <v>19368</v>
      </c>
      <c r="U825" s="5" t="str">
        <f t="shared" si="253"/>
        <v>山梨県富士川町</v>
      </c>
      <c r="V825" s="21">
        <f t="shared" si="259"/>
        <v>0.15280651945219392</v>
      </c>
      <c r="W825" s="21">
        <f t="shared" si="259"/>
        <v>1.155403795275581E-2</v>
      </c>
      <c r="X825" s="21">
        <f t="shared" si="259"/>
        <v>1.8839218933436354E-2</v>
      </c>
      <c r="Y825" s="21">
        <f t="shared" si="260"/>
        <v>0.18773497771006556</v>
      </c>
      <c r="Z825" s="21">
        <f t="shared" si="260"/>
        <v>0.21374403214303495</v>
      </c>
      <c r="AA825" s="21">
        <f t="shared" si="261"/>
        <v>0.20203694834320726</v>
      </c>
      <c r="AB825" s="21">
        <f t="shared" si="261"/>
        <v>0.18033182863648989</v>
      </c>
      <c r="AC825" s="21">
        <f t="shared" si="261"/>
        <v>1.1002299794926956E-2</v>
      </c>
      <c r="AD825" s="21">
        <f t="shared" si="261"/>
        <v>0</v>
      </c>
      <c r="AE825" s="21">
        <f t="shared" si="262"/>
        <v>2.1950137033889337E-2</v>
      </c>
      <c r="AF825" s="137">
        <f>VLOOKUP(T825,人口!$A$2:$E$1748,5,0)</f>
        <v>14970</v>
      </c>
      <c r="AG825" s="14">
        <f t="shared" si="263"/>
        <v>0</v>
      </c>
      <c r="AH825" s="14">
        <f t="shared" si="264"/>
        <v>0</v>
      </c>
      <c r="AI825" s="14">
        <f t="shared" si="265"/>
        <v>1</v>
      </c>
      <c r="AJ825" s="14">
        <f t="shared" si="266"/>
        <v>0</v>
      </c>
      <c r="AK825" s="14">
        <f t="shared" si="267"/>
        <v>0</v>
      </c>
      <c r="AL825" s="14">
        <f t="shared" si="268"/>
        <v>0</v>
      </c>
      <c r="AM825" s="14">
        <f t="shared" si="269"/>
        <v>0</v>
      </c>
      <c r="AN825" s="14">
        <f t="shared" si="270"/>
        <v>0</v>
      </c>
      <c r="AO825" s="5" t="str">
        <f t="shared" si="271"/>
        <v>1万～3万人未満の市町村平均</v>
      </c>
    </row>
    <row r="826" spans="1:41" s="5" customFormat="1" ht="18" customHeight="1" x14ac:dyDescent="0.3">
      <c r="A826" s="5" t="str">
        <f t="shared" si="254"/>
        <v>019384</v>
      </c>
      <c r="B826" s="22">
        <v>19</v>
      </c>
      <c r="C826" s="23" t="s">
        <v>46</v>
      </c>
      <c r="D826" s="23">
        <v>19384</v>
      </c>
      <c r="E826" s="24" t="s">
        <v>1045</v>
      </c>
      <c r="F826" s="25">
        <v>118.92315486508339</v>
      </c>
      <c r="G826" s="26">
        <v>2.635029739488477</v>
      </c>
      <c r="H826" s="26">
        <v>1.0326737176481555</v>
      </c>
      <c r="I826" s="26">
        <f t="shared" si="255"/>
        <v>122.59085832222001</v>
      </c>
      <c r="J826" s="26">
        <v>45.959628184834159</v>
      </c>
      <c r="K826" s="26">
        <v>25.30484646558892</v>
      </c>
      <c r="L826" s="26">
        <f t="shared" si="256"/>
        <v>71.264474650423082</v>
      </c>
      <c r="M826" s="26">
        <v>24.67866497389393</v>
      </c>
      <c r="N826" s="26">
        <v>19.693086087319021</v>
      </c>
      <c r="O826" s="26">
        <v>1.2704362564232303</v>
      </c>
      <c r="P826" s="26">
        <v>0</v>
      </c>
      <c r="Q826" s="26">
        <f t="shared" si="252"/>
        <v>45.642187317636179</v>
      </c>
      <c r="R826" s="27">
        <v>2.4484975880753805</v>
      </c>
      <c r="S826" s="143">
        <f t="shared" si="257"/>
        <v>241.94601787835467</v>
      </c>
      <c r="T826" s="140" t="str">
        <f t="shared" si="258"/>
        <v>19384</v>
      </c>
      <c r="U826" s="5" t="str">
        <f t="shared" si="253"/>
        <v>山梨県昭和町</v>
      </c>
      <c r="V826" s="21">
        <f t="shared" si="259"/>
        <v>0.49152763871846583</v>
      </c>
      <c r="W826" s="21">
        <f t="shared" si="259"/>
        <v>1.0890982057052554E-2</v>
      </c>
      <c r="X826" s="21">
        <f t="shared" si="259"/>
        <v>4.2681988598273274E-3</v>
      </c>
      <c r="Y826" s="21">
        <f t="shared" si="260"/>
        <v>0.18995819227717847</v>
      </c>
      <c r="Z826" s="21">
        <f t="shared" si="260"/>
        <v>0.10458881153527255</v>
      </c>
      <c r="AA826" s="21">
        <f t="shared" si="261"/>
        <v>0.10200070739044707</v>
      </c>
      <c r="AB826" s="21">
        <f t="shared" si="261"/>
        <v>8.1394545196525142E-2</v>
      </c>
      <c r="AC826" s="21">
        <f t="shared" si="261"/>
        <v>5.2509078990586192E-3</v>
      </c>
      <c r="AD826" s="21">
        <f t="shared" si="261"/>
        <v>0</v>
      </c>
      <c r="AE826" s="21">
        <f t="shared" si="262"/>
        <v>1.0120016066172386E-2</v>
      </c>
      <c r="AF826" s="137">
        <f>VLOOKUP(T826,人口!$A$2:$E$1748,5,0)</f>
        <v>20470</v>
      </c>
      <c r="AG826" s="14">
        <f t="shared" si="263"/>
        <v>0</v>
      </c>
      <c r="AH826" s="14">
        <f t="shared" si="264"/>
        <v>0</v>
      </c>
      <c r="AI826" s="14">
        <f t="shared" si="265"/>
        <v>1</v>
      </c>
      <c r="AJ826" s="14">
        <f t="shared" si="266"/>
        <v>0</v>
      </c>
      <c r="AK826" s="14">
        <f t="shared" si="267"/>
        <v>0</v>
      </c>
      <c r="AL826" s="14">
        <f t="shared" si="268"/>
        <v>0</v>
      </c>
      <c r="AM826" s="14">
        <f t="shared" si="269"/>
        <v>0</v>
      </c>
      <c r="AN826" s="14">
        <f t="shared" si="270"/>
        <v>0</v>
      </c>
      <c r="AO826" s="5" t="str">
        <f t="shared" si="271"/>
        <v>1万～3万人未満の市町村平均</v>
      </c>
    </row>
    <row r="827" spans="1:41" s="5" customFormat="1" ht="18" customHeight="1" x14ac:dyDescent="0.3">
      <c r="A827" s="5" t="str">
        <f t="shared" si="254"/>
        <v>019422</v>
      </c>
      <c r="B827" s="22">
        <v>19</v>
      </c>
      <c r="C827" s="23" t="s">
        <v>46</v>
      </c>
      <c r="D827" s="23">
        <v>19422</v>
      </c>
      <c r="E827" s="24" t="s">
        <v>1089</v>
      </c>
      <c r="F827" s="25">
        <v>0.59171647054695309</v>
      </c>
      <c r="G827" s="26">
        <v>0.27578587422966466</v>
      </c>
      <c r="H827" s="26">
        <v>0.92103331574024672</v>
      </c>
      <c r="I827" s="26">
        <f t="shared" si="255"/>
        <v>1.7885356605168643</v>
      </c>
      <c r="J827" s="26">
        <v>1.5051284122721076</v>
      </c>
      <c r="K827" s="26">
        <v>1.8081011189431975</v>
      </c>
      <c r="L827" s="26">
        <f t="shared" si="256"/>
        <v>3.3132295312153053</v>
      </c>
      <c r="M827" s="26">
        <v>2.0946225801770018</v>
      </c>
      <c r="N827" s="26">
        <v>3.1755281743539099</v>
      </c>
      <c r="O827" s="26">
        <v>0.1037078155585353</v>
      </c>
      <c r="P827" s="26">
        <v>0</v>
      </c>
      <c r="Q827" s="26">
        <f t="shared" si="252"/>
        <v>5.373858570089447</v>
      </c>
      <c r="R827" s="27">
        <v>0</v>
      </c>
      <c r="S827" s="143">
        <f t="shared" si="257"/>
        <v>10.475623761821616</v>
      </c>
      <c r="T827" s="140" t="str">
        <f t="shared" si="258"/>
        <v>19422</v>
      </c>
      <c r="U827" s="5" t="str">
        <f t="shared" si="253"/>
        <v>山梨県道志村</v>
      </c>
      <c r="V827" s="21">
        <f t="shared" si="259"/>
        <v>5.6485082320678816E-2</v>
      </c>
      <c r="W827" s="21">
        <f t="shared" si="259"/>
        <v>2.6326439408292379E-2</v>
      </c>
      <c r="X827" s="21">
        <f t="shared" si="259"/>
        <v>8.7921572660613331E-2</v>
      </c>
      <c r="Y827" s="21">
        <f t="shared" si="260"/>
        <v>0.1436791208326462</v>
      </c>
      <c r="Z827" s="21">
        <f t="shared" si="260"/>
        <v>0.17260080736507713</v>
      </c>
      <c r="AA827" s="21">
        <f t="shared" si="261"/>
        <v>0.19995206278893371</v>
      </c>
      <c r="AB827" s="21">
        <f t="shared" si="261"/>
        <v>0.30313499668889543</v>
      </c>
      <c r="AC827" s="21">
        <f t="shared" si="261"/>
        <v>9.8999179348630457E-3</v>
      </c>
      <c r="AD827" s="21">
        <f t="shared" si="261"/>
        <v>0</v>
      </c>
      <c r="AE827" s="21">
        <f t="shared" si="262"/>
        <v>0</v>
      </c>
      <c r="AF827" s="137">
        <f>VLOOKUP(T827,人口!$A$2:$E$1748,5,0)</f>
        <v>1671</v>
      </c>
      <c r="AG827" s="14">
        <f t="shared" si="263"/>
        <v>1</v>
      </c>
      <c r="AH827" s="14">
        <f t="shared" si="264"/>
        <v>0</v>
      </c>
      <c r="AI827" s="14">
        <f t="shared" si="265"/>
        <v>0</v>
      </c>
      <c r="AJ827" s="14">
        <f t="shared" si="266"/>
        <v>0</v>
      </c>
      <c r="AK827" s="14">
        <f t="shared" si="267"/>
        <v>0</v>
      </c>
      <c r="AL827" s="14">
        <f t="shared" si="268"/>
        <v>0</v>
      </c>
      <c r="AM827" s="14">
        <f t="shared" si="269"/>
        <v>0</v>
      </c>
      <c r="AN827" s="14">
        <f t="shared" si="270"/>
        <v>0</v>
      </c>
      <c r="AO827" s="5" t="str">
        <f t="shared" si="271"/>
        <v>5千人未満の市町村平均</v>
      </c>
    </row>
    <row r="828" spans="1:41" s="5" customFormat="1" ht="18" customHeight="1" x14ac:dyDescent="0.3">
      <c r="A828" s="5" t="str">
        <f t="shared" si="254"/>
        <v>019423</v>
      </c>
      <c r="B828" s="22">
        <v>19</v>
      </c>
      <c r="C828" s="23" t="s">
        <v>46</v>
      </c>
      <c r="D828" s="23">
        <v>19423</v>
      </c>
      <c r="E828" s="24" t="s">
        <v>1129</v>
      </c>
      <c r="F828" s="25">
        <v>2.2230253460571139</v>
      </c>
      <c r="G828" s="26">
        <v>0.16917956990559263</v>
      </c>
      <c r="H828" s="26">
        <v>0.61402221049349781</v>
      </c>
      <c r="I828" s="26">
        <f t="shared" si="255"/>
        <v>3.0062271264562046</v>
      </c>
      <c r="J828" s="26">
        <v>2.7594020891655306</v>
      </c>
      <c r="K828" s="26">
        <v>4.4217070017757809</v>
      </c>
      <c r="L828" s="26">
        <f t="shared" si="256"/>
        <v>7.1811090909413116</v>
      </c>
      <c r="M828" s="26">
        <v>4.739958999823032</v>
      </c>
      <c r="N828" s="26">
        <v>2.7665586367477242</v>
      </c>
      <c r="O828" s="26">
        <v>0.26494833310555788</v>
      </c>
      <c r="P828" s="26">
        <v>0</v>
      </c>
      <c r="Q828" s="26">
        <f t="shared" si="252"/>
        <v>7.7714659696763135</v>
      </c>
      <c r="R828" s="27">
        <v>0</v>
      </c>
      <c r="S828" s="143">
        <f t="shared" si="257"/>
        <v>17.958802187073829</v>
      </c>
      <c r="T828" s="140" t="str">
        <f t="shared" si="258"/>
        <v>19423</v>
      </c>
      <c r="U828" s="5" t="str">
        <f t="shared" si="253"/>
        <v>山梨県西桂町</v>
      </c>
      <c r="V828" s="21">
        <f t="shared" si="259"/>
        <v>0.12378472254999147</v>
      </c>
      <c r="W828" s="21">
        <f t="shared" si="259"/>
        <v>9.42042615889843E-3</v>
      </c>
      <c r="X828" s="21">
        <f t="shared" si="259"/>
        <v>3.4190599356089091E-2</v>
      </c>
      <c r="Y828" s="21">
        <f t="shared" si="260"/>
        <v>0.15365178926864398</v>
      </c>
      <c r="Z828" s="21">
        <f t="shared" si="260"/>
        <v>0.2462139153667155</v>
      </c>
      <c r="AA828" s="21">
        <f t="shared" si="261"/>
        <v>0.26393514168972265</v>
      </c>
      <c r="AB828" s="21">
        <f t="shared" si="261"/>
        <v>0.15405028731476336</v>
      </c>
      <c r="AC828" s="21">
        <f t="shared" si="261"/>
        <v>1.4753118295175567E-2</v>
      </c>
      <c r="AD828" s="21">
        <f t="shared" si="261"/>
        <v>0</v>
      </c>
      <c r="AE828" s="21">
        <f t="shared" si="262"/>
        <v>0</v>
      </c>
      <c r="AF828" s="137">
        <f>VLOOKUP(T828,人口!$A$2:$E$1748,5,0)</f>
        <v>4269</v>
      </c>
      <c r="AG828" s="14">
        <f t="shared" si="263"/>
        <v>1</v>
      </c>
      <c r="AH828" s="14">
        <f t="shared" si="264"/>
        <v>0</v>
      </c>
      <c r="AI828" s="14">
        <f t="shared" si="265"/>
        <v>0</v>
      </c>
      <c r="AJ828" s="14">
        <f t="shared" si="266"/>
        <v>0</v>
      </c>
      <c r="AK828" s="14">
        <f t="shared" si="267"/>
        <v>0</v>
      </c>
      <c r="AL828" s="14">
        <f t="shared" si="268"/>
        <v>0</v>
      </c>
      <c r="AM828" s="14">
        <f t="shared" si="269"/>
        <v>0</v>
      </c>
      <c r="AN828" s="14">
        <f t="shared" si="270"/>
        <v>0</v>
      </c>
      <c r="AO828" s="5" t="str">
        <f t="shared" si="271"/>
        <v>5千人未満の市町村平均</v>
      </c>
    </row>
    <row r="829" spans="1:41" s="5" customFormat="1" ht="18" customHeight="1" x14ac:dyDescent="0.3">
      <c r="A829" s="5" t="str">
        <f t="shared" si="254"/>
        <v>019424</v>
      </c>
      <c r="B829" s="22">
        <v>19</v>
      </c>
      <c r="C829" s="23" t="s">
        <v>46</v>
      </c>
      <c r="D829" s="23">
        <v>19424</v>
      </c>
      <c r="E829" s="24" t="s">
        <v>1167</v>
      </c>
      <c r="F829" s="25">
        <v>143.37260814819777</v>
      </c>
      <c r="G829" s="26">
        <v>1.2306075564365708</v>
      </c>
      <c r="H829" s="26">
        <v>0.30701110524674891</v>
      </c>
      <c r="I829" s="26">
        <f t="shared" si="255"/>
        <v>144.9102268098811</v>
      </c>
      <c r="J829" s="26">
        <v>9.4526625285877071</v>
      </c>
      <c r="K829" s="26">
        <v>11.399891888945183</v>
      </c>
      <c r="L829" s="26">
        <f t="shared" si="256"/>
        <v>20.85255441753289</v>
      </c>
      <c r="M829" s="26">
        <v>11.114551274601824</v>
      </c>
      <c r="N829" s="26">
        <v>9.4159221775918205</v>
      </c>
      <c r="O829" s="26">
        <v>0.60095917298222468</v>
      </c>
      <c r="P829" s="26">
        <v>0</v>
      </c>
      <c r="Q829" s="26">
        <f t="shared" si="252"/>
        <v>21.131432625175872</v>
      </c>
      <c r="R829" s="27">
        <v>0</v>
      </c>
      <c r="S829" s="143">
        <f t="shared" si="257"/>
        <v>186.89421385258987</v>
      </c>
      <c r="T829" s="140" t="str">
        <f t="shared" si="258"/>
        <v>19424</v>
      </c>
      <c r="U829" s="5" t="str">
        <f t="shared" si="253"/>
        <v>山梨県忍野村</v>
      </c>
      <c r="V829" s="21">
        <f t="shared" si="259"/>
        <v>0.76713240711283259</v>
      </c>
      <c r="W829" s="21">
        <f t="shared" si="259"/>
        <v>6.584513940100868E-3</v>
      </c>
      <c r="X829" s="21">
        <f t="shared" si="259"/>
        <v>1.6426998937960674E-3</v>
      </c>
      <c r="Y829" s="21">
        <f t="shared" si="260"/>
        <v>5.0577609299576061E-2</v>
      </c>
      <c r="Z829" s="21">
        <f t="shared" si="260"/>
        <v>6.0996494508581647E-2</v>
      </c>
      <c r="AA829" s="21">
        <f t="shared" si="261"/>
        <v>5.9469745186270281E-2</v>
      </c>
      <c r="AB829" s="21">
        <f t="shared" si="261"/>
        <v>5.0381025626713594E-2</v>
      </c>
      <c r="AC829" s="21">
        <f t="shared" si="261"/>
        <v>3.2155044321287686E-3</v>
      </c>
      <c r="AD829" s="21">
        <f t="shared" si="261"/>
        <v>0</v>
      </c>
      <c r="AE829" s="21">
        <f t="shared" si="262"/>
        <v>0</v>
      </c>
      <c r="AF829" s="137">
        <f>VLOOKUP(T829,人口!$A$2:$E$1748,5,0)</f>
        <v>9683</v>
      </c>
      <c r="AG829" s="14">
        <f t="shared" si="263"/>
        <v>0</v>
      </c>
      <c r="AH829" s="14">
        <f t="shared" si="264"/>
        <v>1</v>
      </c>
      <c r="AI829" s="14">
        <f t="shared" si="265"/>
        <v>0</v>
      </c>
      <c r="AJ829" s="14">
        <f t="shared" si="266"/>
        <v>0</v>
      </c>
      <c r="AK829" s="14">
        <f t="shared" si="267"/>
        <v>0</v>
      </c>
      <c r="AL829" s="14">
        <f t="shared" si="268"/>
        <v>0</v>
      </c>
      <c r="AM829" s="14">
        <f t="shared" si="269"/>
        <v>0</v>
      </c>
      <c r="AN829" s="14">
        <f t="shared" si="270"/>
        <v>0</v>
      </c>
      <c r="AO829" s="5" t="str">
        <f t="shared" si="271"/>
        <v>5千～1万人未満の市町村平均</v>
      </c>
    </row>
    <row r="830" spans="1:41" s="5" customFormat="1" ht="18" customHeight="1" x14ac:dyDescent="0.3">
      <c r="A830" s="5" t="str">
        <f t="shared" si="254"/>
        <v>019425</v>
      </c>
      <c r="B830" s="22">
        <v>19</v>
      </c>
      <c r="C830" s="23" t="s">
        <v>46</v>
      </c>
      <c r="D830" s="23">
        <v>19425</v>
      </c>
      <c r="E830" s="24" t="s">
        <v>1205</v>
      </c>
      <c r="F830" s="25">
        <v>2.7404849119603765</v>
      </c>
      <c r="G830" s="26">
        <v>0.55620680516907162</v>
      </c>
      <c r="H830" s="26">
        <v>1.5629656267107217</v>
      </c>
      <c r="I830" s="26">
        <f t="shared" si="255"/>
        <v>4.85965734384017</v>
      </c>
      <c r="J830" s="26">
        <v>12.128446372627009</v>
      </c>
      <c r="K830" s="26">
        <v>6.8782108916512152</v>
      </c>
      <c r="L830" s="26">
        <f t="shared" si="256"/>
        <v>19.006657264278225</v>
      </c>
      <c r="M830" s="26">
        <v>7.7322769715044641</v>
      </c>
      <c r="N830" s="26">
        <v>8.6845884162254645</v>
      </c>
      <c r="O830" s="26">
        <v>0.36102235972710944</v>
      </c>
      <c r="P830" s="26">
        <v>0</v>
      </c>
      <c r="Q830" s="26">
        <f t="shared" si="252"/>
        <v>16.777887747457036</v>
      </c>
      <c r="R830" s="27">
        <v>1.7792269104456002</v>
      </c>
      <c r="S830" s="143">
        <f t="shared" si="257"/>
        <v>42.423429266021031</v>
      </c>
      <c r="T830" s="140" t="str">
        <f t="shared" si="258"/>
        <v>19425</v>
      </c>
      <c r="U830" s="5" t="str">
        <f t="shared" si="253"/>
        <v>山梨県山中湖村</v>
      </c>
      <c r="V830" s="21">
        <f t="shared" si="259"/>
        <v>6.4598382529989451E-2</v>
      </c>
      <c r="W830" s="21">
        <f t="shared" si="259"/>
        <v>1.3110840278406357E-2</v>
      </c>
      <c r="X830" s="21">
        <f t="shared" si="259"/>
        <v>3.6842038792054374E-2</v>
      </c>
      <c r="Y830" s="21">
        <f t="shared" si="260"/>
        <v>0.28589028709994613</v>
      </c>
      <c r="Z830" s="21">
        <f t="shared" si="260"/>
        <v>0.1621323643715975</v>
      </c>
      <c r="AA830" s="21">
        <f t="shared" si="261"/>
        <v>0.18226430784315725</v>
      </c>
      <c r="AB830" s="21">
        <f t="shared" si="261"/>
        <v>0.20471207930334312</v>
      </c>
      <c r="AC830" s="21">
        <f t="shared" si="261"/>
        <v>8.5099758782647417E-3</v>
      </c>
      <c r="AD830" s="21">
        <f t="shared" si="261"/>
        <v>0</v>
      </c>
      <c r="AE830" s="21">
        <f t="shared" si="262"/>
        <v>4.1939723903241098E-2</v>
      </c>
      <c r="AF830" s="137">
        <f>VLOOKUP(T830,人口!$A$2:$E$1748,5,0)</f>
        <v>5817</v>
      </c>
      <c r="AG830" s="14">
        <f t="shared" si="263"/>
        <v>0</v>
      </c>
      <c r="AH830" s="14">
        <f t="shared" si="264"/>
        <v>1</v>
      </c>
      <c r="AI830" s="14">
        <f t="shared" si="265"/>
        <v>0</v>
      </c>
      <c r="AJ830" s="14">
        <f t="shared" si="266"/>
        <v>0</v>
      </c>
      <c r="AK830" s="14">
        <f t="shared" si="267"/>
        <v>0</v>
      </c>
      <c r="AL830" s="14">
        <f t="shared" si="268"/>
        <v>0</v>
      </c>
      <c r="AM830" s="14">
        <f t="shared" si="269"/>
        <v>0</v>
      </c>
      <c r="AN830" s="14">
        <f t="shared" si="270"/>
        <v>0</v>
      </c>
      <c r="AO830" s="5" t="str">
        <f t="shared" si="271"/>
        <v>5千～1万人未満の市町村平均</v>
      </c>
    </row>
    <row r="831" spans="1:41" s="5" customFormat="1" ht="18" customHeight="1" x14ac:dyDescent="0.3">
      <c r="A831" s="5" t="str">
        <f t="shared" si="254"/>
        <v>019429</v>
      </c>
      <c r="B831" s="22">
        <v>19</v>
      </c>
      <c r="C831" s="23" t="s">
        <v>46</v>
      </c>
      <c r="D831" s="23">
        <v>19429</v>
      </c>
      <c r="E831" s="24" t="s">
        <v>1247</v>
      </c>
      <c r="F831" s="25">
        <v>13.007891819759465</v>
      </c>
      <c r="G831" s="26">
        <v>0.22480025042249976</v>
      </c>
      <c r="H831" s="26">
        <v>0.58611211001652064</v>
      </c>
      <c r="I831" s="26">
        <f t="shared" si="255"/>
        <v>13.818804180198486</v>
      </c>
      <c r="J831" s="26">
        <v>4.6066051405903901</v>
      </c>
      <c r="K831" s="26">
        <v>3.5990638386547058</v>
      </c>
      <c r="L831" s="26">
        <f t="shared" si="256"/>
        <v>8.2056689792450968</v>
      </c>
      <c r="M831" s="26">
        <v>4.0014294578761262</v>
      </c>
      <c r="N831" s="26">
        <v>5.5764199304184574</v>
      </c>
      <c r="O831" s="26">
        <v>0.19568566275048582</v>
      </c>
      <c r="P831" s="26">
        <v>0</v>
      </c>
      <c r="Q831" s="26">
        <f t="shared" si="252"/>
        <v>9.7735350510450711</v>
      </c>
      <c r="R831" s="27">
        <v>0</v>
      </c>
      <c r="S831" s="143">
        <f t="shared" si="257"/>
        <v>31.798008210488653</v>
      </c>
      <c r="T831" s="140" t="str">
        <f t="shared" si="258"/>
        <v>19429</v>
      </c>
      <c r="U831" s="5" t="str">
        <f t="shared" si="253"/>
        <v>山梨県鳴沢村</v>
      </c>
      <c r="V831" s="21">
        <f t="shared" si="259"/>
        <v>0.40907882448652172</v>
      </c>
      <c r="W831" s="21">
        <f t="shared" si="259"/>
        <v>7.0696330705502753E-3</v>
      </c>
      <c r="X831" s="21">
        <f t="shared" si="259"/>
        <v>1.8432352936596515E-2</v>
      </c>
      <c r="Y831" s="21">
        <f t="shared" si="260"/>
        <v>0.14487087084501379</v>
      </c>
      <c r="Z831" s="21">
        <f t="shared" si="260"/>
        <v>0.1131851974762226</v>
      </c>
      <c r="AA831" s="21">
        <f t="shared" si="261"/>
        <v>0.12583899693931913</v>
      </c>
      <c r="AB831" s="21">
        <f t="shared" si="261"/>
        <v>0.1753701015958308</v>
      </c>
      <c r="AC831" s="21">
        <f t="shared" si="261"/>
        <v>6.1540226499450495E-3</v>
      </c>
      <c r="AD831" s="21">
        <f t="shared" si="261"/>
        <v>0</v>
      </c>
      <c r="AE831" s="21">
        <f t="shared" si="262"/>
        <v>0</v>
      </c>
      <c r="AF831" s="137">
        <f>VLOOKUP(T831,人口!$A$2:$E$1748,5,0)</f>
        <v>3153</v>
      </c>
      <c r="AG831" s="14">
        <f t="shared" si="263"/>
        <v>1</v>
      </c>
      <c r="AH831" s="14">
        <f t="shared" si="264"/>
        <v>0</v>
      </c>
      <c r="AI831" s="14">
        <f t="shared" si="265"/>
        <v>0</v>
      </c>
      <c r="AJ831" s="14">
        <f t="shared" si="266"/>
        <v>0</v>
      </c>
      <c r="AK831" s="14">
        <f t="shared" si="267"/>
        <v>0</v>
      </c>
      <c r="AL831" s="14">
        <f t="shared" si="268"/>
        <v>0</v>
      </c>
      <c r="AM831" s="14">
        <f t="shared" si="269"/>
        <v>0</v>
      </c>
      <c r="AN831" s="14">
        <f t="shared" si="270"/>
        <v>0</v>
      </c>
      <c r="AO831" s="5" t="str">
        <f t="shared" si="271"/>
        <v>5千人未満の市町村平均</v>
      </c>
    </row>
    <row r="832" spans="1:41" s="5" customFormat="1" ht="18" customHeight="1" x14ac:dyDescent="0.3">
      <c r="A832" s="5" t="str">
        <f t="shared" si="254"/>
        <v>019430</v>
      </c>
      <c r="B832" s="22">
        <v>19</v>
      </c>
      <c r="C832" s="23" t="s">
        <v>46</v>
      </c>
      <c r="D832" s="23">
        <v>19430</v>
      </c>
      <c r="E832" s="24" t="s">
        <v>1285</v>
      </c>
      <c r="F832" s="25">
        <v>29.905923568362333</v>
      </c>
      <c r="G832" s="26">
        <v>1.7219235676692508</v>
      </c>
      <c r="H832" s="26">
        <v>1.7862464305265391</v>
      </c>
      <c r="I832" s="26">
        <f t="shared" si="255"/>
        <v>33.414093566558122</v>
      </c>
      <c r="J832" s="26">
        <v>40.782898645655848</v>
      </c>
      <c r="K832" s="26">
        <v>30.797703419345268</v>
      </c>
      <c r="L832" s="26">
        <f t="shared" si="256"/>
        <v>71.580602065001116</v>
      </c>
      <c r="M832" s="26">
        <v>30.771533694955902</v>
      </c>
      <c r="N832" s="26">
        <v>21.761990806973841</v>
      </c>
      <c r="O832" s="26">
        <v>1.6554771228057275</v>
      </c>
      <c r="P832" s="26">
        <v>0</v>
      </c>
      <c r="Q832" s="26">
        <f t="shared" si="252"/>
        <v>54.189001624735475</v>
      </c>
      <c r="R832" s="27">
        <v>0</v>
      </c>
      <c r="S832" s="143">
        <f t="shared" si="257"/>
        <v>159.18369725629472</v>
      </c>
      <c r="T832" s="140" t="str">
        <f t="shared" si="258"/>
        <v>19430</v>
      </c>
      <c r="U832" s="5" t="str">
        <f t="shared" si="253"/>
        <v>山梨県富士河口湖町</v>
      </c>
      <c r="V832" s="21">
        <f t="shared" si="259"/>
        <v>0.18787051741995986</v>
      </c>
      <c r="W832" s="21">
        <f t="shared" si="259"/>
        <v>1.0817210539449004E-2</v>
      </c>
      <c r="X832" s="21">
        <f t="shared" si="259"/>
        <v>1.1221290002145017E-2</v>
      </c>
      <c r="Y832" s="21">
        <f t="shared" si="260"/>
        <v>0.25620022243856472</v>
      </c>
      <c r="Z832" s="21">
        <f t="shared" si="260"/>
        <v>0.19347272333899387</v>
      </c>
      <c r="AA832" s="21">
        <f t="shared" si="261"/>
        <v>0.19330832381290905</v>
      </c>
      <c r="AB832" s="21">
        <f t="shared" si="261"/>
        <v>0.13670992182029679</v>
      </c>
      <c r="AC832" s="21">
        <f t="shared" si="261"/>
        <v>1.0399790627681652E-2</v>
      </c>
      <c r="AD832" s="21">
        <f t="shared" si="261"/>
        <v>0</v>
      </c>
      <c r="AE832" s="21">
        <f t="shared" si="262"/>
        <v>0</v>
      </c>
      <c r="AF832" s="137">
        <f>VLOOKUP(T832,人口!$A$2:$E$1748,5,0)</f>
        <v>26674</v>
      </c>
      <c r="AG832" s="14">
        <f t="shared" si="263"/>
        <v>0</v>
      </c>
      <c r="AH832" s="14">
        <f t="shared" si="264"/>
        <v>0</v>
      </c>
      <c r="AI832" s="14">
        <f t="shared" si="265"/>
        <v>1</v>
      </c>
      <c r="AJ832" s="14">
        <f t="shared" si="266"/>
        <v>0</v>
      </c>
      <c r="AK832" s="14">
        <f t="shared" si="267"/>
        <v>0</v>
      </c>
      <c r="AL832" s="14">
        <f t="shared" si="268"/>
        <v>0</v>
      </c>
      <c r="AM832" s="14">
        <f t="shared" si="269"/>
        <v>0</v>
      </c>
      <c r="AN832" s="14">
        <f t="shared" si="270"/>
        <v>0</v>
      </c>
      <c r="AO832" s="5" t="str">
        <f t="shared" si="271"/>
        <v>1万～3万人未満の市町村平均</v>
      </c>
    </row>
    <row r="833" spans="1:41" s="5" customFormat="1" ht="18" customHeight="1" x14ac:dyDescent="0.3">
      <c r="A833" s="5" t="str">
        <f t="shared" si="254"/>
        <v>019442</v>
      </c>
      <c r="B833" s="22">
        <v>19</v>
      </c>
      <c r="C833" s="23" t="s">
        <v>46</v>
      </c>
      <c r="D833" s="23">
        <v>19442</v>
      </c>
      <c r="E833" s="24" t="s">
        <v>1318</v>
      </c>
      <c r="F833" s="25">
        <v>0.26805928907117027</v>
      </c>
      <c r="G833" s="26">
        <v>0.17149709826046375</v>
      </c>
      <c r="H833" s="26">
        <v>5.5820200953954346E-2</v>
      </c>
      <c r="I833" s="26">
        <f t="shared" si="255"/>
        <v>0.49537658828558839</v>
      </c>
      <c r="J833" s="26">
        <v>1.0452280640778526</v>
      </c>
      <c r="K833" s="26">
        <v>1.0025963550538108</v>
      </c>
      <c r="L833" s="26">
        <f t="shared" si="256"/>
        <v>2.0478244191316635</v>
      </c>
      <c r="M833" s="26">
        <v>0.66053827566372014</v>
      </c>
      <c r="N833" s="26">
        <v>1.3808736152114729</v>
      </c>
      <c r="O833" s="26">
        <v>4.4499403803393067E-2</v>
      </c>
      <c r="P833" s="26">
        <v>0</v>
      </c>
      <c r="Q833" s="26">
        <f t="shared" si="252"/>
        <v>2.0859112946785863</v>
      </c>
      <c r="R833" s="27">
        <v>0</v>
      </c>
      <c r="S833" s="143">
        <f t="shared" si="257"/>
        <v>4.6291123020958382</v>
      </c>
      <c r="T833" s="140" t="str">
        <f t="shared" si="258"/>
        <v>19442</v>
      </c>
      <c r="U833" s="5" t="str">
        <f t="shared" si="253"/>
        <v>山梨県小菅村</v>
      </c>
      <c r="V833" s="21">
        <f t="shared" si="259"/>
        <v>5.7907277157610973E-2</v>
      </c>
      <c r="W833" s="21">
        <f t="shared" si="259"/>
        <v>3.7047513015145077E-2</v>
      </c>
      <c r="X833" s="21">
        <f t="shared" si="259"/>
        <v>1.2058510857185656E-2</v>
      </c>
      <c r="Y833" s="21">
        <f t="shared" si="260"/>
        <v>0.22579449273775964</v>
      </c>
      <c r="Z833" s="21">
        <f t="shared" si="260"/>
        <v>0.21658501449616671</v>
      </c>
      <c r="AA833" s="21">
        <f t="shared" si="261"/>
        <v>0.14269221236319118</v>
      </c>
      <c r="AB833" s="21">
        <f t="shared" si="261"/>
        <v>0.2983020339744793</v>
      </c>
      <c r="AC833" s="21">
        <f t="shared" si="261"/>
        <v>9.6129453984613606E-3</v>
      </c>
      <c r="AD833" s="21">
        <f t="shared" si="261"/>
        <v>0</v>
      </c>
      <c r="AE833" s="21">
        <f t="shared" si="262"/>
        <v>0</v>
      </c>
      <c r="AF833" s="137">
        <f>VLOOKUP(T833,人口!$A$2:$E$1748,5,0)</f>
        <v>717</v>
      </c>
      <c r="AG833" s="14">
        <f t="shared" si="263"/>
        <v>1</v>
      </c>
      <c r="AH833" s="14">
        <f t="shared" si="264"/>
        <v>0</v>
      </c>
      <c r="AI833" s="14">
        <f t="shared" si="265"/>
        <v>0</v>
      </c>
      <c r="AJ833" s="14">
        <f t="shared" si="266"/>
        <v>0</v>
      </c>
      <c r="AK833" s="14">
        <f t="shared" si="267"/>
        <v>0</v>
      </c>
      <c r="AL833" s="14">
        <f t="shared" si="268"/>
        <v>0</v>
      </c>
      <c r="AM833" s="14">
        <f t="shared" si="269"/>
        <v>0</v>
      </c>
      <c r="AN833" s="14">
        <f t="shared" si="270"/>
        <v>0</v>
      </c>
      <c r="AO833" s="5" t="str">
        <f t="shared" si="271"/>
        <v>5千人未満の市町村平均</v>
      </c>
    </row>
    <row r="834" spans="1:41" s="5" customFormat="1" ht="18" customHeight="1" x14ac:dyDescent="0.3">
      <c r="A834" s="5" t="str">
        <f t="shared" si="254"/>
        <v>019443</v>
      </c>
      <c r="B834" s="22">
        <v>19</v>
      </c>
      <c r="C834" s="23" t="s">
        <v>46</v>
      </c>
      <c r="D834" s="23">
        <v>19443</v>
      </c>
      <c r="E834" s="24" t="s">
        <v>1354</v>
      </c>
      <c r="F834" s="25">
        <v>0</v>
      </c>
      <c r="G834" s="26">
        <v>3.4762925323066976E-2</v>
      </c>
      <c r="H834" s="26">
        <v>0.64193231097047498</v>
      </c>
      <c r="I834" s="26">
        <f t="shared" si="255"/>
        <v>0.676695236293542</v>
      </c>
      <c r="J834" s="26">
        <v>0.71455591289685927</v>
      </c>
      <c r="K834" s="26">
        <v>0.83121236273692012</v>
      </c>
      <c r="L834" s="26">
        <f t="shared" si="256"/>
        <v>1.5457682756337794</v>
      </c>
      <c r="M834" s="26">
        <v>0.49182247513274585</v>
      </c>
      <c r="N834" s="26">
        <v>1.1066234546990898</v>
      </c>
      <c r="O834" s="26">
        <v>3.3762448631863083E-2</v>
      </c>
      <c r="P834" s="26">
        <v>0</v>
      </c>
      <c r="Q834" s="26">
        <f t="shared" si="252"/>
        <v>1.6322083784636987</v>
      </c>
      <c r="R834" s="27">
        <v>0</v>
      </c>
      <c r="S834" s="143">
        <f t="shared" si="257"/>
        <v>3.8546718903910202</v>
      </c>
      <c r="T834" s="140" t="str">
        <f t="shared" si="258"/>
        <v>19443</v>
      </c>
      <c r="U834" s="5" t="str">
        <f t="shared" si="253"/>
        <v>山梨県丹波山村</v>
      </c>
      <c r="V834" s="21">
        <f t="shared" si="259"/>
        <v>0</v>
      </c>
      <c r="W834" s="21">
        <f t="shared" si="259"/>
        <v>9.018387637537836E-3</v>
      </c>
      <c r="X834" s="21">
        <f t="shared" si="259"/>
        <v>0.16653358034718668</v>
      </c>
      <c r="Y834" s="21">
        <f t="shared" si="260"/>
        <v>0.18537399115035294</v>
      </c>
      <c r="Z834" s="21">
        <f t="shared" si="260"/>
        <v>0.21563764345519987</v>
      </c>
      <c r="AA834" s="21">
        <f t="shared" si="261"/>
        <v>0.1275912682370626</v>
      </c>
      <c r="AB834" s="21">
        <f t="shared" si="261"/>
        <v>0.28708629065360819</v>
      </c>
      <c r="AC834" s="21">
        <f t="shared" si="261"/>
        <v>8.7588385190517995E-3</v>
      </c>
      <c r="AD834" s="21">
        <f t="shared" si="261"/>
        <v>0</v>
      </c>
      <c r="AE834" s="21">
        <f t="shared" si="262"/>
        <v>0</v>
      </c>
      <c r="AF834" s="137">
        <f>VLOOKUP(T834,人口!$A$2:$E$1748,5,0)</f>
        <v>544</v>
      </c>
      <c r="AG834" s="14">
        <f t="shared" si="263"/>
        <v>1</v>
      </c>
      <c r="AH834" s="14">
        <f t="shared" si="264"/>
        <v>0</v>
      </c>
      <c r="AI834" s="14">
        <f t="shared" si="265"/>
        <v>0</v>
      </c>
      <c r="AJ834" s="14">
        <f t="shared" si="266"/>
        <v>0</v>
      </c>
      <c r="AK834" s="14">
        <f t="shared" si="267"/>
        <v>0</v>
      </c>
      <c r="AL834" s="14">
        <f t="shared" si="268"/>
        <v>0</v>
      </c>
      <c r="AM834" s="14">
        <f t="shared" si="269"/>
        <v>0</v>
      </c>
      <c r="AN834" s="14">
        <f t="shared" si="270"/>
        <v>0</v>
      </c>
      <c r="AO834" s="5" t="str">
        <f t="shared" si="271"/>
        <v>5千人未満の市町村平均</v>
      </c>
    </row>
    <row r="835" spans="1:41" s="5" customFormat="1" ht="18" customHeight="1" x14ac:dyDescent="0.3">
      <c r="A835" s="5" t="str">
        <f t="shared" si="254"/>
        <v>020201</v>
      </c>
      <c r="B835" s="22">
        <v>20</v>
      </c>
      <c r="C835" s="23" t="s">
        <v>47</v>
      </c>
      <c r="D835" s="23">
        <v>20201</v>
      </c>
      <c r="E835" s="24" t="s">
        <v>94</v>
      </c>
      <c r="F835" s="25">
        <v>244.12124262264868</v>
      </c>
      <c r="G835" s="26">
        <v>27.981800020485053</v>
      </c>
      <c r="H835" s="26">
        <v>44.931180824213101</v>
      </c>
      <c r="I835" s="26">
        <f t="shared" si="255"/>
        <v>317.03422346734681</v>
      </c>
      <c r="J835" s="26">
        <v>595.64153110800873</v>
      </c>
      <c r="K835" s="26">
        <v>577.64873058239186</v>
      </c>
      <c r="L835" s="26">
        <f t="shared" si="256"/>
        <v>1173.2902616904007</v>
      </c>
      <c r="M835" s="26">
        <v>386.86055564203735</v>
      </c>
      <c r="N835" s="26">
        <v>305.63015256258944</v>
      </c>
      <c r="O835" s="26">
        <v>23.328610738123569</v>
      </c>
      <c r="P835" s="26">
        <v>0</v>
      </c>
      <c r="Q835" s="26">
        <f t="shared" si="252"/>
        <v>715.81931894275033</v>
      </c>
      <c r="R835" s="27">
        <v>29.293558857855995</v>
      </c>
      <c r="S835" s="143">
        <f t="shared" si="257"/>
        <v>2235.4373629583538</v>
      </c>
      <c r="T835" s="140" t="str">
        <f t="shared" si="258"/>
        <v>20201</v>
      </c>
      <c r="U835" s="5" t="str">
        <f t="shared" si="253"/>
        <v>長野県長野市</v>
      </c>
      <c r="V835" s="21">
        <f t="shared" si="259"/>
        <v>0.10920513661791054</v>
      </c>
      <c r="W835" s="21">
        <f t="shared" si="259"/>
        <v>1.2517371537288005E-2</v>
      </c>
      <c r="X835" s="21">
        <f t="shared" si="259"/>
        <v>2.0099503376266224E-2</v>
      </c>
      <c r="Y835" s="21">
        <f t="shared" si="260"/>
        <v>0.26645413599052631</v>
      </c>
      <c r="Z835" s="21">
        <f t="shared" si="260"/>
        <v>0.25840524102985274</v>
      </c>
      <c r="AA835" s="21">
        <f t="shared" si="261"/>
        <v>0.17305810578833228</v>
      </c>
      <c r="AB835" s="21">
        <f t="shared" si="261"/>
        <v>0.13672051725847589</v>
      </c>
      <c r="AC835" s="21">
        <f t="shared" si="261"/>
        <v>1.0435814988459679E-2</v>
      </c>
      <c r="AD835" s="21">
        <f t="shared" si="261"/>
        <v>0</v>
      </c>
      <c r="AE835" s="21">
        <f t="shared" si="262"/>
        <v>1.3104173412888302E-2</v>
      </c>
      <c r="AF835" s="137">
        <f>VLOOKUP(T835,人口!$A$2:$E$1748,5,0)</f>
        <v>375884</v>
      </c>
      <c r="AG835" s="14">
        <f t="shared" si="263"/>
        <v>0</v>
      </c>
      <c r="AH835" s="14">
        <f t="shared" si="264"/>
        <v>0</v>
      </c>
      <c r="AI835" s="14">
        <f t="shared" si="265"/>
        <v>0</v>
      </c>
      <c r="AJ835" s="14">
        <f t="shared" si="266"/>
        <v>0</v>
      </c>
      <c r="AK835" s="14">
        <f t="shared" si="267"/>
        <v>0</v>
      </c>
      <c r="AL835" s="14">
        <f t="shared" si="268"/>
        <v>1</v>
      </c>
      <c r="AM835" s="14">
        <f t="shared" si="269"/>
        <v>0</v>
      </c>
      <c r="AN835" s="14">
        <f t="shared" si="270"/>
        <v>0</v>
      </c>
      <c r="AO835" s="5" t="str">
        <f t="shared" si="271"/>
        <v>20万～50万人未満の市町村平均</v>
      </c>
    </row>
    <row r="836" spans="1:41" s="5" customFormat="1" ht="18" customHeight="1" x14ac:dyDescent="0.3">
      <c r="A836" s="5" t="str">
        <f t="shared" si="254"/>
        <v>020202</v>
      </c>
      <c r="B836" s="22">
        <v>20</v>
      </c>
      <c r="C836" s="23" t="s">
        <v>47</v>
      </c>
      <c r="D836" s="23">
        <v>20202</v>
      </c>
      <c r="E836" s="24" t="s">
        <v>144</v>
      </c>
      <c r="F836" s="25">
        <v>239.53401523553558</v>
      </c>
      <c r="G836" s="26">
        <v>15.301145267323422</v>
      </c>
      <c r="H836" s="26">
        <v>18.047150192550969</v>
      </c>
      <c r="I836" s="26">
        <f t="shared" si="255"/>
        <v>272.88231069540996</v>
      </c>
      <c r="J836" s="26">
        <v>389.20594771165281</v>
      </c>
      <c r="K836" s="26">
        <v>378.6248558125265</v>
      </c>
      <c r="L836" s="26">
        <f t="shared" si="256"/>
        <v>767.83080352417937</v>
      </c>
      <c r="M836" s="26">
        <v>254.89137479840838</v>
      </c>
      <c r="N836" s="26">
        <v>205.54327819454397</v>
      </c>
      <c r="O836" s="26">
        <v>14.81681194673731</v>
      </c>
      <c r="P836" s="26">
        <v>0</v>
      </c>
      <c r="Q836" s="26">
        <f t="shared" si="252"/>
        <v>475.25146493968964</v>
      </c>
      <c r="R836" s="27">
        <v>35.111214963114953</v>
      </c>
      <c r="S836" s="143">
        <f t="shared" si="257"/>
        <v>1551.075794122394</v>
      </c>
      <c r="T836" s="140" t="str">
        <f t="shared" si="258"/>
        <v>20202</v>
      </c>
      <c r="U836" s="5" t="str">
        <f t="shared" si="253"/>
        <v>長野県松本市</v>
      </c>
      <c r="V836" s="21">
        <f t="shared" si="259"/>
        <v>0.15443088993021456</v>
      </c>
      <c r="W836" s="21">
        <f t="shared" si="259"/>
        <v>9.8648598123348853E-3</v>
      </c>
      <c r="X836" s="21">
        <f t="shared" si="259"/>
        <v>1.1635247136818438E-2</v>
      </c>
      <c r="Y836" s="21">
        <f t="shared" si="260"/>
        <v>0.25092645323104107</v>
      </c>
      <c r="Z836" s="21">
        <f t="shared" si="260"/>
        <v>0.24410467705529132</v>
      </c>
      <c r="AA836" s="21">
        <f t="shared" si="261"/>
        <v>0.16433199187575945</v>
      </c>
      <c r="AB836" s="21">
        <f t="shared" si="261"/>
        <v>0.13251659201531241</v>
      </c>
      <c r="AC836" s="21">
        <f t="shared" si="261"/>
        <v>9.5526034271721273E-3</v>
      </c>
      <c r="AD836" s="21">
        <f t="shared" si="261"/>
        <v>0</v>
      </c>
      <c r="AE836" s="21">
        <f t="shared" si="262"/>
        <v>2.2636685516055677E-2</v>
      </c>
      <c r="AF836" s="137">
        <f>VLOOKUP(T836,人口!$A$2:$E$1748,5,0)</f>
        <v>238737</v>
      </c>
      <c r="AG836" s="14">
        <f t="shared" si="263"/>
        <v>0</v>
      </c>
      <c r="AH836" s="14">
        <f t="shared" si="264"/>
        <v>0</v>
      </c>
      <c r="AI836" s="14">
        <f t="shared" si="265"/>
        <v>0</v>
      </c>
      <c r="AJ836" s="14">
        <f t="shared" si="266"/>
        <v>0</v>
      </c>
      <c r="AK836" s="14">
        <f t="shared" si="267"/>
        <v>0</v>
      </c>
      <c r="AL836" s="14">
        <f t="shared" si="268"/>
        <v>1</v>
      </c>
      <c r="AM836" s="14">
        <f t="shared" si="269"/>
        <v>0</v>
      </c>
      <c r="AN836" s="14">
        <f t="shared" si="270"/>
        <v>0</v>
      </c>
      <c r="AO836" s="5" t="str">
        <f t="shared" si="271"/>
        <v>20万～50万人未満の市町村平均</v>
      </c>
    </row>
    <row r="837" spans="1:41" s="5" customFormat="1" ht="18" customHeight="1" x14ac:dyDescent="0.3">
      <c r="A837" s="5" t="str">
        <f t="shared" si="254"/>
        <v>020203</v>
      </c>
      <c r="B837" s="22">
        <v>20</v>
      </c>
      <c r="C837" s="23" t="s">
        <v>47</v>
      </c>
      <c r="D837" s="23">
        <v>20203</v>
      </c>
      <c r="E837" s="24" t="s">
        <v>212</v>
      </c>
      <c r="F837" s="25">
        <v>216.04476252402017</v>
      </c>
      <c r="G837" s="26">
        <v>7.6400754029057829</v>
      </c>
      <c r="H837" s="26">
        <v>12.321847372845145</v>
      </c>
      <c r="I837" s="26">
        <f t="shared" si="255"/>
        <v>236.00668529977111</v>
      </c>
      <c r="J837" s="26">
        <v>193.25481401175477</v>
      </c>
      <c r="K837" s="26">
        <v>243.0829499735857</v>
      </c>
      <c r="L837" s="26">
        <f t="shared" si="256"/>
        <v>436.33776398534047</v>
      </c>
      <c r="M837" s="26">
        <v>174.34867994681505</v>
      </c>
      <c r="N837" s="26">
        <v>140.5604243720835</v>
      </c>
      <c r="O837" s="26">
        <v>9.7321499447839148</v>
      </c>
      <c r="P837" s="26">
        <v>0</v>
      </c>
      <c r="Q837" s="26">
        <f t="shared" ref="Q837:Q900" si="272">SUM(M837:P837)</f>
        <v>324.64125426368253</v>
      </c>
      <c r="R837" s="27">
        <v>5.3423824929917965</v>
      </c>
      <c r="S837" s="143">
        <f t="shared" si="257"/>
        <v>1002.3280860417858</v>
      </c>
      <c r="T837" s="140" t="str">
        <f t="shared" si="258"/>
        <v>20203</v>
      </c>
      <c r="U837" s="5" t="str">
        <f t="shared" ref="U837:U900" si="273">C837&amp;E837</f>
        <v>長野県上田市</v>
      </c>
      <c r="V837" s="21">
        <f t="shared" si="259"/>
        <v>0.2155429599675146</v>
      </c>
      <c r="W837" s="21">
        <f t="shared" si="259"/>
        <v>7.6223299629132385E-3</v>
      </c>
      <c r="X837" s="21">
        <f t="shared" si="259"/>
        <v>1.2293227681072345E-2</v>
      </c>
      <c r="Y837" s="21">
        <f t="shared" si="260"/>
        <v>0.19280594518200322</v>
      </c>
      <c r="Z837" s="21">
        <f t="shared" si="260"/>
        <v>0.24251834639646311</v>
      </c>
      <c r="AA837" s="21">
        <f t="shared" si="261"/>
        <v>0.17394372399093552</v>
      </c>
      <c r="AB837" s="21">
        <f t="shared" si="261"/>
        <v>0.14023394767591468</v>
      </c>
      <c r="AC837" s="21">
        <f t="shared" si="261"/>
        <v>9.7095452879270051E-3</v>
      </c>
      <c r="AD837" s="21">
        <f t="shared" ref="AD837:AD900" si="274">P837/$S837</f>
        <v>0</v>
      </c>
      <c r="AE837" s="21">
        <f t="shared" si="262"/>
        <v>5.3299738552562911E-3</v>
      </c>
      <c r="AF837" s="137">
        <f>VLOOKUP(T837,人口!$A$2:$E$1748,5,0)</f>
        <v>156810</v>
      </c>
      <c r="AG837" s="14">
        <f t="shared" si="263"/>
        <v>0</v>
      </c>
      <c r="AH837" s="14">
        <f t="shared" si="264"/>
        <v>0</v>
      </c>
      <c r="AI837" s="14">
        <f t="shared" si="265"/>
        <v>0</v>
      </c>
      <c r="AJ837" s="14">
        <f t="shared" si="266"/>
        <v>0</v>
      </c>
      <c r="AK837" s="14">
        <f t="shared" si="267"/>
        <v>1</v>
      </c>
      <c r="AL837" s="14">
        <f t="shared" si="268"/>
        <v>0</v>
      </c>
      <c r="AM837" s="14">
        <f t="shared" si="269"/>
        <v>0</v>
      </c>
      <c r="AN837" s="14">
        <f t="shared" si="270"/>
        <v>0</v>
      </c>
      <c r="AO837" s="5" t="str">
        <f t="shared" si="271"/>
        <v>10万～20万人未満の市町村平均</v>
      </c>
    </row>
    <row r="838" spans="1:41" s="5" customFormat="1" ht="18" customHeight="1" x14ac:dyDescent="0.3">
      <c r="A838" s="5" t="str">
        <f t="shared" ref="A838:A901" si="275">0&amp;D838</f>
        <v>020204</v>
      </c>
      <c r="B838" s="22">
        <v>20</v>
      </c>
      <c r="C838" s="23" t="s">
        <v>47</v>
      </c>
      <c r="D838" s="23">
        <v>20204</v>
      </c>
      <c r="E838" s="24" t="s">
        <v>273</v>
      </c>
      <c r="F838" s="25">
        <v>74.977829044826024</v>
      </c>
      <c r="G838" s="26">
        <v>2.4964323325008149</v>
      </c>
      <c r="H838" s="26">
        <v>1.3193089106278639</v>
      </c>
      <c r="I838" s="26">
        <f t="shared" ref="I838:I901" si="276">SUM(F838:H838)</f>
        <v>78.793570287954708</v>
      </c>
      <c r="J838" s="26">
        <v>53.870684678399215</v>
      </c>
      <c r="K838" s="26">
        <v>75.367406844994179</v>
      </c>
      <c r="L838" s="26">
        <f t="shared" ref="L838:L901" si="277">SUM(J838:K838)</f>
        <v>129.23809152339339</v>
      </c>
      <c r="M838" s="26">
        <v>53.63729964238965</v>
      </c>
      <c r="N838" s="26">
        <v>34.483349129688591</v>
      </c>
      <c r="O838" s="26">
        <v>3.0667350629526662</v>
      </c>
      <c r="P838" s="26">
        <v>0</v>
      </c>
      <c r="Q838" s="26">
        <f t="shared" si="272"/>
        <v>91.1873838350309</v>
      </c>
      <c r="R838" s="27">
        <v>6.1775002444514424</v>
      </c>
      <c r="S838" s="143">
        <f t="shared" ref="S838:S901" si="278">SUM(I838,L838,Q838,R838)</f>
        <v>305.39654589083045</v>
      </c>
      <c r="T838" s="140" t="str">
        <f t="shared" ref="T838:T901" si="279">IF(LEN(A838)=5,A838,RIGHT(A838,5))</f>
        <v>20204</v>
      </c>
      <c r="U838" s="5" t="str">
        <f t="shared" si="273"/>
        <v>長野県岡谷市</v>
      </c>
      <c r="V838" s="21">
        <f t="shared" ref="V838:X901" si="280">F838/$S838</f>
        <v>0.24550974807563217</v>
      </c>
      <c r="W838" s="21">
        <f t="shared" si="280"/>
        <v>8.1743960961274589E-3</v>
      </c>
      <c r="X838" s="21">
        <f t="shared" si="280"/>
        <v>4.3199863534130311E-3</v>
      </c>
      <c r="Y838" s="21">
        <f t="shared" ref="Y838:Z901" si="281">J838/$S838</f>
        <v>0.17639585451518588</v>
      </c>
      <c r="Z838" s="21">
        <f t="shared" si="281"/>
        <v>0.2467853938070918</v>
      </c>
      <c r="AA838" s="21">
        <f t="shared" ref="AA838:AD901" si="282">M838/$S838</f>
        <v>0.1756316512550318</v>
      </c>
      <c r="AB838" s="21">
        <f t="shared" si="282"/>
        <v>0.11291335672805969</v>
      </c>
      <c r="AC838" s="21">
        <f t="shared" si="282"/>
        <v>1.0041813190804478E-2</v>
      </c>
      <c r="AD838" s="21">
        <f t="shared" si="274"/>
        <v>0</v>
      </c>
      <c r="AE838" s="21">
        <f t="shared" ref="AE838:AE901" si="283">R838/$S838</f>
        <v>2.0227799978653663E-2</v>
      </c>
      <c r="AF838" s="137">
        <f>VLOOKUP(T838,人口!$A$2:$E$1748,5,0)</f>
        <v>49413</v>
      </c>
      <c r="AG838" s="14">
        <f t="shared" ref="AG838:AG901" si="284">IF(SUMIFS($AF838,$AF838,$BB$22,$AF838,$BC$22)&gt;0,1,0)</f>
        <v>0</v>
      </c>
      <c r="AH838" s="14">
        <f t="shared" ref="AH838:AH901" si="285">IF(SUMIFS($AF838,$AF838,$BB$23,$AF838,$BC$23)&gt;0,1,0)</f>
        <v>0</v>
      </c>
      <c r="AI838" s="14">
        <f t="shared" ref="AI838:AI901" si="286">IF(SUMIFS($AF838,$AF838,$BB$24,$AF838,$BC$24)&gt;0,1,0)</f>
        <v>0</v>
      </c>
      <c r="AJ838" s="14">
        <f t="shared" ref="AJ838:AJ901" si="287">IF(SUMIFS($AF838,$AF838,$BB$25,$AF838,$BC$25)&gt;0,1,0)</f>
        <v>1</v>
      </c>
      <c r="AK838" s="14">
        <f t="shared" ref="AK838:AK901" si="288">IF(SUMIFS($AF838,$AF838,$BB$26,$AF838,$BC$26)&gt;0,1,0)</f>
        <v>0</v>
      </c>
      <c r="AL838" s="14">
        <f t="shared" ref="AL838:AL901" si="289">IF(SUMIFS($AF838,$AF838,$BB$27,$AF838,$BC$27)&gt;0,1,0)</f>
        <v>0</v>
      </c>
      <c r="AM838" s="14">
        <f t="shared" ref="AM838:AM901" si="290">IF(SUMIFS($AF838,$AF838,$BB$28,$AF838,$BC$2)&gt;0,1,0)</f>
        <v>0</v>
      </c>
      <c r="AN838" s="14">
        <f t="shared" ref="AN838:AN901" si="291">IF(SUMIFS($AF838,$AF838,$BB$29)&gt;0,1,0)</f>
        <v>0</v>
      </c>
      <c r="AO838" s="5" t="str">
        <f t="shared" ref="AO838:AO901" si="292">IF(AG838=1,$AG$4,IF(AH838=1,$AH$4,IF(AI838=1,$AI$4,IF(AJ838=1,$AJ$4,IF(AK838=1,$AK$4,IF(AL838=1,$AL$4,IF(AM838=1,$AM$4,IF(AN838=1,$AN$4,""))))))))</f>
        <v>3万～10万人未満の市町村平均</v>
      </c>
    </row>
    <row r="839" spans="1:41" s="5" customFormat="1" ht="18" customHeight="1" x14ac:dyDescent="0.3">
      <c r="A839" s="5" t="str">
        <f t="shared" si="275"/>
        <v>020205</v>
      </c>
      <c r="B839" s="22">
        <v>20</v>
      </c>
      <c r="C839" s="23" t="s">
        <v>47</v>
      </c>
      <c r="D839" s="23">
        <v>20205</v>
      </c>
      <c r="E839" s="24" t="s">
        <v>324</v>
      </c>
      <c r="F839" s="25">
        <v>89.457279816382723</v>
      </c>
      <c r="G839" s="26">
        <v>8.8482112335426439</v>
      </c>
      <c r="H839" s="26">
        <v>12.321847372845145</v>
      </c>
      <c r="I839" s="26">
        <f t="shared" si="276"/>
        <v>110.62733842277051</v>
      </c>
      <c r="J839" s="26">
        <v>145.74982071831084</v>
      </c>
      <c r="K839" s="26">
        <v>143.20093352002903</v>
      </c>
      <c r="L839" s="26">
        <f t="shared" si="277"/>
        <v>288.95075423833987</v>
      </c>
      <c r="M839" s="26">
        <v>107.84122970920409</v>
      </c>
      <c r="N839" s="26">
        <v>105.71621976803654</v>
      </c>
      <c r="O839" s="26">
        <v>6.2499009230255069</v>
      </c>
      <c r="P839" s="26">
        <v>0</v>
      </c>
      <c r="Q839" s="26">
        <f t="shared" si="272"/>
        <v>219.80735040026613</v>
      </c>
      <c r="R839" s="27">
        <v>5.2432748977607062</v>
      </c>
      <c r="S839" s="143">
        <f t="shared" si="278"/>
        <v>624.62871795913713</v>
      </c>
      <c r="T839" s="140" t="str">
        <f t="shared" si="279"/>
        <v>20205</v>
      </c>
      <c r="U839" s="5" t="str">
        <f t="shared" si="273"/>
        <v>長野県飯田市</v>
      </c>
      <c r="V839" s="21">
        <f t="shared" si="280"/>
        <v>0.14321672578338765</v>
      </c>
      <c r="W839" s="21">
        <f t="shared" si="280"/>
        <v>1.4165553038375493E-2</v>
      </c>
      <c r="X839" s="21">
        <f t="shared" si="280"/>
        <v>1.9726674452472476E-2</v>
      </c>
      <c r="Y839" s="21">
        <f t="shared" si="281"/>
        <v>0.23333832807835408</v>
      </c>
      <c r="Z839" s="21">
        <f t="shared" si="281"/>
        <v>0.22925768444959194</v>
      </c>
      <c r="AA839" s="21">
        <f t="shared" si="282"/>
        <v>0.17264852961220878</v>
      </c>
      <c r="AB839" s="21">
        <f t="shared" si="282"/>
        <v>0.16924649272202119</v>
      </c>
      <c r="AC839" s="21">
        <f t="shared" si="282"/>
        <v>1.0005785426334452E-2</v>
      </c>
      <c r="AD839" s="21">
        <f t="shared" si="274"/>
        <v>0</v>
      </c>
      <c r="AE839" s="21">
        <f t="shared" si="283"/>
        <v>8.3942264372540727E-3</v>
      </c>
      <c r="AF839" s="137">
        <f>VLOOKUP(T839,人口!$A$2:$E$1748,5,0)</f>
        <v>100702</v>
      </c>
      <c r="AG839" s="14">
        <f t="shared" si="284"/>
        <v>0</v>
      </c>
      <c r="AH839" s="14">
        <f t="shared" si="285"/>
        <v>0</v>
      </c>
      <c r="AI839" s="14">
        <f t="shared" si="286"/>
        <v>0</v>
      </c>
      <c r="AJ839" s="14">
        <f t="shared" si="287"/>
        <v>0</v>
      </c>
      <c r="AK839" s="14">
        <f t="shared" si="288"/>
        <v>1</v>
      </c>
      <c r="AL839" s="14">
        <f t="shared" si="289"/>
        <v>0</v>
      </c>
      <c r="AM839" s="14">
        <f t="shared" si="290"/>
        <v>0</v>
      </c>
      <c r="AN839" s="14">
        <f t="shared" si="291"/>
        <v>0</v>
      </c>
      <c r="AO839" s="5" t="str">
        <f t="shared" si="292"/>
        <v>10万～20万人未満の市町村平均</v>
      </c>
    </row>
    <row r="840" spans="1:41" s="5" customFormat="1" ht="18" customHeight="1" x14ac:dyDescent="0.3">
      <c r="A840" s="5" t="str">
        <f t="shared" si="275"/>
        <v>020206</v>
      </c>
      <c r="B840" s="22">
        <v>20</v>
      </c>
      <c r="C840" s="23" t="s">
        <v>47</v>
      </c>
      <c r="D840" s="23">
        <v>20206</v>
      </c>
      <c r="E840" s="24" t="s">
        <v>376</v>
      </c>
      <c r="F840" s="25">
        <v>39.205883558636621</v>
      </c>
      <c r="G840" s="26">
        <v>2.9048700382769423</v>
      </c>
      <c r="H840" s="26">
        <v>1.74248346686699</v>
      </c>
      <c r="I840" s="26">
        <f t="shared" si="276"/>
        <v>43.853237063780554</v>
      </c>
      <c r="J840" s="26">
        <v>78.14870368858162</v>
      </c>
      <c r="K840" s="26">
        <v>78.338766323511592</v>
      </c>
      <c r="L840" s="26">
        <f t="shared" si="277"/>
        <v>156.48747001209321</v>
      </c>
      <c r="M840" s="26">
        <v>55.298991111770185</v>
      </c>
      <c r="N840" s="26">
        <v>41.724515648480462</v>
      </c>
      <c r="O840" s="26">
        <v>3.0691555326156119</v>
      </c>
      <c r="P840" s="26">
        <v>0</v>
      </c>
      <c r="Q840" s="26">
        <f t="shared" si="272"/>
        <v>100.09266229286627</v>
      </c>
      <c r="R840" s="27">
        <v>6.1892609515923542</v>
      </c>
      <c r="S840" s="143">
        <f t="shared" si="278"/>
        <v>306.62263032033241</v>
      </c>
      <c r="T840" s="140" t="str">
        <f t="shared" si="279"/>
        <v>20206</v>
      </c>
      <c r="U840" s="5" t="str">
        <f t="shared" si="273"/>
        <v>長野県諏訪市</v>
      </c>
      <c r="V840" s="21">
        <f t="shared" si="280"/>
        <v>0.12786363328002814</v>
      </c>
      <c r="W840" s="21">
        <f t="shared" si="280"/>
        <v>9.4737627005618899E-3</v>
      </c>
      <c r="X840" s="21">
        <f t="shared" si="280"/>
        <v>5.6828273407171425E-3</v>
      </c>
      <c r="Y840" s="21">
        <f t="shared" si="281"/>
        <v>0.2548693278344743</v>
      </c>
      <c r="Z840" s="21">
        <f t="shared" si="281"/>
        <v>0.25548918630588396</v>
      </c>
      <c r="AA840" s="21">
        <f t="shared" si="282"/>
        <v>0.18034869459569455</v>
      </c>
      <c r="AB840" s="21">
        <f t="shared" si="282"/>
        <v>0.13607774352757443</v>
      </c>
      <c r="AC840" s="21">
        <f t="shared" si="282"/>
        <v>1.0009553206849826E-2</v>
      </c>
      <c r="AD840" s="21">
        <f t="shared" si="274"/>
        <v>0</v>
      </c>
      <c r="AE840" s="21">
        <f t="shared" si="283"/>
        <v>2.018527120821564E-2</v>
      </c>
      <c r="AF840" s="137">
        <f>VLOOKUP(T840,人口!$A$2:$E$1748,5,0)</f>
        <v>49452</v>
      </c>
      <c r="AG840" s="14">
        <f t="shared" si="284"/>
        <v>0</v>
      </c>
      <c r="AH840" s="14">
        <f t="shared" si="285"/>
        <v>0</v>
      </c>
      <c r="AI840" s="14">
        <f t="shared" si="286"/>
        <v>0</v>
      </c>
      <c r="AJ840" s="14">
        <f t="shared" si="287"/>
        <v>1</v>
      </c>
      <c r="AK840" s="14">
        <f t="shared" si="288"/>
        <v>0</v>
      </c>
      <c r="AL840" s="14">
        <f t="shared" si="289"/>
        <v>0</v>
      </c>
      <c r="AM840" s="14">
        <f t="shared" si="290"/>
        <v>0</v>
      </c>
      <c r="AN840" s="14">
        <f t="shared" si="291"/>
        <v>0</v>
      </c>
      <c r="AO840" s="5" t="str">
        <f t="shared" si="292"/>
        <v>3万～10万人未満の市町村平均</v>
      </c>
    </row>
    <row r="841" spans="1:41" s="5" customFormat="1" ht="18" customHeight="1" x14ac:dyDescent="0.3">
      <c r="A841" s="5" t="str">
        <f t="shared" si="275"/>
        <v>020207</v>
      </c>
      <c r="B841" s="22">
        <v>20</v>
      </c>
      <c r="C841" s="23" t="s">
        <v>47</v>
      </c>
      <c r="D841" s="23">
        <v>20207</v>
      </c>
      <c r="E841" s="24" t="s">
        <v>427</v>
      </c>
      <c r="F841" s="25">
        <v>55.681823434897957</v>
      </c>
      <c r="G841" s="26">
        <v>2.5670500666770613</v>
      </c>
      <c r="H841" s="26">
        <v>9.5587664468132036</v>
      </c>
      <c r="I841" s="26">
        <f t="shared" si="276"/>
        <v>67.807639948388228</v>
      </c>
      <c r="J841" s="26">
        <v>54.17151373451437</v>
      </c>
      <c r="K841" s="26">
        <v>71.652313586053623</v>
      </c>
      <c r="L841" s="26">
        <f t="shared" si="277"/>
        <v>125.823827320568</v>
      </c>
      <c r="M841" s="26">
        <v>53.775773931504695</v>
      </c>
      <c r="N841" s="26">
        <v>47.118102138557333</v>
      </c>
      <c r="O841" s="26">
        <v>3.1356874166842834</v>
      </c>
      <c r="P841" s="26">
        <v>0</v>
      </c>
      <c r="Q841" s="26">
        <f t="shared" si="272"/>
        <v>104.0295634867463</v>
      </c>
      <c r="R841" s="27">
        <v>3.4114253441553921</v>
      </c>
      <c r="S841" s="143">
        <f t="shared" si="278"/>
        <v>301.07245609985796</v>
      </c>
      <c r="T841" s="140" t="str">
        <f t="shared" si="279"/>
        <v>20207</v>
      </c>
      <c r="U841" s="5" t="str">
        <f t="shared" si="273"/>
        <v>長野県須坂市</v>
      </c>
      <c r="V841" s="21">
        <f t="shared" si="280"/>
        <v>0.18494492706576166</v>
      </c>
      <c r="W841" s="21">
        <f t="shared" si="280"/>
        <v>8.5263530909836429E-3</v>
      </c>
      <c r="X841" s="21">
        <f t="shared" si="280"/>
        <v>3.1749056591356892E-2</v>
      </c>
      <c r="Y841" s="21">
        <f t="shared" si="281"/>
        <v>0.17992849441048528</v>
      </c>
      <c r="Z841" s="21">
        <f t="shared" si="281"/>
        <v>0.23799026491579289</v>
      </c>
      <c r="AA841" s="21">
        <f t="shared" si="282"/>
        <v>0.17861406064216204</v>
      </c>
      <c r="AB841" s="21">
        <f t="shared" si="282"/>
        <v>0.15650087274316943</v>
      </c>
      <c r="AC841" s="21">
        <f t="shared" si="282"/>
        <v>1.0415059076823212E-2</v>
      </c>
      <c r="AD841" s="21">
        <f t="shared" si="274"/>
        <v>0</v>
      </c>
      <c r="AE841" s="21">
        <f t="shared" si="283"/>
        <v>1.133091146346483E-2</v>
      </c>
      <c r="AF841" s="137">
        <f>VLOOKUP(T841,人口!$A$2:$E$1748,5,0)</f>
        <v>50524</v>
      </c>
      <c r="AG841" s="14">
        <f t="shared" si="284"/>
        <v>0</v>
      </c>
      <c r="AH841" s="14">
        <f t="shared" si="285"/>
        <v>0</v>
      </c>
      <c r="AI841" s="14">
        <f t="shared" si="286"/>
        <v>0</v>
      </c>
      <c r="AJ841" s="14">
        <f t="shared" si="287"/>
        <v>1</v>
      </c>
      <c r="AK841" s="14">
        <f t="shared" si="288"/>
        <v>0</v>
      </c>
      <c r="AL841" s="14">
        <f t="shared" si="289"/>
        <v>0</v>
      </c>
      <c r="AM841" s="14">
        <f t="shared" si="290"/>
        <v>0</v>
      </c>
      <c r="AN841" s="14">
        <f t="shared" si="291"/>
        <v>0</v>
      </c>
      <c r="AO841" s="5" t="str">
        <f t="shared" si="292"/>
        <v>3万～10万人未満の市町村平均</v>
      </c>
    </row>
    <row r="842" spans="1:41" s="5" customFormat="1" ht="18" customHeight="1" x14ac:dyDescent="0.3">
      <c r="A842" s="5" t="str">
        <f t="shared" si="275"/>
        <v>020208</v>
      </c>
      <c r="B842" s="22">
        <v>20</v>
      </c>
      <c r="C842" s="23" t="s">
        <v>47</v>
      </c>
      <c r="D842" s="23">
        <v>20208</v>
      </c>
      <c r="E842" s="24" t="s">
        <v>482</v>
      </c>
      <c r="F842" s="25">
        <v>59.374048846854841</v>
      </c>
      <c r="G842" s="26">
        <v>2.3055735914839333</v>
      </c>
      <c r="H842" s="26">
        <v>4.8042758443618441</v>
      </c>
      <c r="I842" s="26">
        <f t="shared" si="276"/>
        <v>66.483898282700622</v>
      </c>
      <c r="J842" s="26">
        <v>52.97191144901813</v>
      </c>
      <c r="K842" s="26">
        <v>66.0993397351059</v>
      </c>
      <c r="L842" s="26">
        <f t="shared" si="277"/>
        <v>119.07125118412404</v>
      </c>
      <c r="M842" s="26">
        <v>48.559909041504667</v>
      </c>
      <c r="N842" s="26">
        <v>50.890244697183796</v>
      </c>
      <c r="O842" s="26">
        <v>2.6209342016977533</v>
      </c>
      <c r="P842" s="26">
        <v>0</v>
      </c>
      <c r="Q842" s="26">
        <f t="shared" si="272"/>
        <v>102.07108794038622</v>
      </c>
      <c r="R842" s="27">
        <v>4.7679300766800008</v>
      </c>
      <c r="S842" s="143">
        <f t="shared" si="278"/>
        <v>292.3941674838909</v>
      </c>
      <c r="T842" s="140" t="str">
        <f t="shared" si="279"/>
        <v>20208</v>
      </c>
      <c r="U842" s="5" t="str">
        <f t="shared" si="273"/>
        <v>長野県小諸市</v>
      </c>
      <c r="V842" s="21">
        <f t="shared" si="280"/>
        <v>0.20306167307569833</v>
      </c>
      <c r="W842" s="21">
        <f t="shared" si="280"/>
        <v>7.8851558884496416E-3</v>
      </c>
      <c r="X842" s="21">
        <f t="shared" si="280"/>
        <v>1.6430819690090193E-2</v>
      </c>
      <c r="Y842" s="21">
        <f t="shared" si="281"/>
        <v>0.18116610158421356</v>
      </c>
      <c r="Z842" s="21">
        <f t="shared" si="281"/>
        <v>0.22606244270842907</v>
      </c>
      <c r="AA842" s="21">
        <f t="shared" si="282"/>
        <v>0.16607687307640984</v>
      </c>
      <c r="AB842" s="21">
        <f t="shared" si="282"/>
        <v>0.17404671623618323</v>
      </c>
      <c r="AC842" s="21">
        <f t="shared" si="282"/>
        <v>8.9637020609932318E-3</v>
      </c>
      <c r="AD842" s="21">
        <f t="shared" si="274"/>
        <v>0</v>
      </c>
      <c r="AE842" s="21">
        <f t="shared" si="283"/>
        <v>1.6306515679532781E-2</v>
      </c>
      <c r="AF842" s="137">
        <f>VLOOKUP(T842,人口!$A$2:$E$1748,5,0)</f>
        <v>42230</v>
      </c>
      <c r="AG842" s="14">
        <f t="shared" si="284"/>
        <v>0</v>
      </c>
      <c r="AH842" s="14">
        <f t="shared" si="285"/>
        <v>0</v>
      </c>
      <c r="AI842" s="14">
        <f t="shared" si="286"/>
        <v>0</v>
      </c>
      <c r="AJ842" s="14">
        <f t="shared" si="287"/>
        <v>1</v>
      </c>
      <c r="AK842" s="14">
        <f t="shared" si="288"/>
        <v>0</v>
      </c>
      <c r="AL842" s="14">
        <f t="shared" si="289"/>
        <v>0</v>
      </c>
      <c r="AM842" s="14">
        <f t="shared" si="290"/>
        <v>0</v>
      </c>
      <c r="AN842" s="14">
        <f t="shared" si="291"/>
        <v>0</v>
      </c>
      <c r="AO842" s="5" t="str">
        <f t="shared" si="292"/>
        <v>3万～10万人未満の市町村平均</v>
      </c>
    </row>
    <row r="843" spans="1:41" s="5" customFormat="1" ht="18" customHeight="1" x14ac:dyDescent="0.3">
      <c r="A843" s="5" t="str">
        <f t="shared" si="275"/>
        <v>020209</v>
      </c>
      <c r="B843" s="22">
        <v>20</v>
      </c>
      <c r="C843" s="23" t="s">
        <v>47</v>
      </c>
      <c r="D843" s="23">
        <v>20209</v>
      </c>
      <c r="E843" s="24" t="s">
        <v>535</v>
      </c>
      <c r="F843" s="25">
        <v>76.394622919074138</v>
      </c>
      <c r="G843" s="26">
        <v>3.7809116595444303</v>
      </c>
      <c r="H843" s="26">
        <v>19.839418901328447</v>
      </c>
      <c r="I843" s="26">
        <f t="shared" si="276"/>
        <v>100.01495347994701</v>
      </c>
      <c r="J843" s="26">
        <v>94.211489709545177</v>
      </c>
      <c r="K843" s="26">
        <v>99.106101884557532</v>
      </c>
      <c r="L843" s="26">
        <f t="shared" si="277"/>
        <v>193.31759159410271</v>
      </c>
      <c r="M843" s="26">
        <v>76.393241153628708</v>
      </c>
      <c r="N843" s="26">
        <v>79.941516086197296</v>
      </c>
      <c r="O843" s="26">
        <v>4.2031766013681899</v>
      </c>
      <c r="P843" s="26">
        <v>0</v>
      </c>
      <c r="Q843" s="26">
        <f t="shared" si="272"/>
        <v>160.53793384119419</v>
      </c>
      <c r="R843" s="27">
        <v>4.9024322103466087</v>
      </c>
      <c r="S843" s="143">
        <f t="shared" si="278"/>
        <v>458.7729111255905</v>
      </c>
      <c r="T843" s="140" t="str">
        <f t="shared" si="279"/>
        <v>20209</v>
      </c>
      <c r="U843" s="5" t="str">
        <f t="shared" si="273"/>
        <v>長野県伊那市</v>
      </c>
      <c r="V843" s="21">
        <f t="shared" si="280"/>
        <v>0.16651947197937517</v>
      </c>
      <c r="W843" s="21">
        <f t="shared" si="280"/>
        <v>8.2413576910372426E-3</v>
      </c>
      <c r="X843" s="21">
        <f t="shared" si="280"/>
        <v>4.3244529962880363E-2</v>
      </c>
      <c r="Y843" s="21">
        <f t="shared" si="281"/>
        <v>0.20535538918023538</v>
      </c>
      <c r="Z843" s="21">
        <f t="shared" si="281"/>
        <v>0.21602431067998898</v>
      </c>
      <c r="AA843" s="21">
        <f t="shared" si="282"/>
        <v>0.16651646010702628</v>
      </c>
      <c r="AB843" s="21">
        <f t="shared" si="282"/>
        <v>0.17425073309159061</v>
      </c>
      <c r="AC843" s="21">
        <f t="shared" si="282"/>
        <v>9.1617802608610372E-3</v>
      </c>
      <c r="AD843" s="21">
        <f t="shared" si="274"/>
        <v>0</v>
      </c>
      <c r="AE843" s="21">
        <f t="shared" si="283"/>
        <v>1.068596704700499E-2</v>
      </c>
      <c r="AF843" s="137">
        <f>VLOOKUP(T843,人口!$A$2:$E$1748,5,0)</f>
        <v>67724</v>
      </c>
      <c r="AG843" s="14">
        <f t="shared" si="284"/>
        <v>0</v>
      </c>
      <c r="AH843" s="14">
        <f t="shared" si="285"/>
        <v>0</v>
      </c>
      <c r="AI843" s="14">
        <f t="shared" si="286"/>
        <v>0</v>
      </c>
      <c r="AJ843" s="14">
        <f t="shared" si="287"/>
        <v>1</v>
      </c>
      <c r="AK843" s="14">
        <f t="shared" si="288"/>
        <v>0</v>
      </c>
      <c r="AL843" s="14">
        <f t="shared" si="289"/>
        <v>0</v>
      </c>
      <c r="AM843" s="14">
        <f t="shared" si="290"/>
        <v>0</v>
      </c>
      <c r="AN843" s="14">
        <f t="shared" si="291"/>
        <v>0</v>
      </c>
      <c r="AO843" s="5" t="str">
        <f t="shared" si="292"/>
        <v>3万～10万人未満の市町村平均</v>
      </c>
    </row>
    <row r="844" spans="1:41" s="5" customFormat="1" ht="18" customHeight="1" x14ac:dyDescent="0.3">
      <c r="A844" s="5" t="str">
        <f t="shared" si="275"/>
        <v>020210</v>
      </c>
      <c r="B844" s="22">
        <v>20</v>
      </c>
      <c r="C844" s="23" t="s">
        <v>47</v>
      </c>
      <c r="D844" s="23">
        <v>20210</v>
      </c>
      <c r="E844" s="24" t="s">
        <v>589</v>
      </c>
      <c r="F844" s="25">
        <v>64.602875075639901</v>
      </c>
      <c r="G844" s="26">
        <v>2.4086373116330493</v>
      </c>
      <c r="H844" s="26">
        <v>12.346739993800387</v>
      </c>
      <c r="I844" s="26">
        <f t="shared" si="276"/>
        <v>79.358252381073328</v>
      </c>
      <c r="J844" s="26">
        <v>44.622976657081459</v>
      </c>
      <c r="K844" s="26">
        <v>47.509570867702706</v>
      </c>
      <c r="L844" s="26">
        <f t="shared" si="277"/>
        <v>92.132547524784172</v>
      </c>
      <c r="M844" s="26">
        <v>36.52537915646036</v>
      </c>
      <c r="N844" s="26">
        <v>33.554747709006314</v>
      </c>
      <c r="O844" s="26">
        <v>2.0317049970821133</v>
      </c>
      <c r="P844" s="26">
        <v>0</v>
      </c>
      <c r="Q844" s="26">
        <f t="shared" si="272"/>
        <v>72.111831862548783</v>
      </c>
      <c r="R844" s="27">
        <v>2.1296971368922972</v>
      </c>
      <c r="S844" s="143">
        <f t="shared" si="278"/>
        <v>245.7323289052986</v>
      </c>
      <c r="T844" s="140" t="str">
        <f t="shared" si="279"/>
        <v>20210</v>
      </c>
      <c r="U844" s="5" t="str">
        <f t="shared" si="273"/>
        <v>長野県駒ヶ根市</v>
      </c>
      <c r="V844" s="21">
        <f t="shared" si="280"/>
        <v>0.26289937251413442</v>
      </c>
      <c r="W844" s="21">
        <f t="shared" si="280"/>
        <v>9.8018739429328421E-3</v>
      </c>
      <c r="X844" s="21">
        <f t="shared" si="280"/>
        <v>5.0244670893745638E-2</v>
      </c>
      <c r="Y844" s="21">
        <f t="shared" si="281"/>
        <v>0.18159180298282387</v>
      </c>
      <c r="Z844" s="21">
        <f t="shared" si="281"/>
        <v>0.19333870752517937</v>
      </c>
      <c r="AA844" s="21">
        <f t="shared" si="282"/>
        <v>0.14863888410277781</v>
      </c>
      <c r="AB844" s="21">
        <f t="shared" si="282"/>
        <v>0.13654999266269841</v>
      </c>
      <c r="AC844" s="21">
        <f t="shared" si="282"/>
        <v>8.2679597191507529E-3</v>
      </c>
      <c r="AD844" s="21">
        <f t="shared" si="274"/>
        <v>0</v>
      </c>
      <c r="AE844" s="21">
        <f t="shared" si="283"/>
        <v>8.6667356565568107E-3</v>
      </c>
      <c r="AF844" s="137">
        <f>VLOOKUP(T844,人口!$A$2:$E$1748,5,0)</f>
        <v>32736</v>
      </c>
      <c r="AG844" s="14">
        <f t="shared" si="284"/>
        <v>0</v>
      </c>
      <c r="AH844" s="14">
        <f t="shared" si="285"/>
        <v>0</v>
      </c>
      <c r="AI844" s="14">
        <f t="shared" si="286"/>
        <v>0</v>
      </c>
      <c r="AJ844" s="14">
        <f t="shared" si="287"/>
        <v>1</v>
      </c>
      <c r="AK844" s="14">
        <f t="shared" si="288"/>
        <v>0</v>
      </c>
      <c r="AL844" s="14">
        <f t="shared" si="289"/>
        <v>0</v>
      </c>
      <c r="AM844" s="14">
        <f t="shared" si="290"/>
        <v>0</v>
      </c>
      <c r="AN844" s="14">
        <f t="shared" si="291"/>
        <v>0</v>
      </c>
      <c r="AO844" s="5" t="str">
        <f t="shared" si="292"/>
        <v>3万～10万人未満の市町村平均</v>
      </c>
    </row>
    <row r="845" spans="1:41" s="5" customFormat="1" ht="18" customHeight="1" x14ac:dyDescent="0.3">
      <c r="A845" s="5" t="str">
        <f t="shared" si="275"/>
        <v>020211</v>
      </c>
      <c r="B845" s="22">
        <v>20</v>
      </c>
      <c r="C845" s="23" t="s">
        <v>47</v>
      </c>
      <c r="D845" s="23">
        <v>20211</v>
      </c>
      <c r="E845" s="24" t="s">
        <v>640</v>
      </c>
      <c r="F845" s="25">
        <v>45.765142018766767</v>
      </c>
      <c r="G845" s="26">
        <v>2.2826705425619074</v>
      </c>
      <c r="H845" s="26">
        <v>34.949239821160774</v>
      </c>
      <c r="I845" s="26">
        <f t="shared" si="276"/>
        <v>82.997052382489443</v>
      </c>
      <c r="J845" s="26">
        <v>47.352721795904174</v>
      </c>
      <c r="K845" s="26">
        <v>61.858626929424013</v>
      </c>
      <c r="L845" s="26">
        <f t="shared" si="277"/>
        <v>109.21134872532818</v>
      </c>
      <c r="M845" s="26">
        <v>46.312487245752443</v>
      </c>
      <c r="N845" s="26">
        <v>53.411421611367807</v>
      </c>
      <c r="O845" s="26">
        <v>2.7521360700943687</v>
      </c>
      <c r="P845" s="26">
        <v>0</v>
      </c>
      <c r="Q845" s="26">
        <f t="shared" si="272"/>
        <v>102.47604492721462</v>
      </c>
      <c r="R845" s="27">
        <v>6.1896898671434863</v>
      </c>
      <c r="S845" s="143">
        <f t="shared" si="278"/>
        <v>300.87413590217574</v>
      </c>
      <c r="T845" s="140" t="str">
        <f t="shared" si="279"/>
        <v>20211</v>
      </c>
      <c r="U845" s="5" t="str">
        <f t="shared" si="273"/>
        <v>長野県中野市</v>
      </c>
      <c r="V845" s="21">
        <f t="shared" si="280"/>
        <v>0.15210726532388463</v>
      </c>
      <c r="W845" s="21">
        <f t="shared" si="280"/>
        <v>7.5867955074213492E-3</v>
      </c>
      <c r="X845" s="21">
        <f t="shared" si="280"/>
        <v>0.11615900355264815</v>
      </c>
      <c r="Y845" s="21">
        <f t="shared" si="281"/>
        <v>0.15738382315221713</v>
      </c>
      <c r="Z845" s="21">
        <f t="shared" si="281"/>
        <v>0.20559635923486733</v>
      </c>
      <c r="AA845" s="21">
        <f t="shared" si="282"/>
        <v>0.15392644870215824</v>
      </c>
      <c r="AB845" s="21">
        <f t="shared" si="282"/>
        <v>0.17752081431397496</v>
      </c>
      <c r="AC845" s="21">
        <f t="shared" si="282"/>
        <v>9.1471341059012803E-3</v>
      </c>
      <c r="AD845" s="21">
        <f t="shared" si="274"/>
        <v>0</v>
      </c>
      <c r="AE845" s="21">
        <f t="shared" si="283"/>
        <v>2.0572356106926926E-2</v>
      </c>
      <c r="AF845" s="137">
        <f>VLOOKUP(T845,人口!$A$2:$E$1748,5,0)</f>
        <v>44344</v>
      </c>
      <c r="AG845" s="14">
        <f t="shared" si="284"/>
        <v>0</v>
      </c>
      <c r="AH845" s="14">
        <f t="shared" si="285"/>
        <v>0</v>
      </c>
      <c r="AI845" s="14">
        <f t="shared" si="286"/>
        <v>0</v>
      </c>
      <c r="AJ845" s="14">
        <f t="shared" si="287"/>
        <v>1</v>
      </c>
      <c r="AK845" s="14">
        <f t="shared" si="288"/>
        <v>0</v>
      </c>
      <c r="AL845" s="14">
        <f t="shared" si="289"/>
        <v>0</v>
      </c>
      <c r="AM845" s="14">
        <f t="shared" si="290"/>
        <v>0</v>
      </c>
      <c r="AN845" s="14">
        <f t="shared" si="291"/>
        <v>0</v>
      </c>
      <c r="AO845" s="5" t="str">
        <f t="shared" si="292"/>
        <v>3万～10万人未満の市町村平均</v>
      </c>
    </row>
    <row r="846" spans="1:41" s="5" customFormat="1" ht="18" customHeight="1" x14ac:dyDescent="0.3">
      <c r="A846" s="5" t="str">
        <f t="shared" si="275"/>
        <v>020212</v>
      </c>
      <c r="B846" s="22">
        <v>20</v>
      </c>
      <c r="C846" s="23" t="s">
        <v>47</v>
      </c>
      <c r="D846" s="23">
        <v>20212</v>
      </c>
      <c r="E846" s="24" t="s">
        <v>693</v>
      </c>
      <c r="F846" s="25">
        <v>43.411702968326288</v>
      </c>
      <c r="G846" s="26">
        <v>2.7350057587719174</v>
      </c>
      <c r="H846" s="26">
        <v>12.620558824308057</v>
      </c>
      <c r="I846" s="26">
        <f t="shared" si="276"/>
        <v>58.767267551406263</v>
      </c>
      <c r="J846" s="26">
        <v>38.929508224679807</v>
      </c>
      <c r="K846" s="26">
        <v>42.496519136196781</v>
      </c>
      <c r="L846" s="26">
        <f t="shared" si="277"/>
        <v>81.426027360876589</v>
      </c>
      <c r="M846" s="26">
        <v>30.025045860531122</v>
      </c>
      <c r="N846" s="26">
        <v>36.768767133958455</v>
      </c>
      <c r="O846" s="26">
        <v>1.6911635345030094</v>
      </c>
      <c r="P846" s="26">
        <v>0</v>
      </c>
      <c r="Q846" s="26">
        <f t="shared" si="272"/>
        <v>68.484976528992576</v>
      </c>
      <c r="R846" s="27">
        <v>3.1143889070136677</v>
      </c>
      <c r="S846" s="143">
        <f t="shared" si="278"/>
        <v>211.7926603482891</v>
      </c>
      <c r="T846" s="140" t="str">
        <f t="shared" si="279"/>
        <v>20212</v>
      </c>
      <c r="U846" s="5" t="str">
        <f t="shared" si="273"/>
        <v>長野県大町市</v>
      </c>
      <c r="V846" s="21">
        <f t="shared" si="280"/>
        <v>0.20497265059580699</v>
      </c>
      <c r="W846" s="21">
        <f t="shared" si="280"/>
        <v>1.2913600283759839E-2</v>
      </c>
      <c r="X846" s="21">
        <f t="shared" si="280"/>
        <v>5.9589217131291436E-2</v>
      </c>
      <c r="Y846" s="21">
        <f t="shared" si="281"/>
        <v>0.1838095246580356</v>
      </c>
      <c r="Z846" s="21">
        <f t="shared" si="281"/>
        <v>0.20065151958671298</v>
      </c>
      <c r="AA846" s="21">
        <f t="shared" si="282"/>
        <v>0.14176622462343827</v>
      </c>
      <c r="AB846" s="21">
        <f t="shared" si="282"/>
        <v>0.17360737182059519</v>
      </c>
      <c r="AC846" s="21">
        <f t="shared" si="282"/>
        <v>7.9849959470829745E-3</v>
      </c>
      <c r="AD846" s="21">
        <f t="shared" si="274"/>
        <v>0</v>
      </c>
      <c r="AE846" s="21">
        <f t="shared" si="283"/>
        <v>1.4704895353276704E-2</v>
      </c>
      <c r="AF846" s="137">
        <f>VLOOKUP(T846,人口!$A$2:$E$1748,5,0)</f>
        <v>27249</v>
      </c>
      <c r="AG846" s="14">
        <f t="shared" si="284"/>
        <v>0</v>
      </c>
      <c r="AH846" s="14">
        <f t="shared" si="285"/>
        <v>0</v>
      </c>
      <c r="AI846" s="14">
        <f t="shared" si="286"/>
        <v>1</v>
      </c>
      <c r="AJ846" s="14">
        <f t="shared" si="287"/>
        <v>0</v>
      </c>
      <c r="AK846" s="14">
        <f t="shared" si="288"/>
        <v>0</v>
      </c>
      <c r="AL846" s="14">
        <f t="shared" si="289"/>
        <v>0</v>
      </c>
      <c r="AM846" s="14">
        <f t="shared" si="290"/>
        <v>0</v>
      </c>
      <c r="AN846" s="14">
        <f t="shared" si="291"/>
        <v>0</v>
      </c>
      <c r="AO846" s="5" t="str">
        <f t="shared" si="292"/>
        <v>1万～3万人未満の市町村平均</v>
      </c>
    </row>
    <row r="847" spans="1:41" s="5" customFormat="1" ht="18" customHeight="1" x14ac:dyDescent="0.3">
      <c r="A847" s="5" t="str">
        <f t="shared" si="275"/>
        <v>020213</v>
      </c>
      <c r="B847" s="22">
        <v>20</v>
      </c>
      <c r="C847" s="23" t="s">
        <v>47</v>
      </c>
      <c r="D847" s="23">
        <v>20213</v>
      </c>
      <c r="E847" s="24" t="s">
        <v>746</v>
      </c>
      <c r="F847" s="25">
        <v>31.858627525894136</v>
      </c>
      <c r="G847" s="26">
        <v>2.0994461511857008</v>
      </c>
      <c r="H847" s="26">
        <v>9.7081221725446589</v>
      </c>
      <c r="I847" s="26">
        <f t="shared" si="276"/>
        <v>43.666195849624501</v>
      </c>
      <c r="J847" s="26">
        <v>26.372680586095335</v>
      </c>
      <c r="K847" s="26">
        <v>28.894772498073724</v>
      </c>
      <c r="L847" s="26">
        <f t="shared" si="277"/>
        <v>55.267453084169063</v>
      </c>
      <c r="M847" s="26">
        <v>21.457148178849664</v>
      </c>
      <c r="N847" s="26">
        <v>31.548391271573614</v>
      </c>
      <c r="O847" s="26">
        <v>1.2878139873366892</v>
      </c>
      <c r="P847" s="26">
        <v>0</v>
      </c>
      <c r="Q847" s="26">
        <f t="shared" si="272"/>
        <v>54.293353437759968</v>
      </c>
      <c r="R847" s="27">
        <v>2.4435788536002785</v>
      </c>
      <c r="S847" s="143">
        <f t="shared" si="278"/>
        <v>155.67058122515382</v>
      </c>
      <c r="T847" s="140" t="str">
        <f t="shared" si="279"/>
        <v>20213</v>
      </c>
      <c r="U847" s="5" t="str">
        <f t="shared" si="273"/>
        <v>長野県飯山市</v>
      </c>
      <c r="V847" s="21">
        <f t="shared" si="280"/>
        <v>0.20465413101924168</v>
      </c>
      <c r="W847" s="21">
        <f t="shared" si="280"/>
        <v>1.3486466965451688E-2</v>
      </c>
      <c r="X847" s="21">
        <f t="shared" si="280"/>
        <v>6.2363242278278233E-2</v>
      </c>
      <c r="Y847" s="21">
        <f t="shared" si="281"/>
        <v>0.16941338805661207</v>
      </c>
      <c r="Z847" s="21">
        <f t="shared" si="281"/>
        <v>0.18561485587493137</v>
      </c>
      <c r="AA847" s="21">
        <f t="shared" si="282"/>
        <v>0.13783688613467154</v>
      </c>
      <c r="AB847" s="21">
        <f t="shared" si="282"/>
        <v>0.2026612287516526</v>
      </c>
      <c r="AC847" s="21">
        <f t="shared" si="282"/>
        <v>8.2726869598698429E-3</v>
      </c>
      <c r="AD847" s="21">
        <f t="shared" si="274"/>
        <v>0</v>
      </c>
      <c r="AE847" s="21">
        <f t="shared" si="283"/>
        <v>1.5697113959290826E-2</v>
      </c>
      <c r="AF847" s="137">
        <f>VLOOKUP(T847,人口!$A$2:$E$1748,5,0)</f>
        <v>20750</v>
      </c>
      <c r="AG847" s="14">
        <f t="shared" si="284"/>
        <v>0</v>
      </c>
      <c r="AH847" s="14">
        <f t="shared" si="285"/>
        <v>0</v>
      </c>
      <c r="AI847" s="14">
        <f t="shared" si="286"/>
        <v>1</v>
      </c>
      <c r="AJ847" s="14">
        <f t="shared" si="287"/>
        <v>0</v>
      </c>
      <c r="AK847" s="14">
        <f t="shared" si="288"/>
        <v>0</v>
      </c>
      <c r="AL847" s="14">
        <f t="shared" si="289"/>
        <v>0</v>
      </c>
      <c r="AM847" s="14">
        <f t="shared" si="290"/>
        <v>0</v>
      </c>
      <c r="AN847" s="14">
        <f t="shared" si="291"/>
        <v>0</v>
      </c>
      <c r="AO847" s="5" t="str">
        <f t="shared" si="292"/>
        <v>1万～3万人未満の市町村平均</v>
      </c>
    </row>
    <row r="848" spans="1:41" s="5" customFormat="1" ht="18" customHeight="1" x14ac:dyDescent="0.3">
      <c r="A848" s="5" t="str">
        <f t="shared" si="275"/>
        <v>020214</v>
      </c>
      <c r="B848" s="22">
        <v>20</v>
      </c>
      <c r="C848" s="23" t="s">
        <v>47</v>
      </c>
      <c r="D848" s="23">
        <v>20214</v>
      </c>
      <c r="E848" s="24" t="s">
        <v>800</v>
      </c>
      <c r="F848" s="25">
        <v>84.793097405378376</v>
      </c>
      <c r="G848" s="26">
        <v>2.9773963598633575</v>
      </c>
      <c r="H848" s="26">
        <v>3.236040724181553</v>
      </c>
      <c r="I848" s="26">
        <f t="shared" si="276"/>
        <v>91.006534489423288</v>
      </c>
      <c r="J848" s="26">
        <v>62.033922522116654</v>
      </c>
      <c r="K848" s="26">
        <v>86.155122304304712</v>
      </c>
      <c r="L848" s="26">
        <f t="shared" si="277"/>
        <v>148.18904482642137</v>
      </c>
      <c r="M848" s="26">
        <v>62.120839423805627</v>
      </c>
      <c r="N848" s="26">
        <v>56.981485104353567</v>
      </c>
      <c r="O848" s="26">
        <v>3.4551894121931643</v>
      </c>
      <c r="P848" s="26">
        <v>0</v>
      </c>
      <c r="Q848" s="26">
        <f t="shared" si="272"/>
        <v>122.55751394035235</v>
      </c>
      <c r="R848" s="27">
        <v>6.9283834035441618</v>
      </c>
      <c r="S848" s="143">
        <f t="shared" si="278"/>
        <v>368.68147665974118</v>
      </c>
      <c r="T848" s="140" t="str">
        <f t="shared" si="279"/>
        <v>20214</v>
      </c>
      <c r="U848" s="5" t="str">
        <f t="shared" si="273"/>
        <v>長野県茅野市</v>
      </c>
      <c r="V848" s="21">
        <f t="shared" si="280"/>
        <v>0.22999012094018095</v>
      </c>
      <c r="W848" s="21">
        <f t="shared" si="280"/>
        <v>8.0757959060992323E-3</v>
      </c>
      <c r="X848" s="21">
        <f t="shared" si="280"/>
        <v>8.7773347158640099E-3</v>
      </c>
      <c r="Y848" s="21">
        <f t="shared" si="281"/>
        <v>0.16825885337160079</v>
      </c>
      <c r="Z848" s="21">
        <f t="shared" si="281"/>
        <v>0.23368443428422606</v>
      </c>
      <c r="AA848" s="21">
        <f t="shared" si="282"/>
        <v>0.16849460403224273</v>
      </c>
      <c r="AB848" s="21">
        <f t="shared" si="282"/>
        <v>0.15455478159794339</v>
      </c>
      <c r="AC848" s="21">
        <f t="shared" si="282"/>
        <v>9.3717466998809486E-3</v>
      </c>
      <c r="AD848" s="21">
        <f t="shared" si="274"/>
        <v>0</v>
      </c>
      <c r="AE848" s="21">
        <f t="shared" si="283"/>
        <v>1.8792328451961847E-2</v>
      </c>
      <c r="AF848" s="137">
        <f>VLOOKUP(T848,人口!$A$2:$E$1748,5,0)</f>
        <v>55672</v>
      </c>
      <c r="AG848" s="14">
        <f t="shared" si="284"/>
        <v>0</v>
      </c>
      <c r="AH848" s="14">
        <f t="shared" si="285"/>
        <v>0</v>
      </c>
      <c r="AI848" s="14">
        <f t="shared" si="286"/>
        <v>0</v>
      </c>
      <c r="AJ848" s="14">
        <f t="shared" si="287"/>
        <v>1</v>
      </c>
      <c r="AK848" s="14">
        <f t="shared" si="288"/>
        <v>0</v>
      </c>
      <c r="AL848" s="14">
        <f t="shared" si="289"/>
        <v>0</v>
      </c>
      <c r="AM848" s="14">
        <f t="shared" si="290"/>
        <v>0</v>
      </c>
      <c r="AN848" s="14">
        <f t="shared" si="291"/>
        <v>0</v>
      </c>
      <c r="AO848" s="5" t="str">
        <f t="shared" si="292"/>
        <v>3万～10万人未満の市町村平均</v>
      </c>
    </row>
    <row r="849" spans="1:41" s="5" customFormat="1" ht="18" customHeight="1" x14ac:dyDescent="0.3">
      <c r="A849" s="5" t="str">
        <f t="shared" si="275"/>
        <v>020215</v>
      </c>
      <c r="B849" s="22">
        <v>20</v>
      </c>
      <c r="C849" s="23" t="s">
        <v>47</v>
      </c>
      <c r="D849" s="23">
        <v>20215</v>
      </c>
      <c r="E849" s="24" t="s">
        <v>851</v>
      </c>
      <c r="F849" s="25">
        <v>275.59114408465041</v>
      </c>
      <c r="G849" s="26">
        <v>2.8323437166905272</v>
      </c>
      <c r="H849" s="26">
        <v>3.5098595546892231</v>
      </c>
      <c r="I849" s="26">
        <f t="shared" si="276"/>
        <v>281.93334735603014</v>
      </c>
      <c r="J849" s="26">
        <v>74.349344128016128</v>
      </c>
      <c r="K849" s="26">
        <v>99.603116285897983</v>
      </c>
      <c r="L849" s="26">
        <f t="shared" si="277"/>
        <v>173.95246041391411</v>
      </c>
      <c r="M849" s="26">
        <v>73.04280002044284</v>
      </c>
      <c r="N849" s="26">
        <v>62.187426747764064</v>
      </c>
      <c r="O849" s="26">
        <v>4.1604149706561424</v>
      </c>
      <c r="P849" s="26">
        <v>0</v>
      </c>
      <c r="Q849" s="26">
        <f t="shared" si="272"/>
        <v>139.39064173886305</v>
      </c>
      <c r="R849" s="27">
        <v>10.258105695926627</v>
      </c>
      <c r="S849" s="143">
        <f t="shared" si="278"/>
        <v>605.53455520473381</v>
      </c>
      <c r="T849" s="140" t="str">
        <f t="shared" si="279"/>
        <v>20215</v>
      </c>
      <c r="U849" s="5" t="str">
        <f t="shared" si="273"/>
        <v>長野県塩尻市</v>
      </c>
      <c r="V849" s="21">
        <f t="shared" si="280"/>
        <v>0.45512042494663557</v>
      </c>
      <c r="W849" s="21">
        <f t="shared" si="280"/>
        <v>4.6774270639813442E-3</v>
      </c>
      <c r="X849" s="21">
        <f t="shared" si="280"/>
        <v>5.7962993598317846E-3</v>
      </c>
      <c r="Y849" s="21">
        <f t="shared" si="281"/>
        <v>0.12278299147251522</v>
      </c>
      <c r="Z849" s="21">
        <f t="shared" si="281"/>
        <v>0.16448791473547161</v>
      </c>
      <c r="AA849" s="21">
        <f t="shared" si="282"/>
        <v>0.12062532087164994</v>
      </c>
      <c r="AB849" s="21">
        <f t="shared" si="282"/>
        <v>0.10269839468820773</v>
      </c>
      <c r="AC849" s="21">
        <f t="shared" si="282"/>
        <v>6.8706483137853103E-3</v>
      </c>
      <c r="AD849" s="21">
        <f t="shared" si="274"/>
        <v>0</v>
      </c>
      <c r="AE849" s="21">
        <f t="shared" si="283"/>
        <v>1.6940578547921709E-2</v>
      </c>
      <c r="AF849" s="137">
        <f>VLOOKUP(T849,人口!$A$2:$E$1748,5,0)</f>
        <v>67035</v>
      </c>
      <c r="AG849" s="14">
        <f t="shared" si="284"/>
        <v>0</v>
      </c>
      <c r="AH849" s="14">
        <f t="shared" si="285"/>
        <v>0</v>
      </c>
      <c r="AI849" s="14">
        <f t="shared" si="286"/>
        <v>0</v>
      </c>
      <c r="AJ849" s="14">
        <f t="shared" si="287"/>
        <v>1</v>
      </c>
      <c r="AK849" s="14">
        <f t="shared" si="288"/>
        <v>0</v>
      </c>
      <c r="AL849" s="14">
        <f t="shared" si="289"/>
        <v>0</v>
      </c>
      <c r="AM849" s="14">
        <f t="shared" si="290"/>
        <v>0</v>
      </c>
      <c r="AN849" s="14">
        <f t="shared" si="291"/>
        <v>0</v>
      </c>
      <c r="AO849" s="5" t="str">
        <f t="shared" si="292"/>
        <v>3万～10万人未満の市町村平均</v>
      </c>
    </row>
    <row r="850" spans="1:41" s="5" customFormat="1" ht="18" customHeight="1" x14ac:dyDescent="0.3">
      <c r="A850" s="5" t="str">
        <f t="shared" si="275"/>
        <v>020217</v>
      </c>
      <c r="B850" s="22">
        <v>20</v>
      </c>
      <c r="C850" s="23" t="s">
        <v>47</v>
      </c>
      <c r="D850" s="23">
        <v>20217</v>
      </c>
      <c r="E850" s="24" t="s">
        <v>903</v>
      </c>
      <c r="F850" s="25">
        <v>89.438359684961227</v>
      </c>
      <c r="G850" s="26">
        <v>6.5350032924180361</v>
      </c>
      <c r="H850" s="26">
        <v>15.358747129384756</v>
      </c>
      <c r="I850" s="26">
        <f t="shared" si="276"/>
        <v>111.33211010676402</v>
      </c>
      <c r="J850" s="26">
        <v>115.38836968446641</v>
      </c>
      <c r="K850" s="26">
        <v>150.00895812544078</v>
      </c>
      <c r="L850" s="26">
        <f t="shared" si="277"/>
        <v>265.39732780990721</v>
      </c>
      <c r="M850" s="26">
        <v>111.26647879168198</v>
      </c>
      <c r="N850" s="26">
        <v>111.29745110477977</v>
      </c>
      <c r="O850" s="26">
        <v>6.13936614175097</v>
      </c>
      <c r="P850" s="26">
        <v>0</v>
      </c>
      <c r="Q850" s="26">
        <f t="shared" si="272"/>
        <v>228.7032960382127</v>
      </c>
      <c r="R850" s="27">
        <v>4.6753751205849534</v>
      </c>
      <c r="S850" s="143">
        <f t="shared" si="278"/>
        <v>610.10810907546886</v>
      </c>
      <c r="T850" s="140" t="str">
        <f t="shared" si="279"/>
        <v>20217</v>
      </c>
      <c r="U850" s="5" t="str">
        <f t="shared" si="273"/>
        <v>長野県佐久市</v>
      </c>
      <c r="V850" s="21">
        <f t="shared" si="280"/>
        <v>0.14659428116845097</v>
      </c>
      <c r="W850" s="21">
        <f t="shared" si="280"/>
        <v>1.0711221823163265E-2</v>
      </c>
      <c r="X850" s="21">
        <f t="shared" si="280"/>
        <v>2.5173812478347043E-2</v>
      </c>
      <c r="Y850" s="21">
        <f t="shared" si="281"/>
        <v>0.18912774304757382</v>
      </c>
      <c r="Z850" s="21">
        <f t="shared" si="281"/>
        <v>0.24587274926202471</v>
      </c>
      <c r="AA850" s="21">
        <f t="shared" si="282"/>
        <v>0.18237174221514665</v>
      </c>
      <c r="AB850" s="21">
        <f t="shared" si="282"/>
        <v>0.18242250750188366</v>
      </c>
      <c r="AC850" s="21">
        <f t="shared" si="282"/>
        <v>1.0062751257403047E-2</v>
      </c>
      <c r="AD850" s="21">
        <f t="shared" si="274"/>
        <v>0</v>
      </c>
      <c r="AE850" s="21">
        <f t="shared" si="283"/>
        <v>7.663191246006896E-3</v>
      </c>
      <c r="AF850" s="137">
        <f>VLOOKUP(T850,人口!$A$2:$E$1748,5,0)</f>
        <v>98921</v>
      </c>
      <c r="AG850" s="14">
        <f t="shared" si="284"/>
        <v>0</v>
      </c>
      <c r="AH850" s="14">
        <f t="shared" si="285"/>
        <v>0</v>
      </c>
      <c r="AI850" s="14">
        <f t="shared" si="286"/>
        <v>0</v>
      </c>
      <c r="AJ850" s="14">
        <f t="shared" si="287"/>
        <v>1</v>
      </c>
      <c r="AK850" s="14">
        <f t="shared" si="288"/>
        <v>0</v>
      </c>
      <c r="AL850" s="14">
        <f t="shared" si="289"/>
        <v>0</v>
      </c>
      <c r="AM850" s="14">
        <f t="shared" si="290"/>
        <v>0</v>
      </c>
      <c r="AN850" s="14">
        <f t="shared" si="291"/>
        <v>0</v>
      </c>
      <c r="AO850" s="5" t="str">
        <f t="shared" si="292"/>
        <v>3万～10万人未満の市町村平均</v>
      </c>
    </row>
    <row r="851" spans="1:41" s="5" customFormat="1" ht="18" customHeight="1" x14ac:dyDescent="0.3">
      <c r="A851" s="5" t="str">
        <f t="shared" si="275"/>
        <v>020218</v>
      </c>
      <c r="B851" s="22">
        <v>20</v>
      </c>
      <c r="C851" s="23" t="s">
        <v>47</v>
      </c>
      <c r="D851" s="23">
        <v>20218</v>
      </c>
      <c r="E851" s="24" t="s">
        <v>954</v>
      </c>
      <c r="F851" s="25">
        <v>85.965960545706523</v>
      </c>
      <c r="G851" s="26">
        <v>2.6662966120058402</v>
      </c>
      <c r="H851" s="26">
        <v>13.317552211054853</v>
      </c>
      <c r="I851" s="26">
        <f t="shared" si="276"/>
        <v>101.94980936876721</v>
      </c>
      <c r="J851" s="26">
        <v>59.946688824132494</v>
      </c>
      <c r="K851" s="26">
        <v>85.600897612162484</v>
      </c>
      <c r="L851" s="26">
        <f t="shared" si="277"/>
        <v>145.54758643629498</v>
      </c>
      <c r="M851" s="26">
        <v>65.141807248407403</v>
      </c>
      <c r="N851" s="26">
        <v>55.802690554782799</v>
      </c>
      <c r="O851" s="26">
        <v>3.7499281411503662</v>
      </c>
      <c r="P851" s="26">
        <v>0</v>
      </c>
      <c r="Q851" s="26">
        <f t="shared" si="272"/>
        <v>124.69442594434057</v>
      </c>
      <c r="R851" s="27">
        <v>10.826364939323849</v>
      </c>
      <c r="S851" s="143">
        <f t="shared" si="278"/>
        <v>383.01818668872659</v>
      </c>
      <c r="T851" s="140" t="str">
        <f t="shared" si="279"/>
        <v>20218</v>
      </c>
      <c r="U851" s="5" t="str">
        <f t="shared" si="273"/>
        <v>長野県千曲市</v>
      </c>
      <c r="V851" s="21">
        <f t="shared" si="280"/>
        <v>0.22444354741716177</v>
      </c>
      <c r="W851" s="21">
        <f t="shared" si="280"/>
        <v>6.961279397870215E-3</v>
      </c>
      <c r="X851" s="21">
        <f t="shared" si="280"/>
        <v>3.4770025742610067E-2</v>
      </c>
      <c r="Y851" s="21">
        <f t="shared" si="281"/>
        <v>0.15651133786200683</v>
      </c>
      <c r="Z851" s="21">
        <f t="shared" si="281"/>
        <v>0.22349042574766589</v>
      </c>
      <c r="AA851" s="21">
        <f t="shared" si="282"/>
        <v>0.17007497166537217</v>
      </c>
      <c r="AB851" s="21">
        <f t="shared" si="282"/>
        <v>0.14569201279241825</v>
      </c>
      <c r="AC851" s="21">
        <f t="shared" si="282"/>
        <v>9.790470195604261E-3</v>
      </c>
      <c r="AD851" s="21">
        <f t="shared" si="274"/>
        <v>0</v>
      </c>
      <c r="AE851" s="21">
        <f t="shared" si="283"/>
        <v>2.8265929179290595E-2</v>
      </c>
      <c r="AF851" s="137">
        <f>VLOOKUP(T851,人口!$A$2:$E$1748,5,0)</f>
        <v>60421</v>
      </c>
      <c r="AG851" s="14">
        <f t="shared" si="284"/>
        <v>0</v>
      </c>
      <c r="AH851" s="14">
        <f t="shared" si="285"/>
        <v>0</v>
      </c>
      <c r="AI851" s="14">
        <f t="shared" si="286"/>
        <v>0</v>
      </c>
      <c r="AJ851" s="14">
        <f t="shared" si="287"/>
        <v>1</v>
      </c>
      <c r="AK851" s="14">
        <f t="shared" si="288"/>
        <v>0</v>
      </c>
      <c r="AL851" s="14">
        <f t="shared" si="289"/>
        <v>0</v>
      </c>
      <c r="AM851" s="14">
        <f t="shared" si="290"/>
        <v>0</v>
      </c>
      <c r="AN851" s="14">
        <f t="shared" si="291"/>
        <v>0</v>
      </c>
      <c r="AO851" s="5" t="str">
        <f t="shared" si="292"/>
        <v>3万～10万人未満の市町村平均</v>
      </c>
    </row>
    <row r="852" spans="1:41" s="5" customFormat="1" ht="18" customHeight="1" x14ac:dyDescent="0.3">
      <c r="A852" s="5" t="str">
        <f t="shared" si="275"/>
        <v>020219</v>
      </c>
      <c r="B852" s="22">
        <v>20</v>
      </c>
      <c r="C852" s="23" t="s">
        <v>47</v>
      </c>
      <c r="D852" s="23">
        <v>20219</v>
      </c>
      <c r="E852" s="24" t="s">
        <v>1000</v>
      </c>
      <c r="F852" s="25">
        <v>48.073398052188082</v>
      </c>
      <c r="G852" s="26">
        <v>1.6375679979248465</v>
      </c>
      <c r="H852" s="26">
        <v>5.8497659244820381</v>
      </c>
      <c r="I852" s="26">
        <f t="shared" si="276"/>
        <v>55.560731974594965</v>
      </c>
      <c r="J852" s="26">
        <v>30.112617123230667</v>
      </c>
      <c r="K852" s="26">
        <v>43.361824784573699</v>
      </c>
      <c r="L852" s="26">
        <f t="shared" si="277"/>
        <v>73.474441907804362</v>
      </c>
      <c r="M852" s="26">
        <v>34.596289059823185</v>
      </c>
      <c r="N852" s="26">
        <v>39.593062646603521</v>
      </c>
      <c r="O852" s="26">
        <v>1.8667406800536355</v>
      </c>
      <c r="P852" s="26">
        <v>0</v>
      </c>
      <c r="Q852" s="26">
        <f t="shared" si="272"/>
        <v>76.056092386480344</v>
      </c>
      <c r="R852" s="27">
        <v>2.2175929221587407</v>
      </c>
      <c r="S852" s="143">
        <f t="shared" si="278"/>
        <v>207.30885919103841</v>
      </c>
      <c r="T852" s="140" t="str">
        <f t="shared" si="279"/>
        <v>20219</v>
      </c>
      <c r="U852" s="5" t="str">
        <f t="shared" si="273"/>
        <v>長野県東御市</v>
      </c>
      <c r="V852" s="21">
        <f t="shared" si="280"/>
        <v>0.23189263710089533</v>
      </c>
      <c r="W852" s="21">
        <f t="shared" si="280"/>
        <v>7.8991703698287272E-3</v>
      </c>
      <c r="X852" s="21">
        <f t="shared" si="280"/>
        <v>2.8217635981930642E-2</v>
      </c>
      <c r="Y852" s="21">
        <f t="shared" si="281"/>
        <v>0.14525484941037378</v>
      </c>
      <c r="Z852" s="21">
        <f t="shared" si="281"/>
        <v>0.20916532440427493</v>
      </c>
      <c r="AA852" s="21">
        <f t="shared" si="282"/>
        <v>0.16688282977787339</v>
      </c>
      <c r="AB852" s="21">
        <f t="shared" si="282"/>
        <v>0.19098586910903737</v>
      </c>
      <c r="AC852" s="21">
        <f t="shared" si="282"/>
        <v>9.0046353413840569E-3</v>
      </c>
      <c r="AD852" s="21">
        <f t="shared" si="274"/>
        <v>0</v>
      </c>
      <c r="AE852" s="21">
        <f t="shared" si="283"/>
        <v>1.0697048504401801E-2</v>
      </c>
      <c r="AF852" s="137">
        <f>VLOOKUP(T852,人口!$A$2:$E$1748,5,0)</f>
        <v>30078</v>
      </c>
      <c r="AG852" s="14">
        <f t="shared" si="284"/>
        <v>0</v>
      </c>
      <c r="AH852" s="14">
        <f t="shared" si="285"/>
        <v>0</v>
      </c>
      <c r="AI852" s="14">
        <f t="shared" si="286"/>
        <v>0</v>
      </c>
      <c r="AJ852" s="14">
        <f t="shared" si="287"/>
        <v>1</v>
      </c>
      <c r="AK852" s="14">
        <f t="shared" si="288"/>
        <v>0</v>
      </c>
      <c r="AL852" s="14">
        <f t="shared" si="289"/>
        <v>0</v>
      </c>
      <c r="AM852" s="14">
        <f t="shared" si="290"/>
        <v>0</v>
      </c>
      <c r="AN852" s="14">
        <f t="shared" si="291"/>
        <v>0</v>
      </c>
      <c r="AO852" s="5" t="str">
        <f t="shared" si="292"/>
        <v>3万～10万人未満の市町村平均</v>
      </c>
    </row>
    <row r="853" spans="1:41" s="5" customFormat="1" ht="18" customHeight="1" x14ac:dyDescent="0.3">
      <c r="A853" s="5" t="str">
        <f t="shared" si="275"/>
        <v>020220</v>
      </c>
      <c r="B853" s="22">
        <v>20</v>
      </c>
      <c r="C853" s="23" t="s">
        <v>47</v>
      </c>
      <c r="D853" s="23">
        <v>20220</v>
      </c>
      <c r="E853" s="24" t="s">
        <v>1046</v>
      </c>
      <c r="F853" s="25">
        <v>188.814541011123</v>
      </c>
      <c r="G853" s="26">
        <v>3.9106956034359102</v>
      </c>
      <c r="H853" s="26">
        <v>14.188793944488348</v>
      </c>
      <c r="I853" s="26">
        <f t="shared" si="276"/>
        <v>206.91403055904723</v>
      </c>
      <c r="J853" s="26">
        <v>98.300536509332673</v>
      </c>
      <c r="K853" s="26">
        <v>142.879125634269</v>
      </c>
      <c r="L853" s="26">
        <f t="shared" si="277"/>
        <v>241.17966214360166</v>
      </c>
      <c r="M853" s="26">
        <v>105.51899996415983</v>
      </c>
      <c r="N853" s="26">
        <v>87.158625573365271</v>
      </c>
      <c r="O853" s="26">
        <v>6.0508017774170204</v>
      </c>
      <c r="P853" s="26">
        <v>0</v>
      </c>
      <c r="Q853" s="26">
        <f t="shared" si="272"/>
        <v>198.72842731494211</v>
      </c>
      <c r="R853" s="27">
        <v>11.464171629987353</v>
      </c>
      <c r="S853" s="143">
        <f t="shared" si="278"/>
        <v>658.28629164757842</v>
      </c>
      <c r="T853" s="140" t="str">
        <f t="shared" si="279"/>
        <v>20220</v>
      </c>
      <c r="U853" s="5" t="str">
        <f t="shared" si="273"/>
        <v>長野県安曇野市</v>
      </c>
      <c r="V853" s="21">
        <f t="shared" si="280"/>
        <v>0.28682739319780209</v>
      </c>
      <c r="W853" s="21">
        <f t="shared" si="280"/>
        <v>5.9407216177145439E-3</v>
      </c>
      <c r="X853" s="21">
        <f t="shared" si="280"/>
        <v>2.1554138563293204E-2</v>
      </c>
      <c r="Y853" s="21">
        <f t="shared" si="281"/>
        <v>0.1493279409834028</v>
      </c>
      <c r="Z853" s="21">
        <f t="shared" si="281"/>
        <v>0.21704709249932411</v>
      </c>
      <c r="AA853" s="21">
        <f t="shared" si="282"/>
        <v>0.16029347914881192</v>
      </c>
      <c r="AB853" s="21">
        <f t="shared" si="282"/>
        <v>0.13240230987527035</v>
      </c>
      <c r="AC853" s="21">
        <f t="shared" si="282"/>
        <v>9.1917481104959592E-3</v>
      </c>
      <c r="AD853" s="21">
        <f t="shared" si="274"/>
        <v>0</v>
      </c>
      <c r="AE853" s="21">
        <f t="shared" si="283"/>
        <v>1.7415176003885004E-2</v>
      </c>
      <c r="AF853" s="137">
        <f>VLOOKUP(T853,人口!$A$2:$E$1748,5,0)</f>
        <v>97494</v>
      </c>
      <c r="AG853" s="14">
        <f t="shared" si="284"/>
        <v>0</v>
      </c>
      <c r="AH853" s="14">
        <f t="shared" si="285"/>
        <v>0</v>
      </c>
      <c r="AI853" s="14">
        <f t="shared" si="286"/>
        <v>0</v>
      </c>
      <c r="AJ853" s="14">
        <f t="shared" si="287"/>
        <v>1</v>
      </c>
      <c r="AK853" s="14">
        <f t="shared" si="288"/>
        <v>0</v>
      </c>
      <c r="AL853" s="14">
        <f t="shared" si="289"/>
        <v>0</v>
      </c>
      <c r="AM853" s="14">
        <f t="shared" si="290"/>
        <v>0</v>
      </c>
      <c r="AN853" s="14">
        <f t="shared" si="291"/>
        <v>0</v>
      </c>
      <c r="AO853" s="5" t="str">
        <f t="shared" si="292"/>
        <v>3万～10万人未満の市町村平均</v>
      </c>
    </row>
    <row r="854" spans="1:41" s="5" customFormat="1" ht="18" customHeight="1" x14ac:dyDescent="0.3">
      <c r="A854" s="5" t="str">
        <f t="shared" si="275"/>
        <v>020303</v>
      </c>
      <c r="B854" s="22">
        <v>20</v>
      </c>
      <c r="C854" s="23" t="s">
        <v>47</v>
      </c>
      <c r="D854" s="23">
        <v>20303</v>
      </c>
      <c r="E854" s="24" t="s">
        <v>1090</v>
      </c>
      <c r="F854" s="25">
        <v>0.58258135219879659</v>
      </c>
      <c r="G854" s="26">
        <v>0.68709146766077478</v>
      </c>
      <c r="H854" s="26">
        <v>1.3690941525383493</v>
      </c>
      <c r="I854" s="26">
        <f t="shared" si="276"/>
        <v>2.6387669723979208</v>
      </c>
      <c r="J854" s="26">
        <v>6.1354271691634263</v>
      </c>
      <c r="K854" s="26">
        <v>6.9689285482917569</v>
      </c>
      <c r="L854" s="26">
        <f t="shared" si="277"/>
        <v>13.104355717455183</v>
      </c>
      <c r="M854" s="26">
        <v>5.1633401596460429</v>
      </c>
      <c r="N854" s="26">
        <v>10.257918284428085</v>
      </c>
      <c r="O854" s="26">
        <v>0.2840638371103627</v>
      </c>
      <c r="P854" s="26">
        <v>0</v>
      </c>
      <c r="Q854" s="26">
        <f t="shared" si="272"/>
        <v>15.70532228118449</v>
      </c>
      <c r="R854" s="27">
        <v>0.40715288999999993</v>
      </c>
      <c r="S854" s="143">
        <f t="shared" si="278"/>
        <v>31.855597861037594</v>
      </c>
      <c r="T854" s="140" t="str">
        <f t="shared" si="279"/>
        <v>20303</v>
      </c>
      <c r="U854" s="5" t="str">
        <f t="shared" si="273"/>
        <v>長野県小海町</v>
      </c>
      <c r="V854" s="21">
        <f t="shared" si="280"/>
        <v>1.8288193953859163E-2</v>
      </c>
      <c r="W854" s="21">
        <f t="shared" si="280"/>
        <v>2.1568939646276503E-2</v>
      </c>
      <c r="X854" s="21">
        <f t="shared" si="280"/>
        <v>4.2978133969128259E-2</v>
      </c>
      <c r="Y854" s="21">
        <f t="shared" si="281"/>
        <v>0.19260122493785098</v>
      </c>
      <c r="Z854" s="21">
        <f t="shared" si="281"/>
        <v>0.21876621429903895</v>
      </c>
      <c r="AA854" s="21">
        <f t="shared" si="282"/>
        <v>0.16208580300925055</v>
      </c>
      <c r="AB854" s="21">
        <f t="shared" si="282"/>
        <v>0.32201305180884671</v>
      </c>
      <c r="AC854" s="21">
        <f t="shared" si="282"/>
        <v>8.9172345265508147E-3</v>
      </c>
      <c r="AD854" s="21">
        <f t="shared" si="274"/>
        <v>0</v>
      </c>
      <c r="AE854" s="21">
        <f t="shared" si="283"/>
        <v>1.2781203849198083E-2</v>
      </c>
      <c r="AF854" s="137">
        <f>VLOOKUP(T854,人口!$A$2:$E$1748,5,0)</f>
        <v>4577</v>
      </c>
      <c r="AG854" s="14">
        <f t="shared" si="284"/>
        <v>1</v>
      </c>
      <c r="AH854" s="14">
        <f t="shared" si="285"/>
        <v>0</v>
      </c>
      <c r="AI854" s="14">
        <f t="shared" si="286"/>
        <v>0</v>
      </c>
      <c r="AJ854" s="14">
        <f t="shared" si="287"/>
        <v>0</v>
      </c>
      <c r="AK854" s="14">
        <f t="shared" si="288"/>
        <v>0</v>
      </c>
      <c r="AL854" s="14">
        <f t="shared" si="289"/>
        <v>0</v>
      </c>
      <c r="AM854" s="14">
        <f t="shared" si="290"/>
        <v>0</v>
      </c>
      <c r="AN854" s="14">
        <f t="shared" si="291"/>
        <v>0</v>
      </c>
      <c r="AO854" s="5" t="str">
        <f t="shared" si="292"/>
        <v>5千人未満の市町村平均</v>
      </c>
    </row>
    <row r="855" spans="1:41" s="5" customFormat="1" ht="18" customHeight="1" x14ac:dyDescent="0.3">
      <c r="A855" s="5" t="str">
        <f t="shared" si="275"/>
        <v>020304</v>
      </c>
      <c r="B855" s="22">
        <v>20</v>
      </c>
      <c r="C855" s="23" t="s">
        <v>47</v>
      </c>
      <c r="D855" s="23">
        <v>20304</v>
      </c>
      <c r="E855" s="24" t="s">
        <v>1130</v>
      </c>
      <c r="F855" s="25">
        <v>0</v>
      </c>
      <c r="G855" s="26">
        <v>0.2023102654778948</v>
      </c>
      <c r="H855" s="26">
        <v>2.1158727811956308</v>
      </c>
      <c r="I855" s="26">
        <f t="shared" si="276"/>
        <v>2.3181830466735258</v>
      </c>
      <c r="J855" s="26">
        <v>3.0417160118310207</v>
      </c>
      <c r="K855" s="26">
        <v>5.0237786610312556</v>
      </c>
      <c r="L855" s="26">
        <f t="shared" si="277"/>
        <v>8.0654946728622754</v>
      </c>
      <c r="M855" s="26">
        <v>4.9580162137168395</v>
      </c>
      <c r="N855" s="26">
        <v>16.09415415638459</v>
      </c>
      <c r="O855" s="26">
        <v>0.24595695575013488</v>
      </c>
      <c r="P855" s="26">
        <v>0</v>
      </c>
      <c r="Q855" s="26">
        <f t="shared" si="272"/>
        <v>21.298127325851564</v>
      </c>
      <c r="R855" s="27">
        <v>0.22682998999999998</v>
      </c>
      <c r="S855" s="143">
        <f t="shared" si="278"/>
        <v>31.908635035387363</v>
      </c>
      <c r="T855" s="140" t="str">
        <f t="shared" si="279"/>
        <v>20304</v>
      </c>
      <c r="U855" s="5" t="str">
        <f t="shared" si="273"/>
        <v>長野県川上村</v>
      </c>
      <c r="V855" s="21">
        <f t="shared" si="280"/>
        <v>0</v>
      </c>
      <c r="W855" s="21">
        <f t="shared" si="280"/>
        <v>6.3402983315810398E-3</v>
      </c>
      <c r="X855" s="21">
        <f t="shared" si="280"/>
        <v>6.6310350751421443E-2</v>
      </c>
      <c r="Y855" s="21">
        <f t="shared" si="281"/>
        <v>9.5325795304552902E-2</v>
      </c>
      <c r="Z855" s="21">
        <f t="shared" si="281"/>
        <v>0.15744260622429562</v>
      </c>
      <c r="AA855" s="21">
        <f t="shared" si="282"/>
        <v>0.15538164538277155</v>
      </c>
      <c r="AB855" s="21">
        <f t="shared" si="282"/>
        <v>0.50438240741215745</v>
      </c>
      <c r="AC855" s="21">
        <f t="shared" si="282"/>
        <v>7.7081628680563527E-3</v>
      </c>
      <c r="AD855" s="21">
        <f t="shared" si="274"/>
        <v>0</v>
      </c>
      <c r="AE855" s="21">
        <f t="shared" si="283"/>
        <v>7.1087337251637571E-3</v>
      </c>
      <c r="AF855" s="137">
        <f>VLOOKUP(T855,人口!$A$2:$E$1748,5,0)</f>
        <v>3963</v>
      </c>
      <c r="AG855" s="14">
        <f t="shared" si="284"/>
        <v>1</v>
      </c>
      <c r="AH855" s="14">
        <f t="shared" si="285"/>
        <v>0</v>
      </c>
      <c r="AI855" s="14">
        <f t="shared" si="286"/>
        <v>0</v>
      </c>
      <c r="AJ855" s="14">
        <f t="shared" si="287"/>
        <v>0</v>
      </c>
      <c r="AK855" s="14">
        <f t="shared" si="288"/>
        <v>0</v>
      </c>
      <c r="AL855" s="14">
        <f t="shared" si="289"/>
        <v>0</v>
      </c>
      <c r="AM855" s="14">
        <f t="shared" si="290"/>
        <v>0</v>
      </c>
      <c r="AN855" s="14">
        <f t="shared" si="291"/>
        <v>0</v>
      </c>
      <c r="AO855" s="5" t="str">
        <f t="shared" si="292"/>
        <v>5千人未満の市町村平均</v>
      </c>
    </row>
    <row r="856" spans="1:41" s="5" customFormat="1" ht="18" customHeight="1" x14ac:dyDescent="0.3">
      <c r="A856" s="5" t="str">
        <f t="shared" si="275"/>
        <v>020305</v>
      </c>
      <c r="B856" s="22">
        <v>20</v>
      </c>
      <c r="C856" s="23" t="s">
        <v>47</v>
      </c>
      <c r="D856" s="23">
        <v>20305</v>
      </c>
      <c r="E856" s="24" t="s">
        <v>992</v>
      </c>
      <c r="F856" s="25">
        <v>0</v>
      </c>
      <c r="G856" s="26">
        <v>8.5886433457596847E-2</v>
      </c>
      <c r="H856" s="26">
        <v>3.6841079013759224</v>
      </c>
      <c r="I856" s="26">
        <f t="shared" si="276"/>
        <v>3.7699943348335192</v>
      </c>
      <c r="J856" s="26">
        <v>4.3898758559026456</v>
      </c>
      <c r="K856" s="26">
        <v>4.6983951320961355</v>
      </c>
      <c r="L856" s="26">
        <f t="shared" si="277"/>
        <v>9.0882709879987811</v>
      </c>
      <c r="M856" s="26">
        <v>3.8390802913274524</v>
      </c>
      <c r="N856" s="26">
        <v>10.878589700324531</v>
      </c>
      <c r="O856" s="26">
        <v>0.19320312976284884</v>
      </c>
      <c r="P856" s="26">
        <v>0</v>
      </c>
      <c r="Q856" s="26">
        <f t="shared" si="272"/>
        <v>14.910873121414831</v>
      </c>
      <c r="R856" s="27">
        <v>0</v>
      </c>
      <c r="S856" s="143">
        <f t="shared" si="278"/>
        <v>27.769138444247133</v>
      </c>
      <c r="T856" s="140" t="str">
        <f t="shared" si="279"/>
        <v>20305</v>
      </c>
      <c r="U856" s="5" t="str">
        <f t="shared" si="273"/>
        <v>長野県南牧村</v>
      </c>
      <c r="V856" s="21">
        <f t="shared" si="280"/>
        <v>0</v>
      </c>
      <c r="W856" s="21">
        <f t="shared" si="280"/>
        <v>3.0928735376516423E-3</v>
      </c>
      <c r="X856" s="21">
        <f t="shared" si="280"/>
        <v>0.13266914667779872</v>
      </c>
      <c r="Y856" s="21">
        <f t="shared" si="281"/>
        <v>0.15808469768395303</v>
      </c>
      <c r="Z856" s="21">
        <f t="shared" si="281"/>
        <v>0.16919484706121629</v>
      </c>
      <c r="AA856" s="21">
        <f t="shared" si="282"/>
        <v>0.13824988841606592</v>
      </c>
      <c r="AB856" s="21">
        <f t="shared" si="282"/>
        <v>0.39175107006527321</v>
      </c>
      <c r="AC856" s="21">
        <f t="shared" si="282"/>
        <v>6.9574765580411547E-3</v>
      </c>
      <c r="AD856" s="21">
        <f t="shared" si="274"/>
        <v>0</v>
      </c>
      <c r="AE856" s="21">
        <f t="shared" si="283"/>
        <v>0</v>
      </c>
      <c r="AF856" s="137">
        <f>VLOOKUP(T856,人口!$A$2:$E$1748,5,0)</f>
        <v>3113</v>
      </c>
      <c r="AG856" s="14">
        <f t="shared" si="284"/>
        <v>1</v>
      </c>
      <c r="AH856" s="14">
        <f t="shared" si="285"/>
        <v>0</v>
      </c>
      <c r="AI856" s="14">
        <f t="shared" si="286"/>
        <v>0</v>
      </c>
      <c r="AJ856" s="14">
        <f t="shared" si="287"/>
        <v>0</v>
      </c>
      <c r="AK856" s="14">
        <f t="shared" si="288"/>
        <v>0</v>
      </c>
      <c r="AL856" s="14">
        <f t="shared" si="289"/>
        <v>0</v>
      </c>
      <c r="AM856" s="14">
        <f t="shared" si="290"/>
        <v>0</v>
      </c>
      <c r="AN856" s="14">
        <f t="shared" si="291"/>
        <v>0</v>
      </c>
      <c r="AO856" s="5" t="str">
        <f t="shared" si="292"/>
        <v>5千人未満の市町村平均</v>
      </c>
    </row>
    <row r="857" spans="1:41" s="5" customFormat="1" ht="18" customHeight="1" x14ac:dyDescent="0.3">
      <c r="A857" s="5" t="str">
        <f t="shared" si="275"/>
        <v>020306</v>
      </c>
      <c r="B857" s="22">
        <v>20</v>
      </c>
      <c r="C857" s="23" t="s">
        <v>47</v>
      </c>
      <c r="D857" s="23">
        <v>20306</v>
      </c>
      <c r="E857" s="24" t="s">
        <v>1206</v>
      </c>
      <c r="F857" s="25">
        <v>0</v>
      </c>
      <c r="G857" s="26">
        <v>8.9703608277934499E-2</v>
      </c>
      <c r="H857" s="26">
        <v>0.19914096764194172</v>
      </c>
      <c r="I857" s="26">
        <f t="shared" si="276"/>
        <v>0.28884457591987622</v>
      </c>
      <c r="J857" s="26">
        <v>0.63508356290977352</v>
      </c>
      <c r="K857" s="26">
        <v>1.4910432040213764</v>
      </c>
      <c r="L857" s="26">
        <f t="shared" si="277"/>
        <v>2.1261267669311499</v>
      </c>
      <c r="M857" s="26">
        <v>1.0775528015044302</v>
      </c>
      <c r="N857" s="26">
        <v>2.2709837852955235</v>
      </c>
      <c r="O857" s="26">
        <v>6.1070311495869986E-2</v>
      </c>
      <c r="P857" s="26">
        <v>0</v>
      </c>
      <c r="Q857" s="26">
        <f t="shared" si="272"/>
        <v>3.4096068982958236</v>
      </c>
      <c r="R857" s="27">
        <v>0</v>
      </c>
      <c r="S857" s="143">
        <f t="shared" si="278"/>
        <v>5.8245782411468499</v>
      </c>
      <c r="T857" s="140" t="str">
        <f t="shared" si="279"/>
        <v>20306</v>
      </c>
      <c r="U857" s="5" t="str">
        <f t="shared" si="273"/>
        <v>長野県南相木村</v>
      </c>
      <c r="V857" s="21">
        <f t="shared" si="280"/>
        <v>0</v>
      </c>
      <c r="W857" s="21">
        <f t="shared" si="280"/>
        <v>1.5400876177477875E-2</v>
      </c>
      <c r="X857" s="21">
        <f t="shared" si="280"/>
        <v>3.4189766090725771E-2</v>
      </c>
      <c r="Y857" s="21">
        <f t="shared" si="281"/>
        <v>0.10903511578285995</v>
      </c>
      <c r="Z857" s="21">
        <f t="shared" si="281"/>
        <v>0.25599161729653275</v>
      </c>
      <c r="AA857" s="21">
        <f t="shared" si="282"/>
        <v>0.18500100039728573</v>
      </c>
      <c r="AB857" s="21">
        <f t="shared" si="282"/>
        <v>0.38989669144668754</v>
      </c>
      <c r="AC857" s="21">
        <f t="shared" si="282"/>
        <v>1.0484932808430322E-2</v>
      </c>
      <c r="AD857" s="21">
        <f t="shared" si="274"/>
        <v>0</v>
      </c>
      <c r="AE857" s="21">
        <f t="shared" si="283"/>
        <v>0</v>
      </c>
      <c r="AF857" s="137">
        <f>VLOOKUP(T857,人口!$A$2:$E$1748,5,0)</f>
        <v>984</v>
      </c>
      <c r="AG857" s="14">
        <f t="shared" si="284"/>
        <v>1</v>
      </c>
      <c r="AH857" s="14">
        <f t="shared" si="285"/>
        <v>0</v>
      </c>
      <c r="AI857" s="14">
        <f t="shared" si="286"/>
        <v>0</v>
      </c>
      <c r="AJ857" s="14">
        <f t="shared" si="287"/>
        <v>0</v>
      </c>
      <c r="AK857" s="14">
        <f t="shared" si="288"/>
        <v>0</v>
      </c>
      <c r="AL857" s="14">
        <f t="shared" si="289"/>
        <v>0</v>
      </c>
      <c r="AM857" s="14">
        <f t="shared" si="290"/>
        <v>0</v>
      </c>
      <c r="AN857" s="14">
        <f t="shared" si="291"/>
        <v>0</v>
      </c>
      <c r="AO857" s="5" t="str">
        <f t="shared" si="292"/>
        <v>5千人未満の市町村平均</v>
      </c>
    </row>
    <row r="858" spans="1:41" s="5" customFormat="1" ht="18" customHeight="1" x14ac:dyDescent="0.3">
      <c r="A858" s="5" t="str">
        <f t="shared" si="275"/>
        <v>020307</v>
      </c>
      <c r="B858" s="22">
        <v>20</v>
      </c>
      <c r="C858" s="23" t="s">
        <v>47</v>
      </c>
      <c r="D858" s="23">
        <v>20307</v>
      </c>
      <c r="E858" s="24" t="s">
        <v>1248</v>
      </c>
      <c r="F858" s="25">
        <v>0</v>
      </c>
      <c r="G858" s="26">
        <v>6.2983384535571021E-2</v>
      </c>
      <c r="H858" s="26">
        <v>2.4892620955242716E-2</v>
      </c>
      <c r="I858" s="26">
        <f t="shared" si="276"/>
        <v>8.787600549081373E-2</v>
      </c>
      <c r="J858" s="26">
        <v>0.34911026265215622</v>
      </c>
      <c r="K858" s="26">
        <v>1.2300212522382579</v>
      </c>
      <c r="L858" s="26">
        <f t="shared" si="277"/>
        <v>1.5791315148904141</v>
      </c>
      <c r="M858" s="26">
        <v>0.74330451743363202</v>
      </c>
      <c r="N858" s="26">
        <v>1.9005054982875671</v>
      </c>
      <c r="O858" s="26">
        <v>4.6299240219429889E-2</v>
      </c>
      <c r="P858" s="26">
        <v>0</v>
      </c>
      <c r="Q858" s="26">
        <f t="shared" si="272"/>
        <v>2.6901092559406292</v>
      </c>
      <c r="R858" s="27">
        <v>0</v>
      </c>
      <c r="S858" s="143">
        <f t="shared" si="278"/>
        <v>4.357116776321857</v>
      </c>
      <c r="T858" s="140" t="str">
        <f t="shared" si="279"/>
        <v>20307</v>
      </c>
      <c r="U858" s="5" t="str">
        <f t="shared" si="273"/>
        <v>長野県北相木村</v>
      </c>
      <c r="V858" s="21">
        <f t="shared" si="280"/>
        <v>0</v>
      </c>
      <c r="W858" s="21">
        <f t="shared" si="280"/>
        <v>1.4455289534089477E-2</v>
      </c>
      <c r="X858" s="21">
        <f t="shared" si="280"/>
        <v>5.7130947443314326E-3</v>
      </c>
      <c r="Y858" s="21">
        <f t="shared" si="281"/>
        <v>8.0124146442286603E-2</v>
      </c>
      <c r="Z858" s="21">
        <f t="shared" si="281"/>
        <v>0.28230164932063256</v>
      </c>
      <c r="AA858" s="21">
        <f t="shared" si="282"/>
        <v>0.17059550055509567</v>
      </c>
      <c r="AB858" s="21">
        <f t="shared" si="282"/>
        <v>0.4361842006658162</v>
      </c>
      <c r="AC858" s="21">
        <f t="shared" si="282"/>
        <v>1.0626118737748011E-2</v>
      </c>
      <c r="AD858" s="21">
        <f t="shared" si="274"/>
        <v>0</v>
      </c>
      <c r="AE858" s="21">
        <f t="shared" si="283"/>
        <v>0</v>
      </c>
      <c r="AF858" s="137">
        <f>VLOOKUP(T858,人口!$A$2:$E$1748,5,0)</f>
        <v>746</v>
      </c>
      <c r="AG858" s="14">
        <f t="shared" si="284"/>
        <v>1</v>
      </c>
      <c r="AH858" s="14">
        <f t="shared" si="285"/>
        <v>0</v>
      </c>
      <c r="AI858" s="14">
        <f t="shared" si="286"/>
        <v>0</v>
      </c>
      <c r="AJ858" s="14">
        <f t="shared" si="287"/>
        <v>0</v>
      </c>
      <c r="AK858" s="14">
        <f t="shared" si="288"/>
        <v>0</v>
      </c>
      <c r="AL858" s="14">
        <f t="shared" si="289"/>
        <v>0</v>
      </c>
      <c r="AM858" s="14">
        <f t="shared" si="290"/>
        <v>0</v>
      </c>
      <c r="AN858" s="14">
        <f t="shared" si="291"/>
        <v>0</v>
      </c>
      <c r="AO858" s="5" t="str">
        <f t="shared" si="292"/>
        <v>5千人未満の市町村平均</v>
      </c>
    </row>
    <row r="859" spans="1:41" s="5" customFormat="1" ht="18" customHeight="1" x14ac:dyDescent="0.3">
      <c r="A859" s="5" t="str">
        <f t="shared" si="275"/>
        <v>020309</v>
      </c>
      <c r="B859" s="22">
        <v>20</v>
      </c>
      <c r="C859" s="23" t="s">
        <v>47</v>
      </c>
      <c r="D859" s="23">
        <v>20309</v>
      </c>
      <c r="E859" s="24" t="s">
        <v>1286</v>
      </c>
      <c r="F859" s="25">
        <v>3.4354798041471448</v>
      </c>
      <c r="G859" s="26">
        <v>1.0382715511318374</v>
      </c>
      <c r="H859" s="26">
        <v>2.0411949183299027</v>
      </c>
      <c r="I859" s="26">
        <f t="shared" si="276"/>
        <v>6.514946273608885</v>
      </c>
      <c r="J859" s="26">
        <v>7.6878536562762063</v>
      </c>
      <c r="K859" s="26">
        <v>15.414597727904445</v>
      </c>
      <c r="L859" s="26">
        <f t="shared" si="277"/>
        <v>23.10245138418065</v>
      </c>
      <c r="M859" s="26">
        <v>12.203245685575283</v>
      </c>
      <c r="N859" s="26">
        <v>16.931338856896076</v>
      </c>
      <c r="O859" s="26">
        <v>0.68077260853475396</v>
      </c>
      <c r="P859" s="26">
        <v>0</v>
      </c>
      <c r="Q859" s="26">
        <f t="shared" si="272"/>
        <v>29.815357151006111</v>
      </c>
      <c r="R859" s="27">
        <v>0</v>
      </c>
      <c r="S859" s="143">
        <f t="shared" si="278"/>
        <v>59.43275480879565</v>
      </c>
      <c r="T859" s="140" t="str">
        <f t="shared" si="279"/>
        <v>20309</v>
      </c>
      <c r="U859" s="5" t="str">
        <f t="shared" si="273"/>
        <v>長野県佐久穂町</v>
      </c>
      <c r="V859" s="21">
        <f t="shared" si="280"/>
        <v>5.7804485341452098E-2</v>
      </c>
      <c r="W859" s="21">
        <f t="shared" si="280"/>
        <v>1.7469685772973462E-2</v>
      </c>
      <c r="X859" s="21">
        <f t="shared" si="280"/>
        <v>3.4344612241124312E-2</v>
      </c>
      <c r="Y859" s="21">
        <f t="shared" si="281"/>
        <v>0.12935381644362975</v>
      </c>
      <c r="Z859" s="21">
        <f t="shared" si="281"/>
        <v>0.2593619928521837</v>
      </c>
      <c r="AA859" s="21">
        <f t="shared" si="282"/>
        <v>0.20532862265656385</v>
      </c>
      <c r="AB859" s="21">
        <f t="shared" si="282"/>
        <v>0.2848822826969204</v>
      </c>
      <c r="AC859" s="21">
        <f t="shared" si="282"/>
        <v>1.1454501995152414E-2</v>
      </c>
      <c r="AD859" s="21">
        <f t="shared" si="274"/>
        <v>0</v>
      </c>
      <c r="AE859" s="21">
        <f t="shared" si="283"/>
        <v>0</v>
      </c>
      <c r="AF859" s="137">
        <f>VLOOKUP(T859,人口!$A$2:$E$1748,5,0)</f>
        <v>10969</v>
      </c>
      <c r="AG859" s="14">
        <f t="shared" si="284"/>
        <v>0</v>
      </c>
      <c r="AH859" s="14">
        <f t="shared" si="285"/>
        <v>0</v>
      </c>
      <c r="AI859" s="14">
        <f t="shared" si="286"/>
        <v>1</v>
      </c>
      <c r="AJ859" s="14">
        <f t="shared" si="287"/>
        <v>0</v>
      </c>
      <c r="AK859" s="14">
        <f t="shared" si="288"/>
        <v>0</v>
      </c>
      <c r="AL859" s="14">
        <f t="shared" si="289"/>
        <v>0</v>
      </c>
      <c r="AM859" s="14">
        <f t="shared" si="290"/>
        <v>0</v>
      </c>
      <c r="AN859" s="14">
        <f t="shared" si="291"/>
        <v>0</v>
      </c>
      <c r="AO859" s="5" t="str">
        <f t="shared" si="292"/>
        <v>1万～3万人未満の市町村平均</v>
      </c>
    </row>
    <row r="860" spans="1:41" s="5" customFormat="1" ht="18" customHeight="1" x14ac:dyDescent="0.3">
      <c r="A860" s="5" t="str">
        <f t="shared" si="275"/>
        <v>020321</v>
      </c>
      <c r="B860" s="22">
        <v>20</v>
      </c>
      <c r="C860" s="23" t="s">
        <v>47</v>
      </c>
      <c r="D860" s="23">
        <v>20321</v>
      </c>
      <c r="E860" s="24" t="s">
        <v>1319</v>
      </c>
      <c r="F860" s="25">
        <v>1.0709032839064123</v>
      </c>
      <c r="G860" s="26">
        <v>1.5478643896469122</v>
      </c>
      <c r="H860" s="26">
        <v>2.0660875392851454</v>
      </c>
      <c r="I860" s="26">
        <f t="shared" si="276"/>
        <v>4.6848552128384693</v>
      </c>
      <c r="J860" s="26">
        <v>44.756678459799311</v>
      </c>
      <c r="K860" s="26">
        <v>35.856549760015255</v>
      </c>
      <c r="L860" s="26">
        <f t="shared" si="277"/>
        <v>80.613228219814573</v>
      </c>
      <c r="M860" s="26">
        <v>23.992660162301007</v>
      </c>
      <c r="N860" s="26">
        <v>20.33300312851458</v>
      </c>
      <c r="O860" s="26">
        <v>1.2673330901886839</v>
      </c>
      <c r="P860" s="26">
        <v>0</v>
      </c>
      <c r="Q860" s="26">
        <f t="shared" si="272"/>
        <v>45.592996381004269</v>
      </c>
      <c r="R860" s="27">
        <v>2.4160578169150408</v>
      </c>
      <c r="S860" s="143">
        <f t="shared" si="278"/>
        <v>133.30713763057236</v>
      </c>
      <c r="T860" s="140" t="str">
        <f t="shared" si="279"/>
        <v>20321</v>
      </c>
      <c r="U860" s="5" t="str">
        <f t="shared" si="273"/>
        <v>長野県軽井沢町</v>
      </c>
      <c r="V860" s="21">
        <f t="shared" si="280"/>
        <v>8.0333529242384225E-3</v>
      </c>
      <c r="W860" s="21">
        <f t="shared" si="280"/>
        <v>1.1611264161536752E-2</v>
      </c>
      <c r="X860" s="21">
        <f t="shared" si="280"/>
        <v>1.5498701539979008E-2</v>
      </c>
      <c r="Y860" s="21">
        <f t="shared" si="281"/>
        <v>0.33574105074426946</v>
      </c>
      <c r="Z860" s="21">
        <f t="shared" si="281"/>
        <v>0.2689769685054883</v>
      </c>
      <c r="AA860" s="21">
        <f t="shared" si="282"/>
        <v>0.17998031154783856</v>
      </c>
      <c r="AB860" s="21">
        <f t="shared" si="282"/>
        <v>0.1525274901998305</v>
      </c>
      <c r="AC860" s="21">
        <f t="shared" si="282"/>
        <v>9.5068659691785063E-3</v>
      </c>
      <c r="AD860" s="21">
        <f t="shared" si="274"/>
        <v>0</v>
      </c>
      <c r="AE860" s="21">
        <f t="shared" si="283"/>
        <v>1.8123994407640388E-2</v>
      </c>
      <c r="AF860" s="137">
        <f>VLOOKUP(T860,人口!$A$2:$E$1748,5,0)</f>
        <v>20420</v>
      </c>
      <c r="AG860" s="14">
        <f t="shared" si="284"/>
        <v>0</v>
      </c>
      <c r="AH860" s="14">
        <f t="shared" si="285"/>
        <v>0</v>
      </c>
      <c r="AI860" s="14">
        <f t="shared" si="286"/>
        <v>1</v>
      </c>
      <c r="AJ860" s="14">
        <f t="shared" si="287"/>
        <v>0</v>
      </c>
      <c r="AK860" s="14">
        <f t="shared" si="288"/>
        <v>0</v>
      </c>
      <c r="AL860" s="14">
        <f t="shared" si="289"/>
        <v>0</v>
      </c>
      <c r="AM860" s="14">
        <f t="shared" si="290"/>
        <v>0</v>
      </c>
      <c r="AN860" s="14">
        <f t="shared" si="291"/>
        <v>0</v>
      </c>
      <c r="AO860" s="5" t="str">
        <f t="shared" si="292"/>
        <v>1万～3万人未満の市町村平均</v>
      </c>
    </row>
    <row r="861" spans="1:41" s="5" customFormat="1" ht="18" customHeight="1" x14ac:dyDescent="0.3">
      <c r="A861" s="5" t="str">
        <f t="shared" si="275"/>
        <v>020323</v>
      </c>
      <c r="B861" s="22">
        <v>20</v>
      </c>
      <c r="C861" s="23" t="s">
        <v>47</v>
      </c>
      <c r="D861" s="23">
        <v>20323</v>
      </c>
      <c r="E861" s="24" t="s">
        <v>1355</v>
      </c>
      <c r="F861" s="25">
        <v>32.886263651373838</v>
      </c>
      <c r="G861" s="26">
        <v>0.72717180327431996</v>
      </c>
      <c r="H861" s="26">
        <v>2.6884030631662132</v>
      </c>
      <c r="I861" s="26">
        <f t="shared" si="276"/>
        <v>36.301838517814367</v>
      </c>
      <c r="J861" s="26">
        <v>11.193812038655308</v>
      </c>
      <c r="K861" s="26">
        <v>25.186830525483394</v>
      </c>
      <c r="L861" s="26">
        <f t="shared" si="277"/>
        <v>36.380642564138704</v>
      </c>
      <c r="M861" s="26">
        <v>17.476410281416015</v>
      </c>
      <c r="N861" s="26">
        <v>16.839922136725281</v>
      </c>
      <c r="O861" s="26">
        <v>0.97898688367464748</v>
      </c>
      <c r="P861" s="26">
        <v>0</v>
      </c>
      <c r="Q861" s="26">
        <f t="shared" si="272"/>
        <v>35.295319301815951</v>
      </c>
      <c r="R861" s="27">
        <v>0</v>
      </c>
      <c r="S861" s="143">
        <f t="shared" si="278"/>
        <v>107.97780038376902</v>
      </c>
      <c r="T861" s="140" t="str">
        <f t="shared" si="279"/>
        <v>20323</v>
      </c>
      <c r="U861" s="5" t="str">
        <f t="shared" si="273"/>
        <v>長野県御代田町</v>
      </c>
      <c r="V861" s="21">
        <f t="shared" si="280"/>
        <v>0.30456504517124083</v>
      </c>
      <c r="W861" s="21">
        <f t="shared" si="280"/>
        <v>6.7344565335637893E-3</v>
      </c>
      <c r="X861" s="21">
        <f t="shared" si="280"/>
        <v>2.4897738735288479E-2</v>
      </c>
      <c r="Y861" s="21">
        <f t="shared" si="281"/>
        <v>0.10366771687208713</v>
      </c>
      <c r="Z861" s="21">
        <f t="shared" si="281"/>
        <v>0.23325934067896997</v>
      </c>
      <c r="AA861" s="21">
        <f t="shared" si="282"/>
        <v>0.16185188269535289</v>
      </c>
      <c r="AB861" s="21">
        <f t="shared" si="282"/>
        <v>0.15595726229719178</v>
      </c>
      <c r="AC861" s="21">
        <f t="shared" si="282"/>
        <v>9.0665570163050539E-3</v>
      </c>
      <c r="AD861" s="21">
        <f t="shared" si="274"/>
        <v>0</v>
      </c>
      <c r="AE861" s="21">
        <f t="shared" si="283"/>
        <v>0</v>
      </c>
      <c r="AF861" s="137">
        <f>VLOOKUP(T861,人口!$A$2:$E$1748,5,0)</f>
        <v>15774</v>
      </c>
      <c r="AG861" s="14">
        <f t="shared" si="284"/>
        <v>0</v>
      </c>
      <c r="AH861" s="14">
        <f t="shared" si="285"/>
        <v>0</v>
      </c>
      <c r="AI861" s="14">
        <f t="shared" si="286"/>
        <v>1</v>
      </c>
      <c r="AJ861" s="14">
        <f t="shared" si="287"/>
        <v>0</v>
      </c>
      <c r="AK861" s="14">
        <f t="shared" si="288"/>
        <v>0</v>
      </c>
      <c r="AL861" s="14">
        <f t="shared" si="289"/>
        <v>0</v>
      </c>
      <c r="AM861" s="14">
        <f t="shared" si="290"/>
        <v>0</v>
      </c>
      <c r="AN861" s="14">
        <f t="shared" si="291"/>
        <v>0</v>
      </c>
      <c r="AO861" s="5" t="str">
        <f t="shared" si="292"/>
        <v>1万～3万人未満の市町村平均</v>
      </c>
    </row>
    <row r="862" spans="1:41" s="5" customFormat="1" ht="18" customHeight="1" x14ac:dyDescent="0.3">
      <c r="A862" s="5" t="str">
        <f t="shared" si="275"/>
        <v>020324</v>
      </c>
      <c r="B862" s="22">
        <v>20</v>
      </c>
      <c r="C862" s="23" t="s">
        <v>47</v>
      </c>
      <c r="D862" s="23">
        <v>20324</v>
      </c>
      <c r="E862" s="24" t="s">
        <v>1386</v>
      </c>
      <c r="F862" s="25">
        <v>3.8641223295717761</v>
      </c>
      <c r="G862" s="26">
        <v>0.60883938384385328</v>
      </c>
      <c r="H862" s="26">
        <v>3.6841079013759224</v>
      </c>
      <c r="I862" s="26">
        <f t="shared" si="276"/>
        <v>8.1570696147915527</v>
      </c>
      <c r="J862" s="26">
        <v>7.6655700224898995</v>
      </c>
      <c r="K862" s="26">
        <v>10.480210146250968</v>
      </c>
      <c r="L862" s="26">
        <f t="shared" si="277"/>
        <v>18.145780168740867</v>
      </c>
      <c r="M862" s="26">
        <v>8.4485232945133166</v>
      </c>
      <c r="N862" s="26">
        <v>12.254651909211224</v>
      </c>
      <c r="O862" s="26">
        <v>0.44474578473516696</v>
      </c>
      <c r="P862" s="26">
        <v>0</v>
      </c>
      <c r="Q862" s="26">
        <f t="shared" si="272"/>
        <v>21.14792098845971</v>
      </c>
      <c r="R862" s="27">
        <v>0</v>
      </c>
      <c r="S862" s="143">
        <f t="shared" si="278"/>
        <v>47.450770771992126</v>
      </c>
      <c r="T862" s="140" t="str">
        <f t="shared" si="279"/>
        <v>20324</v>
      </c>
      <c r="U862" s="5" t="str">
        <f t="shared" si="273"/>
        <v>長野県立科町</v>
      </c>
      <c r="V862" s="21">
        <f t="shared" si="280"/>
        <v>8.1434342724156103E-2</v>
      </c>
      <c r="W862" s="21">
        <f t="shared" si="280"/>
        <v>1.2830969317008891E-2</v>
      </c>
      <c r="X862" s="21">
        <f t="shared" si="280"/>
        <v>7.764063346997245E-2</v>
      </c>
      <c r="Y862" s="21">
        <f t="shared" si="281"/>
        <v>0.1615478504938114</v>
      </c>
      <c r="Z862" s="21">
        <f t="shared" si="281"/>
        <v>0.22086490853035678</v>
      </c>
      <c r="AA862" s="21">
        <f t="shared" si="282"/>
        <v>0.1780481782921863</v>
      </c>
      <c r="AB862" s="21">
        <f t="shared" si="282"/>
        <v>0.25826033402274146</v>
      </c>
      <c r="AC862" s="21">
        <f t="shared" si="282"/>
        <v>9.3727831497666357E-3</v>
      </c>
      <c r="AD862" s="21">
        <f t="shared" si="274"/>
        <v>0</v>
      </c>
      <c r="AE862" s="21">
        <f t="shared" si="283"/>
        <v>0</v>
      </c>
      <c r="AF862" s="137">
        <f>VLOOKUP(T862,人口!$A$2:$E$1748,5,0)</f>
        <v>7166</v>
      </c>
      <c r="AG862" s="14">
        <f t="shared" si="284"/>
        <v>0</v>
      </c>
      <c r="AH862" s="14">
        <f t="shared" si="285"/>
        <v>1</v>
      </c>
      <c r="AI862" s="14">
        <f t="shared" si="286"/>
        <v>0</v>
      </c>
      <c r="AJ862" s="14">
        <f t="shared" si="287"/>
        <v>0</v>
      </c>
      <c r="AK862" s="14">
        <f t="shared" si="288"/>
        <v>0</v>
      </c>
      <c r="AL862" s="14">
        <f t="shared" si="289"/>
        <v>0</v>
      </c>
      <c r="AM862" s="14">
        <f t="shared" si="290"/>
        <v>0</v>
      </c>
      <c r="AN862" s="14">
        <f t="shared" si="291"/>
        <v>0</v>
      </c>
      <c r="AO862" s="5" t="str">
        <f t="shared" si="292"/>
        <v>5千～1万人未満の市町村平均</v>
      </c>
    </row>
    <row r="863" spans="1:41" s="5" customFormat="1" ht="18" customHeight="1" x14ac:dyDescent="0.3">
      <c r="A863" s="5" t="str">
        <f t="shared" si="275"/>
        <v>020349</v>
      </c>
      <c r="B863" s="22">
        <v>20</v>
      </c>
      <c r="C863" s="23" t="s">
        <v>47</v>
      </c>
      <c r="D863" s="23">
        <v>20349</v>
      </c>
      <c r="E863" s="24" t="s">
        <v>1415</v>
      </c>
      <c r="F863" s="25">
        <v>4.0247707727040174</v>
      </c>
      <c r="G863" s="26">
        <v>0.12596676907114204</v>
      </c>
      <c r="H863" s="26">
        <v>0.47295979814961164</v>
      </c>
      <c r="I863" s="26">
        <f t="shared" si="276"/>
        <v>4.6236973399247709</v>
      </c>
      <c r="J863" s="26">
        <v>2.4140603268500165</v>
      </c>
      <c r="K863" s="26">
        <v>6.2108921951681797</v>
      </c>
      <c r="L863" s="26">
        <f t="shared" si="277"/>
        <v>8.6249525220181962</v>
      </c>
      <c r="M863" s="26">
        <v>4.9182247513274584</v>
      </c>
      <c r="N863" s="26">
        <v>6.3799247866564919</v>
      </c>
      <c r="O863" s="26">
        <v>0.27003752573021367</v>
      </c>
      <c r="P863" s="26">
        <v>0</v>
      </c>
      <c r="Q863" s="26">
        <f t="shared" si="272"/>
        <v>11.568187063714163</v>
      </c>
      <c r="R863" s="27">
        <v>9.5843273580662081E-2</v>
      </c>
      <c r="S863" s="143">
        <f t="shared" si="278"/>
        <v>24.912680199237791</v>
      </c>
      <c r="T863" s="140" t="str">
        <f t="shared" si="279"/>
        <v>20349</v>
      </c>
      <c r="U863" s="5" t="str">
        <f t="shared" si="273"/>
        <v>長野県青木村</v>
      </c>
      <c r="V863" s="21">
        <f t="shared" si="280"/>
        <v>0.16155510930643088</v>
      </c>
      <c r="W863" s="21">
        <f t="shared" si="280"/>
        <v>5.0563314771325174E-3</v>
      </c>
      <c r="X863" s="21">
        <f t="shared" si="280"/>
        <v>1.8984701540225364E-2</v>
      </c>
      <c r="Y863" s="21">
        <f t="shared" si="281"/>
        <v>9.6900867652283965E-2</v>
      </c>
      <c r="Z863" s="21">
        <f t="shared" si="281"/>
        <v>0.24930646343536347</v>
      </c>
      <c r="AA863" s="21">
        <f t="shared" si="282"/>
        <v>0.19741853192808748</v>
      </c>
      <c r="AB863" s="21">
        <f t="shared" si="282"/>
        <v>0.25609146569672125</v>
      </c>
      <c r="AC863" s="21">
        <f t="shared" si="282"/>
        <v>1.0839360661743474E-2</v>
      </c>
      <c r="AD863" s="21">
        <f t="shared" si="274"/>
        <v>0</v>
      </c>
      <c r="AE863" s="21">
        <f t="shared" si="283"/>
        <v>3.8471683020116971E-3</v>
      </c>
      <c r="AF863" s="137">
        <f>VLOOKUP(T863,人口!$A$2:$E$1748,5,0)</f>
        <v>4351</v>
      </c>
      <c r="AG863" s="14">
        <f t="shared" si="284"/>
        <v>1</v>
      </c>
      <c r="AH863" s="14">
        <f t="shared" si="285"/>
        <v>0</v>
      </c>
      <c r="AI863" s="14">
        <f t="shared" si="286"/>
        <v>0</v>
      </c>
      <c r="AJ863" s="14">
        <f t="shared" si="287"/>
        <v>0</v>
      </c>
      <c r="AK863" s="14">
        <f t="shared" si="288"/>
        <v>0</v>
      </c>
      <c r="AL863" s="14">
        <f t="shared" si="289"/>
        <v>0</v>
      </c>
      <c r="AM863" s="14">
        <f t="shared" si="290"/>
        <v>0</v>
      </c>
      <c r="AN863" s="14">
        <f t="shared" si="291"/>
        <v>0</v>
      </c>
      <c r="AO863" s="5" t="str">
        <f t="shared" si="292"/>
        <v>5千人未満の市町村平均</v>
      </c>
    </row>
    <row r="864" spans="1:41" s="5" customFormat="1" ht="18" customHeight="1" x14ac:dyDescent="0.3">
      <c r="A864" s="5" t="str">
        <f t="shared" si="275"/>
        <v>020350</v>
      </c>
      <c r="B864" s="22">
        <v>20</v>
      </c>
      <c r="C864" s="23" t="s">
        <v>47</v>
      </c>
      <c r="D864" s="23">
        <v>20350</v>
      </c>
      <c r="E864" s="24" t="s">
        <v>1443</v>
      </c>
      <c r="F864" s="25">
        <v>1.9394039189620669</v>
      </c>
      <c r="G864" s="26">
        <v>0.4981413140540617</v>
      </c>
      <c r="H864" s="26">
        <v>3.1115776194053391</v>
      </c>
      <c r="I864" s="26">
        <f t="shared" si="276"/>
        <v>5.5491228524214673</v>
      </c>
      <c r="J864" s="26">
        <v>6.8485034503252775</v>
      </c>
      <c r="K864" s="26">
        <v>9.4289710527682722</v>
      </c>
      <c r="L864" s="26">
        <f t="shared" si="277"/>
        <v>16.277474503093551</v>
      </c>
      <c r="M864" s="26">
        <v>6.8345815800000338</v>
      </c>
      <c r="N864" s="26">
        <v>9.7334749950272119</v>
      </c>
      <c r="O864" s="26">
        <v>0.37206963152209405</v>
      </c>
      <c r="P864" s="26">
        <v>0</v>
      </c>
      <c r="Q864" s="26">
        <f t="shared" si="272"/>
        <v>16.940126206549341</v>
      </c>
      <c r="R864" s="27">
        <v>0.46668062530879167</v>
      </c>
      <c r="S864" s="143">
        <f t="shared" si="278"/>
        <v>39.233404187373146</v>
      </c>
      <c r="T864" s="140" t="str">
        <f t="shared" si="279"/>
        <v>20350</v>
      </c>
      <c r="U864" s="5" t="str">
        <f t="shared" si="273"/>
        <v>長野県長和町</v>
      </c>
      <c r="V864" s="21">
        <f t="shared" si="280"/>
        <v>4.9432466010335227E-2</v>
      </c>
      <c r="W864" s="21">
        <f t="shared" si="280"/>
        <v>1.2696866977818437E-2</v>
      </c>
      <c r="X864" s="21">
        <f t="shared" si="280"/>
        <v>7.9309396771814339E-2</v>
      </c>
      <c r="Y864" s="21">
        <f t="shared" si="281"/>
        <v>0.17455797150861041</v>
      </c>
      <c r="Z864" s="21">
        <f t="shared" si="281"/>
        <v>0.24033017904173826</v>
      </c>
      <c r="AA864" s="21">
        <f t="shared" si="282"/>
        <v>0.17420312413776398</v>
      </c>
      <c r="AB864" s="21">
        <f t="shared" si="282"/>
        <v>0.24809152294156078</v>
      </c>
      <c r="AC864" s="21">
        <f t="shared" si="282"/>
        <v>9.48349089834628E-3</v>
      </c>
      <c r="AD864" s="21">
        <f t="shared" si="274"/>
        <v>0</v>
      </c>
      <c r="AE864" s="21">
        <f t="shared" si="283"/>
        <v>1.1894981712012333E-2</v>
      </c>
      <c r="AF864" s="137">
        <f>VLOOKUP(T864,人口!$A$2:$E$1748,5,0)</f>
        <v>5995</v>
      </c>
      <c r="AG864" s="14">
        <f t="shared" si="284"/>
        <v>0</v>
      </c>
      <c r="AH864" s="14">
        <f t="shared" si="285"/>
        <v>1</v>
      </c>
      <c r="AI864" s="14">
        <f t="shared" si="286"/>
        <v>0</v>
      </c>
      <c r="AJ864" s="14">
        <f t="shared" si="287"/>
        <v>0</v>
      </c>
      <c r="AK864" s="14">
        <f t="shared" si="288"/>
        <v>0</v>
      </c>
      <c r="AL864" s="14">
        <f t="shared" si="289"/>
        <v>0</v>
      </c>
      <c r="AM864" s="14">
        <f t="shared" si="290"/>
        <v>0</v>
      </c>
      <c r="AN864" s="14">
        <f t="shared" si="291"/>
        <v>0</v>
      </c>
      <c r="AO864" s="5" t="str">
        <f t="shared" si="292"/>
        <v>5千～1万人未満の市町村平均</v>
      </c>
    </row>
    <row r="865" spans="1:41" s="5" customFormat="1" ht="18" customHeight="1" x14ac:dyDescent="0.3">
      <c r="A865" s="5" t="str">
        <f t="shared" si="275"/>
        <v>020361</v>
      </c>
      <c r="B865" s="22">
        <v>20</v>
      </c>
      <c r="C865" s="23" t="s">
        <v>47</v>
      </c>
      <c r="D865" s="23">
        <v>20361</v>
      </c>
      <c r="E865" s="24" t="s">
        <v>1471</v>
      </c>
      <c r="F865" s="25">
        <v>9.8600690281099261</v>
      </c>
      <c r="G865" s="26">
        <v>1.032545788901331</v>
      </c>
      <c r="H865" s="26">
        <v>7.4677862865728153E-2</v>
      </c>
      <c r="I865" s="26">
        <f t="shared" si="276"/>
        <v>10.967292679876985</v>
      </c>
      <c r="J865" s="26">
        <v>26.172127882018565</v>
      </c>
      <c r="K865" s="26">
        <v>31.494265086379578</v>
      </c>
      <c r="L865" s="26">
        <f t="shared" si="277"/>
        <v>57.666392968398142</v>
      </c>
      <c r="M865" s="26">
        <v>20.697927076460282</v>
      </c>
      <c r="N865" s="26">
        <v>12.432673943228034</v>
      </c>
      <c r="O865" s="26">
        <v>1.2325155650370752</v>
      </c>
      <c r="P865" s="26">
        <v>0</v>
      </c>
      <c r="Q865" s="26">
        <f t="shared" si="272"/>
        <v>34.36311658472539</v>
      </c>
      <c r="R865" s="27">
        <v>3.3237484722521868</v>
      </c>
      <c r="S865" s="143">
        <f t="shared" si="278"/>
        <v>106.32055070525271</v>
      </c>
      <c r="T865" s="140" t="str">
        <f t="shared" si="279"/>
        <v>20361</v>
      </c>
      <c r="U865" s="5" t="str">
        <f t="shared" si="273"/>
        <v>長野県下諏訪町</v>
      </c>
      <c r="V865" s="21">
        <f t="shared" si="280"/>
        <v>9.2739070318065941E-2</v>
      </c>
      <c r="W865" s="21">
        <f t="shared" si="280"/>
        <v>9.711629426786994E-3</v>
      </c>
      <c r="X865" s="21">
        <f t="shared" si="280"/>
        <v>7.0238408633486072E-4</v>
      </c>
      <c r="Y865" s="21">
        <f t="shared" si="281"/>
        <v>0.24616245597310984</v>
      </c>
      <c r="Z865" s="21">
        <f t="shared" si="281"/>
        <v>0.29621992058421137</v>
      </c>
      <c r="AA865" s="21">
        <f t="shared" si="282"/>
        <v>0.1946747542141701</v>
      </c>
      <c r="AB865" s="21">
        <f t="shared" si="282"/>
        <v>0.11693575570065029</v>
      </c>
      <c r="AC865" s="21">
        <f t="shared" si="282"/>
        <v>1.1592449031362884E-2</v>
      </c>
      <c r="AD865" s="21">
        <f t="shared" si="274"/>
        <v>0</v>
      </c>
      <c r="AE865" s="21">
        <f t="shared" si="283"/>
        <v>3.1261580665307619E-2</v>
      </c>
      <c r="AF865" s="137">
        <f>VLOOKUP(T865,人口!$A$2:$E$1748,5,0)</f>
        <v>19859</v>
      </c>
      <c r="AG865" s="14">
        <f t="shared" si="284"/>
        <v>0</v>
      </c>
      <c r="AH865" s="14">
        <f t="shared" si="285"/>
        <v>0</v>
      </c>
      <c r="AI865" s="14">
        <f t="shared" si="286"/>
        <v>1</v>
      </c>
      <c r="AJ865" s="14">
        <f t="shared" si="287"/>
        <v>0</v>
      </c>
      <c r="AK865" s="14">
        <f t="shared" si="288"/>
        <v>0</v>
      </c>
      <c r="AL865" s="14">
        <f t="shared" si="289"/>
        <v>0</v>
      </c>
      <c r="AM865" s="14">
        <f t="shared" si="290"/>
        <v>0</v>
      </c>
      <c r="AN865" s="14">
        <f t="shared" si="291"/>
        <v>0</v>
      </c>
      <c r="AO865" s="5" t="str">
        <f t="shared" si="292"/>
        <v>1万～3万人未満の市町村平均</v>
      </c>
    </row>
    <row r="866" spans="1:41" s="5" customFormat="1" ht="18" customHeight="1" x14ac:dyDescent="0.3">
      <c r="A866" s="5" t="str">
        <f t="shared" si="275"/>
        <v>020362</v>
      </c>
      <c r="B866" s="22">
        <v>20</v>
      </c>
      <c r="C866" s="23" t="s">
        <v>47</v>
      </c>
      <c r="D866" s="23">
        <v>20362</v>
      </c>
      <c r="E866" s="24" t="s">
        <v>1495</v>
      </c>
      <c r="F866" s="25">
        <v>19.961059329861548</v>
      </c>
      <c r="G866" s="26">
        <v>0.77106931370820286</v>
      </c>
      <c r="H866" s="26">
        <v>4.7047053605408724</v>
      </c>
      <c r="I866" s="26">
        <f t="shared" si="276"/>
        <v>25.436834004110622</v>
      </c>
      <c r="J866" s="26">
        <v>13.347896637998399</v>
      </c>
      <c r="K866" s="26">
        <v>21.439556477966843</v>
      </c>
      <c r="L866" s="26">
        <f t="shared" si="277"/>
        <v>34.787453115965242</v>
      </c>
      <c r="M866" s="26">
        <v>15.407254237168218</v>
      </c>
      <c r="N866" s="26">
        <v>19.731577337917248</v>
      </c>
      <c r="O866" s="26">
        <v>0.89799424495299063</v>
      </c>
      <c r="P866" s="26">
        <v>0</v>
      </c>
      <c r="Q866" s="26">
        <f t="shared" si="272"/>
        <v>36.036825820038452</v>
      </c>
      <c r="R866" s="27">
        <v>2.0492964147742021</v>
      </c>
      <c r="S866" s="143">
        <f t="shared" si="278"/>
        <v>98.31040935488852</v>
      </c>
      <c r="T866" s="140" t="str">
        <f t="shared" si="279"/>
        <v>20362</v>
      </c>
      <c r="U866" s="5" t="str">
        <f t="shared" si="273"/>
        <v>長野県富士見町</v>
      </c>
      <c r="V866" s="21">
        <f t="shared" si="280"/>
        <v>0.20304115770492392</v>
      </c>
      <c r="W866" s="21">
        <f t="shared" si="280"/>
        <v>7.8432113015086454E-3</v>
      </c>
      <c r="X866" s="21">
        <f t="shared" si="280"/>
        <v>4.7855617644286912E-2</v>
      </c>
      <c r="Y866" s="21">
        <f t="shared" si="281"/>
        <v>0.13577297384465289</v>
      </c>
      <c r="Z866" s="21">
        <f t="shared" si="281"/>
        <v>0.2180802279092611</v>
      </c>
      <c r="AA866" s="21">
        <f t="shared" si="282"/>
        <v>0.1567204768881586</v>
      </c>
      <c r="AB866" s="21">
        <f t="shared" si="282"/>
        <v>0.20070689835792133</v>
      </c>
      <c r="AC866" s="21">
        <f t="shared" si="282"/>
        <v>9.1342742934915622E-3</v>
      </c>
      <c r="AD866" s="21">
        <f t="shared" si="274"/>
        <v>0</v>
      </c>
      <c r="AE866" s="21">
        <f t="shared" si="283"/>
        <v>2.0845162055795063E-2</v>
      </c>
      <c r="AF866" s="137">
        <f>VLOOKUP(T866,人口!$A$2:$E$1748,5,0)</f>
        <v>14469</v>
      </c>
      <c r="AG866" s="14">
        <f t="shared" si="284"/>
        <v>0</v>
      </c>
      <c r="AH866" s="14">
        <f t="shared" si="285"/>
        <v>0</v>
      </c>
      <c r="AI866" s="14">
        <f t="shared" si="286"/>
        <v>1</v>
      </c>
      <c r="AJ866" s="14">
        <f t="shared" si="287"/>
        <v>0</v>
      </c>
      <c r="AK866" s="14">
        <f t="shared" si="288"/>
        <v>0</v>
      </c>
      <c r="AL866" s="14">
        <f t="shared" si="289"/>
        <v>0</v>
      </c>
      <c r="AM866" s="14">
        <f t="shared" si="290"/>
        <v>0</v>
      </c>
      <c r="AN866" s="14">
        <f t="shared" si="291"/>
        <v>0</v>
      </c>
      <c r="AO866" s="5" t="str">
        <f t="shared" si="292"/>
        <v>1万～3万人未満の市町村平均</v>
      </c>
    </row>
    <row r="867" spans="1:41" s="5" customFormat="1" ht="18" customHeight="1" x14ac:dyDescent="0.3">
      <c r="A867" s="5" t="str">
        <f t="shared" si="275"/>
        <v>020363</v>
      </c>
      <c r="B867" s="22">
        <v>20</v>
      </c>
      <c r="C867" s="23" t="s">
        <v>47</v>
      </c>
      <c r="D867" s="23">
        <v>20363</v>
      </c>
      <c r="E867" s="24" t="s">
        <v>1518</v>
      </c>
      <c r="F867" s="25">
        <v>2.9022215324923657</v>
      </c>
      <c r="G867" s="26">
        <v>0.54203882448794449</v>
      </c>
      <c r="H867" s="26">
        <v>1.6678056040012619</v>
      </c>
      <c r="I867" s="26">
        <f t="shared" si="276"/>
        <v>5.112065960981572</v>
      </c>
      <c r="J867" s="26">
        <v>6.3136962394538898</v>
      </c>
      <c r="K867" s="26">
        <v>11.942648204871455</v>
      </c>
      <c r="L867" s="26">
        <f t="shared" si="277"/>
        <v>18.256344444325343</v>
      </c>
      <c r="M867" s="26">
        <v>9.0262953284071248</v>
      </c>
      <c r="N867" s="26">
        <v>15.0548903902324</v>
      </c>
      <c r="O867" s="26">
        <v>0.49867881389158064</v>
      </c>
      <c r="P867" s="26">
        <v>0</v>
      </c>
      <c r="Q867" s="26">
        <f t="shared" si="272"/>
        <v>24.579864532531104</v>
      </c>
      <c r="R867" s="27">
        <v>1.4137179586816275</v>
      </c>
      <c r="S867" s="143">
        <f t="shared" si="278"/>
        <v>49.361992896519652</v>
      </c>
      <c r="T867" s="140" t="str">
        <f t="shared" si="279"/>
        <v>20363</v>
      </c>
      <c r="U867" s="5" t="str">
        <f t="shared" si="273"/>
        <v>長野県原村</v>
      </c>
      <c r="V867" s="21">
        <f t="shared" si="280"/>
        <v>5.8794658849703606E-2</v>
      </c>
      <c r="W867" s="21">
        <f t="shared" si="280"/>
        <v>1.098089426057516E-2</v>
      </c>
      <c r="X867" s="21">
        <f t="shared" si="280"/>
        <v>3.3787242089223936E-2</v>
      </c>
      <c r="Y867" s="21">
        <f t="shared" si="281"/>
        <v>0.12790602382463873</v>
      </c>
      <c r="Z867" s="21">
        <f t="shared" si="281"/>
        <v>0.24194015484560169</v>
      </c>
      <c r="AA867" s="21">
        <f t="shared" si="282"/>
        <v>0.18285921614488823</v>
      </c>
      <c r="AB867" s="21">
        <f t="shared" si="282"/>
        <v>0.30498951737610797</v>
      </c>
      <c r="AC867" s="21">
        <f t="shared" si="282"/>
        <v>1.0102485427138028E-2</v>
      </c>
      <c r="AD867" s="21">
        <f t="shared" si="274"/>
        <v>0</v>
      </c>
      <c r="AE867" s="21">
        <f t="shared" si="283"/>
        <v>2.8639807182122584E-2</v>
      </c>
      <c r="AF867" s="137">
        <f>VLOOKUP(T867,人口!$A$2:$E$1748,5,0)</f>
        <v>8035</v>
      </c>
      <c r="AG867" s="14">
        <f t="shared" si="284"/>
        <v>0</v>
      </c>
      <c r="AH867" s="14">
        <f t="shared" si="285"/>
        <v>1</v>
      </c>
      <c r="AI867" s="14">
        <f t="shared" si="286"/>
        <v>0</v>
      </c>
      <c r="AJ867" s="14">
        <f t="shared" si="287"/>
        <v>0</v>
      </c>
      <c r="AK867" s="14">
        <f t="shared" si="288"/>
        <v>0</v>
      </c>
      <c r="AL867" s="14">
        <f t="shared" si="289"/>
        <v>0</v>
      </c>
      <c r="AM867" s="14">
        <f t="shared" si="290"/>
        <v>0</v>
      </c>
      <c r="AN867" s="14">
        <f t="shared" si="291"/>
        <v>0</v>
      </c>
      <c r="AO867" s="5" t="str">
        <f t="shared" si="292"/>
        <v>5千～1万人未満の市町村平均</v>
      </c>
    </row>
    <row r="868" spans="1:41" s="5" customFormat="1" ht="18" customHeight="1" x14ac:dyDescent="0.3">
      <c r="A868" s="5" t="str">
        <f t="shared" si="275"/>
        <v>020382</v>
      </c>
      <c r="B868" s="22">
        <v>20</v>
      </c>
      <c r="C868" s="23" t="s">
        <v>47</v>
      </c>
      <c r="D868" s="23">
        <v>20382</v>
      </c>
      <c r="E868" s="24" t="s">
        <v>1540</v>
      </c>
      <c r="F868" s="25">
        <v>47.172229150232141</v>
      </c>
      <c r="G868" s="26">
        <v>0.948567942853903</v>
      </c>
      <c r="H868" s="26">
        <v>0.52274504006009703</v>
      </c>
      <c r="I868" s="26">
        <f t="shared" si="276"/>
        <v>48.643542133146141</v>
      </c>
      <c r="J868" s="26">
        <v>16.642160499407574</v>
      </c>
      <c r="K868" s="26">
        <v>28.20824900845237</v>
      </c>
      <c r="L868" s="26">
        <f t="shared" si="277"/>
        <v>44.850409507859943</v>
      </c>
      <c r="M868" s="26">
        <v>21.888487631150554</v>
      </c>
      <c r="N868" s="26">
        <v>19.240813892789827</v>
      </c>
      <c r="O868" s="26">
        <v>1.2043388156273955</v>
      </c>
      <c r="P868" s="26">
        <v>0</v>
      </c>
      <c r="Q868" s="26">
        <f t="shared" si="272"/>
        <v>42.333640339567779</v>
      </c>
      <c r="R868" s="27">
        <v>1.4222016749269584</v>
      </c>
      <c r="S868" s="143">
        <f t="shared" si="278"/>
        <v>137.24979365550081</v>
      </c>
      <c r="T868" s="140" t="str">
        <f t="shared" si="279"/>
        <v>20382</v>
      </c>
      <c r="U868" s="5" t="str">
        <f t="shared" si="273"/>
        <v>長野県辰野町</v>
      </c>
      <c r="V868" s="21">
        <f t="shared" si="280"/>
        <v>0.34369617537375097</v>
      </c>
      <c r="W868" s="21">
        <f t="shared" si="280"/>
        <v>6.9112522328071673E-3</v>
      </c>
      <c r="X868" s="21">
        <f t="shared" si="280"/>
        <v>3.8087127575010824E-3</v>
      </c>
      <c r="Y868" s="21">
        <f t="shared" si="281"/>
        <v>0.12125453930502558</v>
      </c>
      <c r="Z868" s="21">
        <f t="shared" si="281"/>
        <v>0.20552489192993273</v>
      </c>
      <c r="AA868" s="21">
        <f t="shared" si="282"/>
        <v>0.15947920246853711</v>
      </c>
      <c r="AB868" s="21">
        <f t="shared" si="282"/>
        <v>0.14018829012657447</v>
      </c>
      <c r="AC868" s="21">
        <f t="shared" si="282"/>
        <v>8.7747950911336546E-3</v>
      </c>
      <c r="AD868" s="21">
        <f t="shared" si="274"/>
        <v>0</v>
      </c>
      <c r="AE868" s="21">
        <f t="shared" si="283"/>
        <v>1.0362140714737301E-2</v>
      </c>
      <c r="AF868" s="137">
        <f>VLOOKUP(T868,人口!$A$2:$E$1748,5,0)</f>
        <v>19405</v>
      </c>
      <c r="AG868" s="14">
        <f t="shared" si="284"/>
        <v>0</v>
      </c>
      <c r="AH868" s="14">
        <f t="shared" si="285"/>
        <v>0</v>
      </c>
      <c r="AI868" s="14">
        <f t="shared" si="286"/>
        <v>1</v>
      </c>
      <c r="AJ868" s="14">
        <f t="shared" si="287"/>
        <v>0</v>
      </c>
      <c r="AK868" s="14">
        <f t="shared" si="288"/>
        <v>0</v>
      </c>
      <c r="AL868" s="14">
        <f t="shared" si="289"/>
        <v>0</v>
      </c>
      <c r="AM868" s="14">
        <f t="shared" si="290"/>
        <v>0</v>
      </c>
      <c r="AN868" s="14">
        <f t="shared" si="291"/>
        <v>0</v>
      </c>
      <c r="AO868" s="5" t="str">
        <f t="shared" si="292"/>
        <v>1万～3万人未満の市町村平均</v>
      </c>
    </row>
    <row r="869" spans="1:41" s="5" customFormat="1" ht="18" customHeight="1" x14ac:dyDescent="0.3">
      <c r="A869" s="5" t="str">
        <f t="shared" si="275"/>
        <v>020383</v>
      </c>
      <c r="B869" s="22">
        <v>20</v>
      </c>
      <c r="C869" s="23" t="s">
        <v>47</v>
      </c>
      <c r="D869" s="23">
        <v>20383</v>
      </c>
      <c r="E869" s="24" t="s">
        <v>1564</v>
      </c>
      <c r="F869" s="25">
        <v>56.383270245518744</v>
      </c>
      <c r="G869" s="26">
        <v>1.0172770896199805</v>
      </c>
      <c r="H869" s="26">
        <v>1.3442015315831066</v>
      </c>
      <c r="I869" s="26">
        <f t="shared" si="276"/>
        <v>58.744748866721835</v>
      </c>
      <c r="J869" s="26">
        <v>23.672646958987698</v>
      </c>
      <c r="K869" s="26">
        <v>35.0413031160899</v>
      </c>
      <c r="L869" s="26">
        <f t="shared" si="277"/>
        <v>58.713950075077598</v>
      </c>
      <c r="M869" s="26">
        <v>28.228063419026689</v>
      </c>
      <c r="N869" s="26">
        <v>25.529321959275524</v>
      </c>
      <c r="O869" s="26">
        <v>1.5530726370657018</v>
      </c>
      <c r="P869" s="26">
        <v>0</v>
      </c>
      <c r="Q869" s="26">
        <f t="shared" si="272"/>
        <v>55.310458015367921</v>
      </c>
      <c r="R869" s="27">
        <v>1.7516268473460133</v>
      </c>
      <c r="S869" s="143">
        <f t="shared" si="278"/>
        <v>174.52078380451337</v>
      </c>
      <c r="T869" s="140" t="str">
        <f t="shared" si="279"/>
        <v>20383</v>
      </c>
      <c r="U869" s="5" t="str">
        <f t="shared" si="273"/>
        <v>長野県箕輪町</v>
      </c>
      <c r="V869" s="21">
        <f t="shared" si="280"/>
        <v>0.32307481674317684</v>
      </c>
      <c r="W869" s="21">
        <f t="shared" si="280"/>
        <v>5.8289738760253732E-3</v>
      </c>
      <c r="X869" s="21">
        <f t="shared" si="280"/>
        <v>7.7022432645546231E-3</v>
      </c>
      <c r="Y869" s="21">
        <f t="shared" si="281"/>
        <v>0.13564371212946322</v>
      </c>
      <c r="Z869" s="21">
        <f t="shared" si="281"/>
        <v>0.20078584540017222</v>
      </c>
      <c r="AA869" s="21">
        <f t="shared" si="282"/>
        <v>0.16174614165523057</v>
      </c>
      <c r="AB869" s="21">
        <f t="shared" si="282"/>
        <v>0.14628241635604719</v>
      </c>
      <c r="AC869" s="21">
        <f t="shared" si="282"/>
        <v>8.8990698025133257E-3</v>
      </c>
      <c r="AD869" s="21">
        <f t="shared" si="274"/>
        <v>0</v>
      </c>
      <c r="AE869" s="21">
        <f t="shared" si="283"/>
        <v>1.0036780772816547E-2</v>
      </c>
      <c r="AF869" s="137">
        <f>VLOOKUP(T869,人口!$A$2:$E$1748,5,0)</f>
        <v>25024</v>
      </c>
      <c r="AG869" s="14">
        <f t="shared" si="284"/>
        <v>0</v>
      </c>
      <c r="AH869" s="14">
        <f t="shared" si="285"/>
        <v>0</v>
      </c>
      <c r="AI869" s="14">
        <f t="shared" si="286"/>
        <v>1</v>
      </c>
      <c r="AJ869" s="14">
        <f t="shared" si="287"/>
        <v>0</v>
      </c>
      <c r="AK869" s="14">
        <f t="shared" si="288"/>
        <v>0</v>
      </c>
      <c r="AL869" s="14">
        <f t="shared" si="289"/>
        <v>0</v>
      </c>
      <c r="AM869" s="14">
        <f t="shared" si="290"/>
        <v>0</v>
      </c>
      <c r="AN869" s="14">
        <f t="shared" si="291"/>
        <v>0</v>
      </c>
      <c r="AO869" s="5" t="str">
        <f t="shared" si="292"/>
        <v>1万～3万人未満の市町村平均</v>
      </c>
    </row>
    <row r="870" spans="1:41" s="5" customFormat="1" ht="18" customHeight="1" x14ac:dyDescent="0.3">
      <c r="A870" s="5" t="str">
        <f t="shared" si="275"/>
        <v>020384</v>
      </c>
      <c r="B870" s="22">
        <v>20</v>
      </c>
      <c r="C870" s="23" t="s">
        <v>47</v>
      </c>
      <c r="D870" s="23">
        <v>20384</v>
      </c>
      <c r="E870" s="24" t="s">
        <v>1582</v>
      </c>
      <c r="F870" s="25">
        <v>20.88257909025651</v>
      </c>
      <c r="G870" s="26">
        <v>0.56494187340997037</v>
      </c>
      <c r="H870" s="26">
        <v>5.1527725377352418</v>
      </c>
      <c r="I870" s="26">
        <f t="shared" si="276"/>
        <v>26.600293501401723</v>
      </c>
      <c r="J870" s="26">
        <v>6.2468453380949658</v>
      </c>
      <c r="K870" s="26">
        <v>12.843710284999483</v>
      </c>
      <c r="L870" s="26">
        <f t="shared" si="277"/>
        <v>19.090555623094449</v>
      </c>
      <c r="M870" s="26">
        <v>10.234364126548725</v>
      </c>
      <c r="N870" s="26">
        <v>11.816813933656368</v>
      </c>
      <c r="O870" s="26">
        <v>0.58066446580829223</v>
      </c>
      <c r="P870" s="26">
        <v>0</v>
      </c>
      <c r="Q870" s="26">
        <f t="shared" si="272"/>
        <v>22.631842526013386</v>
      </c>
      <c r="R870" s="27">
        <v>0.55595988265256957</v>
      </c>
      <c r="S870" s="143">
        <f t="shared" si="278"/>
        <v>68.878651533162127</v>
      </c>
      <c r="T870" s="140" t="str">
        <f t="shared" si="279"/>
        <v>20384</v>
      </c>
      <c r="U870" s="5" t="str">
        <f t="shared" si="273"/>
        <v>長野県飯島町</v>
      </c>
      <c r="V870" s="21">
        <f t="shared" si="280"/>
        <v>0.3031792670941364</v>
      </c>
      <c r="W870" s="21">
        <f t="shared" si="280"/>
        <v>8.2019880011439394E-3</v>
      </c>
      <c r="X870" s="21">
        <f t="shared" si="280"/>
        <v>7.4809428219633517E-2</v>
      </c>
      <c r="Y870" s="21">
        <f t="shared" si="281"/>
        <v>9.0693490639655983E-2</v>
      </c>
      <c r="Z870" s="21">
        <f t="shared" si="281"/>
        <v>0.1864686662574366</v>
      </c>
      <c r="AA870" s="21">
        <f t="shared" si="282"/>
        <v>0.14858543102606062</v>
      </c>
      <c r="AB870" s="21">
        <f t="shared" si="282"/>
        <v>0.17155989077351605</v>
      </c>
      <c r="AC870" s="21">
        <f t="shared" si="282"/>
        <v>8.4302531028605729E-3</v>
      </c>
      <c r="AD870" s="21">
        <f t="shared" si="274"/>
        <v>0</v>
      </c>
      <c r="AE870" s="21">
        <f t="shared" si="283"/>
        <v>8.0715848855562843E-3</v>
      </c>
      <c r="AF870" s="137">
        <f>VLOOKUP(T870,人口!$A$2:$E$1748,5,0)</f>
        <v>9356</v>
      </c>
      <c r="AG870" s="14">
        <f t="shared" si="284"/>
        <v>0</v>
      </c>
      <c r="AH870" s="14">
        <f t="shared" si="285"/>
        <v>1</v>
      </c>
      <c r="AI870" s="14">
        <f t="shared" si="286"/>
        <v>0</v>
      </c>
      <c r="AJ870" s="14">
        <f t="shared" si="287"/>
        <v>0</v>
      </c>
      <c r="AK870" s="14">
        <f t="shared" si="288"/>
        <v>0</v>
      </c>
      <c r="AL870" s="14">
        <f t="shared" si="289"/>
        <v>0</v>
      </c>
      <c r="AM870" s="14">
        <f t="shared" si="290"/>
        <v>0</v>
      </c>
      <c r="AN870" s="14">
        <f t="shared" si="291"/>
        <v>0</v>
      </c>
      <c r="AO870" s="5" t="str">
        <f t="shared" si="292"/>
        <v>5千～1万人未満の市町村平均</v>
      </c>
    </row>
    <row r="871" spans="1:41" s="5" customFormat="1" ht="18" customHeight="1" x14ac:dyDescent="0.3">
      <c r="A871" s="5" t="str">
        <f t="shared" si="275"/>
        <v>020385</v>
      </c>
      <c r="B871" s="22">
        <v>20</v>
      </c>
      <c r="C871" s="23" t="s">
        <v>47</v>
      </c>
      <c r="D871" s="23">
        <v>20385</v>
      </c>
      <c r="E871" s="24" t="s">
        <v>1600</v>
      </c>
      <c r="F871" s="25">
        <v>21.537124366923294</v>
      </c>
      <c r="G871" s="26">
        <v>0.6470111320472296</v>
      </c>
      <c r="H871" s="26">
        <v>2.4643694745690286</v>
      </c>
      <c r="I871" s="26">
        <f t="shared" si="276"/>
        <v>24.648504973539552</v>
      </c>
      <c r="J871" s="26">
        <v>15.862233316886801</v>
      </c>
      <c r="K871" s="26">
        <v>22.208319760615755</v>
      </c>
      <c r="L871" s="26">
        <f t="shared" si="277"/>
        <v>38.070553077502552</v>
      </c>
      <c r="M871" s="26">
        <v>19.252701162477972</v>
      </c>
      <c r="N871" s="26">
        <v>18.668256540141165</v>
      </c>
      <c r="O871" s="26">
        <v>0.97110484143889997</v>
      </c>
      <c r="P871" s="26">
        <v>0</v>
      </c>
      <c r="Q871" s="26">
        <f t="shared" si="272"/>
        <v>38.892062544058035</v>
      </c>
      <c r="R871" s="27">
        <v>1.0483407070282613</v>
      </c>
      <c r="S871" s="143">
        <f t="shared" si="278"/>
        <v>102.65946130212841</v>
      </c>
      <c r="T871" s="140" t="str">
        <f t="shared" si="279"/>
        <v>20385</v>
      </c>
      <c r="U871" s="5" t="str">
        <f t="shared" si="273"/>
        <v>長野県南箕輪村</v>
      </c>
      <c r="V871" s="21">
        <f t="shared" si="280"/>
        <v>0.20979190903349082</v>
      </c>
      <c r="W871" s="21">
        <f t="shared" si="280"/>
        <v>6.3024988037202502E-3</v>
      </c>
      <c r="X871" s="21">
        <f t="shared" si="280"/>
        <v>2.4005283520009427E-2</v>
      </c>
      <c r="Y871" s="21">
        <f t="shared" si="281"/>
        <v>0.1545131166255003</v>
      </c>
      <c r="Z871" s="21">
        <f t="shared" si="281"/>
        <v>0.21632998536059253</v>
      </c>
      <c r="AA871" s="21">
        <f t="shared" si="282"/>
        <v>0.18753947194225937</v>
      </c>
      <c r="AB871" s="21">
        <f t="shared" si="282"/>
        <v>0.18184642996713371</v>
      </c>
      <c r="AC871" s="21">
        <f t="shared" si="282"/>
        <v>9.4594772768281255E-3</v>
      </c>
      <c r="AD871" s="21">
        <f t="shared" si="274"/>
        <v>0</v>
      </c>
      <c r="AE871" s="21">
        <f t="shared" si="283"/>
        <v>1.0211827470465467E-2</v>
      </c>
      <c r="AF871" s="137">
        <f>VLOOKUP(T871,人口!$A$2:$E$1748,5,0)</f>
        <v>15647</v>
      </c>
      <c r="AG871" s="14">
        <f t="shared" si="284"/>
        <v>0</v>
      </c>
      <c r="AH871" s="14">
        <f t="shared" si="285"/>
        <v>0</v>
      </c>
      <c r="AI871" s="14">
        <f t="shared" si="286"/>
        <v>1</v>
      </c>
      <c r="AJ871" s="14">
        <f t="shared" si="287"/>
        <v>0</v>
      </c>
      <c r="AK871" s="14">
        <f t="shared" si="288"/>
        <v>0</v>
      </c>
      <c r="AL871" s="14">
        <f t="shared" si="289"/>
        <v>0</v>
      </c>
      <c r="AM871" s="14">
        <f t="shared" si="290"/>
        <v>0</v>
      </c>
      <c r="AN871" s="14">
        <f t="shared" si="291"/>
        <v>0</v>
      </c>
      <c r="AO871" s="5" t="str">
        <f t="shared" si="292"/>
        <v>1万～3万人未満の市町村平均</v>
      </c>
    </row>
    <row r="872" spans="1:41" s="5" customFormat="1" ht="18" customHeight="1" x14ac:dyDescent="0.3">
      <c r="A872" s="5" t="str">
        <f t="shared" si="275"/>
        <v>020386</v>
      </c>
      <c r="B872" s="22">
        <v>20</v>
      </c>
      <c r="C872" s="23" t="s">
        <v>47</v>
      </c>
      <c r="D872" s="23">
        <v>20386</v>
      </c>
      <c r="E872" s="24" t="s">
        <v>1615</v>
      </c>
      <c r="F872" s="25">
        <v>1.6447769354640294</v>
      </c>
      <c r="G872" s="26">
        <v>0.40080335613545198</v>
      </c>
      <c r="H872" s="26">
        <v>4.3811012881227178</v>
      </c>
      <c r="I872" s="26">
        <f t="shared" si="276"/>
        <v>6.4266815797221994</v>
      </c>
      <c r="J872" s="26">
        <v>2.9525814766857894</v>
      </c>
      <c r="K872" s="26">
        <v>5.9462946002099493</v>
      </c>
      <c r="L872" s="26">
        <f t="shared" si="277"/>
        <v>8.8988760768957391</v>
      </c>
      <c r="M872" s="26">
        <v>5.2906728392920623</v>
      </c>
      <c r="N872" s="26">
        <v>7.8233466840900858</v>
      </c>
      <c r="O872" s="26">
        <v>0.30262077119294922</v>
      </c>
      <c r="P872" s="26">
        <v>0</v>
      </c>
      <c r="Q872" s="26">
        <f t="shared" si="272"/>
        <v>13.416640294575096</v>
      </c>
      <c r="R872" s="27">
        <v>0.27254442598136969</v>
      </c>
      <c r="S872" s="143">
        <f t="shared" si="278"/>
        <v>29.014742377174404</v>
      </c>
      <c r="T872" s="140" t="str">
        <f t="shared" si="279"/>
        <v>20386</v>
      </c>
      <c r="U872" s="5" t="str">
        <f t="shared" si="273"/>
        <v>長野県中川村</v>
      </c>
      <c r="V872" s="21">
        <f t="shared" si="280"/>
        <v>5.6687628450492751E-2</v>
      </c>
      <c r="W872" s="21">
        <f t="shared" si="280"/>
        <v>1.3813783039161493E-2</v>
      </c>
      <c r="X872" s="21">
        <f t="shared" si="280"/>
        <v>0.15099569836502441</v>
      </c>
      <c r="Y872" s="21">
        <f t="shared" si="281"/>
        <v>0.10176142315185795</v>
      </c>
      <c r="Z872" s="21">
        <f t="shared" si="281"/>
        <v>0.204940458299152</v>
      </c>
      <c r="AA872" s="21">
        <f t="shared" si="282"/>
        <v>0.18234429830589086</v>
      </c>
      <c r="AB872" s="21">
        <f t="shared" si="282"/>
        <v>0.26963350500897887</v>
      </c>
      <c r="AC872" s="21">
        <f t="shared" si="282"/>
        <v>1.0429896886867341E-2</v>
      </c>
      <c r="AD872" s="21">
        <f t="shared" si="274"/>
        <v>0</v>
      </c>
      <c r="AE872" s="21">
        <f t="shared" si="283"/>
        <v>9.3933084925743662E-3</v>
      </c>
      <c r="AF872" s="137">
        <f>VLOOKUP(T872,人口!$A$2:$E$1748,5,0)</f>
        <v>4876</v>
      </c>
      <c r="AG872" s="14">
        <f t="shared" si="284"/>
        <v>1</v>
      </c>
      <c r="AH872" s="14">
        <f t="shared" si="285"/>
        <v>0</v>
      </c>
      <c r="AI872" s="14">
        <f t="shared" si="286"/>
        <v>0</v>
      </c>
      <c r="AJ872" s="14">
        <f t="shared" si="287"/>
        <v>0</v>
      </c>
      <c r="AK872" s="14">
        <f t="shared" si="288"/>
        <v>0</v>
      </c>
      <c r="AL872" s="14">
        <f t="shared" si="289"/>
        <v>0</v>
      </c>
      <c r="AM872" s="14">
        <f t="shared" si="290"/>
        <v>0</v>
      </c>
      <c r="AN872" s="14">
        <f t="shared" si="291"/>
        <v>0</v>
      </c>
      <c r="AO872" s="5" t="str">
        <f t="shared" si="292"/>
        <v>5千人未満の市町村平均</v>
      </c>
    </row>
    <row r="873" spans="1:41" s="5" customFormat="1" ht="18" customHeight="1" x14ac:dyDescent="0.3">
      <c r="A873" s="5" t="str">
        <f t="shared" si="275"/>
        <v>020388</v>
      </c>
      <c r="B873" s="22">
        <v>20</v>
      </c>
      <c r="C873" s="23" t="s">
        <v>47</v>
      </c>
      <c r="D873" s="23">
        <v>20388</v>
      </c>
      <c r="E873" s="24" t="s">
        <v>1632</v>
      </c>
      <c r="F873" s="25">
        <v>20.713547737961203</v>
      </c>
      <c r="G873" s="26">
        <v>0.32636844713886803</v>
      </c>
      <c r="H873" s="26">
        <v>2.2403358859718443</v>
      </c>
      <c r="I873" s="26">
        <f t="shared" si="276"/>
        <v>23.280252071071917</v>
      </c>
      <c r="J873" s="26">
        <v>6.7073737696786608</v>
      </c>
      <c r="K873" s="26">
        <v>12.36814974270969</v>
      </c>
      <c r="L873" s="26">
        <f t="shared" si="277"/>
        <v>19.075523512388351</v>
      </c>
      <c r="M873" s="26">
        <v>10.076789935486776</v>
      </c>
      <c r="N873" s="26">
        <v>8.4680751316104264</v>
      </c>
      <c r="O873" s="26">
        <v>0.5596249987380687</v>
      </c>
      <c r="P873" s="26">
        <v>0</v>
      </c>
      <c r="Q873" s="26">
        <f t="shared" si="272"/>
        <v>19.104490065835272</v>
      </c>
      <c r="R873" s="27">
        <v>0.61814803464590184</v>
      </c>
      <c r="S873" s="143">
        <f t="shared" si="278"/>
        <v>62.078413683941449</v>
      </c>
      <c r="T873" s="140" t="str">
        <f t="shared" si="279"/>
        <v>20388</v>
      </c>
      <c r="U873" s="5" t="str">
        <f t="shared" si="273"/>
        <v>長野県宮田村</v>
      </c>
      <c r="V873" s="21">
        <f t="shared" si="280"/>
        <v>0.33366747809342656</v>
      </c>
      <c r="W873" s="21">
        <f t="shared" si="280"/>
        <v>5.2573580375378307E-3</v>
      </c>
      <c r="X873" s="21">
        <f t="shared" si="280"/>
        <v>3.608880693018382E-2</v>
      </c>
      <c r="Y873" s="21">
        <f t="shared" si="281"/>
        <v>0.10804679713350562</v>
      </c>
      <c r="Z873" s="21">
        <f t="shared" si="281"/>
        <v>0.19923430720506805</v>
      </c>
      <c r="AA873" s="21">
        <f t="shared" si="282"/>
        <v>0.16232357332438502</v>
      </c>
      <c r="AB873" s="21">
        <f t="shared" si="282"/>
        <v>0.13640933505040517</v>
      </c>
      <c r="AC873" s="21">
        <f t="shared" si="282"/>
        <v>9.0148082969271088E-3</v>
      </c>
      <c r="AD873" s="21">
        <f t="shared" si="274"/>
        <v>0</v>
      </c>
      <c r="AE873" s="21">
        <f t="shared" si="283"/>
        <v>9.957535928560711E-3</v>
      </c>
      <c r="AF873" s="137">
        <f>VLOOKUP(T873,人口!$A$2:$E$1748,5,0)</f>
        <v>9017</v>
      </c>
      <c r="AG873" s="14">
        <f t="shared" si="284"/>
        <v>0</v>
      </c>
      <c r="AH873" s="14">
        <f t="shared" si="285"/>
        <v>1</v>
      </c>
      <c r="AI873" s="14">
        <f t="shared" si="286"/>
        <v>0</v>
      </c>
      <c r="AJ873" s="14">
        <f t="shared" si="287"/>
        <v>0</v>
      </c>
      <c r="AK873" s="14">
        <f t="shared" si="288"/>
        <v>0</v>
      </c>
      <c r="AL873" s="14">
        <f t="shared" si="289"/>
        <v>0</v>
      </c>
      <c r="AM873" s="14">
        <f t="shared" si="290"/>
        <v>0</v>
      </c>
      <c r="AN873" s="14">
        <f t="shared" si="291"/>
        <v>0</v>
      </c>
      <c r="AO873" s="5" t="str">
        <f t="shared" si="292"/>
        <v>5千～1万人未満の市町村平均</v>
      </c>
    </row>
    <row r="874" spans="1:41" s="5" customFormat="1" ht="18" customHeight="1" x14ac:dyDescent="0.3">
      <c r="A874" s="5" t="str">
        <f t="shared" si="275"/>
        <v>020402</v>
      </c>
      <c r="B874" s="22">
        <v>20</v>
      </c>
      <c r="C874" s="23" t="s">
        <v>47</v>
      </c>
      <c r="D874" s="23">
        <v>20402</v>
      </c>
      <c r="E874" s="24" t="s">
        <v>1649</v>
      </c>
      <c r="F874" s="25">
        <v>14.660877646719396</v>
      </c>
      <c r="G874" s="26">
        <v>1.0039169777487986</v>
      </c>
      <c r="H874" s="26">
        <v>1.1699531848964078</v>
      </c>
      <c r="I874" s="26">
        <f t="shared" si="276"/>
        <v>16.8347478093646</v>
      </c>
      <c r="J874" s="26">
        <v>9.9756400583371452</v>
      </c>
      <c r="K874" s="26">
        <v>16.909216575100935</v>
      </c>
      <c r="L874" s="26">
        <f t="shared" si="277"/>
        <v>26.88485663343808</v>
      </c>
      <c r="M874" s="26">
        <v>14.560491917522196</v>
      </c>
      <c r="N874" s="26">
        <v>16.936150263220853</v>
      </c>
      <c r="O874" s="26">
        <v>0.81656716295849729</v>
      </c>
      <c r="P874" s="26">
        <v>0</v>
      </c>
      <c r="Q874" s="26">
        <f t="shared" si="272"/>
        <v>32.313209343701544</v>
      </c>
      <c r="R874" s="27">
        <v>0.98708536737486074</v>
      </c>
      <c r="S874" s="143">
        <f t="shared" si="278"/>
        <v>77.019899153879081</v>
      </c>
      <c r="T874" s="140" t="str">
        <f t="shared" si="279"/>
        <v>20402</v>
      </c>
      <c r="U874" s="5" t="str">
        <f t="shared" si="273"/>
        <v>長野県松川町</v>
      </c>
      <c r="V874" s="21">
        <f t="shared" si="280"/>
        <v>0.19035181567075585</v>
      </c>
      <c r="W874" s="21">
        <f t="shared" si="280"/>
        <v>1.3034514310945274E-2</v>
      </c>
      <c r="X874" s="21">
        <f t="shared" si="280"/>
        <v>1.5190271575907192E-2</v>
      </c>
      <c r="Y874" s="21">
        <f t="shared" si="281"/>
        <v>0.12952029498774961</v>
      </c>
      <c r="Z874" s="21">
        <f t="shared" si="281"/>
        <v>0.21954347851478986</v>
      </c>
      <c r="AA874" s="21">
        <f t="shared" si="282"/>
        <v>0.18904844173363036</v>
      </c>
      <c r="AB874" s="21">
        <f t="shared" si="282"/>
        <v>0.2198931762995936</v>
      </c>
      <c r="AC874" s="21">
        <f t="shared" si="282"/>
        <v>1.0602028461853305E-2</v>
      </c>
      <c r="AD874" s="21">
        <f t="shared" si="274"/>
        <v>0</v>
      </c>
      <c r="AE874" s="21">
        <f t="shared" si="283"/>
        <v>1.2815978444775028E-2</v>
      </c>
      <c r="AF874" s="137">
        <f>VLOOKUP(T874,人口!$A$2:$E$1748,5,0)</f>
        <v>13157</v>
      </c>
      <c r="AG874" s="14">
        <f t="shared" si="284"/>
        <v>0</v>
      </c>
      <c r="AH874" s="14">
        <f t="shared" si="285"/>
        <v>0</v>
      </c>
      <c r="AI874" s="14">
        <f t="shared" si="286"/>
        <v>1</v>
      </c>
      <c r="AJ874" s="14">
        <f t="shared" si="287"/>
        <v>0</v>
      </c>
      <c r="AK874" s="14">
        <f t="shared" si="288"/>
        <v>0</v>
      </c>
      <c r="AL874" s="14">
        <f t="shared" si="289"/>
        <v>0</v>
      </c>
      <c r="AM874" s="14">
        <f t="shared" si="290"/>
        <v>0</v>
      </c>
      <c r="AN874" s="14">
        <f t="shared" si="291"/>
        <v>0</v>
      </c>
      <c r="AO874" s="5" t="str">
        <f t="shared" si="292"/>
        <v>1万～3万人未満の市町村平均</v>
      </c>
    </row>
    <row r="875" spans="1:41" s="5" customFormat="1" ht="18" customHeight="1" x14ac:dyDescent="0.3">
      <c r="A875" s="5" t="str">
        <f t="shared" si="275"/>
        <v>020403</v>
      </c>
      <c r="B875" s="22">
        <v>20</v>
      </c>
      <c r="C875" s="23" t="s">
        <v>47</v>
      </c>
      <c r="D875" s="23">
        <v>20403</v>
      </c>
      <c r="E875" s="24" t="s">
        <v>1299</v>
      </c>
      <c r="F875" s="25">
        <v>8.9702637166035668</v>
      </c>
      <c r="G875" s="26">
        <v>0.78061225075904694</v>
      </c>
      <c r="H875" s="26">
        <v>0.97081221725446598</v>
      </c>
      <c r="I875" s="26">
        <f t="shared" si="276"/>
        <v>10.721688184617079</v>
      </c>
      <c r="J875" s="26">
        <v>14.064686858124634</v>
      </c>
      <c r="K875" s="26">
        <v>15.972398063221796</v>
      </c>
      <c r="L875" s="26">
        <f t="shared" si="277"/>
        <v>30.03708492134643</v>
      </c>
      <c r="M875" s="26">
        <v>13.942928421239008</v>
      </c>
      <c r="N875" s="26">
        <v>15.757355713650085</v>
      </c>
      <c r="O875" s="26">
        <v>0.80868512072274989</v>
      </c>
      <c r="P875" s="26">
        <v>0</v>
      </c>
      <c r="Q875" s="26">
        <f t="shared" si="272"/>
        <v>30.508969255611845</v>
      </c>
      <c r="R875" s="27">
        <v>0.80498236896545605</v>
      </c>
      <c r="S875" s="143">
        <f t="shared" si="278"/>
        <v>72.072724730540813</v>
      </c>
      <c r="T875" s="140" t="str">
        <f t="shared" si="279"/>
        <v>20403</v>
      </c>
      <c r="U875" s="5" t="str">
        <f t="shared" si="273"/>
        <v>長野県高森町</v>
      </c>
      <c r="V875" s="21">
        <f t="shared" si="280"/>
        <v>0.1244612819917771</v>
      </c>
      <c r="W875" s="21">
        <f t="shared" si="280"/>
        <v>1.083089689861916E-2</v>
      </c>
      <c r="X875" s="21">
        <f t="shared" si="280"/>
        <v>1.3469897535913255E-2</v>
      </c>
      <c r="Y875" s="21">
        <f t="shared" si="281"/>
        <v>0.19514576298743322</v>
      </c>
      <c r="Z875" s="21">
        <f t="shared" si="281"/>
        <v>0.22161501626222677</v>
      </c>
      <c r="AA875" s="21">
        <f t="shared" si="282"/>
        <v>0.19345637997408321</v>
      </c>
      <c r="AB875" s="21">
        <f t="shared" si="282"/>
        <v>0.21863133068109061</v>
      </c>
      <c r="AC875" s="21">
        <f t="shared" si="282"/>
        <v>1.1220404442126906E-2</v>
      </c>
      <c r="AD875" s="21">
        <f t="shared" si="274"/>
        <v>0</v>
      </c>
      <c r="AE875" s="21">
        <f t="shared" si="283"/>
        <v>1.1169029226729717E-2</v>
      </c>
      <c r="AF875" s="137">
        <f>VLOOKUP(T875,人口!$A$2:$E$1748,5,0)</f>
        <v>13030</v>
      </c>
      <c r="AG875" s="14">
        <f t="shared" si="284"/>
        <v>0</v>
      </c>
      <c r="AH875" s="14">
        <f t="shared" si="285"/>
        <v>0</v>
      </c>
      <c r="AI875" s="14">
        <f t="shared" si="286"/>
        <v>1</v>
      </c>
      <c r="AJ875" s="14">
        <f t="shared" si="287"/>
        <v>0</v>
      </c>
      <c r="AK875" s="14">
        <f t="shared" si="288"/>
        <v>0</v>
      </c>
      <c r="AL875" s="14">
        <f t="shared" si="289"/>
        <v>0</v>
      </c>
      <c r="AM875" s="14">
        <f t="shared" si="290"/>
        <v>0</v>
      </c>
      <c r="AN875" s="14">
        <f t="shared" si="291"/>
        <v>0</v>
      </c>
      <c r="AO875" s="5" t="str">
        <f t="shared" si="292"/>
        <v>1万～3万人未満の市町村平均</v>
      </c>
    </row>
    <row r="876" spans="1:41" s="5" customFormat="1" ht="18" customHeight="1" x14ac:dyDescent="0.3">
      <c r="A876" s="5" t="str">
        <f t="shared" si="275"/>
        <v>020404</v>
      </c>
      <c r="B876" s="22">
        <v>20</v>
      </c>
      <c r="C876" s="23" t="s">
        <v>47</v>
      </c>
      <c r="D876" s="23">
        <v>20404</v>
      </c>
      <c r="E876" s="24" t="s">
        <v>1680</v>
      </c>
      <c r="F876" s="25">
        <v>1.4364211466092924</v>
      </c>
      <c r="G876" s="26">
        <v>0.43134075469815308</v>
      </c>
      <c r="H876" s="26">
        <v>1.2446310477621358</v>
      </c>
      <c r="I876" s="26">
        <f t="shared" si="276"/>
        <v>3.1123929490695814</v>
      </c>
      <c r="J876" s="26">
        <v>5.1623751604946513</v>
      </c>
      <c r="K876" s="26">
        <v>7.2621312886508766</v>
      </c>
      <c r="L876" s="26">
        <f t="shared" si="277"/>
        <v>12.424506449145529</v>
      </c>
      <c r="M876" s="26">
        <v>4.2592781341593131</v>
      </c>
      <c r="N876" s="26">
        <v>7.0583330784502811</v>
      </c>
      <c r="O876" s="26">
        <v>0.28040210095359813</v>
      </c>
      <c r="P876" s="26">
        <v>0</v>
      </c>
      <c r="Q876" s="26">
        <f t="shared" si="272"/>
        <v>11.598013313563193</v>
      </c>
      <c r="R876" s="27">
        <v>0.32867184060379923</v>
      </c>
      <c r="S876" s="143">
        <f t="shared" si="278"/>
        <v>27.463584552382105</v>
      </c>
      <c r="T876" s="140" t="str">
        <f t="shared" si="279"/>
        <v>20404</v>
      </c>
      <c r="U876" s="5" t="str">
        <f t="shared" si="273"/>
        <v>長野県阿南町</v>
      </c>
      <c r="V876" s="21">
        <f t="shared" si="280"/>
        <v>5.2302755449477614E-2</v>
      </c>
      <c r="W876" s="21">
        <f t="shared" si="280"/>
        <v>1.5705916096838857E-2</v>
      </c>
      <c r="X876" s="21">
        <f t="shared" si="280"/>
        <v>4.5319322588361119E-2</v>
      </c>
      <c r="Y876" s="21">
        <f t="shared" si="281"/>
        <v>0.1879716448028953</v>
      </c>
      <c r="Z876" s="21">
        <f t="shared" si="281"/>
        <v>0.26442765600388396</v>
      </c>
      <c r="AA876" s="21">
        <f t="shared" si="282"/>
        <v>0.15508820875277465</v>
      </c>
      <c r="AB876" s="21">
        <f t="shared" si="282"/>
        <v>0.25700698555892126</v>
      </c>
      <c r="AC876" s="21">
        <f t="shared" si="282"/>
        <v>1.0209960044319013E-2</v>
      </c>
      <c r="AD876" s="21">
        <f t="shared" si="274"/>
        <v>0</v>
      </c>
      <c r="AE876" s="21">
        <f t="shared" si="283"/>
        <v>1.1967550702528059E-2</v>
      </c>
      <c r="AF876" s="137">
        <f>VLOOKUP(T876,人口!$A$2:$E$1748,5,0)</f>
        <v>4518</v>
      </c>
      <c r="AG876" s="14">
        <f t="shared" si="284"/>
        <v>1</v>
      </c>
      <c r="AH876" s="14">
        <f t="shared" si="285"/>
        <v>0</v>
      </c>
      <c r="AI876" s="14">
        <f t="shared" si="286"/>
        <v>0</v>
      </c>
      <c r="AJ876" s="14">
        <f t="shared" si="287"/>
        <v>0</v>
      </c>
      <c r="AK876" s="14">
        <f t="shared" si="288"/>
        <v>0</v>
      </c>
      <c r="AL876" s="14">
        <f t="shared" si="289"/>
        <v>0</v>
      </c>
      <c r="AM876" s="14">
        <f t="shared" si="290"/>
        <v>0</v>
      </c>
      <c r="AN876" s="14">
        <f t="shared" si="291"/>
        <v>0</v>
      </c>
      <c r="AO876" s="5" t="str">
        <f t="shared" si="292"/>
        <v>5千人未満の市町村平均</v>
      </c>
    </row>
    <row r="877" spans="1:41" s="5" customFormat="1" ht="18" customHeight="1" x14ac:dyDescent="0.3">
      <c r="A877" s="5" t="str">
        <f t="shared" si="275"/>
        <v>020407</v>
      </c>
      <c r="B877" s="22">
        <v>20</v>
      </c>
      <c r="C877" s="23" t="s">
        <v>47</v>
      </c>
      <c r="D877" s="23">
        <v>20407</v>
      </c>
      <c r="E877" s="24" t="s">
        <v>1694</v>
      </c>
      <c r="F877" s="25">
        <v>7.2740505003454876</v>
      </c>
      <c r="G877" s="26">
        <v>0.45042662879984124</v>
      </c>
      <c r="H877" s="26">
        <v>1.1201679429859221</v>
      </c>
      <c r="I877" s="26">
        <f t="shared" si="276"/>
        <v>8.8446450721312502</v>
      </c>
      <c r="J877" s="26">
        <v>9.7490897815096815</v>
      </c>
      <c r="K877" s="26">
        <v>8.5422115453406917</v>
      </c>
      <c r="L877" s="26">
        <f t="shared" si="277"/>
        <v>18.291301326850373</v>
      </c>
      <c r="M877" s="26">
        <v>7.0239889409734868</v>
      </c>
      <c r="N877" s="26">
        <v>8.785627949045816</v>
      </c>
      <c r="O877" s="26">
        <v>0.39466068170959062</v>
      </c>
      <c r="P877" s="26">
        <v>0</v>
      </c>
      <c r="Q877" s="26">
        <f t="shared" si="272"/>
        <v>16.204277571728895</v>
      </c>
      <c r="R877" s="27">
        <v>0.4275943464539782</v>
      </c>
      <c r="S877" s="143">
        <f t="shared" si="278"/>
        <v>43.767818317164497</v>
      </c>
      <c r="T877" s="140" t="str">
        <f t="shared" si="279"/>
        <v>20407</v>
      </c>
      <c r="U877" s="5" t="str">
        <f t="shared" si="273"/>
        <v>長野県阿智村</v>
      </c>
      <c r="V877" s="21">
        <f t="shared" si="280"/>
        <v>0.16619632369230547</v>
      </c>
      <c r="W877" s="21">
        <f t="shared" si="280"/>
        <v>1.0291274413904169E-2</v>
      </c>
      <c r="X877" s="21">
        <f t="shared" si="280"/>
        <v>2.5593415117669324E-2</v>
      </c>
      <c r="Y877" s="21">
        <f t="shared" si="281"/>
        <v>0.2227456189582647</v>
      </c>
      <c r="Z877" s="21">
        <f t="shared" si="281"/>
        <v>0.19517106115363941</v>
      </c>
      <c r="AA877" s="21">
        <f t="shared" si="282"/>
        <v>0.16048295782243452</v>
      </c>
      <c r="AB877" s="21">
        <f t="shared" si="282"/>
        <v>0.20073259958676856</v>
      </c>
      <c r="AC877" s="21">
        <f t="shared" si="282"/>
        <v>9.0171431175680942E-3</v>
      </c>
      <c r="AD877" s="21">
        <f t="shared" si="274"/>
        <v>0</v>
      </c>
      <c r="AE877" s="21">
        <f t="shared" si="283"/>
        <v>9.7696061374456904E-3</v>
      </c>
      <c r="AF877" s="137">
        <f>VLOOKUP(T877,人口!$A$2:$E$1748,5,0)</f>
        <v>6359</v>
      </c>
      <c r="AG877" s="14">
        <f t="shared" si="284"/>
        <v>0</v>
      </c>
      <c r="AH877" s="14">
        <f t="shared" si="285"/>
        <v>1</v>
      </c>
      <c r="AI877" s="14">
        <f t="shared" si="286"/>
        <v>0</v>
      </c>
      <c r="AJ877" s="14">
        <f t="shared" si="287"/>
        <v>0</v>
      </c>
      <c r="AK877" s="14">
        <f t="shared" si="288"/>
        <v>0</v>
      </c>
      <c r="AL877" s="14">
        <f t="shared" si="289"/>
        <v>0</v>
      </c>
      <c r="AM877" s="14">
        <f t="shared" si="290"/>
        <v>0</v>
      </c>
      <c r="AN877" s="14">
        <f t="shared" si="291"/>
        <v>0</v>
      </c>
      <c r="AO877" s="5" t="str">
        <f t="shared" si="292"/>
        <v>5千～1万人未満の市町村平均</v>
      </c>
    </row>
    <row r="878" spans="1:41" s="5" customFormat="1" ht="18" customHeight="1" x14ac:dyDescent="0.3">
      <c r="A878" s="5" t="str">
        <f t="shared" si="275"/>
        <v>020409</v>
      </c>
      <c r="B878" s="22">
        <v>20</v>
      </c>
      <c r="C878" s="23" t="s">
        <v>47</v>
      </c>
      <c r="D878" s="23">
        <v>20409</v>
      </c>
      <c r="E878" s="24" t="s">
        <v>1706</v>
      </c>
      <c r="F878" s="25">
        <v>0</v>
      </c>
      <c r="G878" s="26">
        <v>4.5806097844051652E-2</v>
      </c>
      <c r="H878" s="26">
        <v>0.59742290292582523</v>
      </c>
      <c r="I878" s="26">
        <f t="shared" si="276"/>
        <v>0.64322900076987688</v>
      </c>
      <c r="J878" s="26">
        <v>0.80221081630708246</v>
      </c>
      <c r="K878" s="26">
        <v>0.68294784644624196</v>
      </c>
      <c r="L878" s="26">
        <f t="shared" si="277"/>
        <v>1.4851586627533244</v>
      </c>
      <c r="M878" s="26">
        <v>0.43133945230088716</v>
      </c>
      <c r="N878" s="26">
        <v>0.77944782461414153</v>
      </c>
      <c r="O878" s="26">
        <v>2.4887393201060835E-2</v>
      </c>
      <c r="P878" s="26">
        <v>0</v>
      </c>
      <c r="Q878" s="26">
        <f t="shared" si="272"/>
        <v>1.2356746701160897</v>
      </c>
      <c r="R878" s="27">
        <v>0.12379641520068715</v>
      </c>
      <c r="S878" s="143">
        <f t="shared" si="278"/>
        <v>3.4878587488399782</v>
      </c>
      <c r="T878" s="140" t="str">
        <f t="shared" si="279"/>
        <v>20409</v>
      </c>
      <c r="U878" s="5" t="str">
        <f t="shared" si="273"/>
        <v>長野県平谷村</v>
      </c>
      <c r="V878" s="21">
        <f t="shared" si="280"/>
        <v>0</v>
      </c>
      <c r="W878" s="21">
        <f t="shared" si="280"/>
        <v>1.3133014018783367E-2</v>
      </c>
      <c r="X878" s="21">
        <f t="shared" si="280"/>
        <v>0.17128643845583519</v>
      </c>
      <c r="Y878" s="21">
        <f t="shared" si="281"/>
        <v>0.23000094730725221</v>
      </c>
      <c r="Z878" s="21">
        <f t="shared" si="281"/>
        <v>0.19580719737385655</v>
      </c>
      <c r="AA878" s="21">
        <f t="shared" si="282"/>
        <v>0.12366884193471014</v>
      </c>
      <c r="AB878" s="21">
        <f t="shared" si="282"/>
        <v>0.22347459594611649</v>
      </c>
      <c r="AC878" s="21">
        <f t="shared" si="282"/>
        <v>7.1354360922265261E-3</v>
      </c>
      <c r="AD878" s="21">
        <f t="shared" si="274"/>
        <v>0</v>
      </c>
      <c r="AE878" s="21">
        <f t="shared" si="283"/>
        <v>3.5493528871219461E-2</v>
      </c>
      <c r="AF878" s="137">
        <f>VLOOKUP(T878,人口!$A$2:$E$1748,5,0)</f>
        <v>401</v>
      </c>
      <c r="AG878" s="14">
        <f t="shared" si="284"/>
        <v>1</v>
      </c>
      <c r="AH878" s="14">
        <f t="shared" si="285"/>
        <v>0</v>
      </c>
      <c r="AI878" s="14">
        <f t="shared" si="286"/>
        <v>0</v>
      </c>
      <c r="AJ878" s="14">
        <f t="shared" si="287"/>
        <v>0</v>
      </c>
      <c r="AK878" s="14">
        <f t="shared" si="288"/>
        <v>0</v>
      </c>
      <c r="AL878" s="14">
        <f t="shared" si="289"/>
        <v>0</v>
      </c>
      <c r="AM878" s="14">
        <f t="shared" si="290"/>
        <v>0</v>
      </c>
      <c r="AN878" s="14">
        <f t="shared" si="291"/>
        <v>0</v>
      </c>
      <c r="AO878" s="5" t="str">
        <f t="shared" si="292"/>
        <v>5千人未満の市町村平均</v>
      </c>
    </row>
    <row r="879" spans="1:41" s="5" customFormat="1" ht="18" customHeight="1" x14ac:dyDescent="0.3">
      <c r="A879" s="5" t="str">
        <f t="shared" si="275"/>
        <v>020410</v>
      </c>
      <c r="B879" s="22">
        <v>20</v>
      </c>
      <c r="C879" s="23" t="s">
        <v>47</v>
      </c>
      <c r="D879" s="23">
        <v>20410</v>
      </c>
      <c r="E879" s="24" t="s">
        <v>1720</v>
      </c>
      <c r="F879" s="25">
        <v>0.39217132033119279</v>
      </c>
      <c r="G879" s="26">
        <v>7.4434908996583948E-2</v>
      </c>
      <c r="H879" s="26">
        <v>0.44806717719436889</v>
      </c>
      <c r="I879" s="26">
        <f t="shared" si="276"/>
        <v>0.91467340652214557</v>
      </c>
      <c r="J879" s="26">
        <v>0.99533564245508388</v>
      </c>
      <c r="K879" s="26">
        <v>1.4803162744960427</v>
      </c>
      <c r="L879" s="26">
        <f t="shared" si="277"/>
        <v>2.4756519169511266</v>
      </c>
      <c r="M879" s="26">
        <v>0.88655378203540269</v>
      </c>
      <c r="N879" s="26">
        <v>1.6984264326468639</v>
      </c>
      <c r="O879" s="26">
        <v>5.5546675598377677E-2</v>
      </c>
      <c r="P879" s="26">
        <v>0</v>
      </c>
      <c r="Q879" s="26">
        <f t="shared" si="272"/>
        <v>2.6405268902806442</v>
      </c>
      <c r="R879" s="27">
        <v>7.4720163746764282E-2</v>
      </c>
      <c r="S879" s="143">
        <f t="shared" si="278"/>
        <v>6.1055723775006809</v>
      </c>
      <c r="T879" s="140" t="str">
        <f t="shared" si="279"/>
        <v>20410</v>
      </c>
      <c r="U879" s="5" t="str">
        <f t="shared" si="273"/>
        <v>長野県根羽村</v>
      </c>
      <c r="V879" s="21">
        <f t="shared" si="280"/>
        <v>6.4231704430589079E-2</v>
      </c>
      <c r="W879" s="21">
        <f t="shared" si="280"/>
        <v>1.2191307283634874E-2</v>
      </c>
      <c r="X879" s="21">
        <f t="shared" si="280"/>
        <v>7.3386596618773586E-2</v>
      </c>
      <c r="Y879" s="21">
        <f t="shared" si="281"/>
        <v>0.16302085716368578</v>
      </c>
      <c r="Z879" s="21">
        <f t="shared" si="281"/>
        <v>0.24245331689966976</v>
      </c>
      <c r="AA879" s="21">
        <f t="shared" si="282"/>
        <v>0.14520404103346554</v>
      </c>
      <c r="AB879" s="21">
        <f t="shared" si="282"/>
        <v>0.27817644729028917</v>
      </c>
      <c r="AC879" s="21">
        <f t="shared" si="282"/>
        <v>9.0977016017482273E-3</v>
      </c>
      <c r="AD879" s="21">
        <f t="shared" si="274"/>
        <v>0</v>
      </c>
      <c r="AE879" s="21">
        <f t="shared" si="283"/>
        <v>1.2238027678143915E-2</v>
      </c>
      <c r="AF879" s="137">
        <f>VLOOKUP(T879,人口!$A$2:$E$1748,5,0)</f>
        <v>895</v>
      </c>
      <c r="AG879" s="14">
        <f t="shared" si="284"/>
        <v>1</v>
      </c>
      <c r="AH879" s="14">
        <f t="shared" si="285"/>
        <v>0</v>
      </c>
      <c r="AI879" s="14">
        <f t="shared" si="286"/>
        <v>0</v>
      </c>
      <c r="AJ879" s="14">
        <f t="shared" si="287"/>
        <v>0</v>
      </c>
      <c r="AK879" s="14">
        <f t="shared" si="288"/>
        <v>0</v>
      </c>
      <c r="AL879" s="14">
        <f t="shared" si="289"/>
        <v>0</v>
      </c>
      <c r="AM879" s="14">
        <f t="shared" si="290"/>
        <v>0</v>
      </c>
      <c r="AN879" s="14">
        <f t="shared" si="291"/>
        <v>0</v>
      </c>
      <c r="AO879" s="5" t="str">
        <f t="shared" si="292"/>
        <v>5千人未満の市町村平均</v>
      </c>
    </row>
    <row r="880" spans="1:41" s="5" customFormat="1" ht="18" customHeight="1" x14ac:dyDescent="0.3">
      <c r="A880" s="5" t="str">
        <f t="shared" si="275"/>
        <v>020411</v>
      </c>
      <c r="B880" s="22">
        <v>20</v>
      </c>
      <c r="C880" s="23" t="s">
        <v>47</v>
      </c>
      <c r="D880" s="23">
        <v>20411</v>
      </c>
      <c r="E880" s="24" t="s">
        <v>1731</v>
      </c>
      <c r="F880" s="25">
        <v>8.5389776352241302</v>
      </c>
      <c r="G880" s="26">
        <v>0.33591138418971211</v>
      </c>
      <c r="H880" s="26">
        <v>0.84634911247825229</v>
      </c>
      <c r="I880" s="26">
        <f t="shared" si="276"/>
        <v>9.7212381318920951</v>
      </c>
      <c r="J880" s="26">
        <v>2.4326300216719399</v>
      </c>
      <c r="K880" s="26">
        <v>4.5768232641423552</v>
      </c>
      <c r="L880" s="26">
        <f t="shared" si="277"/>
        <v>7.0094532858142955</v>
      </c>
      <c r="M880" s="26">
        <v>3.8390802913274524</v>
      </c>
      <c r="N880" s="26">
        <v>5.1337705485388208</v>
      </c>
      <c r="O880" s="26">
        <v>0.23149620109714941</v>
      </c>
      <c r="P880" s="26">
        <v>0</v>
      </c>
      <c r="Q880" s="26">
        <f t="shared" si="272"/>
        <v>9.2043470409634232</v>
      </c>
      <c r="R880" s="27">
        <v>0.27456822210868431</v>
      </c>
      <c r="S880" s="143">
        <f t="shared" si="278"/>
        <v>26.209606680778496</v>
      </c>
      <c r="T880" s="140" t="str">
        <f t="shared" si="279"/>
        <v>20411</v>
      </c>
      <c r="U880" s="5" t="str">
        <f t="shared" si="273"/>
        <v>長野県下條村</v>
      </c>
      <c r="V880" s="21">
        <f t="shared" si="280"/>
        <v>0.32579571831142412</v>
      </c>
      <c r="W880" s="21">
        <f t="shared" si="280"/>
        <v>1.281634586436055E-2</v>
      </c>
      <c r="X880" s="21">
        <f t="shared" si="280"/>
        <v>3.2291560983207915E-2</v>
      </c>
      <c r="Y880" s="21">
        <f t="shared" si="281"/>
        <v>9.2814442097521932E-2</v>
      </c>
      <c r="Z880" s="21">
        <f t="shared" si="281"/>
        <v>0.17462388199434098</v>
      </c>
      <c r="AA880" s="21">
        <f t="shared" si="282"/>
        <v>0.146476074138989</v>
      </c>
      <c r="AB880" s="21">
        <f t="shared" si="282"/>
        <v>0.19587362035096109</v>
      </c>
      <c r="AC880" s="21">
        <f t="shared" si="282"/>
        <v>8.8324942803099452E-3</v>
      </c>
      <c r="AD880" s="21">
        <f t="shared" si="274"/>
        <v>0</v>
      </c>
      <c r="AE880" s="21">
        <f t="shared" si="283"/>
        <v>1.0475861978884489E-2</v>
      </c>
      <c r="AF880" s="137">
        <f>VLOOKUP(T880,人口!$A$2:$E$1748,5,0)</f>
        <v>3730</v>
      </c>
      <c r="AG880" s="14">
        <f t="shared" si="284"/>
        <v>1</v>
      </c>
      <c r="AH880" s="14">
        <f t="shared" si="285"/>
        <v>0</v>
      </c>
      <c r="AI880" s="14">
        <f t="shared" si="286"/>
        <v>0</v>
      </c>
      <c r="AJ880" s="14">
        <f t="shared" si="287"/>
        <v>0</v>
      </c>
      <c r="AK880" s="14">
        <f t="shared" si="288"/>
        <v>0</v>
      </c>
      <c r="AL880" s="14">
        <f t="shared" si="289"/>
        <v>0</v>
      </c>
      <c r="AM880" s="14">
        <f t="shared" si="290"/>
        <v>0</v>
      </c>
      <c r="AN880" s="14">
        <f t="shared" si="291"/>
        <v>0</v>
      </c>
      <c r="AO880" s="5" t="str">
        <f t="shared" si="292"/>
        <v>5千人未満の市町村平均</v>
      </c>
    </row>
    <row r="881" spans="1:41" s="5" customFormat="1" ht="18" customHeight="1" x14ac:dyDescent="0.3">
      <c r="A881" s="5" t="str">
        <f t="shared" si="275"/>
        <v>020412</v>
      </c>
      <c r="B881" s="22">
        <v>20</v>
      </c>
      <c r="C881" s="23" t="s">
        <v>47</v>
      </c>
      <c r="D881" s="23">
        <v>20412</v>
      </c>
      <c r="E881" s="24" t="s">
        <v>1741</v>
      </c>
      <c r="F881" s="25">
        <v>0</v>
      </c>
      <c r="G881" s="26">
        <v>1.7177286691519373E-2</v>
      </c>
      <c r="H881" s="26">
        <v>0.42317455623912614</v>
      </c>
      <c r="I881" s="26">
        <f t="shared" si="276"/>
        <v>0.4403518429306455</v>
      </c>
      <c r="J881" s="26">
        <v>0.91362898523862168</v>
      </c>
      <c r="K881" s="26">
        <v>0.9618480141049166</v>
      </c>
      <c r="L881" s="26">
        <f t="shared" si="277"/>
        <v>1.8754769993435383</v>
      </c>
      <c r="M881" s="26">
        <v>0.51251403557522379</v>
      </c>
      <c r="N881" s="26">
        <v>0.89011017008405058</v>
      </c>
      <c r="O881" s="26">
        <v>3.3762448631863083E-2</v>
      </c>
      <c r="P881" s="26">
        <v>0</v>
      </c>
      <c r="Q881" s="26">
        <f t="shared" si="272"/>
        <v>1.4363866542911374</v>
      </c>
      <c r="R881" s="27">
        <v>0.13373069543284105</v>
      </c>
      <c r="S881" s="143">
        <f t="shared" si="278"/>
        <v>3.8859461919981624</v>
      </c>
      <c r="T881" s="140" t="str">
        <f t="shared" si="279"/>
        <v>20412</v>
      </c>
      <c r="U881" s="5" t="str">
        <f t="shared" si="273"/>
        <v>長野県売木村</v>
      </c>
      <c r="V881" s="21">
        <f t="shared" si="280"/>
        <v>0</v>
      </c>
      <c r="W881" s="21">
        <f t="shared" si="280"/>
        <v>4.4203614365248773E-3</v>
      </c>
      <c r="X881" s="21">
        <f t="shared" si="280"/>
        <v>0.10889871741160904</v>
      </c>
      <c r="Y881" s="21">
        <f t="shared" si="281"/>
        <v>0.2351110746515076</v>
      </c>
      <c r="Z881" s="21">
        <f t="shared" si="281"/>
        <v>0.24751964298567194</v>
      </c>
      <c r="AA881" s="21">
        <f t="shared" si="282"/>
        <v>0.13188912307395792</v>
      </c>
      <c r="AB881" s="21">
        <f t="shared" si="282"/>
        <v>0.22905879960894515</v>
      </c>
      <c r="AC881" s="21">
        <f t="shared" si="282"/>
        <v>8.6883469208569649E-3</v>
      </c>
      <c r="AD881" s="21">
        <f t="shared" si="274"/>
        <v>0</v>
      </c>
      <c r="AE881" s="21">
        <f t="shared" si="283"/>
        <v>3.4413933910926446E-2</v>
      </c>
      <c r="AF881" s="137">
        <f>VLOOKUP(T881,人口!$A$2:$E$1748,5,0)</f>
        <v>544</v>
      </c>
      <c r="AG881" s="14">
        <f t="shared" si="284"/>
        <v>1</v>
      </c>
      <c r="AH881" s="14">
        <f t="shared" si="285"/>
        <v>0</v>
      </c>
      <c r="AI881" s="14">
        <f t="shared" si="286"/>
        <v>0</v>
      </c>
      <c r="AJ881" s="14">
        <f t="shared" si="287"/>
        <v>0</v>
      </c>
      <c r="AK881" s="14">
        <f t="shared" si="288"/>
        <v>0</v>
      </c>
      <c r="AL881" s="14">
        <f t="shared" si="289"/>
        <v>0</v>
      </c>
      <c r="AM881" s="14">
        <f t="shared" si="290"/>
        <v>0</v>
      </c>
      <c r="AN881" s="14">
        <f t="shared" si="291"/>
        <v>0</v>
      </c>
      <c r="AO881" s="5" t="str">
        <f t="shared" si="292"/>
        <v>5千人未満の市町村平均</v>
      </c>
    </row>
    <row r="882" spans="1:41" s="5" customFormat="1" ht="18" customHeight="1" x14ac:dyDescent="0.3">
      <c r="A882" s="5" t="str">
        <f t="shared" si="275"/>
        <v>020413</v>
      </c>
      <c r="B882" s="22">
        <v>20</v>
      </c>
      <c r="C882" s="23" t="s">
        <v>47</v>
      </c>
      <c r="D882" s="23">
        <v>20413</v>
      </c>
      <c r="E882" s="24" t="s">
        <v>1750</v>
      </c>
      <c r="F882" s="25">
        <v>0</v>
      </c>
      <c r="G882" s="26">
        <v>0.24811636332194645</v>
      </c>
      <c r="H882" s="26">
        <v>0.82145649152300959</v>
      </c>
      <c r="I882" s="26">
        <f t="shared" si="276"/>
        <v>1.0695728548449561</v>
      </c>
      <c r="J882" s="26">
        <v>1.7381234353320119</v>
      </c>
      <c r="K882" s="26">
        <v>2.4743450771769604</v>
      </c>
      <c r="L882" s="26">
        <f t="shared" si="277"/>
        <v>4.2124685125089725</v>
      </c>
      <c r="M882" s="26">
        <v>1.1778272867256696</v>
      </c>
      <c r="N882" s="26">
        <v>2.0159792500822551</v>
      </c>
      <c r="O882" s="26">
        <v>7.7330902564892279E-2</v>
      </c>
      <c r="P882" s="26">
        <v>0</v>
      </c>
      <c r="Q882" s="26">
        <f t="shared" si="272"/>
        <v>3.2711374393728168</v>
      </c>
      <c r="R882" s="27">
        <v>0.18347851413385752</v>
      </c>
      <c r="S882" s="143">
        <f t="shared" si="278"/>
        <v>8.7366573208606031</v>
      </c>
      <c r="T882" s="140" t="str">
        <f t="shared" si="279"/>
        <v>20413</v>
      </c>
      <c r="U882" s="5" t="str">
        <f t="shared" si="273"/>
        <v>長野県天龍村</v>
      </c>
      <c r="V882" s="21">
        <f t="shared" si="280"/>
        <v>0</v>
      </c>
      <c r="W882" s="21">
        <f t="shared" si="280"/>
        <v>2.839946151138566E-2</v>
      </c>
      <c r="X882" s="21">
        <f t="shared" si="280"/>
        <v>9.4024117159958856E-2</v>
      </c>
      <c r="Y882" s="21">
        <f t="shared" si="281"/>
        <v>0.1989460466970448</v>
      </c>
      <c r="Z882" s="21">
        <f t="shared" si="281"/>
        <v>0.28321416146984985</v>
      </c>
      <c r="AA882" s="21">
        <f t="shared" si="282"/>
        <v>0.1348144082420813</v>
      </c>
      <c r="AB882" s="21">
        <f t="shared" si="282"/>
        <v>0.23074949331807731</v>
      </c>
      <c r="AC882" s="21">
        <f t="shared" si="282"/>
        <v>8.8513146075042352E-3</v>
      </c>
      <c r="AD882" s="21">
        <f t="shared" si="274"/>
        <v>0</v>
      </c>
      <c r="AE882" s="21">
        <f t="shared" si="283"/>
        <v>2.1000996994097968E-2</v>
      </c>
      <c r="AF882" s="137">
        <f>VLOOKUP(T882,人口!$A$2:$E$1748,5,0)</f>
        <v>1246</v>
      </c>
      <c r="AG882" s="14">
        <f t="shared" si="284"/>
        <v>1</v>
      </c>
      <c r="AH882" s="14">
        <f t="shared" si="285"/>
        <v>0</v>
      </c>
      <c r="AI882" s="14">
        <f t="shared" si="286"/>
        <v>0</v>
      </c>
      <c r="AJ882" s="14">
        <f t="shared" si="287"/>
        <v>0</v>
      </c>
      <c r="AK882" s="14">
        <f t="shared" si="288"/>
        <v>0</v>
      </c>
      <c r="AL882" s="14">
        <f t="shared" si="289"/>
        <v>0</v>
      </c>
      <c r="AM882" s="14">
        <f t="shared" si="290"/>
        <v>0</v>
      </c>
      <c r="AN882" s="14">
        <f t="shared" si="291"/>
        <v>0</v>
      </c>
      <c r="AO882" s="5" t="str">
        <f t="shared" si="292"/>
        <v>5千人未満の市町村平均</v>
      </c>
    </row>
    <row r="883" spans="1:41" s="5" customFormat="1" ht="18" customHeight="1" x14ac:dyDescent="0.3">
      <c r="A883" s="5" t="str">
        <f t="shared" si="275"/>
        <v>020414</v>
      </c>
      <c r="B883" s="22">
        <v>20</v>
      </c>
      <c r="C883" s="23" t="s">
        <v>47</v>
      </c>
      <c r="D883" s="23">
        <v>20414</v>
      </c>
      <c r="E883" s="24" t="s">
        <v>1759</v>
      </c>
      <c r="F883" s="25">
        <v>0</v>
      </c>
      <c r="G883" s="26">
        <v>0.12787535648131088</v>
      </c>
      <c r="H883" s="26">
        <v>0.27381883050766986</v>
      </c>
      <c r="I883" s="26">
        <f t="shared" si="276"/>
        <v>0.40169418698898074</v>
      </c>
      <c r="J883" s="26">
        <v>1.7641210080827043</v>
      </c>
      <c r="K883" s="26">
        <v>2.4743450771769604</v>
      </c>
      <c r="L883" s="26">
        <f t="shared" si="277"/>
        <v>4.238466085259665</v>
      </c>
      <c r="M883" s="26">
        <v>1.6744247373451411</v>
      </c>
      <c r="N883" s="26">
        <v>2.6029708217052505</v>
      </c>
      <c r="O883" s="26">
        <v>0.10029433270053444</v>
      </c>
      <c r="P883" s="26">
        <v>0</v>
      </c>
      <c r="Q883" s="26">
        <f t="shared" si="272"/>
        <v>4.3776898917509266</v>
      </c>
      <c r="R883" s="27">
        <v>0.16406845891103339</v>
      </c>
      <c r="S883" s="143">
        <f t="shared" si="278"/>
        <v>9.1819186229106062</v>
      </c>
      <c r="T883" s="140" t="str">
        <f t="shared" si="279"/>
        <v>20414</v>
      </c>
      <c r="U883" s="5" t="str">
        <f t="shared" si="273"/>
        <v>長野県泰阜村</v>
      </c>
      <c r="V883" s="21">
        <f t="shared" si="280"/>
        <v>0</v>
      </c>
      <c r="W883" s="21">
        <f t="shared" si="280"/>
        <v>1.3926866674927603E-2</v>
      </c>
      <c r="X883" s="21">
        <f t="shared" si="280"/>
        <v>2.9821526606045125E-2</v>
      </c>
      <c r="Y883" s="21">
        <f t="shared" si="281"/>
        <v>0.19212988924568467</v>
      </c>
      <c r="Z883" s="21">
        <f t="shared" si="281"/>
        <v>0.26948017933888091</v>
      </c>
      <c r="AA883" s="21">
        <f t="shared" si="282"/>
        <v>0.18236109533438227</v>
      </c>
      <c r="AB883" s="21">
        <f t="shared" si="282"/>
        <v>0.2834887705506724</v>
      </c>
      <c r="AC883" s="21">
        <f t="shared" si="282"/>
        <v>1.092302565721736E-2</v>
      </c>
      <c r="AD883" s="21">
        <f t="shared" si="274"/>
        <v>0</v>
      </c>
      <c r="AE883" s="21">
        <f t="shared" si="283"/>
        <v>1.7868646592189553E-2</v>
      </c>
      <c r="AF883" s="137">
        <f>VLOOKUP(T883,人口!$A$2:$E$1748,5,0)</f>
        <v>1616</v>
      </c>
      <c r="AG883" s="14">
        <f t="shared" si="284"/>
        <v>1</v>
      </c>
      <c r="AH883" s="14">
        <f t="shared" si="285"/>
        <v>0</v>
      </c>
      <c r="AI883" s="14">
        <f t="shared" si="286"/>
        <v>0</v>
      </c>
      <c r="AJ883" s="14">
        <f t="shared" si="287"/>
        <v>0</v>
      </c>
      <c r="AK883" s="14">
        <f t="shared" si="288"/>
        <v>0</v>
      </c>
      <c r="AL883" s="14">
        <f t="shared" si="289"/>
        <v>0</v>
      </c>
      <c r="AM883" s="14">
        <f t="shared" si="290"/>
        <v>0</v>
      </c>
      <c r="AN883" s="14">
        <f t="shared" si="291"/>
        <v>0</v>
      </c>
      <c r="AO883" s="5" t="str">
        <f t="shared" si="292"/>
        <v>5千人未満の市町村平均</v>
      </c>
    </row>
    <row r="884" spans="1:41" s="5" customFormat="1" ht="18" customHeight="1" x14ac:dyDescent="0.3">
      <c r="A884" s="5" t="str">
        <f t="shared" si="275"/>
        <v>020415</v>
      </c>
      <c r="B884" s="22">
        <v>20</v>
      </c>
      <c r="C884" s="23" t="s">
        <v>47</v>
      </c>
      <c r="D884" s="23">
        <v>20415</v>
      </c>
      <c r="E884" s="24" t="s">
        <v>1768</v>
      </c>
      <c r="F884" s="25">
        <v>2.4864761066481784</v>
      </c>
      <c r="G884" s="26">
        <v>0.48668978959304882</v>
      </c>
      <c r="H884" s="26">
        <v>1.3442015315831066</v>
      </c>
      <c r="I884" s="26">
        <f t="shared" si="276"/>
        <v>4.3173674278243341</v>
      </c>
      <c r="J884" s="26">
        <v>5.374069681464575</v>
      </c>
      <c r="K884" s="26">
        <v>7.6554520379131104</v>
      </c>
      <c r="L884" s="26">
        <f t="shared" si="277"/>
        <v>13.029521719377685</v>
      </c>
      <c r="M884" s="26">
        <v>6.5592246602655191</v>
      </c>
      <c r="N884" s="26">
        <v>8.6797770099006879</v>
      </c>
      <c r="O884" s="26">
        <v>0.39354354186515406</v>
      </c>
      <c r="P884" s="26">
        <v>0</v>
      </c>
      <c r="Q884" s="26">
        <f t="shared" si="272"/>
        <v>15.632545212031362</v>
      </c>
      <c r="R884" s="27">
        <v>0.50133727279265905</v>
      </c>
      <c r="S884" s="143">
        <f t="shared" si="278"/>
        <v>33.480771632026041</v>
      </c>
      <c r="T884" s="140" t="str">
        <f t="shared" si="279"/>
        <v>20415</v>
      </c>
      <c r="U884" s="5" t="str">
        <f t="shared" si="273"/>
        <v>長野県喬木村</v>
      </c>
      <c r="V884" s="21">
        <f t="shared" si="280"/>
        <v>7.4265794527559187E-2</v>
      </c>
      <c r="W884" s="21">
        <f t="shared" si="280"/>
        <v>1.4536397038337838E-2</v>
      </c>
      <c r="X884" s="21">
        <f t="shared" si="280"/>
        <v>4.0148463313710199E-2</v>
      </c>
      <c r="Y884" s="21">
        <f t="shared" si="281"/>
        <v>0.1605121214208817</v>
      </c>
      <c r="Z884" s="21">
        <f t="shared" si="281"/>
        <v>0.2286521984036439</v>
      </c>
      <c r="AA884" s="21">
        <f t="shared" si="282"/>
        <v>0.19591019981126392</v>
      </c>
      <c r="AB884" s="21">
        <f t="shared" si="282"/>
        <v>0.25924662386209896</v>
      </c>
      <c r="AC884" s="21">
        <f t="shared" si="282"/>
        <v>1.1754315169030031E-2</v>
      </c>
      <c r="AD884" s="21">
        <f t="shared" si="274"/>
        <v>0</v>
      </c>
      <c r="AE884" s="21">
        <f t="shared" si="283"/>
        <v>1.4973886453474231E-2</v>
      </c>
      <c r="AF884" s="137">
        <f>VLOOKUP(T884,人口!$A$2:$E$1748,5,0)</f>
        <v>6341</v>
      </c>
      <c r="AG884" s="14">
        <f t="shared" si="284"/>
        <v>0</v>
      </c>
      <c r="AH884" s="14">
        <f t="shared" si="285"/>
        <v>1</v>
      </c>
      <c r="AI884" s="14">
        <f t="shared" si="286"/>
        <v>0</v>
      </c>
      <c r="AJ884" s="14">
        <f t="shared" si="287"/>
        <v>0</v>
      </c>
      <c r="AK884" s="14">
        <f t="shared" si="288"/>
        <v>0</v>
      </c>
      <c r="AL884" s="14">
        <f t="shared" si="289"/>
        <v>0</v>
      </c>
      <c r="AM884" s="14">
        <f t="shared" si="290"/>
        <v>0</v>
      </c>
      <c r="AN884" s="14">
        <f t="shared" si="291"/>
        <v>0</v>
      </c>
      <c r="AO884" s="5" t="str">
        <f t="shared" si="292"/>
        <v>5千～1万人未満の市町村平均</v>
      </c>
    </row>
    <row r="885" spans="1:41" s="5" customFormat="1" ht="18" customHeight="1" x14ac:dyDescent="0.3">
      <c r="A885" s="5" t="str">
        <f t="shared" si="275"/>
        <v>020416</v>
      </c>
      <c r="B885" s="22">
        <v>20</v>
      </c>
      <c r="C885" s="23" t="s">
        <v>47</v>
      </c>
      <c r="D885" s="23">
        <v>20416</v>
      </c>
      <c r="E885" s="24" t="s">
        <v>1777</v>
      </c>
      <c r="F885" s="25">
        <v>10.467371534206462</v>
      </c>
      <c r="G885" s="26">
        <v>0.43515792951849069</v>
      </c>
      <c r="H885" s="26">
        <v>1.2446310477621358</v>
      </c>
      <c r="I885" s="26">
        <f t="shared" si="276"/>
        <v>12.147160511487089</v>
      </c>
      <c r="J885" s="26">
        <v>4.2338904193984899</v>
      </c>
      <c r="K885" s="26">
        <v>7.8020534080926698</v>
      </c>
      <c r="L885" s="26">
        <f t="shared" si="277"/>
        <v>12.03594382749116</v>
      </c>
      <c r="M885" s="26">
        <v>7.1274467431858763</v>
      </c>
      <c r="N885" s="26">
        <v>9.7815890582749976</v>
      </c>
      <c r="O885" s="26">
        <v>0.41625871870203246</v>
      </c>
      <c r="P885" s="26">
        <v>0</v>
      </c>
      <c r="Q885" s="26">
        <f t="shared" si="272"/>
        <v>17.325294520162906</v>
      </c>
      <c r="R885" s="27">
        <v>0.43508326539821701</v>
      </c>
      <c r="S885" s="143">
        <f t="shared" si="278"/>
        <v>41.943482124539372</v>
      </c>
      <c r="T885" s="140" t="str">
        <f t="shared" si="279"/>
        <v>20416</v>
      </c>
      <c r="U885" s="5" t="str">
        <f t="shared" si="273"/>
        <v>長野県豊丘村</v>
      </c>
      <c r="V885" s="21">
        <f t="shared" si="280"/>
        <v>0.24955895419284804</v>
      </c>
      <c r="W885" s="21">
        <f t="shared" si="280"/>
        <v>1.0374864161883641E-2</v>
      </c>
      <c r="X885" s="21">
        <f t="shared" si="280"/>
        <v>2.9674003795549308E-2</v>
      </c>
      <c r="Y885" s="21">
        <f t="shared" si="281"/>
        <v>0.10094274974183458</v>
      </c>
      <c r="Z885" s="21">
        <f t="shared" si="281"/>
        <v>0.18601348798191497</v>
      </c>
      <c r="AA885" s="21">
        <f t="shared" si="282"/>
        <v>0.16992978127144828</v>
      </c>
      <c r="AB885" s="21">
        <f t="shared" si="282"/>
        <v>0.23320879819256113</v>
      </c>
      <c r="AC885" s="21">
        <f t="shared" si="282"/>
        <v>9.9242766126586557E-3</v>
      </c>
      <c r="AD885" s="21">
        <f t="shared" si="274"/>
        <v>0</v>
      </c>
      <c r="AE885" s="21">
        <f t="shared" si="283"/>
        <v>1.0373084049301382E-2</v>
      </c>
      <c r="AF885" s="137">
        <f>VLOOKUP(T885,人口!$A$2:$E$1748,5,0)</f>
        <v>6707</v>
      </c>
      <c r="AG885" s="14">
        <f t="shared" si="284"/>
        <v>0</v>
      </c>
      <c r="AH885" s="14">
        <f t="shared" si="285"/>
        <v>1</v>
      </c>
      <c r="AI885" s="14">
        <f t="shared" si="286"/>
        <v>0</v>
      </c>
      <c r="AJ885" s="14">
        <f t="shared" si="287"/>
        <v>0</v>
      </c>
      <c r="AK885" s="14">
        <f t="shared" si="288"/>
        <v>0</v>
      </c>
      <c r="AL885" s="14">
        <f t="shared" si="289"/>
        <v>0</v>
      </c>
      <c r="AM885" s="14">
        <f t="shared" si="290"/>
        <v>0</v>
      </c>
      <c r="AN885" s="14">
        <f t="shared" si="291"/>
        <v>0</v>
      </c>
      <c r="AO885" s="5" t="str">
        <f t="shared" si="292"/>
        <v>5千～1万人未満の市町村平均</v>
      </c>
    </row>
    <row r="886" spans="1:41" s="5" customFormat="1" ht="18" customHeight="1" x14ac:dyDescent="0.3">
      <c r="A886" s="5" t="str">
        <f t="shared" si="275"/>
        <v>020417</v>
      </c>
      <c r="B886" s="22">
        <v>20</v>
      </c>
      <c r="C886" s="23" t="s">
        <v>47</v>
      </c>
      <c r="D886" s="23">
        <v>20417</v>
      </c>
      <c r="E886" s="24" t="s">
        <v>1788</v>
      </c>
      <c r="F886" s="25">
        <v>0.20094725412602826</v>
      </c>
      <c r="G886" s="26">
        <v>0.16795569209485606</v>
      </c>
      <c r="H886" s="26">
        <v>0.49785241910485434</v>
      </c>
      <c r="I886" s="26">
        <f t="shared" si="276"/>
        <v>0.86675536532573871</v>
      </c>
      <c r="J886" s="26">
        <v>1.1401792620660847</v>
      </c>
      <c r="K886" s="26">
        <v>1.7520651558044951</v>
      </c>
      <c r="L886" s="26">
        <f t="shared" si="277"/>
        <v>2.8922444178705797</v>
      </c>
      <c r="M886" s="26">
        <v>0.97568665778761543</v>
      </c>
      <c r="N886" s="26">
        <v>2.6558962912778155</v>
      </c>
      <c r="O886" s="26">
        <v>6.2063324690924779E-2</v>
      </c>
      <c r="P886" s="26">
        <v>0</v>
      </c>
      <c r="Q886" s="26">
        <f t="shared" si="272"/>
        <v>3.6936462737563556</v>
      </c>
      <c r="R886" s="27">
        <v>0.13384532174321148</v>
      </c>
      <c r="S886" s="143">
        <f t="shared" si="278"/>
        <v>7.5864913786958859</v>
      </c>
      <c r="T886" s="140" t="str">
        <f t="shared" si="279"/>
        <v>20417</v>
      </c>
      <c r="U886" s="5" t="str">
        <f t="shared" si="273"/>
        <v>長野県大鹿村</v>
      </c>
      <c r="V886" s="21">
        <f t="shared" si="280"/>
        <v>2.6487508400829553E-2</v>
      </c>
      <c r="W886" s="21">
        <f t="shared" si="280"/>
        <v>2.2138783755360644E-2</v>
      </c>
      <c r="X886" s="21">
        <f t="shared" si="280"/>
        <v>6.5623539822757287E-2</v>
      </c>
      <c r="Y886" s="21">
        <f t="shared" si="281"/>
        <v>0.15029072138246877</v>
      </c>
      <c r="Z886" s="21">
        <f t="shared" si="281"/>
        <v>0.23094538283198765</v>
      </c>
      <c r="AA886" s="21">
        <f t="shared" si="282"/>
        <v>0.12860841844854709</v>
      </c>
      <c r="AB886" s="21">
        <f t="shared" si="282"/>
        <v>0.35008229215629355</v>
      </c>
      <c r="AC886" s="21">
        <f t="shared" si="282"/>
        <v>8.1807678402177845E-3</v>
      </c>
      <c r="AD886" s="21">
        <f t="shared" si="274"/>
        <v>0</v>
      </c>
      <c r="AE886" s="21">
        <f t="shared" si="283"/>
        <v>1.7642585361537632E-2</v>
      </c>
      <c r="AF886" s="137">
        <f>VLOOKUP(T886,人口!$A$2:$E$1748,5,0)</f>
        <v>1000</v>
      </c>
      <c r="AG886" s="14">
        <f t="shared" si="284"/>
        <v>1</v>
      </c>
      <c r="AH886" s="14">
        <f t="shared" si="285"/>
        <v>0</v>
      </c>
      <c r="AI886" s="14">
        <f t="shared" si="286"/>
        <v>0</v>
      </c>
      <c r="AJ886" s="14">
        <f t="shared" si="287"/>
        <v>0</v>
      </c>
      <c r="AK886" s="14">
        <f t="shared" si="288"/>
        <v>0</v>
      </c>
      <c r="AL886" s="14">
        <f t="shared" si="289"/>
        <v>0</v>
      </c>
      <c r="AM886" s="14">
        <f t="shared" si="290"/>
        <v>0</v>
      </c>
      <c r="AN886" s="14">
        <f t="shared" si="291"/>
        <v>0</v>
      </c>
      <c r="AO886" s="5" t="str">
        <f t="shared" si="292"/>
        <v>5千人未満の市町村平均</v>
      </c>
    </row>
    <row r="887" spans="1:41" s="5" customFormat="1" ht="18" customHeight="1" x14ac:dyDescent="0.3">
      <c r="A887" s="5" t="str">
        <f t="shared" si="275"/>
        <v>020422</v>
      </c>
      <c r="B887" s="22">
        <v>20</v>
      </c>
      <c r="C887" s="23" t="s">
        <v>47</v>
      </c>
      <c r="D887" s="23">
        <v>20422</v>
      </c>
      <c r="E887" s="24" t="s">
        <v>1795</v>
      </c>
      <c r="F887" s="25">
        <v>6.0904034606869208</v>
      </c>
      <c r="G887" s="26">
        <v>0.44660945397950363</v>
      </c>
      <c r="H887" s="26">
        <v>3.4102890708682523</v>
      </c>
      <c r="I887" s="26">
        <f t="shared" si="276"/>
        <v>9.9473019855346756</v>
      </c>
      <c r="J887" s="26">
        <v>6.2134198874155038</v>
      </c>
      <c r="K887" s="26">
        <v>7.3908544429548808</v>
      </c>
      <c r="L887" s="26">
        <f t="shared" si="277"/>
        <v>13.604274330370384</v>
      </c>
      <c r="M887" s="26">
        <v>4.5028018839823236</v>
      </c>
      <c r="N887" s="26">
        <v>5.393586490076868</v>
      </c>
      <c r="O887" s="26">
        <v>0.27065815897712292</v>
      </c>
      <c r="P887" s="26">
        <v>0</v>
      </c>
      <c r="Q887" s="26">
        <f t="shared" si="272"/>
        <v>10.167046533036315</v>
      </c>
      <c r="R887" s="27">
        <v>0.56373654326999945</v>
      </c>
      <c r="S887" s="143">
        <f t="shared" si="278"/>
        <v>34.282359392211369</v>
      </c>
      <c r="T887" s="140" t="str">
        <f t="shared" si="279"/>
        <v>20422</v>
      </c>
      <c r="U887" s="5" t="str">
        <f t="shared" si="273"/>
        <v>長野県上松町</v>
      </c>
      <c r="V887" s="21">
        <f t="shared" si="280"/>
        <v>0.17765415125047093</v>
      </c>
      <c r="W887" s="21">
        <f t="shared" si="280"/>
        <v>1.3027383817724317E-2</v>
      </c>
      <c r="X887" s="21">
        <f t="shared" si="280"/>
        <v>9.9476498447858816E-2</v>
      </c>
      <c r="Y887" s="21">
        <f t="shared" si="281"/>
        <v>0.18124248148530683</v>
      </c>
      <c r="Z887" s="21">
        <f t="shared" si="281"/>
        <v>0.21558768340296947</v>
      </c>
      <c r="AA887" s="21">
        <f t="shared" si="282"/>
        <v>0.13134457382199075</v>
      </c>
      <c r="AB887" s="21">
        <f t="shared" si="282"/>
        <v>0.15732833403824126</v>
      </c>
      <c r="AC887" s="21">
        <f t="shared" si="282"/>
        <v>7.8949688345725088E-3</v>
      </c>
      <c r="AD887" s="21">
        <f t="shared" si="274"/>
        <v>0</v>
      </c>
      <c r="AE887" s="21">
        <f t="shared" si="283"/>
        <v>1.6443924900865346E-2</v>
      </c>
      <c r="AF887" s="137">
        <f>VLOOKUP(T887,人口!$A$2:$E$1748,5,0)</f>
        <v>4361</v>
      </c>
      <c r="AG887" s="14">
        <f t="shared" si="284"/>
        <v>1</v>
      </c>
      <c r="AH887" s="14">
        <f t="shared" si="285"/>
        <v>0</v>
      </c>
      <c r="AI887" s="14">
        <f t="shared" si="286"/>
        <v>0</v>
      </c>
      <c r="AJ887" s="14">
        <f t="shared" si="287"/>
        <v>0</v>
      </c>
      <c r="AK887" s="14">
        <f t="shared" si="288"/>
        <v>0</v>
      </c>
      <c r="AL887" s="14">
        <f t="shared" si="289"/>
        <v>0</v>
      </c>
      <c r="AM887" s="14">
        <f t="shared" si="290"/>
        <v>0</v>
      </c>
      <c r="AN887" s="14">
        <f t="shared" si="291"/>
        <v>0</v>
      </c>
      <c r="AO887" s="5" t="str">
        <f t="shared" si="292"/>
        <v>5千人未満の市町村平均</v>
      </c>
    </row>
    <row r="888" spans="1:41" s="5" customFormat="1" ht="18" customHeight="1" x14ac:dyDescent="0.3">
      <c r="A888" s="5" t="str">
        <f t="shared" si="275"/>
        <v>020423</v>
      </c>
      <c r="B888" s="22">
        <v>20</v>
      </c>
      <c r="C888" s="23" t="s">
        <v>47</v>
      </c>
      <c r="D888" s="23">
        <v>20423</v>
      </c>
      <c r="E888" s="24" t="s">
        <v>1804</v>
      </c>
      <c r="F888" s="25">
        <v>2.883959206596181</v>
      </c>
      <c r="G888" s="26">
        <v>0.39316900649477665</v>
      </c>
      <c r="H888" s="26">
        <v>2.3896916117033009</v>
      </c>
      <c r="I888" s="26">
        <f t="shared" si="276"/>
        <v>5.6668198247942581</v>
      </c>
      <c r="J888" s="26">
        <v>4.5867146210150311</v>
      </c>
      <c r="K888" s="26">
        <v>6.239497340569069</v>
      </c>
      <c r="L888" s="26">
        <f t="shared" si="277"/>
        <v>10.8262119615841</v>
      </c>
      <c r="M888" s="26">
        <v>4.1239871620354185</v>
      </c>
      <c r="N888" s="26">
        <v>5.2011302370857226</v>
      </c>
      <c r="O888" s="26">
        <v>0.25396312463526416</v>
      </c>
      <c r="P888" s="26">
        <v>0</v>
      </c>
      <c r="Q888" s="26">
        <f t="shared" si="272"/>
        <v>9.5790805237564047</v>
      </c>
      <c r="R888" s="27">
        <v>0.4969310641709227</v>
      </c>
      <c r="S888" s="143">
        <f t="shared" si="278"/>
        <v>26.569043374305686</v>
      </c>
      <c r="T888" s="140" t="str">
        <f t="shared" si="279"/>
        <v>20423</v>
      </c>
      <c r="U888" s="5" t="str">
        <f t="shared" si="273"/>
        <v>長野県南木曽町</v>
      </c>
      <c r="V888" s="21">
        <f t="shared" si="280"/>
        <v>0.10854584284299795</v>
      </c>
      <c r="W888" s="21">
        <f t="shared" si="280"/>
        <v>1.4798011390767701E-2</v>
      </c>
      <c r="X888" s="21">
        <f t="shared" si="280"/>
        <v>8.9942704298278081E-2</v>
      </c>
      <c r="Y888" s="21">
        <f t="shared" si="281"/>
        <v>0.17263378874418708</v>
      </c>
      <c r="Z888" s="21">
        <f t="shared" si="281"/>
        <v>0.23484087299142822</v>
      </c>
      <c r="AA888" s="21">
        <f t="shared" si="282"/>
        <v>0.15521775112248234</v>
      </c>
      <c r="AB888" s="21">
        <f t="shared" si="282"/>
        <v>0.195759032939651</v>
      </c>
      <c r="AC888" s="21">
        <f t="shared" si="282"/>
        <v>9.5586100356502141E-3</v>
      </c>
      <c r="AD888" s="21">
        <f t="shared" si="274"/>
        <v>0</v>
      </c>
      <c r="AE888" s="21">
        <f t="shared" si="283"/>
        <v>1.8703385634557448E-2</v>
      </c>
      <c r="AF888" s="137">
        <f>VLOOKUP(T888,人口!$A$2:$E$1748,5,0)</f>
        <v>4092</v>
      </c>
      <c r="AG888" s="14">
        <f t="shared" si="284"/>
        <v>1</v>
      </c>
      <c r="AH888" s="14">
        <f t="shared" si="285"/>
        <v>0</v>
      </c>
      <c r="AI888" s="14">
        <f t="shared" si="286"/>
        <v>0</v>
      </c>
      <c r="AJ888" s="14">
        <f t="shared" si="287"/>
        <v>0</v>
      </c>
      <c r="AK888" s="14">
        <f t="shared" si="288"/>
        <v>0</v>
      </c>
      <c r="AL888" s="14">
        <f t="shared" si="289"/>
        <v>0</v>
      </c>
      <c r="AM888" s="14">
        <f t="shared" si="290"/>
        <v>0</v>
      </c>
      <c r="AN888" s="14">
        <f t="shared" si="291"/>
        <v>0</v>
      </c>
      <c r="AO888" s="5" t="str">
        <f t="shared" si="292"/>
        <v>5千人未満の市町村平均</v>
      </c>
    </row>
    <row r="889" spans="1:41" s="5" customFormat="1" ht="18" customHeight="1" x14ac:dyDescent="0.3">
      <c r="A889" s="5" t="str">
        <f t="shared" si="275"/>
        <v>020425</v>
      </c>
      <c r="B889" s="22">
        <v>20</v>
      </c>
      <c r="C889" s="23" t="s">
        <v>47</v>
      </c>
      <c r="D889" s="23">
        <v>20425</v>
      </c>
      <c r="E889" s="24" t="s">
        <v>1812</v>
      </c>
      <c r="F889" s="25">
        <v>0.44951962828388969</v>
      </c>
      <c r="G889" s="26">
        <v>0.45996956585068532</v>
      </c>
      <c r="H889" s="26">
        <v>1.2695236687173785</v>
      </c>
      <c r="I889" s="26">
        <f t="shared" si="276"/>
        <v>2.1790128628519536</v>
      </c>
      <c r="J889" s="26">
        <v>2.9043002701487892</v>
      </c>
      <c r="K889" s="26">
        <v>4.0082959992996718</v>
      </c>
      <c r="L889" s="26">
        <f t="shared" si="277"/>
        <v>6.9125962694484606</v>
      </c>
      <c r="M889" s="26">
        <v>3.1037340663716972</v>
      </c>
      <c r="N889" s="26">
        <v>4.4890421010184811</v>
      </c>
      <c r="O889" s="26">
        <v>0.17563920887531712</v>
      </c>
      <c r="P889" s="26">
        <v>0</v>
      </c>
      <c r="Q889" s="26">
        <f t="shared" si="272"/>
        <v>7.7684153762654962</v>
      </c>
      <c r="R889" s="27">
        <v>0.3372163040284033</v>
      </c>
      <c r="S889" s="143">
        <f t="shared" si="278"/>
        <v>17.197240812594313</v>
      </c>
      <c r="T889" s="140" t="str">
        <f t="shared" si="279"/>
        <v>20425</v>
      </c>
      <c r="U889" s="5" t="str">
        <f t="shared" si="273"/>
        <v>長野県木祖村</v>
      </c>
      <c r="V889" s="21">
        <f t="shared" si="280"/>
        <v>2.613905528116384E-2</v>
      </c>
      <c r="W889" s="21">
        <f t="shared" si="280"/>
        <v>2.6746707269100341E-2</v>
      </c>
      <c r="X889" s="21">
        <f t="shared" si="280"/>
        <v>7.3821357888275263E-2</v>
      </c>
      <c r="Y889" s="21">
        <f t="shared" si="281"/>
        <v>0.16888175852150886</v>
      </c>
      <c r="Z889" s="21">
        <f t="shared" si="281"/>
        <v>0.23307785492915914</v>
      </c>
      <c r="AA889" s="21">
        <f t="shared" si="282"/>
        <v>0.18047860701576576</v>
      </c>
      <c r="AB889" s="21">
        <f t="shared" si="282"/>
        <v>0.26103269413608221</v>
      </c>
      <c r="AC889" s="21">
        <f t="shared" si="282"/>
        <v>1.0213220294425873E-2</v>
      </c>
      <c r="AD889" s="21">
        <f t="shared" si="274"/>
        <v>0</v>
      </c>
      <c r="AE889" s="21">
        <f t="shared" si="283"/>
        <v>1.9608744664518778E-2</v>
      </c>
      <c r="AF889" s="137">
        <f>VLOOKUP(T889,人口!$A$2:$E$1748,5,0)</f>
        <v>2830</v>
      </c>
      <c r="AG889" s="14">
        <f t="shared" si="284"/>
        <v>1</v>
      </c>
      <c r="AH889" s="14">
        <f t="shared" si="285"/>
        <v>0</v>
      </c>
      <c r="AI889" s="14">
        <f t="shared" si="286"/>
        <v>0</v>
      </c>
      <c r="AJ889" s="14">
        <f t="shared" si="287"/>
        <v>0</v>
      </c>
      <c r="AK889" s="14">
        <f t="shared" si="288"/>
        <v>0</v>
      </c>
      <c r="AL889" s="14">
        <f t="shared" si="289"/>
        <v>0</v>
      </c>
      <c r="AM889" s="14">
        <f t="shared" si="290"/>
        <v>0</v>
      </c>
      <c r="AN889" s="14">
        <f t="shared" si="291"/>
        <v>0</v>
      </c>
      <c r="AO889" s="5" t="str">
        <f t="shared" si="292"/>
        <v>5千人未満の市町村平均</v>
      </c>
    </row>
    <row r="890" spans="1:41" s="5" customFormat="1" ht="18" customHeight="1" x14ac:dyDescent="0.3">
      <c r="A890" s="5" t="str">
        <f t="shared" si="275"/>
        <v>020429</v>
      </c>
      <c r="B890" s="22">
        <v>20</v>
      </c>
      <c r="C890" s="23" t="s">
        <v>47</v>
      </c>
      <c r="D890" s="23">
        <v>20429</v>
      </c>
      <c r="E890" s="24" t="s">
        <v>1819</v>
      </c>
      <c r="F890" s="25">
        <v>0</v>
      </c>
      <c r="G890" s="26">
        <v>4.3897510433882833E-2</v>
      </c>
      <c r="H890" s="26">
        <v>1.2446310477621358</v>
      </c>
      <c r="I890" s="26">
        <f t="shared" si="276"/>
        <v>1.2885285581960186</v>
      </c>
      <c r="J890" s="26">
        <v>1.374157416822317</v>
      </c>
      <c r="K890" s="26">
        <v>1.3337149043164829</v>
      </c>
      <c r="L890" s="26">
        <f t="shared" si="277"/>
        <v>2.7078723211388001</v>
      </c>
      <c r="M890" s="26">
        <v>0.84994563663717237</v>
      </c>
      <c r="N890" s="26">
        <v>1.1066234546990898</v>
      </c>
      <c r="O890" s="26">
        <v>4.5740670297211565E-2</v>
      </c>
      <c r="P890" s="26">
        <v>0</v>
      </c>
      <c r="Q890" s="26">
        <f t="shared" si="272"/>
        <v>2.0023097616334735</v>
      </c>
      <c r="R890" s="27">
        <v>0.15634270483563426</v>
      </c>
      <c r="S890" s="143">
        <f t="shared" si="278"/>
        <v>6.1550533458039265</v>
      </c>
      <c r="T890" s="140" t="str">
        <f t="shared" si="279"/>
        <v>20429</v>
      </c>
      <c r="U890" s="5" t="str">
        <f t="shared" si="273"/>
        <v>長野県王滝村</v>
      </c>
      <c r="V890" s="21">
        <f t="shared" si="280"/>
        <v>0</v>
      </c>
      <c r="W890" s="21">
        <f t="shared" si="280"/>
        <v>7.1319463809048876E-3</v>
      </c>
      <c r="X890" s="21">
        <f t="shared" si="280"/>
        <v>0.20221287742544683</v>
      </c>
      <c r="Y890" s="21">
        <f t="shared" si="281"/>
        <v>0.22325678424202755</v>
      </c>
      <c r="Z890" s="21">
        <f t="shared" si="281"/>
        <v>0.21668616490963705</v>
      </c>
      <c r="AA890" s="21">
        <f t="shared" si="282"/>
        <v>0.1380890771997296</v>
      </c>
      <c r="AB890" s="21">
        <f t="shared" si="282"/>
        <v>0.17979104201485213</v>
      </c>
      <c r="AC890" s="21">
        <f t="shared" si="282"/>
        <v>7.4314011150519547E-3</v>
      </c>
      <c r="AD890" s="21">
        <f t="shared" si="274"/>
        <v>0</v>
      </c>
      <c r="AE890" s="21">
        <f t="shared" si="283"/>
        <v>2.5400706712350021E-2</v>
      </c>
      <c r="AF890" s="137">
        <f>VLOOKUP(T890,人口!$A$2:$E$1748,5,0)</f>
        <v>737</v>
      </c>
      <c r="AG890" s="14">
        <f t="shared" si="284"/>
        <v>1</v>
      </c>
      <c r="AH890" s="14">
        <f t="shared" si="285"/>
        <v>0</v>
      </c>
      <c r="AI890" s="14">
        <f t="shared" si="286"/>
        <v>0</v>
      </c>
      <c r="AJ890" s="14">
        <f t="shared" si="287"/>
        <v>0</v>
      </c>
      <c r="AK890" s="14">
        <f t="shared" si="288"/>
        <v>0</v>
      </c>
      <c r="AL890" s="14">
        <f t="shared" si="289"/>
        <v>0</v>
      </c>
      <c r="AM890" s="14">
        <f t="shared" si="290"/>
        <v>0</v>
      </c>
      <c r="AN890" s="14">
        <f t="shared" si="291"/>
        <v>0</v>
      </c>
      <c r="AO890" s="5" t="str">
        <f t="shared" si="292"/>
        <v>5千人未満の市町村平均</v>
      </c>
    </row>
    <row r="891" spans="1:41" s="5" customFormat="1" ht="18" customHeight="1" x14ac:dyDescent="0.3">
      <c r="A891" s="5" t="str">
        <f t="shared" si="275"/>
        <v>020430</v>
      </c>
      <c r="B891" s="22">
        <v>20</v>
      </c>
      <c r="C891" s="23" t="s">
        <v>47</v>
      </c>
      <c r="D891" s="23">
        <v>20430</v>
      </c>
      <c r="E891" s="24" t="s">
        <v>1825</v>
      </c>
      <c r="F891" s="25">
        <v>14.246443720641278</v>
      </c>
      <c r="G891" s="26">
        <v>0.36835737016258202</v>
      </c>
      <c r="H891" s="26">
        <v>3.4849669337339799</v>
      </c>
      <c r="I891" s="26">
        <f t="shared" si="276"/>
        <v>18.099768024537841</v>
      </c>
      <c r="J891" s="26">
        <v>3.3091196172667154</v>
      </c>
      <c r="K891" s="26">
        <v>5.5672764236481607</v>
      </c>
      <c r="L891" s="26">
        <f t="shared" si="277"/>
        <v>8.8763960409148766</v>
      </c>
      <c r="M891" s="26">
        <v>3.6289813699115223</v>
      </c>
      <c r="N891" s="26">
        <v>4.3783797555485728</v>
      </c>
      <c r="O891" s="26">
        <v>0.22566224857620251</v>
      </c>
      <c r="P891" s="26">
        <v>0</v>
      </c>
      <c r="Q891" s="26">
        <f t="shared" si="272"/>
        <v>8.2330233740362981</v>
      </c>
      <c r="R891" s="27">
        <v>0.46038789611672915</v>
      </c>
      <c r="S891" s="143">
        <f t="shared" si="278"/>
        <v>35.669575335605742</v>
      </c>
      <c r="T891" s="140" t="str">
        <f t="shared" si="279"/>
        <v>20430</v>
      </c>
      <c r="U891" s="5" t="str">
        <f t="shared" si="273"/>
        <v>長野県大桑村</v>
      </c>
      <c r="V891" s="21">
        <f t="shared" si="280"/>
        <v>0.39940042982290086</v>
      </c>
      <c r="W891" s="21">
        <f t="shared" si="280"/>
        <v>1.0326934556882258E-2</v>
      </c>
      <c r="X891" s="21">
        <f t="shared" si="280"/>
        <v>9.7701385591076814E-2</v>
      </c>
      <c r="Y891" s="21">
        <f t="shared" si="281"/>
        <v>9.2771489038825691E-2</v>
      </c>
      <c r="Z891" s="21">
        <f t="shared" si="281"/>
        <v>0.1560791338631623</v>
      </c>
      <c r="AA891" s="21">
        <f t="shared" si="282"/>
        <v>0.10173884426061656</v>
      </c>
      <c r="AB891" s="21">
        <f t="shared" si="282"/>
        <v>0.12274830059941949</v>
      </c>
      <c r="AC891" s="21">
        <f t="shared" si="282"/>
        <v>6.3264629997134871E-3</v>
      </c>
      <c r="AD891" s="21">
        <f t="shared" si="274"/>
        <v>0</v>
      </c>
      <c r="AE891" s="21">
        <f t="shared" si="283"/>
        <v>1.2907019267402524E-2</v>
      </c>
      <c r="AF891" s="137">
        <f>VLOOKUP(T891,人口!$A$2:$E$1748,5,0)</f>
        <v>3636</v>
      </c>
      <c r="AG891" s="14">
        <f t="shared" si="284"/>
        <v>1</v>
      </c>
      <c r="AH891" s="14">
        <f t="shared" si="285"/>
        <v>0</v>
      </c>
      <c r="AI891" s="14">
        <f t="shared" si="286"/>
        <v>0</v>
      </c>
      <c r="AJ891" s="14">
        <f t="shared" si="287"/>
        <v>0</v>
      </c>
      <c r="AK891" s="14">
        <f t="shared" si="288"/>
        <v>0</v>
      </c>
      <c r="AL891" s="14">
        <f t="shared" si="289"/>
        <v>0</v>
      </c>
      <c r="AM891" s="14">
        <f t="shared" si="290"/>
        <v>0</v>
      </c>
      <c r="AN891" s="14">
        <f t="shared" si="291"/>
        <v>0</v>
      </c>
      <c r="AO891" s="5" t="str">
        <f t="shared" si="292"/>
        <v>5千人未満の市町村平均</v>
      </c>
    </row>
    <row r="892" spans="1:41" s="5" customFormat="1" ht="18" customHeight="1" x14ac:dyDescent="0.3">
      <c r="A892" s="5" t="str">
        <f t="shared" si="275"/>
        <v>020432</v>
      </c>
      <c r="B892" s="22">
        <v>20</v>
      </c>
      <c r="C892" s="23" t="s">
        <v>47</v>
      </c>
      <c r="D892" s="23">
        <v>20432</v>
      </c>
      <c r="E892" s="24" t="s">
        <v>1831</v>
      </c>
      <c r="F892" s="25">
        <v>2.3169267325017002</v>
      </c>
      <c r="G892" s="26">
        <v>1.0802604741555515</v>
      </c>
      <c r="H892" s="26">
        <v>3.75878576424165</v>
      </c>
      <c r="I892" s="26">
        <f t="shared" si="276"/>
        <v>7.1559729708989019</v>
      </c>
      <c r="J892" s="26">
        <v>19.969849811496214</v>
      </c>
      <c r="K892" s="26">
        <v>17.506348985344506</v>
      </c>
      <c r="L892" s="26">
        <f t="shared" si="277"/>
        <v>37.47619879684072</v>
      </c>
      <c r="M892" s="26">
        <v>11.813289354159352</v>
      </c>
      <c r="N892" s="26">
        <v>15.969057591940343</v>
      </c>
      <c r="O892" s="26">
        <v>0.67822801222242601</v>
      </c>
      <c r="P892" s="26">
        <v>0</v>
      </c>
      <c r="Q892" s="26">
        <f t="shared" si="272"/>
        <v>28.46057495832212</v>
      </c>
      <c r="R892" s="27">
        <v>1.7100414274983036</v>
      </c>
      <c r="S892" s="143">
        <f t="shared" si="278"/>
        <v>74.80278815356003</v>
      </c>
      <c r="T892" s="140" t="str">
        <f t="shared" si="279"/>
        <v>20432</v>
      </c>
      <c r="U892" s="5" t="str">
        <f t="shared" si="273"/>
        <v>長野県木曽町</v>
      </c>
      <c r="V892" s="21">
        <f t="shared" si="280"/>
        <v>3.0973801775214079E-2</v>
      </c>
      <c r="W892" s="21">
        <f t="shared" si="280"/>
        <v>1.4441446646853892E-2</v>
      </c>
      <c r="X892" s="21">
        <f t="shared" si="280"/>
        <v>5.0249273550143213E-2</v>
      </c>
      <c r="Y892" s="21">
        <f t="shared" si="281"/>
        <v>0.26696665063474384</v>
      </c>
      <c r="Z892" s="21">
        <f t="shared" si="281"/>
        <v>0.23403337519192913</v>
      </c>
      <c r="AA892" s="21">
        <f t="shared" si="282"/>
        <v>0.15792578920866243</v>
      </c>
      <c r="AB892" s="21">
        <f t="shared" si="282"/>
        <v>0.21348211725956021</v>
      </c>
      <c r="AC892" s="21">
        <f t="shared" si="282"/>
        <v>9.0668814487250855E-3</v>
      </c>
      <c r="AD892" s="21">
        <f t="shared" si="274"/>
        <v>0</v>
      </c>
      <c r="AE892" s="21">
        <f t="shared" si="283"/>
        <v>2.2860664284168383E-2</v>
      </c>
      <c r="AF892" s="137">
        <f>VLOOKUP(T892,人口!$A$2:$E$1748,5,0)</f>
        <v>10928</v>
      </c>
      <c r="AG892" s="14">
        <f t="shared" si="284"/>
        <v>0</v>
      </c>
      <c r="AH892" s="14">
        <f t="shared" si="285"/>
        <v>0</v>
      </c>
      <c r="AI892" s="14">
        <f t="shared" si="286"/>
        <v>1</v>
      </c>
      <c r="AJ892" s="14">
        <f t="shared" si="287"/>
        <v>0</v>
      </c>
      <c r="AK892" s="14">
        <f t="shared" si="288"/>
        <v>0</v>
      </c>
      <c r="AL892" s="14">
        <f t="shared" si="289"/>
        <v>0</v>
      </c>
      <c r="AM892" s="14">
        <f t="shared" si="290"/>
        <v>0</v>
      </c>
      <c r="AN892" s="14">
        <f t="shared" si="291"/>
        <v>0</v>
      </c>
      <c r="AO892" s="5" t="str">
        <f t="shared" si="292"/>
        <v>1万～3万人未満の市町村平均</v>
      </c>
    </row>
    <row r="893" spans="1:41" s="5" customFormat="1" ht="18" customHeight="1" x14ac:dyDescent="0.3">
      <c r="A893" s="5" t="str">
        <f t="shared" si="275"/>
        <v>020446</v>
      </c>
      <c r="B893" s="22">
        <v>20</v>
      </c>
      <c r="C893" s="23" t="s">
        <v>47</v>
      </c>
      <c r="D893" s="23">
        <v>20446</v>
      </c>
      <c r="E893" s="24" t="s">
        <v>1838</v>
      </c>
      <c r="F893" s="25">
        <v>0.75889378940228125</v>
      </c>
      <c r="G893" s="26">
        <v>0.16795569209485606</v>
      </c>
      <c r="H893" s="26">
        <v>0</v>
      </c>
      <c r="I893" s="26">
        <f t="shared" si="276"/>
        <v>0.92684948149713731</v>
      </c>
      <c r="J893" s="26">
        <v>2.8857305753268658</v>
      </c>
      <c r="K893" s="26">
        <v>4.0369011447005603</v>
      </c>
      <c r="L893" s="26">
        <f t="shared" si="277"/>
        <v>6.9226317200274261</v>
      </c>
      <c r="M893" s="26">
        <v>2.7567525143362972</v>
      </c>
      <c r="N893" s="26">
        <v>4.4168710061468017</v>
      </c>
      <c r="O893" s="26">
        <v>0.16800541993833337</v>
      </c>
      <c r="P893" s="26">
        <v>0</v>
      </c>
      <c r="Q893" s="26">
        <f t="shared" si="272"/>
        <v>7.3416289404214323</v>
      </c>
      <c r="R893" s="27">
        <v>0.57481288501860839</v>
      </c>
      <c r="S893" s="143">
        <f t="shared" si="278"/>
        <v>15.765923026964604</v>
      </c>
      <c r="T893" s="140" t="str">
        <f t="shared" si="279"/>
        <v>20446</v>
      </c>
      <c r="U893" s="5" t="str">
        <f t="shared" si="273"/>
        <v>長野県麻績村</v>
      </c>
      <c r="V893" s="21">
        <f t="shared" si="280"/>
        <v>4.813506878755771E-2</v>
      </c>
      <c r="W893" s="21">
        <f t="shared" si="280"/>
        <v>1.0653083349931361E-2</v>
      </c>
      <c r="X893" s="21">
        <f t="shared" si="280"/>
        <v>0</v>
      </c>
      <c r="Y893" s="21">
        <f t="shared" si="281"/>
        <v>0.18303594216408225</v>
      </c>
      <c r="Z893" s="21">
        <f t="shared" si="281"/>
        <v>0.25605231852243671</v>
      </c>
      <c r="AA893" s="21">
        <f t="shared" si="282"/>
        <v>0.17485512961222746</v>
      </c>
      <c r="AB893" s="21">
        <f t="shared" si="282"/>
        <v>0.28015302361888905</v>
      </c>
      <c r="AC893" s="21">
        <f t="shared" si="282"/>
        <v>1.0656237484541321E-2</v>
      </c>
      <c r="AD893" s="21">
        <f t="shared" si="274"/>
        <v>0</v>
      </c>
      <c r="AE893" s="21">
        <f t="shared" si="283"/>
        <v>3.6459196460334138E-2</v>
      </c>
      <c r="AF893" s="137">
        <f>VLOOKUP(T893,人口!$A$2:$E$1748,5,0)</f>
        <v>2707</v>
      </c>
      <c r="AG893" s="14">
        <f t="shared" si="284"/>
        <v>1</v>
      </c>
      <c r="AH893" s="14">
        <f t="shared" si="285"/>
        <v>0</v>
      </c>
      <c r="AI893" s="14">
        <f t="shared" si="286"/>
        <v>0</v>
      </c>
      <c r="AJ893" s="14">
        <f t="shared" si="287"/>
        <v>0</v>
      </c>
      <c r="AK893" s="14">
        <f t="shared" si="288"/>
        <v>0</v>
      </c>
      <c r="AL893" s="14">
        <f t="shared" si="289"/>
        <v>0</v>
      </c>
      <c r="AM893" s="14">
        <f t="shared" si="290"/>
        <v>0</v>
      </c>
      <c r="AN893" s="14">
        <f t="shared" si="291"/>
        <v>0</v>
      </c>
      <c r="AO893" s="5" t="str">
        <f t="shared" si="292"/>
        <v>5千人未満の市町村平均</v>
      </c>
    </row>
    <row r="894" spans="1:41" s="5" customFormat="1" ht="18" customHeight="1" x14ac:dyDescent="0.3">
      <c r="A894" s="5" t="str">
        <f t="shared" si="275"/>
        <v>020448</v>
      </c>
      <c r="B894" s="22">
        <v>20</v>
      </c>
      <c r="C894" s="23" t="s">
        <v>47</v>
      </c>
      <c r="D894" s="23">
        <v>20448</v>
      </c>
      <c r="E894" s="24" t="s">
        <v>1844</v>
      </c>
      <c r="F894" s="25">
        <v>0.26316332296595674</v>
      </c>
      <c r="G894" s="26">
        <v>0.24620777591177764</v>
      </c>
      <c r="H894" s="26">
        <v>0</v>
      </c>
      <c r="I894" s="26">
        <f t="shared" si="276"/>
        <v>0.50937109887773435</v>
      </c>
      <c r="J894" s="26">
        <v>1.3630155999291633</v>
      </c>
      <c r="K894" s="26">
        <v>2.5744630860800743</v>
      </c>
      <c r="L894" s="26">
        <f t="shared" si="277"/>
        <v>3.9374786860092374</v>
      </c>
      <c r="M894" s="26">
        <v>1.8924819512389477</v>
      </c>
      <c r="N894" s="26">
        <v>3.4738353664901864</v>
      </c>
      <c r="O894" s="26">
        <v>0.10799018496220911</v>
      </c>
      <c r="P894" s="26">
        <v>0</v>
      </c>
      <c r="Q894" s="26">
        <f t="shared" si="272"/>
        <v>5.4743075026913433</v>
      </c>
      <c r="R894" s="27">
        <v>0.47526038884843297</v>
      </c>
      <c r="S894" s="143">
        <f t="shared" si="278"/>
        <v>10.396417676426747</v>
      </c>
      <c r="T894" s="140" t="str">
        <f t="shared" si="279"/>
        <v>20448</v>
      </c>
      <c r="U894" s="5" t="str">
        <f t="shared" si="273"/>
        <v>長野県生坂村</v>
      </c>
      <c r="V894" s="21">
        <f t="shared" si="280"/>
        <v>2.5312884799026859E-2</v>
      </c>
      <c r="W894" s="21">
        <f t="shared" si="280"/>
        <v>2.3681981964810726E-2</v>
      </c>
      <c r="X894" s="21">
        <f t="shared" si="280"/>
        <v>0</v>
      </c>
      <c r="Y894" s="21">
        <f t="shared" si="281"/>
        <v>0.13110435174413196</v>
      </c>
      <c r="Z894" s="21">
        <f t="shared" si="281"/>
        <v>0.24762982463829966</v>
      </c>
      <c r="AA894" s="21">
        <f t="shared" si="282"/>
        <v>0.18203212011480041</v>
      </c>
      <c r="AB894" s="21">
        <f t="shared" si="282"/>
        <v>0.33413772653314033</v>
      </c>
      <c r="AC894" s="21">
        <f t="shared" si="282"/>
        <v>1.0387249562613318E-2</v>
      </c>
      <c r="AD894" s="21">
        <f t="shared" si="274"/>
        <v>0</v>
      </c>
      <c r="AE894" s="21">
        <f t="shared" si="283"/>
        <v>4.5713860643176868E-2</v>
      </c>
      <c r="AF894" s="137">
        <f>VLOOKUP(T894,人口!$A$2:$E$1748,5,0)</f>
        <v>1740</v>
      </c>
      <c r="AG894" s="14">
        <f t="shared" si="284"/>
        <v>1</v>
      </c>
      <c r="AH894" s="14">
        <f t="shared" si="285"/>
        <v>0</v>
      </c>
      <c r="AI894" s="14">
        <f t="shared" si="286"/>
        <v>0</v>
      </c>
      <c r="AJ894" s="14">
        <f t="shared" si="287"/>
        <v>0</v>
      </c>
      <c r="AK894" s="14">
        <f t="shared" si="288"/>
        <v>0</v>
      </c>
      <c r="AL894" s="14">
        <f t="shared" si="289"/>
        <v>0</v>
      </c>
      <c r="AM894" s="14">
        <f t="shared" si="290"/>
        <v>0</v>
      </c>
      <c r="AN894" s="14">
        <f t="shared" si="291"/>
        <v>0</v>
      </c>
      <c r="AO894" s="5" t="str">
        <f t="shared" si="292"/>
        <v>5千人未満の市町村平均</v>
      </c>
    </row>
    <row r="895" spans="1:41" s="5" customFormat="1" ht="18" customHeight="1" x14ac:dyDescent="0.3">
      <c r="A895" s="5" t="str">
        <f t="shared" si="275"/>
        <v>020450</v>
      </c>
      <c r="B895" s="22">
        <v>20</v>
      </c>
      <c r="C895" s="23" t="s">
        <v>47</v>
      </c>
      <c r="D895" s="23">
        <v>20450</v>
      </c>
      <c r="E895" s="24" t="s">
        <v>1850</v>
      </c>
      <c r="F895" s="25">
        <v>2.6169230536000114</v>
      </c>
      <c r="G895" s="26">
        <v>0.36454019534224441</v>
      </c>
      <c r="H895" s="26">
        <v>0.42317455623912614</v>
      </c>
      <c r="I895" s="26">
        <f t="shared" si="276"/>
        <v>3.4046378051813821</v>
      </c>
      <c r="J895" s="26">
        <v>9.429691030572604</v>
      </c>
      <c r="K895" s="26">
        <v>11.020132265692762</v>
      </c>
      <c r="L895" s="26">
        <f t="shared" si="277"/>
        <v>20.449823296265365</v>
      </c>
      <c r="M895" s="26">
        <v>9.9351323293805809</v>
      </c>
      <c r="N895" s="26">
        <v>14.217705689720914</v>
      </c>
      <c r="O895" s="26">
        <v>0.54050949473326393</v>
      </c>
      <c r="P895" s="26">
        <v>0</v>
      </c>
      <c r="Q895" s="26">
        <f t="shared" si="272"/>
        <v>24.693347513834759</v>
      </c>
      <c r="R895" s="27">
        <v>2.119974625535451</v>
      </c>
      <c r="S895" s="143">
        <f t="shared" si="278"/>
        <v>50.667783240816952</v>
      </c>
      <c r="T895" s="140" t="str">
        <f t="shared" si="279"/>
        <v>20450</v>
      </c>
      <c r="U895" s="5" t="str">
        <f t="shared" si="273"/>
        <v>長野県山形村</v>
      </c>
      <c r="V895" s="21">
        <f t="shared" si="280"/>
        <v>5.1648658895577466E-2</v>
      </c>
      <c r="W895" s="21">
        <f t="shared" si="280"/>
        <v>7.1947137219253382E-3</v>
      </c>
      <c r="X895" s="21">
        <f t="shared" si="280"/>
        <v>8.3519453422273501E-3</v>
      </c>
      <c r="Y895" s="21">
        <f t="shared" si="281"/>
        <v>0.18610822158440579</v>
      </c>
      <c r="Z895" s="21">
        <f t="shared" si="281"/>
        <v>0.2174978173668187</v>
      </c>
      <c r="AA895" s="21">
        <f t="shared" si="282"/>
        <v>0.1960838168538038</v>
      </c>
      <c r="AB895" s="21">
        <f t="shared" si="282"/>
        <v>0.28060642839151123</v>
      </c>
      <c r="AC895" s="21">
        <f t="shared" si="282"/>
        <v>1.0667715462590838E-2</v>
      </c>
      <c r="AD895" s="21">
        <f t="shared" si="274"/>
        <v>0</v>
      </c>
      <c r="AE895" s="21">
        <f t="shared" si="283"/>
        <v>4.1840682381139617E-2</v>
      </c>
      <c r="AF895" s="137">
        <f>VLOOKUP(T895,人口!$A$2:$E$1748,5,0)</f>
        <v>8709</v>
      </c>
      <c r="AG895" s="14">
        <f t="shared" si="284"/>
        <v>0</v>
      </c>
      <c r="AH895" s="14">
        <f t="shared" si="285"/>
        <v>1</v>
      </c>
      <c r="AI895" s="14">
        <f t="shared" si="286"/>
        <v>0</v>
      </c>
      <c r="AJ895" s="14">
        <f t="shared" si="287"/>
        <v>0</v>
      </c>
      <c r="AK895" s="14">
        <f t="shared" si="288"/>
        <v>0</v>
      </c>
      <c r="AL895" s="14">
        <f t="shared" si="289"/>
        <v>0</v>
      </c>
      <c r="AM895" s="14">
        <f t="shared" si="290"/>
        <v>0</v>
      </c>
      <c r="AN895" s="14">
        <f t="shared" si="291"/>
        <v>0</v>
      </c>
      <c r="AO895" s="5" t="str">
        <f t="shared" si="292"/>
        <v>5千～1万人未満の市町村平均</v>
      </c>
    </row>
    <row r="896" spans="1:41" s="5" customFormat="1" ht="18" customHeight="1" x14ac:dyDescent="0.3">
      <c r="A896" s="5" t="str">
        <f t="shared" si="275"/>
        <v>020451</v>
      </c>
      <c r="B896" s="22">
        <v>20</v>
      </c>
      <c r="C896" s="23" t="s">
        <v>47</v>
      </c>
      <c r="D896" s="23">
        <v>20451</v>
      </c>
      <c r="E896" s="24" t="s">
        <v>1854</v>
      </c>
      <c r="F896" s="25">
        <v>4.2992935748350254</v>
      </c>
      <c r="G896" s="26">
        <v>8.9703608277934499E-2</v>
      </c>
      <c r="H896" s="26">
        <v>0.57253028197058253</v>
      </c>
      <c r="I896" s="26">
        <f t="shared" si="276"/>
        <v>4.9615274650835426</v>
      </c>
      <c r="J896" s="26">
        <v>3.2348408379790223</v>
      </c>
      <c r="K896" s="26">
        <v>5.499339203321048</v>
      </c>
      <c r="L896" s="26">
        <f t="shared" si="277"/>
        <v>8.7341800413000712</v>
      </c>
      <c r="M896" s="26">
        <v>5.3607058130973719</v>
      </c>
      <c r="N896" s="26">
        <v>7.3806973022104509</v>
      </c>
      <c r="O896" s="26">
        <v>0.28387764713628993</v>
      </c>
      <c r="P896" s="26">
        <v>0</v>
      </c>
      <c r="Q896" s="26">
        <f t="shared" si="272"/>
        <v>13.025280762444112</v>
      </c>
      <c r="R896" s="27">
        <v>0.93061266805793708</v>
      </c>
      <c r="S896" s="143">
        <f t="shared" si="278"/>
        <v>27.651600936885661</v>
      </c>
      <c r="T896" s="140" t="str">
        <f t="shared" si="279"/>
        <v>20451</v>
      </c>
      <c r="U896" s="5" t="str">
        <f t="shared" si="273"/>
        <v>長野県朝日村</v>
      </c>
      <c r="V896" s="21">
        <f t="shared" si="280"/>
        <v>0.15548081952463058</v>
      </c>
      <c r="W896" s="21">
        <f t="shared" si="280"/>
        <v>3.2440656323184163E-3</v>
      </c>
      <c r="X896" s="21">
        <f t="shared" si="280"/>
        <v>2.0705140482729149E-2</v>
      </c>
      <c r="Y896" s="21">
        <f t="shared" si="281"/>
        <v>0.11698566189214488</v>
      </c>
      <c r="Z896" s="21">
        <f t="shared" si="281"/>
        <v>0.19887959528539423</v>
      </c>
      <c r="AA896" s="21">
        <f t="shared" si="282"/>
        <v>0.1938660197408858</v>
      </c>
      <c r="AB896" s="21">
        <f t="shared" si="282"/>
        <v>0.26691754011121366</v>
      </c>
      <c r="AC896" s="21">
        <f t="shared" si="282"/>
        <v>1.0266228265923414E-2</v>
      </c>
      <c r="AD896" s="21">
        <f t="shared" si="274"/>
        <v>0</v>
      </c>
      <c r="AE896" s="21">
        <f t="shared" si="283"/>
        <v>3.3654929064759961E-2</v>
      </c>
      <c r="AF896" s="137">
        <f>VLOOKUP(T896,人口!$A$2:$E$1748,5,0)</f>
        <v>4574</v>
      </c>
      <c r="AG896" s="14">
        <f t="shared" si="284"/>
        <v>1</v>
      </c>
      <c r="AH896" s="14">
        <f t="shared" si="285"/>
        <v>0</v>
      </c>
      <c r="AI896" s="14">
        <f t="shared" si="286"/>
        <v>0</v>
      </c>
      <c r="AJ896" s="14">
        <f t="shared" si="287"/>
        <v>0</v>
      </c>
      <c r="AK896" s="14">
        <f t="shared" si="288"/>
        <v>0</v>
      </c>
      <c r="AL896" s="14">
        <f t="shared" si="289"/>
        <v>0</v>
      </c>
      <c r="AM896" s="14">
        <f t="shared" si="290"/>
        <v>0</v>
      </c>
      <c r="AN896" s="14">
        <f t="shared" si="291"/>
        <v>0</v>
      </c>
      <c r="AO896" s="5" t="str">
        <f t="shared" si="292"/>
        <v>5千人未満の市町村平均</v>
      </c>
    </row>
    <row r="897" spans="1:41" s="5" customFormat="1" ht="18" customHeight="1" x14ac:dyDescent="0.3">
      <c r="A897" s="5" t="str">
        <f t="shared" si="275"/>
        <v>020452</v>
      </c>
      <c r="B897" s="22">
        <v>20</v>
      </c>
      <c r="C897" s="23" t="s">
        <v>47</v>
      </c>
      <c r="D897" s="23">
        <v>20452</v>
      </c>
      <c r="E897" s="24" t="s">
        <v>1857</v>
      </c>
      <c r="F897" s="25">
        <v>0.59720930256769011</v>
      </c>
      <c r="G897" s="26">
        <v>0.26720223742363464</v>
      </c>
      <c r="H897" s="26">
        <v>1.2695236687173785</v>
      </c>
      <c r="I897" s="26">
        <f t="shared" si="276"/>
        <v>2.1339352087087033</v>
      </c>
      <c r="J897" s="26">
        <v>3.0937111573324056</v>
      </c>
      <c r="K897" s="26">
        <v>6.5362757241033007</v>
      </c>
      <c r="L897" s="26">
        <f t="shared" si="277"/>
        <v>9.6299868814357055</v>
      </c>
      <c r="M897" s="26">
        <v>4.8163586076106437</v>
      </c>
      <c r="N897" s="26">
        <v>7.0872015163989532</v>
      </c>
      <c r="O897" s="26">
        <v>0.27506465503017863</v>
      </c>
      <c r="P897" s="26">
        <v>0</v>
      </c>
      <c r="Q897" s="26">
        <f t="shared" si="272"/>
        <v>12.178624779039776</v>
      </c>
      <c r="R897" s="27">
        <v>0.78675629053508256</v>
      </c>
      <c r="S897" s="143">
        <f t="shared" si="278"/>
        <v>24.729303159719265</v>
      </c>
      <c r="T897" s="140" t="str">
        <f t="shared" si="279"/>
        <v>20452</v>
      </c>
      <c r="U897" s="5" t="str">
        <f t="shared" si="273"/>
        <v>長野県筑北村</v>
      </c>
      <c r="V897" s="21">
        <f t="shared" si="280"/>
        <v>2.4149863775395998E-2</v>
      </c>
      <c r="W897" s="21">
        <f t="shared" si="280"/>
        <v>1.0805085598160786E-2</v>
      </c>
      <c r="X897" s="21">
        <f t="shared" si="280"/>
        <v>5.1336815296326797E-2</v>
      </c>
      <c r="Y897" s="21">
        <f t="shared" si="281"/>
        <v>0.12510304626665131</v>
      </c>
      <c r="Z897" s="21">
        <f t="shared" si="281"/>
        <v>0.26431297646712593</v>
      </c>
      <c r="AA897" s="21">
        <f t="shared" si="282"/>
        <v>0.1947632157891068</v>
      </c>
      <c r="AB897" s="21">
        <f t="shared" si="282"/>
        <v>0.28659123431925321</v>
      </c>
      <c r="AC897" s="21">
        <f t="shared" si="282"/>
        <v>1.1123024909097409E-2</v>
      </c>
      <c r="AD897" s="21">
        <f t="shared" si="274"/>
        <v>0</v>
      </c>
      <c r="AE897" s="21">
        <f t="shared" si="283"/>
        <v>3.1814737578881869E-2</v>
      </c>
      <c r="AF897" s="137">
        <f>VLOOKUP(T897,人口!$A$2:$E$1748,5,0)</f>
        <v>4432</v>
      </c>
      <c r="AG897" s="14">
        <f t="shared" si="284"/>
        <v>1</v>
      </c>
      <c r="AH897" s="14">
        <f t="shared" si="285"/>
        <v>0</v>
      </c>
      <c r="AI897" s="14">
        <f t="shared" si="286"/>
        <v>0</v>
      </c>
      <c r="AJ897" s="14">
        <f t="shared" si="287"/>
        <v>0</v>
      </c>
      <c r="AK897" s="14">
        <f t="shared" si="288"/>
        <v>0</v>
      </c>
      <c r="AL897" s="14">
        <f t="shared" si="289"/>
        <v>0</v>
      </c>
      <c r="AM897" s="14">
        <f t="shared" si="290"/>
        <v>0</v>
      </c>
      <c r="AN897" s="14">
        <f t="shared" si="291"/>
        <v>0</v>
      </c>
      <c r="AO897" s="5" t="str">
        <f t="shared" si="292"/>
        <v>5千人未満の市町村平均</v>
      </c>
    </row>
    <row r="898" spans="1:41" s="5" customFormat="1" ht="18" customHeight="1" x14ac:dyDescent="0.3">
      <c r="A898" s="5" t="str">
        <f t="shared" si="275"/>
        <v>020481</v>
      </c>
      <c r="B898" s="22">
        <v>20</v>
      </c>
      <c r="C898" s="23" t="s">
        <v>47</v>
      </c>
      <c r="D898" s="23">
        <v>20481</v>
      </c>
      <c r="E898" s="24" t="s">
        <v>638</v>
      </c>
      <c r="F898" s="25">
        <v>5.8401947952848712</v>
      </c>
      <c r="G898" s="26">
        <v>0.52486153779642519</v>
      </c>
      <c r="H898" s="26">
        <v>0.7965638705677669</v>
      </c>
      <c r="I898" s="26">
        <f t="shared" si="276"/>
        <v>7.1616202036490639</v>
      </c>
      <c r="J898" s="26">
        <v>9.4779722371096025</v>
      </c>
      <c r="K898" s="26">
        <v>14.27754319821908</v>
      </c>
      <c r="L898" s="26">
        <f t="shared" si="277"/>
        <v>23.755515435328682</v>
      </c>
      <c r="M898" s="26">
        <v>10.546329191681469</v>
      </c>
      <c r="N898" s="26">
        <v>10.079896250411275</v>
      </c>
      <c r="O898" s="26">
        <v>0.60728963210069897</v>
      </c>
      <c r="P898" s="26">
        <v>0</v>
      </c>
      <c r="Q898" s="26">
        <f t="shared" si="272"/>
        <v>21.233515074193445</v>
      </c>
      <c r="R898" s="27">
        <v>1.3888665775991536</v>
      </c>
      <c r="S898" s="143">
        <f t="shared" si="278"/>
        <v>53.539517290770341</v>
      </c>
      <c r="T898" s="140" t="str">
        <f t="shared" si="279"/>
        <v>20481</v>
      </c>
      <c r="U898" s="5" t="str">
        <f t="shared" si="273"/>
        <v>長野県池田町</v>
      </c>
      <c r="V898" s="21">
        <f t="shared" si="280"/>
        <v>0.10908194714507932</v>
      </c>
      <c r="W898" s="21">
        <f t="shared" si="280"/>
        <v>9.8032549480401437E-3</v>
      </c>
      <c r="X898" s="21">
        <f t="shared" si="280"/>
        <v>1.4878054769184223E-2</v>
      </c>
      <c r="Y898" s="21">
        <f t="shared" si="281"/>
        <v>0.17702759973787635</v>
      </c>
      <c r="Z898" s="21">
        <f t="shared" si="281"/>
        <v>0.26667299073091161</v>
      </c>
      <c r="AA898" s="21">
        <f t="shared" si="282"/>
        <v>0.19698214936090855</v>
      </c>
      <c r="AB898" s="21">
        <f t="shared" si="282"/>
        <v>0.18827021162084601</v>
      </c>
      <c r="AC898" s="21">
        <f t="shared" si="282"/>
        <v>1.1342829798082424E-2</v>
      </c>
      <c r="AD898" s="21">
        <f t="shared" si="274"/>
        <v>0</v>
      </c>
      <c r="AE898" s="21">
        <f t="shared" si="283"/>
        <v>2.5940961889071416E-2</v>
      </c>
      <c r="AF898" s="137">
        <f>VLOOKUP(T898,人口!$A$2:$E$1748,5,0)</f>
        <v>9785</v>
      </c>
      <c r="AG898" s="14">
        <f t="shared" si="284"/>
        <v>0</v>
      </c>
      <c r="AH898" s="14">
        <f t="shared" si="285"/>
        <v>1</v>
      </c>
      <c r="AI898" s="14">
        <f t="shared" si="286"/>
        <v>0</v>
      </c>
      <c r="AJ898" s="14">
        <f t="shared" si="287"/>
        <v>0</v>
      </c>
      <c r="AK898" s="14">
        <f t="shared" si="288"/>
        <v>0</v>
      </c>
      <c r="AL898" s="14">
        <f t="shared" si="289"/>
        <v>0</v>
      </c>
      <c r="AM898" s="14">
        <f t="shared" si="290"/>
        <v>0</v>
      </c>
      <c r="AN898" s="14">
        <f t="shared" si="291"/>
        <v>0</v>
      </c>
      <c r="AO898" s="5" t="str">
        <f t="shared" si="292"/>
        <v>5千～1万人未満の市町村平均</v>
      </c>
    </row>
    <row r="899" spans="1:41" s="5" customFormat="1" ht="18" customHeight="1" x14ac:dyDescent="0.3">
      <c r="A899" s="5" t="str">
        <f t="shared" si="275"/>
        <v>020482</v>
      </c>
      <c r="B899" s="22">
        <v>20</v>
      </c>
      <c r="C899" s="23" t="s">
        <v>47</v>
      </c>
      <c r="D899" s="23">
        <v>20482</v>
      </c>
      <c r="E899" s="24" t="s">
        <v>1860</v>
      </c>
      <c r="F899" s="25">
        <v>3.1509008000480887</v>
      </c>
      <c r="G899" s="26">
        <v>0.44851804138967244</v>
      </c>
      <c r="H899" s="26">
        <v>0.99570483820970868</v>
      </c>
      <c r="I899" s="26">
        <f t="shared" si="276"/>
        <v>4.5951236796474699</v>
      </c>
      <c r="J899" s="26">
        <v>6.8522173892896632</v>
      </c>
      <c r="K899" s="26">
        <v>13.673259501625283</v>
      </c>
      <c r="L899" s="26">
        <f t="shared" si="277"/>
        <v>20.525476890914945</v>
      </c>
      <c r="M899" s="26">
        <v>10.955385425044303</v>
      </c>
      <c r="N899" s="26">
        <v>9.9066856227192428</v>
      </c>
      <c r="O899" s="26">
        <v>0.59971790648840617</v>
      </c>
      <c r="P899" s="26">
        <v>0</v>
      </c>
      <c r="Q899" s="26">
        <f t="shared" si="272"/>
        <v>21.461788954251951</v>
      </c>
      <c r="R899" s="27">
        <v>1.3663910524113581</v>
      </c>
      <c r="S899" s="143">
        <f t="shared" si="278"/>
        <v>47.948780577225726</v>
      </c>
      <c r="T899" s="140" t="str">
        <f t="shared" si="279"/>
        <v>20482</v>
      </c>
      <c r="U899" s="5" t="str">
        <f t="shared" si="273"/>
        <v>長野県松川村</v>
      </c>
      <c r="V899" s="21">
        <f t="shared" si="280"/>
        <v>6.5713888072154114E-2</v>
      </c>
      <c r="W899" s="21">
        <f t="shared" si="280"/>
        <v>9.3541073618607397E-3</v>
      </c>
      <c r="X899" s="21">
        <f t="shared" si="280"/>
        <v>2.0766009609066879E-2</v>
      </c>
      <c r="Y899" s="21">
        <f t="shared" si="281"/>
        <v>0.14290702092524679</v>
      </c>
      <c r="Z899" s="21">
        <f t="shared" si="281"/>
        <v>0.28516386312689007</v>
      </c>
      <c r="AA899" s="21">
        <f t="shared" si="282"/>
        <v>0.22848100187656895</v>
      </c>
      <c r="AB899" s="21">
        <f t="shared" si="282"/>
        <v>0.20660975114400781</v>
      </c>
      <c r="AC899" s="21">
        <f t="shared" si="282"/>
        <v>1.2507469413586186E-2</v>
      </c>
      <c r="AD899" s="21">
        <f t="shared" si="274"/>
        <v>0</v>
      </c>
      <c r="AE899" s="21">
        <f t="shared" si="283"/>
        <v>2.8496888470618459E-2</v>
      </c>
      <c r="AF899" s="137">
        <f>VLOOKUP(T899,人口!$A$2:$E$1748,5,0)</f>
        <v>9663</v>
      </c>
      <c r="AG899" s="14">
        <f t="shared" si="284"/>
        <v>0</v>
      </c>
      <c r="AH899" s="14">
        <f t="shared" si="285"/>
        <v>1</v>
      </c>
      <c r="AI899" s="14">
        <f t="shared" si="286"/>
        <v>0</v>
      </c>
      <c r="AJ899" s="14">
        <f t="shared" si="287"/>
        <v>0</v>
      </c>
      <c r="AK899" s="14">
        <f t="shared" si="288"/>
        <v>0</v>
      </c>
      <c r="AL899" s="14">
        <f t="shared" si="289"/>
        <v>0</v>
      </c>
      <c r="AM899" s="14">
        <f t="shared" si="290"/>
        <v>0</v>
      </c>
      <c r="AN899" s="14">
        <f t="shared" si="291"/>
        <v>0</v>
      </c>
      <c r="AO899" s="5" t="str">
        <f t="shared" si="292"/>
        <v>5千～1万人未満の市町村平均</v>
      </c>
    </row>
    <row r="900" spans="1:41" s="5" customFormat="1" ht="18" customHeight="1" x14ac:dyDescent="0.3">
      <c r="A900" s="5" t="str">
        <f t="shared" si="275"/>
        <v>020485</v>
      </c>
      <c r="B900" s="22">
        <v>20</v>
      </c>
      <c r="C900" s="23" t="s">
        <v>47</v>
      </c>
      <c r="D900" s="23">
        <v>20485</v>
      </c>
      <c r="E900" s="24" t="s">
        <v>1862</v>
      </c>
      <c r="F900" s="25">
        <v>0.90475394206883675</v>
      </c>
      <c r="G900" s="26">
        <v>0.80924106191157918</v>
      </c>
      <c r="H900" s="26">
        <v>1.6678056040012619</v>
      </c>
      <c r="I900" s="26">
        <f t="shared" si="276"/>
        <v>3.3818006079816776</v>
      </c>
      <c r="J900" s="26">
        <v>19.802722558098903</v>
      </c>
      <c r="K900" s="26">
        <v>17.066544874805828</v>
      </c>
      <c r="L900" s="26">
        <f t="shared" si="277"/>
        <v>36.869267432904735</v>
      </c>
      <c r="M900" s="26">
        <v>10.737328211150496</v>
      </c>
      <c r="N900" s="26">
        <v>13.712508025619156</v>
      </c>
      <c r="O900" s="26">
        <v>0.58860857136873057</v>
      </c>
      <c r="P900" s="26">
        <v>0</v>
      </c>
      <c r="Q900" s="26">
        <f t="shared" si="272"/>
        <v>25.038444808138383</v>
      </c>
      <c r="R900" s="27">
        <v>1.17968974547357</v>
      </c>
      <c r="S900" s="143">
        <f t="shared" si="278"/>
        <v>66.469202594498356</v>
      </c>
      <c r="T900" s="140" t="str">
        <f t="shared" si="279"/>
        <v>20485</v>
      </c>
      <c r="U900" s="5" t="str">
        <f t="shared" si="273"/>
        <v>長野県白馬村</v>
      </c>
      <c r="V900" s="21">
        <f t="shared" si="280"/>
        <v>1.361162623822003E-2</v>
      </c>
      <c r="W900" s="21">
        <f t="shared" si="280"/>
        <v>1.2174676847688855E-2</v>
      </c>
      <c r="X900" s="21">
        <f t="shared" si="280"/>
        <v>2.5091403821644549E-2</v>
      </c>
      <c r="Y900" s="21">
        <f t="shared" si="281"/>
        <v>0.29792327551914954</v>
      </c>
      <c r="Z900" s="21">
        <f t="shared" si="281"/>
        <v>0.25675868234679894</v>
      </c>
      <c r="AA900" s="21">
        <f t="shared" si="282"/>
        <v>0.16153839360244143</v>
      </c>
      <c r="AB900" s="21">
        <f t="shared" si="282"/>
        <v>0.20629866901328131</v>
      </c>
      <c r="AC900" s="21">
        <f t="shared" si="282"/>
        <v>8.8553577956936337E-3</v>
      </c>
      <c r="AD900" s="21">
        <f t="shared" si="274"/>
        <v>0</v>
      </c>
      <c r="AE900" s="21">
        <f t="shared" si="283"/>
        <v>1.7747914815081783E-2</v>
      </c>
      <c r="AF900" s="137">
        <f>VLOOKUP(T900,人口!$A$2:$E$1748,5,0)</f>
        <v>9484</v>
      </c>
      <c r="AG900" s="14">
        <f t="shared" si="284"/>
        <v>0</v>
      </c>
      <c r="AH900" s="14">
        <f t="shared" si="285"/>
        <v>1</v>
      </c>
      <c r="AI900" s="14">
        <f t="shared" si="286"/>
        <v>0</v>
      </c>
      <c r="AJ900" s="14">
        <f t="shared" si="287"/>
        <v>0</v>
      </c>
      <c r="AK900" s="14">
        <f t="shared" si="288"/>
        <v>0</v>
      </c>
      <c r="AL900" s="14">
        <f t="shared" si="289"/>
        <v>0</v>
      </c>
      <c r="AM900" s="14">
        <f t="shared" si="290"/>
        <v>0</v>
      </c>
      <c r="AN900" s="14">
        <f t="shared" si="291"/>
        <v>0</v>
      </c>
      <c r="AO900" s="5" t="str">
        <f t="shared" si="292"/>
        <v>5千～1万人未満の市町村平均</v>
      </c>
    </row>
    <row r="901" spans="1:41" s="5" customFormat="1" ht="18" customHeight="1" x14ac:dyDescent="0.3">
      <c r="A901" s="5" t="str">
        <f t="shared" si="275"/>
        <v>020486</v>
      </c>
      <c r="B901" s="22">
        <v>20</v>
      </c>
      <c r="C901" s="23" t="s">
        <v>47</v>
      </c>
      <c r="D901" s="23">
        <v>20486</v>
      </c>
      <c r="E901" s="24" t="s">
        <v>1864</v>
      </c>
      <c r="F901" s="25">
        <v>0.46605110339162459</v>
      </c>
      <c r="G901" s="26">
        <v>0.50386707628456817</v>
      </c>
      <c r="H901" s="26">
        <v>0</v>
      </c>
      <c r="I901" s="26">
        <f t="shared" si="276"/>
        <v>0.96991817967619276</v>
      </c>
      <c r="J901" s="26">
        <v>5.4817739114317297</v>
      </c>
      <c r="K901" s="26">
        <v>4.9451145111788097</v>
      </c>
      <c r="L901" s="26">
        <f t="shared" si="277"/>
        <v>10.426888422610538</v>
      </c>
      <c r="M901" s="26">
        <v>3.048026019026564</v>
      </c>
      <c r="N901" s="26">
        <v>5.3887750837520896</v>
      </c>
      <c r="O901" s="26">
        <v>0.18401775770859197</v>
      </c>
      <c r="P901" s="26">
        <v>0</v>
      </c>
      <c r="Q901" s="26">
        <f t="shared" ref="Q901:Q964" si="293">SUM(M901:P901)</f>
        <v>8.6208188604872458</v>
      </c>
      <c r="R901" s="27">
        <v>0.30220324051275926</v>
      </c>
      <c r="S901" s="143">
        <f t="shared" si="278"/>
        <v>20.319828703286738</v>
      </c>
      <c r="T901" s="140" t="str">
        <f t="shared" si="279"/>
        <v>20486</v>
      </c>
      <c r="U901" s="5" t="str">
        <f t="shared" ref="U901:U964" si="294">C901&amp;E901</f>
        <v>長野県小谷村</v>
      </c>
      <c r="V901" s="21">
        <f t="shared" si="280"/>
        <v>2.293577914444922E-2</v>
      </c>
      <c r="W901" s="21">
        <f t="shared" si="280"/>
        <v>2.4796817120956709E-2</v>
      </c>
      <c r="X901" s="21">
        <f t="shared" si="280"/>
        <v>0</v>
      </c>
      <c r="Y901" s="21">
        <f t="shared" si="281"/>
        <v>0.26977461234921979</v>
      </c>
      <c r="Z901" s="21">
        <f t="shared" si="281"/>
        <v>0.24336398615303956</v>
      </c>
      <c r="AA901" s="21">
        <f t="shared" si="282"/>
        <v>0.15000254497881396</v>
      </c>
      <c r="AB901" s="21">
        <f t="shared" si="282"/>
        <v>0.2651978598067834</v>
      </c>
      <c r="AC901" s="21">
        <f t="shared" si="282"/>
        <v>9.05606835547915E-3</v>
      </c>
      <c r="AD901" s="21">
        <f t="shared" si="282"/>
        <v>0</v>
      </c>
      <c r="AE901" s="21">
        <f t="shared" si="283"/>
        <v>1.4872332091258121E-2</v>
      </c>
      <c r="AF901" s="137">
        <f>VLOOKUP(T901,人口!$A$2:$E$1748,5,0)</f>
        <v>2965</v>
      </c>
      <c r="AG901" s="14">
        <f t="shared" si="284"/>
        <v>1</v>
      </c>
      <c r="AH901" s="14">
        <f t="shared" si="285"/>
        <v>0</v>
      </c>
      <c r="AI901" s="14">
        <f t="shared" si="286"/>
        <v>0</v>
      </c>
      <c r="AJ901" s="14">
        <f t="shared" si="287"/>
        <v>0</v>
      </c>
      <c r="AK901" s="14">
        <f t="shared" si="288"/>
        <v>0</v>
      </c>
      <c r="AL901" s="14">
        <f t="shared" si="289"/>
        <v>0</v>
      </c>
      <c r="AM901" s="14">
        <f t="shared" si="290"/>
        <v>0</v>
      </c>
      <c r="AN901" s="14">
        <f t="shared" si="291"/>
        <v>0</v>
      </c>
      <c r="AO901" s="5" t="str">
        <f t="shared" si="292"/>
        <v>5千人未満の市町村平均</v>
      </c>
    </row>
    <row r="902" spans="1:41" s="5" customFormat="1" ht="18" customHeight="1" x14ac:dyDescent="0.3">
      <c r="A902" s="5" t="str">
        <f t="shared" ref="A902:A965" si="295">0&amp;D902</f>
        <v>020521</v>
      </c>
      <c r="B902" s="22">
        <v>20</v>
      </c>
      <c r="C902" s="23" t="s">
        <v>47</v>
      </c>
      <c r="D902" s="23">
        <v>20521</v>
      </c>
      <c r="E902" s="24" t="s">
        <v>1866</v>
      </c>
      <c r="F902" s="25">
        <v>91.212613304227261</v>
      </c>
      <c r="G902" s="26">
        <v>0.5859363349218274</v>
      </c>
      <c r="H902" s="26">
        <v>1.7175908459117473</v>
      </c>
      <c r="I902" s="26">
        <f t="shared" ref="I902:I965" si="296">SUM(F902:H902)</f>
        <v>93.516140485060831</v>
      </c>
      <c r="J902" s="26">
        <v>8.6906171766600604</v>
      </c>
      <c r="K902" s="26">
        <v>22.244076192366865</v>
      </c>
      <c r="L902" s="26">
        <f t="shared" ref="L902:L965" si="297">SUM(J902:K902)</f>
        <v>30.934693369026924</v>
      </c>
      <c r="M902" s="26">
        <v>16.484807038672649</v>
      </c>
      <c r="N902" s="26">
        <v>15.704430244077519</v>
      </c>
      <c r="O902" s="26">
        <v>0.92666750096019779</v>
      </c>
      <c r="P902" s="26">
        <v>0</v>
      </c>
      <c r="Q902" s="26">
        <f t="shared" si="293"/>
        <v>33.11590478371037</v>
      </c>
      <c r="R902" s="27">
        <v>3.2079595957926541</v>
      </c>
      <c r="S902" s="143">
        <f t="shared" ref="S902:S965" si="298">SUM(I902,L902,Q902,R902)</f>
        <v>160.77469823359078</v>
      </c>
      <c r="T902" s="140" t="str">
        <f t="shared" ref="T902:T965" si="299">IF(LEN(A902)=5,A902,RIGHT(A902,5))</f>
        <v>20521</v>
      </c>
      <c r="U902" s="5" t="str">
        <f t="shared" si="294"/>
        <v>長野県坂城町</v>
      </c>
      <c r="V902" s="21">
        <f t="shared" ref="V902:X965" si="300">F902/$S902</f>
        <v>0.56733188932318046</v>
      </c>
      <c r="W902" s="21">
        <f t="shared" si="300"/>
        <v>3.6444561324600719E-3</v>
      </c>
      <c r="X902" s="21">
        <f t="shared" si="300"/>
        <v>1.0683216107899306E-2</v>
      </c>
      <c r="Y902" s="21">
        <f t="shared" ref="Y902:Z965" si="301">J902/$S902</f>
        <v>5.4054632178711336E-2</v>
      </c>
      <c r="Z902" s="21">
        <f t="shared" si="301"/>
        <v>0.1383555773188159</v>
      </c>
      <c r="AA902" s="21">
        <f t="shared" ref="AA902:AD965" si="302">M902/$S902</f>
        <v>0.10253359029616556</v>
      </c>
      <c r="AB902" s="21">
        <f t="shared" si="302"/>
        <v>9.7679737027156058E-2</v>
      </c>
      <c r="AC902" s="21">
        <f t="shared" si="302"/>
        <v>5.7637645173112722E-3</v>
      </c>
      <c r="AD902" s="21">
        <f t="shared" si="302"/>
        <v>0</v>
      </c>
      <c r="AE902" s="21">
        <f t="shared" ref="AE902:AE965" si="303">R902/$S902</f>
        <v>1.9953137098300041E-2</v>
      </c>
      <c r="AF902" s="137">
        <f>VLOOKUP(T902,人口!$A$2:$E$1748,5,0)</f>
        <v>14931</v>
      </c>
      <c r="AG902" s="14">
        <f t="shared" ref="AG902:AG965" si="304">IF(SUMIFS($AF902,$AF902,$BB$22,$AF902,$BC$22)&gt;0,1,0)</f>
        <v>0</v>
      </c>
      <c r="AH902" s="14">
        <f t="shared" ref="AH902:AH965" si="305">IF(SUMIFS($AF902,$AF902,$BB$23,$AF902,$BC$23)&gt;0,1,0)</f>
        <v>0</v>
      </c>
      <c r="AI902" s="14">
        <f t="shared" ref="AI902:AI965" si="306">IF(SUMIFS($AF902,$AF902,$BB$24,$AF902,$BC$24)&gt;0,1,0)</f>
        <v>1</v>
      </c>
      <c r="AJ902" s="14">
        <f t="shared" ref="AJ902:AJ965" si="307">IF(SUMIFS($AF902,$AF902,$BB$25,$AF902,$BC$25)&gt;0,1,0)</f>
        <v>0</v>
      </c>
      <c r="AK902" s="14">
        <f t="shared" ref="AK902:AK965" si="308">IF(SUMIFS($AF902,$AF902,$BB$26,$AF902,$BC$26)&gt;0,1,0)</f>
        <v>0</v>
      </c>
      <c r="AL902" s="14">
        <f t="shared" ref="AL902:AL965" si="309">IF(SUMIFS($AF902,$AF902,$BB$27,$AF902,$BC$27)&gt;0,1,0)</f>
        <v>0</v>
      </c>
      <c r="AM902" s="14">
        <f t="shared" ref="AM902:AM965" si="310">IF(SUMIFS($AF902,$AF902,$BB$28,$AF902,$BC$2)&gt;0,1,0)</f>
        <v>0</v>
      </c>
      <c r="AN902" s="14">
        <f t="shared" ref="AN902:AN965" si="311">IF(SUMIFS($AF902,$AF902,$BB$29)&gt;0,1,0)</f>
        <v>0</v>
      </c>
      <c r="AO902" s="5" t="str">
        <f t="shared" ref="AO902:AO965" si="312">IF(AG902=1,$AG$4,IF(AH902=1,$AH$4,IF(AI902=1,$AI$4,IF(AJ902=1,$AJ$4,IF(AK902=1,$AK$4,IF(AL902=1,$AL$4,IF(AM902=1,$AM$4,IF(AN902=1,$AN$4,""))))))))</f>
        <v>1万～3万人未満の市町村平均</v>
      </c>
    </row>
    <row r="903" spans="1:41" s="5" customFormat="1" ht="18" customHeight="1" x14ac:dyDescent="0.3">
      <c r="A903" s="5" t="str">
        <f t="shared" si="295"/>
        <v>020541</v>
      </c>
      <c r="B903" s="22">
        <v>20</v>
      </c>
      <c r="C903" s="23" t="s">
        <v>47</v>
      </c>
      <c r="D903" s="23">
        <v>20541</v>
      </c>
      <c r="E903" s="24" t="s">
        <v>1868</v>
      </c>
      <c r="F903" s="25">
        <v>3.7476003033336704</v>
      </c>
      <c r="G903" s="26">
        <v>0.49050696441338643</v>
      </c>
      <c r="H903" s="26">
        <v>6.6463297950498044</v>
      </c>
      <c r="I903" s="26">
        <f t="shared" si="296"/>
        <v>10.884437062796861</v>
      </c>
      <c r="J903" s="26">
        <v>9.804798865975453</v>
      </c>
      <c r="K903" s="26">
        <v>13.887798092131957</v>
      </c>
      <c r="L903" s="26">
        <f t="shared" si="297"/>
        <v>23.692596958107409</v>
      </c>
      <c r="M903" s="26">
        <v>10.721411626194744</v>
      </c>
      <c r="N903" s="26">
        <v>11.730208619810352</v>
      </c>
      <c r="O903" s="26">
        <v>0.68455847134090031</v>
      </c>
      <c r="P903" s="26">
        <v>0</v>
      </c>
      <c r="Q903" s="26">
        <f t="shared" si="293"/>
        <v>23.136178717345995</v>
      </c>
      <c r="R903" s="27">
        <v>1.4264831479022091</v>
      </c>
      <c r="S903" s="143">
        <f t="shared" si="298"/>
        <v>59.139695886152474</v>
      </c>
      <c r="T903" s="140" t="str">
        <f t="shared" si="299"/>
        <v>20541</v>
      </c>
      <c r="U903" s="5" t="str">
        <f t="shared" si="294"/>
        <v>長野県小布施町</v>
      </c>
      <c r="V903" s="21">
        <f t="shared" si="300"/>
        <v>6.3368609648382868E-2</v>
      </c>
      <c r="W903" s="21">
        <f t="shared" si="300"/>
        <v>8.294039343009851E-3</v>
      </c>
      <c r="X903" s="21">
        <f t="shared" si="300"/>
        <v>0.11238356395752178</v>
      </c>
      <c r="Y903" s="21">
        <f t="shared" si="301"/>
        <v>0.1657904850381762</v>
      </c>
      <c r="Z903" s="21">
        <f t="shared" si="301"/>
        <v>0.23483039410393344</v>
      </c>
      <c r="AA903" s="21">
        <f t="shared" si="302"/>
        <v>0.18128959686965784</v>
      </c>
      <c r="AB903" s="21">
        <f t="shared" si="302"/>
        <v>0.19834746263138925</v>
      </c>
      <c r="AC903" s="21">
        <f t="shared" si="302"/>
        <v>1.1575278855994072E-2</v>
      </c>
      <c r="AD903" s="21">
        <f t="shared" si="302"/>
        <v>0</v>
      </c>
      <c r="AE903" s="21">
        <f t="shared" si="303"/>
        <v>2.4120569551934732E-2</v>
      </c>
      <c r="AF903" s="137">
        <f>VLOOKUP(T903,人口!$A$2:$E$1748,5,0)</f>
        <v>11030</v>
      </c>
      <c r="AG903" s="14">
        <f t="shared" si="304"/>
        <v>0</v>
      </c>
      <c r="AH903" s="14">
        <f t="shared" si="305"/>
        <v>0</v>
      </c>
      <c r="AI903" s="14">
        <f t="shared" si="306"/>
        <v>1</v>
      </c>
      <c r="AJ903" s="14">
        <f t="shared" si="307"/>
        <v>0</v>
      </c>
      <c r="AK903" s="14">
        <f t="shared" si="308"/>
        <v>0</v>
      </c>
      <c r="AL903" s="14">
        <f t="shared" si="309"/>
        <v>0</v>
      </c>
      <c r="AM903" s="14">
        <f t="shared" si="310"/>
        <v>0</v>
      </c>
      <c r="AN903" s="14">
        <f t="shared" si="311"/>
        <v>0</v>
      </c>
      <c r="AO903" s="5" t="str">
        <f t="shared" si="312"/>
        <v>1万～3万人未満の市町村平均</v>
      </c>
    </row>
    <row r="904" spans="1:41" s="5" customFormat="1" ht="18" customHeight="1" x14ac:dyDescent="0.3">
      <c r="A904" s="5" t="str">
        <f t="shared" si="295"/>
        <v>020543</v>
      </c>
      <c r="B904" s="22">
        <v>20</v>
      </c>
      <c r="C904" s="23" t="s">
        <v>47</v>
      </c>
      <c r="D904" s="23">
        <v>20543</v>
      </c>
      <c r="E904" s="24" t="s">
        <v>1241</v>
      </c>
      <c r="F904" s="25">
        <v>7.3501339319156802</v>
      </c>
      <c r="G904" s="26">
        <v>0.45615239103034771</v>
      </c>
      <c r="H904" s="26">
        <v>0.47295979814961164</v>
      </c>
      <c r="I904" s="26">
        <f t="shared" si="296"/>
        <v>8.279246121095639</v>
      </c>
      <c r="J904" s="26">
        <v>4.5087219027629537</v>
      </c>
      <c r="K904" s="26">
        <v>8.8568681447504787</v>
      </c>
      <c r="L904" s="26">
        <f t="shared" si="297"/>
        <v>13.365590047513432</v>
      </c>
      <c r="M904" s="26">
        <v>7.8930344795575618</v>
      </c>
      <c r="N904" s="26">
        <v>9.3485624890449195</v>
      </c>
      <c r="O904" s="26">
        <v>0.4353121593821464</v>
      </c>
      <c r="P904" s="26">
        <v>0</v>
      </c>
      <c r="Q904" s="26">
        <f t="shared" si="293"/>
        <v>17.676909127984626</v>
      </c>
      <c r="R904" s="27">
        <v>0.30400459720788708</v>
      </c>
      <c r="S904" s="143">
        <f t="shared" si="298"/>
        <v>39.625749893801583</v>
      </c>
      <c r="T904" s="140" t="str">
        <f t="shared" si="299"/>
        <v>20543</v>
      </c>
      <c r="U904" s="5" t="str">
        <f t="shared" si="294"/>
        <v>長野県高山村</v>
      </c>
      <c r="V904" s="21">
        <f t="shared" si="300"/>
        <v>0.18548882864335187</v>
      </c>
      <c r="W904" s="21">
        <f t="shared" si="300"/>
        <v>1.1511514413048393E-2</v>
      </c>
      <c r="X904" s="21">
        <f t="shared" si="300"/>
        <v>1.1935668079901597E-2</v>
      </c>
      <c r="Y904" s="21">
        <f t="shared" si="301"/>
        <v>0.1137826265710173</v>
      </c>
      <c r="Z904" s="21">
        <f t="shared" si="301"/>
        <v>0.22351294722465062</v>
      </c>
      <c r="AA904" s="21">
        <f t="shared" si="302"/>
        <v>0.19918952955366584</v>
      </c>
      <c r="AB904" s="21">
        <f t="shared" si="302"/>
        <v>0.23592140247438595</v>
      </c>
      <c r="AC904" s="21">
        <f t="shared" si="302"/>
        <v>1.098558792070304E-2</v>
      </c>
      <c r="AD904" s="21">
        <f t="shared" si="302"/>
        <v>0</v>
      </c>
      <c r="AE904" s="21">
        <f t="shared" si="303"/>
        <v>7.6718951192754764E-3</v>
      </c>
      <c r="AF904" s="137">
        <f>VLOOKUP(T904,人口!$A$2:$E$1748,5,0)</f>
        <v>7014</v>
      </c>
      <c r="AG904" s="14">
        <f t="shared" si="304"/>
        <v>0</v>
      </c>
      <c r="AH904" s="14">
        <f t="shared" si="305"/>
        <v>1</v>
      </c>
      <c r="AI904" s="14">
        <f t="shared" si="306"/>
        <v>0</v>
      </c>
      <c r="AJ904" s="14">
        <f t="shared" si="307"/>
        <v>0</v>
      </c>
      <c r="AK904" s="14">
        <f t="shared" si="308"/>
        <v>0</v>
      </c>
      <c r="AL904" s="14">
        <f t="shared" si="309"/>
        <v>0</v>
      </c>
      <c r="AM904" s="14">
        <f t="shared" si="310"/>
        <v>0</v>
      </c>
      <c r="AN904" s="14">
        <f t="shared" si="311"/>
        <v>0</v>
      </c>
      <c r="AO904" s="5" t="str">
        <f t="shared" si="312"/>
        <v>5千～1万人未満の市町村平均</v>
      </c>
    </row>
    <row r="905" spans="1:41" s="5" customFormat="1" ht="18" customHeight="1" x14ac:dyDescent="0.3">
      <c r="A905" s="5" t="str">
        <f t="shared" si="295"/>
        <v>020561</v>
      </c>
      <c r="B905" s="22">
        <v>20</v>
      </c>
      <c r="C905" s="23" t="s">
        <v>47</v>
      </c>
      <c r="D905" s="23">
        <v>20561</v>
      </c>
      <c r="E905" s="24" t="s">
        <v>1871</v>
      </c>
      <c r="F905" s="25">
        <v>0.70409858914466106</v>
      </c>
      <c r="G905" s="26">
        <v>0.79015518780989102</v>
      </c>
      <c r="H905" s="26">
        <v>4.2566381833465048</v>
      </c>
      <c r="I905" s="26">
        <f t="shared" si="296"/>
        <v>5.7508919603010566</v>
      </c>
      <c r="J905" s="26">
        <v>16.560453842191112</v>
      </c>
      <c r="K905" s="26">
        <v>18.360927704196087</v>
      </c>
      <c r="L905" s="26">
        <f t="shared" si="297"/>
        <v>34.921381546387195</v>
      </c>
      <c r="M905" s="26">
        <v>12.580468749026611</v>
      </c>
      <c r="N905" s="26">
        <v>15.223289611599652</v>
      </c>
      <c r="O905" s="26">
        <v>0.76623380663415741</v>
      </c>
      <c r="P905" s="26">
        <v>0</v>
      </c>
      <c r="Q905" s="26">
        <f t="shared" si="293"/>
        <v>28.56999216726042</v>
      </c>
      <c r="R905" s="27">
        <v>2.9563874716513507</v>
      </c>
      <c r="S905" s="143">
        <f t="shared" si="298"/>
        <v>72.198653145600019</v>
      </c>
      <c r="T905" s="140" t="str">
        <f t="shared" si="299"/>
        <v>20561</v>
      </c>
      <c r="U905" s="5" t="str">
        <f t="shared" si="294"/>
        <v>長野県山ノ内町</v>
      </c>
      <c r="V905" s="21">
        <f t="shared" si="300"/>
        <v>9.7522399444867035E-3</v>
      </c>
      <c r="W905" s="21">
        <f t="shared" si="300"/>
        <v>1.0944181828661234E-2</v>
      </c>
      <c r="X905" s="21">
        <f t="shared" si="300"/>
        <v>5.8957307344256402E-2</v>
      </c>
      <c r="Y905" s="21">
        <f t="shared" si="301"/>
        <v>0.22937344563470366</v>
      </c>
      <c r="Z905" s="21">
        <f t="shared" si="301"/>
        <v>0.25431122194438127</v>
      </c>
      <c r="AA905" s="21">
        <f t="shared" si="302"/>
        <v>0.17424797002315409</v>
      </c>
      <c r="AB905" s="21">
        <f t="shared" si="302"/>
        <v>0.2108528199397221</v>
      </c>
      <c r="AC905" s="21">
        <f t="shared" si="302"/>
        <v>1.0612854579003373E-2</v>
      </c>
      <c r="AD905" s="21">
        <f t="shared" si="302"/>
        <v>0</v>
      </c>
      <c r="AE905" s="21">
        <f t="shared" si="303"/>
        <v>4.0947958761631292E-2</v>
      </c>
      <c r="AF905" s="137">
        <f>VLOOKUP(T905,人口!$A$2:$E$1748,5,0)</f>
        <v>12346</v>
      </c>
      <c r="AG905" s="14">
        <f t="shared" si="304"/>
        <v>0</v>
      </c>
      <c r="AH905" s="14">
        <f t="shared" si="305"/>
        <v>0</v>
      </c>
      <c r="AI905" s="14">
        <f t="shared" si="306"/>
        <v>1</v>
      </c>
      <c r="AJ905" s="14">
        <f t="shared" si="307"/>
        <v>0</v>
      </c>
      <c r="AK905" s="14">
        <f t="shared" si="308"/>
        <v>0</v>
      </c>
      <c r="AL905" s="14">
        <f t="shared" si="309"/>
        <v>0</v>
      </c>
      <c r="AM905" s="14">
        <f t="shared" si="310"/>
        <v>0</v>
      </c>
      <c r="AN905" s="14">
        <f t="shared" si="311"/>
        <v>0</v>
      </c>
      <c r="AO905" s="5" t="str">
        <f t="shared" si="312"/>
        <v>1万～3万人未満の市町村平均</v>
      </c>
    </row>
    <row r="906" spans="1:41" s="5" customFormat="1" ht="18" customHeight="1" x14ac:dyDescent="0.3">
      <c r="A906" s="5" t="str">
        <f t="shared" si="295"/>
        <v>020562</v>
      </c>
      <c r="B906" s="22">
        <v>20</v>
      </c>
      <c r="C906" s="23" t="s">
        <v>47</v>
      </c>
      <c r="D906" s="23">
        <v>20562</v>
      </c>
      <c r="E906" s="24" t="s">
        <v>1873</v>
      </c>
      <c r="F906" s="25">
        <v>1.023459060394037</v>
      </c>
      <c r="G906" s="26">
        <v>0.29583104857616693</v>
      </c>
      <c r="H906" s="26">
        <v>2.5141547164795139</v>
      </c>
      <c r="I906" s="26">
        <f t="shared" si="296"/>
        <v>3.833444825449718</v>
      </c>
      <c r="J906" s="26">
        <v>3.4799608096284085</v>
      </c>
      <c r="K906" s="26">
        <v>6.4683385037761871</v>
      </c>
      <c r="L906" s="26">
        <f t="shared" si="297"/>
        <v>9.9482993134045952</v>
      </c>
      <c r="M906" s="26">
        <v>4.8991248493805557</v>
      </c>
      <c r="N906" s="26">
        <v>7.4432455844325736</v>
      </c>
      <c r="O906" s="26">
        <v>0.2897736629819278</v>
      </c>
      <c r="P906" s="26">
        <v>0</v>
      </c>
      <c r="Q906" s="26">
        <f t="shared" si="293"/>
        <v>12.632144096795058</v>
      </c>
      <c r="R906" s="27">
        <v>0.42379507294247476</v>
      </c>
      <c r="S906" s="143">
        <f t="shared" si="298"/>
        <v>26.837683308591846</v>
      </c>
      <c r="T906" s="140" t="str">
        <f t="shared" si="299"/>
        <v>20562</v>
      </c>
      <c r="U906" s="5" t="str">
        <f t="shared" si="294"/>
        <v>長野県木島平村</v>
      </c>
      <c r="V906" s="21">
        <f t="shared" si="300"/>
        <v>3.8135149320671267E-2</v>
      </c>
      <c r="W906" s="21">
        <f t="shared" si="300"/>
        <v>1.1022972630482575E-2</v>
      </c>
      <c r="X906" s="21">
        <f t="shared" si="300"/>
        <v>9.3680020274873335E-2</v>
      </c>
      <c r="Y906" s="21">
        <f t="shared" si="301"/>
        <v>0.12966696005814815</v>
      </c>
      <c r="Z906" s="21">
        <f t="shared" si="301"/>
        <v>0.24101702182711895</v>
      </c>
      <c r="AA906" s="21">
        <f t="shared" si="302"/>
        <v>0.18254648857161768</v>
      </c>
      <c r="AB906" s="21">
        <f t="shared" si="302"/>
        <v>0.27734307387291079</v>
      </c>
      <c r="AC906" s="21">
        <f t="shared" si="302"/>
        <v>1.0797268141589529E-2</v>
      </c>
      <c r="AD906" s="21">
        <f t="shared" si="302"/>
        <v>0</v>
      </c>
      <c r="AE906" s="21">
        <f t="shared" si="303"/>
        <v>1.579104530258767E-2</v>
      </c>
      <c r="AF906" s="137">
        <f>VLOOKUP(T906,人口!$A$2:$E$1748,5,0)</f>
        <v>4669</v>
      </c>
      <c r="AG906" s="14">
        <f t="shared" si="304"/>
        <v>1</v>
      </c>
      <c r="AH906" s="14">
        <f t="shared" si="305"/>
        <v>0</v>
      </c>
      <c r="AI906" s="14">
        <f t="shared" si="306"/>
        <v>0</v>
      </c>
      <c r="AJ906" s="14">
        <f t="shared" si="307"/>
        <v>0</v>
      </c>
      <c r="AK906" s="14">
        <f t="shared" si="308"/>
        <v>0</v>
      </c>
      <c r="AL906" s="14">
        <f t="shared" si="309"/>
        <v>0</v>
      </c>
      <c r="AM906" s="14">
        <f t="shared" si="310"/>
        <v>0</v>
      </c>
      <c r="AN906" s="14">
        <f t="shared" si="311"/>
        <v>0</v>
      </c>
      <c r="AO906" s="5" t="str">
        <f t="shared" si="312"/>
        <v>5千人未満の市町村平均</v>
      </c>
    </row>
    <row r="907" spans="1:41" s="5" customFormat="1" ht="18" customHeight="1" x14ac:dyDescent="0.3">
      <c r="A907" s="5" t="str">
        <f t="shared" si="295"/>
        <v>020563</v>
      </c>
      <c r="B907" s="22">
        <v>20</v>
      </c>
      <c r="C907" s="23" t="s">
        <v>47</v>
      </c>
      <c r="D907" s="23">
        <v>20563</v>
      </c>
      <c r="E907" s="24" t="s">
        <v>1875</v>
      </c>
      <c r="F907" s="25">
        <v>6.765529827726581E-2</v>
      </c>
      <c r="G907" s="26">
        <v>0.22903048922025826</v>
      </c>
      <c r="H907" s="26">
        <v>1.5184498782698057</v>
      </c>
      <c r="I907" s="26">
        <f t="shared" si="296"/>
        <v>1.8151356657673299</v>
      </c>
      <c r="J907" s="26">
        <v>8.2857978295421333</v>
      </c>
      <c r="K907" s="26">
        <v>5.3992211944179331</v>
      </c>
      <c r="L907" s="26">
        <f t="shared" si="297"/>
        <v>13.685019023960066</v>
      </c>
      <c r="M907" s="26">
        <v>3.151483821238954</v>
      </c>
      <c r="N907" s="26">
        <v>4.9220686702485601</v>
      </c>
      <c r="O907" s="26">
        <v>0.23248921429220423</v>
      </c>
      <c r="P907" s="26">
        <v>0</v>
      </c>
      <c r="Q907" s="26">
        <f t="shared" si="293"/>
        <v>8.3060417057797196</v>
      </c>
      <c r="R907" s="27">
        <v>0.55062321698724026</v>
      </c>
      <c r="S907" s="143">
        <f t="shared" si="298"/>
        <v>24.356819612494355</v>
      </c>
      <c r="T907" s="140" t="str">
        <f t="shared" si="299"/>
        <v>20563</v>
      </c>
      <c r="U907" s="5" t="str">
        <f t="shared" si="294"/>
        <v>長野県野沢温泉村</v>
      </c>
      <c r="V907" s="21">
        <f t="shared" si="300"/>
        <v>2.7776737420414513E-3</v>
      </c>
      <c r="W907" s="21">
        <f t="shared" si="300"/>
        <v>9.4031360770423459E-3</v>
      </c>
      <c r="X907" s="21">
        <f t="shared" si="300"/>
        <v>6.2341878062392192E-2</v>
      </c>
      <c r="Y907" s="21">
        <f t="shared" si="301"/>
        <v>0.34018389762560602</v>
      </c>
      <c r="Z907" s="21">
        <f t="shared" si="301"/>
        <v>0.22167184715890764</v>
      </c>
      <c r="AA907" s="21">
        <f t="shared" si="302"/>
        <v>0.12938814965901099</v>
      </c>
      <c r="AB907" s="21">
        <f t="shared" si="302"/>
        <v>0.20208174747591753</v>
      </c>
      <c r="AC907" s="21">
        <f t="shared" si="302"/>
        <v>9.5451384043975865E-3</v>
      </c>
      <c r="AD907" s="21">
        <f t="shared" si="302"/>
        <v>0</v>
      </c>
      <c r="AE907" s="21">
        <f t="shared" si="303"/>
        <v>2.2606531794684154E-2</v>
      </c>
      <c r="AF907" s="137">
        <f>VLOOKUP(T907,人口!$A$2:$E$1748,5,0)</f>
        <v>3746</v>
      </c>
      <c r="AG907" s="14">
        <f t="shared" si="304"/>
        <v>1</v>
      </c>
      <c r="AH907" s="14">
        <f t="shared" si="305"/>
        <v>0</v>
      </c>
      <c r="AI907" s="14">
        <f t="shared" si="306"/>
        <v>0</v>
      </c>
      <c r="AJ907" s="14">
        <f t="shared" si="307"/>
        <v>0</v>
      </c>
      <c r="AK907" s="14">
        <f t="shared" si="308"/>
        <v>0</v>
      </c>
      <c r="AL907" s="14">
        <f t="shared" si="309"/>
        <v>0</v>
      </c>
      <c r="AM907" s="14">
        <f t="shared" si="310"/>
        <v>0</v>
      </c>
      <c r="AN907" s="14">
        <f t="shared" si="311"/>
        <v>0</v>
      </c>
      <c r="AO907" s="5" t="str">
        <f t="shared" si="312"/>
        <v>5千人未満の市町村平均</v>
      </c>
    </row>
    <row r="908" spans="1:41" s="5" customFormat="1" ht="18" customHeight="1" x14ac:dyDescent="0.3">
      <c r="A908" s="5" t="str">
        <f t="shared" si="295"/>
        <v>020583</v>
      </c>
      <c r="B908" s="22">
        <v>20</v>
      </c>
      <c r="C908" s="23" t="s">
        <v>47</v>
      </c>
      <c r="D908" s="23">
        <v>20583</v>
      </c>
      <c r="E908" s="24" t="s">
        <v>1877</v>
      </c>
      <c r="F908" s="25">
        <v>10.631983255628644</v>
      </c>
      <c r="G908" s="26">
        <v>0.71953745363364474</v>
      </c>
      <c r="H908" s="26">
        <v>5.6257323358848534</v>
      </c>
      <c r="I908" s="26">
        <f t="shared" si="296"/>
        <v>16.977253045147144</v>
      </c>
      <c r="J908" s="26">
        <v>9.2179965096026777</v>
      </c>
      <c r="K908" s="26">
        <v>11.981980279797678</v>
      </c>
      <c r="L908" s="26">
        <f t="shared" si="297"/>
        <v>21.199976789400356</v>
      </c>
      <c r="M908" s="26">
        <v>8.867129478849602</v>
      </c>
      <c r="N908" s="26">
        <v>12.249840502886446</v>
      </c>
      <c r="O908" s="26">
        <v>0.50953989571249247</v>
      </c>
      <c r="P908" s="26">
        <v>0</v>
      </c>
      <c r="Q908" s="26">
        <f t="shared" si="293"/>
        <v>21.626509877448541</v>
      </c>
      <c r="R908" s="27">
        <v>0.62289776168383193</v>
      </c>
      <c r="S908" s="143">
        <f t="shared" si="298"/>
        <v>60.426637473679875</v>
      </c>
      <c r="T908" s="140" t="str">
        <f t="shared" si="299"/>
        <v>20583</v>
      </c>
      <c r="U908" s="5" t="str">
        <f t="shared" si="294"/>
        <v>長野県信濃町</v>
      </c>
      <c r="V908" s="21">
        <f t="shared" si="300"/>
        <v>0.17594861637402268</v>
      </c>
      <c r="W908" s="21">
        <f t="shared" si="300"/>
        <v>1.1907620276687658E-2</v>
      </c>
      <c r="X908" s="21">
        <f t="shared" si="300"/>
        <v>9.31002049937871E-2</v>
      </c>
      <c r="Y908" s="21">
        <f t="shared" si="301"/>
        <v>0.15254855962517813</v>
      </c>
      <c r="Z908" s="21">
        <f t="shared" si="301"/>
        <v>0.19828970766438375</v>
      </c>
      <c r="AA908" s="21">
        <f t="shared" si="302"/>
        <v>0.14674206359259806</v>
      </c>
      <c r="AB908" s="21">
        <f t="shared" si="302"/>
        <v>0.20272252461875159</v>
      </c>
      <c r="AC908" s="21">
        <f t="shared" si="302"/>
        <v>8.432372162598548E-3</v>
      </c>
      <c r="AD908" s="21">
        <f t="shared" si="302"/>
        <v>0</v>
      </c>
      <c r="AE908" s="21">
        <f t="shared" si="303"/>
        <v>1.0308330691992393E-2</v>
      </c>
      <c r="AF908" s="137">
        <f>VLOOKUP(T908,人口!$A$2:$E$1748,5,0)</f>
        <v>8210</v>
      </c>
      <c r="AG908" s="14">
        <f t="shared" si="304"/>
        <v>0</v>
      </c>
      <c r="AH908" s="14">
        <f t="shared" si="305"/>
        <v>1</v>
      </c>
      <c r="AI908" s="14">
        <f t="shared" si="306"/>
        <v>0</v>
      </c>
      <c r="AJ908" s="14">
        <f t="shared" si="307"/>
        <v>0</v>
      </c>
      <c r="AK908" s="14">
        <f t="shared" si="308"/>
        <v>0</v>
      </c>
      <c r="AL908" s="14">
        <f t="shared" si="309"/>
        <v>0</v>
      </c>
      <c r="AM908" s="14">
        <f t="shared" si="310"/>
        <v>0</v>
      </c>
      <c r="AN908" s="14">
        <f t="shared" si="311"/>
        <v>0</v>
      </c>
      <c r="AO908" s="5" t="str">
        <f t="shared" si="312"/>
        <v>5千～1万人未満の市町村平均</v>
      </c>
    </row>
    <row r="909" spans="1:41" s="5" customFormat="1" ht="18" customHeight="1" x14ac:dyDescent="0.3">
      <c r="A909" s="5" t="str">
        <f t="shared" si="295"/>
        <v>020588</v>
      </c>
      <c r="B909" s="22">
        <v>20</v>
      </c>
      <c r="C909" s="23" t="s">
        <v>47</v>
      </c>
      <c r="D909" s="23">
        <v>20588</v>
      </c>
      <c r="E909" s="24" t="s">
        <v>1879</v>
      </c>
      <c r="F909" s="25">
        <v>1.3608845158820071</v>
      </c>
      <c r="G909" s="26">
        <v>0.19085874101688188</v>
      </c>
      <c r="H909" s="26">
        <v>0</v>
      </c>
      <c r="I909" s="26">
        <f t="shared" si="296"/>
        <v>1.5517432568988889</v>
      </c>
      <c r="J909" s="26">
        <v>1.901536749764936</v>
      </c>
      <c r="K909" s="26">
        <v>3.7580009770418865</v>
      </c>
      <c r="L909" s="26">
        <f t="shared" si="297"/>
        <v>5.659537726806823</v>
      </c>
      <c r="M909" s="26">
        <v>2.5577952023893933</v>
      </c>
      <c r="N909" s="26">
        <v>4.0848839697370751</v>
      </c>
      <c r="O909" s="26">
        <v>0.15131038559647461</v>
      </c>
      <c r="P909" s="26">
        <v>0</v>
      </c>
      <c r="Q909" s="26">
        <f t="shared" si="293"/>
        <v>6.7939895577229432</v>
      </c>
      <c r="R909" s="27">
        <v>0.12817346725865023</v>
      </c>
      <c r="S909" s="143">
        <f t="shared" si="298"/>
        <v>14.133444008687304</v>
      </c>
      <c r="T909" s="140" t="str">
        <f t="shared" si="299"/>
        <v>20588</v>
      </c>
      <c r="U909" s="5" t="str">
        <f t="shared" si="294"/>
        <v>長野県小川村</v>
      </c>
      <c r="V909" s="21">
        <f t="shared" si="300"/>
        <v>9.6288244750927079E-2</v>
      </c>
      <c r="W909" s="21">
        <f t="shared" si="300"/>
        <v>1.3504050456461148E-2</v>
      </c>
      <c r="X909" s="21">
        <f t="shared" si="300"/>
        <v>0</v>
      </c>
      <c r="Y909" s="21">
        <f t="shared" si="301"/>
        <v>0.13454164098970725</v>
      </c>
      <c r="Z909" s="21">
        <f t="shared" si="301"/>
        <v>0.26589421338012043</v>
      </c>
      <c r="AA909" s="21">
        <f t="shared" si="302"/>
        <v>0.18097465846379773</v>
      </c>
      <c r="AB909" s="21">
        <f t="shared" si="302"/>
        <v>0.28902254590079024</v>
      </c>
      <c r="AC909" s="21">
        <f t="shared" si="302"/>
        <v>1.0705839673859375E-2</v>
      </c>
      <c r="AD909" s="21">
        <f t="shared" si="302"/>
        <v>0</v>
      </c>
      <c r="AE909" s="21">
        <f t="shared" si="303"/>
        <v>9.0688063843368076E-3</v>
      </c>
      <c r="AF909" s="137">
        <f>VLOOKUP(T909,人口!$A$2:$E$1748,5,0)</f>
        <v>2438</v>
      </c>
      <c r="AG909" s="14">
        <f t="shared" si="304"/>
        <v>1</v>
      </c>
      <c r="AH909" s="14">
        <f t="shared" si="305"/>
        <v>0</v>
      </c>
      <c r="AI909" s="14">
        <f t="shared" si="306"/>
        <v>0</v>
      </c>
      <c r="AJ909" s="14">
        <f t="shared" si="307"/>
        <v>0</v>
      </c>
      <c r="AK909" s="14">
        <f t="shared" si="308"/>
        <v>0</v>
      </c>
      <c r="AL909" s="14">
        <f t="shared" si="309"/>
        <v>0</v>
      </c>
      <c r="AM909" s="14">
        <f t="shared" si="310"/>
        <v>0</v>
      </c>
      <c r="AN909" s="14">
        <f t="shared" si="311"/>
        <v>0</v>
      </c>
      <c r="AO909" s="5" t="str">
        <f t="shared" si="312"/>
        <v>5千人未満の市町村平均</v>
      </c>
    </row>
    <row r="910" spans="1:41" s="5" customFormat="1" ht="18" customHeight="1" x14ac:dyDescent="0.3">
      <c r="A910" s="5" t="str">
        <f t="shared" si="295"/>
        <v>020590</v>
      </c>
      <c r="B910" s="22">
        <v>20</v>
      </c>
      <c r="C910" s="23" t="s">
        <v>47</v>
      </c>
      <c r="D910" s="23">
        <v>20590</v>
      </c>
      <c r="E910" s="24" t="s">
        <v>1881</v>
      </c>
      <c r="F910" s="25">
        <v>8.8216407807307444</v>
      </c>
      <c r="G910" s="26">
        <v>0.56112469858963276</v>
      </c>
      <c r="H910" s="26">
        <v>3.1862554822710676</v>
      </c>
      <c r="I910" s="26">
        <f t="shared" si="296"/>
        <v>12.569020961591445</v>
      </c>
      <c r="J910" s="26">
        <v>7.3350294546596659</v>
      </c>
      <c r="K910" s="26">
        <v>15.057033410393323</v>
      </c>
      <c r="L910" s="26">
        <f t="shared" si="297"/>
        <v>22.392062865052988</v>
      </c>
      <c r="M910" s="26">
        <v>11.822839305132803</v>
      </c>
      <c r="N910" s="26">
        <v>15.324329144420005</v>
      </c>
      <c r="O910" s="26">
        <v>0.68368958479522735</v>
      </c>
      <c r="P910" s="26">
        <v>0</v>
      </c>
      <c r="Q910" s="26">
        <f t="shared" si="293"/>
        <v>27.830858034348037</v>
      </c>
      <c r="R910" s="27">
        <v>0.72030541917782431</v>
      </c>
      <c r="S910" s="143">
        <f t="shared" si="298"/>
        <v>63.512247280170293</v>
      </c>
      <c r="T910" s="140" t="str">
        <f t="shared" si="299"/>
        <v>20590</v>
      </c>
      <c r="U910" s="5" t="str">
        <f t="shared" si="294"/>
        <v>長野県飯綱町</v>
      </c>
      <c r="V910" s="21">
        <f t="shared" si="300"/>
        <v>0.13889668778079947</v>
      </c>
      <c r="W910" s="21">
        <f t="shared" si="300"/>
        <v>8.8349054335041047E-3</v>
      </c>
      <c r="X910" s="21">
        <f t="shared" si="300"/>
        <v>5.0167575841169709E-2</v>
      </c>
      <c r="Y910" s="21">
        <f t="shared" si="301"/>
        <v>0.11549000025621513</v>
      </c>
      <c r="Z910" s="21">
        <f t="shared" si="301"/>
        <v>0.23707291200030345</v>
      </c>
      <c r="AA910" s="21">
        <f t="shared" si="302"/>
        <v>0.18615054279183274</v>
      </c>
      <c r="AB910" s="21">
        <f t="shared" si="302"/>
        <v>0.24128148192930574</v>
      </c>
      <c r="AC910" s="21">
        <f t="shared" si="302"/>
        <v>1.0764688923370657E-2</v>
      </c>
      <c r="AD910" s="21">
        <f t="shared" si="302"/>
        <v>0</v>
      </c>
      <c r="AE910" s="21">
        <f t="shared" si="303"/>
        <v>1.134120504349902E-2</v>
      </c>
      <c r="AF910" s="137">
        <f>VLOOKUP(T910,人口!$A$2:$E$1748,5,0)</f>
        <v>11016</v>
      </c>
      <c r="AG910" s="14">
        <f t="shared" si="304"/>
        <v>0</v>
      </c>
      <c r="AH910" s="14">
        <f t="shared" si="305"/>
        <v>0</v>
      </c>
      <c r="AI910" s="14">
        <f t="shared" si="306"/>
        <v>1</v>
      </c>
      <c r="AJ910" s="14">
        <f t="shared" si="307"/>
        <v>0</v>
      </c>
      <c r="AK910" s="14">
        <f t="shared" si="308"/>
        <v>0</v>
      </c>
      <c r="AL910" s="14">
        <f t="shared" si="309"/>
        <v>0</v>
      </c>
      <c r="AM910" s="14">
        <f t="shared" si="310"/>
        <v>0</v>
      </c>
      <c r="AN910" s="14">
        <f t="shared" si="311"/>
        <v>0</v>
      </c>
      <c r="AO910" s="5" t="str">
        <f t="shared" si="312"/>
        <v>1万～3万人未満の市町村平均</v>
      </c>
    </row>
    <row r="911" spans="1:41" s="5" customFormat="1" ht="18" customHeight="1" x14ac:dyDescent="0.3">
      <c r="A911" s="5" t="str">
        <f t="shared" si="295"/>
        <v>020602</v>
      </c>
      <c r="B911" s="22">
        <v>20</v>
      </c>
      <c r="C911" s="23" t="s">
        <v>47</v>
      </c>
      <c r="D911" s="23">
        <v>20602</v>
      </c>
      <c r="E911" s="24" t="s">
        <v>1883</v>
      </c>
      <c r="F911" s="25">
        <v>0.28415965307667601</v>
      </c>
      <c r="G911" s="26">
        <v>0.21567037734907654</v>
      </c>
      <c r="H911" s="26">
        <v>2.5390473374347571</v>
      </c>
      <c r="I911" s="26">
        <f t="shared" si="296"/>
        <v>3.0388773678605094</v>
      </c>
      <c r="J911" s="26">
        <v>2.1058033928060915</v>
      </c>
      <c r="K911" s="26">
        <v>2.8819683991396388</v>
      </c>
      <c r="L911" s="26">
        <f t="shared" si="297"/>
        <v>4.9877717919457307</v>
      </c>
      <c r="M911" s="26">
        <v>1.5677836181416007</v>
      </c>
      <c r="N911" s="26">
        <v>3.6422345878574389</v>
      </c>
      <c r="O911" s="26">
        <v>0.11158985779428275</v>
      </c>
      <c r="P911" s="26">
        <v>0</v>
      </c>
      <c r="Q911" s="26">
        <f t="shared" si="293"/>
        <v>5.321608063793323</v>
      </c>
      <c r="R911" s="27">
        <v>8.0183501380454061E-2</v>
      </c>
      <c r="S911" s="143">
        <f t="shared" si="298"/>
        <v>13.428440724980018</v>
      </c>
      <c r="T911" s="140" t="str">
        <f t="shared" si="299"/>
        <v>20602</v>
      </c>
      <c r="U911" s="5" t="str">
        <f t="shared" si="294"/>
        <v>長野県栄村</v>
      </c>
      <c r="V911" s="21">
        <f t="shared" si="300"/>
        <v>2.1161031194639978E-2</v>
      </c>
      <c r="W911" s="21">
        <f t="shared" si="300"/>
        <v>1.6060716338262532E-2</v>
      </c>
      <c r="X911" s="21">
        <f t="shared" si="300"/>
        <v>0.18907983357379235</v>
      </c>
      <c r="Y911" s="21">
        <f t="shared" si="301"/>
        <v>0.15681667260807194</v>
      </c>
      <c r="Z911" s="21">
        <f t="shared" si="301"/>
        <v>0.2146167569387642</v>
      </c>
      <c r="AA911" s="21">
        <f t="shared" si="302"/>
        <v>0.11675098027019319</v>
      </c>
      <c r="AB911" s="21">
        <f t="shared" si="302"/>
        <v>0.27123287524232331</v>
      </c>
      <c r="AC911" s="21">
        <f t="shared" si="302"/>
        <v>8.3099639101582145E-3</v>
      </c>
      <c r="AD911" s="21">
        <f t="shared" si="302"/>
        <v>0</v>
      </c>
      <c r="AE911" s="21">
        <f t="shared" si="303"/>
        <v>5.9711699237942149E-3</v>
      </c>
      <c r="AF911" s="137">
        <f>VLOOKUP(T911,人口!$A$2:$E$1748,5,0)</f>
        <v>1798</v>
      </c>
      <c r="AG911" s="14">
        <f t="shared" si="304"/>
        <v>1</v>
      </c>
      <c r="AH911" s="14">
        <f t="shared" si="305"/>
        <v>0</v>
      </c>
      <c r="AI911" s="14">
        <f t="shared" si="306"/>
        <v>0</v>
      </c>
      <c r="AJ911" s="14">
        <f t="shared" si="307"/>
        <v>0</v>
      </c>
      <c r="AK911" s="14">
        <f t="shared" si="308"/>
        <v>0</v>
      </c>
      <c r="AL911" s="14">
        <f t="shared" si="309"/>
        <v>0</v>
      </c>
      <c r="AM911" s="14">
        <f t="shared" si="310"/>
        <v>0</v>
      </c>
      <c r="AN911" s="14">
        <f t="shared" si="311"/>
        <v>0</v>
      </c>
      <c r="AO911" s="5" t="str">
        <f t="shared" si="312"/>
        <v>5千人未満の市町村平均</v>
      </c>
    </row>
    <row r="912" spans="1:41" s="5" customFormat="1" ht="18" customHeight="1" x14ac:dyDescent="0.3">
      <c r="A912" s="5" t="str">
        <f t="shared" si="295"/>
        <v>021201</v>
      </c>
      <c r="B912" s="22">
        <v>21</v>
      </c>
      <c r="C912" s="23" t="s">
        <v>48</v>
      </c>
      <c r="D912" s="23">
        <v>21201</v>
      </c>
      <c r="E912" s="24" t="s">
        <v>95</v>
      </c>
      <c r="F912" s="25">
        <v>195.03234263628718</v>
      </c>
      <c r="G912" s="26">
        <v>27.183100869588866</v>
      </c>
      <c r="H912" s="26">
        <v>16.316074205224297</v>
      </c>
      <c r="I912" s="26">
        <f t="shared" si="296"/>
        <v>238.53151771110032</v>
      </c>
      <c r="J912" s="26">
        <v>734.32370168735702</v>
      </c>
      <c r="K912" s="26">
        <v>561.61756497372517</v>
      </c>
      <c r="L912" s="26">
        <f t="shared" si="297"/>
        <v>1295.9412666610822</v>
      </c>
      <c r="M912" s="26">
        <v>404.92587956681621</v>
      </c>
      <c r="N912" s="26">
        <v>229.64361247536024</v>
      </c>
      <c r="O912" s="26">
        <v>25.371735386948814</v>
      </c>
      <c r="P912" s="26">
        <v>0</v>
      </c>
      <c r="Q912" s="26">
        <f t="shared" si="293"/>
        <v>659.94122742912521</v>
      </c>
      <c r="R912" s="27">
        <v>65.244181758119993</v>
      </c>
      <c r="S912" s="143">
        <f t="shared" si="298"/>
        <v>2259.6581935594277</v>
      </c>
      <c r="T912" s="140" t="str">
        <f t="shared" si="299"/>
        <v>21201</v>
      </c>
      <c r="U912" s="5" t="str">
        <f t="shared" si="294"/>
        <v>岐阜県岐阜市</v>
      </c>
      <c r="V912" s="21">
        <f t="shared" si="300"/>
        <v>8.6310550503689687E-2</v>
      </c>
      <c r="W912" s="21">
        <f t="shared" si="300"/>
        <v>1.2029740138162168E-2</v>
      </c>
      <c r="X912" s="21">
        <f t="shared" si="300"/>
        <v>7.2205939162520482E-3</v>
      </c>
      <c r="Y912" s="21">
        <f t="shared" si="301"/>
        <v>0.32497114111344677</v>
      </c>
      <c r="Z912" s="21">
        <f t="shared" si="301"/>
        <v>0.24854093710919248</v>
      </c>
      <c r="AA912" s="21">
        <f t="shared" si="302"/>
        <v>0.17919784537367328</v>
      </c>
      <c r="AB912" s="21">
        <f t="shared" si="302"/>
        <v>0.1016275882475943</v>
      </c>
      <c r="AC912" s="21">
        <f t="shared" si="302"/>
        <v>1.1228129749563184E-2</v>
      </c>
      <c r="AD912" s="21">
        <f t="shared" si="302"/>
        <v>0</v>
      </c>
      <c r="AE912" s="21">
        <f t="shared" si="303"/>
        <v>2.8873473848426142E-2</v>
      </c>
      <c r="AF912" s="137">
        <f>VLOOKUP(T912,人口!$A$2:$E$1748,5,0)</f>
        <v>408804</v>
      </c>
      <c r="AG912" s="14">
        <f t="shared" si="304"/>
        <v>0</v>
      </c>
      <c r="AH912" s="14">
        <f t="shared" si="305"/>
        <v>0</v>
      </c>
      <c r="AI912" s="14">
        <f t="shared" si="306"/>
        <v>0</v>
      </c>
      <c r="AJ912" s="14">
        <f t="shared" si="307"/>
        <v>0</v>
      </c>
      <c r="AK912" s="14">
        <f t="shared" si="308"/>
        <v>0</v>
      </c>
      <c r="AL912" s="14">
        <f t="shared" si="309"/>
        <v>1</v>
      </c>
      <c r="AM912" s="14">
        <f t="shared" si="310"/>
        <v>0</v>
      </c>
      <c r="AN912" s="14">
        <f t="shared" si="311"/>
        <v>0</v>
      </c>
      <c r="AO912" s="5" t="str">
        <f t="shared" si="312"/>
        <v>20万～50万人未満の市町村平均</v>
      </c>
    </row>
    <row r="913" spans="1:41" s="5" customFormat="1" ht="18" customHeight="1" x14ac:dyDescent="0.3">
      <c r="A913" s="5" t="str">
        <f t="shared" si="295"/>
        <v>021202</v>
      </c>
      <c r="B913" s="22">
        <v>21</v>
      </c>
      <c r="C913" s="23" t="s">
        <v>48</v>
      </c>
      <c r="D913" s="23">
        <v>21202</v>
      </c>
      <c r="E913" s="24" t="s">
        <v>145</v>
      </c>
      <c r="F913" s="25">
        <v>413.02385975772268</v>
      </c>
      <c r="G913" s="26">
        <v>10.477488510002196</v>
      </c>
      <c r="H913" s="26">
        <v>6.9319737230288192</v>
      </c>
      <c r="I913" s="26">
        <f t="shared" si="296"/>
        <v>430.43332199075371</v>
      </c>
      <c r="J913" s="26">
        <v>243.50419100640531</v>
      </c>
      <c r="K913" s="26">
        <v>207.09732922167879</v>
      </c>
      <c r="L913" s="26">
        <f t="shared" si="297"/>
        <v>450.6015202280841</v>
      </c>
      <c r="M913" s="26">
        <v>165.2730432050451</v>
      </c>
      <c r="N913" s="26">
        <v>100.93849328753132</v>
      </c>
      <c r="O913" s="26">
        <v>10.011434905893076</v>
      </c>
      <c r="P913" s="26">
        <v>0</v>
      </c>
      <c r="Q913" s="26">
        <f t="shared" si="293"/>
        <v>276.2229713984695</v>
      </c>
      <c r="R913" s="27">
        <v>30.950838500753058</v>
      </c>
      <c r="S913" s="143">
        <f t="shared" si="298"/>
        <v>1188.2086521180604</v>
      </c>
      <c r="T913" s="140" t="str">
        <f t="shared" si="299"/>
        <v>21202</v>
      </c>
      <c r="U913" s="5" t="str">
        <f t="shared" si="294"/>
        <v>岐阜県大垣市</v>
      </c>
      <c r="V913" s="21">
        <f t="shared" si="300"/>
        <v>0.34760213117576644</v>
      </c>
      <c r="W913" s="21">
        <f t="shared" si="300"/>
        <v>8.8178860601001181E-3</v>
      </c>
      <c r="X913" s="21">
        <f t="shared" si="300"/>
        <v>5.8339700781273708E-3</v>
      </c>
      <c r="Y913" s="21">
        <f t="shared" si="301"/>
        <v>0.20493386458038579</v>
      </c>
      <c r="Z913" s="21">
        <f t="shared" si="301"/>
        <v>0.17429373944762488</v>
      </c>
      <c r="AA913" s="21">
        <f t="shared" si="302"/>
        <v>0.1390942936751344</v>
      </c>
      <c r="AB913" s="21">
        <f t="shared" si="302"/>
        <v>8.4950141633459569E-2</v>
      </c>
      <c r="AC913" s="21">
        <f t="shared" si="302"/>
        <v>8.4256539354826548E-3</v>
      </c>
      <c r="AD913" s="21">
        <f t="shared" si="302"/>
        <v>0</v>
      </c>
      <c r="AE913" s="21">
        <f t="shared" si="303"/>
        <v>2.6048319413918712E-2</v>
      </c>
      <c r="AF913" s="137">
        <f>VLOOKUP(T913,人口!$A$2:$E$1748,5,0)</f>
        <v>161310</v>
      </c>
      <c r="AG913" s="14">
        <f t="shared" si="304"/>
        <v>0</v>
      </c>
      <c r="AH913" s="14">
        <f t="shared" si="305"/>
        <v>0</v>
      </c>
      <c r="AI913" s="14">
        <f t="shared" si="306"/>
        <v>0</v>
      </c>
      <c r="AJ913" s="14">
        <f t="shared" si="307"/>
        <v>0</v>
      </c>
      <c r="AK913" s="14">
        <f t="shared" si="308"/>
        <v>1</v>
      </c>
      <c r="AL913" s="14">
        <f t="shared" si="309"/>
        <v>0</v>
      </c>
      <c r="AM913" s="14">
        <f t="shared" si="310"/>
        <v>0</v>
      </c>
      <c r="AN913" s="14">
        <f t="shared" si="311"/>
        <v>0</v>
      </c>
      <c r="AO913" s="5" t="str">
        <f t="shared" si="312"/>
        <v>10万～20万人未満の市町村平均</v>
      </c>
    </row>
    <row r="914" spans="1:41" s="5" customFormat="1" ht="18" customHeight="1" x14ac:dyDescent="0.3">
      <c r="A914" s="5" t="str">
        <f t="shared" si="295"/>
        <v>021203</v>
      </c>
      <c r="B914" s="22">
        <v>21</v>
      </c>
      <c r="C914" s="23" t="s">
        <v>48</v>
      </c>
      <c r="D914" s="23">
        <v>21203</v>
      </c>
      <c r="E914" s="24" t="s">
        <v>213</v>
      </c>
      <c r="F914" s="25">
        <v>101.37411857517856</v>
      </c>
      <c r="G914" s="26">
        <v>8.2027433751755634</v>
      </c>
      <c r="H914" s="26">
        <v>21.196749581642546</v>
      </c>
      <c r="I914" s="26">
        <f t="shared" si="296"/>
        <v>130.77361153199666</v>
      </c>
      <c r="J914" s="26">
        <v>152.41658366281686</v>
      </c>
      <c r="K914" s="26">
        <v>110.84296261765975</v>
      </c>
      <c r="L914" s="26">
        <f t="shared" si="297"/>
        <v>263.25954628047663</v>
      </c>
      <c r="M914" s="26">
        <v>88.095114413097789</v>
      </c>
      <c r="N914" s="26">
        <v>99.244878261209237</v>
      </c>
      <c r="O914" s="26">
        <v>5.4364369263015559</v>
      </c>
      <c r="P914" s="26">
        <v>0</v>
      </c>
      <c r="Q914" s="26">
        <f t="shared" si="293"/>
        <v>192.77642960060859</v>
      </c>
      <c r="R914" s="27">
        <v>9.1861291811400001</v>
      </c>
      <c r="S914" s="143">
        <f t="shared" si="298"/>
        <v>595.9957165942219</v>
      </c>
      <c r="T914" s="140" t="str">
        <f t="shared" si="299"/>
        <v>21203</v>
      </c>
      <c r="U914" s="5" t="str">
        <f t="shared" si="294"/>
        <v>岐阜県高山市</v>
      </c>
      <c r="V914" s="21">
        <f t="shared" si="300"/>
        <v>0.17009202541668295</v>
      </c>
      <c r="W914" s="21">
        <f t="shared" si="300"/>
        <v>1.3763091154496206E-2</v>
      </c>
      <c r="X914" s="21">
        <f t="shared" si="300"/>
        <v>3.5565271681430817E-2</v>
      </c>
      <c r="Y914" s="21">
        <f t="shared" si="301"/>
        <v>0.2557343608672078</v>
      </c>
      <c r="Z914" s="21">
        <f t="shared" si="301"/>
        <v>0.18597946181738439</v>
      </c>
      <c r="AA914" s="21">
        <f t="shared" si="302"/>
        <v>0.14781165696376392</v>
      </c>
      <c r="AB914" s="21">
        <f t="shared" si="302"/>
        <v>0.1665194488784878</v>
      </c>
      <c r="AC914" s="21">
        <f t="shared" si="302"/>
        <v>9.1216040232096219E-3</v>
      </c>
      <c r="AD914" s="21">
        <f t="shared" si="302"/>
        <v>0</v>
      </c>
      <c r="AE914" s="21">
        <f t="shared" si="303"/>
        <v>1.5413079197336397E-2</v>
      </c>
      <c r="AF914" s="137">
        <f>VLOOKUP(T914,人口!$A$2:$E$1748,5,0)</f>
        <v>87595</v>
      </c>
      <c r="AG914" s="14">
        <f t="shared" si="304"/>
        <v>0</v>
      </c>
      <c r="AH914" s="14">
        <f t="shared" si="305"/>
        <v>0</v>
      </c>
      <c r="AI914" s="14">
        <f t="shared" si="306"/>
        <v>0</v>
      </c>
      <c r="AJ914" s="14">
        <f t="shared" si="307"/>
        <v>1</v>
      </c>
      <c r="AK914" s="14">
        <f t="shared" si="308"/>
        <v>0</v>
      </c>
      <c r="AL914" s="14">
        <f t="shared" si="309"/>
        <v>0</v>
      </c>
      <c r="AM914" s="14">
        <f t="shared" si="310"/>
        <v>0</v>
      </c>
      <c r="AN914" s="14">
        <f t="shared" si="311"/>
        <v>0</v>
      </c>
      <c r="AO914" s="5" t="str">
        <f t="shared" si="312"/>
        <v>3万～10万人未満の市町村平均</v>
      </c>
    </row>
    <row r="915" spans="1:41" s="5" customFormat="1" ht="18" customHeight="1" x14ac:dyDescent="0.3">
      <c r="A915" s="5" t="str">
        <f t="shared" si="295"/>
        <v>021204</v>
      </c>
      <c r="B915" s="22">
        <v>21</v>
      </c>
      <c r="C915" s="23" t="s">
        <v>48</v>
      </c>
      <c r="D915" s="23">
        <v>21204</v>
      </c>
      <c r="E915" s="24" t="s">
        <v>274</v>
      </c>
      <c r="F915" s="25">
        <v>102.88864531481543</v>
      </c>
      <c r="G915" s="26">
        <v>5.3277470218778458</v>
      </c>
      <c r="H915" s="26">
        <v>1.6033136502243526</v>
      </c>
      <c r="I915" s="26">
        <f t="shared" si="296"/>
        <v>109.81970598691763</v>
      </c>
      <c r="J915" s="26">
        <v>141.65238941596891</v>
      </c>
      <c r="K915" s="26">
        <v>146.6296438754203</v>
      </c>
      <c r="L915" s="26">
        <f t="shared" si="297"/>
        <v>288.28203329138921</v>
      </c>
      <c r="M915" s="26">
        <v>113.17806064486783</v>
      </c>
      <c r="N915" s="26">
        <v>63.616414426223336</v>
      </c>
      <c r="O915" s="26">
        <v>6.8460812200065302</v>
      </c>
      <c r="P915" s="26">
        <v>0</v>
      </c>
      <c r="Q915" s="26">
        <f t="shared" si="293"/>
        <v>183.64055629109771</v>
      </c>
      <c r="R915" s="27">
        <v>12.619071635000003</v>
      </c>
      <c r="S915" s="143">
        <f t="shared" si="298"/>
        <v>594.36136720440447</v>
      </c>
      <c r="T915" s="140" t="str">
        <f t="shared" si="299"/>
        <v>21204</v>
      </c>
      <c r="U915" s="5" t="str">
        <f t="shared" si="294"/>
        <v>岐阜県多治見市</v>
      </c>
      <c r="V915" s="21">
        <f t="shared" si="300"/>
        <v>0.17310789528389958</v>
      </c>
      <c r="W915" s="21">
        <f t="shared" si="300"/>
        <v>8.9638178317965975E-3</v>
      </c>
      <c r="X915" s="21">
        <f t="shared" si="300"/>
        <v>2.6975401476135364E-3</v>
      </c>
      <c r="Y915" s="21">
        <f t="shared" si="301"/>
        <v>0.23832704686415765</v>
      </c>
      <c r="Z915" s="21">
        <f t="shared" si="301"/>
        <v>0.24670116862591016</v>
      </c>
      <c r="AA915" s="21">
        <f t="shared" si="302"/>
        <v>0.19041961151883752</v>
      </c>
      <c r="AB915" s="21">
        <f t="shared" si="302"/>
        <v>0.10703322580578369</v>
      </c>
      <c r="AC915" s="21">
        <f t="shared" si="302"/>
        <v>1.1518381909994027E-2</v>
      </c>
      <c r="AD915" s="21">
        <f t="shared" si="302"/>
        <v>0</v>
      </c>
      <c r="AE915" s="21">
        <f t="shared" si="303"/>
        <v>2.123131201200738E-2</v>
      </c>
      <c r="AF915" s="137">
        <f>VLOOKUP(T915,人口!$A$2:$E$1748,5,0)</f>
        <v>110308</v>
      </c>
      <c r="AG915" s="14">
        <f t="shared" si="304"/>
        <v>0</v>
      </c>
      <c r="AH915" s="14">
        <f t="shared" si="305"/>
        <v>0</v>
      </c>
      <c r="AI915" s="14">
        <f t="shared" si="306"/>
        <v>0</v>
      </c>
      <c r="AJ915" s="14">
        <f t="shared" si="307"/>
        <v>0</v>
      </c>
      <c r="AK915" s="14">
        <f t="shared" si="308"/>
        <v>1</v>
      </c>
      <c r="AL915" s="14">
        <f t="shared" si="309"/>
        <v>0</v>
      </c>
      <c r="AM915" s="14">
        <f t="shared" si="310"/>
        <v>0</v>
      </c>
      <c r="AN915" s="14">
        <f t="shared" si="311"/>
        <v>0</v>
      </c>
      <c r="AO915" s="5" t="str">
        <f t="shared" si="312"/>
        <v>10万～20万人未満の市町村平均</v>
      </c>
    </row>
    <row r="916" spans="1:41" s="5" customFormat="1" ht="18" customHeight="1" x14ac:dyDescent="0.3">
      <c r="A916" s="5" t="str">
        <f t="shared" si="295"/>
        <v>021205</v>
      </c>
      <c r="B916" s="22">
        <v>21</v>
      </c>
      <c r="C916" s="23" t="s">
        <v>48</v>
      </c>
      <c r="D916" s="23">
        <v>21205</v>
      </c>
      <c r="E916" s="24" t="s">
        <v>325</v>
      </c>
      <c r="F916" s="25">
        <v>321.89274920785766</v>
      </c>
      <c r="G916" s="26">
        <v>5.1704398060026637</v>
      </c>
      <c r="H916" s="26">
        <v>4.8570972345031862</v>
      </c>
      <c r="I916" s="26">
        <f t="shared" si="296"/>
        <v>331.92028624836348</v>
      </c>
      <c r="J916" s="26">
        <v>112.32220433395871</v>
      </c>
      <c r="K916" s="26">
        <v>111.15592952449444</v>
      </c>
      <c r="L916" s="26">
        <f t="shared" si="297"/>
        <v>223.47813385845313</v>
      </c>
      <c r="M916" s="26">
        <v>99.329040074867748</v>
      </c>
      <c r="N916" s="26">
        <v>70.886449382963875</v>
      </c>
      <c r="O916" s="26">
        <v>5.4784537971173117</v>
      </c>
      <c r="P916" s="26">
        <v>0</v>
      </c>
      <c r="Q916" s="26">
        <f t="shared" si="293"/>
        <v>175.69394325494892</v>
      </c>
      <c r="R916" s="27">
        <v>19.083781185372324</v>
      </c>
      <c r="S916" s="143">
        <f t="shared" si="298"/>
        <v>750.17614454713794</v>
      </c>
      <c r="T916" s="140" t="str">
        <f t="shared" si="299"/>
        <v>21205</v>
      </c>
      <c r="U916" s="5" t="str">
        <f t="shared" si="294"/>
        <v>岐阜県関市</v>
      </c>
      <c r="V916" s="21">
        <f t="shared" si="300"/>
        <v>0.42908955656298037</v>
      </c>
      <c r="W916" s="21">
        <f t="shared" si="300"/>
        <v>6.8923010196810849E-3</v>
      </c>
      <c r="X916" s="21">
        <f t="shared" si="300"/>
        <v>6.4746090232385232E-3</v>
      </c>
      <c r="Y916" s="21">
        <f t="shared" si="301"/>
        <v>0.14972777413731908</v>
      </c>
      <c r="Z916" s="21">
        <f t="shared" si="301"/>
        <v>0.14817310618640961</v>
      </c>
      <c r="AA916" s="21">
        <f t="shared" si="302"/>
        <v>0.13240762292545324</v>
      </c>
      <c r="AB916" s="21">
        <f t="shared" si="302"/>
        <v>9.449307325782294E-2</v>
      </c>
      <c r="AC916" s="21">
        <f t="shared" si="302"/>
        <v>7.3028899105083023E-3</v>
      </c>
      <c r="AD916" s="21">
        <f t="shared" si="302"/>
        <v>0</v>
      </c>
      <c r="AE916" s="21">
        <f t="shared" si="303"/>
        <v>2.5439066976586829E-2</v>
      </c>
      <c r="AF916" s="137">
        <f>VLOOKUP(T916,人口!$A$2:$E$1748,5,0)</f>
        <v>88272</v>
      </c>
      <c r="AG916" s="14">
        <f t="shared" si="304"/>
        <v>0</v>
      </c>
      <c r="AH916" s="14">
        <f t="shared" si="305"/>
        <v>0</v>
      </c>
      <c r="AI916" s="14">
        <f t="shared" si="306"/>
        <v>0</v>
      </c>
      <c r="AJ916" s="14">
        <f t="shared" si="307"/>
        <v>1</v>
      </c>
      <c r="AK916" s="14">
        <f t="shared" si="308"/>
        <v>0</v>
      </c>
      <c r="AL916" s="14">
        <f t="shared" si="309"/>
        <v>0</v>
      </c>
      <c r="AM916" s="14">
        <f t="shared" si="310"/>
        <v>0</v>
      </c>
      <c r="AN916" s="14">
        <f t="shared" si="311"/>
        <v>0</v>
      </c>
      <c r="AO916" s="5" t="str">
        <f t="shared" si="312"/>
        <v>3万～10万人未満の市町村平均</v>
      </c>
    </row>
    <row r="917" spans="1:41" s="5" customFormat="1" ht="18" customHeight="1" x14ac:dyDescent="0.3">
      <c r="A917" s="5" t="str">
        <f t="shared" si="295"/>
        <v>021206</v>
      </c>
      <c r="B917" s="22">
        <v>21</v>
      </c>
      <c r="C917" s="23" t="s">
        <v>48</v>
      </c>
      <c r="D917" s="23">
        <v>21206</v>
      </c>
      <c r="E917" s="24" t="s">
        <v>377</v>
      </c>
      <c r="F917" s="25">
        <v>332.21483168213211</v>
      </c>
      <c r="G917" s="26">
        <v>5.5947553225080862</v>
      </c>
      <c r="H917" s="26">
        <v>14.40624471010411</v>
      </c>
      <c r="I917" s="26">
        <f t="shared" si="296"/>
        <v>352.2158317147443</v>
      </c>
      <c r="J917" s="26">
        <v>94.53557707011862</v>
      </c>
      <c r="K917" s="26">
        <v>96.564234828607823</v>
      </c>
      <c r="L917" s="26">
        <f t="shared" si="297"/>
        <v>191.09981189872644</v>
      </c>
      <c r="M917" s="26">
        <v>83.845386229911924</v>
      </c>
      <c r="N917" s="26">
        <v>82.241368309441498</v>
      </c>
      <c r="O917" s="26">
        <v>4.8598065765981735</v>
      </c>
      <c r="P917" s="26">
        <v>0</v>
      </c>
      <c r="Q917" s="26">
        <f t="shared" si="293"/>
        <v>170.9465611159516</v>
      </c>
      <c r="R917" s="27">
        <v>14.315771131200002</v>
      </c>
      <c r="S917" s="143">
        <f t="shared" si="298"/>
        <v>728.57797586062225</v>
      </c>
      <c r="T917" s="140" t="str">
        <f t="shared" si="299"/>
        <v>21206</v>
      </c>
      <c r="U917" s="5" t="str">
        <f t="shared" si="294"/>
        <v>岐阜県中津川市</v>
      </c>
      <c r="V917" s="21">
        <f t="shared" si="300"/>
        <v>0.45597704389802357</v>
      </c>
      <c r="W917" s="21">
        <f t="shared" si="300"/>
        <v>7.6790069256476795E-3</v>
      </c>
      <c r="X917" s="21">
        <f t="shared" si="300"/>
        <v>1.9773099362613782E-2</v>
      </c>
      <c r="Y917" s="21">
        <f t="shared" si="301"/>
        <v>0.12975354759859414</v>
      </c>
      <c r="Z917" s="21">
        <f t="shared" si="301"/>
        <v>0.13253795479412167</v>
      </c>
      <c r="AA917" s="21">
        <f t="shared" si="302"/>
        <v>0.11508086849711696</v>
      </c>
      <c r="AB917" s="21">
        <f t="shared" si="302"/>
        <v>0.11287929505732734</v>
      </c>
      <c r="AC917" s="21">
        <f t="shared" si="302"/>
        <v>6.6702628100411589E-3</v>
      </c>
      <c r="AD917" s="21">
        <f t="shared" si="302"/>
        <v>0</v>
      </c>
      <c r="AE917" s="21">
        <f t="shared" si="303"/>
        <v>1.9648921056513825E-2</v>
      </c>
      <c r="AF917" s="137">
        <f>VLOOKUP(T917,人口!$A$2:$E$1748,5,0)</f>
        <v>78304</v>
      </c>
      <c r="AG917" s="14">
        <f t="shared" si="304"/>
        <v>0</v>
      </c>
      <c r="AH917" s="14">
        <f t="shared" si="305"/>
        <v>0</v>
      </c>
      <c r="AI917" s="14">
        <f t="shared" si="306"/>
        <v>0</v>
      </c>
      <c r="AJ917" s="14">
        <f t="shared" si="307"/>
        <v>1</v>
      </c>
      <c r="AK917" s="14">
        <f t="shared" si="308"/>
        <v>0</v>
      </c>
      <c r="AL917" s="14">
        <f t="shared" si="309"/>
        <v>0</v>
      </c>
      <c r="AM917" s="14">
        <f t="shared" si="310"/>
        <v>0</v>
      </c>
      <c r="AN917" s="14">
        <f t="shared" si="311"/>
        <v>0</v>
      </c>
      <c r="AO917" s="5" t="str">
        <f t="shared" si="312"/>
        <v>3万～10万人未満の市町村平均</v>
      </c>
    </row>
    <row r="918" spans="1:41" s="5" customFormat="1" ht="18" customHeight="1" x14ac:dyDescent="0.3">
      <c r="A918" s="5" t="str">
        <f t="shared" si="295"/>
        <v>021207</v>
      </c>
      <c r="B918" s="22">
        <v>21</v>
      </c>
      <c r="C918" s="23" t="s">
        <v>48</v>
      </c>
      <c r="D918" s="23">
        <v>21207</v>
      </c>
      <c r="E918" s="24" t="s">
        <v>428</v>
      </c>
      <c r="F918" s="25">
        <v>102.68138774079328</v>
      </c>
      <c r="G918" s="26">
        <v>1.1756644554881959</v>
      </c>
      <c r="H918" s="26">
        <v>2.3813923334214651</v>
      </c>
      <c r="I918" s="26">
        <f t="shared" si="296"/>
        <v>106.23844452970293</v>
      </c>
      <c r="J918" s="26">
        <v>21.789536496651998</v>
      </c>
      <c r="K918" s="26">
        <v>25.235668210511896</v>
      </c>
      <c r="L918" s="26">
        <f t="shared" si="297"/>
        <v>47.025204707163894</v>
      </c>
      <c r="M918" s="26">
        <v>23.12679794070808</v>
      </c>
      <c r="N918" s="26">
        <v>17.927299966125254</v>
      </c>
      <c r="O918" s="26">
        <v>1.269877686501012</v>
      </c>
      <c r="P918" s="26">
        <v>0</v>
      </c>
      <c r="Q918" s="26">
        <f t="shared" si="293"/>
        <v>42.323975593334346</v>
      </c>
      <c r="R918" s="27">
        <v>4.4185532382276529</v>
      </c>
      <c r="S918" s="143">
        <f t="shared" si="298"/>
        <v>200.00617806842882</v>
      </c>
      <c r="T918" s="140" t="str">
        <f t="shared" si="299"/>
        <v>21207</v>
      </c>
      <c r="U918" s="5" t="str">
        <f t="shared" si="294"/>
        <v>岐阜県美濃市</v>
      </c>
      <c r="V918" s="21">
        <f t="shared" si="300"/>
        <v>0.51339107987785526</v>
      </c>
      <c r="W918" s="21">
        <f t="shared" si="300"/>
        <v>5.8781406996635957E-3</v>
      </c>
      <c r="X918" s="21">
        <f t="shared" si="300"/>
        <v>1.190659386834896E-2</v>
      </c>
      <c r="Y918" s="21">
        <f t="shared" si="301"/>
        <v>0.10894431715602838</v>
      </c>
      <c r="Z918" s="21">
        <f t="shared" si="301"/>
        <v>0.12617444348083051</v>
      </c>
      <c r="AA918" s="21">
        <f t="shared" si="302"/>
        <v>0.11563041784037105</v>
      </c>
      <c r="AB918" s="21">
        <f t="shared" si="302"/>
        <v>8.9633731014007595E-2</v>
      </c>
      <c r="AC918" s="21">
        <f t="shared" si="302"/>
        <v>6.3491923037824576E-3</v>
      </c>
      <c r="AD918" s="21">
        <f t="shared" si="302"/>
        <v>0</v>
      </c>
      <c r="AE918" s="21">
        <f t="shared" si="303"/>
        <v>2.2092083759112268E-2</v>
      </c>
      <c r="AF918" s="137">
        <f>VLOOKUP(T918,人口!$A$2:$E$1748,5,0)</f>
        <v>20461</v>
      </c>
      <c r="AG918" s="14">
        <f t="shared" si="304"/>
        <v>0</v>
      </c>
      <c r="AH918" s="14">
        <f t="shared" si="305"/>
        <v>0</v>
      </c>
      <c r="AI918" s="14">
        <f t="shared" si="306"/>
        <v>1</v>
      </c>
      <c r="AJ918" s="14">
        <f t="shared" si="307"/>
        <v>0</v>
      </c>
      <c r="AK918" s="14">
        <f t="shared" si="308"/>
        <v>0</v>
      </c>
      <c r="AL918" s="14">
        <f t="shared" si="309"/>
        <v>0</v>
      </c>
      <c r="AM918" s="14">
        <f t="shared" si="310"/>
        <v>0</v>
      </c>
      <c r="AN918" s="14">
        <f t="shared" si="311"/>
        <v>0</v>
      </c>
      <c r="AO918" s="5" t="str">
        <f t="shared" si="312"/>
        <v>1万～3万人未満の市町村平均</v>
      </c>
    </row>
    <row r="919" spans="1:41" s="5" customFormat="1" ht="18" customHeight="1" x14ac:dyDescent="0.3">
      <c r="A919" s="5" t="str">
        <f t="shared" si="295"/>
        <v>021208</v>
      </c>
      <c r="B919" s="22">
        <v>21</v>
      </c>
      <c r="C919" s="23" t="s">
        <v>48</v>
      </c>
      <c r="D919" s="23">
        <v>21208</v>
      </c>
      <c r="E919" s="24" t="s">
        <v>483</v>
      </c>
      <c r="F919" s="25">
        <v>97.7295798012495</v>
      </c>
      <c r="G919" s="26">
        <v>1.8359407958063905</v>
      </c>
      <c r="H919" s="26">
        <v>4.668472099182674</v>
      </c>
      <c r="I919" s="26">
        <f t="shared" si="296"/>
        <v>104.23399269623857</v>
      </c>
      <c r="J919" s="26">
        <v>44.47268881591949</v>
      </c>
      <c r="K919" s="26">
        <v>47.536884334167851</v>
      </c>
      <c r="L919" s="26">
        <f t="shared" si="297"/>
        <v>92.009573150087334</v>
      </c>
      <c r="M919" s="26">
        <v>39.417422642920549</v>
      </c>
      <c r="N919" s="26">
        <v>28.935797637218808</v>
      </c>
      <c r="O919" s="26">
        <v>2.3112382114900387</v>
      </c>
      <c r="P919" s="26">
        <v>0</v>
      </c>
      <c r="Q919" s="26">
        <f t="shared" si="293"/>
        <v>70.664458491629389</v>
      </c>
      <c r="R919" s="27">
        <v>5.1756617644</v>
      </c>
      <c r="S919" s="143">
        <f t="shared" si="298"/>
        <v>272.08368610235527</v>
      </c>
      <c r="T919" s="140" t="str">
        <f t="shared" si="299"/>
        <v>21208</v>
      </c>
      <c r="U919" s="5" t="str">
        <f t="shared" si="294"/>
        <v>岐阜県瑞浪市</v>
      </c>
      <c r="V919" s="21">
        <f t="shared" si="300"/>
        <v>0.35918941411461386</v>
      </c>
      <c r="W919" s="21">
        <f t="shared" si="300"/>
        <v>6.7477062741487818E-3</v>
      </c>
      <c r="X919" s="21">
        <f t="shared" si="300"/>
        <v>1.7158221303376638E-2</v>
      </c>
      <c r="Y919" s="21">
        <f t="shared" si="301"/>
        <v>0.16345224314253554</v>
      </c>
      <c r="Z919" s="21">
        <f t="shared" si="301"/>
        <v>0.17471420288052453</v>
      </c>
      <c r="AA919" s="21">
        <f t="shared" si="302"/>
        <v>0.14487242218591559</v>
      </c>
      <c r="AB919" s="21">
        <f t="shared" si="302"/>
        <v>0.10634888865160934</v>
      </c>
      <c r="AC919" s="21">
        <f t="shared" si="302"/>
        <v>8.4945857820397687E-3</v>
      </c>
      <c r="AD919" s="21">
        <f t="shared" si="302"/>
        <v>0</v>
      </c>
      <c r="AE919" s="21">
        <f t="shared" si="303"/>
        <v>1.9022315665236048E-2</v>
      </c>
      <c r="AF919" s="137">
        <f>VLOOKUP(T919,人口!$A$2:$E$1748,5,0)</f>
        <v>37240</v>
      </c>
      <c r="AG919" s="14">
        <f t="shared" si="304"/>
        <v>0</v>
      </c>
      <c r="AH919" s="14">
        <f t="shared" si="305"/>
        <v>0</v>
      </c>
      <c r="AI919" s="14">
        <f t="shared" si="306"/>
        <v>0</v>
      </c>
      <c r="AJ919" s="14">
        <f t="shared" si="307"/>
        <v>1</v>
      </c>
      <c r="AK919" s="14">
        <f t="shared" si="308"/>
        <v>0</v>
      </c>
      <c r="AL919" s="14">
        <f t="shared" si="309"/>
        <v>0</v>
      </c>
      <c r="AM919" s="14">
        <f t="shared" si="310"/>
        <v>0</v>
      </c>
      <c r="AN919" s="14">
        <f t="shared" si="311"/>
        <v>0</v>
      </c>
      <c r="AO919" s="5" t="str">
        <f t="shared" si="312"/>
        <v>3万～10万人未満の市町村平均</v>
      </c>
    </row>
    <row r="920" spans="1:41" s="5" customFormat="1" ht="18" customHeight="1" x14ac:dyDescent="0.3">
      <c r="A920" s="5" t="str">
        <f t="shared" si="295"/>
        <v>021209</v>
      </c>
      <c r="B920" s="22">
        <v>21</v>
      </c>
      <c r="C920" s="23" t="s">
        <v>48</v>
      </c>
      <c r="D920" s="23">
        <v>21209</v>
      </c>
      <c r="E920" s="24" t="s">
        <v>536</v>
      </c>
      <c r="F920" s="25">
        <v>51.998867687589495</v>
      </c>
      <c r="G920" s="26">
        <v>4.1603618935409745</v>
      </c>
      <c r="H920" s="26">
        <v>0.28293770298076815</v>
      </c>
      <c r="I920" s="26">
        <f t="shared" si="296"/>
        <v>56.442167284111235</v>
      </c>
      <c r="J920" s="26">
        <v>71.073061179528921</v>
      </c>
      <c r="K920" s="26">
        <v>83.035388143060814</v>
      </c>
      <c r="L920" s="26">
        <f t="shared" si="297"/>
        <v>154.10844932258973</v>
      </c>
      <c r="M920" s="26">
        <v>72.231054187699471</v>
      </c>
      <c r="N920" s="26">
        <v>47.108479325907773</v>
      </c>
      <c r="O920" s="26">
        <v>4.2083278573175358</v>
      </c>
      <c r="P920" s="26">
        <v>0</v>
      </c>
      <c r="Q920" s="26">
        <f t="shared" si="293"/>
        <v>123.54786137092479</v>
      </c>
      <c r="R920" s="27">
        <v>0</v>
      </c>
      <c r="S920" s="143">
        <f t="shared" si="298"/>
        <v>334.09847797762575</v>
      </c>
      <c r="T920" s="140" t="str">
        <f t="shared" si="299"/>
        <v>21209</v>
      </c>
      <c r="U920" s="5" t="str">
        <f t="shared" si="294"/>
        <v>岐阜県羽島市</v>
      </c>
      <c r="V920" s="21">
        <f t="shared" si="300"/>
        <v>0.15563934323302067</v>
      </c>
      <c r="W920" s="21">
        <f t="shared" si="300"/>
        <v>1.2452501785475328E-2</v>
      </c>
      <c r="X920" s="21">
        <f t="shared" si="300"/>
        <v>8.4686917669740539E-4</v>
      </c>
      <c r="Y920" s="21">
        <f t="shared" si="301"/>
        <v>0.21273087387213005</v>
      </c>
      <c r="Z920" s="21">
        <f t="shared" si="301"/>
        <v>0.24853566722510365</v>
      </c>
      <c r="AA920" s="21">
        <f t="shared" si="302"/>
        <v>0.21619689686984062</v>
      </c>
      <c r="AB920" s="21">
        <f t="shared" si="302"/>
        <v>0.14100177771256589</v>
      </c>
      <c r="AC920" s="21">
        <f t="shared" si="302"/>
        <v>1.2596070125166399E-2</v>
      </c>
      <c r="AD920" s="21">
        <f t="shared" si="302"/>
        <v>0</v>
      </c>
      <c r="AE920" s="21">
        <f t="shared" si="303"/>
        <v>0</v>
      </c>
      <c r="AF920" s="137">
        <f>VLOOKUP(T920,人口!$A$2:$E$1748,5,0)</f>
        <v>67807</v>
      </c>
      <c r="AG920" s="14">
        <f t="shared" si="304"/>
        <v>0</v>
      </c>
      <c r="AH920" s="14">
        <f t="shared" si="305"/>
        <v>0</v>
      </c>
      <c r="AI920" s="14">
        <f t="shared" si="306"/>
        <v>0</v>
      </c>
      <c r="AJ920" s="14">
        <f t="shared" si="307"/>
        <v>1</v>
      </c>
      <c r="AK920" s="14">
        <f t="shared" si="308"/>
        <v>0</v>
      </c>
      <c r="AL920" s="14">
        <f t="shared" si="309"/>
        <v>0</v>
      </c>
      <c r="AM920" s="14">
        <f t="shared" si="310"/>
        <v>0</v>
      </c>
      <c r="AN920" s="14">
        <f t="shared" si="311"/>
        <v>0</v>
      </c>
      <c r="AO920" s="5" t="str">
        <f t="shared" si="312"/>
        <v>3万～10万人未満の市町村平均</v>
      </c>
    </row>
    <row r="921" spans="1:41" s="5" customFormat="1" ht="18" customHeight="1" x14ac:dyDescent="0.3">
      <c r="A921" s="5" t="str">
        <f t="shared" si="295"/>
        <v>021210</v>
      </c>
      <c r="B921" s="22">
        <v>21</v>
      </c>
      <c r="C921" s="23" t="s">
        <v>48</v>
      </c>
      <c r="D921" s="23">
        <v>21210</v>
      </c>
      <c r="E921" s="24" t="s">
        <v>590</v>
      </c>
      <c r="F921" s="25">
        <v>130.8876668919666</v>
      </c>
      <c r="G921" s="26">
        <v>3.1834012896845865</v>
      </c>
      <c r="H921" s="26">
        <v>7.9694119672916353</v>
      </c>
      <c r="I921" s="26">
        <f t="shared" si="296"/>
        <v>142.04048014894283</v>
      </c>
      <c r="J921" s="26">
        <v>69.959101729419189</v>
      </c>
      <c r="K921" s="26">
        <v>61.629691188466488</v>
      </c>
      <c r="L921" s="26">
        <f t="shared" si="297"/>
        <v>131.58879291788568</v>
      </c>
      <c r="M921" s="26">
        <v>53.993831145398502</v>
      </c>
      <c r="N921" s="26">
        <v>54.094641309486377</v>
      </c>
      <c r="O921" s="26">
        <v>3.0920568994265634</v>
      </c>
      <c r="P921" s="26">
        <v>0</v>
      </c>
      <c r="Q921" s="26">
        <f t="shared" si="293"/>
        <v>111.18052935431145</v>
      </c>
      <c r="R921" s="27">
        <v>0</v>
      </c>
      <c r="S921" s="143">
        <f t="shared" si="298"/>
        <v>384.80980242113998</v>
      </c>
      <c r="T921" s="140" t="str">
        <f t="shared" si="299"/>
        <v>21210</v>
      </c>
      <c r="U921" s="5" t="str">
        <f t="shared" si="294"/>
        <v>岐阜県恵那市</v>
      </c>
      <c r="V921" s="21">
        <f t="shared" si="300"/>
        <v>0.34013599983277382</v>
      </c>
      <c r="W921" s="21">
        <f t="shared" si="300"/>
        <v>8.2726616361000031E-3</v>
      </c>
      <c r="X921" s="21">
        <f t="shared" si="300"/>
        <v>2.0710002492529609E-2</v>
      </c>
      <c r="Y921" s="21">
        <f t="shared" si="301"/>
        <v>0.18180176619527794</v>
      </c>
      <c r="Z921" s="21">
        <f t="shared" si="301"/>
        <v>0.1601562403054855</v>
      </c>
      <c r="AA921" s="21">
        <f t="shared" si="302"/>
        <v>0.14031303466200967</v>
      </c>
      <c r="AB921" s="21">
        <f t="shared" si="302"/>
        <v>0.14057500866437031</v>
      </c>
      <c r="AC921" s="21">
        <f t="shared" si="302"/>
        <v>8.0352862114530625E-3</v>
      </c>
      <c r="AD921" s="21">
        <f t="shared" si="302"/>
        <v>0</v>
      </c>
      <c r="AE921" s="21">
        <f t="shared" si="303"/>
        <v>0</v>
      </c>
      <c r="AF921" s="137">
        <f>VLOOKUP(T921,人口!$A$2:$E$1748,5,0)</f>
        <v>49821</v>
      </c>
      <c r="AG921" s="14">
        <f t="shared" si="304"/>
        <v>0</v>
      </c>
      <c r="AH921" s="14">
        <f t="shared" si="305"/>
        <v>0</v>
      </c>
      <c r="AI921" s="14">
        <f t="shared" si="306"/>
        <v>0</v>
      </c>
      <c r="AJ921" s="14">
        <f t="shared" si="307"/>
        <v>1</v>
      </c>
      <c r="AK921" s="14">
        <f t="shared" si="308"/>
        <v>0</v>
      </c>
      <c r="AL921" s="14">
        <f t="shared" si="309"/>
        <v>0</v>
      </c>
      <c r="AM921" s="14">
        <f t="shared" si="310"/>
        <v>0</v>
      </c>
      <c r="AN921" s="14">
        <f t="shared" si="311"/>
        <v>0</v>
      </c>
      <c r="AO921" s="5" t="str">
        <f t="shared" si="312"/>
        <v>3万～10万人未満の市町村平均</v>
      </c>
    </row>
    <row r="922" spans="1:41" s="5" customFormat="1" ht="18" customHeight="1" x14ac:dyDescent="0.3">
      <c r="A922" s="5" t="str">
        <f t="shared" si="295"/>
        <v>021211</v>
      </c>
      <c r="B922" s="22">
        <v>21</v>
      </c>
      <c r="C922" s="23" t="s">
        <v>48</v>
      </c>
      <c r="D922" s="23">
        <v>21211</v>
      </c>
      <c r="E922" s="24" t="s">
        <v>641</v>
      </c>
      <c r="F922" s="25">
        <v>169.47053725179785</v>
      </c>
      <c r="G922" s="26">
        <v>3.0405828963242247</v>
      </c>
      <c r="H922" s="26">
        <v>3.1358928747035133</v>
      </c>
      <c r="I922" s="26">
        <f t="shared" si="296"/>
        <v>175.64701302282558</v>
      </c>
      <c r="J922" s="26">
        <v>72.705236198004741</v>
      </c>
      <c r="K922" s="26">
        <v>71.186027234785087</v>
      </c>
      <c r="L922" s="26">
        <f t="shared" si="297"/>
        <v>143.89126343278983</v>
      </c>
      <c r="M922" s="26">
        <v>61.746799677345436</v>
      </c>
      <c r="N922" s="26">
        <v>41.435831268993745</v>
      </c>
      <c r="O922" s="26">
        <v>3.5580904045307178</v>
      </c>
      <c r="P922" s="26">
        <v>0</v>
      </c>
      <c r="Q922" s="26">
        <f t="shared" si="293"/>
        <v>106.74072135086989</v>
      </c>
      <c r="R922" s="27">
        <v>6.5873465461920899</v>
      </c>
      <c r="S922" s="143">
        <f t="shared" si="298"/>
        <v>432.86634435267734</v>
      </c>
      <c r="T922" s="140" t="str">
        <f t="shared" si="299"/>
        <v>21211</v>
      </c>
      <c r="U922" s="5" t="str">
        <f t="shared" si="294"/>
        <v>岐阜県美濃加茂市</v>
      </c>
      <c r="V922" s="21">
        <f t="shared" si="300"/>
        <v>0.39150777015300114</v>
      </c>
      <c r="W922" s="21">
        <f t="shared" si="300"/>
        <v>7.0242996157883634E-3</v>
      </c>
      <c r="X922" s="21">
        <f t="shared" si="300"/>
        <v>7.2444830040853175E-3</v>
      </c>
      <c r="Y922" s="21">
        <f t="shared" si="301"/>
        <v>0.16796232173404602</v>
      </c>
      <c r="Z922" s="21">
        <f t="shared" si="301"/>
        <v>0.16445267266328831</v>
      </c>
      <c r="AA922" s="21">
        <f t="shared" si="302"/>
        <v>0.14264633987584238</v>
      </c>
      <c r="AB922" s="21">
        <f t="shared" si="302"/>
        <v>9.5724307998484512E-2</v>
      </c>
      <c r="AC922" s="21">
        <f t="shared" si="302"/>
        <v>8.219836101722354E-3</v>
      </c>
      <c r="AD922" s="21">
        <f t="shared" si="302"/>
        <v>0</v>
      </c>
      <c r="AE922" s="21">
        <f t="shared" si="303"/>
        <v>1.5217968853741739E-2</v>
      </c>
      <c r="AF922" s="137">
        <f>VLOOKUP(T922,人口!$A$2:$E$1748,5,0)</f>
        <v>57330</v>
      </c>
      <c r="AG922" s="14">
        <f t="shared" si="304"/>
        <v>0</v>
      </c>
      <c r="AH922" s="14">
        <f t="shared" si="305"/>
        <v>0</v>
      </c>
      <c r="AI922" s="14">
        <f t="shared" si="306"/>
        <v>0</v>
      </c>
      <c r="AJ922" s="14">
        <f t="shared" si="307"/>
        <v>1</v>
      </c>
      <c r="AK922" s="14">
        <f t="shared" si="308"/>
        <v>0</v>
      </c>
      <c r="AL922" s="14">
        <f t="shared" si="309"/>
        <v>0</v>
      </c>
      <c r="AM922" s="14">
        <f t="shared" si="310"/>
        <v>0</v>
      </c>
      <c r="AN922" s="14">
        <f t="shared" si="311"/>
        <v>0</v>
      </c>
      <c r="AO922" s="5" t="str">
        <f t="shared" si="312"/>
        <v>3万～10万人未満の市町村平均</v>
      </c>
    </row>
    <row r="923" spans="1:41" s="5" customFormat="1" ht="18" customHeight="1" x14ac:dyDescent="0.3">
      <c r="A923" s="5" t="str">
        <f t="shared" si="295"/>
        <v>021212</v>
      </c>
      <c r="B923" s="22">
        <v>21</v>
      </c>
      <c r="C923" s="23" t="s">
        <v>48</v>
      </c>
      <c r="D923" s="23">
        <v>21212</v>
      </c>
      <c r="E923" s="24" t="s">
        <v>694</v>
      </c>
      <c r="F923" s="25">
        <v>132.67987949385227</v>
      </c>
      <c r="G923" s="26">
        <v>3.0343734009607308</v>
      </c>
      <c r="H923" s="26">
        <v>0.96670381851762444</v>
      </c>
      <c r="I923" s="26">
        <f t="shared" si="296"/>
        <v>136.68095671333063</v>
      </c>
      <c r="J923" s="26">
        <v>71.681046373911158</v>
      </c>
      <c r="K923" s="26">
        <v>76.339135809696828</v>
      </c>
      <c r="L923" s="26">
        <f t="shared" si="297"/>
        <v>148.02018218360797</v>
      </c>
      <c r="M923" s="26">
        <v>61.19449417938084</v>
      </c>
      <c r="N923" s="26">
        <v>44.924100854458267</v>
      </c>
      <c r="O923" s="26">
        <v>3.5983695022551281</v>
      </c>
      <c r="P923" s="26">
        <v>0</v>
      </c>
      <c r="Q923" s="26">
        <f t="shared" si="293"/>
        <v>109.71696453609424</v>
      </c>
      <c r="R923" s="27">
        <v>1.0947025619999999</v>
      </c>
      <c r="S923" s="143">
        <f t="shared" si="298"/>
        <v>395.51280599503281</v>
      </c>
      <c r="T923" s="140" t="str">
        <f t="shared" si="299"/>
        <v>21212</v>
      </c>
      <c r="U923" s="5" t="str">
        <f t="shared" si="294"/>
        <v>岐阜県土岐市</v>
      </c>
      <c r="V923" s="21">
        <f t="shared" si="300"/>
        <v>0.33546291670646583</v>
      </c>
      <c r="W923" s="21">
        <f t="shared" si="300"/>
        <v>7.6719978594039229E-3</v>
      </c>
      <c r="X923" s="21">
        <f t="shared" si="300"/>
        <v>2.4441783018519132E-3</v>
      </c>
      <c r="Y923" s="21">
        <f t="shared" si="301"/>
        <v>0.18123571547468778</v>
      </c>
      <c r="Z923" s="21">
        <f t="shared" si="301"/>
        <v>0.19301305710605882</v>
      </c>
      <c r="AA923" s="21">
        <f t="shared" si="302"/>
        <v>0.15472190344236128</v>
      </c>
      <c r="AB923" s="21">
        <f t="shared" si="302"/>
        <v>0.11358444068944373</v>
      </c>
      <c r="AC923" s="21">
        <f t="shared" si="302"/>
        <v>9.0979848129122774E-3</v>
      </c>
      <c r="AD923" s="21">
        <f t="shared" si="302"/>
        <v>0</v>
      </c>
      <c r="AE923" s="21">
        <f t="shared" si="303"/>
        <v>2.7678056068145317E-3</v>
      </c>
      <c r="AF923" s="137">
        <f>VLOOKUP(T923,人口!$A$2:$E$1748,5,0)</f>
        <v>57979</v>
      </c>
      <c r="AG923" s="14">
        <f t="shared" si="304"/>
        <v>0</v>
      </c>
      <c r="AH923" s="14">
        <f t="shared" si="305"/>
        <v>0</v>
      </c>
      <c r="AI923" s="14">
        <f t="shared" si="306"/>
        <v>0</v>
      </c>
      <c r="AJ923" s="14">
        <f t="shared" si="307"/>
        <v>1</v>
      </c>
      <c r="AK923" s="14">
        <f t="shared" si="308"/>
        <v>0</v>
      </c>
      <c r="AL923" s="14">
        <f t="shared" si="309"/>
        <v>0</v>
      </c>
      <c r="AM923" s="14">
        <f t="shared" si="310"/>
        <v>0</v>
      </c>
      <c r="AN923" s="14">
        <f t="shared" si="311"/>
        <v>0</v>
      </c>
      <c r="AO923" s="5" t="str">
        <f t="shared" si="312"/>
        <v>3万～10万人未満の市町村平均</v>
      </c>
    </row>
    <row r="924" spans="1:41" s="5" customFormat="1" ht="18" customHeight="1" x14ac:dyDescent="0.3">
      <c r="A924" s="5" t="str">
        <f t="shared" si="295"/>
        <v>021213</v>
      </c>
      <c r="B924" s="22">
        <v>21</v>
      </c>
      <c r="C924" s="23" t="s">
        <v>48</v>
      </c>
      <c r="D924" s="23">
        <v>21213</v>
      </c>
      <c r="E924" s="24" t="s">
        <v>747</v>
      </c>
      <c r="F924" s="25">
        <v>576.53362761839719</v>
      </c>
      <c r="G924" s="26">
        <v>5.7686211926859183</v>
      </c>
      <c r="H924" s="26">
        <v>1.6976262178846087</v>
      </c>
      <c r="I924" s="26">
        <f t="shared" si="296"/>
        <v>583.99987502896772</v>
      </c>
      <c r="J924" s="26">
        <v>173.34922827476908</v>
      </c>
      <c r="K924" s="26">
        <v>186.97758539912797</v>
      </c>
      <c r="L924" s="26">
        <f t="shared" si="297"/>
        <v>360.32681367389705</v>
      </c>
      <c r="M924" s="26">
        <v>150.84784225964677</v>
      </c>
      <c r="N924" s="26">
        <v>79.729814207907026</v>
      </c>
      <c r="O924" s="26">
        <v>9.1637119539397354</v>
      </c>
      <c r="P924" s="26">
        <v>0</v>
      </c>
      <c r="Q924" s="26">
        <f t="shared" si="293"/>
        <v>239.74136842149352</v>
      </c>
      <c r="R924" s="27">
        <v>22.458326873871208</v>
      </c>
      <c r="S924" s="143">
        <f t="shared" si="298"/>
        <v>1206.5263839982294</v>
      </c>
      <c r="T924" s="140" t="str">
        <f t="shared" si="299"/>
        <v>21213</v>
      </c>
      <c r="U924" s="5" t="str">
        <f t="shared" si="294"/>
        <v>岐阜県各務原市</v>
      </c>
      <c r="V924" s="21">
        <f t="shared" si="300"/>
        <v>0.47784585174827243</v>
      </c>
      <c r="W924" s="21">
        <f t="shared" si="300"/>
        <v>4.7811811404982786E-3</v>
      </c>
      <c r="X924" s="21">
        <f t="shared" si="300"/>
        <v>1.4070361331502386E-3</v>
      </c>
      <c r="Y924" s="21">
        <f t="shared" si="301"/>
        <v>0.14367628472434918</v>
      </c>
      <c r="Z924" s="21">
        <f t="shared" si="301"/>
        <v>0.15497181651305053</v>
      </c>
      <c r="AA924" s="21">
        <f t="shared" si="302"/>
        <v>0.12502655910412991</v>
      </c>
      <c r="AB924" s="21">
        <f t="shared" si="302"/>
        <v>6.6082114129734623E-2</v>
      </c>
      <c r="AC924" s="21">
        <f t="shared" si="302"/>
        <v>7.5951194068153783E-3</v>
      </c>
      <c r="AD924" s="21">
        <f t="shared" si="302"/>
        <v>0</v>
      </c>
      <c r="AE924" s="21">
        <f t="shared" si="303"/>
        <v>1.8614037099999436E-2</v>
      </c>
      <c r="AF924" s="137">
        <f>VLOOKUP(T924,人口!$A$2:$E$1748,5,0)</f>
        <v>147651</v>
      </c>
      <c r="AG924" s="14">
        <f t="shared" si="304"/>
        <v>0</v>
      </c>
      <c r="AH924" s="14">
        <f t="shared" si="305"/>
        <v>0</v>
      </c>
      <c r="AI924" s="14">
        <f t="shared" si="306"/>
        <v>0</v>
      </c>
      <c r="AJ924" s="14">
        <f t="shared" si="307"/>
        <v>0</v>
      </c>
      <c r="AK924" s="14">
        <f t="shared" si="308"/>
        <v>1</v>
      </c>
      <c r="AL924" s="14">
        <f t="shared" si="309"/>
        <v>0</v>
      </c>
      <c r="AM924" s="14">
        <f t="shared" si="310"/>
        <v>0</v>
      </c>
      <c r="AN924" s="14">
        <f t="shared" si="311"/>
        <v>0</v>
      </c>
      <c r="AO924" s="5" t="str">
        <f t="shared" si="312"/>
        <v>10万～20万人未満の市町村平均</v>
      </c>
    </row>
    <row r="925" spans="1:41" s="5" customFormat="1" ht="18" customHeight="1" x14ac:dyDescent="0.3">
      <c r="A925" s="5" t="str">
        <f t="shared" si="295"/>
        <v>021214</v>
      </c>
      <c r="B925" s="22">
        <v>21</v>
      </c>
      <c r="C925" s="23" t="s">
        <v>48</v>
      </c>
      <c r="D925" s="23">
        <v>21214</v>
      </c>
      <c r="E925" s="24" t="s">
        <v>801</v>
      </c>
      <c r="F925" s="25">
        <v>368.01902317511025</v>
      </c>
      <c r="G925" s="26">
        <v>3.8685156114567567</v>
      </c>
      <c r="H925" s="26">
        <v>2.8765333136378093</v>
      </c>
      <c r="I925" s="26">
        <f t="shared" si="296"/>
        <v>374.76407210020483</v>
      </c>
      <c r="J925" s="26">
        <v>113.47288772198415</v>
      </c>
      <c r="K925" s="26">
        <v>132.55542911459699</v>
      </c>
      <c r="L925" s="26">
        <f t="shared" si="297"/>
        <v>246.02831683658115</v>
      </c>
      <c r="M925" s="26">
        <v>107.79666327132797</v>
      </c>
      <c r="N925" s="26">
        <v>52.853298477693485</v>
      </c>
      <c r="O925" s="26">
        <v>6.3507538256482601</v>
      </c>
      <c r="P925" s="26">
        <v>0</v>
      </c>
      <c r="Q925" s="26">
        <f t="shared" si="293"/>
        <v>167.00071557466973</v>
      </c>
      <c r="R925" s="27">
        <v>12.708632300473534</v>
      </c>
      <c r="S925" s="143">
        <f t="shared" si="298"/>
        <v>800.50173681192916</v>
      </c>
      <c r="T925" s="140" t="str">
        <f t="shared" si="299"/>
        <v>21214</v>
      </c>
      <c r="U925" s="5" t="str">
        <f t="shared" si="294"/>
        <v>岐阜県可児市</v>
      </c>
      <c r="V925" s="21">
        <f t="shared" si="300"/>
        <v>0.45973544622248969</v>
      </c>
      <c r="W925" s="21">
        <f t="shared" si="300"/>
        <v>4.8326136391202241E-3</v>
      </c>
      <c r="X925" s="21">
        <f t="shared" si="300"/>
        <v>3.5934129575956502E-3</v>
      </c>
      <c r="Y925" s="21">
        <f t="shared" si="301"/>
        <v>0.14175220677708986</v>
      </c>
      <c r="Z925" s="21">
        <f t="shared" si="301"/>
        <v>0.16559043287340139</v>
      </c>
      <c r="AA925" s="21">
        <f t="shared" si="302"/>
        <v>0.13466137337894851</v>
      </c>
      <c r="AB925" s="21">
        <f t="shared" si="302"/>
        <v>6.6025213996644835E-2</v>
      </c>
      <c r="AC925" s="21">
        <f t="shared" si="302"/>
        <v>7.9334666417348616E-3</v>
      </c>
      <c r="AD925" s="21">
        <f t="shared" si="302"/>
        <v>0</v>
      </c>
      <c r="AE925" s="21">
        <f t="shared" si="303"/>
        <v>1.5875833512975019E-2</v>
      </c>
      <c r="AF925" s="137">
        <f>VLOOKUP(T925,人口!$A$2:$E$1748,5,0)</f>
        <v>102327</v>
      </c>
      <c r="AG925" s="14">
        <f t="shared" si="304"/>
        <v>0</v>
      </c>
      <c r="AH925" s="14">
        <f t="shared" si="305"/>
        <v>0</v>
      </c>
      <c r="AI925" s="14">
        <f t="shared" si="306"/>
        <v>0</v>
      </c>
      <c r="AJ925" s="14">
        <f t="shared" si="307"/>
        <v>0</v>
      </c>
      <c r="AK925" s="14">
        <f t="shared" si="308"/>
        <v>1</v>
      </c>
      <c r="AL925" s="14">
        <f t="shared" si="309"/>
        <v>0</v>
      </c>
      <c r="AM925" s="14">
        <f t="shared" si="310"/>
        <v>0</v>
      </c>
      <c r="AN925" s="14">
        <f t="shared" si="311"/>
        <v>0</v>
      </c>
      <c r="AO925" s="5" t="str">
        <f t="shared" si="312"/>
        <v>10万～20万人未満の市町村平均</v>
      </c>
    </row>
    <row r="926" spans="1:41" s="5" customFormat="1" ht="18" customHeight="1" x14ac:dyDescent="0.3">
      <c r="A926" s="5" t="str">
        <f t="shared" si="295"/>
        <v>021215</v>
      </c>
      <c r="B926" s="22">
        <v>21</v>
      </c>
      <c r="C926" s="23" t="s">
        <v>48</v>
      </c>
      <c r="D926" s="23">
        <v>21215</v>
      </c>
      <c r="E926" s="24" t="s">
        <v>852</v>
      </c>
      <c r="F926" s="25">
        <v>52.896506027539637</v>
      </c>
      <c r="G926" s="26">
        <v>1.964270366651933</v>
      </c>
      <c r="H926" s="26">
        <v>10.940257848589701</v>
      </c>
      <c r="I926" s="26">
        <f t="shared" si="296"/>
        <v>65.80103424278127</v>
      </c>
      <c r="J926" s="26">
        <v>23.331941889111633</v>
      </c>
      <c r="K926" s="26">
        <v>33.831412760605218</v>
      </c>
      <c r="L926" s="26">
        <f t="shared" si="297"/>
        <v>57.163354649716851</v>
      </c>
      <c r="M926" s="26">
        <v>29.775155476725814</v>
      </c>
      <c r="N926" s="26">
        <v>24.831668042182621</v>
      </c>
      <c r="O926" s="26">
        <v>1.6739099302389322</v>
      </c>
      <c r="P926" s="26">
        <v>0</v>
      </c>
      <c r="Q926" s="26">
        <f t="shared" si="293"/>
        <v>56.28073344914737</v>
      </c>
      <c r="R926" s="27">
        <v>4.775766281280001</v>
      </c>
      <c r="S926" s="143">
        <f t="shared" si="298"/>
        <v>184.0208886229255</v>
      </c>
      <c r="T926" s="140" t="str">
        <f t="shared" si="299"/>
        <v>21215</v>
      </c>
      <c r="U926" s="5" t="str">
        <f t="shared" si="294"/>
        <v>岐阜県山県市</v>
      </c>
      <c r="V926" s="21">
        <f t="shared" si="300"/>
        <v>0.28744837840626392</v>
      </c>
      <c r="W926" s="21">
        <f t="shared" si="300"/>
        <v>1.06741706409042E-2</v>
      </c>
      <c r="X926" s="21">
        <f t="shared" si="300"/>
        <v>5.945117388823843E-2</v>
      </c>
      <c r="Y926" s="21">
        <f t="shared" si="301"/>
        <v>0.12678963819656786</v>
      </c>
      <c r="Z926" s="21">
        <f t="shared" si="301"/>
        <v>0.18384550261535074</v>
      </c>
      <c r="AA926" s="21">
        <f t="shared" si="302"/>
        <v>0.161803128435803</v>
      </c>
      <c r="AB926" s="21">
        <f t="shared" si="302"/>
        <v>0.13493939860851789</v>
      </c>
      <c r="AC926" s="21">
        <f t="shared" si="302"/>
        <v>9.0963039183498164E-3</v>
      </c>
      <c r="AD926" s="21">
        <f t="shared" si="302"/>
        <v>0</v>
      </c>
      <c r="AE926" s="21">
        <f t="shared" si="303"/>
        <v>2.5952305290004082E-2</v>
      </c>
      <c r="AF926" s="137">
        <f>VLOOKUP(T926,人口!$A$2:$E$1748,5,0)</f>
        <v>26971</v>
      </c>
      <c r="AG926" s="14">
        <f t="shared" si="304"/>
        <v>0</v>
      </c>
      <c r="AH926" s="14">
        <f t="shared" si="305"/>
        <v>0</v>
      </c>
      <c r="AI926" s="14">
        <f t="shared" si="306"/>
        <v>1</v>
      </c>
      <c r="AJ926" s="14">
        <f t="shared" si="307"/>
        <v>0</v>
      </c>
      <c r="AK926" s="14">
        <f t="shared" si="308"/>
        <v>0</v>
      </c>
      <c r="AL926" s="14">
        <f t="shared" si="309"/>
        <v>0</v>
      </c>
      <c r="AM926" s="14">
        <f t="shared" si="310"/>
        <v>0</v>
      </c>
      <c r="AN926" s="14">
        <f t="shared" si="311"/>
        <v>0</v>
      </c>
      <c r="AO926" s="5" t="str">
        <f t="shared" si="312"/>
        <v>1万～3万人未満の市町村平均</v>
      </c>
    </row>
    <row r="927" spans="1:41" s="5" customFormat="1" ht="18" customHeight="1" x14ac:dyDescent="0.3">
      <c r="A927" s="5" t="str">
        <f t="shared" si="295"/>
        <v>021216</v>
      </c>
      <c r="B927" s="22">
        <v>21</v>
      </c>
      <c r="C927" s="23" t="s">
        <v>48</v>
      </c>
      <c r="D927" s="23">
        <v>21216</v>
      </c>
      <c r="E927" s="24" t="s">
        <v>904</v>
      </c>
      <c r="F927" s="25">
        <v>71.927896546844977</v>
      </c>
      <c r="G927" s="26">
        <v>2.6845718288172362</v>
      </c>
      <c r="H927" s="26">
        <v>2.7822207459775532</v>
      </c>
      <c r="I927" s="26">
        <f t="shared" si="296"/>
        <v>77.394689121639772</v>
      </c>
      <c r="J927" s="26">
        <v>54.457519491445233</v>
      </c>
      <c r="K927" s="26">
        <v>67.139148221655361</v>
      </c>
      <c r="L927" s="26">
        <f t="shared" si="297"/>
        <v>121.5966677131006</v>
      </c>
      <c r="M927" s="26">
        <v>55.881538121150719</v>
      </c>
      <c r="N927" s="26">
        <v>31.71197908661609</v>
      </c>
      <c r="O927" s="26">
        <v>3.4168963408588637</v>
      </c>
      <c r="P927" s="26">
        <v>0</v>
      </c>
      <c r="Q927" s="26">
        <f t="shared" si="293"/>
        <v>91.010413548625678</v>
      </c>
      <c r="R927" s="27">
        <v>6.3806135934220904</v>
      </c>
      <c r="S927" s="143">
        <f t="shared" si="298"/>
        <v>296.38238397678816</v>
      </c>
      <c r="T927" s="140" t="str">
        <f t="shared" si="299"/>
        <v>21216</v>
      </c>
      <c r="U927" s="5" t="str">
        <f t="shared" si="294"/>
        <v>岐阜県瑞穂市</v>
      </c>
      <c r="V927" s="21">
        <f t="shared" si="300"/>
        <v>0.24268613937756223</v>
      </c>
      <c r="W927" s="21">
        <f t="shared" si="300"/>
        <v>9.0577982159273148E-3</v>
      </c>
      <c r="X927" s="21">
        <f t="shared" si="300"/>
        <v>9.3872675853617828E-3</v>
      </c>
      <c r="Y927" s="21">
        <f t="shared" si="301"/>
        <v>0.18374074316005973</v>
      </c>
      <c r="Z927" s="21">
        <f t="shared" si="301"/>
        <v>0.22652880822671806</v>
      </c>
      <c r="AA927" s="21">
        <f t="shared" si="302"/>
        <v>0.18854541005894332</v>
      </c>
      <c r="AB927" s="21">
        <f t="shared" si="302"/>
        <v>0.10699684192127858</v>
      </c>
      <c r="AC927" s="21">
        <f t="shared" si="302"/>
        <v>1.1528675540738161E-2</v>
      </c>
      <c r="AD927" s="21">
        <f t="shared" si="302"/>
        <v>0</v>
      </c>
      <c r="AE927" s="21">
        <f t="shared" si="303"/>
        <v>2.1528315913410704E-2</v>
      </c>
      <c r="AF927" s="137">
        <f>VLOOKUP(T927,人口!$A$2:$E$1748,5,0)</f>
        <v>55055</v>
      </c>
      <c r="AG927" s="14">
        <f t="shared" si="304"/>
        <v>0</v>
      </c>
      <c r="AH927" s="14">
        <f t="shared" si="305"/>
        <v>0</v>
      </c>
      <c r="AI927" s="14">
        <f t="shared" si="306"/>
        <v>0</v>
      </c>
      <c r="AJ927" s="14">
        <f t="shared" si="307"/>
        <v>1</v>
      </c>
      <c r="AK927" s="14">
        <f t="shared" si="308"/>
        <v>0</v>
      </c>
      <c r="AL927" s="14">
        <f t="shared" si="309"/>
        <v>0</v>
      </c>
      <c r="AM927" s="14">
        <f t="shared" si="310"/>
        <v>0</v>
      </c>
      <c r="AN927" s="14">
        <f t="shared" si="311"/>
        <v>0</v>
      </c>
      <c r="AO927" s="5" t="str">
        <f t="shared" si="312"/>
        <v>3万～10万人未満の市町村平均</v>
      </c>
    </row>
    <row r="928" spans="1:41" s="5" customFormat="1" ht="18" customHeight="1" x14ac:dyDescent="0.3">
      <c r="A928" s="5" t="str">
        <f t="shared" si="295"/>
        <v>021217</v>
      </c>
      <c r="B928" s="22">
        <v>21</v>
      </c>
      <c r="C928" s="23" t="s">
        <v>48</v>
      </c>
      <c r="D928" s="23">
        <v>21217</v>
      </c>
      <c r="E928" s="24" t="s">
        <v>955</v>
      </c>
      <c r="F928" s="25">
        <v>56.116768593016509</v>
      </c>
      <c r="G928" s="26">
        <v>2.285094293765789</v>
      </c>
      <c r="H928" s="26">
        <v>6.7905048715384346</v>
      </c>
      <c r="I928" s="26">
        <f t="shared" si="296"/>
        <v>65.192367758320728</v>
      </c>
      <c r="J928" s="26">
        <v>27.718412251265359</v>
      </c>
      <c r="K928" s="26">
        <v>27.426436558354713</v>
      </c>
      <c r="L928" s="26">
        <f t="shared" si="297"/>
        <v>55.144848809620072</v>
      </c>
      <c r="M928" s="26">
        <v>23.505612662654986</v>
      </c>
      <c r="N928" s="26">
        <v>26.852458698589654</v>
      </c>
      <c r="O928" s="26">
        <v>1.4736936447860089</v>
      </c>
      <c r="P928" s="26">
        <v>0</v>
      </c>
      <c r="Q928" s="26">
        <f t="shared" si="293"/>
        <v>51.831765006030651</v>
      </c>
      <c r="R928" s="27">
        <v>2.6827331483199996</v>
      </c>
      <c r="S928" s="143">
        <f t="shared" si="298"/>
        <v>174.85171472229146</v>
      </c>
      <c r="T928" s="140" t="str">
        <f t="shared" si="299"/>
        <v>21217</v>
      </c>
      <c r="U928" s="5" t="str">
        <f t="shared" si="294"/>
        <v>岐阜県飛騨市</v>
      </c>
      <c r="V928" s="21">
        <f t="shared" si="300"/>
        <v>0.32093919514683666</v>
      </c>
      <c r="W928" s="21">
        <f t="shared" si="300"/>
        <v>1.3068755415953993E-2</v>
      </c>
      <c r="X928" s="21">
        <f t="shared" si="300"/>
        <v>3.883579227303241E-2</v>
      </c>
      <c r="Y928" s="21">
        <f t="shared" si="301"/>
        <v>0.15852525264215553</v>
      </c>
      <c r="Z928" s="21">
        <f t="shared" si="301"/>
        <v>0.15685540517526406</v>
      </c>
      <c r="AA928" s="21">
        <f t="shared" si="302"/>
        <v>0.13443169659495657</v>
      </c>
      <c r="AB928" s="21">
        <f t="shared" si="302"/>
        <v>0.1535727501513961</v>
      </c>
      <c r="AC928" s="21">
        <f t="shared" si="302"/>
        <v>8.4282481708950092E-3</v>
      </c>
      <c r="AD928" s="21">
        <f t="shared" si="302"/>
        <v>0</v>
      </c>
      <c r="AE928" s="21">
        <f t="shared" si="303"/>
        <v>1.5342904429509628E-2</v>
      </c>
      <c r="AF928" s="137">
        <f>VLOOKUP(T928,人口!$A$2:$E$1748,5,0)</f>
        <v>23745</v>
      </c>
      <c r="AG928" s="14">
        <f t="shared" si="304"/>
        <v>0</v>
      </c>
      <c r="AH928" s="14">
        <f t="shared" si="305"/>
        <v>0</v>
      </c>
      <c r="AI928" s="14">
        <f t="shared" si="306"/>
        <v>1</v>
      </c>
      <c r="AJ928" s="14">
        <f t="shared" si="307"/>
        <v>0</v>
      </c>
      <c r="AK928" s="14">
        <f t="shared" si="308"/>
        <v>0</v>
      </c>
      <c r="AL928" s="14">
        <f t="shared" si="309"/>
        <v>0</v>
      </c>
      <c r="AM928" s="14">
        <f t="shared" si="310"/>
        <v>0</v>
      </c>
      <c r="AN928" s="14">
        <f t="shared" si="311"/>
        <v>0</v>
      </c>
      <c r="AO928" s="5" t="str">
        <f t="shared" si="312"/>
        <v>1万～3万人未満の市町村平均</v>
      </c>
    </row>
    <row r="929" spans="1:41" s="5" customFormat="1" ht="18" customHeight="1" x14ac:dyDescent="0.3">
      <c r="A929" s="5" t="str">
        <f t="shared" si="295"/>
        <v>021218</v>
      </c>
      <c r="B929" s="22">
        <v>21</v>
      </c>
      <c r="C929" s="23" t="s">
        <v>48</v>
      </c>
      <c r="D929" s="23">
        <v>21218</v>
      </c>
      <c r="E929" s="24" t="s">
        <v>1001</v>
      </c>
      <c r="F929" s="25">
        <v>85.953819839593422</v>
      </c>
      <c r="G929" s="26">
        <v>2.1319267414662706</v>
      </c>
      <c r="H929" s="26">
        <v>6.9555518649438826</v>
      </c>
      <c r="I929" s="26">
        <f t="shared" si="296"/>
        <v>95.04129844600358</v>
      </c>
      <c r="J929" s="26">
        <v>38.343871621542846</v>
      </c>
      <c r="K929" s="26">
        <v>39.582567008973349</v>
      </c>
      <c r="L929" s="26">
        <f t="shared" si="297"/>
        <v>77.926438630516202</v>
      </c>
      <c r="M929" s="26">
        <v>37.252767088938235</v>
      </c>
      <c r="N929" s="26">
        <v>30.441767816874524</v>
      </c>
      <c r="O929" s="26">
        <v>2.1215106279098817</v>
      </c>
      <c r="P929" s="26">
        <v>0</v>
      </c>
      <c r="Q929" s="26">
        <f t="shared" si="293"/>
        <v>69.816045533722644</v>
      </c>
      <c r="R929" s="27">
        <v>4.31976625046868</v>
      </c>
      <c r="S929" s="143">
        <f t="shared" si="298"/>
        <v>247.1035488607111</v>
      </c>
      <c r="T929" s="140" t="str">
        <f t="shared" si="299"/>
        <v>21218</v>
      </c>
      <c r="U929" s="5" t="str">
        <f t="shared" si="294"/>
        <v>岐阜県本巣市</v>
      </c>
      <c r="V929" s="21">
        <f t="shared" si="300"/>
        <v>0.34784534757145241</v>
      </c>
      <c r="W929" s="21">
        <f t="shared" si="300"/>
        <v>8.6276654111026498E-3</v>
      </c>
      <c r="X929" s="21">
        <f t="shared" si="300"/>
        <v>2.8148328492297908E-2</v>
      </c>
      <c r="Y929" s="21">
        <f t="shared" si="301"/>
        <v>0.15517329394227666</v>
      </c>
      <c r="Z929" s="21">
        <f t="shared" si="301"/>
        <v>0.16018615350314333</v>
      </c>
      <c r="AA929" s="21">
        <f t="shared" si="302"/>
        <v>0.15075771780977987</v>
      </c>
      <c r="AB929" s="21">
        <f t="shared" si="302"/>
        <v>0.12319437724479682</v>
      </c>
      <c r="AC929" s="21">
        <f t="shared" si="302"/>
        <v>8.5855125824427087E-3</v>
      </c>
      <c r="AD929" s="21">
        <f t="shared" si="302"/>
        <v>0</v>
      </c>
      <c r="AE929" s="21">
        <f t="shared" si="303"/>
        <v>1.7481603442707629E-2</v>
      </c>
      <c r="AF929" s="137">
        <f>VLOOKUP(T929,人口!$A$2:$E$1748,5,0)</f>
        <v>34183</v>
      </c>
      <c r="AG929" s="14">
        <f t="shared" si="304"/>
        <v>0</v>
      </c>
      <c r="AH929" s="14">
        <f t="shared" si="305"/>
        <v>0</v>
      </c>
      <c r="AI929" s="14">
        <f t="shared" si="306"/>
        <v>0</v>
      </c>
      <c r="AJ929" s="14">
        <f t="shared" si="307"/>
        <v>1</v>
      </c>
      <c r="AK929" s="14">
        <f t="shared" si="308"/>
        <v>0</v>
      </c>
      <c r="AL929" s="14">
        <f t="shared" si="309"/>
        <v>0</v>
      </c>
      <c r="AM929" s="14">
        <f t="shared" si="310"/>
        <v>0</v>
      </c>
      <c r="AN929" s="14">
        <f t="shared" si="311"/>
        <v>0</v>
      </c>
      <c r="AO929" s="5" t="str">
        <f t="shared" si="312"/>
        <v>3万～10万人未満の市町村平均</v>
      </c>
    </row>
    <row r="930" spans="1:41" s="5" customFormat="1" ht="18" customHeight="1" x14ac:dyDescent="0.3">
      <c r="A930" s="5" t="str">
        <f t="shared" si="295"/>
        <v>021219</v>
      </c>
      <c r="B930" s="22">
        <v>21</v>
      </c>
      <c r="C930" s="23" t="s">
        <v>48</v>
      </c>
      <c r="D930" s="23">
        <v>21219</v>
      </c>
      <c r="E930" s="24" t="s">
        <v>1047</v>
      </c>
      <c r="F930" s="25">
        <v>61.172853781626436</v>
      </c>
      <c r="G930" s="26">
        <v>4.4956746431696502</v>
      </c>
      <c r="H930" s="26">
        <v>11.836227241362133</v>
      </c>
      <c r="I930" s="26">
        <f t="shared" si="296"/>
        <v>77.504755666158218</v>
      </c>
      <c r="J930" s="26">
        <v>56.501818702086176</v>
      </c>
      <c r="K930" s="26">
        <v>48.172114194574895</v>
      </c>
      <c r="L930" s="26">
        <f t="shared" si="297"/>
        <v>104.67393289666107</v>
      </c>
      <c r="M930" s="26">
        <v>43.582792925840927</v>
      </c>
      <c r="N930" s="26">
        <v>55.735330866235898</v>
      </c>
      <c r="O930" s="26">
        <v>2.5609810300463201</v>
      </c>
      <c r="P930" s="26">
        <v>0</v>
      </c>
      <c r="Q930" s="26">
        <f t="shared" si="293"/>
        <v>101.87910482212314</v>
      </c>
      <c r="R930" s="27">
        <v>8.0935105865000008</v>
      </c>
      <c r="S930" s="143">
        <f t="shared" si="298"/>
        <v>292.15130397144242</v>
      </c>
      <c r="T930" s="140" t="str">
        <f t="shared" si="299"/>
        <v>21219</v>
      </c>
      <c r="U930" s="5" t="str">
        <f t="shared" si="294"/>
        <v>岐阜県郡上市</v>
      </c>
      <c r="V930" s="21">
        <f t="shared" si="300"/>
        <v>0.20938757743010464</v>
      </c>
      <c r="W930" s="21">
        <f t="shared" si="300"/>
        <v>1.5388172436872297E-2</v>
      </c>
      <c r="X930" s="21">
        <f t="shared" si="300"/>
        <v>4.0514031874795658E-2</v>
      </c>
      <c r="Y930" s="21">
        <f t="shared" si="301"/>
        <v>0.19339916657571787</v>
      </c>
      <c r="Z930" s="21">
        <f t="shared" si="301"/>
        <v>0.16488755497488275</v>
      </c>
      <c r="AA930" s="21">
        <f t="shared" si="302"/>
        <v>0.14917884100938708</v>
      </c>
      <c r="AB930" s="21">
        <f t="shared" si="302"/>
        <v>0.19077556768900811</v>
      </c>
      <c r="AC930" s="21">
        <f t="shared" si="302"/>
        <v>8.7659407821662639E-3</v>
      </c>
      <c r="AD930" s="21">
        <f t="shared" si="302"/>
        <v>0</v>
      </c>
      <c r="AE930" s="21">
        <f t="shared" si="303"/>
        <v>2.7703147227065381E-2</v>
      </c>
      <c r="AF930" s="137">
        <f>VLOOKUP(T930,人口!$A$2:$E$1748,5,0)</f>
        <v>41264</v>
      </c>
      <c r="AG930" s="14">
        <f t="shared" si="304"/>
        <v>0</v>
      </c>
      <c r="AH930" s="14">
        <f t="shared" si="305"/>
        <v>0</v>
      </c>
      <c r="AI930" s="14">
        <f t="shared" si="306"/>
        <v>0</v>
      </c>
      <c r="AJ930" s="14">
        <f t="shared" si="307"/>
        <v>1</v>
      </c>
      <c r="AK930" s="14">
        <f t="shared" si="308"/>
        <v>0</v>
      </c>
      <c r="AL930" s="14">
        <f t="shared" si="309"/>
        <v>0</v>
      </c>
      <c r="AM930" s="14">
        <f t="shared" si="310"/>
        <v>0</v>
      </c>
      <c r="AN930" s="14">
        <f t="shared" si="311"/>
        <v>0</v>
      </c>
      <c r="AO930" s="5" t="str">
        <f t="shared" si="312"/>
        <v>3万～10万人未満の市町村平均</v>
      </c>
    </row>
    <row r="931" spans="1:41" s="5" customFormat="1" ht="18" customHeight="1" x14ac:dyDescent="0.3">
      <c r="A931" s="5" t="str">
        <f t="shared" si="295"/>
        <v>021220</v>
      </c>
      <c r="B931" s="22">
        <v>21</v>
      </c>
      <c r="C931" s="23" t="s">
        <v>48</v>
      </c>
      <c r="D931" s="23">
        <v>21220</v>
      </c>
      <c r="E931" s="24" t="s">
        <v>1091</v>
      </c>
      <c r="F931" s="25">
        <v>43.268323458299037</v>
      </c>
      <c r="G931" s="26">
        <v>3.6325547876439854</v>
      </c>
      <c r="H931" s="26">
        <v>8.1816152445272117</v>
      </c>
      <c r="I931" s="26">
        <f t="shared" si="296"/>
        <v>55.082493490470227</v>
      </c>
      <c r="J931" s="26">
        <v>48.969330991820335</v>
      </c>
      <c r="K931" s="26">
        <v>37.751245801653539</v>
      </c>
      <c r="L931" s="26">
        <f t="shared" si="297"/>
        <v>86.720576793473867</v>
      </c>
      <c r="M931" s="26">
        <v>31.809295034070956</v>
      </c>
      <c r="N931" s="26">
        <v>36.759144321308902</v>
      </c>
      <c r="O931" s="26">
        <v>1.9865228967071202</v>
      </c>
      <c r="P931" s="26">
        <v>0</v>
      </c>
      <c r="Q931" s="26">
        <f t="shared" si="293"/>
        <v>70.55496225208698</v>
      </c>
      <c r="R931" s="27">
        <v>5.1267303899999996</v>
      </c>
      <c r="S931" s="143">
        <f t="shared" si="298"/>
        <v>217.4847629260311</v>
      </c>
      <c r="T931" s="140" t="str">
        <f t="shared" si="299"/>
        <v>21220</v>
      </c>
      <c r="U931" s="5" t="str">
        <f t="shared" si="294"/>
        <v>岐阜県下呂市</v>
      </c>
      <c r="V931" s="21">
        <f t="shared" si="300"/>
        <v>0.19894875795512654</v>
      </c>
      <c r="W931" s="21">
        <f t="shared" si="300"/>
        <v>1.6702571429702669E-2</v>
      </c>
      <c r="X931" s="21">
        <f t="shared" si="300"/>
        <v>3.7619257250264777E-2</v>
      </c>
      <c r="Y931" s="21">
        <f t="shared" si="301"/>
        <v>0.22516212323561871</v>
      </c>
      <c r="Z931" s="21">
        <f t="shared" si="301"/>
        <v>0.17358110652787728</v>
      </c>
      <c r="AA931" s="21">
        <f t="shared" si="302"/>
        <v>0.14625987865131332</v>
      </c>
      <c r="AB931" s="21">
        <f t="shared" si="302"/>
        <v>0.16901940083872027</v>
      </c>
      <c r="AC931" s="21">
        <f t="shared" si="302"/>
        <v>9.1340784981003842E-3</v>
      </c>
      <c r="AD931" s="21">
        <f t="shared" si="302"/>
        <v>0</v>
      </c>
      <c r="AE931" s="21">
        <f t="shared" si="303"/>
        <v>2.3572825613275977E-2</v>
      </c>
      <c r="AF931" s="137">
        <f>VLOOKUP(T931,人口!$A$2:$E$1748,5,0)</f>
        <v>32008</v>
      </c>
      <c r="AG931" s="14">
        <f t="shared" si="304"/>
        <v>0</v>
      </c>
      <c r="AH931" s="14">
        <f t="shared" si="305"/>
        <v>0</v>
      </c>
      <c r="AI931" s="14">
        <f t="shared" si="306"/>
        <v>0</v>
      </c>
      <c r="AJ931" s="14">
        <f t="shared" si="307"/>
        <v>1</v>
      </c>
      <c r="AK931" s="14">
        <f t="shared" si="308"/>
        <v>0</v>
      </c>
      <c r="AL931" s="14">
        <f t="shared" si="309"/>
        <v>0</v>
      </c>
      <c r="AM931" s="14">
        <f t="shared" si="310"/>
        <v>0</v>
      </c>
      <c r="AN931" s="14">
        <f t="shared" si="311"/>
        <v>0</v>
      </c>
      <c r="AO931" s="5" t="str">
        <f t="shared" si="312"/>
        <v>3万～10万人未満の市町村平均</v>
      </c>
    </row>
    <row r="932" spans="1:41" s="5" customFormat="1" ht="18" customHeight="1" x14ac:dyDescent="0.3">
      <c r="A932" s="5" t="str">
        <f t="shared" si="295"/>
        <v>021221</v>
      </c>
      <c r="B932" s="22">
        <v>21</v>
      </c>
      <c r="C932" s="23" t="s">
        <v>48</v>
      </c>
      <c r="D932" s="23">
        <v>21221</v>
      </c>
      <c r="E932" s="24" t="s">
        <v>1131</v>
      </c>
      <c r="F932" s="25">
        <v>91.286225707178332</v>
      </c>
      <c r="G932" s="26">
        <v>1.9766893573789208</v>
      </c>
      <c r="H932" s="26">
        <v>3.0415803070432572</v>
      </c>
      <c r="I932" s="26">
        <f t="shared" si="296"/>
        <v>96.30449537160051</v>
      </c>
      <c r="J932" s="26">
        <v>36.760661853621322</v>
      </c>
      <c r="K932" s="26">
        <v>38.321403334896928</v>
      </c>
      <c r="L932" s="26">
        <f t="shared" si="297"/>
        <v>75.082065188518243</v>
      </c>
      <c r="M932" s="26">
        <v>38.238003697699313</v>
      </c>
      <c r="N932" s="26">
        <v>35.123266170884158</v>
      </c>
      <c r="O932" s="26">
        <v>2.1259171239629371</v>
      </c>
      <c r="P932" s="26">
        <v>0</v>
      </c>
      <c r="Q932" s="26">
        <f t="shared" si="293"/>
        <v>75.487186992546398</v>
      </c>
      <c r="R932" s="27">
        <v>3.8290796553849322</v>
      </c>
      <c r="S932" s="143">
        <f t="shared" si="298"/>
        <v>250.70282720805011</v>
      </c>
      <c r="T932" s="140" t="str">
        <f t="shared" si="299"/>
        <v>21221</v>
      </c>
      <c r="U932" s="5" t="str">
        <f t="shared" si="294"/>
        <v>岐阜県海津市</v>
      </c>
      <c r="V932" s="21">
        <f t="shared" si="300"/>
        <v>0.36412124555509245</v>
      </c>
      <c r="W932" s="21">
        <f t="shared" si="300"/>
        <v>7.8845914080519358E-3</v>
      </c>
      <c r="X932" s="21">
        <f t="shared" si="300"/>
        <v>1.2132213828283431E-2</v>
      </c>
      <c r="Y932" s="21">
        <f t="shared" si="301"/>
        <v>0.14663042400840118</v>
      </c>
      <c r="Z932" s="21">
        <f t="shared" si="301"/>
        <v>0.1528558882309502</v>
      </c>
      <c r="AA932" s="21">
        <f t="shared" si="302"/>
        <v>0.15252322490151593</v>
      </c>
      <c r="AB932" s="21">
        <f t="shared" si="302"/>
        <v>0.1400992025580011</v>
      </c>
      <c r="AC932" s="21">
        <f t="shared" si="302"/>
        <v>8.4798290774707047E-3</v>
      </c>
      <c r="AD932" s="21">
        <f t="shared" si="302"/>
        <v>0</v>
      </c>
      <c r="AE932" s="21">
        <f t="shared" si="303"/>
        <v>1.5273380432233035E-2</v>
      </c>
      <c r="AF932" s="137">
        <f>VLOOKUP(T932,人口!$A$2:$E$1748,5,0)</f>
        <v>34254</v>
      </c>
      <c r="AG932" s="14">
        <f t="shared" si="304"/>
        <v>0</v>
      </c>
      <c r="AH932" s="14">
        <f t="shared" si="305"/>
        <v>0</v>
      </c>
      <c r="AI932" s="14">
        <f t="shared" si="306"/>
        <v>0</v>
      </c>
      <c r="AJ932" s="14">
        <f t="shared" si="307"/>
        <v>1</v>
      </c>
      <c r="AK932" s="14">
        <f t="shared" si="308"/>
        <v>0</v>
      </c>
      <c r="AL932" s="14">
        <f t="shared" si="309"/>
        <v>0</v>
      </c>
      <c r="AM932" s="14">
        <f t="shared" si="310"/>
        <v>0</v>
      </c>
      <c r="AN932" s="14">
        <f t="shared" si="311"/>
        <v>0</v>
      </c>
      <c r="AO932" s="5" t="str">
        <f t="shared" si="312"/>
        <v>3万～10万人未満の市町村平均</v>
      </c>
    </row>
    <row r="933" spans="1:41" s="5" customFormat="1" ht="18" customHeight="1" x14ac:dyDescent="0.3">
      <c r="A933" s="5" t="str">
        <f t="shared" si="295"/>
        <v>021302</v>
      </c>
      <c r="B933" s="22">
        <v>21</v>
      </c>
      <c r="C933" s="23" t="s">
        <v>48</v>
      </c>
      <c r="D933" s="23">
        <v>21302</v>
      </c>
      <c r="E933" s="24" t="s">
        <v>1168</v>
      </c>
      <c r="F933" s="25">
        <v>28.214364069894994</v>
      </c>
      <c r="G933" s="26">
        <v>2.0988094328609694</v>
      </c>
      <c r="H933" s="26">
        <v>9.4312567660256044E-2</v>
      </c>
      <c r="I933" s="26">
        <f t="shared" si="296"/>
        <v>30.407486070416223</v>
      </c>
      <c r="J933" s="26">
        <v>45.660096141860642</v>
      </c>
      <c r="K933" s="26">
        <v>33.828314078359327</v>
      </c>
      <c r="L933" s="26">
        <f t="shared" si="297"/>
        <v>79.488410220219976</v>
      </c>
      <c r="M933" s="26">
        <v>32.237451169380691</v>
      </c>
      <c r="N933" s="26">
        <v>32.996624575331992</v>
      </c>
      <c r="O933" s="26">
        <v>1.6088675659628429</v>
      </c>
      <c r="P933" s="26">
        <v>0</v>
      </c>
      <c r="Q933" s="26">
        <f t="shared" si="293"/>
        <v>66.842943310675523</v>
      </c>
      <c r="R933" s="27">
        <v>0</v>
      </c>
      <c r="S933" s="143">
        <f t="shared" si="298"/>
        <v>176.73883960131172</v>
      </c>
      <c r="T933" s="140" t="str">
        <f t="shared" si="299"/>
        <v>21302</v>
      </c>
      <c r="U933" s="5" t="str">
        <f t="shared" si="294"/>
        <v>岐阜県岐南町</v>
      </c>
      <c r="V933" s="21">
        <f t="shared" si="300"/>
        <v>0.15963873098601916</v>
      </c>
      <c r="W933" s="21">
        <f t="shared" si="300"/>
        <v>1.1875202064217877E-2</v>
      </c>
      <c r="X933" s="21">
        <f t="shared" si="300"/>
        <v>5.3362672219081425E-4</v>
      </c>
      <c r="Y933" s="21">
        <f t="shared" si="301"/>
        <v>0.25834783256957494</v>
      </c>
      <c r="Z933" s="21">
        <f t="shared" si="301"/>
        <v>0.19140283004386241</v>
      </c>
      <c r="AA933" s="21">
        <f t="shared" si="302"/>
        <v>0.18240162288098122</v>
      </c>
      <c r="AB933" s="21">
        <f t="shared" si="302"/>
        <v>0.18669707603470706</v>
      </c>
      <c r="AC933" s="21">
        <f t="shared" si="302"/>
        <v>9.1030786984464401E-3</v>
      </c>
      <c r="AD933" s="21">
        <f t="shared" si="302"/>
        <v>0</v>
      </c>
      <c r="AE933" s="21">
        <f t="shared" si="303"/>
        <v>0</v>
      </c>
      <c r="AF933" s="137">
        <f>VLOOKUP(T933,人口!$A$2:$E$1748,5,0)</f>
        <v>25923</v>
      </c>
      <c r="AG933" s="14">
        <f t="shared" si="304"/>
        <v>0</v>
      </c>
      <c r="AH933" s="14">
        <f t="shared" si="305"/>
        <v>0</v>
      </c>
      <c r="AI933" s="14">
        <f t="shared" si="306"/>
        <v>1</v>
      </c>
      <c r="AJ933" s="14">
        <f t="shared" si="307"/>
        <v>0</v>
      </c>
      <c r="AK933" s="14">
        <f t="shared" si="308"/>
        <v>0</v>
      </c>
      <c r="AL933" s="14">
        <f t="shared" si="309"/>
        <v>0</v>
      </c>
      <c r="AM933" s="14">
        <f t="shared" si="310"/>
        <v>0</v>
      </c>
      <c r="AN933" s="14">
        <f t="shared" si="311"/>
        <v>0</v>
      </c>
      <c r="AO933" s="5" t="str">
        <f t="shared" si="312"/>
        <v>1万～3万人未満の市町村平均</v>
      </c>
    </row>
    <row r="934" spans="1:41" s="5" customFormat="1" ht="18" customHeight="1" x14ac:dyDescent="0.3">
      <c r="A934" s="5" t="str">
        <f t="shared" si="295"/>
        <v>021303</v>
      </c>
      <c r="B934" s="22">
        <v>21</v>
      </c>
      <c r="C934" s="23" t="s">
        <v>48</v>
      </c>
      <c r="D934" s="23">
        <v>21303</v>
      </c>
      <c r="E934" s="24" t="s">
        <v>1207</v>
      </c>
      <c r="F934" s="25">
        <v>27.21520918483246</v>
      </c>
      <c r="G934" s="26">
        <v>0.63750819065204989</v>
      </c>
      <c r="H934" s="26">
        <v>0.23578141915064008</v>
      </c>
      <c r="I934" s="26">
        <f t="shared" si="296"/>
        <v>28.08849879463515</v>
      </c>
      <c r="J934" s="26">
        <v>28.130536443430497</v>
      </c>
      <c r="K934" s="26">
        <v>28.024482231811099</v>
      </c>
      <c r="L934" s="26">
        <f t="shared" si="297"/>
        <v>56.155018675241593</v>
      </c>
      <c r="M934" s="26">
        <v>21.976028848407189</v>
      </c>
      <c r="N934" s="26">
        <v>13.390143801858986</v>
      </c>
      <c r="O934" s="26">
        <v>1.3794815179051849</v>
      </c>
      <c r="P934" s="26">
        <v>0</v>
      </c>
      <c r="Q934" s="26">
        <f t="shared" si="293"/>
        <v>36.745654168171363</v>
      </c>
      <c r="R934" s="27">
        <v>0</v>
      </c>
      <c r="S934" s="143">
        <f t="shared" si="298"/>
        <v>120.98917163804811</v>
      </c>
      <c r="T934" s="140" t="str">
        <f t="shared" si="299"/>
        <v>21303</v>
      </c>
      <c r="U934" s="5" t="str">
        <f t="shared" si="294"/>
        <v>岐阜県笠松町</v>
      </c>
      <c r="V934" s="21">
        <f t="shared" si="300"/>
        <v>0.22493921411619905</v>
      </c>
      <c r="W934" s="21">
        <f t="shared" si="300"/>
        <v>5.2691342706207046E-3</v>
      </c>
      <c r="X934" s="21">
        <f t="shared" si="300"/>
        <v>1.9487811674255041E-3</v>
      </c>
      <c r="Y934" s="21">
        <f t="shared" si="301"/>
        <v>0.23250457923280912</v>
      </c>
      <c r="Z934" s="21">
        <f t="shared" si="301"/>
        <v>0.23162801970121177</v>
      </c>
      <c r="AA934" s="21">
        <f t="shared" si="302"/>
        <v>0.18163632787032216</v>
      </c>
      <c r="AB934" s="21">
        <f t="shared" si="302"/>
        <v>0.11067224959533582</v>
      </c>
      <c r="AC934" s="21">
        <f t="shared" si="302"/>
        <v>1.1401694046075873E-2</v>
      </c>
      <c r="AD934" s="21">
        <f t="shared" si="302"/>
        <v>0</v>
      </c>
      <c r="AE934" s="21">
        <f t="shared" si="303"/>
        <v>0</v>
      </c>
      <c r="AF934" s="137">
        <f>VLOOKUP(T934,人口!$A$2:$E$1748,5,0)</f>
        <v>22227</v>
      </c>
      <c r="AG934" s="14">
        <f t="shared" si="304"/>
        <v>0</v>
      </c>
      <c r="AH934" s="14">
        <f t="shared" si="305"/>
        <v>0</v>
      </c>
      <c r="AI934" s="14">
        <f t="shared" si="306"/>
        <v>1</v>
      </c>
      <c r="AJ934" s="14">
        <f t="shared" si="307"/>
        <v>0</v>
      </c>
      <c r="AK934" s="14">
        <f t="shared" si="308"/>
        <v>0</v>
      </c>
      <c r="AL934" s="14">
        <f t="shared" si="309"/>
        <v>0</v>
      </c>
      <c r="AM934" s="14">
        <f t="shared" si="310"/>
        <v>0</v>
      </c>
      <c r="AN934" s="14">
        <f t="shared" si="311"/>
        <v>0</v>
      </c>
      <c r="AO934" s="5" t="str">
        <f t="shared" si="312"/>
        <v>1万～3万人未満の市町村平均</v>
      </c>
    </row>
    <row r="935" spans="1:41" s="5" customFormat="1" ht="18" customHeight="1" x14ac:dyDescent="0.3">
      <c r="A935" s="5" t="str">
        <f t="shared" si="295"/>
        <v>021341</v>
      </c>
      <c r="B935" s="22">
        <v>21</v>
      </c>
      <c r="C935" s="23" t="s">
        <v>48</v>
      </c>
      <c r="D935" s="23">
        <v>21341</v>
      </c>
      <c r="E935" s="24" t="s">
        <v>1249</v>
      </c>
      <c r="F935" s="25">
        <v>70.559307899180652</v>
      </c>
      <c r="G935" s="26">
        <v>1.8690581044116916</v>
      </c>
      <c r="H935" s="26">
        <v>3.8432371321554339</v>
      </c>
      <c r="I935" s="26">
        <f t="shared" si="296"/>
        <v>76.271603135747782</v>
      </c>
      <c r="J935" s="26">
        <v>28.505936697679932</v>
      </c>
      <c r="K935" s="26">
        <v>32.278972955415327</v>
      </c>
      <c r="L935" s="26">
        <f t="shared" si="297"/>
        <v>60.784909653095255</v>
      </c>
      <c r="M935" s="26">
        <v>32.213576291947064</v>
      </c>
      <c r="N935" s="26">
        <v>28.483525442689619</v>
      </c>
      <c r="O935" s="26">
        <v>1.7742042629394668</v>
      </c>
      <c r="P935" s="26">
        <v>0</v>
      </c>
      <c r="Q935" s="26">
        <f t="shared" si="293"/>
        <v>62.471305997576152</v>
      </c>
      <c r="R935" s="27">
        <v>3.6406043285919227</v>
      </c>
      <c r="S935" s="143">
        <f t="shared" si="298"/>
        <v>203.16842311501111</v>
      </c>
      <c r="T935" s="140" t="str">
        <f t="shared" si="299"/>
        <v>21341</v>
      </c>
      <c r="U935" s="5" t="str">
        <f t="shared" si="294"/>
        <v>岐阜県養老町</v>
      </c>
      <c r="V935" s="21">
        <f t="shared" si="300"/>
        <v>0.34729465739485466</v>
      </c>
      <c r="W935" s="21">
        <f t="shared" si="300"/>
        <v>9.199550184792453E-3</v>
      </c>
      <c r="X935" s="21">
        <f t="shared" si="300"/>
        <v>1.8916508152351144E-2</v>
      </c>
      <c r="Y935" s="21">
        <f t="shared" si="301"/>
        <v>0.14030692496709038</v>
      </c>
      <c r="Z935" s="21">
        <f t="shared" si="301"/>
        <v>0.15887790268048987</v>
      </c>
      <c r="AA935" s="21">
        <f t="shared" si="302"/>
        <v>0.15855601868658181</v>
      </c>
      <c r="AB935" s="21">
        <f t="shared" si="302"/>
        <v>0.14019661621612059</v>
      </c>
      <c r="AC935" s="21">
        <f t="shared" si="302"/>
        <v>8.732677232697288E-3</v>
      </c>
      <c r="AD935" s="21">
        <f t="shared" si="302"/>
        <v>0</v>
      </c>
      <c r="AE935" s="21">
        <f t="shared" si="303"/>
        <v>1.7919144485021781E-2</v>
      </c>
      <c r="AF935" s="137">
        <f>VLOOKUP(T935,人口!$A$2:$E$1748,5,0)</f>
        <v>28587</v>
      </c>
      <c r="AG935" s="14">
        <f t="shared" si="304"/>
        <v>0</v>
      </c>
      <c r="AH935" s="14">
        <f t="shared" si="305"/>
        <v>0</v>
      </c>
      <c r="AI935" s="14">
        <f t="shared" si="306"/>
        <v>1</v>
      </c>
      <c r="AJ935" s="14">
        <f t="shared" si="307"/>
        <v>0</v>
      </c>
      <c r="AK935" s="14">
        <f t="shared" si="308"/>
        <v>0</v>
      </c>
      <c r="AL935" s="14">
        <f t="shared" si="309"/>
        <v>0</v>
      </c>
      <c r="AM935" s="14">
        <f t="shared" si="310"/>
        <v>0</v>
      </c>
      <c r="AN935" s="14">
        <f t="shared" si="311"/>
        <v>0</v>
      </c>
      <c r="AO935" s="5" t="str">
        <f t="shared" si="312"/>
        <v>1万～3万人未満の市町村平均</v>
      </c>
    </row>
    <row r="936" spans="1:41" s="5" customFormat="1" ht="18" customHeight="1" x14ac:dyDescent="0.3">
      <c r="A936" s="5" t="str">
        <f t="shared" si="295"/>
        <v>021361</v>
      </c>
      <c r="B936" s="22">
        <v>21</v>
      </c>
      <c r="C936" s="23" t="s">
        <v>48</v>
      </c>
      <c r="D936" s="23">
        <v>21361</v>
      </c>
      <c r="E936" s="24" t="s">
        <v>1287</v>
      </c>
      <c r="F936" s="25">
        <v>126.37218669544231</v>
      </c>
      <c r="G936" s="26">
        <v>1.5378850183586787</v>
      </c>
      <c r="H936" s="26">
        <v>2.0984546304406968</v>
      </c>
      <c r="I936" s="26">
        <f t="shared" si="296"/>
        <v>130.00852634424169</v>
      </c>
      <c r="J936" s="26">
        <v>24.478544839590885</v>
      </c>
      <c r="K936" s="26">
        <v>32.72828188106908</v>
      </c>
      <c r="L936" s="26">
        <f t="shared" si="297"/>
        <v>57.206826720659961</v>
      </c>
      <c r="M936" s="26">
        <v>28.10868903185855</v>
      </c>
      <c r="N936" s="26">
        <v>17.609747148689866</v>
      </c>
      <c r="O936" s="26">
        <v>1.6837779988647892</v>
      </c>
      <c r="P936" s="26">
        <v>0</v>
      </c>
      <c r="Q936" s="26">
        <f t="shared" si="293"/>
        <v>47.402214179413207</v>
      </c>
      <c r="R936" s="27">
        <v>4.3730473880799998</v>
      </c>
      <c r="S936" s="143">
        <f t="shared" si="298"/>
        <v>238.99061463239485</v>
      </c>
      <c r="T936" s="140" t="str">
        <f t="shared" si="299"/>
        <v>21361</v>
      </c>
      <c r="U936" s="5" t="str">
        <f t="shared" si="294"/>
        <v>岐阜県垂井町</v>
      </c>
      <c r="V936" s="21">
        <f t="shared" si="300"/>
        <v>0.52877468385033699</v>
      </c>
      <c r="W936" s="21">
        <f t="shared" si="300"/>
        <v>6.4349180436402819E-3</v>
      </c>
      <c r="X936" s="21">
        <f t="shared" si="300"/>
        <v>8.7804897011058355E-3</v>
      </c>
      <c r="Y936" s="21">
        <f t="shared" si="301"/>
        <v>0.10242471185424054</v>
      </c>
      <c r="Z936" s="21">
        <f t="shared" si="301"/>
        <v>0.13694379560222616</v>
      </c>
      <c r="AA936" s="21">
        <f t="shared" si="302"/>
        <v>0.11761419616872459</v>
      </c>
      <c r="AB936" s="21">
        <f t="shared" si="302"/>
        <v>7.3683843927412909E-2</v>
      </c>
      <c r="AC936" s="21">
        <f t="shared" si="302"/>
        <v>7.0453728965662711E-3</v>
      </c>
      <c r="AD936" s="21">
        <f t="shared" si="302"/>
        <v>0</v>
      </c>
      <c r="AE936" s="21">
        <f t="shared" si="303"/>
        <v>1.8297987955746439E-2</v>
      </c>
      <c r="AF936" s="137">
        <f>VLOOKUP(T936,人口!$A$2:$E$1748,5,0)</f>
        <v>27130</v>
      </c>
      <c r="AG936" s="14">
        <f t="shared" si="304"/>
        <v>0</v>
      </c>
      <c r="AH936" s="14">
        <f t="shared" si="305"/>
        <v>0</v>
      </c>
      <c r="AI936" s="14">
        <f t="shared" si="306"/>
        <v>1</v>
      </c>
      <c r="AJ936" s="14">
        <f t="shared" si="307"/>
        <v>0</v>
      </c>
      <c r="AK936" s="14">
        <f t="shared" si="308"/>
        <v>0</v>
      </c>
      <c r="AL936" s="14">
        <f t="shared" si="309"/>
        <v>0</v>
      </c>
      <c r="AM936" s="14">
        <f t="shared" si="310"/>
        <v>0</v>
      </c>
      <c r="AN936" s="14">
        <f t="shared" si="311"/>
        <v>0</v>
      </c>
      <c r="AO936" s="5" t="str">
        <f t="shared" si="312"/>
        <v>1万～3万人未満の市町村平均</v>
      </c>
    </row>
    <row r="937" spans="1:41" s="5" customFormat="1" ht="18" customHeight="1" x14ac:dyDescent="0.3">
      <c r="A937" s="5" t="str">
        <f t="shared" si="295"/>
        <v>021362</v>
      </c>
      <c r="B937" s="22">
        <v>21</v>
      </c>
      <c r="C937" s="23" t="s">
        <v>48</v>
      </c>
      <c r="D937" s="23">
        <v>21362</v>
      </c>
      <c r="E937" s="24" t="s">
        <v>1320</v>
      </c>
      <c r="F937" s="25">
        <v>29.432433677267898</v>
      </c>
      <c r="G937" s="26">
        <v>0.74306961183144771</v>
      </c>
      <c r="H937" s="26">
        <v>0.99028196043268835</v>
      </c>
      <c r="I937" s="26">
        <f t="shared" si="296"/>
        <v>31.165785249532036</v>
      </c>
      <c r="J937" s="26">
        <v>6.2553107583085223</v>
      </c>
      <c r="K937" s="26">
        <v>8.4686985780119102</v>
      </c>
      <c r="L937" s="26">
        <f t="shared" si="297"/>
        <v>14.724009336320432</v>
      </c>
      <c r="M937" s="26">
        <v>7.3248123966372054</v>
      </c>
      <c r="N937" s="26">
        <v>6.3703019740069342</v>
      </c>
      <c r="O937" s="26">
        <v>0.43444327283647349</v>
      </c>
      <c r="P937" s="26">
        <v>0</v>
      </c>
      <c r="Q937" s="26">
        <f t="shared" si="293"/>
        <v>14.129557643480613</v>
      </c>
      <c r="R937" s="27">
        <v>1.009171533463129</v>
      </c>
      <c r="S937" s="143">
        <f t="shared" si="298"/>
        <v>61.028523762796212</v>
      </c>
      <c r="T937" s="140" t="str">
        <f t="shared" si="299"/>
        <v>21362</v>
      </c>
      <c r="U937" s="5" t="str">
        <f t="shared" si="294"/>
        <v>岐阜県関ヶ原町</v>
      </c>
      <c r="V937" s="21">
        <f t="shared" si="300"/>
        <v>0.482273400412977</v>
      </c>
      <c r="W937" s="21">
        <f t="shared" si="300"/>
        <v>1.2175775621242091E-2</v>
      </c>
      <c r="X937" s="21">
        <f t="shared" si="300"/>
        <v>1.6226542924119972E-2</v>
      </c>
      <c r="Y937" s="21">
        <f t="shared" si="301"/>
        <v>0.10249814959676022</v>
      </c>
      <c r="Z937" s="21">
        <f t="shared" si="301"/>
        <v>0.13876623676705319</v>
      </c>
      <c r="AA937" s="21">
        <f t="shared" si="302"/>
        <v>0.12002276878115323</v>
      </c>
      <c r="AB937" s="21">
        <f t="shared" si="302"/>
        <v>0.1043823704267668</v>
      </c>
      <c r="AC937" s="21">
        <f t="shared" si="302"/>
        <v>7.1186921467255911E-3</v>
      </c>
      <c r="AD937" s="21">
        <f t="shared" si="302"/>
        <v>0</v>
      </c>
      <c r="AE937" s="21">
        <f t="shared" si="303"/>
        <v>1.6536063323201882E-2</v>
      </c>
      <c r="AF937" s="137">
        <f>VLOOKUP(T937,人口!$A$2:$E$1748,5,0)</f>
        <v>7000</v>
      </c>
      <c r="AG937" s="14">
        <f t="shared" si="304"/>
        <v>0</v>
      </c>
      <c r="AH937" s="14">
        <f t="shared" si="305"/>
        <v>1</v>
      </c>
      <c r="AI937" s="14">
        <f t="shared" si="306"/>
        <v>0</v>
      </c>
      <c r="AJ937" s="14">
        <f t="shared" si="307"/>
        <v>0</v>
      </c>
      <c r="AK937" s="14">
        <f t="shared" si="308"/>
        <v>0</v>
      </c>
      <c r="AL937" s="14">
        <f t="shared" si="309"/>
        <v>0</v>
      </c>
      <c r="AM937" s="14">
        <f t="shared" si="310"/>
        <v>0</v>
      </c>
      <c r="AN937" s="14">
        <f t="shared" si="311"/>
        <v>0</v>
      </c>
      <c r="AO937" s="5" t="str">
        <f t="shared" si="312"/>
        <v>5千～1万人未満の市町村平均</v>
      </c>
    </row>
    <row r="938" spans="1:41" s="5" customFormat="1" ht="18" customHeight="1" x14ac:dyDescent="0.3">
      <c r="A938" s="5" t="str">
        <f t="shared" si="295"/>
        <v>021381</v>
      </c>
      <c r="B938" s="22">
        <v>21</v>
      </c>
      <c r="C938" s="23" t="s">
        <v>48</v>
      </c>
      <c r="D938" s="23">
        <v>21381</v>
      </c>
      <c r="E938" s="24" t="s">
        <v>1356</v>
      </c>
      <c r="F938" s="25">
        <v>107.87538677746626</v>
      </c>
      <c r="G938" s="26">
        <v>0.78446624758807426</v>
      </c>
      <c r="H938" s="26">
        <v>1.0138601023477523</v>
      </c>
      <c r="I938" s="26">
        <f t="shared" si="296"/>
        <v>109.67371312740208</v>
      </c>
      <c r="J938" s="26">
        <v>13.000274022159786</v>
      </c>
      <c r="K938" s="26">
        <v>21.86430192698575</v>
      </c>
      <c r="L938" s="26">
        <f t="shared" si="297"/>
        <v>34.864575949145532</v>
      </c>
      <c r="M938" s="26">
        <v>20.072405287699215</v>
      </c>
      <c r="N938" s="26">
        <v>13.693262400320043</v>
      </c>
      <c r="O938" s="26">
        <v>1.19056075754601</v>
      </c>
      <c r="P938" s="26">
        <v>0</v>
      </c>
      <c r="Q938" s="26">
        <f t="shared" si="293"/>
        <v>34.956228445565266</v>
      </c>
      <c r="R938" s="27">
        <v>2.4172426063359298</v>
      </c>
      <c r="S938" s="143">
        <f t="shared" si="298"/>
        <v>181.9117601284488</v>
      </c>
      <c r="T938" s="140" t="str">
        <f t="shared" si="299"/>
        <v>21381</v>
      </c>
      <c r="U938" s="5" t="str">
        <f t="shared" si="294"/>
        <v>岐阜県神戸町</v>
      </c>
      <c r="V938" s="21">
        <f t="shared" si="300"/>
        <v>0.59300941677049857</v>
      </c>
      <c r="W938" s="21">
        <f t="shared" si="300"/>
        <v>4.3123448810245069E-3</v>
      </c>
      <c r="X938" s="21">
        <f t="shared" si="300"/>
        <v>5.573362060989683E-3</v>
      </c>
      <c r="Y938" s="21">
        <f t="shared" si="301"/>
        <v>7.1464725606416146E-2</v>
      </c>
      <c r="Z938" s="21">
        <f t="shared" si="301"/>
        <v>0.12019180019778411</v>
      </c>
      <c r="AA938" s="21">
        <f t="shared" si="302"/>
        <v>0.11034143847283974</v>
      </c>
      <c r="AB938" s="21">
        <f t="shared" si="302"/>
        <v>7.527420102279897E-2</v>
      </c>
      <c r="AC938" s="21">
        <f t="shared" si="302"/>
        <v>6.5447157275887449E-3</v>
      </c>
      <c r="AD938" s="21">
        <f t="shared" si="302"/>
        <v>0</v>
      </c>
      <c r="AE938" s="21">
        <f t="shared" si="303"/>
        <v>1.3287995260059617E-2</v>
      </c>
      <c r="AF938" s="137">
        <f>VLOOKUP(T938,人口!$A$2:$E$1748,5,0)</f>
        <v>19183</v>
      </c>
      <c r="AG938" s="14">
        <f t="shared" si="304"/>
        <v>0</v>
      </c>
      <c r="AH938" s="14">
        <f t="shared" si="305"/>
        <v>0</v>
      </c>
      <c r="AI938" s="14">
        <f t="shared" si="306"/>
        <v>1</v>
      </c>
      <c r="AJ938" s="14">
        <f t="shared" si="307"/>
        <v>0</v>
      </c>
      <c r="AK938" s="14">
        <f t="shared" si="308"/>
        <v>0</v>
      </c>
      <c r="AL938" s="14">
        <f t="shared" si="309"/>
        <v>0</v>
      </c>
      <c r="AM938" s="14">
        <f t="shared" si="310"/>
        <v>0</v>
      </c>
      <c r="AN938" s="14">
        <f t="shared" si="311"/>
        <v>0</v>
      </c>
      <c r="AO938" s="5" t="str">
        <f t="shared" si="312"/>
        <v>1万～3万人未満の市町村平均</v>
      </c>
    </row>
    <row r="939" spans="1:41" s="5" customFormat="1" ht="18" customHeight="1" x14ac:dyDescent="0.3">
      <c r="A939" s="5" t="str">
        <f t="shared" si="295"/>
        <v>021382</v>
      </c>
      <c r="B939" s="22">
        <v>21</v>
      </c>
      <c r="C939" s="23" t="s">
        <v>48</v>
      </c>
      <c r="D939" s="23">
        <v>21382</v>
      </c>
      <c r="E939" s="24" t="s">
        <v>1387</v>
      </c>
      <c r="F939" s="25">
        <v>54.207210904393506</v>
      </c>
      <c r="G939" s="26">
        <v>0.83000254692036357</v>
      </c>
      <c r="H939" s="26">
        <v>0.9431256766025603</v>
      </c>
      <c r="I939" s="26">
        <f t="shared" si="296"/>
        <v>55.98033912791643</v>
      </c>
      <c r="J939" s="26">
        <v>11.062066187719768</v>
      </c>
      <c r="K939" s="26">
        <v>10.473545991101449</v>
      </c>
      <c r="L939" s="26">
        <f t="shared" si="297"/>
        <v>21.535612178821218</v>
      </c>
      <c r="M939" s="26">
        <v>10.700720065752266</v>
      </c>
      <c r="N939" s="26">
        <v>12.124743938442201</v>
      </c>
      <c r="O939" s="26">
        <v>0.59977996981309711</v>
      </c>
      <c r="P939" s="26">
        <v>0</v>
      </c>
      <c r="Q939" s="26">
        <f t="shared" si="293"/>
        <v>23.425243974007561</v>
      </c>
      <c r="R939" s="27">
        <v>1.0044444664282057</v>
      </c>
      <c r="S939" s="143">
        <f t="shared" si="298"/>
        <v>101.94563974717342</v>
      </c>
      <c r="T939" s="140" t="str">
        <f t="shared" si="299"/>
        <v>21382</v>
      </c>
      <c r="U939" s="5" t="str">
        <f t="shared" si="294"/>
        <v>岐阜県輪之内町</v>
      </c>
      <c r="V939" s="21">
        <f t="shared" si="300"/>
        <v>0.53172662449152441</v>
      </c>
      <c r="W939" s="21">
        <f t="shared" si="300"/>
        <v>8.1416188959015923E-3</v>
      </c>
      <c r="X939" s="21">
        <f t="shared" si="300"/>
        <v>9.2512605633897141E-3</v>
      </c>
      <c r="Y939" s="21">
        <f t="shared" si="301"/>
        <v>0.10850945871891965</v>
      </c>
      <c r="Z939" s="21">
        <f t="shared" si="301"/>
        <v>0.10273657624863591</v>
      </c>
      <c r="AA939" s="21">
        <f t="shared" si="302"/>
        <v>0.10496496066227255</v>
      </c>
      <c r="AB939" s="21">
        <f t="shared" si="302"/>
        <v>0.11893342342557987</v>
      </c>
      <c r="AC939" s="21">
        <f t="shared" si="302"/>
        <v>5.8833312665510723E-3</v>
      </c>
      <c r="AD939" s="21">
        <f t="shared" si="302"/>
        <v>0</v>
      </c>
      <c r="AE939" s="21">
        <f t="shared" si="303"/>
        <v>9.8527457272252327E-3</v>
      </c>
      <c r="AF939" s="137">
        <f>VLOOKUP(T939,人口!$A$2:$E$1748,5,0)</f>
        <v>9664</v>
      </c>
      <c r="AG939" s="14">
        <f t="shared" si="304"/>
        <v>0</v>
      </c>
      <c r="AH939" s="14">
        <f t="shared" si="305"/>
        <v>1</v>
      </c>
      <c r="AI939" s="14">
        <f t="shared" si="306"/>
        <v>0</v>
      </c>
      <c r="AJ939" s="14">
        <f t="shared" si="307"/>
        <v>0</v>
      </c>
      <c r="AK939" s="14">
        <f t="shared" si="308"/>
        <v>0</v>
      </c>
      <c r="AL939" s="14">
        <f t="shared" si="309"/>
        <v>0</v>
      </c>
      <c r="AM939" s="14">
        <f t="shared" si="310"/>
        <v>0</v>
      </c>
      <c r="AN939" s="14">
        <f t="shared" si="311"/>
        <v>0</v>
      </c>
      <c r="AO939" s="5" t="str">
        <f t="shared" si="312"/>
        <v>5千～1万人未満の市町村平均</v>
      </c>
    </row>
    <row r="940" spans="1:41" s="5" customFormat="1" ht="18" customHeight="1" x14ac:dyDescent="0.3">
      <c r="A940" s="5" t="str">
        <f t="shared" si="295"/>
        <v>021383</v>
      </c>
      <c r="B940" s="22">
        <v>21</v>
      </c>
      <c r="C940" s="23" t="s">
        <v>48</v>
      </c>
      <c r="D940" s="23">
        <v>21383</v>
      </c>
      <c r="E940" s="24" t="s">
        <v>1416</v>
      </c>
      <c r="F940" s="25">
        <v>51.374978931448616</v>
      </c>
      <c r="G940" s="26">
        <v>0.88795783697964081</v>
      </c>
      <c r="H940" s="26">
        <v>0.68376611553685629</v>
      </c>
      <c r="I940" s="26">
        <f t="shared" si="296"/>
        <v>52.946702883965109</v>
      </c>
      <c r="J940" s="26">
        <v>8.9239169135164627</v>
      </c>
      <c r="K940" s="26">
        <v>16.729785445549329</v>
      </c>
      <c r="L940" s="26">
        <f t="shared" si="297"/>
        <v>25.65370235906579</v>
      </c>
      <c r="M940" s="26">
        <v>17.040295853628404</v>
      </c>
      <c r="N940" s="26">
        <v>13.188064736218283</v>
      </c>
      <c r="O940" s="26">
        <v>0.92915003394783491</v>
      </c>
      <c r="P940" s="26">
        <v>0</v>
      </c>
      <c r="Q940" s="26">
        <f t="shared" si="293"/>
        <v>31.157510623794522</v>
      </c>
      <c r="R940" s="27">
        <v>1.6130637866585404</v>
      </c>
      <c r="S940" s="143">
        <f t="shared" si="298"/>
        <v>111.37097965348397</v>
      </c>
      <c r="T940" s="140" t="str">
        <f t="shared" si="299"/>
        <v>21383</v>
      </c>
      <c r="U940" s="5" t="str">
        <f t="shared" si="294"/>
        <v>岐阜県安八町</v>
      </c>
      <c r="V940" s="21">
        <f t="shared" si="300"/>
        <v>0.46129592368941214</v>
      </c>
      <c r="W940" s="21">
        <f t="shared" si="300"/>
        <v>7.972973208482172E-3</v>
      </c>
      <c r="X940" s="21">
        <f t="shared" si="300"/>
        <v>6.1395357898826417E-3</v>
      </c>
      <c r="Y940" s="21">
        <f t="shared" si="301"/>
        <v>8.0127847858410206E-2</v>
      </c>
      <c r="Z940" s="21">
        <f t="shared" si="301"/>
        <v>0.15021673956359041</v>
      </c>
      <c r="AA940" s="21">
        <f t="shared" si="302"/>
        <v>0.15300481244438205</v>
      </c>
      <c r="AB940" s="21">
        <f t="shared" si="302"/>
        <v>0.11841563015115066</v>
      </c>
      <c r="AC940" s="21">
        <f t="shared" si="302"/>
        <v>8.342837935328952E-3</v>
      </c>
      <c r="AD940" s="21">
        <f t="shared" si="302"/>
        <v>0</v>
      </c>
      <c r="AE940" s="21">
        <f t="shared" si="303"/>
        <v>1.4483699359360711E-2</v>
      </c>
      <c r="AF940" s="137">
        <f>VLOOKUP(T940,人口!$A$2:$E$1748,5,0)</f>
        <v>14971</v>
      </c>
      <c r="AG940" s="14">
        <f t="shared" si="304"/>
        <v>0</v>
      </c>
      <c r="AH940" s="14">
        <f t="shared" si="305"/>
        <v>0</v>
      </c>
      <c r="AI940" s="14">
        <f t="shared" si="306"/>
        <v>1</v>
      </c>
      <c r="AJ940" s="14">
        <f t="shared" si="307"/>
        <v>0</v>
      </c>
      <c r="AK940" s="14">
        <f t="shared" si="308"/>
        <v>0</v>
      </c>
      <c r="AL940" s="14">
        <f t="shared" si="309"/>
        <v>0</v>
      </c>
      <c r="AM940" s="14">
        <f t="shared" si="310"/>
        <v>0</v>
      </c>
      <c r="AN940" s="14">
        <f t="shared" si="311"/>
        <v>0</v>
      </c>
      <c r="AO940" s="5" t="str">
        <f t="shared" si="312"/>
        <v>1万～3万人未満の市町村平均</v>
      </c>
    </row>
    <row r="941" spans="1:41" s="5" customFormat="1" ht="18" customHeight="1" x14ac:dyDescent="0.3">
      <c r="A941" s="5" t="str">
        <f t="shared" si="295"/>
        <v>021401</v>
      </c>
      <c r="B941" s="22">
        <v>21</v>
      </c>
      <c r="C941" s="23" t="s">
        <v>48</v>
      </c>
      <c r="D941" s="23">
        <v>21401</v>
      </c>
      <c r="E941" s="24" t="s">
        <v>1444</v>
      </c>
      <c r="F941" s="25">
        <v>43.112684980730748</v>
      </c>
      <c r="G941" s="26">
        <v>2.8004824089357903</v>
      </c>
      <c r="H941" s="26">
        <v>7.8279431158012516</v>
      </c>
      <c r="I941" s="26">
        <f t="shared" si="296"/>
        <v>53.741110505467795</v>
      </c>
      <c r="J941" s="26">
        <v>24.10722502288764</v>
      </c>
      <c r="K941" s="26">
        <v>25.018760453299734</v>
      </c>
      <c r="L941" s="26">
        <f t="shared" si="297"/>
        <v>49.125985476187374</v>
      </c>
      <c r="M941" s="26">
        <v>23.892385677079766</v>
      </c>
      <c r="N941" s="26">
        <v>28.267012158074579</v>
      </c>
      <c r="O941" s="26">
        <v>1.2947650797020727</v>
      </c>
      <c r="P941" s="26">
        <v>0</v>
      </c>
      <c r="Q941" s="26">
        <f t="shared" si="293"/>
        <v>53.454162914856418</v>
      </c>
      <c r="R941" s="27">
        <v>2.3760956157205668</v>
      </c>
      <c r="S941" s="143">
        <f t="shared" si="298"/>
        <v>158.69735451223215</v>
      </c>
      <c r="T941" s="140" t="str">
        <f t="shared" si="299"/>
        <v>21401</v>
      </c>
      <c r="U941" s="5" t="str">
        <f t="shared" si="294"/>
        <v>岐阜県揖斐川町</v>
      </c>
      <c r="V941" s="21">
        <f t="shared" si="300"/>
        <v>0.27166605967213958</v>
      </c>
      <c r="W941" s="21">
        <f t="shared" si="300"/>
        <v>1.7646686156447135E-2</v>
      </c>
      <c r="X941" s="21">
        <f t="shared" si="300"/>
        <v>4.9326235713638727E-2</v>
      </c>
      <c r="Y941" s="21">
        <f t="shared" si="301"/>
        <v>0.15190691172504386</v>
      </c>
      <c r="Z941" s="21">
        <f t="shared" si="301"/>
        <v>0.15765077200055863</v>
      </c>
      <c r="AA941" s="21">
        <f t="shared" si="302"/>
        <v>0.15055314406793199</v>
      </c>
      <c r="AB941" s="21">
        <f t="shared" si="302"/>
        <v>0.17811898783666114</v>
      </c>
      <c r="AC941" s="21">
        <f t="shared" si="302"/>
        <v>8.1587061339593661E-3</v>
      </c>
      <c r="AD941" s="21">
        <f t="shared" si="302"/>
        <v>0</v>
      </c>
      <c r="AE941" s="21">
        <f t="shared" si="303"/>
        <v>1.4972496693619558E-2</v>
      </c>
      <c r="AF941" s="137">
        <f>VLOOKUP(T941,人口!$A$2:$E$1748,5,0)</f>
        <v>20862</v>
      </c>
      <c r="AG941" s="14">
        <f t="shared" si="304"/>
        <v>0</v>
      </c>
      <c r="AH941" s="14">
        <f t="shared" si="305"/>
        <v>0</v>
      </c>
      <c r="AI941" s="14">
        <f t="shared" si="306"/>
        <v>1</v>
      </c>
      <c r="AJ941" s="14">
        <f t="shared" si="307"/>
        <v>0</v>
      </c>
      <c r="AK941" s="14">
        <f t="shared" si="308"/>
        <v>0</v>
      </c>
      <c r="AL941" s="14">
        <f t="shared" si="309"/>
        <v>0</v>
      </c>
      <c r="AM941" s="14">
        <f t="shared" si="310"/>
        <v>0</v>
      </c>
      <c r="AN941" s="14">
        <f t="shared" si="311"/>
        <v>0</v>
      </c>
      <c r="AO941" s="5" t="str">
        <f t="shared" si="312"/>
        <v>1万～3万人未満の市町村平均</v>
      </c>
    </row>
    <row r="942" spans="1:41" s="5" customFormat="1" ht="18" customHeight="1" x14ac:dyDescent="0.3">
      <c r="A942" s="5" t="str">
        <f t="shared" si="295"/>
        <v>021403</v>
      </c>
      <c r="B942" s="22">
        <v>21</v>
      </c>
      <c r="C942" s="23" t="s">
        <v>48</v>
      </c>
      <c r="D942" s="23">
        <v>21403</v>
      </c>
      <c r="E942" s="24" t="s">
        <v>1472</v>
      </c>
      <c r="F942" s="25">
        <v>35.557237423093589</v>
      </c>
      <c r="G942" s="26">
        <v>1.3888571296348229</v>
      </c>
      <c r="H942" s="26">
        <v>2.1456109142708248</v>
      </c>
      <c r="I942" s="26">
        <f t="shared" si="296"/>
        <v>39.091705466999237</v>
      </c>
      <c r="J942" s="26">
        <v>21.169309989631191</v>
      </c>
      <c r="K942" s="26">
        <v>25.316233948904983</v>
      </c>
      <c r="L942" s="26">
        <f t="shared" si="297"/>
        <v>46.485543938536175</v>
      </c>
      <c r="M942" s="26">
        <v>25.437886076283313</v>
      </c>
      <c r="N942" s="26">
        <v>17.306628550228808</v>
      </c>
      <c r="O942" s="26">
        <v>1.4244774283061057</v>
      </c>
      <c r="P942" s="26">
        <v>0</v>
      </c>
      <c r="Q942" s="26">
        <f t="shared" si="293"/>
        <v>44.168992054818226</v>
      </c>
      <c r="R942" s="27">
        <v>2.4709499225255342</v>
      </c>
      <c r="S942" s="143">
        <f t="shared" si="298"/>
        <v>132.21719138287918</v>
      </c>
      <c r="T942" s="140" t="str">
        <f t="shared" si="299"/>
        <v>21403</v>
      </c>
      <c r="U942" s="5" t="str">
        <f t="shared" si="294"/>
        <v>岐阜県大野町</v>
      </c>
      <c r="V942" s="21">
        <f t="shared" si="300"/>
        <v>0.26893051539815044</v>
      </c>
      <c r="W942" s="21">
        <f t="shared" si="300"/>
        <v>1.0504361158398243E-2</v>
      </c>
      <c r="X942" s="21">
        <f t="shared" si="300"/>
        <v>1.622792688174331E-2</v>
      </c>
      <c r="Y942" s="21">
        <f t="shared" si="301"/>
        <v>0.16011011705980321</v>
      </c>
      <c r="Z942" s="21">
        <f t="shared" si="301"/>
        <v>0.19147460087541374</v>
      </c>
      <c r="AA942" s="21">
        <f t="shared" si="302"/>
        <v>0.19239469398967485</v>
      </c>
      <c r="AB942" s="21">
        <f t="shared" si="302"/>
        <v>0.13089544838470865</v>
      </c>
      <c r="AC942" s="21">
        <f t="shared" si="302"/>
        <v>1.0773768625753469E-2</v>
      </c>
      <c r="AD942" s="21">
        <f t="shared" si="302"/>
        <v>0</v>
      </c>
      <c r="AE942" s="21">
        <f t="shared" si="303"/>
        <v>1.8688567626354055E-2</v>
      </c>
      <c r="AF942" s="137">
        <f>VLOOKUP(T942,人口!$A$2:$E$1748,5,0)</f>
        <v>22952</v>
      </c>
      <c r="AG942" s="14">
        <f t="shared" si="304"/>
        <v>0</v>
      </c>
      <c r="AH942" s="14">
        <f t="shared" si="305"/>
        <v>0</v>
      </c>
      <c r="AI942" s="14">
        <f t="shared" si="306"/>
        <v>1</v>
      </c>
      <c r="AJ942" s="14">
        <f t="shared" si="307"/>
        <v>0</v>
      </c>
      <c r="AK942" s="14">
        <f t="shared" si="308"/>
        <v>0</v>
      </c>
      <c r="AL942" s="14">
        <f t="shared" si="309"/>
        <v>0</v>
      </c>
      <c r="AM942" s="14">
        <f t="shared" si="310"/>
        <v>0</v>
      </c>
      <c r="AN942" s="14">
        <f t="shared" si="311"/>
        <v>0</v>
      </c>
      <c r="AO942" s="5" t="str">
        <f t="shared" si="312"/>
        <v>1万～3万人未満の市町村平均</v>
      </c>
    </row>
    <row r="943" spans="1:41" s="5" customFormat="1" ht="18" customHeight="1" x14ac:dyDescent="0.3">
      <c r="A943" s="5" t="str">
        <f t="shared" si="295"/>
        <v>021404</v>
      </c>
      <c r="B943" s="22">
        <v>21</v>
      </c>
      <c r="C943" s="23" t="s">
        <v>48</v>
      </c>
      <c r="D943" s="23">
        <v>21404</v>
      </c>
      <c r="E943" s="24" t="s">
        <v>638</v>
      </c>
      <c r="F943" s="25">
        <v>63.784813433338662</v>
      </c>
      <c r="G943" s="26">
        <v>1.5937704766301246</v>
      </c>
      <c r="H943" s="26">
        <v>1.3439540891586486</v>
      </c>
      <c r="I943" s="26">
        <f t="shared" si="296"/>
        <v>66.722537999127425</v>
      </c>
      <c r="J943" s="26">
        <v>18.786334462656516</v>
      </c>
      <c r="K943" s="26">
        <v>26.032029547705111</v>
      </c>
      <c r="L943" s="26">
        <f t="shared" si="297"/>
        <v>44.818364010361627</v>
      </c>
      <c r="M943" s="26">
        <v>25.702101386548801</v>
      </c>
      <c r="N943" s="26">
        <v>18.12456762544118</v>
      </c>
      <c r="O943" s="26">
        <v>1.4758037978255003</v>
      </c>
      <c r="P943" s="26">
        <v>0</v>
      </c>
      <c r="Q943" s="26">
        <f t="shared" si="293"/>
        <v>45.302472809815477</v>
      </c>
      <c r="R943" s="27">
        <v>2.7121081735509711</v>
      </c>
      <c r="S943" s="143">
        <f t="shared" si="298"/>
        <v>159.5554829928555</v>
      </c>
      <c r="T943" s="140" t="str">
        <f t="shared" si="299"/>
        <v>21404</v>
      </c>
      <c r="U943" s="5" t="str">
        <f t="shared" si="294"/>
        <v>岐阜県池田町</v>
      </c>
      <c r="V943" s="21">
        <f t="shared" si="300"/>
        <v>0.3997657256077799</v>
      </c>
      <c r="W943" s="21">
        <f t="shared" si="300"/>
        <v>9.9888167221523164E-3</v>
      </c>
      <c r="X943" s="21">
        <f t="shared" si="300"/>
        <v>8.4231144173141804E-3</v>
      </c>
      <c r="Y943" s="21">
        <f t="shared" si="301"/>
        <v>0.11774170407856006</v>
      </c>
      <c r="Z943" s="21">
        <f t="shared" si="301"/>
        <v>0.16315346272914208</v>
      </c>
      <c r="AA943" s="21">
        <f t="shared" si="302"/>
        <v>0.16108566690685069</v>
      </c>
      <c r="AB943" s="21">
        <f t="shared" si="302"/>
        <v>0.11359413844933648</v>
      </c>
      <c r="AC943" s="21">
        <f t="shared" si="302"/>
        <v>9.2494709059392412E-3</v>
      </c>
      <c r="AD943" s="21">
        <f t="shared" si="302"/>
        <v>0</v>
      </c>
      <c r="AE943" s="21">
        <f t="shared" si="303"/>
        <v>1.6997900182925161E-2</v>
      </c>
      <c r="AF943" s="137">
        <f>VLOOKUP(T943,人口!$A$2:$E$1748,5,0)</f>
        <v>23779</v>
      </c>
      <c r="AG943" s="14">
        <f t="shared" si="304"/>
        <v>0</v>
      </c>
      <c r="AH943" s="14">
        <f t="shared" si="305"/>
        <v>0</v>
      </c>
      <c r="AI943" s="14">
        <f t="shared" si="306"/>
        <v>1</v>
      </c>
      <c r="AJ943" s="14">
        <f t="shared" si="307"/>
        <v>0</v>
      </c>
      <c r="AK943" s="14">
        <f t="shared" si="308"/>
        <v>0</v>
      </c>
      <c r="AL943" s="14">
        <f t="shared" si="309"/>
        <v>0</v>
      </c>
      <c r="AM943" s="14">
        <f t="shared" si="310"/>
        <v>0</v>
      </c>
      <c r="AN943" s="14">
        <f t="shared" si="311"/>
        <v>0</v>
      </c>
      <c r="AO943" s="5" t="str">
        <f t="shared" si="312"/>
        <v>1万～3万人未満の市町村平均</v>
      </c>
    </row>
    <row r="944" spans="1:41" s="5" customFormat="1" ht="18" customHeight="1" x14ac:dyDescent="0.3">
      <c r="A944" s="5" t="str">
        <f t="shared" si="295"/>
        <v>021421</v>
      </c>
      <c r="B944" s="22">
        <v>21</v>
      </c>
      <c r="C944" s="23" t="s">
        <v>48</v>
      </c>
      <c r="D944" s="23">
        <v>21421</v>
      </c>
      <c r="E944" s="24" t="s">
        <v>1519</v>
      </c>
      <c r="F944" s="25">
        <v>4.3803877272271512</v>
      </c>
      <c r="G944" s="26">
        <v>0.63543835886421851</v>
      </c>
      <c r="H944" s="26">
        <v>0</v>
      </c>
      <c r="I944" s="26">
        <f t="shared" si="296"/>
        <v>5.0158260860913693</v>
      </c>
      <c r="J944" s="26">
        <v>21.25091874055498</v>
      </c>
      <c r="K944" s="26">
        <v>23.438432507896856</v>
      </c>
      <c r="L944" s="26">
        <f t="shared" si="297"/>
        <v>44.689351248451835</v>
      </c>
      <c r="M944" s="26">
        <v>18.940736097345226</v>
      </c>
      <c r="N944" s="26">
        <v>8.2852416912688369</v>
      </c>
      <c r="O944" s="26">
        <v>1.1437029474043618</v>
      </c>
      <c r="P944" s="26">
        <v>0</v>
      </c>
      <c r="Q944" s="26">
        <f t="shared" si="293"/>
        <v>28.369680736018424</v>
      </c>
      <c r="R944" s="27">
        <v>2.4789312939663812</v>
      </c>
      <c r="S944" s="143">
        <f t="shared" si="298"/>
        <v>80.553789364528015</v>
      </c>
      <c r="T944" s="140" t="str">
        <f t="shared" si="299"/>
        <v>21421</v>
      </c>
      <c r="U944" s="5" t="str">
        <f t="shared" si="294"/>
        <v>岐阜県北方町</v>
      </c>
      <c r="V944" s="21">
        <f t="shared" si="300"/>
        <v>5.437841921259215E-2</v>
      </c>
      <c r="W944" s="21">
        <f t="shared" si="300"/>
        <v>7.8883732705445492E-3</v>
      </c>
      <c r="X944" s="21">
        <f t="shared" si="300"/>
        <v>0</v>
      </c>
      <c r="Y944" s="21">
        <f t="shared" si="301"/>
        <v>0.26381029257840044</v>
      </c>
      <c r="Z944" s="21">
        <f t="shared" si="301"/>
        <v>0.29096623129461374</v>
      </c>
      <c r="AA944" s="21">
        <f t="shared" si="302"/>
        <v>0.23513153442891674</v>
      </c>
      <c r="AB944" s="21">
        <f t="shared" si="302"/>
        <v>0.1028535312445184</v>
      </c>
      <c r="AC944" s="21">
        <f t="shared" si="302"/>
        <v>1.419800305394439E-2</v>
      </c>
      <c r="AD944" s="21">
        <f t="shared" si="302"/>
        <v>0</v>
      </c>
      <c r="AE944" s="21">
        <f t="shared" si="303"/>
        <v>3.0773614916469495E-2</v>
      </c>
      <c r="AF944" s="137">
        <f>VLOOKUP(T944,人口!$A$2:$E$1748,5,0)</f>
        <v>18428</v>
      </c>
      <c r="AG944" s="14">
        <f t="shared" si="304"/>
        <v>0</v>
      </c>
      <c r="AH944" s="14">
        <f t="shared" si="305"/>
        <v>0</v>
      </c>
      <c r="AI944" s="14">
        <f t="shared" si="306"/>
        <v>1</v>
      </c>
      <c r="AJ944" s="14">
        <f t="shared" si="307"/>
        <v>0</v>
      </c>
      <c r="AK944" s="14">
        <f t="shared" si="308"/>
        <v>0</v>
      </c>
      <c r="AL944" s="14">
        <f t="shared" si="309"/>
        <v>0</v>
      </c>
      <c r="AM944" s="14">
        <f t="shared" si="310"/>
        <v>0</v>
      </c>
      <c r="AN944" s="14">
        <f t="shared" si="311"/>
        <v>0</v>
      </c>
      <c r="AO944" s="5" t="str">
        <f t="shared" si="312"/>
        <v>1万～3万人未満の市町村平均</v>
      </c>
    </row>
    <row r="945" spans="1:41" s="5" customFormat="1" ht="18" customHeight="1" x14ac:dyDescent="0.3">
      <c r="A945" s="5" t="str">
        <f t="shared" si="295"/>
        <v>021501</v>
      </c>
      <c r="B945" s="22">
        <v>21</v>
      </c>
      <c r="C945" s="23" t="s">
        <v>48</v>
      </c>
      <c r="D945" s="23">
        <v>21501</v>
      </c>
      <c r="E945" s="24" t="s">
        <v>1541</v>
      </c>
      <c r="F945" s="25">
        <v>46.940825736287074</v>
      </c>
      <c r="G945" s="26">
        <v>0.34980157214349489</v>
      </c>
      <c r="H945" s="26">
        <v>0.23578141915064008</v>
      </c>
      <c r="I945" s="26">
        <f t="shared" si="296"/>
        <v>47.526408727581213</v>
      </c>
      <c r="J945" s="26">
        <v>6.8551350775983808</v>
      </c>
      <c r="K945" s="26">
        <v>10.516927542543883</v>
      </c>
      <c r="L945" s="26">
        <f t="shared" si="297"/>
        <v>17.372062620142263</v>
      </c>
      <c r="M945" s="26">
        <v>9.4019267333628793</v>
      </c>
      <c r="N945" s="26">
        <v>7.1160699543476253</v>
      </c>
      <c r="O945" s="26">
        <v>0.51456702501245732</v>
      </c>
      <c r="P945" s="26">
        <v>0</v>
      </c>
      <c r="Q945" s="26">
        <f t="shared" si="293"/>
        <v>17.032563712722961</v>
      </c>
      <c r="R945" s="27">
        <v>0.98074521874060938</v>
      </c>
      <c r="S945" s="143">
        <f t="shared" si="298"/>
        <v>82.911780279187042</v>
      </c>
      <c r="T945" s="140" t="str">
        <f t="shared" si="299"/>
        <v>21501</v>
      </c>
      <c r="U945" s="5" t="str">
        <f t="shared" si="294"/>
        <v>岐阜県坂祝町</v>
      </c>
      <c r="V945" s="21">
        <f t="shared" si="300"/>
        <v>0.5661538755798543</v>
      </c>
      <c r="W945" s="21">
        <f t="shared" si="300"/>
        <v>4.2189610567474924E-3</v>
      </c>
      <c r="X945" s="21">
        <f t="shared" si="300"/>
        <v>2.8437625914761256E-3</v>
      </c>
      <c r="Y945" s="21">
        <f t="shared" si="301"/>
        <v>8.2679868343379342E-2</v>
      </c>
      <c r="Z945" s="21">
        <f t="shared" si="301"/>
        <v>0.12684479222530815</v>
      </c>
      <c r="AA945" s="21">
        <f t="shared" si="302"/>
        <v>0.11339675377496389</v>
      </c>
      <c r="AB945" s="21">
        <f t="shared" si="302"/>
        <v>8.5827007095805166E-2</v>
      </c>
      <c r="AC945" s="21">
        <f t="shared" si="302"/>
        <v>6.2061992069132625E-3</v>
      </c>
      <c r="AD945" s="21">
        <f t="shared" si="302"/>
        <v>0</v>
      </c>
      <c r="AE945" s="21">
        <f t="shared" si="303"/>
        <v>1.1828780125552331E-2</v>
      </c>
      <c r="AF945" s="137">
        <f>VLOOKUP(T945,人口!$A$2:$E$1748,5,0)</f>
        <v>8291</v>
      </c>
      <c r="AG945" s="14">
        <f t="shared" si="304"/>
        <v>0</v>
      </c>
      <c r="AH945" s="14">
        <f t="shared" si="305"/>
        <v>1</v>
      </c>
      <c r="AI945" s="14">
        <f t="shared" si="306"/>
        <v>0</v>
      </c>
      <c r="AJ945" s="14">
        <f t="shared" si="307"/>
        <v>0</v>
      </c>
      <c r="AK945" s="14">
        <f t="shared" si="308"/>
        <v>0</v>
      </c>
      <c r="AL945" s="14">
        <f t="shared" si="309"/>
        <v>0</v>
      </c>
      <c r="AM945" s="14">
        <f t="shared" si="310"/>
        <v>0</v>
      </c>
      <c r="AN945" s="14">
        <f t="shared" si="311"/>
        <v>0</v>
      </c>
      <c r="AO945" s="5" t="str">
        <f t="shared" si="312"/>
        <v>5千～1万人未満の市町村平均</v>
      </c>
    </row>
    <row r="946" spans="1:41" s="5" customFormat="1" ht="18" customHeight="1" x14ac:dyDescent="0.3">
      <c r="A946" s="5" t="str">
        <f t="shared" si="295"/>
        <v>021502</v>
      </c>
      <c r="B946" s="22">
        <v>21</v>
      </c>
      <c r="C946" s="23" t="s">
        <v>48</v>
      </c>
      <c r="D946" s="23">
        <v>21502</v>
      </c>
      <c r="E946" s="24" t="s">
        <v>1565</v>
      </c>
      <c r="F946" s="25">
        <v>37.403791903629269</v>
      </c>
      <c r="G946" s="26">
        <v>0.32703342247735023</v>
      </c>
      <c r="H946" s="26">
        <v>0.33009398681089619</v>
      </c>
      <c r="I946" s="26">
        <f t="shared" si="296"/>
        <v>38.060919312917513</v>
      </c>
      <c r="J946" s="26">
        <v>4.1171614841052175</v>
      </c>
      <c r="K946" s="26">
        <v>6.2872262769067575</v>
      </c>
      <c r="L946" s="26">
        <f t="shared" si="297"/>
        <v>10.404387761011975</v>
      </c>
      <c r="M946" s="26">
        <v>6.220201400707996</v>
      </c>
      <c r="N946" s="26">
        <v>5.52830586717067</v>
      </c>
      <c r="O946" s="26">
        <v>0.35804332014194507</v>
      </c>
      <c r="P946" s="26">
        <v>0</v>
      </c>
      <c r="Q946" s="26">
        <f t="shared" si="293"/>
        <v>12.10655058802061</v>
      </c>
      <c r="R946" s="27">
        <v>0.67383110115173872</v>
      </c>
      <c r="S946" s="143">
        <f t="shared" si="298"/>
        <v>61.245688763101839</v>
      </c>
      <c r="T946" s="140" t="str">
        <f t="shared" si="299"/>
        <v>21502</v>
      </c>
      <c r="U946" s="5" t="str">
        <f t="shared" si="294"/>
        <v>岐阜県富加町</v>
      </c>
      <c r="V946" s="21">
        <f t="shared" si="300"/>
        <v>0.6107171404065197</v>
      </c>
      <c r="W946" s="21">
        <f t="shared" si="300"/>
        <v>5.3396970314484446E-3</v>
      </c>
      <c r="X946" s="21">
        <f t="shared" si="300"/>
        <v>5.3896689461310305E-3</v>
      </c>
      <c r="Y946" s="21">
        <f t="shared" si="301"/>
        <v>6.7223694716380566E-2</v>
      </c>
      <c r="Z946" s="21">
        <f t="shared" si="301"/>
        <v>0.10265581796664468</v>
      </c>
      <c r="AA946" s="21">
        <f t="shared" si="302"/>
        <v>0.10156145724424324</v>
      </c>
      <c r="AB946" s="21">
        <f t="shared" si="302"/>
        <v>9.0264408463984175E-2</v>
      </c>
      <c r="AC946" s="21">
        <f t="shared" si="302"/>
        <v>5.8460167135495145E-3</v>
      </c>
      <c r="AD946" s="21">
        <f t="shared" si="302"/>
        <v>0</v>
      </c>
      <c r="AE946" s="21">
        <f t="shared" si="303"/>
        <v>1.1002098511098726E-2</v>
      </c>
      <c r="AF946" s="137">
        <f>VLOOKUP(T946,人口!$A$2:$E$1748,5,0)</f>
        <v>5769</v>
      </c>
      <c r="AG946" s="14">
        <f t="shared" si="304"/>
        <v>0</v>
      </c>
      <c r="AH946" s="14">
        <f t="shared" si="305"/>
        <v>1</v>
      </c>
      <c r="AI946" s="14">
        <f t="shared" si="306"/>
        <v>0</v>
      </c>
      <c r="AJ946" s="14">
        <f t="shared" si="307"/>
        <v>0</v>
      </c>
      <c r="AK946" s="14">
        <f t="shared" si="308"/>
        <v>0</v>
      </c>
      <c r="AL946" s="14">
        <f t="shared" si="309"/>
        <v>0</v>
      </c>
      <c r="AM946" s="14">
        <f t="shared" si="310"/>
        <v>0</v>
      </c>
      <c r="AN946" s="14">
        <f t="shared" si="311"/>
        <v>0</v>
      </c>
      <c r="AO946" s="5" t="str">
        <f t="shared" si="312"/>
        <v>5千～1万人未満の市町村平均</v>
      </c>
    </row>
    <row r="947" spans="1:41" s="5" customFormat="1" ht="18" customHeight="1" x14ac:dyDescent="0.3">
      <c r="A947" s="5" t="str">
        <f t="shared" si="295"/>
        <v>021503</v>
      </c>
      <c r="B947" s="22">
        <v>21</v>
      </c>
      <c r="C947" s="23" t="s">
        <v>48</v>
      </c>
      <c r="D947" s="23">
        <v>21503</v>
      </c>
      <c r="E947" s="24" t="s">
        <v>1583</v>
      </c>
      <c r="F947" s="25">
        <v>32.2159589447431</v>
      </c>
      <c r="G947" s="26">
        <v>0.73272045289229104</v>
      </c>
      <c r="H947" s="26">
        <v>4.0082841255608814</v>
      </c>
      <c r="I947" s="26">
        <f t="shared" si="296"/>
        <v>36.956963523196272</v>
      </c>
      <c r="J947" s="26">
        <v>8.2343229682104351</v>
      </c>
      <c r="K947" s="26">
        <v>12.118946263667979</v>
      </c>
      <c r="L947" s="26">
        <f t="shared" si="297"/>
        <v>20.353269231878414</v>
      </c>
      <c r="M947" s="26">
        <v>11.214825759823064</v>
      </c>
      <c r="N947" s="26">
        <v>9.2234659246006743</v>
      </c>
      <c r="O947" s="26">
        <v>0.63441130499063303</v>
      </c>
      <c r="P947" s="26">
        <v>0</v>
      </c>
      <c r="Q947" s="26">
        <f t="shared" si="293"/>
        <v>21.07270298941437</v>
      </c>
      <c r="R947" s="27">
        <v>1.1045259654353208</v>
      </c>
      <c r="S947" s="143">
        <f t="shared" si="298"/>
        <v>79.487461709924375</v>
      </c>
      <c r="T947" s="140" t="str">
        <f t="shared" si="299"/>
        <v>21503</v>
      </c>
      <c r="U947" s="5" t="str">
        <f t="shared" si="294"/>
        <v>岐阜県川辺町</v>
      </c>
      <c r="V947" s="21">
        <f t="shared" si="300"/>
        <v>0.40529610899275692</v>
      </c>
      <c r="W947" s="21">
        <f t="shared" si="300"/>
        <v>9.2180632911166103E-3</v>
      </c>
      <c r="X947" s="21">
        <f t="shared" si="300"/>
        <v>5.0426621247366223E-2</v>
      </c>
      <c r="Y947" s="21">
        <f t="shared" si="301"/>
        <v>0.10359272759595922</v>
      </c>
      <c r="Z947" s="21">
        <f t="shared" si="301"/>
        <v>0.15246362134312402</v>
      </c>
      <c r="AA947" s="21">
        <f t="shared" si="302"/>
        <v>0.14108924248643911</v>
      </c>
      <c r="AB947" s="21">
        <f t="shared" si="302"/>
        <v>0.11603673996107844</v>
      </c>
      <c r="AC947" s="21">
        <f t="shared" si="302"/>
        <v>7.9812751765279202E-3</v>
      </c>
      <c r="AD947" s="21">
        <f t="shared" si="302"/>
        <v>0</v>
      </c>
      <c r="AE947" s="21">
        <f t="shared" si="303"/>
        <v>1.3895599905631602E-2</v>
      </c>
      <c r="AF947" s="137">
        <f>VLOOKUP(T947,人口!$A$2:$E$1748,5,0)</f>
        <v>10222</v>
      </c>
      <c r="AG947" s="14">
        <f t="shared" si="304"/>
        <v>0</v>
      </c>
      <c r="AH947" s="14">
        <f t="shared" si="305"/>
        <v>0</v>
      </c>
      <c r="AI947" s="14">
        <f t="shared" si="306"/>
        <v>1</v>
      </c>
      <c r="AJ947" s="14">
        <f t="shared" si="307"/>
        <v>0</v>
      </c>
      <c r="AK947" s="14">
        <f t="shared" si="308"/>
        <v>0</v>
      </c>
      <c r="AL947" s="14">
        <f t="shared" si="309"/>
        <v>0</v>
      </c>
      <c r="AM947" s="14">
        <f t="shared" si="310"/>
        <v>0</v>
      </c>
      <c r="AN947" s="14">
        <f t="shared" si="311"/>
        <v>0</v>
      </c>
      <c r="AO947" s="5" t="str">
        <f t="shared" si="312"/>
        <v>1万～3万人未満の市町村平均</v>
      </c>
    </row>
    <row r="948" spans="1:41" s="5" customFormat="1" ht="18" customHeight="1" x14ac:dyDescent="0.3">
      <c r="A948" s="5" t="str">
        <f t="shared" si="295"/>
        <v>021504</v>
      </c>
      <c r="B948" s="22">
        <v>21</v>
      </c>
      <c r="C948" s="23" t="s">
        <v>48</v>
      </c>
      <c r="D948" s="23">
        <v>21504</v>
      </c>
      <c r="E948" s="24" t="s">
        <v>1601</v>
      </c>
      <c r="F948" s="25">
        <v>4.6093289622486546</v>
      </c>
      <c r="G948" s="26">
        <v>0.38291888074879615</v>
      </c>
      <c r="H948" s="26">
        <v>0.68376611553685629</v>
      </c>
      <c r="I948" s="26">
        <f t="shared" si="296"/>
        <v>5.6760139585343063</v>
      </c>
      <c r="J948" s="26">
        <v>2.7134909682160258</v>
      </c>
      <c r="K948" s="26">
        <v>4.4559050695869482</v>
      </c>
      <c r="L948" s="26">
        <f t="shared" si="297"/>
        <v>7.169396037802974</v>
      </c>
      <c r="M948" s="26">
        <v>4.0826040411504634</v>
      </c>
      <c r="N948" s="26">
        <v>4.7873492931547581</v>
      </c>
      <c r="O948" s="26">
        <v>0.23093763117493113</v>
      </c>
      <c r="P948" s="26">
        <v>0</v>
      </c>
      <c r="Q948" s="26">
        <f t="shared" si="293"/>
        <v>9.1008909654801542</v>
      </c>
      <c r="R948" s="27">
        <v>0.49626090988431021</v>
      </c>
      <c r="S948" s="143">
        <f t="shared" si="298"/>
        <v>22.442561871701745</v>
      </c>
      <c r="T948" s="140" t="str">
        <f t="shared" si="299"/>
        <v>21504</v>
      </c>
      <c r="U948" s="5" t="str">
        <f t="shared" si="294"/>
        <v>岐阜県七宗町</v>
      </c>
      <c r="V948" s="21">
        <f t="shared" si="300"/>
        <v>0.20538336882388838</v>
      </c>
      <c r="W948" s="21">
        <f t="shared" si="300"/>
        <v>1.7062173335550691E-2</v>
      </c>
      <c r="X948" s="21">
        <f t="shared" si="300"/>
        <v>3.0467382442600284E-2</v>
      </c>
      <c r="Y948" s="21">
        <f t="shared" si="301"/>
        <v>0.12090825386728769</v>
      </c>
      <c r="Z948" s="21">
        <f t="shared" si="301"/>
        <v>0.19854707742637367</v>
      </c>
      <c r="AA948" s="21">
        <f t="shared" si="302"/>
        <v>0.18191345820898891</v>
      </c>
      <c r="AB948" s="21">
        <f t="shared" si="302"/>
        <v>0.21331563306019971</v>
      </c>
      <c r="AC948" s="21">
        <f t="shared" si="302"/>
        <v>1.0290163506962402E-2</v>
      </c>
      <c r="AD948" s="21">
        <f t="shared" si="302"/>
        <v>0</v>
      </c>
      <c r="AE948" s="21">
        <f t="shared" si="303"/>
        <v>2.2112489328148185E-2</v>
      </c>
      <c r="AF948" s="137">
        <f>VLOOKUP(T948,人口!$A$2:$E$1748,5,0)</f>
        <v>3721</v>
      </c>
      <c r="AG948" s="14">
        <f t="shared" si="304"/>
        <v>1</v>
      </c>
      <c r="AH948" s="14">
        <f t="shared" si="305"/>
        <v>0</v>
      </c>
      <c r="AI948" s="14">
        <f t="shared" si="306"/>
        <v>0</v>
      </c>
      <c r="AJ948" s="14">
        <f t="shared" si="307"/>
        <v>0</v>
      </c>
      <c r="AK948" s="14">
        <f t="shared" si="308"/>
        <v>0</v>
      </c>
      <c r="AL948" s="14">
        <f t="shared" si="309"/>
        <v>0</v>
      </c>
      <c r="AM948" s="14">
        <f t="shared" si="310"/>
        <v>0</v>
      </c>
      <c r="AN948" s="14">
        <f t="shared" si="311"/>
        <v>0</v>
      </c>
      <c r="AO948" s="5" t="str">
        <f t="shared" si="312"/>
        <v>5千人未満の市町村平均</v>
      </c>
    </row>
    <row r="949" spans="1:41" s="5" customFormat="1" ht="18" customHeight="1" x14ac:dyDescent="0.3">
      <c r="A949" s="5" t="str">
        <f t="shared" si="295"/>
        <v>021505</v>
      </c>
      <c r="B949" s="22">
        <v>21</v>
      </c>
      <c r="C949" s="23" t="s">
        <v>48</v>
      </c>
      <c r="D949" s="23">
        <v>21505</v>
      </c>
      <c r="E949" s="24" t="s">
        <v>1616</v>
      </c>
      <c r="F949" s="25">
        <v>45.595232842435287</v>
      </c>
      <c r="G949" s="26">
        <v>0.61680987277373656</v>
      </c>
      <c r="H949" s="26">
        <v>1.4618447987339684</v>
      </c>
      <c r="I949" s="26">
        <f t="shared" si="296"/>
        <v>47.673887513942994</v>
      </c>
      <c r="J949" s="26">
        <v>8.9157560384240853</v>
      </c>
      <c r="K949" s="26">
        <v>13.401800713465613</v>
      </c>
      <c r="L949" s="26">
        <f t="shared" si="297"/>
        <v>22.317556751889697</v>
      </c>
      <c r="M949" s="26">
        <v>11.752806331327493</v>
      </c>
      <c r="N949" s="26">
        <v>12.548147695022722</v>
      </c>
      <c r="O949" s="26">
        <v>0.67580754255947995</v>
      </c>
      <c r="P949" s="26">
        <v>0</v>
      </c>
      <c r="Q949" s="26">
        <f t="shared" si="293"/>
        <v>24.976761568909694</v>
      </c>
      <c r="R949" s="27">
        <v>0.95206233157422959</v>
      </c>
      <c r="S949" s="143">
        <f t="shared" si="298"/>
        <v>95.920268166316603</v>
      </c>
      <c r="T949" s="140" t="str">
        <f t="shared" si="299"/>
        <v>21505</v>
      </c>
      <c r="U949" s="5" t="str">
        <f t="shared" si="294"/>
        <v>岐阜県八百津町</v>
      </c>
      <c r="V949" s="21">
        <f t="shared" si="300"/>
        <v>0.47534513522603478</v>
      </c>
      <c r="W949" s="21">
        <f t="shared" si="300"/>
        <v>6.4304435815822261E-3</v>
      </c>
      <c r="X949" s="21">
        <f t="shared" si="300"/>
        <v>1.5240207587819384E-2</v>
      </c>
      <c r="Y949" s="21">
        <f t="shared" si="301"/>
        <v>9.2949657135705813E-2</v>
      </c>
      <c r="Z949" s="21">
        <f t="shared" si="301"/>
        <v>0.13971813225363558</v>
      </c>
      <c r="AA949" s="21">
        <f t="shared" si="302"/>
        <v>0.1225268293761361</v>
      </c>
      <c r="AB949" s="21">
        <f t="shared" si="302"/>
        <v>0.13081852182966619</v>
      </c>
      <c r="AC949" s="21">
        <f t="shared" si="302"/>
        <v>7.0455134819649799E-3</v>
      </c>
      <c r="AD949" s="21">
        <f t="shared" si="302"/>
        <v>0</v>
      </c>
      <c r="AE949" s="21">
        <f t="shared" si="303"/>
        <v>9.9255595274550766E-3</v>
      </c>
      <c r="AF949" s="137">
        <f>VLOOKUP(T949,人口!$A$2:$E$1748,5,0)</f>
        <v>10889</v>
      </c>
      <c r="AG949" s="14">
        <f t="shared" si="304"/>
        <v>0</v>
      </c>
      <c r="AH949" s="14">
        <f t="shared" si="305"/>
        <v>0</v>
      </c>
      <c r="AI949" s="14">
        <f t="shared" si="306"/>
        <v>1</v>
      </c>
      <c r="AJ949" s="14">
        <f t="shared" si="307"/>
        <v>0</v>
      </c>
      <c r="AK949" s="14">
        <f t="shared" si="308"/>
        <v>0</v>
      </c>
      <c r="AL949" s="14">
        <f t="shared" si="309"/>
        <v>0</v>
      </c>
      <c r="AM949" s="14">
        <f t="shared" si="310"/>
        <v>0</v>
      </c>
      <c r="AN949" s="14">
        <f t="shared" si="311"/>
        <v>0</v>
      </c>
      <c r="AO949" s="5" t="str">
        <f t="shared" si="312"/>
        <v>1万～3万人未満の市町村平均</v>
      </c>
    </row>
    <row r="950" spans="1:41" s="5" customFormat="1" ht="18" customHeight="1" x14ac:dyDescent="0.3">
      <c r="A950" s="5" t="str">
        <f t="shared" si="295"/>
        <v>021506</v>
      </c>
      <c r="B950" s="22">
        <v>21</v>
      </c>
      <c r="C950" s="23" t="s">
        <v>48</v>
      </c>
      <c r="D950" s="23">
        <v>21506</v>
      </c>
      <c r="E950" s="24" t="s">
        <v>1633</v>
      </c>
      <c r="F950" s="25">
        <v>4.734023285610097</v>
      </c>
      <c r="G950" s="26">
        <v>1.5834213176909679</v>
      </c>
      <c r="H950" s="26">
        <v>1.0374382442628165</v>
      </c>
      <c r="I950" s="26">
        <f t="shared" si="296"/>
        <v>7.3548828475638821</v>
      </c>
      <c r="J950" s="26">
        <v>8.577079722090355</v>
      </c>
      <c r="K950" s="26">
        <v>9.6988754296294495</v>
      </c>
      <c r="L950" s="26">
        <f t="shared" si="297"/>
        <v>18.275955151719806</v>
      </c>
      <c r="M950" s="26">
        <v>8.1222333029203941</v>
      </c>
      <c r="N950" s="26">
        <v>13.808736152114729</v>
      </c>
      <c r="O950" s="26">
        <v>0.4985546872421987</v>
      </c>
      <c r="P950" s="26">
        <v>0</v>
      </c>
      <c r="Q950" s="26">
        <f t="shared" si="293"/>
        <v>22.429524142277323</v>
      </c>
      <c r="R950" s="27">
        <v>1.0191456079822474</v>
      </c>
      <c r="S950" s="143">
        <f t="shared" si="298"/>
        <v>49.079507749543261</v>
      </c>
      <c r="T950" s="140" t="str">
        <f t="shared" si="299"/>
        <v>21506</v>
      </c>
      <c r="U950" s="5" t="str">
        <f t="shared" si="294"/>
        <v>岐阜県白川町</v>
      </c>
      <c r="V950" s="21">
        <f t="shared" si="300"/>
        <v>9.6456209580752211E-2</v>
      </c>
      <c r="W950" s="21">
        <f t="shared" si="300"/>
        <v>3.2262371614876342E-2</v>
      </c>
      <c r="X950" s="21">
        <f t="shared" si="300"/>
        <v>2.1137910542154349E-2</v>
      </c>
      <c r="Y950" s="21">
        <f t="shared" si="301"/>
        <v>0.17475887830537939</v>
      </c>
      <c r="Z950" s="21">
        <f t="shared" si="301"/>
        <v>0.19761558080662919</v>
      </c>
      <c r="AA950" s="21">
        <f t="shared" si="302"/>
        <v>0.16549133590273185</v>
      </c>
      <c r="AB950" s="21">
        <f t="shared" si="302"/>
        <v>0.28135441420035912</v>
      </c>
      <c r="AC950" s="21">
        <f t="shared" si="302"/>
        <v>1.0158102843784905E-2</v>
      </c>
      <c r="AD950" s="21">
        <f t="shared" si="302"/>
        <v>0</v>
      </c>
      <c r="AE950" s="21">
        <f t="shared" si="303"/>
        <v>2.0765196203332576E-2</v>
      </c>
      <c r="AF950" s="137">
        <f>VLOOKUP(T950,人口!$A$2:$E$1748,5,0)</f>
        <v>8033</v>
      </c>
      <c r="AG950" s="14">
        <f t="shared" si="304"/>
        <v>0</v>
      </c>
      <c r="AH950" s="14">
        <f t="shared" si="305"/>
        <v>1</v>
      </c>
      <c r="AI950" s="14">
        <f t="shared" si="306"/>
        <v>0</v>
      </c>
      <c r="AJ950" s="14">
        <f t="shared" si="307"/>
        <v>0</v>
      </c>
      <c r="AK950" s="14">
        <f t="shared" si="308"/>
        <v>0</v>
      </c>
      <c r="AL950" s="14">
        <f t="shared" si="309"/>
        <v>0</v>
      </c>
      <c r="AM950" s="14">
        <f t="shared" si="310"/>
        <v>0</v>
      </c>
      <c r="AN950" s="14">
        <f t="shared" si="311"/>
        <v>0</v>
      </c>
      <c r="AO950" s="5" t="str">
        <f t="shared" si="312"/>
        <v>5千～1万人未満の市町村平均</v>
      </c>
    </row>
    <row r="951" spans="1:41" s="5" customFormat="1" ht="18" customHeight="1" x14ac:dyDescent="0.3">
      <c r="A951" s="5" t="str">
        <f t="shared" si="295"/>
        <v>021507</v>
      </c>
      <c r="B951" s="22">
        <v>21</v>
      </c>
      <c r="C951" s="23" t="s">
        <v>48</v>
      </c>
      <c r="D951" s="23">
        <v>21507</v>
      </c>
      <c r="E951" s="24" t="s">
        <v>1650</v>
      </c>
      <c r="F951" s="25">
        <v>2.298141938816022</v>
      </c>
      <c r="G951" s="26">
        <v>0.3642903946583142</v>
      </c>
      <c r="H951" s="26">
        <v>1.1553289538381364</v>
      </c>
      <c r="I951" s="26">
        <f t="shared" si="296"/>
        <v>3.8177612873124724</v>
      </c>
      <c r="J951" s="26">
        <v>2.0238970229099982</v>
      </c>
      <c r="K951" s="26">
        <v>2.5843009930705945</v>
      </c>
      <c r="L951" s="26">
        <f t="shared" si="297"/>
        <v>4.6081980159805926</v>
      </c>
      <c r="M951" s="26">
        <v>2.341329646991162</v>
      </c>
      <c r="N951" s="26">
        <v>4.2099805341813203</v>
      </c>
      <c r="O951" s="26">
        <v>0.13740820086570746</v>
      </c>
      <c r="P951" s="26">
        <v>0</v>
      </c>
      <c r="Q951" s="26">
        <f t="shared" si="293"/>
        <v>6.6887183820381901</v>
      </c>
      <c r="R951" s="27">
        <v>0.2427569291663377</v>
      </c>
      <c r="S951" s="143">
        <f t="shared" si="298"/>
        <v>15.357434614497594</v>
      </c>
      <c r="T951" s="140" t="str">
        <f t="shared" si="299"/>
        <v>21507</v>
      </c>
      <c r="U951" s="5" t="str">
        <f t="shared" si="294"/>
        <v>岐阜県東白川村</v>
      </c>
      <c r="V951" s="21">
        <f t="shared" si="300"/>
        <v>0.14964360887765393</v>
      </c>
      <c r="W951" s="21">
        <f t="shared" si="300"/>
        <v>2.3720784349908278E-2</v>
      </c>
      <c r="X951" s="21">
        <f t="shared" si="300"/>
        <v>7.5229293357856303E-2</v>
      </c>
      <c r="Y951" s="21">
        <f t="shared" si="301"/>
        <v>0.13178613965899072</v>
      </c>
      <c r="Z951" s="21">
        <f t="shared" si="301"/>
        <v>0.16827686771532693</v>
      </c>
      <c r="AA951" s="21">
        <f t="shared" si="302"/>
        <v>0.15245577830954396</v>
      </c>
      <c r="AB951" s="21">
        <f t="shared" si="302"/>
        <v>0.2741330593201452</v>
      </c>
      <c r="AC951" s="21">
        <f t="shared" si="302"/>
        <v>8.9473407710941866E-3</v>
      </c>
      <c r="AD951" s="21">
        <f t="shared" si="302"/>
        <v>0</v>
      </c>
      <c r="AE951" s="21">
        <f t="shared" si="303"/>
        <v>1.5807127639480386E-2</v>
      </c>
      <c r="AF951" s="137">
        <f>VLOOKUP(T951,人口!$A$2:$E$1748,5,0)</f>
        <v>2214</v>
      </c>
      <c r="AG951" s="14">
        <f t="shared" si="304"/>
        <v>1</v>
      </c>
      <c r="AH951" s="14">
        <f t="shared" si="305"/>
        <v>0</v>
      </c>
      <c r="AI951" s="14">
        <f t="shared" si="306"/>
        <v>0</v>
      </c>
      <c r="AJ951" s="14">
        <f t="shared" si="307"/>
        <v>0</v>
      </c>
      <c r="AK951" s="14">
        <f t="shared" si="308"/>
        <v>0</v>
      </c>
      <c r="AL951" s="14">
        <f t="shared" si="309"/>
        <v>0</v>
      </c>
      <c r="AM951" s="14">
        <f t="shared" si="310"/>
        <v>0</v>
      </c>
      <c r="AN951" s="14">
        <f t="shared" si="311"/>
        <v>0</v>
      </c>
      <c r="AO951" s="5" t="str">
        <f t="shared" si="312"/>
        <v>5千人未満の市町村平均</v>
      </c>
    </row>
    <row r="952" spans="1:41" s="5" customFormat="1" ht="18" customHeight="1" x14ac:dyDescent="0.3">
      <c r="A952" s="5" t="str">
        <f t="shared" si="295"/>
        <v>021521</v>
      </c>
      <c r="B952" s="22">
        <v>21</v>
      </c>
      <c r="C952" s="23" t="s">
        <v>48</v>
      </c>
      <c r="D952" s="23">
        <v>21521</v>
      </c>
      <c r="E952" s="24" t="s">
        <v>1666</v>
      </c>
      <c r="F952" s="25">
        <v>110.04699139550118</v>
      </c>
      <c r="G952" s="26">
        <v>0.90865615485795426</v>
      </c>
      <c r="H952" s="26">
        <v>0.11789070957532004</v>
      </c>
      <c r="I952" s="26">
        <f t="shared" si="296"/>
        <v>111.07353825993445</v>
      </c>
      <c r="J952" s="26">
        <v>16.550254687344662</v>
      </c>
      <c r="K952" s="26">
        <v>23.147156376783382</v>
      </c>
      <c r="L952" s="26">
        <f t="shared" si="297"/>
        <v>39.697411064128048</v>
      </c>
      <c r="M952" s="26">
        <v>19.742931979115145</v>
      </c>
      <c r="N952" s="26">
        <v>13.84241599638818</v>
      </c>
      <c r="O952" s="26">
        <v>1.1387378814290878</v>
      </c>
      <c r="P952" s="26">
        <v>0</v>
      </c>
      <c r="Q952" s="26">
        <f t="shared" si="293"/>
        <v>34.724085856932412</v>
      </c>
      <c r="R952" s="27">
        <v>2.0842416346995569</v>
      </c>
      <c r="S952" s="143">
        <f t="shared" si="298"/>
        <v>187.57927681569447</v>
      </c>
      <c r="T952" s="140" t="str">
        <f t="shared" si="299"/>
        <v>21521</v>
      </c>
      <c r="U952" s="5" t="str">
        <f t="shared" si="294"/>
        <v>岐阜県御嵩町</v>
      </c>
      <c r="V952" s="21">
        <f t="shared" si="300"/>
        <v>0.5866692380077122</v>
      </c>
      <c r="W952" s="21">
        <f t="shared" si="300"/>
        <v>4.8441180192348859E-3</v>
      </c>
      <c r="X952" s="21">
        <f t="shared" si="300"/>
        <v>6.2848472164200343E-4</v>
      </c>
      <c r="Y952" s="21">
        <f t="shared" si="301"/>
        <v>8.8230720196272386E-2</v>
      </c>
      <c r="Z952" s="21">
        <f t="shared" si="301"/>
        <v>0.12339932624607866</v>
      </c>
      <c r="AA952" s="21">
        <f t="shared" si="302"/>
        <v>0.10525113602241633</v>
      </c>
      <c r="AB952" s="21">
        <f t="shared" si="302"/>
        <v>7.3795017399438056E-2</v>
      </c>
      <c r="AC952" s="21">
        <f t="shared" si="302"/>
        <v>6.0707019493840561E-3</v>
      </c>
      <c r="AD952" s="21">
        <f t="shared" si="302"/>
        <v>0</v>
      </c>
      <c r="AE952" s="21">
        <f t="shared" si="303"/>
        <v>1.1111257437821466E-2</v>
      </c>
      <c r="AF952" s="137">
        <f>VLOOKUP(T952,人口!$A$2:$E$1748,5,0)</f>
        <v>18348</v>
      </c>
      <c r="AG952" s="14">
        <f t="shared" si="304"/>
        <v>0</v>
      </c>
      <c r="AH952" s="14">
        <f t="shared" si="305"/>
        <v>0</v>
      </c>
      <c r="AI952" s="14">
        <f t="shared" si="306"/>
        <v>1</v>
      </c>
      <c r="AJ952" s="14">
        <f t="shared" si="307"/>
        <v>0</v>
      </c>
      <c r="AK952" s="14">
        <f t="shared" si="308"/>
        <v>0</v>
      </c>
      <c r="AL952" s="14">
        <f t="shared" si="309"/>
        <v>0</v>
      </c>
      <c r="AM952" s="14">
        <f t="shared" si="310"/>
        <v>0</v>
      </c>
      <c r="AN952" s="14">
        <f t="shared" si="311"/>
        <v>0</v>
      </c>
      <c r="AO952" s="5" t="str">
        <f t="shared" si="312"/>
        <v>1万～3万人未満の市町村平均</v>
      </c>
    </row>
    <row r="953" spans="1:41" s="5" customFormat="1" ht="18" customHeight="1" x14ac:dyDescent="0.3">
      <c r="A953" s="5" t="str">
        <f t="shared" si="295"/>
        <v>021604</v>
      </c>
      <c r="B953" s="22">
        <v>21</v>
      </c>
      <c r="C953" s="23" t="s">
        <v>48</v>
      </c>
      <c r="D953" s="23">
        <v>21604</v>
      </c>
      <c r="E953" s="24" t="s">
        <v>1681</v>
      </c>
      <c r="F953" s="25">
        <v>0.6238887561408859</v>
      </c>
      <c r="G953" s="26">
        <v>0.32703342247735023</v>
      </c>
      <c r="H953" s="26">
        <v>0.47156283830128015</v>
      </c>
      <c r="I953" s="26">
        <f t="shared" si="296"/>
        <v>1.4224850169195162</v>
      </c>
      <c r="J953" s="26">
        <v>3.8274504183257623</v>
      </c>
      <c r="K953" s="26">
        <v>1.859209347532802</v>
      </c>
      <c r="L953" s="26">
        <f t="shared" si="297"/>
        <v>5.6866597658585647</v>
      </c>
      <c r="M953" s="26">
        <v>1.7110328827433714</v>
      </c>
      <c r="N953" s="26">
        <v>3.0937342668326728</v>
      </c>
      <c r="O953" s="26">
        <v>9.9797826103007053E-2</v>
      </c>
      <c r="P953" s="26">
        <v>0</v>
      </c>
      <c r="Q953" s="26">
        <f t="shared" si="293"/>
        <v>4.904564975679051</v>
      </c>
      <c r="R953" s="27">
        <v>0</v>
      </c>
      <c r="S953" s="143">
        <f t="shared" si="298"/>
        <v>12.013709758457132</v>
      </c>
      <c r="T953" s="140" t="str">
        <f t="shared" si="299"/>
        <v>21604</v>
      </c>
      <c r="U953" s="5" t="str">
        <f t="shared" si="294"/>
        <v>岐阜県白川村</v>
      </c>
      <c r="V953" s="21">
        <f t="shared" si="300"/>
        <v>5.1931399100240055E-2</v>
      </c>
      <c r="W953" s="21">
        <f t="shared" si="300"/>
        <v>2.7221684979290669E-2</v>
      </c>
      <c r="X953" s="21">
        <f t="shared" si="300"/>
        <v>3.9252058505019262E-2</v>
      </c>
      <c r="Y953" s="21">
        <f t="shared" si="301"/>
        <v>0.3185902186151453</v>
      </c>
      <c r="Z953" s="21">
        <f t="shared" si="301"/>
        <v>0.15475730518826619</v>
      </c>
      <c r="AA953" s="21">
        <f t="shared" si="302"/>
        <v>0.14242335774250567</v>
      </c>
      <c r="AB953" s="21">
        <f t="shared" si="302"/>
        <v>0.25751698093545317</v>
      </c>
      <c r="AC953" s="21">
        <f t="shared" si="302"/>
        <v>8.3069949340796832E-3</v>
      </c>
      <c r="AD953" s="21">
        <f t="shared" si="302"/>
        <v>0</v>
      </c>
      <c r="AE953" s="21">
        <f t="shared" si="303"/>
        <v>0</v>
      </c>
      <c r="AF953" s="137">
        <f>VLOOKUP(T953,人口!$A$2:$E$1748,5,0)</f>
        <v>1608</v>
      </c>
      <c r="AG953" s="14">
        <f t="shared" si="304"/>
        <v>1</v>
      </c>
      <c r="AH953" s="14">
        <f t="shared" si="305"/>
        <v>0</v>
      </c>
      <c r="AI953" s="14">
        <f t="shared" si="306"/>
        <v>0</v>
      </c>
      <c r="AJ953" s="14">
        <f t="shared" si="307"/>
        <v>0</v>
      </c>
      <c r="AK953" s="14">
        <f t="shared" si="308"/>
        <v>0</v>
      </c>
      <c r="AL953" s="14">
        <f t="shared" si="309"/>
        <v>0</v>
      </c>
      <c r="AM953" s="14">
        <f t="shared" si="310"/>
        <v>0</v>
      </c>
      <c r="AN953" s="14">
        <f t="shared" si="311"/>
        <v>0</v>
      </c>
      <c r="AO953" s="5" t="str">
        <f t="shared" si="312"/>
        <v>5千人未満の市町村平均</v>
      </c>
    </row>
    <row r="954" spans="1:41" s="5" customFormat="1" ht="18" customHeight="1" x14ac:dyDescent="0.3">
      <c r="A954" s="5" t="str">
        <f t="shared" si="295"/>
        <v>022100</v>
      </c>
      <c r="B954" s="22">
        <v>22</v>
      </c>
      <c r="C954" s="23" t="s">
        <v>49</v>
      </c>
      <c r="D954" s="23">
        <v>22100</v>
      </c>
      <c r="E954" s="24" t="s">
        <v>96</v>
      </c>
      <c r="F954" s="25">
        <v>1079.4274822098978</v>
      </c>
      <c r="G954" s="26">
        <v>44.641780503810772</v>
      </c>
      <c r="H954" s="26">
        <v>29.697145233315094</v>
      </c>
      <c r="I954" s="26">
        <f t="shared" si="296"/>
        <v>1153.7664079470237</v>
      </c>
      <c r="J954" s="26">
        <v>1046.7260915511563</v>
      </c>
      <c r="K954" s="26">
        <v>848.11051264616833</v>
      </c>
      <c r="L954" s="26">
        <f t="shared" si="297"/>
        <v>1894.8366041973245</v>
      </c>
      <c r="M954" s="26">
        <v>598.43812780035694</v>
      </c>
      <c r="N954" s="26">
        <v>419.63161402189485</v>
      </c>
      <c r="O954" s="26">
        <v>43.337268048555501</v>
      </c>
      <c r="P954" s="26">
        <v>67.89941387412928</v>
      </c>
      <c r="Q954" s="26">
        <f t="shared" si="293"/>
        <v>1129.3064237449366</v>
      </c>
      <c r="R954" s="27">
        <v>156.98255290997002</v>
      </c>
      <c r="S954" s="143">
        <f t="shared" si="298"/>
        <v>4334.8919887992552</v>
      </c>
      <c r="T954" s="140" t="str">
        <f t="shared" si="299"/>
        <v>22100</v>
      </c>
      <c r="U954" s="5" t="str">
        <f t="shared" si="294"/>
        <v>静岡県静岡市</v>
      </c>
      <c r="V954" s="21">
        <f t="shared" si="300"/>
        <v>0.24900908373241709</v>
      </c>
      <c r="W954" s="21">
        <f t="shared" si="300"/>
        <v>1.0298245174080182E-2</v>
      </c>
      <c r="X954" s="21">
        <f t="shared" si="300"/>
        <v>6.8507232267951074E-3</v>
      </c>
      <c r="Y954" s="21">
        <f t="shared" si="301"/>
        <v>0.24146532237844628</v>
      </c>
      <c r="Z954" s="21">
        <f t="shared" si="301"/>
        <v>0.19564743823780739</v>
      </c>
      <c r="AA954" s="21">
        <f t="shared" si="302"/>
        <v>0.13805145072740821</v>
      </c>
      <c r="AB954" s="21">
        <f t="shared" si="302"/>
        <v>9.6803245641682259E-2</v>
      </c>
      <c r="AC954" s="21">
        <f t="shared" si="302"/>
        <v>9.9973120807929795E-3</v>
      </c>
      <c r="AD954" s="21">
        <f t="shared" si="302"/>
        <v>1.5663461523279406E-2</v>
      </c>
      <c r="AE954" s="21">
        <f t="shared" si="303"/>
        <v>3.6213717277291023E-2</v>
      </c>
      <c r="AF954" s="137">
        <f>VLOOKUP(T954,人口!$A$2:$E$1748,5,0)</f>
        <v>698275</v>
      </c>
      <c r="AG954" s="14">
        <f t="shared" si="304"/>
        <v>0</v>
      </c>
      <c r="AH954" s="14">
        <f t="shared" si="305"/>
        <v>0</v>
      </c>
      <c r="AI954" s="14">
        <f t="shared" si="306"/>
        <v>0</v>
      </c>
      <c r="AJ954" s="14">
        <f t="shared" si="307"/>
        <v>0</v>
      </c>
      <c r="AK954" s="14">
        <f t="shared" si="308"/>
        <v>0</v>
      </c>
      <c r="AL954" s="14">
        <f t="shared" si="309"/>
        <v>0</v>
      </c>
      <c r="AM954" s="14">
        <f t="shared" si="310"/>
        <v>0</v>
      </c>
      <c r="AN954" s="14">
        <f t="shared" si="311"/>
        <v>0</v>
      </c>
      <c r="AO954" s="5" t="str">
        <f t="shared" si="312"/>
        <v/>
      </c>
    </row>
    <row r="955" spans="1:41" s="5" customFormat="1" ht="18" customHeight="1" x14ac:dyDescent="0.3">
      <c r="A955" s="5" t="str">
        <f t="shared" si="295"/>
        <v>022130</v>
      </c>
      <c r="B955" s="22">
        <v>22</v>
      </c>
      <c r="C955" s="23" t="s">
        <v>49</v>
      </c>
      <c r="D955" s="23">
        <v>22130</v>
      </c>
      <c r="E955" s="24" t="s">
        <v>146</v>
      </c>
      <c r="F955" s="25">
        <v>1000.6935756784183</v>
      </c>
      <c r="G955" s="26">
        <v>42.28022744615015</v>
      </c>
      <c r="H955" s="26">
        <v>101.69601181183464</v>
      </c>
      <c r="I955" s="26">
        <f t="shared" si="296"/>
        <v>1144.6698149364029</v>
      </c>
      <c r="J955" s="26">
        <v>1003.0571947724537</v>
      </c>
      <c r="K955" s="26">
        <v>910.69915470007572</v>
      </c>
      <c r="L955" s="26">
        <f t="shared" si="297"/>
        <v>1913.7563494725296</v>
      </c>
      <c r="M955" s="26">
        <v>822.47679432053508</v>
      </c>
      <c r="N955" s="26">
        <v>504.55293565423807</v>
      </c>
      <c r="O955" s="26">
        <v>49.807493774233791</v>
      </c>
      <c r="P955" s="26">
        <v>0.16603783439597763</v>
      </c>
      <c r="Q955" s="26">
        <f t="shared" si="293"/>
        <v>1377.0032615834027</v>
      </c>
      <c r="R955" s="27">
        <v>95.364494772257984</v>
      </c>
      <c r="S955" s="143">
        <f t="shared" si="298"/>
        <v>4530.7939207645932</v>
      </c>
      <c r="T955" s="140" t="str">
        <f t="shared" si="299"/>
        <v>22130</v>
      </c>
      <c r="U955" s="5" t="str">
        <f t="shared" si="294"/>
        <v>静岡県浜松市</v>
      </c>
      <c r="V955" s="21">
        <f t="shared" si="300"/>
        <v>0.22086495064192777</v>
      </c>
      <c r="W955" s="21">
        <f t="shared" si="300"/>
        <v>9.3317480745218184E-3</v>
      </c>
      <c r="X955" s="21">
        <f t="shared" si="300"/>
        <v>2.2445516964645557E-2</v>
      </c>
      <c r="Y955" s="21">
        <f t="shared" si="301"/>
        <v>0.22138662943274698</v>
      </c>
      <c r="Z955" s="21">
        <f t="shared" si="301"/>
        <v>0.20100211367512183</v>
      </c>
      <c r="AA955" s="21">
        <f t="shared" si="302"/>
        <v>0.18153039151728581</v>
      </c>
      <c r="AB955" s="21">
        <f t="shared" si="302"/>
        <v>0.11136082207179539</v>
      </c>
      <c r="AC955" s="21">
        <f t="shared" si="302"/>
        <v>1.0993105103714039E-2</v>
      </c>
      <c r="AD955" s="21">
        <f t="shared" si="302"/>
        <v>3.6646520962921647E-5</v>
      </c>
      <c r="AE955" s="21">
        <f t="shared" si="303"/>
        <v>2.1048075997277926E-2</v>
      </c>
      <c r="AF955" s="137">
        <f>VLOOKUP(T955,人口!$A$2:$E$1748,5,0)</f>
        <v>802527</v>
      </c>
      <c r="AG955" s="14">
        <f t="shared" si="304"/>
        <v>0</v>
      </c>
      <c r="AH955" s="14">
        <f t="shared" si="305"/>
        <v>0</v>
      </c>
      <c r="AI955" s="14">
        <f t="shared" si="306"/>
        <v>0</v>
      </c>
      <c r="AJ955" s="14">
        <f t="shared" si="307"/>
        <v>0</v>
      </c>
      <c r="AK955" s="14">
        <f t="shared" si="308"/>
        <v>0</v>
      </c>
      <c r="AL955" s="14">
        <f t="shared" si="309"/>
        <v>0</v>
      </c>
      <c r="AM955" s="14">
        <f t="shared" si="310"/>
        <v>0</v>
      </c>
      <c r="AN955" s="14">
        <f t="shared" si="311"/>
        <v>0</v>
      </c>
      <c r="AO955" s="5" t="str">
        <f t="shared" si="312"/>
        <v/>
      </c>
    </row>
    <row r="956" spans="1:41" s="5" customFormat="1" ht="18" customHeight="1" x14ac:dyDescent="0.3">
      <c r="A956" s="5" t="str">
        <f t="shared" si="295"/>
        <v>022203</v>
      </c>
      <c r="B956" s="22">
        <v>22</v>
      </c>
      <c r="C956" s="23" t="s">
        <v>49</v>
      </c>
      <c r="D956" s="23">
        <v>22203</v>
      </c>
      <c r="E956" s="24" t="s">
        <v>214</v>
      </c>
      <c r="F956" s="25">
        <v>306.23302121014046</v>
      </c>
      <c r="G956" s="26">
        <v>10.570505144198446</v>
      </c>
      <c r="H956" s="26">
        <v>22.344475834712963</v>
      </c>
      <c r="I956" s="26">
        <f t="shared" si="296"/>
        <v>339.14800218905185</v>
      </c>
      <c r="J956" s="26">
        <v>292.1640057566886</v>
      </c>
      <c r="K956" s="26">
        <v>246.24103628965887</v>
      </c>
      <c r="L956" s="26">
        <f t="shared" si="297"/>
        <v>538.40504204634749</v>
      </c>
      <c r="M956" s="26">
        <v>185.93117881911598</v>
      </c>
      <c r="N956" s="26">
        <v>135.84043476747567</v>
      </c>
      <c r="O956" s="26">
        <v>12.09421801919582</v>
      </c>
      <c r="P956" s="26">
        <v>1.1319297173096661</v>
      </c>
      <c r="Q956" s="26">
        <f t="shared" si="293"/>
        <v>334.99776132309717</v>
      </c>
      <c r="R956" s="27">
        <v>16.118785720111333</v>
      </c>
      <c r="S956" s="143">
        <f t="shared" si="298"/>
        <v>1228.6695912786079</v>
      </c>
      <c r="T956" s="140" t="str">
        <f t="shared" si="299"/>
        <v>22203</v>
      </c>
      <c r="U956" s="5" t="str">
        <f t="shared" si="294"/>
        <v>静岡県沼津市</v>
      </c>
      <c r="V956" s="21">
        <f t="shared" si="300"/>
        <v>0.24923952166136126</v>
      </c>
      <c r="W956" s="21">
        <f t="shared" si="300"/>
        <v>8.6032121403756007E-3</v>
      </c>
      <c r="X956" s="21">
        <f t="shared" si="300"/>
        <v>1.8185910999441529E-2</v>
      </c>
      <c r="Y956" s="21">
        <f t="shared" si="301"/>
        <v>0.23778891235734892</v>
      </c>
      <c r="Z956" s="21">
        <f t="shared" si="301"/>
        <v>0.20041273751506258</v>
      </c>
      <c r="AA956" s="21">
        <f t="shared" si="302"/>
        <v>0.15132724056890492</v>
      </c>
      <c r="AB956" s="21">
        <f t="shared" si="302"/>
        <v>0.11055896209339251</v>
      </c>
      <c r="AC956" s="21">
        <f t="shared" si="302"/>
        <v>9.8433444638359145E-3</v>
      </c>
      <c r="AD956" s="21">
        <f t="shared" si="302"/>
        <v>9.2126453307249997E-4</v>
      </c>
      <c r="AE956" s="21">
        <f t="shared" si="303"/>
        <v>1.3118893667204225E-2</v>
      </c>
      <c r="AF956" s="137">
        <f>VLOOKUP(T956,人口!$A$2:$E$1748,5,0)</f>
        <v>194869</v>
      </c>
      <c r="AG956" s="14">
        <f t="shared" si="304"/>
        <v>0</v>
      </c>
      <c r="AH956" s="14">
        <f t="shared" si="305"/>
        <v>0</v>
      </c>
      <c r="AI956" s="14">
        <f t="shared" si="306"/>
        <v>0</v>
      </c>
      <c r="AJ956" s="14">
        <f t="shared" si="307"/>
        <v>0</v>
      </c>
      <c r="AK956" s="14">
        <f t="shared" si="308"/>
        <v>1</v>
      </c>
      <c r="AL956" s="14">
        <f t="shared" si="309"/>
        <v>0</v>
      </c>
      <c r="AM956" s="14">
        <f t="shared" si="310"/>
        <v>0</v>
      </c>
      <c r="AN956" s="14">
        <f t="shared" si="311"/>
        <v>0</v>
      </c>
      <c r="AO956" s="5" t="str">
        <f t="shared" si="312"/>
        <v>10万～20万人未満の市町村平均</v>
      </c>
    </row>
    <row r="957" spans="1:41" s="5" customFormat="1" ht="18" customHeight="1" x14ac:dyDescent="0.3">
      <c r="A957" s="5" t="str">
        <f t="shared" si="295"/>
        <v>022205</v>
      </c>
      <c r="B957" s="22">
        <v>22</v>
      </c>
      <c r="C957" s="23" t="s">
        <v>49</v>
      </c>
      <c r="D957" s="23">
        <v>22205</v>
      </c>
      <c r="E957" s="24" t="s">
        <v>275</v>
      </c>
      <c r="F957" s="25">
        <v>1.5160758759137931</v>
      </c>
      <c r="G957" s="26">
        <v>2.2019644303775556</v>
      </c>
      <c r="H957" s="26">
        <v>3.8195685187543531</v>
      </c>
      <c r="I957" s="26">
        <f t="shared" si="296"/>
        <v>7.5376088250457016</v>
      </c>
      <c r="J957" s="26">
        <v>70.838183280930011</v>
      </c>
      <c r="K957" s="26">
        <v>57.400043094106451</v>
      </c>
      <c r="L957" s="26">
        <f t="shared" si="297"/>
        <v>128.23822637503645</v>
      </c>
      <c r="M957" s="26">
        <v>24.906272138761185</v>
      </c>
      <c r="N957" s="26">
        <v>17.585690117065969</v>
      </c>
      <c r="O957" s="26">
        <v>2.2719521269606835</v>
      </c>
      <c r="P957" s="26">
        <v>6.4029546124181937</v>
      </c>
      <c r="Q957" s="26">
        <f t="shared" si="293"/>
        <v>51.16686899520603</v>
      </c>
      <c r="R957" s="27">
        <v>10.828631510200001</v>
      </c>
      <c r="S957" s="143">
        <f t="shared" si="298"/>
        <v>197.77133570548818</v>
      </c>
      <c r="T957" s="140" t="str">
        <f t="shared" si="299"/>
        <v>22205</v>
      </c>
      <c r="U957" s="5" t="str">
        <f t="shared" si="294"/>
        <v>静岡県熱海市</v>
      </c>
      <c r="V957" s="21">
        <f t="shared" si="300"/>
        <v>7.6658018741981009E-3</v>
      </c>
      <c r="W957" s="21">
        <f t="shared" si="300"/>
        <v>1.1133890674918726E-2</v>
      </c>
      <c r="X957" s="21">
        <f t="shared" si="300"/>
        <v>1.9313054164948735E-2</v>
      </c>
      <c r="Y957" s="21">
        <f t="shared" si="301"/>
        <v>0.35818225643385915</v>
      </c>
      <c r="Z957" s="21">
        <f t="shared" si="301"/>
        <v>0.2902343905872381</v>
      </c>
      <c r="AA957" s="21">
        <f t="shared" si="302"/>
        <v>0.12593469144512651</v>
      </c>
      <c r="AB957" s="21">
        <f t="shared" si="302"/>
        <v>8.8919307008442097E-2</v>
      </c>
      <c r="AC957" s="21">
        <f t="shared" si="302"/>
        <v>1.1487772577639705E-2</v>
      </c>
      <c r="AD957" s="21">
        <f t="shared" si="302"/>
        <v>3.2375544158498144E-2</v>
      </c>
      <c r="AE957" s="21">
        <f t="shared" si="303"/>
        <v>5.4753291075130786E-2</v>
      </c>
      <c r="AF957" s="137">
        <f>VLOOKUP(T957,人口!$A$2:$E$1748,5,0)</f>
        <v>36607</v>
      </c>
      <c r="AG957" s="14">
        <f t="shared" si="304"/>
        <v>0</v>
      </c>
      <c r="AH957" s="14">
        <f t="shared" si="305"/>
        <v>0</v>
      </c>
      <c r="AI957" s="14">
        <f t="shared" si="306"/>
        <v>0</v>
      </c>
      <c r="AJ957" s="14">
        <f t="shared" si="307"/>
        <v>1</v>
      </c>
      <c r="AK957" s="14">
        <f t="shared" si="308"/>
        <v>0</v>
      </c>
      <c r="AL957" s="14">
        <f t="shared" si="309"/>
        <v>0</v>
      </c>
      <c r="AM957" s="14">
        <f t="shared" si="310"/>
        <v>0</v>
      </c>
      <c r="AN957" s="14">
        <f t="shared" si="311"/>
        <v>0</v>
      </c>
      <c r="AO957" s="5" t="str">
        <f t="shared" si="312"/>
        <v>3万～10万人未満の市町村平均</v>
      </c>
    </row>
    <row r="958" spans="1:41" s="5" customFormat="1" ht="18" customHeight="1" x14ac:dyDescent="0.3">
      <c r="A958" s="5" t="str">
        <f t="shared" si="295"/>
        <v>022206</v>
      </c>
      <c r="B958" s="22">
        <v>22</v>
      </c>
      <c r="C958" s="23" t="s">
        <v>49</v>
      </c>
      <c r="D958" s="23">
        <v>22206</v>
      </c>
      <c r="E958" s="24" t="s">
        <v>326</v>
      </c>
      <c r="F958" s="25">
        <v>92.88180472684401</v>
      </c>
      <c r="G958" s="26">
        <v>5.6178783064925755</v>
      </c>
      <c r="H958" s="26">
        <v>3.3898670603944883</v>
      </c>
      <c r="I958" s="26">
        <f t="shared" si="296"/>
        <v>101.88955009373107</v>
      </c>
      <c r="J958" s="26">
        <v>135.32981066295065</v>
      </c>
      <c r="K958" s="26">
        <v>131.38226157850735</v>
      </c>
      <c r="L958" s="26">
        <f t="shared" si="297"/>
        <v>266.71207224145803</v>
      </c>
      <c r="M958" s="26">
        <v>99.965703473097847</v>
      </c>
      <c r="N958" s="26">
        <v>54.349645844699644</v>
      </c>
      <c r="O958" s="26">
        <v>6.7925205707982625</v>
      </c>
      <c r="P958" s="26">
        <v>0</v>
      </c>
      <c r="Q958" s="26">
        <f t="shared" si="293"/>
        <v>161.10786988859576</v>
      </c>
      <c r="R958" s="27">
        <v>12.177729542899998</v>
      </c>
      <c r="S958" s="143">
        <f t="shared" si="298"/>
        <v>541.88722176668489</v>
      </c>
      <c r="T958" s="140" t="str">
        <f t="shared" si="299"/>
        <v>22206</v>
      </c>
      <c r="U958" s="5" t="str">
        <f t="shared" si="294"/>
        <v>静岡県三島市</v>
      </c>
      <c r="V958" s="21">
        <f t="shared" si="300"/>
        <v>0.17140430885974134</v>
      </c>
      <c r="W958" s="21">
        <f t="shared" si="300"/>
        <v>1.036724632143367E-2</v>
      </c>
      <c r="X958" s="21">
        <f t="shared" si="300"/>
        <v>6.2556689366888791E-3</v>
      </c>
      <c r="Y958" s="21">
        <f t="shared" si="301"/>
        <v>0.24973796248921015</v>
      </c>
      <c r="Z958" s="21">
        <f t="shared" si="301"/>
        <v>0.24245314578588703</v>
      </c>
      <c r="AA958" s="21">
        <f t="shared" si="302"/>
        <v>0.18447695287441029</v>
      </c>
      <c r="AB958" s="21">
        <f t="shared" si="302"/>
        <v>0.10029696892926632</v>
      </c>
      <c r="AC958" s="21">
        <f t="shared" si="302"/>
        <v>1.2534934019394265E-2</v>
      </c>
      <c r="AD958" s="21">
        <f t="shared" si="302"/>
        <v>0</v>
      </c>
      <c r="AE958" s="21">
        <f t="shared" si="303"/>
        <v>2.2472811783967928E-2</v>
      </c>
      <c r="AF958" s="137">
        <f>VLOOKUP(T958,人口!$A$2:$E$1748,5,0)</f>
        <v>109445</v>
      </c>
      <c r="AG958" s="14">
        <f t="shared" si="304"/>
        <v>0</v>
      </c>
      <c r="AH958" s="14">
        <f t="shared" si="305"/>
        <v>0</v>
      </c>
      <c r="AI958" s="14">
        <f t="shared" si="306"/>
        <v>0</v>
      </c>
      <c r="AJ958" s="14">
        <f t="shared" si="307"/>
        <v>0</v>
      </c>
      <c r="AK958" s="14">
        <f t="shared" si="308"/>
        <v>1</v>
      </c>
      <c r="AL958" s="14">
        <f t="shared" si="309"/>
        <v>0</v>
      </c>
      <c r="AM958" s="14">
        <f t="shared" si="310"/>
        <v>0</v>
      </c>
      <c r="AN958" s="14">
        <f t="shared" si="311"/>
        <v>0</v>
      </c>
      <c r="AO958" s="5" t="str">
        <f t="shared" si="312"/>
        <v>10万～20万人未満の市町村平均</v>
      </c>
    </row>
    <row r="959" spans="1:41" s="5" customFormat="1" ht="18" customHeight="1" x14ac:dyDescent="0.3">
      <c r="A959" s="5" t="str">
        <f t="shared" si="295"/>
        <v>022207</v>
      </c>
      <c r="B959" s="22">
        <v>22</v>
      </c>
      <c r="C959" s="23" t="s">
        <v>49</v>
      </c>
      <c r="D959" s="23">
        <v>22207</v>
      </c>
      <c r="E959" s="24" t="s">
        <v>378</v>
      </c>
      <c r="F959" s="25">
        <v>450.16349523326988</v>
      </c>
      <c r="G959" s="26">
        <v>6.4642359702859036</v>
      </c>
      <c r="H959" s="26">
        <v>33.468969145585014</v>
      </c>
      <c r="I959" s="26">
        <f t="shared" si="296"/>
        <v>490.0967003491408</v>
      </c>
      <c r="J959" s="26">
        <v>121.84741548595726</v>
      </c>
      <c r="K959" s="26">
        <v>151.90190332595665</v>
      </c>
      <c r="L959" s="26">
        <f t="shared" si="297"/>
        <v>273.74931881191389</v>
      </c>
      <c r="M959" s="26">
        <v>138.84196222752283</v>
      </c>
      <c r="N959" s="26">
        <v>96.781438222922574</v>
      </c>
      <c r="O959" s="26">
        <v>8.2109157932846575</v>
      </c>
      <c r="P959" s="26">
        <v>0</v>
      </c>
      <c r="Q959" s="26">
        <f t="shared" si="293"/>
        <v>243.83431624373006</v>
      </c>
      <c r="R959" s="27">
        <v>14.458245611039999</v>
      </c>
      <c r="S959" s="143">
        <f t="shared" si="298"/>
        <v>1022.1385810158248</v>
      </c>
      <c r="T959" s="140" t="str">
        <f t="shared" si="299"/>
        <v>22207</v>
      </c>
      <c r="U959" s="5" t="str">
        <f t="shared" si="294"/>
        <v>静岡県富士宮市</v>
      </c>
      <c r="V959" s="21">
        <f t="shared" si="300"/>
        <v>0.44041336820090193</v>
      </c>
      <c r="W959" s="21">
        <f t="shared" si="300"/>
        <v>6.324226568046769E-3</v>
      </c>
      <c r="X959" s="21">
        <f t="shared" si="300"/>
        <v>3.2744062074560168E-2</v>
      </c>
      <c r="Y959" s="21">
        <f t="shared" si="301"/>
        <v>0.11920831259970883</v>
      </c>
      <c r="Z959" s="21">
        <f t="shared" si="301"/>
        <v>0.14861184789149925</v>
      </c>
      <c r="AA959" s="21">
        <f t="shared" si="302"/>
        <v>0.13583477309851516</v>
      </c>
      <c r="AB959" s="21">
        <f t="shared" si="302"/>
        <v>9.4685241336589565E-2</v>
      </c>
      <c r="AC959" s="21">
        <f t="shared" si="302"/>
        <v>8.033074913505819E-3</v>
      </c>
      <c r="AD959" s="21">
        <f t="shared" si="302"/>
        <v>0</v>
      </c>
      <c r="AE959" s="21">
        <f t="shared" si="303"/>
        <v>1.4145093316672444E-2</v>
      </c>
      <c r="AF959" s="137">
        <f>VLOOKUP(T959,人口!$A$2:$E$1748,5,0)</f>
        <v>132299</v>
      </c>
      <c r="AG959" s="14">
        <f t="shared" si="304"/>
        <v>0</v>
      </c>
      <c r="AH959" s="14">
        <f t="shared" si="305"/>
        <v>0</v>
      </c>
      <c r="AI959" s="14">
        <f t="shared" si="306"/>
        <v>0</v>
      </c>
      <c r="AJ959" s="14">
        <f t="shared" si="307"/>
        <v>0</v>
      </c>
      <c r="AK959" s="14">
        <f t="shared" si="308"/>
        <v>1</v>
      </c>
      <c r="AL959" s="14">
        <f t="shared" si="309"/>
        <v>0</v>
      </c>
      <c r="AM959" s="14">
        <f t="shared" si="310"/>
        <v>0</v>
      </c>
      <c r="AN959" s="14">
        <f t="shared" si="311"/>
        <v>0</v>
      </c>
      <c r="AO959" s="5" t="str">
        <f t="shared" si="312"/>
        <v>10万～20万人未満の市町村平均</v>
      </c>
    </row>
    <row r="960" spans="1:41" s="5" customFormat="1" ht="18" customHeight="1" x14ac:dyDescent="0.3">
      <c r="A960" s="5" t="str">
        <f t="shared" si="295"/>
        <v>022208</v>
      </c>
      <c r="B960" s="22">
        <v>22</v>
      </c>
      <c r="C960" s="23" t="s">
        <v>49</v>
      </c>
      <c r="D960" s="23">
        <v>22208</v>
      </c>
      <c r="E960" s="24" t="s">
        <v>429</v>
      </c>
      <c r="F960" s="25">
        <v>4.5422151506700583</v>
      </c>
      <c r="G960" s="26">
        <v>3.7906781806336753</v>
      </c>
      <c r="H960" s="26">
        <v>4.4879930095363649</v>
      </c>
      <c r="I960" s="26">
        <f t="shared" si="296"/>
        <v>12.820886340840097</v>
      </c>
      <c r="J960" s="26">
        <v>96.421727721361094</v>
      </c>
      <c r="K960" s="26">
        <v>94.416495107575841</v>
      </c>
      <c r="L960" s="26">
        <f t="shared" si="297"/>
        <v>190.83822282893692</v>
      </c>
      <c r="M960" s="26">
        <v>60.573747366106495</v>
      </c>
      <c r="N960" s="26">
        <v>43.519170207622899</v>
      </c>
      <c r="O960" s="26">
        <v>4.2505309181073647</v>
      </c>
      <c r="P960" s="26">
        <v>2.1645497493521191</v>
      </c>
      <c r="Q960" s="26">
        <f t="shared" si="293"/>
        <v>110.50799824118887</v>
      </c>
      <c r="R960" s="27">
        <v>13.2285829446708</v>
      </c>
      <c r="S960" s="143">
        <f t="shared" si="298"/>
        <v>327.3956903556367</v>
      </c>
      <c r="T960" s="140" t="str">
        <f t="shared" si="299"/>
        <v>22208</v>
      </c>
      <c r="U960" s="5" t="str">
        <f t="shared" si="294"/>
        <v>静岡県伊東市</v>
      </c>
      <c r="V960" s="21">
        <f t="shared" si="300"/>
        <v>1.3873778074891681E-2</v>
      </c>
      <c r="W960" s="21">
        <f t="shared" si="300"/>
        <v>1.1578277577557649E-2</v>
      </c>
      <c r="X960" s="21">
        <f t="shared" si="300"/>
        <v>1.3708161535850517E-2</v>
      </c>
      <c r="Y960" s="21">
        <f t="shared" si="301"/>
        <v>0.29451129187626773</v>
      </c>
      <c r="Z960" s="21">
        <f t="shared" si="301"/>
        <v>0.28838649343555811</v>
      </c>
      <c r="AA960" s="21">
        <f t="shared" si="302"/>
        <v>0.18501693562400801</v>
      </c>
      <c r="AB960" s="21">
        <f t="shared" si="302"/>
        <v>0.13292529953692972</v>
      </c>
      <c r="AC960" s="21">
        <f t="shared" si="302"/>
        <v>1.2982855435544019E-2</v>
      </c>
      <c r="AD960" s="21">
        <f t="shared" si="302"/>
        <v>6.6114179664394975E-3</v>
      </c>
      <c r="AE960" s="21">
        <f t="shared" si="303"/>
        <v>4.0405488936953095E-2</v>
      </c>
      <c r="AF960" s="137">
        <f>VLOOKUP(T960,人口!$A$2:$E$1748,5,0)</f>
        <v>68487</v>
      </c>
      <c r="AG960" s="14">
        <f t="shared" si="304"/>
        <v>0</v>
      </c>
      <c r="AH960" s="14">
        <f t="shared" si="305"/>
        <v>0</v>
      </c>
      <c r="AI960" s="14">
        <f t="shared" si="306"/>
        <v>0</v>
      </c>
      <c r="AJ960" s="14">
        <f t="shared" si="307"/>
        <v>1</v>
      </c>
      <c r="AK960" s="14">
        <f t="shared" si="308"/>
        <v>0</v>
      </c>
      <c r="AL960" s="14">
        <f t="shared" si="309"/>
        <v>0</v>
      </c>
      <c r="AM960" s="14">
        <f t="shared" si="310"/>
        <v>0</v>
      </c>
      <c r="AN960" s="14">
        <f t="shared" si="311"/>
        <v>0</v>
      </c>
      <c r="AO960" s="5" t="str">
        <f t="shared" si="312"/>
        <v>3万～10万人未満の市町村平均</v>
      </c>
    </row>
    <row r="961" spans="1:41" s="5" customFormat="1" ht="18" customHeight="1" x14ac:dyDescent="0.3">
      <c r="A961" s="5" t="str">
        <f t="shared" si="295"/>
        <v>022209</v>
      </c>
      <c r="B961" s="22">
        <v>22</v>
      </c>
      <c r="C961" s="23" t="s">
        <v>49</v>
      </c>
      <c r="D961" s="23">
        <v>22209</v>
      </c>
      <c r="E961" s="24" t="s">
        <v>484</v>
      </c>
      <c r="F961" s="25">
        <v>182.79191338790781</v>
      </c>
      <c r="G961" s="26">
        <v>5.2413208713302897</v>
      </c>
      <c r="H961" s="26">
        <v>8.5940291671972933</v>
      </c>
      <c r="I961" s="26">
        <f t="shared" si="296"/>
        <v>196.62726342643541</v>
      </c>
      <c r="J961" s="26">
        <v>95.087121280211136</v>
      </c>
      <c r="K961" s="26">
        <v>101.86726986064734</v>
      </c>
      <c r="L961" s="26">
        <f t="shared" si="297"/>
        <v>196.95439114085849</v>
      </c>
      <c r="M961" s="26">
        <v>100.28721848920405</v>
      </c>
      <c r="N961" s="26">
        <v>77.146089011500891</v>
      </c>
      <c r="O961" s="26">
        <v>6.0997076772734689</v>
      </c>
      <c r="P961" s="26">
        <v>0</v>
      </c>
      <c r="Q961" s="26">
        <f t="shared" si="293"/>
        <v>183.5330151779784</v>
      </c>
      <c r="R961" s="27">
        <v>10.095665547199999</v>
      </c>
      <c r="S961" s="143">
        <f t="shared" si="298"/>
        <v>587.21033529247234</v>
      </c>
      <c r="T961" s="140" t="str">
        <f t="shared" si="299"/>
        <v>22209</v>
      </c>
      <c r="U961" s="5" t="str">
        <f t="shared" si="294"/>
        <v>静岡県島田市</v>
      </c>
      <c r="V961" s="21">
        <f t="shared" si="300"/>
        <v>0.3112886514452517</v>
      </c>
      <c r="W961" s="21">
        <f t="shared" si="300"/>
        <v>8.9257980595994456E-3</v>
      </c>
      <c r="X961" s="21">
        <f t="shared" si="300"/>
        <v>1.4635350658323918E-2</v>
      </c>
      <c r="Y961" s="21">
        <f t="shared" si="301"/>
        <v>0.16193025831681082</v>
      </c>
      <c r="Z961" s="21">
        <f t="shared" si="301"/>
        <v>0.1734766296473822</v>
      </c>
      <c r="AA961" s="21">
        <f t="shared" si="302"/>
        <v>0.17078585382740907</v>
      </c>
      <c r="AB961" s="21">
        <f t="shared" si="302"/>
        <v>0.13137726701127744</v>
      </c>
      <c r="AC961" s="21">
        <f t="shared" si="302"/>
        <v>1.0387602722004854E-2</v>
      </c>
      <c r="AD961" s="21">
        <f t="shared" si="302"/>
        <v>0</v>
      </c>
      <c r="AE961" s="21">
        <f t="shared" si="303"/>
        <v>1.7192588311940461E-2</v>
      </c>
      <c r="AF961" s="137">
        <f>VLOOKUP(T961,人口!$A$2:$E$1748,5,0)</f>
        <v>98282</v>
      </c>
      <c r="AG961" s="14">
        <f t="shared" si="304"/>
        <v>0</v>
      </c>
      <c r="AH961" s="14">
        <f t="shared" si="305"/>
        <v>0</v>
      </c>
      <c r="AI961" s="14">
        <f t="shared" si="306"/>
        <v>0</v>
      </c>
      <c r="AJ961" s="14">
        <f t="shared" si="307"/>
        <v>1</v>
      </c>
      <c r="AK961" s="14">
        <f t="shared" si="308"/>
        <v>0</v>
      </c>
      <c r="AL961" s="14">
        <f t="shared" si="309"/>
        <v>0</v>
      </c>
      <c r="AM961" s="14">
        <f t="shared" si="310"/>
        <v>0</v>
      </c>
      <c r="AN961" s="14">
        <f t="shared" si="311"/>
        <v>0</v>
      </c>
      <c r="AO961" s="5" t="str">
        <f t="shared" si="312"/>
        <v>3万～10万人未満の市町村平均</v>
      </c>
    </row>
    <row r="962" spans="1:41" s="5" customFormat="1" ht="18" customHeight="1" x14ac:dyDescent="0.3">
      <c r="A962" s="5" t="str">
        <f t="shared" si="295"/>
        <v>022210</v>
      </c>
      <c r="B962" s="22">
        <v>22</v>
      </c>
      <c r="C962" s="23" t="s">
        <v>49</v>
      </c>
      <c r="D962" s="23">
        <v>22210</v>
      </c>
      <c r="E962" s="24" t="s">
        <v>537</v>
      </c>
      <c r="F962" s="25">
        <v>725.49283739627538</v>
      </c>
      <c r="G962" s="26">
        <v>13.652896720598298</v>
      </c>
      <c r="H962" s="26">
        <v>10.647047246027759</v>
      </c>
      <c r="I962" s="26">
        <f t="shared" si="296"/>
        <v>749.79278136290145</v>
      </c>
      <c r="J962" s="26">
        <v>301.36992007924454</v>
      </c>
      <c r="K962" s="26">
        <v>285.73040924695113</v>
      </c>
      <c r="L962" s="26">
        <f t="shared" si="297"/>
        <v>587.10032932619561</v>
      </c>
      <c r="M962" s="26">
        <v>264.78034903141724</v>
      </c>
      <c r="N962" s="26">
        <v>182.11654079919671</v>
      </c>
      <c r="O962" s="26">
        <v>15.723991563744555</v>
      </c>
      <c r="P962" s="26">
        <v>10.989798607171899</v>
      </c>
      <c r="Q962" s="26">
        <f t="shared" si="293"/>
        <v>473.61068000153045</v>
      </c>
      <c r="R962" s="27">
        <v>18.353795631599997</v>
      </c>
      <c r="S962" s="143">
        <f t="shared" si="298"/>
        <v>1828.8575863222275</v>
      </c>
      <c r="T962" s="140" t="str">
        <f t="shared" si="299"/>
        <v>22210</v>
      </c>
      <c r="U962" s="5" t="str">
        <f t="shared" si="294"/>
        <v>静岡県富士市</v>
      </c>
      <c r="V962" s="21">
        <f t="shared" si="300"/>
        <v>0.39669181614912818</v>
      </c>
      <c r="W962" s="21">
        <f t="shared" si="300"/>
        <v>7.465259636784417E-3</v>
      </c>
      <c r="X962" s="21">
        <f t="shared" si="300"/>
        <v>5.8216929112772644E-3</v>
      </c>
      <c r="Y962" s="21">
        <f t="shared" si="301"/>
        <v>0.16478588728458052</v>
      </c>
      <c r="Z962" s="21">
        <f t="shared" si="301"/>
        <v>0.15623436804696511</v>
      </c>
      <c r="AA962" s="21">
        <f t="shared" si="302"/>
        <v>0.14477909653090149</v>
      </c>
      <c r="AB962" s="21">
        <f t="shared" si="302"/>
        <v>9.9579399818346209E-2</v>
      </c>
      <c r="AC962" s="21">
        <f t="shared" si="302"/>
        <v>8.5977124087419973E-3</v>
      </c>
      <c r="AD962" s="21">
        <f t="shared" si="302"/>
        <v>6.0091057331981886E-3</v>
      </c>
      <c r="AE962" s="21">
        <f t="shared" si="303"/>
        <v>1.0035661480076685E-2</v>
      </c>
      <c r="AF962" s="137">
        <f>VLOOKUP(T962,人口!$A$2:$E$1748,5,0)</f>
        <v>253354</v>
      </c>
      <c r="AG962" s="14">
        <f t="shared" si="304"/>
        <v>0</v>
      </c>
      <c r="AH962" s="14">
        <f t="shared" si="305"/>
        <v>0</v>
      </c>
      <c r="AI962" s="14">
        <f t="shared" si="306"/>
        <v>0</v>
      </c>
      <c r="AJ962" s="14">
        <f t="shared" si="307"/>
        <v>0</v>
      </c>
      <c r="AK962" s="14">
        <f t="shared" si="308"/>
        <v>0</v>
      </c>
      <c r="AL962" s="14">
        <f t="shared" si="309"/>
        <v>1</v>
      </c>
      <c r="AM962" s="14">
        <f t="shared" si="310"/>
        <v>0</v>
      </c>
      <c r="AN962" s="14">
        <f t="shared" si="311"/>
        <v>0</v>
      </c>
      <c r="AO962" s="5" t="str">
        <f t="shared" si="312"/>
        <v>20万～50万人未満の市町村平均</v>
      </c>
    </row>
    <row r="963" spans="1:41" s="5" customFormat="1" ht="18" customHeight="1" x14ac:dyDescent="0.3">
      <c r="A963" s="5" t="str">
        <f t="shared" si="295"/>
        <v>022211</v>
      </c>
      <c r="B963" s="22">
        <v>22</v>
      </c>
      <c r="C963" s="23" t="s">
        <v>49</v>
      </c>
      <c r="D963" s="23">
        <v>22211</v>
      </c>
      <c r="E963" s="24" t="s">
        <v>591</v>
      </c>
      <c r="F963" s="25">
        <v>759.56440966530795</v>
      </c>
      <c r="G963" s="26">
        <v>6.1217480173525862</v>
      </c>
      <c r="H963" s="26">
        <v>11.267727130325341</v>
      </c>
      <c r="I963" s="26">
        <f t="shared" si="296"/>
        <v>776.95388481298596</v>
      </c>
      <c r="J963" s="26">
        <v>169.24029475367493</v>
      </c>
      <c r="K963" s="26">
        <v>182.73738680993569</v>
      </c>
      <c r="L963" s="26">
        <f t="shared" si="297"/>
        <v>351.97768156361064</v>
      </c>
      <c r="M963" s="26">
        <v>183.7697065821248</v>
      </c>
      <c r="N963" s="26">
        <v>110.81631047230189</v>
      </c>
      <c r="O963" s="26">
        <v>10.539469672363463</v>
      </c>
      <c r="P963" s="26">
        <v>0</v>
      </c>
      <c r="Q963" s="26">
        <f t="shared" si="293"/>
        <v>305.12548672679014</v>
      </c>
      <c r="R963" s="27">
        <v>15.8282693189</v>
      </c>
      <c r="S963" s="143">
        <f t="shared" si="298"/>
        <v>1449.8853224222867</v>
      </c>
      <c r="T963" s="140" t="str">
        <f t="shared" si="299"/>
        <v>22211</v>
      </c>
      <c r="U963" s="5" t="str">
        <f t="shared" si="294"/>
        <v>静岡県磐田市</v>
      </c>
      <c r="V963" s="21">
        <f t="shared" si="300"/>
        <v>0.52387895643796367</v>
      </c>
      <c r="W963" s="21">
        <f t="shared" si="300"/>
        <v>4.2222291119722059E-3</v>
      </c>
      <c r="X963" s="21">
        <f t="shared" si="300"/>
        <v>7.7714609259583612E-3</v>
      </c>
      <c r="Y963" s="21">
        <f t="shared" si="301"/>
        <v>0.11672667633529075</v>
      </c>
      <c r="Z963" s="21">
        <f t="shared" si="301"/>
        <v>0.1260357519204629</v>
      </c>
      <c r="AA963" s="21">
        <f t="shared" si="302"/>
        <v>0.12674775290166079</v>
      </c>
      <c r="AB963" s="21">
        <f t="shared" si="302"/>
        <v>7.6431086485629005E-2</v>
      </c>
      <c r="AC963" s="21">
        <f t="shared" si="302"/>
        <v>7.2691746784190065E-3</v>
      </c>
      <c r="AD963" s="21">
        <f t="shared" si="302"/>
        <v>0</v>
      </c>
      <c r="AE963" s="21">
        <f t="shared" si="303"/>
        <v>1.0916911202643332E-2</v>
      </c>
      <c r="AF963" s="137">
        <f>VLOOKUP(T963,人口!$A$2:$E$1748,5,0)</f>
        <v>169818</v>
      </c>
      <c r="AG963" s="14">
        <f t="shared" si="304"/>
        <v>0</v>
      </c>
      <c r="AH963" s="14">
        <f t="shared" si="305"/>
        <v>0</v>
      </c>
      <c r="AI963" s="14">
        <f t="shared" si="306"/>
        <v>0</v>
      </c>
      <c r="AJ963" s="14">
        <f t="shared" si="307"/>
        <v>0</v>
      </c>
      <c r="AK963" s="14">
        <f t="shared" si="308"/>
        <v>1</v>
      </c>
      <c r="AL963" s="14">
        <f t="shared" si="309"/>
        <v>0</v>
      </c>
      <c r="AM963" s="14">
        <f t="shared" si="310"/>
        <v>0</v>
      </c>
      <c r="AN963" s="14">
        <f t="shared" si="311"/>
        <v>0</v>
      </c>
      <c r="AO963" s="5" t="str">
        <f t="shared" si="312"/>
        <v>10万～20万人未満の市町村平均</v>
      </c>
    </row>
    <row r="964" spans="1:41" s="5" customFormat="1" ht="18" customHeight="1" x14ac:dyDescent="0.3">
      <c r="A964" s="5" t="str">
        <f t="shared" si="295"/>
        <v>022212</v>
      </c>
      <c r="B964" s="22">
        <v>22</v>
      </c>
      <c r="C964" s="23" t="s">
        <v>49</v>
      </c>
      <c r="D964" s="23">
        <v>22212</v>
      </c>
      <c r="E964" s="24" t="s">
        <v>642</v>
      </c>
      <c r="F964" s="25">
        <v>317.65569926261287</v>
      </c>
      <c r="G964" s="26">
        <v>6.3871313526098152</v>
      </c>
      <c r="H964" s="26">
        <v>46.885203567709681</v>
      </c>
      <c r="I964" s="26">
        <f t="shared" si="296"/>
        <v>370.92803418293238</v>
      </c>
      <c r="J964" s="26">
        <v>148.34581111588631</v>
      </c>
      <c r="K964" s="26">
        <v>154.15074081855934</v>
      </c>
      <c r="L964" s="26">
        <f t="shared" si="297"/>
        <v>302.49655193444562</v>
      </c>
      <c r="M964" s="26">
        <v>138.12094092902726</v>
      </c>
      <c r="N964" s="26">
        <v>87.327024794732523</v>
      </c>
      <c r="O964" s="26">
        <v>8.6537996782790962</v>
      </c>
      <c r="P964" s="26">
        <v>7.5058577131418343</v>
      </c>
      <c r="Q964" s="26">
        <f t="shared" si="293"/>
        <v>241.6076231151807</v>
      </c>
      <c r="R964" s="27">
        <v>6.6187781379449433</v>
      </c>
      <c r="S964" s="143">
        <f t="shared" si="298"/>
        <v>921.65098737050357</v>
      </c>
      <c r="T964" s="140" t="str">
        <f t="shared" si="299"/>
        <v>22212</v>
      </c>
      <c r="U964" s="5" t="str">
        <f t="shared" si="294"/>
        <v>静岡県焼津市</v>
      </c>
      <c r="V964" s="21">
        <f t="shared" si="300"/>
        <v>0.34465942489672102</v>
      </c>
      <c r="W964" s="21">
        <f t="shared" si="300"/>
        <v>6.9300976618410426E-3</v>
      </c>
      <c r="X964" s="21">
        <f t="shared" si="300"/>
        <v>5.0870887364287971E-2</v>
      </c>
      <c r="Y964" s="21">
        <f t="shared" si="301"/>
        <v>0.1609566019552815</v>
      </c>
      <c r="Z964" s="21">
        <f t="shared" si="301"/>
        <v>0.16725500534465415</v>
      </c>
      <c r="AA964" s="21">
        <f t="shared" si="302"/>
        <v>0.14986252152031021</v>
      </c>
      <c r="AB964" s="21">
        <f t="shared" si="302"/>
        <v>9.475064421498533E-2</v>
      </c>
      <c r="AC964" s="21">
        <f t="shared" si="302"/>
        <v>9.3894541392166592E-3</v>
      </c>
      <c r="AD964" s="21">
        <f t="shared" si="302"/>
        <v>8.1439262974765097E-3</v>
      </c>
      <c r="AE964" s="21">
        <f t="shared" si="303"/>
        <v>7.1814366052256997E-3</v>
      </c>
      <c r="AF964" s="137">
        <f>VLOOKUP(T964,人口!$A$2:$E$1748,5,0)</f>
        <v>139435</v>
      </c>
      <c r="AG964" s="14">
        <f t="shared" si="304"/>
        <v>0</v>
      </c>
      <c r="AH964" s="14">
        <f t="shared" si="305"/>
        <v>0</v>
      </c>
      <c r="AI964" s="14">
        <f t="shared" si="306"/>
        <v>0</v>
      </c>
      <c r="AJ964" s="14">
        <f t="shared" si="307"/>
        <v>0</v>
      </c>
      <c r="AK964" s="14">
        <f t="shared" si="308"/>
        <v>1</v>
      </c>
      <c r="AL964" s="14">
        <f t="shared" si="309"/>
        <v>0</v>
      </c>
      <c r="AM964" s="14">
        <f t="shared" si="310"/>
        <v>0</v>
      </c>
      <c r="AN964" s="14">
        <f t="shared" si="311"/>
        <v>0</v>
      </c>
      <c r="AO964" s="5" t="str">
        <f t="shared" si="312"/>
        <v>10万～20万人未満の市町村平均</v>
      </c>
    </row>
    <row r="965" spans="1:41" s="5" customFormat="1" ht="18" customHeight="1" x14ac:dyDescent="0.3">
      <c r="A965" s="5" t="str">
        <f t="shared" si="295"/>
        <v>022213</v>
      </c>
      <c r="B965" s="22">
        <v>22</v>
      </c>
      <c r="C965" s="23" t="s">
        <v>49</v>
      </c>
      <c r="D965" s="23">
        <v>22213</v>
      </c>
      <c r="E965" s="24" t="s">
        <v>695</v>
      </c>
      <c r="F965" s="25">
        <v>589.93235255905267</v>
      </c>
      <c r="G965" s="26">
        <v>5.7147073612485917</v>
      </c>
      <c r="H965" s="26">
        <v>11.315471736809769</v>
      </c>
      <c r="I965" s="26">
        <f t="shared" si="296"/>
        <v>606.96253165711096</v>
      </c>
      <c r="J965" s="26">
        <v>126.24228884727096</v>
      </c>
      <c r="K965" s="26">
        <v>121.47190418228087</v>
      </c>
      <c r="L965" s="26">
        <f t="shared" si="297"/>
        <v>247.71419302955184</v>
      </c>
      <c r="M965" s="26">
        <v>127.96934304424843</v>
      </c>
      <c r="N965" s="26">
        <v>94.741401941216424</v>
      </c>
      <c r="O965" s="26">
        <v>7.3113079018897027</v>
      </c>
      <c r="P965" s="26">
        <v>0</v>
      </c>
      <c r="Q965" s="26">
        <f t="shared" ref="Q965:Q1028" si="313">SUM(M965:P965)</f>
        <v>230.02205288735456</v>
      </c>
      <c r="R965" s="27">
        <v>11.480428153521297</v>
      </c>
      <c r="S965" s="143">
        <f t="shared" si="298"/>
        <v>1096.1792057275384</v>
      </c>
      <c r="T965" s="140" t="str">
        <f t="shared" si="299"/>
        <v>22213</v>
      </c>
      <c r="U965" s="5" t="str">
        <f t="shared" ref="U965:U1028" si="314">C965&amp;E965</f>
        <v>静岡県掛川市</v>
      </c>
      <c r="V965" s="21">
        <f t="shared" si="300"/>
        <v>0.53817144995695509</v>
      </c>
      <c r="W965" s="21">
        <f t="shared" si="300"/>
        <v>5.2132966319642215E-3</v>
      </c>
      <c r="X965" s="21">
        <f t="shared" si="300"/>
        <v>1.0322647681771747E-2</v>
      </c>
      <c r="Y965" s="21">
        <f t="shared" si="301"/>
        <v>0.11516573949556311</v>
      </c>
      <c r="Z965" s="21">
        <f t="shared" si="301"/>
        <v>0.11081391030553212</v>
      </c>
      <c r="AA965" s="21">
        <f t="shared" si="302"/>
        <v>0.11674126126057525</v>
      </c>
      <c r="AB965" s="21">
        <f t="shared" si="302"/>
        <v>8.6428753114629817E-2</v>
      </c>
      <c r="AC965" s="21">
        <f t="shared" si="302"/>
        <v>6.6698107970741514E-3</v>
      </c>
      <c r="AD965" s="21">
        <f t="shared" ref="AD965:AD1028" si="315">P965/$S965</f>
        <v>0</v>
      </c>
      <c r="AE965" s="21">
        <f t="shared" si="303"/>
        <v>1.0473130755934831E-2</v>
      </c>
      <c r="AF965" s="137">
        <f>VLOOKUP(T965,人口!$A$2:$E$1748,5,0)</f>
        <v>117804</v>
      </c>
      <c r="AG965" s="14">
        <f t="shared" si="304"/>
        <v>0</v>
      </c>
      <c r="AH965" s="14">
        <f t="shared" si="305"/>
        <v>0</v>
      </c>
      <c r="AI965" s="14">
        <f t="shared" si="306"/>
        <v>0</v>
      </c>
      <c r="AJ965" s="14">
        <f t="shared" si="307"/>
        <v>0</v>
      </c>
      <c r="AK965" s="14">
        <f t="shared" si="308"/>
        <v>1</v>
      </c>
      <c r="AL965" s="14">
        <f t="shared" si="309"/>
        <v>0</v>
      </c>
      <c r="AM965" s="14">
        <f t="shared" si="310"/>
        <v>0</v>
      </c>
      <c r="AN965" s="14">
        <f t="shared" si="311"/>
        <v>0</v>
      </c>
      <c r="AO965" s="5" t="str">
        <f t="shared" si="312"/>
        <v>10万～20万人未満の市町村平均</v>
      </c>
    </row>
    <row r="966" spans="1:41" s="5" customFormat="1" ht="18" customHeight="1" x14ac:dyDescent="0.3">
      <c r="A966" s="5" t="str">
        <f t="shared" ref="A966:A1029" si="316">0&amp;D966</f>
        <v>022214</v>
      </c>
      <c r="B966" s="22">
        <v>22</v>
      </c>
      <c r="C966" s="23" t="s">
        <v>49</v>
      </c>
      <c r="D966" s="23">
        <v>22214</v>
      </c>
      <c r="E966" s="24" t="s">
        <v>748</v>
      </c>
      <c r="F966" s="25">
        <v>261.85563559643094</v>
      </c>
      <c r="G966" s="26">
        <v>6.3458893478063274</v>
      </c>
      <c r="H966" s="26">
        <v>11.792917801654065</v>
      </c>
      <c r="I966" s="26">
        <f t="shared" ref="I966:I1029" si="317">SUM(F966:H966)</f>
        <v>279.99444274589138</v>
      </c>
      <c r="J966" s="26">
        <v>151.25539666366217</v>
      </c>
      <c r="K966" s="26">
        <v>159.18995081088013</v>
      </c>
      <c r="L966" s="26">
        <f t="shared" ref="L966:L1029" si="318">SUM(J966:K966)</f>
        <v>310.4453474745423</v>
      </c>
      <c r="M966" s="26">
        <v>143.09487372769985</v>
      </c>
      <c r="N966" s="26">
        <v>86.595691033366165</v>
      </c>
      <c r="O966" s="26">
        <v>8.9782046764385601</v>
      </c>
      <c r="P966" s="26">
        <v>0</v>
      </c>
      <c r="Q966" s="26">
        <f t="shared" si="313"/>
        <v>238.66876943750458</v>
      </c>
      <c r="R966" s="27">
        <v>6.0778896992850449</v>
      </c>
      <c r="S966" s="143">
        <f t="shared" ref="S966:S1029" si="319">SUM(I966,L966,Q966,R966)</f>
        <v>835.1864493572233</v>
      </c>
      <c r="T966" s="140" t="str">
        <f t="shared" ref="T966:T1029" si="320">IF(LEN(A966)=5,A966,RIGHT(A966,5))</f>
        <v>22214</v>
      </c>
      <c r="U966" s="5" t="str">
        <f t="shared" si="314"/>
        <v>静岡県藤枝市</v>
      </c>
      <c r="V966" s="21">
        <f t="shared" ref="V966:X1029" si="321">F966/$S966</f>
        <v>0.31352955474548283</v>
      </c>
      <c r="W966" s="21">
        <f t="shared" si="321"/>
        <v>7.5981708667450902E-3</v>
      </c>
      <c r="X966" s="21">
        <f t="shared" si="321"/>
        <v>1.4120101937393905E-2</v>
      </c>
      <c r="Y966" s="21">
        <f t="shared" ref="Y966:Z1029" si="322">J966/$S966</f>
        <v>0.18110374848642652</v>
      </c>
      <c r="Z966" s="21">
        <f t="shared" si="322"/>
        <v>0.19060408718723346</v>
      </c>
      <c r="AA966" s="21">
        <f t="shared" ref="AA966:AD1029" si="323">M966/$S966</f>
        <v>0.17133284889599038</v>
      </c>
      <c r="AB966" s="21">
        <f t="shared" si="323"/>
        <v>0.10368426247817118</v>
      </c>
      <c r="AC966" s="21">
        <f t="shared" si="323"/>
        <v>1.0749940547225558E-2</v>
      </c>
      <c r="AD966" s="21">
        <f t="shared" si="315"/>
        <v>0</v>
      </c>
      <c r="AE966" s="21">
        <f t="shared" ref="AE966:AE1029" si="324">R966/$S966</f>
        <v>7.2772848553310631E-3</v>
      </c>
      <c r="AF966" s="137">
        <f>VLOOKUP(T966,人口!$A$2:$E$1748,5,0)</f>
        <v>144662</v>
      </c>
      <c r="AG966" s="14">
        <f t="shared" ref="AG966:AG1029" si="325">IF(SUMIFS($AF966,$AF966,$BB$22,$AF966,$BC$22)&gt;0,1,0)</f>
        <v>0</v>
      </c>
      <c r="AH966" s="14">
        <f t="shared" ref="AH966:AH1029" si="326">IF(SUMIFS($AF966,$AF966,$BB$23,$AF966,$BC$23)&gt;0,1,0)</f>
        <v>0</v>
      </c>
      <c r="AI966" s="14">
        <f t="shared" ref="AI966:AI1029" si="327">IF(SUMIFS($AF966,$AF966,$BB$24,$AF966,$BC$24)&gt;0,1,0)</f>
        <v>0</v>
      </c>
      <c r="AJ966" s="14">
        <f t="shared" ref="AJ966:AJ1029" si="328">IF(SUMIFS($AF966,$AF966,$BB$25,$AF966,$BC$25)&gt;0,1,0)</f>
        <v>0</v>
      </c>
      <c r="AK966" s="14">
        <f t="shared" ref="AK966:AK1029" si="329">IF(SUMIFS($AF966,$AF966,$BB$26,$AF966,$BC$26)&gt;0,1,0)</f>
        <v>1</v>
      </c>
      <c r="AL966" s="14">
        <f t="shared" ref="AL966:AL1029" si="330">IF(SUMIFS($AF966,$AF966,$BB$27,$AF966,$BC$27)&gt;0,1,0)</f>
        <v>0</v>
      </c>
      <c r="AM966" s="14">
        <f t="shared" ref="AM966:AM1029" si="331">IF(SUMIFS($AF966,$AF966,$BB$28,$AF966,$BC$2)&gt;0,1,0)</f>
        <v>0</v>
      </c>
      <c r="AN966" s="14">
        <f t="shared" ref="AN966:AN1029" si="332">IF(SUMIFS($AF966,$AF966,$BB$29)&gt;0,1,0)</f>
        <v>0</v>
      </c>
      <c r="AO966" s="5" t="str">
        <f t="shared" ref="AO966:AO1029" si="333">IF(AG966=1,$AG$4,IF(AH966=1,$AH$4,IF(AI966=1,$AI$4,IF(AJ966=1,$AJ$4,IF(AK966=1,$AK$4,IF(AL966=1,$AL$4,IF(AM966=1,$AM$4,IF(AN966=1,$AN$4,""))))))))</f>
        <v>10万～20万人未満の市町村平均</v>
      </c>
    </row>
    <row r="967" spans="1:41" s="5" customFormat="1" ht="18" customHeight="1" x14ac:dyDescent="0.3">
      <c r="A967" s="5" t="str">
        <f t="shared" si="316"/>
        <v>022215</v>
      </c>
      <c r="B967" s="22">
        <v>22</v>
      </c>
      <c r="C967" s="23" t="s">
        <v>49</v>
      </c>
      <c r="D967" s="23">
        <v>22215</v>
      </c>
      <c r="E967" s="24" t="s">
        <v>802</v>
      </c>
      <c r="F967" s="25">
        <v>216.45790055038583</v>
      </c>
      <c r="G967" s="26">
        <v>3.3370161277953025</v>
      </c>
      <c r="H967" s="26">
        <v>4.5834822225052232</v>
      </c>
      <c r="I967" s="26">
        <f t="shared" si="317"/>
        <v>224.37839890068634</v>
      </c>
      <c r="J967" s="26">
        <v>123.80986097872345</v>
      </c>
      <c r="K967" s="26">
        <v>100.1839763163623</v>
      </c>
      <c r="L967" s="26">
        <f t="shared" si="318"/>
        <v>223.99383729508577</v>
      </c>
      <c r="M967" s="26">
        <v>92.564491468673026</v>
      </c>
      <c r="N967" s="26">
        <v>60.748816256655246</v>
      </c>
      <c r="O967" s="26">
        <v>5.4772125306234942</v>
      </c>
      <c r="P967" s="26">
        <v>0</v>
      </c>
      <c r="Q967" s="26">
        <f t="shared" si="313"/>
        <v>158.79052025595178</v>
      </c>
      <c r="R967" s="27">
        <v>13.881712695202308</v>
      </c>
      <c r="S967" s="143">
        <f t="shared" si="319"/>
        <v>621.04446914692619</v>
      </c>
      <c r="T967" s="140" t="str">
        <f t="shared" si="320"/>
        <v>22215</v>
      </c>
      <c r="U967" s="5" t="str">
        <f t="shared" si="314"/>
        <v>静岡県御殿場市</v>
      </c>
      <c r="V967" s="21">
        <f t="shared" si="321"/>
        <v>0.34853848847203306</v>
      </c>
      <c r="W967" s="21">
        <f t="shared" si="321"/>
        <v>5.3732321815522588E-3</v>
      </c>
      <c r="X967" s="21">
        <f t="shared" si="321"/>
        <v>7.3802802379049392E-3</v>
      </c>
      <c r="Y967" s="21">
        <f t="shared" si="322"/>
        <v>0.19935748103318607</v>
      </c>
      <c r="Z967" s="21">
        <f t="shared" si="322"/>
        <v>0.16131530235504096</v>
      </c>
      <c r="AA967" s="21">
        <f t="shared" si="323"/>
        <v>0.14904647906424587</v>
      </c>
      <c r="AB967" s="21">
        <f t="shared" si="323"/>
        <v>9.7817176184018709E-2</v>
      </c>
      <c r="AC967" s="21">
        <f t="shared" si="323"/>
        <v>8.8193564273216316E-3</v>
      </c>
      <c r="AD967" s="21">
        <f t="shared" si="315"/>
        <v>0</v>
      </c>
      <c r="AE967" s="21">
        <f t="shared" si="324"/>
        <v>2.235220404469649E-2</v>
      </c>
      <c r="AF967" s="137">
        <f>VLOOKUP(T967,人口!$A$2:$E$1748,5,0)</f>
        <v>88252</v>
      </c>
      <c r="AG967" s="14">
        <f t="shared" si="325"/>
        <v>0</v>
      </c>
      <c r="AH967" s="14">
        <f t="shared" si="326"/>
        <v>0</v>
      </c>
      <c r="AI967" s="14">
        <f t="shared" si="327"/>
        <v>0</v>
      </c>
      <c r="AJ967" s="14">
        <f t="shared" si="328"/>
        <v>1</v>
      </c>
      <c r="AK967" s="14">
        <f t="shared" si="329"/>
        <v>0</v>
      </c>
      <c r="AL967" s="14">
        <f t="shared" si="330"/>
        <v>0</v>
      </c>
      <c r="AM967" s="14">
        <f t="shared" si="331"/>
        <v>0</v>
      </c>
      <c r="AN967" s="14">
        <f t="shared" si="332"/>
        <v>0</v>
      </c>
      <c r="AO967" s="5" t="str">
        <f t="shared" si="333"/>
        <v>3万～10万人未満の市町村平均</v>
      </c>
    </row>
    <row r="968" spans="1:41" s="5" customFormat="1" ht="18" customHeight="1" x14ac:dyDescent="0.3">
      <c r="A968" s="5" t="str">
        <f t="shared" si="316"/>
        <v>022216</v>
      </c>
      <c r="B968" s="22">
        <v>22</v>
      </c>
      <c r="C968" s="23" t="s">
        <v>49</v>
      </c>
      <c r="D968" s="23">
        <v>22216</v>
      </c>
      <c r="E968" s="24" t="s">
        <v>853</v>
      </c>
      <c r="F968" s="25">
        <v>308.57324427126741</v>
      </c>
      <c r="G968" s="26">
        <v>3.9359217627676992</v>
      </c>
      <c r="H968" s="26">
        <v>5.0131836808650885</v>
      </c>
      <c r="I968" s="26">
        <f t="shared" si="317"/>
        <v>317.5223497149002</v>
      </c>
      <c r="J968" s="26">
        <v>86.76018162991798</v>
      </c>
      <c r="K968" s="26">
        <v>93.618864727637302</v>
      </c>
      <c r="L968" s="26">
        <f t="shared" si="318"/>
        <v>180.3790463575553</v>
      </c>
      <c r="M968" s="26">
        <v>95.631617389646507</v>
      </c>
      <c r="N968" s="26">
        <v>70.265777967067422</v>
      </c>
      <c r="O968" s="26">
        <v>5.4939075649653528</v>
      </c>
      <c r="P968" s="26">
        <v>0</v>
      </c>
      <c r="Q968" s="26">
        <f t="shared" si="313"/>
        <v>171.39130292167928</v>
      </c>
      <c r="R968" s="27">
        <v>8.6944346599510425</v>
      </c>
      <c r="S968" s="143">
        <f t="shared" si="319"/>
        <v>677.98713365408582</v>
      </c>
      <c r="T968" s="140" t="str">
        <f t="shared" si="320"/>
        <v>22216</v>
      </c>
      <c r="U968" s="5" t="str">
        <f t="shared" si="314"/>
        <v>静岡県袋井市</v>
      </c>
      <c r="V968" s="21">
        <f t="shared" si="321"/>
        <v>0.45513141614971092</v>
      </c>
      <c r="W968" s="21">
        <f t="shared" si="321"/>
        <v>5.8053045071144909E-3</v>
      </c>
      <c r="X968" s="21">
        <f t="shared" si="321"/>
        <v>7.3942165448568128E-3</v>
      </c>
      <c r="Y968" s="21">
        <f t="shared" si="322"/>
        <v>0.12796729808472102</v>
      </c>
      <c r="Z968" s="21">
        <f t="shared" si="322"/>
        <v>0.13808354182632965</v>
      </c>
      <c r="AA968" s="21">
        <f t="shared" si="323"/>
        <v>0.14105225990680598</v>
      </c>
      <c r="AB968" s="21">
        <f t="shared" si="323"/>
        <v>0.10363880740385488</v>
      </c>
      <c r="AC968" s="21">
        <f t="shared" si="323"/>
        <v>8.1032622777888683E-3</v>
      </c>
      <c r="AD968" s="21">
        <f t="shared" si="315"/>
        <v>0</v>
      </c>
      <c r="AE968" s="21">
        <f t="shared" si="324"/>
        <v>1.2823893298817392E-2</v>
      </c>
      <c r="AF968" s="137">
        <f>VLOOKUP(T968,人口!$A$2:$E$1748,5,0)</f>
        <v>88521</v>
      </c>
      <c r="AG968" s="14">
        <f t="shared" si="325"/>
        <v>0</v>
      </c>
      <c r="AH968" s="14">
        <f t="shared" si="326"/>
        <v>0</v>
      </c>
      <c r="AI968" s="14">
        <f t="shared" si="327"/>
        <v>0</v>
      </c>
      <c r="AJ968" s="14">
        <f t="shared" si="328"/>
        <v>1</v>
      </c>
      <c r="AK968" s="14">
        <f t="shared" si="329"/>
        <v>0</v>
      </c>
      <c r="AL968" s="14">
        <f t="shared" si="330"/>
        <v>0</v>
      </c>
      <c r="AM968" s="14">
        <f t="shared" si="331"/>
        <v>0</v>
      </c>
      <c r="AN968" s="14">
        <f t="shared" si="332"/>
        <v>0</v>
      </c>
      <c r="AO968" s="5" t="str">
        <f t="shared" si="333"/>
        <v>3万～10万人未満の市町村平均</v>
      </c>
    </row>
    <row r="969" spans="1:41" s="5" customFormat="1" ht="18" customHeight="1" x14ac:dyDescent="0.3">
      <c r="A969" s="5" t="str">
        <f t="shared" si="316"/>
        <v>022219</v>
      </c>
      <c r="B969" s="22">
        <v>22</v>
      </c>
      <c r="C969" s="23" t="s">
        <v>49</v>
      </c>
      <c r="D969" s="23">
        <v>22219</v>
      </c>
      <c r="E969" s="24" t="s">
        <v>905</v>
      </c>
      <c r="F969" s="25">
        <v>0.76275984522501739</v>
      </c>
      <c r="G969" s="26">
        <v>1.4524358213402444</v>
      </c>
      <c r="H969" s="26">
        <v>8.7850075931350116</v>
      </c>
      <c r="I969" s="26">
        <f t="shared" si="317"/>
        <v>11.000203259700273</v>
      </c>
      <c r="J969" s="26">
        <v>40.350318934445163</v>
      </c>
      <c r="K969" s="26">
        <v>28.669343455517126</v>
      </c>
      <c r="L969" s="26">
        <f t="shared" si="318"/>
        <v>69.019662389962292</v>
      </c>
      <c r="M969" s="26">
        <v>19.712690467699215</v>
      </c>
      <c r="N969" s="26">
        <v>21.959258466289764</v>
      </c>
      <c r="O969" s="26">
        <v>1.3176043831883331</v>
      </c>
      <c r="P969" s="26">
        <v>0.74446344153809363</v>
      </c>
      <c r="Q969" s="26">
        <f t="shared" si="313"/>
        <v>43.734016758715406</v>
      </c>
      <c r="R969" s="27">
        <v>3.1532894401599996</v>
      </c>
      <c r="S969" s="143">
        <f t="shared" si="319"/>
        <v>126.90717184853796</v>
      </c>
      <c r="T969" s="140" t="str">
        <f t="shared" si="320"/>
        <v>22219</v>
      </c>
      <c r="U969" s="5" t="str">
        <f t="shared" si="314"/>
        <v>静岡県下田市</v>
      </c>
      <c r="V969" s="21">
        <f t="shared" si="321"/>
        <v>6.0103761995055826E-3</v>
      </c>
      <c r="W969" s="21">
        <f t="shared" si="321"/>
        <v>1.1444867931291602E-2</v>
      </c>
      <c r="X969" s="21">
        <f t="shared" si="321"/>
        <v>6.9223885972494945E-2</v>
      </c>
      <c r="Y969" s="21">
        <f t="shared" si="322"/>
        <v>0.31795144708293349</v>
      </c>
      <c r="Z969" s="21">
        <f t="shared" si="322"/>
        <v>0.22590798485158595</v>
      </c>
      <c r="AA969" s="21">
        <f t="shared" si="323"/>
        <v>0.1553315717351739</v>
      </c>
      <c r="AB969" s="21">
        <f t="shared" si="323"/>
        <v>0.17303402279343086</v>
      </c>
      <c r="AC969" s="21">
        <f t="shared" si="323"/>
        <v>1.0382426493286578E-2</v>
      </c>
      <c r="AD969" s="21">
        <f t="shared" si="315"/>
        <v>5.8662046493842051E-3</v>
      </c>
      <c r="AE969" s="21">
        <f t="shared" si="324"/>
        <v>2.4847212290912992E-2</v>
      </c>
      <c r="AF969" s="137">
        <f>VLOOKUP(T969,人口!$A$2:$E$1748,5,0)</f>
        <v>21230</v>
      </c>
      <c r="AG969" s="14">
        <f t="shared" si="325"/>
        <v>0</v>
      </c>
      <c r="AH969" s="14">
        <f t="shared" si="326"/>
        <v>0</v>
      </c>
      <c r="AI969" s="14">
        <f t="shared" si="327"/>
        <v>1</v>
      </c>
      <c r="AJ969" s="14">
        <f t="shared" si="328"/>
        <v>0</v>
      </c>
      <c r="AK969" s="14">
        <f t="shared" si="329"/>
        <v>0</v>
      </c>
      <c r="AL969" s="14">
        <f t="shared" si="330"/>
        <v>0</v>
      </c>
      <c r="AM969" s="14">
        <f t="shared" si="331"/>
        <v>0</v>
      </c>
      <c r="AN969" s="14">
        <f t="shared" si="332"/>
        <v>0</v>
      </c>
      <c r="AO969" s="5" t="str">
        <f t="shared" si="333"/>
        <v>1万～3万人未満の市町村平均</v>
      </c>
    </row>
    <row r="970" spans="1:41" s="5" customFormat="1" ht="18" customHeight="1" x14ac:dyDescent="0.3">
      <c r="A970" s="5" t="str">
        <f t="shared" si="316"/>
        <v>022220</v>
      </c>
      <c r="B970" s="22">
        <v>22</v>
      </c>
      <c r="C970" s="23" t="s">
        <v>49</v>
      </c>
      <c r="D970" s="23">
        <v>22220</v>
      </c>
      <c r="E970" s="24" t="s">
        <v>956</v>
      </c>
      <c r="F970" s="25">
        <v>178.21271717589474</v>
      </c>
      <c r="G970" s="26">
        <v>2.3310698367189109</v>
      </c>
      <c r="H970" s="26">
        <v>7.9733492828997115</v>
      </c>
      <c r="I970" s="26">
        <f t="shared" si="317"/>
        <v>188.51713629551335</v>
      </c>
      <c r="J970" s="26">
        <v>69.898218529367412</v>
      </c>
      <c r="K970" s="26">
        <v>57.805527434409655</v>
      </c>
      <c r="L970" s="26">
        <f t="shared" si="318"/>
        <v>127.70374596377707</v>
      </c>
      <c r="M970" s="26">
        <v>55.806730171858689</v>
      </c>
      <c r="N970" s="26">
        <v>33.294931767468263</v>
      </c>
      <c r="O970" s="26">
        <v>3.1994885144665539</v>
      </c>
      <c r="P970" s="26">
        <v>0</v>
      </c>
      <c r="Q970" s="26">
        <f t="shared" si="313"/>
        <v>92.301150453793511</v>
      </c>
      <c r="R970" s="27">
        <v>2.3767280083200002</v>
      </c>
      <c r="S970" s="143">
        <f t="shared" si="319"/>
        <v>410.89876072140396</v>
      </c>
      <c r="T970" s="140" t="str">
        <f t="shared" si="320"/>
        <v>22220</v>
      </c>
      <c r="U970" s="5" t="str">
        <f t="shared" si="314"/>
        <v>静岡県裾野市</v>
      </c>
      <c r="V970" s="21">
        <f t="shared" si="321"/>
        <v>0.43371441876098976</v>
      </c>
      <c r="W970" s="21">
        <f t="shared" si="321"/>
        <v>5.673100188051952E-3</v>
      </c>
      <c r="X970" s="21">
        <f t="shared" si="321"/>
        <v>1.9404656438732293E-2</v>
      </c>
      <c r="Y970" s="21">
        <f t="shared" si="322"/>
        <v>0.17011056058346094</v>
      </c>
      <c r="Z970" s="21">
        <f t="shared" si="322"/>
        <v>0.14068070522510712</v>
      </c>
      <c r="AA970" s="21">
        <f t="shared" si="323"/>
        <v>0.13581625331232516</v>
      </c>
      <c r="AB970" s="21">
        <f t="shared" si="323"/>
        <v>8.1029525883731662E-2</v>
      </c>
      <c r="AC970" s="21">
        <f t="shared" si="323"/>
        <v>7.786561606682136E-3</v>
      </c>
      <c r="AD970" s="21">
        <f t="shared" si="315"/>
        <v>0</v>
      </c>
      <c r="AE970" s="21">
        <f t="shared" si="324"/>
        <v>5.7842180009188698E-3</v>
      </c>
      <c r="AF970" s="137">
        <f>VLOOKUP(T970,人口!$A$2:$E$1748,5,0)</f>
        <v>51552</v>
      </c>
      <c r="AG970" s="14">
        <f t="shared" si="325"/>
        <v>0</v>
      </c>
      <c r="AH970" s="14">
        <f t="shared" si="326"/>
        <v>0</v>
      </c>
      <c r="AI970" s="14">
        <f t="shared" si="327"/>
        <v>0</v>
      </c>
      <c r="AJ970" s="14">
        <f t="shared" si="328"/>
        <v>1</v>
      </c>
      <c r="AK970" s="14">
        <f t="shared" si="329"/>
        <v>0</v>
      </c>
      <c r="AL970" s="14">
        <f t="shared" si="330"/>
        <v>0</v>
      </c>
      <c r="AM970" s="14">
        <f t="shared" si="331"/>
        <v>0</v>
      </c>
      <c r="AN970" s="14">
        <f t="shared" si="332"/>
        <v>0</v>
      </c>
      <c r="AO970" s="5" t="str">
        <f t="shared" si="333"/>
        <v>3万～10万人未満の市町村平均</v>
      </c>
    </row>
    <row r="971" spans="1:41" s="5" customFormat="1" ht="18" customHeight="1" x14ac:dyDescent="0.3">
      <c r="A971" s="5" t="str">
        <f t="shared" si="316"/>
        <v>022221</v>
      </c>
      <c r="B971" s="22">
        <v>22</v>
      </c>
      <c r="C971" s="23" t="s">
        <v>49</v>
      </c>
      <c r="D971" s="23">
        <v>22221</v>
      </c>
      <c r="E971" s="24" t="s">
        <v>1002</v>
      </c>
      <c r="F971" s="25">
        <v>850.90634315820989</v>
      </c>
      <c r="G971" s="26">
        <v>1.7483023775391833</v>
      </c>
      <c r="H971" s="26">
        <v>9.5011766904014525</v>
      </c>
      <c r="I971" s="26">
        <f t="shared" si="317"/>
        <v>862.15582222615058</v>
      </c>
      <c r="J971" s="26">
        <v>48.354369929621406</v>
      </c>
      <c r="K971" s="26">
        <v>64.906838709982992</v>
      </c>
      <c r="L971" s="26">
        <f t="shared" si="318"/>
        <v>113.2612086396044</v>
      </c>
      <c r="M971" s="26">
        <v>63.843013916018016</v>
      </c>
      <c r="N971" s="26">
        <v>38.900220135835397</v>
      </c>
      <c r="O971" s="26">
        <v>3.7024496977618084</v>
      </c>
      <c r="P971" s="26">
        <v>0.16603783439597763</v>
      </c>
      <c r="Q971" s="26">
        <f t="shared" si="313"/>
        <v>106.61172158401121</v>
      </c>
      <c r="R971" s="27">
        <v>0</v>
      </c>
      <c r="S971" s="143">
        <f t="shared" si="319"/>
        <v>1082.0287524497662</v>
      </c>
      <c r="T971" s="140" t="str">
        <f t="shared" si="320"/>
        <v>22221</v>
      </c>
      <c r="U971" s="5" t="str">
        <f t="shared" si="314"/>
        <v>静岡県湖西市</v>
      </c>
      <c r="V971" s="21">
        <f t="shared" si="321"/>
        <v>0.78639901317937821</v>
      </c>
      <c r="W971" s="21">
        <f t="shared" si="321"/>
        <v>1.6157633275279801E-3</v>
      </c>
      <c r="X971" s="21">
        <f t="shared" si="321"/>
        <v>8.7808911444269121E-3</v>
      </c>
      <c r="Y971" s="21">
        <f t="shared" si="322"/>
        <v>4.4688618320118334E-2</v>
      </c>
      <c r="Z971" s="21">
        <f t="shared" si="322"/>
        <v>5.9986242105887412E-2</v>
      </c>
      <c r="AA971" s="21">
        <f t="shared" si="323"/>
        <v>5.9003066019710011E-2</v>
      </c>
      <c r="AB971" s="21">
        <f t="shared" si="323"/>
        <v>3.5951188956636682E-2</v>
      </c>
      <c r="AC971" s="21">
        <f t="shared" si="323"/>
        <v>3.4217664635799007E-3</v>
      </c>
      <c r="AD971" s="21">
        <f t="shared" si="315"/>
        <v>1.5345048273445583E-4</v>
      </c>
      <c r="AE971" s="21">
        <f t="shared" si="324"/>
        <v>0</v>
      </c>
      <c r="AF971" s="137">
        <f>VLOOKUP(T971,人口!$A$2:$E$1748,5,0)</f>
        <v>59656</v>
      </c>
      <c r="AG971" s="14">
        <f t="shared" si="325"/>
        <v>0</v>
      </c>
      <c r="AH971" s="14">
        <f t="shared" si="326"/>
        <v>0</v>
      </c>
      <c r="AI971" s="14">
        <f t="shared" si="327"/>
        <v>0</v>
      </c>
      <c r="AJ971" s="14">
        <f t="shared" si="328"/>
        <v>1</v>
      </c>
      <c r="AK971" s="14">
        <f t="shared" si="329"/>
        <v>0</v>
      </c>
      <c r="AL971" s="14">
        <f t="shared" si="330"/>
        <v>0</v>
      </c>
      <c r="AM971" s="14">
        <f t="shared" si="331"/>
        <v>0</v>
      </c>
      <c r="AN971" s="14">
        <f t="shared" si="332"/>
        <v>0</v>
      </c>
      <c r="AO971" s="5" t="str">
        <f t="shared" si="333"/>
        <v>3万～10万人未満の市町村平均</v>
      </c>
    </row>
    <row r="972" spans="1:41" s="5" customFormat="1" ht="18" customHeight="1" x14ac:dyDescent="0.3">
      <c r="A972" s="5" t="str">
        <f t="shared" si="316"/>
        <v>022222</v>
      </c>
      <c r="B972" s="22">
        <v>22</v>
      </c>
      <c r="C972" s="23" t="s">
        <v>49</v>
      </c>
      <c r="D972" s="23">
        <v>22222</v>
      </c>
      <c r="E972" s="24" t="s">
        <v>1048</v>
      </c>
      <c r="F972" s="25">
        <v>7.0129257645616505</v>
      </c>
      <c r="G972" s="26">
        <v>1.8415451710079396</v>
      </c>
      <c r="H972" s="26">
        <v>13.463979028609094</v>
      </c>
      <c r="I972" s="26">
        <f t="shared" si="317"/>
        <v>22.318449964178683</v>
      </c>
      <c r="J972" s="26">
        <v>41.781791972130208</v>
      </c>
      <c r="K972" s="26">
        <v>35.904037737769144</v>
      </c>
      <c r="L972" s="26">
        <f t="shared" si="318"/>
        <v>77.685829709899352</v>
      </c>
      <c r="M972" s="26">
        <v>30.203311612035552</v>
      </c>
      <c r="N972" s="26">
        <v>33.280497548493933</v>
      </c>
      <c r="O972" s="26">
        <v>1.8842425376164762</v>
      </c>
      <c r="P972" s="26">
        <v>11.191365681649554</v>
      </c>
      <c r="Q972" s="26">
        <f t="shared" si="313"/>
        <v>76.559417379795519</v>
      </c>
      <c r="R972" s="27">
        <v>2.4055181485486683</v>
      </c>
      <c r="S972" s="143">
        <f t="shared" si="319"/>
        <v>178.96921520242225</v>
      </c>
      <c r="T972" s="140" t="str">
        <f t="shared" si="320"/>
        <v>22222</v>
      </c>
      <c r="U972" s="5" t="str">
        <f t="shared" si="314"/>
        <v>静岡県伊豆市</v>
      </c>
      <c r="V972" s="21">
        <f t="shared" si="321"/>
        <v>3.9185095361957731E-2</v>
      </c>
      <c r="W972" s="21">
        <f t="shared" si="321"/>
        <v>1.0289731498934434E-2</v>
      </c>
      <c r="X972" s="21">
        <f t="shared" si="321"/>
        <v>7.5230698270541824E-2</v>
      </c>
      <c r="Y972" s="21">
        <f t="shared" si="322"/>
        <v>0.23345798284287675</v>
      </c>
      <c r="Z972" s="21">
        <f t="shared" si="322"/>
        <v>0.20061571872659809</v>
      </c>
      <c r="AA972" s="21">
        <f t="shared" si="323"/>
        <v>0.16876260857418549</v>
      </c>
      <c r="AB972" s="21">
        <f t="shared" si="323"/>
        <v>0.18595654850948634</v>
      </c>
      <c r="AC972" s="21">
        <f t="shared" si="323"/>
        <v>1.0528305303709988E-2</v>
      </c>
      <c r="AD972" s="21">
        <f t="shared" si="315"/>
        <v>6.2532350432400421E-2</v>
      </c>
      <c r="AE972" s="21">
        <f t="shared" si="324"/>
        <v>1.3440960479308796E-2</v>
      </c>
      <c r="AF972" s="137">
        <f>VLOOKUP(T972,人口!$A$2:$E$1748,5,0)</f>
        <v>30360</v>
      </c>
      <c r="AG972" s="14">
        <f t="shared" si="325"/>
        <v>0</v>
      </c>
      <c r="AH972" s="14">
        <f t="shared" si="326"/>
        <v>0</v>
      </c>
      <c r="AI972" s="14">
        <f t="shared" si="327"/>
        <v>0</v>
      </c>
      <c r="AJ972" s="14">
        <f t="shared" si="328"/>
        <v>1</v>
      </c>
      <c r="AK972" s="14">
        <f t="shared" si="329"/>
        <v>0</v>
      </c>
      <c r="AL972" s="14">
        <f t="shared" si="330"/>
        <v>0</v>
      </c>
      <c r="AM972" s="14">
        <f t="shared" si="331"/>
        <v>0</v>
      </c>
      <c r="AN972" s="14">
        <f t="shared" si="332"/>
        <v>0</v>
      </c>
      <c r="AO972" s="5" t="str">
        <f t="shared" si="333"/>
        <v>3万～10万人未満の市町村平均</v>
      </c>
    </row>
    <row r="973" spans="1:41" s="5" customFormat="1" ht="18" customHeight="1" x14ac:dyDescent="0.3">
      <c r="A973" s="5" t="str">
        <f t="shared" si="316"/>
        <v>022223</v>
      </c>
      <c r="B973" s="22">
        <v>22</v>
      </c>
      <c r="C973" s="23" t="s">
        <v>49</v>
      </c>
      <c r="D973" s="23">
        <v>22223</v>
      </c>
      <c r="E973" s="24" t="s">
        <v>1092</v>
      </c>
      <c r="F973" s="25">
        <v>65.427994403341756</v>
      </c>
      <c r="G973" s="26">
        <v>3.6687452968668399</v>
      </c>
      <c r="H973" s="26">
        <v>11.029004097903194</v>
      </c>
      <c r="I973" s="26">
        <f t="shared" si="317"/>
        <v>80.125743798111799</v>
      </c>
      <c r="J973" s="26">
        <v>35.786825942125944</v>
      </c>
      <c r="K973" s="26">
        <v>32.254678675040246</v>
      </c>
      <c r="L973" s="26">
        <f t="shared" si="318"/>
        <v>68.041504617166197</v>
      </c>
      <c r="M973" s="26">
        <v>36.792777783717</v>
      </c>
      <c r="N973" s="26">
        <v>35.060717888662033</v>
      </c>
      <c r="O973" s="26">
        <v>2.004955704140325</v>
      </c>
      <c r="P973" s="26">
        <v>5.776521912042071</v>
      </c>
      <c r="Q973" s="26">
        <f t="shared" si="313"/>
        <v>79.63497328856144</v>
      </c>
      <c r="R973" s="27">
        <v>4.8879427264943134</v>
      </c>
      <c r="S973" s="143">
        <f t="shared" si="319"/>
        <v>232.69016443033374</v>
      </c>
      <c r="T973" s="140" t="str">
        <f t="shared" si="320"/>
        <v>22223</v>
      </c>
      <c r="U973" s="5" t="str">
        <f t="shared" si="314"/>
        <v>静岡県御前崎市</v>
      </c>
      <c r="V973" s="21">
        <f t="shared" si="321"/>
        <v>0.28118074764148687</v>
      </c>
      <c r="W973" s="21">
        <f t="shared" si="321"/>
        <v>1.5766653935926217E-2</v>
      </c>
      <c r="X973" s="21">
        <f t="shared" si="321"/>
        <v>4.7397809550326832E-2</v>
      </c>
      <c r="Y973" s="21">
        <f t="shared" si="322"/>
        <v>0.15379604045464645</v>
      </c>
      <c r="Z973" s="21">
        <f t="shared" si="322"/>
        <v>0.13861642478101877</v>
      </c>
      <c r="AA973" s="21">
        <f t="shared" si="323"/>
        <v>0.15811917909720061</v>
      </c>
      <c r="AB973" s="21">
        <f t="shared" si="323"/>
        <v>0.15067554735068758</v>
      </c>
      <c r="AC973" s="21">
        <f t="shared" si="323"/>
        <v>8.616417926596974E-3</v>
      </c>
      <c r="AD973" s="21">
        <f t="shared" si="315"/>
        <v>2.4824950922115716E-2</v>
      </c>
      <c r="AE973" s="21">
        <f t="shared" si="324"/>
        <v>2.1006228339993886E-2</v>
      </c>
      <c r="AF973" s="137">
        <f>VLOOKUP(T973,人口!$A$2:$E$1748,5,0)</f>
        <v>32305</v>
      </c>
      <c r="AG973" s="14">
        <f t="shared" si="325"/>
        <v>0</v>
      </c>
      <c r="AH973" s="14">
        <f t="shared" si="326"/>
        <v>0</v>
      </c>
      <c r="AI973" s="14">
        <f t="shared" si="327"/>
        <v>0</v>
      </c>
      <c r="AJ973" s="14">
        <f t="shared" si="328"/>
        <v>1</v>
      </c>
      <c r="AK973" s="14">
        <f t="shared" si="329"/>
        <v>0</v>
      </c>
      <c r="AL973" s="14">
        <f t="shared" si="330"/>
        <v>0</v>
      </c>
      <c r="AM973" s="14">
        <f t="shared" si="331"/>
        <v>0</v>
      </c>
      <c r="AN973" s="14">
        <f t="shared" si="332"/>
        <v>0</v>
      </c>
      <c r="AO973" s="5" t="str">
        <f t="shared" si="333"/>
        <v>3万～10万人未満の市町村平均</v>
      </c>
    </row>
    <row r="974" spans="1:41" s="5" customFormat="1" ht="18" customHeight="1" x14ac:dyDescent="0.3">
      <c r="A974" s="5" t="str">
        <f t="shared" si="316"/>
        <v>022224</v>
      </c>
      <c r="B974" s="22">
        <v>22</v>
      </c>
      <c r="C974" s="23" t="s">
        <v>49</v>
      </c>
      <c r="D974" s="23">
        <v>22224</v>
      </c>
      <c r="E974" s="24" t="s">
        <v>1132</v>
      </c>
      <c r="F974" s="25">
        <v>144.63459567114234</v>
      </c>
      <c r="G974" s="26">
        <v>1.4237457310421657</v>
      </c>
      <c r="H974" s="26">
        <v>21.437328311508804</v>
      </c>
      <c r="I974" s="26">
        <f t="shared" si="317"/>
        <v>167.4956697136933</v>
      </c>
      <c r="J974" s="26">
        <v>40.002316717263589</v>
      </c>
      <c r="K974" s="26">
        <v>48.284648417684934</v>
      </c>
      <c r="L974" s="26">
        <f t="shared" si="318"/>
        <v>88.286965134948531</v>
      </c>
      <c r="M974" s="26">
        <v>51.585651841593176</v>
      </c>
      <c r="N974" s="26">
        <v>41.488756738566316</v>
      </c>
      <c r="O974" s="26">
        <v>3.0161534533295624</v>
      </c>
      <c r="P974" s="26">
        <v>0</v>
      </c>
      <c r="Q974" s="26">
        <f t="shared" si="313"/>
        <v>96.09056203348905</v>
      </c>
      <c r="R974" s="27">
        <v>6.3879224374786823</v>
      </c>
      <c r="S974" s="143">
        <f t="shared" si="319"/>
        <v>358.26111931960952</v>
      </c>
      <c r="T974" s="140" t="str">
        <f t="shared" si="320"/>
        <v>22224</v>
      </c>
      <c r="U974" s="5" t="str">
        <f t="shared" si="314"/>
        <v>静岡県菊川市</v>
      </c>
      <c r="V974" s="21">
        <f t="shared" si="321"/>
        <v>0.40371278900100765</v>
      </c>
      <c r="W974" s="21">
        <f t="shared" si="321"/>
        <v>3.9740447798133046E-3</v>
      </c>
      <c r="X974" s="21">
        <f t="shared" si="321"/>
        <v>5.98371610969715E-2</v>
      </c>
      <c r="Y974" s="21">
        <f t="shared" si="322"/>
        <v>0.11165687416271647</v>
      </c>
      <c r="Z974" s="21">
        <f t="shared" si="322"/>
        <v>0.13477501691890142</v>
      </c>
      <c r="AA974" s="21">
        <f t="shared" si="323"/>
        <v>0.14398897636327912</v>
      </c>
      <c r="AB974" s="21">
        <f t="shared" si="323"/>
        <v>0.11580591501907758</v>
      </c>
      <c r="AC974" s="21">
        <f t="shared" si="323"/>
        <v>8.4188690613641818E-3</v>
      </c>
      <c r="AD974" s="21">
        <f t="shared" si="315"/>
        <v>0</v>
      </c>
      <c r="AE974" s="21">
        <f t="shared" si="324"/>
        <v>1.7830353596868912E-2</v>
      </c>
      <c r="AF974" s="137">
        <f>VLOOKUP(T974,人口!$A$2:$E$1748,5,0)</f>
        <v>48598</v>
      </c>
      <c r="AG974" s="14">
        <f t="shared" si="325"/>
        <v>0</v>
      </c>
      <c r="AH974" s="14">
        <f t="shared" si="326"/>
        <v>0</v>
      </c>
      <c r="AI974" s="14">
        <f t="shared" si="327"/>
        <v>0</v>
      </c>
      <c r="AJ974" s="14">
        <f t="shared" si="328"/>
        <v>1</v>
      </c>
      <c r="AK974" s="14">
        <f t="shared" si="329"/>
        <v>0</v>
      </c>
      <c r="AL974" s="14">
        <f t="shared" si="330"/>
        <v>0</v>
      </c>
      <c r="AM974" s="14">
        <f t="shared" si="331"/>
        <v>0</v>
      </c>
      <c r="AN974" s="14">
        <f t="shared" si="332"/>
        <v>0</v>
      </c>
      <c r="AO974" s="5" t="str">
        <f t="shared" si="333"/>
        <v>3万～10万人未満の市町村平均</v>
      </c>
    </row>
    <row r="975" spans="1:41" s="5" customFormat="1" ht="18" customHeight="1" x14ac:dyDescent="0.3">
      <c r="A975" s="5" t="str">
        <f t="shared" si="316"/>
        <v>022225</v>
      </c>
      <c r="B975" s="22">
        <v>22</v>
      </c>
      <c r="C975" s="23" t="s">
        <v>49</v>
      </c>
      <c r="D975" s="23">
        <v>22225</v>
      </c>
      <c r="E975" s="24" t="s">
        <v>1169</v>
      </c>
      <c r="F975" s="25">
        <v>69.962303223028087</v>
      </c>
      <c r="G975" s="26">
        <v>2.225275128744745</v>
      </c>
      <c r="H975" s="26">
        <v>5.9203312040692468</v>
      </c>
      <c r="I975" s="26">
        <f t="shared" si="317"/>
        <v>78.10790955584207</v>
      </c>
      <c r="J975" s="26">
        <v>54.564595063036947</v>
      </c>
      <c r="K975" s="26">
        <v>56.738463380980157</v>
      </c>
      <c r="L975" s="26">
        <f t="shared" si="318"/>
        <v>111.3030584440171</v>
      </c>
      <c r="M975" s="26">
        <v>45.70924867592943</v>
      </c>
      <c r="N975" s="26">
        <v>35.484121645242553</v>
      </c>
      <c r="O975" s="26">
        <v>3.0085817277172695</v>
      </c>
      <c r="P975" s="26">
        <v>0</v>
      </c>
      <c r="Q975" s="26">
        <f t="shared" si="313"/>
        <v>84.201952048889254</v>
      </c>
      <c r="R975" s="27">
        <v>3.66501804422</v>
      </c>
      <c r="S975" s="143">
        <f t="shared" si="319"/>
        <v>277.27793809296844</v>
      </c>
      <c r="T975" s="140" t="str">
        <f t="shared" si="320"/>
        <v>22225</v>
      </c>
      <c r="U975" s="5" t="str">
        <f t="shared" si="314"/>
        <v>静岡県伊豆の国市</v>
      </c>
      <c r="V975" s="21">
        <f t="shared" si="321"/>
        <v>0.25231831895536688</v>
      </c>
      <c r="W975" s="21">
        <f t="shared" si="321"/>
        <v>8.0254316086216457E-3</v>
      </c>
      <c r="X975" s="21">
        <f t="shared" si="321"/>
        <v>2.1351612915140119E-2</v>
      </c>
      <c r="Y975" s="21">
        <f t="shared" si="322"/>
        <v>0.1967866446148413</v>
      </c>
      <c r="Z975" s="21">
        <f t="shared" si="322"/>
        <v>0.20462667809494578</v>
      </c>
      <c r="AA975" s="21">
        <f t="shared" si="323"/>
        <v>0.16484992996667333</v>
      </c>
      <c r="AB975" s="21">
        <f t="shared" si="323"/>
        <v>0.12797311567336125</v>
      </c>
      <c r="AC975" s="21">
        <f t="shared" si="323"/>
        <v>1.0850418711309527E-2</v>
      </c>
      <c r="AD975" s="21">
        <f t="shared" si="315"/>
        <v>0</v>
      </c>
      <c r="AE975" s="21">
        <f t="shared" si="324"/>
        <v>1.321784945974013E-2</v>
      </c>
      <c r="AF975" s="137">
        <f>VLOOKUP(T975,人口!$A$2:$E$1748,5,0)</f>
        <v>48476</v>
      </c>
      <c r="AG975" s="14">
        <f t="shared" si="325"/>
        <v>0</v>
      </c>
      <c r="AH975" s="14">
        <f t="shared" si="326"/>
        <v>0</v>
      </c>
      <c r="AI975" s="14">
        <f t="shared" si="327"/>
        <v>0</v>
      </c>
      <c r="AJ975" s="14">
        <f t="shared" si="328"/>
        <v>1</v>
      </c>
      <c r="AK975" s="14">
        <f t="shared" si="329"/>
        <v>0</v>
      </c>
      <c r="AL975" s="14">
        <f t="shared" si="330"/>
        <v>0</v>
      </c>
      <c r="AM975" s="14">
        <f t="shared" si="331"/>
        <v>0</v>
      </c>
      <c r="AN975" s="14">
        <f t="shared" si="332"/>
        <v>0</v>
      </c>
      <c r="AO975" s="5" t="str">
        <f t="shared" si="333"/>
        <v>3万～10万人未満の市町村平均</v>
      </c>
    </row>
    <row r="976" spans="1:41" s="5" customFormat="1" ht="18" customHeight="1" x14ac:dyDescent="0.3">
      <c r="A976" s="5" t="str">
        <f t="shared" si="316"/>
        <v>022226</v>
      </c>
      <c r="B976" s="22">
        <v>22</v>
      </c>
      <c r="C976" s="23" t="s">
        <v>49</v>
      </c>
      <c r="D976" s="23">
        <v>22226</v>
      </c>
      <c r="E976" s="24" t="s">
        <v>1208</v>
      </c>
      <c r="F976" s="25">
        <v>533.36988541800554</v>
      </c>
      <c r="G976" s="26">
        <v>2.4117607156822576</v>
      </c>
      <c r="H976" s="26">
        <v>4.2492699771142171</v>
      </c>
      <c r="I976" s="26">
        <f t="shared" si="317"/>
        <v>540.03091611080197</v>
      </c>
      <c r="J976" s="26">
        <v>50.105143970699849</v>
      </c>
      <c r="K976" s="26">
        <v>45.483605277432495</v>
      </c>
      <c r="L976" s="26">
        <f t="shared" si="318"/>
        <v>95.588749248132345</v>
      </c>
      <c r="M976" s="26">
        <v>50.659306597168396</v>
      </c>
      <c r="N976" s="26">
        <v>57.698384646745588</v>
      </c>
      <c r="O976" s="26">
        <v>2.831515062374061</v>
      </c>
      <c r="P976" s="26">
        <v>5.9536749279415755</v>
      </c>
      <c r="Q976" s="26">
        <f t="shared" si="313"/>
        <v>117.14288123422963</v>
      </c>
      <c r="R976" s="27">
        <v>5.5680682913978998</v>
      </c>
      <c r="S976" s="143">
        <f t="shared" si="319"/>
        <v>758.3306148845619</v>
      </c>
      <c r="T976" s="140" t="str">
        <f t="shared" si="320"/>
        <v>22226</v>
      </c>
      <c r="U976" s="5" t="str">
        <f t="shared" si="314"/>
        <v>静岡県牧之原市</v>
      </c>
      <c r="V976" s="21">
        <f t="shared" si="321"/>
        <v>0.70334742518498827</v>
      </c>
      <c r="W976" s="21">
        <f t="shared" si="321"/>
        <v>3.1803552017339982E-3</v>
      </c>
      <c r="X976" s="21">
        <f t="shared" si="321"/>
        <v>5.6034530239308204E-3</v>
      </c>
      <c r="Y976" s="21">
        <f t="shared" si="322"/>
        <v>6.6072954180185883E-2</v>
      </c>
      <c r="Z976" s="21">
        <f t="shared" si="322"/>
        <v>5.997859559495209E-2</v>
      </c>
      <c r="AA976" s="21">
        <f t="shared" si="323"/>
        <v>6.6803720702849498E-2</v>
      </c>
      <c r="AB976" s="21">
        <f t="shared" si="323"/>
        <v>7.6086054702576941E-2</v>
      </c>
      <c r="AC976" s="21">
        <f t="shared" si="323"/>
        <v>3.7338794014073833E-3</v>
      </c>
      <c r="AD976" s="21">
        <f t="shared" si="315"/>
        <v>7.8510280490889633E-3</v>
      </c>
      <c r="AE976" s="21">
        <f t="shared" si="324"/>
        <v>7.3425339582861337E-3</v>
      </c>
      <c r="AF976" s="137">
        <f>VLOOKUP(T976,人口!$A$2:$E$1748,5,0)</f>
        <v>45623</v>
      </c>
      <c r="AG976" s="14">
        <f t="shared" si="325"/>
        <v>0</v>
      </c>
      <c r="AH976" s="14">
        <f t="shared" si="326"/>
        <v>0</v>
      </c>
      <c r="AI976" s="14">
        <f t="shared" si="327"/>
        <v>0</v>
      </c>
      <c r="AJ976" s="14">
        <f t="shared" si="328"/>
        <v>1</v>
      </c>
      <c r="AK976" s="14">
        <f t="shared" si="329"/>
        <v>0</v>
      </c>
      <c r="AL976" s="14">
        <f t="shared" si="330"/>
        <v>0</v>
      </c>
      <c r="AM976" s="14">
        <f t="shared" si="331"/>
        <v>0</v>
      </c>
      <c r="AN976" s="14">
        <f t="shared" si="332"/>
        <v>0</v>
      </c>
      <c r="AO976" s="5" t="str">
        <f t="shared" si="333"/>
        <v>3万～10万人未満の市町村平均</v>
      </c>
    </row>
    <row r="977" spans="1:41" s="5" customFormat="1" ht="18" customHeight="1" x14ac:dyDescent="0.3">
      <c r="A977" s="5" t="str">
        <f t="shared" si="316"/>
        <v>022301</v>
      </c>
      <c r="B977" s="22">
        <v>22</v>
      </c>
      <c r="C977" s="23" t="s">
        <v>49</v>
      </c>
      <c r="D977" s="23">
        <v>22301</v>
      </c>
      <c r="E977" s="24" t="s">
        <v>1250</v>
      </c>
      <c r="F977" s="25">
        <v>0.20802865206463983</v>
      </c>
      <c r="G977" s="26">
        <v>0.8284263573570283</v>
      </c>
      <c r="H977" s="26">
        <v>1.2891043750795941</v>
      </c>
      <c r="I977" s="26">
        <f t="shared" si="317"/>
        <v>2.3255593845012621</v>
      </c>
      <c r="J977" s="26">
        <v>18.73112964850522</v>
      </c>
      <c r="K977" s="26">
        <v>16.686214135503825</v>
      </c>
      <c r="L977" s="26">
        <f t="shared" si="318"/>
        <v>35.417343784009049</v>
      </c>
      <c r="M977" s="26">
        <v>10.683211822300938</v>
      </c>
      <c r="N977" s="26">
        <v>10.103953282035167</v>
      </c>
      <c r="O977" s="26">
        <v>0.75009734221451685</v>
      </c>
      <c r="P977" s="26">
        <v>0</v>
      </c>
      <c r="Q977" s="26">
        <f t="shared" si="313"/>
        <v>21.537262446550621</v>
      </c>
      <c r="R977" s="27">
        <v>2.4713479712307689</v>
      </c>
      <c r="S977" s="143">
        <f t="shared" si="319"/>
        <v>61.751513586291701</v>
      </c>
      <c r="T977" s="140" t="str">
        <f t="shared" si="320"/>
        <v>22301</v>
      </c>
      <c r="U977" s="5" t="str">
        <f t="shared" si="314"/>
        <v>静岡県東伊豆町</v>
      </c>
      <c r="V977" s="21">
        <f t="shared" si="321"/>
        <v>3.3688024792127586E-3</v>
      </c>
      <c r="W977" s="21">
        <f t="shared" si="321"/>
        <v>1.3415482621318803E-2</v>
      </c>
      <c r="X977" s="21">
        <f t="shared" si="321"/>
        <v>2.0875672517373954E-2</v>
      </c>
      <c r="Y977" s="21">
        <f t="shared" si="322"/>
        <v>0.30333069686349146</v>
      </c>
      <c r="Z977" s="21">
        <f t="shared" si="322"/>
        <v>0.27021546787167366</v>
      </c>
      <c r="AA977" s="21">
        <f t="shared" si="323"/>
        <v>0.17300323833151385</v>
      </c>
      <c r="AB977" s="21">
        <f t="shared" si="323"/>
        <v>0.1636227631556898</v>
      </c>
      <c r="AC977" s="21">
        <f t="shared" si="323"/>
        <v>1.2147027637894724E-2</v>
      </c>
      <c r="AD977" s="21">
        <f t="shared" si="315"/>
        <v>0</v>
      </c>
      <c r="AE977" s="21">
        <f t="shared" si="324"/>
        <v>4.0020848521830993E-2</v>
      </c>
      <c r="AF977" s="137">
        <f>VLOOKUP(T977,人口!$A$2:$E$1748,5,0)</f>
        <v>12086</v>
      </c>
      <c r="AG977" s="14">
        <f t="shared" si="325"/>
        <v>0</v>
      </c>
      <c r="AH977" s="14">
        <f t="shared" si="326"/>
        <v>0</v>
      </c>
      <c r="AI977" s="14">
        <f t="shared" si="327"/>
        <v>1</v>
      </c>
      <c r="AJ977" s="14">
        <f t="shared" si="328"/>
        <v>0</v>
      </c>
      <c r="AK977" s="14">
        <f t="shared" si="329"/>
        <v>0</v>
      </c>
      <c r="AL977" s="14">
        <f t="shared" si="330"/>
        <v>0</v>
      </c>
      <c r="AM977" s="14">
        <f t="shared" si="331"/>
        <v>0</v>
      </c>
      <c r="AN977" s="14">
        <f t="shared" si="332"/>
        <v>0</v>
      </c>
      <c r="AO977" s="5" t="str">
        <f t="shared" si="333"/>
        <v>1万～3万人未満の市町村平均</v>
      </c>
    </row>
    <row r="978" spans="1:41" s="5" customFormat="1" ht="18" customHeight="1" x14ac:dyDescent="0.3">
      <c r="A978" s="5" t="str">
        <f t="shared" si="316"/>
        <v>022302</v>
      </c>
      <c r="B978" s="22">
        <v>22</v>
      </c>
      <c r="C978" s="23" t="s">
        <v>49</v>
      </c>
      <c r="D978" s="23">
        <v>22302</v>
      </c>
      <c r="E978" s="24" t="s">
        <v>1288</v>
      </c>
      <c r="F978" s="25">
        <v>1.0072553671134303</v>
      </c>
      <c r="G978" s="26">
        <v>0.55945676081253859</v>
      </c>
      <c r="H978" s="26">
        <v>2.6259533566436177</v>
      </c>
      <c r="I978" s="26">
        <f t="shared" si="317"/>
        <v>4.1926654845695861</v>
      </c>
      <c r="J978" s="26">
        <v>9.4211734259671918</v>
      </c>
      <c r="K978" s="26">
        <v>8.9099848461363358</v>
      </c>
      <c r="L978" s="26">
        <f t="shared" si="318"/>
        <v>18.331158272103529</v>
      </c>
      <c r="M978" s="26">
        <v>6.377775591769943</v>
      </c>
      <c r="N978" s="26">
        <v>8.530623413832549</v>
      </c>
      <c r="O978" s="26">
        <v>0.44617324120305824</v>
      </c>
      <c r="P978" s="26">
        <v>0</v>
      </c>
      <c r="Q978" s="26">
        <f t="shared" si="313"/>
        <v>15.354572246805549</v>
      </c>
      <c r="R978" s="27">
        <v>1.4735030015492274</v>
      </c>
      <c r="S978" s="143">
        <f t="shared" si="319"/>
        <v>39.351899005027896</v>
      </c>
      <c r="T978" s="140" t="str">
        <f t="shared" si="320"/>
        <v>22302</v>
      </c>
      <c r="U978" s="5" t="str">
        <f t="shared" si="314"/>
        <v>静岡県河津町</v>
      </c>
      <c r="V978" s="21">
        <f t="shared" si="321"/>
        <v>2.5596105717407329E-2</v>
      </c>
      <c r="W978" s="21">
        <f t="shared" si="321"/>
        <v>1.4216766533708021E-2</v>
      </c>
      <c r="X978" s="21">
        <f t="shared" si="321"/>
        <v>6.6730028868698457E-2</v>
      </c>
      <c r="Y978" s="21">
        <f t="shared" si="322"/>
        <v>0.23940835548402559</v>
      </c>
      <c r="Z978" s="21">
        <f t="shared" si="322"/>
        <v>0.22641816713846336</v>
      </c>
      <c r="AA978" s="21">
        <f t="shared" si="323"/>
        <v>0.1620703384849374</v>
      </c>
      <c r="AB978" s="21">
        <f t="shared" si="323"/>
        <v>0.21677793523363667</v>
      </c>
      <c r="AC978" s="21">
        <f t="shared" si="323"/>
        <v>1.1338035837763554E-2</v>
      </c>
      <c r="AD978" s="21">
        <f t="shared" si="315"/>
        <v>0</v>
      </c>
      <c r="AE978" s="21">
        <f t="shared" si="324"/>
        <v>3.7444266701359481E-2</v>
      </c>
      <c r="AF978" s="137">
        <f>VLOOKUP(T978,人口!$A$2:$E$1748,5,0)</f>
        <v>7189</v>
      </c>
      <c r="AG978" s="14">
        <f t="shared" si="325"/>
        <v>0</v>
      </c>
      <c r="AH978" s="14">
        <f t="shared" si="326"/>
        <v>1</v>
      </c>
      <c r="AI978" s="14">
        <f t="shared" si="327"/>
        <v>0</v>
      </c>
      <c r="AJ978" s="14">
        <f t="shared" si="328"/>
        <v>0</v>
      </c>
      <c r="AK978" s="14">
        <f t="shared" si="329"/>
        <v>0</v>
      </c>
      <c r="AL978" s="14">
        <f t="shared" si="330"/>
        <v>0</v>
      </c>
      <c r="AM978" s="14">
        <f t="shared" si="331"/>
        <v>0</v>
      </c>
      <c r="AN978" s="14">
        <f t="shared" si="332"/>
        <v>0</v>
      </c>
      <c r="AO978" s="5" t="str">
        <f t="shared" si="333"/>
        <v>5千～1万人未満の市町村平均</v>
      </c>
    </row>
    <row r="979" spans="1:41" s="5" customFormat="1" ht="18" customHeight="1" x14ac:dyDescent="0.3">
      <c r="A979" s="5" t="str">
        <f t="shared" si="316"/>
        <v>022304</v>
      </c>
      <c r="B979" s="22">
        <v>22</v>
      </c>
      <c r="C979" s="23" t="s">
        <v>49</v>
      </c>
      <c r="D979" s="23">
        <v>22304</v>
      </c>
      <c r="E979" s="24" t="s">
        <v>1321</v>
      </c>
      <c r="F979" s="25">
        <v>1.5046211143469232</v>
      </c>
      <c r="G979" s="26">
        <v>0.53255980115808965</v>
      </c>
      <c r="H979" s="26">
        <v>3.2466332409412</v>
      </c>
      <c r="I979" s="26">
        <f t="shared" si="317"/>
        <v>5.2838141564462129</v>
      </c>
      <c r="J979" s="26">
        <v>9.4247610776907127</v>
      </c>
      <c r="K979" s="26">
        <v>10.358524298666884</v>
      </c>
      <c r="L979" s="26">
        <f t="shared" si="318"/>
        <v>19.783285376357597</v>
      </c>
      <c r="M979" s="26">
        <v>7.2340878623894174</v>
      </c>
      <c r="N979" s="26">
        <v>9.8056460898988913</v>
      </c>
      <c r="O979" s="26">
        <v>0.50687117275078264</v>
      </c>
      <c r="P979" s="26">
        <v>0.19596244589700915</v>
      </c>
      <c r="Q979" s="26">
        <f t="shared" si="313"/>
        <v>17.742567570936099</v>
      </c>
      <c r="R979" s="27">
        <v>1.0261722796000001</v>
      </c>
      <c r="S979" s="143">
        <f t="shared" si="319"/>
        <v>43.835839383339909</v>
      </c>
      <c r="T979" s="140" t="str">
        <f t="shared" si="320"/>
        <v>22304</v>
      </c>
      <c r="U979" s="5" t="str">
        <f t="shared" si="314"/>
        <v>静岡県南伊豆町</v>
      </c>
      <c r="V979" s="21">
        <f t="shared" si="321"/>
        <v>3.4323994601521517E-2</v>
      </c>
      <c r="W979" s="21">
        <f t="shared" si="321"/>
        <v>1.2148958675135862E-2</v>
      </c>
      <c r="X979" s="21">
        <f t="shared" si="321"/>
        <v>7.40634441272979E-2</v>
      </c>
      <c r="Y979" s="21">
        <f t="shared" si="322"/>
        <v>0.2150012686028924</v>
      </c>
      <c r="Z979" s="21">
        <f t="shared" si="322"/>
        <v>0.23630263374410729</v>
      </c>
      <c r="AA979" s="21">
        <f t="shared" si="323"/>
        <v>0.16502679004565335</v>
      </c>
      <c r="AB979" s="21">
        <f t="shared" si="323"/>
        <v>0.22369016375275774</v>
      </c>
      <c r="AC979" s="21">
        <f t="shared" si="323"/>
        <v>1.1562939820046476E-2</v>
      </c>
      <c r="AD979" s="21">
        <f t="shared" si="315"/>
        <v>4.4703705610228588E-3</v>
      </c>
      <c r="AE979" s="21">
        <f t="shared" si="324"/>
        <v>2.3409436069564655E-2</v>
      </c>
      <c r="AF979" s="137">
        <f>VLOOKUP(T979,人口!$A$2:$E$1748,5,0)</f>
        <v>8167</v>
      </c>
      <c r="AG979" s="14">
        <f t="shared" si="325"/>
        <v>0</v>
      </c>
      <c r="AH979" s="14">
        <f t="shared" si="326"/>
        <v>1</v>
      </c>
      <c r="AI979" s="14">
        <f t="shared" si="327"/>
        <v>0</v>
      </c>
      <c r="AJ979" s="14">
        <f t="shared" si="328"/>
        <v>0</v>
      </c>
      <c r="AK979" s="14">
        <f t="shared" si="329"/>
        <v>0</v>
      </c>
      <c r="AL979" s="14">
        <f t="shared" si="330"/>
        <v>0</v>
      </c>
      <c r="AM979" s="14">
        <f t="shared" si="331"/>
        <v>0</v>
      </c>
      <c r="AN979" s="14">
        <f t="shared" si="332"/>
        <v>0</v>
      </c>
      <c r="AO979" s="5" t="str">
        <f t="shared" si="333"/>
        <v>5千～1万人未満の市町村平均</v>
      </c>
    </row>
    <row r="980" spans="1:41" s="5" customFormat="1" ht="18" customHeight="1" x14ac:dyDescent="0.3">
      <c r="A980" s="5" t="str">
        <f t="shared" si="316"/>
        <v>022305</v>
      </c>
      <c r="B980" s="22">
        <v>22</v>
      </c>
      <c r="C980" s="23" t="s">
        <v>49</v>
      </c>
      <c r="D980" s="23">
        <v>22305</v>
      </c>
      <c r="E980" s="24" t="s">
        <v>1357</v>
      </c>
      <c r="F980" s="25">
        <v>0.27854925527543201</v>
      </c>
      <c r="G980" s="26">
        <v>0.38014369644954549</v>
      </c>
      <c r="H980" s="26">
        <v>0.62067988429758236</v>
      </c>
      <c r="I980" s="26">
        <f t="shared" si="317"/>
        <v>1.27937283602256</v>
      </c>
      <c r="J980" s="26">
        <v>8.9440157467388453</v>
      </c>
      <c r="K980" s="26">
        <v>7.8962739953783103</v>
      </c>
      <c r="L980" s="26">
        <f t="shared" si="318"/>
        <v>16.840289742117157</v>
      </c>
      <c r="M980" s="26">
        <v>5.707687365132772</v>
      </c>
      <c r="N980" s="26">
        <v>6.1826571273405673</v>
      </c>
      <c r="O980" s="26">
        <v>0.40384605376384752</v>
      </c>
      <c r="P980" s="26">
        <v>0.12768062302640742</v>
      </c>
      <c r="Q980" s="26">
        <f t="shared" si="313"/>
        <v>12.421871169263595</v>
      </c>
      <c r="R980" s="27">
        <v>0.62297894399999998</v>
      </c>
      <c r="S980" s="143">
        <f t="shared" si="319"/>
        <v>31.164512691403313</v>
      </c>
      <c r="T980" s="140" t="str">
        <f t="shared" si="320"/>
        <v>22305</v>
      </c>
      <c r="U980" s="5" t="str">
        <f t="shared" si="314"/>
        <v>静岡県松崎町</v>
      </c>
      <c r="V980" s="21">
        <f t="shared" si="321"/>
        <v>8.9380269806775912E-3</v>
      </c>
      <c r="W980" s="21">
        <f t="shared" si="321"/>
        <v>1.2197966970117508E-2</v>
      </c>
      <c r="X980" s="21">
        <f t="shared" si="321"/>
        <v>1.9916239039052777E-2</v>
      </c>
      <c r="Y980" s="21">
        <f t="shared" si="322"/>
        <v>0.28699360183501404</v>
      </c>
      <c r="Z980" s="21">
        <f t="shared" si="322"/>
        <v>0.25337389592992055</v>
      </c>
      <c r="AA980" s="21">
        <f t="shared" si="323"/>
        <v>0.18314701152722435</v>
      </c>
      <c r="AB980" s="21">
        <f t="shared" si="323"/>
        <v>0.19838773635135468</v>
      </c>
      <c r="AC980" s="21">
        <f t="shared" si="323"/>
        <v>1.2958522976527975E-2</v>
      </c>
      <c r="AD980" s="21">
        <f t="shared" si="315"/>
        <v>4.0969876311150516E-3</v>
      </c>
      <c r="AE980" s="21">
        <f t="shared" si="324"/>
        <v>1.9990010758995369E-2</v>
      </c>
      <c r="AF980" s="137">
        <f>VLOOKUP(T980,人口!$A$2:$E$1748,5,0)</f>
        <v>6507</v>
      </c>
      <c r="AG980" s="14">
        <f t="shared" si="325"/>
        <v>0</v>
      </c>
      <c r="AH980" s="14">
        <f t="shared" si="326"/>
        <v>1</v>
      </c>
      <c r="AI980" s="14">
        <f t="shared" si="327"/>
        <v>0</v>
      </c>
      <c r="AJ980" s="14">
        <f t="shared" si="328"/>
        <v>0</v>
      </c>
      <c r="AK980" s="14">
        <f t="shared" si="329"/>
        <v>0</v>
      </c>
      <c r="AL980" s="14">
        <f t="shared" si="330"/>
        <v>0</v>
      </c>
      <c r="AM980" s="14">
        <f t="shared" si="331"/>
        <v>0</v>
      </c>
      <c r="AN980" s="14">
        <f t="shared" si="332"/>
        <v>0</v>
      </c>
      <c r="AO980" s="5" t="str">
        <f t="shared" si="333"/>
        <v>5千～1万人未満の市町村平均</v>
      </c>
    </row>
    <row r="981" spans="1:41" s="5" customFormat="1" ht="18" customHeight="1" x14ac:dyDescent="0.3">
      <c r="A981" s="5" t="str">
        <f t="shared" si="316"/>
        <v>022306</v>
      </c>
      <c r="B981" s="22">
        <v>22</v>
      </c>
      <c r="C981" s="23" t="s">
        <v>49</v>
      </c>
      <c r="D981" s="23">
        <v>22306</v>
      </c>
      <c r="E981" s="24" t="s">
        <v>1388</v>
      </c>
      <c r="F981" s="25">
        <v>1.3716287870529926</v>
      </c>
      <c r="G981" s="26">
        <v>0.43573074640207338</v>
      </c>
      <c r="H981" s="26">
        <v>3.1511440279723413</v>
      </c>
      <c r="I981" s="26">
        <f t="shared" si="317"/>
        <v>4.9585035614274071</v>
      </c>
      <c r="J981" s="26">
        <v>10.045424825859916</v>
      </c>
      <c r="K981" s="26">
        <v>10.022399121836591</v>
      </c>
      <c r="L981" s="26">
        <f t="shared" si="318"/>
        <v>20.067823947696507</v>
      </c>
      <c r="M981" s="26">
        <v>6.9428143576991497</v>
      </c>
      <c r="N981" s="26">
        <v>6.2596396285370259</v>
      </c>
      <c r="O981" s="26">
        <v>0.48043219643244872</v>
      </c>
      <c r="P981" s="26">
        <v>0.3397100509582659</v>
      </c>
      <c r="Q981" s="26">
        <f t="shared" si="313"/>
        <v>14.02259623362689</v>
      </c>
      <c r="R981" s="27">
        <v>0.81393710720000001</v>
      </c>
      <c r="S981" s="143">
        <f t="shared" si="319"/>
        <v>39.862860849950799</v>
      </c>
      <c r="T981" s="140" t="str">
        <f t="shared" si="320"/>
        <v>22306</v>
      </c>
      <c r="U981" s="5" t="str">
        <f t="shared" si="314"/>
        <v>静岡県西伊豆町</v>
      </c>
      <c r="V981" s="21">
        <f t="shared" si="321"/>
        <v>3.4408689135884879E-2</v>
      </c>
      <c r="W981" s="21">
        <f t="shared" si="321"/>
        <v>1.0930744485254655E-2</v>
      </c>
      <c r="X981" s="21">
        <f t="shared" si="321"/>
        <v>7.9049620643979204E-2</v>
      </c>
      <c r="Y981" s="21">
        <f t="shared" si="322"/>
        <v>0.25199959590638149</v>
      </c>
      <c r="Z981" s="21">
        <f t="shared" si="322"/>
        <v>0.25142197293772406</v>
      </c>
      <c r="AA981" s="21">
        <f t="shared" si="323"/>
        <v>0.17416748847587338</v>
      </c>
      <c r="AB981" s="21">
        <f t="shared" si="323"/>
        <v>0.15702936254623462</v>
      </c>
      <c r="AC981" s="21">
        <f t="shared" si="323"/>
        <v>1.2052125366537552E-2</v>
      </c>
      <c r="AD981" s="21">
        <f t="shared" si="315"/>
        <v>8.5219686624344523E-3</v>
      </c>
      <c r="AE981" s="21">
        <f t="shared" si="324"/>
        <v>2.0418431839695834E-2</v>
      </c>
      <c r="AF981" s="137">
        <f>VLOOKUP(T981,人口!$A$2:$E$1748,5,0)</f>
        <v>7741</v>
      </c>
      <c r="AG981" s="14">
        <f t="shared" si="325"/>
        <v>0</v>
      </c>
      <c r="AH981" s="14">
        <f t="shared" si="326"/>
        <v>1</v>
      </c>
      <c r="AI981" s="14">
        <f t="shared" si="327"/>
        <v>0</v>
      </c>
      <c r="AJ981" s="14">
        <f t="shared" si="328"/>
        <v>0</v>
      </c>
      <c r="AK981" s="14">
        <f t="shared" si="329"/>
        <v>0</v>
      </c>
      <c r="AL981" s="14">
        <f t="shared" si="330"/>
        <v>0</v>
      </c>
      <c r="AM981" s="14">
        <f t="shared" si="331"/>
        <v>0</v>
      </c>
      <c r="AN981" s="14">
        <f t="shared" si="332"/>
        <v>0</v>
      </c>
      <c r="AO981" s="5" t="str">
        <f t="shared" si="333"/>
        <v>5千～1万人未満の市町村平均</v>
      </c>
    </row>
    <row r="982" spans="1:41" s="5" customFormat="1" ht="18" customHeight="1" x14ac:dyDescent="0.3">
      <c r="A982" s="5" t="str">
        <f t="shared" si="316"/>
        <v>022325</v>
      </c>
      <c r="B982" s="22">
        <v>22</v>
      </c>
      <c r="C982" s="23" t="s">
        <v>49</v>
      </c>
      <c r="D982" s="23">
        <v>22325</v>
      </c>
      <c r="E982" s="24" t="s">
        <v>1417</v>
      </c>
      <c r="F982" s="25">
        <v>13.137186035760392</v>
      </c>
      <c r="G982" s="26">
        <v>1.7644405533318526</v>
      </c>
      <c r="H982" s="26">
        <v>2.5782087501591882</v>
      </c>
      <c r="I982" s="26">
        <f t="shared" si="317"/>
        <v>17.47983533925143</v>
      </c>
      <c r="J982" s="26">
        <v>32.525650525444995</v>
      </c>
      <c r="K982" s="26">
        <v>43.714946608873092</v>
      </c>
      <c r="L982" s="26">
        <f t="shared" si="318"/>
        <v>76.240597134318079</v>
      </c>
      <c r="M982" s="26">
        <v>36.243655602743544</v>
      </c>
      <c r="N982" s="26">
        <v>23.369000519449909</v>
      </c>
      <c r="O982" s="26">
        <v>2.3422078105108102</v>
      </c>
      <c r="P982" s="26">
        <v>0</v>
      </c>
      <c r="Q982" s="26">
        <f t="shared" si="313"/>
        <v>61.954863932704264</v>
      </c>
      <c r="R982" s="27">
        <v>2.3640519086000005</v>
      </c>
      <c r="S982" s="143">
        <f t="shared" si="319"/>
        <v>158.03934831487376</v>
      </c>
      <c r="T982" s="140" t="str">
        <f t="shared" si="320"/>
        <v>22325</v>
      </c>
      <c r="U982" s="5" t="str">
        <f t="shared" si="314"/>
        <v>静岡県函南町</v>
      </c>
      <c r="V982" s="21">
        <f t="shared" si="321"/>
        <v>8.3126045354136618E-2</v>
      </c>
      <c r="W982" s="21">
        <f t="shared" si="321"/>
        <v>1.1164564851383871E-2</v>
      </c>
      <c r="X982" s="21">
        <f t="shared" si="321"/>
        <v>1.6313714132903331E-2</v>
      </c>
      <c r="Y982" s="21">
        <f t="shared" si="322"/>
        <v>0.20580729338773074</v>
      </c>
      <c r="Z982" s="21">
        <f t="shared" si="322"/>
        <v>0.27660799082628773</v>
      </c>
      <c r="AA982" s="21">
        <f t="shared" si="323"/>
        <v>0.22933311222299249</v>
      </c>
      <c r="AB982" s="21">
        <f t="shared" si="323"/>
        <v>0.14786824147673705</v>
      </c>
      <c r="AC982" s="21">
        <f t="shared" si="323"/>
        <v>1.4820409192299705E-2</v>
      </c>
      <c r="AD982" s="21">
        <f t="shared" si="315"/>
        <v>0</v>
      </c>
      <c r="AE982" s="21">
        <f t="shared" si="324"/>
        <v>1.4958628555528593E-2</v>
      </c>
      <c r="AF982" s="137">
        <f>VLOOKUP(T982,人口!$A$2:$E$1748,5,0)</f>
        <v>37739</v>
      </c>
      <c r="AG982" s="14">
        <f t="shared" si="325"/>
        <v>0</v>
      </c>
      <c r="AH982" s="14">
        <f t="shared" si="326"/>
        <v>0</v>
      </c>
      <c r="AI982" s="14">
        <f t="shared" si="327"/>
        <v>0</v>
      </c>
      <c r="AJ982" s="14">
        <f t="shared" si="328"/>
        <v>1</v>
      </c>
      <c r="AK982" s="14">
        <f t="shared" si="329"/>
        <v>0</v>
      </c>
      <c r="AL982" s="14">
        <f t="shared" si="330"/>
        <v>0</v>
      </c>
      <c r="AM982" s="14">
        <f t="shared" si="331"/>
        <v>0</v>
      </c>
      <c r="AN982" s="14">
        <f t="shared" si="332"/>
        <v>0</v>
      </c>
      <c r="AO982" s="5" t="str">
        <f t="shared" si="333"/>
        <v>3万～10万人未満の市町村平均</v>
      </c>
    </row>
    <row r="983" spans="1:41" s="5" customFormat="1" ht="18" customHeight="1" x14ac:dyDescent="0.3">
      <c r="A983" s="5" t="str">
        <f t="shared" si="316"/>
        <v>022341</v>
      </c>
      <c r="B983" s="22">
        <v>22</v>
      </c>
      <c r="C983" s="23" t="s">
        <v>49</v>
      </c>
      <c r="D983" s="23">
        <v>22341</v>
      </c>
      <c r="E983" s="24" t="s">
        <v>1445</v>
      </c>
      <c r="F983" s="25">
        <v>52.060588024107837</v>
      </c>
      <c r="G983" s="26">
        <v>2.0854109385416102</v>
      </c>
      <c r="H983" s="26">
        <v>1.8620396528927468</v>
      </c>
      <c r="I983" s="26">
        <f t="shared" si="317"/>
        <v>56.008038615542191</v>
      </c>
      <c r="J983" s="26">
        <v>44.375664168236177</v>
      </c>
      <c r="K983" s="26">
        <v>37.475289556444082</v>
      </c>
      <c r="L983" s="26">
        <f t="shared" si="318"/>
        <v>81.850953724680267</v>
      </c>
      <c r="M983" s="26">
        <v>31.452763531062107</v>
      </c>
      <c r="N983" s="26">
        <v>19.601669367148226</v>
      </c>
      <c r="O983" s="26">
        <v>2.0038385642958882</v>
      </c>
      <c r="P983" s="26">
        <v>0</v>
      </c>
      <c r="Q983" s="26">
        <f t="shared" si="313"/>
        <v>53.058271462506227</v>
      </c>
      <c r="R983" s="27">
        <v>0</v>
      </c>
      <c r="S983" s="143">
        <f t="shared" si="319"/>
        <v>190.91726380272871</v>
      </c>
      <c r="T983" s="140" t="str">
        <f t="shared" si="320"/>
        <v>22341</v>
      </c>
      <c r="U983" s="5" t="str">
        <f t="shared" si="314"/>
        <v>静岡県清水町</v>
      </c>
      <c r="V983" s="21">
        <f t="shared" si="321"/>
        <v>0.27268664439849233</v>
      </c>
      <c r="W983" s="21">
        <f t="shared" si="321"/>
        <v>1.0923113483840974E-2</v>
      </c>
      <c r="X983" s="21">
        <f t="shared" si="321"/>
        <v>9.7531235038899253E-3</v>
      </c>
      <c r="Y983" s="21">
        <f t="shared" si="322"/>
        <v>0.23243400457534702</v>
      </c>
      <c r="Z983" s="21">
        <f t="shared" si="322"/>
        <v>0.19629073248800907</v>
      </c>
      <c r="AA983" s="21">
        <f t="shared" si="323"/>
        <v>0.16474551805624907</v>
      </c>
      <c r="AB983" s="21">
        <f t="shared" si="323"/>
        <v>0.102671015584019</v>
      </c>
      <c r="AC983" s="21">
        <f t="shared" si="323"/>
        <v>1.049584791015242E-2</v>
      </c>
      <c r="AD983" s="21">
        <f t="shared" si="315"/>
        <v>0</v>
      </c>
      <c r="AE983" s="21">
        <f t="shared" si="324"/>
        <v>0</v>
      </c>
      <c r="AF983" s="137">
        <f>VLOOKUP(T983,人口!$A$2:$E$1748,5,0)</f>
        <v>32287</v>
      </c>
      <c r="AG983" s="14">
        <f t="shared" si="325"/>
        <v>0</v>
      </c>
      <c r="AH983" s="14">
        <f t="shared" si="326"/>
        <v>0</v>
      </c>
      <c r="AI983" s="14">
        <f t="shared" si="327"/>
        <v>0</v>
      </c>
      <c r="AJ983" s="14">
        <f t="shared" si="328"/>
        <v>1</v>
      </c>
      <c r="AK983" s="14">
        <f t="shared" si="329"/>
        <v>0</v>
      </c>
      <c r="AL983" s="14">
        <f t="shared" si="330"/>
        <v>0</v>
      </c>
      <c r="AM983" s="14">
        <f t="shared" si="331"/>
        <v>0</v>
      </c>
      <c r="AN983" s="14">
        <f t="shared" si="332"/>
        <v>0</v>
      </c>
      <c r="AO983" s="5" t="str">
        <f t="shared" si="333"/>
        <v>3万～10万人未満の市町村平均</v>
      </c>
    </row>
    <row r="984" spans="1:41" s="5" customFormat="1" ht="18" customHeight="1" x14ac:dyDescent="0.3">
      <c r="A984" s="5" t="str">
        <f t="shared" si="316"/>
        <v>022342</v>
      </c>
      <c r="B984" s="22">
        <v>22</v>
      </c>
      <c r="C984" s="23" t="s">
        <v>49</v>
      </c>
      <c r="D984" s="23">
        <v>22342</v>
      </c>
      <c r="E984" s="24" t="s">
        <v>1473</v>
      </c>
      <c r="F984" s="25">
        <v>229.30057193874913</v>
      </c>
      <c r="G984" s="26">
        <v>2.1517567723559177</v>
      </c>
      <c r="H984" s="26">
        <v>2.2439965047681825</v>
      </c>
      <c r="I984" s="26">
        <f t="shared" si="317"/>
        <v>233.69632521587323</v>
      </c>
      <c r="J984" s="26">
        <v>51.927671046248726</v>
      </c>
      <c r="K984" s="26">
        <v>48.839521725468273</v>
      </c>
      <c r="L984" s="26">
        <f t="shared" si="318"/>
        <v>100.76719277171699</v>
      </c>
      <c r="M984" s="26">
        <v>38.885808705398425</v>
      </c>
      <c r="N984" s="26">
        <v>20.53989360048006</v>
      </c>
      <c r="O984" s="26">
        <v>2.7060230198490114</v>
      </c>
      <c r="P984" s="26">
        <v>0</v>
      </c>
      <c r="Q984" s="26">
        <f t="shared" si="313"/>
        <v>62.131725325727501</v>
      </c>
      <c r="R984" s="27">
        <v>1.3299935039999999</v>
      </c>
      <c r="S984" s="143">
        <f t="shared" si="319"/>
        <v>397.92523681731774</v>
      </c>
      <c r="T984" s="140" t="str">
        <f t="shared" si="320"/>
        <v>22342</v>
      </c>
      <c r="U984" s="5" t="str">
        <f t="shared" si="314"/>
        <v>静岡県長泉町</v>
      </c>
      <c r="V984" s="21">
        <f t="shared" si="321"/>
        <v>0.57624033542767739</v>
      </c>
      <c r="W984" s="21">
        <f t="shared" si="321"/>
        <v>5.4074398235358992E-3</v>
      </c>
      <c r="X984" s="21">
        <f t="shared" si="321"/>
        <v>5.6392414884667693E-3</v>
      </c>
      <c r="Y984" s="21">
        <f t="shared" si="322"/>
        <v>0.13049604860846772</v>
      </c>
      <c r="Z984" s="21">
        <f t="shared" si="322"/>
        <v>0.12273542164879042</v>
      </c>
      <c r="AA984" s="21">
        <f t="shared" si="323"/>
        <v>9.7721393637695789E-2</v>
      </c>
      <c r="AB984" s="21">
        <f t="shared" si="323"/>
        <v>5.1617469062183799E-2</v>
      </c>
      <c r="AC984" s="21">
        <f t="shared" si="323"/>
        <v>6.800330236635157E-3</v>
      </c>
      <c r="AD984" s="21">
        <f t="shared" si="315"/>
        <v>0</v>
      </c>
      <c r="AE984" s="21">
        <f t="shared" si="324"/>
        <v>3.3423200665470298E-3</v>
      </c>
      <c r="AF984" s="137">
        <f>VLOOKUP(T984,人口!$A$2:$E$1748,5,0)</f>
        <v>43601</v>
      </c>
      <c r="AG984" s="14">
        <f t="shared" si="325"/>
        <v>0</v>
      </c>
      <c r="AH984" s="14">
        <f t="shared" si="326"/>
        <v>0</v>
      </c>
      <c r="AI984" s="14">
        <f t="shared" si="327"/>
        <v>0</v>
      </c>
      <c r="AJ984" s="14">
        <f t="shared" si="328"/>
        <v>1</v>
      </c>
      <c r="AK984" s="14">
        <f t="shared" si="329"/>
        <v>0</v>
      </c>
      <c r="AL984" s="14">
        <f t="shared" si="330"/>
        <v>0</v>
      </c>
      <c r="AM984" s="14">
        <f t="shared" si="331"/>
        <v>0</v>
      </c>
      <c r="AN984" s="14">
        <f t="shared" si="332"/>
        <v>0</v>
      </c>
      <c r="AO984" s="5" t="str">
        <f t="shared" si="333"/>
        <v>3万～10万人未満の市町村平均</v>
      </c>
    </row>
    <row r="985" spans="1:41" s="5" customFormat="1" ht="18" customHeight="1" x14ac:dyDescent="0.3">
      <c r="A985" s="5" t="str">
        <f t="shared" si="316"/>
        <v>022344</v>
      </c>
      <c r="B985" s="22">
        <v>22</v>
      </c>
      <c r="C985" s="23" t="s">
        <v>49</v>
      </c>
      <c r="D985" s="23">
        <v>22344</v>
      </c>
      <c r="E985" s="24" t="s">
        <v>1496</v>
      </c>
      <c r="F985" s="25">
        <v>73.067795994914491</v>
      </c>
      <c r="G985" s="26">
        <v>0.76028739289909097</v>
      </c>
      <c r="H985" s="26">
        <v>7.782370856961994</v>
      </c>
      <c r="I985" s="26">
        <f t="shared" si="317"/>
        <v>81.610454244775568</v>
      </c>
      <c r="J985" s="26">
        <v>28.055436477937334</v>
      </c>
      <c r="K985" s="26">
        <v>20.034127603138884</v>
      </c>
      <c r="L985" s="26">
        <f t="shared" si="318"/>
        <v>48.089564081076219</v>
      </c>
      <c r="M985" s="26">
        <v>19.685632273274432</v>
      </c>
      <c r="N985" s="26">
        <v>15.33395195706956</v>
      </c>
      <c r="O985" s="26">
        <v>1.1361312217920692</v>
      </c>
      <c r="P985" s="26">
        <v>0</v>
      </c>
      <c r="Q985" s="26">
        <f t="shared" si="313"/>
        <v>36.155715452136064</v>
      </c>
      <c r="R985" s="27">
        <v>3.4938355214976746</v>
      </c>
      <c r="S985" s="143">
        <f t="shared" si="319"/>
        <v>169.34956929948552</v>
      </c>
      <c r="T985" s="140" t="str">
        <f t="shared" si="320"/>
        <v>22344</v>
      </c>
      <c r="U985" s="5" t="str">
        <f t="shared" si="314"/>
        <v>静岡県小山町</v>
      </c>
      <c r="V985" s="21">
        <f t="shared" si="321"/>
        <v>0.43146136300883092</v>
      </c>
      <c r="W985" s="21">
        <f t="shared" si="321"/>
        <v>4.4894557219367004E-3</v>
      </c>
      <c r="X985" s="21">
        <f t="shared" si="321"/>
        <v>4.5954476820660194E-2</v>
      </c>
      <c r="Y985" s="21">
        <f t="shared" si="322"/>
        <v>0.1656658271644188</v>
      </c>
      <c r="Z985" s="21">
        <f t="shared" si="322"/>
        <v>0.11830043433833373</v>
      </c>
      <c r="AA985" s="21">
        <f t="shared" si="323"/>
        <v>0.11624258836148239</v>
      </c>
      <c r="AB985" s="21">
        <f t="shared" si="323"/>
        <v>9.0546152674013003E-2</v>
      </c>
      <c r="AC985" s="21">
        <f t="shared" si="323"/>
        <v>6.7087930987464323E-3</v>
      </c>
      <c r="AD985" s="21">
        <f t="shared" si="315"/>
        <v>0</v>
      </c>
      <c r="AE985" s="21">
        <f t="shared" si="324"/>
        <v>2.0630908811577881E-2</v>
      </c>
      <c r="AF985" s="137">
        <f>VLOOKUP(T985,人口!$A$2:$E$1748,5,0)</f>
        <v>18306</v>
      </c>
      <c r="AG985" s="14">
        <f t="shared" si="325"/>
        <v>0</v>
      </c>
      <c r="AH985" s="14">
        <f t="shared" si="326"/>
        <v>0</v>
      </c>
      <c r="AI985" s="14">
        <f t="shared" si="327"/>
        <v>1</v>
      </c>
      <c r="AJ985" s="14">
        <f t="shared" si="328"/>
        <v>0</v>
      </c>
      <c r="AK985" s="14">
        <f t="shared" si="329"/>
        <v>0</v>
      </c>
      <c r="AL985" s="14">
        <f t="shared" si="330"/>
        <v>0</v>
      </c>
      <c r="AM985" s="14">
        <f t="shared" si="331"/>
        <v>0</v>
      </c>
      <c r="AN985" s="14">
        <f t="shared" si="332"/>
        <v>0</v>
      </c>
      <c r="AO985" s="5" t="str">
        <f t="shared" si="333"/>
        <v>1万～3万人未満の市町村平均</v>
      </c>
    </row>
    <row r="986" spans="1:41" s="5" customFormat="1" ht="18" customHeight="1" x14ac:dyDescent="0.3">
      <c r="A986" s="5" t="str">
        <f t="shared" si="316"/>
        <v>022424</v>
      </c>
      <c r="B986" s="22">
        <v>22</v>
      </c>
      <c r="C986" s="23" t="s">
        <v>49</v>
      </c>
      <c r="D986" s="23">
        <v>22424</v>
      </c>
      <c r="E986" s="24" t="s">
        <v>1520</v>
      </c>
      <c r="F986" s="25">
        <v>139.8079409722489</v>
      </c>
      <c r="G986" s="26">
        <v>1.5259541777290717</v>
      </c>
      <c r="H986" s="26">
        <v>0.8116583102353</v>
      </c>
      <c r="I986" s="26">
        <f t="shared" si="317"/>
        <v>142.14555346021325</v>
      </c>
      <c r="J986" s="26">
        <v>28.679687877830059</v>
      </c>
      <c r="K986" s="26">
        <v>30.619403013159538</v>
      </c>
      <c r="L986" s="26">
        <f t="shared" si="318"/>
        <v>59.299090890989596</v>
      </c>
      <c r="M986" s="26">
        <v>31.471863433009009</v>
      </c>
      <c r="N986" s="26">
        <v>25.43790523910473</v>
      </c>
      <c r="O986" s="26">
        <v>1.837322664150137</v>
      </c>
      <c r="P986" s="26">
        <v>0</v>
      </c>
      <c r="Q986" s="26">
        <f t="shared" si="313"/>
        <v>58.747091336263878</v>
      </c>
      <c r="R986" s="27">
        <v>2.9633785672077742</v>
      </c>
      <c r="S986" s="143">
        <f t="shared" si="319"/>
        <v>263.15511425467446</v>
      </c>
      <c r="T986" s="140" t="str">
        <f t="shared" si="320"/>
        <v>22424</v>
      </c>
      <c r="U986" s="5" t="str">
        <f t="shared" si="314"/>
        <v>静岡県吉田町</v>
      </c>
      <c r="V986" s="21">
        <f t="shared" si="321"/>
        <v>0.53127578906540474</v>
      </c>
      <c r="W986" s="21">
        <f t="shared" si="321"/>
        <v>5.7986871433260241E-3</v>
      </c>
      <c r="X986" s="21">
        <f t="shared" si="321"/>
        <v>3.0843341674515164E-3</v>
      </c>
      <c r="Y986" s="21">
        <f t="shared" si="322"/>
        <v>0.10898396544204961</v>
      </c>
      <c r="Z986" s="21">
        <f t="shared" si="322"/>
        <v>0.11635496083700239</v>
      </c>
      <c r="AA986" s="21">
        <f t="shared" si="323"/>
        <v>0.11959434465921641</v>
      </c>
      <c r="AB986" s="21">
        <f t="shared" si="323"/>
        <v>9.6665061255418377E-2</v>
      </c>
      <c r="AC986" s="21">
        <f t="shared" si="323"/>
        <v>6.9818998933534899E-3</v>
      </c>
      <c r="AD986" s="21">
        <f t="shared" si="315"/>
        <v>0</v>
      </c>
      <c r="AE986" s="21">
        <f t="shared" si="324"/>
        <v>1.1260957536777704E-2</v>
      </c>
      <c r="AF986" s="137">
        <f>VLOOKUP(T986,人口!$A$2:$E$1748,5,0)</f>
        <v>29604</v>
      </c>
      <c r="AG986" s="14">
        <f t="shared" si="325"/>
        <v>0</v>
      </c>
      <c r="AH986" s="14">
        <f t="shared" si="326"/>
        <v>0</v>
      </c>
      <c r="AI986" s="14">
        <f t="shared" si="327"/>
        <v>1</v>
      </c>
      <c r="AJ986" s="14">
        <f t="shared" si="328"/>
        <v>0</v>
      </c>
      <c r="AK986" s="14">
        <f t="shared" si="329"/>
        <v>0</v>
      </c>
      <c r="AL986" s="14">
        <f t="shared" si="330"/>
        <v>0</v>
      </c>
      <c r="AM986" s="14">
        <f t="shared" si="331"/>
        <v>0</v>
      </c>
      <c r="AN986" s="14">
        <f t="shared" si="332"/>
        <v>0</v>
      </c>
      <c r="AO986" s="5" t="str">
        <f t="shared" si="333"/>
        <v>1万～3万人未満の市町村平均</v>
      </c>
    </row>
    <row r="987" spans="1:41" s="5" customFormat="1" ht="18" customHeight="1" x14ac:dyDescent="0.3">
      <c r="A987" s="5" t="str">
        <f t="shared" si="316"/>
        <v>022429</v>
      </c>
      <c r="B987" s="22">
        <v>22</v>
      </c>
      <c r="C987" s="23" t="s">
        <v>49</v>
      </c>
      <c r="D987" s="23">
        <v>22429</v>
      </c>
      <c r="E987" s="24" t="s">
        <v>1542</v>
      </c>
      <c r="F987" s="25">
        <v>4.8930057688938824</v>
      </c>
      <c r="G987" s="26">
        <v>0.78539122190990995</v>
      </c>
      <c r="H987" s="26">
        <v>2.1962518982837529</v>
      </c>
      <c r="I987" s="26">
        <f t="shared" si="317"/>
        <v>7.8746488890875455</v>
      </c>
      <c r="J987" s="26">
        <v>7.7672659814238267</v>
      </c>
      <c r="K987" s="26">
        <v>7.6535169232230986</v>
      </c>
      <c r="L987" s="26">
        <f t="shared" si="318"/>
        <v>15.420782904646925</v>
      </c>
      <c r="M987" s="26">
        <v>6.9666892351327787</v>
      </c>
      <c r="N987" s="26">
        <v>10.310843754000651</v>
      </c>
      <c r="O987" s="26">
        <v>0.41265904586995883</v>
      </c>
      <c r="P987" s="26">
        <v>0</v>
      </c>
      <c r="Q987" s="26">
        <f t="shared" si="313"/>
        <v>17.690192035003388</v>
      </c>
      <c r="R987" s="27">
        <v>0</v>
      </c>
      <c r="S987" s="143">
        <f t="shared" si="319"/>
        <v>40.985623828737857</v>
      </c>
      <c r="T987" s="140" t="str">
        <f t="shared" si="320"/>
        <v>22429</v>
      </c>
      <c r="U987" s="5" t="str">
        <f t="shared" si="314"/>
        <v>静岡県川根本町</v>
      </c>
      <c r="V987" s="21">
        <f t="shared" si="321"/>
        <v>0.11938346453721799</v>
      </c>
      <c r="W987" s="21">
        <f t="shared" si="321"/>
        <v>1.9162602604067668E-2</v>
      </c>
      <c r="X987" s="21">
        <f t="shared" si="321"/>
        <v>5.3585908743538718E-2</v>
      </c>
      <c r="Y987" s="21">
        <f t="shared" si="322"/>
        <v>0.18951196189864161</v>
      </c>
      <c r="Z987" s="21">
        <f t="shared" si="322"/>
        <v>0.18673662148474335</v>
      </c>
      <c r="AA987" s="21">
        <f t="shared" si="323"/>
        <v>0.16997885073663196</v>
      </c>
      <c r="AB987" s="21">
        <f t="shared" si="323"/>
        <v>0.2515722048561575</v>
      </c>
      <c r="AC987" s="21">
        <f t="shared" si="323"/>
        <v>1.0068385139001228E-2</v>
      </c>
      <c r="AD987" s="21">
        <f t="shared" si="315"/>
        <v>0</v>
      </c>
      <c r="AE987" s="21">
        <f t="shared" si="324"/>
        <v>0</v>
      </c>
      <c r="AF987" s="137">
        <f>VLOOKUP(T987,人口!$A$2:$E$1748,5,0)</f>
        <v>6649</v>
      </c>
      <c r="AG987" s="14">
        <f t="shared" si="325"/>
        <v>0</v>
      </c>
      <c r="AH987" s="14">
        <f t="shared" si="326"/>
        <v>1</v>
      </c>
      <c r="AI987" s="14">
        <f t="shared" si="327"/>
        <v>0</v>
      </c>
      <c r="AJ987" s="14">
        <f t="shared" si="328"/>
        <v>0</v>
      </c>
      <c r="AK987" s="14">
        <f t="shared" si="329"/>
        <v>0</v>
      </c>
      <c r="AL987" s="14">
        <f t="shared" si="330"/>
        <v>0</v>
      </c>
      <c r="AM987" s="14">
        <f t="shared" si="331"/>
        <v>0</v>
      </c>
      <c r="AN987" s="14">
        <f t="shared" si="332"/>
        <v>0</v>
      </c>
      <c r="AO987" s="5" t="str">
        <f t="shared" si="333"/>
        <v>5千～1万人未満の市町村平均</v>
      </c>
    </row>
    <row r="988" spans="1:41" s="5" customFormat="1" ht="18" customHeight="1" x14ac:dyDescent="0.3">
      <c r="A988" s="5" t="str">
        <f t="shared" si="316"/>
        <v>022461</v>
      </c>
      <c r="B988" s="22">
        <v>22</v>
      </c>
      <c r="C988" s="23" t="s">
        <v>49</v>
      </c>
      <c r="D988" s="23">
        <v>22461</v>
      </c>
      <c r="E988" s="24" t="s">
        <v>1566</v>
      </c>
      <c r="F988" s="25">
        <v>68.400362481800556</v>
      </c>
      <c r="G988" s="26">
        <v>1.0669127329598092</v>
      </c>
      <c r="H988" s="26">
        <v>2.2917411112526116</v>
      </c>
      <c r="I988" s="26">
        <f t="shared" si="317"/>
        <v>71.759016326012969</v>
      </c>
      <c r="J988" s="26">
        <v>15.211643307730728</v>
      </c>
      <c r="K988" s="26">
        <v>17.721266267330442</v>
      </c>
      <c r="L988" s="26">
        <f t="shared" si="318"/>
        <v>32.932909575061174</v>
      </c>
      <c r="M988" s="26">
        <v>19.81455661141603</v>
      </c>
      <c r="N988" s="26">
        <v>17.479839177920837</v>
      </c>
      <c r="O988" s="26">
        <v>1.1322212323365408</v>
      </c>
      <c r="P988" s="26">
        <v>0</v>
      </c>
      <c r="Q988" s="26">
        <f t="shared" si="313"/>
        <v>38.426617021673408</v>
      </c>
      <c r="R988" s="27">
        <v>1.9314936201129458</v>
      </c>
      <c r="S988" s="143">
        <f t="shared" si="319"/>
        <v>145.05003654286051</v>
      </c>
      <c r="T988" s="140" t="str">
        <f t="shared" si="320"/>
        <v>22461</v>
      </c>
      <c r="U988" s="5" t="str">
        <f t="shared" si="314"/>
        <v>静岡県森町</v>
      </c>
      <c r="V988" s="21">
        <f t="shared" si="321"/>
        <v>0.4715639107170379</v>
      </c>
      <c r="W988" s="21">
        <f t="shared" si="321"/>
        <v>7.3554806216443074E-3</v>
      </c>
      <c r="X988" s="21">
        <f t="shared" si="321"/>
        <v>1.579965897199502E-2</v>
      </c>
      <c r="Y988" s="21">
        <f t="shared" si="322"/>
        <v>0.1048716957974421</v>
      </c>
      <c r="Z988" s="21">
        <f t="shared" si="322"/>
        <v>0.1221734698570312</v>
      </c>
      <c r="AA988" s="21">
        <f t="shared" si="323"/>
        <v>0.13660497497055832</v>
      </c>
      <c r="AB988" s="21">
        <f t="shared" si="323"/>
        <v>0.12050902981162476</v>
      </c>
      <c r="AC988" s="21">
        <f t="shared" si="323"/>
        <v>7.8057286941943188E-3</v>
      </c>
      <c r="AD988" s="21">
        <f t="shared" si="315"/>
        <v>0</v>
      </c>
      <c r="AE988" s="21">
        <f t="shared" si="324"/>
        <v>1.3316050558472028E-2</v>
      </c>
      <c r="AF988" s="137">
        <f>VLOOKUP(T988,人口!$A$2:$E$1748,5,0)</f>
        <v>18243</v>
      </c>
      <c r="AG988" s="14">
        <f t="shared" si="325"/>
        <v>0</v>
      </c>
      <c r="AH988" s="14">
        <f t="shared" si="326"/>
        <v>0</v>
      </c>
      <c r="AI988" s="14">
        <f t="shared" si="327"/>
        <v>1</v>
      </c>
      <c r="AJ988" s="14">
        <f t="shared" si="328"/>
        <v>0</v>
      </c>
      <c r="AK988" s="14">
        <f t="shared" si="329"/>
        <v>0</v>
      </c>
      <c r="AL988" s="14">
        <f t="shared" si="330"/>
        <v>0</v>
      </c>
      <c r="AM988" s="14">
        <f t="shared" si="331"/>
        <v>0</v>
      </c>
      <c r="AN988" s="14">
        <f t="shared" si="332"/>
        <v>0</v>
      </c>
      <c r="AO988" s="5" t="str">
        <f t="shared" si="333"/>
        <v>1万～3万人未満の市町村平均</v>
      </c>
    </row>
    <row r="989" spans="1:41" s="5" customFormat="1" ht="18" customHeight="1" x14ac:dyDescent="0.3">
      <c r="A989" s="5" t="str">
        <f t="shared" si="316"/>
        <v>023100</v>
      </c>
      <c r="B989" s="22">
        <v>23</v>
      </c>
      <c r="C989" s="23" t="s">
        <v>50</v>
      </c>
      <c r="D989" s="23">
        <v>23100</v>
      </c>
      <c r="E989" s="24" t="s">
        <v>97</v>
      </c>
      <c r="F989" s="25">
        <v>2168.8412300991172</v>
      </c>
      <c r="G989" s="26">
        <v>157.59627226848514</v>
      </c>
      <c r="H989" s="26">
        <v>22.00452190553937</v>
      </c>
      <c r="I989" s="26">
        <f t="shared" si="317"/>
        <v>2348.4420242731417</v>
      </c>
      <c r="J989" s="26">
        <v>4664.2132088596263</v>
      </c>
      <c r="K989" s="26">
        <v>2943.8150697872306</v>
      </c>
      <c r="L989" s="26">
        <f t="shared" si="318"/>
        <v>7608.028278646857</v>
      </c>
      <c r="M989" s="26">
        <v>1730.5306993141678</v>
      </c>
      <c r="N989" s="26">
        <v>996.58659205140214</v>
      </c>
      <c r="O989" s="26">
        <v>142.84736857829543</v>
      </c>
      <c r="P989" s="26">
        <v>47.191773147353004</v>
      </c>
      <c r="Q989" s="26">
        <f t="shared" si="313"/>
        <v>2917.1564330912188</v>
      </c>
      <c r="R989" s="27">
        <v>228.84109416857055</v>
      </c>
      <c r="S989" s="143">
        <f t="shared" si="319"/>
        <v>13102.467830179789</v>
      </c>
      <c r="T989" s="140" t="str">
        <f t="shared" si="320"/>
        <v>23100</v>
      </c>
      <c r="U989" s="5" t="str">
        <f t="shared" si="314"/>
        <v>愛知県名古屋市</v>
      </c>
      <c r="V989" s="21">
        <f t="shared" si="321"/>
        <v>0.16552921619112701</v>
      </c>
      <c r="W989" s="21">
        <f t="shared" si="321"/>
        <v>1.2027983911968333E-2</v>
      </c>
      <c r="X989" s="21">
        <f t="shared" si="321"/>
        <v>1.6794181211309588E-3</v>
      </c>
      <c r="Y989" s="21">
        <f t="shared" si="322"/>
        <v>0.35597974895356987</v>
      </c>
      <c r="Z989" s="21">
        <f t="shared" si="322"/>
        <v>0.22467638218554103</v>
      </c>
      <c r="AA989" s="21">
        <f t="shared" si="323"/>
        <v>0.13207669896568042</v>
      </c>
      <c r="AB989" s="21">
        <f t="shared" si="323"/>
        <v>7.6060983699261425E-2</v>
      </c>
      <c r="AC989" s="21">
        <f t="shared" si="323"/>
        <v>1.0902325457290233E-2</v>
      </c>
      <c r="AD989" s="21">
        <f t="shared" si="315"/>
        <v>3.6017469196644807E-3</v>
      </c>
      <c r="AE989" s="21">
        <f t="shared" si="324"/>
        <v>1.7465495594766171E-2</v>
      </c>
      <c r="AF989" s="137">
        <f>VLOOKUP(T989,人口!$A$2:$E$1748,5,0)</f>
        <v>2301639</v>
      </c>
      <c r="AG989" s="14">
        <f t="shared" si="325"/>
        <v>0</v>
      </c>
      <c r="AH989" s="14">
        <f t="shared" si="326"/>
        <v>0</v>
      </c>
      <c r="AI989" s="14">
        <f t="shared" si="327"/>
        <v>0</v>
      </c>
      <c r="AJ989" s="14">
        <f t="shared" si="328"/>
        <v>0</v>
      </c>
      <c r="AK989" s="14">
        <f t="shared" si="329"/>
        <v>0</v>
      </c>
      <c r="AL989" s="14">
        <f t="shared" si="330"/>
        <v>0</v>
      </c>
      <c r="AM989" s="14">
        <f t="shared" si="331"/>
        <v>0</v>
      </c>
      <c r="AN989" s="14">
        <f t="shared" si="332"/>
        <v>1</v>
      </c>
      <c r="AO989" s="5" t="str">
        <f t="shared" si="333"/>
        <v>100万人以上の市町村平均</v>
      </c>
    </row>
    <row r="990" spans="1:41" s="5" customFormat="1" ht="18" customHeight="1" x14ac:dyDescent="0.3">
      <c r="A990" s="5" t="str">
        <f t="shared" si="316"/>
        <v>023201</v>
      </c>
      <c r="B990" s="22">
        <v>23</v>
      </c>
      <c r="C990" s="23" t="s">
        <v>50</v>
      </c>
      <c r="D990" s="23">
        <v>23201</v>
      </c>
      <c r="E990" s="24" t="s">
        <v>147</v>
      </c>
      <c r="F990" s="25">
        <v>914.43357253265731</v>
      </c>
      <c r="G990" s="26">
        <v>18.915484775180236</v>
      </c>
      <c r="H990" s="26">
        <v>53.461690545148464</v>
      </c>
      <c r="I990" s="26">
        <f t="shared" si="317"/>
        <v>986.81074785298608</v>
      </c>
      <c r="J990" s="26">
        <v>472.5102157566435</v>
      </c>
      <c r="K990" s="26">
        <v>418.98213059193705</v>
      </c>
      <c r="L990" s="26">
        <f t="shared" si="318"/>
        <v>891.49234634858055</v>
      </c>
      <c r="M990" s="26">
        <v>387.16615407318778</v>
      </c>
      <c r="N990" s="26">
        <v>248.54281651909079</v>
      </c>
      <c r="O990" s="26">
        <v>23.424498574771047</v>
      </c>
      <c r="P990" s="26">
        <v>16.789779567326956</v>
      </c>
      <c r="Q990" s="26">
        <f t="shared" si="313"/>
        <v>675.92324873437656</v>
      </c>
      <c r="R990" s="27">
        <v>58.245098038400002</v>
      </c>
      <c r="S990" s="143">
        <f t="shared" si="319"/>
        <v>2612.4714409743433</v>
      </c>
      <c r="T990" s="140" t="str">
        <f t="shared" si="320"/>
        <v>23201</v>
      </c>
      <c r="U990" s="5" t="str">
        <f t="shared" si="314"/>
        <v>愛知県豊橋市</v>
      </c>
      <c r="V990" s="21">
        <f t="shared" si="321"/>
        <v>0.35002624648467412</v>
      </c>
      <c r="W990" s="21">
        <f t="shared" si="321"/>
        <v>7.2404560978188322E-3</v>
      </c>
      <c r="X990" s="21">
        <f t="shared" si="321"/>
        <v>2.0464028699662826E-2</v>
      </c>
      <c r="Y990" s="21">
        <f t="shared" si="322"/>
        <v>0.18086713153902145</v>
      </c>
      <c r="Z990" s="21">
        <f t="shared" si="322"/>
        <v>0.16037768835309224</v>
      </c>
      <c r="AA990" s="21">
        <f t="shared" si="323"/>
        <v>0.14819919100389894</v>
      </c>
      <c r="AB990" s="21">
        <f t="shared" si="323"/>
        <v>9.5137046331268085E-2</v>
      </c>
      <c r="AC990" s="21">
        <f t="shared" si="323"/>
        <v>8.9664132619320363E-3</v>
      </c>
      <c r="AD990" s="21">
        <f t="shared" si="315"/>
        <v>6.4267801377629859E-3</v>
      </c>
      <c r="AE990" s="21">
        <f t="shared" si="324"/>
        <v>2.2295018090868392E-2</v>
      </c>
      <c r="AF990" s="137">
        <f>VLOOKUP(T990,人口!$A$2:$E$1748,5,0)</f>
        <v>377429</v>
      </c>
      <c r="AG990" s="14">
        <f t="shared" si="325"/>
        <v>0</v>
      </c>
      <c r="AH990" s="14">
        <f t="shared" si="326"/>
        <v>0</v>
      </c>
      <c r="AI990" s="14">
        <f t="shared" si="327"/>
        <v>0</v>
      </c>
      <c r="AJ990" s="14">
        <f t="shared" si="328"/>
        <v>0</v>
      </c>
      <c r="AK990" s="14">
        <f t="shared" si="329"/>
        <v>0</v>
      </c>
      <c r="AL990" s="14">
        <f t="shared" si="330"/>
        <v>1</v>
      </c>
      <c r="AM990" s="14">
        <f t="shared" si="331"/>
        <v>0</v>
      </c>
      <c r="AN990" s="14">
        <f t="shared" si="332"/>
        <v>0</v>
      </c>
      <c r="AO990" s="5" t="str">
        <f t="shared" si="333"/>
        <v>20万～50万人未満の市町村平均</v>
      </c>
    </row>
    <row r="991" spans="1:41" s="5" customFormat="1" ht="18" customHeight="1" x14ac:dyDescent="0.3">
      <c r="A991" s="5" t="str">
        <f t="shared" si="316"/>
        <v>023202</v>
      </c>
      <c r="B991" s="22">
        <v>23</v>
      </c>
      <c r="C991" s="23" t="s">
        <v>50</v>
      </c>
      <c r="D991" s="23">
        <v>23202</v>
      </c>
      <c r="E991" s="24" t="s">
        <v>215</v>
      </c>
      <c r="F991" s="25">
        <v>1694.8815960414126</v>
      </c>
      <c r="G991" s="26">
        <v>17.435772344736705</v>
      </c>
      <c r="H991" s="26">
        <v>21.694599061799376</v>
      </c>
      <c r="I991" s="26">
        <f t="shared" si="317"/>
        <v>1734.0119674479488</v>
      </c>
      <c r="J991" s="26">
        <v>433.99451877786453</v>
      </c>
      <c r="K991" s="26">
        <v>427.98108046434868</v>
      </c>
      <c r="L991" s="26">
        <f t="shared" si="318"/>
        <v>861.97559924221321</v>
      </c>
      <c r="M991" s="26">
        <v>391.05775909486925</v>
      </c>
      <c r="N991" s="26">
        <v>200.65970077489365</v>
      </c>
      <c r="O991" s="26">
        <v>24.067598745218412</v>
      </c>
      <c r="P991" s="26">
        <v>0</v>
      </c>
      <c r="Q991" s="26">
        <f t="shared" si="313"/>
        <v>615.78505861498138</v>
      </c>
      <c r="R991" s="27">
        <v>46.339176419181001</v>
      </c>
      <c r="S991" s="143">
        <f t="shared" si="319"/>
        <v>3258.1118017243243</v>
      </c>
      <c r="T991" s="140" t="str">
        <f t="shared" si="320"/>
        <v>23202</v>
      </c>
      <c r="U991" s="5" t="str">
        <f t="shared" si="314"/>
        <v>愛知県岡崎市</v>
      </c>
      <c r="V991" s="21">
        <f t="shared" si="321"/>
        <v>0.52020363301971806</v>
      </c>
      <c r="W991" s="21">
        <f t="shared" si="321"/>
        <v>5.3514960215634679E-3</v>
      </c>
      <c r="X991" s="21">
        <f t="shared" si="321"/>
        <v>6.6586416863650038E-3</v>
      </c>
      <c r="Y991" s="21">
        <f t="shared" si="322"/>
        <v>0.13320430518933607</v>
      </c>
      <c r="Z991" s="21">
        <f t="shared" si="322"/>
        <v>0.13135862318716129</v>
      </c>
      <c r="AA991" s="21">
        <f t="shared" si="323"/>
        <v>0.120025887045345</v>
      </c>
      <c r="AB991" s="21">
        <f t="shared" si="323"/>
        <v>6.1587727182565201E-2</v>
      </c>
      <c r="AC991" s="21">
        <f t="shared" si="323"/>
        <v>7.3869775532198947E-3</v>
      </c>
      <c r="AD991" s="21">
        <f t="shared" si="315"/>
        <v>0</v>
      </c>
      <c r="AE991" s="21">
        <f t="shared" si="324"/>
        <v>1.4222709114726033E-2</v>
      </c>
      <c r="AF991" s="137">
        <f>VLOOKUP(T991,人口!$A$2:$E$1748,5,0)</f>
        <v>387791</v>
      </c>
      <c r="AG991" s="14">
        <f t="shared" si="325"/>
        <v>0</v>
      </c>
      <c r="AH991" s="14">
        <f t="shared" si="326"/>
        <v>0</v>
      </c>
      <c r="AI991" s="14">
        <f t="shared" si="327"/>
        <v>0</v>
      </c>
      <c r="AJ991" s="14">
        <f t="shared" si="328"/>
        <v>0</v>
      </c>
      <c r="AK991" s="14">
        <f t="shared" si="329"/>
        <v>0</v>
      </c>
      <c r="AL991" s="14">
        <f t="shared" si="330"/>
        <v>1</v>
      </c>
      <c r="AM991" s="14">
        <f t="shared" si="331"/>
        <v>0</v>
      </c>
      <c r="AN991" s="14">
        <f t="shared" si="332"/>
        <v>0</v>
      </c>
      <c r="AO991" s="5" t="str">
        <f t="shared" si="333"/>
        <v>20万～50万人未満の市町村平均</v>
      </c>
    </row>
    <row r="992" spans="1:41" s="5" customFormat="1" ht="18" customHeight="1" x14ac:dyDescent="0.3">
      <c r="A992" s="5" t="str">
        <f t="shared" si="316"/>
        <v>023203</v>
      </c>
      <c r="B992" s="22">
        <v>23</v>
      </c>
      <c r="C992" s="23" t="s">
        <v>50</v>
      </c>
      <c r="D992" s="23">
        <v>23203</v>
      </c>
      <c r="E992" s="24" t="s">
        <v>276</v>
      </c>
      <c r="F992" s="25">
        <v>362.25417686638207</v>
      </c>
      <c r="G992" s="26">
        <v>15.257594256566334</v>
      </c>
      <c r="H992" s="26">
        <v>8.2129553591097633</v>
      </c>
      <c r="I992" s="26">
        <f t="shared" si="317"/>
        <v>385.72472648205814</v>
      </c>
      <c r="J992" s="26">
        <v>416.62143381363126</v>
      </c>
      <c r="K992" s="26">
        <v>422.46795170806985</v>
      </c>
      <c r="L992" s="26">
        <f t="shared" si="318"/>
        <v>839.08938552170116</v>
      </c>
      <c r="M992" s="26">
        <v>354.7026873974354</v>
      </c>
      <c r="N992" s="26">
        <v>167.71119026280945</v>
      </c>
      <c r="O992" s="26">
        <v>23.908530444035573</v>
      </c>
      <c r="P992" s="26">
        <v>0</v>
      </c>
      <c r="Q992" s="26">
        <f t="shared" si="313"/>
        <v>546.3224081042805</v>
      </c>
      <c r="R992" s="27">
        <v>35.737980485789997</v>
      </c>
      <c r="S992" s="143">
        <f t="shared" si="319"/>
        <v>1806.8745005938299</v>
      </c>
      <c r="T992" s="140" t="str">
        <f t="shared" si="320"/>
        <v>23203</v>
      </c>
      <c r="U992" s="5" t="str">
        <f t="shared" si="314"/>
        <v>愛知県一宮市</v>
      </c>
      <c r="V992" s="21">
        <f t="shared" si="321"/>
        <v>0.20048662856624913</v>
      </c>
      <c r="W992" s="21">
        <f t="shared" si="321"/>
        <v>8.4441914762491358E-3</v>
      </c>
      <c r="X992" s="21">
        <f t="shared" si="321"/>
        <v>4.5453933609725375E-3</v>
      </c>
      <c r="Y992" s="21">
        <f t="shared" si="322"/>
        <v>0.23057574484376667</v>
      </c>
      <c r="Z992" s="21">
        <f t="shared" si="322"/>
        <v>0.23381145263228056</v>
      </c>
      <c r="AA992" s="21">
        <f t="shared" si="323"/>
        <v>0.19630731812356766</v>
      </c>
      <c r="AB992" s="21">
        <f t="shared" si="323"/>
        <v>9.2818394530273754E-2</v>
      </c>
      <c r="AC992" s="21">
        <f t="shared" si="323"/>
        <v>1.3231981765295834E-2</v>
      </c>
      <c r="AD992" s="21">
        <f t="shared" si="315"/>
        <v>0</v>
      </c>
      <c r="AE992" s="21">
        <f t="shared" si="324"/>
        <v>1.9778894701344613E-2</v>
      </c>
      <c r="AF992" s="137">
        <f>VLOOKUP(T992,人口!$A$2:$E$1748,5,0)</f>
        <v>385228</v>
      </c>
      <c r="AG992" s="14">
        <f t="shared" si="325"/>
        <v>0</v>
      </c>
      <c r="AH992" s="14">
        <f t="shared" si="326"/>
        <v>0</v>
      </c>
      <c r="AI992" s="14">
        <f t="shared" si="327"/>
        <v>0</v>
      </c>
      <c r="AJ992" s="14">
        <f t="shared" si="328"/>
        <v>0</v>
      </c>
      <c r="AK992" s="14">
        <f t="shared" si="329"/>
        <v>0</v>
      </c>
      <c r="AL992" s="14">
        <f t="shared" si="330"/>
        <v>1</v>
      </c>
      <c r="AM992" s="14">
        <f t="shared" si="331"/>
        <v>0</v>
      </c>
      <c r="AN992" s="14">
        <f t="shared" si="332"/>
        <v>0</v>
      </c>
      <c r="AO992" s="5" t="str">
        <f t="shared" si="333"/>
        <v>20万～50万人未満の市町村平均</v>
      </c>
    </row>
    <row r="993" spans="1:41" s="5" customFormat="1" ht="18" customHeight="1" x14ac:dyDescent="0.3">
      <c r="A993" s="5" t="str">
        <f t="shared" si="316"/>
        <v>023204</v>
      </c>
      <c r="B993" s="22">
        <v>23</v>
      </c>
      <c r="C993" s="23" t="s">
        <v>50</v>
      </c>
      <c r="D993" s="23">
        <v>23204</v>
      </c>
      <c r="E993" s="24" t="s">
        <v>327</v>
      </c>
      <c r="F993" s="25">
        <v>297.50363420959229</v>
      </c>
      <c r="G993" s="26">
        <v>3.8889877979605614</v>
      </c>
      <c r="H993" s="26">
        <v>9.2460315049097339</v>
      </c>
      <c r="I993" s="26">
        <f t="shared" si="317"/>
        <v>310.63865351246261</v>
      </c>
      <c r="J993" s="26">
        <v>124.03222241429464</v>
      </c>
      <c r="K993" s="26">
        <v>147.29942448448651</v>
      </c>
      <c r="L993" s="26">
        <f t="shared" si="318"/>
        <v>271.33164689878117</v>
      </c>
      <c r="M993" s="26">
        <v>120.83552966708025</v>
      </c>
      <c r="N993" s="26">
        <v>60.513057346741093</v>
      </c>
      <c r="O993" s="26">
        <v>8.0388762572414141</v>
      </c>
      <c r="P993" s="26">
        <v>0</v>
      </c>
      <c r="Q993" s="26">
        <f t="shared" si="313"/>
        <v>189.38746327106276</v>
      </c>
      <c r="R993" s="27">
        <v>17.436906807485311</v>
      </c>
      <c r="S993" s="143">
        <f t="shared" si="319"/>
        <v>788.79467048979188</v>
      </c>
      <c r="T993" s="140" t="str">
        <f t="shared" si="320"/>
        <v>23204</v>
      </c>
      <c r="U993" s="5" t="str">
        <f t="shared" si="314"/>
        <v>愛知県瀬戸市</v>
      </c>
      <c r="V993" s="21">
        <f t="shared" si="321"/>
        <v>0.3771623279666193</v>
      </c>
      <c r="W993" s="21">
        <f t="shared" si="321"/>
        <v>4.9302916759639669E-3</v>
      </c>
      <c r="X993" s="21">
        <f t="shared" si="321"/>
        <v>1.1721721571937764E-2</v>
      </c>
      <c r="Y993" s="21">
        <f t="shared" si="322"/>
        <v>0.15724272368280381</v>
      </c>
      <c r="Z993" s="21">
        <f t="shared" si="322"/>
        <v>0.1867398830078591</v>
      </c>
      <c r="AA993" s="21">
        <f t="shared" si="323"/>
        <v>0.15319009393414004</v>
      </c>
      <c r="AB993" s="21">
        <f t="shared" si="323"/>
        <v>7.671585472194721E-2</v>
      </c>
      <c r="AC993" s="21">
        <f t="shared" si="323"/>
        <v>1.0191342003172735E-2</v>
      </c>
      <c r="AD993" s="21">
        <f t="shared" si="315"/>
        <v>0</v>
      </c>
      <c r="AE993" s="21">
        <f t="shared" si="324"/>
        <v>2.2105761435555957E-2</v>
      </c>
      <c r="AF993" s="137">
        <f>VLOOKUP(T993,人口!$A$2:$E$1748,5,0)</f>
        <v>129527</v>
      </c>
      <c r="AG993" s="14">
        <f t="shared" si="325"/>
        <v>0</v>
      </c>
      <c r="AH993" s="14">
        <f t="shared" si="326"/>
        <v>0</v>
      </c>
      <c r="AI993" s="14">
        <f t="shared" si="327"/>
        <v>0</v>
      </c>
      <c r="AJ993" s="14">
        <f t="shared" si="328"/>
        <v>0</v>
      </c>
      <c r="AK993" s="14">
        <f t="shared" si="329"/>
        <v>1</v>
      </c>
      <c r="AL993" s="14">
        <f t="shared" si="330"/>
        <v>0</v>
      </c>
      <c r="AM993" s="14">
        <f t="shared" si="331"/>
        <v>0</v>
      </c>
      <c r="AN993" s="14">
        <f t="shared" si="332"/>
        <v>0</v>
      </c>
      <c r="AO993" s="5" t="str">
        <f t="shared" si="333"/>
        <v>10万～20万人未満の市町村平均</v>
      </c>
    </row>
    <row r="994" spans="1:41" s="5" customFormat="1" ht="18" customHeight="1" x14ac:dyDescent="0.3">
      <c r="A994" s="5" t="str">
        <f t="shared" si="316"/>
        <v>023205</v>
      </c>
      <c r="B994" s="22">
        <v>23</v>
      </c>
      <c r="C994" s="23" t="s">
        <v>50</v>
      </c>
      <c r="D994" s="23">
        <v>23205</v>
      </c>
      <c r="E994" s="24" t="s">
        <v>379</v>
      </c>
      <c r="F994" s="25">
        <v>554.55974598024534</v>
      </c>
      <c r="G994" s="26">
        <v>5.268673047791359</v>
      </c>
      <c r="H994" s="26">
        <v>8.7294934320097486</v>
      </c>
      <c r="I994" s="26">
        <f t="shared" si="317"/>
        <v>568.55791246004651</v>
      </c>
      <c r="J994" s="26">
        <v>150.7219521764076</v>
      </c>
      <c r="K994" s="26">
        <v>135.6574081520132</v>
      </c>
      <c r="L994" s="26">
        <f t="shared" si="318"/>
        <v>286.37936032842083</v>
      </c>
      <c r="M994" s="26">
        <v>121.10133663584132</v>
      </c>
      <c r="N994" s="26">
        <v>69.341987952709928</v>
      </c>
      <c r="O994" s="26">
        <v>7.4524399022368657</v>
      </c>
      <c r="P994" s="26">
        <v>2.5705909786711669</v>
      </c>
      <c r="Q994" s="26">
        <f t="shared" si="313"/>
        <v>200.4663554694593</v>
      </c>
      <c r="R994" s="27">
        <v>11.737722279680002</v>
      </c>
      <c r="S994" s="143">
        <f t="shared" si="319"/>
        <v>1067.1413505376065</v>
      </c>
      <c r="T994" s="140" t="str">
        <f t="shared" si="320"/>
        <v>23205</v>
      </c>
      <c r="U994" s="5" t="str">
        <f t="shared" si="314"/>
        <v>愛知県半田市</v>
      </c>
      <c r="V994" s="21">
        <f t="shared" si="321"/>
        <v>0.51966850099180217</v>
      </c>
      <c r="W994" s="21">
        <f t="shared" si="321"/>
        <v>4.9371838558566741E-3</v>
      </c>
      <c r="X994" s="21">
        <f t="shared" si="321"/>
        <v>8.1802597449831625E-3</v>
      </c>
      <c r="Y994" s="21">
        <f t="shared" si="322"/>
        <v>0.14123897654277628</v>
      </c>
      <c r="Z994" s="21">
        <f t="shared" si="322"/>
        <v>0.12712224869148914</v>
      </c>
      <c r="AA994" s="21">
        <f t="shared" si="323"/>
        <v>0.11348200177495948</v>
      </c>
      <c r="AB994" s="21">
        <f t="shared" si="323"/>
        <v>6.4979196914988518E-2</v>
      </c>
      <c r="AC994" s="21">
        <f t="shared" si="323"/>
        <v>6.9835546139060782E-3</v>
      </c>
      <c r="AD994" s="21">
        <f t="shared" si="315"/>
        <v>2.4088570622590433E-3</v>
      </c>
      <c r="AE994" s="21">
        <f t="shared" si="324"/>
        <v>1.0999219806979411E-2</v>
      </c>
      <c r="AF994" s="137">
        <f>VLOOKUP(T994,人口!$A$2:$E$1748,5,0)</f>
        <v>120078</v>
      </c>
      <c r="AG994" s="14">
        <f t="shared" si="325"/>
        <v>0</v>
      </c>
      <c r="AH994" s="14">
        <f t="shared" si="326"/>
        <v>0</v>
      </c>
      <c r="AI994" s="14">
        <f t="shared" si="327"/>
        <v>0</v>
      </c>
      <c r="AJ994" s="14">
        <f t="shared" si="328"/>
        <v>0</v>
      </c>
      <c r="AK994" s="14">
        <f t="shared" si="329"/>
        <v>1</v>
      </c>
      <c r="AL994" s="14">
        <f t="shared" si="330"/>
        <v>0</v>
      </c>
      <c r="AM994" s="14">
        <f t="shared" si="331"/>
        <v>0</v>
      </c>
      <c r="AN994" s="14">
        <f t="shared" si="332"/>
        <v>0</v>
      </c>
      <c r="AO994" s="5" t="str">
        <f t="shared" si="333"/>
        <v>10万～20万人未満の市町村平均</v>
      </c>
    </row>
    <row r="995" spans="1:41" s="5" customFormat="1" ht="18" customHeight="1" x14ac:dyDescent="0.3">
      <c r="A995" s="5" t="str">
        <f t="shared" si="316"/>
        <v>023206</v>
      </c>
      <c r="B995" s="22">
        <v>23</v>
      </c>
      <c r="C995" s="23" t="s">
        <v>50</v>
      </c>
      <c r="D995" s="23">
        <v>23206</v>
      </c>
      <c r="E995" s="24" t="s">
        <v>430</v>
      </c>
      <c r="F995" s="25">
        <v>506.12817338984763</v>
      </c>
      <c r="G995" s="26">
        <v>12.819000577490399</v>
      </c>
      <c r="H995" s="26">
        <v>4.9071116925498588</v>
      </c>
      <c r="I995" s="26">
        <f t="shared" si="317"/>
        <v>523.85428565988786</v>
      </c>
      <c r="J995" s="26">
        <v>323.49563759714204</v>
      </c>
      <c r="K995" s="26">
        <v>358.34032342041229</v>
      </c>
      <c r="L995" s="26">
        <f t="shared" si="318"/>
        <v>681.83596101755438</v>
      </c>
      <c r="M995" s="26">
        <v>276.12728244637304</v>
      </c>
      <c r="N995" s="26">
        <v>135.13796944405797</v>
      </c>
      <c r="O995" s="26">
        <v>19.322671382623138</v>
      </c>
      <c r="P995" s="26">
        <v>0</v>
      </c>
      <c r="Q995" s="26">
        <f t="shared" si="313"/>
        <v>430.58792327305417</v>
      </c>
      <c r="R995" s="27">
        <v>20.876701607807998</v>
      </c>
      <c r="S995" s="143">
        <f t="shared" si="319"/>
        <v>1657.1548715583044</v>
      </c>
      <c r="T995" s="140" t="str">
        <f t="shared" si="320"/>
        <v>23206</v>
      </c>
      <c r="U995" s="5" t="str">
        <f t="shared" si="314"/>
        <v>愛知県春日井市</v>
      </c>
      <c r="V995" s="21">
        <f t="shared" si="321"/>
        <v>0.30541995927870663</v>
      </c>
      <c r="W995" s="21">
        <f t="shared" si="321"/>
        <v>7.7355477134349315E-3</v>
      </c>
      <c r="X995" s="21">
        <f t="shared" si="321"/>
        <v>2.961166621641983E-3</v>
      </c>
      <c r="Y995" s="21">
        <f t="shared" si="322"/>
        <v>0.19521146945845994</v>
      </c>
      <c r="Z995" s="21">
        <f t="shared" si="322"/>
        <v>0.21623828259542646</v>
      </c>
      <c r="AA995" s="21">
        <f t="shared" si="323"/>
        <v>0.16662732444959533</v>
      </c>
      <c r="AB995" s="21">
        <f t="shared" si="323"/>
        <v>8.154818343380367E-2</v>
      </c>
      <c r="AC995" s="21">
        <f t="shared" si="323"/>
        <v>1.1660148193906027E-2</v>
      </c>
      <c r="AD995" s="21">
        <f t="shared" si="315"/>
        <v>0</v>
      </c>
      <c r="AE995" s="21">
        <f t="shared" si="324"/>
        <v>1.2597918255025016E-2</v>
      </c>
      <c r="AF995" s="137">
        <f>VLOOKUP(T995,人口!$A$2:$E$1748,5,0)</f>
        <v>311338</v>
      </c>
      <c r="AG995" s="14">
        <f t="shared" si="325"/>
        <v>0</v>
      </c>
      <c r="AH995" s="14">
        <f t="shared" si="326"/>
        <v>0</v>
      </c>
      <c r="AI995" s="14">
        <f t="shared" si="327"/>
        <v>0</v>
      </c>
      <c r="AJ995" s="14">
        <f t="shared" si="328"/>
        <v>0</v>
      </c>
      <c r="AK995" s="14">
        <f t="shared" si="329"/>
        <v>0</v>
      </c>
      <c r="AL995" s="14">
        <f t="shared" si="330"/>
        <v>1</v>
      </c>
      <c r="AM995" s="14">
        <f t="shared" si="331"/>
        <v>0</v>
      </c>
      <c r="AN995" s="14">
        <f t="shared" si="332"/>
        <v>0</v>
      </c>
      <c r="AO995" s="5" t="str">
        <f t="shared" si="333"/>
        <v>20万～50万人未満の市町村平均</v>
      </c>
    </row>
    <row r="996" spans="1:41" s="5" customFormat="1" ht="18" customHeight="1" x14ac:dyDescent="0.3">
      <c r="A996" s="5" t="str">
        <f t="shared" si="316"/>
        <v>023207</v>
      </c>
      <c r="B996" s="22">
        <v>23</v>
      </c>
      <c r="C996" s="23" t="s">
        <v>50</v>
      </c>
      <c r="D996" s="23">
        <v>23207</v>
      </c>
      <c r="E996" s="24" t="s">
        <v>485</v>
      </c>
      <c r="F996" s="25">
        <v>540.73319719847291</v>
      </c>
      <c r="G996" s="26">
        <v>7.3916637259684981</v>
      </c>
      <c r="H996" s="26">
        <v>27.7897483220192</v>
      </c>
      <c r="I996" s="26">
        <f t="shared" si="317"/>
        <v>575.9146092464606</v>
      </c>
      <c r="J996" s="26">
        <v>192.84087354151447</v>
      </c>
      <c r="K996" s="26">
        <v>202.13848752256879</v>
      </c>
      <c r="L996" s="26">
        <f t="shared" si="318"/>
        <v>394.97936106408326</v>
      </c>
      <c r="M996" s="26">
        <v>189.1431456631868</v>
      </c>
      <c r="N996" s="26">
        <v>117.54746792066723</v>
      </c>
      <c r="O996" s="26">
        <v>11.593553178914132</v>
      </c>
      <c r="P996" s="26">
        <v>16.789779567326956</v>
      </c>
      <c r="Q996" s="26">
        <f t="shared" si="313"/>
        <v>335.07394633009511</v>
      </c>
      <c r="R996" s="27">
        <v>20.785650901149999</v>
      </c>
      <c r="S996" s="143">
        <f t="shared" si="319"/>
        <v>1326.7535675417889</v>
      </c>
      <c r="T996" s="140" t="str">
        <f t="shared" si="320"/>
        <v>23207</v>
      </c>
      <c r="U996" s="5" t="str">
        <f t="shared" si="314"/>
        <v>愛知県豊川市</v>
      </c>
      <c r="V996" s="21">
        <f t="shared" si="321"/>
        <v>0.40756114053670434</v>
      </c>
      <c r="W996" s="21">
        <f t="shared" si="321"/>
        <v>5.5712408896429685E-3</v>
      </c>
      <c r="X996" s="21">
        <f t="shared" si="321"/>
        <v>2.0945674465762388E-2</v>
      </c>
      <c r="Y996" s="21">
        <f t="shared" si="322"/>
        <v>0.14534792161803667</v>
      </c>
      <c r="Z996" s="21">
        <f t="shared" si="322"/>
        <v>0.15235571432989722</v>
      </c>
      <c r="AA996" s="21">
        <f t="shared" si="323"/>
        <v>0.14256087210952936</v>
      </c>
      <c r="AB996" s="21">
        <f t="shared" si="323"/>
        <v>8.8597815597706936E-2</v>
      </c>
      <c r="AC996" s="21">
        <f t="shared" si="323"/>
        <v>8.7382867945813673E-3</v>
      </c>
      <c r="AD996" s="21">
        <f t="shared" si="315"/>
        <v>1.2654783810708033E-2</v>
      </c>
      <c r="AE996" s="21">
        <f t="shared" si="324"/>
        <v>1.5666549847430739E-2</v>
      </c>
      <c r="AF996" s="137">
        <f>VLOOKUP(T996,人口!$A$2:$E$1748,5,0)</f>
        <v>186802</v>
      </c>
      <c r="AG996" s="14">
        <f t="shared" si="325"/>
        <v>0</v>
      </c>
      <c r="AH996" s="14">
        <f t="shared" si="326"/>
        <v>0</v>
      </c>
      <c r="AI996" s="14">
        <f t="shared" si="327"/>
        <v>0</v>
      </c>
      <c r="AJ996" s="14">
        <f t="shared" si="328"/>
        <v>0</v>
      </c>
      <c r="AK996" s="14">
        <f t="shared" si="329"/>
        <v>1</v>
      </c>
      <c r="AL996" s="14">
        <f t="shared" si="330"/>
        <v>0</v>
      </c>
      <c r="AM996" s="14">
        <f t="shared" si="331"/>
        <v>0</v>
      </c>
      <c r="AN996" s="14">
        <f t="shared" si="332"/>
        <v>0</v>
      </c>
      <c r="AO996" s="5" t="str">
        <f t="shared" si="333"/>
        <v>10万～20万人未満の市町村平均</v>
      </c>
    </row>
    <row r="997" spans="1:41" s="5" customFormat="1" ht="18" customHeight="1" x14ac:dyDescent="0.3">
      <c r="A997" s="5" t="str">
        <f t="shared" si="316"/>
        <v>023208</v>
      </c>
      <c r="B997" s="22">
        <v>23</v>
      </c>
      <c r="C997" s="23" t="s">
        <v>50</v>
      </c>
      <c r="D997" s="23">
        <v>23208</v>
      </c>
      <c r="E997" s="24" t="s">
        <v>538</v>
      </c>
      <c r="F997" s="25">
        <v>74.701360717090964</v>
      </c>
      <c r="G997" s="26">
        <v>3.0025400249442735</v>
      </c>
      <c r="H997" s="26">
        <v>3.3574974738499037</v>
      </c>
      <c r="I997" s="26">
        <f t="shared" si="317"/>
        <v>81.061398215885134</v>
      </c>
      <c r="J997" s="26">
        <v>86.126301870125033</v>
      </c>
      <c r="K997" s="26">
        <v>69.251994060176074</v>
      </c>
      <c r="L997" s="26">
        <f t="shared" si="318"/>
        <v>155.37829593030111</v>
      </c>
      <c r="M997" s="26">
        <v>62.908710379115362</v>
      </c>
      <c r="N997" s="26">
        <v>43.966630995827316</v>
      </c>
      <c r="O997" s="26">
        <v>3.8694000411803962</v>
      </c>
      <c r="P997" s="26">
        <v>0</v>
      </c>
      <c r="Q997" s="26">
        <f t="shared" si="313"/>
        <v>110.74474141612308</v>
      </c>
      <c r="R997" s="27">
        <v>9.4921747194812536</v>
      </c>
      <c r="S997" s="143">
        <f t="shared" si="319"/>
        <v>356.67661028179054</v>
      </c>
      <c r="T997" s="140" t="str">
        <f t="shared" si="320"/>
        <v>23208</v>
      </c>
      <c r="U997" s="5" t="str">
        <f t="shared" si="314"/>
        <v>愛知県津島市</v>
      </c>
      <c r="V997" s="21">
        <f t="shared" si="321"/>
        <v>0.20943722846887419</v>
      </c>
      <c r="W997" s="21">
        <f t="shared" si="321"/>
        <v>8.4181018277933398E-3</v>
      </c>
      <c r="X997" s="21">
        <f t="shared" si="321"/>
        <v>9.4132818835452377E-3</v>
      </c>
      <c r="Y997" s="21">
        <f t="shared" si="322"/>
        <v>0.24146888073788014</v>
      </c>
      <c r="Z997" s="21">
        <f t="shared" si="322"/>
        <v>0.19415905631003919</v>
      </c>
      <c r="AA997" s="21">
        <f t="shared" si="323"/>
        <v>0.1763746446099021</v>
      </c>
      <c r="AB997" s="21">
        <f t="shared" si="323"/>
        <v>0.12326749141495906</v>
      </c>
      <c r="AC997" s="21">
        <f t="shared" si="323"/>
        <v>1.0848482714140959E-2</v>
      </c>
      <c r="AD997" s="21">
        <f t="shared" si="315"/>
        <v>0</v>
      </c>
      <c r="AE997" s="21">
        <f t="shared" si="324"/>
        <v>2.6612832032865876E-2</v>
      </c>
      <c r="AF997" s="137">
        <f>VLOOKUP(T997,人口!$A$2:$E$1748,5,0)</f>
        <v>62346</v>
      </c>
      <c r="AG997" s="14">
        <f t="shared" si="325"/>
        <v>0</v>
      </c>
      <c r="AH997" s="14">
        <f t="shared" si="326"/>
        <v>0</v>
      </c>
      <c r="AI997" s="14">
        <f t="shared" si="327"/>
        <v>0</v>
      </c>
      <c r="AJ997" s="14">
        <f t="shared" si="328"/>
        <v>1</v>
      </c>
      <c r="AK997" s="14">
        <f t="shared" si="329"/>
        <v>0</v>
      </c>
      <c r="AL997" s="14">
        <f t="shared" si="330"/>
        <v>0</v>
      </c>
      <c r="AM997" s="14">
        <f t="shared" si="331"/>
        <v>0</v>
      </c>
      <c r="AN997" s="14">
        <f t="shared" si="332"/>
        <v>0</v>
      </c>
      <c r="AO997" s="5" t="str">
        <f t="shared" si="333"/>
        <v>3万～10万人未満の市町村平均</v>
      </c>
    </row>
    <row r="998" spans="1:41" s="5" customFormat="1" ht="18" customHeight="1" x14ac:dyDescent="0.3">
      <c r="A998" s="5" t="str">
        <f t="shared" si="316"/>
        <v>023209</v>
      </c>
      <c r="B998" s="22">
        <v>23</v>
      </c>
      <c r="C998" s="23" t="s">
        <v>50</v>
      </c>
      <c r="D998" s="23">
        <v>23209</v>
      </c>
      <c r="E998" s="24" t="s">
        <v>592</v>
      </c>
      <c r="F998" s="25">
        <v>631.97965004547609</v>
      </c>
      <c r="G998" s="26">
        <v>3.5009513214456489</v>
      </c>
      <c r="H998" s="26">
        <v>5.8885340310598311</v>
      </c>
      <c r="I998" s="26">
        <f t="shared" si="317"/>
        <v>641.36913539798161</v>
      </c>
      <c r="J998" s="26">
        <v>72.855349284172704</v>
      </c>
      <c r="K998" s="26">
        <v>76.249727767861714</v>
      </c>
      <c r="L998" s="26">
        <f t="shared" si="318"/>
        <v>149.1050770520344</v>
      </c>
      <c r="M998" s="26">
        <v>75.769311023363215</v>
      </c>
      <c r="N998" s="26">
        <v>48.349822157700672</v>
      </c>
      <c r="O998" s="26">
        <v>4.5478142433768953</v>
      </c>
      <c r="P998" s="26">
        <v>2.5705909786711669</v>
      </c>
      <c r="Q998" s="26">
        <f t="shared" si="313"/>
        <v>131.23753840311196</v>
      </c>
      <c r="R998" s="27">
        <v>11.9364536872739</v>
      </c>
      <c r="S998" s="143">
        <f t="shared" si="319"/>
        <v>933.64820454040193</v>
      </c>
      <c r="T998" s="140" t="str">
        <f t="shared" si="320"/>
        <v>23209</v>
      </c>
      <c r="U998" s="5" t="str">
        <f t="shared" si="314"/>
        <v>愛知県碧南市</v>
      </c>
      <c r="V998" s="21">
        <f t="shared" si="321"/>
        <v>0.67689269574140576</v>
      </c>
      <c r="W998" s="21">
        <f t="shared" si="321"/>
        <v>3.7497542483563482E-3</v>
      </c>
      <c r="X998" s="21">
        <f t="shared" si="321"/>
        <v>6.3070158571755875E-3</v>
      </c>
      <c r="Y998" s="21">
        <f t="shared" si="322"/>
        <v>7.8032977442543797E-2</v>
      </c>
      <c r="Z998" s="21">
        <f t="shared" si="322"/>
        <v>8.166858501634075E-2</v>
      </c>
      <c r="AA998" s="21">
        <f t="shared" si="323"/>
        <v>8.1154026382626046E-2</v>
      </c>
      <c r="AB998" s="21">
        <f t="shared" si="323"/>
        <v>5.178591028459309E-2</v>
      </c>
      <c r="AC998" s="21">
        <f t="shared" si="323"/>
        <v>4.8710148225643559E-3</v>
      </c>
      <c r="AD998" s="21">
        <f t="shared" si="315"/>
        <v>2.7532757693638655E-3</v>
      </c>
      <c r="AE998" s="21">
        <f t="shared" si="324"/>
        <v>1.2784744435030262E-2</v>
      </c>
      <c r="AF998" s="137">
        <f>VLOOKUP(T998,人口!$A$2:$E$1748,5,0)</f>
        <v>73277</v>
      </c>
      <c r="AG998" s="14">
        <f t="shared" si="325"/>
        <v>0</v>
      </c>
      <c r="AH998" s="14">
        <f t="shared" si="326"/>
        <v>0</v>
      </c>
      <c r="AI998" s="14">
        <f t="shared" si="327"/>
        <v>0</v>
      </c>
      <c r="AJ998" s="14">
        <f t="shared" si="328"/>
        <v>1</v>
      </c>
      <c r="AK998" s="14">
        <f t="shared" si="329"/>
        <v>0</v>
      </c>
      <c r="AL998" s="14">
        <f t="shared" si="330"/>
        <v>0</v>
      </c>
      <c r="AM998" s="14">
        <f t="shared" si="331"/>
        <v>0</v>
      </c>
      <c r="AN998" s="14">
        <f t="shared" si="332"/>
        <v>0</v>
      </c>
      <c r="AO998" s="5" t="str">
        <f t="shared" si="333"/>
        <v>3万～10万人未満の市町村平均</v>
      </c>
    </row>
    <row r="999" spans="1:41" s="5" customFormat="1" ht="18" customHeight="1" x14ac:dyDescent="0.3">
      <c r="A999" s="5" t="str">
        <f t="shared" si="316"/>
        <v>023210</v>
      </c>
      <c r="B999" s="22">
        <v>23</v>
      </c>
      <c r="C999" s="23" t="s">
        <v>50</v>
      </c>
      <c r="D999" s="23">
        <v>23210</v>
      </c>
      <c r="E999" s="24" t="s">
        <v>643</v>
      </c>
      <c r="F999" s="25">
        <v>1042.6868979720894</v>
      </c>
      <c r="G999" s="26">
        <v>7.1191758891269155</v>
      </c>
      <c r="H999" s="26">
        <v>2.78930559365992</v>
      </c>
      <c r="I999" s="26">
        <f t="shared" si="317"/>
        <v>1052.5953794548761</v>
      </c>
      <c r="J999" s="26">
        <v>236.19782584961604</v>
      </c>
      <c r="K999" s="26">
        <v>174.2910558066371</v>
      </c>
      <c r="L999" s="26">
        <f t="shared" si="318"/>
        <v>410.48888165625317</v>
      </c>
      <c r="M999" s="26">
        <v>154.89065483840787</v>
      </c>
      <c r="N999" s="26">
        <v>81.404183608929998</v>
      </c>
      <c r="O999" s="26">
        <v>9.4748974639400316</v>
      </c>
      <c r="P999" s="26">
        <v>2.5705909786711669</v>
      </c>
      <c r="Q999" s="26">
        <f t="shared" si="313"/>
        <v>248.34032688994907</v>
      </c>
      <c r="R999" s="27">
        <v>14.297969123915895</v>
      </c>
      <c r="S999" s="143">
        <f t="shared" si="319"/>
        <v>1725.7225571249942</v>
      </c>
      <c r="T999" s="140" t="str">
        <f t="shared" si="320"/>
        <v>23210</v>
      </c>
      <c r="U999" s="5" t="str">
        <f t="shared" si="314"/>
        <v>愛知県刈谷市</v>
      </c>
      <c r="V999" s="21">
        <f t="shared" si="321"/>
        <v>0.60420308795706812</v>
      </c>
      <c r="W999" s="21">
        <f t="shared" si="321"/>
        <v>4.1253304940205831E-3</v>
      </c>
      <c r="X999" s="21">
        <f t="shared" si="321"/>
        <v>1.6163117194845189E-3</v>
      </c>
      <c r="Y999" s="21">
        <f t="shared" si="322"/>
        <v>0.13686894505401556</v>
      </c>
      <c r="Z999" s="21">
        <f t="shared" si="322"/>
        <v>0.10099598865822393</v>
      </c>
      <c r="AA999" s="21">
        <f t="shared" si="323"/>
        <v>8.975408833761285E-2</v>
      </c>
      <c r="AB999" s="21">
        <f t="shared" si="323"/>
        <v>4.7171072356235008E-2</v>
      </c>
      <c r="AC999" s="21">
        <f t="shared" si="323"/>
        <v>5.4903944002012393E-3</v>
      </c>
      <c r="AD999" s="21">
        <f t="shared" si="315"/>
        <v>1.4895737255435197E-3</v>
      </c>
      <c r="AE999" s="21">
        <f t="shared" si="324"/>
        <v>8.2852072975947624E-3</v>
      </c>
      <c r="AF999" s="137">
        <f>VLOOKUP(T999,人口!$A$2:$E$1748,5,0)</f>
        <v>152665</v>
      </c>
      <c r="AG999" s="14">
        <f t="shared" si="325"/>
        <v>0</v>
      </c>
      <c r="AH999" s="14">
        <f t="shared" si="326"/>
        <v>0</v>
      </c>
      <c r="AI999" s="14">
        <f t="shared" si="327"/>
        <v>0</v>
      </c>
      <c r="AJ999" s="14">
        <f t="shared" si="328"/>
        <v>0</v>
      </c>
      <c r="AK999" s="14">
        <f t="shared" si="329"/>
        <v>1</v>
      </c>
      <c r="AL999" s="14">
        <f t="shared" si="330"/>
        <v>0</v>
      </c>
      <c r="AM999" s="14">
        <f t="shared" si="331"/>
        <v>0</v>
      </c>
      <c r="AN999" s="14">
        <f t="shared" si="332"/>
        <v>0</v>
      </c>
      <c r="AO999" s="5" t="str">
        <f t="shared" si="333"/>
        <v>10万～20万人未満の市町村平均</v>
      </c>
    </row>
    <row r="1000" spans="1:41" s="5" customFormat="1" ht="18" customHeight="1" x14ac:dyDescent="0.3">
      <c r="A1000" s="5" t="str">
        <f t="shared" si="316"/>
        <v>023211</v>
      </c>
      <c r="B1000" s="22">
        <v>23</v>
      </c>
      <c r="C1000" s="23" t="s">
        <v>50</v>
      </c>
      <c r="D1000" s="23">
        <v>23211</v>
      </c>
      <c r="E1000" s="24" t="s">
        <v>696</v>
      </c>
      <c r="F1000" s="25">
        <v>9980.6420230889053</v>
      </c>
      <c r="G1000" s="26">
        <v>21.009157141798472</v>
      </c>
      <c r="H1000" s="26">
        <v>53.255075315988471</v>
      </c>
      <c r="I1000" s="26">
        <f t="shared" si="317"/>
        <v>10054.906255546692</v>
      </c>
      <c r="J1000" s="26">
        <v>515.23152232684924</v>
      </c>
      <c r="K1000" s="26">
        <v>475.36841812243466</v>
      </c>
      <c r="L1000" s="26">
        <f t="shared" si="318"/>
        <v>990.59994044928385</v>
      </c>
      <c r="M1000" s="26">
        <v>469.27504088442714</v>
      </c>
      <c r="N1000" s="26">
        <v>263.09732065154617</v>
      </c>
      <c r="O1000" s="26">
        <v>26.385912175723217</v>
      </c>
      <c r="P1000" s="26">
        <v>0</v>
      </c>
      <c r="Q1000" s="26">
        <f t="shared" si="313"/>
        <v>758.75827371169657</v>
      </c>
      <c r="R1000" s="27">
        <v>55.874181922681203</v>
      </c>
      <c r="S1000" s="143">
        <f t="shared" si="319"/>
        <v>11860.138651630354</v>
      </c>
      <c r="T1000" s="140" t="str">
        <f t="shared" si="320"/>
        <v>23211</v>
      </c>
      <c r="U1000" s="5" t="str">
        <f t="shared" si="314"/>
        <v>愛知県豊田市</v>
      </c>
      <c r="V1000" s="21">
        <f t="shared" si="321"/>
        <v>0.84152827519574713</v>
      </c>
      <c r="W1000" s="21">
        <f t="shared" si="321"/>
        <v>1.7714090668670597E-3</v>
      </c>
      <c r="X1000" s="21">
        <f t="shared" si="321"/>
        <v>4.4902573975109271E-3</v>
      </c>
      <c r="Y1000" s="21">
        <f t="shared" si="322"/>
        <v>4.3442284905836487E-2</v>
      </c>
      <c r="Z1000" s="21">
        <f t="shared" si="322"/>
        <v>4.008118556498394E-2</v>
      </c>
      <c r="AA1000" s="21">
        <f t="shared" si="323"/>
        <v>3.9567416087493909E-2</v>
      </c>
      <c r="AB1000" s="21">
        <f t="shared" si="323"/>
        <v>2.2183325876664984E-2</v>
      </c>
      <c r="AC1000" s="21">
        <f t="shared" si="323"/>
        <v>2.2247557933984252E-3</v>
      </c>
      <c r="AD1000" s="21">
        <f t="shared" si="315"/>
        <v>0</v>
      </c>
      <c r="AE1000" s="21">
        <f t="shared" si="324"/>
        <v>4.7110901114971755E-3</v>
      </c>
      <c r="AF1000" s="137">
        <f>VLOOKUP(T1000,人口!$A$2:$E$1748,5,0)</f>
        <v>425145</v>
      </c>
      <c r="AG1000" s="14">
        <f t="shared" si="325"/>
        <v>0</v>
      </c>
      <c r="AH1000" s="14">
        <f t="shared" si="326"/>
        <v>0</v>
      </c>
      <c r="AI1000" s="14">
        <f t="shared" si="327"/>
        <v>0</v>
      </c>
      <c r="AJ1000" s="14">
        <f t="shared" si="328"/>
        <v>0</v>
      </c>
      <c r="AK1000" s="14">
        <f t="shared" si="329"/>
        <v>0</v>
      </c>
      <c r="AL1000" s="14">
        <f t="shared" si="330"/>
        <v>1</v>
      </c>
      <c r="AM1000" s="14">
        <f t="shared" si="331"/>
        <v>0</v>
      </c>
      <c r="AN1000" s="14">
        <f t="shared" si="332"/>
        <v>0</v>
      </c>
      <c r="AO1000" s="5" t="str">
        <f t="shared" si="333"/>
        <v>20万～50万人未満の市町村平均</v>
      </c>
    </row>
    <row r="1001" spans="1:41" s="5" customFormat="1" ht="18" customHeight="1" x14ac:dyDescent="0.3">
      <c r="A1001" s="5" t="str">
        <f t="shared" si="316"/>
        <v>023212</v>
      </c>
      <c r="B1001" s="22">
        <v>23</v>
      </c>
      <c r="C1001" s="23" t="s">
        <v>50</v>
      </c>
      <c r="D1001" s="23">
        <v>23212</v>
      </c>
      <c r="E1001" s="24" t="s">
        <v>749</v>
      </c>
      <c r="F1001" s="25">
        <v>1657.4976187106938</v>
      </c>
      <c r="G1001" s="26">
        <v>6.2603218211072447</v>
      </c>
      <c r="H1001" s="26">
        <v>13.326682280819618</v>
      </c>
      <c r="I1001" s="26">
        <f t="shared" si="317"/>
        <v>1677.0846228126206</v>
      </c>
      <c r="J1001" s="26">
        <v>222.05470818143459</v>
      </c>
      <c r="K1001" s="26">
        <v>199.08839404595264</v>
      </c>
      <c r="L1001" s="26">
        <f t="shared" si="318"/>
        <v>421.1431022273872</v>
      </c>
      <c r="M1001" s="26">
        <v>189.88485852212483</v>
      </c>
      <c r="N1001" s="26">
        <v>106.3320797776082</v>
      </c>
      <c r="O1001" s="26">
        <v>11.80618212930524</v>
      </c>
      <c r="P1001" s="26">
        <v>0</v>
      </c>
      <c r="Q1001" s="26">
        <f t="shared" si="313"/>
        <v>308.02312042903827</v>
      </c>
      <c r="R1001" s="27">
        <v>20.258721558199998</v>
      </c>
      <c r="S1001" s="143">
        <f t="shared" si="319"/>
        <v>2426.5095670272458</v>
      </c>
      <c r="T1001" s="140" t="str">
        <f t="shared" si="320"/>
        <v>23212</v>
      </c>
      <c r="U1001" s="5" t="str">
        <f t="shared" si="314"/>
        <v>愛知県安城市</v>
      </c>
      <c r="V1001" s="21">
        <f t="shared" si="321"/>
        <v>0.68307895473963431</v>
      </c>
      <c r="W1001" s="21">
        <f t="shared" si="321"/>
        <v>2.5799699725795274E-3</v>
      </c>
      <c r="X1001" s="21">
        <f t="shared" si="321"/>
        <v>5.4921202297777633E-3</v>
      </c>
      <c r="Y1001" s="21">
        <f t="shared" si="322"/>
        <v>9.1511985445611593E-2</v>
      </c>
      <c r="Z1001" s="21">
        <f t="shared" si="322"/>
        <v>8.2047232267812117E-2</v>
      </c>
      <c r="AA1001" s="21">
        <f t="shared" si="323"/>
        <v>7.8254320981209102E-2</v>
      </c>
      <c r="AB1001" s="21">
        <f t="shared" si="323"/>
        <v>4.3821001665316849E-2</v>
      </c>
      <c r="AC1001" s="21">
        <f t="shared" si="323"/>
        <v>4.8654999303255064E-3</v>
      </c>
      <c r="AD1001" s="21">
        <f t="shared" si="315"/>
        <v>0</v>
      </c>
      <c r="AE1001" s="21">
        <f t="shared" si="324"/>
        <v>8.3489147677333377E-3</v>
      </c>
      <c r="AF1001" s="137">
        <f>VLOOKUP(T1001,人口!$A$2:$E$1748,5,0)</f>
        <v>190228</v>
      </c>
      <c r="AG1001" s="14">
        <f t="shared" si="325"/>
        <v>0</v>
      </c>
      <c r="AH1001" s="14">
        <f t="shared" si="326"/>
        <v>0</v>
      </c>
      <c r="AI1001" s="14">
        <f t="shared" si="327"/>
        <v>0</v>
      </c>
      <c r="AJ1001" s="14">
        <f t="shared" si="328"/>
        <v>0</v>
      </c>
      <c r="AK1001" s="14">
        <f t="shared" si="329"/>
        <v>1</v>
      </c>
      <c r="AL1001" s="14">
        <f t="shared" si="330"/>
        <v>0</v>
      </c>
      <c r="AM1001" s="14">
        <f t="shared" si="331"/>
        <v>0</v>
      </c>
      <c r="AN1001" s="14">
        <f t="shared" si="332"/>
        <v>0</v>
      </c>
      <c r="AO1001" s="5" t="str">
        <f t="shared" si="333"/>
        <v>10万～20万人未満の市町村平均</v>
      </c>
    </row>
    <row r="1002" spans="1:41" s="5" customFormat="1" ht="18" customHeight="1" x14ac:dyDescent="0.3">
      <c r="A1002" s="5" t="str">
        <f t="shared" si="316"/>
        <v>023213</v>
      </c>
      <c r="B1002" s="22">
        <v>23</v>
      </c>
      <c r="C1002" s="23" t="s">
        <v>50</v>
      </c>
      <c r="D1002" s="23">
        <v>23213</v>
      </c>
      <c r="E1002" s="24" t="s">
        <v>803</v>
      </c>
      <c r="F1002" s="25">
        <v>1148.6566384065177</v>
      </c>
      <c r="G1002" s="26">
        <v>8.6040621392573122</v>
      </c>
      <c r="H1002" s="26">
        <v>20.041677228519426</v>
      </c>
      <c r="I1002" s="26">
        <f t="shared" si="317"/>
        <v>1177.3023777742944</v>
      </c>
      <c r="J1002" s="26">
        <v>158.0023132441676</v>
      </c>
      <c r="K1002" s="26">
        <v>171.15746960867645</v>
      </c>
      <c r="L1002" s="26">
        <f t="shared" si="318"/>
        <v>329.15978285284405</v>
      </c>
      <c r="M1002" s="26">
        <v>186.07920305920447</v>
      </c>
      <c r="N1002" s="26">
        <v>134.67126303055446</v>
      </c>
      <c r="O1002" s="26">
        <v>10.696614010480886</v>
      </c>
      <c r="P1002" s="26">
        <v>2.9755439236765517</v>
      </c>
      <c r="Q1002" s="26">
        <f t="shared" si="313"/>
        <v>334.42262402391628</v>
      </c>
      <c r="R1002" s="27">
        <v>17.677566511849999</v>
      </c>
      <c r="S1002" s="143">
        <f t="shared" si="319"/>
        <v>1858.5623511629049</v>
      </c>
      <c r="T1002" s="140" t="str">
        <f t="shared" si="320"/>
        <v>23213</v>
      </c>
      <c r="U1002" s="5" t="str">
        <f t="shared" si="314"/>
        <v>愛知県西尾市</v>
      </c>
      <c r="V1002" s="21">
        <f t="shared" si="321"/>
        <v>0.61803502997238791</v>
      </c>
      <c r="W1002" s="21">
        <f t="shared" si="321"/>
        <v>4.6294180735307264E-3</v>
      </c>
      <c r="X1002" s="21">
        <f t="shared" si="321"/>
        <v>1.0783430115206693E-2</v>
      </c>
      <c r="Y1002" s="21">
        <f t="shared" si="322"/>
        <v>8.5013189439302556E-2</v>
      </c>
      <c r="Z1002" s="21">
        <f t="shared" si="322"/>
        <v>9.2091325051098238E-2</v>
      </c>
      <c r="AA1002" s="21">
        <f t="shared" si="323"/>
        <v>0.1001199679649028</v>
      </c>
      <c r="AB1002" s="21">
        <f t="shared" si="323"/>
        <v>7.2459911256832724E-2</v>
      </c>
      <c r="AC1002" s="21">
        <f t="shared" si="323"/>
        <v>5.7553162011422434E-3</v>
      </c>
      <c r="AD1002" s="21">
        <f t="shared" si="315"/>
        <v>1.6009922517879209E-3</v>
      </c>
      <c r="AE1002" s="21">
        <f t="shared" si="324"/>
        <v>9.511419673808157E-3</v>
      </c>
      <c r="AF1002" s="137">
        <f>VLOOKUP(T1002,人口!$A$2:$E$1748,5,0)</f>
        <v>172350</v>
      </c>
      <c r="AG1002" s="14">
        <f t="shared" si="325"/>
        <v>0</v>
      </c>
      <c r="AH1002" s="14">
        <f t="shared" si="326"/>
        <v>0</v>
      </c>
      <c r="AI1002" s="14">
        <f t="shared" si="327"/>
        <v>0</v>
      </c>
      <c r="AJ1002" s="14">
        <f t="shared" si="328"/>
        <v>0</v>
      </c>
      <c r="AK1002" s="14">
        <f t="shared" si="329"/>
        <v>1</v>
      </c>
      <c r="AL1002" s="14">
        <f t="shared" si="330"/>
        <v>0</v>
      </c>
      <c r="AM1002" s="14">
        <f t="shared" si="331"/>
        <v>0</v>
      </c>
      <c r="AN1002" s="14">
        <f t="shared" si="332"/>
        <v>0</v>
      </c>
      <c r="AO1002" s="5" t="str">
        <f t="shared" si="333"/>
        <v>10万～20万人未満の市町村平均</v>
      </c>
    </row>
    <row r="1003" spans="1:41" s="5" customFormat="1" ht="18" customHeight="1" x14ac:dyDescent="0.3">
      <c r="A1003" s="5" t="str">
        <f t="shared" si="316"/>
        <v>023214</v>
      </c>
      <c r="B1003" s="22">
        <v>23</v>
      </c>
      <c r="C1003" s="23" t="s">
        <v>50</v>
      </c>
      <c r="D1003" s="23">
        <v>23214</v>
      </c>
      <c r="E1003" s="24" t="s">
        <v>854</v>
      </c>
      <c r="F1003" s="25">
        <v>172.31757729757459</v>
      </c>
      <c r="G1003" s="26">
        <v>3.0146122708802929</v>
      </c>
      <c r="H1003" s="26">
        <v>10.950607145479687</v>
      </c>
      <c r="I1003" s="26">
        <f t="shared" si="317"/>
        <v>186.28279671393457</v>
      </c>
      <c r="J1003" s="26">
        <v>90.039957895890424</v>
      </c>
      <c r="K1003" s="26">
        <v>85.69745101749993</v>
      </c>
      <c r="L1003" s="26">
        <f t="shared" si="318"/>
        <v>175.73740891339037</v>
      </c>
      <c r="M1003" s="26">
        <v>78.091540768407469</v>
      </c>
      <c r="N1003" s="26">
        <v>45.256087890867995</v>
      </c>
      <c r="O1003" s="26">
        <v>4.9798991098751131</v>
      </c>
      <c r="P1003" s="26">
        <v>16.822415268238053</v>
      </c>
      <c r="Q1003" s="26">
        <f t="shared" si="313"/>
        <v>145.14994303738862</v>
      </c>
      <c r="R1003" s="27">
        <v>11.420891977000002</v>
      </c>
      <c r="S1003" s="143">
        <f t="shared" si="319"/>
        <v>518.59104064171356</v>
      </c>
      <c r="T1003" s="140" t="str">
        <f t="shared" si="320"/>
        <v>23214</v>
      </c>
      <c r="U1003" s="5" t="str">
        <f t="shared" si="314"/>
        <v>愛知県蒲郡市</v>
      </c>
      <c r="V1003" s="21">
        <f t="shared" si="321"/>
        <v>0.33228028213589234</v>
      </c>
      <c r="W1003" s="21">
        <f t="shared" si="321"/>
        <v>5.8130820523816986E-3</v>
      </c>
      <c r="X1003" s="21">
        <f t="shared" si="321"/>
        <v>2.1116074685612028E-2</v>
      </c>
      <c r="Y1003" s="21">
        <f t="shared" si="322"/>
        <v>0.1736242064353318</v>
      </c>
      <c r="Z1003" s="21">
        <f t="shared" si="322"/>
        <v>0.1652505429161607</v>
      </c>
      <c r="AA1003" s="21">
        <f t="shared" si="323"/>
        <v>0.15058405303681227</v>
      </c>
      <c r="AB1003" s="21">
        <f t="shared" si="323"/>
        <v>8.7267392500393615E-2</v>
      </c>
      <c r="AC1003" s="21">
        <f t="shared" si="323"/>
        <v>9.6027480608089546E-3</v>
      </c>
      <c r="AD1003" s="21">
        <f t="shared" si="315"/>
        <v>3.2438692437535568E-2</v>
      </c>
      <c r="AE1003" s="21">
        <f t="shared" si="324"/>
        <v>2.2022925739070987E-2</v>
      </c>
      <c r="AF1003" s="137">
        <f>VLOOKUP(T1003,人口!$A$2:$E$1748,5,0)</f>
        <v>80239</v>
      </c>
      <c r="AG1003" s="14">
        <f t="shared" si="325"/>
        <v>0</v>
      </c>
      <c r="AH1003" s="14">
        <f t="shared" si="326"/>
        <v>0</v>
      </c>
      <c r="AI1003" s="14">
        <f t="shared" si="327"/>
        <v>0</v>
      </c>
      <c r="AJ1003" s="14">
        <f t="shared" si="328"/>
        <v>1</v>
      </c>
      <c r="AK1003" s="14">
        <f t="shared" si="329"/>
        <v>0</v>
      </c>
      <c r="AL1003" s="14">
        <f t="shared" si="330"/>
        <v>0</v>
      </c>
      <c r="AM1003" s="14">
        <f t="shared" si="331"/>
        <v>0</v>
      </c>
      <c r="AN1003" s="14">
        <f t="shared" si="332"/>
        <v>0</v>
      </c>
      <c r="AO1003" s="5" t="str">
        <f t="shared" si="333"/>
        <v>3万～10万人未満の市町村平均</v>
      </c>
    </row>
    <row r="1004" spans="1:41" s="5" customFormat="1" ht="18" customHeight="1" x14ac:dyDescent="0.3">
      <c r="A1004" s="5" t="str">
        <f t="shared" si="316"/>
        <v>023215</v>
      </c>
      <c r="B1004" s="22">
        <v>23</v>
      </c>
      <c r="C1004" s="23" t="s">
        <v>50</v>
      </c>
      <c r="D1004" s="23">
        <v>23215</v>
      </c>
      <c r="E1004" s="24" t="s">
        <v>906</v>
      </c>
      <c r="F1004" s="25">
        <v>320.88235179418876</v>
      </c>
      <c r="G1004" s="26">
        <v>1.9419069891368479</v>
      </c>
      <c r="H1004" s="26">
        <v>1.704575640569951</v>
      </c>
      <c r="I1004" s="26">
        <f t="shared" si="317"/>
        <v>324.52883442389555</v>
      </c>
      <c r="J1004" s="26">
        <v>74.810329489677798</v>
      </c>
      <c r="K1004" s="26">
        <v>81.765465671682534</v>
      </c>
      <c r="L1004" s="26">
        <f t="shared" si="318"/>
        <v>156.57579516136033</v>
      </c>
      <c r="M1004" s="26">
        <v>69.533193037699476</v>
      </c>
      <c r="N1004" s="26">
        <v>35.503367270541666</v>
      </c>
      <c r="O1004" s="26">
        <v>4.5854866814642863</v>
      </c>
      <c r="P1004" s="26">
        <v>0</v>
      </c>
      <c r="Q1004" s="26">
        <f t="shared" si="313"/>
        <v>109.62204698970544</v>
      </c>
      <c r="R1004" s="27">
        <v>6.6333959078399998</v>
      </c>
      <c r="S1004" s="143">
        <f t="shared" si="319"/>
        <v>597.36007248280146</v>
      </c>
      <c r="T1004" s="140" t="str">
        <f t="shared" si="320"/>
        <v>23215</v>
      </c>
      <c r="U1004" s="5" t="str">
        <f t="shared" si="314"/>
        <v>愛知県犬山市</v>
      </c>
      <c r="V1004" s="21">
        <f t="shared" si="321"/>
        <v>0.53716739128631208</v>
      </c>
      <c r="W1004" s="21">
        <f t="shared" si="321"/>
        <v>3.250814841148857E-3</v>
      </c>
      <c r="X1004" s="21">
        <f t="shared" si="321"/>
        <v>2.8535145201205717E-3</v>
      </c>
      <c r="Y1004" s="21">
        <f t="shared" si="322"/>
        <v>0.1252349009178742</v>
      </c>
      <c r="Z1004" s="21">
        <f t="shared" si="322"/>
        <v>0.13687802288465914</v>
      </c>
      <c r="AA1004" s="21">
        <f t="shared" si="323"/>
        <v>0.11640080454105242</v>
      </c>
      <c r="AB1004" s="21">
        <f t="shared" si="323"/>
        <v>5.9433780237402527E-2</v>
      </c>
      <c r="AC1004" s="21">
        <f t="shared" si="323"/>
        <v>7.6762523856100323E-3</v>
      </c>
      <c r="AD1004" s="21">
        <f t="shared" si="315"/>
        <v>0</v>
      </c>
      <c r="AE1004" s="21">
        <f t="shared" si="324"/>
        <v>1.1104518385819937E-2</v>
      </c>
      <c r="AF1004" s="137">
        <f>VLOOKUP(T1004,人口!$A$2:$E$1748,5,0)</f>
        <v>73884</v>
      </c>
      <c r="AG1004" s="14">
        <f t="shared" si="325"/>
        <v>0</v>
      </c>
      <c r="AH1004" s="14">
        <f t="shared" si="326"/>
        <v>0</v>
      </c>
      <c r="AI1004" s="14">
        <f t="shared" si="327"/>
        <v>0</v>
      </c>
      <c r="AJ1004" s="14">
        <f t="shared" si="328"/>
        <v>1</v>
      </c>
      <c r="AK1004" s="14">
        <f t="shared" si="329"/>
        <v>0</v>
      </c>
      <c r="AL1004" s="14">
        <f t="shared" si="330"/>
        <v>0</v>
      </c>
      <c r="AM1004" s="14">
        <f t="shared" si="331"/>
        <v>0</v>
      </c>
      <c r="AN1004" s="14">
        <f t="shared" si="332"/>
        <v>0</v>
      </c>
      <c r="AO1004" s="5" t="str">
        <f t="shared" si="333"/>
        <v>3万～10万人未満の市町村平均</v>
      </c>
    </row>
    <row r="1005" spans="1:41" s="5" customFormat="1" ht="18" customHeight="1" x14ac:dyDescent="0.3">
      <c r="A1005" s="5" t="str">
        <f t="shared" si="316"/>
        <v>023216</v>
      </c>
      <c r="B1005" s="22">
        <v>23</v>
      </c>
      <c r="C1005" s="23" t="s">
        <v>50</v>
      </c>
      <c r="D1005" s="23">
        <v>23216</v>
      </c>
      <c r="E1005" s="24" t="s">
        <v>957</v>
      </c>
      <c r="F1005" s="25">
        <v>125.8958287619984</v>
      </c>
      <c r="G1005" s="26">
        <v>1.7090851032279006</v>
      </c>
      <c r="H1005" s="26">
        <v>9.1427238903297372</v>
      </c>
      <c r="I1005" s="26">
        <f t="shared" si="317"/>
        <v>136.74763775555604</v>
      </c>
      <c r="J1005" s="26">
        <v>83.835020721896015</v>
      </c>
      <c r="K1005" s="26">
        <v>65.048657369989058</v>
      </c>
      <c r="L1005" s="26">
        <f t="shared" si="318"/>
        <v>148.88367809188509</v>
      </c>
      <c r="M1005" s="26">
        <v>57.848828021681705</v>
      </c>
      <c r="N1005" s="26">
        <v>40.988370480789328</v>
      </c>
      <c r="O1005" s="26">
        <v>3.6811619773928212</v>
      </c>
      <c r="P1005" s="26">
        <v>6.0750923927829996</v>
      </c>
      <c r="Q1005" s="26">
        <f t="shared" si="313"/>
        <v>108.59345287264686</v>
      </c>
      <c r="R1005" s="27">
        <v>8.17847977106989</v>
      </c>
      <c r="S1005" s="143">
        <f t="shared" si="319"/>
        <v>402.40324849115785</v>
      </c>
      <c r="T1005" s="140" t="str">
        <f t="shared" si="320"/>
        <v>23216</v>
      </c>
      <c r="U1005" s="5" t="str">
        <f t="shared" si="314"/>
        <v>愛知県常滑市</v>
      </c>
      <c r="V1005" s="21">
        <f t="shared" si="321"/>
        <v>0.31285987186747266</v>
      </c>
      <c r="W1005" s="21">
        <f t="shared" si="321"/>
        <v>4.2471950950601113E-3</v>
      </c>
      <c r="X1005" s="21">
        <f t="shared" si="321"/>
        <v>2.2720303388730306E-2</v>
      </c>
      <c r="Y1005" s="21">
        <f t="shared" si="322"/>
        <v>0.20833584479310721</v>
      </c>
      <c r="Z1005" s="21">
        <f t="shared" si="322"/>
        <v>0.16165042805666713</v>
      </c>
      <c r="AA1005" s="21">
        <f t="shared" si="323"/>
        <v>0.14375835244519114</v>
      </c>
      <c r="AB1005" s="21">
        <f t="shared" si="323"/>
        <v>0.10185894531040293</v>
      </c>
      <c r="AC1005" s="21">
        <f t="shared" si="323"/>
        <v>9.1479429929942745E-3</v>
      </c>
      <c r="AD1005" s="21">
        <f t="shared" si="315"/>
        <v>1.5097026218257504E-2</v>
      </c>
      <c r="AE1005" s="21">
        <f t="shared" si="324"/>
        <v>2.0324089832116747E-2</v>
      </c>
      <c r="AF1005" s="137">
        <f>VLOOKUP(T1005,人口!$A$2:$E$1748,5,0)</f>
        <v>59313</v>
      </c>
      <c r="AG1005" s="14">
        <f t="shared" si="325"/>
        <v>0</v>
      </c>
      <c r="AH1005" s="14">
        <f t="shared" si="326"/>
        <v>0</v>
      </c>
      <c r="AI1005" s="14">
        <f t="shared" si="327"/>
        <v>0</v>
      </c>
      <c r="AJ1005" s="14">
        <f t="shared" si="328"/>
        <v>1</v>
      </c>
      <c r="AK1005" s="14">
        <f t="shared" si="329"/>
        <v>0</v>
      </c>
      <c r="AL1005" s="14">
        <f t="shared" si="330"/>
        <v>0</v>
      </c>
      <c r="AM1005" s="14">
        <f t="shared" si="331"/>
        <v>0</v>
      </c>
      <c r="AN1005" s="14">
        <f t="shared" si="332"/>
        <v>0</v>
      </c>
      <c r="AO1005" s="5" t="str">
        <f t="shared" si="333"/>
        <v>3万～10万人未満の市町村平均</v>
      </c>
    </row>
    <row r="1006" spans="1:41" s="5" customFormat="1" ht="18" customHeight="1" x14ac:dyDescent="0.3">
      <c r="A1006" s="5" t="str">
        <f t="shared" si="316"/>
        <v>023217</v>
      </c>
      <c r="B1006" s="22">
        <v>23</v>
      </c>
      <c r="C1006" s="23" t="s">
        <v>50</v>
      </c>
      <c r="D1006" s="23">
        <v>23217</v>
      </c>
      <c r="E1006" s="24" t="s">
        <v>1003</v>
      </c>
      <c r="F1006" s="25">
        <v>93.797968609748054</v>
      </c>
      <c r="G1006" s="26">
        <v>2.9887431724459654</v>
      </c>
      <c r="H1006" s="26">
        <v>5.6302649946098384</v>
      </c>
      <c r="I1006" s="26">
        <f t="shared" si="317"/>
        <v>102.41697677680386</v>
      </c>
      <c r="J1006" s="26">
        <v>92.046676707968444</v>
      </c>
      <c r="K1006" s="26">
        <v>108.01348994435871</v>
      </c>
      <c r="L1006" s="26">
        <f t="shared" si="318"/>
        <v>200.06016665232715</v>
      </c>
      <c r="M1006" s="26">
        <v>92.305051133894267</v>
      </c>
      <c r="N1006" s="26">
        <v>36.561876661992969</v>
      </c>
      <c r="O1006" s="26">
        <v>6.244501413777396</v>
      </c>
      <c r="P1006" s="26">
        <v>0</v>
      </c>
      <c r="Q1006" s="26">
        <f t="shared" si="313"/>
        <v>135.11142920966464</v>
      </c>
      <c r="R1006" s="27">
        <v>6.6913357634506649</v>
      </c>
      <c r="S1006" s="143">
        <f t="shared" si="319"/>
        <v>444.27990840224629</v>
      </c>
      <c r="T1006" s="140" t="str">
        <f t="shared" si="320"/>
        <v>23217</v>
      </c>
      <c r="U1006" s="5" t="str">
        <f t="shared" si="314"/>
        <v>愛知県江南市</v>
      </c>
      <c r="V1006" s="21">
        <f t="shared" si="321"/>
        <v>0.21112358861122382</v>
      </c>
      <c r="W1006" s="21">
        <f t="shared" si="321"/>
        <v>6.727162574590227E-3</v>
      </c>
      <c r="X1006" s="21">
        <f t="shared" si="321"/>
        <v>1.2672787781148673E-2</v>
      </c>
      <c r="Y1006" s="21">
        <f t="shared" si="322"/>
        <v>0.20718172252937075</v>
      </c>
      <c r="Z1006" s="21">
        <f t="shared" si="322"/>
        <v>0.24312035701277865</v>
      </c>
      <c r="AA1006" s="21">
        <f t="shared" si="323"/>
        <v>0.20776328028392915</v>
      </c>
      <c r="AB1006" s="21">
        <f t="shared" si="323"/>
        <v>8.2294688484742903E-2</v>
      </c>
      <c r="AC1006" s="21">
        <f t="shared" si="323"/>
        <v>1.4055331550405586E-2</v>
      </c>
      <c r="AD1006" s="21">
        <f t="shared" si="315"/>
        <v>0</v>
      </c>
      <c r="AE1006" s="21">
        <f t="shared" si="324"/>
        <v>1.5061081171810275E-2</v>
      </c>
      <c r="AF1006" s="137">
        <f>VLOOKUP(T1006,人口!$A$2:$E$1748,5,0)</f>
        <v>100615</v>
      </c>
      <c r="AG1006" s="14">
        <f t="shared" si="325"/>
        <v>0</v>
      </c>
      <c r="AH1006" s="14">
        <f t="shared" si="326"/>
        <v>0</v>
      </c>
      <c r="AI1006" s="14">
        <f t="shared" si="327"/>
        <v>0</v>
      </c>
      <c r="AJ1006" s="14">
        <f t="shared" si="328"/>
        <v>0</v>
      </c>
      <c r="AK1006" s="14">
        <f t="shared" si="329"/>
        <v>1</v>
      </c>
      <c r="AL1006" s="14">
        <f t="shared" si="330"/>
        <v>0</v>
      </c>
      <c r="AM1006" s="14">
        <f t="shared" si="331"/>
        <v>0</v>
      </c>
      <c r="AN1006" s="14">
        <f t="shared" si="332"/>
        <v>0</v>
      </c>
      <c r="AO1006" s="5" t="str">
        <f t="shared" si="333"/>
        <v>10万～20万人未満の市町村平均</v>
      </c>
    </row>
    <row r="1007" spans="1:41" s="5" customFormat="1" ht="18" customHeight="1" x14ac:dyDescent="0.3">
      <c r="A1007" s="5" t="str">
        <f t="shared" si="316"/>
        <v>023219</v>
      </c>
      <c r="B1007" s="22">
        <v>23</v>
      </c>
      <c r="C1007" s="23" t="s">
        <v>50</v>
      </c>
      <c r="D1007" s="23">
        <v>23219</v>
      </c>
      <c r="E1007" s="24" t="s">
        <v>1049</v>
      </c>
      <c r="F1007" s="25">
        <v>958.75218786527319</v>
      </c>
      <c r="G1007" s="26">
        <v>5.6705063768045783</v>
      </c>
      <c r="H1007" s="26">
        <v>7.2831868278897911</v>
      </c>
      <c r="I1007" s="26">
        <f t="shared" si="317"/>
        <v>971.70588106996763</v>
      </c>
      <c r="J1007" s="26">
        <v>235.20370548046503</v>
      </c>
      <c r="K1007" s="26">
        <v>177.94386236545884</v>
      </c>
      <c r="L1007" s="26">
        <f t="shared" si="318"/>
        <v>413.14756784592385</v>
      </c>
      <c r="M1007" s="26">
        <v>153.45816219239015</v>
      </c>
      <c r="N1007" s="26">
        <v>120.63639078117512</v>
      </c>
      <c r="O1007" s="26">
        <v>9.4973023241534555</v>
      </c>
      <c r="P1007" s="26">
        <v>0</v>
      </c>
      <c r="Q1007" s="26">
        <f t="shared" si="313"/>
        <v>283.59185529771872</v>
      </c>
      <c r="R1007" s="27">
        <v>11.911575312168088</v>
      </c>
      <c r="S1007" s="143">
        <f t="shared" si="319"/>
        <v>1680.3568795257781</v>
      </c>
      <c r="T1007" s="140" t="str">
        <f t="shared" si="320"/>
        <v>23219</v>
      </c>
      <c r="U1007" s="5" t="str">
        <f t="shared" si="314"/>
        <v>愛知県小牧市</v>
      </c>
      <c r="V1007" s="21">
        <f t="shared" si="321"/>
        <v>0.57056462204376934</v>
      </c>
      <c r="W1007" s="21">
        <f t="shared" si="321"/>
        <v>3.3745845575404673E-3</v>
      </c>
      <c r="X1007" s="21">
        <f t="shared" si="321"/>
        <v>4.3343095247393012E-3</v>
      </c>
      <c r="Y1007" s="21">
        <f t="shared" si="322"/>
        <v>0.13997247153047812</v>
      </c>
      <c r="Z1007" s="21">
        <f t="shared" si="322"/>
        <v>0.10589647028771487</v>
      </c>
      <c r="AA1007" s="21">
        <f t="shared" si="323"/>
        <v>9.1324744202968558E-2</v>
      </c>
      <c r="AB1007" s="21">
        <f t="shared" si="323"/>
        <v>7.1792124786742045E-2</v>
      </c>
      <c r="AC1007" s="21">
        <f t="shared" si="323"/>
        <v>5.6519555100900572E-3</v>
      </c>
      <c r="AD1007" s="21">
        <f t="shared" si="315"/>
        <v>0</v>
      </c>
      <c r="AE1007" s="21">
        <f t="shared" si="324"/>
        <v>7.0887175559573466E-3</v>
      </c>
      <c r="AF1007" s="137">
        <f>VLOOKUP(T1007,人口!$A$2:$E$1748,5,0)</f>
        <v>153026</v>
      </c>
      <c r="AG1007" s="14">
        <f t="shared" si="325"/>
        <v>0</v>
      </c>
      <c r="AH1007" s="14">
        <f t="shared" si="326"/>
        <v>0</v>
      </c>
      <c r="AI1007" s="14">
        <f t="shared" si="327"/>
        <v>0</v>
      </c>
      <c r="AJ1007" s="14">
        <f t="shared" si="328"/>
        <v>0</v>
      </c>
      <c r="AK1007" s="14">
        <f t="shared" si="329"/>
        <v>1</v>
      </c>
      <c r="AL1007" s="14">
        <f t="shared" si="330"/>
        <v>0</v>
      </c>
      <c r="AM1007" s="14">
        <f t="shared" si="331"/>
        <v>0</v>
      </c>
      <c r="AN1007" s="14">
        <f t="shared" si="332"/>
        <v>0</v>
      </c>
      <c r="AO1007" s="5" t="str">
        <f t="shared" si="333"/>
        <v>10万～20万人未満の市町村平均</v>
      </c>
    </row>
    <row r="1008" spans="1:41" s="5" customFormat="1" ht="18" customHeight="1" x14ac:dyDescent="0.3">
      <c r="A1008" s="5" t="str">
        <f t="shared" si="316"/>
        <v>023220</v>
      </c>
      <c r="B1008" s="22">
        <v>23</v>
      </c>
      <c r="C1008" s="23" t="s">
        <v>50</v>
      </c>
      <c r="D1008" s="23">
        <v>23220</v>
      </c>
      <c r="E1008" s="24" t="s">
        <v>1093</v>
      </c>
      <c r="F1008" s="25">
        <v>522.67992951912993</v>
      </c>
      <c r="G1008" s="26">
        <v>5.3186866380977253</v>
      </c>
      <c r="H1008" s="26">
        <v>31.043938181289107</v>
      </c>
      <c r="I1008" s="26">
        <f t="shared" si="317"/>
        <v>559.04255433851677</v>
      </c>
      <c r="J1008" s="26">
        <v>163.30182480313601</v>
      </c>
      <c r="K1008" s="26">
        <v>143.5709526469463</v>
      </c>
      <c r="L1008" s="26">
        <f t="shared" si="318"/>
        <v>306.87277745008231</v>
      </c>
      <c r="M1008" s="26">
        <v>125.34151486805372</v>
      </c>
      <c r="N1008" s="26">
        <v>79.11876560466014</v>
      </c>
      <c r="O1008" s="26">
        <v>8.4841806118987986</v>
      </c>
      <c r="P1008" s="26">
        <v>0</v>
      </c>
      <c r="Q1008" s="26">
        <f t="shared" si="313"/>
        <v>212.94446108461267</v>
      </c>
      <c r="R1008" s="27">
        <v>11.339127135</v>
      </c>
      <c r="S1008" s="143">
        <f t="shared" si="319"/>
        <v>1090.1989200082116</v>
      </c>
      <c r="T1008" s="140" t="str">
        <f t="shared" si="320"/>
        <v>23220</v>
      </c>
      <c r="U1008" s="5" t="str">
        <f t="shared" si="314"/>
        <v>愛知県稲沢市</v>
      </c>
      <c r="V1008" s="21">
        <f t="shared" si="321"/>
        <v>0.47943537635791544</v>
      </c>
      <c r="W1008" s="21">
        <f t="shared" si="321"/>
        <v>4.8786386965579305E-3</v>
      </c>
      <c r="X1008" s="21">
        <f t="shared" si="321"/>
        <v>2.8475480585740516E-2</v>
      </c>
      <c r="Y1008" s="21">
        <f t="shared" si="322"/>
        <v>0.14979085174832679</v>
      </c>
      <c r="Z1008" s="21">
        <f t="shared" si="322"/>
        <v>0.13169243705163905</v>
      </c>
      <c r="AA1008" s="21">
        <f t="shared" si="323"/>
        <v>0.11497123375164379</v>
      </c>
      <c r="AB1008" s="21">
        <f t="shared" si="323"/>
        <v>7.2572779290649272E-2</v>
      </c>
      <c r="AC1008" s="21">
        <f t="shared" si="323"/>
        <v>7.782231715873369E-3</v>
      </c>
      <c r="AD1008" s="21">
        <f t="shared" si="315"/>
        <v>0</v>
      </c>
      <c r="AE1008" s="21">
        <f t="shared" si="324"/>
        <v>1.0400970801653878E-2</v>
      </c>
      <c r="AF1008" s="137">
        <f>VLOOKUP(T1008,人口!$A$2:$E$1748,5,0)</f>
        <v>136702</v>
      </c>
      <c r="AG1008" s="14">
        <f t="shared" si="325"/>
        <v>0</v>
      </c>
      <c r="AH1008" s="14">
        <f t="shared" si="326"/>
        <v>0</v>
      </c>
      <c r="AI1008" s="14">
        <f t="shared" si="327"/>
        <v>0</v>
      </c>
      <c r="AJ1008" s="14">
        <f t="shared" si="328"/>
        <v>0</v>
      </c>
      <c r="AK1008" s="14">
        <f t="shared" si="329"/>
        <v>1</v>
      </c>
      <c r="AL1008" s="14">
        <f t="shared" si="330"/>
        <v>0</v>
      </c>
      <c r="AM1008" s="14">
        <f t="shared" si="331"/>
        <v>0</v>
      </c>
      <c r="AN1008" s="14">
        <f t="shared" si="332"/>
        <v>0</v>
      </c>
      <c r="AO1008" s="5" t="str">
        <f t="shared" si="333"/>
        <v>10万～20万人未満の市町村平均</v>
      </c>
    </row>
    <row r="1009" spans="1:41" s="5" customFormat="1" ht="18" customHeight="1" x14ac:dyDescent="0.3">
      <c r="A1009" s="5" t="str">
        <f t="shared" si="316"/>
        <v>023221</v>
      </c>
      <c r="B1009" s="22">
        <v>23</v>
      </c>
      <c r="C1009" s="23" t="s">
        <v>50</v>
      </c>
      <c r="D1009" s="23">
        <v>23221</v>
      </c>
      <c r="E1009" s="24" t="s">
        <v>1133</v>
      </c>
      <c r="F1009" s="25">
        <v>215.35747443320452</v>
      </c>
      <c r="G1009" s="26">
        <v>2.4817088431331471</v>
      </c>
      <c r="H1009" s="26">
        <v>13.171720858949623</v>
      </c>
      <c r="I1009" s="26">
        <f t="shared" si="317"/>
        <v>231.01090413528726</v>
      </c>
      <c r="J1009" s="26">
        <v>46.531485382825331</v>
      </c>
      <c r="K1009" s="26">
        <v>46.179302346132786</v>
      </c>
      <c r="L1009" s="26">
        <f t="shared" si="318"/>
        <v>92.71078772895811</v>
      </c>
      <c r="M1009" s="26">
        <v>50.960130052832113</v>
      </c>
      <c r="N1009" s="26">
        <v>52.016113777181999</v>
      </c>
      <c r="O1009" s="26">
        <v>2.856712772198577</v>
      </c>
      <c r="P1009" s="26">
        <v>0</v>
      </c>
      <c r="Q1009" s="26">
        <f t="shared" si="313"/>
        <v>105.83295660221269</v>
      </c>
      <c r="R1009" s="27">
        <v>7.7091628726199994</v>
      </c>
      <c r="S1009" s="143">
        <f t="shared" si="319"/>
        <v>437.26381133907807</v>
      </c>
      <c r="T1009" s="140" t="str">
        <f t="shared" si="320"/>
        <v>23221</v>
      </c>
      <c r="U1009" s="5" t="str">
        <f t="shared" si="314"/>
        <v>愛知県新城市</v>
      </c>
      <c r="V1009" s="21">
        <f t="shared" si="321"/>
        <v>0.49251154302866523</v>
      </c>
      <c r="W1009" s="21">
        <f t="shared" si="321"/>
        <v>5.6755413523317975E-3</v>
      </c>
      <c r="X1009" s="21">
        <f t="shared" si="321"/>
        <v>3.0123052759871673E-2</v>
      </c>
      <c r="Y1009" s="21">
        <f t="shared" si="322"/>
        <v>0.10641513012551201</v>
      </c>
      <c r="Z1009" s="21">
        <f t="shared" si="322"/>
        <v>0.10560970551098922</v>
      </c>
      <c r="AA1009" s="21">
        <f t="shared" si="323"/>
        <v>0.1165432142595374</v>
      </c>
      <c r="AB1009" s="21">
        <f t="shared" si="323"/>
        <v>0.11895819509482775</v>
      </c>
      <c r="AC1009" s="21">
        <f t="shared" si="323"/>
        <v>6.5331561819629456E-3</v>
      </c>
      <c r="AD1009" s="21">
        <f t="shared" si="315"/>
        <v>0</v>
      </c>
      <c r="AE1009" s="21">
        <f t="shared" si="324"/>
        <v>1.7630461686301994E-2</v>
      </c>
      <c r="AF1009" s="137">
        <f>VLOOKUP(T1009,人口!$A$2:$E$1748,5,0)</f>
        <v>46029</v>
      </c>
      <c r="AG1009" s="14">
        <f t="shared" si="325"/>
        <v>0</v>
      </c>
      <c r="AH1009" s="14">
        <f t="shared" si="326"/>
        <v>0</v>
      </c>
      <c r="AI1009" s="14">
        <f t="shared" si="327"/>
        <v>0</v>
      </c>
      <c r="AJ1009" s="14">
        <f t="shared" si="328"/>
        <v>1</v>
      </c>
      <c r="AK1009" s="14">
        <f t="shared" si="329"/>
        <v>0</v>
      </c>
      <c r="AL1009" s="14">
        <f t="shared" si="330"/>
        <v>0</v>
      </c>
      <c r="AM1009" s="14">
        <f t="shared" si="331"/>
        <v>0</v>
      </c>
      <c r="AN1009" s="14">
        <f t="shared" si="332"/>
        <v>0</v>
      </c>
      <c r="AO1009" s="5" t="str">
        <f t="shared" si="333"/>
        <v>3万～10万人未満の市町村平均</v>
      </c>
    </row>
    <row r="1010" spans="1:41" s="5" customFormat="1" ht="18" customHeight="1" x14ac:dyDescent="0.3">
      <c r="A1010" s="5" t="str">
        <f t="shared" si="316"/>
        <v>023222</v>
      </c>
      <c r="B1010" s="22">
        <v>23</v>
      </c>
      <c r="C1010" s="23" t="s">
        <v>50</v>
      </c>
      <c r="D1010" s="23">
        <v>23222</v>
      </c>
      <c r="E1010" s="24" t="s">
        <v>1170</v>
      </c>
      <c r="F1010" s="25">
        <v>947.72989343637119</v>
      </c>
      <c r="G1010" s="26">
        <v>10.968497736154841</v>
      </c>
      <c r="H1010" s="26">
        <v>7.0249177914397984</v>
      </c>
      <c r="I1010" s="26">
        <f t="shared" si="317"/>
        <v>965.72330896396579</v>
      </c>
      <c r="J1010" s="26">
        <v>131.09084659674213</v>
      </c>
      <c r="K1010" s="26">
        <v>133.06652464279179</v>
      </c>
      <c r="L1010" s="26">
        <f t="shared" si="318"/>
        <v>264.15737123953392</v>
      </c>
      <c r="M1010" s="26">
        <v>113.99458145309792</v>
      </c>
      <c r="N1010" s="26">
        <v>79.229427950130045</v>
      </c>
      <c r="O1010" s="26">
        <v>7.1408820122884231</v>
      </c>
      <c r="P1010" s="26">
        <v>47.191773147353004</v>
      </c>
      <c r="Q1010" s="26">
        <f t="shared" si="313"/>
        <v>247.5566645628694</v>
      </c>
      <c r="R1010" s="27">
        <v>13.766313966479998</v>
      </c>
      <c r="S1010" s="143">
        <f t="shared" si="319"/>
        <v>1491.2036587328491</v>
      </c>
      <c r="T1010" s="140" t="str">
        <f t="shared" si="320"/>
        <v>23222</v>
      </c>
      <c r="U1010" s="5" t="str">
        <f t="shared" si="314"/>
        <v>愛知県東海市</v>
      </c>
      <c r="V1010" s="21">
        <f t="shared" si="321"/>
        <v>0.63554692069472596</v>
      </c>
      <c r="W1010" s="21">
        <f t="shared" si="321"/>
        <v>7.3554659498859644E-3</v>
      </c>
      <c r="X1010" s="21">
        <f t="shared" si="321"/>
        <v>4.7109043424754101E-3</v>
      </c>
      <c r="Y1010" s="21">
        <f t="shared" si="322"/>
        <v>8.7909418562006902E-2</v>
      </c>
      <c r="Z1010" s="21">
        <f t="shared" si="322"/>
        <v>8.9234306704870286E-2</v>
      </c>
      <c r="AA1010" s="21">
        <f t="shared" si="323"/>
        <v>7.6444676611084006E-2</v>
      </c>
      <c r="AB1010" s="21">
        <f t="shared" si="323"/>
        <v>5.3131192031446117E-2</v>
      </c>
      <c r="AC1010" s="21">
        <f t="shared" si="323"/>
        <v>4.7886698577150688E-3</v>
      </c>
      <c r="AD1010" s="21">
        <f t="shared" si="315"/>
        <v>3.1646765933671481E-2</v>
      </c>
      <c r="AE1010" s="21">
        <f t="shared" si="324"/>
        <v>9.2316793121188616E-3</v>
      </c>
      <c r="AF1010" s="137">
        <f>VLOOKUP(T1010,人口!$A$2:$E$1748,5,0)</f>
        <v>115058</v>
      </c>
      <c r="AG1010" s="14">
        <f t="shared" si="325"/>
        <v>0</v>
      </c>
      <c r="AH1010" s="14">
        <f t="shared" si="326"/>
        <v>0</v>
      </c>
      <c r="AI1010" s="14">
        <f t="shared" si="327"/>
        <v>0</v>
      </c>
      <c r="AJ1010" s="14">
        <f t="shared" si="328"/>
        <v>0</v>
      </c>
      <c r="AK1010" s="14">
        <f t="shared" si="329"/>
        <v>1</v>
      </c>
      <c r="AL1010" s="14">
        <f t="shared" si="330"/>
        <v>0</v>
      </c>
      <c r="AM1010" s="14">
        <f t="shared" si="331"/>
        <v>0</v>
      </c>
      <c r="AN1010" s="14">
        <f t="shared" si="332"/>
        <v>0</v>
      </c>
      <c r="AO1010" s="5" t="str">
        <f t="shared" si="333"/>
        <v>10万～20万人未満の市町村平均</v>
      </c>
    </row>
    <row r="1011" spans="1:41" s="5" customFormat="1" ht="18" customHeight="1" x14ac:dyDescent="0.3">
      <c r="A1011" s="5" t="str">
        <f t="shared" si="316"/>
        <v>023223</v>
      </c>
      <c r="B1011" s="22">
        <v>23</v>
      </c>
      <c r="C1011" s="23" t="s">
        <v>50</v>
      </c>
      <c r="D1011" s="23">
        <v>23223</v>
      </c>
      <c r="E1011" s="24" t="s">
        <v>1209</v>
      </c>
      <c r="F1011" s="25">
        <v>824.14330820730572</v>
      </c>
      <c r="G1011" s="26">
        <v>3.7527438795397696</v>
      </c>
      <c r="H1011" s="26">
        <v>1.0847299530899688</v>
      </c>
      <c r="I1011" s="26">
        <f t="shared" si="317"/>
        <v>828.98078203993555</v>
      </c>
      <c r="J1011" s="26">
        <v>93.347533101801687</v>
      </c>
      <c r="K1011" s="26">
        <v>102.89695161446627</v>
      </c>
      <c r="L1011" s="26">
        <f t="shared" si="318"/>
        <v>196.24448471626795</v>
      </c>
      <c r="M1011" s="26">
        <v>86.645113523628751</v>
      </c>
      <c r="N1011" s="26">
        <v>44.399657565057396</v>
      </c>
      <c r="O1011" s="26">
        <v>5.7570560616548727</v>
      </c>
      <c r="P1011" s="26">
        <v>0</v>
      </c>
      <c r="Q1011" s="26">
        <f t="shared" si="313"/>
        <v>136.80182715034104</v>
      </c>
      <c r="R1011" s="27">
        <v>7.6056113680327373</v>
      </c>
      <c r="S1011" s="143">
        <f t="shared" si="319"/>
        <v>1169.6327052745771</v>
      </c>
      <c r="T1011" s="140" t="str">
        <f t="shared" si="320"/>
        <v>23223</v>
      </c>
      <c r="U1011" s="5" t="str">
        <f t="shared" si="314"/>
        <v>愛知県大府市</v>
      </c>
      <c r="V1011" s="21">
        <f t="shared" si="321"/>
        <v>0.70461718836242182</v>
      </c>
      <c r="W1011" s="21">
        <f t="shared" si="321"/>
        <v>3.2084806303862667E-3</v>
      </c>
      <c r="X1011" s="21">
        <f t="shared" si="321"/>
        <v>9.2741075740979985E-4</v>
      </c>
      <c r="Y1011" s="21">
        <f t="shared" si="322"/>
        <v>7.9809270620461906E-2</v>
      </c>
      <c r="Z1011" s="21">
        <f t="shared" si="322"/>
        <v>8.7973729830263858E-2</v>
      </c>
      <c r="AA1011" s="21">
        <f t="shared" si="323"/>
        <v>7.4078907962212268E-2</v>
      </c>
      <c r="AB1011" s="21">
        <f t="shared" si="323"/>
        <v>3.7960342049972305E-2</v>
      </c>
      <c r="AC1011" s="21">
        <f t="shared" si="323"/>
        <v>4.9221059189716952E-3</v>
      </c>
      <c r="AD1011" s="21">
        <f t="shared" si="315"/>
        <v>0</v>
      </c>
      <c r="AE1011" s="21">
        <f t="shared" si="324"/>
        <v>6.5025638679001218E-3</v>
      </c>
      <c r="AF1011" s="137">
        <f>VLOOKUP(T1011,人口!$A$2:$E$1748,5,0)</f>
        <v>92761</v>
      </c>
      <c r="AG1011" s="14">
        <f t="shared" si="325"/>
        <v>0</v>
      </c>
      <c r="AH1011" s="14">
        <f t="shared" si="326"/>
        <v>0</v>
      </c>
      <c r="AI1011" s="14">
        <f t="shared" si="327"/>
        <v>0</v>
      </c>
      <c r="AJ1011" s="14">
        <f t="shared" si="328"/>
        <v>1</v>
      </c>
      <c r="AK1011" s="14">
        <f t="shared" si="329"/>
        <v>0</v>
      </c>
      <c r="AL1011" s="14">
        <f t="shared" si="330"/>
        <v>0</v>
      </c>
      <c r="AM1011" s="14">
        <f t="shared" si="331"/>
        <v>0</v>
      </c>
      <c r="AN1011" s="14">
        <f t="shared" si="332"/>
        <v>0</v>
      </c>
      <c r="AO1011" s="5" t="str">
        <f t="shared" si="333"/>
        <v>3万～10万人未満の市町村平均</v>
      </c>
    </row>
    <row r="1012" spans="1:41" s="5" customFormat="1" ht="18" customHeight="1" x14ac:dyDescent="0.3">
      <c r="A1012" s="5" t="str">
        <f t="shared" si="316"/>
        <v>023224</v>
      </c>
      <c r="B1012" s="22">
        <v>23</v>
      </c>
      <c r="C1012" s="23" t="s">
        <v>50</v>
      </c>
      <c r="D1012" s="23">
        <v>23224</v>
      </c>
      <c r="E1012" s="24" t="s">
        <v>1251</v>
      </c>
      <c r="F1012" s="25">
        <v>692.9509814267542</v>
      </c>
      <c r="G1012" s="26">
        <v>3.131885517115911</v>
      </c>
      <c r="H1012" s="26">
        <v>2.0661522915999404</v>
      </c>
      <c r="I1012" s="26">
        <f t="shared" si="317"/>
        <v>698.14901923547006</v>
      </c>
      <c r="J1012" s="26">
        <v>59.188965919413107</v>
      </c>
      <c r="K1012" s="26">
        <v>93.697097381319523</v>
      </c>
      <c r="L1012" s="26">
        <f t="shared" si="318"/>
        <v>152.88606330073264</v>
      </c>
      <c r="M1012" s="26">
        <v>81.13638347044288</v>
      </c>
      <c r="N1012" s="26">
        <v>35.618841022336355</v>
      </c>
      <c r="O1012" s="26">
        <v>5.2959255592013026</v>
      </c>
      <c r="P1012" s="26">
        <v>47.191773147353004</v>
      </c>
      <c r="Q1012" s="26">
        <f t="shared" si="313"/>
        <v>169.24292319933355</v>
      </c>
      <c r="R1012" s="27">
        <v>13.427993825050002</v>
      </c>
      <c r="S1012" s="143">
        <f t="shared" si="319"/>
        <v>1033.7059995605862</v>
      </c>
      <c r="T1012" s="140" t="str">
        <f t="shared" si="320"/>
        <v>23224</v>
      </c>
      <c r="U1012" s="5" t="str">
        <f t="shared" si="314"/>
        <v>愛知県知多市</v>
      </c>
      <c r="V1012" s="21">
        <f t="shared" si="321"/>
        <v>0.67035596361181793</v>
      </c>
      <c r="W1012" s="21">
        <f t="shared" si="321"/>
        <v>3.029764283507333E-3</v>
      </c>
      <c r="X1012" s="21">
        <f t="shared" si="321"/>
        <v>1.9987813676985841E-3</v>
      </c>
      <c r="Y1012" s="21">
        <f t="shared" si="322"/>
        <v>5.7258994283261873E-2</v>
      </c>
      <c r="Z1012" s="21">
        <f t="shared" si="322"/>
        <v>9.0641920837403314E-2</v>
      </c>
      <c r="AA1012" s="21">
        <f t="shared" si="323"/>
        <v>7.8490773493558916E-2</v>
      </c>
      <c r="AB1012" s="21">
        <f t="shared" si="323"/>
        <v>3.4457419263772701E-2</v>
      </c>
      <c r="AC1012" s="21">
        <f t="shared" si="323"/>
        <v>5.1232415807323604E-3</v>
      </c>
      <c r="AD1012" s="21">
        <f t="shared" si="315"/>
        <v>4.5652993372790288E-2</v>
      </c>
      <c r="AE1012" s="21">
        <f t="shared" si="324"/>
        <v>1.2990147905456729E-2</v>
      </c>
      <c r="AF1012" s="137">
        <f>VLOOKUP(T1012,人口!$A$2:$E$1748,5,0)</f>
        <v>85331</v>
      </c>
      <c r="AG1012" s="14">
        <f t="shared" si="325"/>
        <v>0</v>
      </c>
      <c r="AH1012" s="14">
        <f t="shared" si="326"/>
        <v>0</v>
      </c>
      <c r="AI1012" s="14">
        <f t="shared" si="327"/>
        <v>0</v>
      </c>
      <c r="AJ1012" s="14">
        <f t="shared" si="328"/>
        <v>1</v>
      </c>
      <c r="AK1012" s="14">
        <f t="shared" si="329"/>
        <v>0</v>
      </c>
      <c r="AL1012" s="14">
        <f t="shared" si="330"/>
        <v>0</v>
      </c>
      <c r="AM1012" s="14">
        <f t="shared" si="331"/>
        <v>0</v>
      </c>
      <c r="AN1012" s="14">
        <f t="shared" si="332"/>
        <v>0</v>
      </c>
      <c r="AO1012" s="5" t="str">
        <f t="shared" si="333"/>
        <v>3万～10万人未満の市町村平均</v>
      </c>
    </row>
    <row r="1013" spans="1:41" s="5" customFormat="1" ht="18" customHeight="1" x14ac:dyDescent="0.3">
      <c r="A1013" s="5" t="str">
        <f t="shared" si="316"/>
        <v>023225</v>
      </c>
      <c r="B1013" s="22">
        <v>23</v>
      </c>
      <c r="C1013" s="23" t="s">
        <v>50</v>
      </c>
      <c r="D1013" s="23">
        <v>23225</v>
      </c>
      <c r="E1013" s="24" t="s">
        <v>1289</v>
      </c>
      <c r="F1013" s="25">
        <v>97.321309939063099</v>
      </c>
      <c r="G1013" s="26">
        <v>1.7849677919685945</v>
      </c>
      <c r="H1013" s="26">
        <v>2.2727675207599347</v>
      </c>
      <c r="I1013" s="26">
        <f t="shared" si="317"/>
        <v>101.37904525179164</v>
      </c>
      <c r="J1013" s="26">
        <v>65.231296044178364</v>
      </c>
      <c r="K1013" s="26">
        <v>84.711193246618066</v>
      </c>
      <c r="L1013" s="26">
        <f t="shared" si="318"/>
        <v>149.94248929079643</v>
      </c>
      <c r="M1013" s="26">
        <v>68.697572327522465</v>
      </c>
      <c r="N1013" s="26">
        <v>29.734491087132064</v>
      </c>
      <c r="O1013" s="26">
        <v>4.4910883646093893</v>
      </c>
      <c r="P1013" s="26">
        <v>0</v>
      </c>
      <c r="Q1013" s="26">
        <f t="shared" si="313"/>
        <v>102.92315177926392</v>
      </c>
      <c r="R1013" s="27">
        <v>7.9259403362040848</v>
      </c>
      <c r="S1013" s="143">
        <f t="shared" si="319"/>
        <v>362.17062665805605</v>
      </c>
      <c r="T1013" s="140" t="str">
        <f t="shared" si="320"/>
        <v>23225</v>
      </c>
      <c r="U1013" s="5" t="str">
        <f t="shared" si="314"/>
        <v>愛知県知立市</v>
      </c>
      <c r="V1013" s="21">
        <f t="shared" si="321"/>
        <v>0.26871673950231517</v>
      </c>
      <c r="W1013" s="21">
        <f t="shared" si="321"/>
        <v>4.928527220551971E-3</v>
      </c>
      <c r="X1013" s="21">
        <f t="shared" si="321"/>
        <v>6.2754054400600843E-3</v>
      </c>
      <c r="Y1013" s="21">
        <f t="shared" si="322"/>
        <v>0.18011205559684051</v>
      </c>
      <c r="Z1013" s="21">
        <f t="shared" si="322"/>
        <v>0.23389857434959316</v>
      </c>
      <c r="AA1013" s="21">
        <f t="shared" si="323"/>
        <v>0.18968289328549934</v>
      </c>
      <c r="AB1013" s="21">
        <f t="shared" si="323"/>
        <v>8.2100780401514806E-2</v>
      </c>
      <c r="AC1013" s="21">
        <f t="shared" si="323"/>
        <v>1.2400476554520964E-2</v>
      </c>
      <c r="AD1013" s="21">
        <f t="shared" si="315"/>
        <v>0</v>
      </c>
      <c r="AE1013" s="21">
        <f t="shared" si="324"/>
        <v>2.1884547649104004E-2</v>
      </c>
      <c r="AF1013" s="137">
        <f>VLOOKUP(T1013,人口!$A$2:$E$1748,5,0)</f>
        <v>72363</v>
      </c>
      <c r="AG1013" s="14">
        <f t="shared" si="325"/>
        <v>0</v>
      </c>
      <c r="AH1013" s="14">
        <f t="shared" si="326"/>
        <v>0</v>
      </c>
      <c r="AI1013" s="14">
        <f t="shared" si="327"/>
        <v>0</v>
      </c>
      <c r="AJ1013" s="14">
        <f t="shared" si="328"/>
        <v>1</v>
      </c>
      <c r="AK1013" s="14">
        <f t="shared" si="329"/>
        <v>0</v>
      </c>
      <c r="AL1013" s="14">
        <f t="shared" si="330"/>
        <v>0</v>
      </c>
      <c r="AM1013" s="14">
        <f t="shared" si="331"/>
        <v>0</v>
      </c>
      <c r="AN1013" s="14">
        <f t="shared" si="332"/>
        <v>0</v>
      </c>
      <c r="AO1013" s="5" t="str">
        <f t="shared" si="333"/>
        <v>3万～10万人未満の市町村平均</v>
      </c>
    </row>
    <row r="1014" spans="1:41" s="5" customFormat="1" ht="18" customHeight="1" x14ac:dyDescent="0.3">
      <c r="A1014" s="5" t="str">
        <f t="shared" si="316"/>
        <v>023226</v>
      </c>
      <c r="B1014" s="22">
        <v>23</v>
      </c>
      <c r="C1014" s="23" t="s">
        <v>50</v>
      </c>
      <c r="D1014" s="23">
        <v>23226</v>
      </c>
      <c r="E1014" s="24" t="s">
        <v>1322</v>
      </c>
      <c r="F1014" s="25">
        <v>78.955571078992548</v>
      </c>
      <c r="G1014" s="26">
        <v>2.9163096968298485</v>
      </c>
      <c r="H1014" s="26">
        <v>0.98142233850997174</v>
      </c>
      <c r="I1014" s="26">
        <f t="shared" si="317"/>
        <v>82.853303114332363</v>
      </c>
      <c r="J1014" s="26">
        <v>72.907087890745629</v>
      </c>
      <c r="K1014" s="26">
        <v>92.888261643294726</v>
      </c>
      <c r="L1014" s="26">
        <f t="shared" si="318"/>
        <v>165.79534953404035</v>
      </c>
      <c r="M1014" s="26">
        <v>71.772656540973813</v>
      </c>
      <c r="N1014" s="26">
        <v>31.562825490547954</v>
      </c>
      <c r="O1014" s="26">
        <v>5.2022720022426965</v>
      </c>
      <c r="P1014" s="26">
        <v>0</v>
      </c>
      <c r="Q1014" s="26">
        <f t="shared" si="313"/>
        <v>108.53775403376446</v>
      </c>
      <c r="R1014" s="27">
        <v>10.242495447363382</v>
      </c>
      <c r="S1014" s="143">
        <f t="shared" si="319"/>
        <v>367.42890212950056</v>
      </c>
      <c r="T1014" s="140" t="str">
        <f t="shared" si="320"/>
        <v>23226</v>
      </c>
      <c r="U1014" s="5" t="str">
        <f t="shared" si="314"/>
        <v>愛知県尾張旭市</v>
      </c>
      <c r="V1014" s="21">
        <f t="shared" si="321"/>
        <v>0.21488666411757834</v>
      </c>
      <c r="W1014" s="21">
        <f t="shared" si="321"/>
        <v>7.9370721245058534E-3</v>
      </c>
      <c r="X1014" s="21">
        <f t="shared" si="321"/>
        <v>2.6710537271890191E-3</v>
      </c>
      <c r="Y1014" s="21">
        <f t="shared" si="322"/>
        <v>0.19842502173399926</v>
      </c>
      <c r="Z1014" s="21">
        <f t="shared" si="322"/>
        <v>0.25280608331283694</v>
      </c>
      <c r="AA1014" s="21">
        <f t="shared" si="323"/>
        <v>0.19533753639140095</v>
      </c>
      <c r="AB1014" s="21">
        <f t="shared" si="323"/>
        <v>8.5901858312233736E-2</v>
      </c>
      <c r="AC1014" s="21">
        <f t="shared" si="323"/>
        <v>1.4158581352996429E-2</v>
      </c>
      <c r="AD1014" s="21">
        <f t="shared" si="315"/>
        <v>0</v>
      </c>
      <c r="AE1014" s="21">
        <f t="shared" si="324"/>
        <v>2.7876128927259533E-2</v>
      </c>
      <c r="AF1014" s="137">
        <f>VLOOKUP(T1014,人口!$A$2:$E$1748,5,0)</f>
        <v>83822</v>
      </c>
      <c r="AG1014" s="14">
        <f t="shared" si="325"/>
        <v>0</v>
      </c>
      <c r="AH1014" s="14">
        <f t="shared" si="326"/>
        <v>0</v>
      </c>
      <c r="AI1014" s="14">
        <f t="shared" si="327"/>
        <v>0</v>
      </c>
      <c r="AJ1014" s="14">
        <f t="shared" si="328"/>
        <v>1</v>
      </c>
      <c r="AK1014" s="14">
        <f t="shared" si="329"/>
        <v>0</v>
      </c>
      <c r="AL1014" s="14">
        <f t="shared" si="330"/>
        <v>0</v>
      </c>
      <c r="AM1014" s="14">
        <f t="shared" si="331"/>
        <v>0</v>
      </c>
      <c r="AN1014" s="14">
        <f t="shared" si="332"/>
        <v>0</v>
      </c>
      <c r="AO1014" s="5" t="str">
        <f t="shared" si="333"/>
        <v>3万～10万人未満の市町村平均</v>
      </c>
    </row>
    <row r="1015" spans="1:41" s="5" customFormat="1" ht="18" customHeight="1" x14ac:dyDescent="0.3">
      <c r="A1015" s="5" t="str">
        <f t="shared" si="316"/>
        <v>023227</v>
      </c>
      <c r="B1015" s="22">
        <v>23</v>
      </c>
      <c r="C1015" s="23" t="s">
        <v>50</v>
      </c>
      <c r="D1015" s="23">
        <v>23227</v>
      </c>
      <c r="E1015" s="24" t="s">
        <v>1358</v>
      </c>
      <c r="F1015" s="25">
        <v>352.68320677017255</v>
      </c>
      <c r="G1015" s="26">
        <v>1.3417439054604507</v>
      </c>
      <c r="H1015" s="26">
        <v>0.5165380728999851</v>
      </c>
      <c r="I1015" s="26">
        <f t="shared" si="317"/>
        <v>354.54148874853303</v>
      </c>
      <c r="J1015" s="26">
        <v>34.354434764414606</v>
      </c>
      <c r="K1015" s="26">
        <v>53.620591135961064</v>
      </c>
      <c r="L1015" s="26">
        <f t="shared" si="318"/>
        <v>87.97502590037567</v>
      </c>
      <c r="M1015" s="26">
        <v>48.061719932389622</v>
      </c>
      <c r="N1015" s="26">
        <v>23.599948023039282</v>
      </c>
      <c r="O1015" s="26">
        <v>3.0507227251824074</v>
      </c>
      <c r="P1015" s="26">
        <v>2.5705909786711669</v>
      </c>
      <c r="Q1015" s="26">
        <f t="shared" si="313"/>
        <v>77.28298165928247</v>
      </c>
      <c r="R1015" s="27">
        <v>7.9719218631260764</v>
      </c>
      <c r="S1015" s="143">
        <f t="shared" si="319"/>
        <v>527.77141817131724</v>
      </c>
      <c r="T1015" s="140" t="str">
        <f t="shared" si="320"/>
        <v>23227</v>
      </c>
      <c r="U1015" s="5" t="str">
        <f t="shared" si="314"/>
        <v>愛知県高浜市</v>
      </c>
      <c r="V1015" s="21">
        <f t="shared" si="321"/>
        <v>0.66824991772421027</v>
      </c>
      <c r="W1015" s="21">
        <f t="shared" si="321"/>
        <v>2.542282244289542E-3</v>
      </c>
      <c r="X1015" s="21">
        <f t="shared" si="321"/>
        <v>9.7871551038088665E-4</v>
      </c>
      <c r="Y1015" s="21">
        <f t="shared" si="322"/>
        <v>6.5093397599001818E-2</v>
      </c>
      <c r="Z1015" s="21">
        <f t="shared" si="322"/>
        <v>0.10159813375599577</v>
      </c>
      <c r="AA1015" s="21">
        <f t="shared" si="323"/>
        <v>9.1065408769045064E-2</v>
      </c>
      <c r="AB1015" s="21">
        <f t="shared" si="323"/>
        <v>4.4716229811783068E-2</v>
      </c>
      <c r="AC1015" s="21">
        <f t="shared" si="323"/>
        <v>5.7803863948390774E-3</v>
      </c>
      <c r="AD1015" s="21">
        <f t="shared" si="315"/>
        <v>4.870652123561455E-3</v>
      </c>
      <c r="AE1015" s="21">
        <f t="shared" si="324"/>
        <v>1.5104876066892942E-2</v>
      </c>
      <c r="AF1015" s="137">
        <f>VLOOKUP(T1015,人口!$A$2:$E$1748,5,0)</f>
        <v>49155</v>
      </c>
      <c r="AG1015" s="14">
        <f t="shared" si="325"/>
        <v>0</v>
      </c>
      <c r="AH1015" s="14">
        <f t="shared" si="326"/>
        <v>0</v>
      </c>
      <c r="AI1015" s="14">
        <f t="shared" si="327"/>
        <v>0</v>
      </c>
      <c r="AJ1015" s="14">
        <f t="shared" si="328"/>
        <v>1</v>
      </c>
      <c r="AK1015" s="14">
        <f t="shared" si="329"/>
        <v>0</v>
      </c>
      <c r="AL1015" s="14">
        <f t="shared" si="330"/>
        <v>0</v>
      </c>
      <c r="AM1015" s="14">
        <f t="shared" si="331"/>
        <v>0</v>
      </c>
      <c r="AN1015" s="14">
        <f t="shared" si="332"/>
        <v>0</v>
      </c>
      <c r="AO1015" s="5" t="str">
        <f t="shared" si="333"/>
        <v>3万～10万人未満の市町村平均</v>
      </c>
    </row>
    <row r="1016" spans="1:41" s="5" customFormat="1" ht="18" customHeight="1" x14ac:dyDescent="0.3">
      <c r="A1016" s="5" t="str">
        <f t="shared" si="316"/>
        <v>023228</v>
      </c>
      <c r="B1016" s="22">
        <v>23</v>
      </c>
      <c r="C1016" s="23" t="s">
        <v>50</v>
      </c>
      <c r="D1016" s="23">
        <v>23228</v>
      </c>
      <c r="E1016" s="24" t="s">
        <v>1389</v>
      </c>
      <c r="F1016" s="25">
        <v>46.028276541183139</v>
      </c>
      <c r="G1016" s="26">
        <v>1.3193240201507002</v>
      </c>
      <c r="H1016" s="26">
        <v>0.56819188018998368</v>
      </c>
      <c r="I1016" s="26">
        <f t="shared" si="317"/>
        <v>47.915792441523827</v>
      </c>
      <c r="J1016" s="26">
        <v>50.71122567096571</v>
      </c>
      <c r="K1016" s="26">
        <v>57.127285432429929</v>
      </c>
      <c r="L1016" s="26">
        <f t="shared" si="318"/>
        <v>107.83851110339563</v>
      </c>
      <c r="M1016" s="26">
        <v>39.310781523717012</v>
      </c>
      <c r="N1016" s="26">
        <v>17.715598087834994</v>
      </c>
      <c r="O1016" s="26">
        <v>2.9847494110359545</v>
      </c>
      <c r="P1016" s="26">
        <v>0</v>
      </c>
      <c r="Q1016" s="26">
        <f t="shared" si="313"/>
        <v>60.011129022587959</v>
      </c>
      <c r="R1016" s="27">
        <v>4.3813732972974986</v>
      </c>
      <c r="S1016" s="143">
        <f t="shared" si="319"/>
        <v>220.14680586480492</v>
      </c>
      <c r="T1016" s="140" t="str">
        <f t="shared" si="320"/>
        <v>23228</v>
      </c>
      <c r="U1016" s="5" t="str">
        <f t="shared" si="314"/>
        <v>愛知県岩倉市</v>
      </c>
      <c r="V1016" s="21">
        <f t="shared" si="321"/>
        <v>0.20907991992148056</v>
      </c>
      <c r="W1016" s="21">
        <f t="shared" si="321"/>
        <v>5.9929282869582703E-3</v>
      </c>
      <c r="X1016" s="21">
        <f t="shared" si="321"/>
        <v>2.5809680860821478E-3</v>
      </c>
      <c r="Y1016" s="21">
        <f t="shared" si="322"/>
        <v>0.23035185757865662</v>
      </c>
      <c r="Z1016" s="21">
        <f t="shared" si="322"/>
        <v>0.25949631750511321</v>
      </c>
      <c r="AA1016" s="21">
        <f t="shared" si="323"/>
        <v>0.17856621343785603</v>
      </c>
      <c r="AB1016" s="21">
        <f t="shared" si="323"/>
        <v>8.0471747106403077E-2</v>
      </c>
      <c r="AC1016" s="21">
        <f t="shared" si="323"/>
        <v>1.3557995535347121E-2</v>
      </c>
      <c r="AD1016" s="21">
        <f t="shared" si="315"/>
        <v>0</v>
      </c>
      <c r="AE1016" s="21">
        <f t="shared" si="324"/>
        <v>1.9902052542103012E-2</v>
      </c>
      <c r="AF1016" s="137">
        <f>VLOOKUP(T1016,人口!$A$2:$E$1748,5,0)</f>
        <v>48092</v>
      </c>
      <c r="AG1016" s="14">
        <f t="shared" si="325"/>
        <v>0</v>
      </c>
      <c r="AH1016" s="14">
        <f t="shared" si="326"/>
        <v>0</v>
      </c>
      <c r="AI1016" s="14">
        <f t="shared" si="327"/>
        <v>0</v>
      </c>
      <c r="AJ1016" s="14">
        <f t="shared" si="328"/>
        <v>1</v>
      </c>
      <c r="AK1016" s="14">
        <f t="shared" si="329"/>
        <v>0</v>
      </c>
      <c r="AL1016" s="14">
        <f t="shared" si="330"/>
        <v>0</v>
      </c>
      <c r="AM1016" s="14">
        <f t="shared" si="331"/>
        <v>0</v>
      </c>
      <c r="AN1016" s="14">
        <f t="shared" si="332"/>
        <v>0</v>
      </c>
      <c r="AO1016" s="5" t="str">
        <f t="shared" si="333"/>
        <v>3万～10万人未満の市町村平均</v>
      </c>
    </row>
    <row r="1017" spans="1:41" s="5" customFormat="1" ht="18" customHeight="1" x14ac:dyDescent="0.3">
      <c r="A1017" s="5" t="str">
        <f t="shared" si="316"/>
        <v>023229</v>
      </c>
      <c r="B1017" s="22">
        <v>23</v>
      </c>
      <c r="C1017" s="23" t="s">
        <v>50</v>
      </c>
      <c r="D1017" s="23">
        <v>23229</v>
      </c>
      <c r="E1017" s="24" t="s">
        <v>1418</v>
      </c>
      <c r="F1017" s="25">
        <v>124.72862236493481</v>
      </c>
      <c r="G1017" s="26">
        <v>2.0747016944330618</v>
      </c>
      <c r="H1017" s="26">
        <v>1.704575640569951</v>
      </c>
      <c r="I1017" s="26">
        <f t="shared" si="317"/>
        <v>128.50789969993781</v>
      </c>
      <c r="J1017" s="26">
        <v>76.691397400078728</v>
      </c>
      <c r="K1017" s="26">
        <v>78.671016686852127</v>
      </c>
      <c r="L1017" s="26">
        <f t="shared" si="318"/>
        <v>155.36241408693087</v>
      </c>
      <c r="M1017" s="26">
        <v>64.805967305841037</v>
      </c>
      <c r="N1017" s="26">
        <v>28.728907165253325</v>
      </c>
      <c r="O1017" s="26">
        <v>4.2829279735960286</v>
      </c>
      <c r="P1017" s="26">
        <v>0</v>
      </c>
      <c r="Q1017" s="26">
        <f t="shared" si="313"/>
        <v>97.817802444690386</v>
      </c>
      <c r="R1017" s="27">
        <v>5.5875130214062443</v>
      </c>
      <c r="S1017" s="143">
        <f t="shared" si="319"/>
        <v>387.27562925296536</v>
      </c>
      <c r="T1017" s="140" t="str">
        <f t="shared" si="320"/>
        <v>23229</v>
      </c>
      <c r="U1017" s="5" t="str">
        <f t="shared" si="314"/>
        <v>愛知県豊明市</v>
      </c>
      <c r="V1017" s="21">
        <f t="shared" si="321"/>
        <v>0.32206679931171983</v>
      </c>
      <c r="W1017" s="21">
        <f t="shared" si="321"/>
        <v>5.357170804770375E-3</v>
      </c>
      <c r="X1017" s="21">
        <f t="shared" si="321"/>
        <v>4.4014534140916356E-3</v>
      </c>
      <c r="Y1017" s="21">
        <f t="shared" si="322"/>
        <v>0.1980279460084087</v>
      </c>
      <c r="Z1017" s="21">
        <f t="shared" si="322"/>
        <v>0.20313960069887291</v>
      </c>
      <c r="AA1017" s="21">
        <f t="shared" si="323"/>
        <v>0.16733809827085788</v>
      </c>
      <c r="AB1017" s="21">
        <f t="shared" si="323"/>
        <v>7.4182068261485754E-2</v>
      </c>
      <c r="AC1017" s="21">
        <f t="shared" si="323"/>
        <v>1.105912081753653E-2</v>
      </c>
      <c r="AD1017" s="21">
        <f t="shared" si="315"/>
        <v>0</v>
      </c>
      <c r="AE1017" s="21">
        <f t="shared" si="324"/>
        <v>1.4427742412256273E-2</v>
      </c>
      <c r="AF1017" s="137">
        <f>VLOOKUP(T1017,人口!$A$2:$E$1748,5,0)</f>
        <v>69009</v>
      </c>
      <c r="AG1017" s="14">
        <f t="shared" si="325"/>
        <v>0</v>
      </c>
      <c r="AH1017" s="14">
        <f t="shared" si="326"/>
        <v>0</v>
      </c>
      <c r="AI1017" s="14">
        <f t="shared" si="327"/>
        <v>0</v>
      </c>
      <c r="AJ1017" s="14">
        <f t="shared" si="328"/>
        <v>1</v>
      </c>
      <c r="AK1017" s="14">
        <f t="shared" si="329"/>
        <v>0</v>
      </c>
      <c r="AL1017" s="14">
        <f t="shared" si="330"/>
        <v>0</v>
      </c>
      <c r="AM1017" s="14">
        <f t="shared" si="331"/>
        <v>0</v>
      </c>
      <c r="AN1017" s="14">
        <f t="shared" si="332"/>
        <v>0</v>
      </c>
      <c r="AO1017" s="5" t="str">
        <f t="shared" si="333"/>
        <v>3万～10万人未満の市町村平均</v>
      </c>
    </row>
    <row r="1018" spans="1:41" s="5" customFormat="1" ht="18" customHeight="1" x14ac:dyDescent="0.3">
      <c r="A1018" s="5" t="str">
        <f t="shared" si="316"/>
        <v>023230</v>
      </c>
      <c r="B1018" s="22">
        <v>23</v>
      </c>
      <c r="C1018" s="23" t="s">
        <v>50</v>
      </c>
      <c r="D1018" s="23">
        <v>23230</v>
      </c>
      <c r="E1018" s="24" t="s">
        <v>1446</v>
      </c>
      <c r="F1018" s="25">
        <v>73.002678990210356</v>
      </c>
      <c r="G1018" s="26">
        <v>3.3388383045905301</v>
      </c>
      <c r="H1018" s="26">
        <v>3.8223817394598902</v>
      </c>
      <c r="I1018" s="26">
        <f t="shared" si="317"/>
        <v>80.163899034260766</v>
      </c>
      <c r="J1018" s="26">
        <v>97.638141832598308</v>
      </c>
      <c r="K1018" s="26">
        <v>97.503843645120185</v>
      </c>
      <c r="L1018" s="26">
        <f t="shared" si="318"/>
        <v>195.14198547771849</v>
      </c>
      <c r="M1018" s="26">
        <v>85.137812928319008</v>
      </c>
      <c r="N1018" s="26">
        <v>33.23719489157093</v>
      </c>
      <c r="O1018" s="26">
        <v>5.6812146788825633</v>
      </c>
      <c r="P1018" s="26">
        <v>0</v>
      </c>
      <c r="Q1018" s="26">
        <f t="shared" si="313"/>
        <v>124.0562224987725</v>
      </c>
      <c r="R1018" s="27">
        <v>9.9168551960344136</v>
      </c>
      <c r="S1018" s="143">
        <f t="shared" si="319"/>
        <v>409.27896220678616</v>
      </c>
      <c r="T1018" s="140" t="str">
        <f t="shared" si="320"/>
        <v>23230</v>
      </c>
      <c r="U1018" s="5" t="str">
        <f t="shared" si="314"/>
        <v>愛知県日進市</v>
      </c>
      <c r="V1018" s="21">
        <f t="shared" si="321"/>
        <v>0.17836899946331988</v>
      </c>
      <c r="W1018" s="21">
        <f t="shared" si="321"/>
        <v>8.1578546979006426E-3</v>
      </c>
      <c r="X1018" s="21">
        <f t="shared" si="321"/>
        <v>9.3393066647013499E-3</v>
      </c>
      <c r="Y1018" s="21">
        <f t="shared" si="322"/>
        <v>0.23856135020022631</v>
      </c>
      <c r="Z1018" s="21">
        <f t="shared" si="322"/>
        <v>0.23823321658017901</v>
      </c>
      <c r="AA1018" s="21">
        <f t="shared" si="323"/>
        <v>0.20801903051470197</v>
      </c>
      <c r="AB1018" s="21">
        <f t="shared" si="323"/>
        <v>8.1209145743430619E-2</v>
      </c>
      <c r="AC1018" s="21">
        <f t="shared" si="323"/>
        <v>1.3881032751476138E-2</v>
      </c>
      <c r="AD1018" s="21">
        <f t="shared" si="315"/>
        <v>0</v>
      </c>
      <c r="AE1018" s="21">
        <f t="shared" si="324"/>
        <v>2.4230063384064124E-2</v>
      </c>
      <c r="AF1018" s="137">
        <f>VLOOKUP(T1018,人口!$A$2:$E$1748,5,0)</f>
        <v>91539</v>
      </c>
      <c r="AG1018" s="14">
        <f t="shared" si="325"/>
        <v>0</v>
      </c>
      <c r="AH1018" s="14">
        <f t="shared" si="326"/>
        <v>0</v>
      </c>
      <c r="AI1018" s="14">
        <f t="shared" si="327"/>
        <v>0</v>
      </c>
      <c r="AJ1018" s="14">
        <f t="shared" si="328"/>
        <v>1</v>
      </c>
      <c r="AK1018" s="14">
        <f t="shared" si="329"/>
        <v>0</v>
      </c>
      <c r="AL1018" s="14">
        <f t="shared" si="330"/>
        <v>0</v>
      </c>
      <c r="AM1018" s="14">
        <f t="shared" si="331"/>
        <v>0</v>
      </c>
      <c r="AN1018" s="14">
        <f t="shared" si="332"/>
        <v>0</v>
      </c>
      <c r="AO1018" s="5" t="str">
        <f t="shared" si="333"/>
        <v>3万～10万人未満の市町村平均</v>
      </c>
    </row>
    <row r="1019" spans="1:41" s="5" customFormat="1" ht="18" customHeight="1" x14ac:dyDescent="0.3">
      <c r="A1019" s="5" t="str">
        <f t="shared" si="316"/>
        <v>023231</v>
      </c>
      <c r="B1019" s="22">
        <v>23</v>
      </c>
      <c r="C1019" s="23" t="s">
        <v>50</v>
      </c>
      <c r="D1019" s="23">
        <v>23231</v>
      </c>
      <c r="E1019" s="24" t="s">
        <v>1474</v>
      </c>
      <c r="F1019" s="25">
        <v>1159.6573159529619</v>
      </c>
      <c r="G1019" s="26">
        <v>2.9749463199476578</v>
      </c>
      <c r="H1019" s="26">
        <v>57.129110862738358</v>
      </c>
      <c r="I1019" s="26">
        <f t="shared" si="317"/>
        <v>1219.7613731356478</v>
      </c>
      <c r="J1019" s="26">
        <v>62.067849813720237</v>
      </c>
      <c r="K1019" s="26">
        <v>58.810185597029935</v>
      </c>
      <c r="L1019" s="26">
        <f t="shared" si="318"/>
        <v>120.87803541075017</v>
      </c>
      <c r="M1019" s="26">
        <v>66.002894494513612</v>
      </c>
      <c r="N1019" s="26">
        <v>96.73332415967478</v>
      </c>
      <c r="O1019" s="26">
        <v>3.8392372653806066</v>
      </c>
      <c r="P1019" s="26">
        <v>59.200243502376424</v>
      </c>
      <c r="Q1019" s="26">
        <f t="shared" si="313"/>
        <v>225.77569942194543</v>
      </c>
      <c r="R1019" s="27">
        <v>6.7901534612142012</v>
      </c>
      <c r="S1019" s="143">
        <f t="shared" si="319"/>
        <v>1573.2052614295576</v>
      </c>
      <c r="T1019" s="140" t="str">
        <f t="shared" si="320"/>
        <v>23231</v>
      </c>
      <c r="U1019" s="5" t="str">
        <f t="shared" si="314"/>
        <v>愛知県田原市</v>
      </c>
      <c r="V1019" s="21">
        <f t="shared" si="321"/>
        <v>0.7371303315494836</v>
      </c>
      <c r="W1019" s="21">
        <f t="shared" si="321"/>
        <v>1.8910096431055351E-3</v>
      </c>
      <c r="X1019" s="21">
        <f t="shared" si="321"/>
        <v>3.6313831553567044E-2</v>
      </c>
      <c r="Y1019" s="21">
        <f t="shared" si="322"/>
        <v>3.9453116090725333E-2</v>
      </c>
      <c r="Z1019" s="21">
        <f t="shared" si="322"/>
        <v>3.7382398240640033E-2</v>
      </c>
      <c r="AA1019" s="21">
        <f t="shared" si="323"/>
        <v>4.1954407420769349E-2</v>
      </c>
      <c r="AB1019" s="21">
        <f t="shared" si="323"/>
        <v>6.14880502444888E-2</v>
      </c>
      <c r="AC1019" s="21">
        <f t="shared" si="323"/>
        <v>2.4403918290305778E-3</v>
      </c>
      <c r="AD1019" s="21">
        <f t="shared" si="315"/>
        <v>3.7630336583404055E-2</v>
      </c>
      <c r="AE1019" s="21">
        <f t="shared" si="324"/>
        <v>4.3161268447856884E-3</v>
      </c>
      <c r="AF1019" s="137">
        <f>VLOOKUP(T1019,人口!$A$2:$E$1748,5,0)</f>
        <v>61860</v>
      </c>
      <c r="AG1019" s="14">
        <f t="shared" si="325"/>
        <v>0</v>
      </c>
      <c r="AH1019" s="14">
        <f t="shared" si="326"/>
        <v>0</v>
      </c>
      <c r="AI1019" s="14">
        <f t="shared" si="327"/>
        <v>0</v>
      </c>
      <c r="AJ1019" s="14">
        <f t="shared" si="328"/>
        <v>1</v>
      </c>
      <c r="AK1019" s="14">
        <f t="shared" si="329"/>
        <v>0</v>
      </c>
      <c r="AL1019" s="14">
        <f t="shared" si="330"/>
        <v>0</v>
      </c>
      <c r="AM1019" s="14">
        <f t="shared" si="331"/>
        <v>0</v>
      </c>
      <c r="AN1019" s="14">
        <f t="shared" si="332"/>
        <v>0</v>
      </c>
      <c r="AO1019" s="5" t="str">
        <f t="shared" si="333"/>
        <v>3万～10万人未満の市町村平均</v>
      </c>
    </row>
    <row r="1020" spans="1:41" s="5" customFormat="1" ht="18" customHeight="1" x14ac:dyDescent="0.3">
      <c r="A1020" s="5" t="str">
        <f t="shared" si="316"/>
        <v>023232</v>
      </c>
      <c r="B1020" s="22">
        <v>23</v>
      </c>
      <c r="C1020" s="23" t="s">
        <v>50</v>
      </c>
      <c r="D1020" s="23">
        <v>23232</v>
      </c>
      <c r="E1020" s="24" t="s">
        <v>1497</v>
      </c>
      <c r="F1020" s="25">
        <v>64.322586274738626</v>
      </c>
      <c r="G1020" s="26">
        <v>2.5800114171835915</v>
      </c>
      <c r="H1020" s="26">
        <v>8.8328010465897453</v>
      </c>
      <c r="I1020" s="26">
        <f t="shared" si="317"/>
        <v>75.735398738511961</v>
      </c>
      <c r="J1020" s="26">
        <v>45.600190464512885</v>
      </c>
      <c r="K1020" s="26">
        <v>61.401069106251363</v>
      </c>
      <c r="L1020" s="26">
        <f t="shared" si="318"/>
        <v>107.00125957076425</v>
      </c>
      <c r="M1020" s="26">
        <v>60.229949131062241</v>
      </c>
      <c r="N1020" s="26">
        <v>44.630605068646766</v>
      </c>
      <c r="O1020" s="26">
        <v>3.9124719885158976</v>
      </c>
      <c r="P1020" s="26">
        <v>0</v>
      </c>
      <c r="Q1020" s="26">
        <f t="shared" si="313"/>
        <v>108.77302618822492</v>
      </c>
      <c r="R1020" s="27">
        <v>10.129859680469513</v>
      </c>
      <c r="S1020" s="143">
        <f t="shared" si="319"/>
        <v>301.63954417797061</v>
      </c>
      <c r="T1020" s="140" t="str">
        <f t="shared" si="320"/>
        <v>23232</v>
      </c>
      <c r="U1020" s="5" t="str">
        <f t="shared" si="314"/>
        <v>愛知県愛西市</v>
      </c>
      <c r="V1020" s="21">
        <f t="shared" si="321"/>
        <v>0.21324321534177762</v>
      </c>
      <c r="W1020" s="21">
        <f t="shared" si="321"/>
        <v>8.5532930511967517E-3</v>
      </c>
      <c r="X1020" s="21">
        <f t="shared" si="321"/>
        <v>2.9282636236110663E-2</v>
      </c>
      <c r="Y1020" s="21">
        <f t="shared" si="322"/>
        <v>0.15117444428177584</v>
      </c>
      <c r="Z1020" s="21">
        <f t="shared" si="322"/>
        <v>0.20355775723498662</v>
      </c>
      <c r="AA1020" s="21">
        <f t="shared" si="323"/>
        <v>0.19967524249912644</v>
      </c>
      <c r="AB1020" s="21">
        <f t="shared" si="323"/>
        <v>0.1479600600454237</v>
      </c>
      <c r="AC1020" s="21">
        <f t="shared" si="323"/>
        <v>1.2970686582815869E-2</v>
      </c>
      <c r="AD1020" s="21">
        <f t="shared" si="315"/>
        <v>0</v>
      </c>
      <c r="AE1020" s="21">
        <f t="shared" si="324"/>
        <v>3.3582664726786574E-2</v>
      </c>
      <c r="AF1020" s="137">
        <f>VLOOKUP(T1020,人口!$A$2:$E$1748,5,0)</f>
        <v>63040</v>
      </c>
      <c r="AG1020" s="14">
        <f t="shared" si="325"/>
        <v>0</v>
      </c>
      <c r="AH1020" s="14">
        <f t="shared" si="326"/>
        <v>0</v>
      </c>
      <c r="AI1020" s="14">
        <f t="shared" si="327"/>
        <v>0</v>
      </c>
      <c r="AJ1020" s="14">
        <f t="shared" si="328"/>
        <v>1</v>
      </c>
      <c r="AK1020" s="14">
        <f t="shared" si="329"/>
        <v>0</v>
      </c>
      <c r="AL1020" s="14">
        <f t="shared" si="330"/>
        <v>0</v>
      </c>
      <c r="AM1020" s="14">
        <f t="shared" si="331"/>
        <v>0</v>
      </c>
      <c r="AN1020" s="14">
        <f t="shared" si="332"/>
        <v>0</v>
      </c>
      <c r="AO1020" s="5" t="str">
        <f t="shared" si="333"/>
        <v>3万～10万人未満の市町村平均</v>
      </c>
    </row>
    <row r="1021" spans="1:41" s="5" customFormat="1" ht="18" customHeight="1" x14ac:dyDescent="0.3">
      <c r="A1021" s="5" t="str">
        <f t="shared" si="316"/>
        <v>023233</v>
      </c>
      <c r="B1021" s="22">
        <v>23</v>
      </c>
      <c r="C1021" s="23" t="s">
        <v>50</v>
      </c>
      <c r="D1021" s="23">
        <v>23233</v>
      </c>
      <c r="E1021" s="24" t="s">
        <v>1521</v>
      </c>
      <c r="F1021" s="25">
        <v>178.43443140047185</v>
      </c>
      <c r="G1021" s="26">
        <v>3.3371136980282419</v>
      </c>
      <c r="H1021" s="26">
        <v>0.20661522915999408</v>
      </c>
      <c r="I1021" s="26">
        <f t="shared" si="317"/>
        <v>181.97816032766011</v>
      </c>
      <c r="J1021" s="26">
        <v>68.22843961065216</v>
      </c>
      <c r="K1021" s="26">
        <v>77.199457473155363</v>
      </c>
      <c r="L1021" s="26">
        <f t="shared" si="318"/>
        <v>145.42789708380752</v>
      </c>
      <c r="M1021" s="26">
        <v>57.522538030088782</v>
      </c>
      <c r="N1021" s="26">
        <v>41.156769702156588</v>
      </c>
      <c r="O1021" s="26">
        <v>4.3104840897587984</v>
      </c>
      <c r="P1021" s="26">
        <v>0</v>
      </c>
      <c r="Q1021" s="26">
        <f t="shared" si="313"/>
        <v>102.98979182200418</v>
      </c>
      <c r="R1021" s="27">
        <v>0</v>
      </c>
      <c r="S1021" s="143">
        <f t="shared" si="319"/>
        <v>430.39584923347178</v>
      </c>
      <c r="T1021" s="140" t="str">
        <f t="shared" si="320"/>
        <v>23233</v>
      </c>
      <c r="U1021" s="5" t="str">
        <f t="shared" si="314"/>
        <v>愛知県清須市</v>
      </c>
      <c r="V1021" s="21">
        <f t="shared" si="321"/>
        <v>0.41458213809045963</v>
      </c>
      <c r="W1021" s="21">
        <f t="shared" si="321"/>
        <v>7.7535917318245252E-3</v>
      </c>
      <c r="X1021" s="21">
        <f t="shared" si="321"/>
        <v>4.8005860076943713E-4</v>
      </c>
      <c r="Y1021" s="21">
        <f t="shared" si="322"/>
        <v>0.15852485504255195</v>
      </c>
      <c r="Z1021" s="21">
        <f t="shared" si="322"/>
        <v>0.17936849904720592</v>
      </c>
      <c r="AA1021" s="21">
        <f t="shared" si="323"/>
        <v>0.13365030850677467</v>
      </c>
      <c r="AB1021" s="21">
        <f t="shared" si="323"/>
        <v>9.5625387130141112E-2</v>
      </c>
      <c r="AC1021" s="21">
        <f t="shared" si="323"/>
        <v>1.0015161850272725E-2</v>
      </c>
      <c r="AD1021" s="21">
        <f t="shared" si="315"/>
        <v>0</v>
      </c>
      <c r="AE1021" s="21">
        <f t="shared" si="324"/>
        <v>0</v>
      </c>
      <c r="AF1021" s="137">
        <f>VLOOKUP(T1021,人口!$A$2:$E$1748,5,0)</f>
        <v>69453</v>
      </c>
      <c r="AG1021" s="14">
        <f t="shared" si="325"/>
        <v>0</v>
      </c>
      <c r="AH1021" s="14">
        <f t="shared" si="326"/>
        <v>0</v>
      </c>
      <c r="AI1021" s="14">
        <f t="shared" si="327"/>
        <v>0</v>
      </c>
      <c r="AJ1021" s="14">
        <f t="shared" si="328"/>
        <v>1</v>
      </c>
      <c r="AK1021" s="14">
        <f t="shared" si="329"/>
        <v>0</v>
      </c>
      <c r="AL1021" s="14">
        <f t="shared" si="330"/>
        <v>0</v>
      </c>
      <c r="AM1021" s="14">
        <f t="shared" si="331"/>
        <v>0</v>
      </c>
      <c r="AN1021" s="14">
        <f t="shared" si="332"/>
        <v>0</v>
      </c>
      <c r="AO1021" s="5" t="str">
        <f t="shared" si="333"/>
        <v>3万～10万人未満の市町村平均</v>
      </c>
    </row>
    <row r="1022" spans="1:41" s="5" customFormat="1" ht="18" customHeight="1" x14ac:dyDescent="0.3">
      <c r="A1022" s="5" t="str">
        <f t="shared" si="316"/>
        <v>023234</v>
      </c>
      <c r="B1022" s="22">
        <v>23</v>
      </c>
      <c r="C1022" s="23" t="s">
        <v>50</v>
      </c>
      <c r="D1022" s="23">
        <v>23234</v>
      </c>
      <c r="E1022" s="24" t="s">
        <v>1543</v>
      </c>
      <c r="F1022" s="25">
        <v>119.62090038381741</v>
      </c>
      <c r="G1022" s="26">
        <v>3.8406988142164824</v>
      </c>
      <c r="H1022" s="26">
        <v>0.5165380728999851</v>
      </c>
      <c r="I1022" s="26">
        <f t="shared" si="317"/>
        <v>123.97813727093389</v>
      </c>
      <c r="J1022" s="26">
        <v>91.880374043984062</v>
      </c>
      <c r="K1022" s="26">
        <v>96.418438267641719</v>
      </c>
      <c r="L1022" s="26">
        <f t="shared" si="318"/>
        <v>188.2988123116258</v>
      </c>
      <c r="M1022" s="26">
        <v>74.110802870973828</v>
      </c>
      <c r="N1022" s="26">
        <v>51.958376901284652</v>
      </c>
      <c r="O1022" s="26">
        <v>5.3558787308527354</v>
      </c>
      <c r="P1022" s="26">
        <v>0</v>
      </c>
      <c r="Q1022" s="26">
        <f t="shared" si="313"/>
        <v>131.42505850311122</v>
      </c>
      <c r="R1022" s="27">
        <v>0</v>
      </c>
      <c r="S1022" s="143">
        <f t="shared" si="319"/>
        <v>443.70200808567085</v>
      </c>
      <c r="T1022" s="140" t="str">
        <f t="shared" si="320"/>
        <v>23234</v>
      </c>
      <c r="U1022" s="5" t="str">
        <f t="shared" si="314"/>
        <v>愛知県北名古屋市</v>
      </c>
      <c r="V1022" s="21">
        <f t="shared" si="321"/>
        <v>0.26959738338781819</v>
      </c>
      <c r="W1022" s="21">
        <f t="shared" si="321"/>
        <v>8.6560320760930894E-3</v>
      </c>
      <c r="X1022" s="21">
        <f t="shared" si="321"/>
        <v>1.164155364381968E-3</v>
      </c>
      <c r="Y1022" s="21">
        <f t="shared" si="322"/>
        <v>0.20707675955850896</v>
      </c>
      <c r="Z1022" s="21">
        <f t="shared" si="322"/>
        <v>0.21730448929819821</v>
      </c>
      <c r="AA1022" s="21">
        <f t="shared" si="323"/>
        <v>0.16702832423662228</v>
      </c>
      <c r="AB1022" s="21">
        <f t="shared" si="323"/>
        <v>0.11710196472956333</v>
      </c>
      <c r="AC1022" s="21">
        <f t="shared" si="323"/>
        <v>1.2070891348814027E-2</v>
      </c>
      <c r="AD1022" s="21">
        <f t="shared" si="315"/>
        <v>0</v>
      </c>
      <c r="AE1022" s="21">
        <f t="shared" si="324"/>
        <v>0</v>
      </c>
      <c r="AF1022" s="137">
        <f>VLOOKUP(T1022,人口!$A$2:$E$1748,5,0)</f>
        <v>86297</v>
      </c>
      <c r="AG1022" s="14">
        <f t="shared" si="325"/>
        <v>0</v>
      </c>
      <c r="AH1022" s="14">
        <f t="shared" si="326"/>
        <v>0</v>
      </c>
      <c r="AI1022" s="14">
        <f t="shared" si="327"/>
        <v>0</v>
      </c>
      <c r="AJ1022" s="14">
        <f t="shared" si="328"/>
        <v>1</v>
      </c>
      <c r="AK1022" s="14">
        <f t="shared" si="329"/>
        <v>0</v>
      </c>
      <c r="AL1022" s="14">
        <f t="shared" si="330"/>
        <v>0</v>
      </c>
      <c r="AM1022" s="14">
        <f t="shared" si="331"/>
        <v>0</v>
      </c>
      <c r="AN1022" s="14">
        <f t="shared" si="332"/>
        <v>0</v>
      </c>
      <c r="AO1022" s="5" t="str">
        <f t="shared" si="333"/>
        <v>3万～10万人未満の市町村平均</v>
      </c>
    </row>
    <row r="1023" spans="1:41" s="5" customFormat="1" ht="18" customHeight="1" x14ac:dyDescent="0.3">
      <c r="A1023" s="5" t="str">
        <f t="shared" si="316"/>
        <v>023235</v>
      </c>
      <c r="B1023" s="22">
        <v>23</v>
      </c>
      <c r="C1023" s="23" t="s">
        <v>50</v>
      </c>
      <c r="D1023" s="23">
        <v>23235</v>
      </c>
      <c r="E1023" s="24" t="s">
        <v>1567</v>
      </c>
      <c r="F1023" s="25">
        <v>151.29438284666941</v>
      </c>
      <c r="G1023" s="26">
        <v>1.6297532013626299</v>
      </c>
      <c r="H1023" s="26">
        <v>5.7852264164798344</v>
      </c>
      <c r="I1023" s="26">
        <f t="shared" si="317"/>
        <v>158.70936246451188</v>
      </c>
      <c r="J1023" s="26">
        <v>61.413726002048392</v>
      </c>
      <c r="K1023" s="26">
        <v>47.470830379430467</v>
      </c>
      <c r="L1023" s="26">
        <f t="shared" si="318"/>
        <v>108.88455638147886</v>
      </c>
      <c r="M1023" s="26">
        <v>43.70216731300907</v>
      </c>
      <c r="N1023" s="26">
        <v>51.40987658025989</v>
      </c>
      <c r="O1023" s="26">
        <v>2.7690172944103</v>
      </c>
      <c r="P1023" s="26">
        <v>47.191773147353004</v>
      </c>
      <c r="Q1023" s="26">
        <f t="shared" si="313"/>
        <v>145.07283433503227</v>
      </c>
      <c r="R1023" s="27">
        <v>7.3335360894675414</v>
      </c>
      <c r="S1023" s="143">
        <f t="shared" si="319"/>
        <v>420.00028927049055</v>
      </c>
      <c r="T1023" s="140" t="str">
        <f t="shared" si="320"/>
        <v>23235</v>
      </c>
      <c r="U1023" s="5" t="str">
        <f t="shared" si="314"/>
        <v>愛知県弥富市</v>
      </c>
      <c r="V1023" s="21">
        <f t="shared" si="321"/>
        <v>0.3602244729627605</v>
      </c>
      <c r="W1023" s="21">
        <f t="shared" si="321"/>
        <v>3.8803620925913903E-3</v>
      </c>
      <c r="X1023" s="21">
        <f t="shared" si="321"/>
        <v>1.3774339123738093E-2</v>
      </c>
      <c r="Y1023" s="21">
        <f t="shared" si="322"/>
        <v>0.1462230564381741</v>
      </c>
      <c r="Z1023" s="21">
        <f t="shared" si="322"/>
        <v>0.11302570877244821</v>
      </c>
      <c r="AA1023" s="21">
        <f t="shared" si="323"/>
        <v>0.10405270765150305</v>
      </c>
      <c r="AB1023" s="21">
        <f t="shared" si="323"/>
        <v>0.12240438374353275</v>
      </c>
      <c r="AC1023" s="21">
        <f t="shared" si="323"/>
        <v>6.5928937792397195E-3</v>
      </c>
      <c r="AD1023" s="21">
        <f t="shared" si="315"/>
        <v>0.11236128724892458</v>
      </c>
      <c r="AE1023" s="21">
        <f t="shared" si="324"/>
        <v>1.7460788187087566E-2</v>
      </c>
      <c r="AF1023" s="137">
        <f>VLOOKUP(T1023,人口!$A$2:$E$1748,5,0)</f>
        <v>44616</v>
      </c>
      <c r="AG1023" s="14">
        <f t="shared" si="325"/>
        <v>0</v>
      </c>
      <c r="AH1023" s="14">
        <f t="shared" si="326"/>
        <v>0</v>
      </c>
      <c r="AI1023" s="14">
        <f t="shared" si="327"/>
        <v>0</v>
      </c>
      <c r="AJ1023" s="14">
        <f t="shared" si="328"/>
        <v>1</v>
      </c>
      <c r="AK1023" s="14">
        <f t="shared" si="329"/>
        <v>0</v>
      </c>
      <c r="AL1023" s="14">
        <f t="shared" si="330"/>
        <v>0</v>
      </c>
      <c r="AM1023" s="14">
        <f t="shared" si="331"/>
        <v>0</v>
      </c>
      <c r="AN1023" s="14">
        <f t="shared" si="332"/>
        <v>0</v>
      </c>
      <c r="AO1023" s="5" t="str">
        <f t="shared" si="333"/>
        <v>3万～10万人未満の市町村平均</v>
      </c>
    </row>
    <row r="1024" spans="1:41" s="5" customFormat="1" ht="18" customHeight="1" x14ac:dyDescent="0.3">
      <c r="A1024" s="5" t="str">
        <f t="shared" si="316"/>
        <v>023236</v>
      </c>
      <c r="B1024" s="22">
        <v>23</v>
      </c>
      <c r="C1024" s="23" t="s">
        <v>50</v>
      </c>
      <c r="D1024" s="23">
        <v>23236</v>
      </c>
      <c r="E1024" s="24" t="s">
        <v>1584</v>
      </c>
      <c r="F1024" s="25">
        <v>712.86060382103392</v>
      </c>
      <c r="G1024" s="26">
        <v>1.6297532013626299</v>
      </c>
      <c r="H1024" s="26">
        <v>2.3244213280499331</v>
      </c>
      <c r="I1024" s="26">
        <f t="shared" si="317"/>
        <v>716.81477835044643</v>
      </c>
      <c r="J1024" s="26">
        <v>71.336451619782181</v>
      </c>
      <c r="K1024" s="26">
        <v>63.337056582426875</v>
      </c>
      <c r="L1024" s="26">
        <f t="shared" si="318"/>
        <v>134.67350820220906</v>
      </c>
      <c r="M1024" s="26">
        <v>64.766175843451649</v>
      </c>
      <c r="N1024" s="26">
        <v>35.094397732935484</v>
      </c>
      <c r="O1024" s="26">
        <v>3.7948619882265957</v>
      </c>
      <c r="P1024" s="26">
        <v>0</v>
      </c>
      <c r="Q1024" s="26">
        <f t="shared" si="313"/>
        <v>103.65543556461374</v>
      </c>
      <c r="R1024" s="27">
        <v>7.2075197966431626</v>
      </c>
      <c r="S1024" s="143">
        <f t="shared" si="319"/>
        <v>962.35124191391242</v>
      </c>
      <c r="T1024" s="140" t="str">
        <f t="shared" si="320"/>
        <v>23236</v>
      </c>
      <c r="U1024" s="5" t="str">
        <f t="shared" si="314"/>
        <v>愛知県みよし市</v>
      </c>
      <c r="V1024" s="21">
        <f t="shared" si="321"/>
        <v>0.74074887917565879</v>
      </c>
      <c r="W1024" s="21">
        <f t="shared" si="321"/>
        <v>1.6935118181189194E-3</v>
      </c>
      <c r="X1024" s="21">
        <f t="shared" si="321"/>
        <v>2.4153565006339601E-3</v>
      </c>
      <c r="Y1024" s="21">
        <f t="shared" si="322"/>
        <v>7.4127250543064835E-2</v>
      </c>
      <c r="Z1024" s="21">
        <f t="shared" si="322"/>
        <v>6.5814906059104686E-2</v>
      </c>
      <c r="AA1024" s="21">
        <f t="shared" si="323"/>
        <v>6.7299934808257189E-2</v>
      </c>
      <c r="AB1024" s="21">
        <f t="shared" si="323"/>
        <v>3.6467348099577628E-2</v>
      </c>
      <c r="AC1024" s="21">
        <f t="shared" si="323"/>
        <v>3.9433232098079083E-3</v>
      </c>
      <c r="AD1024" s="21">
        <f t="shared" si="315"/>
        <v>0</v>
      </c>
      <c r="AE1024" s="21">
        <f t="shared" si="324"/>
        <v>7.4894897857760694E-3</v>
      </c>
      <c r="AF1024" s="137">
        <f>VLOOKUP(T1024,人口!$A$2:$E$1748,5,0)</f>
        <v>61145</v>
      </c>
      <c r="AG1024" s="14">
        <f t="shared" si="325"/>
        <v>0</v>
      </c>
      <c r="AH1024" s="14">
        <f t="shared" si="326"/>
        <v>0</v>
      </c>
      <c r="AI1024" s="14">
        <f t="shared" si="327"/>
        <v>0</v>
      </c>
      <c r="AJ1024" s="14">
        <f t="shared" si="328"/>
        <v>1</v>
      </c>
      <c r="AK1024" s="14">
        <f t="shared" si="329"/>
        <v>0</v>
      </c>
      <c r="AL1024" s="14">
        <f t="shared" si="330"/>
        <v>0</v>
      </c>
      <c r="AM1024" s="14">
        <f t="shared" si="331"/>
        <v>0</v>
      </c>
      <c r="AN1024" s="14">
        <f t="shared" si="332"/>
        <v>0</v>
      </c>
      <c r="AO1024" s="5" t="str">
        <f t="shared" si="333"/>
        <v>3万～10万人未満の市町村平均</v>
      </c>
    </row>
    <row r="1025" spans="1:41" s="5" customFormat="1" ht="18" customHeight="1" x14ac:dyDescent="0.3">
      <c r="A1025" s="5" t="str">
        <f t="shared" si="316"/>
        <v>023237</v>
      </c>
      <c r="B1025" s="22">
        <v>23</v>
      </c>
      <c r="C1025" s="23" t="s">
        <v>50</v>
      </c>
      <c r="D1025" s="23">
        <v>23237</v>
      </c>
      <c r="E1025" s="24" t="s">
        <v>1602</v>
      </c>
      <c r="F1025" s="25">
        <v>99.106761805816021</v>
      </c>
      <c r="G1025" s="26">
        <v>4.1045636182466234</v>
      </c>
      <c r="H1025" s="26">
        <v>0.5165380728999851</v>
      </c>
      <c r="I1025" s="26">
        <f t="shared" si="317"/>
        <v>103.72786349696264</v>
      </c>
      <c r="J1025" s="26">
        <v>60.678298665761979</v>
      </c>
      <c r="K1025" s="26">
        <v>97.015933054763281</v>
      </c>
      <c r="L1025" s="26">
        <f t="shared" si="318"/>
        <v>157.69423172052527</v>
      </c>
      <c r="M1025" s="26">
        <v>79.979247744159693</v>
      </c>
      <c r="N1025" s="26">
        <v>46.810172133771502</v>
      </c>
      <c r="O1025" s="26">
        <v>5.5376001455477635</v>
      </c>
      <c r="P1025" s="26">
        <v>0</v>
      </c>
      <c r="Q1025" s="26">
        <f t="shared" si="313"/>
        <v>132.32702002347895</v>
      </c>
      <c r="R1025" s="27">
        <v>7.6500219144353894</v>
      </c>
      <c r="S1025" s="143">
        <f t="shared" si="319"/>
        <v>401.39913715540229</v>
      </c>
      <c r="T1025" s="140" t="str">
        <f t="shared" si="320"/>
        <v>23237</v>
      </c>
      <c r="U1025" s="5" t="str">
        <f t="shared" si="314"/>
        <v>愛知県あま市</v>
      </c>
      <c r="V1025" s="21">
        <f t="shared" si="321"/>
        <v>0.24690327564766709</v>
      </c>
      <c r="W1025" s="21">
        <f t="shared" si="321"/>
        <v>1.0225641358709587E-2</v>
      </c>
      <c r="X1025" s="21">
        <f t="shared" si="321"/>
        <v>1.2868440041015998E-3</v>
      </c>
      <c r="Y1025" s="21">
        <f t="shared" si="322"/>
        <v>0.15116698828943989</v>
      </c>
      <c r="Z1025" s="21">
        <f t="shared" si="322"/>
        <v>0.24169442351641982</v>
      </c>
      <c r="AA1025" s="21">
        <f t="shared" si="323"/>
        <v>0.19925117007213597</v>
      </c>
      <c r="AB1025" s="21">
        <f t="shared" si="323"/>
        <v>0.11661752056942981</v>
      </c>
      <c r="AC1025" s="21">
        <f t="shared" si="323"/>
        <v>1.3795745015276088E-2</v>
      </c>
      <c r="AD1025" s="21">
        <f t="shared" si="315"/>
        <v>0</v>
      </c>
      <c r="AE1025" s="21">
        <f t="shared" si="324"/>
        <v>1.9058391526820029E-2</v>
      </c>
      <c r="AF1025" s="137">
        <f>VLOOKUP(T1025,人口!$A$2:$E$1748,5,0)</f>
        <v>89225</v>
      </c>
      <c r="AG1025" s="14">
        <f t="shared" si="325"/>
        <v>0</v>
      </c>
      <c r="AH1025" s="14">
        <f t="shared" si="326"/>
        <v>0</v>
      </c>
      <c r="AI1025" s="14">
        <f t="shared" si="327"/>
        <v>0</v>
      </c>
      <c r="AJ1025" s="14">
        <f t="shared" si="328"/>
        <v>1</v>
      </c>
      <c r="AK1025" s="14">
        <f t="shared" si="329"/>
        <v>0</v>
      </c>
      <c r="AL1025" s="14">
        <f t="shared" si="330"/>
        <v>0</v>
      </c>
      <c r="AM1025" s="14">
        <f t="shared" si="331"/>
        <v>0</v>
      </c>
      <c r="AN1025" s="14">
        <f t="shared" si="332"/>
        <v>0</v>
      </c>
      <c r="AO1025" s="5" t="str">
        <f t="shared" si="333"/>
        <v>3万～10万人未満の市町村平均</v>
      </c>
    </row>
    <row r="1026" spans="1:41" s="5" customFormat="1" ht="18" customHeight="1" x14ac:dyDescent="0.3">
      <c r="A1026" s="5" t="str">
        <f t="shared" si="316"/>
        <v>023238</v>
      </c>
      <c r="B1026" s="22">
        <v>23</v>
      </c>
      <c r="C1026" s="23" t="s">
        <v>50</v>
      </c>
      <c r="D1026" s="23">
        <v>23238</v>
      </c>
      <c r="E1026" s="24" t="s">
        <v>1617</v>
      </c>
      <c r="F1026" s="25">
        <v>13.254813159611397</v>
      </c>
      <c r="G1026" s="26">
        <v>2.2074963997292762</v>
      </c>
      <c r="H1026" s="26">
        <v>3.5641127030098976</v>
      </c>
      <c r="I1026" s="26">
        <f t="shared" si="317"/>
        <v>19.026422262350572</v>
      </c>
      <c r="J1026" s="26">
        <v>86.858033591656238</v>
      </c>
      <c r="K1026" s="26">
        <v>63.394457828351221</v>
      </c>
      <c r="L1026" s="26">
        <f t="shared" si="318"/>
        <v>150.25249142000746</v>
      </c>
      <c r="M1026" s="26">
        <v>50.925113565929458</v>
      </c>
      <c r="N1026" s="26">
        <v>20.029884530053526</v>
      </c>
      <c r="O1026" s="26">
        <v>3.6915265526162058</v>
      </c>
      <c r="P1026" s="26">
        <v>0</v>
      </c>
      <c r="Q1026" s="26">
        <f t="shared" si="313"/>
        <v>74.646524648599197</v>
      </c>
      <c r="R1026" s="27">
        <v>7.6778590511912697</v>
      </c>
      <c r="S1026" s="143">
        <f t="shared" si="319"/>
        <v>251.60329738214847</v>
      </c>
      <c r="T1026" s="140" t="str">
        <f t="shared" si="320"/>
        <v>23238</v>
      </c>
      <c r="U1026" s="5" t="str">
        <f t="shared" si="314"/>
        <v>愛知県長久手市</v>
      </c>
      <c r="V1026" s="21">
        <f t="shared" si="321"/>
        <v>5.2681396855778412E-2</v>
      </c>
      <c r="W1026" s="21">
        <f t="shared" si="321"/>
        <v>8.7737180819868719E-3</v>
      </c>
      <c r="X1026" s="21">
        <f t="shared" si="321"/>
        <v>1.416560410810727E-2</v>
      </c>
      <c r="Y1026" s="21">
        <f t="shared" si="322"/>
        <v>0.34521818471930293</v>
      </c>
      <c r="Z1026" s="21">
        <f t="shared" si="322"/>
        <v>0.2519619515640304</v>
      </c>
      <c r="AA1026" s="21">
        <f t="shared" si="323"/>
        <v>0.20240240925213984</v>
      </c>
      <c r="AB1026" s="21">
        <f t="shared" si="323"/>
        <v>7.9608990575473548E-2</v>
      </c>
      <c r="AC1026" s="21">
        <f t="shared" si="323"/>
        <v>1.4672011817910792E-2</v>
      </c>
      <c r="AD1026" s="21">
        <f t="shared" si="315"/>
        <v>0</v>
      </c>
      <c r="AE1026" s="21">
        <f t="shared" si="324"/>
        <v>3.051573302527005E-2</v>
      </c>
      <c r="AF1026" s="137">
        <f>VLOOKUP(T1026,人口!$A$2:$E$1748,5,0)</f>
        <v>59480</v>
      </c>
      <c r="AG1026" s="14">
        <f t="shared" si="325"/>
        <v>0</v>
      </c>
      <c r="AH1026" s="14">
        <f t="shared" si="326"/>
        <v>0</v>
      </c>
      <c r="AI1026" s="14">
        <f t="shared" si="327"/>
        <v>0</v>
      </c>
      <c r="AJ1026" s="14">
        <f t="shared" si="328"/>
        <v>1</v>
      </c>
      <c r="AK1026" s="14">
        <f t="shared" si="329"/>
        <v>0</v>
      </c>
      <c r="AL1026" s="14">
        <f t="shared" si="330"/>
        <v>0</v>
      </c>
      <c r="AM1026" s="14">
        <f t="shared" si="331"/>
        <v>0</v>
      </c>
      <c r="AN1026" s="14">
        <f t="shared" si="332"/>
        <v>0</v>
      </c>
      <c r="AO1026" s="5" t="str">
        <f t="shared" si="333"/>
        <v>3万～10万人未満の市町村平均</v>
      </c>
    </row>
    <row r="1027" spans="1:41" s="5" customFormat="1" ht="18" customHeight="1" x14ac:dyDescent="0.3">
      <c r="A1027" s="5" t="str">
        <f t="shared" si="316"/>
        <v>023302</v>
      </c>
      <c r="B1027" s="22">
        <v>23</v>
      </c>
      <c r="C1027" s="23" t="s">
        <v>50</v>
      </c>
      <c r="D1027" s="23">
        <v>23302</v>
      </c>
      <c r="E1027" s="24" t="s">
        <v>1634</v>
      </c>
      <c r="F1027" s="25">
        <v>117.44135156715305</v>
      </c>
      <c r="G1027" s="26">
        <v>1.3745114301439323</v>
      </c>
      <c r="H1027" s="26">
        <v>1.807883255149948</v>
      </c>
      <c r="I1027" s="26">
        <f t="shared" si="317"/>
        <v>120.62374625244692</v>
      </c>
      <c r="J1027" s="26">
        <v>32.584235296669917</v>
      </c>
      <c r="K1027" s="26">
        <v>46.427171362624257</v>
      </c>
      <c r="L1027" s="26">
        <f t="shared" si="318"/>
        <v>79.011406659294181</v>
      </c>
      <c r="M1027" s="26">
        <v>43.638500973186062</v>
      </c>
      <c r="N1027" s="26">
        <v>21.064336889880934</v>
      </c>
      <c r="O1027" s="26">
        <v>2.7360616689994188</v>
      </c>
      <c r="P1027" s="26">
        <v>0</v>
      </c>
      <c r="Q1027" s="26">
        <f t="shared" si="313"/>
        <v>67.438899532066415</v>
      </c>
      <c r="R1027" s="27">
        <v>5.0797506901024052</v>
      </c>
      <c r="S1027" s="143">
        <f t="shared" si="319"/>
        <v>272.15380313390995</v>
      </c>
      <c r="T1027" s="140" t="str">
        <f t="shared" si="320"/>
        <v>23302</v>
      </c>
      <c r="U1027" s="5" t="str">
        <f t="shared" si="314"/>
        <v>愛知県東郷町</v>
      </c>
      <c r="V1027" s="21">
        <f t="shared" si="321"/>
        <v>0.43152566752619465</v>
      </c>
      <c r="W1027" s="21">
        <f t="shared" si="321"/>
        <v>5.0504950300754043E-3</v>
      </c>
      <c r="X1027" s="21">
        <f t="shared" si="321"/>
        <v>6.6428733838431835E-3</v>
      </c>
      <c r="Y1027" s="21">
        <f t="shared" si="322"/>
        <v>0.11972728259335491</v>
      </c>
      <c r="Z1027" s="21">
        <f t="shared" si="322"/>
        <v>0.17059166849040994</v>
      </c>
      <c r="AA1027" s="21">
        <f t="shared" si="323"/>
        <v>0.1603449978309297</v>
      </c>
      <c r="AB1027" s="21">
        <f t="shared" si="323"/>
        <v>7.7398649760982707E-2</v>
      </c>
      <c r="AC1027" s="21">
        <f t="shared" si="323"/>
        <v>1.0053365550997548E-2</v>
      </c>
      <c r="AD1027" s="21">
        <f t="shared" si="315"/>
        <v>0</v>
      </c>
      <c r="AE1027" s="21">
        <f t="shared" si="324"/>
        <v>1.8664999833211869E-2</v>
      </c>
      <c r="AF1027" s="137">
        <f>VLOOKUP(T1027,人口!$A$2:$E$1748,5,0)</f>
        <v>44085</v>
      </c>
      <c r="AG1027" s="14">
        <f t="shared" si="325"/>
        <v>0</v>
      </c>
      <c r="AH1027" s="14">
        <f t="shared" si="326"/>
        <v>0</v>
      </c>
      <c r="AI1027" s="14">
        <f t="shared" si="327"/>
        <v>0</v>
      </c>
      <c r="AJ1027" s="14">
        <f t="shared" si="328"/>
        <v>1</v>
      </c>
      <c r="AK1027" s="14">
        <f t="shared" si="329"/>
        <v>0</v>
      </c>
      <c r="AL1027" s="14">
        <f t="shared" si="330"/>
        <v>0</v>
      </c>
      <c r="AM1027" s="14">
        <f t="shared" si="331"/>
        <v>0</v>
      </c>
      <c r="AN1027" s="14">
        <f t="shared" si="332"/>
        <v>0</v>
      </c>
      <c r="AO1027" s="5" t="str">
        <f t="shared" si="333"/>
        <v>3万～10万人未満の市町村平均</v>
      </c>
    </row>
    <row r="1028" spans="1:41" s="5" customFormat="1" ht="18" customHeight="1" x14ac:dyDescent="0.3">
      <c r="A1028" s="5" t="str">
        <f t="shared" si="316"/>
        <v>023342</v>
      </c>
      <c r="B1028" s="22">
        <v>23</v>
      </c>
      <c r="C1028" s="23" t="s">
        <v>50</v>
      </c>
      <c r="D1028" s="23">
        <v>23342</v>
      </c>
      <c r="E1028" s="24" t="s">
        <v>1651</v>
      </c>
      <c r="F1028" s="25">
        <v>104.96253580703677</v>
      </c>
      <c r="G1028" s="26">
        <v>0.6950164446022643</v>
      </c>
      <c r="H1028" s="26">
        <v>2.6343441717899245</v>
      </c>
      <c r="I1028" s="26">
        <f t="shared" si="317"/>
        <v>108.29189642342895</v>
      </c>
      <c r="J1028" s="26">
        <v>35.330077059789545</v>
      </c>
      <c r="K1028" s="26">
        <v>17.640446531566969</v>
      </c>
      <c r="L1028" s="26">
        <f t="shared" si="318"/>
        <v>52.97052359135651</v>
      </c>
      <c r="M1028" s="26">
        <v>15.095289172035473</v>
      </c>
      <c r="N1028" s="26">
        <v>15.463859927838588</v>
      </c>
      <c r="O1028" s="26">
        <v>0.97824212377835629</v>
      </c>
      <c r="P1028" s="26">
        <v>0</v>
      </c>
      <c r="Q1028" s="26">
        <f t="shared" si="313"/>
        <v>31.537391223652421</v>
      </c>
      <c r="R1028" s="27">
        <v>0</v>
      </c>
      <c r="S1028" s="143">
        <f t="shared" si="319"/>
        <v>192.79981123843788</v>
      </c>
      <c r="T1028" s="140" t="str">
        <f t="shared" si="320"/>
        <v>23342</v>
      </c>
      <c r="U1028" s="5" t="str">
        <f t="shared" si="314"/>
        <v>愛知県豊山町</v>
      </c>
      <c r="V1028" s="21">
        <f t="shared" si="321"/>
        <v>0.54441202578371994</v>
      </c>
      <c r="W1028" s="21">
        <f t="shared" si="321"/>
        <v>3.6048606071648532E-3</v>
      </c>
      <c r="X1028" s="21">
        <f t="shared" si="321"/>
        <v>1.3663624226955278E-2</v>
      </c>
      <c r="Y1028" s="21">
        <f t="shared" si="322"/>
        <v>0.18324746706362904</v>
      </c>
      <c r="Z1028" s="21">
        <f t="shared" si="322"/>
        <v>9.1496181548387581E-2</v>
      </c>
      <c r="AA1028" s="21">
        <f t="shared" si="323"/>
        <v>7.8295144974840997E-2</v>
      </c>
      <c r="AB1028" s="21">
        <f t="shared" si="323"/>
        <v>8.0206820891096431E-2</v>
      </c>
      <c r="AC1028" s="21">
        <f t="shared" si="323"/>
        <v>5.0738749042059609E-3</v>
      </c>
      <c r="AD1028" s="21">
        <f t="shared" si="315"/>
        <v>0</v>
      </c>
      <c r="AE1028" s="21">
        <f t="shared" si="324"/>
        <v>0</v>
      </c>
      <c r="AF1028" s="137">
        <f>VLOOKUP(T1028,人口!$A$2:$E$1748,5,0)</f>
        <v>15762</v>
      </c>
      <c r="AG1028" s="14">
        <f t="shared" si="325"/>
        <v>0</v>
      </c>
      <c r="AH1028" s="14">
        <f t="shared" si="326"/>
        <v>0</v>
      </c>
      <c r="AI1028" s="14">
        <f t="shared" si="327"/>
        <v>1</v>
      </c>
      <c r="AJ1028" s="14">
        <f t="shared" si="328"/>
        <v>0</v>
      </c>
      <c r="AK1028" s="14">
        <f t="shared" si="329"/>
        <v>0</v>
      </c>
      <c r="AL1028" s="14">
        <f t="shared" si="330"/>
        <v>0</v>
      </c>
      <c r="AM1028" s="14">
        <f t="shared" si="331"/>
        <v>0</v>
      </c>
      <c r="AN1028" s="14">
        <f t="shared" si="332"/>
        <v>0</v>
      </c>
      <c r="AO1028" s="5" t="str">
        <f t="shared" si="333"/>
        <v>1万～3万人未満の市町村平均</v>
      </c>
    </row>
    <row r="1029" spans="1:41" s="5" customFormat="1" ht="18" customHeight="1" x14ac:dyDescent="0.3">
      <c r="A1029" s="5" t="str">
        <f t="shared" si="316"/>
        <v>023361</v>
      </c>
      <c r="B1029" s="22">
        <v>23</v>
      </c>
      <c r="C1029" s="23" t="s">
        <v>50</v>
      </c>
      <c r="D1029" s="23">
        <v>23361</v>
      </c>
      <c r="E1029" s="24" t="s">
        <v>1667</v>
      </c>
      <c r="F1029" s="25">
        <v>293.53208136095031</v>
      </c>
      <c r="G1029" s="26">
        <v>1.0244162979993674</v>
      </c>
      <c r="H1029" s="26">
        <v>2.5826903644999257</v>
      </c>
      <c r="I1029" s="26">
        <f t="shared" si="317"/>
        <v>297.13918802344961</v>
      </c>
      <c r="J1029" s="26">
        <v>40.330243823586123</v>
      </c>
      <c r="K1029" s="26">
        <v>24.883440108202066</v>
      </c>
      <c r="L1029" s="26">
        <f t="shared" si="318"/>
        <v>65.213683931788182</v>
      </c>
      <c r="M1029" s="26">
        <v>24.064284794601893</v>
      </c>
      <c r="N1029" s="26">
        <v>15.420557270915577</v>
      </c>
      <c r="O1029" s="26">
        <v>1.5029875340401253</v>
      </c>
      <c r="P1029" s="26">
        <v>0</v>
      </c>
      <c r="Q1029" s="26">
        <f t="shared" ref="Q1029:Q1092" si="334">SUM(M1029:P1029)</f>
        <v>40.987829599557593</v>
      </c>
      <c r="R1029" s="27">
        <v>1.7279652777395142</v>
      </c>
      <c r="S1029" s="143">
        <f t="shared" si="319"/>
        <v>405.06866683253486</v>
      </c>
      <c r="T1029" s="140" t="str">
        <f t="shared" si="320"/>
        <v>23361</v>
      </c>
      <c r="U1029" s="5" t="str">
        <f t="shared" ref="U1029:U1092" si="335">C1029&amp;E1029</f>
        <v>愛知県大口町</v>
      </c>
      <c r="V1029" s="21">
        <f t="shared" si="321"/>
        <v>0.72464770888414221</v>
      </c>
      <c r="W1029" s="21">
        <f t="shared" si="321"/>
        <v>2.5289941727901799E-3</v>
      </c>
      <c r="X1029" s="21">
        <f t="shared" si="321"/>
        <v>6.375932220814483E-3</v>
      </c>
      <c r="Y1029" s="21">
        <f t="shared" si="322"/>
        <v>9.9563968101881395E-2</v>
      </c>
      <c r="Z1029" s="21">
        <f t="shared" si="322"/>
        <v>6.1430177512321583E-2</v>
      </c>
      <c r="AA1029" s="21">
        <f t="shared" si="323"/>
        <v>5.9407914669812385E-2</v>
      </c>
      <c r="AB1029" s="21">
        <f t="shared" si="323"/>
        <v>3.8068995539689093E-2</v>
      </c>
      <c r="AC1029" s="21">
        <f t="shared" si="323"/>
        <v>3.7104512323622814E-3</v>
      </c>
      <c r="AD1029" s="21">
        <f t="shared" si="323"/>
        <v>0</v>
      </c>
      <c r="AE1029" s="21">
        <f t="shared" si="324"/>
        <v>4.2658576661865006E-3</v>
      </c>
      <c r="AF1029" s="137">
        <f>VLOOKUP(T1029,人口!$A$2:$E$1748,5,0)</f>
        <v>24217</v>
      </c>
      <c r="AG1029" s="14">
        <f t="shared" si="325"/>
        <v>0</v>
      </c>
      <c r="AH1029" s="14">
        <f t="shared" si="326"/>
        <v>0</v>
      </c>
      <c r="AI1029" s="14">
        <f t="shared" si="327"/>
        <v>1</v>
      </c>
      <c r="AJ1029" s="14">
        <f t="shared" si="328"/>
        <v>0</v>
      </c>
      <c r="AK1029" s="14">
        <f t="shared" si="329"/>
        <v>0</v>
      </c>
      <c r="AL1029" s="14">
        <f t="shared" si="330"/>
        <v>0</v>
      </c>
      <c r="AM1029" s="14">
        <f t="shared" si="331"/>
        <v>0</v>
      </c>
      <c r="AN1029" s="14">
        <f t="shared" si="332"/>
        <v>0</v>
      </c>
      <c r="AO1029" s="5" t="str">
        <f t="shared" si="333"/>
        <v>1万～3万人未満の市町村平均</v>
      </c>
    </row>
    <row r="1030" spans="1:41" s="5" customFormat="1" ht="18" customHeight="1" x14ac:dyDescent="0.3">
      <c r="A1030" s="5" t="str">
        <f t="shared" ref="A1030:A1093" si="336">0&amp;D1030</f>
        <v>023362</v>
      </c>
      <c r="B1030" s="22">
        <v>23</v>
      </c>
      <c r="C1030" s="23" t="s">
        <v>50</v>
      </c>
      <c r="D1030" s="23">
        <v>23362</v>
      </c>
      <c r="E1030" s="24" t="s">
        <v>1682</v>
      </c>
      <c r="F1030" s="25">
        <v>25.131303369560019</v>
      </c>
      <c r="G1030" s="26">
        <v>0.77779755959211216</v>
      </c>
      <c r="H1030" s="26">
        <v>3.4091512811399021</v>
      </c>
      <c r="I1030" s="26">
        <f t="shared" ref="I1030:I1093" si="337">SUM(F1030:H1030)</f>
        <v>29.318252210292034</v>
      </c>
      <c r="J1030" s="26">
        <v>28.574493287269117</v>
      </c>
      <c r="K1030" s="26">
        <v>37.036849358910381</v>
      </c>
      <c r="L1030" s="26">
        <f t="shared" ref="L1030:L1093" si="338">SUM(J1030:K1030)</f>
        <v>65.611342646179494</v>
      </c>
      <c r="M1030" s="26">
        <v>31.836353228495735</v>
      </c>
      <c r="N1030" s="26">
        <v>11.816813933656368</v>
      </c>
      <c r="O1030" s="26">
        <v>2.1596795725948006</v>
      </c>
      <c r="P1030" s="26">
        <v>0</v>
      </c>
      <c r="Q1030" s="26">
        <f t="shared" si="334"/>
        <v>45.812846734746898</v>
      </c>
      <c r="R1030" s="27">
        <v>2.4204693444098093</v>
      </c>
      <c r="S1030" s="143">
        <f t="shared" ref="S1030:S1093" si="339">SUM(I1030,L1030,Q1030,R1030)</f>
        <v>143.16291093562825</v>
      </c>
      <c r="T1030" s="140" t="str">
        <f t="shared" ref="T1030:T1093" si="340">IF(LEN(A1030)=5,A1030,RIGHT(A1030,5))</f>
        <v>23362</v>
      </c>
      <c r="U1030" s="5" t="str">
        <f t="shared" si="335"/>
        <v>愛知県扶桑町</v>
      </c>
      <c r="V1030" s="21">
        <f t="shared" ref="V1030:X1093" si="341">F1030/$S1030</f>
        <v>0.17554339462167023</v>
      </c>
      <c r="W1030" s="21">
        <f t="shared" si="341"/>
        <v>5.4329543490621041E-3</v>
      </c>
      <c r="X1030" s="21">
        <f t="shared" si="341"/>
        <v>2.3813089988599018E-2</v>
      </c>
      <c r="Y1030" s="21">
        <f t="shared" ref="Y1030:Z1093" si="342">J1030/$S1030</f>
        <v>0.19959424616699328</v>
      </c>
      <c r="Z1030" s="21">
        <f t="shared" si="342"/>
        <v>0.25870422106437629</v>
      </c>
      <c r="AA1030" s="21">
        <f t="shared" ref="AA1030:AD1093" si="343">M1030/$S1030</f>
        <v>0.22237849887538699</v>
      </c>
      <c r="AB1030" s="21">
        <f t="shared" si="343"/>
        <v>8.254102865350145E-2</v>
      </c>
      <c r="AC1030" s="21">
        <f t="shared" si="343"/>
        <v>1.5085468425309391E-2</v>
      </c>
      <c r="AD1030" s="21">
        <f t="shared" si="343"/>
        <v>0</v>
      </c>
      <c r="AE1030" s="21">
        <f t="shared" ref="AE1030:AE1093" si="344">R1030/$S1030</f>
        <v>1.6907097855101232E-2</v>
      </c>
      <c r="AF1030" s="137">
        <f>VLOOKUP(T1030,人口!$A$2:$E$1748,5,0)</f>
        <v>34798</v>
      </c>
      <c r="AG1030" s="14">
        <f t="shared" ref="AG1030:AG1093" si="345">IF(SUMIFS($AF1030,$AF1030,$BB$22,$AF1030,$BC$22)&gt;0,1,0)</f>
        <v>0</v>
      </c>
      <c r="AH1030" s="14">
        <f t="shared" ref="AH1030:AH1093" si="346">IF(SUMIFS($AF1030,$AF1030,$BB$23,$AF1030,$BC$23)&gt;0,1,0)</f>
        <v>0</v>
      </c>
      <c r="AI1030" s="14">
        <f t="shared" ref="AI1030:AI1093" si="347">IF(SUMIFS($AF1030,$AF1030,$BB$24,$AF1030,$BC$24)&gt;0,1,0)</f>
        <v>0</v>
      </c>
      <c r="AJ1030" s="14">
        <f t="shared" ref="AJ1030:AJ1093" si="348">IF(SUMIFS($AF1030,$AF1030,$BB$25,$AF1030,$BC$25)&gt;0,1,0)</f>
        <v>1</v>
      </c>
      <c r="AK1030" s="14">
        <f t="shared" ref="AK1030:AK1093" si="349">IF(SUMIFS($AF1030,$AF1030,$BB$26,$AF1030,$BC$26)&gt;0,1,0)</f>
        <v>0</v>
      </c>
      <c r="AL1030" s="14">
        <f t="shared" ref="AL1030:AL1093" si="350">IF(SUMIFS($AF1030,$AF1030,$BB$27,$AF1030,$BC$27)&gt;0,1,0)</f>
        <v>0</v>
      </c>
      <c r="AM1030" s="14">
        <f t="shared" ref="AM1030:AM1093" si="351">IF(SUMIFS($AF1030,$AF1030,$BB$28,$AF1030,$BC$2)&gt;0,1,0)</f>
        <v>0</v>
      </c>
      <c r="AN1030" s="14">
        <f t="shared" ref="AN1030:AN1093" si="352">IF(SUMIFS($AF1030,$AF1030,$BB$29)&gt;0,1,0)</f>
        <v>0</v>
      </c>
      <c r="AO1030" s="5" t="str">
        <f t="shared" ref="AO1030:AO1093" si="353">IF(AG1030=1,$AG$4,IF(AH1030=1,$AH$4,IF(AI1030=1,$AI$4,IF(AJ1030=1,$AJ$4,IF(AK1030=1,$AK$4,IF(AL1030=1,$AL$4,IF(AM1030=1,$AM$4,IF(AN1030=1,$AN$4,""))))))))</f>
        <v>3万～10万人未満の市町村平均</v>
      </c>
    </row>
    <row r="1031" spans="1:41" s="5" customFormat="1" ht="18" customHeight="1" x14ac:dyDescent="0.3">
      <c r="A1031" s="5" t="str">
        <f t="shared" si="336"/>
        <v>023424</v>
      </c>
      <c r="B1031" s="22">
        <v>23</v>
      </c>
      <c r="C1031" s="23" t="s">
        <v>50</v>
      </c>
      <c r="D1031" s="23">
        <v>23424</v>
      </c>
      <c r="E1031" s="24" t="s">
        <v>1695</v>
      </c>
      <c r="F1031" s="25">
        <v>49.247626349383644</v>
      </c>
      <c r="G1031" s="26">
        <v>1.4659155779452226</v>
      </c>
      <c r="H1031" s="26">
        <v>0.82646091663997634</v>
      </c>
      <c r="I1031" s="26">
        <f t="shared" si="337"/>
        <v>51.540002843968843</v>
      </c>
      <c r="J1031" s="26">
        <v>18.895678243379074</v>
      </c>
      <c r="K1031" s="26">
        <v>35.737493882986655</v>
      </c>
      <c r="L1031" s="26">
        <f t="shared" si="338"/>
        <v>54.633172126365729</v>
      </c>
      <c r="M1031" s="26">
        <v>28.731027503628461</v>
      </c>
      <c r="N1031" s="26">
        <v>15.714053056727074</v>
      </c>
      <c r="O1031" s="26">
        <v>2.033691023472223</v>
      </c>
      <c r="P1031" s="26">
        <v>0</v>
      </c>
      <c r="Q1031" s="26">
        <f t="shared" si="334"/>
        <v>46.478771583827758</v>
      </c>
      <c r="R1031" s="27">
        <v>5.3000749045233437</v>
      </c>
      <c r="S1031" s="143">
        <f t="shared" si="339"/>
        <v>157.95202145868566</v>
      </c>
      <c r="T1031" s="140" t="str">
        <f t="shared" si="340"/>
        <v>23424</v>
      </c>
      <c r="U1031" s="5" t="str">
        <f t="shared" si="335"/>
        <v>愛知県大治町</v>
      </c>
      <c r="V1031" s="21">
        <f t="shared" si="341"/>
        <v>0.31178851587071954</v>
      </c>
      <c r="W1031" s="21">
        <f t="shared" si="341"/>
        <v>9.280764908277235E-3</v>
      </c>
      <c r="X1031" s="21">
        <f t="shared" si="341"/>
        <v>5.2323541605078325E-3</v>
      </c>
      <c r="Y1031" s="21">
        <f t="shared" si="342"/>
        <v>0.11962922708350064</v>
      </c>
      <c r="Z1031" s="21">
        <f t="shared" si="342"/>
        <v>0.22625537522692765</v>
      </c>
      <c r="AA1031" s="21">
        <f t="shared" si="343"/>
        <v>0.18189718142444553</v>
      </c>
      <c r="AB1031" s="21">
        <f t="shared" si="343"/>
        <v>9.9486242161435604E-2</v>
      </c>
      <c r="AC1031" s="21">
        <f t="shared" si="343"/>
        <v>1.2875371930609704E-2</v>
      </c>
      <c r="AD1031" s="21">
        <f t="shared" si="343"/>
        <v>0</v>
      </c>
      <c r="AE1031" s="21">
        <f t="shared" si="344"/>
        <v>3.3554967233576337E-2</v>
      </c>
      <c r="AF1031" s="137">
        <f>VLOOKUP(T1031,人口!$A$2:$E$1748,5,0)</f>
        <v>32768</v>
      </c>
      <c r="AG1031" s="14">
        <f t="shared" si="345"/>
        <v>0</v>
      </c>
      <c r="AH1031" s="14">
        <f t="shared" si="346"/>
        <v>0</v>
      </c>
      <c r="AI1031" s="14">
        <f t="shared" si="347"/>
        <v>0</v>
      </c>
      <c r="AJ1031" s="14">
        <f t="shared" si="348"/>
        <v>1</v>
      </c>
      <c r="AK1031" s="14">
        <f t="shared" si="349"/>
        <v>0</v>
      </c>
      <c r="AL1031" s="14">
        <f t="shared" si="350"/>
        <v>0</v>
      </c>
      <c r="AM1031" s="14">
        <f t="shared" si="351"/>
        <v>0</v>
      </c>
      <c r="AN1031" s="14">
        <f t="shared" si="352"/>
        <v>0</v>
      </c>
      <c r="AO1031" s="5" t="str">
        <f t="shared" si="353"/>
        <v>3万～10万人未満の市町村平均</v>
      </c>
    </row>
    <row r="1032" spans="1:41" s="5" customFormat="1" ht="18" customHeight="1" x14ac:dyDescent="0.3">
      <c r="A1032" s="5" t="str">
        <f t="shared" si="336"/>
        <v>023425</v>
      </c>
      <c r="B1032" s="22">
        <v>23</v>
      </c>
      <c r="C1032" s="23" t="s">
        <v>50</v>
      </c>
      <c r="D1032" s="23">
        <v>23425</v>
      </c>
      <c r="E1032" s="24" t="s">
        <v>1707</v>
      </c>
      <c r="F1032" s="25">
        <v>52.96632877375469</v>
      </c>
      <c r="G1032" s="26">
        <v>2.0074420385038105</v>
      </c>
      <c r="H1032" s="26">
        <v>0.82646091663997634</v>
      </c>
      <c r="I1032" s="26">
        <f t="shared" si="337"/>
        <v>55.800231728898474</v>
      </c>
      <c r="J1032" s="26">
        <v>35.736594682862439</v>
      </c>
      <c r="K1032" s="26">
        <v>43.752795132058345</v>
      </c>
      <c r="L1032" s="26">
        <f t="shared" si="338"/>
        <v>79.489389814920784</v>
      </c>
      <c r="M1032" s="26">
        <v>33.625377377522291</v>
      </c>
      <c r="N1032" s="26">
        <v>19.587235148173889</v>
      </c>
      <c r="O1032" s="26">
        <v>2.3466763698885567</v>
      </c>
      <c r="P1032" s="26">
        <v>0</v>
      </c>
      <c r="Q1032" s="26">
        <f t="shared" si="334"/>
        <v>55.559288895584736</v>
      </c>
      <c r="R1032" s="27">
        <v>6.1314971909829614</v>
      </c>
      <c r="S1032" s="143">
        <f t="shared" si="339"/>
        <v>196.98040763038696</v>
      </c>
      <c r="T1032" s="140" t="str">
        <f t="shared" si="340"/>
        <v>23425</v>
      </c>
      <c r="U1032" s="5" t="str">
        <f t="shared" si="335"/>
        <v>愛知県蟹江町</v>
      </c>
      <c r="V1032" s="21">
        <f t="shared" si="341"/>
        <v>0.26889135529225039</v>
      </c>
      <c r="W1032" s="21">
        <f t="shared" si="341"/>
        <v>1.0191074648756767E-2</v>
      </c>
      <c r="X1032" s="21">
        <f t="shared" si="341"/>
        <v>4.1956503521443792E-3</v>
      </c>
      <c r="Y1032" s="21">
        <f t="shared" si="342"/>
        <v>0.18142207701142746</v>
      </c>
      <c r="Z1032" s="21">
        <f t="shared" si="342"/>
        <v>0.22211749715817355</v>
      </c>
      <c r="AA1032" s="21">
        <f t="shared" si="343"/>
        <v>0.17070417196321766</v>
      </c>
      <c r="AB1032" s="21">
        <f t="shared" si="343"/>
        <v>9.9437479005157092E-2</v>
      </c>
      <c r="AC1032" s="21">
        <f t="shared" si="343"/>
        <v>1.1913247607304419E-2</v>
      </c>
      <c r="AD1032" s="21">
        <f t="shared" si="343"/>
        <v>0</v>
      </c>
      <c r="AE1032" s="21">
        <f t="shared" si="344"/>
        <v>3.1127446961568238E-2</v>
      </c>
      <c r="AF1032" s="137">
        <f>VLOOKUP(T1032,人口!$A$2:$E$1748,5,0)</f>
        <v>37811</v>
      </c>
      <c r="AG1032" s="14">
        <f t="shared" si="345"/>
        <v>0</v>
      </c>
      <c r="AH1032" s="14">
        <f t="shared" si="346"/>
        <v>0</v>
      </c>
      <c r="AI1032" s="14">
        <f t="shared" si="347"/>
        <v>0</v>
      </c>
      <c r="AJ1032" s="14">
        <f t="shared" si="348"/>
        <v>1</v>
      </c>
      <c r="AK1032" s="14">
        <f t="shared" si="349"/>
        <v>0</v>
      </c>
      <c r="AL1032" s="14">
        <f t="shared" si="350"/>
        <v>0</v>
      </c>
      <c r="AM1032" s="14">
        <f t="shared" si="351"/>
        <v>0</v>
      </c>
      <c r="AN1032" s="14">
        <f t="shared" si="352"/>
        <v>0</v>
      </c>
      <c r="AO1032" s="5" t="str">
        <f t="shared" si="353"/>
        <v>3万～10万人未満の市町村平均</v>
      </c>
    </row>
    <row r="1033" spans="1:41" s="5" customFormat="1" ht="18" customHeight="1" x14ac:dyDescent="0.3">
      <c r="A1033" s="5" t="str">
        <f t="shared" si="336"/>
        <v>023427</v>
      </c>
      <c r="B1033" s="22">
        <v>23</v>
      </c>
      <c r="C1033" s="23" t="s">
        <v>50</v>
      </c>
      <c r="D1033" s="23">
        <v>23427</v>
      </c>
      <c r="E1033" s="24" t="s">
        <v>1721</v>
      </c>
      <c r="F1033" s="25">
        <v>156.91383156322195</v>
      </c>
      <c r="G1033" s="26">
        <v>0.55704791961918454</v>
      </c>
      <c r="H1033" s="26">
        <v>2.1178060988899392</v>
      </c>
      <c r="I1033" s="26">
        <f t="shared" si="337"/>
        <v>159.58868558173106</v>
      </c>
      <c r="J1033" s="26">
        <v>27.02603070483692</v>
      </c>
      <c r="K1033" s="26">
        <v>4.6208002969094952</v>
      </c>
      <c r="L1033" s="26">
        <f t="shared" si="338"/>
        <v>31.646831001746413</v>
      </c>
      <c r="M1033" s="26">
        <v>6.9746475276106548</v>
      </c>
      <c r="N1033" s="26">
        <v>30.335916877729392</v>
      </c>
      <c r="O1033" s="26">
        <v>0.29939347830902113</v>
      </c>
      <c r="P1033" s="26">
        <v>47.191773147353004</v>
      </c>
      <c r="Q1033" s="26">
        <f t="shared" si="334"/>
        <v>84.801731031002078</v>
      </c>
      <c r="R1033" s="27">
        <v>1.2537118239498655</v>
      </c>
      <c r="S1033" s="143">
        <f t="shared" si="339"/>
        <v>277.29095943842941</v>
      </c>
      <c r="T1033" s="140" t="str">
        <f t="shared" si="340"/>
        <v>23427</v>
      </c>
      <c r="U1033" s="5" t="str">
        <f t="shared" si="335"/>
        <v>愛知県飛島村</v>
      </c>
      <c r="V1033" s="21">
        <f t="shared" si="341"/>
        <v>0.56588152704655204</v>
      </c>
      <c r="W1033" s="21">
        <f t="shared" si="341"/>
        <v>2.008893188394313E-3</v>
      </c>
      <c r="X1033" s="21">
        <f t="shared" si="341"/>
        <v>7.6374870034671425E-3</v>
      </c>
      <c r="Y1033" s="21">
        <f t="shared" si="342"/>
        <v>9.7464521596990136E-2</v>
      </c>
      <c r="Z1033" s="21">
        <f t="shared" si="342"/>
        <v>1.6664085645877368E-2</v>
      </c>
      <c r="AA1033" s="21">
        <f t="shared" si="343"/>
        <v>2.5152812560985525E-2</v>
      </c>
      <c r="AB1033" s="21">
        <f t="shared" si="343"/>
        <v>0.10940103110164787</v>
      </c>
      <c r="AC1033" s="21">
        <f t="shared" si="343"/>
        <v>1.0797087612064735E-3</v>
      </c>
      <c r="AD1033" s="21">
        <f t="shared" si="343"/>
        <v>0.17018864676629178</v>
      </c>
      <c r="AE1033" s="21">
        <f t="shared" si="344"/>
        <v>4.5212863285874405E-3</v>
      </c>
      <c r="AF1033" s="137">
        <f>VLOOKUP(T1033,人口!$A$2:$E$1748,5,0)</f>
        <v>4824</v>
      </c>
      <c r="AG1033" s="14">
        <f t="shared" si="345"/>
        <v>1</v>
      </c>
      <c r="AH1033" s="14">
        <f t="shared" si="346"/>
        <v>0</v>
      </c>
      <c r="AI1033" s="14">
        <f t="shared" si="347"/>
        <v>0</v>
      </c>
      <c r="AJ1033" s="14">
        <f t="shared" si="348"/>
        <v>0</v>
      </c>
      <c r="AK1033" s="14">
        <f t="shared" si="349"/>
        <v>0</v>
      </c>
      <c r="AL1033" s="14">
        <f t="shared" si="350"/>
        <v>0</v>
      </c>
      <c r="AM1033" s="14">
        <f t="shared" si="351"/>
        <v>0</v>
      </c>
      <c r="AN1033" s="14">
        <f t="shared" si="352"/>
        <v>0</v>
      </c>
      <c r="AO1033" s="5" t="str">
        <f t="shared" si="353"/>
        <v>5千人未満の市町村平均</v>
      </c>
    </row>
    <row r="1034" spans="1:41" s="5" customFormat="1" ht="18" customHeight="1" x14ac:dyDescent="0.3">
      <c r="A1034" s="5" t="str">
        <f t="shared" si="336"/>
        <v>023441</v>
      </c>
      <c r="B1034" s="22">
        <v>23</v>
      </c>
      <c r="C1034" s="23" t="s">
        <v>50</v>
      </c>
      <c r="D1034" s="23">
        <v>23441</v>
      </c>
      <c r="E1034" s="24" t="s">
        <v>1732</v>
      </c>
      <c r="F1034" s="25">
        <v>63.017027882856581</v>
      </c>
      <c r="G1034" s="26">
        <v>1.19342774110364</v>
      </c>
      <c r="H1034" s="26">
        <v>2.1694599061799376</v>
      </c>
      <c r="I1034" s="26">
        <f t="shared" si="337"/>
        <v>66.379915530140153</v>
      </c>
      <c r="J1034" s="26">
        <v>25.351917220727643</v>
      </c>
      <c r="K1034" s="26">
        <v>28.194448339019768</v>
      </c>
      <c r="L1034" s="26">
        <f t="shared" si="338"/>
        <v>53.546365559747414</v>
      </c>
      <c r="M1034" s="26">
        <v>27.739424260885094</v>
      </c>
      <c r="N1034" s="26">
        <v>15.006776326984614</v>
      </c>
      <c r="O1034" s="26">
        <v>1.7810932919801592</v>
      </c>
      <c r="P1034" s="26">
        <v>0</v>
      </c>
      <c r="Q1034" s="26">
        <f t="shared" si="334"/>
        <v>44.527293879849864</v>
      </c>
      <c r="R1034" s="27">
        <v>2.3856851538485015</v>
      </c>
      <c r="S1034" s="143">
        <f t="shared" si="339"/>
        <v>166.83926012358592</v>
      </c>
      <c r="T1034" s="140" t="str">
        <f t="shared" si="340"/>
        <v>23441</v>
      </c>
      <c r="U1034" s="5" t="str">
        <f t="shared" si="335"/>
        <v>愛知県阿久比町</v>
      </c>
      <c r="V1034" s="21">
        <f t="shared" si="341"/>
        <v>0.37771102458843808</v>
      </c>
      <c r="W1034" s="21">
        <f t="shared" si="341"/>
        <v>7.153158916070536E-3</v>
      </c>
      <c r="X1034" s="21">
        <f t="shared" si="341"/>
        <v>1.3003293736575633E-2</v>
      </c>
      <c r="Y1034" s="21">
        <f t="shared" si="342"/>
        <v>0.15195414557669609</v>
      </c>
      <c r="Z1034" s="21">
        <f t="shared" si="342"/>
        <v>0.16899168887547678</v>
      </c>
      <c r="AA1034" s="21">
        <f t="shared" si="343"/>
        <v>0.1662643687123592</v>
      </c>
      <c r="AB1034" s="21">
        <f t="shared" si="343"/>
        <v>8.9947511849838985E-2</v>
      </c>
      <c r="AC1034" s="21">
        <f t="shared" si="343"/>
        <v>1.0675504618402271E-2</v>
      </c>
      <c r="AD1034" s="21">
        <f t="shared" si="343"/>
        <v>0</v>
      </c>
      <c r="AE1034" s="21">
        <f t="shared" si="344"/>
        <v>1.4299303126142547E-2</v>
      </c>
      <c r="AF1034" s="137">
        <f>VLOOKUP(T1034,人口!$A$2:$E$1748,5,0)</f>
        <v>28698</v>
      </c>
      <c r="AG1034" s="14">
        <f t="shared" si="345"/>
        <v>0</v>
      </c>
      <c r="AH1034" s="14">
        <f t="shared" si="346"/>
        <v>0</v>
      </c>
      <c r="AI1034" s="14">
        <f t="shared" si="347"/>
        <v>1</v>
      </c>
      <c r="AJ1034" s="14">
        <f t="shared" si="348"/>
        <v>0</v>
      </c>
      <c r="AK1034" s="14">
        <f t="shared" si="349"/>
        <v>0</v>
      </c>
      <c r="AL1034" s="14">
        <f t="shared" si="350"/>
        <v>0</v>
      </c>
      <c r="AM1034" s="14">
        <f t="shared" si="351"/>
        <v>0</v>
      </c>
      <c r="AN1034" s="14">
        <f t="shared" si="352"/>
        <v>0</v>
      </c>
      <c r="AO1034" s="5" t="str">
        <f t="shared" si="353"/>
        <v>1万～3万人未満の市町村平均</v>
      </c>
    </row>
    <row r="1035" spans="1:41" s="5" customFormat="1" ht="18" customHeight="1" x14ac:dyDescent="0.3">
      <c r="A1035" s="5" t="str">
        <f t="shared" si="336"/>
        <v>023442</v>
      </c>
      <c r="B1035" s="22">
        <v>23</v>
      </c>
      <c r="C1035" s="23" t="s">
        <v>50</v>
      </c>
      <c r="D1035" s="23">
        <v>23442</v>
      </c>
      <c r="E1035" s="24" t="s">
        <v>1742</v>
      </c>
      <c r="F1035" s="25">
        <v>113.53914904561755</v>
      </c>
      <c r="G1035" s="26">
        <v>1.2072245936019479</v>
      </c>
      <c r="H1035" s="26">
        <v>2.1178060988899392</v>
      </c>
      <c r="I1035" s="26">
        <f t="shared" si="337"/>
        <v>116.86417973810944</v>
      </c>
      <c r="J1035" s="26">
        <v>40.163941159601755</v>
      </c>
      <c r="K1035" s="26">
        <v>53.865851004910517</v>
      </c>
      <c r="L1035" s="26">
        <f t="shared" si="338"/>
        <v>94.029792164512273</v>
      </c>
      <c r="M1035" s="26">
        <v>49.580162137168394</v>
      </c>
      <c r="N1035" s="26">
        <v>21.882275965093307</v>
      </c>
      <c r="O1035" s="26">
        <v>3.1135928730943143</v>
      </c>
      <c r="P1035" s="26">
        <v>2.5705909786711669</v>
      </c>
      <c r="Q1035" s="26">
        <f t="shared" si="334"/>
        <v>77.146621954027182</v>
      </c>
      <c r="R1035" s="27">
        <v>4.147650174512477</v>
      </c>
      <c r="S1035" s="143">
        <f t="shared" si="339"/>
        <v>292.18824403116139</v>
      </c>
      <c r="T1035" s="140" t="str">
        <f t="shared" si="340"/>
        <v>23442</v>
      </c>
      <c r="U1035" s="5" t="str">
        <f t="shared" si="335"/>
        <v>愛知県東浦町</v>
      </c>
      <c r="V1035" s="21">
        <f t="shared" si="341"/>
        <v>0.3885821944072082</v>
      </c>
      <c r="W1035" s="21">
        <f t="shared" si="341"/>
        <v>4.1316672325571024E-3</v>
      </c>
      <c r="X1035" s="21">
        <f t="shared" si="341"/>
        <v>7.2480879780504742E-3</v>
      </c>
      <c r="Y1035" s="21">
        <f t="shared" si="342"/>
        <v>0.13745912773724853</v>
      </c>
      <c r="Z1035" s="21">
        <f t="shared" si="342"/>
        <v>0.18435324522901</v>
      </c>
      <c r="AA1035" s="21">
        <f t="shared" si="343"/>
        <v>0.16968568431480341</v>
      </c>
      <c r="AB1035" s="21">
        <f t="shared" si="343"/>
        <v>7.4891021155387746E-2</v>
      </c>
      <c r="AC1035" s="21">
        <f t="shared" si="343"/>
        <v>1.0656119596523721E-2</v>
      </c>
      <c r="AD1035" s="21">
        <f t="shared" si="343"/>
        <v>8.7977221232659105E-3</v>
      </c>
      <c r="AE1035" s="21">
        <f t="shared" si="344"/>
        <v>1.4195130225944808E-2</v>
      </c>
      <c r="AF1035" s="137">
        <f>VLOOKUP(T1035,人口!$A$2:$E$1748,5,0)</f>
        <v>50168</v>
      </c>
      <c r="AG1035" s="14">
        <f t="shared" si="345"/>
        <v>0</v>
      </c>
      <c r="AH1035" s="14">
        <f t="shared" si="346"/>
        <v>0</v>
      </c>
      <c r="AI1035" s="14">
        <f t="shared" si="347"/>
        <v>0</v>
      </c>
      <c r="AJ1035" s="14">
        <f t="shared" si="348"/>
        <v>1</v>
      </c>
      <c r="AK1035" s="14">
        <f t="shared" si="349"/>
        <v>0</v>
      </c>
      <c r="AL1035" s="14">
        <f t="shared" si="350"/>
        <v>0</v>
      </c>
      <c r="AM1035" s="14">
        <f t="shared" si="351"/>
        <v>0</v>
      </c>
      <c r="AN1035" s="14">
        <f t="shared" si="352"/>
        <v>0</v>
      </c>
      <c r="AO1035" s="5" t="str">
        <f t="shared" si="353"/>
        <v>3万～10万人未満の市町村平均</v>
      </c>
    </row>
    <row r="1036" spans="1:41" s="5" customFormat="1" ht="18" customHeight="1" x14ac:dyDescent="0.3">
      <c r="A1036" s="5" t="str">
        <f t="shared" si="336"/>
        <v>023445</v>
      </c>
      <c r="B1036" s="22">
        <v>23</v>
      </c>
      <c r="C1036" s="23" t="s">
        <v>50</v>
      </c>
      <c r="D1036" s="23">
        <v>23445</v>
      </c>
      <c r="E1036" s="24" t="s">
        <v>1751</v>
      </c>
      <c r="F1036" s="25">
        <v>11.820632343560753</v>
      </c>
      <c r="G1036" s="26">
        <v>0.6570751002319174</v>
      </c>
      <c r="H1036" s="26">
        <v>9.6592619632297225</v>
      </c>
      <c r="I1036" s="26">
        <f t="shared" si="337"/>
        <v>22.136969407022391</v>
      </c>
      <c r="J1036" s="26">
        <v>24.36518808108708</v>
      </c>
      <c r="K1036" s="26">
        <v>18.986766663246975</v>
      </c>
      <c r="L1036" s="26">
        <f t="shared" si="338"/>
        <v>43.351954744334051</v>
      </c>
      <c r="M1036" s="26">
        <v>17.753358859646106</v>
      </c>
      <c r="N1036" s="26">
        <v>22.705026446630455</v>
      </c>
      <c r="O1036" s="26">
        <v>1.0980864037565321</v>
      </c>
      <c r="P1036" s="26">
        <v>9.9996551599980155</v>
      </c>
      <c r="Q1036" s="26">
        <f t="shared" si="334"/>
        <v>51.556126870031108</v>
      </c>
      <c r="R1036" s="27">
        <v>4.789067204256817</v>
      </c>
      <c r="S1036" s="143">
        <f t="shared" si="339"/>
        <v>121.83411822564437</v>
      </c>
      <c r="T1036" s="140" t="str">
        <f t="shared" si="340"/>
        <v>23445</v>
      </c>
      <c r="U1036" s="5" t="str">
        <f t="shared" si="335"/>
        <v>愛知県南知多町</v>
      </c>
      <c r="V1036" s="21">
        <f t="shared" si="341"/>
        <v>9.7022349040752326E-2</v>
      </c>
      <c r="W1036" s="21">
        <f t="shared" si="341"/>
        <v>5.3931945320519611E-3</v>
      </c>
      <c r="X1036" s="21">
        <f t="shared" si="341"/>
        <v>7.9282077171028295E-2</v>
      </c>
      <c r="Y1036" s="21">
        <f t="shared" si="342"/>
        <v>0.19998657548422713</v>
      </c>
      <c r="Z1036" s="21">
        <f t="shared" si="342"/>
        <v>0.155841130052604</v>
      </c>
      <c r="AA1036" s="21">
        <f t="shared" si="343"/>
        <v>0.14571746501062846</v>
      </c>
      <c r="AB1036" s="21">
        <f t="shared" si="343"/>
        <v>0.18636016558661617</v>
      </c>
      <c r="AC1036" s="21">
        <f t="shared" si="343"/>
        <v>9.0129630332515531E-3</v>
      </c>
      <c r="AD1036" s="21">
        <f t="shared" si="343"/>
        <v>8.2075984179390798E-2</v>
      </c>
      <c r="AE1036" s="21">
        <f t="shared" si="344"/>
        <v>3.9308095909449323E-2</v>
      </c>
      <c r="AF1036" s="137">
        <f>VLOOKUP(T1036,人口!$A$2:$E$1748,5,0)</f>
        <v>17693</v>
      </c>
      <c r="AG1036" s="14">
        <f t="shared" si="345"/>
        <v>0</v>
      </c>
      <c r="AH1036" s="14">
        <f t="shared" si="346"/>
        <v>0</v>
      </c>
      <c r="AI1036" s="14">
        <f t="shared" si="347"/>
        <v>1</v>
      </c>
      <c r="AJ1036" s="14">
        <f t="shared" si="348"/>
        <v>0</v>
      </c>
      <c r="AK1036" s="14">
        <f t="shared" si="349"/>
        <v>0</v>
      </c>
      <c r="AL1036" s="14">
        <f t="shared" si="350"/>
        <v>0</v>
      </c>
      <c r="AM1036" s="14">
        <f t="shared" si="351"/>
        <v>0</v>
      </c>
      <c r="AN1036" s="14">
        <f t="shared" si="352"/>
        <v>0</v>
      </c>
      <c r="AO1036" s="5" t="str">
        <f t="shared" si="353"/>
        <v>1万～3万人未満の市町村平均</v>
      </c>
    </row>
    <row r="1037" spans="1:41" s="5" customFormat="1" ht="18" customHeight="1" x14ac:dyDescent="0.3">
      <c r="A1037" s="5" t="str">
        <f t="shared" si="336"/>
        <v>023446</v>
      </c>
      <c r="B1037" s="22">
        <v>23</v>
      </c>
      <c r="C1037" s="23" t="s">
        <v>50</v>
      </c>
      <c r="D1037" s="23">
        <v>23446</v>
      </c>
      <c r="E1037" s="24" t="s">
        <v>798</v>
      </c>
      <c r="F1037" s="25">
        <v>33.004124595699395</v>
      </c>
      <c r="G1037" s="26">
        <v>0.77262373990524669</v>
      </c>
      <c r="H1037" s="26">
        <v>3.5641127030098976</v>
      </c>
      <c r="I1037" s="26">
        <f t="shared" si="337"/>
        <v>37.340861038614541</v>
      </c>
      <c r="J1037" s="26">
        <v>32.329237878560555</v>
      </c>
      <c r="K1037" s="26">
        <v>23.028336205829028</v>
      </c>
      <c r="L1037" s="26">
        <f t="shared" si="338"/>
        <v>55.357574084389583</v>
      </c>
      <c r="M1037" s="26">
        <v>22.327785375929317</v>
      </c>
      <c r="N1037" s="26">
        <v>22.883048480647265</v>
      </c>
      <c r="O1037" s="26">
        <v>1.355525074574488</v>
      </c>
      <c r="P1037" s="26">
        <v>3.7071218508786767</v>
      </c>
      <c r="Q1037" s="26">
        <f t="shared" si="334"/>
        <v>50.27348078202975</v>
      </c>
      <c r="R1037" s="27">
        <v>3.8867129749931757</v>
      </c>
      <c r="S1037" s="143">
        <f t="shared" si="339"/>
        <v>146.85862888002706</v>
      </c>
      <c r="T1037" s="140" t="str">
        <f t="shared" si="340"/>
        <v>23446</v>
      </c>
      <c r="U1037" s="5" t="str">
        <f t="shared" si="335"/>
        <v>愛知県美浜町</v>
      </c>
      <c r="V1037" s="21">
        <f t="shared" si="341"/>
        <v>0.22473398292899352</v>
      </c>
      <c r="W1037" s="21">
        <f t="shared" si="341"/>
        <v>5.2610033594718136E-3</v>
      </c>
      <c r="X1037" s="21">
        <f t="shared" si="341"/>
        <v>2.426900434922024E-2</v>
      </c>
      <c r="Y1037" s="21">
        <f t="shared" si="342"/>
        <v>0.22013849730934926</v>
      </c>
      <c r="Z1037" s="21">
        <f t="shared" si="342"/>
        <v>0.15680615011489399</v>
      </c>
      <c r="AA1037" s="21">
        <f t="shared" si="343"/>
        <v>0.15203591063191468</v>
      </c>
      <c r="AB1037" s="21">
        <f t="shared" si="343"/>
        <v>0.15581684682172181</v>
      </c>
      <c r="AC1037" s="21">
        <f t="shared" si="343"/>
        <v>9.2301357088241283E-3</v>
      </c>
      <c r="AD1037" s="21">
        <f t="shared" si="343"/>
        <v>2.5242792195119355E-2</v>
      </c>
      <c r="AE1037" s="21">
        <f t="shared" si="344"/>
        <v>2.6465676580491166E-2</v>
      </c>
      <c r="AF1037" s="137">
        <f>VLOOKUP(T1037,人口!$A$2:$E$1748,5,0)</f>
        <v>21841</v>
      </c>
      <c r="AG1037" s="14">
        <f t="shared" si="345"/>
        <v>0</v>
      </c>
      <c r="AH1037" s="14">
        <f t="shared" si="346"/>
        <v>0</v>
      </c>
      <c r="AI1037" s="14">
        <f t="shared" si="347"/>
        <v>1</v>
      </c>
      <c r="AJ1037" s="14">
        <f t="shared" si="348"/>
        <v>0</v>
      </c>
      <c r="AK1037" s="14">
        <f t="shared" si="349"/>
        <v>0</v>
      </c>
      <c r="AL1037" s="14">
        <f t="shared" si="350"/>
        <v>0</v>
      </c>
      <c r="AM1037" s="14">
        <f t="shared" si="351"/>
        <v>0</v>
      </c>
      <c r="AN1037" s="14">
        <f t="shared" si="352"/>
        <v>0</v>
      </c>
      <c r="AO1037" s="5" t="str">
        <f t="shared" si="353"/>
        <v>1万～3万人未満の市町村平均</v>
      </c>
    </row>
    <row r="1038" spans="1:41" s="5" customFormat="1" ht="18" customHeight="1" x14ac:dyDescent="0.3">
      <c r="A1038" s="5" t="str">
        <f t="shared" si="336"/>
        <v>023447</v>
      </c>
      <c r="B1038" s="22">
        <v>23</v>
      </c>
      <c r="C1038" s="23" t="s">
        <v>50</v>
      </c>
      <c r="D1038" s="23">
        <v>23447</v>
      </c>
      <c r="E1038" s="24" t="s">
        <v>1769</v>
      </c>
      <c r="F1038" s="25">
        <v>185.78380304134652</v>
      </c>
      <c r="G1038" s="26">
        <v>1.3538161513964702</v>
      </c>
      <c r="H1038" s="26">
        <v>4.1839583904898792</v>
      </c>
      <c r="I1038" s="26">
        <f t="shared" si="337"/>
        <v>191.32157758323288</v>
      </c>
      <c r="J1038" s="26">
        <v>32.547279149117834</v>
      </c>
      <c r="K1038" s="26">
        <v>47.990050740291558</v>
      </c>
      <c r="L1038" s="26">
        <f t="shared" si="338"/>
        <v>80.537329889409392</v>
      </c>
      <c r="M1038" s="26">
        <v>42.093000573982515</v>
      </c>
      <c r="N1038" s="26">
        <v>25.057804139447217</v>
      </c>
      <c r="O1038" s="26">
        <v>2.7083814261872665</v>
      </c>
      <c r="P1038" s="26">
        <v>2.5705909786711669</v>
      </c>
      <c r="Q1038" s="26">
        <f t="shared" si="334"/>
        <v>72.429777118288172</v>
      </c>
      <c r="R1038" s="27">
        <v>5.8237808806800961</v>
      </c>
      <c r="S1038" s="143">
        <f t="shared" si="339"/>
        <v>350.11246547161051</v>
      </c>
      <c r="T1038" s="140" t="str">
        <f t="shared" si="340"/>
        <v>23447</v>
      </c>
      <c r="U1038" s="5" t="str">
        <f t="shared" si="335"/>
        <v>愛知県武豊町</v>
      </c>
      <c r="V1038" s="21">
        <f t="shared" si="341"/>
        <v>0.53064035521012065</v>
      </c>
      <c r="W1038" s="21">
        <f t="shared" si="341"/>
        <v>3.8668036271511923E-3</v>
      </c>
      <c r="X1038" s="21">
        <f t="shared" si="341"/>
        <v>1.1950326832419348E-2</v>
      </c>
      <c r="Y1038" s="21">
        <f t="shared" si="342"/>
        <v>9.2962354554488119E-2</v>
      </c>
      <c r="Z1038" s="21">
        <f t="shared" si="342"/>
        <v>0.13707038587057369</v>
      </c>
      <c r="AA1038" s="21">
        <f t="shared" si="343"/>
        <v>0.12022708336671806</v>
      </c>
      <c r="AB1038" s="21">
        <f t="shared" si="343"/>
        <v>7.1570728296388164E-2</v>
      </c>
      <c r="AC1038" s="21">
        <f t="shared" si="343"/>
        <v>7.7357469193192162E-3</v>
      </c>
      <c r="AD1038" s="21">
        <f t="shared" si="343"/>
        <v>7.3421863891892985E-3</v>
      </c>
      <c r="AE1038" s="21">
        <f t="shared" si="344"/>
        <v>1.6634028933632264E-2</v>
      </c>
      <c r="AF1038" s="137">
        <f>VLOOKUP(T1038,人口!$A$2:$E$1748,5,0)</f>
        <v>43639</v>
      </c>
      <c r="AG1038" s="14">
        <f t="shared" si="345"/>
        <v>0</v>
      </c>
      <c r="AH1038" s="14">
        <f t="shared" si="346"/>
        <v>0</v>
      </c>
      <c r="AI1038" s="14">
        <f t="shared" si="347"/>
        <v>0</v>
      </c>
      <c r="AJ1038" s="14">
        <f t="shared" si="348"/>
        <v>1</v>
      </c>
      <c r="AK1038" s="14">
        <f t="shared" si="349"/>
        <v>0</v>
      </c>
      <c r="AL1038" s="14">
        <f t="shared" si="350"/>
        <v>0</v>
      </c>
      <c r="AM1038" s="14">
        <f t="shared" si="351"/>
        <v>0</v>
      </c>
      <c r="AN1038" s="14">
        <f t="shared" si="352"/>
        <v>0</v>
      </c>
      <c r="AO1038" s="5" t="str">
        <f t="shared" si="353"/>
        <v>3万～10万人未満の市町村平均</v>
      </c>
    </row>
    <row r="1039" spans="1:41" s="5" customFormat="1" ht="18" customHeight="1" x14ac:dyDescent="0.3">
      <c r="A1039" s="5" t="str">
        <f t="shared" si="336"/>
        <v>023501</v>
      </c>
      <c r="B1039" s="22">
        <v>23</v>
      </c>
      <c r="C1039" s="23" t="s">
        <v>50</v>
      </c>
      <c r="D1039" s="23">
        <v>23501</v>
      </c>
      <c r="E1039" s="24" t="s">
        <v>1778</v>
      </c>
      <c r="F1039" s="25">
        <v>594.79873063040873</v>
      </c>
      <c r="G1039" s="26">
        <v>1.2503397576591604</v>
      </c>
      <c r="H1039" s="26">
        <v>3.4608050884299004</v>
      </c>
      <c r="I1039" s="26">
        <f t="shared" si="337"/>
        <v>599.50987547649777</v>
      </c>
      <c r="J1039" s="26">
        <v>29.805133000753415</v>
      </c>
      <c r="K1039" s="26">
        <v>42.469094541386703</v>
      </c>
      <c r="L1039" s="26">
        <f t="shared" si="338"/>
        <v>72.274227542140125</v>
      </c>
      <c r="M1039" s="26">
        <v>41.02977269893826</v>
      </c>
      <c r="N1039" s="26">
        <v>22.257565658426042</v>
      </c>
      <c r="O1039" s="26">
        <v>2.6301195737520104</v>
      </c>
      <c r="P1039" s="26">
        <v>0</v>
      </c>
      <c r="Q1039" s="26">
        <f t="shared" si="334"/>
        <v>65.917457931116317</v>
      </c>
      <c r="R1039" s="27">
        <v>0</v>
      </c>
      <c r="S1039" s="143">
        <f t="shared" si="339"/>
        <v>737.70156094975425</v>
      </c>
      <c r="T1039" s="140" t="str">
        <f t="shared" si="340"/>
        <v>23501</v>
      </c>
      <c r="U1039" s="5" t="str">
        <f t="shared" si="335"/>
        <v>愛知県幸田町</v>
      </c>
      <c r="V1039" s="21">
        <f t="shared" si="341"/>
        <v>0.80628639292105442</v>
      </c>
      <c r="W1039" s="21">
        <f t="shared" si="341"/>
        <v>1.6949127178874474E-3</v>
      </c>
      <c r="X1039" s="21">
        <f t="shared" si="341"/>
        <v>4.6913349132327786E-3</v>
      </c>
      <c r="Y1039" s="21">
        <f t="shared" si="342"/>
        <v>4.0402697484306228E-2</v>
      </c>
      <c r="Z1039" s="21">
        <f t="shared" si="342"/>
        <v>5.7569479027141879E-2</v>
      </c>
      <c r="AA1039" s="21">
        <f t="shared" si="343"/>
        <v>5.56183894285305E-2</v>
      </c>
      <c r="AB1039" s="21">
        <f t="shared" si="343"/>
        <v>3.0171504083264414E-2</v>
      </c>
      <c r="AC1039" s="21">
        <f t="shared" si="343"/>
        <v>3.5652894245822952E-3</v>
      </c>
      <c r="AD1039" s="21">
        <f t="shared" si="343"/>
        <v>0</v>
      </c>
      <c r="AE1039" s="21">
        <f t="shared" si="344"/>
        <v>0</v>
      </c>
      <c r="AF1039" s="137">
        <f>VLOOKUP(T1039,人口!$A$2:$E$1748,5,0)</f>
        <v>42378</v>
      </c>
      <c r="AG1039" s="14">
        <f t="shared" si="345"/>
        <v>0</v>
      </c>
      <c r="AH1039" s="14">
        <f t="shared" si="346"/>
        <v>0</v>
      </c>
      <c r="AI1039" s="14">
        <f t="shared" si="347"/>
        <v>0</v>
      </c>
      <c r="AJ1039" s="14">
        <f t="shared" si="348"/>
        <v>1</v>
      </c>
      <c r="AK1039" s="14">
        <f t="shared" si="349"/>
        <v>0</v>
      </c>
      <c r="AL1039" s="14">
        <f t="shared" si="350"/>
        <v>0</v>
      </c>
      <c r="AM1039" s="14">
        <f t="shared" si="351"/>
        <v>0</v>
      </c>
      <c r="AN1039" s="14">
        <f t="shared" si="352"/>
        <v>0</v>
      </c>
      <c r="AO1039" s="5" t="str">
        <f t="shared" si="353"/>
        <v>3万～10万人未満の市町村平均</v>
      </c>
    </row>
    <row r="1040" spans="1:41" s="5" customFormat="1" ht="18" customHeight="1" x14ac:dyDescent="0.3">
      <c r="A1040" s="5" t="str">
        <f t="shared" si="336"/>
        <v>023561</v>
      </c>
      <c r="B1040" s="22">
        <v>23</v>
      </c>
      <c r="C1040" s="23" t="s">
        <v>50</v>
      </c>
      <c r="D1040" s="23">
        <v>23561</v>
      </c>
      <c r="E1040" s="24" t="s">
        <v>1789</v>
      </c>
      <c r="F1040" s="25">
        <v>2.6194122459611173</v>
      </c>
      <c r="G1040" s="26">
        <v>0.52600500149799156</v>
      </c>
      <c r="H1040" s="26">
        <v>7.9546863226597724</v>
      </c>
      <c r="I1040" s="26">
        <f t="shared" si="337"/>
        <v>11.100103570118881</v>
      </c>
      <c r="J1040" s="26">
        <v>6.6299328708433514</v>
      </c>
      <c r="K1040" s="26">
        <v>5.5574842644930689</v>
      </c>
      <c r="L1040" s="26">
        <f t="shared" si="338"/>
        <v>12.187417135336421</v>
      </c>
      <c r="M1040" s="26">
        <v>4.8879832399115291</v>
      </c>
      <c r="N1040" s="26">
        <v>9.3389396763953627</v>
      </c>
      <c r="O1040" s="26">
        <v>0.29337333581400143</v>
      </c>
      <c r="P1040" s="26">
        <v>0</v>
      </c>
      <c r="Q1040" s="26">
        <f t="shared" si="334"/>
        <v>14.520296252120893</v>
      </c>
      <c r="R1040" s="27">
        <v>0.50828726895355292</v>
      </c>
      <c r="S1040" s="143">
        <f t="shared" si="339"/>
        <v>38.316104226529745</v>
      </c>
      <c r="T1040" s="140" t="str">
        <f t="shared" si="340"/>
        <v>23561</v>
      </c>
      <c r="U1040" s="5" t="str">
        <f t="shared" si="335"/>
        <v>愛知県設楽町</v>
      </c>
      <c r="V1040" s="21">
        <f t="shared" si="341"/>
        <v>6.8363219561018373E-2</v>
      </c>
      <c r="W1040" s="21">
        <f t="shared" si="341"/>
        <v>1.3728039739848869E-2</v>
      </c>
      <c r="X1040" s="21">
        <f t="shared" si="341"/>
        <v>0.20760686617905208</v>
      </c>
      <c r="Y1040" s="21">
        <f t="shared" si="342"/>
        <v>0.17303254087749459</v>
      </c>
      <c r="Z1040" s="21">
        <f t="shared" si="342"/>
        <v>0.14504304069214621</v>
      </c>
      <c r="AA1040" s="21">
        <f t="shared" si="343"/>
        <v>0.12756994320229276</v>
      </c>
      <c r="AB1040" s="21">
        <f t="shared" si="343"/>
        <v>0.24373406077983159</v>
      </c>
      <c r="AC1040" s="21">
        <f t="shared" si="343"/>
        <v>7.6566587792835216E-3</v>
      </c>
      <c r="AD1040" s="21">
        <f t="shared" si="343"/>
        <v>0</v>
      </c>
      <c r="AE1040" s="21">
        <f t="shared" si="344"/>
        <v>1.3265630189032087E-2</v>
      </c>
      <c r="AF1040" s="137">
        <f>VLOOKUP(T1040,人口!$A$2:$E$1748,5,0)</f>
        <v>4727</v>
      </c>
      <c r="AG1040" s="14">
        <f t="shared" si="345"/>
        <v>1</v>
      </c>
      <c r="AH1040" s="14">
        <f t="shared" si="346"/>
        <v>0</v>
      </c>
      <c r="AI1040" s="14">
        <f t="shared" si="347"/>
        <v>0</v>
      </c>
      <c r="AJ1040" s="14">
        <f t="shared" si="348"/>
        <v>0</v>
      </c>
      <c r="AK1040" s="14">
        <f t="shared" si="349"/>
        <v>0</v>
      </c>
      <c r="AL1040" s="14">
        <f t="shared" si="350"/>
        <v>0</v>
      </c>
      <c r="AM1040" s="14">
        <f t="shared" si="351"/>
        <v>0</v>
      </c>
      <c r="AN1040" s="14">
        <f t="shared" si="352"/>
        <v>0</v>
      </c>
      <c r="AO1040" s="5" t="str">
        <f t="shared" si="353"/>
        <v>5千人未満の市町村平均</v>
      </c>
    </row>
    <row r="1041" spans="1:41" s="5" customFormat="1" ht="18" customHeight="1" x14ac:dyDescent="0.3">
      <c r="A1041" s="5" t="str">
        <f t="shared" si="336"/>
        <v>023562</v>
      </c>
      <c r="B1041" s="22">
        <v>23</v>
      </c>
      <c r="C1041" s="23" t="s">
        <v>50</v>
      </c>
      <c r="D1041" s="23">
        <v>23562</v>
      </c>
      <c r="E1041" s="24" t="s">
        <v>1796</v>
      </c>
      <c r="F1041" s="25">
        <v>0.903422540460045</v>
      </c>
      <c r="G1041" s="26">
        <v>0.27938626309073655</v>
      </c>
      <c r="H1041" s="26">
        <v>4.7004964633898645</v>
      </c>
      <c r="I1041" s="26">
        <f t="shared" si="337"/>
        <v>5.8833052669406456</v>
      </c>
      <c r="J1041" s="26">
        <v>4.2093052061820391</v>
      </c>
      <c r="K1041" s="26">
        <v>3.7415175752502634</v>
      </c>
      <c r="L1041" s="26">
        <f t="shared" si="338"/>
        <v>7.9508227814323025</v>
      </c>
      <c r="M1041" s="26">
        <v>3.2071918685840872</v>
      </c>
      <c r="N1041" s="26">
        <v>4.772915074180422</v>
      </c>
      <c r="O1041" s="26">
        <v>0.19450645958135823</v>
      </c>
      <c r="P1041" s="26">
        <v>0</v>
      </c>
      <c r="Q1041" s="26">
        <f t="shared" si="334"/>
        <v>8.1746134023458676</v>
      </c>
      <c r="R1041" s="27">
        <v>0.33363872001018385</v>
      </c>
      <c r="S1041" s="143">
        <f t="shared" si="339"/>
        <v>22.342380170729001</v>
      </c>
      <c r="T1041" s="140" t="str">
        <f t="shared" si="340"/>
        <v>23562</v>
      </c>
      <c r="U1041" s="5" t="str">
        <f t="shared" si="335"/>
        <v>愛知県東栄町</v>
      </c>
      <c r="V1041" s="21">
        <f t="shared" si="341"/>
        <v>4.0435375889075094E-2</v>
      </c>
      <c r="W1041" s="21">
        <f t="shared" si="341"/>
        <v>1.2504767216196758E-2</v>
      </c>
      <c r="X1041" s="21">
        <f t="shared" si="341"/>
        <v>0.21038476775845202</v>
      </c>
      <c r="Y1041" s="21">
        <f t="shared" si="342"/>
        <v>0.18840003500149444</v>
      </c>
      <c r="Z1041" s="21">
        <f t="shared" si="342"/>
        <v>0.16746280148576412</v>
      </c>
      <c r="AA1041" s="21">
        <f t="shared" si="343"/>
        <v>0.14354745752584877</v>
      </c>
      <c r="AB1041" s="21">
        <f t="shared" si="343"/>
        <v>0.21362607912443773</v>
      </c>
      <c r="AC1041" s="21">
        <f t="shared" si="343"/>
        <v>8.7057179268743845E-3</v>
      </c>
      <c r="AD1041" s="21">
        <f t="shared" si="343"/>
        <v>0</v>
      </c>
      <c r="AE1041" s="21">
        <f t="shared" si="344"/>
        <v>1.4932998071856624E-2</v>
      </c>
      <c r="AF1041" s="137">
        <f>VLOOKUP(T1041,人口!$A$2:$E$1748,5,0)</f>
        <v>3134</v>
      </c>
      <c r="AG1041" s="14">
        <f t="shared" si="345"/>
        <v>1</v>
      </c>
      <c r="AH1041" s="14">
        <f t="shared" si="346"/>
        <v>0</v>
      </c>
      <c r="AI1041" s="14">
        <f t="shared" si="347"/>
        <v>0</v>
      </c>
      <c r="AJ1041" s="14">
        <f t="shared" si="348"/>
        <v>0</v>
      </c>
      <c r="AK1041" s="14">
        <f t="shared" si="349"/>
        <v>0</v>
      </c>
      <c r="AL1041" s="14">
        <f t="shared" si="350"/>
        <v>0</v>
      </c>
      <c r="AM1041" s="14">
        <f t="shared" si="351"/>
        <v>0</v>
      </c>
      <c r="AN1041" s="14">
        <f t="shared" si="352"/>
        <v>0</v>
      </c>
      <c r="AO1041" s="5" t="str">
        <f t="shared" si="353"/>
        <v>5千人未満の市町村平均</v>
      </c>
    </row>
    <row r="1042" spans="1:41" s="5" customFormat="1" ht="18" customHeight="1" x14ac:dyDescent="0.3">
      <c r="A1042" s="5" t="str">
        <f t="shared" si="336"/>
        <v>023563</v>
      </c>
      <c r="B1042" s="22">
        <v>23</v>
      </c>
      <c r="C1042" s="23" t="s">
        <v>50</v>
      </c>
      <c r="D1042" s="23">
        <v>23563</v>
      </c>
      <c r="E1042" s="24" t="s">
        <v>1805</v>
      </c>
      <c r="F1042" s="25">
        <v>0</v>
      </c>
      <c r="G1042" s="26">
        <v>0.22074963997292762</v>
      </c>
      <c r="H1042" s="26">
        <v>3.4608050884299004</v>
      </c>
      <c r="I1042" s="26">
        <f t="shared" si="337"/>
        <v>3.681554728402828</v>
      </c>
      <c r="J1042" s="26">
        <v>2.025196885854045</v>
      </c>
      <c r="K1042" s="26">
        <v>1.320228656259856</v>
      </c>
      <c r="L1042" s="26">
        <f t="shared" si="338"/>
        <v>3.345425542113901</v>
      </c>
      <c r="M1042" s="26">
        <v>1.2542268945132806</v>
      </c>
      <c r="N1042" s="26">
        <v>2.8483525442689617</v>
      </c>
      <c r="O1042" s="26">
        <v>6.7649023913108008E-2</v>
      </c>
      <c r="P1042" s="26">
        <v>0</v>
      </c>
      <c r="Q1042" s="26">
        <f t="shared" si="334"/>
        <v>4.1702284626953503</v>
      </c>
      <c r="R1042" s="27">
        <v>0.12064355248949631</v>
      </c>
      <c r="S1042" s="143">
        <f t="shared" si="339"/>
        <v>11.317852285701576</v>
      </c>
      <c r="T1042" s="140" t="str">
        <f t="shared" si="340"/>
        <v>23563</v>
      </c>
      <c r="U1042" s="5" t="str">
        <f t="shared" si="335"/>
        <v>愛知県豊根村</v>
      </c>
      <c r="V1042" s="21">
        <f t="shared" si="341"/>
        <v>0</v>
      </c>
      <c r="W1042" s="21">
        <f t="shared" si="341"/>
        <v>1.9504552135904085E-2</v>
      </c>
      <c r="X1042" s="21">
        <f t="shared" si="341"/>
        <v>0.30578284652134158</v>
      </c>
      <c r="Y1042" s="21">
        <f t="shared" si="342"/>
        <v>0.1789382680327592</v>
      </c>
      <c r="Z1042" s="21">
        <f t="shared" si="342"/>
        <v>0.11665010489028635</v>
      </c>
      <c r="AA1042" s="21">
        <f t="shared" si="343"/>
        <v>0.11081845414238263</v>
      </c>
      <c r="AB1042" s="21">
        <f t="shared" si="343"/>
        <v>0.25166899800127551</v>
      </c>
      <c r="AC1042" s="21">
        <f t="shared" si="343"/>
        <v>5.9771962211039361E-3</v>
      </c>
      <c r="AD1042" s="21">
        <f t="shared" si="343"/>
        <v>0</v>
      </c>
      <c r="AE1042" s="21">
        <f t="shared" si="344"/>
        <v>1.0659580054946599E-2</v>
      </c>
      <c r="AF1042" s="137">
        <f>VLOOKUP(T1042,人口!$A$2:$E$1748,5,0)</f>
        <v>1090</v>
      </c>
      <c r="AG1042" s="14">
        <f t="shared" si="345"/>
        <v>1</v>
      </c>
      <c r="AH1042" s="14">
        <f t="shared" si="346"/>
        <v>0</v>
      </c>
      <c r="AI1042" s="14">
        <f t="shared" si="347"/>
        <v>0</v>
      </c>
      <c r="AJ1042" s="14">
        <f t="shared" si="348"/>
        <v>0</v>
      </c>
      <c r="AK1042" s="14">
        <f t="shared" si="349"/>
        <v>0</v>
      </c>
      <c r="AL1042" s="14">
        <f t="shared" si="350"/>
        <v>0</v>
      </c>
      <c r="AM1042" s="14">
        <f t="shared" si="351"/>
        <v>0</v>
      </c>
      <c r="AN1042" s="14">
        <f t="shared" si="352"/>
        <v>0</v>
      </c>
      <c r="AO1042" s="5" t="str">
        <f t="shared" si="353"/>
        <v>5千人未満の市町村平均</v>
      </c>
    </row>
    <row r="1043" spans="1:41" s="5" customFormat="1" ht="18" customHeight="1" x14ac:dyDescent="0.3">
      <c r="A1043" s="5" t="str">
        <f t="shared" si="336"/>
        <v>024201</v>
      </c>
      <c r="B1043" s="22">
        <v>24</v>
      </c>
      <c r="C1043" s="23" t="s">
        <v>51</v>
      </c>
      <c r="D1043" s="23">
        <v>24201</v>
      </c>
      <c r="E1043" s="24" t="s">
        <v>98</v>
      </c>
      <c r="F1043" s="25">
        <v>941.65005918819111</v>
      </c>
      <c r="G1043" s="26">
        <v>16.383327664662595</v>
      </c>
      <c r="H1043" s="26">
        <v>55.962525341672077</v>
      </c>
      <c r="I1043" s="26">
        <f t="shared" si="337"/>
        <v>1013.9959121945258</v>
      </c>
      <c r="J1043" s="26">
        <v>426.94722025327928</v>
      </c>
      <c r="K1043" s="26">
        <v>365.71194397362586</v>
      </c>
      <c r="L1043" s="26">
        <f t="shared" si="338"/>
        <v>792.6591642269052</v>
      </c>
      <c r="M1043" s="26">
        <v>294.96615240000148</v>
      </c>
      <c r="N1043" s="26">
        <v>208.0885121403519</v>
      </c>
      <c r="O1043" s="26">
        <v>17.260120913169636</v>
      </c>
      <c r="P1043" s="26">
        <v>4.3597596108023229</v>
      </c>
      <c r="Q1043" s="26">
        <f t="shared" si="334"/>
        <v>524.67454506432534</v>
      </c>
      <c r="R1043" s="27">
        <v>37.427154332413295</v>
      </c>
      <c r="S1043" s="143">
        <f t="shared" si="339"/>
        <v>2368.7567758181699</v>
      </c>
      <c r="T1043" s="140" t="str">
        <f t="shared" si="340"/>
        <v>24201</v>
      </c>
      <c r="U1043" s="5" t="str">
        <f t="shared" si="335"/>
        <v>三重県津市</v>
      </c>
      <c r="V1043" s="21">
        <f t="shared" si="341"/>
        <v>0.39752923086117387</v>
      </c>
      <c r="W1043" s="21">
        <f t="shared" si="341"/>
        <v>6.9164246122330499E-3</v>
      </c>
      <c r="X1043" s="21">
        <f t="shared" si="341"/>
        <v>2.3625272933453706E-2</v>
      </c>
      <c r="Y1043" s="21">
        <f t="shared" si="342"/>
        <v>0.18024105497526713</v>
      </c>
      <c r="Z1043" s="21">
        <f t="shared" si="342"/>
        <v>0.15438982495250436</v>
      </c>
      <c r="AA1043" s="21">
        <f t="shared" si="343"/>
        <v>0.12452361315066635</v>
      </c>
      <c r="AB1043" s="21">
        <f t="shared" si="343"/>
        <v>8.7847141700936354E-2</v>
      </c>
      <c r="AC1043" s="21">
        <f t="shared" si="343"/>
        <v>7.2865737374864003E-3</v>
      </c>
      <c r="AD1043" s="21">
        <f t="shared" si="343"/>
        <v>1.8405264969834057E-3</v>
      </c>
      <c r="AE1043" s="21">
        <f t="shared" si="344"/>
        <v>1.5800336579295245E-2</v>
      </c>
      <c r="AF1043" s="137">
        <f>VLOOKUP(T1043,人口!$A$2:$E$1748,5,0)</f>
        <v>278105</v>
      </c>
      <c r="AG1043" s="14">
        <f t="shared" si="345"/>
        <v>0</v>
      </c>
      <c r="AH1043" s="14">
        <f t="shared" si="346"/>
        <v>0</v>
      </c>
      <c r="AI1043" s="14">
        <f t="shared" si="347"/>
        <v>0</v>
      </c>
      <c r="AJ1043" s="14">
        <f t="shared" si="348"/>
        <v>0</v>
      </c>
      <c r="AK1043" s="14">
        <f t="shared" si="349"/>
        <v>0</v>
      </c>
      <c r="AL1043" s="14">
        <f t="shared" si="350"/>
        <v>1</v>
      </c>
      <c r="AM1043" s="14">
        <f t="shared" si="351"/>
        <v>0</v>
      </c>
      <c r="AN1043" s="14">
        <f t="shared" si="352"/>
        <v>0</v>
      </c>
      <c r="AO1043" s="5" t="str">
        <f t="shared" si="353"/>
        <v>20万～50万人未満の市町村平均</v>
      </c>
    </row>
    <row r="1044" spans="1:41" s="5" customFormat="1" ht="18" customHeight="1" x14ac:dyDescent="0.3">
      <c r="A1044" s="5" t="str">
        <f t="shared" si="336"/>
        <v>024202</v>
      </c>
      <c r="B1044" s="22">
        <v>24</v>
      </c>
      <c r="C1044" s="23" t="s">
        <v>51</v>
      </c>
      <c r="D1044" s="23">
        <v>24202</v>
      </c>
      <c r="E1044" s="24" t="s">
        <v>148</v>
      </c>
      <c r="F1044" s="25">
        <v>3152.2865850611661</v>
      </c>
      <c r="G1044" s="26">
        <v>25.779218828421683</v>
      </c>
      <c r="H1044" s="26">
        <v>15.809637977743634</v>
      </c>
      <c r="I1044" s="26">
        <f t="shared" si="337"/>
        <v>3193.8754418673311</v>
      </c>
      <c r="J1044" s="26">
        <v>458.40886371675123</v>
      </c>
      <c r="K1044" s="26">
        <v>404.31430998576315</v>
      </c>
      <c r="L1044" s="26">
        <f t="shared" si="338"/>
        <v>862.72317370251437</v>
      </c>
      <c r="M1044" s="26">
        <v>320.58071256929367</v>
      </c>
      <c r="N1044" s="26">
        <v>231.54411797364781</v>
      </c>
      <c r="O1044" s="26">
        <v>19.335890870782308</v>
      </c>
      <c r="P1044" s="26">
        <v>42.531351155274422</v>
      </c>
      <c r="Q1044" s="26">
        <f t="shared" si="334"/>
        <v>613.99207256899831</v>
      </c>
      <c r="R1044" s="27">
        <v>39.660141684800003</v>
      </c>
      <c r="S1044" s="143">
        <f t="shared" si="339"/>
        <v>4710.2508298236435</v>
      </c>
      <c r="T1044" s="140" t="str">
        <f t="shared" si="340"/>
        <v>24202</v>
      </c>
      <c r="U1044" s="5" t="str">
        <f t="shared" si="335"/>
        <v>三重県四日市市</v>
      </c>
      <c r="V1044" s="21">
        <f t="shared" si="341"/>
        <v>0.66923964326952645</v>
      </c>
      <c r="W1044" s="21">
        <f t="shared" si="341"/>
        <v>5.473003404658788E-3</v>
      </c>
      <c r="X1044" s="21">
        <f t="shared" si="341"/>
        <v>3.3564322896866964E-3</v>
      </c>
      <c r="Y1044" s="21">
        <f t="shared" si="342"/>
        <v>9.7321539824220898E-2</v>
      </c>
      <c r="Z1044" s="21">
        <f t="shared" si="342"/>
        <v>8.5837108169651566E-2</v>
      </c>
      <c r="AA1044" s="21">
        <f t="shared" si="343"/>
        <v>6.8060221026763568E-2</v>
      </c>
      <c r="AB1044" s="21">
        <f t="shared" si="343"/>
        <v>4.9157492103730931E-2</v>
      </c>
      <c r="AC1044" s="21">
        <f t="shared" si="343"/>
        <v>4.1050660717162407E-3</v>
      </c>
      <c r="AD1044" s="21">
        <f t="shared" si="343"/>
        <v>9.0295299957235692E-3</v>
      </c>
      <c r="AE1044" s="21">
        <f t="shared" si="344"/>
        <v>8.4199638443214105E-3</v>
      </c>
      <c r="AF1044" s="137">
        <f>VLOOKUP(T1044,人口!$A$2:$E$1748,5,0)</f>
        <v>311551</v>
      </c>
      <c r="AG1044" s="14">
        <f t="shared" si="345"/>
        <v>0</v>
      </c>
      <c r="AH1044" s="14">
        <f t="shared" si="346"/>
        <v>0</v>
      </c>
      <c r="AI1044" s="14">
        <f t="shared" si="347"/>
        <v>0</v>
      </c>
      <c r="AJ1044" s="14">
        <f t="shared" si="348"/>
        <v>0</v>
      </c>
      <c r="AK1044" s="14">
        <f t="shared" si="349"/>
        <v>0</v>
      </c>
      <c r="AL1044" s="14">
        <f t="shared" si="350"/>
        <v>1</v>
      </c>
      <c r="AM1044" s="14">
        <f t="shared" si="351"/>
        <v>0</v>
      </c>
      <c r="AN1044" s="14">
        <f t="shared" si="352"/>
        <v>0</v>
      </c>
      <c r="AO1044" s="5" t="str">
        <f t="shared" si="353"/>
        <v>20万～50万人未満の市町村平均</v>
      </c>
    </row>
    <row r="1045" spans="1:41" s="5" customFormat="1" ht="18" customHeight="1" x14ac:dyDescent="0.3">
      <c r="A1045" s="5" t="str">
        <f t="shared" si="336"/>
        <v>024203</v>
      </c>
      <c r="B1045" s="22">
        <v>24</v>
      </c>
      <c r="C1045" s="23" t="s">
        <v>51</v>
      </c>
      <c r="D1045" s="23">
        <v>24203</v>
      </c>
      <c r="E1045" s="24" t="s">
        <v>216</v>
      </c>
      <c r="F1045" s="25">
        <v>287.90015946748667</v>
      </c>
      <c r="G1045" s="26">
        <v>7.5912336158225635</v>
      </c>
      <c r="H1045" s="26">
        <v>9.6564550148150037</v>
      </c>
      <c r="I1045" s="26">
        <f t="shared" si="337"/>
        <v>305.1478480981242</v>
      </c>
      <c r="J1045" s="26">
        <v>184.23477903050289</v>
      </c>
      <c r="K1045" s="26">
        <v>160.31675207104999</v>
      </c>
      <c r="L1045" s="26">
        <f t="shared" si="338"/>
        <v>344.55153110155288</v>
      </c>
      <c r="M1045" s="26">
        <v>131.4343835891157</v>
      </c>
      <c r="N1045" s="26">
        <v>83.877246459866228</v>
      </c>
      <c r="O1045" s="26">
        <v>7.7865888423728036</v>
      </c>
      <c r="P1045" s="26">
        <v>0.39475856463692816</v>
      </c>
      <c r="Q1045" s="26">
        <f t="shared" si="334"/>
        <v>223.49297745599165</v>
      </c>
      <c r="R1045" s="27">
        <v>12.725027006782387</v>
      </c>
      <c r="S1045" s="143">
        <f t="shared" si="339"/>
        <v>885.91738366245113</v>
      </c>
      <c r="T1045" s="140" t="str">
        <f t="shared" si="340"/>
        <v>24203</v>
      </c>
      <c r="U1045" s="5" t="str">
        <f t="shared" si="335"/>
        <v>三重県伊勢市</v>
      </c>
      <c r="V1045" s="21">
        <f t="shared" si="341"/>
        <v>0.32497404924744233</v>
      </c>
      <c r="W1045" s="21">
        <f t="shared" si="341"/>
        <v>8.5687827734453239E-3</v>
      </c>
      <c r="X1045" s="21">
        <f t="shared" si="341"/>
        <v>1.0899949806712755E-2</v>
      </c>
      <c r="Y1045" s="21">
        <f t="shared" si="342"/>
        <v>0.20795932265022504</v>
      </c>
      <c r="Z1045" s="21">
        <f t="shared" si="342"/>
        <v>0.18096128942440221</v>
      </c>
      <c r="AA1045" s="21">
        <f t="shared" si="343"/>
        <v>0.148359639412149</v>
      </c>
      <c r="AB1045" s="21">
        <f t="shared" si="343"/>
        <v>9.4678406820635108E-2</v>
      </c>
      <c r="AC1045" s="21">
        <f t="shared" si="343"/>
        <v>8.7892945617371702E-3</v>
      </c>
      <c r="AD1045" s="21">
        <f t="shared" si="343"/>
        <v>4.4559297731010272E-4</v>
      </c>
      <c r="AE1045" s="21">
        <f t="shared" si="344"/>
        <v>1.436367232594098E-2</v>
      </c>
      <c r="AF1045" s="137">
        <f>VLOOKUP(T1045,人口!$A$2:$E$1748,5,0)</f>
        <v>125462</v>
      </c>
      <c r="AG1045" s="14">
        <f t="shared" si="345"/>
        <v>0</v>
      </c>
      <c r="AH1045" s="14">
        <f t="shared" si="346"/>
        <v>0</v>
      </c>
      <c r="AI1045" s="14">
        <f t="shared" si="347"/>
        <v>0</v>
      </c>
      <c r="AJ1045" s="14">
        <f t="shared" si="348"/>
        <v>0</v>
      </c>
      <c r="AK1045" s="14">
        <f t="shared" si="349"/>
        <v>1</v>
      </c>
      <c r="AL1045" s="14">
        <f t="shared" si="350"/>
        <v>0</v>
      </c>
      <c r="AM1045" s="14">
        <f t="shared" si="351"/>
        <v>0</v>
      </c>
      <c r="AN1045" s="14">
        <f t="shared" si="352"/>
        <v>0</v>
      </c>
      <c r="AO1045" s="5" t="str">
        <f t="shared" si="353"/>
        <v>10万～20万人未満の市町村平均</v>
      </c>
    </row>
    <row r="1046" spans="1:41" s="5" customFormat="1" ht="18" customHeight="1" x14ac:dyDescent="0.3">
      <c r="A1046" s="5" t="str">
        <f t="shared" si="336"/>
        <v>024204</v>
      </c>
      <c r="B1046" s="22">
        <v>24</v>
      </c>
      <c r="C1046" s="23" t="s">
        <v>51</v>
      </c>
      <c r="D1046" s="23">
        <v>24204</v>
      </c>
      <c r="E1046" s="24" t="s">
        <v>277</v>
      </c>
      <c r="F1046" s="25">
        <v>464.27943499331161</v>
      </c>
      <c r="G1046" s="26">
        <v>10.055803252183644</v>
      </c>
      <c r="H1046" s="26">
        <v>29.822726185289127</v>
      </c>
      <c r="I1046" s="26">
        <f t="shared" si="337"/>
        <v>504.15796443078438</v>
      </c>
      <c r="J1046" s="26">
        <v>220.54654851683912</v>
      </c>
      <c r="K1046" s="26">
        <v>213.09545444216971</v>
      </c>
      <c r="L1046" s="26">
        <f t="shared" si="338"/>
        <v>433.64200295900883</v>
      </c>
      <c r="M1046" s="26">
        <v>176.58177681610707</v>
      </c>
      <c r="N1046" s="26">
        <v>140.31023124319503</v>
      </c>
      <c r="O1046" s="26">
        <v>10.14592613049831</v>
      </c>
      <c r="P1046" s="26">
        <v>4.3597596108023229</v>
      </c>
      <c r="Q1046" s="26">
        <f t="shared" si="334"/>
        <v>331.39769380060272</v>
      </c>
      <c r="R1046" s="27">
        <v>20.359407566400005</v>
      </c>
      <c r="S1046" s="143">
        <f t="shared" si="339"/>
        <v>1289.5570687567961</v>
      </c>
      <c r="T1046" s="140" t="str">
        <f t="shared" si="340"/>
        <v>24204</v>
      </c>
      <c r="U1046" s="5" t="str">
        <f t="shared" si="335"/>
        <v>三重県松阪市</v>
      </c>
      <c r="V1046" s="21">
        <f t="shared" si="341"/>
        <v>0.36003015782845693</v>
      </c>
      <c r="W1046" s="21">
        <f t="shared" si="341"/>
        <v>7.7978737783803483E-3</v>
      </c>
      <c r="X1046" s="21">
        <f t="shared" si="341"/>
        <v>2.3126332992800293E-2</v>
      </c>
      <c r="Y1046" s="21">
        <f t="shared" si="342"/>
        <v>0.17102503941873479</v>
      </c>
      <c r="Z1046" s="21">
        <f t="shared" si="342"/>
        <v>0.16524701357157109</v>
      </c>
      <c r="AA1046" s="21">
        <f t="shared" si="343"/>
        <v>0.13693211498296978</v>
      </c>
      <c r="AB1046" s="21">
        <f t="shared" si="343"/>
        <v>0.10880498013047364</v>
      </c>
      <c r="AC1046" s="21">
        <f t="shared" si="343"/>
        <v>7.8677604708720181E-3</v>
      </c>
      <c r="AD1046" s="21">
        <f t="shared" si="343"/>
        <v>3.3808194429156757E-3</v>
      </c>
      <c r="AE1046" s="21">
        <f t="shared" si="344"/>
        <v>1.5787907382825324E-2</v>
      </c>
      <c r="AF1046" s="137">
        <f>VLOOKUP(T1046,人口!$A$2:$E$1748,5,0)</f>
        <v>163477</v>
      </c>
      <c r="AG1046" s="14">
        <f t="shared" si="345"/>
        <v>0</v>
      </c>
      <c r="AH1046" s="14">
        <f t="shared" si="346"/>
        <v>0</v>
      </c>
      <c r="AI1046" s="14">
        <f t="shared" si="347"/>
        <v>0</v>
      </c>
      <c r="AJ1046" s="14">
        <f t="shared" si="348"/>
        <v>0</v>
      </c>
      <c r="AK1046" s="14">
        <f t="shared" si="349"/>
        <v>1</v>
      </c>
      <c r="AL1046" s="14">
        <f t="shared" si="350"/>
        <v>0</v>
      </c>
      <c r="AM1046" s="14">
        <f t="shared" si="351"/>
        <v>0</v>
      </c>
      <c r="AN1046" s="14">
        <f t="shared" si="352"/>
        <v>0</v>
      </c>
      <c r="AO1046" s="5" t="str">
        <f t="shared" si="353"/>
        <v>10万～20万人未満の市町村平均</v>
      </c>
    </row>
    <row r="1047" spans="1:41" s="5" customFormat="1" ht="18" customHeight="1" x14ac:dyDescent="0.3">
      <c r="A1047" s="5" t="str">
        <f t="shared" si="336"/>
        <v>024205</v>
      </c>
      <c r="B1047" s="22">
        <v>24</v>
      </c>
      <c r="C1047" s="23" t="s">
        <v>51</v>
      </c>
      <c r="D1047" s="23">
        <v>24205</v>
      </c>
      <c r="E1047" s="24" t="s">
        <v>328</v>
      </c>
      <c r="F1047" s="25">
        <v>464.20918558879072</v>
      </c>
      <c r="G1047" s="26">
        <v>6.9268323295175724</v>
      </c>
      <c r="H1047" s="26">
        <v>5.3896493105944208</v>
      </c>
      <c r="I1047" s="26">
        <f t="shared" si="337"/>
        <v>476.52566722890271</v>
      </c>
      <c r="J1047" s="26">
        <v>183.02127516592097</v>
      </c>
      <c r="K1047" s="26">
        <v>172.23238143021908</v>
      </c>
      <c r="L1047" s="26">
        <f t="shared" si="338"/>
        <v>355.25365659614005</v>
      </c>
      <c r="M1047" s="26">
        <v>135.50743767929274</v>
      </c>
      <c r="N1047" s="26">
        <v>74.735574442786785</v>
      </c>
      <c r="O1047" s="26">
        <v>8.8141713092804466</v>
      </c>
      <c r="P1047" s="26">
        <v>0</v>
      </c>
      <c r="Q1047" s="26">
        <f t="shared" si="334"/>
        <v>219.05718343135996</v>
      </c>
      <c r="R1047" s="27">
        <v>8.7206395170967674</v>
      </c>
      <c r="S1047" s="143">
        <f t="shared" si="339"/>
        <v>1059.5571467734994</v>
      </c>
      <c r="T1047" s="140" t="str">
        <f t="shared" si="340"/>
        <v>24205</v>
      </c>
      <c r="U1047" s="5" t="str">
        <f t="shared" si="335"/>
        <v>三重県桑名市</v>
      </c>
      <c r="V1047" s="21">
        <f t="shared" si="341"/>
        <v>0.43811623280761497</v>
      </c>
      <c r="W1047" s="21">
        <f t="shared" si="341"/>
        <v>6.5374787481833818E-3</v>
      </c>
      <c r="X1047" s="21">
        <f t="shared" si="341"/>
        <v>5.0866999736698124E-3</v>
      </c>
      <c r="Y1047" s="21">
        <f t="shared" si="342"/>
        <v>0.17273374609689199</v>
      </c>
      <c r="Z1047" s="21">
        <f t="shared" si="342"/>
        <v>0.16255129037135083</v>
      </c>
      <c r="AA1047" s="21">
        <f t="shared" si="343"/>
        <v>0.12789063628321695</v>
      </c>
      <c r="AB1047" s="21">
        <f t="shared" si="343"/>
        <v>7.05347273343086E-2</v>
      </c>
      <c r="AC1047" s="21">
        <f t="shared" si="343"/>
        <v>8.3187314021908477E-3</v>
      </c>
      <c r="AD1047" s="21">
        <f t="shared" si="343"/>
        <v>0</v>
      </c>
      <c r="AE1047" s="21">
        <f t="shared" si="344"/>
        <v>8.2304569825727113E-3</v>
      </c>
      <c r="AF1047" s="137">
        <f>VLOOKUP(T1047,人口!$A$2:$E$1748,5,0)</f>
        <v>142019</v>
      </c>
      <c r="AG1047" s="14">
        <f t="shared" si="345"/>
        <v>0</v>
      </c>
      <c r="AH1047" s="14">
        <f t="shared" si="346"/>
        <v>0</v>
      </c>
      <c r="AI1047" s="14">
        <f t="shared" si="347"/>
        <v>0</v>
      </c>
      <c r="AJ1047" s="14">
        <f t="shared" si="348"/>
        <v>0</v>
      </c>
      <c r="AK1047" s="14">
        <f t="shared" si="349"/>
        <v>1</v>
      </c>
      <c r="AL1047" s="14">
        <f t="shared" si="350"/>
        <v>0</v>
      </c>
      <c r="AM1047" s="14">
        <f t="shared" si="351"/>
        <v>0</v>
      </c>
      <c r="AN1047" s="14">
        <f t="shared" si="352"/>
        <v>0</v>
      </c>
      <c r="AO1047" s="5" t="str">
        <f t="shared" si="353"/>
        <v>10万～20万人未満の市町村平均</v>
      </c>
    </row>
    <row r="1048" spans="1:41" s="5" customFormat="1" ht="18" customHeight="1" x14ac:dyDescent="0.3">
      <c r="A1048" s="5" t="str">
        <f t="shared" si="336"/>
        <v>024207</v>
      </c>
      <c r="B1048" s="22">
        <v>24</v>
      </c>
      <c r="C1048" s="23" t="s">
        <v>51</v>
      </c>
      <c r="D1048" s="23">
        <v>24207</v>
      </c>
      <c r="E1048" s="24" t="s">
        <v>380</v>
      </c>
      <c r="F1048" s="25">
        <v>1535.6124332356721</v>
      </c>
      <c r="G1048" s="26">
        <v>9.2948842114492116</v>
      </c>
      <c r="H1048" s="26">
        <v>26.139799156382942</v>
      </c>
      <c r="I1048" s="26">
        <f t="shared" si="337"/>
        <v>1571.0471166035043</v>
      </c>
      <c r="J1048" s="26">
        <v>227.44251759345377</v>
      </c>
      <c r="K1048" s="26">
        <v>250.76812996396239</v>
      </c>
      <c r="L1048" s="26">
        <f t="shared" si="338"/>
        <v>478.21064755741617</v>
      </c>
      <c r="M1048" s="26">
        <v>219.03290055159403</v>
      </c>
      <c r="N1048" s="26">
        <v>136.40818071379957</v>
      </c>
      <c r="O1048" s="26">
        <v>12.405465592520809</v>
      </c>
      <c r="P1048" s="26">
        <v>0.39983294860109281</v>
      </c>
      <c r="Q1048" s="26">
        <f t="shared" si="334"/>
        <v>368.24637980651545</v>
      </c>
      <c r="R1048" s="27">
        <v>18.735456534559997</v>
      </c>
      <c r="S1048" s="143">
        <f t="shared" si="339"/>
        <v>2436.2396005019959</v>
      </c>
      <c r="T1048" s="140" t="str">
        <f t="shared" si="340"/>
        <v>24207</v>
      </c>
      <c r="U1048" s="5" t="str">
        <f t="shared" si="335"/>
        <v>三重県鈴鹿市</v>
      </c>
      <c r="V1048" s="21">
        <f t="shared" si="341"/>
        <v>0.63032077506631679</v>
      </c>
      <c r="W1048" s="21">
        <f t="shared" si="341"/>
        <v>3.8152586508871981E-3</v>
      </c>
      <c r="X1048" s="21">
        <f t="shared" si="341"/>
        <v>1.0729568286713976E-2</v>
      </c>
      <c r="Y1048" s="21">
        <f t="shared" si="342"/>
        <v>9.3358025026187258E-2</v>
      </c>
      <c r="Z1048" s="21">
        <f t="shared" si="342"/>
        <v>0.10293245783883109</v>
      </c>
      <c r="AA1048" s="21">
        <f t="shared" si="343"/>
        <v>8.9906140802596554E-2</v>
      </c>
      <c r="AB1048" s="21">
        <f t="shared" si="343"/>
        <v>5.5991282912276841E-2</v>
      </c>
      <c r="AC1048" s="21">
        <f t="shared" si="343"/>
        <v>5.0920548167612979E-3</v>
      </c>
      <c r="AD1048" s="21">
        <f t="shared" si="343"/>
        <v>1.6411889393748701E-4</v>
      </c>
      <c r="AE1048" s="21">
        <f t="shared" si="344"/>
        <v>7.6903177054914833E-3</v>
      </c>
      <c r="AF1048" s="137">
        <f>VLOOKUP(T1048,人口!$A$2:$E$1748,5,0)</f>
        <v>199884</v>
      </c>
      <c r="AG1048" s="14">
        <f t="shared" si="345"/>
        <v>0</v>
      </c>
      <c r="AH1048" s="14">
        <f t="shared" si="346"/>
        <v>0</v>
      </c>
      <c r="AI1048" s="14">
        <f t="shared" si="347"/>
        <v>0</v>
      </c>
      <c r="AJ1048" s="14">
        <f t="shared" si="348"/>
        <v>0</v>
      </c>
      <c r="AK1048" s="14">
        <f t="shared" si="349"/>
        <v>1</v>
      </c>
      <c r="AL1048" s="14">
        <f t="shared" si="350"/>
        <v>0</v>
      </c>
      <c r="AM1048" s="14">
        <f t="shared" si="351"/>
        <v>0</v>
      </c>
      <c r="AN1048" s="14">
        <f t="shared" si="352"/>
        <v>0</v>
      </c>
      <c r="AO1048" s="5" t="str">
        <f t="shared" si="353"/>
        <v>10万～20万人未満の市町村平均</v>
      </c>
    </row>
    <row r="1049" spans="1:41" s="5" customFormat="1" ht="18" customHeight="1" x14ac:dyDescent="0.3">
      <c r="A1049" s="5" t="str">
        <f t="shared" si="336"/>
        <v>024208</v>
      </c>
      <c r="B1049" s="22">
        <v>24</v>
      </c>
      <c r="C1049" s="23" t="s">
        <v>51</v>
      </c>
      <c r="D1049" s="23">
        <v>24208</v>
      </c>
      <c r="E1049" s="24" t="s">
        <v>431</v>
      </c>
      <c r="F1049" s="25">
        <v>330.02566538105339</v>
      </c>
      <c r="G1049" s="26">
        <v>2.2648003306815396</v>
      </c>
      <c r="H1049" s="26">
        <v>6.0633554744187235</v>
      </c>
      <c r="I1049" s="26">
        <f t="shared" si="337"/>
        <v>338.35382118615365</v>
      </c>
      <c r="J1049" s="26">
        <v>80.799132316746906</v>
      </c>
      <c r="K1049" s="26">
        <v>100.37192610665242</v>
      </c>
      <c r="L1049" s="26">
        <f t="shared" si="338"/>
        <v>181.17105842339933</v>
      </c>
      <c r="M1049" s="26">
        <v>76.003284822212777</v>
      </c>
      <c r="N1049" s="26">
        <v>38.289171532588504</v>
      </c>
      <c r="O1049" s="26">
        <v>4.86564052911912</v>
      </c>
      <c r="P1049" s="26">
        <v>0</v>
      </c>
      <c r="Q1049" s="26">
        <f t="shared" si="334"/>
        <v>119.15809688392041</v>
      </c>
      <c r="R1049" s="27">
        <v>9.7587830963262743</v>
      </c>
      <c r="S1049" s="143">
        <f t="shared" si="339"/>
        <v>648.44175958979963</v>
      </c>
      <c r="T1049" s="140" t="str">
        <f t="shared" si="340"/>
        <v>24208</v>
      </c>
      <c r="U1049" s="5" t="str">
        <f t="shared" si="335"/>
        <v>三重県名張市</v>
      </c>
      <c r="V1049" s="21">
        <f t="shared" si="341"/>
        <v>0.50895189968922672</v>
      </c>
      <c r="W1049" s="21">
        <f t="shared" si="341"/>
        <v>3.4926811809810627E-3</v>
      </c>
      <c r="X1049" s="21">
        <f t="shared" si="341"/>
        <v>9.350655451700652E-3</v>
      </c>
      <c r="Y1049" s="21">
        <f t="shared" si="342"/>
        <v>0.12460507227026826</v>
      </c>
      <c r="Z1049" s="21">
        <f t="shared" si="342"/>
        <v>0.154789423448217</v>
      </c>
      <c r="AA1049" s="21">
        <f t="shared" si="343"/>
        <v>0.11720911507965187</v>
      </c>
      <c r="AB1049" s="21">
        <f t="shared" si="343"/>
        <v>5.9047973031240313E-2</v>
      </c>
      <c r="AC1049" s="21">
        <f t="shared" si="343"/>
        <v>7.5035891152307882E-3</v>
      </c>
      <c r="AD1049" s="21">
        <f t="shared" si="343"/>
        <v>0</v>
      </c>
      <c r="AE1049" s="21">
        <f t="shared" si="344"/>
        <v>1.5049590733483331E-2</v>
      </c>
      <c r="AF1049" s="137">
        <f>VLOOKUP(T1049,人口!$A$2:$E$1748,5,0)</f>
        <v>78398</v>
      </c>
      <c r="AG1049" s="14">
        <f t="shared" si="345"/>
        <v>0</v>
      </c>
      <c r="AH1049" s="14">
        <f t="shared" si="346"/>
        <v>0</v>
      </c>
      <c r="AI1049" s="14">
        <f t="shared" si="347"/>
        <v>0</v>
      </c>
      <c r="AJ1049" s="14">
        <f t="shared" si="348"/>
        <v>1</v>
      </c>
      <c r="AK1049" s="14">
        <f t="shared" si="349"/>
        <v>0</v>
      </c>
      <c r="AL1049" s="14">
        <f t="shared" si="350"/>
        <v>0</v>
      </c>
      <c r="AM1049" s="14">
        <f t="shared" si="351"/>
        <v>0</v>
      </c>
      <c r="AN1049" s="14">
        <f t="shared" si="352"/>
        <v>0</v>
      </c>
      <c r="AO1049" s="5" t="str">
        <f t="shared" si="353"/>
        <v>3万～10万人未満の市町村平均</v>
      </c>
    </row>
    <row r="1050" spans="1:41" s="5" customFormat="1" ht="18" customHeight="1" x14ac:dyDescent="0.3">
      <c r="A1050" s="5" t="str">
        <f t="shared" si="336"/>
        <v>024209</v>
      </c>
      <c r="B1050" s="22">
        <v>24</v>
      </c>
      <c r="C1050" s="23" t="s">
        <v>51</v>
      </c>
      <c r="D1050" s="23">
        <v>24209</v>
      </c>
      <c r="E1050" s="24" t="s">
        <v>486</v>
      </c>
      <c r="F1050" s="25">
        <v>30.842255569690085</v>
      </c>
      <c r="G1050" s="26">
        <v>1.4387879206807401</v>
      </c>
      <c r="H1050" s="26">
        <v>20.480667380258797</v>
      </c>
      <c r="I1050" s="26">
        <f t="shared" si="337"/>
        <v>52.761710870629628</v>
      </c>
      <c r="J1050" s="26">
        <v>27.700559370360615</v>
      </c>
      <c r="K1050" s="26">
        <v>26.920602894328244</v>
      </c>
      <c r="L1050" s="26">
        <f t="shared" si="338"/>
        <v>54.621162264688863</v>
      </c>
      <c r="M1050" s="26">
        <v>16.71082254504433</v>
      </c>
      <c r="N1050" s="26">
        <v>15.98349181091468</v>
      </c>
      <c r="O1050" s="26">
        <v>1.0908249947676938</v>
      </c>
      <c r="P1050" s="26">
        <v>1.9232941504086791</v>
      </c>
      <c r="Q1050" s="26">
        <f t="shared" si="334"/>
        <v>35.708433501135382</v>
      </c>
      <c r="R1050" s="27">
        <v>1.7388319580800002</v>
      </c>
      <c r="S1050" s="143">
        <f t="shared" si="339"/>
        <v>144.83013859453388</v>
      </c>
      <c r="T1050" s="140" t="str">
        <f t="shared" si="340"/>
        <v>24209</v>
      </c>
      <c r="U1050" s="5" t="str">
        <f t="shared" si="335"/>
        <v>三重県尾鷲市</v>
      </c>
      <c r="V1050" s="21">
        <f t="shared" si="341"/>
        <v>0.21295467828029904</v>
      </c>
      <c r="W1050" s="21">
        <f t="shared" si="341"/>
        <v>9.9343129451030035E-3</v>
      </c>
      <c r="X1050" s="21">
        <f t="shared" si="341"/>
        <v>0.14141163972504664</v>
      </c>
      <c r="Y1050" s="21">
        <f t="shared" si="342"/>
        <v>0.19126239634356104</v>
      </c>
      <c r="Z1050" s="21">
        <f t="shared" si="342"/>
        <v>0.18587707748934151</v>
      </c>
      <c r="AA1050" s="21">
        <f t="shared" si="343"/>
        <v>0.11538221745287361</v>
      </c>
      <c r="AB1050" s="21">
        <f t="shared" si="343"/>
        <v>0.11036026041280003</v>
      </c>
      <c r="AC1050" s="21">
        <f t="shared" si="343"/>
        <v>7.5317541317941076E-3</v>
      </c>
      <c r="AD1050" s="21">
        <f t="shared" si="343"/>
        <v>1.3279654145696353E-2</v>
      </c>
      <c r="AE1050" s="21">
        <f t="shared" si="344"/>
        <v>1.200600907348456E-2</v>
      </c>
      <c r="AF1050" s="137">
        <f>VLOOKUP(T1050,人口!$A$2:$E$1748,5,0)</f>
        <v>17576</v>
      </c>
      <c r="AG1050" s="14">
        <f t="shared" si="345"/>
        <v>0</v>
      </c>
      <c r="AH1050" s="14">
        <f t="shared" si="346"/>
        <v>0</v>
      </c>
      <c r="AI1050" s="14">
        <f t="shared" si="347"/>
        <v>1</v>
      </c>
      <c r="AJ1050" s="14">
        <f t="shared" si="348"/>
        <v>0</v>
      </c>
      <c r="AK1050" s="14">
        <f t="shared" si="349"/>
        <v>0</v>
      </c>
      <c r="AL1050" s="14">
        <f t="shared" si="350"/>
        <v>0</v>
      </c>
      <c r="AM1050" s="14">
        <f t="shared" si="351"/>
        <v>0</v>
      </c>
      <c r="AN1050" s="14">
        <f t="shared" si="352"/>
        <v>0</v>
      </c>
      <c r="AO1050" s="5" t="str">
        <f t="shared" si="353"/>
        <v>1万～3万人未満の市町村平均</v>
      </c>
    </row>
    <row r="1051" spans="1:41" s="5" customFormat="1" ht="18" customHeight="1" x14ac:dyDescent="0.3">
      <c r="A1051" s="5" t="str">
        <f t="shared" si="336"/>
        <v>024210</v>
      </c>
      <c r="B1051" s="22">
        <v>24</v>
      </c>
      <c r="C1051" s="23" t="s">
        <v>51</v>
      </c>
      <c r="D1051" s="23">
        <v>24210</v>
      </c>
      <c r="E1051" s="24" t="s">
        <v>539</v>
      </c>
      <c r="F1051" s="25">
        <v>1094.574060147321</v>
      </c>
      <c r="G1051" s="26">
        <v>1.9213766928279463</v>
      </c>
      <c r="H1051" s="26">
        <v>5.0303393565547934</v>
      </c>
      <c r="I1051" s="26">
        <f t="shared" si="337"/>
        <v>1101.5257761967036</v>
      </c>
      <c r="J1051" s="26">
        <v>50.224280138931007</v>
      </c>
      <c r="K1051" s="26">
        <v>62.378767217070113</v>
      </c>
      <c r="L1051" s="26">
        <f t="shared" si="338"/>
        <v>112.60304735600113</v>
      </c>
      <c r="M1051" s="26">
        <v>55.149375213186119</v>
      </c>
      <c r="N1051" s="26">
        <v>48.383502001974122</v>
      </c>
      <c r="O1051" s="26">
        <v>3.0857885036327799</v>
      </c>
      <c r="P1051" s="26">
        <v>0</v>
      </c>
      <c r="Q1051" s="26">
        <f t="shared" si="334"/>
        <v>106.61866571879303</v>
      </c>
      <c r="R1051" s="27">
        <v>5.9963279042699984</v>
      </c>
      <c r="S1051" s="143">
        <f t="shared" si="339"/>
        <v>1326.7438171757676</v>
      </c>
      <c r="T1051" s="140" t="str">
        <f t="shared" si="340"/>
        <v>24210</v>
      </c>
      <c r="U1051" s="5" t="str">
        <f t="shared" si="335"/>
        <v>三重県亀山市</v>
      </c>
      <c r="V1051" s="21">
        <f t="shared" si="341"/>
        <v>0.82500784701400376</v>
      </c>
      <c r="W1051" s="21">
        <f t="shared" si="341"/>
        <v>1.4481896715508879E-3</v>
      </c>
      <c r="X1051" s="21">
        <f t="shared" si="341"/>
        <v>3.7914925936966865E-3</v>
      </c>
      <c r="Y1051" s="21">
        <f t="shared" si="342"/>
        <v>3.7855296168512138E-2</v>
      </c>
      <c r="Z1051" s="21">
        <f t="shared" si="342"/>
        <v>4.7016437091717871E-2</v>
      </c>
      <c r="AA1051" s="21">
        <f t="shared" si="343"/>
        <v>4.1567463514231628E-2</v>
      </c>
      <c r="AB1051" s="21">
        <f t="shared" si="343"/>
        <v>3.6467855644481406E-2</v>
      </c>
      <c r="AC1051" s="21">
        <f t="shared" si="343"/>
        <v>2.3258359780424539E-3</v>
      </c>
      <c r="AD1051" s="21">
        <f t="shared" si="343"/>
        <v>0</v>
      </c>
      <c r="AE1051" s="21">
        <f t="shared" si="344"/>
        <v>4.5195823237634139E-3</v>
      </c>
      <c r="AF1051" s="137">
        <f>VLOOKUP(T1051,人口!$A$2:$E$1748,5,0)</f>
        <v>49720</v>
      </c>
      <c r="AG1051" s="14">
        <f t="shared" si="345"/>
        <v>0</v>
      </c>
      <c r="AH1051" s="14">
        <f t="shared" si="346"/>
        <v>0</v>
      </c>
      <c r="AI1051" s="14">
        <f t="shared" si="347"/>
        <v>0</v>
      </c>
      <c r="AJ1051" s="14">
        <f t="shared" si="348"/>
        <v>1</v>
      </c>
      <c r="AK1051" s="14">
        <f t="shared" si="349"/>
        <v>0</v>
      </c>
      <c r="AL1051" s="14">
        <f t="shared" si="350"/>
        <v>0</v>
      </c>
      <c r="AM1051" s="14">
        <f t="shared" si="351"/>
        <v>0</v>
      </c>
      <c r="AN1051" s="14">
        <f t="shared" si="352"/>
        <v>0</v>
      </c>
      <c r="AO1051" s="5" t="str">
        <f t="shared" si="353"/>
        <v>3万～10万人未満の市町村平均</v>
      </c>
    </row>
    <row r="1052" spans="1:41" s="5" customFormat="1" ht="18" customHeight="1" x14ac:dyDescent="0.3">
      <c r="A1052" s="5" t="str">
        <f t="shared" si="336"/>
        <v>024211</v>
      </c>
      <c r="B1052" s="22">
        <v>24</v>
      </c>
      <c r="C1052" s="23" t="s">
        <v>51</v>
      </c>
      <c r="D1052" s="23">
        <v>24211</v>
      </c>
      <c r="E1052" s="24" t="s">
        <v>593</v>
      </c>
      <c r="F1052" s="25">
        <v>12.201466315370968</v>
      </c>
      <c r="G1052" s="26">
        <v>1.0616952987238533</v>
      </c>
      <c r="H1052" s="26">
        <v>3.9074957501809551</v>
      </c>
      <c r="I1052" s="26">
        <f t="shared" si="337"/>
        <v>17.170657364275776</v>
      </c>
      <c r="J1052" s="26">
        <v>35.864484408044824</v>
      </c>
      <c r="K1052" s="26">
        <v>24.454902028631512</v>
      </c>
      <c r="L1052" s="26">
        <f t="shared" si="338"/>
        <v>60.319386436676339</v>
      </c>
      <c r="M1052" s="26">
        <v>17.740625591681503</v>
      </c>
      <c r="N1052" s="26">
        <v>17.340308394502259</v>
      </c>
      <c r="O1052" s="26">
        <v>1.1495989632499997</v>
      </c>
      <c r="P1052" s="26">
        <v>54.335799346230331</v>
      </c>
      <c r="Q1052" s="26">
        <f t="shared" si="334"/>
        <v>90.566332295664097</v>
      </c>
      <c r="R1052" s="27">
        <v>3.1574930436302657</v>
      </c>
      <c r="S1052" s="143">
        <f t="shared" si="339"/>
        <v>171.21386914024649</v>
      </c>
      <c r="T1052" s="140" t="str">
        <f t="shared" si="340"/>
        <v>24211</v>
      </c>
      <c r="U1052" s="5" t="str">
        <f t="shared" si="335"/>
        <v>三重県鳥羽市</v>
      </c>
      <c r="V1052" s="21">
        <f t="shared" si="341"/>
        <v>7.126447393917823E-2</v>
      </c>
      <c r="W1052" s="21">
        <f t="shared" si="341"/>
        <v>6.200988880487166E-3</v>
      </c>
      <c r="X1052" s="21">
        <f t="shared" si="341"/>
        <v>2.2822308553638294E-2</v>
      </c>
      <c r="Y1052" s="21">
        <f t="shared" si="342"/>
        <v>0.20947184120152751</v>
      </c>
      <c r="Z1052" s="21">
        <f t="shared" si="342"/>
        <v>0.14283248285569528</v>
      </c>
      <c r="AA1052" s="21">
        <f t="shared" si="343"/>
        <v>0.10361675535262635</v>
      </c>
      <c r="AB1052" s="21">
        <f t="shared" si="343"/>
        <v>0.10127864338080161</v>
      </c>
      <c r="AC1052" s="21">
        <f t="shared" si="343"/>
        <v>6.714403272484475E-3</v>
      </c>
      <c r="AD1052" s="21">
        <f t="shared" si="343"/>
        <v>0.31735629607039734</v>
      </c>
      <c r="AE1052" s="21">
        <f t="shared" si="344"/>
        <v>1.844180649316363E-2</v>
      </c>
      <c r="AF1052" s="137">
        <f>VLOOKUP(T1052,人口!$A$2:$E$1748,5,0)</f>
        <v>18523</v>
      </c>
      <c r="AG1052" s="14">
        <f t="shared" si="345"/>
        <v>0</v>
      </c>
      <c r="AH1052" s="14">
        <f t="shared" si="346"/>
        <v>0</v>
      </c>
      <c r="AI1052" s="14">
        <f t="shared" si="347"/>
        <v>1</v>
      </c>
      <c r="AJ1052" s="14">
        <f t="shared" si="348"/>
        <v>0</v>
      </c>
      <c r="AK1052" s="14">
        <f t="shared" si="349"/>
        <v>0</v>
      </c>
      <c r="AL1052" s="14">
        <f t="shared" si="350"/>
        <v>0</v>
      </c>
      <c r="AM1052" s="14">
        <f t="shared" si="351"/>
        <v>0</v>
      </c>
      <c r="AN1052" s="14">
        <f t="shared" si="352"/>
        <v>0</v>
      </c>
      <c r="AO1052" s="5" t="str">
        <f t="shared" si="353"/>
        <v>1万～3万人未満の市町村平均</v>
      </c>
    </row>
    <row r="1053" spans="1:41" s="5" customFormat="1" ht="18" customHeight="1" x14ac:dyDescent="0.3">
      <c r="A1053" s="5" t="str">
        <f t="shared" si="336"/>
        <v>024212</v>
      </c>
      <c r="B1053" s="22">
        <v>24</v>
      </c>
      <c r="C1053" s="23" t="s">
        <v>51</v>
      </c>
      <c r="D1053" s="23">
        <v>24212</v>
      </c>
      <c r="E1053" s="24" t="s">
        <v>644</v>
      </c>
      <c r="F1053" s="25">
        <v>6.9002660531825475</v>
      </c>
      <c r="G1053" s="26">
        <v>1.3602269577730555</v>
      </c>
      <c r="H1053" s="26">
        <v>8.5336114084411676</v>
      </c>
      <c r="I1053" s="26">
        <f t="shared" si="337"/>
        <v>16.794104419396771</v>
      </c>
      <c r="J1053" s="26">
        <v>24.981843981441482</v>
      </c>
      <c r="K1053" s="26">
        <v>25.583811909764329</v>
      </c>
      <c r="L1053" s="26">
        <f t="shared" si="338"/>
        <v>50.565655891205807</v>
      </c>
      <c r="M1053" s="26">
        <v>15.66987788893813</v>
      </c>
      <c r="N1053" s="26">
        <v>17.715598087834994</v>
      </c>
      <c r="O1053" s="26">
        <v>1.0360851423902981</v>
      </c>
      <c r="P1053" s="26">
        <v>6.4997727181434525E-2</v>
      </c>
      <c r="Q1053" s="26">
        <f t="shared" si="334"/>
        <v>34.486558846344856</v>
      </c>
      <c r="R1053" s="27">
        <v>1.4582649735</v>
      </c>
      <c r="S1053" s="143">
        <f t="shared" si="339"/>
        <v>103.30458413044742</v>
      </c>
      <c r="T1053" s="140" t="str">
        <f t="shared" si="340"/>
        <v>24212</v>
      </c>
      <c r="U1053" s="5" t="str">
        <f t="shared" si="335"/>
        <v>三重県熊野市</v>
      </c>
      <c r="V1053" s="21">
        <f t="shared" si="341"/>
        <v>6.6795351932003963E-2</v>
      </c>
      <c r="W1053" s="21">
        <f t="shared" si="341"/>
        <v>1.3167150027489919E-2</v>
      </c>
      <c r="X1053" s="21">
        <f t="shared" si="341"/>
        <v>8.2606318783156676E-2</v>
      </c>
      <c r="Y1053" s="21">
        <f t="shared" si="342"/>
        <v>0.24182706112921151</v>
      </c>
      <c r="Z1053" s="21">
        <f t="shared" si="342"/>
        <v>0.24765417841921206</v>
      </c>
      <c r="AA1053" s="21">
        <f t="shared" si="343"/>
        <v>0.15168618141041115</v>
      </c>
      <c r="AB1053" s="21">
        <f t="shared" si="343"/>
        <v>0.17148898315552674</v>
      </c>
      <c r="AC1053" s="21">
        <f t="shared" si="343"/>
        <v>1.0029420776545464E-2</v>
      </c>
      <c r="AD1053" s="21">
        <f t="shared" si="343"/>
        <v>6.2918531378393545E-4</v>
      </c>
      <c r="AE1053" s="21">
        <f t="shared" si="344"/>
        <v>1.4116169052658709E-2</v>
      </c>
      <c r="AF1053" s="137">
        <f>VLOOKUP(T1053,人口!$A$2:$E$1748,5,0)</f>
        <v>16694</v>
      </c>
      <c r="AG1053" s="14">
        <f t="shared" si="345"/>
        <v>0</v>
      </c>
      <c r="AH1053" s="14">
        <f t="shared" si="346"/>
        <v>0</v>
      </c>
      <c r="AI1053" s="14">
        <f t="shared" si="347"/>
        <v>1</v>
      </c>
      <c r="AJ1053" s="14">
        <f t="shared" si="348"/>
        <v>0</v>
      </c>
      <c r="AK1053" s="14">
        <f t="shared" si="349"/>
        <v>0</v>
      </c>
      <c r="AL1053" s="14">
        <f t="shared" si="350"/>
        <v>0</v>
      </c>
      <c r="AM1053" s="14">
        <f t="shared" si="351"/>
        <v>0</v>
      </c>
      <c r="AN1053" s="14">
        <f t="shared" si="352"/>
        <v>0</v>
      </c>
      <c r="AO1053" s="5" t="str">
        <f t="shared" si="353"/>
        <v>1万～3万人未満の市町村平均</v>
      </c>
    </row>
    <row r="1054" spans="1:41" s="5" customFormat="1" ht="18" customHeight="1" x14ac:dyDescent="0.3">
      <c r="A1054" s="5" t="str">
        <f t="shared" si="336"/>
        <v>024214</v>
      </c>
      <c r="B1054" s="22">
        <v>24</v>
      </c>
      <c r="C1054" s="23" t="s">
        <v>51</v>
      </c>
      <c r="D1054" s="23">
        <v>24214</v>
      </c>
      <c r="E1054" s="24" t="s">
        <v>697</v>
      </c>
      <c r="F1054" s="25">
        <v>1969.751466410451</v>
      </c>
      <c r="G1054" s="26">
        <v>2.5521089950296432</v>
      </c>
      <c r="H1054" s="26">
        <v>10.958953598208657</v>
      </c>
      <c r="I1054" s="26">
        <f t="shared" si="337"/>
        <v>1983.2625290036892</v>
      </c>
      <c r="J1054" s="26">
        <v>43.705586302266532</v>
      </c>
      <c r="K1054" s="26">
        <v>53.575579934272305</v>
      </c>
      <c r="L1054" s="26">
        <f t="shared" si="338"/>
        <v>97.281166236538837</v>
      </c>
      <c r="M1054" s="26">
        <v>52.547013572920619</v>
      </c>
      <c r="N1054" s="26">
        <v>51.794789086242183</v>
      </c>
      <c r="O1054" s="26">
        <v>2.8371007615962442</v>
      </c>
      <c r="P1054" s="26">
        <v>0</v>
      </c>
      <c r="Q1054" s="26">
        <f t="shared" si="334"/>
        <v>107.17890342075904</v>
      </c>
      <c r="R1054" s="27">
        <v>3.8643113482359435</v>
      </c>
      <c r="S1054" s="143">
        <f t="shared" si="339"/>
        <v>2191.5869100092227</v>
      </c>
      <c r="T1054" s="140" t="str">
        <f t="shared" si="340"/>
        <v>24214</v>
      </c>
      <c r="U1054" s="5" t="str">
        <f t="shared" si="335"/>
        <v>三重県いなべ市</v>
      </c>
      <c r="V1054" s="21">
        <f t="shared" si="341"/>
        <v>0.8987786235692391</v>
      </c>
      <c r="W1054" s="21">
        <f t="shared" si="341"/>
        <v>1.1645027552290423E-3</v>
      </c>
      <c r="X1054" s="21">
        <f t="shared" si="341"/>
        <v>5.0004649818621788E-3</v>
      </c>
      <c r="Y1054" s="21">
        <f t="shared" si="342"/>
        <v>1.9942438103941133E-2</v>
      </c>
      <c r="Z1054" s="21">
        <f t="shared" si="342"/>
        <v>2.4446021140930637E-2</v>
      </c>
      <c r="AA1054" s="21">
        <f t="shared" si="343"/>
        <v>2.3976696216304508E-2</v>
      </c>
      <c r="AB1054" s="21">
        <f t="shared" si="343"/>
        <v>2.363346342766038E-2</v>
      </c>
      <c r="AC1054" s="21">
        <f t="shared" si="343"/>
        <v>1.2945417535754058E-3</v>
      </c>
      <c r="AD1054" s="21">
        <f t="shared" si="343"/>
        <v>0</v>
      </c>
      <c r="AE1054" s="21">
        <f t="shared" si="344"/>
        <v>1.7632480512578357E-3</v>
      </c>
      <c r="AF1054" s="137">
        <f>VLOOKUP(T1054,人口!$A$2:$E$1748,5,0)</f>
        <v>45713</v>
      </c>
      <c r="AG1054" s="14">
        <f t="shared" si="345"/>
        <v>0</v>
      </c>
      <c r="AH1054" s="14">
        <f t="shared" si="346"/>
        <v>0</v>
      </c>
      <c r="AI1054" s="14">
        <f t="shared" si="347"/>
        <v>0</v>
      </c>
      <c r="AJ1054" s="14">
        <f t="shared" si="348"/>
        <v>1</v>
      </c>
      <c r="AK1054" s="14">
        <f t="shared" si="349"/>
        <v>0</v>
      </c>
      <c r="AL1054" s="14">
        <f t="shared" si="350"/>
        <v>0</v>
      </c>
      <c r="AM1054" s="14">
        <f t="shared" si="351"/>
        <v>0</v>
      </c>
      <c r="AN1054" s="14">
        <f t="shared" si="352"/>
        <v>0</v>
      </c>
      <c r="AO1054" s="5" t="str">
        <f t="shared" si="353"/>
        <v>3万～10万人未満の市町村平均</v>
      </c>
    </row>
    <row r="1055" spans="1:41" s="5" customFormat="1" ht="18" customHeight="1" x14ac:dyDescent="0.3">
      <c r="A1055" s="5" t="str">
        <f t="shared" si="336"/>
        <v>024215</v>
      </c>
      <c r="B1055" s="22">
        <v>24</v>
      </c>
      <c r="C1055" s="23" t="s">
        <v>51</v>
      </c>
      <c r="D1055" s="23">
        <v>24215</v>
      </c>
      <c r="E1055" s="24" t="s">
        <v>750</v>
      </c>
      <c r="F1055" s="25">
        <v>17.172812236572433</v>
      </c>
      <c r="G1055" s="26">
        <v>2.9740935957909214</v>
      </c>
      <c r="H1055" s="26">
        <v>11.722487250542866</v>
      </c>
      <c r="I1055" s="26">
        <f t="shared" si="337"/>
        <v>31.869393082906221</v>
      </c>
      <c r="J1055" s="26">
        <v>66.886621664152145</v>
      </c>
      <c r="K1055" s="26">
        <v>65.840565036707559</v>
      </c>
      <c r="L1055" s="26">
        <f t="shared" si="338"/>
        <v>132.7271867008597</v>
      </c>
      <c r="M1055" s="26">
        <v>50.586090306371936</v>
      </c>
      <c r="N1055" s="26">
        <v>47.421220737018388</v>
      </c>
      <c r="O1055" s="26">
        <v>3.0594115906391366</v>
      </c>
      <c r="P1055" s="26">
        <v>3.0510075677840756</v>
      </c>
      <c r="Q1055" s="26">
        <f t="shared" si="334"/>
        <v>104.11773020181354</v>
      </c>
      <c r="R1055" s="27">
        <v>6.9303470314497249</v>
      </c>
      <c r="S1055" s="143">
        <f t="shared" si="339"/>
        <v>275.6446570170292</v>
      </c>
      <c r="T1055" s="140" t="str">
        <f t="shared" si="340"/>
        <v>24215</v>
      </c>
      <c r="U1055" s="5" t="str">
        <f t="shared" si="335"/>
        <v>三重県志摩市</v>
      </c>
      <c r="V1055" s="21">
        <f t="shared" si="341"/>
        <v>6.2300544557667606E-2</v>
      </c>
      <c r="W1055" s="21">
        <f t="shared" si="341"/>
        <v>1.078959276038927E-2</v>
      </c>
      <c r="X1055" s="21">
        <f t="shared" si="341"/>
        <v>4.2527533010801859E-2</v>
      </c>
      <c r="Y1055" s="21">
        <f t="shared" si="342"/>
        <v>0.24265524457461157</v>
      </c>
      <c r="Z1055" s="21">
        <f t="shared" si="342"/>
        <v>0.23886029843357334</v>
      </c>
      <c r="AA1055" s="21">
        <f t="shared" si="343"/>
        <v>0.18351921221257972</v>
      </c>
      <c r="AB1055" s="21">
        <f t="shared" si="343"/>
        <v>0.1720375110847468</v>
      </c>
      <c r="AC1055" s="21">
        <f t="shared" si="343"/>
        <v>1.1099114431411336E-2</v>
      </c>
      <c r="AD1055" s="21">
        <f t="shared" si="343"/>
        <v>1.1068625819928683E-2</v>
      </c>
      <c r="AE1055" s="21">
        <f t="shared" si="344"/>
        <v>2.5142323114289756E-2</v>
      </c>
      <c r="AF1055" s="137">
        <f>VLOOKUP(T1055,人口!$A$2:$E$1748,5,0)</f>
        <v>49295</v>
      </c>
      <c r="AG1055" s="14">
        <f t="shared" si="345"/>
        <v>0</v>
      </c>
      <c r="AH1055" s="14">
        <f t="shared" si="346"/>
        <v>0</v>
      </c>
      <c r="AI1055" s="14">
        <f t="shared" si="347"/>
        <v>0</v>
      </c>
      <c r="AJ1055" s="14">
        <f t="shared" si="348"/>
        <v>1</v>
      </c>
      <c r="AK1055" s="14">
        <f t="shared" si="349"/>
        <v>0</v>
      </c>
      <c r="AL1055" s="14">
        <f t="shared" si="350"/>
        <v>0</v>
      </c>
      <c r="AM1055" s="14">
        <f t="shared" si="351"/>
        <v>0</v>
      </c>
      <c r="AN1055" s="14">
        <f t="shared" si="352"/>
        <v>0</v>
      </c>
      <c r="AO1055" s="5" t="str">
        <f t="shared" si="353"/>
        <v>3万～10万人未満の市町村平均</v>
      </c>
    </row>
    <row r="1056" spans="1:41" s="5" customFormat="1" ht="18" customHeight="1" x14ac:dyDescent="0.3">
      <c r="A1056" s="5" t="str">
        <f t="shared" si="336"/>
        <v>024216</v>
      </c>
      <c r="B1056" s="22">
        <v>24</v>
      </c>
      <c r="C1056" s="23" t="s">
        <v>51</v>
      </c>
      <c r="D1056" s="23">
        <v>24216</v>
      </c>
      <c r="E1056" s="24" t="s">
        <v>804</v>
      </c>
      <c r="F1056" s="25">
        <v>906.10798811047721</v>
      </c>
      <c r="G1056" s="26">
        <v>4.2737163821780486</v>
      </c>
      <c r="H1056" s="26">
        <v>29.73289869677922</v>
      </c>
      <c r="I1056" s="26">
        <f t="shared" si="337"/>
        <v>940.11460318943443</v>
      </c>
      <c r="J1056" s="26">
        <v>120.75141339682895</v>
      </c>
      <c r="K1056" s="26">
        <v>117.42106382555076</v>
      </c>
      <c r="L1056" s="26">
        <f t="shared" si="338"/>
        <v>238.17247722237971</v>
      </c>
      <c r="M1056" s="26">
        <v>99.141224372389871</v>
      </c>
      <c r="N1056" s="26">
        <v>97.613811517109269</v>
      </c>
      <c r="O1056" s="26">
        <v>5.662037111553067</v>
      </c>
      <c r="P1056" s="26">
        <v>0</v>
      </c>
      <c r="Q1056" s="26">
        <f t="shared" si="334"/>
        <v>202.41707300105222</v>
      </c>
      <c r="R1056" s="27">
        <v>1.1018128754237133</v>
      </c>
      <c r="S1056" s="143">
        <f t="shared" si="339"/>
        <v>1381.8059662882902</v>
      </c>
      <c r="T1056" s="140" t="str">
        <f t="shared" si="340"/>
        <v>24216</v>
      </c>
      <c r="U1056" s="5" t="str">
        <f t="shared" si="335"/>
        <v>三重県伊賀市</v>
      </c>
      <c r="V1056" s="21">
        <f t="shared" si="341"/>
        <v>0.65574184090722998</v>
      </c>
      <c r="W1056" s="21">
        <f t="shared" si="341"/>
        <v>3.0928484074054219E-3</v>
      </c>
      <c r="X1056" s="21">
        <f t="shared" si="341"/>
        <v>2.1517419538030828E-2</v>
      </c>
      <c r="Y1056" s="21">
        <f t="shared" si="342"/>
        <v>8.7386663788392008E-2</v>
      </c>
      <c r="Z1056" s="21">
        <f t="shared" si="342"/>
        <v>8.4976521082014825E-2</v>
      </c>
      <c r="AA1056" s="21">
        <f t="shared" si="343"/>
        <v>7.1747572952442842E-2</v>
      </c>
      <c r="AB1056" s="21">
        <f t="shared" si="343"/>
        <v>7.0642198614406487E-2</v>
      </c>
      <c r="AC1056" s="21">
        <f t="shared" si="343"/>
        <v>4.0975630802651923E-3</v>
      </c>
      <c r="AD1056" s="21">
        <f t="shared" si="343"/>
        <v>0</v>
      </c>
      <c r="AE1056" s="21">
        <f t="shared" si="344"/>
        <v>7.9737162981234296E-4</v>
      </c>
      <c r="AF1056" s="137">
        <f>VLOOKUP(T1056,人口!$A$2:$E$1748,5,0)</f>
        <v>91230</v>
      </c>
      <c r="AG1056" s="14">
        <f t="shared" si="345"/>
        <v>0</v>
      </c>
      <c r="AH1056" s="14">
        <f t="shared" si="346"/>
        <v>0</v>
      </c>
      <c r="AI1056" s="14">
        <f t="shared" si="347"/>
        <v>0</v>
      </c>
      <c r="AJ1056" s="14">
        <f t="shared" si="348"/>
        <v>1</v>
      </c>
      <c r="AK1056" s="14">
        <f t="shared" si="349"/>
        <v>0</v>
      </c>
      <c r="AL1056" s="14">
        <f t="shared" si="350"/>
        <v>0</v>
      </c>
      <c r="AM1056" s="14">
        <f t="shared" si="351"/>
        <v>0</v>
      </c>
      <c r="AN1056" s="14">
        <f t="shared" si="352"/>
        <v>0</v>
      </c>
      <c r="AO1056" s="5" t="str">
        <f t="shared" si="353"/>
        <v>3万～10万人未満の市町村平均</v>
      </c>
    </row>
    <row r="1057" spans="1:41" s="5" customFormat="1" ht="18" customHeight="1" x14ac:dyDescent="0.3">
      <c r="A1057" s="5" t="str">
        <f t="shared" si="336"/>
        <v>024303</v>
      </c>
      <c r="B1057" s="22">
        <v>24</v>
      </c>
      <c r="C1057" s="23" t="s">
        <v>51</v>
      </c>
      <c r="D1057" s="23">
        <v>24303</v>
      </c>
      <c r="E1057" s="24" t="s">
        <v>855</v>
      </c>
      <c r="F1057" s="25">
        <v>52.422874925279366</v>
      </c>
      <c r="G1057" s="26">
        <v>0.6352215000821364</v>
      </c>
      <c r="H1057" s="26">
        <v>4.1320644714557231</v>
      </c>
      <c r="I1057" s="26">
        <f t="shared" si="337"/>
        <v>57.190160896817225</v>
      </c>
      <c r="J1057" s="26">
        <v>6.3125537571040828</v>
      </c>
      <c r="K1057" s="26">
        <v>7.2498534821598266</v>
      </c>
      <c r="L1057" s="26">
        <f t="shared" si="338"/>
        <v>13.562407239263909</v>
      </c>
      <c r="M1057" s="26">
        <v>6.6021994396460508</v>
      </c>
      <c r="N1057" s="26">
        <v>7.6501360563980558</v>
      </c>
      <c r="O1057" s="26">
        <v>0.38833022259111633</v>
      </c>
      <c r="P1057" s="26">
        <v>0</v>
      </c>
      <c r="Q1057" s="26">
        <f t="shared" si="334"/>
        <v>14.640665718635224</v>
      </c>
      <c r="R1057" s="27">
        <v>0.51206860393758336</v>
      </c>
      <c r="S1057" s="143">
        <f t="shared" si="339"/>
        <v>85.905302458653935</v>
      </c>
      <c r="T1057" s="140" t="str">
        <f t="shared" si="340"/>
        <v>24303</v>
      </c>
      <c r="U1057" s="5" t="str">
        <f t="shared" si="335"/>
        <v>三重県木曽岬町</v>
      </c>
      <c r="V1057" s="21">
        <f t="shared" si="341"/>
        <v>0.61024026951666221</v>
      </c>
      <c r="W1057" s="21">
        <f t="shared" si="341"/>
        <v>7.3944387820282379E-3</v>
      </c>
      <c r="X1057" s="21">
        <f t="shared" si="341"/>
        <v>4.8100226100064987E-2</v>
      </c>
      <c r="Y1057" s="21">
        <f t="shared" si="342"/>
        <v>7.3482702189917828E-2</v>
      </c>
      <c r="Z1057" s="21">
        <f t="shared" si="342"/>
        <v>8.4393550510449195E-2</v>
      </c>
      <c r="AA1057" s="21">
        <f t="shared" si="343"/>
        <v>7.6854387921207509E-2</v>
      </c>
      <c r="AB1057" s="21">
        <f t="shared" si="343"/>
        <v>8.9053129870301687E-2</v>
      </c>
      <c r="AC1057" s="21">
        <f t="shared" si="343"/>
        <v>4.5204453214982739E-3</v>
      </c>
      <c r="AD1057" s="21">
        <f t="shared" si="343"/>
        <v>0</v>
      </c>
      <c r="AE1057" s="21">
        <f t="shared" si="344"/>
        <v>5.9608497878700911E-3</v>
      </c>
      <c r="AF1057" s="137">
        <f>VLOOKUP(T1057,人口!$A$2:$E$1748,5,0)</f>
        <v>6257</v>
      </c>
      <c r="AG1057" s="14">
        <f t="shared" si="345"/>
        <v>0</v>
      </c>
      <c r="AH1057" s="14">
        <f t="shared" si="346"/>
        <v>1</v>
      </c>
      <c r="AI1057" s="14">
        <f t="shared" si="347"/>
        <v>0</v>
      </c>
      <c r="AJ1057" s="14">
        <f t="shared" si="348"/>
        <v>0</v>
      </c>
      <c r="AK1057" s="14">
        <f t="shared" si="349"/>
        <v>0</v>
      </c>
      <c r="AL1057" s="14">
        <f t="shared" si="350"/>
        <v>0</v>
      </c>
      <c r="AM1057" s="14">
        <f t="shared" si="351"/>
        <v>0</v>
      </c>
      <c r="AN1057" s="14">
        <f t="shared" si="352"/>
        <v>0</v>
      </c>
      <c r="AO1057" s="5" t="str">
        <f t="shared" si="353"/>
        <v>5千～1万人未満の市町村平均</v>
      </c>
    </row>
    <row r="1058" spans="1:41" s="5" customFormat="1" ht="18" customHeight="1" x14ac:dyDescent="0.3">
      <c r="A1058" s="5" t="str">
        <f t="shared" si="336"/>
        <v>024324</v>
      </c>
      <c r="B1058" s="22">
        <v>24</v>
      </c>
      <c r="C1058" s="23" t="s">
        <v>51</v>
      </c>
      <c r="D1058" s="23">
        <v>24324</v>
      </c>
      <c r="E1058" s="24" t="s">
        <v>907</v>
      </c>
      <c r="F1058" s="25">
        <v>195.79025848748995</v>
      </c>
      <c r="G1058" s="26">
        <v>0.98986813263682738</v>
      </c>
      <c r="H1058" s="26">
        <v>1.8414635144530938</v>
      </c>
      <c r="I1058" s="26">
        <f t="shared" si="337"/>
        <v>198.62159013457986</v>
      </c>
      <c r="J1058" s="26">
        <v>24.215625195150967</v>
      </c>
      <c r="K1058" s="26">
        <v>28.445064319489692</v>
      </c>
      <c r="L1058" s="26">
        <f t="shared" si="338"/>
        <v>52.660689514640659</v>
      </c>
      <c r="M1058" s="26">
        <v>27.142552325044381</v>
      </c>
      <c r="N1058" s="26">
        <v>15.608202117581943</v>
      </c>
      <c r="O1058" s="26">
        <v>1.6085572493393885</v>
      </c>
      <c r="P1058" s="26">
        <v>0</v>
      </c>
      <c r="Q1058" s="26">
        <f t="shared" si="334"/>
        <v>44.359311691965715</v>
      </c>
      <c r="R1058" s="27">
        <v>1.6714231350528939</v>
      </c>
      <c r="S1058" s="143">
        <f t="shared" si="339"/>
        <v>297.31301447623918</v>
      </c>
      <c r="T1058" s="140" t="str">
        <f t="shared" si="340"/>
        <v>24324</v>
      </c>
      <c r="U1058" s="5" t="str">
        <f t="shared" si="335"/>
        <v>三重県東員町</v>
      </c>
      <c r="V1058" s="21">
        <f t="shared" si="341"/>
        <v>0.65853241854347822</v>
      </c>
      <c r="W1058" s="21">
        <f t="shared" si="341"/>
        <v>3.3293804322041751E-3</v>
      </c>
      <c r="X1058" s="21">
        <f t="shared" si="341"/>
        <v>6.1936861986923242E-3</v>
      </c>
      <c r="Y1058" s="21">
        <f t="shared" si="342"/>
        <v>8.1448251560095247E-2</v>
      </c>
      <c r="Z1058" s="21">
        <f t="shared" si="342"/>
        <v>9.567379473649977E-2</v>
      </c>
      <c r="AA1058" s="21">
        <f t="shared" si="343"/>
        <v>9.1292849634786413E-2</v>
      </c>
      <c r="AB1058" s="21">
        <f t="shared" si="343"/>
        <v>5.2497540832775511E-2</v>
      </c>
      <c r="AC1058" s="21">
        <f t="shared" si="343"/>
        <v>5.4103156303907515E-3</v>
      </c>
      <c r="AD1058" s="21">
        <f t="shared" si="343"/>
        <v>0</v>
      </c>
      <c r="AE1058" s="21">
        <f t="shared" si="344"/>
        <v>5.6217624310774044E-3</v>
      </c>
      <c r="AF1058" s="137">
        <f>VLOOKUP(T1058,人口!$A$2:$E$1748,5,0)</f>
        <v>25918</v>
      </c>
      <c r="AG1058" s="14">
        <f t="shared" si="345"/>
        <v>0</v>
      </c>
      <c r="AH1058" s="14">
        <f t="shared" si="346"/>
        <v>0</v>
      </c>
      <c r="AI1058" s="14">
        <f t="shared" si="347"/>
        <v>1</v>
      </c>
      <c r="AJ1058" s="14">
        <f t="shared" si="348"/>
        <v>0</v>
      </c>
      <c r="AK1058" s="14">
        <f t="shared" si="349"/>
        <v>0</v>
      </c>
      <c r="AL1058" s="14">
        <f t="shared" si="350"/>
        <v>0</v>
      </c>
      <c r="AM1058" s="14">
        <f t="shared" si="351"/>
        <v>0</v>
      </c>
      <c r="AN1058" s="14">
        <f t="shared" si="352"/>
        <v>0</v>
      </c>
      <c r="AO1058" s="5" t="str">
        <f t="shared" si="353"/>
        <v>1万～3万人未満の市町村平均</v>
      </c>
    </row>
    <row r="1059" spans="1:41" s="5" customFormat="1" ht="18" customHeight="1" x14ac:dyDescent="0.3">
      <c r="A1059" s="5" t="str">
        <f t="shared" si="336"/>
        <v>024341</v>
      </c>
      <c r="B1059" s="22">
        <v>24</v>
      </c>
      <c r="C1059" s="23" t="s">
        <v>51</v>
      </c>
      <c r="D1059" s="23">
        <v>24341</v>
      </c>
      <c r="E1059" s="24" t="s">
        <v>958</v>
      </c>
      <c r="F1059" s="25">
        <v>196.98080523972632</v>
      </c>
      <c r="G1059" s="26">
        <v>2.2176637529369283</v>
      </c>
      <c r="H1059" s="26">
        <v>5.4345630548493746</v>
      </c>
      <c r="I1059" s="26">
        <f t="shared" si="337"/>
        <v>204.63303204751261</v>
      </c>
      <c r="J1059" s="26">
        <v>40.376229545593027</v>
      </c>
      <c r="K1059" s="26">
        <v>48.003211467299593</v>
      </c>
      <c r="L1059" s="26">
        <f t="shared" si="338"/>
        <v>88.379441012892613</v>
      </c>
      <c r="M1059" s="26">
        <v>45.21583454230111</v>
      </c>
      <c r="N1059" s="26">
        <v>42.605003005914959</v>
      </c>
      <c r="O1059" s="26">
        <v>2.5878544496374905</v>
      </c>
      <c r="P1059" s="26">
        <v>0</v>
      </c>
      <c r="Q1059" s="26">
        <f t="shared" si="334"/>
        <v>90.408691997853566</v>
      </c>
      <c r="R1059" s="27">
        <v>2.1032863596931248</v>
      </c>
      <c r="S1059" s="143">
        <f t="shared" si="339"/>
        <v>385.52445141795192</v>
      </c>
      <c r="T1059" s="140" t="str">
        <f t="shared" si="340"/>
        <v>24341</v>
      </c>
      <c r="U1059" s="5" t="str">
        <f t="shared" si="335"/>
        <v>三重県菰野町</v>
      </c>
      <c r="V1059" s="21">
        <f t="shared" si="341"/>
        <v>0.51094244350840656</v>
      </c>
      <c r="W1059" s="21">
        <f t="shared" si="341"/>
        <v>5.7523297025140726E-3</v>
      </c>
      <c r="X1059" s="21">
        <f t="shared" si="341"/>
        <v>1.4096545718076118E-2</v>
      </c>
      <c r="Y1059" s="21">
        <f t="shared" si="342"/>
        <v>0.10473065819065429</v>
      </c>
      <c r="Z1059" s="21">
        <f t="shared" si="342"/>
        <v>0.12451405167880962</v>
      </c>
      <c r="AA1059" s="21">
        <f t="shared" si="343"/>
        <v>0.1172839605270122</v>
      </c>
      <c r="AB1059" s="21">
        <f t="shared" si="343"/>
        <v>0.11051180502096439</v>
      </c>
      <c r="AC1059" s="21">
        <f t="shared" si="343"/>
        <v>6.7125559484473912E-3</v>
      </c>
      <c r="AD1059" s="21">
        <f t="shared" si="343"/>
        <v>0</v>
      </c>
      <c r="AE1059" s="21">
        <f t="shared" si="344"/>
        <v>5.4556497051153974E-3</v>
      </c>
      <c r="AF1059" s="137">
        <f>VLOOKUP(T1059,人口!$A$2:$E$1748,5,0)</f>
        <v>41697</v>
      </c>
      <c r="AG1059" s="14">
        <f t="shared" si="345"/>
        <v>0</v>
      </c>
      <c r="AH1059" s="14">
        <f t="shared" si="346"/>
        <v>0</v>
      </c>
      <c r="AI1059" s="14">
        <f t="shared" si="347"/>
        <v>0</v>
      </c>
      <c r="AJ1059" s="14">
        <f t="shared" si="348"/>
        <v>1</v>
      </c>
      <c r="AK1059" s="14">
        <f t="shared" si="349"/>
        <v>0</v>
      </c>
      <c r="AL1059" s="14">
        <f t="shared" si="350"/>
        <v>0</v>
      </c>
      <c r="AM1059" s="14">
        <f t="shared" si="351"/>
        <v>0</v>
      </c>
      <c r="AN1059" s="14">
        <f t="shared" si="352"/>
        <v>0</v>
      </c>
      <c r="AO1059" s="5" t="str">
        <f t="shared" si="353"/>
        <v>3万～10万人未満の市町村平均</v>
      </c>
    </row>
    <row r="1060" spans="1:41" s="5" customFormat="1" ht="18" customHeight="1" x14ac:dyDescent="0.3">
      <c r="A1060" s="5" t="str">
        <f t="shared" si="336"/>
        <v>024343</v>
      </c>
      <c r="B1060" s="22">
        <v>24</v>
      </c>
      <c r="C1060" s="23" t="s">
        <v>51</v>
      </c>
      <c r="D1060" s="23">
        <v>24343</v>
      </c>
      <c r="E1060" s="24" t="s">
        <v>847</v>
      </c>
      <c r="F1060" s="25">
        <v>74.624145025693565</v>
      </c>
      <c r="G1060" s="26">
        <v>0.37709262195688664</v>
      </c>
      <c r="H1060" s="26">
        <v>8.9827488509907016E-2</v>
      </c>
      <c r="I1060" s="26">
        <f t="shared" si="337"/>
        <v>75.091065136160367</v>
      </c>
      <c r="J1060" s="26">
        <v>7.8060969750510738</v>
      </c>
      <c r="K1060" s="26">
        <v>11.950276209740951</v>
      </c>
      <c r="L1060" s="26">
        <f t="shared" si="338"/>
        <v>19.756373184792025</v>
      </c>
      <c r="M1060" s="26">
        <v>9.6359005322124371</v>
      </c>
      <c r="N1060" s="26">
        <v>3.9453531863184943</v>
      </c>
      <c r="O1060" s="26">
        <v>0.67779356894958942</v>
      </c>
      <c r="P1060" s="26">
        <v>0</v>
      </c>
      <c r="Q1060" s="26">
        <f t="shared" si="334"/>
        <v>14.25904728748052</v>
      </c>
      <c r="R1060" s="27">
        <v>0</v>
      </c>
      <c r="S1060" s="143">
        <f t="shared" si="339"/>
        <v>109.10648560843291</v>
      </c>
      <c r="T1060" s="140" t="str">
        <f t="shared" si="340"/>
        <v>24343</v>
      </c>
      <c r="U1060" s="5" t="str">
        <f t="shared" si="335"/>
        <v>三重県朝日町</v>
      </c>
      <c r="V1060" s="21">
        <f t="shared" si="341"/>
        <v>0.6839570041098072</v>
      </c>
      <c r="W1060" s="21">
        <f t="shared" si="341"/>
        <v>3.4561888768942341E-3</v>
      </c>
      <c r="X1060" s="21">
        <f t="shared" si="341"/>
        <v>8.2330108983882618E-4</v>
      </c>
      <c r="Y1060" s="21">
        <f t="shared" si="342"/>
        <v>7.1545673307322949E-2</v>
      </c>
      <c r="Z1060" s="21">
        <f t="shared" si="342"/>
        <v>0.10952855958195493</v>
      </c>
      <c r="AA1060" s="21">
        <f t="shared" si="343"/>
        <v>8.8316477966252749E-2</v>
      </c>
      <c r="AB1060" s="21">
        <f t="shared" si="343"/>
        <v>3.616057436290071E-2</v>
      </c>
      <c r="AC1060" s="21">
        <f t="shared" si="343"/>
        <v>6.2122207050283942E-3</v>
      </c>
      <c r="AD1060" s="21">
        <f t="shared" si="343"/>
        <v>0</v>
      </c>
      <c r="AE1060" s="21">
        <f t="shared" si="344"/>
        <v>0</v>
      </c>
      <c r="AF1060" s="137">
        <f>VLOOKUP(T1060,人口!$A$2:$E$1748,5,0)</f>
        <v>10921</v>
      </c>
      <c r="AG1060" s="14">
        <f t="shared" si="345"/>
        <v>0</v>
      </c>
      <c r="AH1060" s="14">
        <f t="shared" si="346"/>
        <v>0</v>
      </c>
      <c r="AI1060" s="14">
        <f t="shared" si="347"/>
        <v>1</v>
      </c>
      <c r="AJ1060" s="14">
        <f t="shared" si="348"/>
        <v>0</v>
      </c>
      <c r="AK1060" s="14">
        <f t="shared" si="349"/>
        <v>0</v>
      </c>
      <c r="AL1060" s="14">
        <f t="shared" si="350"/>
        <v>0</v>
      </c>
      <c r="AM1060" s="14">
        <f t="shared" si="351"/>
        <v>0</v>
      </c>
      <c r="AN1060" s="14">
        <f t="shared" si="352"/>
        <v>0</v>
      </c>
      <c r="AO1060" s="5" t="str">
        <f t="shared" si="353"/>
        <v>1万～3万人未満の市町村平均</v>
      </c>
    </row>
    <row r="1061" spans="1:41" s="5" customFormat="1" ht="18" customHeight="1" x14ac:dyDescent="0.3">
      <c r="A1061" s="5" t="str">
        <f t="shared" si="336"/>
        <v>024344</v>
      </c>
      <c r="B1061" s="22">
        <v>24</v>
      </c>
      <c r="C1061" s="23" t="s">
        <v>51</v>
      </c>
      <c r="D1061" s="23">
        <v>24344</v>
      </c>
      <c r="E1061" s="24" t="s">
        <v>1050</v>
      </c>
      <c r="F1061" s="25">
        <v>81.462714173473287</v>
      </c>
      <c r="G1061" s="26">
        <v>1.1469900584521968</v>
      </c>
      <c r="H1061" s="26">
        <v>0.49405118680448856</v>
      </c>
      <c r="I1061" s="26">
        <f t="shared" si="337"/>
        <v>83.103755418729975</v>
      </c>
      <c r="J1061" s="26">
        <v>21.329664081305477</v>
      </c>
      <c r="K1061" s="26">
        <v>19.532162009881016</v>
      </c>
      <c r="L1061" s="26">
        <f t="shared" si="338"/>
        <v>40.861826091186494</v>
      </c>
      <c r="M1061" s="26">
        <v>15.235355119646092</v>
      </c>
      <c r="N1061" s="26">
        <v>15.892075090743885</v>
      </c>
      <c r="O1061" s="26">
        <v>0.94497618174402054</v>
      </c>
      <c r="P1061" s="26">
        <v>42.531351155274422</v>
      </c>
      <c r="Q1061" s="26">
        <f t="shared" si="334"/>
        <v>74.603757547408421</v>
      </c>
      <c r="R1061" s="27">
        <v>0</v>
      </c>
      <c r="S1061" s="143">
        <f t="shared" si="339"/>
        <v>198.5693390573249</v>
      </c>
      <c r="T1061" s="140" t="str">
        <f t="shared" si="340"/>
        <v>24344</v>
      </c>
      <c r="U1061" s="5" t="str">
        <f t="shared" si="335"/>
        <v>三重県川越町</v>
      </c>
      <c r="V1061" s="21">
        <f t="shared" si="341"/>
        <v>0.4102482012590869</v>
      </c>
      <c r="W1061" s="21">
        <f t="shared" si="341"/>
        <v>5.7762697096003972E-3</v>
      </c>
      <c r="X1061" s="21">
        <f t="shared" si="341"/>
        <v>2.4880537405720083E-3</v>
      </c>
      <c r="Y1061" s="21">
        <f t="shared" si="342"/>
        <v>0.10741670482746496</v>
      </c>
      <c r="Z1061" s="21">
        <f t="shared" si="342"/>
        <v>9.8364440867893935E-2</v>
      </c>
      <c r="AA1061" s="21">
        <f t="shared" si="343"/>
        <v>7.6725617318229605E-2</v>
      </c>
      <c r="AB1061" s="21">
        <f t="shared" si="343"/>
        <v>8.0032874995650816E-2</v>
      </c>
      <c r="AC1061" s="21">
        <f t="shared" si="343"/>
        <v>4.7589229345786146E-3</v>
      </c>
      <c r="AD1061" s="21">
        <f t="shared" si="343"/>
        <v>0.21418891434692275</v>
      </c>
      <c r="AE1061" s="21">
        <f t="shared" si="344"/>
        <v>0</v>
      </c>
      <c r="AF1061" s="137">
        <f>VLOOKUP(T1061,人口!$A$2:$E$1748,5,0)</f>
        <v>15226</v>
      </c>
      <c r="AG1061" s="14">
        <f t="shared" si="345"/>
        <v>0</v>
      </c>
      <c r="AH1061" s="14">
        <f t="shared" si="346"/>
        <v>0</v>
      </c>
      <c r="AI1061" s="14">
        <f t="shared" si="347"/>
        <v>1</v>
      </c>
      <c r="AJ1061" s="14">
        <f t="shared" si="348"/>
        <v>0</v>
      </c>
      <c r="AK1061" s="14">
        <f t="shared" si="349"/>
        <v>0</v>
      </c>
      <c r="AL1061" s="14">
        <f t="shared" si="350"/>
        <v>0</v>
      </c>
      <c r="AM1061" s="14">
        <f t="shared" si="351"/>
        <v>0</v>
      </c>
      <c r="AN1061" s="14">
        <f t="shared" si="352"/>
        <v>0</v>
      </c>
      <c r="AO1061" s="5" t="str">
        <f t="shared" si="353"/>
        <v>1万～3万人未満の市町村平均</v>
      </c>
    </row>
    <row r="1062" spans="1:41" s="5" customFormat="1" ht="18" customHeight="1" x14ac:dyDescent="0.3">
      <c r="A1062" s="5" t="str">
        <f t="shared" si="336"/>
        <v>024441</v>
      </c>
      <c r="B1062" s="22">
        <v>24</v>
      </c>
      <c r="C1062" s="23" t="s">
        <v>51</v>
      </c>
      <c r="D1062" s="23">
        <v>24441</v>
      </c>
      <c r="E1062" s="24" t="s">
        <v>1094</v>
      </c>
      <c r="F1062" s="25">
        <v>159.83118447483417</v>
      </c>
      <c r="G1062" s="26">
        <v>0.87539358668562961</v>
      </c>
      <c r="H1062" s="26">
        <v>4.4015469369854436</v>
      </c>
      <c r="I1062" s="26">
        <f t="shared" si="337"/>
        <v>165.10812499850525</v>
      </c>
      <c r="J1062" s="26">
        <v>13.515788235327596</v>
      </c>
      <c r="K1062" s="26">
        <v>16.51499877258232</v>
      </c>
      <c r="L1062" s="26">
        <f t="shared" si="338"/>
        <v>30.030787007909915</v>
      </c>
      <c r="M1062" s="26">
        <v>17.551218230708052</v>
      </c>
      <c r="N1062" s="26">
        <v>19.274493737063278</v>
      </c>
      <c r="O1062" s="26">
        <v>0.90115947451222778</v>
      </c>
      <c r="P1062" s="26">
        <v>0</v>
      </c>
      <c r="Q1062" s="26">
        <f t="shared" si="334"/>
        <v>37.726871442283553</v>
      </c>
      <c r="R1062" s="27">
        <v>1.637671981</v>
      </c>
      <c r="S1062" s="143">
        <f t="shared" si="339"/>
        <v>234.50345542969873</v>
      </c>
      <c r="T1062" s="140" t="str">
        <f t="shared" si="340"/>
        <v>24441</v>
      </c>
      <c r="U1062" s="5" t="str">
        <f t="shared" si="335"/>
        <v>三重県多気町</v>
      </c>
      <c r="V1062" s="21">
        <f t="shared" si="341"/>
        <v>0.68157283303976568</v>
      </c>
      <c r="W1062" s="21">
        <f t="shared" si="341"/>
        <v>3.7329666852097278E-3</v>
      </c>
      <c r="X1062" s="21">
        <f t="shared" si="341"/>
        <v>1.8769646395700865E-2</v>
      </c>
      <c r="Y1062" s="21">
        <f t="shared" si="342"/>
        <v>5.7635774323928732E-2</v>
      </c>
      <c r="Z1062" s="21">
        <f t="shared" si="342"/>
        <v>7.0425396258322157E-2</v>
      </c>
      <c r="AA1062" s="21">
        <f t="shared" si="343"/>
        <v>7.4844177449528856E-2</v>
      </c>
      <c r="AB1062" s="21">
        <f t="shared" si="343"/>
        <v>8.2192792007030932E-2</v>
      </c>
      <c r="AC1062" s="21">
        <f t="shared" si="343"/>
        <v>3.8428409204502505E-3</v>
      </c>
      <c r="AD1062" s="21">
        <f t="shared" si="343"/>
        <v>0</v>
      </c>
      <c r="AE1062" s="21">
        <f t="shared" si="344"/>
        <v>6.9835729200628093E-3</v>
      </c>
      <c r="AF1062" s="137">
        <f>VLOOKUP(T1062,人口!$A$2:$E$1748,5,0)</f>
        <v>14520</v>
      </c>
      <c r="AG1062" s="14">
        <f t="shared" si="345"/>
        <v>0</v>
      </c>
      <c r="AH1062" s="14">
        <f t="shared" si="346"/>
        <v>0</v>
      </c>
      <c r="AI1062" s="14">
        <f t="shared" si="347"/>
        <v>1</v>
      </c>
      <c r="AJ1062" s="14">
        <f t="shared" si="348"/>
        <v>0</v>
      </c>
      <c r="AK1062" s="14">
        <f t="shared" si="349"/>
        <v>0</v>
      </c>
      <c r="AL1062" s="14">
        <f t="shared" si="350"/>
        <v>0</v>
      </c>
      <c r="AM1062" s="14">
        <f t="shared" si="351"/>
        <v>0</v>
      </c>
      <c r="AN1062" s="14">
        <f t="shared" si="352"/>
        <v>0</v>
      </c>
      <c r="AO1062" s="5" t="str">
        <f t="shared" si="353"/>
        <v>1万～3万人未満の市町村平均</v>
      </c>
    </row>
    <row r="1063" spans="1:41" s="5" customFormat="1" ht="18" customHeight="1" x14ac:dyDescent="0.3">
      <c r="A1063" s="5" t="str">
        <f t="shared" si="336"/>
        <v>024442</v>
      </c>
      <c r="B1063" s="22">
        <v>24</v>
      </c>
      <c r="C1063" s="23" t="s">
        <v>51</v>
      </c>
      <c r="D1063" s="23">
        <v>24442</v>
      </c>
      <c r="E1063" s="24" t="s">
        <v>1134</v>
      </c>
      <c r="F1063" s="25">
        <v>27.754094491068066</v>
      </c>
      <c r="G1063" s="26">
        <v>1.3647161556534946</v>
      </c>
      <c r="H1063" s="26">
        <v>1.8414635144530938</v>
      </c>
      <c r="I1063" s="26">
        <f t="shared" si="337"/>
        <v>30.960274161174652</v>
      </c>
      <c r="J1063" s="26">
        <v>22.725971412667381</v>
      </c>
      <c r="K1063" s="26">
        <v>26.415336323488752</v>
      </c>
      <c r="L1063" s="26">
        <f t="shared" si="338"/>
        <v>49.141307736156136</v>
      </c>
      <c r="M1063" s="26">
        <v>24.650015120973574</v>
      </c>
      <c r="N1063" s="26">
        <v>20.910371887488019</v>
      </c>
      <c r="O1063" s="26">
        <v>1.4360832700233084</v>
      </c>
      <c r="P1063" s="26">
        <v>0</v>
      </c>
      <c r="Q1063" s="26">
        <f t="shared" si="334"/>
        <v>46.9964702784849</v>
      </c>
      <c r="R1063" s="27">
        <v>2.3727622809057483</v>
      </c>
      <c r="S1063" s="143">
        <f t="shared" si="339"/>
        <v>129.47081445672146</v>
      </c>
      <c r="T1063" s="140" t="str">
        <f t="shared" si="340"/>
        <v>24442</v>
      </c>
      <c r="U1063" s="5" t="str">
        <f t="shared" si="335"/>
        <v>三重県明和町</v>
      </c>
      <c r="V1063" s="21">
        <f t="shared" si="341"/>
        <v>0.21436564377484085</v>
      </c>
      <c r="W1063" s="21">
        <f t="shared" si="341"/>
        <v>1.0540724265774059E-2</v>
      </c>
      <c r="X1063" s="21">
        <f t="shared" si="341"/>
        <v>1.4223000930210759E-2</v>
      </c>
      <c r="Y1063" s="21">
        <f t="shared" si="342"/>
        <v>0.17552968603796071</v>
      </c>
      <c r="Z1063" s="21">
        <f t="shared" si="342"/>
        <v>0.20402541247872258</v>
      </c>
      <c r="AA1063" s="21">
        <f t="shared" si="343"/>
        <v>0.19039051561086301</v>
      </c>
      <c r="AB1063" s="21">
        <f t="shared" si="343"/>
        <v>0.16150645205431827</v>
      </c>
      <c r="AC1063" s="21">
        <f t="shared" si="343"/>
        <v>1.1091945903401663E-2</v>
      </c>
      <c r="AD1063" s="21">
        <f t="shared" si="343"/>
        <v>0</v>
      </c>
      <c r="AE1063" s="21">
        <f t="shared" si="344"/>
        <v>1.8326618943907993E-2</v>
      </c>
      <c r="AF1063" s="137">
        <f>VLOOKUP(T1063,人口!$A$2:$E$1748,5,0)</f>
        <v>23139</v>
      </c>
      <c r="AG1063" s="14">
        <f t="shared" si="345"/>
        <v>0</v>
      </c>
      <c r="AH1063" s="14">
        <f t="shared" si="346"/>
        <v>0</v>
      </c>
      <c r="AI1063" s="14">
        <f t="shared" si="347"/>
        <v>1</v>
      </c>
      <c r="AJ1063" s="14">
        <f t="shared" si="348"/>
        <v>0</v>
      </c>
      <c r="AK1063" s="14">
        <f t="shared" si="349"/>
        <v>0</v>
      </c>
      <c r="AL1063" s="14">
        <f t="shared" si="350"/>
        <v>0</v>
      </c>
      <c r="AM1063" s="14">
        <f t="shared" si="351"/>
        <v>0</v>
      </c>
      <c r="AN1063" s="14">
        <f t="shared" si="352"/>
        <v>0</v>
      </c>
      <c r="AO1063" s="5" t="str">
        <f t="shared" si="353"/>
        <v>1万～3万人未満の市町村平均</v>
      </c>
    </row>
    <row r="1064" spans="1:41" s="5" customFormat="1" ht="18" customHeight="1" x14ac:dyDescent="0.3">
      <c r="A1064" s="5" t="str">
        <f t="shared" si="336"/>
        <v>024443</v>
      </c>
      <c r="B1064" s="22">
        <v>24</v>
      </c>
      <c r="C1064" s="23" t="s">
        <v>51</v>
      </c>
      <c r="D1064" s="23">
        <v>24443</v>
      </c>
      <c r="E1064" s="24" t="s">
        <v>1171</v>
      </c>
      <c r="F1064" s="25">
        <v>7.5407201783183684</v>
      </c>
      <c r="G1064" s="26">
        <v>0.78560962907684706</v>
      </c>
      <c r="H1064" s="26">
        <v>6.0184417301637696</v>
      </c>
      <c r="I1064" s="26">
        <f t="shared" si="337"/>
        <v>14.344771537558984</v>
      </c>
      <c r="J1064" s="26">
        <v>11.014881232359064</v>
      </c>
      <c r="K1064" s="26">
        <v>12.048442286361194</v>
      </c>
      <c r="L1064" s="26">
        <f t="shared" si="338"/>
        <v>23.06332351872026</v>
      </c>
      <c r="M1064" s="26">
        <v>9.6311255567257117</v>
      </c>
      <c r="N1064" s="26">
        <v>12.052572843570521</v>
      </c>
      <c r="O1064" s="26">
        <v>0.56943100403923486</v>
      </c>
      <c r="P1064" s="26">
        <v>0</v>
      </c>
      <c r="Q1064" s="26">
        <f t="shared" si="334"/>
        <v>22.253129404335468</v>
      </c>
      <c r="R1064" s="27">
        <v>0</v>
      </c>
      <c r="S1064" s="143">
        <f t="shared" si="339"/>
        <v>59.661224460614712</v>
      </c>
      <c r="T1064" s="140" t="str">
        <f t="shared" si="340"/>
        <v>24443</v>
      </c>
      <c r="U1064" s="5" t="str">
        <f t="shared" si="335"/>
        <v>三重県大台町</v>
      </c>
      <c r="V1064" s="21">
        <f t="shared" si="341"/>
        <v>0.12639231337426482</v>
      </c>
      <c r="W1064" s="21">
        <f t="shared" si="341"/>
        <v>1.3167842869122915E-2</v>
      </c>
      <c r="X1064" s="21">
        <f t="shared" si="341"/>
        <v>0.10087693949588375</v>
      </c>
      <c r="Y1064" s="21">
        <f t="shared" si="342"/>
        <v>0.18462378759307102</v>
      </c>
      <c r="Z1064" s="21">
        <f t="shared" si="342"/>
        <v>0.20194762000426189</v>
      </c>
      <c r="AA1064" s="21">
        <f t="shared" si="343"/>
        <v>0.16143023620113073</v>
      </c>
      <c r="AB1064" s="21">
        <f t="shared" si="343"/>
        <v>0.20201685353486187</v>
      </c>
      <c r="AC1064" s="21">
        <f t="shared" si="343"/>
        <v>9.5444069274029739E-3</v>
      </c>
      <c r="AD1064" s="21">
        <f t="shared" si="343"/>
        <v>0</v>
      </c>
      <c r="AE1064" s="21">
        <f t="shared" si="344"/>
        <v>0</v>
      </c>
      <c r="AF1064" s="137">
        <f>VLOOKUP(T1064,人口!$A$2:$E$1748,5,0)</f>
        <v>9175</v>
      </c>
      <c r="AG1064" s="14">
        <f t="shared" si="345"/>
        <v>0</v>
      </c>
      <c r="AH1064" s="14">
        <f t="shared" si="346"/>
        <v>1</v>
      </c>
      <c r="AI1064" s="14">
        <f t="shared" si="347"/>
        <v>0</v>
      </c>
      <c r="AJ1064" s="14">
        <f t="shared" si="348"/>
        <v>0</v>
      </c>
      <c r="AK1064" s="14">
        <f t="shared" si="349"/>
        <v>0</v>
      </c>
      <c r="AL1064" s="14">
        <f t="shared" si="350"/>
        <v>0</v>
      </c>
      <c r="AM1064" s="14">
        <f t="shared" si="351"/>
        <v>0</v>
      </c>
      <c r="AN1064" s="14">
        <f t="shared" si="352"/>
        <v>0</v>
      </c>
      <c r="AO1064" s="5" t="str">
        <f t="shared" si="353"/>
        <v>5千～1万人未満の市町村平均</v>
      </c>
    </row>
    <row r="1065" spans="1:41" s="5" customFormat="1" ht="18" customHeight="1" x14ac:dyDescent="0.3">
      <c r="A1065" s="5" t="str">
        <f t="shared" si="336"/>
        <v>024461</v>
      </c>
      <c r="B1065" s="22">
        <v>24</v>
      </c>
      <c r="C1065" s="23" t="s">
        <v>51</v>
      </c>
      <c r="D1065" s="23">
        <v>24461</v>
      </c>
      <c r="E1065" s="24" t="s">
        <v>1210</v>
      </c>
      <c r="F1065" s="25">
        <v>148.37739867060117</v>
      </c>
      <c r="G1065" s="26">
        <v>0.88437198244650794</v>
      </c>
      <c r="H1065" s="26">
        <v>2.380428445512536</v>
      </c>
      <c r="I1065" s="26">
        <f t="shared" si="337"/>
        <v>151.64219909856021</v>
      </c>
      <c r="J1065" s="26">
        <v>12.877920819329402</v>
      </c>
      <c r="K1065" s="26">
        <v>16.774850151871206</v>
      </c>
      <c r="L1065" s="26">
        <f t="shared" si="338"/>
        <v>29.65277097120061</v>
      </c>
      <c r="M1065" s="26">
        <v>17.438210477522212</v>
      </c>
      <c r="N1065" s="26">
        <v>14.929793825788154</v>
      </c>
      <c r="O1065" s="26">
        <v>0.95900249312416963</v>
      </c>
      <c r="P1065" s="26">
        <v>0</v>
      </c>
      <c r="Q1065" s="26">
        <f t="shared" si="334"/>
        <v>33.327006796434532</v>
      </c>
      <c r="R1065" s="27">
        <v>1.7532462990644324</v>
      </c>
      <c r="S1065" s="143">
        <f t="shared" si="339"/>
        <v>216.37522316525983</v>
      </c>
      <c r="T1065" s="140" t="str">
        <f t="shared" si="340"/>
        <v>24461</v>
      </c>
      <c r="U1065" s="5" t="str">
        <f t="shared" si="335"/>
        <v>三重県玉城町</v>
      </c>
      <c r="V1065" s="21">
        <f t="shared" si="341"/>
        <v>0.6857411698994561</v>
      </c>
      <c r="W1065" s="21">
        <f t="shared" si="341"/>
        <v>4.0872146519800728E-3</v>
      </c>
      <c r="X1065" s="21">
        <f t="shared" si="341"/>
        <v>1.1001391058968189E-2</v>
      </c>
      <c r="Y1065" s="21">
        <f t="shared" si="342"/>
        <v>5.9516614845932229E-2</v>
      </c>
      <c r="Z1065" s="21">
        <f t="shared" si="342"/>
        <v>7.7526668287057815E-2</v>
      </c>
      <c r="AA1065" s="21">
        <f t="shared" si="343"/>
        <v>8.0592455191616452E-2</v>
      </c>
      <c r="AB1065" s="21">
        <f t="shared" si="343"/>
        <v>6.8999553679883668E-2</v>
      </c>
      <c r="AC1065" s="21">
        <f t="shared" si="343"/>
        <v>4.4321271127781437E-3</v>
      </c>
      <c r="AD1065" s="21">
        <f t="shared" si="343"/>
        <v>0</v>
      </c>
      <c r="AE1065" s="21">
        <f t="shared" si="344"/>
        <v>8.1028052723271567E-3</v>
      </c>
      <c r="AF1065" s="137">
        <f>VLOOKUP(T1065,人口!$A$2:$E$1748,5,0)</f>
        <v>15452</v>
      </c>
      <c r="AG1065" s="14">
        <f t="shared" si="345"/>
        <v>0</v>
      </c>
      <c r="AH1065" s="14">
        <f t="shared" si="346"/>
        <v>0</v>
      </c>
      <c r="AI1065" s="14">
        <f t="shared" si="347"/>
        <v>1</v>
      </c>
      <c r="AJ1065" s="14">
        <f t="shared" si="348"/>
        <v>0</v>
      </c>
      <c r="AK1065" s="14">
        <f t="shared" si="349"/>
        <v>0</v>
      </c>
      <c r="AL1065" s="14">
        <f t="shared" si="350"/>
        <v>0</v>
      </c>
      <c r="AM1065" s="14">
        <f t="shared" si="351"/>
        <v>0</v>
      </c>
      <c r="AN1065" s="14">
        <f t="shared" si="352"/>
        <v>0</v>
      </c>
      <c r="AO1065" s="5" t="str">
        <f t="shared" si="353"/>
        <v>1万～3万人未満の市町村平均</v>
      </c>
    </row>
    <row r="1066" spans="1:41" s="5" customFormat="1" ht="18" customHeight="1" x14ac:dyDescent="0.3">
      <c r="A1066" s="5" t="str">
        <f t="shared" si="336"/>
        <v>024470</v>
      </c>
      <c r="B1066" s="22">
        <v>24</v>
      </c>
      <c r="C1066" s="23" t="s">
        <v>51</v>
      </c>
      <c r="D1066" s="23">
        <v>24470</v>
      </c>
      <c r="E1066" s="24" t="s">
        <v>1252</v>
      </c>
      <c r="F1066" s="25">
        <v>4.7221343292519462</v>
      </c>
      <c r="G1066" s="26">
        <v>0.81927861318014061</v>
      </c>
      <c r="H1066" s="26">
        <v>3.4583583076314199</v>
      </c>
      <c r="I1066" s="26">
        <f t="shared" si="337"/>
        <v>8.9997712500635068</v>
      </c>
      <c r="J1066" s="26">
        <v>5.7096912602765215</v>
      </c>
      <c r="K1066" s="26">
        <v>8.8176234705360859</v>
      </c>
      <c r="L1066" s="26">
        <f t="shared" si="338"/>
        <v>14.527314730812607</v>
      </c>
      <c r="M1066" s="26">
        <v>9.2252526403540287</v>
      </c>
      <c r="N1066" s="26">
        <v>12.014081592972293</v>
      </c>
      <c r="O1066" s="26">
        <v>0.50562990625696413</v>
      </c>
      <c r="P1066" s="26">
        <v>0</v>
      </c>
      <c r="Q1066" s="26">
        <f t="shared" si="334"/>
        <v>21.744964139583285</v>
      </c>
      <c r="R1066" s="27">
        <v>1.052875848127411</v>
      </c>
      <c r="S1066" s="143">
        <f t="shared" si="339"/>
        <v>46.324925968586811</v>
      </c>
      <c r="T1066" s="140" t="str">
        <f t="shared" si="340"/>
        <v>24470</v>
      </c>
      <c r="U1066" s="5" t="str">
        <f t="shared" si="335"/>
        <v>三重県度会町</v>
      </c>
      <c r="V1066" s="21">
        <f t="shared" si="341"/>
        <v>0.10193506477385526</v>
      </c>
      <c r="W1066" s="21">
        <f t="shared" si="341"/>
        <v>1.7685481326741848E-2</v>
      </c>
      <c r="X1066" s="21">
        <f t="shared" si="341"/>
        <v>7.4654373111714245E-2</v>
      </c>
      <c r="Y1066" s="21">
        <f t="shared" si="342"/>
        <v>0.12325311138431813</v>
      </c>
      <c r="Z1066" s="21">
        <f t="shared" si="342"/>
        <v>0.19034295870252152</v>
      </c>
      <c r="AA1066" s="21">
        <f t="shared" si="343"/>
        <v>0.19914230724534182</v>
      </c>
      <c r="AB1066" s="21">
        <f t="shared" si="343"/>
        <v>0.25934378397321362</v>
      </c>
      <c r="AC1066" s="21">
        <f t="shared" si="343"/>
        <v>1.0914856218007441E-2</v>
      </c>
      <c r="AD1066" s="21">
        <f t="shared" si="343"/>
        <v>0</v>
      </c>
      <c r="AE1066" s="21">
        <f t="shared" si="344"/>
        <v>2.2728063264286096E-2</v>
      </c>
      <c r="AF1066" s="137">
        <f>VLOOKUP(T1066,人口!$A$2:$E$1748,5,0)</f>
        <v>8147</v>
      </c>
      <c r="AG1066" s="14">
        <f t="shared" si="345"/>
        <v>0</v>
      </c>
      <c r="AH1066" s="14">
        <f t="shared" si="346"/>
        <v>1</v>
      </c>
      <c r="AI1066" s="14">
        <f t="shared" si="347"/>
        <v>0</v>
      </c>
      <c r="AJ1066" s="14">
        <f t="shared" si="348"/>
        <v>0</v>
      </c>
      <c r="AK1066" s="14">
        <f t="shared" si="349"/>
        <v>0</v>
      </c>
      <c r="AL1066" s="14">
        <f t="shared" si="350"/>
        <v>0</v>
      </c>
      <c r="AM1066" s="14">
        <f t="shared" si="351"/>
        <v>0</v>
      </c>
      <c r="AN1066" s="14">
        <f t="shared" si="352"/>
        <v>0</v>
      </c>
      <c r="AO1066" s="5" t="str">
        <f t="shared" si="353"/>
        <v>5千～1万人未満の市町村平均</v>
      </c>
    </row>
    <row r="1067" spans="1:41" s="5" customFormat="1" ht="18" customHeight="1" x14ac:dyDescent="0.3">
      <c r="A1067" s="5" t="str">
        <f t="shared" si="336"/>
        <v>024471</v>
      </c>
      <c r="B1067" s="22">
        <v>24</v>
      </c>
      <c r="C1067" s="23" t="s">
        <v>51</v>
      </c>
      <c r="D1067" s="23">
        <v>24471</v>
      </c>
      <c r="E1067" s="24" t="s">
        <v>1290</v>
      </c>
      <c r="F1067" s="25">
        <v>12.168102421752474</v>
      </c>
      <c r="G1067" s="26">
        <v>0.80581101953882317</v>
      </c>
      <c r="H1067" s="26">
        <v>7.7251640118520033</v>
      </c>
      <c r="I1067" s="26">
        <f t="shared" si="337"/>
        <v>20.6990774531433</v>
      </c>
      <c r="J1067" s="26">
        <v>8.0511314092455031</v>
      </c>
      <c r="K1067" s="26">
        <v>11.548950190617008</v>
      </c>
      <c r="L1067" s="26">
        <f t="shared" si="338"/>
        <v>19.600081599862513</v>
      </c>
      <c r="M1067" s="26">
        <v>8.6713554838938496</v>
      </c>
      <c r="N1067" s="26">
        <v>10.257918284428085</v>
      </c>
      <c r="O1067" s="26">
        <v>0.51785638122107636</v>
      </c>
      <c r="P1067" s="26">
        <v>0</v>
      </c>
      <c r="Q1067" s="26">
        <f t="shared" si="334"/>
        <v>19.44713014954301</v>
      </c>
      <c r="R1067" s="27">
        <v>0</v>
      </c>
      <c r="S1067" s="143">
        <f t="shared" si="339"/>
        <v>59.746289202548823</v>
      </c>
      <c r="T1067" s="140" t="str">
        <f t="shared" si="340"/>
        <v>24471</v>
      </c>
      <c r="U1067" s="5" t="str">
        <f t="shared" si="335"/>
        <v>三重県大紀町</v>
      </c>
      <c r="V1067" s="21">
        <f t="shared" si="341"/>
        <v>0.20366289830152956</v>
      </c>
      <c r="W1067" s="21">
        <f t="shared" si="341"/>
        <v>1.3487214524855322E-2</v>
      </c>
      <c r="X1067" s="21">
        <f t="shared" si="341"/>
        <v>0.12929947809248113</v>
      </c>
      <c r="Y1067" s="21">
        <f t="shared" si="342"/>
        <v>0.13475533822612762</v>
      </c>
      <c r="Z1067" s="21">
        <f t="shared" si="342"/>
        <v>0.19329987426439735</v>
      </c>
      <c r="AA1067" s="21">
        <f t="shared" si="343"/>
        <v>0.14513630218098839</v>
      </c>
      <c r="AB1067" s="21">
        <f t="shared" si="343"/>
        <v>0.17169130370008778</v>
      </c>
      <c r="AC1067" s="21">
        <f t="shared" si="343"/>
        <v>8.6675907095328728E-3</v>
      </c>
      <c r="AD1067" s="21">
        <f t="shared" si="343"/>
        <v>0</v>
      </c>
      <c r="AE1067" s="21">
        <f t="shared" si="344"/>
        <v>0</v>
      </c>
      <c r="AF1067" s="137">
        <f>VLOOKUP(T1067,人口!$A$2:$E$1748,5,0)</f>
        <v>8344</v>
      </c>
      <c r="AG1067" s="14">
        <f t="shared" si="345"/>
        <v>0</v>
      </c>
      <c r="AH1067" s="14">
        <f t="shared" si="346"/>
        <v>1</v>
      </c>
      <c r="AI1067" s="14">
        <f t="shared" si="347"/>
        <v>0</v>
      </c>
      <c r="AJ1067" s="14">
        <f t="shared" si="348"/>
        <v>0</v>
      </c>
      <c r="AK1067" s="14">
        <f t="shared" si="349"/>
        <v>0</v>
      </c>
      <c r="AL1067" s="14">
        <f t="shared" si="350"/>
        <v>0</v>
      </c>
      <c r="AM1067" s="14">
        <f t="shared" si="351"/>
        <v>0</v>
      </c>
      <c r="AN1067" s="14">
        <f t="shared" si="352"/>
        <v>0</v>
      </c>
      <c r="AO1067" s="5" t="str">
        <f t="shared" si="353"/>
        <v>5千～1万人未満の市町村平均</v>
      </c>
    </row>
    <row r="1068" spans="1:41" s="5" customFormat="1" ht="18" customHeight="1" x14ac:dyDescent="0.3">
      <c r="A1068" s="5" t="str">
        <f t="shared" si="336"/>
        <v>024472</v>
      </c>
      <c r="B1068" s="22">
        <v>24</v>
      </c>
      <c r="C1068" s="23" t="s">
        <v>51</v>
      </c>
      <c r="D1068" s="23">
        <v>24472</v>
      </c>
      <c r="E1068" s="24" t="s">
        <v>1323</v>
      </c>
      <c r="F1068" s="25">
        <v>1.9420804615064033</v>
      </c>
      <c r="G1068" s="26">
        <v>1.001091127337925</v>
      </c>
      <c r="H1068" s="26">
        <v>20.166271170474126</v>
      </c>
      <c r="I1068" s="26">
        <f t="shared" si="337"/>
        <v>23.109442759318455</v>
      </c>
      <c r="J1068" s="26">
        <v>12.53176106308648</v>
      </c>
      <c r="K1068" s="26">
        <v>17.043363243803046</v>
      </c>
      <c r="L1068" s="26">
        <f t="shared" si="338"/>
        <v>29.575124306889528</v>
      </c>
      <c r="M1068" s="26">
        <v>11.937438716814219</v>
      </c>
      <c r="N1068" s="26">
        <v>14.328368035190824</v>
      </c>
      <c r="O1068" s="26">
        <v>0.76617174330946636</v>
      </c>
      <c r="P1068" s="26">
        <v>3.6641271371980362</v>
      </c>
      <c r="Q1068" s="26">
        <f t="shared" si="334"/>
        <v>30.696105632512545</v>
      </c>
      <c r="R1068" s="27">
        <v>1.4473711223200003</v>
      </c>
      <c r="S1068" s="143">
        <f t="shared" si="339"/>
        <v>84.828043821040538</v>
      </c>
      <c r="T1068" s="140" t="str">
        <f t="shared" si="340"/>
        <v>24472</v>
      </c>
      <c r="U1068" s="5" t="str">
        <f t="shared" si="335"/>
        <v>三重県南伊勢町</v>
      </c>
      <c r="V1068" s="21">
        <f t="shared" si="341"/>
        <v>2.2894320958332586E-2</v>
      </c>
      <c r="W1068" s="21">
        <f t="shared" si="341"/>
        <v>1.1801417105054317E-2</v>
      </c>
      <c r="X1068" s="21">
        <f t="shared" si="341"/>
        <v>0.23773118254404604</v>
      </c>
      <c r="Y1068" s="21">
        <f t="shared" si="342"/>
        <v>0.14773134565644827</v>
      </c>
      <c r="Z1068" s="21">
        <f t="shared" si="342"/>
        <v>0.20091661290408835</v>
      </c>
      <c r="AA1068" s="21">
        <f t="shared" si="343"/>
        <v>0.14072514441094874</v>
      </c>
      <c r="AB1068" s="21">
        <f t="shared" si="343"/>
        <v>0.16891074448703544</v>
      </c>
      <c r="AC1068" s="21">
        <f t="shared" si="343"/>
        <v>9.0320571923813119E-3</v>
      </c>
      <c r="AD1068" s="21">
        <f t="shared" si="343"/>
        <v>4.3194761686691105E-2</v>
      </c>
      <c r="AE1068" s="21">
        <f t="shared" si="344"/>
        <v>1.7062413054973666E-2</v>
      </c>
      <c r="AF1068" s="137">
        <f>VLOOKUP(T1068,人口!$A$2:$E$1748,5,0)</f>
        <v>12345</v>
      </c>
      <c r="AG1068" s="14">
        <f t="shared" si="345"/>
        <v>0</v>
      </c>
      <c r="AH1068" s="14">
        <f t="shared" si="346"/>
        <v>0</v>
      </c>
      <c r="AI1068" s="14">
        <f t="shared" si="347"/>
        <v>1</v>
      </c>
      <c r="AJ1068" s="14">
        <f t="shared" si="348"/>
        <v>0</v>
      </c>
      <c r="AK1068" s="14">
        <f t="shared" si="349"/>
        <v>0</v>
      </c>
      <c r="AL1068" s="14">
        <f t="shared" si="350"/>
        <v>0</v>
      </c>
      <c r="AM1068" s="14">
        <f t="shared" si="351"/>
        <v>0</v>
      </c>
      <c r="AN1068" s="14">
        <f t="shared" si="352"/>
        <v>0</v>
      </c>
      <c r="AO1068" s="5" t="str">
        <f t="shared" si="353"/>
        <v>1万～3万人未満の市町村平均</v>
      </c>
    </row>
    <row r="1069" spans="1:41" s="5" customFormat="1" ht="18" customHeight="1" x14ac:dyDescent="0.3">
      <c r="A1069" s="5" t="str">
        <f t="shared" si="336"/>
        <v>024543</v>
      </c>
      <c r="B1069" s="22">
        <v>24</v>
      </c>
      <c r="C1069" s="23" t="s">
        <v>51</v>
      </c>
      <c r="D1069" s="23">
        <v>24543</v>
      </c>
      <c r="E1069" s="24" t="s">
        <v>1359</v>
      </c>
      <c r="F1069" s="25">
        <v>20.374465435844613</v>
      </c>
      <c r="G1069" s="26">
        <v>1.3557377598926164</v>
      </c>
      <c r="H1069" s="26">
        <v>9.6564550148150037</v>
      </c>
      <c r="I1069" s="26">
        <f t="shared" si="337"/>
        <v>31.386658210552234</v>
      </c>
      <c r="J1069" s="26">
        <v>18.478707886630623</v>
      </c>
      <c r="K1069" s="26">
        <v>23.354864522975245</v>
      </c>
      <c r="L1069" s="26">
        <f t="shared" si="338"/>
        <v>41.833572409605864</v>
      </c>
      <c r="M1069" s="26">
        <v>15.773335691150521</v>
      </c>
      <c r="N1069" s="26">
        <v>16.599351820486344</v>
      </c>
      <c r="O1069" s="26">
        <v>0.97507689421911914</v>
      </c>
      <c r="P1069" s="26">
        <v>0.82413126977547824</v>
      </c>
      <c r="Q1069" s="26">
        <f t="shared" si="334"/>
        <v>34.171895675631468</v>
      </c>
      <c r="R1069" s="27">
        <v>0</v>
      </c>
      <c r="S1069" s="143">
        <f t="shared" si="339"/>
        <v>107.39212629578958</v>
      </c>
      <c r="T1069" s="140" t="str">
        <f t="shared" si="340"/>
        <v>24543</v>
      </c>
      <c r="U1069" s="5" t="str">
        <f t="shared" si="335"/>
        <v>三重県紀北町</v>
      </c>
      <c r="V1069" s="21">
        <f t="shared" si="341"/>
        <v>0.18972029085006967</v>
      </c>
      <c r="W1069" s="21">
        <f t="shared" si="341"/>
        <v>1.2624182113300512E-2</v>
      </c>
      <c r="X1069" s="21">
        <f t="shared" si="341"/>
        <v>8.9917718811324016E-2</v>
      </c>
      <c r="Y1069" s="21">
        <f t="shared" si="342"/>
        <v>0.17206762286962093</v>
      </c>
      <c r="Z1069" s="21">
        <f t="shared" si="342"/>
        <v>0.2174727824891842</v>
      </c>
      <c r="AA1069" s="21">
        <f t="shared" si="343"/>
        <v>0.14687609078254121</v>
      </c>
      <c r="AB1069" s="21">
        <f t="shared" si="343"/>
        <v>0.15456768008081742</v>
      </c>
      <c r="AC1069" s="21">
        <f t="shared" si="343"/>
        <v>9.0795938943742469E-3</v>
      </c>
      <c r="AD1069" s="21">
        <f t="shared" si="343"/>
        <v>7.6740381087676548E-3</v>
      </c>
      <c r="AE1069" s="21">
        <f t="shared" si="344"/>
        <v>0</v>
      </c>
      <c r="AF1069" s="137">
        <f>VLOOKUP(T1069,人口!$A$2:$E$1748,5,0)</f>
        <v>15711</v>
      </c>
      <c r="AG1069" s="14">
        <f t="shared" si="345"/>
        <v>0</v>
      </c>
      <c r="AH1069" s="14">
        <f t="shared" si="346"/>
        <v>0</v>
      </c>
      <c r="AI1069" s="14">
        <f t="shared" si="347"/>
        <v>1</v>
      </c>
      <c r="AJ1069" s="14">
        <f t="shared" si="348"/>
        <v>0</v>
      </c>
      <c r="AK1069" s="14">
        <f t="shared" si="349"/>
        <v>0</v>
      </c>
      <c r="AL1069" s="14">
        <f t="shared" si="350"/>
        <v>0</v>
      </c>
      <c r="AM1069" s="14">
        <f t="shared" si="351"/>
        <v>0</v>
      </c>
      <c r="AN1069" s="14">
        <f t="shared" si="352"/>
        <v>0</v>
      </c>
      <c r="AO1069" s="5" t="str">
        <f t="shared" si="353"/>
        <v>1万～3万人未満の市町村平均</v>
      </c>
    </row>
    <row r="1070" spans="1:41" s="5" customFormat="1" ht="18" customHeight="1" x14ac:dyDescent="0.3">
      <c r="A1070" s="5" t="str">
        <f t="shared" si="336"/>
        <v>024561</v>
      </c>
      <c r="B1070" s="22">
        <v>24</v>
      </c>
      <c r="C1070" s="23" t="s">
        <v>51</v>
      </c>
      <c r="D1070" s="23">
        <v>24561</v>
      </c>
      <c r="E1070" s="24" t="s">
        <v>1390</v>
      </c>
      <c r="F1070" s="25">
        <v>6.7412101504660047</v>
      </c>
      <c r="G1070" s="26">
        <v>0.55890513611467119</v>
      </c>
      <c r="H1070" s="26">
        <v>7.365854057812375</v>
      </c>
      <c r="I1070" s="26">
        <f t="shared" si="337"/>
        <v>14.665969344393051</v>
      </c>
      <c r="J1070" s="26">
        <v>10.256441316995359</v>
      </c>
      <c r="K1070" s="26">
        <v>12.034006098622923</v>
      </c>
      <c r="L1070" s="26">
        <f t="shared" si="338"/>
        <v>22.290447415618281</v>
      </c>
      <c r="M1070" s="26">
        <v>7.9996755987611028</v>
      </c>
      <c r="N1070" s="26">
        <v>12.803152230235991</v>
      </c>
      <c r="O1070" s="26">
        <v>0.5267314366518786</v>
      </c>
      <c r="P1070" s="26">
        <v>0</v>
      </c>
      <c r="Q1070" s="26">
        <f t="shared" si="334"/>
        <v>21.329559265648975</v>
      </c>
      <c r="R1070" s="27">
        <v>0</v>
      </c>
      <c r="S1070" s="143">
        <f t="shared" si="339"/>
        <v>58.285976025660311</v>
      </c>
      <c r="T1070" s="140" t="str">
        <f t="shared" si="340"/>
        <v>24561</v>
      </c>
      <c r="U1070" s="5" t="str">
        <f t="shared" si="335"/>
        <v>三重県御浜町</v>
      </c>
      <c r="V1070" s="21">
        <f t="shared" si="341"/>
        <v>0.11565749791164512</v>
      </c>
      <c r="W1070" s="21">
        <f t="shared" si="341"/>
        <v>9.5890156470677286E-3</v>
      </c>
      <c r="X1070" s="21">
        <f t="shared" si="341"/>
        <v>0.12637437956893041</v>
      </c>
      <c r="Y1070" s="21">
        <f t="shared" si="342"/>
        <v>0.17596756572249861</v>
      </c>
      <c r="Z1070" s="21">
        <f t="shared" si="342"/>
        <v>0.20646486374912845</v>
      </c>
      <c r="AA1070" s="21">
        <f t="shared" si="343"/>
        <v>0.13724871991916646</v>
      </c>
      <c r="AB1070" s="21">
        <f t="shared" si="343"/>
        <v>0.21966093910136159</v>
      </c>
      <c r="AC1070" s="21">
        <f t="shared" si="343"/>
        <v>9.0370183802015412E-3</v>
      </c>
      <c r="AD1070" s="21">
        <f t="shared" si="343"/>
        <v>0</v>
      </c>
      <c r="AE1070" s="21">
        <f t="shared" si="344"/>
        <v>0</v>
      </c>
      <c r="AF1070" s="137">
        <f>VLOOKUP(T1070,人口!$A$2:$E$1748,5,0)</f>
        <v>8487</v>
      </c>
      <c r="AG1070" s="14">
        <f t="shared" si="345"/>
        <v>0</v>
      </c>
      <c r="AH1070" s="14">
        <f t="shared" si="346"/>
        <v>1</v>
      </c>
      <c r="AI1070" s="14">
        <f t="shared" si="347"/>
        <v>0</v>
      </c>
      <c r="AJ1070" s="14">
        <f t="shared" si="348"/>
        <v>0</v>
      </c>
      <c r="AK1070" s="14">
        <f t="shared" si="349"/>
        <v>0</v>
      </c>
      <c r="AL1070" s="14">
        <f t="shared" si="350"/>
        <v>0</v>
      </c>
      <c r="AM1070" s="14">
        <f t="shared" si="351"/>
        <v>0</v>
      </c>
      <c r="AN1070" s="14">
        <f t="shared" si="352"/>
        <v>0</v>
      </c>
      <c r="AO1070" s="5" t="str">
        <f t="shared" si="353"/>
        <v>5千～1万人未満の市町村平均</v>
      </c>
    </row>
    <row r="1071" spans="1:41" s="5" customFormat="1" ht="18" customHeight="1" x14ac:dyDescent="0.3">
      <c r="A1071" s="5" t="str">
        <f t="shared" si="336"/>
        <v>024562</v>
      </c>
      <c r="B1071" s="22">
        <v>24</v>
      </c>
      <c r="C1071" s="23" t="s">
        <v>51</v>
      </c>
      <c r="D1071" s="23">
        <v>24562</v>
      </c>
      <c r="E1071" s="24" t="s">
        <v>1419</v>
      </c>
      <c r="F1071" s="25">
        <v>49.673600907301129</v>
      </c>
      <c r="G1071" s="26">
        <v>0.96068834641397316</v>
      </c>
      <c r="H1071" s="26">
        <v>3.2337895863566524</v>
      </c>
      <c r="I1071" s="26">
        <f t="shared" si="337"/>
        <v>53.868078840071753</v>
      </c>
      <c r="J1071" s="26">
        <v>7.2071239136869165</v>
      </c>
      <c r="K1071" s="26">
        <v>15.163771600280132</v>
      </c>
      <c r="L1071" s="26">
        <f t="shared" si="338"/>
        <v>22.370895513967049</v>
      </c>
      <c r="M1071" s="26">
        <v>10.810544501946957</v>
      </c>
      <c r="N1071" s="26">
        <v>10.984440639469661</v>
      </c>
      <c r="O1071" s="26">
        <v>0.6748145293644251</v>
      </c>
      <c r="P1071" s="26">
        <v>1.3983405769833248</v>
      </c>
      <c r="Q1071" s="26">
        <f t="shared" si="334"/>
        <v>23.868140247764369</v>
      </c>
      <c r="R1071" s="27">
        <v>0</v>
      </c>
      <c r="S1071" s="143">
        <f t="shared" si="339"/>
        <v>100.10711460180318</v>
      </c>
      <c r="T1071" s="140" t="str">
        <f t="shared" si="340"/>
        <v>24562</v>
      </c>
      <c r="U1071" s="5" t="str">
        <f t="shared" si="335"/>
        <v>三重県紀宝町</v>
      </c>
      <c r="V1071" s="21">
        <f t="shared" si="341"/>
        <v>0.49620450159699625</v>
      </c>
      <c r="W1071" s="21">
        <f t="shared" si="341"/>
        <v>9.5966040998715276E-3</v>
      </c>
      <c r="X1071" s="21">
        <f t="shared" si="341"/>
        <v>3.2303294318487968E-2</v>
      </c>
      <c r="Y1071" s="21">
        <f t="shared" si="342"/>
        <v>7.1994122918783016E-2</v>
      </c>
      <c r="Z1071" s="21">
        <f t="shared" si="342"/>
        <v>0.1514754636630691</v>
      </c>
      <c r="AA1071" s="21">
        <f t="shared" si="343"/>
        <v>0.10798977220498404</v>
      </c>
      <c r="AB1071" s="21">
        <f t="shared" si="343"/>
        <v>0.10972687289172756</v>
      </c>
      <c r="AC1071" s="21">
        <f t="shared" si="343"/>
        <v>6.7409247789094705E-3</v>
      </c>
      <c r="AD1071" s="21">
        <f t="shared" si="343"/>
        <v>1.3968443527171017E-2</v>
      </c>
      <c r="AE1071" s="21">
        <f t="shared" si="344"/>
        <v>0</v>
      </c>
      <c r="AF1071" s="137">
        <f>VLOOKUP(T1071,人口!$A$2:$E$1748,5,0)</f>
        <v>10873</v>
      </c>
      <c r="AG1071" s="14">
        <f t="shared" si="345"/>
        <v>0</v>
      </c>
      <c r="AH1071" s="14">
        <f t="shared" si="346"/>
        <v>0</v>
      </c>
      <c r="AI1071" s="14">
        <f t="shared" si="347"/>
        <v>1</v>
      </c>
      <c r="AJ1071" s="14">
        <f t="shared" si="348"/>
        <v>0</v>
      </c>
      <c r="AK1071" s="14">
        <f t="shared" si="349"/>
        <v>0</v>
      </c>
      <c r="AL1071" s="14">
        <f t="shared" si="350"/>
        <v>0</v>
      </c>
      <c r="AM1071" s="14">
        <f t="shared" si="351"/>
        <v>0</v>
      </c>
      <c r="AN1071" s="14">
        <f t="shared" si="352"/>
        <v>0</v>
      </c>
      <c r="AO1071" s="5" t="str">
        <f t="shared" si="353"/>
        <v>1万～3万人未満の市町村平均</v>
      </c>
    </row>
    <row r="1072" spans="1:41" s="5" customFormat="1" ht="18" customHeight="1" x14ac:dyDescent="0.3">
      <c r="A1072" s="5" t="str">
        <f t="shared" si="336"/>
        <v>025201</v>
      </c>
      <c r="B1072" s="22">
        <v>25</v>
      </c>
      <c r="C1072" s="23" t="s">
        <v>52</v>
      </c>
      <c r="D1072" s="23">
        <v>25201</v>
      </c>
      <c r="E1072" s="24" t="s">
        <v>99</v>
      </c>
      <c r="F1072" s="25">
        <v>153.98821153122208</v>
      </c>
      <c r="G1072" s="26">
        <v>11.178818014952908</v>
      </c>
      <c r="H1072" s="26">
        <v>8.8329201593587676</v>
      </c>
      <c r="I1072" s="26">
        <f t="shared" si="337"/>
        <v>173.99994970553374</v>
      </c>
      <c r="J1072" s="26">
        <v>342.12461441507304</v>
      </c>
      <c r="K1072" s="26">
        <v>367.93693365780524</v>
      </c>
      <c r="L1072" s="26">
        <f t="shared" si="338"/>
        <v>710.06154807287828</v>
      </c>
      <c r="M1072" s="26">
        <v>257.63857736177118</v>
      </c>
      <c r="N1072" s="26">
        <v>127.61292995210418</v>
      </c>
      <c r="O1072" s="26">
        <v>21.338301978610303</v>
      </c>
      <c r="P1072" s="26">
        <v>11.930743336113451</v>
      </c>
      <c r="Q1072" s="26">
        <f t="shared" si="334"/>
        <v>418.52055262859915</v>
      </c>
      <c r="R1072" s="27">
        <v>46.962257277357196</v>
      </c>
      <c r="S1072" s="143">
        <f t="shared" si="339"/>
        <v>1349.5443076843683</v>
      </c>
      <c r="T1072" s="140" t="str">
        <f t="shared" si="340"/>
        <v>25201</v>
      </c>
      <c r="U1072" s="5" t="str">
        <f t="shared" si="335"/>
        <v>滋賀県大津市</v>
      </c>
      <c r="V1072" s="21">
        <f t="shared" si="341"/>
        <v>0.11410385761653472</v>
      </c>
      <c r="W1072" s="21">
        <f t="shared" si="341"/>
        <v>8.283401998215395E-3</v>
      </c>
      <c r="X1072" s="21">
        <f t="shared" si="341"/>
        <v>6.5451131237883094E-3</v>
      </c>
      <c r="Y1072" s="21">
        <f t="shared" si="342"/>
        <v>0.25351121298278206</v>
      </c>
      <c r="Z1072" s="21">
        <f t="shared" si="342"/>
        <v>0.27263790567138491</v>
      </c>
      <c r="AA1072" s="21">
        <f t="shared" si="343"/>
        <v>0.19090783155081689</v>
      </c>
      <c r="AB1072" s="21">
        <f t="shared" si="343"/>
        <v>9.4560014980960755E-2</v>
      </c>
      <c r="AC1072" s="21">
        <f t="shared" si="343"/>
        <v>1.5811486778988297E-2</v>
      </c>
      <c r="AD1072" s="21">
        <f t="shared" si="343"/>
        <v>8.8405717901807613E-3</v>
      </c>
      <c r="AE1072" s="21">
        <f t="shared" si="344"/>
        <v>3.4798603506347968E-2</v>
      </c>
      <c r="AF1072" s="137">
        <f>VLOOKUP(T1072,人口!$A$2:$E$1748,5,0)</f>
        <v>343815</v>
      </c>
      <c r="AG1072" s="14">
        <f t="shared" si="345"/>
        <v>0</v>
      </c>
      <c r="AH1072" s="14">
        <f t="shared" si="346"/>
        <v>0</v>
      </c>
      <c r="AI1072" s="14">
        <f t="shared" si="347"/>
        <v>0</v>
      </c>
      <c r="AJ1072" s="14">
        <f t="shared" si="348"/>
        <v>0</v>
      </c>
      <c r="AK1072" s="14">
        <f t="shared" si="349"/>
        <v>0</v>
      </c>
      <c r="AL1072" s="14">
        <f t="shared" si="350"/>
        <v>1</v>
      </c>
      <c r="AM1072" s="14">
        <f t="shared" si="351"/>
        <v>0</v>
      </c>
      <c r="AN1072" s="14">
        <f t="shared" si="352"/>
        <v>0</v>
      </c>
      <c r="AO1072" s="5" t="str">
        <f t="shared" si="353"/>
        <v>20万～50万人未満の市町村平均</v>
      </c>
    </row>
    <row r="1073" spans="1:41" s="5" customFormat="1" ht="18" customHeight="1" x14ac:dyDescent="0.3">
      <c r="A1073" s="5" t="str">
        <f t="shared" si="336"/>
        <v>025202</v>
      </c>
      <c r="B1073" s="22">
        <v>25</v>
      </c>
      <c r="C1073" s="23" t="s">
        <v>52</v>
      </c>
      <c r="D1073" s="23">
        <v>25202</v>
      </c>
      <c r="E1073" s="24" t="s">
        <v>149</v>
      </c>
      <c r="F1073" s="25">
        <v>279.04211780545631</v>
      </c>
      <c r="G1073" s="26">
        <v>4.6787443204046797</v>
      </c>
      <c r="H1073" s="26">
        <v>11.157372832874232</v>
      </c>
      <c r="I1073" s="26">
        <f t="shared" si="337"/>
        <v>294.87823495873522</v>
      </c>
      <c r="J1073" s="26">
        <v>126.79397656024311</v>
      </c>
      <c r="K1073" s="26">
        <v>118.44506531963448</v>
      </c>
      <c r="L1073" s="26">
        <f t="shared" si="338"/>
        <v>245.23904187987759</v>
      </c>
      <c r="M1073" s="26">
        <v>112.61938851292092</v>
      </c>
      <c r="N1073" s="26">
        <v>64.910682727588778</v>
      </c>
      <c r="O1073" s="26">
        <v>7.0116041069572272</v>
      </c>
      <c r="P1073" s="26">
        <v>0.87721844852866571</v>
      </c>
      <c r="Q1073" s="26">
        <f t="shared" si="334"/>
        <v>185.41889379599559</v>
      </c>
      <c r="R1073" s="27">
        <v>14.868574335599998</v>
      </c>
      <c r="S1073" s="143">
        <f t="shared" si="339"/>
        <v>740.40474497020841</v>
      </c>
      <c r="T1073" s="140" t="str">
        <f t="shared" si="340"/>
        <v>25202</v>
      </c>
      <c r="U1073" s="5" t="str">
        <f t="shared" si="335"/>
        <v>滋賀県彦根市</v>
      </c>
      <c r="V1073" s="21">
        <f t="shared" si="341"/>
        <v>0.37687780865948406</v>
      </c>
      <c r="W1073" s="21">
        <f t="shared" si="341"/>
        <v>6.3191711725090818E-3</v>
      </c>
      <c r="X1073" s="21">
        <f t="shared" si="341"/>
        <v>1.5069288667677528E-2</v>
      </c>
      <c r="Y1073" s="21">
        <f t="shared" si="342"/>
        <v>0.17124954617267465</v>
      </c>
      <c r="Z1073" s="21">
        <f t="shared" si="342"/>
        <v>0.15997340120287903</v>
      </c>
      <c r="AA1073" s="21">
        <f t="shared" si="343"/>
        <v>0.15210516852840048</v>
      </c>
      <c r="AB1073" s="21">
        <f t="shared" si="343"/>
        <v>8.7669187925315875E-2</v>
      </c>
      <c r="AC1073" s="21">
        <f t="shared" si="343"/>
        <v>9.46996106465978E-3</v>
      </c>
      <c r="AD1073" s="21">
        <f t="shared" si="343"/>
        <v>1.1847823160073916E-3</v>
      </c>
      <c r="AE1073" s="21">
        <f t="shared" si="344"/>
        <v>2.0081684290392091E-2</v>
      </c>
      <c r="AF1073" s="137">
        <f>VLOOKUP(T1073,人口!$A$2:$E$1748,5,0)</f>
        <v>112975</v>
      </c>
      <c r="AG1073" s="14">
        <f t="shared" si="345"/>
        <v>0</v>
      </c>
      <c r="AH1073" s="14">
        <f t="shared" si="346"/>
        <v>0</v>
      </c>
      <c r="AI1073" s="14">
        <f t="shared" si="347"/>
        <v>0</v>
      </c>
      <c r="AJ1073" s="14">
        <f t="shared" si="348"/>
        <v>0</v>
      </c>
      <c r="AK1073" s="14">
        <f t="shared" si="349"/>
        <v>1</v>
      </c>
      <c r="AL1073" s="14">
        <f t="shared" si="350"/>
        <v>0</v>
      </c>
      <c r="AM1073" s="14">
        <f t="shared" si="351"/>
        <v>0</v>
      </c>
      <c r="AN1073" s="14">
        <f t="shared" si="352"/>
        <v>0</v>
      </c>
      <c r="AO1073" s="5" t="str">
        <f t="shared" si="353"/>
        <v>10万～20万人未満の市町村平均</v>
      </c>
    </row>
    <row r="1074" spans="1:41" s="5" customFormat="1" ht="18" customHeight="1" x14ac:dyDescent="0.3">
      <c r="A1074" s="5" t="str">
        <f t="shared" si="336"/>
        <v>025203</v>
      </c>
      <c r="B1074" s="22">
        <v>25</v>
      </c>
      <c r="C1074" s="23" t="s">
        <v>52</v>
      </c>
      <c r="D1074" s="23">
        <v>25203</v>
      </c>
      <c r="E1074" s="24" t="s">
        <v>217</v>
      </c>
      <c r="F1074" s="25">
        <v>232.60883348171487</v>
      </c>
      <c r="G1074" s="26">
        <v>5.9202293129596137</v>
      </c>
      <c r="H1074" s="26">
        <v>20.421977060171589</v>
      </c>
      <c r="I1074" s="26">
        <f t="shared" si="337"/>
        <v>258.95103985484604</v>
      </c>
      <c r="J1074" s="26">
        <v>122.64596958601925</v>
      </c>
      <c r="K1074" s="26">
        <v>113.44503681196372</v>
      </c>
      <c r="L1074" s="26">
        <f t="shared" si="338"/>
        <v>236.09100639798297</v>
      </c>
      <c r="M1074" s="26">
        <v>123.48882437920415</v>
      </c>
      <c r="N1074" s="26">
        <v>103.40193332581799</v>
      </c>
      <c r="O1074" s="26">
        <v>7.3167694744625038</v>
      </c>
      <c r="P1074" s="26">
        <v>3.7210685671419825</v>
      </c>
      <c r="Q1074" s="26">
        <f t="shared" si="334"/>
        <v>237.92859574662663</v>
      </c>
      <c r="R1074" s="27">
        <v>19.46972253246787</v>
      </c>
      <c r="S1074" s="143">
        <f t="shared" si="339"/>
        <v>752.44036453192348</v>
      </c>
      <c r="T1074" s="140" t="str">
        <f t="shared" si="340"/>
        <v>25203</v>
      </c>
      <c r="U1074" s="5" t="str">
        <f t="shared" si="335"/>
        <v>滋賀県長浜市</v>
      </c>
      <c r="V1074" s="21">
        <f t="shared" si="341"/>
        <v>0.30913922809871541</v>
      </c>
      <c r="W1074" s="21">
        <f t="shared" si="341"/>
        <v>7.8680379097451226E-3</v>
      </c>
      <c r="X1074" s="21">
        <f t="shared" si="341"/>
        <v>2.7140990864938045E-2</v>
      </c>
      <c r="Y1074" s="21">
        <f t="shared" si="342"/>
        <v>0.16299759471611361</v>
      </c>
      <c r="Z1074" s="21">
        <f t="shared" si="342"/>
        <v>0.15076947245186051</v>
      </c>
      <c r="AA1074" s="21">
        <f t="shared" si="343"/>
        <v>0.16411775630354947</v>
      </c>
      <c r="AB1074" s="21">
        <f t="shared" si="343"/>
        <v>0.13742209775008821</v>
      </c>
      <c r="AC1074" s="21">
        <f t="shared" si="343"/>
        <v>9.7240523227566412E-3</v>
      </c>
      <c r="AD1074" s="21">
        <f t="shared" si="343"/>
        <v>4.9453335341157261E-3</v>
      </c>
      <c r="AE1074" s="21">
        <f t="shared" si="344"/>
        <v>2.5875436048117321E-2</v>
      </c>
      <c r="AF1074" s="137">
        <f>VLOOKUP(T1074,人口!$A$2:$E$1748,5,0)</f>
        <v>117892</v>
      </c>
      <c r="AG1074" s="14">
        <f t="shared" si="345"/>
        <v>0</v>
      </c>
      <c r="AH1074" s="14">
        <f t="shared" si="346"/>
        <v>0</v>
      </c>
      <c r="AI1074" s="14">
        <f t="shared" si="347"/>
        <v>0</v>
      </c>
      <c r="AJ1074" s="14">
        <f t="shared" si="348"/>
        <v>0</v>
      </c>
      <c r="AK1074" s="14">
        <f t="shared" si="349"/>
        <v>1</v>
      </c>
      <c r="AL1074" s="14">
        <f t="shared" si="350"/>
        <v>0</v>
      </c>
      <c r="AM1074" s="14">
        <f t="shared" si="351"/>
        <v>0</v>
      </c>
      <c r="AN1074" s="14">
        <f t="shared" si="352"/>
        <v>0</v>
      </c>
      <c r="AO1074" s="5" t="str">
        <f t="shared" si="353"/>
        <v>10万～20万人未満の市町村平均</v>
      </c>
    </row>
    <row r="1075" spans="1:41" s="5" customFormat="1" ht="18" customHeight="1" x14ac:dyDescent="0.3">
      <c r="A1075" s="5" t="str">
        <f t="shared" si="336"/>
        <v>025204</v>
      </c>
      <c r="B1075" s="22">
        <v>25</v>
      </c>
      <c r="C1075" s="23" t="s">
        <v>52</v>
      </c>
      <c r="D1075" s="23">
        <v>25204</v>
      </c>
      <c r="E1075" s="24" t="s">
        <v>278</v>
      </c>
      <c r="F1075" s="25">
        <v>98.712376179513626</v>
      </c>
      <c r="G1075" s="26">
        <v>3.0373666508920829</v>
      </c>
      <c r="H1075" s="26">
        <v>18.562414921359217</v>
      </c>
      <c r="I1075" s="26">
        <f t="shared" si="337"/>
        <v>120.31215775176493</v>
      </c>
      <c r="J1075" s="26">
        <v>80.275031729497414</v>
      </c>
      <c r="K1075" s="26">
        <v>83.13129219955897</v>
      </c>
      <c r="L1075" s="26">
        <f t="shared" si="338"/>
        <v>163.40632392905638</v>
      </c>
      <c r="M1075" s="26">
        <v>79.339401028938454</v>
      </c>
      <c r="N1075" s="26">
        <v>52.04979362145545</v>
      </c>
      <c r="O1075" s="26">
        <v>5.094902450527397</v>
      </c>
      <c r="P1075" s="26">
        <v>0</v>
      </c>
      <c r="Q1075" s="26">
        <f t="shared" si="334"/>
        <v>136.4840971009213</v>
      </c>
      <c r="R1075" s="27">
        <v>13.538572389260001</v>
      </c>
      <c r="S1075" s="143">
        <f t="shared" si="339"/>
        <v>433.74115117100263</v>
      </c>
      <c r="T1075" s="140" t="str">
        <f t="shared" si="340"/>
        <v>25204</v>
      </c>
      <c r="U1075" s="5" t="str">
        <f t="shared" si="335"/>
        <v>滋賀県近江八幡市</v>
      </c>
      <c r="V1075" s="21">
        <f t="shared" si="341"/>
        <v>0.22758360813358985</v>
      </c>
      <c r="W1075" s="21">
        <f t="shared" si="341"/>
        <v>7.0027172720224552E-3</v>
      </c>
      <c r="X1075" s="21">
        <f t="shared" si="341"/>
        <v>4.2796065974475585E-2</v>
      </c>
      <c r="Y1075" s="21">
        <f t="shared" si="342"/>
        <v>0.18507589494972532</v>
      </c>
      <c r="Z1075" s="21">
        <f t="shared" si="342"/>
        <v>0.19166106783993947</v>
      </c>
      <c r="AA1075" s="21">
        <f t="shared" si="343"/>
        <v>0.1829187772816577</v>
      </c>
      <c r="AB1075" s="21">
        <f t="shared" si="343"/>
        <v>0.12000197233057741</v>
      </c>
      <c r="AC1075" s="21">
        <f t="shared" si="343"/>
        <v>1.1746412432328169E-2</v>
      </c>
      <c r="AD1075" s="21">
        <f t="shared" si="343"/>
        <v>0</v>
      </c>
      <c r="AE1075" s="21">
        <f t="shared" si="344"/>
        <v>3.1213483785683994E-2</v>
      </c>
      <c r="AF1075" s="137">
        <f>VLOOKUP(T1075,人口!$A$2:$E$1748,5,0)</f>
        <v>82092</v>
      </c>
      <c r="AG1075" s="14">
        <f t="shared" si="345"/>
        <v>0</v>
      </c>
      <c r="AH1075" s="14">
        <f t="shared" si="346"/>
        <v>0</v>
      </c>
      <c r="AI1075" s="14">
        <f t="shared" si="347"/>
        <v>0</v>
      </c>
      <c r="AJ1075" s="14">
        <f t="shared" si="348"/>
        <v>1</v>
      </c>
      <c r="AK1075" s="14">
        <f t="shared" si="349"/>
        <v>0</v>
      </c>
      <c r="AL1075" s="14">
        <f t="shared" si="350"/>
        <v>0</v>
      </c>
      <c r="AM1075" s="14">
        <f t="shared" si="351"/>
        <v>0</v>
      </c>
      <c r="AN1075" s="14">
        <f t="shared" si="352"/>
        <v>0</v>
      </c>
      <c r="AO1075" s="5" t="str">
        <f t="shared" si="353"/>
        <v>3万～10万人未満の市町村平均</v>
      </c>
    </row>
    <row r="1076" spans="1:41" s="5" customFormat="1" ht="18" customHeight="1" x14ac:dyDescent="0.3">
      <c r="A1076" s="5" t="str">
        <f t="shared" si="336"/>
        <v>025206</v>
      </c>
      <c r="B1076" s="22">
        <v>25</v>
      </c>
      <c r="C1076" s="23" t="s">
        <v>52</v>
      </c>
      <c r="D1076" s="23">
        <v>25206</v>
      </c>
      <c r="E1076" s="24" t="s">
        <v>329</v>
      </c>
      <c r="F1076" s="25">
        <v>245.0990509100651</v>
      </c>
      <c r="G1076" s="26">
        <v>6.0183847882128578</v>
      </c>
      <c r="H1076" s="26">
        <v>9.8955270958229811</v>
      </c>
      <c r="I1076" s="26">
        <f t="shared" si="337"/>
        <v>261.01296279410093</v>
      </c>
      <c r="J1076" s="26">
        <v>169.56189775190168</v>
      </c>
      <c r="K1076" s="26">
        <v>145.42709078925029</v>
      </c>
      <c r="L1076" s="26">
        <f t="shared" si="338"/>
        <v>314.98898854115197</v>
      </c>
      <c r="M1076" s="26">
        <v>104.40324735876159</v>
      </c>
      <c r="N1076" s="26">
        <v>54.715312725382823</v>
      </c>
      <c r="O1076" s="26">
        <v>8.3739561472477178</v>
      </c>
      <c r="P1076" s="26">
        <v>0</v>
      </c>
      <c r="Q1076" s="26">
        <f t="shared" si="334"/>
        <v>167.49251623139213</v>
      </c>
      <c r="R1076" s="27">
        <v>17.385657337699136</v>
      </c>
      <c r="S1076" s="143">
        <f t="shared" si="339"/>
        <v>760.88012490434414</v>
      </c>
      <c r="T1076" s="140" t="str">
        <f t="shared" si="340"/>
        <v>25206</v>
      </c>
      <c r="U1076" s="5" t="str">
        <f t="shared" si="335"/>
        <v>滋賀県草津市</v>
      </c>
      <c r="V1076" s="21">
        <f t="shared" si="341"/>
        <v>0.32212571059189948</v>
      </c>
      <c r="W1076" s="21">
        <f t="shared" si="341"/>
        <v>7.9097673749455259E-3</v>
      </c>
      <c r="X1076" s="21">
        <f t="shared" si="341"/>
        <v>1.3005369403054155E-2</v>
      </c>
      <c r="Y1076" s="21">
        <f t="shared" si="342"/>
        <v>0.22284968709521563</v>
      </c>
      <c r="Z1076" s="21">
        <f t="shared" si="342"/>
        <v>0.19113009530579209</v>
      </c>
      <c r="AA1076" s="21">
        <f t="shared" si="343"/>
        <v>0.13721379221449226</v>
      </c>
      <c r="AB1076" s="21">
        <f t="shared" si="343"/>
        <v>7.1910555860900546E-2</v>
      </c>
      <c r="AC1076" s="21">
        <f t="shared" si="343"/>
        <v>1.1005618195508089E-2</v>
      </c>
      <c r="AD1076" s="21">
        <f t="shared" si="343"/>
        <v>0</v>
      </c>
      <c r="AE1076" s="21">
        <f t="shared" si="344"/>
        <v>2.2849403958192252E-2</v>
      </c>
      <c r="AF1076" s="137">
        <f>VLOOKUP(T1076,人口!$A$2:$E$1748,5,0)</f>
        <v>134926</v>
      </c>
      <c r="AG1076" s="14">
        <f t="shared" si="345"/>
        <v>0</v>
      </c>
      <c r="AH1076" s="14">
        <f t="shared" si="346"/>
        <v>0</v>
      </c>
      <c r="AI1076" s="14">
        <f t="shared" si="347"/>
        <v>0</v>
      </c>
      <c r="AJ1076" s="14">
        <f t="shared" si="348"/>
        <v>0</v>
      </c>
      <c r="AK1076" s="14">
        <f t="shared" si="349"/>
        <v>1</v>
      </c>
      <c r="AL1076" s="14">
        <f t="shared" si="350"/>
        <v>0</v>
      </c>
      <c r="AM1076" s="14">
        <f t="shared" si="351"/>
        <v>0</v>
      </c>
      <c r="AN1076" s="14">
        <f t="shared" si="352"/>
        <v>0</v>
      </c>
      <c r="AO1076" s="5" t="str">
        <f t="shared" si="353"/>
        <v>10万～20万人未満の市町村平均</v>
      </c>
    </row>
    <row r="1077" spans="1:41" s="5" customFormat="1" ht="18" customHeight="1" x14ac:dyDescent="0.3">
      <c r="A1077" s="5" t="str">
        <f t="shared" si="336"/>
        <v>025207</v>
      </c>
      <c r="B1077" s="22">
        <v>25</v>
      </c>
      <c r="C1077" s="23" t="s">
        <v>52</v>
      </c>
      <c r="D1077" s="23">
        <v>25207</v>
      </c>
      <c r="E1077" s="24" t="s">
        <v>381</v>
      </c>
      <c r="F1077" s="25">
        <v>105.96414625585331</v>
      </c>
      <c r="G1077" s="26">
        <v>2.8301495364685656</v>
      </c>
      <c r="H1077" s="26">
        <v>3.685917810860238</v>
      </c>
      <c r="I1077" s="26">
        <f t="shared" si="337"/>
        <v>112.48021360318211</v>
      </c>
      <c r="J1077" s="26">
        <v>70.053492312984943</v>
      </c>
      <c r="K1077" s="26">
        <v>80.061700959915925</v>
      </c>
      <c r="L1077" s="26">
        <f t="shared" si="338"/>
        <v>150.11519327290085</v>
      </c>
      <c r="M1077" s="26">
        <v>73.420023083894165</v>
      </c>
      <c r="N1077" s="26">
        <v>40.030900622158377</v>
      </c>
      <c r="O1077" s="26">
        <v>5.1962518597476777</v>
      </c>
      <c r="P1077" s="26">
        <v>0</v>
      </c>
      <c r="Q1077" s="26">
        <f t="shared" si="334"/>
        <v>118.64717556580023</v>
      </c>
      <c r="R1077" s="27">
        <v>8.8901013774000024</v>
      </c>
      <c r="S1077" s="143">
        <f t="shared" si="339"/>
        <v>390.13268381928322</v>
      </c>
      <c r="T1077" s="140" t="str">
        <f t="shared" si="340"/>
        <v>25207</v>
      </c>
      <c r="U1077" s="5" t="str">
        <f t="shared" si="335"/>
        <v>滋賀県守山市</v>
      </c>
      <c r="V1077" s="21">
        <f t="shared" si="341"/>
        <v>0.27161053316142536</v>
      </c>
      <c r="W1077" s="21">
        <f t="shared" si="341"/>
        <v>7.254325653421911E-3</v>
      </c>
      <c r="X1077" s="21">
        <f t="shared" si="341"/>
        <v>9.4478570079702014E-3</v>
      </c>
      <c r="Y1077" s="21">
        <f t="shared" si="342"/>
        <v>0.17956324916739105</v>
      </c>
      <c r="Z1077" s="21">
        <f t="shared" si="342"/>
        <v>0.20521659497003847</v>
      </c>
      <c r="AA1077" s="21">
        <f t="shared" si="343"/>
        <v>0.18819244356851603</v>
      </c>
      <c r="AB1077" s="21">
        <f t="shared" si="343"/>
        <v>0.10260842601103742</v>
      </c>
      <c r="AC1077" s="21">
        <f t="shared" si="343"/>
        <v>1.3319191329672546E-2</v>
      </c>
      <c r="AD1077" s="21">
        <f t="shared" si="343"/>
        <v>0</v>
      </c>
      <c r="AE1077" s="21">
        <f t="shared" si="344"/>
        <v>2.2787379130526947E-2</v>
      </c>
      <c r="AF1077" s="137">
        <f>VLOOKUP(T1077,人口!$A$2:$E$1748,5,0)</f>
        <v>83725</v>
      </c>
      <c r="AG1077" s="14">
        <f t="shared" si="345"/>
        <v>0</v>
      </c>
      <c r="AH1077" s="14">
        <f t="shared" si="346"/>
        <v>0</v>
      </c>
      <c r="AI1077" s="14">
        <f t="shared" si="347"/>
        <v>0</v>
      </c>
      <c r="AJ1077" s="14">
        <f t="shared" si="348"/>
        <v>1</v>
      </c>
      <c r="AK1077" s="14">
        <f t="shared" si="349"/>
        <v>0</v>
      </c>
      <c r="AL1077" s="14">
        <f t="shared" si="350"/>
        <v>0</v>
      </c>
      <c r="AM1077" s="14">
        <f t="shared" si="351"/>
        <v>0</v>
      </c>
      <c r="AN1077" s="14">
        <f t="shared" si="352"/>
        <v>0</v>
      </c>
      <c r="AO1077" s="5" t="str">
        <f t="shared" si="353"/>
        <v>3万～10万人未満の市町村平均</v>
      </c>
    </row>
    <row r="1078" spans="1:41" s="5" customFormat="1" ht="18" customHeight="1" x14ac:dyDescent="0.3">
      <c r="A1078" s="5" t="str">
        <f t="shared" si="336"/>
        <v>025208</v>
      </c>
      <c r="B1078" s="22">
        <v>25</v>
      </c>
      <c r="C1078" s="23" t="s">
        <v>52</v>
      </c>
      <c r="D1078" s="23">
        <v>25208</v>
      </c>
      <c r="E1078" s="24" t="s">
        <v>432</v>
      </c>
      <c r="F1078" s="25">
        <v>184.03049142263924</v>
      </c>
      <c r="G1078" s="26">
        <v>3.9662082778255683</v>
      </c>
      <c r="H1078" s="26">
        <v>8.8993330928877814</v>
      </c>
      <c r="I1078" s="26">
        <f t="shared" si="337"/>
        <v>196.89603279335259</v>
      </c>
      <c r="J1078" s="26">
        <v>76.448987617628518</v>
      </c>
      <c r="K1078" s="26">
        <v>69.556986486181358</v>
      </c>
      <c r="L1078" s="26">
        <f t="shared" si="338"/>
        <v>146.00597410380988</v>
      </c>
      <c r="M1078" s="26">
        <v>68.597297842301231</v>
      </c>
      <c r="N1078" s="26">
        <v>47.661791053257318</v>
      </c>
      <c r="O1078" s="26">
        <v>4.3500804909116093</v>
      </c>
      <c r="P1078" s="26">
        <v>0</v>
      </c>
      <c r="Q1078" s="26">
        <f t="shared" si="334"/>
        <v>120.60916938647016</v>
      </c>
      <c r="R1078" s="27">
        <v>7.2702479449600013</v>
      </c>
      <c r="S1078" s="143">
        <f t="shared" si="339"/>
        <v>470.78142422859258</v>
      </c>
      <c r="T1078" s="140" t="str">
        <f t="shared" si="340"/>
        <v>25208</v>
      </c>
      <c r="U1078" s="5" t="str">
        <f t="shared" si="335"/>
        <v>滋賀県栗東市</v>
      </c>
      <c r="V1078" s="21">
        <f t="shared" si="341"/>
        <v>0.390904317697296</v>
      </c>
      <c r="W1078" s="21">
        <f t="shared" si="341"/>
        <v>8.4247340139311372E-3</v>
      </c>
      <c r="X1078" s="21">
        <f t="shared" si="341"/>
        <v>1.8903322507828224E-2</v>
      </c>
      <c r="Y1078" s="21">
        <f t="shared" si="342"/>
        <v>0.16238743434470762</v>
      </c>
      <c r="Z1078" s="21">
        <f t="shared" si="342"/>
        <v>0.14774794183979373</v>
      </c>
      <c r="AA1078" s="21">
        <f t="shared" si="343"/>
        <v>0.14570944033040933</v>
      </c>
      <c r="AB1078" s="21">
        <f t="shared" si="343"/>
        <v>0.10123974439168752</v>
      </c>
      <c r="AC1078" s="21">
        <f t="shared" si="343"/>
        <v>9.240127726023839E-3</v>
      </c>
      <c r="AD1078" s="21">
        <f t="shared" si="343"/>
        <v>0</v>
      </c>
      <c r="AE1078" s="21">
        <f t="shared" si="344"/>
        <v>1.5442937148322702E-2</v>
      </c>
      <c r="AF1078" s="137">
        <f>VLOOKUP(T1078,人口!$A$2:$E$1748,5,0)</f>
        <v>70091</v>
      </c>
      <c r="AG1078" s="14">
        <f t="shared" si="345"/>
        <v>0</v>
      </c>
      <c r="AH1078" s="14">
        <f t="shared" si="346"/>
        <v>0</v>
      </c>
      <c r="AI1078" s="14">
        <f t="shared" si="347"/>
        <v>0</v>
      </c>
      <c r="AJ1078" s="14">
        <f t="shared" si="348"/>
        <v>1</v>
      </c>
      <c r="AK1078" s="14">
        <f t="shared" si="349"/>
        <v>0</v>
      </c>
      <c r="AL1078" s="14">
        <f t="shared" si="350"/>
        <v>0</v>
      </c>
      <c r="AM1078" s="14">
        <f t="shared" si="351"/>
        <v>0</v>
      </c>
      <c r="AN1078" s="14">
        <f t="shared" si="352"/>
        <v>0</v>
      </c>
      <c r="AO1078" s="5" t="str">
        <f t="shared" si="353"/>
        <v>3万～10万人未満の市町村平均</v>
      </c>
    </row>
    <row r="1079" spans="1:41" s="5" customFormat="1" ht="18" customHeight="1" x14ac:dyDescent="0.3">
      <c r="A1079" s="5" t="str">
        <f t="shared" si="336"/>
        <v>025209</v>
      </c>
      <c r="B1079" s="22">
        <v>25</v>
      </c>
      <c r="C1079" s="23" t="s">
        <v>52</v>
      </c>
      <c r="D1079" s="23">
        <v>25209</v>
      </c>
      <c r="E1079" s="24" t="s">
        <v>487</v>
      </c>
      <c r="F1079" s="25">
        <v>400.98599608765522</v>
      </c>
      <c r="G1079" s="26">
        <v>3.8753235785170075</v>
      </c>
      <c r="H1079" s="26">
        <v>21.484583996635802</v>
      </c>
      <c r="I1079" s="26">
        <f t="shared" si="337"/>
        <v>426.34590366280804</v>
      </c>
      <c r="J1079" s="26">
        <v>87.820840950127703</v>
      </c>
      <c r="K1079" s="26">
        <v>88.251360588109634</v>
      </c>
      <c r="L1079" s="26">
        <f t="shared" si="338"/>
        <v>176.07220153823732</v>
      </c>
      <c r="M1079" s="26">
        <v>98.372453319027045</v>
      </c>
      <c r="N1079" s="26">
        <v>79.104331385685811</v>
      </c>
      <c r="O1079" s="26">
        <v>5.6293297394409505</v>
      </c>
      <c r="P1079" s="26">
        <v>0</v>
      </c>
      <c r="Q1079" s="26">
        <f t="shared" si="334"/>
        <v>183.1061144441538</v>
      </c>
      <c r="R1079" s="27">
        <v>11.465299577122765</v>
      </c>
      <c r="S1079" s="143">
        <f t="shared" si="339"/>
        <v>796.98951922232197</v>
      </c>
      <c r="T1079" s="140" t="str">
        <f t="shared" si="340"/>
        <v>25209</v>
      </c>
      <c r="U1079" s="5" t="str">
        <f t="shared" si="335"/>
        <v>滋賀県甲賀市</v>
      </c>
      <c r="V1079" s="21">
        <f t="shared" si="341"/>
        <v>0.50312580832797538</v>
      </c>
      <c r="W1079" s="21">
        <f t="shared" si="341"/>
        <v>4.8624523723955993E-3</v>
      </c>
      <c r="X1079" s="21">
        <f t="shared" si="341"/>
        <v>2.6957172558052963E-2</v>
      </c>
      <c r="Y1079" s="21">
        <f t="shared" si="342"/>
        <v>0.11019070995540894</v>
      </c>
      <c r="Z1079" s="21">
        <f t="shared" si="342"/>
        <v>0.11073089226345488</v>
      </c>
      <c r="AA1079" s="21">
        <f t="shared" si="343"/>
        <v>0.12343004637628846</v>
      </c>
      <c r="AB1079" s="21">
        <f t="shared" si="343"/>
        <v>9.9253916742686146E-2</v>
      </c>
      <c r="AC1079" s="21">
        <f t="shared" si="343"/>
        <v>7.0632418666356847E-3</v>
      </c>
      <c r="AD1079" s="21">
        <f t="shared" si="343"/>
        <v>0</v>
      </c>
      <c r="AE1079" s="21">
        <f t="shared" si="344"/>
        <v>1.4385759537101887E-2</v>
      </c>
      <c r="AF1079" s="137">
        <f>VLOOKUP(T1079,人口!$A$2:$E$1748,5,0)</f>
        <v>90703</v>
      </c>
      <c r="AG1079" s="14">
        <f t="shared" si="345"/>
        <v>0</v>
      </c>
      <c r="AH1079" s="14">
        <f t="shared" si="346"/>
        <v>0</v>
      </c>
      <c r="AI1079" s="14">
        <f t="shared" si="347"/>
        <v>0</v>
      </c>
      <c r="AJ1079" s="14">
        <f t="shared" si="348"/>
        <v>1</v>
      </c>
      <c r="AK1079" s="14">
        <f t="shared" si="349"/>
        <v>0</v>
      </c>
      <c r="AL1079" s="14">
        <f t="shared" si="350"/>
        <v>0</v>
      </c>
      <c r="AM1079" s="14">
        <f t="shared" si="351"/>
        <v>0</v>
      </c>
      <c r="AN1079" s="14">
        <f t="shared" si="352"/>
        <v>0</v>
      </c>
      <c r="AO1079" s="5" t="str">
        <f t="shared" si="353"/>
        <v>3万～10万人未満の市町村平均</v>
      </c>
    </row>
    <row r="1080" spans="1:41" s="5" customFormat="1" ht="18" customHeight="1" x14ac:dyDescent="0.3">
      <c r="A1080" s="5" t="str">
        <f t="shared" si="336"/>
        <v>025210</v>
      </c>
      <c r="B1080" s="22">
        <v>25</v>
      </c>
      <c r="C1080" s="23" t="s">
        <v>52</v>
      </c>
      <c r="D1080" s="23">
        <v>25210</v>
      </c>
      <c r="E1080" s="24" t="s">
        <v>540</v>
      </c>
      <c r="F1080" s="25">
        <v>152.00657943984555</v>
      </c>
      <c r="G1080" s="26">
        <v>1.7613454725998972</v>
      </c>
      <c r="H1080" s="26">
        <v>5.0141764814405034</v>
      </c>
      <c r="I1080" s="26">
        <f t="shared" si="337"/>
        <v>158.78210139388594</v>
      </c>
      <c r="J1080" s="26">
        <v>46.325141942726198</v>
      </c>
      <c r="K1080" s="26">
        <v>50.15217227292306</v>
      </c>
      <c r="L1080" s="26">
        <f t="shared" si="338"/>
        <v>96.477314215649258</v>
      </c>
      <c r="M1080" s="26">
        <v>47.79591296362856</v>
      </c>
      <c r="N1080" s="26">
        <v>33.95890584028772</v>
      </c>
      <c r="O1080" s="26">
        <v>3.1860828363333145</v>
      </c>
      <c r="P1080" s="26">
        <v>0</v>
      </c>
      <c r="Q1080" s="26">
        <f t="shared" si="334"/>
        <v>84.940901640249592</v>
      </c>
      <c r="R1080" s="27">
        <v>9.5837924560000012</v>
      </c>
      <c r="S1080" s="143">
        <f t="shared" si="339"/>
        <v>349.78410970578483</v>
      </c>
      <c r="T1080" s="140" t="str">
        <f t="shared" si="340"/>
        <v>25210</v>
      </c>
      <c r="U1080" s="5" t="str">
        <f t="shared" si="335"/>
        <v>滋賀県野洲市</v>
      </c>
      <c r="V1080" s="21">
        <f t="shared" si="341"/>
        <v>0.43457256982801018</v>
      </c>
      <c r="W1080" s="21">
        <f t="shared" si="341"/>
        <v>5.0355216938854771E-3</v>
      </c>
      <c r="X1080" s="21">
        <f t="shared" si="341"/>
        <v>1.4335060805529719E-2</v>
      </c>
      <c r="Y1080" s="21">
        <f t="shared" si="342"/>
        <v>0.13243924082683983</v>
      </c>
      <c r="Z1080" s="21">
        <f t="shared" si="342"/>
        <v>0.14338036200417376</v>
      </c>
      <c r="AA1080" s="21">
        <f t="shared" si="343"/>
        <v>0.13664403738589301</v>
      </c>
      <c r="AB1080" s="21">
        <f t="shared" si="343"/>
        <v>9.7085330345199783E-2</v>
      </c>
      <c r="AC1080" s="21">
        <f t="shared" si="343"/>
        <v>9.1087123397721979E-3</v>
      </c>
      <c r="AD1080" s="21">
        <f t="shared" si="343"/>
        <v>0</v>
      </c>
      <c r="AE1080" s="21">
        <f t="shared" si="344"/>
        <v>2.739916477069599E-2</v>
      </c>
      <c r="AF1080" s="137">
        <f>VLOOKUP(T1080,人口!$A$2:$E$1748,5,0)</f>
        <v>51336</v>
      </c>
      <c r="AG1080" s="14">
        <f t="shared" si="345"/>
        <v>0</v>
      </c>
      <c r="AH1080" s="14">
        <f t="shared" si="346"/>
        <v>0</v>
      </c>
      <c r="AI1080" s="14">
        <f t="shared" si="347"/>
        <v>0</v>
      </c>
      <c r="AJ1080" s="14">
        <f t="shared" si="348"/>
        <v>1</v>
      </c>
      <c r="AK1080" s="14">
        <f t="shared" si="349"/>
        <v>0</v>
      </c>
      <c r="AL1080" s="14">
        <f t="shared" si="350"/>
        <v>0</v>
      </c>
      <c r="AM1080" s="14">
        <f t="shared" si="351"/>
        <v>0</v>
      </c>
      <c r="AN1080" s="14">
        <f t="shared" si="352"/>
        <v>0</v>
      </c>
      <c r="AO1080" s="5" t="str">
        <f t="shared" si="353"/>
        <v>3万～10万人未満の市町村平均</v>
      </c>
    </row>
    <row r="1081" spans="1:41" s="5" customFormat="1" ht="18" customHeight="1" x14ac:dyDescent="0.3">
      <c r="A1081" s="5" t="str">
        <f t="shared" si="336"/>
        <v>025211</v>
      </c>
      <c r="B1081" s="22">
        <v>25</v>
      </c>
      <c r="C1081" s="23" t="s">
        <v>52</v>
      </c>
      <c r="D1081" s="23">
        <v>25211</v>
      </c>
      <c r="E1081" s="24" t="s">
        <v>594</v>
      </c>
      <c r="F1081" s="25">
        <v>207.3990499614325</v>
      </c>
      <c r="G1081" s="26">
        <v>1.635924587554084</v>
      </c>
      <c r="H1081" s="26">
        <v>8.8993330928877814</v>
      </c>
      <c r="I1081" s="26">
        <f t="shared" si="337"/>
        <v>217.93430764187437</v>
      </c>
      <c r="J1081" s="26">
        <v>48.438218592745287</v>
      </c>
      <c r="K1081" s="26">
        <v>58.966529240389718</v>
      </c>
      <c r="L1081" s="26">
        <f t="shared" si="338"/>
        <v>107.404747833135</v>
      </c>
      <c r="M1081" s="26">
        <v>59.932308992389679</v>
      </c>
      <c r="N1081" s="26">
        <v>37.98605293412745</v>
      </c>
      <c r="O1081" s="26">
        <v>3.4314191588365404</v>
      </c>
      <c r="P1081" s="26">
        <v>0</v>
      </c>
      <c r="Q1081" s="26">
        <f t="shared" si="334"/>
        <v>101.34978108535367</v>
      </c>
      <c r="R1081" s="27">
        <v>6.8051581556572165</v>
      </c>
      <c r="S1081" s="143">
        <f t="shared" si="339"/>
        <v>433.49399471602027</v>
      </c>
      <c r="T1081" s="140" t="str">
        <f t="shared" si="340"/>
        <v>25211</v>
      </c>
      <c r="U1081" s="5" t="str">
        <f t="shared" si="335"/>
        <v>滋賀県湖南市</v>
      </c>
      <c r="V1081" s="21">
        <f t="shared" si="341"/>
        <v>0.47843580877584835</v>
      </c>
      <c r="W1081" s="21">
        <f t="shared" si="341"/>
        <v>3.7738114195232852E-3</v>
      </c>
      <c r="X1081" s="21">
        <f t="shared" si="341"/>
        <v>2.0529311135481104E-2</v>
      </c>
      <c r="Y1081" s="21">
        <f t="shared" si="342"/>
        <v>0.11173907639591851</v>
      </c>
      <c r="Z1081" s="21">
        <f t="shared" si="342"/>
        <v>0.13602617327840583</v>
      </c>
      <c r="AA1081" s="21">
        <f t="shared" si="343"/>
        <v>0.13825406977471749</v>
      </c>
      <c r="AB1081" s="21">
        <f t="shared" si="343"/>
        <v>8.762763359389078E-2</v>
      </c>
      <c r="AC1081" s="21">
        <f t="shared" si="343"/>
        <v>7.9157247866477268E-3</v>
      </c>
      <c r="AD1081" s="21">
        <f t="shared" si="343"/>
        <v>0</v>
      </c>
      <c r="AE1081" s="21">
        <f t="shared" si="344"/>
        <v>1.5698390839566857E-2</v>
      </c>
      <c r="AF1081" s="137">
        <f>VLOOKUP(T1081,人口!$A$2:$E$1748,5,0)</f>
        <v>55289</v>
      </c>
      <c r="AG1081" s="14">
        <f t="shared" si="345"/>
        <v>0</v>
      </c>
      <c r="AH1081" s="14">
        <f t="shared" si="346"/>
        <v>0</v>
      </c>
      <c r="AI1081" s="14">
        <f t="shared" si="347"/>
        <v>0</v>
      </c>
      <c r="AJ1081" s="14">
        <f t="shared" si="348"/>
        <v>1</v>
      </c>
      <c r="AK1081" s="14">
        <f t="shared" si="349"/>
        <v>0</v>
      </c>
      <c r="AL1081" s="14">
        <f t="shared" si="350"/>
        <v>0</v>
      </c>
      <c r="AM1081" s="14">
        <f t="shared" si="351"/>
        <v>0</v>
      </c>
      <c r="AN1081" s="14">
        <f t="shared" si="352"/>
        <v>0</v>
      </c>
      <c r="AO1081" s="5" t="str">
        <f t="shared" si="353"/>
        <v>3万～10万人未満の市町村平均</v>
      </c>
    </row>
    <row r="1082" spans="1:41" s="5" customFormat="1" ht="18" customHeight="1" x14ac:dyDescent="0.3">
      <c r="A1082" s="5" t="str">
        <f t="shared" si="336"/>
        <v>025212</v>
      </c>
      <c r="B1082" s="22">
        <v>25</v>
      </c>
      <c r="C1082" s="23" t="s">
        <v>52</v>
      </c>
      <c r="D1082" s="23">
        <v>25212</v>
      </c>
      <c r="E1082" s="24" t="s">
        <v>645</v>
      </c>
      <c r="F1082" s="25">
        <v>44.840322460186634</v>
      </c>
      <c r="G1082" s="26">
        <v>3.1518813720208687</v>
      </c>
      <c r="H1082" s="26">
        <v>9.5966688949424217</v>
      </c>
      <c r="I1082" s="26">
        <f t="shared" si="337"/>
        <v>57.588872727149919</v>
      </c>
      <c r="J1082" s="26">
        <v>47.344170031344873</v>
      </c>
      <c r="K1082" s="26">
        <v>50.137473511998998</v>
      </c>
      <c r="L1082" s="26">
        <f t="shared" si="338"/>
        <v>97.481643543343864</v>
      </c>
      <c r="M1082" s="26">
        <v>47.846846035486962</v>
      </c>
      <c r="N1082" s="26">
        <v>54.190869435981952</v>
      </c>
      <c r="O1082" s="26">
        <v>2.9916384400766471</v>
      </c>
      <c r="P1082" s="26">
        <v>0</v>
      </c>
      <c r="Q1082" s="26">
        <f t="shared" si="334"/>
        <v>105.02935391154556</v>
      </c>
      <c r="R1082" s="27">
        <v>9.6857840534160005</v>
      </c>
      <c r="S1082" s="143">
        <f t="shared" si="339"/>
        <v>269.78565423545535</v>
      </c>
      <c r="T1082" s="140" t="str">
        <f t="shared" si="340"/>
        <v>25212</v>
      </c>
      <c r="U1082" s="5" t="str">
        <f t="shared" si="335"/>
        <v>滋賀県高島市</v>
      </c>
      <c r="V1082" s="21">
        <f t="shared" si="341"/>
        <v>0.16620721582568751</v>
      </c>
      <c r="W1082" s="21">
        <f t="shared" si="341"/>
        <v>1.1682909459930235E-2</v>
      </c>
      <c r="X1082" s="21">
        <f t="shared" si="341"/>
        <v>3.5571457356168137E-2</v>
      </c>
      <c r="Y1082" s="21">
        <f t="shared" si="342"/>
        <v>0.1754880931883252</v>
      </c>
      <c r="Z1082" s="21">
        <f t="shared" si="342"/>
        <v>0.18584188123005804</v>
      </c>
      <c r="AA1082" s="21">
        <f t="shared" si="343"/>
        <v>0.17735133534464601</v>
      </c>
      <c r="AB1082" s="21">
        <f t="shared" si="343"/>
        <v>0.20086638627822251</v>
      </c>
      <c r="AC1082" s="21">
        <f t="shared" si="343"/>
        <v>1.1088945587394709E-2</v>
      </c>
      <c r="AD1082" s="21">
        <f t="shared" si="343"/>
        <v>0</v>
      </c>
      <c r="AE1082" s="21">
        <f t="shared" si="344"/>
        <v>3.5901775729567646E-2</v>
      </c>
      <c r="AF1082" s="137">
        <f>VLOOKUP(T1082,人口!$A$2:$E$1748,5,0)</f>
        <v>48203</v>
      </c>
      <c r="AG1082" s="14">
        <f t="shared" si="345"/>
        <v>0</v>
      </c>
      <c r="AH1082" s="14">
        <f t="shared" si="346"/>
        <v>0</v>
      </c>
      <c r="AI1082" s="14">
        <f t="shared" si="347"/>
        <v>0</v>
      </c>
      <c r="AJ1082" s="14">
        <f t="shared" si="348"/>
        <v>1</v>
      </c>
      <c r="AK1082" s="14">
        <f t="shared" si="349"/>
        <v>0</v>
      </c>
      <c r="AL1082" s="14">
        <f t="shared" si="350"/>
        <v>0</v>
      </c>
      <c r="AM1082" s="14">
        <f t="shared" si="351"/>
        <v>0</v>
      </c>
      <c r="AN1082" s="14">
        <f t="shared" si="352"/>
        <v>0</v>
      </c>
      <c r="AO1082" s="5" t="str">
        <f t="shared" si="353"/>
        <v>3万～10万人未満の市町村平均</v>
      </c>
    </row>
    <row r="1083" spans="1:41" s="5" customFormat="1" ht="18" customHeight="1" x14ac:dyDescent="0.3">
      <c r="A1083" s="5" t="str">
        <f t="shared" si="336"/>
        <v>025213</v>
      </c>
      <c r="B1083" s="22">
        <v>25</v>
      </c>
      <c r="C1083" s="23" t="s">
        <v>52</v>
      </c>
      <c r="D1083" s="23">
        <v>25213</v>
      </c>
      <c r="E1083" s="24" t="s">
        <v>698</v>
      </c>
      <c r="F1083" s="25">
        <v>264.70953339082587</v>
      </c>
      <c r="G1083" s="26">
        <v>5.2840364177996912</v>
      </c>
      <c r="H1083" s="26">
        <v>24.107894871031828</v>
      </c>
      <c r="I1083" s="26">
        <f t="shared" si="337"/>
        <v>294.1014646796574</v>
      </c>
      <c r="J1083" s="26">
        <v>94.331992816976467</v>
      </c>
      <c r="K1083" s="26">
        <v>109.94183212506063</v>
      </c>
      <c r="L1083" s="26">
        <f t="shared" si="338"/>
        <v>204.27382494203709</v>
      </c>
      <c r="M1083" s="26">
        <v>120.74003015734574</v>
      </c>
      <c r="N1083" s="26">
        <v>100.68348875231806</v>
      </c>
      <c r="O1083" s="26">
        <v>7.0948310253677569</v>
      </c>
      <c r="P1083" s="26">
        <v>0</v>
      </c>
      <c r="Q1083" s="26">
        <f t="shared" si="334"/>
        <v>228.51834993503158</v>
      </c>
      <c r="R1083" s="27">
        <v>20.860073297991011</v>
      </c>
      <c r="S1083" s="143">
        <f t="shared" si="339"/>
        <v>747.75371285471704</v>
      </c>
      <c r="T1083" s="140" t="str">
        <f t="shared" si="340"/>
        <v>25213</v>
      </c>
      <c r="U1083" s="5" t="str">
        <f t="shared" si="335"/>
        <v>滋賀県東近江市</v>
      </c>
      <c r="V1083" s="21">
        <f t="shared" si="341"/>
        <v>0.35400631095529839</v>
      </c>
      <c r="W1083" s="21">
        <f t="shared" si="341"/>
        <v>7.066546547293895E-3</v>
      </c>
      <c r="X1083" s="21">
        <f t="shared" si="341"/>
        <v>3.2240421487169282E-2</v>
      </c>
      <c r="Y1083" s="21">
        <f t="shared" si="342"/>
        <v>0.12615382738367556</v>
      </c>
      <c r="Z1083" s="21">
        <f t="shared" si="342"/>
        <v>0.14702947004480005</v>
      </c>
      <c r="AA1083" s="21">
        <f t="shared" si="343"/>
        <v>0.1614703184774485</v>
      </c>
      <c r="AB1083" s="21">
        <f t="shared" si="343"/>
        <v>0.13464792888548333</v>
      </c>
      <c r="AC1083" s="21">
        <f t="shared" si="343"/>
        <v>9.4881923063700382E-3</v>
      </c>
      <c r="AD1083" s="21">
        <f t="shared" si="343"/>
        <v>0</v>
      </c>
      <c r="AE1083" s="21">
        <f t="shared" si="344"/>
        <v>2.7896983912460985E-2</v>
      </c>
      <c r="AF1083" s="137">
        <f>VLOOKUP(T1083,人口!$A$2:$E$1748,5,0)</f>
        <v>114316</v>
      </c>
      <c r="AG1083" s="14">
        <f t="shared" si="345"/>
        <v>0</v>
      </c>
      <c r="AH1083" s="14">
        <f t="shared" si="346"/>
        <v>0</v>
      </c>
      <c r="AI1083" s="14">
        <f t="shared" si="347"/>
        <v>0</v>
      </c>
      <c r="AJ1083" s="14">
        <f t="shared" si="348"/>
        <v>0</v>
      </c>
      <c r="AK1083" s="14">
        <f t="shared" si="349"/>
        <v>1</v>
      </c>
      <c r="AL1083" s="14">
        <f t="shared" si="350"/>
        <v>0</v>
      </c>
      <c r="AM1083" s="14">
        <f t="shared" si="351"/>
        <v>0</v>
      </c>
      <c r="AN1083" s="14">
        <f t="shared" si="352"/>
        <v>0</v>
      </c>
      <c r="AO1083" s="5" t="str">
        <f t="shared" si="353"/>
        <v>10万～20万人未満の市町村平均</v>
      </c>
    </row>
    <row r="1084" spans="1:41" s="5" customFormat="1" ht="18" customHeight="1" x14ac:dyDescent="0.3">
      <c r="A1084" s="5" t="str">
        <f t="shared" si="336"/>
        <v>025214</v>
      </c>
      <c r="B1084" s="22">
        <v>25</v>
      </c>
      <c r="C1084" s="23" t="s">
        <v>52</v>
      </c>
      <c r="D1084" s="23">
        <v>25214</v>
      </c>
      <c r="E1084" s="24" t="s">
        <v>751</v>
      </c>
      <c r="F1084" s="25">
        <v>206.72559625412813</v>
      </c>
      <c r="G1084" s="26">
        <v>1.5868468499274615</v>
      </c>
      <c r="H1084" s="26">
        <v>11.721882767870847</v>
      </c>
      <c r="I1084" s="26">
        <f t="shared" si="337"/>
        <v>220.03432587192646</v>
      </c>
      <c r="J1084" s="26">
        <v>30.56459095249506</v>
      </c>
      <c r="K1084" s="26">
        <v>35.820880371955894</v>
      </c>
      <c r="L1084" s="26">
        <f t="shared" si="338"/>
        <v>66.385471324450947</v>
      </c>
      <c r="M1084" s="26">
        <v>41.588444830885166</v>
      </c>
      <c r="N1084" s="26">
        <v>34.550708818235492</v>
      </c>
      <c r="O1084" s="26">
        <v>2.4165596734905379</v>
      </c>
      <c r="P1084" s="26">
        <v>0</v>
      </c>
      <c r="Q1084" s="26">
        <f t="shared" si="334"/>
        <v>78.555713322611197</v>
      </c>
      <c r="R1084" s="27">
        <v>6.0404438361081034</v>
      </c>
      <c r="S1084" s="143">
        <f t="shared" si="339"/>
        <v>371.01595435509677</v>
      </c>
      <c r="T1084" s="140" t="str">
        <f t="shared" si="340"/>
        <v>25214</v>
      </c>
      <c r="U1084" s="5" t="str">
        <f t="shared" si="335"/>
        <v>滋賀県米原市</v>
      </c>
      <c r="V1084" s="21">
        <f t="shared" si="341"/>
        <v>0.55718788862721658</v>
      </c>
      <c r="W1084" s="21">
        <f t="shared" si="341"/>
        <v>4.2770313009469711E-3</v>
      </c>
      <c r="X1084" s="21">
        <f t="shared" si="341"/>
        <v>3.159401268402575E-2</v>
      </c>
      <c r="Y1084" s="21">
        <f t="shared" si="342"/>
        <v>8.2380799514734357E-2</v>
      </c>
      <c r="Z1084" s="21">
        <f t="shared" si="342"/>
        <v>9.6548086278985132E-2</v>
      </c>
      <c r="AA1084" s="21">
        <f t="shared" si="343"/>
        <v>0.11209341361929993</v>
      </c>
      <c r="AB1084" s="21">
        <f t="shared" si="343"/>
        <v>9.312459049986635E-2</v>
      </c>
      <c r="AC1084" s="21">
        <f t="shared" si="343"/>
        <v>6.5133578357594443E-3</v>
      </c>
      <c r="AD1084" s="21">
        <f t="shared" si="343"/>
        <v>0</v>
      </c>
      <c r="AE1084" s="21">
        <f t="shared" si="344"/>
        <v>1.6280819639165268E-2</v>
      </c>
      <c r="AF1084" s="137">
        <f>VLOOKUP(T1084,人口!$A$2:$E$1748,5,0)</f>
        <v>38937</v>
      </c>
      <c r="AG1084" s="14">
        <f t="shared" si="345"/>
        <v>0</v>
      </c>
      <c r="AH1084" s="14">
        <f t="shared" si="346"/>
        <v>0</v>
      </c>
      <c r="AI1084" s="14">
        <f t="shared" si="347"/>
        <v>0</v>
      </c>
      <c r="AJ1084" s="14">
        <f t="shared" si="348"/>
        <v>1</v>
      </c>
      <c r="AK1084" s="14">
        <f t="shared" si="349"/>
        <v>0</v>
      </c>
      <c r="AL1084" s="14">
        <f t="shared" si="350"/>
        <v>0</v>
      </c>
      <c r="AM1084" s="14">
        <f t="shared" si="351"/>
        <v>0</v>
      </c>
      <c r="AN1084" s="14">
        <f t="shared" si="352"/>
        <v>0</v>
      </c>
      <c r="AO1084" s="5" t="str">
        <f t="shared" si="353"/>
        <v>3万～10万人未満の市町村平均</v>
      </c>
    </row>
    <row r="1085" spans="1:41" s="5" customFormat="1" ht="18" customHeight="1" x14ac:dyDescent="0.3">
      <c r="A1085" s="5" t="str">
        <f t="shared" si="336"/>
        <v>025383</v>
      </c>
      <c r="B1085" s="22">
        <v>25</v>
      </c>
      <c r="C1085" s="23" t="s">
        <v>52</v>
      </c>
      <c r="D1085" s="23">
        <v>25383</v>
      </c>
      <c r="E1085" s="24" t="s">
        <v>805</v>
      </c>
      <c r="F1085" s="25">
        <v>139.17487878719419</v>
      </c>
      <c r="G1085" s="26">
        <v>1.0015493863803335</v>
      </c>
      <c r="H1085" s="26">
        <v>4.283634212621358</v>
      </c>
      <c r="I1085" s="26">
        <f t="shared" si="337"/>
        <v>144.46006238619589</v>
      </c>
      <c r="J1085" s="26">
        <v>19.514700482350854</v>
      </c>
      <c r="K1085" s="26">
        <v>20.453325825841866</v>
      </c>
      <c r="L1085" s="26">
        <f t="shared" si="338"/>
        <v>39.968026308192719</v>
      </c>
      <c r="M1085" s="26">
        <v>24.517907465840832</v>
      </c>
      <c r="N1085" s="26">
        <v>23.402680363723363</v>
      </c>
      <c r="O1085" s="26">
        <v>1.3339270375820462</v>
      </c>
      <c r="P1085" s="26">
        <v>0</v>
      </c>
      <c r="Q1085" s="26">
        <f t="shared" si="334"/>
        <v>49.254514867146241</v>
      </c>
      <c r="R1085" s="27">
        <v>4.057165085667191</v>
      </c>
      <c r="S1085" s="143">
        <f t="shared" si="339"/>
        <v>237.73976864720203</v>
      </c>
      <c r="T1085" s="140" t="str">
        <f t="shared" si="340"/>
        <v>25383</v>
      </c>
      <c r="U1085" s="5" t="str">
        <f t="shared" si="335"/>
        <v>滋賀県日野町</v>
      </c>
      <c r="V1085" s="21">
        <f t="shared" si="341"/>
        <v>0.58540848920285238</v>
      </c>
      <c r="W1085" s="21">
        <f t="shared" si="341"/>
        <v>4.2127970094334522E-3</v>
      </c>
      <c r="X1085" s="21">
        <f t="shared" si="341"/>
        <v>1.8018164302069841E-2</v>
      </c>
      <c r="Y1085" s="21">
        <f t="shared" si="342"/>
        <v>8.2084291548672389E-2</v>
      </c>
      <c r="Z1085" s="21">
        <f t="shared" si="342"/>
        <v>8.6032412423997631E-2</v>
      </c>
      <c r="AA1085" s="21">
        <f t="shared" si="343"/>
        <v>0.10312918030228505</v>
      </c>
      <c r="AB1085" s="21">
        <f t="shared" si="343"/>
        <v>9.8438223006989498E-2</v>
      </c>
      <c r="AC1085" s="21">
        <f t="shared" si="343"/>
        <v>5.6108704285043279E-3</v>
      </c>
      <c r="AD1085" s="21">
        <f t="shared" si="343"/>
        <v>0</v>
      </c>
      <c r="AE1085" s="21">
        <f t="shared" si="344"/>
        <v>1.7065571775195465E-2</v>
      </c>
      <c r="AF1085" s="137">
        <f>VLOOKUP(T1085,人口!$A$2:$E$1748,5,0)</f>
        <v>21493</v>
      </c>
      <c r="AG1085" s="14">
        <f t="shared" si="345"/>
        <v>0</v>
      </c>
      <c r="AH1085" s="14">
        <f t="shared" si="346"/>
        <v>0</v>
      </c>
      <c r="AI1085" s="14">
        <f t="shared" si="347"/>
        <v>1</v>
      </c>
      <c r="AJ1085" s="14">
        <f t="shared" si="348"/>
        <v>0</v>
      </c>
      <c r="AK1085" s="14">
        <f t="shared" si="349"/>
        <v>0</v>
      </c>
      <c r="AL1085" s="14">
        <f t="shared" si="350"/>
        <v>0</v>
      </c>
      <c r="AM1085" s="14">
        <f t="shared" si="351"/>
        <v>0</v>
      </c>
      <c r="AN1085" s="14">
        <f t="shared" si="352"/>
        <v>0</v>
      </c>
      <c r="AO1085" s="5" t="str">
        <f t="shared" si="353"/>
        <v>1万～3万人未満の市町村平均</v>
      </c>
    </row>
    <row r="1086" spans="1:41" s="5" customFormat="1" ht="18" customHeight="1" x14ac:dyDescent="0.3">
      <c r="A1086" s="5" t="str">
        <f t="shared" si="336"/>
        <v>025384</v>
      </c>
      <c r="B1086" s="22">
        <v>25</v>
      </c>
      <c r="C1086" s="23" t="s">
        <v>52</v>
      </c>
      <c r="D1086" s="23">
        <v>25384</v>
      </c>
      <c r="E1086" s="24" t="s">
        <v>856</v>
      </c>
      <c r="F1086" s="25">
        <v>289.39465691137576</v>
      </c>
      <c r="G1086" s="26">
        <v>0.92520623896114318</v>
      </c>
      <c r="H1086" s="26">
        <v>5.180208815263037</v>
      </c>
      <c r="I1086" s="26">
        <f t="shared" si="337"/>
        <v>295.50007196559994</v>
      </c>
      <c r="J1086" s="26">
        <v>14.460196128680931</v>
      </c>
      <c r="K1086" s="26">
        <v>10.801139485703292</v>
      </c>
      <c r="L1086" s="26">
        <f t="shared" si="338"/>
        <v>25.261335614384222</v>
      </c>
      <c r="M1086" s="26">
        <v>13.987494859115115</v>
      </c>
      <c r="N1086" s="26">
        <v>15.136684297753638</v>
      </c>
      <c r="O1086" s="26">
        <v>0.74246355327753322</v>
      </c>
      <c r="P1086" s="26">
        <v>0</v>
      </c>
      <c r="Q1086" s="26">
        <f t="shared" si="334"/>
        <v>29.866642710146287</v>
      </c>
      <c r="R1086" s="27">
        <v>2.5042634659417611</v>
      </c>
      <c r="S1086" s="143">
        <f t="shared" si="339"/>
        <v>353.13231375607216</v>
      </c>
      <c r="T1086" s="140" t="str">
        <f t="shared" si="340"/>
        <v>25384</v>
      </c>
      <c r="U1086" s="5" t="str">
        <f t="shared" si="335"/>
        <v>滋賀県竜王町</v>
      </c>
      <c r="V1086" s="21">
        <f t="shared" si="341"/>
        <v>0.81950771888657148</v>
      </c>
      <c r="W1086" s="21">
        <f t="shared" si="341"/>
        <v>2.6199988019228221E-3</v>
      </c>
      <c r="X1086" s="21">
        <f t="shared" si="341"/>
        <v>1.4669314060115414E-2</v>
      </c>
      <c r="Y1086" s="21">
        <f t="shared" si="342"/>
        <v>4.0948379871770614E-2</v>
      </c>
      <c r="Z1086" s="21">
        <f t="shared" si="342"/>
        <v>3.0586664162272702E-2</v>
      </c>
      <c r="AA1086" s="21">
        <f t="shared" si="343"/>
        <v>3.960978453185976E-2</v>
      </c>
      <c r="AB1086" s="21">
        <f t="shared" si="343"/>
        <v>4.2864058904021382E-2</v>
      </c>
      <c r="AC1086" s="21">
        <f t="shared" si="343"/>
        <v>2.1025081091570496E-3</v>
      </c>
      <c r="AD1086" s="21">
        <f t="shared" si="343"/>
        <v>0</v>
      </c>
      <c r="AE1086" s="21">
        <f t="shared" si="344"/>
        <v>7.0915726723088648E-3</v>
      </c>
      <c r="AF1086" s="137">
        <f>VLOOKUP(T1086,人口!$A$2:$E$1748,5,0)</f>
        <v>11963</v>
      </c>
      <c r="AG1086" s="14">
        <f t="shared" si="345"/>
        <v>0</v>
      </c>
      <c r="AH1086" s="14">
        <f t="shared" si="346"/>
        <v>0</v>
      </c>
      <c r="AI1086" s="14">
        <f t="shared" si="347"/>
        <v>1</v>
      </c>
      <c r="AJ1086" s="14">
        <f t="shared" si="348"/>
        <v>0</v>
      </c>
      <c r="AK1086" s="14">
        <f t="shared" si="349"/>
        <v>0</v>
      </c>
      <c r="AL1086" s="14">
        <f t="shared" si="350"/>
        <v>0</v>
      </c>
      <c r="AM1086" s="14">
        <f t="shared" si="351"/>
        <v>0</v>
      </c>
      <c r="AN1086" s="14">
        <f t="shared" si="352"/>
        <v>0</v>
      </c>
      <c r="AO1086" s="5" t="str">
        <f t="shared" si="353"/>
        <v>1万～3万人未満の市町村平均</v>
      </c>
    </row>
    <row r="1087" spans="1:41" s="5" customFormat="1" ht="18" customHeight="1" x14ac:dyDescent="0.3">
      <c r="A1087" s="5" t="str">
        <f t="shared" si="336"/>
        <v>025425</v>
      </c>
      <c r="B1087" s="22">
        <v>25</v>
      </c>
      <c r="C1087" s="23" t="s">
        <v>52</v>
      </c>
      <c r="D1087" s="23">
        <v>25425</v>
      </c>
      <c r="E1087" s="24" t="s">
        <v>908</v>
      </c>
      <c r="F1087" s="25">
        <v>71.452531482161078</v>
      </c>
      <c r="G1087" s="26">
        <v>0.91793546301645823</v>
      </c>
      <c r="H1087" s="26">
        <v>1.6271168714608255</v>
      </c>
      <c r="I1087" s="26">
        <f t="shared" si="337"/>
        <v>73.997583816638368</v>
      </c>
      <c r="J1087" s="26">
        <v>15.601132485569936</v>
      </c>
      <c r="K1087" s="26">
        <v>19.676741290353558</v>
      </c>
      <c r="L1087" s="26">
        <f t="shared" si="338"/>
        <v>35.277873775923496</v>
      </c>
      <c r="M1087" s="26">
        <v>23.464229541770028</v>
      </c>
      <c r="N1087" s="26">
        <v>21.324152831418981</v>
      </c>
      <c r="O1087" s="26">
        <v>1.3221970692154614</v>
      </c>
      <c r="P1087" s="26">
        <v>0</v>
      </c>
      <c r="Q1087" s="26">
        <f t="shared" si="334"/>
        <v>46.110579442404472</v>
      </c>
      <c r="R1087" s="27">
        <v>0</v>
      </c>
      <c r="S1087" s="143">
        <f t="shared" si="339"/>
        <v>155.38603703496634</v>
      </c>
      <c r="T1087" s="140" t="str">
        <f t="shared" si="340"/>
        <v>25425</v>
      </c>
      <c r="U1087" s="5" t="str">
        <f t="shared" si="335"/>
        <v>滋賀県愛荘町</v>
      </c>
      <c r="V1087" s="21">
        <f t="shared" si="341"/>
        <v>0.45983881721677605</v>
      </c>
      <c r="W1087" s="21">
        <f t="shared" si="341"/>
        <v>5.9074514063956491E-3</v>
      </c>
      <c r="X1087" s="21">
        <f t="shared" si="341"/>
        <v>1.0471448416531E-2</v>
      </c>
      <c r="Y1087" s="21">
        <f t="shared" si="342"/>
        <v>0.10040240927220012</v>
      </c>
      <c r="Z1087" s="21">
        <f t="shared" si="342"/>
        <v>0.12663133487293793</v>
      </c>
      <c r="AA1087" s="21">
        <f t="shared" si="343"/>
        <v>0.15100603625337261</v>
      </c>
      <c r="AB1087" s="21">
        <f t="shared" si="343"/>
        <v>0.13723339135433663</v>
      </c>
      <c r="AC1087" s="21">
        <f t="shared" si="343"/>
        <v>8.5091112074499268E-3</v>
      </c>
      <c r="AD1087" s="21">
        <f t="shared" si="343"/>
        <v>0</v>
      </c>
      <c r="AE1087" s="21">
        <f t="shared" si="344"/>
        <v>0</v>
      </c>
      <c r="AF1087" s="137">
        <f>VLOOKUP(T1087,人口!$A$2:$E$1748,5,0)</f>
        <v>21304</v>
      </c>
      <c r="AG1087" s="14">
        <f t="shared" si="345"/>
        <v>0</v>
      </c>
      <c r="AH1087" s="14">
        <f t="shared" si="346"/>
        <v>0</v>
      </c>
      <c r="AI1087" s="14">
        <f t="shared" si="347"/>
        <v>1</v>
      </c>
      <c r="AJ1087" s="14">
        <f t="shared" si="348"/>
        <v>0</v>
      </c>
      <c r="AK1087" s="14">
        <f t="shared" si="349"/>
        <v>0</v>
      </c>
      <c r="AL1087" s="14">
        <f t="shared" si="350"/>
        <v>0</v>
      </c>
      <c r="AM1087" s="14">
        <f t="shared" si="351"/>
        <v>0</v>
      </c>
      <c r="AN1087" s="14">
        <f t="shared" si="352"/>
        <v>0</v>
      </c>
      <c r="AO1087" s="5" t="str">
        <f t="shared" si="353"/>
        <v>1万～3万人未満の市町村平均</v>
      </c>
    </row>
    <row r="1088" spans="1:41" s="5" customFormat="1" ht="18" customHeight="1" x14ac:dyDescent="0.3">
      <c r="A1088" s="5" t="str">
        <f t="shared" si="336"/>
        <v>025441</v>
      </c>
      <c r="B1088" s="22">
        <v>25</v>
      </c>
      <c r="C1088" s="23" t="s">
        <v>52</v>
      </c>
      <c r="D1088" s="23">
        <v>25441</v>
      </c>
      <c r="E1088" s="24" t="s">
        <v>959</v>
      </c>
      <c r="F1088" s="25">
        <v>5.8261277758566257</v>
      </c>
      <c r="G1088" s="26">
        <v>0.36353879723424093</v>
      </c>
      <c r="H1088" s="26">
        <v>1.5607039379318124</v>
      </c>
      <c r="I1088" s="26">
        <f t="shared" si="337"/>
        <v>7.7503705110226786</v>
      </c>
      <c r="J1088" s="26">
        <v>8.0834559422327903</v>
      </c>
      <c r="K1088" s="26">
        <v>7.3738783969078954</v>
      </c>
      <c r="L1088" s="26">
        <f t="shared" si="338"/>
        <v>15.457334339140687</v>
      </c>
      <c r="M1088" s="26">
        <v>7.8468763831858803</v>
      </c>
      <c r="N1088" s="26">
        <v>7.760798401867965</v>
      </c>
      <c r="O1088" s="26">
        <v>0.45703432302397007</v>
      </c>
      <c r="P1088" s="26">
        <v>0</v>
      </c>
      <c r="Q1088" s="26">
        <f t="shared" si="334"/>
        <v>16.064709108077814</v>
      </c>
      <c r="R1088" s="27">
        <v>0</v>
      </c>
      <c r="S1088" s="143">
        <f t="shared" si="339"/>
        <v>39.272413958241181</v>
      </c>
      <c r="T1088" s="140" t="str">
        <f t="shared" si="340"/>
        <v>25441</v>
      </c>
      <c r="U1088" s="5" t="str">
        <f t="shared" si="335"/>
        <v>滋賀県豊郷町</v>
      </c>
      <c r="V1088" s="21">
        <f t="shared" si="341"/>
        <v>0.14835165931107816</v>
      </c>
      <c r="W1088" s="21">
        <f t="shared" si="341"/>
        <v>9.2568487799297491E-3</v>
      </c>
      <c r="X1088" s="21">
        <f t="shared" si="341"/>
        <v>3.974046361375512E-2</v>
      </c>
      <c r="Y1088" s="21">
        <f t="shared" si="342"/>
        <v>0.2058303813671353</v>
      </c>
      <c r="Z1088" s="21">
        <f t="shared" si="342"/>
        <v>0.18776229046548112</v>
      </c>
      <c r="AA1088" s="21">
        <f t="shared" si="343"/>
        <v>0.1998063167578534</v>
      </c>
      <c r="AB1088" s="21">
        <f t="shared" si="343"/>
        <v>0.19761449882149115</v>
      </c>
      <c r="AC1088" s="21">
        <f t="shared" si="343"/>
        <v>1.1637540883275982E-2</v>
      </c>
      <c r="AD1088" s="21">
        <f t="shared" si="343"/>
        <v>0</v>
      </c>
      <c r="AE1088" s="21">
        <f t="shared" si="344"/>
        <v>0</v>
      </c>
      <c r="AF1088" s="137">
        <f>VLOOKUP(T1088,人口!$A$2:$E$1748,5,0)</f>
        <v>7364</v>
      </c>
      <c r="AG1088" s="14">
        <f t="shared" si="345"/>
        <v>0</v>
      </c>
      <c r="AH1088" s="14">
        <f t="shared" si="346"/>
        <v>1</v>
      </c>
      <c r="AI1088" s="14">
        <f t="shared" si="347"/>
        <v>0</v>
      </c>
      <c r="AJ1088" s="14">
        <f t="shared" si="348"/>
        <v>0</v>
      </c>
      <c r="AK1088" s="14">
        <f t="shared" si="349"/>
        <v>0</v>
      </c>
      <c r="AL1088" s="14">
        <f t="shared" si="350"/>
        <v>0</v>
      </c>
      <c r="AM1088" s="14">
        <f t="shared" si="351"/>
        <v>0</v>
      </c>
      <c r="AN1088" s="14">
        <f t="shared" si="352"/>
        <v>0</v>
      </c>
      <c r="AO1088" s="5" t="str">
        <f t="shared" si="353"/>
        <v>5千～1万人未満の市町村平均</v>
      </c>
    </row>
    <row r="1089" spans="1:41" s="5" customFormat="1" ht="18" customHeight="1" x14ac:dyDescent="0.3">
      <c r="A1089" s="5" t="str">
        <f t="shared" si="336"/>
        <v>025442</v>
      </c>
      <c r="B1089" s="22">
        <v>25</v>
      </c>
      <c r="C1089" s="23" t="s">
        <v>52</v>
      </c>
      <c r="D1089" s="23">
        <v>25442</v>
      </c>
      <c r="E1089" s="24" t="s">
        <v>1004</v>
      </c>
      <c r="F1089" s="25">
        <v>20.47130427969152</v>
      </c>
      <c r="G1089" s="26">
        <v>0.57620899361627176</v>
      </c>
      <c r="H1089" s="26">
        <v>1.1622263367577326</v>
      </c>
      <c r="I1089" s="26">
        <f t="shared" si="337"/>
        <v>22.209739610065526</v>
      </c>
      <c r="J1089" s="26">
        <v>4.5231093381325786</v>
      </c>
      <c r="K1089" s="26">
        <v>6.3719128605838655</v>
      </c>
      <c r="L1089" s="26">
        <f t="shared" si="338"/>
        <v>10.895022198716443</v>
      </c>
      <c r="M1089" s="26">
        <v>7.8086765792920749</v>
      </c>
      <c r="N1089" s="26">
        <v>9.2763913941732401</v>
      </c>
      <c r="O1089" s="26">
        <v>0.42842313034145374</v>
      </c>
      <c r="P1089" s="26">
        <v>0</v>
      </c>
      <c r="Q1089" s="26">
        <f t="shared" si="334"/>
        <v>17.513491103806768</v>
      </c>
      <c r="R1089" s="27">
        <v>0</v>
      </c>
      <c r="S1089" s="143">
        <f t="shared" si="339"/>
        <v>50.618252912588744</v>
      </c>
      <c r="T1089" s="140" t="str">
        <f t="shared" si="340"/>
        <v>25442</v>
      </c>
      <c r="U1089" s="5" t="str">
        <f t="shared" si="335"/>
        <v>滋賀県甲良町</v>
      </c>
      <c r="V1089" s="21">
        <f t="shared" si="341"/>
        <v>0.40442534267318248</v>
      </c>
      <c r="W1089" s="21">
        <f t="shared" si="341"/>
        <v>1.1383423181580586E-2</v>
      </c>
      <c r="X1089" s="21">
        <f t="shared" si="341"/>
        <v>2.2960617363952662E-2</v>
      </c>
      <c r="Y1089" s="21">
        <f t="shared" si="342"/>
        <v>8.9357278805007559E-2</v>
      </c>
      <c r="Z1089" s="21">
        <f t="shared" si="342"/>
        <v>0.12588172238159515</v>
      </c>
      <c r="AA1089" s="21">
        <f t="shared" si="343"/>
        <v>0.15426602322242652</v>
      </c>
      <c r="AB1089" s="21">
        <f t="shared" si="343"/>
        <v>0.18326178523372552</v>
      </c>
      <c r="AC1089" s="21">
        <f t="shared" si="343"/>
        <v>8.4638071385293705E-3</v>
      </c>
      <c r="AD1089" s="21">
        <f t="shared" si="343"/>
        <v>0</v>
      </c>
      <c r="AE1089" s="21">
        <f t="shared" si="344"/>
        <v>0</v>
      </c>
      <c r="AF1089" s="137">
        <f>VLOOKUP(T1089,人口!$A$2:$E$1748,5,0)</f>
        <v>6903</v>
      </c>
      <c r="AG1089" s="14">
        <f t="shared" si="345"/>
        <v>0</v>
      </c>
      <c r="AH1089" s="14">
        <f t="shared" si="346"/>
        <v>1</v>
      </c>
      <c r="AI1089" s="14">
        <f t="shared" si="347"/>
        <v>0</v>
      </c>
      <c r="AJ1089" s="14">
        <f t="shared" si="348"/>
        <v>0</v>
      </c>
      <c r="AK1089" s="14">
        <f t="shared" si="349"/>
        <v>0</v>
      </c>
      <c r="AL1089" s="14">
        <f t="shared" si="350"/>
        <v>0</v>
      </c>
      <c r="AM1089" s="14">
        <f t="shared" si="351"/>
        <v>0</v>
      </c>
      <c r="AN1089" s="14">
        <f t="shared" si="352"/>
        <v>0</v>
      </c>
      <c r="AO1089" s="5" t="str">
        <f t="shared" si="353"/>
        <v>5千～1万人未満の市町村平均</v>
      </c>
    </row>
    <row r="1090" spans="1:41" s="5" customFormat="1" ht="18" customHeight="1" x14ac:dyDescent="0.3">
      <c r="A1090" s="5" t="str">
        <f t="shared" si="336"/>
        <v>025443</v>
      </c>
      <c r="B1090" s="22">
        <v>25</v>
      </c>
      <c r="C1090" s="23" t="s">
        <v>52</v>
      </c>
      <c r="D1090" s="23">
        <v>25443</v>
      </c>
      <c r="E1090" s="24" t="s">
        <v>1051</v>
      </c>
      <c r="F1090" s="25">
        <v>89.028005043445319</v>
      </c>
      <c r="G1090" s="26">
        <v>0.46714735444599953</v>
      </c>
      <c r="H1090" s="26">
        <v>2.7893432082185581</v>
      </c>
      <c r="I1090" s="26">
        <f t="shared" si="337"/>
        <v>92.284495606109871</v>
      </c>
      <c r="J1090" s="26">
        <v>9.502593219020758</v>
      </c>
      <c r="K1090" s="26">
        <v>7.0431562761163446</v>
      </c>
      <c r="L1090" s="26">
        <f t="shared" si="338"/>
        <v>16.545749495137102</v>
      </c>
      <c r="M1090" s="26">
        <v>7.7529685319469426</v>
      </c>
      <c r="N1090" s="26">
        <v>9.2427115498997878</v>
      </c>
      <c r="O1090" s="26">
        <v>0.47298459746953769</v>
      </c>
      <c r="P1090" s="26">
        <v>0</v>
      </c>
      <c r="Q1090" s="26">
        <f t="shared" si="334"/>
        <v>17.468664679316266</v>
      </c>
      <c r="R1090" s="27">
        <v>0</v>
      </c>
      <c r="S1090" s="143">
        <f t="shared" si="339"/>
        <v>126.29890978056324</v>
      </c>
      <c r="T1090" s="140" t="str">
        <f t="shared" si="340"/>
        <v>25443</v>
      </c>
      <c r="U1090" s="5" t="str">
        <f t="shared" si="335"/>
        <v>滋賀県多賀町</v>
      </c>
      <c r="V1090" s="21">
        <f t="shared" si="341"/>
        <v>0.7048992362493558</v>
      </c>
      <c r="W1090" s="21">
        <f t="shared" si="341"/>
        <v>3.6987441558889145E-3</v>
      </c>
      <c r="X1090" s="21">
        <f t="shared" si="341"/>
        <v>2.2085251670539947E-2</v>
      </c>
      <c r="Y1090" s="21">
        <f t="shared" si="342"/>
        <v>7.5238917228430097E-2</v>
      </c>
      <c r="Z1090" s="21">
        <f t="shared" si="342"/>
        <v>5.5765772549845487E-2</v>
      </c>
      <c r="AA1090" s="21">
        <f t="shared" si="343"/>
        <v>6.1385870593952549E-2</v>
      </c>
      <c r="AB1090" s="21">
        <f t="shared" si="343"/>
        <v>7.3181245712717904E-2</v>
      </c>
      <c r="AC1090" s="21">
        <f t="shared" si="343"/>
        <v>3.7449618392693968E-3</v>
      </c>
      <c r="AD1090" s="21">
        <f t="shared" si="343"/>
        <v>0</v>
      </c>
      <c r="AE1090" s="21">
        <f t="shared" si="344"/>
        <v>0</v>
      </c>
      <c r="AF1090" s="137">
        <f>VLOOKUP(T1090,人口!$A$2:$E$1748,5,0)</f>
        <v>7621</v>
      </c>
      <c r="AG1090" s="14">
        <f t="shared" si="345"/>
        <v>0</v>
      </c>
      <c r="AH1090" s="14">
        <f t="shared" si="346"/>
        <v>1</v>
      </c>
      <c r="AI1090" s="14">
        <f t="shared" si="347"/>
        <v>0</v>
      </c>
      <c r="AJ1090" s="14">
        <f t="shared" si="348"/>
        <v>0</v>
      </c>
      <c r="AK1090" s="14">
        <f t="shared" si="349"/>
        <v>0</v>
      </c>
      <c r="AL1090" s="14">
        <f t="shared" si="350"/>
        <v>0</v>
      </c>
      <c r="AM1090" s="14">
        <f t="shared" si="351"/>
        <v>0</v>
      </c>
      <c r="AN1090" s="14">
        <f t="shared" si="352"/>
        <v>0</v>
      </c>
      <c r="AO1090" s="5" t="str">
        <f t="shared" si="353"/>
        <v>5千～1万人未満の市町村平均</v>
      </c>
    </row>
    <row r="1091" spans="1:41" s="5" customFormat="1" ht="18" customHeight="1" x14ac:dyDescent="0.3">
      <c r="A1091" s="5" t="str">
        <f t="shared" si="336"/>
        <v>026100</v>
      </c>
      <c r="B1091" s="22">
        <v>26</v>
      </c>
      <c r="C1091" s="23" t="s">
        <v>53</v>
      </c>
      <c r="D1091" s="23">
        <v>26100</v>
      </c>
      <c r="E1091" s="24" t="s">
        <v>100</v>
      </c>
      <c r="F1091" s="25">
        <v>1019.928757249004</v>
      </c>
      <c r="G1091" s="26">
        <v>54.382738156547504</v>
      </c>
      <c r="H1091" s="26">
        <v>40.18311824249502</v>
      </c>
      <c r="I1091" s="26">
        <f t="shared" si="337"/>
        <v>1114.4946136480467</v>
      </c>
      <c r="J1091" s="26">
        <v>2073.2121949946045</v>
      </c>
      <c r="K1091" s="26">
        <v>1555.1722383282129</v>
      </c>
      <c r="L1091" s="26">
        <f t="shared" si="338"/>
        <v>3628.3844333228171</v>
      </c>
      <c r="M1091" s="26">
        <v>754.58141787478246</v>
      </c>
      <c r="N1091" s="26">
        <v>538.26645977196199</v>
      </c>
      <c r="O1091" s="26">
        <v>87.490792943446039</v>
      </c>
      <c r="P1091" s="26">
        <v>0</v>
      </c>
      <c r="Q1091" s="26">
        <f t="shared" si="334"/>
        <v>1380.3386705901905</v>
      </c>
      <c r="R1091" s="27">
        <v>155.68398532677</v>
      </c>
      <c r="S1091" s="143">
        <f t="shared" si="339"/>
        <v>6278.9017028878243</v>
      </c>
      <c r="T1091" s="140" t="str">
        <f t="shared" si="340"/>
        <v>26100</v>
      </c>
      <c r="U1091" s="5" t="str">
        <f t="shared" si="335"/>
        <v>京都府京都市</v>
      </c>
      <c r="V1091" s="21">
        <f t="shared" si="341"/>
        <v>0.16243744615079947</v>
      </c>
      <c r="W1091" s="21">
        <f t="shared" si="341"/>
        <v>8.6611864192005939E-3</v>
      </c>
      <c r="X1091" s="21">
        <f t="shared" si="341"/>
        <v>6.3997049394822975E-3</v>
      </c>
      <c r="Y1091" s="21">
        <f t="shared" si="342"/>
        <v>0.33018707619536108</v>
      </c>
      <c r="Z1091" s="21">
        <f t="shared" si="342"/>
        <v>0.24768220811817299</v>
      </c>
      <c r="AA1091" s="21">
        <f t="shared" si="343"/>
        <v>0.12017729430733587</v>
      </c>
      <c r="AB1091" s="21">
        <f t="shared" si="343"/>
        <v>8.5726212201156102E-2</v>
      </c>
      <c r="AC1091" s="21">
        <f t="shared" si="343"/>
        <v>1.393409183380062E-2</v>
      </c>
      <c r="AD1091" s="21">
        <f t="shared" si="343"/>
        <v>0</v>
      </c>
      <c r="AE1091" s="21">
        <f t="shared" si="344"/>
        <v>2.4794779834691E-2</v>
      </c>
      <c r="AF1091" s="137">
        <f>VLOOKUP(T1091,人口!$A$2:$E$1748,5,0)</f>
        <v>1409702</v>
      </c>
      <c r="AG1091" s="14">
        <f t="shared" si="345"/>
        <v>0</v>
      </c>
      <c r="AH1091" s="14">
        <f t="shared" si="346"/>
        <v>0</v>
      </c>
      <c r="AI1091" s="14">
        <f t="shared" si="347"/>
        <v>0</v>
      </c>
      <c r="AJ1091" s="14">
        <f t="shared" si="348"/>
        <v>0</v>
      </c>
      <c r="AK1091" s="14">
        <f t="shared" si="349"/>
        <v>0</v>
      </c>
      <c r="AL1091" s="14">
        <f t="shared" si="350"/>
        <v>0</v>
      </c>
      <c r="AM1091" s="14">
        <f t="shared" si="351"/>
        <v>0</v>
      </c>
      <c r="AN1091" s="14">
        <f t="shared" si="352"/>
        <v>1</v>
      </c>
      <c r="AO1091" s="5" t="str">
        <f t="shared" si="353"/>
        <v>100万人以上の市町村平均</v>
      </c>
    </row>
    <row r="1092" spans="1:41" s="5" customFormat="1" ht="18" customHeight="1" x14ac:dyDescent="0.3">
      <c r="A1092" s="5" t="str">
        <f t="shared" si="336"/>
        <v>026201</v>
      </c>
      <c r="B1092" s="22">
        <v>26</v>
      </c>
      <c r="C1092" s="23" t="s">
        <v>53</v>
      </c>
      <c r="D1092" s="23">
        <v>26201</v>
      </c>
      <c r="E1092" s="24" t="s">
        <v>150</v>
      </c>
      <c r="F1092" s="25">
        <v>130.02225187135681</v>
      </c>
      <c r="G1092" s="26">
        <v>5.6337763173820852</v>
      </c>
      <c r="H1092" s="26">
        <v>11.44455899311567</v>
      </c>
      <c r="I1092" s="26">
        <f t="shared" si="337"/>
        <v>147.10058718185456</v>
      </c>
      <c r="J1092" s="26">
        <v>99.566633320719589</v>
      </c>
      <c r="K1092" s="26">
        <v>78.21975159984558</v>
      </c>
      <c r="L1092" s="26">
        <f t="shared" si="338"/>
        <v>177.78638492056518</v>
      </c>
      <c r="M1092" s="26">
        <v>79.369642540354377</v>
      </c>
      <c r="N1092" s="26">
        <v>74.826991162957583</v>
      </c>
      <c r="O1092" s="26">
        <v>4.8239960382515106</v>
      </c>
      <c r="P1092" s="26">
        <v>0</v>
      </c>
      <c r="Q1092" s="26">
        <f t="shared" si="334"/>
        <v>159.02062974156348</v>
      </c>
      <c r="R1092" s="27">
        <v>6.3329321652000008</v>
      </c>
      <c r="S1092" s="143">
        <f t="shared" si="339"/>
        <v>490.24053400918325</v>
      </c>
      <c r="T1092" s="140" t="str">
        <f t="shared" si="340"/>
        <v>26201</v>
      </c>
      <c r="U1092" s="5" t="str">
        <f t="shared" si="335"/>
        <v>京都府福知山市</v>
      </c>
      <c r="V1092" s="21">
        <f t="shared" si="341"/>
        <v>0.26522134105892031</v>
      </c>
      <c r="W1092" s="21">
        <f t="shared" si="341"/>
        <v>1.1491861497679733E-2</v>
      </c>
      <c r="X1092" s="21">
        <f t="shared" si="341"/>
        <v>2.3344783222068882E-2</v>
      </c>
      <c r="Y1092" s="21">
        <f t="shared" si="342"/>
        <v>0.20309751318697464</v>
      </c>
      <c r="Z1092" s="21">
        <f t="shared" si="342"/>
        <v>0.15955382342656382</v>
      </c>
      <c r="AA1092" s="21">
        <f t="shared" si="343"/>
        <v>0.1618993882273872</v>
      </c>
      <c r="AB1092" s="21">
        <f t="shared" si="343"/>
        <v>0.15263321976055924</v>
      </c>
      <c r="AC1092" s="21">
        <f t="shared" si="343"/>
        <v>9.8400595291476788E-3</v>
      </c>
      <c r="AD1092" s="21">
        <f t="shared" si="343"/>
        <v>0</v>
      </c>
      <c r="AE1092" s="21">
        <f t="shared" si="344"/>
        <v>1.2918010090698399E-2</v>
      </c>
      <c r="AF1092" s="137">
        <f>VLOOKUP(T1092,人口!$A$2:$E$1748,5,0)</f>
        <v>77727</v>
      </c>
      <c r="AG1092" s="14">
        <f t="shared" si="345"/>
        <v>0</v>
      </c>
      <c r="AH1092" s="14">
        <f t="shared" si="346"/>
        <v>0</v>
      </c>
      <c r="AI1092" s="14">
        <f t="shared" si="347"/>
        <v>0</v>
      </c>
      <c r="AJ1092" s="14">
        <f t="shared" si="348"/>
        <v>1</v>
      </c>
      <c r="AK1092" s="14">
        <f t="shared" si="349"/>
        <v>0</v>
      </c>
      <c r="AL1092" s="14">
        <f t="shared" si="350"/>
        <v>0</v>
      </c>
      <c r="AM1092" s="14">
        <f t="shared" si="351"/>
        <v>0</v>
      </c>
      <c r="AN1092" s="14">
        <f t="shared" si="352"/>
        <v>0</v>
      </c>
      <c r="AO1092" s="5" t="str">
        <f t="shared" si="353"/>
        <v>3万～10万人未満の市町村平均</v>
      </c>
    </row>
    <row r="1093" spans="1:41" s="5" customFormat="1" ht="18" customHeight="1" x14ac:dyDescent="0.3">
      <c r="A1093" s="5" t="str">
        <f t="shared" si="336"/>
        <v>026202</v>
      </c>
      <c r="B1093" s="22">
        <v>26</v>
      </c>
      <c r="C1093" s="23" t="s">
        <v>53</v>
      </c>
      <c r="D1093" s="23">
        <v>26202</v>
      </c>
      <c r="E1093" s="24" t="s">
        <v>218</v>
      </c>
      <c r="F1093" s="25">
        <v>76.338201680475635</v>
      </c>
      <c r="G1093" s="26">
        <v>4.5084896172989257</v>
      </c>
      <c r="H1093" s="26">
        <v>10.572592593640191</v>
      </c>
      <c r="I1093" s="26">
        <f t="shared" si="337"/>
        <v>91.41928389141475</v>
      </c>
      <c r="J1093" s="26">
        <v>92.416061075132504</v>
      </c>
      <c r="K1093" s="26">
        <v>87.282599936581946</v>
      </c>
      <c r="L1093" s="26">
        <f t="shared" si="338"/>
        <v>179.69866101171445</v>
      </c>
      <c r="M1093" s="26">
        <v>81.443573560088907</v>
      </c>
      <c r="N1093" s="26">
        <v>63.832927710838362</v>
      </c>
      <c r="O1093" s="26">
        <v>5.086896281642268</v>
      </c>
      <c r="P1093" s="26">
        <v>39.965734070660261</v>
      </c>
      <c r="Q1093" s="26">
        <f t="shared" ref="Q1093:Q1156" si="354">SUM(M1093:P1093)</f>
        <v>190.32913162322981</v>
      </c>
      <c r="R1093" s="27">
        <v>6.6968672348799991</v>
      </c>
      <c r="S1093" s="143">
        <f t="shared" si="339"/>
        <v>468.14394376123909</v>
      </c>
      <c r="T1093" s="140" t="str">
        <f t="shared" si="340"/>
        <v>26202</v>
      </c>
      <c r="U1093" s="5" t="str">
        <f t="shared" ref="U1093:U1156" si="355">C1093&amp;E1093</f>
        <v>京都府舞鶴市</v>
      </c>
      <c r="V1093" s="21">
        <f t="shared" si="341"/>
        <v>0.16306566110232398</v>
      </c>
      <c r="W1093" s="21">
        <f t="shared" si="341"/>
        <v>9.6305627305056582E-3</v>
      </c>
      <c r="X1093" s="21">
        <f t="shared" si="341"/>
        <v>2.2584063586716788E-2</v>
      </c>
      <c r="Y1093" s="21">
        <f t="shared" si="342"/>
        <v>0.19740949831077206</v>
      </c>
      <c r="Z1093" s="21">
        <f t="shared" si="342"/>
        <v>0.18644393695520597</v>
      </c>
      <c r="AA1093" s="21">
        <f t="shared" si="343"/>
        <v>0.1739712211285733</v>
      </c>
      <c r="AB1093" s="21">
        <f t="shared" si="343"/>
        <v>0.13635320623392316</v>
      </c>
      <c r="AC1093" s="21">
        <f t="shared" si="343"/>
        <v>1.0866094391336753E-2</v>
      </c>
      <c r="AD1093" s="21">
        <f t="shared" ref="AD1093:AD1156" si="356">P1093/$S1093</f>
        <v>8.5370610051175688E-2</v>
      </c>
      <c r="AE1093" s="21">
        <f t="shared" si="344"/>
        <v>1.4305145509466441E-2</v>
      </c>
      <c r="AF1093" s="137">
        <f>VLOOKUP(T1093,人口!$A$2:$E$1748,5,0)</f>
        <v>81963</v>
      </c>
      <c r="AG1093" s="14">
        <f t="shared" si="345"/>
        <v>0</v>
      </c>
      <c r="AH1093" s="14">
        <f t="shared" si="346"/>
        <v>0</v>
      </c>
      <c r="AI1093" s="14">
        <f t="shared" si="347"/>
        <v>0</v>
      </c>
      <c r="AJ1093" s="14">
        <f t="shared" si="348"/>
        <v>1</v>
      </c>
      <c r="AK1093" s="14">
        <f t="shared" si="349"/>
        <v>0</v>
      </c>
      <c r="AL1093" s="14">
        <f t="shared" si="350"/>
        <v>0</v>
      </c>
      <c r="AM1093" s="14">
        <f t="shared" si="351"/>
        <v>0</v>
      </c>
      <c r="AN1093" s="14">
        <f t="shared" si="352"/>
        <v>0</v>
      </c>
      <c r="AO1093" s="5" t="str">
        <f t="shared" si="353"/>
        <v>3万～10万人未満の市町村平均</v>
      </c>
    </row>
    <row r="1094" spans="1:41" s="5" customFormat="1" ht="18" customHeight="1" x14ac:dyDescent="0.3">
      <c r="A1094" s="5" t="str">
        <f t="shared" ref="A1094:A1157" si="357">0&amp;D1094</f>
        <v>026203</v>
      </c>
      <c r="B1094" s="22">
        <v>26</v>
      </c>
      <c r="C1094" s="23" t="s">
        <v>53</v>
      </c>
      <c r="D1094" s="23">
        <v>26203</v>
      </c>
      <c r="E1094" s="24" t="s">
        <v>279</v>
      </c>
      <c r="F1094" s="25">
        <v>60.703827887028382</v>
      </c>
      <c r="G1094" s="26">
        <v>1.5823770562343951</v>
      </c>
      <c r="H1094" s="26">
        <v>8.683332061443318</v>
      </c>
      <c r="I1094" s="26">
        <f t="shared" ref="I1094:I1157" si="358">SUM(F1094:H1094)</f>
        <v>70.969537004706098</v>
      </c>
      <c r="J1094" s="26">
        <v>32.936443275625408</v>
      </c>
      <c r="K1094" s="26">
        <v>33.906248952631394</v>
      </c>
      <c r="L1094" s="26">
        <f t="shared" ref="L1094:L1157" si="359">SUM(J1094:K1094)</f>
        <v>66.842692228256794</v>
      </c>
      <c r="M1094" s="26">
        <v>32.334542337610785</v>
      </c>
      <c r="N1094" s="26">
        <v>34.141739280629309</v>
      </c>
      <c r="O1094" s="26">
        <v>2.0612471396349941</v>
      </c>
      <c r="P1094" s="26">
        <v>0</v>
      </c>
      <c r="Q1094" s="26">
        <f t="shared" si="354"/>
        <v>68.537528757875094</v>
      </c>
      <c r="R1094" s="27">
        <v>0</v>
      </c>
      <c r="S1094" s="143">
        <f t="shared" ref="S1094:S1157" si="360">SUM(I1094,L1094,Q1094,R1094)</f>
        <v>206.34975799083799</v>
      </c>
      <c r="T1094" s="140" t="str">
        <f t="shared" ref="T1094:T1157" si="361">IF(LEN(A1094)=5,A1094,RIGHT(A1094,5))</f>
        <v>26203</v>
      </c>
      <c r="U1094" s="5" t="str">
        <f t="shared" si="355"/>
        <v>京都府綾部市</v>
      </c>
      <c r="V1094" s="21">
        <f t="shared" ref="V1094:X1157" si="362">F1094/$S1094</f>
        <v>0.29417930254962382</v>
      </c>
      <c r="W1094" s="21">
        <f t="shared" si="362"/>
        <v>7.6684221568345786E-3</v>
      </c>
      <c r="X1094" s="21">
        <f t="shared" si="362"/>
        <v>4.2080650571099103E-2</v>
      </c>
      <c r="Y1094" s="21">
        <f t="shared" ref="Y1094:Z1157" si="363">J1094/$S1094</f>
        <v>0.15961464455455188</v>
      </c>
      <c r="Z1094" s="21">
        <f t="shared" si="363"/>
        <v>0.16431445950199197</v>
      </c>
      <c r="AA1094" s="21">
        <f t="shared" ref="AA1094:AD1157" si="364">M1094/$S1094</f>
        <v>0.15669774780664608</v>
      </c>
      <c r="AB1094" s="21">
        <f t="shared" si="364"/>
        <v>0.16545567880988363</v>
      </c>
      <c r="AC1094" s="21">
        <f t="shared" si="364"/>
        <v>9.9890940493689087E-3</v>
      </c>
      <c r="AD1094" s="21">
        <f t="shared" si="356"/>
        <v>0</v>
      </c>
      <c r="AE1094" s="21">
        <f t="shared" ref="AE1094:AE1157" si="365">R1094/$S1094</f>
        <v>0</v>
      </c>
      <c r="AF1094" s="137">
        <f>VLOOKUP(T1094,人口!$A$2:$E$1748,5,0)</f>
        <v>33212</v>
      </c>
      <c r="AG1094" s="14">
        <f t="shared" ref="AG1094:AG1157" si="366">IF(SUMIFS($AF1094,$AF1094,$BB$22,$AF1094,$BC$22)&gt;0,1,0)</f>
        <v>0</v>
      </c>
      <c r="AH1094" s="14">
        <f t="shared" ref="AH1094:AH1157" si="367">IF(SUMIFS($AF1094,$AF1094,$BB$23,$AF1094,$BC$23)&gt;0,1,0)</f>
        <v>0</v>
      </c>
      <c r="AI1094" s="14">
        <f t="shared" ref="AI1094:AI1157" si="368">IF(SUMIFS($AF1094,$AF1094,$BB$24,$AF1094,$BC$24)&gt;0,1,0)</f>
        <v>0</v>
      </c>
      <c r="AJ1094" s="14">
        <f t="shared" ref="AJ1094:AJ1157" si="369">IF(SUMIFS($AF1094,$AF1094,$BB$25,$AF1094,$BC$25)&gt;0,1,0)</f>
        <v>1</v>
      </c>
      <c r="AK1094" s="14">
        <f t="shared" ref="AK1094:AK1157" si="370">IF(SUMIFS($AF1094,$AF1094,$BB$26,$AF1094,$BC$26)&gt;0,1,0)</f>
        <v>0</v>
      </c>
      <c r="AL1094" s="14">
        <f t="shared" ref="AL1094:AL1157" si="371">IF(SUMIFS($AF1094,$AF1094,$BB$27,$AF1094,$BC$27)&gt;0,1,0)</f>
        <v>0</v>
      </c>
      <c r="AM1094" s="14">
        <f t="shared" ref="AM1094:AM1157" si="372">IF(SUMIFS($AF1094,$AF1094,$BB$28,$AF1094,$BC$2)&gt;0,1,0)</f>
        <v>0</v>
      </c>
      <c r="AN1094" s="14">
        <f t="shared" ref="AN1094:AN1157" si="373">IF(SUMIFS($AF1094,$AF1094,$BB$29)&gt;0,1,0)</f>
        <v>0</v>
      </c>
      <c r="AO1094" s="5" t="str">
        <f t="shared" ref="AO1094:AO1157" si="374">IF(AG1094=1,$AG$4,IF(AH1094=1,$AH$4,IF(AI1094=1,$AI$4,IF(AJ1094=1,$AJ$4,IF(AK1094=1,$AK$4,IF(AL1094=1,$AL$4,IF(AM1094=1,$AM$4,IF(AN1094=1,$AN$4,""))))))))</f>
        <v>3万～10万人未満の市町村平均</v>
      </c>
    </row>
    <row r="1095" spans="1:41" s="5" customFormat="1" ht="18" customHeight="1" x14ac:dyDescent="0.3">
      <c r="A1095" s="5" t="str">
        <f t="shared" si="357"/>
        <v>026204</v>
      </c>
      <c r="B1095" s="22">
        <v>26</v>
      </c>
      <c r="C1095" s="23" t="s">
        <v>53</v>
      </c>
      <c r="D1095" s="23">
        <v>26204</v>
      </c>
      <c r="E1095" s="24" t="s">
        <v>330</v>
      </c>
      <c r="F1095" s="25">
        <v>283.54228610003395</v>
      </c>
      <c r="G1095" s="26">
        <v>4.9343730013434497</v>
      </c>
      <c r="H1095" s="26">
        <v>9.3009749277384497</v>
      </c>
      <c r="I1095" s="26">
        <f t="shared" si="358"/>
        <v>297.7776340291158</v>
      </c>
      <c r="J1095" s="26">
        <v>155.56953962576398</v>
      </c>
      <c r="K1095" s="26">
        <v>181.95294507110449</v>
      </c>
      <c r="L1095" s="26">
        <f t="shared" si="359"/>
        <v>337.52248469686845</v>
      </c>
      <c r="M1095" s="26">
        <v>123.41083311292095</v>
      </c>
      <c r="N1095" s="26">
        <v>58.891613415290692</v>
      </c>
      <c r="O1095" s="26">
        <v>11.536206666899716</v>
      </c>
      <c r="P1095" s="26">
        <v>0</v>
      </c>
      <c r="Q1095" s="26">
        <f t="shared" si="354"/>
        <v>193.83865319511136</v>
      </c>
      <c r="R1095" s="27">
        <v>22.417246243651029</v>
      </c>
      <c r="S1095" s="143">
        <f t="shared" si="360"/>
        <v>851.55601816474666</v>
      </c>
      <c r="T1095" s="140" t="str">
        <f t="shared" si="361"/>
        <v>26204</v>
      </c>
      <c r="U1095" s="5" t="str">
        <f t="shared" si="355"/>
        <v>京都府宇治市</v>
      </c>
      <c r="V1095" s="21">
        <f t="shared" si="362"/>
        <v>0.33296962272795344</v>
      </c>
      <c r="W1095" s="21">
        <f t="shared" si="362"/>
        <v>5.7945371720558017E-3</v>
      </c>
      <c r="X1095" s="21">
        <f t="shared" si="362"/>
        <v>1.0922328924154267E-2</v>
      </c>
      <c r="Y1095" s="21">
        <f t="shared" si="363"/>
        <v>0.18268855636889722</v>
      </c>
      <c r="Z1095" s="21">
        <f t="shared" si="363"/>
        <v>0.21367113987784991</v>
      </c>
      <c r="AA1095" s="21">
        <f t="shared" si="364"/>
        <v>0.14492391631368309</v>
      </c>
      <c r="AB1095" s="21">
        <f t="shared" si="364"/>
        <v>6.9157650417658367E-2</v>
      </c>
      <c r="AC1095" s="21">
        <f t="shared" si="364"/>
        <v>1.3547208193962712E-2</v>
      </c>
      <c r="AD1095" s="21">
        <f t="shared" si="356"/>
        <v>0</v>
      </c>
      <c r="AE1095" s="21">
        <f t="shared" si="365"/>
        <v>2.6325040003785244E-2</v>
      </c>
      <c r="AF1095" s="137">
        <f>VLOOKUP(T1095,人口!$A$2:$E$1748,5,0)</f>
        <v>185878</v>
      </c>
      <c r="AG1095" s="14">
        <f t="shared" si="366"/>
        <v>0</v>
      </c>
      <c r="AH1095" s="14">
        <f t="shared" si="367"/>
        <v>0</v>
      </c>
      <c r="AI1095" s="14">
        <f t="shared" si="368"/>
        <v>0</v>
      </c>
      <c r="AJ1095" s="14">
        <f t="shared" si="369"/>
        <v>0</v>
      </c>
      <c r="AK1095" s="14">
        <f t="shared" si="370"/>
        <v>1</v>
      </c>
      <c r="AL1095" s="14">
        <f t="shared" si="371"/>
        <v>0</v>
      </c>
      <c r="AM1095" s="14">
        <f t="shared" si="372"/>
        <v>0</v>
      </c>
      <c r="AN1095" s="14">
        <f t="shared" si="373"/>
        <v>0</v>
      </c>
      <c r="AO1095" s="5" t="str">
        <f t="shared" si="374"/>
        <v>10万～20万人未満の市町村平均</v>
      </c>
    </row>
    <row r="1096" spans="1:41" s="5" customFormat="1" ht="18" customHeight="1" x14ac:dyDescent="0.3">
      <c r="A1096" s="5" t="str">
        <f t="shared" si="357"/>
        <v>026205</v>
      </c>
      <c r="B1096" s="22">
        <v>26</v>
      </c>
      <c r="C1096" s="23" t="s">
        <v>53</v>
      </c>
      <c r="D1096" s="23">
        <v>26205</v>
      </c>
      <c r="E1096" s="24" t="s">
        <v>382</v>
      </c>
      <c r="F1096" s="25">
        <v>4.5416707961126388</v>
      </c>
      <c r="G1096" s="26">
        <v>1.6429552962062453</v>
      </c>
      <c r="H1096" s="26">
        <v>5.8494412631480088</v>
      </c>
      <c r="I1096" s="26">
        <f t="shared" si="358"/>
        <v>12.034067355466892</v>
      </c>
      <c r="J1096" s="26">
        <v>25.679473018506613</v>
      </c>
      <c r="K1096" s="26">
        <v>18.300771969269459</v>
      </c>
      <c r="L1096" s="26">
        <f t="shared" si="359"/>
        <v>43.980244987776075</v>
      </c>
      <c r="M1096" s="26">
        <v>16.707639228053178</v>
      </c>
      <c r="N1096" s="26">
        <v>18.95212951330311</v>
      </c>
      <c r="O1096" s="26">
        <v>1.1005689367441691</v>
      </c>
      <c r="P1096" s="26">
        <v>0.17410838552100577</v>
      </c>
      <c r="Q1096" s="26">
        <f t="shared" si="354"/>
        <v>36.934446063621465</v>
      </c>
      <c r="R1096" s="27">
        <v>3.0204685055999998</v>
      </c>
      <c r="S1096" s="143">
        <f t="shared" si="360"/>
        <v>95.969226912464421</v>
      </c>
      <c r="T1096" s="140" t="str">
        <f t="shared" si="361"/>
        <v>26205</v>
      </c>
      <c r="U1096" s="5" t="str">
        <f t="shared" si="355"/>
        <v>京都府宮津市</v>
      </c>
      <c r="V1096" s="21">
        <f t="shared" si="362"/>
        <v>4.732424071994655E-2</v>
      </c>
      <c r="W1096" s="21">
        <f t="shared" si="362"/>
        <v>1.7119605409605099E-2</v>
      </c>
      <c r="X1096" s="21">
        <f t="shared" si="362"/>
        <v>6.0951217919921447E-2</v>
      </c>
      <c r="Y1096" s="21">
        <f t="shared" si="363"/>
        <v>0.26758028427101332</v>
      </c>
      <c r="Z1096" s="21">
        <f t="shared" si="363"/>
        <v>0.1906941689335685</v>
      </c>
      <c r="AA1096" s="21">
        <f t="shared" si="364"/>
        <v>0.17409371488729999</v>
      </c>
      <c r="AB1096" s="21">
        <f t="shared" si="364"/>
        <v>0.1974813189918655</v>
      </c>
      <c r="AC1096" s="21">
        <f t="shared" si="364"/>
        <v>1.146793583893326E-2</v>
      </c>
      <c r="AD1096" s="21">
        <f t="shared" si="356"/>
        <v>1.8142105664747487E-3</v>
      </c>
      <c r="AE1096" s="21">
        <f t="shared" si="365"/>
        <v>3.1473302461371637E-2</v>
      </c>
      <c r="AF1096" s="137">
        <f>VLOOKUP(T1096,人口!$A$2:$E$1748,5,0)</f>
        <v>17733</v>
      </c>
      <c r="AG1096" s="14">
        <f t="shared" si="366"/>
        <v>0</v>
      </c>
      <c r="AH1096" s="14">
        <f t="shared" si="367"/>
        <v>0</v>
      </c>
      <c r="AI1096" s="14">
        <f t="shared" si="368"/>
        <v>1</v>
      </c>
      <c r="AJ1096" s="14">
        <f t="shared" si="369"/>
        <v>0</v>
      </c>
      <c r="AK1096" s="14">
        <f t="shared" si="370"/>
        <v>0</v>
      </c>
      <c r="AL1096" s="14">
        <f t="shared" si="371"/>
        <v>0</v>
      </c>
      <c r="AM1096" s="14">
        <f t="shared" si="372"/>
        <v>0</v>
      </c>
      <c r="AN1096" s="14">
        <f t="shared" si="373"/>
        <v>0</v>
      </c>
      <c r="AO1096" s="5" t="str">
        <f t="shared" si="374"/>
        <v>1万～3万人未満の市町村平均</v>
      </c>
    </row>
    <row r="1097" spans="1:41" s="5" customFormat="1" ht="18" customHeight="1" x14ac:dyDescent="0.3">
      <c r="A1097" s="5" t="str">
        <f t="shared" si="357"/>
        <v>026206</v>
      </c>
      <c r="B1097" s="22">
        <v>26</v>
      </c>
      <c r="C1097" s="23" t="s">
        <v>53</v>
      </c>
      <c r="D1097" s="23">
        <v>26206</v>
      </c>
      <c r="E1097" s="24" t="s">
        <v>433</v>
      </c>
      <c r="F1097" s="25">
        <v>53.868804294536254</v>
      </c>
      <c r="G1097" s="26">
        <v>2.9830193925532384</v>
      </c>
      <c r="H1097" s="26">
        <v>11.662550592984541</v>
      </c>
      <c r="I1097" s="26">
        <f t="shared" si="358"/>
        <v>68.514374280074037</v>
      </c>
      <c r="J1097" s="26">
        <v>72.475821972777624</v>
      </c>
      <c r="K1097" s="26">
        <v>84.546237905981371</v>
      </c>
      <c r="L1097" s="26">
        <f t="shared" si="359"/>
        <v>157.02205987875899</v>
      </c>
      <c r="M1097" s="26">
        <v>77.22727020531012</v>
      </c>
      <c r="N1097" s="26">
        <v>60.999009385543744</v>
      </c>
      <c r="O1097" s="26">
        <v>5.4902458288085878</v>
      </c>
      <c r="P1097" s="26">
        <v>0</v>
      </c>
      <c r="Q1097" s="26">
        <f t="shared" si="354"/>
        <v>143.71652541966245</v>
      </c>
      <c r="R1097" s="27">
        <v>9.3473454262499995</v>
      </c>
      <c r="S1097" s="143">
        <f t="shared" si="360"/>
        <v>378.60030500474551</v>
      </c>
      <c r="T1097" s="140" t="str">
        <f t="shared" si="361"/>
        <v>26206</v>
      </c>
      <c r="U1097" s="5" t="str">
        <f t="shared" si="355"/>
        <v>京都府亀岡市</v>
      </c>
      <c r="V1097" s="21">
        <f t="shared" si="362"/>
        <v>0.14228410168306929</v>
      </c>
      <c r="W1097" s="21">
        <f t="shared" si="362"/>
        <v>7.8790728721569534E-3</v>
      </c>
      <c r="X1097" s="21">
        <f t="shared" si="362"/>
        <v>3.0804387737718167E-2</v>
      </c>
      <c r="Y1097" s="21">
        <f t="shared" si="363"/>
        <v>0.19143096562447087</v>
      </c>
      <c r="Z1097" s="21">
        <f t="shared" si="363"/>
        <v>0.22331265133270731</v>
      </c>
      <c r="AA1097" s="21">
        <f t="shared" si="364"/>
        <v>0.20398100367178026</v>
      </c>
      <c r="AB1097" s="21">
        <f t="shared" si="364"/>
        <v>0.16111716916017582</v>
      </c>
      <c r="AC1097" s="21">
        <f t="shared" si="364"/>
        <v>1.4501430020611767E-2</v>
      </c>
      <c r="AD1097" s="21">
        <f t="shared" si="356"/>
        <v>0</v>
      </c>
      <c r="AE1097" s="21">
        <f t="shared" si="365"/>
        <v>2.4689217897309504E-2</v>
      </c>
      <c r="AF1097" s="137">
        <f>VLOOKUP(T1097,人口!$A$2:$E$1748,5,0)</f>
        <v>88462</v>
      </c>
      <c r="AG1097" s="14">
        <f t="shared" si="366"/>
        <v>0</v>
      </c>
      <c r="AH1097" s="14">
        <f t="shared" si="367"/>
        <v>0</v>
      </c>
      <c r="AI1097" s="14">
        <f t="shared" si="368"/>
        <v>0</v>
      </c>
      <c r="AJ1097" s="14">
        <f t="shared" si="369"/>
        <v>1</v>
      </c>
      <c r="AK1097" s="14">
        <f t="shared" si="370"/>
        <v>0</v>
      </c>
      <c r="AL1097" s="14">
        <f t="shared" si="371"/>
        <v>0</v>
      </c>
      <c r="AM1097" s="14">
        <f t="shared" si="372"/>
        <v>0</v>
      </c>
      <c r="AN1097" s="14">
        <f t="shared" si="373"/>
        <v>0</v>
      </c>
      <c r="AO1097" s="5" t="str">
        <f t="shared" si="374"/>
        <v>3万～10万人未満の市町村平均</v>
      </c>
    </row>
    <row r="1098" spans="1:41" s="5" customFormat="1" ht="18" customHeight="1" x14ac:dyDescent="0.3">
      <c r="A1098" s="5" t="str">
        <f t="shared" si="357"/>
        <v>026207</v>
      </c>
      <c r="B1098" s="22">
        <v>26</v>
      </c>
      <c r="C1098" s="23" t="s">
        <v>53</v>
      </c>
      <c r="D1098" s="23">
        <v>26207</v>
      </c>
      <c r="E1098" s="24" t="s">
        <v>488</v>
      </c>
      <c r="F1098" s="25">
        <v>39.854887790701419</v>
      </c>
      <c r="G1098" s="26">
        <v>1.861404100953221</v>
      </c>
      <c r="H1098" s="26">
        <v>2.0709201987542643</v>
      </c>
      <c r="I1098" s="26">
        <f t="shared" si="358"/>
        <v>43.787212090408907</v>
      </c>
      <c r="J1098" s="26">
        <v>57.874259566690384</v>
      </c>
      <c r="K1098" s="26">
        <v>75.349381318141326</v>
      </c>
      <c r="L1098" s="26">
        <f t="shared" si="359"/>
        <v>133.2236408848317</v>
      </c>
      <c r="M1098" s="26">
        <v>53.570449985575493</v>
      </c>
      <c r="N1098" s="26">
        <v>28.190029656878121</v>
      </c>
      <c r="O1098" s="26">
        <v>4.7192331461732291</v>
      </c>
      <c r="P1098" s="26">
        <v>0</v>
      </c>
      <c r="Q1098" s="26">
        <f t="shared" si="354"/>
        <v>86.479712788626841</v>
      </c>
      <c r="R1098" s="27">
        <v>10.067675282540861</v>
      </c>
      <c r="S1098" s="143">
        <f t="shared" si="360"/>
        <v>273.55824104640828</v>
      </c>
      <c r="T1098" s="140" t="str">
        <f t="shared" si="361"/>
        <v>26207</v>
      </c>
      <c r="U1098" s="5" t="str">
        <f t="shared" si="355"/>
        <v>京都府城陽市</v>
      </c>
      <c r="V1098" s="21">
        <f t="shared" si="362"/>
        <v>0.14569068596964754</v>
      </c>
      <c r="W1098" s="21">
        <f t="shared" si="362"/>
        <v>6.8044161047132908E-3</v>
      </c>
      <c r="X1098" s="21">
        <f t="shared" si="362"/>
        <v>7.570308212366884E-3</v>
      </c>
      <c r="Y1098" s="21">
        <f t="shared" si="363"/>
        <v>0.21156101656930965</v>
      </c>
      <c r="Z1098" s="21">
        <f t="shared" si="363"/>
        <v>0.27544182558681735</v>
      </c>
      <c r="AA1098" s="21">
        <f t="shared" si="364"/>
        <v>0.19582831714613722</v>
      </c>
      <c r="AB1098" s="21">
        <f t="shared" si="364"/>
        <v>0.10304946233404012</v>
      </c>
      <c r="AC1098" s="21">
        <f t="shared" si="364"/>
        <v>1.7251292185975951E-2</v>
      </c>
      <c r="AD1098" s="21">
        <f t="shared" si="356"/>
        <v>0</v>
      </c>
      <c r="AE1098" s="21">
        <f t="shared" si="365"/>
        <v>3.680267589099212E-2</v>
      </c>
      <c r="AF1098" s="137">
        <f>VLOOKUP(T1098,人口!$A$2:$E$1748,5,0)</f>
        <v>76039</v>
      </c>
      <c r="AG1098" s="14">
        <f t="shared" si="366"/>
        <v>0</v>
      </c>
      <c r="AH1098" s="14">
        <f t="shared" si="367"/>
        <v>0</v>
      </c>
      <c r="AI1098" s="14">
        <f t="shared" si="368"/>
        <v>0</v>
      </c>
      <c r="AJ1098" s="14">
        <f t="shared" si="369"/>
        <v>1</v>
      </c>
      <c r="AK1098" s="14">
        <f t="shared" si="370"/>
        <v>0</v>
      </c>
      <c r="AL1098" s="14">
        <f t="shared" si="371"/>
        <v>0</v>
      </c>
      <c r="AM1098" s="14">
        <f t="shared" si="372"/>
        <v>0</v>
      </c>
      <c r="AN1098" s="14">
        <f t="shared" si="373"/>
        <v>0</v>
      </c>
      <c r="AO1098" s="5" t="str">
        <f t="shared" si="374"/>
        <v>3万～10万人未満の市町村平均</v>
      </c>
    </row>
    <row r="1099" spans="1:41" s="5" customFormat="1" ht="18" customHeight="1" x14ac:dyDescent="0.3">
      <c r="A1099" s="5" t="str">
        <f t="shared" si="357"/>
        <v>026208</v>
      </c>
      <c r="B1099" s="22">
        <v>26</v>
      </c>
      <c r="C1099" s="23" t="s">
        <v>53</v>
      </c>
      <c r="D1099" s="23">
        <v>26208</v>
      </c>
      <c r="E1099" s="24" t="s">
        <v>541</v>
      </c>
      <c r="F1099" s="25">
        <v>13.634697914467912</v>
      </c>
      <c r="G1099" s="26">
        <v>1.3547497302795632</v>
      </c>
      <c r="H1099" s="26">
        <v>0.21799159986886993</v>
      </c>
      <c r="I1099" s="26">
        <f t="shared" si="358"/>
        <v>15.207439244616346</v>
      </c>
      <c r="J1099" s="26">
        <v>39.263995608481899</v>
      </c>
      <c r="K1099" s="26">
        <v>54.783437620539004</v>
      </c>
      <c r="L1099" s="26">
        <f t="shared" si="359"/>
        <v>94.047433229020896</v>
      </c>
      <c r="M1099" s="26">
        <v>32.487341553185999</v>
      </c>
      <c r="N1099" s="26">
        <v>16.200005095529718</v>
      </c>
      <c r="O1099" s="26">
        <v>3.5705030694689026</v>
      </c>
      <c r="P1099" s="26">
        <v>0</v>
      </c>
      <c r="Q1099" s="26">
        <f t="shared" si="354"/>
        <v>52.257849718184623</v>
      </c>
      <c r="R1099" s="27">
        <v>7.9005003474133986</v>
      </c>
      <c r="S1099" s="143">
        <f t="shared" si="360"/>
        <v>169.41322253923528</v>
      </c>
      <c r="T1099" s="140" t="str">
        <f t="shared" si="361"/>
        <v>26208</v>
      </c>
      <c r="U1099" s="5" t="str">
        <f t="shared" si="355"/>
        <v>京都府向日市</v>
      </c>
      <c r="V1099" s="21">
        <f t="shared" si="362"/>
        <v>8.0481899288056949E-2</v>
      </c>
      <c r="W1099" s="21">
        <f t="shared" si="362"/>
        <v>7.9967177884583945E-3</v>
      </c>
      <c r="X1099" s="21">
        <f t="shared" si="362"/>
        <v>1.2867448986656526E-3</v>
      </c>
      <c r="Y1099" s="21">
        <f t="shared" si="363"/>
        <v>0.23176464634800598</v>
      </c>
      <c r="Z1099" s="21">
        <f t="shared" si="363"/>
        <v>0.32337167547740514</v>
      </c>
      <c r="AA1099" s="21">
        <f t="shared" si="364"/>
        <v>0.19176390759972758</v>
      </c>
      <c r="AB1099" s="21">
        <f t="shared" si="364"/>
        <v>9.5624207206010003E-2</v>
      </c>
      <c r="AC1099" s="21">
        <f t="shared" si="364"/>
        <v>2.107570481189561E-2</v>
      </c>
      <c r="AD1099" s="21">
        <f t="shared" si="356"/>
        <v>0</v>
      </c>
      <c r="AE1099" s="21">
        <f t="shared" si="365"/>
        <v>4.6634496581774668E-2</v>
      </c>
      <c r="AF1099" s="137">
        <f>VLOOKUP(T1099,人口!$A$2:$E$1748,5,0)</f>
        <v>57530</v>
      </c>
      <c r="AG1099" s="14">
        <f t="shared" si="366"/>
        <v>0</v>
      </c>
      <c r="AH1099" s="14">
        <f t="shared" si="367"/>
        <v>0</v>
      </c>
      <c r="AI1099" s="14">
        <f t="shared" si="368"/>
        <v>0</v>
      </c>
      <c r="AJ1099" s="14">
        <f t="shared" si="369"/>
        <v>1</v>
      </c>
      <c r="AK1099" s="14">
        <f t="shared" si="370"/>
        <v>0</v>
      </c>
      <c r="AL1099" s="14">
        <f t="shared" si="371"/>
        <v>0</v>
      </c>
      <c r="AM1099" s="14">
        <f t="shared" si="372"/>
        <v>0</v>
      </c>
      <c r="AN1099" s="14">
        <f t="shared" si="373"/>
        <v>0</v>
      </c>
      <c r="AO1099" s="5" t="str">
        <f t="shared" si="374"/>
        <v>3万～10万人未満の市町村平均</v>
      </c>
    </row>
    <row r="1100" spans="1:41" s="5" customFormat="1" ht="18" customHeight="1" x14ac:dyDescent="0.3">
      <c r="A1100" s="5" t="str">
        <f t="shared" si="357"/>
        <v>026209</v>
      </c>
      <c r="B1100" s="22">
        <v>26</v>
      </c>
      <c r="C1100" s="23" t="s">
        <v>53</v>
      </c>
      <c r="D1100" s="23">
        <v>26209</v>
      </c>
      <c r="E1100" s="24" t="s">
        <v>595</v>
      </c>
      <c r="F1100" s="25">
        <v>131.36774461376976</v>
      </c>
      <c r="G1100" s="26">
        <v>1.9954105105879203</v>
      </c>
      <c r="H1100" s="26">
        <v>0.29065546649182655</v>
      </c>
      <c r="I1100" s="26">
        <f t="shared" si="358"/>
        <v>133.6538105908495</v>
      </c>
      <c r="J1100" s="26">
        <v>75.135772261070414</v>
      </c>
      <c r="K1100" s="26">
        <v>78.394826895642311</v>
      </c>
      <c r="L1100" s="26">
        <f t="shared" si="359"/>
        <v>153.53059915671273</v>
      </c>
      <c r="M1100" s="26">
        <v>45.731531894867487</v>
      </c>
      <c r="N1100" s="26">
        <v>21.752367994324285</v>
      </c>
      <c r="O1100" s="26">
        <v>5.0317840493167258</v>
      </c>
      <c r="P1100" s="26">
        <v>0</v>
      </c>
      <c r="Q1100" s="26">
        <f t="shared" si="354"/>
        <v>72.515683938508502</v>
      </c>
      <c r="R1100" s="27">
        <v>11.132924443359517</v>
      </c>
      <c r="S1100" s="143">
        <f t="shared" si="360"/>
        <v>370.83301812943023</v>
      </c>
      <c r="T1100" s="140" t="str">
        <f t="shared" si="361"/>
        <v>26209</v>
      </c>
      <c r="U1100" s="5" t="str">
        <f t="shared" si="355"/>
        <v>京都府長岡京市</v>
      </c>
      <c r="V1100" s="21">
        <f t="shared" si="362"/>
        <v>0.35425039894349175</v>
      </c>
      <c r="W1100" s="21">
        <f t="shared" si="362"/>
        <v>5.3808868494322447E-3</v>
      </c>
      <c r="X1100" s="21">
        <f t="shared" si="362"/>
        <v>7.837906882131524E-4</v>
      </c>
      <c r="Y1100" s="21">
        <f t="shared" si="363"/>
        <v>0.20261349067586562</v>
      </c>
      <c r="Z1100" s="21">
        <f t="shared" si="363"/>
        <v>0.21140196008188383</v>
      </c>
      <c r="AA1100" s="21">
        <f t="shared" si="364"/>
        <v>0.12332108970648889</v>
      </c>
      <c r="AB1100" s="21">
        <f t="shared" si="364"/>
        <v>5.8658120854632609E-2</v>
      </c>
      <c r="AC1100" s="21">
        <f t="shared" si="364"/>
        <v>1.3568867396701186E-2</v>
      </c>
      <c r="AD1100" s="21">
        <f t="shared" si="356"/>
        <v>0</v>
      </c>
      <c r="AE1100" s="21">
        <f t="shared" si="365"/>
        <v>3.0021394803290791E-2</v>
      </c>
      <c r="AF1100" s="137">
        <f>VLOOKUP(T1100,人口!$A$2:$E$1748,5,0)</f>
        <v>81075</v>
      </c>
      <c r="AG1100" s="14">
        <f t="shared" si="366"/>
        <v>0</v>
      </c>
      <c r="AH1100" s="14">
        <f t="shared" si="367"/>
        <v>0</v>
      </c>
      <c r="AI1100" s="14">
        <f t="shared" si="368"/>
        <v>0</v>
      </c>
      <c r="AJ1100" s="14">
        <f t="shared" si="369"/>
        <v>1</v>
      </c>
      <c r="AK1100" s="14">
        <f t="shared" si="370"/>
        <v>0</v>
      </c>
      <c r="AL1100" s="14">
        <f t="shared" si="371"/>
        <v>0</v>
      </c>
      <c r="AM1100" s="14">
        <f t="shared" si="372"/>
        <v>0</v>
      </c>
      <c r="AN1100" s="14">
        <f t="shared" si="373"/>
        <v>0</v>
      </c>
      <c r="AO1100" s="5" t="str">
        <f t="shared" si="374"/>
        <v>3万～10万人未満の市町村平均</v>
      </c>
    </row>
    <row r="1101" spans="1:41" s="5" customFormat="1" ht="18" customHeight="1" x14ac:dyDescent="0.3">
      <c r="A1101" s="5" t="str">
        <f t="shared" si="357"/>
        <v>026210</v>
      </c>
      <c r="B1101" s="22">
        <v>26</v>
      </c>
      <c r="C1101" s="23" t="s">
        <v>53</v>
      </c>
      <c r="D1101" s="23">
        <v>26210</v>
      </c>
      <c r="E1101" s="24" t="s">
        <v>646</v>
      </c>
      <c r="F1101" s="25">
        <v>64.147865099788731</v>
      </c>
      <c r="G1101" s="26">
        <v>1.5897198732006796</v>
      </c>
      <c r="H1101" s="26">
        <v>1.0536260660328711</v>
      </c>
      <c r="I1101" s="26">
        <f t="shared" si="358"/>
        <v>66.791211039022286</v>
      </c>
      <c r="J1101" s="26">
        <v>56.850961044017751</v>
      </c>
      <c r="K1101" s="26">
        <v>71.685768646839605</v>
      </c>
      <c r="L1101" s="26">
        <f t="shared" si="359"/>
        <v>128.53672969085736</v>
      </c>
      <c r="M1101" s="26">
        <v>51.504477258318843</v>
      </c>
      <c r="N1101" s="26">
        <v>48.792471539580305</v>
      </c>
      <c r="O1101" s="26">
        <v>4.4045720899902401</v>
      </c>
      <c r="P1101" s="26">
        <v>0</v>
      </c>
      <c r="Q1101" s="26">
        <f t="shared" si="354"/>
        <v>104.70152088788939</v>
      </c>
      <c r="R1101" s="27">
        <v>9.5574461152724624</v>
      </c>
      <c r="S1101" s="143">
        <f t="shared" si="360"/>
        <v>309.58690773304147</v>
      </c>
      <c r="T1101" s="140" t="str">
        <f t="shared" si="361"/>
        <v>26210</v>
      </c>
      <c r="U1101" s="5" t="str">
        <f t="shared" si="355"/>
        <v>京都府八幡市</v>
      </c>
      <c r="V1101" s="21">
        <f t="shared" si="362"/>
        <v>0.20720470891199247</v>
      </c>
      <c r="W1101" s="21">
        <f t="shared" si="362"/>
        <v>5.1349712584470922E-3</v>
      </c>
      <c r="X1101" s="21">
        <f t="shared" si="362"/>
        <v>3.4033288867028537E-3</v>
      </c>
      <c r="Y1101" s="21">
        <f t="shared" si="363"/>
        <v>0.18363490064974147</v>
      </c>
      <c r="Z1101" s="21">
        <f t="shared" si="363"/>
        <v>0.23155297222276158</v>
      </c>
      <c r="AA1101" s="21">
        <f t="shared" si="364"/>
        <v>0.16636516587688341</v>
      </c>
      <c r="AB1101" s="21">
        <f t="shared" si="364"/>
        <v>0.15760508703957962</v>
      </c>
      <c r="AC1101" s="21">
        <f t="shared" si="364"/>
        <v>1.4227255675127991E-2</v>
      </c>
      <c r="AD1101" s="21">
        <f t="shared" si="356"/>
        <v>0</v>
      </c>
      <c r="AE1101" s="21">
        <f t="shared" si="365"/>
        <v>3.0871609478763558E-2</v>
      </c>
      <c r="AF1101" s="137">
        <f>VLOOKUP(T1101,人口!$A$2:$E$1748,5,0)</f>
        <v>70969</v>
      </c>
      <c r="AG1101" s="14">
        <f t="shared" si="366"/>
        <v>0</v>
      </c>
      <c r="AH1101" s="14">
        <f t="shared" si="367"/>
        <v>0</v>
      </c>
      <c r="AI1101" s="14">
        <f t="shared" si="368"/>
        <v>0</v>
      </c>
      <c r="AJ1101" s="14">
        <f t="shared" si="369"/>
        <v>1</v>
      </c>
      <c r="AK1101" s="14">
        <f t="shared" si="370"/>
        <v>0</v>
      </c>
      <c r="AL1101" s="14">
        <f t="shared" si="371"/>
        <v>0</v>
      </c>
      <c r="AM1101" s="14">
        <f t="shared" si="372"/>
        <v>0</v>
      </c>
      <c r="AN1101" s="14">
        <f t="shared" si="373"/>
        <v>0</v>
      </c>
      <c r="AO1101" s="5" t="str">
        <f t="shared" si="374"/>
        <v>3万～10万人未満の市町村平均</v>
      </c>
    </row>
    <row r="1102" spans="1:41" s="5" customFormat="1" ht="18" customHeight="1" x14ac:dyDescent="0.3">
      <c r="A1102" s="5" t="str">
        <f t="shared" si="357"/>
        <v>026211</v>
      </c>
      <c r="B1102" s="22">
        <v>26</v>
      </c>
      <c r="C1102" s="23" t="s">
        <v>53</v>
      </c>
      <c r="D1102" s="23">
        <v>26211</v>
      </c>
      <c r="E1102" s="24" t="s">
        <v>699</v>
      </c>
      <c r="F1102" s="25">
        <v>96.212139050807096</v>
      </c>
      <c r="G1102" s="26">
        <v>1.7714545931162309</v>
      </c>
      <c r="H1102" s="26">
        <v>0.43598319973773986</v>
      </c>
      <c r="I1102" s="26">
        <f t="shared" si="358"/>
        <v>98.419576843661062</v>
      </c>
      <c r="J1102" s="26">
        <v>63.353757160573537</v>
      </c>
      <c r="K1102" s="26">
        <v>64.211566512703101</v>
      </c>
      <c r="L1102" s="26">
        <f t="shared" si="359"/>
        <v>127.56532367327664</v>
      </c>
      <c r="M1102" s="26">
        <v>50.993554881239199</v>
      </c>
      <c r="N1102" s="26">
        <v>31.081684858070091</v>
      </c>
      <c r="O1102" s="26">
        <v>4.3611277627065936</v>
      </c>
      <c r="P1102" s="26">
        <v>0</v>
      </c>
      <c r="Q1102" s="26">
        <f t="shared" si="354"/>
        <v>86.436367502015884</v>
      </c>
      <c r="R1102" s="27">
        <v>9.4459728742400006</v>
      </c>
      <c r="S1102" s="143">
        <f t="shared" si="360"/>
        <v>321.86724089319358</v>
      </c>
      <c r="T1102" s="140" t="str">
        <f t="shared" si="361"/>
        <v>26211</v>
      </c>
      <c r="U1102" s="5" t="str">
        <f t="shared" si="355"/>
        <v>京都府京田辺市</v>
      </c>
      <c r="V1102" s="21">
        <f t="shared" si="362"/>
        <v>0.29891870568690004</v>
      </c>
      <c r="W1102" s="21">
        <f t="shared" si="362"/>
        <v>5.5036809219862776E-3</v>
      </c>
      <c r="X1102" s="21">
        <f t="shared" si="362"/>
        <v>1.3545435643834713E-3</v>
      </c>
      <c r="Y1102" s="21">
        <f t="shared" si="363"/>
        <v>0.19683195153618149</v>
      </c>
      <c r="Z1102" s="21">
        <f t="shared" si="363"/>
        <v>0.19949705454495342</v>
      </c>
      <c r="AA1102" s="21">
        <f t="shared" si="364"/>
        <v>0.15843039738909181</v>
      </c>
      <c r="AB1102" s="21">
        <f t="shared" si="364"/>
        <v>9.6566785646831466E-2</v>
      </c>
      <c r="AC1102" s="21">
        <f t="shared" si="364"/>
        <v>1.3549461419572559E-2</v>
      </c>
      <c r="AD1102" s="21">
        <f t="shared" si="356"/>
        <v>0</v>
      </c>
      <c r="AE1102" s="21">
        <f t="shared" si="365"/>
        <v>2.9347419290099465E-2</v>
      </c>
      <c r="AF1102" s="137">
        <f>VLOOKUP(T1102,人口!$A$2:$E$1748,5,0)</f>
        <v>70269</v>
      </c>
      <c r="AG1102" s="14">
        <f t="shared" si="366"/>
        <v>0</v>
      </c>
      <c r="AH1102" s="14">
        <f t="shared" si="367"/>
        <v>0</v>
      </c>
      <c r="AI1102" s="14">
        <f t="shared" si="368"/>
        <v>0</v>
      </c>
      <c r="AJ1102" s="14">
        <f t="shared" si="369"/>
        <v>1</v>
      </c>
      <c r="AK1102" s="14">
        <f t="shared" si="370"/>
        <v>0</v>
      </c>
      <c r="AL1102" s="14">
        <f t="shared" si="371"/>
        <v>0</v>
      </c>
      <c r="AM1102" s="14">
        <f t="shared" si="372"/>
        <v>0</v>
      </c>
      <c r="AN1102" s="14">
        <f t="shared" si="373"/>
        <v>0</v>
      </c>
      <c r="AO1102" s="5" t="str">
        <f t="shared" si="374"/>
        <v>3万～10万人未満の市町村平均</v>
      </c>
    </row>
    <row r="1103" spans="1:41" s="5" customFormat="1" ht="18" customHeight="1" x14ac:dyDescent="0.3">
      <c r="A1103" s="5" t="str">
        <f t="shared" si="357"/>
        <v>026212</v>
      </c>
      <c r="B1103" s="22">
        <v>26</v>
      </c>
      <c r="C1103" s="23" t="s">
        <v>53</v>
      </c>
      <c r="D1103" s="23">
        <v>26212</v>
      </c>
      <c r="E1103" s="24" t="s">
        <v>752</v>
      </c>
      <c r="F1103" s="25">
        <v>30.068525308468121</v>
      </c>
      <c r="G1103" s="26">
        <v>3.2767320712046346</v>
      </c>
      <c r="H1103" s="26">
        <v>16.640025456657071</v>
      </c>
      <c r="I1103" s="26">
        <f t="shared" si="358"/>
        <v>49.98528283632983</v>
      </c>
      <c r="J1103" s="26">
        <v>54.885727183961436</v>
      </c>
      <c r="K1103" s="26">
        <v>49.423107576392525</v>
      </c>
      <c r="L1103" s="26">
        <f t="shared" si="359"/>
        <v>104.30883476035396</v>
      </c>
      <c r="M1103" s="26">
        <v>53.742349103097609</v>
      </c>
      <c r="N1103" s="26">
        <v>56.115431965893407</v>
      </c>
      <c r="O1103" s="26">
        <v>3.3750656600171802</v>
      </c>
      <c r="P1103" s="26">
        <v>6.8167791770283426E-2</v>
      </c>
      <c r="Q1103" s="26">
        <f t="shared" si="354"/>
        <v>113.30101452077848</v>
      </c>
      <c r="R1103" s="27">
        <v>7.0072101779999993</v>
      </c>
      <c r="S1103" s="143">
        <f t="shared" si="360"/>
        <v>274.60234229546228</v>
      </c>
      <c r="T1103" s="140" t="str">
        <f t="shared" si="361"/>
        <v>26212</v>
      </c>
      <c r="U1103" s="5" t="str">
        <f t="shared" si="355"/>
        <v>京都府京丹後市</v>
      </c>
      <c r="V1103" s="21">
        <f t="shared" si="362"/>
        <v>0.10949842982808743</v>
      </c>
      <c r="W1103" s="21">
        <f t="shared" si="362"/>
        <v>1.1932644287786112E-2</v>
      </c>
      <c r="X1103" s="21">
        <f t="shared" si="362"/>
        <v>6.0596808161064407E-2</v>
      </c>
      <c r="Y1103" s="21">
        <f t="shared" si="363"/>
        <v>0.19987348514640985</v>
      </c>
      <c r="Z1103" s="21">
        <f t="shared" si="363"/>
        <v>0.17998064824667456</v>
      </c>
      <c r="AA1103" s="21">
        <f t="shared" si="364"/>
        <v>0.19570972575781151</v>
      </c>
      <c r="AB1103" s="21">
        <f t="shared" si="364"/>
        <v>0.20435161439925087</v>
      </c>
      <c r="AC1103" s="21">
        <f t="shared" si="364"/>
        <v>1.2290738789058581E-2</v>
      </c>
      <c r="AD1103" s="21">
        <f t="shared" si="356"/>
        <v>2.482418438257068E-4</v>
      </c>
      <c r="AE1103" s="21">
        <f t="shared" si="365"/>
        <v>2.5517663540030888E-2</v>
      </c>
      <c r="AF1103" s="137">
        <f>VLOOKUP(T1103,人口!$A$2:$E$1748,5,0)</f>
        <v>54381</v>
      </c>
      <c r="AG1103" s="14">
        <f t="shared" si="366"/>
        <v>0</v>
      </c>
      <c r="AH1103" s="14">
        <f t="shared" si="367"/>
        <v>0</v>
      </c>
      <c r="AI1103" s="14">
        <f t="shared" si="368"/>
        <v>0</v>
      </c>
      <c r="AJ1103" s="14">
        <f t="shared" si="369"/>
        <v>1</v>
      </c>
      <c r="AK1103" s="14">
        <f t="shared" si="370"/>
        <v>0</v>
      </c>
      <c r="AL1103" s="14">
        <f t="shared" si="371"/>
        <v>0</v>
      </c>
      <c r="AM1103" s="14">
        <f t="shared" si="372"/>
        <v>0</v>
      </c>
      <c r="AN1103" s="14">
        <f t="shared" si="373"/>
        <v>0</v>
      </c>
      <c r="AO1103" s="5" t="str">
        <f t="shared" si="374"/>
        <v>3万～10万人未満の市町村平均</v>
      </c>
    </row>
    <row r="1104" spans="1:41" s="5" customFormat="1" ht="18" customHeight="1" x14ac:dyDescent="0.3">
      <c r="A1104" s="5" t="str">
        <f t="shared" si="357"/>
        <v>026213</v>
      </c>
      <c r="B1104" s="22">
        <v>26</v>
      </c>
      <c r="C1104" s="23" t="s">
        <v>53</v>
      </c>
      <c r="D1104" s="23">
        <v>26213</v>
      </c>
      <c r="E1104" s="24" t="s">
        <v>806</v>
      </c>
      <c r="F1104" s="25">
        <v>70.421575583422879</v>
      </c>
      <c r="G1104" s="26">
        <v>1.7127120573859518</v>
      </c>
      <c r="H1104" s="26">
        <v>9.7369581274761892</v>
      </c>
      <c r="I1104" s="26">
        <f t="shared" si="358"/>
        <v>81.871245768285021</v>
      </c>
      <c r="J1104" s="26">
        <v>32.745552725524398</v>
      </c>
      <c r="K1104" s="26">
        <v>30.772185015529619</v>
      </c>
      <c r="L1104" s="26">
        <f t="shared" si="359"/>
        <v>63.51773774105402</v>
      </c>
      <c r="M1104" s="26">
        <v>29.227624954247936</v>
      </c>
      <c r="N1104" s="26">
        <v>35.974885090369973</v>
      </c>
      <c r="O1104" s="26">
        <v>1.9556774243357304</v>
      </c>
      <c r="P1104" s="26">
        <v>0</v>
      </c>
      <c r="Q1104" s="26">
        <f t="shared" si="354"/>
        <v>67.158187468953642</v>
      </c>
      <c r="R1104" s="27">
        <v>0</v>
      </c>
      <c r="S1104" s="143">
        <f t="shared" si="360"/>
        <v>212.54717097829268</v>
      </c>
      <c r="T1104" s="140" t="str">
        <f t="shared" si="361"/>
        <v>26213</v>
      </c>
      <c r="U1104" s="5" t="str">
        <f t="shared" si="355"/>
        <v>京都府南丹市</v>
      </c>
      <c r="V1104" s="21">
        <f t="shared" si="362"/>
        <v>0.33132210256806943</v>
      </c>
      <c r="W1104" s="21">
        <f t="shared" si="362"/>
        <v>8.0580327157629868E-3</v>
      </c>
      <c r="X1104" s="21">
        <f t="shared" si="362"/>
        <v>4.5810810290533667E-2</v>
      </c>
      <c r="Y1104" s="21">
        <f t="shared" si="363"/>
        <v>0.15406251974470497</v>
      </c>
      <c r="Z1104" s="21">
        <f t="shared" si="363"/>
        <v>0.14477814441798598</v>
      </c>
      <c r="AA1104" s="21">
        <f t="shared" si="364"/>
        <v>0.13751123959788172</v>
      </c>
      <c r="AB1104" s="21">
        <f t="shared" si="364"/>
        <v>0.1692560052659749</v>
      </c>
      <c r="AC1104" s="21">
        <f t="shared" si="364"/>
        <v>9.2011453990863169E-3</v>
      </c>
      <c r="AD1104" s="21">
        <f t="shared" si="356"/>
        <v>0</v>
      </c>
      <c r="AE1104" s="21">
        <f t="shared" si="365"/>
        <v>0</v>
      </c>
      <c r="AF1104" s="137">
        <f>VLOOKUP(T1104,人口!$A$2:$E$1748,5,0)</f>
        <v>31511</v>
      </c>
      <c r="AG1104" s="14">
        <f t="shared" si="366"/>
        <v>0</v>
      </c>
      <c r="AH1104" s="14">
        <f t="shared" si="367"/>
        <v>0</v>
      </c>
      <c r="AI1104" s="14">
        <f t="shared" si="368"/>
        <v>0</v>
      </c>
      <c r="AJ1104" s="14">
        <f t="shared" si="369"/>
        <v>1</v>
      </c>
      <c r="AK1104" s="14">
        <f t="shared" si="370"/>
        <v>0</v>
      </c>
      <c r="AL1104" s="14">
        <f t="shared" si="371"/>
        <v>0</v>
      </c>
      <c r="AM1104" s="14">
        <f t="shared" si="372"/>
        <v>0</v>
      </c>
      <c r="AN1104" s="14">
        <f t="shared" si="373"/>
        <v>0</v>
      </c>
      <c r="AO1104" s="5" t="str">
        <f t="shared" si="374"/>
        <v>3万～10万人未満の市町村平均</v>
      </c>
    </row>
    <row r="1105" spans="1:41" s="5" customFormat="1" ht="18" customHeight="1" x14ac:dyDescent="0.3">
      <c r="A1105" s="5" t="str">
        <f t="shared" si="357"/>
        <v>026214</v>
      </c>
      <c r="B1105" s="22">
        <v>26</v>
      </c>
      <c r="C1105" s="23" t="s">
        <v>53</v>
      </c>
      <c r="D1105" s="23">
        <v>26214</v>
      </c>
      <c r="E1105" s="24" t="s">
        <v>857</v>
      </c>
      <c r="F1105" s="25">
        <v>18.381065552811251</v>
      </c>
      <c r="G1105" s="26">
        <v>1.8155114949139404</v>
      </c>
      <c r="H1105" s="26">
        <v>0.79930253285252306</v>
      </c>
      <c r="I1105" s="26">
        <f t="shared" si="358"/>
        <v>20.995879580577714</v>
      </c>
      <c r="J1105" s="26">
        <v>48.279662409154284</v>
      </c>
      <c r="K1105" s="26">
        <v>67.22675216253549</v>
      </c>
      <c r="L1105" s="26">
        <f t="shared" si="359"/>
        <v>115.50641457168977</v>
      </c>
      <c r="M1105" s="26">
        <v>59.940267284867559</v>
      </c>
      <c r="N1105" s="26">
        <v>32.717563008494828</v>
      </c>
      <c r="O1105" s="26">
        <v>4.8547794472982098</v>
      </c>
      <c r="P1105" s="26">
        <v>0</v>
      </c>
      <c r="Q1105" s="26">
        <f t="shared" si="354"/>
        <v>97.512609740660608</v>
      </c>
      <c r="R1105" s="27">
        <v>11.577252709820298</v>
      </c>
      <c r="S1105" s="143">
        <f t="shared" si="360"/>
        <v>245.59215660274839</v>
      </c>
      <c r="T1105" s="140" t="str">
        <f t="shared" si="361"/>
        <v>26214</v>
      </c>
      <c r="U1105" s="5" t="str">
        <f t="shared" si="355"/>
        <v>京都府木津川市</v>
      </c>
      <c r="V1105" s="21">
        <f t="shared" si="362"/>
        <v>7.484386230844943E-2</v>
      </c>
      <c r="W1105" s="21">
        <f t="shared" si="362"/>
        <v>7.392383861226386E-3</v>
      </c>
      <c r="X1105" s="21">
        <f t="shared" si="362"/>
        <v>3.2545930778457854E-3</v>
      </c>
      <c r="Y1105" s="21">
        <f t="shared" si="363"/>
        <v>0.196584708066422</v>
      </c>
      <c r="Z1105" s="21">
        <f t="shared" si="363"/>
        <v>0.27373330277512276</v>
      </c>
      <c r="AA1105" s="21">
        <f t="shared" si="364"/>
        <v>0.24406425723856678</v>
      </c>
      <c r="AB1105" s="21">
        <f t="shared" si="364"/>
        <v>0.13321908753550435</v>
      </c>
      <c r="AC1105" s="21">
        <f t="shared" si="364"/>
        <v>1.9767648586395778E-2</v>
      </c>
      <c r="AD1105" s="21">
        <f t="shared" si="356"/>
        <v>0</v>
      </c>
      <c r="AE1105" s="21">
        <f t="shared" si="365"/>
        <v>4.7140156550466723E-2</v>
      </c>
      <c r="AF1105" s="137">
        <f>VLOOKUP(T1105,人口!$A$2:$E$1748,5,0)</f>
        <v>78223</v>
      </c>
      <c r="AG1105" s="14">
        <f t="shared" si="366"/>
        <v>0</v>
      </c>
      <c r="AH1105" s="14">
        <f t="shared" si="367"/>
        <v>0</v>
      </c>
      <c r="AI1105" s="14">
        <f t="shared" si="368"/>
        <v>0</v>
      </c>
      <c r="AJ1105" s="14">
        <f t="shared" si="369"/>
        <v>1</v>
      </c>
      <c r="AK1105" s="14">
        <f t="shared" si="370"/>
        <v>0</v>
      </c>
      <c r="AL1105" s="14">
        <f t="shared" si="371"/>
        <v>0</v>
      </c>
      <c r="AM1105" s="14">
        <f t="shared" si="372"/>
        <v>0</v>
      </c>
      <c r="AN1105" s="14">
        <f t="shared" si="373"/>
        <v>0</v>
      </c>
      <c r="AO1105" s="5" t="str">
        <f t="shared" si="374"/>
        <v>3万～10万人未満の市町村平均</v>
      </c>
    </row>
    <row r="1106" spans="1:41" s="5" customFormat="1" ht="18" customHeight="1" x14ac:dyDescent="0.3">
      <c r="A1106" s="5" t="str">
        <f t="shared" si="357"/>
        <v>026303</v>
      </c>
      <c r="B1106" s="22">
        <v>26</v>
      </c>
      <c r="C1106" s="23" t="s">
        <v>53</v>
      </c>
      <c r="D1106" s="23">
        <v>26303</v>
      </c>
      <c r="E1106" s="24" t="s">
        <v>909</v>
      </c>
      <c r="F1106" s="25">
        <v>55.622754481502398</v>
      </c>
      <c r="G1106" s="26">
        <v>0.36163373558953105</v>
      </c>
      <c r="H1106" s="26">
        <v>0</v>
      </c>
      <c r="I1106" s="26">
        <f t="shared" si="358"/>
        <v>55.984388217091926</v>
      </c>
      <c r="J1106" s="26">
        <v>9.4381294935188826</v>
      </c>
      <c r="K1106" s="26">
        <v>15.006762700205252</v>
      </c>
      <c r="L1106" s="26">
        <f t="shared" si="359"/>
        <v>24.444892193724137</v>
      </c>
      <c r="M1106" s="26">
        <v>9.7648248703540315</v>
      </c>
      <c r="N1106" s="26">
        <v>4.2773402227282205</v>
      </c>
      <c r="O1106" s="26">
        <v>0.99853683095228873</v>
      </c>
      <c r="P1106" s="26">
        <v>0</v>
      </c>
      <c r="Q1106" s="26">
        <f t="shared" si="354"/>
        <v>15.04070192403454</v>
      </c>
      <c r="R1106" s="27">
        <v>2.2044955794670411</v>
      </c>
      <c r="S1106" s="143">
        <f t="shared" si="360"/>
        <v>97.674477914317634</v>
      </c>
      <c r="T1106" s="140" t="str">
        <f t="shared" si="361"/>
        <v>26303</v>
      </c>
      <c r="U1106" s="5" t="str">
        <f t="shared" si="355"/>
        <v>京都府大山崎町</v>
      </c>
      <c r="V1106" s="21">
        <f t="shared" si="362"/>
        <v>0.56947071199393551</v>
      </c>
      <c r="W1106" s="21">
        <f t="shared" si="362"/>
        <v>3.702438378086492E-3</v>
      </c>
      <c r="X1106" s="21">
        <f t="shared" si="362"/>
        <v>0</v>
      </c>
      <c r="Y1106" s="21">
        <f t="shared" si="363"/>
        <v>9.6628409949610722E-2</v>
      </c>
      <c r="Z1106" s="21">
        <f t="shared" si="363"/>
        <v>0.15364057244687337</v>
      </c>
      <c r="AA1106" s="21">
        <f t="shared" si="364"/>
        <v>9.9973146300510227E-2</v>
      </c>
      <c r="AB1106" s="21">
        <f t="shared" si="364"/>
        <v>4.3791789974863285E-2</v>
      </c>
      <c r="AC1106" s="21">
        <f t="shared" si="364"/>
        <v>1.0223108966379416E-2</v>
      </c>
      <c r="AD1106" s="21">
        <f t="shared" si="356"/>
        <v>0</v>
      </c>
      <c r="AE1106" s="21">
        <f t="shared" si="365"/>
        <v>2.2569821989741033E-2</v>
      </c>
      <c r="AF1106" s="137">
        <f>VLOOKUP(T1106,人口!$A$2:$E$1748,5,0)</f>
        <v>16089</v>
      </c>
      <c r="AG1106" s="14">
        <f t="shared" si="366"/>
        <v>0</v>
      </c>
      <c r="AH1106" s="14">
        <f t="shared" si="367"/>
        <v>0</v>
      </c>
      <c r="AI1106" s="14">
        <f t="shared" si="368"/>
        <v>1</v>
      </c>
      <c r="AJ1106" s="14">
        <f t="shared" si="369"/>
        <v>0</v>
      </c>
      <c r="AK1106" s="14">
        <f t="shared" si="370"/>
        <v>0</v>
      </c>
      <c r="AL1106" s="14">
        <f t="shared" si="371"/>
        <v>0</v>
      </c>
      <c r="AM1106" s="14">
        <f t="shared" si="372"/>
        <v>0</v>
      </c>
      <c r="AN1106" s="14">
        <f t="shared" si="373"/>
        <v>0</v>
      </c>
      <c r="AO1106" s="5" t="str">
        <f t="shared" si="374"/>
        <v>1万～3万人未満の市町村平均</v>
      </c>
    </row>
    <row r="1107" spans="1:41" s="5" customFormat="1" ht="18" customHeight="1" x14ac:dyDescent="0.3">
      <c r="A1107" s="5" t="str">
        <f t="shared" si="357"/>
        <v>026322</v>
      </c>
      <c r="B1107" s="22">
        <v>26</v>
      </c>
      <c r="C1107" s="23" t="s">
        <v>53</v>
      </c>
      <c r="D1107" s="23">
        <v>26322</v>
      </c>
      <c r="E1107" s="24" t="s">
        <v>960</v>
      </c>
      <c r="F1107" s="25">
        <v>99.702118301540764</v>
      </c>
      <c r="G1107" s="26">
        <v>1.7659474803915172</v>
      </c>
      <c r="H1107" s="26">
        <v>4.577823597246268</v>
      </c>
      <c r="I1107" s="26">
        <f t="shared" si="358"/>
        <v>106.04588937917855</v>
      </c>
      <c r="J1107" s="26">
        <v>47.951080314718112</v>
      </c>
      <c r="K1107" s="26">
        <v>15.404464606706441</v>
      </c>
      <c r="L1107" s="26">
        <f t="shared" si="359"/>
        <v>63.355544921424553</v>
      </c>
      <c r="M1107" s="26">
        <v>18.862744831062042</v>
      </c>
      <c r="N1107" s="26">
        <v>35.950828058746083</v>
      </c>
      <c r="O1107" s="26">
        <v>0.99077891536592311</v>
      </c>
      <c r="P1107" s="26">
        <v>0</v>
      </c>
      <c r="Q1107" s="26">
        <f t="shared" si="354"/>
        <v>55.804351805174051</v>
      </c>
      <c r="R1107" s="27">
        <v>2.5086563114003462</v>
      </c>
      <c r="S1107" s="143">
        <f t="shared" si="360"/>
        <v>227.71444241717754</v>
      </c>
      <c r="T1107" s="140" t="str">
        <f t="shared" si="361"/>
        <v>26322</v>
      </c>
      <c r="U1107" s="5" t="str">
        <f t="shared" si="355"/>
        <v>京都府久御山町</v>
      </c>
      <c r="V1107" s="21">
        <f t="shared" si="362"/>
        <v>0.43783836125283804</v>
      </c>
      <c r="W1107" s="21">
        <f t="shared" si="362"/>
        <v>7.7550965219687958E-3</v>
      </c>
      <c r="X1107" s="21">
        <f t="shared" si="362"/>
        <v>2.0103352025690146E-2</v>
      </c>
      <c r="Y1107" s="21">
        <f t="shared" si="363"/>
        <v>0.21057549009944107</v>
      </c>
      <c r="Z1107" s="21">
        <f t="shared" si="363"/>
        <v>6.7648166902322102E-2</v>
      </c>
      <c r="AA1107" s="21">
        <f t="shared" si="364"/>
        <v>8.283508340900532E-2</v>
      </c>
      <c r="AB1107" s="21">
        <f t="shared" si="364"/>
        <v>0.15787680253008909</v>
      </c>
      <c r="AC1107" s="21">
        <f t="shared" si="364"/>
        <v>4.3509709127311112E-3</v>
      </c>
      <c r="AD1107" s="21">
        <f t="shared" si="356"/>
        <v>0</v>
      </c>
      <c r="AE1107" s="21">
        <f t="shared" si="365"/>
        <v>1.1016676345914135E-2</v>
      </c>
      <c r="AF1107" s="137">
        <f>VLOOKUP(T1107,人口!$A$2:$E$1748,5,0)</f>
        <v>15964</v>
      </c>
      <c r="AG1107" s="14">
        <f t="shared" si="366"/>
        <v>0</v>
      </c>
      <c r="AH1107" s="14">
        <f t="shared" si="367"/>
        <v>0</v>
      </c>
      <c r="AI1107" s="14">
        <f t="shared" si="368"/>
        <v>1</v>
      </c>
      <c r="AJ1107" s="14">
        <f t="shared" si="369"/>
        <v>0</v>
      </c>
      <c r="AK1107" s="14">
        <f t="shared" si="370"/>
        <v>0</v>
      </c>
      <c r="AL1107" s="14">
        <f t="shared" si="371"/>
        <v>0</v>
      </c>
      <c r="AM1107" s="14">
        <f t="shared" si="372"/>
        <v>0</v>
      </c>
      <c r="AN1107" s="14">
        <f t="shared" si="373"/>
        <v>0</v>
      </c>
      <c r="AO1107" s="5" t="str">
        <f t="shared" si="374"/>
        <v>1万～3万人未満の市町村平均</v>
      </c>
    </row>
    <row r="1108" spans="1:41" s="5" customFormat="1" ht="18" customHeight="1" x14ac:dyDescent="0.3">
      <c r="A1108" s="5" t="str">
        <f t="shared" si="357"/>
        <v>026343</v>
      </c>
      <c r="B1108" s="22">
        <v>26</v>
      </c>
      <c r="C1108" s="23" t="s">
        <v>53</v>
      </c>
      <c r="D1108" s="23">
        <v>26343</v>
      </c>
      <c r="E1108" s="24" t="s">
        <v>1005</v>
      </c>
      <c r="F1108" s="25">
        <v>9.8716307390056297</v>
      </c>
      <c r="G1108" s="26">
        <v>0.80587416204976725</v>
      </c>
      <c r="H1108" s="26">
        <v>0.58131093298365311</v>
      </c>
      <c r="I1108" s="26">
        <f t="shared" si="358"/>
        <v>11.25881583403905</v>
      </c>
      <c r="J1108" s="26">
        <v>11.318870815005901</v>
      </c>
      <c r="K1108" s="26">
        <v>7.4720407107316076</v>
      </c>
      <c r="L1108" s="26">
        <f t="shared" si="359"/>
        <v>18.79091152573751</v>
      </c>
      <c r="M1108" s="26">
        <v>6.7390820702655203</v>
      </c>
      <c r="N1108" s="26">
        <v>9.0743123285325371</v>
      </c>
      <c r="O1108" s="26">
        <v>0.45939272936222519</v>
      </c>
      <c r="P1108" s="26">
        <v>0</v>
      </c>
      <c r="Q1108" s="26">
        <f t="shared" si="354"/>
        <v>16.272787128160282</v>
      </c>
      <c r="R1108" s="27">
        <v>1.2236084184303642</v>
      </c>
      <c r="S1108" s="143">
        <f t="shared" si="360"/>
        <v>47.546122906367209</v>
      </c>
      <c r="T1108" s="140" t="str">
        <f t="shared" si="361"/>
        <v>26343</v>
      </c>
      <c r="U1108" s="5" t="str">
        <f t="shared" si="355"/>
        <v>京都府井手町</v>
      </c>
      <c r="V1108" s="21">
        <f t="shared" si="362"/>
        <v>0.20762220209723253</v>
      </c>
      <c r="W1108" s="21">
        <f t="shared" si="362"/>
        <v>1.6949313903823007E-2</v>
      </c>
      <c r="X1108" s="21">
        <f t="shared" si="362"/>
        <v>1.2226253108553799E-2</v>
      </c>
      <c r="Y1108" s="21">
        <f t="shared" si="363"/>
        <v>0.23806085802823931</v>
      </c>
      <c r="Z1108" s="21">
        <f t="shared" si="363"/>
        <v>0.15715352281081532</v>
      </c>
      <c r="AA1108" s="21">
        <f t="shared" si="364"/>
        <v>0.14173778340532253</v>
      </c>
      <c r="AB1108" s="21">
        <f t="shared" si="364"/>
        <v>0.19085283454978275</v>
      </c>
      <c r="AC1108" s="21">
        <f t="shared" si="364"/>
        <v>9.6620439539709547E-3</v>
      </c>
      <c r="AD1108" s="21">
        <f t="shared" si="356"/>
        <v>0</v>
      </c>
      <c r="AE1108" s="21">
        <f t="shared" si="365"/>
        <v>2.573518814225971E-2</v>
      </c>
      <c r="AF1108" s="137">
        <f>VLOOKUP(T1108,人口!$A$2:$E$1748,5,0)</f>
        <v>7402</v>
      </c>
      <c r="AG1108" s="14">
        <f t="shared" si="366"/>
        <v>0</v>
      </c>
      <c r="AH1108" s="14">
        <f t="shared" si="367"/>
        <v>1</v>
      </c>
      <c r="AI1108" s="14">
        <f t="shared" si="368"/>
        <v>0</v>
      </c>
      <c r="AJ1108" s="14">
        <f t="shared" si="369"/>
        <v>0</v>
      </c>
      <c r="AK1108" s="14">
        <f t="shared" si="370"/>
        <v>0</v>
      </c>
      <c r="AL1108" s="14">
        <f t="shared" si="371"/>
        <v>0</v>
      </c>
      <c r="AM1108" s="14">
        <f t="shared" si="372"/>
        <v>0</v>
      </c>
      <c r="AN1108" s="14">
        <f t="shared" si="373"/>
        <v>0</v>
      </c>
      <c r="AO1108" s="5" t="str">
        <f t="shared" si="374"/>
        <v>5千～1万人未満の市町村平均</v>
      </c>
    </row>
    <row r="1109" spans="1:41" s="5" customFormat="1" ht="18" customHeight="1" x14ac:dyDescent="0.3">
      <c r="A1109" s="5" t="str">
        <f t="shared" si="357"/>
        <v>026344</v>
      </c>
      <c r="B1109" s="22">
        <v>26</v>
      </c>
      <c r="C1109" s="23" t="s">
        <v>53</v>
      </c>
      <c r="D1109" s="23">
        <v>26344</v>
      </c>
      <c r="E1109" s="24" t="s">
        <v>1052</v>
      </c>
      <c r="F1109" s="25">
        <v>35.341333190416101</v>
      </c>
      <c r="G1109" s="26">
        <v>0.30839831258396561</v>
      </c>
      <c r="H1109" s="26">
        <v>1.0536260660328711</v>
      </c>
      <c r="I1109" s="26">
        <f t="shared" si="358"/>
        <v>36.703357569032939</v>
      </c>
      <c r="J1109" s="26">
        <v>8.1613533551383437</v>
      </c>
      <c r="K1109" s="26">
        <v>8.15072765986951</v>
      </c>
      <c r="L1109" s="26">
        <f t="shared" si="359"/>
        <v>16.312081015007855</v>
      </c>
      <c r="M1109" s="26">
        <v>9.5308510715044719</v>
      </c>
      <c r="N1109" s="26">
        <v>9.8730057784457923</v>
      </c>
      <c r="O1109" s="26">
        <v>0.57408575339105428</v>
      </c>
      <c r="P1109" s="26">
        <v>0</v>
      </c>
      <c r="Q1109" s="26">
        <f t="shared" si="354"/>
        <v>19.977942603341319</v>
      </c>
      <c r="R1109" s="27">
        <v>1.4692953429948385</v>
      </c>
      <c r="S1109" s="143">
        <f t="shared" si="360"/>
        <v>74.462676530376953</v>
      </c>
      <c r="T1109" s="140" t="str">
        <f t="shared" si="361"/>
        <v>26344</v>
      </c>
      <c r="U1109" s="5" t="str">
        <f t="shared" si="355"/>
        <v>京都府宇治田原町</v>
      </c>
      <c r="V1109" s="21">
        <f t="shared" si="362"/>
        <v>0.47461808837879538</v>
      </c>
      <c r="W1109" s="21">
        <f t="shared" si="362"/>
        <v>4.1416495747121701E-3</v>
      </c>
      <c r="X1109" s="21">
        <f t="shared" si="362"/>
        <v>1.4149720573139023E-2</v>
      </c>
      <c r="Y1109" s="21">
        <f t="shared" si="363"/>
        <v>0.10960327690892134</v>
      </c>
      <c r="Z1109" s="21">
        <f t="shared" si="363"/>
        <v>0.10946057863692868</v>
      </c>
      <c r="AA1109" s="21">
        <f t="shared" si="364"/>
        <v>0.1279950105958973</v>
      </c>
      <c r="AB1109" s="21">
        <f t="shared" si="364"/>
        <v>0.13258999324874002</v>
      </c>
      <c r="AC1109" s="21">
        <f t="shared" si="364"/>
        <v>7.7097114976367618E-3</v>
      </c>
      <c r="AD1109" s="21">
        <f t="shared" si="356"/>
        <v>0</v>
      </c>
      <c r="AE1109" s="21">
        <f t="shared" si="365"/>
        <v>1.9731970585229252E-2</v>
      </c>
      <c r="AF1109" s="137">
        <f>VLOOKUP(T1109,人口!$A$2:$E$1748,5,0)</f>
        <v>9250</v>
      </c>
      <c r="AG1109" s="14">
        <f t="shared" si="366"/>
        <v>0</v>
      </c>
      <c r="AH1109" s="14">
        <f t="shared" si="367"/>
        <v>1</v>
      </c>
      <c r="AI1109" s="14">
        <f t="shared" si="368"/>
        <v>0</v>
      </c>
      <c r="AJ1109" s="14">
        <f t="shared" si="369"/>
        <v>0</v>
      </c>
      <c r="AK1109" s="14">
        <f t="shared" si="370"/>
        <v>0</v>
      </c>
      <c r="AL1109" s="14">
        <f t="shared" si="371"/>
        <v>0</v>
      </c>
      <c r="AM1109" s="14">
        <f t="shared" si="372"/>
        <v>0</v>
      </c>
      <c r="AN1109" s="14">
        <f t="shared" si="373"/>
        <v>0</v>
      </c>
      <c r="AO1109" s="5" t="str">
        <f t="shared" si="374"/>
        <v>5千～1万人未満の市町村平均</v>
      </c>
    </row>
    <row r="1110" spans="1:41" s="5" customFormat="1" ht="18" customHeight="1" x14ac:dyDescent="0.3">
      <c r="A1110" s="5" t="str">
        <f t="shared" si="357"/>
        <v>026364</v>
      </c>
      <c r="B1110" s="22">
        <v>26</v>
      </c>
      <c r="C1110" s="23" t="s">
        <v>53</v>
      </c>
      <c r="D1110" s="23">
        <v>26364</v>
      </c>
      <c r="E1110" s="24" t="s">
        <v>1095</v>
      </c>
      <c r="F1110" s="25">
        <v>0.38295940634527054</v>
      </c>
      <c r="G1110" s="26">
        <v>0.10096373328641731</v>
      </c>
      <c r="H1110" s="26">
        <v>0.21799159986886993</v>
      </c>
      <c r="I1110" s="26">
        <f t="shared" si="358"/>
        <v>0.70191473950055783</v>
      </c>
      <c r="J1110" s="26">
        <v>1.2267064858950272</v>
      </c>
      <c r="K1110" s="26">
        <v>1.3703424387051892</v>
      </c>
      <c r="L1110" s="26">
        <f t="shared" si="359"/>
        <v>2.5970489246002164</v>
      </c>
      <c r="M1110" s="26">
        <v>1.3545013797345202</v>
      </c>
      <c r="N1110" s="26">
        <v>1.5348386176043898</v>
      </c>
      <c r="O1110" s="26">
        <v>7.9751372227838332E-2</v>
      </c>
      <c r="P1110" s="26">
        <v>0</v>
      </c>
      <c r="Q1110" s="26">
        <f t="shared" si="354"/>
        <v>2.969091369566748</v>
      </c>
      <c r="R1110" s="27">
        <v>0</v>
      </c>
      <c r="S1110" s="143">
        <f t="shared" si="360"/>
        <v>6.2680550336675225</v>
      </c>
      <c r="T1110" s="140" t="str">
        <f t="shared" si="361"/>
        <v>26364</v>
      </c>
      <c r="U1110" s="5" t="str">
        <f t="shared" si="355"/>
        <v>京都府笠置町</v>
      </c>
      <c r="V1110" s="21">
        <f t="shared" si="362"/>
        <v>6.109700765042516E-2</v>
      </c>
      <c r="W1110" s="21">
        <f t="shared" si="362"/>
        <v>1.6107665415206491E-2</v>
      </c>
      <c r="X1110" s="21">
        <f t="shared" si="362"/>
        <v>3.4778188560562168E-2</v>
      </c>
      <c r="Y1110" s="21">
        <f t="shared" si="363"/>
        <v>0.19570767635351549</v>
      </c>
      <c r="Z1110" s="21">
        <f t="shared" si="363"/>
        <v>0.21862323022766819</v>
      </c>
      <c r="AA1110" s="21">
        <f t="shared" si="364"/>
        <v>0.21609596157964545</v>
      </c>
      <c r="AB1110" s="21">
        <f t="shared" si="364"/>
        <v>0.24486680626770682</v>
      </c>
      <c r="AC1110" s="21">
        <f t="shared" si="364"/>
        <v>1.2723463945270234E-2</v>
      </c>
      <c r="AD1110" s="21">
        <f t="shared" si="356"/>
        <v>0</v>
      </c>
      <c r="AE1110" s="21">
        <f t="shared" si="365"/>
        <v>0</v>
      </c>
      <c r="AF1110" s="137">
        <f>VLOOKUP(T1110,人口!$A$2:$E$1748,5,0)</f>
        <v>1285</v>
      </c>
      <c r="AG1110" s="14">
        <f t="shared" si="366"/>
        <v>1</v>
      </c>
      <c r="AH1110" s="14">
        <f t="shared" si="367"/>
        <v>0</v>
      </c>
      <c r="AI1110" s="14">
        <f t="shared" si="368"/>
        <v>0</v>
      </c>
      <c r="AJ1110" s="14">
        <f t="shared" si="369"/>
        <v>0</v>
      </c>
      <c r="AK1110" s="14">
        <f t="shared" si="370"/>
        <v>0</v>
      </c>
      <c r="AL1110" s="14">
        <f t="shared" si="371"/>
        <v>0</v>
      </c>
      <c r="AM1110" s="14">
        <f t="shared" si="372"/>
        <v>0</v>
      </c>
      <c r="AN1110" s="14">
        <f t="shared" si="373"/>
        <v>0</v>
      </c>
      <c r="AO1110" s="5" t="str">
        <f t="shared" si="374"/>
        <v>5千人未満の市町村平均</v>
      </c>
    </row>
    <row r="1111" spans="1:41" s="5" customFormat="1" ht="18" customHeight="1" x14ac:dyDescent="0.3">
      <c r="A1111" s="5" t="str">
        <f t="shared" si="357"/>
        <v>026365</v>
      </c>
      <c r="B1111" s="22">
        <v>26</v>
      </c>
      <c r="C1111" s="23" t="s">
        <v>53</v>
      </c>
      <c r="D1111" s="23">
        <v>26365</v>
      </c>
      <c r="E1111" s="24" t="s">
        <v>1135</v>
      </c>
      <c r="F1111" s="25">
        <v>0.62234683703302196</v>
      </c>
      <c r="G1111" s="26">
        <v>0.18173471991555115</v>
      </c>
      <c r="H1111" s="26">
        <v>0.25432353318034823</v>
      </c>
      <c r="I1111" s="26">
        <f t="shared" si="358"/>
        <v>1.0584050901289213</v>
      </c>
      <c r="J1111" s="26">
        <v>2.0121741592614857</v>
      </c>
      <c r="K1111" s="26">
        <v>3.687388328755604</v>
      </c>
      <c r="L1111" s="26">
        <f t="shared" si="359"/>
        <v>5.6995624880170901</v>
      </c>
      <c r="M1111" s="26">
        <v>4.3913857892920571</v>
      </c>
      <c r="N1111" s="26">
        <v>8.5017549758838769</v>
      </c>
      <c r="O1111" s="26">
        <v>0.23987474993042429</v>
      </c>
      <c r="P1111" s="26">
        <v>0</v>
      </c>
      <c r="Q1111" s="26">
        <f t="shared" si="354"/>
        <v>13.133015515106358</v>
      </c>
      <c r="R1111" s="27">
        <v>0</v>
      </c>
      <c r="S1111" s="143">
        <f t="shared" si="360"/>
        <v>19.89098309325237</v>
      </c>
      <c r="T1111" s="140" t="str">
        <f t="shared" si="361"/>
        <v>26365</v>
      </c>
      <c r="U1111" s="5" t="str">
        <f t="shared" si="355"/>
        <v>京都府和束町</v>
      </c>
      <c r="V1111" s="21">
        <f t="shared" si="362"/>
        <v>3.1287887286181496E-2</v>
      </c>
      <c r="W1111" s="21">
        <f t="shared" si="362"/>
        <v>9.1365378505198734E-3</v>
      </c>
      <c r="X1111" s="21">
        <f t="shared" si="362"/>
        <v>1.2785870461406333E-2</v>
      </c>
      <c r="Y1111" s="21">
        <f t="shared" si="363"/>
        <v>0.10116011611030311</v>
      </c>
      <c r="Z1111" s="21">
        <f t="shared" si="363"/>
        <v>0.18537989356627019</v>
      </c>
      <c r="AA1111" s="21">
        <f t="shared" si="364"/>
        <v>0.2207726872374523</v>
      </c>
      <c r="AB1111" s="21">
        <f t="shared" si="364"/>
        <v>0.42741753567564655</v>
      </c>
      <c r="AC1111" s="21">
        <f t="shared" si="364"/>
        <v>1.2059471812220139E-2</v>
      </c>
      <c r="AD1111" s="21">
        <f t="shared" si="356"/>
        <v>0</v>
      </c>
      <c r="AE1111" s="21">
        <f t="shared" si="365"/>
        <v>0</v>
      </c>
      <c r="AF1111" s="137">
        <f>VLOOKUP(T1111,人口!$A$2:$E$1748,5,0)</f>
        <v>3865</v>
      </c>
      <c r="AG1111" s="14">
        <f t="shared" si="366"/>
        <v>1</v>
      </c>
      <c r="AH1111" s="14">
        <f t="shared" si="367"/>
        <v>0</v>
      </c>
      <c r="AI1111" s="14">
        <f t="shared" si="368"/>
        <v>0</v>
      </c>
      <c r="AJ1111" s="14">
        <f t="shared" si="369"/>
        <v>0</v>
      </c>
      <c r="AK1111" s="14">
        <f t="shared" si="370"/>
        <v>0</v>
      </c>
      <c r="AL1111" s="14">
        <f t="shared" si="371"/>
        <v>0</v>
      </c>
      <c r="AM1111" s="14">
        <f t="shared" si="372"/>
        <v>0</v>
      </c>
      <c r="AN1111" s="14">
        <f t="shared" si="373"/>
        <v>0</v>
      </c>
      <c r="AO1111" s="5" t="str">
        <f t="shared" si="374"/>
        <v>5千人未満の市町村平均</v>
      </c>
    </row>
    <row r="1112" spans="1:41" s="5" customFormat="1" ht="18" customHeight="1" x14ac:dyDescent="0.3">
      <c r="A1112" s="5" t="str">
        <f t="shared" si="357"/>
        <v>026366</v>
      </c>
      <c r="B1112" s="22">
        <v>26</v>
      </c>
      <c r="C1112" s="23" t="s">
        <v>53</v>
      </c>
      <c r="D1112" s="23">
        <v>26366</v>
      </c>
      <c r="E1112" s="24" t="s">
        <v>1172</v>
      </c>
      <c r="F1112" s="25">
        <v>18.885914281364766</v>
      </c>
      <c r="G1112" s="26">
        <v>0.74162451359477444</v>
      </c>
      <c r="H1112" s="26">
        <v>0.98096219940991469</v>
      </c>
      <c r="I1112" s="26">
        <f t="shared" si="358"/>
        <v>20.608500994369457</v>
      </c>
      <c r="J1112" s="26">
        <v>29.437826308200304</v>
      </c>
      <c r="K1112" s="26">
        <v>32.572650711809466</v>
      </c>
      <c r="L1112" s="26">
        <f t="shared" si="359"/>
        <v>62.010477020009773</v>
      </c>
      <c r="M1112" s="26">
        <v>28.441345657433772</v>
      </c>
      <c r="N1112" s="26">
        <v>12.793529417586434</v>
      </c>
      <c r="O1112" s="26">
        <v>2.3161412141406217</v>
      </c>
      <c r="P1112" s="26">
        <v>0</v>
      </c>
      <c r="Q1112" s="26">
        <f t="shared" si="354"/>
        <v>43.551016289160827</v>
      </c>
      <c r="R1112" s="27">
        <v>6.7452993155136838</v>
      </c>
      <c r="S1112" s="143">
        <f t="shared" si="360"/>
        <v>132.91529361905373</v>
      </c>
      <c r="T1112" s="140" t="str">
        <f t="shared" si="361"/>
        <v>26366</v>
      </c>
      <c r="U1112" s="5" t="str">
        <f t="shared" si="355"/>
        <v>京都府精華町</v>
      </c>
      <c r="V1112" s="21">
        <f t="shared" si="362"/>
        <v>0.14208985111595485</v>
      </c>
      <c r="W1112" s="21">
        <f t="shared" si="362"/>
        <v>5.5796778038224243E-3</v>
      </c>
      <c r="X1112" s="21">
        <f t="shared" si="362"/>
        <v>7.3803561102715074E-3</v>
      </c>
      <c r="Y1112" s="21">
        <f t="shared" si="363"/>
        <v>0.22147809711478017</v>
      </c>
      <c r="Z1112" s="21">
        <f t="shared" si="363"/>
        <v>0.24506322654761903</v>
      </c>
      <c r="AA1112" s="21">
        <f t="shared" si="364"/>
        <v>0.21398098655937239</v>
      </c>
      <c r="AB1112" s="21">
        <f t="shared" si="364"/>
        <v>9.6253253250553339E-2</v>
      </c>
      <c r="AC1112" s="21">
        <f t="shared" si="364"/>
        <v>1.7425693846630431E-2</v>
      </c>
      <c r="AD1112" s="21">
        <f t="shared" si="356"/>
        <v>0</v>
      </c>
      <c r="AE1112" s="21">
        <f t="shared" si="365"/>
        <v>5.0748857650995918E-2</v>
      </c>
      <c r="AF1112" s="137">
        <f>VLOOKUP(T1112,人口!$A$2:$E$1748,5,0)</f>
        <v>37319</v>
      </c>
      <c r="AG1112" s="14">
        <f t="shared" si="366"/>
        <v>0</v>
      </c>
      <c r="AH1112" s="14">
        <f t="shared" si="367"/>
        <v>0</v>
      </c>
      <c r="AI1112" s="14">
        <f t="shared" si="368"/>
        <v>0</v>
      </c>
      <c r="AJ1112" s="14">
        <f t="shared" si="369"/>
        <v>1</v>
      </c>
      <c r="AK1112" s="14">
        <f t="shared" si="370"/>
        <v>0</v>
      </c>
      <c r="AL1112" s="14">
        <f t="shared" si="371"/>
        <v>0</v>
      </c>
      <c r="AM1112" s="14">
        <f t="shared" si="372"/>
        <v>0</v>
      </c>
      <c r="AN1112" s="14">
        <f t="shared" si="373"/>
        <v>0</v>
      </c>
      <c r="AO1112" s="5" t="str">
        <f t="shared" si="374"/>
        <v>3万～10万人未満の市町村平均</v>
      </c>
    </row>
    <row r="1113" spans="1:41" s="5" customFormat="1" ht="18" customHeight="1" x14ac:dyDescent="0.3">
      <c r="A1113" s="5" t="str">
        <f t="shared" si="357"/>
        <v>026367</v>
      </c>
      <c r="B1113" s="22">
        <v>26</v>
      </c>
      <c r="C1113" s="23" t="s">
        <v>53</v>
      </c>
      <c r="D1113" s="23">
        <v>26367</v>
      </c>
      <c r="E1113" s="24" t="s">
        <v>1211</v>
      </c>
      <c r="F1113" s="25">
        <v>0.16175408608718275</v>
      </c>
      <c r="G1113" s="26">
        <v>7.3428169662848944E-2</v>
      </c>
      <c r="H1113" s="26">
        <v>0.98096219940991469</v>
      </c>
      <c r="I1113" s="26">
        <f t="shared" si="358"/>
        <v>1.2161444551599465</v>
      </c>
      <c r="J1113" s="26">
        <v>1.8776119682066741</v>
      </c>
      <c r="K1113" s="26">
        <v>2.660712211429161</v>
      </c>
      <c r="L1113" s="26">
        <f t="shared" si="359"/>
        <v>4.5383241796358353</v>
      </c>
      <c r="M1113" s="26">
        <v>3.08940913991152</v>
      </c>
      <c r="N1113" s="26">
        <v>5.0519766410175837</v>
      </c>
      <c r="O1113" s="26">
        <v>0.16583320357415102</v>
      </c>
      <c r="P1113" s="26">
        <v>0</v>
      </c>
      <c r="Q1113" s="26">
        <f t="shared" si="354"/>
        <v>8.3072189845032547</v>
      </c>
      <c r="R1113" s="27">
        <v>0</v>
      </c>
      <c r="S1113" s="143">
        <f t="shared" si="360"/>
        <v>14.061687619299036</v>
      </c>
      <c r="T1113" s="140" t="str">
        <f t="shared" si="361"/>
        <v>26367</v>
      </c>
      <c r="U1113" s="5" t="str">
        <f t="shared" si="355"/>
        <v>京都府南山城村</v>
      </c>
      <c r="V1113" s="21">
        <f t="shared" si="362"/>
        <v>1.1503177318857697E-2</v>
      </c>
      <c r="W1113" s="21">
        <f t="shared" si="362"/>
        <v>5.2218603947702599E-3</v>
      </c>
      <c r="X1113" s="21">
        <f t="shared" si="362"/>
        <v>6.9761342021535735E-2</v>
      </c>
      <c r="Y1113" s="21">
        <f t="shared" si="363"/>
        <v>0.1335267870429532</v>
      </c>
      <c r="Z1113" s="21">
        <f t="shared" si="363"/>
        <v>0.18921713264184967</v>
      </c>
      <c r="AA1113" s="21">
        <f t="shared" si="364"/>
        <v>0.21970400876146931</v>
      </c>
      <c r="AB1113" s="21">
        <f t="shared" si="364"/>
        <v>0.35927242716471475</v>
      </c>
      <c r="AC1113" s="21">
        <f t="shared" si="364"/>
        <v>1.1793264653849398E-2</v>
      </c>
      <c r="AD1113" s="21">
        <f t="shared" si="356"/>
        <v>0</v>
      </c>
      <c r="AE1113" s="21">
        <f t="shared" si="365"/>
        <v>0</v>
      </c>
      <c r="AF1113" s="137">
        <f>VLOOKUP(T1113,人口!$A$2:$E$1748,5,0)</f>
        <v>2672</v>
      </c>
      <c r="AG1113" s="14">
        <f t="shared" si="366"/>
        <v>1</v>
      </c>
      <c r="AH1113" s="14">
        <f t="shared" si="367"/>
        <v>0</v>
      </c>
      <c r="AI1113" s="14">
        <f t="shared" si="368"/>
        <v>0</v>
      </c>
      <c r="AJ1113" s="14">
        <f t="shared" si="369"/>
        <v>0</v>
      </c>
      <c r="AK1113" s="14">
        <f t="shared" si="370"/>
        <v>0</v>
      </c>
      <c r="AL1113" s="14">
        <f t="shared" si="371"/>
        <v>0</v>
      </c>
      <c r="AM1113" s="14">
        <f t="shared" si="372"/>
        <v>0</v>
      </c>
      <c r="AN1113" s="14">
        <f t="shared" si="373"/>
        <v>0</v>
      </c>
      <c r="AO1113" s="5" t="str">
        <f t="shared" si="374"/>
        <v>5千人未満の市町村平均</v>
      </c>
    </row>
    <row r="1114" spans="1:41" s="5" customFormat="1" ht="18" customHeight="1" x14ac:dyDescent="0.3">
      <c r="A1114" s="5" t="str">
        <f t="shared" si="357"/>
        <v>026407</v>
      </c>
      <c r="B1114" s="22">
        <v>26</v>
      </c>
      <c r="C1114" s="23" t="s">
        <v>53</v>
      </c>
      <c r="D1114" s="23">
        <v>26407</v>
      </c>
      <c r="E1114" s="24" t="s">
        <v>1253</v>
      </c>
      <c r="F1114" s="25">
        <v>21.059200523498895</v>
      </c>
      <c r="G1114" s="26">
        <v>0.85910958505533275</v>
      </c>
      <c r="H1114" s="26">
        <v>10.100277460590972</v>
      </c>
      <c r="I1114" s="26">
        <f t="shared" si="358"/>
        <v>32.018587569145197</v>
      </c>
      <c r="J1114" s="26">
        <v>11.832084752982391</v>
      </c>
      <c r="K1114" s="26">
        <v>13.573738982758027</v>
      </c>
      <c r="L1114" s="26">
        <f t="shared" si="359"/>
        <v>25.40582373574042</v>
      </c>
      <c r="M1114" s="26">
        <v>14.562083576017772</v>
      </c>
      <c r="N1114" s="26">
        <v>20.823766573642004</v>
      </c>
      <c r="O1114" s="26">
        <v>0.86441798629520028</v>
      </c>
      <c r="P1114" s="26">
        <v>0</v>
      </c>
      <c r="Q1114" s="26">
        <f t="shared" si="354"/>
        <v>36.250268135954975</v>
      </c>
      <c r="R1114" s="27">
        <v>0</v>
      </c>
      <c r="S1114" s="143">
        <f t="shared" si="360"/>
        <v>93.674679440840592</v>
      </c>
      <c r="T1114" s="140" t="str">
        <f t="shared" si="361"/>
        <v>26407</v>
      </c>
      <c r="U1114" s="5" t="str">
        <f t="shared" si="355"/>
        <v>京都府京丹波町</v>
      </c>
      <c r="V1114" s="21">
        <f t="shared" si="362"/>
        <v>0.22481209062261745</v>
      </c>
      <c r="W1114" s="21">
        <f t="shared" si="362"/>
        <v>9.1712038961168346E-3</v>
      </c>
      <c r="X1114" s="21">
        <f t="shared" si="362"/>
        <v>0.10782291992757458</v>
      </c>
      <c r="Y1114" s="21">
        <f t="shared" si="363"/>
        <v>0.12631038423200411</v>
      </c>
      <c r="Z1114" s="21">
        <f t="shared" si="363"/>
        <v>0.14490296698939226</v>
      </c>
      <c r="AA1114" s="21">
        <f t="shared" si="364"/>
        <v>0.15545378604913535</v>
      </c>
      <c r="AB1114" s="21">
        <f t="shared" si="364"/>
        <v>0.22229877591193753</v>
      </c>
      <c r="AC1114" s="21">
        <f t="shared" si="364"/>
        <v>9.2278723712218916E-3</v>
      </c>
      <c r="AD1114" s="21">
        <f t="shared" si="356"/>
        <v>0</v>
      </c>
      <c r="AE1114" s="21">
        <f t="shared" si="365"/>
        <v>0</v>
      </c>
      <c r="AF1114" s="137">
        <f>VLOOKUP(T1114,人口!$A$2:$E$1748,5,0)</f>
        <v>13928</v>
      </c>
      <c r="AG1114" s="14">
        <f t="shared" si="366"/>
        <v>0</v>
      </c>
      <c r="AH1114" s="14">
        <f t="shared" si="367"/>
        <v>0</v>
      </c>
      <c r="AI1114" s="14">
        <f t="shared" si="368"/>
        <v>1</v>
      </c>
      <c r="AJ1114" s="14">
        <f t="shared" si="369"/>
        <v>0</v>
      </c>
      <c r="AK1114" s="14">
        <f t="shared" si="370"/>
        <v>0</v>
      </c>
      <c r="AL1114" s="14">
        <f t="shared" si="371"/>
        <v>0</v>
      </c>
      <c r="AM1114" s="14">
        <f t="shared" si="372"/>
        <v>0</v>
      </c>
      <c r="AN1114" s="14">
        <f t="shared" si="373"/>
        <v>0</v>
      </c>
      <c r="AO1114" s="5" t="str">
        <f t="shared" si="374"/>
        <v>1万～3万人未満の市町村平均</v>
      </c>
    </row>
    <row r="1115" spans="1:41" s="5" customFormat="1" ht="18" customHeight="1" x14ac:dyDescent="0.3">
      <c r="A1115" s="5" t="str">
        <f t="shared" si="357"/>
        <v>026463</v>
      </c>
      <c r="B1115" s="22">
        <v>26</v>
      </c>
      <c r="C1115" s="23" t="s">
        <v>53</v>
      </c>
      <c r="D1115" s="23">
        <v>26463</v>
      </c>
      <c r="E1115" s="24" t="s">
        <v>1291</v>
      </c>
      <c r="F1115" s="25">
        <v>0.16167123299796121</v>
      </c>
      <c r="G1115" s="26">
        <v>0.11014225449427342</v>
      </c>
      <c r="H1115" s="26">
        <v>1.6712689323280028</v>
      </c>
      <c r="I1115" s="26">
        <f t="shared" si="358"/>
        <v>1.9430824198202374</v>
      </c>
      <c r="J1115" s="26">
        <v>1.883870674767363</v>
      </c>
      <c r="K1115" s="26">
        <v>1.9841866856961572</v>
      </c>
      <c r="L1115" s="26">
        <f t="shared" si="359"/>
        <v>3.8680573604635202</v>
      </c>
      <c r="M1115" s="26">
        <v>1.6839746883185924</v>
      </c>
      <c r="N1115" s="26">
        <v>2.3142864422185312</v>
      </c>
      <c r="O1115" s="26">
        <v>0.12871933540897798</v>
      </c>
      <c r="P1115" s="26">
        <v>0</v>
      </c>
      <c r="Q1115" s="26">
        <f t="shared" si="354"/>
        <v>4.1269804659461018</v>
      </c>
      <c r="R1115" s="27">
        <v>0</v>
      </c>
      <c r="S1115" s="143">
        <f t="shared" si="360"/>
        <v>9.9381202462298592</v>
      </c>
      <c r="T1115" s="140" t="str">
        <f t="shared" si="361"/>
        <v>26463</v>
      </c>
      <c r="U1115" s="5" t="str">
        <f t="shared" si="355"/>
        <v>京都府伊根町</v>
      </c>
      <c r="V1115" s="21">
        <f t="shared" si="362"/>
        <v>1.6267787971200397E-2</v>
      </c>
      <c r="W1115" s="21">
        <f t="shared" si="362"/>
        <v>1.1082805577448829E-2</v>
      </c>
      <c r="X1115" s="21">
        <f t="shared" si="362"/>
        <v>0.16816750964167676</v>
      </c>
      <c r="Y1115" s="21">
        <f t="shared" si="363"/>
        <v>0.18956006046334881</v>
      </c>
      <c r="Z1115" s="21">
        <f t="shared" si="363"/>
        <v>0.19965412336894206</v>
      </c>
      <c r="AA1115" s="21">
        <f t="shared" si="364"/>
        <v>0.16944599648584727</v>
      </c>
      <c r="AB1115" s="21">
        <f t="shared" si="364"/>
        <v>0.23286963579420186</v>
      </c>
      <c r="AC1115" s="21">
        <f t="shared" si="364"/>
        <v>1.2952080697334001E-2</v>
      </c>
      <c r="AD1115" s="21">
        <f t="shared" si="356"/>
        <v>0</v>
      </c>
      <c r="AE1115" s="21">
        <f t="shared" si="365"/>
        <v>0</v>
      </c>
      <c r="AF1115" s="137">
        <f>VLOOKUP(T1115,人口!$A$2:$E$1748,5,0)</f>
        <v>2074</v>
      </c>
      <c r="AG1115" s="14">
        <f t="shared" si="366"/>
        <v>1</v>
      </c>
      <c r="AH1115" s="14">
        <f t="shared" si="367"/>
        <v>0</v>
      </c>
      <c r="AI1115" s="14">
        <f t="shared" si="368"/>
        <v>0</v>
      </c>
      <c r="AJ1115" s="14">
        <f t="shared" si="369"/>
        <v>0</v>
      </c>
      <c r="AK1115" s="14">
        <f t="shared" si="370"/>
        <v>0</v>
      </c>
      <c r="AL1115" s="14">
        <f t="shared" si="371"/>
        <v>0</v>
      </c>
      <c r="AM1115" s="14">
        <f t="shared" si="372"/>
        <v>0</v>
      </c>
      <c r="AN1115" s="14">
        <f t="shared" si="373"/>
        <v>0</v>
      </c>
      <c r="AO1115" s="5" t="str">
        <f t="shared" si="374"/>
        <v>5千人未満の市町村平均</v>
      </c>
    </row>
    <row r="1116" spans="1:41" s="5" customFormat="1" ht="18" customHeight="1" x14ac:dyDescent="0.3">
      <c r="A1116" s="5" t="str">
        <f t="shared" si="357"/>
        <v>026465</v>
      </c>
      <c r="B1116" s="22">
        <v>26</v>
      </c>
      <c r="C1116" s="23" t="s">
        <v>53</v>
      </c>
      <c r="D1116" s="23">
        <v>26465</v>
      </c>
      <c r="E1116" s="24" t="s">
        <v>1324</v>
      </c>
      <c r="F1116" s="25">
        <v>9.3917580741979414</v>
      </c>
      <c r="G1116" s="26">
        <v>1.3272141666559947</v>
      </c>
      <c r="H1116" s="26">
        <v>3.4878655979019189</v>
      </c>
      <c r="I1116" s="26">
        <f t="shared" si="358"/>
        <v>14.206837838755856</v>
      </c>
      <c r="J1116" s="26">
        <v>17.946841062775459</v>
      </c>
      <c r="K1116" s="26">
        <v>19.593303165398332</v>
      </c>
      <c r="L1116" s="26">
        <f t="shared" si="359"/>
        <v>37.540144228173787</v>
      </c>
      <c r="M1116" s="26">
        <v>21.347323742654975</v>
      </c>
      <c r="N1116" s="26">
        <v>16.358781504247414</v>
      </c>
      <c r="O1116" s="26">
        <v>1.326727691917899</v>
      </c>
      <c r="P1116" s="26">
        <v>0</v>
      </c>
      <c r="Q1116" s="26">
        <f t="shared" si="354"/>
        <v>39.032832938820292</v>
      </c>
      <c r="R1116" s="27">
        <v>0</v>
      </c>
      <c r="S1116" s="143">
        <f t="shared" si="360"/>
        <v>90.779815005749938</v>
      </c>
      <c r="T1116" s="140" t="str">
        <f t="shared" si="361"/>
        <v>26465</v>
      </c>
      <c r="U1116" s="5" t="str">
        <f t="shared" si="355"/>
        <v>京都府与謝野町</v>
      </c>
      <c r="V1116" s="21">
        <f t="shared" si="362"/>
        <v>0.10345645751319357</v>
      </c>
      <c r="W1116" s="21">
        <f t="shared" si="362"/>
        <v>1.4620146191881199E-2</v>
      </c>
      <c r="X1116" s="21">
        <f t="shared" si="362"/>
        <v>3.8421157805631129E-2</v>
      </c>
      <c r="Y1116" s="21">
        <f t="shared" si="363"/>
        <v>0.19769638285381741</v>
      </c>
      <c r="Z1116" s="21">
        <f t="shared" si="363"/>
        <v>0.21583325725170627</v>
      </c>
      <c r="AA1116" s="21">
        <f t="shared" si="364"/>
        <v>0.23515495973750164</v>
      </c>
      <c r="AB1116" s="21">
        <f t="shared" si="364"/>
        <v>0.18020285129696792</v>
      </c>
      <c r="AC1116" s="21">
        <f t="shared" si="364"/>
        <v>1.4614787349300776E-2</v>
      </c>
      <c r="AD1116" s="21">
        <f t="shared" si="356"/>
        <v>0</v>
      </c>
      <c r="AE1116" s="21">
        <f t="shared" si="365"/>
        <v>0</v>
      </c>
      <c r="AF1116" s="137">
        <f>VLOOKUP(T1116,人口!$A$2:$E$1748,5,0)</f>
        <v>21377</v>
      </c>
      <c r="AG1116" s="14">
        <f t="shared" si="366"/>
        <v>0</v>
      </c>
      <c r="AH1116" s="14">
        <f t="shared" si="367"/>
        <v>0</v>
      </c>
      <c r="AI1116" s="14">
        <f t="shared" si="368"/>
        <v>1</v>
      </c>
      <c r="AJ1116" s="14">
        <f t="shared" si="369"/>
        <v>0</v>
      </c>
      <c r="AK1116" s="14">
        <f t="shared" si="370"/>
        <v>0</v>
      </c>
      <c r="AL1116" s="14">
        <f t="shared" si="371"/>
        <v>0</v>
      </c>
      <c r="AM1116" s="14">
        <f t="shared" si="372"/>
        <v>0</v>
      </c>
      <c r="AN1116" s="14">
        <f t="shared" si="373"/>
        <v>0</v>
      </c>
      <c r="AO1116" s="5" t="str">
        <f t="shared" si="374"/>
        <v>1万～3万人未満の市町村平均</v>
      </c>
    </row>
    <row r="1117" spans="1:41" s="5" customFormat="1" ht="18" customHeight="1" x14ac:dyDescent="0.3">
      <c r="A1117" s="5" t="str">
        <f t="shared" si="357"/>
        <v>027100</v>
      </c>
      <c r="B1117" s="22">
        <v>27</v>
      </c>
      <c r="C1117" s="23" t="s">
        <v>54</v>
      </c>
      <c r="D1117" s="23">
        <v>27100</v>
      </c>
      <c r="E1117" s="24" t="s">
        <v>101</v>
      </c>
      <c r="F1117" s="25">
        <v>2079.4352041783886</v>
      </c>
      <c r="G1117" s="26">
        <v>182.76890531182082</v>
      </c>
      <c r="H1117" s="26">
        <v>43.271405231943795</v>
      </c>
      <c r="I1117" s="26">
        <f t="shared" si="358"/>
        <v>2305.4755147221531</v>
      </c>
      <c r="J1117" s="26">
        <v>5915.2066402965866</v>
      </c>
      <c r="K1117" s="26">
        <v>2957.3237148589342</v>
      </c>
      <c r="L1117" s="26">
        <f t="shared" si="359"/>
        <v>8872.5303551555207</v>
      </c>
      <c r="M1117" s="26">
        <v>1011.7202144689431</v>
      </c>
      <c r="N1117" s="26">
        <v>1027.3074214351138</v>
      </c>
      <c r="O1117" s="26">
        <v>169.45894300259485</v>
      </c>
      <c r="P1117" s="26">
        <v>218.76827255337429</v>
      </c>
      <c r="Q1117" s="26">
        <f t="shared" si="354"/>
        <v>2427.2548514600257</v>
      </c>
      <c r="R1117" s="27">
        <v>410.52472458130933</v>
      </c>
      <c r="S1117" s="143">
        <f t="shared" si="360"/>
        <v>14015.785445919009</v>
      </c>
      <c r="T1117" s="140" t="str">
        <f t="shared" si="361"/>
        <v>27100</v>
      </c>
      <c r="U1117" s="5" t="str">
        <f t="shared" si="355"/>
        <v>大阪府大阪市</v>
      </c>
      <c r="V1117" s="21">
        <f t="shared" si="362"/>
        <v>0.1483638011014117</v>
      </c>
      <c r="W1117" s="21">
        <f t="shared" si="362"/>
        <v>1.3040218546227663E-2</v>
      </c>
      <c r="X1117" s="21">
        <f t="shared" si="362"/>
        <v>3.0873335924632875E-3</v>
      </c>
      <c r="Y1117" s="21">
        <f t="shared" si="363"/>
        <v>0.42203889772149183</v>
      </c>
      <c r="Z1117" s="21">
        <f t="shared" si="363"/>
        <v>0.21099949954784883</v>
      </c>
      <c r="AA1117" s="21">
        <f t="shared" si="364"/>
        <v>7.2184339463010741E-2</v>
      </c>
      <c r="AB1117" s="21">
        <f t="shared" si="364"/>
        <v>7.3296457440723453E-2</v>
      </c>
      <c r="AC1117" s="21">
        <f t="shared" si="364"/>
        <v>1.20905777030096E-2</v>
      </c>
      <c r="AD1117" s="21">
        <f t="shared" si="356"/>
        <v>1.5608705869357701E-2</v>
      </c>
      <c r="AE1117" s="21">
        <f t="shared" si="365"/>
        <v>2.9290169014455216E-2</v>
      </c>
      <c r="AF1117" s="137">
        <f>VLOOKUP(T1117,人口!$A$2:$E$1748,5,0)</f>
        <v>2730420</v>
      </c>
      <c r="AG1117" s="14">
        <f t="shared" si="366"/>
        <v>0</v>
      </c>
      <c r="AH1117" s="14">
        <f t="shared" si="367"/>
        <v>0</v>
      </c>
      <c r="AI1117" s="14">
        <f t="shared" si="368"/>
        <v>0</v>
      </c>
      <c r="AJ1117" s="14">
        <f t="shared" si="369"/>
        <v>0</v>
      </c>
      <c r="AK1117" s="14">
        <f t="shared" si="370"/>
        <v>0</v>
      </c>
      <c r="AL1117" s="14">
        <f t="shared" si="371"/>
        <v>0</v>
      </c>
      <c r="AM1117" s="14">
        <f t="shared" si="372"/>
        <v>0</v>
      </c>
      <c r="AN1117" s="14">
        <f t="shared" si="373"/>
        <v>1</v>
      </c>
      <c r="AO1117" s="5" t="str">
        <f t="shared" si="374"/>
        <v>100万人以上の市町村平均</v>
      </c>
    </row>
    <row r="1118" spans="1:41" s="5" customFormat="1" ht="18" customHeight="1" x14ac:dyDescent="0.3">
      <c r="A1118" s="5" t="str">
        <f t="shared" si="357"/>
        <v>027140</v>
      </c>
      <c r="B1118" s="22">
        <v>27</v>
      </c>
      <c r="C1118" s="23" t="s">
        <v>54</v>
      </c>
      <c r="D1118" s="23">
        <v>27140</v>
      </c>
      <c r="E1118" s="24" t="s">
        <v>151</v>
      </c>
      <c r="F1118" s="25">
        <v>2023.2750910581685</v>
      </c>
      <c r="G1118" s="26">
        <v>29.014807932094136</v>
      </c>
      <c r="H1118" s="26">
        <v>13.95600276850079</v>
      </c>
      <c r="I1118" s="26">
        <f t="shared" si="358"/>
        <v>2066.2459017587635</v>
      </c>
      <c r="J1118" s="26">
        <v>758.73448995524711</v>
      </c>
      <c r="K1118" s="26">
        <v>772.65414589299212</v>
      </c>
      <c r="L1118" s="26">
        <f t="shared" si="359"/>
        <v>1531.3886358482391</v>
      </c>
      <c r="M1118" s="26">
        <v>519.51574129725918</v>
      </c>
      <c r="N1118" s="26">
        <v>367.94267587479777</v>
      </c>
      <c r="O1118" s="26">
        <v>51.809656628763022</v>
      </c>
      <c r="P1118" s="26">
        <v>62.439215184629361</v>
      </c>
      <c r="Q1118" s="26">
        <f t="shared" si="354"/>
        <v>1001.7072889854493</v>
      </c>
      <c r="R1118" s="27">
        <v>113.07532906840169</v>
      </c>
      <c r="S1118" s="143">
        <f t="shared" si="360"/>
        <v>4712.4171556608535</v>
      </c>
      <c r="T1118" s="140" t="str">
        <f t="shared" si="361"/>
        <v>27140</v>
      </c>
      <c r="U1118" s="5" t="str">
        <f t="shared" si="355"/>
        <v>大阪府堺市</v>
      </c>
      <c r="V1118" s="21">
        <f t="shared" si="362"/>
        <v>0.42934974222892863</v>
      </c>
      <c r="W1118" s="21">
        <f t="shared" si="362"/>
        <v>6.1570966605194776E-3</v>
      </c>
      <c r="X1118" s="21">
        <f t="shared" si="362"/>
        <v>2.9615380615733385E-3</v>
      </c>
      <c r="Y1118" s="21">
        <f t="shared" si="363"/>
        <v>0.16100749676709059</v>
      </c>
      <c r="Z1118" s="21">
        <f t="shared" si="363"/>
        <v>0.16396132183773907</v>
      </c>
      <c r="AA1118" s="21">
        <f t="shared" si="364"/>
        <v>0.11024400517538734</v>
      </c>
      <c r="AB1118" s="21">
        <f t="shared" si="364"/>
        <v>7.8079394018163648E-2</v>
      </c>
      <c r="AC1118" s="21">
        <f t="shared" si="364"/>
        <v>1.0994284868546917E-2</v>
      </c>
      <c r="AD1118" s="21">
        <f t="shared" si="356"/>
        <v>1.3249933764803361E-2</v>
      </c>
      <c r="AE1118" s="21">
        <f t="shared" si="365"/>
        <v>2.3995186617247678E-2</v>
      </c>
      <c r="AF1118" s="137">
        <f>VLOOKUP(T1118,人口!$A$2:$E$1748,5,0)</f>
        <v>834787</v>
      </c>
      <c r="AG1118" s="14">
        <f t="shared" si="366"/>
        <v>0</v>
      </c>
      <c r="AH1118" s="14">
        <f t="shared" si="367"/>
        <v>0</v>
      </c>
      <c r="AI1118" s="14">
        <f t="shared" si="368"/>
        <v>0</v>
      </c>
      <c r="AJ1118" s="14">
        <f t="shared" si="369"/>
        <v>0</v>
      </c>
      <c r="AK1118" s="14">
        <f t="shared" si="370"/>
        <v>0</v>
      </c>
      <c r="AL1118" s="14">
        <f t="shared" si="371"/>
        <v>0</v>
      </c>
      <c r="AM1118" s="14">
        <f t="shared" si="372"/>
        <v>0</v>
      </c>
      <c r="AN1118" s="14">
        <f t="shared" si="373"/>
        <v>0</v>
      </c>
      <c r="AO1118" s="5" t="str">
        <f t="shared" si="374"/>
        <v/>
      </c>
    </row>
    <row r="1119" spans="1:41" s="5" customFormat="1" ht="18" customHeight="1" x14ac:dyDescent="0.3">
      <c r="A1119" s="5" t="str">
        <f t="shared" si="357"/>
        <v>027202</v>
      </c>
      <c r="B1119" s="22">
        <v>27</v>
      </c>
      <c r="C1119" s="23" t="s">
        <v>54</v>
      </c>
      <c r="D1119" s="23">
        <v>27202</v>
      </c>
      <c r="E1119" s="24" t="s">
        <v>219</v>
      </c>
      <c r="F1119" s="25">
        <v>140.88312575391745</v>
      </c>
      <c r="G1119" s="26">
        <v>5.9037319298848896</v>
      </c>
      <c r="H1119" s="26">
        <v>7.5627501036009868</v>
      </c>
      <c r="I1119" s="26">
        <f t="shared" si="358"/>
        <v>154.34960778740333</v>
      </c>
      <c r="J1119" s="26">
        <v>165.88829190716015</v>
      </c>
      <c r="K1119" s="26">
        <v>172.65381031292443</v>
      </c>
      <c r="L1119" s="26">
        <f t="shared" si="359"/>
        <v>338.54210222008459</v>
      </c>
      <c r="M1119" s="26">
        <v>139.49135889371752</v>
      </c>
      <c r="N1119" s="26">
        <v>107.49162870187985</v>
      </c>
      <c r="O1119" s="26">
        <v>12.050339248639338</v>
      </c>
      <c r="P1119" s="26">
        <v>2.7815036145142829</v>
      </c>
      <c r="Q1119" s="26">
        <f t="shared" si="354"/>
        <v>261.81483045875098</v>
      </c>
      <c r="R1119" s="27">
        <v>43.086316318182782</v>
      </c>
      <c r="S1119" s="143">
        <f t="shared" si="360"/>
        <v>797.7928567844217</v>
      </c>
      <c r="T1119" s="140" t="str">
        <f t="shared" si="361"/>
        <v>27202</v>
      </c>
      <c r="U1119" s="5" t="str">
        <f t="shared" si="355"/>
        <v>大阪府岸和田市</v>
      </c>
      <c r="V1119" s="21">
        <f t="shared" si="362"/>
        <v>0.17659110952905746</v>
      </c>
      <c r="W1119" s="21">
        <f t="shared" si="362"/>
        <v>7.400081211156026E-3</v>
      </c>
      <c r="X1119" s="21">
        <f t="shared" si="362"/>
        <v>9.4795911486138824E-3</v>
      </c>
      <c r="Y1119" s="21">
        <f t="shared" si="363"/>
        <v>0.20793404014143263</v>
      </c>
      <c r="Z1119" s="21">
        <f t="shared" si="363"/>
        <v>0.21641433467933227</v>
      </c>
      <c r="AA1119" s="21">
        <f t="shared" si="364"/>
        <v>0.17484658794257749</v>
      </c>
      <c r="AB1119" s="21">
        <f t="shared" si="364"/>
        <v>0.13473626366515093</v>
      </c>
      <c r="AC1119" s="21">
        <f t="shared" si="364"/>
        <v>1.5104596570605245E-2</v>
      </c>
      <c r="AD1119" s="21">
        <f t="shared" si="356"/>
        <v>3.486498520086269E-3</v>
      </c>
      <c r="AE1119" s="21">
        <f t="shared" si="365"/>
        <v>5.4006896591987784E-2</v>
      </c>
      <c r="AF1119" s="137">
        <f>VLOOKUP(T1119,人口!$A$2:$E$1748,5,0)</f>
        <v>194162</v>
      </c>
      <c r="AG1119" s="14">
        <f t="shared" si="366"/>
        <v>0</v>
      </c>
      <c r="AH1119" s="14">
        <f t="shared" si="367"/>
        <v>0</v>
      </c>
      <c r="AI1119" s="14">
        <f t="shared" si="368"/>
        <v>0</v>
      </c>
      <c r="AJ1119" s="14">
        <f t="shared" si="369"/>
        <v>0</v>
      </c>
      <c r="AK1119" s="14">
        <f t="shared" si="370"/>
        <v>1</v>
      </c>
      <c r="AL1119" s="14">
        <f t="shared" si="371"/>
        <v>0</v>
      </c>
      <c r="AM1119" s="14">
        <f t="shared" si="372"/>
        <v>0</v>
      </c>
      <c r="AN1119" s="14">
        <f t="shared" si="373"/>
        <v>0</v>
      </c>
      <c r="AO1119" s="5" t="str">
        <f t="shared" si="374"/>
        <v>10万～20万人未満の市町村平均</v>
      </c>
    </row>
    <row r="1120" spans="1:41" s="5" customFormat="1" ht="18" customHeight="1" x14ac:dyDescent="0.3">
      <c r="A1120" s="5" t="str">
        <f t="shared" si="357"/>
        <v>027203</v>
      </c>
      <c r="B1120" s="22">
        <v>27</v>
      </c>
      <c r="C1120" s="23" t="s">
        <v>54</v>
      </c>
      <c r="D1120" s="23">
        <v>27203</v>
      </c>
      <c r="E1120" s="24" t="s">
        <v>280</v>
      </c>
      <c r="F1120" s="25">
        <v>181.90063304278783</v>
      </c>
      <c r="G1120" s="26">
        <v>9.8434704309924452</v>
      </c>
      <c r="H1120" s="26">
        <v>4.4440902670644977</v>
      </c>
      <c r="I1120" s="26">
        <f t="shared" si="358"/>
        <v>196.18819374084478</v>
      </c>
      <c r="J1120" s="26">
        <v>352.71913466065882</v>
      </c>
      <c r="K1120" s="26">
        <v>378.3660253294745</v>
      </c>
      <c r="L1120" s="26">
        <f t="shared" si="359"/>
        <v>731.08515999013332</v>
      </c>
      <c r="M1120" s="26">
        <v>189.72728433106289</v>
      </c>
      <c r="N1120" s="26">
        <v>100.70754578394195</v>
      </c>
      <c r="O1120" s="26">
        <v>25.350633856553898</v>
      </c>
      <c r="P1120" s="26">
        <v>0</v>
      </c>
      <c r="Q1120" s="26">
        <f t="shared" si="354"/>
        <v>315.78546397155873</v>
      </c>
      <c r="R1120" s="27">
        <v>36.532346840281669</v>
      </c>
      <c r="S1120" s="143">
        <f t="shared" si="360"/>
        <v>1279.5911645428184</v>
      </c>
      <c r="T1120" s="140" t="str">
        <f t="shared" si="361"/>
        <v>27203</v>
      </c>
      <c r="U1120" s="5" t="str">
        <f t="shared" si="355"/>
        <v>大阪府豊中市</v>
      </c>
      <c r="V1120" s="21">
        <f t="shared" si="362"/>
        <v>0.1421552743432537</v>
      </c>
      <c r="W1120" s="21">
        <f t="shared" si="362"/>
        <v>7.6926683332557951E-3</v>
      </c>
      <c r="X1120" s="21">
        <f t="shared" si="362"/>
        <v>3.4730548242354535E-3</v>
      </c>
      <c r="Y1120" s="21">
        <f t="shared" si="363"/>
        <v>0.27564986726575347</v>
      </c>
      <c r="Z1120" s="21">
        <f t="shared" si="363"/>
        <v>0.29569290240032242</v>
      </c>
      <c r="AA1120" s="21">
        <f t="shared" si="364"/>
        <v>0.148271799296809</v>
      </c>
      <c r="AB1120" s="21">
        <f t="shared" si="364"/>
        <v>7.8702908065111155E-2</v>
      </c>
      <c r="AC1120" s="21">
        <f t="shared" si="364"/>
        <v>1.9811510550411901E-2</v>
      </c>
      <c r="AD1120" s="21">
        <f t="shared" si="356"/>
        <v>0</v>
      </c>
      <c r="AE1120" s="21">
        <f t="shared" si="365"/>
        <v>2.8550014920847168E-2</v>
      </c>
      <c r="AF1120" s="137">
        <f>VLOOKUP(T1120,人口!$A$2:$E$1748,5,0)</f>
        <v>408464</v>
      </c>
      <c r="AG1120" s="14">
        <f t="shared" si="366"/>
        <v>0</v>
      </c>
      <c r="AH1120" s="14">
        <f t="shared" si="367"/>
        <v>0</v>
      </c>
      <c r="AI1120" s="14">
        <f t="shared" si="368"/>
        <v>0</v>
      </c>
      <c r="AJ1120" s="14">
        <f t="shared" si="369"/>
        <v>0</v>
      </c>
      <c r="AK1120" s="14">
        <f t="shared" si="370"/>
        <v>0</v>
      </c>
      <c r="AL1120" s="14">
        <f t="shared" si="371"/>
        <v>1</v>
      </c>
      <c r="AM1120" s="14">
        <f t="shared" si="372"/>
        <v>0</v>
      </c>
      <c r="AN1120" s="14">
        <f t="shared" si="373"/>
        <v>0</v>
      </c>
      <c r="AO1120" s="5" t="str">
        <f t="shared" si="374"/>
        <v>20万～50万人未満の市町村平均</v>
      </c>
    </row>
    <row r="1121" spans="1:41" s="5" customFormat="1" ht="18" customHeight="1" x14ac:dyDescent="0.3">
      <c r="A1121" s="5" t="str">
        <f t="shared" si="357"/>
        <v>027204</v>
      </c>
      <c r="B1121" s="22">
        <v>27</v>
      </c>
      <c r="C1121" s="23" t="s">
        <v>54</v>
      </c>
      <c r="D1121" s="23">
        <v>27204</v>
      </c>
      <c r="E1121" s="24" t="s">
        <v>331</v>
      </c>
      <c r="F1121" s="25">
        <v>471.69271874193623</v>
      </c>
      <c r="G1121" s="26">
        <v>2.1152958395208361</v>
      </c>
      <c r="H1121" s="26">
        <v>4.8339227466315586</v>
      </c>
      <c r="I1121" s="26">
        <f t="shared" si="358"/>
        <v>478.64193732808866</v>
      </c>
      <c r="J1121" s="26">
        <v>93.017908945358926</v>
      </c>
      <c r="K1121" s="26">
        <v>95.303067259576849</v>
      </c>
      <c r="L1121" s="26">
        <f t="shared" si="359"/>
        <v>188.32097620493579</v>
      </c>
      <c r="M1121" s="26">
        <v>55.383349012035673</v>
      </c>
      <c r="N1121" s="26">
        <v>28.069744498758652</v>
      </c>
      <c r="O1121" s="26">
        <v>6.4305672612007889</v>
      </c>
      <c r="P1121" s="26">
        <v>0</v>
      </c>
      <c r="Q1121" s="26">
        <f t="shared" si="354"/>
        <v>89.883660771995125</v>
      </c>
      <c r="R1121" s="27">
        <v>18.290189770214198</v>
      </c>
      <c r="S1121" s="143">
        <f t="shared" si="360"/>
        <v>775.13676407523371</v>
      </c>
      <c r="T1121" s="140" t="str">
        <f t="shared" si="361"/>
        <v>27204</v>
      </c>
      <c r="U1121" s="5" t="str">
        <f t="shared" si="355"/>
        <v>大阪府池田市</v>
      </c>
      <c r="V1121" s="21">
        <f t="shared" si="362"/>
        <v>0.60852837925276682</v>
      </c>
      <c r="W1121" s="21">
        <f t="shared" si="362"/>
        <v>2.7289324123910713E-3</v>
      </c>
      <c r="X1121" s="21">
        <f t="shared" si="362"/>
        <v>6.2362191688825437E-3</v>
      </c>
      <c r="Y1121" s="21">
        <f t="shared" si="363"/>
        <v>0.12000193160278325</v>
      </c>
      <c r="Z1121" s="21">
        <f t="shared" si="363"/>
        <v>0.12295000273052055</v>
      </c>
      <c r="AA1121" s="21">
        <f t="shared" si="364"/>
        <v>7.1449777095929673E-2</v>
      </c>
      <c r="AB1121" s="21">
        <f t="shared" si="364"/>
        <v>3.6212634724204926E-2</v>
      </c>
      <c r="AC1121" s="21">
        <f t="shared" si="364"/>
        <v>8.2960421427987468E-3</v>
      </c>
      <c r="AD1121" s="21">
        <f t="shared" si="356"/>
        <v>0</v>
      </c>
      <c r="AE1121" s="21">
        <f t="shared" si="365"/>
        <v>2.3596080869722466E-2</v>
      </c>
      <c r="AF1121" s="137">
        <f>VLOOKUP(T1121,人口!$A$2:$E$1748,5,0)</f>
        <v>103613</v>
      </c>
      <c r="AG1121" s="14">
        <f t="shared" si="366"/>
        <v>0</v>
      </c>
      <c r="AH1121" s="14">
        <f t="shared" si="367"/>
        <v>0</v>
      </c>
      <c r="AI1121" s="14">
        <f t="shared" si="368"/>
        <v>0</v>
      </c>
      <c r="AJ1121" s="14">
        <f t="shared" si="369"/>
        <v>0</v>
      </c>
      <c r="AK1121" s="14">
        <f t="shared" si="370"/>
        <v>1</v>
      </c>
      <c r="AL1121" s="14">
        <f t="shared" si="371"/>
        <v>0</v>
      </c>
      <c r="AM1121" s="14">
        <f t="shared" si="372"/>
        <v>0</v>
      </c>
      <c r="AN1121" s="14">
        <f t="shared" si="373"/>
        <v>0</v>
      </c>
      <c r="AO1121" s="5" t="str">
        <f t="shared" si="374"/>
        <v>10万～20万人未満の市町村平均</v>
      </c>
    </row>
    <row r="1122" spans="1:41" s="5" customFormat="1" ht="18" customHeight="1" x14ac:dyDescent="0.3">
      <c r="A1122" s="5" t="str">
        <f t="shared" si="357"/>
        <v>027205</v>
      </c>
      <c r="B1122" s="22">
        <v>27</v>
      </c>
      <c r="C1122" s="23" t="s">
        <v>54</v>
      </c>
      <c r="D1122" s="23">
        <v>27205</v>
      </c>
      <c r="E1122" s="24" t="s">
        <v>383</v>
      </c>
      <c r="F1122" s="25">
        <v>155.38652289259642</v>
      </c>
      <c r="G1122" s="26">
        <v>12.160013166356585</v>
      </c>
      <c r="H1122" s="26">
        <v>2.8067938528828402</v>
      </c>
      <c r="I1122" s="26">
        <f t="shared" si="358"/>
        <v>170.35332991183583</v>
      </c>
      <c r="J1122" s="26">
        <v>400.36447225504554</v>
      </c>
      <c r="K1122" s="26">
        <v>340.45272525757775</v>
      </c>
      <c r="L1122" s="26">
        <f t="shared" si="359"/>
        <v>740.81719751262335</v>
      </c>
      <c r="M1122" s="26">
        <v>172.6424220395584</v>
      </c>
      <c r="N1122" s="26">
        <v>81.615885487220268</v>
      </c>
      <c r="O1122" s="26">
        <v>23.184189381567787</v>
      </c>
      <c r="P1122" s="26">
        <v>0</v>
      </c>
      <c r="Q1122" s="26">
        <f t="shared" si="354"/>
        <v>277.44249690834641</v>
      </c>
      <c r="R1122" s="27">
        <v>62.343476771100008</v>
      </c>
      <c r="S1122" s="143">
        <f t="shared" si="360"/>
        <v>1250.9565011039056</v>
      </c>
      <c r="T1122" s="140" t="str">
        <f t="shared" si="361"/>
        <v>27205</v>
      </c>
      <c r="U1122" s="5" t="str">
        <f t="shared" si="355"/>
        <v>大阪府吹田市</v>
      </c>
      <c r="V1122" s="21">
        <f t="shared" si="362"/>
        <v>0.12421416952186243</v>
      </c>
      <c r="W1122" s="21">
        <f t="shared" si="362"/>
        <v>9.7205723425442779E-3</v>
      </c>
      <c r="X1122" s="21">
        <f t="shared" si="362"/>
        <v>2.2437181871679686E-3</v>
      </c>
      <c r="Y1122" s="21">
        <f t="shared" si="363"/>
        <v>0.32004667780354012</v>
      </c>
      <c r="Z1122" s="21">
        <f t="shared" si="363"/>
        <v>0.27215392778017899</v>
      </c>
      <c r="AA1122" s="21">
        <f t="shared" si="364"/>
        <v>0.13800833353294878</v>
      </c>
      <c r="AB1122" s="21">
        <f t="shared" si="364"/>
        <v>6.5242784553418434E-2</v>
      </c>
      <c r="AC1122" s="21">
        <f t="shared" si="364"/>
        <v>1.8533169907274088E-2</v>
      </c>
      <c r="AD1122" s="21">
        <f t="shared" si="356"/>
        <v>0</v>
      </c>
      <c r="AE1122" s="21">
        <f t="shared" si="365"/>
        <v>4.9836646371064906E-2</v>
      </c>
      <c r="AF1122" s="137">
        <f>VLOOKUP(T1122,人口!$A$2:$E$1748,5,0)</f>
        <v>373557</v>
      </c>
      <c r="AG1122" s="14">
        <f t="shared" si="366"/>
        <v>0</v>
      </c>
      <c r="AH1122" s="14">
        <f t="shared" si="367"/>
        <v>0</v>
      </c>
      <c r="AI1122" s="14">
        <f t="shared" si="368"/>
        <v>0</v>
      </c>
      <c r="AJ1122" s="14">
        <f t="shared" si="369"/>
        <v>0</v>
      </c>
      <c r="AK1122" s="14">
        <f t="shared" si="370"/>
        <v>0</v>
      </c>
      <c r="AL1122" s="14">
        <f t="shared" si="371"/>
        <v>1</v>
      </c>
      <c r="AM1122" s="14">
        <f t="shared" si="372"/>
        <v>0</v>
      </c>
      <c r="AN1122" s="14">
        <f t="shared" si="373"/>
        <v>0</v>
      </c>
      <c r="AO1122" s="5" t="str">
        <f t="shared" si="374"/>
        <v>20万～50万人未満の市町村平均</v>
      </c>
    </row>
    <row r="1123" spans="1:41" s="5" customFormat="1" ht="18" customHeight="1" x14ac:dyDescent="0.3">
      <c r="A1123" s="5" t="str">
        <f t="shared" si="357"/>
        <v>027206</v>
      </c>
      <c r="B1123" s="22">
        <v>27</v>
      </c>
      <c r="C1123" s="23" t="s">
        <v>54</v>
      </c>
      <c r="D1123" s="23">
        <v>27206</v>
      </c>
      <c r="E1123" s="24" t="s">
        <v>434</v>
      </c>
      <c r="F1123" s="25">
        <v>87.530016299470361</v>
      </c>
      <c r="G1123" s="26">
        <v>1.8097531071456043</v>
      </c>
      <c r="H1123" s="26">
        <v>0.85763145504753457</v>
      </c>
      <c r="I1123" s="26">
        <f t="shared" si="358"/>
        <v>90.19740086166351</v>
      </c>
      <c r="J1123" s="26">
        <v>74.649583584084013</v>
      </c>
      <c r="K1123" s="26">
        <v>67.627221299602155</v>
      </c>
      <c r="L1123" s="26">
        <f t="shared" si="359"/>
        <v>142.27680488368617</v>
      </c>
      <c r="M1123" s="26">
        <v>46.616494018407309</v>
      </c>
      <c r="N1123" s="26">
        <v>35.354213674473527</v>
      </c>
      <c r="O1123" s="26">
        <v>4.6302343385664431</v>
      </c>
      <c r="P1123" s="26">
        <v>62.439215184629361</v>
      </c>
      <c r="Q1123" s="26">
        <f t="shared" si="354"/>
        <v>149.04015721607664</v>
      </c>
      <c r="R1123" s="27">
        <v>11.745804729230944</v>
      </c>
      <c r="S1123" s="143">
        <f t="shared" si="360"/>
        <v>393.26016769065723</v>
      </c>
      <c r="T1123" s="140" t="str">
        <f t="shared" si="361"/>
        <v>27206</v>
      </c>
      <c r="U1123" s="5" t="str">
        <f t="shared" si="355"/>
        <v>大阪府泉大津市</v>
      </c>
      <c r="V1123" s="21">
        <f t="shared" si="362"/>
        <v>0.22257534195103745</v>
      </c>
      <c r="W1123" s="21">
        <f t="shared" si="362"/>
        <v>4.601923245298456E-3</v>
      </c>
      <c r="X1123" s="21">
        <f t="shared" si="362"/>
        <v>2.1808246181753066E-3</v>
      </c>
      <c r="Y1123" s="21">
        <f t="shared" si="363"/>
        <v>0.18982238659574646</v>
      </c>
      <c r="Z1123" s="21">
        <f t="shared" si="363"/>
        <v>0.17196560154243354</v>
      </c>
      <c r="AA1123" s="21">
        <f t="shared" si="364"/>
        <v>0.11853856008899522</v>
      </c>
      <c r="AB1123" s="21">
        <f t="shared" si="364"/>
        <v>8.9900316836266883E-2</v>
      </c>
      <c r="AC1123" s="21">
        <f t="shared" si="364"/>
        <v>1.1773972344457312E-2</v>
      </c>
      <c r="AD1123" s="21">
        <f t="shared" si="356"/>
        <v>0.15877330153036179</v>
      </c>
      <c r="AE1123" s="21">
        <f t="shared" si="365"/>
        <v>2.986777124722767E-2</v>
      </c>
      <c r="AF1123" s="137">
        <f>VLOOKUP(T1123,人口!$A$2:$E$1748,5,0)</f>
        <v>74605</v>
      </c>
      <c r="AG1123" s="14">
        <f t="shared" si="366"/>
        <v>0</v>
      </c>
      <c r="AH1123" s="14">
        <f t="shared" si="367"/>
        <v>0</v>
      </c>
      <c r="AI1123" s="14">
        <f t="shared" si="368"/>
        <v>0</v>
      </c>
      <c r="AJ1123" s="14">
        <f t="shared" si="369"/>
        <v>1</v>
      </c>
      <c r="AK1123" s="14">
        <f t="shared" si="370"/>
        <v>0</v>
      </c>
      <c r="AL1123" s="14">
        <f t="shared" si="371"/>
        <v>0</v>
      </c>
      <c r="AM1123" s="14">
        <f t="shared" si="372"/>
        <v>0</v>
      </c>
      <c r="AN1123" s="14">
        <f t="shared" si="373"/>
        <v>0</v>
      </c>
      <c r="AO1123" s="5" t="str">
        <f t="shared" si="374"/>
        <v>3万～10万人未満の市町村平均</v>
      </c>
    </row>
    <row r="1124" spans="1:41" s="5" customFormat="1" ht="18" customHeight="1" x14ac:dyDescent="0.3">
      <c r="A1124" s="5" t="str">
        <f t="shared" si="357"/>
        <v>027207</v>
      </c>
      <c r="B1124" s="22">
        <v>27</v>
      </c>
      <c r="C1124" s="23" t="s">
        <v>54</v>
      </c>
      <c r="D1124" s="23">
        <v>27207</v>
      </c>
      <c r="E1124" s="24" t="s">
        <v>489</v>
      </c>
      <c r="F1124" s="25">
        <v>254.77072067779253</v>
      </c>
      <c r="G1124" s="26">
        <v>7.7825259429037423</v>
      </c>
      <c r="H1124" s="26">
        <v>6.4712191608132157</v>
      </c>
      <c r="I1124" s="26">
        <f t="shared" si="358"/>
        <v>269.02446578150949</v>
      </c>
      <c r="J1124" s="26">
        <v>279.37587445705492</v>
      </c>
      <c r="K1124" s="26">
        <v>315.55839106819235</v>
      </c>
      <c r="L1124" s="26">
        <f t="shared" si="359"/>
        <v>594.93426552524727</v>
      </c>
      <c r="M1124" s="26">
        <v>179.99747594761152</v>
      </c>
      <c r="N1124" s="26">
        <v>94.062993649422637</v>
      </c>
      <c r="O1124" s="26">
        <v>21.815444818834134</v>
      </c>
      <c r="P1124" s="26">
        <v>0</v>
      </c>
      <c r="Q1124" s="26">
        <f t="shared" si="354"/>
        <v>295.87591441586829</v>
      </c>
      <c r="R1124" s="27">
        <v>62.782296264919999</v>
      </c>
      <c r="S1124" s="143">
        <f t="shared" si="360"/>
        <v>1222.616941987545</v>
      </c>
      <c r="T1124" s="140" t="str">
        <f t="shared" si="361"/>
        <v>27207</v>
      </c>
      <c r="U1124" s="5" t="str">
        <f t="shared" si="355"/>
        <v>大阪府高槻市</v>
      </c>
      <c r="V1124" s="21">
        <f t="shared" si="362"/>
        <v>0.2083814741382734</v>
      </c>
      <c r="W1124" s="21">
        <f t="shared" si="362"/>
        <v>6.3654654827963479E-3</v>
      </c>
      <c r="X1124" s="21">
        <f t="shared" si="362"/>
        <v>5.2929244954624055E-3</v>
      </c>
      <c r="Y1124" s="21">
        <f t="shared" si="363"/>
        <v>0.22850646417747822</v>
      </c>
      <c r="Z1124" s="21">
        <f t="shared" si="363"/>
        <v>0.2581007838442067</v>
      </c>
      <c r="AA1124" s="21">
        <f t="shared" si="364"/>
        <v>0.14722311606037369</v>
      </c>
      <c r="AB1124" s="21">
        <f t="shared" si="364"/>
        <v>7.6935784561032908E-2</v>
      </c>
      <c r="AC1124" s="21">
        <f t="shared" si="364"/>
        <v>1.7843237787438064E-2</v>
      </c>
      <c r="AD1124" s="21">
        <f t="shared" si="356"/>
        <v>0</v>
      </c>
      <c r="AE1124" s="21">
        <f t="shared" si="365"/>
        <v>5.1350749452938278E-2</v>
      </c>
      <c r="AF1124" s="137">
        <f>VLOOKUP(T1124,人口!$A$2:$E$1748,5,0)</f>
        <v>351503</v>
      </c>
      <c r="AG1124" s="14">
        <f t="shared" si="366"/>
        <v>0</v>
      </c>
      <c r="AH1124" s="14">
        <f t="shared" si="367"/>
        <v>0</v>
      </c>
      <c r="AI1124" s="14">
        <f t="shared" si="368"/>
        <v>0</v>
      </c>
      <c r="AJ1124" s="14">
        <f t="shared" si="369"/>
        <v>0</v>
      </c>
      <c r="AK1124" s="14">
        <f t="shared" si="370"/>
        <v>0</v>
      </c>
      <c r="AL1124" s="14">
        <f t="shared" si="371"/>
        <v>1</v>
      </c>
      <c r="AM1124" s="14">
        <f t="shared" si="372"/>
        <v>0</v>
      </c>
      <c r="AN1124" s="14">
        <f t="shared" si="373"/>
        <v>0</v>
      </c>
      <c r="AO1124" s="5" t="str">
        <f t="shared" si="374"/>
        <v>20万～50万人未満の市町村平均</v>
      </c>
    </row>
    <row r="1125" spans="1:41" s="5" customFormat="1" ht="18" customHeight="1" x14ac:dyDescent="0.3">
      <c r="A1125" s="5" t="str">
        <f t="shared" si="357"/>
        <v>027208</v>
      </c>
      <c r="B1125" s="22">
        <v>27</v>
      </c>
      <c r="C1125" s="23" t="s">
        <v>54</v>
      </c>
      <c r="D1125" s="23">
        <v>27208</v>
      </c>
      <c r="E1125" s="24" t="s">
        <v>542</v>
      </c>
      <c r="F1125" s="25">
        <v>147.89245030142669</v>
      </c>
      <c r="G1125" s="26">
        <v>2.0668203098651503</v>
      </c>
      <c r="H1125" s="26">
        <v>1.4813634223548324</v>
      </c>
      <c r="I1125" s="26">
        <f t="shared" si="358"/>
        <v>151.44063403364669</v>
      </c>
      <c r="J1125" s="26">
        <v>70.18976009733197</v>
      </c>
      <c r="K1125" s="26">
        <v>74.339727138076427</v>
      </c>
      <c r="L1125" s="26">
        <f t="shared" si="359"/>
        <v>144.5294872354084</v>
      </c>
      <c r="M1125" s="26">
        <v>66.080885760796804</v>
      </c>
      <c r="N1125" s="26">
        <v>48.470107315820137</v>
      </c>
      <c r="O1125" s="26">
        <v>5.3545754010342268</v>
      </c>
      <c r="P1125" s="26">
        <v>2.7815036145142829</v>
      </c>
      <c r="Q1125" s="26">
        <f t="shared" si="354"/>
        <v>122.68707209216545</v>
      </c>
      <c r="R1125" s="27">
        <v>23.216624365618056</v>
      </c>
      <c r="S1125" s="143">
        <f t="shared" si="360"/>
        <v>441.87381772683858</v>
      </c>
      <c r="T1125" s="140" t="str">
        <f t="shared" si="361"/>
        <v>27208</v>
      </c>
      <c r="U1125" s="5" t="str">
        <f t="shared" si="355"/>
        <v>大阪府貝塚市</v>
      </c>
      <c r="V1125" s="21">
        <f t="shared" si="362"/>
        <v>0.33469385233603532</v>
      </c>
      <c r="W1125" s="21">
        <f t="shared" si="362"/>
        <v>4.6773993546339408E-3</v>
      </c>
      <c r="X1125" s="21">
        <f t="shared" si="362"/>
        <v>3.3524580161266642E-3</v>
      </c>
      <c r="Y1125" s="21">
        <f t="shared" si="363"/>
        <v>0.15884570952498139</v>
      </c>
      <c r="Z1125" s="21">
        <f t="shared" si="363"/>
        <v>0.16823745638632159</v>
      </c>
      <c r="AA1125" s="21">
        <f t="shared" si="364"/>
        <v>0.1495469591313221</v>
      </c>
      <c r="AB1125" s="21">
        <f t="shared" si="364"/>
        <v>0.10969219123497335</v>
      </c>
      <c r="AC1125" s="21">
        <f t="shared" si="364"/>
        <v>1.2117883400695998E-2</v>
      </c>
      <c r="AD1125" s="21">
        <f t="shared" si="356"/>
        <v>6.2947916417029652E-3</v>
      </c>
      <c r="AE1125" s="21">
        <f t="shared" si="365"/>
        <v>5.2541298973206675E-2</v>
      </c>
      <c r="AF1125" s="137">
        <f>VLOOKUP(T1125,人口!$A$2:$E$1748,5,0)</f>
        <v>86276</v>
      </c>
      <c r="AG1125" s="14">
        <f t="shared" si="366"/>
        <v>0</v>
      </c>
      <c r="AH1125" s="14">
        <f t="shared" si="367"/>
        <v>0</v>
      </c>
      <c r="AI1125" s="14">
        <f t="shared" si="368"/>
        <v>0</v>
      </c>
      <c r="AJ1125" s="14">
        <f t="shared" si="369"/>
        <v>1</v>
      </c>
      <c r="AK1125" s="14">
        <f t="shared" si="370"/>
        <v>0</v>
      </c>
      <c r="AL1125" s="14">
        <f t="shared" si="371"/>
        <v>0</v>
      </c>
      <c r="AM1125" s="14">
        <f t="shared" si="372"/>
        <v>0</v>
      </c>
      <c r="AN1125" s="14">
        <f t="shared" si="373"/>
        <v>0</v>
      </c>
      <c r="AO1125" s="5" t="str">
        <f t="shared" si="374"/>
        <v>3万～10万人未満の市町村平均</v>
      </c>
    </row>
    <row r="1126" spans="1:41" s="5" customFormat="1" ht="18" customHeight="1" x14ac:dyDescent="0.3">
      <c r="A1126" s="5" t="str">
        <f t="shared" si="357"/>
        <v>027209</v>
      </c>
      <c r="B1126" s="22">
        <v>27</v>
      </c>
      <c r="C1126" s="23" t="s">
        <v>54</v>
      </c>
      <c r="D1126" s="23">
        <v>27209</v>
      </c>
      <c r="E1126" s="24" t="s">
        <v>596</v>
      </c>
      <c r="F1126" s="25">
        <v>81.378953834447486</v>
      </c>
      <c r="G1126" s="26">
        <v>5.3014601977990949</v>
      </c>
      <c r="H1126" s="26">
        <v>1.1694974387011834</v>
      </c>
      <c r="I1126" s="26">
        <f t="shared" si="358"/>
        <v>87.84991147094776</v>
      </c>
      <c r="J1126" s="26">
        <v>139.67611529748237</v>
      </c>
      <c r="K1126" s="26">
        <v>142.36318636268496</v>
      </c>
      <c r="L1126" s="26">
        <f t="shared" si="359"/>
        <v>282.03930166016733</v>
      </c>
      <c r="M1126" s="26">
        <v>65.87078683938087</v>
      </c>
      <c r="N1126" s="26">
        <v>56.019203839397839</v>
      </c>
      <c r="O1126" s="26">
        <v>8.9299194098290204</v>
      </c>
      <c r="P1126" s="26">
        <v>0</v>
      </c>
      <c r="Q1126" s="26">
        <f t="shared" si="354"/>
        <v>130.81991008860771</v>
      </c>
      <c r="R1126" s="27">
        <v>12.64718825656</v>
      </c>
      <c r="S1126" s="143">
        <f t="shared" si="360"/>
        <v>513.35631147628271</v>
      </c>
      <c r="T1126" s="140" t="str">
        <f t="shared" si="361"/>
        <v>27209</v>
      </c>
      <c r="U1126" s="5" t="str">
        <f t="shared" si="355"/>
        <v>大阪府守口市</v>
      </c>
      <c r="V1126" s="21">
        <f t="shared" si="362"/>
        <v>0.1585233336284933</v>
      </c>
      <c r="W1126" s="21">
        <f t="shared" si="362"/>
        <v>1.0327057599727251E-2</v>
      </c>
      <c r="X1126" s="21">
        <f t="shared" si="362"/>
        <v>2.2781397882067622E-3</v>
      </c>
      <c r="Y1126" s="21">
        <f t="shared" si="363"/>
        <v>0.27208414930325731</v>
      </c>
      <c r="Z1126" s="21">
        <f t="shared" si="363"/>
        <v>0.27731846902453483</v>
      </c>
      <c r="AA1126" s="21">
        <f t="shared" si="364"/>
        <v>0.12831397095314398</v>
      </c>
      <c r="AB1126" s="21">
        <f t="shared" si="364"/>
        <v>0.10912343451724749</v>
      </c>
      <c r="AC1126" s="21">
        <f t="shared" si="364"/>
        <v>1.739516824902539E-2</v>
      </c>
      <c r="AD1126" s="21">
        <f t="shared" si="356"/>
        <v>0</v>
      </c>
      <c r="AE1126" s="21">
        <f t="shared" si="365"/>
        <v>2.4636276936363926E-2</v>
      </c>
      <c r="AF1126" s="137">
        <f>VLOOKUP(T1126,人口!$A$2:$E$1748,5,0)</f>
        <v>143884</v>
      </c>
      <c r="AG1126" s="14">
        <f t="shared" si="366"/>
        <v>0</v>
      </c>
      <c r="AH1126" s="14">
        <f t="shared" si="367"/>
        <v>0</v>
      </c>
      <c r="AI1126" s="14">
        <f t="shared" si="368"/>
        <v>0</v>
      </c>
      <c r="AJ1126" s="14">
        <f t="shared" si="369"/>
        <v>0</v>
      </c>
      <c r="AK1126" s="14">
        <f t="shared" si="370"/>
        <v>1</v>
      </c>
      <c r="AL1126" s="14">
        <f t="shared" si="371"/>
        <v>0</v>
      </c>
      <c r="AM1126" s="14">
        <f t="shared" si="372"/>
        <v>0</v>
      </c>
      <c r="AN1126" s="14">
        <f t="shared" si="373"/>
        <v>0</v>
      </c>
      <c r="AO1126" s="5" t="str">
        <f t="shared" si="374"/>
        <v>10万～20万人未満の市町村平均</v>
      </c>
    </row>
    <row r="1127" spans="1:41" s="5" customFormat="1" ht="18" customHeight="1" x14ac:dyDescent="0.3">
      <c r="A1127" s="5" t="str">
        <f t="shared" si="357"/>
        <v>027210</v>
      </c>
      <c r="B1127" s="22">
        <v>27</v>
      </c>
      <c r="C1127" s="23" t="s">
        <v>54</v>
      </c>
      <c r="D1127" s="23">
        <v>27210</v>
      </c>
      <c r="E1127" s="24" t="s">
        <v>647</v>
      </c>
      <c r="F1127" s="25">
        <v>448.69524239473009</v>
      </c>
      <c r="G1127" s="26">
        <v>8.1659233138168936</v>
      </c>
      <c r="H1127" s="26">
        <v>2.1830618855755426</v>
      </c>
      <c r="I1127" s="26">
        <f t="shared" si="358"/>
        <v>459.04422759412256</v>
      </c>
      <c r="J1127" s="26">
        <v>312.59845617645823</v>
      </c>
      <c r="K1127" s="26">
        <v>355.16649097774007</v>
      </c>
      <c r="L1127" s="26">
        <f t="shared" si="359"/>
        <v>667.76494715419835</v>
      </c>
      <c r="M1127" s="26">
        <v>230.41644211194807</v>
      </c>
      <c r="N1127" s="26">
        <v>102.13172205607644</v>
      </c>
      <c r="O1127" s="26">
        <v>24.891985887087966</v>
      </c>
      <c r="P1127" s="26">
        <v>0</v>
      </c>
      <c r="Q1127" s="26">
        <f t="shared" si="354"/>
        <v>357.4401500551125</v>
      </c>
      <c r="R1127" s="27">
        <v>43.018526259912122</v>
      </c>
      <c r="S1127" s="143">
        <f t="shared" si="360"/>
        <v>1527.2678510633455</v>
      </c>
      <c r="T1127" s="140" t="str">
        <f t="shared" si="361"/>
        <v>27210</v>
      </c>
      <c r="U1127" s="5" t="str">
        <f t="shared" si="355"/>
        <v>大阪府枚方市</v>
      </c>
      <c r="V1127" s="21">
        <f t="shared" si="362"/>
        <v>0.29378948956617557</v>
      </c>
      <c r="W1127" s="21">
        <f t="shared" si="362"/>
        <v>5.3467525739715194E-3</v>
      </c>
      <c r="X1127" s="21">
        <f t="shared" si="362"/>
        <v>1.4293903221072892E-3</v>
      </c>
      <c r="Y1127" s="21">
        <f t="shared" si="363"/>
        <v>0.20467821407935391</v>
      </c>
      <c r="Z1127" s="21">
        <f t="shared" si="363"/>
        <v>0.23255023061636426</v>
      </c>
      <c r="AA1127" s="21">
        <f t="shared" si="364"/>
        <v>0.1508683902116599</v>
      </c>
      <c r="AB1127" s="21">
        <f t="shared" si="364"/>
        <v>6.6872174376595581E-2</v>
      </c>
      <c r="AC1127" s="21">
        <f t="shared" si="364"/>
        <v>1.6298376129476672E-2</v>
      </c>
      <c r="AD1127" s="21">
        <f t="shared" si="356"/>
        <v>0</v>
      </c>
      <c r="AE1127" s="21">
        <f t="shared" si="365"/>
        <v>2.8166982124295283E-2</v>
      </c>
      <c r="AF1127" s="137">
        <f>VLOOKUP(T1127,人口!$A$2:$E$1748,5,0)</f>
        <v>401074</v>
      </c>
      <c r="AG1127" s="14">
        <f t="shared" si="366"/>
        <v>0</v>
      </c>
      <c r="AH1127" s="14">
        <f t="shared" si="367"/>
        <v>0</v>
      </c>
      <c r="AI1127" s="14">
        <f t="shared" si="368"/>
        <v>0</v>
      </c>
      <c r="AJ1127" s="14">
        <f t="shared" si="369"/>
        <v>0</v>
      </c>
      <c r="AK1127" s="14">
        <f t="shared" si="370"/>
        <v>0</v>
      </c>
      <c r="AL1127" s="14">
        <f t="shared" si="371"/>
        <v>1</v>
      </c>
      <c r="AM1127" s="14">
        <f t="shared" si="372"/>
        <v>0</v>
      </c>
      <c r="AN1127" s="14">
        <f t="shared" si="373"/>
        <v>0</v>
      </c>
      <c r="AO1127" s="5" t="str">
        <f t="shared" si="374"/>
        <v>20万～50万人未満の市町村平均</v>
      </c>
    </row>
    <row r="1128" spans="1:41" s="5" customFormat="1" ht="18" customHeight="1" x14ac:dyDescent="0.3">
      <c r="A1128" s="5" t="str">
        <f t="shared" si="357"/>
        <v>027211</v>
      </c>
      <c r="B1128" s="22">
        <v>27</v>
      </c>
      <c r="C1128" s="23" t="s">
        <v>54</v>
      </c>
      <c r="D1128" s="23">
        <v>27211</v>
      </c>
      <c r="E1128" s="24" t="s">
        <v>700</v>
      </c>
      <c r="F1128" s="25">
        <v>171.65731446987422</v>
      </c>
      <c r="G1128" s="26">
        <v>7.5195829184077505</v>
      </c>
      <c r="H1128" s="26">
        <v>18.166193547825049</v>
      </c>
      <c r="I1128" s="26">
        <f t="shared" si="358"/>
        <v>197.34309093610705</v>
      </c>
      <c r="J1128" s="26">
        <v>279.53547052616335</v>
      </c>
      <c r="K1128" s="26">
        <v>248.37252389297848</v>
      </c>
      <c r="L1128" s="26">
        <f t="shared" si="359"/>
        <v>527.9079944191418</v>
      </c>
      <c r="M1128" s="26">
        <v>148.56222066000075</v>
      </c>
      <c r="N1128" s="26">
        <v>109.50279654563732</v>
      </c>
      <c r="O1128" s="26">
        <v>17.524324486378905</v>
      </c>
      <c r="P1128" s="26">
        <v>0</v>
      </c>
      <c r="Q1128" s="26">
        <f t="shared" si="354"/>
        <v>275.589341692017</v>
      </c>
      <c r="R1128" s="27">
        <v>78.768244808000006</v>
      </c>
      <c r="S1128" s="143">
        <f t="shared" si="360"/>
        <v>1079.6086718552658</v>
      </c>
      <c r="T1128" s="140" t="str">
        <f t="shared" si="361"/>
        <v>27211</v>
      </c>
      <c r="U1128" s="5" t="str">
        <f t="shared" si="355"/>
        <v>大阪府茨木市</v>
      </c>
      <c r="V1128" s="21">
        <f t="shared" si="362"/>
        <v>0.15899956988571401</v>
      </c>
      <c r="W1128" s="21">
        <f t="shared" si="362"/>
        <v>6.9651005169175211E-3</v>
      </c>
      <c r="X1128" s="21">
        <f t="shared" si="362"/>
        <v>1.6826646563154357E-2</v>
      </c>
      <c r="Y1128" s="21">
        <f t="shared" si="363"/>
        <v>0.25892295774708113</v>
      </c>
      <c r="Z1128" s="21">
        <f t="shared" si="363"/>
        <v>0.23005791854761587</v>
      </c>
      <c r="AA1128" s="21">
        <f t="shared" si="364"/>
        <v>0.13760747253419361</v>
      </c>
      <c r="AB1128" s="21">
        <f t="shared" si="364"/>
        <v>0.10142822987653573</v>
      </c>
      <c r="AC1128" s="21">
        <f t="shared" si="364"/>
        <v>1.6232107932464112E-2</v>
      </c>
      <c r="AD1128" s="21">
        <f t="shared" si="356"/>
        <v>0</v>
      </c>
      <c r="AE1128" s="21">
        <f t="shared" si="365"/>
        <v>7.2959996396323695E-2</v>
      </c>
      <c r="AF1128" s="137">
        <f>VLOOKUP(T1128,人口!$A$2:$E$1748,5,0)</f>
        <v>282362</v>
      </c>
      <c r="AG1128" s="14">
        <f t="shared" si="366"/>
        <v>0</v>
      </c>
      <c r="AH1128" s="14">
        <f t="shared" si="367"/>
        <v>0</v>
      </c>
      <c r="AI1128" s="14">
        <f t="shared" si="368"/>
        <v>0</v>
      </c>
      <c r="AJ1128" s="14">
        <f t="shared" si="369"/>
        <v>0</v>
      </c>
      <c r="AK1128" s="14">
        <f t="shared" si="370"/>
        <v>0</v>
      </c>
      <c r="AL1128" s="14">
        <f t="shared" si="371"/>
        <v>1</v>
      </c>
      <c r="AM1128" s="14">
        <f t="shared" si="372"/>
        <v>0</v>
      </c>
      <c r="AN1128" s="14">
        <f t="shared" si="373"/>
        <v>0</v>
      </c>
      <c r="AO1128" s="5" t="str">
        <f t="shared" si="374"/>
        <v>20万～50万人未満の市町村平均</v>
      </c>
    </row>
    <row r="1129" spans="1:41" s="5" customFormat="1" ht="18" customHeight="1" x14ac:dyDescent="0.3">
      <c r="A1129" s="5" t="str">
        <f t="shared" si="357"/>
        <v>027212</v>
      </c>
      <c r="B1129" s="22">
        <v>27</v>
      </c>
      <c r="C1129" s="23" t="s">
        <v>54</v>
      </c>
      <c r="D1129" s="23">
        <v>27212</v>
      </c>
      <c r="E1129" s="24" t="s">
        <v>753</v>
      </c>
      <c r="F1129" s="25">
        <v>654.1653209699225</v>
      </c>
      <c r="G1129" s="26">
        <v>6.5588860579587038</v>
      </c>
      <c r="H1129" s="26">
        <v>6.0813866812461548</v>
      </c>
      <c r="I1129" s="26">
        <f t="shared" si="358"/>
        <v>666.80559370912738</v>
      </c>
      <c r="J1129" s="26">
        <v>229.96906913695307</v>
      </c>
      <c r="K1129" s="26">
        <v>246.10102133279344</v>
      </c>
      <c r="L1129" s="26">
        <f t="shared" si="359"/>
        <v>476.0700904697465</v>
      </c>
      <c r="M1129" s="26">
        <v>148.69591997362906</v>
      </c>
      <c r="N1129" s="26">
        <v>128.98418075466608</v>
      </c>
      <c r="O1129" s="26">
        <v>16.530504468103121</v>
      </c>
      <c r="P1129" s="26">
        <v>0</v>
      </c>
      <c r="Q1129" s="26">
        <f t="shared" si="354"/>
        <v>294.21060519639826</v>
      </c>
      <c r="R1129" s="27">
        <v>42.938771833625715</v>
      </c>
      <c r="S1129" s="143">
        <f t="shared" si="360"/>
        <v>1480.0250612088978</v>
      </c>
      <c r="T1129" s="140" t="str">
        <f t="shared" si="361"/>
        <v>27212</v>
      </c>
      <c r="U1129" s="5" t="str">
        <f t="shared" si="355"/>
        <v>大阪府八尾市</v>
      </c>
      <c r="V1129" s="21">
        <f t="shared" si="362"/>
        <v>0.44199611081963325</v>
      </c>
      <c r="W1129" s="21">
        <f t="shared" si="362"/>
        <v>4.4316047274235654E-3</v>
      </c>
      <c r="X1129" s="21">
        <f t="shared" si="362"/>
        <v>4.1089754765901215E-3</v>
      </c>
      <c r="Y1129" s="21">
        <f t="shared" si="363"/>
        <v>0.15538187505359691</v>
      </c>
      <c r="Z1129" s="21">
        <f t="shared" si="363"/>
        <v>0.16628165818474447</v>
      </c>
      <c r="AA1129" s="21">
        <f t="shared" si="364"/>
        <v>0.10046851493999223</v>
      </c>
      <c r="AB1129" s="21">
        <f t="shared" si="364"/>
        <v>8.7149997750247996E-2</v>
      </c>
      <c r="AC1129" s="21">
        <f t="shared" si="364"/>
        <v>1.1169070647088135E-2</v>
      </c>
      <c r="AD1129" s="21">
        <f t="shared" si="356"/>
        <v>0</v>
      </c>
      <c r="AE1129" s="21">
        <f t="shared" si="365"/>
        <v>2.9012192400683364E-2</v>
      </c>
      <c r="AF1129" s="137">
        <f>VLOOKUP(T1129,人口!$A$2:$E$1748,5,0)</f>
        <v>266349</v>
      </c>
      <c r="AG1129" s="14">
        <f t="shared" si="366"/>
        <v>0</v>
      </c>
      <c r="AH1129" s="14">
        <f t="shared" si="367"/>
        <v>0</v>
      </c>
      <c r="AI1129" s="14">
        <f t="shared" si="368"/>
        <v>0</v>
      </c>
      <c r="AJ1129" s="14">
        <f t="shared" si="369"/>
        <v>0</v>
      </c>
      <c r="AK1129" s="14">
        <f t="shared" si="370"/>
        <v>0</v>
      </c>
      <c r="AL1129" s="14">
        <f t="shared" si="371"/>
        <v>1</v>
      </c>
      <c r="AM1129" s="14">
        <f t="shared" si="372"/>
        <v>0</v>
      </c>
      <c r="AN1129" s="14">
        <f t="shared" si="373"/>
        <v>0</v>
      </c>
      <c r="AO1129" s="5" t="str">
        <f t="shared" si="374"/>
        <v>20万～50万人未満の市町村平均</v>
      </c>
    </row>
    <row r="1130" spans="1:41" s="5" customFormat="1" ht="18" customHeight="1" x14ac:dyDescent="0.3">
      <c r="A1130" s="5" t="str">
        <f t="shared" si="357"/>
        <v>027213</v>
      </c>
      <c r="B1130" s="22">
        <v>27</v>
      </c>
      <c r="C1130" s="23" t="s">
        <v>54</v>
      </c>
      <c r="D1130" s="23">
        <v>27213</v>
      </c>
      <c r="E1130" s="24" t="s">
        <v>807</v>
      </c>
      <c r="F1130" s="25">
        <v>155.44936469545323</v>
      </c>
      <c r="G1130" s="26">
        <v>2.8629941605736873</v>
      </c>
      <c r="H1130" s="26">
        <v>2.9627268447096649</v>
      </c>
      <c r="I1130" s="26">
        <f t="shared" si="358"/>
        <v>161.27508570073658</v>
      </c>
      <c r="J1130" s="26">
        <v>132.47951477379704</v>
      </c>
      <c r="K1130" s="26">
        <v>92.835407310774784</v>
      </c>
      <c r="L1130" s="26">
        <f t="shared" si="359"/>
        <v>225.31492208457183</v>
      </c>
      <c r="M1130" s="26">
        <v>81.026559034248194</v>
      </c>
      <c r="N1130" s="26">
        <v>59.021521386059717</v>
      </c>
      <c r="O1130" s="26">
        <v>6.2323990654626664</v>
      </c>
      <c r="P1130" s="26">
        <v>10.330504994461549</v>
      </c>
      <c r="Q1130" s="26">
        <f t="shared" si="354"/>
        <v>156.6109844802321</v>
      </c>
      <c r="R1130" s="27">
        <v>15.967460022993583</v>
      </c>
      <c r="S1130" s="143">
        <f t="shared" si="360"/>
        <v>559.16845228853413</v>
      </c>
      <c r="T1130" s="140" t="str">
        <f t="shared" si="361"/>
        <v>27213</v>
      </c>
      <c r="U1130" s="5" t="str">
        <f t="shared" si="355"/>
        <v>大阪府泉佐野市</v>
      </c>
      <c r="V1130" s="21">
        <f t="shared" si="362"/>
        <v>0.27800095670497604</v>
      </c>
      <c r="W1130" s="21">
        <f t="shared" si="362"/>
        <v>5.1200924316387687E-3</v>
      </c>
      <c r="X1130" s="21">
        <f t="shared" si="362"/>
        <v>5.2984513568030854E-3</v>
      </c>
      <c r="Y1130" s="21">
        <f t="shared" si="363"/>
        <v>0.23692236969305422</v>
      </c>
      <c r="Z1130" s="21">
        <f t="shared" si="363"/>
        <v>0.16602404325713135</v>
      </c>
      <c r="AA1130" s="21">
        <f t="shared" si="364"/>
        <v>0.14490545506032596</v>
      </c>
      <c r="AB1130" s="21">
        <f t="shared" si="364"/>
        <v>0.1055523092272099</v>
      </c>
      <c r="AC1130" s="21">
        <f t="shared" si="364"/>
        <v>1.1145834569091019E-2</v>
      </c>
      <c r="AD1130" s="21">
        <f t="shared" si="356"/>
        <v>1.8474763646234731E-2</v>
      </c>
      <c r="AE1130" s="21">
        <f t="shared" si="365"/>
        <v>2.8555724053534914E-2</v>
      </c>
      <c r="AF1130" s="137">
        <f>VLOOKUP(T1130,人口!$A$2:$E$1748,5,0)</f>
        <v>100420</v>
      </c>
      <c r="AG1130" s="14">
        <f t="shared" si="366"/>
        <v>0</v>
      </c>
      <c r="AH1130" s="14">
        <f t="shared" si="367"/>
        <v>0</v>
      </c>
      <c r="AI1130" s="14">
        <f t="shared" si="368"/>
        <v>0</v>
      </c>
      <c r="AJ1130" s="14">
        <f t="shared" si="369"/>
        <v>0</v>
      </c>
      <c r="AK1130" s="14">
        <f t="shared" si="370"/>
        <v>1</v>
      </c>
      <c r="AL1130" s="14">
        <f t="shared" si="371"/>
        <v>0</v>
      </c>
      <c r="AM1130" s="14">
        <f t="shared" si="372"/>
        <v>0</v>
      </c>
      <c r="AN1130" s="14">
        <f t="shared" si="373"/>
        <v>0</v>
      </c>
      <c r="AO1130" s="5" t="str">
        <f t="shared" si="374"/>
        <v>10万～20万人未満の市町村平均</v>
      </c>
    </row>
    <row r="1131" spans="1:41" s="5" customFormat="1" ht="18" customHeight="1" x14ac:dyDescent="0.3">
      <c r="A1131" s="5" t="str">
        <f t="shared" si="357"/>
        <v>027214</v>
      </c>
      <c r="B1131" s="22">
        <v>27</v>
      </c>
      <c r="C1131" s="23" t="s">
        <v>54</v>
      </c>
      <c r="D1131" s="23">
        <v>27214</v>
      </c>
      <c r="E1131" s="24" t="s">
        <v>858</v>
      </c>
      <c r="F1131" s="25">
        <v>89.966071254109679</v>
      </c>
      <c r="G1131" s="26">
        <v>2.1417370375148468</v>
      </c>
      <c r="H1131" s="26">
        <v>6.3932526648998032</v>
      </c>
      <c r="I1131" s="26">
        <f t="shared" si="358"/>
        <v>98.501060956524327</v>
      </c>
      <c r="J1131" s="26">
        <v>84.574094696418882</v>
      </c>
      <c r="K1131" s="26">
        <v>100.78958941919475</v>
      </c>
      <c r="L1131" s="26">
        <f t="shared" si="359"/>
        <v>185.36368411561364</v>
      </c>
      <c r="M1131" s="26">
        <v>79.551091608849958</v>
      </c>
      <c r="N1131" s="26">
        <v>49.490125456673212</v>
      </c>
      <c r="O1131" s="26">
        <v>6.8910771304074503</v>
      </c>
      <c r="P1131" s="26">
        <v>0</v>
      </c>
      <c r="Q1131" s="26">
        <f t="shared" si="354"/>
        <v>135.93229419593061</v>
      </c>
      <c r="R1131" s="27">
        <v>12.43967837625873</v>
      </c>
      <c r="S1131" s="143">
        <f t="shared" si="360"/>
        <v>432.23671764432731</v>
      </c>
      <c r="T1131" s="140" t="str">
        <f t="shared" si="361"/>
        <v>27214</v>
      </c>
      <c r="U1131" s="5" t="str">
        <f t="shared" si="355"/>
        <v>大阪府富田林市</v>
      </c>
      <c r="V1131" s="21">
        <f t="shared" si="362"/>
        <v>0.20814074228682178</v>
      </c>
      <c r="W1131" s="21">
        <f t="shared" si="362"/>
        <v>4.9550094892151396E-3</v>
      </c>
      <c r="X1131" s="21">
        <f t="shared" si="362"/>
        <v>1.4791091094117992E-2</v>
      </c>
      <c r="Y1131" s="21">
        <f t="shared" si="363"/>
        <v>0.19566615061613526</v>
      </c>
      <c r="Z1131" s="21">
        <f t="shared" si="363"/>
        <v>0.23318146123377476</v>
      </c>
      <c r="AA1131" s="21">
        <f t="shared" si="364"/>
        <v>0.18404519644328274</v>
      </c>
      <c r="AB1131" s="21">
        <f t="shared" si="364"/>
        <v>0.1144977356999942</v>
      </c>
      <c r="AC1131" s="21">
        <f t="shared" si="364"/>
        <v>1.5942831437281736E-2</v>
      </c>
      <c r="AD1131" s="21">
        <f t="shared" si="356"/>
        <v>0</v>
      </c>
      <c r="AE1131" s="21">
        <f t="shared" si="365"/>
        <v>2.8779781699376387E-2</v>
      </c>
      <c r="AF1131" s="137">
        <f>VLOOKUP(T1131,人口!$A$2:$E$1748,5,0)</f>
        <v>111033</v>
      </c>
      <c r="AG1131" s="14">
        <f t="shared" si="366"/>
        <v>0</v>
      </c>
      <c r="AH1131" s="14">
        <f t="shared" si="367"/>
        <v>0</v>
      </c>
      <c r="AI1131" s="14">
        <f t="shared" si="368"/>
        <v>0</v>
      </c>
      <c r="AJ1131" s="14">
        <f t="shared" si="369"/>
        <v>0</v>
      </c>
      <c r="AK1131" s="14">
        <f t="shared" si="370"/>
        <v>1</v>
      </c>
      <c r="AL1131" s="14">
        <f t="shared" si="371"/>
        <v>0</v>
      </c>
      <c r="AM1131" s="14">
        <f t="shared" si="372"/>
        <v>0</v>
      </c>
      <c r="AN1131" s="14">
        <f t="shared" si="373"/>
        <v>0</v>
      </c>
      <c r="AO1131" s="5" t="str">
        <f t="shared" si="374"/>
        <v>10万～20万人未満の市町村平均</v>
      </c>
    </row>
    <row r="1132" spans="1:41" s="5" customFormat="1" ht="18" customHeight="1" x14ac:dyDescent="0.3">
      <c r="A1132" s="5" t="str">
        <f t="shared" si="357"/>
        <v>027215</v>
      </c>
      <c r="B1132" s="22">
        <v>27</v>
      </c>
      <c r="C1132" s="23" t="s">
        <v>54</v>
      </c>
      <c r="D1132" s="23">
        <v>27215</v>
      </c>
      <c r="E1132" s="24" t="s">
        <v>910</v>
      </c>
      <c r="F1132" s="25">
        <v>104.71856113000345</v>
      </c>
      <c r="G1132" s="26">
        <v>5.5497136678539718</v>
      </c>
      <c r="H1132" s="26">
        <v>1.013564446874359</v>
      </c>
      <c r="I1132" s="26">
        <f t="shared" si="358"/>
        <v>111.28183924473178</v>
      </c>
      <c r="J1132" s="26">
        <v>183.56207881953731</v>
      </c>
      <c r="K1132" s="26">
        <v>215.95359227624436</v>
      </c>
      <c r="L1132" s="26">
        <f t="shared" si="359"/>
        <v>399.51567109578167</v>
      </c>
      <c r="M1132" s="26">
        <v>123.37104165053158</v>
      </c>
      <c r="N1132" s="26">
        <v>81.991175180553</v>
      </c>
      <c r="O1132" s="26">
        <v>14.380072330887272</v>
      </c>
      <c r="P1132" s="26">
        <v>0</v>
      </c>
      <c r="Q1132" s="26">
        <f t="shared" si="354"/>
        <v>219.74228916197185</v>
      </c>
      <c r="R1132" s="27">
        <v>20.366402919539997</v>
      </c>
      <c r="S1132" s="143">
        <f t="shared" si="360"/>
        <v>750.90620242202522</v>
      </c>
      <c r="T1132" s="140" t="str">
        <f t="shared" si="361"/>
        <v>27215</v>
      </c>
      <c r="U1132" s="5" t="str">
        <f t="shared" si="355"/>
        <v>大阪府寝屋川市</v>
      </c>
      <c r="V1132" s="21">
        <f t="shared" si="362"/>
        <v>0.13945624738780543</v>
      </c>
      <c r="W1132" s="21">
        <f t="shared" si="362"/>
        <v>7.3906882776484445E-3</v>
      </c>
      <c r="X1132" s="21">
        <f t="shared" si="362"/>
        <v>1.3497883538651533E-3</v>
      </c>
      <c r="Y1132" s="21">
        <f t="shared" si="363"/>
        <v>0.24445407192997393</v>
      </c>
      <c r="Z1132" s="21">
        <f t="shared" si="363"/>
        <v>0.28759063592722045</v>
      </c>
      <c r="AA1132" s="21">
        <f t="shared" si="364"/>
        <v>0.16429620803850337</v>
      </c>
      <c r="AB1132" s="21">
        <f t="shared" si="364"/>
        <v>0.10918963635683518</v>
      </c>
      <c r="AC1132" s="21">
        <f t="shared" si="364"/>
        <v>1.9150291054335127E-2</v>
      </c>
      <c r="AD1132" s="21">
        <f t="shared" si="356"/>
        <v>0</v>
      </c>
      <c r="AE1132" s="21">
        <f t="shared" si="365"/>
        <v>2.7122432673813028E-2</v>
      </c>
      <c r="AF1132" s="137">
        <f>VLOOKUP(T1132,人口!$A$2:$E$1748,5,0)</f>
        <v>231700</v>
      </c>
      <c r="AG1132" s="14">
        <f t="shared" si="366"/>
        <v>0</v>
      </c>
      <c r="AH1132" s="14">
        <f t="shared" si="367"/>
        <v>0</v>
      </c>
      <c r="AI1132" s="14">
        <f t="shared" si="368"/>
        <v>0</v>
      </c>
      <c r="AJ1132" s="14">
        <f t="shared" si="369"/>
        <v>0</v>
      </c>
      <c r="AK1132" s="14">
        <f t="shared" si="370"/>
        <v>0</v>
      </c>
      <c r="AL1132" s="14">
        <f t="shared" si="371"/>
        <v>1</v>
      </c>
      <c r="AM1132" s="14">
        <f t="shared" si="372"/>
        <v>0</v>
      </c>
      <c r="AN1132" s="14">
        <f t="shared" si="373"/>
        <v>0</v>
      </c>
      <c r="AO1132" s="5" t="str">
        <f t="shared" si="374"/>
        <v>20万～50万人未満の市町村平均</v>
      </c>
    </row>
    <row r="1133" spans="1:41" s="5" customFormat="1" ht="18" customHeight="1" x14ac:dyDescent="0.3">
      <c r="A1133" s="5" t="str">
        <f t="shared" si="357"/>
        <v>027216</v>
      </c>
      <c r="B1133" s="22">
        <v>27</v>
      </c>
      <c r="C1133" s="23" t="s">
        <v>54</v>
      </c>
      <c r="D1133" s="23">
        <v>27216</v>
      </c>
      <c r="E1133" s="24" t="s">
        <v>961</v>
      </c>
      <c r="F1133" s="25">
        <v>65.326715379000049</v>
      </c>
      <c r="G1133" s="26">
        <v>1.4483900678941279</v>
      </c>
      <c r="H1133" s="26">
        <v>5.3796882180254446</v>
      </c>
      <c r="I1133" s="26">
        <f t="shared" si="358"/>
        <v>72.154793664919623</v>
      </c>
      <c r="J1133" s="26">
        <v>69.976965338520742</v>
      </c>
      <c r="K1133" s="26">
        <v>93.113950802610944</v>
      </c>
      <c r="L1133" s="26">
        <f t="shared" si="359"/>
        <v>163.09091614113169</v>
      </c>
      <c r="M1133" s="26">
        <v>77.583801708318973</v>
      </c>
      <c r="N1133" s="26">
        <v>36.667727601138104</v>
      </c>
      <c r="O1133" s="26">
        <v>6.4894653563324765</v>
      </c>
      <c r="P1133" s="26">
        <v>0</v>
      </c>
      <c r="Q1133" s="26">
        <f t="shared" si="354"/>
        <v>120.74099466578956</v>
      </c>
      <c r="R1133" s="27">
        <v>9.9056260781425536</v>
      </c>
      <c r="S1133" s="143">
        <f t="shared" si="360"/>
        <v>365.89233054998346</v>
      </c>
      <c r="T1133" s="140" t="str">
        <f t="shared" si="361"/>
        <v>27216</v>
      </c>
      <c r="U1133" s="5" t="str">
        <f t="shared" si="355"/>
        <v>大阪府河内長野市</v>
      </c>
      <c r="V1133" s="21">
        <f t="shared" si="362"/>
        <v>0.17854081631283594</v>
      </c>
      <c r="W1133" s="21">
        <f t="shared" si="362"/>
        <v>3.9585144234015801E-3</v>
      </c>
      <c r="X1133" s="21">
        <f t="shared" si="362"/>
        <v>1.4702926978379344E-2</v>
      </c>
      <c r="Y1133" s="21">
        <f t="shared" si="363"/>
        <v>0.1912501561137844</v>
      </c>
      <c r="Z1133" s="21">
        <f t="shared" si="363"/>
        <v>0.2544845656170181</v>
      </c>
      <c r="AA1133" s="21">
        <f t="shared" si="364"/>
        <v>0.21203997796756355</v>
      </c>
      <c r="AB1133" s="21">
        <f t="shared" si="364"/>
        <v>0.10021452908297304</v>
      </c>
      <c r="AC1133" s="21">
        <f t="shared" si="364"/>
        <v>1.7735997216935296E-2</v>
      </c>
      <c r="AD1133" s="21">
        <f t="shared" si="356"/>
        <v>0</v>
      </c>
      <c r="AE1133" s="21">
        <f t="shared" si="365"/>
        <v>2.7072516287108609E-2</v>
      </c>
      <c r="AF1133" s="137">
        <f>VLOOKUP(T1133,人口!$A$2:$E$1748,5,0)</f>
        <v>104562</v>
      </c>
      <c r="AG1133" s="14">
        <f t="shared" si="366"/>
        <v>0</v>
      </c>
      <c r="AH1133" s="14">
        <f t="shared" si="367"/>
        <v>0</v>
      </c>
      <c r="AI1133" s="14">
        <f t="shared" si="368"/>
        <v>0</v>
      </c>
      <c r="AJ1133" s="14">
        <f t="shared" si="369"/>
        <v>0</v>
      </c>
      <c r="AK1133" s="14">
        <f t="shared" si="370"/>
        <v>1</v>
      </c>
      <c r="AL1133" s="14">
        <f t="shared" si="371"/>
        <v>0</v>
      </c>
      <c r="AM1133" s="14">
        <f t="shared" si="372"/>
        <v>0</v>
      </c>
      <c r="AN1133" s="14">
        <f t="shared" si="373"/>
        <v>0</v>
      </c>
      <c r="AO1133" s="5" t="str">
        <f t="shared" si="374"/>
        <v>10万～20万人未満の市町村平均</v>
      </c>
    </row>
    <row r="1134" spans="1:41" s="5" customFormat="1" ht="18" customHeight="1" x14ac:dyDescent="0.3">
      <c r="A1134" s="5" t="str">
        <f t="shared" si="357"/>
        <v>027217</v>
      </c>
      <c r="B1134" s="22">
        <v>27</v>
      </c>
      <c r="C1134" s="23" t="s">
        <v>54</v>
      </c>
      <c r="D1134" s="23">
        <v>27217</v>
      </c>
      <c r="E1134" s="24" t="s">
        <v>1006</v>
      </c>
      <c r="F1134" s="25">
        <v>86.716935396544187</v>
      </c>
      <c r="G1134" s="26">
        <v>3.8839181942313128</v>
      </c>
      <c r="H1134" s="26">
        <v>2.1050953896621305</v>
      </c>
      <c r="I1134" s="26">
        <f t="shared" si="358"/>
        <v>92.705948980437626</v>
      </c>
      <c r="J1134" s="26">
        <v>92.923333496998396</v>
      </c>
      <c r="K1134" s="26">
        <v>111.14081481651465</v>
      </c>
      <c r="L1134" s="26">
        <f t="shared" si="359"/>
        <v>204.06414831351304</v>
      </c>
      <c r="M1134" s="26">
        <v>68.404707164336628</v>
      </c>
      <c r="N1134" s="26">
        <v>60.594851254262331</v>
      </c>
      <c r="O1134" s="26">
        <v>7.421346176566713</v>
      </c>
      <c r="P1134" s="26">
        <v>0</v>
      </c>
      <c r="Q1134" s="26">
        <f t="shared" si="354"/>
        <v>136.42090459516567</v>
      </c>
      <c r="R1134" s="27">
        <v>23.621189600144909</v>
      </c>
      <c r="S1134" s="143">
        <f t="shared" si="360"/>
        <v>456.81219148926129</v>
      </c>
      <c r="T1134" s="140" t="str">
        <f t="shared" si="361"/>
        <v>27217</v>
      </c>
      <c r="U1134" s="5" t="str">
        <f t="shared" si="355"/>
        <v>大阪府松原市</v>
      </c>
      <c r="V1134" s="21">
        <f t="shared" si="362"/>
        <v>0.18983060656467335</v>
      </c>
      <c r="W1134" s="21">
        <f t="shared" si="362"/>
        <v>8.5022209708748887E-3</v>
      </c>
      <c r="X1134" s="21">
        <f t="shared" si="362"/>
        <v>4.6082294406357078E-3</v>
      </c>
      <c r="Y1134" s="21">
        <f t="shared" si="363"/>
        <v>0.20341692981979625</v>
      </c>
      <c r="Z1134" s="21">
        <f t="shared" si="363"/>
        <v>0.2432965163521196</v>
      </c>
      <c r="AA1134" s="21">
        <f t="shared" si="364"/>
        <v>0.14974361113552873</v>
      </c>
      <c r="AB1134" s="21">
        <f t="shared" si="364"/>
        <v>0.13264718495519134</v>
      </c>
      <c r="AC1134" s="21">
        <f t="shared" si="364"/>
        <v>1.624594595948119E-2</v>
      </c>
      <c r="AD1134" s="21">
        <f t="shared" si="356"/>
        <v>0</v>
      </c>
      <c r="AE1134" s="21">
        <f t="shared" si="365"/>
        <v>5.1708754801698835E-2</v>
      </c>
      <c r="AF1134" s="137">
        <f>VLOOKUP(T1134,人口!$A$2:$E$1748,5,0)</f>
        <v>119577</v>
      </c>
      <c r="AG1134" s="14">
        <f t="shared" si="366"/>
        <v>0</v>
      </c>
      <c r="AH1134" s="14">
        <f t="shared" si="367"/>
        <v>0</v>
      </c>
      <c r="AI1134" s="14">
        <f t="shared" si="368"/>
        <v>0</v>
      </c>
      <c r="AJ1134" s="14">
        <f t="shared" si="369"/>
        <v>0</v>
      </c>
      <c r="AK1134" s="14">
        <f t="shared" si="370"/>
        <v>1</v>
      </c>
      <c r="AL1134" s="14">
        <f t="shared" si="371"/>
        <v>0</v>
      </c>
      <c r="AM1134" s="14">
        <f t="shared" si="372"/>
        <v>0</v>
      </c>
      <c r="AN1134" s="14">
        <f t="shared" si="373"/>
        <v>0</v>
      </c>
      <c r="AO1134" s="5" t="str">
        <f t="shared" si="374"/>
        <v>10万～20万人未満の市町村平均</v>
      </c>
    </row>
    <row r="1135" spans="1:41" s="5" customFormat="1" ht="18" customHeight="1" x14ac:dyDescent="0.3">
      <c r="A1135" s="5" t="str">
        <f t="shared" si="357"/>
        <v>027218</v>
      </c>
      <c r="B1135" s="22">
        <v>27</v>
      </c>
      <c r="C1135" s="23" t="s">
        <v>54</v>
      </c>
      <c r="D1135" s="23">
        <v>27218</v>
      </c>
      <c r="E1135" s="24" t="s">
        <v>1053</v>
      </c>
      <c r="F1135" s="25">
        <v>230.82320052399797</v>
      </c>
      <c r="G1135" s="26">
        <v>3.269894818592626</v>
      </c>
      <c r="H1135" s="26">
        <v>7.172917624033925</v>
      </c>
      <c r="I1135" s="26">
        <f t="shared" si="358"/>
        <v>241.26601296662452</v>
      </c>
      <c r="J1135" s="26">
        <v>101.03908915943781</v>
      </c>
      <c r="K1135" s="26">
        <v>111.57039949758591</v>
      </c>
      <c r="L1135" s="26">
        <f t="shared" si="359"/>
        <v>212.60948865702372</v>
      </c>
      <c r="M1135" s="26">
        <v>66.403992435398564</v>
      </c>
      <c r="N1135" s="26">
        <v>56.952616666404893</v>
      </c>
      <c r="O1135" s="26">
        <v>7.465287010447887</v>
      </c>
      <c r="P1135" s="26">
        <v>0</v>
      </c>
      <c r="Q1135" s="26">
        <f t="shared" si="354"/>
        <v>130.82189611225135</v>
      </c>
      <c r="R1135" s="27">
        <v>20.728375715828282</v>
      </c>
      <c r="S1135" s="143">
        <f t="shared" si="360"/>
        <v>605.42577345172788</v>
      </c>
      <c r="T1135" s="140" t="str">
        <f t="shared" si="361"/>
        <v>27218</v>
      </c>
      <c r="U1135" s="5" t="str">
        <f t="shared" si="355"/>
        <v>大阪府大東市</v>
      </c>
      <c r="V1135" s="21">
        <f t="shared" si="362"/>
        <v>0.38125763825348952</v>
      </c>
      <c r="W1135" s="21">
        <f t="shared" si="362"/>
        <v>5.4009838397693242E-3</v>
      </c>
      <c r="X1135" s="21">
        <f t="shared" si="362"/>
        <v>1.1847724260463516E-2</v>
      </c>
      <c r="Y1135" s="21">
        <f t="shared" si="363"/>
        <v>0.16688930929283258</v>
      </c>
      <c r="Z1135" s="21">
        <f t="shared" si="363"/>
        <v>0.18428419203478411</v>
      </c>
      <c r="AA1135" s="21">
        <f t="shared" si="364"/>
        <v>0.10968147599136382</v>
      </c>
      <c r="AB1135" s="21">
        <f t="shared" si="364"/>
        <v>9.4070353730895256E-2</v>
      </c>
      <c r="AC1135" s="21">
        <f t="shared" si="364"/>
        <v>1.2330639589203272E-2</v>
      </c>
      <c r="AD1135" s="21">
        <f t="shared" si="356"/>
        <v>0</v>
      </c>
      <c r="AE1135" s="21">
        <f t="shared" si="365"/>
        <v>3.423768300719858E-2</v>
      </c>
      <c r="AF1135" s="137">
        <f>VLOOKUP(T1135,人口!$A$2:$E$1748,5,0)</f>
        <v>120285</v>
      </c>
      <c r="AG1135" s="14">
        <f t="shared" si="366"/>
        <v>0</v>
      </c>
      <c r="AH1135" s="14">
        <f t="shared" si="367"/>
        <v>0</v>
      </c>
      <c r="AI1135" s="14">
        <f t="shared" si="368"/>
        <v>0</v>
      </c>
      <c r="AJ1135" s="14">
        <f t="shared" si="369"/>
        <v>0</v>
      </c>
      <c r="AK1135" s="14">
        <f t="shared" si="370"/>
        <v>1</v>
      </c>
      <c r="AL1135" s="14">
        <f t="shared" si="371"/>
        <v>0</v>
      </c>
      <c r="AM1135" s="14">
        <f t="shared" si="372"/>
        <v>0</v>
      </c>
      <c r="AN1135" s="14">
        <f t="shared" si="373"/>
        <v>0</v>
      </c>
      <c r="AO1135" s="5" t="str">
        <f t="shared" si="374"/>
        <v>10万～20万人未満の市町村平均</v>
      </c>
    </row>
    <row r="1136" spans="1:41" s="5" customFormat="1" ht="18" customHeight="1" x14ac:dyDescent="0.3">
      <c r="A1136" s="5" t="str">
        <f t="shared" si="357"/>
        <v>027219</v>
      </c>
      <c r="B1136" s="22">
        <v>27</v>
      </c>
      <c r="C1136" s="23" t="s">
        <v>54</v>
      </c>
      <c r="D1136" s="23">
        <v>27219</v>
      </c>
      <c r="E1136" s="24" t="s">
        <v>1096</v>
      </c>
      <c r="F1136" s="25">
        <v>114.24413475361679</v>
      </c>
      <c r="G1136" s="26">
        <v>3.5387136648650657</v>
      </c>
      <c r="H1136" s="26">
        <v>10.915309427877713</v>
      </c>
      <c r="I1136" s="26">
        <f t="shared" si="358"/>
        <v>128.69815784635958</v>
      </c>
      <c r="J1136" s="26">
        <v>137.22010912286945</v>
      </c>
      <c r="K1136" s="26">
        <v>156.28251465894837</v>
      </c>
      <c r="L1136" s="26">
        <f t="shared" si="359"/>
        <v>293.50262378181782</v>
      </c>
      <c r="M1136" s="26">
        <v>137.41901953247859</v>
      </c>
      <c r="N1136" s="26">
        <v>85.941339773196276</v>
      </c>
      <c r="O1136" s="26">
        <v>11.548681395162591</v>
      </c>
      <c r="P1136" s="26">
        <v>0</v>
      </c>
      <c r="Q1136" s="26">
        <f t="shared" si="354"/>
        <v>234.90904070083747</v>
      </c>
      <c r="R1136" s="27">
        <v>26.139671388701096</v>
      </c>
      <c r="S1136" s="143">
        <f t="shared" si="360"/>
        <v>683.24949371771595</v>
      </c>
      <c r="T1136" s="140" t="str">
        <f t="shared" si="361"/>
        <v>27219</v>
      </c>
      <c r="U1136" s="5" t="str">
        <f t="shared" si="355"/>
        <v>大阪府和泉市</v>
      </c>
      <c r="V1136" s="21">
        <f t="shared" si="362"/>
        <v>0.16720705365179045</v>
      </c>
      <c r="W1136" s="21">
        <f t="shared" si="362"/>
        <v>5.1792408152549364E-3</v>
      </c>
      <c r="X1136" s="21">
        <f t="shared" si="362"/>
        <v>1.5975583631222368E-2</v>
      </c>
      <c r="Y1136" s="21">
        <f t="shared" si="363"/>
        <v>0.20083455660716792</v>
      </c>
      <c r="Z1136" s="21">
        <f t="shared" si="363"/>
        <v>0.22873418289500611</v>
      </c>
      <c r="AA1136" s="21">
        <f t="shared" si="364"/>
        <v>0.20112568073010992</v>
      </c>
      <c r="AB1136" s="21">
        <f t="shared" si="364"/>
        <v>0.12578324691551529</v>
      </c>
      <c r="AC1136" s="21">
        <f t="shared" si="364"/>
        <v>1.6902583172544464E-2</v>
      </c>
      <c r="AD1136" s="21">
        <f t="shared" si="356"/>
        <v>0</v>
      </c>
      <c r="AE1136" s="21">
        <f t="shared" si="365"/>
        <v>3.8257871581388513E-2</v>
      </c>
      <c r="AF1136" s="137">
        <f>VLOOKUP(T1136,人口!$A$2:$E$1748,5,0)</f>
        <v>186079</v>
      </c>
      <c r="AG1136" s="14">
        <f t="shared" si="366"/>
        <v>0</v>
      </c>
      <c r="AH1136" s="14">
        <f t="shared" si="367"/>
        <v>0</v>
      </c>
      <c r="AI1136" s="14">
        <f t="shared" si="368"/>
        <v>0</v>
      </c>
      <c r="AJ1136" s="14">
        <f t="shared" si="369"/>
        <v>0</v>
      </c>
      <c r="AK1136" s="14">
        <f t="shared" si="370"/>
        <v>1</v>
      </c>
      <c r="AL1136" s="14">
        <f t="shared" si="371"/>
        <v>0</v>
      </c>
      <c r="AM1136" s="14">
        <f t="shared" si="372"/>
        <v>0</v>
      </c>
      <c r="AN1136" s="14">
        <f t="shared" si="373"/>
        <v>0</v>
      </c>
      <c r="AO1136" s="5" t="str">
        <f t="shared" si="374"/>
        <v>10万～20万人未満の市町村平均</v>
      </c>
    </row>
    <row r="1137" spans="1:41" s="5" customFormat="1" ht="18" customHeight="1" x14ac:dyDescent="0.3">
      <c r="A1137" s="5" t="str">
        <f t="shared" si="357"/>
        <v>027220</v>
      </c>
      <c r="B1137" s="22">
        <v>27</v>
      </c>
      <c r="C1137" s="23" t="s">
        <v>54</v>
      </c>
      <c r="D1137" s="23">
        <v>27220</v>
      </c>
      <c r="E1137" s="24" t="s">
        <v>1136</v>
      </c>
      <c r="F1137" s="25">
        <v>15.043372441093727</v>
      </c>
      <c r="G1137" s="26">
        <v>3.1406267395107972</v>
      </c>
      <c r="H1137" s="26">
        <v>4.6000232588913219</v>
      </c>
      <c r="I1137" s="26">
        <f t="shared" si="358"/>
        <v>22.784022439495846</v>
      </c>
      <c r="J1137" s="26">
        <v>123.47711428297751</v>
      </c>
      <c r="K1137" s="26">
        <v>120.39748198535158</v>
      </c>
      <c r="L1137" s="26">
        <f t="shared" si="359"/>
        <v>243.87459626832907</v>
      </c>
      <c r="M1137" s="26">
        <v>82.806033232301303</v>
      </c>
      <c r="N1137" s="26">
        <v>34.305327095671785</v>
      </c>
      <c r="O1137" s="26">
        <v>8.5881366807560973</v>
      </c>
      <c r="P1137" s="26">
        <v>0</v>
      </c>
      <c r="Q1137" s="26">
        <f t="shared" si="354"/>
        <v>125.69949700872918</v>
      </c>
      <c r="R1137" s="27">
        <v>21.950741958770003</v>
      </c>
      <c r="S1137" s="143">
        <f t="shared" si="360"/>
        <v>414.30885767532408</v>
      </c>
      <c r="T1137" s="140" t="str">
        <f t="shared" si="361"/>
        <v>27220</v>
      </c>
      <c r="U1137" s="5" t="str">
        <f t="shared" si="355"/>
        <v>大阪府箕面市</v>
      </c>
      <c r="V1137" s="21">
        <f t="shared" si="362"/>
        <v>3.6309560277088176E-2</v>
      </c>
      <c r="W1137" s="21">
        <f t="shared" si="362"/>
        <v>7.5803996977828808E-3</v>
      </c>
      <c r="X1137" s="21">
        <f t="shared" si="362"/>
        <v>1.1102884173661962E-2</v>
      </c>
      <c r="Y1137" s="21">
        <f t="shared" si="363"/>
        <v>0.29803155784745783</v>
      </c>
      <c r="Z1137" s="21">
        <f t="shared" si="363"/>
        <v>0.29059837788865683</v>
      </c>
      <c r="AA1137" s="21">
        <f t="shared" si="364"/>
        <v>0.19986546678466818</v>
      </c>
      <c r="AB1137" s="21">
        <f t="shared" si="364"/>
        <v>8.2801336394684052E-2</v>
      </c>
      <c r="AC1137" s="21">
        <f t="shared" si="364"/>
        <v>2.0728827109668623E-2</v>
      </c>
      <c r="AD1137" s="21">
        <f t="shared" si="356"/>
        <v>0</v>
      </c>
      <c r="AE1137" s="21">
        <f t="shared" si="365"/>
        <v>5.2981589826331568E-2</v>
      </c>
      <c r="AF1137" s="137">
        <f>VLOOKUP(T1137,人口!$A$2:$E$1748,5,0)</f>
        <v>138377</v>
      </c>
      <c r="AG1137" s="14">
        <f t="shared" si="366"/>
        <v>0</v>
      </c>
      <c r="AH1137" s="14">
        <f t="shared" si="367"/>
        <v>0</v>
      </c>
      <c r="AI1137" s="14">
        <f t="shared" si="368"/>
        <v>0</v>
      </c>
      <c r="AJ1137" s="14">
        <f t="shared" si="369"/>
        <v>0</v>
      </c>
      <c r="AK1137" s="14">
        <f t="shared" si="370"/>
        <v>1</v>
      </c>
      <c r="AL1137" s="14">
        <f t="shared" si="371"/>
        <v>0</v>
      </c>
      <c r="AM1137" s="14">
        <f t="shared" si="372"/>
        <v>0</v>
      </c>
      <c r="AN1137" s="14">
        <f t="shared" si="373"/>
        <v>0</v>
      </c>
      <c r="AO1137" s="5" t="str">
        <f t="shared" si="374"/>
        <v>10万～20万人未満の市町村平均</v>
      </c>
    </row>
    <row r="1138" spans="1:41" s="5" customFormat="1" ht="18" customHeight="1" x14ac:dyDescent="0.3">
      <c r="A1138" s="5" t="str">
        <f t="shared" si="357"/>
        <v>027221</v>
      </c>
      <c r="B1138" s="22">
        <v>27</v>
      </c>
      <c r="C1138" s="23" t="s">
        <v>54</v>
      </c>
      <c r="D1138" s="23">
        <v>27221</v>
      </c>
      <c r="E1138" s="24" t="s">
        <v>1173</v>
      </c>
      <c r="F1138" s="25">
        <v>168.44991026959792</v>
      </c>
      <c r="G1138" s="26">
        <v>1.2779912363771717</v>
      </c>
      <c r="H1138" s="26">
        <v>1.7152629100950691</v>
      </c>
      <c r="I1138" s="26">
        <f t="shared" si="358"/>
        <v>171.44316441607018</v>
      </c>
      <c r="J1138" s="26">
        <v>45.724273799563058</v>
      </c>
      <c r="K1138" s="26">
        <v>61.930810734164041</v>
      </c>
      <c r="L1138" s="26">
        <f t="shared" si="359"/>
        <v>107.65508453372709</v>
      </c>
      <c r="M1138" s="26">
        <v>40.756007437699324</v>
      </c>
      <c r="N1138" s="26">
        <v>23.580702397740168</v>
      </c>
      <c r="O1138" s="26">
        <v>4.2745494247627525</v>
      </c>
      <c r="P1138" s="26">
        <v>0</v>
      </c>
      <c r="Q1138" s="26">
        <f t="shared" si="354"/>
        <v>68.611259260202246</v>
      </c>
      <c r="R1138" s="27">
        <v>12.662501252516945</v>
      </c>
      <c r="S1138" s="143">
        <f t="shared" si="360"/>
        <v>360.37200946251647</v>
      </c>
      <c r="T1138" s="140" t="str">
        <f t="shared" si="361"/>
        <v>27221</v>
      </c>
      <c r="U1138" s="5" t="str">
        <f t="shared" si="355"/>
        <v>大阪府柏原市</v>
      </c>
      <c r="V1138" s="21">
        <f t="shared" si="362"/>
        <v>0.46743339062552519</v>
      </c>
      <c r="W1138" s="21">
        <f t="shared" si="362"/>
        <v>3.5463110419792468E-3</v>
      </c>
      <c r="X1138" s="21">
        <f t="shared" si="362"/>
        <v>4.759700712198292E-3</v>
      </c>
      <c r="Y1138" s="21">
        <f t="shared" si="363"/>
        <v>0.12688075821360092</v>
      </c>
      <c r="Z1138" s="21">
        <f t="shared" si="363"/>
        <v>0.17185244444076525</v>
      </c>
      <c r="AA1138" s="21">
        <f t="shared" si="364"/>
        <v>0.11309426472518115</v>
      </c>
      <c r="AB1138" s="21">
        <f t="shared" si="364"/>
        <v>6.5434333906537426E-2</v>
      </c>
      <c r="AC1138" s="21">
        <f t="shared" si="364"/>
        <v>1.186149121608559E-2</v>
      </c>
      <c r="AD1138" s="21">
        <f t="shared" si="356"/>
        <v>0</v>
      </c>
      <c r="AE1138" s="21">
        <f t="shared" si="365"/>
        <v>3.513730511812687E-2</v>
      </c>
      <c r="AF1138" s="137">
        <f>VLOOKUP(T1138,人口!$A$2:$E$1748,5,0)</f>
        <v>68874</v>
      </c>
      <c r="AG1138" s="14">
        <f t="shared" si="366"/>
        <v>0</v>
      </c>
      <c r="AH1138" s="14">
        <f t="shared" si="367"/>
        <v>0</v>
      </c>
      <c r="AI1138" s="14">
        <f t="shared" si="368"/>
        <v>0</v>
      </c>
      <c r="AJ1138" s="14">
        <f t="shared" si="369"/>
        <v>1</v>
      </c>
      <c r="AK1138" s="14">
        <f t="shared" si="370"/>
        <v>0</v>
      </c>
      <c r="AL1138" s="14">
        <f t="shared" si="371"/>
        <v>0</v>
      </c>
      <c r="AM1138" s="14">
        <f t="shared" si="372"/>
        <v>0</v>
      </c>
      <c r="AN1138" s="14">
        <f t="shared" si="373"/>
        <v>0</v>
      </c>
      <c r="AO1138" s="5" t="str">
        <f t="shared" si="374"/>
        <v>3万～10万人未満の市町村平均</v>
      </c>
    </row>
    <row r="1139" spans="1:41" s="5" customFormat="1" ht="18" customHeight="1" x14ac:dyDescent="0.3">
      <c r="A1139" s="5" t="str">
        <f t="shared" si="357"/>
        <v>027222</v>
      </c>
      <c r="B1139" s="22">
        <v>27</v>
      </c>
      <c r="C1139" s="23" t="s">
        <v>54</v>
      </c>
      <c r="D1139" s="23">
        <v>27222</v>
      </c>
      <c r="E1139" s="24" t="s">
        <v>1212</v>
      </c>
      <c r="F1139" s="25">
        <v>78.198209264134405</v>
      </c>
      <c r="G1139" s="26">
        <v>3.3521563234628808</v>
      </c>
      <c r="H1139" s="26">
        <v>3.8203582997571992</v>
      </c>
      <c r="I1139" s="26">
        <f t="shared" si="358"/>
        <v>85.370723887354487</v>
      </c>
      <c r="J1139" s="26">
        <v>90.204289356632671</v>
      </c>
      <c r="K1139" s="26">
        <v>98.647550735496949</v>
      </c>
      <c r="L1139" s="26">
        <f t="shared" si="359"/>
        <v>188.85184009212963</v>
      </c>
      <c r="M1139" s="26">
        <v>73.362723378053474</v>
      </c>
      <c r="N1139" s="26">
        <v>51.958376901284652</v>
      </c>
      <c r="O1139" s="26">
        <v>6.8916357003296698</v>
      </c>
      <c r="P1139" s="26">
        <v>0</v>
      </c>
      <c r="Q1139" s="26">
        <f t="shared" si="354"/>
        <v>132.2127359796678</v>
      </c>
      <c r="R1139" s="27">
        <v>17.625839888549834</v>
      </c>
      <c r="S1139" s="143">
        <f t="shared" si="360"/>
        <v>424.06113984770172</v>
      </c>
      <c r="T1139" s="140" t="str">
        <f t="shared" si="361"/>
        <v>27222</v>
      </c>
      <c r="U1139" s="5" t="str">
        <f t="shared" si="355"/>
        <v>大阪府羽曳野市</v>
      </c>
      <c r="V1139" s="21">
        <f t="shared" si="362"/>
        <v>0.18440314831068624</v>
      </c>
      <c r="W1139" s="21">
        <f t="shared" si="362"/>
        <v>7.9048891975029394E-3</v>
      </c>
      <c r="X1139" s="21">
        <f t="shared" si="362"/>
        <v>9.0089799341888568E-3</v>
      </c>
      <c r="Y1139" s="21">
        <f t="shared" si="363"/>
        <v>0.21271529239634843</v>
      </c>
      <c r="Z1139" s="21">
        <f t="shared" si="363"/>
        <v>0.23262577365831127</v>
      </c>
      <c r="AA1139" s="21">
        <f t="shared" si="364"/>
        <v>0.17300034472482229</v>
      </c>
      <c r="AB1139" s="21">
        <f t="shared" si="364"/>
        <v>0.12252567382133883</v>
      </c>
      <c r="AC1139" s="21">
        <f t="shared" si="364"/>
        <v>1.6251514351927523E-2</v>
      </c>
      <c r="AD1139" s="21">
        <f t="shared" si="356"/>
        <v>0</v>
      </c>
      <c r="AE1139" s="21">
        <f t="shared" si="365"/>
        <v>4.156438360487362E-2</v>
      </c>
      <c r="AF1139" s="137">
        <f>VLOOKUP(T1139,人口!$A$2:$E$1748,5,0)</f>
        <v>111042</v>
      </c>
      <c r="AG1139" s="14">
        <f t="shared" si="366"/>
        <v>0</v>
      </c>
      <c r="AH1139" s="14">
        <f t="shared" si="367"/>
        <v>0</v>
      </c>
      <c r="AI1139" s="14">
        <f t="shared" si="368"/>
        <v>0</v>
      </c>
      <c r="AJ1139" s="14">
        <f t="shared" si="369"/>
        <v>0</v>
      </c>
      <c r="AK1139" s="14">
        <f t="shared" si="370"/>
        <v>1</v>
      </c>
      <c r="AL1139" s="14">
        <f t="shared" si="371"/>
        <v>0</v>
      </c>
      <c r="AM1139" s="14">
        <f t="shared" si="372"/>
        <v>0</v>
      </c>
      <c r="AN1139" s="14">
        <f t="shared" si="373"/>
        <v>0</v>
      </c>
      <c r="AO1139" s="5" t="str">
        <f t="shared" si="374"/>
        <v>10万～20万人未満の市町村平均</v>
      </c>
    </row>
    <row r="1140" spans="1:41" s="5" customFormat="1" ht="18" customHeight="1" x14ac:dyDescent="0.3">
      <c r="A1140" s="5" t="str">
        <f t="shared" si="357"/>
        <v>027223</v>
      </c>
      <c r="B1140" s="22">
        <v>27</v>
      </c>
      <c r="C1140" s="23" t="s">
        <v>54</v>
      </c>
      <c r="D1140" s="23">
        <v>27223</v>
      </c>
      <c r="E1140" s="24" t="s">
        <v>1254</v>
      </c>
      <c r="F1140" s="25">
        <v>181.55851372857717</v>
      </c>
      <c r="G1140" s="26">
        <v>4.6316165152841648</v>
      </c>
      <c r="H1140" s="26">
        <v>2.7288273569694281</v>
      </c>
      <c r="I1140" s="26">
        <f t="shared" si="358"/>
        <v>188.91895760083077</v>
      </c>
      <c r="J1140" s="26">
        <v>142.28285109291994</v>
      </c>
      <c r="K1140" s="26">
        <v>122.8219873086579</v>
      </c>
      <c r="L1140" s="26">
        <f t="shared" si="359"/>
        <v>265.10483840157781</v>
      </c>
      <c r="M1140" s="26">
        <v>63.363924708849872</v>
      </c>
      <c r="N1140" s="26">
        <v>75.221526481589436</v>
      </c>
      <c r="O1140" s="26">
        <v>7.5453486992991792</v>
      </c>
      <c r="P1140" s="26">
        <v>0</v>
      </c>
      <c r="Q1140" s="26">
        <f t="shared" si="354"/>
        <v>146.13079988973848</v>
      </c>
      <c r="R1140" s="27">
        <v>30.399037828090801</v>
      </c>
      <c r="S1140" s="143">
        <f t="shared" si="360"/>
        <v>630.55363372023794</v>
      </c>
      <c r="T1140" s="140" t="str">
        <f t="shared" si="361"/>
        <v>27223</v>
      </c>
      <c r="U1140" s="5" t="str">
        <f t="shared" si="355"/>
        <v>大阪府門真市</v>
      </c>
      <c r="V1140" s="21">
        <f t="shared" si="362"/>
        <v>0.28793508437559884</v>
      </c>
      <c r="W1140" s="21">
        <f t="shared" si="362"/>
        <v>7.3453173014923993E-3</v>
      </c>
      <c r="X1140" s="21">
        <f t="shared" si="362"/>
        <v>4.3276689103660696E-3</v>
      </c>
      <c r="Y1140" s="21">
        <f t="shared" si="363"/>
        <v>0.22564750004445705</v>
      </c>
      <c r="Z1140" s="21">
        <f t="shared" si="363"/>
        <v>0.19478436209147462</v>
      </c>
      <c r="AA1140" s="21">
        <f t="shared" si="364"/>
        <v>0.10048934986704554</v>
      </c>
      <c r="AB1140" s="21">
        <f t="shared" si="364"/>
        <v>0.1192944143986386</v>
      </c>
      <c r="AC1140" s="21">
        <f t="shared" si="364"/>
        <v>1.1966228241017283E-2</v>
      </c>
      <c r="AD1140" s="21">
        <f t="shared" si="356"/>
        <v>0</v>
      </c>
      <c r="AE1140" s="21">
        <f t="shared" si="365"/>
        <v>4.8210074769909503E-2</v>
      </c>
      <c r="AF1140" s="137">
        <f>VLOOKUP(T1140,人口!$A$2:$E$1748,5,0)</f>
        <v>121575</v>
      </c>
      <c r="AG1140" s="14">
        <f t="shared" si="366"/>
        <v>0</v>
      </c>
      <c r="AH1140" s="14">
        <f t="shared" si="367"/>
        <v>0</v>
      </c>
      <c r="AI1140" s="14">
        <f t="shared" si="368"/>
        <v>0</v>
      </c>
      <c r="AJ1140" s="14">
        <f t="shared" si="369"/>
        <v>0</v>
      </c>
      <c r="AK1140" s="14">
        <f t="shared" si="370"/>
        <v>1</v>
      </c>
      <c r="AL1140" s="14">
        <f t="shared" si="371"/>
        <v>0</v>
      </c>
      <c r="AM1140" s="14">
        <f t="shared" si="372"/>
        <v>0</v>
      </c>
      <c r="AN1140" s="14">
        <f t="shared" si="373"/>
        <v>0</v>
      </c>
      <c r="AO1140" s="5" t="str">
        <f t="shared" si="374"/>
        <v>10万～20万人未満の市町村平均</v>
      </c>
    </row>
    <row r="1141" spans="1:41" s="5" customFormat="1" ht="18" customHeight="1" x14ac:dyDescent="0.3">
      <c r="A1141" s="5" t="str">
        <f t="shared" si="357"/>
        <v>027224</v>
      </c>
      <c r="B1141" s="22">
        <v>27</v>
      </c>
      <c r="C1141" s="23" t="s">
        <v>54</v>
      </c>
      <c r="D1141" s="23">
        <v>27224</v>
      </c>
      <c r="E1141" s="24" t="s">
        <v>1292</v>
      </c>
      <c r="F1141" s="25">
        <v>222.25010224206466</v>
      </c>
      <c r="G1141" s="26">
        <v>4.5537618767462442</v>
      </c>
      <c r="H1141" s="26">
        <v>3.8203582997571992</v>
      </c>
      <c r="I1141" s="26">
        <f t="shared" si="358"/>
        <v>230.62422241856811</v>
      </c>
      <c r="J1141" s="26">
        <v>104.17485636914218</v>
      </c>
      <c r="K1141" s="26">
        <v>81.195427870241105</v>
      </c>
      <c r="L1141" s="26">
        <f t="shared" si="359"/>
        <v>185.3702842393833</v>
      </c>
      <c r="M1141" s="26">
        <v>51.986749782478135</v>
      </c>
      <c r="N1141" s="26">
        <v>78.762721536626515</v>
      </c>
      <c r="O1141" s="26">
        <v>5.3742494749612497</v>
      </c>
      <c r="P1141" s="26">
        <v>0</v>
      </c>
      <c r="Q1141" s="26">
        <f t="shared" si="354"/>
        <v>136.12372079406592</v>
      </c>
      <c r="R1141" s="27">
        <v>12.072544833310001</v>
      </c>
      <c r="S1141" s="143">
        <f t="shared" si="360"/>
        <v>564.19077228532728</v>
      </c>
      <c r="T1141" s="140" t="str">
        <f t="shared" si="361"/>
        <v>27224</v>
      </c>
      <c r="U1141" s="5" t="str">
        <f t="shared" si="355"/>
        <v>大阪府摂津市</v>
      </c>
      <c r="V1141" s="21">
        <f t="shared" si="362"/>
        <v>0.39392721958533994</v>
      </c>
      <c r="W1141" s="21">
        <f t="shared" si="362"/>
        <v>8.0713157684246528E-3</v>
      </c>
      <c r="X1141" s="21">
        <f t="shared" si="362"/>
        <v>6.7713945130338567E-3</v>
      </c>
      <c r="Y1141" s="21">
        <f t="shared" si="363"/>
        <v>0.18464473629578967</v>
      </c>
      <c r="Z1141" s="21">
        <f t="shared" si="363"/>
        <v>0.14391484557847087</v>
      </c>
      <c r="AA1141" s="21">
        <f t="shared" si="364"/>
        <v>9.2143920702387805E-2</v>
      </c>
      <c r="AB1141" s="21">
        <f t="shared" si="364"/>
        <v>0.13960299495432721</v>
      </c>
      <c r="AC1141" s="21">
        <f t="shared" si="364"/>
        <v>9.5255891073726014E-3</v>
      </c>
      <c r="AD1141" s="21">
        <f t="shared" si="356"/>
        <v>0</v>
      </c>
      <c r="AE1141" s="21">
        <f t="shared" si="365"/>
        <v>2.1397983494853355E-2</v>
      </c>
      <c r="AF1141" s="137">
        <f>VLOOKUP(T1141,人口!$A$2:$E$1748,5,0)</f>
        <v>86593</v>
      </c>
      <c r="AG1141" s="14">
        <f t="shared" si="366"/>
        <v>0</v>
      </c>
      <c r="AH1141" s="14">
        <f t="shared" si="367"/>
        <v>0</v>
      </c>
      <c r="AI1141" s="14">
        <f t="shared" si="368"/>
        <v>0</v>
      </c>
      <c r="AJ1141" s="14">
        <f t="shared" si="369"/>
        <v>1</v>
      </c>
      <c r="AK1141" s="14">
        <f t="shared" si="370"/>
        <v>0</v>
      </c>
      <c r="AL1141" s="14">
        <f t="shared" si="371"/>
        <v>0</v>
      </c>
      <c r="AM1141" s="14">
        <f t="shared" si="372"/>
        <v>0</v>
      </c>
      <c r="AN1141" s="14">
        <f t="shared" si="373"/>
        <v>0</v>
      </c>
      <c r="AO1141" s="5" t="str">
        <f t="shared" si="374"/>
        <v>3万～10万人未満の市町村平均</v>
      </c>
    </row>
    <row r="1142" spans="1:41" s="5" customFormat="1" ht="18" customHeight="1" x14ac:dyDescent="0.3">
      <c r="A1142" s="5" t="str">
        <f t="shared" si="357"/>
        <v>027225</v>
      </c>
      <c r="B1142" s="22">
        <v>27</v>
      </c>
      <c r="C1142" s="23" t="s">
        <v>54</v>
      </c>
      <c r="D1142" s="23">
        <v>27225</v>
      </c>
      <c r="E1142" s="24" t="s">
        <v>1325</v>
      </c>
      <c r="F1142" s="25">
        <v>435.27922425875613</v>
      </c>
      <c r="G1142" s="26">
        <v>1.9933725376595657</v>
      </c>
      <c r="H1142" s="26">
        <v>0.15593299182682446</v>
      </c>
      <c r="I1142" s="26">
        <f t="shared" si="358"/>
        <v>437.42852978824254</v>
      </c>
      <c r="J1142" s="26">
        <v>45.860226006581343</v>
      </c>
      <c r="K1142" s="26">
        <v>50.604683115417586</v>
      </c>
      <c r="L1142" s="26">
        <f t="shared" si="359"/>
        <v>96.464909121998929</v>
      </c>
      <c r="M1142" s="26">
        <v>34.123566486637337</v>
      </c>
      <c r="N1142" s="26">
        <v>26.717739321495849</v>
      </c>
      <c r="O1142" s="26">
        <v>3.5875704837589071</v>
      </c>
      <c r="P1142" s="26">
        <v>62.439215184629361</v>
      </c>
      <c r="Q1142" s="26">
        <f t="shared" si="354"/>
        <v>126.86809147652146</v>
      </c>
      <c r="R1142" s="27">
        <v>7.6410105321878676</v>
      </c>
      <c r="S1142" s="143">
        <f t="shared" si="360"/>
        <v>668.40254091895088</v>
      </c>
      <c r="T1142" s="140" t="str">
        <f t="shared" si="361"/>
        <v>27225</v>
      </c>
      <c r="U1142" s="5" t="str">
        <f t="shared" si="355"/>
        <v>大阪府高石市</v>
      </c>
      <c r="V1142" s="21">
        <f t="shared" si="362"/>
        <v>0.65122317407757613</v>
      </c>
      <c r="W1142" s="21">
        <f t="shared" si="362"/>
        <v>2.9822934768006485E-3</v>
      </c>
      <c r="X1142" s="21">
        <f t="shared" si="362"/>
        <v>2.3329203927387909E-4</v>
      </c>
      <c r="Y1142" s="21">
        <f t="shared" si="363"/>
        <v>6.8611687118260462E-2</v>
      </c>
      <c r="Z1142" s="21">
        <f t="shared" si="363"/>
        <v>7.5709890399045937E-2</v>
      </c>
      <c r="AA1142" s="21">
        <f t="shared" si="364"/>
        <v>5.1052418860829993E-2</v>
      </c>
      <c r="AB1142" s="21">
        <f t="shared" si="364"/>
        <v>3.9972528058859647E-2</v>
      </c>
      <c r="AC1142" s="21">
        <f t="shared" si="364"/>
        <v>5.3673800803129028E-3</v>
      </c>
      <c r="AD1142" s="21">
        <f t="shared" si="356"/>
        <v>9.3415586210646398E-2</v>
      </c>
      <c r="AE1142" s="21">
        <f t="shared" si="365"/>
        <v>1.1431749678393877E-2</v>
      </c>
      <c r="AF1142" s="137">
        <f>VLOOKUP(T1142,人口!$A$2:$E$1748,5,0)</f>
        <v>57805</v>
      </c>
      <c r="AG1142" s="14">
        <f t="shared" si="366"/>
        <v>0</v>
      </c>
      <c r="AH1142" s="14">
        <f t="shared" si="367"/>
        <v>0</v>
      </c>
      <c r="AI1142" s="14">
        <f t="shared" si="368"/>
        <v>0</v>
      </c>
      <c r="AJ1142" s="14">
        <f t="shared" si="369"/>
        <v>1</v>
      </c>
      <c r="AK1142" s="14">
        <f t="shared" si="370"/>
        <v>0</v>
      </c>
      <c r="AL1142" s="14">
        <f t="shared" si="371"/>
        <v>0</v>
      </c>
      <c r="AM1142" s="14">
        <f t="shared" si="372"/>
        <v>0</v>
      </c>
      <c r="AN1142" s="14">
        <f t="shared" si="373"/>
        <v>0</v>
      </c>
      <c r="AO1142" s="5" t="str">
        <f t="shared" si="374"/>
        <v>3万～10万人未満の市町村平均</v>
      </c>
    </row>
    <row r="1143" spans="1:41" s="5" customFormat="1" ht="18" customHeight="1" x14ac:dyDescent="0.3">
      <c r="A1143" s="5" t="str">
        <f t="shared" si="357"/>
        <v>027226</v>
      </c>
      <c r="B1143" s="22">
        <v>27</v>
      </c>
      <c r="C1143" s="23" t="s">
        <v>54</v>
      </c>
      <c r="D1143" s="23">
        <v>27226</v>
      </c>
      <c r="E1143" s="24" t="s">
        <v>1360</v>
      </c>
      <c r="F1143" s="25">
        <v>26.191675799497141</v>
      </c>
      <c r="G1143" s="26">
        <v>1.5659065034230635</v>
      </c>
      <c r="H1143" s="26">
        <v>0.77966495913412226</v>
      </c>
      <c r="I1143" s="26">
        <f t="shared" si="358"/>
        <v>28.537247262054329</v>
      </c>
      <c r="J1143" s="26">
        <v>57.90677374150598</v>
      </c>
      <c r="K1143" s="26">
        <v>57.531000507484393</v>
      </c>
      <c r="L1143" s="26">
        <f t="shared" si="359"/>
        <v>115.43777424899037</v>
      </c>
      <c r="M1143" s="26">
        <v>38.101121067079838</v>
      </c>
      <c r="N1143" s="26">
        <v>21.9063329967172</v>
      </c>
      <c r="O1143" s="26">
        <v>4.003643012486866</v>
      </c>
      <c r="P1143" s="26">
        <v>0</v>
      </c>
      <c r="Q1143" s="26">
        <f t="shared" si="354"/>
        <v>64.011097076283903</v>
      </c>
      <c r="R1143" s="27">
        <v>12.796169030433139</v>
      </c>
      <c r="S1143" s="143">
        <f t="shared" si="360"/>
        <v>220.78228761776174</v>
      </c>
      <c r="T1143" s="140" t="str">
        <f t="shared" si="361"/>
        <v>27226</v>
      </c>
      <c r="U1143" s="5" t="str">
        <f t="shared" si="355"/>
        <v>大阪府藤井寺市</v>
      </c>
      <c r="V1143" s="21">
        <f t="shared" si="362"/>
        <v>0.11863123660011413</v>
      </c>
      <c r="W1143" s="21">
        <f t="shared" si="362"/>
        <v>7.0925368167853321E-3</v>
      </c>
      <c r="X1143" s="21">
        <f t="shared" si="362"/>
        <v>3.5313745841964858E-3</v>
      </c>
      <c r="Y1143" s="21">
        <f t="shared" si="363"/>
        <v>0.26227997891642207</v>
      </c>
      <c r="Z1143" s="21">
        <f t="shared" si="363"/>
        <v>0.26057797085193385</v>
      </c>
      <c r="AA1143" s="21">
        <f t="shared" si="364"/>
        <v>0.17257326879882659</v>
      </c>
      <c r="AB1143" s="21">
        <f t="shared" si="364"/>
        <v>9.9221424114616583E-2</v>
      </c>
      <c r="AC1143" s="21">
        <f t="shared" si="364"/>
        <v>1.8133895864954234E-2</v>
      </c>
      <c r="AD1143" s="21">
        <f t="shared" si="356"/>
        <v>0</v>
      </c>
      <c r="AE1143" s="21">
        <f t="shared" si="365"/>
        <v>5.7958313452150766E-2</v>
      </c>
      <c r="AF1143" s="137">
        <f>VLOOKUP(T1143,人口!$A$2:$E$1748,5,0)</f>
        <v>64509</v>
      </c>
      <c r="AG1143" s="14">
        <f t="shared" si="366"/>
        <v>0</v>
      </c>
      <c r="AH1143" s="14">
        <f t="shared" si="367"/>
        <v>0</v>
      </c>
      <c r="AI1143" s="14">
        <f t="shared" si="368"/>
        <v>0</v>
      </c>
      <c r="AJ1143" s="14">
        <f t="shared" si="369"/>
        <v>1</v>
      </c>
      <c r="AK1143" s="14">
        <f t="shared" si="370"/>
        <v>0</v>
      </c>
      <c r="AL1143" s="14">
        <f t="shared" si="371"/>
        <v>0</v>
      </c>
      <c r="AM1143" s="14">
        <f t="shared" si="372"/>
        <v>0</v>
      </c>
      <c r="AN1143" s="14">
        <f t="shared" si="373"/>
        <v>0</v>
      </c>
      <c r="AO1143" s="5" t="str">
        <f t="shared" si="374"/>
        <v>3万～10万人未満の市町村平均</v>
      </c>
    </row>
    <row r="1144" spans="1:41" s="5" customFormat="1" ht="18" customHeight="1" x14ac:dyDescent="0.3">
      <c r="A1144" s="5" t="str">
        <f t="shared" si="357"/>
        <v>027227</v>
      </c>
      <c r="B1144" s="22">
        <v>27</v>
      </c>
      <c r="C1144" s="23" t="s">
        <v>54</v>
      </c>
      <c r="D1144" s="23">
        <v>27227</v>
      </c>
      <c r="E1144" s="24" t="s">
        <v>1391</v>
      </c>
      <c r="F1144" s="25">
        <v>677.97387133104382</v>
      </c>
      <c r="G1144" s="26">
        <v>13.960952540837519</v>
      </c>
      <c r="H1144" s="26">
        <v>4.5220567629779103</v>
      </c>
      <c r="I1144" s="26">
        <f t="shared" si="358"/>
        <v>696.4568806348592</v>
      </c>
      <c r="J1144" s="26">
        <v>513.04225252835317</v>
      </c>
      <c r="K1144" s="26">
        <v>472.17437328778965</v>
      </c>
      <c r="L1144" s="26">
        <f t="shared" si="359"/>
        <v>985.21662581614282</v>
      </c>
      <c r="M1144" s="26">
        <v>260.82985264539951</v>
      </c>
      <c r="N1144" s="26">
        <v>277.68069322195026</v>
      </c>
      <c r="O1144" s="26">
        <v>30.325257583830282</v>
      </c>
      <c r="P1144" s="26">
        <v>0</v>
      </c>
      <c r="Q1144" s="26">
        <f t="shared" si="354"/>
        <v>568.83580345118003</v>
      </c>
      <c r="R1144" s="27">
        <v>74.212063441511631</v>
      </c>
      <c r="S1144" s="143">
        <f t="shared" si="360"/>
        <v>2324.7213733436938</v>
      </c>
      <c r="T1144" s="140" t="str">
        <f t="shared" si="361"/>
        <v>27227</v>
      </c>
      <c r="U1144" s="5" t="str">
        <f t="shared" si="355"/>
        <v>大阪府東大阪市</v>
      </c>
      <c r="V1144" s="21">
        <f t="shared" si="362"/>
        <v>0.29163661465197455</v>
      </c>
      <c r="W1144" s="21">
        <f t="shared" si="362"/>
        <v>6.0054304575679965E-3</v>
      </c>
      <c r="X1144" s="21">
        <f t="shared" si="362"/>
        <v>1.9452037628379286E-3</v>
      </c>
      <c r="Y1144" s="21">
        <f t="shared" si="363"/>
        <v>0.22068978175669893</v>
      </c>
      <c r="Z1144" s="21">
        <f t="shared" si="363"/>
        <v>0.20311009254784443</v>
      </c>
      <c r="AA1144" s="21">
        <f t="shared" si="364"/>
        <v>0.11219832864109761</v>
      </c>
      <c r="AB1144" s="21">
        <f t="shared" si="364"/>
        <v>0.11944687066844338</v>
      </c>
      <c r="AC1144" s="21">
        <f t="shared" si="364"/>
        <v>1.3044684808920929E-2</v>
      </c>
      <c r="AD1144" s="21">
        <f t="shared" si="356"/>
        <v>0</v>
      </c>
      <c r="AE1144" s="21">
        <f t="shared" si="365"/>
        <v>3.1922992704614281E-2</v>
      </c>
      <c r="AF1144" s="137">
        <f>VLOOKUP(T1144,人口!$A$2:$E$1748,5,0)</f>
        <v>488618</v>
      </c>
      <c r="AG1144" s="14">
        <f t="shared" si="366"/>
        <v>0</v>
      </c>
      <c r="AH1144" s="14">
        <f t="shared" si="367"/>
        <v>0</v>
      </c>
      <c r="AI1144" s="14">
        <f t="shared" si="368"/>
        <v>0</v>
      </c>
      <c r="AJ1144" s="14">
        <f t="shared" si="369"/>
        <v>0</v>
      </c>
      <c r="AK1144" s="14">
        <f t="shared" si="370"/>
        <v>0</v>
      </c>
      <c r="AL1144" s="14">
        <f t="shared" si="371"/>
        <v>1</v>
      </c>
      <c r="AM1144" s="14">
        <f t="shared" si="372"/>
        <v>0</v>
      </c>
      <c r="AN1144" s="14">
        <f t="shared" si="373"/>
        <v>0</v>
      </c>
      <c r="AO1144" s="5" t="str">
        <f t="shared" si="374"/>
        <v>20万～50万人未満の市町村平均</v>
      </c>
    </row>
    <row r="1145" spans="1:41" s="5" customFormat="1" ht="18" customHeight="1" x14ac:dyDescent="0.3">
      <c r="A1145" s="5" t="str">
        <f t="shared" si="357"/>
        <v>027228</v>
      </c>
      <c r="B1145" s="22">
        <v>27</v>
      </c>
      <c r="C1145" s="23" t="s">
        <v>54</v>
      </c>
      <c r="D1145" s="23">
        <v>27228</v>
      </c>
      <c r="E1145" s="24" t="s">
        <v>1420</v>
      </c>
      <c r="F1145" s="25">
        <v>54.374074973562649</v>
      </c>
      <c r="G1145" s="26">
        <v>1.5012724638821491</v>
      </c>
      <c r="H1145" s="26">
        <v>3.118659836536489</v>
      </c>
      <c r="I1145" s="26">
        <f t="shared" si="358"/>
        <v>58.994007273981289</v>
      </c>
      <c r="J1145" s="26">
        <v>56.727536119760408</v>
      </c>
      <c r="K1145" s="26">
        <v>51.499160807511174</v>
      </c>
      <c r="L1145" s="26">
        <f t="shared" si="359"/>
        <v>108.22669692727158</v>
      </c>
      <c r="M1145" s="26">
        <v>48.599700503894049</v>
      </c>
      <c r="N1145" s="26">
        <v>31.221215641488673</v>
      </c>
      <c r="O1145" s="26">
        <v>3.8240317508313297</v>
      </c>
      <c r="P1145" s="26">
        <v>0</v>
      </c>
      <c r="Q1145" s="26">
        <f t="shared" si="354"/>
        <v>83.644947896214049</v>
      </c>
      <c r="R1145" s="27">
        <v>9.4921744357282716</v>
      </c>
      <c r="S1145" s="143">
        <f t="shared" si="360"/>
        <v>260.35782653319518</v>
      </c>
      <c r="T1145" s="140" t="str">
        <f t="shared" si="361"/>
        <v>27228</v>
      </c>
      <c r="U1145" s="5" t="str">
        <f t="shared" si="355"/>
        <v>大阪府泉南市</v>
      </c>
      <c r="V1145" s="21">
        <f t="shared" si="362"/>
        <v>0.20884363530600469</v>
      </c>
      <c r="W1145" s="21">
        <f t="shared" si="362"/>
        <v>5.7661891093208194E-3</v>
      </c>
      <c r="X1145" s="21">
        <f t="shared" si="362"/>
        <v>1.1978360236229984E-2</v>
      </c>
      <c r="Y1145" s="21">
        <f t="shared" si="363"/>
        <v>0.21788296850960132</v>
      </c>
      <c r="Z1145" s="21">
        <f t="shared" si="363"/>
        <v>0.19780146997403636</v>
      </c>
      <c r="AA1145" s="21">
        <f t="shared" si="364"/>
        <v>0.1866650261719621</v>
      </c>
      <c r="AB1145" s="21">
        <f t="shared" si="364"/>
        <v>0.11991656274449665</v>
      </c>
      <c r="AC1145" s="21">
        <f t="shared" si="364"/>
        <v>1.4687600529434333E-2</v>
      </c>
      <c r="AD1145" s="21">
        <f t="shared" si="356"/>
        <v>0</v>
      </c>
      <c r="AE1145" s="21">
        <f t="shared" si="365"/>
        <v>3.6458187418913775E-2</v>
      </c>
      <c r="AF1145" s="137">
        <f>VLOOKUP(T1145,人口!$A$2:$E$1748,5,0)</f>
        <v>61615</v>
      </c>
      <c r="AG1145" s="14">
        <f t="shared" si="366"/>
        <v>0</v>
      </c>
      <c r="AH1145" s="14">
        <f t="shared" si="367"/>
        <v>0</v>
      </c>
      <c r="AI1145" s="14">
        <f t="shared" si="368"/>
        <v>0</v>
      </c>
      <c r="AJ1145" s="14">
        <f t="shared" si="369"/>
        <v>1</v>
      </c>
      <c r="AK1145" s="14">
        <f t="shared" si="370"/>
        <v>0</v>
      </c>
      <c r="AL1145" s="14">
        <f t="shared" si="371"/>
        <v>0</v>
      </c>
      <c r="AM1145" s="14">
        <f t="shared" si="372"/>
        <v>0</v>
      </c>
      <c r="AN1145" s="14">
        <f t="shared" si="373"/>
        <v>0</v>
      </c>
      <c r="AO1145" s="5" t="str">
        <f t="shared" si="374"/>
        <v>3万～10万人未満の市町村平均</v>
      </c>
    </row>
    <row r="1146" spans="1:41" s="5" customFormat="1" ht="18" customHeight="1" x14ac:dyDescent="0.3">
      <c r="A1146" s="5" t="str">
        <f t="shared" si="357"/>
        <v>027229</v>
      </c>
      <c r="B1146" s="22">
        <v>27</v>
      </c>
      <c r="C1146" s="23" t="s">
        <v>54</v>
      </c>
      <c r="D1146" s="23">
        <v>27229</v>
      </c>
      <c r="E1146" s="24" t="s">
        <v>1447</v>
      </c>
      <c r="F1146" s="25">
        <v>16.57662401134214</v>
      </c>
      <c r="G1146" s="26">
        <v>1.3147151224799642</v>
      </c>
      <c r="H1146" s="26">
        <v>3.8203582997571992</v>
      </c>
      <c r="I1146" s="26">
        <f t="shared" si="358"/>
        <v>21.711697433579303</v>
      </c>
      <c r="J1146" s="26">
        <v>35.77316334237679</v>
      </c>
      <c r="K1146" s="26">
        <v>48.087983819461279</v>
      </c>
      <c r="L1146" s="26">
        <f t="shared" si="359"/>
        <v>83.861147161838062</v>
      </c>
      <c r="M1146" s="26">
        <v>33.135146560885119</v>
      </c>
      <c r="N1146" s="26">
        <v>21.304907206119868</v>
      </c>
      <c r="O1146" s="26">
        <v>3.4585408317264741</v>
      </c>
      <c r="P1146" s="26">
        <v>0</v>
      </c>
      <c r="Q1146" s="26">
        <f t="shared" si="354"/>
        <v>57.898594598731457</v>
      </c>
      <c r="R1146" s="27">
        <v>9.2180340401443228</v>
      </c>
      <c r="S1146" s="143">
        <f t="shared" si="360"/>
        <v>172.68947323429313</v>
      </c>
      <c r="T1146" s="140" t="str">
        <f t="shared" si="361"/>
        <v>27229</v>
      </c>
      <c r="U1146" s="5" t="str">
        <f t="shared" si="355"/>
        <v>大阪府四條畷市</v>
      </c>
      <c r="V1146" s="21">
        <f t="shared" si="362"/>
        <v>9.5990935063263089E-2</v>
      </c>
      <c r="W1146" s="21">
        <f t="shared" si="362"/>
        <v>7.6131746646551507E-3</v>
      </c>
      <c r="X1146" s="21">
        <f t="shared" si="362"/>
        <v>2.2122705155131265E-2</v>
      </c>
      <c r="Y1146" s="21">
        <f t="shared" si="363"/>
        <v>0.20715312098869071</v>
      </c>
      <c r="Z1146" s="21">
        <f t="shared" si="363"/>
        <v>0.27846505591118936</v>
      </c>
      <c r="AA1146" s="21">
        <f t="shared" si="364"/>
        <v>0.19187704925088075</v>
      </c>
      <c r="AB1146" s="21">
        <f t="shared" si="364"/>
        <v>0.12337119806495005</v>
      </c>
      <c r="AC1146" s="21">
        <f t="shared" si="364"/>
        <v>2.0027513935572467E-2</v>
      </c>
      <c r="AD1146" s="21">
        <f t="shared" si="356"/>
        <v>0</v>
      </c>
      <c r="AE1146" s="21">
        <f t="shared" si="365"/>
        <v>5.3379246965667281E-2</v>
      </c>
      <c r="AF1146" s="137">
        <f>VLOOKUP(T1146,人口!$A$2:$E$1748,5,0)</f>
        <v>55726</v>
      </c>
      <c r="AG1146" s="14">
        <f t="shared" si="366"/>
        <v>0</v>
      </c>
      <c r="AH1146" s="14">
        <f t="shared" si="367"/>
        <v>0</v>
      </c>
      <c r="AI1146" s="14">
        <f t="shared" si="368"/>
        <v>0</v>
      </c>
      <c r="AJ1146" s="14">
        <f t="shared" si="369"/>
        <v>1</v>
      </c>
      <c r="AK1146" s="14">
        <f t="shared" si="370"/>
        <v>0</v>
      </c>
      <c r="AL1146" s="14">
        <f t="shared" si="371"/>
        <v>0</v>
      </c>
      <c r="AM1146" s="14">
        <f t="shared" si="372"/>
        <v>0</v>
      </c>
      <c r="AN1146" s="14">
        <f t="shared" si="373"/>
        <v>0</v>
      </c>
      <c r="AO1146" s="5" t="str">
        <f t="shared" si="374"/>
        <v>3万～10万人未満の市町村平均</v>
      </c>
    </row>
    <row r="1147" spans="1:41" s="5" customFormat="1" ht="18" customHeight="1" x14ac:dyDescent="0.3">
      <c r="A1147" s="5" t="str">
        <f t="shared" si="357"/>
        <v>027230</v>
      </c>
      <c r="B1147" s="22">
        <v>27</v>
      </c>
      <c r="C1147" s="23" t="s">
        <v>54</v>
      </c>
      <c r="D1147" s="23">
        <v>27230</v>
      </c>
      <c r="E1147" s="24" t="s">
        <v>1475</v>
      </c>
      <c r="F1147" s="25">
        <v>59.25560271851888</v>
      </c>
      <c r="G1147" s="26">
        <v>1.5879408350847388</v>
      </c>
      <c r="H1147" s="26">
        <v>1.5593299182682445</v>
      </c>
      <c r="I1147" s="26">
        <f t="shared" si="358"/>
        <v>62.402873471871864</v>
      </c>
      <c r="J1147" s="26">
        <v>44.731231591777316</v>
      </c>
      <c r="K1147" s="26">
        <v>64.294507266999076</v>
      </c>
      <c r="L1147" s="26">
        <f t="shared" si="359"/>
        <v>109.02573885877639</v>
      </c>
      <c r="M1147" s="26">
        <v>49.166330928318828</v>
      </c>
      <c r="N1147" s="26">
        <v>24.11957990611538</v>
      </c>
      <c r="O1147" s="26">
        <v>4.8181000224058721</v>
      </c>
      <c r="P1147" s="26">
        <v>0</v>
      </c>
      <c r="Q1147" s="26">
        <f t="shared" si="354"/>
        <v>78.104010856840077</v>
      </c>
      <c r="R1147" s="27">
        <v>10.601479896044673</v>
      </c>
      <c r="S1147" s="143">
        <f t="shared" si="360"/>
        <v>260.13410308353303</v>
      </c>
      <c r="T1147" s="140" t="str">
        <f t="shared" si="361"/>
        <v>27230</v>
      </c>
      <c r="U1147" s="5" t="str">
        <f t="shared" si="355"/>
        <v>大阪府交野市</v>
      </c>
      <c r="V1147" s="21">
        <f t="shared" si="362"/>
        <v>0.22778867521068932</v>
      </c>
      <c r="W1147" s="21">
        <f t="shared" si="362"/>
        <v>6.1043162594288025E-3</v>
      </c>
      <c r="X1147" s="21">
        <f t="shared" si="362"/>
        <v>5.9943309999901081E-3</v>
      </c>
      <c r="Y1147" s="21">
        <f t="shared" si="363"/>
        <v>0.17195450754649202</v>
      </c>
      <c r="Z1147" s="21">
        <f t="shared" si="363"/>
        <v>0.247159086428407</v>
      </c>
      <c r="AA1147" s="21">
        <f t="shared" si="364"/>
        <v>0.18900378822122668</v>
      </c>
      <c r="AB1147" s="21">
        <f t="shared" si="364"/>
        <v>9.2719791908138297E-2</v>
      </c>
      <c r="AC1147" s="21">
        <f t="shared" si="364"/>
        <v>1.8521600840850562E-2</v>
      </c>
      <c r="AD1147" s="21">
        <f t="shared" si="356"/>
        <v>0</v>
      </c>
      <c r="AE1147" s="21">
        <f t="shared" si="365"/>
        <v>4.075390258477711E-2</v>
      </c>
      <c r="AF1147" s="137">
        <f>VLOOKUP(T1147,人口!$A$2:$E$1748,5,0)</f>
        <v>77632</v>
      </c>
      <c r="AG1147" s="14">
        <f t="shared" si="366"/>
        <v>0</v>
      </c>
      <c r="AH1147" s="14">
        <f t="shared" si="367"/>
        <v>0</v>
      </c>
      <c r="AI1147" s="14">
        <f t="shared" si="368"/>
        <v>0</v>
      </c>
      <c r="AJ1147" s="14">
        <f t="shared" si="369"/>
        <v>1</v>
      </c>
      <c r="AK1147" s="14">
        <f t="shared" si="370"/>
        <v>0</v>
      </c>
      <c r="AL1147" s="14">
        <f t="shared" si="371"/>
        <v>0</v>
      </c>
      <c r="AM1147" s="14">
        <f t="shared" si="372"/>
        <v>0</v>
      </c>
      <c r="AN1147" s="14">
        <f t="shared" si="373"/>
        <v>0</v>
      </c>
      <c r="AO1147" s="5" t="str">
        <f t="shared" si="374"/>
        <v>3万～10万人未満の市町村平均</v>
      </c>
    </row>
    <row r="1148" spans="1:41" s="5" customFormat="1" ht="18" customHeight="1" x14ac:dyDescent="0.3">
      <c r="A1148" s="5" t="str">
        <f t="shared" si="357"/>
        <v>027231</v>
      </c>
      <c r="B1148" s="22">
        <v>27</v>
      </c>
      <c r="C1148" s="23" t="s">
        <v>54</v>
      </c>
      <c r="D1148" s="23">
        <v>27231</v>
      </c>
      <c r="E1148" s="24" t="s">
        <v>1498</v>
      </c>
      <c r="F1148" s="25">
        <v>35.258346619669645</v>
      </c>
      <c r="G1148" s="26">
        <v>0.86962162291412148</v>
      </c>
      <c r="H1148" s="26">
        <v>2.5728943651426039</v>
      </c>
      <c r="I1148" s="26">
        <f t="shared" si="358"/>
        <v>38.700862607726371</v>
      </c>
      <c r="J1148" s="26">
        <v>51.806657322250715</v>
      </c>
      <c r="K1148" s="26">
        <v>50.567413211580352</v>
      </c>
      <c r="L1148" s="26">
        <f t="shared" si="359"/>
        <v>102.37407053383106</v>
      </c>
      <c r="M1148" s="26">
        <v>40.822857094513473</v>
      </c>
      <c r="N1148" s="26">
        <v>17.604935742365083</v>
      </c>
      <c r="O1148" s="26">
        <v>3.6459720722930671</v>
      </c>
      <c r="P1148" s="26">
        <v>0</v>
      </c>
      <c r="Q1148" s="26">
        <f t="shared" si="354"/>
        <v>62.073764909171622</v>
      </c>
      <c r="R1148" s="27">
        <v>5.8106741629850127</v>
      </c>
      <c r="S1148" s="143">
        <f t="shared" si="360"/>
        <v>208.95937221371406</v>
      </c>
      <c r="T1148" s="140" t="str">
        <f t="shared" si="361"/>
        <v>27231</v>
      </c>
      <c r="U1148" s="5" t="str">
        <f t="shared" si="355"/>
        <v>大阪府大阪狭山市</v>
      </c>
      <c r="V1148" s="21">
        <f t="shared" si="362"/>
        <v>0.16873302329607415</v>
      </c>
      <c r="W1148" s="21">
        <f t="shared" si="362"/>
        <v>4.1616780032470253E-3</v>
      </c>
      <c r="X1148" s="21">
        <f t="shared" si="362"/>
        <v>1.2312892874272065E-2</v>
      </c>
      <c r="Y1148" s="21">
        <f t="shared" si="363"/>
        <v>0.24792693801388932</v>
      </c>
      <c r="Z1148" s="21">
        <f t="shared" si="363"/>
        <v>0.2419963875076267</v>
      </c>
      <c r="AA1148" s="21">
        <f t="shared" si="364"/>
        <v>0.19536265189752641</v>
      </c>
      <c r="AB1148" s="21">
        <f t="shared" si="364"/>
        <v>8.425051987790029E-2</v>
      </c>
      <c r="AC1148" s="21">
        <f t="shared" si="364"/>
        <v>1.7448234236481789E-2</v>
      </c>
      <c r="AD1148" s="21">
        <f t="shared" si="356"/>
        <v>0</v>
      </c>
      <c r="AE1148" s="21">
        <f t="shared" si="365"/>
        <v>2.7807674292982282E-2</v>
      </c>
      <c r="AF1148" s="137">
        <f>VLOOKUP(T1148,人口!$A$2:$E$1748,5,0)</f>
        <v>58746</v>
      </c>
      <c r="AG1148" s="14">
        <f t="shared" si="366"/>
        <v>0</v>
      </c>
      <c r="AH1148" s="14">
        <f t="shared" si="367"/>
        <v>0</v>
      </c>
      <c r="AI1148" s="14">
        <f t="shared" si="368"/>
        <v>0</v>
      </c>
      <c r="AJ1148" s="14">
        <f t="shared" si="369"/>
        <v>1</v>
      </c>
      <c r="AK1148" s="14">
        <f t="shared" si="370"/>
        <v>0</v>
      </c>
      <c r="AL1148" s="14">
        <f t="shared" si="371"/>
        <v>0</v>
      </c>
      <c r="AM1148" s="14">
        <f t="shared" si="372"/>
        <v>0</v>
      </c>
      <c r="AN1148" s="14">
        <f t="shared" si="373"/>
        <v>0</v>
      </c>
      <c r="AO1148" s="5" t="str">
        <f t="shared" si="374"/>
        <v>3万～10万人未満の市町村平均</v>
      </c>
    </row>
    <row r="1149" spans="1:41" s="5" customFormat="1" ht="18" customHeight="1" x14ac:dyDescent="0.3">
      <c r="A1149" s="5" t="str">
        <f t="shared" si="357"/>
        <v>027232</v>
      </c>
      <c r="B1149" s="22">
        <v>27</v>
      </c>
      <c r="C1149" s="23" t="s">
        <v>54</v>
      </c>
      <c r="D1149" s="23">
        <v>27232</v>
      </c>
      <c r="E1149" s="24" t="s">
        <v>1522</v>
      </c>
      <c r="F1149" s="25">
        <v>17.28432288144834</v>
      </c>
      <c r="G1149" s="26">
        <v>1.0341446326546311</v>
      </c>
      <c r="H1149" s="26">
        <v>0.93559795096094689</v>
      </c>
      <c r="I1149" s="26">
        <f t="shared" si="358"/>
        <v>19.254065465063917</v>
      </c>
      <c r="J1149" s="26">
        <v>30.476938234186171</v>
      </c>
      <c r="K1149" s="26">
        <v>47.401432959301722</v>
      </c>
      <c r="L1149" s="26">
        <f t="shared" si="359"/>
        <v>77.878371193487894</v>
      </c>
      <c r="M1149" s="26">
        <v>43.799258481239157</v>
      </c>
      <c r="N1149" s="26">
        <v>21.001788607658813</v>
      </c>
      <c r="O1149" s="26">
        <v>3.3439719343470271</v>
      </c>
      <c r="P1149" s="26">
        <v>0.10504544961322364</v>
      </c>
      <c r="Q1149" s="26">
        <f t="shared" si="354"/>
        <v>68.250064472858227</v>
      </c>
      <c r="R1149" s="27">
        <v>7.7074841110717145</v>
      </c>
      <c r="S1149" s="143">
        <f t="shared" si="360"/>
        <v>173.08998524248176</v>
      </c>
      <c r="T1149" s="140" t="str">
        <f t="shared" si="361"/>
        <v>27232</v>
      </c>
      <c r="U1149" s="5" t="str">
        <f t="shared" si="355"/>
        <v>大阪府阪南市</v>
      </c>
      <c r="V1149" s="21">
        <f t="shared" si="362"/>
        <v>9.9857440378394696E-2</v>
      </c>
      <c r="W1149" s="21">
        <f t="shared" si="362"/>
        <v>5.9746069722398897E-3</v>
      </c>
      <c r="X1149" s="21">
        <f t="shared" si="362"/>
        <v>5.4052691127696832E-3</v>
      </c>
      <c r="Y1149" s="21">
        <f t="shared" si="363"/>
        <v>0.17607568798097145</v>
      </c>
      <c r="Z1149" s="21">
        <f t="shared" si="363"/>
        <v>0.2738542781253176</v>
      </c>
      <c r="AA1149" s="21">
        <f t="shared" si="364"/>
        <v>0.25304328508596713</v>
      </c>
      <c r="AB1149" s="21">
        <f t="shared" si="364"/>
        <v>0.12133451036024648</v>
      </c>
      <c r="AC1149" s="21">
        <f t="shared" si="364"/>
        <v>1.9319268700973408E-2</v>
      </c>
      <c r="AD1149" s="21">
        <f t="shared" si="356"/>
        <v>6.0688346276109193E-4</v>
      </c>
      <c r="AE1149" s="21">
        <f t="shared" si="365"/>
        <v>4.4528769820358471E-2</v>
      </c>
      <c r="AF1149" s="137">
        <f>VLOOKUP(T1149,人口!$A$2:$E$1748,5,0)</f>
        <v>53880</v>
      </c>
      <c r="AG1149" s="14">
        <f t="shared" si="366"/>
        <v>0</v>
      </c>
      <c r="AH1149" s="14">
        <f t="shared" si="367"/>
        <v>0</v>
      </c>
      <c r="AI1149" s="14">
        <f t="shared" si="368"/>
        <v>0</v>
      </c>
      <c r="AJ1149" s="14">
        <f t="shared" si="369"/>
        <v>1</v>
      </c>
      <c r="AK1149" s="14">
        <f t="shared" si="370"/>
        <v>0</v>
      </c>
      <c r="AL1149" s="14">
        <f t="shared" si="371"/>
        <v>0</v>
      </c>
      <c r="AM1149" s="14">
        <f t="shared" si="372"/>
        <v>0</v>
      </c>
      <c r="AN1149" s="14">
        <f t="shared" si="373"/>
        <v>0</v>
      </c>
      <c r="AO1149" s="5" t="str">
        <f t="shared" si="374"/>
        <v>3万～10万人未満の市町村平均</v>
      </c>
    </row>
    <row r="1150" spans="1:41" s="5" customFormat="1" ht="18" customHeight="1" x14ac:dyDescent="0.3">
      <c r="A1150" s="5" t="str">
        <f t="shared" si="357"/>
        <v>027301</v>
      </c>
      <c r="B1150" s="22">
        <v>27</v>
      </c>
      <c r="C1150" s="23" t="s">
        <v>54</v>
      </c>
      <c r="D1150" s="23">
        <v>27301</v>
      </c>
      <c r="E1150" s="24" t="s">
        <v>1544</v>
      </c>
      <c r="F1150" s="25">
        <v>32.748955868620456</v>
      </c>
      <c r="G1150" s="26">
        <v>0.37017677191614634</v>
      </c>
      <c r="H1150" s="26">
        <v>1.7152629100950691</v>
      </c>
      <c r="I1150" s="26">
        <f t="shared" si="358"/>
        <v>34.834395550631676</v>
      </c>
      <c r="J1150" s="26">
        <v>17.514190843268739</v>
      </c>
      <c r="K1150" s="26">
        <v>26.651904391393856</v>
      </c>
      <c r="L1150" s="26">
        <f t="shared" si="359"/>
        <v>44.166095234662592</v>
      </c>
      <c r="M1150" s="26">
        <v>15.254455021592996</v>
      </c>
      <c r="N1150" s="26">
        <v>4.9653713271715683</v>
      </c>
      <c r="O1150" s="26">
        <v>1.9638077198702417</v>
      </c>
      <c r="P1150" s="26">
        <v>0</v>
      </c>
      <c r="Q1150" s="26">
        <f t="shared" si="354"/>
        <v>22.183634068634806</v>
      </c>
      <c r="R1150" s="27">
        <v>3.3116356975799999</v>
      </c>
      <c r="S1150" s="143">
        <f t="shared" si="360"/>
        <v>104.49576055150906</v>
      </c>
      <c r="T1150" s="140" t="str">
        <f t="shared" si="361"/>
        <v>27301</v>
      </c>
      <c r="U1150" s="5" t="str">
        <f t="shared" si="355"/>
        <v>大阪府島本町</v>
      </c>
      <c r="V1150" s="21">
        <f t="shared" si="362"/>
        <v>0.31339985178133156</v>
      </c>
      <c r="W1150" s="21">
        <f t="shared" si="362"/>
        <v>3.5425051692281355E-3</v>
      </c>
      <c r="X1150" s="21">
        <f t="shared" si="362"/>
        <v>1.6414665064326366E-2</v>
      </c>
      <c r="Y1150" s="21">
        <f t="shared" si="363"/>
        <v>0.16760671199321503</v>
      </c>
      <c r="Z1150" s="21">
        <f t="shared" si="363"/>
        <v>0.25505249448140377</v>
      </c>
      <c r="AA1150" s="21">
        <f t="shared" si="364"/>
        <v>0.14598156844912022</v>
      </c>
      <c r="AB1150" s="21">
        <f t="shared" si="364"/>
        <v>4.7517442822228077E-2</v>
      </c>
      <c r="AC1150" s="21">
        <f t="shared" si="364"/>
        <v>1.8793180790355822E-2</v>
      </c>
      <c r="AD1150" s="21">
        <f t="shared" si="356"/>
        <v>0</v>
      </c>
      <c r="AE1150" s="21">
        <f t="shared" si="365"/>
        <v>3.1691579448791092E-2</v>
      </c>
      <c r="AF1150" s="137">
        <f>VLOOKUP(T1150,人口!$A$2:$E$1748,5,0)</f>
        <v>31642</v>
      </c>
      <c r="AG1150" s="14">
        <f t="shared" si="366"/>
        <v>0</v>
      </c>
      <c r="AH1150" s="14">
        <f t="shared" si="367"/>
        <v>0</v>
      </c>
      <c r="AI1150" s="14">
        <f t="shared" si="368"/>
        <v>0</v>
      </c>
      <c r="AJ1150" s="14">
        <f t="shared" si="369"/>
        <v>1</v>
      </c>
      <c r="AK1150" s="14">
        <f t="shared" si="370"/>
        <v>0</v>
      </c>
      <c r="AL1150" s="14">
        <f t="shared" si="371"/>
        <v>0</v>
      </c>
      <c r="AM1150" s="14">
        <f t="shared" si="372"/>
        <v>0</v>
      </c>
      <c r="AN1150" s="14">
        <f t="shared" si="373"/>
        <v>0</v>
      </c>
      <c r="AO1150" s="5" t="str">
        <f t="shared" si="374"/>
        <v>3万～10万人未満の市町村平均</v>
      </c>
    </row>
    <row r="1151" spans="1:41" s="5" customFormat="1" ht="18" customHeight="1" x14ac:dyDescent="0.3">
      <c r="A1151" s="5" t="str">
        <f t="shared" si="357"/>
        <v>027321</v>
      </c>
      <c r="B1151" s="22">
        <v>27</v>
      </c>
      <c r="C1151" s="23" t="s">
        <v>54</v>
      </c>
      <c r="D1151" s="23">
        <v>27321</v>
      </c>
      <c r="E1151" s="24" t="s">
        <v>1568</v>
      </c>
      <c r="F1151" s="25">
        <v>1.0708178055621822</v>
      </c>
      <c r="G1151" s="26">
        <v>0.33492184125746571</v>
      </c>
      <c r="H1151" s="26">
        <v>0.15593299182682446</v>
      </c>
      <c r="I1151" s="26">
        <f t="shared" si="358"/>
        <v>1.5616726386464723</v>
      </c>
      <c r="J1151" s="26">
        <v>6.1828699365707394</v>
      </c>
      <c r="K1151" s="26">
        <v>16.934267359306922</v>
      </c>
      <c r="L1151" s="26">
        <f t="shared" si="359"/>
        <v>23.117137295877662</v>
      </c>
      <c r="M1151" s="26">
        <v>15.510712039380609</v>
      </c>
      <c r="N1151" s="26">
        <v>7.8233466840900858</v>
      </c>
      <c r="O1151" s="26">
        <v>1.2002426361977943</v>
      </c>
      <c r="P1151" s="26">
        <v>0</v>
      </c>
      <c r="Q1151" s="26">
        <f t="shared" si="354"/>
        <v>24.53430135966849</v>
      </c>
      <c r="R1151" s="27">
        <v>1.9185325043822528</v>
      </c>
      <c r="S1151" s="143">
        <f t="shared" si="360"/>
        <v>51.131643798574878</v>
      </c>
      <c r="T1151" s="140" t="str">
        <f t="shared" si="361"/>
        <v>27321</v>
      </c>
      <c r="U1151" s="5" t="str">
        <f t="shared" si="355"/>
        <v>大阪府豊能町</v>
      </c>
      <c r="V1151" s="21">
        <f t="shared" si="362"/>
        <v>2.0942370047411375E-2</v>
      </c>
      <c r="W1151" s="21">
        <f t="shared" si="362"/>
        <v>6.5501872495403821E-3</v>
      </c>
      <c r="X1151" s="21">
        <f t="shared" si="362"/>
        <v>3.0496377632821298E-3</v>
      </c>
      <c r="Y1151" s="21">
        <f t="shared" si="363"/>
        <v>0.1209206173955054</v>
      </c>
      <c r="Z1151" s="21">
        <f t="shared" si="363"/>
        <v>0.3311895746206952</v>
      </c>
      <c r="AA1151" s="21">
        <f t="shared" si="364"/>
        <v>0.30334858977901502</v>
      </c>
      <c r="AB1151" s="21">
        <f t="shared" si="364"/>
        <v>0.15300401283613993</v>
      </c>
      <c r="AC1151" s="21">
        <f t="shared" si="364"/>
        <v>2.3473578141277103E-2</v>
      </c>
      <c r="AD1151" s="21">
        <f t="shared" si="356"/>
        <v>0</v>
      </c>
      <c r="AE1151" s="21">
        <f t="shared" si="365"/>
        <v>3.752143216713337E-2</v>
      </c>
      <c r="AF1151" s="137">
        <f>VLOOKUP(T1151,人口!$A$2:$E$1748,5,0)</f>
        <v>19339</v>
      </c>
      <c r="AG1151" s="14">
        <f t="shared" si="366"/>
        <v>0</v>
      </c>
      <c r="AH1151" s="14">
        <f t="shared" si="367"/>
        <v>0</v>
      </c>
      <c r="AI1151" s="14">
        <f t="shared" si="368"/>
        <v>1</v>
      </c>
      <c r="AJ1151" s="14">
        <f t="shared" si="369"/>
        <v>0</v>
      </c>
      <c r="AK1151" s="14">
        <f t="shared" si="370"/>
        <v>0</v>
      </c>
      <c r="AL1151" s="14">
        <f t="shared" si="371"/>
        <v>0</v>
      </c>
      <c r="AM1151" s="14">
        <f t="shared" si="372"/>
        <v>0</v>
      </c>
      <c r="AN1151" s="14">
        <f t="shared" si="373"/>
        <v>0</v>
      </c>
      <c r="AO1151" s="5" t="str">
        <f t="shared" si="374"/>
        <v>1万～3万人未満の市町村平均</v>
      </c>
    </row>
    <row r="1152" spans="1:41" s="5" customFormat="1" ht="18" customHeight="1" x14ac:dyDescent="0.3">
      <c r="A1152" s="5" t="str">
        <f t="shared" si="357"/>
        <v>027322</v>
      </c>
      <c r="B1152" s="22">
        <v>27</v>
      </c>
      <c r="C1152" s="23" t="s">
        <v>54</v>
      </c>
      <c r="D1152" s="23">
        <v>27322</v>
      </c>
      <c r="E1152" s="24" t="s">
        <v>1585</v>
      </c>
      <c r="F1152" s="25">
        <v>4.9724252744795692</v>
      </c>
      <c r="G1152" s="26">
        <v>0.30113586604289683</v>
      </c>
      <c r="H1152" s="26">
        <v>7.7966495913412226</v>
      </c>
      <c r="I1152" s="26">
        <f t="shared" si="358"/>
        <v>13.070210731863689</v>
      </c>
      <c r="J1152" s="26">
        <v>7.4507720411543197</v>
      </c>
      <c r="K1152" s="26">
        <v>8.9310459037327021</v>
      </c>
      <c r="L1152" s="26">
        <f t="shared" si="359"/>
        <v>16.381817944887022</v>
      </c>
      <c r="M1152" s="26">
        <v>10.923552255132797</v>
      </c>
      <c r="N1152" s="26">
        <v>15.372443207667793</v>
      </c>
      <c r="O1152" s="26">
        <v>0.61349596456979139</v>
      </c>
      <c r="P1152" s="26">
        <v>0</v>
      </c>
      <c r="Q1152" s="26">
        <f t="shared" si="354"/>
        <v>26.90949142737038</v>
      </c>
      <c r="R1152" s="27">
        <v>1.1183800020951078</v>
      </c>
      <c r="S1152" s="143">
        <f t="shared" si="360"/>
        <v>57.479900106216199</v>
      </c>
      <c r="T1152" s="140" t="str">
        <f t="shared" si="361"/>
        <v>27322</v>
      </c>
      <c r="U1152" s="5" t="str">
        <f t="shared" si="355"/>
        <v>大阪府能勢町</v>
      </c>
      <c r="V1152" s="21">
        <f t="shared" si="362"/>
        <v>8.6507201044036322E-2</v>
      </c>
      <c r="W1152" s="21">
        <f t="shared" si="362"/>
        <v>5.2389768508023264E-3</v>
      </c>
      <c r="X1152" s="21">
        <f t="shared" si="362"/>
        <v>0.13564132117373059</v>
      </c>
      <c r="Y1152" s="21">
        <f t="shared" si="363"/>
        <v>0.12962395598089343</v>
      </c>
      <c r="Z1152" s="21">
        <f t="shared" si="363"/>
        <v>0.15537685151207925</v>
      </c>
      <c r="AA1152" s="21">
        <f t="shared" si="364"/>
        <v>0.19004125328936441</v>
      </c>
      <c r="AB1152" s="21">
        <f t="shared" si="364"/>
        <v>0.26744032573580151</v>
      </c>
      <c r="AC1152" s="21">
        <f t="shared" si="364"/>
        <v>1.0673226004849032E-2</v>
      </c>
      <c r="AD1152" s="21">
        <f t="shared" si="356"/>
        <v>0</v>
      </c>
      <c r="AE1152" s="21">
        <f t="shared" si="365"/>
        <v>1.9456888408443142E-2</v>
      </c>
      <c r="AF1152" s="137">
        <f>VLOOKUP(T1152,人口!$A$2:$E$1748,5,0)</f>
        <v>9885</v>
      </c>
      <c r="AG1152" s="14">
        <f t="shared" si="366"/>
        <v>0</v>
      </c>
      <c r="AH1152" s="14">
        <f t="shared" si="367"/>
        <v>1</v>
      </c>
      <c r="AI1152" s="14">
        <f t="shared" si="368"/>
        <v>0</v>
      </c>
      <c r="AJ1152" s="14">
        <f t="shared" si="369"/>
        <v>0</v>
      </c>
      <c r="AK1152" s="14">
        <f t="shared" si="370"/>
        <v>0</v>
      </c>
      <c r="AL1152" s="14">
        <f t="shared" si="371"/>
        <v>0</v>
      </c>
      <c r="AM1152" s="14">
        <f t="shared" si="372"/>
        <v>0</v>
      </c>
      <c r="AN1152" s="14">
        <f t="shared" si="373"/>
        <v>0</v>
      </c>
      <c r="AO1152" s="5" t="str">
        <f t="shared" si="374"/>
        <v>5千～1万人未満の市町村平均</v>
      </c>
    </row>
    <row r="1153" spans="1:41" s="5" customFormat="1" ht="18" customHeight="1" x14ac:dyDescent="0.3">
      <c r="A1153" s="5" t="str">
        <f t="shared" si="357"/>
        <v>027341</v>
      </c>
      <c r="B1153" s="22">
        <v>27</v>
      </c>
      <c r="C1153" s="23" t="s">
        <v>54</v>
      </c>
      <c r="D1153" s="23">
        <v>27341</v>
      </c>
      <c r="E1153" s="24" t="s">
        <v>1603</v>
      </c>
      <c r="F1153" s="25">
        <v>33.704781842388371</v>
      </c>
      <c r="G1153" s="26">
        <v>0.45831409856284783</v>
      </c>
      <c r="H1153" s="26">
        <v>0</v>
      </c>
      <c r="I1153" s="26">
        <f t="shared" si="358"/>
        <v>34.163095940951216</v>
      </c>
      <c r="J1153" s="26">
        <v>12.049503217685901</v>
      </c>
      <c r="K1153" s="26">
        <v>15.343430937622928</v>
      </c>
      <c r="L1153" s="26">
        <f t="shared" si="359"/>
        <v>27.392934155308829</v>
      </c>
      <c r="M1153" s="26">
        <v>12.67437660026555</v>
      </c>
      <c r="N1153" s="26">
        <v>13.544108804251904</v>
      </c>
      <c r="O1153" s="26">
        <v>1.0619034854617229</v>
      </c>
      <c r="P1153" s="26">
        <v>2.7815036145142829</v>
      </c>
      <c r="Q1153" s="26">
        <f t="shared" si="354"/>
        <v>30.061892504493457</v>
      </c>
      <c r="R1153" s="27">
        <v>1.9972043162399999</v>
      </c>
      <c r="S1153" s="143">
        <f t="shared" si="360"/>
        <v>93.615126916993503</v>
      </c>
      <c r="T1153" s="140" t="str">
        <f t="shared" si="361"/>
        <v>27341</v>
      </c>
      <c r="U1153" s="5" t="str">
        <f t="shared" si="355"/>
        <v>大阪府忠岡町</v>
      </c>
      <c r="V1153" s="21">
        <f t="shared" si="362"/>
        <v>0.36003563689310242</v>
      </c>
      <c r="W1153" s="21">
        <f t="shared" si="362"/>
        <v>4.8957269370496605E-3</v>
      </c>
      <c r="X1153" s="21">
        <f t="shared" si="362"/>
        <v>0</v>
      </c>
      <c r="Y1153" s="21">
        <f t="shared" si="363"/>
        <v>0.1287132070906653</v>
      </c>
      <c r="Z1153" s="21">
        <f t="shared" si="363"/>
        <v>0.16389905609194563</v>
      </c>
      <c r="AA1153" s="21">
        <f t="shared" si="364"/>
        <v>0.13538812601839065</v>
      </c>
      <c r="AB1153" s="21">
        <f t="shared" si="364"/>
        <v>0.14467863528360295</v>
      </c>
      <c r="AC1153" s="21">
        <f t="shared" si="364"/>
        <v>1.1343289492127588E-2</v>
      </c>
      <c r="AD1153" s="21">
        <f t="shared" si="356"/>
        <v>2.9712117113087733E-2</v>
      </c>
      <c r="AE1153" s="21">
        <f t="shared" si="365"/>
        <v>2.1334205080028118E-2</v>
      </c>
      <c r="AF1153" s="137">
        <f>VLOOKUP(T1153,人口!$A$2:$E$1748,5,0)</f>
        <v>17110</v>
      </c>
      <c r="AG1153" s="14">
        <f t="shared" si="366"/>
        <v>0</v>
      </c>
      <c r="AH1153" s="14">
        <f t="shared" si="367"/>
        <v>0</v>
      </c>
      <c r="AI1153" s="14">
        <f t="shared" si="368"/>
        <v>1</v>
      </c>
      <c r="AJ1153" s="14">
        <f t="shared" si="369"/>
        <v>0</v>
      </c>
      <c r="AK1153" s="14">
        <f t="shared" si="370"/>
        <v>0</v>
      </c>
      <c r="AL1153" s="14">
        <f t="shared" si="371"/>
        <v>0</v>
      </c>
      <c r="AM1153" s="14">
        <f t="shared" si="372"/>
        <v>0</v>
      </c>
      <c r="AN1153" s="14">
        <f t="shared" si="373"/>
        <v>0</v>
      </c>
      <c r="AO1153" s="5" t="str">
        <f t="shared" si="374"/>
        <v>1万～3万人未満の市町村平均</v>
      </c>
    </row>
    <row r="1154" spans="1:41" s="5" customFormat="1" ht="18" customHeight="1" x14ac:dyDescent="0.3">
      <c r="A1154" s="5" t="str">
        <f t="shared" si="357"/>
        <v>027361</v>
      </c>
      <c r="B1154" s="22">
        <v>27</v>
      </c>
      <c r="C1154" s="23" t="s">
        <v>54</v>
      </c>
      <c r="D1154" s="23">
        <v>27361</v>
      </c>
      <c r="E1154" s="24" t="s">
        <v>1618</v>
      </c>
      <c r="F1154" s="25">
        <v>15.594516517134808</v>
      </c>
      <c r="G1154" s="26">
        <v>0.8093944497055422</v>
      </c>
      <c r="H1154" s="26">
        <v>1.013564446874359</v>
      </c>
      <c r="I1154" s="26">
        <f t="shared" si="358"/>
        <v>17.417475413714708</v>
      </c>
      <c r="J1154" s="26">
        <v>25.712700023023633</v>
      </c>
      <c r="K1154" s="26">
        <v>35.616297051191452</v>
      </c>
      <c r="L1154" s="26">
        <f t="shared" si="359"/>
        <v>61.328997074215081</v>
      </c>
      <c r="M1154" s="26">
        <v>35.263193969469206</v>
      </c>
      <c r="N1154" s="26">
        <v>15.386877426642126</v>
      </c>
      <c r="O1154" s="26">
        <v>2.7103674525773758</v>
      </c>
      <c r="P1154" s="26">
        <v>0</v>
      </c>
      <c r="Q1154" s="26">
        <f t="shared" si="354"/>
        <v>53.360438848688702</v>
      </c>
      <c r="R1154" s="27">
        <v>4.5930096167304884</v>
      </c>
      <c r="S1154" s="143">
        <f t="shared" si="360"/>
        <v>136.69992095334899</v>
      </c>
      <c r="T1154" s="140" t="str">
        <f t="shared" si="361"/>
        <v>27361</v>
      </c>
      <c r="U1154" s="5" t="str">
        <f t="shared" si="355"/>
        <v>大阪府熊取町</v>
      </c>
      <c r="V1154" s="21">
        <f t="shared" si="362"/>
        <v>0.11407846038518693</v>
      </c>
      <c r="W1154" s="21">
        <f t="shared" si="362"/>
        <v>5.9209577010784142E-3</v>
      </c>
      <c r="X1154" s="21">
        <f t="shared" si="362"/>
        <v>7.414521089739722E-3</v>
      </c>
      <c r="Y1154" s="21">
        <f t="shared" si="363"/>
        <v>0.18809593922002704</v>
      </c>
      <c r="Z1154" s="21">
        <f t="shared" si="363"/>
        <v>0.26054365505702143</v>
      </c>
      <c r="AA1154" s="21">
        <f t="shared" si="364"/>
        <v>0.25796060249005798</v>
      </c>
      <c r="AB1154" s="21">
        <f t="shared" si="364"/>
        <v>0.11255951956177898</v>
      </c>
      <c r="AC1154" s="21">
        <f t="shared" si="364"/>
        <v>1.982713255190785E-2</v>
      </c>
      <c r="AD1154" s="21">
        <f t="shared" si="356"/>
        <v>0</v>
      </c>
      <c r="AE1154" s="21">
        <f t="shared" si="365"/>
        <v>3.3599211943201673E-2</v>
      </c>
      <c r="AF1154" s="137">
        <f>VLOOKUP(T1154,人口!$A$2:$E$1748,5,0)</f>
        <v>43671</v>
      </c>
      <c r="AG1154" s="14">
        <f t="shared" si="366"/>
        <v>0</v>
      </c>
      <c r="AH1154" s="14">
        <f t="shared" si="367"/>
        <v>0</v>
      </c>
      <c r="AI1154" s="14">
        <f t="shared" si="368"/>
        <v>0</v>
      </c>
      <c r="AJ1154" s="14">
        <f t="shared" si="369"/>
        <v>1</v>
      </c>
      <c r="AK1154" s="14">
        <f t="shared" si="370"/>
        <v>0</v>
      </c>
      <c r="AL1154" s="14">
        <f t="shared" si="371"/>
        <v>0</v>
      </c>
      <c r="AM1154" s="14">
        <f t="shared" si="372"/>
        <v>0</v>
      </c>
      <c r="AN1154" s="14">
        <f t="shared" si="373"/>
        <v>0</v>
      </c>
      <c r="AO1154" s="5" t="str">
        <f t="shared" si="374"/>
        <v>3万～10万人未満の市町村平均</v>
      </c>
    </row>
    <row r="1155" spans="1:41" s="5" customFormat="1" ht="18" customHeight="1" x14ac:dyDescent="0.3">
      <c r="A1155" s="5" t="str">
        <f t="shared" si="357"/>
        <v>027362</v>
      </c>
      <c r="B1155" s="22">
        <v>27</v>
      </c>
      <c r="C1155" s="23" t="s">
        <v>54</v>
      </c>
      <c r="D1155" s="23">
        <v>27362</v>
      </c>
      <c r="E1155" s="24" t="s">
        <v>1635</v>
      </c>
      <c r="F1155" s="25">
        <v>4.5754509939688175</v>
      </c>
      <c r="G1155" s="26">
        <v>0.25119138094309928</v>
      </c>
      <c r="H1155" s="26">
        <v>1.2474639346145957</v>
      </c>
      <c r="I1155" s="26">
        <f t="shared" si="358"/>
        <v>6.0741063095265133</v>
      </c>
      <c r="J1155" s="26">
        <v>19.000798672186082</v>
      </c>
      <c r="K1155" s="26">
        <v>8.0444145071837934</v>
      </c>
      <c r="L1155" s="26">
        <f t="shared" si="359"/>
        <v>27.045213179369874</v>
      </c>
      <c r="M1155" s="26">
        <v>6.8504981649557868</v>
      </c>
      <c r="N1155" s="26">
        <v>4.1089410013609688</v>
      </c>
      <c r="O1155" s="26">
        <v>0.53808902507031786</v>
      </c>
      <c r="P1155" s="26">
        <v>0</v>
      </c>
      <c r="Q1155" s="26">
        <f t="shared" si="354"/>
        <v>11.497528191387074</v>
      </c>
      <c r="R1155" s="27">
        <v>1.4213836699959161</v>
      </c>
      <c r="S1155" s="143">
        <f t="shared" si="360"/>
        <v>46.038231350279382</v>
      </c>
      <c r="T1155" s="140" t="str">
        <f t="shared" si="361"/>
        <v>27362</v>
      </c>
      <c r="U1155" s="5" t="str">
        <f t="shared" si="355"/>
        <v>大阪府田尻町</v>
      </c>
      <c r="V1155" s="21">
        <f t="shared" si="362"/>
        <v>9.9383726519742852E-2</v>
      </c>
      <c r="W1155" s="21">
        <f t="shared" si="362"/>
        <v>5.4561475012348606E-3</v>
      </c>
      <c r="X1155" s="21">
        <f t="shared" si="362"/>
        <v>2.7096261042769739E-2</v>
      </c>
      <c r="Y1155" s="21">
        <f t="shared" si="363"/>
        <v>0.41271782418441616</v>
      </c>
      <c r="Z1155" s="21">
        <f t="shared" si="363"/>
        <v>0.17473335250388536</v>
      </c>
      <c r="AA1155" s="21">
        <f t="shared" si="364"/>
        <v>0.14880020287560883</v>
      </c>
      <c r="AB1155" s="21">
        <f t="shared" si="364"/>
        <v>8.9250626725825205E-2</v>
      </c>
      <c r="AC1155" s="21">
        <f t="shared" si="364"/>
        <v>1.168787351921269E-2</v>
      </c>
      <c r="AD1155" s="21">
        <f t="shared" si="356"/>
        <v>0</v>
      </c>
      <c r="AE1155" s="21">
        <f t="shared" si="365"/>
        <v>3.0873985127304212E-2</v>
      </c>
      <c r="AF1155" s="137">
        <f>VLOOKUP(T1155,人口!$A$2:$E$1748,5,0)</f>
        <v>8670</v>
      </c>
      <c r="AG1155" s="14">
        <f t="shared" si="366"/>
        <v>0</v>
      </c>
      <c r="AH1155" s="14">
        <f t="shared" si="367"/>
        <v>1</v>
      </c>
      <c r="AI1155" s="14">
        <f t="shared" si="368"/>
        <v>0</v>
      </c>
      <c r="AJ1155" s="14">
        <f t="shared" si="369"/>
        <v>0</v>
      </c>
      <c r="AK1155" s="14">
        <f t="shared" si="370"/>
        <v>0</v>
      </c>
      <c r="AL1155" s="14">
        <f t="shared" si="371"/>
        <v>0</v>
      </c>
      <c r="AM1155" s="14">
        <f t="shared" si="372"/>
        <v>0</v>
      </c>
      <c r="AN1155" s="14">
        <f t="shared" si="373"/>
        <v>0</v>
      </c>
      <c r="AO1155" s="5" t="str">
        <f t="shared" si="374"/>
        <v>5千～1万人未満の市町村平均</v>
      </c>
    </row>
    <row r="1156" spans="1:41" s="5" customFormat="1" ht="18" customHeight="1" x14ac:dyDescent="0.3">
      <c r="A1156" s="5" t="str">
        <f t="shared" si="357"/>
        <v>027366</v>
      </c>
      <c r="B1156" s="22">
        <v>27</v>
      </c>
      <c r="C1156" s="23" t="s">
        <v>54</v>
      </c>
      <c r="D1156" s="23">
        <v>27366</v>
      </c>
      <c r="E1156" s="24" t="s">
        <v>1652</v>
      </c>
      <c r="F1156" s="25">
        <v>4.6641322199756816</v>
      </c>
      <c r="G1156" s="26">
        <v>0.4994448509979752</v>
      </c>
      <c r="H1156" s="26">
        <v>1.2474639346145957</v>
      </c>
      <c r="I1156" s="26">
        <f t="shared" si="358"/>
        <v>6.4110410055882525</v>
      </c>
      <c r="J1156" s="26">
        <v>10.93528621668821</v>
      </c>
      <c r="K1156" s="26">
        <v>14.9707318992506</v>
      </c>
      <c r="L1156" s="26">
        <f t="shared" si="359"/>
        <v>25.90601811593881</v>
      </c>
      <c r="M1156" s="26">
        <v>13.083432833628384</v>
      </c>
      <c r="N1156" s="26">
        <v>9.3774309269935916</v>
      </c>
      <c r="O1156" s="26">
        <v>0.97029801821791806</v>
      </c>
      <c r="P1156" s="26">
        <v>7.3852242121150977E-2</v>
      </c>
      <c r="Q1156" s="26">
        <f t="shared" si="354"/>
        <v>23.505014020961045</v>
      </c>
      <c r="R1156" s="27">
        <v>2.2943830200000002</v>
      </c>
      <c r="S1156" s="143">
        <f t="shared" si="360"/>
        <v>58.116456162488106</v>
      </c>
      <c r="T1156" s="140" t="str">
        <f t="shared" si="361"/>
        <v>27366</v>
      </c>
      <c r="U1156" s="5" t="str">
        <f t="shared" si="355"/>
        <v>大阪府岬町</v>
      </c>
      <c r="V1156" s="21">
        <f t="shared" si="362"/>
        <v>8.0254931700157517E-2</v>
      </c>
      <c r="W1156" s="21">
        <f t="shared" si="362"/>
        <v>8.5938628054259662E-3</v>
      </c>
      <c r="X1156" s="21">
        <f t="shared" si="362"/>
        <v>2.1464900253497989E-2</v>
      </c>
      <c r="Y1156" s="21">
        <f t="shared" si="363"/>
        <v>0.18816161443351237</v>
      </c>
      <c r="Z1156" s="21">
        <f t="shared" si="363"/>
        <v>0.25759884355979745</v>
      </c>
      <c r="AA1156" s="21">
        <f t="shared" si="364"/>
        <v>0.22512440877414042</v>
      </c>
      <c r="AB1156" s="21">
        <f t="shared" si="364"/>
        <v>0.1613558628002916</v>
      </c>
      <c r="AC1156" s="21">
        <f t="shared" si="364"/>
        <v>1.6695753359514159E-2</v>
      </c>
      <c r="AD1156" s="21">
        <f t="shared" si="356"/>
        <v>1.2707629989458943E-3</v>
      </c>
      <c r="AE1156" s="21">
        <f t="shared" si="365"/>
        <v>3.9479059314716687E-2</v>
      </c>
      <c r="AF1156" s="137">
        <f>VLOOKUP(T1156,人口!$A$2:$E$1748,5,0)</f>
        <v>15634</v>
      </c>
      <c r="AG1156" s="14">
        <f t="shared" si="366"/>
        <v>0</v>
      </c>
      <c r="AH1156" s="14">
        <f t="shared" si="367"/>
        <v>0</v>
      </c>
      <c r="AI1156" s="14">
        <f t="shared" si="368"/>
        <v>1</v>
      </c>
      <c r="AJ1156" s="14">
        <f t="shared" si="369"/>
        <v>0</v>
      </c>
      <c r="AK1156" s="14">
        <f t="shared" si="370"/>
        <v>0</v>
      </c>
      <c r="AL1156" s="14">
        <f t="shared" si="371"/>
        <v>0</v>
      </c>
      <c r="AM1156" s="14">
        <f t="shared" si="372"/>
        <v>0</v>
      </c>
      <c r="AN1156" s="14">
        <f t="shared" si="373"/>
        <v>0</v>
      </c>
      <c r="AO1156" s="5" t="str">
        <f t="shared" si="374"/>
        <v>1万～3万人未満の市町村平均</v>
      </c>
    </row>
    <row r="1157" spans="1:41" s="5" customFormat="1" ht="18" customHeight="1" x14ac:dyDescent="0.3">
      <c r="A1157" s="5" t="str">
        <f t="shared" si="357"/>
        <v>027381</v>
      </c>
      <c r="B1157" s="22">
        <v>27</v>
      </c>
      <c r="C1157" s="23" t="s">
        <v>54</v>
      </c>
      <c r="D1157" s="23">
        <v>27381</v>
      </c>
      <c r="E1157" s="24" t="s">
        <v>1604</v>
      </c>
      <c r="F1157" s="25">
        <v>7.0844403672158096</v>
      </c>
      <c r="G1157" s="26">
        <v>0.31288750959579037</v>
      </c>
      <c r="H1157" s="26">
        <v>0.38983247956706113</v>
      </c>
      <c r="I1157" s="26">
        <f t="shared" si="358"/>
        <v>7.7871603563786609</v>
      </c>
      <c r="J1157" s="26">
        <v>7.5808132826500705</v>
      </c>
      <c r="K1157" s="26">
        <v>10.784733226163496</v>
      </c>
      <c r="L1157" s="26">
        <f t="shared" si="359"/>
        <v>18.365546508813566</v>
      </c>
      <c r="M1157" s="26">
        <v>11.486999362566429</v>
      </c>
      <c r="N1157" s="26">
        <v>10.517734225966132</v>
      </c>
      <c r="O1157" s="26">
        <v>0.82575253501275414</v>
      </c>
      <c r="P1157" s="26">
        <v>0</v>
      </c>
      <c r="Q1157" s="26">
        <f t="shared" ref="Q1157:Q1220" si="375">SUM(M1157:P1157)</f>
        <v>22.830486123545313</v>
      </c>
      <c r="R1157" s="27">
        <v>1.1943641499309274</v>
      </c>
      <c r="S1157" s="143">
        <f t="shared" si="360"/>
        <v>50.177557138668469</v>
      </c>
      <c r="T1157" s="140" t="str">
        <f t="shared" si="361"/>
        <v>27381</v>
      </c>
      <c r="U1157" s="5" t="str">
        <f t="shared" ref="U1157:U1220" si="376">C1157&amp;E1157</f>
        <v>大阪府太子町</v>
      </c>
      <c r="V1157" s="21">
        <f t="shared" si="362"/>
        <v>0.14118743062037806</v>
      </c>
      <c r="W1157" s="21">
        <f t="shared" si="362"/>
        <v>6.2356066623791258E-3</v>
      </c>
      <c r="X1157" s="21">
        <f t="shared" si="362"/>
        <v>7.7690605481198971E-3</v>
      </c>
      <c r="Y1157" s="21">
        <f t="shared" si="363"/>
        <v>0.15107975985558786</v>
      </c>
      <c r="Z1157" s="21">
        <f t="shared" si="363"/>
        <v>0.21493141239138619</v>
      </c>
      <c r="AA1157" s="21">
        <f t="shared" si="364"/>
        <v>0.2289270346665436</v>
      </c>
      <c r="AB1157" s="21">
        <f t="shared" si="364"/>
        <v>0.20961032831669721</v>
      </c>
      <c r="AC1157" s="21">
        <f t="shared" si="364"/>
        <v>1.6456610925293574E-2</v>
      </c>
      <c r="AD1157" s="21">
        <f t="shared" si="364"/>
        <v>0</v>
      </c>
      <c r="AE1157" s="21">
        <f t="shared" si="365"/>
        <v>2.3802756013614527E-2</v>
      </c>
      <c r="AF1157" s="137">
        <f>VLOOKUP(T1157,人口!$A$2:$E$1748,5,0)</f>
        <v>13305</v>
      </c>
      <c r="AG1157" s="14">
        <f t="shared" si="366"/>
        <v>0</v>
      </c>
      <c r="AH1157" s="14">
        <f t="shared" si="367"/>
        <v>0</v>
      </c>
      <c r="AI1157" s="14">
        <f t="shared" si="368"/>
        <v>1</v>
      </c>
      <c r="AJ1157" s="14">
        <f t="shared" si="369"/>
        <v>0</v>
      </c>
      <c r="AK1157" s="14">
        <f t="shared" si="370"/>
        <v>0</v>
      </c>
      <c r="AL1157" s="14">
        <f t="shared" si="371"/>
        <v>0</v>
      </c>
      <c r="AM1157" s="14">
        <f t="shared" si="372"/>
        <v>0</v>
      </c>
      <c r="AN1157" s="14">
        <f t="shared" si="373"/>
        <v>0</v>
      </c>
      <c r="AO1157" s="5" t="str">
        <f t="shared" si="374"/>
        <v>1万～3万人未満の市町村平均</v>
      </c>
    </row>
    <row r="1158" spans="1:41" s="5" customFormat="1" ht="18" customHeight="1" x14ac:dyDescent="0.3">
      <c r="A1158" s="5" t="str">
        <f t="shared" ref="A1158:A1221" si="377">0&amp;D1158</f>
        <v>027382</v>
      </c>
      <c r="B1158" s="22">
        <v>27</v>
      </c>
      <c r="C1158" s="23" t="s">
        <v>54</v>
      </c>
      <c r="D1158" s="23">
        <v>27382</v>
      </c>
      <c r="E1158" s="24" t="s">
        <v>1683</v>
      </c>
      <c r="F1158" s="25">
        <v>5.9644101528626754</v>
      </c>
      <c r="G1158" s="26">
        <v>0.55379620243010785</v>
      </c>
      <c r="H1158" s="26">
        <v>5.3017217221120321</v>
      </c>
      <c r="I1158" s="26">
        <f t="shared" ref="I1158:I1221" si="378">SUM(F1158:H1158)</f>
        <v>11.819928077404814</v>
      </c>
      <c r="J1158" s="26">
        <v>12.11156835567251</v>
      </c>
      <c r="K1158" s="26">
        <v>12.946387648723004</v>
      </c>
      <c r="L1158" s="26">
        <f t="shared" ref="L1158:L1221" si="379">SUM(J1158:K1158)</f>
        <v>25.057956004395514</v>
      </c>
      <c r="M1158" s="26">
        <v>14.641666500796534</v>
      </c>
      <c r="N1158" s="26">
        <v>15.40612305194124</v>
      </c>
      <c r="O1158" s="26">
        <v>0.96266422928093431</v>
      </c>
      <c r="P1158" s="26">
        <v>0</v>
      </c>
      <c r="Q1158" s="26">
        <f t="shared" si="375"/>
        <v>31.010453782018711</v>
      </c>
      <c r="R1158" s="27">
        <v>1.7062490127088621</v>
      </c>
      <c r="S1158" s="143">
        <f t="shared" ref="S1158:S1221" si="380">SUM(I1158,L1158,Q1158,R1158)</f>
        <v>69.594586876527913</v>
      </c>
      <c r="T1158" s="140" t="str">
        <f t="shared" ref="T1158:T1221" si="381">IF(LEN(A1158)=5,A1158,RIGHT(A1158,5))</f>
        <v>27382</v>
      </c>
      <c r="U1158" s="5" t="str">
        <f t="shared" si="376"/>
        <v>大阪府河南町</v>
      </c>
      <c r="V1158" s="21">
        <f t="shared" ref="V1158:X1221" si="382">F1158/$S1158</f>
        <v>8.5702213642628658E-2</v>
      </c>
      <c r="W1158" s="21">
        <f t="shared" si="382"/>
        <v>7.9574608785685039E-3</v>
      </c>
      <c r="X1158" s="21">
        <f t="shared" si="382"/>
        <v>7.6180087562243121E-2</v>
      </c>
      <c r="Y1158" s="21">
        <f t="shared" ref="Y1158:Z1221" si="383">J1158/$S1158</f>
        <v>0.17403032188639034</v>
      </c>
      <c r="Z1158" s="21">
        <f t="shared" si="383"/>
        <v>0.18602578490324248</v>
      </c>
      <c r="AA1158" s="21">
        <f t="shared" ref="AA1158:AD1221" si="384">M1158/$S1158</f>
        <v>0.21038513421702215</v>
      </c>
      <c r="AB1158" s="21">
        <f t="shared" si="384"/>
        <v>0.2213695596652395</v>
      </c>
      <c r="AC1158" s="21">
        <f t="shared" si="384"/>
        <v>1.3832458420780007E-2</v>
      </c>
      <c r="AD1158" s="21">
        <f t="shared" si="384"/>
        <v>0</v>
      </c>
      <c r="AE1158" s="21">
        <f t="shared" ref="AE1158:AE1221" si="385">R1158/$S1158</f>
        <v>2.4516978823885035E-2</v>
      </c>
      <c r="AF1158" s="137">
        <f>VLOOKUP(T1158,人口!$A$2:$E$1748,5,0)</f>
        <v>15511</v>
      </c>
      <c r="AG1158" s="14">
        <f t="shared" ref="AG1158:AG1221" si="386">IF(SUMIFS($AF1158,$AF1158,$BB$22,$AF1158,$BC$22)&gt;0,1,0)</f>
        <v>0</v>
      </c>
      <c r="AH1158" s="14">
        <f t="shared" ref="AH1158:AH1221" si="387">IF(SUMIFS($AF1158,$AF1158,$BB$23,$AF1158,$BC$23)&gt;0,1,0)</f>
        <v>0</v>
      </c>
      <c r="AI1158" s="14">
        <f t="shared" ref="AI1158:AI1221" si="388">IF(SUMIFS($AF1158,$AF1158,$BB$24,$AF1158,$BC$24)&gt;0,1,0)</f>
        <v>1</v>
      </c>
      <c r="AJ1158" s="14">
        <f t="shared" ref="AJ1158:AJ1221" si="389">IF(SUMIFS($AF1158,$AF1158,$BB$25,$AF1158,$BC$25)&gt;0,1,0)</f>
        <v>0</v>
      </c>
      <c r="AK1158" s="14">
        <f t="shared" ref="AK1158:AK1221" si="390">IF(SUMIFS($AF1158,$AF1158,$BB$26,$AF1158,$BC$26)&gt;0,1,0)</f>
        <v>0</v>
      </c>
      <c r="AL1158" s="14">
        <f t="shared" ref="AL1158:AL1221" si="391">IF(SUMIFS($AF1158,$AF1158,$BB$27,$AF1158,$BC$27)&gt;0,1,0)</f>
        <v>0</v>
      </c>
      <c r="AM1158" s="14">
        <f t="shared" ref="AM1158:AM1221" si="392">IF(SUMIFS($AF1158,$AF1158,$BB$28,$AF1158,$BC$2)&gt;0,1,0)</f>
        <v>0</v>
      </c>
      <c r="AN1158" s="14">
        <f t="shared" ref="AN1158:AN1221" si="393">IF(SUMIFS($AF1158,$AF1158,$BB$29)&gt;0,1,0)</f>
        <v>0</v>
      </c>
      <c r="AO1158" s="5" t="str">
        <f t="shared" ref="AO1158:AO1221" si="394">IF(AG1158=1,$AG$4,IF(AH1158=1,$AH$4,IF(AI1158=1,$AI$4,IF(AJ1158=1,$AJ$4,IF(AK1158=1,$AK$4,IF(AL1158=1,$AL$4,IF(AM1158=1,$AM$4,IF(AN1158=1,$AN$4,""))))))))</f>
        <v>1万～3万人未満の市町村平均</v>
      </c>
    </row>
    <row r="1159" spans="1:41" s="5" customFormat="1" ht="18" customHeight="1" x14ac:dyDescent="0.3">
      <c r="A1159" s="5" t="str">
        <f t="shared" si="377"/>
        <v>027383</v>
      </c>
      <c r="B1159" s="22">
        <v>27</v>
      </c>
      <c r="C1159" s="23" t="s">
        <v>54</v>
      </c>
      <c r="D1159" s="23">
        <v>27383</v>
      </c>
      <c r="E1159" s="24" t="s">
        <v>1696</v>
      </c>
      <c r="F1159" s="25">
        <v>9.1774743618569108</v>
      </c>
      <c r="G1159" s="26">
        <v>0.1792125641816264</v>
      </c>
      <c r="H1159" s="26">
        <v>7.7966495913412232E-2</v>
      </c>
      <c r="I1159" s="26">
        <f t="shared" si="378"/>
        <v>9.434653421951948</v>
      </c>
      <c r="J1159" s="26">
        <v>3.6618431412099173</v>
      </c>
      <c r="K1159" s="26">
        <v>4.495927347101988</v>
      </c>
      <c r="L1159" s="26">
        <f t="shared" si="379"/>
        <v>8.1577704883119058</v>
      </c>
      <c r="M1159" s="26">
        <v>5.1394652822124156</v>
      </c>
      <c r="N1159" s="26">
        <v>7.178618236569748</v>
      </c>
      <c r="O1159" s="26">
        <v>0.32049500870393555</v>
      </c>
      <c r="P1159" s="26">
        <v>0</v>
      </c>
      <c r="Q1159" s="26">
        <f t="shared" si="375"/>
        <v>12.6385785274861</v>
      </c>
      <c r="R1159" s="27">
        <v>0.54030456813384797</v>
      </c>
      <c r="S1159" s="143">
        <f t="shared" si="380"/>
        <v>30.771307005883802</v>
      </c>
      <c r="T1159" s="140" t="str">
        <f t="shared" si="381"/>
        <v>27383</v>
      </c>
      <c r="U1159" s="5" t="str">
        <f t="shared" si="376"/>
        <v>大阪府千早赤阪村</v>
      </c>
      <c r="V1159" s="21">
        <f t="shared" si="382"/>
        <v>0.29824779168795396</v>
      </c>
      <c r="W1159" s="21">
        <f t="shared" si="382"/>
        <v>5.8240153447937405E-3</v>
      </c>
      <c r="X1159" s="21">
        <f t="shared" si="382"/>
        <v>2.5337401462506679E-3</v>
      </c>
      <c r="Y1159" s="21">
        <f t="shared" si="383"/>
        <v>0.11900187211774052</v>
      </c>
      <c r="Z1159" s="21">
        <f t="shared" si="383"/>
        <v>0.14610777976516626</v>
      </c>
      <c r="AA1159" s="21">
        <f t="shared" si="384"/>
        <v>0.16702135145672217</v>
      </c>
      <c r="AB1159" s="21">
        <f t="shared" si="384"/>
        <v>0.23328935086173361</v>
      </c>
      <c r="AC1159" s="21">
        <f t="shared" si="384"/>
        <v>1.041538497674647E-2</v>
      </c>
      <c r="AD1159" s="21">
        <f t="shared" si="384"/>
        <v>0</v>
      </c>
      <c r="AE1159" s="21">
        <f t="shared" si="385"/>
        <v>1.755871364289258E-2</v>
      </c>
      <c r="AF1159" s="137">
        <f>VLOOKUP(T1159,人口!$A$2:$E$1748,5,0)</f>
        <v>5164</v>
      </c>
      <c r="AG1159" s="14">
        <f t="shared" si="386"/>
        <v>0</v>
      </c>
      <c r="AH1159" s="14">
        <f t="shared" si="387"/>
        <v>1</v>
      </c>
      <c r="AI1159" s="14">
        <f t="shared" si="388"/>
        <v>0</v>
      </c>
      <c r="AJ1159" s="14">
        <f t="shared" si="389"/>
        <v>0</v>
      </c>
      <c r="AK1159" s="14">
        <f t="shared" si="390"/>
        <v>0</v>
      </c>
      <c r="AL1159" s="14">
        <f t="shared" si="391"/>
        <v>0</v>
      </c>
      <c r="AM1159" s="14">
        <f t="shared" si="392"/>
        <v>0</v>
      </c>
      <c r="AN1159" s="14">
        <f t="shared" si="393"/>
        <v>0</v>
      </c>
      <c r="AO1159" s="5" t="str">
        <f t="shared" si="394"/>
        <v>5千～1万人未満の市町村平均</v>
      </c>
    </row>
    <row r="1160" spans="1:41" s="5" customFormat="1" ht="18" customHeight="1" x14ac:dyDescent="0.3">
      <c r="A1160" s="5" t="str">
        <f t="shared" si="377"/>
        <v>028100</v>
      </c>
      <c r="B1160" s="22">
        <v>28</v>
      </c>
      <c r="C1160" s="23" t="s">
        <v>55</v>
      </c>
      <c r="D1160" s="23">
        <v>28100</v>
      </c>
      <c r="E1160" s="24" t="s">
        <v>102</v>
      </c>
      <c r="F1160" s="25">
        <v>5732.5841099318814</v>
      </c>
      <c r="G1160" s="26">
        <v>47.835481145883854</v>
      </c>
      <c r="H1160" s="26">
        <v>30.313059415702124</v>
      </c>
      <c r="I1160" s="26">
        <f t="shared" si="378"/>
        <v>5810.7326504934672</v>
      </c>
      <c r="J1160" s="26">
        <v>2035.8466770726004</v>
      </c>
      <c r="K1160" s="26">
        <v>1499.0483189072893</v>
      </c>
      <c r="L1160" s="26">
        <f t="shared" si="379"/>
        <v>3534.8949959798897</v>
      </c>
      <c r="M1160" s="26">
        <v>845.1738444674379</v>
      </c>
      <c r="N1160" s="26">
        <v>527.28201913249234</v>
      </c>
      <c r="O1160" s="26">
        <v>95.179569986105946</v>
      </c>
      <c r="P1160" s="26">
        <v>264.11468382520911</v>
      </c>
      <c r="Q1160" s="26">
        <f t="shared" si="375"/>
        <v>1731.7501174112451</v>
      </c>
      <c r="R1160" s="27">
        <v>214.03529571782929</v>
      </c>
      <c r="S1160" s="143">
        <f t="shared" si="380"/>
        <v>11291.413059602432</v>
      </c>
      <c r="T1160" s="140" t="str">
        <f t="shared" si="381"/>
        <v>28100</v>
      </c>
      <c r="U1160" s="5" t="str">
        <f t="shared" si="376"/>
        <v>兵庫県神戸市</v>
      </c>
      <c r="V1160" s="21">
        <f t="shared" si="382"/>
        <v>0.50769412824347815</v>
      </c>
      <c r="W1160" s="21">
        <f t="shared" si="382"/>
        <v>4.2364477230069676E-3</v>
      </c>
      <c r="X1160" s="21">
        <f t="shared" si="382"/>
        <v>2.6846116828507416E-3</v>
      </c>
      <c r="Y1160" s="21">
        <f t="shared" si="383"/>
        <v>0.18030043417296454</v>
      </c>
      <c r="Z1160" s="21">
        <f t="shared" si="383"/>
        <v>0.13276002843882062</v>
      </c>
      <c r="AA1160" s="21">
        <f t="shared" si="384"/>
        <v>7.4851025288521E-2</v>
      </c>
      <c r="AB1160" s="21">
        <f t="shared" si="384"/>
        <v>4.6697611392763787E-2</v>
      </c>
      <c r="AC1160" s="21">
        <f t="shared" si="384"/>
        <v>8.4293763308183507E-3</v>
      </c>
      <c r="AD1160" s="21">
        <f t="shared" si="384"/>
        <v>2.3390755650427735E-2</v>
      </c>
      <c r="AE1160" s="21">
        <f t="shared" si="385"/>
        <v>1.8955581076348066E-2</v>
      </c>
      <c r="AF1160" s="137">
        <f>VLOOKUP(T1160,人口!$A$2:$E$1748,5,0)</f>
        <v>1533588</v>
      </c>
      <c r="AG1160" s="14">
        <f t="shared" si="386"/>
        <v>0</v>
      </c>
      <c r="AH1160" s="14">
        <f t="shared" si="387"/>
        <v>0</v>
      </c>
      <c r="AI1160" s="14">
        <f t="shared" si="388"/>
        <v>0</v>
      </c>
      <c r="AJ1160" s="14">
        <f t="shared" si="389"/>
        <v>0</v>
      </c>
      <c r="AK1160" s="14">
        <f t="shared" si="390"/>
        <v>0</v>
      </c>
      <c r="AL1160" s="14">
        <f t="shared" si="391"/>
        <v>0</v>
      </c>
      <c r="AM1160" s="14">
        <f t="shared" si="392"/>
        <v>0</v>
      </c>
      <c r="AN1160" s="14">
        <f t="shared" si="393"/>
        <v>1</v>
      </c>
      <c r="AO1160" s="5" t="str">
        <f t="shared" si="394"/>
        <v>100万人以上の市町村平均</v>
      </c>
    </row>
    <row r="1161" spans="1:41" s="5" customFormat="1" ht="18" customHeight="1" x14ac:dyDescent="0.3">
      <c r="A1161" s="5" t="str">
        <f t="shared" si="377"/>
        <v>028201</v>
      </c>
      <c r="B1161" s="22">
        <v>28</v>
      </c>
      <c r="C1161" s="23" t="s">
        <v>55</v>
      </c>
      <c r="D1161" s="23">
        <v>28201</v>
      </c>
      <c r="E1161" s="24" t="s">
        <v>152</v>
      </c>
      <c r="F1161" s="25">
        <v>3910.8823609434912</v>
      </c>
      <c r="G1161" s="26">
        <v>31.349693727112665</v>
      </c>
      <c r="H1161" s="26">
        <v>40.521313357750913</v>
      </c>
      <c r="I1161" s="26">
        <f t="shared" si="378"/>
        <v>3982.7533680283545</v>
      </c>
      <c r="J1161" s="26">
        <v>599.84815250997724</v>
      </c>
      <c r="K1161" s="26">
        <v>472.68478193774257</v>
      </c>
      <c r="L1161" s="26">
        <f t="shared" si="379"/>
        <v>1072.5329344477198</v>
      </c>
      <c r="M1161" s="26">
        <v>474.81878742451562</v>
      </c>
      <c r="N1161" s="26">
        <v>318.96255948855111</v>
      </c>
      <c r="O1161" s="26">
        <v>33.264824894491248</v>
      </c>
      <c r="P1161" s="26">
        <v>71.895762069772175</v>
      </c>
      <c r="Q1161" s="26">
        <f t="shared" si="375"/>
        <v>898.94193387733014</v>
      </c>
      <c r="R1161" s="27">
        <v>75.26233606888475</v>
      </c>
      <c r="S1161" s="143">
        <f t="shared" si="380"/>
        <v>6029.4905724222899</v>
      </c>
      <c r="T1161" s="140" t="str">
        <f t="shared" si="381"/>
        <v>28201</v>
      </c>
      <c r="U1161" s="5" t="str">
        <f t="shared" si="376"/>
        <v>兵庫県姫路市</v>
      </c>
      <c r="V1161" s="21">
        <f t="shared" si="382"/>
        <v>0.64862566977566927</v>
      </c>
      <c r="W1161" s="21">
        <f t="shared" si="382"/>
        <v>5.1993934397210981E-3</v>
      </c>
      <c r="X1161" s="21">
        <f t="shared" si="382"/>
        <v>6.720520228207582E-3</v>
      </c>
      <c r="Y1161" s="21">
        <f t="shared" si="383"/>
        <v>9.9485710327430532E-2</v>
      </c>
      <c r="Z1161" s="21">
        <f t="shared" si="383"/>
        <v>7.8395475747107105E-2</v>
      </c>
      <c r="AA1161" s="21">
        <f t="shared" si="384"/>
        <v>7.8749403738392731E-2</v>
      </c>
      <c r="AB1161" s="21">
        <f t="shared" si="384"/>
        <v>5.2900415989938429E-2</v>
      </c>
      <c r="AC1161" s="21">
        <f t="shared" si="384"/>
        <v>5.5170207988446069E-3</v>
      </c>
      <c r="AD1161" s="21">
        <f t="shared" si="384"/>
        <v>1.1924019319079679E-2</v>
      </c>
      <c r="AE1161" s="21">
        <f t="shared" si="385"/>
        <v>1.2482370635608911E-2</v>
      </c>
      <c r="AF1161" s="137">
        <f>VLOOKUP(T1161,人口!$A$2:$E$1748,5,0)</f>
        <v>535982</v>
      </c>
      <c r="AG1161" s="14">
        <f t="shared" si="386"/>
        <v>0</v>
      </c>
      <c r="AH1161" s="14">
        <f t="shared" si="387"/>
        <v>0</v>
      </c>
      <c r="AI1161" s="14">
        <f t="shared" si="388"/>
        <v>0</v>
      </c>
      <c r="AJ1161" s="14">
        <f t="shared" si="389"/>
        <v>0</v>
      </c>
      <c r="AK1161" s="14">
        <f t="shared" si="390"/>
        <v>0</v>
      </c>
      <c r="AL1161" s="14">
        <f t="shared" si="391"/>
        <v>0</v>
      </c>
      <c r="AM1161" s="14">
        <f t="shared" si="392"/>
        <v>0</v>
      </c>
      <c r="AN1161" s="14">
        <f t="shared" si="393"/>
        <v>0</v>
      </c>
      <c r="AO1161" s="5" t="str">
        <f t="shared" si="394"/>
        <v/>
      </c>
    </row>
    <row r="1162" spans="1:41" s="5" customFormat="1" ht="18" customHeight="1" x14ac:dyDescent="0.3">
      <c r="A1162" s="5" t="str">
        <f t="shared" si="377"/>
        <v>028202</v>
      </c>
      <c r="B1162" s="22">
        <v>28</v>
      </c>
      <c r="C1162" s="23" t="s">
        <v>55</v>
      </c>
      <c r="D1162" s="23">
        <v>28202</v>
      </c>
      <c r="E1162" s="24" t="s">
        <v>220</v>
      </c>
      <c r="F1162" s="25">
        <v>2448.7248318423999</v>
      </c>
      <c r="G1162" s="26">
        <v>20.545496000741867</v>
      </c>
      <c r="H1162" s="26">
        <v>11.571951987742327</v>
      </c>
      <c r="I1162" s="26">
        <f t="shared" si="378"/>
        <v>2480.8422798308843</v>
      </c>
      <c r="J1162" s="26">
        <v>470.96646749579645</v>
      </c>
      <c r="K1162" s="26">
        <v>464.20367576238561</v>
      </c>
      <c r="L1162" s="26">
        <f t="shared" si="379"/>
        <v>935.17014325818207</v>
      </c>
      <c r="M1162" s="26">
        <v>209.10731817318688</v>
      </c>
      <c r="N1162" s="26">
        <v>170.12170483152354</v>
      </c>
      <c r="O1162" s="26">
        <v>28.751579922967196</v>
      </c>
      <c r="P1162" s="26">
        <v>5.7521069032047523</v>
      </c>
      <c r="Q1162" s="26">
        <f t="shared" si="375"/>
        <v>413.73270983088241</v>
      </c>
      <c r="R1162" s="27">
        <v>69.578133033200004</v>
      </c>
      <c r="S1162" s="143">
        <f t="shared" si="380"/>
        <v>3899.3232659531491</v>
      </c>
      <c r="T1162" s="140" t="str">
        <f t="shared" si="381"/>
        <v>28202</v>
      </c>
      <c r="U1162" s="5" t="str">
        <f t="shared" si="376"/>
        <v>兵庫県尼崎市</v>
      </c>
      <c r="V1162" s="21">
        <f t="shared" si="382"/>
        <v>0.62798713131157502</v>
      </c>
      <c r="W1162" s="21">
        <f t="shared" si="382"/>
        <v>5.268990180971757E-3</v>
      </c>
      <c r="X1162" s="21">
        <f t="shared" si="382"/>
        <v>2.9676821331492461E-3</v>
      </c>
      <c r="Y1162" s="21">
        <f t="shared" si="383"/>
        <v>0.12078159090015164</v>
      </c>
      <c r="Z1162" s="21">
        <f t="shared" si="383"/>
        <v>0.11904724079061854</v>
      </c>
      <c r="AA1162" s="21">
        <f t="shared" si="384"/>
        <v>5.3626566435002347E-2</v>
      </c>
      <c r="AB1162" s="21">
        <f t="shared" si="384"/>
        <v>4.3628520445313491E-2</v>
      </c>
      <c r="AC1162" s="21">
        <f t="shared" si="384"/>
        <v>7.3734794378324444E-3</v>
      </c>
      <c r="AD1162" s="21">
        <f t="shared" si="384"/>
        <v>1.4751551771634685E-3</v>
      </c>
      <c r="AE1162" s="21">
        <f t="shared" si="385"/>
        <v>1.7843643188221882E-2</v>
      </c>
      <c r="AF1162" s="137">
        <f>VLOOKUP(T1162,人口!$A$2:$E$1748,5,0)</f>
        <v>463262</v>
      </c>
      <c r="AG1162" s="14">
        <f t="shared" si="386"/>
        <v>0</v>
      </c>
      <c r="AH1162" s="14">
        <f t="shared" si="387"/>
        <v>0</v>
      </c>
      <c r="AI1162" s="14">
        <f t="shared" si="388"/>
        <v>0</v>
      </c>
      <c r="AJ1162" s="14">
        <f t="shared" si="389"/>
        <v>0</v>
      </c>
      <c r="AK1162" s="14">
        <f t="shared" si="390"/>
        <v>0</v>
      </c>
      <c r="AL1162" s="14">
        <f t="shared" si="391"/>
        <v>1</v>
      </c>
      <c r="AM1162" s="14">
        <f t="shared" si="392"/>
        <v>0</v>
      </c>
      <c r="AN1162" s="14">
        <f t="shared" si="393"/>
        <v>0</v>
      </c>
      <c r="AO1162" s="5" t="str">
        <f t="shared" si="394"/>
        <v>20万～50万人未満の市町村平均</v>
      </c>
    </row>
    <row r="1163" spans="1:41" s="5" customFormat="1" ht="18" customHeight="1" x14ac:dyDescent="0.3">
      <c r="A1163" s="5" t="str">
        <f t="shared" si="377"/>
        <v>028203</v>
      </c>
      <c r="B1163" s="22">
        <v>28</v>
      </c>
      <c r="C1163" s="23" t="s">
        <v>55</v>
      </c>
      <c r="D1163" s="23">
        <v>28203</v>
      </c>
      <c r="E1163" s="24" t="s">
        <v>281</v>
      </c>
      <c r="F1163" s="25">
        <v>2321.3632455216507</v>
      </c>
      <c r="G1163" s="26">
        <v>5.3195030658949953</v>
      </c>
      <c r="H1163" s="26">
        <v>2.8832472966091998</v>
      </c>
      <c r="I1163" s="26">
        <f t="shared" si="378"/>
        <v>2329.5659958841547</v>
      </c>
      <c r="J1163" s="26">
        <v>248.44740661284612</v>
      </c>
      <c r="K1163" s="26">
        <v>273.41030044871758</v>
      </c>
      <c r="L1163" s="26">
        <f t="shared" si="379"/>
        <v>521.8577070615637</v>
      </c>
      <c r="M1163" s="26">
        <v>192.93606785814256</v>
      </c>
      <c r="N1163" s="26">
        <v>79.898213429274293</v>
      </c>
      <c r="O1163" s="26">
        <v>18.864830236378189</v>
      </c>
      <c r="P1163" s="26">
        <v>21.078563370513656</v>
      </c>
      <c r="Q1163" s="26">
        <f t="shared" si="375"/>
        <v>312.77767489430869</v>
      </c>
      <c r="R1163" s="27">
        <v>42.296185133000002</v>
      </c>
      <c r="S1163" s="143">
        <f t="shared" si="380"/>
        <v>3206.4975629730275</v>
      </c>
      <c r="T1163" s="140" t="str">
        <f t="shared" si="381"/>
        <v>28203</v>
      </c>
      <c r="U1163" s="5" t="str">
        <f t="shared" si="376"/>
        <v>兵庫県明石市</v>
      </c>
      <c r="V1163" s="21">
        <f t="shared" si="382"/>
        <v>0.7239560298836808</v>
      </c>
      <c r="W1163" s="21">
        <f t="shared" si="382"/>
        <v>1.6589761761623837E-3</v>
      </c>
      <c r="X1163" s="21">
        <f t="shared" si="382"/>
        <v>8.9918898735600044E-4</v>
      </c>
      <c r="Y1163" s="21">
        <f t="shared" si="383"/>
        <v>7.748248727265164E-2</v>
      </c>
      <c r="Z1163" s="21">
        <f t="shared" si="383"/>
        <v>8.5267584047441072E-2</v>
      </c>
      <c r="AA1163" s="21">
        <f t="shared" si="384"/>
        <v>6.0170346014314285E-2</v>
      </c>
      <c r="AB1163" s="21">
        <f t="shared" si="384"/>
        <v>2.4917596804656102E-2</v>
      </c>
      <c r="AC1163" s="21">
        <f t="shared" si="384"/>
        <v>5.8833134489854211E-3</v>
      </c>
      <c r="AD1163" s="21">
        <f t="shared" si="384"/>
        <v>6.5737032249511074E-3</v>
      </c>
      <c r="AE1163" s="21">
        <f t="shared" si="385"/>
        <v>1.3190774139801143E-2</v>
      </c>
      <c r="AF1163" s="137">
        <f>VLOOKUP(T1163,人口!$A$2:$E$1748,5,0)</f>
        <v>303961</v>
      </c>
      <c r="AG1163" s="14">
        <f t="shared" si="386"/>
        <v>0</v>
      </c>
      <c r="AH1163" s="14">
        <f t="shared" si="387"/>
        <v>0</v>
      </c>
      <c r="AI1163" s="14">
        <f t="shared" si="388"/>
        <v>0</v>
      </c>
      <c r="AJ1163" s="14">
        <f t="shared" si="389"/>
        <v>0</v>
      </c>
      <c r="AK1163" s="14">
        <f t="shared" si="390"/>
        <v>0</v>
      </c>
      <c r="AL1163" s="14">
        <f t="shared" si="391"/>
        <v>1</v>
      </c>
      <c r="AM1163" s="14">
        <f t="shared" si="392"/>
        <v>0</v>
      </c>
      <c r="AN1163" s="14">
        <f t="shared" si="393"/>
        <v>0</v>
      </c>
      <c r="AO1163" s="5" t="str">
        <f t="shared" si="394"/>
        <v>20万～50万人未満の市町村平均</v>
      </c>
    </row>
    <row r="1164" spans="1:41" s="5" customFormat="1" ht="18" customHeight="1" x14ac:dyDescent="0.3">
      <c r="A1164" s="5" t="str">
        <f t="shared" si="377"/>
        <v>028204</v>
      </c>
      <c r="B1164" s="22">
        <v>28</v>
      </c>
      <c r="C1164" s="23" t="s">
        <v>55</v>
      </c>
      <c r="D1164" s="23">
        <v>28204</v>
      </c>
      <c r="E1164" s="24" t="s">
        <v>332</v>
      </c>
      <c r="F1164" s="25">
        <v>448.48386914796873</v>
      </c>
      <c r="G1164" s="26">
        <v>9.013787817429348</v>
      </c>
      <c r="H1164" s="26">
        <v>13.792831662157521</v>
      </c>
      <c r="I1164" s="26">
        <f t="shared" si="378"/>
        <v>471.29048862755565</v>
      </c>
      <c r="J1164" s="26">
        <v>435.68803394226984</v>
      </c>
      <c r="K1164" s="26">
        <v>438.16356783289314</v>
      </c>
      <c r="L1164" s="26">
        <f t="shared" si="379"/>
        <v>873.85160177516298</v>
      </c>
      <c r="M1164" s="26">
        <v>241.59943470185959</v>
      </c>
      <c r="N1164" s="26">
        <v>99.793378582234013</v>
      </c>
      <c r="O1164" s="26">
        <v>30.060805757322253</v>
      </c>
      <c r="P1164" s="26">
        <v>5.7521069032047523</v>
      </c>
      <c r="Q1164" s="26">
        <f t="shared" si="375"/>
        <v>377.20572594462067</v>
      </c>
      <c r="R1164" s="27">
        <v>70.469083488119992</v>
      </c>
      <c r="S1164" s="143">
        <f t="shared" si="380"/>
        <v>1792.8168998354593</v>
      </c>
      <c r="T1164" s="140" t="str">
        <f t="shared" si="381"/>
        <v>28204</v>
      </c>
      <c r="U1164" s="5" t="str">
        <f t="shared" si="376"/>
        <v>兵庫県西宮市</v>
      </c>
      <c r="V1164" s="21">
        <f t="shared" si="382"/>
        <v>0.25015598033972658</v>
      </c>
      <c r="W1164" s="21">
        <f t="shared" si="382"/>
        <v>5.027723588647906E-3</v>
      </c>
      <c r="X1164" s="21">
        <f t="shared" si="382"/>
        <v>7.69338556738471E-3</v>
      </c>
      <c r="Y1164" s="21">
        <f t="shared" si="383"/>
        <v>0.24301870089592323</v>
      </c>
      <c r="Z1164" s="21">
        <f t="shared" si="383"/>
        <v>0.24439950776518607</v>
      </c>
      <c r="AA1164" s="21">
        <f t="shared" si="384"/>
        <v>0.13475968166299249</v>
      </c>
      <c r="AB1164" s="21">
        <f t="shared" si="384"/>
        <v>5.5662894850775239E-2</v>
      </c>
      <c r="AC1164" s="21">
        <f t="shared" si="384"/>
        <v>1.6767359656237716E-2</v>
      </c>
      <c r="AD1164" s="21">
        <f t="shared" si="384"/>
        <v>3.2084184970214572E-3</v>
      </c>
      <c r="AE1164" s="21">
        <f t="shared" si="385"/>
        <v>3.9306347176104532E-2</v>
      </c>
      <c r="AF1164" s="137">
        <f>VLOOKUP(T1164,人口!$A$2:$E$1748,5,0)</f>
        <v>484357</v>
      </c>
      <c r="AG1164" s="14">
        <f t="shared" si="386"/>
        <v>0</v>
      </c>
      <c r="AH1164" s="14">
        <f t="shared" si="387"/>
        <v>0</v>
      </c>
      <c r="AI1164" s="14">
        <f t="shared" si="388"/>
        <v>0</v>
      </c>
      <c r="AJ1164" s="14">
        <f t="shared" si="389"/>
        <v>0</v>
      </c>
      <c r="AK1164" s="14">
        <f t="shared" si="390"/>
        <v>0</v>
      </c>
      <c r="AL1164" s="14">
        <f t="shared" si="391"/>
        <v>1</v>
      </c>
      <c r="AM1164" s="14">
        <f t="shared" si="392"/>
        <v>0</v>
      </c>
      <c r="AN1164" s="14">
        <f t="shared" si="393"/>
        <v>0</v>
      </c>
      <c r="AO1164" s="5" t="str">
        <f t="shared" si="394"/>
        <v>20万～50万人未満の市町村平均</v>
      </c>
    </row>
    <row r="1165" spans="1:41" s="5" customFormat="1" ht="18" customHeight="1" x14ac:dyDescent="0.3">
      <c r="A1165" s="5" t="str">
        <f t="shared" si="377"/>
        <v>028205</v>
      </c>
      <c r="B1165" s="22">
        <v>28</v>
      </c>
      <c r="C1165" s="23" t="s">
        <v>55</v>
      </c>
      <c r="D1165" s="23">
        <v>28205</v>
      </c>
      <c r="E1165" s="24" t="s">
        <v>384</v>
      </c>
      <c r="F1165" s="25">
        <v>74.197644726836245</v>
      </c>
      <c r="G1165" s="26">
        <v>2.0774094470010249</v>
      </c>
      <c r="H1165" s="26">
        <v>2.9611728992202591</v>
      </c>
      <c r="I1165" s="26">
        <f t="shared" si="378"/>
        <v>79.236227073057535</v>
      </c>
      <c r="J1165" s="26">
        <v>51.751216016525774</v>
      </c>
      <c r="K1165" s="26">
        <v>39.269924506332394</v>
      </c>
      <c r="L1165" s="26">
        <f t="shared" si="379"/>
        <v>91.021140522858161</v>
      </c>
      <c r="M1165" s="26">
        <v>42.76786377610641</v>
      </c>
      <c r="N1165" s="26">
        <v>42.763779414632651</v>
      </c>
      <c r="O1165" s="26">
        <v>2.6883349723120977</v>
      </c>
      <c r="P1165" s="26">
        <v>2.3762826964231505</v>
      </c>
      <c r="Q1165" s="26">
        <f t="shared" si="375"/>
        <v>90.596260859474299</v>
      </c>
      <c r="R1165" s="27">
        <v>6.55212801375</v>
      </c>
      <c r="S1165" s="143">
        <f t="shared" si="380"/>
        <v>267.40575646913999</v>
      </c>
      <c r="T1165" s="140" t="str">
        <f t="shared" si="381"/>
        <v>28205</v>
      </c>
      <c r="U1165" s="5" t="str">
        <f t="shared" si="376"/>
        <v>兵庫県洲本市</v>
      </c>
      <c r="V1165" s="21">
        <f t="shared" si="382"/>
        <v>0.27747212964504392</v>
      </c>
      <c r="W1165" s="21">
        <f t="shared" si="382"/>
        <v>7.7687536514972847E-3</v>
      </c>
      <c r="X1165" s="21">
        <f t="shared" si="382"/>
        <v>1.1073706633394759E-2</v>
      </c>
      <c r="Y1165" s="21">
        <f t="shared" si="383"/>
        <v>0.19353067301114041</v>
      </c>
      <c r="Z1165" s="21">
        <f t="shared" si="383"/>
        <v>0.14685519498479588</v>
      </c>
      <c r="AA1165" s="21">
        <f t="shared" si="384"/>
        <v>0.15993621207268977</v>
      </c>
      <c r="AB1165" s="21">
        <f t="shared" si="384"/>
        <v>0.159920938050441</v>
      </c>
      <c r="AC1165" s="21">
        <f t="shared" si="384"/>
        <v>1.0053392297193669E-2</v>
      </c>
      <c r="AD1165" s="21">
        <f t="shared" si="384"/>
        <v>8.8864305982036176E-3</v>
      </c>
      <c r="AE1165" s="21">
        <f t="shared" si="385"/>
        <v>2.450256905559978E-2</v>
      </c>
      <c r="AF1165" s="137">
        <f>VLOOKUP(T1165,人口!$A$2:$E$1748,5,0)</f>
        <v>43316</v>
      </c>
      <c r="AG1165" s="14">
        <f t="shared" si="386"/>
        <v>0</v>
      </c>
      <c r="AH1165" s="14">
        <f t="shared" si="387"/>
        <v>0</v>
      </c>
      <c r="AI1165" s="14">
        <f t="shared" si="388"/>
        <v>0</v>
      </c>
      <c r="AJ1165" s="14">
        <f t="shared" si="389"/>
        <v>1</v>
      </c>
      <c r="AK1165" s="14">
        <f t="shared" si="390"/>
        <v>0</v>
      </c>
      <c r="AL1165" s="14">
        <f t="shared" si="391"/>
        <v>0</v>
      </c>
      <c r="AM1165" s="14">
        <f t="shared" si="392"/>
        <v>0</v>
      </c>
      <c r="AN1165" s="14">
        <f t="shared" si="393"/>
        <v>0</v>
      </c>
      <c r="AO1165" s="5" t="str">
        <f t="shared" si="394"/>
        <v>3万～10万人未満の市町村平均</v>
      </c>
    </row>
    <row r="1166" spans="1:41" s="5" customFormat="1" ht="18" customHeight="1" x14ac:dyDescent="0.3">
      <c r="A1166" s="5" t="str">
        <f t="shared" si="377"/>
        <v>028206</v>
      </c>
      <c r="B1166" s="22">
        <v>28</v>
      </c>
      <c r="C1166" s="23" t="s">
        <v>55</v>
      </c>
      <c r="D1166" s="23">
        <v>28206</v>
      </c>
      <c r="E1166" s="24" t="s">
        <v>435</v>
      </c>
      <c r="F1166" s="25">
        <v>5.0996051006709244</v>
      </c>
      <c r="G1166" s="26">
        <v>0.96111473210649845</v>
      </c>
      <c r="H1166" s="26">
        <v>1.2078468404714213</v>
      </c>
      <c r="I1166" s="26">
        <f t="shared" si="378"/>
        <v>7.2685666732488441</v>
      </c>
      <c r="J1166" s="26">
        <v>79.764252860383095</v>
      </c>
      <c r="K1166" s="26">
        <v>88.29134847253296</v>
      </c>
      <c r="L1166" s="26">
        <f t="shared" si="379"/>
        <v>168.05560133291607</v>
      </c>
      <c r="M1166" s="26">
        <v>47.972587056637408</v>
      </c>
      <c r="N1166" s="26">
        <v>8.5594918517812211</v>
      </c>
      <c r="O1166" s="26">
        <v>5.9441149222733207</v>
      </c>
      <c r="P1166" s="26">
        <v>5.7521069032047523</v>
      </c>
      <c r="Q1166" s="26">
        <f t="shared" si="375"/>
        <v>68.228300733896702</v>
      </c>
      <c r="R1166" s="27">
        <v>16.994286805159998</v>
      </c>
      <c r="S1166" s="143">
        <f t="shared" si="380"/>
        <v>260.54675554522163</v>
      </c>
      <c r="T1166" s="140" t="str">
        <f t="shared" si="381"/>
        <v>28206</v>
      </c>
      <c r="U1166" s="5" t="str">
        <f t="shared" si="376"/>
        <v>兵庫県芦屋市</v>
      </c>
      <c r="V1166" s="21">
        <f t="shared" si="382"/>
        <v>1.9572706211595157E-2</v>
      </c>
      <c r="W1166" s="21">
        <f t="shared" si="382"/>
        <v>3.6888378444600634E-3</v>
      </c>
      <c r="X1166" s="21">
        <f t="shared" si="382"/>
        <v>4.6358160858456059E-3</v>
      </c>
      <c r="Y1166" s="21">
        <f t="shared" si="383"/>
        <v>0.30614180051280226</v>
      </c>
      <c r="Z1166" s="21">
        <f t="shared" si="383"/>
        <v>0.33886949882670381</v>
      </c>
      <c r="AA1166" s="21">
        <f t="shared" si="384"/>
        <v>0.1841227573770769</v>
      </c>
      <c r="AB1166" s="21">
        <f t="shared" si="384"/>
        <v>3.2852037761397487E-2</v>
      </c>
      <c r="AC1166" s="21">
        <f t="shared" si="384"/>
        <v>2.2814004764076343E-2</v>
      </c>
      <c r="AD1166" s="21">
        <f t="shared" si="384"/>
        <v>2.2077062104142731E-2</v>
      </c>
      <c r="AE1166" s="21">
        <f t="shared" si="385"/>
        <v>6.5225478511899554E-2</v>
      </c>
      <c r="AF1166" s="137">
        <f>VLOOKUP(T1166,人口!$A$2:$E$1748,5,0)</f>
        <v>95775</v>
      </c>
      <c r="AG1166" s="14">
        <f t="shared" si="386"/>
        <v>0</v>
      </c>
      <c r="AH1166" s="14">
        <f t="shared" si="387"/>
        <v>0</v>
      </c>
      <c r="AI1166" s="14">
        <f t="shared" si="388"/>
        <v>0</v>
      </c>
      <c r="AJ1166" s="14">
        <f t="shared" si="389"/>
        <v>1</v>
      </c>
      <c r="AK1166" s="14">
        <f t="shared" si="390"/>
        <v>0</v>
      </c>
      <c r="AL1166" s="14">
        <f t="shared" si="391"/>
        <v>0</v>
      </c>
      <c r="AM1166" s="14">
        <f t="shared" si="392"/>
        <v>0</v>
      </c>
      <c r="AN1166" s="14">
        <f t="shared" si="393"/>
        <v>0</v>
      </c>
      <c r="AO1166" s="5" t="str">
        <f t="shared" si="394"/>
        <v>3万～10万人未満の市町村平均</v>
      </c>
    </row>
    <row r="1167" spans="1:41" s="5" customFormat="1" ht="18" customHeight="1" x14ac:dyDescent="0.3">
      <c r="A1167" s="5" t="str">
        <f t="shared" si="377"/>
        <v>028207</v>
      </c>
      <c r="B1167" s="22">
        <v>28</v>
      </c>
      <c r="C1167" s="23" t="s">
        <v>55</v>
      </c>
      <c r="D1167" s="23">
        <v>28207</v>
      </c>
      <c r="E1167" s="24" t="s">
        <v>490</v>
      </c>
      <c r="F1167" s="25">
        <v>1095.6811835555422</v>
      </c>
      <c r="G1167" s="26">
        <v>5.5814735744726347</v>
      </c>
      <c r="H1167" s="26">
        <v>2.80532169399814</v>
      </c>
      <c r="I1167" s="26">
        <f t="shared" si="378"/>
        <v>1104.0679788240132</v>
      </c>
      <c r="J1167" s="26">
        <v>175.40566215120492</v>
      </c>
      <c r="K1167" s="26">
        <v>180.00389560428448</v>
      </c>
      <c r="L1167" s="26">
        <f t="shared" si="379"/>
        <v>355.4095577554894</v>
      </c>
      <c r="M1167" s="26">
        <v>107.47514825522178</v>
      </c>
      <c r="N1167" s="26">
        <v>66.772696975278123</v>
      </c>
      <c r="O1167" s="26">
        <v>12.632307044266138</v>
      </c>
      <c r="P1167" s="26">
        <v>0</v>
      </c>
      <c r="Q1167" s="26">
        <f t="shared" si="375"/>
        <v>186.88015227476603</v>
      </c>
      <c r="R1167" s="27">
        <v>20.300819756318283</v>
      </c>
      <c r="S1167" s="143">
        <f t="shared" si="380"/>
        <v>1666.658508610587</v>
      </c>
      <c r="T1167" s="140" t="str">
        <f t="shared" si="381"/>
        <v>28207</v>
      </c>
      <c r="U1167" s="5" t="str">
        <f t="shared" si="376"/>
        <v>兵庫県伊丹市</v>
      </c>
      <c r="V1167" s="21">
        <f t="shared" si="382"/>
        <v>0.65741192805535131</v>
      </c>
      <c r="W1167" s="21">
        <f t="shared" si="382"/>
        <v>3.3489005369946125E-3</v>
      </c>
      <c r="X1167" s="21">
        <f t="shared" si="382"/>
        <v>1.6832012553890249E-3</v>
      </c>
      <c r="Y1167" s="21">
        <f t="shared" si="383"/>
        <v>0.1052439124421668</v>
      </c>
      <c r="Z1167" s="21">
        <f t="shared" si="383"/>
        <v>0.10800286601863333</v>
      </c>
      <c r="AA1167" s="21">
        <f t="shared" si="384"/>
        <v>6.4485404598461291E-2</v>
      </c>
      <c r="AB1167" s="21">
        <f t="shared" si="384"/>
        <v>4.0063814290873127E-2</v>
      </c>
      <c r="AC1167" s="21">
        <f t="shared" si="384"/>
        <v>7.5794213265662231E-3</v>
      </c>
      <c r="AD1167" s="21">
        <f t="shared" si="384"/>
        <v>0</v>
      </c>
      <c r="AE1167" s="21">
        <f t="shared" si="385"/>
        <v>1.2180551475564181E-2</v>
      </c>
      <c r="AF1167" s="137">
        <f>VLOOKUP(T1167,人口!$A$2:$E$1748,5,0)</f>
        <v>203539</v>
      </c>
      <c r="AG1167" s="14">
        <f t="shared" si="386"/>
        <v>0</v>
      </c>
      <c r="AH1167" s="14">
        <f t="shared" si="387"/>
        <v>0</v>
      </c>
      <c r="AI1167" s="14">
        <f t="shared" si="388"/>
        <v>0</v>
      </c>
      <c r="AJ1167" s="14">
        <f t="shared" si="389"/>
        <v>0</v>
      </c>
      <c r="AK1167" s="14">
        <f t="shared" si="390"/>
        <v>0</v>
      </c>
      <c r="AL1167" s="14">
        <f t="shared" si="391"/>
        <v>1</v>
      </c>
      <c r="AM1167" s="14">
        <f t="shared" si="392"/>
        <v>0</v>
      </c>
      <c r="AN1167" s="14">
        <f t="shared" si="393"/>
        <v>0</v>
      </c>
      <c r="AO1167" s="5" t="str">
        <f t="shared" si="394"/>
        <v>20万～50万人未満の市町村平均</v>
      </c>
    </row>
    <row r="1168" spans="1:41" s="5" customFormat="1" ht="18" customHeight="1" x14ac:dyDescent="0.3">
      <c r="A1168" s="5" t="str">
        <f t="shared" si="377"/>
        <v>028208</v>
      </c>
      <c r="B1168" s="22">
        <v>28</v>
      </c>
      <c r="C1168" s="23" t="s">
        <v>55</v>
      </c>
      <c r="D1168" s="23">
        <v>28208</v>
      </c>
      <c r="E1168" s="24" t="s">
        <v>543</v>
      </c>
      <c r="F1168" s="25">
        <v>190.15775598737932</v>
      </c>
      <c r="G1168" s="26">
        <v>1.4917301571236277</v>
      </c>
      <c r="H1168" s="26">
        <v>0.42859081436082697</v>
      </c>
      <c r="I1168" s="26">
        <f t="shared" si="378"/>
        <v>192.07807695886379</v>
      </c>
      <c r="J1168" s="26">
        <v>29.393524263072877</v>
      </c>
      <c r="K1168" s="26">
        <v>26.154344844998889</v>
      </c>
      <c r="L1168" s="26">
        <f t="shared" si="379"/>
        <v>55.547869108071765</v>
      </c>
      <c r="M1168" s="26">
        <v>27.322409735044385</v>
      </c>
      <c r="N1168" s="26">
        <v>17.758900744758002</v>
      </c>
      <c r="O1168" s="26">
        <v>1.8131800308453674</v>
      </c>
      <c r="P1168" s="26">
        <v>1.8894041073940786</v>
      </c>
      <c r="Q1168" s="26">
        <f t="shared" si="375"/>
        <v>48.783894618041828</v>
      </c>
      <c r="R1168" s="27">
        <v>3.2169357696000001</v>
      </c>
      <c r="S1168" s="143">
        <f t="shared" si="380"/>
        <v>299.6267764545774</v>
      </c>
      <c r="T1168" s="140" t="str">
        <f t="shared" si="381"/>
        <v>28208</v>
      </c>
      <c r="U1168" s="5" t="str">
        <f t="shared" si="376"/>
        <v>兵庫県相生市</v>
      </c>
      <c r="V1168" s="21">
        <f t="shared" si="382"/>
        <v>0.63464873946673694</v>
      </c>
      <c r="W1168" s="21">
        <f t="shared" si="382"/>
        <v>4.978627660634896E-3</v>
      </c>
      <c r="X1168" s="21">
        <f t="shared" si="382"/>
        <v>1.4304155971380621E-3</v>
      </c>
      <c r="Y1168" s="21">
        <f t="shared" si="383"/>
        <v>9.8100458880479441E-2</v>
      </c>
      <c r="Z1168" s="21">
        <f t="shared" si="383"/>
        <v>8.7289744776745004E-2</v>
      </c>
      <c r="AA1168" s="21">
        <f t="shared" si="384"/>
        <v>9.1188144325233186E-2</v>
      </c>
      <c r="AB1168" s="21">
        <f t="shared" si="384"/>
        <v>5.9270072437768932E-2</v>
      </c>
      <c r="AC1168" s="21">
        <f t="shared" si="384"/>
        <v>6.0514619297392484E-3</v>
      </c>
      <c r="AD1168" s="21">
        <f t="shared" si="384"/>
        <v>6.3058586744182627E-3</v>
      </c>
      <c r="AE1168" s="21">
        <f t="shared" si="385"/>
        <v>1.0736476251105945E-2</v>
      </c>
      <c r="AF1168" s="137">
        <f>VLOOKUP(T1168,人口!$A$2:$E$1748,5,0)</f>
        <v>29215</v>
      </c>
      <c r="AG1168" s="14">
        <f t="shared" si="386"/>
        <v>0</v>
      </c>
      <c r="AH1168" s="14">
        <f t="shared" si="387"/>
        <v>0</v>
      </c>
      <c r="AI1168" s="14">
        <f t="shared" si="388"/>
        <v>1</v>
      </c>
      <c r="AJ1168" s="14">
        <f t="shared" si="389"/>
        <v>0</v>
      </c>
      <c r="AK1168" s="14">
        <f t="shared" si="390"/>
        <v>0</v>
      </c>
      <c r="AL1168" s="14">
        <f t="shared" si="391"/>
        <v>0</v>
      </c>
      <c r="AM1168" s="14">
        <f t="shared" si="392"/>
        <v>0</v>
      </c>
      <c r="AN1168" s="14">
        <f t="shared" si="393"/>
        <v>0</v>
      </c>
      <c r="AO1168" s="5" t="str">
        <f t="shared" si="394"/>
        <v>1万～3万人未満の市町村平均</v>
      </c>
    </row>
    <row r="1169" spans="1:41" s="5" customFormat="1" ht="18" customHeight="1" x14ac:dyDescent="0.3">
      <c r="A1169" s="5" t="str">
        <f t="shared" si="377"/>
        <v>028209</v>
      </c>
      <c r="B1169" s="22">
        <v>28</v>
      </c>
      <c r="C1169" s="23" t="s">
        <v>55</v>
      </c>
      <c r="D1169" s="23">
        <v>28209</v>
      </c>
      <c r="E1169" s="24" t="s">
        <v>597</v>
      </c>
      <c r="F1169" s="25">
        <v>224.48388560115077</v>
      </c>
      <c r="G1169" s="26">
        <v>5.2293985597600114</v>
      </c>
      <c r="H1169" s="26">
        <v>15.19549250915659</v>
      </c>
      <c r="I1169" s="26">
        <f t="shared" si="378"/>
        <v>244.90877667006737</v>
      </c>
      <c r="J1169" s="26">
        <v>94.499792728414349</v>
      </c>
      <c r="K1169" s="26">
        <v>65.65865198831861</v>
      </c>
      <c r="L1169" s="26">
        <f t="shared" si="379"/>
        <v>160.15844471673296</v>
      </c>
      <c r="M1169" s="26">
        <v>78.187040278141993</v>
      </c>
      <c r="N1169" s="26">
        <v>76.053899775776145</v>
      </c>
      <c r="O1169" s="26">
        <v>5.0235296271328336</v>
      </c>
      <c r="P1169" s="26">
        <v>0.85413855382424053</v>
      </c>
      <c r="Q1169" s="26">
        <f t="shared" si="375"/>
        <v>160.11860823487521</v>
      </c>
      <c r="R1169" s="27">
        <v>9.3646477533122017</v>
      </c>
      <c r="S1169" s="143">
        <f t="shared" si="380"/>
        <v>574.55047737498774</v>
      </c>
      <c r="T1169" s="140" t="str">
        <f t="shared" si="381"/>
        <v>28209</v>
      </c>
      <c r="U1169" s="5" t="str">
        <f t="shared" si="376"/>
        <v>兵庫県豊岡市</v>
      </c>
      <c r="V1169" s="21">
        <f t="shared" si="382"/>
        <v>0.39071220796260603</v>
      </c>
      <c r="W1169" s="21">
        <f t="shared" si="382"/>
        <v>9.1017217210438029E-3</v>
      </c>
      <c r="X1169" s="21">
        <f t="shared" si="382"/>
        <v>2.644761967404834E-2</v>
      </c>
      <c r="Y1169" s="21">
        <f t="shared" si="383"/>
        <v>0.16447604945028677</v>
      </c>
      <c r="Z1169" s="21">
        <f t="shared" si="383"/>
        <v>0.11427830029539014</v>
      </c>
      <c r="AA1169" s="21">
        <f t="shared" si="384"/>
        <v>0.13608384877750648</v>
      </c>
      <c r="AB1169" s="21">
        <f t="shared" si="384"/>
        <v>0.13237113668976833</v>
      </c>
      <c r="AC1169" s="21">
        <f t="shared" si="384"/>
        <v>8.7434086733064586E-3</v>
      </c>
      <c r="AD1169" s="21">
        <f t="shared" si="384"/>
        <v>1.486620562438026E-3</v>
      </c>
      <c r="AE1169" s="21">
        <f t="shared" si="385"/>
        <v>1.6299086193605657E-2</v>
      </c>
      <c r="AF1169" s="137">
        <f>VLOOKUP(T1169,人口!$A$2:$E$1748,5,0)</f>
        <v>80942</v>
      </c>
      <c r="AG1169" s="14">
        <f t="shared" si="386"/>
        <v>0</v>
      </c>
      <c r="AH1169" s="14">
        <f t="shared" si="387"/>
        <v>0</v>
      </c>
      <c r="AI1169" s="14">
        <f t="shared" si="388"/>
        <v>0</v>
      </c>
      <c r="AJ1169" s="14">
        <f t="shared" si="389"/>
        <v>1</v>
      </c>
      <c r="AK1169" s="14">
        <f t="shared" si="390"/>
        <v>0</v>
      </c>
      <c r="AL1169" s="14">
        <f t="shared" si="391"/>
        <v>0</v>
      </c>
      <c r="AM1169" s="14">
        <f t="shared" si="392"/>
        <v>0</v>
      </c>
      <c r="AN1169" s="14">
        <f t="shared" si="393"/>
        <v>0</v>
      </c>
      <c r="AO1169" s="5" t="str">
        <f t="shared" si="394"/>
        <v>3万～10万人未満の市町村平均</v>
      </c>
    </row>
    <row r="1170" spans="1:41" s="5" customFormat="1" ht="18" customHeight="1" x14ac:dyDescent="0.3">
      <c r="A1170" s="5" t="str">
        <f t="shared" si="377"/>
        <v>028210</v>
      </c>
      <c r="B1170" s="22">
        <v>28</v>
      </c>
      <c r="C1170" s="23" t="s">
        <v>55</v>
      </c>
      <c r="D1170" s="23">
        <v>28210</v>
      </c>
      <c r="E1170" s="24" t="s">
        <v>648</v>
      </c>
      <c r="F1170" s="25">
        <v>1710.5338901212458</v>
      </c>
      <c r="G1170" s="26">
        <v>9.4926765815171361</v>
      </c>
      <c r="H1170" s="26">
        <v>8.8835186976607776</v>
      </c>
      <c r="I1170" s="26">
        <f t="shared" si="378"/>
        <v>1728.9100854004237</v>
      </c>
      <c r="J1170" s="26">
        <v>217.81919921977823</v>
      </c>
      <c r="K1170" s="26">
        <v>226.91784543959048</v>
      </c>
      <c r="L1170" s="26">
        <f t="shared" si="379"/>
        <v>444.73704465936873</v>
      </c>
      <c r="M1170" s="26">
        <v>220.46380153911613</v>
      </c>
      <c r="N1170" s="26">
        <v>111.06650360119039</v>
      </c>
      <c r="O1170" s="26">
        <v>16.407308768591637</v>
      </c>
      <c r="P1170" s="26">
        <v>13.157125013816771</v>
      </c>
      <c r="Q1170" s="26">
        <f t="shared" si="375"/>
        <v>361.0947389227149</v>
      </c>
      <c r="R1170" s="27">
        <v>37.952867998240002</v>
      </c>
      <c r="S1170" s="143">
        <f t="shared" si="380"/>
        <v>2572.6947369807472</v>
      </c>
      <c r="T1170" s="140" t="str">
        <f t="shared" si="381"/>
        <v>28210</v>
      </c>
      <c r="U1170" s="5" t="str">
        <f t="shared" si="376"/>
        <v>兵庫県加古川市</v>
      </c>
      <c r="V1170" s="21">
        <f t="shared" si="382"/>
        <v>0.66488023842606658</v>
      </c>
      <c r="W1170" s="21">
        <f t="shared" si="382"/>
        <v>3.6897796093202698E-3</v>
      </c>
      <c r="X1170" s="21">
        <f t="shared" si="382"/>
        <v>3.453001465726269E-3</v>
      </c>
      <c r="Y1170" s="21">
        <f t="shared" si="383"/>
        <v>8.4665777128072967E-2</v>
      </c>
      <c r="Z1170" s="21">
        <f t="shared" si="383"/>
        <v>8.8202398122793152E-2</v>
      </c>
      <c r="AA1170" s="21">
        <f t="shared" si="384"/>
        <v>8.5693727425216082E-2</v>
      </c>
      <c r="AB1170" s="21">
        <f t="shared" si="384"/>
        <v>4.3171271742692405E-2</v>
      </c>
      <c r="AC1170" s="21">
        <f t="shared" si="384"/>
        <v>6.3774798201852974E-3</v>
      </c>
      <c r="AD1170" s="21">
        <f t="shared" si="384"/>
        <v>5.1141415359902574E-3</v>
      </c>
      <c r="AE1170" s="21">
        <f t="shared" si="385"/>
        <v>1.4752184723936808E-2</v>
      </c>
      <c r="AF1170" s="137">
        <f>VLOOKUP(T1170,人口!$A$2:$E$1748,5,0)</f>
        <v>264364</v>
      </c>
      <c r="AG1170" s="14">
        <f t="shared" si="386"/>
        <v>0</v>
      </c>
      <c r="AH1170" s="14">
        <f t="shared" si="387"/>
        <v>0</v>
      </c>
      <c r="AI1170" s="14">
        <f t="shared" si="388"/>
        <v>0</v>
      </c>
      <c r="AJ1170" s="14">
        <f t="shared" si="389"/>
        <v>0</v>
      </c>
      <c r="AK1170" s="14">
        <f t="shared" si="390"/>
        <v>0</v>
      </c>
      <c r="AL1170" s="14">
        <f t="shared" si="391"/>
        <v>1</v>
      </c>
      <c r="AM1170" s="14">
        <f t="shared" si="392"/>
        <v>0</v>
      </c>
      <c r="AN1170" s="14">
        <f t="shared" si="393"/>
        <v>0</v>
      </c>
      <c r="AO1170" s="5" t="str">
        <f t="shared" si="394"/>
        <v>20万～50万人未満の市町村平均</v>
      </c>
    </row>
    <row r="1171" spans="1:41" s="5" customFormat="1" ht="18" customHeight="1" x14ac:dyDescent="0.3">
      <c r="A1171" s="5" t="str">
        <f t="shared" si="377"/>
        <v>028212</v>
      </c>
      <c r="B1171" s="22">
        <v>28</v>
      </c>
      <c r="C1171" s="23" t="s">
        <v>55</v>
      </c>
      <c r="D1171" s="23">
        <v>28212</v>
      </c>
      <c r="E1171" s="24" t="s">
        <v>701</v>
      </c>
      <c r="F1171" s="25">
        <v>502.72317656835168</v>
      </c>
      <c r="G1171" s="26">
        <v>1.7587064715976553</v>
      </c>
      <c r="H1171" s="26">
        <v>9.818625928993491</v>
      </c>
      <c r="I1171" s="26">
        <f t="shared" si="378"/>
        <v>514.30050896894284</v>
      </c>
      <c r="J1171" s="26">
        <v>44.060815314873246</v>
      </c>
      <c r="K1171" s="26">
        <v>40.420172069362692</v>
      </c>
      <c r="L1171" s="26">
        <f t="shared" si="379"/>
        <v>84.480987384235931</v>
      </c>
      <c r="M1171" s="26">
        <v>43.578017950354202</v>
      </c>
      <c r="N1171" s="26">
        <v>25.303185862010928</v>
      </c>
      <c r="O1171" s="26">
        <v>2.9412430204276161</v>
      </c>
      <c r="P1171" s="26">
        <v>29.943671799449696</v>
      </c>
      <c r="Q1171" s="26">
        <f t="shared" si="375"/>
        <v>101.76611863224244</v>
      </c>
      <c r="R1171" s="27">
        <v>6.8602058159999997</v>
      </c>
      <c r="S1171" s="143">
        <f t="shared" si="380"/>
        <v>707.40782080142117</v>
      </c>
      <c r="T1171" s="140" t="str">
        <f t="shared" si="381"/>
        <v>28212</v>
      </c>
      <c r="U1171" s="5" t="str">
        <f t="shared" si="376"/>
        <v>兵庫県赤穂市</v>
      </c>
      <c r="V1171" s="21">
        <f t="shared" si="382"/>
        <v>0.71065538404539752</v>
      </c>
      <c r="W1171" s="21">
        <f t="shared" si="382"/>
        <v>2.4861281143389391E-3</v>
      </c>
      <c r="X1171" s="21">
        <f t="shared" si="382"/>
        <v>1.3879724877610182E-2</v>
      </c>
      <c r="Y1171" s="21">
        <f t="shared" si="383"/>
        <v>6.2284885774879929E-2</v>
      </c>
      <c r="Z1171" s="21">
        <f t="shared" si="383"/>
        <v>5.7138429744204335E-2</v>
      </c>
      <c r="AA1171" s="21">
        <f t="shared" si="384"/>
        <v>6.1602397752663712E-2</v>
      </c>
      <c r="AB1171" s="21">
        <f t="shared" si="384"/>
        <v>3.5768880577747908E-2</v>
      </c>
      <c r="AC1171" s="21">
        <f t="shared" si="384"/>
        <v>4.1577756619872912E-3</v>
      </c>
      <c r="AD1171" s="21">
        <f t="shared" si="384"/>
        <v>4.2328725975246582E-2</v>
      </c>
      <c r="AE1171" s="21">
        <f t="shared" si="385"/>
        <v>9.6976674759236946E-3</v>
      </c>
      <c r="AF1171" s="137">
        <f>VLOOKUP(T1171,人口!$A$2:$E$1748,5,0)</f>
        <v>47391</v>
      </c>
      <c r="AG1171" s="14">
        <f t="shared" si="386"/>
        <v>0</v>
      </c>
      <c r="AH1171" s="14">
        <f t="shared" si="387"/>
        <v>0</v>
      </c>
      <c r="AI1171" s="14">
        <f t="shared" si="388"/>
        <v>0</v>
      </c>
      <c r="AJ1171" s="14">
        <f t="shared" si="389"/>
        <v>1</v>
      </c>
      <c r="AK1171" s="14">
        <f t="shared" si="390"/>
        <v>0</v>
      </c>
      <c r="AL1171" s="14">
        <f t="shared" si="391"/>
        <v>0</v>
      </c>
      <c r="AM1171" s="14">
        <f t="shared" si="392"/>
        <v>0</v>
      </c>
      <c r="AN1171" s="14">
        <f t="shared" si="393"/>
        <v>0</v>
      </c>
      <c r="AO1171" s="5" t="str">
        <f t="shared" si="394"/>
        <v>3万～10万人未満の市町村平均</v>
      </c>
    </row>
    <row r="1172" spans="1:41" s="5" customFormat="1" ht="18" customHeight="1" x14ac:dyDescent="0.3">
      <c r="A1172" s="5" t="str">
        <f t="shared" si="377"/>
        <v>028213</v>
      </c>
      <c r="B1172" s="22">
        <v>28</v>
      </c>
      <c r="C1172" s="23" t="s">
        <v>55</v>
      </c>
      <c r="D1172" s="23">
        <v>28213</v>
      </c>
      <c r="E1172" s="24" t="s">
        <v>754</v>
      </c>
      <c r="F1172" s="25">
        <v>139.22486125336138</v>
      </c>
      <c r="G1172" s="26">
        <v>1.3699222136448528</v>
      </c>
      <c r="H1172" s="26">
        <v>0.58444201958294584</v>
      </c>
      <c r="I1172" s="26">
        <f t="shared" si="378"/>
        <v>141.17922548658919</v>
      </c>
      <c r="J1172" s="26">
        <v>39.779753205845218</v>
      </c>
      <c r="K1172" s="26">
        <v>33.953968731300236</v>
      </c>
      <c r="L1172" s="26">
        <f t="shared" si="379"/>
        <v>73.733721937145447</v>
      </c>
      <c r="M1172" s="26">
        <v>45.48482482805332</v>
      </c>
      <c r="N1172" s="26">
        <v>36.383854627976156</v>
      </c>
      <c r="O1172" s="26">
        <v>2.5081030774096522</v>
      </c>
      <c r="P1172" s="26">
        <v>0</v>
      </c>
      <c r="Q1172" s="26">
        <f t="shared" si="375"/>
        <v>84.376782533439126</v>
      </c>
      <c r="R1172" s="27">
        <v>3.5975832770368661</v>
      </c>
      <c r="S1172" s="143">
        <f t="shared" si="380"/>
        <v>302.88731323421064</v>
      </c>
      <c r="T1172" s="140" t="str">
        <f t="shared" si="381"/>
        <v>28213</v>
      </c>
      <c r="U1172" s="5" t="str">
        <f t="shared" si="376"/>
        <v>兵庫県西脇市</v>
      </c>
      <c r="V1172" s="21">
        <f t="shared" si="382"/>
        <v>0.45965893971169525</v>
      </c>
      <c r="W1172" s="21">
        <f t="shared" si="382"/>
        <v>4.5228774986212344E-3</v>
      </c>
      <c r="X1172" s="21">
        <f t="shared" si="382"/>
        <v>1.9295691633377202E-3</v>
      </c>
      <c r="Y1172" s="21">
        <f t="shared" si="383"/>
        <v>0.13133515821801731</v>
      </c>
      <c r="Z1172" s="21">
        <f t="shared" si="383"/>
        <v>0.11210099349735719</v>
      </c>
      <c r="AA1172" s="21">
        <f t="shared" si="384"/>
        <v>0.15017078246813767</v>
      </c>
      <c r="AB1172" s="21">
        <f t="shared" si="384"/>
        <v>0.12012340246103995</v>
      </c>
      <c r="AC1172" s="21">
        <f t="shared" si="384"/>
        <v>8.2806475141804191E-3</v>
      </c>
      <c r="AD1172" s="21">
        <f t="shared" si="384"/>
        <v>0</v>
      </c>
      <c r="AE1172" s="21">
        <f t="shared" si="385"/>
        <v>1.1877629467613254E-2</v>
      </c>
      <c r="AF1172" s="137">
        <f>VLOOKUP(T1172,人口!$A$2:$E$1748,5,0)</f>
        <v>40412</v>
      </c>
      <c r="AG1172" s="14">
        <f t="shared" si="386"/>
        <v>0</v>
      </c>
      <c r="AH1172" s="14">
        <f t="shared" si="387"/>
        <v>0</v>
      </c>
      <c r="AI1172" s="14">
        <f t="shared" si="388"/>
        <v>0</v>
      </c>
      <c r="AJ1172" s="14">
        <f t="shared" si="389"/>
        <v>1</v>
      </c>
      <c r="AK1172" s="14">
        <f t="shared" si="390"/>
        <v>0</v>
      </c>
      <c r="AL1172" s="14">
        <f t="shared" si="391"/>
        <v>0</v>
      </c>
      <c r="AM1172" s="14">
        <f t="shared" si="392"/>
        <v>0</v>
      </c>
      <c r="AN1172" s="14">
        <f t="shared" si="393"/>
        <v>0</v>
      </c>
      <c r="AO1172" s="5" t="str">
        <f t="shared" si="394"/>
        <v>3万～10万人未満の市町村平均</v>
      </c>
    </row>
    <row r="1173" spans="1:41" s="5" customFormat="1" ht="18" customHeight="1" x14ac:dyDescent="0.3">
      <c r="A1173" s="5" t="str">
        <f t="shared" si="377"/>
        <v>028214</v>
      </c>
      <c r="B1173" s="22">
        <v>28</v>
      </c>
      <c r="C1173" s="23" t="s">
        <v>55</v>
      </c>
      <c r="D1173" s="23">
        <v>28214</v>
      </c>
      <c r="E1173" s="24" t="s">
        <v>808</v>
      </c>
      <c r="F1173" s="25">
        <v>129.44383304758472</v>
      </c>
      <c r="G1173" s="26">
        <v>4.7838818349814778</v>
      </c>
      <c r="H1173" s="26">
        <v>5.1430897723299243</v>
      </c>
      <c r="I1173" s="26">
        <f t="shared" si="378"/>
        <v>139.37080465489612</v>
      </c>
      <c r="J1173" s="26">
        <v>162.62762242143211</v>
      </c>
      <c r="K1173" s="26">
        <v>207.07016617134332</v>
      </c>
      <c r="L1173" s="26">
        <f t="shared" si="379"/>
        <v>369.6977885927754</v>
      </c>
      <c r="M1173" s="26">
        <v>129.4479937866378</v>
      </c>
      <c r="N1173" s="26">
        <v>44.717210382492787</v>
      </c>
      <c r="O1173" s="26">
        <v>14.525548763962799</v>
      </c>
      <c r="P1173" s="26">
        <v>0</v>
      </c>
      <c r="Q1173" s="26">
        <f t="shared" si="375"/>
        <v>188.69075293309339</v>
      </c>
      <c r="R1173" s="27">
        <v>25.453759990750001</v>
      </c>
      <c r="S1173" s="143">
        <f t="shared" si="380"/>
        <v>723.21310617151482</v>
      </c>
      <c r="T1173" s="140" t="str">
        <f t="shared" si="381"/>
        <v>28214</v>
      </c>
      <c r="U1173" s="5" t="str">
        <f t="shared" si="376"/>
        <v>兵庫県宝塚市</v>
      </c>
      <c r="V1173" s="21">
        <f t="shared" si="382"/>
        <v>0.17898435736711643</v>
      </c>
      <c r="W1173" s="21">
        <f t="shared" si="382"/>
        <v>6.6147609800740366E-3</v>
      </c>
      <c r="X1173" s="21">
        <f t="shared" si="382"/>
        <v>7.1114443701884543E-3</v>
      </c>
      <c r="Y1173" s="21">
        <f t="shared" si="383"/>
        <v>0.22486819034895072</v>
      </c>
      <c r="Z1173" s="21">
        <f t="shared" si="383"/>
        <v>0.28631970909309717</v>
      </c>
      <c r="AA1173" s="21">
        <f t="shared" si="384"/>
        <v>0.17899011049716559</v>
      </c>
      <c r="AB1173" s="21">
        <f t="shared" si="384"/>
        <v>6.1831305324668441E-2</v>
      </c>
      <c r="AC1173" s="21">
        <f t="shared" si="384"/>
        <v>2.0084742159689192E-2</v>
      </c>
      <c r="AD1173" s="21">
        <f t="shared" si="384"/>
        <v>0</v>
      </c>
      <c r="AE1173" s="21">
        <f t="shared" si="385"/>
        <v>3.5195379859050108E-2</v>
      </c>
      <c r="AF1173" s="137">
        <f>VLOOKUP(T1173,人口!$A$2:$E$1748,5,0)</f>
        <v>234044</v>
      </c>
      <c r="AG1173" s="14">
        <f t="shared" si="386"/>
        <v>0</v>
      </c>
      <c r="AH1173" s="14">
        <f t="shared" si="387"/>
        <v>0</v>
      </c>
      <c r="AI1173" s="14">
        <f t="shared" si="388"/>
        <v>0</v>
      </c>
      <c r="AJ1173" s="14">
        <f t="shared" si="389"/>
        <v>0</v>
      </c>
      <c r="AK1173" s="14">
        <f t="shared" si="390"/>
        <v>0</v>
      </c>
      <c r="AL1173" s="14">
        <f t="shared" si="391"/>
        <v>1</v>
      </c>
      <c r="AM1173" s="14">
        <f t="shared" si="392"/>
        <v>0</v>
      </c>
      <c r="AN1173" s="14">
        <f t="shared" si="393"/>
        <v>0</v>
      </c>
      <c r="AO1173" s="5" t="str">
        <f t="shared" si="394"/>
        <v>20万～50万人未満の市町村平均</v>
      </c>
    </row>
    <row r="1174" spans="1:41" s="5" customFormat="1" ht="18" customHeight="1" x14ac:dyDescent="0.3">
      <c r="A1174" s="5" t="str">
        <f t="shared" si="377"/>
        <v>028215</v>
      </c>
      <c r="B1174" s="22">
        <v>28</v>
      </c>
      <c r="C1174" s="23" t="s">
        <v>55</v>
      </c>
      <c r="D1174" s="23">
        <v>28215</v>
      </c>
      <c r="E1174" s="24" t="s">
        <v>859</v>
      </c>
      <c r="F1174" s="25">
        <v>325.91006116256483</v>
      </c>
      <c r="G1174" s="26">
        <v>2.764873456771646</v>
      </c>
      <c r="H1174" s="26">
        <v>10.480993551187495</v>
      </c>
      <c r="I1174" s="26">
        <f t="shared" si="378"/>
        <v>339.15592817052396</v>
      </c>
      <c r="J1174" s="26">
        <v>78.200734524911979</v>
      </c>
      <c r="K1174" s="26">
        <v>66.862078805119154</v>
      </c>
      <c r="L1174" s="26">
        <f t="shared" si="379"/>
        <v>145.06281333003113</v>
      </c>
      <c r="M1174" s="26">
        <v>80.891268062124297</v>
      </c>
      <c r="N1174" s="26">
        <v>69.991527806555041</v>
      </c>
      <c r="O1174" s="26">
        <v>4.7936470724776479</v>
      </c>
      <c r="P1174" s="26">
        <v>0</v>
      </c>
      <c r="Q1174" s="26">
        <f t="shared" si="375"/>
        <v>155.67644294115701</v>
      </c>
      <c r="R1174" s="27">
        <v>7.6698161964000002</v>
      </c>
      <c r="S1174" s="143">
        <f t="shared" si="380"/>
        <v>647.56500063811211</v>
      </c>
      <c r="T1174" s="140" t="str">
        <f t="shared" si="381"/>
        <v>28215</v>
      </c>
      <c r="U1174" s="5" t="str">
        <f t="shared" si="376"/>
        <v>兵庫県三木市</v>
      </c>
      <c r="V1174" s="21">
        <f t="shared" si="382"/>
        <v>0.5032854784329176</v>
      </c>
      <c r="W1174" s="21">
        <f t="shared" si="382"/>
        <v>4.2696462193712341E-3</v>
      </c>
      <c r="X1174" s="21">
        <f t="shared" si="382"/>
        <v>1.6185237838455598E-2</v>
      </c>
      <c r="Y1174" s="21">
        <f t="shared" si="383"/>
        <v>0.12076121230741746</v>
      </c>
      <c r="Z1174" s="21">
        <f t="shared" si="383"/>
        <v>0.10325153264804784</v>
      </c>
      <c r="AA1174" s="21">
        <f t="shared" si="384"/>
        <v>0.12491605936456394</v>
      </c>
      <c r="AB1174" s="21">
        <f t="shared" si="384"/>
        <v>0.10808417338427065</v>
      </c>
      <c r="AC1174" s="21">
        <f t="shared" si="384"/>
        <v>7.4025728193370189E-3</v>
      </c>
      <c r="AD1174" s="21">
        <f t="shared" si="384"/>
        <v>0</v>
      </c>
      <c r="AE1174" s="21">
        <f t="shared" si="385"/>
        <v>1.1844086985618656E-2</v>
      </c>
      <c r="AF1174" s="137">
        <f>VLOOKUP(T1174,人口!$A$2:$E$1748,5,0)</f>
        <v>77238</v>
      </c>
      <c r="AG1174" s="14">
        <f t="shared" si="386"/>
        <v>0</v>
      </c>
      <c r="AH1174" s="14">
        <f t="shared" si="387"/>
        <v>0</v>
      </c>
      <c r="AI1174" s="14">
        <f t="shared" si="388"/>
        <v>0</v>
      </c>
      <c r="AJ1174" s="14">
        <f t="shared" si="389"/>
        <v>1</v>
      </c>
      <c r="AK1174" s="14">
        <f t="shared" si="390"/>
        <v>0</v>
      </c>
      <c r="AL1174" s="14">
        <f t="shared" si="391"/>
        <v>0</v>
      </c>
      <c r="AM1174" s="14">
        <f t="shared" si="392"/>
        <v>0</v>
      </c>
      <c r="AN1174" s="14">
        <f t="shared" si="393"/>
        <v>0</v>
      </c>
      <c r="AO1174" s="5" t="str">
        <f t="shared" si="394"/>
        <v>3万～10万人未満の市町村平均</v>
      </c>
    </row>
    <row r="1175" spans="1:41" s="5" customFormat="1" ht="18" customHeight="1" x14ac:dyDescent="0.3">
      <c r="A1175" s="5" t="str">
        <f t="shared" si="377"/>
        <v>028216</v>
      </c>
      <c r="B1175" s="22">
        <v>28</v>
      </c>
      <c r="C1175" s="23" t="s">
        <v>55</v>
      </c>
      <c r="D1175" s="23">
        <v>28216</v>
      </c>
      <c r="E1175" s="24" t="s">
        <v>911</v>
      </c>
      <c r="F1175" s="25">
        <v>1399.6462915811433</v>
      </c>
      <c r="G1175" s="26">
        <v>5.5564445449906943</v>
      </c>
      <c r="H1175" s="26">
        <v>1.4416236483045999</v>
      </c>
      <c r="I1175" s="26">
        <f t="shared" si="378"/>
        <v>1406.6443597744385</v>
      </c>
      <c r="J1175" s="26">
        <v>81.262624598542899</v>
      </c>
      <c r="K1175" s="26">
        <v>77.919424385345366</v>
      </c>
      <c r="L1175" s="26">
        <f t="shared" si="379"/>
        <v>159.18204898388825</v>
      </c>
      <c r="M1175" s="26">
        <v>77.657017999115425</v>
      </c>
      <c r="N1175" s="26">
        <v>41.950651745745063</v>
      </c>
      <c r="O1175" s="26">
        <v>5.6143724781904369</v>
      </c>
      <c r="P1175" s="26">
        <v>13.157125013816771</v>
      </c>
      <c r="Q1175" s="26">
        <f t="shared" si="375"/>
        <v>138.37916723686769</v>
      </c>
      <c r="R1175" s="27">
        <v>0</v>
      </c>
      <c r="S1175" s="143">
        <f t="shared" si="380"/>
        <v>1704.2055759951945</v>
      </c>
      <c r="T1175" s="140" t="str">
        <f t="shared" si="381"/>
        <v>28216</v>
      </c>
      <c r="U1175" s="5" t="str">
        <f t="shared" si="376"/>
        <v>兵庫県高砂市</v>
      </c>
      <c r="V1175" s="21">
        <f t="shared" si="382"/>
        <v>0.8212895857730077</v>
      </c>
      <c r="W1175" s="21">
        <f t="shared" si="382"/>
        <v>3.2604309147069486E-3</v>
      </c>
      <c r="X1175" s="21">
        <f t="shared" si="382"/>
        <v>8.4592121315102712E-4</v>
      </c>
      <c r="Y1175" s="21">
        <f t="shared" si="383"/>
        <v>4.7683580985286037E-2</v>
      </c>
      <c r="Z1175" s="21">
        <f t="shared" si="383"/>
        <v>4.57218456991864E-2</v>
      </c>
      <c r="AA1175" s="21">
        <f t="shared" si="384"/>
        <v>4.5567869917199709E-2</v>
      </c>
      <c r="AB1175" s="21">
        <f t="shared" si="384"/>
        <v>2.4615957333226888E-2</v>
      </c>
      <c r="AC1175" s="21">
        <f t="shared" si="384"/>
        <v>3.2944220798666536E-3</v>
      </c>
      <c r="AD1175" s="21">
        <f t="shared" si="384"/>
        <v>7.7203860843686562E-3</v>
      </c>
      <c r="AE1175" s="21">
        <f t="shared" si="385"/>
        <v>0</v>
      </c>
      <c r="AF1175" s="137">
        <f>VLOOKUP(T1175,人口!$A$2:$E$1748,5,0)</f>
        <v>90462</v>
      </c>
      <c r="AG1175" s="14">
        <f t="shared" si="386"/>
        <v>0</v>
      </c>
      <c r="AH1175" s="14">
        <f t="shared" si="387"/>
        <v>0</v>
      </c>
      <c r="AI1175" s="14">
        <f t="shared" si="388"/>
        <v>0</v>
      </c>
      <c r="AJ1175" s="14">
        <f t="shared" si="389"/>
        <v>1</v>
      </c>
      <c r="AK1175" s="14">
        <f t="shared" si="390"/>
        <v>0</v>
      </c>
      <c r="AL1175" s="14">
        <f t="shared" si="391"/>
        <v>0</v>
      </c>
      <c r="AM1175" s="14">
        <f t="shared" si="392"/>
        <v>0</v>
      </c>
      <c r="AN1175" s="14">
        <f t="shared" si="393"/>
        <v>0</v>
      </c>
      <c r="AO1175" s="5" t="str">
        <f t="shared" si="394"/>
        <v>3万～10万人未満の市町村平均</v>
      </c>
    </row>
    <row r="1176" spans="1:41" s="5" customFormat="1" ht="18" customHeight="1" x14ac:dyDescent="0.3">
      <c r="A1176" s="5" t="str">
        <f t="shared" si="377"/>
        <v>028217</v>
      </c>
      <c r="B1176" s="22">
        <v>28</v>
      </c>
      <c r="C1176" s="23" t="s">
        <v>55</v>
      </c>
      <c r="D1176" s="23">
        <v>28217</v>
      </c>
      <c r="E1176" s="24" t="s">
        <v>962</v>
      </c>
      <c r="F1176" s="25">
        <v>111.55368353647674</v>
      </c>
      <c r="G1176" s="26">
        <v>2.8282803314592271</v>
      </c>
      <c r="H1176" s="26">
        <v>2.532582084859432</v>
      </c>
      <c r="I1176" s="26">
        <f t="shared" si="378"/>
        <v>116.91454595279539</v>
      </c>
      <c r="J1176" s="26">
        <v>112.97971083238532</v>
      </c>
      <c r="K1176" s="26">
        <v>138.29560383248716</v>
      </c>
      <c r="L1176" s="26">
        <f t="shared" si="379"/>
        <v>251.2753146648725</v>
      </c>
      <c r="M1176" s="26">
        <v>94.18479981716861</v>
      </c>
      <c r="N1176" s="26">
        <v>36.893863698402697</v>
      </c>
      <c r="O1176" s="26">
        <v>9.7707533327416698</v>
      </c>
      <c r="P1176" s="26">
        <v>0</v>
      </c>
      <c r="Q1176" s="26">
        <f t="shared" si="375"/>
        <v>140.84941684831296</v>
      </c>
      <c r="R1176" s="27">
        <v>16.205180552385546</v>
      </c>
      <c r="S1176" s="143">
        <f t="shared" si="380"/>
        <v>525.24445801836634</v>
      </c>
      <c r="T1176" s="140" t="str">
        <f t="shared" si="381"/>
        <v>28217</v>
      </c>
      <c r="U1176" s="5" t="str">
        <f t="shared" si="376"/>
        <v>兵庫県川西市</v>
      </c>
      <c r="V1176" s="21">
        <f t="shared" si="382"/>
        <v>0.21238431331069088</v>
      </c>
      <c r="W1176" s="21">
        <f t="shared" si="382"/>
        <v>5.384693333328478E-3</v>
      </c>
      <c r="X1176" s="21">
        <f t="shared" si="382"/>
        <v>4.8217207172719465E-3</v>
      </c>
      <c r="Y1176" s="21">
        <f t="shared" si="383"/>
        <v>0.21509929159202043</v>
      </c>
      <c r="Z1176" s="21">
        <f t="shared" si="383"/>
        <v>0.26329759737826941</v>
      </c>
      <c r="AA1176" s="21">
        <f t="shared" si="384"/>
        <v>0.17931612295826493</v>
      </c>
      <c r="AB1176" s="21">
        <f t="shared" si="384"/>
        <v>7.024131932318764E-2</v>
      </c>
      <c r="AC1176" s="21">
        <f t="shared" si="384"/>
        <v>1.8602296861169383E-2</v>
      </c>
      <c r="AD1176" s="21">
        <f t="shared" si="384"/>
        <v>0</v>
      </c>
      <c r="AE1176" s="21">
        <f t="shared" si="385"/>
        <v>3.0852644525796967E-2</v>
      </c>
      <c r="AF1176" s="137">
        <f>VLOOKUP(T1176,人口!$A$2:$E$1748,5,0)</f>
        <v>157432</v>
      </c>
      <c r="AG1176" s="14">
        <f t="shared" si="386"/>
        <v>0</v>
      </c>
      <c r="AH1176" s="14">
        <f t="shared" si="387"/>
        <v>0</v>
      </c>
      <c r="AI1176" s="14">
        <f t="shared" si="388"/>
        <v>0</v>
      </c>
      <c r="AJ1176" s="14">
        <f t="shared" si="389"/>
        <v>0</v>
      </c>
      <c r="AK1176" s="14">
        <f t="shared" si="390"/>
        <v>1</v>
      </c>
      <c r="AL1176" s="14">
        <f t="shared" si="391"/>
        <v>0</v>
      </c>
      <c r="AM1176" s="14">
        <f t="shared" si="392"/>
        <v>0</v>
      </c>
      <c r="AN1176" s="14">
        <f t="shared" si="393"/>
        <v>0</v>
      </c>
      <c r="AO1176" s="5" t="str">
        <f t="shared" si="394"/>
        <v>10万～20万人未満の市町村平均</v>
      </c>
    </row>
    <row r="1177" spans="1:41" s="5" customFormat="1" ht="18" customHeight="1" x14ac:dyDescent="0.3">
      <c r="A1177" s="5" t="str">
        <f t="shared" si="377"/>
        <v>028218</v>
      </c>
      <c r="B1177" s="22">
        <v>28</v>
      </c>
      <c r="C1177" s="23" t="s">
        <v>55</v>
      </c>
      <c r="D1177" s="23">
        <v>28218</v>
      </c>
      <c r="E1177" s="24" t="s">
        <v>1007</v>
      </c>
      <c r="F1177" s="25">
        <v>498.15957032535607</v>
      </c>
      <c r="G1177" s="26">
        <v>1.2814863094753313</v>
      </c>
      <c r="H1177" s="26">
        <v>9.1172955054939564</v>
      </c>
      <c r="I1177" s="26">
        <f t="shared" si="378"/>
        <v>508.55835214032538</v>
      </c>
      <c r="J1177" s="26">
        <v>44.507534839293569</v>
      </c>
      <c r="K1177" s="26">
        <v>39.602787242894244</v>
      </c>
      <c r="L1177" s="26">
        <f t="shared" si="379"/>
        <v>84.110322082187821</v>
      </c>
      <c r="M1177" s="26">
        <v>51.076321123009102</v>
      </c>
      <c r="N1177" s="26">
        <v>39.318812486091133</v>
      </c>
      <c r="O1177" s="26">
        <v>3.0092023609641791</v>
      </c>
      <c r="P1177" s="26">
        <v>0</v>
      </c>
      <c r="Q1177" s="26">
        <f t="shared" si="375"/>
        <v>93.404335970064423</v>
      </c>
      <c r="R1177" s="27">
        <v>7.854713464230576</v>
      </c>
      <c r="S1177" s="143">
        <f t="shared" si="380"/>
        <v>693.92772365680821</v>
      </c>
      <c r="T1177" s="140" t="str">
        <f t="shared" si="381"/>
        <v>28218</v>
      </c>
      <c r="U1177" s="5" t="str">
        <f t="shared" si="376"/>
        <v>兵庫県小野市</v>
      </c>
      <c r="V1177" s="21">
        <f t="shared" si="382"/>
        <v>0.7178839428697158</v>
      </c>
      <c r="W1177" s="21">
        <f t="shared" si="382"/>
        <v>1.8467143850691696E-3</v>
      </c>
      <c r="X1177" s="21">
        <f t="shared" si="382"/>
        <v>1.3138681731071813E-2</v>
      </c>
      <c r="Y1177" s="21">
        <f t="shared" si="383"/>
        <v>6.4138574266425191E-2</v>
      </c>
      <c r="Z1177" s="21">
        <f t="shared" si="383"/>
        <v>5.7070478513523641E-2</v>
      </c>
      <c r="AA1177" s="21">
        <f t="shared" si="384"/>
        <v>7.3604670027954691E-2</v>
      </c>
      <c r="AB1177" s="21">
        <f t="shared" si="384"/>
        <v>5.6661250366092604E-2</v>
      </c>
      <c r="AC1177" s="21">
        <f t="shared" si="384"/>
        <v>4.3364780774379653E-3</v>
      </c>
      <c r="AD1177" s="21">
        <f t="shared" si="384"/>
        <v>0</v>
      </c>
      <c r="AE1177" s="21">
        <f t="shared" si="385"/>
        <v>1.1319209762708999E-2</v>
      </c>
      <c r="AF1177" s="137">
        <f>VLOOKUP(T1177,人口!$A$2:$E$1748,5,0)</f>
        <v>48486</v>
      </c>
      <c r="AG1177" s="14">
        <f t="shared" si="386"/>
        <v>0</v>
      </c>
      <c r="AH1177" s="14">
        <f t="shared" si="387"/>
        <v>0</v>
      </c>
      <c r="AI1177" s="14">
        <f t="shared" si="388"/>
        <v>0</v>
      </c>
      <c r="AJ1177" s="14">
        <f t="shared" si="389"/>
        <v>1</v>
      </c>
      <c r="AK1177" s="14">
        <f t="shared" si="390"/>
        <v>0</v>
      </c>
      <c r="AL1177" s="14">
        <f t="shared" si="391"/>
        <v>0</v>
      </c>
      <c r="AM1177" s="14">
        <f t="shared" si="392"/>
        <v>0</v>
      </c>
      <c r="AN1177" s="14">
        <f t="shared" si="393"/>
        <v>0</v>
      </c>
      <c r="AO1177" s="5" t="str">
        <f t="shared" si="394"/>
        <v>3万～10万人未満の市町村平均</v>
      </c>
    </row>
    <row r="1178" spans="1:41" s="5" customFormat="1" ht="18" customHeight="1" x14ac:dyDescent="0.3">
      <c r="A1178" s="5" t="str">
        <f t="shared" si="377"/>
        <v>028219</v>
      </c>
      <c r="B1178" s="22">
        <v>28</v>
      </c>
      <c r="C1178" s="23" t="s">
        <v>55</v>
      </c>
      <c r="D1178" s="23">
        <v>28219</v>
      </c>
      <c r="E1178" s="24" t="s">
        <v>1054</v>
      </c>
      <c r="F1178" s="25">
        <v>1004.2404185448282</v>
      </c>
      <c r="G1178" s="26">
        <v>1.9088806484892955</v>
      </c>
      <c r="H1178" s="26">
        <v>6.6236762219400536</v>
      </c>
      <c r="I1178" s="26">
        <f t="shared" si="378"/>
        <v>1012.7729754152576</v>
      </c>
      <c r="J1178" s="26">
        <v>95.036476601502642</v>
      </c>
      <c r="K1178" s="26">
        <v>91.639671858066365</v>
      </c>
      <c r="L1178" s="26">
        <f t="shared" si="379"/>
        <v>186.67614845956899</v>
      </c>
      <c r="M1178" s="26">
        <v>90.455543962035861</v>
      </c>
      <c r="N1178" s="26">
        <v>42.994726918222028</v>
      </c>
      <c r="O1178" s="26">
        <v>6.9469961859539744</v>
      </c>
      <c r="P1178" s="26">
        <v>0</v>
      </c>
      <c r="Q1178" s="26">
        <f t="shared" si="375"/>
        <v>140.39726706621187</v>
      </c>
      <c r="R1178" s="27">
        <v>20.114522380418403</v>
      </c>
      <c r="S1178" s="143">
        <f t="shared" si="380"/>
        <v>1359.9609133214569</v>
      </c>
      <c r="T1178" s="140" t="str">
        <f t="shared" si="381"/>
        <v>28219</v>
      </c>
      <c r="U1178" s="5" t="str">
        <f t="shared" si="376"/>
        <v>兵庫県三田市</v>
      </c>
      <c r="V1178" s="21">
        <f t="shared" si="382"/>
        <v>0.73843329518357537</v>
      </c>
      <c r="W1178" s="21">
        <f t="shared" si="382"/>
        <v>1.4036290527109356E-3</v>
      </c>
      <c r="X1178" s="21">
        <f t="shared" si="382"/>
        <v>4.8704901420754294E-3</v>
      </c>
      <c r="Y1178" s="21">
        <f t="shared" si="383"/>
        <v>6.9881770623387518E-2</v>
      </c>
      <c r="Z1178" s="21">
        <f t="shared" si="383"/>
        <v>6.7384048291691812E-2</v>
      </c>
      <c r="AA1178" s="21">
        <f t="shared" si="384"/>
        <v>6.651334099089265E-2</v>
      </c>
      <c r="AB1178" s="21">
        <f t="shared" si="384"/>
        <v>3.1614678405142718E-2</v>
      </c>
      <c r="AC1178" s="21">
        <f t="shared" si="384"/>
        <v>5.1082322424893826E-3</v>
      </c>
      <c r="AD1178" s="21">
        <f t="shared" si="384"/>
        <v>0</v>
      </c>
      <c r="AE1178" s="21">
        <f t="shared" si="385"/>
        <v>1.4790515068034084E-2</v>
      </c>
      <c r="AF1178" s="137">
        <f>VLOOKUP(T1178,人口!$A$2:$E$1748,5,0)</f>
        <v>111934</v>
      </c>
      <c r="AG1178" s="14">
        <f t="shared" si="386"/>
        <v>0</v>
      </c>
      <c r="AH1178" s="14">
        <f t="shared" si="387"/>
        <v>0</v>
      </c>
      <c r="AI1178" s="14">
        <f t="shared" si="388"/>
        <v>0</v>
      </c>
      <c r="AJ1178" s="14">
        <f t="shared" si="389"/>
        <v>0</v>
      </c>
      <c r="AK1178" s="14">
        <f t="shared" si="390"/>
        <v>1</v>
      </c>
      <c r="AL1178" s="14">
        <f t="shared" si="391"/>
        <v>0</v>
      </c>
      <c r="AM1178" s="14">
        <f t="shared" si="392"/>
        <v>0</v>
      </c>
      <c r="AN1178" s="14">
        <f t="shared" si="393"/>
        <v>0</v>
      </c>
      <c r="AO1178" s="5" t="str">
        <f t="shared" si="394"/>
        <v>10万～20万人未満の市町村平均</v>
      </c>
    </row>
    <row r="1179" spans="1:41" s="5" customFormat="1" ht="18" customHeight="1" x14ac:dyDescent="0.3">
      <c r="A1179" s="5" t="str">
        <f t="shared" si="377"/>
        <v>028220</v>
      </c>
      <c r="B1179" s="22">
        <v>28</v>
      </c>
      <c r="C1179" s="23" t="s">
        <v>55</v>
      </c>
      <c r="D1179" s="23">
        <v>28220</v>
      </c>
      <c r="E1179" s="24" t="s">
        <v>1097</v>
      </c>
      <c r="F1179" s="25">
        <v>538.49613612454516</v>
      </c>
      <c r="G1179" s="26">
        <v>1.2798177075098687</v>
      </c>
      <c r="H1179" s="26">
        <v>6.7405646258566421</v>
      </c>
      <c r="I1179" s="26">
        <f t="shared" si="378"/>
        <v>546.51651845791173</v>
      </c>
      <c r="J1179" s="26">
        <v>37.093231621484158</v>
      </c>
      <c r="K1179" s="26">
        <v>35.943266742705376</v>
      </c>
      <c r="L1179" s="26">
        <f t="shared" si="379"/>
        <v>73.036498364189526</v>
      </c>
      <c r="M1179" s="26">
        <v>46.974617179911739</v>
      </c>
      <c r="N1179" s="26">
        <v>56.514778690850036</v>
      </c>
      <c r="O1179" s="26">
        <v>2.7357513523759645</v>
      </c>
      <c r="P1179" s="26">
        <v>0</v>
      </c>
      <c r="Q1179" s="26">
        <f t="shared" si="375"/>
        <v>106.22514722313774</v>
      </c>
      <c r="R1179" s="27">
        <v>5.3679565073924262</v>
      </c>
      <c r="S1179" s="143">
        <f t="shared" si="380"/>
        <v>731.14612055263137</v>
      </c>
      <c r="T1179" s="140" t="str">
        <f t="shared" si="381"/>
        <v>28220</v>
      </c>
      <c r="U1179" s="5" t="str">
        <f t="shared" si="376"/>
        <v>兵庫県加西市</v>
      </c>
      <c r="V1179" s="21">
        <f t="shared" si="382"/>
        <v>0.73650959909016112</v>
      </c>
      <c r="W1179" s="21">
        <f t="shared" si="382"/>
        <v>1.7504267225579039E-3</v>
      </c>
      <c r="X1179" s="21">
        <f t="shared" si="382"/>
        <v>9.2191758068302897E-3</v>
      </c>
      <c r="Y1179" s="21">
        <f t="shared" si="383"/>
        <v>5.0732993828165998E-2</v>
      </c>
      <c r="Z1179" s="21">
        <f t="shared" si="383"/>
        <v>4.9160168853167027E-2</v>
      </c>
      <c r="AA1179" s="21">
        <f t="shared" si="384"/>
        <v>6.4247919614763629E-2</v>
      </c>
      <c r="AB1179" s="21">
        <f t="shared" si="384"/>
        <v>7.729614792749466E-2</v>
      </c>
      <c r="AC1179" s="21">
        <f t="shared" si="384"/>
        <v>3.7417299708957861E-3</v>
      </c>
      <c r="AD1179" s="21">
        <f t="shared" si="384"/>
        <v>0</v>
      </c>
      <c r="AE1179" s="21">
        <f t="shared" si="385"/>
        <v>7.3418381859635612E-3</v>
      </c>
      <c r="AF1179" s="137">
        <f>VLOOKUP(T1179,人口!$A$2:$E$1748,5,0)</f>
        <v>44080</v>
      </c>
      <c r="AG1179" s="14">
        <f t="shared" si="386"/>
        <v>0</v>
      </c>
      <c r="AH1179" s="14">
        <f t="shared" si="387"/>
        <v>0</v>
      </c>
      <c r="AI1179" s="14">
        <f t="shared" si="388"/>
        <v>0</v>
      </c>
      <c r="AJ1179" s="14">
        <f t="shared" si="389"/>
        <v>1</v>
      </c>
      <c r="AK1179" s="14">
        <f t="shared" si="390"/>
        <v>0</v>
      </c>
      <c r="AL1179" s="14">
        <f t="shared" si="391"/>
        <v>0</v>
      </c>
      <c r="AM1179" s="14">
        <f t="shared" si="392"/>
        <v>0</v>
      </c>
      <c r="AN1179" s="14">
        <f t="shared" si="393"/>
        <v>0</v>
      </c>
      <c r="AO1179" s="5" t="str">
        <f t="shared" si="394"/>
        <v>3万～10万人未満の市町村平均</v>
      </c>
    </row>
    <row r="1180" spans="1:41" s="5" customFormat="1" ht="18" customHeight="1" x14ac:dyDescent="0.3">
      <c r="A1180" s="5" t="str">
        <f t="shared" si="377"/>
        <v>028221</v>
      </c>
      <c r="B1180" s="22">
        <v>28</v>
      </c>
      <c r="C1180" s="23" t="s">
        <v>55</v>
      </c>
      <c r="D1180" s="23">
        <v>28221</v>
      </c>
      <c r="E1180" s="24" t="s">
        <v>2559</v>
      </c>
      <c r="F1180" s="25">
        <v>501.65535128916474</v>
      </c>
      <c r="G1180" s="26">
        <v>1.5217649925019558</v>
      </c>
      <c r="H1180" s="26">
        <v>8.3380394793833617</v>
      </c>
      <c r="I1180" s="26">
        <f t="shared" si="378"/>
        <v>511.5151557610501</v>
      </c>
      <c r="J1180" s="26">
        <v>37.955648481128932</v>
      </c>
      <c r="K1180" s="26">
        <v>34.41682519930044</v>
      </c>
      <c r="L1180" s="26">
        <f t="shared" si="379"/>
        <v>72.37247368042938</v>
      </c>
      <c r="M1180" s="26">
        <v>43.272419519203758</v>
      </c>
      <c r="N1180" s="26">
        <v>46.511864941635224</v>
      </c>
      <c r="O1180" s="26">
        <v>2.5670632358660308</v>
      </c>
      <c r="P1180" s="26">
        <v>0</v>
      </c>
      <c r="Q1180" s="26">
        <f t="shared" si="375"/>
        <v>92.35134769670502</v>
      </c>
      <c r="R1180" s="27">
        <v>5.9707189850000013</v>
      </c>
      <c r="S1180" s="143">
        <f t="shared" si="380"/>
        <v>682.20969612318447</v>
      </c>
      <c r="T1180" s="140" t="str">
        <f t="shared" si="381"/>
        <v>28221</v>
      </c>
      <c r="U1180" s="5" t="str">
        <f t="shared" si="376"/>
        <v>兵庫県丹波篠山市</v>
      </c>
      <c r="V1180" s="21">
        <f t="shared" si="382"/>
        <v>0.73533893484648216</v>
      </c>
      <c r="W1180" s="21">
        <f t="shared" si="382"/>
        <v>2.230641108078264E-3</v>
      </c>
      <c r="X1180" s="21">
        <f t="shared" si="382"/>
        <v>1.2222106379850967E-2</v>
      </c>
      <c r="Y1180" s="21">
        <f t="shared" si="383"/>
        <v>5.5636336887060898E-2</v>
      </c>
      <c r="Z1180" s="21">
        <f t="shared" si="383"/>
        <v>5.0449041394283994E-2</v>
      </c>
      <c r="AA1180" s="21">
        <f t="shared" si="384"/>
        <v>6.3429792577134811E-2</v>
      </c>
      <c r="AB1180" s="21">
        <f t="shared" si="384"/>
        <v>6.817825253136936E-2</v>
      </c>
      <c r="AC1180" s="21">
        <f t="shared" si="384"/>
        <v>3.7628653630312875E-3</v>
      </c>
      <c r="AD1180" s="21">
        <f t="shared" si="384"/>
        <v>0</v>
      </c>
      <c r="AE1180" s="21">
        <f t="shared" si="385"/>
        <v>8.7520289127082235E-3</v>
      </c>
      <c r="AF1180" s="137">
        <f>VLOOKUP(T1180,人口!$A$2:$E$1748,5,0)</f>
        <v>41362</v>
      </c>
      <c r="AG1180" s="14">
        <f t="shared" si="386"/>
        <v>0</v>
      </c>
      <c r="AH1180" s="14">
        <f t="shared" si="387"/>
        <v>0</v>
      </c>
      <c r="AI1180" s="14">
        <f t="shared" si="388"/>
        <v>0</v>
      </c>
      <c r="AJ1180" s="14">
        <f t="shared" si="389"/>
        <v>1</v>
      </c>
      <c r="AK1180" s="14">
        <f t="shared" si="390"/>
        <v>0</v>
      </c>
      <c r="AL1180" s="14">
        <f t="shared" si="391"/>
        <v>0</v>
      </c>
      <c r="AM1180" s="14">
        <f t="shared" si="392"/>
        <v>0</v>
      </c>
      <c r="AN1180" s="14">
        <f t="shared" si="393"/>
        <v>0</v>
      </c>
      <c r="AO1180" s="5" t="str">
        <f t="shared" si="394"/>
        <v>3万～10万人未満の市町村平均</v>
      </c>
    </row>
    <row r="1181" spans="1:41" s="5" customFormat="1" ht="18" customHeight="1" x14ac:dyDescent="0.3">
      <c r="A1181" s="5" t="str">
        <f t="shared" si="377"/>
        <v>028222</v>
      </c>
      <c r="B1181" s="22">
        <v>28</v>
      </c>
      <c r="C1181" s="23" t="s">
        <v>55</v>
      </c>
      <c r="D1181" s="23">
        <v>28222</v>
      </c>
      <c r="E1181" s="24" t="s">
        <v>1174</v>
      </c>
      <c r="F1181" s="25">
        <v>77.899835604949004</v>
      </c>
      <c r="G1181" s="26">
        <v>1.5017417689164039</v>
      </c>
      <c r="H1181" s="26">
        <v>6.2340482088847553</v>
      </c>
      <c r="I1181" s="26">
        <f t="shared" si="378"/>
        <v>85.635625582750166</v>
      </c>
      <c r="J1181" s="26">
        <v>23.874676805130221</v>
      </c>
      <c r="K1181" s="26">
        <v>18.463049068229502</v>
      </c>
      <c r="L1181" s="26">
        <f t="shared" si="379"/>
        <v>42.337725873359723</v>
      </c>
      <c r="M1181" s="26">
        <v>23.38782993398242</v>
      </c>
      <c r="N1181" s="26">
        <v>27.920590902690513</v>
      </c>
      <c r="O1181" s="26">
        <v>1.4416689692454918</v>
      </c>
      <c r="P1181" s="26">
        <v>0</v>
      </c>
      <c r="Q1181" s="26">
        <f t="shared" si="375"/>
        <v>52.750089805918428</v>
      </c>
      <c r="R1181" s="27">
        <v>3.4968294926032781</v>
      </c>
      <c r="S1181" s="143">
        <f t="shared" si="380"/>
        <v>184.2202707546316</v>
      </c>
      <c r="T1181" s="140" t="str">
        <f t="shared" si="381"/>
        <v>28222</v>
      </c>
      <c r="U1181" s="5" t="str">
        <f t="shared" si="376"/>
        <v>兵庫県養父市</v>
      </c>
      <c r="V1181" s="21">
        <f t="shared" si="382"/>
        <v>0.42286245311573822</v>
      </c>
      <c r="W1181" s="21">
        <f t="shared" si="382"/>
        <v>8.1518812385018031E-3</v>
      </c>
      <c r="X1181" s="21">
        <f t="shared" si="382"/>
        <v>3.3840185899998307E-2</v>
      </c>
      <c r="Y1181" s="21">
        <f t="shared" si="383"/>
        <v>0.12959853281797423</v>
      </c>
      <c r="Z1181" s="21">
        <f t="shared" si="383"/>
        <v>0.10022267903851352</v>
      </c>
      <c r="AA1181" s="21">
        <f t="shared" si="384"/>
        <v>0.12695578960001291</v>
      </c>
      <c r="AB1181" s="21">
        <f t="shared" si="384"/>
        <v>0.1515609047164998</v>
      </c>
      <c r="AC1181" s="21">
        <f t="shared" si="384"/>
        <v>7.8257890043256593E-3</v>
      </c>
      <c r="AD1181" s="21">
        <f t="shared" si="384"/>
        <v>0</v>
      </c>
      <c r="AE1181" s="21">
        <f t="shared" si="385"/>
        <v>1.8981784568435512E-2</v>
      </c>
      <c r="AF1181" s="137">
        <f>VLOOKUP(T1181,人口!$A$2:$E$1748,5,0)</f>
        <v>23229</v>
      </c>
      <c r="AG1181" s="14">
        <f t="shared" si="386"/>
        <v>0</v>
      </c>
      <c r="AH1181" s="14">
        <f t="shared" si="387"/>
        <v>0</v>
      </c>
      <c r="AI1181" s="14">
        <f t="shared" si="388"/>
        <v>1</v>
      </c>
      <c r="AJ1181" s="14">
        <f t="shared" si="389"/>
        <v>0</v>
      </c>
      <c r="AK1181" s="14">
        <f t="shared" si="390"/>
        <v>0</v>
      </c>
      <c r="AL1181" s="14">
        <f t="shared" si="391"/>
        <v>0</v>
      </c>
      <c r="AM1181" s="14">
        <f t="shared" si="392"/>
        <v>0</v>
      </c>
      <c r="AN1181" s="14">
        <f t="shared" si="393"/>
        <v>0</v>
      </c>
      <c r="AO1181" s="5" t="str">
        <f t="shared" si="394"/>
        <v>1万～3万人未満の市町村平均</v>
      </c>
    </row>
    <row r="1182" spans="1:41" s="5" customFormat="1" ht="18" customHeight="1" x14ac:dyDescent="0.3">
      <c r="A1182" s="5" t="str">
        <f t="shared" si="377"/>
        <v>028223</v>
      </c>
      <c r="B1182" s="22">
        <v>28</v>
      </c>
      <c r="C1182" s="23" t="s">
        <v>55</v>
      </c>
      <c r="D1182" s="23">
        <v>28223</v>
      </c>
      <c r="E1182" s="24" t="s">
        <v>1213</v>
      </c>
      <c r="F1182" s="25">
        <v>413.93437176689145</v>
      </c>
      <c r="G1182" s="26">
        <v>3.0985938498641801</v>
      </c>
      <c r="H1182" s="26">
        <v>11.22128677599256</v>
      </c>
      <c r="I1182" s="26">
        <f t="shared" si="378"/>
        <v>428.25425239274819</v>
      </c>
      <c r="J1182" s="26">
        <v>57.741600750245425</v>
      </c>
      <c r="K1182" s="26">
        <v>51.052083619427002</v>
      </c>
      <c r="L1182" s="26">
        <f t="shared" si="379"/>
        <v>108.79368436967243</v>
      </c>
      <c r="M1182" s="26">
        <v>68.506573308053433</v>
      </c>
      <c r="N1182" s="26">
        <v>75.611250393896498</v>
      </c>
      <c r="O1182" s="26">
        <v>3.9683910440624213</v>
      </c>
      <c r="P1182" s="26">
        <v>0</v>
      </c>
      <c r="Q1182" s="26">
        <f t="shared" si="375"/>
        <v>148.08621474601236</v>
      </c>
      <c r="R1182" s="27">
        <v>7.1031498612799995</v>
      </c>
      <c r="S1182" s="143">
        <f t="shared" si="380"/>
        <v>692.23730136971301</v>
      </c>
      <c r="T1182" s="140" t="str">
        <f t="shared" si="381"/>
        <v>28223</v>
      </c>
      <c r="U1182" s="5" t="str">
        <f t="shared" si="376"/>
        <v>兵庫県丹波市</v>
      </c>
      <c r="V1182" s="21">
        <f t="shared" si="382"/>
        <v>0.59796600233453123</v>
      </c>
      <c r="W1182" s="21">
        <f t="shared" si="382"/>
        <v>4.4762017934212271E-3</v>
      </c>
      <c r="X1182" s="21">
        <f t="shared" si="382"/>
        <v>1.6210173525450414E-2</v>
      </c>
      <c r="Y1182" s="21">
        <f t="shared" si="383"/>
        <v>8.3413015502044649E-2</v>
      </c>
      <c r="Z1182" s="21">
        <f t="shared" si="383"/>
        <v>7.3749397090291866E-2</v>
      </c>
      <c r="AA1182" s="21">
        <f t="shared" si="384"/>
        <v>9.8964001466695234E-2</v>
      </c>
      <c r="AB1182" s="21">
        <f t="shared" si="384"/>
        <v>0.10922735634772407</v>
      </c>
      <c r="AC1182" s="21">
        <f t="shared" si="384"/>
        <v>5.732703274166623E-3</v>
      </c>
      <c r="AD1182" s="21">
        <f t="shared" si="384"/>
        <v>0</v>
      </c>
      <c r="AE1182" s="21">
        <f t="shared" si="385"/>
        <v>1.0261148665674576E-2</v>
      </c>
      <c r="AF1182" s="137">
        <f>VLOOKUP(T1182,人口!$A$2:$E$1748,5,0)</f>
        <v>63941</v>
      </c>
      <c r="AG1182" s="14">
        <f t="shared" si="386"/>
        <v>0</v>
      </c>
      <c r="AH1182" s="14">
        <f t="shared" si="387"/>
        <v>0</v>
      </c>
      <c r="AI1182" s="14">
        <f t="shared" si="388"/>
        <v>0</v>
      </c>
      <c r="AJ1182" s="14">
        <f t="shared" si="389"/>
        <v>1</v>
      </c>
      <c r="AK1182" s="14">
        <f t="shared" si="390"/>
        <v>0</v>
      </c>
      <c r="AL1182" s="14">
        <f t="shared" si="391"/>
        <v>0</v>
      </c>
      <c r="AM1182" s="14">
        <f t="shared" si="392"/>
        <v>0</v>
      </c>
      <c r="AN1182" s="14">
        <f t="shared" si="393"/>
        <v>0</v>
      </c>
      <c r="AO1182" s="5" t="str">
        <f t="shared" si="394"/>
        <v>3万～10万人未満の市町村平均</v>
      </c>
    </row>
    <row r="1183" spans="1:41" s="5" customFormat="1" ht="18" customHeight="1" x14ac:dyDescent="0.3">
      <c r="A1183" s="5" t="str">
        <f t="shared" si="377"/>
        <v>028224</v>
      </c>
      <c r="B1183" s="22">
        <v>28</v>
      </c>
      <c r="C1183" s="23" t="s">
        <v>55</v>
      </c>
      <c r="D1183" s="23">
        <v>28224</v>
      </c>
      <c r="E1183" s="24" t="s">
        <v>1255</v>
      </c>
      <c r="F1183" s="25">
        <v>103.37741784677976</v>
      </c>
      <c r="G1183" s="26">
        <v>2.5913388523635277</v>
      </c>
      <c r="H1183" s="26">
        <v>6.9743414336898208</v>
      </c>
      <c r="I1183" s="26">
        <f t="shared" si="378"/>
        <v>112.9430981328331</v>
      </c>
      <c r="J1183" s="26">
        <v>46.440217226195351</v>
      </c>
      <c r="K1183" s="26">
        <v>38.541171769481004</v>
      </c>
      <c r="L1183" s="26">
        <f t="shared" si="379"/>
        <v>84.981388995676355</v>
      </c>
      <c r="M1183" s="26">
        <v>47.184716101327666</v>
      </c>
      <c r="N1183" s="26">
        <v>73.402814890823109</v>
      </c>
      <c r="O1183" s="26">
        <v>2.9156108673302641</v>
      </c>
      <c r="P1183" s="26">
        <v>5.2678947414047901</v>
      </c>
      <c r="Q1183" s="26">
        <f t="shared" si="375"/>
        <v>128.77103660088582</v>
      </c>
      <c r="R1183" s="27">
        <v>6.55212801375</v>
      </c>
      <c r="S1183" s="143">
        <f t="shared" si="380"/>
        <v>333.2476517431453</v>
      </c>
      <c r="T1183" s="140" t="str">
        <f t="shared" si="381"/>
        <v>28224</v>
      </c>
      <c r="U1183" s="5" t="str">
        <f t="shared" si="376"/>
        <v>兵庫県南あわじ市</v>
      </c>
      <c r="V1183" s="21">
        <f t="shared" si="382"/>
        <v>0.31021199191062621</v>
      </c>
      <c r="W1183" s="21">
        <f t="shared" si="382"/>
        <v>7.776015341169857E-3</v>
      </c>
      <c r="X1183" s="21">
        <f t="shared" si="382"/>
        <v>2.0928403837832232E-2</v>
      </c>
      <c r="Y1183" s="21">
        <f t="shared" si="383"/>
        <v>0.13935647253109443</v>
      </c>
      <c r="Z1183" s="21">
        <f t="shared" si="383"/>
        <v>0.11565324336985001</v>
      </c>
      <c r="AA1183" s="21">
        <f t="shared" si="384"/>
        <v>0.14159054341272856</v>
      </c>
      <c r="AB1183" s="21">
        <f t="shared" si="384"/>
        <v>0.22026506265496276</v>
      </c>
      <c r="AC1183" s="21">
        <f t="shared" si="384"/>
        <v>8.7490815076395698E-3</v>
      </c>
      <c r="AD1183" s="21">
        <f t="shared" si="384"/>
        <v>1.5807747523049569E-2</v>
      </c>
      <c r="AE1183" s="21">
        <f t="shared" si="385"/>
        <v>1.9661437911046804E-2</v>
      </c>
      <c r="AF1183" s="137">
        <f>VLOOKUP(T1183,人口!$A$2:$E$1748,5,0)</f>
        <v>46978</v>
      </c>
      <c r="AG1183" s="14">
        <f t="shared" si="386"/>
        <v>0</v>
      </c>
      <c r="AH1183" s="14">
        <f t="shared" si="387"/>
        <v>0</v>
      </c>
      <c r="AI1183" s="14">
        <f t="shared" si="388"/>
        <v>0</v>
      </c>
      <c r="AJ1183" s="14">
        <f t="shared" si="389"/>
        <v>1</v>
      </c>
      <c r="AK1183" s="14">
        <f t="shared" si="390"/>
        <v>0</v>
      </c>
      <c r="AL1183" s="14">
        <f t="shared" si="391"/>
        <v>0</v>
      </c>
      <c r="AM1183" s="14">
        <f t="shared" si="392"/>
        <v>0</v>
      </c>
      <c r="AN1183" s="14">
        <f t="shared" si="393"/>
        <v>0</v>
      </c>
      <c r="AO1183" s="5" t="str">
        <f t="shared" si="394"/>
        <v>3万～10万人未満の市町村平均</v>
      </c>
    </row>
    <row r="1184" spans="1:41" s="5" customFormat="1" ht="18" customHeight="1" x14ac:dyDescent="0.3">
      <c r="A1184" s="5" t="str">
        <f t="shared" si="377"/>
        <v>028225</v>
      </c>
      <c r="B1184" s="22">
        <v>28</v>
      </c>
      <c r="C1184" s="23" t="s">
        <v>55</v>
      </c>
      <c r="D1184" s="23">
        <v>28225</v>
      </c>
      <c r="E1184" s="24" t="s">
        <v>1293</v>
      </c>
      <c r="F1184" s="25">
        <v>138.01932882400794</v>
      </c>
      <c r="G1184" s="26">
        <v>1.7570378696321924</v>
      </c>
      <c r="H1184" s="26">
        <v>7.7535974598004156</v>
      </c>
      <c r="I1184" s="26">
        <f t="shared" si="378"/>
        <v>147.52996415344055</v>
      </c>
      <c r="J1184" s="26">
        <v>32.976587115194157</v>
      </c>
      <c r="K1184" s="26">
        <v>24.291101361049122</v>
      </c>
      <c r="L1184" s="26">
        <f t="shared" si="379"/>
        <v>57.267688476243279</v>
      </c>
      <c r="M1184" s="26">
        <v>31.334980802389541</v>
      </c>
      <c r="N1184" s="26">
        <v>31.601316741146181</v>
      </c>
      <c r="O1184" s="26">
        <v>1.8754295455103651</v>
      </c>
      <c r="P1184" s="26">
        <v>0</v>
      </c>
      <c r="Q1184" s="26">
        <f t="shared" si="375"/>
        <v>64.811727089046087</v>
      </c>
      <c r="R1184" s="27">
        <v>4.1277095038767149</v>
      </c>
      <c r="S1184" s="143">
        <f t="shared" si="380"/>
        <v>273.73708922260658</v>
      </c>
      <c r="T1184" s="140" t="str">
        <f t="shared" si="381"/>
        <v>28225</v>
      </c>
      <c r="U1184" s="5" t="str">
        <f t="shared" si="376"/>
        <v>兵庫県朝来市</v>
      </c>
      <c r="V1184" s="21">
        <f t="shared" si="382"/>
        <v>0.50420397621664204</v>
      </c>
      <c r="W1184" s="21">
        <f t="shared" si="382"/>
        <v>6.4187058999642761E-3</v>
      </c>
      <c r="X1184" s="21">
        <f t="shared" si="382"/>
        <v>2.8324979570068742E-2</v>
      </c>
      <c r="Y1184" s="21">
        <f t="shared" si="383"/>
        <v>0.12046810028135121</v>
      </c>
      <c r="Z1184" s="21">
        <f t="shared" si="383"/>
        <v>8.8738802001709319E-2</v>
      </c>
      <c r="AA1184" s="21">
        <f t="shared" si="384"/>
        <v>0.11447108205679619</v>
      </c>
      <c r="AB1184" s="21">
        <f t="shared" si="384"/>
        <v>0.11544404461555291</v>
      </c>
      <c r="AC1184" s="21">
        <f t="shared" si="384"/>
        <v>6.8512073056539342E-3</v>
      </c>
      <c r="AD1184" s="21">
        <f t="shared" si="384"/>
        <v>0</v>
      </c>
      <c r="AE1184" s="21">
        <f t="shared" si="385"/>
        <v>1.5079102052261567E-2</v>
      </c>
      <c r="AF1184" s="137">
        <f>VLOOKUP(T1184,人口!$A$2:$E$1748,5,0)</f>
        <v>30218</v>
      </c>
      <c r="AG1184" s="14">
        <f t="shared" si="386"/>
        <v>0</v>
      </c>
      <c r="AH1184" s="14">
        <f t="shared" si="387"/>
        <v>0</v>
      </c>
      <c r="AI1184" s="14">
        <f t="shared" si="388"/>
        <v>0</v>
      </c>
      <c r="AJ1184" s="14">
        <f t="shared" si="389"/>
        <v>1</v>
      </c>
      <c r="AK1184" s="14">
        <f t="shared" si="390"/>
        <v>0</v>
      </c>
      <c r="AL1184" s="14">
        <f t="shared" si="391"/>
        <v>0</v>
      </c>
      <c r="AM1184" s="14">
        <f t="shared" si="392"/>
        <v>0</v>
      </c>
      <c r="AN1184" s="14">
        <f t="shared" si="393"/>
        <v>0</v>
      </c>
      <c r="AO1184" s="5" t="str">
        <f t="shared" si="394"/>
        <v>3万～10万人未満の市町村平均</v>
      </c>
    </row>
    <row r="1185" spans="1:41" s="5" customFormat="1" ht="18" customHeight="1" x14ac:dyDescent="0.3">
      <c r="A1185" s="5" t="str">
        <f t="shared" si="377"/>
        <v>028226</v>
      </c>
      <c r="B1185" s="22">
        <v>28</v>
      </c>
      <c r="C1185" s="23" t="s">
        <v>55</v>
      </c>
      <c r="D1185" s="23">
        <v>28226</v>
      </c>
      <c r="E1185" s="24" t="s">
        <v>1326</v>
      </c>
      <c r="F1185" s="25">
        <v>96.599689083347599</v>
      </c>
      <c r="G1185" s="26">
        <v>2.0407002037608466</v>
      </c>
      <c r="H1185" s="26">
        <v>4.9093129644967455</v>
      </c>
      <c r="I1185" s="26">
        <f t="shared" si="378"/>
        <v>103.5497022516052</v>
      </c>
      <c r="J1185" s="26">
        <v>42.072292987418926</v>
      </c>
      <c r="K1185" s="26">
        <v>39.476732715438864</v>
      </c>
      <c r="L1185" s="26">
        <f t="shared" si="379"/>
        <v>81.54902570285779</v>
      </c>
      <c r="M1185" s="26">
        <v>39.781912438407282</v>
      </c>
      <c r="N1185" s="26">
        <v>46.636961506079466</v>
      </c>
      <c r="O1185" s="26">
        <v>2.7036025501860652</v>
      </c>
      <c r="P1185" s="26">
        <v>8.5612440543628381</v>
      </c>
      <c r="Q1185" s="26">
        <f t="shared" si="375"/>
        <v>97.683720549035655</v>
      </c>
      <c r="R1185" s="27">
        <v>6.4112805295499999</v>
      </c>
      <c r="S1185" s="143">
        <f t="shared" si="380"/>
        <v>289.19372903304867</v>
      </c>
      <c r="T1185" s="140" t="str">
        <f t="shared" si="381"/>
        <v>28226</v>
      </c>
      <c r="U1185" s="5" t="str">
        <f t="shared" si="376"/>
        <v>兵庫県淡路市</v>
      </c>
      <c r="V1185" s="21">
        <f t="shared" si="382"/>
        <v>0.33403106425004231</v>
      </c>
      <c r="W1185" s="21">
        <f t="shared" si="382"/>
        <v>7.0565160959200407E-3</v>
      </c>
      <c r="X1185" s="21">
        <f t="shared" si="382"/>
        <v>1.6975862446642873E-2</v>
      </c>
      <c r="Y1185" s="21">
        <f t="shared" si="383"/>
        <v>0.14548134611387428</v>
      </c>
      <c r="Z1185" s="21">
        <f t="shared" si="383"/>
        <v>0.13650618513559648</v>
      </c>
      <c r="AA1185" s="21">
        <f t="shared" si="384"/>
        <v>0.1375614629384341</v>
      </c>
      <c r="AB1185" s="21">
        <f t="shared" si="384"/>
        <v>0.16126546610127171</v>
      </c>
      <c r="AC1185" s="21">
        <f t="shared" si="384"/>
        <v>9.3487592529266118E-3</v>
      </c>
      <c r="AD1185" s="21">
        <f t="shared" si="384"/>
        <v>2.9603837133634632E-2</v>
      </c>
      <c r="AE1185" s="21">
        <f t="shared" si="385"/>
        <v>2.2169500531656852E-2</v>
      </c>
      <c r="AF1185" s="137">
        <f>VLOOKUP(T1185,人口!$A$2:$E$1748,5,0)</f>
        <v>43562</v>
      </c>
      <c r="AG1185" s="14">
        <f t="shared" si="386"/>
        <v>0</v>
      </c>
      <c r="AH1185" s="14">
        <f t="shared" si="387"/>
        <v>0</v>
      </c>
      <c r="AI1185" s="14">
        <f t="shared" si="388"/>
        <v>0</v>
      </c>
      <c r="AJ1185" s="14">
        <f t="shared" si="389"/>
        <v>1</v>
      </c>
      <c r="AK1185" s="14">
        <f t="shared" si="390"/>
        <v>0</v>
      </c>
      <c r="AL1185" s="14">
        <f t="shared" si="391"/>
        <v>0</v>
      </c>
      <c r="AM1185" s="14">
        <f t="shared" si="392"/>
        <v>0</v>
      </c>
      <c r="AN1185" s="14">
        <f t="shared" si="393"/>
        <v>0</v>
      </c>
      <c r="AO1185" s="5" t="str">
        <f t="shared" si="394"/>
        <v>3万～10万人未満の市町村平均</v>
      </c>
    </row>
    <row r="1186" spans="1:41" s="5" customFormat="1" ht="18" customHeight="1" x14ac:dyDescent="0.3">
      <c r="A1186" s="5" t="str">
        <f t="shared" si="377"/>
        <v>028227</v>
      </c>
      <c r="B1186" s="22">
        <v>28</v>
      </c>
      <c r="C1186" s="23" t="s">
        <v>55</v>
      </c>
      <c r="D1186" s="23">
        <v>28227</v>
      </c>
      <c r="E1186" s="24" t="s">
        <v>1361</v>
      </c>
      <c r="F1186" s="25">
        <v>109.91552477431748</v>
      </c>
      <c r="G1186" s="26">
        <v>2.302670712338486</v>
      </c>
      <c r="H1186" s="26">
        <v>10.286179544659849</v>
      </c>
      <c r="I1186" s="26">
        <f t="shared" si="378"/>
        <v>122.5043750313158</v>
      </c>
      <c r="J1186" s="26">
        <v>33.423306639614474</v>
      </c>
      <c r="K1186" s="26">
        <v>28.935422856983106</v>
      </c>
      <c r="L1186" s="26">
        <f t="shared" si="379"/>
        <v>62.358729496597576</v>
      </c>
      <c r="M1186" s="26">
        <v>39.594096735929398</v>
      </c>
      <c r="N1186" s="26">
        <v>44.04361349702377</v>
      </c>
      <c r="O1186" s="26">
        <v>2.316885974036913</v>
      </c>
      <c r="P1186" s="26">
        <v>0</v>
      </c>
      <c r="Q1186" s="26">
        <f t="shared" si="375"/>
        <v>85.954596206990075</v>
      </c>
      <c r="R1186" s="27">
        <v>4.1460615264713834</v>
      </c>
      <c r="S1186" s="143">
        <f t="shared" si="380"/>
        <v>274.96376226137482</v>
      </c>
      <c r="T1186" s="140" t="str">
        <f t="shared" si="381"/>
        <v>28227</v>
      </c>
      <c r="U1186" s="5" t="str">
        <f t="shared" si="376"/>
        <v>兵庫県宍粟市</v>
      </c>
      <c r="V1186" s="21">
        <f t="shared" si="382"/>
        <v>0.39974549326188685</v>
      </c>
      <c r="W1186" s="21">
        <f t="shared" si="382"/>
        <v>8.3744515764576106E-3</v>
      </c>
      <c r="X1186" s="21">
        <f t="shared" si="382"/>
        <v>3.7409218800556053E-2</v>
      </c>
      <c r="Y1186" s="21">
        <f t="shared" si="383"/>
        <v>0.1215553146521285</v>
      </c>
      <c r="Z1186" s="21">
        <f t="shared" si="383"/>
        <v>0.1052335864879449</v>
      </c>
      <c r="AA1186" s="21">
        <f t="shared" si="384"/>
        <v>0.14399750865458436</v>
      </c>
      <c r="AB1186" s="21">
        <f t="shared" si="384"/>
        <v>0.16017970198980921</v>
      </c>
      <c r="AC1186" s="21">
        <f t="shared" si="384"/>
        <v>8.4261502496991922E-3</v>
      </c>
      <c r="AD1186" s="21">
        <f t="shared" si="384"/>
        <v>0</v>
      </c>
      <c r="AE1186" s="21">
        <f t="shared" si="385"/>
        <v>1.5078574326933393E-2</v>
      </c>
      <c r="AF1186" s="137">
        <f>VLOOKUP(T1186,人口!$A$2:$E$1748,5,0)</f>
        <v>37331</v>
      </c>
      <c r="AG1186" s="14">
        <f t="shared" si="386"/>
        <v>0</v>
      </c>
      <c r="AH1186" s="14">
        <f t="shared" si="387"/>
        <v>0</v>
      </c>
      <c r="AI1186" s="14">
        <f t="shared" si="388"/>
        <v>0</v>
      </c>
      <c r="AJ1186" s="14">
        <f t="shared" si="389"/>
        <v>1</v>
      </c>
      <c r="AK1186" s="14">
        <f t="shared" si="390"/>
        <v>0</v>
      </c>
      <c r="AL1186" s="14">
        <f t="shared" si="391"/>
        <v>0</v>
      </c>
      <c r="AM1186" s="14">
        <f t="shared" si="392"/>
        <v>0</v>
      </c>
      <c r="AN1186" s="14">
        <f t="shared" si="393"/>
        <v>0</v>
      </c>
      <c r="AO1186" s="5" t="str">
        <f t="shared" si="394"/>
        <v>3万～10万人未満の市町村平均</v>
      </c>
    </row>
    <row r="1187" spans="1:41" s="5" customFormat="1" ht="18" customHeight="1" x14ac:dyDescent="0.3">
      <c r="A1187" s="5" t="str">
        <f t="shared" si="377"/>
        <v>028228</v>
      </c>
      <c r="B1187" s="22">
        <v>28</v>
      </c>
      <c r="C1187" s="23" t="s">
        <v>55</v>
      </c>
      <c r="D1187" s="23">
        <v>28228</v>
      </c>
      <c r="E1187" s="24" t="s">
        <v>1392</v>
      </c>
      <c r="F1187" s="25">
        <v>616.50581236825565</v>
      </c>
      <c r="G1187" s="26">
        <v>1.5284394003638064</v>
      </c>
      <c r="H1187" s="26">
        <v>3.9352429318585025</v>
      </c>
      <c r="I1187" s="26">
        <f t="shared" si="378"/>
        <v>621.96949470047798</v>
      </c>
      <c r="J1187" s="26">
        <v>44.442388241982265</v>
      </c>
      <c r="K1187" s="26">
        <v>33.660498034568185</v>
      </c>
      <c r="L1187" s="26">
        <f t="shared" si="379"/>
        <v>78.10288627655045</v>
      </c>
      <c r="M1187" s="26">
        <v>42.624614511504639</v>
      </c>
      <c r="N1187" s="26">
        <v>39.270698422843353</v>
      </c>
      <c r="O1187" s="26">
        <v>2.5041310246294328</v>
      </c>
      <c r="P1187" s="26">
        <v>0</v>
      </c>
      <c r="Q1187" s="26">
        <f t="shared" si="375"/>
        <v>84.399443958977429</v>
      </c>
      <c r="R1187" s="27">
        <v>5.0310556434582292</v>
      </c>
      <c r="S1187" s="143">
        <f t="shared" si="380"/>
        <v>789.50288057946398</v>
      </c>
      <c r="T1187" s="140" t="str">
        <f t="shared" si="381"/>
        <v>28228</v>
      </c>
      <c r="U1187" s="5" t="str">
        <f t="shared" si="376"/>
        <v>兵庫県加東市</v>
      </c>
      <c r="V1187" s="21">
        <f t="shared" si="382"/>
        <v>0.78087848383246516</v>
      </c>
      <c r="W1187" s="21">
        <f t="shared" si="382"/>
        <v>1.9359516449667571E-3</v>
      </c>
      <c r="X1187" s="21">
        <f t="shared" si="382"/>
        <v>4.9844567115071058E-3</v>
      </c>
      <c r="Y1187" s="21">
        <f t="shared" si="383"/>
        <v>5.6291609993067163E-2</v>
      </c>
      <c r="Z1187" s="21">
        <f t="shared" si="383"/>
        <v>4.2635054111344987E-2</v>
      </c>
      <c r="AA1187" s="21">
        <f t="shared" si="384"/>
        <v>5.3989181749685138E-2</v>
      </c>
      <c r="AB1187" s="21">
        <f t="shared" si="384"/>
        <v>4.9741045142254844E-2</v>
      </c>
      <c r="AC1187" s="21">
        <f t="shared" si="384"/>
        <v>3.1717819988085405E-3</v>
      </c>
      <c r="AD1187" s="21">
        <f t="shared" si="384"/>
        <v>0</v>
      </c>
      <c r="AE1187" s="21">
        <f t="shared" si="385"/>
        <v>6.3724348159003965E-3</v>
      </c>
      <c r="AF1187" s="137">
        <f>VLOOKUP(T1187,人口!$A$2:$E$1748,5,0)</f>
        <v>40348</v>
      </c>
      <c r="AG1187" s="14">
        <f t="shared" si="386"/>
        <v>0</v>
      </c>
      <c r="AH1187" s="14">
        <f t="shared" si="387"/>
        <v>0</v>
      </c>
      <c r="AI1187" s="14">
        <f t="shared" si="388"/>
        <v>0</v>
      </c>
      <c r="AJ1187" s="14">
        <f t="shared" si="389"/>
        <v>1</v>
      </c>
      <c r="AK1187" s="14">
        <f t="shared" si="390"/>
        <v>0</v>
      </c>
      <c r="AL1187" s="14">
        <f t="shared" si="391"/>
        <v>0</v>
      </c>
      <c r="AM1187" s="14">
        <f t="shared" si="392"/>
        <v>0</v>
      </c>
      <c r="AN1187" s="14">
        <f t="shared" si="393"/>
        <v>0</v>
      </c>
      <c r="AO1187" s="5" t="str">
        <f t="shared" si="394"/>
        <v>3万～10万人未満の市町村平均</v>
      </c>
    </row>
    <row r="1188" spans="1:41" s="5" customFormat="1" ht="18" customHeight="1" x14ac:dyDescent="0.3">
      <c r="A1188" s="5" t="str">
        <f t="shared" si="377"/>
        <v>028229</v>
      </c>
      <c r="B1188" s="22">
        <v>28</v>
      </c>
      <c r="C1188" s="23" t="s">
        <v>55</v>
      </c>
      <c r="D1188" s="23">
        <v>28229</v>
      </c>
      <c r="E1188" s="24" t="s">
        <v>1421</v>
      </c>
      <c r="F1188" s="25">
        <v>689.78629195062706</v>
      </c>
      <c r="G1188" s="26">
        <v>2.7231584076350788</v>
      </c>
      <c r="H1188" s="26">
        <v>9.2341839094105449</v>
      </c>
      <c r="I1188" s="26">
        <f t="shared" si="378"/>
        <v>701.74363426767263</v>
      </c>
      <c r="J1188" s="26">
        <v>68.549731466081397</v>
      </c>
      <c r="K1188" s="26">
        <v>60.573139646290819</v>
      </c>
      <c r="L1188" s="26">
        <f t="shared" si="379"/>
        <v>129.12287111237222</v>
      </c>
      <c r="M1188" s="26">
        <v>81.209599761239346</v>
      </c>
      <c r="N1188" s="26">
        <v>64.953985384511796</v>
      </c>
      <c r="O1188" s="26">
        <v>4.7339421541249784</v>
      </c>
      <c r="P1188" s="26">
        <v>28.360375628527592</v>
      </c>
      <c r="Q1188" s="26">
        <f t="shared" si="375"/>
        <v>179.25790292840372</v>
      </c>
      <c r="R1188" s="27">
        <v>8.0653635467809455</v>
      </c>
      <c r="S1188" s="143">
        <f t="shared" si="380"/>
        <v>1018.1897718552295</v>
      </c>
      <c r="T1188" s="140" t="str">
        <f t="shared" si="381"/>
        <v>28229</v>
      </c>
      <c r="U1188" s="5" t="str">
        <f t="shared" si="376"/>
        <v>兵庫県たつの市</v>
      </c>
      <c r="V1188" s="21">
        <f t="shared" si="382"/>
        <v>0.67746338749187884</v>
      </c>
      <c r="W1188" s="21">
        <f t="shared" si="382"/>
        <v>2.6745096866110226E-3</v>
      </c>
      <c r="X1188" s="21">
        <f t="shared" si="382"/>
        <v>9.0692169226813842E-3</v>
      </c>
      <c r="Y1188" s="21">
        <f t="shared" si="383"/>
        <v>6.7325103198766056E-2</v>
      </c>
      <c r="Z1188" s="21">
        <f t="shared" si="383"/>
        <v>5.9491011715744634E-2</v>
      </c>
      <c r="AA1188" s="21">
        <f t="shared" si="384"/>
        <v>7.9758805289576282E-2</v>
      </c>
      <c r="AB1188" s="21">
        <f t="shared" si="384"/>
        <v>6.3793594455540475E-2</v>
      </c>
      <c r="AC1188" s="21">
        <f t="shared" si="384"/>
        <v>4.6493711535712324E-3</v>
      </c>
      <c r="AD1188" s="21">
        <f t="shared" si="384"/>
        <v>2.7853722766093537E-2</v>
      </c>
      <c r="AE1188" s="21">
        <f t="shared" si="385"/>
        <v>7.9212773195365717E-3</v>
      </c>
      <c r="AF1188" s="137">
        <f>VLOOKUP(T1188,人口!$A$2:$E$1748,5,0)</f>
        <v>76276</v>
      </c>
      <c r="AG1188" s="14">
        <f t="shared" si="386"/>
        <v>0</v>
      </c>
      <c r="AH1188" s="14">
        <f t="shared" si="387"/>
        <v>0</v>
      </c>
      <c r="AI1188" s="14">
        <f t="shared" si="388"/>
        <v>0</v>
      </c>
      <c r="AJ1188" s="14">
        <f t="shared" si="389"/>
        <v>1</v>
      </c>
      <c r="AK1188" s="14">
        <f t="shared" si="390"/>
        <v>0</v>
      </c>
      <c r="AL1188" s="14">
        <f t="shared" si="391"/>
        <v>0</v>
      </c>
      <c r="AM1188" s="14">
        <f t="shared" si="392"/>
        <v>0</v>
      </c>
      <c r="AN1188" s="14">
        <f t="shared" si="393"/>
        <v>0</v>
      </c>
      <c r="AO1188" s="5" t="str">
        <f t="shared" si="394"/>
        <v>3万～10万人未満の市町村平均</v>
      </c>
    </row>
    <row r="1189" spans="1:41" s="5" customFormat="1" ht="18" customHeight="1" x14ac:dyDescent="0.3">
      <c r="A1189" s="5" t="str">
        <f t="shared" si="377"/>
        <v>028301</v>
      </c>
      <c r="B1189" s="22">
        <v>28</v>
      </c>
      <c r="C1189" s="23" t="s">
        <v>55</v>
      </c>
      <c r="D1189" s="23">
        <v>28301</v>
      </c>
      <c r="E1189" s="24" t="s">
        <v>1448</v>
      </c>
      <c r="F1189" s="25">
        <v>13.046520855550602</v>
      </c>
      <c r="G1189" s="26">
        <v>0.62572573704850154</v>
      </c>
      <c r="H1189" s="26">
        <v>9.818625928993491</v>
      </c>
      <c r="I1189" s="26">
        <f t="shared" si="378"/>
        <v>23.490872521592593</v>
      </c>
      <c r="J1189" s="26">
        <v>20.403293834114013</v>
      </c>
      <c r="K1189" s="26">
        <v>24.69290016731313</v>
      </c>
      <c r="L1189" s="26">
        <f t="shared" si="379"/>
        <v>45.096194001427143</v>
      </c>
      <c r="M1189" s="26">
        <v>25.098862816725788</v>
      </c>
      <c r="N1189" s="26">
        <v>13.510428959978453</v>
      </c>
      <c r="O1189" s="26">
        <v>1.9129778569483742</v>
      </c>
      <c r="P1189" s="26">
        <v>0</v>
      </c>
      <c r="Q1189" s="26">
        <f t="shared" si="375"/>
        <v>40.522269633652613</v>
      </c>
      <c r="R1189" s="27">
        <v>3.4892565295598694</v>
      </c>
      <c r="S1189" s="143">
        <f t="shared" si="380"/>
        <v>112.59859268623221</v>
      </c>
      <c r="T1189" s="140" t="str">
        <f t="shared" si="381"/>
        <v>28301</v>
      </c>
      <c r="U1189" s="5" t="str">
        <f t="shared" si="376"/>
        <v>兵庫県猪名川町</v>
      </c>
      <c r="V1189" s="21">
        <f t="shared" si="382"/>
        <v>0.1158675303509885</v>
      </c>
      <c r="W1189" s="21">
        <f t="shared" si="382"/>
        <v>5.5571363915013746E-3</v>
      </c>
      <c r="X1189" s="21">
        <f t="shared" si="382"/>
        <v>8.720025441484977E-2</v>
      </c>
      <c r="Y1189" s="21">
        <f t="shared" si="383"/>
        <v>0.18120380856774942</v>
      </c>
      <c r="Z1189" s="21">
        <f t="shared" si="383"/>
        <v>0.21930025569788858</v>
      </c>
      <c r="AA1189" s="21">
        <f t="shared" si="384"/>
        <v>0.2229056528856129</v>
      </c>
      <c r="AB1189" s="21">
        <f t="shared" si="384"/>
        <v>0.11998754724783001</v>
      </c>
      <c r="AC1189" s="21">
        <f t="shared" si="384"/>
        <v>1.6989358492952817E-2</v>
      </c>
      <c r="AD1189" s="21">
        <f t="shared" si="384"/>
        <v>0</v>
      </c>
      <c r="AE1189" s="21">
        <f t="shared" si="385"/>
        <v>3.0988455950626742E-2</v>
      </c>
      <c r="AF1189" s="137">
        <f>VLOOKUP(T1189,人口!$A$2:$E$1748,5,0)</f>
        <v>30823</v>
      </c>
      <c r="AG1189" s="14">
        <f t="shared" si="386"/>
        <v>0</v>
      </c>
      <c r="AH1189" s="14">
        <f t="shared" si="387"/>
        <v>0</v>
      </c>
      <c r="AI1189" s="14">
        <f t="shared" si="388"/>
        <v>0</v>
      </c>
      <c r="AJ1189" s="14">
        <f t="shared" si="389"/>
        <v>1</v>
      </c>
      <c r="AK1189" s="14">
        <f t="shared" si="390"/>
        <v>0</v>
      </c>
      <c r="AL1189" s="14">
        <f t="shared" si="391"/>
        <v>0</v>
      </c>
      <c r="AM1189" s="14">
        <f t="shared" si="392"/>
        <v>0</v>
      </c>
      <c r="AN1189" s="14">
        <f t="shared" si="393"/>
        <v>0</v>
      </c>
      <c r="AO1189" s="5" t="str">
        <f t="shared" si="394"/>
        <v>3万～10万人未満の市町村平均</v>
      </c>
    </row>
    <row r="1190" spans="1:41" s="5" customFormat="1" ht="18" customHeight="1" x14ac:dyDescent="0.3">
      <c r="A1190" s="5" t="str">
        <f t="shared" si="377"/>
        <v>028365</v>
      </c>
      <c r="B1190" s="22">
        <v>28</v>
      </c>
      <c r="C1190" s="23" t="s">
        <v>55</v>
      </c>
      <c r="D1190" s="23">
        <v>28365</v>
      </c>
      <c r="E1190" s="24" t="s">
        <v>1476</v>
      </c>
      <c r="F1190" s="25">
        <v>81.845887782206646</v>
      </c>
      <c r="G1190" s="26">
        <v>0.91606247903900628</v>
      </c>
      <c r="H1190" s="26">
        <v>1.7922888600543674</v>
      </c>
      <c r="I1190" s="26">
        <f t="shared" si="378"/>
        <v>84.554239121300029</v>
      </c>
      <c r="J1190" s="26">
        <v>15.473867970892613</v>
      </c>
      <c r="K1190" s="26">
        <v>15.039880807019467</v>
      </c>
      <c r="L1190" s="26">
        <f t="shared" si="379"/>
        <v>30.513748777912078</v>
      </c>
      <c r="M1190" s="26">
        <v>22.486951225486838</v>
      </c>
      <c r="N1190" s="26">
        <v>22.690592227656122</v>
      </c>
      <c r="O1190" s="26">
        <v>1.2737876759565403</v>
      </c>
      <c r="P1190" s="26">
        <v>0</v>
      </c>
      <c r="Q1190" s="26">
        <f t="shared" si="375"/>
        <v>46.451331129099501</v>
      </c>
      <c r="R1190" s="27">
        <v>1.8172779578631284</v>
      </c>
      <c r="S1190" s="143">
        <f t="shared" si="380"/>
        <v>163.33659698617473</v>
      </c>
      <c r="T1190" s="140" t="str">
        <f t="shared" si="381"/>
        <v>28365</v>
      </c>
      <c r="U1190" s="5" t="str">
        <f t="shared" si="376"/>
        <v>兵庫県多可町</v>
      </c>
      <c r="V1190" s="21">
        <f t="shared" si="382"/>
        <v>0.50108725963682421</v>
      </c>
      <c r="W1190" s="21">
        <f t="shared" si="382"/>
        <v>5.6084337248470065E-3</v>
      </c>
      <c r="X1190" s="21">
        <f t="shared" si="382"/>
        <v>1.0972977845290065E-2</v>
      </c>
      <c r="Y1190" s="21">
        <f t="shared" si="383"/>
        <v>9.4736074195315614E-2</v>
      </c>
      <c r="Z1190" s="21">
        <f t="shared" si="383"/>
        <v>9.2079063017900906E-2</v>
      </c>
      <c r="AA1190" s="21">
        <f t="shared" si="384"/>
        <v>0.13767246067573086</v>
      </c>
      <c r="AB1190" s="21">
        <f t="shared" si="384"/>
        <v>0.13891921740953572</v>
      </c>
      <c r="AC1190" s="21">
        <f t="shared" si="384"/>
        <v>7.7985442298908513E-3</v>
      </c>
      <c r="AD1190" s="21">
        <f t="shared" si="384"/>
        <v>0</v>
      </c>
      <c r="AE1190" s="21">
        <f t="shared" si="385"/>
        <v>1.1125969264664843E-2</v>
      </c>
      <c r="AF1190" s="137">
        <f>VLOOKUP(T1190,人口!$A$2:$E$1748,5,0)</f>
        <v>20524</v>
      </c>
      <c r="AG1190" s="14">
        <f t="shared" si="386"/>
        <v>0</v>
      </c>
      <c r="AH1190" s="14">
        <f t="shared" si="387"/>
        <v>0</v>
      </c>
      <c r="AI1190" s="14">
        <f t="shared" si="388"/>
        <v>1</v>
      </c>
      <c r="AJ1190" s="14">
        <f t="shared" si="389"/>
        <v>0</v>
      </c>
      <c r="AK1190" s="14">
        <f t="shared" si="390"/>
        <v>0</v>
      </c>
      <c r="AL1190" s="14">
        <f t="shared" si="391"/>
        <v>0</v>
      </c>
      <c r="AM1190" s="14">
        <f t="shared" si="392"/>
        <v>0</v>
      </c>
      <c r="AN1190" s="14">
        <f t="shared" si="393"/>
        <v>0</v>
      </c>
      <c r="AO1190" s="5" t="str">
        <f t="shared" si="394"/>
        <v>1万～3万人未満の市町村平均</v>
      </c>
    </row>
    <row r="1191" spans="1:41" s="5" customFormat="1" ht="18" customHeight="1" x14ac:dyDescent="0.3">
      <c r="A1191" s="5" t="str">
        <f t="shared" si="377"/>
        <v>028381</v>
      </c>
      <c r="B1191" s="22">
        <v>28</v>
      </c>
      <c r="C1191" s="23" t="s">
        <v>55</v>
      </c>
      <c r="D1191" s="23">
        <v>28381</v>
      </c>
      <c r="E1191" s="24" t="s">
        <v>1499</v>
      </c>
      <c r="F1191" s="25">
        <v>314.71390682649991</v>
      </c>
      <c r="G1191" s="26">
        <v>1.1446609483073924</v>
      </c>
      <c r="H1191" s="26">
        <v>3.779391726636383</v>
      </c>
      <c r="I1191" s="26">
        <f t="shared" si="378"/>
        <v>319.63795950144367</v>
      </c>
      <c r="J1191" s="26">
        <v>26.257180935371906</v>
      </c>
      <c r="K1191" s="26">
        <v>24.891829968453646</v>
      </c>
      <c r="L1191" s="26">
        <f t="shared" si="379"/>
        <v>51.149010903825555</v>
      </c>
      <c r="M1191" s="26">
        <v>31.002324176814316</v>
      </c>
      <c r="N1191" s="26">
        <v>34.877884448320444</v>
      </c>
      <c r="O1191" s="26">
        <v>1.9277489282248146</v>
      </c>
      <c r="P1191" s="26">
        <v>0</v>
      </c>
      <c r="Q1191" s="26">
        <f t="shared" si="375"/>
        <v>67.807957553359572</v>
      </c>
      <c r="R1191" s="27">
        <v>3.5492713847999995</v>
      </c>
      <c r="S1191" s="143">
        <f t="shared" si="380"/>
        <v>442.14419934342885</v>
      </c>
      <c r="T1191" s="140" t="str">
        <f t="shared" si="381"/>
        <v>28381</v>
      </c>
      <c r="U1191" s="5" t="str">
        <f t="shared" si="376"/>
        <v>兵庫県稲美町</v>
      </c>
      <c r="V1191" s="21">
        <f t="shared" si="382"/>
        <v>0.71179019716608471</v>
      </c>
      <c r="W1191" s="21">
        <f t="shared" si="382"/>
        <v>2.5888860466951285E-3</v>
      </c>
      <c r="X1191" s="21">
        <f t="shared" si="382"/>
        <v>8.5478713330372057E-3</v>
      </c>
      <c r="Y1191" s="21">
        <f t="shared" si="383"/>
        <v>5.9386012469151574E-2</v>
      </c>
      <c r="Z1191" s="21">
        <f t="shared" si="383"/>
        <v>5.6297990577321343E-2</v>
      </c>
      <c r="AA1191" s="21">
        <f t="shared" si="384"/>
        <v>7.0118129385960182E-2</v>
      </c>
      <c r="AB1191" s="21">
        <f t="shared" si="384"/>
        <v>7.8883505652936475E-2</v>
      </c>
      <c r="AC1191" s="21">
        <f t="shared" si="384"/>
        <v>4.3600004955113405E-3</v>
      </c>
      <c r="AD1191" s="21">
        <f t="shared" si="384"/>
        <v>0</v>
      </c>
      <c r="AE1191" s="21">
        <f t="shared" si="385"/>
        <v>8.0274068733018848E-3</v>
      </c>
      <c r="AF1191" s="137">
        <f>VLOOKUP(T1191,人口!$A$2:$E$1748,5,0)</f>
        <v>31061</v>
      </c>
      <c r="AG1191" s="14">
        <f t="shared" si="386"/>
        <v>0</v>
      </c>
      <c r="AH1191" s="14">
        <f t="shared" si="387"/>
        <v>0</v>
      </c>
      <c r="AI1191" s="14">
        <f t="shared" si="388"/>
        <v>0</v>
      </c>
      <c r="AJ1191" s="14">
        <f t="shared" si="389"/>
        <v>1</v>
      </c>
      <c r="AK1191" s="14">
        <f t="shared" si="390"/>
        <v>0</v>
      </c>
      <c r="AL1191" s="14">
        <f t="shared" si="391"/>
        <v>0</v>
      </c>
      <c r="AM1191" s="14">
        <f t="shared" si="392"/>
        <v>0</v>
      </c>
      <c r="AN1191" s="14">
        <f t="shared" si="393"/>
        <v>0</v>
      </c>
      <c r="AO1191" s="5" t="str">
        <f t="shared" si="394"/>
        <v>3万～10万人未満の市町村平均</v>
      </c>
    </row>
    <row r="1192" spans="1:41" s="5" customFormat="1" ht="18" customHeight="1" x14ac:dyDescent="0.3">
      <c r="A1192" s="5" t="str">
        <f t="shared" si="377"/>
        <v>028382</v>
      </c>
      <c r="B1192" s="22">
        <v>28</v>
      </c>
      <c r="C1192" s="23" t="s">
        <v>55</v>
      </c>
      <c r="D1192" s="23">
        <v>28382</v>
      </c>
      <c r="E1192" s="24" t="s">
        <v>1523</v>
      </c>
      <c r="F1192" s="25">
        <v>421.56305966964021</v>
      </c>
      <c r="G1192" s="26">
        <v>1.0095041891049159</v>
      </c>
      <c r="H1192" s="26">
        <v>0</v>
      </c>
      <c r="I1192" s="26">
        <f t="shared" si="378"/>
        <v>422.57256385874513</v>
      </c>
      <c r="J1192" s="26">
        <v>21.451843828933921</v>
      </c>
      <c r="K1192" s="26">
        <v>29.494789822566332</v>
      </c>
      <c r="L1192" s="26">
        <f t="shared" si="379"/>
        <v>50.94663365150025</v>
      </c>
      <c r="M1192" s="26">
        <v>26.144582448318715</v>
      </c>
      <c r="N1192" s="26">
        <v>12.0573842498953</v>
      </c>
      <c r="O1192" s="26">
        <v>2.1424259683307234</v>
      </c>
      <c r="P1192" s="26">
        <v>13.157125013816771</v>
      </c>
      <c r="Q1192" s="26">
        <f t="shared" si="375"/>
        <v>53.501517680361502</v>
      </c>
      <c r="R1192" s="27">
        <v>5.1642911911499985</v>
      </c>
      <c r="S1192" s="143">
        <f t="shared" si="380"/>
        <v>532.18500638175692</v>
      </c>
      <c r="T1192" s="140" t="str">
        <f t="shared" si="381"/>
        <v>28382</v>
      </c>
      <c r="U1192" s="5" t="str">
        <f t="shared" si="376"/>
        <v>兵庫県播磨町</v>
      </c>
      <c r="V1192" s="21">
        <f t="shared" si="382"/>
        <v>0.79213629586406775</v>
      </c>
      <c r="W1192" s="21">
        <f t="shared" si="382"/>
        <v>1.8969046046005277E-3</v>
      </c>
      <c r="X1192" s="21">
        <f t="shared" si="382"/>
        <v>0</v>
      </c>
      <c r="Y1192" s="21">
        <f t="shared" si="383"/>
        <v>4.0308997006100696E-2</v>
      </c>
      <c r="Z1192" s="21">
        <f t="shared" si="383"/>
        <v>5.5422060878972938E-2</v>
      </c>
      <c r="AA1192" s="21">
        <f t="shared" si="384"/>
        <v>4.9126867789965868E-2</v>
      </c>
      <c r="AB1192" s="21">
        <f t="shared" si="384"/>
        <v>2.2656377209631626E-2</v>
      </c>
      <c r="AC1192" s="21">
        <f t="shared" si="384"/>
        <v>4.0257165133169466E-3</v>
      </c>
      <c r="AD1192" s="21">
        <f t="shared" si="384"/>
        <v>2.4722840470967074E-2</v>
      </c>
      <c r="AE1192" s="21">
        <f t="shared" si="385"/>
        <v>9.7039396623764557E-3</v>
      </c>
      <c r="AF1192" s="137">
        <f>VLOOKUP(T1192,人口!$A$2:$E$1748,5,0)</f>
        <v>34520</v>
      </c>
      <c r="AG1192" s="14">
        <f t="shared" si="386"/>
        <v>0</v>
      </c>
      <c r="AH1192" s="14">
        <f t="shared" si="387"/>
        <v>0</v>
      </c>
      <c r="AI1192" s="14">
        <f t="shared" si="388"/>
        <v>0</v>
      </c>
      <c r="AJ1192" s="14">
        <f t="shared" si="389"/>
        <v>1</v>
      </c>
      <c r="AK1192" s="14">
        <f t="shared" si="390"/>
        <v>0</v>
      </c>
      <c r="AL1192" s="14">
        <f t="shared" si="391"/>
        <v>0</v>
      </c>
      <c r="AM1192" s="14">
        <f t="shared" si="392"/>
        <v>0</v>
      </c>
      <c r="AN1192" s="14">
        <f t="shared" si="393"/>
        <v>0</v>
      </c>
      <c r="AO1192" s="5" t="str">
        <f t="shared" si="394"/>
        <v>3万～10万人未満の市町村平均</v>
      </c>
    </row>
    <row r="1193" spans="1:41" s="5" customFormat="1" ht="18" customHeight="1" x14ac:dyDescent="0.3">
      <c r="A1193" s="5" t="str">
        <f t="shared" si="377"/>
        <v>028442</v>
      </c>
      <c r="B1193" s="22">
        <v>28</v>
      </c>
      <c r="C1193" s="23" t="s">
        <v>55</v>
      </c>
      <c r="D1193" s="23">
        <v>28442</v>
      </c>
      <c r="E1193" s="24" t="s">
        <v>1545</v>
      </c>
      <c r="F1193" s="25">
        <v>55.145228771009727</v>
      </c>
      <c r="G1193" s="26">
        <v>0.50892359946611465</v>
      </c>
      <c r="H1193" s="26">
        <v>1.4416236483045999</v>
      </c>
      <c r="I1193" s="26">
        <f t="shared" si="378"/>
        <v>57.095776018780441</v>
      </c>
      <c r="J1193" s="26">
        <v>6.4991486365316806</v>
      </c>
      <c r="K1193" s="26">
        <v>9.7790738877490391</v>
      </c>
      <c r="L1193" s="26">
        <f t="shared" si="379"/>
        <v>16.278222524280721</v>
      </c>
      <c r="M1193" s="26">
        <v>12.685518209734576</v>
      </c>
      <c r="N1193" s="26">
        <v>13.279481456389078</v>
      </c>
      <c r="O1193" s="26">
        <v>0.74147054008247837</v>
      </c>
      <c r="P1193" s="26">
        <v>0</v>
      </c>
      <c r="Q1193" s="26">
        <f t="shared" si="375"/>
        <v>26.706470206206131</v>
      </c>
      <c r="R1193" s="27">
        <v>0</v>
      </c>
      <c r="S1193" s="143">
        <f t="shared" si="380"/>
        <v>100.0804687492673</v>
      </c>
      <c r="T1193" s="140" t="str">
        <f t="shared" si="381"/>
        <v>28442</v>
      </c>
      <c r="U1193" s="5" t="str">
        <f t="shared" si="376"/>
        <v>兵庫県市川町</v>
      </c>
      <c r="V1193" s="21">
        <f t="shared" si="382"/>
        <v>0.55100889774173301</v>
      </c>
      <c r="W1193" s="21">
        <f t="shared" si="382"/>
        <v>5.0851440428514236E-3</v>
      </c>
      <c r="X1193" s="21">
        <f t="shared" si="382"/>
        <v>1.440464524518081E-2</v>
      </c>
      <c r="Y1193" s="21">
        <f t="shared" si="383"/>
        <v>6.4939230578686336E-2</v>
      </c>
      <c r="Z1193" s="21">
        <f t="shared" si="383"/>
        <v>9.7712111163754251E-2</v>
      </c>
      <c r="AA1193" s="21">
        <f t="shared" si="384"/>
        <v>0.12675318539440242</v>
      </c>
      <c r="AB1193" s="21">
        <f t="shared" si="384"/>
        <v>0.13268804215594063</v>
      </c>
      <c r="AC1193" s="21">
        <f t="shared" si="384"/>
        <v>7.4087436774511193E-3</v>
      </c>
      <c r="AD1193" s="21">
        <f t="shared" si="384"/>
        <v>0</v>
      </c>
      <c r="AE1193" s="21">
        <f t="shared" si="385"/>
        <v>0</v>
      </c>
      <c r="AF1193" s="137">
        <f>VLOOKUP(T1193,人口!$A$2:$E$1748,5,0)</f>
        <v>11947</v>
      </c>
      <c r="AG1193" s="14">
        <f t="shared" si="386"/>
        <v>0</v>
      </c>
      <c r="AH1193" s="14">
        <f t="shared" si="387"/>
        <v>0</v>
      </c>
      <c r="AI1193" s="14">
        <f t="shared" si="388"/>
        <v>1</v>
      </c>
      <c r="AJ1193" s="14">
        <f t="shared" si="389"/>
        <v>0</v>
      </c>
      <c r="AK1193" s="14">
        <f t="shared" si="390"/>
        <v>0</v>
      </c>
      <c r="AL1193" s="14">
        <f t="shared" si="391"/>
        <v>0</v>
      </c>
      <c r="AM1193" s="14">
        <f t="shared" si="392"/>
        <v>0</v>
      </c>
      <c r="AN1193" s="14">
        <f t="shared" si="393"/>
        <v>0</v>
      </c>
      <c r="AO1193" s="5" t="str">
        <f t="shared" si="394"/>
        <v>1万～3万人未満の市町村平均</v>
      </c>
    </row>
    <row r="1194" spans="1:41" s="5" customFormat="1" ht="18" customHeight="1" x14ac:dyDescent="0.3">
      <c r="A1194" s="5" t="str">
        <f t="shared" si="377"/>
        <v>028443</v>
      </c>
      <c r="B1194" s="22">
        <v>28</v>
      </c>
      <c r="C1194" s="23" t="s">
        <v>55</v>
      </c>
      <c r="D1194" s="23">
        <v>28443</v>
      </c>
      <c r="E1194" s="24" t="s">
        <v>1569</v>
      </c>
      <c r="F1194" s="25">
        <v>351.50735378171237</v>
      </c>
      <c r="G1194" s="26">
        <v>0.80426614735300728</v>
      </c>
      <c r="H1194" s="26">
        <v>1.7143632574433079</v>
      </c>
      <c r="I1194" s="26">
        <f t="shared" si="378"/>
        <v>354.02598318650871</v>
      </c>
      <c r="J1194" s="26">
        <v>24.023583313270326</v>
      </c>
      <c r="K1194" s="26">
        <v>15.364865135615355</v>
      </c>
      <c r="L1194" s="26">
        <f t="shared" si="379"/>
        <v>39.388448448885683</v>
      </c>
      <c r="M1194" s="26">
        <v>20.062855336725764</v>
      </c>
      <c r="N1194" s="26">
        <v>19.024300608174787</v>
      </c>
      <c r="O1194" s="26">
        <v>1.1919261506892103</v>
      </c>
      <c r="P1194" s="26">
        <v>0</v>
      </c>
      <c r="Q1194" s="26">
        <f t="shared" si="375"/>
        <v>40.279082095589764</v>
      </c>
      <c r="R1194" s="27">
        <v>2.3774286637953526</v>
      </c>
      <c r="S1194" s="143">
        <f t="shared" si="380"/>
        <v>436.07094239477954</v>
      </c>
      <c r="T1194" s="140" t="str">
        <f t="shared" si="381"/>
        <v>28443</v>
      </c>
      <c r="U1194" s="5" t="str">
        <f t="shared" si="376"/>
        <v>兵庫県福崎町</v>
      </c>
      <c r="V1194" s="21">
        <f t="shared" si="382"/>
        <v>0.80607836846759928</v>
      </c>
      <c r="W1194" s="21">
        <f t="shared" si="382"/>
        <v>1.8443470297199872E-3</v>
      </c>
      <c r="X1194" s="21">
        <f t="shared" si="382"/>
        <v>3.9313861364586797E-3</v>
      </c>
      <c r="Y1194" s="21">
        <f t="shared" si="383"/>
        <v>5.509099776595875E-2</v>
      </c>
      <c r="Z1194" s="21">
        <f t="shared" si="383"/>
        <v>3.5234783247046493E-2</v>
      </c>
      <c r="AA1194" s="21">
        <f t="shared" si="384"/>
        <v>4.600823716101371E-2</v>
      </c>
      <c r="AB1194" s="21">
        <f t="shared" si="384"/>
        <v>4.3626618420614438E-2</v>
      </c>
      <c r="AC1194" s="21">
        <f t="shared" si="384"/>
        <v>2.7333308294826652E-3</v>
      </c>
      <c r="AD1194" s="21">
        <f t="shared" si="384"/>
        <v>0</v>
      </c>
      <c r="AE1194" s="21">
        <f t="shared" si="385"/>
        <v>5.4519309421058419E-3</v>
      </c>
      <c r="AF1194" s="137">
        <f>VLOOKUP(T1194,人口!$A$2:$E$1748,5,0)</f>
        <v>19205</v>
      </c>
      <c r="AG1194" s="14">
        <f t="shared" si="386"/>
        <v>0</v>
      </c>
      <c r="AH1194" s="14">
        <f t="shared" si="387"/>
        <v>0</v>
      </c>
      <c r="AI1194" s="14">
        <f t="shared" si="388"/>
        <v>1</v>
      </c>
      <c r="AJ1194" s="14">
        <f t="shared" si="389"/>
        <v>0</v>
      </c>
      <c r="AK1194" s="14">
        <f t="shared" si="390"/>
        <v>0</v>
      </c>
      <c r="AL1194" s="14">
        <f t="shared" si="391"/>
        <v>0</v>
      </c>
      <c r="AM1194" s="14">
        <f t="shared" si="392"/>
        <v>0</v>
      </c>
      <c r="AN1194" s="14">
        <f t="shared" si="393"/>
        <v>0</v>
      </c>
      <c r="AO1194" s="5" t="str">
        <f t="shared" si="394"/>
        <v>1万～3万人未満の市町村平均</v>
      </c>
    </row>
    <row r="1195" spans="1:41" s="5" customFormat="1" ht="18" customHeight="1" x14ac:dyDescent="0.3">
      <c r="A1195" s="5" t="str">
        <f t="shared" si="377"/>
        <v>028446</v>
      </c>
      <c r="B1195" s="22">
        <v>28</v>
      </c>
      <c r="C1195" s="23" t="s">
        <v>55</v>
      </c>
      <c r="D1195" s="23">
        <v>28446</v>
      </c>
      <c r="E1195" s="24" t="s">
        <v>1586</v>
      </c>
      <c r="F1195" s="25">
        <v>44.39321266993656</v>
      </c>
      <c r="G1195" s="26">
        <v>0.66410358225414301</v>
      </c>
      <c r="H1195" s="26">
        <v>3.5456149188032051</v>
      </c>
      <c r="I1195" s="26">
        <f t="shared" si="378"/>
        <v>48.602931170993905</v>
      </c>
      <c r="J1195" s="26">
        <v>8.1743468531078651</v>
      </c>
      <c r="K1195" s="26">
        <v>8.2585411503185728</v>
      </c>
      <c r="L1195" s="26">
        <f t="shared" si="379"/>
        <v>16.432888003426438</v>
      </c>
      <c r="M1195" s="26">
        <v>11.507690923008907</v>
      </c>
      <c r="N1195" s="26">
        <v>13.062968171774038</v>
      </c>
      <c r="O1195" s="26">
        <v>0.7004466824617771</v>
      </c>
      <c r="P1195" s="26">
        <v>0</v>
      </c>
      <c r="Q1195" s="26">
        <f t="shared" si="375"/>
        <v>25.271105777244724</v>
      </c>
      <c r="R1195" s="27">
        <v>0</v>
      </c>
      <c r="S1195" s="143">
        <f t="shared" si="380"/>
        <v>90.306924951665067</v>
      </c>
      <c r="T1195" s="140" t="str">
        <f t="shared" si="381"/>
        <v>28446</v>
      </c>
      <c r="U1195" s="5" t="str">
        <f t="shared" si="376"/>
        <v>兵庫県神河町</v>
      </c>
      <c r="V1195" s="21">
        <f t="shared" si="382"/>
        <v>0.49158148938962454</v>
      </c>
      <c r="W1195" s="21">
        <f t="shared" si="382"/>
        <v>7.3538500243429932E-3</v>
      </c>
      <c r="X1195" s="21">
        <f t="shared" si="382"/>
        <v>3.9261827602932141E-2</v>
      </c>
      <c r="Y1195" s="21">
        <f t="shared" si="383"/>
        <v>9.0517386761679877E-2</v>
      </c>
      <c r="Z1195" s="21">
        <f t="shared" si="383"/>
        <v>9.144969950797005E-2</v>
      </c>
      <c r="AA1195" s="21">
        <f t="shared" si="384"/>
        <v>0.1274286654004459</v>
      </c>
      <c r="AB1195" s="21">
        <f t="shared" si="384"/>
        <v>0.1446507914954</v>
      </c>
      <c r="AC1195" s="21">
        <f t="shared" si="384"/>
        <v>7.75628981760454E-3</v>
      </c>
      <c r="AD1195" s="21">
        <f t="shared" si="384"/>
        <v>0</v>
      </c>
      <c r="AE1195" s="21">
        <f t="shared" si="385"/>
        <v>0</v>
      </c>
      <c r="AF1195" s="137">
        <f>VLOOKUP(T1195,人口!$A$2:$E$1748,5,0)</f>
        <v>11286</v>
      </c>
      <c r="AG1195" s="14">
        <f t="shared" si="386"/>
        <v>0</v>
      </c>
      <c r="AH1195" s="14">
        <f t="shared" si="387"/>
        <v>0</v>
      </c>
      <c r="AI1195" s="14">
        <f t="shared" si="388"/>
        <v>1</v>
      </c>
      <c r="AJ1195" s="14">
        <f t="shared" si="389"/>
        <v>0</v>
      </c>
      <c r="AK1195" s="14">
        <f t="shared" si="390"/>
        <v>0</v>
      </c>
      <c r="AL1195" s="14">
        <f t="shared" si="391"/>
        <v>0</v>
      </c>
      <c r="AM1195" s="14">
        <f t="shared" si="392"/>
        <v>0</v>
      </c>
      <c r="AN1195" s="14">
        <f t="shared" si="393"/>
        <v>0</v>
      </c>
      <c r="AO1195" s="5" t="str">
        <f t="shared" si="394"/>
        <v>1万～3万人未満の市町村平均</v>
      </c>
    </row>
    <row r="1196" spans="1:41" s="5" customFormat="1" ht="18" customHeight="1" x14ac:dyDescent="0.3">
      <c r="A1196" s="5" t="str">
        <f t="shared" si="377"/>
        <v>028464</v>
      </c>
      <c r="B1196" s="22">
        <v>28</v>
      </c>
      <c r="C1196" s="23" t="s">
        <v>55</v>
      </c>
      <c r="D1196" s="23">
        <v>28464</v>
      </c>
      <c r="E1196" s="24" t="s">
        <v>1604</v>
      </c>
      <c r="F1196" s="25">
        <v>230.68886790648</v>
      </c>
      <c r="G1196" s="26">
        <v>1.591846275051388</v>
      </c>
      <c r="H1196" s="26">
        <v>0.23377680783317836</v>
      </c>
      <c r="I1196" s="26">
        <f t="shared" si="378"/>
        <v>232.51449098936456</v>
      </c>
      <c r="J1196" s="26">
        <v>27.346059776146426</v>
      </c>
      <c r="K1196" s="26">
        <v>26.926428825663063</v>
      </c>
      <c r="L1196" s="26">
        <f t="shared" si="379"/>
        <v>54.272488601809485</v>
      </c>
      <c r="M1196" s="26">
        <v>34.0487585373453</v>
      </c>
      <c r="N1196" s="26">
        <v>18.220795751936752</v>
      </c>
      <c r="O1196" s="26">
        <v>2.1180971450518808</v>
      </c>
      <c r="P1196" s="26">
        <v>0</v>
      </c>
      <c r="Q1196" s="26">
        <f t="shared" si="375"/>
        <v>54.387651434333939</v>
      </c>
      <c r="R1196" s="27">
        <v>3.0939999965681779</v>
      </c>
      <c r="S1196" s="143">
        <f t="shared" si="380"/>
        <v>344.26863102207614</v>
      </c>
      <c r="T1196" s="140" t="str">
        <f t="shared" si="381"/>
        <v>28464</v>
      </c>
      <c r="U1196" s="5" t="str">
        <f t="shared" si="376"/>
        <v>兵庫県太子町</v>
      </c>
      <c r="V1196" s="21">
        <f t="shared" si="382"/>
        <v>0.6700839028569151</v>
      </c>
      <c r="W1196" s="21">
        <f t="shared" si="382"/>
        <v>4.6238493188457573E-3</v>
      </c>
      <c r="X1196" s="21">
        <f t="shared" si="382"/>
        <v>6.7905346804073908E-4</v>
      </c>
      <c r="Y1196" s="21">
        <f t="shared" si="383"/>
        <v>7.9432330778905227E-2</v>
      </c>
      <c r="Z1196" s="21">
        <f t="shared" si="383"/>
        <v>7.821342521310462E-2</v>
      </c>
      <c r="AA1196" s="21">
        <f t="shared" si="384"/>
        <v>9.8901716477217849E-2</v>
      </c>
      <c r="AB1196" s="21">
        <f t="shared" si="384"/>
        <v>5.2926099301705908E-2</v>
      </c>
      <c r="AC1196" s="21">
        <f t="shared" si="384"/>
        <v>6.1524546653106433E-3</v>
      </c>
      <c r="AD1196" s="21">
        <f t="shared" si="384"/>
        <v>0</v>
      </c>
      <c r="AE1196" s="21">
        <f t="shared" si="385"/>
        <v>8.987167919954275E-3</v>
      </c>
      <c r="AF1196" s="137">
        <f>VLOOKUP(T1196,人口!$A$2:$E$1748,5,0)</f>
        <v>34128</v>
      </c>
      <c r="AG1196" s="14">
        <f t="shared" si="386"/>
        <v>0</v>
      </c>
      <c r="AH1196" s="14">
        <f t="shared" si="387"/>
        <v>0</v>
      </c>
      <c r="AI1196" s="14">
        <f t="shared" si="388"/>
        <v>0</v>
      </c>
      <c r="AJ1196" s="14">
        <f t="shared" si="389"/>
        <v>1</v>
      </c>
      <c r="AK1196" s="14">
        <f t="shared" si="390"/>
        <v>0</v>
      </c>
      <c r="AL1196" s="14">
        <f t="shared" si="391"/>
        <v>0</v>
      </c>
      <c r="AM1196" s="14">
        <f t="shared" si="392"/>
        <v>0</v>
      </c>
      <c r="AN1196" s="14">
        <f t="shared" si="393"/>
        <v>0</v>
      </c>
      <c r="AO1196" s="5" t="str">
        <f t="shared" si="394"/>
        <v>3万～10万人未満の市町村平均</v>
      </c>
    </row>
    <row r="1197" spans="1:41" s="5" customFormat="1" ht="18" customHeight="1" x14ac:dyDescent="0.3">
      <c r="A1197" s="5" t="str">
        <f t="shared" si="377"/>
        <v>028481</v>
      </c>
      <c r="B1197" s="22">
        <v>28</v>
      </c>
      <c r="C1197" s="23" t="s">
        <v>55</v>
      </c>
      <c r="D1197" s="23">
        <v>28481</v>
      </c>
      <c r="E1197" s="24" t="s">
        <v>1619</v>
      </c>
      <c r="F1197" s="25">
        <v>68.300836210593403</v>
      </c>
      <c r="G1197" s="26">
        <v>0.62238853311757625</v>
      </c>
      <c r="H1197" s="26">
        <v>3.233912508358967</v>
      </c>
      <c r="I1197" s="26">
        <f t="shared" si="378"/>
        <v>72.157137252069944</v>
      </c>
      <c r="J1197" s="26">
        <v>12.424386772940037</v>
      </c>
      <c r="K1197" s="26">
        <v>12.696054437146083</v>
      </c>
      <c r="L1197" s="26">
        <f t="shared" si="379"/>
        <v>25.120441210086121</v>
      </c>
      <c r="M1197" s="26">
        <v>15.392929310708043</v>
      </c>
      <c r="N1197" s="26">
        <v>13.351652551260758</v>
      </c>
      <c r="O1197" s="26">
        <v>0.91655117903557715</v>
      </c>
      <c r="P1197" s="26">
        <v>0</v>
      </c>
      <c r="Q1197" s="26">
        <f t="shared" si="375"/>
        <v>29.661133041004376</v>
      </c>
      <c r="R1197" s="27">
        <v>1.8197886775518646</v>
      </c>
      <c r="S1197" s="143">
        <f t="shared" si="380"/>
        <v>128.7585001807123</v>
      </c>
      <c r="T1197" s="140" t="str">
        <f t="shared" si="381"/>
        <v>28481</v>
      </c>
      <c r="U1197" s="5" t="str">
        <f t="shared" si="376"/>
        <v>兵庫県上郡町</v>
      </c>
      <c r="V1197" s="21">
        <f t="shared" si="382"/>
        <v>0.53045691053199062</v>
      </c>
      <c r="W1197" s="21">
        <f t="shared" si="382"/>
        <v>4.8337665648796402E-3</v>
      </c>
      <c r="X1197" s="21">
        <f t="shared" si="382"/>
        <v>2.5116108869085746E-2</v>
      </c>
      <c r="Y1197" s="21">
        <f t="shared" si="383"/>
        <v>9.6493720845632985E-2</v>
      </c>
      <c r="Z1197" s="21">
        <f t="shared" si="383"/>
        <v>9.8603621658587159E-2</v>
      </c>
      <c r="AA1197" s="21">
        <f t="shared" si="384"/>
        <v>0.11954883979779274</v>
      </c>
      <c r="AB1197" s="21">
        <f t="shared" si="384"/>
        <v>0.10369530968846126</v>
      </c>
      <c r="AC1197" s="21">
        <f t="shared" si="384"/>
        <v>7.118374148108275E-3</v>
      </c>
      <c r="AD1197" s="21">
        <f t="shared" si="384"/>
        <v>0</v>
      </c>
      <c r="AE1197" s="21">
        <f t="shared" si="385"/>
        <v>1.4133347895461617E-2</v>
      </c>
      <c r="AF1197" s="137">
        <f>VLOOKUP(T1197,人口!$A$2:$E$1748,5,0)</f>
        <v>14768</v>
      </c>
      <c r="AG1197" s="14">
        <f t="shared" si="386"/>
        <v>0</v>
      </c>
      <c r="AH1197" s="14">
        <f t="shared" si="387"/>
        <v>0</v>
      </c>
      <c r="AI1197" s="14">
        <f t="shared" si="388"/>
        <v>1</v>
      </c>
      <c r="AJ1197" s="14">
        <f t="shared" si="389"/>
        <v>0</v>
      </c>
      <c r="AK1197" s="14">
        <f t="shared" si="390"/>
        <v>0</v>
      </c>
      <c r="AL1197" s="14">
        <f t="shared" si="391"/>
        <v>0</v>
      </c>
      <c r="AM1197" s="14">
        <f t="shared" si="392"/>
        <v>0</v>
      </c>
      <c r="AN1197" s="14">
        <f t="shared" si="393"/>
        <v>0</v>
      </c>
      <c r="AO1197" s="5" t="str">
        <f t="shared" si="394"/>
        <v>1万～3万人未満の市町村平均</v>
      </c>
    </row>
    <row r="1198" spans="1:41" s="5" customFormat="1" ht="18" customHeight="1" x14ac:dyDescent="0.3">
      <c r="A1198" s="5" t="str">
        <f t="shared" si="377"/>
        <v>028501</v>
      </c>
      <c r="B1198" s="22">
        <v>28</v>
      </c>
      <c r="C1198" s="23" t="s">
        <v>55</v>
      </c>
      <c r="D1198" s="23">
        <v>28501</v>
      </c>
      <c r="E1198" s="24" t="s">
        <v>1636</v>
      </c>
      <c r="F1198" s="25">
        <v>51.263807462356624</v>
      </c>
      <c r="G1198" s="26">
        <v>1.6001892848787014</v>
      </c>
      <c r="H1198" s="26">
        <v>3.233912508358967</v>
      </c>
      <c r="I1198" s="26">
        <f t="shared" si="378"/>
        <v>56.097909255594296</v>
      </c>
      <c r="J1198" s="26">
        <v>18.123162928218651</v>
      </c>
      <c r="K1198" s="26">
        <v>13.562679313401789</v>
      </c>
      <c r="L1198" s="26">
        <f t="shared" si="379"/>
        <v>31.685842241620442</v>
      </c>
      <c r="M1198" s="26">
        <v>17.425477209557609</v>
      </c>
      <c r="N1198" s="26">
        <v>22.430776286118075</v>
      </c>
      <c r="O1198" s="26">
        <v>1.0327337228569882</v>
      </c>
      <c r="P1198" s="26">
        <v>0</v>
      </c>
      <c r="Q1198" s="26">
        <f t="shared" si="375"/>
        <v>40.888987218532677</v>
      </c>
      <c r="R1198" s="27">
        <v>1.9739999581478882</v>
      </c>
      <c r="S1198" s="143">
        <f t="shared" si="380"/>
        <v>130.6467386738953</v>
      </c>
      <c r="T1198" s="140" t="str">
        <f t="shared" si="381"/>
        <v>28501</v>
      </c>
      <c r="U1198" s="5" t="str">
        <f t="shared" si="376"/>
        <v>兵庫県佐用町</v>
      </c>
      <c r="V1198" s="21">
        <f t="shared" si="382"/>
        <v>0.39238489978931035</v>
      </c>
      <c r="W1198" s="21">
        <f t="shared" si="382"/>
        <v>1.2248214544971549E-2</v>
      </c>
      <c r="X1198" s="21">
        <f t="shared" si="382"/>
        <v>2.4753105520919822E-2</v>
      </c>
      <c r="Y1198" s="21">
        <f t="shared" si="383"/>
        <v>0.13871883150068914</v>
      </c>
      <c r="Z1198" s="21">
        <f t="shared" si="383"/>
        <v>0.10381184751389257</v>
      </c>
      <c r="AA1198" s="21">
        <f t="shared" si="384"/>
        <v>0.13337858553861795</v>
      </c>
      <c r="AB1198" s="21">
        <f t="shared" si="384"/>
        <v>0.17169028874197223</v>
      </c>
      <c r="AC1198" s="21">
        <f t="shared" si="384"/>
        <v>7.9047799687887669E-3</v>
      </c>
      <c r="AD1198" s="21">
        <f t="shared" si="384"/>
        <v>0</v>
      </c>
      <c r="AE1198" s="21">
        <f t="shared" si="385"/>
        <v>1.5109446880837568E-2</v>
      </c>
      <c r="AF1198" s="137">
        <f>VLOOKUP(T1198,人口!$A$2:$E$1748,5,0)</f>
        <v>16640</v>
      </c>
      <c r="AG1198" s="14">
        <f t="shared" si="386"/>
        <v>0</v>
      </c>
      <c r="AH1198" s="14">
        <f t="shared" si="387"/>
        <v>0</v>
      </c>
      <c r="AI1198" s="14">
        <f t="shared" si="388"/>
        <v>1</v>
      </c>
      <c r="AJ1198" s="14">
        <f t="shared" si="389"/>
        <v>0</v>
      </c>
      <c r="AK1198" s="14">
        <f t="shared" si="390"/>
        <v>0</v>
      </c>
      <c r="AL1198" s="14">
        <f t="shared" si="391"/>
        <v>0</v>
      </c>
      <c r="AM1198" s="14">
        <f t="shared" si="392"/>
        <v>0</v>
      </c>
      <c r="AN1198" s="14">
        <f t="shared" si="393"/>
        <v>0</v>
      </c>
      <c r="AO1198" s="5" t="str">
        <f t="shared" si="394"/>
        <v>1万～3万人未満の市町村平均</v>
      </c>
    </row>
    <row r="1199" spans="1:41" s="5" customFormat="1" ht="18" customHeight="1" x14ac:dyDescent="0.3">
      <c r="A1199" s="5" t="str">
        <f t="shared" si="377"/>
        <v>028585</v>
      </c>
      <c r="B1199" s="22">
        <v>28</v>
      </c>
      <c r="C1199" s="23" t="s">
        <v>55</v>
      </c>
      <c r="D1199" s="23">
        <v>28585</v>
      </c>
      <c r="E1199" s="24" t="s">
        <v>1653</v>
      </c>
      <c r="F1199" s="25">
        <v>37.5085589460259</v>
      </c>
      <c r="G1199" s="26">
        <v>1.3448931841629128</v>
      </c>
      <c r="H1199" s="26">
        <v>10.208253942048788</v>
      </c>
      <c r="I1199" s="26">
        <f t="shared" si="378"/>
        <v>49.061706072237598</v>
      </c>
      <c r="J1199" s="26">
        <v>17.251439411815117</v>
      </c>
      <c r="K1199" s="26">
        <v>12.983616327903658</v>
      </c>
      <c r="L1199" s="26">
        <f t="shared" si="379"/>
        <v>30.235055739718774</v>
      </c>
      <c r="M1199" s="26">
        <v>15.639636377522201</v>
      </c>
      <c r="N1199" s="26">
        <v>21.285661580820754</v>
      </c>
      <c r="O1199" s="26">
        <v>1.0763642401147084</v>
      </c>
      <c r="P1199" s="26">
        <v>0.33967014007315449</v>
      </c>
      <c r="Q1199" s="26">
        <f t="shared" si="375"/>
        <v>38.341332338530812</v>
      </c>
      <c r="R1199" s="27">
        <v>2.4669226059009981</v>
      </c>
      <c r="S1199" s="143">
        <f t="shared" si="380"/>
        <v>120.10501675638818</v>
      </c>
      <c r="T1199" s="140" t="str">
        <f t="shared" si="381"/>
        <v>28585</v>
      </c>
      <c r="U1199" s="5" t="str">
        <f t="shared" si="376"/>
        <v>兵庫県香美町</v>
      </c>
      <c r="V1199" s="21">
        <f t="shared" si="382"/>
        <v>0.3122980201743395</v>
      </c>
      <c r="W1199" s="21">
        <f t="shared" si="382"/>
        <v>1.1197643699519989E-2</v>
      </c>
      <c r="X1199" s="21">
        <f t="shared" si="382"/>
        <v>8.4994400881308968E-2</v>
      </c>
      <c r="Y1199" s="21">
        <f t="shared" si="383"/>
        <v>0.14363629328495592</v>
      </c>
      <c r="Z1199" s="21">
        <f t="shared" si="383"/>
        <v>0.1081021982140732</v>
      </c>
      <c r="AA1199" s="21">
        <f t="shared" si="384"/>
        <v>0.1302163456606017</v>
      </c>
      <c r="AB1199" s="21">
        <f t="shared" si="384"/>
        <v>0.17722541618719359</v>
      </c>
      <c r="AC1199" s="21">
        <f t="shared" si="384"/>
        <v>8.9618591228201837E-3</v>
      </c>
      <c r="AD1199" s="21">
        <f t="shared" si="384"/>
        <v>2.8281095098809687E-3</v>
      </c>
      <c r="AE1199" s="21">
        <f t="shared" si="385"/>
        <v>2.0539713265306105E-2</v>
      </c>
      <c r="AF1199" s="137">
        <f>VLOOKUP(T1199,人口!$A$2:$E$1748,5,0)</f>
        <v>17343</v>
      </c>
      <c r="AG1199" s="14">
        <f t="shared" si="386"/>
        <v>0</v>
      </c>
      <c r="AH1199" s="14">
        <f t="shared" si="387"/>
        <v>0</v>
      </c>
      <c r="AI1199" s="14">
        <f t="shared" si="388"/>
        <v>1</v>
      </c>
      <c r="AJ1199" s="14">
        <f t="shared" si="389"/>
        <v>0</v>
      </c>
      <c r="AK1199" s="14">
        <f t="shared" si="390"/>
        <v>0</v>
      </c>
      <c r="AL1199" s="14">
        <f t="shared" si="391"/>
        <v>0</v>
      </c>
      <c r="AM1199" s="14">
        <f t="shared" si="392"/>
        <v>0</v>
      </c>
      <c r="AN1199" s="14">
        <f t="shared" si="393"/>
        <v>0</v>
      </c>
      <c r="AO1199" s="5" t="str">
        <f t="shared" si="394"/>
        <v>1万～3万人未満の市町村平均</v>
      </c>
    </row>
    <row r="1200" spans="1:41" s="5" customFormat="1" ht="18" customHeight="1" x14ac:dyDescent="0.3">
      <c r="A1200" s="5" t="str">
        <f t="shared" si="377"/>
        <v>028586</v>
      </c>
      <c r="B1200" s="22">
        <v>28</v>
      </c>
      <c r="C1200" s="23" t="s">
        <v>55</v>
      </c>
      <c r="D1200" s="23">
        <v>28586</v>
      </c>
      <c r="E1200" s="24" t="s">
        <v>1668</v>
      </c>
      <c r="F1200" s="25">
        <v>22.800553902052737</v>
      </c>
      <c r="G1200" s="26">
        <v>1.3765966215067036</v>
      </c>
      <c r="H1200" s="26">
        <v>5.2599781762465128</v>
      </c>
      <c r="I1200" s="26">
        <f t="shared" si="378"/>
        <v>29.437128699805953</v>
      </c>
      <c r="J1200" s="26">
        <v>14.279513686852182</v>
      </c>
      <c r="K1200" s="26">
        <v>11.19718732162201</v>
      </c>
      <c r="L1200" s="26">
        <f t="shared" si="379"/>
        <v>25.476701008474194</v>
      </c>
      <c r="M1200" s="26">
        <v>12.787384353451392</v>
      </c>
      <c r="N1200" s="26">
        <v>17.075681046639431</v>
      </c>
      <c r="O1200" s="26">
        <v>0.88738141643084256</v>
      </c>
      <c r="P1200" s="26">
        <v>0</v>
      </c>
      <c r="Q1200" s="26">
        <f t="shared" si="375"/>
        <v>30.750446816521666</v>
      </c>
      <c r="R1200" s="27">
        <v>1.9876876108667845</v>
      </c>
      <c r="S1200" s="143">
        <f t="shared" si="380"/>
        <v>87.651964135668592</v>
      </c>
      <c r="T1200" s="140" t="str">
        <f t="shared" si="381"/>
        <v>28586</v>
      </c>
      <c r="U1200" s="5" t="str">
        <f t="shared" si="376"/>
        <v>兵庫県新温泉町</v>
      </c>
      <c r="V1200" s="21">
        <f t="shared" si="382"/>
        <v>0.26012598949593202</v>
      </c>
      <c r="W1200" s="21">
        <f t="shared" si="382"/>
        <v>1.5705256979478447E-2</v>
      </c>
      <c r="X1200" s="21">
        <f t="shared" si="382"/>
        <v>6.0009815274704691E-2</v>
      </c>
      <c r="Y1200" s="21">
        <f t="shared" si="383"/>
        <v>0.16291150834623863</v>
      </c>
      <c r="Z1200" s="21">
        <f t="shared" si="383"/>
        <v>0.12774599442279344</v>
      </c>
      <c r="AA1200" s="21">
        <f t="shared" si="384"/>
        <v>0.14588816667769075</v>
      </c>
      <c r="AB1200" s="21">
        <f t="shared" si="384"/>
        <v>0.19481230358066501</v>
      </c>
      <c r="AC1200" s="21">
        <f t="shared" si="384"/>
        <v>1.0123919357441263E-2</v>
      </c>
      <c r="AD1200" s="21">
        <f t="shared" si="384"/>
        <v>0</v>
      </c>
      <c r="AE1200" s="21">
        <f t="shared" si="385"/>
        <v>2.2677045865055818E-2</v>
      </c>
      <c r="AF1200" s="137">
        <f>VLOOKUP(T1200,人口!$A$2:$E$1748,5,0)</f>
        <v>14298</v>
      </c>
      <c r="AG1200" s="14">
        <f t="shared" si="386"/>
        <v>0</v>
      </c>
      <c r="AH1200" s="14">
        <f t="shared" si="387"/>
        <v>0</v>
      </c>
      <c r="AI1200" s="14">
        <f t="shared" si="388"/>
        <v>1</v>
      </c>
      <c r="AJ1200" s="14">
        <f t="shared" si="389"/>
        <v>0</v>
      </c>
      <c r="AK1200" s="14">
        <f t="shared" si="390"/>
        <v>0</v>
      </c>
      <c r="AL1200" s="14">
        <f t="shared" si="391"/>
        <v>0</v>
      </c>
      <c r="AM1200" s="14">
        <f t="shared" si="392"/>
        <v>0</v>
      </c>
      <c r="AN1200" s="14">
        <f t="shared" si="393"/>
        <v>0</v>
      </c>
      <c r="AO1200" s="5" t="str">
        <f t="shared" si="394"/>
        <v>1万～3万人未満の市町村平均</v>
      </c>
    </row>
    <row r="1201" spans="1:41" s="5" customFormat="1" ht="18" customHeight="1" x14ac:dyDescent="0.3">
      <c r="A1201" s="5" t="str">
        <f t="shared" si="377"/>
        <v>029201</v>
      </c>
      <c r="B1201" s="22">
        <v>29</v>
      </c>
      <c r="C1201" s="23" t="s">
        <v>56</v>
      </c>
      <c r="D1201" s="23">
        <v>29201</v>
      </c>
      <c r="E1201" s="24" t="s">
        <v>103</v>
      </c>
      <c r="F1201" s="25">
        <v>61.048136968921277</v>
      </c>
      <c r="G1201" s="26">
        <v>9.9241021344528679</v>
      </c>
      <c r="H1201" s="26">
        <v>6.9743232793644134</v>
      </c>
      <c r="I1201" s="26">
        <f t="shared" si="378"/>
        <v>77.946562382738563</v>
      </c>
      <c r="J1201" s="26">
        <v>409.37399340342466</v>
      </c>
      <c r="K1201" s="26">
        <v>424.29169760518073</v>
      </c>
      <c r="L1201" s="26">
        <f t="shared" si="379"/>
        <v>833.66569100860534</v>
      </c>
      <c r="M1201" s="26">
        <v>252.72194426893932</v>
      </c>
      <c r="N1201" s="26">
        <v>135.72014960935618</v>
      </c>
      <c r="O1201" s="26">
        <v>22.096219299735875</v>
      </c>
      <c r="P1201" s="26">
        <v>0</v>
      </c>
      <c r="Q1201" s="26">
        <f t="shared" si="375"/>
        <v>410.53831317803139</v>
      </c>
      <c r="R1201" s="27">
        <v>105.050602356</v>
      </c>
      <c r="S1201" s="143">
        <f t="shared" si="380"/>
        <v>1427.2011689253752</v>
      </c>
      <c r="T1201" s="140" t="str">
        <f t="shared" si="381"/>
        <v>29201</v>
      </c>
      <c r="U1201" s="5" t="str">
        <f t="shared" si="376"/>
        <v>奈良県奈良市</v>
      </c>
      <c r="V1201" s="21">
        <f t="shared" si="382"/>
        <v>4.2774724613551189E-2</v>
      </c>
      <c r="W1201" s="21">
        <f t="shared" si="382"/>
        <v>6.9535412039532698E-3</v>
      </c>
      <c r="X1201" s="21">
        <f t="shared" si="382"/>
        <v>4.8867135420129996E-3</v>
      </c>
      <c r="Y1201" s="21">
        <f t="shared" si="383"/>
        <v>0.28683692412588668</v>
      </c>
      <c r="Z1201" s="21">
        <f t="shared" si="383"/>
        <v>0.29728934283640984</v>
      </c>
      <c r="AA1201" s="21">
        <f t="shared" si="384"/>
        <v>0.17707520829682946</v>
      </c>
      <c r="AB1201" s="21">
        <f t="shared" si="384"/>
        <v>9.5095318420701666E-2</v>
      </c>
      <c r="AC1201" s="21">
        <f t="shared" si="384"/>
        <v>1.5482203757143384E-2</v>
      </c>
      <c r="AD1201" s="21">
        <f t="shared" si="384"/>
        <v>0</v>
      </c>
      <c r="AE1201" s="21">
        <f t="shared" si="385"/>
        <v>7.3606023203511561E-2</v>
      </c>
      <c r="AF1201" s="137">
        <f>VLOOKUP(T1201,人口!$A$2:$E$1748,5,0)</f>
        <v>356027</v>
      </c>
      <c r="AG1201" s="14">
        <f t="shared" si="386"/>
        <v>0</v>
      </c>
      <c r="AH1201" s="14">
        <f t="shared" si="387"/>
        <v>0</v>
      </c>
      <c r="AI1201" s="14">
        <f t="shared" si="388"/>
        <v>0</v>
      </c>
      <c r="AJ1201" s="14">
        <f t="shared" si="389"/>
        <v>0</v>
      </c>
      <c r="AK1201" s="14">
        <f t="shared" si="390"/>
        <v>0</v>
      </c>
      <c r="AL1201" s="14">
        <f t="shared" si="391"/>
        <v>1</v>
      </c>
      <c r="AM1201" s="14">
        <f t="shared" si="392"/>
        <v>0</v>
      </c>
      <c r="AN1201" s="14">
        <f t="shared" si="393"/>
        <v>0</v>
      </c>
      <c r="AO1201" s="5" t="str">
        <f t="shared" si="394"/>
        <v>20万～50万人未満の市町村平均</v>
      </c>
    </row>
    <row r="1202" spans="1:41" s="5" customFormat="1" ht="18" customHeight="1" x14ac:dyDescent="0.3">
      <c r="A1202" s="5" t="str">
        <f t="shared" si="377"/>
        <v>029202</v>
      </c>
      <c r="B1202" s="22">
        <v>29</v>
      </c>
      <c r="C1202" s="23" t="s">
        <v>56</v>
      </c>
      <c r="D1202" s="23">
        <v>29202</v>
      </c>
      <c r="E1202" s="24" t="s">
        <v>153</v>
      </c>
      <c r="F1202" s="25">
        <v>15.555836763846784</v>
      </c>
      <c r="G1202" s="26">
        <v>1.8422523593176485</v>
      </c>
      <c r="H1202" s="26">
        <v>0</v>
      </c>
      <c r="I1202" s="26">
        <f t="shared" si="378"/>
        <v>17.398089123164432</v>
      </c>
      <c r="J1202" s="26">
        <v>54.839798055569666</v>
      </c>
      <c r="K1202" s="26">
        <v>78.11304976119348</v>
      </c>
      <c r="L1202" s="26">
        <f t="shared" si="379"/>
        <v>132.95284781676315</v>
      </c>
      <c r="M1202" s="26">
        <v>50.399866262389637</v>
      </c>
      <c r="N1202" s="26">
        <v>30.278180001832055</v>
      </c>
      <c r="O1202" s="26">
        <v>4.0080495085399219</v>
      </c>
      <c r="P1202" s="26">
        <v>0</v>
      </c>
      <c r="Q1202" s="26">
        <f t="shared" si="375"/>
        <v>84.686095772761618</v>
      </c>
      <c r="R1202" s="27">
        <v>11.380577128199999</v>
      </c>
      <c r="S1202" s="143">
        <f t="shared" si="380"/>
        <v>246.41760984088921</v>
      </c>
      <c r="T1202" s="140" t="str">
        <f t="shared" si="381"/>
        <v>29202</v>
      </c>
      <c r="U1202" s="5" t="str">
        <f t="shared" si="376"/>
        <v>奈良県大和高田市</v>
      </c>
      <c r="V1202" s="21">
        <f t="shared" si="382"/>
        <v>6.312794273871547E-2</v>
      </c>
      <c r="W1202" s="21">
        <f t="shared" si="382"/>
        <v>7.4761392276598369E-3</v>
      </c>
      <c r="X1202" s="21">
        <f t="shared" si="382"/>
        <v>0</v>
      </c>
      <c r="Y1202" s="21">
        <f t="shared" si="383"/>
        <v>0.22254821029625069</v>
      </c>
      <c r="Z1202" s="21">
        <f t="shared" si="383"/>
        <v>0.31699459227622062</v>
      </c>
      <c r="AA1202" s="21">
        <f t="shared" si="384"/>
        <v>0.20453029430377404</v>
      </c>
      <c r="AB1202" s="21">
        <f t="shared" si="384"/>
        <v>0.12287344245154616</v>
      </c>
      <c r="AC1202" s="21">
        <f t="shared" si="384"/>
        <v>1.6265272238976353E-2</v>
      </c>
      <c r="AD1202" s="21">
        <f t="shared" si="384"/>
        <v>0</v>
      </c>
      <c r="AE1202" s="21">
        <f t="shared" si="385"/>
        <v>4.6184106466856764E-2</v>
      </c>
      <c r="AF1202" s="137">
        <f>VLOOKUP(T1202,人口!$A$2:$E$1748,5,0)</f>
        <v>64580</v>
      </c>
      <c r="AG1202" s="14">
        <f t="shared" si="386"/>
        <v>0</v>
      </c>
      <c r="AH1202" s="14">
        <f t="shared" si="387"/>
        <v>0</v>
      </c>
      <c r="AI1202" s="14">
        <f t="shared" si="388"/>
        <v>0</v>
      </c>
      <c r="AJ1202" s="14">
        <f t="shared" si="389"/>
        <v>1</v>
      </c>
      <c r="AK1202" s="14">
        <f t="shared" si="390"/>
        <v>0</v>
      </c>
      <c r="AL1202" s="14">
        <f t="shared" si="391"/>
        <v>0</v>
      </c>
      <c r="AM1202" s="14">
        <f t="shared" si="392"/>
        <v>0</v>
      </c>
      <c r="AN1202" s="14">
        <f t="shared" si="393"/>
        <v>0</v>
      </c>
      <c r="AO1202" s="5" t="str">
        <f t="shared" si="394"/>
        <v>3万～10万人未満の市町村平均</v>
      </c>
    </row>
    <row r="1203" spans="1:41" s="5" customFormat="1" ht="18" customHeight="1" x14ac:dyDescent="0.3">
      <c r="A1203" s="5" t="str">
        <f t="shared" si="377"/>
        <v>029203</v>
      </c>
      <c r="B1203" s="22">
        <v>29</v>
      </c>
      <c r="C1203" s="23" t="s">
        <v>56</v>
      </c>
      <c r="D1203" s="23">
        <v>29203</v>
      </c>
      <c r="E1203" s="24" t="s">
        <v>221</v>
      </c>
      <c r="F1203" s="25">
        <v>130.20629268069871</v>
      </c>
      <c r="G1203" s="26">
        <v>2.1044052291620701</v>
      </c>
      <c r="H1203" s="26">
        <v>1.612343553831558</v>
      </c>
      <c r="I1203" s="26">
        <f t="shared" si="378"/>
        <v>133.92304146369233</v>
      </c>
      <c r="J1203" s="26">
        <v>97.517464532768557</v>
      </c>
      <c r="K1203" s="26">
        <v>99.135004731964699</v>
      </c>
      <c r="L1203" s="26">
        <f t="shared" si="379"/>
        <v>196.65246926473327</v>
      </c>
      <c r="M1203" s="26">
        <v>68.799438471239284</v>
      </c>
      <c r="N1203" s="26">
        <v>50.880621884534243</v>
      </c>
      <c r="O1203" s="26">
        <v>5.3294397545344019</v>
      </c>
      <c r="P1203" s="26">
        <v>0</v>
      </c>
      <c r="Q1203" s="26">
        <f t="shared" si="375"/>
        <v>125.00950011030793</v>
      </c>
      <c r="R1203" s="27">
        <v>12.485673919767999</v>
      </c>
      <c r="S1203" s="143">
        <f t="shared" si="380"/>
        <v>468.0706847585015</v>
      </c>
      <c r="T1203" s="140" t="str">
        <f t="shared" si="381"/>
        <v>29203</v>
      </c>
      <c r="U1203" s="5" t="str">
        <f t="shared" si="376"/>
        <v>奈良県大和郡山市</v>
      </c>
      <c r="V1203" s="21">
        <f t="shared" si="382"/>
        <v>0.27817655948241649</v>
      </c>
      <c r="W1203" s="21">
        <f t="shared" si="382"/>
        <v>4.4959133260990833E-3</v>
      </c>
      <c r="X1203" s="21">
        <f t="shared" si="382"/>
        <v>3.4446582670808316E-3</v>
      </c>
      <c r="Y1203" s="21">
        <f t="shared" si="383"/>
        <v>0.20833918403388615</v>
      </c>
      <c r="Z1203" s="21">
        <f t="shared" si="383"/>
        <v>0.21179494456721396</v>
      </c>
      <c r="AA1203" s="21">
        <f t="shared" si="384"/>
        <v>0.14698514714019309</v>
      </c>
      <c r="AB1203" s="21">
        <f t="shared" si="384"/>
        <v>0.10870285950675553</v>
      </c>
      <c r="AC1203" s="21">
        <f t="shared" si="384"/>
        <v>1.1385972093689432E-2</v>
      </c>
      <c r="AD1203" s="21">
        <f t="shared" si="384"/>
        <v>0</v>
      </c>
      <c r="AE1203" s="21">
        <f t="shared" si="385"/>
        <v>2.6674761582665477E-2</v>
      </c>
      <c r="AF1203" s="137">
        <f>VLOOKUP(T1203,人口!$A$2:$E$1748,5,0)</f>
        <v>85871</v>
      </c>
      <c r="AG1203" s="14">
        <f t="shared" si="386"/>
        <v>0</v>
      </c>
      <c r="AH1203" s="14">
        <f t="shared" si="387"/>
        <v>0</v>
      </c>
      <c r="AI1203" s="14">
        <f t="shared" si="388"/>
        <v>0</v>
      </c>
      <c r="AJ1203" s="14">
        <f t="shared" si="389"/>
        <v>1</v>
      </c>
      <c r="AK1203" s="14">
        <f t="shared" si="390"/>
        <v>0</v>
      </c>
      <c r="AL1203" s="14">
        <f t="shared" si="391"/>
        <v>0</v>
      </c>
      <c r="AM1203" s="14">
        <f t="shared" si="392"/>
        <v>0</v>
      </c>
      <c r="AN1203" s="14">
        <f t="shared" si="393"/>
        <v>0</v>
      </c>
      <c r="AO1203" s="5" t="str">
        <f t="shared" si="394"/>
        <v>3万～10万人未満の市町村平均</v>
      </c>
    </row>
    <row r="1204" spans="1:41" s="5" customFormat="1" ht="18" customHeight="1" x14ac:dyDescent="0.3">
      <c r="A1204" s="5" t="str">
        <f t="shared" si="377"/>
        <v>029204</v>
      </c>
      <c r="B1204" s="22">
        <v>29</v>
      </c>
      <c r="C1204" s="23" t="s">
        <v>56</v>
      </c>
      <c r="D1204" s="23">
        <v>29204</v>
      </c>
      <c r="E1204" s="24" t="s">
        <v>282</v>
      </c>
      <c r="F1204" s="25">
        <v>111.72719172506002</v>
      </c>
      <c r="G1204" s="26">
        <v>2.0523337687135208</v>
      </c>
      <c r="H1204" s="26">
        <v>3.1121980225120769</v>
      </c>
      <c r="I1204" s="26">
        <f t="shared" si="378"/>
        <v>116.89172351628562</v>
      </c>
      <c r="J1204" s="26">
        <v>83.726916635411143</v>
      </c>
      <c r="K1204" s="26">
        <v>77.64347382021981</v>
      </c>
      <c r="L1204" s="26">
        <f t="shared" si="379"/>
        <v>161.37039045563097</v>
      </c>
      <c r="M1204" s="26">
        <v>54.646411128584347</v>
      </c>
      <c r="N1204" s="26">
        <v>46.415636815139649</v>
      </c>
      <c r="O1204" s="26">
        <v>4.0275994558175636</v>
      </c>
      <c r="P1204" s="26">
        <v>0</v>
      </c>
      <c r="Q1204" s="26">
        <f t="shared" si="375"/>
        <v>105.08964739954156</v>
      </c>
      <c r="R1204" s="27">
        <v>10.359044024540001</v>
      </c>
      <c r="S1204" s="143">
        <f t="shared" si="380"/>
        <v>393.71080539599819</v>
      </c>
      <c r="T1204" s="140" t="str">
        <f t="shared" si="381"/>
        <v>29204</v>
      </c>
      <c r="U1204" s="5" t="str">
        <f t="shared" si="376"/>
        <v>奈良県天理市</v>
      </c>
      <c r="V1204" s="21">
        <f t="shared" si="382"/>
        <v>0.28377984600316902</v>
      </c>
      <c r="W1204" s="21">
        <f t="shared" si="382"/>
        <v>5.2127951292809029E-3</v>
      </c>
      <c r="X1204" s="21">
        <f t="shared" si="382"/>
        <v>7.9047818344274226E-3</v>
      </c>
      <c r="Y1204" s="21">
        <f t="shared" si="383"/>
        <v>0.21266095694579118</v>
      </c>
      <c r="Z1204" s="21">
        <f t="shared" si="383"/>
        <v>0.19720940537084128</v>
      </c>
      <c r="AA1204" s="21">
        <f t="shared" si="384"/>
        <v>0.13879835244455749</v>
      </c>
      <c r="AB1204" s="21">
        <f t="shared" si="384"/>
        <v>0.11789271764704133</v>
      </c>
      <c r="AC1204" s="21">
        <f t="shared" si="384"/>
        <v>1.0229842312218393E-2</v>
      </c>
      <c r="AD1204" s="21">
        <f t="shared" si="384"/>
        <v>0</v>
      </c>
      <c r="AE1204" s="21">
        <f t="shared" si="385"/>
        <v>2.6311302312672809E-2</v>
      </c>
      <c r="AF1204" s="137">
        <f>VLOOKUP(T1204,人口!$A$2:$E$1748,5,0)</f>
        <v>64895</v>
      </c>
      <c r="AG1204" s="14">
        <f t="shared" si="386"/>
        <v>0</v>
      </c>
      <c r="AH1204" s="14">
        <f t="shared" si="387"/>
        <v>0</v>
      </c>
      <c r="AI1204" s="14">
        <f t="shared" si="388"/>
        <v>0</v>
      </c>
      <c r="AJ1204" s="14">
        <f t="shared" si="389"/>
        <v>1</v>
      </c>
      <c r="AK1204" s="14">
        <f t="shared" si="390"/>
        <v>0</v>
      </c>
      <c r="AL1204" s="14">
        <f t="shared" si="391"/>
        <v>0</v>
      </c>
      <c r="AM1204" s="14">
        <f t="shared" si="392"/>
        <v>0</v>
      </c>
      <c r="AN1204" s="14">
        <f t="shared" si="393"/>
        <v>0</v>
      </c>
      <c r="AO1204" s="5" t="str">
        <f t="shared" si="394"/>
        <v>3万～10万人未満の市町村平均</v>
      </c>
    </row>
    <row r="1205" spans="1:41" s="5" customFormat="1" ht="18" customHeight="1" x14ac:dyDescent="0.3">
      <c r="A1205" s="5" t="str">
        <f t="shared" si="377"/>
        <v>029205</v>
      </c>
      <c r="B1205" s="22">
        <v>29</v>
      </c>
      <c r="C1205" s="23" t="s">
        <v>56</v>
      </c>
      <c r="D1205" s="23">
        <v>29205</v>
      </c>
      <c r="E1205" s="24" t="s">
        <v>333</v>
      </c>
      <c r="F1205" s="25">
        <v>61.96743541689149</v>
      </c>
      <c r="G1205" s="26">
        <v>3.6647534750168811</v>
      </c>
      <c r="H1205" s="26">
        <v>1.7623290006996097</v>
      </c>
      <c r="I1205" s="26">
        <f t="shared" si="378"/>
        <v>67.394517892607979</v>
      </c>
      <c r="J1205" s="26">
        <v>133.99727980800623</v>
      </c>
      <c r="K1205" s="26">
        <v>139.47443183803921</v>
      </c>
      <c r="L1205" s="26">
        <f t="shared" si="379"/>
        <v>273.47171164604543</v>
      </c>
      <c r="M1205" s="26">
        <v>98.119379618230582</v>
      </c>
      <c r="N1205" s="26">
        <v>53.353684735470466</v>
      </c>
      <c r="O1205" s="26">
        <v>7.5553408945744183</v>
      </c>
      <c r="P1205" s="26">
        <v>0</v>
      </c>
      <c r="Q1205" s="26">
        <f t="shared" si="375"/>
        <v>159.02840524827545</v>
      </c>
      <c r="R1205" s="27">
        <v>19.609826072356512</v>
      </c>
      <c r="S1205" s="143">
        <f t="shared" si="380"/>
        <v>519.50446085928547</v>
      </c>
      <c r="T1205" s="140" t="str">
        <f t="shared" si="381"/>
        <v>29205</v>
      </c>
      <c r="U1205" s="5" t="str">
        <f t="shared" si="376"/>
        <v>奈良県橿原市</v>
      </c>
      <c r="V1205" s="21">
        <f t="shared" si="382"/>
        <v>0.11928181581808625</v>
      </c>
      <c r="W1205" s="21">
        <f t="shared" si="382"/>
        <v>7.0543253256289693E-3</v>
      </c>
      <c r="X1205" s="21">
        <f t="shared" si="382"/>
        <v>3.3923269836502123E-3</v>
      </c>
      <c r="Y1205" s="21">
        <f t="shared" si="383"/>
        <v>0.257932876238191</v>
      </c>
      <c r="Z1205" s="21">
        <f t="shared" si="383"/>
        <v>0.26847590799767485</v>
      </c>
      <c r="AA1205" s="21">
        <f t="shared" si="384"/>
        <v>0.18887110123354164</v>
      </c>
      <c r="AB1205" s="21">
        <f t="shared" si="384"/>
        <v>0.10270110991389929</v>
      </c>
      <c r="AC1205" s="21">
        <f t="shared" si="384"/>
        <v>1.4543360959937706E-2</v>
      </c>
      <c r="AD1205" s="21">
        <f t="shared" si="384"/>
        <v>0</v>
      </c>
      <c r="AE1205" s="21">
        <f t="shared" si="385"/>
        <v>3.7747175529389894E-2</v>
      </c>
      <c r="AF1205" s="137">
        <f>VLOOKUP(T1205,人口!$A$2:$E$1748,5,0)</f>
        <v>121736</v>
      </c>
      <c r="AG1205" s="14">
        <f t="shared" si="386"/>
        <v>0</v>
      </c>
      <c r="AH1205" s="14">
        <f t="shared" si="387"/>
        <v>0</v>
      </c>
      <c r="AI1205" s="14">
        <f t="shared" si="388"/>
        <v>0</v>
      </c>
      <c r="AJ1205" s="14">
        <f t="shared" si="389"/>
        <v>0</v>
      </c>
      <c r="AK1205" s="14">
        <f t="shared" si="390"/>
        <v>1</v>
      </c>
      <c r="AL1205" s="14">
        <f t="shared" si="391"/>
        <v>0</v>
      </c>
      <c r="AM1205" s="14">
        <f t="shared" si="392"/>
        <v>0</v>
      </c>
      <c r="AN1205" s="14">
        <f t="shared" si="393"/>
        <v>0</v>
      </c>
      <c r="AO1205" s="5" t="str">
        <f t="shared" si="394"/>
        <v>10万～20万人未満の市町村平均</v>
      </c>
    </row>
    <row r="1206" spans="1:41" s="5" customFormat="1" ht="18" customHeight="1" x14ac:dyDescent="0.3">
      <c r="A1206" s="5" t="str">
        <f t="shared" si="377"/>
        <v>029206</v>
      </c>
      <c r="B1206" s="22">
        <v>29</v>
      </c>
      <c r="C1206" s="23" t="s">
        <v>56</v>
      </c>
      <c r="D1206" s="23">
        <v>29206</v>
      </c>
      <c r="E1206" s="24" t="s">
        <v>385</v>
      </c>
      <c r="F1206" s="25">
        <v>14.125058186618071</v>
      </c>
      <c r="G1206" s="26">
        <v>1.8925282521645239</v>
      </c>
      <c r="H1206" s="26">
        <v>1.7998253624166227</v>
      </c>
      <c r="I1206" s="26">
        <f t="shared" si="378"/>
        <v>17.817411801199217</v>
      </c>
      <c r="J1206" s="26">
        <v>50.898701590628313</v>
      </c>
      <c r="K1206" s="26">
        <v>64.285205753515996</v>
      </c>
      <c r="L1206" s="26">
        <f t="shared" si="379"/>
        <v>115.1839073441443</v>
      </c>
      <c r="M1206" s="26">
        <v>50.500140747610871</v>
      </c>
      <c r="N1206" s="26">
        <v>37.418306987803575</v>
      </c>
      <c r="O1206" s="26">
        <v>3.5242038292494726</v>
      </c>
      <c r="P1206" s="26">
        <v>0</v>
      </c>
      <c r="Q1206" s="26">
        <f t="shared" si="375"/>
        <v>91.442651564663919</v>
      </c>
      <c r="R1206" s="27">
        <v>8.8243711724000011</v>
      </c>
      <c r="S1206" s="143">
        <f t="shared" si="380"/>
        <v>233.26834188240744</v>
      </c>
      <c r="T1206" s="140" t="str">
        <f t="shared" si="381"/>
        <v>29206</v>
      </c>
      <c r="U1206" s="5" t="str">
        <f t="shared" si="376"/>
        <v>奈良県桜井市</v>
      </c>
      <c r="V1206" s="21">
        <f t="shared" si="382"/>
        <v>6.0552829726627171E-2</v>
      </c>
      <c r="W1206" s="21">
        <f t="shared" si="382"/>
        <v>8.1130951456694599E-3</v>
      </c>
      <c r="X1206" s="21">
        <f t="shared" si="382"/>
        <v>7.7156863545758386E-3</v>
      </c>
      <c r="Y1206" s="21">
        <f t="shared" si="383"/>
        <v>0.21819806828432287</v>
      </c>
      <c r="Z1206" s="21">
        <f t="shared" si="383"/>
        <v>0.27558478460794616</v>
      </c>
      <c r="AA1206" s="21">
        <f t="shared" si="384"/>
        <v>0.21648947448286154</v>
      </c>
      <c r="AB1206" s="21">
        <f t="shared" si="384"/>
        <v>0.16040885225079735</v>
      </c>
      <c r="AC1206" s="21">
        <f t="shared" si="384"/>
        <v>1.5107938783335004E-2</v>
      </c>
      <c r="AD1206" s="21">
        <f t="shared" si="384"/>
        <v>0</v>
      </c>
      <c r="AE1206" s="21">
        <f t="shared" si="385"/>
        <v>3.7829270363864645E-2</v>
      </c>
      <c r="AF1206" s="137">
        <f>VLOOKUP(T1206,人口!$A$2:$E$1748,5,0)</f>
        <v>56784</v>
      </c>
      <c r="AG1206" s="14">
        <f t="shared" si="386"/>
        <v>0</v>
      </c>
      <c r="AH1206" s="14">
        <f t="shared" si="387"/>
        <v>0</v>
      </c>
      <c r="AI1206" s="14">
        <f t="shared" si="388"/>
        <v>0</v>
      </c>
      <c r="AJ1206" s="14">
        <f t="shared" si="389"/>
        <v>1</v>
      </c>
      <c r="AK1206" s="14">
        <f t="shared" si="390"/>
        <v>0</v>
      </c>
      <c r="AL1206" s="14">
        <f t="shared" si="391"/>
        <v>0</v>
      </c>
      <c r="AM1206" s="14">
        <f t="shared" si="392"/>
        <v>0</v>
      </c>
      <c r="AN1206" s="14">
        <f t="shared" si="393"/>
        <v>0</v>
      </c>
      <c r="AO1206" s="5" t="str">
        <f t="shared" si="394"/>
        <v>3万～10万人未満の市町村平均</v>
      </c>
    </row>
    <row r="1207" spans="1:41" s="5" customFormat="1" ht="18" customHeight="1" x14ac:dyDescent="0.3">
      <c r="A1207" s="5" t="str">
        <f t="shared" si="377"/>
        <v>029207</v>
      </c>
      <c r="B1207" s="22">
        <v>29</v>
      </c>
      <c r="C1207" s="23" t="s">
        <v>56</v>
      </c>
      <c r="D1207" s="23">
        <v>29207</v>
      </c>
      <c r="E1207" s="24" t="s">
        <v>436</v>
      </c>
      <c r="F1207" s="25">
        <v>26.308850242835476</v>
      </c>
      <c r="G1207" s="26">
        <v>1.6339665175234503</v>
      </c>
      <c r="H1207" s="26">
        <v>3.2246871076631161</v>
      </c>
      <c r="I1207" s="26">
        <f t="shared" si="378"/>
        <v>31.167503868022042</v>
      </c>
      <c r="J1207" s="26">
        <v>29.074633186270233</v>
      </c>
      <c r="K1207" s="26">
        <v>35.324563603853015</v>
      </c>
      <c r="L1207" s="26">
        <f t="shared" si="379"/>
        <v>64.399196790123256</v>
      </c>
      <c r="M1207" s="26">
        <v>31.532346455840866</v>
      </c>
      <c r="N1207" s="26">
        <v>40.261848125747754</v>
      </c>
      <c r="O1207" s="26">
        <v>1.8685405164696725</v>
      </c>
      <c r="P1207" s="26">
        <v>0</v>
      </c>
      <c r="Q1207" s="26">
        <f t="shared" si="375"/>
        <v>73.662735098058292</v>
      </c>
      <c r="R1207" s="27">
        <v>4.220690119148351</v>
      </c>
      <c r="S1207" s="143">
        <f t="shared" si="380"/>
        <v>173.45012587535194</v>
      </c>
      <c r="T1207" s="140" t="str">
        <f t="shared" si="381"/>
        <v>29207</v>
      </c>
      <c r="U1207" s="5" t="str">
        <f t="shared" si="376"/>
        <v>奈良県五條市</v>
      </c>
      <c r="V1207" s="21">
        <f t="shared" si="382"/>
        <v>0.15167962611766592</v>
      </c>
      <c r="W1207" s="21">
        <f t="shared" si="382"/>
        <v>9.4203824256529085E-3</v>
      </c>
      <c r="X1207" s="21">
        <f t="shared" si="382"/>
        <v>1.8591437114208281E-2</v>
      </c>
      <c r="Y1207" s="21">
        <f t="shared" si="383"/>
        <v>0.16762532191625162</v>
      </c>
      <c r="Z1207" s="21">
        <f t="shared" si="383"/>
        <v>0.20365833363095182</v>
      </c>
      <c r="AA1207" s="21">
        <f t="shared" si="384"/>
        <v>0.18179488943410307</v>
      </c>
      <c r="AB1207" s="21">
        <f t="shared" si="384"/>
        <v>0.23212348750142445</v>
      </c>
      <c r="AC1207" s="21">
        <f t="shared" si="384"/>
        <v>1.0772782706496731E-2</v>
      </c>
      <c r="AD1207" s="21">
        <f t="shared" si="384"/>
        <v>0</v>
      </c>
      <c r="AE1207" s="21">
        <f t="shared" si="385"/>
        <v>2.4333739153245149E-2</v>
      </c>
      <c r="AF1207" s="137">
        <f>VLOOKUP(T1207,人口!$A$2:$E$1748,5,0)</f>
        <v>30107</v>
      </c>
      <c r="AG1207" s="14">
        <f t="shared" si="386"/>
        <v>0</v>
      </c>
      <c r="AH1207" s="14">
        <f t="shared" si="387"/>
        <v>0</v>
      </c>
      <c r="AI1207" s="14">
        <f t="shared" si="388"/>
        <v>0</v>
      </c>
      <c r="AJ1207" s="14">
        <f t="shared" si="389"/>
        <v>1</v>
      </c>
      <c r="AK1207" s="14">
        <f t="shared" si="390"/>
        <v>0</v>
      </c>
      <c r="AL1207" s="14">
        <f t="shared" si="391"/>
        <v>0</v>
      </c>
      <c r="AM1207" s="14">
        <f t="shared" si="392"/>
        <v>0</v>
      </c>
      <c r="AN1207" s="14">
        <f t="shared" si="393"/>
        <v>0</v>
      </c>
      <c r="AO1207" s="5" t="str">
        <f t="shared" si="394"/>
        <v>3万～10万人未満の市町村平均</v>
      </c>
    </row>
    <row r="1208" spans="1:41" s="5" customFormat="1" ht="18" customHeight="1" x14ac:dyDescent="0.3">
      <c r="A1208" s="5" t="str">
        <f t="shared" si="377"/>
        <v>029208</v>
      </c>
      <c r="B1208" s="22">
        <v>29</v>
      </c>
      <c r="C1208" s="23" t="s">
        <v>56</v>
      </c>
      <c r="D1208" s="23">
        <v>29208</v>
      </c>
      <c r="E1208" s="24" t="s">
        <v>491</v>
      </c>
      <c r="F1208" s="25">
        <v>15.007061297119384</v>
      </c>
      <c r="G1208" s="26">
        <v>1.2676707267819296</v>
      </c>
      <c r="H1208" s="26">
        <v>2.0248035327187006</v>
      </c>
      <c r="I1208" s="26">
        <f t="shared" si="378"/>
        <v>18.299535556620015</v>
      </c>
      <c r="J1208" s="26">
        <v>23.22549335766778</v>
      </c>
      <c r="K1208" s="26">
        <v>31.318899223392595</v>
      </c>
      <c r="L1208" s="26">
        <f t="shared" si="379"/>
        <v>54.544392581060379</v>
      </c>
      <c r="M1208" s="26">
        <v>24.863297359380656</v>
      </c>
      <c r="N1208" s="26">
        <v>24.528549443721566</v>
      </c>
      <c r="O1208" s="26">
        <v>1.5841663627358551</v>
      </c>
      <c r="P1208" s="26">
        <v>0</v>
      </c>
      <c r="Q1208" s="26">
        <f t="shared" si="375"/>
        <v>50.976013165838083</v>
      </c>
      <c r="R1208" s="27">
        <v>4.2513686901307794</v>
      </c>
      <c r="S1208" s="143">
        <f t="shared" si="380"/>
        <v>128.07130999364927</v>
      </c>
      <c r="T1208" s="140" t="str">
        <f t="shared" si="381"/>
        <v>29208</v>
      </c>
      <c r="U1208" s="5" t="str">
        <f t="shared" si="376"/>
        <v>奈良県御所市</v>
      </c>
      <c r="V1208" s="21">
        <f t="shared" si="382"/>
        <v>0.11717738576940882</v>
      </c>
      <c r="W1208" s="21">
        <f t="shared" si="382"/>
        <v>9.8981631939642854E-3</v>
      </c>
      <c r="X1208" s="21">
        <f t="shared" si="382"/>
        <v>1.580996971780101E-2</v>
      </c>
      <c r="Y1208" s="21">
        <f t="shared" si="383"/>
        <v>0.18134813611900646</v>
      </c>
      <c r="Z1208" s="21">
        <f t="shared" si="383"/>
        <v>0.24454266318464002</v>
      </c>
      <c r="AA1208" s="21">
        <f t="shared" si="384"/>
        <v>0.1941363554461461</v>
      </c>
      <c r="AB1208" s="21">
        <f t="shared" si="384"/>
        <v>0.19152259350621054</v>
      </c>
      <c r="AC1208" s="21">
        <f t="shared" si="384"/>
        <v>1.2369408595995543E-2</v>
      </c>
      <c r="AD1208" s="21">
        <f t="shared" si="384"/>
        <v>0</v>
      </c>
      <c r="AE1208" s="21">
        <f t="shared" si="385"/>
        <v>3.3195324466827068E-2</v>
      </c>
      <c r="AF1208" s="137">
        <f>VLOOKUP(T1208,人口!$A$2:$E$1748,5,0)</f>
        <v>25525</v>
      </c>
      <c r="AG1208" s="14">
        <f t="shared" si="386"/>
        <v>0</v>
      </c>
      <c r="AH1208" s="14">
        <f t="shared" si="387"/>
        <v>0</v>
      </c>
      <c r="AI1208" s="14">
        <f t="shared" si="388"/>
        <v>1</v>
      </c>
      <c r="AJ1208" s="14">
        <f t="shared" si="389"/>
        <v>0</v>
      </c>
      <c r="AK1208" s="14">
        <f t="shared" si="390"/>
        <v>0</v>
      </c>
      <c r="AL1208" s="14">
        <f t="shared" si="391"/>
        <v>0</v>
      </c>
      <c r="AM1208" s="14">
        <f t="shared" si="392"/>
        <v>0</v>
      </c>
      <c r="AN1208" s="14">
        <f t="shared" si="393"/>
        <v>0</v>
      </c>
      <c r="AO1208" s="5" t="str">
        <f t="shared" si="394"/>
        <v>1万～3万人未満の市町村平均</v>
      </c>
    </row>
    <row r="1209" spans="1:41" s="5" customFormat="1" ht="18" customHeight="1" x14ac:dyDescent="0.3">
      <c r="A1209" s="5" t="str">
        <f t="shared" si="377"/>
        <v>029209</v>
      </c>
      <c r="B1209" s="22">
        <v>29</v>
      </c>
      <c r="C1209" s="23" t="s">
        <v>56</v>
      </c>
      <c r="D1209" s="23">
        <v>29209</v>
      </c>
      <c r="E1209" s="24" t="s">
        <v>544</v>
      </c>
      <c r="F1209" s="25">
        <v>20.852994135051276</v>
      </c>
      <c r="G1209" s="26">
        <v>1.8961193873678719</v>
      </c>
      <c r="H1209" s="26">
        <v>0.93740904292532423</v>
      </c>
      <c r="I1209" s="26">
        <f t="shared" si="378"/>
        <v>23.686522565344472</v>
      </c>
      <c r="J1209" s="26">
        <v>83.318990123180143</v>
      </c>
      <c r="K1209" s="26">
        <v>130.90531950082368</v>
      </c>
      <c r="L1209" s="26">
        <f t="shared" si="379"/>
        <v>214.22430962400381</v>
      </c>
      <c r="M1209" s="26">
        <v>77.964208088761453</v>
      </c>
      <c r="N1209" s="26">
        <v>29.243727642004643</v>
      </c>
      <c r="O1209" s="26">
        <v>7.4155122240457647</v>
      </c>
      <c r="P1209" s="26">
        <v>0</v>
      </c>
      <c r="Q1209" s="26">
        <f t="shared" si="375"/>
        <v>114.62344795481187</v>
      </c>
      <c r="R1209" s="27">
        <v>11.710171570143203</v>
      </c>
      <c r="S1209" s="143">
        <f t="shared" si="380"/>
        <v>364.2444517143033</v>
      </c>
      <c r="T1209" s="140" t="str">
        <f t="shared" si="381"/>
        <v>29209</v>
      </c>
      <c r="U1209" s="5" t="str">
        <f t="shared" si="376"/>
        <v>奈良県生駒市</v>
      </c>
      <c r="V1209" s="21">
        <f t="shared" si="382"/>
        <v>5.7249998007951573E-2</v>
      </c>
      <c r="W1209" s="21">
        <f t="shared" si="382"/>
        <v>5.2056232523072206E-3</v>
      </c>
      <c r="X1209" s="21">
        <f t="shared" si="382"/>
        <v>2.573571233586243E-3</v>
      </c>
      <c r="Y1209" s="21">
        <f t="shared" si="383"/>
        <v>0.22874470628459084</v>
      </c>
      <c r="Z1209" s="21">
        <f t="shared" si="383"/>
        <v>0.35938864376580765</v>
      </c>
      <c r="AA1209" s="21">
        <f t="shared" si="384"/>
        <v>0.2140436394345219</v>
      </c>
      <c r="AB1209" s="21">
        <f t="shared" si="384"/>
        <v>8.028599338814936E-2</v>
      </c>
      <c r="AC1209" s="21">
        <f t="shared" si="384"/>
        <v>2.0358614082232208E-2</v>
      </c>
      <c r="AD1209" s="21">
        <f t="shared" si="384"/>
        <v>0</v>
      </c>
      <c r="AE1209" s="21">
        <f t="shared" si="385"/>
        <v>3.2149210550853159E-2</v>
      </c>
      <c r="AF1209" s="137">
        <f>VLOOKUP(T1209,人口!$A$2:$E$1748,5,0)</f>
        <v>119483</v>
      </c>
      <c r="AG1209" s="14">
        <f t="shared" si="386"/>
        <v>0</v>
      </c>
      <c r="AH1209" s="14">
        <f t="shared" si="387"/>
        <v>0</v>
      </c>
      <c r="AI1209" s="14">
        <f t="shared" si="388"/>
        <v>0</v>
      </c>
      <c r="AJ1209" s="14">
        <f t="shared" si="389"/>
        <v>0</v>
      </c>
      <c r="AK1209" s="14">
        <f t="shared" si="390"/>
        <v>1</v>
      </c>
      <c r="AL1209" s="14">
        <f t="shared" si="391"/>
        <v>0</v>
      </c>
      <c r="AM1209" s="14">
        <f t="shared" si="392"/>
        <v>0</v>
      </c>
      <c r="AN1209" s="14">
        <f t="shared" si="393"/>
        <v>0</v>
      </c>
      <c r="AO1209" s="5" t="str">
        <f t="shared" si="394"/>
        <v>10万～20万人未満の市町村平均</v>
      </c>
    </row>
    <row r="1210" spans="1:41" s="5" customFormat="1" ht="18" customHeight="1" x14ac:dyDescent="0.3">
      <c r="A1210" s="5" t="str">
        <f t="shared" si="377"/>
        <v>029210</v>
      </c>
      <c r="B1210" s="22">
        <v>29</v>
      </c>
      <c r="C1210" s="23" t="s">
        <v>56</v>
      </c>
      <c r="D1210" s="23">
        <v>29210</v>
      </c>
      <c r="E1210" s="24" t="s">
        <v>598</v>
      </c>
      <c r="F1210" s="25">
        <v>8.5928049154185651</v>
      </c>
      <c r="G1210" s="26">
        <v>1.4472274869493416</v>
      </c>
      <c r="H1210" s="26">
        <v>0.8249199577742854</v>
      </c>
      <c r="I1210" s="26">
        <f t="shared" si="378"/>
        <v>10.864952360142192</v>
      </c>
      <c r="J1210" s="26">
        <v>49.184752293270677</v>
      </c>
      <c r="K1210" s="26">
        <v>81.643949516249592</v>
      </c>
      <c r="L1210" s="26">
        <f t="shared" si="379"/>
        <v>130.82870180952028</v>
      </c>
      <c r="M1210" s="26">
        <v>59.273362375221538</v>
      </c>
      <c r="N1210" s="26">
        <v>24.644023195516251</v>
      </c>
      <c r="O1210" s="26">
        <v>4.9198838748989893</v>
      </c>
      <c r="P1210" s="26">
        <v>0</v>
      </c>
      <c r="Q1210" s="26">
        <f t="shared" si="375"/>
        <v>88.837269445636778</v>
      </c>
      <c r="R1210" s="27">
        <v>9.7004970195058409</v>
      </c>
      <c r="S1210" s="143">
        <f t="shared" si="380"/>
        <v>240.23142063480506</v>
      </c>
      <c r="T1210" s="140" t="str">
        <f t="shared" si="381"/>
        <v>29210</v>
      </c>
      <c r="U1210" s="5" t="str">
        <f t="shared" si="376"/>
        <v>奈良県香芝市</v>
      </c>
      <c r="V1210" s="21">
        <f t="shared" si="382"/>
        <v>3.5768863592915152E-2</v>
      </c>
      <c r="W1210" s="21">
        <f t="shared" si="382"/>
        <v>6.0243055763691605E-3</v>
      </c>
      <c r="X1210" s="21">
        <f t="shared" si="382"/>
        <v>3.4338553865870527E-3</v>
      </c>
      <c r="Y1210" s="21">
        <f t="shared" si="383"/>
        <v>0.20473904772032439</v>
      </c>
      <c r="Z1210" s="21">
        <f t="shared" si="383"/>
        <v>0.33985541650008833</v>
      </c>
      <c r="AA1210" s="21">
        <f t="shared" si="384"/>
        <v>0.24673442890440089</v>
      </c>
      <c r="AB1210" s="21">
        <f t="shared" si="384"/>
        <v>0.10258451259371103</v>
      </c>
      <c r="AC1210" s="21">
        <f t="shared" si="384"/>
        <v>2.0479768474491507E-2</v>
      </c>
      <c r="AD1210" s="21">
        <f t="shared" si="384"/>
        <v>0</v>
      </c>
      <c r="AE1210" s="21">
        <f t="shared" si="385"/>
        <v>4.0379801251112526E-2</v>
      </c>
      <c r="AF1210" s="137">
        <f>VLOOKUP(T1210,人口!$A$2:$E$1748,5,0)</f>
        <v>79272</v>
      </c>
      <c r="AG1210" s="14">
        <f t="shared" si="386"/>
        <v>0</v>
      </c>
      <c r="AH1210" s="14">
        <f t="shared" si="387"/>
        <v>0</v>
      </c>
      <c r="AI1210" s="14">
        <f t="shared" si="388"/>
        <v>0</v>
      </c>
      <c r="AJ1210" s="14">
        <f t="shared" si="389"/>
        <v>1</v>
      </c>
      <c r="AK1210" s="14">
        <f t="shared" si="390"/>
        <v>0</v>
      </c>
      <c r="AL1210" s="14">
        <f t="shared" si="391"/>
        <v>0</v>
      </c>
      <c r="AM1210" s="14">
        <f t="shared" si="392"/>
        <v>0</v>
      </c>
      <c r="AN1210" s="14">
        <f t="shared" si="393"/>
        <v>0</v>
      </c>
      <c r="AO1210" s="5" t="str">
        <f t="shared" si="394"/>
        <v>3万～10万人未満の市町村平均</v>
      </c>
    </row>
    <row r="1211" spans="1:41" s="5" customFormat="1" ht="18" customHeight="1" x14ac:dyDescent="0.3">
      <c r="A1211" s="5" t="str">
        <f t="shared" si="377"/>
        <v>029211</v>
      </c>
      <c r="B1211" s="22">
        <v>29</v>
      </c>
      <c r="C1211" s="23" t="s">
        <v>56</v>
      </c>
      <c r="D1211" s="23">
        <v>29211</v>
      </c>
      <c r="E1211" s="24" t="s">
        <v>649</v>
      </c>
      <c r="F1211" s="25">
        <v>31.565051088777565</v>
      </c>
      <c r="G1211" s="26">
        <v>1.2227815367400767</v>
      </c>
      <c r="H1211" s="26">
        <v>0.4124599788871427</v>
      </c>
      <c r="I1211" s="26">
        <f t="shared" si="378"/>
        <v>33.200292604404787</v>
      </c>
      <c r="J1211" s="26">
        <v>24.3045247771175</v>
      </c>
      <c r="K1211" s="26">
        <v>38.500038475409717</v>
      </c>
      <c r="L1211" s="26">
        <f t="shared" si="379"/>
        <v>62.804563252527217</v>
      </c>
      <c r="M1211" s="26">
        <v>31.72812045079662</v>
      </c>
      <c r="N1211" s="26">
        <v>23.171732860133986</v>
      </c>
      <c r="O1211" s="26">
        <v>2.3207339001677503</v>
      </c>
      <c r="P1211" s="26">
        <v>0</v>
      </c>
      <c r="Q1211" s="26">
        <f t="shared" si="375"/>
        <v>57.220587211098362</v>
      </c>
      <c r="R1211" s="27">
        <v>4.8286878828999988</v>
      </c>
      <c r="S1211" s="143">
        <f t="shared" si="380"/>
        <v>158.05413095093036</v>
      </c>
      <c r="T1211" s="140" t="str">
        <f t="shared" si="381"/>
        <v>29211</v>
      </c>
      <c r="U1211" s="5" t="str">
        <f t="shared" si="376"/>
        <v>奈良県葛城市</v>
      </c>
      <c r="V1211" s="21">
        <f t="shared" si="382"/>
        <v>0.19971038339122743</v>
      </c>
      <c r="W1211" s="21">
        <f t="shared" si="382"/>
        <v>7.736473127169974E-3</v>
      </c>
      <c r="X1211" s="21">
        <f t="shared" si="382"/>
        <v>2.6096121398762771E-3</v>
      </c>
      <c r="Y1211" s="21">
        <f t="shared" si="383"/>
        <v>0.15377342326258531</v>
      </c>
      <c r="Z1211" s="21">
        <f t="shared" si="383"/>
        <v>0.24358767622063909</v>
      </c>
      <c r="AA1211" s="21">
        <f t="shared" si="384"/>
        <v>0.20074211448890864</v>
      </c>
      <c r="AB1211" s="21">
        <f t="shared" si="384"/>
        <v>0.14660630962773066</v>
      </c>
      <c r="AC1211" s="21">
        <f t="shared" si="384"/>
        <v>1.4683158777344755E-2</v>
      </c>
      <c r="AD1211" s="21">
        <f t="shared" si="384"/>
        <v>0</v>
      </c>
      <c r="AE1211" s="21">
        <f t="shared" si="385"/>
        <v>3.0550848964517846E-2</v>
      </c>
      <c r="AF1211" s="137">
        <f>VLOOKUP(T1211,人口!$A$2:$E$1748,5,0)</f>
        <v>37393</v>
      </c>
      <c r="AG1211" s="14">
        <f t="shared" si="386"/>
        <v>0</v>
      </c>
      <c r="AH1211" s="14">
        <f t="shared" si="387"/>
        <v>0</v>
      </c>
      <c r="AI1211" s="14">
        <f t="shared" si="388"/>
        <v>0</v>
      </c>
      <c r="AJ1211" s="14">
        <f t="shared" si="389"/>
        <v>1</v>
      </c>
      <c r="AK1211" s="14">
        <f t="shared" si="390"/>
        <v>0</v>
      </c>
      <c r="AL1211" s="14">
        <f t="shared" si="391"/>
        <v>0</v>
      </c>
      <c r="AM1211" s="14">
        <f t="shared" si="392"/>
        <v>0</v>
      </c>
      <c r="AN1211" s="14">
        <f t="shared" si="393"/>
        <v>0</v>
      </c>
      <c r="AO1211" s="5" t="str">
        <f t="shared" si="394"/>
        <v>3万～10万人未満の市町村平均</v>
      </c>
    </row>
    <row r="1212" spans="1:41" s="5" customFormat="1" ht="18" customHeight="1" x14ac:dyDescent="0.3">
      <c r="A1212" s="5" t="str">
        <f t="shared" si="377"/>
        <v>029212</v>
      </c>
      <c r="B1212" s="22">
        <v>29</v>
      </c>
      <c r="C1212" s="23" t="s">
        <v>56</v>
      </c>
      <c r="D1212" s="23">
        <v>29212</v>
      </c>
      <c r="E1212" s="24" t="s">
        <v>702</v>
      </c>
      <c r="F1212" s="25">
        <v>2.7636834804610211</v>
      </c>
      <c r="G1212" s="26">
        <v>1.3574491068656358</v>
      </c>
      <c r="H1212" s="26">
        <v>2.5497525967568819</v>
      </c>
      <c r="I1212" s="26">
        <f t="shared" si="378"/>
        <v>6.6708851840835388</v>
      </c>
      <c r="J1212" s="26">
        <v>24.100561521002003</v>
      </c>
      <c r="K1212" s="26">
        <v>33.435882471097067</v>
      </c>
      <c r="L1212" s="26">
        <f t="shared" si="379"/>
        <v>57.536443992099066</v>
      </c>
      <c r="M1212" s="26">
        <v>29.023892666814305</v>
      </c>
      <c r="N1212" s="26">
        <v>31.072062045420527</v>
      </c>
      <c r="O1212" s="26">
        <v>1.8455770863340299</v>
      </c>
      <c r="P1212" s="26">
        <v>0</v>
      </c>
      <c r="Q1212" s="26">
        <f t="shared" si="375"/>
        <v>61.94153179856886</v>
      </c>
      <c r="R1212" s="27">
        <v>2.4459996940891764</v>
      </c>
      <c r="S1212" s="143">
        <f t="shared" si="380"/>
        <v>128.59486066884065</v>
      </c>
      <c r="T1212" s="140" t="str">
        <f t="shared" si="381"/>
        <v>29212</v>
      </c>
      <c r="U1212" s="5" t="str">
        <f t="shared" si="376"/>
        <v>奈良県宇陀市</v>
      </c>
      <c r="V1212" s="21">
        <f t="shared" si="382"/>
        <v>2.1491399159240889E-2</v>
      </c>
      <c r="W1212" s="21">
        <f t="shared" si="382"/>
        <v>1.0556013668083971E-2</v>
      </c>
      <c r="X1212" s="21">
        <f t="shared" si="382"/>
        <v>1.9827795477169511E-2</v>
      </c>
      <c r="Y1212" s="21">
        <f t="shared" si="383"/>
        <v>0.18741465557528086</v>
      </c>
      <c r="Z1212" s="21">
        <f t="shared" si="383"/>
        <v>0.26000947702880317</v>
      </c>
      <c r="AA1212" s="21">
        <f t="shared" si="384"/>
        <v>0.22570025361711035</v>
      </c>
      <c r="AB1212" s="21">
        <f t="shared" si="384"/>
        <v>0.24162755714971962</v>
      </c>
      <c r="AC1212" s="21">
        <f t="shared" si="384"/>
        <v>1.4351872825515062E-2</v>
      </c>
      <c r="AD1212" s="21">
        <f t="shared" si="384"/>
        <v>0</v>
      </c>
      <c r="AE1212" s="21">
        <f t="shared" si="385"/>
        <v>1.9020975499076515E-2</v>
      </c>
      <c r="AF1212" s="137">
        <f>VLOOKUP(T1212,人口!$A$2:$E$1748,5,0)</f>
        <v>29737</v>
      </c>
      <c r="AG1212" s="14">
        <f t="shared" si="386"/>
        <v>0</v>
      </c>
      <c r="AH1212" s="14">
        <f t="shared" si="387"/>
        <v>0</v>
      </c>
      <c r="AI1212" s="14">
        <f t="shared" si="388"/>
        <v>1</v>
      </c>
      <c r="AJ1212" s="14">
        <f t="shared" si="389"/>
        <v>0</v>
      </c>
      <c r="AK1212" s="14">
        <f t="shared" si="390"/>
        <v>0</v>
      </c>
      <c r="AL1212" s="14">
        <f t="shared" si="391"/>
        <v>0</v>
      </c>
      <c r="AM1212" s="14">
        <f t="shared" si="392"/>
        <v>0</v>
      </c>
      <c r="AN1212" s="14">
        <f t="shared" si="393"/>
        <v>0</v>
      </c>
      <c r="AO1212" s="5" t="str">
        <f t="shared" si="394"/>
        <v>1万～3万人未満の市町村平均</v>
      </c>
    </row>
    <row r="1213" spans="1:41" s="5" customFormat="1" ht="18" customHeight="1" x14ac:dyDescent="0.3">
      <c r="A1213" s="5" t="str">
        <f t="shared" si="377"/>
        <v>029322</v>
      </c>
      <c r="B1213" s="22">
        <v>29</v>
      </c>
      <c r="C1213" s="23" t="s">
        <v>56</v>
      </c>
      <c r="D1213" s="23">
        <v>29322</v>
      </c>
      <c r="E1213" s="24" t="s">
        <v>755</v>
      </c>
      <c r="F1213" s="25">
        <v>6.0428145585950324</v>
      </c>
      <c r="G1213" s="26">
        <v>0.28908638386953356</v>
      </c>
      <c r="H1213" s="26">
        <v>1.8748180858506485</v>
      </c>
      <c r="I1213" s="26">
        <f t="shared" si="378"/>
        <v>8.2067190283152147</v>
      </c>
      <c r="J1213" s="26">
        <v>3.0430001920457079</v>
      </c>
      <c r="K1213" s="26">
        <v>3.4842015951802732</v>
      </c>
      <c r="L1213" s="26">
        <f t="shared" si="379"/>
        <v>6.5272017872259811</v>
      </c>
      <c r="M1213" s="26">
        <v>3.9775545804424972</v>
      </c>
      <c r="N1213" s="26">
        <v>8.2611846596449432</v>
      </c>
      <c r="O1213" s="26">
        <v>0.2154218000021999</v>
      </c>
      <c r="P1213" s="26">
        <v>0</v>
      </c>
      <c r="Q1213" s="26">
        <f t="shared" si="375"/>
        <v>12.454161040089641</v>
      </c>
      <c r="R1213" s="27">
        <v>0</v>
      </c>
      <c r="S1213" s="143">
        <f t="shared" si="380"/>
        <v>27.188081855630838</v>
      </c>
      <c r="T1213" s="140" t="str">
        <f t="shared" si="381"/>
        <v>29322</v>
      </c>
      <c r="U1213" s="5" t="str">
        <f t="shared" si="376"/>
        <v>奈良県山添村</v>
      </c>
      <c r="V1213" s="21">
        <f t="shared" si="382"/>
        <v>0.22225968682463432</v>
      </c>
      <c r="W1213" s="21">
        <f t="shared" si="382"/>
        <v>1.0632834835667591E-2</v>
      </c>
      <c r="X1213" s="21">
        <f t="shared" si="382"/>
        <v>6.8957350349537844E-2</v>
      </c>
      <c r="Y1213" s="21">
        <f t="shared" si="383"/>
        <v>0.11192404849316288</v>
      </c>
      <c r="Z1213" s="21">
        <f t="shared" si="383"/>
        <v>0.12815179878012142</v>
      </c>
      <c r="AA1213" s="21">
        <f t="shared" si="384"/>
        <v>0.14629772712776787</v>
      </c>
      <c r="AB1213" s="21">
        <f t="shared" si="384"/>
        <v>0.30385316270239182</v>
      </c>
      <c r="AC1213" s="21">
        <f t="shared" si="384"/>
        <v>7.9233908867162167E-3</v>
      </c>
      <c r="AD1213" s="21">
        <f t="shared" si="384"/>
        <v>0</v>
      </c>
      <c r="AE1213" s="21">
        <f t="shared" si="385"/>
        <v>0</v>
      </c>
      <c r="AF1213" s="137">
        <f>VLOOKUP(T1213,人口!$A$2:$E$1748,5,0)</f>
        <v>3471</v>
      </c>
      <c r="AG1213" s="14">
        <f t="shared" si="386"/>
        <v>1</v>
      </c>
      <c r="AH1213" s="14">
        <f t="shared" si="387"/>
        <v>0</v>
      </c>
      <c r="AI1213" s="14">
        <f t="shared" si="388"/>
        <v>0</v>
      </c>
      <c r="AJ1213" s="14">
        <f t="shared" si="389"/>
        <v>0</v>
      </c>
      <c r="AK1213" s="14">
        <f t="shared" si="390"/>
        <v>0</v>
      </c>
      <c r="AL1213" s="14">
        <f t="shared" si="391"/>
        <v>0</v>
      </c>
      <c r="AM1213" s="14">
        <f t="shared" si="392"/>
        <v>0</v>
      </c>
      <c r="AN1213" s="14">
        <f t="shared" si="393"/>
        <v>0</v>
      </c>
      <c r="AO1213" s="5" t="str">
        <f t="shared" si="394"/>
        <v>5千人未満の市町村平均</v>
      </c>
    </row>
    <row r="1214" spans="1:41" s="5" customFormat="1" ht="18" customHeight="1" x14ac:dyDescent="0.3">
      <c r="A1214" s="5" t="str">
        <f t="shared" si="377"/>
        <v>029342</v>
      </c>
      <c r="B1214" s="22">
        <v>29</v>
      </c>
      <c r="C1214" s="23" t="s">
        <v>56</v>
      </c>
      <c r="D1214" s="23">
        <v>29342</v>
      </c>
      <c r="E1214" s="24" t="s">
        <v>809</v>
      </c>
      <c r="F1214" s="25">
        <v>1.8158924269436967</v>
      </c>
      <c r="G1214" s="26">
        <v>0.38963816956328434</v>
      </c>
      <c r="H1214" s="26">
        <v>1.9873071710016874</v>
      </c>
      <c r="I1214" s="26">
        <f t="shared" si="378"/>
        <v>4.192837767508669</v>
      </c>
      <c r="J1214" s="26">
        <v>10.000779009534</v>
      </c>
      <c r="K1214" s="26">
        <v>20.855917068990479</v>
      </c>
      <c r="L1214" s="26">
        <f t="shared" si="379"/>
        <v>30.856696078524479</v>
      </c>
      <c r="M1214" s="26">
        <v>14.538208698584144</v>
      </c>
      <c r="N1214" s="26">
        <v>8.4825093505847615</v>
      </c>
      <c r="O1214" s="26">
        <v>1.1664801875659312</v>
      </c>
      <c r="P1214" s="26">
        <v>0</v>
      </c>
      <c r="Q1214" s="26">
        <f t="shared" si="375"/>
        <v>24.187198236734837</v>
      </c>
      <c r="R1214" s="27">
        <v>1.3248535348899999</v>
      </c>
      <c r="S1214" s="143">
        <f t="shared" si="380"/>
        <v>60.561585617657983</v>
      </c>
      <c r="T1214" s="140" t="str">
        <f t="shared" si="381"/>
        <v>29342</v>
      </c>
      <c r="U1214" s="5" t="str">
        <f t="shared" si="376"/>
        <v>奈良県平群町</v>
      </c>
      <c r="V1214" s="21">
        <f t="shared" si="382"/>
        <v>2.998422859018136E-2</v>
      </c>
      <c r="W1214" s="21">
        <f t="shared" si="382"/>
        <v>6.4337511244038047E-3</v>
      </c>
      <c r="X1214" s="21">
        <f t="shared" si="382"/>
        <v>3.2814648935186513E-2</v>
      </c>
      <c r="Y1214" s="21">
        <f t="shared" si="383"/>
        <v>0.16513403517324793</v>
      </c>
      <c r="Z1214" s="21">
        <f t="shared" si="383"/>
        <v>0.3443753471162338</v>
      </c>
      <c r="AA1214" s="21">
        <f t="shared" si="384"/>
        <v>0.24005660602032239</v>
      </c>
      <c r="AB1214" s="21">
        <f t="shared" si="384"/>
        <v>0.14006418861185679</v>
      </c>
      <c r="AC1214" s="21">
        <f t="shared" si="384"/>
        <v>1.9261057577492156E-2</v>
      </c>
      <c r="AD1214" s="21">
        <f t="shared" si="384"/>
        <v>0</v>
      </c>
      <c r="AE1214" s="21">
        <f t="shared" si="385"/>
        <v>2.1876136851075305E-2</v>
      </c>
      <c r="AF1214" s="137">
        <f>VLOOKUP(T1214,人口!$A$2:$E$1748,5,0)</f>
        <v>18795</v>
      </c>
      <c r="AG1214" s="14">
        <f t="shared" si="386"/>
        <v>0</v>
      </c>
      <c r="AH1214" s="14">
        <f t="shared" si="387"/>
        <v>0</v>
      </c>
      <c r="AI1214" s="14">
        <f t="shared" si="388"/>
        <v>1</v>
      </c>
      <c r="AJ1214" s="14">
        <f t="shared" si="389"/>
        <v>0</v>
      </c>
      <c r="AK1214" s="14">
        <f t="shared" si="390"/>
        <v>0</v>
      </c>
      <c r="AL1214" s="14">
        <f t="shared" si="391"/>
        <v>0</v>
      </c>
      <c r="AM1214" s="14">
        <f t="shared" si="392"/>
        <v>0</v>
      </c>
      <c r="AN1214" s="14">
        <f t="shared" si="393"/>
        <v>0</v>
      </c>
      <c r="AO1214" s="5" t="str">
        <f t="shared" si="394"/>
        <v>1万～3万人未満の市町村平均</v>
      </c>
    </row>
    <row r="1215" spans="1:41" s="5" customFormat="1" ht="18" customHeight="1" x14ac:dyDescent="0.3">
      <c r="A1215" s="5" t="str">
        <f t="shared" si="377"/>
        <v>029343</v>
      </c>
      <c r="B1215" s="22">
        <v>29</v>
      </c>
      <c r="C1215" s="23" t="s">
        <v>56</v>
      </c>
      <c r="D1215" s="23">
        <v>29343</v>
      </c>
      <c r="E1215" s="24" t="s">
        <v>860</v>
      </c>
      <c r="F1215" s="25">
        <v>2.2320427129190152</v>
      </c>
      <c r="G1215" s="26">
        <v>0.27472184305614056</v>
      </c>
      <c r="H1215" s="26">
        <v>3.7496361717012976E-2</v>
      </c>
      <c r="I1215" s="26">
        <f t="shared" si="378"/>
        <v>2.5442609176921684</v>
      </c>
      <c r="J1215" s="26">
        <v>14.994589054426307</v>
      </c>
      <c r="K1215" s="26">
        <v>27.282102736348289</v>
      </c>
      <c r="L1215" s="26">
        <f t="shared" si="379"/>
        <v>42.276691790774592</v>
      </c>
      <c r="M1215" s="26">
        <v>16.273116458761145</v>
      </c>
      <c r="N1215" s="26">
        <v>5.5667971177688997</v>
      </c>
      <c r="O1215" s="26">
        <v>1.4247877449295601</v>
      </c>
      <c r="P1215" s="26">
        <v>0</v>
      </c>
      <c r="Q1215" s="26">
        <f t="shared" si="375"/>
        <v>23.264701321459604</v>
      </c>
      <c r="R1215" s="27">
        <v>2.4037979033600005</v>
      </c>
      <c r="S1215" s="143">
        <f t="shared" si="380"/>
        <v>70.489451933286361</v>
      </c>
      <c r="T1215" s="140" t="str">
        <f t="shared" si="381"/>
        <v>29343</v>
      </c>
      <c r="U1215" s="5" t="str">
        <f t="shared" si="376"/>
        <v>奈良県三郷町</v>
      </c>
      <c r="V1215" s="21">
        <f t="shared" si="382"/>
        <v>3.1664917965761701E-2</v>
      </c>
      <c r="W1215" s="21">
        <f t="shared" si="382"/>
        <v>3.8973468444065467E-3</v>
      </c>
      <c r="X1215" s="21">
        <f t="shared" si="382"/>
        <v>5.3194287497795867E-4</v>
      </c>
      <c r="Y1215" s="21">
        <f t="shared" si="383"/>
        <v>0.21272103333442996</v>
      </c>
      <c r="Z1215" s="21">
        <f t="shared" si="383"/>
        <v>0.38703808850959726</v>
      </c>
      <c r="AA1215" s="21">
        <f t="shared" si="384"/>
        <v>0.23085888757033579</v>
      </c>
      <c r="AB1215" s="21">
        <f t="shared" si="384"/>
        <v>7.8973477096083933E-2</v>
      </c>
      <c r="AC1215" s="21">
        <f t="shared" si="384"/>
        <v>2.0212779442206872E-2</v>
      </c>
      <c r="AD1215" s="21">
        <f t="shared" si="384"/>
        <v>0</v>
      </c>
      <c r="AE1215" s="21">
        <f t="shared" si="385"/>
        <v>3.4101526362200082E-2</v>
      </c>
      <c r="AF1215" s="137">
        <f>VLOOKUP(T1215,人口!$A$2:$E$1748,5,0)</f>
        <v>22957</v>
      </c>
      <c r="AG1215" s="14">
        <f t="shared" si="386"/>
        <v>0</v>
      </c>
      <c r="AH1215" s="14">
        <f t="shared" si="387"/>
        <v>0</v>
      </c>
      <c r="AI1215" s="14">
        <f t="shared" si="388"/>
        <v>1</v>
      </c>
      <c r="AJ1215" s="14">
        <f t="shared" si="389"/>
        <v>0</v>
      </c>
      <c r="AK1215" s="14">
        <f t="shared" si="390"/>
        <v>0</v>
      </c>
      <c r="AL1215" s="14">
        <f t="shared" si="391"/>
        <v>0</v>
      </c>
      <c r="AM1215" s="14">
        <f t="shared" si="392"/>
        <v>0</v>
      </c>
      <c r="AN1215" s="14">
        <f t="shared" si="393"/>
        <v>0</v>
      </c>
      <c r="AO1215" s="5" t="str">
        <f t="shared" si="394"/>
        <v>1万～3万人未満の市町村平均</v>
      </c>
    </row>
    <row r="1216" spans="1:41" s="5" customFormat="1" ht="18" customHeight="1" x14ac:dyDescent="0.3">
      <c r="A1216" s="5" t="str">
        <f t="shared" si="377"/>
        <v>029344</v>
      </c>
      <c r="B1216" s="22">
        <v>29</v>
      </c>
      <c r="C1216" s="23" t="s">
        <v>56</v>
      </c>
      <c r="D1216" s="23">
        <v>29344</v>
      </c>
      <c r="E1216" s="24" t="s">
        <v>912</v>
      </c>
      <c r="F1216" s="25">
        <v>5.665028756330404</v>
      </c>
      <c r="G1216" s="26">
        <v>0.49018995525703507</v>
      </c>
      <c r="H1216" s="26">
        <v>0</v>
      </c>
      <c r="I1216" s="26">
        <f t="shared" si="378"/>
        <v>6.1552187115874393</v>
      </c>
      <c r="J1216" s="26">
        <v>15.925582626695425</v>
      </c>
      <c r="K1216" s="26">
        <v>30.849323282418936</v>
      </c>
      <c r="L1216" s="26">
        <f t="shared" si="379"/>
        <v>46.774905909114359</v>
      </c>
      <c r="M1216" s="26">
        <v>20.323887330000101</v>
      </c>
      <c r="N1216" s="26">
        <v>10.24348406545375</v>
      </c>
      <c r="O1216" s="26">
        <v>1.7587504950914263</v>
      </c>
      <c r="P1216" s="26">
        <v>0</v>
      </c>
      <c r="Q1216" s="26">
        <f t="shared" si="375"/>
        <v>32.326121890545274</v>
      </c>
      <c r="R1216" s="27">
        <v>0</v>
      </c>
      <c r="S1216" s="143">
        <f t="shared" si="380"/>
        <v>85.25624651124707</v>
      </c>
      <c r="T1216" s="140" t="str">
        <f t="shared" si="381"/>
        <v>29344</v>
      </c>
      <c r="U1216" s="5" t="str">
        <f t="shared" si="376"/>
        <v>奈良県斑鳩町</v>
      </c>
      <c r="V1216" s="21">
        <f t="shared" si="382"/>
        <v>6.6447081453240714E-2</v>
      </c>
      <c r="W1216" s="21">
        <f t="shared" si="382"/>
        <v>5.7496075104874434E-3</v>
      </c>
      <c r="X1216" s="21">
        <f t="shared" si="382"/>
        <v>0</v>
      </c>
      <c r="Y1216" s="21">
        <f t="shared" si="383"/>
        <v>0.18679666626649474</v>
      </c>
      <c r="Z1216" s="21">
        <f t="shared" si="383"/>
        <v>0.36184238158255383</v>
      </c>
      <c r="AA1216" s="21">
        <f t="shared" si="384"/>
        <v>0.238385903223161</v>
      </c>
      <c r="AB1216" s="21">
        <f t="shared" si="384"/>
        <v>0.1201493671680986</v>
      </c>
      <c r="AC1216" s="21">
        <f t="shared" si="384"/>
        <v>2.0628992795963762E-2</v>
      </c>
      <c r="AD1216" s="21">
        <f t="shared" si="384"/>
        <v>0</v>
      </c>
      <c r="AE1216" s="21">
        <f t="shared" si="385"/>
        <v>0</v>
      </c>
      <c r="AF1216" s="137">
        <f>VLOOKUP(T1216,人口!$A$2:$E$1748,5,0)</f>
        <v>28338</v>
      </c>
      <c r="AG1216" s="14">
        <f t="shared" si="386"/>
        <v>0</v>
      </c>
      <c r="AH1216" s="14">
        <f t="shared" si="387"/>
        <v>0</v>
      </c>
      <c r="AI1216" s="14">
        <f t="shared" si="388"/>
        <v>1</v>
      </c>
      <c r="AJ1216" s="14">
        <f t="shared" si="389"/>
        <v>0</v>
      </c>
      <c r="AK1216" s="14">
        <f t="shared" si="390"/>
        <v>0</v>
      </c>
      <c r="AL1216" s="14">
        <f t="shared" si="391"/>
        <v>0</v>
      </c>
      <c r="AM1216" s="14">
        <f t="shared" si="392"/>
        <v>0</v>
      </c>
      <c r="AN1216" s="14">
        <f t="shared" si="393"/>
        <v>0</v>
      </c>
      <c r="AO1216" s="5" t="str">
        <f t="shared" si="394"/>
        <v>1万～3万人未満の市町村平均</v>
      </c>
    </row>
    <row r="1217" spans="1:41" s="5" customFormat="1" ht="18" customHeight="1" x14ac:dyDescent="0.3">
      <c r="A1217" s="5" t="str">
        <f t="shared" si="377"/>
        <v>029345</v>
      </c>
      <c r="B1217" s="22">
        <v>29</v>
      </c>
      <c r="C1217" s="23" t="s">
        <v>56</v>
      </c>
      <c r="D1217" s="23">
        <v>29345</v>
      </c>
      <c r="E1217" s="24" t="s">
        <v>963</v>
      </c>
      <c r="F1217" s="25">
        <v>8.603887736407728</v>
      </c>
      <c r="G1217" s="26">
        <v>7.7209406871987213E-2</v>
      </c>
      <c r="H1217" s="26">
        <v>3.7496361717012976E-2</v>
      </c>
      <c r="I1217" s="26">
        <f t="shared" si="378"/>
        <v>8.7185935049967274</v>
      </c>
      <c r="J1217" s="26">
        <v>3.7568715884499437</v>
      </c>
      <c r="K1217" s="26">
        <v>9.1735940733860364</v>
      </c>
      <c r="L1217" s="26">
        <f t="shared" si="379"/>
        <v>12.93046566183598</v>
      </c>
      <c r="M1217" s="26">
        <v>6.0562605756637478</v>
      </c>
      <c r="N1217" s="26">
        <v>3.9886558432415016</v>
      </c>
      <c r="O1217" s="26">
        <v>0.45970304598567985</v>
      </c>
      <c r="P1217" s="26">
        <v>0</v>
      </c>
      <c r="Q1217" s="26">
        <f t="shared" si="375"/>
        <v>10.504619464890929</v>
      </c>
      <c r="R1217" s="27">
        <v>0.55359895327999997</v>
      </c>
      <c r="S1217" s="143">
        <f t="shared" si="380"/>
        <v>32.707277585003638</v>
      </c>
      <c r="T1217" s="140" t="str">
        <f t="shared" si="381"/>
        <v>29345</v>
      </c>
      <c r="U1217" s="5" t="str">
        <f t="shared" si="376"/>
        <v>奈良県安堵町</v>
      </c>
      <c r="V1217" s="21">
        <f t="shared" si="382"/>
        <v>0.26305728790930094</v>
      </c>
      <c r="W1217" s="21">
        <f t="shared" si="382"/>
        <v>2.3606185709381055E-3</v>
      </c>
      <c r="X1217" s="21">
        <f t="shared" si="382"/>
        <v>1.1464225849908444E-3</v>
      </c>
      <c r="Y1217" s="21">
        <f t="shared" si="383"/>
        <v>0.11486347583305062</v>
      </c>
      <c r="Z1217" s="21">
        <f t="shared" si="383"/>
        <v>0.28047562349219035</v>
      </c>
      <c r="AA1217" s="21">
        <f t="shared" si="384"/>
        <v>0.18516553571063821</v>
      </c>
      <c r="AB1217" s="21">
        <f t="shared" si="384"/>
        <v>0.12195010217146014</v>
      </c>
      <c r="AC1217" s="21">
        <f t="shared" si="384"/>
        <v>1.4055069083354549E-2</v>
      </c>
      <c r="AD1217" s="21">
        <f t="shared" si="384"/>
        <v>0</v>
      </c>
      <c r="AE1217" s="21">
        <f t="shared" si="385"/>
        <v>1.6925864644076229E-2</v>
      </c>
      <c r="AF1217" s="137">
        <f>VLOOKUP(T1217,人口!$A$2:$E$1748,5,0)</f>
        <v>7407</v>
      </c>
      <c r="AG1217" s="14">
        <f t="shared" si="386"/>
        <v>0</v>
      </c>
      <c r="AH1217" s="14">
        <f t="shared" si="387"/>
        <v>1</v>
      </c>
      <c r="AI1217" s="14">
        <f t="shared" si="388"/>
        <v>0</v>
      </c>
      <c r="AJ1217" s="14">
        <f t="shared" si="389"/>
        <v>0</v>
      </c>
      <c r="AK1217" s="14">
        <f t="shared" si="390"/>
        <v>0</v>
      </c>
      <c r="AL1217" s="14">
        <f t="shared" si="391"/>
        <v>0</v>
      </c>
      <c r="AM1217" s="14">
        <f t="shared" si="392"/>
        <v>0</v>
      </c>
      <c r="AN1217" s="14">
        <f t="shared" si="393"/>
        <v>0</v>
      </c>
      <c r="AO1217" s="5" t="str">
        <f t="shared" si="394"/>
        <v>5千～1万人未満の市町村平均</v>
      </c>
    </row>
    <row r="1218" spans="1:41" s="5" customFormat="1" ht="18" customHeight="1" x14ac:dyDescent="0.3">
      <c r="A1218" s="5" t="str">
        <f t="shared" si="377"/>
        <v>029361</v>
      </c>
      <c r="B1218" s="22">
        <v>29</v>
      </c>
      <c r="C1218" s="23" t="s">
        <v>56</v>
      </c>
      <c r="D1218" s="23">
        <v>29361</v>
      </c>
      <c r="E1218" s="24" t="s">
        <v>1008</v>
      </c>
      <c r="F1218" s="25">
        <v>23.200484790561841</v>
      </c>
      <c r="G1218" s="26">
        <v>0.28010854586116291</v>
      </c>
      <c r="H1218" s="26">
        <v>0</v>
      </c>
      <c r="I1218" s="26">
        <f t="shared" si="378"/>
        <v>23.480593336423006</v>
      </c>
      <c r="J1218" s="26">
        <v>4.4477148752927524</v>
      </c>
      <c r="K1218" s="26">
        <v>9.4823207970096046</v>
      </c>
      <c r="L1218" s="26">
        <f t="shared" si="379"/>
        <v>13.930035672302356</v>
      </c>
      <c r="M1218" s="26">
        <v>7.3264040551327803</v>
      </c>
      <c r="N1218" s="26">
        <v>4.5515903832406037</v>
      </c>
      <c r="O1218" s="26">
        <v>0.53157237597777074</v>
      </c>
      <c r="P1218" s="26">
        <v>0</v>
      </c>
      <c r="Q1218" s="26">
        <f t="shared" si="375"/>
        <v>12.409566814351155</v>
      </c>
      <c r="R1218" s="27">
        <v>0</v>
      </c>
      <c r="S1218" s="143">
        <f t="shared" si="380"/>
        <v>49.820195823076517</v>
      </c>
      <c r="T1218" s="140" t="str">
        <f t="shared" si="381"/>
        <v>29361</v>
      </c>
      <c r="U1218" s="5" t="str">
        <f t="shared" si="376"/>
        <v>奈良県川西町</v>
      </c>
      <c r="V1218" s="21">
        <f t="shared" si="382"/>
        <v>0.46568433558455563</v>
      </c>
      <c r="W1218" s="21">
        <f t="shared" si="382"/>
        <v>5.6223894995494524E-3</v>
      </c>
      <c r="X1218" s="21">
        <f t="shared" si="382"/>
        <v>0</v>
      </c>
      <c r="Y1218" s="21">
        <f t="shared" si="383"/>
        <v>8.927533908312317E-2</v>
      </c>
      <c r="Z1218" s="21">
        <f t="shared" si="383"/>
        <v>0.1903308616185212</v>
      </c>
      <c r="AA1218" s="21">
        <f t="shared" si="384"/>
        <v>0.14705691003605448</v>
      </c>
      <c r="AB1218" s="21">
        <f t="shared" si="384"/>
        <v>9.1360347105105613E-2</v>
      </c>
      <c r="AC1218" s="21">
        <f t="shared" si="384"/>
        <v>1.0669817073090438E-2</v>
      </c>
      <c r="AD1218" s="21">
        <f t="shared" si="384"/>
        <v>0</v>
      </c>
      <c r="AE1218" s="21">
        <f t="shared" si="385"/>
        <v>0</v>
      </c>
      <c r="AF1218" s="137">
        <f>VLOOKUP(T1218,人口!$A$2:$E$1748,5,0)</f>
        <v>8565</v>
      </c>
      <c r="AG1218" s="14">
        <f t="shared" si="386"/>
        <v>0</v>
      </c>
      <c r="AH1218" s="14">
        <f t="shared" si="387"/>
        <v>1</v>
      </c>
      <c r="AI1218" s="14">
        <f t="shared" si="388"/>
        <v>0</v>
      </c>
      <c r="AJ1218" s="14">
        <f t="shared" si="389"/>
        <v>0</v>
      </c>
      <c r="AK1218" s="14">
        <f t="shared" si="390"/>
        <v>0</v>
      </c>
      <c r="AL1218" s="14">
        <f t="shared" si="391"/>
        <v>0</v>
      </c>
      <c r="AM1218" s="14">
        <f t="shared" si="392"/>
        <v>0</v>
      </c>
      <c r="AN1218" s="14">
        <f t="shared" si="393"/>
        <v>0</v>
      </c>
      <c r="AO1218" s="5" t="str">
        <f t="shared" si="394"/>
        <v>5千～1万人未満の市町村平均</v>
      </c>
    </row>
    <row r="1219" spans="1:41" s="5" customFormat="1" ht="18" customHeight="1" x14ac:dyDescent="0.3">
      <c r="A1219" s="5" t="str">
        <f t="shared" si="377"/>
        <v>029362</v>
      </c>
      <c r="B1219" s="22">
        <v>29</v>
      </c>
      <c r="C1219" s="23" t="s">
        <v>56</v>
      </c>
      <c r="D1219" s="23">
        <v>29362</v>
      </c>
      <c r="E1219" s="24" t="s">
        <v>1055</v>
      </c>
      <c r="F1219" s="25">
        <v>2.9009142142546565</v>
      </c>
      <c r="G1219" s="26">
        <v>0.14544097573560383</v>
      </c>
      <c r="H1219" s="26">
        <v>0</v>
      </c>
      <c r="I1219" s="26">
        <f t="shared" si="378"/>
        <v>3.0463551899902601</v>
      </c>
      <c r="J1219" s="26">
        <v>2.9278596442385725</v>
      </c>
      <c r="K1219" s="26">
        <v>7.8945833612312519</v>
      </c>
      <c r="L1219" s="26">
        <f t="shared" si="379"/>
        <v>10.822443005469825</v>
      </c>
      <c r="M1219" s="26">
        <v>6.1056019890265789</v>
      </c>
      <c r="N1219" s="26">
        <v>4.705555385633521</v>
      </c>
      <c r="O1219" s="26">
        <v>0.42463726753530734</v>
      </c>
      <c r="P1219" s="26">
        <v>0</v>
      </c>
      <c r="Q1219" s="26">
        <f t="shared" si="375"/>
        <v>11.235794642195406</v>
      </c>
      <c r="R1219" s="27">
        <v>0</v>
      </c>
      <c r="S1219" s="143">
        <f t="shared" si="380"/>
        <v>25.104592837655492</v>
      </c>
      <c r="T1219" s="140" t="str">
        <f t="shared" si="381"/>
        <v>29362</v>
      </c>
      <c r="U1219" s="5" t="str">
        <f t="shared" si="376"/>
        <v>奈良県三宅町</v>
      </c>
      <c r="V1219" s="21">
        <f t="shared" si="382"/>
        <v>0.11555312739043697</v>
      </c>
      <c r="W1219" s="21">
        <f t="shared" si="382"/>
        <v>5.7934010989993219E-3</v>
      </c>
      <c r="X1219" s="21">
        <f t="shared" si="382"/>
        <v>0</v>
      </c>
      <c r="Y1219" s="21">
        <f t="shared" si="383"/>
        <v>0.11662645409834912</v>
      </c>
      <c r="Z1219" s="21">
        <f t="shared" si="383"/>
        <v>0.31446769172013084</v>
      </c>
      <c r="AA1219" s="21">
        <f t="shared" si="384"/>
        <v>0.24320657293706496</v>
      </c>
      <c r="AB1219" s="21">
        <f t="shared" si="384"/>
        <v>0.18743802841428481</v>
      </c>
      <c r="AC1219" s="21">
        <f t="shared" si="384"/>
        <v>1.6914724340733982E-2</v>
      </c>
      <c r="AD1219" s="21">
        <f t="shared" si="384"/>
        <v>0</v>
      </c>
      <c r="AE1219" s="21">
        <f t="shared" si="385"/>
        <v>0</v>
      </c>
      <c r="AF1219" s="137">
        <f>VLOOKUP(T1219,人口!$A$2:$E$1748,5,0)</f>
        <v>6842</v>
      </c>
      <c r="AG1219" s="14">
        <f t="shared" si="386"/>
        <v>0</v>
      </c>
      <c r="AH1219" s="14">
        <f t="shared" si="387"/>
        <v>1</v>
      </c>
      <c r="AI1219" s="14">
        <f t="shared" si="388"/>
        <v>0</v>
      </c>
      <c r="AJ1219" s="14">
        <f t="shared" si="389"/>
        <v>0</v>
      </c>
      <c r="AK1219" s="14">
        <f t="shared" si="390"/>
        <v>0</v>
      </c>
      <c r="AL1219" s="14">
        <f t="shared" si="391"/>
        <v>0</v>
      </c>
      <c r="AM1219" s="14">
        <f t="shared" si="392"/>
        <v>0</v>
      </c>
      <c r="AN1219" s="14">
        <f t="shared" si="393"/>
        <v>0</v>
      </c>
      <c r="AO1219" s="5" t="str">
        <f t="shared" si="394"/>
        <v>5千～1万人未満の市町村平均</v>
      </c>
    </row>
    <row r="1220" spans="1:41" s="5" customFormat="1" ht="18" customHeight="1" x14ac:dyDescent="0.3">
      <c r="A1220" s="5" t="str">
        <f t="shared" si="377"/>
        <v>029363</v>
      </c>
      <c r="B1220" s="22">
        <v>29</v>
      </c>
      <c r="C1220" s="23" t="s">
        <v>56</v>
      </c>
      <c r="D1220" s="23">
        <v>29363</v>
      </c>
      <c r="E1220" s="24" t="s">
        <v>1098</v>
      </c>
      <c r="F1220" s="25">
        <v>14.017216212781108</v>
      </c>
      <c r="G1220" s="26">
        <v>0.94446855848058775</v>
      </c>
      <c r="H1220" s="26">
        <v>2.6997380436249343</v>
      </c>
      <c r="I1220" s="26">
        <f t="shared" si="378"/>
        <v>17.661422814886631</v>
      </c>
      <c r="J1220" s="26">
        <v>30.54514246826421</v>
      </c>
      <c r="K1220" s="26">
        <v>33.692722350414158</v>
      </c>
      <c r="L1220" s="26">
        <f t="shared" si="379"/>
        <v>64.237864818678361</v>
      </c>
      <c r="M1220" s="26">
        <v>29.082784031150588</v>
      </c>
      <c r="N1220" s="26">
        <v>25.336865706284378</v>
      </c>
      <c r="O1220" s="26">
        <v>1.9791994243935913</v>
      </c>
      <c r="P1220" s="26">
        <v>0</v>
      </c>
      <c r="Q1220" s="26">
        <f t="shared" si="375"/>
        <v>56.398849161828558</v>
      </c>
      <c r="R1220" s="27">
        <v>5.0519471768708568</v>
      </c>
      <c r="S1220" s="143">
        <f t="shared" si="380"/>
        <v>143.35008397226443</v>
      </c>
      <c r="T1220" s="140" t="str">
        <f t="shared" si="381"/>
        <v>29363</v>
      </c>
      <c r="U1220" s="5" t="str">
        <f t="shared" si="376"/>
        <v>奈良県田原本町</v>
      </c>
      <c r="V1220" s="21">
        <f t="shared" si="382"/>
        <v>9.7783104302144513E-2</v>
      </c>
      <c r="W1220" s="21">
        <f t="shared" si="382"/>
        <v>6.5885455544157532E-3</v>
      </c>
      <c r="X1220" s="21">
        <f t="shared" si="382"/>
        <v>1.8833180761493543E-2</v>
      </c>
      <c r="Y1220" s="21">
        <f t="shared" si="383"/>
        <v>0.21308074346279507</v>
      </c>
      <c r="Z1220" s="21">
        <f t="shared" si="383"/>
        <v>0.23503803706828014</v>
      </c>
      <c r="AA1220" s="21">
        <f t="shared" si="384"/>
        <v>0.20287943491388233</v>
      </c>
      <c r="AB1220" s="21">
        <f t="shared" si="384"/>
        <v>0.17674817484715663</v>
      </c>
      <c r="AC1220" s="21">
        <f t="shared" si="384"/>
        <v>1.3806754551860112E-2</v>
      </c>
      <c r="AD1220" s="21">
        <f t="shared" si="384"/>
        <v>0</v>
      </c>
      <c r="AE1220" s="21">
        <f t="shared" si="385"/>
        <v>3.5242024537971768E-2</v>
      </c>
      <c r="AF1220" s="137">
        <f>VLOOKUP(T1220,人口!$A$2:$E$1748,5,0)</f>
        <v>31890</v>
      </c>
      <c r="AG1220" s="14">
        <f t="shared" si="386"/>
        <v>0</v>
      </c>
      <c r="AH1220" s="14">
        <f t="shared" si="387"/>
        <v>0</v>
      </c>
      <c r="AI1220" s="14">
        <f t="shared" si="388"/>
        <v>0</v>
      </c>
      <c r="AJ1220" s="14">
        <f t="shared" si="389"/>
        <v>1</v>
      </c>
      <c r="AK1220" s="14">
        <f t="shared" si="390"/>
        <v>0</v>
      </c>
      <c r="AL1220" s="14">
        <f t="shared" si="391"/>
        <v>0</v>
      </c>
      <c r="AM1220" s="14">
        <f t="shared" si="392"/>
        <v>0</v>
      </c>
      <c r="AN1220" s="14">
        <f t="shared" si="393"/>
        <v>0</v>
      </c>
      <c r="AO1220" s="5" t="str">
        <f t="shared" si="394"/>
        <v>3万～10万人未満の市町村平均</v>
      </c>
    </row>
    <row r="1221" spans="1:41" s="5" customFormat="1" ht="18" customHeight="1" x14ac:dyDescent="0.3">
      <c r="A1221" s="5" t="str">
        <f t="shared" si="377"/>
        <v>029385</v>
      </c>
      <c r="B1221" s="22">
        <v>29</v>
      </c>
      <c r="C1221" s="23" t="s">
        <v>56</v>
      </c>
      <c r="D1221" s="23">
        <v>29385</v>
      </c>
      <c r="E1221" s="24" t="s">
        <v>1138</v>
      </c>
      <c r="F1221" s="25">
        <v>0.32405907666594191</v>
      </c>
      <c r="G1221" s="26">
        <v>0.11850746171049199</v>
      </c>
      <c r="H1221" s="26">
        <v>0.4124599788871427</v>
      </c>
      <c r="I1221" s="26">
        <f t="shared" si="378"/>
        <v>0.85502651726357659</v>
      </c>
      <c r="J1221" s="26">
        <v>1.5198552310541804</v>
      </c>
      <c r="K1221" s="26">
        <v>1.7797187597123361</v>
      </c>
      <c r="L1221" s="26">
        <f t="shared" si="379"/>
        <v>3.2995739907665165</v>
      </c>
      <c r="M1221" s="26">
        <v>1.7173995167256724</v>
      </c>
      <c r="N1221" s="26">
        <v>3.0600544225592219</v>
      </c>
      <c r="O1221" s="26">
        <v>8.8564364333949652E-2</v>
      </c>
      <c r="P1221" s="26">
        <v>0</v>
      </c>
      <c r="Q1221" s="26">
        <f t="shared" ref="Q1221:Q1284" si="395">SUM(M1221:P1221)</f>
        <v>4.8660183036188442</v>
      </c>
      <c r="R1221" s="27">
        <v>0.24397014564599881</v>
      </c>
      <c r="S1221" s="143">
        <f t="shared" si="380"/>
        <v>9.2645889572949365</v>
      </c>
      <c r="T1221" s="140" t="str">
        <f t="shared" si="381"/>
        <v>29385</v>
      </c>
      <c r="U1221" s="5" t="str">
        <f t="shared" ref="U1221:U1284" si="396">C1221&amp;E1221</f>
        <v>奈良県曽爾村</v>
      </c>
      <c r="V1221" s="21">
        <f t="shared" si="382"/>
        <v>3.4978246542797541E-2</v>
      </c>
      <c r="W1221" s="21">
        <f t="shared" si="382"/>
        <v>1.2791443015632035E-2</v>
      </c>
      <c r="X1221" s="21">
        <f t="shared" si="382"/>
        <v>4.4520051649174545E-2</v>
      </c>
      <c r="Y1221" s="21">
        <f t="shared" si="383"/>
        <v>0.16404993659836861</v>
      </c>
      <c r="Z1221" s="21">
        <f t="shared" si="383"/>
        <v>0.19209905241516254</v>
      </c>
      <c r="AA1221" s="21">
        <f t="shared" si="384"/>
        <v>0.18537244605691786</v>
      </c>
      <c r="AB1221" s="21">
        <f t="shared" si="384"/>
        <v>0.3302957569585141</v>
      </c>
      <c r="AC1221" s="21">
        <f t="shared" si="384"/>
        <v>9.5594488586797019E-3</v>
      </c>
      <c r="AD1221" s="21">
        <f t="shared" ref="AD1221:AD1284" si="397">P1221/$S1221</f>
        <v>0</v>
      </c>
      <c r="AE1221" s="21">
        <f t="shared" si="385"/>
        <v>2.6333617904752995E-2</v>
      </c>
      <c r="AF1221" s="137">
        <f>VLOOKUP(T1221,人口!$A$2:$E$1748,5,0)</f>
        <v>1427</v>
      </c>
      <c r="AG1221" s="14">
        <f t="shared" si="386"/>
        <v>1</v>
      </c>
      <c r="AH1221" s="14">
        <f t="shared" si="387"/>
        <v>0</v>
      </c>
      <c r="AI1221" s="14">
        <f t="shared" si="388"/>
        <v>0</v>
      </c>
      <c r="AJ1221" s="14">
        <f t="shared" si="389"/>
        <v>0</v>
      </c>
      <c r="AK1221" s="14">
        <f t="shared" si="390"/>
        <v>0</v>
      </c>
      <c r="AL1221" s="14">
        <f t="shared" si="391"/>
        <v>0</v>
      </c>
      <c r="AM1221" s="14">
        <f t="shared" si="392"/>
        <v>0</v>
      </c>
      <c r="AN1221" s="14">
        <f t="shared" si="393"/>
        <v>0</v>
      </c>
      <c r="AO1221" s="5" t="str">
        <f t="shared" si="394"/>
        <v>5千人未満の市町村平均</v>
      </c>
    </row>
    <row r="1222" spans="1:41" s="5" customFormat="1" ht="18" customHeight="1" x14ac:dyDescent="0.3">
      <c r="A1222" s="5" t="str">
        <f t="shared" ref="A1222:A1285" si="398">0&amp;D1222</f>
        <v>029386</v>
      </c>
      <c r="B1222" s="22">
        <v>29</v>
      </c>
      <c r="C1222" s="23" t="s">
        <v>56</v>
      </c>
      <c r="D1222" s="23">
        <v>29386</v>
      </c>
      <c r="E1222" s="24" t="s">
        <v>1175</v>
      </c>
      <c r="F1222" s="25">
        <v>0</v>
      </c>
      <c r="G1222" s="26">
        <v>0.1274852997188626</v>
      </c>
      <c r="H1222" s="26">
        <v>0.63743814918922048</v>
      </c>
      <c r="I1222" s="26">
        <f t="shared" ref="I1222:I1285" si="399">SUM(F1222:H1222)</f>
        <v>0.76492344890808306</v>
      </c>
      <c r="J1222" s="26">
        <v>1.3751071138109252</v>
      </c>
      <c r="K1222" s="26">
        <v>2.1221719321351178</v>
      </c>
      <c r="L1222" s="26">
        <f t="shared" ref="L1222:L1285" si="400">SUM(J1222:K1222)</f>
        <v>3.4972790459460432</v>
      </c>
      <c r="M1222" s="26">
        <v>1.610758397522132</v>
      </c>
      <c r="N1222" s="26">
        <v>3.1707167680291315</v>
      </c>
      <c r="O1222" s="26">
        <v>9.8494496284497621E-2</v>
      </c>
      <c r="P1222" s="26">
        <v>0</v>
      </c>
      <c r="Q1222" s="26">
        <f t="shared" si="395"/>
        <v>4.8799696618357613</v>
      </c>
      <c r="R1222" s="27">
        <v>0.24917475254482321</v>
      </c>
      <c r="S1222" s="143">
        <f t="shared" ref="S1222:S1285" si="401">SUM(I1222,L1222,Q1222,R1222)</f>
        <v>9.391346909234711</v>
      </c>
      <c r="T1222" s="140" t="str">
        <f t="shared" ref="T1222:T1285" si="402">IF(LEN(A1222)=5,A1222,RIGHT(A1222,5))</f>
        <v>29386</v>
      </c>
      <c r="U1222" s="5" t="str">
        <f t="shared" si="396"/>
        <v>奈良県御杖村</v>
      </c>
      <c r="V1222" s="21">
        <f t="shared" ref="V1222:X1285" si="403">F1222/$S1222</f>
        <v>0</v>
      </c>
      <c r="W1222" s="21">
        <f t="shared" si="403"/>
        <v>1.3574762060328493E-2</v>
      </c>
      <c r="X1222" s="21">
        <f t="shared" si="403"/>
        <v>6.7875050868626094E-2</v>
      </c>
      <c r="Y1222" s="21">
        <f t="shared" ref="Y1222:Z1285" si="404">J1222/$S1222</f>
        <v>0.14642277908600662</v>
      </c>
      <c r="Z1222" s="21">
        <f t="shared" si="404"/>
        <v>0.22597098719123462</v>
      </c>
      <c r="AA1222" s="21">
        <f t="shared" ref="AA1222:AD1285" si="405">M1222/$S1222</f>
        <v>0.17151516316985788</v>
      </c>
      <c r="AB1222" s="21">
        <f t="shared" si="405"/>
        <v>0.33762108871852003</v>
      </c>
      <c r="AC1222" s="21">
        <f t="shared" si="405"/>
        <v>1.0487792351451301E-2</v>
      </c>
      <c r="AD1222" s="21">
        <f t="shared" si="397"/>
        <v>0</v>
      </c>
      <c r="AE1222" s="21">
        <f t="shared" ref="AE1222:AE1285" si="406">R1222/$S1222</f>
        <v>2.6532376553974849E-2</v>
      </c>
      <c r="AF1222" s="137">
        <f>VLOOKUP(T1222,人口!$A$2:$E$1748,5,0)</f>
        <v>1587</v>
      </c>
      <c r="AG1222" s="14">
        <f t="shared" ref="AG1222:AG1285" si="407">IF(SUMIFS($AF1222,$AF1222,$BB$22,$AF1222,$BC$22)&gt;0,1,0)</f>
        <v>1</v>
      </c>
      <c r="AH1222" s="14">
        <f t="shared" ref="AH1222:AH1285" si="408">IF(SUMIFS($AF1222,$AF1222,$BB$23,$AF1222,$BC$23)&gt;0,1,0)</f>
        <v>0</v>
      </c>
      <c r="AI1222" s="14">
        <f t="shared" ref="AI1222:AI1285" si="409">IF(SUMIFS($AF1222,$AF1222,$BB$24,$AF1222,$BC$24)&gt;0,1,0)</f>
        <v>0</v>
      </c>
      <c r="AJ1222" s="14">
        <f t="shared" ref="AJ1222:AJ1285" si="410">IF(SUMIFS($AF1222,$AF1222,$BB$25,$AF1222,$BC$25)&gt;0,1,0)</f>
        <v>0</v>
      </c>
      <c r="AK1222" s="14">
        <f t="shared" ref="AK1222:AK1285" si="411">IF(SUMIFS($AF1222,$AF1222,$BB$26,$AF1222,$BC$26)&gt;0,1,0)</f>
        <v>0</v>
      </c>
      <c r="AL1222" s="14">
        <f t="shared" ref="AL1222:AL1285" si="412">IF(SUMIFS($AF1222,$AF1222,$BB$27,$AF1222,$BC$27)&gt;0,1,0)</f>
        <v>0</v>
      </c>
      <c r="AM1222" s="14">
        <f t="shared" ref="AM1222:AM1285" si="413">IF(SUMIFS($AF1222,$AF1222,$BB$28,$AF1222,$BC$2)&gt;0,1,0)</f>
        <v>0</v>
      </c>
      <c r="AN1222" s="14">
        <f t="shared" ref="AN1222:AN1285" si="414">IF(SUMIFS($AF1222,$AF1222,$BB$29)&gt;0,1,0)</f>
        <v>0</v>
      </c>
      <c r="AO1222" s="5" t="str">
        <f t="shared" ref="AO1222:AO1285" si="415">IF(AG1222=1,$AG$4,IF(AH1222=1,$AH$4,IF(AI1222=1,$AI$4,IF(AJ1222=1,$AJ$4,IF(AK1222=1,$AK$4,IF(AL1222=1,$AL$4,IF(AM1222=1,$AM$4,IF(AN1222=1,$AN$4,""))))))))</f>
        <v>5千人未満の市町村平均</v>
      </c>
    </row>
    <row r="1223" spans="1:41" s="5" customFormat="1" ht="18" customHeight="1" x14ac:dyDescent="0.3">
      <c r="A1223" s="5" t="str">
        <f t="shared" si="398"/>
        <v>029401</v>
      </c>
      <c r="B1223" s="22">
        <v>29</v>
      </c>
      <c r="C1223" s="23" t="s">
        <v>56</v>
      </c>
      <c r="D1223" s="23">
        <v>29401</v>
      </c>
      <c r="E1223" s="24" t="s">
        <v>1214</v>
      </c>
      <c r="F1223" s="25">
        <v>2.6394384778110318</v>
      </c>
      <c r="G1223" s="26">
        <v>0.3447489795214313</v>
      </c>
      <c r="H1223" s="26">
        <v>0.18748180858506489</v>
      </c>
      <c r="I1223" s="26">
        <f t="shared" si="399"/>
        <v>3.1716692659175276</v>
      </c>
      <c r="J1223" s="26">
        <v>5.7274198209206233</v>
      </c>
      <c r="K1223" s="26">
        <v>7.5080263711479605</v>
      </c>
      <c r="L1223" s="26">
        <f t="shared" si="400"/>
        <v>13.235446192068583</v>
      </c>
      <c r="M1223" s="26">
        <v>6.3539007143363158</v>
      </c>
      <c r="N1223" s="26">
        <v>4.556401789565383</v>
      </c>
      <c r="O1223" s="26">
        <v>0.41718966857239637</v>
      </c>
      <c r="P1223" s="26">
        <v>0</v>
      </c>
      <c r="Q1223" s="26">
        <f t="shared" si="395"/>
        <v>11.327492172474095</v>
      </c>
      <c r="R1223" s="27">
        <v>3.4744150441401285E-2</v>
      </c>
      <c r="S1223" s="143">
        <f t="shared" si="401"/>
        <v>27.769351780901605</v>
      </c>
      <c r="T1223" s="140" t="str">
        <f t="shared" si="402"/>
        <v>29401</v>
      </c>
      <c r="U1223" s="5" t="str">
        <f t="shared" si="396"/>
        <v>奈良県高取町</v>
      </c>
      <c r="V1223" s="21">
        <f t="shared" si="403"/>
        <v>9.5048616857751345E-2</v>
      </c>
      <c r="W1223" s="21">
        <f t="shared" si="403"/>
        <v>1.2414729095640349E-2</v>
      </c>
      <c r="X1223" s="21">
        <f t="shared" si="403"/>
        <v>6.7513930488649595E-3</v>
      </c>
      <c r="Y1223" s="21">
        <f t="shared" si="404"/>
        <v>0.20624967648181333</v>
      </c>
      <c r="Z1223" s="21">
        <f t="shared" si="404"/>
        <v>0.27037096257722559</v>
      </c>
      <c r="AA1223" s="21">
        <f t="shared" si="405"/>
        <v>0.22880983194956017</v>
      </c>
      <c r="AB1223" s="21">
        <f t="shared" si="405"/>
        <v>0.16408023584832299</v>
      </c>
      <c r="AC1223" s="21">
        <f t="shared" si="405"/>
        <v>1.5023385200489948E-2</v>
      </c>
      <c r="AD1223" s="21">
        <f t="shared" si="397"/>
        <v>0</v>
      </c>
      <c r="AE1223" s="21">
        <f t="shared" si="406"/>
        <v>1.2511689403314269E-3</v>
      </c>
      <c r="AF1223" s="137">
        <f>VLOOKUP(T1223,人口!$A$2:$E$1748,5,0)</f>
        <v>6722</v>
      </c>
      <c r="AG1223" s="14">
        <f t="shared" si="407"/>
        <v>0</v>
      </c>
      <c r="AH1223" s="14">
        <f t="shared" si="408"/>
        <v>1</v>
      </c>
      <c r="AI1223" s="14">
        <f t="shared" si="409"/>
        <v>0</v>
      </c>
      <c r="AJ1223" s="14">
        <f t="shared" si="410"/>
        <v>0</v>
      </c>
      <c r="AK1223" s="14">
        <f t="shared" si="411"/>
        <v>0</v>
      </c>
      <c r="AL1223" s="14">
        <f t="shared" si="412"/>
        <v>0</v>
      </c>
      <c r="AM1223" s="14">
        <f t="shared" si="413"/>
        <v>0</v>
      </c>
      <c r="AN1223" s="14">
        <f t="shared" si="414"/>
        <v>0</v>
      </c>
      <c r="AO1223" s="5" t="str">
        <f t="shared" si="415"/>
        <v>5千～1万人未満の市町村平均</v>
      </c>
    </row>
    <row r="1224" spans="1:41" s="5" customFormat="1" ht="18" customHeight="1" x14ac:dyDescent="0.3">
      <c r="A1224" s="5" t="str">
        <f t="shared" si="398"/>
        <v>029402</v>
      </c>
      <c r="B1224" s="22">
        <v>29</v>
      </c>
      <c r="C1224" s="23" t="s">
        <v>56</v>
      </c>
      <c r="D1224" s="23">
        <v>29402</v>
      </c>
      <c r="E1224" s="24" t="s">
        <v>1256</v>
      </c>
      <c r="F1224" s="25">
        <v>0.56552164327320165</v>
      </c>
      <c r="G1224" s="26">
        <v>0.40759384558002554</v>
      </c>
      <c r="H1224" s="26">
        <v>0.8249199577742854</v>
      </c>
      <c r="I1224" s="26">
        <f t="shared" si="399"/>
        <v>1.7980354466275126</v>
      </c>
      <c r="J1224" s="26">
        <v>4.4575840651047933</v>
      </c>
      <c r="K1224" s="26">
        <v>5.6764207671291427</v>
      </c>
      <c r="L1224" s="26">
        <f t="shared" si="400"/>
        <v>10.134004832233936</v>
      </c>
      <c r="M1224" s="26">
        <v>5.0933071858407333</v>
      </c>
      <c r="N1224" s="26">
        <v>5.3695294584529751</v>
      </c>
      <c r="O1224" s="26">
        <v>0.34407907208648697</v>
      </c>
      <c r="P1224" s="26">
        <v>0</v>
      </c>
      <c r="Q1224" s="26">
        <f t="shared" si="395"/>
        <v>10.806915716380196</v>
      </c>
      <c r="R1224" s="27">
        <v>0</v>
      </c>
      <c r="S1224" s="143">
        <f t="shared" si="401"/>
        <v>22.738955995241646</v>
      </c>
      <c r="T1224" s="140" t="str">
        <f t="shared" si="402"/>
        <v>29402</v>
      </c>
      <c r="U1224" s="5" t="str">
        <f t="shared" si="396"/>
        <v>奈良県明日香村</v>
      </c>
      <c r="V1224" s="21">
        <f t="shared" si="403"/>
        <v>2.4870167451467109E-2</v>
      </c>
      <c r="W1224" s="21">
        <f t="shared" si="403"/>
        <v>1.7924914655946325E-2</v>
      </c>
      <c r="X1224" s="21">
        <f t="shared" si="403"/>
        <v>3.6277829023764682E-2</v>
      </c>
      <c r="Y1224" s="21">
        <f t="shared" si="404"/>
        <v>0.19603292543587258</v>
      </c>
      <c r="Z1224" s="21">
        <f t="shared" si="404"/>
        <v>0.24963418585782876</v>
      </c>
      <c r="AA1224" s="21">
        <f t="shared" si="405"/>
        <v>0.22399037083789416</v>
      </c>
      <c r="AB1224" s="21">
        <f t="shared" si="405"/>
        <v>0.23613790622474501</v>
      </c>
      <c r="AC1224" s="21">
        <f t="shared" si="405"/>
        <v>1.5131700512481265E-2</v>
      </c>
      <c r="AD1224" s="21">
        <f t="shared" si="397"/>
        <v>0</v>
      </c>
      <c r="AE1224" s="21">
        <f t="shared" si="406"/>
        <v>0</v>
      </c>
      <c r="AF1224" s="137">
        <f>VLOOKUP(T1224,人口!$A$2:$E$1748,5,0)</f>
        <v>5544</v>
      </c>
      <c r="AG1224" s="14">
        <f t="shared" si="407"/>
        <v>0</v>
      </c>
      <c r="AH1224" s="14">
        <f t="shared" si="408"/>
        <v>1</v>
      </c>
      <c r="AI1224" s="14">
        <f t="shared" si="409"/>
        <v>0</v>
      </c>
      <c r="AJ1224" s="14">
        <f t="shared" si="410"/>
        <v>0</v>
      </c>
      <c r="AK1224" s="14">
        <f t="shared" si="411"/>
        <v>0</v>
      </c>
      <c r="AL1224" s="14">
        <f t="shared" si="412"/>
        <v>0</v>
      </c>
      <c r="AM1224" s="14">
        <f t="shared" si="413"/>
        <v>0</v>
      </c>
      <c r="AN1224" s="14">
        <f t="shared" si="414"/>
        <v>0</v>
      </c>
      <c r="AO1224" s="5" t="str">
        <f t="shared" si="415"/>
        <v>5千～1万人未満の市町村平均</v>
      </c>
    </row>
    <row r="1225" spans="1:41" s="5" customFormat="1" ht="18" customHeight="1" x14ac:dyDescent="0.3">
      <c r="A1225" s="5" t="str">
        <f t="shared" si="398"/>
        <v>029424</v>
      </c>
      <c r="B1225" s="22">
        <v>29</v>
      </c>
      <c r="C1225" s="23" t="s">
        <v>56</v>
      </c>
      <c r="D1225" s="23">
        <v>29424</v>
      </c>
      <c r="E1225" s="24" t="s">
        <v>1294</v>
      </c>
      <c r="F1225" s="25">
        <v>2.6514486484581914</v>
      </c>
      <c r="G1225" s="26">
        <v>0.3214066006996677</v>
      </c>
      <c r="H1225" s="26">
        <v>0</v>
      </c>
      <c r="I1225" s="26">
        <f t="shared" si="399"/>
        <v>2.9728552491578593</v>
      </c>
      <c r="J1225" s="26">
        <v>17.468465967311033</v>
      </c>
      <c r="K1225" s="26">
        <v>25.935639126595078</v>
      </c>
      <c r="L1225" s="26">
        <f t="shared" si="400"/>
        <v>43.404105093906111</v>
      </c>
      <c r="M1225" s="26">
        <v>17.097595559469113</v>
      </c>
      <c r="N1225" s="26">
        <v>6.4857757258016218</v>
      </c>
      <c r="O1225" s="26">
        <v>1.3825846841397313</v>
      </c>
      <c r="P1225" s="26">
        <v>0</v>
      </c>
      <c r="Q1225" s="26">
        <f t="shared" si="395"/>
        <v>24.965955969410469</v>
      </c>
      <c r="R1225" s="27">
        <v>0</v>
      </c>
      <c r="S1225" s="143">
        <f t="shared" si="401"/>
        <v>71.342916312474443</v>
      </c>
      <c r="T1225" s="140" t="str">
        <f t="shared" si="402"/>
        <v>29424</v>
      </c>
      <c r="U1225" s="5" t="str">
        <f t="shared" si="396"/>
        <v>奈良県上牧町</v>
      </c>
      <c r="V1225" s="21">
        <f t="shared" si="403"/>
        <v>3.7164848109728602E-2</v>
      </c>
      <c r="W1225" s="21">
        <f t="shared" si="403"/>
        <v>4.5050947916390289E-3</v>
      </c>
      <c r="X1225" s="21">
        <f t="shared" si="403"/>
        <v>0</v>
      </c>
      <c r="Y1225" s="21">
        <f t="shared" si="404"/>
        <v>0.24485214328498986</v>
      </c>
      <c r="Z1225" s="21">
        <f t="shared" si="404"/>
        <v>0.36353488849544241</v>
      </c>
      <c r="AA1225" s="21">
        <f t="shared" si="405"/>
        <v>0.23965372377803354</v>
      </c>
      <c r="AB1225" s="21">
        <f t="shared" si="405"/>
        <v>9.0909876705833115E-2</v>
      </c>
      <c r="AC1225" s="21">
        <f t="shared" si="405"/>
        <v>1.9379424834333324E-2</v>
      </c>
      <c r="AD1225" s="21">
        <f t="shared" si="397"/>
        <v>0</v>
      </c>
      <c r="AE1225" s="21">
        <f t="shared" si="406"/>
        <v>0</v>
      </c>
      <c r="AF1225" s="137">
        <f>VLOOKUP(T1225,人口!$A$2:$E$1748,5,0)</f>
        <v>22277</v>
      </c>
      <c r="AG1225" s="14">
        <f t="shared" si="407"/>
        <v>0</v>
      </c>
      <c r="AH1225" s="14">
        <f t="shared" si="408"/>
        <v>0</v>
      </c>
      <c r="AI1225" s="14">
        <f t="shared" si="409"/>
        <v>1</v>
      </c>
      <c r="AJ1225" s="14">
        <f t="shared" si="410"/>
        <v>0</v>
      </c>
      <c r="AK1225" s="14">
        <f t="shared" si="411"/>
        <v>0</v>
      </c>
      <c r="AL1225" s="14">
        <f t="shared" si="412"/>
        <v>0</v>
      </c>
      <c r="AM1225" s="14">
        <f t="shared" si="413"/>
        <v>0</v>
      </c>
      <c r="AN1225" s="14">
        <f t="shared" si="414"/>
        <v>0</v>
      </c>
      <c r="AO1225" s="5" t="str">
        <f t="shared" si="415"/>
        <v>1万～3万人未満の市町村平均</v>
      </c>
    </row>
    <row r="1226" spans="1:41" s="5" customFormat="1" ht="18" customHeight="1" x14ac:dyDescent="0.3">
      <c r="A1226" s="5" t="str">
        <f t="shared" si="398"/>
        <v>029425</v>
      </c>
      <c r="B1226" s="22">
        <v>29</v>
      </c>
      <c r="C1226" s="23" t="s">
        <v>56</v>
      </c>
      <c r="D1226" s="23">
        <v>29425</v>
      </c>
      <c r="E1226" s="24" t="s">
        <v>1327</v>
      </c>
      <c r="F1226" s="25">
        <v>2.8600966496443694</v>
      </c>
      <c r="G1226" s="26">
        <v>0.57996833534074121</v>
      </c>
      <c r="H1226" s="26">
        <v>0</v>
      </c>
      <c r="I1226" s="26">
        <f t="shared" si="399"/>
        <v>3.4400649849851108</v>
      </c>
      <c r="J1226" s="26">
        <v>23.778167987142027</v>
      </c>
      <c r="K1226" s="26">
        <v>27.14460259893611</v>
      </c>
      <c r="L1226" s="26">
        <f t="shared" si="400"/>
        <v>50.922770586078137</v>
      </c>
      <c r="M1226" s="26">
        <v>16.153742071593001</v>
      </c>
      <c r="N1226" s="26">
        <v>6.2163369716140169</v>
      </c>
      <c r="O1226" s="26">
        <v>1.5016842042216161</v>
      </c>
      <c r="P1226" s="26">
        <v>0</v>
      </c>
      <c r="Q1226" s="26">
        <f t="shared" si="395"/>
        <v>23.871763247428632</v>
      </c>
      <c r="R1226" s="27">
        <v>4.2685992189341588</v>
      </c>
      <c r="S1226" s="143">
        <f t="shared" si="401"/>
        <v>82.503198037426046</v>
      </c>
      <c r="T1226" s="140" t="str">
        <f t="shared" si="402"/>
        <v>29425</v>
      </c>
      <c r="U1226" s="5" t="str">
        <f t="shared" si="396"/>
        <v>奈良県王寺町</v>
      </c>
      <c r="V1226" s="21">
        <f t="shared" si="403"/>
        <v>3.4666494362399616E-2</v>
      </c>
      <c r="W1226" s="21">
        <f t="shared" si="403"/>
        <v>7.0296467183932594E-3</v>
      </c>
      <c r="X1226" s="21">
        <f t="shared" si="403"/>
        <v>0</v>
      </c>
      <c r="Y1226" s="21">
        <f t="shared" si="404"/>
        <v>0.28820904586456758</v>
      </c>
      <c r="Z1226" s="21">
        <f t="shared" si="404"/>
        <v>0.32901273216854532</v>
      </c>
      <c r="AA1226" s="21">
        <f t="shared" si="405"/>
        <v>0.19579534437277396</v>
      </c>
      <c r="AB1226" s="21">
        <f t="shared" si="405"/>
        <v>7.5346618306772681E-2</v>
      </c>
      <c r="AC1226" s="21">
        <f t="shared" si="405"/>
        <v>1.8201527212804585E-2</v>
      </c>
      <c r="AD1226" s="21">
        <f t="shared" si="397"/>
        <v>0</v>
      </c>
      <c r="AE1226" s="21">
        <f t="shared" si="406"/>
        <v>5.1738590993742908E-2</v>
      </c>
      <c r="AF1226" s="137">
        <f>VLOOKUP(T1226,人口!$A$2:$E$1748,5,0)</f>
        <v>24196</v>
      </c>
      <c r="AG1226" s="14">
        <f t="shared" si="407"/>
        <v>0</v>
      </c>
      <c r="AH1226" s="14">
        <f t="shared" si="408"/>
        <v>0</v>
      </c>
      <c r="AI1226" s="14">
        <f t="shared" si="409"/>
        <v>1</v>
      </c>
      <c r="AJ1226" s="14">
        <f t="shared" si="410"/>
        <v>0</v>
      </c>
      <c r="AK1226" s="14">
        <f t="shared" si="411"/>
        <v>0</v>
      </c>
      <c r="AL1226" s="14">
        <f t="shared" si="412"/>
        <v>0</v>
      </c>
      <c r="AM1226" s="14">
        <f t="shared" si="413"/>
        <v>0</v>
      </c>
      <c r="AN1226" s="14">
        <f t="shared" si="414"/>
        <v>0</v>
      </c>
      <c r="AO1226" s="5" t="str">
        <f t="shared" si="415"/>
        <v>1万～3万人未満の市町村平均</v>
      </c>
    </row>
    <row r="1227" spans="1:41" s="5" customFormat="1" ht="18" customHeight="1" x14ac:dyDescent="0.3">
      <c r="A1227" s="5" t="str">
        <f t="shared" si="398"/>
        <v>029426</v>
      </c>
      <c r="B1227" s="22">
        <v>29</v>
      </c>
      <c r="C1227" s="23" t="s">
        <v>56</v>
      </c>
      <c r="D1227" s="23">
        <v>29426</v>
      </c>
      <c r="E1227" s="24" t="s">
        <v>1362</v>
      </c>
      <c r="F1227" s="25">
        <v>7.8462402298917606</v>
      </c>
      <c r="G1227" s="26">
        <v>1.1599366706814824</v>
      </c>
      <c r="H1227" s="26">
        <v>0.63743814918922048</v>
      </c>
      <c r="I1227" s="26">
        <f t="shared" si="399"/>
        <v>9.6436150497624631</v>
      </c>
      <c r="J1227" s="26">
        <v>21.462198111249943</v>
      </c>
      <c r="K1227" s="26">
        <v>34.297204086584664</v>
      </c>
      <c r="L1227" s="26">
        <f t="shared" si="400"/>
        <v>55.759402197834603</v>
      </c>
      <c r="M1227" s="26">
        <v>28.78832720946917</v>
      </c>
      <c r="N1227" s="26">
        <v>16.753316822879263</v>
      </c>
      <c r="O1227" s="26">
        <v>2.1758781003391316</v>
      </c>
      <c r="P1227" s="26">
        <v>0</v>
      </c>
      <c r="Q1227" s="26">
        <f t="shared" si="395"/>
        <v>47.717522132687563</v>
      </c>
      <c r="R1227" s="27">
        <v>0</v>
      </c>
      <c r="S1227" s="143">
        <f t="shared" si="401"/>
        <v>113.12053938028463</v>
      </c>
      <c r="T1227" s="140" t="str">
        <f t="shared" si="402"/>
        <v>29426</v>
      </c>
      <c r="U1227" s="5" t="str">
        <f t="shared" si="396"/>
        <v>奈良県広陵町</v>
      </c>
      <c r="V1227" s="21">
        <f t="shared" si="403"/>
        <v>6.9361764652788191E-2</v>
      </c>
      <c r="W1227" s="21">
        <f t="shared" si="403"/>
        <v>1.0253988153133255E-2</v>
      </c>
      <c r="X1227" s="21">
        <f t="shared" si="403"/>
        <v>5.6350345629656478E-3</v>
      </c>
      <c r="Y1227" s="21">
        <f t="shared" si="404"/>
        <v>0.18972856944307068</v>
      </c>
      <c r="Z1227" s="21">
        <f t="shared" si="404"/>
        <v>0.30319165975053863</v>
      </c>
      <c r="AA1227" s="21">
        <f t="shared" si="405"/>
        <v>0.25449248533627999</v>
      </c>
      <c r="AB1227" s="21">
        <f t="shared" si="405"/>
        <v>0.1481014580964696</v>
      </c>
      <c r="AC1227" s="21">
        <f t="shared" si="405"/>
        <v>1.923504000475406E-2</v>
      </c>
      <c r="AD1227" s="21">
        <f t="shared" si="397"/>
        <v>0</v>
      </c>
      <c r="AE1227" s="21">
        <f t="shared" si="406"/>
        <v>0</v>
      </c>
      <c r="AF1227" s="137">
        <f>VLOOKUP(T1227,人口!$A$2:$E$1748,5,0)</f>
        <v>35059</v>
      </c>
      <c r="AG1227" s="14">
        <f t="shared" si="407"/>
        <v>0</v>
      </c>
      <c r="AH1227" s="14">
        <f t="shared" si="408"/>
        <v>0</v>
      </c>
      <c r="AI1227" s="14">
        <f t="shared" si="409"/>
        <v>0</v>
      </c>
      <c r="AJ1227" s="14">
        <f t="shared" si="410"/>
        <v>1</v>
      </c>
      <c r="AK1227" s="14">
        <f t="shared" si="411"/>
        <v>0</v>
      </c>
      <c r="AL1227" s="14">
        <f t="shared" si="412"/>
        <v>0</v>
      </c>
      <c r="AM1227" s="14">
        <f t="shared" si="413"/>
        <v>0</v>
      </c>
      <c r="AN1227" s="14">
        <f t="shared" si="414"/>
        <v>0</v>
      </c>
      <c r="AO1227" s="5" t="str">
        <f t="shared" si="415"/>
        <v>3万～10万人未満の市町村平均</v>
      </c>
    </row>
    <row r="1228" spans="1:41" s="5" customFormat="1" ht="18" customHeight="1" x14ac:dyDescent="0.3">
      <c r="A1228" s="5" t="str">
        <f t="shared" si="398"/>
        <v>029427</v>
      </c>
      <c r="B1228" s="22">
        <v>29</v>
      </c>
      <c r="C1228" s="23" t="s">
        <v>56</v>
      </c>
      <c r="D1228" s="23">
        <v>29427</v>
      </c>
      <c r="E1228" s="24" t="s">
        <v>1393</v>
      </c>
      <c r="F1228" s="25">
        <v>9.7716449944294848</v>
      </c>
      <c r="G1228" s="26">
        <v>0.42195838639341848</v>
      </c>
      <c r="H1228" s="26">
        <v>0</v>
      </c>
      <c r="I1228" s="26">
        <f t="shared" si="399"/>
        <v>10.193603380822903</v>
      </c>
      <c r="J1228" s="26">
        <v>13.853052766167</v>
      </c>
      <c r="K1228" s="26">
        <v>20.388935470232141</v>
      </c>
      <c r="L1228" s="26">
        <f t="shared" si="400"/>
        <v>34.241988236399138</v>
      </c>
      <c r="M1228" s="26">
        <v>13.616638429646086</v>
      </c>
      <c r="N1228" s="26">
        <v>8.0735398129785771</v>
      </c>
      <c r="O1228" s="26">
        <v>1.0942384776256948</v>
      </c>
      <c r="P1228" s="26">
        <v>0</v>
      </c>
      <c r="Q1228" s="26">
        <f t="shared" si="395"/>
        <v>22.784416720250356</v>
      </c>
      <c r="R1228" s="27">
        <v>2.800323288</v>
      </c>
      <c r="S1228" s="143">
        <f t="shared" si="401"/>
        <v>70.020331625472394</v>
      </c>
      <c r="T1228" s="140" t="str">
        <f t="shared" si="402"/>
        <v>29427</v>
      </c>
      <c r="U1228" s="5" t="str">
        <f t="shared" si="396"/>
        <v>奈良県河合町</v>
      </c>
      <c r="V1228" s="21">
        <f t="shared" si="403"/>
        <v>0.13955439466777247</v>
      </c>
      <c r="W1228" s="21">
        <f t="shared" si="403"/>
        <v>6.0262266201537963E-3</v>
      </c>
      <c r="X1228" s="21">
        <f t="shared" si="403"/>
        <v>0</v>
      </c>
      <c r="Y1228" s="21">
        <f t="shared" si="404"/>
        <v>0.19784328986421792</v>
      </c>
      <c r="Z1228" s="21">
        <f t="shared" si="404"/>
        <v>0.29118593124193287</v>
      </c>
      <c r="AA1228" s="21">
        <f t="shared" si="405"/>
        <v>0.19446692287147849</v>
      </c>
      <c r="AB1228" s="21">
        <f t="shared" si="405"/>
        <v>0.11530279313960774</v>
      </c>
      <c r="AC1228" s="21">
        <f t="shared" si="405"/>
        <v>1.5627439234058505E-2</v>
      </c>
      <c r="AD1228" s="21">
        <f t="shared" si="397"/>
        <v>0</v>
      </c>
      <c r="AE1228" s="21">
        <f t="shared" si="406"/>
        <v>3.9993002360778344E-2</v>
      </c>
      <c r="AF1228" s="137">
        <f>VLOOKUP(T1228,人口!$A$2:$E$1748,5,0)</f>
        <v>17631</v>
      </c>
      <c r="AG1228" s="14">
        <f t="shared" si="407"/>
        <v>0</v>
      </c>
      <c r="AH1228" s="14">
        <f t="shared" si="408"/>
        <v>0</v>
      </c>
      <c r="AI1228" s="14">
        <f t="shared" si="409"/>
        <v>1</v>
      </c>
      <c r="AJ1228" s="14">
        <f t="shared" si="410"/>
        <v>0</v>
      </c>
      <c r="AK1228" s="14">
        <f t="shared" si="411"/>
        <v>0</v>
      </c>
      <c r="AL1228" s="14">
        <f t="shared" si="412"/>
        <v>0</v>
      </c>
      <c r="AM1228" s="14">
        <f t="shared" si="413"/>
        <v>0</v>
      </c>
      <c r="AN1228" s="14">
        <f t="shared" si="414"/>
        <v>0</v>
      </c>
      <c r="AO1228" s="5" t="str">
        <f t="shared" si="415"/>
        <v>1万～3万人未満の市町村平均</v>
      </c>
    </row>
    <row r="1229" spans="1:41" s="5" customFormat="1" ht="18" customHeight="1" x14ac:dyDescent="0.3">
      <c r="A1229" s="5" t="str">
        <f t="shared" si="398"/>
        <v>029441</v>
      </c>
      <c r="B1229" s="22">
        <v>29</v>
      </c>
      <c r="C1229" s="23" t="s">
        <v>56</v>
      </c>
      <c r="D1229" s="23">
        <v>29441</v>
      </c>
      <c r="E1229" s="24" t="s">
        <v>1422</v>
      </c>
      <c r="F1229" s="25">
        <v>3.0174001078395616</v>
      </c>
      <c r="G1229" s="26">
        <v>0.45427860322355268</v>
      </c>
      <c r="H1229" s="26">
        <v>1.6498399155485708</v>
      </c>
      <c r="I1229" s="26">
        <f t="shared" si="399"/>
        <v>5.1215186266116852</v>
      </c>
      <c r="J1229" s="26">
        <v>9.1487389557612033</v>
      </c>
      <c r="K1229" s="26">
        <v>8.4004800932194517</v>
      </c>
      <c r="L1229" s="26">
        <f t="shared" si="400"/>
        <v>17.549219048980653</v>
      </c>
      <c r="M1229" s="26">
        <v>7.0860636223009204</v>
      </c>
      <c r="N1229" s="26">
        <v>9.233088737250231</v>
      </c>
      <c r="O1229" s="26">
        <v>0.42625091397727138</v>
      </c>
      <c r="P1229" s="26">
        <v>0</v>
      </c>
      <c r="Q1229" s="26">
        <f t="shared" si="395"/>
        <v>16.745403273528421</v>
      </c>
      <c r="R1229" s="27">
        <v>0</v>
      </c>
      <c r="S1229" s="143">
        <f t="shared" si="401"/>
        <v>39.416140949120759</v>
      </c>
      <c r="T1229" s="140" t="str">
        <f t="shared" si="402"/>
        <v>29441</v>
      </c>
      <c r="U1229" s="5" t="str">
        <f t="shared" si="396"/>
        <v>奈良県吉野町</v>
      </c>
      <c r="V1229" s="21">
        <f t="shared" si="403"/>
        <v>7.6552397956321738E-2</v>
      </c>
      <c r="W1229" s="21">
        <f t="shared" si="403"/>
        <v>1.1525192276178068E-2</v>
      </c>
      <c r="X1229" s="21">
        <f t="shared" si="403"/>
        <v>4.1856962041977197E-2</v>
      </c>
      <c r="Y1229" s="21">
        <f t="shared" si="404"/>
        <v>0.23210640959424722</v>
      </c>
      <c r="Z1229" s="21">
        <f t="shared" si="404"/>
        <v>0.21312284487877645</v>
      </c>
      <c r="AA1229" s="21">
        <f t="shared" si="405"/>
        <v>0.17977568203462055</v>
      </c>
      <c r="AB1229" s="21">
        <f t="shared" si="405"/>
        <v>0.23424639030920125</v>
      </c>
      <c r="AC1229" s="21">
        <f t="shared" si="405"/>
        <v>1.0814120908677631E-2</v>
      </c>
      <c r="AD1229" s="21">
        <f t="shared" si="397"/>
        <v>0</v>
      </c>
      <c r="AE1229" s="21">
        <f t="shared" si="406"/>
        <v>0</v>
      </c>
      <c r="AF1229" s="137">
        <f>VLOOKUP(T1229,人口!$A$2:$E$1748,5,0)</f>
        <v>6868</v>
      </c>
      <c r="AG1229" s="14">
        <f t="shared" si="407"/>
        <v>0</v>
      </c>
      <c r="AH1229" s="14">
        <f t="shared" si="408"/>
        <v>1</v>
      </c>
      <c r="AI1229" s="14">
        <f t="shared" si="409"/>
        <v>0</v>
      </c>
      <c r="AJ1229" s="14">
        <f t="shared" si="410"/>
        <v>0</v>
      </c>
      <c r="AK1229" s="14">
        <f t="shared" si="411"/>
        <v>0</v>
      </c>
      <c r="AL1229" s="14">
        <f t="shared" si="412"/>
        <v>0</v>
      </c>
      <c r="AM1229" s="14">
        <f t="shared" si="413"/>
        <v>0</v>
      </c>
      <c r="AN1229" s="14">
        <f t="shared" si="414"/>
        <v>0</v>
      </c>
      <c r="AO1229" s="5" t="str">
        <f t="shared" si="415"/>
        <v>5千～1万人未満の市町村平均</v>
      </c>
    </row>
    <row r="1230" spans="1:41" s="5" customFormat="1" ht="18" customHeight="1" x14ac:dyDescent="0.3">
      <c r="A1230" s="5" t="str">
        <f t="shared" si="398"/>
        <v>029442</v>
      </c>
      <c r="B1230" s="22">
        <v>29</v>
      </c>
      <c r="C1230" s="23" t="s">
        <v>56</v>
      </c>
      <c r="D1230" s="23">
        <v>29442</v>
      </c>
      <c r="E1230" s="24" t="s">
        <v>1449</v>
      </c>
      <c r="F1230" s="25">
        <v>3.8326255351699987</v>
      </c>
      <c r="G1230" s="26">
        <v>0.73618271668638968</v>
      </c>
      <c r="H1230" s="26">
        <v>2.5872489584738951</v>
      </c>
      <c r="I1230" s="26">
        <f t="shared" si="399"/>
        <v>7.1560572103302835</v>
      </c>
      <c r="J1230" s="26">
        <v>18.58368441607157</v>
      </c>
      <c r="K1230" s="26">
        <v>19.255207922135508</v>
      </c>
      <c r="L1230" s="26">
        <f t="shared" si="400"/>
        <v>37.838892338207074</v>
      </c>
      <c r="M1230" s="26">
        <v>18.501438352566467</v>
      </c>
      <c r="N1230" s="26">
        <v>15.401311645616463</v>
      </c>
      <c r="O1230" s="26">
        <v>1.083377395804783</v>
      </c>
      <c r="P1230" s="26">
        <v>0</v>
      </c>
      <c r="Q1230" s="26">
        <f t="shared" si="395"/>
        <v>34.986127393987708</v>
      </c>
      <c r="R1230" s="27">
        <v>2.775131610586659</v>
      </c>
      <c r="S1230" s="143">
        <f t="shared" si="401"/>
        <v>82.756208553111719</v>
      </c>
      <c r="T1230" s="140" t="str">
        <f t="shared" si="402"/>
        <v>29442</v>
      </c>
      <c r="U1230" s="5" t="str">
        <f t="shared" si="396"/>
        <v>奈良県大淀町</v>
      </c>
      <c r="V1230" s="21">
        <f t="shared" si="403"/>
        <v>4.6312241729999939E-2</v>
      </c>
      <c r="W1230" s="21">
        <f t="shared" si="403"/>
        <v>8.8958004427416269E-3</v>
      </c>
      <c r="X1230" s="21">
        <f t="shared" si="403"/>
        <v>3.1263502807930561E-2</v>
      </c>
      <c r="Y1230" s="21">
        <f t="shared" si="404"/>
        <v>0.22455939851503509</v>
      </c>
      <c r="Z1230" s="21">
        <f t="shared" si="404"/>
        <v>0.23267387738984924</v>
      </c>
      <c r="AA1230" s="21">
        <f t="shared" si="405"/>
        <v>0.22356556294737107</v>
      </c>
      <c r="AB1230" s="21">
        <f t="shared" si="405"/>
        <v>0.18610460671034884</v>
      </c>
      <c r="AC1230" s="21">
        <f t="shared" si="405"/>
        <v>1.3091191763690906E-2</v>
      </c>
      <c r="AD1230" s="21">
        <f t="shared" si="397"/>
        <v>0</v>
      </c>
      <c r="AE1230" s="21">
        <f t="shared" si="406"/>
        <v>3.3533817693032909E-2</v>
      </c>
      <c r="AF1230" s="137">
        <f>VLOOKUP(T1230,人口!$A$2:$E$1748,5,0)</f>
        <v>17456</v>
      </c>
      <c r="AG1230" s="14">
        <f t="shared" si="407"/>
        <v>0</v>
      </c>
      <c r="AH1230" s="14">
        <f t="shared" si="408"/>
        <v>0</v>
      </c>
      <c r="AI1230" s="14">
        <f t="shared" si="409"/>
        <v>1</v>
      </c>
      <c r="AJ1230" s="14">
        <f t="shared" si="410"/>
        <v>0</v>
      </c>
      <c r="AK1230" s="14">
        <f t="shared" si="411"/>
        <v>0</v>
      </c>
      <c r="AL1230" s="14">
        <f t="shared" si="412"/>
        <v>0</v>
      </c>
      <c r="AM1230" s="14">
        <f t="shared" si="413"/>
        <v>0</v>
      </c>
      <c r="AN1230" s="14">
        <f t="shared" si="414"/>
        <v>0</v>
      </c>
      <c r="AO1230" s="5" t="str">
        <f t="shared" si="415"/>
        <v>1万～3万人未満の市町村平均</v>
      </c>
    </row>
    <row r="1231" spans="1:41" s="5" customFormat="1" ht="18" customHeight="1" x14ac:dyDescent="0.3">
      <c r="A1231" s="5" t="str">
        <f t="shared" si="398"/>
        <v>029443</v>
      </c>
      <c r="B1231" s="22">
        <v>29</v>
      </c>
      <c r="C1231" s="23" t="s">
        <v>56</v>
      </c>
      <c r="D1231" s="23">
        <v>29443</v>
      </c>
      <c r="E1231" s="24" t="s">
        <v>1477</v>
      </c>
      <c r="F1231" s="25">
        <v>2.7425898206561632</v>
      </c>
      <c r="G1231" s="26">
        <v>0.22444595020926514</v>
      </c>
      <c r="H1231" s="26">
        <v>1.1998835749444152</v>
      </c>
      <c r="I1231" s="26">
        <f t="shared" si="399"/>
        <v>4.1669193458098439</v>
      </c>
      <c r="J1231" s="26">
        <v>4.7602392193406899</v>
      </c>
      <c r="K1231" s="26">
        <v>6.3224119787448441</v>
      </c>
      <c r="L1231" s="26">
        <f t="shared" si="400"/>
        <v>11.082651198085534</v>
      </c>
      <c r="M1231" s="26">
        <v>5.4721219077876384</v>
      </c>
      <c r="N1231" s="26">
        <v>6.7552144799892266</v>
      </c>
      <c r="O1231" s="26">
        <v>0.32750816439401004</v>
      </c>
      <c r="P1231" s="26">
        <v>0</v>
      </c>
      <c r="Q1231" s="26">
        <f t="shared" si="395"/>
        <v>12.554844552170875</v>
      </c>
      <c r="R1231" s="27">
        <v>0.53433848094126457</v>
      </c>
      <c r="S1231" s="143">
        <f t="shared" si="401"/>
        <v>28.338753577007516</v>
      </c>
      <c r="T1231" s="140" t="str">
        <f t="shared" si="402"/>
        <v>29443</v>
      </c>
      <c r="U1231" s="5" t="str">
        <f t="shared" si="396"/>
        <v>奈良県下市町</v>
      </c>
      <c r="V1231" s="21">
        <f t="shared" si="403"/>
        <v>9.677877374541087E-2</v>
      </c>
      <c r="W1231" s="21">
        <f t="shared" si="403"/>
        <v>7.9201066341664395E-3</v>
      </c>
      <c r="X1231" s="21">
        <f t="shared" si="403"/>
        <v>4.2340732159721159E-2</v>
      </c>
      <c r="Y1231" s="21">
        <f t="shared" si="404"/>
        <v>0.16797630871115243</v>
      </c>
      <c r="Z1231" s="21">
        <f t="shared" si="404"/>
        <v>0.22310127231123167</v>
      </c>
      <c r="AA1231" s="21">
        <f t="shared" si="405"/>
        <v>0.19309677445473158</v>
      </c>
      <c r="AB1231" s="21">
        <f t="shared" si="405"/>
        <v>0.23837373304484466</v>
      </c>
      <c r="AC1231" s="21">
        <f t="shared" si="405"/>
        <v>1.1556900817957353E-2</v>
      </c>
      <c r="AD1231" s="21">
        <f t="shared" si="397"/>
        <v>0</v>
      </c>
      <c r="AE1231" s="21">
        <f t="shared" si="406"/>
        <v>1.8855398120783864E-2</v>
      </c>
      <c r="AF1231" s="137">
        <f>VLOOKUP(T1231,人口!$A$2:$E$1748,5,0)</f>
        <v>5277</v>
      </c>
      <c r="AG1231" s="14">
        <f t="shared" si="407"/>
        <v>0</v>
      </c>
      <c r="AH1231" s="14">
        <f t="shared" si="408"/>
        <v>1</v>
      </c>
      <c r="AI1231" s="14">
        <f t="shared" si="409"/>
        <v>0</v>
      </c>
      <c r="AJ1231" s="14">
        <f t="shared" si="410"/>
        <v>0</v>
      </c>
      <c r="AK1231" s="14">
        <f t="shared" si="411"/>
        <v>0</v>
      </c>
      <c r="AL1231" s="14">
        <f t="shared" si="412"/>
        <v>0</v>
      </c>
      <c r="AM1231" s="14">
        <f t="shared" si="413"/>
        <v>0</v>
      </c>
      <c r="AN1231" s="14">
        <f t="shared" si="414"/>
        <v>0</v>
      </c>
      <c r="AO1231" s="5" t="str">
        <f t="shared" si="415"/>
        <v>5千～1万人未満の市町村平均</v>
      </c>
    </row>
    <row r="1232" spans="1:41" s="5" customFormat="1" ht="18" customHeight="1" x14ac:dyDescent="0.3">
      <c r="A1232" s="5" t="str">
        <f t="shared" si="398"/>
        <v>029444</v>
      </c>
      <c r="B1232" s="22">
        <v>29</v>
      </c>
      <c r="C1232" s="23" t="s">
        <v>56</v>
      </c>
      <c r="D1232" s="23">
        <v>29444</v>
      </c>
      <c r="E1232" s="24" t="s">
        <v>1500</v>
      </c>
      <c r="F1232" s="25">
        <v>0</v>
      </c>
      <c r="G1232" s="26">
        <v>0.11312075890546965</v>
      </c>
      <c r="H1232" s="26">
        <v>0.52494906403818165</v>
      </c>
      <c r="I1232" s="26">
        <f t="shared" si="399"/>
        <v>0.63806982294365133</v>
      </c>
      <c r="J1232" s="26">
        <v>0.71387139640423625</v>
      </c>
      <c r="K1232" s="26">
        <v>0.94174622416265008</v>
      </c>
      <c r="L1232" s="26">
        <f t="shared" si="400"/>
        <v>1.6556176205668862</v>
      </c>
      <c r="M1232" s="26">
        <v>0.81652080823009254</v>
      </c>
      <c r="N1232" s="26">
        <v>1.3135139266645717</v>
      </c>
      <c r="O1232" s="26">
        <v>4.3568453933029196E-2</v>
      </c>
      <c r="P1232" s="26">
        <v>0</v>
      </c>
      <c r="Q1232" s="26">
        <f t="shared" si="395"/>
        <v>2.1736031888276934</v>
      </c>
      <c r="R1232" s="27">
        <v>8.7858195372368553E-2</v>
      </c>
      <c r="S1232" s="143">
        <f t="shared" si="401"/>
        <v>4.5551488277105996</v>
      </c>
      <c r="T1232" s="140" t="str">
        <f t="shared" si="402"/>
        <v>29444</v>
      </c>
      <c r="U1232" s="5" t="str">
        <f t="shared" si="396"/>
        <v>奈良県黒滝村</v>
      </c>
      <c r="V1232" s="21">
        <f t="shared" si="403"/>
        <v>0</v>
      </c>
      <c r="W1232" s="21">
        <f t="shared" si="403"/>
        <v>2.4833603288067253E-2</v>
      </c>
      <c r="X1232" s="21">
        <f t="shared" si="403"/>
        <v>0.11524301046866542</v>
      </c>
      <c r="Y1232" s="21">
        <f t="shared" si="404"/>
        <v>0.15671746926499991</v>
      </c>
      <c r="Z1232" s="21">
        <f t="shared" si="404"/>
        <v>0.20674323930618271</v>
      </c>
      <c r="AA1232" s="21">
        <f t="shared" si="405"/>
        <v>0.17925227892948403</v>
      </c>
      <c r="AB1232" s="21">
        <f t="shared" si="405"/>
        <v>0.28835807047049627</v>
      </c>
      <c r="AC1232" s="21">
        <f t="shared" si="405"/>
        <v>9.5646609103058732E-3</v>
      </c>
      <c r="AD1232" s="21">
        <f t="shared" si="397"/>
        <v>0</v>
      </c>
      <c r="AE1232" s="21">
        <f t="shared" si="406"/>
        <v>1.9287667361798527E-2</v>
      </c>
      <c r="AF1232" s="137">
        <f>VLOOKUP(T1232,人口!$A$2:$E$1748,5,0)</f>
        <v>702</v>
      </c>
      <c r="AG1232" s="14">
        <f t="shared" si="407"/>
        <v>1</v>
      </c>
      <c r="AH1232" s="14">
        <f t="shared" si="408"/>
        <v>0</v>
      </c>
      <c r="AI1232" s="14">
        <f t="shared" si="409"/>
        <v>0</v>
      </c>
      <c r="AJ1232" s="14">
        <f t="shared" si="410"/>
        <v>0</v>
      </c>
      <c r="AK1232" s="14">
        <f t="shared" si="411"/>
        <v>0</v>
      </c>
      <c r="AL1232" s="14">
        <f t="shared" si="412"/>
        <v>0</v>
      </c>
      <c r="AM1232" s="14">
        <f t="shared" si="413"/>
        <v>0</v>
      </c>
      <c r="AN1232" s="14">
        <f t="shared" si="414"/>
        <v>0</v>
      </c>
      <c r="AO1232" s="5" t="str">
        <f t="shared" si="415"/>
        <v>5千人未満の市町村平均</v>
      </c>
    </row>
    <row r="1233" spans="1:41" s="5" customFormat="1" ht="18" customHeight="1" x14ac:dyDescent="0.3">
      <c r="A1233" s="5" t="str">
        <f t="shared" si="398"/>
        <v>029446</v>
      </c>
      <c r="B1233" s="22">
        <v>29</v>
      </c>
      <c r="C1233" s="23" t="s">
        <v>56</v>
      </c>
      <c r="D1233" s="23">
        <v>29446</v>
      </c>
      <c r="E1233" s="24" t="s">
        <v>1524</v>
      </c>
      <c r="F1233" s="25">
        <v>8.0716287357603889E-2</v>
      </c>
      <c r="G1233" s="26">
        <v>0.19930800378582744</v>
      </c>
      <c r="H1233" s="26">
        <v>0.4124599788871427</v>
      </c>
      <c r="I1233" s="26">
        <f t="shared" si="399"/>
        <v>0.692484270030574</v>
      </c>
      <c r="J1233" s="26">
        <v>2.7699526072459304</v>
      </c>
      <c r="K1233" s="26">
        <v>1.7174545465445576</v>
      </c>
      <c r="L1233" s="26">
        <f t="shared" si="400"/>
        <v>4.487407153790488</v>
      </c>
      <c r="M1233" s="26">
        <v>1.4261260120354053</v>
      </c>
      <c r="N1233" s="26">
        <v>2.8050498873459535</v>
      </c>
      <c r="O1233" s="26">
        <v>8.521294480063972E-2</v>
      </c>
      <c r="P1233" s="26">
        <v>0</v>
      </c>
      <c r="Q1233" s="26">
        <f t="shared" si="395"/>
        <v>4.3163888441819989</v>
      </c>
      <c r="R1233" s="27">
        <v>0.23305551140830449</v>
      </c>
      <c r="S1233" s="143">
        <f t="shared" si="401"/>
        <v>9.7293357794113664</v>
      </c>
      <c r="T1233" s="140" t="str">
        <f t="shared" si="402"/>
        <v>29446</v>
      </c>
      <c r="U1233" s="5" t="str">
        <f t="shared" si="396"/>
        <v>奈良県天川村</v>
      </c>
      <c r="V1233" s="21">
        <f t="shared" si="403"/>
        <v>8.2961765517858711E-3</v>
      </c>
      <c r="W1233" s="21">
        <f t="shared" si="403"/>
        <v>2.0485263157181913E-2</v>
      </c>
      <c r="X1233" s="21">
        <f t="shared" si="403"/>
        <v>4.2393436534482201E-2</v>
      </c>
      <c r="Y1233" s="21">
        <f t="shared" si="404"/>
        <v>0.2847011008816796</v>
      </c>
      <c r="Z1233" s="21">
        <f t="shared" si="404"/>
        <v>0.176523309040164</v>
      </c>
      <c r="AA1233" s="21">
        <f t="shared" si="405"/>
        <v>0.14657999727517754</v>
      </c>
      <c r="AB1233" s="21">
        <f t="shared" si="405"/>
        <v>0.28830846739628729</v>
      </c>
      <c r="AC1233" s="21">
        <f t="shared" si="405"/>
        <v>8.758351724375904E-3</v>
      </c>
      <c r="AD1233" s="21">
        <f t="shared" si="397"/>
        <v>0</v>
      </c>
      <c r="AE1233" s="21">
        <f t="shared" si="406"/>
        <v>2.3953897438865508E-2</v>
      </c>
      <c r="AF1233" s="137">
        <f>VLOOKUP(T1233,人口!$A$2:$E$1748,5,0)</f>
        <v>1373</v>
      </c>
      <c r="AG1233" s="14">
        <f t="shared" si="407"/>
        <v>1</v>
      </c>
      <c r="AH1233" s="14">
        <f t="shared" si="408"/>
        <v>0</v>
      </c>
      <c r="AI1233" s="14">
        <f t="shared" si="409"/>
        <v>0</v>
      </c>
      <c r="AJ1233" s="14">
        <f t="shared" si="410"/>
        <v>0</v>
      </c>
      <c r="AK1233" s="14">
        <f t="shared" si="411"/>
        <v>0</v>
      </c>
      <c r="AL1233" s="14">
        <f t="shared" si="412"/>
        <v>0</v>
      </c>
      <c r="AM1233" s="14">
        <f t="shared" si="413"/>
        <v>0</v>
      </c>
      <c r="AN1233" s="14">
        <f t="shared" si="414"/>
        <v>0</v>
      </c>
      <c r="AO1233" s="5" t="str">
        <f t="shared" si="415"/>
        <v>5千人未満の市町村平均</v>
      </c>
    </row>
    <row r="1234" spans="1:41" s="5" customFormat="1" ht="18" customHeight="1" x14ac:dyDescent="0.3">
      <c r="A1234" s="5" t="str">
        <f t="shared" si="398"/>
        <v>029447</v>
      </c>
      <c r="B1234" s="22">
        <v>29</v>
      </c>
      <c r="C1234" s="23" t="s">
        <v>56</v>
      </c>
      <c r="D1234" s="23">
        <v>29447</v>
      </c>
      <c r="E1234" s="24" t="s">
        <v>1546</v>
      </c>
      <c r="F1234" s="25">
        <v>0</v>
      </c>
      <c r="G1234" s="26">
        <v>9.3369515287054297E-2</v>
      </c>
      <c r="H1234" s="26">
        <v>1.3498690218124672</v>
      </c>
      <c r="I1234" s="26">
        <f t="shared" si="399"/>
        <v>1.4432385370995215</v>
      </c>
      <c r="J1234" s="26">
        <v>0.52306706003812697</v>
      </c>
      <c r="K1234" s="26">
        <v>0.56037791851000662</v>
      </c>
      <c r="L1234" s="26">
        <f t="shared" si="400"/>
        <v>1.0834449785481337</v>
      </c>
      <c r="M1234" s="26">
        <v>0.45839764672566596</v>
      </c>
      <c r="N1234" s="26">
        <v>1.0007725155539593</v>
      </c>
      <c r="O1234" s="26">
        <v>2.2901366810951243E-2</v>
      </c>
      <c r="P1234" s="26">
        <v>0</v>
      </c>
      <c r="Q1234" s="26">
        <f t="shared" si="395"/>
        <v>1.4820715290905764</v>
      </c>
      <c r="R1234" s="27">
        <v>0</v>
      </c>
      <c r="S1234" s="143">
        <f t="shared" si="401"/>
        <v>4.0087550447382316</v>
      </c>
      <c r="T1234" s="140" t="str">
        <f t="shared" si="402"/>
        <v>29447</v>
      </c>
      <c r="U1234" s="5" t="str">
        <f t="shared" si="396"/>
        <v>奈良県野迫川村</v>
      </c>
      <c r="V1234" s="21">
        <f t="shared" si="403"/>
        <v>0</v>
      </c>
      <c r="W1234" s="21">
        <f t="shared" si="403"/>
        <v>2.3291399510580783E-2</v>
      </c>
      <c r="X1234" s="21">
        <f t="shared" si="403"/>
        <v>0.33673023338860869</v>
      </c>
      <c r="Y1234" s="21">
        <f t="shared" si="404"/>
        <v>0.13048117288300981</v>
      </c>
      <c r="Z1234" s="21">
        <f t="shared" si="404"/>
        <v>0.1397885159497439</v>
      </c>
      <c r="AA1234" s="21">
        <f t="shared" si="405"/>
        <v>0.11434912874692719</v>
      </c>
      <c r="AB1234" s="21">
        <f t="shared" si="405"/>
        <v>0.24964671185572748</v>
      </c>
      <c r="AC1234" s="21">
        <f t="shared" si="405"/>
        <v>5.7128376654020981E-3</v>
      </c>
      <c r="AD1234" s="21">
        <f t="shared" si="397"/>
        <v>0</v>
      </c>
      <c r="AE1234" s="21">
        <f t="shared" si="406"/>
        <v>0</v>
      </c>
      <c r="AF1234" s="137">
        <f>VLOOKUP(T1234,人口!$A$2:$E$1748,5,0)</f>
        <v>369</v>
      </c>
      <c r="AG1234" s="14">
        <f t="shared" si="407"/>
        <v>1</v>
      </c>
      <c r="AH1234" s="14">
        <f t="shared" si="408"/>
        <v>0</v>
      </c>
      <c r="AI1234" s="14">
        <f t="shared" si="409"/>
        <v>0</v>
      </c>
      <c r="AJ1234" s="14">
        <f t="shared" si="410"/>
        <v>0</v>
      </c>
      <c r="AK1234" s="14">
        <f t="shared" si="411"/>
        <v>0</v>
      </c>
      <c r="AL1234" s="14">
        <f t="shared" si="412"/>
        <v>0</v>
      </c>
      <c r="AM1234" s="14">
        <f t="shared" si="413"/>
        <v>0</v>
      </c>
      <c r="AN1234" s="14">
        <f t="shared" si="414"/>
        <v>0</v>
      </c>
      <c r="AO1234" s="5" t="str">
        <f t="shared" si="415"/>
        <v>5千人未満の市町村平均</v>
      </c>
    </row>
    <row r="1235" spans="1:41" s="5" customFormat="1" ht="18" customHeight="1" x14ac:dyDescent="0.3">
      <c r="A1235" s="5" t="str">
        <f t="shared" si="398"/>
        <v>029449</v>
      </c>
      <c r="B1235" s="22">
        <v>29</v>
      </c>
      <c r="C1235" s="23" t="s">
        <v>56</v>
      </c>
      <c r="D1235" s="23">
        <v>29449</v>
      </c>
      <c r="E1235" s="24" t="s">
        <v>1570</v>
      </c>
      <c r="F1235" s="25">
        <v>0.22271989416166896</v>
      </c>
      <c r="G1235" s="26">
        <v>0.76491179831317568</v>
      </c>
      <c r="H1235" s="26">
        <v>1.1248908515103893</v>
      </c>
      <c r="I1235" s="26">
        <f t="shared" si="399"/>
        <v>2.112522543985234</v>
      </c>
      <c r="J1235" s="26">
        <v>3.9443861948787067</v>
      </c>
      <c r="K1235" s="26">
        <v>4.5452875612478323</v>
      </c>
      <c r="L1235" s="26">
        <f t="shared" si="400"/>
        <v>8.489673756126539</v>
      </c>
      <c r="M1235" s="26">
        <v>3.3886409370796633</v>
      </c>
      <c r="N1235" s="26">
        <v>7.0775787037493956</v>
      </c>
      <c r="O1235" s="26">
        <v>0.20009215880354148</v>
      </c>
      <c r="P1235" s="26">
        <v>0</v>
      </c>
      <c r="Q1235" s="26">
        <f t="shared" si="395"/>
        <v>10.6663117996326</v>
      </c>
      <c r="R1235" s="27">
        <v>0.38028849549999993</v>
      </c>
      <c r="S1235" s="143">
        <f t="shared" si="401"/>
        <v>21.648796595244374</v>
      </c>
      <c r="T1235" s="140" t="str">
        <f t="shared" si="402"/>
        <v>29449</v>
      </c>
      <c r="U1235" s="5" t="str">
        <f t="shared" si="396"/>
        <v>奈良県十津川村</v>
      </c>
      <c r="V1235" s="21">
        <f t="shared" si="403"/>
        <v>1.0287864878854015E-2</v>
      </c>
      <c r="W1235" s="21">
        <f t="shared" si="403"/>
        <v>3.5332762952801036E-2</v>
      </c>
      <c r="X1235" s="21">
        <f t="shared" si="403"/>
        <v>5.1960895219344244E-2</v>
      </c>
      <c r="Y1235" s="21">
        <f t="shared" si="404"/>
        <v>0.18219886622913609</v>
      </c>
      <c r="Z1235" s="21">
        <f t="shared" si="404"/>
        <v>0.20995566849412328</v>
      </c>
      <c r="AA1235" s="21">
        <f t="shared" si="405"/>
        <v>0.15652791240248667</v>
      </c>
      <c r="AB1235" s="21">
        <f t="shared" si="405"/>
        <v>0.32692711914084588</v>
      </c>
      <c r="AC1235" s="21">
        <f t="shared" si="405"/>
        <v>9.2426457943392583E-3</v>
      </c>
      <c r="AD1235" s="21">
        <f t="shared" si="397"/>
        <v>0</v>
      </c>
      <c r="AE1235" s="21">
        <f t="shared" si="406"/>
        <v>1.7566264888069508E-2</v>
      </c>
      <c r="AF1235" s="137">
        <f>VLOOKUP(T1235,人口!$A$2:$E$1748,5,0)</f>
        <v>3224</v>
      </c>
      <c r="AG1235" s="14">
        <f t="shared" si="407"/>
        <v>1</v>
      </c>
      <c r="AH1235" s="14">
        <f t="shared" si="408"/>
        <v>0</v>
      </c>
      <c r="AI1235" s="14">
        <f t="shared" si="409"/>
        <v>0</v>
      </c>
      <c r="AJ1235" s="14">
        <f t="shared" si="410"/>
        <v>0</v>
      </c>
      <c r="AK1235" s="14">
        <f t="shared" si="411"/>
        <v>0</v>
      </c>
      <c r="AL1235" s="14">
        <f t="shared" si="412"/>
        <v>0</v>
      </c>
      <c r="AM1235" s="14">
        <f t="shared" si="413"/>
        <v>0</v>
      </c>
      <c r="AN1235" s="14">
        <f t="shared" si="414"/>
        <v>0</v>
      </c>
      <c r="AO1235" s="5" t="str">
        <f t="shared" si="415"/>
        <v>5千人未満の市町村平均</v>
      </c>
    </row>
    <row r="1236" spans="1:41" s="5" customFormat="1" ht="18" customHeight="1" x14ac:dyDescent="0.3">
      <c r="A1236" s="5" t="str">
        <f t="shared" si="398"/>
        <v>029450</v>
      </c>
      <c r="B1236" s="22">
        <v>29</v>
      </c>
      <c r="C1236" s="23" t="s">
        <v>56</v>
      </c>
      <c r="D1236" s="23">
        <v>29450</v>
      </c>
      <c r="E1236" s="24" t="s">
        <v>1587</v>
      </c>
      <c r="F1236" s="25">
        <v>8.3007720151678233E-2</v>
      </c>
      <c r="G1236" s="26">
        <v>0.16339665175234505</v>
      </c>
      <c r="H1236" s="26">
        <v>1.1998835749444152</v>
      </c>
      <c r="I1236" s="26">
        <f t="shared" si="399"/>
        <v>1.4462879468484384</v>
      </c>
      <c r="J1236" s="26">
        <v>1.2566768360664435</v>
      </c>
      <c r="K1236" s="26">
        <v>1.4346712450742301</v>
      </c>
      <c r="L1236" s="26">
        <f t="shared" si="400"/>
        <v>2.6913480811406734</v>
      </c>
      <c r="M1236" s="26">
        <v>1.0552695825663769</v>
      </c>
      <c r="N1236" s="26">
        <v>2.0448476880309268</v>
      </c>
      <c r="O1236" s="26">
        <v>5.4863979026777504E-2</v>
      </c>
      <c r="P1236" s="26">
        <v>0</v>
      </c>
      <c r="Q1236" s="26">
        <f t="shared" si="395"/>
        <v>3.1549812496240812</v>
      </c>
      <c r="R1236" s="27">
        <v>0.23313370876331024</v>
      </c>
      <c r="S1236" s="143">
        <f t="shared" si="401"/>
        <v>7.5257509863765026</v>
      </c>
      <c r="T1236" s="140" t="str">
        <f t="shared" si="402"/>
        <v>29450</v>
      </c>
      <c r="U1236" s="5" t="str">
        <f t="shared" si="396"/>
        <v>奈良県下北山村</v>
      </c>
      <c r="V1236" s="21">
        <f t="shared" si="403"/>
        <v>1.1029825502058603E-2</v>
      </c>
      <c r="W1236" s="21">
        <f t="shared" si="403"/>
        <v>2.1711673964250743E-2</v>
      </c>
      <c r="X1236" s="21">
        <f t="shared" si="403"/>
        <v>0.15943705513463116</v>
      </c>
      <c r="Y1236" s="21">
        <f t="shared" si="404"/>
        <v>0.16698357922569373</v>
      </c>
      <c r="Z1236" s="21">
        <f t="shared" si="404"/>
        <v>0.1906349609057415</v>
      </c>
      <c r="AA1236" s="21">
        <f t="shared" si="405"/>
        <v>0.14022116656220485</v>
      </c>
      <c r="AB1236" s="21">
        <f t="shared" si="405"/>
        <v>0.27171343985904051</v>
      </c>
      <c r="AC1236" s="21">
        <f t="shared" si="405"/>
        <v>7.2901666725480379E-3</v>
      </c>
      <c r="AD1236" s="21">
        <f t="shared" si="397"/>
        <v>0</v>
      </c>
      <c r="AE1236" s="21">
        <f t="shared" si="406"/>
        <v>3.097813217383099E-2</v>
      </c>
      <c r="AF1236" s="137">
        <f>VLOOKUP(T1236,人口!$A$2:$E$1748,5,0)</f>
        <v>884</v>
      </c>
      <c r="AG1236" s="14">
        <f t="shared" si="407"/>
        <v>1</v>
      </c>
      <c r="AH1236" s="14">
        <f t="shared" si="408"/>
        <v>0</v>
      </c>
      <c r="AI1236" s="14">
        <f t="shared" si="409"/>
        <v>0</v>
      </c>
      <c r="AJ1236" s="14">
        <f t="shared" si="410"/>
        <v>0</v>
      </c>
      <c r="AK1236" s="14">
        <f t="shared" si="411"/>
        <v>0</v>
      </c>
      <c r="AL1236" s="14">
        <f t="shared" si="412"/>
        <v>0</v>
      </c>
      <c r="AM1236" s="14">
        <f t="shared" si="413"/>
        <v>0</v>
      </c>
      <c r="AN1236" s="14">
        <f t="shared" si="414"/>
        <v>0</v>
      </c>
      <c r="AO1236" s="5" t="str">
        <f t="shared" si="415"/>
        <v>5千人未満の市町村平均</v>
      </c>
    </row>
    <row r="1237" spans="1:41" s="5" customFormat="1" ht="18" customHeight="1" x14ac:dyDescent="0.3">
      <c r="A1237" s="5" t="str">
        <f t="shared" si="398"/>
        <v>029451</v>
      </c>
      <c r="B1237" s="22">
        <v>29</v>
      </c>
      <c r="C1237" s="23" t="s">
        <v>56</v>
      </c>
      <c r="D1237" s="23">
        <v>29451</v>
      </c>
      <c r="E1237" s="24" t="s">
        <v>1605</v>
      </c>
      <c r="F1237" s="25">
        <v>0</v>
      </c>
      <c r="G1237" s="26">
        <v>0.1526232461423003</v>
      </c>
      <c r="H1237" s="26">
        <v>0.93740904292532423</v>
      </c>
      <c r="I1237" s="26">
        <f t="shared" si="399"/>
        <v>1.0900322890676246</v>
      </c>
      <c r="J1237" s="26">
        <v>0.8125632945246376</v>
      </c>
      <c r="K1237" s="26">
        <v>0.77311398016658328</v>
      </c>
      <c r="L1237" s="26">
        <f t="shared" si="400"/>
        <v>1.5856772746912209</v>
      </c>
      <c r="M1237" s="26">
        <v>0.51569735256637428</v>
      </c>
      <c r="N1237" s="26">
        <v>1.1306804863229831</v>
      </c>
      <c r="O1237" s="26">
        <v>3.0286902449171291E-2</v>
      </c>
      <c r="P1237" s="26">
        <v>0</v>
      </c>
      <c r="Q1237" s="26">
        <f t="shared" si="395"/>
        <v>1.6766647413385285</v>
      </c>
      <c r="R1237" s="27">
        <v>0.1311896462736894</v>
      </c>
      <c r="S1237" s="143">
        <f t="shared" si="401"/>
        <v>4.4835639513710639</v>
      </c>
      <c r="T1237" s="140" t="str">
        <f t="shared" si="402"/>
        <v>29451</v>
      </c>
      <c r="U1237" s="5" t="str">
        <f t="shared" si="396"/>
        <v>奈良県上北山村</v>
      </c>
      <c r="V1237" s="21">
        <f t="shared" si="403"/>
        <v>0</v>
      </c>
      <c r="W1237" s="21">
        <f t="shared" si="403"/>
        <v>3.4040608720575613E-2</v>
      </c>
      <c r="X1237" s="21">
        <f t="shared" si="403"/>
        <v>0.20907676417521973</v>
      </c>
      <c r="Y1237" s="21">
        <f t="shared" si="404"/>
        <v>0.18123156117270448</v>
      </c>
      <c r="Z1237" s="21">
        <f t="shared" si="404"/>
        <v>0.17243291019193932</v>
      </c>
      <c r="AA1237" s="21">
        <f t="shared" si="405"/>
        <v>0.11501951531407847</v>
      </c>
      <c r="AB1237" s="21">
        <f t="shared" si="405"/>
        <v>0.2521834189467117</v>
      </c>
      <c r="AC1237" s="21">
        <f t="shared" si="405"/>
        <v>6.755095450330228E-3</v>
      </c>
      <c r="AD1237" s="21">
        <f t="shared" si="397"/>
        <v>0</v>
      </c>
      <c r="AE1237" s="21">
        <f t="shared" si="406"/>
        <v>2.9260126028440366E-2</v>
      </c>
      <c r="AF1237" s="137">
        <f>VLOOKUP(T1237,人口!$A$2:$E$1748,5,0)</f>
        <v>488</v>
      </c>
      <c r="AG1237" s="14">
        <f t="shared" si="407"/>
        <v>1</v>
      </c>
      <c r="AH1237" s="14">
        <f t="shared" si="408"/>
        <v>0</v>
      </c>
      <c r="AI1237" s="14">
        <f t="shared" si="409"/>
        <v>0</v>
      </c>
      <c r="AJ1237" s="14">
        <f t="shared" si="410"/>
        <v>0</v>
      </c>
      <c r="AK1237" s="14">
        <f t="shared" si="411"/>
        <v>0</v>
      </c>
      <c r="AL1237" s="14">
        <f t="shared" si="412"/>
        <v>0</v>
      </c>
      <c r="AM1237" s="14">
        <f t="shared" si="413"/>
        <v>0</v>
      </c>
      <c r="AN1237" s="14">
        <f t="shared" si="414"/>
        <v>0</v>
      </c>
      <c r="AO1237" s="5" t="str">
        <f t="shared" si="415"/>
        <v>5千人未満の市町村平均</v>
      </c>
    </row>
    <row r="1238" spans="1:41" s="5" customFormat="1" ht="18" customHeight="1" x14ac:dyDescent="0.3">
      <c r="A1238" s="5" t="str">
        <f t="shared" si="398"/>
        <v>029452</v>
      </c>
      <c r="B1238" s="22">
        <v>29</v>
      </c>
      <c r="C1238" s="23" t="s">
        <v>56</v>
      </c>
      <c r="D1238" s="23">
        <v>29452</v>
      </c>
      <c r="E1238" s="24" t="s">
        <v>1130</v>
      </c>
      <c r="F1238" s="25">
        <v>0.56085369973477794</v>
      </c>
      <c r="G1238" s="26">
        <v>0.19930800378582744</v>
      </c>
      <c r="H1238" s="26">
        <v>1.3498690218124672</v>
      </c>
      <c r="I1238" s="26">
        <f t="shared" si="399"/>
        <v>2.1100307253330728</v>
      </c>
      <c r="J1238" s="26">
        <v>1.6218368591119285</v>
      </c>
      <c r="K1238" s="26">
        <v>2.0313699545987745</v>
      </c>
      <c r="L1238" s="26">
        <f t="shared" si="400"/>
        <v>3.6532068137107032</v>
      </c>
      <c r="M1238" s="26">
        <v>1.6266749824778843</v>
      </c>
      <c r="N1238" s="26">
        <v>2.4057031623893259</v>
      </c>
      <c r="O1238" s="26">
        <v>8.4468184904348625E-2</v>
      </c>
      <c r="P1238" s="26">
        <v>0</v>
      </c>
      <c r="Q1238" s="26">
        <f t="shared" si="395"/>
        <v>4.1168463297715592</v>
      </c>
      <c r="R1238" s="27">
        <v>0</v>
      </c>
      <c r="S1238" s="143">
        <f t="shared" si="401"/>
        <v>9.8800838688153352</v>
      </c>
      <c r="T1238" s="140" t="str">
        <f t="shared" si="402"/>
        <v>29452</v>
      </c>
      <c r="U1238" s="5" t="str">
        <f t="shared" si="396"/>
        <v>奈良県川上村</v>
      </c>
      <c r="V1238" s="21">
        <f t="shared" si="403"/>
        <v>5.6766086926145369E-2</v>
      </c>
      <c r="W1238" s="21">
        <f t="shared" si="403"/>
        <v>2.0172703636140828E-2</v>
      </c>
      <c r="X1238" s="21">
        <f t="shared" si="403"/>
        <v>0.1366252594345965</v>
      </c>
      <c r="Y1238" s="21">
        <f t="shared" si="404"/>
        <v>0.16415213480433682</v>
      </c>
      <c r="Z1238" s="21">
        <f t="shared" si="404"/>
        <v>0.20560250110937009</v>
      </c>
      <c r="AA1238" s="21">
        <f t="shared" si="405"/>
        <v>0.16464181924732282</v>
      </c>
      <c r="AB1238" s="21">
        <f t="shared" si="405"/>
        <v>0.24349015598769205</v>
      </c>
      <c r="AC1238" s="21">
        <f t="shared" si="405"/>
        <v>8.5493388543954468E-3</v>
      </c>
      <c r="AD1238" s="21">
        <f t="shared" si="397"/>
        <v>0</v>
      </c>
      <c r="AE1238" s="21">
        <f t="shared" si="406"/>
        <v>0</v>
      </c>
      <c r="AF1238" s="137">
        <f>VLOOKUP(T1238,人口!$A$2:$E$1748,5,0)</f>
        <v>1361</v>
      </c>
      <c r="AG1238" s="14">
        <f t="shared" si="407"/>
        <v>1</v>
      </c>
      <c r="AH1238" s="14">
        <f t="shared" si="408"/>
        <v>0</v>
      </c>
      <c r="AI1238" s="14">
        <f t="shared" si="409"/>
        <v>0</v>
      </c>
      <c r="AJ1238" s="14">
        <f t="shared" si="410"/>
        <v>0</v>
      </c>
      <c r="AK1238" s="14">
        <f t="shared" si="411"/>
        <v>0</v>
      </c>
      <c r="AL1238" s="14">
        <f t="shared" si="412"/>
        <v>0</v>
      </c>
      <c r="AM1238" s="14">
        <f t="shared" si="413"/>
        <v>0</v>
      </c>
      <c r="AN1238" s="14">
        <f t="shared" si="414"/>
        <v>0</v>
      </c>
      <c r="AO1238" s="5" t="str">
        <f t="shared" si="415"/>
        <v>5千人未満の市町村平均</v>
      </c>
    </row>
    <row r="1239" spans="1:41" s="5" customFormat="1" ht="18" customHeight="1" x14ac:dyDescent="0.3">
      <c r="A1239" s="5" t="str">
        <f t="shared" si="398"/>
        <v>029453</v>
      </c>
      <c r="B1239" s="22">
        <v>29</v>
      </c>
      <c r="C1239" s="23" t="s">
        <v>56</v>
      </c>
      <c r="D1239" s="23">
        <v>29453</v>
      </c>
      <c r="E1239" s="24" t="s">
        <v>1637</v>
      </c>
      <c r="F1239" s="25">
        <v>0.35625540898169195</v>
      </c>
      <c r="G1239" s="26">
        <v>0.15800994894732268</v>
      </c>
      <c r="H1239" s="26">
        <v>0.48745270232116866</v>
      </c>
      <c r="I1239" s="26">
        <f t="shared" si="399"/>
        <v>1.0017180602501834</v>
      </c>
      <c r="J1239" s="26">
        <v>1.4310325227458192</v>
      </c>
      <c r="K1239" s="26">
        <v>2.389389180313501</v>
      </c>
      <c r="L1239" s="26">
        <f t="shared" si="400"/>
        <v>3.8204217030593202</v>
      </c>
      <c r="M1239" s="26">
        <v>1.9354567306194788</v>
      </c>
      <c r="N1239" s="26">
        <v>2.9782605150379853</v>
      </c>
      <c r="O1239" s="26">
        <v>0.10656272849431785</v>
      </c>
      <c r="P1239" s="26">
        <v>0</v>
      </c>
      <c r="Q1239" s="26">
        <f t="shared" si="395"/>
        <v>5.0202799741517818</v>
      </c>
      <c r="R1239" s="27">
        <v>0</v>
      </c>
      <c r="S1239" s="143">
        <f t="shared" si="401"/>
        <v>9.8424197374612845</v>
      </c>
      <c r="T1239" s="140" t="str">
        <f t="shared" si="402"/>
        <v>29453</v>
      </c>
      <c r="U1239" s="5" t="str">
        <f t="shared" si="396"/>
        <v>奈良県東吉野村</v>
      </c>
      <c r="V1239" s="21">
        <f t="shared" si="403"/>
        <v>3.619591711027588E-2</v>
      </c>
      <c r="W1239" s="21">
        <f t="shared" si="403"/>
        <v>1.6053973835917626E-2</v>
      </c>
      <c r="X1239" s="21">
        <f t="shared" si="403"/>
        <v>4.9525697473139903E-2</v>
      </c>
      <c r="Y1239" s="21">
        <f t="shared" si="404"/>
        <v>0.14539438074350344</v>
      </c>
      <c r="Z1239" s="21">
        <f t="shared" si="404"/>
        <v>0.24276440591323642</v>
      </c>
      <c r="AA1239" s="21">
        <f t="shared" si="405"/>
        <v>0.1966444006907089</v>
      </c>
      <c r="AB1239" s="21">
        <f t="shared" si="405"/>
        <v>0.30259434107472705</v>
      </c>
      <c r="AC1239" s="21">
        <f t="shared" si="405"/>
        <v>1.0826883158490884E-2</v>
      </c>
      <c r="AD1239" s="21">
        <f t="shared" si="397"/>
        <v>0</v>
      </c>
      <c r="AE1239" s="21">
        <f t="shared" si="406"/>
        <v>0</v>
      </c>
      <c r="AF1239" s="137">
        <f>VLOOKUP(T1239,人口!$A$2:$E$1748,5,0)</f>
        <v>1717</v>
      </c>
      <c r="AG1239" s="14">
        <f t="shared" si="407"/>
        <v>1</v>
      </c>
      <c r="AH1239" s="14">
        <f t="shared" si="408"/>
        <v>0</v>
      </c>
      <c r="AI1239" s="14">
        <f t="shared" si="409"/>
        <v>0</v>
      </c>
      <c r="AJ1239" s="14">
        <f t="shared" si="410"/>
        <v>0</v>
      </c>
      <c r="AK1239" s="14">
        <f t="shared" si="411"/>
        <v>0</v>
      </c>
      <c r="AL1239" s="14">
        <f t="shared" si="412"/>
        <v>0</v>
      </c>
      <c r="AM1239" s="14">
        <f t="shared" si="413"/>
        <v>0</v>
      </c>
      <c r="AN1239" s="14">
        <f t="shared" si="414"/>
        <v>0</v>
      </c>
      <c r="AO1239" s="5" t="str">
        <f t="shared" si="415"/>
        <v>5千人未満の市町村平均</v>
      </c>
    </row>
    <row r="1240" spans="1:41" s="5" customFormat="1" ht="18" customHeight="1" x14ac:dyDescent="0.3">
      <c r="A1240" s="5" t="str">
        <f t="shared" si="398"/>
        <v>030201</v>
      </c>
      <c r="B1240" s="22">
        <v>30</v>
      </c>
      <c r="C1240" s="23" t="s">
        <v>57</v>
      </c>
      <c r="D1240" s="23">
        <v>30201</v>
      </c>
      <c r="E1240" s="24" t="s">
        <v>104</v>
      </c>
      <c r="F1240" s="25">
        <v>5587.8477520048618</v>
      </c>
      <c r="G1240" s="26">
        <v>16.814120513453517</v>
      </c>
      <c r="H1240" s="26">
        <v>26.083668031615453</v>
      </c>
      <c r="I1240" s="26">
        <f t="shared" si="399"/>
        <v>5630.7455405499304</v>
      </c>
      <c r="J1240" s="26">
        <v>427.31048767184058</v>
      </c>
      <c r="K1240" s="26">
        <v>418.51856278027589</v>
      </c>
      <c r="L1240" s="26">
        <f t="shared" si="400"/>
        <v>845.82905045211646</v>
      </c>
      <c r="M1240" s="26">
        <v>324.69355812186001</v>
      </c>
      <c r="N1240" s="26">
        <v>225.50099162972583</v>
      </c>
      <c r="O1240" s="26">
        <v>22.772461285568191</v>
      </c>
      <c r="P1240" s="26">
        <v>30.354084933641989</v>
      </c>
      <c r="Q1240" s="26">
        <f t="shared" si="395"/>
        <v>603.32109597079591</v>
      </c>
      <c r="R1240" s="27">
        <v>61.401740056348586</v>
      </c>
      <c r="S1240" s="143">
        <f t="shared" si="401"/>
        <v>7141.2974270291916</v>
      </c>
      <c r="T1240" s="140" t="str">
        <f t="shared" si="402"/>
        <v>30201</v>
      </c>
      <c r="U1240" s="5" t="str">
        <f t="shared" si="396"/>
        <v>和歌山県和歌山市</v>
      </c>
      <c r="V1240" s="21">
        <f t="shared" si="403"/>
        <v>0.78246954549958148</v>
      </c>
      <c r="W1240" s="21">
        <f t="shared" si="403"/>
        <v>2.3544909990464097E-3</v>
      </c>
      <c r="X1240" s="21">
        <f t="shared" si="403"/>
        <v>3.6525110875358629E-3</v>
      </c>
      <c r="Y1240" s="21">
        <f t="shared" si="404"/>
        <v>5.9836534192583467E-2</v>
      </c>
      <c r="Z1240" s="21">
        <f t="shared" si="404"/>
        <v>5.8605395876135814E-2</v>
      </c>
      <c r="AA1240" s="21">
        <f t="shared" si="405"/>
        <v>4.5467026326746041E-2</v>
      </c>
      <c r="AB1240" s="21">
        <f t="shared" si="405"/>
        <v>3.1577033996122911E-2</v>
      </c>
      <c r="AC1240" s="21">
        <f t="shared" si="405"/>
        <v>3.1888408959661026E-3</v>
      </c>
      <c r="AD1240" s="21">
        <f t="shared" si="397"/>
        <v>4.2505000308143458E-3</v>
      </c>
      <c r="AE1240" s="21">
        <f t="shared" si="406"/>
        <v>8.5981210954676566E-3</v>
      </c>
      <c r="AF1240" s="137">
        <f>VLOOKUP(T1240,人口!$A$2:$E$1748,5,0)</f>
        <v>366923</v>
      </c>
      <c r="AG1240" s="14">
        <f t="shared" si="407"/>
        <v>0</v>
      </c>
      <c r="AH1240" s="14">
        <f t="shared" si="408"/>
        <v>0</v>
      </c>
      <c r="AI1240" s="14">
        <f t="shared" si="409"/>
        <v>0</v>
      </c>
      <c r="AJ1240" s="14">
        <f t="shared" si="410"/>
        <v>0</v>
      </c>
      <c r="AK1240" s="14">
        <f t="shared" si="411"/>
        <v>0</v>
      </c>
      <c r="AL1240" s="14">
        <f t="shared" si="412"/>
        <v>1</v>
      </c>
      <c r="AM1240" s="14">
        <f t="shared" si="413"/>
        <v>0</v>
      </c>
      <c r="AN1240" s="14">
        <f t="shared" si="414"/>
        <v>0</v>
      </c>
      <c r="AO1240" s="5" t="str">
        <f t="shared" si="415"/>
        <v>20万～50万人未満の市町村平均</v>
      </c>
    </row>
    <row r="1241" spans="1:41" s="5" customFormat="1" ht="18" customHeight="1" x14ac:dyDescent="0.3">
      <c r="A1241" s="5" t="str">
        <f t="shared" si="398"/>
        <v>030202</v>
      </c>
      <c r="B1241" s="22">
        <v>30</v>
      </c>
      <c r="C1241" s="23" t="s">
        <v>57</v>
      </c>
      <c r="D1241" s="23">
        <v>30202</v>
      </c>
      <c r="E1241" s="24" t="s">
        <v>154</v>
      </c>
      <c r="F1241" s="25">
        <v>996.32321048582969</v>
      </c>
      <c r="G1241" s="26">
        <v>2.0116660162237836</v>
      </c>
      <c r="H1241" s="26">
        <v>1.6634992367101693</v>
      </c>
      <c r="I1241" s="26">
        <f t="shared" si="399"/>
        <v>999.99837573876368</v>
      </c>
      <c r="J1241" s="26">
        <v>49.312646100231653</v>
      </c>
      <c r="K1241" s="26">
        <v>53.28115668940714</v>
      </c>
      <c r="L1241" s="26">
        <f t="shared" si="400"/>
        <v>102.5938027896388</v>
      </c>
      <c r="M1241" s="26">
        <v>46.942784010000231</v>
      </c>
      <c r="N1241" s="26">
        <v>43.307468329332643</v>
      </c>
      <c r="O1241" s="26">
        <v>3.1222196752263529</v>
      </c>
      <c r="P1241" s="26">
        <v>30.058276856306275</v>
      </c>
      <c r="Q1241" s="26">
        <f t="shared" si="395"/>
        <v>123.4307488708655</v>
      </c>
      <c r="R1241" s="27">
        <v>5.1024420454432402</v>
      </c>
      <c r="S1241" s="143">
        <f t="shared" si="401"/>
        <v>1231.1253694447112</v>
      </c>
      <c r="T1241" s="140" t="str">
        <f t="shared" si="402"/>
        <v>30202</v>
      </c>
      <c r="U1241" s="5" t="str">
        <f t="shared" si="396"/>
        <v>和歌山県海南市</v>
      </c>
      <c r="V1241" s="21">
        <f t="shared" si="403"/>
        <v>0.80927843354833384</v>
      </c>
      <c r="W1241" s="21">
        <f t="shared" si="403"/>
        <v>1.6340058178893095E-3</v>
      </c>
      <c r="X1241" s="21">
        <f t="shared" si="403"/>
        <v>1.3512021423622168E-3</v>
      </c>
      <c r="Y1241" s="21">
        <f t="shared" si="404"/>
        <v>4.0054934553475828E-2</v>
      </c>
      <c r="Z1241" s="21">
        <f t="shared" si="404"/>
        <v>4.3278416651781906E-2</v>
      </c>
      <c r="AA1241" s="21">
        <f t="shared" si="405"/>
        <v>3.8129978615559994E-2</v>
      </c>
      <c r="AB1241" s="21">
        <f t="shared" si="405"/>
        <v>3.5177139066564861E-2</v>
      </c>
      <c r="AC1241" s="21">
        <f t="shared" si="405"/>
        <v>2.5360696422287231E-3</v>
      </c>
      <c r="AD1241" s="21">
        <f t="shared" si="397"/>
        <v>2.4415285073577691E-2</v>
      </c>
      <c r="AE1241" s="21">
        <f t="shared" si="406"/>
        <v>4.1445348882256034E-3</v>
      </c>
      <c r="AF1241" s="137">
        <f>VLOOKUP(T1241,人口!$A$2:$E$1748,5,0)</f>
        <v>50307</v>
      </c>
      <c r="AG1241" s="14">
        <f t="shared" si="407"/>
        <v>0</v>
      </c>
      <c r="AH1241" s="14">
        <f t="shared" si="408"/>
        <v>0</v>
      </c>
      <c r="AI1241" s="14">
        <f t="shared" si="409"/>
        <v>0</v>
      </c>
      <c r="AJ1241" s="14">
        <f t="shared" si="410"/>
        <v>1</v>
      </c>
      <c r="AK1241" s="14">
        <f t="shared" si="411"/>
        <v>0</v>
      </c>
      <c r="AL1241" s="14">
        <f t="shared" si="412"/>
        <v>0</v>
      </c>
      <c r="AM1241" s="14">
        <f t="shared" si="413"/>
        <v>0</v>
      </c>
      <c r="AN1241" s="14">
        <f t="shared" si="414"/>
        <v>0</v>
      </c>
      <c r="AO1241" s="5" t="str">
        <f t="shared" si="415"/>
        <v>3万～10万人未満の市町村平均</v>
      </c>
    </row>
    <row r="1242" spans="1:41" s="5" customFormat="1" ht="18" customHeight="1" x14ac:dyDescent="0.3">
      <c r="A1242" s="5" t="str">
        <f t="shared" si="398"/>
        <v>030203</v>
      </c>
      <c r="B1242" s="22">
        <v>30</v>
      </c>
      <c r="C1242" s="23" t="s">
        <v>57</v>
      </c>
      <c r="D1242" s="23">
        <v>30203</v>
      </c>
      <c r="E1242" s="24" t="s">
        <v>222</v>
      </c>
      <c r="F1242" s="25">
        <v>186.00650164982721</v>
      </c>
      <c r="G1242" s="26">
        <v>1.3301895807603523</v>
      </c>
      <c r="H1242" s="26">
        <v>4.1920180765096262</v>
      </c>
      <c r="I1242" s="26">
        <f t="shared" si="399"/>
        <v>191.52870930709719</v>
      </c>
      <c r="J1242" s="26">
        <v>55.624349064116508</v>
      </c>
      <c r="K1242" s="26">
        <v>65.161074679729964</v>
      </c>
      <c r="L1242" s="26">
        <f t="shared" si="400"/>
        <v>120.78542374384648</v>
      </c>
      <c r="M1242" s="26">
        <v>57.329947352124186</v>
      </c>
      <c r="N1242" s="26">
        <v>40.242602500448641</v>
      </c>
      <c r="O1242" s="26">
        <v>3.8712619409211242</v>
      </c>
      <c r="P1242" s="26">
        <v>0</v>
      </c>
      <c r="Q1242" s="26">
        <f t="shared" si="395"/>
        <v>101.44381179349395</v>
      </c>
      <c r="R1242" s="27">
        <v>10.440543332724259</v>
      </c>
      <c r="S1242" s="143">
        <f t="shared" si="401"/>
        <v>424.19848817716183</v>
      </c>
      <c r="T1242" s="140" t="str">
        <f t="shared" si="402"/>
        <v>30203</v>
      </c>
      <c r="U1242" s="5" t="str">
        <f t="shared" si="396"/>
        <v>和歌山県橋本市</v>
      </c>
      <c r="V1242" s="21">
        <f t="shared" si="403"/>
        <v>0.43848930826963167</v>
      </c>
      <c r="W1242" s="21">
        <f t="shared" si="403"/>
        <v>3.1357716206777552E-3</v>
      </c>
      <c r="X1242" s="21">
        <f t="shared" si="403"/>
        <v>9.8822089030144687E-3</v>
      </c>
      <c r="Y1242" s="21">
        <f t="shared" si="404"/>
        <v>0.13112811717727199</v>
      </c>
      <c r="Z1242" s="21">
        <f t="shared" si="404"/>
        <v>0.15360987013352145</v>
      </c>
      <c r="AA1242" s="21">
        <f t="shared" si="405"/>
        <v>0.1351488724028195</v>
      </c>
      <c r="AB1242" s="21">
        <f t="shared" si="405"/>
        <v>9.4867387843310183E-2</v>
      </c>
      <c r="AC1242" s="21">
        <f t="shared" si="405"/>
        <v>9.1260625599031697E-3</v>
      </c>
      <c r="AD1242" s="21">
        <f t="shared" si="397"/>
        <v>0</v>
      </c>
      <c r="AE1242" s="21">
        <f t="shared" si="406"/>
        <v>2.4612401089849901E-2</v>
      </c>
      <c r="AF1242" s="137">
        <f>VLOOKUP(T1242,人口!$A$2:$E$1748,5,0)</f>
        <v>62376</v>
      </c>
      <c r="AG1242" s="14">
        <f t="shared" si="407"/>
        <v>0</v>
      </c>
      <c r="AH1242" s="14">
        <f t="shared" si="408"/>
        <v>0</v>
      </c>
      <c r="AI1242" s="14">
        <f t="shared" si="409"/>
        <v>0</v>
      </c>
      <c r="AJ1242" s="14">
        <f t="shared" si="410"/>
        <v>1</v>
      </c>
      <c r="AK1242" s="14">
        <f t="shared" si="411"/>
        <v>0</v>
      </c>
      <c r="AL1242" s="14">
        <f t="shared" si="412"/>
        <v>0</v>
      </c>
      <c r="AM1242" s="14">
        <f t="shared" si="413"/>
        <v>0</v>
      </c>
      <c r="AN1242" s="14">
        <f t="shared" si="414"/>
        <v>0</v>
      </c>
      <c r="AO1242" s="5" t="str">
        <f t="shared" si="415"/>
        <v>3万～10万人未満の市町村平均</v>
      </c>
    </row>
    <row r="1243" spans="1:41" s="5" customFormat="1" ht="18" customHeight="1" x14ac:dyDescent="0.3">
      <c r="A1243" s="5" t="str">
        <f t="shared" si="398"/>
        <v>030204</v>
      </c>
      <c r="B1243" s="22">
        <v>30</v>
      </c>
      <c r="C1243" s="23" t="s">
        <v>57</v>
      </c>
      <c r="D1243" s="23">
        <v>30204</v>
      </c>
      <c r="E1243" s="24" t="s">
        <v>283</v>
      </c>
      <c r="F1243" s="25">
        <v>2132.0702669957018</v>
      </c>
      <c r="G1243" s="26">
        <v>1.8888036780993671</v>
      </c>
      <c r="H1243" s="26">
        <v>9.7148355423873873</v>
      </c>
      <c r="I1243" s="26">
        <f t="shared" si="399"/>
        <v>2143.6739062161887</v>
      </c>
      <c r="J1243" s="26">
        <v>24.915895249929275</v>
      </c>
      <c r="K1243" s="26">
        <v>28.143834755053955</v>
      </c>
      <c r="L1243" s="26">
        <f t="shared" si="400"/>
        <v>53.05973000498323</v>
      </c>
      <c r="M1243" s="26">
        <v>25.886733772035527</v>
      </c>
      <c r="N1243" s="26">
        <v>30.475447661147975</v>
      </c>
      <c r="O1243" s="26">
        <v>1.7213883736274898</v>
      </c>
      <c r="P1243" s="26">
        <v>30.058276856306275</v>
      </c>
      <c r="Q1243" s="26">
        <f t="shared" si="395"/>
        <v>88.141846663117263</v>
      </c>
      <c r="R1243" s="27">
        <v>3.1760415942795799</v>
      </c>
      <c r="S1243" s="143">
        <f t="shared" si="401"/>
        <v>2288.0515244785684</v>
      </c>
      <c r="T1243" s="140" t="str">
        <f t="shared" si="402"/>
        <v>30204</v>
      </c>
      <c r="U1243" s="5" t="str">
        <f t="shared" si="396"/>
        <v>和歌山県有田市</v>
      </c>
      <c r="V1243" s="21">
        <f t="shared" si="403"/>
        <v>0.9318279086750838</v>
      </c>
      <c r="W1243" s="21">
        <f t="shared" si="403"/>
        <v>8.2550749311898158E-4</v>
      </c>
      <c r="X1243" s="21">
        <f t="shared" si="403"/>
        <v>4.245898939973099E-3</v>
      </c>
      <c r="Y1243" s="21">
        <f t="shared" si="404"/>
        <v>1.0889569130488632E-2</v>
      </c>
      <c r="Z1243" s="21">
        <f t="shared" si="404"/>
        <v>1.2300350081263029E-2</v>
      </c>
      <c r="AA1243" s="21">
        <f t="shared" si="405"/>
        <v>1.1313877111196148E-2</v>
      </c>
      <c r="AB1243" s="21">
        <f t="shared" si="405"/>
        <v>1.3319388717914963E-2</v>
      </c>
      <c r="AC1243" s="21">
        <f t="shared" si="405"/>
        <v>7.5233811617060619E-4</v>
      </c>
      <c r="AD1243" s="21">
        <f t="shared" si="397"/>
        <v>1.3137062926568646E-2</v>
      </c>
      <c r="AE1243" s="21">
        <f t="shared" si="406"/>
        <v>1.3880988082221526E-3</v>
      </c>
      <c r="AF1243" s="137">
        <f>VLOOKUP(T1243,人口!$A$2:$E$1748,5,0)</f>
        <v>27736</v>
      </c>
      <c r="AG1243" s="14">
        <f t="shared" si="407"/>
        <v>0</v>
      </c>
      <c r="AH1243" s="14">
        <f t="shared" si="408"/>
        <v>0</v>
      </c>
      <c r="AI1243" s="14">
        <f t="shared" si="409"/>
        <v>1</v>
      </c>
      <c r="AJ1243" s="14">
        <f t="shared" si="410"/>
        <v>0</v>
      </c>
      <c r="AK1243" s="14">
        <f t="shared" si="411"/>
        <v>0</v>
      </c>
      <c r="AL1243" s="14">
        <f t="shared" si="412"/>
        <v>0</v>
      </c>
      <c r="AM1243" s="14">
        <f t="shared" si="413"/>
        <v>0</v>
      </c>
      <c r="AN1243" s="14">
        <f t="shared" si="414"/>
        <v>0</v>
      </c>
      <c r="AO1243" s="5" t="str">
        <f t="shared" si="415"/>
        <v>1万～3万人未満の市町村平均</v>
      </c>
    </row>
    <row r="1244" spans="1:41" s="5" customFormat="1" ht="18" customHeight="1" x14ac:dyDescent="0.3">
      <c r="A1244" s="5" t="str">
        <f t="shared" si="398"/>
        <v>030205</v>
      </c>
      <c r="B1244" s="22">
        <v>30</v>
      </c>
      <c r="C1244" s="23" t="s">
        <v>57</v>
      </c>
      <c r="D1244" s="23">
        <v>30205</v>
      </c>
      <c r="E1244" s="24" t="s">
        <v>334</v>
      </c>
      <c r="F1244" s="25">
        <v>152.63218253538452</v>
      </c>
      <c r="G1244" s="26">
        <v>1.35312388387691</v>
      </c>
      <c r="H1244" s="26">
        <v>3.8593182291675925</v>
      </c>
      <c r="I1244" s="26">
        <f t="shared" si="399"/>
        <v>157.84462464842903</v>
      </c>
      <c r="J1244" s="26">
        <v>34.7583873177093</v>
      </c>
      <c r="K1244" s="26">
        <v>25.968604762068853</v>
      </c>
      <c r="L1244" s="26">
        <f t="shared" si="400"/>
        <v>60.726992079778157</v>
      </c>
      <c r="M1244" s="26">
        <v>22.677950244955866</v>
      </c>
      <c r="N1244" s="26">
        <v>25.269506017737477</v>
      </c>
      <c r="O1244" s="26">
        <v>1.4347178768801081</v>
      </c>
      <c r="P1244" s="26">
        <v>0.52038377708009809</v>
      </c>
      <c r="Q1244" s="26">
        <f t="shared" si="395"/>
        <v>49.902557916653549</v>
      </c>
      <c r="R1244" s="27">
        <v>2.0495336416165677</v>
      </c>
      <c r="S1244" s="143">
        <f t="shared" si="401"/>
        <v>270.5237082864773</v>
      </c>
      <c r="T1244" s="140" t="str">
        <f t="shared" si="402"/>
        <v>30205</v>
      </c>
      <c r="U1244" s="5" t="str">
        <f t="shared" si="396"/>
        <v>和歌山県御坊市</v>
      </c>
      <c r="V1244" s="21">
        <f t="shared" si="403"/>
        <v>0.56421000400360899</v>
      </c>
      <c r="W1244" s="21">
        <f t="shared" si="403"/>
        <v>5.0018680153681326E-3</v>
      </c>
      <c r="X1244" s="21">
        <f t="shared" si="403"/>
        <v>1.4266099831371077E-2</v>
      </c>
      <c r="Y1244" s="21">
        <f t="shared" si="404"/>
        <v>0.12848554952123126</v>
      </c>
      <c r="Z1244" s="21">
        <f t="shared" si="404"/>
        <v>9.5993822229321221E-2</v>
      </c>
      <c r="AA1244" s="21">
        <f t="shared" si="405"/>
        <v>8.3829806964425199E-2</v>
      </c>
      <c r="AB1244" s="21">
        <f t="shared" si="405"/>
        <v>9.3409580172462189E-2</v>
      </c>
      <c r="AC1244" s="21">
        <f t="shared" si="405"/>
        <v>5.3034829589160464E-3</v>
      </c>
      <c r="AD1244" s="21">
        <f t="shared" si="397"/>
        <v>1.9236161605807418E-3</v>
      </c>
      <c r="AE1244" s="21">
        <f t="shared" si="406"/>
        <v>7.5761701427150586E-3</v>
      </c>
      <c r="AF1244" s="137">
        <f>VLOOKUP(T1244,人口!$A$2:$E$1748,5,0)</f>
        <v>23117</v>
      </c>
      <c r="AG1244" s="14">
        <f t="shared" si="407"/>
        <v>0</v>
      </c>
      <c r="AH1244" s="14">
        <f t="shared" si="408"/>
        <v>0</v>
      </c>
      <c r="AI1244" s="14">
        <f t="shared" si="409"/>
        <v>1</v>
      </c>
      <c r="AJ1244" s="14">
        <f t="shared" si="410"/>
        <v>0</v>
      </c>
      <c r="AK1244" s="14">
        <f t="shared" si="411"/>
        <v>0</v>
      </c>
      <c r="AL1244" s="14">
        <f t="shared" si="412"/>
        <v>0</v>
      </c>
      <c r="AM1244" s="14">
        <f t="shared" si="413"/>
        <v>0</v>
      </c>
      <c r="AN1244" s="14">
        <f t="shared" si="414"/>
        <v>0</v>
      </c>
      <c r="AO1244" s="5" t="str">
        <f t="shared" si="415"/>
        <v>1万～3万人未満の市町村平均</v>
      </c>
    </row>
    <row r="1245" spans="1:41" s="5" customFormat="1" ht="18" customHeight="1" x14ac:dyDescent="0.3">
      <c r="A1245" s="5" t="str">
        <f t="shared" si="398"/>
        <v>030206</v>
      </c>
      <c r="B1245" s="22">
        <v>30</v>
      </c>
      <c r="C1245" s="23" t="s">
        <v>57</v>
      </c>
      <c r="D1245" s="23">
        <v>30206</v>
      </c>
      <c r="E1245" s="24" t="s">
        <v>386</v>
      </c>
      <c r="F1245" s="25">
        <v>202.61995994594236</v>
      </c>
      <c r="G1245" s="26">
        <v>4.2182736089383095</v>
      </c>
      <c r="H1245" s="26">
        <v>28.944886718756944</v>
      </c>
      <c r="I1245" s="26">
        <f t="shared" si="399"/>
        <v>235.78312027363762</v>
      </c>
      <c r="J1245" s="26">
        <v>91.105288236277289</v>
      </c>
      <c r="K1245" s="26">
        <v>84.306931622391801</v>
      </c>
      <c r="L1245" s="26">
        <f t="shared" si="400"/>
        <v>175.41221985866909</v>
      </c>
      <c r="M1245" s="26">
        <v>68.557506379911842</v>
      </c>
      <c r="N1245" s="26">
        <v>81.995986586877777</v>
      </c>
      <c r="O1245" s="26">
        <v>4.5350912618152561</v>
      </c>
      <c r="P1245" s="26">
        <v>0.78627294446980067</v>
      </c>
      <c r="Q1245" s="26">
        <f t="shared" si="395"/>
        <v>155.8748571730747</v>
      </c>
      <c r="R1245" s="27">
        <v>5.7997389684391916</v>
      </c>
      <c r="S1245" s="143">
        <f t="shared" si="401"/>
        <v>572.8699362738206</v>
      </c>
      <c r="T1245" s="140" t="str">
        <f t="shared" si="402"/>
        <v>30206</v>
      </c>
      <c r="U1245" s="5" t="str">
        <f t="shared" si="396"/>
        <v>和歌山県田辺市</v>
      </c>
      <c r="V1245" s="21">
        <f t="shared" si="403"/>
        <v>0.35369277931368698</v>
      </c>
      <c r="W1245" s="21">
        <f t="shared" si="403"/>
        <v>7.3634054465760226E-3</v>
      </c>
      <c r="X1245" s="21">
        <f t="shared" si="403"/>
        <v>5.0526105291938128E-2</v>
      </c>
      <c r="Y1245" s="21">
        <f t="shared" si="404"/>
        <v>0.15903311112617149</v>
      </c>
      <c r="Z1245" s="21">
        <f t="shared" si="404"/>
        <v>0.14716592071624218</v>
      </c>
      <c r="AA1245" s="21">
        <f t="shared" si="405"/>
        <v>0.1196737724200327</v>
      </c>
      <c r="AB1245" s="21">
        <f t="shared" si="405"/>
        <v>0.14313194216511529</v>
      </c>
      <c r="AC1245" s="21">
        <f t="shared" si="405"/>
        <v>7.9164413676747238E-3</v>
      </c>
      <c r="AD1245" s="21">
        <f t="shared" si="397"/>
        <v>1.372515635196429E-3</v>
      </c>
      <c r="AE1245" s="21">
        <f t="shared" si="406"/>
        <v>1.0124006517365976E-2</v>
      </c>
      <c r="AF1245" s="137">
        <f>VLOOKUP(T1245,人口!$A$2:$E$1748,5,0)</f>
        <v>73072</v>
      </c>
      <c r="AG1245" s="14">
        <f t="shared" si="407"/>
        <v>0</v>
      </c>
      <c r="AH1245" s="14">
        <f t="shared" si="408"/>
        <v>0</v>
      </c>
      <c r="AI1245" s="14">
        <f t="shared" si="409"/>
        <v>0</v>
      </c>
      <c r="AJ1245" s="14">
        <f t="shared" si="410"/>
        <v>1</v>
      </c>
      <c r="AK1245" s="14">
        <f t="shared" si="411"/>
        <v>0</v>
      </c>
      <c r="AL1245" s="14">
        <f t="shared" si="412"/>
        <v>0</v>
      </c>
      <c r="AM1245" s="14">
        <f t="shared" si="413"/>
        <v>0</v>
      </c>
      <c r="AN1245" s="14">
        <f t="shared" si="414"/>
        <v>0</v>
      </c>
      <c r="AO1245" s="5" t="str">
        <f t="shared" si="415"/>
        <v>3万～10万人未満の市町村平均</v>
      </c>
    </row>
    <row r="1246" spans="1:41" s="5" customFormat="1" ht="18" customHeight="1" x14ac:dyDescent="0.3">
      <c r="A1246" s="5" t="str">
        <f t="shared" si="398"/>
        <v>030207</v>
      </c>
      <c r="B1246" s="22">
        <v>30</v>
      </c>
      <c r="C1246" s="23" t="s">
        <v>57</v>
      </c>
      <c r="D1246" s="23">
        <v>30207</v>
      </c>
      <c r="E1246" s="24" t="s">
        <v>437</v>
      </c>
      <c r="F1246" s="25">
        <v>23.481510005657473</v>
      </c>
      <c r="G1246" s="26">
        <v>2.0853834190984339</v>
      </c>
      <c r="H1246" s="26">
        <v>3.6596983207623719</v>
      </c>
      <c r="I1246" s="26">
        <f t="shared" si="399"/>
        <v>29.226591745518277</v>
      </c>
      <c r="J1246" s="26">
        <v>42.390720771873099</v>
      </c>
      <c r="K1246" s="26">
        <v>35.48882942299705</v>
      </c>
      <c r="L1246" s="26">
        <f t="shared" si="400"/>
        <v>77.879550194870149</v>
      </c>
      <c r="M1246" s="26">
        <v>25.999741525221371</v>
      </c>
      <c r="N1246" s="26">
        <v>25.856497589360472</v>
      </c>
      <c r="O1246" s="26">
        <v>1.7580057351951353</v>
      </c>
      <c r="P1246" s="26">
        <v>2.0761870497154642</v>
      </c>
      <c r="Q1246" s="26">
        <f t="shared" si="395"/>
        <v>55.690431899492438</v>
      </c>
      <c r="R1246" s="27">
        <v>5.5709367099515994</v>
      </c>
      <c r="S1246" s="143">
        <f t="shared" si="401"/>
        <v>168.36751054983247</v>
      </c>
      <c r="T1246" s="140" t="str">
        <f t="shared" si="402"/>
        <v>30207</v>
      </c>
      <c r="U1246" s="5" t="str">
        <f t="shared" si="396"/>
        <v>和歌山県新宮市</v>
      </c>
      <c r="V1246" s="21">
        <f t="shared" si="403"/>
        <v>0.13946580268945383</v>
      </c>
      <c r="W1246" s="21">
        <f t="shared" si="403"/>
        <v>1.2385901604699523E-2</v>
      </c>
      <c r="X1246" s="21">
        <f t="shared" si="403"/>
        <v>2.1736368904018422E-2</v>
      </c>
      <c r="Y1246" s="21">
        <f t="shared" si="404"/>
        <v>0.25177494537656975</v>
      </c>
      <c r="Z1246" s="21">
        <f t="shared" si="404"/>
        <v>0.21078193356368041</v>
      </c>
      <c r="AA1246" s="21">
        <f t="shared" si="405"/>
        <v>0.15442255718050849</v>
      </c>
      <c r="AB1246" s="21">
        <f t="shared" si="405"/>
        <v>0.15357177584274853</v>
      </c>
      <c r="AC1246" s="21">
        <f t="shared" si="405"/>
        <v>1.0441478462525645E-2</v>
      </c>
      <c r="AD1246" s="21">
        <f t="shared" si="397"/>
        <v>1.2331280797199683E-2</v>
      </c>
      <c r="AE1246" s="21">
        <f t="shared" si="406"/>
        <v>3.3087955578595694E-2</v>
      </c>
      <c r="AF1246" s="137">
        <f>VLOOKUP(T1246,人口!$A$2:$E$1748,5,0)</f>
        <v>28326</v>
      </c>
      <c r="AG1246" s="14">
        <f t="shared" si="407"/>
        <v>0</v>
      </c>
      <c r="AH1246" s="14">
        <f t="shared" si="408"/>
        <v>0</v>
      </c>
      <c r="AI1246" s="14">
        <f t="shared" si="409"/>
        <v>1</v>
      </c>
      <c r="AJ1246" s="14">
        <f t="shared" si="410"/>
        <v>0</v>
      </c>
      <c r="AK1246" s="14">
        <f t="shared" si="411"/>
        <v>0</v>
      </c>
      <c r="AL1246" s="14">
        <f t="shared" si="412"/>
        <v>0</v>
      </c>
      <c r="AM1246" s="14">
        <f t="shared" si="413"/>
        <v>0</v>
      </c>
      <c r="AN1246" s="14">
        <f t="shared" si="414"/>
        <v>0</v>
      </c>
      <c r="AO1246" s="5" t="str">
        <f t="shared" si="415"/>
        <v>1万～3万人未満の市町村平均</v>
      </c>
    </row>
    <row r="1247" spans="1:41" s="5" customFormat="1" ht="18" customHeight="1" x14ac:dyDescent="0.3">
      <c r="A1247" s="5" t="str">
        <f t="shared" si="398"/>
        <v>030208</v>
      </c>
      <c r="B1247" s="22">
        <v>30</v>
      </c>
      <c r="C1247" s="23" t="s">
        <v>57</v>
      </c>
      <c r="D1247" s="23">
        <v>30208</v>
      </c>
      <c r="E1247" s="24" t="s">
        <v>492</v>
      </c>
      <c r="F1247" s="25">
        <v>521.19950776971302</v>
      </c>
      <c r="G1247" s="26">
        <v>1.8265534267829959</v>
      </c>
      <c r="H1247" s="26">
        <v>22.823209527663522</v>
      </c>
      <c r="I1247" s="26">
        <f t="shared" si="399"/>
        <v>545.84927072415951</v>
      </c>
      <c r="J1247" s="26">
        <v>45.526838694765374</v>
      </c>
      <c r="K1247" s="26">
        <v>63.414662053203372</v>
      </c>
      <c r="L1247" s="26">
        <f t="shared" si="400"/>
        <v>108.94150074796875</v>
      </c>
      <c r="M1247" s="26">
        <v>63.66474816451359</v>
      </c>
      <c r="N1247" s="26">
        <v>74.442078656975298</v>
      </c>
      <c r="O1247" s="26">
        <v>3.8363202891201333</v>
      </c>
      <c r="P1247" s="26">
        <v>0</v>
      </c>
      <c r="Q1247" s="26">
        <f t="shared" si="395"/>
        <v>141.943147110609</v>
      </c>
      <c r="R1247" s="27">
        <v>9.0610586932635773</v>
      </c>
      <c r="S1247" s="143">
        <f t="shared" si="401"/>
        <v>805.79497727600085</v>
      </c>
      <c r="T1247" s="140" t="str">
        <f t="shared" si="402"/>
        <v>30208</v>
      </c>
      <c r="U1247" s="5" t="str">
        <f t="shared" si="396"/>
        <v>和歌山県紀の川市</v>
      </c>
      <c r="V1247" s="21">
        <f t="shared" si="403"/>
        <v>0.64681404385472085</v>
      </c>
      <c r="W1247" s="21">
        <f t="shared" si="403"/>
        <v>2.2667719187797379E-3</v>
      </c>
      <c r="X1247" s="21">
        <f t="shared" si="403"/>
        <v>2.8323841884467491E-2</v>
      </c>
      <c r="Y1247" s="21">
        <f t="shared" si="404"/>
        <v>5.6499283289986955E-2</v>
      </c>
      <c r="Z1247" s="21">
        <f t="shared" si="404"/>
        <v>7.8698259286223607E-2</v>
      </c>
      <c r="AA1247" s="21">
        <f t="shared" si="405"/>
        <v>7.9008618767683308E-2</v>
      </c>
      <c r="AB1247" s="21">
        <f t="shared" si="405"/>
        <v>9.2383398701028879E-2</v>
      </c>
      <c r="AC1247" s="21">
        <f t="shared" si="405"/>
        <v>4.7609136285371965E-3</v>
      </c>
      <c r="AD1247" s="21">
        <f t="shared" si="397"/>
        <v>0</v>
      </c>
      <c r="AE1247" s="21">
        <f t="shared" si="406"/>
        <v>1.1244868668571986E-2</v>
      </c>
      <c r="AF1247" s="137">
        <f>VLOOKUP(T1247,人口!$A$2:$E$1748,5,0)</f>
        <v>61813</v>
      </c>
      <c r="AG1247" s="14">
        <f t="shared" si="407"/>
        <v>0</v>
      </c>
      <c r="AH1247" s="14">
        <f t="shared" si="408"/>
        <v>0</v>
      </c>
      <c r="AI1247" s="14">
        <f t="shared" si="409"/>
        <v>0</v>
      </c>
      <c r="AJ1247" s="14">
        <f t="shared" si="410"/>
        <v>1</v>
      </c>
      <c r="AK1247" s="14">
        <f t="shared" si="411"/>
        <v>0</v>
      </c>
      <c r="AL1247" s="14">
        <f t="shared" si="412"/>
        <v>0</v>
      </c>
      <c r="AM1247" s="14">
        <f t="shared" si="413"/>
        <v>0</v>
      </c>
      <c r="AN1247" s="14">
        <f t="shared" si="414"/>
        <v>0</v>
      </c>
      <c r="AO1247" s="5" t="str">
        <f t="shared" si="415"/>
        <v>3万～10万人未満の市町村平均</v>
      </c>
    </row>
    <row r="1248" spans="1:41" s="5" customFormat="1" ht="18" customHeight="1" x14ac:dyDescent="0.3">
      <c r="A1248" s="5" t="str">
        <f t="shared" si="398"/>
        <v>030209</v>
      </c>
      <c r="B1248" s="22">
        <v>30</v>
      </c>
      <c r="C1248" s="23" t="s">
        <v>57</v>
      </c>
      <c r="D1248" s="23">
        <v>30209</v>
      </c>
      <c r="E1248" s="24" t="s">
        <v>545</v>
      </c>
      <c r="F1248" s="25">
        <v>80.065179720220215</v>
      </c>
      <c r="G1248" s="26">
        <v>1.1843929395193777</v>
      </c>
      <c r="H1248" s="26">
        <v>1.0646395114945082</v>
      </c>
      <c r="I1248" s="26">
        <f t="shared" si="399"/>
        <v>82.314212171234104</v>
      </c>
      <c r="J1248" s="26">
        <v>38.231493710534835</v>
      </c>
      <c r="K1248" s="26">
        <v>55.76542266157184</v>
      </c>
      <c r="L1248" s="26">
        <f t="shared" si="400"/>
        <v>93.996916372106682</v>
      </c>
      <c r="M1248" s="26">
        <v>55.574348031504705</v>
      </c>
      <c r="N1248" s="26">
        <v>28.854003729697574</v>
      </c>
      <c r="O1248" s="26">
        <v>3.3510471533617925</v>
      </c>
      <c r="P1248" s="26">
        <v>0</v>
      </c>
      <c r="Q1248" s="26">
        <f t="shared" si="395"/>
        <v>87.779398914564069</v>
      </c>
      <c r="R1248" s="27">
        <v>8.2398239279999999</v>
      </c>
      <c r="S1248" s="143">
        <f t="shared" si="401"/>
        <v>272.33035138590486</v>
      </c>
      <c r="T1248" s="140" t="str">
        <f t="shared" si="402"/>
        <v>30209</v>
      </c>
      <c r="U1248" s="5" t="str">
        <f t="shared" si="396"/>
        <v>和歌山県岩出市</v>
      </c>
      <c r="V1248" s="21">
        <f t="shared" si="403"/>
        <v>0.29400020714828112</v>
      </c>
      <c r="W1248" s="21">
        <f t="shared" si="403"/>
        <v>4.349103702514001E-3</v>
      </c>
      <c r="X1248" s="21">
        <f t="shared" si="403"/>
        <v>3.9093678177129221E-3</v>
      </c>
      <c r="Y1248" s="21">
        <f t="shared" si="404"/>
        <v>0.14038645900456032</v>
      </c>
      <c r="Z1248" s="21">
        <f t="shared" si="404"/>
        <v>0.20477123602925046</v>
      </c>
      <c r="AA1248" s="21">
        <f t="shared" si="405"/>
        <v>0.20406960791804382</v>
      </c>
      <c r="AB1248" s="21">
        <f t="shared" si="405"/>
        <v>0.10595221422385674</v>
      </c>
      <c r="AC1248" s="21">
        <f t="shared" si="405"/>
        <v>1.2305081443578067E-2</v>
      </c>
      <c r="AD1248" s="21">
        <f t="shared" si="397"/>
        <v>0</v>
      </c>
      <c r="AE1248" s="21">
        <f t="shared" si="406"/>
        <v>3.0256722712202515E-2</v>
      </c>
      <c r="AF1248" s="137">
        <f>VLOOKUP(T1248,人口!$A$2:$E$1748,5,0)</f>
        <v>53994</v>
      </c>
      <c r="AG1248" s="14">
        <f t="shared" si="407"/>
        <v>0</v>
      </c>
      <c r="AH1248" s="14">
        <f t="shared" si="408"/>
        <v>0</v>
      </c>
      <c r="AI1248" s="14">
        <f t="shared" si="409"/>
        <v>0</v>
      </c>
      <c r="AJ1248" s="14">
        <f t="shared" si="410"/>
        <v>1</v>
      </c>
      <c r="AK1248" s="14">
        <f t="shared" si="411"/>
        <v>0</v>
      </c>
      <c r="AL1248" s="14">
        <f t="shared" si="412"/>
        <v>0</v>
      </c>
      <c r="AM1248" s="14">
        <f t="shared" si="413"/>
        <v>0</v>
      </c>
      <c r="AN1248" s="14">
        <f t="shared" si="414"/>
        <v>0</v>
      </c>
      <c r="AO1248" s="5" t="str">
        <f t="shared" si="415"/>
        <v>3万～10万人未満の市町村平均</v>
      </c>
    </row>
    <row r="1249" spans="1:41" s="5" customFormat="1" ht="18" customHeight="1" x14ac:dyDescent="0.3">
      <c r="A1249" s="5" t="str">
        <f t="shared" si="398"/>
        <v>030304</v>
      </c>
      <c r="B1249" s="22">
        <v>30</v>
      </c>
      <c r="C1249" s="23" t="s">
        <v>57</v>
      </c>
      <c r="D1249" s="23">
        <v>30304</v>
      </c>
      <c r="E1249" s="24" t="s">
        <v>599</v>
      </c>
      <c r="F1249" s="25">
        <v>35.445324551526902</v>
      </c>
      <c r="G1249" s="26">
        <v>0.54059428774743379</v>
      </c>
      <c r="H1249" s="26">
        <v>4.5912578933200674</v>
      </c>
      <c r="I1249" s="26">
        <f t="shared" si="399"/>
        <v>40.577176732594403</v>
      </c>
      <c r="J1249" s="26">
        <v>7.2498060018071291</v>
      </c>
      <c r="K1249" s="26">
        <v>10.097570947612567</v>
      </c>
      <c r="L1249" s="26">
        <f t="shared" si="400"/>
        <v>17.347376949419697</v>
      </c>
      <c r="M1249" s="26">
        <v>8.8607628448673008</v>
      </c>
      <c r="N1249" s="26">
        <v>11.677283150237788</v>
      </c>
      <c r="O1249" s="26">
        <v>0.54007505146042734</v>
      </c>
      <c r="P1249" s="26">
        <v>0</v>
      </c>
      <c r="Q1249" s="26">
        <f t="shared" si="395"/>
        <v>21.078121046565514</v>
      </c>
      <c r="R1249" s="27">
        <v>1.6921505287491643</v>
      </c>
      <c r="S1249" s="143">
        <f t="shared" si="401"/>
        <v>80.694825257328787</v>
      </c>
      <c r="T1249" s="140" t="str">
        <f t="shared" si="402"/>
        <v>30304</v>
      </c>
      <c r="U1249" s="5" t="str">
        <f t="shared" si="396"/>
        <v>和歌山県紀美野町</v>
      </c>
      <c r="V1249" s="21">
        <f t="shared" si="403"/>
        <v>0.43925151877452911</v>
      </c>
      <c r="W1249" s="21">
        <f t="shared" si="403"/>
        <v>6.6992435515353752E-3</v>
      </c>
      <c r="X1249" s="21">
        <f t="shared" si="403"/>
        <v>5.6896559087635974E-2</v>
      </c>
      <c r="Y1249" s="21">
        <f t="shared" si="404"/>
        <v>8.9842266572709314E-2</v>
      </c>
      <c r="Z1249" s="21">
        <f t="shared" si="404"/>
        <v>0.12513281880730631</v>
      </c>
      <c r="AA1249" s="21">
        <f t="shared" si="405"/>
        <v>0.10980583719725642</v>
      </c>
      <c r="AB1249" s="21">
        <f t="shared" si="405"/>
        <v>0.14470919433805013</v>
      </c>
      <c r="AC1249" s="21">
        <f t="shared" si="405"/>
        <v>6.6928089841966311E-3</v>
      </c>
      <c r="AD1249" s="21">
        <f t="shared" si="397"/>
        <v>0</v>
      </c>
      <c r="AE1249" s="21">
        <f t="shared" si="406"/>
        <v>2.0969752686780637E-2</v>
      </c>
      <c r="AF1249" s="137">
        <f>VLOOKUP(T1249,人口!$A$2:$E$1748,5,0)</f>
        <v>8702</v>
      </c>
      <c r="AG1249" s="14">
        <f t="shared" si="407"/>
        <v>0</v>
      </c>
      <c r="AH1249" s="14">
        <f t="shared" si="408"/>
        <v>1</v>
      </c>
      <c r="AI1249" s="14">
        <f t="shared" si="409"/>
        <v>0</v>
      </c>
      <c r="AJ1249" s="14">
        <f t="shared" si="410"/>
        <v>0</v>
      </c>
      <c r="AK1249" s="14">
        <f t="shared" si="411"/>
        <v>0</v>
      </c>
      <c r="AL1249" s="14">
        <f t="shared" si="412"/>
        <v>0</v>
      </c>
      <c r="AM1249" s="14">
        <f t="shared" si="413"/>
        <v>0</v>
      </c>
      <c r="AN1249" s="14">
        <f t="shared" si="414"/>
        <v>0</v>
      </c>
      <c r="AO1249" s="5" t="str">
        <f t="shared" si="415"/>
        <v>5千～1万人未満の市町村平均</v>
      </c>
    </row>
    <row r="1250" spans="1:41" s="5" customFormat="1" ht="18" customHeight="1" x14ac:dyDescent="0.3">
      <c r="A1250" s="5" t="str">
        <f t="shared" si="398"/>
        <v>030341</v>
      </c>
      <c r="B1250" s="22">
        <v>30</v>
      </c>
      <c r="C1250" s="23" t="s">
        <v>57</v>
      </c>
      <c r="D1250" s="23">
        <v>30341</v>
      </c>
      <c r="E1250" s="24" t="s">
        <v>650</v>
      </c>
      <c r="F1250" s="25">
        <v>208.36009414333762</v>
      </c>
      <c r="G1250" s="26">
        <v>0.91737212466231188</v>
      </c>
      <c r="H1250" s="26">
        <v>3.4600784123571517</v>
      </c>
      <c r="I1250" s="26">
        <f t="shared" si="399"/>
        <v>212.73754468035708</v>
      </c>
      <c r="J1250" s="26">
        <v>14.563366579007036</v>
      </c>
      <c r="K1250" s="26">
        <v>17.171859680305307</v>
      </c>
      <c r="L1250" s="26">
        <f t="shared" si="400"/>
        <v>31.735226259312341</v>
      </c>
      <c r="M1250" s="26">
        <v>16.473665429203624</v>
      </c>
      <c r="N1250" s="26">
        <v>24.595909132268467</v>
      </c>
      <c r="O1250" s="26">
        <v>1.0333543561038976</v>
      </c>
      <c r="P1250" s="26">
        <v>0</v>
      </c>
      <c r="Q1250" s="26">
        <f t="shared" si="395"/>
        <v>42.102928917575994</v>
      </c>
      <c r="R1250" s="27">
        <v>2.643504551352835</v>
      </c>
      <c r="S1250" s="143">
        <f t="shared" si="401"/>
        <v>289.21920440859827</v>
      </c>
      <c r="T1250" s="140" t="str">
        <f t="shared" si="402"/>
        <v>30341</v>
      </c>
      <c r="U1250" s="5" t="str">
        <f t="shared" si="396"/>
        <v>和歌山県かつらぎ町</v>
      </c>
      <c r="V1250" s="21">
        <f t="shared" si="403"/>
        <v>0.72042274844575716</v>
      </c>
      <c r="W1250" s="21">
        <f t="shared" si="403"/>
        <v>3.1718921519688654E-3</v>
      </c>
      <c r="X1250" s="21">
        <f t="shared" si="403"/>
        <v>1.1963515422263869E-2</v>
      </c>
      <c r="Y1250" s="21">
        <f t="shared" si="404"/>
        <v>5.0354078695384441E-2</v>
      </c>
      <c r="Z1250" s="21">
        <f t="shared" si="404"/>
        <v>5.9373165469487753E-2</v>
      </c>
      <c r="AA1250" s="21">
        <f t="shared" si="405"/>
        <v>5.6959099458451706E-2</v>
      </c>
      <c r="AB1250" s="21">
        <f t="shared" si="405"/>
        <v>8.5042447933437612E-2</v>
      </c>
      <c r="AC1250" s="21">
        <f t="shared" si="405"/>
        <v>3.5729105825352196E-3</v>
      </c>
      <c r="AD1250" s="21">
        <f t="shared" si="397"/>
        <v>0</v>
      </c>
      <c r="AE1250" s="21">
        <f t="shared" si="406"/>
        <v>9.1401418407132777E-3</v>
      </c>
      <c r="AF1250" s="137">
        <f>VLOOKUP(T1250,人口!$A$2:$E$1748,5,0)</f>
        <v>16650</v>
      </c>
      <c r="AG1250" s="14">
        <f t="shared" si="407"/>
        <v>0</v>
      </c>
      <c r="AH1250" s="14">
        <f t="shared" si="408"/>
        <v>0</v>
      </c>
      <c r="AI1250" s="14">
        <f t="shared" si="409"/>
        <v>1</v>
      </c>
      <c r="AJ1250" s="14">
        <f t="shared" si="410"/>
        <v>0</v>
      </c>
      <c r="AK1250" s="14">
        <f t="shared" si="411"/>
        <v>0</v>
      </c>
      <c r="AL1250" s="14">
        <f t="shared" si="412"/>
        <v>0</v>
      </c>
      <c r="AM1250" s="14">
        <f t="shared" si="413"/>
        <v>0</v>
      </c>
      <c r="AN1250" s="14">
        <f t="shared" si="414"/>
        <v>0</v>
      </c>
      <c r="AO1250" s="5" t="str">
        <f t="shared" si="415"/>
        <v>1万～3万人未満の市町村平均</v>
      </c>
    </row>
    <row r="1251" spans="1:41" s="5" customFormat="1" ht="18" customHeight="1" x14ac:dyDescent="0.3">
      <c r="A1251" s="5" t="str">
        <f t="shared" si="398"/>
        <v>030343</v>
      </c>
      <c r="B1251" s="22">
        <v>30</v>
      </c>
      <c r="C1251" s="23" t="s">
        <v>57</v>
      </c>
      <c r="D1251" s="23">
        <v>30343</v>
      </c>
      <c r="E1251" s="24" t="s">
        <v>703</v>
      </c>
      <c r="F1251" s="25">
        <v>3.4224971658830445</v>
      </c>
      <c r="G1251" s="26">
        <v>0.25719182780711242</v>
      </c>
      <c r="H1251" s="26">
        <v>0.93155957255769473</v>
      </c>
      <c r="I1251" s="26">
        <f t="shared" si="399"/>
        <v>4.611248566247852</v>
      </c>
      <c r="J1251" s="26">
        <v>3.0936148726304293</v>
      </c>
      <c r="K1251" s="26">
        <v>4.3528556137157848</v>
      </c>
      <c r="L1251" s="26">
        <f t="shared" si="400"/>
        <v>7.4464704863462146</v>
      </c>
      <c r="M1251" s="26">
        <v>4.0205293598230289</v>
      </c>
      <c r="N1251" s="26">
        <v>5.7063279011874801</v>
      </c>
      <c r="O1251" s="26">
        <v>0.25979707715621114</v>
      </c>
      <c r="P1251" s="26">
        <v>0</v>
      </c>
      <c r="Q1251" s="26">
        <f t="shared" si="395"/>
        <v>9.9866543381667192</v>
      </c>
      <c r="R1251" s="27">
        <v>0.69677617105523493</v>
      </c>
      <c r="S1251" s="143">
        <f t="shared" si="401"/>
        <v>22.74114956181602</v>
      </c>
      <c r="T1251" s="140" t="str">
        <f t="shared" si="402"/>
        <v>30343</v>
      </c>
      <c r="U1251" s="5" t="str">
        <f t="shared" si="396"/>
        <v>和歌山県九度山町</v>
      </c>
      <c r="V1251" s="21">
        <f t="shared" si="403"/>
        <v>0.15049798413135881</v>
      </c>
      <c r="W1251" s="21">
        <f t="shared" si="403"/>
        <v>1.1309535039466759E-2</v>
      </c>
      <c r="X1251" s="21">
        <f t="shared" si="403"/>
        <v>4.0963609602297696E-2</v>
      </c>
      <c r="Y1251" s="21">
        <f t="shared" si="404"/>
        <v>0.13603599344093076</v>
      </c>
      <c r="Z1251" s="21">
        <f t="shared" si="404"/>
        <v>0.19140877649494614</v>
      </c>
      <c r="AA1251" s="21">
        <f t="shared" si="405"/>
        <v>0.1767953440037956</v>
      </c>
      <c r="AB1251" s="21">
        <f t="shared" si="405"/>
        <v>0.25092521755227376</v>
      </c>
      <c r="AC1251" s="21">
        <f t="shared" si="405"/>
        <v>1.1424096062075445E-2</v>
      </c>
      <c r="AD1251" s="21">
        <f t="shared" si="397"/>
        <v>0</v>
      </c>
      <c r="AE1251" s="21">
        <f t="shared" si="406"/>
        <v>3.063944367285508E-2</v>
      </c>
      <c r="AF1251" s="137">
        <f>VLOOKUP(T1251,人口!$A$2:$E$1748,5,0)</f>
        <v>4186</v>
      </c>
      <c r="AG1251" s="14">
        <f t="shared" si="407"/>
        <v>1</v>
      </c>
      <c r="AH1251" s="14">
        <f t="shared" si="408"/>
        <v>0</v>
      </c>
      <c r="AI1251" s="14">
        <f t="shared" si="409"/>
        <v>0</v>
      </c>
      <c r="AJ1251" s="14">
        <f t="shared" si="410"/>
        <v>0</v>
      </c>
      <c r="AK1251" s="14">
        <f t="shared" si="411"/>
        <v>0</v>
      </c>
      <c r="AL1251" s="14">
        <f t="shared" si="412"/>
        <v>0</v>
      </c>
      <c r="AM1251" s="14">
        <f t="shared" si="413"/>
        <v>0</v>
      </c>
      <c r="AN1251" s="14">
        <f t="shared" si="414"/>
        <v>0</v>
      </c>
      <c r="AO1251" s="5" t="str">
        <f t="shared" si="415"/>
        <v>5千人未満の市町村平均</v>
      </c>
    </row>
    <row r="1252" spans="1:41" s="5" customFormat="1" ht="18" customHeight="1" x14ac:dyDescent="0.3">
      <c r="A1252" s="5" t="str">
        <f t="shared" si="398"/>
        <v>030344</v>
      </c>
      <c r="B1252" s="22">
        <v>30</v>
      </c>
      <c r="C1252" s="23" t="s">
        <v>57</v>
      </c>
      <c r="D1252" s="23">
        <v>30344</v>
      </c>
      <c r="E1252" s="24" t="s">
        <v>756</v>
      </c>
      <c r="F1252" s="25">
        <v>4.7878644952365041</v>
      </c>
      <c r="G1252" s="26">
        <v>0.21296138608232243</v>
      </c>
      <c r="H1252" s="26">
        <v>1.9961990840522028</v>
      </c>
      <c r="I1252" s="26">
        <f t="shared" si="399"/>
        <v>6.997024965371029</v>
      </c>
      <c r="J1252" s="26">
        <v>7.046398546982557</v>
      </c>
      <c r="K1252" s="26">
        <v>3.9000819698014846</v>
      </c>
      <c r="L1252" s="26">
        <f t="shared" si="400"/>
        <v>10.946480516784042</v>
      </c>
      <c r="M1252" s="26">
        <v>2.8872685109734655</v>
      </c>
      <c r="N1252" s="26">
        <v>3.8924277167459285</v>
      </c>
      <c r="O1252" s="26">
        <v>0.18513489755302862</v>
      </c>
      <c r="P1252" s="26">
        <v>0</v>
      </c>
      <c r="Q1252" s="26">
        <f t="shared" si="395"/>
        <v>6.9648311252724229</v>
      </c>
      <c r="R1252" s="27">
        <v>1.0283936603110577</v>
      </c>
      <c r="S1252" s="143">
        <f t="shared" si="401"/>
        <v>25.93673026773855</v>
      </c>
      <c r="T1252" s="140" t="str">
        <f t="shared" si="402"/>
        <v>30344</v>
      </c>
      <c r="U1252" s="5" t="str">
        <f t="shared" si="396"/>
        <v>和歌山県高野町</v>
      </c>
      <c r="V1252" s="21">
        <f t="shared" si="403"/>
        <v>0.18459784428540316</v>
      </c>
      <c r="W1252" s="21">
        <f t="shared" si="403"/>
        <v>8.2108031306943434E-3</v>
      </c>
      <c r="X1252" s="21">
        <f t="shared" si="403"/>
        <v>7.6964176418766975E-2</v>
      </c>
      <c r="Y1252" s="21">
        <f t="shared" si="404"/>
        <v>0.27167644010036351</v>
      </c>
      <c r="Z1252" s="21">
        <f t="shared" si="404"/>
        <v>0.15036906848094914</v>
      </c>
      <c r="AA1252" s="21">
        <f t="shared" si="405"/>
        <v>0.11131967989676786</v>
      </c>
      <c r="AB1252" s="21">
        <f t="shared" si="405"/>
        <v>0.1500739559908032</v>
      </c>
      <c r="AC1252" s="21">
        <f t="shared" si="405"/>
        <v>7.1379428186176958E-3</v>
      </c>
      <c r="AD1252" s="21">
        <f t="shared" si="397"/>
        <v>0</v>
      </c>
      <c r="AE1252" s="21">
        <f t="shared" si="406"/>
        <v>3.9650088877634167E-2</v>
      </c>
      <c r="AF1252" s="137">
        <f>VLOOKUP(T1252,人口!$A$2:$E$1748,5,0)</f>
        <v>2983</v>
      </c>
      <c r="AG1252" s="14">
        <f t="shared" si="407"/>
        <v>1</v>
      </c>
      <c r="AH1252" s="14">
        <f t="shared" si="408"/>
        <v>0</v>
      </c>
      <c r="AI1252" s="14">
        <f t="shared" si="409"/>
        <v>0</v>
      </c>
      <c r="AJ1252" s="14">
        <f t="shared" si="410"/>
        <v>0</v>
      </c>
      <c r="AK1252" s="14">
        <f t="shared" si="411"/>
        <v>0</v>
      </c>
      <c r="AL1252" s="14">
        <f t="shared" si="412"/>
        <v>0</v>
      </c>
      <c r="AM1252" s="14">
        <f t="shared" si="413"/>
        <v>0</v>
      </c>
      <c r="AN1252" s="14">
        <f t="shared" si="414"/>
        <v>0</v>
      </c>
      <c r="AO1252" s="5" t="str">
        <f t="shared" si="415"/>
        <v>5千人未満の市町村平均</v>
      </c>
    </row>
    <row r="1253" spans="1:41" s="5" customFormat="1" ht="18" customHeight="1" x14ac:dyDescent="0.3">
      <c r="A1253" s="5" t="str">
        <f t="shared" si="398"/>
        <v>030361</v>
      </c>
      <c r="B1253" s="22">
        <v>30</v>
      </c>
      <c r="C1253" s="23" t="s">
        <v>57</v>
      </c>
      <c r="D1253" s="23">
        <v>30361</v>
      </c>
      <c r="E1253" s="24" t="s">
        <v>810</v>
      </c>
      <c r="F1253" s="25">
        <v>35.840593884833893</v>
      </c>
      <c r="G1253" s="26">
        <v>0.69949624505501284</v>
      </c>
      <c r="H1253" s="26">
        <v>3.1939185344835246</v>
      </c>
      <c r="I1253" s="26">
        <f t="shared" si="399"/>
        <v>39.734008664372432</v>
      </c>
      <c r="J1253" s="26">
        <v>14.284060820143443</v>
      </c>
      <c r="K1253" s="26">
        <v>12.953159220341908</v>
      </c>
      <c r="L1253" s="26">
        <f t="shared" si="400"/>
        <v>27.237220040485351</v>
      </c>
      <c r="M1253" s="26">
        <v>10.87261918327439</v>
      </c>
      <c r="N1253" s="26">
        <v>13.000419889551916</v>
      </c>
      <c r="O1253" s="26">
        <v>0.73662960075658623</v>
      </c>
      <c r="P1253" s="26">
        <v>0.45424288811797259</v>
      </c>
      <c r="Q1253" s="26">
        <f t="shared" si="395"/>
        <v>25.063911561700863</v>
      </c>
      <c r="R1253" s="27">
        <v>0</v>
      </c>
      <c r="S1253" s="143">
        <f t="shared" si="401"/>
        <v>92.035140266558642</v>
      </c>
      <c r="T1253" s="140" t="str">
        <f t="shared" si="402"/>
        <v>30361</v>
      </c>
      <c r="U1253" s="5" t="str">
        <f t="shared" si="396"/>
        <v>和歌山県湯浅町</v>
      </c>
      <c r="V1253" s="21">
        <f t="shared" si="403"/>
        <v>0.38942292890552288</v>
      </c>
      <c r="W1253" s="21">
        <f t="shared" si="403"/>
        <v>7.6003170422632342E-3</v>
      </c>
      <c r="X1253" s="21">
        <f t="shared" si="403"/>
        <v>3.4703250576172025E-2</v>
      </c>
      <c r="Y1253" s="21">
        <f t="shared" si="404"/>
        <v>0.15520224969259505</v>
      </c>
      <c r="Z1253" s="21">
        <f t="shared" si="404"/>
        <v>0.14074145139374003</v>
      </c>
      <c r="AA1253" s="21">
        <f t="shared" si="405"/>
        <v>0.11813552032174174</v>
      </c>
      <c r="AB1253" s="21">
        <f t="shared" si="405"/>
        <v>0.1412549581811815</v>
      </c>
      <c r="AC1253" s="21">
        <f t="shared" si="405"/>
        <v>8.0037863648939715E-3</v>
      </c>
      <c r="AD1253" s="21">
        <f t="shared" si="397"/>
        <v>4.9355375218896004E-3</v>
      </c>
      <c r="AE1253" s="21">
        <f t="shared" si="406"/>
        <v>0</v>
      </c>
      <c r="AF1253" s="137">
        <f>VLOOKUP(T1253,人口!$A$2:$E$1748,5,0)</f>
        <v>11869</v>
      </c>
      <c r="AG1253" s="14">
        <f t="shared" si="407"/>
        <v>0</v>
      </c>
      <c r="AH1253" s="14">
        <f t="shared" si="408"/>
        <v>0</v>
      </c>
      <c r="AI1253" s="14">
        <f t="shared" si="409"/>
        <v>1</v>
      </c>
      <c r="AJ1253" s="14">
        <f t="shared" si="410"/>
        <v>0</v>
      </c>
      <c r="AK1253" s="14">
        <f t="shared" si="411"/>
        <v>0</v>
      </c>
      <c r="AL1253" s="14">
        <f t="shared" si="412"/>
        <v>0</v>
      </c>
      <c r="AM1253" s="14">
        <f t="shared" si="413"/>
        <v>0</v>
      </c>
      <c r="AN1253" s="14">
        <f t="shared" si="414"/>
        <v>0</v>
      </c>
      <c r="AO1253" s="5" t="str">
        <f t="shared" si="415"/>
        <v>1万～3万人未満の市町村平均</v>
      </c>
    </row>
    <row r="1254" spans="1:41" s="5" customFormat="1" ht="18" customHeight="1" x14ac:dyDescent="0.3">
      <c r="A1254" s="5" t="str">
        <f t="shared" si="398"/>
        <v>030362</v>
      </c>
      <c r="B1254" s="22">
        <v>30</v>
      </c>
      <c r="C1254" s="23" t="s">
        <v>57</v>
      </c>
      <c r="D1254" s="23">
        <v>30362</v>
      </c>
      <c r="E1254" s="24" t="s">
        <v>861</v>
      </c>
      <c r="F1254" s="25">
        <v>35.861510220388062</v>
      </c>
      <c r="G1254" s="26">
        <v>0.38005416593152924</v>
      </c>
      <c r="H1254" s="26">
        <v>5.5893574353461686</v>
      </c>
      <c r="I1254" s="26">
        <f t="shared" si="399"/>
        <v>41.830921821665754</v>
      </c>
      <c r="J1254" s="26">
        <v>4.2138738402463547</v>
      </c>
      <c r="K1254" s="26">
        <v>6.7580658702764049</v>
      </c>
      <c r="L1254" s="26">
        <f t="shared" si="400"/>
        <v>10.97193971052276</v>
      </c>
      <c r="M1254" s="26">
        <v>6.2981926669911825</v>
      </c>
      <c r="N1254" s="26">
        <v>9.233088737250231</v>
      </c>
      <c r="O1254" s="26">
        <v>0.43090566332909075</v>
      </c>
      <c r="P1254" s="26">
        <v>0.45424288811797259</v>
      </c>
      <c r="Q1254" s="26">
        <f t="shared" si="395"/>
        <v>16.416429955688475</v>
      </c>
      <c r="R1254" s="27">
        <v>0</v>
      </c>
      <c r="S1254" s="143">
        <f t="shared" si="401"/>
        <v>69.219291487876987</v>
      </c>
      <c r="T1254" s="140" t="str">
        <f t="shared" si="402"/>
        <v>30362</v>
      </c>
      <c r="U1254" s="5" t="str">
        <f t="shared" si="396"/>
        <v>和歌山県広川町</v>
      </c>
      <c r="V1254" s="21">
        <f t="shared" si="403"/>
        <v>0.51808548526777132</v>
      </c>
      <c r="W1254" s="21">
        <f t="shared" si="403"/>
        <v>5.4905815671067891E-3</v>
      </c>
      <c r="X1254" s="21">
        <f t="shared" si="403"/>
        <v>8.0748550226421842E-2</v>
      </c>
      <c r="Y1254" s="21">
        <f t="shared" si="404"/>
        <v>6.0877159382429817E-2</v>
      </c>
      <c r="Z1254" s="21">
        <f t="shared" si="404"/>
        <v>9.7632693502215456E-2</v>
      </c>
      <c r="AA1254" s="21">
        <f t="shared" si="405"/>
        <v>9.0988979106991344E-2</v>
      </c>
      <c r="AB1254" s="21">
        <f t="shared" si="405"/>
        <v>0.1333889518194116</v>
      </c>
      <c r="AC1254" s="21">
        <f t="shared" si="405"/>
        <v>6.2252249924366707E-3</v>
      </c>
      <c r="AD1254" s="21">
        <f t="shared" si="397"/>
        <v>6.5623741352153009E-3</v>
      </c>
      <c r="AE1254" s="21">
        <f t="shared" si="406"/>
        <v>0</v>
      </c>
      <c r="AF1254" s="137">
        <f>VLOOKUP(T1254,人口!$A$2:$E$1748,5,0)</f>
        <v>6943</v>
      </c>
      <c r="AG1254" s="14">
        <f t="shared" si="407"/>
        <v>0</v>
      </c>
      <c r="AH1254" s="14">
        <f t="shared" si="408"/>
        <v>1</v>
      </c>
      <c r="AI1254" s="14">
        <f t="shared" si="409"/>
        <v>0</v>
      </c>
      <c r="AJ1254" s="14">
        <f t="shared" si="410"/>
        <v>0</v>
      </c>
      <c r="AK1254" s="14">
        <f t="shared" si="411"/>
        <v>0</v>
      </c>
      <c r="AL1254" s="14">
        <f t="shared" si="412"/>
        <v>0</v>
      </c>
      <c r="AM1254" s="14">
        <f t="shared" si="413"/>
        <v>0</v>
      </c>
      <c r="AN1254" s="14">
        <f t="shared" si="414"/>
        <v>0</v>
      </c>
      <c r="AO1254" s="5" t="str">
        <f t="shared" si="415"/>
        <v>5千～1万人未満の市町村平均</v>
      </c>
    </row>
    <row r="1255" spans="1:41" s="5" customFormat="1" ht="18" customHeight="1" x14ac:dyDescent="0.3">
      <c r="A1255" s="5" t="str">
        <f t="shared" si="398"/>
        <v>030366</v>
      </c>
      <c r="B1255" s="22">
        <v>30</v>
      </c>
      <c r="C1255" s="23" t="s">
        <v>57</v>
      </c>
      <c r="D1255" s="23">
        <v>30366</v>
      </c>
      <c r="E1255" s="24" t="s">
        <v>913</v>
      </c>
      <c r="F1255" s="25">
        <v>146.95887355965147</v>
      </c>
      <c r="G1255" s="26">
        <v>1.8724220330161117</v>
      </c>
      <c r="H1255" s="26">
        <v>8.9163559087665067</v>
      </c>
      <c r="I1255" s="26">
        <f t="shared" si="399"/>
        <v>157.74765150143409</v>
      </c>
      <c r="J1255" s="26">
        <v>23.607408488296581</v>
      </c>
      <c r="K1255" s="26">
        <v>25.37688470891101</v>
      </c>
      <c r="L1255" s="26">
        <f t="shared" si="400"/>
        <v>48.984293197207592</v>
      </c>
      <c r="M1255" s="26">
        <v>26.152540740796592</v>
      </c>
      <c r="N1255" s="26">
        <v>43.514358801298123</v>
      </c>
      <c r="O1255" s="26">
        <v>1.6338170224885946</v>
      </c>
      <c r="P1255" s="26">
        <v>0</v>
      </c>
      <c r="Q1255" s="26">
        <f t="shared" si="395"/>
        <v>71.300716564583311</v>
      </c>
      <c r="R1255" s="27">
        <v>2.1933937014704146</v>
      </c>
      <c r="S1255" s="143">
        <f t="shared" si="401"/>
        <v>280.22605496469544</v>
      </c>
      <c r="T1255" s="140" t="str">
        <f t="shared" si="402"/>
        <v>30366</v>
      </c>
      <c r="U1255" s="5" t="str">
        <f t="shared" si="396"/>
        <v>和歌山県有田川町</v>
      </c>
      <c r="V1255" s="21">
        <f t="shared" si="403"/>
        <v>0.52442972720065673</v>
      </c>
      <c r="W1255" s="21">
        <f t="shared" si="403"/>
        <v>6.681827045854143E-3</v>
      </c>
      <c r="X1255" s="21">
        <f t="shared" si="403"/>
        <v>3.1818439973006235E-2</v>
      </c>
      <c r="Y1255" s="21">
        <f t="shared" si="404"/>
        <v>8.4244159563502341E-2</v>
      </c>
      <c r="Z1255" s="21">
        <f t="shared" si="404"/>
        <v>9.0558619583422192E-2</v>
      </c>
      <c r="AA1255" s="21">
        <f t="shared" si="405"/>
        <v>9.3326585010417559E-2</v>
      </c>
      <c r="AB1255" s="21">
        <f t="shared" si="405"/>
        <v>0.15528305819664173</v>
      </c>
      <c r="AC1255" s="21">
        <f t="shared" si="405"/>
        <v>5.8303537217280982E-3</v>
      </c>
      <c r="AD1255" s="21">
        <f t="shared" si="397"/>
        <v>0</v>
      </c>
      <c r="AE1255" s="21">
        <f t="shared" si="406"/>
        <v>7.827229704770856E-3</v>
      </c>
      <c r="AF1255" s="137">
        <f>VLOOKUP(T1255,人口!$A$2:$E$1748,5,0)</f>
        <v>26325</v>
      </c>
      <c r="AG1255" s="14">
        <f t="shared" si="407"/>
        <v>0</v>
      </c>
      <c r="AH1255" s="14">
        <f t="shared" si="408"/>
        <v>0</v>
      </c>
      <c r="AI1255" s="14">
        <f t="shared" si="409"/>
        <v>1</v>
      </c>
      <c r="AJ1255" s="14">
        <f t="shared" si="410"/>
        <v>0</v>
      </c>
      <c r="AK1255" s="14">
        <f t="shared" si="411"/>
        <v>0</v>
      </c>
      <c r="AL1255" s="14">
        <f t="shared" si="412"/>
        <v>0</v>
      </c>
      <c r="AM1255" s="14">
        <f t="shared" si="413"/>
        <v>0</v>
      </c>
      <c r="AN1255" s="14">
        <f t="shared" si="414"/>
        <v>0</v>
      </c>
      <c r="AO1255" s="5" t="str">
        <f t="shared" si="415"/>
        <v>1万～3万人未満の市町村平均</v>
      </c>
    </row>
    <row r="1256" spans="1:41" s="5" customFormat="1" ht="18" customHeight="1" x14ac:dyDescent="0.3">
      <c r="A1256" s="5" t="str">
        <f t="shared" si="398"/>
        <v>030381</v>
      </c>
      <c r="B1256" s="22">
        <v>30</v>
      </c>
      <c r="C1256" s="23" t="s">
        <v>57</v>
      </c>
      <c r="D1256" s="23">
        <v>30381</v>
      </c>
      <c r="E1256" s="24" t="s">
        <v>798</v>
      </c>
      <c r="F1256" s="25">
        <v>20.542147251964455</v>
      </c>
      <c r="G1256" s="26">
        <v>0.25227733428213578</v>
      </c>
      <c r="H1256" s="26">
        <v>1.1977194504313218</v>
      </c>
      <c r="I1256" s="26">
        <f t="shared" si="399"/>
        <v>21.992144036677914</v>
      </c>
      <c r="J1256" s="26">
        <v>5.6468338205030406</v>
      </c>
      <c r="K1256" s="26">
        <v>7.5126886101335728</v>
      </c>
      <c r="L1256" s="26">
        <f t="shared" si="400"/>
        <v>13.159522430636613</v>
      </c>
      <c r="M1256" s="26">
        <v>6.7199821683186185</v>
      </c>
      <c r="N1256" s="26">
        <v>4.7632922615308644</v>
      </c>
      <c r="O1256" s="26">
        <v>0.44145642852654793</v>
      </c>
      <c r="P1256" s="26">
        <v>0.52038377708009809</v>
      </c>
      <c r="Q1256" s="26">
        <f t="shared" si="395"/>
        <v>12.445114635456131</v>
      </c>
      <c r="R1256" s="27">
        <v>0.44581605824817566</v>
      </c>
      <c r="S1256" s="143">
        <f t="shared" si="401"/>
        <v>48.042597161018833</v>
      </c>
      <c r="T1256" s="140" t="str">
        <f t="shared" si="402"/>
        <v>30381</v>
      </c>
      <c r="U1256" s="5" t="str">
        <f t="shared" si="396"/>
        <v>和歌山県美浜町</v>
      </c>
      <c r="V1256" s="21">
        <f t="shared" si="403"/>
        <v>0.42758194739380362</v>
      </c>
      <c r="W1256" s="21">
        <f t="shared" si="403"/>
        <v>5.2511177411289182E-3</v>
      </c>
      <c r="X1256" s="21">
        <f t="shared" si="403"/>
        <v>2.4930364326829869E-2</v>
      </c>
      <c r="Y1256" s="21">
        <f t="shared" si="404"/>
        <v>0.11753806318124724</v>
      </c>
      <c r="Z1256" s="21">
        <f t="shared" si="404"/>
        <v>0.15637557197322535</v>
      </c>
      <c r="AA1256" s="21">
        <f t="shared" si="405"/>
        <v>0.13987549727580359</v>
      </c>
      <c r="AB1256" s="21">
        <f t="shared" si="405"/>
        <v>9.9147268112218981E-2</v>
      </c>
      <c r="AC1256" s="21">
        <f t="shared" si="405"/>
        <v>9.1888543628682127E-3</v>
      </c>
      <c r="AD1256" s="21">
        <f t="shared" si="397"/>
        <v>1.0831716181704079E-2</v>
      </c>
      <c r="AE1256" s="21">
        <f t="shared" si="406"/>
        <v>9.2795994511700817E-3</v>
      </c>
      <c r="AF1256" s="137">
        <f>VLOOKUP(T1256,人口!$A$2:$E$1748,5,0)</f>
        <v>7113</v>
      </c>
      <c r="AG1256" s="14">
        <f t="shared" si="407"/>
        <v>0</v>
      </c>
      <c r="AH1256" s="14">
        <f t="shared" si="408"/>
        <v>1</v>
      </c>
      <c r="AI1256" s="14">
        <f t="shared" si="409"/>
        <v>0</v>
      </c>
      <c r="AJ1256" s="14">
        <f t="shared" si="410"/>
        <v>0</v>
      </c>
      <c r="AK1256" s="14">
        <f t="shared" si="411"/>
        <v>0</v>
      </c>
      <c r="AL1256" s="14">
        <f t="shared" si="412"/>
        <v>0</v>
      </c>
      <c r="AM1256" s="14">
        <f t="shared" si="413"/>
        <v>0</v>
      </c>
      <c r="AN1256" s="14">
        <f t="shared" si="414"/>
        <v>0</v>
      </c>
      <c r="AO1256" s="5" t="str">
        <f t="shared" si="415"/>
        <v>5千～1万人未満の市町村平均</v>
      </c>
    </row>
    <row r="1257" spans="1:41" s="5" customFormat="1" ht="18" customHeight="1" x14ac:dyDescent="0.3">
      <c r="A1257" s="5" t="str">
        <f t="shared" si="398"/>
        <v>030382</v>
      </c>
      <c r="B1257" s="22">
        <v>30</v>
      </c>
      <c r="C1257" s="23" t="s">
        <v>57</v>
      </c>
      <c r="D1257" s="23">
        <v>30382</v>
      </c>
      <c r="E1257" s="24" t="s">
        <v>1009</v>
      </c>
      <c r="F1257" s="25">
        <v>12.759088209705324</v>
      </c>
      <c r="G1257" s="26">
        <v>0.28831695346529806</v>
      </c>
      <c r="H1257" s="26">
        <v>4.8574177711936937</v>
      </c>
      <c r="I1257" s="26">
        <f t="shared" si="399"/>
        <v>17.904822934364315</v>
      </c>
      <c r="J1257" s="26">
        <v>4.0317179105527083</v>
      </c>
      <c r="K1257" s="26">
        <v>7.598931208974391</v>
      </c>
      <c r="L1257" s="26">
        <f t="shared" si="400"/>
        <v>11.630649119527099</v>
      </c>
      <c r="M1257" s="26">
        <v>7.1942964000000362</v>
      </c>
      <c r="N1257" s="26">
        <v>7.3566402705865581</v>
      </c>
      <c r="O1257" s="26">
        <v>0.49247248142248812</v>
      </c>
      <c r="P1257" s="26">
        <v>7.2944839640368064</v>
      </c>
      <c r="Q1257" s="26">
        <f t="shared" si="395"/>
        <v>22.33789311604589</v>
      </c>
      <c r="R1257" s="27">
        <v>0.50485058158380902</v>
      </c>
      <c r="S1257" s="143">
        <f t="shared" si="401"/>
        <v>52.378215751521111</v>
      </c>
      <c r="T1257" s="140" t="str">
        <f t="shared" si="402"/>
        <v>30382</v>
      </c>
      <c r="U1257" s="5" t="str">
        <f t="shared" si="396"/>
        <v>和歌山県日高町</v>
      </c>
      <c r="V1257" s="21">
        <f t="shared" si="403"/>
        <v>0.24359531966941406</v>
      </c>
      <c r="W1257" s="21">
        <f t="shared" si="403"/>
        <v>5.5045203302276496E-3</v>
      </c>
      <c r="X1257" s="21">
        <f t="shared" si="403"/>
        <v>9.2737366126348628E-2</v>
      </c>
      <c r="Y1257" s="21">
        <f t="shared" si="404"/>
        <v>7.6973181554692877E-2</v>
      </c>
      <c r="Z1257" s="21">
        <f t="shared" si="404"/>
        <v>0.14507808446593967</v>
      </c>
      <c r="AA1257" s="21">
        <f t="shared" si="405"/>
        <v>0.13735283450908897</v>
      </c>
      <c r="AB1257" s="21">
        <f t="shared" si="405"/>
        <v>0.14045228851410263</v>
      </c>
      <c r="AC1257" s="21">
        <f t="shared" si="405"/>
        <v>9.402238590156372E-3</v>
      </c>
      <c r="AD1257" s="21">
        <f t="shared" si="397"/>
        <v>0.13926560611841704</v>
      </c>
      <c r="AE1257" s="21">
        <f t="shared" si="406"/>
        <v>9.6385601216121553E-3</v>
      </c>
      <c r="AF1257" s="137">
        <f>VLOOKUP(T1257,人口!$A$2:$E$1748,5,0)</f>
        <v>7935</v>
      </c>
      <c r="AG1257" s="14">
        <f t="shared" si="407"/>
        <v>0</v>
      </c>
      <c r="AH1257" s="14">
        <f t="shared" si="408"/>
        <v>1</v>
      </c>
      <c r="AI1257" s="14">
        <f t="shared" si="409"/>
        <v>0</v>
      </c>
      <c r="AJ1257" s="14">
        <f t="shared" si="410"/>
        <v>0</v>
      </c>
      <c r="AK1257" s="14">
        <f t="shared" si="411"/>
        <v>0</v>
      </c>
      <c r="AL1257" s="14">
        <f t="shared" si="412"/>
        <v>0</v>
      </c>
      <c r="AM1257" s="14">
        <f t="shared" si="413"/>
        <v>0</v>
      </c>
      <c r="AN1257" s="14">
        <f t="shared" si="414"/>
        <v>0</v>
      </c>
      <c r="AO1257" s="5" t="str">
        <f t="shared" si="415"/>
        <v>5千～1万人未満の市町村平均</v>
      </c>
    </row>
    <row r="1258" spans="1:41" s="5" customFormat="1" ht="18" customHeight="1" x14ac:dyDescent="0.3">
      <c r="A1258" s="5" t="str">
        <f t="shared" si="398"/>
        <v>030383</v>
      </c>
      <c r="B1258" s="22">
        <v>30</v>
      </c>
      <c r="C1258" s="23" t="s">
        <v>57</v>
      </c>
      <c r="D1258" s="23">
        <v>30383</v>
      </c>
      <c r="E1258" s="24" t="s">
        <v>1056</v>
      </c>
      <c r="F1258" s="25">
        <v>64.448994186816392</v>
      </c>
      <c r="G1258" s="26">
        <v>0.28176429543199577</v>
      </c>
      <c r="H1258" s="26">
        <v>1.7965791756469827</v>
      </c>
      <c r="I1258" s="26">
        <f t="shared" si="399"/>
        <v>66.527337657895373</v>
      </c>
      <c r="J1258" s="26">
        <v>5.2005517927536067</v>
      </c>
      <c r="K1258" s="26">
        <v>6.45382114658796</v>
      </c>
      <c r="L1258" s="26">
        <f t="shared" si="400"/>
        <v>11.654372939341567</v>
      </c>
      <c r="M1258" s="26">
        <v>5.2715729373451596</v>
      </c>
      <c r="N1258" s="26">
        <v>5.6534024316149161</v>
      </c>
      <c r="O1258" s="26">
        <v>0.35239555759507091</v>
      </c>
      <c r="P1258" s="26">
        <v>7.2944839640368064</v>
      </c>
      <c r="Q1258" s="26">
        <f t="shared" si="395"/>
        <v>18.571854890591954</v>
      </c>
      <c r="R1258" s="27">
        <v>0.42661949448023051</v>
      </c>
      <c r="S1258" s="143">
        <f t="shared" si="401"/>
        <v>97.180184982309129</v>
      </c>
      <c r="T1258" s="140" t="str">
        <f t="shared" si="402"/>
        <v>30383</v>
      </c>
      <c r="U1258" s="5" t="str">
        <f t="shared" si="396"/>
        <v>和歌山県由良町</v>
      </c>
      <c r="V1258" s="21">
        <f t="shared" si="403"/>
        <v>0.66319069261443386</v>
      </c>
      <c r="W1258" s="21">
        <f t="shared" si="403"/>
        <v>2.8994006904112055E-3</v>
      </c>
      <c r="X1258" s="21">
        <f t="shared" si="403"/>
        <v>1.8487093598083142E-2</v>
      </c>
      <c r="Y1258" s="21">
        <f t="shared" si="404"/>
        <v>5.3514528642853741E-2</v>
      </c>
      <c r="Z1258" s="21">
        <f t="shared" si="404"/>
        <v>6.6410875300997069E-2</v>
      </c>
      <c r="AA1258" s="21">
        <f t="shared" si="405"/>
        <v>5.4245347838191571E-2</v>
      </c>
      <c r="AB1258" s="21">
        <f t="shared" si="405"/>
        <v>5.8174435793099923E-2</v>
      </c>
      <c r="AC1258" s="21">
        <f t="shared" si="405"/>
        <v>3.6262079317838473E-3</v>
      </c>
      <c r="AD1258" s="21">
        <f t="shared" si="397"/>
        <v>7.5061433206416603E-2</v>
      </c>
      <c r="AE1258" s="21">
        <f t="shared" si="406"/>
        <v>4.3899843837289787E-3</v>
      </c>
      <c r="AF1258" s="137">
        <f>VLOOKUP(T1258,人口!$A$2:$E$1748,5,0)</f>
        <v>5678</v>
      </c>
      <c r="AG1258" s="14">
        <f t="shared" si="407"/>
        <v>0</v>
      </c>
      <c r="AH1258" s="14">
        <f t="shared" si="408"/>
        <v>1</v>
      </c>
      <c r="AI1258" s="14">
        <f t="shared" si="409"/>
        <v>0</v>
      </c>
      <c r="AJ1258" s="14">
        <f t="shared" si="410"/>
        <v>0</v>
      </c>
      <c r="AK1258" s="14">
        <f t="shared" si="411"/>
        <v>0</v>
      </c>
      <c r="AL1258" s="14">
        <f t="shared" si="412"/>
        <v>0</v>
      </c>
      <c r="AM1258" s="14">
        <f t="shared" si="413"/>
        <v>0</v>
      </c>
      <c r="AN1258" s="14">
        <f t="shared" si="414"/>
        <v>0</v>
      </c>
      <c r="AO1258" s="5" t="str">
        <f t="shared" si="415"/>
        <v>5千～1万人未満の市町村平均</v>
      </c>
    </row>
    <row r="1259" spans="1:41" s="5" customFormat="1" ht="18" customHeight="1" x14ac:dyDescent="0.3">
      <c r="A1259" s="5" t="str">
        <f t="shared" si="398"/>
        <v>030390</v>
      </c>
      <c r="B1259" s="22">
        <v>30</v>
      </c>
      <c r="C1259" s="23" t="s">
        <v>57</v>
      </c>
      <c r="D1259" s="23">
        <v>30390</v>
      </c>
      <c r="E1259" s="24" t="s">
        <v>1099</v>
      </c>
      <c r="F1259" s="25">
        <v>68.04672742379887</v>
      </c>
      <c r="G1259" s="26">
        <v>0.52585080717250376</v>
      </c>
      <c r="H1259" s="26">
        <v>3.1939185344835246</v>
      </c>
      <c r="I1259" s="26">
        <f t="shared" si="399"/>
        <v>71.766496765454903</v>
      </c>
      <c r="J1259" s="26">
        <v>4.6753355288035925</v>
      </c>
      <c r="K1259" s="26">
        <v>7.8576590054968491</v>
      </c>
      <c r="L1259" s="26">
        <f t="shared" si="400"/>
        <v>12.532994534300443</v>
      </c>
      <c r="M1259" s="26">
        <v>7.4107619553982662</v>
      </c>
      <c r="N1259" s="26">
        <v>14.261008346643923</v>
      </c>
      <c r="O1259" s="26">
        <v>0.50966402236187425</v>
      </c>
      <c r="P1259" s="26">
        <v>0</v>
      </c>
      <c r="Q1259" s="26">
        <f t="shared" si="395"/>
        <v>22.181434324404066</v>
      </c>
      <c r="R1259" s="27">
        <v>0.64365953532971731</v>
      </c>
      <c r="S1259" s="143">
        <f t="shared" si="401"/>
        <v>107.12458515948913</v>
      </c>
      <c r="T1259" s="140" t="str">
        <f t="shared" si="402"/>
        <v>30390</v>
      </c>
      <c r="U1259" s="5" t="str">
        <f t="shared" si="396"/>
        <v>和歌山県印南町</v>
      </c>
      <c r="V1259" s="21">
        <f t="shared" si="403"/>
        <v>0.63521111724717161</v>
      </c>
      <c r="W1259" s="21">
        <f t="shared" si="403"/>
        <v>4.9087780026369019E-3</v>
      </c>
      <c r="X1259" s="21">
        <f t="shared" si="403"/>
        <v>2.9814990926017193E-2</v>
      </c>
      <c r="Y1259" s="21">
        <f t="shared" si="404"/>
        <v>4.3643907902587098E-2</v>
      </c>
      <c r="Z1259" s="21">
        <f t="shared" si="404"/>
        <v>7.3350659830310819E-2</v>
      </c>
      <c r="AA1259" s="21">
        <f t="shared" si="405"/>
        <v>6.9178909251923659E-2</v>
      </c>
      <c r="AB1259" s="21">
        <f t="shared" si="405"/>
        <v>0.13312544758434175</v>
      </c>
      <c r="AC1259" s="21">
        <f t="shared" si="405"/>
        <v>4.7576755756213824E-3</v>
      </c>
      <c r="AD1259" s="21">
        <f t="shared" si="397"/>
        <v>0</v>
      </c>
      <c r="AE1259" s="21">
        <f t="shared" si="406"/>
        <v>6.0085136793895134E-3</v>
      </c>
      <c r="AF1259" s="137">
        <f>VLOOKUP(T1259,人口!$A$2:$E$1748,5,0)</f>
        <v>8212</v>
      </c>
      <c r="AG1259" s="14">
        <f t="shared" si="407"/>
        <v>0</v>
      </c>
      <c r="AH1259" s="14">
        <f t="shared" si="408"/>
        <v>1</v>
      </c>
      <c r="AI1259" s="14">
        <f t="shared" si="409"/>
        <v>0</v>
      </c>
      <c r="AJ1259" s="14">
        <f t="shared" si="410"/>
        <v>0</v>
      </c>
      <c r="AK1259" s="14">
        <f t="shared" si="411"/>
        <v>0</v>
      </c>
      <c r="AL1259" s="14">
        <f t="shared" si="412"/>
        <v>0</v>
      </c>
      <c r="AM1259" s="14">
        <f t="shared" si="413"/>
        <v>0</v>
      </c>
      <c r="AN1259" s="14">
        <f t="shared" si="414"/>
        <v>0</v>
      </c>
      <c r="AO1259" s="5" t="str">
        <f t="shared" si="415"/>
        <v>5千～1万人未満の市町村平均</v>
      </c>
    </row>
    <row r="1260" spans="1:41" s="5" customFormat="1" ht="18" customHeight="1" x14ac:dyDescent="0.3">
      <c r="A1260" s="5" t="str">
        <f t="shared" si="398"/>
        <v>030391</v>
      </c>
      <c r="B1260" s="22">
        <v>30</v>
      </c>
      <c r="C1260" s="23" t="s">
        <v>57</v>
      </c>
      <c r="D1260" s="23">
        <v>30391</v>
      </c>
      <c r="E1260" s="24" t="s">
        <v>1139</v>
      </c>
      <c r="F1260" s="25">
        <v>143.64441667820566</v>
      </c>
      <c r="G1260" s="26">
        <v>0.77812814145463949</v>
      </c>
      <c r="H1260" s="26">
        <v>2.6615987787362703</v>
      </c>
      <c r="I1260" s="26">
        <f t="shared" si="399"/>
        <v>147.08414359839657</v>
      </c>
      <c r="J1260" s="26">
        <v>9.1047605525207622</v>
      </c>
      <c r="K1260" s="26">
        <v>11.537343222705129</v>
      </c>
      <c r="L1260" s="26">
        <f t="shared" si="400"/>
        <v>20.642103775225891</v>
      </c>
      <c r="M1260" s="26">
        <v>11.674815065044307</v>
      </c>
      <c r="N1260" s="26">
        <v>25.187712110216239</v>
      </c>
      <c r="O1260" s="26">
        <v>0.78106694123528841</v>
      </c>
      <c r="P1260" s="26">
        <v>0</v>
      </c>
      <c r="Q1260" s="26">
        <f t="shared" si="395"/>
        <v>37.643594116495834</v>
      </c>
      <c r="R1260" s="27">
        <v>0</v>
      </c>
      <c r="S1260" s="143">
        <f t="shared" si="401"/>
        <v>205.36984149011829</v>
      </c>
      <c r="T1260" s="140" t="str">
        <f t="shared" si="402"/>
        <v>30391</v>
      </c>
      <c r="U1260" s="5" t="str">
        <f t="shared" si="396"/>
        <v>和歌山県みなべ町</v>
      </c>
      <c r="V1260" s="21">
        <f t="shared" si="403"/>
        <v>0.69944260382124968</v>
      </c>
      <c r="W1260" s="21">
        <f t="shared" si="403"/>
        <v>3.7889114380607845E-3</v>
      </c>
      <c r="X1260" s="21">
        <f t="shared" si="403"/>
        <v>1.2960027428683279E-2</v>
      </c>
      <c r="Y1260" s="21">
        <f t="shared" si="404"/>
        <v>4.4333483857506177E-2</v>
      </c>
      <c r="Z1260" s="21">
        <f t="shared" si="404"/>
        <v>5.61783713664709E-2</v>
      </c>
      <c r="AA1260" s="21">
        <f t="shared" si="405"/>
        <v>5.6847758075550051E-2</v>
      </c>
      <c r="AB1260" s="21">
        <f t="shared" si="405"/>
        <v>0.12264562278209767</v>
      </c>
      <c r="AC1260" s="21">
        <f t="shared" si="405"/>
        <v>3.8032212303814373E-3</v>
      </c>
      <c r="AD1260" s="21">
        <f t="shared" si="397"/>
        <v>0</v>
      </c>
      <c r="AE1260" s="21">
        <f t="shared" si="406"/>
        <v>0</v>
      </c>
      <c r="AF1260" s="137">
        <f>VLOOKUP(T1260,人口!$A$2:$E$1748,5,0)</f>
        <v>12585</v>
      </c>
      <c r="AG1260" s="14">
        <f t="shared" si="407"/>
        <v>0</v>
      </c>
      <c r="AH1260" s="14">
        <f t="shared" si="408"/>
        <v>0</v>
      </c>
      <c r="AI1260" s="14">
        <f t="shared" si="409"/>
        <v>1</v>
      </c>
      <c r="AJ1260" s="14">
        <f t="shared" si="410"/>
        <v>0</v>
      </c>
      <c r="AK1260" s="14">
        <f t="shared" si="411"/>
        <v>0</v>
      </c>
      <c r="AL1260" s="14">
        <f t="shared" si="412"/>
        <v>0</v>
      </c>
      <c r="AM1260" s="14">
        <f t="shared" si="413"/>
        <v>0</v>
      </c>
      <c r="AN1260" s="14">
        <f t="shared" si="414"/>
        <v>0</v>
      </c>
      <c r="AO1260" s="5" t="str">
        <f t="shared" si="415"/>
        <v>1万～3万人未満の市町村平均</v>
      </c>
    </row>
    <row r="1261" spans="1:41" s="5" customFormat="1" ht="18" customHeight="1" x14ac:dyDescent="0.3">
      <c r="A1261" s="5" t="str">
        <f t="shared" si="398"/>
        <v>030392</v>
      </c>
      <c r="B1261" s="22">
        <v>30</v>
      </c>
      <c r="C1261" s="23" t="s">
        <v>57</v>
      </c>
      <c r="D1261" s="23">
        <v>30392</v>
      </c>
      <c r="E1261" s="24" t="s">
        <v>1176</v>
      </c>
      <c r="F1261" s="25">
        <v>82.665104933935851</v>
      </c>
      <c r="G1261" s="26">
        <v>0.98453686950365971</v>
      </c>
      <c r="H1261" s="26">
        <v>8.6501960308928787</v>
      </c>
      <c r="I1261" s="26">
        <f t="shared" si="399"/>
        <v>92.299837834332379</v>
      </c>
      <c r="J1261" s="26">
        <v>5.601294838079629</v>
      </c>
      <c r="K1261" s="26">
        <v>10.028097742990795</v>
      </c>
      <c r="L1261" s="26">
        <f t="shared" si="400"/>
        <v>15.629392581070423</v>
      </c>
      <c r="M1261" s="26">
        <v>9.273002395221285</v>
      </c>
      <c r="N1261" s="26">
        <v>16.55123775723856</v>
      </c>
      <c r="O1261" s="26">
        <v>0.60654487220440778</v>
      </c>
      <c r="P1261" s="26">
        <v>0</v>
      </c>
      <c r="Q1261" s="26">
        <f t="shared" si="395"/>
        <v>26.430785024664253</v>
      </c>
      <c r="R1261" s="27">
        <v>0.74085075914148979</v>
      </c>
      <c r="S1261" s="143">
        <f t="shared" si="401"/>
        <v>135.10086619920855</v>
      </c>
      <c r="T1261" s="140" t="str">
        <f t="shared" si="402"/>
        <v>30392</v>
      </c>
      <c r="U1261" s="5" t="str">
        <f t="shared" si="396"/>
        <v>和歌山県日高川町</v>
      </c>
      <c r="V1261" s="21">
        <f t="shared" si="403"/>
        <v>0.61187694246197299</v>
      </c>
      <c r="W1261" s="21">
        <f t="shared" si="403"/>
        <v>7.2874208522981871E-3</v>
      </c>
      <c r="X1261" s="21">
        <f t="shared" si="403"/>
        <v>6.4027687417917922E-2</v>
      </c>
      <c r="Y1261" s="21">
        <f t="shared" si="404"/>
        <v>4.1460095672668916E-2</v>
      </c>
      <c r="Z1261" s="21">
        <f t="shared" si="404"/>
        <v>7.4226746468110658E-2</v>
      </c>
      <c r="AA1261" s="21">
        <f t="shared" si="405"/>
        <v>6.8637623548231608E-2</v>
      </c>
      <c r="AB1261" s="21">
        <f t="shared" si="405"/>
        <v>0.12251022678739509</v>
      </c>
      <c r="AC1261" s="21">
        <f t="shared" si="405"/>
        <v>4.4895705650772584E-3</v>
      </c>
      <c r="AD1261" s="21">
        <f t="shared" si="397"/>
        <v>0</v>
      </c>
      <c r="AE1261" s="21">
        <f t="shared" si="406"/>
        <v>5.4836862263273178E-3</v>
      </c>
      <c r="AF1261" s="137">
        <f>VLOOKUP(T1261,人口!$A$2:$E$1748,5,0)</f>
        <v>9773</v>
      </c>
      <c r="AG1261" s="14">
        <f t="shared" si="407"/>
        <v>0</v>
      </c>
      <c r="AH1261" s="14">
        <f t="shared" si="408"/>
        <v>1</v>
      </c>
      <c r="AI1261" s="14">
        <f t="shared" si="409"/>
        <v>0</v>
      </c>
      <c r="AJ1261" s="14">
        <f t="shared" si="410"/>
        <v>0</v>
      </c>
      <c r="AK1261" s="14">
        <f t="shared" si="411"/>
        <v>0</v>
      </c>
      <c r="AL1261" s="14">
        <f t="shared" si="412"/>
        <v>0</v>
      </c>
      <c r="AM1261" s="14">
        <f t="shared" si="413"/>
        <v>0</v>
      </c>
      <c r="AN1261" s="14">
        <f t="shared" si="414"/>
        <v>0</v>
      </c>
      <c r="AO1261" s="5" t="str">
        <f t="shared" si="415"/>
        <v>5千～1万人未満の市町村平均</v>
      </c>
    </row>
    <row r="1262" spans="1:41" s="5" customFormat="1" ht="18" customHeight="1" x14ac:dyDescent="0.3">
      <c r="A1262" s="5" t="str">
        <f t="shared" si="398"/>
        <v>030401</v>
      </c>
      <c r="B1262" s="22">
        <v>30</v>
      </c>
      <c r="C1262" s="23" t="s">
        <v>57</v>
      </c>
      <c r="D1262" s="23">
        <v>30401</v>
      </c>
      <c r="E1262" s="24" t="s">
        <v>1215</v>
      </c>
      <c r="F1262" s="25">
        <v>25.2900730749814</v>
      </c>
      <c r="G1262" s="26">
        <v>0.87150351842919627</v>
      </c>
      <c r="H1262" s="26">
        <v>7.9182563667404056</v>
      </c>
      <c r="I1262" s="26">
        <f t="shared" si="399"/>
        <v>34.079832960151002</v>
      </c>
      <c r="J1262" s="26">
        <v>27.432683011863158</v>
      </c>
      <c r="K1262" s="26">
        <v>26.682501830251187</v>
      </c>
      <c r="L1262" s="26">
        <f t="shared" si="400"/>
        <v>54.115184842114346</v>
      </c>
      <c r="M1262" s="26">
        <v>20.379595377345236</v>
      </c>
      <c r="N1262" s="26">
        <v>18.971375138602223</v>
      </c>
      <c r="O1262" s="26">
        <v>1.3208316760722612</v>
      </c>
      <c r="P1262" s="26">
        <v>0.11240615713877029</v>
      </c>
      <c r="Q1262" s="26">
        <f t="shared" si="395"/>
        <v>40.78420834915849</v>
      </c>
      <c r="R1262" s="27">
        <v>4.4974740790000007</v>
      </c>
      <c r="S1262" s="143">
        <f t="shared" si="401"/>
        <v>133.47670023042383</v>
      </c>
      <c r="T1262" s="140" t="str">
        <f t="shared" si="402"/>
        <v>30401</v>
      </c>
      <c r="U1262" s="5" t="str">
        <f t="shared" si="396"/>
        <v>和歌山県白浜町</v>
      </c>
      <c r="V1262" s="21">
        <f t="shared" si="403"/>
        <v>0.18947181816244016</v>
      </c>
      <c r="W1262" s="21">
        <f t="shared" si="403"/>
        <v>6.5292557946420625E-3</v>
      </c>
      <c r="X1262" s="21">
        <f t="shared" si="403"/>
        <v>5.9323135446643055E-2</v>
      </c>
      <c r="Y1262" s="21">
        <f t="shared" si="404"/>
        <v>0.20552413241041695</v>
      </c>
      <c r="Z1262" s="21">
        <f t="shared" si="404"/>
        <v>0.1999038168023976</v>
      </c>
      <c r="AA1262" s="21">
        <f t="shared" si="405"/>
        <v>0.15268279289316775</v>
      </c>
      <c r="AB1262" s="21">
        <f t="shared" si="405"/>
        <v>0.14213248533902556</v>
      </c>
      <c r="AC1262" s="21">
        <f t="shared" si="405"/>
        <v>9.895597312430407E-3</v>
      </c>
      <c r="AD1262" s="21">
        <f t="shared" si="397"/>
        <v>8.4214066533500618E-4</v>
      </c>
      <c r="AE1262" s="21">
        <f t="shared" si="406"/>
        <v>3.3694825173501516E-2</v>
      </c>
      <c r="AF1262" s="137">
        <f>VLOOKUP(T1262,人口!$A$2:$E$1748,5,0)</f>
        <v>21282</v>
      </c>
      <c r="AG1262" s="14">
        <f t="shared" si="407"/>
        <v>0</v>
      </c>
      <c r="AH1262" s="14">
        <f t="shared" si="408"/>
        <v>0</v>
      </c>
      <c r="AI1262" s="14">
        <f t="shared" si="409"/>
        <v>1</v>
      </c>
      <c r="AJ1262" s="14">
        <f t="shared" si="410"/>
        <v>0</v>
      </c>
      <c r="AK1262" s="14">
        <f t="shared" si="411"/>
        <v>0</v>
      </c>
      <c r="AL1262" s="14">
        <f t="shared" si="412"/>
        <v>0</v>
      </c>
      <c r="AM1262" s="14">
        <f t="shared" si="413"/>
        <v>0</v>
      </c>
      <c r="AN1262" s="14">
        <f t="shared" si="414"/>
        <v>0</v>
      </c>
      <c r="AO1262" s="5" t="str">
        <f t="shared" si="415"/>
        <v>1万～3万人未満の市町村平均</v>
      </c>
    </row>
    <row r="1263" spans="1:41" s="5" customFormat="1" ht="18" customHeight="1" x14ac:dyDescent="0.3">
      <c r="A1263" s="5" t="str">
        <f t="shared" si="398"/>
        <v>030404</v>
      </c>
      <c r="B1263" s="22">
        <v>30</v>
      </c>
      <c r="C1263" s="23" t="s">
        <v>57</v>
      </c>
      <c r="D1263" s="23">
        <v>30404</v>
      </c>
      <c r="E1263" s="24" t="s">
        <v>1257</v>
      </c>
      <c r="F1263" s="25">
        <v>89.453402820705719</v>
      </c>
      <c r="G1263" s="26">
        <v>0.55369960381403827</v>
      </c>
      <c r="H1263" s="26">
        <v>1.3307993893681351</v>
      </c>
      <c r="I1263" s="26">
        <f t="shared" si="399"/>
        <v>91.337901813887896</v>
      </c>
      <c r="J1263" s="26">
        <v>11.715662211463028</v>
      </c>
      <c r="K1263" s="26">
        <v>17.15509028608626</v>
      </c>
      <c r="L1263" s="26">
        <f t="shared" si="400"/>
        <v>28.87075249754929</v>
      </c>
      <c r="M1263" s="26">
        <v>15.259229997079723</v>
      </c>
      <c r="N1263" s="26">
        <v>16.974641513819083</v>
      </c>
      <c r="O1263" s="26">
        <v>0.96626390211300794</v>
      </c>
      <c r="P1263" s="26">
        <v>0</v>
      </c>
      <c r="Q1263" s="26">
        <f t="shared" si="395"/>
        <v>33.200135413011814</v>
      </c>
      <c r="R1263" s="27">
        <v>0.95920434820080724</v>
      </c>
      <c r="S1263" s="143">
        <f t="shared" si="401"/>
        <v>154.36799407264982</v>
      </c>
      <c r="T1263" s="140" t="str">
        <f t="shared" si="402"/>
        <v>30404</v>
      </c>
      <c r="U1263" s="5" t="str">
        <f t="shared" si="396"/>
        <v>和歌山県上富田町</v>
      </c>
      <c r="V1263" s="21">
        <f t="shared" si="403"/>
        <v>0.5794815392794862</v>
      </c>
      <c r="W1263" s="21">
        <f t="shared" si="403"/>
        <v>3.5868808630981626E-3</v>
      </c>
      <c r="X1263" s="21">
        <f t="shared" si="403"/>
        <v>8.6209540867767213E-3</v>
      </c>
      <c r="Y1263" s="21">
        <f t="shared" si="404"/>
        <v>7.5894373583356378E-2</v>
      </c>
      <c r="Z1263" s="21">
        <f t="shared" si="404"/>
        <v>0.1111311343335368</v>
      </c>
      <c r="AA1263" s="21">
        <f t="shared" si="405"/>
        <v>9.8849700605025098E-2</v>
      </c>
      <c r="AB1263" s="21">
        <f t="shared" si="405"/>
        <v>0.10996218235387803</v>
      </c>
      <c r="AC1263" s="21">
        <f t="shared" si="405"/>
        <v>6.2594834370799535E-3</v>
      </c>
      <c r="AD1263" s="21">
        <f t="shared" si="397"/>
        <v>0</v>
      </c>
      <c r="AE1263" s="21">
        <f t="shared" si="406"/>
        <v>6.2137514577625414E-3</v>
      </c>
      <c r="AF1263" s="137">
        <f>VLOOKUP(T1263,人口!$A$2:$E$1748,5,0)</f>
        <v>15569</v>
      </c>
      <c r="AG1263" s="14">
        <f t="shared" si="407"/>
        <v>0</v>
      </c>
      <c r="AH1263" s="14">
        <f t="shared" si="408"/>
        <v>0</v>
      </c>
      <c r="AI1263" s="14">
        <f t="shared" si="409"/>
        <v>1</v>
      </c>
      <c r="AJ1263" s="14">
        <f t="shared" si="410"/>
        <v>0</v>
      </c>
      <c r="AK1263" s="14">
        <f t="shared" si="411"/>
        <v>0</v>
      </c>
      <c r="AL1263" s="14">
        <f t="shared" si="412"/>
        <v>0</v>
      </c>
      <c r="AM1263" s="14">
        <f t="shared" si="413"/>
        <v>0</v>
      </c>
      <c r="AN1263" s="14">
        <f t="shared" si="414"/>
        <v>0</v>
      </c>
      <c r="AO1263" s="5" t="str">
        <f t="shared" si="415"/>
        <v>1万～3万人未満の市町村平均</v>
      </c>
    </row>
    <row r="1264" spans="1:41" s="5" customFormat="1" ht="18" customHeight="1" x14ac:dyDescent="0.3">
      <c r="A1264" s="5" t="str">
        <f t="shared" si="398"/>
        <v>030406</v>
      </c>
      <c r="B1264" s="22">
        <v>30</v>
      </c>
      <c r="C1264" s="23" t="s">
        <v>57</v>
      </c>
      <c r="D1264" s="23">
        <v>30406</v>
      </c>
      <c r="E1264" s="24" t="s">
        <v>1295</v>
      </c>
      <c r="F1264" s="25">
        <v>13.122735996347755</v>
      </c>
      <c r="G1264" s="26">
        <v>0.46687688487278373</v>
      </c>
      <c r="H1264" s="26">
        <v>1.1311794809629152</v>
      </c>
      <c r="I1264" s="26">
        <f t="shared" si="399"/>
        <v>14.720792362183454</v>
      </c>
      <c r="J1264" s="26">
        <v>3.6188311365804431</v>
      </c>
      <c r="K1264" s="26">
        <v>5.0404007766967585</v>
      </c>
      <c r="L1264" s="26">
        <f t="shared" si="400"/>
        <v>8.6592319132772015</v>
      </c>
      <c r="M1264" s="26">
        <v>3.3902325955752386</v>
      </c>
      <c r="N1264" s="26">
        <v>5.2348100813591723</v>
      </c>
      <c r="O1264" s="26">
        <v>0.24322616946373421</v>
      </c>
      <c r="P1264" s="26">
        <v>0</v>
      </c>
      <c r="Q1264" s="26">
        <f t="shared" si="395"/>
        <v>8.8682688463981449</v>
      </c>
      <c r="R1264" s="27">
        <v>0.48271629985999992</v>
      </c>
      <c r="S1264" s="143">
        <f t="shared" si="401"/>
        <v>32.731009421718802</v>
      </c>
      <c r="T1264" s="140" t="str">
        <f t="shared" si="402"/>
        <v>30406</v>
      </c>
      <c r="U1264" s="5" t="str">
        <f t="shared" si="396"/>
        <v>和歌山県すさみ町</v>
      </c>
      <c r="V1264" s="21">
        <f t="shared" si="403"/>
        <v>0.40092671225837928</v>
      </c>
      <c r="W1264" s="21">
        <f t="shared" si="403"/>
        <v>1.4264053969658068E-2</v>
      </c>
      <c r="X1264" s="21">
        <f t="shared" si="403"/>
        <v>3.4559871539199039E-2</v>
      </c>
      <c r="Y1264" s="21">
        <f t="shared" si="404"/>
        <v>0.11056277213922869</v>
      </c>
      <c r="Z1264" s="21">
        <f t="shared" si="404"/>
        <v>0.15399466334063558</v>
      </c>
      <c r="AA1264" s="21">
        <f t="shared" si="405"/>
        <v>0.1035786141482589</v>
      </c>
      <c r="AB1264" s="21">
        <f t="shared" si="405"/>
        <v>0.15993426948469214</v>
      </c>
      <c r="AC1264" s="21">
        <f t="shared" si="405"/>
        <v>7.4310622788901961E-3</v>
      </c>
      <c r="AD1264" s="21">
        <f t="shared" si="397"/>
        <v>0</v>
      </c>
      <c r="AE1264" s="21">
        <f t="shared" si="406"/>
        <v>1.4747980841058066E-2</v>
      </c>
      <c r="AF1264" s="137">
        <f>VLOOKUP(T1264,人口!$A$2:$E$1748,5,0)</f>
        <v>3919</v>
      </c>
      <c r="AG1264" s="14">
        <f t="shared" si="407"/>
        <v>1</v>
      </c>
      <c r="AH1264" s="14">
        <f t="shared" si="408"/>
        <v>0</v>
      </c>
      <c r="AI1264" s="14">
        <f t="shared" si="409"/>
        <v>0</v>
      </c>
      <c r="AJ1264" s="14">
        <f t="shared" si="410"/>
        <v>0</v>
      </c>
      <c r="AK1264" s="14">
        <f t="shared" si="411"/>
        <v>0</v>
      </c>
      <c r="AL1264" s="14">
        <f t="shared" si="412"/>
        <v>0</v>
      </c>
      <c r="AM1264" s="14">
        <f t="shared" si="413"/>
        <v>0</v>
      </c>
      <c r="AN1264" s="14">
        <f t="shared" si="414"/>
        <v>0</v>
      </c>
      <c r="AO1264" s="5" t="str">
        <f t="shared" si="415"/>
        <v>5千人未満の市町村平均</v>
      </c>
    </row>
    <row r="1265" spans="1:41" s="5" customFormat="1" ht="18" customHeight="1" x14ac:dyDescent="0.3">
      <c r="A1265" s="5" t="str">
        <f t="shared" si="398"/>
        <v>030421</v>
      </c>
      <c r="B1265" s="22">
        <v>30</v>
      </c>
      <c r="C1265" s="23" t="s">
        <v>57</v>
      </c>
      <c r="D1265" s="23">
        <v>30421</v>
      </c>
      <c r="E1265" s="24" t="s">
        <v>1328</v>
      </c>
      <c r="F1265" s="25">
        <v>7.8206919767010712</v>
      </c>
      <c r="G1265" s="26">
        <v>0.59629188103050268</v>
      </c>
      <c r="H1265" s="26">
        <v>6.9201568247143035</v>
      </c>
      <c r="I1265" s="26">
        <f t="shared" si="399"/>
        <v>15.337140682445877</v>
      </c>
      <c r="J1265" s="26">
        <v>18.613300082529108</v>
      </c>
      <c r="K1265" s="26">
        <v>18.527784984302631</v>
      </c>
      <c r="L1265" s="26">
        <f t="shared" si="400"/>
        <v>37.141085066831735</v>
      </c>
      <c r="M1265" s="26">
        <v>13.904728617345201</v>
      </c>
      <c r="N1265" s="26">
        <v>13.712508025619156</v>
      </c>
      <c r="O1265" s="26">
        <v>0.92499179119354302</v>
      </c>
      <c r="P1265" s="26">
        <v>3.2021073280383554</v>
      </c>
      <c r="Q1265" s="26">
        <f t="shared" si="395"/>
        <v>31.744335762196254</v>
      </c>
      <c r="R1265" s="27">
        <v>3.1633806051450004</v>
      </c>
      <c r="S1265" s="143">
        <f t="shared" si="401"/>
        <v>87.385942116618864</v>
      </c>
      <c r="T1265" s="140" t="str">
        <f t="shared" si="402"/>
        <v>30421</v>
      </c>
      <c r="U1265" s="5" t="str">
        <f t="shared" si="396"/>
        <v>和歌山県那智勝浦町</v>
      </c>
      <c r="V1265" s="21">
        <f t="shared" si="403"/>
        <v>8.9495996578764919E-2</v>
      </c>
      <c r="W1265" s="21">
        <f t="shared" si="403"/>
        <v>6.8236591216781217E-3</v>
      </c>
      <c r="X1265" s="21">
        <f t="shared" si="403"/>
        <v>7.9190733167117083E-2</v>
      </c>
      <c r="Y1265" s="21">
        <f t="shared" si="404"/>
        <v>0.21300108039905508</v>
      </c>
      <c r="Z1265" s="21">
        <f t="shared" si="404"/>
        <v>0.21202248937909041</v>
      </c>
      <c r="AA1265" s="21">
        <f t="shared" si="405"/>
        <v>0.15911859826136532</v>
      </c>
      <c r="AB1265" s="21">
        <f t="shared" si="405"/>
        <v>0.15691892418255846</v>
      </c>
      <c r="AC1265" s="21">
        <f t="shared" si="405"/>
        <v>1.0585132674533815E-2</v>
      </c>
      <c r="AD1265" s="21">
        <f t="shared" si="397"/>
        <v>3.6643277516709247E-2</v>
      </c>
      <c r="AE1265" s="21">
        <f t="shared" si="406"/>
        <v>3.6200108719127669E-2</v>
      </c>
      <c r="AF1265" s="137">
        <f>VLOOKUP(T1265,人口!$A$2:$E$1748,5,0)</f>
        <v>14904</v>
      </c>
      <c r="AG1265" s="14">
        <f t="shared" si="407"/>
        <v>0</v>
      </c>
      <c r="AH1265" s="14">
        <f t="shared" si="408"/>
        <v>0</v>
      </c>
      <c r="AI1265" s="14">
        <f t="shared" si="409"/>
        <v>1</v>
      </c>
      <c r="AJ1265" s="14">
        <f t="shared" si="410"/>
        <v>0</v>
      </c>
      <c r="AK1265" s="14">
        <f t="shared" si="411"/>
        <v>0</v>
      </c>
      <c r="AL1265" s="14">
        <f t="shared" si="412"/>
        <v>0</v>
      </c>
      <c r="AM1265" s="14">
        <f t="shared" si="413"/>
        <v>0</v>
      </c>
      <c r="AN1265" s="14">
        <f t="shared" si="414"/>
        <v>0</v>
      </c>
      <c r="AO1265" s="5" t="str">
        <f t="shared" si="415"/>
        <v>1万～3万人未満の市町村平均</v>
      </c>
    </row>
    <row r="1266" spans="1:41" s="5" customFormat="1" ht="18" customHeight="1" x14ac:dyDescent="0.3">
      <c r="A1266" s="5" t="str">
        <f t="shared" si="398"/>
        <v>030422</v>
      </c>
      <c r="B1266" s="22">
        <v>30</v>
      </c>
      <c r="C1266" s="23" t="s">
        <v>57</v>
      </c>
      <c r="D1266" s="23">
        <v>30422</v>
      </c>
      <c r="E1266" s="24" t="s">
        <v>1363</v>
      </c>
      <c r="F1266" s="25">
        <v>1.5827654626723062</v>
      </c>
      <c r="G1266" s="26">
        <v>7.2079238366324516E-2</v>
      </c>
      <c r="H1266" s="26">
        <v>1.1311794809629152</v>
      </c>
      <c r="I1266" s="26">
        <f t="shared" si="399"/>
        <v>2.7860241820015457</v>
      </c>
      <c r="J1266" s="26">
        <v>2.4287457292486194</v>
      </c>
      <c r="K1266" s="26">
        <v>3.8066524877239303</v>
      </c>
      <c r="L1266" s="26">
        <f t="shared" si="400"/>
        <v>6.2353982169725501</v>
      </c>
      <c r="M1266" s="26">
        <v>2.6198698837168273</v>
      </c>
      <c r="N1266" s="26">
        <v>1.9149397172619034</v>
      </c>
      <c r="O1266" s="26">
        <v>0.19028615350237538</v>
      </c>
      <c r="P1266" s="26">
        <v>0</v>
      </c>
      <c r="Q1266" s="26">
        <f t="shared" si="395"/>
        <v>4.7250957544811065</v>
      </c>
      <c r="R1266" s="27">
        <v>0</v>
      </c>
      <c r="S1266" s="143">
        <f t="shared" si="401"/>
        <v>13.746518153455202</v>
      </c>
      <c r="T1266" s="140" t="str">
        <f t="shared" si="402"/>
        <v>30422</v>
      </c>
      <c r="U1266" s="5" t="str">
        <f t="shared" si="396"/>
        <v>和歌山県太地町</v>
      </c>
      <c r="V1266" s="21">
        <f t="shared" si="403"/>
        <v>0.11513937165786788</v>
      </c>
      <c r="W1266" s="21">
        <f t="shared" si="403"/>
        <v>5.2434542013977056E-3</v>
      </c>
      <c r="X1266" s="21">
        <f t="shared" si="403"/>
        <v>8.2288436121447386E-2</v>
      </c>
      <c r="Y1266" s="21">
        <f t="shared" si="404"/>
        <v>0.17668079306599915</v>
      </c>
      <c r="Z1266" s="21">
        <f t="shared" si="404"/>
        <v>0.27691757616215884</v>
      </c>
      <c r="AA1266" s="21">
        <f t="shared" si="405"/>
        <v>0.19058425227906312</v>
      </c>
      <c r="AB1266" s="21">
        <f t="shared" si="405"/>
        <v>0.13930361826064161</v>
      </c>
      <c r="AC1266" s="21">
        <f t="shared" si="405"/>
        <v>1.3842498251424253E-2</v>
      </c>
      <c r="AD1266" s="21">
        <f t="shared" si="397"/>
        <v>0</v>
      </c>
      <c r="AE1266" s="21">
        <f t="shared" si="406"/>
        <v>0</v>
      </c>
      <c r="AF1266" s="137">
        <f>VLOOKUP(T1266,人口!$A$2:$E$1748,5,0)</f>
        <v>3066</v>
      </c>
      <c r="AG1266" s="14">
        <f t="shared" si="407"/>
        <v>1</v>
      </c>
      <c r="AH1266" s="14">
        <f t="shared" si="408"/>
        <v>0</v>
      </c>
      <c r="AI1266" s="14">
        <f t="shared" si="409"/>
        <v>0</v>
      </c>
      <c r="AJ1266" s="14">
        <f t="shared" si="410"/>
        <v>0</v>
      </c>
      <c r="AK1266" s="14">
        <f t="shared" si="411"/>
        <v>0</v>
      </c>
      <c r="AL1266" s="14">
        <f t="shared" si="412"/>
        <v>0</v>
      </c>
      <c r="AM1266" s="14">
        <f t="shared" si="413"/>
        <v>0</v>
      </c>
      <c r="AN1266" s="14">
        <f t="shared" si="414"/>
        <v>0</v>
      </c>
      <c r="AO1266" s="5" t="str">
        <f t="shared" si="415"/>
        <v>5千人未満の市町村平均</v>
      </c>
    </row>
    <row r="1267" spans="1:41" s="5" customFormat="1" ht="18" customHeight="1" x14ac:dyDescent="0.3">
      <c r="A1267" s="5" t="str">
        <f t="shared" si="398"/>
        <v>030424</v>
      </c>
      <c r="B1267" s="22">
        <v>30</v>
      </c>
      <c r="C1267" s="23" t="s">
        <v>57</v>
      </c>
      <c r="D1267" s="23">
        <v>30424</v>
      </c>
      <c r="E1267" s="24" t="s">
        <v>1394</v>
      </c>
      <c r="F1267" s="25">
        <v>0</v>
      </c>
      <c r="G1267" s="26">
        <v>0.16873094435753239</v>
      </c>
      <c r="H1267" s="26">
        <v>5.0570376795989143</v>
      </c>
      <c r="I1267" s="26">
        <f t="shared" si="399"/>
        <v>5.2257686239564469</v>
      </c>
      <c r="J1267" s="26">
        <v>1.952104379883578</v>
      </c>
      <c r="K1267" s="26">
        <v>3.4233520484314015</v>
      </c>
      <c r="L1267" s="26">
        <f t="shared" si="400"/>
        <v>5.3754564283149797</v>
      </c>
      <c r="M1267" s="26">
        <v>2.3397379884955867</v>
      </c>
      <c r="N1267" s="26">
        <v>3.8683706851220356</v>
      </c>
      <c r="O1267" s="26">
        <v>0.16397130383342329</v>
      </c>
      <c r="P1267" s="26">
        <v>0</v>
      </c>
      <c r="Q1267" s="26">
        <f t="shared" si="395"/>
        <v>6.3720799774510457</v>
      </c>
      <c r="R1267" s="27">
        <v>0.33950534703795487</v>
      </c>
      <c r="S1267" s="143">
        <f t="shared" si="401"/>
        <v>17.312810376760432</v>
      </c>
      <c r="T1267" s="140" t="str">
        <f t="shared" si="402"/>
        <v>30424</v>
      </c>
      <c r="U1267" s="5" t="str">
        <f t="shared" si="396"/>
        <v>和歌山県古座川町</v>
      </c>
      <c r="V1267" s="21">
        <f t="shared" si="403"/>
        <v>0</v>
      </c>
      <c r="W1267" s="21">
        <f t="shared" si="403"/>
        <v>9.7460170062294224E-3</v>
      </c>
      <c r="X1267" s="21">
        <f t="shared" si="403"/>
        <v>0.29209802276741542</v>
      </c>
      <c r="Y1267" s="21">
        <f t="shared" si="404"/>
        <v>0.11275491023132521</v>
      </c>
      <c r="Z1267" s="21">
        <f t="shared" si="404"/>
        <v>0.19773520150296814</v>
      </c>
      <c r="AA1267" s="21">
        <f t="shared" si="405"/>
        <v>0.13514489777097632</v>
      </c>
      <c r="AB1267" s="21">
        <f t="shared" si="405"/>
        <v>0.22343978828039843</v>
      </c>
      <c r="AC1267" s="21">
        <f t="shared" si="405"/>
        <v>9.4710968505452749E-3</v>
      </c>
      <c r="AD1267" s="21">
        <f t="shared" si="397"/>
        <v>0</v>
      </c>
      <c r="AE1267" s="21">
        <f t="shared" si="406"/>
        <v>1.9610065590141525E-2</v>
      </c>
      <c r="AF1267" s="137">
        <f>VLOOKUP(T1267,人口!$A$2:$E$1748,5,0)</f>
        <v>2642</v>
      </c>
      <c r="AG1267" s="14">
        <f t="shared" si="407"/>
        <v>1</v>
      </c>
      <c r="AH1267" s="14">
        <f t="shared" si="408"/>
        <v>0</v>
      </c>
      <c r="AI1267" s="14">
        <f t="shared" si="409"/>
        <v>0</v>
      </c>
      <c r="AJ1267" s="14">
        <f t="shared" si="410"/>
        <v>0</v>
      </c>
      <c r="AK1267" s="14">
        <f t="shared" si="411"/>
        <v>0</v>
      </c>
      <c r="AL1267" s="14">
        <f t="shared" si="412"/>
        <v>0</v>
      </c>
      <c r="AM1267" s="14">
        <f t="shared" si="413"/>
        <v>0</v>
      </c>
      <c r="AN1267" s="14">
        <f t="shared" si="414"/>
        <v>0</v>
      </c>
      <c r="AO1267" s="5" t="str">
        <f t="shared" si="415"/>
        <v>5千人未満の市町村平均</v>
      </c>
    </row>
    <row r="1268" spans="1:41" s="5" customFormat="1" ht="18" customHeight="1" x14ac:dyDescent="0.3">
      <c r="A1268" s="5" t="str">
        <f t="shared" si="398"/>
        <v>030427</v>
      </c>
      <c r="B1268" s="22">
        <v>30</v>
      </c>
      <c r="C1268" s="23" t="s">
        <v>57</v>
      </c>
      <c r="D1268" s="23">
        <v>30427</v>
      </c>
      <c r="E1268" s="24" t="s">
        <v>1423</v>
      </c>
      <c r="F1268" s="25">
        <v>0</v>
      </c>
      <c r="G1268" s="26">
        <v>7.6993731891301168E-2</v>
      </c>
      <c r="H1268" s="26">
        <v>0.66539969468406757</v>
      </c>
      <c r="I1268" s="26">
        <f t="shared" si="399"/>
        <v>0.74239342657536878</v>
      </c>
      <c r="J1268" s="26">
        <v>0.46753355288035925</v>
      </c>
      <c r="K1268" s="26">
        <v>0.63484135257825147</v>
      </c>
      <c r="L1268" s="26">
        <f t="shared" si="400"/>
        <v>1.1023749054586107</v>
      </c>
      <c r="M1268" s="26">
        <v>0.42656447681416143</v>
      </c>
      <c r="N1268" s="26">
        <v>0.64953985384511792</v>
      </c>
      <c r="O1268" s="26">
        <v>2.6935482915861356E-2</v>
      </c>
      <c r="P1268" s="26">
        <v>0</v>
      </c>
      <c r="Q1268" s="26">
        <f t="shared" si="395"/>
        <v>1.1030398135751409</v>
      </c>
      <c r="R1268" s="27">
        <v>0</v>
      </c>
      <c r="S1268" s="143">
        <f t="shared" si="401"/>
        <v>2.9478081456091205</v>
      </c>
      <c r="T1268" s="140" t="str">
        <f t="shared" si="402"/>
        <v>30427</v>
      </c>
      <c r="U1268" s="5" t="str">
        <f t="shared" si="396"/>
        <v>和歌山県北山村</v>
      </c>
      <c r="V1268" s="21">
        <f t="shared" si="403"/>
        <v>0</v>
      </c>
      <c r="W1268" s="21">
        <f t="shared" si="403"/>
        <v>2.6118976571113166E-2</v>
      </c>
      <c r="X1268" s="21">
        <f t="shared" si="403"/>
        <v>0.22572693398490243</v>
      </c>
      <c r="Y1268" s="21">
        <f t="shared" si="404"/>
        <v>0.15860379298319308</v>
      </c>
      <c r="Z1268" s="21">
        <f t="shared" si="404"/>
        <v>0.21536047165208949</v>
      </c>
      <c r="AA1268" s="21">
        <f t="shared" si="405"/>
        <v>0.1447056442426711</v>
      </c>
      <c r="AB1268" s="21">
        <f t="shared" si="405"/>
        <v>0.22034671924379942</v>
      </c>
      <c r="AC1268" s="21">
        <f t="shared" si="405"/>
        <v>9.1374613222311787E-3</v>
      </c>
      <c r="AD1268" s="21">
        <f t="shared" si="397"/>
        <v>0</v>
      </c>
      <c r="AE1268" s="21">
        <f t="shared" si="406"/>
        <v>0</v>
      </c>
      <c r="AF1268" s="137">
        <f>VLOOKUP(T1268,人口!$A$2:$E$1748,5,0)</f>
        <v>434</v>
      </c>
      <c r="AG1268" s="14">
        <f t="shared" si="407"/>
        <v>1</v>
      </c>
      <c r="AH1268" s="14">
        <f t="shared" si="408"/>
        <v>0</v>
      </c>
      <c r="AI1268" s="14">
        <f t="shared" si="409"/>
        <v>0</v>
      </c>
      <c r="AJ1268" s="14">
        <f t="shared" si="410"/>
        <v>0</v>
      </c>
      <c r="AK1268" s="14">
        <f t="shared" si="411"/>
        <v>0</v>
      </c>
      <c r="AL1268" s="14">
        <f t="shared" si="412"/>
        <v>0</v>
      </c>
      <c r="AM1268" s="14">
        <f t="shared" si="413"/>
        <v>0</v>
      </c>
      <c r="AN1268" s="14">
        <f t="shared" si="414"/>
        <v>0</v>
      </c>
      <c r="AO1268" s="5" t="str">
        <f t="shared" si="415"/>
        <v>5千人未満の市町村平均</v>
      </c>
    </row>
    <row r="1269" spans="1:41" s="5" customFormat="1" ht="18" customHeight="1" x14ac:dyDescent="0.3">
      <c r="A1269" s="5" t="str">
        <f t="shared" si="398"/>
        <v>030428</v>
      </c>
      <c r="B1269" s="22">
        <v>30</v>
      </c>
      <c r="C1269" s="23" t="s">
        <v>57</v>
      </c>
      <c r="D1269" s="23">
        <v>30428</v>
      </c>
      <c r="E1269" s="24" t="s">
        <v>1450</v>
      </c>
      <c r="F1269" s="25">
        <v>15.923260396716691</v>
      </c>
      <c r="G1269" s="26">
        <v>0.63724599373864166</v>
      </c>
      <c r="H1269" s="26">
        <v>17.233852092317353</v>
      </c>
      <c r="I1269" s="26">
        <f t="shared" si="399"/>
        <v>33.79435848277268</v>
      </c>
      <c r="J1269" s="26">
        <v>16.46082417998252</v>
      </c>
      <c r="K1269" s="26">
        <v>20.475430341457795</v>
      </c>
      <c r="L1269" s="26">
        <f t="shared" si="400"/>
        <v>36.936254521440318</v>
      </c>
      <c r="M1269" s="26">
        <v>13.923828519292107</v>
      </c>
      <c r="N1269" s="26">
        <v>14.790263042369574</v>
      </c>
      <c r="O1269" s="26">
        <v>0.9820900499091938</v>
      </c>
      <c r="P1269" s="26">
        <v>0.49244900827962113</v>
      </c>
      <c r="Q1269" s="26">
        <f t="shared" si="395"/>
        <v>30.188630619850496</v>
      </c>
      <c r="R1269" s="27">
        <v>2.0330943477820425</v>
      </c>
      <c r="S1269" s="143">
        <f t="shared" si="401"/>
        <v>102.95233797184554</v>
      </c>
      <c r="T1269" s="140" t="str">
        <f t="shared" si="402"/>
        <v>30428</v>
      </c>
      <c r="U1269" s="5" t="str">
        <f t="shared" si="396"/>
        <v>和歌山県串本町</v>
      </c>
      <c r="V1269" s="21">
        <f t="shared" si="403"/>
        <v>0.15466633114316683</v>
      </c>
      <c r="W1269" s="21">
        <f t="shared" si="403"/>
        <v>6.1897185269644862E-3</v>
      </c>
      <c r="X1269" s="21">
        <f t="shared" si="403"/>
        <v>0.16739641305698477</v>
      </c>
      <c r="Y1269" s="21">
        <f t="shared" si="404"/>
        <v>0.15988781317898848</v>
      </c>
      <c r="Z1269" s="21">
        <f t="shared" si="404"/>
        <v>0.19888261641087965</v>
      </c>
      <c r="AA1269" s="21">
        <f t="shared" si="405"/>
        <v>0.13524538435542735</v>
      </c>
      <c r="AB1269" s="21">
        <f t="shared" si="405"/>
        <v>0.14366126436501403</v>
      </c>
      <c r="AC1269" s="21">
        <f t="shared" si="405"/>
        <v>9.5392690370739008E-3</v>
      </c>
      <c r="AD1269" s="21">
        <f t="shared" si="397"/>
        <v>4.7832717350653232E-3</v>
      </c>
      <c r="AE1269" s="21">
        <f t="shared" si="406"/>
        <v>1.9747918190435212E-2</v>
      </c>
      <c r="AF1269" s="137">
        <f>VLOOKUP(T1269,人口!$A$2:$E$1748,5,0)</f>
        <v>15824</v>
      </c>
      <c r="AG1269" s="14">
        <f t="shared" si="407"/>
        <v>0</v>
      </c>
      <c r="AH1269" s="14">
        <f t="shared" si="408"/>
        <v>0</v>
      </c>
      <c r="AI1269" s="14">
        <f t="shared" si="409"/>
        <v>1</v>
      </c>
      <c r="AJ1269" s="14">
        <f t="shared" si="410"/>
        <v>0</v>
      </c>
      <c r="AK1269" s="14">
        <f t="shared" si="411"/>
        <v>0</v>
      </c>
      <c r="AL1269" s="14">
        <f t="shared" si="412"/>
        <v>0</v>
      </c>
      <c r="AM1269" s="14">
        <f t="shared" si="413"/>
        <v>0</v>
      </c>
      <c r="AN1269" s="14">
        <f t="shared" si="414"/>
        <v>0</v>
      </c>
      <c r="AO1269" s="5" t="str">
        <f t="shared" si="415"/>
        <v>1万～3万人未満の市町村平均</v>
      </c>
    </row>
    <row r="1270" spans="1:41" s="5" customFormat="1" ht="18" customHeight="1" x14ac:dyDescent="0.3">
      <c r="A1270" s="5" t="str">
        <f t="shared" si="398"/>
        <v>031201</v>
      </c>
      <c r="B1270" s="22">
        <v>31</v>
      </c>
      <c r="C1270" s="23" t="s">
        <v>58</v>
      </c>
      <c r="D1270" s="23">
        <v>31201</v>
      </c>
      <c r="E1270" s="24" t="s">
        <v>105</v>
      </c>
      <c r="F1270" s="25">
        <v>220.62360822651345</v>
      </c>
      <c r="G1270" s="26">
        <v>11.830259921377154</v>
      </c>
      <c r="H1270" s="26">
        <v>48.359390884487958</v>
      </c>
      <c r="I1270" s="26">
        <f t="shared" si="399"/>
        <v>280.81325903237854</v>
      </c>
      <c r="J1270" s="26">
        <v>349.70872935934926</v>
      </c>
      <c r="K1270" s="26">
        <v>287.79250409842496</v>
      </c>
      <c r="L1270" s="26">
        <f t="shared" si="400"/>
        <v>637.50123345777422</v>
      </c>
      <c r="M1270" s="26">
        <v>187.14720590973545</v>
      </c>
      <c r="N1270" s="26">
        <v>149.10067059856561</v>
      </c>
      <c r="O1270" s="26">
        <v>11.603359184215297</v>
      </c>
      <c r="P1270" s="26">
        <v>1.8760624686568366</v>
      </c>
      <c r="Q1270" s="26">
        <f t="shared" si="395"/>
        <v>349.72729816117317</v>
      </c>
      <c r="R1270" s="27">
        <v>22.299728563660008</v>
      </c>
      <c r="S1270" s="143">
        <f t="shared" si="401"/>
        <v>1290.341519214986</v>
      </c>
      <c r="T1270" s="140" t="str">
        <f t="shared" si="402"/>
        <v>31201</v>
      </c>
      <c r="U1270" s="5" t="str">
        <f t="shared" si="396"/>
        <v>鳥取県鳥取市</v>
      </c>
      <c r="V1270" s="21">
        <f t="shared" si="403"/>
        <v>0.17098078682358123</v>
      </c>
      <c r="W1270" s="21">
        <f t="shared" si="403"/>
        <v>9.1683168720901199E-3</v>
      </c>
      <c r="X1270" s="21">
        <f t="shared" si="403"/>
        <v>3.747797785652026E-2</v>
      </c>
      <c r="Y1270" s="21">
        <f t="shared" si="404"/>
        <v>0.27102028738260237</v>
      </c>
      <c r="Z1270" s="21">
        <f t="shared" si="404"/>
        <v>0.22303591709078019</v>
      </c>
      <c r="AA1270" s="21">
        <f t="shared" si="405"/>
        <v>0.14503695581584594</v>
      </c>
      <c r="AB1270" s="21">
        <f t="shared" si="405"/>
        <v>0.11555132372185856</v>
      </c>
      <c r="AC1270" s="21">
        <f t="shared" si="405"/>
        <v>8.9924713817428059E-3</v>
      </c>
      <c r="AD1270" s="21">
        <f t="shared" si="397"/>
        <v>1.4539270733520144E-3</v>
      </c>
      <c r="AE1270" s="21">
        <f t="shared" si="406"/>
        <v>1.7282035981626514E-2</v>
      </c>
      <c r="AF1270" s="137">
        <f>VLOOKUP(T1270,人口!$A$2:$E$1748,5,0)</f>
        <v>186960</v>
      </c>
      <c r="AG1270" s="14">
        <f t="shared" si="407"/>
        <v>0</v>
      </c>
      <c r="AH1270" s="14">
        <f t="shared" si="408"/>
        <v>0</v>
      </c>
      <c r="AI1270" s="14">
        <f t="shared" si="409"/>
        <v>0</v>
      </c>
      <c r="AJ1270" s="14">
        <f t="shared" si="410"/>
        <v>0</v>
      </c>
      <c r="AK1270" s="14">
        <f t="shared" si="411"/>
        <v>1</v>
      </c>
      <c r="AL1270" s="14">
        <f t="shared" si="412"/>
        <v>0</v>
      </c>
      <c r="AM1270" s="14">
        <f t="shared" si="413"/>
        <v>0</v>
      </c>
      <c r="AN1270" s="14">
        <f t="shared" si="414"/>
        <v>0</v>
      </c>
      <c r="AO1270" s="5" t="str">
        <f t="shared" si="415"/>
        <v>10万～20万人未満の市町村平均</v>
      </c>
    </row>
    <row r="1271" spans="1:41" s="5" customFormat="1" ht="18" customHeight="1" x14ac:dyDescent="0.3">
      <c r="A1271" s="5" t="str">
        <f t="shared" si="398"/>
        <v>031202</v>
      </c>
      <c r="B1271" s="22">
        <v>31</v>
      </c>
      <c r="C1271" s="23" t="s">
        <v>58</v>
      </c>
      <c r="D1271" s="23">
        <v>31202</v>
      </c>
      <c r="E1271" s="24" t="s">
        <v>155</v>
      </c>
      <c r="F1271" s="25">
        <v>148.81455607242398</v>
      </c>
      <c r="G1271" s="26">
        <v>9.7690464103761947</v>
      </c>
      <c r="H1271" s="26">
        <v>13.565603780977256</v>
      </c>
      <c r="I1271" s="26">
        <f t="shared" si="399"/>
        <v>172.14920626377744</v>
      </c>
      <c r="J1271" s="26">
        <v>287.14577329450128</v>
      </c>
      <c r="K1271" s="26">
        <v>240.26933760110396</v>
      </c>
      <c r="L1271" s="26">
        <f t="shared" si="400"/>
        <v>527.41511089560527</v>
      </c>
      <c r="M1271" s="26">
        <v>150.38944461292112</v>
      </c>
      <c r="N1271" s="26">
        <v>111.33594235537799</v>
      </c>
      <c r="O1271" s="26">
        <v>9.1764969988260656</v>
      </c>
      <c r="P1271" s="26">
        <v>0.18824254040545982</v>
      </c>
      <c r="Q1271" s="26">
        <f t="shared" si="395"/>
        <v>271.09012650753061</v>
      </c>
      <c r="R1271" s="27">
        <v>17.551549702399999</v>
      </c>
      <c r="S1271" s="143">
        <f t="shared" si="401"/>
        <v>988.20599336931332</v>
      </c>
      <c r="T1271" s="140" t="str">
        <f t="shared" si="402"/>
        <v>31202</v>
      </c>
      <c r="U1271" s="5" t="str">
        <f t="shared" si="396"/>
        <v>鳥取県米子市</v>
      </c>
      <c r="V1271" s="21">
        <f t="shared" si="403"/>
        <v>0.15059062287715641</v>
      </c>
      <c r="W1271" s="21">
        <f t="shared" si="403"/>
        <v>9.8856376868029141E-3</v>
      </c>
      <c r="X1271" s="21">
        <f t="shared" si="403"/>
        <v>1.3727506078692142E-2</v>
      </c>
      <c r="Y1271" s="21">
        <f t="shared" si="404"/>
        <v>0.29057279071488984</v>
      </c>
      <c r="Z1271" s="21">
        <f t="shared" si="404"/>
        <v>0.24313689576188419</v>
      </c>
      <c r="AA1271" s="21">
        <f t="shared" si="405"/>
        <v>0.15218430734280866</v>
      </c>
      <c r="AB1271" s="21">
        <f t="shared" si="405"/>
        <v>0.11266471070042318</v>
      </c>
      <c r="AC1271" s="21">
        <f t="shared" si="405"/>
        <v>9.286016337078231E-3</v>
      </c>
      <c r="AD1271" s="21">
        <f t="shared" si="397"/>
        <v>1.904891709507267E-4</v>
      </c>
      <c r="AE1271" s="21">
        <f t="shared" si="406"/>
        <v>1.7761023329313706E-2</v>
      </c>
      <c r="AF1271" s="137">
        <f>VLOOKUP(T1271,人口!$A$2:$E$1748,5,0)</f>
        <v>147857</v>
      </c>
      <c r="AG1271" s="14">
        <f t="shared" si="407"/>
        <v>0</v>
      </c>
      <c r="AH1271" s="14">
        <f t="shared" si="408"/>
        <v>0</v>
      </c>
      <c r="AI1271" s="14">
        <f t="shared" si="409"/>
        <v>0</v>
      </c>
      <c r="AJ1271" s="14">
        <f t="shared" si="410"/>
        <v>0</v>
      </c>
      <c r="AK1271" s="14">
        <f t="shared" si="411"/>
        <v>1</v>
      </c>
      <c r="AL1271" s="14">
        <f t="shared" si="412"/>
        <v>0</v>
      </c>
      <c r="AM1271" s="14">
        <f t="shared" si="413"/>
        <v>0</v>
      </c>
      <c r="AN1271" s="14">
        <f t="shared" si="414"/>
        <v>0</v>
      </c>
      <c r="AO1271" s="5" t="str">
        <f t="shared" si="415"/>
        <v>10万～20万人未満の市町村平均</v>
      </c>
    </row>
    <row r="1272" spans="1:41" s="5" customFormat="1" ht="18" customHeight="1" x14ac:dyDescent="0.3">
      <c r="A1272" s="5" t="str">
        <f t="shared" si="398"/>
        <v>031203</v>
      </c>
      <c r="B1272" s="22">
        <v>31</v>
      </c>
      <c r="C1272" s="23" t="s">
        <v>58</v>
      </c>
      <c r="D1272" s="23">
        <v>31203</v>
      </c>
      <c r="E1272" s="24" t="s">
        <v>223</v>
      </c>
      <c r="F1272" s="25">
        <v>79.101405858207627</v>
      </c>
      <c r="G1272" s="26">
        <v>3.6268670686865541</v>
      </c>
      <c r="H1272" s="26">
        <v>13.622363629433227</v>
      </c>
      <c r="I1272" s="26">
        <f t="shared" si="399"/>
        <v>96.350636556327402</v>
      </c>
      <c r="J1272" s="26">
        <v>98.024628626287878</v>
      </c>
      <c r="K1272" s="26">
        <v>74.036731770937521</v>
      </c>
      <c r="L1272" s="26">
        <f t="shared" si="400"/>
        <v>172.0613603972254</v>
      </c>
      <c r="M1272" s="26">
        <v>47.423464875663953</v>
      </c>
      <c r="N1272" s="26">
        <v>49.263989359408612</v>
      </c>
      <c r="O1272" s="26">
        <v>2.9002812261316055</v>
      </c>
      <c r="P1272" s="26">
        <v>0</v>
      </c>
      <c r="Q1272" s="26">
        <f t="shared" si="395"/>
        <v>99.587735461204176</v>
      </c>
      <c r="R1272" s="27">
        <v>5.5569924120975198</v>
      </c>
      <c r="S1272" s="143">
        <f t="shared" si="401"/>
        <v>373.55672482685452</v>
      </c>
      <c r="T1272" s="140" t="str">
        <f t="shared" si="402"/>
        <v>31203</v>
      </c>
      <c r="U1272" s="5" t="str">
        <f t="shared" si="396"/>
        <v>鳥取県倉吉市</v>
      </c>
      <c r="V1272" s="21">
        <f t="shared" si="403"/>
        <v>0.21175205959649512</v>
      </c>
      <c r="W1272" s="21">
        <f t="shared" si="403"/>
        <v>9.7090129226495014E-3</v>
      </c>
      <c r="X1272" s="21">
        <f t="shared" si="403"/>
        <v>3.6466653453360434E-2</v>
      </c>
      <c r="Y1272" s="21">
        <f t="shared" si="404"/>
        <v>0.26240895187129293</v>
      </c>
      <c r="Z1272" s="21">
        <f t="shared" si="404"/>
        <v>0.19819408097994737</v>
      </c>
      <c r="AA1272" s="21">
        <f t="shared" si="405"/>
        <v>0.12695117427653049</v>
      </c>
      <c r="AB1272" s="21">
        <f t="shared" si="405"/>
        <v>0.13187820238611078</v>
      </c>
      <c r="AC1272" s="21">
        <f t="shared" si="405"/>
        <v>7.7639647030204074E-3</v>
      </c>
      <c r="AD1272" s="21">
        <f t="shared" si="397"/>
        <v>0</v>
      </c>
      <c r="AE1272" s="21">
        <f t="shared" si="406"/>
        <v>1.4875899810592928E-2</v>
      </c>
      <c r="AF1272" s="137">
        <f>VLOOKUP(T1272,人口!$A$2:$E$1748,5,0)</f>
        <v>46731</v>
      </c>
      <c r="AG1272" s="14">
        <f t="shared" si="407"/>
        <v>0</v>
      </c>
      <c r="AH1272" s="14">
        <f t="shared" si="408"/>
        <v>0</v>
      </c>
      <c r="AI1272" s="14">
        <f t="shared" si="409"/>
        <v>0</v>
      </c>
      <c r="AJ1272" s="14">
        <f t="shared" si="410"/>
        <v>1</v>
      </c>
      <c r="AK1272" s="14">
        <f t="shared" si="411"/>
        <v>0</v>
      </c>
      <c r="AL1272" s="14">
        <f t="shared" si="412"/>
        <v>0</v>
      </c>
      <c r="AM1272" s="14">
        <f t="shared" si="413"/>
        <v>0</v>
      </c>
      <c r="AN1272" s="14">
        <f t="shared" si="414"/>
        <v>0</v>
      </c>
      <c r="AO1272" s="5" t="str">
        <f t="shared" si="415"/>
        <v>3万～10万人未満の市町村平均</v>
      </c>
    </row>
    <row r="1273" spans="1:41" s="5" customFormat="1" ht="18" customHeight="1" x14ac:dyDescent="0.3">
      <c r="A1273" s="5" t="str">
        <f t="shared" si="398"/>
        <v>031204</v>
      </c>
      <c r="B1273" s="22">
        <v>31</v>
      </c>
      <c r="C1273" s="23" t="s">
        <v>58</v>
      </c>
      <c r="D1273" s="23">
        <v>31204</v>
      </c>
      <c r="E1273" s="24" t="s">
        <v>284</v>
      </c>
      <c r="F1273" s="25">
        <v>69.656980508474604</v>
      </c>
      <c r="G1273" s="26">
        <v>1.3859883953282313</v>
      </c>
      <c r="H1273" s="26">
        <v>30.763837863136704</v>
      </c>
      <c r="I1273" s="26">
        <f t="shared" si="399"/>
        <v>101.80680676693953</v>
      </c>
      <c r="J1273" s="26">
        <v>53.661381107970264</v>
      </c>
      <c r="K1273" s="26">
        <v>54.831943742519726</v>
      </c>
      <c r="L1273" s="26">
        <f t="shared" si="400"/>
        <v>108.49332485048998</v>
      </c>
      <c r="M1273" s="26">
        <v>34.936903977876284</v>
      </c>
      <c r="N1273" s="26">
        <v>26.645568226624171</v>
      </c>
      <c r="O1273" s="26">
        <v>2.1074843165297326</v>
      </c>
      <c r="P1273" s="26">
        <v>12.471761040796146</v>
      </c>
      <c r="Q1273" s="26">
        <f t="shared" si="395"/>
        <v>76.161717561826336</v>
      </c>
      <c r="R1273" s="27">
        <v>0</v>
      </c>
      <c r="S1273" s="143">
        <f t="shared" si="401"/>
        <v>286.46184917925586</v>
      </c>
      <c r="T1273" s="140" t="str">
        <f t="shared" si="402"/>
        <v>31204</v>
      </c>
      <c r="U1273" s="5" t="str">
        <f t="shared" si="396"/>
        <v>鳥取県境港市</v>
      </c>
      <c r="V1273" s="21">
        <f t="shared" si="403"/>
        <v>0.24316320203911751</v>
      </c>
      <c r="W1273" s="21">
        <f t="shared" si="403"/>
        <v>4.8383001062767611E-3</v>
      </c>
      <c r="X1273" s="21">
        <f t="shared" si="403"/>
        <v>0.10739244318668759</v>
      </c>
      <c r="Y1273" s="21">
        <f t="shared" si="404"/>
        <v>0.18732470401107831</v>
      </c>
      <c r="Z1273" s="21">
        <f t="shared" si="404"/>
        <v>0.1914109816005837</v>
      </c>
      <c r="AA1273" s="21">
        <f t="shared" si="405"/>
        <v>0.12196005882798805</v>
      </c>
      <c r="AB1273" s="21">
        <f t="shared" si="405"/>
        <v>9.301611472161686E-2</v>
      </c>
      <c r="AC1273" s="21">
        <f t="shared" si="405"/>
        <v>7.356945864057998E-3</v>
      </c>
      <c r="AD1273" s="21">
        <f t="shared" si="397"/>
        <v>4.3537249642593208E-2</v>
      </c>
      <c r="AE1273" s="21">
        <f t="shared" si="406"/>
        <v>0</v>
      </c>
      <c r="AF1273" s="137">
        <f>VLOOKUP(T1273,人口!$A$2:$E$1748,5,0)</f>
        <v>33957</v>
      </c>
      <c r="AG1273" s="14">
        <f t="shared" si="407"/>
        <v>0</v>
      </c>
      <c r="AH1273" s="14">
        <f t="shared" si="408"/>
        <v>0</v>
      </c>
      <c r="AI1273" s="14">
        <f t="shared" si="409"/>
        <v>0</v>
      </c>
      <c r="AJ1273" s="14">
        <f t="shared" si="410"/>
        <v>1</v>
      </c>
      <c r="AK1273" s="14">
        <f t="shared" si="411"/>
        <v>0</v>
      </c>
      <c r="AL1273" s="14">
        <f t="shared" si="412"/>
        <v>0</v>
      </c>
      <c r="AM1273" s="14">
        <f t="shared" si="413"/>
        <v>0</v>
      </c>
      <c r="AN1273" s="14">
        <f t="shared" si="414"/>
        <v>0</v>
      </c>
      <c r="AO1273" s="5" t="str">
        <f t="shared" si="415"/>
        <v>3万～10万人未満の市町村平均</v>
      </c>
    </row>
    <row r="1274" spans="1:41" s="5" customFormat="1" ht="18" customHeight="1" x14ac:dyDescent="0.3">
      <c r="A1274" s="5" t="str">
        <f t="shared" si="398"/>
        <v>031302</v>
      </c>
      <c r="B1274" s="22">
        <v>31</v>
      </c>
      <c r="C1274" s="23" t="s">
        <v>58</v>
      </c>
      <c r="D1274" s="23">
        <v>31302</v>
      </c>
      <c r="E1274" s="24" t="s">
        <v>335</v>
      </c>
      <c r="F1274" s="25">
        <v>10.126645592333539</v>
      </c>
      <c r="G1274" s="26">
        <v>0.44027836489771449</v>
      </c>
      <c r="H1274" s="26">
        <v>12.941245447961565</v>
      </c>
      <c r="I1274" s="26">
        <f t="shared" si="399"/>
        <v>23.508169405192817</v>
      </c>
      <c r="J1274" s="26">
        <v>10.203220351515473</v>
      </c>
      <c r="K1274" s="26">
        <v>15.874477965686387</v>
      </c>
      <c r="L1274" s="26">
        <f t="shared" si="400"/>
        <v>26.077698317201857</v>
      </c>
      <c r="M1274" s="26">
        <v>11.28008375814165</v>
      </c>
      <c r="N1274" s="26">
        <v>10.349335004598879</v>
      </c>
      <c r="O1274" s="26">
        <v>0.71124570095799799</v>
      </c>
      <c r="P1274" s="26">
        <v>2.5246485610472987E-2</v>
      </c>
      <c r="Q1274" s="26">
        <f t="shared" si="395"/>
        <v>22.365910949309001</v>
      </c>
      <c r="R1274" s="27">
        <v>0</v>
      </c>
      <c r="S1274" s="143">
        <f t="shared" si="401"/>
        <v>71.951778671703678</v>
      </c>
      <c r="T1274" s="140" t="str">
        <f t="shared" si="402"/>
        <v>31302</v>
      </c>
      <c r="U1274" s="5" t="str">
        <f t="shared" si="396"/>
        <v>鳥取県岩美町</v>
      </c>
      <c r="V1274" s="21">
        <f t="shared" si="403"/>
        <v>0.14074211616836685</v>
      </c>
      <c r="W1274" s="21">
        <f t="shared" si="403"/>
        <v>6.1190754839652323E-3</v>
      </c>
      <c r="X1274" s="21">
        <f t="shared" si="403"/>
        <v>0.17985997965399764</v>
      </c>
      <c r="Y1274" s="21">
        <f t="shared" si="404"/>
        <v>0.14180636726257986</v>
      </c>
      <c r="Z1274" s="21">
        <f t="shared" si="404"/>
        <v>0.22062662325718582</v>
      </c>
      <c r="AA1274" s="21">
        <f t="shared" si="405"/>
        <v>0.15677282711258039</v>
      </c>
      <c r="AB1274" s="21">
        <f t="shared" si="405"/>
        <v>0.14383709750692988</v>
      </c>
      <c r="AC1274" s="21">
        <f t="shared" si="405"/>
        <v>9.8850329218853356E-3</v>
      </c>
      <c r="AD1274" s="21">
        <f t="shared" si="397"/>
        <v>3.5088063250897253E-4</v>
      </c>
      <c r="AE1274" s="21">
        <f t="shared" si="406"/>
        <v>0</v>
      </c>
      <c r="AF1274" s="137">
        <f>VLOOKUP(T1274,人口!$A$2:$E$1748,5,0)</f>
        <v>11460</v>
      </c>
      <c r="AG1274" s="14">
        <f t="shared" si="407"/>
        <v>0</v>
      </c>
      <c r="AH1274" s="14">
        <f t="shared" si="408"/>
        <v>0</v>
      </c>
      <c r="AI1274" s="14">
        <f t="shared" si="409"/>
        <v>1</v>
      </c>
      <c r="AJ1274" s="14">
        <f t="shared" si="410"/>
        <v>0</v>
      </c>
      <c r="AK1274" s="14">
        <f t="shared" si="411"/>
        <v>0</v>
      </c>
      <c r="AL1274" s="14">
        <f t="shared" si="412"/>
        <v>0</v>
      </c>
      <c r="AM1274" s="14">
        <f t="shared" si="413"/>
        <v>0</v>
      </c>
      <c r="AN1274" s="14">
        <f t="shared" si="414"/>
        <v>0</v>
      </c>
      <c r="AO1274" s="5" t="str">
        <f t="shared" si="415"/>
        <v>1万～3万人未満の市町村平均</v>
      </c>
    </row>
    <row r="1275" spans="1:41" s="5" customFormat="1" ht="18" customHeight="1" x14ac:dyDescent="0.3">
      <c r="A1275" s="5" t="str">
        <f t="shared" si="398"/>
        <v>031325</v>
      </c>
      <c r="B1275" s="22">
        <v>31</v>
      </c>
      <c r="C1275" s="23" t="s">
        <v>58</v>
      </c>
      <c r="D1275" s="23">
        <v>31325</v>
      </c>
      <c r="E1275" s="24" t="s">
        <v>387</v>
      </c>
      <c r="F1275" s="25">
        <v>2.3843799627879365</v>
      </c>
      <c r="G1275" s="26">
        <v>0.19151121701828838</v>
      </c>
      <c r="H1275" s="26">
        <v>1.0784371206634638</v>
      </c>
      <c r="I1275" s="26">
        <f t="shared" si="399"/>
        <v>3.6543283004696887</v>
      </c>
      <c r="J1275" s="26">
        <v>3.4244004289036845</v>
      </c>
      <c r="K1275" s="26">
        <v>4.8128351874311983</v>
      </c>
      <c r="L1275" s="26">
        <f t="shared" si="400"/>
        <v>8.2372356163348819</v>
      </c>
      <c r="M1275" s="26">
        <v>2.9779930452212535</v>
      </c>
      <c r="N1275" s="26">
        <v>3.156282549054795</v>
      </c>
      <c r="O1275" s="26">
        <v>0.19450645958135823</v>
      </c>
      <c r="P1275" s="26">
        <v>0</v>
      </c>
      <c r="Q1275" s="26">
        <f t="shared" si="395"/>
        <v>6.3287820538574069</v>
      </c>
      <c r="R1275" s="27">
        <v>0</v>
      </c>
      <c r="S1275" s="143">
        <f t="shared" si="401"/>
        <v>18.220345970661977</v>
      </c>
      <c r="T1275" s="140" t="str">
        <f t="shared" si="402"/>
        <v>31325</v>
      </c>
      <c r="U1275" s="5" t="str">
        <f t="shared" si="396"/>
        <v>鳥取県若桜町</v>
      </c>
      <c r="V1275" s="21">
        <f t="shared" si="403"/>
        <v>0.13086359428230482</v>
      </c>
      <c r="W1275" s="21">
        <f t="shared" si="403"/>
        <v>1.0510844158868101E-2</v>
      </c>
      <c r="X1275" s="21">
        <f t="shared" si="403"/>
        <v>5.9188619272100583E-2</v>
      </c>
      <c r="Y1275" s="21">
        <f t="shared" si="404"/>
        <v>0.18794376541573815</v>
      </c>
      <c r="Z1275" s="21">
        <f t="shared" si="404"/>
        <v>0.26414620200849781</v>
      </c>
      <c r="AA1275" s="21">
        <f t="shared" si="405"/>
        <v>0.16344327654460328</v>
      </c>
      <c r="AB1275" s="21">
        <f t="shared" si="405"/>
        <v>0.17322846416511387</v>
      </c>
      <c r="AC1275" s="21">
        <f t="shared" si="405"/>
        <v>1.0675234152773416E-2</v>
      </c>
      <c r="AD1275" s="21">
        <f t="shared" si="397"/>
        <v>0</v>
      </c>
      <c r="AE1275" s="21">
        <f t="shared" si="406"/>
        <v>0</v>
      </c>
      <c r="AF1275" s="137">
        <f>VLOOKUP(T1275,人口!$A$2:$E$1748,5,0)</f>
        <v>3134</v>
      </c>
      <c r="AG1275" s="14">
        <f t="shared" si="407"/>
        <v>1</v>
      </c>
      <c r="AH1275" s="14">
        <f t="shared" si="408"/>
        <v>0</v>
      </c>
      <c r="AI1275" s="14">
        <f t="shared" si="409"/>
        <v>0</v>
      </c>
      <c r="AJ1275" s="14">
        <f t="shared" si="410"/>
        <v>0</v>
      </c>
      <c r="AK1275" s="14">
        <f t="shared" si="411"/>
        <v>0</v>
      </c>
      <c r="AL1275" s="14">
        <f t="shared" si="412"/>
        <v>0</v>
      </c>
      <c r="AM1275" s="14">
        <f t="shared" si="413"/>
        <v>0</v>
      </c>
      <c r="AN1275" s="14">
        <f t="shared" si="414"/>
        <v>0</v>
      </c>
      <c r="AO1275" s="5" t="str">
        <f t="shared" si="415"/>
        <v>5千人未満の市町村平均</v>
      </c>
    </row>
    <row r="1276" spans="1:41" s="5" customFormat="1" ht="18" customHeight="1" x14ac:dyDescent="0.3">
      <c r="A1276" s="5" t="str">
        <f t="shared" si="398"/>
        <v>031328</v>
      </c>
      <c r="B1276" s="22">
        <v>31</v>
      </c>
      <c r="C1276" s="23" t="s">
        <v>58</v>
      </c>
      <c r="D1276" s="23">
        <v>31328</v>
      </c>
      <c r="E1276" s="24" t="s">
        <v>438</v>
      </c>
      <c r="F1276" s="25">
        <v>5.0054209670075185</v>
      </c>
      <c r="G1276" s="26">
        <v>0.50938035041977736</v>
      </c>
      <c r="H1276" s="26">
        <v>0.794637878383605</v>
      </c>
      <c r="I1276" s="26">
        <f t="shared" si="399"/>
        <v>6.3094391958109002</v>
      </c>
      <c r="J1276" s="26">
        <v>8.3463928709927675</v>
      </c>
      <c r="K1276" s="26">
        <v>9.8262051743386962</v>
      </c>
      <c r="L1276" s="26">
        <f t="shared" si="400"/>
        <v>18.172598045331462</v>
      </c>
      <c r="M1276" s="26">
        <v>6.5496747092920682</v>
      </c>
      <c r="N1276" s="26">
        <v>8.179390752123707</v>
      </c>
      <c r="O1276" s="26">
        <v>0.42786456041923543</v>
      </c>
      <c r="P1276" s="26">
        <v>0</v>
      </c>
      <c r="Q1276" s="26">
        <f t="shared" si="395"/>
        <v>15.156930021835011</v>
      </c>
      <c r="R1276" s="27">
        <v>0</v>
      </c>
      <c r="S1276" s="143">
        <f t="shared" si="401"/>
        <v>39.638967262977374</v>
      </c>
      <c r="T1276" s="140" t="str">
        <f t="shared" si="402"/>
        <v>31328</v>
      </c>
      <c r="U1276" s="5" t="str">
        <f t="shared" si="396"/>
        <v>鳥取県智頭町</v>
      </c>
      <c r="V1276" s="21">
        <f t="shared" si="403"/>
        <v>0.12627526175946971</v>
      </c>
      <c r="W1276" s="21">
        <f t="shared" si="403"/>
        <v>1.2850494994997925E-2</v>
      </c>
      <c r="X1276" s="21">
        <f t="shared" si="403"/>
        <v>2.0046886517293132E-2</v>
      </c>
      <c r="Y1276" s="21">
        <f t="shared" si="404"/>
        <v>0.21056030081763161</v>
      </c>
      <c r="Z1276" s="21">
        <f t="shared" si="404"/>
        <v>0.24789256261770296</v>
      </c>
      <c r="AA1276" s="21">
        <f t="shared" si="405"/>
        <v>0.1652332328902382</v>
      </c>
      <c r="AB1276" s="21">
        <f t="shared" si="405"/>
        <v>0.20634722135566894</v>
      </c>
      <c r="AC1276" s="21">
        <f t="shared" si="405"/>
        <v>1.0794039046997552E-2</v>
      </c>
      <c r="AD1276" s="21">
        <f t="shared" si="397"/>
        <v>0</v>
      </c>
      <c r="AE1276" s="21">
        <f t="shared" si="406"/>
        <v>0</v>
      </c>
      <c r="AF1276" s="137">
        <f>VLOOKUP(T1276,人口!$A$2:$E$1748,5,0)</f>
        <v>6894</v>
      </c>
      <c r="AG1276" s="14">
        <f t="shared" si="407"/>
        <v>0</v>
      </c>
      <c r="AH1276" s="14">
        <f t="shared" si="408"/>
        <v>1</v>
      </c>
      <c r="AI1276" s="14">
        <f t="shared" si="409"/>
        <v>0</v>
      </c>
      <c r="AJ1276" s="14">
        <f t="shared" si="410"/>
        <v>0</v>
      </c>
      <c r="AK1276" s="14">
        <f t="shared" si="411"/>
        <v>0</v>
      </c>
      <c r="AL1276" s="14">
        <f t="shared" si="412"/>
        <v>0</v>
      </c>
      <c r="AM1276" s="14">
        <f t="shared" si="413"/>
        <v>0</v>
      </c>
      <c r="AN1276" s="14">
        <f t="shared" si="414"/>
        <v>0</v>
      </c>
      <c r="AO1276" s="5" t="str">
        <f t="shared" si="415"/>
        <v>5千～1万人未満の市町村平均</v>
      </c>
    </row>
    <row r="1277" spans="1:41" s="5" customFormat="1" ht="18" customHeight="1" x14ac:dyDescent="0.3">
      <c r="A1277" s="5" t="str">
        <f t="shared" si="398"/>
        <v>031329</v>
      </c>
      <c r="B1277" s="22">
        <v>31</v>
      </c>
      <c r="C1277" s="23" t="s">
        <v>58</v>
      </c>
      <c r="D1277" s="23">
        <v>31329</v>
      </c>
      <c r="E1277" s="24" t="s">
        <v>493</v>
      </c>
      <c r="F1277" s="25">
        <v>3.6647329883413278</v>
      </c>
      <c r="G1277" s="26">
        <v>0.93781266065656677</v>
      </c>
      <c r="H1277" s="26">
        <v>13.508843932521284</v>
      </c>
      <c r="I1277" s="26">
        <f t="shared" si="399"/>
        <v>18.111389581519177</v>
      </c>
      <c r="J1277" s="26">
        <v>13.697601715614738</v>
      </c>
      <c r="K1277" s="26">
        <v>21.88694097141331</v>
      </c>
      <c r="L1277" s="26">
        <f t="shared" si="400"/>
        <v>35.584542687028048</v>
      </c>
      <c r="M1277" s="26">
        <v>17.000504391239023</v>
      </c>
      <c r="N1277" s="26">
        <v>18.004282467321712</v>
      </c>
      <c r="O1277" s="26">
        <v>1.0501114537704472</v>
      </c>
      <c r="P1277" s="26">
        <v>0</v>
      </c>
      <c r="Q1277" s="26">
        <f t="shared" si="395"/>
        <v>36.054898312331183</v>
      </c>
      <c r="R1277" s="27">
        <v>0</v>
      </c>
      <c r="S1277" s="143">
        <f t="shared" si="401"/>
        <v>89.750830580878414</v>
      </c>
      <c r="T1277" s="140" t="str">
        <f t="shared" si="402"/>
        <v>31329</v>
      </c>
      <c r="U1277" s="5" t="str">
        <f t="shared" si="396"/>
        <v>鳥取県八頭町</v>
      </c>
      <c r="V1277" s="21">
        <f t="shared" si="403"/>
        <v>4.083230165807631E-2</v>
      </c>
      <c r="W1277" s="21">
        <f t="shared" si="403"/>
        <v>1.0449069435758174E-2</v>
      </c>
      <c r="X1277" s="21">
        <f t="shared" si="403"/>
        <v>0.15051497401294656</v>
      </c>
      <c r="Y1277" s="21">
        <f t="shared" si="404"/>
        <v>0.15261810533632028</v>
      </c>
      <c r="Z1277" s="21">
        <f t="shared" si="404"/>
        <v>0.24386338075935718</v>
      </c>
      <c r="AA1277" s="21">
        <f t="shared" si="405"/>
        <v>0.18941890878568662</v>
      </c>
      <c r="AB1277" s="21">
        <f t="shared" si="405"/>
        <v>0.20060296212074899</v>
      </c>
      <c r="AC1277" s="21">
        <f t="shared" si="405"/>
        <v>1.1700297891105818E-2</v>
      </c>
      <c r="AD1277" s="21">
        <f t="shared" si="397"/>
        <v>0</v>
      </c>
      <c r="AE1277" s="21">
        <f t="shared" si="406"/>
        <v>0</v>
      </c>
      <c r="AF1277" s="137">
        <f>VLOOKUP(T1277,人口!$A$2:$E$1748,5,0)</f>
        <v>16920</v>
      </c>
      <c r="AG1277" s="14">
        <f t="shared" si="407"/>
        <v>0</v>
      </c>
      <c r="AH1277" s="14">
        <f t="shared" si="408"/>
        <v>0</v>
      </c>
      <c r="AI1277" s="14">
        <f t="shared" si="409"/>
        <v>1</v>
      </c>
      <c r="AJ1277" s="14">
        <f t="shared" si="410"/>
        <v>0</v>
      </c>
      <c r="AK1277" s="14">
        <f t="shared" si="411"/>
        <v>0</v>
      </c>
      <c r="AL1277" s="14">
        <f t="shared" si="412"/>
        <v>0</v>
      </c>
      <c r="AM1277" s="14">
        <f t="shared" si="413"/>
        <v>0</v>
      </c>
      <c r="AN1277" s="14">
        <f t="shared" si="414"/>
        <v>0</v>
      </c>
      <c r="AO1277" s="5" t="str">
        <f t="shared" si="415"/>
        <v>1万～3万人未満の市町村平均</v>
      </c>
    </row>
    <row r="1278" spans="1:41" s="5" customFormat="1" ht="18" customHeight="1" x14ac:dyDescent="0.3">
      <c r="A1278" s="5" t="str">
        <f t="shared" si="398"/>
        <v>031364</v>
      </c>
      <c r="B1278" s="22">
        <v>31</v>
      </c>
      <c r="C1278" s="23" t="s">
        <v>58</v>
      </c>
      <c r="D1278" s="23">
        <v>31364</v>
      </c>
      <c r="E1278" s="24" t="s">
        <v>546</v>
      </c>
      <c r="F1278" s="25">
        <v>1.7449533575614136</v>
      </c>
      <c r="G1278" s="26">
        <v>0.16979345013992578</v>
      </c>
      <c r="H1278" s="26">
        <v>0.56759848455971784</v>
      </c>
      <c r="I1278" s="26">
        <f t="shared" si="399"/>
        <v>2.4823452922610572</v>
      </c>
      <c r="J1278" s="26">
        <v>10.12857402064019</v>
      </c>
      <c r="K1278" s="26">
        <v>9.2854774114651022</v>
      </c>
      <c r="L1278" s="26">
        <f t="shared" si="400"/>
        <v>19.414051432105293</v>
      </c>
      <c r="M1278" s="26">
        <v>6.154943402389411</v>
      </c>
      <c r="N1278" s="26">
        <v>6.3751133803317126</v>
      </c>
      <c r="O1278" s="26">
        <v>0.40030844425646483</v>
      </c>
      <c r="P1278" s="26">
        <v>0</v>
      </c>
      <c r="Q1278" s="26">
        <f t="shared" si="395"/>
        <v>12.930365226977589</v>
      </c>
      <c r="R1278" s="27">
        <v>1.7614426713383462</v>
      </c>
      <c r="S1278" s="143">
        <f t="shared" si="401"/>
        <v>36.588204622682284</v>
      </c>
      <c r="T1278" s="140" t="str">
        <f t="shared" si="402"/>
        <v>31364</v>
      </c>
      <c r="U1278" s="5" t="str">
        <f t="shared" si="396"/>
        <v>鳥取県三朝町</v>
      </c>
      <c r="V1278" s="21">
        <f t="shared" si="403"/>
        <v>4.7691691230994621E-2</v>
      </c>
      <c r="W1278" s="21">
        <f t="shared" si="403"/>
        <v>4.6406608875983217E-3</v>
      </c>
      <c r="X1278" s="21">
        <f t="shared" si="403"/>
        <v>1.5513154865430158E-2</v>
      </c>
      <c r="Y1278" s="21">
        <f t="shared" si="404"/>
        <v>0.27682621011584535</v>
      </c>
      <c r="Z1278" s="21">
        <f t="shared" si="404"/>
        <v>0.25378335742958857</v>
      </c>
      <c r="AA1278" s="21">
        <f t="shared" si="405"/>
        <v>0.16822206680711932</v>
      </c>
      <c r="AB1278" s="21">
        <f t="shared" si="405"/>
        <v>0.17423957928724279</v>
      </c>
      <c r="AC1278" s="21">
        <f t="shared" si="405"/>
        <v>1.0940915204357962E-2</v>
      </c>
      <c r="AD1278" s="21">
        <f t="shared" si="397"/>
        <v>0</v>
      </c>
      <c r="AE1278" s="21">
        <f t="shared" si="406"/>
        <v>4.8142364171822945E-2</v>
      </c>
      <c r="AF1278" s="137">
        <f>VLOOKUP(T1278,人口!$A$2:$E$1748,5,0)</f>
        <v>6450</v>
      </c>
      <c r="AG1278" s="14">
        <f t="shared" si="407"/>
        <v>0</v>
      </c>
      <c r="AH1278" s="14">
        <f t="shared" si="408"/>
        <v>1</v>
      </c>
      <c r="AI1278" s="14">
        <f t="shared" si="409"/>
        <v>0</v>
      </c>
      <c r="AJ1278" s="14">
        <f t="shared" si="410"/>
        <v>0</v>
      </c>
      <c r="AK1278" s="14">
        <f t="shared" si="411"/>
        <v>0</v>
      </c>
      <c r="AL1278" s="14">
        <f t="shared" si="412"/>
        <v>0</v>
      </c>
      <c r="AM1278" s="14">
        <f t="shared" si="413"/>
        <v>0</v>
      </c>
      <c r="AN1278" s="14">
        <f t="shared" si="414"/>
        <v>0</v>
      </c>
      <c r="AO1278" s="5" t="str">
        <f t="shared" si="415"/>
        <v>5千～1万人未満の市町村平均</v>
      </c>
    </row>
    <row r="1279" spans="1:41" s="5" customFormat="1" ht="18" customHeight="1" x14ac:dyDescent="0.3">
      <c r="A1279" s="5" t="str">
        <f t="shared" si="398"/>
        <v>031370</v>
      </c>
      <c r="B1279" s="22">
        <v>31</v>
      </c>
      <c r="C1279" s="23" t="s">
        <v>58</v>
      </c>
      <c r="D1279" s="23">
        <v>31370</v>
      </c>
      <c r="E1279" s="24" t="s">
        <v>600</v>
      </c>
      <c r="F1279" s="25">
        <v>4.0978372032421007</v>
      </c>
      <c r="G1279" s="26">
        <v>0.73445538897735341</v>
      </c>
      <c r="H1279" s="26">
        <v>6.3003431786128683</v>
      </c>
      <c r="I1279" s="26">
        <f t="shared" si="399"/>
        <v>11.132635770832323</v>
      </c>
      <c r="J1279" s="26">
        <v>17.607203295207771</v>
      </c>
      <c r="K1279" s="26">
        <v>22.488545369842207</v>
      </c>
      <c r="L1279" s="26">
        <f t="shared" si="400"/>
        <v>40.095748665049982</v>
      </c>
      <c r="M1279" s="26">
        <v>15.768560715663797</v>
      </c>
      <c r="N1279" s="26">
        <v>15.608202117581943</v>
      </c>
      <c r="O1279" s="26">
        <v>1.0448360711717186</v>
      </c>
      <c r="P1279" s="26">
        <v>0</v>
      </c>
      <c r="Q1279" s="26">
        <f t="shared" si="395"/>
        <v>32.421598904417458</v>
      </c>
      <c r="R1279" s="27">
        <v>1.5017465085696458</v>
      </c>
      <c r="S1279" s="143">
        <f t="shared" si="401"/>
        <v>85.151729848869422</v>
      </c>
      <c r="T1279" s="140" t="str">
        <f t="shared" si="402"/>
        <v>31370</v>
      </c>
      <c r="U1279" s="5" t="str">
        <f t="shared" si="396"/>
        <v>鳥取県湯梨浜町</v>
      </c>
      <c r="V1279" s="21">
        <f t="shared" si="403"/>
        <v>4.8123945462001771E-2</v>
      </c>
      <c r="W1279" s="21">
        <f t="shared" si="403"/>
        <v>8.6252550627085693E-3</v>
      </c>
      <c r="X1279" s="21">
        <f t="shared" si="403"/>
        <v>7.3989608781817595E-2</v>
      </c>
      <c r="Y1279" s="21">
        <f t="shared" si="404"/>
        <v>0.20677446396517976</v>
      </c>
      <c r="Z1279" s="21">
        <f t="shared" si="404"/>
        <v>0.26409968898759595</v>
      </c>
      <c r="AA1279" s="21">
        <f t="shared" si="405"/>
        <v>0.18518191871909645</v>
      </c>
      <c r="AB1279" s="21">
        <f t="shared" si="405"/>
        <v>0.18329870861442255</v>
      </c>
      <c r="AC1279" s="21">
        <f t="shared" si="405"/>
        <v>1.2270285912290143E-2</v>
      </c>
      <c r="AD1279" s="21">
        <f t="shared" si="397"/>
        <v>0</v>
      </c>
      <c r="AE1279" s="21">
        <f t="shared" si="406"/>
        <v>1.7636124494886992E-2</v>
      </c>
      <c r="AF1279" s="137">
        <f>VLOOKUP(T1279,人口!$A$2:$E$1748,5,0)</f>
        <v>16835</v>
      </c>
      <c r="AG1279" s="14">
        <f t="shared" si="407"/>
        <v>0</v>
      </c>
      <c r="AH1279" s="14">
        <f t="shared" si="408"/>
        <v>0</v>
      </c>
      <c r="AI1279" s="14">
        <f t="shared" si="409"/>
        <v>1</v>
      </c>
      <c r="AJ1279" s="14">
        <f t="shared" si="410"/>
        <v>0</v>
      </c>
      <c r="AK1279" s="14">
        <f t="shared" si="411"/>
        <v>0</v>
      </c>
      <c r="AL1279" s="14">
        <f t="shared" si="412"/>
        <v>0</v>
      </c>
      <c r="AM1279" s="14">
        <f t="shared" si="413"/>
        <v>0</v>
      </c>
      <c r="AN1279" s="14">
        <f t="shared" si="414"/>
        <v>0</v>
      </c>
      <c r="AO1279" s="5" t="str">
        <f t="shared" si="415"/>
        <v>1万～3万人未満の市町村平均</v>
      </c>
    </row>
    <row r="1280" spans="1:41" s="5" customFormat="1" ht="18" customHeight="1" x14ac:dyDescent="0.3">
      <c r="A1280" s="5" t="str">
        <f t="shared" si="398"/>
        <v>031371</v>
      </c>
      <c r="B1280" s="22">
        <v>31</v>
      </c>
      <c r="C1280" s="23" t="s">
        <v>58</v>
      </c>
      <c r="D1280" s="23">
        <v>31371</v>
      </c>
      <c r="E1280" s="24" t="s">
        <v>651</v>
      </c>
      <c r="F1280" s="25">
        <v>36.557381733237683</v>
      </c>
      <c r="G1280" s="26">
        <v>1.5715765850160572</v>
      </c>
      <c r="H1280" s="26">
        <v>9.3086151467793723</v>
      </c>
      <c r="I1280" s="26">
        <f t="shared" si="399"/>
        <v>47.437573465033111</v>
      </c>
      <c r="J1280" s="26">
        <v>20.196497897444207</v>
      </c>
      <c r="K1280" s="26">
        <v>23.133121511016029</v>
      </c>
      <c r="L1280" s="26">
        <f t="shared" si="400"/>
        <v>43.329619408460232</v>
      </c>
      <c r="M1280" s="26">
        <v>16.605773084336366</v>
      </c>
      <c r="N1280" s="26">
        <v>22.151714719280911</v>
      </c>
      <c r="O1280" s="26">
        <v>1.0720818707110347</v>
      </c>
      <c r="P1280" s="26">
        <v>0</v>
      </c>
      <c r="Q1280" s="26">
        <f t="shared" si="395"/>
        <v>39.829569674328312</v>
      </c>
      <c r="R1280" s="27">
        <v>1.5888159862432905</v>
      </c>
      <c r="S1280" s="143">
        <f t="shared" si="401"/>
        <v>132.18557853406494</v>
      </c>
      <c r="T1280" s="140" t="str">
        <f t="shared" si="402"/>
        <v>31371</v>
      </c>
      <c r="U1280" s="5" t="str">
        <f t="shared" si="396"/>
        <v>鳥取県琴浦町</v>
      </c>
      <c r="V1280" s="21">
        <f t="shared" si="403"/>
        <v>0.27656104499944861</v>
      </c>
      <c r="W1280" s="21">
        <f t="shared" si="403"/>
        <v>1.1889168262111539E-2</v>
      </c>
      <c r="X1280" s="21">
        <f t="shared" si="403"/>
        <v>7.0420807246990957E-2</v>
      </c>
      <c r="Y1280" s="21">
        <f t="shared" si="404"/>
        <v>0.15278896625050106</v>
      </c>
      <c r="Z1280" s="21">
        <f t="shared" si="404"/>
        <v>0.17500488152763577</v>
      </c>
      <c r="AA1280" s="21">
        <f t="shared" si="405"/>
        <v>0.12562469573832494</v>
      </c>
      <c r="AB1280" s="21">
        <f t="shared" si="405"/>
        <v>0.16758041962627787</v>
      </c>
      <c r="AC1280" s="21">
        <f t="shared" si="405"/>
        <v>8.110429916791213E-3</v>
      </c>
      <c r="AD1280" s="21">
        <f t="shared" si="397"/>
        <v>0</v>
      </c>
      <c r="AE1280" s="21">
        <f t="shared" si="406"/>
        <v>1.2019586431918092E-2</v>
      </c>
      <c r="AF1280" s="137">
        <f>VLOOKUP(T1280,人口!$A$2:$E$1748,5,0)</f>
        <v>17274</v>
      </c>
      <c r="AG1280" s="14">
        <f t="shared" si="407"/>
        <v>0</v>
      </c>
      <c r="AH1280" s="14">
        <f t="shared" si="408"/>
        <v>0</v>
      </c>
      <c r="AI1280" s="14">
        <f t="shared" si="409"/>
        <v>1</v>
      </c>
      <c r="AJ1280" s="14">
        <f t="shared" si="410"/>
        <v>0</v>
      </c>
      <c r="AK1280" s="14">
        <f t="shared" si="411"/>
        <v>0</v>
      </c>
      <c r="AL1280" s="14">
        <f t="shared" si="412"/>
        <v>0</v>
      </c>
      <c r="AM1280" s="14">
        <f t="shared" si="413"/>
        <v>0</v>
      </c>
      <c r="AN1280" s="14">
        <f t="shared" si="414"/>
        <v>0</v>
      </c>
      <c r="AO1280" s="5" t="str">
        <f t="shared" si="415"/>
        <v>1万～3万人未満の市町村平均</v>
      </c>
    </row>
    <row r="1281" spans="1:41" s="5" customFormat="1" ht="18" customHeight="1" x14ac:dyDescent="0.3">
      <c r="A1281" s="5" t="str">
        <f t="shared" si="398"/>
        <v>031372</v>
      </c>
      <c r="B1281" s="22">
        <v>31</v>
      </c>
      <c r="C1281" s="23" t="s">
        <v>58</v>
      </c>
      <c r="D1281" s="23">
        <v>31372</v>
      </c>
      <c r="E1281" s="24" t="s">
        <v>704</v>
      </c>
      <c r="F1281" s="25">
        <v>7.74837085514429</v>
      </c>
      <c r="G1281" s="26">
        <v>1.1530159869967054</v>
      </c>
      <c r="H1281" s="26">
        <v>6.924701511628558</v>
      </c>
      <c r="I1281" s="26">
        <f t="shared" si="399"/>
        <v>15.826088353769553</v>
      </c>
      <c r="J1281" s="26">
        <v>15.680394879489487</v>
      </c>
      <c r="K1281" s="26">
        <v>19.262083685411024</v>
      </c>
      <c r="L1281" s="26">
        <f t="shared" si="400"/>
        <v>34.942478564900512</v>
      </c>
      <c r="M1281" s="26">
        <v>14.905881811062022</v>
      </c>
      <c r="N1281" s="26">
        <v>22.594364101160544</v>
      </c>
      <c r="O1281" s="26">
        <v>0.92747432418117992</v>
      </c>
      <c r="P1281" s="26">
        <v>0</v>
      </c>
      <c r="Q1281" s="26">
        <f t="shared" si="395"/>
        <v>38.427720236403751</v>
      </c>
      <c r="R1281" s="27">
        <v>1.3290369593511757</v>
      </c>
      <c r="S1281" s="143">
        <f t="shared" si="401"/>
        <v>90.525324114424976</v>
      </c>
      <c r="T1281" s="140" t="str">
        <f t="shared" si="402"/>
        <v>31372</v>
      </c>
      <c r="U1281" s="5" t="str">
        <f t="shared" si="396"/>
        <v>鳥取県北栄町</v>
      </c>
      <c r="V1281" s="21">
        <f t="shared" si="403"/>
        <v>8.5593406385933143E-2</v>
      </c>
      <c r="W1281" s="21">
        <f t="shared" si="403"/>
        <v>1.2736944035011473E-2</v>
      </c>
      <c r="X1281" s="21">
        <f t="shared" si="403"/>
        <v>7.6494633732276524E-2</v>
      </c>
      <c r="Y1281" s="21">
        <f t="shared" si="404"/>
        <v>0.17321556186497936</v>
      </c>
      <c r="Z1281" s="21">
        <f t="shared" si="404"/>
        <v>0.21278116233048275</v>
      </c>
      <c r="AA1281" s="21">
        <f t="shared" si="405"/>
        <v>0.16465980052411441</v>
      </c>
      <c r="AB1281" s="21">
        <f t="shared" si="405"/>
        <v>0.24959163993272232</v>
      </c>
      <c r="AC1281" s="21">
        <f t="shared" si="405"/>
        <v>1.024546814114515E-2</v>
      </c>
      <c r="AD1281" s="21">
        <f t="shared" si="397"/>
        <v>0</v>
      </c>
      <c r="AE1281" s="21">
        <f t="shared" si="406"/>
        <v>1.4681383053334985E-2</v>
      </c>
      <c r="AF1281" s="137">
        <f>VLOOKUP(T1281,人口!$A$2:$E$1748,5,0)</f>
        <v>14944</v>
      </c>
      <c r="AG1281" s="14">
        <f t="shared" si="407"/>
        <v>0</v>
      </c>
      <c r="AH1281" s="14">
        <f t="shared" si="408"/>
        <v>0</v>
      </c>
      <c r="AI1281" s="14">
        <f t="shared" si="409"/>
        <v>1</v>
      </c>
      <c r="AJ1281" s="14">
        <f t="shared" si="410"/>
        <v>0</v>
      </c>
      <c r="AK1281" s="14">
        <f t="shared" si="411"/>
        <v>0</v>
      </c>
      <c r="AL1281" s="14">
        <f t="shared" si="412"/>
        <v>0</v>
      </c>
      <c r="AM1281" s="14">
        <f t="shared" si="413"/>
        <v>0</v>
      </c>
      <c r="AN1281" s="14">
        <f t="shared" si="414"/>
        <v>0</v>
      </c>
      <c r="AO1281" s="5" t="str">
        <f t="shared" si="415"/>
        <v>1万～3万人未満の市町村平均</v>
      </c>
    </row>
    <row r="1282" spans="1:41" s="5" customFormat="1" ht="18" customHeight="1" x14ac:dyDescent="0.3">
      <c r="A1282" s="5" t="str">
        <f t="shared" si="398"/>
        <v>031384</v>
      </c>
      <c r="B1282" s="22">
        <v>31</v>
      </c>
      <c r="C1282" s="23" t="s">
        <v>58</v>
      </c>
      <c r="D1282" s="23">
        <v>31384</v>
      </c>
      <c r="E1282" s="24" t="s">
        <v>757</v>
      </c>
      <c r="F1282" s="25">
        <v>2.217867881973524</v>
      </c>
      <c r="G1282" s="26">
        <v>0.39289414625401431</v>
      </c>
      <c r="H1282" s="26">
        <v>1.4189962113992947</v>
      </c>
      <c r="I1282" s="26">
        <f t="shared" si="399"/>
        <v>4.0297582396268332</v>
      </c>
      <c r="J1282" s="26">
        <v>9.7506769705840615</v>
      </c>
      <c r="K1282" s="26">
        <v>4.3866987385440606</v>
      </c>
      <c r="L1282" s="26">
        <f t="shared" si="400"/>
        <v>14.137375709128122</v>
      </c>
      <c r="M1282" s="26">
        <v>3.6242063944247969</v>
      </c>
      <c r="N1282" s="26">
        <v>3.5652520866609807</v>
      </c>
      <c r="O1282" s="26">
        <v>0.22057305595154666</v>
      </c>
      <c r="P1282" s="26">
        <v>0</v>
      </c>
      <c r="Q1282" s="26">
        <f t="shared" si="395"/>
        <v>7.410031537037324</v>
      </c>
      <c r="R1282" s="27">
        <v>0</v>
      </c>
      <c r="S1282" s="143">
        <f t="shared" si="401"/>
        <v>25.577165485792278</v>
      </c>
      <c r="T1282" s="140" t="str">
        <f t="shared" si="402"/>
        <v>31384</v>
      </c>
      <c r="U1282" s="5" t="str">
        <f t="shared" si="396"/>
        <v>鳥取県日吉津村</v>
      </c>
      <c r="V1282" s="21">
        <f t="shared" si="403"/>
        <v>8.67128096428635E-2</v>
      </c>
      <c r="W1282" s="21">
        <f t="shared" si="403"/>
        <v>1.5361129303880876E-2</v>
      </c>
      <c r="X1282" s="21">
        <f t="shared" si="403"/>
        <v>5.5479025312149044E-2</v>
      </c>
      <c r="Y1282" s="21">
        <f t="shared" si="404"/>
        <v>0.38122586242015022</v>
      </c>
      <c r="Z1282" s="21">
        <f t="shared" si="404"/>
        <v>0.17150840037301257</v>
      </c>
      <c r="AA1282" s="21">
        <f t="shared" si="405"/>
        <v>0.14169695216766642</v>
      </c>
      <c r="AB1282" s="21">
        <f t="shared" si="405"/>
        <v>0.13939199355931067</v>
      </c>
      <c r="AC1282" s="21">
        <f t="shared" si="405"/>
        <v>8.6238272209667489E-3</v>
      </c>
      <c r="AD1282" s="21">
        <f t="shared" si="397"/>
        <v>0</v>
      </c>
      <c r="AE1282" s="21">
        <f t="shared" si="406"/>
        <v>0</v>
      </c>
      <c r="AF1282" s="137">
        <f>VLOOKUP(T1282,人口!$A$2:$E$1748,5,0)</f>
        <v>3554</v>
      </c>
      <c r="AG1282" s="14">
        <f t="shared" si="407"/>
        <v>1</v>
      </c>
      <c r="AH1282" s="14">
        <f t="shared" si="408"/>
        <v>0</v>
      </c>
      <c r="AI1282" s="14">
        <f t="shared" si="409"/>
        <v>0</v>
      </c>
      <c r="AJ1282" s="14">
        <f t="shared" si="410"/>
        <v>0</v>
      </c>
      <c r="AK1282" s="14">
        <f t="shared" si="411"/>
        <v>0</v>
      </c>
      <c r="AL1282" s="14">
        <f t="shared" si="412"/>
        <v>0</v>
      </c>
      <c r="AM1282" s="14">
        <f t="shared" si="413"/>
        <v>0</v>
      </c>
      <c r="AN1282" s="14">
        <f t="shared" si="414"/>
        <v>0</v>
      </c>
      <c r="AO1282" s="5" t="str">
        <f t="shared" si="415"/>
        <v>5千人未満の市町村平均</v>
      </c>
    </row>
    <row r="1283" spans="1:41" s="5" customFormat="1" ht="18" customHeight="1" x14ac:dyDescent="0.3">
      <c r="A1283" s="5" t="str">
        <f t="shared" si="398"/>
        <v>031386</v>
      </c>
      <c r="B1283" s="22">
        <v>31</v>
      </c>
      <c r="C1283" s="23" t="s">
        <v>58</v>
      </c>
      <c r="D1283" s="23">
        <v>31386</v>
      </c>
      <c r="E1283" s="24" t="s">
        <v>811</v>
      </c>
      <c r="F1283" s="25">
        <v>15.283189233038884</v>
      </c>
      <c r="G1283" s="26">
        <v>0.7897369773950037</v>
      </c>
      <c r="H1283" s="26">
        <v>10.330292418986865</v>
      </c>
      <c r="I1283" s="26">
        <f t="shared" si="399"/>
        <v>26.403218629420753</v>
      </c>
      <c r="J1283" s="26">
        <v>16.286896317851173</v>
      </c>
      <c r="K1283" s="26">
        <v>20.640760431810588</v>
      </c>
      <c r="L1283" s="26">
        <f t="shared" si="400"/>
        <v>36.927656749661764</v>
      </c>
      <c r="M1283" s="26">
        <v>15.692161107876185</v>
      </c>
      <c r="N1283" s="26">
        <v>24.937518981327749</v>
      </c>
      <c r="O1283" s="26">
        <v>1.0047431634213813</v>
      </c>
      <c r="P1283" s="26">
        <v>0</v>
      </c>
      <c r="Q1283" s="26">
        <f t="shared" si="395"/>
        <v>41.634423252625311</v>
      </c>
      <c r="R1283" s="27">
        <v>0.87431470489999996</v>
      </c>
      <c r="S1283" s="143">
        <f t="shared" si="401"/>
        <v>105.83961333660783</v>
      </c>
      <c r="T1283" s="140" t="str">
        <f t="shared" si="402"/>
        <v>31386</v>
      </c>
      <c r="U1283" s="5" t="str">
        <f t="shared" si="396"/>
        <v>鳥取県大山町</v>
      </c>
      <c r="V1283" s="21">
        <f t="shared" si="403"/>
        <v>0.14439951877406124</v>
      </c>
      <c r="W1283" s="21">
        <f t="shared" si="403"/>
        <v>7.4616389128648614E-3</v>
      </c>
      <c r="X1283" s="21">
        <f t="shared" si="403"/>
        <v>9.7603270583886584E-2</v>
      </c>
      <c r="Y1283" s="21">
        <f t="shared" si="404"/>
        <v>0.15388280251981853</v>
      </c>
      <c r="Z1283" s="21">
        <f t="shared" si="404"/>
        <v>0.19501923505866925</v>
      </c>
      <c r="AA1283" s="21">
        <f t="shared" si="405"/>
        <v>0.14826359066495737</v>
      </c>
      <c r="AB1283" s="21">
        <f t="shared" si="405"/>
        <v>0.23561611947709521</v>
      </c>
      <c r="AC1283" s="21">
        <f t="shared" si="405"/>
        <v>9.4930728840244213E-3</v>
      </c>
      <c r="AD1283" s="21">
        <f t="shared" si="397"/>
        <v>0</v>
      </c>
      <c r="AE1283" s="21">
        <f t="shared" si="406"/>
        <v>8.260751124622559E-3</v>
      </c>
      <c r="AF1283" s="137">
        <f>VLOOKUP(T1283,人口!$A$2:$E$1748,5,0)</f>
        <v>16189</v>
      </c>
      <c r="AG1283" s="14">
        <f t="shared" si="407"/>
        <v>0</v>
      </c>
      <c r="AH1283" s="14">
        <f t="shared" si="408"/>
        <v>0</v>
      </c>
      <c r="AI1283" s="14">
        <f t="shared" si="409"/>
        <v>1</v>
      </c>
      <c r="AJ1283" s="14">
        <f t="shared" si="410"/>
        <v>0</v>
      </c>
      <c r="AK1283" s="14">
        <f t="shared" si="411"/>
        <v>0</v>
      </c>
      <c r="AL1283" s="14">
        <f t="shared" si="412"/>
        <v>0</v>
      </c>
      <c r="AM1283" s="14">
        <f t="shared" si="413"/>
        <v>0</v>
      </c>
      <c r="AN1283" s="14">
        <f t="shared" si="414"/>
        <v>0</v>
      </c>
      <c r="AO1283" s="5" t="str">
        <f t="shared" si="415"/>
        <v>1万～3万人未満の市町村平均</v>
      </c>
    </row>
    <row r="1284" spans="1:41" s="5" customFormat="1" ht="18" customHeight="1" x14ac:dyDescent="0.3">
      <c r="A1284" s="5" t="str">
        <f t="shared" si="398"/>
        <v>031389</v>
      </c>
      <c r="B1284" s="22">
        <v>31</v>
      </c>
      <c r="C1284" s="23" t="s">
        <v>58</v>
      </c>
      <c r="D1284" s="23">
        <v>31389</v>
      </c>
      <c r="E1284" s="24" t="s">
        <v>862</v>
      </c>
      <c r="F1284" s="25">
        <v>16.772652348724101</v>
      </c>
      <c r="G1284" s="26">
        <v>0.53702114462860251</v>
      </c>
      <c r="H1284" s="26">
        <v>6.1300636332449523</v>
      </c>
      <c r="I1284" s="26">
        <f t="shared" si="399"/>
        <v>23.439737126597656</v>
      </c>
      <c r="J1284" s="26">
        <v>8.8642517914400543</v>
      </c>
      <c r="K1284" s="26">
        <v>13.969397370661538</v>
      </c>
      <c r="L1284" s="26">
        <f t="shared" si="400"/>
        <v>22.833649162101594</v>
      </c>
      <c r="M1284" s="26">
        <v>10.804177867964656</v>
      </c>
      <c r="N1284" s="26">
        <v>11.311616269554609</v>
      </c>
      <c r="O1284" s="26">
        <v>0.66742899372620512</v>
      </c>
      <c r="P1284" s="26">
        <v>0</v>
      </c>
      <c r="Q1284" s="26">
        <f t="shared" si="395"/>
        <v>22.783223131245471</v>
      </c>
      <c r="R1284" s="27">
        <v>0.72748184762992851</v>
      </c>
      <c r="S1284" s="143">
        <f t="shared" si="401"/>
        <v>69.784091267574652</v>
      </c>
      <c r="T1284" s="140" t="str">
        <f t="shared" si="402"/>
        <v>31389</v>
      </c>
      <c r="U1284" s="5" t="str">
        <f t="shared" si="396"/>
        <v>鳥取県南部町</v>
      </c>
      <c r="V1284" s="21">
        <f t="shared" si="403"/>
        <v>0.2403506593560466</v>
      </c>
      <c r="W1284" s="21">
        <f t="shared" si="403"/>
        <v>7.6954666152990476E-3</v>
      </c>
      <c r="X1284" s="21">
        <f t="shared" si="403"/>
        <v>8.7843282357010513E-2</v>
      </c>
      <c r="Y1284" s="21">
        <f t="shared" si="404"/>
        <v>0.12702396248812156</v>
      </c>
      <c r="Z1284" s="21">
        <f t="shared" si="404"/>
        <v>0.20018025766214215</v>
      </c>
      <c r="AA1284" s="21">
        <f t="shared" si="405"/>
        <v>0.1548229355962803</v>
      </c>
      <c r="AB1284" s="21">
        <f t="shared" si="405"/>
        <v>0.16209448405915661</v>
      </c>
      <c r="AC1284" s="21">
        <f t="shared" si="405"/>
        <v>9.5641998283973878E-3</v>
      </c>
      <c r="AD1284" s="21">
        <f t="shared" si="397"/>
        <v>0</v>
      </c>
      <c r="AE1284" s="21">
        <f t="shared" si="406"/>
        <v>1.0424752037545766E-2</v>
      </c>
      <c r="AF1284" s="137">
        <f>VLOOKUP(T1284,人口!$A$2:$E$1748,5,0)</f>
        <v>10754</v>
      </c>
      <c r="AG1284" s="14">
        <f t="shared" si="407"/>
        <v>0</v>
      </c>
      <c r="AH1284" s="14">
        <f t="shared" si="408"/>
        <v>0</v>
      </c>
      <c r="AI1284" s="14">
        <f t="shared" si="409"/>
        <v>1</v>
      </c>
      <c r="AJ1284" s="14">
        <f t="shared" si="410"/>
        <v>0</v>
      </c>
      <c r="AK1284" s="14">
        <f t="shared" si="411"/>
        <v>0</v>
      </c>
      <c r="AL1284" s="14">
        <f t="shared" si="412"/>
        <v>0</v>
      </c>
      <c r="AM1284" s="14">
        <f t="shared" si="413"/>
        <v>0</v>
      </c>
      <c r="AN1284" s="14">
        <f t="shared" si="414"/>
        <v>0</v>
      </c>
      <c r="AO1284" s="5" t="str">
        <f t="shared" si="415"/>
        <v>1万～3万人未満の市町村平均</v>
      </c>
    </row>
    <row r="1285" spans="1:41" s="5" customFormat="1" ht="18" customHeight="1" x14ac:dyDescent="0.3">
      <c r="A1285" s="5" t="str">
        <f t="shared" si="398"/>
        <v>031390</v>
      </c>
      <c r="B1285" s="22">
        <v>31</v>
      </c>
      <c r="C1285" s="23" t="s">
        <v>58</v>
      </c>
      <c r="D1285" s="23">
        <v>31390</v>
      </c>
      <c r="E1285" s="24" t="s">
        <v>914</v>
      </c>
      <c r="F1285" s="25">
        <v>7.0650094488804811</v>
      </c>
      <c r="G1285" s="26">
        <v>0.52714943241116485</v>
      </c>
      <c r="H1285" s="26">
        <v>9.0815757529554855</v>
      </c>
      <c r="I1285" s="26">
        <f t="shared" si="399"/>
        <v>16.673734634247133</v>
      </c>
      <c r="J1285" s="26">
        <v>12.503260421610182</v>
      </c>
      <c r="K1285" s="26">
        <v>13.750957678374853</v>
      </c>
      <c r="L1285" s="26">
        <f t="shared" si="400"/>
        <v>26.254218099985035</v>
      </c>
      <c r="M1285" s="26">
        <v>10.977668643982355</v>
      </c>
      <c r="N1285" s="26">
        <v>12.317200191433347</v>
      </c>
      <c r="O1285" s="26">
        <v>0.67406976946813402</v>
      </c>
      <c r="P1285" s="26">
        <v>0</v>
      </c>
      <c r="Q1285" s="26">
        <f t="shared" ref="Q1285:Q1348" si="416">SUM(M1285:P1285)</f>
        <v>23.968938604883835</v>
      </c>
      <c r="R1285" s="27">
        <v>0.81170014273086999</v>
      </c>
      <c r="S1285" s="143">
        <f t="shared" si="401"/>
        <v>67.708591481846867</v>
      </c>
      <c r="T1285" s="140" t="str">
        <f t="shared" si="402"/>
        <v>31390</v>
      </c>
      <c r="U1285" s="5" t="str">
        <f t="shared" ref="U1285:U1348" si="417">C1285&amp;E1285</f>
        <v>鳥取県伯耆町</v>
      </c>
      <c r="V1285" s="21">
        <f t="shared" si="403"/>
        <v>0.10434435710828009</v>
      </c>
      <c r="W1285" s="21">
        <f t="shared" si="403"/>
        <v>7.7855619334881183E-3</v>
      </c>
      <c r="X1285" s="21">
        <f t="shared" si="403"/>
        <v>0.13412737666224112</v>
      </c>
      <c r="Y1285" s="21">
        <f t="shared" si="404"/>
        <v>0.18466283447887691</v>
      </c>
      <c r="Z1285" s="21">
        <f t="shared" si="404"/>
        <v>0.20309029293662945</v>
      </c>
      <c r="AA1285" s="21">
        <f t="shared" si="405"/>
        <v>0.16213110336116712</v>
      </c>
      <c r="AB1285" s="21">
        <f t="shared" si="405"/>
        <v>0.18191487847942711</v>
      </c>
      <c r="AC1285" s="21">
        <f t="shared" si="405"/>
        <v>9.9554540231258058E-3</v>
      </c>
      <c r="AD1285" s="21">
        <f t="shared" si="405"/>
        <v>0</v>
      </c>
      <c r="AE1285" s="21">
        <f t="shared" si="406"/>
        <v>1.1988141016764355E-2</v>
      </c>
      <c r="AF1285" s="137">
        <f>VLOOKUP(T1285,人口!$A$2:$E$1748,5,0)</f>
        <v>10861</v>
      </c>
      <c r="AG1285" s="14">
        <f t="shared" si="407"/>
        <v>0</v>
      </c>
      <c r="AH1285" s="14">
        <f t="shared" si="408"/>
        <v>0</v>
      </c>
      <c r="AI1285" s="14">
        <f t="shared" si="409"/>
        <v>1</v>
      </c>
      <c r="AJ1285" s="14">
        <f t="shared" si="410"/>
        <v>0</v>
      </c>
      <c r="AK1285" s="14">
        <f t="shared" si="411"/>
        <v>0</v>
      </c>
      <c r="AL1285" s="14">
        <f t="shared" si="412"/>
        <v>0</v>
      </c>
      <c r="AM1285" s="14">
        <f t="shared" si="413"/>
        <v>0</v>
      </c>
      <c r="AN1285" s="14">
        <f t="shared" si="414"/>
        <v>0</v>
      </c>
      <c r="AO1285" s="5" t="str">
        <f t="shared" si="415"/>
        <v>1万～3万人未満の市町村平均</v>
      </c>
    </row>
    <row r="1286" spans="1:41" s="5" customFormat="1" ht="18" customHeight="1" x14ac:dyDescent="0.3">
      <c r="A1286" s="5" t="str">
        <f t="shared" ref="A1286:A1349" si="418">0&amp;D1286</f>
        <v>031401</v>
      </c>
      <c r="B1286" s="22">
        <v>31</v>
      </c>
      <c r="C1286" s="23" t="s">
        <v>58</v>
      </c>
      <c r="D1286" s="23">
        <v>31401</v>
      </c>
      <c r="E1286" s="24" t="s">
        <v>964</v>
      </c>
      <c r="F1286" s="25">
        <v>1.358930294941042</v>
      </c>
      <c r="G1286" s="26">
        <v>0.59625141793322778</v>
      </c>
      <c r="H1286" s="26">
        <v>11.238449994282414</v>
      </c>
      <c r="I1286" s="26">
        <f t="shared" ref="I1286:I1349" si="419">SUM(F1286:H1286)</f>
        <v>13.193631707156683</v>
      </c>
      <c r="J1286" s="26">
        <v>5.6218017940448775</v>
      </c>
      <c r="K1286" s="26">
        <v>7.1977669097743373</v>
      </c>
      <c r="L1286" s="26">
        <f t="shared" ref="L1286:L1349" si="420">SUM(J1286:K1286)</f>
        <v>12.819568703819215</v>
      </c>
      <c r="M1286" s="26">
        <v>4.4566437876106422</v>
      </c>
      <c r="N1286" s="26">
        <v>8.6268515403281221</v>
      </c>
      <c r="O1286" s="26">
        <v>0.27916083445977963</v>
      </c>
      <c r="P1286" s="26">
        <v>0</v>
      </c>
      <c r="Q1286" s="26">
        <f t="shared" si="416"/>
        <v>13.362656162398544</v>
      </c>
      <c r="R1286" s="27">
        <v>0.33261480335999999</v>
      </c>
      <c r="S1286" s="143">
        <f t="shared" ref="S1286:S1349" si="421">SUM(I1286,L1286,Q1286,R1286)</f>
        <v>39.708471376734444</v>
      </c>
      <c r="T1286" s="140" t="str">
        <f t="shared" ref="T1286:T1349" si="422">IF(LEN(A1286)=5,A1286,RIGHT(A1286,5))</f>
        <v>31401</v>
      </c>
      <c r="U1286" s="5" t="str">
        <f t="shared" si="417"/>
        <v>鳥取県日南町</v>
      </c>
      <c r="V1286" s="21">
        <f t="shared" ref="V1286:X1349" si="423">F1286/$S1286</f>
        <v>3.4222679640527581E-2</v>
      </c>
      <c r="W1286" s="21">
        <f t="shared" si="423"/>
        <v>1.5015723276685411E-2</v>
      </c>
      <c r="X1286" s="21">
        <f t="shared" si="423"/>
        <v>0.28302398970883386</v>
      </c>
      <c r="Y1286" s="21">
        <f t="shared" ref="Y1286:Z1349" si="424">J1286/$S1286</f>
        <v>0.14157688773027768</v>
      </c>
      <c r="Z1286" s="21">
        <f t="shared" si="424"/>
        <v>0.18126527313241211</v>
      </c>
      <c r="AA1286" s="21">
        <f t="shared" ref="AA1286:AD1349" si="425">M1286/$S1286</f>
        <v>0.11223408086723355</v>
      </c>
      <c r="AB1286" s="21">
        <f t="shared" si="425"/>
        <v>0.21725468750687474</v>
      </c>
      <c r="AC1286" s="21">
        <f t="shared" si="425"/>
        <v>7.0302589039814437E-3</v>
      </c>
      <c r="AD1286" s="21">
        <f t="shared" si="425"/>
        <v>0</v>
      </c>
      <c r="AE1286" s="21">
        <f t="shared" ref="AE1286:AE1349" si="426">R1286/$S1286</f>
        <v>8.3764192331735546E-3</v>
      </c>
      <c r="AF1286" s="137">
        <f>VLOOKUP(T1286,人口!$A$2:$E$1748,5,0)</f>
        <v>4498</v>
      </c>
      <c r="AG1286" s="14">
        <f t="shared" ref="AG1286:AG1349" si="427">IF(SUMIFS($AF1286,$AF1286,$BB$22,$AF1286,$BC$22)&gt;0,1,0)</f>
        <v>1</v>
      </c>
      <c r="AH1286" s="14">
        <f t="shared" ref="AH1286:AH1349" si="428">IF(SUMIFS($AF1286,$AF1286,$BB$23,$AF1286,$BC$23)&gt;0,1,0)</f>
        <v>0</v>
      </c>
      <c r="AI1286" s="14">
        <f t="shared" ref="AI1286:AI1349" si="429">IF(SUMIFS($AF1286,$AF1286,$BB$24,$AF1286,$BC$24)&gt;0,1,0)</f>
        <v>0</v>
      </c>
      <c r="AJ1286" s="14">
        <f t="shared" ref="AJ1286:AJ1349" si="430">IF(SUMIFS($AF1286,$AF1286,$BB$25,$AF1286,$BC$25)&gt;0,1,0)</f>
        <v>0</v>
      </c>
      <c r="AK1286" s="14">
        <f t="shared" ref="AK1286:AK1349" si="431">IF(SUMIFS($AF1286,$AF1286,$BB$26,$AF1286,$BC$26)&gt;0,1,0)</f>
        <v>0</v>
      </c>
      <c r="AL1286" s="14">
        <f t="shared" ref="AL1286:AL1349" si="432">IF(SUMIFS($AF1286,$AF1286,$BB$27,$AF1286,$BC$27)&gt;0,1,0)</f>
        <v>0</v>
      </c>
      <c r="AM1286" s="14">
        <f t="shared" ref="AM1286:AM1349" si="433">IF(SUMIFS($AF1286,$AF1286,$BB$28,$AF1286,$BC$2)&gt;0,1,0)</f>
        <v>0</v>
      </c>
      <c r="AN1286" s="14">
        <f t="shared" ref="AN1286:AN1349" si="434">IF(SUMIFS($AF1286,$AF1286,$BB$29)&gt;0,1,0)</f>
        <v>0</v>
      </c>
      <c r="AO1286" s="5" t="str">
        <f t="shared" ref="AO1286:AO1349" si="435">IF(AG1286=1,$AG$4,IF(AH1286=1,$AH$4,IF(AI1286=1,$AI$4,IF(AJ1286=1,$AJ$4,IF(AK1286=1,$AK$4,IF(AL1286=1,$AL$4,IF(AM1286=1,$AM$4,IF(AN1286=1,$AN$4,""))))))))</f>
        <v>5千人未満の市町村平均</v>
      </c>
    </row>
    <row r="1287" spans="1:41" s="5" customFormat="1" ht="18" customHeight="1" x14ac:dyDescent="0.3">
      <c r="A1287" s="5" t="str">
        <f t="shared" si="418"/>
        <v>031402</v>
      </c>
      <c r="B1287" s="22">
        <v>31</v>
      </c>
      <c r="C1287" s="23" t="s">
        <v>58</v>
      </c>
      <c r="D1287" s="23">
        <v>31402</v>
      </c>
      <c r="E1287" s="24" t="s">
        <v>805</v>
      </c>
      <c r="F1287" s="25">
        <v>0.39175333444397314</v>
      </c>
      <c r="G1287" s="26">
        <v>0.2606132025403512</v>
      </c>
      <c r="H1287" s="26">
        <v>3.8596696950060814</v>
      </c>
      <c r="I1287" s="26">
        <f t="shared" si="419"/>
        <v>4.5120362319904057</v>
      </c>
      <c r="J1287" s="26">
        <v>5.8737331607489622</v>
      </c>
      <c r="K1287" s="26">
        <v>4.8450639944898892</v>
      </c>
      <c r="L1287" s="26">
        <f t="shared" si="420"/>
        <v>10.718797155238851</v>
      </c>
      <c r="M1287" s="26">
        <v>2.9557098262832007</v>
      </c>
      <c r="N1287" s="26">
        <v>4.3976253808476873</v>
      </c>
      <c r="O1287" s="26">
        <v>0.18954139360608427</v>
      </c>
      <c r="P1287" s="26">
        <v>0</v>
      </c>
      <c r="Q1287" s="26">
        <f t="shared" si="416"/>
        <v>7.5428766007369719</v>
      </c>
      <c r="R1287" s="27">
        <v>0.25155328653132758</v>
      </c>
      <c r="S1287" s="143">
        <f t="shared" si="421"/>
        <v>23.025263274497554</v>
      </c>
      <c r="T1287" s="140" t="str">
        <f t="shared" si="422"/>
        <v>31402</v>
      </c>
      <c r="U1287" s="5" t="str">
        <f t="shared" si="417"/>
        <v>鳥取県日野町</v>
      </c>
      <c r="V1287" s="21">
        <f t="shared" si="423"/>
        <v>1.7014065366969047E-2</v>
      </c>
      <c r="W1287" s="21">
        <f t="shared" si="423"/>
        <v>1.1318576445073815E-2</v>
      </c>
      <c r="X1287" s="21">
        <f t="shared" si="423"/>
        <v>0.16762760316756053</v>
      </c>
      <c r="Y1287" s="21">
        <f t="shared" si="424"/>
        <v>0.25509950052361069</v>
      </c>
      <c r="Z1287" s="21">
        <f t="shared" si="424"/>
        <v>0.21042382607004592</v>
      </c>
      <c r="AA1287" s="21">
        <f t="shared" si="425"/>
        <v>0.12836812291987565</v>
      </c>
      <c r="AB1287" s="21">
        <f t="shared" si="425"/>
        <v>0.19099131803276417</v>
      </c>
      <c r="AC1287" s="21">
        <f t="shared" si="425"/>
        <v>8.2318882240976395E-3</v>
      </c>
      <c r="AD1287" s="21">
        <f t="shared" si="425"/>
        <v>0</v>
      </c>
      <c r="AE1287" s="21">
        <f t="shared" si="426"/>
        <v>1.0925099250002684E-2</v>
      </c>
      <c r="AF1287" s="137">
        <f>VLOOKUP(T1287,人口!$A$2:$E$1748,5,0)</f>
        <v>3054</v>
      </c>
      <c r="AG1287" s="14">
        <f t="shared" si="427"/>
        <v>1</v>
      </c>
      <c r="AH1287" s="14">
        <f t="shared" si="428"/>
        <v>0</v>
      </c>
      <c r="AI1287" s="14">
        <f t="shared" si="429"/>
        <v>0</v>
      </c>
      <c r="AJ1287" s="14">
        <f t="shared" si="430"/>
        <v>0</v>
      </c>
      <c r="AK1287" s="14">
        <f t="shared" si="431"/>
        <v>0</v>
      </c>
      <c r="AL1287" s="14">
        <f t="shared" si="432"/>
        <v>0</v>
      </c>
      <c r="AM1287" s="14">
        <f t="shared" si="433"/>
        <v>0</v>
      </c>
      <c r="AN1287" s="14">
        <f t="shared" si="434"/>
        <v>0</v>
      </c>
      <c r="AO1287" s="5" t="str">
        <f t="shared" si="435"/>
        <v>5千人未満の市町村平均</v>
      </c>
    </row>
    <row r="1288" spans="1:41" s="5" customFormat="1" ht="18" customHeight="1" x14ac:dyDescent="0.3">
      <c r="A1288" s="5" t="str">
        <f t="shared" si="418"/>
        <v>031403</v>
      </c>
      <c r="B1288" s="22">
        <v>31</v>
      </c>
      <c r="C1288" s="23" t="s">
        <v>58</v>
      </c>
      <c r="D1288" s="23">
        <v>31403</v>
      </c>
      <c r="E1288" s="24" t="s">
        <v>1057</v>
      </c>
      <c r="F1288" s="25">
        <v>4.4661233220670855</v>
      </c>
      <c r="G1288" s="26">
        <v>0.2961513665231264</v>
      </c>
      <c r="H1288" s="26">
        <v>1.5325159083112381</v>
      </c>
      <c r="I1288" s="26">
        <f t="shared" si="419"/>
        <v>6.2947905969014499</v>
      </c>
      <c r="J1288" s="26">
        <v>3.4803851770601479</v>
      </c>
      <c r="K1288" s="26">
        <v>3.7098937903115488</v>
      </c>
      <c r="L1288" s="26">
        <f t="shared" si="420"/>
        <v>7.1902789673716967</v>
      </c>
      <c r="M1288" s="26">
        <v>2.833152122123908</v>
      </c>
      <c r="N1288" s="26">
        <v>4.772915074180422</v>
      </c>
      <c r="O1288" s="26">
        <v>0.17681841204444468</v>
      </c>
      <c r="P1288" s="26">
        <v>0</v>
      </c>
      <c r="Q1288" s="26">
        <f t="shared" si="416"/>
        <v>7.7828856083487752</v>
      </c>
      <c r="R1288" s="27">
        <v>0.23864373356867241</v>
      </c>
      <c r="S1288" s="143">
        <f t="shared" si="421"/>
        <v>21.506598906190593</v>
      </c>
      <c r="T1288" s="140" t="str">
        <f t="shared" si="422"/>
        <v>31403</v>
      </c>
      <c r="U1288" s="5" t="str">
        <f t="shared" si="417"/>
        <v>鳥取県江府町</v>
      </c>
      <c r="V1288" s="21">
        <f t="shared" si="423"/>
        <v>0.2076629290176388</v>
      </c>
      <c r="W1288" s="21">
        <f t="shared" si="423"/>
        <v>1.3770255716159767E-2</v>
      </c>
      <c r="X1288" s="21">
        <f t="shared" si="423"/>
        <v>7.125793878408683E-2</v>
      </c>
      <c r="Y1288" s="21">
        <f t="shared" si="424"/>
        <v>0.16182871091060019</v>
      </c>
      <c r="Z1288" s="21">
        <f t="shared" si="424"/>
        <v>0.17250025475872291</v>
      </c>
      <c r="AA1288" s="21">
        <f t="shared" si="425"/>
        <v>0.13173408470961886</v>
      </c>
      <c r="AB1288" s="21">
        <f t="shared" si="425"/>
        <v>0.22192793453764353</v>
      </c>
      <c r="AC1288" s="21">
        <f t="shared" si="425"/>
        <v>8.2215887698332511E-3</v>
      </c>
      <c r="AD1288" s="21">
        <f t="shared" si="425"/>
        <v>0</v>
      </c>
      <c r="AE1288" s="21">
        <f t="shared" si="426"/>
        <v>1.1096302795695869E-2</v>
      </c>
      <c r="AF1288" s="137">
        <f>VLOOKUP(T1288,人口!$A$2:$E$1748,5,0)</f>
        <v>2849</v>
      </c>
      <c r="AG1288" s="14">
        <f t="shared" si="427"/>
        <v>1</v>
      </c>
      <c r="AH1288" s="14">
        <f t="shared" si="428"/>
        <v>0</v>
      </c>
      <c r="AI1288" s="14">
        <f t="shared" si="429"/>
        <v>0</v>
      </c>
      <c r="AJ1288" s="14">
        <f t="shared" si="430"/>
        <v>0</v>
      </c>
      <c r="AK1288" s="14">
        <f t="shared" si="431"/>
        <v>0</v>
      </c>
      <c r="AL1288" s="14">
        <f t="shared" si="432"/>
        <v>0</v>
      </c>
      <c r="AM1288" s="14">
        <f t="shared" si="433"/>
        <v>0</v>
      </c>
      <c r="AN1288" s="14">
        <f t="shared" si="434"/>
        <v>0</v>
      </c>
      <c r="AO1288" s="5" t="str">
        <f t="shared" si="435"/>
        <v>5千人未満の市町村平均</v>
      </c>
    </row>
    <row r="1289" spans="1:41" s="5" customFormat="1" ht="18" customHeight="1" x14ac:dyDescent="0.3">
      <c r="A1289" s="5" t="str">
        <f t="shared" si="418"/>
        <v>032201</v>
      </c>
      <c r="B1289" s="22">
        <v>32</v>
      </c>
      <c r="C1289" s="23" t="s">
        <v>59</v>
      </c>
      <c r="D1289" s="23">
        <v>32201</v>
      </c>
      <c r="E1289" s="24" t="s">
        <v>106</v>
      </c>
      <c r="F1289" s="25">
        <v>160.09654819957134</v>
      </c>
      <c r="G1289" s="26">
        <v>17.994541703216147</v>
      </c>
      <c r="H1289" s="26">
        <v>33.517090559887336</v>
      </c>
      <c r="I1289" s="26">
        <f t="shared" si="419"/>
        <v>211.60818046267485</v>
      </c>
      <c r="J1289" s="26">
        <v>439.9978073689399</v>
      </c>
      <c r="K1289" s="26">
        <v>336.58225563443932</v>
      </c>
      <c r="L1289" s="26">
        <f t="shared" si="420"/>
        <v>776.58006300337922</v>
      </c>
      <c r="M1289" s="26">
        <v>197.77311802619568</v>
      </c>
      <c r="N1289" s="26">
        <v>138.35198886901011</v>
      </c>
      <c r="O1289" s="26">
        <v>12.535612384397677</v>
      </c>
      <c r="P1289" s="26">
        <v>22.603720784938474</v>
      </c>
      <c r="Q1289" s="26">
        <f t="shared" si="416"/>
        <v>371.26444006454199</v>
      </c>
      <c r="R1289" s="27">
        <v>23.692887213765005</v>
      </c>
      <c r="S1289" s="143">
        <f t="shared" si="421"/>
        <v>1383.1455707443611</v>
      </c>
      <c r="T1289" s="140" t="str">
        <f t="shared" si="422"/>
        <v>32201</v>
      </c>
      <c r="U1289" s="5" t="str">
        <f t="shared" si="417"/>
        <v>島根県松江市</v>
      </c>
      <c r="V1289" s="21">
        <f t="shared" si="423"/>
        <v>0.11574815520929799</v>
      </c>
      <c r="W1289" s="21">
        <f t="shared" si="423"/>
        <v>1.3009868291399081E-2</v>
      </c>
      <c r="X1289" s="21">
        <f t="shared" si="423"/>
        <v>2.4232511218504352E-2</v>
      </c>
      <c r="Y1289" s="21">
        <f t="shared" si="424"/>
        <v>0.31811388235306881</v>
      </c>
      <c r="Z1289" s="21">
        <f t="shared" si="424"/>
        <v>0.2433455037225781</v>
      </c>
      <c r="AA1289" s="21">
        <f t="shared" si="425"/>
        <v>0.14298792709126129</v>
      </c>
      <c r="AB1289" s="21">
        <f t="shared" si="425"/>
        <v>0.10002706280189573</v>
      </c>
      <c r="AC1289" s="21">
        <f t="shared" si="425"/>
        <v>9.0631186257939898E-3</v>
      </c>
      <c r="AD1289" s="21">
        <f t="shared" si="425"/>
        <v>1.6342257288778313E-2</v>
      </c>
      <c r="AE1289" s="21">
        <f t="shared" si="426"/>
        <v>1.7129713397422308E-2</v>
      </c>
      <c r="AF1289" s="137">
        <f>VLOOKUP(T1289,人口!$A$2:$E$1748,5,0)</f>
        <v>201981</v>
      </c>
      <c r="AG1289" s="14">
        <f t="shared" si="427"/>
        <v>0</v>
      </c>
      <c r="AH1289" s="14">
        <f t="shared" si="428"/>
        <v>0</v>
      </c>
      <c r="AI1289" s="14">
        <f t="shared" si="429"/>
        <v>0</v>
      </c>
      <c r="AJ1289" s="14">
        <f t="shared" si="430"/>
        <v>0</v>
      </c>
      <c r="AK1289" s="14">
        <f t="shared" si="431"/>
        <v>0</v>
      </c>
      <c r="AL1289" s="14">
        <f t="shared" si="432"/>
        <v>1</v>
      </c>
      <c r="AM1289" s="14">
        <f t="shared" si="433"/>
        <v>0</v>
      </c>
      <c r="AN1289" s="14">
        <f t="shared" si="434"/>
        <v>0</v>
      </c>
      <c r="AO1289" s="5" t="str">
        <f t="shared" si="435"/>
        <v>20万～50万人未満の市町村平均</v>
      </c>
    </row>
    <row r="1290" spans="1:41" s="5" customFormat="1" ht="18" customHeight="1" x14ac:dyDescent="0.3">
      <c r="A1290" s="5" t="str">
        <f t="shared" si="418"/>
        <v>032202</v>
      </c>
      <c r="B1290" s="22">
        <v>32</v>
      </c>
      <c r="C1290" s="23" t="s">
        <v>59</v>
      </c>
      <c r="D1290" s="23">
        <v>32202</v>
      </c>
      <c r="E1290" s="24" t="s">
        <v>156</v>
      </c>
      <c r="F1290" s="25">
        <v>77.468863578054496</v>
      </c>
      <c r="G1290" s="26">
        <v>5.3078239363574671</v>
      </c>
      <c r="H1290" s="26">
        <v>35.388603230743989</v>
      </c>
      <c r="I1290" s="26">
        <f t="shared" si="419"/>
        <v>118.16529074515594</v>
      </c>
      <c r="J1290" s="26">
        <v>111.49345828095208</v>
      </c>
      <c r="K1290" s="26">
        <v>97.430823276589379</v>
      </c>
      <c r="L1290" s="26">
        <f t="shared" si="420"/>
        <v>208.92428155754146</v>
      </c>
      <c r="M1290" s="26">
        <v>50.735706204956003</v>
      </c>
      <c r="N1290" s="26">
        <v>52.198947217523589</v>
      </c>
      <c r="O1290" s="26">
        <v>3.3098371057670182</v>
      </c>
      <c r="P1290" s="26">
        <v>2.9590272314898223</v>
      </c>
      <c r="Q1290" s="26">
        <f t="shared" si="416"/>
        <v>109.20351775973643</v>
      </c>
      <c r="R1290" s="27">
        <v>4.3943451909594913</v>
      </c>
      <c r="S1290" s="143">
        <f t="shared" si="421"/>
        <v>440.68743525339335</v>
      </c>
      <c r="T1290" s="140" t="str">
        <f t="shared" si="422"/>
        <v>32202</v>
      </c>
      <c r="U1290" s="5" t="str">
        <f t="shared" si="417"/>
        <v>島根県浜田市</v>
      </c>
      <c r="V1290" s="21">
        <f t="shared" si="423"/>
        <v>0.17579095154712146</v>
      </c>
      <c r="W1290" s="21">
        <f t="shared" si="423"/>
        <v>1.2044418587304382E-2</v>
      </c>
      <c r="X1290" s="21">
        <f t="shared" si="423"/>
        <v>8.0303181801395576E-2</v>
      </c>
      <c r="Y1290" s="21">
        <f t="shared" si="424"/>
        <v>0.25299894973598197</v>
      </c>
      <c r="Z1290" s="21">
        <f t="shared" si="424"/>
        <v>0.22108827137439732</v>
      </c>
      <c r="AA1290" s="21">
        <f t="shared" si="425"/>
        <v>0.11512855177226279</v>
      </c>
      <c r="AB1290" s="21">
        <f t="shared" si="425"/>
        <v>0.11844891195390997</v>
      </c>
      <c r="AC1290" s="21">
        <f t="shared" si="425"/>
        <v>7.5106228156105164E-3</v>
      </c>
      <c r="AD1290" s="21">
        <f t="shared" si="425"/>
        <v>6.7145713600579391E-3</v>
      </c>
      <c r="AE1290" s="21">
        <f t="shared" si="426"/>
        <v>9.9715690519580208E-3</v>
      </c>
      <c r="AF1290" s="137">
        <f>VLOOKUP(T1290,人口!$A$2:$E$1748,5,0)</f>
        <v>53330</v>
      </c>
      <c r="AG1290" s="14">
        <f t="shared" si="427"/>
        <v>0</v>
      </c>
      <c r="AH1290" s="14">
        <f t="shared" si="428"/>
        <v>0</v>
      </c>
      <c r="AI1290" s="14">
        <f t="shared" si="429"/>
        <v>0</v>
      </c>
      <c r="AJ1290" s="14">
        <f t="shared" si="430"/>
        <v>1</v>
      </c>
      <c r="AK1290" s="14">
        <f t="shared" si="431"/>
        <v>0</v>
      </c>
      <c r="AL1290" s="14">
        <f t="shared" si="432"/>
        <v>0</v>
      </c>
      <c r="AM1290" s="14">
        <f t="shared" si="433"/>
        <v>0</v>
      </c>
      <c r="AN1290" s="14">
        <f t="shared" si="434"/>
        <v>0</v>
      </c>
      <c r="AO1290" s="5" t="str">
        <f t="shared" si="435"/>
        <v>3万～10万人未満の市町村平均</v>
      </c>
    </row>
    <row r="1291" spans="1:41" s="5" customFormat="1" ht="18" customHeight="1" x14ac:dyDescent="0.3">
      <c r="A1291" s="5" t="str">
        <f t="shared" si="418"/>
        <v>032203</v>
      </c>
      <c r="B1291" s="22">
        <v>32</v>
      </c>
      <c r="C1291" s="23" t="s">
        <v>59</v>
      </c>
      <c r="D1291" s="23">
        <v>32203</v>
      </c>
      <c r="E1291" s="24" t="s">
        <v>224</v>
      </c>
      <c r="F1291" s="25">
        <v>654.15629819740639</v>
      </c>
      <c r="G1291" s="26">
        <v>15.884992914864267</v>
      </c>
      <c r="H1291" s="26">
        <v>33.857365590952185</v>
      </c>
      <c r="I1291" s="26">
        <f t="shared" si="419"/>
        <v>703.89865670322285</v>
      </c>
      <c r="J1291" s="26">
        <v>295.25010206851027</v>
      </c>
      <c r="K1291" s="26">
        <v>247.85739832853855</v>
      </c>
      <c r="L1291" s="26">
        <f t="shared" si="420"/>
        <v>543.10750039704885</v>
      </c>
      <c r="M1291" s="26">
        <v>178.26097652893895</v>
      </c>
      <c r="N1291" s="26">
        <v>141.65742501413305</v>
      </c>
      <c r="O1291" s="26">
        <v>10.860771504288381</v>
      </c>
      <c r="P1291" s="26">
        <v>1.0385838585891007</v>
      </c>
      <c r="Q1291" s="26">
        <f t="shared" si="416"/>
        <v>331.81775690594952</v>
      </c>
      <c r="R1291" s="27">
        <v>22.03601054028</v>
      </c>
      <c r="S1291" s="143">
        <f t="shared" si="421"/>
        <v>1600.8599245465009</v>
      </c>
      <c r="T1291" s="140" t="str">
        <f t="shared" si="422"/>
        <v>32203</v>
      </c>
      <c r="U1291" s="5" t="str">
        <f t="shared" si="417"/>
        <v>島根県出雲市</v>
      </c>
      <c r="V1291" s="21">
        <f t="shared" si="423"/>
        <v>0.40862806805705931</v>
      </c>
      <c r="W1291" s="21">
        <f t="shared" si="423"/>
        <v>9.9227875414297992E-3</v>
      </c>
      <c r="X1291" s="21">
        <f t="shared" si="423"/>
        <v>2.1149486642651424E-2</v>
      </c>
      <c r="Y1291" s="21">
        <f t="shared" si="424"/>
        <v>0.18443219018812662</v>
      </c>
      <c r="Z1291" s="21">
        <f t="shared" si="424"/>
        <v>0.15482766138877063</v>
      </c>
      <c r="AA1291" s="21">
        <f t="shared" si="425"/>
        <v>0.11135326320286115</v>
      </c>
      <c r="AB1291" s="21">
        <f t="shared" si="425"/>
        <v>8.8488332328178196E-2</v>
      </c>
      <c r="AC1291" s="21">
        <f t="shared" si="425"/>
        <v>6.7843359295567795E-3</v>
      </c>
      <c r="AD1291" s="21">
        <f t="shared" si="425"/>
        <v>6.4876623036416855E-4</v>
      </c>
      <c r="AE1291" s="21">
        <f t="shared" si="426"/>
        <v>1.3765108491002086E-2</v>
      </c>
      <c r="AF1291" s="137">
        <f>VLOOKUP(T1291,人口!$A$2:$E$1748,5,0)</f>
        <v>174995</v>
      </c>
      <c r="AG1291" s="14">
        <f t="shared" si="427"/>
        <v>0</v>
      </c>
      <c r="AH1291" s="14">
        <f t="shared" si="428"/>
        <v>0</v>
      </c>
      <c r="AI1291" s="14">
        <f t="shared" si="429"/>
        <v>0</v>
      </c>
      <c r="AJ1291" s="14">
        <f t="shared" si="430"/>
        <v>0</v>
      </c>
      <c r="AK1291" s="14">
        <f t="shared" si="431"/>
        <v>1</v>
      </c>
      <c r="AL1291" s="14">
        <f t="shared" si="432"/>
        <v>0</v>
      </c>
      <c r="AM1291" s="14">
        <f t="shared" si="433"/>
        <v>0</v>
      </c>
      <c r="AN1291" s="14">
        <f t="shared" si="434"/>
        <v>0</v>
      </c>
      <c r="AO1291" s="5" t="str">
        <f t="shared" si="435"/>
        <v>10万～20万人未満の市町村平均</v>
      </c>
    </row>
    <row r="1292" spans="1:41" s="5" customFormat="1" ht="18" customHeight="1" x14ac:dyDescent="0.3">
      <c r="A1292" s="5" t="str">
        <f t="shared" si="418"/>
        <v>032204</v>
      </c>
      <c r="B1292" s="22">
        <v>32</v>
      </c>
      <c r="C1292" s="23" t="s">
        <v>59</v>
      </c>
      <c r="D1292" s="23">
        <v>32204</v>
      </c>
      <c r="E1292" s="24" t="s">
        <v>285</v>
      </c>
      <c r="F1292" s="25">
        <v>49.564959369645528</v>
      </c>
      <c r="G1292" s="26">
        <v>4.8234425622080019</v>
      </c>
      <c r="H1292" s="26">
        <v>29.944202733706458</v>
      </c>
      <c r="I1292" s="26">
        <f t="shared" si="419"/>
        <v>84.332604665559984</v>
      </c>
      <c r="J1292" s="26">
        <v>85.021877529757262</v>
      </c>
      <c r="K1292" s="26">
        <v>79.411671629083713</v>
      </c>
      <c r="L1292" s="26">
        <f t="shared" si="420"/>
        <v>164.43354915884098</v>
      </c>
      <c r="M1292" s="26">
        <v>43.847008236106419</v>
      </c>
      <c r="N1292" s="26">
        <v>45.588074927277717</v>
      </c>
      <c r="O1292" s="26">
        <v>2.867884170642943</v>
      </c>
      <c r="P1292" s="26">
        <v>5.8269892262654444E-2</v>
      </c>
      <c r="Q1292" s="26">
        <f t="shared" si="416"/>
        <v>92.361237226289731</v>
      </c>
      <c r="R1292" s="27">
        <v>4.7344308533930235</v>
      </c>
      <c r="S1292" s="143">
        <f t="shared" si="421"/>
        <v>345.86182190408368</v>
      </c>
      <c r="T1292" s="140" t="str">
        <f t="shared" si="422"/>
        <v>32204</v>
      </c>
      <c r="U1292" s="5" t="str">
        <f t="shared" si="417"/>
        <v>島根県益田市</v>
      </c>
      <c r="V1292" s="21">
        <f t="shared" si="423"/>
        <v>0.14330855917190871</v>
      </c>
      <c r="W1292" s="21">
        <f t="shared" si="423"/>
        <v>1.3946154957645675E-2</v>
      </c>
      <c r="X1292" s="21">
        <f t="shared" si="423"/>
        <v>8.657851441611486E-2</v>
      </c>
      <c r="Y1292" s="21">
        <f t="shared" si="424"/>
        <v>0.24582614253774446</v>
      </c>
      <c r="Z1292" s="21">
        <f t="shared" si="424"/>
        <v>0.2296051966415264</v>
      </c>
      <c r="AA1292" s="21">
        <f t="shared" si="425"/>
        <v>0.12677608645763253</v>
      </c>
      <c r="AB1292" s="21">
        <f t="shared" si="425"/>
        <v>0.13181008148369858</v>
      </c>
      <c r="AC1292" s="21">
        <f t="shared" si="425"/>
        <v>8.2919940537359467E-3</v>
      </c>
      <c r="AD1292" s="21">
        <f t="shared" si="425"/>
        <v>1.6847737614362701E-4</v>
      </c>
      <c r="AE1292" s="21">
        <f t="shared" si="426"/>
        <v>1.3688792903849336E-2</v>
      </c>
      <c r="AF1292" s="137">
        <f>VLOOKUP(T1292,人口!$A$2:$E$1748,5,0)</f>
        <v>46209</v>
      </c>
      <c r="AG1292" s="14">
        <f t="shared" si="427"/>
        <v>0</v>
      </c>
      <c r="AH1292" s="14">
        <f t="shared" si="428"/>
        <v>0</v>
      </c>
      <c r="AI1292" s="14">
        <f t="shared" si="429"/>
        <v>0</v>
      </c>
      <c r="AJ1292" s="14">
        <f t="shared" si="430"/>
        <v>1</v>
      </c>
      <c r="AK1292" s="14">
        <f t="shared" si="431"/>
        <v>0</v>
      </c>
      <c r="AL1292" s="14">
        <f t="shared" si="432"/>
        <v>0</v>
      </c>
      <c r="AM1292" s="14">
        <f t="shared" si="433"/>
        <v>0</v>
      </c>
      <c r="AN1292" s="14">
        <f t="shared" si="434"/>
        <v>0</v>
      </c>
      <c r="AO1292" s="5" t="str">
        <f t="shared" si="435"/>
        <v>3万～10万人未満の市町村平均</v>
      </c>
    </row>
    <row r="1293" spans="1:41" s="5" customFormat="1" ht="18" customHeight="1" x14ac:dyDescent="0.3">
      <c r="A1293" s="5" t="str">
        <f t="shared" si="418"/>
        <v>032205</v>
      </c>
      <c r="B1293" s="22">
        <v>32</v>
      </c>
      <c r="C1293" s="23" t="s">
        <v>59</v>
      </c>
      <c r="D1293" s="23">
        <v>32205</v>
      </c>
      <c r="E1293" s="24" t="s">
        <v>336</v>
      </c>
      <c r="F1293" s="25">
        <v>60.329445540748409</v>
      </c>
      <c r="G1293" s="26">
        <v>2.9990902838693581</v>
      </c>
      <c r="H1293" s="26">
        <v>23.08198960723206</v>
      </c>
      <c r="I1293" s="26">
        <f t="shared" si="419"/>
        <v>86.410525431849834</v>
      </c>
      <c r="J1293" s="26">
        <v>55.535231932690571</v>
      </c>
      <c r="K1293" s="26">
        <v>58.188784108752998</v>
      </c>
      <c r="L1293" s="26">
        <f t="shared" si="420"/>
        <v>113.72401604144358</v>
      </c>
      <c r="M1293" s="26">
        <v>33.539427818761226</v>
      </c>
      <c r="N1293" s="26">
        <v>33.477765207809853</v>
      </c>
      <c r="O1293" s="26">
        <v>2.1318131398085751</v>
      </c>
      <c r="P1293" s="26">
        <v>0.47297819790027035</v>
      </c>
      <c r="Q1293" s="26">
        <f t="shared" si="416"/>
        <v>69.621984364279925</v>
      </c>
      <c r="R1293" s="27">
        <v>0</v>
      </c>
      <c r="S1293" s="143">
        <f t="shared" si="421"/>
        <v>269.75652583757335</v>
      </c>
      <c r="T1293" s="140" t="str">
        <f t="shared" si="422"/>
        <v>32205</v>
      </c>
      <c r="U1293" s="5" t="str">
        <f t="shared" si="417"/>
        <v>島根県大田市</v>
      </c>
      <c r="V1293" s="21">
        <f t="shared" si="423"/>
        <v>0.22364406330275088</v>
      </c>
      <c r="W1293" s="21">
        <f t="shared" si="423"/>
        <v>1.1117767307231631E-2</v>
      </c>
      <c r="X1293" s="21">
        <f t="shared" si="423"/>
        <v>8.5566010073581167E-2</v>
      </c>
      <c r="Y1293" s="21">
        <f t="shared" si="424"/>
        <v>0.20587169025942165</v>
      </c>
      <c r="Z1293" s="21">
        <f t="shared" si="424"/>
        <v>0.21570853171422372</v>
      </c>
      <c r="AA1293" s="21">
        <f t="shared" si="425"/>
        <v>0.12433222037770494</v>
      </c>
      <c r="AB1293" s="21">
        <f t="shared" si="425"/>
        <v>0.12410363420815847</v>
      </c>
      <c r="AC1293" s="21">
        <f t="shared" si="425"/>
        <v>7.9027305574516076E-3</v>
      </c>
      <c r="AD1293" s="21">
        <f t="shared" si="425"/>
        <v>1.7533521994758394E-3</v>
      </c>
      <c r="AE1293" s="21">
        <f t="shared" si="426"/>
        <v>0</v>
      </c>
      <c r="AF1293" s="137">
        <f>VLOOKUP(T1293,人口!$A$2:$E$1748,5,0)</f>
        <v>34349</v>
      </c>
      <c r="AG1293" s="14">
        <f t="shared" si="427"/>
        <v>0</v>
      </c>
      <c r="AH1293" s="14">
        <f t="shared" si="428"/>
        <v>0</v>
      </c>
      <c r="AI1293" s="14">
        <f t="shared" si="429"/>
        <v>0</v>
      </c>
      <c r="AJ1293" s="14">
        <f t="shared" si="430"/>
        <v>1</v>
      </c>
      <c r="AK1293" s="14">
        <f t="shared" si="431"/>
        <v>0</v>
      </c>
      <c r="AL1293" s="14">
        <f t="shared" si="432"/>
        <v>0</v>
      </c>
      <c r="AM1293" s="14">
        <f t="shared" si="433"/>
        <v>0</v>
      </c>
      <c r="AN1293" s="14">
        <f t="shared" si="434"/>
        <v>0</v>
      </c>
      <c r="AO1293" s="5" t="str">
        <f t="shared" si="435"/>
        <v>3万～10万人未満の市町村平均</v>
      </c>
    </row>
    <row r="1294" spans="1:41" s="5" customFormat="1" ht="18" customHeight="1" x14ac:dyDescent="0.3">
      <c r="A1294" s="5" t="str">
        <f t="shared" si="418"/>
        <v>032206</v>
      </c>
      <c r="B1294" s="22">
        <v>32</v>
      </c>
      <c r="C1294" s="23" t="s">
        <v>59</v>
      </c>
      <c r="D1294" s="23">
        <v>32206</v>
      </c>
      <c r="E1294" s="24" t="s">
        <v>388</v>
      </c>
      <c r="F1294" s="25">
        <v>198.0122598025381</v>
      </c>
      <c r="G1294" s="26">
        <v>2.8519651001323707</v>
      </c>
      <c r="H1294" s="26">
        <v>6.1816630643447041</v>
      </c>
      <c r="I1294" s="26">
        <f t="shared" si="419"/>
        <v>207.04588796701518</v>
      </c>
      <c r="J1294" s="26">
        <v>52.569352483978108</v>
      </c>
      <c r="K1294" s="26">
        <v>53.550817641698103</v>
      </c>
      <c r="L1294" s="26">
        <f t="shared" si="420"/>
        <v>106.12017012567621</v>
      </c>
      <c r="M1294" s="26">
        <v>38.600901834690461</v>
      </c>
      <c r="N1294" s="26">
        <v>39.766273274295557</v>
      </c>
      <c r="O1294" s="26">
        <v>2.3803767551957291</v>
      </c>
      <c r="P1294" s="26">
        <v>0.37633684038050585</v>
      </c>
      <c r="Q1294" s="26">
        <f t="shared" si="416"/>
        <v>81.123888704562248</v>
      </c>
      <c r="R1294" s="27">
        <v>0</v>
      </c>
      <c r="S1294" s="143">
        <f t="shared" si="421"/>
        <v>394.28994679725366</v>
      </c>
      <c r="T1294" s="140" t="str">
        <f t="shared" si="422"/>
        <v>32206</v>
      </c>
      <c r="U1294" s="5" t="str">
        <f t="shared" si="417"/>
        <v>島根県安来市</v>
      </c>
      <c r="V1294" s="21">
        <f t="shared" si="423"/>
        <v>0.50219961581814621</v>
      </c>
      <c r="W1294" s="21">
        <f t="shared" si="423"/>
        <v>7.2331671737977865E-3</v>
      </c>
      <c r="X1294" s="21">
        <f t="shared" si="423"/>
        <v>1.5677962663154976E-2</v>
      </c>
      <c r="Y1294" s="21">
        <f t="shared" si="424"/>
        <v>0.133326636681938</v>
      </c>
      <c r="Z1294" s="21">
        <f t="shared" si="424"/>
        <v>0.13581583318743418</v>
      </c>
      <c r="AA1294" s="21">
        <f t="shared" si="425"/>
        <v>9.7899787068472438E-2</v>
      </c>
      <c r="AB1294" s="21">
        <f t="shared" si="425"/>
        <v>0.1008554075428751</v>
      </c>
      <c r="AC1294" s="21">
        <f t="shared" si="425"/>
        <v>6.0371226163159911E-3</v>
      </c>
      <c r="AD1294" s="21">
        <f t="shared" si="425"/>
        <v>9.5446724786523807E-4</v>
      </c>
      <c r="AE1294" s="21">
        <f t="shared" si="426"/>
        <v>0</v>
      </c>
      <c r="AF1294" s="137">
        <f>VLOOKUP(T1294,人口!$A$2:$E$1748,5,0)</f>
        <v>38354</v>
      </c>
      <c r="AG1294" s="14">
        <f t="shared" si="427"/>
        <v>0</v>
      </c>
      <c r="AH1294" s="14">
        <f t="shared" si="428"/>
        <v>0</v>
      </c>
      <c r="AI1294" s="14">
        <f t="shared" si="429"/>
        <v>0</v>
      </c>
      <c r="AJ1294" s="14">
        <f t="shared" si="430"/>
        <v>1</v>
      </c>
      <c r="AK1294" s="14">
        <f t="shared" si="431"/>
        <v>0</v>
      </c>
      <c r="AL1294" s="14">
        <f t="shared" si="432"/>
        <v>0</v>
      </c>
      <c r="AM1294" s="14">
        <f t="shared" si="433"/>
        <v>0</v>
      </c>
      <c r="AN1294" s="14">
        <f t="shared" si="434"/>
        <v>0</v>
      </c>
      <c r="AO1294" s="5" t="str">
        <f t="shared" si="435"/>
        <v>3万～10万人未満の市町村平均</v>
      </c>
    </row>
    <row r="1295" spans="1:41" s="5" customFormat="1" ht="18" customHeight="1" x14ac:dyDescent="0.3">
      <c r="A1295" s="5" t="str">
        <f t="shared" si="418"/>
        <v>032207</v>
      </c>
      <c r="B1295" s="22">
        <v>32</v>
      </c>
      <c r="C1295" s="23" t="s">
        <v>59</v>
      </c>
      <c r="D1295" s="23">
        <v>32207</v>
      </c>
      <c r="E1295" s="24" t="s">
        <v>439</v>
      </c>
      <c r="F1295" s="25">
        <v>55.294378191320774</v>
      </c>
      <c r="G1295" s="26">
        <v>2.3381586892355073</v>
      </c>
      <c r="H1295" s="26">
        <v>7.3159131678941911</v>
      </c>
      <c r="I1295" s="26">
        <f t="shared" si="419"/>
        <v>64.948450048450468</v>
      </c>
      <c r="J1295" s="26">
        <v>35.885665767506019</v>
      </c>
      <c r="K1295" s="26">
        <v>43.045544198248457</v>
      </c>
      <c r="L1295" s="26">
        <f t="shared" si="420"/>
        <v>78.931209965754476</v>
      </c>
      <c r="M1295" s="26">
        <v>22.041286846725775</v>
      </c>
      <c r="N1295" s="26">
        <v>18.928072481679212</v>
      </c>
      <c r="O1295" s="26">
        <v>1.4548884574046586</v>
      </c>
      <c r="P1295" s="26">
        <v>0.77504658264346327</v>
      </c>
      <c r="Q1295" s="26">
        <f t="shared" si="416"/>
        <v>43.19929436845311</v>
      </c>
      <c r="R1295" s="27">
        <v>1.8428086550405023</v>
      </c>
      <c r="S1295" s="143">
        <f t="shared" si="421"/>
        <v>188.92176303769855</v>
      </c>
      <c r="T1295" s="140" t="str">
        <f t="shared" si="422"/>
        <v>32207</v>
      </c>
      <c r="U1295" s="5" t="str">
        <f t="shared" si="417"/>
        <v>島根県江津市</v>
      </c>
      <c r="V1295" s="21">
        <f t="shared" si="423"/>
        <v>0.29268400475538126</v>
      </c>
      <c r="W1295" s="21">
        <f t="shared" si="423"/>
        <v>1.2376333206084561E-2</v>
      </c>
      <c r="X1295" s="21">
        <f t="shared" si="423"/>
        <v>3.8724565398187243E-2</v>
      </c>
      <c r="Y1295" s="21">
        <f t="shared" si="424"/>
        <v>0.18994987761333343</v>
      </c>
      <c r="Z1295" s="21">
        <f t="shared" si="424"/>
        <v>0.22784852049924442</v>
      </c>
      <c r="AA1295" s="21">
        <f t="shared" si="425"/>
        <v>0.11666886065597179</v>
      </c>
      <c r="AB1295" s="21">
        <f t="shared" si="425"/>
        <v>0.10019000552044496</v>
      </c>
      <c r="AC1295" s="21">
        <f t="shared" si="425"/>
        <v>7.7010103759953879E-3</v>
      </c>
      <c r="AD1295" s="21">
        <f t="shared" si="425"/>
        <v>4.1024737975201191E-3</v>
      </c>
      <c r="AE1295" s="21">
        <f t="shared" si="426"/>
        <v>9.754348177836861E-3</v>
      </c>
      <c r="AF1295" s="137">
        <f>VLOOKUP(T1295,人口!$A$2:$E$1748,5,0)</f>
        <v>23442</v>
      </c>
      <c r="AG1295" s="14">
        <f t="shared" si="427"/>
        <v>0</v>
      </c>
      <c r="AH1295" s="14">
        <f t="shared" si="428"/>
        <v>0</v>
      </c>
      <c r="AI1295" s="14">
        <f t="shared" si="429"/>
        <v>1</v>
      </c>
      <c r="AJ1295" s="14">
        <f t="shared" si="430"/>
        <v>0</v>
      </c>
      <c r="AK1295" s="14">
        <f t="shared" si="431"/>
        <v>0</v>
      </c>
      <c r="AL1295" s="14">
        <f t="shared" si="432"/>
        <v>0</v>
      </c>
      <c r="AM1295" s="14">
        <f t="shared" si="433"/>
        <v>0</v>
      </c>
      <c r="AN1295" s="14">
        <f t="shared" si="434"/>
        <v>0</v>
      </c>
      <c r="AO1295" s="5" t="str">
        <f t="shared" si="435"/>
        <v>1万～3万人未満の市町村平均</v>
      </c>
    </row>
    <row r="1296" spans="1:41" s="5" customFormat="1" ht="18" customHeight="1" x14ac:dyDescent="0.3">
      <c r="A1296" s="5" t="str">
        <f t="shared" si="418"/>
        <v>032209</v>
      </c>
      <c r="B1296" s="22">
        <v>32</v>
      </c>
      <c r="C1296" s="23" t="s">
        <v>59</v>
      </c>
      <c r="D1296" s="23">
        <v>32209</v>
      </c>
      <c r="E1296" s="24" t="s">
        <v>494</v>
      </c>
      <c r="F1296" s="25">
        <v>120.9711571235442</v>
      </c>
      <c r="G1296" s="26">
        <v>3.8999491012127576</v>
      </c>
      <c r="H1296" s="26">
        <v>22.061164514037522</v>
      </c>
      <c r="I1296" s="26">
        <f t="shared" si="419"/>
        <v>146.93227073879447</v>
      </c>
      <c r="J1296" s="26">
        <v>48.909958935317952</v>
      </c>
      <c r="K1296" s="26">
        <v>51.21507067395239</v>
      </c>
      <c r="L1296" s="26">
        <f t="shared" si="420"/>
        <v>100.12502960927034</v>
      </c>
      <c r="M1296" s="26">
        <v>38.277795160088694</v>
      </c>
      <c r="N1296" s="26">
        <v>43.639455365742364</v>
      </c>
      <c r="O1296" s="26">
        <v>2.3410286073416828</v>
      </c>
      <c r="P1296" s="26">
        <v>0</v>
      </c>
      <c r="Q1296" s="26">
        <f t="shared" si="416"/>
        <v>84.258279133172749</v>
      </c>
      <c r="R1296" s="27">
        <v>0</v>
      </c>
      <c r="S1296" s="143">
        <f t="shared" si="421"/>
        <v>331.31557948123759</v>
      </c>
      <c r="T1296" s="140" t="str">
        <f t="shared" si="422"/>
        <v>32209</v>
      </c>
      <c r="U1296" s="5" t="str">
        <f t="shared" si="417"/>
        <v>島根県雲南市</v>
      </c>
      <c r="V1296" s="21">
        <f t="shared" si="423"/>
        <v>0.36512366038734623</v>
      </c>
      <c r="W1296" s="21">
        <f t="shared" si="423"/>
        <v>1.1771100855924621E-2</v>
      </c>
      <c r="X1296" s="21">
        <f t="shared" si="423"/>
        <v>6.6586559402307996E-2</v>
      </c>
      <c r="Y1296" s="21">
        <f t="shared" si="424"/>
        <v>0.14762348034432748</v>
      </c>
      <c r="Z1296" s="21">
        <f t="shared" si="424"/>
        <v>0.15458093082777202</v>
      </c>
      <c r="AA1296" s="21">
        <f t="shared" si="425"/>
        <v>0.11553273534562647</v>
      </c>
      <c r="AB1296" s="21">
        <f t="shared" si="425"/>
        <v>0.13171567553228708</v>
      </c>
      <c r="AC1296" s="21">
        <f t="shared" si="425"/>
        <v>7.0658573044080327E-3</v>
      </c>
      <c r="AD1296" s="21">
        <f t="shared" si="425"/>
        <v>0</v>
      </c>
      <c r="AE1296" s="21">
        <f t="shared" si="426"/>
        <v>0</v>
      </c>
      <c r="AF1296" s="137">
        <f>VLOOKUP(T1296,人口!$A$2:$E$1748,5,0)</f>
        <v>37720</v>
      </c>
      <c r="AG1296" s="14">
        <f t="shared" si="427"/>
        <v>0</v>
      </c>
      <c r="AH1296" s="14">
        <f t="shared" si="428"/>
        <v>0</v>
      </c>
      <c r="AI1296" s="14">
        <f t="shared" si="429"/>
        <v>0</v>
      </c>
      <c r="AJ1296" s="14">
        <f t="shared" si="430"/>
        <v>1</v>
      </c>
      <c r="AK1296" s="14">
        <f t="shared" si="431"/>
        <v>0</v>
      </c>
      <c r="AL1296" s="14">
        <f t="shared" si="432"/>
        <v>0</v>
      </c>
      <c r="AM1296" s="14">
        <f t="shared" si="433"/>
        <v>0</v>
      </c>
      <c r="AN1296" s="14">
        <f t="shared" si="434"/>
        <v>0</v>
      </c>
      <c r="AO1296" s="5" t="str">
        <f t="shared" si="435"/>
        <v>3万～10万人未満の市町村平均</v>
      </c>
    </row>
    <row r="1297" spans="1:41" s="5" customFormat="1" ht="18" customHeight="1" x14ac:dyDescent="0.3">
      <c r="A1297" s="5" t="str">
        <f t="shared" si="418"/>
        <v>032343</v>
      </c>
      <c r="B1297" s="22">
        <v>32</v>
      </c>
      <c r="C1297" s="23" t="s">
        <v>59</v>
      </c>
      <c r="D1297" s="23">
        <v>32343</v>
      </c>
      <c r="E1297" s="24" t="s">
        <v>547</v>
      </c>
      <c r="F1297" s="25">
        <v>31.815605717647099</v>
      </c>
      <c r="G1297" s="26">
        <v>1.5844250556290949</v>
      </c>
      <c r="H1297" s="26">
        <v>18.034576646436843</v>
      </c>
      <c r="I1297" s="26">
        <f t="shared" si="419"/>
        <v>51.434607419713032</v>
      </c>
      <c r="J1297" s="26">
        <v>16.924695162553206</v>
      </c>
      <c r="K1297" s="26">
        <v>17.881316499488758</v>
      </c>
      <c r="L1297" s="26">
        <f t="shared" si="420"/>
        <v>34.806011662041968</v>
      </c>
      <c r="M1297" s="26">
        <v>11.783047842743422</v>
      </c>
      <c r="N1297" s="26">
        <v>17.378799645100489</v>
      </c>
      <c r="O1297" s="26">
        <v>0.77423997551928658</v>
      </c>
      <c r="P1297" s="26">
        <v>0</v>
      </c>
      <c r="Q1297" s="26">
        <f t="shared" si="416"/>
        <v>29.936087463363197</v>
      </c>
      <c r="R1297" s="27">
        <v>1.0696092350999999</v>
      </c>
      <c r="S1297" s="143">
        <f t="shared" si="421"/>
        <v>117.2463157802182</v>
      </c>
      <c r="T1297" s="140" t="str">
        <f t="shared" si="422"/>
        <v>32343</v>
      </c>
      <c r="U1297" s="5" t="str">
        <f t="shared" si="417"/>
        <v>島根県奥出雲町</v>
      </c>
      <c r="V1297" s="21">
        <f t="shared" si="423"/>
        <v>0.27135697617387333</v>
      </c>
      <c r="W1297" s="21">
        <f t="shared" si="423"/>
        <v>1.3513644715277435E-2</v>
      </c>
      <c r="X1297" s="21">
        <f t="shared" si="423"/>
        <v>0.15381785369054332</v>
      </c>
      <c r="Y1297" s="21">
        <f t="shared" si="424"/>
        <v>0.14435161608215533</v>
      </c>
      <c r="Z1297" s="21">
        <f t="shared" si="424"/>
        <v>0.15251068982847898</v>
      </c>
      <c r="AA1297" s="21">
        <f t="shared" si="425"/>
        <v>0.10049823539727341</v>
      </c>
      <c r="AB1297" s="21">
        <f t="shared" si="425"/>
        <v>0.14822469712120917</v>
      </c>
      <c r="AC1297" s="21">
        <f t="shared" si="425"/>
        <v>6.6035335129047733E-3</v>
      </c>
      <c r="AD1297" s="21">
        <f t="shared" si="425"/>
        <v>0</v>
      </c>
      <c r="AE1297" s="21">
        <f t="shared" si="426"/>
        <v>9.1227534782842568E-3</v>
      </c>
      <c r="AF1297" s="137">
        <f>VLOOKUP(T1297,人口!$A$2:$E$1748,5,0)</f>
        <v>12475</v>
      </c>
      <c r="AG1297" s="14">
        <f t="shared" si="427"/>
        <v>0</v>
      </c>
      <c r="AH1297" s="14">
        <f t="shared" si="428"/>
        <v>0</v>
      </c>
      <c r="AI1297" s="14">
        <f t="shared" si="429"/>
        <v>1</v>
      </c>
      <c r="AJ1297" s="14">
        <f t="shared" si="430"/>
        <v>0</v>
      </c>
      <c r="AK1297" s="14">
        <f t="shared" si="431"/>
        <v>0</v>
      </c>
      <c r="AL1297" s="14">
        <f t="shared" si="432"/>
        <v>0</v>
      </c>
      <c r="AM1297" s="14">
        <f t="shared" si="433"/>
        <v>0</v>
      </c>
      <c r="AN1297" s="14">
        <f t="shared" si="434"/>
        <v>0</v>
      </c>
      <c r="AO1297" s="5" t="str">
        <f t="shared" si="435"/>
        <v>1万～3万人未満の市町村平均</v>
      </c>
    </row>
    <row r="1298" spans="1:41" s="5" customFormat="1" ht="18" customHeight="1" x14ac:dyDescent="0.3">
      <c r="A1298" s="5" t="str">
        <f t="shared" si="418"/>
        <v>032386</v>
      </c>
      <c r="B1298" s="22">
        <v>32</v>
      </c>
      <c r="C1298" s="23" t="s">
        <v>59</v>
      </c>
      <c r="D1298" s="23">
        <v>32386</v>
      </c>
      <c r="E1298" s="24" t="s">
        <v>601</v>
      </c>
      <c r="F1298" s="25">
        <v>8.9580617932596134</v>
      </c>
      <c r="G1298" s="26">
        <v>0.53191412581833897</v>
      </c>
      <c r="H1298" s="26">
        <v>11.002226004430023</v>
      </c>
      <c r="I1298" s="26">
        <f t="shared" si="419"/>
        <v>20.492201923507977</v>
      </c>
      <c r="J1298" s="26">
        <v>8.577933264601219</v>
      </c>
      <c r="K1298" s="26">
        <v>7.6479880778021707</v>
      </c>
      <c r="L1298" s="26">
        <f t="shared" si="420"/>
        <v>16.225921342403389</v>
      </c>
      <c r="M1298" s="26">
        <v>4.5569182728318811</v>
      </c>
      <c r="N1298" s="26">
        <v>7.1160699543476253</v>
      </c>
      <c r="O1298" s="26">
        <v>0.29790395851643892</v>
      </c>
      <c r="P1298" s="26">
        <v>0</v>
      </c>
      <c r="Q1298" s="26">
        <f t="shared" si="416"/>
        <v>11.970892185695945</v>
      </c>
      <c r="R1298" s="27">
        <v>0</v>
      </c>
      <c r="S1298" s="143">
        <f t="shared" si="421"/>
        <v>48.689015451607311</v>
      </c>
      <c r="T1298" s="140" t="str">
        <f t="shared" si="422"/>
        <v>32386</v>
      </c>
      <c r="U1298" s="5" t="str">
        <f t="shared" si="417"/>
        <v>島根県飯南町</v>
      </c>
      <c r="V1298" s="21">
        <f t="shared" si="423"/>
        <v>0.18398527286227745</v>
      </c>
      <c r="W1298" s="21">
        <f t="shared" si="423"/>
        <v>1.0924725441347562E-2</v>
      </c>
      <c r="X1298" s="21">
        <f t="shared" si="423"/>
        <v>0.2259693670611452</v>
      </c>
      <c r="Y1298" s="21">
        <f t="shared" si="424"/>
        <v>0.17617799795370573</v>
      </c>
      <c r="Z1298" s="21">
        <f t="shared" si="424"/>
        <v>0.15707830620242491</v>
      </c>
      <c r="AA1298" s="21">
        <f t="shared" si="425"/>
        <v>9.3592327356897681E-2</v>
      </c>
      <c r="AB1298" s="21">
        <f t="shared" si="425"/>
        <v>0.14615349865557226</v>
      </c>
      <c r="AC1298" s="21">
        <f t="shared" si="425"/>
        <v>6.1185044666292295E-3</v>
      </c>
      <c r="AD1298" s="21">
        <f t="shared" si="425"/>
        <v>0</v>
      </c>
      <c r="AE1298" s="21">
        <f t="shared" si="426"/>
        <v>0</v>
      </c>
      <c r="AF1298" s="137">
        <f>VLOOKUP(T1298,人口!$A$2:$E$1748,5,0)</f>
        <v>4800</v>
      </c>
      <c r="AG1298" s="14">
        <f t="shared" si="427"/>
        <v>1</v>
      </c>
      <c r="AH1298" s="14">
        <f t="shared" si="428"/>
        <v>0</v>
      </c>
      <c r="AI1298" s="14">
        <f t="shared" si="429"/>
        <v>0</v>
      </c>
      <c r="AJ1298" s="14">
        <f t="shared" si="430"/>
        <v>0</v>
      </c>
      <c r="AK1298" s="14">
        <f t="shared" si="431"/>
        <v>0</v>
      </c>
      <c r="AL1298" s="14">
        <f t="shared" si="432"/>
        <v>0</v>
      </c>
      <c r="AM1298" s="14">
        <f t="shared" si="433"/>
        <v>0</v>
      </c>
      <c r="AN1298" s="14">
        <f t="shared" si="434"/>
        <v>0</v>
      </c>
      <c r="AO1298" s="5" t="str">
        <f t="shared" si="435"/>
        <v>5千人未満の市町村平均</v>
      </c>
    </row>
    <row r="1299" spans="1:41" s="5" customFormat="1" ht="18" customHeight="1" x14ac:dyDescent="0.3">
      <c r="A1299" s="5" t="str">
        <f t="shared" si="418"/>
        <v>032441</v>
      </c>
      <c r="B1299" s="22">
        <v>32</v>
      </c>
      <c r="C1299" s="23" t="s">
        <v>59</v>
      </c>
      <c r="D1299" s="23">
        <v>32441</v>
      </c>
      <c r="E1299" s="24" t="s">
        <v>652</v>
      </c>
      <c r="F1299" s="25">
        <v>0.84632578810448289</v>
      </c>
      <c r="G1299" s="26">
        <v>0.52059680399241681</v>
      </c>
      <c r="H1299" s="26">
        <v>4.1967253831331019</v>
      </c>
      <c r="I1299" s="26">
        <f t="shared" si="419"/>
        <v>5.5636479752300012</v>
      </c>
      <c r="J1299" s="26">
        <v>7.1810679852739563</v>
      </c>
      <c r="K1299" s="26">
        <v>6.1616036437821675</v>
      </c>
      <c r="L1299" s="26">
        <f t="shared" si="420"/>
        <v>13.342671629056124</v>
      </c>
      <c r="M1299" s="26">
        <v>3.1228339683185999</v>
      </c>
      <c r="N1299" s="26">
        <v>5.3887750837520896</v>
      </c>
      <c r="O1299" s="26">
        <v>0.20294707173932403</v>
      </c>
      <c r="P1299" s="26">
        <v>0</v>
      </c>
      <c r="Q1299" s="26">
        <f t="shared" si="416"/>
        <v>8.7145561238100129</v>
      </c>
      <c r="R1299" s="27">
        <v>0.22882605453052726</v>
      </c>
      <c r="S1299" s="143">
        <f t="shared" si="421"/>
        <v>27.849701782626664</v>
      </c>
      <c r="T1299" s="140" t="str">
        <f t="shared" si="422"/>
        <v>32441</v>
      </c>
      <c r="U1299" s="5" t="str">
        <f t="shared" si="417"/>
        <v>島根県川本町</v>
      </c>
      <c r="V1299" s="21">
        <f t="shared" si="423"/>
        <v>3.0389043111134568E-2</v>
      </c>
      <c r="W1299" s="21">
        <f t="shared" si="423"/>
        <v>1.8693083612018352E-2</v>
      </c>
      <c r="X1299" s="21">
        <f t="shared" si="423"/>
        <v>0.15069193257039196</v>
      </c>
      <c r="Y1299" s="21">
        <f t="shared" si="424"/>
        <v>0.25785080362166335</v>
      </c>
      <c r="Z1299" s="21">
        <f t="shared" si="424"/>
        <v>0.22124486976108049</v>
      </c>
      <c r="AA1299" s="21">
        <f t="shared" si="425"/>
        <v>0.11213168430646182</v>
      </c>
      <c r="AB1299" s="21">
        <f t="shared" si="425"/>
        <v>0.1934948936190671</v>
      </c>
      <c r="AC1299" s="21">
        <f t="shared" si="425"/>
        <v>7.2872260293260112E-3</v>
      </c>
      <c r="AD1299" s="21">
        <f t="shared" si="425"/>
        <v>0</v>
      </c>
      <c r="AE1299" s="21">
        <f t="shared" si="426"/>
        <v>8.2164633688564179E-3</v>
      </c>
      <c r="AF1299" s="137">
        <f>VLOOKUP(T1299,人口!$A$2:$E$1748,5,0)</f>
        <v>3270</v>
      </c>
      <c r="AG1299" s="14">
        <f t="shared" si="427"/>
        <v>1</v>
      </c>
      <c r="AH1299" s="14">
        <f t="shared" si="428"/>
        <v>0</v>
      </c>
      <c r="AI1299" s="14">
        <f t="shared" si="429"/>
        <v>0</v>
      </c>
      <c r="AJ1299" s="14">
        <f t="shared" si="430"/>
        <v>0</v>
      </c>
      <c r="AK1299" s="14">
        <f t="shared" si="431"/>
        <v>0</v>
      </c>
      <c r="AL1299" s="14">
        <f t="shared" si="432"/>
        <v>0</v>
      </c>
      <c r="AM1299" s="14">
        <f t="shared" si="433"/>
        <v>0</v>
      </c>
      <c r="AN1299" s="14">
        <f t="shared" si="434"/>
        <v>0</v>
      </c>
      <c r="AO1299" s="5" t="str">
        <f t="shared" si="435"/>
        <v>5千人未満の市町村平均</v>
      </c>
    </row>
    <row r="1300" spans="1:41" s="5" customFormat="1" ht="18" customHeight="1" x14ac:dyDescent="0.3">
      <c r="A1300" s="5" t="str">
        <f t="shared" si="418"/>
        <v>032448</v>
      </c>
      <c r="B1300" s="22">
        <v>32</v>
      </c>
      <c r="C1300" s="23" t="s">
        <v>59</v>
      </c>
      <c r="D1300" s="23">
        <v>32448</v>
      </c>
      <c r="E1300" s="24" t="s">
        <v>705</v>
      </c>
      <c r="F1300" s="25">
        <v>1.5095631169068</v>
      </c>
      <c r="G1300" s="26">
        <v>0.61113537859979372</v>
      </c>
      <c r="H1300" s="26">
        <v>5.0474129607952172</v>
      </c>
      <c r="I1300" s="26">
        <f t="shared" si="419"/>
        <v>7.1681114563018111</v>
      </c>
      <c r="J1300" s="26">
        <v>5.7153431499235179</v>
      </c>
      <c r="K1300" s="26">
        <v>8.1695264757039272</v>
      </c>
      <c r="L1300" s="26">
        <f t="shared" si="420"/>
        <v>13.884869625627445</v>
      </c>
      <c r="M1300" s="26">
        <v>4.4232189592035622</v>
      </c>
      <c r="N1300" s="26">
        <v>6.1393544704175591</v>
      </c>
      <c r="O1300" s="26">
        <v>0.28425002708443547</v>
      </c>
      <c r="P1300" s="26">
        <v>0</v>
      </c>
      <c r="Q1300" s="26">
        <f t="shared" si="416"/>
        <v>10.846823456705557</v>
      </c>
      <c r="R1300" s="27">
        <v>0.24077537313981046</v>
      </c>
      <c r="S1300" s="143">
        <f t="shared" si="421"/>
        <v>32.140579911774623</v>
      </c>
      <c r="T1300" s="140" t="str">
        <f t="shared" si="422"/>
        <v>32448</v>
      </c>
      <c r="U1300" s="5" t="str">
        <f t="shared" si="417"/>
        <v>島根県美郷町</v>
      </c>
      <c r="V1300" s="21">
        <f t="shared" si="423"/>
        <v>4.696751337563064E-2</v>
      </c>
      <c r="W1300" s="21">
        <f t="shared" si="423"/>
        <v>1.9014447787729736E-2</v>
      </c>
      <c r="X1300" s="21">
        <f t="shared" si="423"/>
        <v>0.15704175141364235</v>
      </c>
      <c r="Y1300" s="21">
        <f t="shared" si="424"/>
        <v>0.17782327405454548</v>
      </c>
      <c r="Z1300" s="21">
        <f t="shared" si="424"/>
        <v>0.25418105392401591</v>
      </c>
      <c r="AA1300" s="21">
        <f t="shared" si="425"/>
        <v>0.1376210065700503</v>
      </c>
      <c r="AB1300" s="21">
        <f t="shared" si="425"/>
        <v>0.19101567200311845</v>
      </c>
      <c r="AC1300" s="21">
        <f t="shared" si="425"/>
        <v>8.8439607457207452E-3</v>
      </c>
      <c r="AD1300" s="21">
        <f t="shared" si="425"/>
        <v>0</v>
      </c>
      <c r="AE1300" s="21">
        <f t="shared" si="426"/>
        <v>7.4913201255464275E-3</v>
      </c>
      <c r="AF1300" s="137">
        <f>VLOOKUP(T1300,人口!$A$2:$E$1748,5,0)</f>
        <v>4580</v>
      </c>
      <c r="AG1300" s="14">
        <f t="shared" si="427"/>
        <v>1</v>
      </c>
      <c r="AH1300" s="14">
        <f t="shared" si="428"/>
        <v>0</v>
      </c>
      <c r="AI1300" s="14">
        <f t="shared" si="429"/>
        <v>0</v>
      </c>
      <c r="AJ1300" s="14">
        <f t="shared" si="430"/>
        <v>0</v>
      </c>
      <c r="AK1300" s="14">
        <f t="shared" si="431"/>
        <v>0</v>
      </c>
      <c r="AL1300" s="14">
        <f t="shared" si="432"/>
        <v>0</v>
      </c>
      <c r="AM1300" s="14">
        <f t="shared" si="433"/>
        <v>0</v>
      </c>
      <c r="AN1300" s="14">
        <f t="shared" si="434"/>
        <v>0</v>
      </c>
      <c r="AO1300" s="5" t="str">
        <f t="shared" si="435"/>
        <v>5千人未満の市町村平均</v>
      </c>
    </row>
    <row r="1301" spans="1:41" s="5" customFormat="1" ht="18" customHeight="1" x14ac:dyDescent="0.3">
      <c r="A1301" s="5" t="str">
        <f t="shared" si="418"/>
        <v>032449</v>
      </c>
      <c r="B1301" s="22">
        <v>32</v>
      </c>
      <c r="C1301" s="23" t="s">
        <v>59</v>
      </c>
      <c r="D1301" s="23">
        <v>32449</v>
      </c>
      <c r="E1301" s="24" t="s">
        <v>758</v>
      </c>
      <c r="F1301" s="25">
        <v>11.106437167777674</v>
      </c>
      <c r="G1301" s="26">
        <v>1.1294687182270262</v>
      </c>
      <c r="H1301" s="26">
        <v>16.957039048064829</v>
      </c>
      <c r="I1301" s="26">
        <f t="shared" si="419"/>
        <v>29.19294493406953</v>
      </c>
      <c r="J1301" s="26">
        <v>17.48049015045455</v>
      </c>
      <c r="K1301" s="26">
        <v>18.183063715417632</v>
      </c>
      <c r="L1301" s="26">
        <f t="shared" si="420"/>
        <v>35.663553865872181</v>
      </c>
      <c r="M1301" s="26">
        <v>9.4926512676106682</v>
      </c>
      <c r="N1301" s="26">
        <v>15.377254613992569</v>
      </c>
      <c r="O1301" s="26">
        <v>0.65631965860652952</v>
      </c>
      <c r="P1301" s="26">
        <v>0</v>
      </c>
      <c r="Q1301" s="26">
        <f t="shared" si="416"/>
        <v>25.526225540209769</v>
      </c>
      <c r="R1301" s="27">
        <v>0.49632573024966031</v>
      </c>
      <c r="S1301" s="143">
        <f t="shared" si="421"/>
        <v>90.879050070401135</v>
      </c>
      <c r="T1301" s="140" t="str">
        <f t="shared" si="422"/>
        <v>32449</v>
      </c>
      <c r="U1301" s="5" t="str">
        <f t="shared" si="417"/>
        <v>島根県邑南町</v>
      </c>
      <c r="V1301" s="21">
        <f t="shared" si="423"/>
        <v>0.12221119343978472</v>
      </c>
      <c r="W1301" s="21">
        <f t="shared" si="423"/>
        <v>1.2428262810318357E-2</v>
      </c>
      <c r="X1301" s="21">
        <f t="shared" si="423"/>
        <v>0.18658908774826261</v>
      </c>
      <c r="Y1301" s="21">
        <f t="shared" si="424"/>
        <v>0.19234895321763337</v>
      </c>
      <c r="Z1301" s="21">
        <f t="shared" si="424"/>
        <v>0.20007981709020708</v>
      </c>
      <c r="AA1301" s="21">
        <f t="shared" si="425"/>
        <v>0.1044536805815753</v>
      </c>
      <c r="AB1301" s="21">
        <f t="shared" si="425"/>
        <v>0.16920571465128975</v>
      </c>
      <c r="AC1301" s="21">
        <f t="shared" si="425"/>
        <v>7.2219027168318704E-3</v>
      </c>
      <c r="AD1301" s="21">
        <f t="shared" si="425"/>
        <v>0</v>
      </c>
      <c r="AE1301" s="21">
        <f t="shared" si="426"/>
        <v>5.4613877440969332E-3</v>
      </c>
      <c r="AF1301" s="137">
        <f>VLOOKUP(T1301,人口!$A$2:$E$1748,5,0)</f>
        <v>10575</v>
      </c>
      <c r="AG1301" s="14">
        <f t="shared" si="427"/>
        <v>0</v>
      </c>
      <c r="AH1301" s="14">
        <f t="shared" si="428"/>
        <v>0</v>
      </c>
      <c r="AI1301" s="14">
        <f t="shared" si="429"/>
        <v>1</v>
      </c>
      <c r="AJ1301" s="14">
        <f t="shared" si="430"/>
        <v>0</v>
      </c>
      <c r="AK1301" s="14">
        <f t="shared" si="431"/>
        <v>0</v>
      </c>
      <c r="AL1301" s="14">
        <f t="shared" si="432"/>
        <v>0</v>
      </c>
      <c r="AM1301" s="14">
        <f t="shared" si="433"/>
        <v>0</v>
      </c>
      <c r="AN1301" s="14">
        <f t="shared" si="434"/>
        <v>0</v>
      </c>
      <c r="AO1301" s="5" t="str">
        <f t="shared" si="435"/>
        <v>1万～3万人未満の市町村平均</v>
      </c>
    </row>
    <row r="1302" spans="1:41" s="5" customFormat="1" ht="18" customHeight="1" x14ac:dyDescent="0.3">
      <c r="A1302" s="5" t="str">
        <f t="shared" si="418"/>
        <v>032501</v>
      </c>
      <c r="B1302" s="22">
        <v>32</v>
      </c>
      <c r="C1302" s="23" t="s">
        <v>59</v>
      </c>
      <c r="D1302" s="23">
        <v>32501</v>
      </c>
      <c r="E1302" s="24" t="s">
        <v>812</v>
      </c>
      <c r="F1302" s="25">
        <v>1.3292861765906552</v>
      </c>
      <c r="G1302" s="26">
        <v>0.72430859685901483</v>
      </c>
      <c r="H1302" s="26">
        <v>8.0531757352013571</v>
      </c>
      <c r="I1302" s="26">
        <f t="shared" si="419"/>
        <v>10.106770508651028</v>
      </c>
      <c r="J1302" s="26">
        <v>10.166621592850182</v>
      </c>
      <c r="K1302" s="26">
        <v>12.997481930565892</v>
      </c>
      <c r="L1302" s="26">
        <f t="shared" si="420"/>
        <v>23.164103523416074</v>
      </c>
      <c r="M1302" s="26">
        <v>6.7024739248672898</v>
      </c>
      <c r="N1302" s="26">
        <v>8.9444043577635135</v>
      </c>
      <c r="O1302" s="26">
        <v>0.45002116733389558</v>
      </c>
      <c r="P1302" s="26">
        <v>0</v>
      </c>
      <c r="Q1302" s="26">
        <f t="shared" si="416"/>
        <v>16.096899449964699</v>
      </c>
      <c r="R1302" s="27">
        <v>0.66988722223923813</v>
      </c>
      <c r="S1302" s="143">
        <f t="shared" si="421"/>
        <v>50.037660704271033</v>
      </c>
      <c r="T1302" s="140" t="str">
        <f t="shared" si="422"/>
        <v>32501</v>
      </c>
      <c r="U1302" s="5" t="str">
        <f t="shared" si="417"/>
        <v>島根県津和野町</v>
      </c>
      <c r="V1302" s="21">
        <f t="shared" si="423"/>
        <v>2.6565713861943032E-2</v>
      </c>
      <c r="W1302" s="21">
        <f t="shared" si="423"/>
        <v>1.4475268960708838E-2</v>
      </c>
      <c r="X1302" s="21">
        <f t="shared" si="423"/>
        <v>0.16094229070372923</v>
      </c>
      <c r="Y1302" s="21">
        <f t="shared" si="424"/>
        <v>0.20317939427536821</v>
      </c>
      <c r="Z1302" s="21">
        <f t="shared" si="424"/>
        <v>0.25975398824862478</v>
      </c>
      <c r="AA1302" s="21">
        <f t="shared" si="425"/>
        <v>0.13394858653524527</v>
      </c>
      <c r="AB1302" s="21">
        <f t="shared" si="425"/>
        <v>0.17875344754076505</v>
      </c>
      <c r="AC1302" s="21">
        <f t="shared" si="425"/>
        <v>8.9936492034185644E-3</v>
      </c>
      <c r="AD1302" s="21">
        <f t="shared" si="425"/>
        <v>0</v>
      </c>
      <c r="AE1302" s="21">
        <f t="shared" si="426"/>
        <v>1.3387660670197138E-2</v>
      </c>
      <c r="AF1302" s="137">
        <f>VLOOKUP(T1302,人口!$A$2:$E$1748,5,0)</f>
        <v>7251</v>
      </c>
      <c r="AG1302" s="14">
        <f t="shared" si="427"/>
        <v>0</v>
      </c>
      <c r="AH1302" s="14">
        <f t="shared" si="428"/>
        <v>1</v>
      </c>
      <c r="AI1302" s="14">
        <f t="shared" si="429"/>
        <v>0</v>
      </c>
      <c r="AJ1302" s="14">
        <f t="shared" si="430"/>
        <v>0</v>
      </c>
      <c r="AK1302" s="14">
        <f t="shared" si="431"/>
        <v>0</v>
      </c>
      <c r="AL1302" s="14">
        <f t="shared" si="432"/>
        <v>0</v>
      </c>
      <c r="AM1302" s="14">
        <f t="shared" si="433"/>
        <v>0</v>
      </c>
      <c r="AN1302" s="14">
        <f t="shared" si="434"/>
        <v>0</v>
      </c>
      <c r="AO1302" s="5" t="str">
        <f t="shared" si="435"/>
        <v>5千～1万人未満の市町村平均</v>
      </c>
    </row>
    <row r="1303" spans="1:41" s="5" customFormat="1" ht="18" customHeight="1" x14ac:dyDescent="0.3">
      <c r="A1303" s="5" t="str">
        <f t="shared" si="418"/>
        <v>032505</v>
      </c>
      <c r="B1303" s="22">
        <v>32</v>
      </c>
      <c r="C1303" s="23" t="s">
        <v>59</v>
      </c>
      <c r="D1303" s="23">
        <v>32505</v>
      </c>
      <c r="E1303" s="24" t="s">
        <v>863</v>
      </c>
      <c r="F1303" s="25">
        <v>16.158151052535043</v>
      </c>
      <c r="G1303" s="26">
        <v>0.56586609129610521</v>
      </c>
      <c r="H1303" s="26">
        <v>4.5370004141979479</v>
      </c>
      <c r="I1303" s="26">
        <f t="shared" si="419"/>
        <v>21.261017558029096</v>
      </c>
      <c r="J1303" s="26">
        <v>10.038739560235715</v>
      </c>
      <c r="K1303" s="26">
        <v>12.099690831320725</v>
      </c>
      <c r="L1303" s="26">
        <f t="shared" si="420"/>
        <v>22.13843039155644</v>
      </c>
      <c r="M1303" s="26">
        <v>5.7697620464602055</v>
      </c>
      <c r="N1303" s="26">
        <v>8.4873207569095417</v>
      </c>
      <c r="O1303" s="26">
        <v>0.3897576790590076</v>
      </c>
      <c r="P1303" s="26">
        <v>0</v>
      </c>
      <c r="Q1303" s="26">
        <f t="shared" si="416"/>
        <v>14.646840482428756</v>
      </c>
      <c r="R1303" s="27">
        <v>0.52444600946772857</v>
      </c>
      <c r="S1303" s="143">
        <f t="shared" si="421"/>
        <v>58.570734441482024</v>
      </c>
      <c r="T1303" s="140" t="str">
        <f t="shared" si="422"/>
        <v>32505</v>
      </c>
      <c r="U1303" s="5" t="str">
        <f t="shared" si="417"/>
        <v>島根県吉賀町</v>
      </c>
      <c r="V1303" s="21">
        <f t="shared" si="423"/>
        <v>0.27587414101284047</v>
      </c>
      <c r="W1303" s="21">
        <f t="shared" si="423"/>
        <v>9.6612428833628781E-3</v>
      </c>
      <c r="X1303" s="21">
        <f t="shared" si="423"/>
        <v>7.7461900682342669E-2</v>
      </c>
      <c r="Y1303" s="21">
        <f t="shared" si="424"/>
        <v>0.17139514564676345</v>
      </c>
      <c r="Z1303" s="21">
        <f t="shared" si="424"/>
        <v>0.20658253557345294</v>
      </c>
      <c r="AA1303" s="21">
        <f t="shared" si="425"/>
        <v>9.8509299934163713E-2</v>
      </c>
      <c r="AB1303" s="21">
        <f t="shared" si="425"/>
        <v>0.14490719363249949</v>
      </c>
      <c r="AC1303" s="21">
        <f t="shared" si="425"/>
        <v>6.6544782607842181E-3</v>
      </c>
      <c r="AD1303" s="21">
        <f t="shared" si="425"/>
        <v>0</v>
      </c>
      <c r="AE1303" s="21">
        <f t="shared" si="426"/>
        <v>8.9540623737901417E-3</v>
      </c>
      <c r="AF1303" s="137">
        <f>VLOOKUP(T1303,人口!$A$2:$E$1748,5,0)</f>
        <v>6280</v>
      </c>
      <c r="AG1303" s="14">
        <f t="shared" si="427"/>
        <v>0</v>
      </c>
      <c r="AH1303" s="14">
        <f t="shared" si="428"/>
        <v>1</v>
      </c>
      <c r="AI1303" s="14">
        <f t="shared" si="429"/>
        <v>0</v>
      </c>
      <c r="AJ1303" s="14">
        <f t="shared" si="430"/>
        <v>0</v>
      </c>
      <c r="AK1303" s="14">
        <f t="shared" si="431"/>
        <v>0</v>
      </c>
      <c r="AL1303" s="14">
        <f t="shared" si="432"/>
        <v>0</v>
      </c>
      <c r="AM1303" s="14">
        <f t="shared" si="433"/>
        <v>0</v>
      </c>
      <c r="AN1303" s="14">
        <f t="shared" si="434"/>
        <v>0</v>
      </c>
      <c r="AO1303" s="5" t="str">
        <f t="shared" si="435"/>
        <v>5千～1万人未満の市町村平均</v>
      </c>
    </row>
    <row r="1304" spans="1:41" s="5" customFormat="1" ht="18" customHeight="1" x14ac:dyDescent="0.3">
      <c r="A1304" s="5" t="str">
        <f t="shared" si="418"/>
        <v>032525</v>
      </c>
      <c r="B1304" s="22">
        <v>32</v>
      </c>
      <c r="C1304" s="23" t="s">
        <v>59</v>
      </c>
      <c r="D1304" s="23">
        <v>32525</v>
      </c>
      <c r="E1304" s="24" t="s">
        <v>915</v>
      </c>
      <c r="F1304" s="25">
        <v>0.51104043435905544</v>
      </c>
      <c r="G1304" s="26">
        <v>0.24898108017028633</v>
      </c>
      <c r="H1304" s="26">
        <v>3.4027503106484613</v>
      </c>
      <c r="I1304" s="26">
        <f t="shared" si="419"/>
        <v>4.1627718251778028</v>
      </c>
      <c r="J1304" s="26">
        <v>3.8266238990021488</v>
      </c>
      <c r="K1304" s="26">
        <v>4.3809225423747451</v>
      </c>
      <c r="L1304" s="26">
        <f t="shared" si="420"/>
        <v>8.2075464413768948</v>
      </c>
      <c r="M1304" s="26">
        <v>1.6967079562831944</v>
      </c>
      <c r="N1304" s="26">
        <v>3.9309189673441582</v>
      </c>
      <c r="O1304" s="26">
        <v>0.13895978398298059</v>
      </c>
      <c r="P1304" s="26">
        <v>0.4579260926582539</v>
      </c>
      <c r="Q1304" s="26">
        <f t="shared" si="416"/>
        <v>6.2245128002685872</v>
      </c>
      <c r="R1304" s="27">
        <v>0.25122154463000002</v>
      </c>
      <c r="S1304" s="143">
        <f t="shared" si="421"/>
        <v>18.846052611453285</v>
      </c>
      <c r="T1304" s="140" t="str">
        <f t="shared" si="422"/>
        <v>32525</v>
      </c>
      <c r="U1304" s="5" t="str">
        <f t="shared" si="417"/>
        <v>島根県海士町</v>
      </c>
      <c r="V1304" s="21">
        <f t="shared" si="423"/>
        <v>2.7116576871300972E-2</v>
      </c>
      <c r="W1304" s="21">
        <f t="shared" si="423"/>
        <v>1.3211311955001834E-2</v>
      </c>
      <c r="X1304" s="21">
        <f t="shared" si="423"/>
        <v>0.18055506799235574</v>
      </c>
      <c r="Y1304" s="21">
        <f t="shared" si="424"/>
        <v>0.20304644043477837</v>
      </c>
      <c r="Z1304" s="21">
        <f t="shared" si="424"/>
        <v>0.23245836317533855</v>
      </c>
      <c r="AA1304" s="21">
        <f t="shared" si="425"/>
        <v>9.0029885369844312E-2</v>
      </c>
      <c r="AB1304" s="21">
        <f t="shared" si="425"/>
        <v>0.20858049419618124</v>
      </c>
      <c r="AC1304" s="21">
        <f t="shared" si="425"/>
        <v>7.3734159002894198E-3</v>
      </c>
      <c r="AD1304" s="21">
        <f t="shared" si="425"/>
        <v>2.4298249723656143E-2</v>
      </c>
      <c r="AE1304" s="21">
        <f t="shared" si="426"/>
        <v>1.3330194381253373E-2</v>
      </c>
      <c r="AF1304" s="137">
        <f>VLOOKUP(T1304,人口!$A$2:$E$1748,5,0)</f>
        <v>2239</v>
      </c>
      <c r="AG1304" s="14">
        <f t="shared" si="427"/>
        <v>1</v>
      </c>
      <c r="AH1304" s="14">
        <f t="shared" si="428"/>
        <v>0</v>
      </c>
      <c r="AI1304" s="14">
        <f t="shared" si="429"/>
        <v>0</v>
      </c>
      <c r="AJ1304" s="14">
        <f t="shared" si="430"/>
        <v>0</v>
      </c>
      <c r="AK1304" s="14">
        <f t="shared" si="431"/>
        <v>0</v>
      </c>
      <c r="AL1304" s="14">
        <f t="shared" si="432"/>
        <v>0</v>
      </c>
      <c r="AM1304" s="14">
        <f t="shared" si="433"/>
        <v>0</v>
      </c>
      <c r="AN1304" s="14">
        <f t="shared" si="434"/>
        <v>0</v>
      </c>
      <c r="AO1304" s="5" t="str">
        <f t="shared" si="435"/>
        <v>5千人未満の市町村平均</v>
      </c>
    </row>
    <row r="1305" spans="1:41" s="5" customFormat="1" ht="18" customHeight="1" x14ac:dyDescent="0.3">
      <c r="A1305" s="5" t="str">
        <f t="shared" si="418"/>
        <v>032526</v>
      </c>
      <c r="B1305" s="22">
        <v>32</v>
      </c>
      <c r="C1305" s="23" t="s">
        <v>59</v>
      </c>
      <c r="D1305" s="23">
        <v>32526</v>
      </c>
      <c r="E1305" s="24" t="s">
        <v>965</v>
      </c>
      <c r="F1305" s="25">
        <v>0</v>
      </c>
      <c r="G1305" s="26">
        <v>0.37799854898579832</v>
      </c>
      <c r="H1305" s="26">
        <v>7.0890631471842935</v>
      </c>
      <c r="I1305" s="26">
        <f t="shared" si="419"/>
        <v>7.4670616961700915</v>
      </c>
      <c r="J1305" s="26">
        <v>4.9382138748048297</v>
      </c>
      <c r="K1305" s="26">
        <v>5.72574655410713</v>
      </c>
      <c r="L1305" s="26">
        <f t="shared" si="420"/>
        <v>10.66396042891196</v>
      </c>
      <c r="M1305" s="26">
        <v>2.2187719428318693</v>
      </c>
      <c r="N1305" s="26">
        <v>3.9020505293954857</v>
      </c>
      <c r="O1305" s="26">
        <v>0.17315667588768011</v>
      </c>
      <c r="P1305" s="26">
        <v>24.211140235132923</v>
      </c>
      <c r="Q1305" s="26">
        <f t="shared" si="416"/>
        <v>30.505119383247958</v>
      </c>
      <c r="R1305" s="27">
        <v>0.21724655238999999</v>
      </c>
      <c r="S1305" s="143">
        <f t="shared" si="421"/>
        <v>48.853388060720015</v>
      </c>
      <c r="T1305" s="140" t="str">
        <f t="shared" si="422"/>
        <v>32526</v>
      </c>
      <c r="U1305" s="5" t="str">
        <f t="shared" si="417"/>
        <v>島根県西ノ島町</v>
      </c>
      <c r="V1305" s="21">
        <f t="shared" si="423"/>
        <v>0</v>
      </c>
      <c r="W1305" s="21">
        <f t="shared" si="423"/>
        <v>7.7374070456686208E-3</v>
      </c>
      <c r="X1305" s="21">
        <f t="shared" si="423"/>
        <v>0.14510893570724873</v>
      </c>
      <c r="Y1305" s="21">
        <f t="shared" si="424"/>
        <v>0.10108232142808825</v>
      </c>
      <c r="Z1305" s="21">
        <f t="shared" si="424"/>
        <v>0.11720265024383945</v>
      </c>
      <c r="AA1305" s="21">
        <f t="shared" si="425"/>
        <v>4.5416951227090975E-2</v>
      </c>
      <c r="AB1305" s="21">
        <f t="shared" si="425"/>
        <v>7.9872669722427764E-2</v>
      </c>
      <c r="AC1305" s="21">
        <f t="shared" si="425"/>
        <v>3.544414886281033E-3</v>
      </c>
      <c r="AD1305" s="21">
        <f t="shared" si="425"/>
        <v>0.49558774112126736</v>
      </c>
      <c r="AE1305" s="21">
        <f t="shared" si="426"/>
        <v>4.4469086180877289E-3</v>
      </c>
      <c r="AF1305" s="137">
        <f>VLOOKUP(T1305,人口!$A$2:$E$1748,5,0)</f>
        <v>2790</v>
      </c>
      <c r="AG1305" s="14">
        <f t="shared" si="427"/>
        <v>1</v>
      </c>
      <c r="AH1305" s="14">
        <f t="shared" si="428"/>
        <v>0</v>
      </c>
      <c r="AI1305" s="14">
        <f t="shared" si="429"/>
        <v>0</v>
      </c>
      <c r="AJ1305" s="14">
        <f t="shared" si="430"/>
        <v>0</v>
      </c>
      <c r="AK1305" s="14">
        <f t="shared" si="431"/>
        <v>0</v>
      </c>
      <c r="AL1305" s="14">
        <f t="shared" si="432"/>
        <v>0</v>
      </c>
      <c r="AM1305" s="14">
        <f t="shared" si="433"/>
        <v>0</v>
      </c>
      <c r="AN1305" s="14">
        <f t="shared" si="434"/>
        <v>0</v>
      </c>
      <c r="AO1305" s="5" t="str">
        <f t="shared" si="435"/>
        <v>5千人未満の市町村平均</v>
      </c>
    </row>
    <row r="1306" spans="1:41" s="5" customFormat="1" ht="18" customHeight="1" x14ac:dyDescent="0.3">
      <c r="A1306" s="5" t="str">
        <f t="shared" si="418"/>
        <v>032527</v>
      </c>
      <c r="B1306" s="22">
        <v>32</v>
      </c>
      <c r="C1306" s="23" t="s">
        <v>59</v>
      </c>
      <c r="D1306" s="23">
        <v>32527</v>
      </c>
      <c r="E1306" s="24" t="s">
        <v>1010</v>
      </c>
      <c r="F1306" s="25">
        <v>0</v>
      </c>
      <c r="G1306" s="26">
        <v>4.9796216034057268E-2</v>
      </c>
      <c r="H1306" s="26">
        <v>0</v>
      </c>
      <c r="I1306" s="26">
        <f t="shared" si="419"/>
        <v>4.9796216034057268E-2</v>
      </c>
      <c r="J1306" s="26">
        <v>1.1853680715417969</v>
      </c>
      <c r="K1306" s="26">
        <v>1.3448240117323838</v>
      </c>
      <c r="L1306" s="26">
        <f t="shared" si="420"/>
        <v>2.5301920832741809</v>
      </c>
      <c r="M1306" s="26">
        <v>0.37244808796460366</v>
      </c>
      <c r="N1306" s="26">
        <v>1.0296409535026314</v>
      </c>
      <c r="O1306" s="26">
        <v>3.9968781100955558E-2</v>
      </c>
      <c r="P1306" s="26">
        <v>10.669046226641553</v>
      </c>
      <c r="Q1306" s="26">
        <f t="shared" si="416"/>
        <v>12.111104049209743</v>
      </c>
      <c r="R1306" s="27">
        <v>3.7261599999999999E-2</v>
      </c>
      <c r="S1306" s="143">
        <f t="shared" si="421"/>
        <v>14.728353948517983</v>
      </c>
      <c r="T1306" s="140" t="str">
        <f t="shared" si="422"/>
        <v>32527</v>
      </c>
      <c r="U1306" s="5" t="str">
        <f t="shared" si="417"/>
        <v>島根県知夫村</v>
      </c>
      <c r="V1306" s="21">
        <f t="shared" si="423"/>
        <v>0</v>
      </c>
      <c r="W1306" s="21">
        <f t="shared" si="423"/>
        <v>3.3809763268941493E-3</v>
      </c>
      <c r="X1306" s="21">
        <f t="shared" si="423"/>
        <v>0</v>
      </c>
      <c r="Y1306" s="21">
        <f t="shared" si="424"/>
        <v>8.0482046784397979E-2</v>
      </c>
      <c r="Z1306" s="21">
        <f t="shared" si="424"/>
        <v>9.1308507144323786E-2</v>
      </c>
      <c r="AA1306" s="21">
        <f t="shared" si="425"/>
        <v>2.5287828447528631E-2</v>
      </c>
      <c r="AB1306" s="21">
        <f t="shared" si="425"/>
        <v>6.9908759465020689E-2</v>
      </c>
      <c r="AC1306" s="21">
        <f t="shared" si="425"/>
        <v>2.7137303490032813E-3</v>
      </c>
      <c r="AD1306" s="21">
        <f t="shared" si="425"/>
        <v>0.7243882285783273</v>
      </c>
      <c r="AE1306" s="21">
        <f t="shared" si="426"/>
        <v>2.5299229045041647E-3</v>
      </c>
      <c r="AF1306" s="137">
        <f>VLOOKUP(T1306,人口!$A$2:$E$1748,5,0)</f>
        <v>644</v>
      </c>
      <c r="AG1306" s="14">
        <f t="shared" si="427"/>
        <v>1</v>
      </c>
      <c r="AH1306" s="14">
        <f t="shared" si="428"/>
        <v>0</v>
      </c>
      <c r="AI1306" s="14">
        <f t="shared" si="429"/>
        <v>0</v>
      </c>
      <c r="AJ1306" s="14">
        <f t="shared" si="430"/>
        <v>0</v>
      </c>
      <c r="AK1306" s="14">
        <f t="shared" si="431"/>
        <v>0</v>
      </c>
      <c r="AL1306" s="14">
        <f t="shared" si="432"/>
        <v>0</v>
      </c>
      <c r="AM1306" s="14">
        <f t="shared" si="433"/>
        <v>0</v>
      </c>
      <c r="AN1306" s="14">
        <f t="shared" si="434"/>
        <v>0</v>
      </c>
      <c r="AO1306" s="5" t="str">
        <f t="shared" si="435"/>
        <v>5千人未満の市町村平均</v>
      </c>
    </row>
    <row r="1307" spans="1:41" s="5" customFormat="1" ht="18" customHeight="1" x14ac:dyDescent="0.3">
      <c r="A1307" s="5" t="str">
        <f t="shared" si="418"/>
        <v>032528</v>
      </c>
      <c r="B1307" s="22">
        <v>32</v>
      </c>
      <c r="C1307" s="23" t="s">
        <v>59</v>
      </c>
      <c r="D1307" s="23">
        <v>32528</v>
      </c>
      <c r="E1307" s="24" t="s">
        <v>1058</v>
      </c>
      <c r="F1307" s="25">
        <v>1.2007646149421771</v>
      </c>
      <c r="G1307" s="26">
        <v>2.0144832850141348</v>
      </c>
      <c r="H1307" s="26">
        <v>20.870201905310562</v>
      </c>
      <c r="I1307" s="26">
        <f t="shared" si="419"/>
        <v>24.085449805266876</v>
      </c>
      <c r="J1307" s="26">
        <v>24.302504736464808</v>
      </c>
      <c r="K1307" s="26">
        <v>26.404744030911733</v>
      </c>
      <c r="L1307" s="26">
        <f t="shared" si="420"/>
        <v>50.707248767376541</v>
      </c>
      <c r="M1307" s="26">
        <v>11.757581306814219</v>
      </c>
      <c r="N1307" s="26">
        <v>20.97773157603492</v>
      </c>
      <c r="O1307" s="26">
        <v>0.87136907866058388</v>
      </c>
      <c r="P1307" s="26">
        <v>16.623710374378387</v>
      </c>
      <c r="Q1307" s="26">
        <f t="shared" si="416"/>
        <v>50.230392335888112</v>
      </c>
      <c r="R1307" s="27">
        <v>1.7344865855999998</v>
      </c>
      <c r="S1307" s="143">
        <f t="shared" si="421"/>
        <v>126.75757749413152</v>
      </c>
      <c r="T1307" s="140" t="str">
        <f t="shared" si="422"/>
        <v>32528</v>
      </c>
      <c r="U1307" s="5" t="str">
        <f t="shared" si="417"/>
        <v>島根県隠岐の島町</v>
      </c>
      <c r="V1307" s="21">
        <f t="shared" si="423"/>
        <v>9.4729217667304244E-3</v>
      </c>
      <c r="W1307" s="21">
        <f t="shared" si="423"/>
        <v>1.5892409154848349E-2</v>
      </c>
      <c r="X1307" s="21">
        <f t="shared" si="423"/>
        <v>0.16464658222327408</v>
      </c>
      <c r="Y1307" s="21">
        <f t="shared" si="424"/>
        <v>0.19172427571511405</v>
      </c>
      <c r="Z1307" s="21">
        <f t="shared" si="424"/>
        <v>0.2083089985853839</v>
      </c>
      <c r="AA1307" s="21">
        <f t="shared" si="425"/>
        <v>9.2756437439478187E-2</v>
      </c>
      <c r="AB1307" s="21">
        <f t="shared" si="425"/>
        <v>0.16549489183008506</v>
      </c>
      <c r="AC1307" s="21">
        <f t="shared" si="425"/>
        <v>6.8742957690314452E-3</v>
      </c>
      <c r="AD1307" s="21">
        <f t="shared" si="425"/>
        <v>0.13114569324384581</v>
      </c>
      <c r="AE1307" s="21">
        <f t="shared" si="426"/>
        <v>1.3683494272208704E-2</v>
      </c>
      <c r="AF1307" s="137">
        <f>VLOOKUP(T1307,人口!$A$2:$E$1748,5,0)</f>
        <v>14040</v>
      </c>
      <c r="AG1307" s="14">
        <f t="shared" si="427"/>
        <v>0</v>
      </c>
      <c r="AH1307" s="14">
        <f t="shared" si="428"/>
        <v>0</v>
      </c>
      <c r="AI1307" s="14">
        <f t="shared" si="429"/>
        <v>1</v>
      </c>
      <c r="AJ1307" s="14">
        <f t="shared" si="430"/>
        <v>0</v>
      </c>
      <c r="AK1307" s="14">
        <f t="shared" si="431"/>
        <v>0</v>
      </c>
      <c r="AL1307" s="14">
        <f t="shared" si="432"/>
        <v>0</v>
      </c>
      <c r="AM1307" s="14">
        <f t="shared" si="433"/>
        <v>0</v>
      </c>
      <c r="AN1307" s="14">
        <f t="shared" si="434"/>
        <v>0</v>
      </c>
      <c r="AO1307" s="5" t="str">
        <f t="shared" si="435"/>
        <v>1万～3万人未満の市町村平均</v>
      </c>
    </row>
    <row r="1308" spans="1:41" s="5" customFormat="1" ht="18" customHeight="1" x14ac:dyDescent="0.3">
      <c r="A1308" s="5" t="str">
        <f t="shared" si="418"/>
        <v>033100</v>
      </c>
      <c r="B1308" s="22">
        <v>33</v>
      </c>
      <c r="C1308" s="23" t="s">
        <v>60</v>
      </c>
      <c r="D1308" s="23">
        <v>33100</v>
      </c>
      <c r="E1308" s="24" t="s">
        <v>107</v>
      </c>
      <c r="F1308" s="25">
        <v>4009.9549076351932</v>
      </c>
      <c r="G1308" s="26">
        <v>51.338509662321606</v>
      </c>
      <c r="H1308" s="26">
        <v>48.65894978699454</v>
      </c>
      <c r="I1308" s="26">
        <f t="shared" si="419"/>
        <v>4109.9523670845092</v>
      </c>
      <c r="J1308" s="26">
        <v>1240.0996051784771</v>
      </c>
      <c r="K1308" s="26">
        <v>928.33561506334388</v>
      </c>
      <c r="L1308" s="26">
        <f t="shared" si="420"/>
        <v>2168.4352202418208</v>
      </c>
      <c r="M1308" s="26">
        <v>681.4829098069946</v>
      </c>
      <c r="N1308" s="26">
        <v>492.54847687391526</v>
      </c>
      <c r="O1308" s="26">
        <v>44.001221496099014</v>
      </c>
      <c r="P1308" s="26">
        <v>14.644925839777315</v>
      </c>
      <c r="Q1308" s="26">
        <f t="shared" si="416"/>
        <v>1232.6775340167862</v>
      </c>
      <c r="R1308" s="27">
        <v>112.24531264915407</v>
      </c>
      <c r="S1308" s="143">
        <f t="shared" si="421"/>
        <v>7623.3104339922693</v>
      </c>
      <c r="T1308" s="140" t="str">
        <f t="shared" si="422"/>
        <v>33100</v>
      </c>
      <c r="U1308" s="5" t="str">
        <f t="shared" si="417"/>
        <v>岡山県岡山市</v>
      </c>
      <c r="V1308" s="21">
        <f t="shared" si="423"/>
        <v>0.5260122806694113</v>
      </c>
      <c r="W1308" s="21">
        <f t="shared" si="423"/>
        <v>6.734411527228863E-3</v>
      </c>
      <c r="X1308" s="21">
        <f t="shared" si="423"/>
        <v>6.3829159534189691E-3</v>
      </c>
      <c r="Y1308" s="21">
        <f t="shared" si="424"/>
        <v>0.16267205906359061</v>
      </c>
      <c r="Z1308" s="21">
        <f t="shared" si="424"/>
        <v>0.12177591652622516</v>
      </c>
      <c r="AA1308" s="21">
        <f t="shared" si="425"/>
        <v>8.9394616119562537E-2</v>
      </c>
      <c r="AB1308" s="21">
        <f t="shared" si="425"/>
        <v>6.4610838183585734E-2</v>
      </c>
      <c r="AC1308" s="21">
        <f t="shared" si="425"/>
        <v>5.7719309579599412E-3</v>
      </c>
      <c r="AD1308" s="21">
        <f t="shared" si="425"/>
        <v>1.9210716875014992E-3</v>
      </c>
      <c r="AE1308" s="21">
        <f t="shared" si="426"/>
        <v>1.4723959311515544E-2</v>
      </c>
      <c r="AF1308" s="137">
        <f>VLOOKUP(T1308,人口!$A$2:$E$1748,5,0)</f>
        <v>708973</v>
      </c>
      <c r="AG1308" s="14">
        <f t="shared" si="427"/>
        <v>0</v>
      </c>
      <c r="AH1308" s="14">
        <f t="shared" si="428"/>
        <v>0</v>
      </c>
      <c r="AI1308" s="14">
        <f t="shared" si="429"/>
        <v>0</v>
      </c>
      <c r="AJ1308" s="14">
        <f t="shared" si="430"/>
        <v>0</v>
      </c>
      <c r="AK1308" s="14">
        <f t="shared" si="431"/>
        <v>0</v>
      </c>
      <c r="AL1308" s="14">
        <f t="shared" si="432"/>
        <v>0</v>
      </c>
      <c r="AM1308" s="14">
        <f t="shared" si="433"/>
        <v>0</v>
      </c>
      <c r="AN1308" s="14">
        <f t="shared" si="434"/>
        <v>0</v>
      </c>
      <c r="AO1308" s="5" t="str">
        <f t="shared" si="435"/>
        <v/>
      </c>
    </row>
    <row r="1309" spans="1:41" s="5" customFormat="1" ht="18" customHeight="1" x14ac:dyDescent="0.3">
      <c r="A1309" s="5" t="str">
        <f t="shared" si="418"/>
        <v>033202</v>
      </c>
      <c r="B1309" s="22">
        <v>33</v>
      </c>
      <c r="C1309" s="23" t="s">
        <v>60</v>
      </c>
      <c r="D1309" s="23">
        <v>33202</v>
      </c>
      <c r="E1309" s="24" t="s">
        <v>157</v>
      </c>
      <c r="F1309" s="25">
        <v>14594.850963536806</v>
      </c>
      <c r="G1309" s="26">
        <v>36.517815838584269</v>
      </c>
      <c r="H1309" s="26">
        <v>8.3048634236918524</v>
      </c>
      <c r="I1309" s="26">
        <f t="shared" si="419"/>
        <v>14639.673642799082</v>
      </c>
      <c r="J1309" s="26">
        <v>644.58988964712842</v>
      </c>
      <c r="K1309" s="26">
        <v>596.52514608377589</v>
      </c>
      <c r="L1309" s="26">
        <f t="shared" si="420"/>
        <v>1241.1150357309043</v>
      </c>
      <c r="M1309" s="26">
        <v>489.09596412982546</v>
      </c>
      <c r="N1309" s="26">
        <v>327.20930992922177</v>
      </c>
      <c r="O1309" s="26">
        <v>29.930038332198471</v>
      </c>
      <c r="P1309" s="26">
        <v>148.87305785369895</v>
      </c>
      <c r="Q1309" s="26">
        <f t="shared" si="416"/>
        <v>995.10837024494458</v>
      </c>
      <c r="R1309" s="27">
        <v>67.86275300227075</v>
      </c>
      <c r="S1309" s="143">
        <f t="shared" si="421"/>
        <v>16943.7598017772</v>
      </c>
      <c r="T1309" s="140" t="str">
        <f t="shared" si="422"/>
        <v>33202</v>
      </c>
      <c r="U1309" s="5" t="str">
        <f t="shared" si="417"/>
        <v>岡山県倉敷市</v>
      </c>
      <c r="V1309" s="21">
        <f t="shared" si="423"/>
        <v>0.86137027048778037</v>
      </c>
      <c r="W1309" s="21">
        <f t="shared" si="423"/>
        <v>2.15523686984479E-3</v>
      </c>
      <c r="X1309" s="21">
        <f t="shared" si="423"/>
        <v>4.9014289159250062E-4</v>
      </c>
      <c r="Y1309" s="21">
        <f t="shared" si="424"/>
        <v>3.8042907665600791E-2</v>
      </c>
      <c r="Z1309" s="21">
        <f t="shared" si="424"/>
        <v>3.520618523057719E-2</v>
      </c>
      <c r="AA1309" s="21">
        <f t="shared" si="425"/>
        <v>2.8865846178870235E-2</v>
      </c>
      <c r="AB1309" s="21">
        <f t="shared" si="425"/>
        <v>1.9311493656496558E-2</v>
      </c>
      <c r="AC1309" s="21">
        <f t="shared" si="425"/>
        <v>1.7664342909924375E-3</v>
      </c>
      <c r="AD1309" s="21">
        <f t="shared" si="425"/>
        <v>8.7863059672318965E-3</v>
      </c>
      <c r="AE1309" s="21">
        <f t="shared" si="426"/>
        <v>4.0051767610133817E-3</v>
      </c>
      <c r="AF1309" s="137">
        <f>VLOOKUP(T1309,人口!$A$2:$E$1748,5,0)</f>
        <v>482250</v>
      </c>
      <c r="AG1309" s="14">
        <f t="shared" si="427"/>
        <v>0</v>
      </c>
      <c r="AH1309" s="14">
        <f t="shared" si="428"/>
        <v>0</v>
      </c>
      <c r="AI1309" s="14">
        <f t="shared" si="429"/>
        <v>0</v>
      </c>
      <c r="AJ1309" s="14">
        <f t="shared" si="430"/>
        <v>0</v>
      </c>
      <c r="AK1309" s="14">
        <f t="shared" si="431"/>
        <v>0</v>
      </c>
      <c r="AL1309" s="14">
        <f t="shared" si="432"/>
        <v>1</v>
      </c>
      <c r="AM1309" s="14">
        <f t="shared" si="433"/>
        <v>0</v>
      </c>
      <c r="AN1309" s="14">
        <f t="shared" si="434"/>
        <v>0</v>
      </c>
      <c r="AO1309" s="5" t="str">
        <f t="shared" si="435"/>
        <v>20万～50万人未満の市町村平均</v>
      </c>
    </row>
    <row r="1310" spans="1:41" s="5" customFormat="1" ht="18" customHeight="1" x14ac:dyDescent="0.3">
      <c r="A1310" s="5" t="str">
        <f t="shared" si="418"/>
        <v>033203</v>
      </c>
      <c r="B1310" s="22">
        <v>33</v>
      </c>
      <c r="C1310" s="23" t="s">
        <v>60</v>
      </c>
      <c r="D1310" s="23">
        <v>33203</v>
      </c>
      <c r="E1310" s="24" t="s">
        <v>225</v>
      </c>
      <c r="F1310" s="25">
        <v>772.49152237206715</v>
      </c>
      <c r="G1310" s="26">
        <v>7.2768672316789003</v>
      </c>
      <c r="H1310" s="26">
        <v>16.420979951390709</v>
      </c>
      <c r="I1310" s="26">
        <f t="shared" si="419"/>
        <v>796.18936955513675</v>
      </c>
      <c r="J1310" s="26">
        <v>162.83842284559486</v>
      </c>
      <c r="K1310" s="26">
        <v>127.16591980189328</v>
      </c>
      <c r="L1310" s="26">
        <f t="shared" si="420"/>
        <v>290.00434264748816</v>
      </c>
      <c r="M1310" s="26">
        <v>109.7607698548678</v>
      </c>
      <c r="N1310" s="26">
        <v>104.1910039630817</v>
      </c>
      <c r="O1310" s="26">
        <v>6.2478528333107066</v>
      </c>
      <c r="P1310" s="26">
        <v>0</v>
      </c>
      <c r="Q1310" s="26">
        <f t="shared" si="416"/>
        <v>220.19962665126022</v>
      </c>
      <c r="R1310" s="27">
        <v>11.411987454149346</v>
      </c>
      <c r="S1310" s="143">
        <f t="shared" si="421"/>
        <v>1317.8053263080344</v>
      </c>
      <c r="T1310" s="140" t="str">
        <f t="shared" si="422"/>
        <v>33203</v>
      </c>
      <c r="U1310" s="5" t="str">
        <f t="shared" si="417"/>
        <v>岡山県津山市</v>
      </c>
      <c r="V1310" s="21">
        <f t="shared" si="423"/>
        <v>0.58619547739747013</v>
      </c>
      <c r="W1310" s="21">
        <f t="shared" si="423"/>
        <v>5.5219591895760379E-3</v>
      </c>
      <c r="X1310" s="21">
        <f t="shared" si="423"/>
        <v>1.2460854136472308E-2</v>
      </c>
      <c r="Y1310" s="21">
        <f t="shared" si="424"/>
        <v>0.1235678894255218</v>
      </c>
      <c r="Z1310" s="21">
        <f t="shared" si="424"/>
        <v>9.6498259085172719E-2</v>
      </c>
      <c r="AA1310" s="21">
        <f t="shared" si="425"/>
        <v>8.3290579923799332E-2</v>
      </c>
      <c r="AB1310" s="21">
        <f t="shared" si="425"/>
        <v>7.9064033118596805E-2</v>
      </c>
      <c r="AC1310" s="21">
        <f t="shared" si="425"/>
        <v>4.7411045535949541E-3</v>
      </c>
      <c r="AD1310" s="21">
        <f t="shared" si="425"/>
        <v>0</v>
      </c>
      <c r="AE1310" s="21">
        <f t="shared" si="426"/>
        <v>8.6598431697959433E-3</v>
      </c>
      <c r="AF1310" s="137">
        <f>VLOOKUP(T1310,人口!$A$2:$E$1748,5,0)</f>
        <v>100669</v>
      </c>
      <c r="AG1310" s="14">
        <f t="shared" si="427"/>
        <v>0</v>
      </c>
      <c r="AH1310" s="14">
        <f t="shared" si="428"/>
        <v>0</v>
      </c>
      <c r="AI1310" s="14">
        <f t="shared" si="429"/>
        <v>0</v>
      </c>
      <c r="AJ1310" s="14">
        <f t="shared" si="430"/>
        <v>0</v>
      </c>
      <c r="AK1310" s="14">
        <f t="shared" si="431"/>
        <v>1</v>
      </c>
      <c r="AL1310" s="14">
        <f t="shared" si="432"/>
        <v>0</v>
      </c>
      <c r="AM1310" s="14">
        <f t="shared" si="433"/>
        <v>0</v>
      </c>
      <c r="AN1310" s="14">
        <f t="shared" si="434"/>
        <v>0</v>
      </c>
      <c r="AO1310" s="5" t="str">
        <f t="shared" si="435"/>
        <v>10万～20万人未満の市町村平均</v>
      </c>
    </row>
    <row r="1311" spans="1:41" s="5" customFormat="1" ht="18" customHeight="1" x14ac:dyDescent="0.3">
      <c r="A1311" s="5" t="str">
        <f t="shared" si="418"/>
        <v>033204</v>
      </c>
      <c r="B1311" s="22">
        <v>33</v>
      </c>
      <c r="C1311" s="23" t="s">
        <v>60</v>
      </c>
      <c r="D1311" s="23">
        <v>33204</v>
      </c>
      <c r="E1311" s="24" t="s">
        <v>286</v>
      </c>
      <c r="F1311" s="25">
        <v>1290.2518956807796</v>
      </c>
      <c r="G1311" s="26">
        <v>3.4371017648865485</v>
      </c>
      <c r="H1311" s="26">
        <v>3.7371885406613341</v>
      </c>
      <c r="I1311" s="26">
        <f t="shared" si="419"/>
        <v>1297.4261859863275</v>
      </c>
      <c r="J1311" s="26">
        <v>67.292967847884711</v>
      </c>
      <c r="K1311" s="26">
        <v>77.380466406436454</v>
      </c>
      <c r="L1311" s="26">
        <f t="shared" si="420"/>
        <v>144.67343425432117</v>
      </c>
      <c r="M1311" s="26">
        <v>60.260190642478172</v>
      </c>
      <c r="N1311" s="26">
        <v>36.157718530711563</v>
      </c>
      <c r="O1311" s="26">
        <v>3.6514336448658682</v>
      </c>
      <c r="P1311" s="26">
        <v>102.36958726082175</v>
      </c>
      <c r="Q1311" s="26">
        <f t="shared" si="416"/>
        <v>202.43893007887738</v>
      </c>
      <c r="R1311" s="27">
        <v>8.8279181561200009</v>
      </c>
      <c r="S1311" s="143">
        <f t="shared" si="421"/>
        <v>1653.3664684756459</v>
      </c>
      <c r="T1311" s="140" t="str">
        <f t="shared" si="422"/>
        <v>33204</v>
      </c>
      <c r="U1311" s="5" t="str">
        <f t="shared" si="417"/>
        <v>岡山県玉野市</v>
      </c>
      <c r="V1311" s="21">
        <f t="shared" si="423"/>
        <v>0.78037865184864497</v>
      </c>
      <c r="W1311" s="21">
        <f t="shared" si="423"/>
        <v>2.0788505333941198E-3</v>
      </c>
      <c r="X1311" s="21">
        <f t="shared" si="423"/>
        <v>2.2603509941186298E-3</v>
      </c>
      <c r="Y1311" s="21">
        <f t="shared" si="424"/>
        <v>4.070057614627131E-2</v>
      </c>
      <c r="Z1311" s="21">
        <f t="shared" si="424"/>
        <v>4.6801763481860686E-2</v>
      </c>
      <c r="AA1311" s="21">
        <f t="shared" si="425"/>
        <v>3.6446965504287901E-2</v>
      </c>
      <c r="AB1311" s="21">
        <f t="shared" si="425"/>
        <v>2.1869149532255782E-2</v>
      </c>
      <c r="AC1311" s="21">
        <f t="shared" si="425"/>
        <v>2.2084841530821539E-3</v>
      </c>
      <c r="AD1311" s="21">
        <f t="shared" si="425"/>
        <v>6.191584818773023E-2</v>
      </c>
      <c r="AE1311" s="21">
        <f t="shared" si="426"/>
        <v>5.3393596183543479E-3</v>
      </c>
      <c r="AF1311" s="137">
        <f>VLOOKUP(T1311,人口!$A$2:$E$1748,5,0)</f>
        <v>58834</v>
      </c>
      <c r="AG1311" s="14">
        <f t="shared" si="427"/>
        <v>0</v>
      </c>
      <c r="AH1311" s="14">
        <f t="shared" si="428"/>
        <v>0</v>
      </c>
      <c r="AI1311" s="14">
        <f t="shared" si="429"/>
        <v>0</v>
      </c>
      <c r="AJ1311" s="14">
        <f t="shared" si="430"/>
        <v>1</v>
      </c>
      <c r="AK1311" s="14">
        <f t="shared" si="431"/>
        <v>0</v>
      </c>
      <c r="AL1311" s="14">
        <f t="shared" si="432"/>
        <v>0</v>
      </c>
      <c r="AM1311" s="14">
        <f t="shared" si="433"/>
        <v>0</v>
      </c>
      <c r="AN1311" s="14">
        <f t="shared" si="434"/>
        <v>0</v>
      </c>
      <c r="AO1311" s="5" t="str">
        <f t="shared" si="435"/>
        <v>3万～10万人未満の市町村平均</v>
      </c>
    </row>
    <row r="1312" spans="1:41" s="5" customFormat="1" ht="18" customHeight="1" x14ac:dyDescent="0.3">
      <c r="A1312" s="5" t="str">
        <f t="shared" si="418"/>
        <v>033205</v>
      </c>
      <c r="B1312" s="22">
        <v>33</v>
      </c>
      <c r="C1312" s="23" t="s">
        <v>60</v>
      </c>
      <c r="D1312" s="23">
        <v>33205</v>
      </c>
      <c r="E1312" s="24" t="s">
        <v>337</v>
      </c>
      <c r="F1312" s="25">
        <v>643.47913045035443</v>
      </c>
      <c r="G1312" s="26">
        <v>2.6295496997384471</v>
      </c>
      <c r="H1312" s="26">
        <v>9.02210162846524</v>
      </c>
      <c r="I1312" s="26">
        <f t="shared" si="419"/>
        <v>655.13078177855812</v>
      </c>
      <c r="J1312" s="26">
        <v>57.361362226793922</v>
      </c>
      <c r="K1312" s="26">
        <v>62.339094846533641</v>
      </c>
      <c r="L1312" s="26">
        <f t="shared" si="420"/>
        <v>119.70045707332756</v>
      </c>
      <c r="M1312" s="26">
        <v>48.281368804779007</v>
      </c>
      <c r="N1312" s="26">
        <v>39.265887016518576</v>
      </c>
      <c r="O1312" s="26">
        <v>2.9742607091631883</v>
      </c>
      <c r="P1312" s="26">
        <v>10.568869905011921</v>
      </c>
      <c r="Q1312" s="26">
        <f t="shared" si="416"/>
        <v>101.09038643547269</v>
      </c>
      <c r="R1312" s="27">
        <v>5.2852038500723264</v>
      </c>
      <c r="S1312" s="143">
        <f t="shared" si="421"/>
        <v>881.20682913743076</v>
      </c>
      <c r="T1312" s="140" t="str">
        <f t="shared" si="422"/>
        <v>33205</v>
      </c>
      <c r="U1312" s="5" t="str">
        <f t="shared" si="417"/>
        <v>岡山県笠岡市</v>
      </c>
      <c r="V1312" s="21">
        <f t="shared" si="423"/>
        <v>0.73022485660968373</v>
      </c>
      <c r="W1312" s="21">
        <f t="shared" si="423"/>
        <v>2.9840323665130714E-3</v>
      </c>
      <c r="X1312" s="21">
        <f t="shared" si="423"/>
        <v>1.0238347377875547E-2</v>
      </c>
      <c r="Y1312" s="21">
        <f t="shared" si="424"/>
        <v>6.5094096334843532E-2</v>
      </c>
      <c r="Z1312" s="21">
        <f t="shared" si="424"/>
        <v>7.0742863973891651E-2</v>
      </c>
      <c r="AA1312" s="21">
        <f t="shared" si="425"/>
        <v>5.4790052923261182E-2</v>
      </c>
      <c r="AB1312" s="21">
        <f t="shared" si="425"/>
        <v>4.4559217788806726E-2</v>
      </c>
      <c r="AC1312" s="21">
        <f t="shared" si="425"/>
        <v>3.3752129588856491E-3</v>
      </c>
      <c r="AD1312" s="21">
        <f t="shared" si="425"/>
        <v>1.1993631410411626E-2</v>
      </c>
      <c r="AE1312" s="21">
        <f t="shared" si="426"/>
        <v>5.9976882558272363E-3</v>
      </c>
      <c r="AF1312" s="137">
        <f>VLOOKUP(T1312,人口!$A$2:$E$1748,5,0)</f>
        <v>47923</v>
      </c>
      <c r="AG1312" s="14">
        <f t="shared" si="427"/>
        <v>0</v>
      </c>
      <c r="AH1312" s="14">
        <f t="shared" si="428"/>
        <v>0</v>
      </c>
      <c r="AI1312" s="14">
        <f t="shared" si="429"/>
        <v>0</v>
      </c>
      <c r="AJ1312" s="14">
        <f t="shared" si="430"/>
        <v>1</v>
      </c>
      <c r="AK1312" s="14">
        <f t="shared" si="431"/>
        <v>0</v>
      </c>
      <c r="AL1312" s="14">
        <f t="shared" si="432"/>
        <v>0</v>
      </c>
      <c r="AM1312" s="14">
        <f t="shared" si="433"/>
        <v>0</v>
      </c>
      <c r="AN1312" s="14">
        <f t="shared" si="434"/>
        <v>0</v>
      </c>
      <c r="AO1312" s="5" t="str">
        <f t="shared" si="435"/>
        <v>3万～10万人未満の市町村平均</v>
      </c>
    </row>
    <row r="1313" spans="1:41" s="5" customFormat="1" ht="18" customHeight="1" x14ac:dyDescent="0.3">
      <c r="A1313" s="5" t="str">
        <f t="shared" si="418"/>
        <v>033207</v>
      </c>
      <c r="B1313" s="22">
        <v>33</v>
      </c>
      <c r="C1313" s="23" t="s">
        <v>60</v>
      </c>
      <c r="D1313" s="23">
        <v>33207</v>
      </c>
      <c r="E1313" s="24" t="s">
        <v>389</v>
      </c>
      <c r="F1313" s="25">
        <v>518.4319016739986</v>
      </c>
      <c r="G1313" s="26">
        <v>1.9020854427042064</v>
      </c>
      <c r="H1313" s="26">
        <v>5.6246575005913</v>
      </c>
      <c r="I1313" s="26">
        <f t="shared" si="419"/>
        <v>525.95864461729411</v>
      </c>
      <c r="J1313" s="26">
        <v>39.131939602899784</v>
      </c>
      <c r="K1313" s="26">
        <v>47.16029512954799</v>
      </c>
      <c r="L1313" s="26">
        <f t="shared" si="420"/>
        <v>86.292234732447781</v>
      </c>
      <c r="M1313" s="26">
        <v>40.283284864513476</v>
      </c>
      <c r="N1313" s="26">
        <v>41.440642675318522</v>
      </c>
      <c r="O1313" s="26">
        <v>2.4770714150641897</v>
      </c>
      <c r="P1313" s="26">
        <v>0</v>
      </c>
      <c r="Q1313" s="26">
        <f t="shared" si="416"/>
        <v>84.200998954896193</v>
      </c>
      <c r="R1313" s="27">
        <v>5.8439265425664173</v>
      </c>
      <c r="S1313" s="143">
        <f t="shared" si="421"/>
        <v>702.29580484720452</v>
      </c>
      <c r="T1313" s="140" t="str">
        <f t="shared" si="422"/>
        <v>33207</v>
      </c>
      <c r="U1313" s="5" t="str">
        <f t="shared" si="417"/>
        <v>岡山県井原市</v>
      </c>
      <c r="V1313" s="21">
        <f t="shared" si="423"/>
        <v>0.73819592555702596</v>
      </c>
      <c r="W1313" s="21">
        <f t="shared" si="423"/>
        <v>2.7083821796686299E-3</v>
      </c>
      <c r="X1313" s="21">
        <f t="shared" si="423"/>
        <v>8.0089578519054842E-3</v>
      </c>
      <c r="Y1313" s="21">
        <f t="shared" si="424"/>
        <v>5.5720024714391615E-2</v>
      </c>
      <c r="Z1313" s="21">
        <f t="shared" si="424"/>
        <v>6.7151611620132709E-2</v>
      </c>
      <c r="AA1313" s="21">
        <f t="shared" si="425"/>
        <v>5.7359426877507461E-2</v>
      </c>
      <c r="AB1313" s="21">
        <f t="shared" si="425"/>
        <v>5.9007390318007925E-2</v>
      </c>
      <c r="AC1313" s="21">
        <f t="shared" si="425"/>
        <v>3.5271055272829309E-3</v>
      </c>
      <c r="AD1313" s="21">
        <f t="shared" si="425"/>
        <v>0</v>
      </c>
      <c r="AE1313" s="21">
        <f t="shared" si="426"/>
        <v>8.3211753540772676E-3</v>
      </c>
      <c r="AF1313" s="137">
        <f>VLOOKUP(T1313,人口!$A$2:$E$1748,5,0)</f>
        <v>39912</v>
      </c>
      <c r="AG1313" s="14">
        <f t="shared" si="427"/>
        <v>0</v>
      </c>
      <c r="AH1313" s="14">
        <f t="shared" si="428"/>
        <v>0</v>
      </c>
      <c r="AI1313" s="14">
        <f t="shared" si="429"/>
        <v>0</v>
      </c>
      <c r="AJ1313" s="14">
        <f t="shared" si="430"/>
        <v>1</v>
      </c>
      <c r="AK1313" s="14">
        <f t="shared" si="431"/>
        <v>0</v>
      </c>
      <c r="AL1313" s="14">
        <f t="shared" si="432"/>
        <v>0</v>
      </c>
      <c r="AM1313" s="14">
        <f t="shared" si="433"/>
        <v>0</v>
      </c>
      <c r="AN1313" s="14">
        <f t="shared" si="434"/>
        <v>0</v>
      </c>
      <c r="AO1313" s="5" t="str">
        <f t="shared" si="435"/>
        <v>3万～10万人未満の市町村平均</v>
      </c>
    </row>
    <row r="1314" spans="1:41" s="5" customFormat="1" ht="18" customHeight="1" x14ac:dyDescent="0.3">
      <c r="A1314" s="5" t="str">
        <f t="shared" si="418"/>
        <v>033208</v>
      </c>
      <c r="B1314" s="22">
        <v>33</v>
      </c>
      <c r="C1314" s="23" t="s">
        <v>60</v>
      </c>
      <c r="D1314" s="23">
        <v>33208</v>
      </c>
      <c r="E1314" s="24" t="s">
        <v>440</v>
      </c>
      <c r="F1314" s="25">
        <v>961.00879306543072</v>
      </c>
      <c r="G1314" s="26">
        <v>2.4849467128661971</v>
      </c>
      <c r="H1314" s="26">
        <v>3.1709478526823442</v>
      </c>
      <c r="I1314" s="26">
        <f t="shared" si="419"/>
        <v>966.6646876309793</v>
      </c>
      <c r="J1314" s="26">
        <v>61.955093583556291</v>
      </c>
      <c r="K1314" s="26">
        <v>79.214711605052244</v>
      </c>
      <c r="L1314" s="26">
        <f t="shared" si="420"/>
        <v>141.16980518860854</v>
      </c>
      <c r="M1314" s="26">
        <v>68.977704222743711</v>
      </c>
      <c r="N1314" s="26">
        <v>51.578275801627143</v>
      </c>
      <c r="O1314" s="26">
        <v>4.3033468074193415</v>
      </c>
      <c r="P1314" s="26">
        <v>0</v>
      </c>
      <c r="Q1314" s="26">
        <f t="shared" si="416"/>
        <v>124.8593268317902</v>
      </c>
      <c r="R1314" s="27">
        <v>12.956458464271941</v>
      </c>
      <c r="S1314" s="143">
        <f t="shared" si="421"/>
        <v>1245.6502781156501</v>
      </c>
      <c r="T1314" s="140" t="str">
        <f t="shared" si="422"/>
        <v>33208</v>
      </c>
      <c r="U1314" s="5" t="str">
        <f t="shared" si="417"/>
        <v>岡山県総社市</v>
      </c>
      <c r="V1314" s="21">
        <f t="shared" si="423"/>
        <v>0.77149165375629425</v>
      </c>
      <c r="W1314" s="21">
        <f t="shared" si="423"/>
        <v>1.9948991755738099E-3</v>
      </c>
      <c r="X1314" s="21">
        <f t="shared" si="423"/>
        <v>2.5456164610497068E-3</v>
      </c>
      <c r="Y1314" s="21">
        <f t="shared" si="424"/>
        <v>4.9737149079498048E-2</v>
      </c>
      <c r="Z1314" s="21">
        <f t="shared" si="424"/>
        <v>6.3593058980313338E-2</v>
      </c>
      <c r="AA1314" s="21">
        <f t="shared" si="425"/>
        <v>5.5374855555035331E-2</v>
      </c>
      <c r="AB1314" s="21">
        <f t="shared" si="425"/>
        <v>4.1406706768172416E-2</v>
      </c>
      <c r="AC1314" s="21">
        <f t="shared" si="425"/>
        <v>3.4546990299148838E-3</v>
      </c>
      <c r="AD1314" s="21">
        <f t="shared" si="425"/>
        <v>0</v>
      </c>
      <c r="AE1314" s="21">
        <f t="shared" si="426"/>
        <v>1.0401361194148124E-2</v>
      </c>
      <c r="AF1314" s="137">
        <f>VLOOKUP(T1314,人口!$A$2:$E$1748,5,0)</f>
        <v>69338</v>
      </c>
      <c r="AG1314" s="14">
        <f t="shared" si="427"/>
        <v>0</v>
      </c>
      <c r="AH1314" s="14">
        <f t="shared" si="428"/>
        <v>0</v>
      </c>
      <c r="AI1314" s="14">
        <f t="shared" si="429"/>
        <v>0</v>
      </c>
      <c r="AJ1314" s="14">
        <f t="shared" si="430"/>
        <v>1</v>
      </c>
      <c r="AK1314" s="14">
        <f t="shared" si="431"/>
        <v>0</v>
      </c>
      <c r="AL1314" s="14">
        <f t="shared" si="432"/>
        <v>0</v>
      </c>
      <c r="AM1314" s="14">
        <f t="shared" si="433"/>
        <v>0</v>
      </c>
      <c r="AN1314" s="14">
        <f t="shared" si="434"/>
        <v>0</v>
      </c>
      <c r="AO1314" s="5" t="str">
        <f t="shared" si="435"/>
        <v>3万～10万人未満の市町村平均</v>
      </c>
    </row>
    <row r="1315" spans="1:41" s="5" customFormat="1" ht="18" customHeight="1" x14ac:dyDescent="0.3">
      <c r="A1315" s="5" t="str">
        <f t="shared" si="418"/>
        <v>033209</v>
      </c>
      <c r="B1315" s="22">
        <v>33</v>
      </c>
      <c r="C1315" s="23" t="s">
        <v>60</v>
      </c>
      <c r="D1315" s="23">
        <v>33209</v>
      </c>
      <c r="E1315" s="24" t="s">
        <v>495</v>
      </c>
      <c r="F1315" s="25">
        <v>531.34062905089991</v>
      </c>
      <c r="G1315" s="26">
        <v>2.5427879076150974</v>
      </c>
      <c r="H1315" s="26">
        <v>7.0591339101380752</v>
      </c>
      <c r="I1315" s="26">
        <f t="shared" si="419"/>
        <v>540.94255086865303</v>
      </c>
      <c r="J1315" s="26">
        <v>45.27215789605637</v>
      </c>
      <c r="K1315" s="26">
        <v>40.701171746654801</v>
      </c>
      <c r="L1315" s="26">
        <f t="shared" si="420"/>
        <v>85.973329642711178</v>
      </c>
      <c r="M1315" s="26">
        <v>26.509072243805441</v>
      </c>
      <c r="N1315" s="26">
        <v>37.836899338059311</v>
      </c>
      <c r="O1315" s="26">
        <v>1.870340352885709</v>
      </c>
      <c r="P1315" s="26">
        <v>0</v>
      </c>
      <c r="Q1315" s="26">
        <f t="shared" si="416"/>
        <v>66.216311934750451</v>
      </c>
      <c r="R1315" s="27">
        <v>6.3266679482532373</v>
      </c>
      <c r="S1315" s="143">
        <f t="shared" si="421"/>
        <v>699.45886039436789</v>
      </c>
      <c r="T1315" s="140" t="str">
        <f t="shared" si="422"/>
        <v>33209</v>
      </c>
      <c r="U1315" s="5" t="str">
        <f t="shared" si="417"/>
        <v>岡山県高梁市</v>
      </c>
      <c r="V1315" s="21">
        <f t="shared" si="423"/>
        <v>0.7596452902910118</v>
      </c>
      <c r="W1315" s="21">
        <f t="shared" si="423"/>
        <v>3.635364496178412E-3</v>
      </c>
      <c r="X1315" s="21">
        <f t="shared" si="423"/>
        <v>1.0092278917101721E-2</v>
      </c>
      <c r="Y1315" s="21">
        <f t="shared" si="424"/>
        <v>6.4724547017005529E-2</v>
      </c>
      <c r="Z1315" s="21">
        <f t="shared" si="424"/>
        <v>5.8189514853964001E-2</v>
      </c>
      <c r="AA1315" s="21">
        <f t="shared" si="425"/>
        <v>3.7899401587191468E-2</v>
      </c>
      <c r="AB1315" s="21">
        <f t="shared" si="425"/>
        <v>5.4094531473553947E-2</v>
      </c>
      <c r="AC1315" s="21">
        <f t="shared" si="425"/>
        <v>2.6739819291604606E-3</v>
      </c>
      <c r="AD1315" s="21">
        <f t="shared" si="425"/>
        <v>0</v>
      </c>
      <c r="AE1315" s="21">
        <f t="shared" si="426"/>
        <v>9.0450894348327281E-3</v>
      </c>
      <c r="AF1315" s="137">
        <f>VLOOKUP(T1315,人口!$A$2:$E$1748,5,0)</f>
        <v>30136</v>
      </c>
      <c r="AG1315" s="14">
        <f t="shared" si="427"/>
        <v>0</v>
      </c>
      <c r="AH1315" s="14">
        <f t="shared" si="428"/>
        <v>0</v>
      </c>
      <c r="AI1315" s="14">
        <f t="shared" si="429"/>
        <v>0</v>
      </c>
      <c r="AJ1315" s="14">
        <f t="shared" si="430"/>
        <v>1</v>
      </c>
      <c r="AK1315" s="14">
        <f t="shared" si="431"/>
        <v>0</v>
      </c>
      <c r="AL1315" s="14">
        <f t="shared" si="432"/>
        <v>0</v>
      </c>
      <c r="AM1315" s="14">
        <f t="shared" si="433"/>
        <v>0</v>
      </c>
      <c r="AN1315" s="14">
        <f t="shared" si="434"/>
        <v>0</v>
      </c>
      <c r="AO1315" s="5" t="str">
        <f t="shared" si="435"/>
        <v>3万～10万人未満の市町村平均</v>
      </c>
    </row>
    <row r="1316" spans="1:41" s="5" customFormat="1" ht="18" customHeight="1" x14ac:dyDescent="0.3">
      <c r="A1316" s="5" t="str">
        <f t="shared" si="418"/>
        <v>033210</v>
      </c>
      <c r="B1316" s="22">
        <v>33</v>
      </c>
      <c r="C1316" s="23" t="s">
        <v>60</v>
      </c>
      <c r="D1316" s="23">
        <v>33210</v>
      </c>
      <c r="E1316" s="24" t="s">
        <v>548</v>
      </c>
      <c r="F1316" s="25">
        <v>367.57207229374052</v>
      </c>
      <c r="G1316" s="26">
        <v>2.6362236837479354</v>
      </c>
      <c r="H1316" s="26">
        <v>12.759290169126576</v>
      </c>
      <c r="I1316" s="26">
        <f t="shared" si="419"/>
        <v>382.96758614661502</v>
      </c>
      <c r="J1316" s="26">
        <v>37.972074400604122</v>
      </c>
      <c r="K1316" s="26">
        <v>35.756562747939782</v>
      </c>
      <c r="L1316" s="26">
        <f t="shared" si="420"/>
        <v>73.728637148543896</v>
      </c>
      <c r="M1316" s="26">
        <v>28.797877160442621</v>
      </c>
      <c r="N1316" s="26">
        <v>39.900992651389352</v>
      </c>
      <c r="O1316" s="26">
        <v>1.8041187854404923</v>
      </c>
      <c r="P1316" s="26">
        <v>0</v>
      </c>
      <c r="Q1316" s="26">
        <f t="shared" si="416"/>
        <v>70.502988597272463</v>
      </c>
      <c r="R1316" s="27">
        <v>4.4498396010000008</v>
      </c>
      <c r="S1316" s="143">
        <f t="shared" si="421"/>
        <v>531.64905149343133</v>
      </c>
      <c r="T1316" s="140" t="str">
        <f t="shared" si="422"/>
        <v>33210</v>
      </c>
      <c r="U1316" s="5" t="str">
        <f t="shared" si="417"/>
        <v>岡山県新見市</v>
      </c>
      <c r="V1316" s="21">
        <f t="shared" si="423"/>
        <v>0.69138103653380067</v>
      </c>
      <c r="W1316" s="21">
        <f t="shared" si="423"/>
        <v>4.9585787397581895E-3</v>
      </c>
      <c r="X1316" s="21">
        <f t="shared" si="423"/>
        <v>2.3999460044713764E-2</v>
      </c>
      <c r="Y1316" s="21">
        <f t="shared" si="424"/>
        <v>7.142319598603343E-2</v>
      </c>
      <c r="Z1316" s="21">
        <f t="shared" si="424"/>
        <v>6.7255951360202071E-2</v>
      </c>
      <c r="AA1316" s="21">
        <f t="shared" si="425"/>
        <v>5.4167080858223679E-2</v>
      </c>
      <c r="AB1316" s="21">
        <f t="shared" si="425"/>
        <v>7.5051375600699896E-2</v>
      </c>
      <c r="AC1316" s="21">
        <f t="shared" si="425"/>
        <v>3.3934393005547996E-3</v>
      </c>
      <c r="AD1316" s="21">
        <f t="shared" si="425"/>
        <v>0</v>
      </c>
      <c r="AE1316" s="21">
        <f t="shared" si="426"/>
        <v>8.3698815760136457E-3</v>
      </c>
      <c r="AF1316" s="137">
        <f>VLOOKUP(T1316,人口!$A$2:$E$1748,5,0)</f>
        <v>29069</v>
      </c>
      <c r="AG1316" s="14">
        <f t="shared" si="427"/>
        <v>0</v>
      </c>
      <c r="AH1316" s="14">
        <f t="shared" si="428"/>
        <v>0</v>
      </c>
      <c r="AI1316" s="14">
        <f t="shared" si="429"/>
        <v>1</v>
      </c>
      <c r="AJ1316" s="14">
        <f t="shared" si="430"/>
        <v>0</v>
      </c>
      <c r="AK1316" s="14">
        <f t="shared" si="431"/>
        <v>0</v>
      </c>
      <c r="AL1316" s="14">
        <f t="shared" si="432"/>
        <v>0</v>
      </c>
      <c r="AM1316" s="14">
        <f t="shared" si="433"/>
        <v>0</v>
      </c>
      <c r="AN1316" s="14">
        <f t="shared" si="434"/>
        <v>0</v>
      </c>
      <c r="AO1316" s="5" t="str">
        <f t="shared" si="435"/>
        <v>1万～3万人未満の市町村平均</v>
      </c>
    </row>
    <row r="1317" spans="1:41" s="5" customFormat="1" ht="18" customHeight="1" x14ac:dyDescent="0.3">
      <c r="A1317" s="5" t="str">
        <f t="shared" si="418"/>
        <v>033211</v>
      </c>
      <c r="B1317" s="22">
        <v>33</v>
      </c>
      <c r="C1317" s="23" t="s">
        <v>60</v>
      </c>
      <c r="D1317" s="23">
        <v>33211</v>
      </c>
      <c r="E1317" s="24" t="s">
        <v>602</v>
      </c>
      <c r="F1317" s="25">
        <v>1206.4252800188115</v>
      </c>
      <c r="G1317" s="26">
        <v>1.7441344878129801</v>
      </c>
      <c r="H1317" s="26">
        <v>2.7557046814977513</v>
      </c>
      <c r="I1317" s="26">
        <f t="shared" si="419"/>
        <v>1210.9251191881222</v>
      </c>
      <c r="J1317" s="26">
        <v>46.082816370779142</v>
      </c>
      <c r="K1317" s="26">
        <v>44.470629769498238</v>
      </c>
      <c r="L1317" s="26">
        <f t="shared" si="420"/>
        <v>90.553446140277373</v>
      </c>
      <c r="M1317" s="26">
        <v>36.030373364336462</v>
      </c>
      <c r="N1317" s="26">
        <v>31.93330377755591</v>
      </c>
      <c r="O1317" s="26">
        <v>2.1265998205345378</v>
      </c>
      <c r="P1317" s="26">
        <v>11.732220892014295</v>
      </c>
      <c r="Q1317" s="26">
        <f t="shared" si="416"/>
        <v>81.82249785444121</v>
      </c>
      <c r="R1317" s="27">
        <v>4.1265105276000007</v>
      </c>
      <c r="S1317" s="143">
        <f t="shared" si="421"/>
        <v>1387.4275737104408</v>
      </c>
      <c r="T1317" s="140" t="str">
        <f t="shared" si="422"/>
        <v>33211</v>
      </c>
      <c r="U1317" s="5" t="str">
        <f t="shared" si="417"/>
        <v>岡山県備前市</v>
      </c>
      <c r="V1317" s="21">
        <f t="shared" si="423"/>
        <v>0.86954108659699669</v>
      </c>
      <c r="W1317" s="21">
        <f t="shared" si="423"/>
        <v>1.2570994845868507E-3</v>
      </c>
      <c r="X1317" s="21">
        <f t="shared" si="423"/>
        <v>1.9861971419005927E-3</v>
      </c>
      <c r="Y1317" s="21">
        <f t="shared" si="424"/>
        <v>3.3214574399396166E-2</v>
      </c>
      <c r="Z1317" s="21">
        <f t="shared" si="424"/>
        <v>3.2052577454957917E-2</v>
      </c>
      <c r="AA1317" s="21">
        <f t="shared" si="425"/>
        <v>2.5969192228160288E-2</v>
      </c>
      <c r="AB1317" s="21">
        <f t="shared" si="425"/>
        <v>2.3016195138860964E-2</v>
      </c>
      <c r="AC1317" s="21">
        <f t="shared" si="425"/>
        <v>1.5327645643132964E-3</v>
      </c>
      <c r="AD1317" s="21">
        <f t="shared" si="425"/>
        <v>8.4560960977865321E-3</v>
      </c>
      <c r="AE1317" s="21">
        <f t="shared" si="426"/>
        <v>2.9742168930406545E-3</v>
      </c>
      <c r="AF1317" s="137">
        <f>VLOOKUP(T1317,人口!$A$2:$E$1748,5,0)</f>
        <v>34265</v>
      </c>
      <c r="AG1317" s="14">
        <f t="shared" si="427"/>
        <v>0</v>
      </c>
      <c r="AH1317" s="14">
        <f t="shared" si="428"/>
        <v>0</v>
      </c>
      <c r="AI1317" s="14">
        <f t="shared" si="429"/>
        <v>0</v>
      </c>
      <c r="AJ1317" s="14">
        <f t="shared" si="430"/>
        <v>1</v>
      </c>
      <c r="AK1317" s="14">
        <f t="shared" si="431"/>
        <v>0</v>
      </c>
      <c r="AL1317" s="14">
        <f t="shared" si="432"/>
        <v>0</v>
      </c>
      <c r="AM1317" s="14">
        <f t="shared" si="433"/>
        <v>0</v>
      </c>
      <c r="AN1317" s="14">
        <f t="shared" si="434"/>
        <v>0</v>
      </c>
      <c r="AO1317" s="5" t="str">
        <f t="shared" si="435"/>
        <v>3万～10万人未満の市町村平均</v>
      </c>
    </row>
    <row r="1318" spans="1:41" s="5" customFormat="1" ht="18" customHeight="1" x14ac:dyDescent="0.3">
      <c r="A1318" s="5" t="str">
        <f t="shared" si="418"/>
        <v>033212</v>
      </c>
      <c r="B1318" s="22">
        <v>33</v>
      </c>
      <c r="C1318" s="23" t="s">
        <v>60</v>
      </c>
      <c r="D1318" s="23">
        <v>33212</v>
      </c>
      <c r="E1318" s="24" t="s">
        <v>653</v>
      </c>
      <c r="F1318" s="25">
        <v>876.19655919927459</v>
      </c>
      <c r="G1318" s="26">
        <v>1.6551480343531342</v>
      </c>
      <c r="H1318" s="26">
        <v>16.534228088986506</v>
      </c>
      <c r="I1318" s="26">
        <f t="shared" si="419"/>
        <v>894.38593532261427</v>
      </c>
      <c r="J1318" s="26">
        <v>41.002689929183099</v>
      </c>
      <c r="K1318" s="26">
        <v>43.962986985171852</v>
      </c>
      <c r="L1318" s="26">
        <f t="shared" si="420"/>
        <v>84.965676914354958</v>
      </c>
      <c r="M1318" s="26">
        <v>38.261878575132933</v>
      </c>
      <c r="N1318" s="26">
        <v>34.800901947123982</v>
      </c>
      <c r="O1318" s="26">
        <v>2.3129759845813846</v>
      </c>
      <c r="P1318" s="26">
        <v>0.11175617986695595</v>
      </c>
      <c r="Q1318" s="26">
        <f t="shared" si="416"/>
        <v>75.487512686705259</v>
      </c>
      <c r="R1318" s="27">
        <v>4.1956834723200007</v>
      </c>
      <c r="S1318" s="143">
        <f t="shared" si="421"/>
        <v>1059.0348083959946</v>
      </c>
      <c r="T1318" s="140" t="str">
        <f t="shared" si="422"/>
        <v>33212</v>
      </c>
      <c r="U1318" s="5" t="str">
        <f t="shared" si="417"/>
        <v>岡山県瀬戸内市</v>
      </c>
      <c r="V1318" s="21">
        <f t="shared" si="423"/>
        <v>0.82735388133875853</v>
      </c>
      <c r="W1318" s="21">
        <f t="shared" si="423"/>
        <v>1.5628835060294268E-3</v>
      </c>
      <c r="X1318" s="21">
        <f t="shared" si="423"/>
        <v>1.5612544514971244E-2</v>
      </c>
      <c r="Y1318" s="21">
        <f t="shared" si="424"/>
        <v>3.8717037064424198E-2</v>
      </c>
      <c r="Z1318" s="21">
        <f t="shared" si="424"/>
        <v>4.1512315399488929E-2</v>
      </c>
      <c r="AA1318" s="21">
        <f t="shared" si="425"/>
        <v>3.6129009426124584E-2</v>
      </c>
      <c r="AB1318" s="21">
        <f t="shared" si="425"/>
        <v>3.2860961387882186E-2</v>
      </c>
      <c r="AC1318" s="21">
        <f t="shared" si="425"/>
        <v>2.1840415123697389E-3</v>
      </c>
      <c r="AD1318" s="21">
        <f t="shared" si="425"/>
        <v>1.0552644632731283E-4</v>
      </c>
      <c r="AE1318" s="21">
        <f t="shared" si="426"/>
        <v>3.9617994036237093E-3</v>
      </c>
      <c r="AF1318" s="137">
        <f>VLOOKUP(T1318,人口!$A$2:$E$1748,5,0)</f>
        <v>37268</v>
      </c>
      <c r="AG1318" s="14">
        <f t="shared" si="427"/>
        <v>0</v>
      </c>
      <c r="AH1318" s="14">
        <f t="shared" si="428"/>
        <v>0</v>
      </c>
      <c r="AI1318" s="14">
        <f t="shared" si="429"/>
        <v>0</v>
      </c>
      <c r="AJ1318" s="14">
        <f t="shared" si="430"/>
        <v>1</v>
      </c>
      <c r="AK1318" s="14">
        <f t="shared" si="431"/>
        <v>0</v>
      </c>
      <c r="AL1318" s="14">
        <f t="shared" si="432"/>
        <v>0</v>
      </c>
      <c r="AM1318" s="14">
        <f t="shared" si="433"/>
        <v>0</v>
      </c>
      <c r="AN1318" s="14">
        <f t="shared" si="434"/>
        <v>0</v>
      </c>
      <c r="AO1318" s="5" t="str">
        <f t="shared" si="435"/>
        <v>3万～10万人未満の市町村平均</v>
      </c>
    </row>
    <row r="1319" spans="1:41" s="5" customFormat="1" ht="18" customHeight="1" x14ac:dyDescent="0.3">
      <c r="A1319" s="5" t="str">
        <f t="shared" si="418"/>
        <v>033213</v>
      </c>
      <c r="B1319" s="22">
        <v>33</v>
      </c>
      <c r="C1319" s="23" t="s">
        <v>60</v>
      </c>
      <c r="D1319" s="23">
        <v>33213</v>
      </c>
      <c r="E1319" s="24" t="s">
        <v>706</v>
      </c>
      <c r="F1319" s="25">
        <v>355.31143037214156</v>
      </c>
      <c r="G1319" s="26">
        <v>2.3203217739654827</v>
      </c>
      <c r="H1319" s="26">
        <v>5.4736599837969031</v>
      </c>
      <c r="I1319" s="26">
        <f t="shared" si="419"/>
        <v>363.10541212990393</v>
      </c>
      <c r="J1319" s="26">
        <v>36.878724765465201</v>
      </c>
      <c r="K1319" s="26">
        <v>51.922601470908234</v>
      </c>
      <c r="L1319" s="26">
        <f t="shared" si="420"/>
        <v>88.801326236373427</v>
      </c>
      <c r="M1319" s="26">
        <v>45.817481453628545</v>
      </c>
      <c r="N1319" s="26">
        <v>36.297249314130148</v>
      </c>
      <c r="O1319" s="26">
        <v>2.7417714948709837</v>
      </c>
      <c r="P1319" s="26">
        <v>0</v>
      </c>
      <c r="Q1319" s="26">
        <f t="shared" si="416"/>
        <v>84.856502262629675</v>
      </c>
      <c r="R1319" s="27">
        <v>4.6489440381600007</v>
      </c>
      <c r="S1319" s="143">
        <f t="shared" si="421"/>
        <v>541.41218466706709</v>
      </c>
      <c r="T1319" s="140" t="str">
        <f t="shared" si="422"/>
        <v>33213</v>
      </c>
      <c r="U1319" s="5" t="str">
        <f t="shared" si="417"/>
        <v>岡山県赤磐市</v>
      </c>
      <c r="V1319" s="21">
        <f t="shared" si="423"/>
        <v>0.65626788689773341</v>
      </c>
      <c r="W1319" s="21">
        <f t="shared" si="423"/>
        <v>4.2856844372505731E-3</v>
      </c>
      <c r="X1319" s="21">
        <f t="shared" si="423"/>
        <v>1.010996822534174E-2</v>
      </c>
      <c r="Y1319" s="21">
        <f t="shared" si="424"/>
        <v>6.8115801250655625E-2</v>
      </c>
      <c r="Z1319" s="21">
        <f t="shared" si="424"/>
        <v>9.5902166484925389E-2</v>
      </c>
      <c r="AA1319" s="21">
        <f t="shared" si="425"/>
        <v>8.4625877937718169E-2</v>
      </c>
      <c r="AB1319" s="21">
        <f t="shared" si="425"/>
        <v>6.7041803531722455E-2</v>
      </c>
      <c r="AC1319" s="21">
        <f t="shared" si="425"/>
        <v>5.0641111754014048E-3</v>
      </c>
      <c r="AD1319" s="21">
        <f t="shared" si="425"/>
        <v>0</v>
      </c>
      <c r="AE1319" s="21">
        <f t="shared" si="426"/>
        <v>8.5867000592511518E-3</v>
      </c>
      <c r="AF1319" s="137">
        <f>VLOOKUP(T1319,人口!$A$2:$E$1748,5,0)</f>
        <v>44177</v>
      </c>
      <c r="AG1319" s="14">
        <f t="shared" si="427"/>
        <v>0</v>
      </c>
      <c r="AH1319" s="14">
        <f t="shared" si="428"/>
        <v>0</v>
      </c>
      <c r="AI1319" s="14">
        <f t="shared" si="429"/>
        <v>0</v>
      </c>
      <c r="AJ1319" s="14">
        <f t="shared" si="430"/>
        <v>1</v>
      </c>
      <c r="AK1319" s="14">
        <f t="shared" si="431"/>
        <v>0</v>
      </c>
      <c r="AL1319" s="14">
        <f t="shared" si="432"/>
        <v>0</v>
      </c>
      <c r="AM1319" s="14">
        <f t="shared" si="433"/>
        <v>0</v>
      </c>
      <c r="AN1319" s="14">
        <f t="shared" si="434"/>
        <v>0</v>
      </c>
      <c r="AO1319" s="5" t="str">
        <f t="shared" si="435"/>
        <v>3万～10万人未満の市町村平均</v>
      </c>
    </row>
    <row r="1320" spans="1:41" s="5" customFormat="1" ht="18" customHeight="1" x14ac:dyDescent="0.3">
      <c r="A1320" s="5" t="str">
        <f t="shared" si="418"/>
        <v>033214</v>
      </c>
      <c r="B1320" s="22">
        <v>33</v>
      </c>
      <c r="C1320" s="23" t="s">
        <v>60</v>
      </c>
      <c r="D1320" s="23">
        <v>33214</v>
      </c>
      <c r="E1320" s="24" t="s">
        <v>759</v>
      </c>
      <c r="F1320" s="25">
        <v>415.98792783602335</v>
      </c>
      <c r="G1320" s="26">
        <v>4.3158429928025273</v>
      </c>
      <c r="H1320" s="26">
        <v>14.873255404248138</v>
      </c>
      <c r="I1320" s="26">
        <f t="shared" si="419"/>
        <v>435.177026233074</v>
      </c>
      <c r="J1320" s="26">
        <v>57.041256059852103</v>
      </c>
      <c r="K1320" s="26">
        <v>49.734969582650884</v>
      </c>
      <c r="L1320" s="26">
        <f t="shared" si="420"/>
        <v>106.77622564250299</v>
      </c>
      <c r="M1320" s="26">
        <v>48.458042897787855</v>
      </c>
      <c r="N1320" s="26">
        <v>64.901059914939225</v>
      </c>
      <c r="O1320" s="26">
        <v>2.7914842179484149</v>
      </c>
      <c r="P1320" s="26">
        <v>0</v>
      </c>
      <c r="Q1320" s="26">
        <f t="shared" si="416"/>
        <v>116.1505870306755</v>
      </c>
      <c r="R1320" s="27">
        <v>4.8336411979176841</v>
      </c>
      <c r="S1320" s="143">
        <f t="shared" si="421"/>
        <v>662.93748010417028</v>
      </c>
      <c r="T1320" s="140" t="str">
        <f t="shared" si="422"/>
        <v>33214</v>
      </c>
      <c r="U1320" s="5" t="str">
        <f t="shared" si="417"/>
        <v>岡山県真庭市</v>
      </c>
      <c r="V1320" s="21">
        <f t="shared" si="423"/>
        <v>0.62749194353992077</v>
      </c>
      <c r="W1320" s="21">
        <f t="shared" si="423"/>
        <v>6.5101810085083133E-3</v>
      </c>
      <c r="X1320" s="21">
        <f t="shared" si="423"/>
        <v>2.2435381692269139E-2</v>
      </c>
      <c r="Y1320" s="21">
        <f t="shared" si="424"/>
        <v>8.6043190755920096E-2</v>
      </c>
      <c r="Z1320" s="21">
        <f t="shared" si="424"/>
        <v>7.5022111549396503E-2</v>
      </c>
      <c r="AA1320" s="21">
        <f t="shared" si="425"/>
        <v>7.3095946981566698E-2</v>
      </c>
      <c r="AB1320" s="21">
        <f t="shared" si="425"/>
        <v>9.7899216536589603E-2</v>
      </c>
      <c r="AC1320" s="21">
        <f t="shared" si="425"/>
        <v>4.2107805060437624E-3</v>
      </c>
      <c r="AD1320" s="21">
        <f t="shared" si="425"/>
        <v>0</v>
      </c>
      <c r="AE1320" s="21">
        <f t="shared" si="426"/>
        <v>7.2912474297850121E-3</v>
      </c>
      <c r="AF1320" s="137">
        <f>VLOOKUP(T1320,人口!$A$2:$E$1748,5,0)</f>
        <v>44978</v>
      </c>
      <c r="AG1320" s="14">
        <f t="shared" si="427"/>
        <v>0</v>
      </c>
      <c r="AH1320" s="14">
        <f t="shared" si="428"/>
        <v>0</v>
      </c>
      <c r="AI1320" s="14">
        <f t="shared" si="429"/>
        <v>0</v>
      </c>
      <c r="AJ1320" s="14">
        <f t="shared" si="430"/>
        <v>1</v>
      </c>
      <c r="AK1320" s="14">
        <f t="shared" si="431"/>
        <v>0</v>
      </c>
      <c r="AL1320" s="14">
        <f t="shared" si="432"/>
        <v>0</v>
      </c>
      <c r="AM1320" s="14">
        <f t="shared" si="433"/>
        <v>0</v>
      </c>
      <c r="AN1320" s="14">
        <f t="shared" si="434"/>
        <v>0</v>
      </c>
      <c r="AO1320" s="5" t="str">
        <f t="shared" si="435"/>
        <v>3万～10万人未満の市町村平均</v>
      </c>
    </row>
    <row r="1321" spans="1:41" s="5" customFormat="1" ht="18" customHeight="1" x14ac:dyDescent="0.3">
      <c r="A1321" s="5" t="str">
        <f t="shared" si="418"/>
        <v>033215</v>
      </c>
      <c r="B1321" s="22">
        <v>33</v>
      </c>
      <c r="C1321" s="23" t="s">
        <v>60</v>
      </c>
      <c r="D1321" s="23">
        <v>33215</v>
      </c>
      <c r="E1321" s="24" t="s">
        <v>813</v>
      </c>
      <c r="F1321" s="25">
        <v>212.86783145053082</v>
      </c>
      <c r="G1321" s="26">
        <v>2.1512475123917749</v>
      </c>
      <c r="H1321" s="26">
        <v>5.133915571009509</v>
      </c>
      <c r="I1321" s="26">
        <f t="shared" si="419"/>
        <v>220.15299453393209</v>
      </c>
      <c r="J1321" s="26">
        <v>33.802379784465963</v>
      </c>
      <c r="K1321" s="26">
        <v>34.811393585961916</v>
      </c>
      <c r="L1321" s="26">
        <f t="shared" si="420"/>
        <v>68.613773370427879</v>
      </c>
      <c r="M1321" s="26">
        <v>29.37724085283201</v>
      </c>
      <c r="N1321" s="26">
        <v>39.06861935720265</v>
      </c>
      <c r="O1321" s="26">
        <v>1.6979905002190112</v>
      </c>
      <c r="P1321" s="26">
        <v>0</v>
      </c>
      <c r="Q1321" s="26">
        <f t="shared" si="416"/>
        <v>70.143850710253659</v>
      </c>
      <c r="R1321" s="27">
        <v>2.8369458057600005</v>
      </c>
      <c r="S1321" s="143">
        <f t="shared" si="421"/>
        <v>361.74756442037369</v>
      </c>
      <c r="T1321" s="140" t="str">
        <f t="shared" si="422"/>
        <v>33215</v>
      </c>
      <c r="U1321" s="5" t="str">
        <f t="shared" si="417"/>
        <v>岡山県美作市</v>
      </c>
      <c r="V1321" s="21">
        <f t="shared" si="423"/>
        <v>0.58844302598583598</v>
      </c>
      <c r="W1321" s="21">
        <f t="shared" si="423"/>
        <v>5.9468196167089832E-3</v>
      </c>
      <c r="X1321" s="21">
        <f t="shared" si="423"/>
        <v>1.4191983791889674E-2</v>
      </c>
      <c r="Y1321" s="21">
        <f t="shared" si="424"/>
        <v>9.3441900123439239E-2</v>
      </c>
      <c r="Z1321" s="21">
        <f t="shared" si="424"/>
        <v>9.6231176128967269E-2</v>
      </c>
      <c r="AA1321" s="21">
        <f t="shared" si="425"/>
        <v>8.1209229148240469E-2</v>
      </c>
      <c r="AB1321" s="21">
        <f t="shared" si="425"/>
        <v>0.10799967491087908</v>
      </c>
      <c r="AC1321" s="21">
        <f t="shared" si="425"/>
        <v>4.6938546854895704E-3</v>
      </c>
      <c r="AD1321" s="21">
        <f t="shared" si="425"/>
        <v>0</v>
      </c>
      <c r="AE1321" s="21">
        <f t="shared" si="426"/>
        <v>7.8423356085496384E-3</v>
      </c>
      <c r="AF1321" s="137">
        <f>VLOOKUP(T1321,人口!$A$2:$E$1748,5,0)</f>
        <v>27359</v>
      </c>
      <c r="AG1321" s="14">
        <f t="shared" si="427"/>
        <v>0</v>
      </c>
      <c r="AH1321" s="14">
        <f t="shared" si="428"/>
        <v>0</v>
      </c>
      <c r="AI1321" s="14">
        <f t="shared" si="429"/>
        <v>1</v>
      </c>
      <c r="AJ1321" s="14">
        <f t="shared" si="430"/>
        <v>0</v>
      </c>
      <c r="AK1321" s="14">
        <f t="shared" si="431"/>
        <v>0</v>
      </c>
      <c r="AL1321" s="14">
        <f t="shared" si="432"/>
        <v>0</v>
      </c>
      <c r="AM1321" s="14">
        <f t="shared" si="433"/>
        <v>0</v>
      </c>
      <c r="AN1321" s="14">
        <f t="shared" si="434"/>
        <v>0</v>
      </c>
      <c r="AO1321" s="5" t="str">
        <f t="shared" si="435"/>
        <v>1万～3万人未満の市町村平均</v>
      </c>
    </row>
    <row r="1322" spans="1:41" s="5" customFormat="1" ht="18" customHeight="1" x14ac:dyDescent="0.3">
      <c r="A1322" s="5" t="str">
        <f t="shared" si="418"/>
        <v>033216</v>
      </c>
      <c r="B1322" s="22">
        <v>33</v>
      </c>
      <c r="C1322" s="23" t="s">
        <v>60</v>
      </c>
      <c r="D1322" s="23">
        <v>33216</v>
      </c>
      <c r="E1322" s="24" t="s">
        <v>864</v>
      </c>
      <c r="F1322" s="25">
        <v>212.33026257086706</v>
      </c>
      <c r="G1322" s="26">
        <v>1.1234539749305548</v>
      </c>
      <c r="H1322" s="26">
        <v>0.6039900671775893</v>
      </c>
      <c r="I1322" s="26">
        <f t="shared" si="419"/>
        <v>214.05770661297521</v>
      </c>
      <c r="J1322" s="26">
        <v>29.104717854021178</v>
      </c>
      <c r="K1322" s="26">
        <v>39.921477304429743</v>
      </c>
      <c r="L1322" s="26">
        <f t="shared" si="420"/>
        <v>69.026195158450918</v>
      </c>
      <c r="M1322" s="26">
        <v>34.317748823097517</v>
      </c>
      <c r="N1322" s="26">
        <v>24.417887098251654</v>
      </c>
      <c r="O1322" s="26">
        <v>2.1214485645851906</v>
      </c>
      <c r="P1322" s="26">
        <v>0</v>
      </c>
      <c r="Q1322" s="26">
        <f t="shared" si="416"/>
        <v>60.857084485934365</v>
      </c>
      <c r="R1322" s="27">
        <v>4.6212300960687092</v>
      </c>
      <c r="S1322" s="143">
        <f t="shared" si="421"/>
        <v>348.56221635342916</v>
      </c>
      <c r="T1322" s="140" t="str">
        <f t="shared" si="422"/>
        <v>33216</v>
      </c>
      <c r="U1322" s="5" t="str">
        <f t="shared" si="417"/>
        <v>岡山県浅口市</v>
      </c>
      <c r="V1322" s="21">
        <f t="shared" si="423"/>
        <v>0.60916029508939096</v>
      </c>
      <c r="W1322" s="21">
        <f t="shared" si="423"/>
        <v>3.2231088804858129E-3</v>
      </c>
      <c r="X1322" s="21">
        <f t="shared" si="423"/>
        <v>1.7328041848493577E-3</v>
      </c>
      <c r="Y1322" s="21">
        <f t="shared" si="424"/>
        <v>8.3499348146530247E-2</v>
      </c>
      <c r="Z1322" s="21">
        <f t="shared" si="424"/>
        <v>0.11453185523685919</v>
      </c>
      <c r="AA1322" s="21">
        <f t="shared" si="425"/>
        <v>9.8455160120684435E-2</v>
      </c>
      <c r="AB1322" s="21">
        <f t="shared" si="425"/>
        <v>7.0053166845521833E-2</v>
      </c>
      <c r="AC1322" s="21">
        <f t="shared" si="425"/>
        <v>6.0862837825030368E-3</v>
      </c>
      <c r="AD1322" s="21">
        <f t="shared" si="425"/>
        <v>0</v>
      </c>
      <c r="AE1322" s="21">
        <f t="shared" si="426"/>
        <v>1.3257977713175179E-2</v>
      </c>
      <c r="AF1322" s="137">
        <f>VLOOKUP(T1322,人口!$A$2:$E$1748,5,0)</f>
        <v>34182</v>
      </c>
      <c r="AG1322" s="14">
        <f t="shared" si="427"/>
        <v>0</v>
      </c>
      <c r="AH1322" s="14">
        <f t="shared" si="428"/>
        <v>0</v>
      </c>
      <c r="AI1322" s="14">
        <f t="shared" si="429"/>
        <v>0</v>
      </c>
      <c r="AJ1322" s="14">
        <f t="shared" si="430"/>
        <v>1</v>
      </c>
      <c r="AK1322" s="14">
        <f t="shared" si="431"/>
        <v>0</v>
      </c>
      <c r="AL1322" s="14">
        <f t="shared" si="432"/>
        <v>0</v>
      </c>
      <c r="AM1322" s="14">
        <f t="shared" si="433"/>
        <v>0</v>
      </c>
      <c r="AN1322" s="14">
        <f t="shared" si="434"/>
        <v>0</v>
      </c>
      <c r="AO1322" s="5" t="str">
        <f t="shared" si="435"/>
        <v>3万～10万人未満の市町村平均</v>
      </c>
    </row>
    <row r="1323" spans="1:41" s="5" customFormat="1" ht="18" customHeight="1" x14ac:dyDescent="0.3">
      <c r="A1323" s="5" t="str">
        <f t="shared" si="418"/>
        <v>033346</v>
      </c>
      <c r="B1323" s="22">
        <v>33</v>
      </c>
      <c r="C1323" s="23" t="s">
        <v>60</v>
      </c>
      <c r="D1323" s="23">
        <v>33346</v>
      </c>
      <c r="E1323" s="24" t="s">
        <v>916</v>
      </c>
      <c r="F1323" s="25">
        <v>148.15603025668531</v>
      </c>
      <c r="G1323" s="26">
        <v>0.65627509426636366</v>
      </c>
      <c r="H1323" s="26">
        <v>5.0961661918109096</v>
      </c>
      <c r="I1323" s="26">
        <f t="shared" si="419"/>
        <v>153.90847154276258</v>
      </c>
      <c r="J1323" s="26">
        <v>14.936902049635496</v>
      </c>
      <c r="K1323" s="26">
        <v>17.778716076491509</v>
      </c>
      <c r="L1323" s="26">
        <f t="shared" si="420"/>
        <v>32.715618126127005</v>
      </c>
      <c r="M1323" s="26">
        <v>14.181677195575293</v>
      </c>
      <c r="N1323" s="26">
        <v>16.286610409375733</v>
      </c>
      <c r="O1323" s="26">
        <v>0.87441018157043926</v>
      </c>
      <c r="P1323" s="26">
        <v>0</v>
      </c>
      <c r="Q1323" s="26">
        <f t="shared" si="416"/>
        <v>31.342697786521466</v>
      </c>
      <c r="R1323" s="27">
        <v>1.6080287168000005</v>
      </c>
      <c r="S1323" s="143">
        <f t="shared" si="421"/>
        <v>219.57481617221103</v>
      </c>
      <c r="T1323" s="140" t="str">
        <f t="shared" si="422"/>
        <v>33346</v>
      </c>
      <c r="U1323" s="5" t="str">
        <f t="shared" si="417"/>
        <v>岡山県和気町</v>
      </c>
      <c r="V1323" s="21">
        <f t="shared" si="423"/>
        <v>0.6747405410121694</v>
      </c>
      <c r="W1323" s="21">
        <f t="shared" si="423"/>
        <v>2.9888450128618192E-3</v>
      </c>
      <c r="X1323" s="21">
        <f t="shared" si="423"/>
        <v>2.3209247219927176E-2</v>
      </c>
      <c r="Y1323" s="21">
        <f t="shared" si="424"/>
        <v>6.8026480950896417E-2</v>
      </c>
      <c r="Z1323" s="21">
        <f t="shared" si="424"/>
        <v>8.0968830517192752E-2</v>
      </c>
      <c r="AA1323" s="21">
        <f t="shared" si="425"/>
        <v>6.4586993366546649E-2</v>
      </c>
      <c r="AB1323" s="21">
        <f t="shared" si="425"/>
        <v>7.4173398813651994E-2</v>
      </c>
      <c r="AC1323" s="21">
        <f t="shared" si="425"/>
        <v>3.9822881185274236E-3</v>
      </c>
      <c r="AD1323" s="21">
        <f t="shared" si="425"/>
        <v>0</v>
      </c>
      <c r="AE1323" s="21">
        <f t="shared" si="426"/>
        <v>7.3233749882264934E-3</v>
      </c>
      <c r="AF1323" s="137">
        <f>VLOOKUP(T1323,人口!$A$2:$E$1748,5,0)</f>
        <v>14089</v>
      </c>
      <c r="AG1323" s="14">
        <f t="shared" si="427"/>
        <v>0</v>
      </c>
      <c r="AH1323" s="14">
        <f t="shared" si="428"/>
        <v>0</v>
      </c>
      <c r="AI1323" s="14">
        <f t="shared" si="429"/>
        <v>1</v>
      </c>
      <c r="AJ1323" s="14">
        <f t="shared" si="430"/>
        <v>0</v>
      </c>
      <c r="AK1323" s="14">
        <f t="shared" si="431"/>
        <v>0</v>
      </c>
      <c r="AL1323" s="14">
        <f t="shared" si="432"/>
        <v>0</v>
      </c>
      <c r="AM1323" s="14">
        <f t="shared" si="433"/>
        <v>0</v>
      </c>
      <c r="AN1323" s="14">
        <f t="shared" si="434"/>
        <v>0</v>
      </c>
      <c r="AO1323" s="5" t="str">
        <f t="shared" si="435"/>
        <v>1万～3万人未満の市町村平均</v>
      </c>
    </row>
    <row r="1324" spans="1:41" s="5" customFormat="1" ht="18" customHeight="1" x14ac:dyDescent="0.3">
      <c r="A1324" s="5" t="str">
        <f t="shared" si="418"/>
        <v>033423</v>
      </c>
      <c r="B1324" s="22">
        <v>33</v>
      </c>
      <c r="C1324" s="23" t="s">
        <v>60</v>
      </c>
      <c r="D1324" s="23">
        <v>33423</v>
      </c>
      <c r="E1324" s="24" t="s">
        <v>966</v>
      </c>
      <c r="F1324" s="25">
        <v>28.168631871822374</v>
      </c>
      <c r="G1324" s="26">
        <v>0.84537130786853631</v>
      </c>
      <c r="H1324" s="26">
        <v>0.30199503358879465</v>
      </c>
      <c r="I1324" s="26">
        <f t="shared" si="419"/>
        <v>29.315998213279705</v>
      </c>
      <c r="J1324" s="26">
        <v>23.708642468430622</v>
      </c>
      <c r="K1324" s="26">
        <v>14.326184211818683</v>
      </c>
      <c r="L1324" s="26">
        <f t="shared" si="420"/>
        <v>38.034826680249303</v>
      </c>
      <c r="M1324" s="26">
        <v>12.979975031415995</v>
      </c>
      <c r="N1324" s="26">
        <v>13.269858643739521</v>
      </c>
      <c r="O1324" s="26">
        <v>0.78261852435256141</v>
      </c>
      <c r="P1324" s="26">
        <v>0</v>
      </c>
      <c r="Q1324" s="26">
        <f t="shared" si="416"/>
        <v>27.032452199508075</v>
      </c>
      <c r="R1324" s="27">
        <v>0</v>
      </c>
      <c r="S1324" s="143">
        <f t="shared" si="421"/>
        <v>94.38327709303708</v>
      </c>
      <c r="T1324" s="140" t="str">
        <f t="shared" si="422"/>
        <v>33423</v>
      </c>
      <c r="U1324" s="5" t="str">
        <f t="shared" si="417"/>
        <v>岡山県早島町</v>
      </c>
      <c r="V1324" s="21">
        <f t="shared" si="423"/>
        <v>0.29844939420842015</v>
      </c>
      <c r="W1324" s="21">
        <f t="shared" si="423"/>
        <v>8.9567912230386175E-3</v>
      </c>
      <c r="X1324" s="21">
        <f t="shared" si="423"/>
        <v>3.1996667512519937E-3</v>
      </c>
      <c r="Y1324" s="21">
        <f t="shared" si="424"/>
        <v>0.25119537272540493</v>
      </c>
      <c r="Z1324" s="21">
        <f t="shared" si="424"/>
        <v>0.15178731501023041</v>
      </c>
      <c r="AA1324" s="21">
        <f t="shared" si="425"/>
        <v>0.13752409781895106</v>
      </c>
      <c r="AB1324" s="21">
        <f t="shared" si="425"/>
        <v>0.14059544288400722</v>
      </c>
      <c r="AC1324" s="21">
        <f t="shared" si="425"/>
        <v>8.2919193786957137E-3</v>
      </c>
      <c r="AD1324" s="21">
        <f t="shared" si="425"/>
        <v>0</v>
      </c>
      <c r="AE1324" s="21">
        <f t="shared" si="426"/>
        <v>0</v>
      </c>
      <c r="AF1324" s="137">
        <f>VLOOKUP(T1324,人口!$A$2:$E$1748,5,0)</f>
        <v>12610</v>
      </c>
      <c r="AG1324" s="14">
        <f t="shared" si="427"/>
        <v>0</v>
      </c>
      <c r="AH1324" s="14">
        <f t="shared" si="428"/>
        <v>0</v>
      </c>
      <c r="AI1324" s="14">
        <f t="shared" si="429"/>
        <v>1</v>
      </c>
      <c r="AJ1324" s="14">
        <f t="shared" si="430"/>
        <v>0</v>
      </c>
      <c r="AK1324" s="14">
        <f t="shared" si="431"/>
        <v>0</v>
      </c>
      <c r="AL1324" s="14">
        <f t="shared" si="432"/>
        <v>0</v>
      </c>
      <c r="AM1324" s="14">
        <f t="shared" si="433"/>
        <v>0</v>
      </c>
      <c r="AN1324" s="14">
        <f t="shared" si="434"/>
        <v>0</v>
      </c>
      <c r="AO1324" s="5" t="str">
        <f t="shared" si="435"/>
        <v>1万～3万人未満の市町村平均</v>
      </c>
    </row>
    <row r="1325" spans="1:41" s="5" customFormat="1" ht="18" customHeight="1" x14ac:dyDescent="0.3">
      <c r="A1325" s="5" t="str">
        <f t="shared" si="418"/>
        <v>033445</v>
      </c>
      <c r="B1325" s="22">
        <v>33</v>
      </c>
      <c r="C1325" s="23" t="s">
        <v>60</v>
      </c>
      <c r="D1325" s="23">
        <v>33445</v>
      </c>
      <c r="E1325" s="24" t="s">
        <v>1011</v>
      </c>
      <c r="F1325" s="25">
        <v>440.4264277274321</v>
      </c>
      <c r="G1325" s="26">
        <v>0.29587995775398768</v>
      </c>
      <c r="H1325" s="26">
        <v>0</v>
      </c>
      <c r="I1325" s="26">
        <f t="shared" si="419"/>
        <v>440.72230768518608</v>
      </c>
      <c r="J1325" s="26">
        <v>9.0170165726856073</v>
      </c>
      <c r="K1325" s="26">
        <v>12.783623264970545</v>
      </c>
      <c r="L1325" s="26">
        <f t="shared" si="420"/>
        <v>21.800639837656153</v>
      </c>
      <c r="M1325" s="26">
        <v>11.135242835044304</v>
      </c>
      <c r="N1325" s="26">
        <v>6.5771924459724165</v>
      </c>
      <c r="O1325" s="26">
        <v>0.69541955316181214</v>
      </c>
      <c r="P1325" s="26">
        <v>0</v>
      </c>
      <c r="Q1325" s="26">
        <f t="shared" si="416"/>
        <v>18.407854834178533</v>
      </c>
      <c r="R1325" s="27">
        <v>1.3294947390487399</v>
      </c>
      <c r="S1325" s="143">
        <f t="shared" si="421"/>
        <v>482.26029709606951</v>
      </c>
      <c r="T1325" s="140" t="str">
        <f t="shared" si="422"/>
        <v>33445</v>
      </c>
      <c r="U1325" s="5" t="str">
        <f t="shared" si="417"/>
        <v>岡山県里庄町</v>
      </c>
      <c r="V1325" s="21">
        <f t="shared" si="423"/>
        <v>0.91325458549969785</v>
      </c>
      <c r="W1325" s="21">
        <f t="shared" si="423"/>
        <v>6.1352750689954967E-4</v>
      </c>
      <c r="X1325" s="21">
        <f t="shared" si="423"/>
        <v>0</v>
      </c>
      <c r="Y1325" s="21">
        <f t="shared" si="424"/>
        <v>1.8697406000414248E-2</v>
      </c>
      <c r="Z1325" s="21">
        <f t="shared" si="424"/>
        <v>2.6507724857192549E-2</v>
      </c>
      <c r="AA1325" s="21">
        <f t="shared" si="425"/>
        <v>2.3089694304289969E-2</v>
      </c>
      <c r="AB1325" s="21">
        <f t="shared" si="425"/>
        <v>1.363826233587335E-2</v>
      </c>
      <c r="AC1325" s="21">
        <f t="shared" si="425"/>
        <v>1.4420004245617587E-3</v>
      </c>
      <c r="AD1325" s="21">
        <f t="shared" si="425"/>
        <v>0</v>
      </c>
      <c r="AE1325" s="21">
        <f t="shared" si="426"/>
        <v>2.7567990710707325E-3</v>
      </c>
      <c r="AF1325" s="137">
        <f>VLOOKUP(T1325,人口!$A$2:$E$1748,5,0)</f>
        <v>11205</v>
      </c>
      <c r="AG1325" s="14">
        <f t="shared" si="427"/>
        <v>0</v>
      </c>
      <c r="AH1325" s="14">
        <f t="shared" si="428"/>
        <v>0</v>
      </c>
      <c r="AI1325" s="14">
        <f t="shared" si="429"/>
        <v>1</v>
      </c>
      <c r="AJ1325" s="14">
        <f t="shared" si="430"/>
        <v>0</v>
      </c>
      <c r="AK1325" s="14">
        <f t="shared" si="431"/>
        <v>0</v>
      </c>
      <c r="AL1325" s="14">
        <f t="shared" si="432"/>
        <v>0</v>
      </c>
      <c r="AM1325" s="14">
        <f t="shared" si="433"/>
        <v>0</v>
      </c>
      <c r="AN1325" s="14">
        <f t="shared" si="434"/>
        <v>0</v>
      </c>
      <c r="AO1325" s="5" t="str">
        <f t="shared" si="435"/>
        <v>1万～3万人未満の市町村平均</v>
      </c>
    </row>
    <row r="1326" spans="1:41" s="5" customFormat="1" ht="18" customHeight="1" x14ac:dyDescent="0.3">
      <c r="A1326" s="5" t="str">
        <f t="shared" si="418"/>
        <v>033461</v>
      </c>
      <c r="B1326" s="22">
        <v>33</v>
      </c>
      <c r="C1326" s="23" t="s">
        <v>60</v>
      </c>
      <c r="D1326" s="23">
        <v>33461</v>
      </c>
      <c r="E1326" s="24" t="s">
        <v>1059</v>
      </c>
      <c r="F1326" s="25">
        <v>180.13784146419346</v>
      </c>
      <c r="G1326" s="26">
        <v>1.156823894977997</v>
      </c>
      <c r="H1326" s="26">
        <v>6.8703870141450789</v>
      </c>
      <c r="I1326" s="26">
        <f t="shared" si="419"/>
        <v>188.16505237331654</v>
      </c>
      <c r="J1326" s="26">
        <v>12.775146117041434</v>
      </c>
      <c r="K1326" s="26">
        <v>15.377930311942409</v>
      </c>
      <c r="L1326" s="26">
        <f t="shared" si="420"/>
        <v>28.153076428983844</v>
      </c>
      <c r="M1326" s="26">
        <v>14.164168952123966</v>
      </c>
      <c r="N1326" s="26">
        <v>17.253703080656244</v>
      </c>
      <c r="O1326" s="26">
        <v>0.87887874094818574</v>
      </c>
      <c r="P1326" s="26">
        <v>0</v>
      </c>
      <c r="Q1326" s="26">
        <f t="shared" si="416"/>
        <v>32.296750773728398</v>
      </c>
      <c r="R1326" s="27">
        <v>1.7115976983235757</v>
      </c>
      <c r="S1326" s="143">
        <f t="shared" si="421"/>
        <v>250.32647727435236</v>
      </c>
      <c r="T1326" s="140" t="str">
        <f t="shared" si="422"/>
        <v>33461</v>
      </c>
      <c r="U1326" s="5" t="str">
        <f t="shared" si="417"/>
        <v>岡山県矢掛町</v>
      </c>
      <c r="V1326" s="21">
        <f t="shared" si="423"/>
        <v>0.71961161849757627</v>
      </c>
      <c r="W1326" s="21">
        <f t="shared" si="423"/>
        <v>4.6212606336090579E-3</v>
      </c>
      <c r="X1326" s="21">
        <f t="shared" si="423"/>
        <v>2.7445706458830901E-2</v>
      </c>
      <c r="Y1326" s="21">
        <f t="shared" si="424"/>
        <v>5.1033938783232077E-2</v>
      </c>
      <c r="Z1326" s="21">
        <f t="shared" si="424"/>
        <v>6.1431497296582545E-2</v>
      </c>
      <c r="AA1326" s="21">
        <f t="shared" si="425"/>
        <v>5.6582783836327248E-2</v>
      </c>
      <c r="AB1326" s="21">
        <f t="shared" si="425"/>
        <v>6.8924802795617024E-2</v>
      </c>
      <c r="AC1326" s="21">
        <f t="shared" si="425"/>
        <v>3.5109300083544653E-3</v>
      </c>
      <c r="AD1326" s="21">
        <f t="shared" si="425"/>
        <v>0</v>
      </c>
      <c r="AE1326" s="21">
        <f t="shared" si="426"/>
        <v>6.8374616898703123E-3</v>
      </c>
      <c r="AF1326" s="137">
        <f>VLOOKUP(T1326,人口!$A$2:$E$1748,5,0)</f>
        <v>14161</v>
      </c>
      <c r="AG1326" s="14">
        <f t="shared" si="427"/>
        <v>0</v>
      </c>
      <c r="AH1326" s="14">
        <f t="shared" si="428"/>
        <v>0</v>
      </c>
      <c r="AI1326" s="14">
        <f t="shared" si="429"/>
        <v>1</v>
      </c>
      <c r="AJ1326" s="14">
        <f t="shared" si="430"/>
        <v>0</v>
      </c>
      <c r="AK1326" s="14">
        <f t="shared" si="431"/>
        <v>0</v>
      </c>
      <c r="AL1326" s="14">
        <f t="shared" si="432"/>
        <v>0</v>
      </c>
      <c r="AM1326" s="14">
        <f t="shared" si="433"/>
        <v>0</v>
      </c>
      <c r="AN1326" s="14">
        <f t="shared" si="434"/>
        <v>0</v>
      </c>
      <c r="AO1326" s="5" t="str">
        <f t="shared" si="435"/>
        <v>1万～3万人未満の市町村平均</v>
      </c>
    </row>
    <row r="1327" spans="1:41" s="5" customFormat="1" ht="18" customHeight="1" x14ac:dyDescent="0.3">
      <c r="A1327" s="5" t="str">
        <f t="shared" si="418"/>
        <v>033586</v>
      </c>
      <c r="B1327" s="22">
        <v>33</v>
      </c>
      <c r="C1327" s="23" t="s">
        <v>60</v>
      </c>
      <c r="D1327" s="23">
        <v>33586</v>
      </c>
      <c r="E1327" s="24" t="s">
        <v>1100</v>
      </c>
      <c r="F1327" s="25">
        <v>0</v>
      </c>
      <c r="G1327" s="26">
        <v>8.6761792123349779E-2</v>
      </c>
      <c r="H1327" s="26">
        <v>0.4152431711845927</v>
      </c>
      <c r="I1327" s="26">
        <f t="shared" si="419"/>
        <v>0.50200496330794242</v>
      </c>
      <c r="J1327" s="26">
        <v>0.68178456335658821</v>
      </c>
      <c r="K1327" s="26">
        <v>1.085401975327688</v>
      </c>
      <c r="L1327" s="26">
        <f t="shared" si="420"/>
        <v>1.7671865386842762</v>
      </c>
      <c r="M1327" s="26">
        <v>0.93907851238938522</v>
      </c>
      <c r="N1327" s="26">
        <v>1.5300272112796109</v>
      </c>
      <c r="O1327" s="26">
        <v>5.6725878767505247E-2</v>
      </c>
      <c r="P1327" s="26">
        <v>0</v>
      </c>
      <c r="Q1327" s="26">
        <f t="shared" si="416"/>
        <v>2.5258316024365013</v>
      </c>
      <c r="R1327" s="27">
        <v>0</v>
      </c>
      <c r="S1327" s="143">
        <f t="shared" si="421"/>
        <v>4.7950231044287204</v>
      </c>
      <c r="T1327" s="140" t="str">
        <f t="shared" si="422"/>
        <v>33586</v>
      </c>
      <c r="U1327" s="5" t="str">
        <f t="shared" si="417"/>
        <v>岡山県新庄村</v>
      </c>
      <c r="V1327" s="21">
        <f t="shared" si="423"/>
        <v>0</v>
      </c>
      <c r="W1327" s="21">
        <f t="shared" si="423"/>
        <v>1.8094134320899499E-2</v>
      </c>
      <c r="X1327" s="21">
        <f t="shared" si="423"/>
        <v>8.6598784227143955E-2</v>
      </c>
      <c r="Y1327" s="21">
        <f t="shared" si="424"/>
        <v>0.14218587658668144</v>
      </c>
      <c r="Z1327" s="21">
        <f t="shared" si="424"/>
        <v>0.22636011374485399</v>
      </c>
      <c r="AA1327" s="21">
        <f t="shared" si="425"/>
        <v>0.19584441866860769</v>
      </c>
      <c r="AB1327" s="21">
        <f t="shared" si="425"/>
        <v>0.31908651490468648</v>
      </c>
      <c r="AC1327" s="21">
        <f t="shared" si="425"/>
        <v>1.1830157547126892E-2</v>
      </c>
      <c r="AD1327" s="21">
        <f t="shared" si="425"/>
        <v>0</v>
      </c>
      <c r="AE1327" s="21">
        <f t="shared" si="426"/>
        <v>0</v>
      </c>
      <c r="AF1327" s="137">
        <f>VLOOKUP(T1327,人口!$A$2:$E$1748,5,0)</f>
        <v>914</v>
      </c>
      <c r="AG1327" s="14">
        <f t="shared" si="427"/>
        <v>1</v>
      </c>
      <c r="AH1327" s="14">
        <f t="shared" si="428"/>
        <v>0</v>
      </c>
      <c r="AI1327" s="14">
        <f t="shared" si="429"/>
        <v>0</v>
      </c>
      <c r="AJ1327" s="14">
        <f t="shared" si="430"/>
        <v>0</v>
      </c>
      <c r="AK1327" s="14">
        <f t="shared" si="431"/>
        <v>0</v>
      </c>
      <c r="AL1327" s="14">
        <f t="shared" si="432"/>
        <v>0</v>
      </c>
      <c r="AM1327" s="14">
        <f t="shared" si="433"/>
        <v>0</v>
      </c>
      <c r="AN1327" s="14">
        <f t="shared" si="434"/>
        <v>0</v>
      </c>
      <c r="AO1327" s="5" t="str">
        <f t="shared" si="435"/>
        <v>5千人未満の市町村平均</v>
      </c>
    </row>
    <row r="1328" spans="1:41" s="5" customFormat="1" ht="18" customHeight="1" x14ac:dyDescent="0.3">
      <c r="A1328" s="5" t="str">
        <f t="shared" si="418"/>
        <v>033606</v>
      </c>
      <c r="B1328" s="22">
        <v>33</v>
      </c>
      <c r="C1328" s="23" t="s">
        <v>60</v>
      </c>
      <c r="D1328" s="23">
        <v>33606</v>
      </c>
      <c r="E1328" s="24" t="s">
        <v>1140</v>
      </c>
      <c r="F1328" s="25">
        <v>96.951634927452915</v>
      </c>
      <c r="G1328" s="26">
        <v>0.96327835870283207</v>
      </c>
      <c r="H1328" s="26">
        <v>8.7956053532736451</v>
      </c>
      <c r="I1328" s="26">
        <f t="shared" si="419"/>
        <v>106.7105186394294</v>
      </c>
      <c r="J1328" s="26">
        <v>19.073338882195284</v>
      </c>
      <c r="K1328" s="26">
        <v>15.837893939729856</v>
      </c>
      <c r="L1328" s="26">
        <f t="shared" si="420"/>
        <v>34.91123282192514</v>
      </c>
      <c r="M1328" s="26">
        <v>13.519547261415997</v>
      </c>
      <c r="N1328" s="26">
        <v>18.754861853987183</v>
      </c>
      <c r="O1328" s="26">
        <v>0.79807229220060172</v>
      </c>
      <c r="P1328" s="26">
        <v>0</v>
      </c>
      <c r="Q1328" s="26">
        <f t="shared" si="416"/>
        <v>33.072481407603782</v>
      </c>
      <c r="R1328" s="27">
        <v>1.3047507538863647</v>
      </c>
      <c r="S1328" s="143">
        <f t="shared" si="421"/>
        <v>175.99898362284469</v>
      </c>
      <c r="T1328" s="140" t="str">
        <f t="shared" si="422"/>
        <v>33606</v>
      </c>
      <c r="U1328" s="5" t="str">
        <f t="shared" si="417"/>
        <v>岡山県鏡野町</v>
      </c>
      <c r="V1328" s="21">
        <f t="shared" si="423"/>
        <v>0.55086474326019108</v>
      </c>
      <c r="W1328" s="21">
        <f t="shared" si="423"/>
        <v>5.4732040996729849E-3</v>
      </c>
      <c r="X1328" s="21">
        <f t="shared" si="423"/>
        <v>4.997531901730809E-2</v>
      </c>
      <c r="Y1328" s="21">
        <f t="shared" si="424"/>
        <v>0.1083718694823165</v>
      </c>
      <c r="Z1328" s="21">
        <f t="shared" si="424"/>
        <v>8.9988553420680642E-2</v>
      </c>
      <c r="AA1328" s="21">
        <f t="shared" si="425"/>
        <v>7.6816053042599267E-2</v>
      </c>
      <c r="AB1328" s="21">
        <f t="shared" si="425"/>
        <v>0.10656233046309933</v>
      </c>
      <c r="AC1328" s="21">
        <f t="shared" si="425"/>
        <v>4.5345278465404263E-3</v>
      </c>
      <c r="AD1328" s="21">
        <f t="shared" si="425"/>
        <v>0</v>
      </c>
      <c r="AE1328" s="21">
        <f t="shared" si="426"/>
        <v>7.4133993675916205E-3</v>
      </c>
      <c r="AF1328" s="137">
        <f>VLOOKUP(T1328,人口!$A$2:$E$1748,5,0)</f>
        <v>12859</v>
      </c>
      <c r="AG1328" s="14">
        <f t="shared" si="427"/>
        <v>0</v>
      </c>
      <c r="AH1328" s="14">
        <f t="shared" si="428"/>
        <v>0</v>
      </c>
      <c r="AI1328" s="14">
        <f t="shared" si="429"/>
        <v>1</v>
      </c>
      <c r="AJ1328" s="14">
        <f t="shared" si="430"/>
        <v>0</v>
      </c>
      <c r="AK1328" s="14">
        <f t="shared" si="431"/>
        <v>0</v>
      </c>
      <c r="AL1328" s="14">
        <f t="shared" si="432"/>
        <v>0</v>
      </c>
      <c r="AM1328" s="14">
        <f t="shared" si="433"/>
        <v>0</v>
      </c>
      <c r="AN1328" s="14">
        <f t="shared" si="434"/>
        <v>0</v>
      </c>
      <c r="AO1328" s="5" t="str">
        <f t="shared" si="435"/>
        <v>1万～3万人未満の市町村平均</v>
      </c>
    </row>
    <row r="1329" spans="1:41" s="5" customFormat="1" ht="18" customHeight="1" x14ac:dyDescent="0.3">
      <c r="A1329" s="5" t="str">
        <f t="shared" si="418"/>
        <v>033622</v>
      </c>
      <c r="B1329" s="22">
        <v>33</v>
      </c>
      <c r="C1329" s="23" t="s">
        <v>60</v>
      </c>
      <c r="D1329" s="23">
        <v>33622</v>
      </c>
      <c r="E1329" s="24" t="s">
        <v>1177</v>
      </c>
      <c r="F1329" s="25">
        <v>577.4282235781809</v>
      </c>
      <c r="G1329" s="26">
        <v>0.74303688638971344</v>
      </c>
      <c r="H1329" s="26">
        <v>4.4544267454347208</v>
      </c>
      <c r="I1329" s="26">
        <f t="shared" si="419"/>
        <v>582.62568721000537</v>
      </c>
      <c r="J1329" s="26">
        <v>11.739997603164664</v>
      </c>
      <c r="K1329" s="26">
        <v>12.83130242150949</v>
      </c>
      <c r="L1329" s="26">
        <f t="shared" si="420"/>
        <v>24.571300024674152</v>
      </c>
      <c r="M1329" s="26">
        <v>11.590457164778819</v>
      </c>
      <c r="N1329" s="26">
        <v>14.19364865809702</v>
      </c>
      <c r="O1329" s="26">
        <v>0.6884063974717376</v>
      </c>
      <c r="P1329" s="26">
        <v>0</v>
      </c>
      <c r="Q1329" s="26">
        <f t="shared" si="416"/>
        <v>26.472512220347575</v>
      </c>
      <c r="R1329" s="27">
        <v>1.0270601581688428</v>
      </c>
      <c r="S1329" s="143">
        <f t="shared" si="421"/>
        <v>634.69655961319597</v>
      </c>
      <c r="T1329" s="140" t="str">
        <f t="shared" si="422"/>
        <v>33622</v>
      </c>
      <c r="U1329" s="5" t="str">
        <f t="shared" si="417"/>
        <v>岡山県勝央町</v>
      </c>
      <c r="V1329" s="21">
        <f t="shared" si="423"/>
        <v>0.90977052708475969</v>
      </c>
      <c r="W1329" s="21">
        <f t="shared" si="423"/>
        <v>1.170696256558478E-3</v>
      </c>
      <c r="X1329" s="21">
        <f t="shared" si="423"/>
        <v>7.0181989770818805E-3</v>
      </c>
      <c r="Y1329" s="21">
        <f t="shared" si="424"/>
        <v>1.8497024169028719E-2</v>
      </c>
      <c r="Z1329" s="21">
        <f t="shared" si="424"/>
        <v>2.0216436070378714E-2</v>
      </c>
      <c r="AA1329" s="21">
        <f t="shared" si="425"/>
        <v>1.8261414827649938E-2</v>
      </c>
      <c r="AB1329" s="21">
        <f t="shared" si="425"/>
        <v>2.2362888916157158E-2</v>
      </c>
      <c r="AC1329" s="21">
        <f t="shared" si="425"/>
        <v>1.0846228596091243E-3</v>
      </c>
      <c r="AD1329" s="21">
        <f t="shared" si="425"/>
        <v>0</v>
      </c>
      <c r="AE1329" s="21">
        <f t="shared" si="426"/>
        <v>1.6181908387761948E-3</v>
      </c>
      <c r="AF1329" s="137">
        <f>VLOOKUP(T1329,人口!$A$2:$E$1748,5,0)</f>
        <v>11092</v>
      </c>
      <c r="AG1329" s="14">
        <f t="shared" si="427"/>
        <v>0</v>
      </c>
      <c r="AH1329" s="14">
        <f t="shared" si="428"/>
        <v>0</v>
      </c>
      <c r="AI1329" s="14">
        <f t="shared" si="429"/>
        <v>1</v>
      </c>
      <c r="AJ1329" s="14">
        <f t="shared" si="430"/>
        <v>0</v>
      </c>
      <c r="AK1329" s="14">
        <f t="shared" si="431"/>
        <v>0</v>
      </c>
      <c r="AL1329" s="14">
        <f t="shared" si="432"/>
        <v>0</v>
      </c>
      <c r="AM1329" s="14">
        <f t="shared" si="433"/>
        <v>0</v>
      </c>
      <c r="AN1329" s="14">
        <f t="shared" si="434"/>
        <v>0</v>
      </c>
      <c r="AO1329" s="5" t="str">
        <f t="shared" si="435"/>
        <v>1万～3万人未満の市町村平均</v>
      </c>
    </row>
    <row r="1330" spans="1:41" s="5" customFormat="1" ht="18" customHeight="1" x14ac:dyDescent="0.3">
      <c r="A1330" s="5" t="str">
        <f t="shared" si="418"/>
        <v>033623</v>
      </c>
      <c r="B1330" s="22">
        <v>33</v>
      </c>
      <c r="C1330" s="23" t="s">
        <v>60</v>
      </c>
      <c r="D1330" s="23">
        <v>33623</v>
      </c>
      <c r="E1330" s="24" t="s">
        <v>1216</v>
      </c>
      <c r="F1330" s="25">
        <v>140.78919927417289</v>
      </c>
      <c r="G1330" s="26">
        <v>0.5072227847211217</v>
      </c>
      <c r="H1330" s="26">
        <v>7.2478808061310716</v>
      </c>
      <c r="I1330" s="26">
        <f t="shared" si="419"/>
        <v>148.54430286502506</v>
      </c>
      <c r="J1330" s="26">
        <v>7.2501968200846933</v>
      </c>
      <c r="K1330" s="26">
        <v>6.9863987610885552</v>
      </c>
      <c r="L1330" s="26">
        <f t="shared" si="420"/>
        <v>14.236595581173248</v>
      </c>
      <c r="M1330" s="26">
        <v>6.1358435004425083</v>
      </c>
      <c r="N1330" s="26">
        <v>7.760798401867965</v>
      </c>
      <c r="O1330" s="26">
        <v>0.36313251276660086</v>
      </c>
      <c r="P1330" s="26">
        <v>0</v>
      </c>
      <c r="Q1330" s="26">
        <f t="shared" si="416"/>
        <v>14.259774415077075</v>
      </c>
      <c r="R1330" s="27">
        <v>0.66189509412442704</v>
      </c>
      <c r="S1330" s="143">
        <f t="shared" si="421"/>
        <v>177.70256795539979</v>
      </c>
      <c r="T1330" s="140" t="str">
        <f t="shared" si="422"/>
        <v>33623</v>
      </c>
      <c r="U1330" s="5" t="str">
        <f t="shared" si="417"/>
        <v>岡山県奈義町</v>
      </c>
      <c r="V1330" s="21">
        <f t="shared" si="423"/>
        <v>0.79227442177148788</v>
      </c>
      <c r="W1330" s="21">
        <f t="shared" si="423"/>
        <v>2.8543357057643965E-3</v>
      </c>
      <c r="X1330" s="21">
        <f t="shared" si="423"/>
        <v>4.0786584513230903E-2</v>
      </c>
      <c r="Y1330" s="21">
        <f t="shared" si="424"/>
        <v>4.079961760543812E-2</v>
      </c>
      <c r="Z1330" s="21">
        <f t="shared" si="424"/>
        <v>3.9315125501405347E-2</v>
      </c>
      <c r="AA1330" s="21">
        <f t="shared" si="425"/>
        <v>3.4528727249358022E-2</v>
      </c>
      <c r="AB1330" s="21">
        <f t="shared" si="425"/>
        <v>4.3672967088555462E-2</v>
      </c>
      <c r="AC1330" s="21">
        <f t="shared" si="425"/>
        <v>2.0434848913254912E-3</v>
      </c>
      <c r="AD1330" s="21">
        <f t="shared" si="425"/>
        <v>0</v>
      </c>
      <c r="AE1330" s="21">
        <f t="shared" si="426"/>
        <v>3.7247356734346746E-3</v>
      </c>
      <c r="AF1330" s="137">
        <f>VLOOKUP(T1330,人口!$A$2:$E$1748,5,0)</f>
        <v>5851</v>
      </c>
      <c r="AG1330" s="14">
        <f t="shared" si="427"/>
        <v>0</v>
      </c>
      <c r="AH1330" s="14">
        <f t="shared" si="428"/>
        <v>1</v>
      </c>
      <c r="AI1330" s="14">
        <f t="shared" si="429"/>
        <v>0</v>
      </c>
      <c r="AJ1330" s="14">
        <f t="shared" si="430"/>
        <v>0</v>
      </c>
      <c r="AK1330" s="14">
        <f t="shared" si="431"/>
        <v>0</v>
      </c>
      <c r="AL1330" s="14">
        <f t="shared" si="432"/>
        <v>0</v>
      </c>
      <c r="AM1330" s="14">
        <f t="shared" si="433"/>
        <v>0</v>
      </c>
      <c r="AN1330" s="14">
        <f t="shared" si="434"/>
        <v>0</v>
      </c>
      <c r="AO1330" s="5" t="str">
        <f t="shared" si="435"/>
        <v>5千～1万人未満の市町村平均</v>
      </c>
    </row>
    <row r="1331" spans="1:41" s="5" customFormat="1" ht="18" customHeight="1" x14ac:dyDescent="0.3">
      <c r="A1331" s="5" t="str">
        <f t="shared" si="418"/>
        <v>033643</v>
      </c>
      <c r="B1331" s="22">
        <v>33</v>
      </c>
      <c r="C1331" s="23" t="s">
        <v>60</v>
      </c>
      <c r="D1331" s="23">
        <v>33643</v>
      </c>
      <c r="E1331" s="24" t="s">
        <v>1258</v>
      </c>
      <c r="F1331" s="25">
        <v>0</v>
      </c>
      <c r="G1331" s="26">
        <v>0.13792900286276119</v>
      </c>
      <c r="H1331" s="26">
        <v>1.6609726847383708</v>
      </c>
      <c r="I1331" s="26">
        <f t="shared" si="419"/>
        <v>1.7989016876011319</v>
      </c>
      <c r="J1331" s="26">
        <v>1.1473935334537704</v>
      </c>
      <c r="K1331" s="26">
        <v>1.7136449791349284</v>
      </c>
      <c r="L1331" s="26">
        <f t="shared" si="420"/>
        <v>2.8610385125886988</v>
      </c>
      <c r="M1331" s="26">
        <v>1.4802424008849631</v>
      </c>
      <c r="N1331" s="26">
        <v>2.2036240967486225</v>
      </c>
      <c r="O1331" s="26">
        <v>9.0115947451222769E-2</v>
      </c>
      <c r="P1331" s="26">
        <v>0</v>
      </c>
      <c r="Q1331" s="26">
        <f t="shared" si="416"/>
        <v>3.7739824450848083</v>
      </c>
      <c r="R1331" s="27">
        <v>0</v>
      </c>
      <c r="S1331" s="143">
        <f t="shared" si="421"/>
        <v>8.4339226452746381</v>
      </c>
      <c r="T1331" s="140" t="str">
        <f t="shared" si="422"/>
        <v>33643</v>
      </c>
      <c r="U1331" s="5" t="str">
        <f t="shared" si="417"/>
        <v>岡山県西粟倉村</v>
      </c>
      <c r="V1331" s="21">
        <f t="shared" si="423"/>
        <v>0</v>
      </c>
      <c r="W1331" s="21">
        <f t="shared" si="423"/>
        <v>1.6354074926219545E-2</v>
      </c>
      <c r="X1331" s="21">
        <f t="shared" si="423"/>
        <v>0.1969395208609106</v>
      </c>
      <c r="Y1331" s="21">
        <f t="shared" si="424"/>
        <v>0.13604506250678414</v>
      </c>
      <c r="Z1331" s="21">
        <f t="shared" si="424"/>
        <v>0.20318481105527453</v>
      </c>
      <c r="AA1331" s="21">
        <f t="shared" si="425"/>
        <v>0.17551054985242412</v>
      </c>
      <c r="AB1331" s="21">
        <f t="shared" si="425"/>
        <v>0.26128104198148772</v>
      </c>
      <c r="AC1331" s="21">
        <f t="shared" si="425"/>
        <v>1.068493881689951E-2</v>
      </c>
      <c r="AD1331" s="21">
        <f t="shared" si="425"/>
        <v>0</v>
      </c>
      <c r="AE1331" s="21">
        <f t="shared" si="426"/>
        <v>0</v>
      </c>
      <c r="AF1331" s="137">
        <f>VLOOKUP(T1331,人口!$A$2:$E$1748,5,0)</f>
        <v>1452</v>
      </c>
      <c r="AG1331" s="14">
        <f t="shared" si="427"/>
        <v>1</v>
      </c>
      <c r="AH1331" s="14">
        <f t="shared" si="428"/>
        <v>0</v>
      </c>
      <c r="AI1331" s="14">
        <f t="shared" si="429"/>
        <v>0</v>
      </c>
      <c r="AJ1331" s="14">
        <f t="shared" si="430"/>
        <v>0</v>
      </c>
      <c r="AK1331" s="14">
        <f t="shared" si="431"/>
        <v>0</v>
      </c>
      <c r="AL1331" s="14">
        <f t="shared" si="432"/>
        <v>0</v>
      </c>
      <c r="AM1331" s="14">
        <f t="shared" si="433"/>
        <v>0</v>
      </c>
      <c r="AN1331" s="14">
        <f t="shared" si="434"/>
        <v>0</v>
      </c>
      <c r="AO1331" s="5" t="str">
        <f t="shared" si="435"/>
        <v>5千人未満の市町村平均</v>
      </c>
    </row>
    <row r="1332" spans="1:41" s="5" customFormat="1" ht="18" customHeight="1" x14ac:dyDescent="0.3">
      <c r="A1332" s="5" t="str">
        <f t="shared" si="418"/>
        <v>033663</v>
      </c>
      <c r="B1332" s="22">
        <v>33</v>
      </c>
      <c r="C1332" s="23" t="s">
        <v>60</v>
      </c>
      <c r="D1332" s="23">
        <v>33663</v>
      </c>
      <c r="E1332" s="24" t="s">
        <v>1296</v>
      </c>
      <c r="F1332" s="25">
        <v>38.472976125435963</v>
      </c>
      <c r="G1332" s="26">
        <v>0.2269154563226071</v>
      </c>
      <c r="H1332" s="26">
        <v>1.7742208223341687</v>
      </c>
      <c r="I1332" s="26">
        <f t="shared" si="419"/>
        <v>40.474112404092743</v>
      </c>
      <c r="J1332" s="26">
        <v>4.8390075106528565</v>
      </c>
      <c r="K1332" s="26">
        <v>6.3721790386162978</v>
      </c>
      <c r="L1332" s="26">
        <f t="shared" si="420"/>
        <v>11.211186549269154</v>
      </c>
      <c r="M1332" s="26">
        <v>4.5505516388495799</v>
      </c>
      <c r="N1332" s="26">
        <v>6.6445521345193175</v>
      </c>
      <c r="O1332" s="26">
        <v>0.29796602184112991</v>
      </c>
      <c r="P1332" s="26">
        <v>0</v>
      </c>
      <c r="Q1332" s="26">
        <f t="shared" si="416"/>
        <v>11.493069795210028</v>
      </c>
      <c r="R1332" s="27">
        <v>0.33410932778081387</v>
      </c>
      <c r="S1332" s="143">
        <f t="shared" si="421"/>
        <v>63.512478076352735</v>
      </c>
      <c r="T1332" s="140" t="str">
        <f t="shared" si="422"/>
        <v>33663</v>
      </c>
      <c r="U1332" s="5" t="str">
        <f t="shared" si="417"/>
        <v>岡山県久米南町</v>
      </c>
      <c r="V1332" s="21">
        <f t="shared" si="423"/>
        <v>0.60575460587736696</v>
      </c>
      <c r="W1332" s="21">
        <f t="shared" si="423"/>
        <v>3.5727696855067811E-3</v>
      </c>
      <c r="X1332" s="21">
        <f t="shared" si="423"/>
        <v>2.7934996020801697E-2</v>
      </c>
      <c r="Y1332" s="21">
        <f t="shared" si="424"/>
        <v>7.6189870986226538E-2</v>
      </c>
      <c r="Z1332" s="21">
        <f t="shared" si="424"/>
        <v>0.10032956092432516</v>
      </c>
      <c r="AA1332" s="21">
        <f t="shared" si="425"/>
        <v>7.1648151303103744E-2</v>
      </c>
      <c r="AB1332" s="21">
        <f t="shared" si="425"/>
        <v>0.10461805830551034</v>
      </c>
      <c r="AC1332" s="21">
        <f t="shared" si="425"/>
        <v>4.6914564014164965E-3</v>
      </c>
      <c r="AD1332" s="21">
        <f t="shared" si="425"/>
        <v>0</v>
      </c>
      <c r="AE1332" s="21">
        <f t="shared" si="426"/>
        <v>5.2605304957422383E-3</v>
      </c>
      <c r="AF1332" s="137">
        <f>VLOOKUP(T1332,人口!$A$2:$E$1748,5,0)</f>
        <v>4801</v>
      </c>
      <c r="AG1332" s="14">
        <f t="shared" si="427"/>
        <v>1</v>
      </c>
      <c r="AH1332" s="14">
        <f t="shared" si="428"/>
        <v>0</v>
      </c>
      <c r="AI1332" s="14">
        <f t="shared" si="429"/>
        <v>0</v>
      </c>
      <c r="AJ1332" s="14">
        <f t="shared" si="430"/>
        <v>0</v>
      </c>
      <c r="AK1332" s="14">
        <f t="shared" si="431"/>
        <v>0</v>
      </c>
      <c r="AL1332" s="14">
        <f t="shared" si="432"/>
        <v>0</v>
      </c>
      <c r="AM1332" s="14">
        <f t="shared" si="433"/>
        <v>0</v>
      </c>
      <c r="AN1332" s="14">
        <f t="shared" si="434"/>
        <v>0</v>
      </c>
      <c r="AO1332" s="5" t="str">
        <f t="shared" si="435"/>
        <v>5千人未満の市町村平均</v>
      </c>
    </row>
    <row r="1333" spans="1:41" s="5" customFormat="1" ht="18" customHeight="1" x14ac:dyDescent="0.3">
      <c r="A1333" s="5" t="str">
        <f t="shared" si="418"/>
        <v>033666</v>
      </c>
      <c r="B1333" s="22">
        <v>33</v>
      </c>
      <c r="C1333" s="23" t="s">
        <v>60</v>
      </c>
      <c r="D1333" s="23">
        <v>33666</v>
      </c>
      <c r="E1333" s="24" t="s">
        <v>1329</v>
      </c>
      <c r="F1333" s="25">
        <v>128.06319865631173</v>
      </c>
      <c r="G1333" s="26">
        <v>1.0500401508261819</v>
      </c>
      <c r="H1333" s="26">
        <v>6.2663969469674896</v>
      </c>
      <c r="I1333" s="26">
        <f t="shared" si="419"/>
        <v>135.37963575410541</v>
      </c>
      <c r="J1333" s="26">
        <v>13.165925074087284</v>
      </c>
      <c r="K1333" s="26">
        <v>17.142059103883277</v>
      </c>
      <c r="L1333" s="26">
        <f t="shared" si="420"/>
        <v>30.30798417797056</v>
      </c>
      <c r="M1333" s="26">
        <v>14.789690740885032</v>
      </c>
      <c r="N1333" s="26">
        <v>20.448476880309268</v>
      </c>
      <c r="O1333" s="26">
        <v>0.87292066177785699</v>
      </c>
      <c r="P1333" s="26">
        <v>0</v>
      </c>
      <c r="Q1333" s="26">
        <f t="shared" si="416"/>
        <v>36.111088282972155</v>
      </c>
      <c r="R1333" s="27">
        <v>1.6458661005533179</v>
      </c>
      <c r="S1333" s="143">
        <f t="shared" si="421"/>
        <v>203.44457431560144</v>
      </c>
      <c r="T1333" s="140" t="str">
        <f t="shared" si="422"/>
        <v>33666</v>
      </c>
      <c r="U1333" s="5" t="str">
        <f t="shared" si="417"/>
        <v>岡山県美咲町</v>
      </c>
      <c r="V1333" s="21">
        <f t="shared" si="423"/>
        <v>0.62947463252398472</v>
      </c>
      <c r="W1333" s="21">
        <f t="shared" si="423"/>
        <v>5.161308205729122E-3</v>
      </c>
      <c r="X1333" s="21">
        <f t="shared" si="423"/>
        <v>3.0801494549795628E-2</v>
      </c>
      <c r="Y1333" s="21">
        <f t="shared" si="424"/>
        <v>6.4715046436495879E-2</v>
      </c>
      <c r="Z1333" s="21">
        <f t="shared" si="424"/>
        <v>8.4259111660018912E-2</v>
      </c>
      <c r="AA1333" s="21">
        <f t="shared" si="425"/>
        <v>7.2696412723899623E-2</v>
      </c>
      <c r="AB1333" s="21">
        <f t="shared" si="425"/>
        <v>0.10051129133868057</v>
      </c>
      <c r="AC1333" s="21">
        <f t="shared" si="425"/>
        <v>4.2907050468876315E-3</v>
      </c>
      <c r="AD1333" s="21">
        <f t="shared" si="425"/>
        <v>0</v>
      </c>
      <c r="AE1333" s="21">
        <f t="shared" si="426"/>
        <v>8.0899975145078233E-3</v>
      </c>
      <c r="AF1333" s="137">
        <f>VLOOKUP(T1333,人口!$A$2:$E$1748,5,0)</f>
        <v>14065</v>
      </c>
      <c r="AG1333" s="14">
        <f t="shared" si="427"/>
        <v>0</v>
      </c>
      <c r="AH1333" s="14">
        <f t="shared" si="428"/>
        <v>0</v>
      </c>
      <c r="AI1333" s="14">
        <f t="shared" si="429"/>
        <v>1</v>
      </c>
      <c r="AJ1333" s="14">
        <f t="shared" si="430"/>
        <v>0</v>
      </c>
      <c r="AK1333" s="14">
        <f t="shared" si="431"/>
        <v>0</v>
      </c>
      <c r="AL1333" s="14">
        <f t="shared" si="432"/>
        <v>0</v>
      </c>
      <c r="AM1333" s="14">
        <f t="shared" si="433"/>
        <v>0</v>
      </c>
      <c r="AN1333" s="14">
        <f t="shared" si="434"/>
        <v>0</v>
      </c>
      <c r="AO1333" s="5" t="str">
        <f t="shared" si="435"/>
        <v>1万～3万人未満の市町村平均</v>
      </c>
    </row>
    <row r="1334" spans="1:41" s="5" customFormat="1" ht="18" customHeight="1" x14ac:dyDescent="0.3">
      <c r="A1334" s="5" t="str">
        <f t="shared" si="418"/>
        <v>033681</v>
      </c>
      <c r="B1334" s="22">
        <v>33</v>
      </c>
      <c r="C1334" s="23" t="s">
        <v>60</v>
      </c>
      <c r="D1334" s="23">
        <v>33681</v>
      </c>
      <c r="E1334" s="24" t="s">
        <v>1364</v>
      </c>
      <c r="F1334" s="25">
        <v>236.4047012197484</v>
      </c>
      <c r="G1334" s="26">
        <v>0.75860951574518642</v>
      </c>
      <c r="H1334" s="26">
        <v>4.4166773662361214</v>
      </c>
      <c r="I1334" s="26">
        <f t="shared" si="419"/>
        <v>241.5799881017297</v>
      </c>
      <c r="J1334" s="26">
        <v>13.13682451345621</v>
      </c>
      <c r="K1334" s="26">
        <v>14.999301715897868</v>
      </c>
      <c r="L1334" s="26">
        <f t="shared" si="420"/>
        <v>28.136126229354076</v>
      </c>
      <c r="M1334" s="26">
        <v>11.458349509646075</v>
      </c>
      <c r="N1334" s="26">
        <v>18.851089980482755</v>
      </c>
      <c r="O1334" s="26">
        <v>0.69479891991490283</v>
      </c>
      <c r="P1334" s="26">
        <v>0</v>
      </c>
      <c r="Q1334" s="26">
        <f t="shared" si="416"/>
        <v>31.004238410043733</v>
      </c>
      <c r="R1334" s="27">
        <v>1.8630665267467525</v>
      </c>
      <c r="S1334" s="143">
        <f t="shared" si="421"/>
        <v>302.58341926787426</v>
      </c>
      <c r="T1334" s="140" t="str">
        <f t="shared" si="422"/>
        <v>33681</v>
      </c>
      <c r="U1334" s="5" t="str">
        <f t="shared" si="417"/>
        <v>岡山県吉備中央町</v>
      </c>
      <c r="V1334" s="21">
        <f t="shared" si="423"/>
        <v>0.7812876918099122</v>
      </c>
      <c r="W1334" s="21">
        <f t="shared" si="423"/>
        <v>2.5071086762807598E-3</v>
      </c>
      <c r="X1334" s="21">
        <f t="shared" si="423"/>
        <v>1.4596561096846084E-2</v>
      </c>
      <c r="Y1334" s="21">
        <f t="shared" si="424"/>
        <v>4.3415546513559299E-2</v>
      </c>
      <c r="Z1334" s="21">
        <f t="shared" si="424"/>
        <v>4.9570798532814278E-2</v>
      </c>
      <c r="AA1334" s="21">
        <f t="shared" si="425"/>
        <v>3.7868398530793601E-2</v>
      </c>
      <c r="AB1334" s="21">
        <f t="shared" si="425"/>
        <v>6.2300472465062803E-2</v>
      </c>
      <c r="AC1334" s="21">
        <f t="shared" si="425"/>
        <v>2.296222713048939E-3</v>
      </c>
      <c r="AD1334" s="21">
        <f t="shared" si="425"/>
        <v>0</v>
      </c>
      <c r="AE1334" s="21">
        <f t="shared" si="426"/>
        <v>6.1571996616820472E-3</v>
      </c>
      <c r="AF1334" s="137">
        <f>VLOOKUP(T1334,人口!$A$2:$E$1748,5,0)</f>
        <v>11195</v>
      </c>
      <c r="AG1334" s="14">
        <f t="shared" si="427"/>
        <v>0</v>
      </c>
      <c r="AH1334" s="14">
        <f t="shared" si="428"/>
        <v>0</v>
      </c>
      <c r="AI1334" s="14">
        <f t="shared" si="429"/>
        <v>1</v>
      </c>
      <c r="AJ1334" s="14">
        <f t="shared" si="430"/>
        <v>0</v>
      </c>
      <c r="AK1334" s="14">
        <f t="shared" si="431"/>
        <v>0</v>
      </c>
      <c r="AL1334" s="14">
        <f t="shared" si="432"/>
        <v>0</v>
      </c>
      <c r="AM1334" s="14">
        <f t="shared" si="433"/>
        <v>0</v>
      </c>
      <c r="AN1334" s="14">
        <f t="shared" si="434"/>
        <v>0</v>
      </c>
      <c r="AO1334" s="5" t="str">
        <f t="shared" si="435"/>
        <v>1万～3万人未満の市町村平均</v>
      </c>
    </row>
    <row r="1335" spans="1:41" s="5" customFormat="1" ht="18" customHeight="1" x14ac:dyDescent="0.3">
      <c r="A1335" s="5" t="str">
        <f t="shared" si="418"/>
        <v>034100</v>
      </c>
      <c r="B1335" s="22">
        <v>34</v>
      </c>
      <c r="C1335" s="23" t="s">
        <v>61</v>
      </c>
      <c r="D1335" s="23">
        <v>34100</v>
      </c>
      <c r="E1335" s="24" t="s">
        <v>108</v>
      </c>
      <c r="F1335" s="25">
        <v>9480.7250705885708</v>
      </c>
      <c r="G1335" s="26">
        <v>75.926681115748636</v>
      </c>
      <c r="H1335" s="26">
        <v>21.11517897821145</v>
      </c>
      <c r="I1335" s="26">
        <f t="shared" si="419"/>
        <v>9577.7669306825301</v>
      </c>
      <c r="J1335" s="26">
        <v>2443.5551154172636</v>
      </c>
      <c r="K1335" s="26">
        <v>1599.5099135467713</v>
      </c>
      <c r="L1335" s="26">
        <f t="shared" si="420"/>
        <v>4043.0650289640348</v>
      </c>
      <c r="M1335" s="26">
        <v>890.87831816788059</v>
      </c>
      <c r="N1335" s="26">
        <v>509.65302635850344</v>
      </c>
      <c r="O1335" s="26">
        <v>74.213772082290575</v>
      </c>
      <c r="P1335" s="26">
        <v>23.925231482693587</v>
      </c>
      <c r="Q1335" s="26">
        <f t="shared" si="416"/>
        <v>1498.6703480913684</v>
      </c>
      <c r="R1335" s="27">
        <v>114.13405673046</v>
      </c>
      <c r="S1335" s="143">
        <f t="shared" si="421"/>
        <v>15233.636364468393</v>
      </c>
      <c r="T1335" s="140" t="str">
        <f t="shared" si="422"/>
        <v>34100</v>
      </c>
      <c r="U1335" s="5" t="str">
        <f t="shared" si="417"/>
        <v>広島県広島市</v>
      </c>
      <c r="V1335" s="21">
        <f t="shared" si="423"/>
        <v>0.62235469219298378</v>
      </c>
      <c r="W1335" s="21">
        <f t="shared" si="423"/>
        <v>4.9841468772907948E-3</v>
      </c>
      <c r="X1335" s="21">
        <f t="shared" si="423"/>
        <v>1.3860892089732053E-3</v>
      </c>
      <c r="Y1335" s="21">
        <f t="shared" si="424"/>
        <v>0.16040524120141922</v>
      </c>
      <c r="Z1335" s="21">
        <f t="shared" si="424"/>
        <v>0.10499856208183746</v>
      </c>
      <c r="AA1335" s="21">
        <f t="shared" si="425"/>
        <v>5.8481001965217216E-2</v>
      </c>
      <c r="AB1335" s="21">
        <f t="shared" si="425"/>
        <v>3.3455769467311214E-2</v>
      </c>
      <c r="AC1335" s="21">
        <f t="shared" si="425"/>
        <v>4.8717043197506055E-3</v>
      </c>
      <c r="AD1335" s="21">
        <f t="shared" si="425"/>
        <v>1.5705528811556678E-3</v>
      </c>
      <c r="AE1335" s="21">
        <f t="shared" si="426"/>
        <v>7.4922398040609215E-3</v>
      </c>
      <c r="AF1335" s="137">
        <f>VLOOKUP(T1335,人口!$A$2:$E$1748,5,0)</f>
        <v>1195775</v>
      </c>
      <c r="AG1335" s="14">
        <f t="shared" si="427"/>
        <v>0</v>
      </c>
      <c r="AH1335" s="14">
        <f t="shared" si="428"/>
        <v>0</v>
      </c>
      <c r="AI1335" s="14">
        <f t="shared" si="429"/>
        <v>0</v>
      </c>
      <c r="AJ1335" s="14">
        <f t="shared" si="430"/>
        <v>0</v>
      </c>
      <c r="AK1335" s="14">
        <f t="shared" si="431"/>
        <v>0</v>
      </c>
      <c r="AL1335" s="14">
        <f t="shared" si="432"/>
        <v>0</v>
      </c>
      <c r="AM1335" s="14">
        <f t="shared" si="433"/>
        <v>0</v>
      </c>
      <c r="AN1335" s="14">
        <f t="shared" si="434"/>
        <v>1</v>
      </c>
      <c r="AO1335" s="5" t="str">
        <f t="shared" si="435"/>
        <v>100万人以上の市町村平均</v>
      </c>
    </row>
    <row r="1336" spans="1:41" s="5" customFormat="1" ht="18" customHeight="1" x14ac:dyDescent="0.3">
      <c r="A1336" s="5" t="str">
        <f t="shared" si="418"/>
        <v>034202</v>
      </c>
      <c r="B1336" s="22">
        <v>34</v>
      </c>
      <c r="C1336" s="23" t="s">
        <v>61</v>
      </c>
      <c r="D1336" s="23">
        <v>34202</v>
      </c>
      <c r="E1336" s="24" t="s">
        <v>158</v>
      </c>
      <c r="F1336" s="25">
        <v>3425.5544805988261</v>
      </c>
      <c r="G1336" s="26">
        <v>10.15329279742871</v>
      </c>
      <c r="H1336" s="26">
        <v>12.31516753264227</v>
      </c>
      <c r="I1336" s="26">
        <f t="shared" si="419"/>
        <v>3448.0229409288968</v>
      </c>
      <c r="J1336" s="26">
        <v>361.57225537187594</v>
      </c>
      <c r="K1336" s="26">
        <v>308.19335035941475</v>
      </c>
      <c r="L1336" s="26">
        <f t="shared" si="420"/>
        <v>669.76560573129063</v>
      </c>
      <c r="M1336" s="26">
        <v>174.01124834575307</v>
      </c>
      <c r="N1336" s="26">
        <v>104.72988147145691</v>
      </c>
      <c r="O1336" s="26">
        <v>13.747150545689221</v>
      </c>
      <c r="P1336" s="26">
        <v>81.231240235188707</v>
      </c>
      <c r="Q1336" s="26">
        <f t="shared" si="416"/>
        <v>373.71952059808791</v>
      </c>
      <c r="R1336" s="27">
        <v>28.533639108399999</v>
      </c>
      <c r="S1336" s="143">
        <f t="shared" si="421"/>
        <v>4520.0417063666755</v>
      </c>
      <c r="T1336" s="140" t="str">
        <f t="shared" si="422"/>
        <v>34202</v>
      </c>
      <c r="U1336" s="5" t="str">
        <f t="shared" si="417"/>
        <v>広島県呉市</v>
      </c>
      <c r="V1336" s="21">
        <f t="shared" si="423"/>
        <v>0.7578590427105536</v>
      </c>
      <c r="W1336" s="21">
        <f t="shared" si="423"/>
        <v>2.2462829896297983E-3</v>
      </c>
      <c r="X1336" s="21">
        <f t="shared" si="423"/>
        <v>2.7245694470685571E-3</v>
      </c>
      <c r="Y1336" s="21">
        <f t="shared" si="424"/>
        <v>7.9993123705603353E-2</v>
      </c>
      <c r="Z1336" s="21">
        <f t="shared" si="424"/>
        <v>6.8183740412242441E-2</v>
      </c>
      <c r="AA1336" s="21">
        <f t="shared" si="425"/>
        <v>3.8497708572168846E-2</v>
      </c>
      <c r="AB1336" s="21">
        <f t="shared" si="425"/>
        <v>2.3170113966855727E-2</v>
      </c>
      <c r="AC1336" s="21">
        <f t="shared" si="425"/>
        <v>3.0413769249796438E-3</v>
      </c>
      <c r="AD1336" s="21">
        <f t="shared" si="425"/>
        <v>1.7971347503446918E-2</v>
      </c>
      <c r="AE1336" s="21">
        <f t="shared" si="426"/>
        <v>6.3126937674511116E-3</v>
      </c>
      <c r="AF1336" s="137">
        <f>VLOOKUP(T1336,人口!$A$2:$E$1748,5,0)</f>
        <v>221502</v>
      </c>
      <c r="AG1336" s="14">
        <f t="shared" si="427"/>
        <v>0</v>
      </c>
      <c r="AH1336" s="14">
        <f t="shared" si="428"/>
        <v>0</v>
      </c>
      <c r="AI1336" s="14">
        <f t="shared" si="429"/>
        <v>0</v>
      </c>
      <c r="AJ1336" s="14">
        <f t="shared" si="430"/>
        <v>0</v>
      </c>
      <c r="AK1336" s="14">
        <f t="shared" si="431"/>
        <v>0</v>
      </c>
      <c r="AL1336" s="14">
        <f t="shared" si="432"/>
        <v>1</v>
      </c>
      <c r="AM1336" s="14">
        <f t="shared" si="433"/>
        <v>0</v>
      </c>
      <c r="AN1336" s="14">
        <f t="shared" si="434"/>
        <v>0</v>
      </c>
      <c r="AO1336" s="5" t="str">
        <f t="shared" si="435"/>
        <v>20万～50万人未満の市町村平均</v>
      </c>
    </row>
    <row r="1337" spans="1:41" s="5" customFormat="1" ht="18" customHeight="1" x14ac:dyDescent="0.3">
      <c r="A1337" s="5" t="str">
        <f t="shared" si="418"/>
        <v>034203</v>
      </c>
      <c r="B1337" s="22">
        <v>34</v>
      </c>
      <c r="C1337" s="23" t="s">
        <v>61</v>
      </c>
      <c r="D1337" s="23">
        <v>34203</v>
      </c>
      <c r="E1337" s="24" t="s">
        <v>226</v>
      </c>
      <c r="F1337" s="25">
        <v>233.30914685551255</v>
      </c>
      <c r="G1337" s="26">
        <v>1.9440873882750429</v>
      </c>
      <c r="H1337" s="26">
        <v>4.0000052025314456</v>
      </c>
      <c r="I1337" s="26">
        <f t="shared" si="419"/>
        <v>239.25323944631904</v>
      </c>
      <c r="J1337" s="26">
        <v>40.003275717687366</v>
      </c>
      <c r="K1337" s="26">
        <v>34.597519017704251</v>
      </c>
      <c r="L1337" s="26">
        <f t="shared" si="420"/>
        <v>74.600794735391617</v>
      </c>
      <c r="M1337" s="26">
        <v>24.277567033008971</v>
      </c>
      <c r="N1337" s="26">
        <v>18.754861853987183</v>
      </c>
      <c r="O1337" s="26">
        <v>1.5590307162360304</v>
      </c>
      <c r="P1337" s="26">
        <v>35.60952367785535</v>
      </c>
      <c r="Q1337" s="26">
        <f t="shared" si="416"/>
        <v>80.200983281087531</v>
      </c>
      <c r="R1337" s="27">
        <v>3.9935011115119057</v>
      </c>
      <c r="S1337" s="143">
        <f t="shared" si="421"/>
        <v>398.04851857431009</v>
      </c>
      <c r="T1337" s="140" t="str">
        <f t="shared" si="422"/>
        <v>34203</v>
      </c>
      <c r="U1337" s="5" t="str">
        <f t="shared" si="417"/>
        <v>広島県竹原市</v>
      </c>
      <c r="V1337" s="21">
        <f t="shared" si="423"/>
        <v>0.58613243353135858</v>
      </c>
      <c r="W1337" s="21">
        <f t="shared" si="423"/>
        <v>4.8840462847046344E-3</v>
      </c>
      <c r="X1337" s="21">
        <f t="shared" si="423"/>
        <v>1.0049039290130408E-2</v>
      </c>
      <c r="Y1337" s="21">
        <f t="shared" si="424"/>
        <v>0.10049849164359925</v>
      </c>
      <c r="Z1337" s="21">
        <f t="shared" si="424"/>
        <v>8.6917843939281939E-2</v>
      </c>
      <c r="AA1337" s="21">
        <f t="shared" si="425"/>
        <v>6.0991476918351321E-2</v>
      </c>
      <c r="AB1337" s="21">
        <f t="shared" si="425"/>
        <v>4.7117024630970741E-2</v>
      </c>
      <c r="AC1337" s="21">
        <f t="shared" si="425"/>
        <v>3.9166851363246092E-3</v>
      </c>
      <c r="AD1337" s="21">
        <f t="shared" si="425"/>
        <v>8.9460259280446361E-2</v>
      </c>
      <c r="AE1337" s="21">
        <f t="shared" si="426"/>
        <v>1.0032699344832193E-2</v>
      </c>
      <c r="AF1337" s="137">
        <f>VLOOKUP(T1337,人口!$A$2:$E$1748,5,0)</f>
        <v>25120</v>
      </c>
      <c r="AG1337" s="14">
        <f t="shared" si="427"/>
        <v>0</v>
      </c>
      <c r="AH1337" s="14">
        <f t="shared" si="428"/>
        <v>0</v>
      </c>
      <c r="AI1337" s="14">
        <f t="shared" si="429"/>
        <v>1</v>
      </c>
      <c r="AJ1337" s="14">
        <f t="shared" si="430"/>
        <v>0</v>
      </c>
      <c r="AK1337" s="14">
        <f t="shared" si="431"/>
        <v>0</v>
      </c>
      <c r="AL1337" s="14">
        <f t="shared" si="432"/>
        <v>0</v>
      </c>
      <c r="AM1337" s="14">
        <f t="shared" si="433"/>
        <v>0</v>
      </c>
      <c r="AN1337" s="14">
        <f t="shared" si="434"/>
        <v>0</v>
      </c>
      <c r="AO1337" s="5" t="str">
        <f t="shared" si="435"/>
        <v>1万～3万人未満の市町村平均</v>
      </c>
    </row>
    <row r="1338" spans="1:41" s="5" customFormat="1" ht="18" customHeight="1" x14ac:dyDescent="0.3">
      <c r="A1338" s="5" t="str">
        <f t="shared" si="418"/>
        <v>034204</v>
      </c>
      <c r="B1338" s="22">
        <v>34</v>
      </c>
      <c r="C1338" s="23" t="s">
        <v>61</v>
      </c>
      <c r="D1338" s="23">
        <v>34204</v>
      </c>
      <c r="E1338" s="24" t="s">
        <v>287</v>
      </c>
      <c r="F1338" s="25">
        <v>1264.2251265256471</v>
      </c>
      <c r="G1338" s="26">
        <v>5.1641585609164746</v>
      </c>
      <c r="H1338" s="26">
        <v>17.74547762577587</v>
      </c>
      <c r="I1338" s="26">
        <f t="shared" si="419"/>
        <v>1287.1347627123396</v>
      </c>
      <c r="J1338" s="26">
        <v>151.07826499603115</v>
      </c>
      <c r="K1338" s="26">
        <v>122.67364013686071</v>
      </c>
      <c r="L1338" s="26">
        <f t="shared" si="420"/>
        <v>273.75190513289186</v>
      </c>
      <c r="M1338" s="26">
        <v>87.482325892301319</v>
      </c>
      <c r="N1338" s="26">
        <v>70.992300322109003</v>
      </c>
      <c r="O1338" s="26">
        <v>5.7774128321534972</v>
      </c>
      <c r="P1338" s="26">
        <v>19.322723890922408</v>
      </c>
      <c r="Q1338" s="26">
        <f t="shared" si="416"/>
        <v>183.57476293748621</v>
      </c>
      <c r="R1338" s="27">
        <v>9.5603840617600024</v>
      </c>
      <c r="S1338" s="143">
        <f t="shared" si="421"/>
        <v>1754.0218148444776</v>
      </c>
      <c r="T1338" s="140" t="str">
        <f t="shared" si="422"/>
        <v>34204</v>
      </c>
      <c r="U1338" s="5" t="str">
        <f t="shared" si="417"/>
        <v>広島県三原市</v>
      </c>
      <c r="V1338" s="21">
        <f t="shared" si="423"/>
        <v>0.72075792662689375</v>
      </c>
      <c r="W1338" s="21">
        <f t="shared" si="423"/>
        <v>2.9441814903393097E-3</v>
      </c>
      <c r="X1338" s="21">
        <f t="shared" si="423"/>
        <v>1.0117022191853009E-2</v>
      </c>
      <c r="Y1338" s="21">
        <f t="shared" si="424"/>
        <v>8.6132489184250358E-2</v>
      </c>
      <c r="Z1338" s="21">
        <f t="shared" si="424"/>
        <v>6.993849169871226E-2</v>
      </c>
      <c r="AA1338" s="21">
        <f t="shared" si="425"/>
        <v>4.9875278147585661E-2</v>
      </c>
      <c r="AB1338" s="21">
        <f t="shared" si="425"/>
        <v>4.0474012193744364E-2</v>
      </c>
      <c r="AC1338" s="21">
        <f t="shared" si="425"/>
        <v>3.2938089955658607E-3</v>
      </c>
      <c r="AD1338" s="21">
        <f t="shared" si="425"/>
        <v>1.1016239209451155E-2</v>
      </c>
      <c r="AE1338" s="21">
        <f t="shared" si="426"/>
        <v>5.4505502616041777E-3</v>
      </c>
      <c r="AF1338" s="137">
        <f>VLOOKUP(T1338,人口!$A$2:$E$1748,5,0)</f>
        <v>93089</v>
      </c>
      <c r="AG1338" s="14">
        <f t="shared" si="427"/>
        <v>0</v>
      </c>
      <c r="AH1338" s="14">
        <f t="shared" si="428"/>
        <v>0</v>
      </c>
      <c r="AI1338" s="14">
        <f t="shared" si="429"/>
        <v>0</v>
      </c>
      <c r="AJ1338" s="14">
        <f t="shared" si="430"/>
        <v>1</v>
      </c>
      <c r="AK1338" s="14">
        <f t="shared" si="431"/>
        <v>0</v>
      </c>
      <c r="AL1338" s="14">
        <f t="shared" si="432"/>
        <v>0</v>
      </c>
      <c r="AM1338" s="14">
        <f t="shared" si="433"/>
        <v>0</v>
      </c>
      <c r="AN1338" s="14">
        <f t="shared" si="434"/>
        <v>0</v>
      </c>
      <c r="AO1338" s="5" t="str">
        <f t="shared" si="435"/>
        <v>3万～10万人未満の市町村平均</v>
      </c>
    </row>
    <row r="1339" spans="1:41" s="5" customFormat="1" ht="18" customHeight="1" x14ac:dyDescent="0.3">
      <c r="A1339" s="5" t="str">
        <f t="shared" si="418"/>
        <v>034205</v>
      </c>
      <c r="B1339" s="22">
        <v>34</v>
      </c>
      <c r="C1339" s="23" t="s">
        <v>61</v>
      </c>
      <c r="D1339" s="23">
        <v>34205</v>
      </c>
      <c r="E1339" s="24" t="s">
        <v>338</v>
      </c>
      <c r="F1339" s="25">
        <v>1733.8431961871879</v>
      </c>
      <c r="G1339" s="26">
        <v>7.2098729762649469</v>
      </c>
      <c r="H1339" s="26">
        <v>5.6000072835440244</v>
      </c>
      <c r="I1339" s="26">
        <f t="shared" si="419"/>
        <v>1746.6530764469969</v>
      </c>
      <c r="J1339" s="26">
        <v>212.08882107699952</v>
      </c>
      <c r="K1339" s="26">
        <v>182.35787359420979</v>
      </c>
      <c r="L1339" s="26">
        <f t="shared" si="420"/>
        <v>394.44669467120934</v>
      </c>
      <c r="M1339" s="26">
        <v>124.37219484424843</v>
      </c>
      <c r="N1339" s="26">
        <v>102.4300292482127</v>
      </c>
      <c r="O1339" s="26">
        <v>8.450294036617553</v>
      </c>
      <c r="P1339" s="26">
        <v>81.489463661859517</v>
      </c>
      <c r="Q1339" s="26">
        <f t="shared" si="416"/>
        <v>316.74198179093821</v>
      </c>
      <c r="R1339" s="27">
        <v>15.694047566879998</v>
      </c>
      <c r="S1339" s="143">
        <f t="shared" si="421"/>
        <v>2473.5358004760242</v>
      </c>
      <c r="T1339" s="140" t="str">
        <f t="shared" si="422"/>
        <v>34205</v>
      </c>
      <c r="U1339" s="5" t="str">
        <f t="shared" si="417"/>
        <v>広島県尾道市</v>
      </c>
      <c r="V1339" s="21">
        <f t="shared" si="423"/>
        <v>0.70095738895451409</v>
      </c>
      <c r="W1339" s="21">
        <f t="shared" si="423"/>
        <v>2.9148043763415226E-3</v>
      </c>
      <c r="X1339" s="21">
        <f t="shared" si="423"/>
        <v>2.2639685596894618E-3</v>
      </c>
      <c r="Y1339" s="21">
        <f t="shared" si="424"/>
        <v>8.5743178261735165E-2</v>
      </c>
      <c r="Z1339" s="21">
        <f t="shared" si="424"/>
        <v>7.3723563475052836E-2</v>
      </c>
      <c r="AA1339" s="21">
        <f t="shared" si="425"/>
        <v>5.0281137964655047E-2</v>
      </c>
      <c r="AB1339" s="21">
        <f t="shared" si="425"/>
        <v>4.1410368602104071E-2</v>
      </c>
      <c r="AC1339" s="21">
        <f t="shared" si="425"/>
        <v>3.4162812743568621E-3</v>
      </c>
      <c r="AD1339" s="21">
        <f t="shared" si="425"/>
        <v>3.2944525664911392E-2</v>
      </c>
      <c r="AE1339" s="21">
        <f t="shared" si="426"/>
        <v>6.3447828666396214E-3</v>
      </c>
      <c r="AF1339" s="137">
        <f>VLOOKUP(T1339,人口!$A$2:$E$1748,5,0)</f>
        <v>136156</v>
      </c>
      <c r="AG1339" s="14">
        <f t="shared" si="427"/>
        <v>0</v>
      </c>
      <c r="AH1339" s="14">
        <f t="shared" si="428"/>
        <v>0</v>
      </c>
      <c r="AI1339" s="14">
        <f t="shared" si="429"/>
        <v>0</v>
      </c>
      <c r="AJ1339" s="14">
        <f t="shared" si="430"/>
        <v>0</v>
      </c>
      <c r="AK1339" s="14">
        <f t="shared" si="431"/>
        <v>1</v>
      </c>
      <c r="AL1339" s="14">
        <f t="shared" si="432"/>
        <v>0</v>
      </c>
      <c r="AM1339" s="14">
        <f t="shared" si="433"/>
        <v>0</v>
      </c>
      <c r="AN1339" s="14">
        <f t="shared" si="434"/>
        <v>0</v>
      </c>
      <c r="AO1339" s="5" t="str">
        <f t="shared" si="435"/>
        <v>10万～20万人未満の市町村平均</v>
      </c>
    </row>
    <row r="1340" spans="1:41" s="5" customFormat="1" ht="18" customHeight="1" x14ac:dyDescent="0.3">
      <c r="A1340" s="5" t="str">
        <f t="shared" si="418"/>
        <v>034207</v>
      </c>
      <c r="B1340" s="22">
        <v>34</v>
      </c>
      <c r="C1340" s="23" t="s">
        <v>61</v>
      </c>
      <c r="D1340" s="23">
        <v>34207</v>
      </c>
      <c r="E1340" s="24" t="s">
        <v>390</v>
      </c>
      <c r="F1340" s="25">
        <v>5247.6913686459184</v>
      </c>
      <c r="G1340" s="26">
        <v>28.647529742809976</v>
      </c>
      <c r="H1340" s="26">
        <v>7.8060707588795486</v>
      </c>
      <c r="I1340" s="26">
        <f t="shared" si="419"/>
        <v>5284.1449691476073</v>
      </c>
      <c r="J1340" s="26">
        <v>783.2890311620755</v>
      </c>
      <c r="K1340" s="26">
        <v>593.05094114092537</v>
      </c>
      <c r="L1340" s="26">
        <f t="shared" si="420"/>
        <v>1376.3399723030009</v>
      </c>
      <c r="M1340" s="26">
        <v>462.69671632221468</v>
      </c>
      <c r="N1340" s="26">
        <v>319.8719152839343</v>
      </c>
      <c r="O1340" s="26">
        <v>29.104968493757323</v>
      </c>
      <c r="P1340" s="26">
        <v>56.36176995014312</v>
      </c>
      <c r="Q1340" s="26">
        <f t="shared" si="416"/>
        <v>868.03537005004932</v>
      </c>
      <c r="R1340" s="27">
        <v>18.130918789140001</v>
      </c>
      <c r="S1340" s="143">
        <f t="shared" si="421"/>
        <v>7546.6512302897972</v>
      </c>
      <c r="T1340" s="140" t="str">
        <f t="shared" si="422"/>
        <v>34207</v>
      </c>
      <c r="U1340" s="5" t="str">
        <f t="shared" si="417"/>
        <v>広島県福山市</v>
      </c>
      <c r="V1340" s="21">
        <f t="shared" si="423"/>
        <v>0.69536688638576494</v>
      </c>
      <c r="W1340" s="21">
        <f t="shared" si="423"/>
        <v>3.7960585256448759E-3</v>
      </c>
      <c r="X1340" s="21">
        <f t="shared" si="423"/>
        <v>1.0343754495435705E-3</v>
      </c>
      <c r="Y1340" s="21">
        <f t="shared" si="424"/>
        <v>0.10379292844728384</v>
      </c>
      <c r="Z1340" s="21">
        <f t="shared" si="424"/>
        <v>7.8584649408549881E-2</v>
      </c>
      <c r="AA1340" s="21">
        <f t="shared" si="425"/>
        <v>6.1311527749566712E-2</v>
      </c>
      <c r="AB1340" s="21">
        <f t="shared" si="425"/>
        <v>4.2385941197344956E-2</v>
      </c>
      <c r="AC1340" s="21">
        <f t="shared" si="425"/>
        <v>3.8566733251086879E-3</v>
      </c>
      <c r="AD1340" s="21">
        <f t="shared" si="425"/>
        <v>7.4684476902715938E-3</v>
      </c>
      <c r="AE1340" s="21">
        <f t="shared" si="426"/>
        <v>2.4025118209211002E-3</v>
      </c>
      <c r="AF1340" s="137">
        <f>VLOOKUP(T1340,人口!$A$2:$E$1748,5,0)</f>
        <v>468956</v>
      </c>
      <c r="AG1340" s="14">
        <f t="shared" si="427"/>
        <v>0</v>
      </c>
      <c r="AH1340" s="14">
        <f t="shared" si="428"/>
        <v>0</v>
      </c>
      <c r="AI1340" s="14">
        <f t="shared" si="429"/>
        <v>0</v>
      </c>
      <c r="AJ1340" s="14">
        <f t="shared" si="430"/>
        <v>0</v>
      </c>
      <c r="AK1340" s="14">
        <f t="shared" si="431"/>
        <v>0</v>
      </c>
      <c r="AL1340" s="14">
        <f t="shared" si="432"/>
        <v>1</v>
      </c>
      <c r="AM1340" s="14">
        <f t="shared" si="433"/>
        <v>0</v>
      </c>
      <c r="AN1340" s="14">
        <f t="shared" si="434"/>
        <v>0</v>
      </c>
      <c r="AO1340" s="5" t="str">
        <f t="shared" si="435"/>
        <v>20万～50万人未満の市町村平均</v>
      </c>
    </row>
    <row r="1341" spans="1:41" s="5" customFormat="1" ht="18" customHeight="1" x14ac:dyDescent="0.3">
      <c r="A1341" s="5" t="str">
        <f t="shared" si="418"/>
        <v>034208</v>
      </c>
      <c r="B1341" s="22">
        <v>34</v>
      </c>
      <c r="C1341" s="23" t="s">
        <v>61</v>
      </c>
      <c r="D1341" s="23">
        <v>34208</v>
      </c>
      <c r="E1341" s="24" t="s">
        <v>441</v>
      </c>
      <c r="F1341" s="25">
        <v>578.6999309344576</v>
      </c>
      <c r="G1341" s="26">
        <v>1.4472441448049451</v>
      </c>
      <c r="H1341" s="26">
        <v>2.8606097812043068</v>
      </c>
      <c r="I1341" s="26">
        <f t="shared" si="419"/>
        <v>583.00778486046681</v>
      </c>
      <c r="J1341" s="26">
        <v>56.562066884869203</v>
      </c>
      <c r="K1341" s="26">
        <v>48.953662571110698</v>
      </c>
      <c r="L1341" s="26">
        <f t="shared" si="420"/>
        <v>105.51572945597991</v>
      </c>
      <c r="M1341" s="26">
        <v>39.172307234601966</v>
      </c>
      <c r="N1341" s="26">
        <v>33.573993334305428</v>
      </c>
      <c r="O1341" s="26">
        <v>2.4203455362966841</v>
      </c>
      <c r="P1341" s="26">
        <v>0</v>
      </c>
      <c r="Q1341" s="26">
        <f t="shared" si="416"/>
        <v>75.16664610520408</v>
      </c>
      <c r="R1341" s="27">
        <v>0</v>
      </c>
      <c r="S1341" s="143">
        <f t="shared" si="421"/>
        <v>763.69016042165083</v>
      </c>
      <c r="T1341" s="140" t="str">
        <f t="shared" si="422"/>
        <v>34208</v>
      </c>
      <c r="U1341" s="5" t="str">
        <f t="shared" si="417"/>
        <v>広島県府中市</v>
      </c>
      <c r="V1341" s="21">
        <f t="shared" si="423"/>
        <v>0.75776795476184233</v>
      </c>
      <c r="W1341" s="21">
        <f t="shared" si="423"/>
        <v>1.8950671618001317E-3</v>
      </c>
      <c r="X1341" s="21">
        <f t="shared" si="423"/>
        <v>3.7457727354047597E-3</v>
      </c>
      <c r="Y1341" s="21">
        <f t="shared" si="424"/>
        <v>7.4064155617299024E-2</v>
      </c>
      <c r="Z1341" s="21">
        <f t="shared" si="424"/>
        <v>6.410147086886947E-2</v>
      </c>
      <c r="AA1341" s="21">
        <f t="shared" si="425"/>
        <v>5.1293455467560346E-2</v>
      </c>
      <c r="AB1341" s="21">
        <f t="shared" si="425"/>
        <v>4.3962846549926028E-2</v>
      </c>
      <c r="AC1341" s="21">
        <f t="shared" si="425"/>
        <v>3.1692768372979375E-3</v>
      </c>
      <c r="AD1341" s="21">
        <f t="shared" si="425"/>
        <v>0</v>
      </c>
      <c r="AE1341" s="21">
        <f t="shared" si="426"/>
        <v>0</v>
      </c>
      <c r="AF1341" s="137">
        <f>VLOOKUP(T1341,人口!$A$2:$E$1748,5,0)</f>
        <v>38998</v>
      </c>
      <c r="AG1341" s="14">
        <f t="shared" si="427"/>
        <v>0</v>
      </c>
      <c r="AH1341" s="14">
        <f t="shared" si="428"/>
        <v>0</v>
      </c>
      <c r="AI1341" s="14">
        <f t="shared" si="429"/>
        <v>0</v>
      </c>
      <c r="AJ1341" s="14">
        <f t="shared" si="430"/>
        <v>1</v>
      </c>
      <c r="AK1341" s="14">
        <f t="shared" si="431"/>
        <v>0</v>
      </c>
      <c r="AL1341" s="14">
        <f t="shared" si="432"/>
        <v>0</v>
      </c>
      <c r="AM1341" s="14">
        <f t="shared" si="433"/>
        <v>0</v>
      </c>
      <c r="AN1341" s="14">
        <f t="shared" si="434"/>
        <v>0</v>
      </c>
      <c r="AO1341" s="5" t="str">
        <f t="shared" si="435"/>
        <v>3万～10万人未満の市町村平均</v>
      </c>
    </row>
    <row r="1342" spans="1:41" s="5" customFormat="1" ht="18" customHeight="1" x14ac:dyDescent="0.3">
      <c r="A1342" s="5" t="str">
        <f t="shared" si="418"/>
        <v>034209</v>
      </c>
      <c r="B1342" s="22">
        <v>34</v>
      </c>
      <c r="C1342" s="23" t="s">
        <v>61</v>
      </c>
      <c r="D1342" s="23">
        <v>34209</v>
      </c>
      <c r="E1342" s="24" t="s">
        <v>496</v>
      </c>
      <c r="F1342" s="25">
        <v>338.82853532231587</v>
      </c>
      <c r="G1342" s="26">
        <v>3.7037405422316412</v>
      </c>
      <c r="H1342" s="26">
        <v>22.690938603451112</v>
      </c>
      <c r="I1342" s="26">
        <f t="shared" si="419"/>
        <v>365.22321446799862</v>
      </c>
      <c r="J1342" s="26">
        <v>97.27047546449144</v>
      </c>
      <c r="K1342" s="26">
        <v>65.98542254245821</v>
      </c>
      <c r="L1342" s="26">
        <f t="shared" si="420"/>
        <v>163.25589800694965</v>
      </c>
      <c r="M1342" s="26">
        <v>55.179616724602049</v>
      </c>
      <c r="N1342" s="26">
        <v>67.532899174593155</v>
      </c>
      <c r="O1342" s="26">
        <v>3.2198452849651775</v>
      </c>
      <c r="P1342" s="26">
        <v>0</v>
      </c>
      <c r="Q1342" s="26">
        <f t="shared" si="416"/>
        <v>125.93236118416038</v>
      </c>
      <c r="R1342" s="27">
        <v>3.777435165</v>
      </c>
      <c r="S1342" s="143">
        <f t="shared" si="421"/>
        <v>658.18890882410869</v>
      </c>
      <c r="T1342" s="140" t="str">
        <f t="shared" si="422"/>
        <v>34209</v>
      </c>
      <c r="U1342" s="5" t="str">
        <f t="shared" si="417"/>
        <v>広島県三次市</v>
      </c>
      <c r="V1342" s="21">
        <f t="shared" si="423"/>
        <v>0.51478919012423352</v>
      </c>
      <c r="W1342" s="21">
        <f t="shared" si="423"/>
        <v>5.627169483679968E-3</v>
      </c>
      <c r="X1342" s="21">
        <f t="shared" si="423"/>
        <v>3.4474811561303491E-2</v>
      </c>
      <c r="Y1342" s="21">
        <f t="shared" si="424"/>
        <v>0.14778504189362685</v>
      </c>
      <c r="Z1342" s="21">
        <f t="shared" si="424"/>
        <v>0.100253014989792</v>
      </c>
      <c r="AA1342" s="21">
        <f t="shared" si="425"/>
        <v>8.3835531083596537E-2</v>
      </c>
      <c r="AB1342" s="21">
        <f t="shared" si="425"/>
        <v>0.10260412819055924</v>
      </c>
      <c r="AC1342" s="21">
        <f t="shared" si="425"/>
        <v>4.891977427449532E-3</v>
      </c>
      <c r="AD1342" s="21">
        <f t="shared" si="425"/>
        <v>0</v>
      </c>
      <c r="AE1342" s="21">
        <f t="shared" si="426"/>
        <v>5.7391352457588493E-3</v>
      </c>
      <c r="AF1342" s="137">
        <f>VLOOKUP(T1342,人口!$A$2:$E$1748,5,0)</f>
        <v>51880</v>
      </c>
      <c r="AG1342" s="14">
        <f t="shared" si="427"/>
        <v>0</v>
      </c>
      <c r="AH1342" s="14">
        <f t="shared" si="428"/>
        <v>0</v>
      </c>
      <c r="AI1342" s="14">
        <f t="shared" si="429"/>
        <v>0</v>
      </c>
      <c r="AJ1342" s="14">
        <f t="shared" si="430"/>
        <v>1</v>
      </c>
      <c r="AK1342" s="14">
        <f t="shared" si="431"/>
        <v>0</v>
      </c>
      <c r="AL1342" s="14">
        <f t="shared" si="432"/>
        <v>0</v>
      </c>
      <c r="AM1342" s="14">
        <f t="shared" si="433"/>
        <v>0</v>
      </c>
      <c r="AN1342" s="14">
        <f t="shared" si="434"/>
        <v>0</v>
      </c>
      <c r="AO1342" s="5" t="str">
        <f t="shared" si="435"/>
        <v>3万～10万人未満の市町村平均</v>
      </c>
    </row>
    <row r="1343" spans="1:41" s="5" customFormat="1" ht="18" customHeight="1" x14ac:dyDescent="0.3">
      <c r="A1343" s="5" t="str">
        <f t="shared" si="418"/>
        <v>034210</v>
      </c>
      <c r="B1343" s="22">
        <v>34</v>
      </c>
      <c r="C1343" s="23" t="s">
        <v>61</v>
      </c>
      <c r="D1343" s="23">
        <v>34210</v>
      </c>
      <c r="E1343" s="24" t="s">
        <v>549</v>
      </c>
      <c r="F1343" s="25">
        <v>166.32972334332297</v>
      </c>
      <c r="G1343" s="26">
        <v>2.580197298475396</v>
      </c>
      <c r="H1343" s="26">
        <v>26.351549425161707</v>
      </c>
      <c r="I1343" s="26">
        <f t="shared" si="419"/>
        <v>195.26147006696004</v>
      </c>
      <c r="J1343" s="26">
        <v>58.909354801108748</v>
      </c>
      <c r="K1343" s="26">
        <v>43.546219306280236</v>
      </c>
      <c r="L1343" s="26">
        <f t="shared" si="420"/>
        <v>102.45557410738898</v>
      </c>
      <c r="M1343" s="26">
        <v>34.615388961770087</v>
      </c>
      <c r="N1343" s="26">
        <v>52.208570030173149</v>
      </c>
      <c r="O1343" s="26">
        <v>2.164086068647856</v>
      </c>
      <c r="P1343" s="26">
        <v>0</v>
      </c>
      <c r="Q1343" s="26">
        <f t="shared" si="416"/>
        <v>88.988045060591105</v>
      </c>
      <c r="R1343" s="27">
        <v>1.9363786711599995</v>
      </c>
      <c r="S1343" s="143">
        <f t="shared" si="421"/>
        <v>388.64146790610016</v>
      </c>
      <c r="T1343" s="140" t="str">
        <f t="shared" si="422"/>
        <v>34210</v>
      </c>
      <c r="U1343" s="5" t="str">
        <f t="shared" si="417"/>
        <v>広島県庄原市</v>
      </c>
      <c r="V1343" s="21">
        <f t="shared" si="423"/>
        <v>0.4279772929004837</v>
      </c>
      <c r="W1343" s="21">
        <f t="shared" si="423"/>
        <v>6.6390169643420517E-3</v>
      </c>
      <c r="X1343" s="21">
        <f t="shared" si="423"/>
        <v>6.7804265888395929E-2</v>
      </c>
      <c r="Y1343" s="21">
        <f t="shared" si="424"/>
        <v>0.15157763559945658</v>
      </c>
      <c r="Z1343" s="21">
        <f t="shared" si="424"/>
        <v>0.11204727982553178</v>
      </c>
      <c r="AA1343" s="21">
        <f t="shared" si="425"/>
        <v>8.9067667298265568E-2</v>
      </c>
      <c r="AB1343" s="21">
        <f t="shared" si="425"/>
        <v>0.1343360766710239</v>
      </c>
      <c r="AC1343" s="21">
        <f t="shared" si="425"/>
        <v>5.5683354643224067E-3</v>
      </c>
      <c r="AD1343" s="21">
        <f t="shared" si="425"/>
        <v>0</v>
      </c>
      <c r="AE1343" s="21">
        <f t="shared" si="426"/>
        <v>4.9824293881780236E-3</v>
      </c>
      <c r="AF1343" s="137">
        <f>VLOOKUP(T1343,人口!$A$2:$E$1748,5,0)</f>
        <v>34869</v>
      </c>
      <c r="AG1343" s="14">
        <f t="shared" si="427"/>
        <v>0</v>
      </c>
      <c r="AH1343" s="14">
        <f t="shared" si="428"/>
        <v>0</v>
      </c>
      <c r="AI1343" s="14">
        <f t="shared" si="429"/>
        <v>0</v>
      </c>
      <c r="AJ1343" s="14">
        <f t="shared" si="430"/>
        <v>1</v>
      </c>
      <c r="AK1343" s="14">
        <f t="shared" si="431"/>
        <v>0</v>
      </c>
      <c r="AL1343" s="14">
        <f t="shared" si="432"/>
        <v>0</v>
      </c>
      <c r="AM1343" s="14">
        <f t="shared" si="433"/>
        <v>0</v>
      </c>
      <c r="AN1343" s="14">
        <f t="shared" si="434"/>
        <v>0</v>
      </c>
      <c r="AO1343" s="5" t="str">
        <f t="shared" si="435"/>
        <v>3万～10万人未満の市町村平均</v>
      </c>
    </row>
    <row r="1344" spans="1:41" s="5" customFormat="1" ht="18" customHeight="1" x14ac:dyDescent="0.3">
      <c r="A1344" s="5" t="str">
        <f t="shared" si="418"/>
        <v>034211</v>
      </c>
      <c r="B1344" s="22">
        <v>34</v>
      </c>
      <c r="C1344" s="23" t="s">
        <v>61</v>
      </c>
      <c r="D1344" s="23">
        <v>34211</v>
      </c>
      <c r="E1344" s="24" t="s">
        <v>603</v>
      </c>
      <c r="F1344" s="25">
        <v>832.79880651289511</v>
      </c>
      <c r="G1344" s="26">
        <v>1.2816297303149122</v>
      </c>
      <c r="H1344" s="26">
        <v>1.0909105097813034</v>
      </c>
      <c r="I1344" s="26">
        <f t="shared" si="419"/>
        <v>835.17134675299133</v>
      </c>
      <c r="J1344" s="26">
        <v>45.440843894621324</v>
      </c>
      <c r="K1344" s="26">
        <v>35.921274619437696</v>
      </c>
      <c r="L1344" s="26">
        <f t="shared" si="420"/>
        <v>81.36211851405902</v>
      </c>
      <c r="M1344" s="26">
        <v>22.609508929646132</v>
      </c>
      <c r="N1344" s="26">
        <v>16.012360248863349</v>
      </c>
      <c r="O1344" s="26">
        <v>1.6622420251970382</v>
      </c>
      <c r="P1344" s="26">
        <v>5.6113051015683846</v>
      </c>
      <c r="Q1344" s="26">
        <f t="shared" si="416"/>
        <v>45.895416305274907</v>
      </c>
      <c r="R1344" s="27">
        <v>0</v>
      </c>
      <c r="S1344" s="143">
        <f t="shared" si="421"/>
        <v>962.42888157232528</v>
      </c>
      <c r="T1344" s="140" t="str">
        <f t="shared" si="422"/>
        <v>34211</v>
      </c>
      <c r="U1344" s="5" t="str">
        <f t="shared" si="417"/>
        <v>広島県大竹市</v>
      </c>
      <c r="V1344" s="21">
        <f t="shared" si="423"/>
        <v>0.86530945034852569</v>
      </c>
      <c r="W1344" s="21">
        <f t="shared" si="423"/>
        <v>1.3316617516933894E-3</v>
      </c>
      <c r="X1344" s="21">
        <f t="shared" si="423"/>
        <v>1.1334972699479644E-3</v>
      </c>
      <c r="Y1344" s="21">
        <f t="shared" si="424"/>
        <v>4.7214755048065861E-2</v>
      </c>
      <c r="Z1344" s="21">
        <f t="shared" si="424"/>
        <v>3.7323562610416382E-2</v>
      </c>
      <c r="AA1344" s="21">
        <f t="shared" si="425"/>
        <v>2.3492134704757462E-2</v>
      </c>
      <c r="AB1344" s="21">
        <f t="shared" si="425"/>
        <v>1.6637447769339453E-2</v>
      </c>
      <c r="AC1344" s="21">
        <f t="shared" si="425"/>
        <v>1.7271323180591011E-3</v>
      </c>
      <c r="AD1344" s="21">
        <f t="shared" si="425"/>
        <v>5.8303581791946694E-3</v>
      </c>
      <c r="AE1344" s="21">
        <f t="shared" si="426"/>
        <v>0</v>
      </c>
      <c r="AF1344" s="137">
        <f>VLOOKUP(T1344,人口!$A$2:$E$1748,5,0)</f>
        <v>26783</v>
      </c>
      <c r="AG1344" s="14">
        <f t="shared" si="427"/>
        <v>0</v>
      </c>
      <c r="AH1344" s="14">
        <f t="shared" si="428"/>
        <v>0</v>
      </c>
      <c r="AI1344" s="14">
        <f t="shared" si="429"/>
        <v>1</v>
      </c>
      <c r="AJ1344" s="14">
        <f t="shared" si="430"/>
        <v>0</v>
      </c>
      <c r="AK1344" s="14">
        <f t="shared" si="431"/>
        <v>0</v>
      </c>
      <c r="AL1344" s="14">
        <f t="shared" si="432"/>
        <v>0</v>
      </c>
      <c r="AM1344" s="14">
        <f t="shared" si="433"/>
        <v>0</v>
      </c>
      <c r="AN1344" s="14">
        <f t="shared" si="434"/>
        <v>0</v>
      </c>
      <c r="AO1344" s="5" t="str">
        <f t="shared" si="435"/>
        <v>1万～3万人未満の市町村平均</v>
      </c>
    </row>
    <row r="1345" spans="1:41" s="5" customFormat="1" ht="18" customHeight="1" x14ac:dyDescent="0.3">
      <c r="A1345" s="5" t="str">
        <f t="shared" si="418"/>
        <v>034212</v>
      </c>
      <c r="B1345" s="22">
        <v>34</v>
      </c>
      <c r="C1345" s="23" t="s">
        <v>61</v>
      </c>
      <c r="D1345" s="23">
        <v>34212</v>
      </c>
      <c r="E1345" s="24" t="s">
        <v>654</v>
      </c>
      <c r="F1345" s="25">
        <v>2610.806337360822</v>
      </c>
      <c r="G1345" s="26">
        <v>6.9144018049588656</v>
      </c>
      <c r="H1345" s="26">
        <v>20.12123829152182</v>
      </c>
      <c r="I1345" s="26">
        <f t="shared" si="419"/>
        <v>2637.8419774573026</v>
      </c>
      <c r="J1345" s="26">
        <v>294.66508488841873</v>
      </c>
      <c r="K1345" s="26">
        <v>243.36024161039751</v>
      </c>
      <c r="L1345" s="26">
        <f t="shared" si="420"/>
        <v>538.02532649881618</v>
      </c>
      <c r="M1345" s="26">
        <v>187.00395664513368</v>
      </c>
      <c r="N1345" s="26">
        <v>133.81002129841909</v>
      </c>
      <c r="O1345" s="26">
        <v>11.716252371828087</v>
      </c>
      <c r="P1345" s="26">
        <v>12.859469632655895</v>
      </c>
      <c r="Q1345" s="26">
        <f t="shared" si="416"/>
        <v>345.38969994803676</v>
      </c>
      <c r="R1345" s="27">
        <v>18.388089495503088</v>
      </c>
      <c r="S1345" s="143">
        <f t="shared" si="421"/>
        <v>3539.6450933996589</v>
      </c>
      <c r="T1345" s="140" t="str">
        <f t="shared" si="422"/>
        <v>34212</v>
      </c>
      <c r="U1345" s="5" t="str">
        <f t="shared" si="417"/>
        <v>広島県東広島市</v>
      </c>
      <c r="V1345" s="21">
        <f t="shared" si="423"/>
        <v>0.73758986239303104</v>
      </c>
      <c r="W1345" s="21">
        <f t="shared" si="423"/>
        <v>1.9534166908010304E-3</v>
      </c>
      <c r="X1345" s="21">
        <f t="shared" si="423"/>
        <v>5.6845355284465366E-3</v>
      </c>
      <c r="Y1345" s="21">
        <f t="shared" si="424"/>
        <v>8.3247070571532106E-2</v>
      </c>
      <c r="Z1345" s="21">
        <f t="shared" si="424"/>
        <v>6.8752723843469199E-2</v>
      </c>
      <c r="AA1345" s="21">
        <f t="shared" si="425"/>
        <v>5.2831273110922367E-2</v>
      </c>
      <c r="AB1345" s="21">
        <f t="shared" si="425"/>
        <v>3.7803231049331275E-2</v>
      </c>
      <c r="AC1345" s="21">
        <f t="shared" si="425"/>
        <v>3.3100076597157345E-3</v>
      </c>
      <c r="AD1345" s="21">
        <f t="shared" si="425"/>
        <v>3.6329827689885689E-3</v>
      </c>
      <c r="AE1345" s="21">
        <f t="shared" si="426"/>
        <v>5.1948963837620829E-3</v>
      </c>
      <c r="AF1345" s="137">
        <f>VLOOKUP(T1345,人口!$A$2:$E$1748,5,0)</f>
        <v>188779</v>
      </c>
      <c r="AG1345" s="14">
        <f t="shared" si="427"/>
        <v>0</v>
      </c>
      <c r="AH1345" s="14">
        <f t="shared" si="428"/>
        <v>0</v>
      </c>
      <c r="AI1345" s="14">
        <f t="shared" si="429"/>
        <v>0</v>
      </c>
      <c r="AJ1345" s="14">
        <f t="shared" si="430"/>
        <v>0</v>
      </c>
      <c r="AK1345" s="14">
        <f t="shared" si="431"/>
        <v>1</v>
      </c>
      <c r="AL1345" s="14">
        <f t="shared" si="432"/>
        <v>0</v>
      </c>
      <c r="AM1345" s="14">
        <f t="shared" si="433"/>
        <v>0</v>
      </c>
      <c r="AN1345" s="14">
        <f t="shared" si="434"/>
        <v>0</v>
      </c>
      <c r="AO1345" s="5" t="str">
        <f t="shared" si="435"/>
        <v>10万～20万人未満の市町村平均</v>
      </c>
    </row>
    <row r="1346" spans="1:41" s="5" customFormat="1" ht="18" customHeight="1" x14ac:dyDescent="0.3">
      <c r="A1346" s="5" t="str">
        <f t="shared" si="418"/>
        <v>034213</v>
      </c>
      <c r="B1346" s="22">
        <v>34</v>
      </c>
      <c r="C1346" s="23" t="s">
        <v>61</v>
      </c>
      <c r="D1346" s="23">
        <v>34213</v>
      </c>
      <c r="E1346" s="24" t="s">
        <v>707</v>
      </c>
      <c r="F1346" s="25">
        <v>624.54012628032183</v>
      </c>
      <c r="G1346" s="26">
        <v>4.3323225245006283</v>
      </c>
      <c r="H1346" s="26">
        <v>10.109104057306746</v>
      </c>
      <c r="I1346" s="26">
        <f t="shared" si="419"/>
        <v>638.98155286212921</v>
      </c>
      <c r="J1346" s="26">
        <v>164.79286253889853</v>
      </c>
      <c r="K1346" s="26">
        <v>147.14485037952122</v>
      </c>
      <c r="L1346" s="26">
        <f t="shared" si="420"/>
        <v>311.93771291841972</v>
      </c>
      <c r="M1346" s="26">
        <v>100.3031350741598</v>
      </c>
      <c r="N1346" s="26">
        <v>61.581189550841962</v>
      </c>
      <c r="O1346" s="26">
        <v>7.2770489466603125</v>
      </c>
      <c r="P1346" s="26">
        <v>93.194215887195881</v>
      </c>
      <c r="Q1346" s="26">
        <f t="shared" si="416"/>
        <v>262.35558945885793</v>
      </c>
      <c r="R1346" s="27">
        <v>15.2372652868</v>
      </c>
      <c r="S1346" s="143">
        <f t="shared" si="421"/>
        <v>1228.5121205262069</v>
      </c>
      <c r="T1346" s="140" t="str">
        <f t="shared" si="422"/>
        <v>34213</v>
      </c>
      <c r="U1346" s="5" t="str">
        <f t="shared" si="417"/>
        <v>広島県廿日市市</v>
      </c>
      <c r="V1346" s="21">
        <f t="shared" si="423"/>
        <v>0.50837115551844403</v>
      </c>
      <c r="W1346" s="21">
        <f t="shared" si="423"/>
        <v>3.5264792687962824E-3</v>
      </c>
      <c r="X1346" s="21">
        <f t="shared" si="423"/>
        <v>8.2287377457673991E-3</v>
      </c>
      <c r="Y1346" s="21">
        <f t="shared" si="424"/>
        <v>0.13414020080511133</v>
      </c>
      <c r="Z1346" s="21">
        <f t="shared" si="424"/>
        <v>0.11977484627216772</v>
      </c>
      <c r="AA1346" s="21">
        <f t="shared" si="425"/>
        <v>8.1646028067836315E-2</v>
      </c>
      <c r="AB1346" s="21">
        <f t="shared" si="425"/>
        <v>5.0126643866130499E-2</v>
      </c>
      <c r="AC1346" s="21">
        <f t="shared" si="425"/>
        <v>5.9234653244962243E-3</v>
      </c>
      <c r="AD1346" s="21">
        <f t="shared" si="425"/>
        <v>7.5859419154349184E-2</v>
      </c>
      <c r="AE1346" s="21">
        <f t="shared" si="426"/>
        <v>1.2403023976900971E-2</v>
      </c>
      <c r="AF1346" s="137">
        <f>VLOOKUP(T1346,人口!$A$2:$E$1748,5,0)</f>
        <v>117252</v>
      </c>
      <c r="AG1346" s="14">
        <f t="shared" si="427"/>
        <v>0</v>
      </c>
      <c r="AH1346" s="14">
        <f t="shared" si="428"/>
        <v>0</v>
      </c>
      <c r="AI1346" s="14">
        <f t="shared" si="429"/>
        <v>0</v>
      </c>
      <c r="AJ1346" s="14">
        <f t="shared" si="430"/>
        <v>0</v>
      </c>
      <c r="AK1346" s="14">
        <f t="shared" si="431"/>
        <v>1</v>
      </c>
      <c r="AL1346" s="14">
        <f t="shared" si="432"/>
        <v>0</v>
      </c>
      <c r="AM1346" s="14">
        <f t="shared" si="433"/>
        <v>0</v>
      </c>
      <c r="AN1346" s="14">
        <f t="shared" si="434"/>
        <v>0</v>
      </c>
      <c r="AO1346" s="5" t="str">
        <f t="shared" si="435"/>
        <v>10万～20万人未満の市町村平均</v>
      </c>
    </row>
    <row r="1347" spans="1:41" s="5" customFormat="1" ht="18" customHeight="1" x14ac:dyDescent="0.3">
      <c r="A1347" s="5" t="str">
        <f t="shared" si="418"/>
        <v>034214</v>
      </c>
      <c r="B1347" s="22">
        <v>34</v>
      </c>
      <c r="C1347" s="23" t="s">
        <v>61</v>
      </c>
      <c r="D1347" s="23">
        <v>34214</v>
      </c>
      <c r="E1347" s="24" t="s">
        <v>760</v>
      </c>
      <c r="F1347" s="25">
        <v>415.18314152444964</v>
      </c>
      <c r="G1347" s="26">
        <v>1.4510081087706277</v>
      </c>
      <c r="H1347" s="26">
        <v>11.709106138319324</v>
      </c>
      <c r="I1347" s="26">
        <f t="shared" si="419"/>
        <v>428.34325577153959</v>
      </c>
      <c r="J1347" s="26">
        <v>41.228976464272129</v>
      </c>
      <c r="K1347" s="26">
        <v>38.074134048159181</v>
      </c>
      <c r="L1347" s="26">
        <f t="shared" si="420"/>
        <v>79.303110512431317</v>
      </c>
      <c r="M1347" s="26">
        <v>29.264233099646162</v>
      </c>
      <c r="N1347" s="26">
        <v>38.034166997375237</v>
      </c>
      <c r="O1347" s="26">
        <v>1.7677496771716104</v>
      </c>
      <c r="P1347" s="26">
        <v>0</v>
      </c>
      <c r="Q1347" s="26">
        <f t="shared" si="416"/>
        <v>69.066149774193008</v>
      </c>
      <c r="R1347" s="27">
        <v>3.1509969397327122</v>
      </c>
      <c r="S1347" s="143">
        <f t="shared" si="421"/>
        <v>579.86351299789669</v>
      </c>
      <c r="T1347" s="140" t="str">
        <f t="shared" si="422"/>
        <v>34214</v>
      </c>
      <c r="U1347" s="5" t="str">
        <f t="shared" si="417"/>
        <v>広島県安芸高田市</v>
      </c>
      <c r="V1347" s="21">
        <f t="shared" si="423"/>
        <v>0.71600149383076572</v>
      </c>
      <c r="W1347" s="21">
        <f t="shared" si="423"/>
        <v>2.5023269722023204E-3</v>
      </c>
      <c r="X1347" s="21">
        <f t="shared" si="423"/>
        <v>2.0192865865595162E-2</v>
      </c>
      <c r="Y1347" s="21">
        <f t="shared" si="424"/>
        <v>7.1101173879898311E-2</v>
      </c>
      <c r="Z1347" s="21">
        <f t="shared" si="424"/>
        <v>6.5660510093686966E-2</v>
      </c>
      <c r="AA1347" s="21">
        <f t="shared" si="425"/>
        <v>5.0467450432171462E-2</v>
      </c>
      <c r="AB1347" s="21">
        <f t="shared" si="425"/>
        <v>6.5591585165858154E-2</v>
      </c>
      <c r="AC1347" s="21">
        <f t="shared" si="425"/>
        <v>3.0485616658864037E-3</v>
      </c>
      <c r="AD1347" s="21">
        <f t="shared" si="425"/>
        <v>0</v>
      </c>
      <c r="AE1347" s="21">
        <f t="shared" si="426"/>
        <v>5.4340320939354255E-3</v>
      </c>
      <c r="AF1347" s="137">
        <f>VLOOKUP(T1347,人口!$A$2:$E$1748,5,0)</f>
        <v>28483</v>
      </c>
      <c r="AG1347" s="14">
        <f t="shared" si="427"/>
        <v>0</v>
      </c>
      <c r="AH1347" s="14">
        <f t="shared" si="428"/>
        <v>0</v>
      </c>
      <c r="AI1347" s="14">
        <f t="shared" si="429"/>
        <v>1</v>
      </c>
      <c r="AJ1347" s="14">
        <f t="shared" si="430"/>
        <v>0</v>
      </c>
      <c r="AK1347" s="14">
        <f t="shared" si="431"/>
        <v>0</v>
      </c>
      <c r="AL1347" s="14">
        <f t="shared" si="432"/>
        <v>0</v>
      </c>
      <c r="AM1347" s="14">
        <f t="shared" si="433"/>
        <v>0</v>
      </c>
      <c r="AN1347" s="14">
        <f t="shared" si="434"/>
        <v>0</v>
      </c>
      <c r="AO1347" s="5" t="str">
        <f t="shared" si="435"/>
        <v>1万～3万人未満の市町村平均</v>
      </c>
    </row>
    <row r="1348" spans="1:41" s="5" customFormat="1" ht="18" customHeight="1" x14ac:dyDescent="0.3">
      <c r="A1348" s="5" t="str">
        <f t="shared" si="418"/>
        <v>034215</v>
      </c>
      <c r="B1348" s="22">
        <v>34</v>
      </c>
      <c r="C1348" s="23" t="s">
        <v>61</v>
      </c>
      <c r="D1348" s="23">
        <v>34215</v>
      </c>
      <c r="E1348" s="24" t="s">
        <v>814</v>
      </c>
      <c r="F1348" s="25">
        <v>51.974673416410397</v>
      </c>
      <c r="G1348" s="26">
        <v>1.2534000005722932</v>
      </c>
      <c r="H1348" s="26">
        <v>7.9515254935170567</v>
      </c>
      <c r="I1348" s="26">
        <f t="shared" si="419"/>
        <v>61.179598910499749</v>
      </c>
      <c r="J1348" s="26">
        <v>34.064069397363497</v>
      </c>
      <c r="K1348" s="26">
        <v>34.805497604813119</v>
      </c>
      <c r="L1348" s="26">
        <f t="shared" si="420"/>
        <v>68.869567002176609</v>
      </c>
      <c r="M1348" s="26">
        <v>19.513733155752309</v>
      </c>
      <c r="N1348" s="26">
        <v>20.222340783044672</v>
      </c>
      <c r="O1348" s="26">
        <v>1.4232361618122871</v>
      </c>
      <c r="P1348" s="26">
        <v>72.901673167342565</v>
      </c>
      <c r="Q1348" s="26">
        <f t="shared" si="416"/>
        <v>114.06098326795183</v>
      </c>
      <c r="R1348" s="27">
        <v>0</v>
      </c>
      <c r="S1348" s="143">
        <f t="shared" si="421"/>
        <v>244.11014918062818</v>
      </c>
      <c r="T1348" s="140" t="str">
        <f t="shared" si="422"/>
        <v>34215</v>
      </c>
      <c r="U1348" s="5" t="str">
        <f t="shared" si="417"/>
        <v>広島県江田島市</v>
      </c>
      <c r="V1348" s="21">
        <f t="shared" si="423"/>
        <v>0.2129148402508737</v>
      </c>
      <c r="W1348" s="21">
        <f t="shared" si="423"/>
        <v>5.1345673450260585E-3</v>
      </c>
      <c r="X1348" s="21">
        <f t="shared" si="423"/>
        <v>3.257351453926384E-2</v>
      </c>
      <c r="Y1348" s="21">
        <f t="shared" si="424"/>
        <v>0.13954384736440412</v>
      </c>
      <c r="Z1348" s="21">
        <f t="shared" si="424"/>
        <v>0.14258111644124616</v>
      </c>
      <c r="AA1348" s="21">
        <f t="shared" si="425"/>
        <v>7.9938229611720119E-2</v>
      </c>
      <c r="AB1348" s="21">
        <f t="shared" si="425"/>
        <v>8.2841048808999923E-2</v>
      </c>
      <c r="AC1348" s="21">
        <f t="shared" si="425"/>
        <v>5.8303031094342987E-3</v>
      </c>
      <c r="AD1348" s="21">
        <f t="shared" si="425"/>
        <v>0.29864253252903183</v>
      </c>
      <c r="AE1348" s="21">
        <f t="shared" si="426"/>
        <v>0</v>
      </c>
      <c r="AF1348" s="137">
        <f>VLOOKUP(T1348,人口!$A$2:$E$1748,5,0)</f>
        <v>22932</v>
      </c>
      <c r="AG1348" s="14">
        <f t="shared" si="427"/>
        <v>0</v>
      </c>
      <c r="AH1348" s="14">
        <f t="shared" si="428"/>
        <v>0</v>
      </c>
      <c r="AI1348" s="14">
        <f t="shared" si="429"/>
        <v>1</v>
      </c>
      <c r="AJ1348" s="14">
        <f t="shared" si="430"/>
        <v>0</v>
      </c>
      <c r="AK1348" s="14">
        <f t="shared" si="431"/>
        <v>0</v>
      </c>
      <c r="AL1348" s="14">
        <f t="shared" si="432"/>
        <v>0</v>
      </c>
      <c r="AM1348" s="14">
        <f t="shared" si="433"/>
        <v>0</v>
      </c>
      <c r="AN1348" s="14">
        <f t="shared" si="434"/>
        <v>0</v>
      </c>
      <c r="AO1348" s="5" t="str">
        <f t="shared" si="435"/>
        <v>1万～3万人未満の市町村平均</v>
      </c>
    </row>
    <row r="1349" spans="1:41" s="5" customFormat="1" ht="18" customHeight="1" x14ac:dyDescent="0.3">
      <c r="A1349" s="5" t="str">
        <f t="shared" si="418"/>
        <v>034302</v>
      </c>
      <c r="B1349" s="22">
        <v>34</v>
      </c>
      <c r="C1349" s="23" t="s">
        <v>61</v>
      </c>
      <c r="D1349" s="23">
        <v>34302</v>
      </c>
      <c r="E1349" s="24" t="s">
        <v>865</v>
      </c>
      <c r="F1349" s="25">
        <v>1353.9496228167311</v>
      </c>
      <c r="G1349" s="26">
        <v>1.5695729736896282</v>
      </c>
      <c r="H1349" s="26">
        <v>0.1212122788645893</v>
      </c>
      <c r="I1349" s="26">
        <f t="shared" si="419"/>
        <v>1355.6404080692853</v>
      </c>
      <c r="J1349" s="26">
        <v>59.63814983961862</v>
      </c>
      <c r="K1349" s="26">
        <v>64.684151112304093</v>
      </c>
      <c r="L1349" s="26">
        <f t="shared" si="420"/>
        <v>124.32230095192271</v>
      </c>
      <c r="M1349" s="26">
        <v>35.747058152124076</v>
      </c>
      <c r="N1349" s="26">
        <v>13.409389427158102</v>
      </c>
      <c r="O1349" s="26">
        <v>3.2374092058527091</v>
      </c>
      <c r="P1349" s="26">
        <v>0</v>
      </c>
      <c r="Q1349" s="26">
        <f t="shared" ref="Q1349:Q1412" si="436">SUM(M1349:P1349)</f>
        <v>52.393856785134886</v>
      </c>
      <c r="R1349" s="27">
        <v>4.927198827643835</v>
      </c>
      <c r="S1349" s="143">
        <f t="shared" si="421"/>
        <v>1537.2837646339867</v>
      </c>
      <c r="T1349" s="140" t="str">
        <f t="shared" si="422"/>
        <v>34302</v>
      </c>
      <c r="U1349" s="5" t="str">
        <f t="shared" ref="U1349:U1412" si="437">C1349&amp;E1349</f>
        <v>広島県府中町</v>
      </c>
      <c r="V1349" s="21">
        <f t="shared" si="423"/>
        <v>0.88074150912476079</v>
      </c>
      <c r="W1349" s="21">
        <f t="shared" si="423"/>
        <v>1.0210040656113541E-3</v>
      </c>
      <c r="X1349" s="21">
        <f t="shared" si="423"/>
        <v>7.8848343847206921E-5</v>
      </c>
      <c r="Y1349" s="21">
        <f t="shared" si="424"/>
        <v>3.8794496638568168E-2</v>
      </c>
      <c r="Z1349" s="21">
        <f t="shared" si="424"/>
        <v>4.207691032742078E-2</v>
      </c>
      <c r="AA1349" s="21">
        <f t="shared" si="425"/>
        <v>2.3253389500691907E-2</v>
      </c>
      <c r="AB1349" s="21">
        <f t="shared" si="425"/>
        <v>8.7227808786172634E-3</v>
      </c>
      <c r="AC1349" s="21">
        <f t="shared" si="425"/>
        <v>2.1059281834173971E-3</v>
      </c>
      <c r="AD1349" s="21">
        <f t="shared" ref="AD1349:AD1412" si="438">P1349/$S1349</f>
        <v>0</v>
      </c>
      <c r="AE1349" s="21">
        <f t="shared" si="426"/>
        <v>3.2051329370651072E-3</v>
      </c>
      <c r="AF1349" s="137">
        <f>VLOOKUP(T1349,人口!$A$2:$E$1748,5,0)</f>
        <v>52163</v>
      </c>
      <c r="AG1349" s="14">
        <f t="shared" si="427"/>
        <v>0</v>
      </c>
      <c r="AH1349" s="14">
        <f t="shared" si="428"/>
        <v>0</v>
      </c>
      <c r="AI1349" s="14">
        <f t="shared" si="429"/>
        <v>0</v>
      </c>
      <c r="AJ1349" s="14">
        <f t="shared" si="430"/>
        <v>1</v>
      </c>
      <c r="AK1349" s="14">
        <f t="shared" si="431"/>
        <v>0</v>
      </c>
      <c r="AL1349" s="14">
        <f t="shared" si="432"/>
        <v>0</v>
      </c>
      <c r="AM1349" s="14">
        <f t="shared" si="433"/>
        <v>0</v>
      </c>
      <c r="AN1349" s="14">
        <f t="shared" si="434"/>
        <v>0</v>
      </c>
      <c r="AO1349" s="5" t="str">
        <f t="shared" si="435"/>
        <v>3万～10万人未満の市町村平均</v>
      </c>
    </row>
    <row r="1350" spans="1:41" s="5" customFormat="1" ht="18" customHeight="1" x14ac:dyDescent="0.3">
      <c r="A1350" s="5" t="str">
        <f t="shared" ref="A1350:A1413" si="439">0&amp;D1350</f>
        <v>034304</v>
      </c>
      <c r="B1350" s="22">
        <v>34</v>
      </c>
      <c r="C1350" s="23" t="s">
        <v>61</v>
      </c>
      <c r="D1350" s="23">
        <v>34304</v>
      </c>
      <c r="E1350" s="24" t="s">
        <v>917</v>
      </c>
      <c r="F1350" s="25">
        <v>310.85665571565613</v>
      </c>
      <c r="G1350" s="26">
        <v>0.93346306348927532</v>
      </c>
      <c r="H1350" s="26">
        <v>0.14545473463750713</v>
      </c>
      <c r="I1350" s="26">
        <f t="shared" ref="I1350:I1413" si="440">SUM(F1350:H1350)</f>
        <v>311.93557351378291</v>
      </c>
      <c r="J1350" s="26">
        <v>53.353475741299818</v>
      </c>
      <c r="K1350" s="26">
        <v>38.141586562897189</v>
      </c>
      <c r="L1350" s="26">
        <f t="shared" ref="L1350:L1413" si="441">SUM(J1350:K1350)</f>
        <v>91.495062304197006</v>
      </c>
      <c r="M1350" s="26">
        <v>22.81324121707976</v>
      </c>
      <c r="N1350" s="26">
        <v>12.591450351945731</v>
      </c>
      <c r="O1350" s="26">
        <v>1.8722643159511276</v>
      </c>
      <c r="P1350" s="26">
        <v>23.925231482693587</v>
      </c>
      <c r="Q1350" s="26">
        <f t="shared" si="436"/>
        <v>61.202187367670206</v>
      </c>
      <c r="R1350" s="27">
        <v>2.8273719341205088</v>
      </c>
      <c r="S1350" s="143">
        <f t="shared" ref="S1350:S1413" si="442">SUM(I1350,L1350,Q1350,R1350)</f>
        <v>467.46019511977062</v>
      </c>
      <c r="T1350" s="140" t="str">
        <f t="shared" ref="T1350:T1413" si="443">IF(LEN(A1350)=5,A1350,RIGHT(A1350,5))</f>
        <v>34304</v>
      </c>
      <c r="U1350" s="5" t="str">
        <f t="shared" si="437"/>
        <v>広島県海田町</v>
      </c>
      <c r="V1350" s="21">
        <f t="shared" ref="V1350:X1413" si="444">F1350/$S1350</f>
        <v>0.6649906429701673</v>
      </c>
      <c r="W1350" s="21">
        <f t="shared" si="444"/>
        <v>1.9968824580884528E-3</v>
      </c>
      <c r="X1350" s="21">
        <f t="shared" si="444"/>
        <v>3.1115961563366772E-4</v>
      </c>
      <c r="Y1350" s="21">
        <f t="shared" ref="Y1350:Z1413" si="445">J1350/$S1350</f>
        <v>0.11413479970766242</v>
      </c>
      <c r="Z1350" s="21">
        <f t="shared" si="445"/>
        <v>8.1593228602329912E-2</v>
      </c>
      <c r="AA1350" s="21">
        <f t="shared" ref="AA1350:AD1413" si="446">M1350/$S1350</f>
        <v>4.8802532184017616E-2</v>
      </c>
      <c r="AB1350" s="21">
        <f t="shared" si="446"/>
        <v>2.6935877072313302E-2</v>
      </c>
      <c r="AC1350" s="21">
        <f t="shared" si="446"/>
        <v>4.0051844745228509E-3</v>
      </c>
      <c r="AD1350" s="21">
        <f t="shared" si="438"/>
        <v>5.1181323527586274E-2</v>
      </c>
      <c r="AE1350" s="21">
        <f t="shared" ref="AE1350:AE1413" si="447">R1350/$S1350</f>
        <v>6.0483693876782207E-3</v>
      </c>
      <c r="AF1350" s="137">
        <f>VLOOKUP(T1350,人口!$A$2:$E$1748,5,0)</f>
        <v>30167</v>
      </c>
      <c r="AG1350" s="14">
        <f t="shared" ref="AG1350:AG1413" si="448">IF(SUMIFS($AF1350,$AF1350,$BB$22,$AF1350,$BC$22)&gt;0,1,0)</f>
        <v>0</v>
      </c>
      <c r="AH1350" s="14">
        <f t="shared" ref="AH1350:AH1413" si="449">IF(SUMIFS($AF1350,$AF1350,$BB$23,$AF1350,$BC$23)&gt;0,1,0)</f>
        <v>0</v>
      </c>
      <c r="AI1350" s="14">
        <f t="shared" ref="AI1350:AI1413" si="450">IF(SUMIFS($AF1350,$AF1350,$BB$24,$AF1350,$BC$24)&gt;0,1,0)</f>
        <v>0</v>
      </c>
      <c r="AJ1350" s="14">
        <f t="shared" ref="AJ1350:AJ1413" si="451">IF(SUMIFS($AF1350,$AF1350,$BB$25,$AF1350,$BC$25)&gt;0,1,0)</f>
        <v>1</v>
      </c>
      <c r="AK1350" s="14">
        <f t="shared" ref="AK1350:AK1413" si="452">IF(SUMIFS($AF1350,$AF1350,$BB$26,$AF1350,$BC$26)&gt;0,1,0)</f>
        <v>0</v>
      </c>
      <c r="AL1350" s="14">
        <f t="shared" ref="AL1350:AL1413" si="453">IF(SUMIFS($AF1350,$AF1350,$BB$27,$AF1350,$BC$27)&gt;0,1,0)</f>
        <v>0</v>
      </c>
      <c r="AM1350" s="14">
        <f t="shared" ref="AM1350:AM1413" si="454">IF(SUMIFS($AF1350,$AF1350,$BB$28,$AF1350,$BC$2)&gt;0,1,0)</f>
        <v>0</v>
      </c>
      <c r="AN1350" s="14">
        <f t="shared" ref="AN1350:AN1413" si="455">IF(SUMIFS($AF1350,$AF1350,$BB$29)&gt;0,1,0)</f>
        <v>0</v>
      </c>
      <c r="AO1350" s="5" t="str">
        <f t="shared" ref="AO1350:AO1413" si="456">IF(AG1350=1,$AG$4,IF(AH1350=1,$AH$4,IF(AI1350=1,$AI$4,IF(AJ1350=1,$AJ$4,IF(AK1350=1,$AK$4,IF(AL1350=1,$AL$4,IF(AM1350=1,$AM$4,IF(AN1350=1,$AN$4,""))))))))</f>
        <v>3万～10万人未満の市町村平均</v>
      </c>
    </row>
    <row r="1351" spans="1:41" s="5" customFormat="1" ht="18" customHeight="1" x14ac:dyDescent="0.3">
      <c r="A1351" s="5" t="str">
        <f t="shared" si="439"/>
        <v>034307</v>
      </c>
      <c r="B1351" s="22">
        <v>34</v>
      </c>
      <c r="C1351" s="23" t="s">
        <v>61</v>
      </c>
      <c r="D1351" s="23">
        <v>34307</v>
      </c>
      <c r="E1351" s="24" t="s">
        <v>967</v>
      </c>
      <c r="F1351" s="25">
        <v>80.28746097459792</v>
      </c>
      <c r="G1351" s="26">
        <v>0.47802342364168532</v>
      </c>
      <c r="H1351" s="26">
        <v>0.1212122788645893</v>
      </c>
      <c r="I1351" s="26">
        <f t="shared" si="440"/>
        <v>80.886696677104197</v>
      </c>
      <c r="J1351" s="26">
        <v>18.925008824681388</v>
      </c>
      <c r="K1351" s="26">
        <v>29.735316913672701</v>
      </c>
      <c r="L1351" s="26">
        <f t="shared" si="441"/>
        <v>48.660325738354089</v>
      </c>
      <c r="M1351" s="26">
        <v>23.024931796991265</v>
      </c>
      <c r="N1351" s="26">
        <v>12.788718011261654</v>
      </c>
      <c r="O1351" s="26">
        <v>1.48449266328223</v>
      </c>
      <c r="P1351" s="26">
        <v>0</v>
      </c>
      <c r="Q1351" s="26">
        <f t="shared" si="436"/>
        <v>37.298142471535151</v>
      </c>
      <c r="R1351" s="27">
        <v>2.2775071948489725</v>
      </c>
      <c r="S1351" s="143">
        <f t="shared" si="442"/>
        <v>169.12267208184241</v>
      </c>
      <c r="T1351" s="140" t="str">
        <f t="shared" si="443"/>
        <v>34307</v>
      </c>
      <c r="U1351" s="5" t="str">
        <f t="shared" si="437"/>
        <v>広島県熊野町</v>
      </c>
      <c r="V1351" s="21">
        <f t="shared" si="444"/>
        <v>0.47472914178972375</v>
      </c>
      <c r="W1351" s="21">
        <f t="shared" si="444"/>
        <v>2.8264893036361121E-3</v>
      </c>
      <c r="X1351" s="21">
        <f t="shared" si="444"/>
        <v>7.167121792277019E-4</v>
      </c>
      <c r="Y1351" s="21">
        <f t="shared" si="445"/>
        <v>0.11190107507007183</v>
      </c>
      <c r="Z1351" s="21">
        <f t="shared" si="445"/>
        <v>0.17582099754953662</v>
      </c>
      <c r="AA1351" s="21">
        <f t="shared" si="446"/>
        <v>0.1361433775469735</v>
      </c>
      <c r="AB1351" s="21">
        <f t="shared" si="446"/>
        <v>7.5617998780630039E-2</v>
      </c>
      <c r="AC1351" s="21">
        <f t="shared" si="446"/>
        <v>8.7776088504789539E-3</v>
      </c>
      <c r="AD1351" s="21">
        <f t="shared" si="438"/>
        <v>0</v>
      </c>
      <c r="AE1351" s="21">
        <f t="shared" si="447"/>
        <v>1.3466598929721459E-2</v>
      </c>
      <c r="AF1351" s="137">
        <f>VLOOKUP(T1351,人口!$A$2:$E$1748,5,0)</f>
        <v>23919</v>
      </c>
      <c r="AG1351" s="14">
        <f t="shared" si="448"/>
        <v>0</v>
      </c>
      <c r="AH1351" s="14">
        <f t="shared" si="449"/>
        <v>0</v>
      </c>
      <c r="AI1351" s="14">
        <f t="shared" si="450"/>
        <v>1</v>
      </c>
      <c r="AJ1351" s="14">
        <f t="shared" si="451"/>
        <v>0</v>
      </c>
      <c r="AK1351" s="14">
        <f t="shared" si="452"/>
        <v>0</v>
      </c>
      <c r="AL1351" s="14">
        <f t="shared" si="453"/>
        <v>0</v>
      </c>
      <c r="AM1351" s="14">
        <f t="shared" si="454"/>
        <v>0</v>
      </c>
      <c r="AN1351" s="14">
        <f t="shared" si="455"/>
        <v>0</v>
      </c>
      <c r="AO1351" s="5" t="str">
        <f t="shared" si="456"/>
        <v>1万～3万人未満の市町村平均</v>
      </c>
    </row>
    <row r="1352" spans="1:41" s="5" customFormat="1" ht="18" customHeight="1" x14ac:dyDescent="0.3">
      <c r="A1352" s="5" t="str">
        <f t="shared" si="439"/>
        <v>034309</v>
      </c>
      <c r="B1352" s="22">
        <v>34</v>
      </c>
      <c r="C1352" s="23" t="s">
        <v>61</v>
      </c>
      <c r="D1352" s="23">
        <v>34309</v>
      </c>
      <c r="E1352" s="24" t="s">
        <v>1012</v>
      </c>
      <c r="F1352" s="25">
        <v>309.21516099802159</v>
      </c>
      <c r="G1352" s="26">
        <v>0.66433963994297218</v>
      </c>
      <c r="H1352" s="26">
        <v>1.0909105097813034</v>
      </c>
      <c r="I1352" s="26">
        <f t="shared" si="440"/>
        <v>310.97041114774584</v>
      </c>
      <c r="J1352" s="26">
        <v>36.425554619548045</v>
      </c>
      <c r="K1352" s="26">
        <v>16.019972250277355</v>
      </c>
      <c r="L1352" s="26">
        <f t="shared" si="441"/>
        <v>52.4455268698254</v>
      </c>
      <c r="M1352" s="26">
        <v>10.886944109734568</v>
      </c>
      <c r="N1352" s="26">
        <v>11.297182050580272</v>
      </c>
      <c r="O1352" s="26">
        <v>0.80272704155242103</v>
      </c>
      <c r="P1352" s="26">
        <v>23.925231482693587</v>
      </c>
      <c r="Q1352" s="26">
        <f t="shared" si="436"/>
        <v>46.912084684560853</v>
      </c>
      <c r="R1352" s="27">
        <v>1.2313393143866611</v>
      </c>
      <c r="S1352" s="143">
        <f t="shared" si="442"/>
        <v>411.55936201651878</v>
      </c>
      <c r="T1352" s="140" t="str">
        <f t="shared" si="443"/>
        <v>34309</v>
      </c>
      <c r="U1352" s="5" t="str">
        <f t="shared" si="437"/>
        <v>広島県坂町</v>
      </c>
      <c r="V1352" s="21">
        <f t="shared" si="444"/>
        <v>0.75132578562411756</v>
      </c>
      <c r="W1352" s="21">
        <f t="shared" si="444"/>
        <v>1.6142012580831718E-3</v>
      </c>
      <c r="X1352" s="21">
        <f t="shared" si="444"/>
        <v>2.6506759667333664E-3</v>
      </c>
      <c r="Y1352" s="21">
        <f t="shared" si="445"/>
        <v>8.8506198573818445E-2</v>
      </c>
      <c r="Z1352" s="21">
        <f t="shared" si="445"/>
        <v>3.8925058518373253E-2</v>
      </c>
      <c r="AA1352" s="21">
        <f t="shared" si="446"/>
        <v>2.6452913272077622E-2</v>
      </c>
      <c r="AB1352" s="21">
        <f t="shared" si="446"/>
        <v>2.7449702505192523E-2</v>
      </c>
      <c r="AC1352" s="21">
        <f t="shared" si="446"/>
        <v>1.9504526336596906E-3</v>
      </c>
      <c r="AD1352" s="21">
        <f t="shared" si="438"/>
        <v>5.8133124139047768E-2</v>
      </c>
      <c r="AE1352" s="21">
        <f t="shared" si="447"/>
        <v>2.9918875088965628E-3</v>
      </c>
      <c r="AF1352" s="137">
        <f>VLOOKUP(T1352,人口!$A$2:$E$1748,5,0)</f>
        <v>12934</v>
      </c>
      <c r="AG1352" s="14">
        <f t="shared" si="448"/>
        <v>0</v>
      </c>
      <c r="AH1352" s="14">
        <f t="shared" si="449"/>
        <v>0</v>
      </c>
      <c r="AI1352" s="14">
        <f t="shared" si="450"/>
        <v>1</v>
      </c>
      <c r="AJ1352" s="14">
        <f t="shared" si="451"/>
        <v>0</v>
      </c>
      <c r="AK1352" s="14">
        <f t="shared" si="452"/>
        <v>0</v>
      </c>
      <c r="AL1352" s="14">
        <f t="shared" si="453"/>
        <v>0</v>
      </c>
      <c r="AM1352" s="14">
        <f t="shared" si="454"/>
        <v>0</v>
      </c>
      <c r="AN1352" s="14">
        <f t="shared" si="455"/>
        <v>0</v>
      </c>
      <c r="AO1352" s="5" t="str">
        <f t="shared" si="456"/>
        <v>1万～3万人未満の市町村平均</v>
      </c>
    </row>
    <row r="1353" spans="1:41" s="5" customFormat="1" ht="18" customHeight="1" x14ac:dyDescent="0.3">
      <c r="A1353" s="5" t="str">
        <f t="shared" si="439"/>
        <v>034368</v>
      </c>
      <c r="B1353" s="22">
        <v>34</v>
      </c>
      <c r="C1353" s="23" t="s">
        <v>61</v>
      </c>
      <c r="D1353" s="23">
        <v>34368</v>
      </c>
      <c r="E1353" s="24" t="s">
        <v>1060</v>
      </c>
      <c r="F1353" s="25">
        <v>10.162695345325577</v>
      </c>
      <c r="G1353" s="26">
        <v>0.65681171201160693</v>
      </c>
      <c r="H1353" s="26">
        <v>2.6181852234751282</v>
      </c>
      <c r="I1353" s="26">
        <f t="shared" si="440"/>
        <v>13.437692280812312</v>
      </c>
      <c r="J1353" s="26">
        <v>11.267928485012849</v>
      </c>
      <c r="K1353" s="26">
        <v>8.8025531733102937</v>
      </c>
      <c r="L1353" s="26">
        <f t="shared" si="441"/>
        <v>20.070481658323143</v>
      </c>
      <c r="M1353" s="26">
        <v>5.9098279940708265</v>
      </c>
      <c r="N1353" s="26">
        <v>9.9596110922918086</v>
      </c>
      <c r="O1353" s="26">
        <v>0.3815032568751146</v>
      </c>
      <c r="P1353" s="26">
        <v>0</v>
      </c>
      <c r="Q1353" s="26">
        <f t="shared" si="436"/>
        <v>16.25094234323775</v>
      </c>
      <c r="R1353" s="27">
        <v>0</v>
      </c>
      <c r="S1353" s="143">
        <f t="shared" si="442"/>
        <v>49.759116282373199</v>
      </c>
      <c r="T1353" s="140" t="str">
        <f t="shared" si="443"/>
        <v>34368</v>
      </c>
      <c r="U1353" s="5" t="str">
        <f t="shared" si="437"/>
        <v>広島県安芸太田町</v>
      </c>
      <c r="V1353" s="21">
        <f t="shared" si="444"/>
        <v>0.20423785839873601</v>
      </c>
      <c r="W1353" s="21">
        <f t="shared" si="444"/>
        <v>1.3199826706815484E-2</v>
      </c>
      <c r="X1353" s="21">
        <f t="shared" si="444"/>
        <v>5.2617196989943348E-2</v>
      </c>
      <c r="Y1353" s="21">
        <f t="shared" si="445"/>
        <v>0.22644952979208013</v>
      </c>
      <c r="Z1353" s="21">
        <f t="shared" si="445"/>
        <v>0.17690332608315501</v>
      </c>
      <c r="AA1353" s="21">
        <f t="shared" si="446"/>
        <v>0.11876874903753747</v>
      </c>
      <c r="AB1353" s="21">
        <f t="shared" si="446"/>
        <v>0.20015651073409291</v>
      </c>
      <c r="AC1353" s="21">
        <f t="shared" si="446"/>
        <v>7.6670022576397585E-3</v>
      </c>
      <c r="AD1353" s="21">
        <f t="shared" si="438"/>
        <v>0</v>
      </c>
      <c r="AE1353" s="21">
        <f t="shared" si="447"/>
        <v>0</v>
      </c>
      <c r="AF1353" s="137">
        <f>VLOOKUP(T1353,人口!$A$2:$E$1748,5,0)</f>
        <v>6147</v>
      </c>
      <c r="AG1353" s="14">
        <f t="shared" si="448"/>
        <v>0</v>
      </c>
      <c r="AH1353" s="14">
        <f t="shared" si="449"/>
        <v>1</v>
      </c>
      <c r="AI1353" s="14">
        <f t="shared" si="450"/>
        <v>0</v>
      </c>
      <c r="AJ1353" s="14">
        <f t="shared" si="451"/>
        <v>0</v>
      </c>
      <c r="AK1353" s="14">
        <f t="shared" si="452"/>
        <v>0</v>
      </c>
      <c r="AL1353" s="14">
        <f t="shared" si="453"/>
        <v>0</v>
      </c>
      <c r="AM1353" s="14">
        <f t="shared" si="454"/>
        <v>0</v>
      </c>
      <c r="AN1353" s="14">
        <f t="shared" si="455"/>
        <v>0</v>
      </c>
      <c r="AO1353" s="5" t="str">
        <f t="shared" si="456"/>
        <v>5千～1万人未満の市町村平均</v>
      </c>
    </row>
    <row r="1354" spans="1:41" s="5" customFormat="1" ht="18" customHeight="1" x14ac:dyDescent="0.3">
      <c r="A1354" s="5" t="str">
        <f t="shared" si="439"/>
        <v>034369</v>
      </c>
      <c r="B1354" s="22">
        <v>34</v>
      </c>
      <c r="C1354" s="23" t="s">
        <v>61</v>
      </c>
      <c r="D1354" s="23">
        <v>34369</v>
      </c>
      <c r="E1354" s="24" t="s">
        <v>1101</v>
      </c>
      <c r="F1354" s="25">
        <v>441.93946261730741</v>
      </c>
      <c r="G1354" s="26">
        <v>1.4152504510966433</v>
      </c>
      <c r="H1354" s="26">
        <v>22.181847032219839</v>
      </c>
      <c r="I1354" s="26">
        <f t="shared" si="440"/>
        <v>465.53656010062389</v>
      </c>
      <c r="J1354" s="26">
        <v>30.055696685559258</v>
      </c>
      <c r="K1354" s="26">
        <v>24.097410890154045</v>
      </c>
      <c r="L1354" s="26">
        <f t="shared" si="441"/>
        <v>54.153107575713307</v>
      </c>
      <c r="M1354" s="26">
        <v>18.43299703725673</v>
      </c>
      <c r="N1354" s="26">
        <v>30.061666717217015</v>
      </c>
      <c r="O1354" s="26">
        <v>1.1497851532240724</v>
      </c>
      <c r="P1354" s="26">
        <v>0</v>
      </c>
      <c r="Q1354" s="26">
        <f t="shared" si="436"/>
        <v>49.644448907697821</v>
      </c>
      <c r="R1354" s="27">
        <v>2.0195322873072823</v>
      </c>
      <c r="S1354" s="143">
        <f t="shared" si="442"/>
        <v>571.35364887134222</v>
      </c>
      <c r="T1354" s="140" t="str">
        <f t="shared" si="443"/>
        <v>34369</v>
      </c>
      <c r="U1354" s="5" t="str">
        <f t="shared" si="437"/>
        <v>広島県北広島町</v>
      </c>
      <c r="V1354" s="21">
        <f t="shared" si="444"/>
        <v>0.77349547603365987</v>
      </c>
      <c r="W1354" s="21">
        <f t="shared" si="444"/>
        <v>2.4770130616866511E-3</v>
      </c>
      <c r="X1354" s="21">
        <f t="shared" si="444"/>
        <v>3.8823322605951817E-2</v>
      </c>
      <c r="Y1354" s="21">
        <f t="shared" si="445"/>
        <v>5.2604366393619061E-2</v>
      </c>
      <c r="Z1354" s="21">
        <f t="shared" si="445"/>
        <v>4.2175998941734801E-2</v>
      </c>
      <c r="AA1354" s="21">
        <f t="shared" si="446"/>
        <v>3.2261974827096071E-2</v>
      </c>
      <c r="AB1354" s="21">
        <f t="shared" si="446"/>
        <v>5.2614815319025503E-2</v>
      </c>
      <c r="AC1354" s="21">
        <f t="shared" si="446"/>
        <v>2.0123878713216754E-3</v>
      </c>
      <c r="AD1354" s="21">
        <f t="shared" si="438"/>
        <v>0</v>
      </c>
      <c r="AE1354" s="21">
        <f t="shared" si="447"/>
        <v>3.5346449459046718E-3</v>
      </c>
      <c r="AF1354" s="137">
        <f>VLOOKUP(T1354,人口!$A$2:$E$1748,5,0)</f>
        <v>18526</v>
      </c>
      <c r="AG1354" s="14">
        <f t="shared" si="448"/>
        <v>0</v>
      </c>
      <c r="AH1354" s="14">
        <f t="shared" si="449"/>
        <v>0</v>
      </c>
      <c r="AI1354" s="14">
        <f t="shared" si="450"/>
        <v>1</v>
      </c>
      <c r="AJ1354" s="14">
        <f t="shared" si="451"/>
        <v>0</v>
      </c>
      <c r="AK1354" s="14">
        <f t="shared" si="452"/>
        <v>0</v>
      </c>
      <c r="AL1354" s="14">
        <f t="shared" si="453"/>
        <v>0</v>
      </c>
      <c r="AM1354" s="14">
        <f t="shared" si="454"/>
        <v>0</v>
      </c>
      <c r="AN1354" s="14">
        <f t="shared" si="455"/>
        <v>0</v>
      </c>
      <c r="AO1354" s="5" t="str">
        <f t="shared" si="456"/>
        <v>1万～3万人未満の市町村平均</v>
      </c>
    </row>
    <row r="1355" spans="1:41" s="5" customFormat="1" ht="18" customHeight="1" x14ac:dyDescent="0.3">
      <c r="A1355" s="5" t="str">
        <f t="shared" si="439"/>
        <v>034431</v>
      </c>
      <c r="B1355" s="22">
        <v>34</v>
      </c>
      <c r="C1355" s="23" t="s">
        <v>61</v>
      </c>
      <c r="D1355" s="23">
        <v>34431</v>
      </c>
      <c r="E1355" s="24" t="s">
        <v>1141</v>
      </c>
      <c r="F1355" s="25">
        <v>193.80769917877365</v>
      </c>
      <c r="G1355" s="26">
        <v>0.52130900924703483</v>
      </c>
      <c r="H1355" s="26">
        <v>1.9878813733792642</v>
      </c>
      <c r="I1355" s="26">
        <f t="shared" si="440"/>
        <v>196.31688956139993</v>
      </c>
      <c r="J1355" s="26">
        <v>13.014197116247514</v>
      </c>
      <c r="K1355" s="26">
        <v>12.200473603237544</v>
      </c>
      <c r="L1355" s="26">
        <f t="shared" si="441"/>
        <v>25.214670719485056</v>
      </c>
      <c r="M1355" s="26">
        <v>6.1851849138053403</v>
      </c>
      <c r="N1355" s="26">
        <v>8.665342790926351</v>
      </c>
      <c r="O1355" s="26">
        <v>0.46249589559677151</v>
      </c>
      <c r="P1355" s="26">
        <v>41.019022239635412</v>
      </c>
      <c r="Q1355" s="26">
        <f t="shared" si="436"/>
        <v>56.332045839963875</v>
      </c>
      <c r="R1355" s="27">
        <v>2.1050613670249865</v>
      </c>
      <c r="S1355" s="143">
        <f t="shared" si="442"/>
        <v>279.96866748787386</v>
      </c>
      <c r="T1355" s="140" t="str">
        <f t="shared" si="443"/>
        <v>34431</v>
      </c>
      <c r="U1355" s="5" t="str">
        <f t="shared" si="437"/>
        <v>広島県大崎上島町</v>
      </c>
      <c r="V1355" s="21">
        <f t="shared" si="444"/>
        <v>0.69224781800687729</v>
      </c>
      <c r="W1355" s="21">
        <f t="shared" si="444"/>
        <v>1.8620262543115257E-3</v>
      </c>
      <c r="X1355" s="21">
        <f t="shared" si="444"/>
        <v>7.1003708779853528E-3</v>
      </c>
      <c r="Y1355" s="21">
        <f t="shared" si="445"/>
        <v>4.6484477113179788E-2</v>
      </c>
      <c r="Z1355" s="21">
        <f t="shared" si="445"/>
        <v>4.3577996469072657E-2</v>
      </c>
      <c r="AA1355" s="21">
        <f t="shared" si="446"/>
        <v>2.2092418302748953E-2</v>
      </c>
      <c r="AB1355" s="21">
        <f t="shared" si="446"/>
        <v>3.0951116311262468E-2</v>
      </c>
      <c r="AC1355" s="21">
        <f t="shared" si="446"/>
        <v>1.6519559125908378E-3</v>
      </c>
      <c r="AD1355" s="21">
        <f t="shared" si="438"/>
        <v>0.1465129030605257</v>
      </c>
      <c r="AE1355" s="21">
        <f t="shared" si="447"/>
        <v>7.5189176914454616E-3</v>
      </c>
      <c r="AF1355" s="137">
        <f>VLOOKUP(T1355,人口!$A$2:$E$1748,5,0)</f>
        <v>7452</v>
      </c>
      <c r="AG1355" s="14">
        <f t="shared" si="448"/>
        <v>0</v>
      </c>
      <c r="AH1355" s="14">
        <f t="shared" si="449"/>
        <v>1</v>
      </c>
      <c r="AI1355" s="14">
        <f t="shared" si="450"/>
        <v>0</v>
      </c>
      <c r="AJ1355" s="14">
        <f t="shared" si="451"/>
        <v>0</v>
      </c>
      <c r="AK1355" s="14">
        <f t="shared" si="452"/>
        <v>0</v>
      </c>
      <c r="AL1355" s="14">
        <f t="shared" si="453"/>
        <v>0</v>
      </c>
      <c r="AM1355" s="14">
        <f t="shared" si="454"/>
        <v>0</v>
      </c>
      <c r="AN1355" s="14">
        <f t="shared" si="455"/>
        <v>0</v>
      </c>
      <c r="AO1355" s="5" t="str">
        <f t="shared" si="456"/>
        <v>5千～1万人未満の市町村平均</v>
      </c>
    </row>
    <row r="1356" spans="1:41" s="5" customFormat="1" ht="18" customHeight="1" x14ac:dyDescent="0.3">
      <c r="A1356" s="5" t="str">
        <f t="shared" si="439"/>
        <v>034462</v>
      </c>
      <c r="B1356" s="22">
        <v>34</v>
      </c>
      <c r="C1356" s="23" t="s">
        <v>61</v>
      </c>
      <c r="D1356" s="23">
        <v>34462</v>
      </c>
      <c r="E1356" s="24" t="s">
        <v>1178</v>
      </c>
      <c r="F1356" s="25">
        <v>37.714906562508069</v>
      </c>
      <c r="G1356" s="26">
        <v>0.92593513555791029</v>
      </c>
      <c r="H1356" s="26">
        <v>32.072768987570328</v>
      </c>
      <c r="I1356" s="26">
        <f t="shared" si="440"/>
        <v>70.713610685636297</v>
      </c>
      <c r="J1356" s="26">
        <v>22.124135097620776</v>
      </c>
      <c r="K1356" s="26">
        <v>19.386976944283017</v>
      </c>
      <c r="L1356" s="26">
        <f t="shared" si="441"/>
        <v>41.511112041903793</v>
      </c>
      <c r="M1356" s="26">
        <v>16.115542267699194</v>
      </c>
      <c r="N1356" s="26">
        <v>25.639984304745433</v>
      </c>
      <c r="O1356" s="26">
        <v>0.99748175443254306</v>
      </c>
      <c r="P1356" s="26">
        <v>0</v>
      </c>
      <c r="Q1356" s="26">
        <f t="shared" si="436"/>
        <v>42.753008326877165</v>
      </c>
      <c r="R1356" s="27">
        <v>0</v>
      </c>
      <c r="S1356" s="143">
        <f t="shared" si="442"/>
        <v>154.97773105441726</v>
      </c>
      <c r="T1356" s="140" t="str">
        <f t="shared" si="443"/>
        <v>34462</v>
      </c>
      <c r="U1356" s="5" t="str">
        <f t="shared" si="437"/>
        <v>広島県世羅町</v>
      </c>
      <c r="V1356" s="21">
        <f t="shared" si="444"/>
        <v>0.2433569410644246</v>
      </c>
      <c r="W1356" s="21">
        <f t="shared" si="444"/>
        <v>5.9746334473872705E-3</v>
      </c>
      <c r="X1356" s="21">
        <f t="shared" si="444"/>
        <v>0.20695082299474774</v>
      </c>
      <c r="Y1356" s="21">
        <f t="shared" si="445"/>
        <v>0.14275686543541111</v>
      </c>
      <c r="Z1356" s="21">
        <f t="shared" si="445"/>
        <v>0.12509524311899803</v>
      </c>
      <c r="AA1356" s="21">
        <f t="shared" si="446"/>
        <v>0.10398618019540208</v>
      </c>
      <c r="AB1356" s="21">
        <f t="shared" si="446"/>
        <v>0.16544302288012255</v>
      </c>
      <c r="AC1356" s="21">
        <f t="shared" si="446"/>
        <v>6.4362908635066914E-3</v>
      </c>
      <c r="AD1356" s="21">
        <f t="shared" si="438"/>
        <v>0</v>
      </c>
      <c r="AE1356" s="21">
        <f t="shared" si="447"/>
        <v>0</v>
      </c>
      <c r="AF1356" s="137">
        <f>VLOOKUP(T1356,人口!$A$2:$E$1748,5,0)</f>
        <v>16072</v>
      </c>
      <c r="AG1356" s="14">
        <f t="shared" si="448"/>
        <v>0</v>
      </c>
      <c r="AH1356" s="14">
        <f t="shared" si="449"/>
        <v>0</v>
      </c>
      <c r="AI1356" s="14">
        <f t="shared" si="450"/>
        <v>1</v>
      </c>
      <c r="AJ1356" s="14">
        <f t="shared" si="451"/>
        <v>0</v>
      </c>
      <c r="AK1356" s="14">
        <f t="shared" si="452"/>
        <v>0</v>
      </c>
      <c r="AL1356" s="14">
        <f t="shared" si="453"/>
        <v>0</v>
      </c>
      <c r="AM1356" s="14">
        <f t="shared" si="454"/>
        <v>0</v>
      </c>
      <c r="AN1356" s="14">
        <f t="shared" si="455"/>
        <v>0</v>
      </c>
      <c r="AO1356" s="5" t="str">
        <f t="shared" si="456"/>
        <v>1万～3万人未満の市町村平均</v>
      </c>
    </row>
    <row r="1357" spans="1:41" s="5" customFormat="1" ht="18" customHeight="1" x14ac:dyDescent="0.3">
      <c r="A1357" s="5" t="str">
        <f t="shared" si="439"/>
        <v>034545</v>
      </c>
      <c r="B1357" s="22">
        <v>34</v>
      </c>
      <c r="C1357" s="23" t="s">
        <v>61</v>
      </c>
      <c r="D1357" s="23">
        <v>34545</v>
      </c>
      <c r="E1357" s="24" t="s">
        <v>1217</v>
      </c>
      <c r="F1357" s="25">
        <v>42.00037939819822</v>
      </c>
      <c r="G1357" s="26">
        <v>0.63422792821751162</v>
      </c>
      <c r="H1357" s="26">
        <v>7.1272819972378496</v>
      </c>
      <c r="I1357" s="26">
        <f t="shared" si="440"/>
        <v>49.761889323653584</v>
      </c>
      <c r="J1357" s="26">
        <v>10.259919762918042</v>
      </c>
      <c r="K1357" s="26">
        <v>11.048159809796541</v>
      </c>
      <c r="L1357" s="26">
        <f t="shared" si="441"/>
        <v>21.308079572714583</v>
      </c>
      <c r="M1357" s="26">
        <v>8.9323874771681862</v>
      </c>
      <c r="N1357" s="26">
        <v>17.532764647493405</v>
      </c>
      <c r="O1357" s="26">
        <v>0.55261184304799416</v>
      </c>
      <c r="P1357" s="26">
        <v>0</v>
      </c>
      <c r="Q1357" s="26">
        <f t="shared" si="436"/>
        <v>27.017763967709588</v>
      </c>
      <c r="R1357" s="27">
        <v>0</v>
      </c>
      <c r="S1357" s="143">
        <f t="shared" si="442"/>
        <v>98.087732864077751</v>
      </c>
      <c r="T1357" s="140" t="str">
        <f t="shared" si="443"/>
        <v>34545</v>
      </c>
      <c r="U1357" s="5" t="str">
        <f t="shared" si="437"/>
        <v>広島県神石高原町</v>
      </c>
      <c r="V1357" s="21">
        <f t="shared" si="444"/>
        <v>0.42819196826986544</v>
      </c>
      <c r="W1357" s="21">
        <f t="shared" si="444"/>
        <v>6.4659250417824898E-3</v>
      </c>
      <c r="X1357" s="21">
        <f t="shared" si="444"/>
        <v>7.2662317591887612E-2</v>
      </c>
      <c r="Y1357" s="21">
        <f t="shared" si="445"/>
        <v>0.10459941792247793</v>
      </c>
      <c r="Z1357" s="21">
        <f t="shared" si="445"/>
        <v>0.1126354895479765</v>
      </c>
      <c r="AA1357" s="21">
        <f t="shared" si="446"/>
        <v>9.1065286314099894E-2</v>
      </c>
      <c r="AB1357" s="21">
        <f t="shared" si="446"/>
        <v>0.17874574256690109</v>
      </c>
      <c r="AC1357" s="21">
        <f t="shared" si="446"/>
        <v>5.6338527450090024E-3</v>
      </c>
      <c r="AD1357" s="21">
        <f t="shared" si="438"/>
        <v>0</v>
      </c>
      <c r="AE1357" s="21">
        <f t="shared" si="447"/>
        <v>0</v>
      </c>
      <c r="AF1357" s="137">
        <f>VLOOKUP(T1357,人口!$A$2:$E$1748,5,0)</f>
        <v>8904</v>
      </c>
      <c r="AG1357" s="14">
        <f t="shared" si="448"/>
        <v>0</v>
      </c>
      <c r="AH1357" s="14">
        <f t="shared" si="449"/>
        <v>1</v>
      </c>
      <c r="AI1357" s="14">
        <f t="shared" si="450"/>
        <v>0</v>
      </c>
      <c r="AJ1357" s="14">
        <f t="shared" si="451"/>
        <v>0</v>
      </c>
      <c r="AK1357" s="14">
        <f t="shared" si="452"/>
        <v>0</v>
      </c>
      <c r="AL1357" s="14">
        <f t="shared" si="453"/>
        <v>0</v>
      </c>
      <c r="AM1357" s="14">
        <f t="shared" si="454"/>
        <v>0</v>
      </c>
      <c r="AN1357" s="14">
        <f t="shared" si="455"/>
        <v>0</v>
      </c>
      <c r="AO1357" s="5" t="str">
        <f t="shared" si="456"/>
        <v>5千～1万人未満の市町村平均</v>
      </c>
    </row>
    <row r="1358" spans="1:41" s="5" customFormat="1" ht="18" customHeight="1" x14ac:dyDescent="0.3">
      <c r="A1358" s="5" t="str">
        <f t="shared" si="439"/>
        <v>035201</v>
      </c>
      <c r="B1358" s="22">
        <v>35</v>
      </c>
      <c r="C1358" s="23" t="s">
        <v>62</v>
      </c>
      <c r="D1358" s="23">
        <v>35201</v>
      </c>
      <c r="E1358" s="24" t="s">
        <v>109</v>
      </c>
      <c r="F1358" s="25">
        <v>1775.5473132752018</v>
      </c>
      <c r="G1358" s="26">
        <v>20.199128949138895</v>
      </c>
      <c r="H1358" s="26">
        <v>33.0307080746433</v>
      </c>
      <c r="I1358" s="26">
        <f t="shared" si="440"/>
        <v>1828.777150298984</v>
      </c>
      <c r="J1358" s="26">
        <v>395.33366990379812</v>
      </c>
      <c r="K1358" s="26">
        <v>389.80011087486139</v>
      </c>
      <c r="L1358" s="26">
        <f t="shared" si="441"/>
        <v>785.13378077865946</v>
      </c>
      <c r="M1358" s="26">
        <v>237.01704989309852</v>
      </c>
      <c r="N1358" s="26">
        <v>159.01697903393443</v>
      </c>
      <c r="O1358" s="26">
        <v>16.192135221888204</v>
      </c>
      <c r="P1358" s="26">
        <v>21.235869273402759</v>
      </c>
      <c r="Q1358" s="26">
        <f t="shared" si="436"/>
        <v>433.46203342232394</v>
      </c>
      <c r="R1358" s="27">
        <v>43.590507927159997</v>
      </c>
      <c r="S1358" s="143">
        <f t="shared" si="442"/>
        <v>3090.9634724271277</v>
      </c>
      <c r="T1358" s="140" t="str">
        <f t="shared" si="443"/>
        <v>35201</v>
      </c>
      <c r="U1358" s="5" t="str">
        <f t="shared" si="437"/>
        <v>山口県下関市</v>
      </c>
      <c r="V1358" s="21">
        <f t="shared" si="444"/>
        <v>0.57443167126170624</v>
      </c>
      <c r="W1358" s="21">
        <f t="shared" si="444"/>
        <v>6.534897331956455E-3</v>
      </c>
      <c r="X1358" s="21">
        <f t="shared" si="444"/>
        <v>1.0686217540030159E-2</v>
      </c>
      <c r="Y1358" s="21">
        <f t="shared" si="445"/>
        <v>0.12789981940270842</v>
      </c>
      <c r="Z1358" s="21">
        <f t="shared" si="445"/>
        <v>0.12610958180258836</v>
      </c>
      <c r="AA1358" s="21">
        <f t="shared" si="446"/>
        <v>7.6680637609406882E-2</v>
      </c>
      <c r="AB1358" s="21">
        <f t="shared" si="446"/>
        <v>5.1445764549611125E-2</v>
      </c>
      <c r="AC1358" s="21">
        <f t="shared" si="446"/>
        <v>5.238539816574927E-3</v>
      </c>
      <c r="AD1358" s="21">
        <f t="shared" si="438"/>
        <v>6.8703074180063491E-3</v>
      </c>
      <c r="AE1358" s="21">
        <f t="shared" si="447"/>
        <v>1.410256326741101E-2</v>
      </c>
      <c r="AF1358" s="137">
        <f>VLOOKUP(T1358,人口!$A$2:$E$1748,5,0)</f>
        <v>260897</v>
      </c>
      <c r="AG1358" s="14">
        <f t="shared" si="448"/>
        <v>0</v>
      </c>
      <c r="AH1358" s="14">
        <f t="shared" si="449"/>
        <v>0</v>
      </c>
      <c r="AI1358" s="14">
        <f t="shared" si="450"/>
        <v>0</v>
      </c>
      <c r="AJ1358" s="14">
        <f t="shared" si="451"/>
        <v>0</v>
      </c>
      <c r="AK1358" s="14">
        <f t="shared" si="452"/>
        <v>0</v>
      </c>
      <c r="AL1358" s="14">
        <f t="shared" si="453"/>
        <v>1</v>
      </c>
      <c r="AM1358" s="14">
        <f t="shared" si="454"/>
        <v>0</v>
      </c>
      <c r="AN1358" s="14">
        <f t="shared" si="455"/>
        <v>0</v>
      </c>
      <c r="AO1358" s="5" t="str">
        <f t="shared" si="456"/>
        <v>20万～50万人未満の市町村平均</v>
      </c>
    </row>
    <row r="1359" spans="1:41" s="5" customFormat="1" ht="18" customHeight="1" x14ac:dyDescent="0.3">
      <c r="A1359" s="5" t="str">
        <f t="shared" si="439"/>
        <v>035202</v>
      </c>
      <c r="B1359" s="22">
        <v>35</v>
      </c>
      <c r="C1359" s="23" t="s">
        <v>62</v>
      </c>
      <c r="D1359" s="23">
        <v>35202</v>
      </c>
      <c r="E1359" s="24" t="s">
        <v>159</v>
      </c>
      <c r="F1359" s="25">
        <v>1407.8765559833869</v>
      </c>
      <c r="G1359" s="26">
        <v>14.581732882666616</v>
      </c>
      <c r="H1359" s="26">
        <v>8.6285892251727763</v>
      </c>
      <c r="I1359" s="26">
        <f t="shared" si="440"/>
        <v>1431.0868780912263</v>
      </c>
      <c r="J1359" s="26">
        <v>235.87694694098829</v>
      </c>
      <c r="K1359" s="26">
        <v>237.33634262714267</v>
      </c>
      <c r="L1359" s="26">
        <f t="shared" si="441"/>
        <v>473.21328956813096</v>
      </c>
      <c r="M1359" s="26">
        <v>164.44538078734595</v>
      </c>
      <c r="N1359" s="26">
        <v>109.3969456064922</v>
      </c>
      <c r="O1359" s="26">
        <v>10.19421139710785</v>
      </c>
      <c r="P1359" s="26">
        <v>39.518820531515253</v>
      </c>
      <c r="Q1359" s="26">
        <f t="shared" si="436"/>
        <v>323.55535832246125</v>
      </c>
      <c r="R1359" s="27">
        <v>16.221640375900002</v>
      </c>
      <c r="S1359" s="143">
        <f t="shared" si="442"/>
        <v>2244.0771663577184</v>
      </c>
      <c r="T1359" s="140" t="str">
        <f t="shared" si="443"/>
        <v>35202</v>
      </c>
      <c r="U1359" s="5" t="str">
        <f t="shared" si="437"/>
        <v>山口県宇部市</v>
      </c>
      <c r="V1359" s="21">
        <f t="shared" si="444"/>
        <v>0.62737439562671593</v>
      </c>
      <c r="W1359" s="21">
        <f t="shared" si="444"/>
        <v>6.4978749845459663E-3</v>
      </c>
      <c r="X1359" s="21">
        <f t="shared" si="444"/>
        <v>3.8450501411132539E-3</v>
      </c>
      <c r="Y1359" s="21">
        <f t="shared" si="445"/>
        <v>0.10511088944585259</v>
      </c>
      <c r="Z1359" s="21">
        <f t="shared" si="445"/>
        <v>0.10576122166616704</v>
      </c>
      <c r="AA1359" s="21">
        <f t="shared" si="446"/>
        <v>7.3279735319552924E-2</v>
      </c>
      <c r="AB1359" s="21">
        <f t="shared" si="446"/>
        <v>4.8749190645725644E-2</v>
      </c>
      <c r="AC1359" s="21">
        <f t="shared" si="446"/>
        <v>4.5427187397720867E-3</v>
      </c>
      <c r="AD1359" s="21">
        <f t="shared" si="438"/>
        <v>1.7610277010062379E-2</v>
      </c>
      <c r="AE1359" s="21">
        <f t="shared" si="447"/>
        <v>7.228646420492201E-3</v>
      </c>
      <c r="AF1359" s="137">
        <f>VLOOKUP(T1359,人口!$A$2:$E$1748,5,0)</f>
        <v>164255</v>
      </c>
      <c r="AG1359" s="14">
        <f t="shared" si="448"/>
        <v>0</v>
      </c>
      <c r="AH1359" s="14">
        <f t="shared" si="449"/>
        <v>0</v>
      </c>
      <c r="AI1359" s="14">
        <f t="shared" si="450"/>
        <v>0</v>
      </c>
      <c r="AJ1359" s="14">
        <f t="shared" si="451"/>
        <v>0</v>
      </c>
      <c r="AK1359" s="14">
        <f t="shared" si="452"/>
        <v>1</v>
      </c>
      <c r="AL1359" s="14">
        <f t="shared" si="453"/>
        <v>0</v>
      </c>
      <c r="AM1359" s="14">
        <f t="shared" si="454"/>
        <v>0</v>
      </c>
      <c r="AN1359" s="14">
        <f t="shared" si="455"/>
        <v>0</v>
      </c>
      <c r="AO1359" s="5" t="str">
        <f t="shared" si="456"/>
        <v>10万～20万人未満の市町村平均</v>
      </c>
    </row>
    <row r="1360" spans="1:41" s="5" customFormat="1" ht="18" customHeight="1" x14ac:dyDescent="0.3">
      <c r="A1360" s="5" t="str">
        <f t="shared" si="439"/>
        <v>035203</v>
      </c>
      <c r="B1360" s="22">
        <v>35</v>
      </c>
      <c r="C1360" s="23" t="s">
        <v>62</v>
      </c>
      <c r="D1360" s="23">
        <v>35203</v>
      </c>
      <c r="E1360" s="24" t="s">
        <v>227</v>
      </c>
      <c r="F1360" s="25">
        <v>556.69476663532532</v>
      </c>
      <c r="G1360" s="26">
        <v>17.341251378355821</v>
      </c>
      <c r="H1360" s="26">
        <v>39.121476939471144</v>
      </c>
      <c r="I1360" s="26">
        <f t="shared" si="440"/>
        <v>613.1574949531522</v>
      </c>
      <c r="J1360" s="26">
        <v>342.5097225700049</v>
      </c>
      <c r="K1360" s="26">
        <v>267.00600248702511</v>
      </c>
      <c r="L1360" s="26">
        <f t="shared" si="441"/>
        <v>609.51572505703007</v>
      </c>
      <c r="M1360" s="26">
        <v>200.65720322017802</v>
      </c>
      <c r="N1360" s="26">
        <v>148.16244636523379</v>
      </c>
      <c r="O1360" s="26">
        <v>11.886926514728131</v>
      </c>
      <c r="P1360" s="26">
        <v>9.7496590772151778E-3</v>
      </c>
      <c r="Q1360" s="26">
        <f t="shared" si="436"/>
        <v>360.71632575921717</v>
      </c>
      <c r="R1360" s="27">
        <v>28.029552375999998</v>
      </c>
      <c r="S1360" s="143">
        <f t="shared" si="442"/>
        <v>1611.4190981453996</v>
      </c>
      <c r="T1360" s="140" t="str">
        <f t="shared" si="443"/>
        <v>35203</v>
      </c>
      <c r="U1360" s="5" t="str">
        <f t="shared" si="437"/>
        <v>山口県山口市</v>
      </c>
      <c r="V1360" s="21">
        <f t="shared" si="444"/>
        <v>0.34546864144531464</v>
      </c>
      <c r="W1360" s="21">
        <f t="shared" si="444"/>
        <v>1.0761478127145237E-2</v>
      </c>
      <c r="X1360" s="21">
        <f t="shared" si="444"/>
        <v>2.4277655008865473E-2</v>
      </c>
      <c r="Y1360" s="21">
        <f t="shared" si="445"/>
        <v>0.21255160930151765</v>
      </c>
      <c r="Z1360" s="21">
        <f t="shared" si="445"/>
        <v>0.16569618840581282</v>
      </c>
      <c r="AA1360" s="21">
        <f t="shared" si="446"/>
        <v>0.12452204609658446</v>
      </c>
      <c r="AB1360" s="21">
        <f t="shared" si="446"/>
        <v>9.1945321074918138E-2</v>
      </c>
      <c r="AC1360" s="21">
        <f t="shared" si="446"/>
        <v>7.3766821607171773E-3</v>
      </c>
      <c r="AD1360" s="21">
        <f t="shared" si="438"/>
        <v>6.0503559182314332E-6</v>
      </c>
      <c r="AE1360" s="21">
        <f t="shared" si="447"/>
        <v>1.7394328023206083E-2</v>
      </c>
      <c r="AF1360" s="137">
        <f>VLOOKUP(T1360,人口!$A$2:$E$1748,5,0)</f>
        <v>191529</v>
      </c>
      <c r="AG1360" s="14">
        <f t="shared" si="448"/>
        <v>0</v>
      </c>
      <c r="AH1360" s="14">
        <f t="shared" si="449"/>
        <v>0</v>
      </c>
      <c r="AI1360" s="14">
        <f t="shared" si="450"/>
        <v>0</v>
      </c>
      <c r="AJ1360" s="14">
        <f t="shared" si="451"/>
        <v>0</v>
      </c>
      <c r="AK1360" s="14">
        <f t="shared" si="452"/>
        <v>1</v>
      </c>
      <c r="AL1360" s="14">
        <f t="shared" si="453"/>
        <v>0</v>
      </c>
      <c r="AM1360" s="14">
        <f t="shared" si="454"/>
        <v>0</v>
      </c>
      <c r="AN1360" s="14">
        <f t="shared" si="455"/>
        <v>0</v>
      </c>
      <c r="AO1360" s="5" t="str">
        <f t="shared" si="456"/>
        <v>10万～20万人未満の市町村平均</v>
      </c>
    </row>
    <row r="1361" spans="1:41" s="5" customFormat="1" ht="18" customHeight="1" x14ac:dyDescent="0.3">
      <c r="A1361" s="5" t="str">
        <f t="shared" si="439"/>
        <v>035204</v>
      </c>
      <c r="B1361" s="22">
        <v>35</v>
      </c>
      <c r="C1361" s="23" t="s">
        <v>62</v>
      </c>
      <c r="D1361" s="23">
        <v>35204</v>
      </c>
      <c r="E1361" s="24" t="s">
        <v>288</v>
      </c>
      <c r="F1361" s="25">
        <v>71.790536531008485</v>
      </c>
      <c r="G1361" s="26">
        <v>4.885167396329007</v>
      </c>
      <c r="H1361" s="26">
        <v>36.935047090558584</v>
      </c>
      <c r="I1361" s="26">
        <f t="shared" si="440"/>
        <v>113.61075101789608</v>
      </c>
      <c r="J1361" s="26">
        <v>77.307025507764777</v>
      </c>
      <c r="K1361" s="26">
        <v>69.622010304268599</v>
      </c>
      <c r="L1361" s="26">
        <f t="shared" si="441"/>
        <v>146.92903581203336</v>
      </c>
      <c r="M1361" s="26">
        <v>43.192836594424996</v>
      </c>
      <c r="N1361" s="26">
        <v>45.092500075825519</v>
      </c>
      <c r="O1361" s="26">
        <v>2.8821587353218558</v>
      </c>
      <c r="P1361" s="26">
        <v>5.8072447412453307</v>
      </c>
      <c r="Q1361" s="26">
        <f t="shared" si="436"/>
        <v>96.974740146817695</v>
      </c>
      <c r="R1361" s="27">
        <v>5.6738288002234674</v>
      </c>
      <c r="S1361" s="143">
        <f t="shared" si="442"/>
        <v>363.18835577697058</v>
      </c>
      <c r="T1361" s="140" t="str">
        <f t="shared" si="443"/>
        <v>35204</v>
      </c>
      <c r="U1361" s="5" t="str">
        <f t="shared" si="437"/>
        <v>山口県萩市</v>
      </c>
      <c r="V1361" s="21">
        <f t="shared" si="444"/>
        <v>0.1976675061000418</v>
      </c>
      <c r="W1361" s="21">
        <f t="shared" si="444"/>
        <v>1.3450781994037625E-2</v>
      </c>
      <c r="X1361" s="21">
        <f t="shared" si="444"/>
        <v>0.10169667199694016</v>
      </c>
      <c r="Y1361" s="21">
        <f t="shared" si="445"/>
        <v>0.21285656403378211</v>
      </c>
      <c r="Z1361" s="21">
        <f t="shared" si="445"/>
        <v>0.19169670281781448</v>
      </c>
      <c r="AA1361" s="21">
        <f t="shared" si="446"/>
        <v>0.11892682104860536</v>
      </c>
      <c r="AB1361" s="21">
        <f t="shared" si="446"/>
        <v>0.12415733973452678</v>
      </c>
      <c r="AC1361" s="21">
        <f t="shared" si="446"/>
        <v>7.9357134926752813E-3</v>
      </c>
      <c r="AD1361" s="21">
        <f t="shared" si="438"/>
        <v>1.5989622599055699E-2</v>
      </c>
      <c r="AE1361" s="21">
        <f t="shared" si="447"/>
        <v>1.5622276182520826E-2</v>
      </c>
      <c r="AF1361" s="137">
        <f>VLOOKUP(T1361,人口!$A$2:$E$1748,5,0)</f>
        <v>46439</v>
      </c>
      <c r="AG1361" s="14">
        <f t="shared" si="448"/>
        <v>0</v>
      </c>
      <c r="AH1361" s="14">
        <f t="shared" si="449"/>
        <v>0</v>
      </c>
      <c r="AI1361" s="14">
        <f t="shared" si="450"/>
        <v>0</v>
      </c>
      <c r="AJ1361" s="14">
        <f t="shared" si="451"/>
        <v>1</v>
      </c>
      <c r="AK1361" s="14">
        <f t="shared" si="452"/>
        <v>0</v>
      </c>
      <c r="AL1361" s="14">
        <f t="shared" si="453"/>
        <v>0</v>
      </c>
      <c r="AM1361" s="14">
        <f t="shared" si="454"/>
        <v>0</v>
      </c>
      <c r="AN1361" s="14">
        <f t="shared" si="455"/>
        <v>0</v>
      </c>
      <c r="AO1361" s="5" t="str">
        <f t="shared" si="456"/>
        <v>3万～10万人未満の市町村平均</v>
      </c>
    </row>
    <row r="1362" spans="1:41" s="5" customFormat="1" ht="18" customHeight="1" x14ac:dyDescent="0.3">
      <c r="A1362" s="5" t="str">
        <f t="shared" si="439"/>
        <v>035206</v>
      </c>
      <c r="B1362" s="22">
        <v>35</v>
      </c>
      <c r="C1362" s="23" t="s">
        <v>62</v>
      </c>
      <c r="D1362" s="23">
        <v>35206</v>
      </c>
      <c r="E1362" s="24" t="s">
        <v>339</v>
      </c>
      <c r="F1362" s="25">
        <v>3311.0473965104825</v>
      </c>
      <c r="G1362" s="26">
        <v>9.0736246774097502</v>
      </c>
      <c r="H1362" s="26">
        <v>5.387987841963092</v>
      </c>
      <c r="I1362" s="26">
        <f t="shared" si="440"/>
        <v>3325.5090090298554</v>
      </c>
      <c r="J1362" s="26">
        <v>156.01576956229511</v>
      </c>
      <c r="K1362" s="26">
        <v>167.7023687503499</v>
      </c>
      <c r="L1362" s="26">
        <f t="shared" si="441"/>
        <v>323.71813831264501</v>
      </c>
      <c r="M1362" s="26">
        <v>115.98415457256695</v>
      </c>
      <c r="N1362" s="26">
        <v>75.76521539628942</v>
      </c>
      <c r="O1362" s="26">
        <v>7.1923945717818905</v>
      </c>
      <c r="P1362" s="26">
        <v>38.544759745652506</v>
      </c>
      <c r="Q1362" s="26">
        <f t="shared" si="436"/>
        <v>237.48652428629077</v>
      </c>
      <c r="R1362" s="27">
        <v>11.372897565120001</v>
      </c>
      <c r="S1362" s="143">
        <f t="shared" si="442"/>
        <v>3898.0865691939111</v>
      </c>
      <c r="T1362" s="140" t="str">
        <f t="shared" si="443"/>
        <v>35206</v>
      </c>
      <c r="U1362" s="5" t="str">
        <f t="shared" si="437"/>
        <v>山口県防府市</v>
      </c>
      <c r="V1362" s="21">
        <f t="shared" si="444"/>
        <v>0.84940324893686925</v>
      </c>
      <c r="W1362" s="21">
        <f t="shared" si="444"/>
        <v>2.3277124600355127E-3</v>
      </c>
      <c r="X1362" s="21">
        <f t="shared" si="444"/>
        <v>1.3822134902143231E-3</v>
      </c>
      <c r="Y1362" s="21">
        <f t="shared" si="445"/>
        <v>4.0023680026828587E-2</v>
      </c>
      <c r="Z1362" s="21">
        <f t="shared" si="445"/>
        <v>4.3021714826879595E-2</v>
      </c>
      <c r="AA1362" s="21">
        <f t="shared" si="446"/>
        <v>2.9754124879928314E-2</v>
      </c>
      <c r="AB1362" s="21">
        <f t="shared" si="446"/>
        <v>1.9436514313215209E-2</v>
      </c>
      <c r="AC1362" s="21">
        <f t="shared" si="446"/>
        <v>1.8451089897855225E-3</v>
      </c>
      <c r="AD1362" s="21">
        <f t="shared" si="438"/>
        <v>9.8881230730653615E-3</v>
      </c>
      <c r="AE1362" s="21">
        <f t="shared" si="447"/>
        <v>2.9175590031782729E-3</v>
      </c>
      <c r="AF1362" s="137">
        <f>VLOOKUP(T1362,人口!$A$2:$E$1748,5,0)</f>
        <v>115888</v>
      </c>
      <c r="AG1362" s="14">
        <f t="shared" si="448"/>
        <v>0</v>
      </c>
      <c r="AH1362" s="14">
        <f t="shared" si="449"/>
        <v>0</v>
      </c>
      <c r="AI1362" s="14">
        <f t="shared" si="450"/>
        <v>0</v>
      </c>
      <c r="AJ1362" s="14">
        <f t="shared" si="451"/>
        <v>0</v>
      </c>
      <c r="AK1362" s="14">
        <f t="shared" si="452"/>
        <v>1</v>
      </c>
      <c r="AL1362" s="14">
        <f t="shared" si="453"/>
        <v>0</v>
      </c>
      <c r="AM1362" s="14">
        <f t="shared" si="454"/>
        <v>0</v>
      </c>
      <c r="AN1362" s="14">
        <f t="shared" si="455"/>
        <v>0</v>
      </c>
      <c r="AO1362" s="5" t="str">
        <f t="shared" si="456"/>
        <v>10万～20万人未満の市町村平均</v>
      </c>
    </row>
    <row r="1363" spans="1:41" s="5" customFormat="1" ht="18" customHeight="1" x14ac:dyDescent="0.3">
      <c r="A1363" s="5" t="str">
        <f t="shared" si="439"/>
        <v>035207</v>
      </c>
      <c r="B1363" s="22">
        <v>35</v>
      </c>
      <c r="C1363" s="23" t="s">
        <v>62</v>
      </c>
      <c r="D1363" s="23">
        <v>35207</v>
      </c>
      <c r="E1363" s="24" t="s">
        <v>391</v>
      </c>
      <c r="F1363" s="25">
        <v>1081.1499366083019</v>
      </c>
      <c r="G1363" s="26">
        <v>5.1419938701852299</v>
      </c>
      <c r="H1363" s="26">
        <v>3.631035284801214</v>
      </c>
      <c r="I1363" s="26">
        <f t="shared" si="440"/>
        <v>1089.9229657632882</v>
      </c>
      <c r="J1363" s="26">
        <v>79.248180929670383</v>
      </c>
      <c r="K1363" s="26">
        <v>78.358409140026353</v>
      </c>
      <c r="L1363" s="26">
        <f t="shared" si="441"/>
        <v>157.60659006969672</v>
      </c>
      <c r="M1363" s="26">
        <v>56.261944501593206</v>
      </c>
      <c r="N1363" s="26">
        <v>51.910262838036871</v>
      </c>
      <c r="O1363" s="26">
        <v>3.5579662778813357</v>
      </c>
      <c r="P1363" s="26">
        <v>27.8980123006782</v>
      </c>
      <c r="Q1363" s="26">
        <f t="shared" si="436"/>
        <v>139.62818591818962</v>
      </c>
      <c r="R1363" s="27">
        <v>3.3143566484201075</v>
      </c>
      <c r="S1363" s="143">
        <f t="shared" si="442"/>
        <v>1390.4720983995944</v>
      </c>
      <c r="T1363" s="140" t="str">
        <f t="shared" si="443"/>
        <v>35207</v>
      </c>
      <c r="U1363" s="5" t="str">
        <f t="shared" si="437"/>
        <v>山口県下松市</v>
      </c>
      <c r="V1363" s="21">
        <f t="shared" si="444"/>
        <v>0.77754162622370049</v>
      </c>
      <c r="W1363" s="21">
        <f t="shared" si="444"/>
        <v>3.698020173222866E-3</v>
      </c>
      <c r="X1363" s="21">
        <f t="shared" si="444"/>
        <v>2.6113686775739425E-3</v>
      </c>
      <c r="Y1363" s="21">
        <f t="shared" si="445"/>
        <v>5.6993722506825883E-2</v>
      </c>
      <c r="Z1363" s="21">
        <f t="shared" si="445"/>
        <v>5.6353816254360888E-2</v>
      </c>
      <c r="AA1363" s="21">
        <f t="shared" si="446"/>
        <v>4.0462476425344729E-2</v>
      </c>
      <c r="AB1363" s="21">
        <f t="shared" si="446"/>
        <v>3.7332833141912408E-2</v>
      </c>
      <c r="AC1363" s="21">
        <f t="shared" si="446"/>
        <v>2.5588188946592196E-3</v>
      </c>
      <c r="AD1363" s="21">
        <f t="shared" si="438"/>
        <v>2.0063698029459388E-2</v>
      </c>
      <c r="AE1363" s="21">
        <f t="shared" si="447"/>
        <v>2.3836196729404824E-3</v>
      </c>
      <c r="AF1363" s="137">
        <f>VLOOKUP(T1363,人口!$A$2:$E$1748,5,0)</f>
        <v>57328</v>
      </c>
      <c r="AG1363" s="14">
        <f t="shared" si="448"/>
        <v>0</v>
      </c>
      <c r="AH1363" s="14">
        <f t="shared" si="449"/>
        <v>0</v>
      </c>
      <c r="AI1363" s="14">
        <f t="shared" si="450"/>
        <v>0</v>
      </c>
      <c r="AJ1363" s="14">
        <f t="shared" si="451"/>
        <v>1</v>
      </c>
      <c r="AK1363" s="14">
        <f t="shared" si="452"/>
        <v>0</v>
      </c>
      <c r="AL1363" s="14">
        <f t="shared" si="453"/>
        <v>0</v>
      </c>
      <c r="AM1363" s="14">
        <f t="shared" si="454"/>
        <v>0</v>
      </c>
      <c r="AN1363" s="14">
        <f t="shared" si="455"/>
        <v>0</v>
      </c>
      <c r="AO1363" s="5" t="str">
        <f t="shared" si="456"/>
        <v>3万～10万人未満の市町村平均</v>
      </c>
    </row>
    <row r="1364" spans="1:41" s="5" customFormat="1" ht="18" customHeight="1" x14ac:dyDescent="0.3">
      <c r="A1364" s="5" t="str">
        <f t="shared" si="439"/>
        <v>035208</v>
      </c>
      <c r="B1364" s="22">
        <v>35</v>
      </c>
      <c r="C1364" s="23" t="s">
        <v>62</v>
      </c>
      <c r="D1364" s="23">
        <v>35208</v>
      </c>
      <c r="E1364" s="24" t="s">
        <v>442</v>
      </c>
      <c r="F1364" s="25">
        <v>991.59599170352294</v>
      </c>
      <c r="G1364" s="26">
        <v>14.751129067550508</v>
      </c>
      <c r="H1364" s="26">
        <v>12.142494339496531</v>
      </c>
      <c r="I1364" s="26">
        <f t="shared" si="440"/>
        <v>1018.4896151105701</v>
      </c>
      <c r="J1364" s="26">
        <v>184.74078316350449</v>
      </c>
      <c r="K1364" s="26">
        <v>196.28932529679719</v>
      </c>
      <c r="L1364" s="26">
        <f t="shared" si="441"/>
        <v>381.03010846030168</v>
      </c>
      <c r="M1364" s="26">
        <v>123.57159062097406</v>
      </c>
      <c r="N1364" s="26">
        <v>106.72661509624004</v>
      </c>
      <c r="O1364" s="26">
        <v>8.2932738251495159</v>
      </c>
      <c r="P1364" s="26">
        <v>24.030951141187444</v>
      </c>
      <c r="Q1364" s="26">
        <f t="shared" si="436"/>
        <v>262.6224306835511</v>
      </c>
      <c r="R1364" s="27">
        <v>10.379102496</v>
      </c>
      <c r="S1364" s="143">
        <f t="shared" si="442"/>
        <v>1672.5212567504229</v>
      </c>
      <c r="T1364" s="140" t="str">
        <f t="shared" si="443"/>
        <v>35208</v>
      </c>
      <c r="U1364" s="5" t="str">
        <f t="shared" si="437"/>
        <v>山口県岩国市</v>
      </c>
      <c r="V1364" s="21">
        <f t="shared" si="444"/>
        <v>0.5928749710662069</v>
      </c>
      <c r="W1364" s="21">
        <f t="shared" si="444"/>
        <v>8.819696017622395E-3</v>
      </c>
      <c r="X1364" s="21">
        <f t="shared" si="444"/>
        <v>7.2599940302632933E-3</v>
      </c>
      <c r="Y1364" s="21">
        <f t="shared" si="445"/>
        <v>0.11045646350853637</v>
      </c>
      <c r="Z1364" s="21">
        <f t="shared" si="445"/>
        <v>0.11736133367785823</v>
      </c>
      <c r="AA1364" s="21">
        <f t="shared" si="446"/>
        <v>7.3883420089418728E-2</v>
      </c>
      <c r="AB1364" s="21">
        <f t="shared" si="446"/>
        <v>6.3811813850187735E-2</v>
      </c>
      <c r="AC1364" s="21">
        <f t="shared" si="446"/>
        <v>4.9585461420458676E-3</v>
      </c>
      <c r="AD1364" s="21">
        <f t="shared" si="438"/>
        <v>1.4368099086452084E-2</v>
      </c>
      <c r="AE1364" s="21">
        <f t="shared" si="447"/>
        <v>6.205662531408287E-3</v>
      </c>
      <c r="AF1364" s="137">
        <f>VLOOKUP(T1364,人口!$A$2:$E$1748,5,0)</f>
        <v>133626</v>
      </c>
      <c r="AG1364" s="14">
        <f t="shared" si="448"/>
        <v>0</v>
      </c>
      <c r="AH1364" s="14">
        <f t="shared" si="449"/>
        <v>0</v>
      </c>
      <c r="AI1364" s="14">
        <f t="shared" si="450"/>
        <v>0</v>
      </c>
      <c r="AJ1364" s="14">
        <f t="shared" si="451"/>
        <v>0</v>
      </c>
      <c r="AK1364" s="14">
        <f t="shared" si="452"/>
        <v>1</v>
      </c>
      <c r="AL1364" s="14">
        <f t="shared" si="453"/>
        <v>0</v>
      </c>
      <c r="AM1364" s="14">
        <f t="shared" si="454"/>
        <v>0</v>
      </c>
      <c r="AN1364" s="14">
        <f t="shared" si="455"/>
        <v>0</v>
      </c>
      <c r="AO1364" s="5" t="str">
        <f t="shared" si="456"/>
        <v>10万～20万人未満の市町村平均</v>
      </c>
    </row>
    <row r="1365" spans="1:41" s="5" customFormat="1" ht="18" customHeight="1" x14ac:dyDescent="0.3">
      <c r="A1365" s="5" t="str">
        <f t="shared" si="439"/>
        <v>035210</v>
      </c>
      <c r="B1365" s="22">
        <v>35</v>
      </c>
      <c r="C1365" s="23" t="s">
        <v>62</v>
      </c>
      <c r="D1365" s="23">
        <v>35210</v>
      </c>
      <c r="E1365" s="24" t="s">
        <v>497</v>
      </c>
      <c r="F1365" s="25">
        <v>1826.9552433165613</v>
      </c>
      <c r="G1365" s="26">
        <v>4.9671332922405673</v>
      </c>
      <c r="H1365" s="26">
        <v>3.5529485044829081</v>
      </c>
      <c r="I1365" s="26">
        <f t="shared" si="440"/>
        <v>1835.4753251132847</v>
      </c>
      <c r="J1365" s="26">
        <v>56.88607046931785</v>
      </c>
      <c r="K1365" s="26">
        <v>69.980917479992996</v>
      </c>
      <c r="L1365" s="26">
        <f t="shared" si="441"/>
        <v>126.86698794931084</v>
      </c>
      <c r="M1365" s="26">
        <v>50.762764399380785</v>
      </c>
      <c r="N1365" s="26">
        <v>29.667131398585163</v>
      </c>
      <c r="O1365" s="26">
        <v>3.1585267201705438</v>
      </c>
      <c r="P1365" s="26">
        <v>27.8980123006782</v>
      </c>
      <c r="Q1365" s="26">
        <f t="shared" si="436"/>
        <v>111.48643481881469</v>
      </c>
      <c r="R1365" s="27">
        <v>3.0993798003067492</v>
      </c>
      <c r="S1365" s="143">
        <f t="shared" si="442"/>
        <v>2076.9281276817173</v>
      </c>
      <c r="T1365" s="140" t="str">
        <f t="shared" si="443"/>
        <v>35210</v>
      </c>
      <c r="U1365" s="5" t="str">
        <f t="shared" si="437"/>
        <v>山口県光市</v>
      </c>
      <c r="V1365" s="21">
        <f t="shared" si="444"/>
        <v>0.87964297799549873</v>
      </c>
      <c r="W1365" s="21">
        <f t="shared" si="444"/>
        <v>2.3915768803155065E-3</v>
      </c>
      <c r="X1365" s="21">
        <f t="shared" si="444"/>
        <v>1.7106747494670101E-3</v>
      </c>
      <c r="Y1365" s="21">
        <f t="shared" si="445"/>
        <v>2.7389522878104842E-2</v>
      </c>
      <c r="Z1365" s="21">
        <f t="shared" si="445"/>
        <v>3.3694433884000702E-2</v>
      </c>
      <c r="AA1365" s="21">
        <f t="shared" si="446"/>
        <v>2.4441271569682364E-2</v>
      </c>
      <c r="AB1365" s="21">
        <f t="shared" si="446"/>
        <v>1.4284139640257959E-2</v>
      </c>
      <c r="AC1365" s="21">
        <f t="shared" si="446"/>
        <v>1.520768426250799E-3</v>
      </c>
      <c r="AD1365" s="21">
        <f t="shared" si="438"/>
        <v>1.34323436275179E-2</v>
      </c>
      <c r="AE1365" s="21">
        <f t="shared" si="447"/>
        <v>1.4922903489040327E-3</v>
      </c>
      <c r="AF1365" s="137">
        <f>VLOOKUP(T1365,人口!$A$2:$E$1748,5,0)</f>
        <v>50892</v>
      </c>
      <c r="AG1365" s="14">
        <f t="shared" si="448"/>
        <v>0</v>
      </c>
      <c r="AH1365" s="14">
        <f t="shared" si="449"/>
        <v>0</v>
      </c>
      <c r="AI1365" s="14">
        <f t="shared" si="450"/>
        <v>0</v>
      </c>
      <c r="AJ1365" s="14">
        <f t="shared" si="451"/>
        <v>1</v>
      </c>
      <c r="AK1365" s="14">
        <f t="shared" si="452"/>
        <v>0</v>
      </c>
      <c r="AL1365" s="14">
        <f t="shared" si="453"/>
        <v>0</v>
      </c>
      <c r="AM1365" s="14">
        <f t="shared" si="454"/>
        <v>0</v>
      </c>
      <c r="AN1365" s="14">
        <f t="shared" si="455"/>
        <v>0</v>
      </c>
      <c r="AO1365" s="5" t="str">
        <f t="shared" si="456"/>
        <v>3万～10万人未満の市町村平均</v>
      </c>
    </row>
    <row r="1366" spans="1:41" s="5" customFormat="1" ht="18" customHeight="1" x14ac:dyDescent="0.3">
      <c r="A1366" s="5" t="str">
        <f t="shared" si="439"/>
        <v>035211</v>
      </c>
      <c r="B1366" s="22">
        <v>35</v>
      </c>
      <c r="C1366" s="23" t="s">
        <v>62</v>
      </c>
      <c r="D1366" s="23">
        <v>35211</v>
      </c>
      <c r="E1366" s="24" t="s">
        <v>550</v>
      </c>
      <c r="F1366" s="25">
        <v>167.56545453348303</v>
      </c>
      <c r="G1366" s="26">
        <v>3.0163449695454272</v>
      </c>
      <c r="H1366" s="26">
        <v>14.524141139204856</v>
      </c>
      <c r="I1366" s="26">
        <f t="shared" si="440"/>
        <v>185.10594064223332</v>
      </c>
      <c r="J1366" s="26">
        <v>43.49414137966594</v>
      </c>
      <c r="K1366" s="26">
        <v>47.603055073577593</v>
      </c>
      <c r="L1366" s="26">
        <f t="shared" si="441"/>
        <v>91.097196453243527</v>
      </c>
      <c r="M1366" s="26">
        <v>32.496891504159457</v>
      </c>
      <c r="N1366" s="26">
        <v>32.3855759720851</v>
      </c>
      <c r="O1366" s="26">
        <v>2.0853277096150729</v>
      </c>
      <c r="P1366" s="26">
        <v>0.23358130589201834</v>
      </c>
      <c r="Q1366" s="26">
        <f t="shared" si="436"/>
        <v>67.201376491751645</v>
      </c>
      <c r="R1366" s="27">
        <v>4.3609691069606917</v>
      </c>
      <c r="S1366" s="143">
        <f t="shared" si="442"/>
        <v>347.76548269418919</v>
      </c>
      <c r="T1366" s="140" t="str">
        <f t="shared" si="443"/>
        <v>35211</v>
      </c>
      <c r="U1366" s="5" t="str">
        <f t="shared" si="437"/>
        <v>山口県長門市</v>
      </c>
      <c r="V1366" s="21">
        <f t="shared" si="444"/>
        <v>0.48183463532760462</v>
      </c>
      <c r="W1366" s="21">
        <f t="shared" si="444"/>
        <v>8.6735030347962344E-3</v>
      </c>
      <c r="X1366" s="21">
        <f t="shared" si="444"/>
        <v>4.176418265172336E-2</v>
      </c>
      <c r="Y1366" s="21">
        <f t="shared" si="445"/>
        <v>0.12506744787524793</v>
      </c>
      <c r="Z1366" s="21">
        <f t="shared" si="445"/>
        <v>0.13688263339072607</v>
      </c>
      <c r="AA1366" s="21">
        <f t="shared" si="446"/>
        <v>9.3444844647609548E-2</v>
      </c>
      <c r="AB1366" s="21">
        <f t="shared" si="446"/>
        <v>9.3124756721654448E-2</v>
      </c>
      <c r="AC1366" s="21">
        <f t="shared" si="446"/>
        <v>5.9963619547855618E-3</v>
      </c>
      <c r="AD1366" s="21">
        <f t="shared" si="438"/>
        <v>6.7166328320576957E-4</v>
      </c>
      <c r="AE1366" s="21">
        <f t="shared" si="447"/>
        <v>1.2539971112646479E-2</v>
      </c>
      <c r="AF1366" s="137">
        <f>VLOOKUP(T1366,人口!$A$2:$E$1748,5,0)</f>
        <v>33600</v>
      </c>
      <c r="AG1366" s="14">
        <f t="shared" si="448"/>
        <v>0</v>
      </c>
      <c r="AH1366" s="14">
        <f t="shared" si="449"/>
        <v>0</v>
      </c>
      <c r="AI1366" s="14">
        <f t="shared" si="450"/>
        <v>0</v>
      </c>
      <c r="AJ1366" s="14">
        <f t="shared" si="451"/>
        <v>1</v>
      </c>
      <c r="AK1366" s="14">
        <f t="shared" si="452"/>
        <v>0</v>
      </c>
      <c r="AL1366" s="14">
        <f t="shared" si="453"/>
        <v>0</v>
      </c>
      <c r="AM1366" s="14">
        <f t="shared" si="454"/>
        <v>0</v>
      </c>
      <c r="AN1366" s="14">
        <f t="shared" si="455"/>
        <v>0</v>
      </c>
      <c r="AO1366" s="5" t="str">
        <f t="shared" si="456"/>
        <v>3万～10万人未満の市町村平均</v>
      </c>
    </row>
    <row r="1367" spans="1:41" s="5" customFormat="1" ht="18" customHeight="1" x14ac:dyDescent="0.3">
      <c r="A1367" s="5" t="str">
        <f t="shared" si="439"/>
        <v>035212</v>
      </c>
      <c r="B1367" s="22">
        <v>35</v>
      </c>
      <c r="C1367" s="23" t="s">
        <v>62</v>
      </c>
      <c r="D1367" s="23">
        <v>35212</v>
      </c>
      <c r="E1367" s="24" t="s">
        <v>604</v>
      </c>
      <c r="F1367" s="25">
        <v>93.047719349222021</v>
      </c>
      <c r="G1367" s="26">
        <v>3.2950290156447326</v>
      </c>
      <c r="H1367" s="26">
        <v>8.8238061759685404</v>
      </c>
      <c r="I1367" s="26">
        <f t="shared" si="440"/>
        <v>105.16655454083529</v>
      </c>
      <c r="J1367" s="26">
        <v>52.823947333793285</v>
      </c>
      <c r="K1367" s="26">
        <v>46.849350004556385</v>
      </c>
      <c r="L1367" s="26">
        <f t="shared" si="441"/>
        <v>99.67329733834967</v>
      </c>
      <c r="M1367" s="26">
        <v>30.437285410885107</v>
      </c>
      <c r="N1367" s="26">
        <v>27.530866990383444</v>
      </c>
      <c r="O1367" s="26">
        <v>1.9633732765974055</v>
      </c>
      <c r="P1367" s="26">
        <v>16.798269182745653</v>
      </c>
      <c r="Q1367" s="26">
        <f t="shared" si="436"/>
        <v>76.729794860611619</v>
      </c>
      <c r="R1367" s="27">
        <v>5.5380972460871885</v>
      </c>
      <c r="S1367" s="143">
        <f t="shared" si="442"/>
        <v>287.10774398588376</v>
      </c>
      <c r="T1367" s="140" t="str">
        <f t="shared" si="443"/>
        <v>35212</v>
      </c>
      <c r="U1367" s="5" t="str">
        <f t="shared" si="437"/>
        <v>山口県柳井市</v>
      </c>
      <c r="V1367" s="21">
        <f t="shared" si="444"/>
        <v>0.32408641458934978</v>
      </c>
      <c r="W1367" s="21">
        <f t="shared" si="444"/>
        <v>1.1476628842887427E-2</v>
      </c>
      <c r="X1367" s="21">
        <f t="shared" si="444"/>
        <v>3.0733431475823868E-2</v>
      </c>
      <c r="Y1367" s="21">
        <f t="shared" si="445"/>
        <v>0.18398649440953596</v>
      </c>
      <c r="Z1367" s="21">
        <f t="shared" si="445"/>
        <v>0.16317689433991661</v>
      </c>
      <c r="AA1367" s="21">
        <f t="shared" si="446"/>
        <v>0.10601346027218833</v>
      </c>
      <c r="AB1367" s="21">
        <f t="shared" si="446"/>
        <v>9.5890367177755592E-2</v>
      </c>
      <c r="AC1367" s="21">
        <f t="shared" si="446"/>
        <v>6.838454614076654E-3</v>
      </c>
      <c r="AD1367" s="21">
        <f t="shared" si="438"/>
        <v>5.8508589665807041E-2</v>
      </c>
      <c r="AE1367" s="21">
        <f t="shared" si="447"/>
        <v>1.9289264612658726E-2</v>
      </c>
      <c r="AF1367" s="137">
        <f>VLOOKUP(T1367,人口!$A$2:$E$1748,5,0)</f>
        <v>31635</v>
      </c>
      <c r="AG1367" s="14">
        <f t="shared" si="448"/>
        <v>0</v>
      </c>
      <c r="AH1367" s="14">
        <f t="shared" si="449"/>
        <v>0</v>
      </c>
      <c r="AI1367" s="14">
        <f t="shared" si="450"/>
        <v>0</v>
      </c>
      <c r="AJ1367" s="14">
        <f t="shared" si="451"/>
        <v>1</v>
      </c>
      <c r="AK1367" s="14">
        <f t="shared" si="452"/>
        <v>0</v>
      </c>
      <c r="AL1367" s="14">
        <f t="shared" si="453"/>
        <v>0</v>
      </c>
      <c r="AM1367" s="14">
        <f t="shared" si="454"/>
        <v>0</v>
      </c>
      <c r="AN1367" s="14">
        <f t="shared" si="455"/>
        <v>0</v>
      </c>
      <c r="AO1367" s="5" t="str">
        <f t="shared" si="456"/>
        <v>3万～10万人未満の市町村平均</v>
      </c>
    </row>
    <row r="1368" spans="1:41" s="5" customFormat="1" ht="18" customHeight="1" x14ac:dyDescent="0.3">
      <c r="A1368" s="5" t="str">
        <f t="shared" si="439"/>
        <v>035213</v>
      </c>
      <c r="B1368" s="22">
        <v>35</v>
      </c>
      <c r="C1368" s="23" t="s">
        <v>62</v>
      </c>
      <c r="D1368" s="23">
        <v>35213</v>
      </c>
      <c r="E1368" s="24" t="s">
        <v>655</v>
      </c>
      <c r="F1368" s="25">
        <v>334.56120401130198</v>
      </c>
      <c r="G1368" s="26">
        <v>2.9234502875123254</v>
      </c>
      <c r="H1368" s="26">
        <v>13.899446896658411</v>
      </c>
      <c r="I1368" s="26">
        <f t="shared" si="440"/>
        <v>351.38410119547268</v>
      </c>
      <c r="J1368" s="26">
        <v>32.509245013176972</v>
      </c>
      <c r="K1368" s="26">
        <v>32.914778907057133</v>
      </c>
      <c r="L1368" s="26">
        <f t="shared" si="441"/>
        <v>65.424023920234106</v>
      </c>
      <c r="M1368" s="26">
        <v>26.851278820354114</v>
      </c>
      <c r="N1368" s="26">
        <v>30.456202035848865</v>
      </c>
      <c r="O1368" s="26">
        <v>1.4850512332044481</v>
      </c>
      <c r="P1368" s="26">
        <v>0</v>
      </c>
      <c r="Q1368" s="26">
        <f t="shared" si="436"/>
        <v>58.79253208940743</v>
      </c>
      <c r="R1368" s="27">
        <v>0</v>
      </c>
      <c r="S1368" s="143">
        <f t="shared" si="442"/>
        <v>475.6006572051142</v>
      </c>
      <c r="T1368" s="140" t="str">
        <f t="shared" si="443"/>
        <v>35213</v>
      </c>
      <c r="U1368" s="5" t="str">
        <f t="shared" si="437"/>
        <v>山口県美祢市</v>
      </c>
      <c r="V1368" s="21">
        <f t="shared" si="444"/>
        <v>0.70344983536684735</v>
      </c>
      <c r="W1368" s="21">
        <f t="shared" si="444"/>
        <v>6.1468592257464382E-3</v>
      </c>
      <c r="X1368" s="21">
        <f t="shared" si="444"/>
        <v>2.9225037194731924E-2</v>
      </c>
      <c r="Y1368" s="21">
        <f t="shared" si="445"/>
        <v>6.8354079248373667E-2</v>
      </c>
      <c r="Z1368" s="21">
        <f t="shared" si="445"/>
        <v>6.9206756568592889E-2</v>
      </c>
      <c r="AA1368" s="21">
        <f t="shared" si="446"/>
        <v>5.6457615046511291E-2</v>
      </c>
      <c r="AB1368" s="21">
        <f t="shared" si="446"/>
        <v>6.4037342199705791E-2</v>
      </c>
      <c r="AC1368" s="21">
        <f t="shared" si="446"/>
        <v>3.1224751494907713E-3</v>
      </c>
      <c r="AD1368" s="21">
        <f t="shared" si="438"/>
        <v>0</v>
      </c>
      <c r="AE1368" s="21">
        <f t="shared" si="447"/>
        <v>0</v>
      </c>
      <c r="AF1368" s="137">
        <f>VLOOKUP(T1368,人口!$A$2:$E$1748,5,0)</f>
        <v>23928</v>
      </c>
      <c r="AG1368" s="14">
        <f t="shared" si="448"/>
        <v>0</v>
      </c>
      <c r="AH1368" s="14">
        <f t="shared" si="449"/>
        <v>0</v>
      </c>
      <c r="AI1368" s="14">
        <f t="shared" si="450"/>
        <v>1</v>
      </c>
      <c r="AJ1368" s="14">
        <f t="shared" si="451"/>
        <v>0</v>
      </c>
      <c r="AK1368" s="14">
        <f t="shared" si="452"/>
        <v>0</v>
      </c>
      <c r="AL1368" s="14">
        <f t="shared" si="453"/>
        <v>0</v>
      </c>
      <c r="AM1368" s="14">
        <f t="shared" si="454"/>
        <v>0</v>
      </c>
      <c r="AN1368" s="14">
        <f t="shared" si="455"/>
        <v>0</v>
      </c>
      <c r="AO1368" s="5" t="str">
        <f t="shared" si="456"/>
        <v>1万～3万人未満の市町村平均</v>
      </c>
    </row>
    <row r="1369" spans="1:41" s="5" customFormat="1" ht="18" customHeight="1" x14ac:dyDescent="0.3">
      <c r="A1369" s="5" t="str">
        <f t="shared" si="439"/>
        <v>035215</v>
      </c>
      <c r="B1369" s="22">
        <v>35</v>
      </c>
      <c r="C1369" s="23" t="s">
        <v>62</v>
      </c>
      <c r="D1369" s="23">
        <v>35215</v>
      </c>
      <c r="E1369" s="24" t="s">
        <v>708</v>
      </c>
      <c r="F1369" s="25">
        <v>3790.8849296195926</v>
      </c>
      <c r="G1369" s="26">
        <v>18.740136001913122</v>
      </c>
      <c r="H1369" s="26">
        <v>7.808678031830568</v>
      </c>
      <c r="I1369" s="26">
        <f t="shared" si="440"/>
        <v>3817.433743653336</v>
      </c>
      <c r="J1369" s="26">
        <v>220.5969887883461</v>
      </c>
      <c r="K1369" s="26">
        <v>203.8293668801403</v>
      </c>
      <c r="L1369" s="26">
        <f t="shared" si="441"/>
        <v>424.42635566848639</v>
      </c>
      <c r="M1369" s="26">
        <v>136.52450745796529</v>
      </c>
      <c r="N1369" s="26">
        <v>111.40811345024967</v>
      </c>
      <c r="O1369" s="26">
        <v>8.8429066286123437</v>
      </c>
      <c r="P1369" s="26">
        <v>27.8980123006782</v>
      </c>
      <c r="Q1369" s="26">
        <f t="shared" si="436"/>
        <v>284.67353983750553</v>
      </c>
      <c r="R1369" s="27">
        <v>8.0447769510931142</v>
      </c>
      <c r="S1369" s="143">
        <f t="shared" si="442"/>
        <v>4534.5784161104211</v>
      </c>
      <c r="T1369" s="140" t="str">
        <f t="shared" si="443"/>
        <v>35215</v>
      </c>
      <c r="U1369" s="5" t="str">
        <f t="shared" si="437"/>
        <v>山口県周南市</v>
      </c>
      <c r="V1369" s="21">
        <f t="shared" si="444"/>
        <v>0.83599501028615164</v>
      </c>
      <c r="W1369" s="21">
        <f t="shared" si="444"/>
        <v>4.1327184761726218E-3</v>
      </c>
      <c r="X1369" s="21">
        <f t="shared" si="444"/>
        <v>1.7220295505504871E-3</v>
      </c>
      <c r="Y1369" s="21">
        <f t="shared" si="445"/>
        <v>4.864773933660746E-2</v>
      </c>
      <c r="Z1369" s="21">
        <f t="shared" si="445"/>
        <v>4.4950014792108708E-2</v>
      </c>
      <c r="AA1369" s="21">
        <f t="shared" si="446"/>
        <v>3.010743115014218E-2</v>
      </c>
      <c r="AB1369" s="21">
        <f t="shared" si="446"/>
        <v>2.4568571370260053E-2</v>
      </c>
      <c r="AC1369" s="21">
        <f t="shared" si="446"/>
        <v>1.9501055703867248E-3</v>
      </c>
      <c r="AD1369" s="21">
        <f t="shared" si="438"/>
        <v>6.1522835731679755E-3</v>
      </c>
      <c r="AE1369" s="21">
        <f t="shared" si="447"/>
        <v>1.7740958944522124E-3</v>
      </c>
      <c r="AF1369" s="137">
        <f>VLOOKUP(T1369,人口!$A$2:$E$1748,5,0)</f>
        <v>142482</v>
      </c>
      <c r="AG1369" s="14">
        <f t="shared" si="448"/>
        <v>0</v>
      </c>
      <c r="AH1369" s="14">
        <f t="shared" si="449"/>
        <v>0</v>
      </c>
      <c r="AI1369" s="14">
        <f t="shared" si="450"/>
        <v>0</v>
      </c>
      <c r="AJ1369" s="14">
        <f t="shared" si="451"/>
        <v>0</v>
      </c>
      <c r="AK1369" s="14">
        <f t="shared" si="452"/>
        <v>1</v>
      </c>
      <c r="AL1369" s="14">
        <f t="shared" si="453"/>
        <v>0</v>
      </c>
      <c r="AM1369" s="14">
        <f t="shared" si="454"/>
        <v>0</v>
      </c>
      <c r="AN1369" s="14">
        <f t="shared" si="455"/>
        <v>0</v>
      </c>
      <c r="AO1369" s="5" t="str">
        <f t="shared" si="456"/>
        <v>10万～20万人未満の市町村平均</v>
      </c>
    </row>
    <row r="1370" spans="1:41" s="5" customFormat="1" ht="18" customHeight="1" x14ac:dyDescent="0.3">
      <c r="A1370" s="5" t="str">
        <f t="shared" si="439"/>
        <v>035216</v>
      </c>
      <c r="B1370" s="22">
        <v>35</v>
      </c>
      <c r="C1370" s="23" t="s">
        <v>62</v>
      </c>
      <c r="D1370" s="23">
        <v>35216</v>
      </c>
      <c r="E1370" s="24" t="s">
        <v>761</v>
      </c>
      <c r="F1370" s="25">
        <v>2252.0367112715953</v>
      </c>
      <c r="G1370" s="26">
        <v>5.1911734077321663</v>
      </c>
      <c r="H1370" s="26">
        <v>14.602227919523161</v>
      </c>
      <c r="I1370" s="26">
        <f t="shared" si="440"/>
        <v>2271.8301125988505</v>
      </c>
      <c r="J1370" s="26">
        <v>69.705869539881803</v>
      </c>
      <c r="K1370" s="26">
        <v>86.918345281052922</v>
      </c>
      <c r="L1370" s="26">
        <f t="shared" si="441"/>
        <v>156.62421482093472</v>
      </c>
      <c r="M1370" s="26">
        <v>62.189280739115347</v>
      </c>
      <c r="N1370" s="26">
        <v>39.275509829168129</v>
      </c>
      <c r="O1370" s="26">
        <v>3.8720067008174146</v>
      </c>
      <c r="P1370" s="26">
        <v>51.220823181945192</v>
      </c>
      <c r="Q1370" s="26">
        <f t="shared" si="436"/>
        <v>156.55762045104609</v>
      </c>
      <c r="R1370" s="27">
        <v>7.0360221145000006</v>
      </c>
      <c r="S1370" s="143">
        <f t="shared" si="442"/>
        <v>2592.0479699853317</v>
      </c>
      <c r="T1370" s="140" t="str">
        <f t="shared" si="443"/>
        <v>35216</v>
      </c>
      <c r="U1370" s="5" t="str">
        <f t="shared" si="437"/>
        <v>山口県山陽小野田市</v>
      </c>
      <c r="V1370" s="21">
        <f t="shared" si="444"/>
        <v>0.86882524449743859</v>
      </c>
      <c r="W1370" s="21">
        <f t="shared" si="444"/>
        <v>2.0027304540052716E-3</v>
      </c>
      <c r="X1370" s="21">
        <f t="shared" si="444"/>
        <v>5.6334713279267718E-3</v>
      </c>
      <c r="Y1370" s="21">
        <f t="shared" si="445"/>
        <v>2.6892198889465872E-2</v>
      </c>
      <c r="Z1370" s="21">
        <f t="shared" si="445"/>
        <v>3.3532691635157041E-2</v>
      </c>
      <c r="AA1370" s="21">
        <f t="shared" si="446"/>
        <v>2.3992334038272937E-2</v>
      </c>
      <c r="AB1370" s="21">
        <f t="shared" si="446"/>
        <v>1.515230824581938E-2</v>
      </c>
      <c r="AC1370" s="21">
        <f t="shared" si="446"/>
        <v>1.4938020999817091E-3</v>
      </c>
      <c r="AD1370" s="21">
        <f t="shared" si="438"/>
        <v>1.9760754343691813E-2</v>
      </c>
      <c r="AE1370" s="21">
        <f t="shared" si="447"/>
        <v>2.7144644682404614E-3</v>
      </c>
      <c r="AF1370" s="137">
        <f>VLOOKUP(T1370,人口!$A$2:$E$1748,5,0)</f>
        <v>62388</v>
      </c>
      <c r="AG1370" s="14">
        <f t="shared" si="448"/>
        <v>0</v>
      </c>
      <c r="AH1370" s="14">
        <f t="shared" si="449"/>
        <v>0</v>
      </c>
      <c r="AI1370" s="14">
        <f t="shared" si="450"/>
        <v>0</v>
      </c>
      <c r="AJ1370" s="14">
        <f t="shared" si="451"/>
        <v>1</v>
      </c>
      <c r="AK1370" s="14">
        <f t="shared" si="452"/>
        <v>0</v>
      </c>
      <c r="AL1370" s="14">
        <f t="shared" si="453"/>
        <v>0</v>
      </c>
      <c r="AM1370" s="14">
        <f t="shared" si="454"/>
        <v>0</v>
      </c>
      <c r="AN1370" s="14">
        <f t="shared" si="455"/>
        <v>0</v>
      </c>
      <c r="AO1370" s="5" t="str">
        <f t="shared" si="456"/>
        <v>3万～10万人未満の市町村平均</v>
      </c>
    </row>
    <row r="1371" spans="1:41" s="5" customFormat="1" ht="18" customHeight="1" x14ac:dyDescent="0.3">
      <c r="A1371" s="5" t="str">
        <f t="shared" si="439"/>
        <v>035305</v>
      </c>
      <c r="B1371" s="22">
        <v>35</v>
      </c>
      <c r="C1371" s="23" t="s">
        <v>62</v>
      </c>
      <c r="D1371" s="23">
        <v>35305</v>
      </c>
      <c r="E1371" s="24" t="s">
        <v>815</v>
      </c>
      <c r="F1371" s="25">
        <v>15.033574116507568</v>
      </c>
      <c r="G1371" s="26">
        <v>1.3005255484634268</v>
      </c>
      <c r="H1371" s="26">
        <v>0.58565085238729253</v>
      </c>
      <c r="I1371" s="26">
        <f t="shared" si="440"/>
        <v>16.919750517358288</v>
      </c>
      <c r="J1371" s="26">
        <v>19.91012466426125</v>
      </c>
      <c r="K1371" s="26">
        <v>27.037673904570333</v>
      </c>
      <c r="L1371" s="26">
        <f t="shared" si="441"/>
        <v>46.947798568831587</v>
      </c>
      <c r="M1371" s="26">
        <v>13.447922629115112</v>
      </c>
      <c r="N1371" s="26">
        <v>18.398817785953565</v>
      </c>
      <c r="O1371" s="26">
        <v>0.97904894699933842</v>
      </c>
      <c r="P1371" s="26">
        <v>5.1544908121382349</v>
      </c>
      <c r="Q1371" s="26">
        <f t="shared" si="436"/>
        <v>37.98028017420625</v>
      </c>
      <c r="R1371" s="27">
        <v>0.87804067568000033</v>
      </c>
      <c r="S1371" s="143">
        <f t="shared" si="442"/>
        <v>102.72586993607612</v>
      </c>
      <c r="T1371" s="140" t="str">
        <f t="shared" si="443"/>
        <v>35305</v>
      </c>
      <c r="U1371" s="5" t="str">
        <f t="shared" si="437"/>
        <v>山口県周防大島町</v>
      </c>
      <c r="V1371" s="21">
        <f t="shared" si="444"/>
        <v>0.14634652523130351</v>
      </c>
      <c r="W1371" s="21">
        <f t="shared" si="444"/>
        <v>1.2660156095759647E-2</v>
      </c>
      <c r="X1371" s="21">
        <f t="shared" si="444"/>
        <v>5.7011038480543333E-3</v>
      </c>
      <c r="Y1371" s="21">
        <f t="shared" si="445"/>
        <v>0.19381801951787656</v>
      </c>
      <c r="Z1371" s="21">
        <f t="shared" si="445"/>
        <v>0.26320218968595971</v>
      </c>
      <c r="AA1371" s="21">
        <f t="shared" si="446"/>
        <v>0.13091076899600301</v>
      </c>
      <c r="AB1371" s="21">
        <f t="shared" si="446"/>
        <v>0.17910598174931702</v>
      </c>
      <c r="AC1371" s="21">
        <f t="shared" si="446"/>
        <v>9.5306951170973531E-3</v>
      </c>
      <c r="AD1371" s="21">
        <f t="shared" si="438"/>
        <v>5.017714442667414E-2</v>
      </c>
      <c r="AE1371" s="21">
        <f t="shared" si="447"/>
        <v>8.5474153319546886E-3</v>
      </c>
      <c r="AF1371" s="137">
        <f>VLOOKUP(T1371,人口!$A$2:$E$1748,5,0)</f>
        <v>15775</v>
      </c>
      <c r="AG1371" s="14">
        <f t="shared" si="448"/>
        <v>0</v>
      </c>
      <c r="AH1371" s="14">
        <f t="shared" si="449"/>
        <v>0</v>
      </c>
      <c r="AI1371" s="14">
        <f t="shared" si="450"/>
        <v>1</v>
      </c>
      <c r="AJ1371" s="14">
        <f t="shared" si="451"/>
        <v>0</v>
      </c>
      <c r="AK1371" s="14">
        <f t="shared" si="452"/>
        <v>0</v>
      </c>
      <c r="AL1371" s="14">
        <f t="shared" si="453"/>
        <v>0</v>
      </c>
      <c r="AM1371" s="14">
        <f t="shared" si="454"/>
        <v>0</v>
      </c>
      <c r="AN1371" s="14">
        <f t="shared" si="455"/>
        <v>0</v>
      </c>
      <c r="AO1371" s="5" t="str">
        <f t="shared" si="456"/>
        <v>1万～3万人未満の市町村平均</v>
      </c>
    </row>
    <row r="1372" spans="1:41" s="5" customFormat="1" ht="18" customHeight="1" x14ac:dyDescent="0.3">
      <c r="A1372" s="5" t="str">
        <f t="shared" si="439"/>
        <v>035321</v>
      </c>
      <c r="B1372" s="22">
        <v>35</v>
      </c>
      <c r="C1372" s="23" t="s">
        <v>62</v>
      </c>
      <c r="D1372" s="23">
        <v>35321</v>
      </c>
      <c r="E1372" s="24" t="s">
        <v>866</v>
      </c>
      <c r="F1372" s="25">
        <v>1490.0918540088469</v>
      </c>
      <c r="G1372" s="26">
        <v>0.6120120228063185</v>
      </c>
      <c r="H1372" s="26">
        <v>0</v>
      </c>
      <c r="I1372" s="26">
        <f t="shared" si="440"/>
        <v>1490.7038660316532</v>
      </c>
      <c r="J1372" s="26">
        <v>6.1217912042412452</v>
      </c>
      <c r="K1372" s="26">
        <v>8.3774916600333516</v>
      </c>
      <c r="L1372" s="26">
        <f t="shared" si="441"/>
        <v>14.499282864274598</v>
      </c>
      <c r="M1372" s="26">
        <v>5.2588396693805572</v>
      </c>
      <c r="N1372" s="26">
        <v>3.1514711427300166</v>
      </c>
      <c r="O1372" s="26">
        <v>0.39428830176144508</v>
      </c>
      <c r="P1372" s="26">
        <v>23.803920922008711</v>
      </c>
      <c r="Q1372" s="26">
        <f t="shared" si="436"/>
        <v>32.60852003588073</v>
      </c>
      <c r="R1372" s="27">
        <v>0</v>
      </c>
      <c r="S1372" s="143">
        <f t="shared" si="442"/>
        <v>1537.8116689318085</v>
      </c>
      <c r="T1372" s="140" t="str">
        <f t="shared" si="443"/>
        <v>35321</v>
      </c>
      <c r="U1372" s="5" t="str">
        <f t="shared" si="437"/>
        <v>山口県和木町</v>
      </c>
      <c r="V1372" s="21">
        <f t="shared" si="444"/>
        <v>0.96896901233939225</v>
      </c>
      <c r="W1372" s="21">
        <f t="shared" si="444"/>
        <v>3.9797592590218344E-4</v>
      </c>
      <c r="X1372" s="21">
        <f t="shared" si="444"/>
        <v>0</v>
      </c>
      <c r="Y1372" s="21">
        <f t="shared" si="445"/>
        <v>3.9808458525311822E-3</v>
      </c>
      <c r="Z1372" s="21">
        <f t="shared" si="445"/>
        <v>5.4476707579235025E-3</v>
      </c>
      <c r="AA1372" s="21">
        <f t="shared" si="446"/>
        <v>3.4196903142459838E-3</v>
      </c>
      <c r="AB1372" s="21">
        <f t="shared" si="446"/>
        <v>2.0493219074862951E-3</v>
      </c>
      <c r="AC1372" s="21">
        <f t="shared" si="446"/>
        <v>2.5639570158504833E-4</v>
      </c>
      <c r="AD1372" s="21">
        <f t="shared" si="438"/>
        <v>1.5479087200933609E-2</v>
      </c>
      <c r="AE1372" s="21">
        <f t="shared" si="447"/>
        <v>0</v>
      </c>
      <c r="AF1372" s="137">
        <f>VLOOKUP(T1372,人口!$A$2:$E$1748,5,0)</f>
        <v>6353</v>
      </c>
      <c r="AG1372" s="14">
        <f t="shared" si="448"/>
        <v>0</v>
      </c>
      <c r="AH1372" s="14">
        <f t="shared" si="449"/>
        <v>1</v>
      </c>
      <c r="AI1372" s="14">
        <f t="shared" si="450"/>
        <v>0</v>
      </c>
      <c r="AJ1372" s="14">
        <f t="shared" si="451"/>
        <v>0</v>
      </c>
      <c r="AK1372" s="14">
        <f t="shared" si="452"/>
        <v>0</v>
      </c>
      <c r="AL1372" s="14">
        <f t="shared" si="453"/>
        <v>0</v>
      </c>
      <c r="AM1372" s="14">
        <f t="shared" si="454"/>
        <v>0</v>
      </c>
      <c r="AN1372" s="14">
        <f t="shared" si="455"/>
        <v>0</v>
      </c>
      <c r="AO1372" s="5" t="str">
        <f t="shared" si="456"/>
        <v>5千～1万人未満の市町村平均</v>
      </c>
    </row>
    <row r="1373" spans="1:41" s="5" customFormat="1" ht="18" customHeight="1" x14ac:dyDescent="0.3">
      <c r="A1373" s="5" t="str">
        <f t="shared" si="439"/>
        <v>035341</v>
      </c>
      <c r="B1373" s="22">
        <v>35</v>
      </c>
      <c r="C1373" s="23" t="s">
        <v>62</v>
      </c>
      <c r="D1373" s="23">
        <v>35341</v>
      </c>
      <c r="E1373" s="24" t="s">
        <v>918</v>
      </c>
      <c r="F1373" s="25">
        <v>0.5342872759274031</v>
      </c>
      <c r="G1373" s="26">
        <v>0.54097491301629941</v>
      </c>
      <c r="H1373" s="26">
        <v>0.54660746222813972</v>
      </c>
      <c r="I1373" s="26">
        <f t="shared" si="440"/>
        <v>1.621869651171842</v>
      </c>
      <c r="J1373" s="26">
        <v>3.4000869705799173</v>
      </c>
      <c r="K1373" s="26">
        <v>4.5611120248307255</v>
      </c>
      <c r="L1373" s="26">
        <f t="shared" si="441"/>
        <v>7.9611989954106424</v>
      </c>
      <c r="M1373" s="26">
        <v>2.0787059952212492</v>
      </c>
      <c r="N1373" s="26">
        <v>2.372023318115875</v>
      </c>
      <c r="O1373" s="26">
        <v>0.1655849502753873</v>
      </c>
      <c r="P1373" s="26">
        <v>0.67102741293310453</v>
      </c>
      <c r="Q1373" s="26">
        <f t="shared" si="436"/>
        <v>5.2873416765456156</v>
      </c>
      <c r="R1373" s="27">
        <v>0.35904797390948717</v>
      </c>
      <c r="S1373" s="143">
        <f t="shared" si="442"/>
        <v>15.229458297037587</v>
      </c>
      <c r="T1373" s="140" t="str">
        <f t="shared" si="443"/>
        <v>35341</v>
      </c>
      <c r="U1373" s="5" t="str">
        <f t="shared" si="437"/>
        <v>山口県上関町</v>
      </c>
      <c r="V1373" s="21">
        <f t="shared" si="444"/>
        <v>3.5082487210417193E-2</v>
      </c>
      <c r="W1373" s="21">
        <f t="shared" si="444"/>
        <v>3.5521612290144888E-2</v>
      </c>
      <c r="X1373" s="21">
        <f t="shared" si="444"/>
        <v>3.5891457960422993E-2</v>
      </c>
      <c r="Y1373" s="21">
        <f t="shared" si="445"/>
        <v>0.22325724948741593</v>
      </c>
      <c r="Z1373" s="21">
        <f t="shared" si="445"/>
        <v>0.29949272888569822</v>
      </c>
      <c r="AA1373" s="21">
        <f t="shared" si="446"/>
        <v>0.1364924447526539</v>
      </c>
      <c r="AB1373" s="21">
        <f t="shared" si="446"/>
        <v>0.15575231054523309</v>
      </c>
      <c r="AC1373" s="21">
        <f t="shared" si="446"/>
        <v>1.087267498592492E-2</v>
      </c>
      <c r="AD1373" s="21">
        <f t="shared" si="438"/>
        <v>4.4061147799566311E-2</v>
      </c>
      <c r="AE1373" s="21">
        <f t="shared" si="447"/>
        <v>2.3575886082522625E-2</v>
      </c>
      <c r="AF1373" s="137">
        <f>VLOOKUP(T1373,人口!$A$2:$E$1748,5,0)</f>
        <v>2668</v>
      </c>
      <c r="AG1373" s="14">
        <f t="shared" si="448"/>
        <v>1</v>
      </c>
      <c r="AH1373" s="14">
        <f t="shared" si="449"/>
        <v>0</v>
      </c>
      <c r="AI1373" s="14">
        <f t="shared" si="450"/>
        <v>0</v>
      </c>
      <c r="AJ1373" s="14">
        <f t="shared" si="451"/>
        <v>0</v>
      </c>
      <c r="AK1373" s="14">
        <f t="shared" si="452"/>
        <v>0</v>
      </c>
      <c r="AL1373" s="14">
        <f t="shared" si="453"/>
        <v>0</v>
      </c>
      <c r="AM1373" s="14">
        <f t="shared" si="454"/>
        <v>0</v>
      </c>
      <c r="AN1373" s="14">
        <f t="shared" si="455"/>
        <v>0</v>
      </c>
      <c r="AO1373" s="5" t="str">
        <f t="shared" si="456"/>
        <v>5千人未満の市町村平均</v>
      </c>
    </row>
    <row r="1374" spans="1:41" s="5" customFormat="1" ht="18" customHeight="1" x14ac:dyDescent="0.3">
      <c r="A1374" s="5" t="str">
        <f t="shared" si="439"/>
        <v>035343</v>
      </c>
      <c r="B1374" s="22">
        <v>35</v>
      </c>
      <c r="C1374" s="23" t="s">
        <v>62</v>
      </c>
      <c r="D1374" s="23">
        <v>35343</v>
      </c>
      <c r="E1374" s="24" t="s">
        <v>968</v>
      </c>
      <c r="F1374" s="25">
        <v>133.11168398055602</v>
      </c>
      <c r="G1374" s="26">
        <v>1.1393259531706914</v>
      </c>
      <c r="H1374" s="26">
        <v>1.678865776843572</v>
      </c>
      <c r="I1374" s="26">
        <f t="shared" si="440"/>
        <v>135.92987571057029</v>
      </c>
      <c r="J1374" s="26">
        <v>12.18228276358021</v>
      </c>
      <c r="K1374" s="26">
        <v>20.951206382910971</v>
      </c>
      <c r="L1374" s="26">
        <f t="shared" si="441"/>
        <v>33.133489146491179</v>
      </c>
      <c r="M1374" s="26">
        <v>15.665102913451406</v>
      </c>
      <c r="N1374" s="26">
        <v>11.932287685451056</v>
      </c>
      <c r="O1374" s="26">
        <v>0.94075587566503782</v>
      </c>
      <c r="P1374" s="26">
        <v>0</v>
      </c>
      <c r="Q1374" s="26">
        <f t="shared" si="436"/>
        <v>28.538146474567501</v>
      </c>
      <c r="R1374" s="27">
        <v>2.0432829846768126</v>
      </c>
      <c r="S1374" s="143">
        <f t="shared" si="442"/>
        <v>199.64479431630576</v>
      </c>
      <c r="T1374" s="140" t="str">
        <f t="shared" si="443"/>
        <v>35343</v>
      </c>
      <c r="U1374" s="5" t="str">
        <f t="shared" si="437"/>
        <v>山口県田布施町</v>
      </c>
      <c r="V1374" s="21">
        <f t="shared" si="444"/>
        <v>0.66674257366140743</v>
      </c>
      <c r="W1374" s="21">
        <f t="shared" si="444"/>
        <v>5.7067651429248325E-3</v>
      </c>
      <c r="X1374" s="21">
        <f t="shared" si="444"/>
        <v>8.4092639760176939E-3</v>
      </c>
      <c r="Y1374" s="21">
        <f t="shared" si="445"/>
        <v>6.1019786693157142E-2</v>
      </c>
      <c r="Z1374" s="21">
        <f t="shared" si="445"/>
        <v>0.10494241262167388</v>
      </c>
      <c r="AA1374" s="21">
        <f t="shared" si="446"/>
        <v>7.8464870406951437E-2</v>
      </c>
      <c r="AB1374" s="21">
        <f t="shared" si="446"/>
        <v>5.9767587360911721E-2</v>
      </c>
      <c r="AC1374" s="21">
        <f t="shared" si="446"/>
        <v>4.7121482875960097E-3</v>
      </c>
      <c r="AD1374" s="21">
        <f t="shared" si="438"/>
        <v>0</v>
      </c>
      <c r="AE1374" s="21">
        <f t="shared" si="447"/>
        <v>1.0234591849359979E-2</v>
      </c>
      <c r="AF1374" s="137">
        <f>VLOOKUP(T1374,人口!$A$2:$E$1748,5,0)</f>
        <v>15158</v>
      </c>
      <c r="AG1374" s="14">
        <f t="shared" si="448"/>
        <v>0</v>
      </c>
      <c r="AH1374" s="14">
        <f t="shared" si="449"/>
        <v>0</v>
      </c>
      <c r="AI1374" s="14">
        <f t="shared" si="450"/>
        <v>1</v>
      </c>
      <c r="AJ1374" s="14">
        <f t="shared" si="451"/>
        <v>0</v>
      </c>
      <c r="AK1374" s="14">
        <f t="shared" si="452"/>
        <v>0</v>
      </c>
      <c r="AL1374" s="14">
        <f t="shared" si="453"/>
        <v>0</v>
      </c>
      <c r="AM1374" s="14">
        <f t="shared" si="454"/>
        <v>0</v>
      </c>
      <c r="AN1374" s="14">
        <f t="shared" si="455"/>
        <v>0</v>
      </c>
      <c r="AO1374" s="5" t="str">
        <f t="shared" si="456"/>
        <v>1万～3万人未満の市町村平均</v>
      </c>
    </row>
    <row r="1375" spans="1:41" s="5" customFormat="1" ht="18" customHeight="1" x14ac:dyDescent="0.3">
      <c r="A1375" s="5" t="str">
        <f t="shared" si="439"/>
        <v>035344</v>
      </c>
      <c r="B1375" s="22">
        <v>35</v>
      </c>
      <c r="C1375" s="23" t="s">
        <v>62</v>
      </c>
      <c r="D1375" s="23">
        <v>35344</v>
      </c>
      <c r="E1375" s="24" t="s">
        <v>1013</v>
      </c>
      <c r="F1375" s="25">
        <v>97.139864744634281</v>
      </c>
      <c r="G1375" s="26">
        <v>0.79506919034213708</v>
      </c>
      <c r="H1375" s="26">
        <v>0.15617356063661134</v>
      </c>
      <c r="I1375" s="26">
        <f t="shared" si="440"/>
        <v>98.091107495613031</v>
      </c>
      <c r="J1375" s="26">
        <v>13.923192678805023</v>
      </c>
      <c r="K1375" s="26">
        <v>16.524684548976889</v>
      </c>
      <c r="L1375" s="26">
        <f t="shared" si="441"/>
        <v>30.447877227781913</v>
      </c>
      <c r="M1375" s="26">
        <v>12.227120563008912</v>
      </c>
      <c r="N1375" s="26">
        <v>9.3629967080192547</v>
      </c>
      <c r="O1375" s="26">
        <v>0.73203691472945775</v>
      </c>
      <c r="P1375" s="26">
        <v>0.79733396120067623</v>
      </c>
      <c r="Q1375" s="26">
        <f t="shared" si="436"/>
        <v>23.1194881469583</v>
      </c>
      <c r="R1375" s="27">
        <v>2.0097976480264963</v>
      </c>
      <c r="S1375" s="143">
        <f t="shared" si="442"/>
        <v>153.66827051837976</v>
      </c>
      <c r="T1375" s="140" t="str">
        <f t="shared" si="443"/>
        <v>35344</v>
      </c>
      <c r="U1375" s="5" t="str">
        <f t="shared" si="437"/>
        <v>山口県平生町</v>
      </c>
      <c r="V1375" s="21">
        <f t="shared" si="444"/>
        <v>0.63214002745619302</v>
      </c>
      <c r="W1375" s="21">
        <f t="shared" si="444"/>
        <v>5.1739320528569463E-3</v>
      </c>
      <c r="X1375" s="21">
        <f t="shared" si="444"/>
        <v>1.0163032362489688E-3</v>
      </c>
      <c r="Y1375" s="21">
        <f t="shared" si="445"/>
        <v>9.0605514279798682E-2</v>
      </c>
      <c r="Z1375" s="21">
        <f t="shared" si="445"/>
        <v>0.10753478576438086</v>
      </c>
      <c r="AA1375" s="21">
        <f t="shared" si="446"/>
        <v>7.9568283821782618E-2</v>
      </c>
      <c r="AB1375" s="21">
        <f t="shared" si="446"/>
        <v>6.0929928321796119E-2</v>
      </c>
      <c r="AC1375" s="21">
        <f t="shared" si="446"/>
        <v>4.763747989484278E-3</v>
      </c>
      <c r="AD1375" s="21">
        <f t="shared" si="438"/>
        <v>5.1886701041859501E-3</v>
      </c>
      <c r="AE1375" s="21">
        <f t="shared" si="447"/>
        <v>1.3078806973272411E-2</v>
      </c>
      <c r="AF1375" s="137">
        <f>VLOOKUP(T1375,人口!$A$2:$E$1748,5,0)</f>
        <v>11795</v>
      </c>
      <c r="AG1375" s="14">
        <f t="shared" si="448"/>
        <v>0</v>
      </c>
      <c r="AH1375" s="14">
        <f t="shared" si="449"/>
        <v>0</v>
      </c>
      <c r="AI1375" s="14">
        <f t="shared" si="450"/>
        <v>1</v>
      </c>
      <c r="AJ1375" s="14">
        <f t="shared" si="451"/>
        <v>0</v>
      </c>
      <c r="AK1375" s="14">
        <f t="shared" si="452"/>
        <v>0</v>
      </c>
      <c r="AL1375" s="14">
        <f t="shared" si="453"/>
        <v>0</v>
      </c>
      <c r="AM1375" s="14">
        <f t="shared" si="454"/>
        <v>0</v>
      </c>
      <c r="AN1375" s="14">
        <f t="shared" si="455"/>
        <v>0</v>
      </c>
      <c r="AO1375" s="5" t="str">
        <f t="shared" si="456"/>
        <v>1万～3万人未満の市町村平均</v>
      </c>
    </row>
    <row r="1376" spans="1:41" s="5" customFormat="1" ht="18" customHeight="1" x14ac:dyDescent="0.3">
      <c r="A1376" s="5" t="str">
        <f t="shared" si="439"/>
        <v>035502</v>
      </c>
      <c r="B1376" s="22">
        <v>35</v>
      </c>
      <c r="C1376" s="23" t="s">
        <v>62</v>
      </c>
      <c r="D1376" s="23">
        <v>35502</v>
      </c>
      <c r="E1376" s="24" t="s">
        <v>1061</v>
      </c>
      <c r="F1376" s="25">
        <v>10.497936522653394</v>
      </c>
      <c r="G1376" s="26">
        <v>0.22130791896121341</v>
      </c>
      <c r="H1376" s="26">
        <v>4.0995559667110477</v>
      </c>
      <c r="I1376" s="26">
        <f t="shared" si="440"/>
        <v>14.818800408325655</v>
      </c>
      <c r="J1376" s="26">
        <v>3.073155531101079</v>
      </c>
      <c r="K1376" s="26">
        <v>4.6897204294652974</v>
      </c>
      <c r="L1376" s="26">
        <f t="shared" si="441"/>
        <v>7.762875960566376</v>
      </c>
      <c r="M1376" s="26">
        <v>2.7822190502655006</v>
      </c>
      <c r="N1376" s="26">
        <v>3.4690239601654076</v>
      </c>
      <c r="O1376" s="26">
        <v>0.20145755194674184</v>
      </c>
      <c r="P1376" s="26">
        <v>0</v>
      </c>
      <c r="Q1376" s="26">
        <f t="shared" si="436"/>
        <v>6.4527005623776503</v>
      </c>
      <c r="R1376" s="27">
        <v>1.1667528885558192</v>
      </c>
      <c r="S1376" s="143">
        <f t="shared" si="442"/>
        <v>30.201129819825503</v>
      </c>
      <c r="T1376" s="140" t="str">
        <f t="shared" si="443"/>
        <v>35502</v>
      </c>
      <c r="U1376" s="5" t="str">
        <f t="shared" si="437"/>
        <v>山口県阿武町</v>
      </c>
      <c r="V1376" s="21">
        <f t="shared" si="444"/>
        <v>0.34760078795999322</v>
      </c>
      <c r="W1376" s="21">
        <f t="shared" si="444"/>
        <v>7.3278026445201408E-3</v>
      </c>
      <c r="X1376" s="21">
        <f t="shared" si="444"/>
        <v>0.13574180804387981</v>
      </c>
      <c r="Y1376" s="21">
        <f t="shared" si="445"/>
        <v>0.10175631009286643</v>
      </c>
      <c r="Z1376" s="21">
        <f t="shared" si="445"/>
        <v>0.15528294661303482</v>
      </c>
      <c r="AA1376" s="21">
        <f t="shared" si="446"/>
        <v>9.2123012180793162E-2</v>
      </c>
      <c r="AB1376" s="21">
        <f t="shared" si="446"/>
        <v>0.11486404584401243</v>
      </c>
      <c r="AC1376" s="21">
        <f t="shared" si="446"/>
        <v>6.6705303128923085E-3</v>
      </c>
      <c r="AD1376" s="21">
        <f t="shared" si="438"/>
        <v>0</v>
      </c>
      <c r="AE1376" s="21">
        <f t="shared" si="447"/>
        <v>3.8632756308007568E-2</v>
      </c>
      <c r="AF1376" s="137">
        <f>VLOOKUP(T1376,人口!$A$2:$E$1748,5,0)</f>
        <v>3246</v>
      </c>
      <c r="AG1376" s="14">
        <f t="shared" si="448"/>
        <v>1</v>
      </c>
      <c r="AH1376" s="14">
        <f t="shared" si="449"/>
        <v>0</v>
      </c>
      <c r="AI1376" s="14">
        <f t="shared" si="450"/>
        <v>0</v>
      </c>
      <c r="AJ1376" s="14">
        <f t="shared" si="451"/>
        <v>0</v>
      </c>
      <c r="AK1376" s="14">
        <f t="shared" si="452"/>
        <v>0</v>
      </c>
      <c r="AL1376" s="14">
        <f t="shared" si="453"/>
        <v>0</v>
      </c>
      <c r="AM1376" s="14">
        <f t="shared" si="454"/>
        <v>0</v>
      </c>
      <c r="AN1376" s="14">
        <f t="shared" si="455"/>
        <v>0</v>
      </c>
      <c r="AO1376" s="5" t="str">
        <f t="shared" si="456"/>
        <v>5千人未満の市町村平均</v>
      </c>
    </row>
    <row r="1377" spans="1:41" s="5" customFormat="1" ht="18" customHeight="1" x14ac:dyDescent="0.3">
      <c r="A1377" s="5" t="str">
        <f t="shared" si="439"/>
        <v>036201</v>
      </c>
      <c r="B1377" s="22">
        <v>36</v>
      </c>
      <c r="C1377" s="23" t="s">
        <v>63</v>
      </c>
      <c r="D1377" s="23">
        <v>36201</v>
      </c>
      <c r="E1377" s="24" t="s">
        <v>110</v>
      </c>
      <c r="F1377" s="25">
        <v>354.68976833704954</v>
      </c>
      <c r="G1377" s="26">
        <v>14.765475090873476</v>
      </c>
      <c r="H1377" s="26">
        <v>24.739201536583359</v>
      </c>
      <c r="I1377" s="26">
        <f t="shared" si="440"/>
        <v>394.19444496450637</v>
      </c>
      <c r="J1377" s="26">
        <v>418.57539034577769</v>
      </c>
      <c r="K1377" s="26">
        <v>309.87491981068445</v>
      </c>
      <c r="L1377" s="26">
        <f t="shared" si="441"/>
        <v>728.45031015646214</v>
      </c>
      <c r="M1377" s="26">
        <v>242.81068681699236</v>
      </c>
      <c r="N1377" s="26">
        <v>170.54510858810409</v>
      </c>
      <c r="O1377" s="26">
        <v>15.705372566337278</v>
      </c>
      <c r="P1377" s="26">
        <v>35.322575817014361</v>
      </c>
      <c r="Q1377" s="26">
        <f t="shared" si="436"/>
        <v>464.3837437884481</v>
      </c>
      <c r="R1377" s="27">
        <v>21.942189638000002</v>
      </c>
      <c r="S1377" s="143">
        <f t="shared" si="442"/>
        <v>1608.9706885474166</v>
      </c>
      <c r="T1377" s="140" t="str">
        <f t="shared" si="443"/>
        <v>36201</v>
      </c>
      <c r="U1377" s="5" t="str">
        <f t="shared" si="437"/>
        <v>徳島県徳島市</v>
      </c>
      <c r="V1377" s="21">
        <f t="shared" si="444"/>
        <v>0.22044513977893812</v>
      </c>
      <c r="W1377" s="21">
        <f t="shared" si="444"/>
        <v>9.1769695967574092E-3</v>
      </c>
      <c r="X1377" s="21">
        <f t="shared" si="444"/>
        <v>1.5375793799524081E-2</v>
      </c>
      <c r="Y1377" s="21">
        <f t="shared" si="445"/>
        <v>0.26015103527067279</v>
      </c>
      <c r="Z1377" s="21">
        <f t="shared" si="445"/>
        <v>0.1925920229724262</v>
      </c>
      <c r="AA1377" s="21">
        <f t="shared" si="446"/>
        <v>0.1509105719235958</v>
      </c>
      <c r="AB1377" s="21">
        <f t="shared" si="446"/>
        <v>0.1059964049078313</v>
      </c>
      <c r="AC1377" s="21">
        <f t="shared" si="446"/>
        <v>9.7611303164982666E-3</v>
      </c>
      <c r="AD1377" s="21">
        <f t="shared" si="438"/>
        <v>2.1953523497002723E-2</v>
      </c>
      <c r="AE1377" s="21">
        <f t="shared" si="447"/>
        <v>1.3637407936753327E-2</v>
      </c>
      <c r="AF1377" s="137">
        <f>VLOOKUP(T1377,人口!$A$2:$E$1748,5,0)</f>
        <v>253054</v>
      </c>
      <c r="AG1377" s="14">
        <f t="shared" si="448"/>
        <v>0</v>
      </c>
      <c r="AH1377" s="14">
        <f t="shared" si="449"/>
        <v>0</v>
      </c>
      <c r="AI1377" s="14">
        <f t="shared" si="450"/>
        <v>0</v>
      </c>
      <c r="AJ1377" s="14">
        <f t="shared" si="451"/>
        <v>0</v>
      </c>
      <c r="AK1377" s="14">
        <f t="shared" si="452"/>
        <v>0</v>
      </c>
      <c r="AL1377" s="14">
        <f t="shared" si="453"/>
        <v>1</v>
      </c>
      <c r="AM1377" s="14">
        <f t="shared" si="454"/>
        <v>0</v>
      </c>
      <c r="AN1377" s="14">
        <f t="shared" si="455"/>
        <v>0</v>
      </c>
      <c r="AO1377" s="5" t="str">
        <f t="shared" si="456"/>
        <v>20万～50万人未満の市町村平均</v>
      </c>
    </row>
    <row r="1378" spans="1:41" s="5" customFormat="1" ht="18" customHeight="1" x14ac:dyDescent="0.3">
      <c r="A1378" s="5" t="str">
        <f t="shared" si="439"/>
        <v>036202</v>
      </c>
      <c r="B1378" s="22">
        <v>36</v>
      </c>
      <c r="C1378" s="23" t="s">
        <v>63</v>
      </c>
      <c r="D1378" s="23">
        <v>36202</v>
      </c>
      <c r="E1378" s="24" t="s">
        <v>160</v>
      </c>
      <c r="F1378" s="25">
        <v>214.23552789246878</v>
      </c>
      <c r="G1378" s="26">
        <v>2.4786737121273839</v>
      </c>
      <c r="H1378" s="26">
        <v>8.5998176770027861</v>
      </c>
      <c r="I1378" s="26">
        <f t="shared" si="440"/>
        <v>225.31401928159895</v>
      </c>
      <c r="J1378" s="26">
        <v>60.78329274975345</v>
      </c>
      <c r="K1378" s="26">
        <v>67.854578547855951</v>
      </c>
      <c r="L1378" s="26">
        <f t="shared" si="441"/>
        <v>128.63787129760939</v>
      </c>
      <c r="M1378" s="26">
        <v>58.816556386991437</v>
      </c>
      <c r="N1378" s="26">
        <v>43.379639424204321</v>
      </c>
      <c r="O1378" s="26">
        <v>3.5355614176679118</v>
      </c>
      <c r="P1378" s="26">
        <v>3.9304752797665197</v>
      </c>
      <c r="Q1378" s="26">
        <f t="shared" si="436"/>
        <v>109.6622325086302</v>
      </c>
      <c r="R1378" s="27">
        <v>7.1423803878000021</v>
      </c>
      <c r="S1378" s="143">
        <f t="shared" si="442"/>
        <v>470.75650347563857</v>
      </c>
      <c r="T1378" s="140" t="str">
        <f t="shared" si="443"/>
        <v>36202</v>
      </c>
      <c r="U1378" s="5" t="str">
        <f t="shared" si="437"/>
        <v>徳島県鳴門市</v>
      </c>
      <c r="V1378" s="21">
        <f t="shared" si="444"/>
        <v>0.4550877710891898</v>
      </c>
      <c r="W1378" s="21">
        <f t="shared" si="444"/>
        <v>5.2652989259353994E-3</v>
      </c>
      <c r="X1378" s="21">
        <f t="shared" si="444"/>
        <v>1.8268080448192517E-2</v>
      </c>
      <c r="Y1378" s="21">
        <f t="shared" si="445"/>
        <v>0.12911832826734163</v>
      </c>
      <c r="Z1378" s="21">
        <f t="shared" si="445"/>
        <v>0.14413943949128552</v>
      </c>
      <c r="AA1378" s="21">
        <f t="shared" si="446"/>
        <v>0.124940507359417</v>
      </c>
      <c r="AB1378" s="21">
        <f t="shared" si="446"/>
        <v>9.2148784146216675E-2</v>
      </c>
      <c r="AC1378" s="21">
        <f t="shared" si="446"/>
        <v>7.5103825259227154E-3</v>
      </c>
      <c r="AD1378" s="21">
        <f t="shared" si="438"/>
        <v>8.3492745203676624E-3</v>
      </c>
      <c r="AE1378" s="21">
        <f t="shared" si="447"/>
        <v>1.5172133226131026E-2</v>
      </c>
      <c r="AF1378" s="137">
        <f>VLOOKUP(T1378,人口!$A$2:$E$1748,5,0)</f>
        <v>56967</v>
      </c>
      <c r="AG1378" s="14">
        <f t="shared" si="448"/>
        <v>0</v>
      </c>
      <c r="AH1378" s="14">
        <f t="shared" si="449"/>
        <v>0</v>
      </c>
      <c r="AI1378" s="14">
        <f t="shared" si="450"/>
        <v>0</v>
      </c>
      <c r="AJ1378" s="14">
        <f t="shared" si="451"/>
        <v>1</v>
      </c>
      <c r="AK1378" s="14">
        <f t="shared" si="452"/>
        <v>0</v>
      </c>
      <c r="AL1378" s="14">
        <f t="shared" si="453"/>
        <v>0</v>
      </c>
      <c r="AM1378" s="14">
        <f t="shared" si="454"/>
        <v>0</v>
      </c>
      <c r="AN1378" s="14">
        <f t="shared" si="455"/>
        <v>0</v>
      </c>
      <c r="AO1378" s="5" t="str">
        <f t="shared" si="456"/>
        <v>3万～10万人未満の市町村平均</v>
      </c>
    </row>
    <row r="1379" spans="1:41" s="5" customFormat="1" ht="18" customHeight="1" x14ac:dyDescent="0.3">
      <c r="A1379" s="5" t="str">
        <f t="shared" si="439"/>
        <v>036203</v>
      </c>
      <c r="B1379" s="22">
        <v>36</v>
      </c>
      <c r="C1379" s="23" t="s">
        <v>63</v>
      </c>
      <c r="D1379" s="23">
        <v>36203</v>
      </c>
      <c r="E1379" s="24" t="s">
        <v>228</v>
      </c>
      <c r="F1379" s="25">
        <v>49.304442286427488</v>
      </c>
      <c r="G1379" s="26">
        <v>1.3656387012676352</v>
      </c>
      <c r="H1379" s="26">
        <v>18.966721178047244</v>
      </c>
      <c r="I1379" s="26">
        <f t="shared" si="440"/>
        <v>69.636802165742367</v>
      </c>
      <c r="J1379" s="26">
        <v>44.401979810103583</v>
      </c>
      <c r="K1379" s="26">
        <v>44.183416428544568</v>
      </c>
      <c r="L1379" s="26">
        <f t="shared" si="441"/>
        <v>88.585396238648144</v>
      </c>
      <c r="M1379" s="26">
        <v>37.849639024778952</v>
      </c>
      <c r="N1379" s="26">
        <v>31.009513763198409</v>
      </c>
      <c r="O1379" s="26">
        <v>2.3278091191825157</v>
      </c>
      <c r="P1379" s="26">
        <v>35.155135400084468</v>
      </c>
      <c r="Q1379" s="26">
        <f t="shared" si="436"/>
        <v>106.34209730724436</v>
      </c>
      <c r="R1379" s="27">
        <v>3.7896322357600005</v>
      </c>
      <c r="S1379" s="143">
        <f t="shared" si="442"/>
        <v>268.35392794739482</v>
      </c>
      <c r="T1379" s="140" t="str">
        <f t="shared" si="443"/>
        <v>36203</v>
      </c>
      <c r="U1379" s="5" t="str">
        <f t="shared" si="437"/>
        <v>徳島県小松島市</v>
      </c>
      <c r="V1379" s="21">
        <f t="shared" si="444"/>
        <v>0.18372916194501387</v>
      </c>
      <c r="W1379" s="21">
        <f t="shared" si="444"/>
        <v>5.0889461977070075E-3</v>
      </c>
      <c r="X1379" s="21">
        <f t="shared" si="444"/>
        <v>7.0678008416427102E-2</v>
      </c>
      <c r="Y1379" s="21">
        <f t="shared" si="445"/>
        <v>0.16546051756994465</v>
      </c>
      <c r="Z1379" s="21">
        <f t="shared" si="445"/>
        <v>0.1646460581609441</v>
      </c>
      <c r="AA1379" s="21">
        <f t="shared" si="446"/>
        <v>0.14104373024939879</v>
      </c>
      <c r="AB1379" s="21">
        <f t="shared" si="446"/>
        <v>0.11555453650478027</v>
      </c>
      <c r="AC1379" s="21">
        <f t="shared" si="446"/>
        <v>8.6743992792937021E-3</v>
      </c>
      <c r="AD1379" s="21">
        <f t="shared" si="438"/>
        <v>0.13100287247137257</v>
      </c>
      <c r="AE1379" s="21">
        <f t="shared" si="447"/>
        <v>1.4121769205118095E-2</v>
      </c>
      <c r="AF1379" s="137">
        <f>VLOOKUP(T1379,人口!$A$2:$E$1748,5,0)</f>
        <v>37507</v>
      </c>
      <c r="AG1379" s="14">
        <f t="shared" si="448"/>
        <v>0</v>
      </c>
      <c r="AH1379" s="14">
        <f t="shared" si="449"/>
        <v>0</v>
      </c>
      <c r="AI1379" s="14">
        <f t="shared" si="450"/>
        <v>0</v>
      </c>
      <c r="AJ1379" s="14">
        <f t="shared" si="451"/>
        <v>1</v>
      </c>
      <c r="AK1379" s="14">
        <f t="shared" si="452"/>
        <v>0</v>
      </c>
      <c r="AL1379" s="14">
        <f t="shared" si="453"/>
        <v>0</v>
      </c>
      <c r="AM1379" s="14">
        <f t="shared" si="454"/>
        <v>0</v>
      </c>
      <c r="AN1379" s="14">
        <f t="shared" si="455"/>
        <v>0</v>
      </c>
      <c r="AO1379" s="5" t="str">
        <f t="shared" si="456"/>
        <v>3万～10万人未満の市町村平均</v>
      </c>
    </row>
    <row r="1380" spans="1:41" s="5" customFormat="1" ht="18" customHeight="1" x14ac:dyDescent="0.3">
      <c r="A1380" s="5" t="str">
        <f t="shared" si="439"/>
        <v>036204</v>
      </c>
      <c r="B1380" s="22">
        <v>36</v>
      </c>
      <c r="C1380" s="23" t="s">
        <v>63</v>
      </c>
      <c r="D1380" s="23">
        <v>36204</v>
      </c>
      <c r="E1380" s="24" t="s">
        <v>289</v>
      </c>
      <c r="F1380" s="25">
        <v>415.79240741264698</v>
      </c>
      <c r="G1380" s="26">
        <v>4.6336989459196634</v>
      </c>
      <c r="H1380" s="26">
        <v>14.568640904876867</v>
      </c>
      <c r="I1380" s="26">
        <f t="shared" si="440"/>
        <v>434.99474726344351</v>
      </c>
      <c r="J1380" s="26">
        <v>68.648923169188507</v>
      </c>
      <c r="K1380" s="26">
        <v>80.010179679774453</v>
      </c>
      <c r="L1380" s="26">
        <f t="shared" si="441"/>
        <v>148.65910284896296</v>
      </c>
      <c r="M1380" s="26">
        <v>75.450979324248166</v>
      </c>
      <c r="N1380" s="26">
        <v>70.684370317323172</v>
      </c>
      <c r="O1380" s="26">
        <v>4.5079695889253211</v>
      </c>
      <c r="P1380" s="26">
        <v>6.3179216209108331</v>
      </c>
      <c r="Q1380" s="26">
        <f t="shared" si="436"/>
        <v>156.9612408514075</v>
      </c>
      <c r="R1380" s="27">
        <v>3.2993984591199998</v>
      </c>
      <c r="S1380" s="143">
        <f t="shared" si="442"/>
        <v>743.91448942293391</v>
      </c>
      <c r="T1380" s="140" t="str">
        <f t="shared" si="443"/>
        <v>36204</v>
      </c>
      <c r="U1380" s="5" t="str">
        <f t="shared" si="437"/>
        <v>徳島県阿南市</v>
      </c>
      <c r="V1380" s="21">
        <f t="shared" si="444"/>
        <v>0.55892500189797845</v>
      </c>
      <c r="W1380" s="21">
        <f t="shared" si="444"/>
        <v>6.2288058799796946E-3</v>
      </c>
      <c r="X1380" s="21">
        <f t="shared" si="444"/>
        <v>1.9583757423757116E-2</v>
      </c>
      <c r="Y1380" s="21">
        <f t="shared" si="445"/>
        <v>9.2280664169400103E-2</v>
      </c>
      <c r="Z1380" s="21">
        <f t="shared" si="445"/>
        <v>0.10755292552755573</v>
      </c>
      <c r="AA1380" s="21">
        <f t="shared" si="446"/>
        <v>0.10142426367145593</v>
      </c>
      <c r="AB1380" s="21">
        <f t="shared" si="446"/>
        <v>9.5016794701974605E-2</v>
      </c>
      <c r="AC1380" s="21">
        <f t="shared" si="446"/>
        <v>6.0597953837708196E-3</v>
      </c>
      <c r="AD1380" s="21">
        <f t="shared" si="438"/>
        <v>8.4928062441850596E-3</v>
      </c>
      <c r="AE1380" s="21">
        <f t="shared" si="447"/>
        <v>4.4351850999425953E-3</v>
      </c>
      <c r="AF1380" s="137">
        <f>VLOOKUP(T1380,人口!$A$2:$E$1748,5,0)</f>
        <v>72635</v>
      </c>
      <c r="AG1380" s="14">
        <f t="shared" si="448"/>
        <v>0</v>
      </c>
      <c r="AH1380" s="14">
        <f t="shared" si="449"/>
        <v>0</v>
      </c>
      <c r="AI1380" s="14">
        <f t="shared" si="450"/>
        <v>0</v>
      </c>
      <c r="AJ1380" s="14">
        <f t="shared" si="451"/>
        <v>1</v>
      </c>
      <c r="AK1380" s="14">
        <f t="shared" si="452"/>
        <v>0</v>
      </c>
      <c r="AL1380" s="14">
        <f t="shared" si="453"/>
        <v>0</v>
      </c>
      <c r="AM1380" s="14">
        <f t="shared" si="454"/>
        <v>0</v>
      </c>
      <c r="AN1380" s="14">
        <f t="shared" si="455"/>
        <v>0</v>
      </c>
      <c r="AO1380" s="5" t="str">
        <f t="shared" si="456"/>
        <v>3万～10万人未満の市町村平均</v>
      </c>
    </row>
    <row r="1381" spans="1:41" s="5" customFormat="1" ht="18" customHeight="1" x14ac:dyDescent="0.3">
      <c r="A1381" s="5" t="str">
        <f t="shared" si="439"/>
        <v>036205</v>
      </c>
      <c r="B1381" s="22">
        <v>36</v>
      </c>
      <c r="C1381" s="23" t="s">
        <v>63</v>
      </c>
      <c r="D1381" s="23">
        <v>36205</v>
      </c>
      <c r="E1381" s="24" t="s">
        <v>340</v>
      </c>
      <c r="F1381" s="25">
        <v>31.899910140018065</v>
      </c>
      <c r="G1381" s="26">
        <v>2.0405641865762063</v>
      </c>
      <c r="H1381" s="26">
        <v>5.5761374891981541</v>
      </c>
      <c r="I1381" s="26">
        <f t="shared" si="440"/>
        <v>39.516611815792423</v>
      </c>
      <c r="J1381" s="26">
        <v>39.711340703950711</v>
      </c>
      <c r="K1381" s="26">
        <v>46.552597286103207</v>
      </c>
      <c r="L1381" s="26">
        <f t="shared" si="441"/>
        <v>86.263937990053918</v>
      </c>
      <c r="M1381" s="26">
        <v>41.558203319469236</v>
      </c>
      <c r="N1381" s="26">
        <v>38.606724350023896</v>
      </c>
      <c r="O1381" s="26">
        <v>2.5306320642724578</v>
      </c>
      <c r="P1381" s="26">
        <v>0</v>
      </c>
      <c r="Q1381" s="26">
        <f t="shared" si="436"/>
        <v>82.695559733765577</v>
      </c>
      <c r="R1381" s="27">
        <v>6.4522019126347452</v>
      </c>
      <c r="S1381" s="143">
        <f t="shared" si="442"/>
        <v>214.92831145224665</v>
      </c>
      <c r="T1381" s="140" t="str">
        <f t="shared" si="443"/>
        <v>36205</v>
      </c>
      <c r="U1381" s="5" t="str">
        <f t="shared" si="437"/>
        <v>徳島県吉野川市</v>
      </c>
      <c r="V1381" s="21">
        <f t="shared" si="444"/>
        <v>0.14842116389634258</v>
      </c>
      <c r="W1381" s="21">
        <f t="shared" si="444"/>
        <v>9.4941619035125782E-3</v>
      </c>
      <c r="X1381" s="21">
        <f t="shared" si="444"/>
        <v>2.5944173903944132E-2</v>
      </c>
      <c r="Y1381" s="21">
        <f t="shared" si="445"/>
        <v>0.18476551756083509</v>
      </c>
      <c r="Z1381" s="21">
        <f t="shared" si="445"/>
        <v>0.21659592899396313</v>
      </c>
      <c r="AA1381" s="21">
        <f t="shared" si="446"/>
        <v>0.19335844142014186</v>
      </c>
      <c r="AB1381" s="21">
        <f t="shared" si="446"/>
        <v>0.17962605339967808</v>
      </c>
      <c r="AC1381" s="21">
        <f t="shared" si="446"/>
        <v>1.1774307661811787E-2</v>
      </c>
      <c r="AD1381" s="21">
        <f t="shared" si="438"/>
        <v>0</v>
      </c>
      <c r="AE1381" s="21">
        <f t="shared" si="447"/>
        <v>3.0020251259770925E-2</v>
      </c>
      <c r="AF1381" s="137">
        <f>VLOOKUP(T1381,人口!$A$2:$E$1748,5,0)</f>
        <v>40775</v>
      </c>
      <c r="AG1381" s="14">
        <f t="shared" si="448"/>
        <v>0</v>
      </c>
      <c r="AH1381" s="14">
        <f t="shared" si="449"/>
        <v>0</v>
      </c>
      <c r="AI1381" s="14">
        <f t="shared" si="450"/>
        <v>0</v>
      </c>
      <c r="AJ1381" s="14">
        <f t="shared" si="451"/>
        <v>1</v>
      </c>
      <c r="AK1381" s="14">
        <f t="shared" si="452"/>
        <v>0</v>
      </c>
      <c r="AL1381" s="14">
        <f t="shared" si="453"/>
        <v>0</v>
      </c>
      <c r="AM1381" s="14">
        <f t="shared" si="454"/>
        <v>0</v>
      </c>
      <c r="AN1381" s="14">
        <f t="shared" si="455"/>
        <v>0</v>
      </c>
      <c r="AO1381" s="5" t="str">
        <f t="shared" si="456"/>
        <v>3万～10万人未満の市町村平均</v>
      </c>
    </row>
    <row r="1382" spans="1:41" s="5" customFormat="1" ht="18" customHeight="1" x14ac:dyDescent="0.3">
      <c r="A1382" s="5" t="str">
        <f t="shared" si="439"/>
        <v>036206</v>
      </c>
      <c r="B1382" s="22">
        <v>36</v>
      </c>
      <c r="C1382" s="23" t="s">
        <v>63</v>
      </c>
      <c r="D1382" s="23">
        <v>36206</v>
      </c>
      <c r="E1382" s="24" t="s">
        <v>392</v>
      </c>
      <c r="F1382" s="25">
        <v>41.74983474195087</v>
      </c>
      <c r="G1382" s="26">
        <v>1.8017747604875014</v>
      </c>
      <c r="H1382" s="26">
        <v>6.0473603756092658</v>
      </c>
      <c r="I1382" s="26">
        <f t="shared" si="440"/>
        <v>49.59896987804764</v>
      </c>
      <c r="J1382" s="26">
        <v>24.496700218858194</v>
      </c>
      <c r="K1382" s="26">
        <v>39.713458645002554</v>
      </c>
      <c r="L1382" s="26">
        <f t="shared" si="441"/>
        <v>64.210158863860755</v>
      </c>
      <c r="M1382" s="26">
        <v>39.385589473009048</v>
      </c>
      <c r="N1382" s="26">
        <v>49.884660775305058</v>
      </c>
      <c r="O1382" s="26">
        <v>2.3040388658258917</v>
      </c>
      <c r="P1382" s="26">
        <v>0</v>
      </c>
      <c r="Q1382" s="26">
        <f t="shared" si="436"/>
        <v>91.574289114140001</v>
      </c>
      <c r="R1382" s="27">
        <v>5.5433207841263261</v>
      </c>
      <c r="S1382" s="143">
        <f t="shared" si="442"/>
        <v>210.92673864017473</v>
      </c>
      <c r="T1382" s="140" t="str">
        <f t="shared" si="443"/>
        <v>36206</v>
      </c>
      <c r="U1382" s="5" t="str">
        <f t="shared" si="437"/>
        <v>徳島県阿波市</v>
      </c>
      <c r="V1382" s="21">
        <f t="shared" si="444"/>
        <v>0.19793524050629244</v>
      </c>
      <c r="W1382" s="21">
        <f t="shared" si="444"/>
        <v>8.5421828076581354E-3</v>
      </c>
      <c r="X1382" s="21">
        <f t="shared" si="444"/>
        <v>2.8670430380690667E-2</v>
      </c>
      <c r="Y1382" s="21">
        <f t="shared" si="445"/>
        <v>0.11613842975426522</v>
      </c>
      <c r="Z1382" s="21">
        <f t="shared" si="445"/>
        <v>0.18828081684205411</v>
      </c>
      <c r="AA1382" s="21">
        <f t="shared" si="446"/>
        <v>0.18672639479908673</v>
      </c>
      <c r="AB1382" s="21">
        <f t="shared" si="446"/>
        <v>0.23650230927054045</v>
      </c>
      <c r="AC1382" s="21">
        <f t="shared" si="446"/>
        <v>1.0923408196987344E-2</v>
      </c>
      <c r="AD1382" s="21">
        <f t="shared" si="438"/>
        <v>0</v>
      </c>
      <c r="AE1382" s="21">
        <f t="shared" si="447"/>
        <v>2.6280787442424819E-2</v>
      </c>
      <c r="AF1382" s="137">
        <f>VLOOKUP(T1382,人口!$A$2:$E$1748,5,0)</f>
        <v>37124</v>
      </c>
      <c r="AG1382" s="14">
        <f t="shared" si="448"/>
        <v>0</v>
      </c>
      <c r="AH1382" s="14">
        <f t="shared" si="449"/>
        <v>0</v>
      </c>
      <c r="AI1382" s="14">
        <f t="shared" si="450"/>
        <v>0</v>
      </c>
      <c r="AJ1382" s="14">
        <f t="shared" si="451"/>
        <v>1</v>
      </c>
      <c r="AK1382" s="14">
        <f t="shared" si="452"/>
        <v>0</v>
      </c>
      <c r="AL1382" s="14">
        <f t="shared" si="453"/>
        <v>0</v>
      </c>
      <c r="AM1382" s="14">
        <f t="shared" si="454"/>
        <v>0</v>
      </c>
      <c r="AN1382" s="14">
        <f t="shared" si="455"/>
        <v>0</v>
      </c>
      <c r="AO1382" s="5" t="str">
        <f t="shared" si="456"/>
        <v>3万～10万人未満の市町村平均</v>
      </c>
    </row>
    <row r="1383" spans="1:41" s="5" customFormat="1" ht="18" customHeight="1" x14ac:dyDescent="0.3">
      <c r="A1383" s="5" t="str">
        <f t="shared" si="439"/>
        <v>036207</v>
      </c>
      <c r="B1383" s="22">
        <v>36</v>
      </c>
      <c r="C1383" s="23" t="s">
        <v>63</v>
      </c>
      <c r="D1383" s="23">
        <v>36207</v>
      </c>
      <c r="E1383" s="24" t="s">
        <v>443</v>
      </c>
      <c r="F1383" s="25">
        <v>35.658039437729954</v>
      </c>
      <c r="G1383" s="26">
        <v>2.3385576026042596</v>
      </c>
      <c r="H1383" s="26">
        <v>6.479314688152785</v>
      </c>
      <c r="I1383" s="26">
        <f t="shared" si="440"/>
        <v>44.475911728486999</v>
      </c>
      <c r="J1383" s="26">
        <v>30.665352522573464</v>
      </c>
      <c r="K1383" s="26">
        <v>32.840769512454997</v>
      </c>
      <c r="L1383" s="26">
        <f t="shared" si="441"/>
        <v>63.506122035028461</v>
      </c>
      <c r="M1383" s="26">
        <v>30.386352339026704</v>
      </c>
      <c r="N1383" s="26">
        <v>37.043017294470836</v>
      </c>
      <c r="O1383" s="26">
        <v>1.7930715136455078</v>
      </c>
      <c r="P1383" s="26">
        <v>0</v>
      </c>
      <c r="Q1383" s="26">
        <f t="shared" si="436"/>
        <v>69.222441147143059</v>
      </c>
      <c r="R1383" s="27">
        <v>3.0214256911777246</v>
      </c>
      <c r="S1383" s="143">
        <f t="shared" si="442"/>
        <v>180.22590060183623</v>
      </c>
      <c r="T1383" s="140" t="str">
        <f t="shared" si="443"/>
        <v>36207</v>
      </c>
      <c r="U1383" s="5" t="str">
        <f t="shared" si="437"/>
        <v>徳島県美馬市</v>
      </c>
      <c r="V1383" s="21">
        <f t="shared" si="444"/>
        <v>0.1978519142845479</v>
      </c>
      <c r="W1383" s="21">
        <f t="shared" si="444"/>
        <v>1.2975702131574941E-2</v>
      </c>
      <c r="X1383" s="21">
        <f t="shared" si="444"/>
        <v>3.5951073993893919E-2</v>
      </c>
      <c r="Y1383" s="21">
        <f t="shared" si="445"/>
        <v>0.17014953133912114</v>
      </c>
      <c r="Z1383" s="21">
        <f t="shared" si="445"/>
        <v>0.18222003276326199</v>
      </c>
      <c r="AA1383" s="21">
        <f t="shared" si="446"/>
        <v>0.16860147313763577</v>
      </c>
      <c r="AB1383" s="21">
        <f t="shared" si="446"/>
        <v>0.20553659141539296</v>
      </c>
      <c r="AC1383" s="21">
        <f t="shared" si="446"/>
        <v>9.9490223528240149E-3</v>
      </c>
      <c r="AD1383" s="21">
        <f t="shared" si="438"/>
        <v>0</v>
      </c>
      <c r="AE1383" s="21">
        <f t="shared" si="447"/>
        <v>1.6764658581747385E-2</v>
      </c>
      <c r="AF1383" s="137">
        <f>VLOOKUP(T1383,人口!$A$2:$E$1748,5,0)</f>
        <v>28891</v>
      </c>
      <c r="AG1383" s="14">
        <f t="shared" si="448"/>
        <v>0</v>
      </c>
      <c r="AH1383" s="14">
        <f t="shared" si="449"/>
        <v>0</v>
      </c>
      <c r="AI1383" s="14">
        <f t="shared" si="450"/>
        <v>1</v>
      </c>
      <c r="AJ1383" s="14">
        <f t="shared" si="451"/>
        <v>0</v>
      </c>
      <c r="AK1383" s="14">
        <f t="shared" si="452"/>
        <v>0</v>
      </c>
      <c r="AL1383" s="14">
        <f t="shared" si="453"/>
        <v>0</v>
      </c>
      <c r="AM1383" s="14">
        <f t="shared" si="454"/>
        <v>0</v>
      </c>
      <c r="AN1383" s="14">
        <f t="shared" si="455"/>
        <v>0</v>
      </c>
      <c r="AO1383" s="5" t="str">
        <f t="shared" si="456"/>
        <v>1万～3万人未満の市町村平均</v>
      </c>
    </row>
    <row r="1384" spans="1:41" s="5" customFormat="1" ht="18" customHeight="1" x14ac:dyDescent="0.3">
      <c r="A1384" s="5" t="str">
        <f t="shared" si="439"/>
        <v>036208</v>
      </c>
      <c r="B1384" s="22">
        <v>36</v>
      </c>
      <c r="C1384" s="23" t="s">
        <v>63</v>
      </c>
      <c r="D1384" s="23">
        <v>36208</v>
      </c>
      <c r="E1384" s="24" t="s">
        <v>498</v>
      </c>
      <c r="F1384" s="25">
        <v>22.916285842720757</v>
      </c>
      <c r="G1384" s="26">
        <v>2.741144734191828</v>
      </c>
      <c r="H1384" s="26">
        <v>6.479314688152785</v>
      </c>
      <c r="I1384" s="26">
        <f t="shared" si="440"/>
        <v>32.136745265065372</v>
      </c>
      <c r="J1384" s="26">
        <v>30.624296600418955</v>
      </c>
      <c r="K1384" s="26">
        <v>32.456229264332734</v>
      </c>
      <c r="L1384" s="26">
        <f t="shared" si="441"/>
        <v>63.080525864751692</v>
      </c>
      <c r="M1384" s="26">
        <v>25.509510708584198</v>
      </c>
      <c r="N1384" s="26">
        <v>32.85228238558863</v>
      </c>
      <c r="O1384" s="26">
        <v>1.5868350856975646</v>
      </c>
      <c r="P1384" s="26">
        <v>0</v>
      </c>
      <c r="Q1384" s="26">
        <f t="shared" si="436"/>
        <v>59.94862817987039</v>
      </c>
      <c r="R1384" s="27">
        <v>0</v>
      </c>
      <c r="S1384" s="143">
        <f t="shared" si="442"/>
        <v>155.16589930968746</v>
      </c>
      <c r="T1384" s="140" t="str">
        <f t="shared" si="443"/>
        <v>36208</v>
      </c>
      <c r="U1384" s="5" t="str">
        <f t="shared" si="437"/>
        <v>徳島県三好市</v>
      </c>
      <c r="V1384" s="21">
        <f t="shared" si="444"/>
        <v>0.14768893129658178</v>
      </c>
      <c r="W1384" s="21">
        <f t="shared" si="444"/>
        <v>1.7665896607352634E-2</v>
      </c>
      <c r="X1384" s="21">
        <f t="shared" si="444"/>
        <v>4.1757336611835449E-2</v>
      </c>
      <c r="Y1384" s="21">
        <f t="shared" si="445"/>
        <v>0.19736486390800037</v>
      </c>
      <c r="Z1384" s="21">
        <f t="shared" si="445"/>
        <v>0.20917114784064153</v>
      </c>
      <c r="AA1384" s="21">
        <f t="shared" si="446"/>
        <v>0.16440152650854753</v>
      </c>
      <c r="AB1384" s="21">
        <f t="shared" si="446"/>
        <v>0.21172359733513668</v>
      </c>
      <c r="AC1384" s="21">
        <f t="shared" si="446"/>
        <v>1.022669989190398E-2</v>
      </c>
      <c r="AD1384" s="21">
        <f t="shared" si="438"/>
        <v>0</v>
      </c>
      <c r="AE1384" s="21">
        <f t="shared" si="447"/>
        <v>0</v>
      </c>
      <c r="AF1384" s="137">
        <f>VLOOKUP(T1384,人口!$A$2:$E$1748,5,0)</f>
        <v>25568</v>
      </c>
      <c r="AG1384" s="14">
        <f t="shared" si="448"/>
        <v>0</v>
      </c>
      <c r="AH1384" s="14">
        <f t="shared" si="449"/>
        <v>0</v>
      </c>
      <c r="AI1384" s="14">
        <f t="shared" si="450"/>
        <v>1</v>
      </c>
      <c r="AJ1384" s="14">
        <f t="shared" si="451"/>
        <v>0</v>
      </c>
      <c r="AK1384" s="14">
        <f t="shared" si="452"/>
        <v>0</v>
      </c>
      <c r="AL1384" s="14">
        <f t="shared" si="453"/>
        <v>0</v>
      </c>
      <c r="AM1384" s="14">
        <f t="shared" si="454"/>
        <v>0</v>
      </c>
      <c r="AN1384" s="14">
        <f t="shared" si="455"/>
        <v>0</v>
      </c>
      <c r="AO1384" s="5" t="str">
        <f t="shared" si="456"/>
        <v>1万～3万人未満の市町村平均</v>
      </c>
    </row>
    <row r="1385" spans="1:41" s="5" customFormat="1" ht="18" customHeight="1" x14ac:dyDescent="0.3">
      <c r="A1385" s="5" t="str">
        <f t="shared" si="439"/>
        <v>036301</v>
      </c>
      <c r="B1385" s="22">
        <v>36</v>
      </c>
      <c r="C1385" s="23" t="s">
        <v>63</v>
      </c>
      <c r="D1385" s="23">
        <v>36301</v>
      </c>
      <c r="E1385" s="24" t="s">
        <v>551</v>
      </c>
      <c r="F1385" s="25">
        <v>11.375164970242736</v>
      </c>
      <c r="G1385" s="26">
        <v>0.63348269235102728</v>
      </c>
      <c r="H1385" s="26">
        <v>1.9634286933796317</v>
      </c>
      <c r="I1385" s="26">
        <f t="shared" si="440"/>
        <v>13.972076355973394</v>
      </c>
      <c r="J1385" s="26">
        <v>3.8900486241399119</v>
      </c>
      <c r="K1385" s="26">
        <v>5.6184169138400417</v>
      </c>
      <c r="L1385" s="26">
        <f t="shared" si="441"/>
        <v>9.5084655379799532</v>
      </c>
      <c r="M1385" s="26">
        <v>5.1665234766371935</v>
      </c>
      <c r="N1385" s="26">
        <v>10.281975316051978</v>
      </c>
      <c r="O1385" s="26">
        <v>0.31900548891135333</v>
      </c>
      <c r="P1385" s="26">
        <v>0</v>
      </c>
      <c r="Q1385" s="26">
        <f t="shared" si="436"/>
        <v>15.767504281600525</v>
      </c>
      <c r="R1385" s="27">
        <v>0</v>
      </c>
      <c r="S1385" s="143">
        <f t="shared" si="442"/>
        <v>39.248046175553874</v>
      </c>
      <c r="T1385" s="140" t="str">
        <f t="shared" si="443"/>
        <v>36301</v>
      </c>
      <c r="U1385" s="5" t="str">
        <f t="shared" si="437"/>
        <v>徳島県勝浦町</v>
      </c>
      <c r="V1385" s="21">
        <f t="shared" si="444"/>
        <v>0.28982754757682427</v>
      </c>
      <c r="W1385" s="21">
        <f t="shared" si="444"/>
        <v>1.6140489886235398E-2</v>
      </c>
      <c r="X1385" s="21">
        <f t="shared" si="444"/>
        <v>5.0026151227945133E-2</v>
      </c>
      <c r="Y1385" s="21">
        <f t="shared" si="445"/>
        <v>9.9114452901425606E-2</v>
      </c>
      <c r="Z1385" s="21">
        <f t="shared" si="445"/>
        <v>0.1431515059045039</v>
      </c>
      <c r="AA1385" s="21">
        <f t="shared" si="446"/>
        <v>0.13163772416919001</v>
      </c>
      <c r="AB1385" s="21">
        <f t="shared" si="446"/>
        <v>0.26197419535386279</v>
      </c>
      <c r="AC1385" s="21">
        <f t="shared" si="446"/>
        <v>8.1279329800128964E-3</v>
      </c>
      <c r="AD1385" s="21">
        <f t="shared" si="438"/>
        <v>0</v>
      </c>
      <c r="AE1385" s="21">
        <f t="shared" si="447"/>
        <v>0</v>
      </c>
      <c r="AF1385" s="137">
        <f>VLOOKUP(T1385,人口!$A$2:$E$1748,5,0)</f>
        <v>5140</v>
      </c>
      <c r="AG1385" s="14">
        <f t="shared" si="448"/>
        <v>0</v>
      </c>
      <c r="AH1385" s="14">
        <f t="shared" si="449"/>
        <v>1</v>
      </c>
      <c r="AI1385" s="14">
        <f t="shared" si="450"/>
        <v>0</v>
      </c>
      <c r="AJ1385" s="14">
        <f t="shared" si="451"/>
        <v>0</v>
      </c>
      <c r="AK1385" s="14">
        <f t="shared" si="452"/>
        <v>0</v>
      </c>
      <c r="AL1385" s="14">
        <f t="shared" si="453"/>
        <v>0</v>
      </c>
      <c r="AM1385" s="14">
        <f t="shared" si="454"/>
        <v>0</v>
      </c>
      <c r="AN1385" s="14">
        <f t="shared" si="455"/>
        <v>0</v>
      </c>
      <c r="AO1385" s="5" t="str">
        <f t="shared" si="456"/>
        <v>5千～1万人未満の市町村平均</v>
      </c>
    </row>
    <row r="1386" spans="1:41" s="5" customFormat="1" ht="18" customHeight="1" x14ac:dyDescent="0.3">
      <c r="A1386" s="5" t="str">
        <f t="shared" si="439"/>
        <v>036302</v>
      </c>
      <c r="B1386" s="22">
        <v>36</v>
      </c>
      <c r="C1386" s="23" t="s">
        <v>63</v>
      </c>
      <c r="D1386" s="23">
        <v>36302</v>
      </c>
      <c r="E1386" s="24" t="s">
        <v>605</v>
      </c>
      <c r="F1386" s="25">
        <v>0</v>
      </c>
      <c r="G1386" s="26">
        <v>0.22102822910690048</v>
      </c>
      <c r="H1386" s="26">
        <v>0.98171434668981583</v>
      </c>
      <c r="I1386" s="26">
        <f t="shared" si="440"/>
        <v>1.2027425757967163</v>
      </c>
      <c r="J1386" s="26">
        <v>1.5327544271017419</v>
      </c>
      <c r="K1386" s="26">
        <v>1.9743173812988661</v>
      </c>
      <c r="L1386" s="26">
        <f t="shared" si="441"/>
        <v>3.5070718084006081</v>
      </c>
      <c r="M1386" s="26">
        <v>1.3163015758407146</v>
      </c>
      <c r="N1386" s="26">
        <v>3.6951600574300039</v>
      </c>
      <c r="O1386" s="26">
        <v>9.3715620283296414E-2</v>
      </c>
      <c r="P1386" s="26">
        <v>0</v>
      </c>
      <c r="Q1386" s="26">
        <f t="shared" si="436"/>
        <v>5.1051772535540145</v>
      </c>
      <c r="R1386" s="27">
        <v>0</v>
      </c>
      <c r="S1386" s="143">
        <f t="shared" si="442"/>
        <v>9.8149916377513389</v>
      </c>
      <c r="T1386" s="140" t="str">
        <f t="shared" si="443"/>
        <v>36302</v>
      </c>
      <c r="U1386" s="5" t="str">
        <f t="shared" si="437"/>
        <v>徳島県上勝町</v>
      </c>
      <c r="V1386" s="21">
        <f t="shared" si="444"/>
        <v>0</v>
      </c>
      <c r="W1386" s="21">
        <f t="shared" si="444"/>
        <v>2.2519451596551651E-2</v>
      </c>
      <c r="X1386" s="21">
        <f t="shared" si="444"/>
        <v>0.10002192390198829</v>
      </c>
      <c r="Y1386" s="21">
        <f t="shared" si="445"/>
        <v>0.15616461874570717</v>
      </c>
      <c r="Z1386" s="21">
        <f t="shared" si="445"/>
        <v>0.2011532413033407</v>
      </c>
      <c r="AA1386" s="21">
        <f t="shared" si="446"/>
        <v>0.13411132932379</v>
      </c>
      <c r="AB1386" s="21">
        <f t="shared" si="446"/>
        <v>0.37648122319506966</v>
      </c>
      <c r="AC1386" s="21">
        <f t="shared" si="446"/>
        <v>9.5482119335526111E-3</v>
      </c>
      <c r="AD1386" s="21">
        <f t="shared" si="438"/>
        <v>0</v>
      </c>
      <c r="AE1386" s="21">
        <f t="shared" si="447"/>
        <v>0</v>
      </c>
      <c r="AF1386" s="137">
        <f>VLOOKUP(T1386,人口!$A$2:$E$1748,5,0)</f>
        <v>1510</v>
      </c>
      <c r="AG1386" s="14">
        <f t="shared" si="448"/>
        <v>1</v>
      </c>
      <c r="AH1386" s="14">
        <f t="shared" si="449"/>
        <v>0</v>
      </c>
      <c r="AI1386" s="14">
        <f t="shared" si="450"/>
        <v>0</v>
      </c>
      <c r="AJ1386" s="14">
        <f t="shared" si="451"/>
        <v>0</v>
      </c>
      <c r="AK1386" s="14">
        <f t="shared" si="452"/>
        <v>0</v>
      </c>
      <c r="AL1386" s="14">
        <f t="shared" si="453"/>
        <v>0</v>
      </c>
      <c r="AM1386" s="14">
        <f t="shared" si="454"/>
        <v>0</v>
      </c>
      <c r="AN1386" s="14">
        <f t="shared" si="455"/>
        <v>0</v>
      </c>
      <c r="AO1386" s="5" t="str">
        <f t="shared" si="456"/>
        <v>5千人未満の市町村平均</v>
      </c>
    </row>
    <row r="1387" spans="1:41" s="5" customFormat="1" ht="18" customHeight="1" x14ac:dyDescent="0.3">
      <c r="A1387" s="5" t="str">
        <f t="shared" si="439"/>
        <v>036321</v>
      </c>
      <c r="B1387" s="22">
        <v>36</v>
      </c>
      <c r="C1387" s="23" t="s">
        <v>63</v>
      </c>
      <c r="D1387" s="23">
        <v>36321</v>
      </c>
      <c r="E1387" s="24" t="s">
        <v>656</v>
      </c>
      <c r="F1387" s="25">
        <v>0</v>
      </c>
      <c r="G1387" s="26">
        <v>0.19142623413722631</v>
      </c>
      <c r="H1387" s="26">
        <v>0.19634286933796319</v>
      </c>
      <c r="I1387" s="26">
        <f t="shared" si="440"/>
        <v>0.3877691034751895</v>
      </c>
      <c r="J1387" s="26">
        <v>1.4437999291003014</v>
      </c>
      <c r="K1387" s="26">
        <v>2.4156353841774365</v>
      </c>
      <c r="L1387" s="26">
        <f t="shared" si="441"/>
        <v>3.8594353132777379</v>
      </c>
      <c r="M1387" s="26">
        <v>2.3270047205309852</v>
      </c>
      <c r="N1387" s="26">
        <v>5.4417005533246545</v>
      </c>
      <c r="O1387" s="26">
        <v>0.14243533016567236</v>
      </c>
      <c r="P1387" s="26">
        <v>0</v>
      </c>
      <c r="Q1387" s="26">
        <f t="shared" si="436"/>
        <v>7.9111406040213117</v>
      </c>
      <c r="R1387" s="27">
        <v>0</v>
      </c>
      <c r="S1387" s="143">
        <f t="shared" si="442"/>
        <v>12.158345020774238</v>
      </c>
      <c r="T1387" s="140" t="str">
        <f t="shared" si="443"/>
        <v>36321</v>
      </c>
      <c r="U1387" s="5" t="str">
        <f t="shared" si="437"/>
        <v>徳島県佐那河内村</v>
      </c>
      <c r="V1387" s="21">
        <f t="shared" si="444"/>
        <v>0</v>
      </c>
      <c r="W1387" s="21">
        <f t="shared" si="444"/>
        <v>1.5744431812894578E-2</v>
      </c>
      <c r="X1387" s="21">
        <f t="shared" si="444"/>
        <v>1.6148815402300547E-2</v>
      </c>
      <c r="Y1387" s="21">
        <f t="shared" si="445"/>
        <v>0.11874970866786283</v>
      </c>
      <c r="Z1387" s="21">
        <f t="shared" si="445"/>
        <v>0.19868126624552804</v>
      </c>
      <c r="AA1387" s="21">
        <f t="shared" si="446"/>
        <v>0.19139156822371559</v>
      </c>
      <c r="AB1387" s="21">
        <f t="shared" si="446"/>
        <v>0.44756918347248298</v>
      </c>
      <c r="AC1387" s="21">
        <f t="shared" si="446"/>
        <v>1.1715026175215592E-2</v>
      </c>
      <c r="AD1387" s="21">
        <f t="shared" si="438"/>
        <v>0</v>
      </c>
      <c r="AE1387" s="21">
        <f t="shared" si="447"/>
        <v>0</v>
      </c>
      <c r="AF1387" s="137">
        <f>VLOOKUP(T1387,人口!$A$2:$E$1748,5,0)</f>
        <v>2295</v>
      </c>
      <c r="AG1387" s="14">
        <f t="shared" si="448"/>
        <v>1</v>
      </c>
      <c r="AH1387" s="14">
        <f t="shared" si="449"/>
        <v>0</v>
      </c>
      <c r="AI1387" s="14">
        <f t="shared" si="450"/>
        <v>0</v>
      </c>
      <c r="AJ1387" s="14">
        <f t="shared" si="451"/>
        <v>0</v>
      </c>
      <c r="AK1387" s="14">
        <f t="shared" si="452"/>
        <v>0</v>
      </c>
      <c r="AL1387" s="14">
        <f t="shared" si="453"/>
        <v>0</v>
      </c>
      <c r="AM1387" s="14">
        <f t="shared" si="454"/>
        <v>0</v>
      </c>
      <c r="AN1387" s="14">
        <f t="shared" si="455"/>
        <v>0</v>
      </c>
      <c r="AO1387" s="5" t="str">
        <f t="shared" si="456"/>
        <v>5千人未満の市町村平均</v>
      </c>
    </row>
    <row r="1388" spans="1:41" s="5" customFormat="1" ht="18" customHeight="1" x14ac:dyDescent="0.3">
      <c r="A1388" s="5" t="str">
        <f t="shared" si="439"/>
        <v>036341</v>
      </c>
      <c r="B1388" s="22">
        <v>36</v>
      </c>
      <c r="C1388" s="23" t="s">
        <v>63</v>
      </c>
      <c r="D1388" s="23">
        <v>36341</v>
      </c>
      <c r="E1388" s="24" t="s">
        <v>709</v>
      </c>
      <c r="F1388" s="25">
        <v>31.180048483917602</v>
      </c>
      <c r="G1388" s="26">
        <v>0.88213945009629036</v>
      </c>
      <c r="H1388" s="26">
        <v>2.3953830059231507</v>
      </c>
      <c r="I1388" s="26">
        <f t="shared" si="440"/>
        <v>34.457570939937042</v>
      </c>
      <c r="J1388" s="26">
        <v>24.000607826157854</v>
      </c>
      <c r="K1388" s="26">
        <v>27.643024145218508</v>
      </c>
      <c r="L1388" s="26">
        <f t="shared" si="441"/>
        <v>51.643631971376365</v>
      </c>
      <c r="M1388" s="26">
        <v>26.071366157522256</v>
      </c>
      <c r="N1388" s="26">
        <v>21.810104870221629</v>
      </c>
      <c r="O1388" s="26">
        <v>1.6021647268962231</v>
      </c>
      <c r="P1388" s="26">
        <v>0</v>
      </c>
      <c r="Q1388" s="26">
        <f t="shared" si="436"/>
        <v>49.483635754640105</v>
      </c>
      <c r="R1388" s="27">
        <v>2.0111278213800001</v>
      </c>
      <c r="S1388" s="143">
        <f t="shared" si="442"/>
        <v>137.5959664873335</v>
      </c>
      <c r="T1388" s="140" t="str">
        <f t="shared" si="443"/>
        <v>36341</v>
      </c>
      <c r="U1388" s="5" t="str">
        <f t="shared" si="437"/>
        <v>徳島県石井町</v>
      </c>
      <c r="V1388" s="21">
        <f t="shared" si="444"/>
        <v>0.22660583213235327</v>
      </c>
      <c r="W1388" s="21">
        <f t="shared" si="444"/>
        <v>6.4110850965787315E-3</v>
      </c>
      <c r="X1388" s="21">
        <f t="shared" si="444"/>
        <v>1.740881703929642E-2</v>
      </c>
      <c r="Y1388" s="21">
        <f t="shared" si="445"/>
        <v>0.1744281350599565</v>
      </c>
      <c r="Z1388" s="21">
        <f t="shared" si="445"/>
        <v>0.20089995986737888</v>
      </c>
      <c r="AA1388" s="21">
        <f t="shared" si="446"/>
        <v>0.18947769199268116</v>
      </c>
      <c r="AB1388" s="21">
        <f t="shared" si="446"/>
        <v>0.1585083155197676</v>
      </c>
      <c r="AC1388" s="21">
        <f t="shared" si="446"/>
        <v>1.1643980327313676E-2</v>
      </c>
      <c r="AD1388" s="21">
        <f t="shared" si="438"/>
        <v>0</v>
      </c>
      <c r="AE1388" s="21">
        <f t="shared" si="447"/>
        <v>1.4616182964673867E-2</v>
      </c>
      <c r="AF1388" s="137">
        <f>VLOOKUP(T1388,人口!$A$2:$E$1748,5,0)</f>
        <v>25815</v>
      </c>
      <c r="AG1388" s="14">
        <f t="shared" si="448"/>
        <v>0</v>
      </c>
      <c r="AH1388" s="14">
        <f t="shared" si="449"/>
        <v>0</v>
      </c>
      <c r="AI1388" s="14">
        <f t="shared" si="450"/>
        <v>1</v>
      </c>
      <c r="AJ1388" s="14">
        <f t="shared" si="451"/>
        <v>0</v>
      </c>
      <c r="AK1388" s="14">
        <f t="shared" si="452"/>
        <v>0</v>
      </c>
      <c r="AL1388" s="14">
        <f t="shared" si="453"/>
        <v>0</v>
      </c>
      <c r="AM1388" s="14">
        <f t="shared" si="454"/>
        <v>0</v>
      </c>
      <c r="AN1388" s="14">
        <f t="shared" si="455"/>
        <v>0</v>
      </c>
      <c r="AO1388" s="5" t="str">
        <f t="shared" si="456"/>
        <v>1万～3万人未満の市町村平均</v>
      </c>
    </row>
    <row r="1389" spans="1:41" s="5" customFormat="1" ht="18" customHeight="1" x14ac:dyDescent="0.3">
      <c r="A1389" s="5" t="str">
        <f t="shared" si="439"/>
        <v>036342</v>
      </c>
      <c r="B1389" s="22">
        <v>36</v>
      </c>
      <c r="C1389" s="23" t="s">
        <v>63</v>
      </c>
      <c r="D1389" s="23">
        <v>36342</v>
      </c>
      <c r="E1389" s="24" t="s">
        <v>762</v>
      </c>
      <c r="F1389" s="25">
        <v>1.5723069111664409</v>
      </c>
      <c r="G1389" s="26">
        <v>0.44797685720773583</v>
      </c>
      <c r="H1389" s="26">
        <v>5.3797946198601911</v>
      </c>
      <c r="I1389" s="26">
        <f t="shared" si="440"/>
        <v>7.4000783882343679</v>
      </c>
      <c r="J1389" s="26">
        <v>4.1158561959897222</v>
      </c>
      <c r="K1389" s="26">
        <v>6.3487853045689038</v>
      </c>
      <c r="L1389" s="26">
        <f t="shared" si="441"/>
        <v>10.464641500558626</v>
      </c>
      <c r="M1389" s="26">
        <v>4.9166330928318827</v>
      </c>
      <c r="N1389" s="26">
        <v>9.4592248345148278</v>
      </c>
      <c r="O1389" s="26">
        <v>0.32353611161379087</v>
      </c>
      <c r="P1389" s="26">
        <v>0</v>
      </c>
      <c r="Q1389" s="26">
        <f t="shared" si="436"/>
        <v>14.699394038960502</v>
      </c>
      <c r="R1389" s="27">
        <v>0</v>
      </c>
      <c r="S1389" s="143">
        <f t="shared" si="442"/>
        <v>32.564113927753496</v>
      </c>
      <c r="T1389" s="140" t="str">
        <f t="shared" si="443"/>
        <v>36342</v>
      </c>
      <c r="U1389" s="5" t="str">
        <f t="shared" si="437"/>
        <v>徳島県神山町</v>
      </c>
      <c r="V1389" s="21">
        <f t="shared" si="444"/>
        <v>4.8283423730022243E-2</v>
      </c>
      <c r="W1389" s="21">
        <f t="shared" si="444"/>
        <v>1.3756764830193568E-2</v>
      </c>
      <c r="X1389" s="21">
        <f t="shared" si="444"/>
        <v>0.16520623382523977</v>
      </c>
      <c r="Y1389" s="21">
        <f t="shared" si="445"/>
        <v>0.12639239025883309</v>
      </c>
      <c r="Z1389" s="21">
        <f t="shared" si="445"/>
        <v>0.19496263029463268</v>
      </c>
      <c r="AA1389" s="21">
        <f t="shared" si="446"/>
        <v>0.15098316827351388</v>
      </c>
      <c r="AB1389" s="21">
        <f t="shared" si="446"/>
        <v>0.29048003134680694</v>
      </c>
      <c r="AC1389" s="21">
        <f t="shared" si="446"/>
        <v>9.9353574407578145E-3</v>
      </c>
      <c r="AD1389" s="21">
        <f t="shared" si="438"/>
        <v>0</v>
      </c>
      <c r="AE1389" s="21">
        <f t="shared" si="447"/>
        <v>0</v>
      </c>
      <c r="AF1389" s="137">
        <f>VLOOKUP(T1389,人口!$A$2:$E$1748,5,0)</f>
        <v>5213</v>
      </c>
      <c r="AG1389" s="14">
        <f t="shared" si="448"/>
        <v>0</v>
      </c>
      <c r="AH1389" s="14">
        <f t="shared" si="449"/>
        <v>1</v>
      </c>
      <c r="AI1389" s="14">
        <f t="shared" si="450"/>
        <v>0</v>
      </c>
      <c r="AJ1389" s="14">
        <f t="shared" si="451"/>
        <v>0</v>
      </c>
      <c r="AK1389" s="14">
        <f t="shared" si="452"/>
        <v>0</v>
      </c>
      <c r="AL1389" s="14">
        <f t="shared" si="453"/>
        <v>0</v>
      </c>
      <c r="AM1389" s="14">
        <f t="shared" si="454"/>
        <v>0</v>
      </c>
      <c r="AN1389" s="14">
        <f t="shared" si="455"/>
        <v>0</v>
      </c>
      <c r="AO1389" s="5" t="str">
        <f t="shared" si="456"/>
        <v>5千～1万人未満の市町村平均</v>
      </c>
    </row>
    <row r="1390" spans="1:41" s="5" customFormat="1" ht="18" customHeight="1" x14ac:dyDescent="0.3">
      <c r="A1390" s="5" t="str">
        <f t="shared" si="439"/>
        <v>036368</v>
      </c>
      <c r="B1390" s="22">
        <v>36</v>
      </c>
      <c r="C1390" s="23" t="s">
        <v>63</v>
      </c>
      <c r="D1390" s="23">
        <v>36368</v>
      </c>
      <c r="E1390" s="24" t="s">
        <v>816</v>
      </c>
      <c r="F1390" s="25">
        <v>23.601336369389678</v>
      </c>
      <c r="G1390" s="26">
        <v>1.071592217902205</v>
      </c>
      <c r="H1390" s="26">
        <v>6.9112690006963042</v>
      </c>
      <c r="I1390" s="26">
        <f t="shared" si="440"/>
        <v>31.584197587988186</v>
      </c>
      <c r="J1390" s="26">
        <v>7.0479333031910461</v>
      </c>
      <c r="K1390" s="26">
        <v>9.9619151526975482</v>
      </c>
      <c r="L1390" s="26">
        <f t="shared" si="441"/>
        <v>17.009848455888594</v>
      </c>
      <c r="M1390" s="26">
        <v>8.2941324204425193</v>
      </c>
      <c r="N1390" s="26">
        <v>14.506390069207635</v>
      </c>
      <c r="O1390" s="26">
        <v>0.50742974267300101</v>
      </c>
      <c r="P1390" s="26">
        <v>0</v>
      </c>
      <c r="Q1390" s="26">
        <f t="shared" si="436"/>
        <v>23.307952232323156</v>
      </c>
      <c r="R1390" s="27">
        <v>0.72122057599999989</v>
      </c>
      <c r="S1390" s="143">
        <f t="shared" si="442"/>
        <v>72.623218852199926</v>
      </c>
      <c r="T1390" s="140" t="str">
        <f t="shared" si="443"/>
        <v>36368</v>
      </c>
      <c r="U1390" s="5" t="str">
        <f t="shared" si="437"/>
        <v>徳島県那賀町</v>
      </c>
      <c r="V1390" s="21">
        <f t="shared" si="444"/>
        <v>0.32498334200005979</v>
      </c>
      <c r="W1390" s="21">
        <f t="shared" si="444"/>
        <v>1.4755504297917029E-2</v>
      </c>
      <c r="X1390" s="21">
        <f t="shared" si="444"/>
        <v>9.5166106789646182E-2</v>
      </c>
      <c r="Y1390" s="21">
        <f t="shared" si="445"/>
        <v>9.7047933354961008E-2</v>
      </c>
      <c r="Z1390" s="21">
        <f t="shared" si="445"/>
        <v>0.1371725917708449</v>
      </c>
      <c r="AA1390" s="21">
        <f t="shared" si="446"/>
        <v>0.11420772242720925</v>
      </c>
      <c r="AB1390" s="21">
        <f t="shared" si="446"/>
        <v>0.19974865199421277</v>
      </c>
      <c r="AC1390" s="21">
        <f t="shared" si="446"/>
        <v>6.987155770466511E-3</v>
      </c>
      <c r="AD1390" s="21">
        <f t="shared" si="438"/>
        <v>0</v>
      </c>
      <c r="AE1390" s="21">
        <f t="shared" si="447"/>
        <v>9.9309915946827025E-3</v>
      </c>
      <c r="AF1390" s="137">
        <f>VLOOKUP(T1390,人口!$A$2:$E$1748,5,0)</f>
        <v>8176</v>
      </c>
      <c r="AG1390" s="14">
        <f t="shared" si="448"/>
        <v>0</v>
      </c>
      <c r="AH1390" s="14">
        <f t="shared" si="449"/>
        <v>1</v>
      </c>
      <c r="AI1390" s="14">
        <f t="shared" si="450"/>
        <v>0</v>
      </c>
      <c r="AJ1390" s="14">
        <f t="shared" si="451"/>
        <v>0</v>
      </c>
      <c r="AK1390" s="14">
        <f t="shared" si="452"/>
        <v>0</v>
      </c>
      <c r="AL1390" s="14">
        <f t="shared" si="453"/>
        <v>0</v>
      </c>
      <c r="AM1390" s="14">
        <f t="shared" si="454"/>
        <v>0</v>
      </c>
      <c r="AN1390" s="14">
        <f t="shared" si="455"/>
        <v>0</v>
      </c>
      <c r="AO1390" s="5" t="str">
        <f t="shared" si="456"/>
        <v>5千～1万人未満の市町村平均</v>
      </c>
    </row>
    <row r="1391" spans="1:41" s="5" customFormat="1" ht="18" customHeight="1" x14ac:dyDescent="0.3">
      <c r="A1391" s="5" t="str">
        <f t="shared" si="439"/>
        <v>036383</v>
      </c>
      <c r="B1391" s="22">
        <v>36</v>
      </c>
      <c r="C1391" s="23" t="s">
        <v>63</v>
      </c>
      <c r="D1391" s="23">
        <v>36383</v>
      </c>
      <c r="E1391" s="24" t="s">
        <v>867</v>
      </c>
      <c r="F1391" s="25">
        <v>0.5330597018861114</v>
      </c>
      <c r="G1391" s="26">
        <v>0.27628528638362559</v>
      </c>
      <c r="H1391" s="26">
        <v>0.39268573867592638</v>
      </c>
      <c r="I1391" s="26">
        <f t="shared" si="440"/>
        <v>1.2020307269456634</v>
      </c>
      <c r="J1391" s="26">
        <v>4.7864362578467343</v>
      </c>
      <c r="K1391" s="26">
        <v>5.2545231219927997</v>
      </c>
      <c r="L1391" s="26">
        <f t="shared" si="441"/>
        <v>10.040959379839535</v>
      </c>
      <c r="M1391" s="26">
        <v>3.601923175486744</v>
      </c>
      <c r="N1391" s="26">
        <v>3.6662916194813322</v>
      </c>
      <c r="O1391" s="26">
        <v>0.24980488188097222</v>
      </c>
      <c r="P1391" s="26">
        <v>0</v>
      </c>
      <c r="Q1391" s="26">
        <f t="shared" si="436"/>
        <v>7.5180196768490477</v>
      </c>
      <c r="R1391" s="27">
        <v>0.60158851915774314</v>
      </c>
      <c r="S1391" s="143">
        <f t="shared" si="442"/>
        <v>19.362598302791991</v>
      </c>
      <c r="T1391" s="140" t="str">
        <f t="shared" si="443"/>
        <v>36383</v>
      </c>
      <c r="U1391" s="5" t="str">
        <f t="shared" si="437"/>
        <v>徳島県牟岐町</v>
      </c>
      <c r="V1391" s="21">
        <f t="shared" si="444"/>
        <v>2.7530380662250626E-2</v>
      </c>
      <c r="W1391" s="21">
        <f t="shared" si="444"/>
        <v>1.4269019171036908E-2</v>
      </c>
      <c r="X1391" s="21">
        <f t="shared" si="444"/>
        <v>2.0280632409716573E-2</v>
      </c>
      <c r="Y1391" s="21">
        <f t="shared" si="445"/>
        <v>0.24720010109162643</v>
      </c>
      <c r="Z1391" s="21">
        <f t="shared" si="445"/>
        <v>0.27137489709917306</v>
      </c>
      <c r="AA1391" s="21">
        <f t="shared" si="446"/>
        <v>0.18602478444059672</v>
      </c>
      <c r="AB1391" s="21">
        <f t="shared" si="446"/>
        <v>0.18934915459939439</v>
      </c>
      <c r="AC1391" s="21">
        <f t="shared" si="446"/>
        <v>1.2901413228458683E-2</v>
      </c>
      <c r="AD1391" s="21">
        <f t="shared" si="438"/>
        <v>0</v>
      </c>
      <c r="AE1391" s="21">
        <f t="shared" si="447"/>
        <v>3.1069617297746505E-2</v>
      </c>
      <c r="AF1391" s="137">
        <f>VLOOKUP(T1391,人口!$A$2:$E$1748,5,0)</f>
        <v>4025</v>
      </c>
      <c r="AG1391" s="14">
        <f t="shared" si="448"/>
        <v>1</v>
      </c>
      <c r="AH1391" s="14">
        <f t="shared" si="449"/>
        <v>0</v>
      </c>
      <c r="AI1391" s="14">
        <f t="shared" si="450"/>
        <v>0</v>
      </c>
      <c r="AJ1391" s="14">
        <f t="shared" si="451"/>
        <v>0</v>
      </c>
      <c r="AK1391" s="14">
        <f t="shared" si="452"/>
        <v>0</v>
      </c>
      <c r="AL1391" s="14">
        <f t="shared" si="453"/>
        <v>0</v>
      </c>
      <c r="AM1391" s="14">
        <f t="shared" si="454"/>
        <v>0</v>
      </c>
      <c r="AN1391" s="14">
        <f t="shared" si="455"/>
        <v>0</v>
      </c>
      <c r="AO1391" s="5" t="str">
        <f t="shared" si="456"/>
        <v>5千人未満の市町村平均</v>
      </c>
    </row>
    <row r="1392" spans="1:41" s="5" customFormat="1" ht="18" customHeight="1" x14ac:dyDescent="0.3">
      <c r="A1392" s="5" t="str">
        <f t="shared" si="439"/>
        <v>036387</v>
      </c>
      <c r="B1392" s="22">
        <v>36</v>
      </c>
      <c r="C1392" s="23" t="s">
        <v>63</v>
      </c>
      <c r="D1392" s="23">
        <v>36387</v>
      </c>
      <c r="E1392" s="24" t="s">
        <v>919</v>
      </c>
      <c r="F1392" s="25">
        <v>1.7267014220077361</v>
      </c>
      <c r="G1392" s="26">
        <v>0.36706473762395975</v>
      </c>
      <c r="H1392" s="26">
        <v>2.277577284320373</v>
      </c>
      <c r="I1392" s="26">
        <f t="shared" si="440"/>
        <v>4.3713434439520693</v>
      </c>
      <c r="J1392" s="26">
        <v>6.770805828648097</v>
      </c>
      <c r="K1392" s="26">
        <v>8.3747188265553216</v>
      </c>
      <c r="L1392" s="26">
        <f t="shared" si="441"/>
        <v>15.145524655203419</v>
      </c>
      <c r="M1392" s="26">
        <v>6.0530772586725972</v>
      </c>
      <c r="N1392" s="26">
        <v>6.9043680760573647</v>
      </c>
      <c r="O1392" s="26">
        <v>0.41129365272675855</v>
      </c>
      <c r="P1392" s="26">
        <v>0.21709811034100718</v>
      </c>
      <c r="Q1392" s="26">
        <f t="shared" si="436"/>
        <v>13.585837097797727</v>
      </c>
      <c r="R1392" s="27">
        <v>1.0363497488910478</v>
      </c>
      <c r="S1392" s="143">
        <f t="shared" si="442"/>
        <v>34.139054945844265</v>
      </c>
      <c r="T1392" s="140" t="str">
        <f t="shared" si="443"/>
        <v>36387</v>
      </c>
      <c r="U1392" s="5" t="str">
        <f t="shared" si="437"/>
        <v>徳島県美波町</v>
      </c>
      <c r="V1392" s="21">
        <f t="shared" si="444"/>
        <v>5.0578477487055538E-2</v>
      </c>
      <c r="W1392" s="21">
        <f t="shared" si="444"/>
        <v>1.0752047419187344E-2</v>
      </c>
      <c r="X1392" s="21">
        <f t="shared" si="444"/>
        <v>6.6714713923199026E-2</v>
      </c>
      <c r="Y1392" s="21">
        <f t="shared" si="445"/>
        <v>0.19833020683755936</v>
      </c>
      <c r="Z1392" s="21">
        <f t="shared" si="445"/>
        <v>0.24531197011283329</v>
      </c>
      <c r="AA1392" s="21">
        <f t="shared" si="446"/>
        <v>0.17730652674114039</v>
      </c>
      <c r="AB1392" s="21">
        <f t="shared" si="446"/>
        <v>0.20224250750379461</v>
      </c>
      <c r="AC1392" s="21">
        <f t="shared" si="446"/>
        <v>1.2047599248989321E-2</v>
      </c>
      <c r="AD1392" s="21">
        <f t="shared" si="438"/>
        <v>6.3592302330980153E-3</v>
      </c>
      <c r="AE1392" s="21">
        <f t="shared" si="447"/>
        <v>3.0356720493143068E-2</v>
      </c>
      <c r="AF1392" s="137">
        <f>VLOOKUP(T1392,人口!$A$2:$E$1748,5,0)</f>
        <v>6627</v>
      </c>
      <c r="AG1392" s="14">
        <f t="shared" si="448"/>
        <v>0</v>
      </c>
      <c r="AH1392" s="14">
        <f t="shared" si="449"/>
        <v>1</v>
      </c>
      <c r="AI1392" s="14">
        <f t="shared" si="450"/>
        <v>0</v>
      </c>
      <c r="AJ1392" s="14">
        <f t="shared" si="451"/>
        <v>0</v>
      </c>
      <c r="AK1392" s="14">
        <f t="shared" si="452"/>
        <v>0</v>
      </c>
      <c r="AL1392" s="14">
        <f t="shared" si="453"/>
        <v>0</v>
      </c>
      <c r="AM1392" s="14">
        <f t="shared" si="454"/>
        <v>0</v>
      </c>
      <c r="AN1392" s="14">
        <f t="shared" si="455"/>
        <v>0</v>
      </c>
      <c r="AO1392" s="5" t="str">
        <f t="shared" si="456"/>
        <v>5千～1万人未満の市町村平均</v>
      </c>
    </row>
    <row r="1393" spans="1:41" s="5" customFormat="1" ht="18" customHeight="1" x14ac:dyDescent="0.3">
      <c r="A1393" s="5" t="str">
        <f t="shared" si="439"/>
        <v>036388</v>
      </c>
      <c r="B1393" s="22">
        <v>36</v>
      </c>
      <c r="C1393" s="23" t="s">
        <v>63</v>
      </c>
      <c r="D1393" s="23">
        <v>36388</v>
      </c>
      <c r="E1393" s="24" t="s">
        <v>969</v>
      </c>
      <c r="F1393" s="25">
        <v>17.227311081695799</v>
      </c>
      <c r="G1393" s="26">
        <v>0.70650094660955687</v>
      </c>
      <c r="H1393" s="26">
        <v>3.9661259606268557</v>
      </c>
      <c r="I1393" s="26">
        <f t="shared" si="440"/>
        <v>21.899937988932209</v>
      </c>
      <c r="J1393" s="26">
        <v>8.2317123919794444</v>
      </c>
      <c r="K1393" s="26">
        <v>11.897520428480751</v>
      </c>
      <c r="L1393" s="26">
        <f t="shared" si="441"/>
        <v>20.129232820460196</v>
      </c>
      <c r="M1393" s="26">
        <v>8.4039568566372118</v>
      </c>
      <c r="N1393" s="26">
        <v>12.774283792287321</v>
      </c>
      <c r="O1393" s="26">
        <v>0.57327893017007214</v>
      </c>
      <c r="P1393" s="26">
        <v>0.2005236899097414</v>
      </c>
      <c r="Q1393" s="26">
        <f t="shared" si="436"/>
        <v>21.952043269004346</v>
      </c>
      <c r="R1393" s="27">
        <v>1.464454725001203</v>
      </c>
      <c r="S1393" s="143">
        <f t="shared" si="442"/>
        <v>65.44566880339795</v>
      </c>
      <c r="T1393" s="140" t="str">
        <f t="shared" si="443"/>
        <v>36388</v>
      </c>
      <c r="U1393" s="5" t="str">
        <f t="shared" si="437"/>
        <v>徳島県海陽町</v>
      </c>
      <c r="V1393" s="21">
        <f t="shared" si="444"/>
        <v>0.2632307285826278</v>
      </c>
      <c r="W1393" s="21">
        <f t="shared" si="444"/>
        <v>1.079522846243532E-2</v>
      </c>
      <c r="X1393" s="21">
        <f t="shared" si="444"/>
        <v>6.0601809610064429E-2</v>
      </c>
      <c r="Y1393" s="21">
        <f t="shared" si="445"/>
        <v>0.12577933028246557</v>
      </c>
      <c r="Z1393" s="21">
        <f t="shared" si="445"/>
        <v>0.18179232707089441</v>
      </c>
      <c r="AA1393" s="21">
        <f t="shared" si="446"/>
        <v>0.12841119985927743</v>
      </c>
      <c r="AB1393" s="21">
        <f t="shared" si="446"/>
        <v>0.19518913972232305</v>
      </c>
      <c r="AC1393" s="21">
        <f t="shared" si="446"/>
        <v>8.7596160395614665E-3</v>
      </c>
      <c r="AD1393" s="21">
        <f t="shared" si="438"/>
        <v>3.0639718957128324E-3</v>
      </c>
      <c r="AE1393" s="21">
        <f t="shared" si="447"/>
        <v>2.2376648474637762E-2</v>
      </c>
      <c r="AF1393" s="137">
        <f>VLOOKUP(T1393,人口!$A$2:$E$1748,5,0)</f>
        <v>9237</v>
      </c>
      <c r="AG1393" s="14">
        <f t="shared" si="448"/>
        <v>0</v>
      </c>
      <c r="AH1393" s="14">
        <f t="shared" si="449"/>
        <v>1</v>
      </c>
      <c r="AI1393" s="14">
        <f t="shared" si="450"/>
        <v>0</v>
      </c>
      <c r="AJ1393" s="14">
        <f t="shared" si="451"/>
        <v>0</v>
      </c>
      <c r="AK1393" s="14">
        <f t="shared" si="452"/>
        <v>0</v>
      </c>
      <c r="AL1393" s="14">
        <f t="shared" si="453"/>
        <v>0</v>
      </c>
      <c r="AM1393" s="14">
        <f t="shared" si="454"/>
        <v>0</v>
      </c>
      <c r="AN1393" s="14">
        <f t="shared" si="455"/>
        <v>0</v>
      </c>
      <c r="AO1393" s="5" t="str">
        <f t="shared" si="456"/>
        <v>5千～1万人未満の市町村平均</v>
      </c>
    </row>
    <row r="1394" spans="1:41" s="5" customFormat="1" ht="18" customHeight="1" x14ac:dyDescent="0.3">
      <c r="A1394" s="5" t="str">
        <f t="shared" si="439"/>
        <v>036401</v>
      </c>
      <c r="B1394" s="22">
        <v>36</v>
      </c>
      <c r="C1394" s="23" t="s">
        <v>63</v>
      </c>
      <c r="D1394" s="23">
        <v>36401</v>
      </c>
      <c r="E1394" s="24" t="s">
        <v>1014</v>
      </c>
      <c r="F1394" s="25">
        <v>80.086122124567325</v>
      </c>
      <c r="G1394" s="26">
        <v>0.63545615868233885</v>
      </c>
      <c r="H1394" s="26">
        <v>1.5314743808361126</v>
      </c>
      <c r="I1394" s="26">
        <f t="shared" si="440"/>
        <v>82.253052664085786</v>
      </c>
      <c r="J1394" s="26">
        <v>21.335394212960853</v>
      </c>
      <c r="K1394" s="26">
        <v>17.306891972536206</v>
      </c>
      <c r="L1394" s="26">
        <f t="shared" si="441"/>
        <v>38.642286185497056</v>
      </c>
      <c r="M1394" s="26">
        <v>17.193095069203626</v>
      </c>
      <c r="N1394" s="26">
        <v>14.487144443908518</v>
      </c>
      <c r="O1394" s="26">
        <v>0.93442541654656353</v>
      </c>
      <c r="P1394" s="26">
        <v>0.25093398858295657</v>
      </c>
      <c r="Q1394" s="26">
        <f t="shared" si="436"/>
        <v>32.865598918241659</v>
      </c>
      <c r="R1394" s="27">
        <v>1.6455905802399999</v>
      </c>
      <c r="S1394" s="143">
        <f t="shared" si="442"/>
        <v>155.40652834806448</v>
      </c>
      <c r="T1394" s="140" t="str">
        <f t="shared" si="443"/>
        <v>36401</v>
      </c>
      <c r="U1394" s="5" t="str">
        <f t="shared" si="437"/>
        <v>徳島県松茂町</v>
      </c>
      <c r="V1394" s="21">
        <f t="shared" si="444"/>
        <v>0.51533306210404617</v>
      </c>
      <c r="W1394" s="21">
        <f t="shared" si="444"/>
        <v>4.0889926918585154E-3</v>
      </c>
      <c r="X1394" s="21">
        <f t="shared" si="444"/>
        <v>9.8546335029508197E-3</v>
      </c>
      <c r="Y1394" s="21">
        <f t="shared" si="445"/>
        <v>0.13728763160564211</v>
      </c>
      <c r="Z1394" s="21">
        <f t="shared" si="445"/>
        <v>0.11136528276195648</v>
      </c>
      <c r="AA1394" s="21">
        <f t="shared" si="446"/>
        <v>0.1106330297186499</v>
      </c>
      <c r="AB1394" s="21">
        <f t="shared" si="446"/>
        <v>9.3220951512806557E-2</v>
      </c>
      <c r="AC1394" s="21">
        <f t="shared" si="446"/>
        <v>6.0127809718117375E-3</v>
      </c>
      <c r="AD1394" s="21">
        <f t="shared" si="438"/>
        <v>1.6146939980599716E-3</v>
      </c>
      <c r="AE1394" s="21">
        <f t="shared" si="447"/>
        <v>1.0588941132217854E-2</v>
      </c>
      <c r="AF1394" s="137">
        <f>VLOOKUP(T1394,人口!$A$2:$E$1748,5,0)</f>
        <v>15056</v>
      </c>
      <c r="AG1394" s="14">
        <f t="shared" si="448"/>
        <v>0</v>
      </c>
      <c r="AH1394" s="14">
        <f t="shared" si="449"/>
        <v>0</v>
      </c>
      <c r="AI1394" s="14">
        <f t="shared" si="450"/>
        <v>1</v>
      </c>
      <c r="AJ1394" s="14">
        <f t="shared" si="451"/>
        <v>0</v>
      </c>
      <c r="AK1394" s="14">
        <f t="shared" si="452"/>
        <v>0</v>
      </c>
      <c r="AL1394" s="14">
        <f t="shared" si="453"/>
        <v>0</v>
      </c>
      <c r="AM1394" s="14">
        <f t="shared" si="454"/>
        <v>0</v>
      </c>
      <c r="AN1394" s="14">
        <f t="shared" si="455"/>
        <v>0</v>
      </c>
      <c r="AO1394" s="5" t="str">
        <f t="shared" si="456"/>
        <v>1万～3万人未満の市町村平均</v>
      </c>
    </row>
    <row r="1395" spans="1:41" s="5" customFormat="1" ht="18" customHeight="1" x14ac:dyDescent="0.3">
      <c r="A1395" s="5" t="str">
        <f t="shared" si="439"/>
        <v>036402</v>
      </c>
      <c r="B1395" s="22">
        <v>36</v>
      </c>
      <c r="C1395" s="23" t="s">
        <v>63</v>
      </c>
      <c r="D1395" s="23">
        <v>36402</v>
      </c>
      <c r="E1395" s="24" t="s">
        <v>1062</v>
      </c>
      <c r="F1395" s="25">
        <v>56.748581836413329</v>
      </c>
      <c r="G1395" s="26">
        <v>0.95713117068613152</v>
      </c>
      <c r="H1395" s="26">
        <v>1.413668659233335</v>
      </c>
      <c r="I1395" s="26">
        <f t="shared" si="440"/>
        <v>59.119381666332799</v>
      </c>
      <c r="J1395" s="26">
        <v>24.424852355087804</v>
      </c>
      <c r="K1395" s="26">
        <v>25.217065532903561</v>
      </c>
      <c r="L1395" s="26">
        <f t="shared" si="441"/>
        <v>49.641917887991369</v>
      </c>
      <c r="M1395" s="26">
        <v>24.129542792920475</v>
      </c>
      <c r="N1395" s="26">
        <v>15.165552735702308</v>
      </c>
      <c r="O1395" s="26">
        <v>1.4415448425961097</v>
      </c>
      <c r="P1395" s="26">
        <v>0</v>
      </c>
      <c r="Q1395" s="26">
        <f t="shared" si="436"/>
        <v>40.73664037121889</v>
      </c>
      <c r="R1395" s="27">
        <v>1.5339296400000002</v>
      </c>
      <c r="S1395" s="143">
        <f t="shared" si="442"/>
        <v>151.03186956554305</v>
      </c>
      <c r="T1395" s="140" t="str">
        <f t="shared" si="443"/>
        <v>36402</v>
      </c>
      <c r="U1395" s="5" t="str">
        <f t="shared" si="437"/>
        <v>徳島県北島町</v>
      </c>
      <c r="V1395" s="21">
        <f t="shared" si="444"/>
        <v>0.37573912048930996</v>
      </c>
      <c r="W1395" s="21">
        <f t="shared" si="444"/>
        <v>6.3372794989521525E-3</v>
      </c>
      <c r="X1395" s="21">
        <f t="shared" si="444"/>
        <v>9.3600685954552624E-3</v>
      </c>
      <c r="Y1395" s="21">
        <f t="shared" si="445"/>
        <v>0.1617198570430739</v>
      </c>
      <c r="Z1395" s="21">
        <f t="shared" si="445"/>
        <v>0.16696519486544628</v>
      </c>
      <c r="AA1395" s="21">
        <f t="shared" si="446"/>
        <v>0.15976457725333934</v>
      </c>
      <c r="AB1395" s="21">
        <f t="shared" si="446"/>
        <v>0.10041293125303556</v>
      </c>
      <c r="AC1395" s="21">
        <f t="shared" si="446"/>
        <v>9.5446401262385544E-3</v>
      </c>
      <c r="AD1395" s="21">
        <f t="shared" si="438"/>
        <v>0</v>
      </c>
      <c r="AE1395" s="21">
        <f t="shared" si="447"/>
        <v>1.0156330875148991E-2</v>
      </c>
      <c r="AF1395" s="137">
        <f>VLOOKUP(T1395,人口!$A$2:$E$1748,5,0)</f>
        <v>23227</v>
      </c>
      <c r="AG1395" s="14">
        <f t="shared" si="448"/>
        <v>0</v>
      </c>
      <c r="AH1395" s="14">
        <f t="shared" si="449"/>
        <v>0</v>
      </c>
      <c r="AI1395" s="14">
        <f t="shared" si="450"/>
        <v>1</v>
      </c>
      <c r="AJ1395" s="14">
        <f t="shared" si="451"/>
        <v>0</v>
      </c>
      <c r="AK1395" s="14">
        <f t="shared" si="452"/>
        <v>0</v>
      </c>
      <c r="AL1395" s="14">
        <f t="shared" si="453"/>
        <v>0</v>
      </c>
      <c r="AM1395" s="14">
        <f t="shared" si="454"/>
        <v>0</v>
      </c>
      <c r="AN1395" s="14">
        <f t="shared" si="455"/>
        <v>0</v>
      </c>
      <c r="AO1395" s="5" t="str">
        <f t="shared" si="456"/>
        <v>1万～3万人未満の市町村平均</v>
      </c>
    </row>
    <row r="1396" spans="1:41" s="5" customFormat="1" ht="18" customHeight="1" x14ac:dyDescent="0.3">
      <c r="A1396" s="5" t="str">
        <f t="shared" si="439"/>
        <v>036403</v>
      </c>
      <c r="B1396" s="22">
        <v>36</v>
      </c>
      <c r="C1396" s="23" t="s">
        <v>63</v>
      </c>
      <c r="D1396" s="23">
        <v>36403</v>
      </c>
      <c r="E1396" s="24" t="s">
        <v>1102</v>
      </c>
      <c r="F1396" s="25">
        <v>59.794712239814658</v>
      </c>
      <c r="G1396" s="26">
        <v>1.2709123173646777</v>
      </c>
      <c r="H1396" s="26">
        <v>0.15707429547037055</v>
      </c>
      <c r="I1396" s="26">
        <f t="shared" si="440"/>
        <v>61.222698852649707</v>
      </c>
      <c r="J1396" s="26">
        <v>31.849131611361866</v>
      </c>
      <c r="K1396" s="26">
        <v>37.723656421497424</v>
      </c>
      <c r="L1396" s="26">
        <f t="shared" si="441"/>
        <v>69.572788032859293</v>
      </c>
      <c r="M1396" s="26">
        <v>36.703644907964787</v>
      </c>
      <c r="N1396" s="26">
        <v>20.804520948342891</v>
      </c>
      <c r="O1396" s="26">
        <v>2.189718221745208</v>
      </c>
      <c r="P1396" s="26">
        <v>0</v>
      </c>
      <c r="Q1396" s="26">
        <f t="shared" si="436"/>
        <v>59.697884078052887</v>
      </c>
      <c r="R1396" s="27">
        <v>2.44615093096</v>
      </c>
      <c r="S1396" s="143">
        <f t="shared" si="442"/>
        <v>192.93952189452187</v>
      </c>
      <c r="T1396" s="140" t="str">
        <f t="shared" si="443"/>
        <v>36403</v>
      </c>
      <c r="U1396" s="5" t="str">
        <f t="shared" si="437"/>
        <v>徳島県藍住町</v>
      </c>
      <c r="V1396" s="21">
        <f t="shared" si="444"/>
        <v>0.30991427600045485</v>
      </c>
      <c r="W1396" s="21">
        <f t="shared" si="444"/>
        <v>6.5871020353179526E-3</v>
      </c>
      <c r="X1396" s="21">
        <f t="shared" si="444"/>
        <v>8.1411156163350247E-4</v>
      </c>
      <c r="Y1396" s="21">
        <f t="shared" si="445"/>
        <v>0.16507313430979409</v>
      </c>
      <c r="Z1396" s="21">
        <f t="shared" si="445"/>
        <v>0.19552062766134859</v>
      </c>
      <c r="AA1396" s="21">
        <f t="shared" si="446"/>
        <v>0.19023393728543758</v>
      </c>
      <c r="AB1396" s="21">
        <f t="shared" si="446"/>
        <v>0.107829234487875</v>
      </c>
      <c r="AC1396" s="21">
        <f t="shared" si="446"/>
        <v>1.1349246646015353E-2</v>
      </c>
      <c r="AD1396" s="21">
        <f t="shared" si="438"/>
        <v>0</v>
      </c>
      <c r="AE1396" s="21">
        <f t="shared" si="447"/>
        <v>1.2678330012123108E-2</v>
      </c>
      <c r="AF1396" s="137">
        <f>VLOOKUP(T1396,人口!$A$2:$E$1748,5,0)</f>
        <v>35282</v>
      </c>
      <c r="AG1396" s="14">
        <f t="shared" si="448"/>
        <v>0</v>
      </c>
      <c r="AH1396" s="14">
        <f t="shared" si="449"/>
        <v>0</v>
      </c>
      <c r="AI1396" s="14">
        <f t="shared" si="450"/>
        <v>0</v>
      </c>
      <c r="AJ1396" s="14">
        <f t="shared" si="451"/>
        <v>1</v>
      </c>
      <c r="AK1396" s="14">
        <f t="shared" si="452"/>
        <v>0</v>
      </c>
      <c r="AL1396" s="14">
        <f t="shared" si="453"/>
        <v>0</v>
      </c>
      <c r="AM1396" s="14">
        <f t="shared" si="454"/>
        <v>0</v>
      </c>
      <c r="AN1396" s="14">
        <f t="shared" si="455"/>
        <v>0</v>
      </c>
      <c r="AO1396" s="5" t="str">
        <f t="shared" si="456"/>
        <v>3万～10万人未満の市町村平均</v>
      </c>
    </row>
    <row r="1397" spans="1:41" s="5" customFormat="1" ht="18" customHeight="1" x14ac:dyDescent="0.3">
      <c r="A1397" s="5" t="str">
        <f t="shared" si="439"/>
        <v>036404</v>
      </c>
      <c r="B1397" s="22">
        <v>36</v>
      </c>
      <c r="C1397" s="23" t="s">
        <v>63</v>
      </c>
      <c r="D1397" s="23">
        <v>36404</v>
      </c>
      <c r="E1397" s="24" t="s">
        <v>1142</v>
      </c>
      <c r="F1397" s="25">
        <v>129.17608621237463</v>
      </c>
      <c r="G1397" s="26">
        <v>0.64137655767627366</v>
      </c>
      <c r="H1397" s="26">
        <v>5.2227203243898206</v>
      </c>
      <c r="I1397" s="26">
        <f t="shared" si="440"/>
        <v>135.04018309444072</v>
      </c>
      <c r="J1397" s="26">
        <v>14.15060783592144</v>
      </c>
      <c r="K1397" s="26">
        <v>14.679630411539806</v>
      </c>
      <c r="L1397" s="26">
        <f t="shared" si="441"/>
        <v>28.830238247461246</v>
      </c>
      <c r="M1397" s="26">
        <v>14.15939397663724</v>
      </c>
      <c r="N1397" s="26">
        <v>15.742921494675748</v>
      </c>
      <c r="O1397" s="26">
        <v>0.83425521049541085</v>
      </c>
      <c r="P1397" s="26">
        <v>0</v>
      </c>
      <c r="Q1397" s="26">
        <f t="shared" si="436"/>
        <v>30.736570681808399</v>
      </c>
      <c r="R1397" s="27">
        <v>2.0300077346130854</v>
      </c>
      <c r="S1397" s="143">
        <f t="shared" si="442"/>
        <v>196.63699975832344</v>
      </c>
      <c r="T1397" s="140" t="str">
        <f t="shared" si="443"/>
        <v>36404</v>
      </c>
      <c r="U1397" s="5" t="str">
        <f t="shared" si="437"/>
        <v>徳島県板野町</v>
      </c>
      <c r="V1397" s="21">
        <f t="shared" si="444"/>
        <v>0.656926653534881</v>
      </c>
      <c r="W1397" s="21">
        <f t="shared" si="444"/>
        <v>3.2617287614465085E-3</v>
      </c>
      <c r="X1397" s="21">
        <f t="shared" si="444"/>
        <v>2.6560211612304912E-2</v>
      </c>
      <c r="Y1397" s="21">
        <f t="shared" si="445"/>
        <v>7.1963098772424489E-2</v>
      </c>
      <c r="Z1397" s="21">
        <f t="shared" si="445"/>
        <v>7.4653449908113914E-2</v>
      </c>
      <c r="AA1397" s="21">
        <f t="shared" si="446"/>
        <v>7.2007780804425575E-2</v>
      </c>
      <c r="AB1397" s="21">
        <f t="shared" si="446"/>
        <v>8.0060830433868371E-2</v>
      </c>
      <c r="AC1397" s="21">
        <f t="shared" si="446"/>
        <v>4.2426156395833524E-3</v>
      </c>
      <c r="AD1397" s="21">
        <f t="shared" si="438"/>
        <v>0</v>
      </c>
      <c r="AE1397" s="21">
        <f t="shared" si="447"/>
        <v>1.032363053295191E-2</v>
      </c>
      <c r="AF1397" s="137">
        <f>VLOOKUP(T1397,人口!$A$2:$E$1748,5,0)</f>
        <v>13442</v>
      </c>
      <c r="AG1397" s="14">
        <f t="shared" si="448"/>
        <v>0</v>
      </c>
      <c r="AH1397" s="14">
        <f t="shared" si="449"/>
        <v>0</v>
      </c>
      <c r="AI1397" s="14">
        <f t="shared" si="450"/>
        <v>1</v>
      </c>
      <c r="AJ1397" s="14">
        <f t="shared" si="451"/>
        <v>0</v>
      </c>
      <c r="AK1397" s="14">
        <f t="shared" si="452"/>
        <v>0</v>
      </c>
      <c r="AL1397" s="14">
        <f t="shared" si="453"/>
        <v>0</v>
      </c>
      <c r="AM1397" s="14">
        <f t="shared" si="454"/>
        <v>0</v>
      </c>
      <c r="AN1397" s="14">
        <f t="shared" si="455"/>
        <v>0</v>
      </c>
      <c r="AO1397" s="5" t="str">
        <f t="shared" si="456"/>
        <v>1万～3万人未満の市町村平均</v>
      </c>
    </row>
    <row r="1398" spans="1:41" s="5" customFormat="1" ht="18" customHeight="1" x14ac:dyDescent="0.3">
      <c r="A1398" s="5" t="str">
        <f t="shared" si="439"/>
        <v>036405</v>
      </c>
      <c r="B1398" s="22">
        <v>36</v>
      </c>
      <c r="C1398" s="23" t="s">
        <v>63</v>
      </c>
      <c r="D1398" s="23">
        <v>36405</v>
      </c>
      <c r="E1398" s="24" t="s">
        <v>1179</v>
      </c>
      <c r="F1398" s="25">
        <v>5.3212361851262999</v>
      </c>
      <c r="G1398" s="26">
        <v>0.46573805418954034</v>
      </c>
      <c r="H1398" s="26">
        <v>3.9661259606268557</v>
      </c>
      <c r="I1398" s="26">
        <f t="shared" si="440"/>
        <v>9.7531001999426952</v>
      </c>
      <c r="J1398" s="26">
        <v>9.2889023874581014</v>
      </c>
      <c r="K1398" s="26">
        <v>12.671762538794031</v>
      </c>
      <c r="L1398" s="26">
        <f t="shared" si="441"/>
        <v>21.960664926252132</v>
      </c>
      <c r="M1398" s="26">
        <v>13.358789753362899</v>
      </c>
      <c r="N1398" s="26">
        <v>14.131100375874899</v>
      </c>
      <c r="O1398" s="26">
        <v>0.74209117332938757</v>
      </c>
      <c r="P1398" s="26">
        <v>0</v>
      </c>
      <c r="Q1398" s="26">
        <f t="shared" si="436"/>
        <v>28.231981302567188</v>
      </c>
      <c r="R1398" s="27">
        <v>1.6794340083058117</v>
      </c>
      <c r="S1398" s="143">
        <f t="shared" si="442"/>
        <v>61.625180437067833</v>
      </c>
      <c r="T1398" s="140" t="str">
        <f t="shared" si="443"/>
        <v>36405</v>
      </c>
      <c r="U1398" s="5" t="str">
        <f t="shared" si="437"/>
        <v>徳島県上板町</v>
      </c>
      <c r="V1398" s="21">
        <f t="shared" si="444"/>
        <v>8.6348407378058586E-2</v>
      </c>
      <c r="W1398" s="21">
        <f t="shared" si="444"/>
        <v>7.5575933552869037E-3</v>
      </c>
      <c r="X1398" s="21">
        <f t="shared" si="444"/>
        <v>6.4358853515684197E-2</v>
      </c>
      <c r="Y1398" s="21">
        <f t="shared" si="445"/>
        <v>0.15073225460076353</v>
      </c>
      <c r="Z1398" s="21">
        <f t="shared" si="445"/>
        <v>0.20562637624622526</v>
      </c>
      <c r="AA1398" s="21">
        <f t="shared" si="446"/>
        <v>0.216774858241673</v>
      </c>
      <c r="AB1398" s="21">
        <f t="shared" si="446"/>
        <v>0.22930724544175091</v>
      </c>
      <c r="AC1398" s="21">
        <f t="shared" si="446"/>
        <v>1.2042012178564206E-2</v>
      </c>
      <c r="AD1398" s="21">
        <f t="shared" si="438"/>
        <v>0</v>
      </c>
      <c r="AE1398" s="21">
        <f t="shared" si="447"/>
        <v>2.7252399041993301E-2</v>
      </c>
      <c r="AF1398" s="137">
        <f>VLOOKUP(T1398,人口!$A$2:$E$1748,5,0)</f>
        <v>11957</v>
      </c>
      <c r="AG1398" s="14">
        <f t="shared" si="448"/>
        <v>0</v>
      </c>
      <c r="AH1398" s="14">
        <f t="shared" si="449"/>
        <v>0</v>
      </c>
      <c r="AI1398" s="14">
        <f t="shared" si="450"/>
        <v>1</v>
      </c>
      <c r="AJ1398" s="14">
        <f t="shared" si="451"/>
        <v>0</v>
      </c>
      <c r="AK1398" s="14">
        <f t="shared" si="452"/>
        <v>0</v>
      </c>
      <c r="AL1398" s="14">
        <f t="shared" si="453"/>
        <v>0</v>
      </c>
      <c r="AM1398" s="14">
        <f t="shared" si="454"/>
        <v>0</v>
      </c>
      <c r="AN1398" s="14">
        <f t="shared" si="455"/>
        <v>0</v>
      </c>
      <c r="AO1398" s="5" t="str">
        <f t="shared" si="456"/>
        <v>1万～3万人未満の市町村平均</v>
      </c>
    </row>
    <row r="1399" spans="1:41" s="5" customFormat="1" ht="18" customHeight="1" x14ac:dyDescent="0.3">
      <c r="A1399" s="5" t="str">
        <f t="shared" si="439"/>
        <v>036468</v>
      </c>
      <c r="B1399" s="22">
        <v>36</v>
      </c>
      <c r="C1399" s="23" t="s">
        <v>63</v>
      </c>
      <c r="D1399" s="23">
        <v>36468</v>
      </c>
      <c r="E1399" s="24" t="s">
        <v>1218</v>
      </c>
      <c r="F1399" s="25">
        <v>24.947519053708906</v>
      </c>
      <c r="G1399" s="26">
        <v>0.74597027323578902</v>
      </c>
      <c r="H1399" s="26">
        <v>0.86390862508703803</v>
      </c>
      <c r="I1399" s="26">
        <f t="shared" si="440"/>
        <v>26.557397952031732</v>
      </c>
      <c r="J1399" s="26">
        <v>7.8964223610509388</v>
      </c>
      <c r="K1399" s="26">
        <v>10.911652141348505</v>
      </c>
      <c r="L1399" s="26">
        <f t="shared" si="441"/>
        <v>18.808074502399442</v>
      </c>
      <c r="M1399" s="26">
        <v>8.6124641195575649</v>
      </c>
      <c r="N1399" s="26">
        <v>10.652453603059934</v>
      </c>
      <c r="O1399" s="26">
        <v>0.53976473483697285</v>
      </c>
      <c r="P1399" s="26">
        <v>0</v>
      </c>
      <c r="Q1399" s="26">
        <f t="shared" si="436"/>
        <v>19.804682457454469</v>
      </c>
      <c r="R1399" s="27">
        <v>0.97516967314227132</v>
      </c>
      <c r="S1399" s="143">
        <f t="shared" si="442"/>
        <v>66.145324585027922</v>
      </c>
      <c r="T1399" s="140" t="str">
        <f t="shared" si="443"/>
        <v>36468</v>
      </c>
      <c r="U1399" s="5" t="str">
        <f t="shared" si="437"/>
        <v>徳島県つるぎ町</v>
      </c>
      <c r="V1399" s="21">
        <f t="shared" si="444"/>
        <v>0.37716224404703896</v>
      </c>
      <c r="W1399" s="21">
        <f t="shared" si="444"/>
        <v>1.1277747564408209E-2</v>
      </c>
      <c r="X1399" s="21">
        <f t="shared" si="444"/>
        <v>1.3060766282528528E-2</v>
      </c>
      <c r="Y1399" s="21">
        <f t="shared" si="445"/>
        <v>0.11937990191431162</v>
      </c>
      <c r="Z1399" s="21">
        <f t="shared" si="445"/>
        <v>0.16496482872832363</v>
      </c>
      <c r="AA1399" s="21">
        <f t="shared" si="446"/>
        <v>0.1302051834137799</v>
      </c>
      <c r="AB1399" s="21">
        <f t="shared" si="446"/>
        <v>0.16104620651405996</v>
      </c>
      <c r="AC1399" s="21">
        <f t="shared" si="446"/>
        <v>8.160285526199523E-3</v>
      </c>
      <c r="AD1399" s="21">
        <f t="shared" si="438"/>
        <v>0</v>
      </c>
      <c r="AE1399" s="21">
        <f t="shared" si="447"/>
        <v>1.4742836009349666E-2</v>
      </c>
      <c r="AF1399" s="137">
        <f>VLOOKUP(T1399,人口!$A$2:$E$1748,5,0)</f>
        <v>8697</v>
      </c>
      <c r="AG1399" s="14">
        <f t="shared" si="448"/>
        <v>0</v>
      </c>
      <c r="AH1399" s="14">
        <f t="shared" si="449"/>
        <v>1</v>
      </c>
      <c r="AI1399" s="14">
        <f t="shared" si="450"/>
        <v>0</v>
      </c>
      <c r="AJ1399" s="14">
        <f t="shared" si="451"/>
        <v>0</v>
      </c>
      <c r="AK1399" s="14">
        <f t="shared" si="452"/>
        <v>0</v>
      </c>
      <c r="AL1399" s="14">
        <f t="shared" si="453"/>
        <v>0</v>
      </c>
      <c r="AM1399" s="14">
        <f t="shared" si="454"/>
        <v>0</v>
      </c>
      <c r="AN1399" s="14">
        <f t="shared" si="455"/>
        <v>0</v>
      </c>
      <c r="AO1399" s="5" t="str">
        <f t="shared" si="456"/>
        <v>5千～1万人未満の市町村平均</v>
      </c>
    </row>
    <row r="1400" spans="1:41" s="5" customFormat="1" ht="18" customHeight="1" x14ac:dyDescent="0.3">
      <c r="A1400" s="5" t="str">
        <f t="shared" si="439"/>
        <v>036489</v>
      </c>
      <c r="B1400" s="22">
        <v>36</v>
      </c>
      <c r="C1400" s="23" t="s">
        <v>63</v>
      </c>
      <c r="D1400" s="23">
        <v>36489</v>
      </c>
      <c r="E1400" s="24" t="s">
        <v>1259</v>
      </c>
      <c r="F1400" s="25">
        <v>5.0215202319461687</v>
      </c>
      <c r="G1400" s="26">
        <v>0.89200678175284842</v>
      </c>
      <c r="H1400" s="26">
        <v>1.9634286933796317</v>
      </c>
      <c r="I1400" s="26">
        <f t="shared" si="440"/>
        <v>7.8769557070786487</v>
      </c>
      <c r="J1400" s="26">
        <v>12.217558167813214</v>
      </c>
      <c r="K1400" s="26">
        <v>16.328766106507096</v>
      </c>
      <c r="L1400" s="26">
        <f t="shared" si="441"/>
        <v>28.546324274320312</v>
      </c>
      <c r="M1400" s="26">
        <v>14.469767383274409</v>
      </c>
      <c r="N1400" s="26">
        <v>16.541614944589003</v>
      </c>
      <c r="O1400" s="26">
        <v>0.88657459320986043</v>
      </c>
      <c r="P1400" s="26">
        <v>0</v>
      </c>
      <c r="Q1400" s="26">
        <f t="shared" si="436"/>
        <v>31.897956921073273</v>
      </c>
      <c r="R1400" s="27">
        <v>0</v>
      </c>
      <c r="S1400" s="143">
        <f t="shared" si="442"/>
        <v>68.321236902472236</v>
      </c>
      <c r="T1400" s="140" t="str">
        <f t="shared" si="443"/>
        <v>36489</v>
      </c>
      <c r="U1400" s="5" t="str">
        <f t="shared" si="437"/>
        <v>徳島県東みよし町</v>
      </c>
      <c r="V1400" s="21">
        <f t="shared" si="444"/>
        <v>7.3498672735014009E-2</v>
      </c>
      <c r="W1400" s="21">
        <f t="shared" si="444"/>
        <v>1.3056068979344996E-2</v>
      </c>
      <c r="X1400" s="21">
        <f t="shared" si="444"/>
        <v>2.8738190091353338E-2</v>
      </c>
      <c r="Y1400" s="21">
        <f t="shared" si="445"/>
        <v>0.17882518996624192</v>
      </c>
      <c r="Z1400" s="21">
        <f t="shared" si="445"/>
        <v>0.23899986075802782</v>
      </c>
      <c r="AA1400" s="21">
        <f t="shared" si="446"/>
        <v>0.21179018471123162</v>
      </c>
      <c r="AB1400" s="21">
        <f t="shared" si="446"/>
        <v>0.24211527329638316</v>
      </c>
      <c r="AC1400" s="21">
        <f t="shared" si="446"/>
        <v>1.2976559462403107E-2</v>
      </c>
      <c r="AD1400" s="21">
        <f t="shared" si="438"/>
        <v>0</v>
      </c>
      <c r="AE1400" s="21">
        <f t="shared" si="447"/>
        <v>0</v>
      </c>
      <c r="AF1400" s="137">
        <f>VLOOKUP(T1400,人口!$A$2:$E$1748,5,0)</f>
        <v>14285</v>
      </c>
      <c r="AG1400" s="14">
        <f t="shared" si="448"/>
        <v>0</v>
      </c>
      <c r="AH1400" s="14">
        <f t="shared" si="449"/>
        <v>0</v>
      </c>
      <c r="AI1400" s="14">
        <f t="shared" si="450"/>
        <v>1</v>
      </c>
      <c r="AJ1400" s="14">
        <f t="shared" si="451"/>
        <v>0</v>
      </c>
      <c r="AK1400" s="14">
        <f t="shared" si="452"/>
        <v>0</v>
      </c>
      <c r="AL1400" s="14">
        <f t="shared" si="453"/>
        <v>0</v>
      </c>
      <c r="AM1400" s="14">
        <f t="shared" si="454"/>
        <v>0</v>
      </c>
      <c r="AN1400" s="14">
        <f t="shared" si="455"/>
        <v>0</v>
      </c>
      <c r="AO1400" s="5" t="str">
        <f t="shared" si="456"/>
        <v>1万～3万人未満の市町村平均</v>
      </c>
    </row>
    <row r="1401" spans="1:41" s="5" customFormat="1" ht="18" customHeight="1" x14ac:dyDescent="0.3">
      <c r="A1401" s="5" t="str">
        <f t="shared" si="439"/>
        <v>037201</v>
      </c>
      <c r="B1401" s="22">
        <v>37</v>
      </c>
      <c r="C1401" s="23" t="s">
        <v>64</v>
      </c>
      <c r="D1401" s="23">
        <v>37201</v>
      </c>
      <c r="E1401" s="24" t="s">
        <v>111</v>
      </c>
      <c r="F1401" s="25">
        <v>423.01105261282538</v>
      </c>
      <c r="G1401" s="26">
        <v>28.997690814154971</v>
      </c>
      <c r="H1401" s="26">
        <v>38.710045962747465</v>
      </c>
      <c r="I1401" s="26">
        <f t="shared" si="440"/>
        <v>490.71878938972782</v>
      </c>
      <c r="J1401" s="26">
        <v>611.13724963322761</v>
      </c>
      <c r="K1401" s="26">
        <v>500.71125493861751</v>
      </c>
      <c r="L1401" s="26">
        <f t="shared" si="441"/>
        <v>1111.8485045718451</v>
      </c>
      <c r="M1401" s="26">
        <v>404.65052264708169</v>
      </c>
      <c r="N1401" s="26">
        <v>279.52827325066534</v>
      </c>
      <c r="O1401" s="26">
        <v>26.509169938559392</v>
      </c>
      <c r="P1401" s="26">
        <v>131.83914340214551</v>
      </c>
      <c r="Q1401" s="26">
        <f t="shared" si="436"/>
        <v>842.52710923845189</v>
      </c>
      <c r="R1401" s="27">
        <v>41.912457675423127</v>
      </c>
      <c r="S1401" s="143">
        <f t="shared" si="442"/>
        <v>2487.0068608754477</v>
      </c>
      <c r="T1401" s="140" t="str">
        <f t="shared" si="443"/>
        <v>37201</v>
      </c>
      <c r="U1401" s="5" t="str">
        <f t="shared" si="437"/>
        <v>香川県高松市</v>
      </c>
      <c r="V1401" s="21">
        <f t="shared" si="444"/>
        <v>0.17008841401584307</v>
      </c>
      <c r="W1401" s="21">
        <f t="shared" si="444"/>
        <v>1.1659674635536604E-2</v>
      </c>
      <c r="X1401" s="21">
        <f t="shared" si="444"/>
        <v>1.5564913218261568E-2</v>
      </c>
      <c r="Y1401" s="21">
        <f t="shared" si="445"/>
        <v>0.24573203204517982</v>
      </c>
      <c r="Z1401" s="21">
        <f t="shared" si="445"/>
        <v>0.2013308699769179</v>
      </c>
      <c r="AA1401" s="21">
        <f t="shared" si="446"/>
        <v>0.16270583286796453</v>
      </c>
      <c r="AB1401" s="21">
        <f t="shared" si="446"/>
        <v>0.11239545722534476</v>
      </c>
      <c r="AC1401" s="21">
        <f t="shared" si="446"/>
        <v>1.0659065865716163E-2</v>
      </c>
      <c r="AD1401" s="21">
        <f t="shared" si="438"/>
        <v>5.3011169963454383E-2</v>
      </c>
      <c r="AE1401" s="21">
        <f t="shared" si="447"/>
        <v>1.6852570185781308E-2</v>
      </c>
      <c r="AF1401" s="137">
        <f>VLOOKUP(T1401,人口!$A$2:$E$1748,5,0)</f>
        <v>427131</v>
      </c>
      <c r="AG1401" s="14">
        <f t="shared" si="448"/>
        <v>0</v>
      </c>
      <c r="AH1401" s="14">
        <f t="shared" si="449"/>
        <v>0</v>
      </c>
      <c r="AI1401" s="14">
        <f t="shared" si="450"/>
        <v>0</v>
      </c>
      <c r="AJ1401" s="14">
        <f t="shared" si="451"/>
        <v>0</v>
      </c>
      <c r="AK1401" s="14">
        <f t="shared" si="452"/>
        <v>0</v>
      </c>
      <c r="AL1401" s="14">
        <f t="shared" si="453"/>
        <v>1</v>
      </c>
      <c r="AM1401" s="14">
        <f t="shared" si="454"/>
        <v>0</v>
      </c>
      <c r="AN1401" s="14">
        <f t="shared" si="455"/>
        <v>0</v>
      </c>
      <c r="AO1401" s="5" t="str">
        <f t="shared" si="456"/>
        <v>20万～50万人未満の市町村平均</v>
      </c>
    </row>
    <row r="1402" spans="1:41" s="5" customFormat="1" ht="18" customHeight="1" x14ac:dyDescent="0.3">
      <c r="A1402" s="5" t="str">
        <f t="shared" si="439"/>
        <v>037202</v>
      </c>
      <c r="B1402" s="22">
        <v>37</v>
      </c>
      <c r="C1402" s="23" t="s">
        <v>64</v>
      </c>
      <c r="D1402" s="23">
        <v>37202</v>
      </c>
      <c r="E1402" s="24" t="s">
        <v>161</v>
      </c>
      <c r="F1402" s="25">
        <v>336.08148866376877</v>
      </c>
      <c r="G1402" s="26">
        <v>5.8168085356151966</v>
      </c>
      <c r="H1402" s="26">
        <v>12.259101574507756</v>
      </c>
      <c r="I1402" s="26">
        <f t="shared" si="440"/>
        <v>354.15739877389177</v>
      </c>
      <c r="J1402" s="26">
        <v>103.55451149751815</v>
      </c>
      <c r="K1402" s="26">
        <v>127.19039979693378</v>
      </c>
      <c r="L1402" s="26">
        <f t="shared" si="441"/>
        <v>230.74491129445192</v>
      </c>
      <c r="M1402" s="26">
        <v>115.32839127238996</v>
      </c>
      <c r="N1402" s="26">
        <v>77.420339172013286</v>
      </c>
      <c r="O1402" s="26">
        <v>7.0068872942807161</v>
      </c>
      <c r="P1402" s="26">
        <v>27.466693939890469</v>
      </c>
      <c r="Q1402" s="26">
        <f t="shared" si="436"/>
        <v>227.22231167857441</v>
      </c>
      <c r="R1402" s="27">
        <v>14.676708386346943</v>
      </c>
      <c r="S1402" s="143">
        <f t="shared" si="442"/>
        <v>826.80133013326508</v>
      </c>
      <c r="T1402" s="140" t="str">
        <f t="shared" si="443"/>
        <v>37202</v>
      </c>
      <c r="U1402" s="5" t="str">
        <f t="shared" si="437"/>
        <v>香川県丸亀市</v>
      </c>
      <c r="V1402" s="21">
        <f t="shared" si="444"/>
        <v>0.40648397192297531</v>
      </c>
      <c r="W1402" s="21">
        <f t="shared" si="444"/>
        <v>7.0353158898252312E-3</v>
      </c>
      <c r="X1402" s="21">
        <f t="shared" si="444"/>
        <v>1.4827143024227859E-2</v>
      </c>
      <c r="Y1402" s="21">
        <f t="shared" si="445"/>
        <v>0.12524715155069607</v>
      </c>
      <c r="Z1402" s="21">
        <f t="shared" si="445"/>
        <v>0.15383429508565624</v>
      </c>
      <c r="AA1402" s="21">
        <f t="shared" si="446"/>
        <v>0.13948742832065977</v>
      </c>
      <c r="AB1402" s="21">
        <f t="shared" si="446"/>
        <v>9.3638382463093708E-2</v>
      </c>
      <c r="AC1402" s="21">
        <f t="shared" si="446"/>
        <v>8.4746928178639179E-3</v>
      </c>
      <c r="AD1402" s="21">
        <f t="shared" si="438"/>
        <v>3.3220427857153234E-2</v>
      </c>
      <c r="AE1402" s="21">
        <f t="shared" si="447"/>
        <v>1.7751191067848584E-2</v>
      </c>
      <c r="AF1402" s="137">
        <f>VLOOKUP(T1402,人口!$A$2:$E$1748,5,0)</f>
        <v>112899</v>
      </c>
      <c r="AG1402" s="14">
        <f t="shared" si="448"/>
        <v>0</v>
      </c>
      <c r="AH1402" s="14">
        <f t="shared" si="449"/>
        <v>0</v>
      </c>
      <c r="AI1402" s="14">
        <f t="shared" si="450"/>
        <v>0</v>
      </c>
      <c r="AJ1402" s="14">
        <f t="shared" si="451"/>
        <v>0</v>
      </c>
      <c r="AK1402" s="14">
        <f t="shared" si="452"/>
        <v>1</v>
      </c>
      <c r="AL1402" s="14">
        <f t="shared" si="453"/>
        <v>0</v>
      </c>
      <c r="AM1402" s="14">
        <f t="shared" si="454"/>
        <v>0</v>
      </c>
      <c r="AN1402" s="14">
        <f t="shared" si="455"/>
        <v>0</v>
      </c>
      <c r="AO1402" s="5" t="str">
        <f t="shared" si="456"/>
        <v>10万～20万人未満の市町村平均</v>
      </c>
    </row>
    <row r="1403" spans="1:41" s="5" customFormat="1" ht="18" customHeight="1" x14ac:dyDescent="0.3">
      <c r="A1403" s="5" t="str">
        <f t="shared" si="439"/>
        <v>037203</v>
      </c>
      <c r="B1403" s="22">
        <v>37</v>
      </c>
      <c r="C1403" s="23" t="s">
        <v>64</v>
      </c>
      <c r="D1403" s="23">
        <v>37203</v>
      </c>
      <c r="E1403" s="24" t="s">
        <v>229</v>
      </c>
      <c r="F1403" s="25">
        <v>461.70172150587615</v>
      </c>
      <c r="G1403" s="26">
        <v>3.6947574115989132</v>
      </c>
      <c r="H1403" s="26">
        <v>21.204932453202606</v>
      </c>
      <c r="I1403" s="26">
        <f t="shared" si="440"/>
        <v>486.60141137067768</v>
      </c>
      <c r="J1403" s="26">
        <v>68.164097500053998</v>
      </c>
      <c r="K1403" s="26">
        <v>62.487805126170436</v>
      </c>
      <c r="L1403" s="26">
        <f t="shared" si="441"/>
        <v>130.65190262622443</v>
      </c>
      <c r="M1403" s="26">
        <v>52.426047527256905</v>
      </c>
      <c r="N1403" s="26">
        <v>55.355229766578383</v>
      </c>
      <c r="O1403" s="26">
        <v>3.276447037083301</v>
      </c>
      <c r="P1403" s="26">
        <v>48.343011750879576</v>
      </c>
      <c r="Q1403" s="26">
        <f t="shared" si="436"/>
        <v>159.40073608179816</v>
      </c>
      <c r="R1403" s="27">
        <v>6.2652647469238021</v>
      </c>
      <c r="S1403" s="143">
        <f t="shared" si="442"/>
        <v>782.91931482562404</v>
      </c>
      <c r="T1403" s="140" t="str">
        <f t="shared" si="443"/>
        <v>37203</v>
      </c>
      <c r="U1403" s="5" t="str">
        <f t="shared" si="437"/>
        <v>香川県坂出市</v>
      </c>
      <c r="V1403" s="21">
        <f t="shared" si="444"/>
        <v>0.5897181392295946</v>
      </c>
      <c r="W1403" s="21">
        <f t="shared" si="444"/>
        <v>4.7192058512719529E-3</v>
      </c>
      <c r="X1403" s="21">
        <f t="shared" si="444"/>
        <v>2.7084441591437147E-2</v>
      </c>
      <c r="Y1403" s="21">
        <f t="shared" si="445"/>
        <v>8.7064013122777367E-2</v>
      </c>
      <c r="Z1403" s="21">
        <f t="shared" si="445"/>
        <v>7.9813850473325024E-2</v>
      </c>
      <c r="AA1403" s="21">
        <f t="shared" si="446"/>
        <v>6.6962261033160886E-2</v>
      </c>
      <c r="AB1403" s="21">
        <f t="shared" si="446"/>
        <v>7.070362005171299E-2</v>
      </c>
      <c r="AC1403" s="21">
        <f t="shared" si="446"/>
        <v>4.1849102136572638E-3</v>
      </c>
      <c r="AD1403" s="21">
        <f t="shared" si="438"/>
        <v>6.1747118554160069E-2</v>
      </c>
      <c r="AE1403" s="21">
        <f t="shared" si="447"/>
        <v>8.0024398789027649E-3</v>
      </c>
      <c r="AF1403" s="137">
        <f>VLOOKUP(T1403,人口!$A$2:$E$1748,5,0)</f>
        <v>52792</v>
      </c>
      <c r="AG1403" s="14">
        <f t="shared" si="448"/>
        <v>0</v>
      </c>
      <c r="AH1403" s="14">
        <f t="shared" si="449"/>
        <v>0</v>
      </c>
      <c r="AI1403" s="14">
        <f t="shared" si="450"/>
        <v>0</v>
      </c>
      <c r="AJ1403" s="14">
        <f t="shared" si="451"/>
        <v>1</v>
      </c>
      <c r="AK1403" s="14">
        <f t="shared" si="452"/>
        <v>0</v>
      </c>
      <c r="AL1403" s="14">
        <f t="shared" si="453"/>
        <v>0</v>
      </c>
      <c r="AM1403" s="14">
        <f t="shared" si="454"/>
        <v>0</v>
      </c>
      <c r="AN1403" s="14">
        <f t="shared" si="455"/>
        <v>0</v>
      </c>
      <c r="AO1403" s="5" t="str">
        <f t="shared" si="456"/>
        <v>3万～10万人未満の市町村平均</v>
      </c>
    </row>
    <row r="1404" spans="1:41" s="5" customFormat="1" ht="18" customHeight="1" x14ac:dyDescent="0.3">
      <c r="A1404" s="5" t="str">
        <f t="shared" si="439"/>
        <v>037204</v>
      </c>
      <c r="B1404" s="22">
        <v>37</v>
      </c>
      <c r="C1404" s="23" t="s">
        <v>64</v>
      </c>
      <c r="D1404" s="23">
        <v>37204</v>
      </c>
      <c r="E1404" s="24" t="s">
        <v>290</v>
      </c>
      <c r="F1404" s="25">
        <v>47.588940933133514</v>
      </c>
      <c r="G1404" s="26">
        <v>1.2144379159954657</v>
      </c>
      <c r="H1404" s="26">
        <v>11.76211097013582</v>
      </c>
      <c r="I1404" s="26">
        <f t="shared" si="440"/>
        <v>60.565489819264805</v>
      </c>
      <c r="J1404" s="26">
        <v>40.091711986450193</v>
      </c>
      <c r="K1404" s="26">
        <v>38.04449070967933</v>
      </c>
      <c r="L1404" s="26">
        <f t="shared" si="441"/>
        <v>78.136202696129516</v>
      </c>
      <c r="M1404" s="26">
        <v>32.430041847345294</v>
      </c>
      <c r="N1404" s="26">
        <v>27.073783389529471</v>
      </c>
      <c r="O1404" s="26">
        <v>1.9874538465774843</v>
      </c>
      <c r="P1404" s="26">
        <v>0</v>
      </c>
      <c r="Q1404" s="26">
        <f t="shared" si="436"/>
        <v>61.491279083452248</v>
      </c>
      <c r="R1404" s="27">
        <v>2.7234052245079265</v>
      </c>
      <c r="S1404" s="143">
        <f t="shared" si="442"/>
        <v>202.91637682335448</v>
      </c>
      <c r="T1404" s="140" t="str">
        <f t="shared" si="443"/>
        <v>37204</v>
      </c>
      <c r="U1404" s="5" t="str">
        <f t="shared" si="437"/>
        <v>香川県善通寺市</v>
      </c>
      <c r="V1404" s="21">
        <f t="shared" si="444"/>
        <v>0.23452488989866641</v>
      </c>
      <c r="W1404" s="21">
        <f t="shared" si="444"/>
        <v>5.9849181963892179E-3</v>
      </c>
      <c r="X1404" s="21">
        <f t="shared" si="444"/>
        <v>5.7965311397094051E-2</v>
      </c>
      <c r="Y1404" s="21">
        <f t="shared" si="445"/>
        <v>0.19757750761216958</v>
      </c>
      <c r="Z1404" s="21">
        <f t="shared" si="445"/>
        <v>0.18748851770992508</v>
      </c>
      <c r="AA1404" s="21">
        <f t="shared" si="446"/>
        <v>0.15981973636152952</v>
      </c>
      <c r="AB1404" s="21">
        <f t="shared" si="446"/>
        <v>0.1334233530746417</v>
      </c>
      <c r="AC1404" s="21">
        <f t="shared" si="446"/>
        <v>9.794447731084956E-3</v>
      </c>
      <c r="AD1404" s="21">
        <f t="shared" si="438"/>
        <v>0</v>
      </c>
      <c r="AE1404" s="21">
        <f t="shared" si="447"/>
        <v>1.3421318018499523E-2</v>
      </c>
      <c r="AF1404" s="137">
        <f>VLOOKUP(T1404,人口!$A$2:$E$1748,5,0)</f>
        <v>32023</v>
      </c>
      <c r="AG1404" s="14">
        <f t="shared" si="448"/>
        <v>0</v>
      </c>
      <c r="AH1404" s="14">
        <f t="shared" si="449"/>
        <v>0</v>
      </c>
      <c r="AI1404" s="14">
        <f t="shared" si="450"/>
        <v>0</v>
      </c>
      <c r="AJ1404" s="14">
        <f t="shared" si="451"/>
        <v>1</v>
      </c>
      <c r="AK1404" s="14">
        <f t="shared" si="452"/>
        <v>0</v>
      </c>
      <c r="AL1404" s="14">
        <f t="shared" si="453"/>
        <v>0</v>
      </c>
      <c r="AM1404" s="14">
        <f t="shared" si="454"/>
        <v>0</v>
      </c>
      <c r="AN1404" s="14">
        <f t="shared" si="455"/>
        <v>0</v>
      </c>
      <c r="AO1404" s="5" t="str">
        <f t="shared" si="456"/>
        <v>3万～10万人未満の市町村平均</v>
      </c>
    </row>
    <row r="1405" spans="1:41" s="5" customFormat="1" ht="18" customHeight="1" x14ac:dyDescent="0.3">
      <c r="A1405" s="5" t="str">
        <f t="shared" si="439"/>
        <v>037205</v>
      </c>
      <c r="B1405" s="22">
        <v>37</v>
      </c>
      <c r="C1405" s="23" t="s">
        <v>64</v>
      </c>
      <c r="D1405" s="23">
        <v>37205</v>
      </c>
      <c r="E1405" s="24" t="s">
        <v>341</v>
      </c>
      <c r="F1405" s="25">
        <v>231.99517281607419</v>
      </c>
      <c r="G1405" s="26">
        <v>2.7963305720803313</v>
      </c>
      <c r="H1405" s="26">
        <v>25.622626714286483</v>
      </c>
      <c r="I1405" s="26">
        <f t="shared" si="440"/>
        <v>260.41413010244099</v>
      </c>
      <c r="J1405" s="26">
        <v>65.695364999474592</v>
      </c>
      <c r="K1405" s="26">
        <v>63.656931802724593</v>
      </c>
      <c r="L1405" s="26">
        <f t="shared" si="441"/>
        <v>129.35229680219919</v>
      </c>
      <c r="M1405" s="26">
        <v>62.45031273238969</v>
      </c>
      <c r="N1405" s="26">
        <v>63.606791613573762</v>
      </c>
      <c r="O1405" s="26">
        <v>3.7212548851431588</v>
      </c>
      <c r="P1405" s="26">
        <v>1.8288478915700421</v>
      </c>
      <c r="Q1405" s="26">
        <f t="shared" si="436"/>
        <v>131.60720712267664</v>
      </c>
      <c r="R1405" s="27">
        <v>0</v>
      </c>
      <c r="S1405" s="143">
        <f t="shared" si="442"/>
        <v>521.37363402731683</v>
      </c>
      <c r="T1405" s="140" t="str">
        <f t="shared" si="443"/>
        <v>37205</v>
      </c>
      <c r="U1405" s="5" t="str">
        <f t="shared" si="437"/>
        <v>香川県観音寺市</v>
      </c>
      <c r="V1405" s="21">
        <f t="shared" si="444"/>
        <v>0.44496913091681012</v>
      </c>
      <c r="W1405" s="21">
        <f t="shared" si="444"/>
        <v>5.3633908383135089E-3</v>
      </c>
      <c r="X1405" s="21">
        <f t="shared" si="444"/>
        <v>4.9144461940597503E-2</v>
      </c>
      <c r="Y1405" s="21">
        <f t="shared" si="445"/>
        <v>0.12600438670443498</v>
      </c>
      <c r="Z1405" s="21">
        <f t="shared" si="445"/>
        <v>0.12209465083803865</v>
      </c>
      <c r="AA1405" s="21">
        <f t="shared" si="446"/>
        <v>0.11978034303345242</v>
      </c>
      <c r="AB1405" s="21">
        <f t="shared" si="446"/>
        <v>0.12199848143882387</v>
      </c>
      <c r="AC1405" s="21">
        <f t="shared" si="446"/>
        <v>7.1374051971108835E-3</v>
      </c>
      <c r="AD1405" s="21">
        <f t="shared" si="438"/>
        <v>3.5077490924180902E-3</v>
      </c>
      <c r="AE1405" s="21">
        <f t="shared" si="447"/>
        <v>0</v>
      </c>
      <c r="AF1405" s="137">
        <f>VLOOKUP(T1405,人口!$A$2:$E$1748,5,0)</f>
        <v>59959</v>
      </c>
      <c r="AG1405" s="14">
        <f t="shared" si="448"/>
        <v>0</v>
      </c>
      <c r="AH1405" s="14">
        <f t="shared" si="449"/>
        <v>0</v>
      </c>
      <c r="AI1405" s="14">
        <f t="shared" si="450"/>
        <v>0</v>
      </c>
      <c r="AJ1405" s="14">
        <f t="shared" si="451"/>
        <v>1</v>
      </c>
      <c r="AK1405" s="14">
        <f t="shared" si="452"/>
        <v>0</v>
      </c>
      <c r="AL1405" s="14">
        <f t="shared" si="453"/>
        <v>0</v>
      </c>
      <c r="AM1405" s="14">
        <f t="shared" si="454"/>
        <v>0</v>
      </c>
      <c r="AN1405" s="14">
        <f t="shared" si="455"/>
        <v>0</v>
      </c>
      <c r="AO1405" s="5" t="str">
        <f t="shared" si="456"/>
        <v>3万～10万人未満の市町村平均</v>
      </c>
    </row>
    <row r="1406" spans="1:41" s="5" customFormat="1" ht="18" customHeight="1" x14ac:dyDescent="0.3">
      <c r="A1406" s="5" t="str">
        <f t="shared" si="439"/>
        <v>037206</v>
      </c>
      <c r="B1406" s="22">
        <v>37</v>
      </c>
      <c r="C1406" s="23" t="s">
        <v>64</v>
      </c>
      <c r="D1406" s="23">
        <v>37206</v>
      </c>
      <c r="E1406" s="24" t="s">
        <v>393</v>
      </c>
      <c r="F1406" s="25">
        <v>223.05838337275526</v>
      </c>
      <c r="G1406" s="26">
        <v>1.9805810490818643</v>
      </c>
      <c r="H1406" s="26">
        <v>22.254134840210028</v>
      </c>
      <c r="I1406" s="26">
        <f t="shared" si="440"/>
        <v>247.29309926204718</v>
      </c>
      <c r="J1406" s="26">
        <v>40.183029897823666</v>
      </c>
      <c r="K1406" s="26">
        <v>52.575425071075493</v>
      </c>
      <c r="L1406" s="26">
        <f t="shared" si="441"/>
        <v>92.758454968899159</v>
      </c>
      <c r="M1406" s="26">
        <v>49.59607872212414</v>
      </c>
      <c r="N1406" s="26">
        <v>42.657928475487523</v>
      </c>
      <c r="O1406" s="26">
        <v>2.986549247451991</v>
      </c>
      <c r="P1406" s="26">
        <v>0.32354044093313011</v>
      </c>
      <c r="Q1406" s="26">
        <f t="shared" si="436"/>
        <v>95.564096885996776</v>
      </c>
      <c r="R1406" s="27">
        <v>8.0098396759557726</v>
      </c>
      <c r="S1406" s="143">
        <f t="shared" si="442"/>
        <v>443.62549079289892</v>
      </c>
      <c r="T1406" s="140" t="str">
        <f t="shared" si="443"/>
        <v>37206</v>
      </c>
      <c r="U1406" s="5" t="str">
        <f t="shared" si="437"/>
        <v>香川県さぬき市</v>
      </c>
      <c r="V1406" s="21">
        <f t="shared" si="444"/>
        <v>0.50280785933666583</v>
      </c>
      <c r="W1406" s="21">
        <f t="shared" si="444"/>
        <v>4.4645339147260004E-3</v>
      </c>
      <c r="X1406" s="21">
        <f t="shared" si="444"/>
        <v>5.0164238309288442E-2</v>
      </c>
      <c r="Y1406" s="21">
        <f t="shared" si="445"/>
        <v>9.057872176371988E-2</v>
      </c>
      <c r="Z1406" s="21">
        <f t="shared" si="445"/>
        <v>0.11851308403650701</v>
      </c>
      <c r="AA1406" s="21">
        <f t="shared" si="446"/>
        <v>0.11179717971904697</v>
      </c>
      <c r="AB1406" s="21">
        <f t="shared" si="446"/>
        <v>9.6157523318248297E-2</v>
      </c>
      <c r="AC1406" s="21">
        <f t="shared" si="446"/>
        <v>6.7321407570923933E-3</v>
      </c>
      <c r="AD1406" s="21">
        <f t="shared" si="438"/>
        <v>7.2930985177353336E-4</v>
      </c>
      <c r="AE1406" s="21">
        <f t="shared" si="447"/>
        <v>1.8055408992931534E-2</v>
      </c>
      <c r="AF1406" s="137">
        <f>VLOOKUP(T1406,人口!$A$2:$E$1748,5,0)</f>
        <v>48121</v>
      </c>
      <c r="AG1406" s="14">
        <f t="shared" si="448"/>
        <v>0</v>
      </c>
      <c r="AH1406" s="14">
        <f t="shared" si="449"/>
        <v>0</v>
      </c>
      <c r="AI1406" s="14">
        <f t="shared" si="450"/>
        <v>0</v>
      </c>
      <c r="AJ1406" s="14">
        <f t="shared" si="451"/>
        <v>1</v>
      </c>
      <c r="AK1406" s="14">
        <f t="shared" si="452"/>
        <v>0</v>
      </c>
      <c r="AL1406" s="14">
        <f t="shared" si="453"/>
        <v>0</v>
      </c>
      <c r="AM1406" s="14">
        <f t="shared" si="454"/>
        <v>0</v>
      </c>
      <c r="AN1406" s="14">
        <f t="shared" si="455"/>
        <v>0</v>
      </c>
      <c r="AO1406" s="5" t="str">
        <f t="shared" si="456"/>
        <v>3万～10万人未満の市町村平均</v>
      </c>
    </row>
    <row r="1407" spans="1:41" s="5" customFormat="1" ht="18" customHeight="1" x14ac:dyDescent="0.3">
      <c r="A1407" s="5" t="str">
        <f t="shared" si="439"/>
        <v>037207</v>
      </c>
      <c r="B1407" s="22">
        <v>37</v>
      </c>
      <c r="C1407" s="23" t="s">
        <v>64</v>
      </c>
      <c r="D1407" s="23">
        <v>37207</v>
      </c>
      <c r="E1407" s="24" t="s">
        <v>444</v>
      </c>
      <c r="F1407" s="25">
        <v>134.97916436673881</v>
      </c>
      <c r="G1407" s="26">
        <v>1.2052515474932308</v>
      </c>
      <c r="H1407" s="26">
        <v>23.800327831589385</v>
      </c>
      <c r="I1407" s="26">
        <f t="shared" si="440"/>
        <v>159.98474374582142</v>
      </c>
      <c r="J1407" s="26">
        <v>24.362988975743413</v>
      </c>
      <c r="K1407" s="26">
        <v>34.829392349155398</v>
      </c>
      <c r="L1407" s="26">
        <f t="shared" si="441"/>
        <v>59.192381324898811</v>
      </c>
      <c r="M1407" s="26">
        <v>31.586462844690423</v>
      </c>
      <c r="N1407" s="26">
        <v>27.540489803033001</v>
      </c>
      <c r="O1407" s="26">
        <v>1.8750571655622192</v>
      </c>
      <c r="P1407" s="26">
        <v>0.12393470138095104</v>
      </c>
      <c r="Q1407" s="26">
        <f t="shared" si="436"/>
        <v>61.1259445146666</v>
      </c>
      <c r="R1407" s="27">
        <v>5.3592863984477708</v>
      </c>
      <c r="S1407" s="143">
        <f t="shared" si="442"/>
        <v>285.66235598383457</v>
      </c>
      <c r="T1407" s="140" t="str">
        <f t="shared" si="443"/>
        <v>37207</v>
      </c>
      <c r="U1407" s="5" t="str">
        <f t="shared" si="437"/>
        <v>香川県東かがわ市</v>
      </c>
      <c r="V1407" s="21">
        <f t="shared" si="444"/>
        <v>0.47251295643020319</v>
      </c>
      <c r="W1407" s="21">
        <f t="shared" si="444"/>
        <v>4.2191472633567274E-3</v>
      </c>
      <c r="X1407" s="21">
        <f t="shared" si="444"/>
        <v>8.3316290484337488E-2</v>
      </c>
      <c r="Y1407" s="21">
        <f t="shared" si="445"/>
        <v>8.5285962484752786E-2</v>
      </c>
      <c r="Z1407" s="21">
        <f t="shared" si="445"/>
        <v>0.12192503359149767</v>
      </c>
      <c r="AA1407" s="21">
        <f t="shared" si="446"/>
        <v>0.11057271699627752</v>
      </c>
      <c r="AB1407" s="21">
        <f t="shared" si="446"/>
        <v>9.6409237080546578E-2</v>
      </c>
      <c r="AC1407" s="21">
        <f t="shared" si="446"/>
        <v>6.5638930936644914E-3</v>
      </c>
      <c r="AD1407" s="21">
        <f t="shared" si="438"/>
        <v>4.3385030888691691E-4</v>
      </c>
      <c r="AE1407" s="21">
        <f t="shared" si="447"/>
        <v>1.8760912266476752E-2</v>
      </c>
      <c r="AF1407" s="137">
        <f>VLOOKUP(T1407,人口!$A$2:$E$1748,5,0)</f>
        <v>30212</v>
      </c>
      <c r="AG1407" s="14">
        <f t="shared" si="448"/>
        <v>0</v>
      </c>
      <c r="AH1407" s="14">
        <f t="shared" si="449"/>
        <v>0</v>
      </c>
      <c r="AI1407" s="14">
        <f t="shared" si="450"/>
        <v>0</v>
      </c>
      <c r="AJ1407" s="14">
        <f t="shared" si="451"/>
        <v>1</v>
      </c>
      <c r="AK1407" s="14">
        <f t="shared" si="452"/>
        <v>0</v>
      </c>
      <c r="AL1407" s="14">
        <f t="shared" si="453"/>
        <v>0</v>
      </c>
      <c r="AM1407" s="14">
        <f t="shared" si="454"/>
        <v>0</v>
      </c>
      <c r="AN1407" s="14">
        <f t="shared" si="455"/>
        <v>0</v>
      </c>
      <c r="AO1407" s="5" t="str">
        <f t="shared" si="456"/>
        <v>3万～10万人未満の市町村平均</v>
      </c>
    </row>
    <row r="1408" spans="1:41" s="5" customFormat="1" ht="18" customHeight="1" x14ac:dyDescent="0.3">
      <c r="A1408" s="5" t="str">
        <f t="shared" si="439"/>
        <v>037208</v>
      </c>
      <c r="B1408" s="22">
        <v>37</v>
      </c>
      <c r="C1408" s="23" t="s">
        <v>64</v>
      </c>
      <c r="D1408" s="23">
        <v>37208</v>
      </c>
      <c r="E1408" s="24" t="s">
        <v>499</v>
      </c>
      <c r="F1408" s="25">
        <v>283.95849912111709</v>
      </c>
      <c r="G1408" s="26">
        <v>3.6084055476779042</v>
      </c>
      <c r="H1408" s="26">
        <v>37.108631793104557</v>
      </c>
      <c r="I1408" s="26">
        <f t="shared" si="440"/>
        <v>324.67553646189958</v>
      </c>
      <c r="J1408" s="26">
        <v>49.472265709952801</v>
      </c>
      <c r="K1408" s="26">
        <v>66.219435746809893</v>
      </c>
      <c r="L1408" s="26">
        <f t="shared" si="441"/>
        <v>115.6917014567627</v>
      </c>
      <c r="M1408" s="26">
        <v>68.384015603894142</v>
      </c>
      <c r="N1408" s="26">
        <v>80.538130470469838</v>
      </c>
      <c r="O1408" s="26">
        <v>4.0489492395112414</v>
      </c>
      <c r="P1408" s="26">
        <v>3.1599215224755981</v>
      </c>
      <c r="Q1408" s="26">
        <f t="shared" si="436"/>
        <v>156.13101683635082</v>
      </c>
      <c r="R1408" s="27">
        <v>0</v>
      </c>
      <c r="S1408" s="143">
        <f t="shared" si="442"/>
        <v>596.49825475501314</v>
      </c>
      <c r="T1408" s="140" t="str">
        <f t="shared" si="443"/>
        <v>37208</v>
      </c>
      <c r="U1408" s="5" t="str">
        <f t="shared" si="437"/>
        <v>香川県三豊市</v>
      </c>
      <c r="V1408" s="21">
        <f t="shared" si="444"/>
        <v>0.47604246426125962</v>
      </c>
      <c r="W1408" s="21">
        <f t="shared" si="444"/>
        <v>6.0493145099978652E-3</v>
      </c>
      <c r="X1408" s="21">
        <f t="shared" si="444"/>
        <v>6.2210796925710007E-2</v>
      </c>
      <c r="Y1408" s="21">
        <f t="shared" si="445"/>
        <v>8.2937821386034866E-2</v>
      </c>
      <c r="Z1408" s="21">
        <f t="shared" si="445"/>
        <v>0.11101362865513625</v>
      </c>
      <c r="AA1408" s="21">
        <f t="shared" si="446"/>
        <v>0.11464244037391197</v>
      </c>
      <c r="AB1408" s="21">
        <f t="shared" si="446"/>
        <v>0.13501821644649661</v>
      </c>
      <c r="AC1408" s="21">
        <f t="shared" si="446"/>
        <v>6.7878643520494107E-3</v>
      </c>
      <c r="AD1408" s="21">
        <f t="shared" si="438"/>
        <v>5.2974530894032614E-3</v>
      </c>
      <c r="AE1408" s="21">
        <f t="shared" si="447"/>
        <v>0</v>
      </c>
      <c r="AF1408" s="137">
        <f>VLOOKUP(T1408,人口!$A$2:$E$1748,5,0)</f>
        <v>65239</v>
      </c>
      <c r="AG1408" s="14">
        <f t="shared" si="448"/>
        <v>0</v>
      </c>
      <c r="AH1408" s="14">
        <f t="shared" si="449"/>
        <v>0</v>
      </c>
      <c r="AI1408" s="14">
        <f t="shared" si="450"/>
        <v>0</v>
      </c>
      <c r="AJ1408" s="14">
        <f t="shared" si="451"/>
        <v>1</v>
      </c>
      <c r="AK1408" s="14">
        <f t="shared" si="452"/>
        <v>0</v>
      </c>
      <c r="AL1408" s="14">
        <f t="shared" si="453"/>
        <v>0</v>
      </c>
      <c r="AM1408" s="14">
        <f t="shared" si="454"/>
        <v>0</v>
      </c>
      <c r="AN1408" s="14">
        <f t="shared" si="455"/>
        <v>0</v>
      </c>
      <c r="AO1408" s="5" t="str">
        <f t="shared" si="456"/>
        <v>3万～10万人未満の市町村平均</v>
      </c>
    </row>
    <row r="1409" spans="1:41" s="5" customFormat="1" ht="18" customHeight="1" x14ac:dyDescent="0.3">
      <c r="A1409" s="5" t="str">
        <f t="shared" si="439"/>
        <v>037322</v>
      </c>
      <c r="B1409" s="22">
        <v>37</v>
      </c>
      <c r="C1409" s="23" t="s">
        <v>64</v>
      </c>
      <c r="D1409" s="23">
        <v>37322</v>
      </c>
      <c r="E1409" s="24" t="s">
        <v>552</v>
      </c>
      <c r="F1409" s="25">
        <v>45.134752352193573</v>
      </c>
      <c r="G1409" s="26">
        <v>0.87270500771232407</v>
      </c>
      <c r="H1409" s="26">
        <v>9.1667155917490426</v>
      </c>
      <c r="I1409" s="26">
        <f t="shared" si="440"/>
        <v>55.174172951654938</v>
      </c>
      <c r="J1409" s="26">
        <v>15.860976537523534</v>
      </c>
      <c r="K1409" s="26">
        <v>16.775959940727528</v>
      </c>
      <c r="L1409" s="26">
        <f t="shared" si="441"/>
        <v>32.636936478251059</v>
      </c>
      <c r="M1409" s="26">
        <v>12.698251477699179</v>
      </c>
      <c r="N1409" s="26">
        <v>16.151891032281931</v>
      </c>
      <c r="O1409" s="26">
        <v>0.85275008125330642</v>
      </c>
      <c r="P1409" s="26">
        <v>80.506264708695014</v>
      </c>
      <c r="Q1409" s="26">
        <f t="shared" si="436"/>
        <v>110.20915729992943</v>
      </c>
      <c r="R1409" s="27">
        <v>2.8493852790805554</v>
      </c>
      <c r="S1409" s="143">
        <f t="shared" si="442"/>
        <v>200.86965200891601</v>
      </c>
      <c r="T1409" s="140" t="str">
        <f t="shared" si="443"/>
        <v>37322</v>
      </c>
      <c r="U1409" s="5" t="str">
        <f t="shared" si="437"/>
        <v>香川県土庄町</v>
      </c>
      <c r="V1409" s="21">
        <f t="shared" si="444"/>
        <v>0.22469672198262272</v>
      </c>
      <c r="W1409" s="21">
        <f t="shared" si="444"/>
        <v>4.3446334425550123E-3</v>
      </c>
      <c r="X1409" s="21">
        <f t="shared" si="444"/>
        <v>4.5635144483359584E-2</v>
      </c>
      <c r="Y1409" s="21">
        <f t="shared" si="445"/>
        <v>7.8961537389528172E-2</v>
      </c>
      <c r="Z1409" s="21">
        <f t="shared" si="445"/>
        <v>8.3516647601813404E-2</v>
      </c>
      <c r="AA1409" s="21">
        <f t="shared" si="446"/>
        <v>6.3216376145937378E-2</v>
      </c>
      <c r="AB1409" s="21">
        <f t="shared" si="446"/>
        <v>8.0409812387015014E-2</v>
      </c>
      <c r="AC1409" s="21">
        <f t="shared" si="446"/>
        <v>4.2452907779989349E-3</v>
      </c>
      <c r="AD1409" s="21">
        <f t="shared" si="438"/>
        <v>0.40078859052895449</v>
      </c>
      <c r="AE1409" s="21">
        <f t="shared" si="447"/>
        <v>1.4185245260215215E-2</v>
      </c>
      <c r="AF1409" s="137">
        <f>VLOOKUP(T1409,人口!$A$2:$E$1748,5,0)</f>
        <v>13740</v>
      </c>
      <c r="AG1409" s="14">
        <f t="shared" si="448"/>
        <v>0</v>
      </c>
      <c r="AH1409" s="14">
        <f t="shared" si="449"/>
        <v>0</v>
      </c>
      <c r="AI1409" s="14">
        <f t="shared" si="450"/>
        <v>1</v>
      </c>
      <c r="AJ1409" s="14">
        <f t="shared" si="451"/>
        <v>0</v>
      </c>
      <c r="AK1409" s="14">
        <f t="shared" si="452"/>
        <v>0</v>
      </c>
      <c r="AL1409" s="14">
        <f t="shared" si="453"/>
        <v>0</v>
      </c>
      <c r="AM1409" s="14">
        <f t="shared" si="454"/>
        <v>0</v>
      </c>
      <c r="AN1409" s="14">
        <f t="shared" si="455"/>
        <v>0</v>
      </c>
      <c r="AO1409" s="5" t="str">
        <f t="shared" si="456"/>
        <v>1万～3万人未満の市町村平均</v>
      </c>
    </row>
    <row r="1410" spans="1:41" s="5" customFormat="1" ht="18" customHeight="1" x14ac:dyDescent="0.3">
      <c r="A1410" s="5" t="str">
        <f t="shared" si="439"/>
        <v>037324</v>
      </c>
      <c r="B1410" s="22">
        <v>37</v>
      </c>
      <c r="C1410" s="23" t="s">
        <v>64</v>
      </c>
      <c r="D1410" s="23">
        <v>37324</v>
      </c>
      <c r="E1410" s="24" t="s">
        <v>606</v>
      </c>
      <c r="F1410" s="25">
        <v>43.401719837405011</v>
      </c>
      <c r="G1410" s="26">
        <v>1.0307105459507659</v>
      </c>
      <c r="H1410" s="26">
        <v>4.2520307262932313</v>
      </c>
      <c r="I1410" s="26">
        <f t="shared" si="440"/>
        <v>48.684461109649007</v>
      </c>
      <c r="J1410" s="26">
        <v>13.748069001951112</v>
      </c>
      <c r="K1410" s="26">
        <v>17.486506757081564</v>
      </c>
      <c r="L1410" s="26">
        <f t="shared" si="441"/>
        <v>31.234575759032676</v>
      </c>
      <c r="M1410" s="26">
        <v>13.439964336637237</v>
      </c>
      <c r="N1410" s="26">
        <v>16.276987596726176</v>
      </c>
      <c r="O1410" s="26">
        <v>0.89830456157644523</v>
      </c>
      <c r="P1410" s="26">
        <v>59.250075093215536</v>
      </c>
      <c r="Q1410" s="26">
        <f t="shared" si="436"/>
        <v>89.865331588155385</v>
      </c>
      <c r="R1410" s="27">
        <v>3.0882500232194383</v>
      </c>
      <c r="S1410" s="143">
        <f t="shared" si="442"/>
        <v>172.8726184800565</v>
      </c>
      <c r="T1410" s="140" t="str">
        <f t="shared" si="443"/>
        <v>37324</v>
      </c>
      <c r="U1410" s="5" t="str">
        <f t="shared" si="437"/>
        <v>香川県小豆島町</v>
      </c>
      <c r="V1410" s="21">
        <f t="shared" si="444"/>
        <v>0.25106185247267521</v>
      </c>
      <c r="W1410" s="21">
        <f t="shared" si="444"/>
        <v>5.9622544912725679E-3</v>
      </c>
      <c r="X1410" s="21">
        <f t="shared" si="444"/>
        <v>2.4596322793501088E-2</v>
      </c>
      <c r="Y1410" s="21">
        <f t="shared" si="445"/>
        <v>7.9527163542890175E-2</v>
      </c>
      <c r="Z1410" s="21">
        <f t="shared" si="445"/>
        <v>0.10115255331253573</v>
      </c>
      <c r="AA1410" s="21">
        <f t="shared" si="446"/>
        <v>7.7744899422505953E-2</v>
      </c>
      <c r="AB1410" s="21">
        <f t="shared" si="446"/>
        <v>9.4155961423144488E-2</v>
      </c>
      <c r="AC1410" s="21">
        <f t="shared" si="446"/>
        <v>5.1963380289752389E-3</v>
      </c>
      <c r="AD1410" s="21">
        <f t="shared" si="438"/>
        <v>0.34273834465028907</v>
      </c>
      <c r="AE1410" s="21">
        <f t="shared" si="447"/>
        <v>1.7864309862210569E-2</v>
      </c>
      <c r="AF1410" s="137">
        <f>VLOOKUP(T1410,人口!$A$2:$E$1748,5,0)</f>
        <v>14474</v>
      </c>
      <c r="AG1410" s="14">
        <f t="shared" si="448"/>
        <v>0</v>
      </c>
      <c r="AH1410" s="14">
        <f t="shared" si="449"/>
        <v>0</v>
      </c>
      <c r="AI1410" s="14">
        <f t="shared" si="450"/>
        <v>1</v>
      </c>
      <c r="AJ1410" s="14">
        <f t="shared" si="451"/>
        <v>0</v>
      </c>
      <c r="AK1410" s="14">
        <f t="shared" si="452"/>
        <v>0</v>
      </c>
      <c r="AL1410" s="14">
        <f t="shared" si="453"/>
        <v>0</v>
      </c>
      <c r="AM1410" s="14">
        <f t="shared" si="454"/>
        <v>0</v>
      </c>
      <c r="AN1410" s="14">
        <f t="shared" si="455"/>
        <v>0</v>
      </c>
      <c r="AO1410" s="5" t="str">
        <f t="shared" si="456"/>
        <v>1万～3万人未満の市町村平均</v>
      </c>
    </row>
    <row r="1411" spans="1:41" s="5" customFormat="1" ht="18" customHeight="1" x14ac:dyDescent="0.3">
      <c r="A1411" s="5" t="str">
        <f t="shared" si="439"/>
        <v>037341</v>
      </c>
      <c r="B1411" s="22">
        <v>37</v>
      </c>
      <c r="C1411" s="23" t="s">
        <v>64</v>
      </c>
      <c r="D1411" s="23">
        <v>37341</v>
      </c>
      <c r="E1411" s="24" t="s">
        <v>657</v>
      </c>
      <c r="F1411" s="25">
        <v>38.478988363760081</v>
      </c>
      <c r="G1411" s="26">
        <v>1.5947535719879944</v>
      </c>
      <c r="H1411" s="26">
        <v>8.4488402743229134</v>
      </c>
      <c r="I1411" s="26">
        <f t="shared" si="440"/>
        <v>48.522582210070986</v>
      </c>
      <c r="J1411" s="26">
        <v>24.97702320739263</v>
      </c>
      <c r="K1411" s="26">
        <v>29.895879347661779</v>
      </c>
      <c r="L1411" s="26">
        <f t="shared" si="441"/>
        <v>54.872902555054409</v>
      </c>
      <c r="M1411" s="26">
        <v>27.799907283716951</v>
      </c>
      <c r="N1411" s="26">
        <v>23.917500840474677</v>
      </c>
      <c r="O1411" s="26">
        <v>1.7427381573211678</v>
      </c>
      <c r="P1411" s="26">
        <v>0</v>
      </c>
      <c r="Q1411" s="26">
        <f t="shared" si="436"/>
        <v>53.460146281512799</v>
      </c>
      <c r="R1411" s="27">
        <v>3.5770032340964235</v>
      </c>
      <c r="S1411" s="143">
        <f t="shared" si="442"/>
        <v>160.43263428073462</v>
      </c>
      <c r="T1411" s="140" t="str">
        <f t="shared" si="443"/>
        <v>37341</v>
      </c>
      <c r="U1411" s="5" t="str">
        <f t="shared" si="437"/>
        <v>香川県三木町</v>
      </c>
      <c r="V1411" s="21">
        <f t="shared" si="444"/>
        <v>0.2398451445759299</v>
      </c>
      <c r="W1411" s="21">
        <f t="shared" si="444"/>
        <v>9.9403315238058062E-3</v>
      </c>
      <c r="X1411" s="21">
        <f t="shared" si="444"/>
        <v>5.266285324180757E-2</v>
      </c>
      <c r="Y1411" s="21">
        <f t="shared" si="445"/>
        <v>0.15568542721605094</v>
      </c>
      <c r="Z1411" s="21">
        <f t="shared" si="445"/>
        <v>0.18634537469071399</v>
      </c>
      <c r="AA1411" s="21">
        <f t="shared" si="446"/>
        <v>0.17328087523060309</v>
      </c>
      <c r="AB1411" s="21">
        <f t="shared" si="446"/>
        <v>0.14908126982832187</v>
      </c>
      <c r="AC1411" s="21">
        <f t="shared" si="446"/>
        <v>1.0862741019832787E-2</v>
      </c>
      <c r="AD1411" s="21">
        <f t="shared" si="438"/>
        <v>0</v>
      </c>
      <c r="AE1411" s="21">
        <f t="shared" si="447"/>
        <v>2.2295982672934044E-2</v>
      </c>
      <c r="AF1411" s="137">
        <f>VLOOKUP(T1411,人口!$A$2:$E$1748,5,0)</f>
        <v>28080</v>
      </c>
      <c r="AG1411" s="14">
        <f t="shared" si="448"/>
        <v>0</v>
      </c>
      <c r="AH1411" s="14">
        <f t="shared" si="449"/>
        <v>0</v>
      </c>
      <c r="AI1411" s="14">
        <f t="shared" si="450"/>
        <v>1</v>
      </c>
      <c r="AJ1411" s="14">
        <f t="shared" si="451"/>
        <v>0</v>
      </c>
      <c r="AK1411" s="14">
        <f t="shared" si="452"/>
        <v>0</v>
      </c>
      <c r="AL1411" s="14">
        <f t="shared" si="453"/>
        <v>0</v>
      </c>
      <c r="AM1411" s="14">
        <f t="shared" si="454"/>
        <v>0</v>
      </c>
      <c r="AN1411" s="14">
        <f t="shared" si="455"/>
        <v>0</v>
      </c>
      <c r="AO1411" s="5" t="str">
        <f t="shared" si="456"/>
        <v>1万～3万人未満の市町村平均</v>
      </c>
    </row>
    <row r="1412" spans="1:41" s="5" customFormat="1" ht="18" customHeight="1" x14ac:dyDescent="0.3">
      <c r="A1412" s="5" t="str">
        <f t="shared" si="439"/>
        <v>037364</v>
      </c>
      <c r="B1412" s="22">
        <v>37</v>
      </c>
      <c r="C1412" s="23" t="s">
        <v>64</v>
      </c>
      <c r="D1412" s="23">
        <v>37364</v>
      </c>
      <c r="E1412" s="24" t="s">
        <v>710</v>
      </c>
      <c r="F1412" s="25">
        <v>474.23120151469959</v>
      </c>
      <c r="G1412" s="26">
        <v>0.42441022480325657</v>
      </c>
      <c r="H1412" s="26">
        <v>6.7922049264164599</v>
      </c>
      <c r="I1412" s="26">
        <f t="shared" si="440"/>
        <v>481.44781666591928</v>
      </c>
      <c r="J1412" s="26">
        <v>4.4808754442914411</v>
      </c>
      <c r="K1412" s="26">
        <v>3.9584008811779738</v>
      </c>
      <c r="L1412" s="26">
        <f t="shared" si="441"/>
        <v>8.4392763254694145</v>
      </c>
      <c r="M1412" s="26">
        <v>2.5705284703539952</v>
      </c>
      <c r="N1412" s="26">
        <v>3.218830831276918</v>
      </c>
      <c r="O1412" s="26">
        <v>0.19121710337273923</v>
      </c>
      <c r="P1412" s="26">
        <v>51.987941752339026</v>
      </c>
      <c r="Q1412" s="26">
        <f t="shared" si="436"/>
        <v>57.968518157342679</v>
      </c>
      <c r="R1412" s="27">
        <v>0.68478477599999998</v>
      </c>
      <c r="S1412" s="143">
        <f t="shared" si="442"/>
        <v>548.54039592473134</v>
      </c>
      <c r="T1412" s="140" t="str">
        <f t="shared" si="443"/>
        <v>37364</v>
      </c>
      <c r="U1412" s="5" t="str">
        <f t="shared" si="437"/>
        <v>香川県直島町</v>
      </c>
      <c r="V1412" s="21">
        <f t="shared" si="444"/>
        <v>0.86453286765733806</v>
      </c>
      <c r="W1412" s="21">
        <f t="shared" si="444"/>
        <v>7.7370824091776199E-4</v>
      </c>
      <c r="X1412" s="21">
        <f t="shared" si="444"/>
        <v>1.2382324030969746E-2</v>
      </c>
      <c r="Y1412" s="21">
        <f t="shared" si="445"/>
        <v>8.1687246328277525E-3</v>
      </c>
      <c r="Z1412" s="21">
        <f t="shared" si="445"/>
        <v>7.2162431620097691E-3</v>
      </c>
      <c r="AA1412" s="21">
        <f t="shared" si="446"/>
        <v>4.6861242844669429E-3</v>
      </c>
      <c r="AB1412" s="21">
        <f t="shared" si="446"/>
        <v>5.8679923214234779E-3</v>
      </c>
      <c r="AC1412" s="21">
        <f t="shared" si="446"/>
        <v>3.4859256454647202E-4</v>
      </c>
      <c r="AD1412" s="21">
        <f t="shared" si="438"/>
        <v>9.477504690369716E-2</v>
      </c>
      <c r="AE1412" s="21">
        <f t="shared" si="447"/>
        <v>1.2483762018029455E-3</v>
      </c>
      <c r="AF1412" s="137">
        <f>VLOOKUP(T1412,人口!$A$2:$E$1748,5,0)</f>
        <v>3081</v>
      </c>
      <c r="AG1412" s="14">
        <f t="shared" si="448"/>
        <v>1</v>
      </c>
      <c r="AH1412" s="14">
        <f t="shared" si="449"/>
        <v>0</v>
      </c>
      <c r="AI1412" s="14">
        <f t="shared" si="450"/>
        <v>0</v>
      </c>
      <c r="AJ1412" s="14">
        <f t="shared" si="451"/>
        <v>0</v>
      </c>
      <c r="AK1412" s="14">
        <f t="shared" si="452"/>
        <v>0</v>
      </c>
      <c r="AL1412" s="14">
        <f t="shared" si="453"/>
        <v>0</v>
      </c>
      <c r="AM1412" s="14">
        <f t="shared" si="454"/>
        <v>0</v>
      </c>
      <c r="AN1412" s="14">
        <f t="shared" si="455"/>
        <v>0</v>
      </c>
      <c r="AO1412" s="5" t="str">
        <f t="shared" si="456"/>
        <v>5千人未満の市町村平均</v>
      </c>
    </row>
    <row r="1413" spans="1:41" s="5" customFormat="1" ht="18" customHeight="1" x14ac:dyDescent="0.3">
      <c r="A1413" s="5" t="str">
        <f t="shared" si="439"/>
        <v>037386</v>
      </c>
      <c r="B1413" s="22">
        <v>37</v>
      </c>
      <c r="C1413" s="23" t="s">
        <v>64</v>
      </c>
      <c r="D1413" s="23">
        <v>37386</v>
      </c>
      <c r="E1413" s="24" t="s">
        <v>763</v>
      </c>
      <c r="F1413" s="25">
        <v>49.093022175269653</v>
      </c>
      <c r="G1413" s="26">
        <v>1.0325478196512128</v>
      </c>
      <c r="H1413" s="26">
        <v>0</v>
      </c>
      <c r="I1413" s="26">
        <f t="shared" si="440"/>
        <v>50.125569994920866</v>
      </c>
      <c r="J1413" s="26">
        <v>26.765594712914442</v>
      </c>
      <c r="K1413" s="26">
        <v>21.840495759421184</v>
      </c>
      <c r="L1413" s="26">
        <f t="shared" si="441"/>
        <v>48.606090472335623</v>
      </c>
      <c r="M1413" s="26">
        <v>18.38047230690275</v>
      </c>
      <c r="N1413" s="26">
        <v>11.085480172290012</v>
      </c>
      <c r="O1413" s="26">
        <v>1.1514608629907275</v>
      </c>
      <c r="P1413" s="26">
        <v>0</v>
      </c>
      <c r="Q1413" s="26">
        <f t="shared" ref="Q1413:Q1476" si="457">SUM(M1413:P1413)</f>
        <v>30.61741334218349</v>
      </c>
      <c r="R1413" s="27">
        <v>2.3550512338961891</v>
      </c>
      <c r="S1413" s="143">
        <f t="shared" si="442"/>
        <v>131.70412504333615</v>
      </c>
      <c r="T1413" s="140" t="str">
        <f t="shared" si="443"/>
        <v>37386</v>
      </c>
      <c r="U1413" s="5" t="str">
        <f t="shared" ref="U1413:U1476" si="458">C1413&amp;E1413</f>
        <v>香川県宇多津町</v>
      </c>
      <c r="V1413" s="21">
        <f t="shared" si="444"/>
        <v>0.37275235046067084</v>
      </c>
      <c r="W1413" s="21">
        <f t="shared" si="444"/>
        <v>7.839904933208899E-3</v>
      </c>
      <c r="X1413" s="21">
        <f t="shared" si="444"/>
        <v>0</v>
      </c>
      <c r="Y1413" s="21">
        <f t="shared" si="445"/>
        <v>0.20322518147482052</v>
      </c>
      <c r="Z1413" s="21">
        <f t="shared" si="445"/>
        <v>0.16583000534140258</v>
      </c>
      <c r="AA1413" s="21">
        <f t="shared" si="446"/>
        <v>0.13955882020289651</v>
      </c>
      <c r="AB1413" s="21">
        <f t="shared" si="446"/>
        <v>8.4169574556927709E-2</v>
      </c>
      <c r="AC1413" s="21">
        <f t="shared" si="446"/>
        <v>8.7427851072382802E-3</v>
      </c>
      <c r="AD1413" s="21">
        <f t="shared" si="446"/>
        <v>0</v>
      </c>
      <c r="AE1413" s="21">
        <f t="shared" si="447"/>
        <v>1.7881377922834833E-2</v>
      </c>
      <c r="AF1413" s="137">
        <f>VLOOKUP(T1413,人口!$A$2:$E$1748,5,0)</f>
        <v>18553</v>
      </c>
      <c r="AG1413" s="14">
        <f t="shared" si="448"/>
        <v>0</v>
      </c>
      <c r="AH1413" s="14">
        <f t="shared" si="449"/>
        <v>0</v>
      </c>
      <c r="AI1413" s="14">
        <f t="shared" si="450"/>
        <v>1</v>
      </c>
      <c r="AJ1413" s="14">
        <f t="shared" si="451"/>
        <v>0</v>
      </c>
      <c r="AK1413" s="14">
        <f t="shared" si="452"/>
        <v>0</v>
      </c>
      <c r="AL1413" s="14">
        <f t="shared" si="453"/>
        <v>0</v>
      </c>
      <c r="AM1413" s="14">
        <f t="shared" si="454"/>
        <v>0</v>
      </c>
      <c r="AN1413" s="14">
        <f t="shared" si="455"/>
        <v>0</v>
      </c>
      <c r="AO1413" s="5" t="str">
        <f t="shared" si="456"/>
        <v>1万～3万人未満の市町村平均</v>
      </c>
    </row>
    <row r="1414" spans="1:41" s="5" customFormat="1" ht="18" customHeight="1" x14ac:dyDescent="0.3">
      <c r="A1414" s="5" t="str">
        <f t="shared" ref="A1414:A1477" si="459">0&amp;D1414</f>
        <v>037387</v>
      </c>
      <c r="B1414" s="22">
        <v>37</v>
      </c>
      <c r="C1414" s="23" t="s">
        <v>64</v>
      </c>
      <c r="D1414" s="23">
        <v>37387</v>
      </c>
      <c r="E1414" s="24" t="s">
        <v>817</v>
      </c>
      <c r="F1414" s="25">
        <v>80.248907761252852</v>
      </c>
      <c r="G1414" s="26">
        <v>1.3981652860401657</v>
      </c>
      <c r="H1414" s="26">
        <v>11.927774504926466</v>
      </c>
      <c r="I1414" s="26">
        <f t="shared" ref="I1414:I1477" si="460">SUM(F1414:H1414)</f>
        <v>93.574847552219481</v>
      </c>
      <c r="J1414" s="26">
        <v>23.424618714043589</v>
      </c>
      <c r="K1414" s="26">
        <v>25.262207023991323</v>
      </c>
      <c r="L1414" s="26">
        <f t="shared" ref="L1414:L1477" si="461">SUM(J1414:K1414)</f>
        <v>48.686825738034912</v>
      </c>
      <c r="M1414" s="26">
        <v>25.838984017168272</v>
      </c>
      <c r="N1414" s="26">
        <v>28.031253248160422</v>
      </c>
      <c r="O1414" s="26">
        <v>1.4939883519599413</v>
      </c>
      <c r="P1414" s="26">
        <v>0</v>
      </c>
      <c r="Q1414" s="26">
        <f t="shared" si="457"/>
        <v>55.364225617288639</v>
      </c>
      <c r="R1414" s="27">
        <v>0</v>
      </c>
      <c r="S1414" s="143">
        <f t="shared" ref="S1414:S1477" si="462">SUM(I1414,L1414,Q1414,R1414)</f>
        <v>197.62589890754305</v>
      </c>
      <c r="T1414" s="140" t="str">
        <f t="shared" ref="T1414:T1477" si="463">IF(LEN(A1414)=5,A1414,RIGHT(A1414,5))</f>
        <v>37387</v>
      </c>
      <c r="U1414" s="5" t="str">
        <f t="shared" si="458"/>
        <v>香川県綾川町</v>
      </c>
      <c r="V1414" s="21">
        <f t="shared" ref="V1414:X1477" si="464">F1414/$S1414</f>
        <v>0.40606473243062319</v>
      </c>
      <c r="W1414" s="21">
        <f t="shared" si="464"/>
        <v>7.0748079769356589E-3</v>
      </c>
      <c r="X1414" s="21">
        <f t="shared" si="464"/>
        <v>6.0355320688543636E-2</v>
      </c>
      <c r="Y1414" s="21">
        <f t="shared" ref="Y1414:Z1477" si="465">J1414/$S1414</f>
        <v>0.11853010583902529</v>
      </c>
      <c r="Z1414" s="21">
        <f t="shared" si="465"/>
        <v>0.1278284231147758</v>
      </c>
      <c r="AA1414" s="21">
        <f t="shared" ref="AA1414:AD1477" si="466">M1414/$S1414</f>
        <v>0.13074695249966573</v>
      </c>
      <c r="AB1414" s="21">
        <f t="shared" si="466"/>
        <v>0.14183997848012073</v>
      </c>
      <c r="AC1414" s="21">
        <f t="shared" si="466"/>
        <v>7.5596789703098891E-3</v>
      </c>
      <c r="AD1414" s="21">
        <f t="shared" si="466"/>
        <v>0</v>
      </c>
      <c r="AE1414" s="21">
        <f t="shared" ref="AE1414:AE1477" si="467">R1414/$S1414</f>
        <v>0</v>
      </c>
      <c r="AF1414" s="137">
        <f>VLOOKUP(T1414,人口!$A$2:$E$1748,5,0)</f>
        <v>24072</v>
      </c>
      <c r="AG1414" s="14">
        <f t="shared" ref="AG1414:AG1477" si="468">IF(SUMIFS($AF1414,$AF1414,$BB$22,$AF1414,$BC$22)&gt;0,1,0)</f>
        <v>0</v>
      </c>
      <c r="AH1414" s="14">
        <f t="shared" ref="AH1414:AH1477" si="469">IF(SUMIFS($AF1414,$AF1414,$BB$23,$AF1414,$BC$23)&gt;0,1,0)</f>
        <v>0</v>
      </c>
      <c r="AI1414" s="14">
        <f t="shared" ref="AI1414:AI1477" si="470">IF(SUMIFS($AF1414,$AF1414,$BB$24,$AF1414,$BC$24)&gt;0,1,0)</f>
        <v>1</v>
      </c>
      <c r="AJ1414" s="14">
        <f t="shared" ref="AJ1414:AJ1477" si="471">IF(SUMIFS($AF1414,$AF1414,$BB$25,$AF1414,$BC$25)&gt;0,1,0)</f>
        <v>0</v>
      </c>
      <c r="AK1414" s="14">
        <f t="shared" ref="AK1414:AK1477" si="472">IF(SUMIFS($AF1414,$AF1414,$BB$26,$AF1414,$BC$26)&gt;0,1,0)</f>
        <v>0</v>
      </c>
      <c r="AL1414" s="14">
        <f t="shared" ref="AL1414:AL1477" si="473">IF(SUMIFS($AF1414,$AF1414,$BB$27,$AF1414,$BC$27)&gt;0,1,0)</f>
        <v>0</v>
      </c>
      <c r="AM1414" s="14">
        <f t="shared" ref="AM1414:AM1477" si="474">IF(SUMIFS($AF1414,$AF1414,$BB$28,$AF1414,$BC$2)&gt;0,1,0)</f>
        <v>0</v>
      </c>
      <c r="AN1414" s="14">
        <f t="shared" ref="AN1414:AN1477" si="475">IF(SUMIFS($AF1414,$AF1414,$BB$29)&gt;0,1,0)</f>
        <v>0</v>
      </c>
      <c r="AO1414" s="5" t="str">
        <f t="shared" ref="AO1414:AO1477" si="476">IF(AG1414=1,$AG$4,IF(AH1414=1,$AH$4,IF(AI1414=1,$AI$4,IF(AJ1414=1,$AJ$4,IF(AK1414=1,$AK$4,IF(AL1414=1,$AL$4,IF(AM1414=1,$AM$4,IF(AN1414=1,$AN$4,""))))))))</f>
        <v>1万～3万人未満の市町村平均</v>
      </c>
    </row>
    <row r="1415" spans="1:41" s="5" customFormat="1" ht="18" customHeight="1" x14ac:dyDescent="0.3">
      <c r="A1415" s="5" t="str">
        <f t="shared" si="459"/>
        <v>037403</v>
      </c>
      <c r="B1415" s="22">
        <v>37</v>
      </c>
      <c r="C1415" s="23" t="s">
        <v>64</v>
      </c>
      <c r="D1415" s="23">
        <v>37403</v>
      </c>
      <c r="E1415" s="24" t="s">
        <v>868</v>
      </c>
      <c r="F1415" s="25">
        <v>6.6199237782645852</v>
      </c>
      <c r="G1415" s="26">
        <v>0.40787476149923357</v>
      </c>
      <c r="H1415" s="26">
        <v>1.8222988826970989</v>
      </c>
      <c r="I1415" s="26">
        <f t="shared" si="460"/>
        <v>8.8500974224609177</v>
      </c>
      <c r="J1415" s="26">
        <v>12.296429100462458</v>
      </c>
      <c r="K1415" s="26">
        <v>10.814421758125949</v>
      </c>
      <c r="L1415" s="26">
        <f t="shared" si="461"/>
        <v>23.110850858588407</v>
      </c>
      <c r="M1415" s="26">
        <v>8.9323874771681862</v>
      </c>
      <c r="N1415" s="26">
        <v>7.1160699543476253</v>
      </c>
      <c r="O1415" s="26">
        <v>0.56055594860843261</v>
      </c>
      <c r="P1415" s="26">
        <v>0</v>
      </c>
      <c r="Q1415" s="26">
        <f t="shared" si="457"/>
        <v>16.609013380124242</v>
      </c>
      <c r="R1415" s="27">
        <v>1.2150250499074264</v>
      </c>
      <c r="S1415" s="143">
        <f t="shared" si="462"/>
        <v>49.78498671108099</v>
      </c>
      <c r="T1415" s="140" t="str">
        <f t="shared" si="463"/>
        <v>37403</v>
      </c>
      <c r="U1415" s="5" t="str">
        <f t="shared" si="458"/>
        <v>香川県琴平町</v>
      </c>
      <c r="V1415" s="21">
        <f t="shared" si="464"/>
        <v>0.13297028312334858</v>
      </c>
      <c r="W1415" s="21">
        <f t="shared" si="464"/>
        <v>8.1927261297922577E-3</v>
      </c>
      <c r="X1415" s="21">
        <f t="shared" si="464"/>
        <v>3.6603381924605341E-2</v>
      </c>
      <c r="Y1415" s="21">
        <f t="shared" si="465"/>
        <v>0.24699070769713707</v>
      </c>
      <c r="Z1415" s="21">
        <f t="shared" si="465"/>
        <v>0.21722254985997433</v>
      </c>
      <c r="AA1415" s="21">
        <f t="shared" si="466"/>
        <v>0.17941930022008107</v>
      </c>
      <c r="AB1415" s="21">
        <f t="shared" si="466"/>
        <v>0.14293606214348456</v>
      </c>
      <c r="AC1415" s="21">
        <f t="shared" si="466"/>
        <v>1.1259537978015885E-2</v>
      </c>
      <c r="AD1415" s="21">
        <f t="shared" si="466"/>
        <v>0</v>
      </c>
      <c r="AE1415" s="21">
        <f t="shared" si="467"/>
        <v>2.4405450923561056E-2</v>
      </c>
      <c r="AF1415" s="137">
        <f>VLOOKUP(T1415,人口!$A$2:$E$1748,5,0)</f>
        <v>9032</v>
      </c>
      <c r="AG1415" s="14">
        <f t="shared" si="468"/>
        <v>0</v>
      </c>
      <c r="AH1415" s="14">
        <f t="shared" si="469"/>
        <v>1</v>
      </c>
      <c r="AI1415" s="14">
        <f t="shared" si="470"/>
        <v>0</v>
      </c>
      <c r="AJ1415" s="14">
        <f t="shared" si="471"/>
        <v>0</v>
      </c>
      <c r="AK1415" s="14">
        <f t="shared" si="472"/>
        <v>0</v>
      </c>
      <c r="AL1415" s="14">
        <f t="shared" si="473"/>
        <v>0</v>
      </c>
      <c r="AM1415" s="14">
        <f t="shared" si="474"/>
        <v>0</v>
      </c>
      <c r="AN1415" s="14">
        <f t="shared" si="475"/>
        <v>0</v>
      </c>
      <c r="AO1415" s="5" t="str">
        <f t="shared" si="476"/>
        <v>5千～1万人未満の市町村平均</v>
      </c>
    </row>
    <row r="1416" spans="1:41" s="5" customFormat="1" ht="18" customHeight="1" x14ac:dyDescent="0.3">
      <c r="A1416" s="5" t="str">
        <f t="shared" si="459"/>
        <v>037404</v>
      </c>
      <c r="B1416" s="22">
        <v>37</v>
      </c>
      <c r="C1416" s="23" t="s">
        <v>64</v>
      </c>
      <c r="D1416" s="23">
        <v>37404</v>
      </c>
      <c r="E1416" s="24" t="s">
        <v>920</v>
      </c>
      <c r="F1416" s="25">
        <v>158.37033563426249</v>
      </c>
      <c r="G1416" s="26">
        <v>0.95170777683154506</v>
      </c>
      <c r="H1416" s="26">
        <v>6.6265413916258149</v>
      </c>
      <c r="I1416" s="26">
        <f t="shared" si="460"/>
        <v>165.94858480271984</v>
      </c>
      <c r="J1416" s="26">
        <v>15.851529857036622</v>
      </c>
      <c r="K1416" s="26">
        <v>27.421563838230355</v>
      </c>
      <c r="L1416" s="26">
        <f t="shared" si="461"/>
        <v>43.273093695266979</v>
      </c>
      <c r="M1416" s="26">
        <v>23.020156821504539</v>
      </c>
      <c r="N1416" s="26">
        <v>15.584145085958051</v>
      </c>
      <c r="O1416" s="26">
        <v>1.4525921143910945</v>
      </c>
      <c r="P1416" s="26">
        <v>3.1863539315293812</v>
      </c>
      <c r="Q1416" s="26">
        <f t="shared" si="457"/>
        <v>43.243247953383069</v>
      </c>
      <c r="R1416" s="27">
        <v>2.643725335885788</v>
      </c>
      <c r="S1416" s="143">
        <f t="shared" si="462"/>
        <v>255.1086517872557</v>
      </c>
      <c r="T1416" s="140" t="str">
        <f t="shared" si="463"/>
        <v>37404</v>
      </c>
      <c r="U1416" s="5" t="str">
        <f t="shared" si="458"/>
        <v>香川県多度津町</v>
      </c>
      <c r="V1416" s="21">
        <f t="shared" si="464"/>
        <v>0.62079562776386443</v>
      </c>
      <c r="W1416" s="21">
        <f t="shared" si="464"/>
        <v>3.7305978067149539E-3</v>
      </c>
      <c r="X1416" s="21">
        <f t="shared" si="464"/>
        <v>2.5975369103325929E-2</v>
      </c>
      <c r="Y1416" s="21">
        <f t="shared" si="465"/>
        <v>6.2136386774744846E-2</v>
      </c>
      <c r="Z1416" s="21">
        <f t="shared" si="465"/>
        <v>0.10748974464848093</v>
      </c>
      <c r="AA1416" s="21">
        <f t="shared" si="466"/>
        <v>9.0236676256287368E-2</v>
      </c>
      <c r="AB1416" s="21">
        <f t="shared" si="466"/>
        <v>6.1088265634182536E-2</v>
      </c>
      <c r="AC1416" s="21">
        <f t="shared" si="466"/>
        <v>5.694013528018107E-3</v>
      </c>
      <c r="AD1416" s="21">
        <f t="shared" si="466"/>
        <v>1.2490183728408382E-2</v>
      </c>
      <c r="AE1416" s="21">
        <f t="shared" si="467"/>
        <v>1.036313475597247E-2</v>
      </c>
      <c r="AF1416" s="137">
        <f>VLOOKUP(T1416,人口!$A$2:$E$1748,5,0)</f>
        <v>23405</v>
      </c>
      <c r="AG1416" s="14">
        <f t="shared" si="468"/>
        <v>0</v>
      </c>
      <c r="AH1416" s="14">
        <f t="shared" si="469"/>
        <v>0</v>
      </c>
      <c r="AI1416" s="14">
        <f t="shared" si="470"/>
        <v>1</v>
      </c>
      <c r="AJ1416" s="14">
        <f t="shared" si="471"/>
        <v>0</v>
      </c>
      <c r="AK1416" s="14">
        <f t="shared" si="472"/>
        <v>0</v>
      </c>
      <c r="AL1416" s="14">
        <f t="shared" si="473"/>
        <v>0</v>
      </c>
      <c r="AM1416" s="14">
        <f t="shared" si="474"/>
        <v>0</v>
      </c>
      <c r="AN1416" s="14">
        <f t="shared" si="475"/>
        <v>0</v>
      </c>
      <c r="AO1416" s="5" t="str">
        <f t="shared" si="476"/>
        <v>1万～3万人未満の市町村平均</v>
      </c>
    </row>
    <row r="1417" spans="1:41" s="5" customFormat="1" ht="18" customHeight="1" x14ac:dyDescent="0.3">
      <c r="A1417" s="5" t="str">
        <f t="shared" si="459"/>
        <v>037406</v>
      </c>
      <c r="B1417" s="22">
        <v>37</v>
      </c>
      <c r="C1417" s="23" t="s">
        <v>64</v>
      </c>
      <c r="D1417" s="23">
        <v>37406</v>
      </c>
      <c r="E1417" s="24" t="s">
        <v>970</v>
      </c>
      <c r="F1417" s="25">
        <v>51.166662002083015</v>
      </c>
      <c r="G1417" s="26">
        <v>1.3559079909298846</v>
      </c>
      <c r="H1417" s="26">
        <v>11.265120365763885</v>
      </c>
      <c r="I1417" s="26">
        <f t="shared" si="460"/>
        <v>63.787690358776786</v>
      </c>
      <c r="J1417" s="26">
        <v>11.839839543595094</v>
      </c>
      <c r="K1417" s="26">
        <v>18.920198737597328</v>
      </c>
      <c r="L1417" s="26">
        <f t="shared" si="461"/>
        <v>30.760038281192422</v>
      </c>
      <c r="M1417" s="26">
        <v>19.052152192035493</v>
      </c>
      <c r="N1417" s="26">
        <v>23.445983020646366</v>
      </c>
      <c r="O1417" s="26">
        <v>1.1461234170673078</v>
      </c>
      <c r="P1417" s="26">
        <v>0</v>
      </c>
      <c r="Q1417" s="26">
        <f t="shared" si="457"/>
        <v>43.644258629749167</v>
      </c>
      <c r="R1417" s="27">
        <v>1.2550514973787541</v>
      </c>
      <c r="S1417" s="143">
        <f t="shared" si="462"/>
        <v>139.44703876709713</v>
      </c>
      <c r="T1417" s="140" t="str">
        <f t="shared" si="463"/>
        <v>37406</v>
      </c>
      <c r="U1417" s="5" t="str">
        <f t="shared" si="458"/>
        <v>香川県まんのう町</v>
      </c>
      <c r="V1417" s="21">
        <f t="shared" si="464"/>
        <v>0.36692541092637326</v>
      </c>
      <c r="W1417" s="21">
        <f t="shared" si="464"/>
        <v>9.7234620607075557E-3</v>
      </c>
      <c r="X1417" s="21">
        <f t="shared" si="464"/>
        <v>8.0784220772007656E-2</v>
      </c>
      <c r="Y1417" s="21">
        <f t="shared" si="465"/>
        <v>8.4905636206229235E-2</v>
      </c>
      <c r="Z1417" s="21">
        <f t="shared" si="465"/>
        <v>0.13568017582071162</v>
      </c>
      <c r="AA1417" s="21">
        <f t="shared" si="466"/>
        <v>0.1366264379687272</v>
      </c>
      <c r="AB1417" s="21">
        <f t="shared" si="466"/>
        <v>0.1681353955447242</v>
      </c>
      <c r="AC1417" s="21">
        <f t="shared" si="466"/>
        <v>8.2190588427019252E-3</v>
      </c>
      <c r="AD1417" s="21">
        <f t="shared" si="466"/>
        <v>0</v>
      </c>
      <c r="AE1417" s="21">
        <f t="shared" si="467"/>
        <v>9.0002018578173391E-3</v>
      </c>
      <c r="AF1417" s="137">
        <f>VLOOKUP(T1417,人口!$A$2:$E$1748,5,0)</f>
        <v>18467</v>
      </c>
      <c r="AG1417" s="14">
        <f t="shared" si="468"/>
        <v>0</v>
      </c>
      <c r="AH1417" s="14">
        <f t="shared" si="469"/>
        <v>0</v>
      </c>
      <c r="AI1417" s="14">
        <f t="shared" si="470"/>
        <v>1</v>
      </c>
      <c r="AJ1417" s="14">
        <f t="shared" si="471"/>
        <v>0</v>
      </c>
      <c r="AK1417" s="14">
        <f t="shared" si="472"/>
        <v>0</v>
      </c>
      <c r="AL1417" s="14">
        <f t="shared" si="473"/>
        <v>0</v>
      </c>
      <c r="AM1417" s="14">
        <f t="shared" si="474"/>
        <v>0</v>
      </c>
      <c r="AN1417" s="14">
        <f t="shared" si="475"/>
        <v>0</v>
      </c>
      <c r="AO1417" s="5" t="str">
        <f t="shared" si="476"/>
        <v>1万～3万人未満の市町村平均</v>
      </c>
    </row>
    <row r="1418" spans="1:41" s="5" customFormat="1" ht="18" customHeight="1" x14ac:dyDescent="0.3">
      <c r="A1418" s="5" t="str">
        <f t="shared" si="459"/>
        <v>038201</v>
      </c>
      <c r="B1418" s="22">
        <v>38</v>
      </c>
      <c r="C1418" s="23" t="s">
        <v>65</v>
      </c>
      <c r="D1418" s="23">
        <v>38201</v>
      </c>
      <c r="E1418" s="24" t="s">
        <v>112</v>
      </c>
      <c r="F1418" s="25">
        <v>940.88907827958383</v>
      </c>
      <c r="G1418" s="26">
        <v>23.51756165816024</v>
      </c>
      <c r="H1418" s="26">
        <v>20.011038244330067</v>
      </c>
      <c r="I1418" s="26">
        <f t="shared" si="460"/>
        <v>984.41767818207416</v>
      </c>
      <c r="J1418" s="26">
        <v>651.74472568027454</v>
      </c>
      <c r="K1418" s="26">
        <v>582.85901142154023</v>
      </c>
      <c r="L1418" s="26">
        <f t="shared" si="461"/>
        <v>1234.6037371018147</v>
      </c>
      <c r="M1418" s="26">
        <v>424.87095217486939</v>
      </c>
      <c r="N1418" s="26">
        <v>289.95459075646068</v>
      </c>
      <c r="O1418" s="26">
        <v>31.733598547716749</v>
      </c>
      <c r="P1418" s="26">
        <v>91.469237499517021</v>
      </c>
      <c r="Q1418" s="26">
        <f t="shared" si="457"/>
        <v>838.02837897856386</v>
      </c>
      <c r="R1418" s="27">
        <v>41.096625168541394</v>
      </c>
      <c r="S1418" s="143">
        <f t="shared" si="462"/>
        <v>3098.1464194309942</v>
      </c>
      <c r="T1418" s="140" t="str">
        <f t="shared" si="463"/>
        <v>38201</v>
      </c>
      <c r="U1418" s="5" t="str">
        <f t="shared" si="458"/>
        <v>愛媛県松山市</v>
      </c>
      <c r="V1418" s="21">
        <f t="shared" si="464"/>
        <v>0.30369419352762145</v>
      </c>
      <c r="W1418" s="21">
        <f t="shared" si="464"/>
        <v>7.5908490027012596E-3</v>
      </c>
      <c r="X1418" s="21">
        <f t="shared" si="464"/>
        <v>6.4590356733382846E-3</v>
      </c>
      <c r="Y1418" s="21">
        <f t="shared" si="465"/>
        <v>0.21036601807863362</v>
      </c>
      <c r="Z1418" s="21">
        <f t="shared" si="465"/>
        <v>0.18813152527781052</v>
      </c>
      <c r="AA1418" s="21">
        <f t="shared" si="466"/>
        <v>0.13713714416793163</v>
      </c>
      <c r="AB1418" s="21">
        <f t="shared" si="466"/>
        <v>9.3589698969009275E-2</v>
      </c>
      <c r="AC1418" s="21">
        <f t="shared" si="466"/>
        <v>1.0242769143733673E-2</v>
      </c>
      <c r="AD1418" s="21">
        <f t="shared" si="466"/>
        <v>2.9523858822759017E-2</v>
      </c>
      <c r="AE1418" s="21">
        <f t="shared" si="467"/>
        <v>1.3264907336461264E-2</v>
      </c>
      <c r="AF1418" s="137">
        <f>VLOOKUP(T1418,人口!$A$2:$E$1748,5,0)</f>
        <v>511310</v>
      </c>
      <c r="AG1418" s="14">
        <f t="shared" si="468"/>
        <v>0</v>
      </c>
      <c r="AH1418" s="14">
        <f t="shared" si="469"/>
        <v>0</v>
      </c>
      <c r="AI1418" s="14">
        <f t="shared" si="470"/>
        <v>0</v>
      </c>
      <c r="AJ1418" s="14">
        <f t="shared" si="471"/>
        <v>0</v>
      </c>
      <c r="AK1418" s="14">
        <f t="shared" si="472"/>
        <v>0</v>
      </c>
      <c r="AL1418" s="14">
        <f t="shared" si="473"/>
        <v>0</v>
      </c>
      <c r="AM1418" s="14">
        <f t="shared" si="474"/>
        <v>0</v>
      </c>
      <c r="AN1418" s="14">
        <f t="shared" si="475"/>
        <v>0</v>
      </c>
      <c r="AO1418" s="5" t="str">
        <f t="shared" si="476"/>
        <v/>
      </c>
    </row>
    <row r="1419" spans="1:41" s="5" customFormat="1" ht="18" customHeight="1" x14ac:dyDescent="0.3">
      <c r="A1419" s="5" t="str">
        <f t="shared" si="459"/>
        <v>038202</v>
      </c>
      <c r="B1419" s="22">
        <v>38</v>
      </c>
      <c r="C1419" s="23" t="s">
        <v>65</v>
      </c>
      <c r="D1419" s="23">
        <v>38202</v>
      </c>
      <c r="E1419" s="24" t="s">
        <v>162</v>
      </c>
      <c r="F1419" s="25">
        <v>2251.8601778784191</v>
      </c>
      <c r="G1419" s="26">
        <v>9.7686466123937006</v>
      </c>
      <c r="H1419" s="26">
        <v>21.181495198243713</v>
      </c>
      <c r="I1419" s="26">
        <f t="shared" si="460"/>
        <v>2282.8103196890565</v>
      </c>
      <c r="J1419" s="26">
        <v>169.06009408151718</v>
      </c>
      <c r="K1419" s="26">
        <v>178.33481799165895</v>
      </c>
      <c r="L1419" s="26">
        <f t="shared" si="461"/>
        <v>347.3949120731761</v>
      </c>
      <c r="M1419" s="26">
        <v>147.13131967247861</v>
      </c>
      <c r="N1419" s="26">
        <v>138.46746262080481</v>
      </c>
      <c r="O1419" s="26">
        <v>9.8299617444968117</v>
      </c>
      <c r="P1419" s="26">
        <v>27.517625930847643</v>
      </c>
      <c r="Q1419" s="26">
        <f t="shared" si="457"/>
        <v>322.94636996862789</v>
      </c>
      <c r="R1419" s="27">
        <v>22.651256530613757</v>
      </c>
      <c r="S1419" s="143">
        <f t="shared" si="462"/>
        <v>2975.8028582614747</v>
      </c>
      <c r="T1419" s="140" t="str">
        <f t="shared" si="463"/>
        <v>38202</v>
      </c>
      <c r="U1419" s="5" t="str">
        <f t="shared" si="458"/>
        <v>愛媛県今治市</v>
      </c>
      <c r="V1419" s="21">
        <f t="shared" si="464"/>
        <v>0.75672357516115907</v>
      </c>
      <c r="W1419" s="21">
        <f t="shared" si="464"/>
        <v>3.282692798440534E-3</v>
      </c>
      <c r="X1419" s="21">
        <f t="shared" si="464"/>
        <v>7.1179094204575025E-3</v>
      </c>
      <c r="Y1419" s="21">
        <f t="shared" si="465"/>
        <v>5.6811590731613709E-2</v>
      </c>
      <c r="Z1419" s="21">
        <f t="shared" si="465"/>
        <v>5.9928303884971001E-2</v>
      </c>
      <c r="AA1419" s="21">
        <f t="shared" si="466"/>
        <v>4.9442562790747421E-2</v>
      </c>
      <c r="AB1419" s="21">
        <f t="shared" si="466"/>
        <v>4.6531127637164903E-2</v>
      </c>
      <c r="AC1419" s="21">
        <f t="shared" si="466"/>
        <v>3.3032973663583609E-3</v>
      </c>
      <c r="AD1419" s="21">
        <f t="shared" si="466"/>
        <v>9.2471266550647798E-3</v>
      </c>
      <c r="AE1419" s="21">
        <f t="shared" si="467"/>
        <v>7.6118135540225564E-3</v>
      </c>
      <c r="AF1419" s="137">
        <f>VLOOKUP(T1419,人口!$A$2:$E$1748,5,0)</f>
        <v>158386</v>
      </c>
      <c r="AG1419" s="14">
        <f t="shared" si="468"/>
        <v>0</v>
      </c>
      <c r="AH1419" s="14">
        <f t="shared" si="469"/>
        <v>0</v>
      </c>
      <c r="AI1419" s="14">
        <f t="shared" si="470"/>
        <v>0</v>
      </c>
      <c r="AJ1419" s="14">
        <f t="shared" si="471"/>
        <v>0</v>
      </c>
      <c r="AK1419" s="14">
        <f t="shared" si="472"/>
        <v>1</v>
      </c>
      <c r="AL1419" s="14">
        <f t="shared" si="473"/>
        <v>0</v>
      </c>
      <c r="AM1419" s="14">
        <f t="shared" si="474"/>
        <v>0</v>
      </c>
      <c r="AN1419" s="14">
        <f t="shared" si="475"/>
        <v>0</v>
      </c>
      <c r="AO1419" s="5" t="str">
        <f t="shared" si="476"/>
        <v>10万～20万人未満の市町村平均</v>
      </c>
    </row>
    <row r="1420" spans="1:41" s="5" customFormat="1" ht="18" customHeight="1" x14ac:dyDescent="0.3">
      <c r="A1420" s="5" t="str">
        <f t="shared" si="459"/>
        <v>038203</v>
      </c>
      <c r="B1420" s="22">
        <v>38</v>
      </c>
      <c r="C1420" s="23" t="s">
        <v>65</v>
      </c>
      <c r="D1420" s="23">
        <v>38203</v>
      </c>
      <c r="E1420" s="24" t="s">
        <v>230</v>
      </c>
      <c r="F1420" s="25">
        <v>69.56917516437187</v>
      </c>
      <c r="G1420" s="26">
        <v>3.5728803315250075</v>
      </c>
      <c r="H1420" s="26">
        <v>32.772794709582072</v>
      </c>
      <c r="I1420" s="26">
        <f t="shared" si="460"/>
        <v>105.91485020547896</v>
      </c>
      <c r="J1420" s="26">
        <v>88.013738520984901</v>
      </c>
      <c r="K1420" s="26">
        <v>83.840923909346841</v>
      </c>
      <c r="L1420" s="26">
        <f t="shared" si="461"/>
        <v>171.85466243033176</v>
      </c>
      <c r="M1420" s="26">
        <v>63.704539626902978</v>
      </c>
      <c r="N1420" s="26">
        <v>76.496549157655778</v>
      </c>
      <c r="O1420" s="26">
        <v>4.6248968926430232</v>
      </c>
      <c r="P1420" s="26">
        <v>3.6168954554461941</v>
      </c>
      <c r="Q1420" s="26">
        <f t="shared" si="457"/>
        <v>148.44288113264795</v>
      </c>
      <c r="R1420" s="27">
        <v>8.8752268579914535</v>
      </c>
      <c r="S1420" s="143">
        <f t="shared" si="462"/>
        <v>435.08762062645013</v>
      </c>
      <c r="T1420" s="140" t="str">
        <f t="shared" si="463"/>
        <v>38203</v>
      </c>
      <c r="U1420" s="5" t="str">
        <f t="shared" si="458"/>
        <v>愛媛県宇和島市</v>
      </c>
      <c r="V1420" s="21">
        <f t="shared" si="464"/>
        <v>0.1598969307933984</v>
      </c>
      <c r="W1420" s="21">
        <f t="shared" si="464"/>
        <v>8.2118639146309992E-3</v>
      </c>
      <c r="X1420" s="21">
        <f t="shared" si="464"/>
        <v>7.5324585568293065E-2</v>
      </c>
      <c r="Y1420" s="21">
        <f t="shared" si="465"/>
        <v>0.20228968683195467</v>
      </c>
      <c r="Z1420" s="21">
        <f t="shared" si="465"/>
        <v>0.19269894139628832</v>
      </c>
      <c r="AA1420" s="21">
        <f t="shared" si="466"/>
        <v>0.14641772508990161</v>
      </c>
      <c r="AB1420" s="21">
        <f t="shared" si="466"/>
        <v>0.17581872140493016</v>
      </c>
      <c r="AC1420" s="21">
        <f t="shared" si="466"/>
        <v>1.0629805752652719E-2</v>
      </c>
      <c r="AD1420" s="21">
        <f t="shared" si="466"/>
        <v>8.3130277304569056E-3</v>
      </c>
      <c r="AE1420" s="21">
        <f t="shared" si="467"/>
        <v>2.0398711517493139E-2</v>
      </c>
      <c r="AF1420" s="137">
        <f>VLOOKUP(T1420,人口!$A$2:$E$1748,5,0)</f>
        <v>74519</v>
      </c>
      <c r="AG1420" s="14">
        <f t="shared" si="468"/>
        <v>0</v>
      </c>
      <c r="AH1420" s="14">
        <f t="shared" si="469"/>
        <v>0</v>
      </c>
      <c r="AI1420" s="14">
        <f t="shared" si="470"/>
        <v>0</v>
      </c>
      <c r="AJ1420" s="14">
        <f t="shared" si="471"/>
        <v>1</v>
      </c>
      <c r="AK1420" s="14">
        <f t="shared" si="472"/>
        <v>0</v>
      </c>
      <c r="AL1420" s="14">
        <f t="shared" si="473"/>
        <v>0</v>
      </c>
      <c r="AM1420" s="14">
        <f t="shared" si="474"/>
        <v>0</v>
      </c>
      <c r="AN1420" s="14">
        <f t="shared" si="475"/>
        <v>0</v>
      </c>
      <c r="AO1420" s="5" t="str">
        <f t="shared" si="476"/>
        <v>3万～10万人未満の市町村平均</v>
      </c>
    </row>
    <row r="1421" spans="1:41" s="5" customFormat="1" ht="18" customHeight="1" x14ac:dyDescent="0.3">
      <c r="A1421" s="5" t="str">
        <f t="shared" si="459"/>
        <v>038204</v>
      </c>
      <c r="B1421" s="22">
        <v>38</v>
      </c>
      <c r="C1421" s="23" t="s">
        <v>65</v>
      </c>
      <c r="D1421" s="23">
        <v>38204</v>
      </c>
      <c r="E1421" s="24" t="s">
        <v>291</v>
      </c>
      <c r="F1421" s="25">
        <v>75.667580510007824</v>
      </c>
      <c r="G1421" s="26">
        <v>1.6520887704722622</v>
      </c>
      <c r="H1421" s="26">
        <v>8.9483321960494813</v>
      </c>
      <c r="I1421" s="26">
        <f t="shared" si="460"/>
        <v>86.268001476529562</v>
      </c>
      <c r="J1421" s="26">
        <v>40.018687054258031</v>
      </c>
      <c r="K1421" s="26">
        <v>37.252803476352753</v>
      </c>
      <c r="L1421" s="26">
        <f t="shared" si="461"/>
        <v>77.271490530610777</v>
      </c>
      <c r="M1421" s="26">
        <v>26.860828771327569</v>
      </c>
      <c r="N1421" s="26">
        <v>33.112098327126681</v>
      </c>
      <c r="O1421" s="26">
        <v>2.0616815829078301</v>
      </c>
      <c r="P1421" s="26">
        <v>108.9955382422449</v>
      </c>
      <c r="Q1421" s="26">
        <f t="shared" si="457"/>
        <v>171.03014692360699</v>
      </c>
      <c r="R1421" s="27">
        <v>7.3447502753843734</v>
      </c>
      <c r="S1421" s="143">
        <f t="shared" si="462"/>
        <v>341.91438920613172</v>
      </c>
      <c r="T1421" s="140" t="str">
        <f t="shared" si="463"/>
        <v>38204</v>
      </c>
      <c r="U1421" s="5" t="str">
        <f t="shared" si="458"/>
        <v>愛媛県八幡浜市</v>
      </c>
      <c r="V1421" s="21">
        <f t="shared" si="464"/>
        <v>0.22130563351163823</v>
      </c>
      <c r="W1421" s="21">
        <f t="shared" si="464"/>
        <v>4.8318784544521135E-3</v>
      </c>
      <c r="X1421" s="21">
        <f t="shared" si="464"/>
        <v>2.6171265318274607E-2</v>
      </c>
      <c r="Y1421" s="21">
        <f t="shared" si="465"/>
        <v>0.11704300350498485</v>
      </c>
      <c r="Z1421" s="21">
        <f t="shared" si="465"/>
        <v>0.10895359965062471</v>
      </c>
      <c r="AA1421" s="21">
        <f t="shared" si="466"/>
        <v>7.8560100479227971E-2</v>
      </c>
      <c r="AB1421" s="21">
        <f t="shared" si="466"/>
        <v>9.684324314050502E-2</v>
      </c>
      <c r="AC1421" s="21">
        <f t="shared" si="466"/>
        <v>6.0298181298971106E-3</v>
      </c>
      <c r="AD1421" s="21">
        <f t="shared" si="466"/>
        <v>0.31878020253933859</v>
      </c>
      <c r="AE1421" s="21">
        <f t="shared" si="467"/>
        <v>2.1481255271056772E-2</v>
      </c>
      <c r="AF1421" s="137">
        <f>VLOOKUP(T1421,人口!$A$2:$E$1748,5,0)</f>
        <v>33219</v>
      </c>
      <c r="AG1421" s="14">
        <f t="shared" si="468"/>
        <v>0</v>
      </c>
      <c r="AH1421" s="14">
        <f t="shared" si="469"/>
        <v>0</v>
      </c>
      <c r="AI1421" s="14">
        <f t="shared" si="470"/>
        <v>0</v>
      </c>
      <c r="AJ1421" s="14">
        <f t="shared" si="471"/>
        <v>1</v>
      </c>
      <c r="AK1421" s="14">
        <f t="shared" si="472"/>
        <v>0</v>
      </c>
      <c r="AL1421" s="14">
        <f t="shared" si="473"/>
        <v>0</v>
      </c>
      <c r="AM1421" s="14">
        <f t="shared" si="474"/>
        <v>0</v>
      </c>
      <c r="AN1421" s="14">
        <f t="shared" si="475"/>
        <v>0</v>
      </c>
      <c r="AO1421" s="5" t="str">
        <f t="shared" si="476"/>
        <v>3万～10万人未満の市町村平均</v>
      </c>
    </row>
    <row r="1422" spans="1:41" s="5" customFormat="1" ht="18" customHeight="1" x14ac:dyDescent="0.3">
      <c r="A1422" s="5" t="str">
        <f t="shared" si="459"/>
        <v>038205</v>
      </c>
      <c r="B1422" s="22">
        <v>38</v>
      </c>
      <c r="C1422" s="23" t="s">
        <v>65</v>
      </c>
      <c r="D1422" s="23">
        <v>38205</v>
      </c>
      <c r="E1422" s="24" t="s">
        <v>342</v>
      </c>
      <c r="F1422" s="25">
        <v>1816.1085047524339</v>
      </c>
      <c r="G1422" s="26">
        <v>8.203236161463531</v>
      </c>
      <c r="H1422" s="26">
        <v>6.3431215566933039</v>
      </c>
      <c r="I1422" s="26">
        <f t="shared" si="460"/>
        <v>1830.6548624705908</v>
      </c>
      <c r="J1422" s="26">
        <v>131.65457350077747</v>
      </c>
      <c r="K1422" s="26">
        <v>134.42158014798679</v>
      </c>
      <c r="L1422" s="26">
        <f t="shared" si="461"/>
        <v>266.07615364876426</v>
      </c>
      <c r="M1422" s="26">
        <v>112.82312080035454</v>
      </c>
      <c r="N1422" s="26">
        <v>91.767952832503212</v>
      </c>
      <c r="O1422" s="26">
        <v>7.3836737384793212</v>
      </c>
      <c r="P1422" s="26">
        <v>83.187187191173535</v>
      </c>
      <c r="Q1422" s="26">
        <f t="shared" si="457"/>
        <v>295.16193456251062</v>
      </c>
      <c r="R1422" s="27">
        <v>19.594488657303398</v>
      </c>
      <c r="S1422" s="143">
        <f t="shared" si="462"/>
        <v>2411.4874393391692</v>
      </c>
      <c r="T1422" s="140" t="str">
        <f t="shared" si="463"/>
        <v>38205</v>
      </c>
      <c r="U1422" s="5" t="str">
        <f t="shared" si="458"/>
        <v>愛媛県新居浜市</v>
      </c>
      <c r="V1422" s="21">
        <f t="shared" si="464"/>
        <v>0.7531071798782043</v>
      </c>
      <c r="W1422" s="21">
        <f t="shared" si="464"/>
        <v>3.4017329004672322E-3</v>
      </c>
      <c r="X1422" s="21">
        <f t="shared" si="464"/>
        <v>2.6303771909471519E-3</v>
      </c>
      <c r="Y1422" s="21">
        <f t="shared" si="465"/>
        <v>5.4594758136851572E-2</v>
      </c>
      <c r="Z1422" s="21">
        <f t="shared" si="465"/>
        <v>5.5742185488978926E-2</v>
      </c>
      <c r="AA1422" s="21">
        <f t="shared" si="466"/>
        <v>4.6785697059766554E-2</v>
      </c>
      <c r="AB1422" s="21">
        <f t="shared" si="466"/>
        <v>3.80545016886552E-2</v>
      </c>
      <c r="AC1422" s="21">
        <f t="shared" si="466"/>
        <v>3.0618752633862784E-3</v>
      </c>
      <c r="AD1422" s="21">
        <f t="shared" si="466"/>
        <v>3.4496214176412916E-2</v>
      </c>
      <c r="AE1422" s="21">
        <f t="shared" si="467"/>
        <v>8.1254782163298206E-3</v>
      </c>
      <c r="AF1422" s="137">
        <f>VLOOKUP(T1422,人口!$A$2:$E$1748,5,0)</f>
        <v>118970</v>
      </c>
      <c r="AG1422" s="14">
        <f t="shared" si="468"/>
        <v>0</v>
      </c>
      <c r="AH1422" s="14">
        <f t="shared" si="469"/>
        <v>0</v>
      </c>
      <c r="AI1422" s="14">
        <f t="shared" si="470"/>
        <v>0</v>
      </c>
      <c r="AJ1422" s="14">
        <f t="shared" si="471"/>
        <v>0</v>
      </c>
      <c r="AK1422" s="14">
        <f t="shared" si="472"/>
        <v>1</v>
      </c>
      <c r="AL1422" s="14">
        <f t="shared" si="473"/>
        <v>0</v>
      </c>
      <c r="AM1422" s="14">
        <f t="shared" si="474"/>
        <v>0</v>
      </c>
      <c r="AN1422" s="14">
        <f t="shared" si="475"/>
        <v>0</v>
      </c>
      <c r="AO1422" s="5" t="str">
        <f t="shared" si="476"/>
        <v>10万～20万人未満の市町村平均</v>
      </c>
    </row>
    <row r="1423" spans="1:41" s="5" customFormat="1" ht="18" customHeight="1" x14ac:dyDescent="0.3">
      <c r="A1423" s="5" t="str">
        <f t="shared" si="459"/>
        <v>038206</v>
      </c>
      <c r="B1423" s="22">
        <v>38</v>
      </c>
      <c r="C1423" s="23" t="s">
        <v>65</v>
      </c>
      <c r="D1423" s="23">
        <v>38206</v>
      </c>
      <c r="E1423" s="24" t="s">
        <v>394</v>
      </c>
      <c r="F1423" s="25">
        <v>1697.908502756379</v>
      </c>
      <c r="G1423" s="26">
        <v>6.6828984366952469</v>
      </c>
      <c r="H1423" s="26">
        <v>24.994919467446234</v>
      </c>
      <c r="I1423" s="26">
        <f t="shared" si="460"/>
        <v>1729.5863206605204</v>
      </c>
      <c r="J1423" s="26">
        <v>99.96873641932207</v>
      </c>
      <c r="K1423" s="26">
        <v>118.01144318355666</v>
      </c>
      <c r="L1423" s="26">
        <f t="shared" si="461"/>
        <v>217.98017960287874</v>
      </c>
      <c r="M1423" s="26">
        <v>106.09040536407133</v>
      </c>
      <c r="N1423" s="26">
        <v>102.55993721898173</v>
      </c>
      <c r="O1423" s="26">
        <v>6.7624819216478542</v>
      </c>
      <c r="P1423" s="26">
        <v>40.260675511633558</v>
      </c>
      <c r="Q1423" s="26">
        <f t="shared" si="457"/>
        <v>255.67350001633449</v>
      </c>
      <c r="R1423" s="27">
        <v>15.783670000000001</v>
      </c>
      <c r="S1423" s="143">
        <f t="shared" si="462"/>
        <v>2219.0236702797333</v>
      </c>
      <c r="T1423" s="140" t="str">
        <f t="shared" si="463"/>
        <v>38206</v>
      </c>
      <c r="U1423" s="5" t="str">
        <f t="shared" si="458"/>
        <v>愛媛県西条市</v>
      </c>
      <c r="V1423" s="21">
        <f t="shared" si="464"/>
        <v>0.76516015827011807</v>
      </c>
      <c r="W1423" s="21">
        <f t="shared" si="464"/>
        <v>3.0116390943467452E-3</v>
      </c>
      <c r="X1423" s="21">
        <f t="shared" si="464"/>
        <v>1.126392647460824E-2</v>
      </c>
      <c r="Y1423" s="21">
        <f t="shared" si="465"/>
        <v>4.5050775148657997E-2</v>
      </c>
      <c r="Z1423" s="21">
        <f t="shared" si="465"/>
        <v>5.3181696420876834E-2</v>
      </c>
      <c r="AA1423" s="21">
        <f t="shared" si="466"/>
        <v>4.7809496935513729E-2</v>
      </c>
      <c r="AB1423" s="21">
        <f t="shared" si="466"/>
        <v>4.6218496265996514E-2</v>
      </c>
      <c r="AC1423" s="21">
        <f t="shared" si="466"/>
        <v>3.0475032836379643E-3</v>
      </c>
      <c r="AD1423" s="21">
        <f t="shared" si="466"/>
        <v>1.8143418680413734E-2</v>
      </c>
      <c r="AE1423" s="21">
        <f t="shared" si="467"/>
        <v>7.1128894258303647E-3</v>
      </c>
      <c r="AF1423" s="137">
        <f>VLOOKUP(T1423,人口!$A$2:$E$1748,5,0)</f>
        <v>108961</v>
      </c>
      <c r="AG1423" s="14">
        <f t="shared" si="468"/>
        <v>0</v>
      </c>
      <c r="AH1423" s="14">
        <f t="shared" si="469"/>
        <v>0</v>
      </c>
      <c r="AI1423" s="14">
        <f t="shared" si="470"/>
        <v>0</v>
      </c>
      <c r="AJ1423" s="14">
        <f t="shared" si="471"/>
        <v>0</v>
      </c>
      <c r="AK1423" s="14">
        <f t="shared" si="472"/>
        <v>1</v>
      </c>
      <c r="AL1423" s="14">
        <f t="shared" si="473"/>
        <v>0</v>
      </c>
      <c r="AM1423" s="14">
        <f t="shared" si="474"/>
        <v>0</v>
      </c>
      <c r="AN1423" s="14">
        <f t="shared" si="475"/>
        <v>0</v>
      </c>
      <c r="AO1423" s="5" t="str">
        <f t="shared" si="476"/>
        <v>10万～20万人未満の市町村平均</v>
      </c>
    </row>
    <row r="1424" spans="1:41" s="5" customFormat="1" ht="18" customHeight="1" x14ac:dyDescent="0.3">
      <c r="A1424" s="5" t="str">
        <f t="shared" si="459"/>
        <v>038207</v>
      </c>
      <c r="B1424" s="22">
        <v>38</v>
      </c>
      <c r="C1424" s="23" t="s">
        <v>65</v>
      </c>
      <c r="D1424" s="23">
        <v>38207</v>
      </c>
      <c r="E1424" s="24" t="s">
        <v>445</v>
      </c>
      <c r="F1424" s="25">
        <v>80.509893909080688</v>
      </c>
      <c r="G1424" s="26">
        <v>2.5275397978473855</v>
      </c>
      <c r="H1424" s="26">
        <v>21.219251874176411</v>
      </c>
      <c r="I1424" s="26">
        <f t="shared" si="460"/>
        <v>104.25668558110448</v>
      </c>
      <c r="J1424" s="26">
        <v>50.369499931093088</v>
      </c>
      <c r="K1424" s="26">
        <v>46.2296070137116</v>
      </c>
      <c r="L1424" s="26">
        <f t="shared" si="461"/>
        <v>96.599106944804689</v>
      </c>
      <c r="M1424" s="26">
        <v>40.964514700619674</v>
      </c>
      <c r="N1424" s="26">
        <v>52.554991285557207</v>
      </c>
      <c r="O1424" s="26">
        <v>2.6504763442506336</v>
      </c>
      <c r="P1424" s="26">
        <v>2.3993739942376071</v>
      </c>
      <c r="Q1424" s="26">
        <f t="shared" si="457"/>
        <v>98.569356324665122</v>
      </c>
      <c r="R1424" s="27">
        <v>4.5168497528799998</v>
      </c>
      <c r="S1424" s="143">
        <f t="shared" si="462"/>
        <v>303.94199860345429</v>
      </c>
      <c r="T1424" s="140" t="str">
        <f t="shared" si="463"/>
        <v>38207</v>
      </c>
      <c r="U1424" s="5" t="str">
        <f t="shared" si="458"/>
        <v>愛媛県大洲市</v>
      </c>
      <c r="V1424" s="21">
        <f t="shared" si="464"/>
        <v>0.26488571595569449</v>
      </c>
      <c r="W1424" s="21">
        <f t="shared" si="464"/>
        <v>8.3158622680013523E-3</v>
      </c>
      <c r="X1424" s="21">
        <f t="shared" si="464"/>
        <v>6.9813490638589409E-2</v>
      </c>
      <c r="Y1424" s="21">
        <f t="shared" si="465"/>
        <v>0.16572076304863989</v>
      </c>
      <c r="Z1424" s="21">
        <f t="shared" si="465"/>
        <v>0.15210009549889891</v>
      </c>
      <c r="AA1424" s="21">
        <f t="shared" si="466"/>
        <v>0.13477740782400091</v>
      </c>
      <c r="AB1424" s="21">
        <f t="shared" si="466"/>
        <v>0.17291125124871085</v>
      </c>
      <c r="AC1424" s="21">
        <f t="shared" si="466"/>
        <v>8.7203359734060494E-3</v>
      </c>
      <c r="AD1424" s="21">
        <f t="shared" si="466"/>
        <v>7.8941837760566017E-3</v>
      </c>
      <c r="AE1424" s="21">
        <f t="shared" si="467"/>
        <v>1.4860893768001517E-2</v>
      </c>
      <c r="AF1424" s="137">
        <f>VLOOKUP(T1424,人口!$A$2:$E$1748,5,0)</f>
        <v>42706</v>
      </c>
      <c r="AG1424" s="14">
        <f t="shared" si="468"/>
        <v>0</v>
      </c>
      <c r="AH1424" s="14">
        <f t="shared" si="469"/>
        <v>0</v>
      </c>
      <c r="AI1424" s="14">
        <f t="shared" si="470"/>
        <v>0</v>
      </c>
      <c r="AJ1424" s="14">
        <f t="shared" si="471"/>
        <v>1</v>
      </c>
      <c r="AK1424" s="14">
        <f t="shared" si="472"/>
        <v>0</v>
      </c>
      <c r="AL1424" s="14">
        <f t="shared" si="473"/>
        <v>0</v>
      </c>
      <c r="AM1424" s="14">
        <f t="shared" si="474"/>
        <v>0</v>
      </c>
      <c r="AN1424" s="14">
        <f t="shared" si="475"/>
        <v>0</v>
      </c>
      <c r="AO1424" s="5" t="str">
        <f t="shared" si="476"/>
        <v>3万～10万人未満の市町村平均</v>
      </c>
    </row>
    <row r="1425" spans="1:41" s="5" customFormat="1" ht="18" customHeight="1" x14ac:dyDescent="0.3">
      <c r="A1425" s="5" t="str">
        <f t="shared" si="459"/>
        <v>038210</v>
      </c>
      <c r="B1425" s="22">
        <v>38</v>
      </c>
      <c r="C1425" s="23" t="s">
        <v>65</v>
      </c>
      <c r="D1425" s="23">
        <v>38210</v>
      </c>
      <c r="E1425" s="24" t="s">
        <v>500</v>
      </c>
      <c r="F1425" s="25">
        <v>163.87982143287743</v>
      </c>
      <c r="G1425" s="26">
        <v>1.8635838701549652</v>
      </c>
      <c r="H1425" s="26">
        <v>3.1338041024139538</v>
      </c>
      <c r="I1425" s="26">
        <f t="shared" si="460"/>
        <v>168.87720940544637</v>
      </c>
      <c r="J1425" s="26">
        <v>29.814287889702932</v>
      </c>
      <c r="K1425" s="26">
        <v>37.490260416396993</v>
      </c>
      <c r="L1425" s="26">
        <f t="shared" si="461"/>
        <v>67.304548306099917</v>
      </c>
      <c r="M1425" s="26">
        <v>33.357978750265652</v>
      </c>
      <c r="N1425" s="26">
        <v>36.869806666778807</v>
      </c>
      <c r="O1425" s="26">
        <v>2.292184770809925</v>
      </c>
      <c r="P1425" s="26">
        <v>0.496964639852226</v>
      </c>
      <c r="Q1425" s="26">
        <f t="shared" si="457"/>
        <v>73.016934827706606</v>
      </c>
      <c r="R1425" s="27">
        <v>3.5601647035184469</v>
      </c>
      <c r="S1425" s="143">
        <f t="shared" si="462"/>
        <v>312.75885724277134</v>
      </c>
      <c r="T1425" s="140" t="str">
        <f t="shared" si="463"/>
        <v>38210</v>
      </c>
      <c r="U1425" s="5" t="str">
        <f t="shared" si="458"/>
        <v>愛媛県伊予市</v>
      </c>
      <c r="V1425" s="21">
        <f t="shared" si="464"/>
        <v>0.52398139217419437</v>
      </c>
      <c r="W1425" s="21">
        <f t="shared" si="464"/>
        <v>5.9585326746107283E-3</v>
      </c>
      <c r="X1425" s="21">
        <f t="shared" si="464"/>
        <v>1.0019873234098102E-2</v>
      </c>
      <c r="Y1425" s="21">
        <f t="shared" si="465"/>
        <v>9.5326757977505741E-2</v>
      </c>
      <c r="Z1425" s="21">
        <f t="shared" si="465"/>
        <v>0.11986954021671752</v>
      </c>
      <c r="AA1425" s="21">
        <f t="shared" si="466"/>
        <v>0.10665718325084025</v>
      </c>
      <c r="AB1425" s="21">
        <f t="shared" si="466"/>
        <v>0.11788573149236035</v>
      </c>
      <c r="AC1425" s="21">
        <f t="shared" si="466"/>
        <v>7.3289204053801522E-3</v>
      </c>
      <c r="AD1425" s="21">
        <f t="shared" si="466"/>
        <v>1.5889706345437549E-3</v>
      </c>
      <c r="AE1425" s="21">
        <f t="shared" si="467"/>
        <v>1.1383097939749015E-2</v>
      </c>
      <c r="AF1425" s="137">
        <f>VLOOKUP(T1425,人口!$A$2:$E$1748,5,0)</f>
        <v>36933</v>
      </c>
      <c r="AG1425" s="14">
        <f t="shared" si="468"/>
        <v>0</v>
      </c>
      <c r="AH1425" s="14">
        <f t="shared" si="469"/>
        <v>0</v>
      </c>
      <c r="AI1425" s="14">
        <f t="shared" si="470"/>
        <v>0</v>
      </c>
      <c r="AJ1425" s="14">
        <f t="shared" si="471"/>
        <v>1</v>
      </c>
      <c r="AK1425" s="14">
        <f t="shared" si="472"/>
        <v>0</v>
      </c>
      <c r="AL1425" s="14">
        <f t="shared" si="473"/>
        <v>0</v>
      </c>
      <c r="AM1425" s="14">
        <f t="shared" si="474"/>
        <v>0</v>
      </c>
      <c r="AN1425" s="14">
        <f t="shared" si="475"/>
        <v>0</v>
      </c>
      <c r="AO1425" s="5" t="str">
        <f t="shared" si="476"/>
        <v>3万～10万人未満の市町村平均</v>
      </c>
    </row>
    <row r="1426" spans="1:41" s="5" customFormat="1" ht="18" customHeight="1" x14ac:dyDescent="0.3">
      <c r="A1426" s="5" t="str">
        <f t="shared" si="459"/>
        <v>038213</v>
      </c>
      <c r="B1426" s="22">
        <v>38</v>
      </c>
      <c r="C1426" s="23" t="s">
        <v>65</v>
      </c>
      <c r="D1426" s="23">
        <v>38213</v>
      </c>
      <c r="E1426" s="24" t="s">
        <v>553</v>
      </c>
      <c r="F1426" s="25">
        <v>1429.6418449715741</v>
      </c>
      <c r="G1426" s="26">
        <v>5.0464117637405614</v>
      </c>
      <c r="H1426" s="26">
        <v>7.8533885940012329</v>
      </c>
      <c r="I1426" s="26">
        <f t="shared" si="460"/>
        <v>1442.5416453293158</v>
      </c>
      <c r="J1426" s="26">
        <v>89.436497855531414</v>
      </c>
      <c r="K1426" s="26">
        <v>90.489718230585652</v>
      </c>
      <c r="L1426" s="26">
        <f t="shared" si="461"/>
        <v>179.92621608611705</v>
      </c>
      <c r="M1426" s="26">
        <v>86.683313327522555</v>
      </c>
      <c r="N1426" s="26">
        <v>86.181910089435206</v>
      </c>
      <c r="O1426" s="26">
        <v>5.3626436332440459</v>
      </c>
      <c r="P1426" s="26">
        <v>18.016834028522151</v>
      </c>
      <c r="Q1426" s="26">
        <f t="shared" si="457"/>
        <v>196.24470107872392</v>
      </c>
      <c r="R1426" s="27">
        <v>13.196522162500001</v>
      </c>
      <c r="S1426" s="143">
        <f t="shared" si="462"/>
        <v>1831.9090846566567</v>
      </c>
      <c r="T1426" s="140" t="str">
        <f t="shared" si="463"/>
        <v>38213</v>
      </c>
      <c r="U1426" s="5" t="str">
        <f t="shared" si="458"/>
        <v>愛媛県四国中央市</v>
      </c>
      <c r="V1426" s="21">
        <f t="shared" si="464"/>
        <v>0.78041091500974946</v>
      </c>
      <c r="W1426" s="21">
        <f t="shared" si="464"/>
        <v>2.7547282810087594E-3</v>
      </c>
      <c r="X1426" s="21">
        <f t="shared" si="464"/>
        <v>4.2869969147367078E-3</v>
      </c>
      <c r="Y1426" s="21">
        <f t="shared" si="465"/>
        <v>4.8821471875769393E-2</v>
      </c>
      <c r="Z1426" s="21">
        <f t="shared" si="465"/>
        <v>4.9396402358878842E-2</v>
      </c>
      <c r="AA1426" s="21">
        <f t="shared" si="466"/>
        <v>4.7318567309670323E-2</v>
      </c>
      <c r="AB1426" s="21">
        <f t="shared" si="466"/>
        <v>4.7044862002847562E-2</v>
      </c>
      <c r="AC1426" s="21">
        <f t="shared" si="466"/>
        <v>2.9273524969985793E-3</v>
      </c>
      <c r="AD1426" s="21">
        <f t="shared" si="466"/>
        <v>9.8350044657914536E-3</v>
      </c>
      <c r="AE1426" s="21">
        <f t="shared" si="467"/>
        <v>7.2036992845490163E-3</v>
      </c>
      <c r="AF1426" s="137">
        <f>VLOOKUP(T1426,人口!$A$2:$E$1748,5,0)</f>
        <v>86406</v>
      </c>
      <c r="AG1426" s="14">
        <f t="shared" si="468"/>
        <v>0</v>
      </c>
      <c r="AH1426" s="14">
        <f t="shared" si="469"/>
        <v>0</v>
      </c>
      <c r="AI1426" s="14">
        <f t="shared" si="470"/>
        <v>0</v>
      </c>
      <c r="AJ1426" s="14">
        <f t="shared" si="471"/>
        <v>1</v>
      </c>
      <c r="AK1426" s="14">
        <f t="shared" si="472"/>
        <v>0</v>
      </c>
      <c r="AL1426" s="14">
        <f t="shared" si="473"/>
        <v>0</v>
      </c>
      <c r="AM1426" s="14">
        <f t="shared" si="474"/>
        <v>0</v>
      </c>
      <c r="AN1426" s="14">
        <f t="shared" si="475"/>
        <v>0</v>
      </c>
      <c r="AO1426" s="5" t="str">
        <f t="shared" si="476"/>
        <v>3万～10万人未満の市町村平均</v>
      </c>
    </row>
    <row r="1427" spans="1:41" s="5" customFormat="1" ht="18" customHeight="1" x14ac:dyDescent="0.3">
      <c r="A1427" s="5" t="str">
        <f t="shared" si="459"/>
        <v>038214</v>
      </c>
      <c r="B1427" s="22">
        <v>38</v>
      </c>
      <c r="C1427" s="23" t="s">
        <v>65</v>
      </c>
      <c r="D1427" s="23">
        <v>38214</v>
      </c>
      <c r="E1427" s="24" t="s">
        <v>607</v>
      </c>
      <c r="F1427" s="25">
        <v>65.124984221665713</v>
      </c>
      <c r="G1427" s="26">
        <v>2.3021761670379477</v>
      </c>
      <c r="H1427" s="26">
        <v>17.783394364300872</v>
      </c>
      <c r="I1427" s="26">
        <f t="shared" si="460"/>
        <v>85.21055475300453</v>
      </c>
      <c r="J1427" s="26">
        <v>36.196016001035744</v>
      </c>
      <c r="K1427" s="26">
        <v>41.547980480094218</v>
      </c>
      <c r="L1427" s="26">
        <f t="shared" si="461"/>
        <v>77.743996481129955</v>
      </c>
      <c r="M1427" s="26">
        <v>32.751556863451491</v>
      </c>
      <c r="N1427" s="26">
        <v>49.697015928638685</v>
      </c>
      <c r="O1427" s="26">
        <v>2.3117347180875663</v>
      </c>
      <c r="P1427" s="26">
        <v>0.32689865683750419</v>
      </c>
      <c r="Q1427" s="26">
        <f t="shared" si="457"/>
        <v>85.087206167015239</v>
      </c>
      <c r="R1427" s="27">
        <v>0</v>
      </c>
      <c r="S1427" s="143">
        <f t="shared" si="462"/>
        <v>248.04175740114974</v>
      </c>
      <c r="T1427" s="140" t="str">
        <f t="shared" si="463"/>
        <v>38214</v>
      </c>
      <c r="U1427" s="5" t="str">
        <f t="shared" si="458"/>
        <v>愛媛県西予市</v>
      </c>
      <c r="V1427" s="21">
        <f t="shared" si="464"/>
        <v>0.262556534448114</v>
      </c>
      <c r="W1427" s="21">
        <f t="shared" si="464"/>
        <v>9.2814056437872852E-3</v>
      </c>
      <c r="X1427" s="21">
        <f t="shared" si="464"/>
        <v>7.1695163550790267E-2</v>
      </c>
      <c r="Y1427" s="21">
        <f t="shared" si="465"/>
        <v>0.14592710671089595</v>
      </c>
      <c r="Z1427" s="21">
        <f t="shared" si="465"/>
        <v>0.16750397560238231</v>
      </c>
      <c r="AA1427" s="21">
        <f t="shared" si="466"/>
        <v>0.13204049675588889</v>
      </c>
      <c r="AB1427" s="21">
        <f t="shared" si="466"/>
        <v>0.2003574577496052</v>
      </c>
      <c r="AC1427" s="21">
        <f t="shared" si="466"/>
        <v>9.3199416997714387E-3</v>
      </c>
      <c r="AD1427" s="21">
        <f t="shared" si="466"/>
        <v>1.3179178387646309E-3</v>
      </c>
      <c r="AE1427" s="21">
        <f t="shared" si="467"/>
        <v>0</v>
      </c>
      <c r="AF1427" s="137">
        <f>VLOOKUP(T1427,人口!$A$2:$E$1748,5,0)</f>
        <v>37248</v>
      </c>
      <c r="AG1427" s="14">
        <f t="shared" si="468"/>
        <v>0</v>
      </c>
      <c r="AH1427" s="14">
        <f t="shared" si="469"/>
        <v>0</v>
      </c>
      <c r="AI1427" s="14">
        <f t="shared" si="470"/>
        <v>0</v>
      </c>
      <c r="AJ1427" s="14">
        <f t="shared" si="471"/>
        <v>1</v>
      </c>
      <c r="AK1427" s="14">
        <f t="shared" si="472"/>
        <v>0</v>
      </c>
      <c r="AL1427" s="14">
        <f t="shared" si="473"/>
        <v>0</v>
      </c>
      <c r="AM1427" s="14">
        <f t="shared" si="474"/>
        <v>0</v>
      </c>
      <c r="AN1427" s="14">
        <f t="shared" si="475"/>
        <v>0</v>
      </c>
      <c r="AO1427" s="5" t="str">
        <f t="shared" si="476"/>
        <v>3万～10万人未満の市町村平均</v>
      </c>
    </row>
    <row r="1428" spans="1:41" s="5" customFormat="1" ht="18" customHeight="1" x14ac:dyDescent="0.3">
      <c r="A1428" s="5" t="str">
        <f t="shared" si="459"/>
        <v>038215</v>
      </c>
      <c r="B1428" s="22">
        <v>38</v>
      </c>
      <c r="C1428" s="23" t="s">
        <v>65</v>
      </c>
      <c r="D1428" s="23">
        <v>38215</v>
      </c>
      <c r="E1428" s="24" t="s">
        <v>658</v>
      </c>
      <c r="F1428" s="25">
        <v>156.40967334877581</v>
      </c>
      <c r="G1428" s="26">
        <v>0.83037830121323564</v>
      </c>
      <c r="H1428" s="26">
        <v>9.3258989553764646</v>
      </c>
      <c r="I1428" s="26">
        <f t="shared" si="460"/>
        <v>166.56595060536552</v>
      </c>
      <c r="J1428" s="26">
        <v>48.921277342237019</v>
      </c>
      <c r="K1428" s="26">
        <v>35.159923191060841</v>
      </c>
      <c r="L1428" s="26">
        <f t="shared" si="461"/>
        <v>84.08120053329786</v>
      </c>
      <c r="M1428" s="26">
        <v>32.223126242920522</v>
      </c>
      <c r="N1428" s="26">
        <v>34.401555222167353</v>
      </c>
      <c r="O1428" s="26">
        <v>2.0762044008855067</v>
      </c>
      <c r="P1428" s="26">
        <v>0</v>
      </c>
      <c r="Q1428" s="26">
        <f t="shared" si="457"/>
        <v>68.700885865973376</v>
      </c>
      <c r="R1428" s="27">
        <v>0.97945393092000022</v>
      </c>
      <c r="S1428" s="143">
        <f t="shared" si="462"/>
        <v>320.32749093555674</v>
      </c>
      <c r="T1428" s="140" t="str">
        <f t="shared" si="463"/>
        <v>38215</v>
      </c>
      <c r="U1428" s="5" t="str">
        <f t="shared" si="458"/>
        <v>愛媛県東温市</v>
      </c>
      <c r="V1428" s="21">
        <f t="shared" si="464"/>
        <v>0.48828051845304216</v>
      </c>
      <c r="W1428" s="21">
        <f t="shared" si="464"/>
        <v>2.5922792289478848E-3</v>
      </c>
      <c r="X1428" s="21">
        <f t="shared" si="464"/>
        <v>2.9113639070249647E-2</v>
      </c>
      <c r="Y1428" s="21">
        <f t="shared" si="465"/>
        <v>0.15272269388854598</v>
      </c>
      <c r="Z1428" s="21">
        <f t="shared" si="465"/>
        <v>0.10976242809623321</v>
      </c>
      <c r="AA1428" s="21">
        <f t="shared" si="466"/>
        <v>0.10059432035885783</v>
      </c>
      <c r="AB1428" s="21">
        <f t="shared" si="466"/>
        <v>0.1073949510911264</v>
      </c>
      <c r="AC1428" s="21">
        <f t="shared" si="466"/>
        <v>6.4815055205586338E-3</v>
      </c>
      <c r="AD1428" s="21">
        <f t="shared" si="466"/>
        <v>0</v>
      </c>
      <c r="AE1428" s="21">
        <f t="shared" si="467"/>
        <v>3.0576642924382848E-3</v>
      </c>
      <c r="AF1428" s="137">
        <f>VLOOKUP(T1428,人口!$A$2:$E$1748,5,0)</f>
        <v>33453</v>
      </c>
      <c r="AG1428" s="14">
        <f t="shared" si="468"/>
        <v>0</v>
      </c>
      <c r="AH1428" s="14">
        <f t="shared" si="469"/>
        <v>0</v>
      </c>
      <c r="AI1428" s="14">
        <f t="shared" si="470"/>
        <v>0</v>
      </c>
      <c r="AJ1428" s="14">
        <f t="shared" si="471"/>
        <v>1</v>
      </c>
      <c r="AK1428" s="14">
        <f t="shared" si="472"/>
        <v>0</v>
      </c>
      <c r="AL1428" s="14">
        <f t="shared" si="473"/>
        <v>0</v>
      </c>
      <c r="AM1428" s="14">
        <f t="shared" si="474"/>
        <v>0</v>
      </c>
      <c r="AN1428" s="14">
        <f t="shared" si="475"/>
        <v>0</v>
      </c>
      <c r="AO1428" s="5" t="str">
        <f t="shared" si="476"/>
        <v>3万～10万人未満の市町村平均</v>
      </c>
    </row>
    <row r="1429" spans="1:41" s="5" customFormat="1" ht="18" customHeight="1" x14ac:dyDescent="0.3">
      <c r="A1429" s="5" t="str">
        <f t="shared" si="459"/>
        <v>038356</v>
      </c>
      <c r="B1429" s="22">
        <v>38</v>
      </c>
      <c r="C1429" s="23" t="s">
        <v>65</v>
      </c>
      <c r="D1429" s="23">
        <v>38356</v>
      </c>
      <c r="E1429" s="24" t="s">
        <v>711</v>
      </c>
      <c r="F1429" s="25">
        <v>74.89026532231145</v>
      </c>
      <c r="G1429" s="26">
        <v>0.393519570721095</v>
      </c>
      <c r="H1429" s="26">
        <v>1.7368070929041191</v>
      </c>
      <c r="I1429" s="26">
        <f t="shared" si="460"/>
        <v>77.020591985936662</v>
      </c>
      <c r="J1429" s="26">
        <v>4.9462371496315107</v>
      </c>
      <c r="K1429" s="26">
        <v>9.1700283022968065</v>
      </c>
      <c r="L1429" s="26">
        <f t="shared" si="461"/>
        <v>14.116265451928317</v>
      </c>
      <c r="M1429" s="26">
        <v>4.7622422187610853</v>
      </c>
      <c r="N1429" s="26">
        <v>5.9998236869989778</v>
      </c>
      <c r="O1429" s="26">
        <v>0.41961013823534243</v>
      </c>
      <c r="P1429" s="26">
        <v>48.579671896480185</v>
      </c>
      <c r="Q1429" s="26">
        <f t="shared" si="457"/>
        <v>59.761347940475588</v>
      </c>
      <c r="R1429" s="27">
        <v>1.2640430935</v>
      </c>
      <c r="S1429" s="143">
        <f t="shared" si="462"/>
        <v>152.16224847184054</v>
      </c>
      <c r="T1429" s="140" t="str">
        <f t="shared" si="463"/>
        <v>38356</v>
      </c>
      <c r="U1429" s="5" t="str">
        <f t="shared" si="458"/>
        <v>愛媛県上島町</v>
      </c>
      <c r="V1429" s="21">
        <f t="shared" si="464"/>
        <v>0.49217375580626227</v>
      </c>
      <c r="W1429" s="21">
        <f t="shared" si="464"/>
        <v>2.5861839889538734E-3</v>
      </c>
      <c r="X1429" s="21">
        <f t="shared" si="464"/>
        <v>1.1414178683259509E-2</v>
      </c>
      <c r="Y1429" s="21">
        <f t="shared" si="465"/>
        <v>3.250633583103809E-2</v>
      </c>
      <c r="Z1429" s="21">
        <f t="shared" si="465"/>
        <v>6.0264805458588047E-2</v>
      </c>
      <c r="AA1429" s="21">
        <f t="shared" si="466"/>
        <v>3.129713359646099E-2</v>
      </c>
      <c r="AB1429" s="21">
        <f t="shared" si="466"/>
        <v>3.9430435257463467E-2</v>
      </c>
      <c r="AC1429" s="21">
        <f t="shared" si="466"/>
        <v>2.7576494330852131E-3</v>
      </c>
      <c r="AD1429" s="21">
        <f t="shared" si="466"/>
        <v>0.31926231627334584</v>
      </c>
      <c r="AE1429" s="21">
        <f t="shared" si="467"/>
        <v>8.3072056715429408E-3</v>
      </c>
      <c r="AF1429" s="137">
        <f>VLOOKUP(T1429,人口!$A$2:$E$1748,5,0)</f>
        <v>6761</v>
      </c>
      <c r="AG1429" s="14">
        <f t="shared" si="468"/>
        <v>0</v>
      </c>
      <c r="AH1429" s="14">
        <f t="shared" si="469"/>
        <v>1</v>
      </c>
      <c r="AI1429" s="14">
        <f t="shared" si="470"/>
        <v>0</v>
      </c>
      <c r="AJ1429" s="14">
        <f t="shared" si="471"/>
        <v>0</v>
      </c>
      <c r="AK1429" s="14">
        <f t="shared" si="472"/>
        <v>0</v>
      </c>
      <c r="AL1429" s="14">
        <f t="shared" si="473"/>
        <v>0</v>
      </c>
      <c r="AM1429" s="14">
        <f t="shared" si="474"/>
        <v>0</v>
      </c>
      <c r="AN1429" s="14">
        <f t="shared" si="475"/>
        <v>0</v>
      </c>
      <c r="AO1429" s="5" t="str">
        <f t="shared" si="476"/>
        <v>5千～1万人未満の市町村平均</v>
      </c>
    </row>
    <row r="1430" spans="1:41" s="5" customFormat="1" ht="18" customHeight="1" x14ac:dyDescent="0.3">
      <c r="A1430" s="5" t="str">
        <f t="shared" si="459"/>
        <v>038386</v>
      </c>
      <c r="B1430" s="22">
        <v>38</v>
      </c>
      <c r="C1430" s="23" t="s">
        <v>65</v>
      </c>
      <c r="D1430" s="23">
        <v>38386</v>
      </c>
      <c r="E1430" s="24" t="s">
        <v>764</v>
      </c>
      <c r="F1430" s="25">
        <v>6.8077572654508902</v>
      </c>
      <c r="G1430" s="26">
        <v>0.70902865385430769</v>
      </c>
      <c r="H1430" s="26">
        <v>8.0421719736647255</v>
      </c>
      <c r="I1430" s="26">
        <f t="shared" si="460"/>
        <v>15.558957892969923</v>
      </c>
      <c r="J1430" s="26">
        <v>8.4760807782938947</v>
      </c>
      <c r="K1430" s="26">
        <v>10.1803843020929</v>
      </c>
      <c r="L1430" s="26">
        <f t="shared" si="461"/>
        <v>18.656465080386795</v>
      </c>
      <c r="M1430" s="26">
        <v>7.4362284913274701</v>
      </c>
      <c r="N1430" s="26">
        <v>14.439030380660732</v>
      </c>
      <c r="O1430" s="26">
        <v>0.50122341020390848</v>
      </c>
      <c r="P1430" s="26">
        <v>0</v>
      </c>
      <c r="Q1430" s="26">
        <f t="shared" si="457"/>
        <v>22.376482282192111</v>
      </c>
      <c r="R1430" s="27">
        <v>0</v>
      </c>
      <c r="S1430" s="143">
        <f t="shared" si="462"/>
        <v>56.591905255548824</v>
      </c>
      <c r="T1430" s="140" t="str">
        <f t="shared" si="463"/>
        <v>38386</v>
      </c>
      <c r="U1430" s="5" t="str">
        <f t="shared" si="458"/>
        <v>愛媛県久万高原町</v>
      </c>
      <c r="V1430" s="21">
        <f t="shared" si="464"/>
        <v>0.12029560119436677</v>
      </c>
      <c r="W1430" s="21">
        <f t="shared" si="464"/>
        <v>1.2528799846066105E-2</v>
      </c>
      <c r="X1430" s="21">
        <f t="shared" si="464"/>
        <v>0.14210816789696601</v>
      </c>
      <c r="Y1430" s="21">
        <f t="shared" si="465"/>
        <v>0.14977549775041046</v>
      </c>
      <c r="Z1430" s="21">
        <f t="shared" si="465"/>
        <v>0.17989117447313219</v>
      </c>
      <c r="AA1430" s="21">
        <f t="shared" si="466"/>
        <v>0.13140092134640316</v>
      </c>
      <c r="AB1430" s="21">
        <f t="shared" si="466"/>
        <v>0.25514303353914719</v>
      </c>
      <c r="AC1430" s="21">
        <f t="shared" si="466"/>
        <v>8.8568039535082393E-3</v>
      </c>
      <c r="AD1430" s="21">
        <f t="shared" si="466"/>
        <v>0</v>
      </c>
      <c r="AE1430" s="21">
        <f t="shared" si="467"/>
        <v>0</v>
      </c>
      <c r="AF1430" s="137">
        <f>VLOOKUP(T1430,人口!$A$2:$E$1748,5,0)</f>
        <v>8076</v>
      </c>
      <c r="AG1430" s="14">
        <f t="shared" si="468"/>
        <v>0</v>
      </c>
      <c r="AH1430" s="14">
        <f t="shared" si="469"/>
        <v>1</v>
      </c>
      <c r="AI1430" s="14">
        <f t="shared" si="470"/>
        <v>0</v>
      </c>
      <c r="AJ1430" s="14">
        <f t="shared" si="471"/>
        <v>0</v>
      </c>
      <c r="AK1430" s="14">
        <f t="shared" si="472"/>
        <v>0</v>
      </c>
      <c r="AL1430" s="14">
        <f t="shared" si="473"/>
        <v>0</v>
      </c>
      <c r="AM1430" s="14">
        <f t="shared" si="474"/>
        <v>0</v>
      </c>
      <c r="AN1430" s="14">
        <f t="shared" si="475"/>
        <v>0</v>
      </c>
      <c r="AO1430" s="5" t="str">
        <f t="shared" si="476"/>
        <v>5千～1万人未満の市町村平均</v>
      </c>
    </row>
    <row r="1431" spans="1:41" s="5" customFormat="1" ht="18" customHeight="1" x14ac:dyDescent="0.3">
      <c r="A1431" s="5" t="str">
        <f t="shared" si="459"/>
        <v>038401</v>
      </c>
      <c r="B1431" s="22">
        <v>38</v>
      </c>
      <c r="C1431" s="23" t="s">
        <v>65</v>
      </c>
      <c r="D1431" s="23">
        <v>38401</v>
      </c>
      <c r="E1431" s="24" t="s">
        <v>818</v>
      </c>
      <c r="F1431" s="25">
        <v>266.97247136900791</v>
      </c>
      <c r="G1431" s="26">
        <v>1.8063761792571849</v>
      </c>
      <c r="H1431" s="26">
        <v>8.0044152977320273</v>
      </c>
      <c r="I1431" s="26">
        <f t="shared" si="460"/>
        <v>276.78326284599711</v>
      </c>
      <c r="J1431" s="26">
        <v>29.174523625175308</v>
      </c>
      <c r="K1431" s="26">
        <v>31.304739929166072</v>
      </c>
      <c r="L1431" s="26">
        <f t="shared" si="461"/>
        <v>60.479263554341379</v>
      </c>
      <c r="M1431" s="26">
        <v>26.361048003716945</v>
      </c>
      <c r="N1431" s="26">
        <v>23.282395205603894</v>
      </c>
      <c r="O1431" s="26">
        <v>1.903358041621281</v>
      </c>
      <c r="P1431" s="26">
        <v>0.75452668614118412</v>
      </c>
      <c r="Q1431" s="26">
        <f t="shared" si="457"/>
        <v>52.3013279370833</v>
      </c>
      <c r="R1431" s="27">
        <v>2.7405277054015458</v>
      </c>
      <c r="S1431" s="143">
        <f t="shared" si="462"/>
        <v>392.30438204282336</v>
      </c>
      <c r="T1431" s="140" t="str">
        <f t="shared" si="463"/>
        <v>38401</v>
      </c>
      <c r="U1431" s="5" t="str">
        <f t="shared" si="458"/>
        <v>愛媛県松前町</v>
      </c>
      <c r="V1431" s="21">
        <f t="shared" si="464"/>
        <v>0.68052380648622368</v>
      </c>
      <c r="W1431" s="21">
        <f t="shared" si="464"/>
        <v>4.6045271527453994E-3</v>
      </c>
      <c r="X1431" s="21">
        <f t="shared" si="464"/>
        <v>2.0403583707250757E-2</v>
      </c>
      <c r="Y1431" s="21">
        <f t="shared" si="465"/>
        <v>7.436706027410793E-2</v>
      </c>
      <c r="Z1431" s="21">
        <f t="shared" si="465"/>
        <v>7.9797069219963213E-2</v>
      </c>
      <c r="AA1431" s="21">
        <f t="shared" si="466"/>
        <v>6.7195395234813896E-2</v>
      </c>
      <c r="AB1431" s="21">
        <f t="shared" si="466"/>
        <v>5.9347782669076643E-2</v>
      </c>
      <c r="AC1431" s="21">
        <f t="shared" si="466"/>
        <v>4.8517379074636824E-3</v>
      </c>
      <c r="AD1431" s="21">
        <f t="shared" si="466"/>
        <v>1.9233195464505954E-3</v>
      </c>
      <c r="AE1431" s="21">
        <f t="shared" si="467"/>
        <v>6.9857178019041193E-3</v>
      </c>
      <c r="AF1431" s="137">
        <f>VLOOKUP(T1431,人口!$A$2:$E$1748,5,0)</f>
        <v>30668</v>
      </c>
      <c r="AG1431" s="14">
        <f t="shared" si="468"/>
        <v>0</v>
      </c>
      <c r="AH1431" s="14">
        <f t="shared" si="469"/>
        <v>0</v>
      </c>
      <c r="AI1431" s="14">
        <f t="shared" si="470"/>
        <v>0</v>
      </c>
      <c r="AJ1431" s="14">
        <f t="shared" si="471"/>
        <v>1</v>
      </c>
      <c r="AK1431" s="14">
        <f t="shared" si="472"/>
        <v>0</v>
      </c>
      <c r="AL1431" s="14">
        <f t="shared" si="473"/>
        <v>0</v>
      </c>
      <c r="AM1431" s="14">
        <f t="shared" si="474"/>
        <v>0</v>
      </c>
      <c r="AN1431" s="14">
        <f t="shared" si="475"/>
        <v>0</v>
      </c>
      <c r="AO1431" s="5" t="str">
        <f t="shared" si="476"/>
        <v>3万～10万人未満の市町村平均</v>
      </c>
    </row>
    <row r="1432" spans="1:41" s="5" customFormat="1" ht="18" customHeight="1" x14ac:dyDescent="0.3">
      <c r="A1432" s="5" t="str">
        <f t="shared" si="459"/>
        <v>038402</v>
      </c>
      <c r="B1432" s="22">
        <v>38</v>
      </c>
      <c r="C1432" s="23" t="s">
        <v>65</v>
      </c>
      <c r="D1432" s="23">
        <v>38402</v>
      </c>
      <c r="E1432" s="24" t="s">
        <v>869</v>
      </c>
      <c r="F1432" s="25">
        <v>37.252224661878316</v>
      </c>
      <c r="G1432" s="26">
        <v>0.9638629133080564</v>
      </c>
      <c r="H1432" s="26">
        <v>1.5480237132406278</v>
      </c>
      <c r="I1432" s="26">
        <f t="shared" si="460"/>
        <v>39.764111288426996</v>
      </c>
      <c r="J1432" s="26">
        <v>19.593974191204364</v>
      </c>
      <c r="K1432" s="26">
        <v>21.697045894238698</v>
      </c>
      <c r="L1432" s="26">
        <f t="shared" si="461"/>
        <v>41.291020085443066</v>
      </c>
      <c r="M1432" s="26">
        <v>19.612415982477977</v>
      </c>
      <c r="N1432" s="26">
        <v>20.828577979966781</v>
      </c>
      <c r="O1432" s="26">
        <v>1.3022126786649839</v>
      </c>
      <c r="P1432" s="26">
        <v>0</v>
      </c>
      <c r="Q1432" s="26">
        <f t="shared" si="457"/>
        <v>41.743206641109744</v>
      </c>
      <c r="R1432" s="27">
        <v>0</v>
      </c>
      <c r="S1432" s="143">
        <f t="shared" si="462"/>
        <v>122.79833801497981</v>
      </c>
      <c r="T1432" s="140" t="str">
        <f t="shared" si="463"/>
        <v>38402</v>
      </c>
      <c r="U1432" s="5" t="str">
        <f t="shared" si="458"/>
        <v>愛媛県砥部町</v>
      </c>
      <c r="V1432" s="21">
        <f t="shared" si="464"/>
        <v>0.30336098406587575</v>
      </c>
      <c r="W1432" s="21">
        <f t="shared" si="464"/>
        <v>7.8491527563709987E-3</v>
      </c>
      <c r="X1432" s="21">
        <f t="shared" si="464"/>
        <v>1.2606226910430897E-2</v>
      </c>
      <c r="Y1432" s="21">
        <f t="shared" si="465"/>
        <v>0.15956220994468306</v>
      </c>
      <c r="Z1432" s="21">
        <f t="shared" si="465"/>
        <v>0.1766884327994076</v>
      </c>
      <c r="AA1432" s="21">
        <f t="shared" si="466"/>
        <v>0.15971238943059243</v>
      </c>
      <c r="AB1432" s="21">
        <f t="shared" si="466"/>
        <v>0.16961612279659652</v>
      </c>
      <c r="AC1432" s="21">
        <f t="shared" si="466"/>
        <v>1.060448129604271E-2</v>
      </c>
      <c r="AD1432" s="21">
        <f t="shared" si="466"/>
        <v>0</v>
      </c>
      <c r="AE1432" s="21">
        <f t="shared" si="467"/>
        <v>0</v>
      </c>
      <c r="AF1432" s="137">
        <f>VLOOKUP(T1432,人口!$A$2:$E$1748,5,0)</f>
        <v>20982</v>
      </c>
      <c r="AG1432" s="14">
        <f t="shared" si="468"/>
        <v>0</v>
      </c>
      <c r="AH1432" s="14">
        <f t="shared" si="469"/>
        <v>0</v>
      </c>
      <c r="AI1432" s="14">
        <f t="shared" si="470"/>
        <v>1</v>
      </c>
      <c r="AJ1432" s="14">
        <f t="shared" si="471"/>
        <v>0</v>
      </c>
      <c r="AK1432" s="14">
        <f t="shared" si="472"/>
        <v>0</v>
      </c>
      <c r="AL1432" s="14">
        <f t="shared" si="473"/>
        <v>0</v>
      </c>
      <c r="AM1432" s="14">
        <f t="shared" si="474"/>
        <v>0</v>
      </c>
      <c r="AN1432" s="14">
        <f t="shared" si="475"/>
        <v>0</v>
      </c>
      <c r="AO1432" s="5" t="str">
        <f t="shared" si="476"/>
        <v>1万～3万人未満の市町村平均</v>
      </c>
    </row>
    <row r="1433" spans="1:41" s="5" customFormat="1" ht="18" customHeight="1" x14ac:dyDescent="0.3">
      <c r="A1433" s="5" t="str">
        <f t="shared" si="459"/>
        <v>038422</v>
      </c>
      <c r="B1433" s="22">
        <v>38</v>
      </c>
      <c r="C1433" s="23" t="s">
        <v>65</v>
      </c>
      <c r="D1433" s="23">
        <v>38422</v>
      </c>
      <c r="E1433" s="24" t="s">
        <v>921</v>
      </c>
      <c r="F1433" s="25">
        <v>39.226535160186792</v>
      </c>
      <c r="G1433" s="26">
        <v>1.1181503220929792</v>
      </c>
      <c r="H1433" s="26">
        <v>9.8922490943669388</v>
      </c>
      <c r="I1433" s="26">
        <f t="shared" si="460"/>
        <v>50.236934576646711</v>
      </c>
      <c r="J1433" s="26">
        <v>13.740608606794872</v>
      </c>
      <c r="K1433" s="26">
        <v>16.549817517397308</v>
      </c>
      <c r="L1433" s="26">
        <f t="shared" si="461"/>
        <v>30.29042612419218</v>
      </c>
      <c r="M1433" s="26">
        <v>14.603466696902728</v>
      </c>
      <c r="N1433" s="26">
        <v>21.891898777742863</v>
      </c>
      <c r="O1433" s="26">
        <v>1.0146732953719293</v>
      </c>
      <c r="P1433" s="26">
        <v>0</v>
      </c>
      <c r="Q1433" s="26">
        <f t="shared" si="457"/>
        <v>37.510038770017523</v>
      </c>
      <c r="R1433" s="27">
        <v>1.4533659324400003</v>
      </c>
      <c r="S1433" s="143">
        <f t="shared" si="462"/>
        <v>119.49076540329642</v>
      </c>
      <c r="T1433" s="140" t="str">
        <f t="shared" si="463"/>
        <v>38422</v>
      </c>
      <c r="U1433" s="5" t="str">
        <f t="shared" si="458"/>
        <v>愛媛県内子町</v>
      </c>
      <c r="V1433" s="21">
        <f t="shared" si="464"/>
        <v>0.32828089290241202</v>
      </c>
      <c r="W1433" s="21">
        <f t="shared" si="464"/>
        <v>9.3576295901953641E-3</v>
      </c>
      <c r="X1433" s="21">
        <f t="shared" si="464"/>
        <v>8.2786724655912525E-2</v>
      </c>
      <c r="Y1433" s="21">
        <f t="shared" si="465"/>
        <v>0.11499305875578404</v>
      </c>
      <c r="Z1433" s="21">
        <f t="shared" si="465"/>
        <v>0.13850289988133882</v>
      </c>
      <c r="AA1433" s="21">
        <f t="shared" si="466"/>
        <v>0.12221418657428618</v>
      </c>
      <c r="AB1433" s="21">
        <f t="shared" si="466"/>
        <v>0.18320996358049044</v>
      </c>
      <c r="AC1433" s="21">
        <f t="shared" si="466"/>
        <v>8.4916461280273737E-3</v>
      </c>
      <c r="AD1433" s="21">
        <f t="shared" si="466"/>
        <v>0</v>
      </c>
      <c r="AE1433" s="21">
        <f t="shared" si="467"/>
        <v>1.2162997931553177E-2</v>
      </c>
      <c r="AF1433" s="137">
        <f>VLOOKUP(T1433,人口!$A$2:$E$1748,5,0)</f>
        <v>16349</v>
      </c>
      <c r="AG1433" s="14">
        <f t="shared" si="468"/>
        <v>0</v>
      </c>
      <c r="AH1433" s="14">
        <f t="shared" si="469"/>
        <v>0</v>
      </c>
      <c r="AI1433" s="14">
        <f t="shared" si="470"/>
        <v>1</v>
      </c>
      <c r="AJ1433" s="14">
        <f t="shared" si="471"/>
        <v>0</v>
      </c>
      <c r="AK1433" s="14">
        <f t="shared" si="472"/>
        <v>0</v>
      </c>
      <c r="AL1433" s="14">
        <f t="shared" si="473"/>
        <v>0</v>
      </c>
      <c r="AM1433" s="14">
        <f t="shared" si="474"/>
        <v>0</v>
      </c>
      <c r="AN1433" s="14">
        <f t="shared" si="475"/>
        <v>0</v>
      </c>
      <c r="AO1433" s="5" t="str">
        <f t="shared" si="476"/>
        <v>1万～3万人未満の市町村平均</v>
      </c>
    </row>
    <row r="1434" spans="1:41" s="5" customFormat="1" ht="18" customHeight="1" x14ac:dyDescent="0.3">
      <c r="A1434" s="5" t="str">
        <f t="shared" si="459"/>
        <v>038442</v>
      </c>
      <c r="B1434" s="22">
        <v>38</v>
      </c>
      <c r="C1434" s="23" t="s">
        <v>65</v>
      </c>
      <c r="D1434" s="23">
        <v>38442</v>
      </c>
      <c r="E1434" s="24" t="s">
        <v>971</v>
      </c>
      <c r="F1434" s="25">
        <v>0</v>
      </c>
      <c r="G1434" s="26">
        <v>1.5584761853668034</v>
      </c>
      <c r="H1434" s="26">
        <v>4.7950978434526768</v>
      </c>
      <c r="I1434" s="26">
        <f t="shared" si="460"/>
        <v>6.3535740288194802</v>
      </c>
      <c r="J1434" s="26">
        <v>9.2845391026223414</v>
      </c>
      <c r="K1434" s="26">
        <v>10.597097951778386</v>
      </c>
      <c r="L1434" s="26">
        <f t="shared" si="461"/>
        <v>19.881637054400727</v>
      </c>
      <c r="M1434" s="26">
        <v>7.4648783442478255</v>
      </c>
      <c r="N1434" s="26">
        <v>12.500033631774937</v>
      </c>
      <c r="O1434" s="26">
        <v>0.56576926788247028</v>
      </c>
      <c r="P1434" s="26">
        <v>30.652021591516984</v>
      </c>
      <c r="Q1434" s="26">
        <f t="shared" si="457"/>
        <v>51.182702835422219</v>
      </c>
      <c r="R1434" s="27">
        <v>0</v>
      </c>
      <c r="S1434" s="143">
        <f t="shared" si="462"/>
        <v>77.417913918642427</v>
      </c>
      <c r="T1434" s="140" t="str">
        <f t="shared" si="463"/>
        <v>38442</v>
      </c>
      <c r="U1434" s="5" t="str">
        <f t="shared" si="458"/>
        <v>愛媛県伊方町</v>
      </c>
      <c r="V1434" s="21">
        <f t="shared" si="464"/>
        <v>0</v>
      </c>
      <c r="W1434" s="21">
        <f t="shared" si="464"/>
        <v>2.013069206443082E-2</v>
      </c>
      <c r="X1434" s="21">
        <f t="shared" si="464"/>
        <v>6.1937833257710725E-2</v>
      </c>
      <c r="Y1434" s="21">
        <f t="shared" si="465"/>
        <v>0.11992752881948426</v>
      </c>
      <c r="Z1434" s="21">
        <f t="shared" si="465"/>
        <v>0.13688172950403638</v>
      </c>
      <c r="AA1434" s="21">
        <f t="shared" si="466"/>
        <v>9.6423139896181884E-2</v>
      </c>
      <c r="AB1434" s="21">
        <f t="shared" si="466"/>
        <v>0.16146177285157895</v>
      </c>
      <c r="AC1434" s="21">
        <f t="shared" si="466"/>
        <v>7.3079890589280222E-3</v>
      </c>
      <c r="AD1434" s="21">
        <f t="shared" si="466"/>
        <v>0.3959293145476489</v>
      </c>
      <c r="AE1434" s="21">
        <f t="shared" si="467"/>
        <v>0</v>
      </c>
      <c r="AF1434" s="137">
        <f>VLOOKUP(T1434,人口!$A$2:$E$1748,5,0)</f>
        <v>9116</v>
      </c>
      <c r="AG1434" s="14">
        <f t="shared" si="468"/>
        <v>0</v>
      </c>
      <c r="AH1434" s="14">
        <f t="shared" si="469"/>
        <v>1</v>
      </c>
      <c r="AI1434" s="14">
        <f t="shared" si="470"/>
        <v>0</v>
      </c>
      <c r="AJ1434" s="14">
        <f t="shared" si="471"/>
        <v>0</v>
      </c>
      <c r="AK1434" s="14">
        <f t="shared" si="472"/>
        <v>0</v>
      </c>
      <c r="AL1434" s="14">
        <f t="shared" si="473"/>
        <v>0</v>
      </c>
      <c r="AM1434" s="14">
        <f t="shared" si="474"/>
        <v>0</v>
      </c>
      <c r="AN1434" s="14">
        <f t="shared" si="475"/>
        <v>0</v>
      </c>
      <c r="AO1434" s="5" t="str">
        <f t="shared" si="476"/>
        <v>5千～1万人未満の市町村平均</v>
      </c>
    </row>
    <row r="1435" spans="1:41" s="5" customFormat="1" ht="18" customHeight="1" x14ac:dyDescent="0.3">
      <c r="A1435" s="5" t="str">
        <f t="shared" si="459"/>
        <v>038484</v>
      </c>
      <c r="B1435" s="22">
        <v>38</v>
      </c>
      <c r="C1435" s="23" t="s">
        <v>65</v>
      </c>
      <c r="D1435" s="23">
        <v>38484</v>
      </c>
      <c r="E1435" s="24" t="s">
        <v>1015</v>
      </c>
      <c r="F1435" s="25">
        <v>0</v>
      </c>
      <c r="G1435" s="26">
        <v>0.2045608341193357</v>
      </c>
      <c r="H1435" s="26">
        <v>2.0388605003657045</v>
      </c>
      <c r="I1435" s="26">
        <f t="shared" si="460"/>
        <v>2.2434213344850402</v>
      </c>
      <c r="J1435" s="26">
        <v>2.9505545931199553</v>
      </c>
      <c r="K1435" s="26">
        <v>4.7724188930460656</v>
      </c>
      <c r="L1435" s="26">
        <f t="shared" si="461"/>
        <v>7.7229734861660209</v>
      </c>
      <c r="M1435" s="26">
        <v>3.2501666479646181</v>
      </c>
      <c r="N1435" s="26">
        <v>5.0086739840945764</v>
      </c>
      <c r="O1435" s="26">
        <v>0.24328823278842512</v>
      </c>
      <c r="P1435" s="26">
        <v>0</v>
      </c>
      <c r="Q1435" s="26">
        <f t="shared" si="457"/>
        <v>8.5021288648476183</v>
      </c>
      <c r="R1435" s="27">
        <v>0.94243465249998937</v>
      </c>
      <c r="S1435" s="143">
        <f t="shared" si="462"/>
        <v>19.410958337998672</v>
      </c>
      <c r="T1435" s="140" t="str">
        <f t="shared" si="463"/>
        <v>38484</v>
      </c>
      <c r="U1435" s="5" t="str">
        <f t="shared" si="458"/>
        <v>愛媛県松野町</v>
      </c>
      <c r="V1435" s="21">
        <f t="shared" si="464"/>
        <v>0</v>
      </c>
      <c r="W1435" s="21">
        <f t="shared" si="464"/>
        <v>1.0538420131420803E-2</v>
      </c>
      <c r="X1435" s="21">
        <f t="shared" si="464"/>
        <v>0.10503657083094421</v>
      </c>
      <c r="Y1435" s="21">
        <f t="shared" si="465"/>
        <v>0.15200458121348823</v>
      </c>
      <c r="Z1435" s="21">
        <f t="shared" si="465"/>
        <v>0.24586209552073648</v>
      </c>
      <c r="AA1435" s="21">
        <f t="shared" si="466"/>
        <v>0.16743978279537744</v>
      </c>
      <c r="AB1435" s="21">
        <f t="shared" si="466"/>
        <v>0.25803331792689765</v>
      </c>
      <c r="AC1435" s="21">
        <f t="shared" si="466"/>
        <v>1.2533550819702026E-2</v>
      </c>
      <c r="AD1435" s="21">
        <f t="shared" si="466"/>
        <v>0</v>
      </c>
      <c r="AE1435" s="21">
        <f t="shared" si="467"/>
        <v>4.855168076143309E-2</v>
      </c>
      <c r="AF1435" s="137">
        <f>VLOOKUP(T1435,人口!$A$2:$E$1748,5,0)</f>
        <v>3920</v>
      </c>
      <c r="AG1435" s="14">
        <f t="shared" si="468"/>
        <v>1</v>
      </c>
      <c r="AH1435" s="14">
        <f t="shared" si="469"/>
        <v>0</v>
      </c>
      <c r="AI1435" s="14">
        <f t="shared" si="470"/>
        <v>0</v>
      </c>
      <c r="AJ1435" s="14">
        <f t="shared" si="471"/>
        <v>0</v>
      </c>
      <c r="AK1435" s="14">
        <f t="shared" si="472"/>
        <v>0</v>
      </c>
      <c r="AL1435" s="14">
        <f t="shared" si="473"/>
        <v>0</v>
      </c>
      <c r="AM1435" s="14">
        <f t="shared" si="474"/>
        <v>0</v>
      </c>
      <c r="AN1435" s="14">
        <f t="shared" si="475"/>
        <v>0</v>
      </c>
      <c r="AO1435" s="5" t="str">
        <f t="shared" si="476"/>
        <v>5千人未満の市町村平均</v>
      </c>
    </row>
    <row r="1436" spans="1:41" s="5" customFormat="1" ht="18" customHeight="1" x14ac:dyDescent="0.3">
      <c r="A1436" s="5" t="str">
        <f t="shared" si="459"/>
        <v>038488</v>
      </c>
      <c r="B1436" s="22">
        <v>38</v>
      </c>
      <c r="C1436" s="23" t="s">
        <v>65</v>
      </c>
      <c r="D1436" s="23">
        <v>38488</v>
      </c>
      <c r="E1436" s="24" t="s">
        <v>1063</v>
      </c>
      <c r="F1436" s="25">
        <v>9.5692537561590445</v>
      </c>
      <c r="G1436" s="26">
        <v>0.71769648580851675</v>
      </c>
      <c r="H1436" s="26">
        <v>4.2287477044622026</v>
      </c>
      <c r="I1436" s="26">
        <f t="shared" si="460"/>
        <v>14.515697946429764</v>
      </c>
      <c r="J1436" s="26">
        <v>8.9280535422885396</v>
      </c>
      <c r="K1436" s="26">
        <v>11.66565418197748</v>
      </c>
      <c r="L1436" s="26">
        <f t="shared" si="461"/>
        <v>20.593707724266018</v>
      </c>
      <c r="M1436" s="26">
        <v>9.1615863005310185</v>
      </c>
      <c r="N1436" s="26">
        <v>13.962701154507645</v>
      </c>
      <c r="O1436" s="26">
        <v>0.63174258202892331</v>
      </c>
      <c r="P1436" s="26">
        <v>0</v>
      </c>
      <c r="Q1436" s="26">
        <f t="shared" si="457"/>
        <v>23.756030037067585</v>
      </c>
      <c r="R1436" s="27">
        <v>1.6786386739280816</v>
      </c>
      <c r="S1436" s="143">
        <f t="shared" si="462"/>
        <v>60.544074381691452</v>
      </c>
      <c r="T1436" s="140" t="str">
        <f t="shared" si="463"/>
        <v>38488</v>
      </c>
      <c r="U1436" s="5" t="str">
        <f t="shared" si="458"/>
        <v>愛媛県鬼北町</v>
      </c>
      <c r="V1436" s="21">
        <f t="shared" si="464"/>
        <v>0.15805434064167953</v>
      </c>
      <c r="W1436" s="21">
        <f t="shared" si="464"/>
        <v>1.1854116082176794E-2</v>
      </c>
      <c r="X1436" s="21">
        <f t="shared" si="464"/>
        <v>6.9845773474092085E-2</v>
      </c>
      <c r="Y1436" s="21">
        <f t="shared" si="465"/>
        <v>0.14746370530009104</v>
      </c>
      <c r="Z1436" s="21">
        <f t="shared" si="465"/>
        <v>0.19268036221733331</v>
      </c>
      <c r="AA1436" s="21">
        <f t="shared" si="466"/>
        <v>0.15132094088635512</v>
      </c>
      <c r="AB1436" s="21">
        <f t="shared" si="466"/>
        <v>0.23062044134132423</v>
      </c>
      <c r="AC1436" s="21">
        <f t="shared" si="466"/>
        <v>1.0434424648169408E-2</v>
      </c>
      <c r="AD1436" s="21">
        <f t="shared" si="466"/>
        <v>0</v>
      </c>
      <c r="AE1436" s="21">
        <f t="shared" si="467"/>
        <v>2.7725895408778477E-2</v>
      </c>
      <c r="AF1436" s="137">
        <f>VLOOKUP(T1436,人口!$A$2:$E$1748,5,0)</f>
        <v>10179</v>
      </c>
      <c r="AG1436" s="14">
        <f t="shared" si="468"/>
        <v>0</v>
      </c>
      <c r="AH1436" s="14">
        <f t="shared" si="469"/>
        <v>0</v>
      </c>
      <c r="AI1436" s="14">
        <f t="shared" si="470"/>
        <v>1</v>
      </c>
      <c r="AJ1436" s="14">
        <f t="shared" si="471"/>
        <v>0</v>
      </c>
      <c r="AK1436" s="14">
        <f t="shared" si="472"/>
        <v>0</v>
      </c>
      <c r="AL1436" s="14">
        <f t="shared" si="473"/>
        <v>0</v>
      </c>
      <c r="AM1436" s="14">
        <f t="shared" si="474"/>
        <v>0</v>
      </c>
      <c r="AN1436" s="14">
        <f t="shared" si="475"/>
        <v>0</v>
      </c>
      <c r="AO1436" s="5" t="str">
        <f t="shared" si="476"/>
        <v>1万～3万人未満の市町村平均</v>
      </c>
    </row>
    <row r="1437" spans="1:41" s="5" customFormat="1" ht="18" customHeight="1" x14ac:dyDescent="0.3">
      <c r="A1437" s="5" t="str">
        <f t="shared" si="459"/>
        <v>038506</v>
      </c>
      <c r="B1437" s="22">
        <v>38</v>
      </c>
      <c r="C1437" s="23" t="s">
        <v>65</v>
      </c>
      <c r="D1437" s="23">
        <v>38506</v>
      </c>
      <c r="E1437" s="24" t="s">
        <v>1103</v>
      </c>
      <c r="F1437" s="25">
        <v>7.6102195032247373</v>
      </c>
      <c r="G1437" s="26">
        <v>1.1926936768991776</v>
      </c>
      <c r="H1437" s="26">
        <v>24.088759245061475</v>
      </c>
      <c r="I1437" s="26">
        <f t="shared" si="460"/>
        <v>32.891672425185391</v>
      </c>
      <c r="J1437" s="26">
        <v>18.849174002649814</v>
      </c>
      <c r="K1437" s="26">
        <v>23.864422474446449</v>
      </c>
      <c r="L1437" s="26">
        <f t="shared" si="461"/>
        <v>42.71359647709626</v>
      </c>
      <c r="M1437" s="26">
        <v>19.642657493893903</v>
      </c>
      <c r="N1437" s="26">
        <v>21.603214398256142</v>
      </c>
      <c r="O1437" s="26">
        <v>1.3014058554440016</v>
      </c>
      <c r="P1437" s="26">
        <v>0.169581350838369</v>
      </c>
      <c r="Q1437" s="26">
        <f t="shared" si="457"/>
        <v>42.716859098432423</v>
      </c>
      <c r="R1437" s="27">
        <v>3.4284079919304484</v>
      </c>
      <c r="S1437" s="143">
        <f t="shared" si="462"/>
        <v>121.75053599264452</v>
      </c>
      <c r="T1437" s="140" t="str">
        <f t="shared" si="463"/>
        <v>38506</v>
      </c>
      <c r="U1437" s="5" t="str">
        <f t="shared" si="458"/>
        <v>愛媛県愛南町</v>
      </c>
      <c r="V1437" s="21">
        <f t="shared" si="464"/>
        <v>6.2506661191902305E-2</v>
      </c>
      <c r="W1437" s="21">
        <f t="shared" si="464"/>
        <v>9.7962088394521196E-3</v>
      </c>
      <c r="X1437" s="21">
        <f t="shared" si="464"/>
        <v>0.19785341434978801</v>
      </c>
      <c r="Y1437" s="21">
        <f t="shared" si="465"/>
        <v>0.15481799606852306</v>
      </c>
      <c r="Z1437" s="21">
        <f t="shared" si="465"/>
        <v>0.19601082064959618</v>
      </c>
      <c r="AA1437" s="21">
        <f t="shared" si="466"/>
        <v>0.1613352855800208</v>
      </c>
      <c r="AB1437" s="21">
        <f t="shared" si="466"/>
        <v>0.17743835147930098</v>
      </c>
      <c r="AC1437" s="21">
        <f t="shared" si="466"/>
        <v>1.0689118079304597E-2</v>
      </c>
      <c r="AD1437" s="21">
        <f t="shared" si="466"/>
        <v>1.3928591726989534E-3</v>
      </c>
      <c r="AE1437" s="21">
        <f t="shared" si="467"/>
        <v>2.8159284589413008E-2</v>
      </c>
      <c r="AF1437" s="137">
        <f>VLOOKUP(T1437,人口!$A$2:$E$1748,5,0)</f>
        <v>20969</v>
      </c>
      <c r="AG1437" s="14">
        <f t="shared" si="468"/>
        <v>0</v>
      </c>
      <c r="AH1437" s="14">
        <f t="shared" si="469"/>
        <v>0</v>
      </c>
      <c r="AI1437" s="14">
        <f t="shared" si="470"/>
        <v>1</v>
      </c>
      <c r="AJ1437" s="14">
        <f t="shared" si="471"/>
        <v>0</v>
      </c>
      <c r="AK1437" s="14">
        <f t="shared" si="472"/>
        <v>0</v>
      </c>
      <c r="AL1437" s="14">
        <f t="shared" si="473"/>
        <v>0</v>
      </c>
      <c r="AM1437" s="14">
        <f t="shared" si="474"/>
        <v>0</v>
      </c>
      <c r="AN1437" s="14">
        <f t="shared" si="475"/>
        <v>0</v>
      </c>
      <c r="AO1437" s="5" t="str">
        <f t="shared" si="476"/>
        <v>1万～3万人未満の市町村平均</v>
      </c>
    </row>
    <row r="1438" spans="1:41" s="5" customFormat="1" ht="18" customHeight="1" x14ac:dyDescent="0.3">
      <c r="A1438" s="5" t="str">
        <f t="shared" si="459"/>
        <v>039201</v>
      </c>
      <c r="B1438" s="22">
        <v>39</v>
      </c>
      <c r="C1438" s="23" t="s">
        <v>66</v>
      </c>
      <c r="D1438" s="23">
        <v>39201</v>
      </c>
      <c r="E1438" s="24" t="s">
        <v>113</v>
      </c>
      <c r="F1438" s="25">
        <v>520.98405545118999</v>
      </c>
      <c r="G1438" s="26">
        <v>32.187663015905493</v>
      </c>
      <c r="H1438" s="26">
        <v>30.216051716032457</v>
      </c>
      <c r="I1438" s="26">
        <f t="shared" si="460"/>
        <v>583.38777018312794</v>
      </c>
      <c r="J1438" s="26">
        <v>443.10769963215944</v>
      </c>
      <c r="K1438" s="26">
        <v>276.77770481560196</v>
      </c>
      <c r="L1438" s="26">
        <f t="shared" si="461"/>
        <v>719.8854044477614</v>
      </c>
      <c r="M1438" s="26">
        <v>287.06834294495718</v>
      </c>
      <c r="N1438" s="26">
        <v>202.76709674514669</v>
      </c>
      <c r="O1438" s="26">
        <v>20.330393585629686</v>
      </c>
      <c r="P1438" s="26">
        <v>14.012985437255816</v>
      </c>
      <c r="Q1438" s="26">
        <f t="shared" si="457"/>
        <v>524.17881871298937</v>
      </c>
      <c r="R1438" s="27">
        <v>41.672780856920006</v>
      </c>
      <c r="S1438" s="143">
        <f t="shared" si="462"/>
        <v>1869.1247742007988</v>
      </c>
      <c r="T1438" s="140" t="str">
        <f t="shared" si="463"/>
        <v>39201</v>
      </c>
      <c r="U1438" s="5" t="str">
        <f t="shared" si="458"/>
        <v>高知県高知市</v>
      </c>
      <c r="V1438" s="21">
        <f t="shared" si="464"/>
        <v>0.27873155534731625</v>
      </c>
      <c r="W1438" s="21">
        <f t="shared" si="464"/>
        <v>1.7220713919255771E-2</v>
      </c>
      <c r="X1438" s="21">
        <f t="shared" si="464"/>
        <v>1.6165882627580199E-2</v>
      </c>
      <c r="Y1438" s="21">
        <f t="shared" si="465"/>
        <v>0.23706694477987625</v>
      </c>
      <c r="Z1438" s="21">
        <f t="shared" si="465"/>
        <v>0.14807877389242069</v>
      </c>
      <c r="AA1438" s="21">
        <f t="shared" si="466"/>
        <v>0.15358436574556772</v>
      </c>
      <c r="AB1438" s="21">
        <f t="shared" si="466"/>
        <v>0.10848237610667052</v>
      </c>
      <c r="AC1438" s="21">
        <f t="shared" si="466"/>
        <v>1.0876959027158883E-2</v>
      </c>
      <c r="AD1438" s="21">
        <f t="shared" si="466"/>
        <v>7.4970839992463826E-3</v>
      </c>
      <c r="AE1438" s="21">
        <f t="shared" si="467"/>
        <v>2.229534455490724E-2</v>
      </c>
      <c r="AF1438" s="137">
        <f>VLOOKUP(T1438,人口!$A$2:$E$1748,5,0)</f>
        <v>327575</v>
      </c>
      <c r="AG1438" s="14">
        <f t="shared" si="468"/>
        <v>0</v>
      </c>
      <c r="AH1438" s="14">
        <f t="shared" si="469"/>
        <v>0</v>
      </c>
      <c r="AI1438" s="14">
        <f t="shared" si="470"/>
        <v>0</v>
      </c>
      <c r="AJ1438" s="14">
        <f t="shared" si="471"/>
        <v>0</v>
      </c>
      <c r="AK1438" s="14">
        <f t="shared" si="472"/>
        <v>0</v>
      </c>
      <c r="AL1438" s="14">
        <f t="shared" si="473"/>
        <v>1</v>
      </c>
      <c r="AM1438" s="14">
        <f t="shared" si="474"/>
        <v>0</v>
      </c>
      <c r="AN1438" s="14">
        <f t="shared" si="475"/>
        <v>0</v>
      </c>
      <c r="AO1438" s="5" t="str">
        <f t="shared" si="476"/>
        <v>20万～50万人未満の市町村平均</v>
      </c>
    </row>
    <row r="1439" spans="1:41" s="5" customFormat="1" ht="18" customHeight="1" x14ac:dyDescent="0.3">
      <c r="A1439" s="5" t="str">
        <f t="shared" si="459"/>
        <v>039202</v>
      </c>
      <c r="B1439" s="22">
        <v>39</v>
      </c>
      <c r="C1439" s="23" t="s">
        <v>66</v>
      </c>
      <c r="D1439" s="23">
        <v>39202</v>
      </c>
      <c r="E1439" s="24" t="s">
        <v>163</v>
      </c>
      <c r="F1439" s="25">
        <v>45.348835776127515</v>
      </c>
      <c r="G1439" s="26">
        <v>1.0187686205989377</v>
      </c>
      <c r="H1439" s="26">
        <v>11.756416026033104</v>
      </c>
      <c r="I1439" s="26">
        <f t="shared" si="460"/>
        <v>58.124020422759557</v>
      </c>
      <c r="J1439" s="26">
        <v>11.621976453707667</v>
      </c>
      <c r="K1439" s="26">
        <v>12.445433063491864</v>
      </c>
      <c r="L1439" s="26">
        <f t="shared" si="461"/>
        <v>24.067409517199529</v>
      </c>
      <c r="M1439" s="26">
        <v>11.934255399823069</v>
      </c>
      <c r="N1439" s="26">
        <v>14.20327147074658</v>
      </c>
      <c r="O1439" s="26">
        <v>0.80905750067089544</v>
      </c>
      <c r="P1439" s="26">
        <v>0.13984774143037068</v>
      </c>
      <c r="Q1439" s="26">
        <f t="shared" si="457"/>
        <v>27.086432112670916</v>
      </c>
      <c r="R1439" s="27">
        <v>1.100791116089209</v>
      </c>
      <c r="S1439" s="143">
        <f t="shared" si="462"/>
        <v>110.37865316871921</v>
      </c>
      <c r="T1439" s="140" t="str">
        <f t="shared" si="463"/>
        <v>39202</v>
      </c>
      <c r="U1439" s="5" t="str">
        <f t="shared" si="458"/>
        <v>高知県室戸市</v>
      </c>
      <c r="V1439" s="21">
        <f t="shared" si="464"/>
        <v>0.41084788112797122</v>
      </c>
      <c r="W1439" s="21">
        <f t="shared" si="464"/>
        <v>9.2297612930799192E-3</v>
      </c>
      <c r="X1439" s="21">
        <f t="shared" si="464"/>
        <v>0.10650987023788779</v>
      </c>
      <c r="Y1439" s="21">
        <f t="shared" si="465"/>
        <v>0.10529188498017732</v>
      </c>
      <c r="Z1439" s="21">
        <f t="shared" si="465"/>
        <v>0.11275217359708499</v>
      </c>
      <c r="AA1439" s="21">
        <f t="shared" si="466"/>
        <v>0.10812104566614861</v>
      </c>
      <c r="AB1439" s="21">
        <f t="shared" si="466"/>
        <v>0.12867770228212677</v>
      </c>
      <c r="AC1439" s="21">
        <f t="shared" si="466"/>
        <v>7.3298366798715256E-3</v>
      </c>
      <c r="AD1439" s="21">
        <f t="shared" si="466"/>
        <v>1.2669817706201444E-3</v>
      </c>
      <c r="AE1439" s="21">
        <f t="shared" si="467"/>
        <v>9.9728623650317191E-3</v>
      </c>
      <c r="AF1439" s="137">
        <f>VLOOKUP(T1439,人口!$A$2:$E$1748,5,0)</f>
        <v>13036</v>
      </c>
      <c r="AG1439" s="14">
        <f t="shared" si="468"/>
        <v>0</v>
      </c>
      <c r="AH1439" s="14">
        <f t="shared" si="469"/>
        <v>0</v>
      </c>
      <c r="AI1439" s="14">
        <f t="shared" si="470"/>
        <v>1</v>
      </c>
      <c r="AJ1439" s="14">
        <f t="shared" si="471"/>
        <v>0</v>
      </c>
      <c r="AK1439" s="14">
        <f t="shared" si="472"/>
        <v>0</v>
      </c>
      <c r="AL1439" s="14">
        <f t="shared" si="473"/>
        <v>0</v>
      </c>
      <c r="AM1439" s="14">
        <f t="shared" si="474"/>
        <v>0</v>
      </c>
      <c r="AN1439" s="14">
        <f t="shared" si="475"/>
        <v>0</v>
      </c>
      <c r="AO1439" s="5" t="str">
        <f t="shared" si="476"/>
        <v>1万～3万人未満の市町村平均</v>
      </c>
    </row>
    <row r="1440" spans="1:41" s="5" customFormat="1" ht="18" customHeight="1" x14ac:dyDescent="0.3">
      <c r="A1440" s="5" t="str">
        <f t="shared" si="459"/>
        <v>039203</v>
      </c>
      <c r="B1440" s="22">
        <v>39</v>
      </c>
      <c r="C1440" s="23" t="s">
        <v>66</v>
      </c>
      <c r="D1440" s="23">
        <v>39203</v>
      </c>
      <c r="E1440" s="24" t="s">
        <v>231</v>
      </c>
      <c r="F1440" s="25">
        <v>20.380870780303685</v>
      </c>
      <c r="G1440" s="26">
        <v>1.5371952559333084</v>
      </c>
      <c r="H1440" s="26">
        <v>7.5797945431002915</v>
      </c>
      <c r="I1440" s="26">
        <f t="shared" si="460"/>
        <v>29.497860579337285</v>
      </c>
      <c r="J1440" s="26">
        <v>18.262661097629032</v>
      </c>
      <c r="K1440" s="26">
        <v>14.031764931076504</v>
      </c>
      <c r="L1440" s="26">
        <f t="shared" si="461"/>
        <v>32.294426028705537</v>
      </c>
      <c r="M1440" s="26">
        <v>15.432720773097422</v>
      </c>
      <c r="N1440" s="26">
        <v>24.345716003379977</v>
      </c>
      <c r="O1440" s="26">
        <v>1.0633309419296142</v>
      </c>
      <c r="P1440" s="26">
        <v>0</v>
      </c>
      <c r="Q1440" s="26">
        <f t="shared" si="457"/>
        <v>40.841767718407013</v>
      </c>
      <c r="R1440" s="27">
        <v>1.6799049850101964</v>
      </c>
      <c r="S1440" s="143">
        <f t="shared" si="462"/>
        <v>104.31395931146004</v>
      </c>
      <c r="T1440" s="140" t="str">
        <f t="shared" si="463"/>
        <v>39203</v>
      </c>
      <c r="U1440" s="5" t="str">
        <f t="shared" si="458"/>
        <v>高知県安芸市</v>
      </c>
      <c r="V1440" s="21">
        <f t="shared" si="464"/>
        <v>0.19538009020873798</v>
      </c>
      <c r="W1440" s="21">
        <f t="shared" si="464"/>
        <v>1.4736237279073642E-2</v>
      </c>
      <c r="X1440" s="21">
        <f t="shared" si="464"/>
        <v>7.2663281052045808E-2</v>
      </c>
      <c r="Y1440" s="21">
        <f t="shared" si="465"/>
        <v>0.17507399027104781</v>
      </c>
      <c r="Z1440" s="21">
        <f t="shared" si="465"/>
        <v>0.13451473823537402</v>
      </c>
      <c r="AA1440" s="21">
        <f t="shared" si="466"/>
        <v>0.1479449239101211</v>
      </c>
      <c r="AB1440" s="21">
        <f t="shared" si="466"/>
        <v>0.23338885959345743</v>
      </c>
      <c r="AC1440" s="21">
        <f t="shared" si="466"/>
        <v>1.019356324837337E-2</v>
      </c>
      <c r="AD1440" s="21">
        <f t="shared" si="466"/>
        <v>0</v>
      </c>
      <c r="AE1440" s="21">
        <f t="shared" si="467"/>
        <v>1.610431620176879E-2</v>
      </c>
      <c r="AF1440" s="137">
        <f>VLOOKUP(T1440,人口!$A$2:$E$1748,5,0)</f>
        <v>17133</v>
      </c>
      <c r="AG1440" s="14">
        <f t="shared" si="468"/>
        <v>0</v>
      </c>
      <c r="AH1440" s="14">
        <f t="shared" si="469"/>
        <v>0</v>
      </c>
      <c r="AI1440" s="14">
        <f t="shared" si="470"/>
        <v>1</v>
      </c>
      <c r="AJ1440" s="14">
        <f t="shared" si="471"/>
        <v>0</v>
      </c>
      <c r="AK1440" s="14">
        <f t="shared" si="472"/>
        <v>0</v>
      </c>
      <c r="AL1440" s="14">
        <f t="shared" si="473"/>
        <v>0</v>
      </c>
      <c r="AM1440" s="14">
        <f t="shared" si="474"/>
        <v>0</v>
      </c>
      <c r="AN1440" s="14">
        <f t="shared" si="475"/>
        <v>0</v>
      </c>
      <c r="AO1440" s="5" t="str">
        <f t="shared" si="476"/>
        <v>1万～3万人未満の市町村平均</v>
      </c>
    </row>
    <row r="1441" spans="1:41" s="5" customFormat="1" ht="18" customHeight="1" x14ac:dyDescent="0.3">
      <c r="A1441" s="5" t="str">
        <f t="shared" si="459"/>
        <v>039204</v>
      </c>
      <c r="B1441" s="22">
        <v>39</v>
      </c>
      <c r="C1441" s="23" t="s">
        <v>66</v>
      </c>
      <c r="D1441" s="23">
        <v>39204</v>
      </c>
      <c r="E1441" s="24" t="s">
        <v>292</v>
      </c>
      <c r="F1441" s="25">
        <v>310.33420124064133</v>
      </c>
      <c r="G1441" s="26">
        <v>3.7043391559647763</v>
      </c>
      <c r="H1441" s="26">
        <v>15.984600737150275</v>
      </c>
      <c r="I1441" s="26">
        <f t="shared" si="460"/>
        <v>330.02314113375638</v>
      </c>
      <c r="J1441" s="26">
        <v>58.673390904520417</v>
      </c>
      <c r="K1441" s="26">
        <v>37.622109516298408</v>
      </c>
      <c r="L1441" s="26">
        <f t="shared" si="461"/>
        <v>96.295500420818826</v>
      </c>
      <c r="M1441" s="26">
        <v>48.911665569026795</v>
      </c>
      <c r="N1441" s="26">
        <v>54.672010068459812</v>
      </c>
      <c r="O1441" s="26">
        <v>2.9323059016721231</v>
      </c>
      <c r="P1441" s="26">
        <v>0</v>
      </c>
      <c r="Q1441" s="26">
        <f t="shared" si="457"/>
        <v>106.51598153915873</v>
      </c>
      <c r="R1441" s="27">
        <v>4.9429373668706456</v>
      </c>
      <c r="S1441" s="143">
        <f t="shared" si="462"/>
        <v>537.7775604606046</v>
      </c>
      <c r="T1441" s="140" t="str">
        <f t="shared" si="463"/>
        <v>39204</v>
      </c>
      <c r="U1441" s="5" t="str">
        <f t="shared" si="458"/>
        <v>高知県南国市</v>
      </c>
      <c r="V1441" s="21">
        <f t="shared" si="464"/>
        <v>0.57706796277412764</v>
      </c>
      <c r="W1441" s="21">
        <f t="shared" si="464"/>
        <v>6.888236751254594E-3</v>
      </c>
      <c r="X1441" s="21">
        <f t="shared" si="464"/>
        <v>2.972344313410831E-2</v>
      </c>
      <c r="Y1441" s="21">
        <f t="shared" si="465"/>
        <v>0.10910345692792921</v>
      </c>
      <c r="Z1441" s="21">
        <f t="shared" si="465"/>
        <v>6.9958496379200361E-2</v>
      </c>
      <c r="AA1441" s="21">
        <f t="shared" si="466"/>
        <v>9.0951480993617745E-2</v>
      </c>
      <c r="AB1441" s="21">
        <f t="shared" si="466"/>
        <v>0.10166286972188543</v>
      </c>
      <c r="AC1441" s="21">
        <f t="shared" si="466"/>
        <v>5.4526371445484138E-3</v>
      </c>
      <c r="AD1441" s="21">
        <f t="shared" si="466"/>
        <v>0</v>
      </c>
      <c r="AE1441" s="21">
        <f t="shared" si="467"/>
        <v>9.1914161733283126E-3</v>
      </c>
      <c r="AF1441" s="137">
        <f>VLOOKUP(T1441,人口!$A$2:$E$1748,5,0)</f>
        <v>47247</v>
      </c>
      <c r="AG1441" s="14">
        <f t="shared" si="468"/>
        <v>0</v>
      </c>
      <c r="AH1441" s="14">
        <f t="shared" si="469"/>
        <v>0</v>
      </c>
      <c r="AI1441" s="14">
        <f t="shared" si="470"/>
        <v>0</v>
      </c>
      <c r="AJ1441" s="14">
        <f t="shared" si="471"/>
        <v>1</v>
      </c>
      <c r="AK1441" s="14">
        <f t="shared" si="472"/>
        <v>0</v>
      </c>
      <c r="AL1441" s="14">
        <f t="shared" si="473"/>
        <v>0</v>
      </c>
      <c r="AM1441" s="14">
        <f t="shared" si="474"/>
        <v>0</v>
      </c>
      <c r="AN1441" s="14">
        <f t="shared" si="475"/>
        <v>0</v>
      </c>
      <c r="AO1441" s="5" t="str">
        <f t="shared" si="476"/>
        <v>3万～10万人未満の市町村平均</v>
      </c>
    </row>
    <row r="1442" spans="1:41" s="5" customFormat="1" ht="18" customHeight="1" x14ac:dyDescent="0.3">
      <c r="A1442" s="5" t="str">
        <f t="shared" si="459"/>
        <v>039205</v>
      </c>
      <c r="B1442" s="22">
        <v>39</v>
      </c>
      <c r="C1442" s="23" t="s">
        <v>66</v>
      </c>
      <c r="D1442" s="23">
        <v>39205</v>
      </c>
      <c r="E1442" s="24" t="s">
        <v>343</v>
      </c>
      <c r="F1442" s="25">
        <v>69.917310284932668</v>
      </c>
      <c r="G1442" s="26">
        <v>1.5492516893131776</v>
      </c>
      <c r="H1442" s="26">
        <v>15.829911052597206</v>
      </c>
      <c r="I1442" s="26">
        <f t="shared" si="460"/>
        <v>87.29647302684306</v>
      </c>
      <c r="J1442" s="26">
        <v>27.593243318835</v>
      </c>
      <c r="K1442" s="26">
        <v>21.320773832238338</v>
      </c>
      <c r="L1442" s="26">
        <f t="shared" si="461"/>
        <v>48.914017151073338</v>
      </c>
      <c r="M1442" s="26">
        <v>25.948808453362961</v>
      </c>
      <c r="N1442" s="26">
        <v>29.96062718439666</v>
      </c>
      <c r="O1442" s="26">
        <v>1.6724824737710411</v>
      </c>
      <c r="P1442" s="26">
        <v>0</v>
      </c>
      <c r="Q1442" s="26">
        <f t="shared" si="457"/>
        <v>57.581918111530662</v>
      </c>
      <c r="R1442" s="27">
        <v>3.5759668917998897</v>
      </c>
      <c r="S1442" s="143">
        <f t="shared" si="462"/>
        <v>197.36837518124693</v>
      </c>
      <c r="T1442" s="140" t="str">
        <f t="shared" si="463"/>
        <v>39205</v>
      </c>
      <c r="U1442" s="5" t="str">
        <f t="shared" si="458"/>
        <v>高知県土佐市</v>
      </c>
      <c r="V1442" s="21">
        <f t="shared" si="464"/>
        <v>0.35424778777616395</v>
      </c>
      <c r="W1442" s="21">
        <f t="shared" si="464"/>
        <v>7.8495437168719252E-3</v>
      </c>
      <c r="X1442" s="21">
        <f t="shared" si="464"/>
        <v>8.020490130731589E-2</v>
      </c>
      <c r="Y1442" s="21">
        <f t="shared" si="465"/>
        <v>0.13980579864173087</v>
      </c>
      <c r="Z1442" s="21">
        <f t="shared" si="465"/>
        <v>0.10802527919003785</v>
      </c>
      <c r="AA1442" s="21">
        <f t="shared" si="466"/>
        <v>0.13147399338690255</v>
      </c>
      <c r="AB1442" s="21">
        <f t="shared" si="466"/>
        <v>0.15180054634833609</v>
      </c>
      <c r="AC1442" s="21">
        <f t="shared" si="466"/>
        <v>8.4739131699046021E-3</v>
      </c>
      <c r="AD1442" s="21">
        <f t="shared" si="466"/>
        <v>0</v>
      </c>
      <c r="AE1442" s="21">
        <f t="shared" si="467"/>
        <v>1.8118236462736317E-2</v>
      </c>
      <c r="AF1442" s="137">
        <f>VLOOKUP(T1442,人口!$A$2:$E$1748,5,0)</f>
        <v>26948</v>
      </c>
      <c r="AG1442" s="14">
        <f t="shared" si="468"/>
        <v>0</v>
      </c>
      <c r="AH1442" s="14">
        <f t="shared" si="469"/>
        <v>0</v>
      </c>
      <c r="AI1442" s="14">
        <f t="shared" si="470"/>
        <v>1</v>
      </c>
      <c r="AJ1442" s="14">
        <f t="shared" si="471"/>
        <v>0</v>
      </c>
      <c r="AK1442" s="14">
        <f t="shared" si="472"/>
        <v>0</v>
      </c>
      <c r="AL1442" s="14">
        <f t="shared" si="473"/>
        <v>0</v>
      </c>
      <c r="AM1442" s="14">
        <f t="shared" si="474"/>
        <v>0</v>
      </c>
      <c r="AN1442" s="14">
        <f t="shared" si="475"/>
        <v>0</v>
      </c>
      <c r="AO1442" s="5" t="str">
        <f t="shared" si="476"/>
        <v>1万～3万人未満の市町村平均</v>
      </c>
    </row>
    <row r="1443" spans="1:41" s="5" customFormat="1" ht="18" customHeight="1" x14ac:dyDescent="0.3">
      <c r="A1443" s="5" t="str">
        <f t="shared" si="459"/>
        <v>039206</v>
      </c>
      <c r="B1443" s="22">
        <v>39</v>
      </c>
      <c r="C1443" s="23" t="s">
        <v>66</v>
      </c>
      <c r="D1443" s="23">
        <v>39206</v>
      </c>
      <c r="E1443" s="24" t="s">
        <v>395</v>
      </c>
      <c r="F1443" s="25">
        <v>166.49146199716824</v>
      </c>
      <c r="G1443" s="26">
        <v>2.10987584147709</v>
      </c>
      <c r="H1443" s="26">
        <v>10.415772093239855</v>
      </c>
      <c r="I1443" s="26">
        <f t="shared" si="460"/>
        <v>179.01710993188519</v>
      </c>
      <c r="J1443" s="26">
        <v>25.936963792081055</v>
      </c>
      <c r="K1443" s="26">
        <v>18.35612589633655</v>
      </c>
      <c r="L1443" s="26">
        <f t="shared" si="461"/>
        <v>44.293089688417609</v>
      </c>
      <c r="M1443" s="26">
        <v>20.374820401858511</v>
      </c>
      <c r="N1443" s="26">
        <v>25.673664149018883</v>
      </c>
      <c r="O1443" s="26">
        <v>1.3344856075042646</v>
      </c>
      <c r="P1443" s="26">
        <v>48.91673072435605</v>
      </c>
      <c r="Q1443" s="26">
        <f t="shared" si="457"/>
        <v>96.29970088273771</v>
      </c>
      <c r="R1443" s="27">
        <v>0</v>
      </c>
      <c r="S1443" s="143">
        <f t="shared" si="462"/>
        <v>319.60990050304054</v>
      </c>
      <c r="T1443" s="140" t="str">
        <f t="shared" si="463"/>
        <v>39206</v>
      </c>
      <c r="U1443" s="5" t="str">
        <f t="shared" si="458"/>
        <v>高知県須崎市</v>
      </c>
      <c r="V1443" s="21">
        <f t="shared" si="464"/>
        <v>0.52092085299962221</v>
      </c>
      <c r="W1443" s="21">
        <f t="shared" si="464"/>
        <v>6.6014095250375958E-3</v>
      </c>
      <c r="X1443" s="21">
        <f t="shared" si="464"/>
        <v>3.2589015787202649E-2</v>
      </c>
      <c r="Y1443" s="21">
        <f t="shared" si="465"/>
        <v>8.1151941010770751E-2</v>
      </c>
      <c r="Z1443" s="21">
        <f t="shared" si="465"/>
        <v>5.7432907639736658E-2</v>
      </c>
      <c r="AA1443" s="21">
        <f t="shared" si="466"/>
        <v>6.3749027704680508E-2</v>
      </c>
      <c r="AB1443" s="21">
        <f t="shared" si="466"/>
        <v>8.0328125344711093E-2</v>
      </c>
      <c r="AC1443" s="21">
        <f t="shared" si="466"/>
        <v>4.1753575386866632E-3</v>
      </c>
      <c r="AD1443" s="21">
        <f t="shared" si="466"/>
        <v>0.15305136244955181</v>
      </c>
      <c r="AE1443" s="21">
        <f t="shared" si="467"/>
        <v>0</v>
      </c>
      <c r="AF1443" s="137">
        <f>VLOOKUP(T1443,人口!$A$2:$E$1748,5,0)</f>
        <v>21502</v>
      </c>
      <c r="AG1443" s="14">
        <f t="shared" si="468"/>
        <v>0</v>
      </c>
      <c r="AH1443" s="14">
        <f t="shared" si="469"/>
        <v>0</v>
      </c>
      <c r="AI1443" s="14">
        <f t="shared" si="470"/>
        <v>1</v>
      </c>
      <c r="AJ1443" s="14">
        <f t="shared" si="471"/>
        <v>0</v>
      </c>
      <c r="AK1443" s="14">
        <f t="shared" si="472"/>
        <v>0</v>
      </c>
      <c r="AL1443" s="14">
        <f t="shared" si="473"/>
        <v>0</v>
      </c>
      <c r="AM1443" s="14">
        <f t="shared" si="474"/>
        <v>0</v>
      </c>
      <c r="AN1443" s="14">
        <f t="shared" si="475"/>
        <v>0</v>
      </c>
      <c r="AO1443" s="5" t="str">
        <f t="shared" si="476"/>
        <v>1万～3万人未満の市町村平均</v>
      </c>
    </row>
    <row r="1444" spans="1:41" s="5" customFormat="1" ht="18" customHeight="1" x14ac:dyDescent="0.3">
      <c r="A1444" s="5" t="str">
        <f t="shared" si="459"/>
        <v>039208</v>
      </c>
      <c r="B1444" s="22">
        <v>39</v>
      </c>
      <c r="C1444" s="23" t="s">
        <v>66</v>
      </c>
      <c r="D1444" s="23">
        <v>39208</v>
      </c>
      <c r="E1444" s="24" t="s">
        <v>446</v>
      </c>
      <c r="F1444" s="25">
        <v>46.558938900061889</v>
      </c>
      <c r="G1444" s="26">
        <v>2.0495936745777446</v>
      </c>
      <c r="H1444" s="26">
        <v>15.004899401647513</v>
      </c>
      <c r="I1444" s="26">
        <f t="shared" si="460"/>
        <v>63.613431976287146</v>
      </c>
      <c r="J1444" s="26">
        <v>22.593271664762</v>
      </c>
      <c r="K1444" s="26">
        <v>17.06575146673412</v>
      </c>
      <c r="L1444" s="26">
        <f t="shared" si="461"/>
        <v>39.65902313149612</v>
      </c>
      <c r="M1444" s="26">
        <v>19.925972706106297</v>
      </c>
      <c r="N1444" s="26">
        <v>24.417887098251654</v>
      </c>
      <c r="O1444" s="26">
        <v>1.2543618553282807</v>
      </c>
      <c r="P1444" s="26">
        <v>0.48238291289902258</v>
      </c>
      <c r="Q1444" s="26">
        <f t="shared" si="457"/>
        <v>46.080604572585251</v>
      </c>
      <c r="R1444" s="27">
        <v>4.0514798308102273</v>
      </c>
      <c r="S1444" s="143">
        <f t="shared" si="462"/>
        <v>153.40453951117874</v>
      </c>
      <c r="T1444" s="140" t="str">
        <f t="shared" si="463"/>
        <v>39208</v>
      </c>
      <c r="U1444" s="5" t="str">
        <f t="shared" si="458"/>
        <v>高知県宿毛市</v>
      </c>
      <c r="V1444" s="21">
        <f t="shared" si="464"/>
        <v>0.30350430990126659</v>
      </c>
      <c r="W1444" s="21">
        <f t="shared" si="464"/>
        <v>1.3360710713703414E-2</v>
      </c>
      <c r="X1444" s="21">
        <f t="shared" si="464"/>
        <v>9.7812616559199622E-2</v>
      </c>
      <c r="Y1444" s="21">
        <f t="shared" si="465"/>
        <v>0.14727902926963649</v>
      </c>
      <c r="Z1444" s="21">
        <f t="shared" si="465"/>
        <v>0.11124671747729162</v>
      </c>
      <c r="AA1444" s="21">
        <f t="shared" si="466"/>
        <v>0.12989167575874944</v>
      </c>
      <c r="AB1444" s="21">
        <f t="shared" si="466"/>
        <v>0.15917317164184897</v>
      </c>
      <c r="AC1444" s="21">
        <f t="shared" si="466"/>
        <v>8.1768235759208038E-3</v>
      </c>
      <c r="AD1444" s="21">
        <f t="shared" si="466"/>
        <v>3.1445152433958504E-3</v>
      </c>
      <c r="AE1444" s="21">
        <f t="shared" si="467"/>
        <v>2.6410429858987269E-2</v>
      </c>
      <c r="AF1444" s="137">
        <f>VLOOKUP(T1444,人口!$A$2:$E$1748,5,0)</f>
        <v>20211</v>
      </c>
      <c r="AG1444" s="14">
        <f t="shared" si="468"/>
        <v>0</v>
      </c>
      <c r="AH1444" s="14">
        <f t="shared" si="469"/>
        <v>0</v>
      </c>
      <c r="AI1444" s="14">
        <f t="shared" si="470"/>
        <v>1</v>
      </c>
      <c r="AJ1444" s="14">
        <f t="shared" si="471"/>
        <v>0</v>
      </c>
      <c r="AK1444" s="14">
        <f t="shared" si="472"/>
        <v>0</v>
      </c>
      <c r="AL1444" s="14">
        <f t="shared" si="473"/>
        <v>0</v>
      </c>
      <c r="AM1444" s="14">
        <f t="shared" si="474"/>
        <v>0</v>
      </c>
      <c r="AN1444" s="14">
        <f t="shared" si="475"/>
        <v>0</v>
      </c>
      <c r="AO1444" s="5" t="str">
        <f t="shared" si="476"/>
        <v>1万～3万人未満の市町村平均</v>
      </c>
    </row>
    <row r="1445" spans="1:41" s="5" customFormat="1" ht="18" customHeight="1" x14ac:dyDescent="0.3">
      <c r="A1445" s="5" t="str">
        <f t="shared" si="459"/>
        <v>039209</v>
      </c>
      <c r="B1445" s="22">
        <v>39</v>
      </c>
      <c r="C1445" s="23" t="s">
        <v>66</v>
      </c>
      <c r="D1445" s="23">
        <v>39209</v>
      </c>
      <c r="E1445" s="24" t="s">
        <v>501</v>
      </c>
      <c r="F1445" s="25">
        <v>14.203022145847592</v>
      </c>
      <c r="G1445" s="26">
        <v>1.2659255048862541</v>
      </c>
      <c r="H1445" s="26">
        <v>9.5391972141058083</v>
      </c>
      <c r="I1445" s="26">
        <f t="shared" si="460"/>
        <v>25.008144864839657</v>
      </c>
      <c r="J1445" s="26">
        <v>13.574020181667674</v>
      </c>
      <c r="K1445" s="26">
        <v>12.245873191023859</v>
      </c>
      <c r="L1445" s="26">
        <f t="shared" si="461"/>
        <v>25.819893372691531</v>
      </c>
      <c r="M1445" s="26">
        <v>11.833980914601829</v>
      </c>
      <c r="N1445" s="26">
        <v>12.889757544082007</v>
      </c>
      <c r="O1445" s="26">
        <v>0.82817300467570021</v>
      </c>
      <c r="P1445" s="26">
        <v>0.60437053324203849</v>
      </c>
      <c r="Q1445" s="26">
        <f t="shared" si="457"/>
        <v>26.156281996601578</v>
      </c>
      <c r="R1445" s="27">
        <v>2.7637501540398044</v>
      </c>
      <c r="S1445" s="143">
        <f t="shared" si="462"/>
        <v>79.748070388172565</v>
      </c>
      <c r="T1445" s="140" t="str">
        <f t="shared" si="463"/>
        <v>39209</v>
      </c>
      <c r="U1445" s="5" t="str">
        <f t="shared" si="458"/>
        <v>高知県土佐清水市</v>
      </c>
      <c r="V1445" s="21">
        <f t="shared" si="464"/>
        <v>0.17809863080968091</v>
      </c>
      <c r="W1445" s="21">
        <f t="shared" si="464"/>
        <v>1.587405812735506E-2</v>
      </c>
      <c r="X1445" s="21">
        <f t="shared" si="464"/>
        <v>0.11961665238637005</v>
      </c>
      <c r="Y1445" s="21">
        <f t="shared" si="465"/>
        <v>0.17021126800430819</v>
      </c>
      <c r="Z1445" s="21">
        <f t="shared" si="465"/>
        <v>0.15355698428083903</v>
      </c>
      <c r="AA1445" s="21">
        <f t="shared" si="466"/>
        <v>0.14839206587695603</v>
      </c>
      <c r="AB1445" s="21">
        <f t="shared" si="466"/>
        <v>0.16163096462825122</v>
      </c>
      <c r="AC1445" s="21">
        <f t="shared" si="466"/>
        <v>1.0384865748407206E-2</v>
      </c>
      <c r="AD1445" s="21">
        <f t="shared" si="466"/>
        <v>7.5784972639497579E-3</v>
      </c>
      <c r="AE1445" s="21">
        <f t="shared" si="467"/>
        <v>3.4656012873882605E-2</v>
      </c>
      <c r="AF1445" s="137">
        <f>VLOOKUP(T1445,人口!$A$2:$E$1748,5,0)</f>
        <v>13344</v>
      </c>
      <c r="AG1445" s="14">
        <f t="shared" si="468"/>
        <v>0</v>
      </c>
      <c r="AH1445" s="14">
        <f t="shared" si="469"/>
        <v>0</v>
      </c>
      <c r="AI1445" s="14">
        <f t="shared" si="470"/>
        <v>1</v>
      </c>
      <c r="AJ1445" s="14">
        <f t="shared" si="471"/>
        <v>0</v>
      </c>
      <c r="AK1445" s="14">
        <f t="shared" si="472"/>
        <v>0</v>
      </c>
      <c r="AL1445" s="14">
        <f t="shared" si="473"/>
        <v>0</v>
      </c>
      <c r="AM1445" s="14">
        <f t="shared" si="474"/>
        <v>0</v>
      </c>
      <c r="AN1445" s="14">
        <f t="shared" si="475"/>
        <v>0</v>
      </c>
      <c r="AO1445" s="5" t="str">
        <f t="shared" si="476"/>
        <v>1万～3万人未満の市町村平均</v>
      </c>
    </row>
    <row r="1446" spans="1:41" s="5" customFormat="1" ht="18" customHeight="1" x14ac:dyDescent="0.3">
      <c r="A1446" s="5" t="str">
        <f t="shared" si="459"/>
        <v>039210</v>
      </c>
      <c r="B1446" s="22">
        <v>39</v>
      </c>
      <c r="C1446" s="23" t="s">
        <v>66</v>
      </c>
      <c r="D1446" s="23">
        <v>39210</v>
      </c>
      <c r="E1446" s="24" t="s">
        <v>554</v>
      </c>
      <c r="F1446" s="25">
        <v>41.025666042240239</v>
      </c>
      <c r="G1446" s="26">
        <v>4.023834640531307</v>
      </c>
      <c r="H1446" s="26">
        <v>12.272048307876663</v>
      </c>
      <c r="I1446" s="26">
        <f t="shared" si="460"/>
        <v>57.321548990648211</v>
      </c>
      <c r="J1446" s="26">
        <v>44.682187533783136</v>
      </c>
      <c r="K1446" s="26">
        <v>28.124412535109347</v>
      </c>
      <c r="L1446" s="26">
        <f t="shared" si="461"/>
        <v>72.806600068892479</v>
      </c>
      <c r="M1446" s="26">
        <v>33.556936062212557</v>
      </c>
      <c r="N1446" s="26">
        <v>43.581718489845024</v>
      </c>
      <c r="O1446" s="26">
        <v>2.0902927755903464</v>
      </c>
      <c r="P1446" s="26">
        <v>1.0832954530239087E-3</v>
      </c>
      <c r="Q1446" s="26">
        <f t="shared" si="457"/>
        <v>79.230030623100944</v>
      </c>
      <c r="R1446" s="27">
        <v>6.5772156878128927</v>
      </c>
      <c r="S1446" s="143">
        <f t="shared" si="462"/>
        <v>215.93539537045456</v>
      </c>
      <c r="T1446" s="140" t="str">
        <f t="shared" si="463"/>
        <v>39210</v>
      </c>
      <c r="U1446" s="5" t="str">
        <f t="shared" si="458"/>
        <v>高知県四万十市</v>
      </c>
      <c r="V1446" s="21">
        <f t="shared" si="464"/>
        <v>0.18999046437874348</v>
      </c>
      <c r="W1446" s="21">
        <f t="shared" si="464"/>
        <v>1.8634437553084315E-2</v>
      </c>
      <c r="X1446" s="21">
        <f t="shared" si="464"/>
        <v>5.683203666922218E-2</v>
      </c>
      <c r="Y1446" s="21">
        <f t="shared" si="465"/>
        <v>0.20692386932270759</v>
      </c>
      <c r="Z1446" s="21">
        <f t="shared" si="465"/>
        <v>0.13024456915393445</v>
      </c>
      <c r="AA1446" s="21">
        <f t="shared" si="466"/>
        <v>0.15540266571232073</v>
      </c>
      <c r="AB1446" s="21">
        <f t="shared" si="466"/>
        <v>0.20182758095344711</v>
      </c>
      <c r="AC1446" s="21">
        <f t="shared" si="466"/>
        <v>9.6801766658230395E-3</v>
      </c>
      <c r="AD1446" s="21">
        <f t="shared" si="466"/>
        <v>5.016757216506484E-6</v>
      </c>
      <c r="AE1446" s="21">
        <f t="shared" si="467"/>
        <v>3.0459182833500499E-2</v>
      </c>
      <c r="AF1446" s="137">
        <f>VLOOKUP(T1446,人口!$A$2:$E$1748,5,0)</f>
        <v>33680</v>
      </c>
      <c r="AG1446" s="14">
        <f t="shared" si="468"/>
        <v>0</v>
      </c>
      <c r="AH1446" s="14">
        <f t="shared" si="469"/>
        <v>0</v>
      </c>
      <c r="AI1446" s="14">
        <f t="shared" si="470"/>
        <v>0</v>
      </c>
      <c r="AJ1446" s="14">
        <f t="shared" si="471"/>
        <v>1</v>
      </c>
      <c r="AK1446" s="14">
        <f t="shared" si="472"/>
        <v>0</v>
      </c>
      <c r="AL1446" s="14">
        <f t="shared" si="473"/>
        <v>0</v>
      </c>
      <c r="AM1446" s="14">
        <f t="shared" si="474"/>
        <v>0</v>
      </c>
      <c r="AN1446" s="14">
        <f t="shared" si="475"/>
        <v>0</v>
      </c>
      <c r="AO1446" s="5" t="str">
        <f t="shared" si="476"/>
        <v>3万～10万人未満の市町村平均</v>
      </c>
    </row>
    <row r="1447" spans="1:41" s="5" customFormat="1" ht="18" customHeight="1" x14ac:dyDescent="0.3">
      <c r="A1447" s="5" t="str">
        <f t="shared" si="459"/>
        <v>039211</v>
      </c>
      <c r="B1447" s="22">
        <v>39</v>
      </c>
      <c r="C1447" s="23" t="s">
        <v>66</v>
      </c>
      <c r="D1447" s="23">
        <v>39211</v>
      </c>
      <c r="E1447" s="24" t="s">
        <v>608</v>
      </c>
      <c r="F1447" s="25">
        <v>100.8718607029458</v>
      </c>
      <c r="G1447" s="26">
        <v>1.510068280828603</v>
      </c>
      <c r="H1447" s="26">
        <v>14.59239357617267</v>
      </c>
      <c r="I1447" s="26">
        <f t="shared" si="460"/>
        <v>116.97432255994707</v>
      </c>
      <c r="J1447" s="26">
        <v>26.475565969014198</v>
      </c>
      <c r="K1447" s="26">
        <v>25.399912920313124</v>
      </c>
      <c r="L1447" s="26">
        <f t="shared" si="461"/>
        <v>51.875478889327326</v>
      </c>
      <c r="M1447" s="26">
        <v>32.049635466902814</v>
      </c>
      <c r="N1447" s="26">
        <v>27.680020586451583</v>
      </c>
      <c r="O1447" s="26">
        <v>2.069191245195432</v>
      </c>
      <c r="P1447" s="26">
        <v>1.9858516120433021E-2</v>
      </c>
      <c r="Q1447" s="26">
        <f t="shared" si="457"/>
        <v>61.818705814670267</v>
      </c>
      <c r="R1447" s="27">
        <v>3.5971084584887083</v>
      </c>
      <c r="S1447" s="143">
        <f t="shared" si="462"/>
        <v>234.26561572243338</v>
      </c>
      <c r="T1447" s="140" t="str">
        <f t="shared" si="463"/>
        <v>39211</v>
      </c>
      <c r="U1447" s="5" t="str">
        <f t="shared" si="458"/>
        <v>高知県香南市</v>
      </c>
      <c r="V1447" s="21">
        <f t="shared" si="464"/>
        <v>0.4305875635734035</v>
      </c>
      <c r="W1447" s="21">
        <f t="shared" si="464"/>
        <v>6.4459663710008048E-3</v>
      </c>
      <c r="X1447" s="21">
        <f t="shared" si="464"/>
        <v>6.2289950367544679E-2</v>
      </c>
      <c r="Y1447" s="21">
        <f t="shared" si="465"/>
        <v>0.11301515968260333</v>
      </c>
      <c r="Z1447" s="21">
        <f t="shared" si="465"/>
        <v>0.1084235637482877</v>
      </c>
      <c r="AA1447" s="21">
        <f t="shared" si="466"/>
        <v>0.13680896092270073</v>
      </c>
      <c r="AB1447" s="21">
        <f t="shared" si="466"/>
        <v>0.11815656557660557</v>
      </c>
      <c r="AC1447" s="21">
        <f t="shared" si="466"/>
        <v>8.8326715758708981E-3</v>
      </c>
      <c r="AD1447" s="21">
        <f t="shared" si="466"/>
        <v>8.4769231110561828E-5</v>
      </c>
      <c r="AE1447" s="21">
        <f t="shared" si="467"/>
        <v>1.5354828950872142E-2</v>
      </c>
      <c r="AF1447" s="137">
        <f>VLOOKUP(T1447,人口!$A$2:$E$1748,5,0)</f>
        <v>33340</v>
      </c>
      <c r="AG1447" s="14">
        <f t="shared" si="468"/>
        <v>0</v>
      </c>
      <c r="AH1447" s="14">
        <f t="shared" si="469"/>
        <v>0</v>
      </c>
      <c r="AI1447" s="14">
        <f t="shared" si="470"/>
        <v>0</v>
      </c>
      <c r="AJ1447" s="14">
        <f t="shared" si="471"/>
        <v>1</v>
      </c>
      <c r="AK1447" s="14">
        <f t="shared" si="472"/>
        <v>0</v>
      </c>
      <c r="AL1447" s="14">
        <f t="shared" si="473"/>
        <v>0</v>
      </c>
      <c r="AM1447" s="14">
        <f t="shared" si="474"/>
        <v>0</v>
      </c>
      <c r="AN1447" s="14">
        <f t="shared" si="475"/>
        <v>0</v>
      </c>
      <c r="AO1447" s="5" t="str">
        <f t="shared" si="476"/>
        <v>3万～10万人未満の市町村平均</v>
      </c>
    </row>
    <row r="1448" spans="1:41" s="5" customFormat="1" ht="18" customHeight="1" x14ac:dyDescent="0.3">
      <c r="A1448" s="5" t="str">
        <f t="shared" si="459"/>
        <v>039212</v>
      </c>
      <c r="B1448" s="22">
        <v>39</v>
      </c>
      <c r="C1448" s="23" t="s">
        <v>66</v>
      </c>
      <c r="D1448" s="23">
        <v>39212</v>
      </c>
      <c r="E1448" s="24" t="s">
        <v>659</v>
      </c>
      <c r="F1448" s="25">
        <v>109.01809726474882</v>
      </c>
      <c r="G1448" s="26">
        <v>1.3804616219950103</v>
      </c>
      <c r="H1448" s="26">
        <v>15.933037508965917</v>
      </c>
      <c r="I1448" s="26">
        <f t="shared" si="460"/>
        <v>126.33159639570974</v>
      </c>
      <c r="J1448" s="26">
        <v>23.278199288607617</v>
      </c>
      <c r="K1448" s="26">
        <v>22.125778063549944</v>
      </c>
      <c r="L1448" s="26">
        <f t="shared" si="461"/>
        <v>45.403977352157561</v>
      </c>
      <c r="M1448" s="26">
        <v>23.067906576371797</v>
      </c>
      <c r="N1448" s="26">
        <v>26.948686825085225</v>
      </c>
      <c r="O1448" s="26">
        <v>1.6191080145368457</v>
      </c>
      <c r="P1448" s="26">
        <v>0</v>
      </c>
      <c r="Q1448" s="26">
        <f t="shared" si="457"/>
        <v>51.635701415993871</v>
      </c>
      <c r="R1448" s="27">
        <v>2.8442407758406234</v>
      </c>
      <c r="S1448" s="143">
        <f t="shared" si="462"/>
        <v>226.21551593970182</v>
      </c>
      <c r="T1448" s="140" t="str">
        <f t="shared" si="463"/>
        <v>39212</v>
      </c>
      <c r="U1448" s="5" t="str">
        <f t="shared" si="458"/>
        <v>高知県香美市</v>
      </c>
      <c r="V1448" s="21">
        <f t="shared" si="464"/>
        <v>0.48192139611594015</v>
      </c>
      <c r="W1448" s="21">
        <f t="shared" si="464"/>
        <v>6.1024179365440833E-3</v>
      </c>
      <c r="X1448" s="21">
        <f t="shared" si="464"/>
        <v>7.0433000330591383E-2</v>
      </c>
      <c r="Y1448" s="21">
        <f t="shared" si="465"/>
        <v>0.10290275267772732</v>
      </c>
      <c r="Z1448" s="21">
        <f t="shared" si="465"/>
        <v>9.7808401743086512E-2</v>
      </c>
      <c r="AA1448" s="21">
        <f t="shared" si="466"/>
        <v>0.10197314043887508</v>
      </c>
      <c r="AB1448" s="21">
        <f t="shared" si="466"/>
        <v>0.11912837505040304</v>
      </c>
      <c r="AC1448" s="21">
        <f t="shared" si="466"/>
        <v>7.1573694130177262E-3</v>
      </c>
      <c r="AD1448" s="21">
        <f t="shared" si="466"/>
        <v>0</v>
      </c>
      <c r="AE1448" s="21">
        <f t="shared" si="467"/>
        <v>1.2573146293814617E-2</v>
      </c>
      <c r="AF1448" s="137">
        <f>VLOOKUP(T1448,人口!$A$2:$E$1748,5,0)</f>
        <v>26088</v>
      </c>
      <c r="AG1448" s="14">
        <f t="shared" si="468"/>
        <v>0</v>
      </c>
      <c r="AH1448" s="14">
        <f t="shared" si="469"/>
        <v>0</v>
      </c>
      <c r="AI1448" s="14">
        <f t="shared" si="470"/>
        <v>1</v>
      </c>
      <c r="AJ1448" s="14">
        <f t="shared" si="471"/>
        <v>0</v>
      </c>
      <c r="AK1448" s="14">
        <f t="shared" si="472"/>
        <v>0</v>
      </c>
      <c r="AL1448" s="14">
        <f t="shared" si="473"/>
        <v>0</v>
      </c>
      <c r="AM1448" s="14">
        <f t="shared" si="474"/>
        <v>0</v>
      </c>
      <c r="AN1448" s="14">
        <f t="shared" si="475"/>
        <v>0</v>
      </c>
      <c r="AO1448" s="5" t="str">
        <f t="shared" si="476"/>
        <v>1万～3万人未満の市町村平均</v>
      </c>
    </row>
    <row r="1449" spans="1:41" s="5" customFormat="1" ht="18" customHeight="1" x14ac:dyDescent="0.3">
      <c r="A1449" s="5" t="str">
        <f t="shared" si="459"/>
        <v>039301</v>
      </c>
      <c r="B1449" s="22">
        <v>39</v>
      </c>
      <c r="C1449" s="23" t="s">
        <v>66</v>
      </c>
      <c r="D1449" s="23">
        <v>39301</v>
      </c>
      <c r="E1449" s="24" t="s">
        <v>712</v>
      </c>
      <c r="F1449" s="25">
        <v>0.54167804356444338</v>
      </c>
      <c r="G1449" s="26">
        <v>0.20797347580274173</v>
      </c>
      <c r="H1449" s="26">
        <v>1.6500233018993831</v>
      </c>
      <c r="I1449" s="26">
        <f t="shared" si="460"/>
        <v>2.3996748212665682</v>
      </c>
      <c r="J1449" s="26">
        <v>1.6531662193728291</v>
      </c>
      <c r="K1449" s="26">
        <v>2.4014832110556386</v>
      </c>
      <c r="L1449" s="26">
        <f t="shared" si="461"/>
        <v>4.0546494304284675</v>
      </c>
      <c r="M1449" s="26">
        <v>2.088255946194701</v>
      </c>
      <c r="N1449" s="26">
        <v>3.9405417799937155</v>
      </c>
      <c r="O1449" s="26">
        <v>0.1477727760890919</v>
      </c>
      <c r="P1449" s="26">
        <v>3.7983759516027782E-2</v>
      </c>
      <c r="Q1449" s="26">
        <f t="shared" si="457"/>
        <v>6.2145542617935359</v>
      </c>
      <c r="R1449" s="27">
        <v>0.28905892906957181</v>
      </c>
      <c r="S1449" s="143">
        <f t="shared" si="462"/>
        <v>12.957937442558144</v>
      </c>
      <c r="T1449" s="140" t="str">
        <f t="shared" si="463"/>
        <v>39301</v>
      </c>
      <c r="U1449" s="5" t="str">
        <f t="shared" si="458"/>
        <v>高知県東洋町</v>
      </c>
      <c r="V1449" s="21">
        <f t="shared" si="464"/>
        <v>4.1802798166426847E-2</v>
      </c>
      <c r="W1449" s="21">
        <f t="shared" si="464"/>
        <v>1.6049890403058143E-2</v>
      </c>
      <c r="X1449" s="21">
        <f t="shared" si="464"/>
        <v>0.12733687820410075</v>
      </c>
      <c r="Y1449" s="21">
        <f t="shared" si="465"/>
        <v>0.12757942586937374</v>
      </c>
      <c r="Z1449" s="21">
        <f t="shared" si="465"/>
        <v>0.18532912523318526</v>
      </c>
      <c r="AA1449" s="21">
        <f t="shared" si="466"/>
        <v>0.16115650777385135</v>
      </c>
      <c r="AB1449" s="21">
        <f t="shared" si="466"/>
        <v>0.30410254698804728</v>
      </c>
      <c r="AC1449" s="21">
        <f t="shared" si="466"/>
        <v>1.140403530609411E-2</v>
      </c>
      <c r="AD1449" s="21">
        <f t="shared" si="466"/>
        <v>2.9313121539911572E-3</v>
      </c>
      <c r="AE1449" s="21">
        <f t="shared" si="467"/>
        <v>2.2307479901871333E-2</v>
      </c>
      <c r="AF1449" s="137">
        <f>VLOOKUP(T1449,人口!$A$2:$E$1748,5,0)</f>
        <v>2381</v>
      </c>
      <c r="AG1449" s="14">
        <f t="shared" si="468"/>
        <v>1</v>
      </c>
      <c r="AH1449" s="14">
        <f t="shared" si="469"/>
        <v>0</v>
      </c>
      <c r="AI1449" s="14">
        <f t="shared" si="470"/>
        <v>0</v>
      </c>
      <c r="AJ1449" s="14">
        <f t="shared" si="471"/>
        <v>0</v>
      </c>
      <c r="AK1449" s="14">
        <f t="shared" si="472"/>
        <v>0</v>
      </c>
      <c r="AL1449" s="14">
        <f t="shared" si="473"/>
        <v>0</v>
      </c>
      <c r="AM1449" s="14">
        <f t="shared" si="474"/>
        <v>0</v>
      </c>
      <c r="AN1449" s="14">
        <f t="shared" si="475"/>
        <v>0</v>
      </c>
      <c r="AO1449" s="5" t="str">
        <f t="shared" si="476"/>
        <v>5千人未満の市町村平均</v>
      </c>
    </row>
    <row r="1450" spans="1:41" s="5" customFormat="1" ht="18" customHeight="1" x14ac:dyDescent="0.3">
      <c r="A1450" s="5" t="str">
        <f t="shared" si="459"/>
        <v>039302</v>
      </c>
      <c r="B1450" s="22">
        <v>39</v>
      </c>
      <c r="C1450" s="23" t="s">
        <v>66</v>
      </c>
      <c r="D1450" s="23">
        <v>39302</v>
      </c>
      <c r="E1450" s="24" t="s">
        <v>765</v>
      </c>
      <c r="F1450" s="25">
        <v>8.5753482356479402</v>
      </c>
      <c r="G1450" s="26">
        <v>0.32552370125646529</v>
      </c>
      <c r="H1450" s="26">
        <v>0.41250582547484577</v>
      </c>
      <c r="I1450" s="26">
        <f t="shared" si="460"/>
        <v>9.3133777623792504</v>
      </c>
      <c r="J1450" s="26">
        <v>3.0572678482563433</v>
      </c>
      <c r="K1450" s="26">
        <v>2.8631768143078848</v>
      </c>
      <c r="L1450" s="26">
        <f t="shared" si="461"/>
        <v>5.9204446625642282</v>
      </c>
      <c r="M1450" s="26">
        <v>2.7901773427433767</v>
      </c>
      <c r="N1450" s="26">
        <v>3.9790330305919444</v>
      </c>
      <c r="O1450" s="26">
        <v>0.19469264955543103</v>
      </c>
      <c r="P1450" s="26">
        <v>0.11567884971790568</v>
      </c>
      <c r="Q1450" s="26">
        <f t="shared" si="457"/>
        <v>7.0795818726086575</v>
      </c>
      <c r="R1450" s="27">
        <v>0.29250346635676722</v>
      </c>
      <c r="S1450" s="143">
        <f t="shared" si="462"/>
        <v>22.605907763908903</v>
      </c>
      <c r="T1450" s="140" t="str">
        <f t="shared" si="463"/>
        <v>39302</v>
      </c>
      <c r="U1450" s="5" t="str">
        <f t="shared" si="458"/>
        <v>高知県奈半利町</v>
      </c>
      <c r="V1450" s="21">
        <f t="shared" si="464"/>
        <v>0.37934102559414906</v>
      </c>
      <c r="W1450" s="21">
        <f t="shared" si="464"/>
        <v>1.4399939372316421E-2</v>
      </c>
      <c r="X1450" s="21">
        <f t="shared" si="464"/>
        <v>1.8247700104900247E-2</v>
      </c>
      <c r="Y1450" s="21">
        <f t="shared" si="465"/>
        <v>0.13524198542194243</v>
      </c>
      <c r="Z1450" s="21">
        <f t="shared" si="465"/>
        <v>0.12665613096409442</v>
      </c>
      <c r="AA1450" s="21">
        <f t="shared" si="466"/>
        <v>0.12342690998668894</v>
      </c>
      <c r="AB1450" s="21">
        <f t="shared" si="466"/>
        <v>0.17601739652077167</v>
      </c>
      <c r="AC1450" s="21">
        <f t="shared" si="466"/>
        <v>8.6124676606114635E-3</v>
      </c>
      <c r="AD1450" s="21">
        <f t="shared" si="466"/>
        <v>5.1171955103962198E-3</v>
      </c>
      <c r="AE1450" s="21">
        <f t="shared" si="467"/>
        <v>1.2939248864129177E-2</v>
      </c>
      <c r="AF1450" s="137">
        <f>VLOOKUP(T1450,人口!$A$2:$E$1748,5,0)</f>
        <v>3137</v>
      </c>
      <c r="AG1450" s="14">
        <f t="shared" si="468"/>
        <v>1</v>
      </c>
      <c r="AH1450" s="14">
        <f t="shared" si="469"/>
        <v>0</v>
      </c>
      <c r="AI1450" s="14">
        <f t="shared" si="470"/>
        <v>0</v>
      </c>
      <c r="AJ1450" s="14">
        <f t="shared" si="471"/>
        <v>0</v>
      </c>
      <c r="AK1450" s="14">
        <f t="shared" si="472"/>
        <v>0</v>
      </c>
      <c r="AL1450" s="14">
        <f t="shared" si="473"/>
        <v>0</v>
      </c>
      <c r="AM1450" s="14">
        <f t="shared" si="474"/>
        <v>0</v>
      </c>
      <c r="AN1450" s="14">
        <f t="shared" si="475"/>
        <v>0</v>
      </c>
      <c r="AO1450" s="5" t="str">
        <f t="shared" si="476"/>
        <v>5千人未満の市町村平均</v>
      </c>
    </row>
    <row r="1451" spans="1:41" s="5" customFormat="1" ht="18" customHeight="1" x14ac:dyDescent="0.3">
      <c r="A1451" s="5" t="str">
        <f t="shared" si="459"/>
        <v>039303</v>
      </c>
      <c r="B1451" s="22">
        <v>39</v>
      </c>
      <c r="C1451" s="23" t="s">
        <v>66</v>
      </c>
      <c r="D1451" s="23">
        <v>39303</v>
      </c>
      <c r="E1451" s="24" t="s">
        <v>819</v>
      </c>
      <c r="F1451" s="25">
        <v>3.4171305831307355</v>
      </c>
      <c r="G1451" s="26">
        <v>0.27428385939202171</v>
      </c>
      <c r="H1451" s="26">
        <v>0.8765748791340473</v>
      </c>
      <c r="I1451" s="26">
        <f t="shared" si="460"/>
        <v>4.5679893216568042</v>
      </c>
      <c r="J1451" s="26">
        <v>2.9918883932528977</v>
      </c>
      <c r="K1451" s="26">
        <v>2.2120704507470248</v>
      </c>
      <c r="L1451" s="26">
        <f t="shared" si="461"/>
        <v>5.2039588439999225</v>
      </c>
      <c r="M1451" s="26">
        <v>2.3922627188495698</v>
      </c>
      <c r="N1451" s="26">
        <v>3.4497783348662927</v>
      </c>
      <c r="O1451" s="26">
        <v>0.16248178404084107</v>
      </c>
      <c r="P1451" s="26">
        <v>0</v>
      </c>
      <c r="Q1451" s="26">
        <f t="shared" si="457"/>
        <v>6.0045228377567028</v>
      </c>
      <c r="R1451" s="27">
        <v>0.25578386886627774</v>
      </c>
      <c r="S1451" s="143">
        <f t="shared" si="462"/>
        <v>16.032254872279708</v>
      </c>
      <c r="T1451" s="140" t="str">
        <f t="shared" si="463"/>
        <v>39303</v>
      </c>
      <c r="U1451" s="5" t="str">
        <f t="shared" si="458"/>
        <v>高知県田野町</v>
      </c>
      <c r="V1451" s="21">
        <f t="shared" si="464"/>
        <v>0.21314098424414807</v>
      </c>
      <c r="W1451" s="21">
        <f t="shared" si="464"/>
        <v>1.7108252181436277E-2</v>
      </c>
      <c r="X1451" s="21">
        <f t="shared" si="464"/>
        <v>5.4675707573092161E-2</v>
      </c>
      <c r="Y1451" s="21">
        <f t="shared" si="465"/>
        <v>0.1866168182259858</v>
      </c>
      <c r="Z1451" s="21">
        <f t="shared" si="465"/>
        <v>0.13797625277101644</v>
      </c>
      <c r="AA1451" s="21">
        <f t="shared" si="466"/>
        <v>0.14921561177185813</v>
      </c>
      <c r="AB1451" s="21">
        <f t="shared" si="466"/>
        <v>0.21517736353050823</v>
      </c>
      <c r="AC1451" s="21">
        <f t="shared" si="466"/>
        <v>1.0134680700578019E-2</v>
      </c>
      <c r="AD1451" s="21">
        <f t="shared" si="466"/>
        <v>0</v>
      </c>
      <c r="AE1451" s="21">
        <f t="shared" si="467"/>
        <v>1.5954329001376867E-2</v>
      </c>
      <c r="AF1451" s="137">
        <f>VLOOKUP(T1451,人口!$A$2:$E$1748,5,0)</f>
        <v>2618</v>
      </c>
      <c r="AG1451" s="14">
        <f t="shared" si="468"/>
        <v>1</v>
      </c>
      <c r="AH1451" s="14">
        <f t="shared" si="469"/>
        <v>0</v>
      </c>
      <c r="AI1451" s="14">
        <f t="shared" si="470"/>
        <v>0</v>
      </c>
      <c r="AJ1451" s="14">
        <f t="shared" si="471"/>
        <v>0</v>
      </c>
      <c r="AK1451" s="14">
        <f t="shared" si="472"/>
        <v>0</v>
      </c>
      <c r="AL1451" s="14">
        <f t="shared" si="473"/>
        <v>0</v>
      </c>
      <c r="AM1451" s="14">
        <f t="shared" si="474"/>
        <v>0</v>
      </c>
      <c r="AN1451" s="14">
        <f t="shared" si="475"/>
        <v>0</v>
      </c>
      <c r="AO1451" s="5" t="str">
        <f t="shared" si="476"/>
        <v>5千人未満の市町村平均</v>
      </c>
    </row>
    <row r="1452" spans="1:41" s="5" customFormat="1" ht="18" customHeight="1" x14ac:dyDescent="0.3">
      <c r="A1452" s="5" t="str">
        <f t="shared" si="459"/>
        <v>039304</v>
      </c>
      <c r="B1452" s="22">
        <v>39</v>
      </c>
      <c r="C1452" s="23" t="s">
        <v>66</v>
      </c>
      <c r="D1452" s="23">
        <v>39304</v>
      </c>
      <c r="E1452" s="24" t="s">
        <v>870</v>
      </c>
      <c r="F1452" s="25">
        <v>0</v>
      </c>
      <c r="G1452" s="26">
        <v>0.23811455925241445</v>
      </c>
      <c r="H1452" s="26">
        <v>1.3406439327932487</v>
      </c>
      <c r="I1452" s="26">
        <f t="shared" si="460"/>
        <v>1.5787584920456632</v>
      </c>
      <c r="J1452" s="26">
        <v>1.5286339241281717</v>
      </c>
      <c r="K1452" s="26">
        <v>2.1562613338703795</v>
      </c>
      <c r="L1452" s="26">
        <f t="shared" si="461"/>
        <v>3.6848952579985514</v>
      </c>
      <c r="M1452" s="26">
        <v>2.241055161769923</v>
      </c>
      <c r="N1452" s="26">
        <v>4.0223356875149525</v>
      </c>
      <c r="O1452" s="26">
        <v>0.16465400040502343</v>
      </c>
      <c r="P1452" s="26">
        <v>0</v>
      </c>
      <c r="Q1452" s="26">
        <f t="shared" si="457"/>
        <v>6.4280448496898988</v>
      </c>
      <c r="R1452" s="27">
        <v>0.23229461459455891</v>
      </c>
      <c r="S1452" s="143">
        <f t="shared" si="462"/>
        <v>11.923993214328673</v>
      </c>
      <c r="T1452" s="140" t="str">
        <f t="shared" si="463"/>
        <v>39304</v>
      </c>
      <c r="U1452" s="5" t="str">
        <f t="shared" si="458"/>
        <v>高知県安田町</v>
      </c>
      <c r="V1452" s="21">
        <f t="shared" si="464"/>
        <v>0</v>
      </c>
      <c r="W1452" s="21">
        <f t="shared" si="464"/>
        <v>1.9969363867658022E-2</v>
      </c>
      <c r="X1452" s="21">
        <f t="shared" si="464"/>
        <v>0.11243246357958679</v>
      </c>
      <c r="Y1452" s="21">
        <f t="shared" si="465"/>
        <v>0.12819815448160959</v>
      </c>
      <c r="Z1452" s="21">
        <f t="shared" si="465"/>
        <v>0.18083382765425182</v>
      </c>
      <c r="AA1452" s="21">
        <f t="shared" si="466"/>
        <v>0.18794502156181372</v>
      </c>
      <c r="AB1452" s="21">
        <f t="shared" si="466"/>
        <v>0.33733126270832181</v>
      </c>
      <c r="AC1452" s="21">
        <f t="shared" si="466"/>
        <v>1.3808629160167929E-2</v>
      </c>
      <c r="AD1452" s="21">
        <f t="shared" si="466"/>
        <v>0</v>
      </c>
      <c r="AE1452" s="21">
        <f t="shared" si="467"/>
        <v>1.9481276986590201E-2</v>
      </c>
      <c r="AF1452" s="137">
        <f>VLOOKUP(T1452,人口!$A$2:$E$1748,5,0)</f>
        <v>2653</v>
      </c>
      <c r="AG1452" s="14">
        <f t="shared" si="468"/>
        <v>1</v>
      </c>
      <c r="AH1452" s="14">
        <f t="shared" si="469"/>
        <v>0</v>
      </c>
      <c r="AI1452" s="14">
        <f t="shared" si="470"/>
        <v>0</v>
      </c>
      <c r="AJ1452" s="14">
        <f t="shared" si="471"/>
        <v>0</v>
      </c>
      <c r="AK1452" s="14">
        <f t="shared" si="472"/>
        <v>0</v>
      </c>
      <c r="AL1452" s="14">
        <f t="shared" si="473"/>
        <v>0</v>
      </c>
      <c r="AM1452" s="14">
        <f t="shared" si="474"/>
        <v>0</v>
      </c>
      <c r="AN1452" s="14">
        <f t="shared" si="475"/>
        <v>0</v>
      </c>
      <c r="AO1452" s="5" t="str">
        <f t="shared" si="476"/>
        <v>5千人未満の市町村平均</v>
      </c>
    </row>
    <row r="1453" spans="1:41" s="5" customFormat="1" ht="18" customHeight="1" x14ac:dyDescent="0.3">
      <c r="A1453" s="5" t="str">
        <f t="shared" si="459"/>
        <v>039305</v>
      </c>
      <c r="B1453" s="22">
        <v>39</v>
      </c>
      <c r="C1453" s="23" t="s">
        <v>66</v>
      </c>
      <c r="D1453" s="23">
        <v>39305</v>
      </c>
      <c r="E1453" s="24" t="s">
        <v>922</v>
      </c>
      <c r="F1453" s="25">
        <v>0</v>
      </c>
      <c r="G1453" s="26">
        <v>0.29236850946182535</v>
      </c>
      <c r="H1453" s="26">
        <v>3.6609892010892562</v>
      </c>
      <c r="I1453" s="26">
        <f t="shared" si="460"/>
        <v>3.9533577105510815</v>
      </c>
      <c r="J1453" s="26">
        <v>1.0118248988628429</v>
      </c>
      <c r="K1453" s="26">
        <v>1.0603732206562573</v>
      </c>
      <c r="L1453" s="26">
        <f t="shared" si="461"/>
        <v>2.0721981195191002</v>
      </c>
      <c r="M1453" s="26">
        <v>1.2605935284955814</v>
      </c>
      <c r="N1453" s="26">
        <v>2.8916552011919694</v>
      </c>
      <c r="O1453" s="26">
        <v>7.8820422357474468E-2</v>
      </c>
      <c r="P1453" s="26">
        <v>0</v>
      </c>
      <c r="Q1453" s="26">
        <f t="shared" si="457"/>
        <v>4.2310691520450252</v>
      </c>
      <c r="R1453" s="27">
        <v>0.14264534413913899</v>
      </c>
      <c r="S1453" s="143">
        <f t="shared" si="462"/>
        <v>10.399270326254346</v>
      </c>
      <c r="T1453" s="140" t="str">
        <f t="shared" si="463"/>
        <v>39305</v>
      </c>
      <c r="U1453" s="5" t="str">
        <f t="shared" si="458"/>
        <v>高知県北川村</v>
      </c>
      <c r="V1453" s="21">
        <f t="shared" si="464"/>
        <v>0</v>
      </c>
      <c r="W1453" s="21">
        <f t="shared" si="464"/>
        <v>2.8114329206704248E-2</v>
      </c>
      <c r="X1453" s="21">
        <f t="shared" si="464"/>
        <v>0.35204289207162931</v>
      </c>
      <c r="Y1453" s="21">
        <f t="shared" si="465"/>
        <v>9.7297682156444756E-2</v>
      </c>
      <c r="Z1453" s="21">
        <f t="shared" si="465"/>
        <v>0.10196611756299898</v>
      </c>
      <c r="AA1453" s="21">
        <f t="shared" si="466"/>
        <v>0.12121942106967301</v>
      </c>
      <c r="AB1453" s="21">
        <f t="shared" si="466"/>
        <v>0.27806327852557117</v>
      </c>
      <c r="AC1453" s="21">
        <f t="shared" si="466"/>
        <v>7.5794185442493783E-3</v>
      </c>
      <c r="AD1453" s="21">
        <f t="shared" si="466"/>
        <v>0</v>
      </c>
      <c r="AE1453" s="21">
        <f t="shared" si="467"/>
        <v>1.3716860862729165E-2</v>
      </c>
      <c r="AF1453" s="137">
        <f>VLOOKUP(T1453,人口!$A$2:$E$1748,5,0)</f>
        <v>1270</v>
      </c>
      <c r="AG1453" s="14">
        <f t="shared" si="468"/>
        <v>1</v>
      </c>
      <c r="AH1453" s="14">
        <f t="shared" si="469"/>
        <v>0</v>
      </c>
      <c r="AI1453" s="14">
        <f t="shared" si="470"/>
        <v>0</v>
      </c>
      <c r="AJ1453" s="14">
        <f t="shared" si="471"/>
        <v>0</v>
      </c>
      <c r="AK1453" s="14">
        <f t="shared" si="472"/>
        <v>0</v>
      </c>
      <c r="AL1453" s="14">
        <f t="shared" si="473"/>
        <v>0</v>
      </c>
      <c r="AM1453" s="14">
        <f t="shared" si="474"/>
        <v>0</v>
      </c>
      <c r="AN1453" s="14">
        <f t="shared" si="475"/>
        <v>0</v>
      </c>
      <c r="AO1453" s="5" t="str">
        <f t="shared" si="476"/>
        <v>5千人未満の市町村平均</v>
      </c>
    </row>
    <row r="1454" spans="1:41" s="5" customFormat="1" ht="18" customHeight="1" x14ac:dyDescent="0.3">
      <c r="A1454" s="5" t="str">
        <f t="shared" si="459"/>
        <v>039306</v>
      </c>
      <c r="B1454" s="22">
        <v>39</v>
      </c>
      <c r="C1454" s="23" t="s">
        <v>66</v>
      </c>
      <c r="D1454" s="23">
        <v>39306</v>
      </c>
      <c r="E1454" s="24" t="s">
        <v>972</v>
      </c>
      <c r="F1454" s="25">
        <v>9.3891251536489353</v>
      </c>
      <c r="G1454" s="26">
        <v>0.26825564270208713</v>
      </c>
      <c r="H1454" s="26">
        <v>4.7438169929607268</v>
      </c>
      <c r="I1454" s="26">
        <f t="shared" si="460"/>
        <v>14.401197789311748</v>
      </c>
      <c r="J1454" s="26">
        <v>0.74096715670571256</v>
      </c>
      <c r="K1454" s="26">
        <v>0.71706259259689498</v>
      </c>
      <c r="L1454" s="26">
        <f t="shared" si="461"/>
        <v>1.4580297493026075</v>
      </c>
      <c r="M1454" s="26">
        <v>0.91202031796460636</v>
      </c>
      <c r="N1454" s="26">
        <v>1.8716370603388954</v>
      </c>
      <c r="O1454" s="26">
        <v>5.3250332584813459E-2</v>
      </c>
      <c r="P1454" s="26">
        <v>0</v>
      </c>
      <c r="Q1454" s="26">
        <f t="shared" si="457"/>
        <v>2.8369077108883149</v>
      </c>
      <c r="R1454" s="27">
        <v>0.16402637558929734</v>
      </c>
      <c r="S1454" s="143">
        <f t="shared" si="462"/>
        <v>18.860161625091969</v>
      </c>
      <c r="T1454" s="140" t="str">
        <f t="shared" si="463"/>
        <v>39306</v>
      </c>
      <c r="U1454" s="5" t="str">
        <f t="shared" si="458"/>
        <v>高知県馬路村</v>
      </c>
      <c r="V1454" s="21">
        <f t="shared" si="464"/>
        <v>0.49782845663196434</v>
      </c>
      <c r="W1454" s="21">
        <f t="shared" si="464"/>
        <v>1.4223401052151854E-2</v>
      </c>
      <c r="X1454" s="21">
        <f t="shared" si="464"/>
        <v>0.25152578685484062</v>
      </c>
      <c r="Y1454" s="21">
        <f t="shared" si="465"/>
        <v>3.928742348209327E-2</v>
      </c>
      <c r="Z1454" s="21">
        <f t="shared" si="465"/>
        <v>3.8019960106964262E-2</v>
      </c>
      <c r="AA1454" s="21">
        <f t="shared" si="466"/>
        <v>4.8356972548487323E-2</v>
      </c>
      <c r="AB1454" s="21">
        <f t="shared" si="466"/>
        <v>9.9237593905283861E-2</v>
      </c>
      <c r="AC1454" s="21">
        <f t="shared" si="466"/>
        <v>2.8234292814313987E-3</v>
      </c>
      <c r="AD1454" s="21">
        <f t="shared" si="466"/>
        <v>0</v>
      </c>
      <c r="AE1454" s="21">
        <f t="shared" si="467"/>
        <v>8.696976136783106E-3</v>
      </c>
      <c r="AF1454" s="137">
        <f>VLOOKUP(T1454,人口!$A$2:$E$1748,5,0)</f>
        <v>858</v>
      </c>
      <c r="AG1454" s="14">
        <f t="shared" si="468"/>
        <v>1</v>
      </c>
      <c r="AH1454" s="14">
        <f t="shared" si="469"/>
        <v>0</v>
      </c>
      <c r="AI1454" s="14">
        <f t="shared" si="470"/>
        <v>0</v>
      </c>
      <c r="AJ1454" s="14">
        <f t="shared" si="471"/>
        <v>0</v>
      </c>
      <c r="AK1454" s="14">
        <f t="shared" si="472"/>
        <v>0</v>
      </c>
      <c r="AL1454" s="14">
        <f t="shared" si="473"/>
        <v>0</v>
      </c>
      <c r="AM1454" s="14">
        <f t="shared" si="474"/>
        <v>0</v>
      </c>
      <c r="AN1454" s="14">
        <f t="shared" si="475"/>
        <v>0</v>
      </c>
      <c r="AO1454" s="5" t="str">
        <f t="shared" si="476"/>
        <v>5千人未満の市町村平均</v>
      </c>
    </row>
    <row r="1455" spans="1:41" s="5" customFormat="1" ht="18" customHeight="1" x14ac:dyDescent="0.3">
      <c r="A1455" s="5" t="str">
        <f t="shared" si="459"/>
        <v>039307</v>
      </c>
      <c r="B1455" s="22">
        <v>39</v>
      </c>
      <c r="C1455" s="23" t="s">
        <v>66</v>
      </c>
      <c r="D1455" s="23">
        <v>39307</v>
      </c>
      <c r="E1455" s="24" t="s">
        <v>1016</v>
      </c>
      <c r="F1455" s="25">
        <v>1.0107534155606972</v>
      </c>
      <c r="G1455" s="26">
        <v>0.24715688428731628</v>
      </c>
      <c r="H1455" s="26">
        <v>1.2375174764245374</v>
      </c>
      <c r="I1455" s="26">
        <f t="shared" si="460"/>
        <v>2.4954277762725505</v>
      </c>
      <c r="J1455" s="26">
        <v>5.143183793604357</v>
      </c>
      <c r="K1455" s="26">
        <v>2.9392801555033099</v>
      </c>
      <c r="L1455" s="26">
        <f t="shared" si="461"/>
        <v>8.082463949107666</v>
      </c>
      <c r="M1455" s="26">
        <v>3.3886409370796633</v>
      </c>
      <c r="N1455" s="26">
        <v>5.1963188307609434</v>
      </c>
      <c r="O1455" s="26">
        <v>0.2314341377724585</v>
      </c>
      <c r="P1455" s="26">
        <v>0</v>
      </c>
      <c r="Q1455" s="26">
        <f t="shared" si="457"/>
        <v>8.8163939056130651</v>
      </c>
      <c r="R1455" s="27">
        <v>0.33592953644497731</v>
      </c>
      <c r="S1455" s="143">
        <f t="shared" si="462"/>
        <v>19.730215167438256</v>
      </c>
      <c r="T1455" s="140" t="str">
        <f t="shared" si="463"/>
        <v>39307</v>
      </c>
      <c r="U1455" s="5" t="str">
        <f t="shared" si="458"/>
        <v>高知県芸西村</v>
      </c>
      <c r="V1455" s="21">
        <f t="shared" si="464"/>
        <v>5.1228707187582691E-2</v>
      </c>
      <c r="W1455" s="21">
        <f t="shared" si="464"/>
        <v>1.2526821536909108E-2</v>
      </c>
      <c r="X1455" s="21">
        <f t="shared" si="464"/>
        <v>6.2721945296717957E-2</v>
      </c>
      <c r="Y1455" s="21">
        <f t="shared" si="465"/>
        <v>0.26067550454758376</v>
      </c>
      <c r="Z1455" s="21">
        <f t="shared" si="465"/>
        <v>0.14897354795978851</v>
      </c>
      <c r="AA1455" s="21">
        <f t="shared" si="466"/>
        <v>0.17174880802476519</v>
      </c>
      <c r="AB1455" s="21">
        <f t="shared" si="466"/>
        <v>0.26336858400493696</v>
      </c>
      <c r="AC1455" s="21">
        <f t="shared" si="466"/>
        <v>1.1729934813605359E-2</v>
      </c>
      <c r="AD1455" s="21">
        <f t="shared" si="466"/>
        <v>0</v>
      </c>
      <c r="AE1455" s="21">
        <f t="shared" si="467"/>
        <v>1.7026146628110691E-2</v>
      </c>
      <c r="AF1455" s="137">
        <f>VLOOKUP(T1455,人口!$A$2:$E$1748,5,0)</f>
        <v>3729</v>
      </c>
      <c r="AG1455" s="14">
        <f t="shared" si="468"/>
        <v>1</v>
      </c>
      <c r="AH1455" s="14">
        <f t="shared" si="469"/>
        <v>0</v>
      </c>
      <c r="AI1455" s="14">
        <f t="shared" si="470"/>
        <v>0</v>
      </c>
      <c r="AJ1455" s="14">
        <f t="shared" si="471"/>
        <v>0</v>
      </c>
      <c r="AK1455" s="14">
        <f t="shared" si="472"/>
        <v>0</v>
      </c>
      <c r="AL1455" s="14">
        <f t="shared" si="473"/>
        <v>0</v>
      </c>
      <c r="AM1455" s="14">
        <f t="shared" si="474"/>
        <v>0</v>
      </c>
      <c r="AN1455" s="14">
        <f t="shared" si="475"/>
        <v>0</v>
      </c>
      <c r="AO1455" s="5" t="str">
        <f t="shared" si="476"/>
        <v>5千人未満の市町村平均</v>
      </c>
    </row>
    <row r="1456" spans="1:41" s="5" customFormat="1" ht="18" customHeight="1" x14ac:dyDescent="0.3">
      <c r="A1456" s="5" t="str">
        <f t="shared" si="459"/>
        <v>039341</v>
      </c>
      <c r="B1456" s="22">
        <v>39</v>
      </c>
      <c r="C1456" s="23" t="s">
        <v>66</v>
      </c>
      <c r="D1456" s="23">
        <v>39341</v>
      </c>
      <c r="E1456" s="24" t="s">
        <v>1064</v>
      </c>
      <c r="F1456" s="25">
        <v>3.6584949125813999</v>
      </c>
      <c r="G1456" s="26">
        <v>0.36772121808600711</v>
      </c>
      <c r="H1456" s="26">
        <v>3.6094259729049005</v>
      </c>
      <c r="I1456" s="26">
        <f t="shared" si="460"/>
        <v>7.6356421035723079</v>
      </c>
      <c r="J1456" s="26">
        <v>3.2938792092211928</v>
      </c>
      <c r="K1456" s="26">
        <v>3.1456047694109071</v>
      </c>
      <c r="L1456" s="26">
        <f t="shared" si="461"/>
        <v>6.4394839786320999</v>
      </c>
      <c r="M1456" s="26">
        <v>3.0798591889380686</v>
      </c>
      <c r="N1456" s="26">
        <v>6.1730343146910096</v>
      </c>
      <c r="O1456" s="26">
        <v>0.21579417995034544</v>
      </c>
      <c r="P1456" s="26">
        <v>0</v>
      </c>
      <c r="Q1456" s="26">
        <f t="shared" si="457"/>
        <v>9.4686876835794234</v>
      </c>
      <c r="R1456" s="27">
        <v>0.47034448265570494</v>
      </c>
      <c r="S1456" s="143">
        <f t="shared" si="462"/>
        <v>24.014158248439536</v>
      </c>
      <c r="T1456" s="140" t="str">
        <f t="shared" si="463"/>
        <v>39341</v>
      </c>
      <c r="U1456" s="5" t="str">
        <f t="shared" si="458"/>
        <v>高知県本山町</v>
      </c>
      <c r="V1456" s="21">
        <f t="shared" si="464"/>
        <v>0.15234741416843675</v>
      </c>
      <c r="W1456" s="21">
        <f t="shared" si="464"/>
        <v>1.5312684054203815E-2</v>
      </c>
      <c r="X1456" s="21">
        <f t="shared" si="464"/>
        <v>0.15030408043302723</v>
      </c>
      <c r="Y1456" s="21">
        <f t="shared" si="465"/>
        <v>0.13716405027168638</v>
      </c>
      <c r="Z1456" s="21">
        <f t="shared" si="465"/>
        <v>0.13098959109321734</v>
      </c>
      <c r="AA1456" s="21">
        <f t="shared" si="466"/>
        <v>0.12825180699965616</v>
      </c>
      <c r="AB1456" s="21">
        <f t="shared" si="466"/>
        <v>0.25705811758328606</v>
      </c>
      <c r="AC1456" s="21">
        <f t="shared" si="466"/>
        <v>8.9861230078455059E-3</v>
      </c>
      <c r="AD1456" s="21">
        <f t="shared" si="466"/>
        <v>0</v>
      </c>
      <c r="AE1456" s="21">
        <f t="shared" si="467"/>
        <v>1.9586132388640706E-2</v>
      </c>
      <c r="AF1456" s="137">
        <f>VLOOKUP(T1456,人口!$A$2:$E$1748,5,0)</f>
        <v>3477</v>
      </c>
      <c r="AG1456" s="14">
        <f t="shared" si="468"/>
        <v>1</v>
      </c>
      <c r="AH1456" s="14">
        <f t="shared" si="469"/>
        <v>0</v>
      </c>
      <c r="AI1456" s="14">
        <f t="shared" si="470"/>
        <v>0</v>
      </c>
      <c r="AJ1456" s="14">
        <f t="shared" si="471"/>
        <v>0</v>
      </c>
      <c r="AK1456" s="14">
        <f t="shared" si="472"/>
        <v>0</v>
      </c>
      <c r="AL1456" s="14">
        <f t="shared" si="473"/>
        <v>0</v>
      </c>
      <c r="AM1456" s="14">
        <f t="shared" si="474"/>
        <v>0</v>
      </c>
      <c r="AN1456" s="14">
        <f t="shared" si="475"/>
        <v>0</v>
      </c>
      <c r="AO1456" s="5" t="str">
        <f t="shared" si="476"/>
        <v>5千人未満の市町村平均</v>
      </c>
    </row>
    <row r="1457" spans="1:41" s="5" customFormat="1" ht="18" customHeight="1" x14ac:dyDescent="0.3">
      <c r="A1457" s="5" t="str">
        <f t="shared" si="459"/>
        <v>039344</v>
      </c>
      <c r="B1457" s="22">
        <v>39</v>
      </c>
      <c r="C1457" s="23" t="s">
        <v>66</v>
      </c>
      <c r="D1457" s="23">
        <v>39344</v>
      </c>
      <c r="E1457" s="24" t="s">
        <v>1104</v>
      </c>
      <c r="F1457" s="25">
        <v>12.877745050188221</v>
      </c>
      <c r="G1457" s="26">
        <v>0.52746896036927249</v>
      </c>
      <c r="H1457" s="26">
        <v>4.8985066775137938</v>
      </c>
      <c r="I1457" s="26">
        <f t="shared" si="460"/>
        <v>18.303720688071287</v>
      </c>
      <c r="J1457" s="26">
        <v>3.0230214670640625</v>
      </c>
      <c r="K1457" s="26">
        <v>3.5142831778687444</v>
      </c>
      <c r="L1457" s="26">
        <f t="shared" si="461"/>
        <v>6.5373046449328065</v>
      </c>
      <c r="M1457" s="26">
        <v>3.200825234601786</v>
      </c>
      <c r="N1457" s="26">
        <v>7.5972105868254909</v>
      </c>
      <c r="O1457" s="26">
        <v>0.2198903593799465</v>
      </c>
      <c r="P1457" s="26">
        <v>0</v>
      </c>
      <c r="Q1457" s="26">
        <f t="shared" si="457"/>
        <v>11.017926180807223</v>
      </c>
      <c r="R1457" s="27">
        <v>0.32859823783589032</v>
      </c>
      <c r="S1457" s="143">
        <f t="shared" si="462"/>
        <v>36.187549751647211</v>
      </c>
      <c r="T1457" s="140" t="str">
        <f t="shared" si="463"/>
        <v>39344</v>
      </c>
      <c r="U1457" s="5" t="str">
        <f t="shared" si="458"/>
        <v>高知県大豊町</v>
      </c>
      <c r="V1457" s="21">
        <f t="shared" si="464"/>
        <v>0.35586120471176808</v>
      </c>
      <c r="W1457" s="21">
        <f t="shared" si="464"/>
        <v>1.4575978865362741E-2</v>
      </c>
      <c r="X1457" s="21">
        <f t="shared" si="464"/>
        <v>0.13536441983864408</v>
      </c>
      <c r="Y1457" s="21">
        <f t="shared" si="465"/>
        <v>8.3537611355586697E-2</v>
      </c>
      <c r="Z1457" s="21">
        <f t="shared" si="465"/>
        <v>9.7113045839993042E-2</v>
      </c>
      <c r="AA1457" s="21">
        <f t="shared" si="466"/>
        <v>8.8451007503100934E-2</v>
      </c>
      <c r="AB1457" s="21">
        <f t="shared" si="466"/>
        <v>0.20993990029622484</v>
      </c>
      <c r="AC1457" s="21">
        <f t="shared" si="466"/>
        <v>6.0764091763338404E-3</v>
      </c>
      <c r="AD1457" s="21">
        <f t="shared" si="466"/>
        <v>0</v>
      </c>
      <c r="AE1457" s="21">
        <f t="shared" si="467"/>
        <v>9.0804224129856417E-3</v>
      </c>
      <c r="AF1457" s="137">
        <f>VLOOKUP(T1457,人口!$A$2:$E$1748,5,0)</f>
        <v>3543</v>
      </c>
      <c r="AG1457" s="14">
        <f t="shared" si="468"/>
        <v>1</v>
      </c>
      <c r="AH1457" s="14">
        <f t="shared" si="469"/>
        <v>0</v>
      </c>
      <c r="AI1457" s="14">
        <f t="shared" si="470"/>
        <v>0</v>
      </c>
      <c r="AJ1457" s="14">
        <f t="shared" si="471"/>
        <v>0</v>
      </c>
      <c r="AK1457" s="14">
        <f t="shared" si="472"/>
        <v>0</v>
      </c>
      <c r="AL1457" s="14">
        <f t="shared" si="473"/>
        <v>0</v>
      </c>
      <c r="AM1457" s="14">
        <f t="shared" si="474"/>
        <v>0</v>
      </c>
      <c r="AN1457" s="14">
        <f t="shared" si="475"/>
        <v>0</v>
      </c>
      <c r="AO1457" s="5" t="str">
        <f t="shared" si="476"/>
        <v>5千人未満の市町村平均</v>
      </c>
    </row>
    <row r="1458" spans="1:41" s="5" customFormat="1" ht="18" customHeight="1" x14ac:dyDescent="0.3">
      <c r="A1458" s="5" t="str">
        <f t="shared" si="459"/>
        <v>039363</v>
      </c>
      <c r="B1458" s="22">
        <v>39</v>
      </c>
      <c r="C1458" s="23" t="s">
        <v>66</v>
      </c>
      <c r="D1458" s="23">
        <v>39363</v>
      </c>
      <c r="E1458" s="24" t="s">
        <v>1143</v>
      </c>
      <c r="F1458" s="25">
        <v>3.8796723006638305</v>
      </c>
      <c r="G1458" s="26">
        <v>0.48225733519476344</v>
      </c>
      <c r="H1458" s="26">
        <v>4.125058254748458</v>
      </c>
      <c r="I1458" s="26">
        <f t="shared" si="460"/>
        <v>8.4869878906070522</v>
      </c>
      <c r="J1458" s="26">
        <v>4.2496645752239388</v>
      </c>
      <c r="K1458" s="26">
        <v>3.2741348567631809</v>
      </c>
      <c r="L1458" s="26">
        <f t="shared" si="461"/>
        <v>7.5237994319871202</v>
      </c>
      <c r="M1458" s="26">
        <v>3.449123959911522</v>
      </c>
      <c r="N1458" s="26">
        <v>7.9917459054573401</v>
      </c>
      <c r="O1458" s="26">
        <v>0.23745428026747822</v>
      </c>
      <c r="P1458" s="26">
        <v>0</v>
      </c>
      <c r="Q1458" s="26">
        <f t="shared" si="457"/>
        <v>11.67832414563634</v>
      </c>
      <c r="R1458" s="27">
        <v>0.53558856034277924</v>
      </c>
      <c r="S1458" s="143">
        <f t="shared" si="462"/>
        <v>28.224700028573295</v>
      </c>
      <c r="T1458" s="140" t="str">
        <f t="shared" si="463"/>
        <v>39363</v>
      </c>
      <c r="U1458" s="5" t="str">
        <f t="shared" si="458"/>
        <v>高知県土佐町</v>
      </c>
      <c r="V1458" s="21">
        <f t="shared" si="464"/>
        <v>0.13745663538447678</v>
      </c>
      <c r="W1458" s="21">
        <f t="shared" si="464"/>
        <v>1.7086358214845502E-2</v>
      </c>
      <c r="X1458" s="21">
        <f t="shared" si="464"/>
        <v>0.14615064998290336</v>
      </c>
      <c r="Y1458" s="21">
        <f t="shared" si="465"/>
        <v>0.1505654469638929</v>
      </c>
      <c r="Z1458" s="21">
        <f t="shared" si="465"/>
        <v>0.11600246781891776</v>
      </c>
      <c r="AA1458" s="21">
        <f t="shared" si="466"/>
        <v>0.12220232478714739</v>
      </c>
      <c r="AB1458" s="21">
        <f t="shared" si="466"/>
        <v>0.2831472397356532</v>
      </c>
      <c r="AC1458" s="21">
        <f t="shared" si="466"/>
        <v>8.4129957103916495E-3</v>
      </c>
      <c r="AD1458" s="21">
        <f t="shared" si="466"/>
        <v>0</v>
      </c>
      <c r="AE1458" s="21">
        <f t="shared" si="467"/>
        <v>1.8975881401771349E-2</v>
      </c>
      <c r="AF1458" s="137">
        <f>VLOOKUP(T1458,人口!$A$2:$E$1748,5,0)</f>
        <v>3826</v>
      </c>
      <c r="AG1458" s="14">
        <f t="shared" si="468"/>
        <v>1</v>
      </c>
      <c r="AH1458" s="14">
        <f t="shared" si="469"/>
        <v>0</v>
      </c>
      <c r="AI1458" s="14">
        <f t="shared" si="470"/>
        <v>0</v>
      </c>
      <c r="AJ1458" s="14">
        <f t="shared" si="471"/>
        <v>0</v>
      </c>
      <c r="AK1458" s="14">
        <f t="shared" si="472"/>
        <v>0</v>
      </c>
      <c r="AL1458" s="14">
        <f t="shared" si="473"/>
        <v>0</v>
      </c>
      <c r="AM1458" s="14">
        <f t="shared" si="474"/>
        <v>0</v>
      </c>
      <c r="AN1458" s="14">
        <f t="shared" si="475"/>
        <v>0</v>
      </c>
      <c r="AO1458" s="5" t="str">
        <f t="shared" si="476"/>
        <v>5千人未満の市町村平均</v>
      </c>
    </row>
    <row r="1459" spans="1:41" s="5" customFormat="1" ht="18" customHeight="1" x14ac:dyDescent="0.3">
      <c r="A1459" s="5" t="str">
        <f t="shared" si="459"/>
        <v>039364</v>
      </c>
      <c r="B1459" s="22">
        <v>39</v>
      </c>
      <c r="C1459" s="23" t="s">
        <v>66</v>
      </c>
      <c r="D1459" s="23">
        <v>39364</v>
      </c>
      <c r="E1459" s="24" t="s">
        <v>1180</v>
      </c>
      <c r="F1459" s="25">
        <v>0</v>
      </c>
      <c r="G1459" s="26">
        <v>0.19290293407790537</v>
      </c>
      <c r="H1459" s="26">
        <v>1.9594026710055175</v>
      </c>
      <c r="I1459" s="26">
        <f t="shared" si="460"/>
        <v>2.1523056050834226</v>
      </c>
      <c r="J1459" s="26">
        <v>0.34557711930392471</v>
      </c>
      <c r="K1459" s="26">
        <v>0.38051670597712584</v>
      </c>
      <c r="L1459" s="26">
        <f t="shared" si="461"/>
        <v>0.72609382528105049</v>
      </c>
      <c r="M1459" s="26">
        <v>0.38040638044247982</v>
      </c>
      <c r="N1459" s="26">
        <v>1.0681322041008605</v>
      </c>
      <c r="O1459" s="26">
        <v>2.4452949928224364E-2</v>
      </c>
      <c r="P1459" s="26">
        <v>0</v>
      </c>
      <c r="Q1459" s="26">
        <f t="shared" si="457"/>
        <v>1.4729915344715647</v>
      </c>
      <c r="R1459" s="27">
        <v>5.2929166285622081E-2</v>
      </c>
      <c r="S1459" s="143">
        <f t="shared" si="462"/>
        <v>4.4043201311216595</v>
      </c>
      <c r="T1459" s="140" t="str">
        <f t="shared" si="463"/>
        <v>39364</v>
      </c>
      <c r="U1459" s="5" t="str">
        <f t="shared" si="458"/>
        <v>高知県大川村</v>
      </c>
      <c r="V1459" s="21">
        <f t="shared" si="464"/>
        <v>0</v>
      </c>
      <c r="W1459" s="21">
        <f t="shared" si="464"/>
        <v>4.3798572386875588E-2</v>
      </c>
      <c r="X1459" s="21">
        <f t="shared" si="464"/>
        <v>0.44488198238816745</v>
      </c>
      <c r="Y1459" s="21">
        <f t="shared" si="465"/>
        <v>7.8463215437501746E-2</v>
      </c>
      <c r="Z1459" s="21">
        <f t="shared" si="465"/>
        <v>8.63962415648062E-2</v>
      </c>
      <c r="AA1459" s="21">
        <f t="shared" si="466"/>
        <v>8.6371192174352851E-2</v>
      </c>
      <c r="AB1459" s="21">
        <f t="shared" si="466"/>
        <v>0.24251920212458228</v>
      </c>
      <c r="AC1459" s="21">
        <f t="shared" si="466"/>
        <v>5.5520373633686946E-3</v>
      </c>
      <c r="AD1459" s="21">
        <f t="shared" si="466"/>
        <v>0</v>
      </c>
      <c r="AE1459" s="21">
        <f t="shared" si="467"/>
        <v>1.2017556560345324E-2</v>
      </c>
      <c r="AF1459" s="137">
        <f>VLOOKUP(T1459,人口!$A$2:$E$1748,5,0)</f>
        <v>394</v>
      </c>
      <c r="AG1459" s="14">
        <f t="shared" si="468"/>
        <v>1</v>
      </c>
      <c r="AH1459" s="14">
        <f t="shared" si="469"/>
        <v>0</v>
      </c>
      <c r="AI1459" s="14">
        <f t="shared" si="470"/>
        <v>0</v>
      </c>
      <c r="AJ1459" s="14">
        <f t="shared" si="471"/>
        <v>0</v>
      </c>
      <c r="AK1459" s="14">
        <f t="shared" si="472"/>
        <v>0</v>
      </c>
      <c r="AL1459" s="14">
        <f t="shared" si="473"/>
        <v>0</v>
      </c>
      <c r="AM1459" s="14">
        <f t="shared" si="474"/>
        <v>0</v>
      </c>
      <c r="AN1459" s="14">
        <f t="shared" si="475"/>
        <v>0</v>
      </c>
      <c r="AO1459" s="5" t="str">
        <f t="shared" si="476"/>
        <v>5千人未満の市町村平均</v>
      </c>
    </row>
    <row r="1460" spans="1:41" s="5" customFormat="1" ht="18" customHeight="1" x14ac:dyDescent="0.3">
      <c r="A1460" s="5" t="str">
        <f t="shared" si="459"/>
        <v>039386</v>
      </c>
      <c r="B1460" s="22">
        <v>39</v>
      </c>
      <c r="C1460" s="23" t="s">
        <v>66</v>
      </c>
      <c r="D1460" s="23">
        <v>39386</v>
      </c>
      <c r="E1460" s="24" t="s">
        <v>1219</v>
      </c>
      <c r="F1460" s="25">
        <v>82.930035362527931</v>
      </c>
      <c r="G1460" s="26">
        <v>2.4474559761134245</v>
      </c>
      <c r="H1460" s="26">
        <v>6.5485299794131775</v>
      </c>
      <c r="I1460" s="26">
        <f t="shared" si="460"/>
        <v>91.926021318054538</v>
      </c>
      <c r="J1460" s="26">
        <v>18.816829811467759</v>
      </c>
      <c r="K1460" s="26">
        <v>17.850461473726948</v>
      </c>
      <c r="L1460" s="26">
        <f t="shared" si="461"/>
        <v>36.667291285194707</v>
      </c>
      <c r="M1460" s="26">
        <v>21.945787336991259</v>
      </c>
      <c r="N1460" s="26">
        <v>21.694631118426937</v>
      </c>
      <c r="O1460" s="26">
        <v>1.4005830483000994</v>
      </c>
      <c r="P1460" s="26">
        <v>0</v>
      </c>
      <c r="Q1460" s="26">
        <f t="shared" si="457"/>
        <v>45.041001503718299</v>
      </c>
      <c r="R1460" s="27">
        <v>3.0509909173474421</v>
      </c>
      <c r="S1460" s="143">
        <f t="shared" si="462"/>
        <v>176.68530502431497</v>
      </c>
      <c r="T1460" s="140" t="str">
        <f t="shared" si="463"/>
        <v>39386</v>
      </c>
      <c r="U1460" s="5" t="str">
        <f t="shared" si="458"/>
        <v>高知県いの町</v>
      </c>
      <c r="V1460" s="21">
        <f t="shared" si="464"/>
        <v>0.46936577635087035</v>
      </c>
      <c r="W1460" s="21">
        <f t="shared" si="464"/>
        <v>1.3852062998542023E-2</v>
      </c>
      <c r="X1460" s="21">
        <f t="shared" si="464"/>
        <v>3.7063240649877392E-2</v>
      </c>
      <c r="Y1460" s="21">
        <f t="shared" si="465"/>
        <v>0.10649912175139996</v>
      </c>
      <c r="Z1460" s="21">
        <f t="shared" si="465"/>
        <v>0.10102968931836416</v>
      </c>
      <c r="AA1460" s="21">
        <f t="shared" si="466"/>
        <v>0.12420833376024756</v>
      </c>
      <c r="AB1460" s="21">
        <f t="shared" si="466"/>
        <v>0.12278684475452771</v>
      </c>
      <c r="AC1460" s="21">
        <f t="shared" si="466"/>
        <v>7.9269922765074028E-3</v>
      </c>
      <c r="AD1460" s="21">
        <f t="shared" si="466"/>
        <v>0</v>
      </c>
      <c r="AE1460" s="21">
        <f t="shared" si="467"/>
        <v>1.7267938139663468E-2</v>
      </c>
      <c r="AF1460" s="137">
        <f>VLOOKUP(T1460,人口!$A$2:$E$1748,5,0)</f>
        <v>22567</v>
      </c>
      <c r="AG1460" s="14">
        <f t="shared" si="468"/>
        <v>0</v>
      </c>
      <c r="AH1460" s="14">
        <f t="shared" si="469"/>
        <v>0</v>
      </c>
      <c r="AI1460" s="14">
        <f t="shared" si="470"/>
        <v>1</v>
      </c>
      <c r="AJ1460" s="14">
        <f t="shared" si="471"/>
        <v>0</v>
      </c>
      <c r="AK1460" s="14">
        <f t="shared" si="472"/>
        <v>0</v>
      </c>
      <c r="AL1460" s="14">
        <f t="shared" si="473"/>
        <v>0</v>
      </c>
      <c r="AM1460" s="14">
        <f t="shared" si="474"/>
        <v>0</v>
      </c>
      <c r="AN1460" s="14">
        <f t="shared" si="475"/>
        <v>0</v>
      </c>
      <c r="AO1460" s="5" t="str">
        <f t="shared" si="476"/>
        <v>1万～3万人未満の市町村平均</v>
      </c>
    </row>
    <row r="1461" spans="1:41" s="5" customFormat="1" ht="18" customHeight="1" x14ac:dyDescent="0.3">
      <c r="A1461" s="5" t="str">
        <f t="shared" si="459"/>
        <v>039387</v>
      </c>
      <c r="B1461" s="22">
        <v>39</v>
      </c>
      <c r="C1461" s="23" t="s">
        <v>66</v>
      </c>
      <c r="D1461" s="23">
        <v>39387</v>
      </c>
      <c r="E1461" s="24" t="s">
        <v>1260</v>
      </c>
      <c r="F1461" s="25">
        <v>9.1113715917173632</v>
      </c>
      <c r="G1461" s="26">
        <v>1.4708848723440284</v>
      </c>
      <c r="H1461" s="26">
        <v>3.4547362883518336</v>
      </c>
      <c r="I1461" s="26">
        <f t="shared" si="460"/>
        <v>14.036992752413225</v>
      </c>
      <c r="J1461" s="26">
        <v>4.5018424730943716</v>
      </c>
      <c r="K1461" s="26">
        <v>4.9653202166615182</v>
      </c>
      <c r="L1461" s="26">
        <f t="shared" si="461"/>
        <v>9.4671626897558898</v>
      </c>
      <c r="M1461" s="26">
        <v>4.9007165078761314</v>
      </c>
      <c r="N1461" s="26">
        <v>9.8441373404971202</v>
      </c>
      <c r="O1461" s="26">
        <v>0.32421880818539106</v>
      </c>
      <c r="P1461" s="26">
        <v>0</v>
      </c>
      <c r="Q1461" s="26">
        <f t="shared" si="457"/>
        <v>15.069072656558642</v>
      </c>
      <c r="R1461" s="27">
        <v>0.44564218217444906</v>
      </c>
      <c r="S1461" s="143">
        <f t="shared" si="462"/>
        <v>39.018870280902199</v>
      </c>
      <c r="T1461" s="140" t="str">
        <f t="shared" si="463"/>
        <v>39387</v>
      </c>
      <c r="U1461" s="5" t="str">
        <f t="shared" si="458"/>
        <v>高知県仁淀川町</v>
      </c>
      <c r="V1461" s="21">
        <f t="shared" si="464"/>
        <v>0.23351192707844562</v>
      </c>
      <c r="W1461" s="21">
        <f t="shared" si="464"/>
        <v>3.769675702435582E-2</v>
      </c>
      <c r="X1461" s="21">
        <f t="shared" si="464"/>
        <v>8.854014130805718E-2</v>
      </c>
      <c r="Y1461" s="21">
        <f t="shared" si="465"/>
        <v>0.11537603320354972</v>
      </c>
      <c r="Z1461" s="21">
        <f t="shared" si="465"/>
        <v>0.12725433055635638</v>
      </c>
      <c r="AA1461" s="21">
        <f t="shared" si="466"/>
        <v>0.12559862632093655</v>
      </c>
      <c r="AB1461" s="21">
        <f t="shared" si="466"/>
        <v>0.25229170577281773</v>
      </c>
      <c r="AC1461" s="21">
        <f t="shared" si="466"/>
        <v>8.3092822998537732E-3</v>
      </c>
      <c r="AD1461" s="21">
        <f t="shared" si="466"/>
        <v>0</v>
      </c>
      <c r="AE1461" s="21">
        <f t="shared" si="467"/>
        <v>1.1421196435627425E-2</v>
      </c>
      <c r="AF1461" s="137">
        <f>VLOOKUP(T1461,人口!$A$2:$E$1748,5,0)</f>
        <v>5224</v>
      </c>
      <c r="AG1461" s="14">
        <f t="shared" si="468"/>
        <v>0</v>
      </c>
      <c r="AH1461" s="14">
        <f t="shared" si="469"/>
        <v>1</v>
      </c>
      <c r="AI1461" s="14">
        <f t="shared" si="470"/>
        <v>0</v>
      </c>
      <c r="AJ1461" s="14">
        <f t="shared" si="471"/>
        <v>0</v>
      </c>
      <c r="AK1461" s="14">
        <f t="shared" si="472"/>
        <v>0</v>
      </c>
      <c r="AL1461" s="14">
        <f t="shared" si="473"/>
        <v>0</v>
      </c>
      <c r="AM1461" s="14">
        <f t="shared" si="474"/>
        <v>0</v>
      </c>
      <c r="AN1461" s="14">
        <f t="shared" si="475"/>
        <v>0</v>
      </c>
      <c r="AO1461" s="5" t="str">
        <f t="shared" si="476"/>
        <v>5千～1万人未満の市町村平均</v>
      </c>
    </row>
    <row r="1462" spans="1:41" s="5" customFormat="1" ht="18" customHeight="1" x14ac:dyDescent="0.3">
      <c r="A1462" s="5" t="str">
        <f t="shared" si="459"/>
        <v>039401</v>
      </c>
      <c r="B1462" s="22">
        <v>39</v>
      </c>
      <c r="C1462" s="23" t="s">
        <v>66</v>
      </c>
      <c r="D1462" s="23">
        <v>39401</v>
      </c>
      <c r="E1462" s="24" t="s">
        <v>1297</v>
      </c>
      <c r="F1462" s="25">
        <v>8.9085060154711382</v>
      </c>
      <c r="G1462" s="26">
        <v>0.63597686078809423</v>
      </c>
      <c r="H1462" s="26">
        <v>3.0422304628769878</v>
      </c>
      <c r="I1462" s="26">
        <f t="shared" si="460"/>
        <v>12.586713339136221</v>
      </c>
      <c r="J1462" s="26">
        <v>5.6008399786284739</v>
      </c>
      <c r="K1462" s="26">
        <v>5.8785603110066198</v>
      </c>
      <c r="L1462" s="26">
        <f t="shared" si="461"/>
        <v>11.479400289635095</v>
      </c>
      <c r="M1462" s="26">
        <v>6.0642188681416229</v>
      </c>
      <c r="N1462" s="26">
        <v>7.4769254287060249</v>
      </c>
      <c r="O1462" s="26">
        <v>0.41538983215635955</v>
      </c>
      <c r="P1462" s="26">
        <v>5.3725752914969949E-2</v>
      </c>
      <c r="Q1462" s="26">
        <f t="shared" si="457"/>
        <v>14.010259881918977</v>
      </c>
      <c r="R1462" s="27">
        <v>0</v>
      </c>
      <c r="S1462" s="143">
        <f t="shared" si="462"/>
        <v>38.076373510690289</v>
      </c>
      <c r="T1462" s="140" t="str">
        <f t="shared" si="463"/>
        <v>39401</v>
      </c>
      <c r="U1462" s="5" t="str">
        <f t="shared" si="458"/>
        <v>高知県中土佐町</v>
      </c>
      <c r="V1462" s="21">
        <f t="shared" si="464"/>
        <v>0.23396414085942283</v>
      </c>
      <c r="W1462" s="21">
        <f t="shared" si="464"/>
        <v>1.6702663676979056E-2</v>
      </c>
      <c r="X1462" s="21">
        <f t="shared" si="464"/>
        <v>7.9898114825007013E-2</v>
      </c>
      <c r="Y1462" s="21">
        <f t="shared" si="465"/>
        <v>0.14709489014377872</v>
      </c>
      <c r="Z1462" s="21">
        <f t="shared" si="465"/>
        <v>0.15438866070993237</v>
      </c>
      <c r="AA1462" s="21">
        <f t="shared" si="466"/>
        <v>0.15926461238329429</v>
      </c>
      <c r="AB1462" s="21">
        <f t="shared" si="466"/>
        <v>0.19636653229611822</v>
      </c>
      <c r="AC1462" s="21">
        <f t="shared" si="466"/>
        <v>1.0909385370950179E-2</v>
      </c>
      <c r="AD1462" s="21">
        <f t="shared" si="466"/>
        <v>1.4109997345174154E-3</v>
      </c>
      <c r="AE1462" s="21">
        <f t="shared" si="467"/>
        <v>0</v>
      </c>
      <c r="AF1462" s="137">
        <f>VLOOKUP(T1462,人口!$A$2:$E$1748,5,0)</f>
        <v>6693</v>
      </c>
      <c r="AG1462" s="14">
        <f t="shared" si="468"/>
        <v>0</v>
      </c>
      <c r="AH1462" s="14">
        <f t="shared" si="469"/>
        <v>1</v>
      </c>
      <c r="AI1462" s="14">
        <f t="shared" si="470"/>
        <v>0</v>
      </c>
      <c r="AJ1462" s="14">
        <f t="shared" si="471"/>
        <v>0</v>
      </c>
      <c r="AK1462" s="14">
        <f t="shared" si="472"/>
        <v>0</v>
      </c>
      <c r="AL1462" s="14">
        <f t="shared" si="473"/>
        <v>0</v>
      </c>
      <c r="AM1462" s="14">
        <f t="shared" si="474"/>
        <v>0</v>
      </c>
      <c r="AN1462" s="14">
        <f t="shared" si="475"/>
        <v>0</v>
      </c>
      <c r="AO1462" s="5" t="str">
        <f t="shared" si="476"/>
        <v>5千～1万人未満の市町村平均</v>
      </c>
    </row>
    <row r="1463" spans="1:41" s="5" customFormat="1" ht="18" customHeight="1" x14ac:dyDescent="0.3">
      <c r="A1463" s="5" t="str">
        <f t="shared" si="459"/>
        <v>039402</v>
      </c>
      <c r="B1463" s="22">
        <v>39</v>
      </c>
      <c r="C1463" s="23" t="s">
        <v>66</v>
      </c>
      <c r="D1463" s="23">
        <v>39402</v>
      </c>
      <c r="E1463" s="24" t="s">
        <v>1330</v>
      </c>
      <c r="F1463" s="25">
        <v>13.181603931073488</v>
      </c>
      <c r="G1463" s="26">
        <v>0.80476692810626149</v>
      </c>
      <c r="H1463" s="26">
        <v>1.0828277918714702</v>
      </c>
      <c r="I1463" s="26">
        <f t="shared" si="460"/>
        <v>15.069198651051218</v>
      </c>
      <c r="J1463" s="26">
        <v>9.9065440867125094</v>
      </c>
      <c r="K1463" s="26">
        <v>10.268877505302703</v>
      </c>
      <c r="L1463" s="26">
        <f t="shared" si="461"/>
        <v>20.175421592015212</v>
      </c>
      <c r="M1463" s="26">
        <v>12.346494950177053</v>
      </c>
      <c r="N1463" s="26">
        <v>15.242535236898766</v>
      </c>
      <c r="O1463" s="26">
        <v>0.78845247687350839</v>
      </c>
      <c r="P1463" s="26">
        <v>0</v>
      </c>
      <c r="Q1463" s="26">
        <f t="shared" si="457"/>
        <v>28.37748266394933</v>
      </c>
      <c r="R1463" s="27">
        <v>0.86146287996210558</v>
      </c>
      <c r="S1463" s="143">
        <f t="shared" si="462"/>
        <v>64.483565786977863</v>
      </c>
      <c r="T1463" s="140" t="str">
        <f t="shared" si="463"/>
        <v>39402</v>
      </c>
      <c r="U1463" s="5" t="str">
        <f t="shared" si="458"/>
        <v>高知県佐川町</v>
      </c>
      <c r="V1463" s="21">
        <f t="shared" si="464"/>
        <v>0.20441803690911037</v>
      </c>
      <c r="W1463" s="21">
        <f t="shared" si="464"/>
        <v>1.2480186513953299E-2</v>
      </c>
      <c r="X1463" s="21">
        <f t="shared" si="464"/>
        <v>1.6792306359865443E-2</v>
      </c>
      <c r="Y1463" s="21">
        <f t="shared" si="465"/>
        <v>0.15362897454273669</v>
      </c>
      <c r="Z1463" s="21">
        <f t="shared" si="465"/>
        <v>0.15924797861250489</v>
      </c>
      <c r="AA1463" s="21">
        <f t="shared" si="466"/>
        <v>0.19146731108145956</v>
      </c>
      <c r="AB1463" s="21">
        <f t="shared" si="466"/>
        <v>0.23637860361588317</v>
      </c>
      <c r="AC1463" s="21">
        <f t="shared" si="466"/>
        <v>1.2227184822225394E-2</v>
      </c>
      <c r="AD1463" s="21">
        <f t="shared" si="466"/>
        <v>0</v>
      </c>
      <c r="AE1463" s="21">
        <f t="shared" si="467"/>
        <v>1.3359417542261191E-2</v>
      </c>
      <c r="AF1463" s="137">
        <f>VLOOKUP(T1463,人口!$A$2:$E$1748,5,0)</f>
        <v>12704</v>
      </c>
      <c r="AG1463" s="14">
        <f t="shared" si="468"/>
        <v>0</v>
      </c>
      <c r="AH1463" s="14">
        <f t="shared" si="469"/>
        <v>0</v>
      </c>
      <c r="AI1463" s="14">
        <f t="shared" si="470"/>
        <v>1</v>
      </c>
      <c r="AJ1463" s="14">
        <f t="shared" si="471"/>
        <v>0</v>
      </c>
      <c r="AK1463" s="14">
        <f t="shared" si="472"/>
        <v>0</v>
      </c>
      <c r="AL1463" s="14">
        <f t="shared" si="473"/>
        <v>0</v>
      </c>
      <c r="AM1463" s="14">
        <f t="shared" si="474"/>
        <v>0</v>
      </c>
      <c r="AN1463" s="14">
        <f t="shared" si="475"/>
        <v>0</v>
      </c>
      <c r="AO1463" s="5" t="str">
        <f t="shared" si="476"/>
        <v>1万～3万人未満の市町村平均</v>
      </c>
    </row>
    <row r="1464" spans="1:41" s="5" customFormat="1" ht="18" customHeight="1" x14ac:dyDescent="0.3">
      <c r="A1464" s="5" t="str">
        <f t="shared" si="459"/>
        <v>039403</v>
      </c>
      <c r="B1464" s="22">
        <v>39</v>
      </c>
      <c r="C1464" s="23" t="s">
        <v>66</v>
      </c>
      <c r="D1464" s="23">
        <v>39403</v>
      </c>
      <c r="E1464" s="24" t="s">
        <v>1365</v>
      </c>
      <c r="F1464" s="25">
        <v>9.4917005988306276</v>
      </c>
      <c r="G1464" s="26">
        <v>0.53048306871423978</v>
      </c>
      <c r="H1464" s="26">
        <v>1.1859542482401817</v>
      </c>
      <c r="I1464" s="26">
        <f t="shared" si="460"/>
        <v>11.208137915785048</v>
      </c>
      <c r="J1464" s="26">
        <v>5.7191456591108984</v>
      </c>
      <c r="K1464" s="26">
        <v>4.7116424126767669</v>
      </c>
      <c r="L1464" s="26">
        <f t="shared" si="461"/>
        <v>10.430788071787665</v>
      </c>
      <c r="M1464" s="26">
        <v>5.053515723451353</v>
      </c>
      <c r="N1464" s="26">
        <v>8.0783512193033555</v>
      </c>
      <c r="O1464" s="26">
        <v>0.34376875546303237</v>
      </c>
      <c r="P1464" s="26">
        <v>0</v>
      </c>
      <c r="Q1464" s="26">
        <f t="shared" si="457"/>
        <v>13.47563569821774</v>
      </c>
      <c r="R1464" s="27">
        <v>0.75564624922344326</v>
      </c>
      <c r="S1464" s="143">
        <f t="shared" si="462"/>
        <v>35.870207935013894</v>
      </c>
      <c r="T1464" s="140" t="str">
        <f t="shared" si="463"/>
        <v>39403</v>
      </c>
      <c r="U1464" s="5" t="str">
        <f t="shared" si="458"/>
        <v>高知県越知町</v>
      </c>
      <c r="V1464" s="21">
        <f t="shared" si="464"/>
        <v>0.2646123662295673</v>
      </c>
      <c r="W1464" s="21">
        <f t="shared" si="464"/>
        <v>1.4788959954604018E-2</v>
      </c>
      <c r="X1464" s="21">
        <f t="shared" si="464"/>
        <v>3.30623745027845E-2</v>
      </c>
      <c r="Y1464" s="21">
        <f t="shared" si="465"/>
        <v>0.15943999180245297</v>
      </c>
      <c r="Z1464" s="21">
        <f t="shared" si="465"/>
        <v>0.13135252578442969</v>
      </c>
      <c r="AA1464" s="21">
        <f t="shared" si="466"/>
        <v>0.1408833685214988</v>
      </c>
      <c r="AB1464" s="21">
        <f t="shared" si="466"/>
        <v>0.22521060468729134</v>
      </c>
      <c r="AC1464" s="21">
        <f t="shared" si="466"/>
        <v>9.5836844906457951E-3</v>
      </c>
      <c r="AD1464" s="21">
        <f t="shared" si="466"/>
        <v>0</v>
      </c>
      <c r="AE1464" s="21">
        <f t="shared" si="467"/>
        <v>2.1066124026725707E-2</v>
      </c>
      <c r="AF1464" s="137">
        <f>VLOOKUP(T1464,人口!$A$2:$E$1748,5,0)</f>
        <v>5539</v>
      </c>
      <c r="AG1464" s="14">
        <f t="shared" si="468"/>
        <v>0</v>
      </c>
      <c r="AH1464" s="14">
        <f t="shared" si="469"/>
        <v>1</v>
      </c>
      <c r="AI1464" s="14">
        <f t="shared" si="470"/>
        <v>0</v>
      </c>
      <c r="AJ1464" s="14">
        <f t="shared" si="471"/>
        <v>0</v>
      </c>
      <c r="AK1464" s="14">
        <f t="shared" si="472"/>
        <v>0</v>
      </c>
      <c r="AL1464" s="14">
        <f t="shared" si="473"/>
        <v>0</v>
      </c>
      <c r="AM1464" s="14">
        <f t="shared" si="474"/>
        <v>0</v>
      </c>
      <c r="AN1464" s="14">
        <f t="shared" si="475"/>
        <v>0</v>
      </c>
      <c r="AO1464" s="5" t="str">
        <f t="shared" si="476"/>
        <v>5千～1万人未満の市町村平均</v>
      </c>
    </row>
    <row r="1465" spans="1:41" s="5" customFormat="1" ht="18" customHeight="1" x14ac:dyDescent="0.3">
      <c r="A1465" s="5" t="str">
        <f t="shared" si="459"/>
        <v>039405</v>
      </c>
      <c r="B1465" s="22">
        <v>39</v>
      </c>
      <c r="C1465" s="23" t="s">
        <v>66</v>
      </c>
      <c r="D1465" s="23">
        <v>39405</v>
      </c>
      <c r="E1465" s="24" t="s">
        <v>1395</v>
      </c>
      <c r="F1465" s="25">
        <v>11.649330114417642</v>
      </c>
      <c r="G1465" s="26">
        <v>0.60583577733842153</v>
      </c>
      <c r="H1465" s="26">
        <v>1.0312645636871145</v>
      </c>
      <c r="I1465" s="26">
        <f t="shared" si="460"/>
        <v>13.286430455443179</v>
      </c>
      <c r="J1465" s="26">
        <v>3.1195339958786721</v>
      </c>
      <c r="K1465" s="26">
        <v>3.0136923113388367</v>
      </c>
      <c r="L1465" s="26">
        <f t="shared" si="461"/>
        <v>6.1332263072175088</v>
      </c>
      <c r="M1465" s="26">
        <v>2.9923179716814308</v>
      </c>
      <c r="N1465" s="26">
        <v>6.2692624411865827</v>
      </c>
      <c r="O1465" s="26">
        <v>0.21535973667750899</v>
      </c>
      <c r="P1465" s="26">
        <v>0</v>
      </c>
      <c r="Q1465" s="26">
        <f t="shared" si="457"/>
        <v>9.4769401495455234</v>
      </c>
      <c r="R1465" s="27">
        <v>0</v>
      </c>
      <c r="S1465" s="143">
        <f t="shared" si="462"/>
        <v>28.89659691220621</v>
      </c>
      <c r="T1465" s="140" t="str">
        <f t="shared" si="463"/>
        <v>39405</v>
      </c>
      <c r="U1465" s="5" t="str">
        <f t="shared" si="458"/>
        <v>高知県梼原町</v>
      </c>
      <c r="V1465" s="21">
        <f t="shared" si="464"/>
        <v>0.40313847854855356</v>
      </c>
      <c r="W1465" s="21">
        <f t="shared" si="464"/>
        <v>2.0965644472914057E-2</v>
      </c>
      <c r="X1465" s="21">
        <f t="shared" si="464"/>
        <v>3.568809735002041E-2</v>
      </c>
      <c r="Y1465" s="21">
        <f t="shared" si="465"/>
        <v>0.10795506492880308</v>
      </c>
      <c r="Z1465" s="21">
        <f t="shared" si="465"/>
        <v>0.10429229159734803</v>
      </c>
      <c r="AA1465" s="21">
        <f t="shared" si="466"/>
        <v>0.10355260796877593</v>
      </c>
      <c r="AB1465" s="21">
        <f t="shared" si="466"/>
        <v>0.21695504353796013</v>
      </c>
      <c r="AC1465" s="21">
        <f t="shared" si="466"/>
        <v>7.4527715956247739E-3</v>
      </c>
      <c r="AD1465" s="21">
        <f t="shared" si="466"/>
        <v>0</v>
      </c>
      <c r="AE1465" s="21">
        <f t="shared" si="467"/>
        <v>0</v>
      </c>
      <c r="AF1465" s="137">
        <f>VLOOKUP(T1465,人口!$A$2:$E$1748,5,0)</f>
        <v>3470</v>
      </c>
      <c r="AG1465" s="14">
        <f t="shared" si="468"/>
        <v>1</v>
      </c>
      <c r="AH1465" s="14">
        <f t="shared" si="469"/>
        <v>0</v>
      </c>
      <c r="AI1465" s="14">
        <f t="shared" si="470"/>
        <v>0</v>
      </c>
      <c r="AJ1465" s="14">
        <f t="shared" si="471"/>
        <v>0</v>
      </c>
      <c r="AK1465" s="14">
        <f t="shared" si="472"/>
        <v>0</v>
      </c>
      <c r="AL1465" s="14">
        <f t="shared" si="473"/>
        <v>0</v>
      </c>
      <c r="AM1465" s="14">
        <f t="shared" si="474"/>
        <v>0</v>
      </c>
      <c r="AN1465" s="14">
        <f t="shared" si="475"/>
        <v>0</v>
      </c>
      <c r="AO1465" s="5" t="str">
        <f t="shared" si="476"/>
        <v>5千人未満の市町村平均</v>
      </c>
    </row>
    <row r="1466" spans="1:41" s="5" customFormat="1" ht="18" customHeight="1" x14ac:dyDescent="0.3">
      <c r="A1466" s="5" t="str">
        <f t="shared" si="459"/>
        <v>039410</v>
      </c>
      <c r="B1466" s="22">
        <v>39</v>
      </c>
      <c r="C1466" s="23" t="s">
        <v>66</v>
      </c>
      <c r="D1466" s="23">
        <v>39410</v>
      </c>
      <c r="E1466" s="24" t="s">
        <v>1424</v>
      </c>
      <c r="F1466" s="25">
        <v>33.772020436581251</v>
      </c>
      <c r="G1466" s="26">
        <v>0.47321501015986162</v>
      </c>
      <c r="H1466" s="26">
        <v>2.1656555837429403</v>
      </c>
      <c r="I1466" s="26">
        <f t="shared" si="460"/>
        <v>36.410891030484052</v>
      </c>
      <c r="J1466" s="26">
        <v>4.0535262102136036</v>
      </c>
      <c r="K1466" s="26">
        <v>4.1400217610311296</v>
      </c>
      <c r="L1466" s="26">
        <f t="shared" si="461"/>
        <v>8.1935479712447332</v>
      </c>
      <c r="M1466" s="26">
        <v>5.3161393752212653</v>
      </c>
      <c r="N1466" s="26">
        <v>6.7022890104166608</v>
      </c>
      <c r="O1466" s="26">
        <v>0.31081313005215128</v>
      </c>
      <c r="P1466" s="26">
        <v>0</v>
      </c>
      <c r="Q1466" s="26">
        <f t="shared" si="457"/>
        <v>12.329241515690077</v>
      </c>
      <c r="R1466" s="27">
        <v>1.2506040288526525</v>
      </c>
      <c r="S1466" s="143">
        <f t="shared" si="462"/>
        <v>58.184284546271513</v>
      </c>
      <c r="T1466" s="140" t="str">
        <f t="shared" si="463"/>
        <v>39410</v>
      </c>
      <c r="U1466" s="5" t="str">
        <f t="shared" si="458"/>
        <v>高知県日高村</v>
      </c>
      <c r="V1466" s="21">
        <f t="shared" si="464"/>
        <v>0.58043199637049392</v>
      </c>
      <c r="W1466" s="21">
        <f t="shared" si="464"/>
        <v>8.1330382224350222E-3</v>
      </c>
      <c r="X1466" s="21">
        <f t="shared" si="464"/>
        <v>3.7220627539394861E-2</v>
      </c>
      <c r="Y1466" s="21">
        <f t="shared" si="465"/>
        <v>6.966702850818772E-2</v>
      </c>
      <c r="Z1466" s="21">
        <f t="shared" si="465"/>
        <v>7.1153607770819013E-2</v>
      </c>
      <c r="AA1466" s="21">
        <f t="shared" si="466"/>
        <v>9.1367272394551197E-2</v>
      </c>
      <c r="AB1466" s="21">
        <f t="shared" si="466"/>
        <v>0.11519070935875499</v>
      </c>
      <c r="AC1466" s="21">
        <f t="shared" si="466"/>
        <v>5.341874227309174E-3</v>
      </c>
      <c r="AD1466" s="21">
        <f t="shared" si="466"/>
        <v>0</v>
      </c>
      <c r="AE1466" s="21">
        <f t="shared" si="467"/>
        <v>2.1493845608054177E-2</v>
      </c>
      <c r="AF1466" s="137">
        <f>VLOOKUP(T1466,人口!$A$2:$E$1748,5,0)</f>
        <v>5008</v>
      </c>
      <c r="AG1466" s="14">
        <f t="shared" si="468"/>
        <v>0</v>
      </c>
      <c r="AH1466" s="14">
        <f t="shared" si="469"/>
        <v>1</v>
      </c>
      <c r="AI1466" s="14">
        <f t="shared" si="470"/>
        <v>0</v>
      </c>
      <c r="AJ1466" s="14">
        <f t="shared" si="471"/>
        <v>0</v>
      </c>
      <c r="AK1466" s="14">
        <f t="shared" si="472"/>
        <v>0</v>
      </c>
      <c r="AL1466" s="14">
        <f t="shared" si="473"/>
        <v>0</v>
      </c>
      <c r="AM1466" s="14">
        <f t="shared" si="474"/>
        <v>0</v>
      </c>
      <c r="AN1466" s="14">
        <f t="shared" si="475"/>
        <v>0</v>
      </c>
      <c r="AO1466" s="5" t="str">
        <f t="shared" si="476"/>
        <v>5千～1万人未満の市町村平均</v>
      </c>
    </row>
    <row r="1467" spans="1:41" s="5" customFormat="1" ht="18" customHeight="1" x14ac:dyDescent="0.3">
      <c r="A1467" s="5" t="str">
        <f t="shared" si="459"/>
        <v>039411</v>
      </c>
      <c r="B1467" s="22">
        <v>39</v>
      </c>
      <c r="C1467" s="23" t="s">
        <v>66</v>
      </c>
      <c r="D1467" s="23">
        <v>39411</v>
      </c>
      <c r="E1467" s="24" t="s">
        <v>1451</v>
      </c>
      <c r="F1467" s="25">
        <v>6.7030606968174213</v>
      </c>
      <c r="G1467" s="26">
        <v>1.0760366791533158</v>
      </c>
      <c r="H1467" s="26">
        <v>2.6812878655864973</v>
      </c>
      <c r="I1467" s="26">
        <f t="shared" si="460"/>
        <v>10.460385241557235</v>
      </c>
      <c r="J1467" s="26">
        <v>3.5678502587594392</v>
      </c>
      <c r="K1467" s="26">
        <v>4.5137737255686616</v>
      </c>
      <c r="L1467" s="26">
        <f t="shared" si="461"/>
        <v>8.0816239843281004</v>
      </c>
      <c r="M1467" s="26">
        <v>5.4307387869026824</v>
      </c>
      <c r="N1467" s="26">
        <v>8.8722332628918323</v>
      </c>
      <c r="O1467" s="26">
        <v>0.35568491380368988</v>
      </c>
      <c r="P1467" s="26">
        <v>0</v>
      </c>
      <c r="Q1467" s="26">
        <f t="shared" si="457"/>
        <v>14.658656963598206</v>
      </c>
      <c r="R1467" s="27">
        <v>0</v>
      </c>
      <c r="S1467" s="143">
        <f t="shared" si="462"/>
        <v>33.200666189483542</v>
      </c>
      <c r="T1467" s="140" t="str">
        <f t="shared" si="463"/>
        <v>39411</v>
      </c>
      <c r="U1467" s="5" t="str">
        <f t="shared" si="458"/>
        <v>高知県津野町</v>
      </c>
      <c r="V1467" s="21">
        <f t="shared" si="464"/>
        <v>0.20189536735683472</v>
      </c>
      <c r="W1467" s="21">
        <f t="shared" si="464"/>
        <v>3.2410093008740745E-2</v>
      </c>
      <c r="X1467" s="21">
        <f t="shared" si="464"/>
        <v>8.0760062171156291E-2</v>
      </c>
      <c r="Y1467" s="21">
        <f t="shared" si="465"/>
        <v>0.10746321288846823</v>
      </c>
      <c r="Z1467" s="21">
        <f t="shared" si="465"/>
        <v>0.13595431187457374</v>
      </c>
      <c r="AA1467" s="21">
        <f t="shared" si="466"/>
        <v>0.16357318723390235</v>
      </c>
      <c r="AB1467" s="21">
        <f t="shared" si="466"/>
        <v>0.2672305794183778</v>
      </c>
      <c r="AC1467" s="21">
        <f t="shared" si="466"/>
        <v>1.071318604794607E-2</v>
      </c>
      <c r="AD1467" s="21">
        <f t="shared" si="466"/>
        <v>0</v>
      </c>
      <c r="AE1467" s="21">
        <f t="shared" si="467"/>
        <v>0</v>
      </c>
      <c r="AF1467" s="137">
        <f>VLOOKUP(T1467,人口!$A$2:$E$1748,5,0)</f>
        <v>5731</v>
      </c>
      <c r="AG1467" s="14">
        <f t="shared" si="468"/>
        <v>0</v>
      </c>
      <c r="AH1467" s="14">
        <f t="shared" si="469"/>
        <v>1</v>
      </c>
      <c r="AI1467" s="14">
        <f t="shared" si="470"/>
        <v>0</v>
      </c>
      <c r="AJ1467" s="14">
        <f t="shared" si="471"/>
        <v>0</v>
      </c>
      <c r="AK1467" s="14">
        <f t="shared" si="472"/>
        <v>0</v>
      </c>
      <c r="AL1467" s="14">
        <f t="shared" si="473"/>
        <v>0</v>
      </c>
      <c r="AM1467" s="14">
        <f t="shared" si="474"/>
        <v>0</v>
      </c>
      <c r="AN1467" s="14">
        <f t="shared" si="475"/>
        <v>0</v>
      </c>
      <c r="AO1467" s="5" t="str">
        <f t="shared" si="476"/>
        <v>5千～1万人未満の市町村平均</v>
      </c>
    </row>
    <row r="1468" spans="1:41" s="5" customFormat="1" ht="18" customHeight="1" x14ac:dyDescent="0.3">
      <c r="A1468" s="5" t="str">
        <f t="shared" si="459"/>
        <v>039412</v>
      </c>
      <c r="B1468" s="22">
        <v>39</v>
      </c>
      <c r="C1468" s="23" t="s">
        <v>66</v>
      </c>
      <c r="D1468" s="23">
        <v>39412</v>
      </c>
      <c r="E1468" s="24" t="s">
        <v>1478</v>
      </c>
      <c r="F1468" s="25">
        <v>31.140364035077472</v>
      </c>
      <c r="G1468" s="26">
        <v>2.3932020259040137</v>
      </c>
      <c r="H1468" s="26">
        <v>21.708119065613761</v>
      </c>
      <c r="I1468" s="26">
        <f t="shared" si="460"/>
        <v>55.241685126595243</v>
      </c>
      <c r="J1468" s="26">
        <v>15.700409122970203</v>
      </c>
      <c r="K1468" s="26">
        <v>14.246545471783593</v>
      </c>
      <c r="L1468" s="26">
        <f t="shared" si="461"/>
        <v>29.946954594753798</v>
      </c>
      <c r="M1468" s="26">
        <v>16.166475339557604</v>
      </c>
      <c r="N1468" s="26">
        <v>28.815512479099343</v>
      </c>
      <c r="O1468" s="26">
        <v>1.0432224247297546</v>
      </c>
      <c r="P1468" s="26">
        <v>0</v>
      </c>
      <c r="Q1468" s="26">
        <f t="shared" si="457"/>
        <v>46.025210243386702</v>
      </c>
      <c r="R1468" s="27">
        <v>3.20299042176</v>
      </c>
      <c r="S1468" s="143">
        <f t="shared" si="462"/>
        <v>134.41684038649575</v>
      </c>
      <c r="T1468" s="140" t="str">
        <f t="shared" si="463"/>
        <v>39412</v>
      </c>
      <c r="U1468" s="5" t="str">
        <f t="shared" si="458"/>
        <v>高知県四万十町</v>
      </c>
      <c r="V1468" s="21">
        <f t="shared" si="464"/>
        <v>0.23167010878650293</v>
      </c>
      <c r="W1468" s="21">
        <f t="shared" si="464"/>
        <v>1.7804331801154639E-2</v>
      </c>
      <c r="X1468" s="21">
        <f t="shared" si="464"/>
        <v>0.16149850720486567</v>
      </c>
      <c r="Y1468" s="21">
        <f t="shared" si="465"/>
        <v>0.11680388467565521</v>
      </c>
      <c r="Z1468" s="21">
        <f t="shared" si="465"/>
        <v>0.10598780205530615</v>
      </c>
      <c r="AA1468" s="21">
        <f t="shared" si="466"/>
        <v>0.12027120480643121</v>
      </c>
      <c r="AB1468" s="21">
        <f t="shared" si="466"/>
        <v>0.21437427331459807</v>
      </c>
      <c r="AC1468" s="21">
        <f t="shared" si="466"/>
        <v>7.7610991430100773E-3</v>
      </c>
      <c r="AD1468" s="21">
        <f t="shared" si="466"/>
        <v>0</v>
      </c>
      <c r="AE1468" s="21">
        <f t="shared" si="467"/>
        <v>2.3828788212476016E-2</v>
      </c>
      <c r="AF1468" s="137">
        <f>VLOOKUP(T1468,人口!$A$2:$E$1748,5,0)</f>
        <v>16809</v>
      </c>
      <c r="AG1468" s="14">
        <f t="shared" si="468"/>
        <v>0</v>
      </c>
      <c r="AH1468" s="14">
        <f t="shared" si="469"/>
        <v>0</v>
      </c>
      <c r="AI1468" s="14">
        <f t="shared" si="470"/>
        <v>1</v>
      </c>
      <c r="AJ1468" s="14">
        <f t="shared" si="471"/>
        <v>0</v>
      </c>
      <c r="AK1468" s="14">
        <f t="shared" si="472"/>
        <v>0</v>
      </c>
      <c r="AL1468" s="14">
        <f t="shared" si="473"/>
        <v>0</v>
      </c>
      <c r="AM1468" s="14">
        <f t="shared" si="474"/>
        <v>0</v>
      </c>
      <c r="AN1468" s="14">
        <f t="shared" si="475"/>
        <v>0</v>
      </c>
      <c r="AO1468" s="5" t="str">
        <f t="shared" si="476"/>
        <v>1万～3万人未満の市町村平均</v>
      </c>
    </row>
    <row r="1469" spans="1:41" s="5" customFormat="1" ht="18" customHeight="1" x14ac:dyDescent="0.3">
      <c r="A1469" s="5" t="str">
        <f t="shared" si="459"/>
        <v>039424</v>
      </c>
      <c r="B1469" s="22">
        <v>39</v>
      </c>
      <c r="C1469" s="23" t="s">
        <v>66</v>
      </c>
      <c r="D1469" s="23">
        <v>39424</v>
      </c>
      <c r="E1469" s="24" t="s">
        <v>1501</v>
      </c>
      <c r="F1469" s="25">
        <v>0.90817797037900538</v>
      </c>
      <c r="G1469" s="26">
        <v>0.48828555188469797</v>
      </c>
      <c r="H1469" s="26">
        <v>12.117358623323595</v>
      </c>
      <c r="I1469" s="26">
        <f t="shared" si="460"/>
        <v>13.513822145587298</v>
      </c>
      <c r="J1469" s="26">
        <v>3.4775643447070625</v>
      </c>
      <c r="K1469" s="26">
        <v>4.4275232722138469</v>
      </c>
      <c r="L1469" s="26">
        <f t="shared" si="461"/>
        <v>7.905087616920909</v>
      </c>
      <c r="M1469" s="26">
        <v>4.7988503641593159</v>
      </c>
      <c r="N1469" s="26">
        <v>7.2026752681936417</v>
      </c>
      <c r="O1469" s="26">
        <v>0.30653076064847745</v>
      </c>
      <c r="P1469" s="26">
        <v>0.48238291289902258</v>
      </c>
      <c r="Q1469" s="26">
        <f t="shared" si="457"/>
        <v>12.79043930590046</v>
      </c>
      <c r="R1469" s="27">
        <v>1.0397084612433178</v>
      </c>
      <c r="S1469" s="143">
        <f t="shared" si="462"/>
        <v>35.249057529651985</v>
      </c>
      <c r="T1469" s="140" t="str">
        <f t="shared" si="463"/>
        <v>39424</v>
      </c>
      <c r="U1469" s="5" t="str">
        <f t="shared" si="458"/>
        <v>高知県大月町</v>
      </c>
      <c r="V1469" s="21">
        <f t="shared" si="464"/>
        <v>2.5764602914986699E-2</v>
      </c>
      <c r="W1469" s="21">
        <f t="shared" si="464"/>
        <v>1.3852442763156022E-2</v>
      </c>
      <c r="X1469" s="21">
        <f t="shared" si="464"/>
        <v>0.34376404569484753</v>
      </c>
      <c r="Y1469" s="21">
        <f t="shared" si="465"/>
        <v>9.8656945417099115E-2</v>
      </c>
      <c r="Z1469" s="21">
        <f t="shared" si="465"/>
        <v>0.1256068554028531</v>
      </c>
      <c r="AA1469" s="21">
        <f t="shared" si="466"/>
        <v>0.13614123895716809</v>
      </c>
      <c r="AB1469" s="21">
        <f t="shared" si="466"/>
        <v>0.20433667658020796</v>
      </c>
      <c r="AC1469" s="21">
        <f t="shared" si="466"/>
        <v>8.6961406100182857E-3</v>
      </c>
      <c r="AD1469" s="21">
        <f t="shared" si="466"/>
        <v>1.3684987534581187E-2</v>
      </c>
      <c r="AE1469" s="21">
        <f t="shared" si="467"/>
        <v>2.9496064125081954E-2</v>
      </c>
      <c r="AF1469" s="137">
        <f>VLOOKUP(T1469,人口!$A$2:$E$1748,5,0)</f>
        <v>4939</v>
      </c>
      <c r="AG1469" s="14">
        <f t="shared" si="468"/>
        <v>1</v>
      </c>
      <c r="AH1469" s="14">
        <f t="shared" si="469"/>
        <v>0</v>
      </c>
      <c r="AI1469" s="14">
        <f t="shared" si="470"/>
        <v>0</v>
      </c>
      <c r="AJ1469" s="14">
        <f t="shared" si="471"/>
        <v>0</v>
      </c>
      <c r="AK1469" s="14">
        <f t="shared" si="472"/>
        <v>0</v>
      </c>
      <c r="AL1469" s="14">
        <f t="shared" si="473"/>
        <v>0</v>
      </c>
      <c r="AM1469" s="14">
        <f t="shared" si="474"/>
        <v>0</v>
      </c>
      <c r="AN1469" s="14">
        <f t="shared" si="475"/>
        <v>0</v>
      </c>
      <c r="AO1469" s="5" t="str">
        <f t="shared" si="476"/>
        <v>5千人未満の市町村平均</v>
      </c>
    </row>
    <row r="1470" spans="1:41" s="5" customFormat="1" ht="18" customHeight="1" x14ac:dyDescent="0.3">
      <c r="A1470" s="5" t="str">
        <f t="shared" si="459"/>
        <v>039427</v>
      </c>
      <c r="B1470" s="22">
        <v>39</v>
      </c>
      <c r="C1470" s="23" t="s">
        <v>66</v>
      </c>
      <c r="D1470" s="23">
        <v>39427</v>
      </c>
      <c r="E1470" s="24" t="s">
        <v>1525</v>
      </c>
      <c r="F1470" s="25">
        <v>0.27259695571849746</v>
      </c>
      <c r="G1470" s="26">
        <v>0.2622274260121526</v>
      </c>
      <c r="H1470" s="26">
        <v>4.0219317983797467</v>
      </c>
      <c r="I1470" s="26">
        <f t="shared" si="460"/>
        <v>4.5567561801103968</v>
      </c>
      <c r="J1470" s="26">
        <v>1.0180515136250756</v>
      </c>
      <c r="K1470" s="26">
        <v>1.2802273174430412</v>
      </c>
      <c r="L1470" s="26">
        <f t="shared" si="461"/>
        <v>2.2982788310681168</v>
      </c>
      <c r="M1470" s="26">
        <v>1.5773335691150521</v>
      </c>
      <c r="N1470" s="26">
        <v>2.9157122328158627</v>
      </c>
      <c r="O1470" s="26">
        <v>9.2970860387005319E-2</v>
      </c>
      <c r="P1470" s="26">
        <v>0</v>
      </c>
      <c r="Q1470" s="26">
        <f t="shared" si="457"/>
        <v>4.5860166623179204</v>
      </c>
      <c r="R1470" s="27">
        <v>0.4847392795992404</v>
      </c>
      <c r="S1470" s="143">
        <f t="shared" si="462"/>
        <v>11.925790953095674</v>
      </c>
      <c r="T1470" s="140" t="str">
        <f t="shared" si="463"/>
        <v>39427</v>
      </c>
      <c r="U1470" s="5" t="str">
        <f t="shared" si="458"/>
        <v>高知県三原村</v>
      </c>
      <c r="V1470" s="21">
        <f t="shared" si="464"/>
        <v>2.2857767404327781E-2</v>
      </c>
      <c r="W1470" s="21">
        <f t="shared" si="464"/>
        <v>2.1988262836695464E-2</v>
      </c>
      <c r="X1470" s="21">
        <f t="shared" si="464"/>
        <v>0.33724654525624914</v>
      </c>
      <c r="Y1470" s="21">
        <f t="shared" si="465"/>
        <v>8.536553404542209E-2</v>
      </c>
      <c r="Z1470" s="21">
        <f t="shared" si="465"/>
        <v>0.1073494682640502</v>
      </c>
      <c r="AA1470" s="21">
        <f t="shared" si="466"/>
        <v>0.13226238622819486</v>
      </c>
      <c r="AB1470" s="21">
        <f t="shared" si="466"/>
        <v>0.24448795423996658</v>
      </c>
      <c r="AC1470" s="21">
        <f t="shared" si="466"/>
        <v>7.7957814917820707E-3</v>
      </c>
      <c r="AD1470" s="21">
        <f t="shared" si="466"/>
        <v>0</v>
      </c>
      <c r="AE1470" s="21">
        <f t="shared" si="467"/>
        <v>4.0646300233311797E-2</v>
      </c>
      <c r="AF1470" s="137">
        <f>VLOOKUP(T1470,人口!$A$2:$E$1748,5,0)</f>
        <v>1498</v>
      </c>
      <c r="AG1470" s="14">
        <f t="shared" si="468"/>
        <v>1</v>
      </c>
      <c r="AH1470" s="14">
        <f t="shared" si="469"/>
        <v>0</v>
      </c>
      <c r="AI1470" s="14">
        <f t="shared" si="470"/>
        <v>0</v>
      </c>
      <c r="AJ1470" s="14">
        <f t="shared" si="471"/>
        <v>0</v>
      </c>
      <c r="AK1470" s="14">
        <f t="shared" si="472"/>
        <v>0</v>
      </c>
      <c r="AL1470" s="14">
        <f t="shared" si="473"/>
        <v>0</v>
      </c>
      <c r="AM1470" s="14">
        <f t="shared" si="474"/>
        <v>0</v>
      </c>
      <c r="AN1470" s="14">
        <f t="shared" si="475"/>
        <v>0</v>
      </c>
      <c r="AO1470" s="5" t="str">
        <f t="shared" si="476"/>
        <v>5千人未満の市町村平均</v>
      </c>
    </row>
    <row r="1471" spans="1:41" s="5" customFormat="1" ht="18" customHeight="1" x14ac:dyDescent="0.3">
      <c r="A1471" s="5" t="str">
        <f t="shared" si="459"/>
        <v>039428</v>
      </c>
      <c r="B1471" s="22">
        <v>39</v>
      </c>
      <c r="C1471" s="23" t="s">
        <v>66</v>
      </c>
      <c r="D1471" s="23">
        <v>39428</v>
      </c>
      <c r="E1471" s="24" t="s">
        <v>1547</v>
      </c>
      <c r="F1471" s="25">
        <v>11.697263113080098</v>
      </c>
      <c r="G1471" s="26">
        <v>1.1272765210177595</v>
      </c>
      <c r="H1471" s="26">
        <v>7.8891739122064255</v>
      </c>
      <c r="I1471" s="26">
        <f t="shared" si="460"/>
        <v>20.713713546304284</v>
      </c>
      <c r="J1471" s="26">
        <v>7.6213764689730423</v>
      </c>
      <c r="K1471" s="26">
        <v>9.2558574747235998</v>
      </c>
      <c r="L1471" s="26">
        <f t="shared" si="461"/>
        <v>16.877233943696641</v>
      </c>
      <c r="M1471" s="26">
        <v>10.430138121504477</v>
      </c>
      <c r="N1471" s="26">
        <v>14.126288969550121</v>
      </c>
      <c r="O1471" s="26">
        <v>0.68629624443224624</v>
      </c>
      <c r="P1471" s="26">
        <v>0.12509211704918186</v>
      </c>
      <c r="Q1471" s="26">
        <f t="shared" si="457"/>
        <v>25.367815452536025</v>
      </c>
      <c r="R1471" s="27">
        <v>2.1509171328371806</v>
      </c>
      <c r="S1471" s="143">
        <f t="shared" si="462"/>
        <v>65.109680075374129</v>
      </c>
      <c r="T1471" s="140" t="str">
        <f t="shared" si="463"/>
        <v>39428</v>
      </c>
      <c r="U1471" s="5" t="str">
        <f t="shared" si="458"/>
        <v>高知県黒潮町</v>
      </c>
      <c r="V1471" s="21">
        <f t="shared" si="464"/>
        <v>0.17965474718258143</v>
      </c>
      <c r="W1471" s="21">
        <f t="shared" si="464"/>
        <v>1.7313501152405746E-2</v>
      </c>
      <c r="X1471" s="21">
        <f t="shared" si="464"/>
        <v>0.12116745010993042</v>
      </c>
      <c r="Y1471" s="21">
        <f t="shared" si="465"/>
        <v>0.11705442969693856</v>
      </c>
      <c r="Z1471" s="21">
        <f t="shared" si="465"/>
        <v>0.14215793203112917</v>
      </c>
      <c r="AA1471" s="21">
        <f t="shared" si="466"/>
        <v>0.16019335541858051</v>
      </c>
      <c r="AB1471" s="21">
        <f t="shared" si="466"/>
        <v>0.21696142498622081</v>
      </c>
      <c r="AC1471" s="21">
        <f t="shared" si="466"/>
        <v>1.0540617672176494E-2</v>
      </c>
      <c r="AD1471" s="21">
        <f t="shared" si="466"/>
        <v>1.9212522147915509E-3</v>
      </c>
      <c r="AE1471" s="21">
        <f t="shared" si="467"/>
        <v>3.3035289535245364E-2</v>
      </c>
      <c r="AF1471" s="137">
        <f>VLOOKUP(T1471,人口!$A$2:$E$1748,5,0)</f>
        <v>11058</v>
      </c>
      <c r="AG1471" s="14">
        <f t="shared" si="468"/>
        <v>0</v>
      </c>
      <c r="AH1471" s="14">
        <f t="shared" si="469"/>
        <v>0</v>
      </c>
      <c r="AI1471" s="14">
        <f t="shared" si="470"/>
        <v>1</v>
      </c>
      <c r="AJ1471" s="14">
        <f t="shared" si="471"/>
        <v>0</v>
      </c>
      <c r="AK1471" s="14">
        <f t="shared" si="472"/>
        <v>0</v>
      </c>
      <c r="AL1471" s="14">
        <f t="shared" si="473"/>
        <v>0</v>
      </c>
      <c r="AM1471" s="14">
        <f t="shared" si="474"/>
        <v>0</v>
      </c>
      <c r="AN1471" s="14">
        <f t="shared" si="475"/>
        <v>0</v>
      </c>
      <c r="AO1471" s="5" t="str">
        <f t="shared" si="476"/>
        <v>1万～3万人未満の市町村平均</v>
      </c>
    </row>
    <row r="1472" spans="1:41" s="5" customFormat="1" ht="18" customHeight="1" x14ac:dyDescent="0.3">
      <c r="A1472" s="5" t="str">
        <f t="shared" si="459"/>
        <v>040100</v>
      </c>
      <c r="B1472" s="22">
        <v>40</v>
      </c>
      <c r="C1472" s="23" t="s">
        <v>67</v>
      </c>
      <c r="D1472" s="23">
        <v>40100</v>
      </c>
      <c r="E1472" s="24" t="s">
        <v>114</v>
      </c>
      <c r="F1472" s="25">
        <v>4184.462738665502</v>
      </c>
      <c r="G1472" s="26">
        <v>61.111979090149312</v>
      </c>
      <c r="H1472" s="26">
        <v>17.507416354632575</v>
      </c>
      <c r="I1472" s="26">
        <f t="shared" si="460"/>
        <v>4263.0821341102837</v>
      </c>
      <c r="J1472" s="26">
        <v>1335.1210330892702</v>
      </c>
      <c r="K1472" s="26">
        <v>777.99915797685537</v>
      </c>
      <c r="L1472" s="26">
        <f t="shared" si="461"/>
        <v>2113.1201910661257</v>
      </c>
      <c r="M1472" s="26">
        <v>806.03177874425182</v>
      </c>
      <c r="N1472" s="26">
        <v>541.66331263725579</v>
      </c>
      <c r="O1472" s="26">
        <v>58.997520577842472</v>
      </c>
      <c r="P1472" s="26">
        <v>254.6420519031073</v>
      </c>
      <c r="Q1472" s="26">
        <f t="shared" si="457"/>
        <v>1661.3346638624575</v>
      </c>
      <c r="R1472" s="27">
        <v>131.67141450816001</v>
      </c>
      <c r="S1472" s="143">
        <f t="shared" si="462"/>
        <v>8169.2084035470261</v>
      </c>
      <c r="T1472" s="140" t="str">
        <f t="shared" si="463"/>
        <v>40100</v>
      </c>
      <c r="U1472" s="5" t="str">
        <f t="shared" si="458"/>
        <v>福岡県北九州市</v>
      </c>
      <c r="V1472" s="21">
        <f t="shared" si="464"/>
        <v>0.51222377150381315</v>
      </c>
      <c r="W1472" s="21">
        <f t="shared" si="464"/>
        <v>7.4807712169045436E-3</v>
      </c>
      <c r="X1472" s="21">
        <f t="shared" si="464"/>
        <v>2.1430982648246492E-3</v>
      </c>
      <c r="Y1472" s="21">
        <f t="shared" si="465"/>
        <v>0.16343334226968281</v>
      </c>
      <c r="Z1472" s="21">
        <f t="shared" si="465"/>
        <v>9.5235562559409348E-2</v>
      </c>
      <c r="AA1472" s="21">
        <f t="shared" si="466"/>
        <v>9.8667060372003387E-2</v>
      </c>
      <c r="AB1472" s="21">
        <f t="shared" si="466"/>
        <v>6.630548345443954E-2</v>
      </c>
      <c r="AC1472" s="21">
        <f t="shared" si="466"/>
        <v>7.2219384869929466E-3</v>
      </c>
      <c r="AD1472" s="21">
        <f t="shared" si="466"/>
        <v>3.1170957983216965E-2</v>
      </c>
      <c r="AE1472" s="21">
        <f t="shared" si="467"/>
        <v>1.6118013888712767E-2</v>
      </c>
      <c r="AF1472" s="137">
        <f>VLOOKUP(T1472,人口!$A$2:$E$1748,5,0)</f>
        <v>950602</v>
      </c>
      <c r="AG1472" s="14">
        <f t="shared" si="468"/>
        <v>0</v>
      </c>
      <c r="AH1472" s="14">
        <f t="shared" si="469"/>
        <v>0</v>
      </c>
      <c r="AI1472" s="14">
        <f t="shared" si="470"/>
        <v>0</v>
      </c>
      <c r="AJ1472" s="14">
        <f t="shared" si="471"/>
        <v>0</v>
      </c>
      <c r="AK1472" s="14">
        <f t="shared" si="472"/>
        <v>0</v>
      </c>
      <c r="AL1472" s="14">
        <f t="shared" si="473"/>
        <v>0</v>
      </c>
      <c r="AM1472" s="14">
        <f t="shared" si="474"/>
        <v>0</v>
      </c>
      <c r="AN1472" s="14">
        <f t="shared" si="475"/>
        <v>0</v>
      </c>
      <c r="AO1472" s="5" t="str">
        <f t="shared" si="476"/>
        <v/>
      </c>
    </row>
    <row r="1473" spans="1:41" s="5" customFormat="1" ht="18" customHeight="1" x14ac:dyDescent="0.3">
      <c r="A1473" s="5" t="str">
        <f t="shared" si="459"/>
        <v>040130</v>
      </c>
      <c r="B1473" s="22">
        <v>40</v>
      </c>
      <c r="C1473" s="23" t="s">
        <v>67</v>
      </c>
      <c r="D1473" s="23">
        <v>40130</v>
      </c>
      <c r="E1473" s="24" t="s">
        <v>164</v>
      </c>
      <c r="F1473" s="25">
        <v>1049.2585307042502</v>
      </c>
      <c r="G1473" s="26">
        <v>102.53877878519937</v>
      </c>
      <c r="H1473" s="26">
        <v>21.968620950352651</v>
      </c>
      <c r="I1473" s="26">
        <f t="shared" si="460"/>
        <v>1173.7659304398023</v>
      </c>
      <c r="J1473" s="26">
        <v>2926.7798184821295</v>
      </c>
      <c r="K1473" s="26">
        <v>1289.1623571746802</v>
      </c>
      <c r="L1473" s="26">
        <f t="shared" si="461"/>
        <v>4215.9421756568099</v>
      </c>
      <c r="M1473" s="26">
        <v>1012.290028210359</v>
      </c>
      <c r="N1473" s="26">
        <v>577.42649584933554</v>
      </c>
      <c r="O1473" s="26">
        <v>96.460619071051326</v>
      </c>
      <c r="P1473" s="26">
        <v>120.19895130964308</v>
      </c>
      <c r="Q1473" s="26">
        <f t="shared" si="457"/>
        <v>1806.3760944403889</v>
      </c>
      <c r="R1473" s="27">
        <v>172.20230938754173</v>
      </c>
      <c r="S1473" s="143">
        <f t="shared" si="462"/>
        <v>7368.2865099245428</v>
      </c>
      <c r="T1473" s="140" t="str">
        <f t="shared" si="463"/>
        <v>40130</v>
      </c>
      <c r="U1473" s="5" t="str">
        <f t="shared" si="458"/>
        <v>福岡県福岡市</v>
      </c>
      <c r="V1473" s="21">
        <f t="shared" si="464"/>
        <v>0.14240197219407466</v>
      </c>
      <c r="W1473" s="21">
        <f t="shared" si="464"/>
        <v>1.391623122242697E-2</v>
      </c>
      <c r="X1473" s="21">
        <f t="shared" si="464"/>
        <v>2.9815101408940227E-3</v>
      </c>
      <c r="Y1473" s="21">
        <f t="shared" si="465"/>
        <v>0.39721308536794425</v>
      </c>
      <c r="Z1473" s="21">
        <f t="shared" si="465"/>
        <v>0.17496094314984534</v>
      </c>
      <c r="AA1473" s="21">
        <f t="shared" si="466"/>
        <v>0.13738472667246018</v>
      </c>
      <c r="AB1473" s="21">
        <f t="shared" si="466"/>
        <v>7.8366455358594475E-2</v>
      </c>
      <c r="AC1473" s="21">
        <f t="shared" si="466"/>
        <v>1.3091323056062754E-2</v>
      </c>
      <c r="AD1473" s="21">
        <f t="shared" si="466"/>
        <v>1.6313012685886179E-2</v>
      </c>
      <c r="AE1473" s="21">
        <f t="shared" si="467"/>
        <v>2.337074015181112E-2</v>
      </c>
      <c r="AF1473" s="137">
        <f>VLOOKUP(T1473,人口!$A$2:$E$1748,5,0)</f>
        <v>1554229</v>
      </c>
      <c r="AG1473" s="14">
        <f t="shared" si="468"/>
        <v>0</v>
      </c>
      <c r="AH1473" s="14">
        <f t="shared" si="469"/>
        <v>0</v>
      </c>
      <c r="AI1473" s="14">
        <f t="shared" si="470"/>
        <v>0</v>
      </c>
      <c r="AJ1473" s="14">
        <f t="shared" si="471"/>
        <v>0</v>
      </c>
      <c r="AK1473" s="14">
        <f t="shared" si="472"/>
        <v>0</v>
      </c>
      <c r="AL1473" s="14">
        <f t="shared" si="473"/>
        <v>0</v>
      </c>
      <c r="AM1473" s="14">
        <f t="shared" si="474"/>
        <v>0</v>
      </c>
      <c r="AN1473" s="14">
        <f t="shared" si="475"/>
        <v>1</v>
      </c>
      <c r="AO1473" s="5" t="str">
        <f t="shared" si="476"/>
        <v>100万人以上の市町村平均</v>
      </c>
    </row>
    <row r="1474" spans="1:41" s="5" customFormat="1" ht="18" customHeight="1" x14ac:dyDescent="0.3">
      <c r="A1474" s="5" t="str">
        <f t="shared" si="459"/>
        <v>040202</v>
      </c>
      <c r="B1474" s="22">
        <v>40</v>
      </c>
      <c r="C1474" s="23" t="s">
        <v>67</v>
      </c>
      <c r="D1474" s="23">
        <v>40202</v>
      </c>
      <c r="E1474" s="24" t="s">
        <v>232</v>
      </c>
      <c r="F1474" s="25">
        <v>544.71746421918931</v>
      </c>
      <c r="G1474" s="26">
        <v>7.3686066769545553</v>
      </c>
      <c r="H1474" s="26">
        <v>5.2484759949647977</v>
      </c>
      <c r="I1474" s="26">
        <f t="shared" si="460"/>
        <v>557.33454689110863</v>
      </c>
      <c r="J1474" s="26">
        <v>156.09430515092347</v>
      </c>
      <c r="K1474" s="26">
        <v>90.512588566031354</v>
      </c>
      <c r="L1474" s="26">
        <f t="shared" si="461"/>
        <v>246.60689371695483</v>
      </c>
      <c r="M1474" s="26">
        <v>107.25390772433683</v>
      </c>
      <c r="N1474" s="26">
        <v>68.856035913907277</v>
      </c>
      <c r="O1474" s="26">
        <v>7.0495868616680726</v>
      </c>
      <c r="P1474" s="26">
        <v>7.3817348604453583</v>
      </c>
      <c r="Q1474" s="26">
        <f t="shared" si="457"/>
        <v>190.54126536035753</v>
      </c>
      <c r="R1474" s="27">
        <v>0</v>
      </c>
      <c r="S1474" s="143">
        <f t="shared" si="462"/>
        <v>994.48270596842099</v>
      </c>
      <c r="T1474" s="140" t="str">
        <f t="shared" si="463"/>
        <v>40202</v>
      </c>
      <c r="U1474" s="5" t="str">
        <f t="shared" si="458"/>
        <v>福岡県大牟田市</v>
      </c>
      <c r="V1474" s="21">
        <f t="shared" si="464"/>
        <v>0.54773950411610917</v>
      </c>
      <c r="W1474" s="21">
        <f t="shared" si="464"/>
        <v>7.4094869953309573E-3</v>
      </c>
      <c r="X1474" s="21">
        <f t="shared" si="464"/>
        <v>5.2775940330242995E-3</v>
      </c>
      <c r="Y1474" s="21">
        <f t="shared" si="465"/>
        <v>0.1569603012843947</v>
      </c>
      <c r="Z1474" s="21">
        <f t="shared" si="465"/>
        <v>9.1014743668056813E-2</v>
      </c>
      <c r="AA1474" s="21">
        <f t="shared" si="466"/>
        <v>0.10784894204861376</v>
      </c>
      <c r="AB1474" s="21">
        <f t="shared" si="466"/>
        <v>6.9238042552842285E-2</v>
      </c>
      <c r="AC1474" s="21">
        <f t="shared" si="466"/>
        <v>7.088697288911856E-3</v>
      </c>
      <c r="AD1474" s="21">
        <f t="shared" si="466"/>
        <v>7.4226880127161903E-3</v>
      </c>
      <c r="AE1474" s="21">
        <f t="shared" si="467"/>
        <v>0</v>
      </c>
      <c r="AF1474" s="137">
        <f>VLOOKUP(T1474,人口!$A$2:$E$1748,5,0)</f>
        <v>113587</v>
      </c>
      <c r="AG1474" s="14">
        <f t="shared" si="468"/>
        <v>0</v>
      </c>
      <c r="AH1474" s="14">
        <f t="shared" si="469"/>
        <v>0</v>
      </c>
      <c r="AI1474" s="14">
        <f t="shared" si="470"/>
        <v>0</v>
      </c>
      <c r="AJ1474" s="14">
        <f t="shared" si="471"/>
        <v>0</v>
      </c>
      <c r="AK1474" s="14">
        <f t="shared" si="472"/>
        <v>1</v>
      </c>
      <c r="AL1474" s="14">
        <f t="shared" si="473"/>
        <v>0</v>
      </c>
      <c r="AM1474" s="14">
        <f t="shared" si="474"/>
        <v>0</v>
      </c>
      <c r="AN1474" s="14">
        <f t="shared" si="475"/>
        <v>0</v>
      </c>
      <c r="AO1474" s="5" t="str">
        <f t="shared" si="476"/>
        <v>10万～20万人未満の市町村平均</v>
      </c>
    </row>
    <row r="1475" spans="1:41" s="5" customFormat="1" ht="18" customHeight="1" x14ac:dyDescent="0.3">
      <c r="A1475" s="5" t="str">
        <f t="shared" si="459"/>
        <v>040203</v>
      </c>
      <c r="B1475" s="22">
        <v>40</v>
      </c>
      <c r="C1475" s="23" t="s">
        <v>67</v>
      </c>
      <c r="D1475" s="23">
        <v>40203</v>
      </c>
      <c r="E1475" s="24" t="s">
        <v>293</v>
      </c>
      <c r="F1475" s="25">
        <v>584.59914143963647</v>
      </c>
      <c r="G1475" s="26">
        <v>15.070143410955733</v>
      </c>
      <c r="H1475" s="26">
        <v>43.037503158711338</v>
      </c>
      <c r="I1475" s="26">
        <f t="shared" si="460"/>
        <v>642.70678800930364</v>
      </c>
      <c r="J1475" s="26">
        <v>415.22619529528771</v>
      </c>
      <c r="K1475" s="26">
        <v>218.38955342580115</v>
      </c>
      <c r="L1475" s="26">
        <f t="shared" si="461"/>
        <v>633.61574872108883</v>
      </c>
      <c r="M1475" s="26">
        <v>284.8591209530988</v>
      </c>
      <c r="N1475" s="26">
        <v>204.70128208770771</v>
      </c>
      <c r="O1475" s="26">
        <v>18.948615724710937</v>
      </c>
      <c r="P1475" s="26">
        <v>0</v>
      </c>
      <c r="Q1475" s="26">
        <f t="shared" si="457"/>
        <v>508.5090187655174</v>
      </c>
      <c r="R1475" s="27">
        <v>50.790760067119862</v>
      </c>
      <c r="S1475" s="143">
        <f t="shared" si="462"/>
        <v>1835.6223155630298</v>
      </c>
      <c r="T1475" s="140" t="str">
        <f t="shared" si="463"/>
        <v>40203</v>
      </c>
      <c r="U1475" s="5" t="str">
        <f t="shared" si="458"/>
        <v>福岡県久留米市</v>
      </c>
      <c r="V1475" s="21">
        <f t="shared" si="464"/>
        <v>0.31847463199984349</v>
      </c>
      <c r="W1475" s="21">
        <f t="shared" si="464"/>
        <v>8.2098279603521566E-3</v>
      </c>
      <c r="X1475" s="21">
        <f t="shared" si="464"/>
        <v>2.344572889195384E-2</v>
      </c>
      <c r="Y1475" s="21">
        <f t="shared" si="465"/>
        <v>0.2262045910941804</v>
      </c>
      <c r="Z1475" s="21">
        <f t="shared" si="465"/>
        <v>0.11897303251013037</v>
      </c>
      <c r="AA1475" s="21">
        <f t="shared" si="466"/>
        <v>0.15518394962730969</v>
      </c>
      <c r="AB1475" s="21">
        <f t="shared" si="466"/>
        <v>0.1115160130448299</v>
      </c>
      <c r="AC1475" s="21">
        <f t="shared" si="466"/>
        <v>1.0322720291673365E-2</v>
      </c>
      <c r="AD1475" s="21">
        <f t="shared" si="466"/>
        <v>0</v>
      </c>
      <c r="AE1475" s="21">
        <f t="shared" si="467"/>
        <v>2.7669504579726743E-2</v>
      </c>
      <c r="AF1475" s="137">
        <f>VLOOKUP(T1475,人口!$A$2:$E$1748,5,0)</f>
        <v>305311</v>
      </c>
      <c r="AG1475" s="14">
        <f t="shared" si="468"/>
        <v>0</v>
      </c>
      <c r="AH1475" s="14">
        <f t="shared" si="469"/>
        <v>0</v>
      </c>
      <c r="AI1475" s="14">
        <f t="shared" si="470"/>
        <v>0</v>
      </c>
      <c r="AJ1475" s="14">
        <f t="shared" si="471"/>
        <v>0</v>
      </c>
      <c r="AK1475" s="14">
        <f t="shared" si="472"/>
        <v>0</v>
      </c>
      <c r="AL1475" s="14">
        <f t="shared" si="473"/>
        <v>1</v>
      </c>
      <c r="AM1475" s="14">
        <f t="shared" si="474"/>
        <v>0</v>
      </c>
      <c r="AN1475" s="14">
        <f t="shared" si="475"/>
        <v>0</v>
      </c>
      <c r="AO1475" s="5" t="str">
        <f t="shared" si="476"/>
        <v>20万～50万人未満の市町村平均</v>
      </c>
    </row>
    <row r="1476" spans="1:41" s="5" customFormat="1" ht="18" customHeight="1" x14ac:dyDescent="0.3">
      <c r="A1476" s="5" t="str">
        <f t="shared" si="459"/>
        <v>040204</v>
      </c>
      <c r="B1476" s="22">
        <v>40</v>
      </c>
      <c r="C1476" s="23" t="s">
        <v>67</v>
      </c>
      <c r="D1476" s="23">
        <v>40204</v>
      </c>
      <c r="E1476" s="24" t="s">
        <v>344</v>
      </c>
      <c r="F1476" s="25">
        <v>300.88495678240326</v>
      </c>
      <c r="G1476" s="26">
        <v>2.3581012880318872</v>
      </c>
      <c r="H1476" s="26">
        <v>0.97471697049346229</v>
      </c>
      <c r="I1476" s="26">
        <f t="shared" si="460"/>
        <v>304.21777504092864</v>
      </c>
      <c r="J1476" s="26">
        <v>74.559161187073855</v>
      </c>
      <c r="K1476" s="26">
        <v>43.642001897234202</v>
      </c>
      <c r="L1476" s="26">
        <f t="shared" si="461"/>
        <v>118.20116308430806</v>
      </c>
      <c r="M1476" s="26">
        <v>58.084393479026836</v>
      </c>
      <c r="N1476" s="26">
        <v>39.09267638882654</v>
      </c>
      <c r="O1476" s="26">
        <v>3.5151425838445975</v>
      </c>
      <c r="P1476" s="26">
        <v>0</v>
      </c>
      <c r="Q1476" s="26">
        <f t="shared" si="457"/>
        <v>100.69221245169797</v>
      </c>
      <c r="R1476" s="27">
        <v>0</v>
      </c>
      <c r="S1476" s="143">
        <f t="shared" si="462"/>
        <v>523.11115057693473</v>
      </c>
      <c r="T1476" s="140" t="str">
        <f t="shared" si="463"/>
        <v>40204</v>
      </c>
      <c r="U1476" s="5" t="str">
        <f t="shared" si="458"/>
        <v>福岡県直方市</v>
      </c>
      <c r="V1476" s="21">
        <f t="shared" si="464"/>
        <v>0.57518360381070044</v>
      </c>
      <c r="W1476" s="21">
        <f t="shared" si="464"/>
        <v>4.5078398451861672E-3</v>
      </c>
      <c r="X1476" s="21">
        <f t="shared" si="464"/>
        <v>1.8633075770196361E-3</v>
      </c>
      <c r="Y1476" s="21">
        <f t="shared" si="465"/>
        <v>0.1425302464014449</v>
      </c>
      <c r="Z1476" s="21">
        <f t="shared" si="465"/>
        <v>8.3427779830542365E-2</v>
      </c>
      <c r="AA1476" s="21">
        <f t="shared" si="466"/>
        <v>0.1110364277552984</v>
      </c>
      <c r="AB1476" s="21">
        <f t="shared" si="466"/>
        <v>7.4731108954017841E-2</v>
      </c>
      <c r="AC1476" s="21">
        <f t="shared" si="466"/>
        <v>6.7196858257901355E-3</v>
      </c>
      <c r="AD1476" s="21">
        <f t="shared" si="466"/>
        <v>0</v>
      </c>
      <c r="AE1476" s="21">
        <f t="shared" si="467"/>
        <v>0</v>
      </c>
      <c r="AF1476" s="137">
        <f>VLOOKUP(T1476,人口!$A$2:$E$1748,5,0)</f>
        <v>56638</v>
      </c>
      <c r="AG1476" s="14">
        <f t="shared" si="468"/>
        <v>0</v>
      </c>
      <c r="AH1476" s="14">
        <f t="shared" si="469"/>
        <v>0</v>
      </c>
      <c r="AI1476" s="14">
        <f t="shared" si="470"/>
        <v>0</v>
      </c>
      <c r="AJ1476" s="14">
        <f t="shared" si="471"/>
        <v>1</v>
      </c>
      <c r="AK1476" s="14">
        <f t="shared" si="472"/>
        <v>0</v>
      </c>
      <c r="AL1476" s="14">
        <f t="shared" si="473"/>
        <v>0</v>
      </c>
      <c r="AM1476" s="14">
        <f t="shared" si="474"/>
        <v>0</v>
      </c>
      <c r="AN1476" s="14">
        <f t="shared" si="475"/>
        <v>0</v>
      </c>
      <c r="AO1476" s="5" t="str">
        <f t="shared" si="476"/>
        <v>3万～10万人未満の市町村平均</v>
      </c>
    </row>
    <row r="1477" spans="1:41" s="5" customFormat="1" ht="18" customHeight="1" x14ac:dyDescent="0.3">
      <c r="A1477" s="5" t="str">
        <f t="shared" si="459"/>
        <v>040205</v>
      </c>
      <c r="B1477" s="22">
        <v>40</v>
      </c>
      <c r="C1477" s="23" t="s">
        <v>67</v>
      </c>
      <c r="D1477" s="23">
        <v>40205</v>
      </c>
      <c r="E1477" s="24" t="s">
        <v>396</v>
      </c>
      <c r="F1477" s="25">
        <v>313.95132002713348</v>
      </c>
      <c r="G1477" s="26">
        <v>6.0313682710269561</v>
      </c>
      <c r="H1477" s="26">
        <v>7.4228446214502144</v>
      </c>
      <c r="I1477" s="26">
        <f t="shared" si="460"/>
        <v>327.40553291961066</v>
      </c>
      <c r="J1477" s="26">
        <v>164.93292885326289</v>
      </c>
      <c r="K1477" s="26">
        <v>100.0220050828692</v>
      </c>
      <c r="L1477" s="26">
        <f t="shared" si="461"/>
        <v>264.95493393613208</v>
      </c>
      <c r="M1477" s="26">
        <v>133.48762304840776</v>
      </c>
      <c r="N1477" s="26">
        <v>97.002762913862398</v>
      </c>
      <c r="O1477" s="26">
        <v>7.9555252121815023</v>
      </c>
      <c r="P1477" s="26">
        <v>0</v>
      </c>
      <c r="Q1477" s="26">
        <f t="shared" ref="Q1477:Q1540" si="477">SUM(M1477:P1477)</f>
        <v>238.44591117445165</v>
      </c>
      <c r="R1477" s="27">
        <v>0</v>
      </c>
      <c r="S1477" s="143">
        <f t="shared" si="462"/>
        <v>830.80637803019442</v>
      </c>
      <c r="T1477" s="140" t="str">
        <f t="shared" si="463"/>
        <v>40205</v>
      </c>
      <c r="U1477" s="5" t="str">
        <f t="shared" ref="U1477:U1540" si="478">C1477&amp;E1477</f>
        <v>福岡県飯塚市</v>
      </c>
      <c r="V1477" s="21">
        <f t="shared" si="464"/>
        <v>0.37788746972730075</v>
      </c>
      <c r="W1477" s="21">
        <f t="shared" si="464"/>
        <v>7.2596557158444864E-3</v>
      </c>
      <c r="X1477" s="21">
        <f t="shared" si="464"/>
        <v>8.9345060627115721E-3</v>
      </c>
      <c r="Y1477" s="21">
        <f t="shared" si="465"/>
        <v>0.1985215005743115</v>
      </c>
      <c r="Z1477" s="21">
        <f t="shared" si="465"/>
        <v>0.12039147475013011</v>
      </c>
      <c r="AA1477" s="21">
        <f t="shared" si="466"/>
        <v>0.16067236191048637</v>
      </c>
      <c r="AB1477" s="21">
        <f t="shared" si="466"/>
        <v>0.11675736426560868</v>
      </c>
      <c r="AC1477" s="21">
        <f t="shared" si="466"/>
        <v>9.5756669936065061E-3</v>
      </c>
      <c r="AD1477" s="21">
        <f t="shared" ref="AD1477:AD1540" si="479">P1477/$S1477</f>
        <v>0</v>
      </c>
      <c r="AE1477" s="21">
        <f t="shared" si="467"/>
        <v>0</v>
      </c>
      <c r="AF1477" s="137">
        <f>VLOOKUP(T1477,人口!$A$2:$E$1748,5,0)</f>
        <v>128184</v>
      </c>
      <c r="AG1477" s="14">
        <f t="shared" si="468"/>
        <v>0</v>
      </c>
      <c r="AH1477" s="14">
        <f t="shared" si="469"/>
        <v>0</v>
      </c>
      <c r="AI1477" s="14">
        <f t="shared" si="470"/>
        <v>0</v>
      </c>
      <c r="AJ1477" s="14">
        <f t="shared" si="471"/>
        <v>0</v>
      </c>
      <c r="AK1477" s="14">
        <f t="shared" si="472"/>
        <v>1</v>
      </c>
      <c r="AL1477" s="14">
        <f t="shared" si="473"/>
        <v>0</v>
      </c>
      <c r="AM1477" s="14">
        <f t="shared" si="474"/>
        <v>0</v>
      </c>
      <c r="AN1477" s="14">
        <f t="shared" si="475"/>
        <v>0</v>
      </c>
      <c r="AO1477" s="5" t="str">
        <f t="shared" si="476"/>
        <v>10万～20万人未満の市町村平均</v>
      </c>
    </row>
    <row r="1478" spans="1:41" s="5" customFormat="1" ht="18" customHeight="1" x14ac:dyDescent="0.3">
      <c r="A1478" s="5" t="str">
        <f t="shared" ref="A1478:A1541" si="480">0&amp;D1478</f>
        <v>040206</v>
      </c>
      <c r="B1478" s="22">
        <v>40</v>
      </c>
      <c r="C1478" s="23" t="s">
        <v>67</v>
      </c>
      <c r="D1478" s="23">
        <v>40206</v>
      </c>
      <c r="E1478" s="24" t="s">
        <v>447</v>
      </c>
      <c r="F1478" s="25">
        <v>146.42259329978179</v>
      </c>
      <c r="G1478" s="26">
        <v>2.5935435383190022</v>
      </c>
      <c r="H1478" s="26">
        <v>2.774194454481393</v>
      </c>
      <c r="I1478" s="26">
        <f t="shared" ref="I1478:I1541" si="481">SUM(F1478:H1478)</f>
        <v>151.79033129258221</v>
      </c>
      <c r="J1478" s="26">
        <v>74.223743089366991</v>
      </c>
      <c r="K1478" s="26">
        <v>39.156609548260462</v>
      </c>
      <c r="L1478" s="26">
        <f t="shared" ref="L1478:L1541" si="482">SUM(J1478:K1478)</f>
        <v>113.38035263762745</v>
      </c>
      <c r="M1478" s="26">
        <v>51.614301694513536</v>
      </c>
      <c r="N1478" s="26">
        <v>44.755701633091014</v>
      </c>
      <c r="O1478" s="26">
        <v>2.9498698225596547</v>
      </c>
      <c r="P1478" s="26">
        <v>0</v>
      </c>
      <c r="Q1478" s="26">
        <f t="shared" si="477"/>
        <v>99.319873150164199</v>
      </c>
      <c r="R1478" s="27">
        <v>10.058024146614081</v>
      </c>
      <c r="S1478" s="143">
        <f t="shared" ref="S1478:S1541" si="483">SUM(I1478,L1478,Q1478,R1478)</f>
        <v>374.54858122698789</v>
      </c>
      <c r="T1478" s="140" t="str">
        <f t="shared" ref="T1478:T1541" si="484">IF(LEN(A1478)=5,A1478,RIGHT(A1478,5))</f>
        <v>40206</v>
      </c>
      <c r="U1478" s="5" t="str">
        <f t="shared" si="478"/>
        <v>福岡県田川市</v>
      </c>
      <c r="V1478" s="21">
        <f t="shared" ref="V1478:X1541" si="485">F1478/$S1478</f>
        <v>0.39093084485893492</v>
      </c>
      <c r="W1478" s="21">
        <f t="shared" si="485"/>
        <v>6.9244516420881473E-3</v>
      </c>
      <c r="X1478" s="21">
        <f t="shared" si="485"/>
        <v>7.4067680229714886E-3</v>
      </c>
      <c r="Y1478" s="21">
        <f t="shared" ref="Y1478:Z1541" si="486">J1478/$S1478</f>
        <v>0.19816853356169872</v>
      </c>
      <c r="Z1478" s="21">
        <f t="shared" si="486"/>
        <v>0.1045434731590409</v>
      </c>
      <c r="AA1478" s="21">
        <f t="shared" ref="AA1478:AD1541" si="487">M1478/$S1478</f>
        <v>0.13780402404790768</v>
      </c>
      <c r="AB1478" s="21">
        <f t="shared" si="487"/>
        <v>0.11949238063184037</v>
      </c>
      <c r="AC1478" s="21">
        <f t="shared" si="487"/>
        <v>7.8758002844281048E-3</v>
      </c>
      <c r="AD1478" s="21">
        <f t="shared" si="479"/>
        <v>0</v>
      </c>
      <c r="AE1478" s="21">
        <f t="shared" ref="AE1478:AE1541" si="488">R1478/$S1478</f>
        <v>2.6853723791089759E-2</v>
      </c>
      <c r="AF1478" s="137">
        <f>VLOOKUP(T1478,人口!$A$2:$E$1748,5,0)</f>
        <v>47530</v>
      </c>
      <c r="AG1478" s="14">
        <f t="shared" ref="AG1478:AG1541" si="489">IF(SUMIFS($AF1478,$AF1478,$BB$22,$AF1478,$BC$22)&gt;0,1,0)</f>
        <v>0</v>
      </c>
      <c r="AH1478" s="14">
        <f t="shared" ref="AH1478:AH1541" si="490">IF(SUMIFS($AF1478,$AF1478,$BB$23,$AF1478,$BC$23)&gt;0,1,0)</f>
        <v>0</v>
      </c>
      <c r="AI1478" s="14">
        <f t="shared" ref="AI1478:AI1541" si="491">IF(SUMIFS($AF1478,$AF1478,$BB$24,$AF1478,$BC$24)&gt;0,1,0)</f>
        <v>0</v>
      </c>
      <c r="AJ1478" s="14">
        <f t="shared" ref="AJ1478:AJ1541" si="492">IF(SUMIFS($AF1478,$AF1478,$BB$25,$AF1478,$BC$25)&gt;0,1,0)</f>
        <v>1</v>
      </c>
      <c r="AK1478" s="14">
        <f t="shared" ref="AK1478:AK1541" si="493">IF(SUMIFS($AF1478,$AF1478,$BB$26,$AF1478,$BC$26)&gt;0,1,0)</f>
        <v>0</v>
      </c>
      <c r="AL1478" s="14">
        <f t="shared" ref="AL1478:AL1541" si="494">IF(SUMIFS($AF1478,$AF1478,$BB$27,$AF1478,$BC$27)&gt;0,1,0)</f>
        <v>0</v>
      </c>
      <c r="AM1478" s="14">
        <f t="shared" ref="AM1478:AM1541" si="495">IF(SUMIFS($AF1478,$AF1478,$BB$28,$AF1478,$BC$2)&gt;0,1,0)</f>
        <v>0</v>
      </c>
      <c r="AN1478" s="14">
        <f t="shared" ref="AN1478:AN1541" si="496">IF(SUMIFS($AF1478,$AF1478,$BB$29)&gt;0,1,0)</f>
        <v>0</v>
      </c>
      <c r="AO1478" s="5" t="str">
        <f t="shared" ref="AO1478:AO1541" si="497">IF(AG1478=1,$AG$4,IF(AH1478=1,$AH$4,IF(AI1478=1,$AI$4,IF(AJ1478=1,$AJ$4,IF(AK1478=1,$AK$4,IF(AL1478=1,$AL$4,IF(AM1478=1,$AM$4,IF(AN1478=1,$AN$4,""))))))))</f>
        <v>3万～10万人未満の市町村平均</v>
      </c>
    </row>
    <row r="1479" spans="1:41" s="5" customFormat="1" ht="18" customHeight="1" x14ac:dyDescent="0.3">
      <c r="A1479" s="5" t="str">
        <f t="shared" si="480"/>
        <v>040207</v>
      </c>
      <c r="B1479" s="22">
        <v>40</v>
      </c>
      <c r="C1479" s="23" t="s">
        <v>67</v>
      </c>
      <c r="D1479" s="23">
        <v>40207</v>
      </c>
      <c r="E1479" s="24" t="s">
        <v>502</v>
      </c>
      <c r="F1479" s="25">
        <v>94.681654536190337</v>
      </c>
      <c r="G1479" s="26">
        <v>3.6971790865398542</v>
      </c>
      <c r="H1479" s="26">
        <v>4.7986066239678147</v>
      </c>
      <c r="I1479" s="26">
        <f t="shared" si="481"/>
        <v>103.177440246698</v>
      </c>
      <c r="J1479" s="26">
        <v>65.674149875477127</v>
      </c>
      <c r="K1479" s="26">
        <v>41.413733360753326</v>
      </c>
      <c r="L1479" s="26">
        <f t="shared" si="482"/>
        <v>107.08788323623045</v>
      </c>
      <c r="M1479" s="26">
        <v>66.095210687256966</v>
      </c>
      <c r="N1479" s="26">
        <v>63.19301066964281</v>
      </c>
      <c r="O1479" s="26">
        <v>4.071974732971575</v>
      </c>
      <c r="P1479" s="26">
        <v>0</v>
      </c>
      <c r="Q1479" s="26">
        <f t="shared" si="477"/>
        <v>133.36019608987135</v>
      </c>
      <c r="R1479" s="27">
        <v>8.1854199076800001</v>
      </c>
      <c r="S1479" s="143">
        <f t="shared" si="483"/>
        <v>351.81093948047982</v>
      </c>
      <c r="T1479" s="140" t="str">
        <f t="shared" si="484"/>
        <v>40207</v>
      </c>
      <c r="U1479" s="5" t="str">
        <f t="shared" si="478"/>
        <v>福岡県柳川市</v>
      </c>
      <c r="V1479" s="21">
        <f t="shared" si="485"/>
        <v>0.26912652197798909</v>
      </c>
      <c r="W1479" s="21">
        <f t="shared" si="485"/>
        <v>1.0508994097794369E-2</v>
      </c>
      <c r="X1479" s="21">
        <f t="shared" si="485"/>
        <v>1.3639731132448384E-2</v>
      </c>
      <c r="Y1479" s="21">
        <f t="shared" si="486"/>
        <v>0.18667455302117189</v>
      </c>
      <c r="Z1479" s="21">
        <f t="shared" si="486"/>
        <v>0.11771587723198459</v>
      </c>
      <c r="AA1479" s="21">
        <f t="shared" si="487"/>
        <v>0.18787139133552797</v>
      </c>
      <c r="AB1479" s="21">
        <f t="shared" si="487"/>
        <v>0.17962207418268489</v>
      </c>
      <c r="AC1479" s="21">
        <f t="shared" si="487"/>
        <v>1.157432665108331E-2</v>
      </c>
      <c r="AD1479" s="21">
        <f t="shared" si="479"/>
        <v>0</v>
      </c>
      <c r="AE1479" s="21">
        <f t="shared" si="488"/>
        <v>2.3266530369315495E-2</v>
      </c>
      <c r="AF1479" s="137">
        <f>VLOOKUP(T1479,人口!$A$2:$E$1748,5,0)</f>
        <v>65610</v>
      </c>
      <c r="AG1479" s="14">
        <f t="shared" si="489"/>
        <v>0</v>
      </c>
      <c r="AH1479" s="14">
        <f t="shared" si="490"/>
        <v>0</v>
      </c>
      <c r="AI1479" s="14">
        <f t="shared" si="491"/>
        <v>0</v>
      </c>
      <c r="AJ1479" s="14">
        <f t="shared" si="492"/>
        <v>1</v>
      </c>
      <c r="AK1479" s="14">
        <f t="shared" si="493"/>
        <v>0</v>
      </c>
      <c r="AL1479" s="14">
        <f t="shared" si="494"/>
        <v>0</v>
      </c>
      <c r="AM1479" s="14">
        <f t="shared" si="495"/>
        <v>0</v>
      </c>
      <c r="AN1479" s="14">
        <f t="shared" si="496"/>
        <v>0</v>
      </c>
      <c r="AO1479" s="5" t="str">
        <f t="shared" si="497"/>
        <v>3万～10万人未満の市町村平均</v>
      </c>
    </row>
    <row r="1480" spans="1:41" s="5" customFormat="1" ht="18" customHeight="1" x14ac:dyDescent="0.3">
      <c r="A1480" s="5" t="str">
        <f t="shared" si="480"/>
        <v>040210</v>
      </c>
      <c r="B1480" s="22">
        <v>40</v>
      </c>
      <c r="C1480" s="23" t="s">
        <v>67</v>
      </c>
      <c r="D1480" s="23">
        <v>40210</v>
      </c>
      <c r="E1480" s="24" t="s">
        <v>555</v>
      </c>
      <c r="F1480" s="25">
        <v>179.78565823661722</v>
      </c>
      <c r="G1480" s="26">
        <v>3.8774395594159268</v>
      </c>
      <c r="H1480" s="26">
        <v>19.719274095367741</v>
      </c>
      <c r="I1480" s="26">
        <f t="shared" si="481"/>
        <v>203.38237189140091</v>
      </c>
      <c r="J1480" s="26">
        <v>75.001627613836106</v>
      </c>
      <c r="K1480" s="26">
        <v>39.988603339939289</v>
      </c>
      <c r="L1480" s="26">
        <f t="shared" si="482"/>
        <v>114.9902309537754</v>
      </c>
      <c r="M1480" s="26">
        <v>65.738679184248127</v>
      </c>
      <c r="N1480" s="26">
        <v>86.470594468921917</v>
      </c>
      <c r="O1480" s="26">
        <v>3.8985698037851306</v>
      </c>
      <c r="P1480" s="26">
        <v>0</v>
      </c>
      <c r="Q1480" s="26">
        <f t="shared" si="477"/>
        <v>156.10784345695518</v>
      </c>
      <c r="R1480" s="27">
        <v>9.0652975439248671</v>
      </c>
      <c r="S1480" s="143">
        <f t="shared" si="483"/>
        <v>483.54574384605633</v>
      </c>
      <c r="T1480" s="140" t="str">
        <f t="shared" si="484"/>
        <v>40210</v>
      </c>
      <c r="U1480" s="5" t="str">
        <f t="shared" si="478"/>
        <v>福岡県八女市</v>
      </c>
      <c r="V1480" s="21">
        <f t="shared" si="485"/>
        <v>0.37180692938506049</v>
      </c>
      <c r="W1480" s="21">
        <f t="shared" si="485"/>
        <v>8.0187647368691658E-3</v>
      </c>
      <c r="X1480" s="21">
        <f t="shared" si="485"/>
        <v>4.0780576287412537E-2</v>
      </c>
      <c r="Y1480" s="21">
        <f t="shared" si="486"/>
        <v>0.15510761612186569</v>
      </c>
      <c r="Z1480" s="21">
        <f t="shared" si="486"/>
        <v>8.2698697794081358E-2</v>
      </c>
      <c r="AA1480" s="21">
        <f t="shared" si="487"/>
        <v>0.13595131385372503</v>
      </c>
      <c r="AB1480" s="21">
        <f t="shared" si="487"/>
        <v>0.17882608950530038</v>
      </c>
      <c r="AC1480" s="21">
        <f t="shared" si="487"/>
        <v>8.0624632796401901E-3</v>
      </c>
      <c r="AD1480" s="21">
        <f t="shared" si="479"/>
        <v>0</v>
      </c>
      <c r="AE1480" s="21">
        <f t="shared" si="488"/>
        <v>1.8747549036045148E-2</v>
      </c>
      <c r="AF1480" s="137">
        <f>VLOOKUP(T1480,人口!$A$2:$E$1748,5,0)</f>
        <v>62816</v>
      </c>
      <c r="AG1480" s="14">
        <f t="shared" si="489"/>
        <v>0</v>
      </c>
      <c r="AH1480" s="14">
        <f t="shared" si="490"/>
        <v>0</v>
      </c>
      <c r="AI1480" s="14">
        <f t="shared" si="491"/>
        <v>0</v>
      </c>
      <c r="AJ1480" s="14">
        <f t="shared" si="492"/>
        <v>1</v>
      </c>
      <c r="AK1480" s="14">
        <f t="shared" si="493"/>
        <v>0</v>
      </c>
      <c r="AL1480" s="14">
        <f t="shared" si="494"/>
        <v>0</v>
      </c>
      <c r="AM1480" s="14">
        <f t="shared" si="495"/>
        <v>0</v>
      </c>
      <c r="AN1480" s="14">
        <f t="shared" si="496"/>
        <v>0</v>
      </c>
      <c r="AO1480" s="5" t="str">
        <f t="shared" si="497"/>
        <v>3万～10万人未満の市町村平均</v>
      </c>
    </row>
    <row r="1481" spans="1:41" s="5" customFormat="1" ht="18" customHeight="1" x14ac:dyDescent="0.3">
      <c r="A1481" s="5" t="str">
        <f t="shared" si="480"/>
        <v>040211</v>
      </c>
      <c r="B1481" s="22">
        <v>40</v>
      </c>
      <c r="C1481" s="23" t="s">
        <v>67</v>
      </c>
      <c r="D1481" s="23">
        <v>40211</v>
      </c>
      <c r="E1481" s="24" t="s">
        <v>609</v>
      </c>
      <c r="F1481" s="25">
        <v>346.12690726968333</v>
      </c>
      <c r="G1481" s="26">
        <v>2.093228756458883</v>
      </c>
      <c r="H1481" s="26">
        <v>14.283352529154199</v>
      </c>
      <c r="I1481" s="26">
        <f t="shared" si="481"/>
        <v>362.50348855529637</v>
      </c>
      <c r="J1481" s="26">
        <v>53.163768486538089</v>
      </c>
      <c r="K1481" s="26">
        <v>31.768055818303345</v>
      </c>
      <c r="L1481" s="26">
        <f t="shared" si="482"/>
        <v>84.931824304841427</v>
      </c>
      <c r="M1481" s="26">
        <v>50.516057332566625</v>
      </c>
      <c r="N1481" s="26">
        <v>38.765500758741595</v>
      </c>
      <c r="O1481" s="26">
        <v>3.073313775369904</v>
      </c>
      <c r="P1481" s="26">
        <v>0</v>
      </c>
      <c r="Q1481" s="26">
        <f t="shared" si="477"/>
        <v>92.354871866678138</v>
      </c>
      <c r="R1481" s="27">
        <v>6.1346380948637282</v>
      </c>
      <c r="S1481" s="143">
        <f t="shared" si="483"/>
        <v>545.92482282167964</v>
      </c>
      <c r="T1481" s="140" t="str">
        <f t="shared" si="484"/>
        <v>40211</v>
      </c>
      <c r="U1481" s="5" t="str">
        <f t="shared" si="478"/>
        <v>福岡県筑後市</v>
      </c>
      <c r="V1481" s="21">
        <f t="shared" si="485"/>
        <v>0.63401936090885891</v>
      </c>
      <c r="W1481" s="21">
        <f t="shared" si="485"/>
        <v>3.8342802322850469E-3</v>
      </c>
      <c r="X1481" s="21">
        <f t="shared" si="485"/>
        <v>2.6163588706827678E-2</v>
      </c>
      <c r="Y1481" s="21">
        <f t="shared" si="486"/>
        <v>9.738294773217053E-2</v>
      </c>
      <c r="Z1481" s="21">
        <f t="shared" si="486"/>
        <v>5.819126460325845E-2</v>
      </c>
      <c r="AA1481" s="21">
        <f t="shared" si="487"/>
        <v>9.2532992127868752E-2</v>
      </c>
      <c r="AB1481" s="21">
        <f t="shared" si="487"/>
        <v>7.1008862645917686E-2</v>
      </c>
      <c r="AC1481" s="21">
        <f t="shared" si="487"/>
        <v>5.6295549256857444E-3</v>
      </c>
      <c r="AD1481" s="21">
        <f t="shared" si="479"/>
        <v>0</v>
      </c>
      <c r="AE1481" s="21">
        <f t="shared" si="488"/>
        <v>1.1237148117127366E-2</v>
      </c>
      <c r="AF1481" s="137">
        <f>VLOOKUP(T1481,人口!$A$2:$E$1748,5,0)</f>
        <v>49519</v>
      </c>
      <c r="AG1481" s="14">
        <f t="shared" si="489"/>
        <v>0</v>
      </c>
      <c r="AH1481" s="14">
        <f t="shared" si="490"/>
        <v>0</v>
      </c>
      <c r="AI1481" s="14">
        <f t="shared" si="491"/>
        <v>0</v>
      </c>
      <c r="AJ1481" s="14">
        <f t="shared" si="492"/>
        <v>1</v>
      </c>
      <c r="AK1481" s="14">
        <f t="shared" si="493"/>
        <v>0</v>
      </c>
      <c r="AL1481" s="14">
        <f t="shared" si="494"/>
        <v>0</v>
      </c>
      <c r="AM1481" s="14">
        <f t="shared" si="495"/>
        <v>0</v>
      </c>
      <c r="AN1481" s="14">
        <f t="shared" si="496"/>
        <v>0</v>
      </c>
      <c r="AO1481" s="5" t="str">
        <f t="shared" si="497"/>
        <v>3万～10万人未満の市町村平均</v>
      </c>
    </row>
    <row r="1482" spans="1:41" s="5" customFormat="1" ht="18" customHeight="1" x14ac:dyDescent="0.3">
      <c r="A1482" s="5" t="str">
        <f t="shared" si="480"/>
        <v>040212</v>
      </c>
      <c r="B1482" s="22">
        <v>40</v>
      </c>
      <c r="C1482" s="23" t="s">
        <v>67</v>
      </c>
      <c r="D1482" s="23">
        <v>40212</v>
      </c>
      <c r="E1482" s="24" t="s">
        <v>660</v>
      </c>
      <c r="F1482" s="25">
        <v>76.580877458983309</v>
      </c>
      <c r="G1482" s="26">
        <v>1.1772112514355755</v>
      </c>
      <c r="H1482" s="26">
        <v>3.0366182542296327</v>
      </c>
      <c r="I1482" s="26">
        <f t="shared" si="481"/>
        <v>80.794706964648526</v>
      </c>
      <c r="J1482" s="26">
        <v>40.945985863683781</v>
      </c>
      <c r="K1482" s="26">
        <v>21.98451417935167</v>
      </c>
      <c r="L1482" s="26">
        <f t="shared" si="482"/>
        <v>62.930500043035451</v>
      </c>
      <c r="M1482" s="26">
        <v>34.769779835840879</v>
      </c>
      <c r="N1482" s="26">
        <v>33.371914268664725</v>
      </c>
      <c r="O1482" s="26">
        <v>2.1064292400099873</v>
      </c>
      <c r="P1482" s="26">
        <v>0.13318832517178159</v>
      </c>
      <c r="Q1482" s="26">
        <f t="shared" si="477"/>
        <v>70.381311669687378</v>
      </c>
      <c r="R1482" s="27">
        <v>5.0823963775416718</v>
      </c>
      <c r="S1482" s="143">
        <f t="shared" si="483"/>
        <v>219.18891505491302</v>
      </c>
      <c r="T1482" s="140" t="str">
        <f t="shared" si="484"/>
        <v>40212</v>
      </c>
      <c r="U1482" s="5" t="str">
        <f t="shared" si="478"/>
        <v>福岡県大川市</v>
      </c>
      <c r="V1482" s="21">
        <f t="shared" si="485"/>
        <v>0.34938298517421662</v>
      </c>
      <c r="W1482" s="21">
        <f t="shared" si="485"/>
        <v>5.3707608851508333E-3</v>
      </c>
      <c r="X1482" s="21">
        <f t="shared" si="485"/>
        <v>1.3853886057462687E-2</v>
      </c>
      <c r="Y1482" s="21">
        <f t="shared" si="486"/>
        <v>0.18680682758717818</v>
      </c>
      <c r="Z1482" s="21">
        <f t="shared" si="486"/>
        <v>0.10029938865222235</v>
      </c>
      <c r="AA1482" s="21">
        <f t="shared" si="487"/>
        <v>0.15862928025867579</v>
      </c>
      <c r="AB1482" s="21">
        <f t="shared" si="487"/>
        <v>0.15225183381332999</v>
      </c>
      <c r="AC1482" s="21">
        <f t="shared" si="487"/>
        <v>9.6101084285319226E-3</v>
      </c>
      <c r="AD1482" s="21">
        <f t="shared" si="479"/>
        <v>6.0764170094283342E-4</v>
      </c>
      <c r="AE1482" s="21">
        <f t="shared" si="488"/>
        <v>2.318728744228871E-2</v>
      </c>
      <c r="AF1482" s="137">
        <f>VLOOKUP(T1482,人口!$A$2:$E$1748,5,0)</f>
        <v>33940</v>
      </c>
      <c r="AG1482" s="14">
        <f t="shared" si="489"/>
        <v>0</v>
      </c>
      <c r="AH1482" s="14">
        <f t="shared" si="490"/>
        <v>0</v>
      </c>
      <c r="AI1482" s="14">
        <f t="shared" si="491"/>
        <v>0</v>
      </c>
      <c r="AJ1482" s="14">
        <f t="shared" si="492"/>
        <v>1</v>
      </c>
      <c r="AK1482" s="14">
        <f t="shared" si="493"/>
        <v>0</v>
      </c>
      <c r="AL1482" s="14">
        <f t="shared" si="494"/>
        <v>0</v>
      </c>
      <c r="AM1482" s="14">
        <f t="shared" si="495"/>
        <v>0</v>
      </c>
      <c r="AN1482" s="14">
        <f t="shared" si="496"/>
        <v>0</v>
      </c>
      <c r="AO1482" s="5" t="str">
        <f t="shared" si="497"/>
        <v>3万～10万人未満の市町村平均</v>
      </c>
    </row>
    <row r="1483" spans="1:41" s="5" customFormat="1" ht="18" customHeight="1" x14ac:dyDescent="0.3">
      <c r="A1483" s="5" t="str">
        <f t="shared" si="480"/>
        <v>040213</v>
      </c>
      <c r="B1483" s="22">
        <v>40</v>
      </c>
      <c r="C1483" s="23" t="s">
        <v>67</v>
      </c>
      <c r="D1483" s="23">
        <v>40213</v>
      </c>
      <c r="E1483" s="24" t="s">
        <v>713</v>
      </c>
      <c r="F1483" s="25">
        <v>252.87836389289549</v>
      </c>
      <c r="G1483" s="26">
        <v>2.4224800283447703</v>
      </c>
      <c r="H1483" s="26">
        <v>6.7480405649547395</v>
      </c>
      <c r="I1483" s="26">
        <f t="shared" si="481"/>
        <v>262.04888448619499</v>
      </c>
      <c r="J1483" s="26">
        <v>77.89550077596661</v>
      </c>
      <c r="K1483" s="26">
        <v>52.824391952602909</v>
      </c>
      <c r="L1483" s="26">
        <f t="shared" si="482"/>
        <v>130.7198927285695</v>
      </c>
      <c r="M1483" s="26">
        <v>73.653996882743726</v>
      </c>
      <c r="N1483" s="26">
        <v>46.478185097361774</v>
      </c>
      <c r="O1483" s="26">
        <v>4.5502967763645321</v>
      </c>
      <c r="P1483" s="26">
        <v>0</v>
      </c>
      <c r="Q1483" s="26">
        <f t="shared" si="477"/>
        <v>124.68247875647003</v>
      </c>
      <c r="R1483" s="27">
        <v>0</v>
      </c>
      <c r="S1483" s="143">
        <f t="shared" si="483"/>
        <v>517.45125597123456</v>
      </c>
      <c r="T1483" s="140" t="str">
        <f t="shared" si="484"/>
        <v>40213</v>
      </c>
      <c r="U1483" s="5" t="str">
        <f t="shared" si="478"/>
        <v>福岡県行橋市</v>
      </c>
      <c r="V1483" s="21">
        <f t="shared" si="485"/>
        <v>0.48869987457708125</v>
      </c>
      <c r="W1483" s="21">
        <f t="shared" si="485"/>
        <v>4.6815617903910112E-3</v>
      </c>
      <c r="X1483" s="21">
        <f t="shared" si="485"/>
        <v>1.3040920254969614E-2</v>
      </c>
      <c r="Y1483" s="21">
        <f t="shared" si="486"/>
        <v>0.15053688608748275</v>
      </c>
      <c r="Z1483" s="21">
        <f t="shared" si="486"/>
        <v>0.10208573530941328</v>
      </c>
      <c r="AA1483" s="21">
        <f t="shared" si="487"/>
        <v>0.14233997122008762</v>
      </c>
      <c r="AB1483" s="21">
        <f t="shared" si="487"/>
        <v>8.9821378460323079E-2</v>
      </c>
      <c r="AC1483" s="21">
        <f t="shared" si="487"/>
        <v>8.79367230025138E-3</v>
      </c>
      <c r="AD1483" s="21">
        <f t="shared" si="479"/>
        <v>0</v>
      </c>
      <c r="AE1483" s="21">
        <f t="shared" si="488"/>
        <v>0</v>
      </c>
      <c r="AF1483" s="137">
        <f>VLOOKUP(T1483,人口!$A$2:$E$1748,5,0)</f>
        <v>73317</v>
      </c>
      <c r="AG1483" s="14">
        <f t="shared" si="489"/>
        <v>0</v>
      </c>
      <c r="AH1483" s="14">
        <f t="shared" si="490"/>
        <v>0</v>
      </c>
      <c r="AI1483" s="14">
        <f t="shared" si="491"/>
        <v>0</v>
      </c>
      <c r="AJ1483" s="14">
        <f t="shared" si="492"/>
        <v>1</v>
      </c>
      <c r="AK1483" s="14">
        <f t="shared" si="493"/>
        <v>0</v>
      </c>
      <c r="AL1483" s="14">
        <f t="shared" si="494"/>
        <v>0</v>
      </c>
      <c r="AM1483" s="14">
        <f t="shared" si="495"/>
        <v>0</v>
      </c>
      <c r="AN1483" s="14">
        <f t="shared" si="496"/>
        <v>0</v>
      </c>
      <c r="AO1483" s="5" t="str">
        <f t="shared" si="497"/>
        <v>3万～10万人未満の市町村平均</v>
      </c>
    </row>
    <row r="1484" spans="1:41" s="5" customFormat="1" ht="18" customHeight="1" x14ac:dyDescent="0.3">
      <c r="A1484" s="5" t="str">
        <f t="shared" si="480"/>
        <v>040214</v>
      </c>
      <c r="B1484" s="22">
        <v>40</v>
      </c>
      <c r="C1484" s="23" t="s">
        <v>67</v>
      </c>
      <c r="D1484" s="23">
        <v>40214</v>
      </c>
      <c r="E1484" s="24" t="s">
        <v>766</v>
      </c>
      <c r="F1484" s="25">
        <v>213.88904740846084</v>
      </c>
      <c r="G1484" s="26">
        <v>0.85899633503189643</v>
      </c>
      <c r="H1484" s="26">
        <v>2.7367053402316444</v>
      </c>
      <c r="I1484" s="26">
        <f t="shared" si="481"/>
        <v>217.48474908372438</v>
      </c>
      <c r="J1484" s="26">
        <v>26.630055991343966</v>
      </c>
      <c r="K1484" s="26">
        <v>18.845701377603778</v>
      </c>
      <c r="L1484" s="26">
        <f t="shared" si="482"/>
        <v>45.47575736894774</v>
      </c>
      <c r="M1484" s="26">
        <v>25.936075185398359</v>
      </c>
      <c r="N1484" s="26">
        <v>21.608025804580926</v>
      </c>
      <c r="O1484" s="26">
        <v>1.5727467109927249</v>
      </c>
      <c r="P1484" s="26">
        <v>2.174681412615401</v>
      </c>
      <c r="Q1484" s="26">
        <f t="shared" si="477"/>
        <v>51.291529113587409</v>
      </c>
      <c r="R1484" s="27">
        <v>1.7444565246677086</v>
      </c>
      <c r="S1484" s="143">
        <f t="shared" si="483"/>
        <v>315.99649209092723</v>
      </c>
      <c r="T1484" s="140" t="str">
        <f t="shared" si="484"/>
        <v>40214</v>
      </c>
      <c r="U1484" s="5" t="str">
        <f t="shared" si="478"/>
        <v>福岡県豊前市</v>
      </c>
      <c r="V1484" s="21">
        <f t="shared" si="485"/>
        <v>0.6768715880140681</v>
      </c>
      <c r="W1484" s="21">
        <f t="shared" si="485"/>
        <v>2.7183730089786005E-3</v>
      </c>
      <c r="X1484" s="21">
        <f t="shared" si="485"/>
        <v>8.6605560780850816E-3</v>
      </c>
      <c r="Y1484" s="21">
        <f t="shared" si="486"/>
        <v>8.4273264602194475E-2</v>
      </c>
      <c r="Z1484" s="21">
        <f t="shared" si="486"/>
        <v>5.9638957549506509E-2</v>
      </c>
      <c r="AA1484" s="21">
        <f t="shared" si="487"/>
        <v>8.2077098431634854E-2</v>
      </c>
      <c r="AB1484" s="21">
        <f t="shared" si="487"/>
        <v>6.8380587586913053E-2</v>
      </c>
      <c r="AC1484" s="21">
        <f t="shared" si="487"/>
        <v>4.9771018044724715E-3</v>
      </c>
      <c r="AD1484" s="21">
        <f t="shared" si="479"/>
        <v>6.8819796011838057E-3</v>
      </c>
      <c r="AE1484" s="21">
        <f t="shared" si="488"/>
        <v>5.5204933229630456E-3</v>
      </c>
      <c r="AF1484" s="137">
        <f>VLOOKUP(T1484,人口!$A$2:$E$1748,5,0)</f>
        <v>25341</v>
      </c>
      <c r="AG1484" s="14">
        <f t="shared" si="489"/>
        <v>0</v>
      </c>
      <c r="AH1484" s="14">
        <f t="shared" si="490"/>
        <v>0</v>
      </c>
      <c r="AI1484" s="14">
        <f t="shared" si="491"/>
        <v>1</v>
      </c>
      <c r="AJ1484" s="14">
        <f t="shared" si="492"/>
        <v>0</v>
      </c>
      <c r="AK1484" s="14">
        <f t="shared" si="493"/>
        <v>0</v>
      </c>
      <c r="AL1484" s="14">
        <f t="shared" si="494"/>
        <v>0</v>
      </c>
      <c r="AM1484" s="14">
        <f t="shared" si="495"/>
        <v>0</v>
      </c>
      <c r="AN1484" s="14">
        <f t="shared" si="496"/>
        <v>0</v>
      </c>
      <c r="AO1484" s="5" t="str">
        <f t="shared" si="497"/>
        <v>1万～3万人未満の市町村平均</v>
      </c>
    </row>
    <row r="1485" spans="1:41" s="5" customFormat="1" ht="18" customHeight="1" x14ac:dyDescent="0.3">
      <c r="A1485" s="5" t="str">
        <f t="shared" si="480"/>
        <v>040215</v>
      </c>
      <c r="B1485" s="22">
        <v>40</v>
      </c>
      <c r="C1485" s="23" t="s">
        <v>67</v>
      </c>
      <c r="D1485" s="23">
        <v>40215</v>
      </c>
      <c r="E1485" s="24" t="s">
        <v>820</v>
      </c>
      <c r="F1485" s="25">
        <v>112.83483438036677</v>
      </c>
      <c r="G1485" s="26">
        <v>2.0380469790478402</v>
      </c>
      <c r="H1485" s="26">
        <v>0.2249346854984913</v>
      </c>
      <c r="I1485" s="26">
        <f t="shared" si="481"/>
        <v>115.0978160449131</v>
      </c>
      <c r="J1485" s="26">
        <v>34.548064063807082</v>
      </c>
      <c r="K1485" s="26">
        <v>32.911045362555775</v>
      </c>
      <c r="L1485" s="26">
        <f t="shared" si="482"/>
        <v>67.459109426362858</v>
      </c>
      <c r="M1485" s="26">
        <v>39.495413909203734</v>
      </c>
      <c r="N1485" s="26">
        <v>22.950408169194166</v>
      </c>
      <c r="O1485" s="26">
        <v>2.5709732253215587</v>
      </c>
      <c r="P1485" s="26">
        <v>0</v>
      </c>
      <c r="Q1485" s="26">
        <f t="shared" si="477"/>
        <v>65.016795303719448</v>
      </c>
      <c r="R1485" s="27">
        <v>0</v>
      </c>
      <c r="S1485" s="143">
        <f t="shared" si="483"/>
        <v>247.57372077499542</v>
      </c>
      <c r="T1485" s="140" t="str">
        <f t="shared" si="484"/>
        <v>40215</v>
      </c>
      <c r="U1485" s="5" t="str">
        <f t="shared" si="478"/>
        <v>福岡県中間市</v>
      </c>
      <c r="V1485" s="21">
        <f t="shared" si="485"/>
        <v>0.45576256650808039</v>
      </c>
      <c r="W1485" s="21">
        <f t="shared" si="485"/>
        <v>8.2320812268281748E-3</v>
      </c>
      <c r="X1485" s="21">
        <f t="shared" si="485"/>
        <v>9.0855638794927127E-4</v>
      </c>
      <c r="Y1485" s="21">
        <f t="shared" si="486"/>
        <v>0.13954657204997012</v>
      </c>
      <c r="Z1485" s="21">
        <f t="shared" si="486"/>
        <v>0.1329343246105939</v>
      </c>
      <c r="AA1485" s="21">
        <f t="shared" si="487"/>
        <v>0.15952991208262646</v>
      </c>
      <c r="AB1485" s="21">
        <f t="shared" si="487"/>
        <v>9.2701309724437131E-2</v>
      </c>
      <c r="AC1485" s="21">
        <f t="shared" si="487"/>
        <v>1.0384677409514553E-2</v>
      </c>
      <c r="AD1485" s="21">
        <f t="shared" si="479"/>
        <v>0</v>
      </c>
      <c r="AE1485" s="21">
        <f t="shared" si="488"/>
        <v>0</v>
      </c>
      <c r="AF1485" s="137">
        <f>VLOOKUP(T1485,人口!$A$2:$E$1748,5,0)</f>
        <v>41425</v>
      </c>
      <c r="AG1485" s="14">
        <f t="shared" si="489"/>
        <v>0</v>
      </c>
      <c r="AH1485" s="14">
        <f t="shared" si="490"/>
        <v>0</v>
      </c>
      <c r="AI1485" s="14">
        <f t="shared" si="491"/>
        <v>0</v>
      </c>
      <c r="AJ1485" s="14">
        <f t="shared" si="492"/>
        <v>1</v>
      </c>
      <c r="AK1485" s="14">
        <f t="shared" si="493"/>
        <v>0</v>
      </c>
      <c r="AL1485" s="14">
        <f t="shared" si="494"/>
        <v>0</v>
      </c>
      <c r="AM1485" s="14">
        <f t="shared" si="495"/>
        <v>0</v>
      </c>
      <c r="AN1485" s="14">
        <f t="shared" si="496"/>
        <v>0</v>
      </c>
      <c r="AO1485" s="5" t="str">
        <f t="shared" si="497"/>
        <v>3万～10万人未満の市町村平均</v>
      </c>
    </row>
    <row r="1486" spans="1:41" s="5" customFormat="1" ht="18" customHeight="1" x14ac:dyDescent="0.3">
      <c r="A1486" s="5" t="str">
        <f t="shared" si="480"/>
        <v>040216</v>
      </c>
      <c r="B1486" s="22">
        <v>40</v>
      </c>
      <c r="C1486" s="23" t="s">
        <v>67</v>
      </c>
      <c r="D1486" s="23">
        <v>40216</v>
      </c>
      <c r="E1486" s="24" t="s">
        <v>871</v>
      </c>
      <c r="F1486" s="25">
        <v>77.068954812272892</v>
      </c>
      <c r="G1486" s="26">
        <v>1.2323930288466181</v>
      </c>
      <c r="H1486" s="26">
        <v>2.9616400257301354</v>
      </c>
      <c r="I1486" s="26">
        <f t="shared" si="481"/>
        <v>81.262987866849642</v>
      </c>
      <c r="J1486" s="26">
        <v>50.958572907997208</v>
      </c>
      <c r="K1486" s="26">
        <v>39.815471683867393</v>
      </c>
      <c r="L1486" s="26">
        <f t="shared" si="482"/>
        <v>90.774044591864595</v>
      </c>
      <c r="M1486" s="26">
        <v>51.821217298938315</v>
      </c>
      <c r="N1486" s="26">
        <v>26.712927915171072</v>
      </c>
      <c r="O1486" s="26">
        <v>3.704808104100064</v>
      </c>
      <c r="P1486" s="26">
        <v>0</v>
      </c>
      <c r="Q1486" s="26">
        <f t="shared" si="477"/>
        <v>82.238953318209454</v>
      </c>
      <c r="R1486" s="27">
        <v>4.4498458284809095</v>
      </c>
      <c r="S1486" s="143">
        <f t="shared" si="483"/>
        <v>258.72583160540461</v>
      </c>
      <c r="T1486" s="140" t="str">
        <f t="shared" si="484"/>
        <v>40216</v>
      </c>
      <c r="U1486" s="5" t="str">
        <f t="shared" si="478"/>
        <v>福岡県小郡市</v>
      </c>
      <c r="V1486" s="21">
        <f t="shared" si="485"/>
        <v>0.2978788562937717</v>
      </c>
      <c r="W1486" s="21">
        <f t="shared" si="485"/>
        <v>4.76331652390319E-3</v>
      </c>
      <c r="X1486" s="21">
        <f t="shared" si="485"/>
        <v>1.1447020992658657E-2</v>
      </c>
      <c r="Y1486" s="21">
        <f t="shared" si="486"/>
        <v>0.19695974148308706</v>
      </c>
      <c r="Z1486" s="21">
        <f t="shared" si="486"/>
        <v>0.15389059313022874</v>
      </c>
      <c r="AA1486" s="21">
        <f t="shared" si="487"/>
        <v>0.20029394427833314</v>
      </c>
      <c r="AB1486" s="21">
        <f t="shared" si="487"/>
        <v>0.10324801257538235</v>
      </c>
      <c r="AC1486" s="21">
        <f t="shared" si="487"/>
        <v>1.4319436451751164E-2</v>
      </c>
      <c r="AD1486" s="21">
        <f t="shared" si="479"/>
        <v>0</v>
      </c>
      <c r="AE1486" s="21">
        <f t="shared" si="488"/>
        <v>1.7199078270884009E-2</v>
      </c>
      <c r="AF1486" s="137">
        <f>VLOOKUP(T1486,人口!$A$2:$E$1748,5,0)</f>
        <v>59694</v>
      </c>
      <c r="AG1486" s="14">
        <f t="shared" si="489"/>
        <v>0</v>
      </c>
      <c r="AH1486" s="14">
        <f t="shared" si="490"/>
        <v>0</v>
      </c>
      <c r="AI1486" s="14">
        <f t="shared" si="491"/>
        <v>0</v>
      </c>
      <c r="AJ1486" s="14">
        <f t="shared" si="492"/>
        <v>1</v>
      </c>
      <c r="AK1486" s="14">
        <f t="shared" si="493"/>
        <v>0</v>
      </c>
      <c r="AL1486" s="14">
        <f t="shared" si="494"/>
        <v>0</v>
      </c>
      <c r="AM1486" s="14">
        <f t="shared" si="495"/>
        <v>0</v>
      </c>
      <c r="AN1486" s="14">
        <f t="shared" si="496"/>
        <v>0</v>
      </c>
      <c r="AO1486" s="5" t="str">
        <f t="shared" si="497"/>
        <v>3万～10万人未満の市町村平均</v>
      </c>
    </row>
    <row r="1487" spans="1:41" s="5" customFormat="1" ht="18" customHeight="1" x14ac:dyDescent="0.3">
      <c r="A1487" s="5" t="str">
        <f t="shared" si="480"/>
        <v>040217</v>
      </c>
      <c r="B1487" s="22">
        <v>40</v>
      </c>
      <c r="C1487" s="23" t="s">
        <v>67</v>
      </c>
      <c r="D1487" s="23">
        <v>40217</v>
      </c>
      <c r="E1487" s="24" t="s">
        <v>923</v>
      </c>
      <c r="F1487" s="25">
        <v>524.1464228694698</v>
      </c>
      <c r="G1487" s="26">
        <v>4.1165605948637776</v>
      </c>
      <c r="H1487" s="26">
        <v>2.3618141977341591</v>
      </c>
      <c r="I1487" s="26">
        <f t="shared" si="481"/>
        <v>530.62479766206775</v>
      </c>
      <c r="J1487" s="26">
        <v>112.09387363152612</v>
      </c>
      <c r="K1487" s="26">
        <v>72.343383103819605</v>
      </c>
      <c r="L1487" s="26">
        <f t="shared" si="482"/>
        <v>184.43725673534573</v>
      </c>
      <c r="M1487" s="26">
        <v>86.054608221770337</v>
      </c>
      <c r="N1487" s="26">
        <v>44.592113818048539</v>
      </c>
      <c r="O1487" s="26">
        <v>6.4569441741944322</v>
      </c>
      <c r="P1487" s="26">
        <v>0</v>
      </c>
      <c r="Q1487" s="26">
        <f t="shared" si="477"/>
        <v>137.10366621401332</v>
      </c>
      <c r="R1487" s="27">
        <v>7.7880747728472981</v>
      </c>
      <c r="S1487" s="143">
        <f t="shared" si="483"/>
        <v>859.95379538427403</v>
      </c>
      <c r="T1487" s="140" t="str">
        <f t="shared" si="484"/>
        <v>40217</v>
      </c>
      <c r="U1487" s="5" t="str">
        <f t="shared" si="478"/>
        <v>福岡県筑紫野市</v>
      </c>
      <c r="V1487" s="21">
        <f t="shared" si="485"/>
        <v>0.60950533119660544</v>
      </c>
      <c r="W1487" s="21">
        <f t="shared" si="485"/>
        <v>4.7869555515180611E-3</v>
      </c>
      <c r="X1487" s="21">
        <f t="shared" si="485"/>
        <v>2.746443134981191E-3</v>
      </c>
      <c r="Y1487" s="21">
        <f t="shared" si="486"/>
        <v>0.1303487166789426</v>
      </c>
      <c r="Z1487" s="21">
        <f t="shared" si="486"/>
        <v>8.4124732621817966E-2</v>
      </c>
      <c r="AA1487" s="21">
        <f t="shared" si="487"/>
        <v>0.10006887426238577</v>
      </c>
      <c r="AB1487" s="21">
        <f t="shared" si="487"/>
        <v>5.1854081065044154E-2</v>
      </c>
      <c r="AC1487" s="21">
        <f t="shared" si="487"/>
        <v>7.5084780238793168E-3</v>
      </c>
      <c r="AD1487" s="21">
        <f t="shared" si="479"/>
        <v>0</v>
      </c>
      <c r="AE1487" s="21">
        <f t="shared" si="488"/>
        <v>9.0563874648255539E-3</v>
      </c>
      <c r="AF1487" s="137">
        <f>VLOOKUP(T1487,人口!$A$2:$E$1748,5,0)</f>
        <v>104038</v>
      </c>
      <c r="AG1487" s="14">
        <f t="shared" si="489"/>
        <v>0</v>
      </c>
      <c r="AH1487" s="14">
        <f t="shared" si="490"/>
        <v>0</v>
      </c>
      <c r="AI1487" s="14">
        <f t="shared" si="491"/>
        <v>0</v>
      </c>
      <c r="AJ1487" s="14">
        <f t="shared" si="492"/>
        <v>0</v>
      </c>
      <c r="AK1487" s="14">
        <f t="shared" si="493"/>
        <v>1</v>
      </c>
      <c r="AL1487" s="14">
        <f t="shared" si="494"/>
        <v>0</v>
      </c>
      <c r="AM1487" s="14">
        <f t="shared" si="495"/>
        <v>0</v>
      </c>
      <c r="AN1487" s="14">
        <f t="shared" si="496"/>
        <v>0</v>
      </c>
      <c r="AO1487" s="5" t="str">
        <f t="shared" si="497"/>
        <v>10万～20万人未満の市町村平均</v>
      </c>
    </row>
    <row r="1488" spans="1:41" s="5" customFormat="1" ht="18" customHeight="1" x14ac:dyDescent="0.3">
      <c r="A1488" s="5" t="str">
        <f t="shared" si="480"/>
        <v>040218</v>
      </c>
      <c r="B1488" s="22">
        <v>40</v>
      </c>
      <c r="C1488" s="23" t="s">
        <v>67</v>
      </c>
      <c r="D1488" s="23">
        <v>40218</v>
      </c>
      <c r="E1488" s="24" t="s">
        <v>973</v>
      </c>
      <c r="F1488" s="25">
        <v>12.354655101175783</v>
      </c>
      <c r="G1488" s="26">
        <v>3.6843033384772776</v>
      </c>
      <c r="H1488" s="26">
        <v>0.14995645699899421</v>
      </c>
      <c r="I1488" s="26">
        <f t="shared" si="481"/>
        <v>16.188914896652054</v>
      </c>
      <c r="J1488" s="26">
        <v>104.51128365676986</v>
      </c>
      <c r="K1488" s="26">
        <v>79.113151470408653</v>
      </c>
      <c r="L1488" s="26">
        <f t="shared" si="482"/>
        <v>183.62443512717851</v>
      </c>
      <c r="M1488" s="26">
        <v>84.712840110000428</v>
      </c>
      <c r="N1488" s="26">
        <v>31.562825490547954</v>
      </c>
      <c r="O1488" s="26">
        <v>7.0327677006768319</v>
      </c>
      <c r="P1488" s="26">
        <v>0</v>
      </c>
      <c r="Q1488" s="26">
        <f t="shared" si="477"/>
        <v>123.30843330122521</v>
      </c>
      <c r="R1488" s="27">
        <v>10.05105502935495</v>
      </c>
      <c r="S1488" s="143">
        <f t="shared" si="483"/>
        <v>333.17283835441071</v>
      </c>
      <c r="T1488" s="140" t="str">
        <f t="shared" si="484"/>
        <v>40218</v>
      </c>
      <c r="U1488" s="5" t="str">
        <f t="shared" si="478"/>
        <v>福岡県春日市</v>
      </c>
      <c r="V1488" s="21">
        <f t="shared" si="485"/>
        <v>3.7081819641112491E-2</v>
      </c>
      <c r="W1488" s="21">
        <f t="shared" si="485"/>
        <v>1.1058234388717248E-2</v>
      </c>
      <c r="X1488" s="21">
        <f t="shared" si="485"/>
        <v>4.5008608066507172E-4</v>
      </c>
      <c r="Y1488" s="21">
        <f t="shared" si="486"/>
        <v>0.31368488551757806</v>
      </c>
      <c r="Z1488" s="21">
        <f t="shared" si="486"/>
        <v>0.23745378483180099</v>
      </c>
      <c r="AA1488" s="21">
        <f t="shared" si="487"/>
        <v>0.25426094314413356</v>
      </c>
      <c r="AB1488" s="21">
        <f t="shared" si="487"/>
        <v>9.4734089508740738E-2</v>
      </c>
      <c r="AC1488" s="21">
        <f t="shared" si="487"/>
        <v>2.1108466510693664E-2</v>
      </c>
      <c r="AD1488" s="21">
        <f t="shared" si="479"/>
        <v>0</v>
      </c>
      <c r="AE1488" s="21">
        <f t="shared" si="488"/>
        <v>3.016769037655824E-2</v>
      </c>
      <c r="AF1488" s="137">
        <f>VLOOKUP(T1488,人口!$A$2:$E$1748,5,0)</f>
        <v>113316</v>
      </c>
      <c r="AG1488" s="14">
        <f t="shared" si="489"/>
        <v>0</v>
      </c>
      <c r="AH1488" s="14">
        <f t="shared" si="490"/>
        <v>0</v>
      </c>
      <c r="AI1488" s="14">
        <f t="shared" si="491"/>
        <v>0</v>
      </c>
      <c r="AJ1488" s="14">
        <f t="shared" si="492"/>
        <v>0</v>
      </c>
      <c r="AK1488" s="14">
        <f t="shared" si="493"/>
        <v>1</v>
      </c>
      <c r="AL1488" s="14">
        <f t="shared" si="494"/>
        <v>0</v>
      </c>
      <c r="AM1488" s="14">
        <f t="shared" si="495"/>
        <v>0</v>
      </c>
      <c r="AN1488" s="14">
        <f t="shared" si="496"/>
        <v>0</v>
      </c>
      <c r="AO1488" s="5" t="str">
        <f t="shared" si="497"/>
        <v>10万～20万人未満の市町村平均</v>
      </c>
    </row>
    <row r="1489" spans="1:41" s="5" customFormat="1" ht="18" customHeight="1" x14ac:dyDescent="0.3">
      <c r="A1489" s="5" t="str">
        <f t="shared" si="480"/>
        <v>040219</v>
      </c>
      <c r="B1489" s="22">
        <v>40</v>
      </c>
      <c r="C1489" s="23" t="s">
        <v>67</v>
      </c>
      <c r="D1489" s="23">
        <v>40219</v>
      </c>
      <c r="E1489" s="24" t="s">
        <v>1017</v>
      </c>
      <c r="F1489" s="25">
        <v>97.748477818510793</v>
      </c>
      <c r="G1489" s="26">
        <v>5.6303806885067136</v>
      </c>
      <c r="H1489" s="26">
        <v>0.26242379974823987</v>
      </c>
      <c r="I1489" s="26">
        <f t="shared" si="481"/>
        <v>103.64128230676575</v>
      </c>
      <c r="J1489" s="26">
        <v>99.048250597310172</v>
      </c>
      <c r="K1489" s="26">
        <v>71.094590880856586</v>
      </c>
      <c r="L1489" s="26">
        <f t="shared" si="482"/>
        <v>170.14284147816676</v>
      </c>
      <c r="M1489" s="26">
        <v>82.473376606726077</v>
      </c>
      <c r="N1489" s="26">
        <v>49.870226556330721</v>
      </c>
      <c r="O1489" s="26">
        <v>6.2780776724351863</v>
      </c>
      <c r="P1489" s="26">
        <v>0</v>
      </c>
      <c r="Q1489" s="26">
        <f t="shared" si="477"/>
        <v>138.62168083549199</v>
      </c>
      <c r="R1489" s="27">
        <v>9.3705237719958259</v>
      </c>
      <c r="S1489" s="143">
        <f t="shared" si="483"/>
        <v>421.77632839242028</v>
      </c>
      <c r="T1489" s="140" t="str">
        <f t="shared" si="484"/>
        <v>40219</v>
      </c>
      <c r="U1489" s="5" t="str">
        <f t="shared" si="478"/>
        <v>福岡県大野城市</v>
      </c>
      <c r="V1489" s="21">
        <f t="shared" si="485"/>
        <v>0.23175430017866178</v>
      </c>
      <c r="W1489" s="21">
        <f t="shared" si="485"/>
        <v>1.3349209781323272E-2</v>
      </c>
      <c r="X1489" s="21">
        <f t="shared" si="485"/>
        <v>6.2218712166340695E-4</v>
      </c>
      <c r="Y1489" s="21">
        <f t="shared" si="486"/>
        <v>0.23483596382667493</v>
      </c>
      <c r="Z1489" s="21">
        <f t="shared" si="486"/>
        <v>0.16855993590685878</v>
      </c>
      <c r="AA1489" s="21">
        <f t="shared" si="487"/>
        <v>0.1955381823372338</v>
      </c>
      <c r="AB1489" s="21">
        <f t="shared" si="487"/>
        <v>0.11823856200372514</v>
      </c>
      <c r="AC1489" s="21">
        <f t="shared" si="487"/>
        <v>1.4884850689377876E-2</v>
      </c>
      <c r="AD1489" s="21">
        <f t="shared" si="479"/>
        <v>0</v>
      </c>
      <c r="AE1489" s="21">
        <f t="shared" si="488"/>
        <v>2.221680815448111E-2</v>
      </c>
      <c r="AF1489" s="137">
        <f>VLOOKUP(T1489,人口!$A$2:$E$1748,5,0)</f>
        <v>101156</v>
      </c>
      <c r="AG1489" s="14">
        <f t="shared" si="489"/>
        <v>0</v>
      </c>
      <c r="AH1489" s="14">
        <f t="shared" si="490"/>
        <v>0</v>
      </c>
      <c r="AI1489" s="14">
        <f t="shared" si="491"/>
        <v>0</v>
      </c>
      <c r="AJ1489" s="14">
        <f t="shared" si="492"/>
        <v>0</v>
      </c>
      <c r="AK1489" s="14">
        <f t="shared" si="493"/>
        <v>1</v>
      </c>
      <c r="AL1489" s="14">
        <f t="shared" si="494"/>
        <v>0</v>
      </c>
      <c r="AM1489" s="14">
        <f t="shared" si="495"/>
        <v>0</v>
      </c>
      <c r="AN1489" s="14">
        <f t="shared" si="496"/>
        <v>0</v>
      </c>
      <c r="AO1489" s="5" t="str">
        <f t="shared" si="497"/>
        <v>10万～20万人未満の市町村平均</v>
      </c>
    </row>
    <row r="1490" spans="1:41" s="5" customFormat="1" ht="18" customHeight="1" x14ac:dyDescent="0.3">
      <c r="A1490" s="5" t="str">
        <f t="shared" si="480"/>
        <v>040220</v>
      </c>
      <c r="B1490" s="22">
        <v>40</v>
      </c>
      <c r="C1490" s="23" t="s">
        <v>67</v>
      </c>
      <c r="D1490" s="23">
        <v>40220</v>
      </c>
      <c r="E1490" s="24" t="s">
        <v>1065</v>
      </c>
      <c r="F1490" s="25">
        <v>60.470991061812747</v>
      </c>
      <c r="G1490" s="26">
        <v>1.9939015571190057</v>
      </c>
      <c r="H1490" s="26">
        <v>8.2476051349446813</v>
      </c>
      <c r="I1490" s="26">
        <f t="shared" si="481"/>
        <v>70.712497753876434</v>
      </c>
      <c r="J1490" s="26">
        <v>82.362984375211241</v>
      </c>
      <c r="K1490" s="26">
        <v>68.904796045725007</v>
      </c>
      <c r="L1490" s="26">
        <f t="shared" si="482"/>
        <v>151.26778042093625</v>
      </c>
      <c r="M1490" s="26">
        <v>89.505323840177439</v>
      </c>
      <c r="N1490" s="26">
        <v>39.708536398398209</v>
      </c>
      <c r="O1490" s="26">
        <v>6.0254178776184322</v>
      </c>
      <c r="P1490" s="26">
        <v>2.5966763055633568</v>
      </c>
      <c r="Q1490" s="26">
        <f t="shared" si="477"/>
        <v>137.83595442175744</v>
      </c>
      <c r="R1490" s="27">
        <v>17.571629658824229</v>
      </c>
      <c r="S1490" s="143">
        <f t="shared" si="483"/>
        <v>377.38786225539434</v>
      </c>
      <c r="T1490" s="140" t="str">
        <f t="shared" si="484"/>
        <v>40220</v>
      </c>
      <c r="U1490" s="5" t="str">
        <f t="shared" si="478"/>
        <v>福岡県宗像市</v>
      </c>
      <c r="V1490" s="21">
        <f t="shared" si="485"/>
        <v>0.16023565437536375</v>
      </c>
      <c r="W1490" s="21">
        <f t="shared" si="485"/>
        <v>5.2834278908780808E-3</v>
      </c>
      <c r="X1490" s="21">
        <f t="shared" si="485"/>
        <v>2.1854452566795003E-2</v>
      </c>
      <c r="Y1490" s="21">
        <f t="shared" si="486"/>
        <v>0.21824492150590874</v>
      </c>
      <c r="Z1490" s="21">
        <f t="shared" si="486"/>
        <v>0.18258349813883049</v>
      </c>
      <c r="AA1490" s="21">
        <f t="shared" si="487"/>
        <v>0.23717064800458632</v>
      </c>
      <c r="AB1490" s="21">
        <f t="shared" si="487"/>
        <v>0.10521943170373022</v>
      </c>
      <c r="AC1490" s="21">
        <f t="shared" si="487"/>
        <v>1.5966114653525283E-2</v>
      </c>
      <c r="AD1490" s="21">
        <f t="shared" si="479"/>
        <v>6.8806566539918977E-3</v>
      </c>
      <c r="AE1490" s="21">
        <f t="shared" si="488"/>
        <v>4.6561194506390256E-2</v>
      </c>
      <c r="AF1490" s="137">
        <f>VLOOKUP(T1490,人口!$A$2:$E$1748,5,0)</f>
        <v>97085</v>
      </c>
      <c r="AG1490" s="14">
        <f t="shared" si="489"/>
        <v>0</v>
      </c>
      <c r="AH1490" s="14">
        <f t="shared" si="490"/>
        <v>0</v>
      </c>
      <c r="AI1490" s="14">
        <f t="shared" si="491"/>
        <v>0</v>
      </c>
      <c r="AJ1490" s="14">
        <f t="shared" si="492"/>
        <v>1</v>
      </c>
      <c r="AK1490" s="14">
        <f t="shared" si="493"/>
        <v>0</v>
      </c>
      <c r="AL1490" s="14">
        <f t="shared" si="494"/>
        <v>0</v>
      </c>
      <c r="AM1490" s="14">
        <f t="shared" si="495"/>
        <v>0</v>
      </c>
      <c r="AN1490" s="14">
        <f t="shared" si="496"/>
        <v>0</v>
      </c>
      <c r="AO1490" s="5" t="str">
        <f t="shared" si="497"/>
        <v>3万～10万人未満の市町村平均</v>
      </c>
    </row>
    <row r="1491" spans="1:41" s="5" customFormat="1" ht="18" customHeight="1" x14ac:dyDescent="0.3">
      <c r="A1491" s="5" t="str">
        <f t="shared" si="480"/>
        <v>040221</v>
      </c>
      <c r="B1491" s="22">
        <v>40</v>
      </c>
      <c r="C1491" s="23" t="s">
        <v>67</v>
      </c>
      <c r="D1491" s="23">
        <v>40221</v>
      </c>
      <c r="E1491" s="24" t="s">
        <v>1105</v>
      </c>
      <c r="F1491" s="25">
        <v>108.45313052808206</v>
      </c>
      <c r="G1491" s="26">
        <v>3.0938583201791219</v>
      </c>
      <c r="H1491" s="26">
        <v>0.48735848524673114</v>
      </c>
      <c r="I1491" s="26">
        <f t="shared" si="481"/>
        <v>112.03434733350791</v>
      </c>
      <c r="J1491" s="26">
        <v>63.725870286669156</v>
      </c>
      <c r="K1491" s="26">
        <v>51.176435078140784</v>
      </c>
      <c r="L1491" s="26">
        <f t="shared" si="482"/>
        <v>114.90230536480993</v>
      </c>
      <c r="M1491" s="26">
        <v>57.589387686902946</v>
      </c>
      <c r="N1491" s="26">
        <v>29.311087330551544</v>
      </c>
      <c r="O1491" s="26">
        <v>4.4659527181095653</v>
      </c>
      <c r="P1491" s="26">
        <v>0</v>
      </c>
      <c r="Q1491" s="26">
        <f t="shared" si="477"/>
        <v>91.366427735564045</v>
      </c>
      <c r="R1491" s="27">
        <v>7.2188360795112203</v>
      </c>
      <c r="S1491" s="143">
        <f t="shared" si="483"/>
        <v>325.52191651339314</v>
      </c>
      <c r="T1491" s="140" t="str">
        <f t="shared" si="484"/>
        <v>40221</v>
      </c>
      <c r="U1491" s="5" t="str">
        <f t="shared" si="478"/>
        <v>福岡県太宰府市</v>
      </c>
      <c r="V1491" s="21">
        <f t="shared" si="485"/>
        <v>0.33316690835967078</v>
      </c>
      <c r="W1491" s="21">
        <f t="shared" si="485"/>
        <v>9.5043011337512494E-3</v>
      </c>
      <c r="X1491" s="21">
        <f t="shared" si="485"/>
        <v>1.4971602848334775E-3</v>
      </c>
      <c r="Y1491" s="21">
        <f t="shared" si="486"/>
        <v>0.19576522210616576</v>
      </c>
      <c r="Z1491" s="21">
        <f t="shared" si="486"/>
        <v>0.15721348542759395</v>
      </c>
      <c r="AA1491" s="21">
        <f t="shared" si="487"/>
        <v>0.17691401028764067</v>
      </c>
      <c r="AB1491" s="21">
        <f t="shared" si="487"/>
        <v>9.0043360657547561E-2</v>
      </c>
      <c r="AC1491" s="21">
        <f t="shared" si="487"/>
        <v>1.3719361098458695E-2</v>
      </c>
      <c r="AD1491" s="21">
        <f t="shared" si="479"/>
        <v>0</v>
      </c>
      <c r="AE1491" s="21">
        <f t="shared" si="488"/>
        <v>2.2176190644337804E-2</v>
      </c>
      <c r="AF1491" s="137">
        <f>VLOOKUP(T1491,人口!$A$2:$E$1748,5,0)</f>
        <v>71958</v>
      </c>
      <c r="AG1491" s="14">
        <f t="shared" si="489"/>
        <v>0</v>
      </c>
      <c r="AH1491" s="14">
        <f t="shared" si="490"/>
        <v>0</v>
      </c>
      <c r="AI1491" s="14">
        <f t="shared" si="491"/>
        <v>0</v>
      </c>
      <c r="AJ1491" s="14">
        <f t="shared" si="492"/>
        <v>1</v>
      </c>
      <c r="AK1491" s="14">
        <f t="shared" si="493"/>
        <v>0</v>
      </c>
      <c r="AL1491" s="14">
        <f t="shared" si="494"/>
        <v>0</v>
      </c>
      <c r="AM1491" s="14">
        <f t="shared" si="495"/>
        <v>0</v>
      </c>
      <c r="AN1491" s="14">
        <f t="shared" si="496"/>
        <v>0</v>
      </c>
      <c r="AO1491" s="5" t="str">
        <f t="shared" si="497"/>
        <v>3万～10万人未満の市町村平均</v>
      </c>
    </row>
    <row r="1492" spans="1:41" s="5" customFormat="1" ht="18" customHeight="1" x14ac:dyDescent="0.3">
      <c r="A1492" s="5" t="str">
        <f t="shared" si="480"/>
        <v>040223</v>
      </c>
      <c r="B1492" s="22">
        <v>40</v>
      </c>
      <c r="C1492" s="23" t="s">
        <v>67</v>
      </c>
      <c r="D1492" s="23">
        <v>40223</v>
      </c>
      <c r="E1492" s="24" t="s">
        <v>1144</v>
      </c>
      <c r="F1492" s="25">
        <v>410.61474701774597</v>
      </c>
      <c r="G1492" s="26">
        <v>2.2900437625582679</v>
      </c>
      <c r="H1492" s="26">
        <v>1.6870101412386849</v>
      </c>
      <c r="I1492" s="26">
        <f t="shared" si="481"/>
        <v>414.59180092154287</v>
      </c>
      <c r="J1492" s="26">
        <v>60.036271211893641</v>
      </c>
      <c r="K1492" s="26">
        <v>41.339992099833808</v>
      </c>
      <c r="L1492" s="26">
        <f t="shared" si="482"/>
        <v>101.37626331172746</v>
      </c>
      <c r="M1492" s="26">
        <v>54.175280213894077</v>
      </c>
      <c r="N1492" s="26">
        <v>39.949106714637146</v>
      </c>
      <c r="O1492" s="26">
        <v>3.6941332122532247</v>
      </c>
      <c r="P1492" s="26">
        <v>0</v>
      </c>
      <c r="Q1492" s="26">
        <f t="shared" si="477"/>
        <v>97.818520140784443</v>
      </c>
      <c r="R1492" s="27">
        <v>7.8570897391309558</v>
      </c>
      <c r="S1492" s="143">
        <f t="shared" si="483"/>
        <v>621.64367411318574</v>
      </c>
      <c r="T1492" s="140" t="str">
        <f t="shared" si="484"/>
        <v>40223</v>
      </c>
      <c r="U1492" s="5" t="str">
        <f t="shared" si="478"/>
        <v>福岡県古賀市</v>
      </c>
      <c r="V1492" s="21">
        <f t="shared" si="485"/>
        <v>0.66053072542484093</v>
      </c>
      <c r="W1492" s="21">
        <f t="shared" si="485"/>
        <v>3.6838527566859921E-3</v>
      </c>
      <c r="X1492" s="21">
        <f t="shared" si="485"/>
        <v>2.7137896056696983E-3</v>
      </c>
      <c r="Y1492" s="21">
        <f t="shared" si="486"/>
        <v>9.657666234203896E-2</v>
      </c>
      <c r="Z1492" s="21">
        <f t="shared" si="486"/>
        <v>6.6501106375461694E-2</v>
      </c>
      <c r="AA1492" s="21">
        <f t="shared" si="487"/>
        <v>8.7148446079144237E-2</v>
      </c>
      <c r="AB1492" s="21">
        <f t="shared" si="487"/>
        <v>6.4263674478192173E-2</v>
      </c>
      <c r="AC1492" s="21">
        <f t="shared" si="487"/>
        <v>5.9425252215799364E-3</v>
      </c>
      <c r="AD1492" s="21">
        <f t="shared" si="479"/>
        <v>0</v>
      </c>
      <c r="AE1492" s="21">
        <f t="shared" si="488"/>
        <v>1.2639217716386472E-2</v>
      </c>
      <c r="AF1492" s="137">
        <f>VLOOKUP(T1492,人口!$A$2:$E$1748,5,0)</f>
        <v>59522</v>
      </c>
      <c r="AG1492" s="14">
        <f t="shared" si="489"/>
        <v>0</v>
      </c>
      <c r="AH1492" s="14">
        <f t="shared" si="490"/>
        <v>0</v>
      </c>
      <c r="AI1492" s="14">
        <f t="shared" si="491"/>
        <v>0</v>
      </c>
      <c r="AJ1492" s="14">
        <f t="shared" si="492"/>
        <v>1</v>
      </c>
      <c r="AK1492" s="14">
        <f t="shared" si="493"/>
        <v>0</v>
      </c>
      <c r="AL1492" s="14">
        <f t="shared" si="494"/>
        <v>0</v>
      </c>
      <c r="AM1492" s="14">
        <f t="shared" si="495"/>
        <v>0</v>
      </c>
      <c r="AN1492" s="14">
        <f t="shared" si="496"/>
        <v>0</v>
      </c>
      <c r="AO1492" s="5" t="str">
        <f t="shared" si="497"/>
        <v>3万～10万人未満の市町村平均</v>
      </c>
    </row>
    <row r="1493" spans="1:41" s="5" customFormat="1" ht="18" customHeight="1" x14ac:dyDescent="0.3">
      <c r="A1493" s="5" t="str">
        <f t="shared" si="480"/>
        <v>040224</v>
      </c>
      <c r="B1493" s="22">
        <v>40</v>
      </c>
      <c r="C1493" s="23" t="s">
        <v>67</v>
      </c>
      <c r="D1493" s="23">
        <v>40224</v>
      </c>
      <c r="E1493" s="24" t="s">
        <v>1181</v>
      </c>
      <c r="F1493" s="25">
        <v>54.215978391415675</v>
      </c>
      <c r="G1493" s="26">
        <v>1.5083019159018312</v>
      </c>
      <c r="H1493" s="26">
        <v>1.7994774839879304</v>
      </c>
      <c r="I1493" s="26">
        <f t="shared" si="481"/>
        <v>57.523757791305435</v>
      </c>
      <c r="J1493" s="26">
        <v>51.497382830909302</v>
      </c>
      <c r="K1493" s="26">
        <v>44.884381836639015</v>
      </c>
      <c r="L1493" s="26">
        <f t="shared" si="482"/>
        <v>96.38176466754831</v>
      </c>
      <c r="M1493" s="26">
        <v>55.583897982478156</v>
      </c>
      <c r="N1493" s="26">
        <v>25.433093832779949</v>
      </c>
      <c r="O1493" s="26">
        <v>4.1118814507478394</v>
      </c>
      <c r="P1493" s="26">
        <v>0</v>
      </c>
      <c r="Q1493" s="26">
        <f t="shared" si="477"/>
        <v>85.128873266005954</v>
      </c>
      <c r="R1493" s="27">
        <v>8.3834115668178804</v>
      </c>
      <c r="S1493" s="143">
        <f t="shared" si="483"/>
        <v>247.41780729167755</v>
      </c>
      <c r="T1493" s="140" t="str">
        <f t="shared" si="484"/>
        <v>40224</v>
      </c>
      <c r="U1493" s="5" t="str">
        <f t="shared" si="478"/>
        <v>福岡県福津市</v>
      </c>
      <c r="V1493" s="21">
        <f t="shared" si="485"/>
        <v>0.21912722849209146</v>
      </c>
      <c r="W1493" s="21">
        <f t="shared" si="485"/>
        <v>6.0961736441375626E-3</v>
      </c>
      <c r="X1493" s="21">
        <f t="shared" si="485"/>
        <v>7.2730314106557031E-3</v>
      </c>
      <c r="Y1493" s="21">
        <f t="shared" si="486"/>
        <v>0.20813935502305914</v>
      </c>
      <c r="Z1493" s="21">
        <f t="shared" si="486"/>
        <v>0.18141128291435149</v>
      </c>
      <c r="AA1493" s="21">
        <f t="shared" si="487"/>
        <v>0.22465601239829533</v>
      </c>
      <c r="AB1493" s="21">
        <f t="shared" si="487"/>
        <v>0.10279411215861765</v>
      </c>
      <c r="AC1493" s="21">
        <f t="shared" si="487"/>
        <v>1.6619181520351918E-2</v>
      </c>
      <c r="AD1493" s="21">
        <f t="shared" si="479"/>
        <v>0</v>
      </c>
      <c r="AE1493" s="21">
        <f t="shared" si="488"/>
        <v>3.3883622438439884E-2</v>
      </c>
      <c r="AF1493" s="137">
        <f>VLOOKUP(T1493,人口!$A$2:$E$1748,5,0)</f>
        <v>66253</v>
      </c>
      <c r="AG1493" s="14">
        <f t="shared" si="489"/>
        <v>0</v>
      </c>
      <c r="AH1493" s="14">
        <f t="shared" si="490"/>
        <v>0</v>
      </c>
      <c r="AI1493" s="14">
        <f t="shared" si="491"/>
        <v>0</v>
      </c>
      <c r="AJ1493" s="14">
        <f t="shared" si="492"/>
        <v>1</v>
      </c>
      <c r="AK1493" s="14">
        <f t="shared" si="493"/>
        <v>0</v>
      </c>
      <c r="AL1493" s="14">
        <f t="shared" si="494"/>
        <v>0</v>
      </c>
      <c r="AM1493" s="14">
        <f t="shared" si="495"/>
        <v>0</v>
      </c>
      <c r="AN1493" s="14">
        <f t="shared" si="496"/>
        <v>0</v>
      </c>
      <c r="AO1493" s="5" t="str">
        <f t="shared" si="497"/>
        <v>3万～10万人未満の市町村平均</v>
      </c>
    </row>
    <row r="1494" spans="1:41" s="5" customFormat="1" ht="18" customHeight="1" x14ac:dyDescent="0.3">
      <c r="A1494" s="5" t="str">
        <f t="shared" si="480"/>
        <v>040225</v>
      </c>
      <c r="B1494" s="22">
        <v>40</v>
      </c>
      <c r="C1494" s="23" t="s">
        <v>67</v>
      </c>
      <c r="D1494" s="23">
        <v>40225</v>
      </c>
      <c r="E1494" s="24" t="s">
        <v>1220</v>
      </c>
      <c r="F1494" s="25">
        <v>96.035512817624607</v>
      </c>
      <c r="G1494" s="26">
        <v>1.4052959314012183</v>
      </c>
      <c r="H1494" s="26">
        <v>7.0104643647029796</v>
      </c>
      <c r="I1494" s="26">
        <f t="shared" si="481"/>
        <v>104.4512731137288</v>
      </c>
      <c r="J1494" s="26">
        <v>26.173316454041</v>
      </c>
      <c r="K1494" s="26">
        <v>17.838972858963498</v>
      </c>
      <c r="L1494" s="26">
        <f t="shared" si="482"/>
        <v>44.012289313004501</v>
      </c>
      <c r="M1494" s="26">
        <v>30.212861563009</v>
      </c>
      <c r="N1494" s="26">
        <v>34.974112574816019</v>
      </c>
      <c r="O1494" s="26">
        <v>1.820875883107042</v>
      </c>
      <c r="P1494" s="26">
        <v>0</v>
      </c>
      <c r="Q1494" s="26">
        <f t="shared" si="477"/>
        <v>67.007850020932054</v>
      </c>
      <c r="R1494" s="27">
        <v>0</v>
      </c>
      <c r="S1494" s="143">
        <f t="shared" si="483"/>
        <v>215.47141244766533</v>
      </c>
      <c r="T1494" s="140" t="str">
        <f t="shared" si="484"/>
        <v>40225</v>
      </c>
      <c r="U1494" s="5" t="str">
        <f t="shared" si="478"/>
        <v>福岡県うきは市</v>
      </c>
      <c r="V1494" s="21">
        <f t="shared" si="485"/>
        <v>0.4456995558097534</v>
      </c>
      <c r="W1494" s="21">
        <f t="shared" si="485"/>
        <v>6.5219599919898556E-3</v>
      </c>
      <c r="X1494" s="21">
        <f t="shared" si="485"/>
        <v>3.2535473198356243E-2</v>
      </c>
      <c r="Y1494" s="21">
        <f t="shared" si="486"/>
        <v>0.12147001848979894</v>
      </c>
      <c r="Z1494" s="21">
        <f t="shared" si="486"/>
        <v>8.2790439141416539E-2</v>
      </c>
      <c r="AA1494" s="21">
        <f t="shared" si="487"/>
        <v>0.1402174943757202</v>
      </c>
      <c r="AB1494" s="21">
        <f t="shared" si="487"/>
        <v>0.16231439789401617</v>
      </c>
      <c r="AC1494" s="21">
        <f t="shared" si="487"/>
        <v>8.4506610989488196E-3</v>
      </c>
      <c r="AD1494" s="21">
        <f t="shared" si="479"/>
        <v>0</v>
      </c>
      <c r="AE1494" s="21">
        <f t="shared" si="488"/>
        <v>0</v>
      </c>
      <c r="AF1494" s="137">
        <f>VLOOKUP(T1494,人口!$A$2:$E$1748,5,0)</f>
        <v>29339</v>
      </c>
      <c r="AG1494" s="14">
        <f t="shared" si="489"/>
        <v>0</v>
      </c>
      <c r="AH1494" s="14">
        <f t="shared" si="490"/>
        <v>0</v>
      </c>
      <c r="AI1494" s="14">
        <f t="shared" si="491"/>
        <v>1</v>
      </c>
      <c r="AJ1494" s="14">
        <f t="shared" si="492"/>
        <v>0</v>
      </c>
      <c r="AK1494" s="14">
        <f t="shared" si="493"/>
        <v>0</v>
      </c>
      <c r="AL1494" s="14">
        <f t="shared" si="494"/>
        <v>0</v>
      </c>
      <c r="AM1494" s="14">
        <f t="shared" si="495"/>
        <v>0</v>
      </c>
      <c r="AN1494" s="14">
        <f t="shared" si="496"/>
        <v>0</v>
      </c>
      <c r="AO1494" s="5" t="str">
        <f t="shared" si="497"/>
        <v>1万～3万人未満の市町村平均</v>
      </c>
    </row>
    <row r="1495" spans="1:41" s="5" customFormat="1" ht="18" customHeight="1" x14ac:dyDescent="0.3">
      <c r="A1495" s="5" t="str">
        <f t="shared" si="480"/>
        <v>040226</v>
      </c>
      <c r="B1495" s="22">
        <v>40</v>
      </c>
      <c r="C1495" s="23" t="s">
        <v>67</v>
      </c>
      <c r="D1495" s="23">
        <v>40226</v>
      </c>
      <c r="E1495" s="24" t="s">
        <v>1261</v>
      </c>
      <c r="F1495" s="25">
        <v>2315.9570990672783</v>
      </c>
      <c r="G1495" s="26">
        <v>1.2930929839987648</v>
      </c>
      <c r="H1495" s="26">
        <v>1.162162541742205</v>
      </c>
      <c r="I1495" s="26">
        <f t="shared" si="481"/>
        <v>2318.4123545930192</v>
      </c>
      <c r="J1495" s="26">
        <v>31.932516557220577</v>
      </c>
      <c r="K1495" s="26">
        <v>21.27916298794765</v>
      </c>
      <c r="L1495" s="26">
        <f t="shared" si="482"/>
        <v>53.211679545168224</v>
      </c>
      <c r="M1495" s="26">
        <v>30.341785901150597</v>
      </c>
      <c r="N1495" s="26">
        <v>30.922908449352388</v>
      </c>
      <c r="O1495" s="26">
        <v>1.7323735820977835</v>
      </c>
      <c r="P1495" s="26">
        <v>0</v>
      </c>
      <c r="Q1495" s="26">
        <f t="shared" si="477"/>
        <v>62.997067932600771</v>
      </c>
      <c r="R1495" s="27">
        <v>0</v>
      </c>
      <c r="S1495" s="143">
        <f t="shared" si="483"/>
        <v>2434.6211020707883</v>
      </c>
      <c r="T1495" s="140" t="str">
        <f t="shared" si="484"/>
        <v>40226</v>
      </c>
      <c r="U1495" s="5" t="str">
        <f t="shared" si="478"/>
        <v>福岡県宮若市</v>
      </c>
      <c r="V1495" s="21">
        <f t="shared" si="485"/>
        <v>0.95125976567664705</v>
      </c>
      <c r="W1495" s="21">
        <f t="shared" si="485"/>
        <v>5.3112699257346996E-4</v>
      </c>
      <c r="X1495" s="21">
        <f t="shared" si="485"/>
        <v>4.773484222057048E-4</v>
      </c>
      <c r="Y1495" s="21">
        <f t="shared" si="486"/>
        <v>1.3116010754223766E-2</v>
      </c>
      <c r="Z1495" s="21">
        <f t="shared" si="486"/>
        <v>8.7402359939493142E-3</v>
      </c>
      <c r="AA1495" s="21">
        <f t="shared" si="487"/>
        <v>1.2462631608402278E-2</v>
      </c>
      <c r="AB1495" s="21">
        <f t="shared" si="487"/>
        <v>1.2701322773819152E-2</v>
      </c>
      <c r="AC1495" s="21">
        <f t="shared" si="487"/>
        <v>7.1155777817924026E-4</v>
      </c>
      <c r="AD1495" s="21">
        <f t="shared" si="479"/>
        <v>0</v>
      </c>
      <c r="AE1495" s="21">
        <f t="shared" si="488"/>
        <v>0</v>
      </c>
      <c r="AF1495" s="137">
        <f>VLOOKUP(T1495,人口!$A$2:$E$1748,5,0)</f>
        <v>27913</v>
      </c>
      <c r="AG1495" s="14">
        <f t="shared" si="489"/>
        <v>0</v>
      </c>
      <c r="AH1495" s="14">
        <f t="shared" si="490"/>
        <v>0</v>
      </c>
      <c r="AI1495" s="14">
        <f t="shared" si="491"/>
        <v>1</v>
      </c>
      <c r="AJ1495" s="14">
        <f t="shared" si="492"/>
        <v>0</v>
      </c>
      <c r="AK1495" s="14">
        <f t="shared" si="493"/>
        <v>0</v>
      </c>
      <c r="AL1495" s="14">
        <f t="shared" si="494"/>
        <v>0</v>
      </c>
      <c r="AM1495" s="14">
        <f t="shared" si="495"/>
        <v>0</v>
      </c>
      <c r="AN1495" s="14">
        <f t="shared" si="496"/>
        <v>0</v>
      </c>
      <c r="AO1495" s="5" t="str">
        <f t="shared" si="497"/>
        <v>1万～3万人未満の市町村平均</v>
      </c>
    </row>
    <row r="1496" spans="1:41" s="5" customFormat="1" ht="18" customHeight="1" x14ac:dyDescent="0.3">
      <c r="A1496" s="5" t="str">
        <f t="shared" si="480"/>
        <v>040227</v>
      </c>
      <c r="B1496" s="22">
        <v>40</v>
      </c>
      <c r="C1496" s="23" t="s">
        <v>67</v>
      </c>
      <c r="D1496" s="23">
        <v>40227</v>
      </c>
      <c r="E1496" s="24" t="s">
        <v>1298</v>
      </c>
      <c r="F1496" s="25">
        <v>96.69325043605069</v>
      </c>
      <c r="G1496" s="26">
        <v>1.4788716346159416</v>
      </c>
      <c r="H1496" s="26">
        <v>3.8988678819738491</v>
      </c>
      <c r="I1496" s="26">
        <f t="shared" si="481"/>
        <v>102.07098995264047</v>
      </c>
      <c r="J1496" s="26">
        <v>33.934320310556231</v>
      </c>
      <c r="K1496" s="26">
        <v>29.81711854571541</v>
      </c>
      <c r="L1496" s="26">
        <f t="shared" si="482"/>
        <v>63.751438856271641</v>
      </c>
      <c r="M1496" s="26">
        <v>40.635041392035603</v>
      </c>
      <c r="N1496" s="26">
        <v>33.386348487639061</v>
      </c>
      <c r="O1496" s="26">
        <v>2.3368083012626997</v>
      </c>
      <c r="P1496" s="26">
        <v>0</v>
      </c>
      <c r="Q1496" s="26">
        <f t="shared" si="477"/>
        <v>76.358198180937364</v>
      </c>
      <c r="R1496" s="27">
        <v>0</v>
      </c>
      <c r="S1496" s="143">
        <f t="shared" si="483"/>
        <v>242.18062698984949</v>
      </c>
      <c r="T1496" s="140" t="str">
        <f t="shared" si="484"/>
        <v>40227</v>
      </c>
      <c r="U1496" s="5" t="str">
        <f t="shared" si="478"/>
        <v>福岡県嘉麻市</v>
      </c>
      <c r="V1496" s="21">
        <f t="shared" si="485"/>
        <v>0.39926088076443617</v>
      </c>
      <c r="W1496" s="21">
        <f t="shared" si="485"/>
        <v>6.1064819799889506E-3</v>
      </c>
      <c r="X1496" s="21">
        <f t="shared" si="485"/>
        <v>1.6099008126431443E-2</v>
      </c>
      <c r="Y1496" s="21">
        <f t="shared" si="486"/>
        <v>0.14011987966311823</v>
      </c>
      <c r="Z1496" s="21">
        <f t="shared" si="486"/>
        <v>0.12311933830679667</v>
      </c>
      <c r="AA1496" s="21">
        <f t="shared" si="487"/>
        <v>0.16778815835561753</v>
      </c>
      <c r="AB1496" s="21">
        <f t="shared" si="487"/>
        <v>0.13785722211809445</v>
      </c>
      <c r="AC1496" s="21">
        <f t="shared" si="487"/>
        <v>9.6490306855165683E-3</v>
      </c>
      <c r="AD1496" s="21">
        <f t="shared" si="479"/>
        <v>0</v>
      </c>
      <c r="AE1496" s="21">
        <f t="shared" si="488"/>
        <v>0</v>
      </c>
      <c r="AF1496" s="137">
        <f>VLOOKUP(T1496,人口!$A$2:$E$1748,5,0)</f>
        <v>37652</v>
      </c>
      <c r="AG1496" s="14">
        <f t="shared" si="489"/>
        <v>0</v>
      </c>
      <c r="AH1496" s="14">
        <f t="shared" si="490"/>
        <v>0</v>
      </c>
      <c r="AI1496" s="14">
        <f t="shared" si="491"/>
        <v>0</v>
      </c>
      <c r="AJ1496" s="14">
        <f t="shared" si="492"/>
        <v>1</v>
      </c>
      <c r="AK1496" s="14">
        <f t="shared" si="493"/>
        <v>0</v>
      </c>
      <c r="AL1496" s="14">
        <f t="shared" si="494"/>
        <v>0</v>
      </c>
      <c r="AM1496" s="14">
        <f t="shared" si="495"/>
        <v>0</v>
      </c>
      <c r="AN1496" s="14">
        <f t="shared" si="496"/>
        <v>0</v>
      </c>
      <c r="AO1496" s="5" t="str">
        <f t="shared" si="497"/>
        <v>3万～10万人未満の市町村平均</v>
      </c>
    </row>
    <row r="1497" spans="1:41" s="5" customFormat="1" ht="18" customHeight="1" x14ac:dyDescent="0.3">
      <c r="A1497" s="5" t="str">
        <f t="shared" si="480"/>
        <v>040228</v>
      </c>
      <c r="B1497" s="22">
        <v>40</v>
      </c>
      <c r="C1497" s="23" t="s">
        <v>67</v>
      </c>
      <c r="D1497" s="23">
        <v>40228</v>
      </c>
      <c r="E1497" s="24" t="s">
        <v>1331</v>
      </c>
      <c r="F1497" s="25">
        <v>583.11097854258219</v>
      </c>
      <c r="G1497" s="26">
        <v>2.8528978921509025</v>
      </c>
      <c r="H1497" s="26">
        <v>25.11770654733153</v>
      </c>
      <c r="I1497" s="26">
        <f t="shared" si="481"/>
        <v>611.08158298206456</v>
      </c>
      <c r="J1497" s="26">
        <v>65.28163933560738</v>
      </c>
      <c r="K1497" s="26">
        <v>34.413122786068421</v>
      </c>
      <c r="L1497" s="26">
        <f t="shared" si="482"/>
        <v>99.694762121675808</v>
      </c>
      <c r="M1497" s="26">
        <v>54.740318979823286</v>
      </c>
      <c r="N1497" s="26">
        <v>66.522503846389625</v>
      </c>
      <c r="O1497" s="26">
        <v>3.2784330634734107</v>
      </c>
      <c r="P1497" s="26">
        <v>0</v>
      </c>
      <c r="Q1497" s="26">
        <f t="shared" si="477"/>
        <v>124.54125588968633</v>
      </c>
      <c r="R1497" s="27">
        <v>9.3360442837169408</v>
      </c>
      <c r="S1497" s="143">
        <f t="shared" si="483"/>
        <v>844.6536452771436</v>
      </c>
      <c r="T1497" s="140" t="str">
        <f t="shared" si="484"/>
        <v>40228</v>
      </c>
      <c r="U1497" s="5" t="str">
        <f t="shared" si="478"/>
        <v>福岡県朝倉市</v>
      </c>
      <c r="V1497" s="21">
        <f t="shared" si="485"/>
        <v>0.69035513171940988</v>
      </c>
      <c r="W1497" s="21">
        <f t="shared" si="485"/>
        <v>3.3775949563502133E-3</v>
      </c>
      <c r="X1497" s="21">
        <f t="shared" si="485"/>
        <v>2.9737285439749721E-2</v>
      </c>
      <c r="Y1497" s="21">
        <f t="shared" si="486"/>
        <v>7.7288057300915911E-2</v>
      </c>
      <c r="Z1497" s="21">
        <f t="shared" si="486"/>
        <v>4.0742288840506874E-2</v>
      </c>
      <c r="AA1497" s="21">
        <f t="shared" si="487"/>
        <v>6.4808006554997064E-2</v>
      </c>
      <c r="AB1497" s="21">
        <f t="shared" si="487"/>
        <v>7.8757138169412141E-2</v>
      </c>
      <c r="AC1497" s="21">
        <f t="shared" si="487"/>
        <v>3.8813933756216812E-3</v>
      </c>
      <c r="AD1497" s="21">
        <f t="shared" si="479"/>
        <v>0</v>
      </c>
      <c r="AE1497" s="21">
        <f t="shared" si="488"/>
        <v>1.1053103643036601E-2</v>
      </c>
      <c r="AF1497" s="137">
        <f>VLOOKUP(T1497,人口!$A$2:$E$1748,5,0)</f>
        <v>52824</v>
      </c>
      <c r="AG1497" s="14">
        <f t="shared" si="489"/>
        <v>0</v>
      </c>
      <c r="AH1497" s="14">
        <f t="shared" si="490"/>
        <v>0</v>
      </c>
      <c r="AI1497" s="14">
        <f t="shared" si="491"/>
        <v>0</v>
      </c>
      <c r="AJ1497" s="14">
        <f t="shared" si="492"/>
        <v>1</v>
      </c>
      <c r="AK1497" s="14">
        <f t="shared" si="493"/>
        <v>0</v>
      </c>
      <c r="AL1497" s="14">
        <f t="shared" si="494"/>
        <v>0</v>
      </c>
      <c r="AM1497" s="14">
        <f t="shared" si="495"/>
        <v>0</v>
      </c>
      <c r="AN1497" s="14">
        <f t="shared" si="496"/>
        <v>0</v>
      </c>
      <c r="AO1497" s="5" t="str">
        <f t="shared" si="497"/>
        <v>3万～10万人未満の市町村平均</v>
      </c>
    </row>
    <row r="1498" spans="1:41" s="5" customFormat="1" ht="18" customHeight="1" x14ac:dyDescent="0.3">
      <c r="A1498" s="5" t="str">
        <f t="shared" si="480"/>
        <v>040229</v>
      </c>
      <c r="B1498" s="22">
        <v>40</v>
      </c>
      <c r="C1498" s="23" t="s">
        <v>67</v>
      </c>
      <c r="D1498" s="23">
        <v>40229</v>
      </c>
      <c r="E1498" s="24" t="s">
        <v>1366</v>
      </c>
      <c r="F1498" s="25">
        <v>59.076317007618599</v>
      </c>
      <c r="G1498" s="26">
        <v>2.2091104890220721</v>
      </c>
      <c r="H1498" s="26">
        <v>2.6617271117321475</v>
      </c>
      <c r="I1498" s="26">
        <f t="shared" si="481"/>
        <v>63.94715460837282</v>
      </c>
      <c r="J1498" s="26">
        <v>30.440976505715582</v>
      </c>
      <c r="K1498" s="26">
        <v>23.185214275628063</v>
      </c>
      <c r="L1498" s="26">
        <f t="shared" si="482"/>
        <v>53.626190781343645</v>
      </c>
      <c r="M1498" s="26">
        <v>37.63635678637187</v>
      </c>
      <c r="N1498" s="26">
        <v>42.951424261299017</v>
      </c>
      <c r="O1498" s="26">
        <v>2.3055283856184738</v>
      </c>
      <c r="P1498" s="26">
        <v>0</v>
      </c>
      <c r="Q1498" s="26">
        <f t="shared" si="477"/>
        <v>82.89330943328936</v>
      </c>
      <c r="R1498" s="27">
        <v>1.9385606614750002</v>
      </c>
      <c r="S1498" s="143">
        <f t="shared" si="483"/>
        <v>202.40521548448083</v>
      </c>
      <c r="T1498" s="140" t="str">
        <f t="shared" si="484"/>
        <v>40229</v>
      </c>
      <c r="U1498" s="5" t="str">
        <f t="shared" si="478"/>
        <v>福岡県みやま市</v>
      </c>
      <c r="V1498" s="21">
        <f t="shared" si="485"/>
        <v>0.29187151559416313</v>
      </c>
      <c r="W1498" s="21">
        <f t="shared" si="485"/>
        <v>1.0914296273118776E-2</v>
      </c>
      <c r="X1498" s="21">
        <f t="shared" si="485"/>
        <v>1.3150486786424888E-2</v>
      </c>
      <c r="Y1498" s="21">
        <f t="shared" si="486"/>
        <v>0.15039620610986482</v>
      </c>
      <c r="Z1498" s="21">
        <f t="shared" si="486"/>
        <v>0.11454850222180051</v>
      </c>
      <c r="AA1498" s="21">
        <f t="shared" si="487"/>
        <v>0.18594558789547391</v>
      </c>
      <c r="AB1498" s="21">
        <f t="shared" si="487"/>
        <v>0.21220512603141031</v>
      </c>
      <c r="AC1498" s="21">
        <f t="shared" si="487"/>
        <v>1.1390657005057498E-2</v>
      </c>
      <c r="AD1498" s="21">
        <f t="shared" si="479"/>
        <v>0</v>
      </c>
      <c r="AE1498" s="21">
        <f t="shared" si="488"/>
        <v>9.5776220826860898E-3</v>
      </c>
      <c r="AF1498" s="137">
        <f>VLOOKUP(T1498,人口!$A$2:$E$1748,5,0)</f>
        <v>37148</v>
      </c>
      <c r="AG1498" s="14">
        <f t="shared" si="489"/>
        <v>0</v>
      </c>
      <c r="AH1498" s="14">
        <f t="shared" si="490"/>
        <v>0</v>
      </c>
      <c r="AI1498" s="14">
        <f t="shared" si="491"/>
        <v>0</v>
      </c>
      <c r="AJ1498" s="14">
        <f t="shared" si="492"/>
        <v>1</v>
      </c>
      <c r="AK1498" s="14">
        <f t="shared" si="493"/>
        <v>0</v>
      </c>
      <c r="AL1498" s="14">
        <f t="shared" si="494"/>
        <v>0</v>
      </c>
      <c r="AM1498" s="14">
        <f t="shared" si="495"/>
        <v>0</v>
      </c>
      <c r="AN1498" s="14">
        <f t="shared" si="496"/>
        <v>0</v>
      </c>
      <c r="AO1498" s="5" t="str">
        <f t="shared" si="497"/>
        <v>3万～10万人未満の市町村平均</v>
      </c>
    </row>
    <row r="1499" spans="1:41" s="5" customFormat="1" ht="18" customHeight="1" x14ac:dyDescent="0.3">
      <c r="A1499" s="5" t="str">
        <f t="shared" si="480"/>
        <v>040230</v>
      </c>
      <c r="B1499" s="22">
        <v>40</v>
      </c>
      <c r="C1499" s="23" t="s">
        <v>67</v>
      </c>
      <c r="D1499" s="23">
        <v>40230</v>
      </c>
      <c r="E1499" s="24" t="s">
        <v>1396</v>
      </c>
      <c r="F1499" s="25">
        <v>105.46739818501962</v>
      </c>
      <c r="G1499" s="26">
        <v>3.3495338888502859</v>
      </c>
      <c r="H1499" s="26">
        <v>21.668708036354666</v>
      </c>
      <c r="I1499" s="26">
        <f t="shared" si="481"/>
        <v>130.48564011022458</v>
      </c>
      <c r="J1499" s="26">
        <v>74.309381752611301</v>
      </c>
      <c r="K1499" s="26">
        <v>68.619449427384296</v>
      </c>
      <c r="L1499" s="26">
        <f t="shared" si="482"/>
        <v>142.9288311799956</v>
      </c>
      <c r="M1499" s="26">
        <v>87.090777902389817</v>
      </c>
      <c r="N1499" s="26">
        <v>66.257876498526812</v>
      </c>
      <c r="O1499" s="26">
        <v>6.3221426329657433</v>
      </c>
      <c r="P1499" s="26">
        <v>0</v>
      </c>
      <c r="Q1499" s="26">
        <f t="shared" si="477"/>
        <v>159.67079703388239</v>
      </c>
      <c r="R1499" s="27">
        <v>20.125551494789999</v>
      </c>
      <c r="S1499" s="143">
        <f t="shared" si="483"/>
        <v>453.21081981889256</v>
      </c>
      <c r="T1499" s="140" t="str">
        <f t="shared" si="484"/>
        <v>40230</v>
      </c>
      <c r="U1499" s="5" t="str">
        <f t="shared" si="478"/>
        <v>福岡県糸島市</v>
      </c>
      <c r="V1499" s="21">
        <f t="shared" si="485"/>
        <v>0.23271156285978656</v>
      </c>
      <c r="W1499" s="21">
        <f t="shared" si="485"/>
        <v>7.3906750288724177E-3</v>
      </c>
      <c r="X1499" s="21">
        <f t="shared" si="485"/>
        <v>4.7811541756689946E-2</v>
      </c>
      <c r="Y1499" s="21">
        <f t="shared" si="486"/>
        <v>0.16396206467953711</v>
      </c>
      <c r="Z1499" s="21">
        <f t="shared" si="486"/>
        <v>0.15140735045735512</v>
      </c>
      <c r="AA1499" s="21">
        <f t="shared" si="487"/>
        <v>0.19216394246102098</v>
      </c>
      <c r="AB1499" s="21">
        <f t="shared" si="487"/>
        <v>0.14619659019836309</v>
      </c>
      <c r="AC1499" s="21">
        <f t="shared" si="487"/>
        <v>1.3949672771475607E-2</v>
      </c>
      <c r="AD1499" s="21">
        <f t="shared" si="479"/>
        <v>0</v>
      </c>
      <c r="AE1499" s="21">
        <f t="shared" si="488"/>
        <v>4.4406599786899099E-2</v>
      </c>
      <c r="AF1499" s="137">
        <f>VLOOKUP(T1499,人口!$A$2:$E$1748,5,0)</f>
        <v>101866</v>
      </c>
      <c r="AG1499" s="14">
        <f t="shared" si="489"/>
        <v>0</v>
      </c>
      <c r="AH1499" s="14">
        <f t="shared" si="490"/>
        <v>0</v>
      </c>
      <c r="AI1499" s="14">
        <f t="shared" si="491"/>
        <v>0</v>
      </c>
      <c r="AJ1499" s="14">
        <f t="shared" si="492"/>
        <v>0</v>
      </c>
      <c r="AK1499" s="14">
        <f t="shared" si="493"/>
        <v>1</v>
      </c>
      <c r="AL1499" s="14">
        <f t="shared" si="494"/>
        <v>0</v>
      </c>
      <c r="AM1499" s="14">
        <f t="shared" si="495"/>
        <v>0</v>
      </c>
      <c r="AN1499" s="14">
        <f t="shared" si="496"/>
        <v>0</v>
      </c>
      <c r="AO1499" s="5" t="str">
        <f t="shared" si="497"/>
        <v>10万～20万人未満の市町村平均</v>
      </c>
    </row>
    <row r="1500" spans="1:41" s="5" customFormat="1" ht="18" customHeight="1" x14ac:dyDescent="0.3">
      <c r="A1500" s="5" t="str">
        <f t="shared" si="480"/>
        <v>040231</v>
      </c>
      <c r="B1500" s="22">
        <v>40</v>
      </c>
      <c r="C1500" s="23" t="s">
        <v>67</v>
      </c>
      <c r="D1500" s="23">
        <v>40231</v>
      </c>
      <c r="E1500" s="24" t="s">
        <v>2560</v>
      </c>
      <c r="F1500" s="25">
        <v>18.291196622793564</v>
      </c>
      <c r="G1500" s="26">
        <v>4.2839453196772732</v>
      </c>
      <c r="H1500" s="26">
        <v>1.0122060847432108</v>
      </c>
      <c r="I1500" s="26">
        <f t="shared" si="481"/>
        <v>23.587348027214048</v>
      </c>
      <c r="J1500" s="26">
        <v>42.75510262471974</v>
      </c>
      <c r="K1500" s="26">
        <v>33.480135528347645</v>
      </c>
      <c r="L1500" s="26">
        <f t="shared" si="482"/>
        <v>76.235238153067385</v>
      </c>
      <c r="M1500" s="26">
        <v>42.401782322124106</v>
      </c>
      <c r="N1500" s="26">
        <v>30.980645325249736</v>
      </c>
      <c r="O1500" s="26">
        <v>3.1232126884214075</v>
      </c>
      <c r="P1500" s="26">
        <v>0</v>
      </c>
      <c r="Q1500" s="26">
        <f t="shared" si="477"/>
        <v>76.505640335795249</v>
      </c>
      <c r="R1500" s="27">
        <v>6.4398087563596098</v>
      </c>
      <c r="S1500" s="143">
        <f t="shared" si="483"/>
        <v>182.76803527243629</v>
      </c>
      <c r="T1500" s="140" t="str">
        <f t="shared" si="484"/>
        <v>40231</v>
      </c>
      <c r="U1500" s="5" t="str">
        <f t="shared" si="478"/>
        <v>福岡県那珂川市</v>
      </c>
      <c r="V1500" s="21">
        <f t="shared" si="485"/>
        <v>0.10007875061702382</v>
      </c>
      <c r="W1500" s="21">
        <f t="shared" si="485"/>
        <v>2.3439248079083257E-2</v>
      </c>
      <c r="X1500" s="21">
        <f t="shared" si="485"/>
        <v>5.5382008305467851E-3</v>
      </c>
      <c r="Y1500" s="21">
        <f t="shared" si="486"/>
        <v>0.23393096369936053</v>
      </c>
      <c r="Z1500" s="21">
        <f t="shared" si="486"/>
        <v>0.18318375791719674</v>
      </c>
      <c r="AA1500" s="21">
        <f t="shared" si="487"/>
        <v>0.23199780125074654</v>
      </c>
      <c r="AB1500" s="21">
        <f t="shared" si="487"/>
        <v>0.1695080065782269</v>
      </c>
      <c r="AC1500" s="21">
        <f t="shared" si="487"/>
        <v>1.7088396686903748E-2</v>
      </c>
      <c r="AD1500" s="21">
        <f t="shared" si="479"/>
        <v>0</v>
      </c>
      <c r="AE1500" s="21">
        <f t="shared" si="488"/>
        <v>3.5234874340911701E-2</v>
      </c>
      <c r="AF1500" s="137">
        <f>VLOOKUP(T1500,人口!$A$2:$E$1748,5,0)</f>
        <v>50323</v>
      </c>
      <c r="AG1500" s="14">
        <f t="shared" si="489"/>
        <v>0</v>
      </c>
      <c r="AH1500" s="14">
        <f t="shared" si="490"/>
        <v>0</v>
      </c>
      <c r="AI1500" s="14">
        <f t="shared" si="491"/>
        <v>0</v>
      </c>
      <c r="AJ1500" s="14">
        <f t="shared" si="492"/>
        <v>1</v>
      </c>
      <c r="AK1500" s="14">
        <f t="shared" si="493"/>
        <v>0</v>
      </c>
      <c r="AL1500" s="14">
        <f t="shared" si="494"/>
        <v>0</v>
      </c>
      <c r="AM1500" s="14">
        <f t="shared" si="495"/>
        <v>0</v>
      </c>
      <c r="AN1500" s="14">
        <f t="shared" si="496"/>
        <v>0</v>
      </c>
      <c r="AO1500" s="5" t="str">
        <f t="shared" si="497"/>
        <v>3万～10万人未満の市町村平均</v>
      </c>
    </row>
    <row r="1501" spans="1:41" s="5" customFormat="1" ht="18" customHeight="1" x14ac:dyDescent="0.3">
      <c r="A1501" s="5" t="str">
        <f t="shared" si="480"/>
        <v>040341</v>
      </c>
      <c r="B1501" s="22">
        <v>40</v>
      </c>
      <c r="C1501" s="23" t="s">
        <v>67</v>
      </c>
      <c r="D1501" s="23">
        <v>40341</v>
      </c>
      <c r="E1501" s="24" t="s">
        <v>1452</v>
      </c>
      <c r="F1501" s="25">
        <v>99.922093415008646</v>
      </c>
      <c r="G1501" s="26">
        <v>2.1355347858073488</v>
      </c>
      <c r="H1501" s="26">
        <v>0</v>
      </c>
      <c r="I1501" s="26">
        <f t="shared" si="481"/>
        <v>102.057628200816</v>
      </c>
      <c r="J1501" s="26">
        <v>34.223350799005765</v>
      </c>
      <c r="K1501" s="26">
        <v>25.466384151464247</v>
      </c>
      <c r="L1501" s="26">
        <f t="shared" si="482"/>
        <v>59.689734950470012</v>
      </c>
      <c r="M1501" s="26">
        <v>35.603808887522305</v>
      </c>
      <c r="N1501" s="26">
        <v>29.575714678414371</v>
      </c>
      <c r="O1501" s="26">
        <v>2.3188099371023316</v>
      </c>
      <c r="P1501" s="26">
        <v>0</v>
      </c>
      <c r="Q1501" s="26">
        <f t="shared" si="477"/>
        <v>67.498333503039007</v>
      </c>
      <c r="R1501" s="27">
        <v>0</v>
      </c>
      <c r="S1501" s="143">
        <f t="shared" si="483"/>
        <v>229.245696654325</v>
      </c>
      <c r="T1501" s="140" t="str">
        <f t="shared" si="484"/>
        <v>40341</v>
      </c>
      <c r="U1501" s="5" t="str">
        <f t="shared" si="478"/>
        <v>福岡県宇美町</v>
      </c>
      <c r="V1501" s="21">
        <f t="shared" si="485"/>
        <v>0.43587336588341358</v>
      </c>
      <c r="W1501" s="21">
        <f t="shared" si="485"/>
        <v>9.315484726535473E-3</v>
      </c>
      <c r="X1501" s="21">
        <f t="shared" si="485"/>
        <v>0</v>
      </c>
      <c r="Y1501" s="21">
        <f t="shared" si="486"/>
        <v>0.14928677527417436</v>
      </c>
      <c r="Z1501" s="21">
        <f t="shared" si="486"/>
        <v>0.11108773042690742</v>
      </c>
      <c r="AA1501" s="21">
        <f t="shared" si="487"/>
        <v>0.15530851574155644</v>
      </c>
      <c r="AB1501" s="21">
        <f t="shared" si="487"/>
        <v>0.12901317281000479</v>
      </c>
      <c r="AC1501" s="21">
        <f t="shared" si="487"/>
        <v>1.011495513740796E-2</v>
      </c>
      <c r="AD1501" s="21">
        <f t="shared" si="479"/>
        <v>0</v>
      </c>
      <c r="AE1501" s="21">
        <f t="shared" si="488"/>
        <v>0</v>
      </c>
      <c r="AF1501" s="137">
        <f>VLOOKUP(T1501,人口!$A$2:$E$1748,5,0)</f>
        <v>37362</v>
      </c>
      <c r="AG1501" s="14">
        <f t="shared" si="489"/>
        <v>0</v>
      </c>
      <c r="AH1501" s="14">
        <f t="shared" si="490"/>
        <v>0</v>
      </c>
      <c r="AI1501" s="14">
        <f t="shared" si="491"/>
        <v>0</v>
      </c>
      <c r="AJ1501" s="14">
        <f t="shared" si="492"/>
        <v>1</v>
      </c>
      <c r="AK1501" s="14">
        <f t="shared" si="493"/>
        <v>0</v>
      </c>
      <c r="AL1501" s="14">
        <f t="shared" si="494"/>
        <v>0</v>
      </c>
      <c r="AM1501" s="14">
        <f t="shared" si="495"/>
        <v>0</v>
      </c>
      <c r="AN1501" s="14">
        <f t="shared" si="496"/>
        <v>0</v>
      </c>
      <c r="AO1501" s="5" t="str">
        <f t="shared" si="497"/>
        <v>3万～10万人未満の市町村平均</v>
      </c>
    </row>
    <row r="1502" spans="1:41" s="5" customFormat="1" ht="18" customHeight="1" x14ac:dyDescent="0.3">
      <c r="A1502" s="5" t="str">
        <f t="shared" si="480"/>
        <v>040342</v>
      </c>
      <c r="B1502" s="22">
        <v>40</v>
      </c>
      <c r="C1502" s="23" t="s">
        <v>67</v>
      </c>
      <c r="D1502" s="23">
        <v>40342</v>
      </c>
      <c r="E1502" s="24" t="s">
        <v>1479</v>
      </c>
      <c r="F1502" s="25">
        <v>43.186024873958729</v>
      </c>
      <c r="G1502" s="26">
        <v>0.90865993470183481</v>
      </c>
      <c r="H1502" s="26">
        <v>0.74978228499497113</v>
      </c>
      <c r="I1502" s="26">
        <f t="shared" si="481"/>
        <v>44.844467093655538</v>
      </c>
      <c r="J1502" s="26">
        <v>27.789746222777275</v>
      </c>
      <c r="K1502" s="26">
        <v>21.46351614024643</v>
      </c>
      <c r="L1502" s="26">
        <f t="shared" si="482"/>
        <v>49.253262363023708</v>
      </c>
      <c r="M1502" s="26">
        <v>27.542058607433766</v>
      </c>
      <c r="N1502" s="26">
        <v>16.11821118800848</v>
      </c>
      <c r="O1502" s="26">
        <v>1.9504641050616929</v>
      </c>
      <c r="P1502" s="26">
        <v>0</v>
      </c>
      <c r="Q1502" s="26">
        <f t="shared" si="477"/>
        <v>45.610733900503938</v>
      </c>
      <c r="R1502" s="27">
        <v>0</v>
      </c>
      <c r="S1502" s="143">
        <f t="shared" si="483"/>
        <v>139.70846335718318</v>
      </c>
      <c r="T1502" s="140" t="str">
        <f t="shared" si="484"/>
        <v>40342</v>
      </c>
      <c r="U1502" s="5" t="str">
        <f t="shared" si="478"/>
        <v>福岡県篠栗町</v>
      </c>
      <c r="V1502" s="21">
        <f t="shared" si="485"/>
        <v>0.30911530938213772</v>
      </c>
      <c r="W1502" s="21">
        <f t="shared" si="485"/>
        <v>6.5039720061820837E-3</v>
      </c>
      <c r="X1502" s="21">
        <f t="shared" si="485"/>
        <v>5.3667635229660603E-3</v>
      </c>
      <c r="Y1502" s="21">
        <f t="shared" si="486"/>
        <v>0.1989124034077242</v>
      </c>
      <c r="Z1502" s="21">
        <f t="shared" si="486"/>
        <v>0.15363075095437925</v>
      </c>
      <c r="AA1502" s="21">
        <f t="shared" si="487"/>
        <v>0.19713951428281656</v>
      </c>
      <c r="AB1502" s="21">
        <f t="shared" si="487"/>
        <v>0.11537032761429879</v>
      </c>
      <c r="AC1502" s="21">
        <f t="shared" si="487"/>
        <v>1.3960958829495341E-2</v>
      </c>
      <c r="AD1502" s="21">
        <f t="shared" si="479"/>
        <v>0</v>
      </c>
      <c r="AE1502" s="21">
        <f t="shared" si="488"/>
        <v>0</v>
      </c>
      <c r="AF1502" s="137">
        <f>VLOOKUP(T1502,人口!$A$2:$E$1748,5,0)</f>
        <v>31427</v>
      </c>
      <c r="AG1502" s="14">
        <f t="shared" si="489"/>
        <v>0</v>
      </c>
      <c r="AH1502" s="14">
        <f t="shared" si="490"/>
        <v>0</v>
      </c>
      <c r="AI1502" s="14">
        <f t="shared" si="491"/>
        <v>0</v>
      </c>
      <c r="AJ1502" s="14">
        <f t="shared" si="492"/>
        <v>1</v>
      </c>
      <c r="AK1502" s="14">
        <f t="shared" si="493"/>
        <v>0</v>
      </c>
      <c r="AL1502" s="14">
        <f t="shared" si="494"/>
        <v>0</v>
      </c>
      <c r="AM1502" s="14">
        <f t="shared" si="495"/>
        <v>0</v>
      </c>
      <c r="AN1502" s="14">
        <f t="shared" si="496"/>
        <v>0</v>
      </c>
      <c r="AO1502" s="5" t="str">
        <f t="shared" si="497"/>
        <v>3万～10万人未満の市町村平均</v>
      </c>
    </row>
    <row r="1503" spans="1:41" s="5" customFormat="1" ht="18" customHeight="1" x14ac:dyDescent="0.3">
      <c r="A1503" s="5" t="str">
        <f t="shared" si="480"/>
        <v>040343</v>
      </c>
      <c r="B1503" s="22">
        <v>40</v>
      </c>
      <c r="C1503" s="23" t="s">
        <v>67</v>
      </c>
      <c r="D1503" s="23">
        <v>40343</v>
      </c>
      <c r="E1503" s="24" t="s">
        <v>1502</v>
      </c>
      <c r="F1503" s="25">
        <v>47.050494675238411</v>
      </c>
      <c r="G1503" s="26">
        <v>1.8301956174662461</v>
      </c>
      <c r="H1503" s="26">
        <v>0</v>
      </c>
      <c r="I1503" s="26">
        <f t="shared" si="481"/>
        <v>48.880690292704656</v>
      </c>
      <c r="J1503" s="26">
        <v>51.208352342459769</v>
      </c>
      <c r="K1503" s="26">
        <v>31.970042750387226</v>
      </c>
      <c r="L1503" s="26">
        <f t="shared" si="482"/>
        <v>83.178395092846998</v>
      </c>
      <c r="M1503" s="26">
        <v>38.943108411239137</v>
      </c>
      <c r="N1503" s="26">
        <v>27.833985588844499</v>
      </c>
      <c r="O1503" s="26">
        <v>2.8757041495539997</v>
      </c>
      <c r="P1503" s="26">
        <v>0</v>
      </c>
      <c r="Q1503" s="26">
        <f t="shared" si="477"/>
        <v>69.652798149637633</v>
      </c>
      <c r="R1503" s="27">
        <v>0</v>
      </c>
      <c r="S1503" s="143">
        <f t="shared" si="483"/>
        <v>201.71188353518932</v>
      </c>
      <c r="T1503" s="140" t="str">
        <f t="shared" si="484"/>
        <v>40343</v>
      </c>
      <c r="U1503" s="5" t="str">
        <f t="shared" si="478"/>
        <v>福岡県志免町</v>
      </c>
      <c r="V1503" s="21">
        <f t="shared" si="485"/>
        <v>0.23325593837425199</v>
      </c>
      <c r="W1503" s="21">
        <f t="shared" si="485"/>
        <v>9.0733157877977092E-3</v>
      </c>
      <c r="X1503" s="21">
        <f t="shared" si="485"/>
        <v>0</v>
      </c>
      <c r="Y1503" s="21">
        <f t="shared" si="486"/>
        <v>0.2538687926808551</v>
      </c>
      <c r="Z1503" s="21">
        <f t="shared" si="486"/>
        <v>0.15849360082352285</v>
      </c>
      <c r="AA1503" s="21">
        <f t="shared" si="487"/>
        <v>0.19306303490267782</v>
      </c>
      <c r="AB1503" s="21">
        <f t="shared" si="487"/>
        <v>0.13798882396529091</v>
      </c>
      <c r="AC1503" s="21">
        <f t="shared" si="487"/>
        <v>1.4256493465603495E-2</v>
      </c>
      <c r="AD1503" s="21">
        <f t="shared" si="479"/>
        <v>0</v>
      </c>
      <c r="AE1503" s="21">
        <f t="shared" si="488"/>
        <v>0</v>
      </c>
      <c r="AF1503" s="137">
        <f>VLOOKUP(T1503,人口!$A$2:$E$1748,5,0)</f>
        <v>46335</v>
      </c>
      <c r="AG1503" s="14">
        <f t="shared" si="489"/>
        <v>0</v>
      </c>
      <c r="AH1503" s="14">
        <f t="shared" si="490"/>
        <v>0</v>
      </c>
      <c r="AI1503" s="14">
        <f t="shared" si="491"/>
        <v>0</v>
      </c>
      <c r="AJ1503" s="14">
        <f t="shared" si="492"/>
        <v>1</v>
      </c>
      <c r="AK1503" s="14">
        <f t="shared" si="493"/>
        <v>0</v>
      </c>
      <c r="AL1503" s="14">
        <f t="shared" si="494"/>
        <v>0</v>
      </c>
      <c r="AM1503" s="14">
        <f t="shared" si="495"/>
        <v>0</v>
      </c>
      <c r="AN1503" s="14">
        <f t="shared" si="496"/>
        <v>0</v>
      </c>
      <c r="AO1503" s="5" t="str">
        <f t="shared" si="497"/>
        <v>3万～10万人未満の市町村平均</v>
      </c>
    </row>
    <row r="1504" spans="1:41" s="5" customFormat="1" ht="18" customHeight="1" x14ac:dyDescent="0.3">
      <c r="A1504" s="5" t="str">
        <f t="shared" si="480"/>
        <v>040344</v>
      </c>
      <c r="B1504" s="22">
        <v>40</v>
      </c>
      <c r="C1504" s="23" t="s">
        <v>67</v>
      </c>
      <c r="D1504" s="23">
        <v>40344</v>
      </c>
      <c r="E1504" s="24" t="s">
        <v>1526</v>
      </c>
      <c r="F1504" s="25">
        <v>94.739193062646081</v>
      </c>
      <c r="G1504" s="26">
        <v>1.5340534120269844</v>
      </c>
      <c r="H1504" s="26">
        <v>0</v>
      </c>
      <c r="I1504" s="26">
        <f t="shared" si="481"/>
        <v>96.273246474673059</v>
      </c>
      <c r="J1504" s="26">
        <v>25.020762777878051</v>
      </c>
      <c r="K1504" s="26">
        <v>19.211201540422227</v>
      </c>
      <c r="L1504" s="26">
        <f t="shared" si="482"/>
        <v>44.231964318300278</v>
      </c>
      <c r="M1504" s="26">
        <v>29.674880991504576</v>
      </c>
      <c r="N1504" s="26">
        <v>26.092256499274626</v>
      </c>
      <c r="O1504" s="26">
        <v>1.7835758249677962</v>
      </c>
      <c r="P1504" s="26">
        <v>0</v>
      </c>
      <c r="Q1504" s="26">
        <f t="shared" si="477"/>
        <v>57.550713315747004</v>
      </c>
      <c r="R1504" s="27">
        <v>0</v>
      </c>
      <c r="S1504" s="143">
        <f t="shared" si="483"/>
        <v>198.05592410872035</v>
      </c>
      <c r="T1504" s="140" t="str">
        <f t="shared" si="484"/>
        <v>40344</v>
      </c>
      <c r="U1504" s="5" t="str">
        <f t="shared" si="478"/>
        <v>福岡県須恵町</v>
      </c>
      <c r="V1504" s="21">
        <f t="shared" si="485"/>
        <v>0.47834566670492612</v>
      </c>
      <c r="W1504" s="21">
        <f t="shared" si="485"/>
        <v>7.7455568114432405E-3</v>
      </c>
      <c r="X1504" s="21">
        <f t="shared" si="485"/>
        <v>0</v>
      </c>
      <c r="Y1504" s="21">
        <f t="shared" si="486"/>
        <v>0.12633180699075283</v>
      </c>
      <c r="Z1504" s="21">
        <f t="shared" si="486"/>
        <v>9.6998873559957108E-2</v>
      </c>
      <c r="AA1504" s="21">
        <f t="shared" si="487"/>
        <v>0.14983081735649026</v>
      </c>
      <c r="AB1504" s="21">
        <f t="shared" si="487"/>
        <v>0.13174186339890345</v>
      </c>
      <c r="AC1504" s="21">
        <f t="shared" si="487"/>
        <v>9.0054151775269507E-3</v>
      </c>
      <c r="AD1504" s="21">
        <f t="shared" si="479"/>
        <v>0</v>
      </c>
      <c r="AE1504" s="21">
        <f t="shared" si="488"/>
        <v>0</v>
      </c>
      <c r="AF1504" s="137">
        <f>VLOOKUP(T1504,人口!$A$2:$E$1748,5,0)</f>
        <v>28738</v>
      </c>
      <c r="AG1504" s="14">
        <f t="shared" si="489"/>
        <v>0</v>
      </c>
      <c r="AH1504" s="14">
        <f t="shared" si="490"/>
        <v>0</v>
      </c>
      <c r="AI1504" s="14">
        <f t="shared" si="491"/>
        <v>1</v>
      </c>
      <c r="AJ1504" s="14">
        <f t="shared" si="492"/>
        <v>0</v>
      </c>
      <c r="AK1504" s="14">
        <f t="shared" si="493"/>
        <v>0</v>
      </c>
      <c r="AL1504" s="14">
        <f t="shared" si="494"/>
        <v>0</v>
      </c>
      <c r="AM1504" s="14">
        <f t="shared" si="495"/>
        <v>0</v>
      </c>
      <c r="AN1504" s="14">
        <f t="shared" si="496"/>
        <v>0</v>
      </c>
      <c r="AO1504" s="5" t="str">
        <f t="shared" si="497"/>
        <v>1万～3万人未満の市町村平均</v>
      </c>
    </row>
    <row r="1505" spans="1:41" s="5" customFormat="1" ht="18" customHeight="1" x14ac:dyDescent="0.3">
      <c r="A1505" s="5" t="str">
        <f t="shared" si="480"/>
        <v>040345</v>
      </c>
      <c r="B1505" s="22">
        <v>40</v>
      </c>
      <c r="C1505" s="23" t="s">
        <v>67</v>
      </c>
      <c r="D1505" s="23">
        <v>40345</v>
      </c>
      <c r="E1505" s="24" t="s">
        <v>1548</v>
      </c>
      <c r="F1505" s="25">
        <v>180.86780781091099</v>
      </c>
      <c r="G1505" s="26">
        <v>1.3262020504453906</v>
      </c>
      <c r="H1505" s="26">
        <v>0.78727139924471967</v>
      </c>
      <c r="I1505" s="26">
        <f t="shared" si="481"/>
        <v>182.98128126060112</v>
      </c>
      <c r="J1505" s="26">
        <v>38.109205143716139</v>
      </c>
      <c r="K1505" s="26">
        <v>21.338476610861171</v>
      </c>
      <c r="L1505" s="26">
        <f t="shared" si="482"/>
        <v>59.44768175457731</v>
      </c>
      <c r="M1505" s="26">
        <v>28.775593941504571</v>
      </c>
      <c r="N1505" s="26">
        <v>23.349754894150795</v>
      </c>
      <c r="O1505" s="26">
        <v>2.0709290182867783</v>
      </c>
      <c r="P1505" s="26">
        <v>0</v>
      </c>
      <c r="Q1505" s="26">
        <f t="shared" si="477"/>
        <v>54.196277853942142</v>
      </c>
      <c r="R1505" s="27">
        <v>5.0646952288808977</v>
      </c>
      <c r="S1505" s="143">
        <f t="shared" si="483"/>
        <v>301.68993609800145</v>
      </c>
      <c r="T1505" s="140" t="str">
        <f t="shared" si="484"/>
        <v>40345</v>
      </c>
      <c r="U1505" s="5" t="str">
        <f t="shared" si="478"/>
        <v>福岡県新宮町</v>
      </c>
      <c r="V1505" s="21">
        <f t="shared" si="485"/>
        <v>0.59951554947513264</v>
      </c>
      <c r="W1505" s="21">
        <f t="shared" si="485"/>
        <v>4.3959108069636932E-3</v>
      </c>
      <c r="X1505" s="21">
        <f t="shared" si="485"/>
        <v>2.6095381550579172E-3</v>
      </c>
      <c r="Y1505" s="21">
        <f t="shared" si="486"/>
        <v>0.12631911304902355</v>
      </c>
      <c r="Z1505" s="21">
        <f t="shared" si="486"/>
        <v>7.0729825750400724E-2</v>
      </c>
      <c r="AA1505" s="21">
        <f t="shared" si="487"/>
        <v>9.5381351839847445E-2</v>
      </c>
      <c r="AB1505" s="21">
        <f t="shared" si="487"/>
        <v>7.7396532334329582E-2</v>
      </c>
      <c r="AC1505" s="21">
        <f t="shared" si="487"/>
        <v>6.8644285754830558E-3</v>
      </c>
      <c r="AD1505" s="21">
        <f t="shared" si="479"/>
        <v>0</v>
      </c>
      <c r="AE1505" s="21">
        <f t="shared" si="488"/>
        <v>1.6787750013761392E-2</v>
      </c>
      <c r="AF1505" s="137">
        <f>VLOOKUP(T1505,人口!$A$2:$E$1748,5,0)</f>
        <v>33368</v>
      </c>
      <c r="AG1505" s="14">
        <f t="shared" si="489"/>
        <v>0</v>
      </c>
      <c r="AH1505" s="14">
        <f t="shared" si="490"/>
        <v>0</v>
      </c>
      <c r="AI1505" s="14">
        <f t="shared" si="491"/>
        <v>0</v>
      </c>
      <c r="AJ1505" s="14">
        <f t="shared" si="492"/>
        <v>1</v>
      </c>
      <c r="AK1505" s="14">
        <f t="shared" si="493"/>
        <v>0</v>
      </c>
      <c r="AL1505" s="14">
        <f t="shared" si="494"/>
        <v>0</v>
      </c>
      <c r="AM1505" s="14">
        <f t="shared" si="495"/>
        <v>0</v>
      </c>
      <c r="AN1505" s="14">
        <f t="shared" si="496"/>
        <v>0</v>
      </c>
      <c r="AO1505" s="5" t="str">
        <f t="shared" si="497"/>
        <v>3万～10万人未満の市町村平均</v>
      </c>
    </row>
    <row r="1506" spans="1:41" s="5" customFormat="1" ht="18" customHeight="1" x14ac:dyDescent="0.3">
      <c r="A1506" s="5" t="str">
        <f t="shared" si="480"/>
        <v>040348</v>
      </c>
      <c r="B1506" s="22">
        <v>40</v>
      </c>
      <c r="C1506" s="23" t="s">
        <v>67</v>
      </c>
      <c r="D1506" s="23">
        <v>40348</v>
      </c>
      <c r="E1506" s="24" t="s">
        <v>1571</v>
      </c>
      <c r="F1506" s="25">
        <v>115.91279415167865</v>
      </c>
      <c r="G1506" s="26">
        <v>0.50031478186011957</v>
      </c>
      <c r="H1506" s="26">
        <v>0.82476051349446822</v>
      </c>
      <c r="I1506" s="26">
        <f t="shared" si="481"/>
        <v>117.23786944703325</v>
      </c>
      <c r="J1506" s="26">
        <v>22.501558767441384</v>
      </c>
      <c r="K1506" s="26">
        <v>5.7662459897278664</v>
      </c>
      <c r="L1506" s="26">
        <f t="shared" si="482"/>
        <v>28.267804757169252</v>
      </c>
      <c r="M1506" s="26">
        <v>9.4942429261062422</v>
      </c>
      <c r="N1506" s="26">
        <v>16.397272754845641</v>
      </c>
      <c r="O1506" s="26">
        <v>0.56279022829730596</v>
      </c>
      <c r="P1506" s="26">
        <v>0</v>
      </c>
      <c r="Q1506" s="26">
        <f t="shared" si="477"/>
        <v>26.454305909249189</v>
      </c>
      <c r="R1506" s="27">
        <v>0</v>
      </c>
      <c r="S1506" s="143">
        <f t="shared" si="483"/>
        <v>171.95998011345171</v>
      </c>
      <c r="T1506" s="140" t="str">
        <f t="shared" si="484"/>
        <v>40348</v>
      </c>
      <c r="U1506" s="5" t="str">
        <f t="shared" si="478"/>
        <v>福岡県久山町</v>
      </c>
      <c r="V1506" s="21">
        <f t="shared" si="485"/>
        <v>0.67406843194099253</v>
      </c>
      <c r="W1506" s="21">
        <f t="shared" si="485"/>
        <v>2.9094838318196692E-3</v>
      </c>
      <c r="X1506" s="21">
        <f t="shared" si="485"/>
        <v>4.7962352225810164E-3</v>
      </c>
      <c r="Y1506" s="21">
        <f t="shared" si="486"/>
        <v>0.13085346225671715</v>
      </c>
      <c r="Z1506" s="21">
        <f t="shared" si="486"/>
        <v>3.3532488116848745E-2</v>
      </c>
      <c r="AA1506" s="21">
        <f t="shared" si="487"/>
        <v>5.5211933147714685E-2</v>
      </c>
      <c r="AB1506" s="21">
        <f t="shared" si="487"/>
        <v>9.5355167778150673E-2</v>
      </c>
      <c r="AC1506" s="21">
        <f t="shared" si="487"/>
        <v>3.2727977051753639E-3</v>
      </c>
      <c r="AD1506" s="21">
        <f t="shared" si="479"/>
        <v>0</v>
      </c>
      <c r="AE1506" s="21">
        <f t="shared" si="488"/>
        <v>0</v>
      </c>
      <c r="AF1506" s="137">
        <f>VLOOKUP(T1506,人口!$A$2:$E$1748,5,0)</f>
        <v>9068</v>
      </c>
      <c r="AG1506" s="14">
        <f t="shared" si="489"/>
        <v>0</v>
      </c>
      <c r="AH1506" s="14">
        <f t="shared" si="490"/>
        <v>1</v>
      </c>
      <c r="AI1506" s="14">
        <f t="shared" si="491"/>
        <v>0</v>
      </c>
      <c r="AJ1506" s="14">
        <f t="shared" si="492"/>
        <v>0</v>
      </c>
      <c r="AK1506" s="14">
        <f t="shared" si="493"/>
        <v>0</v>
      </c>
      <c r="AL1506" s="14">
        <f t="shared" si="494"/>
        <v>0</v>
      </c>
      <c r="AM1506" s="14">
        <f t="shared" si="495"/>
        <v>0</v>
      </c>
      <c r="AN1506" s="14">
        <f t="shared" si="496"/>
        <v>0</v>
      </c>
      <c r="AO1506" s="5" t="str">
        <f t="shared" si="497"/>
        <v>5千～1万人未満の市町村平均</v>
      </c>
    </row>
    <row r="1507" spans="1:41" s="5" customFormat="1" ht="18" customHeight="1" x14ac:dyDescent="0.3">
      <c r="A1507" s="5" t="str">
        <f t="shared" si="480"/>
        <v>040349</v>
      </c>
      <c r="B1507" s="22">
        <v>40</v>
      </c>
      <c r="C1507" s="23" t="s">
        <v>67</v>
      </c>
      <c r="D1507" s="23">
        <v>40349</v>
      </c>
      <c r="E1507" s="24" t="s">
        <v>1588</v>
      </c>
      <c r="F1507" s="25">
        <v>95.28453863926056</v>
      </c>
      <c r="G1507" s="26">
        <v>2.144731748709189</v>
      </c>
      <c r="H1507" s="26">
        <v>1.4995645699899423</v>
      </c>
      <c r="I1507" s="26">
        <f t="shared" si="481"/>
        <v>98.928834957959694</v>
      </c>
      <c r="J1507" s="26">
        <v>64.560847253301134</v>
      </c>
      <c r="K1507" s="26">
        <v>32.888602370102006</v>
      </c>
      <c r="L1507" s="26">
        <f t="shared" si="482"/>
        <v>97.44944962340314</v>
      </c>
      <c r="M1507" s="26">
        <v>43.786525213274558</v>
      </c>
      <c r="N1507" s="26">
        <v>39.98278655891059</v>
      </c>
      <c r="O1507" s="26">
        <v>2.9689232632397689</v>
      </c>
      <c r="P1507" s="26">
        <v>0</v>
      </c>
      <c r="Q1507" s="26">
        <f t="shared" si="477"/>
        <v>86.738235035424921</v>
      </c>
      <c r="R1507" s="27">
        <v>0</v>
      </c>
      <c r="S1507" s="143">
        <f t="shared" si="483"/>
        <v>283.11651961678774</v>
      </c>
      <c r="T1507" s="140" t="str">
        <f t="shared" si="484"/>
        <v>40349</v>
      </c>
      <c r="U1507" s="5" t="str">
        <f t="shared" si="478"/>
        <v>福岡県粕屋町</v>
      </c>
      <c r="V1507" s="21">
        <f t="shared" si="485"/>
        <v>0.33655591262647944</v>
      </c>
      <c r="W1507" s="21">
        <f t="shared" si="485"/>
        <v>7.5754383799722814E-3</v>
      </c>
      <c r="X1507" s="21">
        <f t="shared" si="485"/>
        <v>5.2966339513486433E-3</v>
      </c>
      <c r="Y1507" s="21">
        <f t="shared" si="486"/>
        <v>0.2280363128957909</v>
      </c>
      <c r="Z1507" s="21">
        <f t="shared" si="486"/>
        <v>0.11616631348329078</v>
      </c>
      <c r="AA1507" s="21">
        <f t="shared" si="487"/>
        <v>0.15465902615835272</v>
      </c>
      <c r="AB1507" s="21">
        <f t="shared" si="487"/>
        <v>0.14122378522111417</v>
      </c>
      <c r="AC1507" s="21">
        <f t="shared" si="487"/>
        <v>1.0486577283651105E-2</v>
      </c>
      <c r="AD1507" s="21">
        <f t="shared" si="479"/>
        <v>0</v>
      </c>
      <c r="AE1507" s="21">
        <f t="shared" si="488"/>
        <v>0</v>
      </c>
      <c r="AF1507" s="137">
        <f>VLOOKUP(T1507,人口!$A$2:$E$1748,5,0)</f>
        <v>47837</v>
      </c>
      <c r="AG1507" s="14">
        <f t="shared" si="489"/>
        <v>0</v>
      </c>
      <c r="AH1507" s="14">
        <f t="shared" si="490"/>
        <v>0</v>
      </c>
      <c r="AI1507" s="14">
        <f t="shared" si="491"/>
        <v>0</v>
      </c>
      <c r="AJ1507" s="14">
        <f t="shared" si="492"/>
        <v>1</v>
      </c>
      <c r="AK1507" s="14">
        <f t="shared" si="493"/>
        <v>0</v>
      </c>
      <c r="AL1507" s="14">
        <f t="shared" si="494"/>
        <v>0</v>
      </c>
      <c r="AM1507" s="14">
        <f t="shared" si="495"/>
        <v>0</v>
      </c>
      <c r="AN1507" s="14">
        <f t="shared" si="496"/>
        <v>0</v>
      </c>
      <c r="AO1507" s="5" t="str">
        <f t="shared" si="497"/>
        <v>3万～10万人未満の市町村平均</v>
      </c>
    </row>
    <row r="1508" spans="1:41" s="5" customFormat="1" ht="18" customHeight="1" x14ac:dyDescent="0.3">
      <c r="A1508" s="5" t="str">
        <f t="shared" si="480"/>
        <v>040381</v>
      </c>
      <c r="B1508" s="22">
        <v>40</v>
      </c>
      <c r="C1508" s="23" t="s">
        <v>67</v>
      </c>
      <c r="D1508" s="23">
        <v>40381</v>
      </c>
      <c r="E1508" s="24" t="s">
        <v>1606</v>
      </c>
      <c r="F1508" s="25">
        <v>10.414383187445038</v>
      </c>
      <c r="G1508" s="26">
        <v>0.6088389441018367</v>
      </c>
      <c r="H1508" s="26">
        <v>3.7489114249748552E-2</v>
      </c>
      <c r="I1508" s="26">
        <f t="shared" si="481"/>
        <v>11.060711245796623</v>
      </c>
      <c r="J1508" s="26">
        <v>15.77178714749301</v>
      </c>
      <c r="K1508" s="26">
        <v>10.421563852994401</v>
      </c>
      <c r="L1508" s="26">
        <f t="shared" si="482"/>
        <v>26.193351000487411</v>
      </c>
      <c r="M1508" s="26">
        <v>14.017736370531043</v>
      </c>
      <c r="N1508" s="26">
        <v>7.9243862169104391</v>
      </c>
      <c r="O1508" s="26">
        <v>0.85175706805825169</v>
      </c>
      <c r="P1508" s="26">
        <v>0.4715528091462915</v>
      </c>
      <c r="Q1508" s="26">
        <f t="shared" si="477"/>
        <v>23.265432464646025</v>
      </c>
      <c r="R1508" s="27">
        <v>0</v>
      </c>
      <c r="S1508" s="143">
        <f t="shared" si="483"/>
        <v>60.519494710930061</v>
      </c>
      <c r="T1508" s="140" t="str">
        <f t="shared" si="484"/>
        <v>40381</v>
      </c>
      <c r="U1508" s="5" t="str">
        <f t="shared" si="478"/>
        <v>福岡県芦屋町</v>
      </c>
      <c r="V1508" s="21">
        <f t="shared" si="485"/>
        <v>0.17208311531993276</v>
      </c>
      <c r="W1508" s="21">
        <f t="shared" si="485"/>
        <v>1.0060211953353899E-2</v>
      </c>
      <c r="X1508" s="21">
        <f t="shared" si="485"/>
        <v>6.1945517603566292E-4</v>
      </c>
      <c r="Y1508" s="21">
        <f t="shared" si="486"/>
        <v>0.26060672222771486</v>
      </c>
      <c r="Z1508" s="21">
        <f t="shared" si="486"/>
        <v>0.17220176577436336</v>
      </c>
      <c r="AA1508" s="21">
        <f t="shared" si="487"/>
        <v>0.23162348657216042</v>
      </c>
      <c r="AB1508" s="21">
        <f t="shared" si="487"/>
        <v>0.13093939820153958</v>
      </c>
      <c r="AC1508" s="21">
        <f t="shared" si="487"/>
        <v>1.4074094176209653E-2</v>
      </c>
      <c r="AD1508" s="21">
        <f t="shared" si="479"/>
        <v>7.7917505986897671E-3</v>
      </c>
      <c r="AE1508" s="21">
        <f t="shared" si="488"/>
        <v>0</v>
      </c>
      <c r="AF1508" s="137">
        <f>VLOOKUP(T1508,人口!$A$2:$E$1748,5,0)</f>
        <v>13724</v>
      </c>
      <c r="AG1508" s="14">
        <f t="shared" si="489"/>
        <v>0</v>
      </c>
      <c r="AH1508" s="14">
        <f t="shared" si="490"/>
        <v>0</v>
      </c>
      <c r="AI1508" s="14">
        <f t="shared" si="491"/>
        <v>1</v>
      </c>
      <c r="AJ1508" s="14">
        <f t="shared" si="492"/>
        <v>0</v>
      </c>
      <c r="AK1508" s="14">
        <f t="shared" si="493"/>
        <v>0</v>
      </c>
      <c r="AL1508" s="14">
        <f t="shared" si="494"/>
        <v>0</v>
      </c>
      <c r="AM1508" s="14">
        <f t="shared" si="495"/>
        <v>0</v>
      </c>
      <c r="AN1508" s="14">
        <f t="shared" si="496"/>
        <v>0</v>
      </c>
      <c r="AO1508" s="5" t="str">
        <f t="shared" si="497"/>
        <v>1万～3万人未満の市町村平均</v>
      </c>
    </row>
    <row r="1509" spans="1:41" s="5" customFormat="1" ht="18" customHeight="1" x14ac:dyDescent="0.3">
      <c r="A1509" s="5" t="str">
        <f t="shared" si="480"/>
        <v>040382</v>
      </c>
      <c r="B1509" s="22">
        <v>40</v>
      </c>
      <c r="C1509" s="23" t="s">
        <v>67</v>
      </c>
      <c r="D1509" s="23">
        <v>40382</v>
      </c>
      <c r="E1509" s="24" t="s">
        <v>1620</v>
      </c>
      <c r="F1509" s="25">
        <v>38.495256421848659</v>
      </c>
      <c r="G1509" s="26">
        <v>1.2250354585251459</v>
      </c>
      <c r="H1509" s="26">
        <v>0</v>
      </c>
      <c r="I1509" s="26">
        <f t="shared" si="481"/>
        <v>39.720291880373807</v>
      </c>
      <c r="J1509" s="26">
        <v>24.510499076047395</v>
      </c>
      <c r="K1509" s="26">
        <v>21.319239760186516</v>
      </c>
      <c r="L1509" s="26">
        <f t="shared" si="482"/>
        <v>45.829738836233915</v>
      </c>
      <c r="M1509" s="26">
        <v>28.006822888141734</v>
      </c>
      <c r="N1509" s="26">
        <v>18.052396530569499</v>
      </c>
      <c r="O1509" s="26">
        <v>1.7472067166989145</v>
      </c>
      <c r="P1509" s="26">
        <v>0</v>
      </c>
      <c r="Q1509" s="26">
        <f t="shared" si="477"/>
        <v>47.806426135410149</v>
      </c>
      <c r="R1509" s="27">
        <v>0</v>
      </c>
      <c r="S1509" s="143">
        <f t="shared" si="483"/>
        <v>133.35645685201786</v>
      </c>
      <c r="T1509" s="140" t="str">
        <f t="shared" si="484"/>
        <v>40382</v>
      </c>
      <c r="U1509" s="5" t="str">
        <f t="shared" si="478"/>
        <v>福岡県水巻町</v>
      </c>
      <c r="V1509" s="21">
        <f t="shared" si="485"/>
        <v>0.28866436114575111</v>
      </c>
      <c r="W1509" s="21">
        <f t="shared" si="485"/>
        <v>9.1861728141482898E-3</v>
      </c>
      <c r="X1509" s="21">
        <f t="shared" si="485"/>
        <v>0</v>
      </c>
      <c r="Y1509" s="21">
        <f t="shared" si="486"/>
        <v>0.18379686784304752</v>
      </c>
      <c r="Z1509" s="21">
        <f t="shared" si="486"/>
        <v>0.1598665731187198</v>
      </c>
      <c r="AA1509" s="21">
        <f t="shared" si="487"/>
        <v>0.21001474956117172</v>
      </c>
      <c r="AB1509" s="21">
        <f t="shared" si="487"/>
        <v>0.13536949733601403</v>
      </c>
      <c r="AC1509" s="21">
        <f t="shared" si="487"/>
        <v>1.3101778181147567E-2</v>
      </c>
      <c r="AD1509" s="21">
        <f t="shared" si="479"/>
        <v>0</v>
      </c>
      <c r="AE1509" s="21">
        <f t="shared" si="488"/>
        <v>0</v>
      </c>
      <c r="AF1509" s="137">
        <f>VLOOKUP(T1509,人口!$A$2:$E$1748,5,0)</f>
        <v>28152</v>
      </c>
      <c r="AG1509" s="14">
        <f t="shared" si="489"/>
        <v>0</v>
      </c>
      <c r="AH1509" s="14">
        <f t="shared" si="490"/>
        <v>0</v>
      </c>
      <c r="AI1509" s="14">
        <f t="shared" si="491"/>
        <v>1</v>
      </c>
      <c r="AJ1509" s="14">
        <f t="shared" si="492"/>
        <v>0</v>
      </c>
      <c r="AK1509" s="14">
        <f t="shared" si="493"/>
        <v>0</v>
      </c>
      <c r="AL1509" s="14">
        <f t="shared" si="494"/>
        <v>0</v>
      </c>
      <c r="AM1509" s="14">
        <f t="shared" si="495"/>
        <v>0</v>
      </c>
      <c r="AN1509" s="14">
        <f t="shared" si="496"/>
        <v>0</v>
      </c>
      <c r="AO1509" s="5" t="str">
        <f t="shared" si="497"/>
        <v>1万～3万人未満の市町村平均</v>
      </c>
    </row>
    <row r="1510" spans="1:41" s="5" customFormat="1" ht="18" customHeight="1" x14ac:dyDescent="0.3">
      <c r="A1510" s="5" t="str">
        <f t="shared" si="480"/>
        <v>040383</v>
      </c>
      <c r="B1510" s="22">
        <v>40</v>
      </c>
      <c r="C1510" s="23" t="s">
        <v>67</v>
      </c>
      <c r="D1510" s="23">
        <v>40383</v>
      </c>
      <c r="E1510" s="24" t="s">
        <v>1638</v>
      </c>
      <c r="F1510" s="25">
        <v>28.110138053371401</v>
      </c>
      <c r="G1510" s="26">
        <v>1.0558113411312817</v>
      </c>
      <c r="H1510" s="26">
        <v>3.4489985109768666</v>
      </c>
      <c r="I1510" s="26">
        <f t="shared" si="481"/>
        <v>32.614947905479546</v>
      </c>
      <c r="J1510" s="26">
        <v>21.684423188985299</v>
      </c>
      <c r="K1510" s="26">
        <v>22.271463868581943</v>
      </c>
      <c r="L1510" s="26">
        <f t="shared" si="482"/>
        <v>43.955887057567239</v>
      </c>
      <c r="M1510" s="26">
        <v>30.212861563009</v>
      </c>
      <c r="N1510" s="26">
        <v>17.571255898091632</v>
      </c>
      <c r="O1510" s="26">
        <v>1.9677797726504611</v>
      </c>
      <c r="P1510" s="26">
        <v>0</v>
      </c>
      <c r="Q1510" s="26">
        <f t="shared" si="477"/>
        <v>49.751897233751095</v>
      </c>
      <c r="R1510" s="27">
        <v>0</v>
      </c>
      <c r="S1510" s="143">
        <f t="shared" si="483"/>
        <v>126.32273219679789</v>
      </c>
      <c r="T1510" s="140" t="str">
        <f t="shared" si="484"/>
        <v>40383</v>
      </c>
      <c r="U1510" s="5" t="str">
        <f t="shared" si="478"/>
        <v>福岡県岡垣町</v>
      </c>
      <c r="V1510" s="21">
        <f t="shared" si="485"/>
        <v>0.22252636215608987</v>
      </c>
      <c r="W1510" s="21">
        <f t="shared" si="485"/>
        <v>8.3580470654041564E-3</v>
      </c>
      <c r="X1510" s="21">
        <f t="shared" si="485"/>
        <v>2.7303070880415094E-2</v>
      </c>
      <c r="Y1510" s="21">
        <f t="shared" si="486"/>
        <v>0.1716589153186078</v>
      </c>
      <c r="Z1510" s="21">
        <f t="shared" si="486"/>
        <v>0.17630606527640078</v>
      </c>
      <c r="AA1510" s="21">
        <f t="shared" si="487"/>
        <v>0.23917200837566158</v>
      </c>
      <c r="AB1510" s="21">
        <f t="shared" si="487"/>
        <v>0.13909813057809273</v>
      </c>
      <c r="AC1510" s="21">
        <f t="shared" si="487"/>
        <v>1.5577400349327955E-2</v>
      </c>
      <c r="AD1510" s="21">
        <f t="shared" si="479"/>
        <v>0</v>
      </c>
      <c r="AE1510" s="21">
        <f t="shared" si="488"/>
        <v>0</v>
      </c>
      <c r="AF1510" s="137">
        <f>VLOOKUP(T1510,人口!$A$2:$E$1748,5,0)</f>
        <v>31706</v>
      </c>
      <c r="AG1510" s="14">
        <f t="shared" si="489"/>
        <v>0</v>
      </c>
      <c r="AH1510" s="14">
        <f t="shared" si="490"/>
        <v>0</v>
      </c>
      <c r="AI1510" s="14">
        <f t="shared" si="491"/>
        <v>0</v>
      </c>
      <c r="AJ1510" s="14">
        <f t="shared" si="492"/>
        <v>1</v>
      </c>
      <c r="AK1510" s="14">
        <f t="shared" si="493"/>
        <v>0</v>
      </c>
      <c r="AL1510" s="14">
        <f t="shared" si="494"/>
        <v>0</v>
      </c>
      <c r="AM1510" s="14">
        <f t="shared" si="495"/>
        <v>0</v>
      </c>
      <c r="AN1510" s="14">
        <f t="shared" si="496"/>
        <v>0</v>
      </c>
      <c r="AO1510" s="5" t="str">
        <f t="shared" si="497"/>
        <v>3万～10万人未満の市町村平均</v>
      </c>
    </row>
    <row r="1511" spans="1:41" s="5" customFormat="1" ht="18" customHeight="1" x14ac:dyDescent="0.3">
      <c r="A1511" s="5" t="str">
        <f t="shared" si="480"/>
        <v>040384</v>
      </c>
      <c r="B1511" s="22">
        <v>40</v>
      </c>
      <c r="C1511" s="23" t="s">
        <v>67</v>
      </c>
      <c r="D1511" s="23">
        <v>40384</v>
      </c>
      <c r="E1511" s="24" t="s">
        <v>1654</v>
      </c>
      <c r="F1511" s="25">
        <v>51.02234690030442</v>
      </c>
      <c r="G1511" s="26">
        <v>1.0245416672650243</v>
      </c>
      <c r="H1511" s="26">
        <v>0.14995645699899421</v>
      </c>
      <c r="I1511" s="26">
        <f t="shared" si="481"/>
        <v>52.196845024568439</v>
      </c>
      <c r="J1511" s="26">
        <v>20.214292803291379</v>
      </c>
      <c r="K1511" s="26">
        <v>13.48663539382278</v>
      </c>
      <c r="L1511" s="26">
        <f t="shared" si="482"/>
        <v>33.700928197114159</v>
      </c>
      <c r="M1511" s="26">
        <v>20.296829135575322</v>
      </c>
      <c r="N1511" s="26">
        <v>17.128606516211999</v>
      </c>
      <c r="O1511" s="26">
        <v>1.1982566098076846</v>
      </c>
      <c r="P1511" s="26">
        <v>0</v>
      </c>
      <c r="Q1511" s="26">
        <f t="shared" si="477"/>
        <v>38.623692261595011</v>
      </c>
      <c r="R1511" s="27">
        <v>0</v>
      </c>
      <c r="S1511" s="143">
        <f t="shared" si="483"/>
        <v>124.52146548327761</v>
      </c>
      <c r="T1511" s="140" t="str">
        <f t="shared" si="484"/>
        <v>40384</v>
      </c>
      <c r="U1511" s="5" t="str">
        <f t="shared" si="478"/>
        <v>福岡県遠賀町</v>
      </c>
      <c r="V1511" s="21">
        <f t="shared" si="485"/>
        <v>0.40974740140009336</v>
      </c>
      <c r="W1511" s="21">
        <f t="shared" si="485"/>
        <v>8.2278317500416292E-3</v>
      </c>
      <c r="X1511" s="21">
        <f t="shared" si="485"/>
        <v>1.2042619030943893E-3</v>
      </c>
      <c r="Y1511" s="21">
        <f t="shared" si="486"/>
        <v>0.16233580872854425</v>
      </c>
      <c r="Z1511" s="21">
        <f t="shared" si="486"/>
        <v>0.10830771499098639</v>
      </c>
      <c r="AA1511" s="21">
        <f t="shared" si="487"/>
        <v>0.16299863687599347</v>
      </c>
      <c r="AB1511" s="21">
        <f t="shared" si="487"/>
        <v>0.1375554523851332</v>
      </c>
      <c r="AC1511" s="21">
        <f t="shared" si="487"/>
        <v>9.6228919661132829E-3</v>
      </c>
      <c r="AD1511" s="21">
        <f t="shared" si="479"/>
        <v>0</v>
      </c>
      <c r="AE1511" s="21">
        <f t="shared" si="488"/>
        <v>0</v>
      </c>
      <c r="AF1511" s="137">
        <f>VLOOKUP(T1511,人口!$A$2:$E$1748,5,0)</f>
        <v>19307</v>
      </c>
      <c r="AG1511" s="14">
        <f t="shared" si="489"/>
        <v>0</v>
      </c>
      <c r="AH1511" s="14">
        <f t="shared" si="490"/>
        <v>0</v>
      </c>
      <c r="AI1511" s="14">
        <f t="shared" si="491"/>
        <v>1</v>
      </c>
      <c r="AJ1511" s="14">
        <f t="shared" si="492"/>
        <v>0</v>
      </c>
      <c r="AK1511" s="14">
        <f t="shared" si="493"/>
        <v>0</v>
      </c>
      <c r="AL1511" s="14">
        <f t="shared" si="494"/>
        <v>0</v>
      </c>
      <c r="AM1511" s="14">
        <f t="shared" si="495"/>
        <v>0</v>
      </c>
      <c r="AN1511" s="14">
        <f t="shared" si="496"/>
        <v>0</v>
      </c>
      <c r="AO1511" s="5" t="str">
        <f t="shared" si="497"/>
        <v>1万～3万人未満の市町村平均</v>
      </c>
    </row>
    <row r="1512" spans="1:41" s="5" customFormat="1" ht="18" customHeight="1" x14ac:dyDescent="0.3">
      <c r="A1512" s="5" t="str">
        <f t="shared" si="480"/>
        <v>040401</v>
      </c>
      <c r="B1512" s="22">
        <v>40</v>
      </c>
      <c r="C1512" s="23" t="s">
        <v>67</v>
      </c>
      <c r="D1512" s="23">
        <v>40401</v>
      </c>
      <c r="E1512" s="24" t="s">
        <v>1669</v>
      </c>
      <c r="F1512" s="25">
        <v>85.674721730924745</v>
      </c>
      <c r="G1512" s="26">
        <v>0.43961482670797275</v>
      </c>
      <c r="H1512" s="26">
        <v>1.3121189987411994</v>
      </c>
      <c r="I1512" s="26">
        <f t="shared" si="481"/>
        <v>87.426455556373909</v>
      </c>
      <c r="J1512" s="26">
        <v>6.0839133679809008</v>
      </c>
      <c r="K1512" s="26">
        <v>6.1782352083433967</v>
      </c>
      <c r="L1512" s="26">
        <f t="shared" si="482"/>
        <v>12.262148576324297</v>
      </c>
      <c r="M1512" s="26">
        <v>8.1540664728318983</v>
      </c>
      <c r="N1512" s="26">
        <v>7.8089124651157515</v>
      </c>
      <c r="O1512" s="26">
        <v>0.46876429139055481</v>
      </c>
      <c r="P1512" s="26">
        <v>0</v>
      </c>
      <c r="Q1512" s="26">
        <f t="shared" si="477"/>
        <v>16.431743229338206</v>
      </c>
      <c r="R1512" s="27">
        <v>0</v>
      </c>
      <c r="S1512" s="143">
        <f t="shared" si="483"/>
        <v>116.12034736203641</v>
      </c>
      <c r="T1512" s="140" t="str">
        <f t="shared" si="484"/>
        <v>40401</v>
      </c>
      <c r="U1512" s="5" t="str">
        <f t="shared" si="478"/>
        <v>福岡県小竹町</v>
      </c>
      <c r="V1512" s="21">
        <f t="shared" si="485"/>
        <v>0.73780972652286991</v>
      </c>
      <c r="W1512" s="21">
        <f t="shared" si="485"/>
        <v>3.7858552501342018E-3</v>
      </c>
      <c r="X1512" s="21">
        <f t="shared" si="485"/>
        <v>1.1299647551434854E-2</v>
      </c>
      <c r="Y1512" s="21">
        <f t="shared" si="486"/>
        <v>5.239317230952354E-2</v>
      </c>
      <c r="Z1512" s="21">
        <f t="shared" si="486"/>
        <v>5.3205448904498076E-2</v>
      </c>
      <c r="AA1512" s="21">
        <f t="shared" si="487"/>
        <v>7.0220823981945235E-2</v>
      </c>
      <c r="AB1512" s="21">
        <f t="shared" si="487"/>
        <v>6.724844217671315E-2</v>
      </c>
      <c r="AC1512" s="21">
        <f t="shared" si="487"/>
        <v>4.0368833028810707E-3</v>
      </c>
      <c r="AD1512" s="21">
        <f t="shared" si="479"/>
        <v>0</v>
      </c>
      <c r="AE1512" s="21">
        <f t="shared" si="488"/>
        <v>0</v>
      </c>
      <c r="AF1512" s="137">
        <f>VLOOKUP(T1512,人口!$A$2:$E$1748,5,0)</f>
        <v>7553</v>
      </c>
      <c r="AG1512" s="14">
        <f t="shared" si="489"/>
        <v>0</v>
      </c>
      <c r="AH1512" s="14">
        <f t="shared" si="490"/>
        <v>1</v>
      </c>
      <c r="AI1512" s="14">
        <f t="shared" si="491"/>
        <v>0</v>
      </c>
      <c r="AJ1512" s="14">
        <f t="shared" si="492"/>
        <v>0</v>
      </c>
      <c r="AK1512" s="14">
        <f t="shared" si="493"/>
        <v>0</v>
      </c>
      <c r="AL1512" s="14">
        <f t="shared" si="494"/>
        <v>0</v>
      </c>
      <c r="AM1512" s="14">
        <f t="shared" si="495"/>
        <v>0</v>
      </c>
      <c r="AN1512" s="14">
        <f t="shared" si="496"/>
        <v>0</v>
      </c>
      <c r="AO1512" s="5" t="str">
        <f t="shared" si="497"/>
        <v>5千～1万人未満の市町村平均</v>
      </c>
    </row>
    <row r="1513" spans="1:41" s="5" customFormat="1" ht="18" customHeight="1" x14ac:dyDescent="0.3">
      <c r="A1513" s="5" t="str">
        <f t="shared" si="480"/>
        <v>040402</v>
      </c>
      <c r="B1513" s="22">
        <v>40</v>
      </c>
      <c r="C1513" s="23" t="s">
        <v>67</v>
      </c>
      <c r="D1513" s="23">
        <v>40402</v>
      </c>
      <c r="E1513" s="24" t="s">
        <v>1684</v>
      </c>
      <c r="F1513" s="25">
        <v>184.54987705948633</v>
      </c>
      <c r="G1513" s="26">
        <v>0.93809021598772413</v>
      </c>
      <c r="H1513" s="26">
        <v>0.82476051349446822</v>
      </c>
      <c r="I1513" s="26">
        <f t="shared" si="481"/>
        <v>186.31272778896854</v>
      </c>
      <c r="J1513" s="26">
        <v>12.631702828535126</v>
      </c>
      <c r="K1513" s="26">
        <v>12.019825529880329</v>
      </c>
      <c r="L1513" s="26">
        <f t="shared" si="482"/>
        <v>24.651528358415455</v>
      </c>
      <c r="M1513" s="26">
        <v>17.135795363362917</v>
      </c>
      <c r="N1513" s="26">
        <v>13.832793183738623</v>
      </c>
      <c r="O1513" s="26">
        <v>0.98388988632523056</v>
      </c>
      <c r="P1513" s="26">
        <v>0</v>
      </c>
      <c r="Q1513" s="26">
        <f t="shared" si="477"/>
        <v>31.952478433426769</v>
      </c>
      <c r="R1513" s="27">
        <v>0</v>
      </c>
      <c r="S1513" s="143">
        <f t="shared" si="483"/>
        <v>242.91673458081075</v>
      </c>
      <c r="T1513" s="140" t="str">
        <f t="shared" si="484"/>
        <v>40402</v>
      </c>
      <c r="U1513" s="5" t="str">
        <f t="shared" si="478"/>
        <v>福岡県鞍手町</v>
      </c>
      <c r="V1513" s="21">
        <f t="shared" si="485"/>
        <v>0.75972483895749221</v>
      </c>
      <c r="W1513" s="21">
        <f t="shared" si="485"/>
        <v>3.861776824913028E-3</v>
      </c>
      <c r="X1513" s="21">
        <f t="shared" si="485"/>
        <v>3.3952395865921555E-3</v>
      </c>
      <c r="Y1513" s="21">
        <f t="shared" si="486"/>
        <v>5.200013432723366E-2</v>
      </c>
      <c r="Z1513" s="21">
        <f t="shared" si="486"/>
        <v>4.9481257644197876E-2</v>
      </c>
      <c r="AA1513" s="21">
        <f t="shared" si="487"/>
        <v>7.0541847983150691E-2</v>
      </c>
      <c r="AB1513" s="21">
        <f t="shared" si="487"/>
        <v>5.6944587237306568E-2</v>
      </c>
      <c r="AC1513" s="21">
        <f t="shared" si="487"/>
        <v>4.0503174391137769E-3</v>
      </c>
      <c r="AD1513" s="21">
        <f t="shared" si="479"/>
        <v>0</v>
      </c>
      <c r="AE1513" s="21">
        <f t="shared" si="488"/>
        <v>0</v>
      </c>
      <c r="AF1513" s="137">
        <f>VLOOKUP(T1513,人口!$A$2:$E$1748,5,0)</f>
        <v>15853</v>
      </c>
      <c r="AG1513" s="14">
        <f t="shared" si="489"/>
        <v>0</v>
      </c>
      <c r="AH1513" s="14">
        <f t="shared" si="490"/>
        <v>0</v>
      </c>
      <c r="AI1513" s="14">
        <f t="shared" si="491"/>
        <v>1</v>
      </c>
      <c r="AJ1513" s="14">
        <f t="shared" si="492"/>
        <v>0</v>
      </c>
      <c r="AK1513" s="14">
        <f t="shared" si="493"/>
        <v>0</v>
      </c>
      <c r="AL1513" s="14">
        <f t="shared" si="494"/>
        <v>0</v>
      </c>
      <c r="AM1513" s="14">
        <f t="shared" si="495"/>
        <v>0</v>
      </c>
      <c r="AN1513" s="14">
        <f t="shared" si="496"/>
        <v>0</v>
      </c>
      <c r="AO1513" s="5" t="str">
        <f t="shared" si="497"/>
        <v>1万～3万人未満の市町村平均</v>
      </c>
    </row>
    <row r="1514" spans="1:41" s="5" customFormat="1" ht="18" customHeight="1" x14ac:dyDescent="0.3">
      <c r="A1514" s="5" t="str">
        <f t="shared" si="480"/>
        <v>040421</v>
      </c>
      <c r="B1514" s="22">
        <v>40</v>
      </c>
      <c r="C1514" s="23" t="s">
        <v>67</v>
      </c>
      <c r="D1514" s="23">
        <v>40421</v>
      </c>
      <c r="E1514" s="24" t="s">
        <v>1697</v>
      </c>
      <c r="F1514" s="25">
        <v>31.460671501842544</v>
      </c>
      <c r="G1514" s="26">
        <v>0.47640267831533439</v>
      </c>
      <c r="H1514" s="26">
        <v>0.59982582799597683</v>
      </c>
      <c r="I1514" s="26">
        <f t="shared" si="481"/>
        <v>32.536900008153857</v>
      </c>
      <c r="J1514" s="26">
        <v>9.0491520828149934</v>
      </c>
      <c r="K1514" s="26">
        <v>9.9470548696862409</v>
      </c>
      <c r="L1514" s="26">
        <f t="shared" si="482"/>
        <v>18.996206952501232</v>
      </c>
      <c r="M1514" s="26">
        <v>13.54819711433635</v>
      </c>
      <c r="N1514" s="26">
        <v>10.748681729555507</v>
      </c>
      <c r="O1514" s="26">
        <v>0.82947633449420966</v>
      </c>
      <c r="P1514" s="26">
        <v>0</v>
      </c>
      <c r="Q1514" s="26">
        <f t="shared" si="477"/>
        <v>25.126355178386067</v>
      </c>
      <c r="R1514" s="27">
        <v>0</v>
      </c>
      <c r="S1514" s="143">
        <f t="shared" si="483"/>
        <v>76.659462139041153</v>
      </c>
      <c r="T1514" s="140" t="str">
        <f t="shared" si="484"/>
        <v>40421</v>
      </c>
      <c r="U1514" s="5" t="str">
        <f t="shared" si="478"/>
        <v>福岡県桂川町</v>
      </c>
      <c r="V1514" s="21">
        <f t="shared" si="485"/>
        <v>0.41039515050054393</v>
      </c>
      <c r="W1514" s="21">
        <f t="shared" si="485"/>
        <v>6.2145319706425634E-3</v>
      </c>
      <c r="X1514" s="21">
        <f t="shared" si="485"/>
        <v>7.8245504372055508E-3</v>
      </c>
      <c r="Y1514" s="21">
        <f t="shared" si="486"/>
        <v>0.11804351126808178</v>
      </c>
      <c r="Z1514" s="21">
        <f t="shared" si="486"/>
        <v>0.12975638743257503</v>
      </c>
      <c r="AA1514" s="21">
        <f t="shared" si="487"/>
        <v>0.17673222243280676</v>
      </c>
      <c r="AB1514" s="21">
        <f t="shared" si="487"/>
        <v>0.14021337261746081</v>
      </c>
      <c r="AC1514" s="21">
        <f t="shared" si="487"/>
        <v>1.0820273340683586E-2</v>
      </c>
      <c r="AD1514" s="21">
        <f t="shared" si="479"/>
        <v>0</v>
      </c>
      <c r="AE1514" s="21">
        <f t="shared" si="488"/>
        <v>0</v>
      </c>
      <c r="AF1514" s="137">
        <f>VLOOKUP(T1514,人口!$A$2:$E$1748,5,0)</f>
        <v>13365</v>
      </c>
      <c r="AG1514" s="14">
        <f t="shared" si="489"/>
        <v>0</v>
      </c>
      <c r="AH1514" s="14">
        <f t="shared" si="490"/>
        <v>0</v>
      </c>
      <c r="AI1514" s="14">
        <f t="shared" si="491"/>
        <v>1</v>
      </c>
      <c r="AJ1514" s="14">
        <f t="shared" si="492"/>
        <v>0</v>
      </c>
      <c r="AK1514" s="14">
        <f t="shared" si="493"/>
        <v>0</v>
      </c>
      <c r="AL1514" s="14">
        <f t="shared" si="494"/>
        <v>0</v>
      </c>
      <c r="AM1514" s="14">
        <f t="shared" si="495"/>
        <v>0</v>
      </c>
      <c r="AN1514" s="14">
        <f t="shared" si="496"/>
        <v>0</v>
      </c>
      <c r="AO1514" s="5" t="str">
        <f t="shared" si="497"/>
        <v>1万～3万人未満の市町村平均</v>
      </c>
    </row>
    <row r="1515" spans="1:41" s="5" customFormat="1" ht="18" customHeight="1" x14ac:dyDescent="0.3">
      <c r="A1515" s="5" t="str">
        <f t="shared" si="480"/>
        <v>040447</v>
      </c>
      <c r="B1515" s="22">
        <v>40</v>
      </c>
      <c r="C1515" s="23" t="s">
        <v>67</v>
      </c>
      <c r="D1515" s="23">
        <v>40447</v>
      </c>
      <c r="E1515" s="24" t="s">
        <v>1708</v>
      </c>
      <c r="F1515" s="25">
        <v>66.564867025799785</v>
      </c>
      <c r="G1515" s="26">
        <v>1.6297018262061247</v>
      </c>
      <c r="H1515" s="26">
        <v>11.13426693217532</v>
      </c>
      <c r="I1515" s="26">
        <f t="shared" si="481"/>
        <v>79.328835784181237</v>
      </c>
      <c r="J1515" s="26">
        <v>21.677286633714939</v>
      </c>
      <c r="K1515" s="26">
        <v>18.250962077579029</v>
      </c>
      <c r="L1515" s="26">
        <f t="shared" si="482"/>
        <v>39.928248711293968</v>
      </c>
      <c r="M1515" s="26">
        <v>29.219666661770059</v>
      </c>
      <c r="N1515" s="26">
        <v>25.760269462864898</v>
      </c>
      <c r="O1515" s="26">
        <v>1.8521557987512682</v>
      </c>
      <c r="P1515" s="26">
        <v>0</v>
      </c>
      <c r="Q1515" s="26">
        <f t="shared" si="477"/>
        <v>56.83209192338623</v>
      </c>
      <c r="R1515" s="27">
        <v>4.6766170038835133</v>
      </c>
      <c r="S1515" s="143">
        <f t="shared" si="483"/>
        <v>180.76579342274493</v>
      </c>
      <c r="T1515" s="140" t="str">
        <f t="shared" si="484"/>
        <v>40447</v>
      </c>
      <c r="U1515" s="5" t="str">
        <f t="shared" si="478"/>
        <v>福岡県筑前町</v>
      </c>
      <c r="V1515" s="21">
        <f t="shared" si="485"/>
        <v>0.36823818138052788</v>
      </c>
      <c r="W1515" s="21">
        <f t="shared" si="485"/>
        <v>9.0155432360748116E-3</v>
      </c>
      <c r="X1515" s="21">
        <f t="shared" si="485"/>
        <v>6.1594988306976593E-2</v>
      </c>
      <c r="Y1515" s="21">
        <f t="shared" si="486"/>
        <v>0.11991918505853434</v>
      </c>
      <c r="Z1515" s="21">
        <f t="shared" si="486"/>
        <v>0.10096468879428265</v>
      </c>
      <c r="AA1515" s="21">
        <f t="shared" si="487"/>
        <v>0.16164378286679476</v>
      </c>
      <c r="AB1515" s="21">
        <f t="shared" si="487"/>
        <v>0.14250632807846045</v>
      </c>
      <c r="AC1515" s="21">
        <f t="shared" si="487"/>
        <v>1.0246163080311078E-2</v>
      </c>
      <c r="AD1515" s="21">
        <f t="shared" si="479"/>
        <v>0</v>
      </c>
      <c r="AE1515" s="21">
        <f t="shared" si="488"/>
        <v>2.5871139198037432E-2</v>
      </c>
      <c r="AF1515" s="137">
        <f>VLOOKUP(T1515,人口!$A$2:$E$1748,5,0)</f>
        <v>29843</v>
      </c>
      <c r="AG1515" s="14">
        <f t="shared" si="489"/>
        <v>0</v>
      </c>
      <c r="AH1515" s="14">
        <f t="shared" si="490"/>
        <v>0</v>
      </c>
      <c r="AI1515" s="14">
        <f t="shared" si="491"/>
        <v>1</v>
      </c>
      <c r="AJ1515" s="14">
        <f t="shared" si="492"/>
        <v>0</v>
      </c>
      <c r="AK1515" s="14">
        <f t="shared" si="493"/>
        <v>0</v>
      </c>
      <c r="AL1515" s="14">
        <f t="shared" si="494"/>
        <v>0</v>
      </c>
      <c r="AM1515" s="14">
        <f t="shared" si="495"/>
        <v>0</v>
      </c>
      <c r="AN1515" s="14">
        <f t="shared" si="496"/>
        <v>0</v>
      </c>
      <c r="AO1515" s="5" t="str">
        <f t="shared" si="497"/>
        <v>1万～3万人未満の市町村平均</v>
      </c>
    </row>
    <row r="1516" spans="1:41" s="5" customFormat="1" ht="18" customHeight="1" x14ac:dyDescent="0.3">
      <c r="A1516" s="5" t="str">
        <f t="shared" si="480"/>
        <v>040448</v>
      </c>
      <c r="B1516" s="22">
        <v>40</v>
      </c>
      <c r="C1516" s="23" t="s">
        <v>67</v>
      </c>
      <c r="D1516" s="23">
        <v>40448</v>
      </c>
      <c r="E1516" s="24" t="s">
        <v>1722</v>
      </c>
      <c r="F1516" s="25">
        <v>3.4760442022338172</v>
      </c>
      <c r="G1516" s="26">
        <v>0.16002715449202354</v>
      </c>
      <c r="H1516" s="26">
        <v>1.0496951989929595</v>
      </c>
      <c r="I1516" s="26">
        <f t="shared" si="481"/>
        <v>4.6857665557188</v>
      </c>
      <c r="J1516" s="26">
        <v>1.7770022623193482</v>
      </c>
      <c r="K1516" s="26">
        <v>1.3850532485751672</v>
      </c>
      <c r="L1516" s="26">
        <f t="shared" si="482"/>
        <v>3.1620555108945156</v>
      </c>
      <c r="M1516" s="26">
        <v>2.0643810687610724</v>
      </c>
      <c r="N1516" s="26">
        <v>3.0696772352087796</v>
      </c>
      <c r="O1516" s="26">
        <v>0.12921584200650538</v>
      </c>
      <c r="P1516" s="26">
        <v>0</v>
      </c>
      <c r="Q1516" s="26">
        <f t="shared" si="477"/>
        <v>5.2632741459763572</v>
      </c>
      <c r="R1516" s="27">
        <v>0.28373011962455258</v>
      </c>
      <c r="S1516" s="143">
        <f t="shared" si="483"/>
        <v>13.394826332214224</v>
      </c>
      <c r="T1516" s="140" t="str">
        <f t="shared" si="484"/>
        <v>40448</v>
      </c>
      <c r="U1516" s="5" t="str">
        <f t="shared" si="478"/>
        <v>福岡県東峰村</v>
      </c>
      <c r="V1516" s="21">
        <f t="shared" si="485"/>
        <v>0.25950647780135955</v>
      </c>
      <c r="W1516" s="21">
        <f t="shared" si="485"/>
        <v>1.1946937610319158E-2</v>
      </c>
      <c r="X1516" s="21">
        <f t="shared" si="485"/>
        <v>7.8365719193273051E-2</v>
      </c>
      <c r="Y1516" s="21">
        <f t="shared" si="486"/>
        <v>0.13266332972497763</v>
      </c>
      <c r="Z1516" s="21">
        <f t="shared" si="486"/>
        <v>0.10340210572526413</v>
      </c>
      <c r="AA1516" s="21">
        <f t="shared" si="487"/>
        <v>0.1541177927627391</v>
      </c>
      <c r="AB1516" s="21">
        <f t="shared" si="487"/>
        <v>0.22916887155351034</v>
      </c>
      <c r="AC1516" s="21">
        <f t="shared" si="487"/>
        <v>9.6466978221094579E-3</v>
      </c>
      <c r="AD1516" s="21">
        <f t="shared" si="479"/>
        <v>0</v>
      </c>
      <c r="AE1516" s="21">
        <f t="shared" si="488"/>
        <v>2.1182067806447682E-2</v>
      </c>
      <c r="AF1516" s="137">
        <f>VLOOKUP(T1516,人口!$A$2:$E$1748,5,0)</f>
        <v>2082</v>
      </c>
      <c r="AG1516" s="14">
        <f t="shared" si="489"/>
        <v>1</v>
      </c>
      <c r="AH1516" s="14">
        <f t="shared" si="490"/>
        <v>0</v>
      </c>
      <c r="AI1516" s="14">
        <f t="shared" si="491"/>
        <v>0</v>
      </c>
      <c r="AJ1516" s="14">
        <f t="shared" si="492"/>
        <v>0</v>
      </c>
      <c r="AK1516" s="14">
        <f t="shared" si="493"/>
        <v>0</v>
      </c>
      <c r="AL1516" s="14">
        <f t="shared" si="494"/>
        <v>0</v>
      </c>
      <c r="AM1516" s="14">
        <f t="shared" si="495"/>
        <v>0</v>
      </c>
      <c r="AN1516" s="14">
        <f t="shared" si="496"/>
        <v>0</v>
      </c>
      <c r="AO1516" s="5" t="str">
        <f t="shared" si="497"/>
        <v>5千人未満の市町村平均</v>
      </c>
    </row>
    <row r="1517" spans="1:41" s="5" customFormat="1" ht="18" customHeight="1" x14ac:dyDescent="0.3">
      <c r="A1517" s="5" t="str">
        <f t="shared" si="480"/>
        <v>040503</v>
      </c>
      <c r="B1517" s="22">
        <v>40</v>
      </c>
      <c r="C1517" s="23" t="s">
        <v>67</v>
      </c>
      <c r="D1517" s="23">
        <v>40503</v>
      </c>
      <c r="E1517" s="24" t="s">
        <v>1733</v>
      </c>
      <c r="F1517" s="25">
        <v>45.220956944116658</v>
      </c>
      <c r="G1517" s="26">
        <v>0.8571569424515284</v>
      </c>
      <c r="H1517" s="26">
        <v>5.6233671374622825</v>
      </c>
      <c r="I1517" s="26">
        <f t="shared" si="481"/>
        <v>51.701481024030471</v>
      </c>
      <c r="J1517" s="26">
        <v>10.740515681890038</v>
      </c>
      <c r="K1517" s="26">
        <v>9.0413198170878974</v>
      </c>
      <c r="L1517" s="26">
        <f t="shared" si="482"/>
        <v>19.781835498977934</v>
      </c>
      <c r="M1517" s="26">
        <v>15.703302717345212</v>
      </c>
      <c r="N1517" s="26">
        <v>17.234457455357127</v>
      </c>
      <c r="O1517" s="26">
        <v>0.97234610793271847</v>
      </c>
      <c r="P1517" s="26">
        <v>0</v>
      </c>
      <c r="Q1517" s="26">
        <f t="shared" si="477"/>
        <v>33.910106280635055</v>
      </c>
      <c r="R1517" s="27">
        <v>2.0838515163151041</v>
      </c>
      <c r="S1517" s="143">
        <f t="shared" si="483"/>
        <v>107.47727431995857</v>
      </c>
      <c r="T1517" s="140" t="str">
        <f t="shared" si="484"/>
        <v>40503</v>
      </c>
      <c r="U1517" s="5" t="str">
        <f t="shared" si="478"/>
        <v>福岡県大刀洗町</v>
      </c>
      <c r="V1517" s="21">
        <f t="shared" si="485"/>
        <v>0.42074901164216733</v>
      </c>
      <c r="W1517" s="21">
        <f t="shared" si="485"/>
        <v>7.9752389319046411E-3</v>
      </c>
      <c r="X1517" s="21">
        <f t="shared" si="485"/>
        <v>5.232145281914747E-2</v>
      </c>
      <c r="Y1517" s="21">
        <f t="shared" si="486"/>
        <v>9.9932899767402467E-2</v>
      </c>
      <c r="Z1517" s="21">
        <f t="shared" si="486"/>
        <v>8.4123084385002128E-2</v>
      </c>
      <c r="AA1517" s="21">
        <f t="shared" si="487"/>
        <v>0.14610812208166599</v>
      </c>
      <c r="AB1517" s="21">
        <f t="shared" si="487"/>
        <v>0.16035443366427726</v>
      </c>
      <c r="AC1517" s="21">
        <f t="shared" si="487"/>
        <v>9.0469926231852103E-3</v>
      </c>
      <c r="AD1517" s="21">
        <f t="shared" si="479"/>
        <v>0</v>
      </c>
      <c r="AE1517" s="21">
        <f t="shared" si="488"/>
        <v>1.9388764085247482E-2</v>
      </c>
      <c r="AF1517" s="137">
        <f>VLOOKUP(T1517,人口!$A$2:$E$1748,5,0)</f>
        <v>15667</v>
      </c>
      <c r="AG1517" s="14">
        <f t="shared" si="489"/>
        <v>0</v>
      </c>
      <c r="AH1517" s="14">
        <f t="shared" si="490"/>
        <v>0</v>
      </c>
      <c r="AI1517" s="14">
        <f t="shared" si="491"/>
        <v>1</v>
      </c>
      <c r="AJ1517" s="14">
        <f t="shared" si="492"/>
        <v>0</v>
      </c>
      <c r="AK1517" s="14">
        <f t="shared" si="493"/>
        <v>0</v>
      </c>
      <c r="AL1517" s="14">
        <f t="shared" si="494"/>
        <v>0</v>
      </c>
      <c r="AM1517" s="14">
        <f t="shared" si="495"/>
        <v>0</v>
      </c>
      <c r="AN1517" s="14">
        <f t="shared" si="496"/>
        <v>0</v>
      </c>
      <c r="AO1517" s="5" t="str">
        <f t="shared" si="497"/>
        <v>1万～3万人未満の市町村平均</v>
      </c>
    </row>
    <row r="1518" spans="1:41" s="5" customFormat="1" ht="18" customHeight="1" x14ac:dyDescent="0.3">
      <c r="A1518" s="5" t="str">
        <f t="shared" si="480"/>
        <v>040522</v>
      </c>
      <c r="B1518" s="22">
        <v>40</v>
      </c>
      <c r="C1518" s="23" t="s">
        <v>67</v>
      </c>
      <c r="D1518" s="23">
        <v>40522</v>
      </c>
      <c r="E1518" s="24" t="s">
        <v>1743</v>
      </c>
      <c r="F1518" s="25">
        <v>20.065268151462838</v>
      </c>
      <c r="G1518" s="26">
        <v>0.49479660411901538</v>
      </c>
      <c r="H1518" s="26">
        <v>12.93374441616325</v>
      </c>
      <c r="I1518" s="26">
        <f t="shared" si="481"/>
        <v>33.493809171745106</v>
      </c>
      <c r="J1518" s="26">
        <v>10.761925347701112</v>
      </c>
      <c r="K1518" s="26">
        <v>8.0714619289073699</v>
      </c>
      <c r="L1518" s="26">
        <f t="shared" si="482"/>
        <v>18.833387276608484</v>
      </c>
      <c r="M1518" s="26">
        <v>14.205552073008921</v>
      </c>
      <c r="N1518" s="26">
        <v>10.426317505795337</v>
      </c>
      <c r="O1518" s="26">
        <v>0.88185778053335018</v>
      </c>
      <c r="P1518" s="26">
        <v>0</v>
      </c>
      <c r="Q1518" s="26">
        <f t="shared" si="477"/>
        <v>25.513727359337608</v>
      </c>
      <c r="R1518" s="27">
        <v>0.39832693024808075</v>
      </c>
      <c r="S1518" s="143">
        <f t="shared" si="483"/>
        <v>78.239250737939273</v>
      </c>
      <c r="T1518" s="140" t="str">
        <f t="shared" si="484"/>
        <v>40522</v>
      </c>
      <c r="U1518" s="5" t="str">
        <f t="shared" si="478"/>
        <v>福岡県大木町</v>
      </c>
      <c r="V1518" s="21">
        <f t="shared" si="485"/>
        <v>0.2564603822532891</v>
      </c>
      <c r="W1518" s="21">
        <f t="shared" si="485"/>
        <v>6.3241480388957997E-3</v>
      </c>
      <c r="X1518" s="21">
        <f t="shared" si="485"/>
        <v>0.16531017736205778</v>
      </c>
      <c r="Y1518" s="21">
        <f t="shared" si="486"/>
        <v>0.13755148785547494</v>
      </c>
      <c r="Z1518" s="21">
        <f t="shared" si="486"/>
        <v>0.10316384490877299</v>
      </c>
      <c r="AA1518" s="21">
        <f t="shared" si="487"/>
        <v>0.18156554336889191</v>
      </c>
      <c r="AB1518" s="21">
        <f t="shared" si="487"/>
        <v>0.1332619804951618</v>
      </c>
      <c r="AC1518" s="21">
        <f t="shared" si="487"/>
        <v>1.1271296340593985E-2</v>
      </c>
      <c r="AD1518" s="21">
        <f t="shared" si="479"/>
        <v>0</v>
      </c>
      <c r="AE1518" s="21">
        <f t="shared" si="488"/>
        <v>5.0911393768617291E-3</v>
      </c>
      <c r="AF1518" s="137">
        <f>VLOOKUP(T1518,人口!$A$2:$E$1748,5,0)</f>
        <v>14209</v>
      </c>
      <c r="AG1518" s="14">
        <f t="shared" si="489"/>
        <v>0</v>
      </c>
      <c r="AH1518" s="14">
        <f t="shared" si="490"/>
        <v>0</v>
      </c>
      <c r="AI1518" s="14">
        <f t="shared" si="491"/>
        <v>1</v>
      </c>
      <c r="AJ1518" s="14">
        <f t="shared" si="492"/>
        <v>0</v>
      </c>
      <c r="AK1518" s="14">
        <f t="shared" si="493"/>
        <v>0</v>
      </c>
      <c r="AL1518" s="14">
        <f t="shared" si="494"/>
        <v>0</v>
      </c>
      <c r="AM1518" s="14">
        <f t="shared" si="495"/>
        <v>0</v>
      </c>
      <c r="AN1518" s="14">
        <f t="shared" si="496"/>
        <v>0</v>
      </c>
      <c r="AO1518" s="5" t="str">
        <f t="shared" si="497"/>
        <v>1万～3万人未満の市町村平均</v>
      </c>
    </row>
    <row r="1519" spans="1:41" s="5" customFormat="1" ht="18" customHeight="1" x14ac:dyDescent="0.3">
      <c r="A1519" s="5" t="str">
        <f t="shared" si="480"/>
        <v>040544</v>
      </c>
      <c r="B1519" s="22">
        <v>40</v>
      </c>
      <c r="C1519" s="23" t="s">
        <v>67</v>
      </c>
      <c r="D1519" s="23">
        <v>40544</v>
      </c>
      <c r="E1519" s="24" t="s">
        <v>861</v>
      </c>
      <c r="F1519" s="25">
        <v>125.45130509409357</v>
      </c>
      <c r="G1519" s="26">
        <v>0.86267512019263271</v>
      </c>
      <c r="H1519" s="26">
        <v>4.0113352247230951</v>
      </c>
      <c r="I1519" s="26">
        <f t="shared" si="481"/>
        <v>130.3253154390093</v>
      </c>
      <c r="J1519" s="26">
        <v>22.415920104197077</v>
      </c>
      <c r="K1519" s="26">
        <v>12.444639315612296</v>
      </c>
      <c r="L1519" s="26">
        <f t="shared" si="482"/>
        <v>34.860559419809377</v>
      </c>
      <c r="M1519" s="26">
        <v>20.521252983451433</v>
      </c>
      <c r="N1519" s="26">
        <v>19.418835926806636</v>
      </c>
      <c r="O1519" s="26">
        <v>1.2196063935013628</v>
      </c>
      <c r="P1519" s="26">
        <v>0</v>
      </c>
      <c r="Q1519" s="26">
        <f t="shared" si="477"/>
        <v>41.159695303759435</v>
      </c>
      <c r="R1519" s="27">
        <v>2.7005007399516145</v>
      </c>
      <c r="S1519" s="143">
        <f t="shared" si="483"/>
        <v>209.04607090252975</v>
      </c>
      <c r="T1519" s="140" t="str">
        <f t="shared" si="484"/>
        <v>40544</v>
      </c>
      <c r="U1519" s="5" t="str">
        <f t="shared" si="478"/>
        <v>福岡県広川町</v>
      </c>
      <c r="V1519" s="21">
        <f t="shared" si="485"/>
        <v>0.60011319300321486</v>
      </c>
      <c r="W1519" s="21">
        <f t="shared" si="485"/>
        <v>4.1267224802080367E-3</v>
      </c>
      <c r="X1519" s="21">
        <f t="shared" si="485"/>
        <v>1.9188761632326631E-2</v>
      </c>
      <c r="Y1519" s="21">
        <f t="shared" si="486"/>
        <v>0.1072295690965116</v>
      </c>
      <c r="Z1519" s="21">
        <f t="shared" si="486"/>
        <v>5.9530606157217655E-2</v>
      </c>
      <c r="AA1519" s="21">
        <f t="shared" si="487"/>
        <v>9.8166174063227016E-2</v>
      </c>
      <c r="AB1519" s="21">
        <f t="shared" si="487"/>
        <v>9.289261378110715E-2</v>
      </c>
      <c r="AC1519" s="21">
        <f t="shared" si="487"/>
        <v>5.8341512387000043E-3</v>
      </c>
      <c r="AD1519" s="21">
        <f t="shared" si="479"/>
        <v>0</v>
      </c>
      <c r="AE1519" s="21">
        <f t="shared" si="488"/>
        <v>1.291820854748691E-2</v>
      </c>
      <c r="AF1519" s="137">
        <f>VLOOKUP(T1519,人口!$A$2:$E$1748,5,0)</f>
        <v>19651</v>
      </c>
      <c r="AG1519" s="14">
        <f t="shared" si="489"/>
        <v>0</v>
      </c>
      <c r="AH1519" s="14">
        <f t="shared" si="490"/>
        <v>0</v>
      </c>
      <c r="AI1519" s="14">
        <f t="shared" si="491"/>
        <v>1</v>
      </c>
      <c r="AJ1519" s="14">
        <f t="shared" si="492"/>
        <v>0</v>
      </c>
      <c r="AK1519" s="14">
        <f t="shared" si="493"/>
        <v>0</v>
      </c>
      <c r="AL1519" s="14">
        <f t="shared" si="494"/>
        <v>0</v>
      </c>
      <c r="AM1519" s="14">
        <f t="shared" si="495"/>
        <v>0</v>
      </c>
      <c r="AN1519" s="14">
        <f t="shared" si="496"/>
        <v>0</v>
      </c>
      <c r="AO1519" s="5" t="str">
        <f t="shared" si="497"/>
        <v>1万～3万人未満の市町村平均</v>
      </c>
    </row>
    <row r="1520" spans="1:41" s="5" customFormat="1" ht="18" customHeight="1" x14ac:dyDescent="0.3">
      <c r="A1520" s="5" t="str">
        <f t="shared" si="480"/>
        <v>040601</v>
      </c>
      <c r="B1520" s="22">
        <v>40</v>
      </c>
      <c r="C1520" s="23" t="s">
        <v>67</v>
      </c>
      <c r="D1520" s="23">
        <v>40601</v>
      </c>
      <c r="E1520" s="24" t="s">
        <v>1760</v>
      </c>
      <c r="F1520" s="25">
        <v>17.500974429828624</v>
      </c>
      <c r="G1520" s="26">
        <v>0.52606627798527283</v>
      </c>
      <c r="H1520" s="26">
        <v>0.14995645699899421</v>
      </c>
      <c r="I1520" s="26">
        <f t="shared" si="481"/>
        <v>18.176997164812889</v>
      </c>
      <c r="J1520" s="26">
        <v>8.3997255532123418</v>
      </c>
      <c r="K1520" s="26">
        <v>8.736736348072526</v>
      </c>
      <c r="L1520" s="26">
        <f t="shared" si="482"/>
        <v>17.136461901284868</v>
      </c>
      <c r="M1520" s="26">
        <v>12.01065500761068</v>
      </c>
      <c r="N1520" s="26">
        <v>12.129555344766979</v>
      </c>
      <c r="O1520" s="26">
        <v>0.67369738951998848</v>
      </c>
      <c r="P1520" s="26">
        <v>0</v>
      </c>
      <c r="Q1520" s="26">
        <f t="shared" si="477"/>
        <v>24.813907741897644</v>
      </c>
      <c r="R1520" s="27">
        <v>1.0868907575424154</v>
      </c>
      <c r="S1520" s="143">
        <f t="shared" si="483"/>
        <v>61.214257565537814</v>
      </c>
      <c r="T1520" s="140" t="str">
        <f t="shared" si="484"/>
        <v>40601</v>
      </c>
      <c r="U1520" s="5" t="str">
        <f t="shared" si="478"/>
        <v>福岡県香春町</v>
      </c>
      <c r="V1520" s="21">
        <f t="shared" si="485"/>
        <v>0.28589702997037181</v>
      </c>
      <c r="W1520" s="21">
        <f t="shared" si="485"/>
        <v>8.5938521335826145E-3</v>
      </c>
      <c r="X1520" s="21">
        <f t="shared" si="485"/>
        <v>2.4496982069650416E-3</v>
      </c>
      <c r="Y1520" s="21">
        <f t="shared" si="486"/>
        <v>0.1372184501987849</v>
      </c>
      <c r="Z1520" s="21">
        <f t="shared" si="486"/>
        <v>0.14272387995098551</v>
      </c>
      <c r="AA1520" s="21">
        <f t="shared" si="487"/>
        <v>0.19620682313677845</v>
      </c>
      <c r="AB1520" s="21">
        <f t="shared" si="487"/>
        <v>0.19814918659726805</v>
      </c>
      <c r="AC1520" s="21">
        <f t="shared" si="487"/>
        <v>1.1005563349334228E-2</v>
      </c>
      <c r="AD1520" s="21">
        <f t="shared" si="479"/>
        <v>0</v>
      </c>
      <c r="AE1520" s="21">
        <f t="shared" si="488"/>
        <v>1.7755516455929529E-2</v>
      </c>
      <c r="AF1520" s="137">
        <f>VLOOKUP(T1520,人口!$A$2:$E$1748,5,0)</f>
        <v>10855</v>
      </c>
      <c r="AG1520" s="14">
        <f t="shared" si="489"/>
        <v>0</v>
      </c>
      <c r="AH1520" s="14">
        <f t="shared" si="490"/>
        <v>0</v>
      </c>
      <c r="AI1520" s="14">
        <f t="shared" si="491"/>
        <v>1</v>
      </c>
      <c r="AJ1520" s="14">
        <f t="shared" si="492"/>
        <v>0</v>
      </c>
      <c r="AK1520" s="14">
        <f t="shared" si="493"/>
        <v>0</v>
      </c>
      <c r="AL1520" s="14">
        <f t="shared" si="494"/>
        <v>0</v>
      </c>
      <c r="AM1520" s="14">
        <f t="shared" si="495"/>
        <v>0</v>
      </c>
      <c r="AN1520" s="14">
        <f t="shared" si="496"/>
        <v>0</v>
      </c>
      <c r="AO1520" s="5" t="str">
        <f t="shared" si="497"/>
        <v>1万～3万人未満の市町村平均</v>
      </c>
    </row>
    <row r="1521" spans="1:41" s="5" customFormat="1" ht="18" customHeight="1" x14ac:dyDescent="0.3">
      <c r="A1521" s="5" t="str">
        <f t="shared" si="480"/>
        <v>040602</v>
      </c>
      <c r="B1521" s="22">
        <v>40</v>
      </c>
      <c r="C1521" s="23" t="s">
        <v>67</v>
      </c>
      <c r="D1521" s="23">
        <v>40602</v>
      </c>
      <c r="E1521" s="24" t="s">
        <v>1770</v>
      </c>
      <c r="F1521" s="25">
        <v>1.1694034249353871</v>
      </c>
      <c r="G1521" s="26">
        <v>0.42122090090429187</v>
      </c>
      <c r="H1521" s="26">
        <v>3.1865747112286269</v>
      </c>
      <c r="I1521" s="26">
        <f t="shared" si="481"/>
        <v>4.7771990370683053</v>
      </c>
      <c r="J1521" s="26">
        <v>7.7003431367171755</v>
      </c>
      <c r="K1521" s="26">
        <v>7.507180975784153</v>
      </c>
      <c r="L1521" s="26">
        <f t="shared" si="482"/>
        <v>15.207524112501329</v>
      </c>
      <c r="M1521" s="26">
        <v>10.522454314247842</v>
      </c>
      <c r="N1521" s="26">
        <v>11.605112055366106</v>
      </c>
      <c r="O1521" s="26">
        <v>0.59841457666989673</v>
      </c>
      <c r="P1521" s="26">
        <v>0</v>
      </c>
      <c r="Q1521" s="26">
        <f t="shared" si="477"/>
        <v>22.725980946283844</v>
      </c>
      <c r="R1521" s="27">
        <v>0.98996301965151068</v>
      </c>
      <c r="S1521" s="143">
        <f t="shared" si="483"/>
        <v>43.700667115504984</v>
      </c>
      <c r="T1521" s="140" t="str">
        <f t="shared" si="484"/>
        <v>40602</v>
      </c>
      <c r="U1521" s="5" t="str">
        <f t="shared" si="478"/>
        <v>福岡県添田町</v>
      </c>
      <c r="V1521" s="21">
        <f t="shared" si="485"/>
        <v>2.675939527066128E-2</v>
      </c>
      <c r="W1521" s="21">
        <f t="shared" si="485"/>
        <v>9.6387750738670726E-3</v>
      </c>
      <c r="X1521" s="21">
        <f t="shared" si="485"/>
        <v>7.2918216621412429E-2</v>
      </c>
      <c r="Y1521" s="21">
        <f t="shared" si="486"/>
        <v>0.17620653516259699</v>
      </c>
      <c r="Z1521" s="21">
        <f t="shared" si="486"/>
        <v>0.17178641589021892</v>
      </c>
      <c r="AA1521" s="21">
        <f t="shared" si="487"/>
        <v>0.24078475247153555</v>
      </c>
      <c r="AB1521" s="21">
        <f t="shared" si="487"/>
        <v>0.26555915095512617</v>
      </c>
      <c r="AC1521" s="21">
        <f t="shared" si="487"/>
        <v>1.3693488364565021E-2</v>
      </c>
      <c r="AD1521" s="21">
        <f t="shared" si="479"/>
        <v>0</v>
      </c>
      <c r="AE1521" s="21">
        <f t="shared" si="488"/>
        <v>2.2653270190016665E-2</v>
      </c>
      <c r="AF1521" s="137">
        <f>VLOOKUP(T1521,人口!$A$2:$E$1748,5,0)</f>
        <v>9642</v>
      </c>
      <c r="AG1521" s="14">
        <f t="shared" si="489"/>
        <v>0</v>
      </c>
      <c r="AH1521" s="14">
        <f t="shared" si="490"/>
        <v>1</v>
      </c>
      <c r="AI1521" s="14">
        <f t="shared" si="491"/>
        <v>0</v>
      </c>
      <c r="AJ1521" s="14">
        <f t="shared" si="492"/>
        <v>0</v>
      </c>
      <c r="AK1521" s="14">
        <f t="shared" si="493"/>
        <v>0</v>
      </c>
      <c r="AL1521" s="14">
        <f t="shared" si="494"/>
        <v>0</v>
      </c>
      <c r="AM1521" s="14">
        <f t="shared" si="495"/>
        <v>0</v>
      </c>
      <c r="AN1521" s="14">
        <f t="shared" si="496"/>
        <v>0</v>
      </c>
      <c r="AO1521" s="5" t="str">
        <f t="shared" si="497"/>
        <v>5千～1万人未満の市町村平均</v>
      </c>
    </row>
    <row r="1522" spans="1:41" s="5" customFormat="1" ht="18" customHeight="1" x14ac:dyDescent="0.3">
      <c r="A1522" s="5" t="str">
        <f t="shared" si="480"/>
        <v>040604</v>
      </c>
      <c r="B1522" s="22">
        <v>40</v>
      </c>
      <c r="C1522" s="23" t="s">
        <v>67</v>
      </c>
      <c r="D1522" s="23">
        <v>40604</v>
      </c>
      <c r="E1522" s="24" t="s">
        <v>1779</v>
      </c>
      <c r="F1522" s="25">
        <v>2.1281145694697425</v>
      </c>
      <c r="G1522" s="26">
        <v>0.24647860576932362</v>
      </c>
      <c r="H1522" s="26">
        <v>0</v>
      </c>
      <c r="I1522" s="26">
        <f t="shared" si="481"/>
        <v>2.3745931752390663</v>
      </c>
      <c r="J1522" s="26">
        <v>4.5816684835703674</v>
      </c>
      <c r="K1522" s="26">
        <v>7.4077905806317688</v>
      </c>
      <c r="L1522" s="26">
        <f t="shared" si="482"/>
        <v>11.989459064202137</v>
      </c>
      <c r="M1522" s="26">
        <v>9.7457249684071297</v>
      </c>
      <c r="N1522" s="26">
        <v>7.5635307425520395</v>
      </c>
      <c r="O1522" s="26">
        <v>0.5596249987380687</v>
      </c>
      <c r="P1522" s="26">
        <v>0</v>
      </c>
      <c r="Q1522" s="26">
        <f t="shared" si="477"/>
        <v>17.86888070969724</v>
      </c>
      <c r="R1522" s="27">
        <v>0.78707591600649351</v>
      </c>
      <c r="S1522" s="143">
        <f t="shared" si="483"/>
        <v>33.020008865144938</v>
      </c>
      <c r="T1522" s="140" t="str">
        <f t="shared" si="484"/>
        <v>40604</v>
      </c>
      <c r="U1522" s="5" t="str">
        <f t="shared" si="478"/>
        <v>福岡県糸田町</v>
      </c>
      <c r="V1522" s="21">
        <f t="shared" si="485"/>
        <v>6.4449242826101261E-2</v>
      </c>
      <c r="W1522" s="21">
        <f t="shared" si="485"/>
        <v>7.4645227012491815E-3</v>
      </c>
      <c r="X1522" s="21">
        <f t="shared" si="485"/>
        <v>0</v>
      </c>
      <c r="Y1522" s="21">
        <f t="shared" si="486"/>
        <v>0.13875430810094838</v>
      </c>
      <c r="Z1522" s="21">
        <f t="shared" si="486"/>
        <v>0.22434247703825541</v>
      </c>
      <c r="AA1522" s="21">
        <f t="shared" si="487"/>
        <v>0.29514604336446632</v>
      </c>
      <c r="AB1522" s="21">
        <f t="shared" si="487"/>
        <v>0.22905901610874205</v>
      </c>
      <c r="AC1522" s="21">
        <f t="shared" si="487"/>
        <v>1.6948057192340559E-2</v>
      </c>
      <c r="AD1522" s="21">
        <f t="shared" si="479"/>
        <v>0</v>
      </c>
      <c r="AE1522" s="21">
        <f t="shared" si="488"/>
        <v>2.3836332667896719E-2</v>
      </c>
      <c r="AF1522" s="137">
        <f>VLOOKUP(T1522,人口!$A$2:$E$1748,5,0)</f>
        <v>9017</v>
      </c>
      <c r="AG1522" s="14">
        <f t="shared" si="489"/>
        <v>0</v>
      </c>
      <c r="AH1522" s="14">
        <f t="shared" si="490"/>
        <v>1</v>
      </c>
      <c r="AI1522" s="14">
        <f t="shared" si="491"/>
        <v>0</v>
      </c>
      <c r="AJ1522" s="14">
        <f t="shared" si="492"/>
        <v>0</v>
      </c>
      <c r="AK1522" s="14">
        <f t="shared" si="493"/>
        <v>0</v>
      </c>
      <c r="AL1522" s="14">
        <f t="shared" si="494"/>
        <v>0</v>
      </c>
      <c r="AM1522" s="14">
        <f t="shared" si="495"/>
        <v>0</v>
      </c>
      <c r="AN1522" s="14">
        <f t="shared" si="496"/>
        <v>0</v>
      </c>
      <c r="AO1522" s="5" t="str">
        <f t="shared" si="497"/>
        <v>5千～1万人未満の市町村平均</v>
      </c>
    </row>
    <row r="1523" spans="1:41" s="5" customFormat="1" ht="18" customHeight="1" x14ac:dyDescent="0.3">
      <c r="A1523" s="5" t="str">
        <f t="shared" si="480"/>
        <v>040605</v>
      </c>
      <c r="B1523" s="22">
        <v>40</v>
      </c>
      <c r="C1523" s="23" t="s">
        <v>67</v>
      </c>
      <c r="D1523" s="23">
        <v>40605</v>
      </c>
      <c r="E1523" s="24" t="s">
        <v>1032</v>
      </c>
      <c r="F1523" s="25">
        <v>10.075188798633148</v>
      </c>
      <c r="G1523" s="26">
        <v>1.0410962004883371</v>
      </c>
      <c r="H1523" s="26">
        <v>0.71229317074522258</v>
      </c>
      <c r="I1523" s="26">
        <f t="shared" si="481"/>
        <v>11.828578169866708</v>
      </c>
      <c r="J1523" s="26">
        <v>15.604078098639578</v>
      </c>
      <c r="K1523" s="26">
        <v>14.060534772283324</v>
      </c>
      <c r="L1523" s="26">
        <f t="shared" si="482"/>
        <v>29.664612870922902</v>
      </c>
      <c r="M1523" s="26">
        <v>19.025093997610714</v>
      </c>
      <c r="N1523" s="26">
        <v>19.149397172619032</v>
      </c>
      <c r="O1523" s="26">
        <v>1.0199486779706579</v>
      </c>
      <c r="P1523" s="26">
        <v>0</v>
      </c>
      <c r="Q1523" s="26">
        <f t="shared" si="477"/>
        <v>39.194439848200403</v>
      </c>
      <c r="R1523" s="27">
        <v>3.5333514975330753</v>
      </c>
      <c r="S1523" s="143">
        <f t="shared" si="483"/>
        <v>84.22098238652309</v>
      </c>
      <c r="T1523" s="140" t="str">
        <f t="shared" si="484"/>
        <v>40605</v>
      </c>
      <c r="U1523" s="5" t="str">
        <f t="shared" si="478"/>
        <v>福岡県川崎町</v>
      </c>
      <c r="V1523" s="21">
        <f t="shared" si="485"/>
        <v>0.11962801327101788</v>
      </c>
      <c r="W1523" s="21">
        <f t="shared" si="485"/>
        <v>1.2361482506940356E-2</v>
      </c>
      <c r="X1523" s="21">
        <f t="shared" si="485"/>
        <v>8.4574312785409E-3</v>
      </c>
      <c r="Y1523" s="21">
        <f t="shared" si="486"/>
        <v>0.18527542254288068</v>
      </c>
      <c r="Z1523" s="21">
        <f t="shared" si="486"/>
        <v>0.16694812116716973</v>
      </c>
      <c r="AA1523" s="21">
        <f t="shared" si="487"/>
        <v>0.22589494278631306</v>
      </c>
      <c r="AB1523" s="21">
        <f t="shared" si="487"/>
        <v>0.22737085973106969</v>
      </c>
      <c r="AC1523" s="21">
        <f t="shared" si="487"/>
        <v>1.2110386854545506E-2</v>
      </c>
      <c r="AD1523" s="21">
        <f t="shared" si="479"/>
        <v>0</v>
      </c>
      <c r="AE1523" s="21">
        <f t="shared" si="488"/>
        <v>4.1953339861522165E-2</v>
      </c>
      <c r="AF1523" s="137">
        <f>VLOOKUP(T1523,人口!$A$2:$E$1748,5,0)</f>
        <v>16434</v>
      </c>
      <c r="AG1523" s="14">
        <f t="shared" si="489"/>
        <v>0</v>
      </c>
      <c r="AH1523" s="14">
        <f t="shared" si="490"/>
        <v>0</v>
      </c>
      <c r="AI1523" s="14">
        <f t="shared" si="491"/>
        <v>1</v>
      </c>
      <c r="AJ1523" s="14">
        <f t="shared" si="492"/>
        <v>0</v>
      </c>
      <c r="AK1523" s="14">
        <f t="shared" si="493"/>
        <v>0</v>
      </c>
      <c r="AL1523" s="14">
        <f t="shared" si="494"/>
        <v>0</v>
      </c>
      <c r="AM1523" s="14">
        <f t="shared" si="495"/>
        <v>0</v>
      </c>
      <c r="AN1523" s="14">
        <f t="shared" si="496"/>
        <v>0</v>
      </c>
      <c r="AO1523" s="5" t="str">
        <f t="shared" si="497"/>
        <v>1万～3万人未満の市町村平均</v>
      </c>
    </row>
    <row r="1524" spans="1:41" s="5" customFormat="1" ht="18" customHeight="1" x14ac:dyDescent="0.3">
      <c r="A1524" s="5" t="str">
        <f t="shared" si="480"/>
        <v>040608</v>
      </c>
      <c r="B1524" s="22">
        <v>40</v>
      </c>
      <c r="C1524" s="23" t="s">
        <v>67</v>
      </c>
      <c r="D1524" s="23">
        <v>40608</v>
      </c>
      <c r="E1524" s="24" t="s">
        <v>1797</v>
      </c>
      <c r="F1524" s="25">
        <v>4.7492260092107319</v>
      </c>
      <c r="G1524" s="26">
        <v>0.402826975100611</v>
      </c>
      <c r="H1524" s="26">
        <v>0.18744557124874278</v>
      </c>
      <c r="I1524" s="26">
        <f t="shared" si="481"/>
        <v>5.3394985555600858</v>
      </c>
      <c r="J1524" s="26">
        <v>4.5245760414074967</v>
      </c>
      <c r="K1524" s="26">
        <v>4.1391290368299565</v>
      </c>
      <c r="L1524" s="26">
        <f t="shared" si="482"/>
        <v>8.6637050782374523</v>
      </c>
      <c r="M1524" s="26">
        <v>6.7136155343363164</v>
      </c>
      <c r="N1524" s="26">
        <v>8.5643032581059995</v>
      </c>
      <c r="O1524" s="26">
        <v>0.32676340449771896</v>
      </c>
      <c r="P1524" s="26">
        <v>0</v>
      </c>
      <c r="Q1524" s="26">
        <f t="shared" si="477"/>
        <v>15.604682196940034</v>
      </c>
      <c r="R1524" s="27">
        <v>0.60440172708227824</v>
      </c>
      <c r="S1524" s="143">
        <f t="shared" si="483"/>
        <v>30.212287557819852</v>
      </c>
      <c r="T1524" s="140" t="str">
        <f t="shared" si="484"/>
        <v>40608</v>
      </c>
      <c r="U1524" s="5" t="str">
        <f t="shared" si="478"/>
        <v>福岡県大任町</v>
      </c>
      <c r="V1524" s="21">
        <f t="shared" si="485"/>
        <v>0.1571951809382765</v>
      </c>
      <c r="W1524" s="21">
        <f t="shared" si="485"/>
        <v>1.3333216636763647E-2</v>
      </c>
      <c r="X1524" s="21">
        <f t="shared" si="485"/>
        <v>6.2042826412932843E-3</v>
      </c>
      <c r="Y1524" s="21">
        <f t="shared" si="486"/>
        <v>0.14975946567264814</v>
      </c>
      <c r="Z1524" s="21">
        <f t="shared" si="486"/>
        <v>0.13700151069026301</v>
      </c>
      <c r="AA1524" s="21">
        <f t="shared" si="487"/>
        <v>0.22221473701678143</v>
      </c>
      <c r="AB1524" s="21">
        <f t="shared" si="487"/>
        <v>0.28347086402232058</v>
      </c>
      <c r="AC1524" s="21">
        <f t="shared" si="487"/>
        <v>1.0815579716443639E-2</v>
      </c>
      <c r="AD1524" s="21">
        <f t="shared" si="479"/>
        <v>0</v>
      </c>
      <c r="AE1524" s="21">
        <f t="shared" si="488"/>
        <v>2.0005162665209731E-2</v>
      </c>
      <c r="AF1524" s="137">
        <f>VLOOKUP(T1524,人口!$A$2:$E$1748,5,0)</f>
        <v>5265</v>
      </c>
      <c r="AG1524" s="14">
        <f t="shared" si="489"/>
        <v>0</v>
      </c>
      <c r="AH1524" s="14">
        <f t="shared" si="490"/>
        <v>1</v>
      </c>
      <c r="AI1524" s="14">
        <f t="shared" si="491"/>
        <v>0</v>
      </c>
      <c r="AJ1524" s="14">
        <f t="shared" si="492"/>
        <v>0</v>
      </c>
      <c r="AK1524" s="14">
        <f t="shared" si="493"/>
        <v>0</v>
      </c>
      <c r="AL1524" s="14">
        <f t="shared" si="494"/>
        <v>0</v>
      </c>
      <c r="AM1524" s="14">
        <f t="shared" si="495"/>
        <v>0</v>
      </c>
      <c r="AN1524" s="14">
        <f t="shared" si="496"/>
        <v>0</v>
      </c>
      <c r="AO1524" s="5" t="str">
        <f t="shared" si="497"/>
        <v>5千～1万人未満の市町村平均</v>
      </c>
    </row>
    <row r="1525" spans="1:41" s="5" customFormat="1" ht="18" customHeight="1" x14ac:dyDescent="0.3">
      <c r="A1525" s="5" t="str">
        <f t="shared" si="480"/>
        <v>040609</v>
      </c>
      <c r="B1525" s="22">
        <v>40</v>
      </c>
      <c r="C1525" s="23" t="s">
        <v>67</v>
      </c>
      <c r="D1525" s="23">
        <v>40609</v>
      </c>
      <c r="E1525" s="24" t="s">
        <v>1806</v>
      </c>
      <c r="F1525" s="25">
        <v>0.46023613081101156</v>
      </c>
      <c r="G1525" s="26">
        <v>0.16554533223312781</v>
      </c>
      <c r="H1525" s="26">
        <v>0.48735848524673114</v>
      </c>
      <c r="I1525" s="26">
        <f t="shared" si="481"/>
        <v>1.1131399482908706</v>
      </c>
      <c r="J1525" s="26">
        <v>2.3800411826646695</v>
      </c>
      <c r="K1525" s="26">
        <v>2.4190339723378793</v>
      </c>
      <c r="L1525" s="26">
        <f t="shared" si="482"/>
        <v>4.7990751550025488</v>
      </c>
      <c r="M1525" s="26">
        <v>4.045995895752232</v>
      </c>
      <c r="N1525" s="26">
        <v>5.9709552490503066</v>
      </c>
      <c r="O1525" s="26">
        <v>0.19456852290604917</v>
      </c>
      <c r="P1525" s="26">
        <v>0</v>
      </c>
      <c r="Q1525" s="26">
        <f t="shared" si="477"/>
        <v>10.211519667708588</v>
      </c>
      <c r="R1525" s="27">
        <v>0.42770490662697186</v>
      </c>
      <c r="S1525" s="143">
        <f t="shared" si="483"/>
        <v>16.551439677628977</v>
      </c>
      <c r="T1525" s="140" t="str">
        <f t="shared" si="484"/>
        <v>40609</v>
      </c>
      <c r="U1525" s="5" t="str">
        <f t="shared" si="478"/>
        <v>福岡県赤村</v>
      </c>
      <c r="V1525" s="21">
        <f t="shared" si="485"/>
        <v>2.7806410788124333E-2</v>
      </c>
      <c r="W1525" s="21">
        <f t="shared" si="485"/>
        <v>1.0001869049305714E-2</v>
      </c>
      <c r="X1525" s="21">
        <f t="shared" si="485"/>
        <v>2.944508119770679E-2</v>
      </c>
      <c r="Y1525" s="21">
        <f t="shared" si="486"/>
        <v>0.14379662609540528</v>
      </c>
      <c r="Z1525" s="21">
        <f t="shared" si="486"/>
        <v>0.14615248095955422</v>
      </c>
      <c r="AA1525" s="21">
        <f t="shared" si="487"/>
        <v>0.24444978651741237</v>
      </c>
      <c r="AB1525" s="21">
        <f t="shared" si="487"/>
        <v>0.36075141288891532</v>
      </c>
      <c r="AC1525" s="21">
        <f t="shared" si="487"/>
        <v>1.1755383621947349E-2</v>
      </c>
      <c r="AD1525" s="21">
        <f t="shared" si="479"/>
        <v>0</v>
      </c>
      <c r="AE1525" s="21">
        <f t="shared" si="488"/>
        <v>2.5840948881628727E-2</v>
      </c>
      <c r="AF1525" s="137">
        <f>VLOOKUP(T1525,人口!$A$2:$E$1748,5,0)</f>
        <v>3135</v>
      </c>
      <c r="AG1525" s="14">
        <f t="shared" si="489"/>
        <v>1</v>
      </c>
      <c r="AH1525" s="14">
        <f t="shared" si="490"/>
        <v>0</v>
      </c>
      <c r="AI1525" s="14">
        <f t="shared" si="491"/>
        <v>0</v>
      </c>
      <c r="AJ1525" s="14">
        <f t="shared" si="492"/>
        <v>0</v>
      </c>
      <c r="AK1525" s="14">
        <f t="shared" si="493"/>
        <v>0</v>
      </c>
      <c r="AL1525" s="14">
        <f t="shared" si="494"/>
        <v>0</v>
      </c>
      <c r="AM1525" s="14">
        <f t="shared" si="495"/>
        <v>0</v>
      </c>
      <c r="AN1525" s="14">
        <f t="shared" si="496"/>
        <v>0</v>
      </c>
      <c r="AO1525" s="5" t="str">
        <f t="shared" si="497"/>
        <v>5千人未満の市町村平均</v>
      </c>
    </row>
    <row r="1526" spans="1:41" s="5" customFormat="1" ht="18" customHeight="1" x14ac:dyDescent="0.3">
      <c r="A1526" s="5" t="str">
        <f t="shared" si="480"/>
        <v>040610</v>
      </c>
      <c r="B1526" s="22">
        <v>40</v>
      </c>
      <c r="C1526" s="23" t="s">
        <v>67</v>
      </c>
      <c r="D1526" s="23">
        <v>40610</v>
      </c>
      <c r="E1526" s="24" t="s">
        <v>1813</v>
      </c>
      <c r="F1526" s="25">
        <v>36.540676462391055</v>
      </c>
      <c r="G1526" s="26">
        <v>1.168014288533735</v>
      </c>
      <c r="H1526" s="26">
        <v>1.3496081129909479</v>
      </c>
      <c r="I1526" s="26">
        <f t="shared" si="481"/>
        <v>39.058298863915738</v>
      </c>
      <c r="J1526" s="26">
        <v>18.062621389278192</v>
      </c>
      <c r="K1526" s="26">
        <v>17.992867664360737</v>
      </c>
      <c r="L1526" s="26">
        <f t="shared" si="482"/>
        <v>36.055489053638929</v>
      </c>
      <c r="M1526" s="26">
        <v>25.133879303628447</v>
      </c>
      <c r="N1526" s="26">
        <v>24.057031623893256</v>
      </c>
      <c r="O1526" s="26">
        <v>1.405175734327228</v>
      </c>
      <c r="P1526" s="26">
        <v>0</v>
      </c>
      <c r="Q1526" s="26">
        <f t="shared" si="477"/>
        <v>50.596086661848929</v>
      </c>
      <c r="R1526" s="27">
        <v>2.0720943324231533</v>
      </c>
      <c r="S1526" s="143">
        <f t="shared" si="483"/>
        <v>127.78196891182675</v>
      </c>
      <c r="T1526" s="140" t="str">
        <f t="shared" si="484"/>
        <v>40610</v>
      </c>
      <c r="U1526" s="5" t="str">
        <f t="shared" si="478"/>
        <v>福岡県福智町</v>
      </c>
      <c r="V1526" s="21">
        <f t="shared" si="485"/>
        <v>0.28596113186834032</v>
      </c>
      <c r="W1526" s="21">
        <f t="shared" si="485"/>
        <v>9.1406815725284269E-3</v>
      </c>
      <c r="X1526" s="21">
        <f t="shared" si="485"/>
        <v>1.0561804020426516E-2</v>
      </c>
      <c r="Y1526" s="21">
        <f t="shared" si="486"/>
        <v>0.14135500918554419</v>
      </c>
      <c r="Z1526" s="21">
        <f t="shared" si="486"/>
        <v>0.14080912837378751</v>
      </c>
      <c r="AA1526" s="21">
        <f t="shared" si="487"/>
        <v>0.19669347340368146</v>
      </c>
      <c r="AB1526" s="21">
        <f t="shared" si="487"/>
        <v>0.18826624623770902</v>
      </c>
      <c r="AC1526" s="21">
        <f t="shared" si="487"/>
        <v>1.09966667933943E-2</v>
      </c>
      <c r="AD1526" s="21">
        <f t="shared" si="479"/>
        <v>0</v>
      </c>
      <c r="AE1526" s="21">
        <f t="shared" si="488"/>
        <v>1.6215858544588228E-2</v>
      </c>
      <c r="AF1526" s="137">
        <f>VLOOKUP(T1526,人口!$A$2:$E$1748,5,0)</f>
        <v>22641</v>
      </c>
      <c r="AG1526" s="14">
        <f t="shared" si="489"/>
        <v>0</v>
      </c>
      <c r="AH1526" s="14">
        <f t="shared" si="490"/>
        <v>0</v>
      </c>
      <c r="AI1526" s="14">
        <f t="shared" si="491"/>
        <v>1</v>
      </c>
      <c r="AJ1526" s="14">
        <f t="shared" si="492"/>
        <v>0</v>
      </c>
      <c r="AK1526" s="14">
        <f t="shared" si="493"/>
        <v>0</v>
      </c>
      <c r="AL1526" s="14">
        <f t="shared" si="494"/>
        <v>0</v>
      </c>
      <c r="AM1526" s="14">
        <f t="shared" si="495"/>
        <v>0</v>
      </c>
      <c r="AN1526" s="14">
        <f t="shared" si="496"/>
        <v>0</v>
      </c>
      <c r="AO1526" s="5" t="str">
        <f t="shared" si="497"/>
        <v>1万～3万人未満の市町村平均</v>
      </c>
    </row>
    <row r="1527" spans="1:41" s="5" customFormat="1" ht="18" customHeight="1" x14ac:dyDescent="0.3">
      <c r="A1527" s="5" t="str">
        <f t="shared" si="480"/>
        <v>040621</v>
      </c>
      <c r="B1527" s="22">
        <v>40</v>
      </c>
      <c r="C1527" s="23" t="s">
        <v>67</v>
      </c>
      <c r="D1527" s="23">
        <v>40621</v>
      </c>
      <c r="E1527" s="24" t="s">
        <v>1820</v>
      </c>
      <c r="F1527" s="25">
        <v>3123.1504543053493</v>
      </c>
      <c r="G1527" s="26">
        <v>1.8743410393950806</v>
      </c>
      <c r="H1527" s="26">
        <v>1.5745427984894393</v>
      </c>
      <c r="I1527" s="26">
        <f t="shared" si="481"/>
        <v>3126.5993381432336</v>
      </c>
      <c r="J1527" s="26">
        <v>49.242231365475917</v>
      </c>
      <c r="K1527" s="26">
        <v>28.845657586645324</v>
      </c>
      <c r="L1527" s="26">
        <f t="shared" si="482"/>
        <v>78.087888952121233</v>
      </c>
      <c r="M1527" s="26">
        <v>39.567038541504623</v>
      </c>
      <c r="N1527" s="26">
        <v>33.160212390374461</v>
      </c>
      <c r="O1527" s="26">
        <v>2.3245818262985876</v>
      </c>
      <c r="P1527" s="26">
        <v>103.11752009858702</v>
      </c>
      <c r="Q1527" s="26">
        <f t="shared" si="477"/>
        <v>178.1693528567647</v>
      </c>
      <c r="R1527" s="27">
        <v>0</v>
      </c>
      <c r="S1527" s="143">
        <f t="shared" si="483"/>
        <v>3382.8565799521198</v>
      </c>
      <c r="T1527" s="140" t="str">
        <f t="shared" si="484"/>
        <v>40621</v>
      </c>
      <c r="U1527" s="5" t="str">
        <f t="shared" si="478"/>
        <v>福岡県苅田町</v>
      </c>
      <c r="V1527" s="21">
        <f t="shared" si="485"/>
        <v>0.9232287507587903</v>
      </c>
      <c r="W1527" s="21">
        <f t="shared" si="485"/>
        <v>5.5407050080190205E-4</v>
      </c>
      <c r="X1527" s="21">
        <f t="shared" si="485"/>
        <v>4.6544769524687479E-4</v>
      </c>
      <c r="Y1527" s="21">
        <f t="shared" si="486"/>
        <v>1.4556405275145564E-2</v>
      </c>
      <c r="Z1527" s="21">
        <f t="shared" si="486"/>
        <v>8.5270116852112013E-3</v>
      </c>
      <c r="AA1527" s="21">
        <f t="shared" si="487"/>
        <v>1.169633935295733E-2</v>
      </c>
      <c r="AB1527" s="21">
        <f t="shared" si="487"/>
        <v>9.8024292802989018E-3</v>
      </c>
      <c r="AC1527" s="21">
        <f t="shared" si="487"/>
        <v>6.8716535015844185E-4</v>
      </c>
      <c r="AD1527" s="21">
        <f t="shared" si="479"/>
        <v>3.0482380101389497E-2</v>
      </c>
      <c r="AE1527" s="21">
        <f t="shared" si="488"/>
        <v>0</v>
      </c>
      <c r="AF1527" s="137">
        <f>VLOOKUP(T1527,人口!$A$2:$E$1748,5,0)</f>
        <v>37455</v>
      </c>
      <c r="AG1527" s="14">
        <f t="shared" si="489"/>
        <v>0</v>
      </c>
      <c r="AH1527" s="14">
        <f t="shared" si="490"/>
        <v>0</v>
      </c>
      <c r="AI1527" s="14">
        <f t="shared" si="491"/>
        <v>0</v>
      </c>
      <c r="AJ1527" s="14">
        <f t="shared" si="492"/>
        <v>1</v>
      </c>
      <c r="AK1527" s="14">
        <f t="shared" si="493"/>
        <v>0</v>
      </c>
      <c r="AL1527" s="14">
        <f t="shared" si="494"/>
        <v>0</v>
      </c>
      <c r="AM1527" s="14">
        <f t="shared" si="495"/>
        <v>0</v>
      </c>
      <c r="AN1527" s="14">
        <f t="shared" si="496"/>
        <v>0</v>
      </c>
      <c r="AO1527" s="5" t="str">
        <f t="shared" si="497"/>
        <v>3万～10万人未満の市町村平均</v>
      </c>
    </row>
    <row r="1528" spans="1:41" s="5" customFormat="1" ht="18" customHeight="1" x14ac:dyDescent="0.3">
      <c r="A1528" s="5" t="str">
        <f t="shared" si="480"/>
        <v>040625</v>
      </c>
      <c r="B1528" s="22">
        <v>40</v>
      </c>
      <c r="C1528" s="23" t="s">
        <v>67</v>
      </c>
      <c r="D1528" s="23">
        <v>40625</v>
      </c>
      <c r="E1528" s="24" t="s">
        <v>1826</v>
      </c>
      <c r="F1528" s="25">
        <v>144.53966169021081</v>
      </c>
      <c r="G1528" s="26">
        <v>1.1128325111226924</v>
      </c>
      <c r="H1528" s="26">
        <v>6.1482147369587627</v>
      </c>
      <c r="I1528" s="26">
        <f t="shared" si="481"/>
        <v>151.80070893829225</v>
      </c>
      <c r="J1528" s="26">
        <v>16.478306119258534</v>
      </c>
      <c r="K1528" s="26">
        <v>13.789615791948599</v>
      </c>
      <c r="L1528" s="26">
        <f t="shared" si="482"/>
        <v>30.267921911207132</v>
      </c>
      <c r="M1528" s="26">
        <v>20.914392631858512</v>
      </c>
      <c r="N1528" s="26">
        <v>22.628043945433998</v>
      </c>
      <c r="O1528" s="26">
        <v>1.2109795913693244</v>
      </c>
      <c r="P1528" s="26">
        <v>0</v>
      </c>
      <c r="Q1528" s="26">
        <f t="shared" si="477"/>
        <v>44.753416168661829</v>
      </c>
      <c r="R1528" s="27">
        <v>0</v>
      </c>
      <c r="S1528" s="143">
        <f t="shared" si="483"/>
        <v>226.82204701816121</v>
      </c>
      <c r="T1528" s="140" t="str">
        <f t="shared" si="484"/>
        <v>40625</v>
      </c>
      <c r="U1528" s="5" t="str">
        <f t="shared" si="478"/>
        <v>福岡県みやこ町</v>
      </c>
      <c r="V1528" s="21">
        <f t="shared" si="485"/>
        <v>0.63723815030484132</v>
      </c>
      <c r="W1528" s="21">
        <f t="shared" si="485"/>
        <v>4.9061919939096133E-3</v>
      </c>
      <c r="X1528" s="21">
        <f t="shared" si="485"/>
        <v>2.710589564720085E-2</v>
      </c>
      <c r="Y1528" s="21">
        <f t="shared" si="486"/>
        <v>7.2648608615806853E-2</v>
      </c>
      <c r="Z1528" s="21">
        <f t="shared" si="486"/>
        <v>6.0794865284169178E-2</v>
      </c>
      <c r="AA1528" s="21">
        <f t="shared" si="487"/>
        <v>9.220617178445592E-2</v>
      </c>
      <c r="AB1528" s="21">
        <f t="shared" si="487"/>
        <v>9.976121917117789E-2</v>
      </c>
      <c r="AC1528" s="21">
        <f t="shared" si="487"/>
        <v>5.3388971984384024E-3</v>
      </c>
      <c r="AD1528" s="21">
        <f t="shared" si="479"/>
        <v>0</v>
      </c>
      <c r="AE1528" s="21">
        <f t="shared" si="488"/>
        <v>0</v>
      </c>
      <c r="AF1528" s="137">
        <f>VLOOKUP(T1528,人口!$A$2:$E$1748,5,0)</f>
        <v>19512</v>
      </c>
      <c r="AG1528" s="14">
        <f t="shared" si="489"/>
        <v>0</v>
      </c>
      <c r="AH1528" s="14">
        <f t="shared" si="490"/>
        <v>0</v>
      </c>
      <c r="AI1528" s="14">
        <f t="shared" si="491"/>
        <v>1</v>
      </c>
      <c r="AJ1528" s="14">
        <f t="shared" si="492"/>
        <v>0</v>
      </c>
      <c r="AK1528" s="14">
        <f t="shared" si="493"/>
        <v>0</v>
      </c>
      <c r="AL1528" s="14">
        <f t="shared" si="494"/>
        <v>0</v>
      </c>
      <c r="AM1528" s="14">
        <f t="shared" si="495"/>
        <v>0</v>
      </c>
      <c r="AN1528" s="14">
        <f t="shared" si="496"/>
        <v>0</v>
      </c>
      <c r="AO1528" s="5" t="str">
        <f t="shared" si="497"/>
        <v>1万～3万人未満の市町村平均</v>
      </c>
    </row>
    <row r="1529" spans="1:41" s="5" customFormat="1" ht="18" customHeight="1" x14ac:dyDescent="0.3">
      <c r="A1529" s="5" t="str">
        <f t="shared" si="480"/>
        <v>040642</v>
      </c>
      <c r="B1529" s="22">
        <v>40</v>
      </c>
      <c r="C1529" s="23" t="s">
        <v>67</v>
      </c>
      <c r="D1529" s="23">
        <v>40642</v>
      </c>
      <c r="E1529" s="24" t="s">
        <v>1832</v>
      </c>
      <c r="F1529" s="25">
        <v>43.910419244454886</v>
      </c>
      <c r="G1529" s="26">
        <v>0.50951174476196004</v>
      </c>
      <c r="H1529" s="26">
        <v>3.7489114249748552E-2</v>
      </c>
      <c r="I1529" s="26">
        <f t="shared" si="481"/>
        <v>44.457420103466596</v>
      </c>
      <c r="J1529" s="26">
        <v>5.2774826224303535</v>
      </c>
      <c r="K1529" s="26">
        <v>4.8540986535713042</v>
      </c>
      <c r="L1529" s="26">
        <f t="shared" si="482"/>
        <v>10.131581276001658</v>
      </c>
      <c r="M1529" s="26">
        <v>6.7756902156637508</v>
      </c>
      <c r="N1529" s="26">
        <v>4.5900816338388335</v>
      </c>
      <c r="O1529" s="26">
        <v>0.4197963282094152</v>
      </c>
      <c r="P1529" s="26">
        <v>0</v>
      </c>
      <c r="Q1529" s="26">
        <f t="shared" si="477"/>
        <v>11.785568177711999</v>
      </c>
      <c r="R1529" s="27">
        <v>0.59365536365072114</v>
      </c>
      <c r="S1529" s="143">
        <f t="shared" si="483"/>
        <v>66.968224920830977</v>
      </c>
      <c r="T1529" s="140" t="str">
        <f t="shared" si="484"/>
        <v>40642</v>
      </c>
      <c r="U1529" s="5" t="str">
        <f t="shared" si="478"/>
        <v>福岡県吉富町</v>
      </c>
      <c r="V1529" s="21">
        <f t="shared" si="485"/>
        <v>0.65569035608104065</v>
      </c>
      <c r="W1529" s="21">
        <f t="shared" si="485"/>
        <v>7.6082611621302292E-3</v>
      </c>
      <c r="X1529" s="21">
        <f t="shared" si="485"/>
        <v>5.598045086915134E-4</v>
      </c>
      <c r="Y1529" s="21">
        <f t="shared" si="486"/>
        <v>7.8805771373951297E-2</v>
      </c>
      <c r="Z1529" s="21">
        <f t="shared" si="486"/>
        <v>7.248360934323346E-2</v>
      </c>
      <c r="AA1529" s="21">
        <f t="shared" si="487"/>
        <v>0.10117768872736121</v>
      </c>
      <c r="AB1529" s="21">
        <f t="shared" si="487"/>
        <v>6.8541187096793632E-2</v>
      </c>
      <c r="AC1529" s="21">
        <f t="shared" si="487"/>
        <v>6.268589748432086E-3</v>
      </c>
      <c r="AD1529" s="21">
        <f t="shared" si="479"/>
        <v>0</v>
      </c>
      <c r="AE1529" s="21">
        <f t="shared" si="488"/>
        <v>8.8647319583658266E-3</v>
      </c>
      <c r="AF1529" s="137">
        <f>VLOOKUP(T1529,人口!$A$2:$E$1748,5,0)</f>
        <v>6764</v>
      </c>
      <c r="AG1529" s="14">
        <f t="shared" si="489"/>
        <v>0</v>
      </c>
      <c r="AH1529" s="14">
        <f t="shared" si="490"/>
        <v>1</v>
      </c>
      <c r="AI1529" s="14">
        <f t="shared" si="491"/>
        <v>0</v>
      </c>
      <c r="AJ1529" s="14">
        <f t="shared" si="492"/>
        <v>0</v>
      </c>
      <c r="AK1529" s="14">
        <f t="shared" si="493"/>
        <v>0</v>
      </c>
      <c r="AL1529" s="14">
        <f t="shared" si="494"/>
        <v>0</v>
      </c>
      <c r="AM1529" s="14">
        <f t="shared" si="495"/>
        <v>0</v>
      </c>
      <c r="AN1529" s="14">
        <f t="shared" si="496"/>
        <v>0</v>
      </c>
      <c r="AO1529" s="5" t="str">
        <f t="shared" si="497"/>
        <v>5千～1万人未満の市町村平均</v>
      </c>
    </row>
    <row r="1530" spans="1:41" s="5" customFormat="1" ht="18" customHeight="1" x14ac:dyDescent="0.3">
      <c r="A1530" s="5" t="str">
        <f t="shared" si="480"/>
        <v>040646</v>
      </c>
      <c r="B1530" s="22">
        <v>40</v>
      </c>
      <c r="C1530" s="23" t="s">
        <v>67</v>
      </c>
      <c r="D1530" s="23">
        <v>40646</v>
      </c>
      <c r="E1530" s="24" t="s">
        <v>1839</v>
      </c>
      <c r="F1530" s="25">
        <v>69.980093023590086</v>
      </c>
      <c r="G1530" s="26">
        <v>0.36603912349324924</v>
      </c>
      <c r="H1530" s="26">
        <v>3.0366182542296327</v>
      </c>
      <c r="I1530" s="26">
        <f t="shared" si="481"/>
        <v>73.382750401312975</v>
      </c>
      <c r="J1530" s="26">
        <v>5.0348397432381535</v>
      </c>
      <c r="K1530" s="26">
        <v>5.1426514136911301</v>
      </c>
      <c r="L1530" s="26">
        <f t="shared" si="482"/>
        <v>10.177491156929284</v>
      </c>
      <c r="M1530" s="26">
        <v>8.1858996427434043</v>
      </c>
      <c r="N1530" s="26">
        <v>9.2186545182758959</v>
      </c>
      <c r="O1530" s="26">
        <v>0.47286047082015586</v>
      </c>
      <c r="P1530" s="26">
        <v>0</v>
      </c>
      <c r="Q1530" s="26">
        <f t="shared" si="477"/>
        <v>17.877414631839454</v>
      </c>
      <c r="R1530" s="27">
        <v>0.6431300522415675</v>
      </c>
      <c r="S1530" s="143">
        <f t="shared" si="483"/>
        <v>102.08078624232328</v>
      </c>
      <c r="T1530" s="140" t="str">
        <f t="shared" si="484"/>
        <v>40646</v>
      </c>
      <c r="U1530" s="5" t="str">
        <f t="shared" si="478"/>
        <v>福岡県上毛町</v>
      </c>
      <c r="V1530" s="21">
        <f t="shared" si="485"/>
        <v>0.68553638348228096</v>
      </c>
      <c r="W1530" s="21">
        <f t="shared" si="485"/>
        <v>3.5857788421058156E-3</v>
      </c>
      <c r="X1530" s="21">
        <f t="shared" si="485"/>
        <v>2.9747206756628931E-2</v>
      </c>
      <c r="Y1530" s="21">
        <f t="shared" si="486"/>
        <v>4.9322109758111167E-2</v>
      </c>
      <c r="Z1530" s="21">
        <f t="shared" si="486"/>
        <v>5.0378250432782788E-2</v>
      </c>
      <c r="AA1530" s="21">
        <f t="shared" si="487"/>
        <v>8.0190405502083437E-2</v>
      </c>
      <c r="AB1530" s="21">
        <f t="shared" si="487"/>
        <v>9.0307440387383975E-2</v>
      </c>
      <c r="AC1530" s="21">
        <f t="shared" si="487"/>
        <v>4.6322181502174318E-3</v>
      </c>
      <c r="AD1530" s="21">
        <f t="shared" si="479"/>
        <v>0</v>
      </c>
      <c r="AE1530" s="21">
        <f t="shared" si="488"/>
        <v>6.3002066884054039E-3</v>
      </c>
      <c r="AF1530" s="137">
        <f>VLOOKUP(T1530,人口!$A$2:$E$1748,5,0)</f>
        <v>7619</v>
      </c>
      <c r="AG1530" s="14">
        <f t="shared" si="489"/>
        <v>0</v>
      </c>
      <c r="AH1530" s="14">
        <f t="shared" si="490"/>
        <v>1</v>
      </c>
      <c r="AI1530" s="14">
        <f t="shared" si="491"/>
        <v>0</v>
      </c>
      <c r="AJ1530" s="14">
        <f t="shared" si="492"/>
        <v>0</v>
      </c>
      <c r="AK1530" s="14">
        <f t="shared" si="493"/>
        <v>0</v>
      </c>
      <c r="AL1530" s="14">
        <f t="shared" si="494"/>
        <v>0</v>
      </c>
      <c r="AM1530" s="14">
        <f t="shared" si="495"/>
        <v>0</v>
      </c>
      <c r="AN1530" s="14">
        <f t="shared" si="496"/>
        <v>0</v>
      </c>
      <c r="AO1530" s="5" t="str">
        <f t="shared" si="497"/>
        <v>5千～1万人未満の市町村平均</v>
      </c>
    </row>
    <row r="1531" spans="1:41" s="5" customFormat="1" ht="18" customHeight="1" x14ac:dyDescent="0.3">
      <c r="A1531" s="5" t="str">
        <f t="shared" si="480"/>
        <v>040647</v>
      </c>
      <c r="B1531" s="22">
        <v>40</v>
      </c>
      <c r="C1531" s="23" t="s">
        <v>67</v>
      </c>
      <c r="D1531" s="23">
        <v>40647</v>
      </c>
      <c r="E1531" s="24" t="s">
        <v>1845</v>
      </c>
      <c r="F1531" s="25">
        <v>19.523274333671029</v>
      </c>
      <c r="G1531" s="26">
        <v>1.0318992375864966</v>
      </c>
      <c r="H1531" s="26">
        <v>15.333047728147157</v>
      </c>
      <c r="I1531" s="26">
        <f t="shared" si="481"/>
        <v>35.888221299404684</v>
      </c>
      <c r="J1531" s="26">
        <v>18.273149769753779</v>
      </c>
      <c r="K1531" s="26">
        <v>14.193589656116355</v>
      </c>
      <c r="L1531" s="26">
        <f t="shared" si="482"/>
        <v>32.466739425870131</v>
      </c>
      <c r="M1531" s="26">
        <v>18.867519806548767</v>
      </c>
      <c r="N1531" s="26">
        <v>18.08126496851817</v>
      </c>
      <c r="O1531" s="26">
        <v>1.124525380074866</v>
      </c>
      <c r="P1531" s="26">
        <v>0</v>
      </c>
      <c r="Q1531" s="26">
        <f t="shared" si="477"/>
        <v>38.073310155141805</v>
      </c>
      <c r="R1531" s="27">
        <v>0</v>
      </c>
      <c r="S1531" s="143">
        <f t="shared" si="483"/>
        <v>106.42827088041662</v>
      </c>
      <c r="T1531" s="140" t="str">
        <f t="shared" si="484"/>
        <v>40647</v>
      </c>
      <c r="U1531" s="5" t="str">
        <f t="shared" si="478"/>
        <v>福岡県築上町</v>
      </c>
      <c r="V1531" s="21">
        <f t="shared" si="485"/>
        <v>0.18344067955033758</v>
      </c>
      <c r="W1531" s="21">
        <f t="shared" si="485"/>
        <v>9.6957249145383957E-3</v>
      </c>
      <c r="X1531" s="21">
        <f t="shared" si="485"/>
        <v>0.14406931167166526</v>
      </c>
      <c r="Y1531" s="21">
        <f t="shared" si="486"/>
        <v>0.17169450953765461</v>
      </c>
      <c r="Z1531" s="21">
        <f t="shared" si="486"/>
        <v>0.13336296398223316</v>
      </c>
      <c r="AA1531" s="21">
        <f t="shared" si="487"/>
        <v>0.17727921021801071</v>
      </c>
      <c r="AB1531" s="21">
        <f t="shared" si="487"/>
        <v>0.16989156000508904</v>
      </c>
      <c r="AC1531" s="21">
        <f t="shared" si="487"/>
        <v>1.0566040120471269E-2</v>
      </c>
      <c r="AD1531" s="21">
        <f t="shared" si="479"/>
        <v>0</v>
      </c>
      <c r="AE1531" s="21">
        <f t="shared" si="488"/>
        <v>0</v>
      </c>
      <c r="AF1531" s="137">
        <f>VLOOKUP(T1531,人口!$A$2:$E$1748,5,0)</f>
        <v>18119</v>
      </c>
      <c r="AG1531" s="14">
        <f t="shared" si="489"/>
        <v>0</v>
      </c>
      <c r="AH1531" s="14">
        <f t="shared" si="490"/>
        <v>0</v>
      </c>
      <c r="AI1531" s="14">
        <f t="shared" si="491"/>
        <v>1</v>
      </c>
      <c r="AJ1531" s="14">
        <f t="shared" si="492"/>
        <v>0</v>
      </c>
      <c r="AK1531" s="14">
        <f t="shared" si="493"/>
        <v>0</v>
      </c>
      <c r="AL1531" s="14">
        <f t="shared" si="494"/>
        <v>0</v>
      </c>
      <c r="AM1531" s="14">
        <f t="shared" si="495"/>
        <v>0</v>
      </c>
      <c r="AN1531" s="14">
        <f t="shared" si="496"/>
        <v>0</v>
      </c>
      <c r="AO1531" s="5" t="str">
        <f t="shared" si="497"/>
        <v>1万～3万人未満の市町村平均</v>
      </c>
    </row>
    <row r="1532" spans="1:41" s="5" customFormat="1" ht="18" customHeight="1" x14ac:dyDescent="0.3">
      <c r="A1532" s="5" t="str">
        <f t="shared" si="480"/>
        <v>041201</v>
      </c>
      <c r="B1532" s="22">
        <v>41</v>
      </c>
      <c r="C1532" s="23" t="s">
        <v>68</v>
      </c>
      <c r="D1532" s="23">
        <v>41201</v>
      </c>
      <c r="E1532" s="24" t="s">
        <v>115</v>
      </c>
      <c r="F1532" s="25">
        <v>195.24270986929457</v>
      </c>
      <c r="G1532" s="26">
        <v>13.454900762173086</v>
      </c>
      <c r="H1532" s="26">
        <v>36.592603445336849</v>
      </c>
      <c r="I1532" s="26">
        <f t="shared" si="481"/>
        <v>245.29021407680449</v>
      </c>
      <c r="J1532" s="26">
        <v>393.79500131257333</v>
      </c>
      <c r="K1532" s="26">
        <v>288.05733662103495</v>
      </c>
      <c r="L1532" s="26">
        <f t="shared" si="482"/>
        <v>681.85233793360828</v>
      </c>
      <c r="M1532" s="26">
        <v>235.24871730451443</v>
      </c>
      <c r="N1532" s="26">
        <v>167.6101507299891</v>
      </c>
      <c r="O1532" s="26">
        <v>14.428233470847429</v>
      </c>
      <c r="P1532" s="26">
        <v>0</v>
      </c>
      <c r="Q1532" s="26">
        <f t="shared" si="477"/>
        <v>417.28710150535096</v>
      </c>
      <c r="R1532" s="27">
        <v>27.519020843085176</v>
      </c>
      <c r="S1532" s="143">
        <f t="shared" si="483"/>
        <v>1371.9486743588488</v>
      </c>
      <c r="T1532" s="140" t="str">
        <f t="shared" si="484"/>
        <v>41201</v>
      </c>
      <c r="U1532" s="5" t="str">
        <f t="shared" si="478"/>
        <v>佐賀県佐賀市</v>
      </c>
      <c r="V1532" s="21">
        <f t="shared" si="485"/>
        <v>0.14231050586534305</v>
      </c>
      <c r="W1532" s="21">
        <f t="shared" si="485"/>
        <v>9.8071458602202802E-3</v>
      </c>
      <c r="X1532" s="21">
        <f t="shared" si="485"/>
        <v>2.6671991546941526E-2</v>
      </c>
      <c r="Y1532" s="21">
        <f t="shared" si="486"/>
        <v>0.28703333344201459</v>
      </c>
      <c r="Z1532" s="21">
        <f t="shared" si="486"/>
        <v>0.20996218153397936</v>
      </c>
      <c r="AA1532" s="21">
        <f t="shared" si="487"/>
        <v>0.17147049426936684</v>
      </c>
      <c r="AB1532" s="21">
        <f t="shared" si="487"/>
        <v>0.12216940317269387</v>
      </c>
      <c r="AC1532" s="21">
        <f t="shared" si="487"/>
        <v>1.051659857289498E-2</v>
      </c>
      <c r="AD1532" s="21">
        <f t="shared" si="479"/>
        <v>0</v>
      </c>
      <c r="AE1532" s="21">
        <f t="shared" si="488"/>
        <v>2.005834573654558E-2</v>
      </c>
      <c r="AF1532" s="137">
        <f>VLOOKUP(T1532,人口!$A$2:$E$1748,5,0)</f>
        <v>232476</v>
      </c>
      <c r="AG1532" s="14">
        <f t="shared" si="489"/>
        <v>0</v>
      </c>
      <c r="AH1532" s="14">
        <f t="shared" si="490"/>
        <v>0</v>
      </c>
      <c r="AI1532" s="14">
        <f t="shared" si="491"/>
        <v>0</v>
      </c>
      <c r="AJ1532" s="14">
        <f t="shared" si="492"/>
        <v>0</v>
      </c>
      <c r="AK1532" s="14">
        <f t="shared" si="493"/>
        <v>0</v>
      </c>
      <c r="AL1532" s="14">
        <f t="shared" si="494"/>
        <v>1</v>
      </c>
      <c r="AM1532" s="14">
        <f t="shared" si="495"/>
        <v>0</v>
      </c>
      <c r="AN1532" s="14">
        <f t="shared" si="496"/>
        <v>0</v>
      </c>
      <c r="AO1532" s="5" t="str">
        <f t="shared" si="497"/>
        <v>20万～50万人未満の市町村平均</v>
      </c>
    </row>
    <row r="1533" spans="1:41" s="5" customFormat="1" ht="18" customHeight="1" x14ac:dyDescent="0.3">
      <c r="A1533" s="5" t="str">
        <f t="shared" si="480"/>
        <v>041202</v>
      </c>
      <c r="B1533" s="22">
        <v>41</v>
      </c>
      <c r="C1533" s="23" t="s">
        <v>68</v>
      </c>
      <c r="D1533" s="23">
        <v>41202</v>
      </c>
      <c r="E1533" s="24" t="s">
        <v>165</v>
      </c>
      <c r="F1533" s="25">
        <v>98.50837924358612</v>
      </c>
      <c r="G1533" s="26">
        <v>6.9910069505113297</v>
      </c>
      <c r="H1533" s="26">
        <v>36.37703582562942</v>
      </c>
      <c r="I1533" s="26">
        <f t="shared" si="481"/>
        <v>141.87642201972687</v>
      </c>
      <c r="J1533" s="26">
        <v>145.47809162077252</v>
      </c>
      <c r="K1533" s="26">
        <v>145.12115598134173</v>
      </c>
      <c r="L1533" s="26">
        <f t="shared" si="482"/>
        <v>290.59924760211425</v>
      </c>
      <c r="M1533" s="26">
        <v>115.69924770185898</v>
      </c>
      <c r="N1533" s="26">
        <v>104.78280694102946</v>
      </c>
      <c r="O1533" s="26">
        <v>7.5269158918659755</v>
      </c>
      <c r="P1533" s="26">
        <v>22.489738147837805</v>
      </c>
      <c r="Q1533" s="26">
        <f t="shared" si="477"/>
        <v>250.49870868259222</v>
      </c>
      <c r="R1533" s="27">
        <v>14.3549920472</v>
      </c>
      <c r="S1533" s="143">
        <f t="shared" si="483"/>
        <v>697.32937035163332</v>
      </c>
      <c r="T1533" s="140" t="str">
        <f t="shared" si="484"/>
        <v>41202</v>
      </c>
      <c r="U1533" s="5" t="str">
        <f t="shared" si="478"/>
        <v>佐賀県唐津市</v>
      </c>
      <c r="V1533" s="21">
        <f t="shared" si="485"/>
        <v>0.14126520899860071</v>
      </c>
      <c r="W1533" s="21">
        <f t="shared" si="485"/>
        <v>1.0025401550182899E-2</v>
      </c>
      <c r="X1533" s="21">
        <f t="shared" si="485"/>
        <v>5.2166217819401527E-2</v>
      </c>
      <c r="Y1533" s="21">
        <f t="shared" si="486"/>
        <v>0.20862177588678668</v>
      </c>
      <c r="Z1533" s="21">
        <f t="shared" si="486"/>
        <v>0.20810991498631895</v>
      </c>
      <c r="AA1533" s="21">
        <f t="shared" si="487"/>
        <v>0.16591764612397841</v>
      </c>
      <c r="AB1533" s="21">
        <f t="shared" si="487"/>
        <v>0.15026300539756698</v>
      </c>
      <c r="AC1533" s="21">
        <f t="shared" si="487"/>
        <v>1.0793917783888085E-2</v>
      </c>
      <c r="AD1533" s="21">
        <f t="shared" si="479"/>
        <v>3.2251241814893292E-2</v>
      </c>
      <c r="AE1533" s="21">
        <f t="shared" si="488"/>
        <v>2.0585669638382494E-2</v>
      </c>
      <c r="AF1533" s="137">
        <f>VLOOKUP(T1533,人口!$A$2:$E$1748,5,0)</f>
        <v>121278</v>
      </c>
      <c r="AG1533" s="14">
        <f t="shared" si="489"/>
        <v>0</v>
      </c>
      <c r="AH1533" s="14">
        <f t="shared" si="490"/>
        <v>0</v>
      </c>
      <c r="AI1533" s="14">
        <f t="shared" si="491"/>
        <v>0</v>
      </c>
      <c r="AJ1533" s="14">
        <f t="shared" si="492"/>
        <v>0</v>
      </c>
      <c r="AK1533" s="14">
        <f t="shared" si="493"/>
        <v>1</v>
      </c>
      <c r="AL1533" s="14">
        <f t="shared" si="494"/>
        <v>0</v>
      </c>
      <c r="AM1533" s="14">
        <f t="shared" si="495"/>
        <v>0</v>
      </c>
      <c r="AN1533" s="14">
        <f t="shared" si="496"/>
        <v>0</v>
      </c>
      <c r="AO1533" s="5" t="str">
        <f t="shared" si="497"/>
        <v>10万～20万人未満の市町村平均</v>
      </c>
    </row>
    <row r="1534" spans="1:41" s="5" customFormat="1" ht="18" customHeight="1" x14ac:dyDescent="0.3">
      <c r="A1534" s="5" t="str">
        <f t="shared" si="480"/>
        <v>041203</v>
      </c>
      <c r="B1534" s="22">
        <v>41</v>
      </c>
      <c r="C1534" s="23" t="s">
        <v>68</v>
      </c>
      <c r="D1534" s="23">
        <v>41203</v>
      </c>
      <c r="E1534" s="24" t="s">
        <v>233</v>
      </c>
      <c r="F1534" s="25">
        <v>237.62849767258217</v>
      </c>
      <c r="G1534" s="26">
        <v>2.4919611532151311</v>
      </c>
      <c r="H1534" s="26">
        <v>5.3352985877589818</v>
      </c>
      <c r="I1534" s="26">
        <f t="shared" si="481"/>
        <v>245.45575741355628</v>
      </c>
      <c r="J1534" s="26">
        <v>121.95099805746676</v>
      </c>
      <c r="K1534" s="26">
        <v>89.638185523894634</v>
      </c>
      <c r="L1534" s="26">
        <f t="shared" si="482"/>
        <v>211.5891835813614</v>
      </c>
      <c r="M1534" s="26">
        <v>69.18621148566406</v>
      </c>
      <c r="N1534" s="26">
        <v>55.321549922304932</v>
      </c>
      <c r="O1534" s="26">
        <v>4.5875968345037776</v>
      </c>
      <c r="P1534" s="26">
        <v>0</v>
      </c>
      <c r="Q1534" s="26">
        <f t="shared" si="477"/>
        <v>129.09535824247277</v>
      </c>
      <c r="R1534" s="27">
        <v>13.556228381745671</v>
      </c>
      <c r="S1534" s="143">
        <f t="shared" si="483"/>
        <v>599.69652761913608</v>
      </c>
      <c r="T1534" s="140" t="str">
        <f t="shared" si="484"/>
        <v>41203</v>
      </c>
      <c r="U1534" s="5" t="str">
        <f t="shared" si="478"/>
        <v>佐賀県鳥栖市</v>
      </c>
      <c r="V1534" s="21">
        <f t="shared" si="485"/>
        <v>0.39624791328373127</v>
      </c>
      <c r="W1534" s="21">
        <f t="shared" si="485"/>
        <v>4.1553703222336515E-3</v>
      </c>
      <c r="X1534" s="21">
        <f t="shared" si="485"/>
        <v>8.8966641326751195E-3</v>
      </c>
      <c r="Y1534" s="21">
        <f t="shared" si="486"/>
        <v>0.20335451756178446</v>
      </c>
      <c r="Z1534" s="21">
        <f t="shared" si="486"/>
        <v>0.14947257720462132</v>
      </c>
      <c r="AA1534" s="21">
        <f t="shared" si="487"/>
        <v>0.11536870450182736</v>
      </c>
      <c r="AB1534" s="21">
        <f t="shared" si="487"/>
        <v>9.2249241698860299E-2</v>
      </c>
      <c r="AC1534" s="21">
        <f t="shared" si="487"/>
        <v>7.6498639282055921E-3</v>
      </c>
      <c r="AD1534" s="21">
        <f t="shared" si="479"/>
        <v>0</v>
      </c>
      <c r="AE1534" s="21">
        <f t="shared" si="488"/>
        <v>2.2605147366061049E-2</v>
      </c>
      <c r="AF1534" s="137">
        <f>VLOOKUP(T1534,人口!$A$2:$E$1748,5,0)</f>
        <v>73918</v>
      </c>
      <c r="AG1534" s="14">
        <f t="shared" si="489"/>
        <v>0</v>
      </c>
      <c r="AH1534" s="14">
        <f t="shared" si="490"/>
        <v>0</v>
      </c>
      <c r="AI1534" s="14">
        <f t="shared" si="491"/>
        <v>0</v>
      </c>
      <c r="AJ1534" s="14">
        <f t="shared" si="492"/>
        <v>1</v>
      </c>
      <c r="AK1534" s="14">
        <f t="shared" si="493"/>
        <v>0</v>
      </c>
      <c r="AL1534" s="14">
        <f t="shared" si="494"/>
        <v>0</v>
      </c>
      <c r="AM1534" s="14">
        <f t="shared" si="495"/>
        <v>0</v>
      </c>
      <c r="AN1534" s="14">
        <f t="shared" si="496"/>
        <v>0</v>
      </c>
      <c r="AO1534" s="5" t="str">
        <f t="shared" si="497"/>
        <v>3万～10万人未満の市町村平均</v>
      </c>
    </row>
    <row r="1535" spans="1:41" s="5" customFormat="1" ht="18" customHeight="1" x14ac:dyDescent="0.3">
      <c r="A1535" s="5" t="str">
        <f t="shared" si="480"/>
        <v>041204</v>
      </c>
      <c r="B1535" s="22">
        <v>41</v>
      </c>
      <c r="C1535" s="23" t="s">
        <v>68</v>
      </c>
      <c r="D1535" s="23">
        <v>41204</v>
      </c>
      <c r="E1535" s="24" t="s">
        <v>294</v>
      </c>
      <c r="F1535" s="25">
        <v>42.916831089383379</v>
      </c>
      <c r="G1535" s="26">
        <v>1.1201154200553436</v>
      </c>
      <c r="H1535" s="26">
        <v>3.9880009645875218</v>
      </c>
      <c r="I1535" s="26">
        <f t="shared" si="481"/>
        <v>48.024947474026241</v>
      </c>
      <c r="J1535" s="26">
        <v>20.270378093616667</v>
      </c>
      <c r="K1535" s="26">
        <v>22.440210199410632</v>
      </c>
      <c r="L1535" s="26">
        <f t="shared" si="482"/>
        <v>42.7105882930273</v>
      </c>
      <c r="M1535" s="26">
        <v>20.497378106017802</v>
      </c>
      <c r="N1535" s="26">
        <v>20.33300312851458</v>
      </c>
      <c r="O1535" s="26">
        <v>1.1810650688682984</v>
      </c>
      <c r="P1535" s="26">
        <v>0</v>
      </c>
      <c r="Q1535" s="26">
        <f t="shared" si="477"/>
        <v>42.011446303400682</v>
      </c>
      <c r="R1535" s="27">
        <v>1.9561710378052133</v>
      </c>
      <c r="S1535" s="143">
        <f t="shared" si="483"/>
        <v>134.70315310825941</v>
      </c>
      <c r="T1535" s="140" t="str">
        <f t="shared" si="484"/>
        <v>41204</v>
      </c>
      <c r="U1535" s="5" t="str">
        <f t="shared" si="478"/>
        <v>佐賀県多久市</v>
      </c>
      <c r="V1535" s="21">
        <f t="shared" si="485"/>
        <v>0.31860301781422745</v>
      </c>
      <c r="W1535" s="21">
        <f t="shared" si="485"/>
        <v>8.3154357875729855E-3</v>
      </c>
      <c r="X1535" s="21">
        <f t="shared" si="485"/>
        <v>2.9605847172578137E-2</v>
      </c>
      <c r="Y1535" s="21">
        <f t="shared" si="486"/>
        <v>0.15048183821892863</v>
      </c>
      <c r="Z1535" s="21">
        <f t="shared" si="486"/>
        <v>0.16659008851393173</v>
      </c>
      <c r="AA1535" s="21">
        <f t="shared" si="487"/>
        <v>0.1521670252926024</v>
      </c>
      <c r="AB1535" s="21">
        <f t="shared" si="487"/>
        <v>0.1509467496441837</v>
      </c>
      <c r="AC1535" s="21">
        <f t="shared" si="487"/>
        <v>8.767909596882931E-3</v>
      </c>
      <c r="AD1535" s="21">
        <f t="shared" si="479"/>
        <v>0</v>
      </c>
      <c r="AE1535" s="21">
        <f t="shared" si="488"/>
        <v>1.4522087959092246E-2</v>
      </c>
      <c r="AF1535" s="137">
        <f>VLOOKUP(T1535,人口!$A$2:$E$1748,5,0)</f>
        <v>19030</v>
      </c>
      <c r="AG1535" s="14">
        <f t="shared" si="489"/>
        <v>0</v>
      </c>
      <c r="AH1535" s="14">
        <f t="shared" si="490"/>
        <v>0</v>
      </c>
      <c r="AI1535" s="14">
        <f t="shared" si="491"/>
        <v>1</v>
      </c>
      <c r="AJ1535" s="14">
        <f t="shared" si="492"/>
        <v>0</v>
      </c>
      <c r="AK1535" s="14">
        <f t="shared" si="493"/>
        <v>0</v>
      </c>
      <c r="AL1535" s="14">
        <f t="shared" si="494"/>
        <v>0</v>
      </c>
      <c r="AM1535" s="14">
        <f t="shared" si="495"/>
        <v>0</v>
      </c>
      <c r="AN1535" s="14">
        <f t="shared" si="496"/>
        <v>0</v>
      </c>
      <c r="AO1535" s="5" t="str">
        <f t="shared" si="497"/>
        <v>1万～3万人未満の市町村平均</v>
      </c>
    </row>
    <row r="1536" spans="1:41" s="5" customFormat="1" ht="18" customHeight="1" x14ac:dyDescent="0.3">
      <c r="A1536" s="5" t="str">
        <f t="shared" si="480"/>
        <v>041205</v>
      </c>
      <c r="B1536" s="22">
        <v>41</v>
      </c>
      <c r="C1536" s="23" t="s">
        <v>68</v>
      </c>
      <c r="D1536" s="23">
        <v>41205</v>
      </c>
      <c r="E1536" s="24" t="s">
        <v>345</v>
      </c>
      <c r="F1536" s="25">
        <v>234.39921932836367</v>
      </c>
      <c r="G1536" s="26">
        <v>3.4194775417677454</v>
      </c>
      <c r="H1536" s="26">
        <v>11.209516224786547</v>
      </c>
      <c r="I1536" s="26">
        <f t="shared" si="481"/>
        <v>249.02821309491796</v>
      </c>
      <c r="J1536" s="26">
        <v>69.801503746470672</v>
      </c>
      <c r="K1536" s="26">
        <v>66.941254984081439</v>
      </c>
      <c r="L1536" s="26">
        <f t="shared" si="482"/>
        <v>136.74275873055211</v>
      </c>
      <c r="M1536" s="26">
        <v>56.398827132212674</v>
      </c>
      <c r="N1536" s="26">
        <v>53.069811762308518</v>
      </c>
      <c r="O1536" s="26">
        <v>3.3874162616306744</v>
      </c>
      <c r="P1536" s="26">
        <v>9.8495902319791231</v>
      </c>
      <c r="Q1536" s="26">
        <f t="shared" si="477"/>
        <v>122.70564538813099</v>
      </c>
      <c r="R1536" s="27">
        <v>5.4272072125390434</v>
      </c>
      <c r="S1536" s="143">
        <f t="shared" si="483"/>
        <v>513.90382442614009</v>
      </c>
      <c r="T1536" s="140" t="str">
        <f t="shared" si="484"/>
        <v>41205</v>
      </c>
      <c r="U1536" s="5" t="str">
        <f t="shared" si="478"/>
        <v>佐賀県伊万里市</v>
      </c>
      <c r="V1536" s="21">
        <f t="shared" si="485"/>
        <v>0.45611495417476172</v>
      </c>
      <c r="W1536" s="21">
        <f t="shared" si="485"/>
        <v>6.6539250716535657E-3</v>
      </c>
      <c r="X1536" s="21">
        <f t="shared" si="485"/>
        <v>2.181247870125087E-2</v>
      </c>
      <c r="Y1536" s="21">
        <f t="shared" si="486"/>
        <v>0.13582600562355374</v>
      </c>
      <c r="Z1536" s="21">
        <f t="shared" si="486"/>
        <v>0.13026027790089437</v>
      </c>
      <c r="AA1536" s="21">
        <f t="shared" si="487"/>
        <v>0.10974587938743487</v>
      </c>
      <c r="AB1536" s="21">
        <f t="shared" si="487"/>
        <v>0.10326798369630713</v>
      </c>
      <c r="AC1536" s="21">
        <f t="shared" si="487"/>
        <v>6.5915373667695381E-3</v>
      </c>
      <c r="AD1536" s="21">
        <f t="shared" si="479"/>
        <v>1.9166213139156622E-2</v>
      </c>
      <c r="AE1536" s="21">
        <f t="shared" si="488"/>
        <v>1.0560744938217636E-2</v>
      </c>
      <c r="AF1536" s="137">
        <f>VLOOKUP(T1536,人口!$A$2:$E$1748,5,0)</f>
        <v>54580</v>
      </c>
      <c r="AG1536" s="14">
        <f t="shared" si="489"/>
        <v>0</v>
      </c>
      <c r="AH1536" s="14">
        <f t="shared" si="490"/>
        <v>0</v>
      </c>
      <c r="AI1536" s="14">
        <f t="shared" si="491"/>
        <v>0</v>
      </c>
      <c r="AJ1536" s="14">
        <f t="shared" si="492"/>
        <v>1</v>
      </c>
      <c r="AK1536" s="14">
        <f t="shared" si="493"/>
        <v>0</v>
      </c>
      <c r="AL1536" s="14">
        <f t="shared" si="494"/>
        <v>0</v>
      </c>
      <c r="AM1536" s="14">
        <f t="shared" si="495"/>
        <v>0</v>
      </c>
      <c r="AN1536" s="14">
        <f t="shared" si="496"/>
        <v>0</v>
      </c>
      <c r="AO1536" s="5" t="str">
        <f t="shared" si="497"/>
        <v>3万～10万人未満の市町村平均</v>
      </c>
    </row>
    <row r="1537" spans="1:41" s="5" customFormat="1" ht="18" customHeight="1" x14ac:dyDescent="0.3">
      <c r="A1537" s="5" t="str">
        <f t="shared" si="480"/>
        <v>041206</v>
      </c>
      <c r="B1537" s="22">
        <v>41</v>
      </c>
      <c r="C1537" s="23" t="s">
        <v>68</v>
      </c>
      <c r="D1537" s="23">
        <v>41206</v>
      </c>
      <c r="E1537" s="24" t="s">
        <v>397</v>
      </c>
      <c r="F1537" s="25">
        <v>42.470966940930232</v>
      </c>
      <c r="G1537" s="26">
        <v>2.900811728861274</v>
      </c>
      <c r="H1537" s="26">
        <v>10.77838098537168</v>
      </c>
      <c r="I1537" s="26">
        <f t="shared" si="481"/>
        <v>56.150159655163179</v>
      </c>
      <c r="J1537" s="26">
        <v>66.19312416503108</v>
      </c>
      <c r="K1537" s="26">
        <v>52.767439745633318</v>
      </c>
      <c r="L1537" s="26">
        <f t="shared" si="482"/>
        <v>118.9605639106644</v>
      </c>
      <c r="M1537" s="26">
        <v>52.887628490973718</v>
      </c>
      <c r="N1537" s="26">
        <v>46.670641350352916</v>
      </c>
      <c r="O1537" s="26">
        <v>3.0320416644504391</v>
      </c>
      <c r="P1537" s="26">
        <v>0</v>
      </c>
      <c r="Q1537" s="26">
        <f t="shared" si="477"/>
        <v>102.59031150577707</v>
      </c>
      <c r="R1537" s="27">
        <v>5.7788992826879495</v>
      </c>
      <c r="S1537" s="143">
        <f t="shared" si="483"/>
        <v>283.47993435429265</v>
      </c>
      <c r="T1537" s="140" t="str">
        <f t="shared" si="484"/>
        <v>41206</v>
      </c>
      <c r="U1537" s="5" t="str">
        <f t="shared" si="478"/>
        <v>佐賀県武雄市</v>
      </c>
      <c r="V1537" s="21">
        <f t="shared" si="485"/>
        <v>0.14982001120350938</v>
      </c>
      <c r="W1537" s="21">
        <f t="shared" si="485"/>
        <v>1.0232864401738732E-2</v>
      </c>
      <c r="X1537" s="21">
        <f t="shared" si="485"/>
        <v>3.8021671657017107E-2</v>
      </c>
      <c r="Y1537" s="21">
        <f t="shared" si="486"/>
        <v>0.23350197366104597</v>
      </c>
      <c r="Z1537" s="21">
        <f t="shared" si="486"/>
        <v>0.18614171005022415</v>
      </c>
      <c r="AA1537" s="21">
        <f t="shared" si="487"/>
        <v>0.18656568625021222</v>
      </c>
      <c r="AB1537" s="21">
        <f t="shared" si="487"/>
        <v>0.16463472611089305</v>
      </c>
      <c r="AC1537" s="21">
        <f t="shared" si="487"/>
        <v>1.0695789355803221E-2</v>
      </c>
      <c r="AD1537" s="21">
        <f t="shared" si="479"/>
        <v>0</v>
      </c>
      <c r="AE1537" s="21">
        <f t="shared" si="488"/>
        <v>2.0385567309556003E-2</v>
      </c>
      <c r="AF1537" s="137">
        <f>VLOOKUP(T1537,人口!$A$2:$E$1748,5,0)</f>
        <v>48854</v>
      </c>
      <c r="AG1537" s="14">
        <f t="shared" si="489"/>
        <v>0</v>
      </c>
      <c r="AH1537" s="14">
        <f t="shared" si="490"/>
        <v>0</v>
      </c>
      <c r="AI1537" s="14">
        <f t="shared" si="491"/>
        <v>0</v>
      </c>
      <c r="AJ1537" s="14">
        <f t="shared" si="492"/>
        <v>1</v>
      </c>
      <c r="AK1537" s="14">
        <f t="shared" si="493"/>
        <v>0</v>
      </c>
      <c r="AL1537" s="14">
        <f t="shared" si="494"/>
        <v>0</v>
      </c>
      <c r="AM1537" s="14">
        <f t="shared" si="495"/>
        <v>0</v>
      </c>
      <c r="AN1537" s="14">
        <f t="shared" si="496"/>
        <v>0</v>
      </c>
      <c r="AO1537" s="5" t="str">
        <f t="shared" si="497"/>
        <v>3万～10万人未満の市町村平均</v>
      </c>
    </row>
    <row r="1538" spans="1:41" s="5" customFormat="1" ht="18" customHeight="1" x14ac:dyDescent="0.3">
      <c r="A1538" s="5" t="str">
        <f t="shared" si="480"/>
        <v>041207</v>
      </c>
      <c r="B1538" s="22">
        <v>41</v>
      </c>
      <c r="C1538" s="23" t="s">
        <v>68</v>
      </c>
      <c r="D1538" s="23">
        <v>41207</v>
      </c>
      <c r="E1538" s="24" t="s">
        <v>448</v>
      </c>
      <c r="F1538" s="25">
        <v>28.926218801999923</v>
      </c>
      <c r="G1538" s="26">
        <v>1.9699164099314188</v>
      </c>
      <c r="H1538" s="26">
        <v>6.8442719257110172</v>
      </c>
      <c r="I1538" s="26">
        <f t="shared" si="481"/>
        <v>37.740407137642357</v>
      </c>
      <c r="J1538" s="26">
        <v>37.287863153541501</v>
      </c>
      <c r="K1538" s="26">
        <v>30.806440848307467</v>
      </c>
      <c r="L1538" s="26">
        <f t="shared" si="482"/>
        <v>68.094304001848968</v>
      </c>
      <c r="M1538" s="26">
        <v>29.974112788672716</v>
      </c>
      <c r="N1538" s="26">
        <v>29.979872809695777</v>
      </c>
      <c r="O1538" s="26">
        <v>1.7976021363479453</v>
      </c>
      <c r="P1538" s="26">
        <v>0</v>
      </c>
      <c r="Q1538" s="26">
        <f t="shared" si="477"/>
        <v>61.751587734716438</v>
      </c>
      <c r="R1538" s="27">
        <v>2.7979300650177921</v>
      </c>
      <c r="S1538" s="143">
        <f t="shared" si="483"/>
        <v>170.38422893922558</v>
      </c>
      <c r="T1538" s="140" t="str">
        <f t="shared" si="484"/>
        <v>41207</v>
      </c>
      <c r="U1538" s="5" t="str">
        <f t="shared" si="478"/>
        <v>佐賀県鹿島市</v>
      </c>
      <c r="V1538" s="21">
        <f t="shared" si="485"/>
        <v>0.16977051797627132</v>
      </c>
      <c r="W1538" s="21">
        <f t="shared" si="485"/>
        <v>1.1561612375720931E-2</v>
      </c>
      <c r="X1538" s="21">
        <f t="shared" si="485"/>
        <v>4.0169632883993646E-2</v>
      </c>
      <c r="Y1538" s="21">
        <f t="shared" si="486"/>
        <v>0.21884574285828839</v>
      </c>
      <c r="Z1538" s="21">
        <f t="shared" si="486"/>
        <v>0.180805706256392</v>
      </c>
      <c r="AA1538" s="21">
        <f t="shared" si="487"/>
        <v>0.17592069979296143</v>
      </c>
      <c r="AB1538" s="21">
        <f t="shared" si="487"/>
        <v>0.1759545058620966</v>
      </c>
      <c r="AC1538" s="21">
        <f t="shared" si="487"/>
        <v>1.0550284774238892E-2</v>
      </c>
      <c r="AD1538" s="21">
        <f t="shared" si="479"/>
        <v>0</v>
      </c>
      <c r="AE1538" s="21">
        <f t="shared" si="488"/>
        <v>1.6421297220036643E-2</v>
      </c>
      <c r="AF1538" s="137">
        <f>VLOOKUP(T1538,人口!$A$2:$E$1748,5,0)</f>
        <v>28964</v>
      </c>
      <c r="AG1538" s="14">
        <f t="shared" si="489"/>
        <v>0</v>
      </c>
      <c r="AH1538" s="14">
        <f t="shared" si="490"/>
        <v>0</v>
      </c>
      <c r="AI1538" s="14">
        <f t="shared" si="491"/>
        <v>1</v>
      </c>
      <c r="AJ1538" s="14">
        <f t="shared" si="492"/>
        <v>0</v>
      </c>
      <c r="AK1538" s="14">
        <f t="shared" si="493"/>
        <v>0</v>
      </c>
      <c r="AL1538" s="14">
        <f t="shared" si="494"/>
        <v>0</v>
      </c>
      <c r="AM1538" s="14">
        <f t="shared" si="495"/>
        <v>0</v>
      </c>
      <c r="AN1538" s="14">
        <f t="shared" si="496"/>
        <v>0</v>
      </c>
      <c r="AO1538" s="5" t="str">
        <f t="shared" si="497"/>
        <v>1万～3万人未満の市町村平均</v>
      </c>
    </row>
    <row r="1539" spans="1:41" s="5" customFormat="1" ht="18" customHeight="1" x14ac:dyDescent="0.3">
      <c r="A1539" s="5" t="str">
        <f t="shared" si="480"/>
        <v>041208</v>
      </c>
      <c r="B1539" s="22">
        <v>41</v>
      </c>
      <c r="C1539" s="23" t="s">
        <v>68</v>
      </c>
      <c r="D1539" s="23">
        <v>41208</v>
      </c>
      <c r="E1539" s="24" t="s">
        <v>503</v>
      </c>
      <c r="F1539" s="25">
        <v>26.619661208033961</v>
      </c>
      <c r="G1539" s="26">
        <v>2.3956616374637663</v>
      </c>
      <c r="H1539" s="26">
        <v>10.562813365664248</v>
      </c>
      <c r="I1539" s="26">
        <f t="shared" si="481"/>
        <v>39.578136211161976</v>
      </c>
      <c r="J1539" s="26">
        <v>49.04567628119846</v>
      </c>
      <c r="K1539" s="26">
        <v>47.932540001385057</v>
      </c>
      <c r="L1539" s="26">
        <f t="shared" si="482"/>
        <v>96.978216282583517</v>
      </c>
      <c r="M1539" s="26">
        <v>48.413476459911742</v>
      </c>
      <c r="N1539" s="26">
        <v>38.120772311221259</v>
      </c>
      <c r="O1539" s="26">
        <v>2.8131443182655476</v>
      </c>
      <c r="P1539" s="26">
        <v>0</v>
      </c>
      <c r="Q1539" s="26">
        <f t="shared" si="477"/>
        <v>89.347393089398551</v>
      </c>
      <c r="R1539" s="27">
        <v>0.19562386113478619</v>
      </c>
      <c r="S1539" s="143">
        <f t="shared" si="483"/>
        <v>226.09936944427881</v>
      </c>
      <c r="T1539" s="140" t="str">
        <f t="shared" si="484"/>
        <v>41208</v>
      </c>
      <c r="U1539" s="5" t="str">
        <f t="shared" si="478"/>
        <v>佐賀県小城市</v>
      </c>
      <c r="V1539" s="21">
        <f t="shared" si="485"/>
        <v>0.11773434518398451</v>
      </c>
      <c r="W1539" s="21">
        <f t="shared" si="485"/>
        <v>1.0595613969875163E-2</v>
      </c>
      <c r="X1539" s="21">
        <f t="shared" si="485"/>
        <v>4.6717571091092348E-2</v>
      </c>
      <c r="Y1539" s="21">
        <f t="shared" si="486"/>
        <v>0.21692088926097403</v>
      </c>
      <c r="Z1539" s="21">
        <f t="shared" si="486"/>
        <v>0.21199767217041188</v>
      </c>
      <c r="AA1539" s="21">
        <f t="shared" si="487"/>
        <v>0.21412477433663532</v>
      </c>
      <c r="AB1539" s="21">
        <f t="shared" si="487"/>
        <v>0.16860185149970511</v>
      </c>
      <c r="AC1539" s="21">
        <f t="shared" si="487"/>
        <v>1.2442070604530521E-2</v>
      </c>
      <c r="AD1539" s="21">
        <f t="shared" si="479"/>
        <v>0</v>
      </c>
      <c r="AE1539" s="21">
        <f t="shared" si="488"/>
        <v>8.6521188279119383E-4</v>
      </c>
      <c r="AF1539" s="137">
        <f>VLOOKUP(T1539,人口!$A$2:$E$1748,5,0)</f>
        <v>45327</v>
      </c>
      <c r="AG1539" s="14">
        <f t="shared" si="489"/>
        <v>0</v>
      </c>
      <c r="AH1539" s="14">
        <f t="shared" si="490"/>
        <v>0</v>
      </c>
      <c r="AI1539" s="14">
        <f t="shared" si="491"/>
        <v>0</v>
      </c>
      <c r="AJ1539" s="14">
        <f t="shared" si="492"/>
        <v>1</v>
      </c>
      <c r="AK1539" s="14">
        <f t="shared" si="493"/>
        <v>0</v>
      </c>
      <c r="AL1539" s="14">
        <f t="shared" si="494"/>
        <v>0</v>
      </c>
      <c r="AM1539" s="14">
        <f t="shared" si="495"/>
        <v>0</v>
      </c>
      <c r="AN1539" s="14">
        <f t="shared" si="496"/>
        <v>0</v>
      </c>
      <c r="AO1539" s="5" t="str">
        <f t="shared" si="497"/>
        <v>3万～10万人未満の市町村平均</v>
      </c>
    </row>
    <row r="1540" spans="1:41" s="5" customFormat="1" ht="18" customHeight="1" x14ac:dyDescent="0.3">
      <c r="A1540" s="5" t="str">
        <f t="shared" si="480"/>
        <v>041209</v>
      </c>
      <c r="B1540" s="22">
        <v>41</v>
      </c>
      <c r="C1540" s="23" t="s">
        <v>68</v>
      </c>
      <c r="D1540" s="23">
        <v>41209</v>
      </c>
      <c r="E1540" s="24" t="s">
        <v>556</v>
      </c>
      <c r="F1540" s="25">
        <v>14.834179514407117</v>
      </c>
      <c r="G1540" s="26">
        <v>1.4259086191956409</v>
      </c>
      <c r="H1540" s="26">
        <v>6.7364881158573002</v>
      </c>
      <c r="I1540" s="26">
        <f t="shared" si="481"/>
        <v>22.996576249460055</v>
      </c>
      <c r="J1540" s="26">
        <v>33.939409219917479</v>
      </c>
      <c r="K1540" s="26">
        <v>27.988222000332673</v>
      </c>
      <c r="L1540" s="26">
        <f t="shared" si="482"/>
        <v>61.927631220250149</v>
      </c>
      <c r="M1540" s="26">
        <v>26.63958824044261</v>
      </c>
      <c r="N1540" s="26">
        <v>26.616699788675501</v>
      </c>
      <c r="O1540" s="26">
        <v>1.6102329591060434</v>
      </c>
      <c r="P1540" s="26">
        <v>0</v>
      </c>
      <c r="Q1540" s="26">
        <f t="shared" si="477"/>
        <v>54.866520988224153</v>
      </c>
      <c r="R1540" s="27">
        <v>2.9774368831452729</v>
      </c>
      <c r="S1540" s="143">
        <f t="shared" si="483"/>
        <v>142.76816534107962</v>
      </c>
      <c r="T1540" s="140" t="str">
        <f t="shared" si="484"/>
        <v>41209</v>
      </c>
      <c r="U1540" s="5" t="str">
        <f t="shared" si="478"/>
        <v>佐賀県嬉野市</v>
      </c>
      <c r="V1540" s="21">
        <f t="shared" si="485"/>
        <v>0.10390397242247661</v>
      </c>
      <c r="W1540" s="21">
        <f t="shared" si="485"/>
        <v>9.9875810254273466E-3</v>
      </c>
      <c r="X1540" s="21">
        <f t="shared" si="485"/>
        <v>4.7184805518537869E-2</v>
      </c>
      <c r="Y1540" s="21">
        <f t="shared" si="486"/>
        <v>0.23772392913248336</v>
      </c>
      <c r="Z1540" s="21">
        <f t="shared" si="486"/>
        <v>0.19603965585372299</v>
      </c>
      <c r="AA1540" s="21">
        <f t="shared" si="487"/>
        <v>0.18659333596393443</v>
      </c>
      <c r="AB1540" s="21">
        <f t="shared" si="487"/>
        <v>0.18643301694804998</v>
      </c>
      <c r="AC1540" s="21">
        <f t="shared" si="487"/>
        <v>1.1278655541024316E-2</v>
      </c>
      <c r="AD1540" s="21">
        <f t="shared" si="479"/>
        <v>0</v>
      </c>
      <c r="AE1540" s="21">
        <f t="shared" si="488"/>
        <v>2.0855047594343187E-2</v>
      </c>
      <c r="AF1540" s="137">
        <f>VLOOKUP(T1540,人口!$A$2:$E$1748,5,0)</f>
        <v>25945</v>
      </c>
      <c r="AG1540" s="14">
        <f t="shared" si="489"/>
        <v>0</v>
      </c>
      <c r="AH1540" s="14">
        <f t="shared" si="490"/>
        <v>0</v>
      </c>
      <c r="AI1540" s="14">
        <f t="shared" si="491"/>
        <v>1</v>
      </c>
      <c r="AJ1540" s="14">
        <f t="shared" si="492"/>
        <v>0</v>
      </c>
      <c r="AK1540" s="14">
        <f t="shared" si="493"/>
        <v>0</v>
      </c>
      <c r="AL1540" s="14">
        <f t="shared" si="494"/>
        <v>0</v>
      </c>
      <c r="AM1540" s="14">
        <f t="shared" si="495"/>
        <v>0</v>
      </c>
      <c r="AN1540" s="14">
        <f t="shared" si="496"/>
        <v>0</v>
      </c>
      <c r="AO1540" s="5" t="str">
        <f t="shared" si="497"/>
        <v>1万～3万人未満の市町村平均</v>
      </c>
    </row>
    <row r="1541" spans="1:41" s="5" customFormat="1" ht="18" customHeight="1" x14ac:dyDescent="0.3">
      <c r="A1541" s="5" t="str">
        <f t="shared" si="480"/>
        <v>041210</v>
      </c>
      <c r="B1541" s="22">
        <v>41</v>
      </c>
      <c r="C1541" s="23" t="s">
        <v>68</v>
      </c>
      <c r="D1541" s="23">
        <v>41210</v>
      </c>
      <c r="E1541" s="24" t="s">
        <v>610</v>
      </c>
      <c r="F1541" s="25">
        <v>88.55128944294448</v>
      </c>
      <c r="G1541" s="26">
        <v>1.6083708595666473</v>
      </c>
      <c r="H1541" s="26">
        <v>13.79632766127575</v>
      </c>
      <c r="I1541" s="26">
        <f t="shared" si="481"/>
        <v>103.95598796378688</v>
      </c>
      <c r="J1541" s="26">
        <v>28.886148831503142</v>
      </c>
      <c r="K1541" s="26">
        <v>34.312099718915782</v>
      </c>
      <c r="L1541" s="26">
        <f t="shared" si="482"/>
        <v>63.198248550418924</v>
      </c>
      <c r="M1541" s="26">
        <v>34.028066976902828</v>
      </c>
      <c r="N1541" s="26">
        <v>28.955043262517922</v>
      </c>
      <c r="O1541" s="26">
        <v>1.9569807541542403</v>
      </c>
      <c r="P1541" s="26">
        <v>0</v>
      </c>
      <c r="Q1541" s="26">
        <f t="shared" ref="Q1541:Q1604" si="498">SUM(M1541:P1541)</f>
        <v>64.940090993574998</v>
      </c>
      <c r="R1541" s="27">
        <v>2.8781144818573248</v>
      </c>
      <c r="S1541" s="143">
        <f t="shared" si="483"/>
        <v>234.97244198963813</v>
      </c>
      <c r="T1541" s="140" t="str">
        <f t="shared" si="484"/>
        <v>41210</v>
      </c>
      <c r="U1541" s="5" t="str">
        <f t="shared" ref="U1541:U1604" si="499">C1541&amp;E1541</f>
        <v>佐賀県神埼市</v>
      </c>
      <c r="V1541" s="21">
        <f t="shared" si="485"/>
        <v>0.37685819108459295</v>
      </c>
      <c r="W1541" s="21">
        <f t="shared" si="485"/>
        <v>6.8449340099107176E-3</v>
      </c>
      <c r="X1541" s="21">
        <f t="shared" si="485"/>
        <v>5.8714662640668921E-2</v>
      </c>
      <c r="Y1541" s="21">
        <f t="shared" si="486"/>
        <v>0.12293419852519118</v>
      </c>
      <c r="Z1541" s="21">
        <f t="shared" si="486"/>
        <v>0.14602605917688374</v>
      </c>
      <c r="AA1541" s="21">
        <f t="shared" si="487"/>
        <v>0.14481726745812773</v>
      </c>
      <c r="AB1541" s="21">
        <f t="shared" si="487"/>
        <v>0.12322740070001395</v>
      </c>
      <c r="AC1541" s="21">
        <f t="shared" si="487"/>
        <v>8.3285543512397926E-3</v>
      </c>
      <c r="AD1541" s="21">
        <f t="shared" si="487"/>
        <v>0</v>
      </c>
      <c r="AE1541" s="21">
        <f t="shared" si="488"/>
        <v>1.2248732053370941E-2</v>
      </c>
      <c r="AF1541" s="137">
        <f>VLOOKUP(T1541,人口!$A$2:$E$1748,5,0)</f>
        <v>31532</v>
      </c>
      <c r="AG1541" s="14">
        <f t="shared" si="489"/>
        <v>0</v>
      </c>
      <c r="AH1541" s="14">
        <f t="shared" si="490"/>
        <v>0</v>
      </c>
      <c r="AI1541" s="14">
        <f t="shared" si="491"/>
        <v>0</v>
      </c>
      <c r="AJ1541" s="14">
        <f t="shared" si="492"/>
        <v>1</v>
      </c>
      <c r="AK1541" s="14">
        <f t="shared" si="493"/>
        <v>0</v>
      </c>
      <c r="AL1541" s="14">
        <f t="shared" si="494"/>
        <v>0</v>
      </c>
      <c r="AM1541" s="14">
        <f t="shared" si="495"/>
        <v>0</v>
      </c>
      <c r="AN1541" s="14">
        <f t="shared" si="496"/>
        <v>0</v>
      </c>
      <c r="AO1541" s="5" t="str">
        <f t="shared" si="497"/>
        <v>3万～10万人未満の市町村平均</v>
      </c>
    </row>
    <row r="1542" spans="1:41" s="5" customFormat="1" ht="18" customHeight="1" x14ac:dyDescent="0.3">
      <c r="A1542" s="5" t="str">
        <f t="shared" ref="A1542:A1605" si="500">0&amp;D1542</f>
        <v>041327</v>
      </c>
      <c r="B1542" s="22">
        <v>41</v>
      </c>
      <c r="C1542" s="23" t="s">
        <v>68</v>
      </c>
      <c r="D1542" s="23">
        <v>41327</v>
      </c>
      <c r="E1542" s="24" t="s">
        <v>661</v>
      </c>
      <c r="F1542" s="25">
        <v>71.244158938624921</v>
      </c>
      <c r="G1542" s="26">
        <v>0.58624442045128844</v>
      </c>
      <c r="H1542" s="26">
        <v>6.4670285912230083</v>
      </c>
      <c r="I1542" s="26">
        <f t="shared" ref="I1542:I1605" si="501">SUM(F1542:H1542)</f>
        <v>78.297431950299227</v>
      </c>
      <c r="J1542" s="26">
        <v>20.4156306615136</v>
      </c>
      <c r="K1542" s="26">
        <v>18.366914131689978</v>
      </c>
      <c r="L1542" s="26">
        <f t="shared" ref="L1542:L1605" si="502">SUM(J1542:K1542)</f>
        <v>38.782544793203577</v>
      </c>
      <c r="M1542" s="26">
        <v>16.908188198495662</v>
      </c>
      <c r="N1542" s="26">
        <v>11.037366109042226</v>
      </c>
      <c r="O1542" s="26">
        <v>1.0046190367719994</v>
      </c>
      <c r="P1542" s="26">
        <v>0</v>
      </c>
      <c r="Q1542" s="26">
        <f t="shared" si="498"/>
        <v>28.950173344309889</v>
      </c>
      <c r="R1542" s="27">
        <v>1.4449316693794829</v>
      </c>
      <c r="S1542" s="143">
        <f t="shared" ref="S1542:S1605" si="503">SUM(I1542,L1542,Q1542,R1542)</f>
        <v>147.47508175719219</v>
      </c>
      <c r="T1542" s="140" t="str">
        <f t="shared" ref="T1542:T1605" si="504">IF(LEN(A1542)=5,A1542,RIGHT(A1542,5))</f>
        <v>41327</v>
      </c>
      <c r="U1542" s="5" t="str">
        <f t="shared" si="499"/>
        <v>佐賀県吉野ヶ里町</v>
      </c>
      <c r="V1542" s="21">
        <f t="shared" ref="V1542:X1605" si="505">F1542/$S1542</f>
        <v>0.48309285941555635</v>
      </c>
      <c r="W1542" s="21">
        <f t="shared" si="505"/>
        <v>3.9752100047416861E-3</v>
      </c>
      <c r="X1542" s="21">
        <f t="shared" si="505"/>
        <v>4.3851669815450835E-2</v>
      </c>
      <c r="Y1542" s="21">
        <f t="shared" ref="Y1542:Z1605" si="506">J1542/$S1542</f>
        <v>0.13843444206477243</v>
      </c>
      <c r="Z1542" s="21">
        <f t="shared" si="506"/>
        <v>0.12454249160498766</v>
      </c>
      <c r="AA1542" s="21">
        <f t="shared" ref="AA1542:AD1605" si="507">M1542/$S1542</f>
        <v>0.11465115324590128</v>
      </c>
      <c r="AB1542" s="21">
        <f t="shared" si="507"/>
        <v>7.4842244381423756E-2</v>
      </c>
      <c r="AC1542" s="21">
        <f t="shared" si="507"/>
        <v>6.8121273424756401E-3</v>
      </c>
      <c r="AD1542" s="21">
        <f t="shared" si="507"/>
        <v>0</v>
      </c>
      <c r="AE1542" s="21">
        <f t="shared" ref="AE1542:AE1605" si="508">R1542/$S1542</f>
        <v>9.7978021246902299E-3</v>
      </c>
      <c r="AF1542" s="137">
        <f>VLOOKUP(T1542,人口!$A$2:$E$1748,5,0)</f>
        <v>16187</v>
      </c>
      <c r="AG1542" s="14">
        <f t="shared" ref="AG1542:AG1605" si="509">IF(SUMIFS($AF1542,$AF1542,$BB$22,$AF1542,$BC$22)&gt;0,1,0)</f>
        <v>0</v>
      </c>
      <c r="AH1542" s="14">
        <f t="shared" ref="AH1542:AH1605" si="510">IF(SUMIFS($AF1542,$AF1542,$BB$23,$AF1542,$BC$23)&gt;0,1,0)</f>
        <v>0</v>
      </c>
      <c r="AI1542" s="14">
        <f t="shared" ref="AI1542:AI1605" si="511">IF(SUMIFS($AF1542,$AF1542,$BB$24,$AF1542,$BC$24)&gt;0,1,0)</f>
        <v>1</v>
      </c>
      <c r="AJ1542" s="14">
        <f t="shared" ref="AJ1542:AJ1605" si="512">IF(SUMIFS($AF1542,$AF1542,$BB$25,$AF1542,$BC$25)&gt;0,1,0)</f>
        <v>0</v>
      </c>
      <c r="AK1542" s="14">
        <f t="shared" ref="AK1542:AK1605" si="513">IF(SUMIFS($AF1542,$AF1542,$BB$26,$AF1542,$BC$26)&gt;0,1,0)</f>
        <v>0</v>
      </c>
      <c r="AL1542" s="14">
        <f t="shared" ref="AL1542:AL1605" si="514">IF(SUMIFS($AF1542,$AF1542,$BB$27,$AF1542,$BC$27)&gt;0,1,0)</f>
        <v>0</v>
      </c>
      <c r="AM1542" s="14">
        <f t="shared" ref="AM1542:AM1605" si="515">IF(SUMIFS($AF1542,$AF1542,$BB$28,$AF1542,$BC$2)&gt;0,1,0)</f>
        <v>0</v>
      </c>
      <c r="AN1542" s="14">
        <f t="shared" ref="AN1542:AN1605" si="516">IF(SUMIFS($AF1542,$AF1542,$BB$29)&gt;0,1,0)</f>
        <v>0</v>
      </c>
      <c r="AO1542" s="5" t="str">
        <f t="shared" ref="AO1542:AO1605" si="517">IF(AG1542=1,$AG$4,IF(AH1542=1,$AH$4,IF(AI1542=1,$AI$4,IF(AJ1542=1,$AJ$4,IF(AK1542=1,$AK$4,IF(AL1542=1,$AL$4,IF(AM1542=1,$AM$4,IF(AN1542=1,$AN$4,""))))))))</f>
        <v>1万～3万人未満の市町村平均</v>
      </c>
    </row>
    <row r="1543" spans="1:41" s="5" customFormat="1" ht="18" customHeight="1" x14ac:dyDescent="0.3">
      <c r="A1543" s="5" t="str">
        <f t="shared" si="500"/>
        <v>041341</v>
      </c>
      <c r="B1543" s="22">
        <v>41</v>
      </c>
      <c r="C1543" s="23" t="s">
        <v>68</v>
      </c>
      <c r="D1543" s="23">
        <v>41341</v>
      </c>
      <c r="E1543" s="24" t="s">
        <v>714</v>
      </c>
      <c r="F1543" s="25">
        <v>71.919647852573945</v>
      </c>
      <c r="G1543" s="26">
        <v>0.67747554063679161</v>
      </c>
      <c r="H1543" s="26">
        <v>2.0478923872206192</v>
      </c>
      <c r="I1543" s="26">
        <f t="shared" si="501"/>
        <v>74.645015780431351</v>
      </c>
      <c r="J1543" s="26">
        <v>22.032521088366298</v>
      </c>
      <c r="K1543" s="26">
        <v>19.912941070558745</v>
      </c>
      <c r="L1543" s="26">
        <f t="shared" si="502"/>
        <v>41.945462158925039</v>
      </c>
      <c r="M1543" s="26">
        <v>16.190350216991231</v>
      </c>
      <c r="N1543" s="26">
        <v>11.956344717074948</v>
      </c>
      <c r="O1543" s="26">
        <v>1.0835635857788557</v>
      </c>
      <c r="P1543" s="26">
        <v>0</v>
      </c>
      <c r="Q1543" s="26">
        <f t="shared" si="498"/>
        <v>29.230258519845034</v>
      </c>
      <c r="R1543" s="27">
        <v>1.7401091346717632</v>
      </c>
      <c r="S1543" s="143">
        <f t="shared" si="503"/>
        <v>147.56084559387318</v>
      </c>
      <c r="T1543" s="140" t="str">
        <f t="shared" si="504"/>
        <v>41341</v>
      </c>
      <c r="U1543" s="5" t="str">
        <f t="shared" si="499"/>
        <v>佐賀県基山町</v>
      </c>
      <c r="V1543" s="21">
        <f t="shared" si="505"/>
        <v>0.48738977852238663</v>
      </c>
      <c r="W1543" s="21">
        <f t="shared" si="505"/>
        <v>4.5911606016502847E-3</v>
      </c>
      <c r="X1543" s="21">
        <f t="shared" si="505"/>
        <v>1.387829121592977E-2</v>
      </c>
      <c r="Y1543" s="21">
        <f t="shared" si="506"/>
        <v>0.14931143149589746</v>
      </c>
      <c r="Z1543" s="21">
        <f t="shared" si="506"/>
        <v>0.13494732285124247</v>
      </c>
      <c r="AA1543" s="21">
        <f t="shared" si="507"/>
        <v>0.10971982541731561</v>
      </c>
      <c r="AB1543" s="21">
        <f t="shared" si="507"/>
        <v>8.1026539723023816E-2</v>
      </c>
      <c r="AC1543" s="21">
        <f t="shared" si="507"/>
        <v>7.3431646546748032E-3</v>
      </c>
      <c r="AD1543" s="21">
        <f t="shared" si="507"/>
        <v>0</v>
      </c>
      <c r="AE1543" s="21">
        <f t="shared" si="508"/>
        <v>1.1792485517879233E-2</v>
      </c>
      <c r="AF1543" s="137">
        <f>VLOOKUP(T1543,人口!$A$2:$E$1748,5,0)</f>
        <v>17459</v>
      </c>
      <c r="AG1543" s="14">
        <f t="shared" si="509"/>
        <v>0</v>
      </c>
      <c r="AH1543" s="14">
        <f t="shared" si="510"/>
        <v>0</v>
      </c>
      <c r="AI1543" s="14">
        <f t="shared" si="511"/>
        <v>1</v>
      </c>
      <c r="AJ1543" s="14">
        <f t="shared" si="512"/>
        <v>0</v>
      </c>
      <c r="AK1543" s="14">
        <f t="shared" si="513"/>
        <v>0</v>
      </c>
      <c r="AL1543" s="14">
        <f t="shared" si="514"/>
        <v>0</v>
      </c>
      <c r="AM1543" s="14">
        <f t="shared" si="515"/>
        <v>0</v>
      </c>
      <c r="AN1543" s="14">
        <f t="shared" si="516"/>
        <v>0</v>
      </c>
      <c r="AO1543" s="5" t="str">
        <f t="shared" si="517"/>
        <v>1万～3万人未満の市町村平均</v>
      </c>
    </row>
    <row r="1544" spans="1:41" s="5" customFormat="1" ht="18" customHeight="1" x14ac:dyDescent="0.3">
      <c r="A1544" s="5" t="str">
        <f t="shared" si="500"/>
        <v>041345</v>
      </c>
      <c r="B1544" s="22">
        <v>41</v>
      </c>
      <c r="C1544" s="23" t="s">
        <v>68</v>
      </c>
      <c r="D1544" s="23">
        <v>41345</v>
      </c>
      <c r="E1544" s="24" t="s">
        <v>767</v>
      </c>
      <c r="F1544" s="25">
        <v>43.223836770125729</v>
      </c>
      <c r="G1544" s="26">
        <v>0.25173031310444377</v>
      </c>
      <c r="H1544" s="26">
        <v>1.6167571478057521</v>
      </c>
      <c r="I1544" s="26">
        <f t="shared" si="501"/>
        <v>45.092324231035924</v>
      </c>
      <c r="J1544" s="26">
        <v>10.771624640356736</v>
      </c>
      <c r="K1544" s="26">
        <v>10.471337440197843</v>
      </c>
      <c r="L1544" s="26">
        <f t="shared" si="502"/>
        <v>21.242962080554577</v>
      </c>
      <c r="M1544" s="26">
        <v>10.162739494247839</v>
      </c>
      <c r="N1544" s="26">
        <v>7.7174957449449568</v>
      </c>
      <c r="O1544" s="26">
        <v>0.59704918352669634</v>
      </c>
      <c r="P1544" s="26">
        <v>0</v>
      </c>
      <c r="Q1544" s="26">
        <f t="shared" si="498"/>
        <v>18.477284422719492</v>
      </c>
      <c r="R1544" s="27">
        <v>2.2266806663905703</v>
      </c>
      <c r="S1544" s="143">
        <f t="shared" si="503"/>
        <v>87.03925140070055</v>
      </c>
      <c r="T1544" s="140" t="str">
        <f t="shared" si="504"/>
        <v>41345</v>
      </c>
      <c r="U1544" s="5" t="str">
        <f t="shared" si="499"/>
        <v>佐賀県上峰町</v>
      </c>
      <c r="V1544" s="21">
        <f t="shared" si="505"/>
        <v>0.49660166045244541</v>
      </c>
      <c r="W1544" s="21">
        <f t="shared" si="505"/>
        <v>2.8921470377262191E-3</v>
      </c>
      <c r="X1544" s="21">
        <f t="shared" si="505"/>
        <v>1.8575035076562472E-2</v>
      </c>
      <c r="Y1544" s="21">
        <f t="shared" si="506"/>
        <v>0.12375594306030577</v>
      </c>
      <c r="Z1544" s="21">
        <f t="shared" si="506"/>
        <v>0.12030592257728864</v>
      </c>
      <c r="AA1544" s="21">
        <f t="shared" si="507"/>
        <v>0.11676041935909898</v>
      </c>
      <c r="AB1544" s="21">
        <f t="shared" si="507"/>
        <v>8.8666844219696964E-2</v>
      </c>
      <c r="AC1544" s="21">
        <f t="shared" si="507"/>
        <v>6.8595395056659566E-3</v>
      </c>
      <c r="AD1544" s="21">
        <f t="shared" si="507"/>
        <v>0</v>
      </c>
      <c r="AE1544" s="21">
        <f t="shared" si="508"/>
        <v>2.5582488711209762E-2</v>
      </c>
      <c r="AF1544" s="137">
        <f>VLOOKUP(T1544,人口!$A$2:$E$1748,5,0)</f>
        <v>9620</v>
      </c>
      <c r="AG1544" s="14">
        <f t="shared" si="509"/>
        <v>0</v>
      </c>
      <c r="AH1544" s="14">
        <f t="shared" si="510"/>
        <v>1</v>
      </c>
      <c r="AI1544" s="14">
        <f t="shared" si="511"/>
        <v>0</v>
      </c>
      <c r="AJ1544" s="14">
        <f t="shared" si="512"/>
        <v>0</v>
      </c>
      <c r="AK1544" s="14">
        <f t="shared" si="513"/>
        <v>0</v>
      </c>
      <c r="AL1544" s="14">
        <f t="shared" si="514"/>
        <v>0</v>
      </c>
      <c r="AM1544" s="14">
        <f t="shared" si="515"/>
        <v>0</v>
      </c>
      <c r="AN1544" s="14">
        <f t="shared" si="516"/>
        <v>0</v>
      </c>
      <c r="AO1544" s="5" t="str">
        <f t="shared" si="517"/>
        <v>5千～1万人未満の市町村平均</v>
      </c>
    </row>
    <row r="1545" spans="1:41" s="5" customFormat="1" ht="18" customHeight="1" x14ac:dyDescent="0.3">
      <c r="A1545" s="5" t="str">
        <f t="shared" si="500"/>
        <v>041346</v>
      </c>
      <c r="B1545" s="22">
        <v>41</v>
      </c>
      <c r="C1545" s="23" t="s">
        <v>68</v>
      </c>
      <c r="D1545" s="23">
        <v>41346</v>
      </c>
      <c r="E1545" s="24" t="s">
        <v>821</v>
      </c>
      <c r="F1545" s="25">
        <v>28.770429735785701</v>
      </c>
      <c r="G1545" s="26">
        <v>0.92413745817537407</v>
      </c>
      <c r="H1545" s="26">
        <v>4.0418928695143803</v>
      </c>
      <c r="I1545" s="26">
        <f t="shared" si="501"/>
        <v>33.736460063475455</v>
      </c>
      <c r="J1545" s="26">
        <v>26.734117365030169</v>
      </c>
      <c r="K1545" s="26">
        <v>28.3818598556166</v>
      </c>
      <c r="L1545" s="26">
        <f t="shared" si="502"/>
        <v>55.115977220646769</v>
      </c>
      <c r="M1545" s="26">
        <v>26.564780291150576</v>
      </c>
      <c r="N1545" s="26">
        <v>23.518154115518048</v>
      </c>
      <c r="O1545" s="26">
        <v>1.5937241147382575</v>
      </c>
      <c r="P1545" s="26">
        <v>0</v>
      </c>
      <c r="Q1545" s="26">
        <f t="shared" si="498"/>
        <v>51.676658521406885</v>
      </c>
      <c r="R1545" s="27">
        <v>4.5673455882637368</v>
      </c>
      <c r="S1545" s="143">
        <f t="shared" si="503"/>
        <v>145.09644139379287</v>
      </c>
      <c r="T1545" s="140" t="str">
        <f t="shared" si="504"/>
        <v>41346</v>
      </c>
      <c r="U1545" s="5" t="str">
        <f t="shared" si="499"/>
        <v>佐賀県みやき町</v>
      </c>
      <c r="V1545" s="21">
        <f t="shared" si="505"/>
        <v>0.19828487493847302</v>
      </c>
      <c r="W1545" s="21">
        <f t="shared" si="505"/>
        <v>6.3691255919037862E-3</v>
      </c>
      <c r="X1545" s="21">
        <f t="shared" si="505"/>
        <v>2.7856595452569726E-2</v>
      </c>
      <c r="Y1545" s="21">
        <f t="shared" si="506"/>
        <v>0.18425067567628048</v>
      </c>
      <c r="Z1545" s="21">
        <f t="shared" si="506"/>
        <v>0.19560686384160181</v>
      </c>
      <c r="AA1545" s="21">
        <f t="shared" si="507"/>
        <v>0.18308361001806761</v>
      </c>
      <c r="AB1545" s="21">
        <f t="shared" si="507"/>
        <v>0.16208636055855838</v>
      </c>
      <c r="AC1545" s="21">
        <f t="shared" si="507"/>
        <v>1.098389525910479E-2</v>
      </c>
      <c r="AD1545" s="21">
        <f t="shared" si="507"/>
        <v>0</v>
      </c>
      <c r="AE1545" s="21">
        <f t="shared" si="508"/>
        <v>3.1477998663440171E-2</v>
      </c>
      <c r="AF1545" s="137">
        <f>VLOOKUP(T1545,人口!$A$2:$E$1748,5,0)</f>
        <v>25679</v>
      </c>
      <c r="AG1545" s="14">
        <f t="shared" si="509"/>
        <v>0</v>
      </c>
      <c r="AH1545" s="14">
        <f t="shared" si="510"/>
        <v>0</v>
      </c>
      <c r="AI1545" s="14">
        <f t="shared" si="511"/>
        <v>1</v>
      </c>
      <c r="AJ1545" s="14">
        <f t="shared" si="512"/>
        <v>0</v>
      </c>
      <c r="AK1545" s="14">
        <f t="shared" si="513"/>
        <v>0</v>
      </c>
      <c r="AL1545" s="14">
        <f t="shared" si="514"/>
        <v>0</v>
      </c>
      <c r="AM1545" s="14">
        <f t="shared" si="515"/>
        <v>0</v>
      </c>
      <c r="AN1545" s="14">
        <f t="shared" si="516"/>
        <v>0</v>
      </c>
      <c r="AO1545" s="5" t="str">
        <f t="shared" si="517"/>
        <v>1万～3万人未満の市町村平均</v>
      </c>
    </row>
    <row r="1546" spans="1:41" s="5" customFormat="1" ht="18" customHeight="1" x14ac:dyDescent="0.3">
      <c r="A1546" s="5" t="str">
        <f t="shared" si="500"/>
        <v>041387</v>
      </c>
      <c r="B1546" s="22">
        <v>41</v>
      </c>
      <c r="C1546" s="23" t="s">
        <v>68</v>
      </c>
      <c r="D1546" s="23">
        <v>41387</v>
      </c>
      <c r="E1546" s="24" t="s">
        <v>872</v>
      </c>
      <c r="F1546" s="25">
        <v>0</v>
      </c>
      <c r="G1546" s="26">
        <v>1.6742600019228437</v>
      </c>
      <c r="H1546" s="26">
        <v>1.5089733379520351</v>
      </c>
      <c r="I1546" s="26">
        <f t="shared" si="501"/>
        <v>3.1832333398748789</v>
      </c>
      <c r="J1546" s="26">
        <v>9.5522675572219597</v>
      </c>
      <c r="K1546" s="26">
        <v>5.6107656619093316</v>
      </c>
      <c r="L1546" s="26">
        <f t="shared" si="502"/>
        <v>15.163033219131291</v>
      </c>
      <c r="M1546" s="26">
        <v>5.8525282882301175</v>
      </c>
      <c r="N1546" s="26">
        <v>8.6942112288750213</v>
      </c>
      <c r="O1546" s="26">
        <v>0.3416586024235409</v>
      </c>
      <c r="P1546" s="26">
        <v>9.373356446164767E-2</v>
      </c>
      <c r="Q1546" s="26">
        <f t="shared" si="498"/>
        <v>14.982131683990326</v>
      </c>
      <c r="R1546" s="27">
        <v>0</v>
      </c>
      <c r="S1546" s="143">
        <f t="shared" si="503"/>
        <v>33.328398242996499</v>
      </c>
      <c r="T1546" s="140" t="str">
        <f t="shared" si="504"/>
        <v>41387</v>
      </c>
      <c r="U1546" s="5" t="str">
        <f t="shared" si="499"/>
        <v>佐賀県玄海町</v>
      </c>
      <c r="V1546" s="21">
        <f t="shared" si="505"/>
        <v>0</v>
      </c>
      <c r="W1546" s="21">
        <f t="shared" si="505"/>
        <v>5.0235237520743027E-2</v>
      </c>
      <c r="X1546" s="21">
        <f t="shared" si="505"/>
        <v>4.5275903358755774E-2</v>
      </c>
      <c r="Y1546" s="21">
        <f t="shared" si="506"/>
        <v>0.28661046017203173</v>
      </c>
      <c r="Z1546" s="21">
        <f t="shared" si="506"/>
        <v>0.16834789421925958</v>
      </c>
      <c r="AA1546" s="21">
        <f t="shared" si="507"/>
        <v>0.17560184697624781</v>
      </c>
      <c r="AB1546" s="21">
        <f t="shared" si="507"/>
        <v>0.26086495863034731</v>
      </c>
      <c r="AC1546" s="21">
        <f t="shared" si="507"/>
        <v>1.0251275801870728E-2</v>
      </c>
      <c r="AD1546" s="21">
        <f t="shared" si="507"/>
        <v>2.8124233207440287E-3</v>
      </c>
      <c r="AE1546" s="21">
        <f t="shared" si="508"/>
        <v>0</v>
      </c>
      <c r="AF1546" s="137">
        <f>VLOOKUP(T1546,人口!$A$2:$E$1748,5,0)</f>
        <v>5505</v>
      </c>
      <c r="AG1546" s="14">
        <f t="shared" si="509"/>
        <v>0</v>
      </c>
      <c r="AH1546" s="14">
        <f t="shared" si="510"/>
        <v>1</v>
      </c>
      <c r="AI1546" s="14">
        <f t="shared" si="511"/>
        <v>0</v>
      </c>
      <c r="AJ1546" s="14">
        <f t="shared" si="512"/>
        <v>0</v>
      </c>
      <c r="AK1546" s="14">
        <f t="shared" si="513"/>
        <v>0</v>
      </c>
      <c r="AL1546" s="14">
        <f t="shared" si="514"/>
        <v>0</v>
      </c>
      <c r="AM1546" s="14">
        <f t="shared" si="515"/>
        <v>0</v>
      </c>
      <c r="AN1546" s="14">
        <f t="shared" si="516"/>
        <v>0</v>
      </c>
      <c r="AO1546" s="5" t="str">
        <f t="shared" si="517"/>
        <v>5千～1万人未満の市町村平均</v>
      </c>
    </row>
    <row r="1547" spans="1:41" s="5" customFormat="1" ht="18" customHeight="1" x14ac:dyDescent="0.3">
      <c r="A1547" s="5" t="str">
        <f t="shared" si="500"/>
        <v>041401</v>
      </c>
      <c r="B1547" s="22">
        <v>41</v>
      </c>
      <c r="C1547" s="23" t="s">
        <v>68</v>
      </c>
      <c r="D1547" s="23">
        <v>41401</v>
      </c>
      <c r="E1547" s="24" t="s">
        <v>924</v>
      </c>
      <c r="F1547" s="25">
        <v>17.528399584131527</v>
      </c>
      <c r="G1547" s="26">
        <v>1.0052317872291545</v>
      </c>
      <c r="H1547" s="26">
        <v>1.9940004822937609</v>
      </c>
      <c r="I1547" s="26">
        <f t="shared" si="501"/>
        <v>20.527631853654441</v>
      </c>
      <c r="J1547" s="26">
        <v>21.474445432762295</v>
      </c>
      <c r="K1547" s="26">
        <v>22.2833255469424</v>
      </c>
      <c r="L1547" s="26">
        <f t="shared" si="502"/>
        <v>43.757770979704695</v>
      </c>
      <c r="M1547" s="26">
        <v>20.182229723893904</v>
      </c>
      <c r="N1547" s="26">
        <v>16.392461348520865</v>
      </c>
      <c r="O1547" s="26">
        <v>1.2295985887766017</v>
      </c>
      <c r="P1547" s="26">
        <v>0</v>
      </c>
      <c r="Q1547" s="26">
        <f t="shared" si="498"/>
        <v>37.804289661191369</v>
      </c>
      <c r="R1547" s="27">
        <v>2.1168745605347494</v>
      </c>
      <c r="S1547" s="143">
        <f t="shared" si="503"/>
        <v>104.20656705508527</v>
      </c>
      <c r="T1547" s="140" t="str">
        <f t="shared" si="504"/>
        <v>41401</v>
      </c>
      <c r="U1547" s="5" t="str">
        <f t="shared" si="499"/>
        <v>佐賀県有田町</v>
      </c>
      <c r="V1547" s="21">
        <f t="shared" si="505"/>
        <v>0.1682082049096362</v>
      </c>
      <c r="W1547" s="21">
        <f t="shared" si="505"/>
        <v>9.6465301145346512E-3</v>
      </c>
      <c r="X1547" s="21">
        <f t="shared" si="505"/>
        <v>1.9135075059518083E-2</v>
      </c>
      <c r="Y1547" s="21">
        <f t="shared" si="506"/>
        <v>0.20607574013459781</v>
      </c>
      <c r="Z1547" s="21">
        <f t="shared" si="506"/>
        <v>0.21383801593965834</v>
      </c>
      <c r="AA1547" s="21">
        <f t="shared" si="507"/>
        <v>0.19367521927121206</v>
      </c>
      <c r="AB1547" s="21">
        <f t="shared" si="507"/>
        <v>0.15730737334294437</v>
      </c>
      <c r="AC1547" s="21">
        <f t="shared" si="507"/>
        <v>1.1799626679253487E-2</v>
      </c>
      <c r="AD1547" s="21">
        <f t="shared" si="507"/>
        <v>0</v>
      </c>
      <c r="AE1547" s="21">
        <f t="shared" si="508"/>
        <v>2.0314214548644859E-2</v>
      </c>
      <c r="AF1547" s="137">
        <f>VLOOKUP(T1547,人口!$A$2:$E$1748,5,0)</f>
        <v>19812</v>
      </c>
      <c r="AG1547" s="14">
        <f t="shared" si="509"/>
        <v>0</v>
      </c>
      <c r="AH1547" s="14">
        <f t="shared" si="510"/>
        <v>0</v>
      </c>
      <c r="AI1547" s="14">
        <f t="shared" si="511"/>
        <v>1</v>
      </c>
      <c r="AJ1547" s="14">
        <f t="shared" si="512"/>
        <v>0</v>
      </c>
      <c r="AK1547" s="14">
        <f t="shared" si="513"/>
        <v>0</v>
      </c>
      <c r="AL1547" s="14">
        <f t="shared" si="514"/>
        <v>0</v>
      </c>
      <c r="AM1547" s="14">
        <f t="shared" si="515"/>
        <v>0</v>
      </c>
      <c r="AN1547" s="14">
        <f t="shared" si="516"/>
        <v>0</v>
      </c>
      <c r="AO1547" s="5" t="str">
        <f t="shared" si="517"/>
        <v>1万～3万人未満の市町村平均</v>
      </c>
    </row>
    <row r="1548" spans="1:41" s="5" customFormat="1" ht="18" customHeight="1" x14ac:dyDescent="0.3">
      <c r="A1548" s="5" t="str">
        <f t="shared" si="500"/>
        <v>041423</v>
      </c>
      <c r="B1548" s="22">
        <v>41</v>
      </c>
      <c r="C1548" s="23" t="s">
        <v>68</v>
      </c>
      <c r="D1548" s="23">
        <v>41423</v>
      </c>
      <c r="E1548" s="24" t="s">
        <v>974</v>
      </c>
      <c r="F1548" s="25">
        <v>31.117462922622209</v>
      </c>
      <c r="G1548" s="26">
        <v>0.31086159470615871</v>
      </c>
      <c r="H1548" s="26">
        <v>1.9401085773669025</v>
      </c>
      <c r="I1548" s="26">
        <f t="shared" si="501"/>
        <v>33.36843309469527</v>
      </c>
      <c r="J1548" s="26">
        <v>5.8024578438827268</v>
      </c>
      <c r="K1548" s="26">
        <v>7.7672165212908535</v>
      </c>
      <c r="L1548" s="26">
        <f t="shared" si="502"/>
        <v>13.569674365173579</v>
      </c>
      <c r="M1548" s="26">
        <v>6.5385330998230415</v>
      </c>
      <c r="N1548" s="26">
        <v>3.7769539649512414</v>
      </c>
      <c r="O1548" s="26">
        <v>0.39776384794413688</v>
      </c>
      <c r="P1548" s="26">
        <v>0</v>
      </c>
      <c r="Q1548" s="26">
        <f t="shared" si="498"/>
        <v>10.71325091271842</v>
      </c>
      <c r="R1548" s="27">
        <v>0.74737776119848487</v>
      </c>
      <c r="S1548" s="143">
        <f t="shared" si="503"/>
        <v>58.398736133785754</v>
      </c>
      <c r="T1548" s="140" t="str">
        <f t="shared" si="504"/>
        <v>41423</v>
      </c>
      <c r="U1548" s="5" t="str">
        <f t="shared" si="499"/>
        <v>佐賀県大町町</v>
      </c>
      <c r="V1548" s="21">
        <f t="shared" si="505"/>
        <v>0.53284480080759222</v>
      </c>
      <c r="W1548" s="21">
        <f t="shared" si="505"/>
        <v>5.3230877119327617E-3</v>
      </c>
      <c r="X1548" s="21">
        <f t="shared" si="505"/>
        <v>3.3221756253804961E-2</v>
      </c>
      <c r="Y1548" s="21">
        <f t="shared" si="506"/>
        <v>9.9359305149855762E-2</v>
      </c>
      <c r="Z1548" s="21">
        <f t="shared" si="506"/>
        <v>0.13300316129268491</v>
      </c>
      <c r="AA1548" s="21">
        <f t="shared" si="507"/>
        <v>0.11196360628154531</v>
      </c>
      <c r="AB1548" s="21">
        <f t="shared" si="507"/>
        <v>6.4675268935591543E-2</v>
      </c>
      <c r="AC1548" s="21">
        <f t="shared" si="507"/>
        <v>6.8111721978520064E-3</v>
      </c>
      <c r="AD1548" s="21">
        <f t="shared" si="507"/>
        <v>0</v>
      </c>
      <c r="AE1548" s="21">
        <f t="shared" si="508"/>
        <v>1.2797841369140524E-2</v>
      </c>
      <c r="AF1548" s="137">
        <f>VLOOKUP(T1548,人口!$A$2:$E$1748,5,0)</f>
        <v>6409</v>
      </c>
      <c r="AG1548" s="14">
        <f t="shared" si="509"/>
        <v>0</v>
      </c>
      <c r="AH1548" s="14">
        <f t="shared" si="510"/>
        <v>1</v>
      </c>
      <c r="AI1548" s="14">
        <f t="shared" si="511"/>
        <v>0</v>
      </c>
      <c r="AJ1548" s="14">
        <f t="shared" si="512"/>
        <v>0</v>
      </c>
      <c r="AK1548" s="14">
        <f t="shared" si="513"/>
        <v>0</v>
      </c>
      <c r="AL1548" s="14">
        <f t="shared" si="514"/>
        <v>0</v>
      </c>
      <c r="AM1548" s="14">
        <f t="shared" si="515"/>
        <v>0</v>
      </c>
      <c r="AN1548" s="14">
        <f t="shared" si="516"/>
        <v>0</v>
      </c>
      <c r="AO1548" s="5" t="str">
        <f t="shared" si="517"/>
        <v>5千～1万人未満の市町村平均</v>
      </c>
    </row>
    <row r="1549" spans="1:41" s="5" customFormat="1" ht="18" customHeight="1" x14ac:dyDescent="0.3">
      <c r="A1549" s="5" t="str">
        <f t="shared" si="500"/>
        <v>041424</v>
      </c>
      <c r="B1549" s="22">
        <v>41</v>
      </c>
      <c r="C1549" s="23" t="s">
        <v>68</v>
      </c>
      <c r="D1549" s="23">
        <v>41424</v>
      </c>
      <c r="E1549" s="24" t="s">
        <v>1018</v>
      </c>
      <c r="F1549" s="25">
        <v>0</v>
      </c>
      <c r="G1549" s="26">
        <v>0.48994490469992402</v>
      </c>
      <c r="H1549" s="26">
        <v>1.6167571478057521</v>
      </c>
      <c r="I1549" s="26">
        <f t="shared" si="501"/>
        <v>2.1067020525056761</v>
      </c>
      <c r="J1549" s="26">
        <v>9.6248938411704259</v>
      </c>
      <c r="K1549" s="26">
        <v>10.129043652994428</v>
      </c>
      <c r="L1549" s="26">
        <f t="shared" si="502"/>
        <v>19.753937494164852</v>
      </c>
      <c r="M1549" s="26">
        <v>10.215264224601821</v>
      </c>
      <c r="N1549" s="26">
        <v>8.4199610683626407</v>
      </c>
      <c r="O1549" s="26">
        <v>0.60455884581429831</v>
      </c>
      <c r="P1549" s="26">
        <v>0</v>
      </c>
      <c r="Q1549" s="26">
        <f t="shared" si="498"/>
        <v>19.239784138778763</v>
      </c>
      <c r="R1549" s="27">
        <v>0.95706998344761007</v>
      </c>
      <c r="S1549" s="143">
        <f t="shared" si="503"/>
        <v>42.057493668896896</v>
      </c>
      <c r="T1549" s="140" t="str">
        <f t="shared" si="504"/>
        <v>41424</v>
      </c>
      <c r="U1549" s="5" t="str">
        <f t="shared" si="499"/>
        <v>佐賀県江北町</v>
      </c>
      <c r="V1549" s="21">
        <f t="shared" si="505"/>
        <v>0</v>
      </c>
      <c r="W1549" s="21">
        <f t="shared" si="505"/>
        <v>1.1649408035511559E-2</v>
      </c>
      <c r="X1549" s="21">
        <f t="shared" si="505"/>
        <v>3.8441595225190632E-2</v>
      </c>
      <c r="Y1549" s="21">
        <f t="shared" si="506"/>
        <v>0.22885086583959705</v>
      </c>
      <c r="Z1549" s="21">
        <f t="shared" si="506"/>
        <v>0.24083802360494053</v>
      </c>
      <c r="AA1549" s="21">
        <f t="shared" si="507"/>
        <v>0.24288808803070436</v>
      </c>
      <c r="AB1549" s="21">
        <f t="shared" si="507"/>
        <v>0.20020120872275182</v>
      </c>
      <c r="AC1549" s="21">
        <f t="shared" si="507"/>
        <v>1.4374580914729885E-2</v>
      </c>
      <c r="AD1549" s="21">
        <f t="shared" si="507"/>
        <v>0</v>
      </c>
      <c r="AE1549" s="21">
        <f t="shared" si="508"/>
        <v>2.275622962657424E-2</v>
      </c>
      <c r="AF1549" s="137">
        <f>VLOOKUP(T1549,人口!$A$2:$E$1748,5,0)</f>
        <v>9741</v>
      </c>
      <c r="AG1549" s="14">
        <f t="shared" si="509"/>
        <v>0</v>
      </c>
      <c r="AH1549" s="14">
        <f t="shared" si="510"/>
        <v>1</v>
      </c>
      <c r="AI1549" s="14">
        <f t="shared" si="511"/>
        <v>0</v>
      </c>
      <c r="AJ1549" s="14">
        <f t="shared" si="512"/>
        <v>0</v>
      </c>
      <c r="AK1549" s="14">
        <f t="shared" si="513"/>
        <v>0</v>
      </c>
      <c r="AL1549" s="14">
        <f t="shared" si="514"/>
        <v>0</v>
      </c>
      <c r="AM1549" s="14">
        <f t="shared" si="515"/>
        <v>0</v>
      </c>
      <c r="AN1549" s="14">
        <f t="shared" si="516"/>
        <v>0</v>
      </c>
      <c r="AO1549" s="5" t="str">
        <f t="shared" si="517"/>
        <v>5千～1万人未満の市町村平均</v>
      </c>
    </row>
    <row r="1550" spans="1:41" s="5" customFormat="1" ht="18" customHeight="1" x14ac:dyDescent="0.3">
      <c r="A1550" s="5" t="str">
        <f t="shared" si="500"/>
        <v>041425</v>
      </c>
      <c r="B1550" s="22">
        <v>41</v>
      </c>
      <c r="C1550" s="23" t="s">
        <v>68</v>
      </c>
      <c r="D1550" s="23">
        <v>41425</v>
      </c>
      <c r="E1550" s="24" t="s">
        <v>1066</v>
      </c>
      <c r="F1550" s="25">
        <v>4.1996465464930788</v>
      </c>
      <c r="G1550" s="26">
        <v>1.1572836542049931</v>
      </c>
      <c r="H1550" s="26">
        <v>7.4370828799064599</v>
      </c>
      <c r="I1550" s="26">
        <f t="shared" si="501"/>
        <v>12.794013080604532</v>
      </c>
      <c r="J1550" s="26">
        <v>24.746450646440561</v>
      </c>
      <c r="K1550" s="26">
        <v>21.898245036338558</v>
      </c>
      <c r="L1550" s="26">
        <f t="shared" si="502"/>
        <v>46.644695682779115</v>
      </c>
      <c r="M1550" s="26">
        <v>24.229817278141713</v>
      </c>
      <c r="N1550" s="26">
        <v>32.505861130204572</v>
      </c>
      <c r="O1550" s="26">
        <v>1.4138025364592666</v>
      </c>
      <c r="P1550" s="26">
        <v>0</v>
      </c>
      <c r="Q1550" s="26">
        <f t="shared" si="498"/>
        <v>58.149480944805553</v>
      </c>
      <c r="R1550" s="27">
        <v>2.2665599120371351</v>
      </c>
      <c r="S1550" s="143">
        <f t="shared" si="503"/>
        <v>119.85474962022633</v>
      </c>
      <c r="T1550" s="140" t="str">
        <f t="shared" si="504"/>
        <v>41425</v>
      </c>
      <c r="U1550" s="5" t="str">
        <f t="shared" si="499"/>
        <v>佐賀県白石町</v>
      </c>
      <c r="V1550" s="21">
        <f t="shared" si="505"/>
        <v>3.5039467019873184E-2</v>
      </c>
      <c r="W1550" s="21">
        <f t="shared" si="505"/>
        <v>9.655717924170552E-3</v>
      </c>
      <c r="X1550" s="21">
        <f t="shared" si="505"/>
        <v>6.2050798182564475E-2</v>
      </c>
      <c r="Y1550" s="21">
        <f t="shared" si="506"/>
        <v>0.2064703378452048</v>
      </c>
      <c r="Z1550" s="21">
        <f t="shared" si="506"/>
        <v>0.18270652690632358</v>
      </c>
      <c r="AA1550" s="21">
        <f t="shared" si="507"/>
        <v>0.20215984226671616</v>
      </c>
      <c r="AB1550" s="21">
        <f t="shared" si="507"/>
        <v>0.27121045459777909</v>
      </c>
      <c r="AC1550" s="21">
        <f t="shared" si="507"/>
        <v>1.179596587485322E-2</v>
      </c>
      <c r="AD1550" s="21">
        <f t="shared" si="507"/>
        <v>0</v>
      </c>
      <c r="AE1550" s="21">
        <f t="shared" si="508"/>
        <v>1.8910889382515027E-2</v>
      </c>
      <c r="AF1550" s="137">
        <f>VLOOKUP(T1550,人口!$A$2:$E$1748,5,0)</f>
        <v>22780</v>
      </c>
      <c r="AG1550" s="14">
        <f t="shared" si="509"/>
        <v>0</v>
      </c>
      <c r="AH1550" s="14">
        <f t="shared" si="510"/>
        <v>0</v>
      </c>
      <c r="AI1550" s="14">
        <f t="shared" si="511"/>
        <v>1</v>
      </c>
      <c r="AJ1550" s="14">
        <f t="shared" si="512"/>
        <v>0</v>
      </c>
      <c r="AK1550" s="14">
        <f t="shared" si="513"/>
        <v>0</v>
      </c>
      <c r="AL1550" s="14">
        <f t="shared" si="514"/>
        <v>0</v>
      </c>
      <c r="AM1550" s="14">
        <f t="shared" si="515"/>
        <v>0</v>
      </c>
      <c r="AN1550" s="14">
        <f t="shared" si="516"/>
        <v>0</v>
      </c>
      <c r="AO1550" s="5" t="str">
        <f t="shared" si="517"/>
        <v>1万～3万人未満の市町村平均</v>
      </c>
    </row>
    <row r="1551" spans="1:41" s="5" customFormat="1" ht="18" customHeight="1" x14ac:dyDescent="0.3">
      <c r="A1551" s="5" t="str">
        <f t="shared" si="500"/>
        <v>041441</v>
      </c>
      <c r="B1551" s="22">
        <v>41</v>
      </c>
      <c r="C1551" s="23" t="s">
        <v>68</v>
      </c>
      <c r="D1551" s="23">
        <v>41441</v>
      </c>
      <c r="E1551" s="24" t="s">
        <v>1106</v>
      </c>
      <c r="F1551" s="25">
        <v>1.1994730862773613</v>
      </c>
      <c r="G1551" s="26">
        <v>1.003542322040534</v>
      </c>
      <c r="H1551" s="26">
        <v>9.2155157424927854</v>
      </c>
      <c r="I1551" s="26">
        <f t="shared" si="501"/>
        <v>11.418531150810681</v>
      </c>
      <c r="J1551" s="26">
        <v>7.121198262946983</v>
      </c>
      <c r="K1551" s="26">
        <v>9.1563588076913849</v>
      </c>
      <c r="L1551" s="26">
        <f t="shared" si="502"/>
        <v>16.277557070638366</v>
      </c>
      <c r="M1551" s="26">
        <v>8.4564815869911918</v>
      </c>
      <c r="N1551" s="26">
        <v>12.427862536903257</v>
      </c>
      <c r="O1551" s="26">
        <v>0.54081981135671853</v>
      </c>
      <c r="P1551" s="26">
        <v>0.68270989916071489</v>
      </c>
      <c r="Q1551" s="26">
        <f t="shared" si="498"/>
        <v>22.107873834411887</v>
      </c>
      <c r="R1551" s="27">
        <v>0.77743471679192822</v>
      </c>
      <c r="S1551" s="143">
        <f t="shared" si="503"/>
        <v>50.581396772652866</v>
      </c>
      <c r="T1551" s="140" t="str">
        <f t="shared" si="504"/>
        <v>41441</v>
      </c>
      <c r="U1551" s="5" t="str">
        <f t="shared" si="499"/>
        <v>佐賀県太良町</v>
      </c>
      <c r="V1551" s="21">
        <f t="shared" si="505"/>
        <v>2.3713720118655631E-2</v>
      </c>
      <c r="W1551" s="21">
        <f t="shared" si="505"/>
        <v>1.9840146497953279E-2</v>
      </c>
      <c r="X1551" s="21">
        <f t="shared" si="505"/>
        <v>0.18219180035524857</v>
      </c>
      <c r="Y1551" s="21">
        <f t="shared" si="506"/>
        <v>0.14078690422398737</v>
      </c>
      <c r="Z1551" s="21">
        <f t="shared" si="506"/>
        <v>0.18102226098749857</v>
      </c>
      <c r="AA1551" s="21">
        <f t="shared" si="507"/>
        <v>0.16718560827808612</v>
      </c>
      <c r="AB1551" s="21">
        <f t="shared" si="507"/>
        <v>0.24570026392830763</v>
      </c>
      <c r="AC1551" s="21">
        <f t="shared" si="507"/>
        <v>1.0692069532747976E-2</v>
      </c>
      <c r="AD1551" s="21">
        <f t="shared" si="507"/>
        <v>1.3497252798875379E-2</v>
      </c>
      <c r="AE1551" s="21">
        <f t="shared" si="508"/>
        <v>1.5369973278639331E-2</v>
      </c>
      <c r="AF1551" s="137">
        <f>VLOOKUP(T1551,人口!$A$2:$E$1748,5,0)</f>
        <v>8714</v>
      </c>
      <c r="AG1551" s="14">
        <f t="shared" si="509"/>
        <v>0</v>
      </c>
      <c r="AH1551" s="14">
        <f t="shared" si="510"/>
        <v>1</v>
      </c>
      <c r="AI1551" s="14">
        <f t="shared" si="511"/>
        <v>0</v>
      </c>
      <c r="AJ1551" s="14">
        <f t="shared" si="512"/>
        <v>0</v>
      </c>
      <c r="AK1551" s="14">
        <f t="shared" si="513"/>
        <v>0</v>
      </c>
      <c r="AL1551" s="14">
        <f t="shared" si="514"/>
        <v>0</v>
      </c>
      <c r="AM1551" s="14">
        <f t="shared" si="515"/>
        <v>0</v>
      </c>
      <c r="AN1551" s="14">
        <f t="shared" si="516"/>
        <v>0</v>
      </c>
      <c r="AO1551" s="5" t="str">
        <f t="shared" si="517"/>
        <v>5千～1万人未満の市町村平均</v>
      </c>
    </row>
    <row r="1552" spans="1:41" s="5" customFormat="1" ht="18" customHeight="1" x14ac:dyDescent="0.3">
      <c r="A1552" s="5" t="str">
        <f t="shared" si="500"/>
        <v>042201</v>
      </c>
      <c r="B1552" s="22">
        <v>42</v>
      </c>
      <c r="C1552" s="23" t="s">
        <v>69</v>
      </c>
      <c r="D1552" s="23">
        <v>42201</v>
      </c>
      <c r="E1552" s="24" t="s">
        <v>116</v>
      </c>
      <c r="F1552" s="25">
        <v>199.2692497275556</v>
      </c>
      <c r="G1552" s="26">
        <v>21.434366361503024</v>
      </c>
      <c r="H1552" s="26">
        <v>49.933005205795759</v>
      </c>
      <c r="I1552" s="26">
        <f t="shared" si="501"/>
        <v>270.63662129485442</v>
      </c>
      <c r="J1552" s="26">
        <v>602.8509649028573</v>
      </c>
      <c r="K1552" s="26">
        <v>450.38095290497586</v>
      </c>
      <c r="L1552" s="26">
        <f t="shared" si="502"/>
        <v>1053.2319178078333</v>
      </c>
      <c r="M1552" s="26">
        <v>287.66362322230231</v>
      </c>
      <c r="N1552" s="26">
        <v>159.91190061034325</v>
      </c>
      <c r="O1552" s="26">
        <v>25.843478717924533</v>
      </c>
      <c r="P1552" s="26">
        <v>38.691168551517443</v>
      </c>
      <c r="Q1552" s="26">
        <f t="shared" si="498"/>
        <v>512.11017110208752</v>
      </c>
      <c r="R1552" s="27">
        <v>37.417281935120002</v>
      </c>
      <c r="S1552" s="143">
        <f t="shared" si="503"/>
        <v>1873.3959921398953</v>
      </c>
      <c r="T1552" s="140" t="str">
        <f t="shared" si="504"/>
        <v>42201</v>
      </c>
      <c r="U1552" s="5" t="str">
        <f t="shared" si="499"/>
        <v>長崎県長崎市</v>
      </c>
      <c r="V1552" s="21">
        <f t="shared" si="505"/>
        <v>0.10636792785060856</v>
      </c>
      <c r="W1552" s="21">
        <f t="shared" si="505"/>
        <v>1.1441449886427653E-2</v>
      </c>
      <c r="X1552" s="21">
        <f t="shared" si="505"/>
        <v>2.6653737605555328E-2</v>
      </c>
      <c r="Y1552" s="21">
        <f t="shared" si="506"/>
        <v>0.32179580154553872</v>
      </c>
      <c r="Z1552" s="21">
        <f t="shared" si="506"/>
        <v>0.24040883763743195</v>
      </c>
      <c r="AA1552" s="21">
        <f t="shared" si="507"/>
        <v>0.15355195827750073</v>
      </c>
      <c r="AB1552" s="21">
        <f t="shared" si="507"/>
        <v>8.5359369445262415E-2</v>
      </c>
      <c r="AC1552" s="21">
        <f t="shared" si="507"/>
        <v>1.3794989861382537E-2</v>
      </c>
      <c r="AD1552" s="21">
        <f t="shared" si="507"/>
        <v>2.06529578977706E-2</v>
      </c>
      <c r="AE1552" s="21">
        <f t="shared" si="508"/>
        <v>1.9972969992521409E-2</v>
      </c>
      <c r="AF1552" s="137">
        <f>VLOOKUP(T1552,人口!$A$2:$E$1748,5,0)</f>
        <v>416405</v>
      </c>
      <c r="AG1552" s="14">
        <f t="shared" si="509"/>
        <v>0</v>
      </c>
      <c r="AH1552" s="14">
        <f t="shared" si="510"/>
        <v>0</v>
      </c>
      <c r="AI1552" s="14">
        <f t="shared" si="511"/>
        <v>0</v>
      </c>
      <c r="AJ1552" s="14">
        <f t="shared" si="512"/>
        <v>0</v>
      </c>
      <c r="AK1552" s="14">
        <f t="shared" si="513"/>
        <v>0</v>
      </c>
      <c r="AL1552" s="14">
        <f t="shared" si="514"/>
        <v>1</v>
      </c>
      <c r="AM1552" s="14">
        <f t="shared" si="515"/>
        <v>0</v>
      </c>
      <c r="AN1552" s="14">
        <f t="shared" si="516"/>
        <v>0</v>
      </c>
      <c r="AO1552" s="5" t="str">
        <f t="shared" si="517"/>
        <v>20万～50万人未満の市町村平均</v>
      </c>
    </row>
    <row r="1553" spans="1:41" s="5" customFormat="1" ht="18" customHeight="1" x14ac:dyDescent="0.3">
      <c r="A1553" s="5" t="str">
        <f t="shared" si="500"/>
        <v>042202</v>
      </c>
      <c r="B1553" s="22">
        <v>42</v>
      </c>
      <c r="C1553" s="23" t="s">
        <v>69</v>
      </c>
      <c r="D1553" s="23">
        <v>42202</v>
      </c>
      <c r="E1553" s="24" t="s">
        <v>166</v>
      </c>
      <c r="F1553" s="25">
        <v>103.83060200432958</v>
      </c>
      <c r="G1553" s="26">
        <v>14.571738693911538</v>
      </c>
      <c r="H1553" s="26">
        <v>71.494984726480283</v>
      </c>
      <c r="I1553" s="26">
        <f t="shared" si="501"/>
        <v>189.8973254247214</v>
      </c>
      <c r="J1553" s="26">
        <v>304.50550607958797</v>
      </c>
      <c r="K1553" s="26">
        <v>265.20204809468476</v>
      </c>
      <c r="L1553" s="26">
        <f t="shared" si="502"/>
        <v>569.70755417427267</v>
      </c>
      <c r="M1553" s="26">
        <v>218.18772989044356</v>
      </c>
      <c r="N1553" s="26">
        <v>150.29389936711073</v>
      </c>
      <c r="O1553" s="26">
        <v>15.496032972154788</v>
      </c>
      <c r="P1553" s="26">
        <v>41.715894801455654</v>
      </c>
      <c r="Q1553" s="26">
        <f t="shared" si="498"/>
        <v>425.69355703116474</v>
      </c>
      <c r="R1553" s="27">
        <v>30.830885215147603</v>
      </c>
      <c r="S1553" s="143">
        <f t="shared" si="503"/>
        <v>1216.1293218453065</v>
      </c>
      <c r="T1553" s="140" t="str">
        <f t="shared" si="504"/>
        <v>42202</v>
      </c>
      <c r="U1553" s="5" t="str">
        <f t="shared" si="499"/>
        <v>長崎県佐世保市</v>
      </c>
      <c r="V1553" s="21">
        <f t="shared" si="505"/>
        <v>8.5377928267349995E-2</v>
      </c>
      <c r="W1553" s="21">
        <f t="shared" si="505"/>
        <v>1.1982063446838826E-2</v>
      </c>
      <c r="X1553" s="21">
        <f t="shared" si="505"/>
        <v>5.8788965484358705E-2</v>
      </c>
      <c r="Y1553" s="21">
        <f t="shared" si="506"/>
        <v>0.25038908330698201</v>
      </c>
      <c r="Z1553" s="21">
        <f t="shared" si="506"/>
        <v>0.21807059769949272</v>
      </c>
      <c r="AA1553" s="21">
        <f t="shared" si="507"/>
        <v>0.17941161846124565</v>
      </c>
      <c r="AB1553" s="21">
        <f t="shared" si="507"/>
        <v>0.12358381355287175</v>
      </c>
      <c r="AC1553" s="21">
        <f t="shared" si="507"/>
        <v>1.2742093043724758E-2</v>
      </c>
      <c r="AD1553" s="21">
        <f t="shared" si="507"/>
        <v>3.4302186496217038E-2</v>
      </c>
      <c r="AE1553" s="21">
        <f t="shared" si="508"/>
        <v>2.5351650240918486E-2</v>
      </c>
      <c r="AF1553" s="137">
        <f>VLOOKUP(T1553,人口!$A$2:$E$1748,5,0)</f>
        <v>249681</v>
      </c>
      <c r="AG1553" s="14">
        <f t="shared" si="509"/>
        <v>0</v>
      </c>
      <c r="AH1553" s="14">
        <f t="shared" si="510"/>
        <v>0</v>
      </c>
      <c r="AI1553" s="14">
        <f t="shared" si="511"/>
        <v>0</v>
      </c>
      <c r="AJ1553" s="14">
        <f t="shared" si="512"/>
        <v>0</v>
      </c>
      <c r="AK1553" s="14">
        <f t="shared" si="513"/>
        <v>0</v>
      </c>
      <c r="AL1553" s="14">
        <f t="shared" si="514"/>
        <v>1</v>
      </c>
      <c r="AM1553" s="14">
        <f t="shared" si="515"/>
        <v>0</v>
      </c>
      <c r="AN1553" s="14">
        <f t="shared" si="516"/>
        <v>0</v>
      </c>
      <c r="AO1553" s="5" t="str">
        <f t="shared" si="517"/>
        <v>20万～50万人未満の市町村平均</v>
      </c>
    </row>
    <row r="1554" spans="1:41" s="5" customFormat="1" ht="18" customHeight="1" x14ac:dyDescent="0.3">
      <c r="A1554" s="5" t="str">
        <f t="shared" si="500"/>
        <v>042203</v>
      </c>
      <c r="B1554" s="22">
        <v>42</v>
      </c>
      <c r="C1554" s="23" t="s">
        <v>69</v>
      </c>
      <c r="D1554" s="23">
        <v>42203</v>
      </c>
      <c r="E1554" s="24" t="s">
        <v>234</v>
      </c>
      <c r="F1554" s="25">
        <v>16.224656266630113</v>
      </c>
      <c r="G1554" s="26">
        <v>2.9784359755700711</v>
      </c>
      <c r="H1554" s="26">
        <v>22.162777711663356</v>
      </c>
      <c r="I1554" s="26">
        <f t="shared" si="501"/>
        <v>41.365869953863537</v>
      </c>
      <c r="J1554" s="26">
        <v>54.353739771918953</v>
      </c>
      <c r="K1554" s="26">
        <v>43.109949857475193</v>
      </c>
      <c r="L1554" s="26">
        <f t="shared" si="502"/>
        <v>97.463689629394139</v>
      </c>
      <c r="M1554" s="26">
        <v>43.170553375486939</v>
      </c>
      <c r="N1554" s="26">
        <v>43.783797555485727</v>
      </c>
      <c r="O1554" s="26">
        <v>2.7932219910397609</v>
      </c>
      <c r="P1554" s="26">
        <v>40.705841524166196</v>
      </c>
      <c r="Q1554" s="26">
        <f t="shared" si="498"/>
        <v>130.45341444617861</v>
      </c>
      <c r="R1554" s="27">
        <v>5.5605250601431457</v>
      </c>
      <c r="S1554" s="143">
        <f t="shared" si="503"/>
        <v>274.84349908957944</v>
      </c>
      <c r="T1554" s="140" t="str">
        <f t="shared" si="504"/>
        <v>42203</v>
      </c>
      <c r="U1554" s="5" t="str">
        <f t="shared" si="499"/>
        <v>長崎県島原市</v>
      </c>
      <c r="V1554" s="21">
        <f t="shared" si="505"/>
        <v>5.9032345026803885E-2</v>
      </c>
      <c r="W1554" s="21">
        <f t="shared" si="505"/>
        <v>1.083684345977313E-2</v>
      </c>
      <c r="X1554" s="21">
        <f t="shared" si="505"/>
        <v>8.0637809462758531E-2</v>
      </c>
      <c r="Y1554" s="21">
        <f t="shared" si="506"/>
        <v>0.19776250830733128</v>
      </c>
      <c r="Z1554" s="21">
        <f t="shared" si="506"/>
        <v>0.15685271800234363</v>
      </c>
      <c r="AA1554" s="21">
        <f t="shared" si="507"/>
        <v>0.15707321991784282</v>
      </c>
      <c r="AB1554" s="21">
        <f t="shared" si="507"/>
        <v>0.15930446854489844</v>
      </c>
      <c r="AC1554" s="21">
        <f t="shared" si="507"/>
        <v>1.0162954555200773E-2</v>
      </c>
      <c r="AD1554" s="21">
        <f t="shared" si="507"/>
        <v>0.1481055279058974</v>
      </c>
      <c r="AE1554" s="21">
        <f t="shared" si="508"/>
        <v>2.0231604817150178E-2</v>
      </c>
      <c r="AF1554" s="137">
        <f>VLOOKUP(T1554,人口!$A$2:$E$1748,5,0)</f>
        <v>45006</v>
      </c>
      <c r="AG1554" s="14">
        <f t="shared" si="509"/>
        <v>0</v>
      </c>
      <c r="AH1554" s="14">
        <f t="shared" si="510"/>
        <v>0</v>
      </c>
      <c r="AI1554" s="14">
        <f t="shared" si="511"/>
        <v>0</v>
      </c>
      <c r="AJ1554" s="14">
        <f t="shared" si="512"/>
        <v>1</v>
      </c>
      <c r="AK1554" s="14">
        <f t="shared" si="513"/>
        <v>0</v>
      </c>
      <c r="AL1554" s="14">
        <f t="shared" si="514"/>
        <v>0</v>
      </c>
      <c r="AM1554" s="14">
        <f t="shared" si="515"/>
        <v>0</v>
      </c>
      <c r="AN1554" s="14">
        <f t="shared" si="516"/>
        <v>0</v>
      </c>
      <c r="AO1554" s="5" t="str">
        <f t="shared" si="517"/>
        <v>3万～10万人未満の市町村平均</v>
      </c>
    </row>
    <row r="1555" spans="1:41" s="5" customFormat="1" ht="18" customHeight="1" x14ac:dyDescent="0.3">
      <c r="A1555" s="5" t="str">
        <f t="shared" si="500"/>
        <v>042204</v>
      </c>
      <c r="B1555" s="22">
        <v>42</v>
      </c>
      <c r="C1555" s="23" t="s">
        <v>69</v>
      </c>
      <c r="D1555" s="23">
        <v>42204</v>
      </c>
      <c r="E1555" s="24" t="s">
        <v>295</v>
      </c>
      <c r="F1555" s="25">
        <v>186.83595008129814</v>
      </c>
      <c r="G1555" s="26">
        <v>8.8056496441916163</v>
      </c>
      <c r="H1555" s="26">
        <v>44.792842905199137</v>
      </c>
      <c r="I1555" s="26">
        <f t="shared" si="501"/>
        <v>240.43444263068889</v>
      </c>
      <c r="J1555" s="26">
        <v>158.29277831165558</v>
      </c>
      <c r="K1555" s="26">
        <v>131.24256288666265</v>
      </c>
      <c r="L1555" s="26">
        <f t="shared" si="502"/>
        <v>289.53534119831824</v>
      </c>
      <c r="M1555" s="26">
        <v>136.90332217991218</v>
      </c>
      <c r="N1555" s="26">
        <v>119.5153331075017</v>
      </c>
      <c r="O1555" s="26">
        <v>8.4827531554309079</v>
      </c>
      <c r="P1555" s="26">
        <v>1.305222780463396</v>
      </c>
      <c r="Q1555" s="26">
        <f t="shared" si="498"/>
        <v>266.20663122330819</v>
      </c>
      <c r="R1555" s="27">
        <v>14.307411038457191</v>
      </c>
      <c r="S1555" s="143">
        <f t="shared" si="503"/>
        <v>810.4838260907726</v>
      </c>
      <c r="T1555" s="140" t="str">
        <f t="shared" si="504"/>
        <v>42204</v>
      </c>
      <c r="U1555" s="5" t="str">
        <f t="shared" si="499"/>
        <v>長崎県諫早市</v>
      </c>
      <c r="V1555" s="21">
        <f t="shared" si="505"/>
        <v>0.23052397107351144</v>
      </c>
      <c r="W1555" s="21">
        <f t="shared" si="505"/>
        <v>1.0864682749641202E-2</v>
      </c>
      <c r="X1555" s="21">
        <f t="shared" si="505"/>
        <v>5.5266794306370805E-2</v>
      </c>
      <c r="Y1555" s="21">
        <f t="shared" si="506"/>
        <v>0.1953065233579715</v>
      </c>
      <c r="Z1555" s="21">
        <f t="shared" si="506"/>
        <v>0.16193113133384571</v>
      </c>
      <c r="AA1555" s="21">
        <f t="shared" si="507"/>
        <v>0.16891555114707407</v>
      </c>
      <c r="AB1555" s="21">
        <f t="shared" si="507"/>
        <v>0.14746171269569075</v>
      </c>
      <c r="AC1555" s="21">
        <f t="shared" si="507"/>
        <v>1.0466283079757419E-2</v>
      </c>
      <c r="AD1555" s="21">
        <f t="shared" si="507"/>
        <v>1.6104242163090538E-3</v>
      </c>
      <c r="AE1555" s="21">
        <f t="shared" si="508"/>
        <v>1.7652926039827956E-2</v>
      </c>
      <c r="AF1555" s="137">
        <f>VLOOKUP(T1555,人口!$A$2:$E$1748,5,0)</f>
        <v>136679</v>
      </c>
      <c r="AG1555" s="14">
        <f t="shared" si="509"/>
        <v>0</v>
      </c>
      <c r="AH1555" s="14">
        <f t="shared" si="510"/>
        <v>0</v>
      </c>
      <c r="AI1555" s="14">
        <f t="shared" si="511"/>
        <v>0</v>
      </c>
      <c r="AJ1555" s="14">
        <f t="shared" si="512"/>
        <v>0</v>
      </c>
      <c r="AK1555" s="14">
        <f t="shared" si="513"/>
        <v>1</v>
      </c>
      <c r="AL1555" s="14">
        <f t="shared" si="514"/>
        <v>0</v>
      </c>
      <c r="AM1555" s="14">
        <f t="shared" si="515"/>
        <v>0</v>
      </c>
      <c r="AN1555" s="14">
        <f t="shared" si="516"/>
        <v>0</v>
      </c>
      <c r="AO1555" s="5" t="str">
        <f t="shared" si="517"/>
        <v>10万～20万人未満の市町村平均</v>
      </c>
    </row>
    <row r="1556" spans="1:41" s="5" customFormat="1" ht="18" customHeight="1" x14ac:dyDescent="0.3">
      <c r="A1556" s="5" t="str">
        <f t="shared" si="500"/>
        <v>042205</v>
      </c>
      <c r="B1556" s="22">
        <v>42</v>
      </c>
      <c r="C1556" s="23" t="s">
        <v>69</v>
      </c>
      <c r="D1556" s="23">
        <v>42205</v>
      </c>
      <c r="E1556" s="24" t="s">
        <v>346</v>
      </c>
      <c r="F1556" s="25">
        <v>51.793742494038959</v>
      </c>
      <c r="G1556" s="26">
        <v>3.4433535314581856</v>
      </c>
      <c r="H1556" s="26">
        <v>18.491233211237198</v>
      </c>
      <c r="I1556" s="26">
        <f t="shared" si="501"/>
        <v>73.728329236734339</v>
      </c>
      <c r="J1556" s="26">
        <v>104.84406917929054</v>
      </c>
      <c r="K1556" s="26">
        <v>94.731473963305362</v>
      </c>
      <c r="L1556" s="26">
        <f t="shared" si="502"/>
        <v>199.5755431425959</v>
      </c>
      <c r="M1556" s="26">
        <v>93.231396378319047</v>
      </c>
      <c r="N1556" s="26">
        <v>56.168357435465978</v>
      </c>
      <c r="O1556" s="26">
        <v>6.0178461520061388</v>
      </c>
      <c r="P1556" s="26">
        <v>1.3819200985374889</v>
      </c>
      <c r="Q1556" s="26">
        <f t="shared" si="498"/>
        <v>156.79952006432865</v>
      </c>
      <c r="R1556" s="27">
        <v>12.245610708527002</v>
      </c>
      <c r="S1556" s="143">
        <f t="shared" si="503"/>
        <v>442.3490031521859</v>
      </c>
      <c r="T1556" s="140" t="str">
        <f t="shared" si="504"/>
        <v>42205</v>
      </c>
      <c r="U1556" s="5" t="str">
        <f t="shared" si="499"/>
        <v>長崎県大村市</v>
      </c>
      <c r="V1556" s="21">
        <f t="shared" si="505"/>
        <v>0.11708796024170043</v>
      </c>
      <c r="W1556" s="21">
        <f t="shared" si="505"/>
        <v>7.7842461651790656E-3</v>
      </c>
      <c r="X1556" s="21">
        <f t="shared" si="505"/>
        <v>4.1802362115588326E-2</v>
      </c>
      <c r="Y1556" s="21">
        <f t="shared" si="506"/>
        <v>0.23701662811981053</v>
      </c>
      <c r="Z1556" s="21">
        <f t="shared" si="506"/>
        <v>0.21415550456369833</v>
      </c>
      <c r="AA1556" s="21">
        <f t="shared" si="507"/>
        <v>0.21076434153564416</v>
      </c>
      <c r="AB1556" s="21">
        <f t="shared" si="507"/>
        <v>0.12697747035758958</v>
      </c>
      <c r="AC1556" s="21">
        <f t="shared" si="507"/>
        <v>1.3604294593460985E-2</v>
      </c>
      <c r="AD1556" s="21">
        <f t="shared" si="507"/>
        <v>3.1240493110415183E-3</v>
      </c>
      <c r="AE1556" s="21">
        <f t="shared" si="508"/>
        <v>2.7683142996287068E-2</v>
      </c>
      <c r="AF1556" s="137">
        <f>VLOOKUP(T1556,人口!$A$2:$E$1748,5,0)</f>
        <v>96963</v>
      </c>
      <c r="AG1556" s="14">
        <f t="shared" si="509"/>
        <v>0</v>
      </c>
      <c r="AH1556" s="14">
        <f t="shared" si="510"/>
        <v>0</v>
      </c>
      <c r="AI1556" s="14">
        <f t="shared" si="511"/>
        <v>0</v>
      </c>
      <c r="AJ1556" s="14">
        <f t="shared" si="512"/>
        <v>1</v>
      </c>
      <c r="AK1556" s="14">
        <f t="shared" si="513"/>
        <v>0</v>
      </c>
      <c r="AL1556" s="14">
        <f t="shared" si="514"/>
        <v>0</v>
      </c>
      <c r="AM1556" s="14">
        <f t="shared" si="515"/>
        <v>0</v>
      </c>
      <c r="AN1556" s="14">
        <f t="shared" si="516"/>
        <v>0</v>
      </c>
      <c r="AO1556" s="5" t="str">
        <f t="shared" si="517"/>
        <v>3万～10万人未満の市町村平均</v>
      </c>
    </row>
    <row r="1557" spans="1:41" s="5" customFormat="1" ht="18" customHeight="1" x14ac:dyDescent="0.3">
      <c r="A1557" s="5" t="str">
        <f t="shared" si="500"/>
        <v>042207</v>
      </c>
      <c r="B1557" s="22">
        <v>42</v>
      </c>
      <c r="C1557" s="23" t="s">
        <v>69</v>
      </c>
      <c r="D1557" s="23">
        <v>42207</v>
      </c>
      <c r="E1557" s="24" t="s">
        <v>398</v>
      </c>
      <c r="F1557" s="25">
        <v>4.0959346984951592</v>
      </c>
      <c r="G1557" s="26">
        <v>2.2338269816775536</v>
      </c>
      <c r="H1557" s="26">
        <v>26.702141821281156</v>
      </c>
      <c r="I1557" s="26">
        <f t="shared" si="501"/>
        <v>33.031903501453868</v>
      </c>
      <c r="J1557" s="26">
        <v>30.514778588830364</v>
      </c>
      <c r="K1557" s="26">
        <v>30.431703537083301</v>
      </c>
      <c r="L1557" s="26">
        <f t="shared" si="502"/>
        <v>60.946482125913661</v>
      </c>
      <c r="M1557" s="26">
        <v>27.815823868672705</v>
      </c>
      <c r="N1557" s="26">
        <v>35.383082112422201</v>
      </c>
      <c r="O1557" s="26">
        <v>1.9178187962742665</v>
      </c>
      <c r="P1557" s="26">
        <v>8.1577792152166069</v>
      </c>
      <c r="Q1557" s="26">
        <f t="shared" si="498"/>
        <v>73.274503992585778</v>
      </c>
      <c r="R1557" s="27">
        <v>2.9117589854789898</v>
      </c>
      <c r="S1557" s="143">
        <f t="shared" si="503"/>
        <v>170.16464860543229</v>
      </c>
      <c r="T1557" s="140" t="str">
        <f t="shared" si="504"/>
        <v>42207</v>
      </c>
      <c r="U1557" s="5" t="str">
        <f t="shared" si="499"/>
        <v>長崎県平戸市</v>
      </c>
      <c r="V1557" s="21">
        <f t="shared" si="505"/>
        <v>2.4070420807511966E-2</v>
      </c>
      <c r="W1557" s="21">
        <f t="shared" si="505"/>
        <v>1.3127444507332537E-2</v>
      </c>
      <c r="X1557" s="21">
        <f t="shared" si="505"/>
        <v>0.15691944266988439</v>
      </c>
      <c r="Y1557" s="21">
        <f t="shared" si="506"/>
        <v>0.17932501749870636</v>
      </c>
      <c r="Z1557" s="21">
        <f t="shared" si="506"/>
        <v>0.17883681355959272</v>
      </c>
      <c r="AA1557" s="21">
        <f t="shared" si="507"/>
        <v>0.16346417482499781</v>
      </c>
      <c r="AB1557" s="21">
        <f t="shared" si="507"/>
        <v>0.20793438826689789</v>
      </c>
      <c r="AC1557" s="21">
        <f t="shared" si="507"/>
        <v>1.1270371443137941E-2</v>
      </c>
      <c r="AD1557" s="21">
        <f t="shared" si="507"/>
        <v>4.7940505164103635E-2</v>
      </c>
      <c r="AE1557" s="21">
        <f t="shared" si="508"/>
        <v>1.7111421257834842E-2</v>
      </c>
      <c r="AF1557" s="137">
        <f>VLOOKUP(T1557,人口!$A$2:$E$1748,5,0)</f>
        <v>30901</v>
      </c>
      <c r="AG1557" s="14">
        <f t="shared" si="509"/>
        <v>0</v>
      </c>
      <c r="AH1557" s="14">
        <f t="shared" si="510"/>
        <v>0</v>
      </c>
      <c r="AI1557" s="14">
        <f t="shared" si="511"/>
        <v>0</v>
      </c>
      <c r="AJ1557" s="14">
        <f t="shared" si="512"/>
        <v>1</v>
      </c>
      <c r="AK1557" s="14">
        <f t="shared" si="513"/>
        <v>0</v>
      </c>
      <c r="AL1557" s="14">
        <f t="shared" si="514"/>
        <v>0</v>
      </c>
      <c r="AM1557" s="14">
        <f t="shared" si="515"/>
        <v>0</v>
      </c>
      <c r="AN1557" s="14">
        <f t="shared" si="516"/>
        <v>0</v>
      </c>
      <c r="AO1557" s="5" t="str">
        <f t="shared" si="517"/>
        <v>3万～10万人未満の市町村平均</v>
      </c>
    </row>
    <row r="1558" spans="1:41" s="5" customFormat="1" ht="18" customHeight="1" x14ac:dyDescent="0.3">
      <c r="A1558" s="5" t="str">
        <f t="shared" si="500"/>
        <v>042208</v>
      </c>
      <c r="B1558" s="22">
        <v>42</v>
      </c>
      <c r="C1558" s="23" t="s">
        <v>69</v>
      </c>
      <c r="D1558" s="23">
        <v>42208</v>
      </c>
      <c r="E1558" s="24" t="s">
        <v>449</v>
      </c>
      <c r="F1558" s="25">
        <v>18.655567118636238</v>
      </c>
      <c r="G1558" s="26">
        <v>1.4781044207120131</v>
      </c>
      <c r="H1558" s="26">
        <v>23.230863384514606</v>
      </c>
      <c r="I1558" s="26">
        <f t="shared" si="501"/>
        <v>43.364534923862863</v>
      </c>
      <c r="J1558" s="26">
        <v>20.630805976927938</v>
      </c>
      <c r="K1558" s="26">
        <v>22.096185855152402</v>
      </c>
      <c r="L1558" s="26">
        <f t="shared" si="502"/>
        <v>42.726991832080344</v>
      </c>
      <c r="M1558" s="26">
        <v>22.284810596548784</v>
      </c>
      <c r="N1558" s="26">
        <v>24.846102261156954</v>
      </c>
      <c r="O1558" s="26">
        <v>1.398472895260608</v>
      </c>
      <c r="P1558" s="26">
        <v>7.0011275553579324</v>
      </c>
      <c r="Q1558" s="26">
        <f t="shared" si="498"/>
        <v>55.530513308324281</v>
      </c>
      <c r="R1558" s="27">
        <v>2.2204613745210056</v>
      </c>
      <c r="S1558" s="143">
        <f t="shared" si="503"/>
        <v>143.84250143878847</v>
      </c>
      <c r="T1558" s="140" t="str">
        <f t="shared" si="504"/>
        <v>42208</v>
      </c>
      <c r="U1558" s="5" t="str">
        <f t="shared" si="499"/>
        <v>長崎県松浦市</v>
      </c>
      <c r="V1558" s="21">
        <f t="shared" si="505"/>
        <v>0.12969440139064203</v>
      </c>
      <c r="W1558" s="21">
        <f t="shared" si="505"/>
        <v>1.0275853144426953E-2</v>
      </c>
      <c r="X1558" s="21">
        <f t="shared" si="505"/>
        <v>0.16150208145817316</v>
      </c>
      <c r="Y1558" s="21">
        <f t="shared" si="506"/>
        <v>0.14342635709590523</v>
      </c>
      <c r="Z1558" s="21">
        <f t="shared" si="506"/>
        <v>0.15361374860791985</v>
      </c>
      <c r="AA1558" s="21">
        <f t="shared" si="507"/>
        <v>0.15492507689760932</v>
      </c>
      <c r="AB1558" s="21">
        <f t="shared" si="507"/>
        <v>0.17273129994704731</v>
      </c>
      <c r="AC1558" s="21">
        <f t="shared" si="507"/>
        <v>9.7222509430268892E-3</v>
      </c>
      <c r="AD1558" s="21">
        <f t="shared" si="507"/>
        <v>4.8672176062908849E-2</v>
      </c>
      <c r="AE1558" s="21">
        <f t="shared" si="508"/>
        <v>1.543675445234045E-2</v>
      </c>
      <c r="AF1558" s="137">
        <f>VLOOKUP(T1558,人口!$A$2:$E$1748,5,0)</f>
        <v>22533</v>
      </c>
      <c r="AG1558" s="14">
        <f t="shared" si="509"/>
        <v>0</v>
      </c>
      <c r="AH1558" s="14">
        <f t="shared" si="510"/>
        <v>0</v>
      </c>
      <c r="AI1558" s="14">
        <f t="shared" si="511"/>
        <v>1</v>
      </c>
      <c r="AJ1558" s="14">
        <f t="shared" si="512"/>
        <v>0</v>
      </c>
      <c r="AK1558" s="14">
        <f t="shared" si="513"/>
        <v>0</v>
      </c>
      <c r="AL1558" s="14">
        <f t="shared" si="514"/>
        <v>0</v>
      </c>
      <c r="AM1558" s="14">
        <f t="shared" si="515"/>
        <v>0</v>
      </c>
      <c r="AN1558" s="14">
        <f t="shared" si="516"/>
        <v>0</v>
      </c>
      <c r="AO1558" s="5" t="str">
        <f t="shared" si="517"/>
        <v>1万～3万人未満の市町村平均</v>
      </c>
    </row>
    <row r="1559" spans="1:41" s="5" customFormat="1" ht="18" customHeight="1" x14ac:dyDescent="0.3">
      <c r="A1559" s="5" t="str">
        <f t="shared" si="500"/>
        <v>042209</v>
      </c>
      <c r="B1559" s="22">
        <v>42</v>
      </c>
      <c r="C1559" s="23" t="s">
        <v>69</v>
      </c>
      <c r="D1559" s="23">
        <v>42209</v>
      </c>
      <c r="E1559" s="24" t="s">
        <v>504</v>
      </c>
      <c r="F1559" s="25">
        <v>2.2855047186515867</v>
      </c>
      <c r="G1559" s="26">
        <v>2.4505415396014953</v>
      </c>
      <c r="H1559" s="26">
        <v>36.982466422474396</v>
      </c>
      <c r="I1559" s="26">
        <f t="shared" si="501"/>
        <v>41.718512680727478</v>
      </c>
      <c r="J1559" s="26">
        <v>32.551908487181109</v>
      </c>
      <c r="K1559" s="26">
        <v>32.792165649880417</v>
      </c>
      <c r="L1559" s="26">
        <f t="shared" si="502"/>
        <v>65.344074137061526</v>
      </c>
      <c r="M1559" s="26">
        <v>27.257151736725799</v>
      </c>
      <c r="N1559" s="26">
        <v>38.486439191904431</v>
      </c>
      <c r="O1559" s="26">
        <v>1.8852976141362219</v>
      </c>
      <c r="P1559" s="26">
        <v>31.329377730517756</v>
      </c>
      <c r="Q1559" s="26">
        <f t="shared" si="498"/>
        <v>98.95826627328421</v>
      </c>
      <c r="R1559" s="27">
        <v>4.7212437387500001</v>
      </c>
      <c r="S1559" s="143">
        <f t="shared" si="503"/>
        <v>210.7420968298232</v>
      </c>
      <c r="T1559" s="140" t="str">
        <f t="shared" si="504"/>
        <v>42209</v>
      </c>
      <c r="U1559" s="5" t="str">
        <f t="shared" si="499"/>
        <v>長崎県対馬市</v>
      </c>
      <c r="V1559" s="21">
        <f t="shared" si="505"/>
        <v>1.0845031690546191E-2</v>
      </c>
      <c r="W1559" s="21">
        <f t="shared" si="505"/>
        <v>1.1628153921142474E-2</v>
      </c>
      <c r="X1559" s="21">
        <f t="shared" si="505"/>
        <v>0.17548684851673554</v>
      </c>
      <c r="Y1559" s="21">
        <f t="shared" si="506"/>
        <v>0.15446324667381084</v>
      </c>
      <c r="Z1559" s="21">
        <f t="shared" si="506"/>
        <v>0.15560329968796169</v>
      </c>
      <c r="AA1559" s="21">
        <f t="shared" si="507"/>
        <v>0.12933890355440603</v>
      </c>
      <c r="AB1559" s="21">
        <f t="shared" si="507"/>
        <v>0.18262340448753672</v>
      </c>
      <c r="AC1559" s="21">
        <f t="shared" si="507"/>
        <v>8.9459943812679379E-3</v>
      </c>
      <c r="AD1559" s="21">
        <f t="shared" si="507"/>
        <v>0.14866217144938351</v>
      </c>
      <c r="AE1559" s="21">
        <f t="shared" si="508"/>
        <v>2.2402945637209171E-2</v>
      </c>
      <c r="AF1559" s="137">
        <f>VLOOKUP(T1559,人口!$A$2:$E$1748,5,0)</f>
        <v>30377</v>
      </c>
      <c r="AG1559" s="14">
        <f t="shared" si="509"/>
        <v>0</v>
      </c>
      <c r="AH1559" s="14">
        <f t="shared" si="510"/>
        <v>0</v>
      </c>
      <c r="AI1559" s="14">
        <f t="shared" si="511"/>
        <v>0</v>
      </c>
      <c r="AJ1559" s="14">
        <f t="shared" si="512"/>
        <v>1</v>
      </c>
      <c r="AK1559" s="14">
        <f t="shared" si="513"/>
        <v>0</v>
      </c>
      <c r="AL1559" s="14">
        <f t="shared" si="514"/>
        <v>0</v>
      </c>
      <c r="AM1559" s="14">
        <f t="shared" si="515"/>
        <v>0</v>
      </c>
      <c r="AN1559" s="14">
        <f t="shared" si="516"/>
        <v>0</v>
      </c>
      <c r="AO1559" s="5" t="str">
        <f t="shared" si="517"/>
        <v>3万～10万人未満の市町村平均</v>
      </c>
    </row>
    <row r="1560" spans="1:41" s="5" customFormat="1" ht="18" customHeight="1" x14ac:dyDescent="0.3">
      <c r="A1560" s="5" t="str">
        <f t="shared" si="500"/>
        <v>042210</v>
      </c>
      <c r="B1560" s="22">
        <v>42</v>
      </c>
      <c r="C1560" s="23" t="s">
        <v>69</v>
      </c>
      <c r="D1560" s="23">
        <v>42210</v>
      </c>
      <c r="E1560" s="24" t="s">
        <v>557</v>
      </c>
      <c r="F1560" s="25">
        <v>2.7384352340329476</v>
      </c>
      <c r="G1560" s="26">
        <v>2.2504973322870874</v>
      </c>
      <c r="H1560" s="26">
        <v>18.69149927489681</v>
      </c>
      <c r="I1560" s="26">
        <f t="shared" si="501"/>
        <v>23.680431841216844</v>
      </c>
      <c r="J1560" s="26">
        <v>28.84420231868604</v>
      </c>
      <c r="K1560" s="26">
        <v>25.391269246497185</v>
      </c>
      <c r="L1560" s="26">
        <f t="shared" si="502"/>
        <v>54.235471565183225</v>
      </c>
      <c r="M1560" s="26">
        <v>22.773449754690379</v>
      </c>
      <c r="N1560" s="26">
        <v>41.998765808992843</v>
      </c>
      <c r="O1560" s="26">
        <v>1.6408922415033602</v>
      </c>
      <c r="P1560" s="26">
        <v>29.299966238152862</v>
      </c>
      <c r="Q1560" s="26">
        <f t="shared" si="498"/>
        <v>95.713074043339446</v>
      </c>
      <c r="R1560" s="27">
        <v>2.3803896939999998</v>
      </c>
      <c r="S1560" s="143">
        <f t="shared" si="503"/>
        <v>176.00936714373952</v>
      </c>
      <c r="T1560" s="140" t="str">
        <f t="shared" si="504"/>
        <v>42210</v>
      </c>
      <c r="U1560" s="5" t="str">
        <f t="shared" si="499"/>
        <v>長崎県壱岐市</v>
      </c>
      <c r="V1560" s="21">
        <f t="shared" si="505"/>
        <v>1.5558463043598024E-2</v>
      </c>
      <c r="W1560" s="21">
        <f t="shared" si="505"/>
        <v>1.2786236146450091E-2</v>
      </c>
      <c r="X1560" s="21">
        <f t="shared" si="505"/>
        <v>0.10619604841617458</v>
      </c>
      <c r="Y1560" s="21">
        <f t="shared" si="506"/>
        <v>0.16387879115053111</v>
      </c>
      <c r="Z1560" s="21">
        <f t="shared" si="506"/>
        <v>0.14426089735190736</v>
      </c>
      <c r="AA1560" s="21">
        <f t="shared" si="507"/>
        <v>0.1293877145532388</v>
      </c>
      <c r="AB1560" s="21">
        <f t="shared" si="507"/>
        <v>0.23861665143477392</v>
      </c>
      <c r="AC1560" s="21">
        <f t="shared" si="507"/>
        <v>9.3227551927012597E-3</v>
      </c>
      <c r="AD1560" s="21">
        <f t="shared" si="507"/>
        <v>0.16646822105908032</v>
      </c>
      <c r="AE1560" s="21">
        <f t="shared" si="508"/>
        <v>1.3524221651544458E-2</v>
      </c>
      <c r="AF1560" s="137">
        <f>VLOOKUP(T1560,人口!$A$2:$E$1748,5,0)</f>
        <v>26439</v>
      </c>
      <c r="AG1560" s="14">
        <f t="shared" si="509"/>
        <v>0</v>
      </c>
      <c r="AH1560" s="14">
        <f t="shared" si="510"/>
        <v>0</v>
      </c>
      <c r="AI1560" s="14">
        <f t="shared" si="511"/>
        <v>1</v>
      </c>
      <c r="AJ1560" s="14">
        <f t="shared" si="512"/>
        <v>0</v>
      </c>
      <c r="AK1560" s="14">
        <f t="shared" si="513"/>
        <v>0</v>
      </c>
      <c r="AL1560" s="14">
        <f t="shared" si="514"/>
        <v>0</v>
      </c>
      <c r="AM1560" s="14">
        <f t="shared" si="515"/>
        <v>0</v>
      </c>
      <c r="AN1560" s="14">
        <f t="shared" si="516"/>
        <v>0</v>
      </c>
      <c r="AO1560" s="5" t="str">
        <f t="shared" si="517"/>
        <v>1万～3万人未満の市町村平均</v>
      </c>
    </row>
    <row r="1561" spans="1:41" s="5" customFormat="1" ht="18" customHeight="1" x14ac:dyDescent="0.3">
      <c r="A1561" s="5" t="str">
        <f t="shared" si="500"/>
        <v>042211</v>
      </c>
      <c r="B1561" s="22">
        <v>42</v>
      </c>
      <c r="C1561" s="23" t="s">
        <v>69</v>
      </c>
      <c r="D1561" s="23">
        <v>42211</v>
      </c>
      <c r="E1561" s="24" t="s">
        <v>611</v>
      </c>
      <c r="F1561" s="25">
        <v>2.4215399066594112</v>
      </c>
      <c r="G1561" s="26">
        <v>2.5709385162259073</v>
      </c>
      <c r="H1561" s="26">
        <v>33.177411212941834</v>
      </c>
      <c r="I1561" s="26">
        <f t="shared" si="501"/>
        <v>38.169889635827154</v>
      </c>
      <c r="J1561" s="26">
        <v>40.830181577294333</v>
      </c>
      <c r="K1561" s="26">
        <v>43.083867403190141</v>
      </c>
      <c r="L1561" s="26">
        <f t="shared" si="502"/>
        <v>83.914048980484466</v>
      </c>
      <c r="M1561" s="26">
        <v>28.212146834070939</v>
      </c>
      <c r="N1561" s="26">
        <v>44.082104747622004</v>
      </c>
      <c r="O1561" s="26">
        <v>2.2779722694557032</v>
      </c>
      <c r="P1561" s="26">
        <v>36.840928425527693</v>
      </c>
      <c r="Q1561" s="26">
        <f t="shared" si="498"/>
        <v>111.41315227667634</v>
      </c>
      <c r="R1561" s="27">
        <v>5.2844869976800002</v>
      </c>
      <c r="S1561" s="143">
        <f t="shared" si="503"/>
        <v>238.78157789066796</v>
      </c>
      <c r="T1561" s="140" t="str">
        <f t="shared" si="504"/>
        <v>42211</v>
      </c>
      <c r="U1561" s="5" t="str">
        <f t="shared" si="499"/>
        <v>長崎県五島市</v>
      </c>
      <c r="V1561" s="21">
        <f t="shared" si="505"/>
        <v>1.0141234210991657E-2</v>
      </c>
      <c r="W1561" s="21">
        <f t="shared" si="505"/>
        <v>1.076690479616093E-2</v>
      </c>
      <c r="X1561" s="21">
        <f t="shared" si="505"/>
        <v>0.13894460161467284</v>
      </c>
      <c r="Y1561" s="21">
        <f t="shared" si="506"/>
        <v>0.17099385110851995</v>
      </c>
      <c r="Z1561" s="21">
        <f t="shared" si="506"/>
        <v>0.1804321245540858</v>
      </c>
      <c r="AA1561" s="21">
        <f t="shared" si="507"/>
        <v>0.11815043305806684</v>
      </c>
      <c r="AB1561" s="21">
        <f t="shared" si="507"/>
        <v>0.18461267044564922</v>
      </c>
      <c r="AC1561" s="21">
        <f t="shared" si="507"/>
        <v>9.5399833168818785E-3</v>
      </c>
      <c r="AD1561" s="21">
        <f t="shared" si="507"/>
        <v>0.15428714706959606</v>
      </c>
      <c r="AE1561" s="21">
        <f t="shared" si="508"/>
        <v>2.2131049825374859E-2</v>
      </c>
      <c r="AF1561" s="137">
        <f>VLOOKUP(T1561,人口!$A$2:$E$1748,5,0)</f>
        <v>36704</v>
      </c>
      <c r="AG1561" s="14">
        <f t="shared" si="509"/>
        <v>0</v>
      </c>
      <c r="AH1561" s="14">
        <f t="shared" si="510"/>
        <v>0</v>
      </c>
      <c r="AI1561" s="14">
        <f t="shared" si="511"/>
        <v>0</v>
      </c>
      <c r="AJ1561" s="14">
        <f t="shared" si="512"/>
        <v>1</v>
      </c>
      <c r="AK1561" s="14">
        <f t="shared" si="513"/>
        <v>0</v>
      </c>
      <c r="AL1561" s="14">
        <f t="shared" si="514"/>
        <v>0</v>
      </c>
      <c r="AM1561" s="14">
        <f t="shared" si="515"/>
        <v>0</v>
      </c>
      <c r="AN1561" s="14">
        <f t="shared" si="516"/>
        <v>0</v>
      </c>
      <c r="AO1561" s="5" t="str">
        <f t="shared" si="517"/>
        <v>3万～10万人未満の市町村平均</v>
      </c>
    </row>
    <row r="1562" spans="1:41" s="5" customFormat="1" ht="18" customHeight="1" x14ac:dyDescent="0.3">
      <c r="A1562" s="5" t="str">
        <f t="shared" si="500"/>
        <v>042212</v>
      </c>
      <c r="B1562" s="22">
        <v>42</v>
      </c>
      <c r="C1562" s="23" t="s">
        <v>69</v>
      </c>
      <c r="D1562" s="23">
        <v>42212</v>
      </c>
      <c r="E1562" s="24" t="s">
        <v>662</v>
      </c>
      <c r="F1562" s="25">
        <v>61.361875600539278</v>
      </c>
      <c r="G1562" s="26">
        <v>1.8096591717238555</v>
      </c>
      <c r="H1562" s="26">
        <v>23.764906220940226</v>
      </c>
      <c r="I1562" s="26">
        <f t="shared" si="501"/>
        <v>86.936440993203362</v>
      </c>
      <c r="J1562" s="26">
        <v>23.764352922480199</v>
      </c>
      <c r="K1562" s="26">
        <v>27.388750537160675</v>
      </c>
      <c r="L1562" s="26">
        <f t="shared" si="502"/>
        <v>51.153103459640874</v>
      </c>
      <c r="M1562" s="26">
        <v>25.921750258938182</v>
      </c>
      <c r="N1562" s="26">
        <v>32.505861130204572</v>
      </c>
      <c r="O1562" s="26">
        <v>1.7044450859868672</v>
      </c>
      <c r="P1562" s="26">
        <v>27.962552478069608</v>
      </c>
      <c r="Q1562" s="26">
        <f t="shared" si="498"/>
        <v>88.094608953199227</v>
      </c>
      <c r="R1562" s="27">
        <v>1.8817138199700003</v>
      </c>
      <c r="S1562" s="143">
        <f t="shared" si="503"/>
        <v>228.06586722601344</v>
      </c>
      <c r="T1562" s="140" t="str">
        <f t="shared" si="504"/>
        <v>42212</v>
      </c>
      <c r="U1562" s="5" t="str">
        <f t="shared" si="499"/>
        <v>長崎県西海市</v>
      </c>
      <c r="V1562" s="21">
        <f t="shared" si="505"/>
        <v>0.26905330616496687</v>
      </c>
      <c r="W1562" s="21">
        <f t="shared" si="505"/>
        <v>7.9348093326498618E-3</v>
      </c>
      <c r="X1562" s="21">
        <f t="shared" si="505"/>
        <v>0.10420194178986542</v>
      </c>
      <c r="Y1562" s="21">
        <f t="shared" si="506"/>
        <v>0.10419951574309762</v>
      </c>
      <c r="Z1562" s="21">
        <f t="shared" si="506"/>
        <v>0.12009140547988448</v>
      </c>
      <c r="AA1562" s="21">
        <f t="shared" si="507"/>
        <v>0.11365905198452914</v>
      </c>
      <c r="AB1562" s="21">
        <f t="shared" si="507"/>
        <v>0.14252839114233276</v>
      </c>
      <c r="AC1562" s="21">
        <f t="shared" si="507"/>
        <v>7.4734773191542985E-3</v>
      </c>
      <c r="AD1562" s="21">
        <f t="shared" si="507"/>
        <v>0.12260735382361578</v>
      </c>
      <c r="AE1562" s="21">
        <f t="shared" si="508"/>
        <v>8.2507472199038912E-3</v>
      </c>
      <c r="AF1562" s="137">
        <f>VLOOKUP(T1562,人口!$A$2:$E$1748,5,0)</f>
        <v>27463</v>
      </c>
      <c r="AG1562" s="14">
        <f t="shared" si="509"/>
        <v>0</v>
      </c>
      <c r="AH1562" s="14">
        <f t="shared" si="510"/>
        <v>0</v>
      </c>
      <c r="AI1562" s="14">
        <f t="shared" si="511"/>
        <v>1</v>
      </c>
      <c r="AJ1562" s="14">
        <f t="shared" si="512"/>
        <v>0</v>
      </c>
      <c r="AK1562" s="14">
        <f t="shared" si="513"/>
        <v>0</v>
      </c>
      <c r="AL1562" s="14">
        <f t="shared" si="514"/>
        <v>0</v>
      </c>
      <c r="AM1562" s="14">
        <f t="shared" si="515"/>
        <v>0</v>
      </c>
      <c r="AN1562" s="14">
        <f t="shared" si="516"/>
        <v>0</v>
      </c>
      <c r="AO1562" s="5" t="str">
        <f t="shared" si="517"/>
        <v>1万～3万人未満の市町村平均</v>
      </c>
    </row>
    <row r="1563" spans="1:41" s="5" customFormat="1" ht="18" customHeight="1" x14ac:dyDescent="0.3">
      <c r="A1563" s="5" t="str">
        <f t="shared" si="500"/>
        <v>042213</v>
      </c>
      <c r="B1563" s="22">
        <v>42</v>
      </c>
      <c r="C1563" s="23" t="s">
        <v>69</v>
      </c>
      <c r="D1563" s="23">
        <v>42213</v>
      </c>
      <c r="E1563" s="24" t="s">
        <v>715</v>
      </c>
      <c r="F1563" s="25">
        <v>12.813202956823353</v>
      </c>
      <c r="G1563" s="26">
        <v>2.3338490853347573</v>
      </c>
      <c r="H1563" s="26">
        <v>40.854276986560166</v>
      </c>
      <c r="I1563" s="26">
        <f t="shared" si="501"/>
        <v>56.001329028718274</v>
      </c>
      <c r="J1563" s="26">
        <v>40.444164924581372</v>
      </c>
      <c r="K1563" s="26">
        <v>37.665237525470779</v>
      </c>
      <c r="L1563" s="26">
        <f t="shared" si="502"/>
        <v>78.109402450052158</v>
      </c>
      <c r="M1563" s="26">
        <v>40.512483687876312</v>
      </c>
      <c r="N1563" s="26">
        <v>56.038449464696953</v>
      </c>
      <c r="O1563" s="26">
        <v>2.690817505299735</v>
      </c>
      <c r="P1563" s="26">
        <v>28.2343855165634</v>
      </c>
      <c r="Q1563" s="26">
        <f t="shared" si="498"/>
        <v>127.47613617443639</v>
      </c>
      <c r="R1563" s="27">
        <v>5.6157939052762735</v>
      </c>
      <c r="S1563" s="143">
        <f t="shared" si="503"/>
        <v>267.2026615584831</v>
      </c>
      <c r="T1563" s="140" t="str">
        <f t="shared" si="504"/>
        <v>42213</v>
      </c>
      <c r="U1563" s="5" t="str">
        <f t="shared" si="499"/>
        <v>長崎県雲仙市</v>
      </c>
      <c r="V1563" s="21">
        <f t="shared" si="505"/>
        <v>4.7953126222954577E-2</v>
      </c>
      <c r="W1563" s="21">
        <f t="shared" si="505"/>
        <v>8.734378137262468E-3</v>
      </c>
      <c r="X1563" s="21">
        <f t="shared" si="505"/>
        <v>0.15289622022577914</v>
      </c>
      <c r="Y1563" s="21">
        <f t="shared" si="506"/>
        <v>0.15136138498279625</v>
      </c>
      <c r="Z1563" s="21">
        <f t="shared" si="506"/>
        <v>0.14096131118524402</v>
      </c>
      <c r="AA1563" s="21">
        <f t="shared" si="507"/>
        <v>0.15161706643034045</v>
      </c>
      <c r="AB1563" s="21">
        <f t="shared" si="507"/>
        <v>0.20972264698954626</v>
      </c>
      <c r="AC1563" s="21">
        <f t="shared" si="507"/>
        <v>1.0070324485562025E-2</v>
      </c>
      <c r="AD1563" s="21">
        <f t="shared" si="507"/>
        <v>0.10566655792978953</v>
      </c>
      <c r="AE1563" s="21">
        <f t="shared" si="508"/>
        <v>2.1016983410725252E-2</v>
      </c>
      <c r="AF1563" s="137">
        <f>VLOOKUP(T1563,人口!$A$2:$E$1748,5,0)</f>
        <v>43356</v>
      </c>
      <c r="AG1563" s="14">
        <f t="shared" si="509"/>
        <v>0</v>
      </c>
      <c r="AH1563" s="14">
        <f t="shared" si="510"/>
        <v>0</v>
      </c>
      <c r="AI1563" s="14">
        <f t="shared" si="511"/>
        <v>0</v>
      </c>
      <c r="AJ1563" s="14">
        <f t="shared" si="512"/>
        <v>1</v>
      </c>
      <c r="AK1563" s="14">
        <f t="shared" si="513"/>
        <v>0</v>
      </c>
      <c r="AL1563" s="14">
        <f t="shared" si="514"/>
        <v>0</v>
      </c>
      <c r="AM1563" s="14">
        <f t="shared" si="515"/>
        <v>0</v>
      </c>
      <c r="AN1563" s="14">
        <f t="shared" si="516"/>
        <v>0</v>
      </c>
      <c r="AO1563" s="5" t="str">
        <f t="shared" si="517"/>
        <v>3万～10万人未満の市町村平均</v>
      </c>
    </row>
    <row r="1564" spans="1:41" s="5" customFormat="1" ht="18" customHeight="1" x14ac:dyDescent="0.3">
      <c r="A1564" s="5" t="str">
        <f t="shared" si="500"/>
        <v>042214</v>
      </c>
      <c r="B1564" s="22">
        <v>42</v>
      </c>
      <c r="C1564" s="23" t="s">
        <v>69</v>
      </c>
      <c r="D1564" s="23">
        <v>42214</v>
      </c>
      <c r="E1564" s="24" t="s">
        <v>768</v>
      </c>
      <c r="F1564" s="25">
        <v>4.5767902733400518</v>
      </c>
      <c r="G1564" s="26">
        <v>2.3486671747654544</v>
      </c>
      <c r="H1564" s="26">
        <v>24.699481184685066</v>
      </c>
      <c r="I1564" s="26">
        <f t="shared" si="501"/>
        <v>31.624938632790574</v>
      </c>
      <c r="J1564" s="26">
        <v>39.668887781737695</v>
      </c>
      <c r="K1564" s="26">
        <v>41.055956582527422</v>
      </c>
      <c r="L1564" s="26">
        <f t="shared" si="502"/>
        <v>80.724844364265124</v>
      </c>
      <c r="M1564" s="26">
        <v>42.494098514867474</v>
      </c>
      <c r="N1564" s="26">
        <v>57.659893396147361</v>
      </c>
      <c r="O1564" s="26">
        <v>2.8091102021606371</v>
      </c>
      <c r="P1564" s="26">
        <v>17.817251095190034</v>
      </c>
      <c r="Q1564" s="26">
        <f t="shared" si="498"/>
        <v>120.7803532083655</v>
      </c>
      <c r="R1564" s="27">
        <v>6.3820917755633388</v>
      </c>
      <c r="S1564" s="143">
        <f t="shared" si="503"/>
        <v>239.51222798098453</v>
      </c>
      <c r="T1564" s="140" t="str">
        <f t="shared" si="504"/>
        <v>42214</v>
      </c>
      <c r="U1564" s="5" t="str">
        <f t="shared" si="499"/>
        <v>長崎県南島原市</v>
      </c>
      <c r="V1564" s="21">
        <f t="shared" si="505"/>
        <v>1.910879587201458E-2</v>
      </c>
      <c r="W1564" s="21">
        <f t="shared" si="505"/>
        <v>9.8060428670552931E-3</v>
      </c>
      <c r="X1564" s="21">
        <f t="shared" si="505"/>
        <v>0.10312409263148777</v>
      </c>
      <c r="Y1564" s="21">
        <f t="shared" si="506"/>
        <v>0.16562364316901226</v>
      </c>
      <c r="Z1564" s="21">
        <f t="shared" si="506"/>
        <v>0.17141486649185592</v>
      </c>
      <c r="AA1564" s="21">
        <f t="shared" si="507"/>
        <v>0.17741932791106257</v>
      </c>
      <c r="AB1564" s="21">
        <f t="shared" si="507"/>
        <v>0.24073882942095601</v>
      </c>
      <c r="AC1564" s="21">
        <f t="shared" si="507"/>
        <v>1.1728462575128561E-2</v>
      </c>
      <c r="AD1564" s="21">
        <f t="shared" si="507"/>
        <v>7.4389734692813222E-2</v>
      </c>
      <c r="AE1564" s="21">
        <f t="shared" si="508"/>
        <v>2.664620436861382E-2</v>
      </c>
      <c r="AF1564" s="137">
        <f>VLOOKUP(T1564,人口!$A$2:$E$1748,5,0)</f>
        <v>45262</v>
      </c>
      <c r="AG1564" s="14">
        <f t="shared" si="509"/>
        <v>0</v>
      </c>
      <c r="AH1564" s="14">
        <f t="shared" si="510"/>
        <v>0</v>
      </c>
      <c r="AI1564" s="14">
        <f t="shared" si="511"/>
        <v>0</v>
      </c>
      <c r="AJ1564" s="14">
        <f t="shared" si="512"/>
        <v>1</v>
      </c>
      <c r="AK1564" s="14">
        <f t="shared" si="513"/>
        <v>0</v>
      </c>
      <c r="AL1564" s="14">
        <f t="shared" si="514"/>
        <v>0</v>
      </c>
      <c r="AM1564" s="14">
        <f t="shared" si="515"/>
        <v>0</v>
      </c>
      <c r="AN1564" s="14">
        <f t="shared" si="516"/>
        <v>0</v>
      </c>
      <c r="AO1564" s="5" t="str">
        <f t="shared" si="517"/>
        <v>3万～10万人未満の市町村平均</v>
      </c>
    </row>
    <row r="1565" spans="1:41" s="5" customFormat="1" ht="18" customHeight="1" x14ac:dyDescent="0.3">
      <c r="A1565" s="5" t="str">
        <f t="shared" si="500"/>
        <v>042307</v>
      </c>
      <c r="B1565" s="22">
        <v>42</v>
      </c>
      <c r="C1565" s="23" t="s">
        <v>69</v>
      </c>
      <c r="D1565" s="23">
        <v>42307</v>
      </c>
      <c r="E1565" s="24" t="s">
        <v>822</v>
      </c>
      <c r="F1565" s="25">
        <v>2.5143060063726379</v>
      </c>
      <c r="G1565" s="26">
        <v>1.2261969003901663</v>
      </c>
      <c r="H1565" s="26">
        <v>1.0680856728512462</v>
      </c>
      <c r="I1565" s="26">
        <f t="shared" si="501"/>
        <v>4.8085885796140504</v>
      </c>
      <c r="J1565" s="26">
        <v>28.111095062273193</v>
      </c>
      <c r="K1565" s="26">
        <v>37.054473387629173</v>
      </c>
      <c r="L1565" s="26">
        <f t="shared" si="502"/>
        <v>65.165568449902366</v>
      </c>
      <c r="M1565" s="26">
        <v>35.460559622920528</v>
      </c>
      <c r="N1565" s="26">
        <v>19.144585766294252</v>
      </c>
      <c r="O1565" s="26">
        <v>2.5819584337918529</v>
      </c>
      <c r="P1565" s="26">
        <v>0.43655666445860331</v>
      </c>
      <c r="Q1565" s="26">
        <f t="shared" si="498"/>
        <v>57.623660487465244</v>
      </c>
      <c r="R1565" s="27">
        <v>2.7875005676464806</v>
      </c>
      <c r="S1565" s="143">
        <f t="shared" si="503"/>
        <v>130.38531808462815</v>
      </c>
      <c r="T1565" s="140" t="str">
        <f t="shared" si="504"/>
        <v>42307</v>
      </c>
      <c r="U1565" s="5" t="str">
        <f t="shared" si="499"/>
        <v>長崎県長与町</v>
      </c>
      <c r="V1565" s="21">
        <f t="shared" si="505"/>
        <v>1.9283658952618403E-2</v>
      </c>
      <c r="W1565" s="21">
        <f t="shared" si="505"/>
        <v>9.404409318496185E-3</v>
      </c>
      <c r="X1565" s="21">
        <f t="shared" si="505"/>
        <v>8.1917633713789184E-3</v>
      </c>
      <c r="Y1565" s="21">
        <f t="shared" si="506"/>
        <v>0.21560015709765229</v>
      </c>
      <c r="Z1565" s="21">
        <f t="shared" si="506"/>
        <v>0.28419206956705451</v>
      </c>
      <c r="AA1565" s="21">
        <f t="shared" si="507"/>
        <v>0.27196742811107327</v>
      </c>
      <c r="AB1565" s="21">
        <f t="shared" si="507"/>
        <v>0.1468308399099677</v>
      </c>
      <c r="AC1565" s="21">
        <f t="shared" si="507"/>
        <v>1.9802524331121407E-2</v>
      </c>
      <c r="AD1565" s="21">
        <f t="shared" si="507"/>
        <v>3.3482041603430453E-3</v>
      </c>
      <c r="AE1565" s="21">
        <f t="shared" si="508"/>
        <v>2.1378945180294148E-2</v>
      </c>
      <c r="AF1565" s="137">
        <f>VLOOKUP(T1565,人口!$A$2:$E$1748,5,0)</f>
        <v>41602</v>
      </c>
      <c r="AG1565" s="14">
        <f t="shared" si="509"/>
        <v>0</v>
      </c>
      <c r="AH1565" s="14">
        <f t="shared" si="510"/>
        <v>0</v>
      </c>
      <c r="AI1565" s="14">
        <f t="shared" si="511"/>
        <v>0</v>
      </c>
      <c r="AJ1565" s="14">
        <f t="shared" si="512"/>
        <v>1</v>
      </c>
      <c r="AK1565" s="14">
        <f t="shared" si="513"/>
        <v>0</v>
      </c>
      <c r="AL1565" s="14">
        <f t="shared" si="514"/>
        <v>0</v>
      </c>
      <c r="AM1565" s="14">
        <f t="shared" si="515"/>
        <v>0</v>
      </c>
      <c r="AN1565" s="14">
        <f t="shared" si="516"/>
        <v>0</v>
      </c>
      <c r="AO1565" s="5" t="str">
        <f t="shared" si="517"/>
        <v>3万～10万人未満の市町村平均</v>
      </c>
    </row>
    <row r="1566" spans="1:41" s="5" customFormat="1" ht="18" customHeight="1" x14ac:dyDescent="0.3">
      <c r="A1566" s="5" t="str">
        <f t="shared" si="500"/>
        <v>042308</v>
      </c>
      <c r="B1566" s="22">
        <v>42</v>
      </c>
      <c r="C1566" s="23" t="s">
        <v>69</v>
      </c>
      <c r="D1566" s="23">
        <v>42308</v>
      </c>
      <c r="E1566" s="24" t="s">
        <v>873</v>
      </c>
      <c r="F1566" s="25">
        <v>29.811480835578287</v>
      </c>
      <c r="G1566" s="26">
        <v>2.5246319867549798</v>
      </c>
      <c r="H1566" s="26">
        <v>0.20026606365960867</v>
      </c>
      <c r="I1566" s="26">
        <f t="shared" si="501"/>
        <v>32.536378885992882</v>
      </c>
      <c r="J1566" s="26">
        <v>38.222136293418536</v>
      </c>
      <c r="K1566" s="26">
        <v>28.675484948556527</v>
      </c>
      <c r="L1566" s="26">
        <f t="shared" si="502"/>
        <v>66.89762124197506</v>
      </c>
      <c r="M1566" s="26">
        <v>28.25193829646032</v>
      </c>
      <c r="N1566" s="26">
        <v>22.320113940648167</v>
      </c>
      <c r="O1566" s="26">
        <v>1.849921519062395</v>
      </c>
      <c r="P1566" s="26">
        <v>1.0561275433730721</v>
      </c>
      <c r="Q1566" s="26">
        <f t="shared" si="498"/>
        <v>53.478101299543958</v>
      </c>
      <c r="R1566" s="27">
        <v>1.8371938209535148</v>
      </c>
      <c r="S1566" s="143">
        <f t="shared" si="503"/>
        <v>154.74929524846542</v>
      </c>
      <c r="T1566" s="140" t="str">
        <f t="shared" si="504"/>
        <v>42308</v>
      </c>
      <c r="U1566" s="5" t="str">
        <f t="shared" si="499"/>
        <v>長崎県時津町</v>
      </c>
      <c r="V1566" s="21">
        <f t="shared" si="505"/>
        <v>0.19264372601964347</v>
      </c>
      <c r="W1566" s="21">
        <f t="shared" si="505"/>
        <v>1.6314335924447549E-2</v>
      </c>
      <c r="X1566" s="21">
        <f t="shared" si="505"/>
        <v>1.294132314709812E-3</v>
      </c>
      <c r="Y1566" s="21">
        <f t="shared" si="506"/>
        <v>0.24699392803081324</v>
      </c>
      <c r="Z1566" s="21">
        <f t="shared" si="506"/>
        <v>0.18530284679174258</v>
      </c>
      <c r="AA1566" s="21">
        <f t="shared" si="507"/>
        <v>0.18256586080795403</v>
      </c>
      <c r="AB1566" s="21">
        <f t="shared" si="507"/>
        <v>0.14423402642843058</v>
      </c>
      <c r="AC1566" s="21">
        <f t="shared" si="507"/>
        <v>1.1954313046092789E-2</v>
      </c>
      <c r="AD1566" s="21">
        <f t="shared" si="507"/>
        <v>6.8247648021747308E-3</v>
      </c>
      <c r="AE1566" s="21">
        <f t="shared" si="508"/>
        <v>1.1872065833991146E-2</v>
      </c>
      <c r="AF1566" s="137">
        <f>VLOOKUP(T1566,人口!$A$2:$E$1748,5,0)</f>
        <v>29807</v>
      </c>
      <c r="AG1566" s="14">
        <f t="shared" si="509"/>
        <v>0</v>
      </c>
      <c r="AH1566" s="14">
        <f t="shared" si="510"/>
        <v>0</v>
      </c>
      <c r="AI1566" s="14">
        <f t="shared" si="511"/>
        <v>1</v>
      </c>
      <c r="AJ1566" s="14">
        <f t="shared" si="512"/>
        <v>0</v>
      </c>
      <c r="AK1566" s="14">
        <f t="shared" si="513"/>
        <v>0</v>
      </c>
      <c r="AL1566" s="14">
        <f t="shared" si="514"/>
        <v>0</v>
      </c>
      <c r="AM1566" s="14">
        <f t="shared" si="515"/>
        <v>0</v>
      </c>
      <c r="AN1566" s="14">
        <f t="shared" si="516"/>
        <v>0</v>
      </c>
      <c r="AO1566" s="5" t="str">
        <f t="shared" si="517"/>
        <v>1万～3万人未満の市町村平均</v>
      </c>
    </row>
    <row r="1567" spans="1:41" s="5" customFormat="1" ht="18" customHeight="1" x14ac:dyDescent="0.3">
      <c r="A1567" s="5" t="str">
        <f t="shared" si="500"/>
        <v>042321</v>
      </c>
      <c r="B1567" s="22">
        <v>42</v>
      </c>
      <c r="C1567" s="23" t="s">
        <v>69</v>
      </c>
      <c r="D1567" s="23">
        <v>42321</v>
      </c>
      <c r="E1567" s="24" t="s">
        <v>925</v>
      </c>
      <c r="F1567" s="25">
        <v>0</v>
      </c>
      <c r="G1567" s="26">
        <v>0.44269042174206907</v>
      </c>
      <c r="H1567" s="26">
        <v>0.93457496374484028</v>
      </c>
      <c r="I1567" s="26">
        <f t="shared" si="501"/>
        <v>1.3772653854869095</v>
      </c>
      <c r="J1567" s="26">
        <v>7.214294417089266</v>
      </c>
      <c r="K1567" s="26">
        <v>6.8575119391113359</v>
      </c>
      <c r="L1567" s="26">
        <f t="shared" si="502"/>
        <v>14.071806356200602</v>
      </c>
      <c r="M1567" s="26">
        <v>8.0474253536283591</v>
      </c>
      <c r="N1567" s="26">
        <v>10.411883286821002</v>
      </c>
      <c r="O1567" s="26">
        <v>0.4871970988237595</v>
      </c>
      <c r="P1567" s="26">
        <v>0.62600793452743719</v>
      </c>
      <c r="Q1567" s="26">
        <f t="shared" si="498"/>
        <v>19.572513673800557</v>
      </c>
      <c r="R1567" s="27">
        <v>1.2093287542429689</v>
      </c>
      <c r="S1567" s="143">
        <f t="shared" si="503"/>
        <v>36.230914169731037</v>
      </c>
      <c r="T1567" s="140" t="str">
        <f t="shared" si="504"/>
        <v>42321</v>
      </c>
      <c r="U1567" s="5" t="str">
        <f t="shared" si="499"/>
        <v>長崎県東彼杵町</v>
      </c>
      <c r="V1567" s="21">
        <f t="shared" si="505"/>
        <v>0</v>
      </c>
      <c r="W1567" s="21">
        <f t="shared" si="505"/>
        <v>1.2218582718288486E-2</v>
      </c>
      <c r="X1567" s="21">
        <f t="shared" si="505"/>
        <v>2.5794959502446861E-2</v>
      </c>
      <c r="Y1567" s="21">
        <f t="shared" si="506"/>
        <v>0.1991198561342517</v>
      </c>
      <c r="Z1567" s="21">
        <f t="shared" si="506"/>
        <v>0.18927239613623703</v>
      </c>
      <c r="AA1567" s="21">
        <f t="shared" si="507"/>
        <v>0.22211488553472786</v>
      </c>
      <c r="AB1567" s="21">
        <f t="shared" si="507"/>
        <v>0.28737567145130349</v>
      </c>
      <c r="AC1567" s="21">
        <f t="shared" si="507"/>
        <v>1.3446999889138493E-2</v>
      </c>
      <c r="AD1567" s="21">
        <f t="shared" si="507"/>
        <v>1.7278281513813772E-2</v>
      </c>
      <c r="AE1567" s="21">
        <f t="shared" si="508"/>
        <v>3.3378367119792342E-2</v>
      </c>
      <c r="AF1567" s="137">
        <f>VLOOKUP(T1567,人口!$A$2:$E$1748,5,0)</f>
        <v>7850</v>
      </c>
      <c r="AG1567" s="14">
        <f t="shared" si="509"/>
        <v>0</v>
      </c>
      <c r="AH1567" s="14">
        <f t="shared" si="510"/>
        <v>1</v>
      </c>
      <c r="AI1567" s="14">
        <f t="shared" si="511"/>
        <v>0</v>
      </c>
      <c r="AJ1567" s="14">
        <f t="shared" si="512"/>
        <v>0</v>
      </c>
      <c r="AK1567" s="14">
        <f t="shared" si="513"/>
        <v>0</v>
      </c>
      <c r="AL1567" s="14">
        <f t="shared" si="514"/>
        <v>0</v>
      </c>
      <c r="AM1567" s="14">
        <f t="shared" si="515"/>
        <v>0</v>
      </c>
      <c r="AN1567" s="14">
        <f t="shared" si="516"/>
        <v>0</v>
      </c>
      <c r="AO1567" s="5" t="str">
        <f t="shared" si="517"/>
        <v>5千～1万人未満の市町村平均</v>
      </c>
    </row>
    <row r="1568" spans="1:41" s="5" customFormat="1" ht="18" customHeight="1" x14ac:dyDescent="0.3">
      <c r="A1568" s="5" t="str">
        <f t="shared" si="500"/>
        <v>042322</v>
      </c>
      <c r="B1568" s="22">
        <v>42</v>
      </c>
      <c r="C1568" s="23" t="s">
        <v>69</v>
      </c>
      <c r="D1568" s="23">
        <v>42322</v>
      </c>
      <c r="E1568" s="24" t="s">
        <v>975</v>
      </c>
      <c r="F1568" s="25">
        <v>12.129870581948936</v>
      </c>
      <c r="G1568" s="26">
        <v>0.4797356453188113</v>
      </c>
      <c r="H1568" s="26">
        <v>0.53404283642562311</v>
      </c>
      <c r="I1568" s="26">
        <f t="shared" si="501"/>
        <v>13.14364906369337</v>
      </c>
      <c r="J1568" s="26">
        <v>10.944707447508627</v>
      </c>
      <c r="K1568" s="26">
        <v>12.373951020399629</v>
      </c>
      <c r="L1568" s="26">
        <f t="shared" si="502"/>
        <v>23.318658467908257</v>
      </c>
      <c r="M1568" s="26">
        <v>13.519547261415997</v>
      </c>
      <c r="N1568" s="26">
        <v>9.8633829657962355</v>
      </c>
      <c r="O1568" s="26">
        <v>0.86168720000879961</v>
      </c>
      <c r="P1568" s="26">
        <v>0.1064480321471388</v>
      </c>
      <c r="Q1568" s="26">
        <f t="shared" si="498"/>
        <v>24.351065459368172</v>
      </c>
      <c r="R1568" s="27">
        <v>1.7215989336736046</v>
      </c>
      <c r="S1568" s="143">
        <f t="shared" si="503"/>
        <v>62.534971924643401</v>
      </c>
      <c r="T1568" s="140" t="str">
        <f t="shared" si="504"/>
        <v>42322</v>
      </c>
      <c r="U1568" s="5" t="str">
        <f t="shared" si="499"/>
        <v>長崎県川棚町</v>
      </c>
      <c r="V1568" s="21">
        <f t="shared" si="505"/>
        <v>0.19396939358293483</v>
      </c>
      <c r="W1568" s="21">
        <f t="shared" si="505"/>
        <v>7.6714777436361174E-3</v>
      </c>
      <c r="X1568" s="21">
        <f t="shared" si="505"/>
        <v>8.5399068711370252E-3</v>
      </c>
      <c r="Y1568" s="21">
        <f t="shared" si="506"/>
        <v>0.17501738804164399</v>
      </c>
      <c r="Z1568" s="21">
        <f t="shared" si="506"/>
        <v>0.19787249661374481</v>
      </c>
      <c r="AA1568" s="21">
        <f t="shared" si="507"/>
        <v>0.21619178589713728</v>
      </c>
      <c r="AB1568" s="21">
        <f t="shared" si="507"/>
        <v>0.15772587181588441</v>
      </c>
      <c r="AC1568" s="21">
        <f t="shared" si="507"/>
        <v>1.3779284990279674E-2</v>
      </c>
      <c r="AD1568" s="21">
        <f t="shared" si="507"/>
        <v>1.702216038018087E-3</v>
      </c>
      <c r="AE1568" s="21">
        <f t="shared" si="508"/>
        <v>2.7530178405583763E-2</v>
      </c>
      <c r="AF1568" s="137">
        <f>VLOOKUP(T1568,人口!$A$2:$E$1748,5,0)</f>
        <v>13884</v>
      </c>
      <c r="AG1568" s="14">
        <f t="shared" si="509"/>
        <v>0</v>
      </c>
      <c r="AH1568" s="14">
        <f t="shared" si="510"/>
        <v>0</v>
      </c>
      <c r="AI1568" s="14">
        <f t="shared" si="511"/>
        <v>1</v>
      </c>
      <c r="AJ1568" s="14">
        <f t="shared" si="512"/>
        <v>0</v>
      </c>
      <c r="AK1568" s="14">
        <f t="shared" si="513"/>
        <v>0</v>
      </c>
      <c r="AL1568" s="14">
        <f t="shared" si="514"/>
        <v>0</v>
      </c>
      <c r="AM1568" s="14">
        <f t="shared" si="515"/>
        <v>0</v>
      </c>
      <c r="AN1568" s="14">
        <f t="shared" si="516"/>
        <v>0</v>
      </c>
      <c r="AO1568" s="5" t="str">
        <f t="shared" si="517"/>
        <v>1万～3万人未満の市町村平均</v>
      </c>
    </row>
    <row r="1569" spans="1:41" s="5" customFormat="1" ht="18" customHeight="1" x14ac:dyDescent="0.3">
      <c r="A1569" s="5" t="str">
        <f t="shared" si="500"/>
        <v>042323</v>
      </c>
      <c r="B1569" s="22">
        <v>42</v>
      </c>
      <c r="C1569" s="23" t="s">
        <v>69</v>
      </c>
      <c r="D1569" s="23">
        <v>42323</v>
      </c>
      <c r="E1569" s="24" t="s">
        <v>1019</v>
      </c>
      <c r="F1569" s="25">
        <v>29.061206111144561</v>
      </c>
      <c r="G1569" s="26">
        <v>0.92613058941855453</v>
      </c>
      <c r="H1569" s="26">
        <v>1.4018624456172606</v>
      </c>
      <c r="I1569" s="26">
        <f t="shared" si="501"/>
        <v>31.389199146180378</v>
      </c>
      <c r="J1569" s="26">
        <v>11.625913305237379</v>
      </c>
      <c r="K1569" s="26">
        <v>11.3284793111405</v>
      </c>
      <c r="L1569" s="26">
        <f t="shared" si="502"/>
        <v>22.954392616377881</v>
      </c>
      <c r="M1569" s="26">
        <v>14.79287405787618</v>
      </c>
      <c r="N1569" s="26">
        <v>12.023704405621849</v>
      </c>
      <c r="O1569" s="26">
        <v>0.9082967568516841</v>
      </c>
      <c r="P1569" s="26">
        <v>0</v>
      </c>
      <c r="Q1569" s="26">
        <f t="shared" si="498"/>
        <v>27.724875220349713</v>
      </c>
      <c r="R1569" s="27">
        <v>1.7947738584834219</v>
      </c>
      <c r="S1569" s="143">
        <f t="shared" si="503"/>
        <v>83.863240841391402</v>
      </c>
      <c r="T1569" s="140" t="str">
        <f t="shared" si="504"/>
        <v>42323</v>
      </c>
      <c r="U1569" s="5" t="str">
        <f t="shared" si="499"/>
        <v>長崎県波佐見町</v>
      </c>
      <c r="V1569" s="21">
        <f t="shared" si="505"/>
        <v>0.34653092129014362</v>
      </c>
      <c r="W1569" s="21">
        <f t="shared" si="505"/>
        <v>1.104334366436093E-2</v>
      </c>
      <c r="X1569" s="21">
        <f t="shared" si="505"/>
        <v>1.6716053798452299E-2</v>
      </c>
      <c r="Y1569" s="21">
        <f t="shared" si="506"/>
        <v>0.13862943035107836</v>
      </c>
      <c r="Z1569" s="21">
        <f t="shared" si="506"/>
        <v>0.13508277521215509</v>
      </c>
      <c r="AA1569" s="21">
        <f t="shared" si="507"/>
        <v>0.17639282609950166</v>
      </c>
      <c r="AB1569" s="21">
        <f t="shared" si="507"/>
        <v>0.14337276123590312</v>
      </c>
      <c r="AC1569" s="21">
        <f t="shared" si="507"/>
        <v>1.0830689915376925E-2</v>
      </c>
      <c r="AD1569" s="21">
        <f t="shared" si="507"/>
        <v>0</v>
      </c>
      <c r="AE1569" s="21">
        <f t="shared" si="508"/>
        <v>2.1401198433027839E-2</v>
      </c>
      <c r="AF1569" s="137">
        <f>VLOOKUP(T1569,人口!$A$2:$E$1748,5,0)</f>
        <v>14635</v>
      </c>
      <c r="AG1569" s="14">
        <f t="shared" si="509"/>
        <v>0</v>
      </c>
      <c r="AH1569" s="14">
        <f t="shared" si="510"/>
        <v>0</v>
      </c>
      <c r="AI1569" s="14">
        <f t="shared" si="511"/>
        <v>1</v>
      </c>
      <c r="AJ1569" s="14">
        <f t="shared" si="512"/>
        <v>0</v>
      </c>
      <c r="AK1569" s="14">
        <f t="shared" si="513"/>
        <v>0</v>
      </c>
      <c r="AL1569" s="14">
        <f t="shared" si="514"/>
        <v>0</v>
      </c>
      <c r="AM1569" s="14">
        <f t="shared" si="515"/>
        <v>0</v>
      </c>
      <c r="AN1569" s="14">
        <f t="shared" si="516"/>
        <v>0</v>
      </c>
      <c r="AO1569" s="5" t="str">
        <f t="shared" si="517"/>
        <v>1万～3万人未満の市町村平均</v>
      </c>
    </row>
    <row r="1570" spans="1:41" s="5" customFormat="1" ht="18" customHeight="1" x14ac:dyDescent="0.3">
      <c r="A1570" s="5" t="str">
        <f t="shared" si="500"/>
        <v>042383</v>
      </c>
      <c r="B1570" s="22">
        <v>42</v>
      </c>
      <c r="C1570" s="23" t="s">
        <v>69</v>
      </c>
      <c r="D1570" s="23">
        <v>42383</v>
      </c>
      <c r="E1570" s="24" t="s">
        <v>1067</v>
      </c>
      <c r="F1570" s="25">
        <v>0</v>
      </c>
      <c r="G1570" s="26">
        <v>0.13336280487627183</v>
      </c>
      <c r="H1570" s="26">
        <v>1.0680856728512462</v>
      </c>
      <c r="I1570" s="26">
        <f t="shared" si="501"/>
        <v>1.2014484777275181</v>
      </c>
      <c r="J1570" s="26">
        <v>2.2220286311628361</v>
      </c>
      <c r="K1570" s="26">
        <v>2.7060546320740451</v>
      </c>
      <c r="L1570" s="26">
        <f t="shared" si="502"/>
        <v>4.9280832632368812</v>
      </c>
      <c r="M1570" s="26">
        <v>1.1125692884070852</v>
      </c>
      <c r="N1570" s="26">
        <v>3.8972391230707073</v>
      </c>
      <c r="O1570" s="26">
        <v>0.14715214284218264</v>
      </c>
      <c r="P1570" s="26">
        <v>0</v>
      </c>
      <c r="Q1570" s="26">
        <f t="shared" si="498"/>
        <v>5.1569605543199755</v>
      </c>
      <c r="R1570" s="27">
        <v>0.20626477891999997</v>
      </c>
      <c r="S1570" s="143">
        <f t="shared" si="503"/>
        <v>11.492757074204375</v>
      </c>
      <c r="T1570" s="140" t="str">
        <f t="shared" si="504"/>
        <v>42383</v>
      </c>
      <c r="U1570" s="5" t="str">
        <f t="shared" si="499"/>
        <v>長崎県小値賀町</v>
      </c>
      <c r="V1570" s="21">
        <f t="shared" si="505"/>
        <v>0</v>
      </c>
      <c r="W1570" s="21">
        <f t="shared" si="505"/>
        <v>1.160407411513171E-2</v>
      </c>
      <c r="X1570" s="21">
        <f t="shared" si="505"/>
        <v>9.2935547663195353E-2</v>
      </c>
      <c r="Y1570" s="21">
        <f t="shared" si="506"/>
        <v>0.19334165133884235</v>
      </c>
      <c r="Z1570" s="21">
        <f t="shared" si="506"/>
        <v>0.23545739413111025</v>
      </c>
      <c r="AA1570" s="21">
        <f t="shared" si="507"/>
        <v>9.6806125912489674E-2</v>
      </c>
      <c r="AB1570" s="21">
        <f t="shared" si="507"/>
        <v>0.33910393284289503</v>
      </c>
      <c r="AC1570" s="21">
        <f t="shared" si="507"/>
        <v>1.2803902657306427E-2</v>
      </c>
      <c r="AD1570" s="21">
        <f t="shared" si="507"/>
        <v>0</v>
      </c>
      <c r="AE1570" s="21">
        <f t="shared" si="508"/>
        <v>1.7947371339029138E-2</v>
      </c>
      <c r="AF1570" s="137">
        <f>VLOOKUP(T1570,人口!$A$2:$E$1748,5,0)</f>
        <v>2371</v>
      </c>
      <c r="AG1570" s="14">
        <f t="shared" si="509"/>
        <v>1</v>
      </c>
      <c r="AH1570" s="14">
        <f t="shared" si="510"/>
        <v>0</v>
      </c>
      <c r="AI1570" s="14">
        <f t="shared" si="511"/>
        <v>0</v>
      </c>
      <c r="AJ1570" s="14">
        <f t="shared" si="512"/>
        <v>0</v>
      </c>
      <c r="AK1570" s="14">
        <f t="shared" si="513"/>
        <v>0</v>
      </c>
      <c r="AL1570" s="14">
        <f t="shared" si="514"/>
        <v>0</v>
      </c>
      <c r="AM1570" s="14">
        <f t="shared" si="515"/>
        <v>0</v>
      </c>
      <c r="AN1570" s="14">
        <f t="shared" si="516"/>
        <v>0</v>
      </c>
      <c r="AO1570" s="5" t="str">
        <f t="shared" si="517"/>
        <v>5千人未満の市町村平均</v>
      </c>
    </row>
    <row r="1571" spans="1:41" s="5" customFormat="1" ht="18" customHeight="1" x14ac:dyDescent="0.3">
      <c r="A1571" s="5" t="str">
        <f t="shared" si="500"/>
        <v>042391</v>
      </c>
      <c r="B1571" s="22">
        <v>42</v>
      </c>
      <c r="C1571" s="23" t="s">
        <v>69</v>
      </c>
      <c r="D1571" s="23">
        <v>42391</v>
      </c>
      <c r="E1571" s="24" t="s">
        <v>1107</v>
      </c>
      <c r="F1571" s="25">
        <v>20.981354383840245</v>
      </c>
      <c r="G1571" s="26">
        <v>0.96132355181645956</v>
      </c>
      <c r="H1571" s="26">
        <v>2.6034588275749129</v>
      </c>
      <c r="I1571" s="26">
        <f t="shared" si="501"/>
        <v>24.546136763231615</v>
      </c>
      <c r="J1571" s="26">
        <v>12.517968595120271</v>
      </c>
      <c r="K1571" s="26">
        <v>12.919509022528613</v>
      </c>
      <c r="L1571" s="26">
        <f t="shared" si="502"/>
        <v>25.437477617648884</v>
      </c>
      <c r="M1571" s="26">
        <v>13.422456093185907</v>
      </c>
      <c r="N1571" s="26">
        <v>9.6035670242581883</v>
      </c>
      <c r="O1571" s="26">
        <v>0.8696933688939289</v>
      </c>
      <c r="P1571" s="26">
        <v>2.0979555867662287</v>
      </c>
      <c r="Q1571" s="26">
        <f t="shared" si="498"/>
        <v>25.993672073104257</v>
      </c>
      <c r="R1571" s="27">
        <v>1.7671525941300001</v>
      </c>
      <c r="S1571" s="143">
        <f t="shared" si="503"/>
        <v>77.744439048114756</v>
      </c>
      <c r="T1571" s="140" t="str">
        <f t="shared" si="504"/>
        <v>42391</v>
      </c>
      <c r="U1571" s="5" t="str">
        <f t="shared" si="499"/>
        <v>長崎県佐々町</v>
      </c>
      <c r="V1571" s="21">
        <f t="shared" si="505"/>
        <v>0.26987595049538177</v>
      </c>
      <c r="W1571" s="21">
        <f t="shared" si="505"/>
        <v>1.2365174456034241E-2</v>
      </c>
      <c r="X1571" s="21">
        <f t="shared" si="505"/>
        <v>3.3487396133422158E-2</v>
      </c>
      <c r="Y1571" s="21">
        <f t="shared" si="506"/>
        <v>0.16101432782058028</v>
      </c>
      <c r="Z1571" s="21">
        <f t="shared" si="506"/>
        <v>0.1661792043355402</v>
      </c>
      <c r="AA1571" s="21">
        <f t="shared" si="507"/>
        <v>0.17264843965082788</v>
      </c>
      <c r="AB1571" s="21">
        <f t="shared" si="507"/>
        <v>0.1235273820461255</v>
      </c>
      <c r="AC1571" s="21">
        <f t="shared" si="507"/>
        <v>1.1186566904877788E-2</v>
      </c>
      <c r="AD1571" s="21">
        <f t="shared" si="507"/>
        <v>2.6985281679990494E-2</v>
      </c>
      <c r="AE1571" s="21">
        <f t="shared" si="508"/>
        <v>2.2730276477219657E-2</v>
      </c>
      <c r="AF1571" s="137">
        <f>VLOOKUP(T1571,人口!$A$2:$E$1748,5,0)</f>
        <v>14013</v>
      </c>
      <c r="AG1571" s="14">
        <f t="shared" si="509"/>
        <v>0</v>
      </c>
      <c r="AH1571" s="14">
        <f t="shared" si="510"/>
        <v>0</v>
      </c>
      <c r="AI1571" s="14">
        <f t="shared" si="511"/>
        <v>1</v>
      </c>
      <c r="AJ1571" s="14">
        <f t="shared" si="512"/>
        <v>0</v>
      </c>
      <c r="AK1571" s="14">
        <f t="shared" si="513"/>
        <v>0</v>
      </c>
      <c r="AL1571" s="14">
        <f t="shared" si="514"/>
        <v>0</v>
      </c>
      <c r="AM1571" s="14">
        <f t="shared" si="515"/>
        <v>0</v>
      </c>
      <c r="AN1571" s="14">
        <f t="shared" si="516"/>
        <v>0</v>
      </c>
      <c r="AO1571" s="5" t="str">
        <f t="shared" si="517"/>
        <v>1万～3万人未満の市町村平均</v>
      </c>
    </row>
    <row r="1572" spans="1:41" s="5" customFormat="1" ht="18" customHeight="1" x14ac:dyDescent="0.3">
      <c r="A1572" s="5" t="str">
        <f t="shared" si="500"/>
        <v>042411</v>
      </c>
      <c r="B1572" s="22">
        <v>42</v>
      </c>
      <c r="C1572" s="23" t="s">
        <v>69</v>
      </c>
      <c r="D1572" s="23">
        <v>42411</v>
      </c>
      <c r="E1572" s="24" t="s">
        <v>1145</v>
      </c>
      <c r="F1572" s="25">
        <v>0.93186808662236986</v>
      </c>
      <c r="G1572" s="26">
        <v>1.4595818089236421</v>
      </c>
      <c r="H1572" s="26">
        <v>18.290967147577589</v>
      </c>
      <c r="I1572" s="26">
        <f t="shared" si="501"/>
        <v>20.6824170431236</v>
      </c>
      <c r="J1572" s="26">
        <v>19.547364279397446</v>
      </c>
      <c r="K1572" s="26">
        <v>21.215903023031931</v>
      </c>
      <c r="L1572" s="26">
        <f t="shared" si="502"/>
        <v>40.763267302429377</v>
      </c>
      <c r="M1572" s="26">
        <v>14.576408502477948</v>
      </c>
      <c r="N1572" s="26">
        <v>15.353197582368674</v>
      </c>
      <c r="O1572" s="26">
        <v>1.1691489105276409</v>
      </c>
      <c r="P1572" s="26">
        <v>20.820653529368727</v>
      </c>
      <c r="Q1572" s="26">
        <f t="shared" si="498"/>
        <v>51.919408524742991</v>
      </c>
      <c r="R1572" s="27">
        <v>2.7865788878400006</v>
      </c>
      <c r="S1572" s="143">
        <f t="shared" si="503"/>
        <v>116.15167175813596</v>
      </c>
      <c r="T1572" s="140" t="str">
        <f t="shared" si="504"/>
        <v>42411</v>
      </c>
      <c r="U1572" s="5" t="str">
        <f t="shared" si="499"/>
        <v>長崎県新上五島町</v>
      </c>
      <c r="V1572" s="21">
        <f t="shared" si="505"/>
        <v>8.022855569077043E-3</v>
      </c>
      <c r="W1572" s="21">
        <f t="shared" si="505"/>
        <v>1.2566171341579543E-2</v>
      </c>
      <c r="X1572" s="21">
        <f t="shared" si="505"/>
        <v>0.15747485051842466</v>
      </c>
      <c r="Y1572" s="21">
        <f t="shared" si="506"/>
        <v>0.16829171705854704</v>
      </c>
      <c r="Z1572" s="21">
        <f t="shared" si="506"/>
        <v>0.18265688906492938</v>
      </c>
      <c r="AA1572" s="21">
        <f t="shared" si="507"/>
        <v>0.12549460788502967</v>
      </c>
      <c r="AB1572" s="21">
        <f t="shared" si="507"/>
        <v>0.13218232118379514</v>
      </c>
      <c r="AC1572" s="21">
        <f t="shared" si="507"/>
        <v>1.0065708851459099E-2</v>
      </c>
      <c r="AD1572" s="21">
        <f t="shared" si="507"/>
        <v>0.17925401515290995</v>
      </c>
      <c r="AE1572" s="21">
        <f t="shared" si="508"/>
        <v>2.3990863374248522E-2</v>
      </c>
      <c r="AF1572" s="137">
        <f>VLOOKUP(T1572,人口!$A$2:$E$1748,5,0)</f>
        <v>18838</v>
      </c>
      <c r="AG1572" s="14">
        <f t="shared" si="509"/>
        <v>0</v>
      </c>
      <c r="AH1572" s="14">
        <f t="shared" si="510"/>
        <v>0</v>
      </c>
      <c r="AI1572" s="14">
        <f t="shared" si="511"/>
        <v>1</v>
      </c>
      <c r="AJ1572" s="14">
        <f t="shared" si="512"/>
        <v>0</v>
      </c>
      <c r="AK1572" s="14">
        <f t="shared" si="513"/>
        <v>0</v>
      </c>
      <c r="AL1572" s="14">
        <f t="shared" si="514"/>
        <v>0</v>
      </c>
      <c r="AM1572" s="14">
        <f t="shared" si="515"/>
        <v>0</v>
      </c>
      <c r="AN1572" s="14">
        <f t="shared" si="516"/>
        <v>0</v>
      </c>
      <c r="AO1572" s="5" t="str">
        <f t="shared" si="517"/>
        <v>1万～3万人未満の市町村平均</v>
      </c>
    </row>
    <row r="1573" spans="1:41" s="5" customFormat="1" ht="18" customHeight="1" x14ac:dyDescent="0.3">
      <c r="A1573" s="5" t="str">
        <f t="shared" si="500"/>
        <v>043100</v>
      </c>
      <c r="B1573" s="22">
        <v>43</v>
      </c>
      <c r="C1573" s="23" t="s">
        <v>70</v>
      </c>
      <c r="D1573" s="23">
        <v>43100</v>
      </c>
      <c r="E1573" s="24" t="s">
        <v>117</v>
      </c>
      <c r="F1573" s="25">
        <v>380.46948729512729</v>
      </c>
      <c r="G1573" s="26">
        <v>37.455876147311791</v>
      </c>
      <c r="H1573" s="26">
        <v>51.473300171122034</v>
      </c>
      <c r="I1573" s="26">
        <f t="shared" si="501"/>
        <v>469.39866361356115</v>
      </c>
      <c r="J1573" s="26">
        <v>1044.2970668105997</v>
      </c>
      <c r="K1573" s="26">
        <v>739.00936119112362</v>
      </c>
      <c r="L1573" s="26">
        <f t="shared" si="502"/>
        <v>1783.3064280017234</v>
      </c>
      <c r="M1573" s="26">
        <v>666.73141887000338</v>
      </c>
      <c r="N1573" s="26">
        <v>417.99573587147012</v>
      </c>
      <c r="O1573" s="26">
        <v>45.537164655550015</v>
      </c>
      <c r="P1573" s="26">
        <v>44.43852986043062</v>
      </c>
      <c r="Q1573" s="26">
        <f t="shared" si="498"/>
        <v>1174.7028492574541</v>
      </c>
      <c r="R1573" s="27">
        <v>99.802517390579993</v>
      </c>
      <c r="S1573" s="143">
        <f t="shared" si="503"/>
        <v>3527.2104582633183</v>
      </c>
      <c r="T1573" s="140" t="str">
        <f t="shared" si="504"/>
        <v>43100</v>
      </c>
      <c r="U1573" s="5" t="str">
        <f t="shared" si="499"/>
        <v>熊本県熊本市</v>
      </c>
      <c r="V1573" s="21">
        <f t="shared" si="505"/>
        <v>0.10786696506974462</v>
      </c>
      <c r="W1573" s="21">
        <f t="shared" si="505"/>
        <v>1.0619121424853628E-2</v>
      </c>
      <c r="X1573" s="21">
        <f t="shared" si="505"/>
        <v>1.4593203547163949E-2</v>
      </c>
      <c r="Y1573" s="21">
        <f t="shared" si="506"/>
        <v>0.29606882809164076</v>
      </c>
      <c r="Z1573" s="21">
        <f t="shared" si="506"/>
        <v>0.20951666194451787</v>
      </c>
      <c r="AA1573" s="21">
        <f t="shared" si="507"/>
        <v>0.18902513098078075</v>
      </c>
      <c r="AB1573" s="21">
        <f t="shared" si="507"/>
        <v>0.11850603779318498</v>
      </c>
      <c r="AC1573" s="21">
        <f t="shared" si="507"/>
        <v>1.2910248819678031E-2</v>
      </c>
      <c r="AD1573" s="21">
        <f t="shared" si="507"/>
        <v>1.2598774693560725E-2</v>
      </c>
      <c r="AE1573" s="21">
        <f t="shared" si="508"/>
        <v>2.8295027634874799E-2</v>
      </c>
      <c r="AF1573" s="137">
        <f>VLOOKUP(T1573,人口!$A$2:$E$1748,5,0)</f>
        <v>733721</v>
      </c>
      <c r="AG1573" s="14">
        <f t="shared" si="509"/>
        <v>0</v>
      </c>
      <c r="AH1573" s="14">
        <f t="shared" si="510"/>
        <v>0</v>
      </c>
      <c r="AI1573" s="14">
        <f t="shared" si="511"/>
        <v>0</v>
      </c>
      <c r="AJ1573" s="14">
        <f t="shared" si="512"/>
        <v>0</v>
      </c>
      <c r="AK1573" s="14">
        <f t="shared" si="513"/>
        <v>0</v>
      </c>
      <c r="AL1573" s="14">
        <f t="shared" si="514"/>
        <v>0</v>
      </c>
      <c r="AM1573" s="14">
        <f t="shared" si="515"/>
        <v>0</v>
      </c>
      <c r="AN1573" s="14">
        <f t="shared" si="516"/>
        <v>0</v>
      </c>
      <c r="AO1573" s="5" t="str">
        <f t="shared" si="517"/>
        <v/>
      </c>
    </row>
    <row r="1574" spans="1:41" s="5" customFormat="1" ht="18" customHeight="1" x14ac:dyDescent="0.3">
      <c r="A1574" s="5" t="str">
        <f t="shared" si="500"/>
        <v>043202</v>
      </c>
      <c r="B1574" s="22">
        <v>43</v>
      </c>
      <c r="C1574" s="23" t="s">
        <v>70</v>
      </c>
      <c r="D1574" s="23">
        <v>43202</v>
      </c>
      <c r="E1574" s="24" t="s">
        <v>167</v>
      </c>
      <c r="F1574" s="25">
        <v>228.68855869495121</v>
      </c>
      <c r="G1574" s="26">
        <v>7.6507751220934939</v>
      </c>
      <c r="H1574" s="26">
        <v>26.503867296783699</v>
      </c>
      <c r="I1574" s="26">
        <f t="shared" si="501"/>
        <v>262.8432011138284</v>
      </c>
      <c r="J1574" s="26">
        <v>143.71442376110485</v>
      </c>
      <c r="K1574" s="26">
        <v>121.26605636041997</v>
      </c>
      <c r="L1574" s="26">
        <f t="shared" si="502"/>
        <v>264.98048012152481</v>
      </c>
      <c r="M1574" s="26">
        <v>119.33937068123953</v>
      </c>
      <c r="N1574" s="26">
        <v>111.19160016563463</v>
      </c>
      <c r="O1574" s="26">
        <v>7.8613751486253687</v>
      </c>
      <c r="P1574" s="26">
        <v>16.661722641669495</v>
      </c>
      <c r="Q1574" s="26">
        <f t="shared" si="498"/>
        <v>255.054068637169</v>
      </c>
      <c r="R1574" s="27">
        <v>16.012112434242496</v>
      </c>
      <c r="S1574" s="143">
        <f t="shared" si="503"/>
        <v>798.8898623067646</v>
      </c>
      <c r="T1574" s="140" t="str">
        <f t="shared" si="504"/>
        <v>43202</v>
      </c>
      <c r="U1574" s="5" t="str">
        <f t="shared" si="499"/>
        <v>熊本県八代市</v>
      </c>
      <c r="V1574" s="21">
        <f t="shared" si="505"/>
        <v>0.28625793051700715</v>
      </c>
      <c r="W1574" s="21">
        <f t="shared" si="505"/>
        <v>9.5767583030809365E-3</v>
      </c>
      <c r="X1574" s="21">
        <f t="shared" si="505"/>
        <v>3.3175871352597683E-2</v>
      </c>
      <c r="Y1574" s="21">
        <f t="shared" si="506"/>
        <v>0.17989266173203755</v>
      </c>
      <c r="Z1574" s="21">
        <f t="shared" si="506"/>
        <v>0.15179320965504403</v>
      </c>
      <c r="AA1574" s="21">
        <f t="shared" si="507"/>
        <v>0.14938150590201704</v>
      </c>
      <c r="AB1574" s="21">
        <f t="shared" si="507"/>
        <v>0.13918264007578346</v>
      </c>
      <c r="AC1574" s="21">
        <f t="shared" si="507"/>
        <v>9.8403741486040915E-3</v>
      </c>
      <c r="AD1574" s="21">
        <f t="shared" si="507"/>
        <v>2.0856094723194253E-2</v>
      </c>
      <c r="AE1574" s="21">
        <f t="shared" si="508"/>
        <v>2.0042953590634034E-2</v>
      </c>
      <c r="AF1574" s="137">
        <f>VLOOKUP(T1574,人口!$A$2:$E$1748,5,0)</f>
        <v>126667</v>
      </c>
      <c r="AG1574" s="14">
        <f t="shared" si="509"/>
        <v>0</v>
      </c>
      <c r="AH1574" s="14">
        <f t="shared" si="510"/>
        <v>0</v>
      </c>
      <c r="AI1574" s="14">
        <f t="shared" si="511"/>
        <v>0</v>
      </c>
      <c r="AJ1574" s="14">
        <f t="shared" si="512"/>
        <v>0</v>
      </c>
      <c r="AK1574" s="14">
        <f t="shared" si="513"/>
        <v>1</v>
      </c>
      <c r="AL1574" s="14">
        <f t="shared" si="514"/>
        <v>0</v>
      </c>
      <c r="AM1574" s="14">
        <f t="shared" si="515"/>
        <v>0</v>
      </c>
      <c r="AN1574" s="14">
        <f t="shared" si="516"/>
        <v>0</v>
      </c>
      <c r="AO1574" s="5" t="str">
        <f t="shared" si="517"/>
        <v>10万～20万人未満の市町村平均</v>
      </c>
    </row>
    <row r="1575" spans="1:41" s="5" customFormat="1" ht="18" customHeight="1" x14ac:dyDescent="0.3">
      <c r="A1575" s="5" t="str">
        <f t="shared" si="500"/>
        <v>043203</v>
      </c>
      <c r="B1575" s="22">
        <v>43</v>
      </c>
      <c r="C1575" s="23" t="s">
        <v>70</v>
      </c>
      <c r="D1575" s="23">
        <v>43203</v>
      </c>
      <c r="E1575" s="24" t="s">
        <v>235</v>
      </c>
      <c r="F1575" s="25">
        <v>15.829930022707721</v>
      </c>
      <c r="G1575" s="26">
        <v>1.9663708744576125</v>
      </c>
      <c r="H1575" s="26">
        <v>12.763704513977414</v>
      </c>
      <c r="I1575" s="26">
        <f t="shared" si="501"/>
        <v>30.560005411142747</v>
      </c>
      <c r="J1575" s="26">
        <v>50.853373409769993</v>
      </c>
      <c r="K1575" s="26">
        <v>33.456707431873397</v>
      </c>
      <c r="L1575" s="26">
        <f t="shared" si="502"/>
        <v>84.310080841643384</v>
      </c>
      <c r="M1575" s="26">
        <v>31.704245573362989</v>
      </c>
      <c r="N1575" s="26">
        <v>28.647113257732091</v>
      </c>
      <c r="O1575" s="26">
        <v>2.0035282476724339</v>
      </c>
      <c r="P1575" s="26">
        <v>0</v>
      </c>
      <c r="Q1575" s="26">
        <f t="shared" si="498"/>
        <v>62.354887078767518</v>
      </c>
      <c r="R1575" s="27">
        <v>4.0680593034754295</v>
      </c>
      <c r="S1575" s="143">
        <f t="shared" si="503"/>
        <v>181.29303263502908</v>
      </c>
      <c r="T1575" s="140" t="str">
        <f t="shared" si="504"/>
        <v>43203</v>
      </c>
      <c r="U1575" s="5" t="str">
        <f t="shared" si="499"/>
        <v>熊本県人吉市</v>
      </c>
      <c r="V1575" s="21">
        <f t="shared" si="505"/>
        <v>8.73168140696053E-2</v>
      </c>
      <c r="W1575" s="21">
        <f t="shared" si="505"/>
        <v>1.0846367595473022E-2</v>
      </c>
      <c r="X1575" s="21">
        <f t="shared" si="505"/>
        <v>7.0403723344805672E-2</v>
      </c>
      <c r="Y1575" s="21">
        <f t="shared" si="506"/>
        <v>0.28050373845389692</v>
      </c>
      <c r="Z1575" s="21">
        <f t="shared" si="506"/>
        <v>0.18454491573996076</v>
      </c>
      <c r="AA1575" s="21">
        <f t="shared" si="507"/>
        <v>0.1748784556833386</v>
      </c>
      <c r="AB1575" s="21">
        <f t="shared" si="507"/>
        <v>0.15801552239132743</v>
      </c>
      <c r="AC1575" s="21">
        <f t="shared" si="507"/>
        <v>1.1051325131208137E-2</v>
      </c>
      <c r="AD1575" s="21">
        <f t="shared" si="507"/>
        <v>0</v>
      </c>
      <c r="AE1575" s="21">
        <f t="shared" si="508"/>
        <v>2.2439137590384194E-2</v>
      </c>
      <c r="AF1575" s="137">
        <f>VLOOKUP(T1575,人口!$A$2:$E$1748,5,0)</f>
        <v>32282</v>
      </c>
      <c r="AG1575" s="14">
        <f t="shared" si="509"/>
        <v>0</v>
      </c>
      <c r="AH1575" s="14">
        <f t="shared" si="510"/>
        <v>0</v>
      </c>
      <c r="AI1575" s="14">
        <f t="shared" si="511"/>
        <v>0</v>
      </c>
      <c r="AJ1575" s="14">
        <f t="shared" si="512"/>
        <v>1</v>
      </c>
      <c r="AK1575" s="14">
        <f t="shared" si="513"/>
        <v>0</v>
      </c>
      <c r="AL1575" s="14">
        <f t="shared" si="514"/>
        <v>0</v>
      </c>
      <c r="AM1575" s="14">
        <f t="shared" si="515"/>
        <v>0</v>
      </c>
      <c r="AN1575" s="14">
        <f t="shared" si="516"/>
        <v>0</v>
      </c>
      <c r="AO1575" s="5" t="str">
        <f t="shared" si="517"/>
        <v>3万～10万人未満の市町村平均</v>
      </c>
    </row>
    <row r="1576" spans="1:41" s="5" customFormat="1" ht="18" customHeight="1" x14ac:dyDescent="0.3">
      <c r="A1576" s="5" t="str">
        <f t="shared" si="500"/>
        <v>043204</v>
      </c>
      <c r="B1576" s="22">
        <v>43</v>
      </c>
      <c r="C1576" s="23" t="s">
        <v>70</v>
      </c>
      <c r="D1576" s="23">
        <v>43204</v>
      </c>
      <c r="E1576" s="24" t="s">
        <v>296</v>
      </c>
      <c r="F1576" s="25">
        <v>31.852995998069321</v>
      </c>
      <c r="G1576" s="26">
        <v>1.968160110922087</v>
      </c>
      <c r="H1576" s="26">
        <v>2.231904614465996</v>
      </c>
      <c r="I1576" s="26">
        <f t="shared" si="501"/>
        <v>36.053060723457406</v>
      </c>
      <c r="J1576" s="26">
        <v>46.797248033489289</v>
      </c>
      <c r="K1576" s="26">
        <v>52.027049986889857</v>
      </c>
      <c r="L1576" s="26">
        <f t="shared" si="502"/>
        <v>98.824298020379146</v>
      </c>
      <c r="M1576" s="26">
        <v>51.654093156902917</v>
      </c>
      <c r="N1576" s="26">
        <v>29.479486551918797</v>
      </c>
      <c r="O1576" s="26">
        <v>3.2429328417502017</v>
      </c>
      <c r="P1576" s="26">
        <v>0</v>
      </c>
      <c r="Q1576" s="26">
        <f t="shared" si="498"/>
        <v>84.376512550571917</v>
      </c>
      <c r="R1576" s="27">
        <v>0</v>
      </c>
      <c r="S1576" s="143">
        <f t="shared" si="503"/>
        <v>219.2538712944085</v>
      </c>
      <c r="T1576" s="140" t="str">
        <f t="shared" si="504"/>
        <v>43204</v>
      </c>
      <c r="U1576" s="5" t="str">
        <f t="shared" si="499"/>
        <v>熊本県荒尾市</v>
      </c>
      <c r="V1576" s="21">
        <f t="shared" si="505"/>
        <v>0.14527905851795853</v>
      </c>
      <c r="W1576" s="21">
        <f t="shared" si="505"/>
        <v>8.9766264983266453E-3</v>
      </c>
      <c r="X1576" s="21">
        <f t="shared" si="505"/>
        <v>1.0179544841281508E-2</v>
      </c>
      <c r="Y1576" s="21">
        <f t="shared" si="506"/>
        <v>0.2134386396792563</v>
      </c>
      <c r="Z1576" s="21">
        <f t="shared" si="506"/>
        <v>0.23729136311134622</v>
      </c>
      <c r="AA1576" s="21">
        <f t="shared" si="507"/>
        <v>0.23559033576900049</v>
      </c>
      <c r="AB1576" s="21">
        <f t="shared" si="507"/>
        <v>0.13445366495871125</v>
      </c>
      <c r="AC1576" s="21">
        <f t="shared" si="507"/>
        <v>1.4790766624118917E-2</v>
      </c>
      <c r="AD1576" s="21">
        <f t="shared" si="507"/>
        <v>0</v>
      </c>
      <c r="AE1576" s="21">
        <f t="shared" si="508"/>
        <v>0</v>
      </c>
      <c r="AF1576" s="137">
        <f>VLOOKUP(T1576,人口!$A$2:$E$1748,5,0)</f>
        <v>52252</v>
      </c>
      <c r="AG1576" s="14">
        <f t="shared" si="509"/>
        <v>0</v>
      </c>
      <c r="AH1576" s="14">
        <f t="shared" si="510"/>
        <v>0</v>
      </c>
      <c r="AI1576" s="14">
        <f t="shared" si="511"/>
        <v>0</v>
      </c>
      <c r="AJ1576" s="14">
        <f t="shared" si="512"/>
        <v>1</v>
      </c>
      <c r="AK1576" s="14">
        <f t="shared" si="513"/>
        <v>0</v>
      </c>
      <c r="AL1576" s="14">
        <f t="shared" si="514"/>
        <v>0</v>
      </c>
      <c r="AM1576" s="14">
        <f t="shared" si="515"/>
        <v>0</v>
      </c>
      <c r="AN1576" s="14">
        <f t="shared" si="516"/>
        <v>0</v>
      </c>
      <c r="AO1576" s="5" t="str">
        <f t="shared" si="517"/>
        <v>3万～10万人未満の市町村平均</v>
      </c>
    </row>
    <row r="1577" spans="1:41" s="5" customFormat="1" ht="18" customHeight="1" x14ac:dyDescent="0.3">
      <c r="A1577" s="5" t="str">
        <f t="shared" si="500"/>
        <v>043205</v>
      </c>
      <c r="B1577" s="22">
        <v>43</v>
      </c>
      <c r="C1577" s="23" t="s">
        <v>70</v>
      </c>
      <c r="D1577" s="23">
        <v>43205</v>
      </c>
      <c r="E1577" s="24" t="s">
        <v>347</v>
      </c>
      <c r="F1577" s="25">
        <v>34.992817446836746</v>
      </c>
      <c r="G1577" s="26">
        <v>1.2936179638151535</v>
      </c>
      <c r="H1577" s="26">
        <v>5.5100145169629275</v>
      </c>
      <c r="I1577" s="26">
        <f t="shared" si="501"/>
        <v>41.796449927614823</v>
      </c>
      <c r="J1577" s="26">
        <v>31.575690902316435</v>
      </c>
      <c r="K1577" s="26">
        <v>25.085007865694106</v>
      </c>
      <c r="L1577" s="26">
        <f t="shared" si="502"/>
        <v>56.660698768010541</v>
      </c>
      <c r="M1577" s="26">
        <v>22.302318840000112</v>
      </c>
      <c r="N1577" s="26">
        <v>19.19751123586682</v>
      </c>
      <c r="O1577" s="26">
        <v>1.506587206872199</v>
      </c>
      <c r="P1577" s="26">
        <v>0.56243559609998151</v>
      </c>
      <c r="Q1577" s="26">
        <f t="shared" si="498"/>
        <v>43.56885287883911</v>
      </c>
      <c r="R1577" s="27">
        <v>2.4307084715813749</v>
      </c>
      <c r="S1577" s="143">
        <f t="shared" si="503"/>
        <v>144.45671004604586</v>
      </c>
      <c r="T1577" s="140" t="str">
        <f t="shared" si="504"/>
        <v>43205</v>
      </c>
      <c r="U1577" s="5" t="str">
        <f t="shared" si="499"/>
        <v>熊本県水俣市</v>
      </c>
      <c r="V1577" s="21">
        <f t="shared" si="505"/>
        <v>0.242237397180669</v>
      </c>
      <c r="W1577" s="21">
        <f t="shared" si="505"/>
        <v>8.9550562476662411E-3</v>
      </c>
      <c r="X1577" s="21">
        <f t="shared" si="505"/>
        <v>3.8143015407221995E-2</v>
      </c>
      <c r="Y1577" s="21">
        <f t="shared" si="506"/>
        <v>0.21858237593983432</v>
      </c>
      <c r="Z1577" s="21">
        <f t="shared" si="506"/>
        <v>0.17365069339941502</v>
      </c>
      <c r="AA1577" s="21">
        <f t="shared" si="507"/>
        <v>0.15438755896414369</v>
      </c>
      <c r="AB1577" s="21">
        <f t="shared" si="507"/>
        <v>0.13289456218231452</v>
      </c>
      <c r="AC1577" s="21">
        <f t="shared" si="507"/>
        <v>1.0429333510308877E-2</v>
      </c>
      <c r="AD1577" s="21">
        <f t="shared" si="507"/>
        <v>3.8934542806679183E-3</v>
      </c>
      <c r="AE1577" s="21">
        <f t="shared" si="508"/>
        <v>1.6826552887758427E-2</v>
      </c>
      <c r="AF1577" s="137">
        <f>VLOOKUP(T1577,人口!$A$2:$E$1748,5,0)</f>
        <v>24275</v>
      </c>
      <c r="AG1577" s="14">
        <f t="shared" si="509"/>
        <v>0</v>
      </c>
      <c r="AH1577" s="14">
        <f t="shared" si="510"/>
        <v>0</v>
      </c>
      <c r="AI1577" s="14">
        <f t="shared" si="511"/>
        <v>1</v>
      </c>
      <c r="AJ1577" s="14">
        <f t="shared" si="512"/>
        <v>0</v>
      </c>
      <c r="AK1577" s="14">
        <f t="shared" si="513"/>
        <v>0</v>
      </c>
      <c r="AL1577" s="14">
        <f t="shared" si="514"/>
        <v>0</v>
      </c>
      <c r="AM1577" s="14">
        <f t="shared" si="515"/>
        <v>0</v>
      </c>
      <c r="AN1577" s="14">
        <f t="shared" si="516"/>
        <v>0</v>
      </c>
      <c r="AO1577" s="5" t="str">
        <f t="shared" si="517"/>
        <v>1万～3万人未満の市町村平均</v>
      </c>
    </row>
    <row r="1578" spans="1:41" s="5" customFormat="1" ht="18" customHeight="1" x14ac:dyDescent="0.3">
      <c r="A1578" s="5" t="str">
        <f t="shared" si="500"/>
        <v>043206</v>
      </c>
      <c r="B1578" s="22">
        <v>43</v>
      </c>
      <c r="C1578" s="23" t="s">
        <v>70</v>
      </c>
      <c r="D1578" s="23">
        <v>43206</v>
      </c>
      <c r="E1578" s="24" t="s">
        <v>399</v>
      </c>
      <c r="F1578" s="25">
        <v>48.014634444535538</v>
      </c>
      <c r="G1578" s="26">
        <v>2.7733165199356682</v>
      </c>
      <c r="H1578" s="26">
        <v>14.193518407619694</v>
      </c>
      <c r="I1578" s="26">
        <f t="shared" si="501"/>
        <v>64.981469372090899</v>
      </c>
      <c r="J1578" s="26">
        <v>64.689912119773837</v>
      </c>
      <c r="K1578" s="26">
        <v>60.203159139584606</v>
      </c>
      <c r="L1578" s="26">
        <f t="shared" si="502"/>
        <v>124.89307125935844</v>
      </c>
      <c r="M1578" s="26">
        <v>67.935167908141935</v>
      </c>
      <c r="N1578" s="26">
        <v>65.569845394083458</v>
      </c>
      <c r="O1578" s="26">
        <v>4.1100195510071122</v>
      </c>
      <c r="P1578" s="26">
        <v>0</v>
      </c>
      <c r="Q1578" s="26">
        <f t="shared" si="498"/>
        <v>137.61503285323249</v>
      </c>
      <c r="R1578" s="27">
        <v>4.3742533742337866</v>
      </c>
      <c r="S1578" s="143">
        <f t="shared" si="503"/>
        <v>331.86382685891562</v>
      </c>
      <c r="T1578" s="140" t="str">
        <f t="shared" si="504"/>
        <v>43206</v>
      </c>
      <c r="U1578" s="5" t="str">
        <f t="shared" si="499"/>
        <v>熊本県玉名市</v>
      </c>
      <c r="V1578" s="21">
        <f t="shared" si="505"/>
        <v>0.14468173557507932</v>
      </c>
      <c r="W1578" s="21">
        <f t="shared" si="505"/>
        <v>8.3567906336314279E-3</v>
      </c>
      <c r="X1578" s="21">
        <f t="shared" si="505"/>
        <v>4.2769103647002017E-2</v>
      </c>
      <c r="Y1578" s="21">
        <f t="shared" si="506"/>
        <v>0.19492908501677492</v>
      </c>
      <c r="Z1578" s="21">
        <f t="shared" si="506"/>
        <v>0.18140922350412905</v>
      </c>
      <c r="AA1578" s="21">
        <f t="shared" si="507"/>
        <v>0.20470796275432282</v>
      </c>
      <c r="AB1578" s="21">
        <f t="shared" si="507"/>
        <v>0.19758057398030004</v>
      </c>
      <c r="AC1578" s="21">
        <f t="shared" si="507"/>
        <v>1.2384656652423869E-2</v>
      </c>
      <c r="AD1578" s="21">
        <f t="shared" si="507"/>
        <v>0</v>
      </c>
      <c r="AE1578" s="21">
        <f t="shared" si="508"/>
        <v>1.3180868236336589E-2</v>
      </c>
      <c r="AF1578" s="137">
        <f>VLOOKUP(T1578,人口!$A$2:$E$1748,5,0)</f>
        <v>66223</v>
      </c>
      <c r="AG1578" s="14">
        <f t="shared" si="509"/>
        <v>0</v>
      </c>
      <c r="AH1578" s="14">
        <f t="shared" si="510"/>
        <v>0</v>
      </c>
      <c r="AI1578" s="14">
        <f t="shared" si="511"/>
        <v>0</v>
      </c>
      <c r="AJ1578" s="14">
        <f t="shared" si="512"/>
        <v>1</v>
      </c>
      <c r="AK1578" s="14">
        <f t="shared" si="513"/>
        <v>0</v>
      </c>
      <c r="AL1578" s="14">
        <f t="shared" si="514"/>
        <v>0</v>
      </c>
      <c r="AM1578" s="14">
        <f t="shared" si="515"/>
        <v>0</v>
      </c>
      <c r="AN1578" s="14">
        <f t="shared" si="516"/>
        <v>0</v>
      </c>
      <c r="AO1578" s="5" t="str">
        <f t="shared" si="517"/>
        <v>3万～10万人未満の市町村平均</v>
      </c>
    </row>
    <row r="1579" spans="1:41" s="5" customFormat="1" ht="18" customHeight="1" x14ac:dyDescent="0.3">
      <c r="A1579" s="5" t="str">
        <f t="shared" si="500"/>
        <v>043208</v>
      </c>
      <c r="B1579" s="22">
        <v>43</v>
      </c>
      <c r="C1579" s="23" t="s">
        <v>70</v>
      </c>
      <c r="D1579" s="23">
        <v>43208</v>
      </c>
      <c r="E1579" s="24" t="s">
        <v>450</v>
      </c>
      <c r="F1579" s="25">
        <v>60.810231862390516</v>
      </c>
      <c r="G1579" s="26">
        <v>2.5979713464171552</v>
      </c>
      <c r="H1579" s="26">
        <v>12.519589946770196</v>
      </c>
      <c r="I1579" s="26">
        <f t="shared" si="501"/>
        <v>75.927793155577859</v>
      </c>
      <c r="J1579" s="26">
        <v>51.235447456989036</v>
      </c>
      <c r="K1579" s="26">
        <v>47.109348162135497</v>
      </c>
      <c r="L1579" s="26">
        <f t="shared" si="502"/>
        <v>98.34479561912454</v>
      </c>
      <c r="M1579" s="26">
        <v>54.207113383805577</v>
      </c>
      <c r="N1579" s="26">
        <v>62.644510348618034</v>
      </c>
      <c r="O1579" s="26">
        <v>3.2024054907270276</v>
      </c>
      <c r="P1579" s="26">
        <v>0</v>
      </c>
      <c r="Q1579" s="26">
        <f t="shared" si="498"/>
        <v>120.05402922315064</v>
      </c>
      <c r="R1579" s="27">
        <v>5.6456524763769744</v>
      </c>
      <c r="S1579" s="143">
        <f t="shared" si="503"/>
        <v>299.97227047423002</v>
      </c>
      <c r="T1579" s="140" t="str">
        <f t="shared" si="504"/>
        <v>43208</v>
      </c>
      <c r="U1579" s="5" t="str">
        <f t="shared" si="499"/>
        <v>熊本県山鹿市</v>
      </c>
      <c r="V1579" s="21">
        <f t="shared" si="505"/>
        <v>0.20271951059427873</v>
      </c>
      <c r="W1579" s="21">
        <f t="shared" si="505"/>
        <v>8.6607050121999245E-3</v>
      </c>
      <c r="X1579" s="21">
        <f t="shared" si="505"/>
        <v>4.1735824204610035E-2</v>
      </c>
      <c r="Y1579" s="21">
        <f t="shared" si="506"/>
        <v>0.17080061225656043</v>
      </c>
      <c r="Z1579" s="21">
        <f t="shared" si="506"/>
        <v>0.15704567654756796</v>
      </c>
      <c r="AA1579" s="21">
        <f t="shared" si="507"/>
        <v>0.18070708101821831</v>
      </c>
      <c r="AB1579" s="21">
        <f t="shared" si="507"/>
        <v>0.20883433741919719</v>
      </c>
      <c r="AC1579" s="21">
        <f t="shared" si="507"/>
        <v>1.0675671740138859E-2</v>
      </c>
      <c r="AD1579" s="21">
        <f t="shared" si="507"/>
        <v>0</v>
      </c>
      <c r="AE1579" s="21">
        <f t="shared" si="508"/>
        <v>1.8820581207228553E-2</v>
      </c>
      <c r="AF1579" s="137">
        <f>VLOOKUP(T1579,人口!$A$2:$E$1748,5,0)</f>
        <v>51599</v>
      </c>
      <c r="AG1579" s="14">
        <f t="shared" si="509"/>
        <v>0</v>
      </c>
      <c r="AH1579" s="14">
        <f t="shared" si="510"/>
        <v>0</v>
      </c>
      <c r="AI1579" s="14">
        <f t="shared" si="511"/>
        <v>0</v>
      </c>
      <c r="AJ1579" s="14">
        <f t="shared" si="512"/>
        <v>1</v>
      </c>
      <c r="AK1579" s="14">
        <f t="shared" si="513"/>
        <v>0</v>
      </c>
      <c r="AL1579" s="14">
        <f t="shared" si="514"/>
        <v>0</v>
      </c>
      <c r="AM1579" s="14">
        <f t="shared" si="515"/>
        <v>0</v>
      </c>
      <c r="AN1579" s="14">
        <f t="shared" si="516"/>
        <v>0</v>
      </c>
      <c r="AO1579" s="5" t="str">
        <f t="shared" si="517"/>
        <v>3万～10万人未満の市町村平均</v>
      </c>
    </row>
    <row r="1580" spans="1:41" s="5" customFormat="1" ht="18" customHeight="1" x14ac:dyDescent="0.3">
      <c r="A1580" s="5" t="str">
        <f t="shared" si="500"/>
        <v>043210</v>
      </c>
      <c r="B1580" s="22">
        <v>43</v>
      </c>
      <c r="C1580" s="23" t="s">
        <v>70</v>
      </c>
      <c r="D1580" s="23">
        <v>43210</v>
      </c>
      <c r="E1580" s="24" t="s">
        <v>505</v>
      </c>
      <c r="F1580" s="25">
        <v>167.38680696337553</v>
      </c>
      <c r="G1580" s="26">
        <v>2.4297831187565402</v>
      </c>
      <c r="H1580" s="26">
        <v>18.029604463733122</v>
      </c>
      <c r="I1580" s="26">
        <f t="shared" si="501"/>
        <v>187.84619454586522</v>
      </c>
      <c r="J1580" s="26">
        <v>47.544339250819377</v>
      </c>
      <c r="K1580" s="26">
        <v>41.830556343255822</v>
      </c>
      <c r="L1580" s="26">
        <f t="shared" si="502"/>
        <v>89.374895594075198</v>
      </c>
      <c r="M1580" s="26">
        <v>51.658868132389642</v>
      </c>
      <c r="N1580" s="26">
        <v>61.075991886740198</v>
      </c>
      <c r="O1580" s="26">
        <v>3.015781073381417</v>
      </c>
      <c r="P1580" s="26">
        <v>0</v>
      </c>
      <c r="Q1580" s="26">
        <f t="shared" si="498"/>
        <v>115.75064109251126</v>
      </c>
      <c r="R1580" s="27">
        <v>2.7582722594355058</v>
      </c>
      <c r="S1580" s="143">
        <f t="shared" si="503"/>
        <v>395.7300034918872</v>
      </c>
      <c r="T1580" s="140" t="str">
        <f t="shared" si="504"/>
        <v>43210</v>
      </c>
      <c r="U1580" s="5" t="str">
        <f t="shared" si="499"/>
        <v>熊本県菊池市</v>
      </c>
      <c r="V1580" s="21">
        <f t="shared" si="505"/>
        <v>0.42298235030543269</v>
      </c>
      <c r="W1580" s="21">
        <f t="shared" si="505"/>
        <v>6.1400022674963856E-3</v>
      </c>
      <c r="X1580" s="21">
        <f t="shared" si="505"/>
        <v>4.5560367686658727E-2</v>
      </c>
      <c r="Y1580" s="21">
        <f t="shared" si="506"/>
        <v>0.1201433776344787</v>
      </c>
      <c r="Z1580" s="21">
        <f t="shared" si="506"/>
        <v>0.10570478855317167</v>
      </c>
      <c r="AA1580" s="21">
        <f t="shared" si="507"/>
        <v>0.13054069106854743</v>
      </c>
      <c r="AB1580" s="21">
        <f t="shared" si="507"/>
        <v>0.15433753151848723</v>
      </c>
      <c r="AC1580" s="21">
        <f t="shared" si="507"/>
        <v>7.6208047071751614E-3</v>
      </c>
      <c r="AD1580" s="21">
        <f t="shared" si="507"/>
        <v>0</v>
      </c>
      <c r="AE1580" s="21">
        <f t="shared" si="508"/>
        <v>6.9700862585519189E-3</v>
      </c>
      <c r="AF1580" s="137">
        <f>VLOOKUP(T1580,人口!$A$2:$E$1748,5,0)</f>
        <v>48592</v>
      </c>
      <c r="AG1580" s="14">
        <f t="shared" si="509"/>
        <v>0</v>
      </c>
      <c r="AH1580" s="14">
        <f t="shared" si="510"/>
        <v>0</v>
      </c>
      <c r="AI1580" s="14">
        <f t="shared" si="511"/>
        <v>0</v>
      </c>
      <c r="AJ1580" s="14">
        <f t="shared" si="512"/>
        <v>1</v>
      </c>
      <c r="AK1580" s="14">
        <f t="shared" si="513"/>
        <v>0</v>
      </c>
      <c r="AL1580" s="14">
        <f t="shared" si="514"/>
        <v>0</v>
      </c>
      <c r="AM1580" s="14">
        <f t="shared" si="515"/>
        <v>0</v>
      </c>
      <c r="AN1580" s="14">
        <f t="shared" si="516"/>
        <v>0</v>
      </c>
      <c r="AO1580" s="5" t="str">
        <f t="shared" si="517"/>
        <v>3万～10万人未満の市町村平均</v>
      </c>
    </row>
    <row r="1581" spans="1:41" s="5" customFormat="1" ht="18" customHeight="1" x14ac:dyDescent="0.3">
      <c r="A1581" s="5" t="str">
        <f t="shared" si="500"/>
        <v>043211</v>
      </c>
      <c r="B1581" s="22">
        <v>43</v>
      </c>
      <c r="C1581" s="23" t="s">
        <v>70</v>
      </c>
      <c r="D1581" s="23">
        <v>43211</v>
      </c>
      <c r="E1581" s="24" t="s">
        <v>558</v>
      </c>
      <c r="F1581" s="25">
        <v>62.488011159333141</v>
      </c>
      <c r="G1581" s="26">
        <v>1.5262187041968547</v>
      </c>
      <c r="H1581" s="26">
        <v>3.6268449985072433</v>
      </c>
      <c r="I1581" s="26">
        <f t="shared" si="501"/>
        <v>67.641074862037229</v>
      </c>
      <c r="J1581" s="26">
        <v>32.452414385667268</v>
      </c>
      <c r="K1581" s="26">
        <v>32.988150177591734</v>
      </c>
      <c r="L1581" s="26">
        <f t="shared" si="502"/>
        <v>65.440564563259002</v>
      </c>
      <c r="M1581" s="26">
        <v>38.132954236991345</v>
      </c>
      <c r="N1581" s="26">
        <v>32.130571436871833</v>
      </c>
      <c r="O1581" s="26">
        <v>2.2990117365259266</v>
      </c>
      <c r="P1581" s="26">
        <v>0</v>
      </c>
      <c r="Q1581" s="26">
        <f t="shared" si="498"/>
        <v>72.562537410389098</v>
      </c>
      <c r="R1581" s="27">
        <v>5.7447746749043453</v>
      </c>
      <c r="S1581" s="143">
        <f t="shared" si="503"/>
        <v>211.38895151058966</v>
      </c>
      <c r="T1581" s="140" t="str">
        <f t="shared" si="504"/>
        <v>43211</v>
      </c>
      <c r="U1581" s="5" t="str">
        <f t="shared" si="499"/>
        <v>熊本県宇土市</v>
      </c>
      <c r="V1581" s="21">
        <f t="shared" si="505"/>
        <v>0.2956067983345041</v>
      </c>
      <c r="W1581" s="21">
        <f t="shared" si="505"/>
        <v>7.2199549375237702E-3</v>
      </c>
      <c r="X1581" s="21">
        <f t="shared" si="505"/>
        <v>1.7157211730271314E-2</v>
      </c>
      <c r="Y1581" s="21">
        <f t="shared" si="506"/>
        <v>0.15351991744961913</v>
      </c>
      <c r="Z1581" s="21">
        <f t="shared" si="506"/>
        <v>0.15605427786957529</v>
      </c>
      <c r="AA1581" s="21">
        <f t="shared" si="507"/>
        <v>0.18039237133489</v>
      </c>
      <c r="AB1581" s="21">
        <f t="shared" si="507"/>
        <v>0.1519974019799338</v>
      </c>
      <c r="AC1581" s="21">
        <f t="shared" si="507"/>
        <v>1.0875742180928297E-2</v>
      </c>
      <c r="AD1581" s="21">
        <f t="shared" si="507"/>
        <v>0</v>
      </c>
      <c r="AE1581" s="21">
        <f t="shared" si="508"/>
        <v>2.7176324182754449E-2</v>
      </c>
      <c r="AF1581" s="137">
        <f>VLOOKUP(T1581,人口!$A$2:$E$1748,5,0)</f>
        <v>37043</v>
      </c>
      <c r="AG1581" s="14">
        <f t="shared" si="509"/>
        <v>0</v>
      </c>
      <c r="AH1581" s="14">
        <f t="shared" si="510"/>
        <v>0</v>
      </c>
      <c r="AI1581" s="14">
        <f t="shared" si="511"/>
        <v>0</v>
      </c>
      <c r="AJ1581" s="14">
        <f t="shared" si="512"/>
        <v>1</v>
      </c>
      <c r="AK1581" s="14">
        <f t="shared" si="513"/>
        <v>0</v>
      </c>
      <c r="AL1581" s="14">
        <f t="shared" si="514"/>
        <v>0</v>
      </c>
      <c r="AM1581" s="14">
        <f t="shared" si="515"/>
        <v>0</v>
      </c>
      <c r="AN1581" s="14">
        <f t="shared" si="516"/>
        <v>0</v>
      </c>
      <c r="AO1581" s="5" t="str">
        <f t="shared" si="517"/>
        <v>3万～10万人未満の市町村平均</v>
      </c>
    </row>
    <row r="1582" spans="1:41" s="5" customFormat="1" ht="18" customHeight="1" x14ac:dyDescent="0.3">
      <c r="A1582" s="5" t="str">
        <f t="shared" si="500"/>
        <v>043212</v>
      </c>
      <c r="B1582" s="22">
        <v>43</v>
      </c>
      <c r="C1582" s="23" t="s">
        <v>70</v>
      </c>
      <c r="D1582" s="23">
        <v>43212</v>
      </c>
      <c r="E1582" s="24" t="s">
        <v>612</v>
      </c>
      <c r="F1582" s="25">
        <v>10.064001182621016</v>
      </c>
      <c r="G1582" s="26">
        <v>1.7606086810430306</v>
      </c>
      <c r="H1582" s="26">
        <v>10.56667340911245</v>
      </c>
      <c r="I1582" s="26">
        <f t="shared" si="501"/>
        <v>22.391283272776498</v>
      </c>
      <c r="J1582" s="26">
        <v>30.013280959224286</v>
      </c>
      <c r="K1582" s="26">
        <v>24.822787750912624</v>
      </c>
      <c r="L1582" s="26">
        <f t="shared" si="502"/>
        <v>54.836068710136914</v>
      </c>
      <c r="M1582" s="26">
        <v>25.04474642787623</v>
      </c>
      <c r="N1582" s="26">
        <v>21.073959702530495</v>
      </c>
      <c r="O1582" s="26">
        <v>1.6605663154303836</v>
      </c>
      <c r="P1582" s="26">
        <v>8.1996941969161075</v>
      </c>
      <c r="Q1582" s="26">
        <f t="shared" si="498"/>
        <v>55.978966642753214</v>
      </c>
      <c r="R1582" s="27">
        <v>2.5694705643183435</v>
      </c>
      <c r="S1582" s="143">
        <f t="shared" si="503"/>
        <v>135.77578918998498</v>
      </c>
      <c r="T1582" s="140" t="str">
        <f t="shared" si="504"/>
        <v>43212</v>
      </c>
      <c r="U1582" s="5" t="str">
        <f t="shared" si="499"/>
        <v>熊本県上天草市</v>
      </c>
      <c r="V1582" s="21">
        <f t="shared" si="505"/>
        <v>7.4122207226053463E-2</v>
      </c>
      <c r="W1582" s="21">
        <f t="shared" si="505"/>
        <v>1.2967029626905647E-2</v>
      </c>
      <c r="X1582" s="21">
        <f t="shared" si="505"/>
        <v>7.7824430055987215E-2</v>
      </c>
      <c r="Y1582" s="21">
        <f t="shared" si="506"/>
        <v>0.22105031492196334</v>
      </c>
      <c r="Z1582" s="21">
        <f t="shared" si="506"/>
        <v>0.18282189997937859</v>
      </c>
      <c r="AA1582" s="21">
        <f t="shared" si="507"/>
        <v>0.18445664412844795</v>
      </c>
      <c r="AB1582" s="21">
        <f t="shared" si="507"/>
        <v>0.15521146905684818</v>
      </c>
      <c r="AC1582" s="21">
        <f t="shared" si="507"/>
        <v>1.2230209268802906E-2</v>
      </c>
      <c r="AD1582" s="21">
        <f t="shared" si="507"/>
        <v>6.0391430945340649E-2</v>
      </c>
      <c r="AE1582" s="21">
        <f t="shared" si="508"/>
        <v>1.8924364790271986E-2</v>
      </c>
      <c r="AF1582" s="137">
        <f>VLOOKUP(T1582,人口!$A$2:$E$1748,5,0)</f>
        <v>26756</v>
      </c>
      <c r="AG1582" s="14">
        <f t="shared" si="509"/>
        <v>0</v>
      </c>
      <c r="AH1582" s="14">
        <f t="shared" si="510"/>
        <v>0</v>
      </c>
      <c r="AI1582" s="14">
        <f t="shared" si="511"/>
        <v>1</v>
      </c>
      <c r="AJ1582" s="14">
        <f t="shared" si="512"/>
        <v>0</v>
      </c>
      <c r="AK1582" s="14">
        <f t="shared" si="513"/>
        <v>0</v>
      </c>
      <c r="AL1582" s="14">
        <f t="shared" si="514"/>
        <v>0</v>
      </c>
      <c r="AM1582" s="14">
        <f t="shared" si="515"/>
        <v>0</v>
      </c>
      <c r="AN1582" s="14">
        <f t="shared" si="516"/>
        <v>0</v>
      </c>
      <c r="AO1582" s="5" t="str">
        <f t="shared" si="517"/>
        <v>1万～3万人未満の市町村平均</v>
      </c>
    </row>
    <row r="1583" spans="1:41" s="5" customFormat="1" ht="18" customHeight="1" x14ac:dyDescent="0.3">
      <c r="A1583" s="5" t="str">
        <f t="shared" si="500"/>
        <v>043213</v>
      </c>
      <c r="B1583" s="22">
        <v>43</v>
      </c>
      <c r="C1583" s="23" t="s">
        <v>70</v>
      </c>
      <c r="D1583" s="23">
        <v>43213</v>
      </c>
      <c r="E1583" s="24" t="s">
        <v>663</v>
      </c>
      <c r="F1583" s="25">
        <v>108.16806120112214</v>
      </c>
      <c r="G1583" s="26">
        <v>2.5908144005592564</v>
      </c>
      <c r="H1583" s="26">
        <v>13.600668744402164</v>
      </c>
      <c r="I1583" s="26">
        <f t="shared" si="501"/>
        <v>124.35954434608357</v>
      </c>
      <c r="J1583" s="26">
        <v>58.648366248122741</v>
      </c>
      <c r="K1583" s="26">
        <v>52.499905931577779</v>
      </c>
      <c r="L1583" s="26">
        <f t="shared" si="502"/>
        <v>111.14827217970051</v>
      </c>
      <c r="M1583" s="26">
        <v>59.797018020265782</v>
      </c>
      <c r="N1583" s="26">
        <v>62.904326290156092</v>
      </c>
      <c r="O1583" s="26">
        <v>3.6580744206077971</v>
      </c>
      <c r="P1583" s="26">
        <v>1.1797287037855921</v>
      </c>
      <c r="Q1583" s="26">
        <f t="shared" si="498"/>
        <v>127.53914743481526</v>
      </c>
      <c r="R1583" s="27">
        <v>7.6527684901937612</v>
      </c>
      <c r="S1583" s="143">
        <f t="shared" si="503"/>
        <v>370.69973245079308</v>
      </c>
      <c r="T1583" s="140" t="str">
        <f t="shared" si="504"/>
        <v>43213</v>
      </c>
      <c r="U1583" s="5" t="str">
        <f t="shared" si="499"/>
        <v>熊本県宇城市</v>
      </c>
      <c r="V1583" s="21">
        <f t="shared" si="505"/>
        <v>0.2917942791217969</v>
      </c>
      <c r="W1583" s="21">
        <f t="shared" si="505"/>
        <v>6.9889837347081518E-3</v>
      </c>
      <c r="X1583" s="21">
        <f t="shared" si="505"/>
        <v>3.6689178744437119E-2</v>
      </c>
      <c r="Y1583" s="21">
        <f t="shared" si="506"/>
        <v>0.15820989635029684</v>
      </c>
      <c r="Z1583" s="21">
        <f t="shared" si="506"/>
        <v>0.14162380313707576</v>
      </c>
      <c r="AA1583" s="21">
        <f t="shared" si="507"/>
        <v>0.16130850061566548</v>
      </c>
      <c r="AB1583" s="21">
        <f t="shared" si="507"/>
        <v>0.16969077877202421</v>
      </c>
      <c r="AC1583" s="21">
        <f t="shared" si="507"/>
        <v>9.8680255214194743E-3</v>
      </c>
      <c r="AD1583" s="21">
        <f t="shared" si="507"/>
        <v>3.1824374298467834E-3</v>
      </c>
      <c r="AE1583" s="21">
        <f t="shared" si="508"/>
        <v>2.0644116572729371E-2</v>
      </c>
      <c r="AF1583" s="137">
        <f>VLOOKUP(T1583,人口!$A$2:$E$1748,5,0)</f>
        <v>58941</v>
      </c>
      <c r="AG1583" s="14">
        <f t="shared" si="509"/>
        <v>0</v>
      </c>
      <c r="AH1583" s="14">
        <f t="shared" si="510"/>
        <v>0</v>
      </c>
      <c r="AI1583" s="14">
        <f t="shared" si="511"/>
        <v>0</v>
      </c>
      <c r="AJ1583" s="14">
        <f t="shared" si="512"/>
        <v>1</v>
      </c>
      <c r="AK1583" s="14">
        <f t="shared" si="513"/>
        <v>0</v>
      </c>
      <c r="AL1583" s="14">
        <f t="shared" si="514"/>
        <v>0</v>
      </c>
      <c r="AM1583" s="14">
        <f t="shared" si="515"/>
        <v>0</v>
      </c>
      <c r="AN1583" s="14">
        <f t="shared" si="516"/>
        <v>0</v>
      </c>
      <c r="AO1583" s="5" t="str">
        <f t="shared" si="517"/>
        <v>3万～10万人未満の市町村平均</v>
      </c>
    </row>
    <row r="1584" spans="1:41" s="5" customFormat="1" ht="18" customHeight="1" x14ac:dyDescent="0.3">
      <c r="A1584" s="5" t="str">
        <f t="shared" si="500"/>
        <v>043214</v>
      </c>
      <c r="B1584" s="22">
        <v>43</v>
      </c>
      <c r="C1584" s="23" t="s">
        <v>70</v>
      </c>
      <c r="D1584" s="23">
        <v>43214</v>
      </c>
      <c r="E1584" s="24" t="s">
        <v>716</v>
      </c>
      <c r="F1584" s="25">
        <v>74.969467783735084</v>
      </c>
      <c r="G1584" s="26">
        <v>1.8178642479062186</v>
      </c>
      <c r="H1584" s="26">
        <v>13.740162782806289</v>
      </c>
      <c r="I1584" s="26">
        <f t="shared" si="501"/>
        <v>90.527494814447593</v>
      </c>
      <c r="J1584" s="26">
        <v>31.442647260874089</v>
      </c>
      <c r="K1584" s="26">
        <v>24.721768526365658</v>
      </c>
      <c r="L1584" s="26">
        <f t="shared" si="502"/>
        <v>56.164415787239747</v>
      </c>
      <c r="M1584" s="26">
        <v>28.345846147699255</v>
      </c>
      <c r="N1584" s="26">
        <v>35.445630394644326</v>
      </c>
      <c r="O1584" s="26">
        <v>1.6089296292875339</v>
      </c>
      <c r="P1584" s="26">
        <v>0</v>
      </c>
      <c r="Q1584" s="26">
        <f t="shared" si="498"/>
        <v>65.400406171631118</v>
      </c>
      <c r="R1584" s="27">
        <v>0</v>
      </c>
      <c r="S1584" s="143">
        <f t="shared" si="503"/>
        <v>212.09231677331846</v>
      </c>
      <c r="T1584" s="140" t="str">
        <f t="shared" si="504"/>
        <v>43214</v>
      </c>
      <c r="U1584" s="5" t="str">
        <f t="shared" si="499"/>
        <v>熊本県阿蘇市</v>
      </c>
      <c r="V1584" s="21">
        <f t="shared" si="505"/>
        <v>0.35347564175962815</v>
      </c>
      <c r="W1584" s="21">
        <f t="shared" si="505"/>
        <v>8.5710990174581777E-3</v>
      </c>
      <c r="X1584" s="21">
        <f t="shared" si="505"/>
        <v>6.4783878038786283E-2</v>
      </c>
      <c r="Y1584" s="21">
        <f t="shared" si="506"/>
        <v>0.14824981752865468</v>
      </c>
      <c r="Z1584" s="21">
        <f t="shared" si="506"/>
        <v>0.11656135829186103</v>
      </c>
      <c r="AA1584" s="21">
        <f t="shared" si="507"/>
        <v>0.13364862329263408</v>
      </c>
      <c r="AB1584" s="21">
        <f t="shared" si="507"/>
        <v>0.16712359473411834</v>
      </c>
      <c r="AC1584" s="21">
        <f t="shared" si="507"/>
        <v>7.5859873368592469E-3</v>
      </c>
      <c r="AD1584" s="21">
        <f t="shared" si="507"/>
        <v>0</v>
      </c>
      <c r="AE1584" s="21">
        <f t="shared" si="508"/>
        <v>0</v>
      </c>
      <c r="AF1584" s="137">
        <f>VLOOKUP(T1584,人口!$A$2:$E$1748,5,0)</f>
        <v>25924</v>
      </c>
      <c r="AG1584" s="14">
        <f t="shared" si="509"/>
        <v>0</v>
      </c>
      <c r="AH1584" s="14">
        <f t="shared" si="510"/>
        <v>0</v>
      </c>
      <c r="AI1584" s="14">
        <f t="shared" si="511"/>
        <v>1</v>
      </c>
      <c r="AJ1584" s="14">
        <f t="shared" si="512"/>
        <v>0</v>
      </c>
      <c r="AK1584" s="14">
        <f t="shared" si="513"/>
        <v>0</v>
      </c>
      <c r="AL1584" s="14">
        <f t="shared" si="514"/>
        <v>0</v>
      </c>
      <c r="AM1584" s="14">
        <f t="shared" si="515"/>
        <v>0</v>
      </c>
      <c r="AN1584" s="14">
        <f t="shared" si="516"/>
        <v>0</v>
      </c>
      <c r="AO1584" s="5" t="str">
        <f t="shared" si="517"/>
        <v>1万～3万人未満の市町村平均</v>
      </c>
    </row>
    <row r="1585" spans="1:41" s="5" customFormat="1" ht="18" customHeight="1" x14ac:dyDescent="0.3">
      <c r="A1585" s="5" t="str">
        <f t="shared" si="500"/>
        <v>043215</v>
      </c>
      <c r="B1585" s="22">
        <v>43</v>
      </c>
      <c r="C1585" s="23" t="s">
        <v>70</v>
      </c>
      <c r="D1585" s="23">
        <v>43215</v>
      </c>
      <c r="E1585" s="24" t="s">
        <v>769</v>
      </c>
      <c r="F1585" s="25">
        <v>24.797735992891511</v>
      </c>
      <c r="G1585" s="26">
        <v>5.2639336784843449</v>
      </c>
      <c r="H1585" s="26">
        <v>28.212669267234229</v>
      </c>
      <c r="I1585" s="26">
        <f t="shared" si="501"/>
        <v>58.274338938610086</v>
      </c>
      <c r="J1585" s="26">
        <v>93.782121715166497</v>
      </c>
      <c r="K1585" s="26">
        <v>79.343078173429689</v>
      </c>
      <c r="L1585" s="26">
        <f t="shared" si="502"/>
        <v>173.12519988859617</v>
      </c>
      <c r="M1585" s="26">
        <v>72.005038681327804</v>
      </c>
      <c r="N1585" s="26">
        <v>82.318350810637952</v>
      </c>
      <c r="O1585" s="26">
        <v>4.9460745979185594</v>
      </c>
      <c r="P1585" s="26">
        <v>40.537491709211267</v>
      </c>
      <c r="Q1585" s="26">
        <f t="shared" si="498"/>
        <v>199.80695579909559</v>
      </c>
      <c r="R1585" s="27">
        <v>8.0927784870215262</v>
      </c>
      <c r="S1585" s="143">
        <f t="shared" si="503"/>
        <v>439.29927311332335</v>
      </c>
      <c r="T1585" s="140" t="str">
        <f t="shared" si="504"/>
        <v>43215</v>
      </c>
      <c r="U1585" s="5" t="str">
        <f t="shared" si="499"/>
        <v>熊本県天草市</v>
      </c>
      <c r="V1585" s="21">
        <f t="shared" si="505"/>
        <v>5.6448388400803455E-2</v>
      </c>
      <c r="W1585" s="21">
        <f t="shared" si="505"/>
        <v>1.1982568605631268E-2</v>
      </c>
      <c r="X1585" s="21">
        <f t="shared" si="505"/>
        <v>6.422198030807208E-2</v>
      </c>
      <c r="Y1585" s="21">
        <f t="shared" si="506"/>
        <v>0.21348116752056198</v>
      </c>
      <c r="Z1585" s="21">
        <f t="shared" si="506"/>
        <v>0.18061281461069489</v>
      </c>
      <c r="AA1585" s="21">
        <f t="shared" si="507"/>
        <v>0.1639088500443594</v>
      </c>
      <c r="AB1585" s="21">
        <f t="shared" si="507"/>
        <v>0.18738558392606944</v>
      </c>
      <c r="AC1585" s="21">
        <f t="shared" si="507"/>
        <v>1.1259009291924438E-2</v>
      </c>
      <c r="AD1585" s="21">
        <f t="shared" si="507"/>
        <v>9.2277620725209022E-2</v>
      </c>
      <c r="AE1585" s="21">
        <f t="shared" si="508"/>
        <v>1.8422016566674086E-2</v>
      </c>
      <c r="AF1585" s="137">
        <f>VLOOKUP(T1585,人口!$A$2:$E$1748,5,0)</f>
        <v>79694</v>
      </c>
      <c r="AG1585" s="14">
        <f t="shared" si="509"/>
        <v>0</v>
      </c>
      <c r="AH1585" s="14">
        <f t="shared" si="510"/>
        <v>0</v>
      </c>
      <c r="AI1585" s="14">
        <f t="shared" si="511"/>
        <v>0</v>
      </c>
      <c r="AJ1585" s="14">
        <f t="shared" si="512"/>
        <v>1</v>
      </c>
      <c r="AK1585" s="14">
        <f t="shared" si="513"/>
        <v>0</v>
      </c>
      <c r="AL1585" s="14">
        <f t="shared" si="514"/>
        <v>0</v>
      </c>
      <c r="AM1585" s="14">
        <f t="shared" si="515"/>
        <v>0</v>
      </c>
      <c r="AN1585" s="14">
        <f t="shared" si="516"/>
        <v>0</v>
      </c>
      <c r="AO1585" s="5" t="str">
        <f t="shared" si="517"/>
        <v>3万～10万人未満の市町村平均</v>
      </c>
    </row>
    <row r="1586" spans="1:41" s="5" customFormat="1" ht="18" customHeight="1" x14ac:dyDescent="0.3">
      <c r="A1586" s="5" t="str">
        <f t="shared" si="500"/>
        <v>043216</v>
      </c>
      <c r="B1586" s="22">
        <v>43</v>
      </c>
      <c r="C1586" s="23" t="s">
        <v>70</v>
      </c>
      <c r="D1586" s="23">
        <v>43216</v>
      </c>
      <c r="E1586" s="24" t="s">
        <v>823</v>
      </c>
      <c r="F1586" s="25">
        <v>358.84959026585341</v>
      </c>
      <c r="G1586" s="26">
        <v>2.0594111706102929</v>
      </c>
      <c r="H1586" s="26">
        <v>8.2301482658433613</v>
      </c>
      <c r="I1586" s="26">
        <f t="shared" si="501"/>
        <v>369.13914970230707</v>
      </c>
      <c r="J1586" s="26">
        <v>43.201658339124386</v>
      </c>
      <c r="K1586" s="26">
        <v>53.086677172031422</v>
      </c>
      <c r="L1586" s="26">
        <f t="shared" si="502"/>
        <v>96.288335511155807</v>
      </c>
      <c r="M1586" s="26">
        <v>59.812934605221542</v>
      </c>
      <c r="N1586" s="26">
        <v>34.132116467979756</v>
      </c>
      <c r="O1586" s="26">
        <v>3.887646658639528</v>
      </c>
      <c r="P1586" s="26">
        <v>0</v>
      </c>
      <c r="Q1586" s="26">
        <f t="shared" si="498"/>
        <v>97.832697731840824</v>
      </c>
      <c r="R1586" s="27">
        <v>4.7090639383828039</v>
      </c>
      <c r="S1586" s="143">
        <f t="shared" si="503"/>
        <v>567.96924688368654</v>
      </c>
      <c r="T1586" s="140" t="str">
        <f t="shared" si="504"/>
        <v>43216</v>
      </c>
      <c r="U1586" s="5" t="str">
        <f t="shared" si="499"/>
        <v>熊本県合志市</v>
      </c>
      <c r="V1586" s="21">
        <f t="shared" si="505"/>
        <v>0.63181165570984099</v>
      </c>
      <c r="W1586" s="21">
        <f t="shared" si="505"/>
        <v>3.6259202094299945E-3</v>
      </c>
      <c r="X1586" s="21">
        <f t="shared" si="505"/>
        <v>1.4490482206563553E-2</v>
      </c>
      <c r="Y1586" s="21">
        <f t="shared" si="506"/>
        <v>7.6063375924245391E-2</v>
      </c>
      <c r="Z1586" s="21">
        <f t="shared" si="506"/>
        <v>9.3467520404151308E-2</v>
      </c>
      <c r="AA1586" s="21">
        <f t="shared" si="507"/>
        <v>0.1053101641213869</v>
      </c>
      <c r="AB1586" s="21">
        <f t="shared" si="507"/>
        <v>6.0095008057662699E-2</v>
      </c>
      <c r="AC1586" s="21">
        <f t="shared" si="507"/>
        <v>6.8448189404094134E-3</v>
      </c>
      <c r="AD1586" s="21">
        <f t="shared" si="507"/>
        <v>0</v>
      </c>
      <c r="AE1586" s="21">
        <f t="shared" si="508"/>
        <v>8.2910544263097487E-3</v>
      </c>
      <c r="AF1586" s="137">
        <f>VLOOKUP(T1586,人口!$A$2:$E$1748,5,0)</f>
        <v>62640</v>
      </c>
      <c r="AG1586" s="14">
        <f t="shared" si="509"/>
        <v>0</v>
      </c>
      <c r="AH1586" s="14">
        <f t="shared" si="510"/>
        <v>0</v>
      </c>
      <c r="AI1586" s="14">
        <f t="shared" si="511"/>
        <v>0</v>
      </c>
      <c r="AJ1586" s="14">
        <f t="shared" si="512"/>
        <v>1</v>
      </c>
      <c r="AK1586" s="14">
        <f t="shared" si="513"/>
        <v>0</v>
      </c>
      <c r="AL1586" s="14">
        <f t="shared" si="514"/>
        <v>0</v>
      </c>
      <c r="AM1586" s="14">
        <f t="shared" si="515"/>
        <v>0</v>
      </c>
      <c r="AN1586" s="14">
        <f t="shared" si="516"/>
        <v>0</v>
      </c>
      <c r="AO1586" s="5" t="str">
        <f t="shared" si="517"/>
        <v>3万～10万人未満の市町村平均</v>
      </c>
    </row>
    <row r="1587" spans="1:41" s="5" customFormat="1" ht="18" customHeight="1" x14ac:dyDescent="0.3">
      <c r="A1587" s="5" t="str">
        <f t="shared" si="500"/>
        <v>043348</v>
      </c>
      <c r="B1587" s="22">
        <v>43</v>
      </c>
      <c r="C1587" s="23" t="s">
        <v>70</v>
      </c>
      <c r="D1587" s="23">
        <v>43348</v>
      </c>
      <c r="E1587" s="24" t="s">
        <v>874</v>
      </c>
      <c r="F1587" s="25">
        <v>2.907928728735131</v>
      </c>
      <c r="G1587" s="26">
        <v>0.9590307449583988</v>
      </c>
      <c r="H1587" s="26">
        <v>1.115952307232998</v>
      </c>
      <c r="I1587" s="26">
        <f t="shared" si="501"/>
        <v>4.9829117809265275</v>
      </c>
      <c r="J1587" s="26">
        <v>7.7199425790775802</v>
      </c>
      <c r="K1587" s="26">
        <v>9.1046262804455687</v>
      </c>
      <c r="L1587" s="26">
        <f t="shared" si="502"/>
        <v>16.824568859523147</v>
      </c>
      <c r="M1587" s="26">
        <v>9.8300828686726156</v>
      </c>
      <c r="N1587" s="26">
        <v>13.808736152114729</v>
      </c>
      <c r="O1587" s="26">
        <v>0.61461310441422812</v>
      </c>
      <c r="P1587" s="26">
        <v>0</v>
      </c>
      <c r="Q1587" s="26">
        <f t="shared" si="498"/>
        <v>24.253432125201574</v>
      </c>
      <c r="R1587" s="27">
        <v>1.4476655393818789</v>
      </c>
      <c r="S1587" s="143">
        <f t="shared" si="503"/>
        <v>47.508578305033133</v>
      </c>
      <c r="T1587" s="140" t="str">
        <f t="shared" si="504"/>
        <v>43348</v>
      </c>
      <c r="U1587" s="5" t="str">
        <f t="shared" si="499"/>
        <v>熊本県美里町</v>
      </c>
      <c r="V1587" s="21">
        <f t="shared" si="505"/>
        <v>6.1208498180360421E-2</v>
      </c>
      <c r="W1587" s="21">
        <f t="shared" si="505"/>
        <v>2.0186475351900764E-2</v>
      </c>
      <c r="X1587" s="21">
        <f t="shared" si="505"/>
        <v>2.3489490678250253E-2</v>
      </c>
      <c r="Y1587" s="21">
        <f t="shared" si="506"/>
        <v>0.16249576086051215</v>
      </c>
      <c r="Z1587" s="21">
        <f t="shared" si="506"/>
        <v>0.19164173303584228</v>
      </c>
      <c r="AA1587" s="21">
        <f t="shared" si="507"/>
        <v>0.20691174561271183</v>
      </c>
      <c r="AB1587" s="21">
        <f t="shared" si="507"/>
        <v>0.2906577431859671</v>
      </c>
      <c r="AC1587" s="21">
        <f t="shared" si="507"/>
        <v>1.2936886902151628E-2</v>
      </c>
      <c r="AD1587" s="21">
        <f t="shared" si="507"/>
        <v>0</v>
      </c>
      <c r="AE1587" s="21">
        <f t="shared" si="508"/>
        <v>3.0471666192303442E-2</v>
      </c>
      <c r="AF1587" s="137">
        <f>VLOOKUP(T1587,人口!$A$2:$E$1748,5,0)</f>
        <v>9903</v>
      </c>
      <c r="AG1587" s="14">
        <f t="shared" si="509"/>
        <v>0</v>
      </c>
      <c r="AH1587" s="14">
        <f t="shared" si="510"/>
        <v>1</v>
      </c>
      <c r="AI1587" s="14">
        <f t="shared" si="511"/>
        <v>0</v>
      </c>
      <c r="AJ1587" s="14">
        <f t="shared" si="512"/>
        <v>0</v>
      </c>
      <c r="AK1587" s="14">
        <f t="shared" si="513"/>
        <v>0</v>
      </c>
      <c r="AL1587" s="14">
        <f t="shared" si="514"/>
        <v>0</v>
      </c>
      <c r="AM1587" s="14">
        <f t="shared" si="515"/>
        <v>0</v>
      </c>
      <c r="AN1587" s="14">
        <f t="shared" si="516"/>
        <v>0</v>
      </c>
      <c r="AO1587" s="5" t="str">
        <f t="shared" si="517"/>
        <v>5千～1万人未満の市町村平均</v>
      </c>
    </row>
    <row r="1588" spans="1:41" s="5" customFormat="1" ht="18" customHeight="1" x14ac:dyDescent="0.3">
      <c r="A1588" s="5" t="str">
        <f t="shared" si="500"/>
        <v>043364</v>
      </c>
      <c r="B1588" s="22">
        <v>43</v>
      </c>
      <c r="C1588" s="23" t="s">
        <v>70</v>
      </c>
      <c r="D1588" s="23">
        <v>43364</v>
      </c>
      <c r="E1588" s="24" t="s">
        <v>926</v>
      </c>
      <c r="F1588" s="25">
        <v>1.853978891112871</v>
      </c>
      <c r="G1588" s="26">
        <v>0.19323753816325945</v>
      </c>
      <c r="H1588" s="26">
        <v>0.55797615361649899</v>
      </c>
      <c r="I1588" s="26">
        <f t="shared" si="501"/>
        <v>2.6051925828926294</v>
      </c>
      <c r="J1588" s="26">
        <v>3.3738502919609932</v>
      </c>
      <c r="K1588" s="26">
        <v>4.2707489186131591</v>
      </c>
      <c r="L1588" s="26">
        <f t="shared" si="502"/>
        <v>7.6445992105741523</v>
      </c>
      <c r="M1588" s="26">
        <v>5.3575224961062222</v>
      </c>
      <c r="N1588" s="26">
        <v>6.9813505772538225</v>
      </c>
      <c r="O1588" s="26">
        <v>0.3252118213804458</v>
      </c>
      <c r="P1588" s="26">
        <v>0</v>
      </c>
      <c r="Q1588" s="26">
        <f t="shared" si="498"/>
        <v>12.66408489474049</v>
      </c>
      <c r="R1588" s="27">
        <v>0.34449725057563974</v>
      </c>
      <c r="S1588" s="143">
        <f t="shared" si="503"/>
        <v>23.258373938782913</v>
      </c>
      <c r="T1588" s="140" t="str">
        <f t="shared" si="504"/>
        <v>43364</v>
      </c>
      <c r="U1588" s="5" t="str">
        <f t="shared" si="499"/>
        <v>熊本県玉東町</v>
      </c>
      <c r="V1588" s="21">
        <f t="shared" si="505"/>
        <v>7.9712317636332908E-2</v>
      </c>
      <c r="W1588" s="21">
        <f t="shared" si="505"/>
        <v>8.3082995686572653E-3</v>
      </c>
      <c r="X1588" s="21">
        <f t="shared" si="505"/>
        <v>2.3990333764738556E-2</v>
      </c>
      <c r="Y1588" s="21">
        <f t="shared" si="506"/>
        <v>0.14505959448588793</v>
      </c>
      <c r="Z1588" s="21">
        <f t="shared" si="506"/>
        <v>0.18362199050776132</v>
      </c>
      <c r="AA1588" s="21">
        <f t="shared" si="507"/>
        <v>0.23034811075819239</v>
      </c>
      <c r="AB1588" s="21">
        <f t="shared" si="507"/>
        <v>0.30016503284490359</v>
      </c>
      <c r="AC1588" s="21">
        <f t="shared" si="507"/>
        <v>1.3982569126991334E-2</v>
      </c>
      <c r="AD1588" s="21">
        <f t="shared" si="507"/>
        <v>0</v>
      </c>
      <c r="AE1588" s="21">
        <f t="shared" si="508"/>
        <v>1.4811751306534671E-2</v>
      </c>
      <c r="AF1588" s="137">
        <f>VLOOKUP(T1588,人口!$A$2:$E$1748,5,0)</f>
        <v>5240</v>
      </c>
      <c r="AG1588" s="14">
        <f t="shared" si="509"/>
        <v>0</v>
      </c>
      <c r="AH1588" s="14">
        <f t="shared" si="510"/>
        <v>1</v>
      </c>
      <c r="AI1588" s="14">
        <f t="shared" si="511"/>
        <v>0</v>
      </c>
      <c r="AJ1588" s="14">
        <f t="shared" si="512"/>
        <v>0</v>
      </c>
      <c r="AK1588" s="14">
        <f t="shared" si="513"/>
        <v>0</v>
      </c>
      <c r="AL1588" s="14">
        <f t="shared" si="514"/>
        <v>0</v>
      </c>
      <c r="AM1588" s="14">
        <f t="shared" si="515"/>
        <v>0</v>
      </c>
      <c r="AN1588" s="14">
        <f t="shared" si="516"/>
        <v>0</v>
      </c>
      <c r="AO1588" s="5" t="str">
        <f t="shared" si="517"/>
        <v>5千～1万人未満の市町村平均</v>
      </c>
    </row>
    <row r="1589" spans="1:41" s="5" customFormat="1" ht="18" customHeight="1" x14ac:dyDescent="0.3">
      <c r="A1589" s="5" t="str">
        <f t="shared" si="500"/>
        <v>043367</v>
      </c>
      <c r="B1589" s="22">
        <v>43</v>
      </c>
      <c r="C1589" s="23" t="s">
        <v>70</v>
      </c>
      <c r="D1589" s="23">
        <v>43367</v>
      </c>
      <c r="E1589" s="24" t="s">
        <v>976</v>
      </c>
      <c r="F1589" s="25">
        <v>68.46244243721091</v>
      </c>
      <c r="G1589" s="26">
        <v>0.69959145760957819</v>
      </c>
      <c r="H1589" s="26">
        <v>1.7785489896525906</v>
      </c>
      <c r="I1589" s="26">
        <f t="shared" si="501"/>
        <v>70.940582884473073</v>
      </c>
      <c r="J1589" s="26">
        <v>7.2662296480049697</v>
      </c>
      <c r="K1589" s="26">
        <v>8.872496998507863</v>
      </c>
      <c r="L1589" s="26">
        <f t="shared" si="502"/>
        <v>16.138726646512833</v>
      </c>
      <c r="M1589" s="26">
        <v>10.181839396194741</v>
      </c>
      <c r="N1589" s="26">
        <v>13.212121767842175</v>
      </c>
      <c r="O1589" s="26">
        <v>0.59785600674767847</v>
      </c>
      <c r="P1589" s="26">
        <v>0</v>
      </c>
      <c r="Q1589" s="26">
        <f t="shared" si="498"/>
        <v>23.991817170784596</v>
      </c>
      <c r="R1589" s="27">
        <v>0.67764196218931039</v>
      </c>
      <c r="S1589" s="143">
        <f t="shared" si="503"/>
        <v>111.74876866395982</v>
      </c>
      <c r="T1589" s="140" t="str">
        <f t="shared" si="504"/>
        <v>43367</v>
      </c>
      <c r="U1589" s="5" t="str">
        <f t="shared" si="499"/>
        <v>熊本県南関町</v>
      </c>
      <c r="V1589" s="21">
        <f t="shared" si="505"/>
        <v>0.61264605646872583</v>
      </c>
      <c r="W1589" s="21">
        <f t="shared" si="505"/>
        <v>6.2603952238017273E-3</v>
      </c>
      <c r="X1589" s="21">
        <f t="shared" si="505"/>
        <v>1.5915602569195841E-2</v>
      </c>
      <c r="Y1589" s="21">
        <f t="shared" si="506"/>
        <v>6.5022905709639436E-2</v>
      </c>
      <c r="Z1589" s="21">
        <f t="shared" si="506"/>
        <v>7.9396821142507484E-2</v>
      </c>
      <c r="AA1589" s="21">
        <f t="shared" si="507"/>
        <v>9.1113660740303914E-2</v>
      </c>
      <c r="AB1589" s="21">
        <f t="shared" si="507"/>
        <v>0.11823058030797995</v>
      </c>
      <c r="AC1589" s="21">
        <f t="shared" si="507"/>
        <v>5.3500008447117092E-3</v>
      </c>
      <c r="AD1589" s="21">
        <f t="shared" si="507"/>
        <v>0</v>
      </c>
      <c r="AE1589" s="21">
        <f t="shared" si="508"/>
        <v>6.063976993134039E-3</v>
      </c>
      <c r="AF1589" s="137">
        <f>VLOOKUP(T1589,人口!$A$2:$E$1748,5,0)</f>
        <v>9633</v>
      </c>
      <c r="AG1589" s="14">
        <f t="shared" si="509"/>
        <v>0</v>
      </c>
      <c r="AH1589" s="14">
        <f t="shared" si="510"/>
        <v>1</v>
      </c>
      <c r="AI1589" s="14">
        <f t="shared" si="511"/>
        <v>0</v>
      </c>
      <c r="AJ1589" s="14">
        <f t="shared" si="512"/>
        <v>0</v>
      </c>
      <c r="AK1589" s="14">
        <f t="shared" si="513"/>
        <v>0</v>
      </c>
      <c r="AL1589" s="14">
        <f t="shared" si="514"/>
        <v>0</v>
      </c>
      <c r="AM1589" s="14">
        <f t="shared" si="515"/>
        <v>0</v>
      </c>
      <c r="AN1589" s="14">
        <f t="shared" si="516"/>
        <v>0</v>
      </c>
      <c r="AO1589" s="5" t="str">
        <f t="shared" si="517"/>
        <v>5千～1万人未満の市町村平均</v>
      </c>
    </row>
    <row r="1590" spans="1:41" s="5" customFormat="1" ht="18" customHeight="1" x14ac:dyDescent="0.3">
      <c r="A1590" s="5" t="str">
        <f t="shared" si="500"/>
        <v>043368</v>
      </c>
      <c r="B1590" s="22">
        <v>43</v>
      </c>
      <c r="C1590" s="23" t="s">
        <v>70</v>
      </c>
      <c r="D1590" s="23">
        <v>43368</v>
      </c>
      <c r="E1590" s="24" t="s">
        <v>1020</v>
      </c>
      <c r="F1590" s="25">
        <v>132.64156435761916</v>
      </c>
      <c r="G1590" s="26">
        <v>0.84809808416097199</v>
      </c>
      <c r="H1590" s="26">
        <v>4.1499476425227115</v>
      </c>
      <c r="I1590" s="26">
        <f t="shared" si="501"/>
        <v>137.63961008430283</v>
      </c>
      <c r="J1590" s="26">
        <v>12.117205497518148</v>
      </c>
      <c r="K1590" s="26">
        <v>15.711713434857675</v>
      </c>
      <c r="L1590" s="26">
        <f t="shared" si="502"/>
        <v>27.828918932375821</v>
      </c>
      <c r="M1590" s="26">
        <v>16.007309490000079</v>
      </c>
      <c r="N1590" s="26">
        <v>10.734247510581172</v>
      </c>
      <c r="O1590" s="26">
        <v>0.99766794440661577</v>
      </c>
      <c r="P1590" s="26">
        <v>27.942602737068921</v>
      </c>
      <c r="Q1590" s="26">
        <f t="shared" si="498"/>
        <v>55.681827682056792</v>
      </c>
      <c r="R1590" s="27">
        <v>1.1117274058975983</v>
      </c>
      <c r="S1590" s="143">
        <f t="shared" si="503"/>
        <v>222.26208410463303</v>
      </c>
      <c r="T1590" s="140" t="str">
        <f t="shared" si="504"/>
        <v>43368</v>
      </c>
      <c r="U1590" s="5" t="str">
        <f t="shared" si="499"/>
        <v>熊本県長洲町</v>
      </c>
      <c r="V1590" s="21">
        <f t="shared" si="505"/>
        <v>0.59677999012722416</v>
      </c>
      <c r="W1590" s="21">
        <f t="shared" si="505"/>
        <v>3.8157569140839956E-3</v>
      </c>
      <c r="X1590" s="21">
        <f t="shared" si="505"/>
        <v>1.8671415141455549E-2</v>
      </c>
      <c r="Y1590" s="21">
        <f t="shared" si="506"/>
        <v>5.4517645446957121E-2</v>
      </c>
      <c r="Z1590" s="21">
        <f t="shared" si="506"/>
        <v>7.0690030187340283E-2</v>
      </c>
      <c r="AA1590" s="21">
        <f t="shared" si="507"/>
        <v>7.2019973872216592E-2</v>
      </c>
      <c r="AB1590" s="21">
        <f t="shared" si="507"/>
        <v>4.8295450633531682E-2</v>
      </c>
      <c r="AC1590" s="21">
        <f t="shared" si="507"/>
        <v>4.4887005735847838E-3</v>
      </c>
      <c r="AD1590" s="21">
        <f t="shared" si="507"/>
        <v>0.12571916100595251</v>
      </c>
      <c r="AE1590" s="21">
        <f t="shared" si="508"/>
        <v>5.0018760976534207E-3</v>
      </c>
      <c r="AF1590" s="137">
        <f>VLOOKUP(T1590,人口!$A$2:$E$1748,5,0)</f>
        <v>16075</v>
      </c>
      <c r="AG1590" s="14">
        <f t="shared" si="509"/>
        <v>0</v>
      </c>
      <c r="AH1590" s="14">
        <f t="shared" si="510"/>
        <v>0</v>
      </c>
      <c r="AI1590" s="14">
        <f t="shared" si="511"/>
        <v>1</v>
      </c>
      <c r="AJ1590" s="14">
        <f t="shared" si="512"/>
        <v>0</v>
      </c>
      <c r="AK1590" s="14">
        <f t="shared" si="513"/>
        <v>0</v>
      </c>
      <c r="AL1590" s="14">
        <f t="shared" si="514"/>
        <v>0</v>
      </c>
      <c r="AM1590" s="14">
        <f t="shared" si="515"/>
        <v>0</v>
      </c>
      <c r="AN1590" s="14">
        <f t="shared" si="516"/>
        <v>0</v>
      </c>
      <c r="AO1590" s="5" t="str">
        <f t="shared" si="517"/>
        <v>1万～3万人未満の市町村平均</v>
      </c>
    </row>
    <row r="1591" spans="1:41" s="5" customFormat="1" ht="18" customHeight="1" x14ac:dyDescent="0.3">
      <c r="A1591" s="5" t="str">
        <f t="shared" si="500"/>
        <v>043369</v>
      </c>
      <c r="B1591" s="22">
        <v>43</v>
      </c>
      <c r="C1591" s="23" t="s">
        <v>70</v>
      </c>
      <c r="D1591" s="23">
        <v>43369</v>
      </c>
      <c r="E1591" s="24" t="s">
        <v>1068</v>
      </c>
      <c r="F1591" s="25">
        <v>21.327335764678367</v>
      </c>
      <c r="G1591" s="26">
        <v>0.54750635812923509</v>
      </c>
      <c r="H1591" s="26">
        <v>4.2196946617247741</v>
      </c>
      <c r="I1591" s="26">
        <f t="shared" si="501"/>
        <v>26.094536784532377</v>
      </c>
      <c r="J1591" s="26">
        <v>8.1327190050910083</v>
      </c>
      <c r="K1591" s="26">
        <v>8.2556349252104422</v>
      </c>
      <c r="L1591" s="26">
        <f t="shared" si="502"/>
        <v>16.388353930301449</v>
      </c>
      <c r="M1591" s="26">
        <v>10.538370899203594</v>
      </c>
      <c r="N1591" s="26">
        <v>15.608202117581943</v>
      </c>
      <c r="O1591" s="26">
        <v>0.6111996215562272</v>
      </c>
      <c r="P1591" s="26">
        <v>0</v>
      </c>
      <c r="Q1591" s="26">
        <f t="shared" si="498"/>
        <v>26.757772638341766</v>
      </c>
      <c r="R1591" s="27">
        <v>0.63311521210366117</v>
      </c>
      <c r="S1591" s="143">
        <f t="shared" si="503"/>
        <v>69.873778565279252</v>
      </c>
      <c r="T1591" s="140" t="str">
        <f t="shared" si="504"/>
        <v>43369</v>
      </c>
      <c r="U1591" s="5" t="str">
        <f t="shared" si="499"/>
        <v>熊本県和水町</v>
      </c>
      <c r="V1591" s="21">
        <f t="shared" si="505"/>
        <v>0.3052265986267424</v>
      </c>
      <c r="W1591" s="21">
        <f t="shared" si="505"/>
        <v>7.8356483558096098E-3</v>
      </c>
      <c r="X1591" s="21">
        <f t="shared" si="505"/>
        <v>6.039024578844758E-2</v>
      </c>
      <c r="Y1591" s="21">
        <f t="shared" si="506"/>
        <v>0.11639157309194398</v>
      </c>
      <c r="Z1591" s="21">
        <f t="shared" si="506"/>
        <v>0.1181506867772673</v>
      </c>
      <c r="AA1591" s="21">
        <f t="shared" si="507"/>
        <v>0.15082010899636936</v>
      </c>
      <c r="AB1591" s="21">
        <f t="shared" si="507"/>
        <v>0.2233771013685778</v>
      </c>
      <c r="AC1591" s="21">
        <f t="shared" si="507"/>
        <v>8.7471957879766988E-3</v>
      </c>
      <c r="AD1591" s="21">
        <f t="shared" si="507"/>
        <v>0</v>
      </c>
      <c r="AE1591" s="21">
        <f t="shared" si="508"/>
        <v>9.0608412068652645E-3</v>
      </c>
      <c r="AF1591" s="137">
        <f>VLOOKUP(T1591,人口!$A$2:$E$1748,5,0)</f>
        <v>9848</v>
      </c>
      <c r="AG1591" s="14">
        <f t="shared" si="509"/>
        <v>0</v>
      </c>
      <c r="AH1591" s="14">
        <f t="shared" si="510"/>
        <v>1</v>
      </c>
      <c r="AI1591" s="14">
        <f t="shared" si="511"/>
        <v>0</v>
      </c>
      <c r="AJ1591" s="14">
        <f t="shared" si="512"/>
        <v>0</v>
      </c>
      <c r="AK1591" s="14">
        <f t="shared" si="513"/>
        <v>0</v>
      </c>
      <c r="AL1591" s="14">
        <f t="shared" si="514"/>
        <v>0</v>
      </c>
      <c r="AM1591" s="14">
        <f t="shared" si="515"/>
        <v>0</v>
      </c>
      <c r="AN1591" s="14">
        <f t="shared" si="516"/>
        <v>0</v>
      </c>
      <c r="AO1591" s="5" t="str">
        <f t="shared" si="517"/>
        <v>5千～1万人未満の市町村平均</v>
      </c>
    </row>
    <row r="1592" spans="1:41" s="5" customFormat="1" ht="18" customHeight="1" x14ac:dyDescent="0.3">
      <c r="A1592" s="5" t="str">
        <f t="shared" si="500"/>
        <v>043403</v>
      </c>
      <c r="B1592" s="22">
        <v>43</v>
      </c>
      <c r="C1592" s="23" t="s">
        <v>70</v>
      </c>
      <c r="D1592" s="23">
        <v>43403</v>
      </c>
      <c r="E1592" s="24" t="s">
        <v>1108</v>
      </c>
      <c r="F1592" s="25">
        <v>198.91479764768943</v>
      </c>
      <c r="G1592" s="26">
        <v>1.320456510782273</v>
      </c>
      <c r="H1592" s="26">
        <v>10.775914466718637</v>
      </c>
      <c r="I1592" s="26">
        <f t="shared" si="501"/>
        <v>211.01116862519032</v>
      </c>
      <c r="J1592" s="26">
        <v>37.692287033242685</v>
      </c>
      <c r="K1592" s="26">
        <v>31.464264428574758</v>
      </c>
      <c r="L1592" s="26">
        <f t="shared" si="502"/>
        <v>69.156551461817443</v>
      </c>
      <c r="M1592" s="26">
        <v>37.287783575840898</v>
      </c>
      <c r="N1592" s="26">
        <v>31.375180643881588</v>
      </c>
      <c r="O1592" s="26">
        <v>2.1799742797687327</v>
      </c>
      <c r="P1592" s="26">
        <v>0</v>
      </c>
      <c r="Q1592" s="26">
        <f t="shared" si="498"/>
        <v>70.842938499491211</v>
      </c>
      <c r="R1592" s="27">
        <v>3.1454415600100449</v>
      </c>
      <c r="S1592" s="143">
        <f t="shared" si="503"/>
        <v>354.156100146509</v>
      </c>
      <c r="T1592" s="140" t="str">
        <f t="shared" si="504"/>
        <v>43403</v>
      </c>
      <c r="U1592" s="5" t="str">
        <f t="shared" si="499"/>
        <v>熊本県大津町</v>
      </c>
      <c r="V1592" s="21">
        <f t="shared" si="505"/>
        <v>0.56165853860882642</v>
      </c>
      <c r="W1592" s="21">
        <f t="shared" si="505"/>
        <v>3.7284590332794499E-3</v>
      </c>
      <c r="X1592" s="21">
        <f t="shared" si="505"/>
        <v>3.0427019221921647E-2</v>
      </c>
      <c r="Y1592" s="21">
        <f t="shared" si="506"/>
        <v>0.1064284563153083</v>
      </c>
      <c r="Z1592" s="21">
        <f t="shared" si="506"/>
        <v>8.8842926651717904E-2</v>
      </c>
      <c r="AA1592" s="21">
        <f t="shared" si="507"/>
        <v>0.10528629482992248</v>
      </c>
      <c r="AB1592" s="21">
        <f t="shared" si="507"/>
        <v>8.8591388460913564E-2</v>
      </c>
      <c r="AC1592" s="21">
        <f t="shared" si="507"/>
        <v>6.155405141594089E-3</v>
      </c>
      <c r="AD1592" s="21">
        <f t="shared" si="507"/>
        <v>0</v>
      </c>
      <c r="AE1592" s="21">
        <f t="shared" si="508"/>
        <v>8.8815117365162524E-3</v>
      </c>
      <c r="AF1592" s="137">
        <f>VLOOKUP(T1592,人口!$A$2:$E$1748,5,0)</f>
        <v>35125</v>
      </c>
      <c r="AG1592" s="14">
        <f t="shared" si="509"/>
        <v>0</v>
      </c>
      <c r="AH1592" s="14">
        <f t="shared" si="510"/>
        <v>0</v>
      </c>
      <c r="AI1592" s="14">
        <f t="shared" si="511"/>
        <v>0</v>
      </c>
      <c r="AJ1592" s="14">
        <f t="shared" si="512"/>
        <v>1</v>
      </c>
      <c r="AK1592" s="14">
        <f t="shared" si="513"/>
        <v>0</v>
      </c>
      <c r="AL1592" s="14">
        <f t="shared" si="514"/>
        <v>0</v>
      </c>
      <c r="AM1592" s="14">
        <f t="shared" si="515"/>
        <v>0</v>
      </c>
      <c r="AN1592" s="14">
        <f t="shared" si="516"/>
        <v>0</v>
      </c>
      <c r="AO1592" s="5" t="str">
        <f t="shared" si="517"/>
        <v>3万～10万人未満の市町村平均</v>
      </c>
    </row>
    <row r="1593" spans="1:41" s="5" customFormat="1" ht="18" customHeight="1" x14ac:dyDescent="0.3">
      <c r="A1593" s="5" t="str">
        <f t="shared" si="500"/>
        <v>043404</v>
      </c>
      <c r="B1593" s="22">
        <v>43</v>
      </c>
      <c r="C1593" s="23" t="s">
        <v>70</v>
      </c>
      <c r="D1593" s="23">
        <v>43404</v>
      </c>
      <c r="E1593" s="24" t="s">
        <v>1146</v>
      </c>
      <c r="F1593" s="25">
        <v>124.31993154676601</v>
      </c>
      <c r="G1593" s="26">
        <v>1.3973936787546817</v>
      </c>
      <c r="H1593" s="26">
        <v>3.1734893736938381</v>
      </c>
      <c r="I1593" s="26">
        <f t="shared" si="501"/>
        <v>128.89081459921454</v>
      </c>
      <c r="J1593" s="26">
        <v>48.813370907654047</v>
      </c>
      <c r="K1593" s="26">
        <v>37.985377774861789</v>
      </c>
      <c r="L1593" s="26">
        <f t="shared" si="502"/>
        <v>86.798748682515836</v>
      </c>
      <c r="M1593" s="26">
        <v>42.31424110486747</v>
      </c>
      <c r="N1593" s="26">
        <v>26.106690718248963</v>
      </c>
      <c r="O1593" s="26">
        <v>2.6256510143742635</v>
      </c>
      <c r="P1593" s="26">
        <v>0</v>
      </c>
      <c r="Q1593" s="26">
        <f t="shared" si="498"/>
        <v>71.046582837490703</v>
      </c>
      <c r="R1593" s="27">
        <v>3.8288474323316293</v>
      </c>
      <c r="S1593" s="143">
        <f t="shared" si="503"/>
        <v>290.56499355155273</v>
      </c>
      <c r="T1593" s="140" t="str">
        <f t="shared" si="504"/>
        <v>43404</v>
      </c>
      <c r="U1593" s="5" t="str">
        <f t="shared" si="499"/>
        <v>熊本県菊陽町</v>
      </c>
      <c r="V1593" s="21">
        <f t="shared" si="505"/>
        <v>0.42785584742061805</v>
      </c>
      <c r="W1593" s="21">
        <f t="shared" si="505"/>
        <v>4.8092292938473084E-3</v>
      </c>
      <c r="X1593" s="21">
        <f t="shared" si="505"/>
        <v>1.0921788392003216E-2</v>
      </c>
      <c r="Y1593" s="21">
        <f t="shared" si="506"/>
        <v>0.16799467241738969</v>
      </c>
      <c r="Z1593" s="21">
        <f t="shared" si="506"/>
        <v>0.1307293673286983</v>
      </c>
      <c r="AA1593" s="21">
        <f t="shared" si="507"/>
        <v>0.14562745700252422</v>
      </c>
      <c r="AB1593" s="21">
        <f t="shared" si="507"/>
        <v>8.9848024702318632E-2</v>
      </c>
      <c r="AC1593" s="21">
        <f t="shared" si="507"/>
        <v>9.0363638863757839E-3</v>
      </c>
      <c r="AD1593" s="21">
        <f t="shared" si="507"/>
        <v>0</v>
      </c>
      <c r="AE1593" s="21">
        <f t="shared" si="508"/>
        <v>1.3177249556224693E-2</v>
      </c>
      <c r="AF1593" s="137">
        <f>VLOOKUP(T1593,人口!$A$2:$E$1748,5,0)</f>
        <v>42306</v>
      </c>
      <c r="AG1593" s="14">
        <f t="shared" si="509"/>
        <v>0</v>
      </c>
      <c r="AH1593" s="14">
        <f t="shared" si="510"/>
        <v>0</v>
      </c>
      <c r="AI1593" s="14">
        <f t="shared" si="511"/>
        <v>0</v>
      </c>
      <c r="AJ1593" s="14">
        <f t="shared" si="512"/>
        <v>1</v>
      </c>
      <c r="AK1593" s="14">
        <f t="shared" si="513"/>
        <v>0</v>
      </c>
      <c r="AL1593" s="14">
        <f t="shared" si="514"/>
        <v>0</v>
      </c>
      <c r="AM1593" s="14">
        <f t="shared" si="515"/>
        <v>0</v>
      </c>
      <c r="AN1593" s="14">
        <f t="shared" si="516"/>
        <v>0</v>
      </c>
      <c r="AO1593" s="5" t="str">
        <f t="shared" si="517"/>
        <v>3万～10万人未満の市町村平均</v>
      </c>
    </row>
    <row r="1594" spans="1:41" s="5" customFormat="1" ht="18" customHeight="1" x14ac:dyDescent="0.3">
      <c r="A1594" s="5" t="str">
        <f t="shared" si="500"/>
        <v>043423</v>
      </c>
      <c r="B1594" s="22">
        <v>43</v>
      </c>
      <c r="C1594" s="23" t="s">
        <v>70</v>
      </c>
      <c r="D1594" s="23">
        <v>43423</v>
      </c>
      <c r="E1594" s="24" t="s">
        <v>1182</v>
      </c>
      <c r="F1594" s="25">
        <v>0.65604924085933902</v>
      </c>
      <c r="G1594" s="26">
        <v>0.3399549282501787</v>
      </c>
      <c r="H1594" s="26">
        <v>1.2903198552381541</v>
      </c>
      <c r="I1594" s="26">
        <f t="shared" si="501"/>
        <v>2.2863240243476719</v>
      </c>
      <c r="J1594" s="26">
        <v>6.2598738986333906</v>
      </c>
      <c r="K1594" s="26">
        <v>3.8731200560346819</v>
      </c>
      <c r="L1594" s="26">
        <f t="shared" si="502"/>
        <v>10.132993954668073</v>
      </c>
      <c r="M1594" s="26">
        <v>4.1287621375221448</v>
      </c>
      <c r="N1594" s="26">
        <v>6.2644510348618043</v>
      </c>
      <c r="O1594" s="26">
        <v>0.24943250193282668</v>
      </c>
      <c r="P1594" s="26">
        <v>0</v>
      </c>
      <c r="Q1594" s="26">
        <f t="shared" si="498"/>
        <v>10.642645674316775</v>
      </c>
      <c r="R1594" s="27">
        <v>0</v>
      </c>
      <c r="S1594" s="143">
        <f t="shared" si="503"/>
        <v>23.061963653332519</v>
      </c>
      <c r="T1594" s="140" t="str">
        <f t="shared" si="504"/>
        <v>43423</v>
      </c>
      <c r="U1594" s="5" t="str">
        <f t="shared" si="499"/>
        <v>熊本県南小国町</v>
      </c>
      <c r="V1594" s="21">
        <f t="shared" si="505"/>
        <v>2.8447241124870043E-2</v>
      </c>
      <c r="W1594" s="21">
        <f t="shared" si="505"/>
        <v>1.4740935913367214E-2</v>
      </c>
      <c r="X1594" s="21">
        <f t="shared" si="505"/>
        <v>5.5950129600160881E-2</v>
      </c>
      <c r="Y1594" s="21">
        <f t="shared" si="506"/>
        <v>0.27143715915660205</v>
      </c>
      <c r="Z1594" s="21">
        <f t="shared" si="506"/>
        <v>0.16794407077625434</v>
      </c>
      <c r="AA1594" s="21">
        <f t="shared" si="507"/>
        <v>0.17902908007252569</v>
      </c>
      <c r="AB1594" s="21">
        <f t="shared" si="507"/>
        <v>0.27163563038382349</v>
      </c>
      <c r="AC1594" s="21">
        <f t="shared" si="507"/>
        <v>1.0815752972396302E-2</v>
      </c>
      <c r="AD1594" s="21">
        <f t="shared" si="507"/>
        <v>0</v>
      </c>
      <c r="AE1594" s="21">
        <f t="shared" si="508"/>
        <v>0</v>
      </c>
      <c r="AF1594" s="137">
        <f>VLOOKUP(T1594,人口!$A$2:$E$1748,5,0)</f>
        <v>4019</v>
      </c>
      <c r="AG1594" s="14">
        <f t="shared" si="509"/>
        <v>1</v>
      </c>
      <c r="AH1594" s="14">
        <f t="shared" si="510"/>
        <v>0</v>
      </c>
      <c r="AI1594" s="14">
        <f t="shared" si="511"/>
        <v>0</v>
      </c>
      <c r="AJ1594" s="14">
        <f t="shared" si="512"/>
        <v>0</v>
      </c>
      <c r="AK1594" s="14">
        <f t="shared" si="513"/>
        <v>0</v>
      </c>
      <c r="AL1594" s="14">
        <f t="shared" si="514"/>
        <v>0</v>
      </c>
      <c r="AM1594" s="14">
        <f t="shared" si="515"/>
        <v>0</v>
      </c>
      <c r="AN1594" s="14">
        <f t="shared" si="516"/>
        <v>0</v>
      </c>
      <c r="AO1594" s="5" t="str">
        <f t="shared" si="517"/>
        <v>5千人未満の市町村平均</v>
      </c>
    </row>
    <row r="1595" spans="1:41" s="5" customFormat="1" ht="18" customHeight="1" x14ac:dyDescent="0.3">
      <c r="A1595" s="5" t="str">
        <f t="shared" si="500"/>
        <v>043424</v>
      </c>
      <c r="B1595" s="22">
        <v>43</v>
      </c>
      <c r="C1595" s="23" t="s">
        <v>70</v>
      </c>
      <c r="D1595" s="23">
        <v>43424</v>
      </c>
      <c r="E1595" s="24" t="s">
        <v>1221</v>
      </c>
      <c r="F1595" s="25">
        <v>1.698769085019185</v>
      </c>
      <c r="G1595" s="26">
        <v>0.46341224429892774</v>
      </c>
      <c r="H1595" s="26">
        <v>2.1970311048649647</v>
      </c>
      <c r="I1595" s="26">
        <f t="shared" si="501"/>
        <v>4.3592124341830774</v>
      </c>
      <c r="J1595" s="26">
        <v>8.6717163217035846</v>
      </c>
      <c r="K1595" s="26">
        <v>6.6694181653027851</v>
      </c>
      <c r="L1595" s="26">
        <f t="shared" si="502"/>
        <v>15.34113448700637</v>
      </c>
      <c r="M1595" s="26">
        <v>7.2324962038938416</v>
      </c>
      <c r="N1595" s="26">
        <v>10.546602663914804</v>
      </c>
      <c r="O1595" s="26">
        <v>0.43667755252534673</v>
      </c>
      <c r="P1595" s="26">
        <v>0</v>
      </c>
      <c r="Q1595" s="26">
        <f t="shared" si="498"/>
        <v>18.215776420333992</v>
      </c>
      <c r="R1595" s="27">
        <v>0</v>
      </c>
      <c r="S1595" s="143">
        <f t="shared" si="503"/>
        <v>37.916123341523438</v>
      </c>
      <c r="T1595" s="140" t="str">
        <f t="shared" si="504"/>
        <v>43424</v>
      </c>
      <c r="U1595" s="5" t="str">
        <f t="shared" si="499"/>
        <v>熊本県小国町</v>
      </c>
      <c r="V1595" s="21">
        <f t="shared" si="505"/>
        <v>4.4803343150822496E-2</v>
      </c>
      <c r="W1595" s="21">
        <f t="shared" si="505"/>
        <v>1.222203652321773E-2</v>
      </c>
      <c r="X1595" s="21">
        <f t="shared" si="505"/>
        <v>5.7944507804122199E-2</v>
      </c>
      <c r="Y1595" s="21">
        <f t="shared" si="506"/>
        <v>0.22870788354585941</v>
      </c>
      <c r="Z1595" s="21">
        <f t="shared" si="506"/>
        <v>0.17589926336163283</v>
      </c>
      <c r="AA1595" s="21">
        <f t="shared" si="507"/>
        <v>0.19074988597194614</v>
      </c>
      <c r="AB1595" s="21">
        <f t="shared" si="507"/>
        <v>0.27815614399494276</v>
      </c>
      <c r="AC1595" s="21">
        <f t="shared" si="507"/>
        <v>1.1516935647456447E-2</v>
      </c>
      <c r="AD1595" s="21">
        <f t="shared" si="507"/>
        <v>0</v>
      </c>
      <c r="AE1595" s="21">
        <f t="shared" si="508"/>
        <v>0</v>
      </c>
      <c r="AF1595" s="137">
        <f>VLOOKUP(T1595,人口!$A$2:$E$1748,5,0)</f>
        <v>7036</v>
      </c>
      <c r="AG1595" s="14">
        <f t="shared" si="509"/>
        <v>0</v>
      </c>
      <c r="AH1595" s="14">
        <f t="shared" si="510"/>
        <v>1</v>
      </c>
      <c r="AI1595" s="14">
        <f t="shared" si="511"/>
        <v>0</v>
      </c>
      <c r="AJ1595" s="14">
        <f t="shared" si="512"/>
        <v>0</v>
      </c>
      <c r="AK1595" s="14">
        <f t="shared" si="513"/>
        <v>0</v>
      </c>
      <c r="AL1595" s="14">
        <f t="shared" si="514"/>
        <v>0</v>
      </c>
      <c r="AM1595" s="14">
        <f t="shared" si="515"/>
        <v>0</v>
      </c>
      <c r="AN1595" s="14">
        <f t="shared" si="516"/>
        <v>0</v>
      </c>
      <c r="AO1595" s="5" t="str">
        <f t="shared" si="517"/>
        <v>5千～1万人未満の市町村平均</v>
      </c>
    </row>
    <row r="1596" spans="1:41" s="5" customFormat="1" ht="18" customHeight="1" x14ac:dyDescent="0.3">
      <c r="A1596" s="5" t="str">
        <f t="shared" si="500"/>
        <v>043425</v>
      </c>
      <c r="B1596" s="22">
        <v>43</v>
      </c>
      <c r="C1596" s="23" t="s">
        <v>70</v>
      </c>
      <c r="D1596" s="23">
        <v>43425</v>
      </c>
      <c r="E1596" s="24" t="s">
        <v>1262</v>
      </c>
      <c r="F1596" s="25">
        <v>0</v>
      </c>
      <c r="G1596" s="26">
        <v>0.12524655251322372</v>
      </c>
      <c r="H1596" s="26">
        <v>1.0462052880309356</v>
      </c>
      <c r="I1596" s="26">
        <f t="shared" si="501"/>
        <v>1.1714518405441594</v>
      </c>
      <c r="J1596" s="26">
        <v>1.1462221416571221</v>
      </c>
      <c r="K1596" s="26">
        <v>1.397074382032488</v>
      </c>
      <c r="L1596" s="26">
        <f t="shared" si="502"/>
        <v>2.5432965236896101</v>
      </c>
      <c r="M1596" s="26">
        <v>1.5168505462831934</v>
      </c>
      <c r="N1596" s="26">
        <v>3.1370369237556806</v>
      </c>
      <c r="O1596" s="26">
        <v>9.3839746932678256E-2</v>
      </c>
      <c r="P1596" s="26">
        <v>0</v>
      </c>
      <c r="Q1596" s="26">
        <f t="shared" si="498"/>
        <v>4.7477272169715521</v>
      </c>
      <c r="R1596" s="27">
        <v>0</v>
      </c>
      <c r="S1596" s="143">
        <f t="shared" si="503"/>
        <v>8.4624755812053216</v>
      </c>
      <c r="T1596" s="140" t="str">
        <f t="shared" si="504"/>
        <v>43425</v>
      </c>
      <c r="U1596" s="5" t="str">
        <f t="shared" si="499"/>
        <v>熊本県産山村</v>
      </c>
      <c r="V1596" s="21">
        <f t="shared" si="505"/>
        <v>0</v>
      </c>
      <c r="W1596" s="21">
        <f t="shared" si="505"/>
        <v>1.4800226164479484E-2</v>
      </c>
      <c r="X1596" s="21">
        <f t="shared" si="505"/>
        <v>0.12362875118416863</v>
      </c>
      <c r="Y1596" s="21">
        <f t="shared" si="506"/>
        <v>0.13544761584929313</v>
      </c>
      <c r="Z1596" s="21">
        <f t="shared" si="506"/>
        <v>0.16509050674666773</v>
      </c>
      <c r="AA1596" s="21">
        <f t="shared" si="507"/>
        <v>0.17924430407244335</v>
      </c>
      <c r="AB1596" s="21">
        <f t="shared" si="507"/>
        <v>0.37069967217664551</v>
      </c>
      <c r="AC1596" s="21">
        <f t="shared" si="507"/>
        <v>1.1088923806302144E-2</v>
      </c>
      <c r="AD1596" s="21">
        <f t="shared" si="507"/>
        <v>0</v>
      </c>
      <c r="AE1596" s="21">
        <f t="shared" si="508"/>
        <v>0</v>
      </c>
      <c r="AF1596" s="137">
        <f>VLOOKUP(T1596,人口!$A$2:$E$1748,5,0)</f>
        <v>1512</v>
      </c>
      <c r="AG1596" s="14">
        <f t="shared" si="509"/>
        <v>1</v>
      </c>
      <c r="AH1596" s="14">
        <f t="shared" si="510"/>
        <v>0</v>
      </c>
      <c r="AI1596" s="14">
        <f t="shared" si="511"/>
        <v>0</v>
      </c>
      <c r="AJ1596" s="14">
        <f t="shared" si="512"/>
        <v>0</v>
      </c>
      <c r="AK1596" s="14">
        <f t="shared" si="513"/>
        <v>0</v>
      </c>
      <c r="AL1596" s="14">
        <f t="shared" si="514"/>
        <v>0</v>
      </c>
      <c r="AM1596" s="14">
        <f t="shared" si="515"/>
        <v>0</v>
      </c>
      <c r="AN1596" s="14">
        <f t="shared" si="516"/>
        <v>0</v>
      </c>
      <c r="AO1596" s="5" t="str">
        <f t="shared" si="517"/>
        <v>5千人未満の市町村平均</v>
      </c>
    </row>
    <row r="1597" spans="1:41" s="5" customFormat="1" ht="18" customHeight="1" x14ac:dyDescent="0.3">
      <c r="A1597" s="5" t="str">
        <f t="shared" si="500"/>
        <v>043428</v>
      </c>
      <c r="B1597" s="22">
        <v>43</v>
      </c>
      <c r="C1597" s="23" t="s">
        <v>70</v>
      </c>
      <c r="D1597" s="23">
        <v>43428</v>
      </c>
      <c r="E1597" s="24" t="s">
        <v>1299</v>
      </c>
      <c r="F1597" s="25">
        <v>5.1880825492633313</v>
      </c>
      <c r="G1597" s="26">
        <v>0.4580445349055039</v>
      </c>
      <c r="H1597" s="26">
        <v>2.9642483160876512</v>
      </c>
      <c r="I1597" s="26">
        <f t="shared" si="501"/>
        <v>8.610375400256487</v>
      </c>
      <c r="J1597" s="26">
        <v>6.3553924104381503</v>
      </c>
      <c r="K1597" s="26">
        <v>6.2524451958961658</v>
      </c>
      <c r="L1597" s="26">
        <f t="shared" si="502"/>
        <v>12.607837606334316</v>
      </c>
      <c r="M1597" s="26">
        <v>6.3586756898230412</v>
      </c>
      <c r="N1597" s="26">
        <v>9.6035670242581883</v>
      </c>
      <c r="O1597" s="26">
        <v>0.39559163157995458</v>
      </c>
      <c r="P1597" s="26">
        <v>0</v>
      </c>
      <c r="Q1597" s="26">
        <f t="shared" si="498"/>
        <v>16.357834345661185</v>
      </c>
      <c r="R1597" s="27">
        <v>0</v>
      </c>
      <c r="S1597" s="143">
        <f t="shared" si="503"/>
        <v>37.57604735225199</v>
      </c>
      <c r="T1597" s="140" t="str">
        <f t="shared" si="504"/>
        <v>43428</v>
      </c>
      <c r="U1597" s="5" t="str">
        <f t="shared" si="499"/>
        <v>熊本県高森町</v>
      </c>
      <c r="V1597" s="21">
        <f t="shared" si="505"/>
        <v>0.13806887405235296</v>
      </c>
      <c r="W1597" s="21">
        <f t="shared" si="505"/>
        <v>1.2189800875318851E-2</v>
      </c>
      <c r="X1597" s="21">
        <f t="shared" si="505"/>
        <v>7.888664521575868E-2</v>
      </c>
      <c r="Y1597" s="21">
        <f t="shared" si="506"/>
        <v>0.16913413885341141</v>
      </c>
      <c r="Z1597" s="21">
        <f t="shared" si="506"/>
        <v>0.16639443572346485</v>
      </c>
      <c r="AA1597" s="21">
        <f t="shared" si="507"/>
        <v>0.169221515776112</v>
      </c>
      <c r="AB1597" s="21">
        <f t="shared" si="507"/>
        <v>0.25557682888332406</v>
      </c>
      <c r="AC1597" s="21">
        <f t="shared" si="507"/>
        <v>1.05277606202571E-2</v>
      </c>
      <c r="AD1597" s="21">
        <f t="shared" si="507"/>
        <v>0</v>
      </c>
      <c r="AE1597" s="21">
        <f t="shared" si="508"/>
        <v>0</v>
      </c>
      <c r="AF1597" s="137">
        <f>VLOOKUP(T1597,人口!$A$2:$E$1748,5,0)</f>
        <v>6374</v>
      </c>
      <c r="AG1597" s="14">
        <f t="shared" si="509"/>
        <v>0</v>
      </c>
      <c r="AH1597" s="14">
        <f t="shared" si="510"/>
        <v>1</v>
      </c>
      <c r="AI1597" s="14">
        <f t="shared" si="511"/>
        <v>0</v>
      </c>
      <c r="AJ1597" s="14">
        <f t="shared" si="512"/>
        <v>0</v>
      </c>
      <c r="AK1597" s="14">
        <f t="shared" si="513"/>
        <v>0</v>
      </c>
      <c r="AL1597" s="14">
        <f t="shared" si="514"/>
        <v>0</v>
      </c>
      <c r="AM1597" s="14">
        <f t="shared" si="515"/>
        <v>0</v>
      </c>
      <c r="AN1597" s="14">
        <f t="shared" si="516"/>
        <v>0</v>
      </c>
      <c r="AO1597" s="5" t="str">
        <f t="shared" si="517"/>
        <v>5千～1万人未満の市町村平均</v>
      </c>
    </row>
    <row r="1598" spans="1:41" s="5" customFormat="1" ht="18" customHeight="1" x14ac:dyDescent="0.3">
      <c r="A1598" s="5" t="str">
        <f t="shared" si="500"/>
        <v>043432</v>
      </c>
      <c r="B1598" s="22">
        <v>43</v>
      </c>
      <c r="C1598" s="23" t="s">
        <v>70</v>
      </c>
      <c r="D1598" s="23">
        <v>43432</v>
      </c>
      <c r="E1598" s="24" t="s">
        <v>1332</v>
      </c>
      <c r="F1598" s="25">
        <v>28.303171807217421</v>
      </c>
      <c r="G1598" s="26">
        <v>0.3506903470370264</v>
      </c>
      <c r="H1598" s="26">
        <v>2.9642483160876512</v>
      </c>
      <c r="I1598" s="26">
        <f t="shared" si="501"/>
        <v>31.618110470342099</v>
      </c>
      <c r="J1598" s="26">
        <v>6.8261622186187543</v>
      </c>
      <c r="K1598" s="26">
        <v>5.7366023471457082</v>
      </c>
      <c r="L1598" s="26">
        <f t="shared" si="502"/>
        <v>12.562764565764462</v>
      </c>
      <c r="M1598" s="26">
        <v>8.7413884576991592</v>
      </c>
      <c r="N1598" s="26">
        <v>10.830475637076745</v>
      </c>
      <c r="O1598" s="26">
        <v>0.4197963282094152</v>
      </c>
      <c r="P1598" s="26">
        <v>0</v>
      </c>
      <c r="Q1598" s="26">
        <f t="shared" si="498"/>
        <v>19.991660422985319</v>
      </c>
      <c r="R1598" s="27">
        <v>1.2109677639921406</v>
      </c>
      <c r="S1598" s="143">
        <f t="shared" si="503"/>
        <v>65.38350322308402</v>
      </c>
      <c r="T1598" s="140" t="str">
        <f t="shared" si="504"/>
        <v>43432</v>
      </c>
      <c r="U1598" s="5" t="str">
        <f t="shared" si="499"/>
        <v>熊本県西原村</v>
      </c>
      <c r="V1598" s="21">
        <f t="shared" si="505"/>
        <v>0.43287940247938295</v>
      </c>
      <c r="W1598" s="21">
        <f t="shared" si="505"/>
        <v>5.3635906574246266E-3</v>
      </c>
      <c r="X1598" s="21">
        <f t="shared" si="505"/>
        <v>4.5336333631035945E-2</v>
      </c>
      <c r="Y1598" s="21">
        <f t="shared" si="506"/>
        <v>0.1044019038767066</v>
      </c>
      <c r="Z1598" s="21">
        <f t="shared" si="506"/>
        <v>8.7737763569700686E-2</v>
      </c>
      <c r="AA1598" s="21">
        <f t="shared" si="507"/>
        <v>0.13369409754436287</v>
      </c>
      <c r="AB1598" s="21">
        <f t="shared" si="507"/>
        <v>0.16564538611710519</v>
      </c>
      <c r="AC1598" s="21">
        <f t="shared" si="507"/>
        <v>6.4205236415231376E-3</v>
      </c>
      <c r="AD1598" s="21">
        <f t="shared" si="507"/>
        <v>0</v>
      </c>
      <c r="AE1598" s="21">
        <f t="shared" si="508"/>
        <v>1.852099848275798E-2</v>
      </c>
      <c r="AF1598" s="137">
        <f>VLOOKUP(T1598,人口!$A$2:$E$1748,5,0)</f>
        <v>6764</v>
      </c>
      <c r="AG1598" s="14">
        <f t="shared" si="509"/>
        <v>0</v>
      </c>
      <c r="AH1598" s="14">
        <f t="shared" si="510"/>
        <v>1</v>
      </c>
      <c r="AI1598" s="14">
        <f t="shared" si="511"/>
        <v>0</v>
      </c>
      <c r="AJ1598" s="14">
        <f t="shared" si="512"/>
        <v>0</v>
      </c>
      <c r="AK1598" s="14">
        <f t="shared" si="513"/>
        <v>0</v>
      </c>
      <c r="AL1598" s="14">
        <f t="shared" si="514"/>
        <v>0</v>
      </c>
      <c r="AM1598" s="14">
        <f t="shared" si="515"/>
        <v>0</v>
      </c>
      <c r="AN1598" s="14">
        <f t="shared" si="516"/>
        <v>0</v>
      </c>
      <c r="AO1598" s="5" t="str">
        <f t="shared" si="517"/>
        <v>5千～1万人未満の市町村平均</v>
      </c>
    </row>
    <row r="1599" spans="1:41" s="5" customFormat="1" ht="18" customHeight="1" x14ac:dyDescent="0.3">
      <c r="A1599" s="5" t="str">
        <f t="shared" si="500"/>
        <v>043433</v>
      </c>
      <c r="B1599" s="22">
        <v>43</v>
      </c>
      <c r="C1599" s="23" t="s">
        <v>70</v>
      </c>
      <c r="D1599" s="23">
        <v>43433</v>
      </c>
      <c r="E1599" s="24" t="s">
        <v>1367</v>
      </c>
      <c r="F1599" s="25">
        <v>3.9489790250503427</v>
      </c>
      <c r="G1599" s="26">
        <v>0.5743449050963545</v>
      </c>
      <c r="H1599" s="26">
        <v>5.8936231225742706</v>
      </c>
      <c r="I1599" s="26">
        <f t="shared" si="501"/>
        <v>10.416947052720968</v>
      </c>
      <c r="J1599" s="26">
        <v>14.259549262282054</v>
      </c>
      <c r="K1599" s="26">
        <v>9.8053128166649408</v>
      </c>
      <c r="L1599" s="26">
        <f t="shared" si="502"/>
        <v>24.064862078946994</v>
      </c>
      <c r="M1599" s="26">
        <v>11.647756870619528</v>
      </c>
      <c r="N1599" s="26">
        <v>15.608202117581943</v>
      </c>
      <c r="O1599" s="26">
        <v>0.64818936307201847</v>
      </c>
      <c r="P1599" s="26">
        <v>0</v>
      </c>
      <c r="Q1599" s="26">
        <f t="shared" si="498"/>
        <v>27.904148351273488</v>
      </c>
      <c r="R1599" s="27">
        <v>0</v>
      </c>
      <c r="S1599" s="143">
        <f t="shared" si="503"/>
        <v>62.38595748294145</v>
      </c>
      <c r="T1599" s="140" t="str">
        <f t="shared" si="504"/>
        <v>43433</v>
      </c>
      <c r="U1599" s="5" t="str">
        <f t="shared" si="499"/>
        <v>熊本県南阿蘇村</v>
      </c>
      <c r="V1599" s="21">
        <f t="shared" si="505"/>
        <v>6.3299165138727492E-2</v>
      </c>
      <c r="W1599" s="21">
        <f t="shared" si="505"/>
        <v>9.206317066679643E-3</v>
      </c>
      <c r="X1599" s="21">
        <f t="shared" si="505"/>
        <v>9.4470348141820176E-2</v>
      </c>
      <c r="Y1599" s="21">
        <f t="shared" si="506"/>
        <v>0.2285698551021057</v>
      </c>
      <c r="Z1599" s="21">
        <f t="shared" si="506"/>
        <v>0.15717179333740391</v>
      </c>
      <c r="AA1599" s="21">
        <f t="shared" si="507"/>
        <v>0.18670478647064831</v>
      </c>
      <c r="AB1599" s="21">
        <f t="shared" si="507"/>
        <v>0.25018774652692927</v>
      </c>
      <c r="AC1599" s="21">
        <f t="shared" si="507"/>
        <v>1.0389988215685503E-2</v>
      </c>
      <c r="AD1599" s="21">
        <f t="shared" si="507"/>
        <v>0</v>
      </c>
      <c r="AE1599" s="21">
        <f t="shared" si="508"/>
        <v>0</v>
      </c>
      <c r="AF1599" s="137">
        <f>VLOOKUP(T1599,人口!$A$2:$E$1748,5,0)</f>
        <v>10444</v>
      </c>
      <c r="AG1599" s="14">
        <f t="shared" si="509"/>
        <v>0</v>
      </c>
      <c r="AH1599" s="14">
        <f t="shared" si="510"/>
        <v>0</v>
      </c>
      <c r="AI1599" s="14">
        <f t="shared" si="511"/>
        <v>1</v>
      </c>
      <c r="AJ1599" s="14">
        <f t="shared" si="512"/>
        <v>0</v>
      </c>
      <c r="AK1599" s="14">
        <f t="shared" si="513"/>
        <v>0</v>
      </c>
      <c r="AL1599" s="14">
        <f t="shared" si="514"/>
        <v>0</v>
      </c>
      <c r="AM1599" s="14">
        <f t="shared" si="515"/>
        <v>0</v>
      </c>
      <c r="AN1599" s="14">
        <f t="shared" si="516"/>
        <v>0</v>
      </c>
      <c r="AO1599" s="5" t="str">
        <f t="shared" si="517"/>
        <v>1万～3万人未満の市町村平均</v>
      </c>
    </row>
    <row r="1600" spans="1:41" s="5" customFormat="1" ht="18" customHeight="1" x14ac:dyDescent="0.3">
      <c r="A1600" s="5" t="str">
        <f t="shared" si="500"/>
        <v>043441</v>
      </c>
      <c r="B1600" s="22">
        <v>43</v>
      </c>
      <c r="C1600" s="23" t="s">
        <v>70</v>
      </c>
      <c r="D1600" s="23">
        <v>43441</v>
      </c>
      <c r="E1600" s="24" t="s">
        <v>1397</v>
      </c>
      <c r="F1600" s="25">
        <v>8.5017030980363426</v>
      </c>
      <c r="G1600" s="26">
        <v>1.3830797870388847</v>
      </c>
      <c r="H1600" s="26">
        <v>3.1386158640928068</v>
      </c>
      <c r="I1600" s="26">
        <f t="shared" si="501"/>
        <v>13.023398749168035</v>
      </c>
      <c r="J1600" s="26">
        <v>15.549049171646319</v>
      </c>
      <c r="K1600" s="26">
        <v>15.258201596997896</v>
      </c>
      <c r="L1600" s="26">
        <f t="shared" si="502"/>
        <v>30.807250768644217</v>
      </c>
      <c r="M1600" s="26">
        <v>17.592601351593011</v>
      </c>
      <c r="N1600" s="26">
        <v>19.6305378050969</v>
      </c>
      <c r="O1600" s="26">
        <v>1.0483736806791015</v>
      </c>
      <c r="P1600" s="26">
        <v>0</v>
      </c>
      <c r="Q1600" s="26">
        <f t="shared" si="498"/>
        <v>38.271512837369009</v>
      </c>
      <c r="R1600" s="27">
        <v>1.8679433554808562</v>
      </c>
      <c r="S1600" s="143">
        <f t="shared" si="503"/>
        <v>83.970105710662125</v>
      </c>
      <c r="T1600" s="140" t="str">
        <f t="shared" si="504"/>
        <v>43441</v>
      </c>
      <c r="U1600" s="5" t="str">
        <f t="shared" si="499"/>
        <v>熊本県御船町</v>
      </c>
      <c r="V1600" s="21">
        <f t="shared" si="505"/>
        <v>0.10124678331751626</v>
      </c>
      <c r="W1600" s="21">
        <f t="shared" si="505"/>
        <v>1.6471097366538956E-2</v>
      </c>
      <c r="X1600" s="21">
        <f t="shared" si="505"/>
        <v>3.7377776740065247E-2</v>
      </c>
      <c r="Y1600" s="21">
        <f t="shared" si="506"/>
        <v>0.18517362863903092</v>
      </c>
      <c r="Z1600" s="21">
        <f t="shared" si="506"/>
        <v>0.1817099248341244</v>
      </c>
      <c r="AA1600" s="21">
        <f t="shared" si="507"/>
        <v>0.20951029181995165</v>
      </c>
      <c r="AB1600" s="21">
        <f t="shared" si="507"/>
        <v>0.23378007731392325</v>
      </c>
      <c r="AC1600" s="21">
        <f t="shared" si="507"/>
        <v>1.2485082301688516E-2</v>
      </c>
      <c r="AD1600" s="21">
        <f t="shared" si="507"/>
        <v>0</v>
      </c>
      <c r="AE1600" s="21">
        <f t="shared" si="508"/>
        <v>2.2245337667160678E-2</v>
      </c>
      <c r="AF1600" s="137">
        <f>VLOOKUP(T1600,人口!$A$2:$E$1748,5,0)</f>
        <v>16892</v>
      </c>
      <c r="AG1600" s="14">
        <f t="shared" si="509"/>
        <v>0</v>
      </c>
      <c r="AH1600" s="14">
        <f t="shared" si="510"/>
        <v>0</v>
      </c>
      <c r="AI1600" s="14">
        <f t="shared" si="511"/>
        <v>1</v>
      </c>
      <c r="AJ1600" s="14">
        <f t="shared" si="512"/>
        <v>0</v>
      </c>
      <c r="AK1600" s="14">
        <f t="shared" si="513"/>
        <v>0</v>
      </c>
      <c r="AL1600" s="14">
        <f t="shared" si="514"/>
        <v>0</v>
      </c>
      <c r="AM1600" s="14">
        <f t="shared" si="515"/>
        <v>0</v>
      </c>
      <c r="AN1600" s="14">
        <f t="shared" si="516"/>
        <v>0</v>
      </c>
      <c r="AO1600" s="5" t="str">
        <f t="shared" si="517"/>
        <v>1万～3万人未満の市町村平均</v>
      </c>
    </row>
    <row r="1601" spans="1:41" s="5" customFormat="1" ht="18" customHeight="1" x14ac:dyDescent="0.3">
      <c r="A1601" s="5" t="str">
        <f t="shared" si="500"/>
        <v>043442</v>
      </c>
      <c r="B1601" s="22">
        <v>43</v>
      </c>
      <c r="C1601" s="23" t="s">
        <v>70</v>
      </c>
      <c r="D1601" s="23">
        <v>43442</v>
      </c>
      <c r="E1601" s="24" t="s">
        <v>1426</v>
      </c>
      <c r="F1601" s="25">
        <v>31.179055184785394</v>
      </c>
      <c r="G1601" s="26">
        <v>0.80157793608463179</v>
      </c>
      <c r="H1601" s="26">
        <v>1.9529165376577464</v>
      </c>
      <c r="I1601" s="26">
        <f t="shared" si="501"/>
        <v>33.933549658527774</v>
      </c>
      <c r="J1601" s="26">
        <v>19.891730083341304</v>
      </c>
      <c r="K1601" s="26">
        <v>7.8816488598663597</v>
      </c>
      <c r="L1601" s="26">
        <f t="shared" si="502"/>
        <v>27.773378943207664</v>
      </c>
      <c r="M1601" s="26">
        <v>10.863069232300939</v>
      </c>
      <c r="N1601" s="26">
        <v>11.797568308357253</v>
      </c>
      <c r="O1601" s="26">
        <v>0.5918979275773496</v>
      </c>
      <c r="P1601" s="26">
        <v>0</v>
      </c>
      <c r="Q1601" s="26">
        <f t="shared" si="498"/>
        <v>23.252535468235543</v>
      </c>
      <c r="R1601" s="27">
        <v>1.4450066360056038</v>
      </c>
      <c r="S1601" s="143">
        <f t="shared" si="503"/>
        <v>86.404470705976578</v>
      </c>
      <c r="T1601" s="140" t="str">
        <f t="shared" si="504"/>
        <v>43442</v>
      </c>
      <c r="U1601" s="5" t="str">
        <f t="shared" si="499"/>
        <v>熊本県嘉島町</v>
      </c>
      <c r="V1601" s="21">
        <f t="shared" si="505"/>
        <v>0.36085002234298447</v>
      </c>
      <c r="W1601" s="21">
        <f t="shared" si="505"/>
        <v>9.2770423744889252E-3</v>
      </c>
      <c r="X1601" s="21">
        <f t="shared" si="505"/>
        <v>2.2602031141458791E-2</v>
      </c>
      <c r="Y1601" s="21">
        <f t="shared" si="506"/>
        <v>0.23021644506139424</v>
      </c>
      <c r="Z1601" s="21">
        <f t="shared" si="506"/>
        <v>9.1218067716502871E-2</v>
      </c>
      <c r="AA1601" s="21">
        <f t="shared" si="507"/>
        <v>0.12572346249613151</v>
      </c>
      <c r="AB1601" s="21">
        <f t="shared" si="507"/>
        <v>0.13653886438935409</v>
      </c>
      <c r="AC1601" s="21">
        <f t="shared" si="507"/>
        <v>6.8503159933876907E-3</v>
      </c>
      <c r="AD1601" s="21">
        <f t="shared" si="507"/>
        <v>0</v>
      </c>
      <c r="AE1601" s="21">
        <f t="shared" si="508"/>
        <v>1.6723748484297501E-2</v>
      </c>
      <c r="AF1601" s="137">
        <f>VLOOKUP(T1601,人口!$A$2:$E$1748,5,0)</f>
        <v>9537</v>
      </c>
      <c r="AG1601" s="14">
        <f t="shared" si="509"/>
        <v>0</v>
      </c>
      <c r="AH1601" s="14">
        <f t="shared" si="510"/>
        <v>1</v>
      </c>
      <c r="AI1601" s="14">
        <f t="shared" si="511"/>
        <v>0</v>
      </c>
      <c r="AJ1601" s="14">
        <f t="shared" si="512"/>
        <v>0</v>
      </c>
      <c r="AK1601" s="14">
        <f t="shared" si="513"/>
        <v>0</v>
      </c>
      <c r="AL1601" s="14">
        <f t="shared" si="514"/>
        <v>0</v>
      </c>
      <c r="AM1601" s="14">
        <f t="shared" si="515"/>
        <v>0</v>
      </c>
      <c r="AN1601" s="14">
        <f t="shared" si="516"/>
        <v>0</v>
      </c>
      <c r="AO1601" s="5" t="str">
        <f t="shared" si="517"/>
        <v>5千～1万人未満の市町村平均</v>
      </c>
    </row>
    <row r="1602" spans="1:41" s="5" customFormat="1" ht="18" customHeight="1" x14ac:dyDescent="0.3">
      <c r="A1602" s="5" t="str">
        <f t="shared" si="500"/>
        <v>043443</v>
      </c>
      <c r="B1602" s="22">
        <v>43</v>
      </c>
      <c r="C1602" s="23" t="s">
        <v>70</v>
      </c>
      <c r="D1602" s="23">
        <v>43443</v>
      </c>
      <c r="E1602" s="24" t="s">
        <v>1453</v>
      </c>
      <c r="F1602" s="25">
        <v>52.344179009872434</v>
      </c>
      <c r="G1602" s="26">
        <v>1.7785010456877768</v>
      </c>
      <c r="H1602" s="26">
        <v>9.4507211018794521</v>
      </c>
      <c r="I1602" s="26">
        <f t="shared" si="501"/>
        <v>63.573401157439662</v>
      </c>
      <c r="J1602" s="26">
        <v>37.798039671312239</v>
      </c>
      <c r="K1602" s="26">
        <v>28.756089472634862</v>
      </c>
      <c r="L1602" s="26">
        <f t="shared" si="502"/>
        <v>66.554129143947108</v>
      </c>
      <c r="M1602" s="26">
        <v>34.742721641416104</v>
      </c>
      <c r="N1602" s="26">
        <v>34.738353664901858</v>
      </c>
      <c r="O1602" s="26">
        <v>2.0542339839449193</v>
      </c>
      <c r="P1602" s="26">
        <v>0</v>
      </c>
      <c r="Q1602" s="26">
        <f t="shared" si="498"/>
        <v>71.535309290262887</v>
      </c>
      <c r="R1602" s="27">
        <v>3.5192835834422493</v>
      </c>
      <c r="S1602" s="143">
        <f t="shared" si="503"/>
        <v>205.1821231750919</v>
      </c>
      <c r="T1602" s="140" t="str">
        <f t="shared" si="504"/>
        <v>43443</v>
      </c>
      <c r="U1602" s="5" t="str">
        <f t="shared" si="499"/>
        <v>熊本県益城町</v>
      </c>
      <c r="V1602" s="21">
        <f t="shared" si="505"/>
        <v>0.25511081667287649</v>
      </c>
      <c r="W1602" s="21">
        <f t="shared" si="505"/>
        <v>8.6679142323237163E-3</v>
      </c>
      <c r="X1602" s="21">
        <f t="shared" si="505"/>
        <v>4.6060158436974023E-2</v>
      </c>
      <c r="Y1602" s="21">
        <f t="shared" si="506"/>
        <v>0.18421702186528857</v>
      </c>
      <c r="Z1602" s="21">
        <f t="shared" si="506"/>
        <v>0.14014909792163469</v>
      </c>
      <c r="AA1602" s="21">
        <f t="shared" si="507"/>
        <v>0.16932626051329261</v>
      </c>
      <c r="AB1602" s="21">
        <f t="shared" si="507"/>
        <v>0.16930497222342283</v>
      </c>
      <c r="AC1602" s="21">
        <f t="shared" si="507"/>
        <v>1.0011759076066979E-2</v>
      </c>
      <c r="AD1602" s="21">
        <f t="shared" si="507"/>
        <v>0</v>
      </c>
      <c r="AE1602" s="21">
        <f t="shared" si="508"/>
        <v>1.7151999058120055E-2</v>
      </c>
      <c r="AF1602" s="137">
        <f>VLOOKUP(T1602,人口!$A$2:$E$1748,5,0)</f>
        <v>33099</v>
      </c>
      <c r="AG1602" s="14">
        <f t="shared" si="509"/>
        <v>0</v>
      </c>
      <c r="AH1602" s="14">
        <f t="shared" si="510"/>
        <v>0</v>
      </c>
      <c r="AI1602" s="14">
        <f t="shared" si="511"/>
        <v>0</v>
      </c>
      <c r="AJ1602" s="14">
        <f t="shared" si="512"/>
        <v>1</v>
      </c>
      <c r="AK1602" s="14">
        <f t="shared" si="513"/>
        <v>0</v>
      </c>
      <c r="AL1602" s="14">
        <f t="shared" si="514"/>
        <v>0</v>
      </c>
      <c r="AM1602" s="14">
        <f t="shared" si="515"/>
        <v>0</v>
      </c>
      <c r="AN1602" s="14">
        <f t="shared" si="516"/>
        <v>0</v>
      </c>
      <c r="AO1602" s="5" t="str">
        <f t="shared" si="517"/>
        <v>3万～10万人未満の市町村平均</v>
      </c>
    </row>
    <row r="1603" spans="1:41" s="5" customFormat="1" ht="18" customHeight="1" x14ac:dyDescent="0.3">
      <c r="A1603" s="5" t="str">
        <f t="shared" si="500"/>
        <v>043444</v>
      </c>
      <c r="B1603" s="22">
        <v>43</v>
      </c>
      <c r="C1603" s="23" t="s">
        <v>70</v>
      </c>
      <c r="D1603" s="23">
        <v>43444</v>
      </c>
      <c r="E1603" s="24" t="s">
        <v>1480</v>
      </c>
      <c r="F1603" s="25">
        <v>10.055661749606028</v>
      </c>
      <c r="G1603" s="26">
        <v>0.96260921788734799</v>
      </c>
      <c r="H1603" s="26">
        <v>4.1848211521237424</v>
      </c>
      <c r="I1603" s="26">
        <f t="shared" si="501"/>
        <v>15.203092119617118</v>
      </c>
      <c r="J1603" s="26">
        <v>10.084025746245395</v>
      </c>
      <c r="K1603" s="26">
        <v>9.2378856830394351</v>
      </c>
      <c r="L1603" s="26">
        <f t="shared" si="502"/>
        <v>19.321911429284832</v>
      </c>
      <c r="M1603" s="26">
        <v>11.598415457256694</v>
      </c>
      <c r="N1603" s="26">
        <v>15.887263684419107</v>
      </c>
      <c r="O1603" s="26">
        <v>0.65706441850282071</v>
      </c>
      <c r="P1603" s="26">
        <v>0</v>
      </c>
      <c r="Q1603" s="26">
        <f t="shared" si="498"/>
        <v>28.142743560178623</v>
      </c>
      <c r="R1603" s="27">
        <v>1.3436002659591404</v>
      </c>
      <c r="S1603" s="143">
        <f t="shared" si="503"/>
        <v>64.011347375039719</v>
      </c>
      <c r="T1603" s="140" t="str">
        <f t="shared" si="504"/>
        <v>43444</v>
      </c>
      <c r="U1603" s="5" t="str">
        <f t="shared" si="499"/>
        <v>熊本県甲佐町</v>
      </c>
      <c r="V1603" s="21">
        <f t="shared" si="505"/>
        <v>0.15709186202081235</v>
      </c>
      <c r="W1603" s="21">
        <f t="shared" si="505"/>
        <v>1.5038102732746151E-2</v>
      </c>
      <c r="X1603" s="21">
        <f t="shared" si="505"/>
        <v>6.5376239115934487E-2</v>
      </c>
      <c r="Y1603" s="21">
        <f t="shared" si="506"/>
        <v>0.15753497090388557</v>
      </c>
      <c r="Z1603" s="21">
        <f t="shared" si="506"/>
        <v>0.14431637610930234</v>
      </c>
      <c r="AA1603" s="21">
        <f t="shared" si="507"/>
        <v>0.18119311548469802</v>
      </c>
      <c r="AB1603" s="21">
        <f t="shared" si="507"/>
        <v>0.24819448950724807</v>
      </c>
      <c r="AC1603" s="21">
        <f t="shared" si="507"/>
        <v>1.0264811559942782E-2</v>
      </c>
      <c r="AD1603" s="21">
        <f t="shared" si="507"/>
        <v>0</v>
      </c>
      <c r="AE1603" s="21">
        <f t="shared" si="508"/>
        <v>2.099003256543007E-2</v>
      </c>
      <c r="AF1603" s="137">
        <f>VLOOKUP(T1603,人口!$A$2:$E$1748,5,0)</f>
        <v>10587</v>
      </c>
      <c r="AG1603" s="14">
        <f t="shared" si="509"/>
        <v>0</v>
      </c>
      <c r="AH1603" s="14">
        <f t="shared" si="510"/>
        <v>0</v>
      </c>
      <c r="AI1603" s="14">
        <f t="shared" si="511"/>
        <v>1</v>
      </c>
      <c r="AJ1603" s="14">
        <f t="shared" si="512"/>
        <v>0</v>
      </c>
      <c r="AK1603" s="14">
        <f t="shared" si="513"/>
        <v>0</v>
      </c>
      <c r="AL1603" s="14">
        <f t="shared" si="514"/>
        <v>0</v>
      </c>
      <c r="AM1603" s="14">
        <f t="shared" si="515"/>
        <v>0</v>
      </c>
      <c r="AN1603" s="14">
        <f t="shared" si="516"/>
        <v>0</v>
      </c>
      <c r="AO1603" s="5" t="str">
        <f t="shared" si="517"/>
        <v>1万～3万人未満の市町村平均</v>
      </c>
    </row>
    <row r="1604" spans="1:41" s="5" customFormat="1" ht="18" customHeight="1" x14ac:dyDescent="0.3">
      <c r="A1604" s="5" t="str">
        <f t="shared" si="500"/>
        <v>043447</v>
      </c>
      <c r="B1604" s="22">
        <v>43</v>
      </c>
      <c r="C1604" s="23" t="s">
        <v>70</v>
      </c>
      <c r="D1604" s="23">
        <v>43447</v>
      </c>
      <c r="E1604" s="24" t="s">
        <v>1503</v>
      </c>
      <c r="F1604" s="25">
        <v>4.0513945719375926</v>
      </c>
      <c r="G1604" s="26">
        <v>1.2131023229137956</v>
      </c>
      <c r="H1604" s="26">
        <v>7.6721721122268605</v>
      </c>
      <c r="I1604" s="26">
        <f t="shared" si="501"/>
        <v>12.936669007078248</v>
      </c>
      <c r="J1604" s="26">
        <v>14.761021449257045</v>
      </c>
      <c r="K1604" s="26">
        <v>13.959997094309246</v>
      </c>
      <c r="L1604" s="26">
        <f t="shared" si="502"/>
        <v>28.721018543566291</v>
      </c>
      <c r="M1604" s="26">
        <v>14.076627734867326</v>
      </c>
      <c r="N1604" s="26">
        <v>29.849964838926752</v>
      </c>
      <c r="O1604" s="26">
        <v>0.91090341648870299</v>
      </c>
      <c r="P1604" s="26">
        <v>0</v>
      </c>
      <c r="Q1604" s="26">
        <f t="shared" si="498"/>
        <v>44.837495990282783</v>
      </c>
      <c r="R1604" s="27">
        <v>1.8080023024799998E-3</v>
      </c>
      <c r="S1604" s="143">
        <f t="shared" si="503"/>
        <v>86.496991543229797</v>
      </c>
      <c r="T1604" s="140" t="str">
        <f t="shared" si="504"/>
        <v>43447</v>
      </c>
      <c r="U1604" s="5" t="str">
        <f t="shared" si="499"/>
        <v>熊本県山都町</v>
      </c>
      <c r="V1604" s="21">
        <f t="shared" si="505"/>
        <v>4.6838560505457247E-2</v>
      </c>
      <c r="W1604" s="21">
        <f t="shared" si="505"/>
        <v>1.402479209126605E-2</v>
      </c>
      <c r="X1604" s="21">
        <f t="shared" si="505"/>
        <v>8.8698716283010057E-2</v>
      </c>
      <c r="Y1604" s="21">
        <f t="shared" si="506"/>
        <v>0.17065358211770551</v>
      </c>
      <c r="Z1604" s="21">
        <f t="shared" si="506"/>
        <v>0.16139286286427967</v>
      </c>
      <c r="AA1604" s="21">
        <f t="shared" si="507"/>
        <v>0.16274124086537803</v>
      </c>
      <c r="AB1604" s="21">
        <f t="shared" si="507"/>
        <v>0.34509830118205004</v>
      </c>
      <c r="AC1604" s="21">
        <f t="shared" si="507"/>
        <v>1.0531041603145795E-2</v>
      </c>
      <c r="AD1604" s="21">
        <f t="shared" si="507"/>
        <v>0</v>
      </c>
      <c r="AE1604" s="21">
        <f t="shared" si="508"/>
        <v>2.0902487707637663E-5</v>
      </c>
      <c r="AF1604" s="137">
        <f>VLOOKUP(T1604,人口!$A$2:$E$1748,5,0)</f>
        <v>14677</v>
      </c>
      <c r="AG1604" s="14">
        <f t="shared" si="509"/>
        <v>0</v>
      </c>
      <c r="AH1604" s="14">
        <f t="shared" si="510"/>
        <v>0</v>
      </c>
      <c r="AI1604" s="14">
        <f t="shared" si="511"/>
        <v>1</v>
      </c>
      <c r="AJ1604" s="14">
        <f t="shared" si="512"/>
        <v>0</v>
      </c>
      <c r="AK1604" s="14">
        <f t="shared" si="513"/>
        <v>0</v>
      </c>
      <c r="AL1604" s="14">
        <f t="shared" si="514"/>
        <v>0</v>
      </c>
      <c r="AM1604" s="14">
        <f t="shared" si="515"/>
        <v>0</v>
      </c>
      <c r="AN1604" s="14">
        <f t="shared" si="516"/>
        <v>0</v>
      </c>
      <c r="AO1604" s="5" t="str">
        <f t="shared" si="517"/>
        <v>1万～3万人未満の市町村平均</v>
      </c>
    </row>
    <row r="1605" spans="1:41" s="5" customFormat="1" ht="18" customHeight="1" x14ac:dyDescent="0.3">
      <c r="A1605" s="5" t="str">
        <f t="shared" si="500"/>
        <v>043468</v>
      </c>
      <c r="B1605" s="22">
        <v>43</v>
      </c>
      <c r="C1605" s="23" t="s">
        <v>70</v>
      </c>
      <c r="D1605" s="23">
        <v>43468</v>
      </c>
      <c r="E1605" s="24" t="s">
        <v>1527</v>
      </c>
      <c r="F1605" s="25">
        <v>0.59711669380621346</v>
      </c>
      <c r="G1605" s="26">
        <v>0.538560175806862</v>
      </c>
      <c r="H1605" s="26">
        <v>2.1970311048649647</v>
      </c>
      <c r="I1605" s="26">
        <f t="shared" si="501"/>
        <v>3.3327079744780401</v>
      </c>
      <c r="J1605" s="26">
        <v>9.0947268739818075</v>
      </c>
      <c r="K1605" s="26">
        <v>9.7902674002430512</v>
      </c>
      <c r="L1605" s="26">
        <f t="shared" si="502"/>
        <v>18.884994274224859</v>
      </c>
      <c r="M1605" s="26">
        <v>10.829644403893861</v>
      </c>
      <c r="N1605" s="26">
        <v>12.370125661005913</v>
      </c>
      <c r="O1605" s="26">
        <v>0.7317886614306941</v>
      </c>
      <c r="P1605" s="26">
        <v>0</v>
      </c>
      <c r="Q1605" s="26">
        <f t="shared" ref="Q1605:Q1668" si="518">SUM(M1605:P1605)</f>
        <v>23.931558726330469</v>
      </c>
      <c r="R1605" s="27">
        <v>1.1470156424667033</v>
      </c>
      <c r="S1605" s="143">
        <f t="shared" si="503"/>
        <v>47.296276617500077</v>
      </c>
      <c r="T1605" s="140" t="str">
        <f t="shared" si="504"/>
        <v>43468</v>
      </c>
      <c r="U1605" s="5" t="str">
        <f t="shared" ref="U1605:U1668" si="519">C1605&amp;E1605</f>
        <v>熊本県氷川町</v>
      </c>
      <c r="V1605" s="21">
        <f t="shared" si="505"/>
        <v>1.2625025403908318E-2</v>
      </c>
      <c r="W1605" s="21">
        <f t="shared" si="505"/>
        <v>1.1386946591216222E-2</v>
      </c>
      <c r="X1605" s="21">
        <f t="shared" si="505"/>
        <v>4.6452517237943462E-2</v>
      </c>
      <c r="Y1605" s="21">
        <f t="shared" si="506"/>
        <v>0.19229266074227652</v>
      </c>
      <c r="Z1605" s="21">
        <f t="shared" si="506"/>
        <v>0.20699869208352351</v>
      </c>
      <c r="AA1605" s="21">
        <f t="shared" si="507"/>
        <v>0.22897456583055395</v>
      </c>
      <c r="AB1605" s="21">
        <f t="shared" si="507"/>
        <v>0.26154544386330925</v>
      </c>
      <c r="AC1605" s="21">
        <f t="shared" si="507"/>
        <v>1.5472437023931081E-2</v>
      </c>
      <c r="AD1605" s="21">
        <f t="shared" ref="AD1605:AD1668" si="520">P1605/$S1605</f>
        <v>0</v>
      </c>
      <c r="AE1605" s="21">
        <f t="shared" si="508"/>
        <v>2.4251711223337535E-2</v>
      </c>
      <c r="AF1605" s="137">
        <f>VLOOKUP(T1605,人口!$A$2:$E$1748,5,0)</f>
        <v>11791</v>
      </c>
      <c r="AG1605" s="14">
        <f t="shared" si="509"/>
        <v>0</v>
      </c>
      <c r="AH1605" s="14">
        <f t="shared" si="510"/>
        <v>0</v>
      </c>
      <c r="AI1605" s="14">
        <f t="shared" si="511"/>
        <v>1</v>
      </c>
      <c r="AJ1605" s="14">
        <f t="shared" si="512"/>
        <v>0</v>
      </c>
      <c r="AK1605" s="14">
        <f t="shared" si="513"/>
        <v>0</v>
      </c>
      <c r="AL1605" s="14">
        <f t="shared" si="514"/>
        <v>0</v>
      </c>
      <c r="AM1605" s="14">
        <f t="shared" si="515"/>
        <v>0</v>
      </c>
      <c r="AN1605" s="14">
        <f t="shared" si="516"/>
        <v>0</v>
      </c>
      <c r="AO1605" s="5" t="str">
        <f t="shared" si="517"/>
        <v>1万～3万人未満の市町村平均</v>
      </c>
    </row>
    <row r="1606" spans="1:41" s="5" customFormat="1" ht="18" customHeight="1" x14ac:dyDescent="0.3">
      <c r="A1606" s="5" t="str">
        <f t="shared" ref="A1606:A1669" si="521">0&amp;D1606</f>
        <v>043482</v>
      </c>
      <c r="B1606" s="22">
        <v>43</v>
      </c>
      <c r="C1606" s="23" t="s">
        <v>70</v>
      </c>
      <c r="D1606" s="23">
        <v>43482</v>
      </c>
      <c r="E1606" s="24" t="s">
        <v>1549</v>
      </c>
      <c r="F1606" s="25">
        <v>12.677740629956908</v>
      </c>
      <c r="G1606" s="26">
        <v>1.1325866820124373</v>
      </c>
      <c r="H1606" s="26">
        <v>3.6965920177093059</v>
      </c>
      <c r="I1606" s="26">
        <f t="shared" ref="I1606:I1669" si="522">SUM(F1606:H1606)</f>
        <v>17.506919329678652</v>
      </c>
      <c r="J1606" s="26">
        <v>15.907243590914169</v>
      </c>
      <c r="K1606" s="26">
        <v>15.518272366576252</v>
      </c>
      <c r="L1606" s="26">
        <f t="shared" ref="L1606:L1669" si="523">SUM(J1606:K1606)</f>
        <v>31.425515957490418</v>
      </c>
      <c r="M1606" s="26">
        <v>16.086892414778841</v>
      </c>
      <c r="N1606" s="26">
        <v>18.961752325952663</v>
      </c>
      <c r="O1606" s="26">
        <v>1.0540214432259756</v>
      </c>
      <c r="P1606" s="26">
        <v>0.10781070379594257</v>
      </c>
      <c r="Q1606" s="26">
        <f t="shared" si="518"/>
        <v>36.210476887753423</v>
      </c>
      <c r="R1606" s="27">
        <v>1.7287075592491719</v>
      </c>
      <c r="S1606" s="143">
        <f t="shared" ref="S1606:S1669" si="524">SUM(I1606,L1606,Q1606,R1606)</f>
        <v>86.871619734171659</v>
      </c>
      <c r="T1606" s="140" t="str">
        <f t="shared" ref="T1606:T1669" si="525">IF(LEN(A1606)=5,A1606,RIGHT(A1606,5))</f>
        <v>43482</v>
      </c>
      <c r="U1606" s="5" t="str">
        <f t="shared" si="519"/>
        <v>熊本県芦北町</v>
      </c>
      <c r="V1606" s="21">
        <f t="shared" ref="V1606:X1669" si="526">F1606/$S1606</f>
        <v>0.14593650571672276</v>
      </c>
      <c r="W1606" s="21">
        <f t="shared" si="526"/>
        <v>1.3037476283718066E-2</v>
      </c>
      <c r="X1606" s="21">
        <f t="shared" si="526"/>
        <v>4.255235517676461E-2</v>
      </c>
      <c r="Y1606" s="21">
        <f t="shared" ref="Y1606:Z1669" si="527">J1606/$S1606</f>
        <v>0.18311208700367912</v>
      </c>
      <c r="Z1606" s="21">
        <f t="shared" si="527"/>
        <v>0.17863454617356481</v>
      </c>
      <c r="AA1606" s="21">
        <f t="shared" ref="AA1606:AD1669" si="528">M1606/$S1606</f>
        <v>0.18518006759865824</v>
      </c>
      <c r="AB1606" s="21">
        <f t="shared" si="528"/>
        <v>0.21827326788628879</v>
      </c>
      <c r="AC1606" s="21">
        <f t="shared" si="528"/>
        <v>1.2133093022224008E-2</v>
      </c>
      <c r="AD1606" s="21">
        <f t="shared" si="520"/>
        <v>1.2410348066013365E-3</v>
      </c>
      <c r="AE1606" s="21">
        <f t="shared" ref="AE1606:AE1669" si="529">R1606/$S1606</f>
        <v>1.9899566331778324E-2</v>
      </c>
      <c r="AF1606" s="137">
        <f>VLOOKUP(T1606,人口!$A$2:$E$1748,5,0)</f>
        <v>16983</v>
      </c>
      <c r="AG1606" s="14">
        <f t="shared" ref="AG1606:AG1669" si="530">IF(SUMIFS($AF1606,$AF1606,$BB$22,$AF1606,$BC$22)&gt;0,1,0)</f>
        <v>0</v>
      </c>
      <c r="AH1606" s="14">
        <f t="shared" ref="AH1606:AH1669" si="531">IF(SUMIFS($AF1606,$AF1606,$BB$23,$AF1606,$BC$23)&gt;0,1,0)</f>
        <v>0</v>
      </c>
      <c r="AI1606" s="14">
        <f t="shared" ref="AI1606:AI1669" si="532">IF(SUMIFS($AF1606,$AF1606,$BB$24,$AF1606,$BC$24)&gt;0,1,0)</f>
        <v>1</v>
      </c>
      <c r="AJ1606" s="14">
        <f t="shared" ref="AJ1606:AJ1669" si="533">IF(SUMIFS($AF1606,$AF1606,$BB$25,$AF1606,$BC$25)&gt;0,1,0)</f>
        <v>0</v>
      </c>
      <c r="AK1606" s="14">
        <f t="shared" ref="AK1606:AK1669" si="534">IF(SUMIFS($AF1606,$AF1606,$BB$26,$AF1606,$BC$26)&gt;0,1,0)</f>
        <v>0</v>
      </c>
      <c r="AL1606" s="14">
        <f t="shared" ref="AL1606:AL1669" si="535">IF(SUMIFS($AF1606,$AF1606,$BB$27,$AF1606,$BC$27)&gt;0,1,0)</f>
        <v>0</v>
      </c>
      <c r="AM1606" s="14">
        <f t="shared" ref="AM1606:AM1669" si="536">IF(SUMIFS($AF1606,$AF1606,$BB$28,$AF1606,$BC$2)&gt;0,1,0)</f>
        <v>0</v>
      </c>
      <c r="AN1606" s="14">
        <f t="shared" ref="AN1606:AN1669" si="537">IF(SUMIFS($AF1606,$AF1606,$BB$29)&gt;0,1,0)</f>
        <v>0</v>
      </c>
      <c r="AO1606" s="5" t="str">
        <f t="shared" ref="AO1606:AO1669" si="538">IF(AG1606=1,$AG$4,IF(AH1606=1,$AH$4,IF(AI1606=1,$AI$4,IF(AJ1606=1,$AJ$4,IF(AK1606=1,$AK$4,IF(AL1606=1,$AL$4,IF(AM1606=1,$AM$4,IF(AN1606=1,$AN$4,""))))))))</f>
        <v>1万～3万人未満の市町村平均</v>
      </c>
    </row>
    <row r="1607" spans="1:41" s="5" customFormat="1" ht="18" customHeight="1" x14ac:dyDescent="0.3">
      <c r="A1607" s="5" t="str">
        <f t="shared" si="521"/>
        <v>043484</v>
      </c>
      <c r="B1607" s="22">
        <v>43</v>
      </c>
      <c r="C1607" s="23" t="s">
        <v>70</v>
      </c>
      <c r="D1607" s="23">
        <v>43484</v>
      </c>
      <c r="E1607" s="24" t="s">
        <v>1572</v>
      </c>
      <c r="F1607" s="25">
        <v>1.9128948257496321</v>
      </c>
      <c r="G1607" s="26">
        <v>0.32385180006990705</v>
      </c>
      <c r="H1607" s="26">
        <v>1.1508258168340291</v>
      </c>
      <c r="I1607" s="26">
        <f t="shared" si="522"/>
        <v>3.3875724426535681</v>
      </c>
      <c r="J1607" s="26">
        <v>2.9474283642611709</v>
      </c>
      <c r="K1607" s="26">
        <v>4.1460868968317994</v>
      </c>
      <c r="L1607" s="26">
        <f t="shared" si="523"/>
        <v>7.0935152610929704</v>
      </c>
      <c r="M1607" s="26">
        <v>4.6778843184955985</v>
      </c>
      <c r="N1607" s="26">
        <v>5.8121788403326109</v>
      </c>
      <c r="O1607" s="26">
        <v>0.28207781072025312</v>
      </c>
      <c r="P1607" s="26">
        <v>0</v>
      </c>
      <c r="Q1607" s="26">
        <f t="shared" si="518"/>
        <v>10.772140969548463</v>
      </c>
      <c r="R1607" s="27">
        <v>0.26102147218944965</v>
      </c>
      <c r="S1607" s="143">
        <f t="shared" si="524"/>
        <v>21.51425014548445</v>
      </c>
      <c r="T1607" s="140" t="str">
        <f t="shared" si="525"/>
        <v>43484</v>
      </c>
      <c r="U1607" s="5" t="str">
        <f t="shared" si="519"/>
        <v>熊本県津奈木町</v>
      </c>
      <c r="V1607" s="21">
        <f t="shared" si="526"/>
        <v>8.8912921101789957E-2</v>
      </c>
      <c r="W1607" s="21">
        <f t="shared" si="526"/>
        <v>1.5052897399627899E-2</v>
      </c>
      <c r="X1607" s="21">
        <f t="shared" si="526"/>
        <v>5.3491328261588138E-2</v>
      </c>
      <c r="Y1607" s="21">
        <f t="shared" si="527"/>
        <v>0.13699888884483369</v>
      </c>
      <c r="Z1607" s="21">
        <f t="shared" si="527"/>
        <v>0.19271352098237116</v>
      </c>
      <c r="AA1607" s="21">
        <f t="shared" si="528"/>
        <v>0.21743190150075592</v>
      </c>
      <c r="AB1607" s="21">
        <f t="shared" si="528"/>
        <v>0.27015484160634379</v>
      </c>
      <c r="AC1607" s="21">
        <f t="shared" si="528"/>
        <v>1.3111208097552842E-2</v>
      </c>
      <c r="AD1607" s="21">
        <f t="shared" si="520"/>
        <v>0</v>
      </c>
      <c r="AE1607" s="21">
        <f t="shared" si="529"/>
        <v>1.2132492205136628E-2</v>
      </c>
      <c r="AF1607" s="137">
        <f>VLOOKUP(T1607,人口!$A$2:$E$1748,5,0)</f>
        <v>4545</v>
      </c>
      <c r="AG1607" s="14">
        <f t="shared" si="530"/>
        <v>1</v>
      </c>
      <c r="AH1607" s="14">
        <f t="shared" si="531"/>
        <v>0</v>
      </c>
      <c r="AI1607" s="14">
        <f t="shared" si="532"/>
        <v>0</v>
      </c>
      <c r="AJ1607" s="14">
        <f t="shared" si="533"/>
        <v>0</v>
      </c>
      <c r="AK1607" s="14">
        <f t="shared" si="534"/>
        <v>0</v>
      </c>
      <c r="AL1607" s="14">
        <f t="shared" si="535"/>
        <v>0</v>
      </c>
      <c r="AM1607" s="14">
        <f t="shared" si="536"/>
        <v>0</v>
      </c>
      <c r="AN1607" s="14">
        <f t="shared" si="537"/>
        <v>0</v>
      </c>
      <c r="AO1607" s="5" t="str">
        <f t="shared" si="538"/>
        <v>5千人未満の市町村平均</v>
      </c>
    </row>
    <row r="1608" spans="1:41" s="5" customFormat="1" ht="18" customHeight="1" x14ac:dyDescent="0.3">
      <c r="A1608" s="5" t="str">
        <f t="shared" si="521"/>
        <v>043501</v>
      </c>
      <c r="B1608" s="22">
        <v>43</v>
      </c>
      <c r="C1608" s="23" t="s">
        <v>70</v>
      </c>
      <c r="D1608" s="23">
        <v>43501</v>
      </c>
      <c r="E1608" s="24" t="s">
        <v>1589</v>
      </c>
      <c r="F1608" s="25">
        <v>27.65657503126949</v>
      </c>
      <c r="G1608" s="26">
        <v>0.5653987227739814</v>
      </c>
      <c r="H1608" s="26">
        <v>5.7890025937711771</v>
      </c>
      <c r="I1608" s="26">
        <f t="shared" si="522"/>
        <v>34.010976347814648</v>
      </c>
      <c r="J1608" s="26">
        <v>10.032855114921418</v>
      </c>
      <c r="K1608" s="26">
        <v>8.2749790320385834</v>
      </c>
      <c r="L1608" s="26">
        <f t="shared" si="523"/>
        <v>18.307834146960001</v>
      </c>
      <c r="M1608" s="26">
        <v>10.516087680265539</v>
      </c>
      <c r="N1608" s="26">
        <v>13.149573485620055</v>
      </c>
      <c r="O1608" s="26">
        <v>0.6548922021386383</v>
      </c>
      <c r="P1608" s="26">
        <v>0</v>
      </c>
      <c r="Q1608" s="26">
        <f t="shared" si="518"/>
        <v>24.320553368024232</v>
      </c>
      <c r="R1608" s="27">
        <v>1.0173732864717184</v>
      </c>
      <c r="S1608" s="143">
        <f t="shared" si="524"/>
        <v>77.656737149270612</v>
      </c>
      <c r="T1608" s="140" t="str">
        <f t="shared" si="525"/>
        <v>43501</v>
      </c>
      <c r="U1608" s="5" t="str">
        <f t="shared" si="519"/>
        <v>熊本県錦町</v>
      </c>
      <c r="V1608" s="21">
        <f t="shared" si="526"/>
        <v>0.35613877232709945</v>
      </c>
      <c r="W1608" s="21">
        <f t="shared" si="526"/>
        <v>7.2807427086098208E-3</v>
      </c>
      <c r="X1608" s="21">
        <f t="shared" si="526"/>
        <v>7.4546044635427355E-2</v>
      </c>
      <c r="Y1608" s="21">
        <f t="shared" si="527"/>
        <v>0.12919490933074376</v>
      </c>
      <c r="Z1608" s="21">
        <f t="shared" si="527"/>
        <v>0.10655841766996395</v>
      </c>
      <c r="AA1608" s="21">
        <f t="shared" si="528"/>
        <v>0.13541758341007393</v>
      </c>
      <c r="AB1608" s="21">
        <f t="shared" si="528"/>
        <v>0.16932946152945033</v>
      </c>
      <c r="AC1608" s="21">
        <f t="shared" si="528"/>
        <v>8.4331666018856079E-3</v>
      </c>
      <c r="AD1608" s="21">
        <f t="shared" si="520"/>
        <v>0</v>
      </c>
      <c r="AE1608" s="21">
        <f t="shared" si="529"/>
        <v>1.3100901786745674E-2</v>
      </c>
      <c r="AF1608" s="137">
        <f>VLOOKUP(T1608,人口!$A$2:$E$1748,5,0)</f>
        <v>10552</v>
      </c>
      <c r="AG1608" s="14">
        <f t="shared" si="530"/>
        <v>0</v>
      </c>
      <c r="AH1608" s="14">
        <f t="shared" si="531"/>
        <v>0</v>
      </c>
      <c r="AI1608" s="14">
        <f t="shared" si="532"/>
        <v>1</v>
      </c>
      <c r="AJ1608" s="14">
        <f t="shared" si="533"/>
        <v>0</v>
      </c>
      <c r="AK1608" s="14">
        <f t="shared" si="534"/>
        <v>0</v>
      </c>
      <c r="AL1608" s="14">
        <f t="shared" si="535"/>
        <v>0</v>
      </c>
      <c r="AM1608" s="14">
        <f t="shared" si="536"/>
        <v>0</v>
      </c>
      <c r="AN1608" s="14">
        <f t="shared" si="537"/>
        <v>0</v>
      </c>
      <c r="AO1608" s="5" t="str">
        <f t="shared" si="538"/>
        <v>1万～3万人未満の市町村平均</v>
      </c>
    </row>
    <row r="1609" spans="1:41" s="5" customFormat="1" ht="18" customHeight="1" x14ac:dyDescent="0.3">
      <c r="A1609" s="5" t="str">
        <f t="shared" si="521"/>
        <v>043505</v>
      </c>
      <c r="B1609" s="22">
        <v>43</v>
      </c>
      <c r="C1609" s="23" t="s">
        <v>70</v>
      </c>
      <c r="D1609" s="23">
        <v>43505</v>
      </c>
      <c r="E1609" s="24" t="s">
        <v>1607</v>
      </c>
      <c r="F1609" s="25">
        <v>4.9660659107597382</v>
      </c>
      <c r="G1609" s="26">
        <v>0.8284164830517512</v>
      </c>
      <c r="H1609" s="26">
        <v>8.0906542274392361</v>
      </c>
      <c r="I1609" s="26">
        <f t="shared" si="522"/>
        <v>13.885136621250727</v>
      </c>
      <c r="J1609" s="26">
        <v>9.555262555897615</v>
      </c>
      <c r="K1609" s="26">
        <v>8.1288235582259531</v>
      </c>
      <c r="L1609" s="26">
        <f t="shared" si="523"/>
        <v>17.684086114123566</v>
      </c>
      <c r="M1609" s="26">
        <v>9.2411692253097808</v>
      </c>
      <c r="N1609" s="26">
        <v>13.289104269038635</v>
      </c>
      <c r="O1609" s="26">
        <v>0.58519508851072966</v>
      </c>
      <c r="P1609" s="26">
        <v>0</v>
      </c>
      <c r="Q1609" s="26">
        <f t="shared" si="518"/>
        <v>23.115468582859144</v>
      </c>
      <c r="R1609" s="27">
        <v>0.8953950706176711</v>
      </c>
      <c r="S1609" s="143">
        <f t="shared" si="524"/>
        <v>55.580086388851107</v>
      </c>
      <c r="T1609" s="140" t="str">
        <f t="shared" si="525"/>
        <v>43505</v>
      </c>
      <c r="U1609" s="5" t="str">
        <f t="shared" si="519"/>
        <v>熊本県多良木町</v>
      </c>
      <c r="V1609" s="21">
        <f t="shared" si="526"/>
        <v>8.9349733572128609E-2</v>
      </c>
      <c r="W1609" s="21">
        <f t="shared" si="526"/>
        <v>1.4904915355042063E-2</v>
      </c>
      <c r="X1609" s="21">
        <f t="shared" si="526"/>
        <v>0.1455675000365266</v>
      </c>
      <c r="Y1609" s="21">
        <f t="shared" si="527"/>
        <v>0.17191881439418416</v>
      </c>
      <c r="Z1609" s="21">
        <f t="shared" si="527"/>
        <v>0.14625424475512377</v>
      </c>
      <c r="AA1609" s="21">
        <f t="shared" si="528"/>
        <v>0.16626762975243378</v>
      </c>
      <c r="AB1609" s="21">
        <f t="shared" si="528"/>
        <v>0.23909830179221017</v>
      </c>
      <c r="AC1609" s="21">
        <f t="shared" si="528"/>
        <v>1.0528862521309697E-2</v>
      </c>
      <c r="AD1609" s="21">
        <f t="shared" si="520"/>
        <v>0</v>
      </c>
      <c r="AE1609" s="21">
        <f t="shared" si="529"/>
        <v>1.6109997821041167E-2</v>
      </c>
      <c r="AF1609" s="137">
        <f>VLOOKUP(T1609,人口!$A$2:$E$1748,5,0)</f>
        <v>9429</v>
      </c>
      <c r="AG1609" s="14">
        <f t="shared" si="530"/>
        <v>0</v>
      </c>
      <c r="AH1609" s="14">
        <f t="shared" si="531"/>
        <v>1</v>
      </c>
      <c r="AI1609" s="14">
        <f t="shared" si="532"/>
        <v>0</v>
      </c>
      <c r="AJ1609" s="14">
        <f t="shared" si="533"/>
        <v>0</v>
      </c>
      <c r="AK1609" s="14">
        <f t="shared" si="534"/>
        <v>0</v>
      </c>
      <c r="AL1609" s="14">
        <f t="shared" si="535"/>
        <v>0</v>
      </c>
      <c r="AM1609" s="14">
        <f t="shared" si="536"/>
        <v>0</v>
      </c>
      <c r="AN1609" s="14">
        <f t="shared" si="537"/>
        <v>0</v>
      </c>
      <c r="AO1609" s="5" t="str">
        <f t="shared" si="538"/>
        <v>5千～1万人未満の市町村平均</v>
      </c>
    </row>
    <row r="1610" spans="1:41" s="5" customFormat="1" ht="18" customHeight="1" x14ac:dyDescent="0.3">
      <c r="A1610" s="5" t="str">
        <f t="shared" si="521"/>
        <v>043506</v>
      </c>
      <c r="B1610" s="22">
        <v>43</v>
      </c>
      <c r="C1610" s="23" t="s">
        <v>70</v>
      </c>
      <c r="D1610" s="23">
        <v>43506</v>
      </c>
      <c r="E1610" s="24" t="s">
        <v>1621</v>
      </c>
      <c r="F1610" s="25">
        <v>1.9476978380332959</v>
      </c>
      <c r="G1610" s="26">
        <v>0.1306142619066476</v>
      </c>
      <c r="H1610" s="26">
        <v>3.208362883294869</v>
      </c>
      <c r="I1610" s="26">
        <f t="shared" si="522"/>
        <v>5.2866749832348123</v>
      </c>
      <c r="J1610" s="26">
        <v>3.1179971353411</v>
      </c>
      <c r="K1610" s="26">
        <v>3.4110108373623982</v>
      </c>
      <c r="L1610" s="26">
        <f t="shared" si="523"/>
        <v>6.5290079727034982</v>
      </c>
      <c r="M1610" s="26">
        <v>3.6178397604424961</v>
      </c>
      <c r="N1610" s="26">
        <v>5.2299986750343939</v>
      </c>
      <c r="O1610" s="26">
        <v>0.23639920374773249</v>
      </c>
      <c r="P1610" s="26">
        <v>0</v>
      </c>
      <c r="Q1610" s="26">
        <f t="shared" si="518"/>
        <v>9.0842376392246216</v>
      </c>
      <c r="R1610" s="27">
        <v>0.4032597106511569</v>
      </c>
      <c r="S1610" s="143">
        <f t="shared" si="524"/>
        <v>21.303180305814088</v>
      </c>
      <c r="T1610" s="140" t="str">
        <f t="shared" si="525"/>
        <v>43506</v>
      </c>
      <c r="U1610" s="5" t="str">
        <f t="shared" si="519"/>
        <v>熊本県湯前町</v>
      </c>
      <c r="V1610" s="21">
        <f t="shared" si="526"/>
        <v>9.1427561991846262E-2</v>
      </c>
      <c r="W1610" s="21">
        <f t="shared" si="526"/>
        <v>6.1312095204395468E-3</v>
      </c>
      <c r="X1610" s="21">
        <f t="shared" si="526"/>
        <v>0.15060487857858665</v>
      </c>
      <c r="Y1610" s="21">
        <f t="shared" si="527"/>
        <v>0.14636298855763488</v>
      </c>
      <c r="Z1610" s="21">
        <f t="shared" si="527"/>
        <v>0.16011744670965683</v>
      </c>
      <c r="AA1610" s="21">
        <f t="shared" si="528"/>
        <v>0.16982627516207574</v>
      </c>
      <c r="AB1610" s="21">
        <f t="shared" si="528"/>
        <v>0.24550318778492508</v>
      </c>
      <c r="AC1610" s="21">
        <f t="shared" si="528"/>
        <v>1.1096897287360147E-2</v>
      </c>
      <c r="AD1610" s="21">
        <f t="shared" si="520"/>
        <v>0</v>
      </c>
      <c r="AE1610" s="21">
        <f t="shared" si="529"/>
        <v>1.8929554407474961E-2</v>
      </c>
      <c r="AF1610" s="137">
        <f>VLOOKUP(T1610,人口!$A$2:$E$1748,5,0)</f>
        <v>3809</v>
      </c>
      <c r="AG1610" s="14">
        <f t="shared" si="530"/>
        <v>1</v>
      </c>
      <c r="AH1610" s="14">
        <f t="shared" si="531"/>
        <v>0</v>
      </c>
      <c r="AI1610" s="14">
        <f t="shared" si="532"/>
        <v>0</v>
      </c>
      <c r="AJ1610" s="14">
        <f t="shared" si="533"/>
        <v>0</v>
      </c>
      <c r="AK1610" s="14">
        <f t="shared" si="534"/>
        <v>0</v>
      </c>
      <c r="AL1610" s="14">
        <f t="shared" si="535"/>
        <v>0</v>
      </c>
      <c r="AM1610" s="14">
        <f t="shared" si="536"/>
        <v>0</v>
      </c>
      <c r="AN1610" s="14">
        <f t="shared" si="537"/>
        <v>0</v>
      </c>
      <c r="AO1610" s="5" t="str">
        <f t="shared" si="538"/>
        <v>5千人未満の市町村平均</v>
      </c>
    </row>
    <row r="1611" spans="1:41" s="5" customFormat="1" ht="18" customHeight="1" x14ac:dyDescent="0.3">
      <c r="A1611" s="5" t="str">
        <f t="shared" si="521"/>
        <v>043507</v>
      </c>
      <c r="B1611" s="22">
        <v>43</v>
      </c>
      <c r="C1611" s="23" t="s">
        <v>70</v>
      </c>
      <c r="D1611" s="23">
        <v>43507</v>
      </c>
      <c r="E1611" s="24" t="s">
        <v>1639</v>
      </c>
      <c r="F1611" s="25">
        <v>1.1463896284826169</v>
      </c>
      <c r="G1611" s="26">
        <v>0.12882502544217297</v>
      </c>
      <c r="H1611" s="26">
        <v>0.41848211521237427</v>
      </c>
      <c r="I1611" s="26">
        <f t="shared" si="522"/>
        <v>1.6936967691371643</v>
      </c>
      <c r="J1611" s="26">
        <v>2.0468252529591466</v>
      </c>
      <c r="K1611" s="26">
        <v>1.89572246915793</v>
      </c>
      <c r="L1611" s="26">
        <f t="shared" si="523"/>
        <v>3.9425477221170766</v>
      </c>
      <c r="M1611" s="26">
        <v>1.9720648760177091</v>
      </c>
      <c r="N1611" s="26">
        <v>3.3150589577724907</v>
      </c>
      <c r="O1611" s="26">
        <v>0.13442916128054305</v>
      </c>
      <c r="P1611" s="26">
        <v>0</v>
      </c>
      <c r="Q1611" s="26">
        <f t="shared" si="518"/>
        <v>5.4215529950707424</v>
      </c>
      <c r="R1611" s="27">
        <v>0.25190466050866805</v>
      </c>
      <c r="S1611" s="143">
        <f t="shared" si="524"/>
        <v>11.309702146833651</v>
      </c>
      <c r="T1611" s="140" t="str">
        <f t="shared" si="525"/>
        <v>43507</v>
      </c>
      <c r="U1611" s="5" t="str">
        <f t="shared" si="519"/>
        <v>熊本県水上村</v>
      </c>
      <c r="V1611" s="21">
        <f t="shared" si="526"/>
        <v>0.1013633793002735</v>
      </c>
      <c r="W1611" s="21">
        <f t="shared" si="526"/>
        <v>1.1390664738084177E-2</v>
      </c>
      <c r="X1611" s="21">
        <f t="shared" si="526"/>
        <v>3.7002045657721909E-2</v>
      </c>
      <c r="Y1611" s="21">
        <f t="shared" si="527"/>
        <v>0.18097958959354127</v>
      </c>
      <c r="Z1611" s="21">
        <f t="shared" si="527"/>
        <v>0.1676191330722773</v>
      </c>
      <c r="AA1611" s="21">
        <f t="shared" si="528"/>
        <v>0.17436930260535846</v>
      </c>
      <c r="AB1611" s="21">
        <f t="shared" si="528"/>
        <v>0.2931163804964218</v>
      </c>
      <c r="AC1611" s="21">
        <f t="shared" si="528"/>
        <v>1.1886180514327591E-2</v>
      </c>
      <c r="AD1611" s="21">
        <f t="shared" si="520"/>
        <v>0</v>
      </c>
      <c r="AE1611" s="21">
        <f t="shared" si="529"/>
        <v>2.2273324021994088E-2</v>
      </c>
      <c r="AF1611" s="137">
        <f>VLOOKUP(T1611,人口!$A$2:$E$1748,5,0)</f>
        <v>2166</v>
      </c>
      <c r="AG1611" s="14">
        <f t="shared" si="530"/>
        <v>1</v>
      </c>
      <c r="AH1611" s="14">
        <f t="shared" si="531"/>
        <v>0</v>
      </c>
      <c r="AI1611" s="14">
        <f t="shared" si="532"/>
        <v>0</v>
      </c>
      <c r="AJ1611" s="14">
        <f t="shared" si="533"/>
        <v>0</v>
      </c>
      <c r="AK1611" s="14">
        <f t="shared" si="534"/>
        <v>0</v>
      </c>
      <c r="AL1611" s="14">
        <f t="shared" si="535"/>
        <v>0</v>
      </c>
      <c r="AM1611" s="14">
        <f t="shared" si="536"/>
        <v>0</v>
      </c>
      <c r="AN1611" s="14">
        <f t="shared" si="537"/>
        <v>0</v>
      </c>
      <c r="AO1611" s="5" t="str">
        <f t="shared" si="538"/>
        <v>5千人未満の市町村平均</v>
      </c>
    </row>
    <row r="1612" spans="1:41" s="5" customFormat="1" ht="18" customHeight="1" x14ac:dyDescent="0.3">
      <c r="A1612" s="5" t="str">
        <f t="shared" si="521"/>
        <v>043510</v>
      </c>
      <c r="B1612" s="22">
        <v>43</v>
      </c>
      <c r="C1612" s="23" t="s">
        <v>70</v>
      </c>
      <c r="D1612" s="23">
        <v>43510</v>
      </c>
      <c r="E1612" s="24" t="s">
        <v>1655</v>
      </c>
      <c r="F1612" s="25">
        <v>1.3869041926080996</v>
      </c>
      <c r="G1612" s="26">
        <v>0.5170893382331665</v>
      </c>
      <c r="H1612" s="26">
        <v>1.5693079320464034</v>
      </c>
      <c r="I1612" s="26">
        <f t="shared" si="522"/>
        <v>3.4733014628876697</v>
      </c>
      <c r="J1612" s="26">
        <v>3.349970664009803</v>
      </c>
      <c r="K1612" s="26">
        <v>3.52062744272187</v>
      </c>
      <c r="L1612" s="26">
        <f t="shared" si="523"/>
        <v>6.8705981067316735</v>
      </c>
      <c r="M1612" s="26">
        <v>4.2481365246902865</v>
      </c>
      <c r="N1612" s="26">
        <v>6.9669163582794873</v>
      </c>
      <c r="O1612" s="26">
        <v>0.27295450199068716</v>
      </c>
      <c r="P1612" s="26">
        <v>0</v>
      </c>
      <c r="Q1612" s="26">
        <f t="shared" si="518"/>
        <v>11.488007384960461</v>
      </c>
      <c r="R1612" s="27">
        <v>0.4546522355093251</v>
      </c>
      <c r="S1612" s="143">
        <f t="shared" si="524"/>
        <v>22.286559190089129</v>
      </c>
      <c r="T1612" s="140" t="str">
        <f t="shared" si="525"/>
        <v>43510</v>
      </c>
      <c r="U1612" s="5" t="str">
        <f t="shared" si="519"/>
        <v>熊本県相良村</v>
      </c>
      <c r="V1612" s="21">
        <f t="shared" si="526"/>
        <v>6.2230521130639954E-2</v>
      </c>
      <c r="W1612" s="21">
        <f t="shared" si="526"/>
        <v>2.3201847078445244E-2</v>
      </c>
      <c r="X1612" s="21">
        <f t="shared" si="526"/>
        <v>7.0414994017752072E-2</v>
      </c>
      <c r="Y1612" s="21">
        <f t="shared" si="527"/>
        <v>0.15031349772016583</v>
      </c>
      <c r="Z1612" s="21">
        <f t="shared" si="527"/>
        <v>0.15797088337833232</v>
      </c>
      <c r="AA1612" s="21">
        <f t="shared" si="528"/>
        <v>0.19061428408291217</v>
      </c>
      <c r="AB1612" s="21">
        <f t="shared" si="528"/>
        <v>0.31260619007431562</v>
      </c>
      <c r="AC1612" s="21">
        <f t="shared" si="528"/>
        <v>1.2247494091060521E-2</v>
      </c>
      <c r="AD1612" s="21">
        <f t="shared" si="520"/>
        <v>0</v>
      </c>
      <c r="AE1612" s="21">
        <f t="shared" si="529"/>
        <v>2.0400288426376277E-2</v>
      </c>
      <c r="AF1612" s="137">
        <f>VLOOKUP(T1612,人口!$A$2:$E$1748,5,0)</f>
        <v>4398</v>
      </c>
      <c r="AG1612" s="14">
        <f t="shared" si="530"/>
        <v>1</v>
      </c>
      <c r="AH1612" s="14">
        <f t="shared" si="531"/>
        <v>0</v>
      </c>
      <c r="AI1612" s="14">
        <f t="shared" si="532"/>
        <v>0</v>
      </c>
      <c r="AJ1612" s="14">
        <f t="shared" si="533"/>
        <v>0</v>
      </c>
      <c r="AK1612" s="14">
        <f t="shared" si="534"/>
        <v>0</v>
      </c>
      <c r="AL1612" s="14">
        <f t="shared" si="535"/>
        <v>0</v>
      </c>
      <c r="AM1612" s="14">
        <f t="shared" si="536"/>
        <v>0</v>
      </c>
      <c r="AN1612" s="14">
        <f t="shared" si="537"/>
        <v>0</v>
      </c>
      <c r="AO1612" s="5" t="str">
        <f t="shared" si="538"/>
        <v>5千人未満の市町村平均</v>
      </c>
    </row>
    <row r="1613" spans="1:41" s="5" customFormat="1" ht="18" customHeight="1" x14ac:dyDescent="0.3">
      <c r="A1613" s="5" t="str">
        <f t="shared" si="521"/>
        <v>043511</v>
      </c>
      <c r="B1613" s="22">
        <v>43</v>
      </c>
      <c r="C1613" s="23" t="s">
        <v>70</v>
      </c>
      <c r="D1613" s="23">
        <v>43511</v>
      </c>
      <c r="E1613" s="24" t="s">
        <v>1670</v>
      </c>
      <c r="F1613" s="25">
        <v>0.3555057102006724</v>
      </c>
      <c r="G1613" s="26">
        <v>0.21470837573695495</v>
      </c>
      <c r="H1613" s="26">
        <v>4.0453271137196181</v>
      </c>
      <c r="I1613" s="26">
        <f t="shared" si="522"/>
        <v>4.6155411996572457</v>
      </c>
      <c r="J1613" s="26">
        <v>0.97565337057719326</v>
      </c>
      <c r="K1613" s="26">
        <v>1.0768219467665792</v>
      </c>
      <c r="L1613" s="26">
        <f t="shared" si="523"/>
        <v>2.0524753173437724</v>
      </c>
      <c r="M1613" s="26">
        <v>1.0425363146017752</v>
      </c>
      <c r="N1613" s="26">
        <v>2.4441944129875552</v>
      </c>
      <c r="O1613" s="26">
        <v>6.634569409459859E-2</v>
      </c>
      <c r="P1613" s="26">
        <v>0</v>
      </c>
      <c r="Q1613" s="26">
        <f t="shared" si="518"/>
        <v>3.5530764216839295</v>
      </c>
      <c r="R1613" s="27">
        <v>0.17603520377604678</v>
      </c>
      <c r="S1613" s="143">
        <f t="shared" si="524"/>
        <v>10.397128142460994</v>
      </c>
      <c r="T1613" s="140" t="str">
        <f t="shared" si="525"/>
        <v>43511</v>
      </c>
      <c r="U1613" s="5" t="str">
        <f t="shared" si="519"/>
        <v>熊本県五木村</v>
      </c>
      <c r="V1613" s="21">
        <f t="shared" si="526"/>
        <v>3.4192683338086123E-2</v>
      </c>
      <c r="W1613" s="21">
        <f t="shared" si="526"/>
        <v>2.0650738626573625E-2</v>
      </c>
      <c r="X1613" s="21">
        <f t="shared" si="526"/>
        <v>0.38908120187524126</v>
      </c>
      <c r="Y1613" s="21">
        <f t="shared" si="527"/>
        <v>9.383873673660971E-2</v>
      </c>
      <c r="Z1613" s="21">
        <f t="shared" si="527"/>
        <v>0.10356917141079844</v>
      </c>
      <c r="AA1613" s="21">
        <f t="shared" si="528"/>
        <v>0.10027156540892719</v>
      </c>
      <c r="AB1613" s="21">
        <f t="shared" si="528"/>
        <v>0.23508360957923288</v>
      </c>
      <c r="AC1613" s="21">
        <f t="shared" si="528"/>
        <v>6.3811557562369909E-3</v>
      </c>
      <c r="AD1613" s="21">
        <f t="shared" si="520"/>
        <v>0</v>
      </c>
      <c r="AE1613" s="21">
        <f t="shared" si="529"/>
        <v>1.6931137268293719E-2</v>
      </c>
      <c r="AF1613" s="137">
        <f>VLOOKUP(T1613,人口!$A$2:$E$1748,5,0)</f>
        <v>1069</v>
      </c>
      <c r="AG1613" s="14">
        <f t="shared" si="530"/>
        <v>1</v>
      </c>
      <c r="AH1613" s="14">
        <f t="shared" si="531"/>
        <v>0</v>
      </c>
      <c r="AI1613" s="14">
        <f t="shared" si="532"/>
        <v>0</v>
      </c>
      <c r="AJ1613" s="14">
        <f t="shared" si="533"/>
        <v>0</v>
      </c>
      <c r="AK1613" s="14">
        <f t="shared" si="534"/>
        <v>0</v>
      </c>
      <c r="AL1613" s="14">
        <f t="shared" si="535"/>
        <v>0</v>
      </c>
      <c r="AM1613" s="14">
        <f t="shared" si="536"/>
        <v>0</v>
      </c>
      <c r="AN1613" s="14">
        <f t="shared" si="537"/>
        <v>0</v>
      </c>
      <c r="AO1613" s="5" t="str">
        <f t="shared" si="538"/>
        <v>5千人未満の市町村平均</v>
      </c>
    </row>
    <row r="1614" spans="1:41" s="5" customFormat="1" ht="18" customHeight="1" x14ac:dyDescent="0.3">
      <c r="A1614" s="5" t="str">
        <f t="shared" si="521"/>
        <v>043512</v>
      </c>
      <c r="B1614" s="22">
        <v>43</v>
      </c>
      <c r="C1614" s="23" t="s">
        <v>70</v>
      </c>
      <c r="D1614" s="23">
        <v>43512</v>
      </c>
      <c r="E1614" s="24" t="s">
        <v>1685</v>
      </c>
      <c r="F1614" s="25">
        <v>0.70927542289125267</v>
      </c>
      <c r="G1614" s="26">
        <v>0.24870386856197282</v>
      </c>
      <c r="H1614" s="26">
        <v>1.9877900472587775</v>
      </c>
      <c r="I1614" s="26">
        <f t="shared" si="522"/>
        <v>2.9457693387120027</v>
      </c>
      <c r="J1614" s="26">
        <v>1.5760554447785429</v>
      </c>
      <c r="K1614" s="26">
        <v>2.5985583505804279</v>
      </c>
      <c r="L1614" s="26">
        <f t="shared" si="523"/>
        <v>4.1746137953589706</v>
      </c>
      <c r="M1614" s="26">
        <v>3.1626254307079806</v>
      </c>
      <c r="N1614" s="26">
        <v>4.056015531788403</v>
      </c>
      <c r="O1614" s="26">
        <v>0.21362196358616309</v>
      </c>
      <c r="P1614" s="26">
        <v>0</v>
      </c>
      <c r="Q1614" s="26">
        <f t="shared" si="518"/>
        <v>7.4322629260825464</v>
      </c>
      <c r="R1614" s="27">
        <v>0.36467015661661811</v>
      </c>
      <c r="S1614" s="143">
        <f t="shared" si="524"/>
        <v>14.917316216770139</v>
      </c>
      <c r="T1614" s="140" t="str">
        <f t="shared" si="525"/>
        <v>43512</v>
      </c>
      <c r="U1614" s="5" t="str">
        <f t="shared" si="519"/>
        <v>熊本県山江村</v>
      </c>
      <c r="V1614" s="21">
        <f t="shared" si="526"/>
        <v>4.7547119909805279E-2</v>
      </c>
      <c r="W1614" s="21">
        <f t="shared" si="526"/>
        <v>1.667215904978795E-2</v>
      </c>
      <c r="X1614" s="21">
        <f t="shared" si="526"/>
        <v>0.13325386539866277</v>
      </c>
      <c r="Y1614" s="21">
        <f t="shared" si="527"/>
        <v>0.10565274757712326</v>
      </c>
      <c r="Z1614" s="21">
        <f t="shared" si="527"/>
        <v>0.17419744361650741</v>
      </c>
      <c r="AA1614" s="21">
        <f t="shared" si="528"/>
        <v>0.21201034990144793</v>
      </c>
      <c r="AB1614" s="21">
        <f t="shared" si="528"/>
        <v>0.27189981581463057</v>
      </c>
      <c r="AC1614" s="21">
        <f t="shared" si="528"/>
        <v>1.4320401906209373E-2</v>
      </c>
      <c r="AD1614" s="21">
        <f t="shared" si="520"/>
        <v>0</v>
      </c>
      <c r="AE1614" s="21">
        <f t="shared" si="529"/>
        <v>2.4446096825825391E-2</v>
      </c>
      <c r="AF1614" s="137">
        <f>VLOOKUP(T1614,人口!$A$2:$E$1748,5,0)</f>
        <v>3442</v>
      </c>
      <c r="AG1614" s="14">
        <f t="shared" si="530"/>
        <v>1</v>
      </c>
      <c r="AH1614" s="14">
        <f t="shared" si="531"/>
        <v>0</v>
      </c>
      <c r="AI1614" s="14">
        <f t="shared" si="532"/>
        <v>0</v>
      </c>
      <c r="AJ1614" s="14">
        <f t="shared" si="533"/>
        <v>0</v>
      </c>
      <c r="AK1614" s="14">
        <f t="shared" si="534"/>
        <v>0</v>
      </c>
      <c r="AL1614" s="14">
        <f t="shared" si="535"/>
        <v>0</v>
      </c>
      <c r="AM1614" s="14">
        <f t="shared" si="536"/>
        <v>0</v>
      </c>
      <c r="AN1614" s="14">
        <f t="shared" si="537"/>
        <v>0</v>
      </c>
      <c r="AO1614" s="5" t="str">
        <f t="shared" si="538"/>
        <v>5千人未満の市町村平均</v>
      </c>
    </row>
    <row r="1615" spans="1:41" s="5" customFormat="1" ht="18" customHeight="1" x14ac:dyDescent="0.3">
      <c r="A1615" s="5" t="str">
        <f t="shared" si="521"/>
        <v>043513</v>
      </c>
      <c r="B1615" s="22">
        <v>43</v>
      </c>
      <c r="C1615" s="23" t="s">
        <v>70</v>
      </c>
      <c r="D1615" s="23">
        <v>43513</v>
      </c>
      <c r="E1615" s="24" t="s">
        <v>1698</v>
      </c>
      <c r="F1615" s="25">
        <v>0.31754633880775013</v>
      </c>
      <c r="G1615" s="26">
        <v>0.2701747061356683</v>
      </c>
      <c r="H1615" s="26">
        <v>0.31386158640928069</v>
      </c>
      <c r="I1615" s="26">
        <f t="shared" si="522"/>
        <v>0.90158263135269912</v>
      </c>
      <c r="J1615" s="26">
        <v>2.6097021975229118</v>
      </c>
      <c r="K1615" s="26">
        <v>3.1101025089246312</v>
      </c>
      <c r="L1615" s="26">
        <f t="shared" si="523"/>
        <v>5.719804706447543</v>
      </c>
      <c r="M1615" s="26">
        <v>3.1610337722124053</v>
      </c>
      <c r="N1615" s="26">
        <v>4.4794192883689243</v>
      </c>
      <c r="O1615" s="26">
        <v>0.22249701901696534</v>
      </c>
      <c r="P1615" s="26">
        <v>0</v>
      </c>
      <c r="Q1615" s="26">
        <f t="shared" si="518"/>
        <v>7.8629500795982947</v>
      </c>
      <c r="R1615" s="27">
        <v>0.38224883877922117</v>
      </c>
      <c r="S1615" s="143">
        <f t="shared" si="524"/>
        <v>14.866586256177758</v>
      </c>
      <c r="T1615" s="140" t="str">
        <f t="shared" si="525"/>
        <v>43513</v>
      </c>
      <c r="U1615" s="5" t="str">
        <f t="shared" si="519"/>
        <v>熊本県球磨村</v>
      </c>
      <c r="V1615" s="21">
        <f t="shared" si="526"/>
        <v>2.1359734732362978E-2</v>
      </c>
      <c r="W1615" s="21">
        <f t="shared" si="526"/>
        <v>1.8173284806617802E-2</v>
      </c>
      <c r="X1615" s="21">
        <f t="shared" si="526"/>
        <v>2.1111880091426949E-2</v>
      </c>
      <c r="Y1615" s="21">
        <f t="shared" si="527"/>
        <v>0.17554145602447629</v>
      </c>
      <c r="Z1615" s="21">
        <f t="shared" si="527"/>
        <v>0.20920085185206785</v>
      </c>
      <c r="AA1615" s="21">
        <f t="shared" si="528"/>
        <v>0.21262674010981161</v>
      </c>
      <c r="AB1615" s="21">
        <f t="shared" si="528"/>
        <v>0.3013078598664517</v>
      </c>
      <c r="AC1615" s="21">
        <f t="shared" si="528"/>
        <v>1.4966248147553544E-2</v>
      </c>
      <c r="AD1615" s="21">
        <f t="shared" si="520"/>
        <v>0</v>
      </c>
      <c r="AE1615" s="21">
        <f t="shared" si="529"/>
        <v>2.5711944369231302E-2</v>
      </c>
      <c r="AF1615" s="137">
        <f>VLOOKUP(T1615,人口!$A$2:$E$1748,5,0)</f>
        <v>3585</v>
      </c>
      <c r="AG1615" s="14">
        <f t="shared" si="530"/>
        <v>1</v>
      </c>
      <c r="AH1615" s="14">
        <f t="shared" si="531"/>
        <v>0</v>
      </c>
      <c r="AI1615" s="14">
        <f t="shared" si="532"/>
        <v>0</v>
      </c>
      <c r="AJ1615" s="14">
        <f t="shared" si="533"/>
        <v>0</v>
      </c>
      <c r="AK1615" s="14">
        <f t="shared" si="534"/>
        <v>0</v>
      </c>
      <c r="AL1615" s="14">
        <f t="shared" si="535"/>
        <v>0</v>
      </c>
      <c r="AM1615" s="14">
        <f t="shared" si="536"/>
        <v>0</v>
      </c>
      <c r="AN1615" s="14">
        <f t="shared" si="537"/>
        <v>0</v>
      </c>
      <c r="AO1615" s="5" t="str">
        <f t="shared" si="538"/>
        <v>5千人未満の市町村平均</v>
      </c>
    </row>
    <row r="1616" spans="1:41" s="5" customFormat="1" ht="18" customHeight="1" x14ac:dyDescent="0.3">
      <c r="A1616" s="5" t="str">
        <f t="shared" si="521"/>
        <v>043514</v>
      </c>
      <c r="B1616" s="22">
        <v>43</v>
      </c>
      <c r="C1616" s="23" t="s">
        <v>70</v>
      </c>
      <c r="D1616" s="23">
        <v>43514</v>
      </c>
      <c r="E1616" s="24" t="s">
        <v>1709</v>
      </c>
      <c r="F1616" s="25">
        <v>10.139795332284127</v>
      </c>
      <c r="G1616" s="26">
        <v>1.1594252289795568</v>
      </c>
      <c r="H1616" s="26">
        <v>4.5335562481340546</v>
      </c>
      <c r="I1616" s="26">
        <f t="shared" si="522"/>
        <v>15.832776809397739</v>
      </c>
      <c r="J1616" s="26">
        <v>12.884764967377826</v>
      </c>
      <c r="K1616" s="26">
        <v>12.762811816167561</v>
      </c>
      <c r="L1616" s="26">
        <f t="shared" si="523"/>
        <v>25.647576783545389</v>
      </c>
      <c r="M1616" s="26">
        <v>14.854948739203614</v>
      </c>
      <c r="N1616" s="26">
        <v>20.010638904754412</v>
      </c>
      <c r="O1616" s="26">
        <v>0.9496929944205309</v>
      </c>
      <c r="P1616" s="26">
        <v>0</v>
      </c>
      <c r="Q1616" s="26">
        <f t="shared" si="518"/>
        <v>35.815280638378553</v>
      </c>
      <c r="R1616" s="27">
        <v>1.4073784223901253</v>
      </c>
      <c r="S1616" s="143">
        <f t="shared" si="524"/>
        <v>78.703012653711809</v>
      </c>
      <c r="T1616" s="140" t="str">
        <f t="shared" si="525"/>
        <v>43514</v>
      </c>
      <c r="U1616" s="5" t="str">
        <f t="shared" si="519"/>
        <v>熊本県あさぎり町</v>
      </c>
      <c r="V1616" s="21">
        <f t="shared" si="526"/>
        <v>0.12883617780806655</v>
      </c>
      <c r="W1616" s="21">
        <f t="shared" si="526"/>
        <v>1.4731649906223453E-2</v>
      </c>
      <c r="X1616" s="21">
        <f t="shared" si="526"/>
        <v>5.7603338109576699E-2</v>
      </c>
      <c r="Y1616" s="21">
        <f t="shared" si="527"/>
        <v>0.16371374529295293</v>
      </c>
      <c r="Z1616" s="21">
        <f t="shared" si="527"/>
        <v>0.16216420929555914</v>
      </c>
      <c r="AA1616" s="21">
        <f t="shared" si="528"/>
        <v>0.18874688831245168</v>
      </c>
      <c r="AB1616" s="21">
        <f t="shared" si="528"/>
        <v>0.25425505619206645</v>
      </c>
      <c r="AC1616" s="21">
        <f t="shared" si="528"/>
        <v>1.2066793409791299E-2</v>
      </c>
      <c r="AD1616" s="21">
        <f t="shared" si="520"/>
        <v>0</v>
      </c>
      <c r="AE1616" s="21">
        <f t="shared" si="529"/>
        <v>1.7882141673311792E-2</v>
      </c>
      <c r="AF1616" s="137">
        <f>VLOOKUP(T1616,人口!$A$2:$E$1748,5,0)</f>
        <v>15302</v>
      </c>
      <c r="AG1616" s="14">
        <f t="shared" si="530"/>
        <v>0</v>
      </c>
      <c r="AH1616" s="14">
        <f t="shared" si="531"/>
        <v>0</v>
      </c>
      <c r="AI1616" s="14">
        <f t="shared" si="532"/>
        <v>1</v>
      </c>
      <c r="AJ1616" s="14">
        <f t="shared" si="533"/>
        <v>0</v>
      </c>
      <c r="AK1616" s="14">
        <f t="shared" si="534"/>
        <v>0</v>
      </c>
      <c r="AL1616" s="14">
        <f t="shared" si="535"/>
        <v>0</v>
      </c>
      <c r="AM1616" s="14">
        <f t="shared" si="536"/>
        <v>0</v>
      </c>
      <c r="AN1616" s="14">
        <f t="shared" si="537"/>
        <v>0</v>
      </c>
      <c r="AO1616" s="5" t="str">
        <f t="shared" si="538"/>
        <v>1万～3万人未満の市町村平均</v>
      </c>
    </row>
    <row r="1617" spans="1:41" s="5" customFormat="1" ht="18" customHeight="1" x14ac:dyDescent="0.3">
      <c r="A1617" s="5" t="str">
        <f t="shared" si="521"/>
        <v>043531</v>
      </c>
      <c r="B1617" s="22">
        <v>43</v>
      </c>
      <c r="C1617" s="23" t="s">
        <v>70</v>
      </c>
      <c r="D1617" s="23">
        <v>43531</v>
      </c>
      <c r="E1617" s="24" t="s">
        <v>1723</v>
      </c>
      <c r="F1617" s="25">
        <v>1.6388231805678239</v>
      </c>
      <c r="G1617" s="26">
        <v>0.71927305871879899</v>
      </c>
      <c r="H1617" s="26">
        <v>1.8482960088546529</v>
      </c>
      <c r="I1617" s="26">
        <f t="shared" si="522"/>
        <v>4.2063922481412757</v>
      </c>
      <c r="J1617" s="26">
        <v>9.0947268739818075</v>
      </c>
      <c r="K1617" s="26">
        <v>6.8091256035060344</v>
      </c>
      <c r="L1617" s="26">
        <f t="shared" si="523"/>
        <v>15.903852477487842</v>
      </c>
      <c r="M1617" s="26">
        <v>6.3793672502655188</v>
      </c>
      <c r="N1617" s="26">
        <v>8.4584523189608696</v>
      </c>
      <c r="O1617" s="26">
        <v>0.44244944172160278</v>
      </c>
      <c r="P1617" s="26">
        <v>0.14611945194787751</v>
      </c>
      <c r="Q1617" s="26">
        <f t="shared" si="518"/>
        <v>15.426388462895869</v>
      </c>
      <c r="R1617" s="27">
        <v>0.6928859062201238</v>
      </c>
      <c r="S1617" s="143">
        <f t="shared" si="524"/>
        <v>36.229519094745115</v>
      </c>
      <c r="T1617" s="140" t="str">
        <f t="shared" si="525"/>
        <v>43531</v>
      </c>
      <c r="U1617" s="5" t="str">
        <f t="shared" si="519"/>
        <v>熊本県苓北町</v>
      </c>
      <c r="V1617" s="21">
        <f t="shared" si="526"/>
        <v>4.5234472372710187E-2</v>
      </c>
      <c r="W1617" s="21">
        <f t="shared" si="526"/>
        <v>1.9853232300373686E-2</v>
      </c>
      <c r="X1617" s="21">
        <f t="shared" si="526"/>
        <v>5.1016299830563792E-2</v>
      </c>
      <c r="Y1617" s="21">
        <f t="shared" si="527"/>
        <v>0.25103084725463404</v>
      </c>
      <c r="Z1617" s="21">
        <f t="shared" si="527"/>
        <v>0.18794413433143414</v>
      </c>
      <c r="AA1617" s="21">
        <f t="shared" si="528"/>
        <v>0.17608202950700524</v>
      </c>
      <c r="AB1617" s="21">
        <f t="shared" si="528"/>
        <v>0.23346852319074032</v>
      </c>
      <c r="AC1617" s="21">
        <f t="shared" si="528"/>
        <v>1.2212401731431692E-2</v>
      </c>
      <c r="AD1617" s="21">
        <f t="shared" si="520"/>
        <v>4.0331601301622387E-3</v>
      </c>
      <c r="AE1617" s="21">
        <f t="shared" si="529"/>
        <v>1.9124899350944545E-2</v>
      </c>
      <c r="AF1617" s="137">
        <f>VLOOKUP(T1617,人口!$A$2:$E$1748,5,0)</f>
        <v>7129</v>
      </c>
      <c r="AG1617" s="14">
        <f t="shared" si="530"/>
        <v>0</v>
      </c>
      <c r="AH1617" s="14">
        <f t="shared" si="531"/>
        <v>1</v>
      </c>
      <c r="AI1617" s="14">
        <f t="shared" si="532"/>
        <v>0</v>
      </c>
      <c r="AJ1617" s="14">
        <f t="shared" si="533"/>
        <v>0</v>
      </c>
      <c r="AK1617" s="14">
        <f t="shared" si="534"/>
        <v>0</v>
      </c>
      <c r="AL1617" s="14">
        <f t="shared" si="535"/>
        <v>0</v>
      </c>
      <c r="AM1617" s="14">
        <f t="shared" si="536"/>
        <v>0</v>
      </c>
      <c r="AN1617" s="14">
        <f t="shared" si="537"/>
        <v>0</v>
      </c>
      <c r="AO1617" s="5" t="str">
        <f t="shared" si="538"/>
        <v>5千～1万人未満の市町村平均</v>
      </c>
    </row>
    <row r="1618" spans="1:41" s="5" customFormat="1" ht="18" customHeight="1" x14ac:dyDescent="0.3">
      <c r="A1618" s="5" t="str">
        <f t="shared" si="521"/>
        <v>044201</v>
      </c>
      <c r="B1618" s="22">
        <v>44</v>
      </c>
      <c r="C1618" s="23" t="s">
        <v>71</v>
      </c>
      <c r="D1618" s="23">
        <v>44201</v>
      </c>
      <c r="E1618" s="24" t="s">
        <v>118</v>
      </c>
      <c r="F1618" s="25">
        <v>13185.709913508494</v>
      </c>
      <c r="G1618" s="26">
        <v>74.020277463824144</v>
      </c>
      <c r="H1618" s="26">
        <v>45.451346586903512</v>
      </c>
      <c r="I1618" s="26">
        <f t="shared" si="522"/>
        <v>13305.181537559221</v>
      </c>
      <c r="J1618" s="26">
        <v>716.25636817853922</v>
      </c>
      <c r="K1618" s="26">
        <v>550.99592570156756</v>
      </c>
      <c r="L1618" s="26">
        <f t="shared" si="523"/>
        <v>1267.2522938801067</v>
      </c>
      <c r="M1618" s="26">
        <v>470.30325227256873</v>
      </c>
      <c r="N1618" s="26">
        <v>308.55548760805488</v>
      </c>
      <c r="O1618" s="26">
        <v>29.690660088865574</v>
      </c>
      <c r="P1618" s="26">
        <v>160.06609409096814</v>
      </c>
      <c r="Q1618" s="26">
        <f t="shared" si="518"/>
        <v>968.61549406045731</v>
      </c>
      <c r="R1618" s="27">
        <v>83.150592200139982</v>
      </c>
      <c r="S1618" s="143">
        <f t="shared" si="524"/>
        <v>15624.199917699925</v>
      </c>
      <c r="T1618" s="140" t="str">
        <f t="shared" si="525"/>
        <v>44201</v>
      </c>
      <c r="U1618" s="5" t="str">
        <f t="shared" si="519"/>
        <v>大分県大分市</v>
      </c>
      <c r="V1618" s="21">
        <f t="shared" si="526"/>
        <v>0.84392864805646906</v>
      </c>
      <c r="W1618" s="21">
        <f t="shared" si="526"/>
        <v>4.7375403447039895E-3</v>
      </c>
      <c r="X1618" s="21">
        <f t="shared" si="526"/>
        <v>2.9090351394834503E-3</v>
      </c>
      <c r="Y1618" s="21">
        <f t="shared" si="527"/>
        <v>4.5842754953943333E-2</v>
      </c>
      <c r="Z1618" s="21">
        <f t="shared" si="527"/>
        <v>3.526554502655653E-2</v>
      </c>
      <c r="AA1618" s="21">
        <f t="shared" si="528"/>
        <v>3.0100949472605262E-2</v>
      </c>
      <c r="AB1618" s="21">
        <f t="shared" si="528"/>
        <v>1.9748562437332026E-2</v>
      </c>
      <c r="AC1618" s="21">
        <f t="shared" si="528"/>
        <v>1.9002995510336766E-3</v>
      </c>
      <c r="AD1618" s="21">
        <f t="shared" si="520"/>
        <v>1.024475460721907E-2</v>
      </c>
      <c r="AE1618" s="21">
        <f t="shared" si="529"/>
        <v>5.3219104106535763E-3</v>
      </c>
      <c r="AF1618" s="137">
        <f>VLOOKUP(T1618,人口!$A$2:$E$1748,5,0)</f>
        <v>478393</v>
      </c>
      <c r="AG1618" s="14">
        <f t="shared" si="530"/>
        <v>0</v>
      </c>
      <c r="AH1618" s="14">
        <f t="shared" si="531"/>
        <v>0</v>
      </c>
      <c r="AI1618" s="14">
        <f t="shared" si="532"/>
        <v>0</v>
      </c>
      <c r="AJ1618" s="14">
        <f t="shared" si="533"/>
        <v>0</v>
      </c>
      <c r="AK1618" s="14">
        <f t="shared" si="534"/>
        <v>0</v>
      </c>
      <c r="AL1618" s="14">
        <f t="shared" si="535"/>
        <v>1</v>
      </c>
      <c r="AM1618" s="14">
        <f t="shared" si="536"/>
        <v>0</v>
      </c>
      <c r="AN1618" s="14">
        <f t="shared" si="537"/>
        <v>0</v>
      </c>
      <c r="AO1618" s="5" t="str">
        <f t="shared" si="538"/>
        <v>20万～50万人未満の市町村平均</v>
      </c>
    </row>
    <row r="1619" spans="1:41" s="5" customFormat="1" ht="18" customHeight="1" x14ac:dyDescent="0.3">
      <c r="A1619" s="5" t="str">
        <f t="shared" si="521"/>
        <v>044202</v>
      </c>
      <c r="B1619" s="22">
        <v>44</v>
      </c>
      <c r="C1619" s="23" t="s">
        <v>71</v>
      </c>
      <c r="D1619" s="23">
        <v>44202</v>
      </c>
      <c r="E1619" s="24" t="s">
        <v>168</v>
      </c>
      <c r="F1619" s="25">
        <v>41.351557663906789</v>
      </c>
      <c r="G1619" s="26">
        <v>8.2325238868362423</v>
      </c>
      <c r="H1619" s="26">
        <v>2.1810414814623793</v>
      </c>
      <c r="I1619" s="26">
        <f t="shared" si="522"/>
        <v>51.765123032205409</v>
      </c>
      <c r="J1619" s="26">
        <v>197.20284873379029</v>
      </c>
      <c r="K1619" s="26">
        <v>154.70339813792836</v>
      </c>
      <c r="L1619" s="26">
        <f t="shared" si="523"/>
        <v>351.90624687171862</v>
      </c>
      <c r="M1619" s="26">
        <v>100.5593920919474</v>
      </c>
      <c r="N1619" s="26">
        <v>49.230309515135161</v>
      </c>
      <c r="O1619" s="26">
        <v>7.2502996537185238</v>
      </c>
      <c r="P1619" s="26">
        <v>51.80740771431509</v>
      </c>
      <c r="Q1619" s="26">
        <f t="shared" si="518"/>
        <v>208.8474089751162</v>
      </c>
      <c r="R1619" s="27">
        <v>19.50898159026324</v>
      </c>
      <c r="S1619" s="143">
        <f t="shared" si="524"/>
        <v>632.02776046930342</v>
      </c>
      <c r="T1619" s="140" t="str">
        <f t="shared" si="525"/>
        <v>44202</v>
      </c>
      <c r="U1619" s="5" t="str">
        <f t="shared" si="519"/>
        <v>大分県別府市</v>
      </c>
      <c r="V1619" s="21">
        <f t="shared" si="526"/>
        <v>6.5426805989030876E-2</v>
      </c>
      <c r="W1619" s="21">
        <f t="shared" si="526"/>
        <v>1.3025573244952557E-2</v>
      </c>
      <c r="X1619" s="21">
        <f t="shared" si="526"/>
        <v>3.4508634238516315E-3</v>
      </c>
      <c r="Y1619" s="21">
        <f t="shared" si="527"/>
        <v>0.31201611870238116</v>
      </c>
      <c r="Z1619" s="21">
        <f t="shared" si="527"/>
        <v>0.24477310620510642</v>
      </c>
      <c r="AA1619" s="21">
        <f t="shared" si="528"/>
        <v>0.15910597347382088</v>
      </c>
      <c r="AB1619" s="21">
        <f t="shared" si="528"/>
        <v>7.7892637941377574E-2</v>
      </c>
      <c r="AC1619" s="21">
        <f t="shared" si="528"/>
        <v>1.1471489240179758E-2</v>
      </c>
      <c r="AD1619" s="21">
        <f t="shared" si="520"/>
        <v>8.1970145861704272E-2</v>
      </c>
      <c r="AE1619" s="21">
        <f t="shared" si="529"/>
        <v>3.0867285917595008E-2</v>
      </c>
      <c r="AF1619" s="137">
        <f>VLOOKUP(T1619,人口!$A$2:$E$1748,5,0)</f>
        <v>116821</v>
      </c>
      <c r="AG1619" s="14">
        <f t="shared" si="530"/>
        <v>0</v>
      </c>
      <c r="AH1619" s="14">
        <f t="shared" si="531"/>
        <v>0</v>
      </c>
      <c r="AI1619" s="14">
        <f t="shared" si="532"/>
        <v>0</v>
      </c>
      <c r="AJ1619" s="14">
        <f t="shared" si="533"/>
        <v>0</v>
      </c>
      <c r="AK1619" s="14">
        <f t="shared" si="534"/>
        <v>1</v>
      </c>
      <c r="AL1619" s="14">
        <f t="shared" si="535"/>
        <v>0</v>
      </c>
      <c r="AM1619" s="14">
        <f t="shared" si="536"/>
        <v>0</v>
      </c>
      <c r="AN1619" s="14">
        <f t="shared" si="537"/>
        <v>0</v>
      </c>
      <c r="AO1619" s="5" t="str">
        <f t="shared" si="538"/>
        <v>10万～20万人未満の市町村平均</v>
      </c>
    </row>
    <row r="1620" spans="1:41" s="5" customFormat="1" ht="18" customHeight="1" x14ac:dyDescent="0.3">
      <c r="A1620" s="5" t="str">
        <f t="shared" si="521"/>
        <v>044203</v>
      </c>
      <c r="B1620" s="22">
        <v>44</v>
      </c>
      <c r="C1620" s="23" t="s">
        <v>71</v>
      </c>
      <c r="D1620" s="23">
        <v>44203</v>
      </c>
      <c r="E1620" s="24" t="s">
        <v>236</v>
      </c>
      <c r="F1620" s="25">
        <v>3058.5741705764153</v>
      </c>
      <c r="G1620" s="26">
        <v>9.1343709822265726</v>
      </c>
      <c r="H1620" s="26">
        <v>17.876750714129145</v>
      </c>
      <c r="I1620" s="26">
        <f t="shared" si="522"/>
        <v>3085.5852922727713</v>
      </c>
      <c r="J1620" s="26">
        <v>112.24291205761214</v>
      </c>
      <c r="K1620" s="26">
        <v>98.7756968548359</v>
      </c>
      <c r="L1620" s="26">
        <f t="shared" si="523"/>
        <v>211.01860891244803</v>
      </c>
      <c r="M1620" s="26">
        <v>85.446594676460606</v>
      </c>
      <c r="N1620" s="26">
        <v>73.013090978516033</v>
      </c>
      <c r="O1620" s="26">
        <v>5.2128848307648452</v>
      </c>
      <c r="P1620" s="26">
        <v>21.799639033376465</v>
      </c>
      <c r="Q1620" s="26">
        <f t="shared" si="518"/>
        <v>185.47220951911794</v>
      </c>
      <c r="R1620" s="27">
        <v>6.8329414808199989</v>
      </c>
      <c r="S1620" s="143">
        <f t="shared" si="524"/>
        <v>3488.9090521851572</v>
      </c>
      <c r="T1620" s="140" t="str">
        <f t="shared" si="525"/>
        <v>44203</v>
      </c>
      <c r="U1620" s="5" t="str">
        <f t="shared" si="519"/>
        <v>大分県中津市</v>
      </c>
      <c r="V1620" s="21">
        <f t="shared" si="526"/>
        <v>0.87665632002094851</v>
      </c>
      <c r="W1620" s="21">
        <f t="shared" si="526"/>
        <v>2.6181166793400865E-3</v>
      </c>
      <c r="X1620" s="21">
        <f t="shared" si="526"/>
        <v>5.1238798279744958E-3</v>
      </c>
      <c r="Y1620" s="21">
        <f t="shared" si="527"/>
        <v>3.2171349375620065E-2</v>
      </c>
      <c r="Z1620" s="21">
        <f t="shared" si="527"/>
        <v>2.8311341848527457E-2</v>
      </c>
      <c r="AA1620" s="21">
        <f t="shared" si="528"/>
        <v>2.4490920628310472E-2</v>
      </c>
      <c r="AB1620" s="21">
        <f t="shared" si="528"/>
        <v>2.0927198125954821E-2</v>
      </c>
      <c r="AC1620" s="21">
        <f t="shared" si="528"/>
        <v>1.4941303292213752E-3</v>
      </c>
      <c r="AD1620" s="21">
        <f t="shared" si="520"/>
        <v>6.2482680709957219E-3</v>
      </c>
      <c r="AE1620" s="21">
        <f t="shared" si="529"/>
        <v>1.9584750931069478E-3</v>
      </c>
      <c r="AF1620" s="137">
        <f>VLOOKUP(T1620,人口!$A$2:$E$1748,5,0)</f>
        <v>83993</v>
      </c>
      <c r="AG1620" s="14">
        <f t="shared" si="530"/>
        <v>0</v>
      </c>
      <c r="AH1620" s="14">
        <f t="shared" si="531"/>
        <v>0</v>
      </c>
      <c r="AI1620" s="14">
        <f t="shared" si="532"/>
        <v>0</v>
      </c>
      <c r="AJ1620" s="14">
        <f t="shared" si="533"/>
        <v>1</v>
      </c>
      <c r="AK1620" s="14">
        <f t="shared" si="534"/>
        <v>0</v>
      </c>
      <c r="AL1620" s="14">
        <f t="shared" si="535"/>
        <v>0</v>
      </c>
      <c r="AM1620" s="14">
        <f t="shared" si="536"/>
        <v>0</v>
      </c>
      <c r="AN1620" s="14">
        <f t="shared" si="537"/>
        <v>0</v>
      </c>
      <c r="AO1620" s="5" t="str">
        <f t="shared" si="538"/>
        <v>3万～10万人未満の市町村平均</v>
      </c>
    </row>
    <row r="1621" spans="1:41" s="5" customFormat="1" ht="18" customHeight="1" x14ac:dyDescent="0.3">
      <c r="A1621" s="5" t="str">
        <f t="shared" si="521"/>
        <v>044204</v>
      </c>
      <c r="B1621" s="22">
        <v>44</v>
      </c>
      <c r="C1621" s="23" t="s">
        <v>71</v>
      </c>
      <c r="D1621" s="23">
        <v>44204</v>
      </c>
      <c r="E1621" s="24" t="s">
        <v>297</v>
      </c>
      <c r="F1621" s="25">
        <v>567.95974859527576</v>
      </c>
      <c r="G1621" s="26">
        <v>9.5689960884387819</v>
      </c>
      <c r="H1621" s="26">
        <v>31.39141846533353</v>
      </c>
      <c r="I1621" s="26">
        <f t="shared" si="522"/>
        <v>608.92016314904811</v>
      </c>
      <c r="J1621" s="26">
        <v>90.332788827455943</v>
      </c>
      <c r="K1621" s="26">
        <v>67.904418735667477</v>
      </c>
      <c r="L1621" s="26">
        <f t="shared" si="523"/>
        <v>158.23720756312343</v>
      </c>
      <c r="M1621" s="26">
        <v>63.865297134956066</v>
      </c>
      <c r="N1621" s="26">
        <v>72.166283465354994</v>
      </c>
      <c r="O1621" s="26">
        <v>4.0272891391941084</v>
      </c>
      <c r="P1621" s="26">
        <v>0</v>
      </c>
      <c r="Q1621" s="26">
        <f t="shared" si="518"/>
        <v>140.05886973950516</v>
      </c>
      <c r="R1621" s="27">
        <v>11.57382968368</v>
      </c>
      <c r="S1621" s="143">
        <f t="shared" si="524"/>
        <v>918.79007013535659</v>
      </c>
      <c r="T1621" s="140" t="str">
        <f t="shared" si="525"/>
        <v>44204</v>
      </c>
      <c r="U1621" s="5" t="str">
        <f t="shared" si="519"/>
        <v>大分県日田市</v>
      </c>
      <c r="V1621" s="21">
        <f t="shared" si="526"/>
        <v>0.61816052116410403</v>
      </c>
      <c r="W1621" s="21">
        <f t="shared" si="526"/>
        <v>1.0414779610133436E-2</v>
      </c>
      <c r="X1621" s="21">
        <f t="shared" si="526"/>
        <v>3.4166040193173756E-2</v>
      </c>
      <c r="Y1621" s="21">
        <f t="shared" si="527"/>
        <v>9.8317114827055185E-2</v>
      </c>
      <c r="Z1621" s="21">
        <f t="shared" si="527"/>
        <v>7.3906348079778181E-2</v>
      </c>
      <c r="AA1621" s="21">
        <f t="shared" si="528"/>
        <v>6.9510216980846778E-2</v>
      </c>
      <c r="AB1621" s="21">
        <f t="shared" si="528"/>
        <v>7.8544910106313426E-2</v>
      </c>
      <c r="AC1621" s="21">
        <f t="shared" si="528"/>
        <v>4.3832527909240535E-3</v>
      </c>
      <c r="AD1621" s="21">
        <f t="shared" si="520"/>
        <v>0</v>
      </c>
      <c r="AE1621" s="21">
        <f t="shared" si="529"/>
        <v>1.2596816247671177E-2</v>
      </c>
      <c r="AF1621" s="137">
        <f>VLOOKUP(T1621,人口!$A$2:$E$1748,5,0)</f>
        <v>64890</v>
      </c>
      <c r="AG1621" s="14">
        <f t="shared" si="530"/>
        <v>0</v>
      </c>
      <c r="AH1621" s="14">
        <f t="shared" si="531"/>
        <v>0</v>
      </c>
      <c r="AI1621" s="14">
        <f t="shared" si="532"/>
        <v>0</v>
      </c>
      <c r="AJ1621" s="14">
        <f t="shared" si="533"/>
        <v>1</v>
      </c>
      <c r="AK1621" s="14">
        <f t="shared" si="534"/>
        <v>0</v>
      </c>
      <c r="AL1621" s="14">
        <f t="shared" si="535"/>
        <v>0</v>
      </c>
      <c r="AM1621" s="14">
        <f t="shared" si="536"/>
        <v>0</v>
      </c>
      <c r="AN1621" s="14">
        <f t="shared" si="537"/>
        <v>0</v>
      </c>
      <c r="AO1621" s="5" t="str">
        <f t="shared" si="538"/>
        <v>3万～10万人未満の市町村平均</v>
      </c>
    </row>
    <row r="1622" spans="1:41" s="5" customFormat="1" ht="18" customHeight="1" x14ac:dyDescent="0.3">
      <c r="A1622" s="5" t="str">
        <f t="shared" si="521"/>
        <v>044205</v>
      </c>
      <c r="B1622" s="22">
        <v>44</v>
      </c>
      <c r="C1622" s="23" t="s">
        <v>71</v>
      </c>
      <c r="D1622" s="23">
        <v>44205</v>
      </c>
      <c r="E1622" s="24" t="s">
        <v>348</v>
      </c>
      <c r="F1622" s="25">
        <v>472.82887974141681</v>
      </c>
      <c r="G1622" s="26">
        <v>8.869974042614146</v>
      </c>
      <c r="H1622" s="26">
        <v>39.141905158387345</v>
      </c>
      <c r="I1622" s="26">
        <f t="shared" si="522"/>
        <v>520.84075894241835</v>
      </c>
      <c r="J1622" s="26">
        <v>87.213951853990238</v>
      </c>
      <c r="K1622" s="26">
        <v>82.825743045373926</v>
      </c>
      <c r="L1622" s="26">
        <f t="shared" si="523"/>
        <v>170.03969489936418</v>
      </c>
      <c r="M1622" s="26">
        <v>69.198944753628666</v>
      </c>
      <c r="N1622" s="26">
        <v>62.947628947079089</v>
      </c>
      <c r="O1622" s="26">
        <v>4.388373562245909</v>
      </c>
      <c r="P1622" s="26">
        <v>2.3927658919741615</v>
      </c>
      <c r="Q1622" s="26">
        <f t="shared" si="518"/>
        <v>138.92771315492783</v>
      </c>
      <c r="R1622" s="27">
        <v>15.428914681250001</v>
      </c>
      <c r="S1622" s="143">
        <f t="shared" si="524"/>
        <v>845.23708167796042</v>
      </c>
      <c r="T1622" s="140" t="str">
        <f t="shared" si="525"/>
        <v>44205</v>
      </c>
      <c r="U1622" s="5" t="str">
        <f t="shared" si="519"/>
        <v>大分県佐伯市</v>
      </c>
      <c r="V1622" s="21">
        <f t="shared" si="526"/>
        <v>0.55940385247031432</v>
      </c>
      <c r="W1622" s="21">
        <f t="shared" si="526"/>
        <v>1.0494066380766824E-2</v>
      </c>
      <c r="X1622" s="21">
        <f t="shared" si="526"/>
        <v>4.6308788394237306E-2</v>
      </c>
      <c r="Y1622" s="21">
        <f t="shared" si="527"/>
        <v>0.1031828273327213</v>
      </c>
      <c r="Z1622" s="21">
        <f t="shared" si="527"/>
        <v>9.7991137446251972E-2</v>
      </c>
      <c r="AA1622" s="21">
        <f t="shared" si="528"/>
        <v>8.1869272247563102E-2</v>
      </c>
      <c r="AB1622" s="21">
        <f t="shared" si="528"/>
        <v>7.4473340452735196E-2</v>
      </c>
      <c r="AC1622" s="21">
        <f t="shared" si="528"/>
        <v>5.1918848064901879E-3</v>
      </c>
      <c r="AD1622" s="21">
        <f t="shared" si="520"/>
        <v>2.8308813513293271E-3</v>
      </c>
      <c r="AE1622" s="21">
        <f t="shared" si="529"/>
        <v>1.8253949117590294E-2</v>
      </c>
      <c r="AF1622" s="137">
        <f>VLOOKUP(T1622,人口!$A$2:$E$1748,5,0)</f>
        <v>70708</v>
      </c>
      <c r="AG1622" s="14">
        <f t="shared" si="530"/>
        <v>0</v>
      </c>
      <c r="AH1622" s="14">
        <f t="shared" si="531"/>
        <v>0</v>
      </c>
      <c r="AI1622" s="14">
        <f t="shared" si="532"/>
        <v>0</v>
      </c>
      <c r="AJ1622" s="14">
        <f t="shared" si="533"/>
        <v>1</v>
      </c>
      <c r="AK1622" s="14">
        <f t="shared" si="534"/>
        <v>0</v>
      </c>
      <c r="AL1622" s="14">
        <f t="shared" si="535"/>
        <v>0</v>
      </c>
      <c r="AM1622" s="14">
        <f t="shared" si="536"/>
        <v>0</v>
      </c>
      <c r="AN1622" s="14">
        <f t="shared" si="537"/>
        <v>0</v>
      </c>
      <c r="AO1622" s="5" t="str">
        <f t="shared" si="538"/>
        <v>3万～10万人未満の市町村平均</v>
      </c>
    </row>
    <row r="1623" spans="1:41" s="5" customFormat="1" ht="18" customHeight="1" x14ac:dyDescent="0.3">
      <c r="A1623" s="5" t="str">
        <f t="shared" si="521"/>
        <v>044206</v>
      </c>
      <c r="B1623" s="22">
        <v>44</v>
      </c>
      <c r="C1623" s="23" t="s">
        <v>71</v>
      </c>
      <c r="D1623" s="23">
        <v>44206</v>
      </c>
      <c r="E1623" s="24" t="s">
        <v>400</v>
      </c>
      <c r="F1623" s="25">
        <v>345.77822279181657</v>
      </c>
      <c r="G1623" s="26">
        <v>4.2086197784882149</v>
      </c>
      <c r="H1623" s="26">
        <v>9.9704753438280207</v>
      </c>
      <c r="I1623" s="26">
        <f t="shared" si="522"/>
        <v>359.95731791413283</v>
      </c>
      <c r="J1623" s="26">
        <v>42.40757375338503</v>
      </c>
      <c r="K1623" s="26">
        <v>42.709192554908974</v>
      </c>
      <c r="L1623" s="26">
        <f t="shared" si="523"/>
        <v>85.116766308294004</v>
      </c>
      <c r="M1623" s="26">
        <v>37.927630291062137</v>
      </c>
      <c r="N1623" s="26">
        <v>35.561104146439014</v>
      </c>
      <c r="O1623" s="26">
        <v>2.3727429662587451</v>
      </c>
      <c r="P1623" s="26">
        <v>73.959442758560229</v>
      </c>
      <c r="Q1623" s="26">
        <f t="shared" si="518"/>
        <v>149.82092016232014</v>
      </c>
      <c r="R1623" s="27">
        <v>0</v>
      </c>
      <c r="S1623" s="143">
        <f t="shared" si="524"/>
        <v>594.89500438474693</v>
      </c>
      <c r="T1623" s="140" t="str">
        <f t="shared" si="525"/>
        <v>44206</v>
      </c>
      <c r="U1623" s="5" t="str">
        <f t="shared" si="519"/>
        <v>大分県臼杵市</v>
      </c>
      <c r="V1623" s="21">
        <f t="shared" si="526"/>
        <v>0.5812424381499518</v>
      </c>
      <c r="W1623" s="21">
        <f t="shared" si="526"/>
        <v>7.0745589515260072E-3</v>
      </c>
      <c r="X1623" s="21">
        <f t="shared" si="526"/>
        <v>1.6760058952150218E-2</v>
      </c>
      <c r="Y1623" s="21">
        <f t="shared" si="527"/>
        <v>7.1285812522907041E-2</v>
      </c>
      <c r="Z1623" s="21">
        <f t="shared" si="527"/>
        <v>7.179282434734803E-2</v>
      </c>
      <c r="AA1623" s="21">
        <f t="shared" si="528"/>
        <v>6.375516689753967E-2</v>
      </c>
      <c r="AB1623" s="21">
        <f t="shared" si="528"/>
        <v>5.9777110051910866E-2</v>
      </c>
      <c r="AC1623" s="21">
        <f t="shared" si="528"/>
        <v>3.9885071294432648E-3</v>
      </c>
      <c r="AD1623" s="21">
        <f t="shared" si="520"/>
        <v>0.12432352299722312</v>
      </c>
      <c r="AE1623" s="21">
        <f t="shared" si="529"/>
        <v>0</v>
      </c>
      <c r="AF1623" s="137">
        <f>VLOOKUP(T1623,人口!$A$2:$E$1748,5,0)</f>
        <v>38231</v>
      </c>
      <c r="AG1623" s="14">
        <f t="shared" si="530"/>
        <v>0</v>
      </c>
      <c r="AH1623" s="14">
        <f t="shared" si="531"/>
        <v>0</v>
      </c>
      <c r="AI1623" s="14">
        <f t="shared" si="532"/>
        <v>0</v>
      </c>
      <c r="AJ1623" s="14">
        <f t="shared" si="533"/>
        <v>1</v>
      </c>
      <c r="AK1623" s="14">
        <f t="shared" si="534"/>
        <v>0</v>
      </c>
      <c r="AL1623" s="14">
        <f t="shared" si="535"/>
        <v>0</v>
      </c>
      <c r="AM1623" s="14">
        <f t="shared" si="536"/>
        <v>0</v>
      </c>
      <c r="AN1623" s="14">
        <f t="shared" si="537"/>
        <v>0</v>
      </c>
      <c r="AO1623" s="5" t="str">
        <f t="shared" si="538"/>
        <v>3万～10万人未満の市町村平均</v>
      </c>
    </row>
    <row r="1624" spans="1:41" s="5" customFormat="1" ht="18" customHeight="1" x14ac:dyDescent="0.3">
      <c r="A1624" s="5" t="str">
        <f t="shared" si="521"/>
        <v>044207</v>
      </c>
      <c r="B1624" s="22">
        <v>44</v>
      </c>
      <c r="C1624" s="23" t="s">
        <v>71</v>
      </c>
      <c r="D1624" s="23">
        <v>44207</v>
      </c>
      <c r="E1624" s="24" t="s">
        <v>451</v>
      </c>
      <c r="F1624" s="25">
        <v>290.37380470536777</v>
      </c>
      <c r="G1624" s="26">
        <v>3.8790290729439572</v>
      </c>
      <c r="H1624" s="26">
        <v>9.77573949726888</v>
      </c>
      <c r="I1624" s="26">
        <f t="shared" si="522"/>
        <v>304.02857327558064</v>
      </c>
      <c r="J1624" s="26">
        <v>20.771375978865716</v>
      </c>
      <c r="K1624" s="26">
        <v>20.014899302471704</v>
      </c>
      <c r="L1624" s="26">
        <f t="shared" si="523"/>
        <v>40.786275281337424</v>
      </c>
      <c r="M1624" s="26">
        <v>16.147375437610702</v>
      </c>
      <c r="N1624" s="26">
        <v>12.716546916389975</v>
      </c>
      <c r="O1624" s="26">
        <v>1.0655031582937966</v>
      </c>
      <c r="P1624" s="26">
        <v>64.631413674771991</v>
      </c>
      <c r="Q1624" s="26">
        <f t="shared" si="518"/>
        <v>94.560839187066463</v>
      </c>
      <c r="R1624" s="27">
        <v>0</v>
      </c>
      <c r="S1624" s="143">
        <f t="shared" si="524"/>
        <v>439.37568774398449</v>
      </c>
      <c r="T1624" s="140" t="str">
        <f t="shared" si="525"/>
        <v>44207</v>
      </c>
      <c r="U1624" s="5" t="str">
        <f t="shared" si="519"/>
        <v>大分県津久見市</v>
      </c>
      <c r="V1624" s="21">
        <f t="shared" si="526"/>
        <v>0.66087817966514983</v>
      </c>
      <c r="W1624" s="21">
        <f t="shared" si="526"/>
        <v>8.8285018519372212E-3</v>
      </c>
      <c r="X1624" s="21">
        <f t="shared" si="526"/>
        <v>2.2249158908776514E-2</v>
      </c>
      <c r="Y1624" s="21">
        <f t="shared" si="527"/>
        <v>4.7274750420348212E-2</v>
      </c>
      <c r="Z1624" s="21">
        <f t="shared" si="527"/>
        <v>4.5553042329765842E-2</v>
      </c>
      <c r="AA1624" s="21">
        <f t="shared" si="528"/>
        <v>3.6750725832193652E-2</v>
      </c>
      <c r="AB1624" s="21">
        <f t="shared" si="528"/>
        <v>2.8942308987746392E-2</v>
      </c>
      <c r="AC1624" s="21">
        <f t="shared" si="528"/>
        <v>2.4250389541686343E-3</v>
      </c>
      <c r="AD1624" s="21">
        <f t="shared" si="520"/>
        <v>0.14709829304991368</v>
      </c>
      <c r="AE1624" s="21">
        <f t="shared" si="529"/>
        <v>0</v>
      </c>
      <c r="AF1624" s="137">
        <f>VLOOKUP(T1624,人口!$A$2:$E$1748,5,0)</f>
        <v>17168</v>
      </c>
      <c r="AG1624" s="14">
        <f t="shared" si="530"/>
        <v>0</v>
      </c>
      <c r="AH1624" s="14">
        <f t="shared" si="531"/>
        <v>0</v>
      </c>
      <c r="AI1624" s="14">
        <f t="shared" si="532"/>
        <v>1</v>
      </c>
      <c r="AJ1624" s="14">
        <f t="shared" si="533"/>
        <v>0</v>
      </c>
      <c r="AK1624" s="14">
        <f t="shared" si="534"/>
        <v>0</v>
      </c>
      <c r="AL1624" s="14">
        <f t="shared" si="535"/>
        <v>0</v>
      </c>
      <c r="AM1624" s="14">
        <f t="shared" si="536"/>
        <v>0</v>
      </c>
      <c r="AN1624" s="14">
        <f t="shared" si="537"/>
        <v>0</v>
      </c>
      <c r="AO1624" s="5" t="str">
        <f t="shared" si="538"/>
        <v>1万～3万人未満の市町村平均</v>
      </c>
    </row>
    <row r="1625" spans="1:41" s="5" customFormat="1" ht="18" customHeight="1" x14ac:dyDescent="0.3">
      <c r="A1625" s="5" t="str">
        <f t="shared" si="521"/>
        <v>044208</v>
      </c>
      <c r="B1625" s="22">
        <v>44</v>
      </c>
      <c r="C1625" s="23" t="s">
        <v>71</v>
      </c>
      <c r="D1625" s="23">
        <v>44208</v>
      </c>
      <c r="E1625" s="24" t="s">
        <v>506</v>
      </c>
      <c r="F1625" s="25">
        <v>13.344611283168296</v>
      </c>
      <c r="G1625" s="26">
        <v>2.9952913569791337</v>
      </c>
      <c r="H1625" s="26">
        <v>23.757773280215204</v>
      </c>
      <c r="I1625" s="26">
        <f t="shared" si="522"/>
        <v>40.097675920362633</v>
      </c>
      <c r="J1625" s="26">
        <v>30.257023185491658</v>
      </c>
      <c r="K1625" s="26">
        <v>25.242320061470195</v>
      </c>
      <c r="L1625" s="26">
        <f t="shared" si="523"/>
        <v>55.499343246961857</v>
      </c>
      <c r="M1625" s="26">
        <v>21.363240327610725</v>
      </c>
      <c r="N1625" s="26">
        <v>37.933127464554893</v>
      </c>
      <c r="O1625" s="26">
        <v>1.3272862618401173</v>
      </c>
      <c r="P1625" s="26">
        <v>0</v>
      </c>
      <c r="Q1625" s="26">
        <f t="shared" si="518"/>
        <v>60.623654054005733</v>
      </c>
      <c r="R1625" s="27">
        <v>0</v>
      </c>
      <c r="S1625" s="143">
        <f t="shared" si="524"/>
        <v>156.22067322133023</v>
      </c>
      <c r="T1625" s="140" t="str">
        <f t="shared" si="525"/>
        <v>44208</v>
      </c>
      <c r="U1625" s="5" t="str">
        <f t="shared" si="519"/>
        <v>大分県竹田市</v>
      </c>
      <c r="V1625" s="21">
        <f t="shared" si="526"/>
        <v>8.5421545100256527E-2</v>
      </c>
      <c r="W1625" s="21">
        <f t="shared" si="526"/>
        <v>1.9173463378534202E-2</v>
      </c>
      <c r="X1625" s="21">
        <f t="shared" si="526"/>
        <v>0.15207829277854717</v>
      </c>
      <c r="Y1625" s="21">
        <f t="shared" si="527"/>
        <v>0.19368130069843018</v>
      </c>
      <c r="Z1625" s="21">
        <f t="shared" si="527"/>
        <v>0.16158117578783826</v>
      </c>
      <c r="AA1625" s="21">
        <f t="shared" si="528"/>
        <v>0.13675040496940968</v>
      </c>
      <c r="AB1625" s="21">
        <f t="shared" si="528"/>
        <v>0.24281759054265514</v>
      </c>
      <c r="AC1625" s="21">
        <f t="shared" si="528"/>
        <v>8.4962267443288095E-3</v>
      </c>
      <c r="AD1625" s="21">
        <f t="shared" si="520"/>
        <v>0</v>
      </c>
      <c r="AE1625" s="21">
        <f t="shared" si="529"/>
        <v>0</v>
      </c>
      <c r="AF1625" s="137">
        <f>VLOOKUP(T1625,人口!$A$2:$E$1748,5,0)</f>
        <v>21386</v>
      </c>
      <c r="AG1625" s="14">
        <f t="shared" si="530"/>
        <v>0</v>
      </c>
      <c r="AH1625" s="14">
        <f t="shared" si="531"/>
        <v>0</v>
      </c>
      <c r="AI1625" s="14">
        <f t="shared" si="532"/>
        <v>1</v>
      </c>
      <c r="AJ1625" s="14">
        <f t="shared" si="533"/>
        <v>0</v>
      </c>
      <c r="AK1625" s="14">
        <f t="shared" si="534"/>
        <v>0</v>
      </c>
      <c r="AL1625" s="14">
        <f t="shared" si="535"/>
        <v>0</v>
      </c>
      <c r="AM1625" s="14">
        <f t="shared" si="536"/>
        <v>0</v>
      </c>
      <c r="AN1625" s="14">
        <f t="shared" si="537"/>
        <v>0</v>
      </c>
      <c r="AO1625" s="5" t="str">
        <f t="shared" si="538"/>
        <v>1万～3万人未満の市町村平均</v>
      </c>
    </row>
    <row r="1626" spans="1:41" s="5" customFormat="1" ht="18" customHeight="1" x14ac:dyDescent="0.3">
      <c r="A1626" s="5" t="str">
        <f t="shared" si="521"/>
        <v>044209</v>
      </c>
      <c r="B1626" s="22">
        <v>44</v>
      </c>
      <c r="C1626" s="23" t="s">
        <v>71</v>
      </c>
      <c r="D1626" s="23">
        <v>44209</v>
      </c>
      <c r="E1626" s="24" t="s">
        <v>559</v>
      </c>
      <c r="F1626" s="25">
        <v>325.33538866064737</v>
      </c>
      <c r="G1626" s="26">
        <v>2.7127850379411989</v>
      </c>
      <c r="H1626" s="26">
        <v>14.683082830559233</v>
      </c>
      <c r="I1626" s="26">
        <f t="shared" si="522"/>
        <v>342.7312565291478</v>
      </c>
      <c r="J1626" s="26">
        <v>24.305014356581566</v>
      </c>
      <c r="K1626" s="26">
        <v>26.888127261079017</v>
      </c>
      <c r="L1626" s="26">
        <f t="shared" si="523"/>
        <v>51.193141617660586</v>
      </c>
      <c r="M1626" s="26">
        <v>22.135194697964714</v>
      </c>
      <c r="N1626" s="26">
        <v>26.645568226624171</v>
      </c>
      <c r="O1626" s="26">
        <v>1.4040585944827912</v>
      </c>
      <c r="P1626" s="26">
        <v>0.5013177771068773</v>
      </c>
      <c r="Q1626" s="26">
        <f t="shared" si="518"/>
        <v>50.686139296178553</v>
      </c>
      <c r="R1626" s="27">
        <v>3.2453526346500001</v>
      </c>
      <c r="S1626" s="143">
        <f t="shared" si="524"/>
        <v>447.8558900776369</v>
      </c>
      <c r="T1626" s="140" t="str">
        <f t="shared" si="525"/>
        <v>44209</v>
      </c>
      <c r="U1626" s="5" t="str">
        <f t="shared" si="519"/>
        <v>大分県豊後高田市</v>
      </c>
      <c r="V1626" s="21">
        <f t="shared" si="526"/>
        <v>0.72642873716420187</v>
      </c>
      <c r="W1626" s="21">
        <f t="shared" si="526"/>
        <v>6.0572722119852686E-3</v>
      </c>
      <c r="X1626" s="21">
        <f t="shared" si="526"/>
        <v>3.2785284632549733E-2</v>
      </c>
      <c r="Y1626" s="21">
        <f t="shared" si="527"/>
        <v>5.4269721343551458E-2</v>
      </c>
      <c r="Z1626" s="21">
        <f t="shared" si="527"/>
        <v>6.0037453691672772E-2</v>
      </c>
      <c r="AA1626" s="21">
        <f t="shared" si="528"/>
        <v>4.9424815411331362E-2</v>
      </c>
      <c r="AB1626" s="21">
        <f t="shared" si="528"/>
        <v>5.9495853056672085E-2</v>
      </c>
      <c r="AC1626" s="21">
        <f t="shared" si="528"/>
        <v>3.1350678322872886E-3</v>
      </c>
      <c r="AD1626" s="21">
        <f t="shared" si="520"/>
        <v>1.1193729684340484E-3</v>
      </c>
      <c r="AE1626" s="21">
        <f t="shared" si="529"/>
        <v>7.2464216873142171E-3</v>
      </c>
      <c r="AF1626" s="137">
        <f>VLOOKUP(T1626,人口!$A$2:$E$1748,5,0)</f>
        <v>22623</v>
      </c>
      <c r="AG1626" s="14">
        <f t="shared" si="530"/>
        <v>0</v>
      </c>
      <c r="AH1626" s="14">
        <f t="shared" si="531"/>
        <v>0</v>
      </c>
      <c r="AI1626" s="14">
        <f t="shared" si="532"/>
        <v>1</v>
      </c>
      <c r="AJ1626" s="14">
        <f t="shared" si="533"/>
        <v>0</v>
      </c>
      <c r="AK1626" s="14">
        <f t="shared" si="534"/>
        <v>0</v>
      </c>
      <c r="AL1626" s="14">
        <f t="shared" si="535"/>
        <v>0</v>
      </c>
      <c r="AM1626" s="14">
        <f t="shared" si="536"/>
        <v>0</v>
      </c>
      <c r="AN1626" s="14">
        <f t="shared" si="537"/>
        <v>0</v>
      </c>
      <c r="AO1626" s="5" t="str">
        <f t="shared" si="538"/>
        <v>1万～3万人未満の市町村平均</v>
      </c>
    </row>
    <row r="1627" spans="1:41" s="5" customFormat="1" ht="18" customHeight="1" x14ac:dyDescent="0.3">
      <c r="A1627" s="5" t="str">
        <f t="shared" si="521"/>
        <v>044210</v>
      </c>
      <c r="B1627" s="22">
        <v>44</v>
      </c>
      <c r="C1627" s="23" t="s">
        <v>71</v>
      </c>
      <c r="D1627" s="23">
        <v>44210</v>
      </c>
      <c r="E1627" s="24" t="s">
        <v>613</v>
      </c>
      <c r="F1627" s="25">
        <v>236.04556110376532</v>
      </c>
      <c r="G1627" s="26">
        <v>2.7562475485624196</v>
      </c>
      <c r="H1627" s="26">
        <v>14.683082830559233</v>
      </c>
      <c r="I1627" s="26">
        <f t="shared" si="522"/>
        <v>253.48489148288698</v>
      </c>
      <c r="J1627" s="26">
        <v>29.959618405085891</v>
      </c>
      <c r="K1627" s="26">
        <v>33.357339295685968</v>
      </c>
      <c r="L1627" s="26">
        <f t="shared" si="523"/>
        <v>63.316957700771859</v>
      </c>
      <c r="M1627" s="26">
        <v>30.40863555796475</v>
      </c>
      <c r="N1627" s="26">
        <v>32.36151894046121</v>
      </c>
      <c r="O1627" s="26">
        <v>1.7919543738010713</v>
      </c>
      <c r="P1627" s="26">
        <v>0.54702999444697831</v>
      </c>
      <c r="Q1627" s="26">
        <f t="shared" si="518"/>
        <v>65.109138866674002</v>
      </c>
      <c r="R1627" s="27">
        <v>5.2015176398199579</v>
      </c>
      <c r="S1627" s="143">
        <f t="shared" si="524"/>
        <v>387.11250569015277</v>
      </c>
      <c r="T1627" s="140" t="str">
        <f t="shared" si="525"/>
        <v>44210</v>
      </c>
      <c r="U1627" s="5" t="str">
        <f t="shared" si="519"/>
        <v>大分県杵築市</v>
      </c>
      <c r="V1627" s="21">
        <f t="shared" si="526"/>
        <v>0.60975958573835809</v>
      </c>
      <c r="W1627" s="21">
        <f t="shared" si="526"/>
        <v>7.1200168117754817E-3</v>
      </c>
      <c r="X1627" s="21">
        <f t="shared" si="526"/>
        <v>3.7929755858395496E-2</v>
      </c>
      <c r="Y1627" s="21">
        <f t="shared" si="527"/>
        <v>7.7392535670407284E-2</v>
      </c>
      <c r="Z1627" s="21">
        <f t="shared" si="527"/>
        <v>8.6169624606200104E-2</v>
      </c>
      <c r="AA1627" s="21">
        <f t="shared" si="528"/>
        <v>7.85524495101277E-2</v>
      </c>
      <c r="AB1627" s="21">
        <f t="shared" si="528"/>
        <v>8.3597193231374364E-2</v>
      </c>
      <c r="AC1627" s="21">
        <f t="shared" si="528"/>
        <v>4.6290273433722716E-3</v>
      </c>
      <c r="AD1627" s="21">
        <f t="shared" si="520"/>
        <v>1.4131033908907724E-3</v>
      </c>
      <c r="AE1627" s="21">
        <f t="shared" si="529"/>
        <v>1.343670783909855E-2</v>
      </c>
      <c r="AF1627" s="137">
        <f>VLOOKUP(T1627,人口!$A$2:$E$1748,5,0)</f>
        <v>28873</v>
      </c>
      <c r="AG1627" s="14">
        <f t="shared" si="530"/>
        <v>0</v>
      </c>
      <c r="AH1627" s="14">
        <f t="shared" si="531"/>
        <v>0</v>
      </c>
      <c r="AI1627" s="14">
        <f t="shared" si="532"/>
        <v>1</v>
      </c>
      <c r="AJ1627" s="14">
        <f t="shared" si="533"/>
        <v>0</v>
      </c>
      <c r="AK1627" s="14">
        <f t="shared" si="534"/>
        <v>0</v>
      </c>
      <c r="AL1627" s="14">
        <f t="shared" si="535"/>
        <v>0</v>
      </c>
      <c r="AM1627" s="14">
        <f t="shared" si="536"/>
        <v>0</v>
      </c>
      <c r="AN1627" s="14">
        <f t="shared" si="537"/>
        <v>0</v>
      </c>
      <c r="AO1627" s="5" t="str">
        <f t="shared" si="538"/>
        <v>1万～3万人未満の市町村平均</v>
      </c>
    </row>
    <row r="1628" spans="1:41" s="5" customFormat="1" ht="18" customHeight="1" x14ac:dyDescent="0.3">
      <c r="A1628" s="5" t="str">
        <f t="shared" si="521"/>
        <v>044211</v>
      </c>
      <c r="B1628" s="22">
        <v>44</v>
      </c>
      <c r="C1628" s="23" t="s">
        <v>71</v>
      </c>
      <c r="D1628" s="23">
        <v>44211</v>
      </c>
      <c r="E1628" s="24" t="s">
        <v>664</v>
      </c>
      <c r="F1628" s="25">
        <v>750.5023477223184</v>
      </c>
      <c r="G1628" s="26">
        <v>6.3853671854343572</v>
      </c>
      <c r="H1628" s="26">
        <v>39.920848544623908</v>
      </c>
      <c r="I1628" s="26">
        <f t="shared" si="522"/>
        <v>796.80856345237669</v>
      </c>
      <c r="J1628" s="26">
        <v>64.153341710159111</v>
      </c>
      <c r="K1628" s="26">
        <v>64.491351696719676</v>
      </c>
      <c r="L1628" s="26">
        <f t="shared" si="523"/>
        <v>128.64469340687879</v>
      </c>
      <c r="M1628" s="26">
        <v>59.483461296637458</v>
      </c>
      <c r="N1628" s="26">
        <v>62.721492849814496</v>
      </c>
      <c r="O1628" s="26">
        <v>3.4570513119338919</v>
      </c>
      <c r="P1628" s="26">
        <v>0.34488421213520903</v>
      </c>
      <c r="Q1628" s="26">
        <f t="shared" si="518"/>
        <v>126.00688967052106</v>
      </c>
      <c r="R1628" s="27">
        <v>8.4986111177500021</v>
      </c>
      <c r="S1628" s="143">
        <f t="shared" si="524"/>
        <v>1059.9587576475265</v>
      </c>
      <c r="T1628" s="140" t="str">
        <f t="shared" si="525"/>
        <v>44211</v>
      </c>
      <c r="U1628" s="5" t="str">
        <f t="shared" si="519"/>
        <v>大分県宇佐市</v>
      </c>
      <c r="V1628" s="21">
        <f t="shared" si="526"/>
        <v>0.70804863142787189</v>
      </c>
      <c r="W1628" s="21">
        <f t="shared" si="526"/>
        <v>6.0241656945276322E-3</v>
      </c>
      <c r="X1628" s="21">
        <f t="shared" si="526"/>
        <v>3.7662643245879E-2</v>
      </c>
      <c r="Y1628" s="21">
        <f t="shared" si="527"/>
        <v>6.052437535639698E-2</v>
      </c>
      <c r="Z1628" s="21">
        <f t="shared" si="527"/>
        <v>6.0843265109532987E-2</v>
      </c>
      <c r="AA1628" s="21">
        <f t="shared" si="528"/>
        <v>5.6118656379286973E-2</v>
      </c>
      <c r="AB1628" s="21">
        <f t="shared" si="528"/>
        <v>5.91735219859107E-2</v>
      </c>
      <c r="AC1628" s="21">
        <f t="shared" si="528"/>
        <v>3.2614960600981071E-3</v>
      </c>
      <c r="AD1628" s="21">
        <f t="shared" si="520"/>
        <v>3.2537512393467592E-4</v>
      </c>
      <c r="AE1628" s="21">
        <f t="shared" si="529"/>
        <v>8.0178696165611463E-3</v>
      </c>
      <c r="AF1628" s="137">
        <f>VLOOKUP(T1628,人口!$A$2:$E$1748,5,0)</f>
        <v>55702</v>
      </c>
      <c r="AG1628" s="14">
        <f t="shared" si="530"/>
        <v>0</v>
      </c>
      <c r="AH1628" s="14">
        <f t="shared" si="531"/>
        <v>0</v>
      </c>
      <c r="AI1628" s="14">
        <f t="shared" si="532"/>
        <v>0</v>
      </c>
      <c r="AJ1628" s="14">
        <f t="shared" si="533"/>
        <v>1</v>
      </c>
      <c r="AK1628" s="14">
        <f t="shared" si="534"/>
        <v>0</v>
      </c>
      <c r="AL1628" s="14">
        <f t="shared" si="535"/>
        <v>0</v>
      </c>
      <c r="AM1628" s="14">
        <f t="shared" si="536"/>
        <v>0</v>
      </c>
      <c r="AN1628" s="14">
        <f t="shared" si="537"/>
        <v>0</v>
      </c>
      <c r="AO1628" s="5" t="str">
        <f t="shared" si="538"/>
        <v>3万～10万人未満の市町村平均</v>
      </c>
    </row>
    <row r="1629" spans="1:41" s="5" customFormat="1" ht="18" customHeight="1" x14ac:dyDescent="0.3">
      <c r="A1629" s="5" t="str">
        <f t="shared" si="521"/>
        <v>044212</v>
      </c>
      <c r="B1629" s="22">
        <v>44</v>
      </c>
      <c r="C1629" s="23" t="s">
        <v>71</v>
      </c>
      <c r="D1629" s="23">
        <v>44212</v>
      </c>
      <c r="E1629" s="24" t="s">
        <v>717</v>
      </c>
      <c r="F1629" s="25">
        <v>143.5124320595512</v>
      </c>
      <c r="G1629" s="26">
        <v>4.0383916118884331</v>
      </c>
      <c r="H1629" s="26">
        <v>30.807210925656108</v>
      </c>
      <c r="I1629" s="26">
        <f t="shared" si="522"/>
        <v>178.35803459709575</v>
      </c>
      <c r="J1629" s="26">
        <v>44.125477682307796</v>
      </c>
      <c r="K1629" s="26">
        <v>39.806722327887996</v>
      </c>
      <c r="L1629" s="26">
        <f t="shared" si="523"/>
        <v>83.9322000101958</v>
      </c>
      <c r="M1629" s="26">
        <v>36.215005749823192</v>
      </c>
      <c r="N1629" s="26">
        <v>50.48608656590239</v>
      </c>
      <c r="O1629" s="26">
        <v>2.1956142375908461</v>
      </c>
      <c r="P1629" s="26">
        <v>0</v>
      </c>
      <c r="Q1629" s="26">
        <f t="shared" si="518"/>
        <v>88.896706553316434</v>
      </c>
      <c r="R1629" s="27">
        <v>5.111326180799999</v>
      </c>
      <c r="S1629" s="143">
        <f t="shared" si="524"/>
        <v>356.29826734140801</v>
      </c>
      <c r="T1629" s="140" t="str">
        <f t="shared" si="525"/>
        <v>44212</v>
      </c>
      <c r="U1629" s="5" t="str">
        <f t="shared" si="519"/>
        <v>大分県豊後大野市</v>
      </c>
      <c r="V1629" s="21">
        <f t="shared" si="526"/>
        <v>0.40278734199410626</v>
      </c>
      <c r="W1629" s="21">
        <f t="shared" si="526"/>
        <v>1.1334300450074353E-2</v>
      </c>
      <c r="X1629" s="21">
        <f t="shared" si="526"/>
        <v>8.646466668370402E-2</v>
      </c>
      <c r="Y1629" s="21">
        <f t="shared" si="527"/>
        <v>0.12384421067090509</v>
      </c>
      <c r="Z1629" s="21">
        <f t="shared" si="527"/>
        <v>0.11172303088901878</v>
      </c>
      <c r="AA1629" s="21">
        <f t="shared" si="528"/>
        <v>0.10164238524101962</v>
      </c>
      <c r="AB1629" s="21">
        <f t="shared" si="528"/>
        <v>0.14169613268853254</v>
      </c>
      <c r="AC1629" s="21">
        <f t="shared" si="528"/>
        <v>6.1622927722154485E-3</v>
      </c>
      <c r="AD1629" s="21">
        <f t="shared" si="520"/>
        <v>0</v>
      </c>
      <c r="AE1629" s="21">
        <f t="shared" si="529"/>
        <v>1.4345638610423785E-2</v>
      </c>
      <c r="AF1629" s="137">
        <f>VLOOKUP(T1629,人口!$A$2:$E$1748,5,0)</f>
        <v>35377</v>
      </c>
      <c r="AG1629" s="14">
        <f t="shared" si="530"/>
        <v>0</v>
      </c>
      <c r="AH1629" s="14">
        <f t="shared" si="531"/>
        <v>0</v>
      </c>
      <c r="AI1629" s="14">
        <f t="shared" si="532"/>
        <v>0</v>
      </c>
      <c r="AJ1629" s="14">
        <f t="shared" si="533"/>
        <v>1</v>
      </c>
      <c r="AK1629" s="14">
        <f t="shared" si="534"/>
        <v>0</v>
      </c>
      <c r="AL1629" s="14">
        <f t="shared" si="535"/>
        <v>0</v>
      </c>
      <c r="AM1629" s="14">
        <f t="shared" si="536"/>
        <v>0</v>
      </c>
      <c r="AN1629" s="14">
        <f t="shared" si="537"/>
        <v>0</v>
      </c>
      <c r="AO1629" s="5" t="str">
        <f t="shared" si="538"/>
        <v>3万～10万人未満の市町村平均</v>
      </c>
    </row>
    <row r="1630" spans="1:41" s="5" customFormat="1" ht="18" customHeight="1" x14ac:dyDescent="0.3">
      <c r="A1630" s="5" t="str">
        <f t="shared" si="521"/>
        <v>044213</v>
      </c>
      <c r="B1630" s="22">
        <v>44</v>
      </c>
      <c r="C1630" s="23" t="s">
        <v>71</v>
      </c>
      <c r="D1630" s="23">
        <v>44213</v>
      </c>
      <c r="E1630" s="24" t="s">
        <v>770</v>
      </c>
      <c r="F1630" s="25">
        <v>131.19117571176261</v>
      </c>
      <c r="G1630" s="26">
        <v>2.5461787472265192</v>
      </c>
      <c r="H1630" s="26">
        <v>8.9967961110323138</v>
      </c>
      <c r="I1630" s="26">
        <f t="shared" si="522"/>
        <v>142.73415057002146</v>
      </c>
      <c r="J1630" s="26">
        <v>53.031968211301461</v>
      </c>
      <c r="K1630" s="26">
        <v>38.864844713654037</v>
      </c>
      <c r="L1630" s="26">
        <f t="shared" si="523"/>
        <v>91.896812924955498</v>
      </c>
      <c r="M1630" s="26">
        <v>33.937342442655037</v>
      </c>
      <c r="N1630" s="26">
        <v>31.120176108668318</v>
      </c>
      <c r="O1630" s="26">
        <v>2.132247583081412</v>
      </c>
      <c r="P1630" s="26">
        <v>0</v>
      </c>
      <c r="Q1630" s="26">
        <f t="shared" si="518"/>
        <v>67.189766134404763</v>
      </c>
      <c r="R1630" s="27">
        <v>0</v>
      </c>
      <c r="S1630" s="143">
        <f t="shared" si="524"/>
        <v>301.82072962938173</v>
      </c>
      <c r="T1630" s="140" t="str">
        <f t="shared" si="525"/>
        <v>44213</v>
      </c>
      <c r="U1630" s="5" t="str">
        <f t="shared" si="519"/>
        <v>大分県由布市</v>
      </c>
      <c r="V1630" s="21">
        <f t="shared" si="526"/>
        <v>0.4346658888302925</v>
      </c>
      <c r="W1630" s="21">
        <f t="shared" si="526"/>
        <v>8.4360631900700731E-3</v>
      </c>
      <c r="X1630" s="21">
        <f t="shared" si="526"/>
        <v>2.9808410184681004E-2</v>
      </c>
      <c r="Y1630" s="21">
        <f t="shared" si="527"/>
        <v>0.1757068451740264</v>
      </c>
      <c r="Z1630" s="21">
        <f t="shared" si="527"/>
        <v>0.12876797680986923</v>
      </c>
      <c r="AA1630" s="21">
        <f t="shared" si="528"/>
        <v>0.11244205288459846</v>
      </c>
      <c r="AB1630" s="21">
        <f t="shared" si="528"/>
        <v>0.10310814683564672</v>
      </c>
      <c r="AC1630" s="21">
        <f t="shared" si="528"/>
        <v>7.0646160908155245E-3</v>
      </c>
      <c r="AD1630" s="21">
        <f t="shared" si="520"/>
        <v>0</v>
      </c>
      <c r="AE1630" s="21">
        <f t="shared" si="529"/>
        <v>0</v>
      </c>
      <c r="AF1630" s="137">
        <f>VLOOKUP(T1630,人口!$A$2:$E$1748,5,0)</f>
        <v>34356</v>
      </c>
      <c r="AG1630" s="14">
        <f t="shared" si="530"/>
        <v>0</v>
      </c>
      <c r="AH1630" s="14">
        <f t="shared" si="531"/>
        <v>0</v>
      </c>
      <c r="AI1630" s="14">
        <f t="shared" si="532"/>
        <v>0</v>
      </c>
      <c r="AJ1630" s="14">
        <f t="shared" si="533"/>
        <v>1</v>
      </c>
      <c r="AK1630" s="14">
        <f t="shared" si="534"/>
        <v>0</v>
      </c>
      <c r="AL1630" s="14">
        <f t="shared" si="535"/>
        <v>0</v>
      </c>
      <c r="AM1630" s="14">
        <f t="shared" si="536"/>
        <v>0</v>
      </c>
      <c r="AN1630" s="14">
        <f t="shared" si="537"/>
        <v>0</v>
      </c>
      <c r="AO1630" s="5" t="str">
        <f t="shared" si="538"/>
        <v>3万～10万人未満の市町村平均</v>
      </c>
    </row>
    <row r="1631" spans="1:41" s="5" customFormat="1" ht="18" customHeight="1" x14ac:dyDescent="0.3">
      <c r="A1631" s="5" t="str">
        <f t="shared" si="521"/>
        <v>044214</v>
      </c>
      <c r="B1631" s="22">
        <v>44</v>
      </c>
      <c r="C1631" s="23" t="s">
        <v>71</v>
      </c>
      <c r="D1631" s="23">
        <v>44214</v>
      </c>
      <c r="E1631" s="24" t="s">
        <v>824</v>
      </c>
      <c r="F1631" s="25">
        <v>633.74320815192266</v>
      </c>
      <c r="G1631" s="26">
        <v>2.8938788321962856</v>
      </c>
      <c r="H1631" s="26">
        <v>13.748350767075355</v>
      </c>
      <c r="I1631" s="26">
        <f t="shared" si="522"/>
        <v>650.38543775119433</v>
      </c>
      <c r="J1631" s="26">
        <v>30.307895055824222</v>
      </c>
      <c r="K1631" s="26">
        <v>32.541871571783403</v>
      </c>
      <c r="L1631" s="26">
        <f t="shared" si="523"/>
        <v>62.849766627607622</v>
      </c>
      <c r="M1631" s="26">
        <v>29.894529863893954</v>
      </c>
      <c r="N1631" s="26">
        <v>33.607673178578885</v>
      </c>
      <c r="O1631" s="26">
        <v>1.7180369540941798</v>
      </c>
      <c r="P1631" s="26">
        <v>4.9279965391309988</v>
      </c>
      <c r="Q1631" s="26">
        <f t="shared" si="518"/>
        <v>70.148236535698018</v>
      </c>
      <c r="R1631" s="27">
        <v>3.3108994977199995</v>
      </c>
      <c r="S1631" s="143">
        <f t="shared" si="524"/>
        <v>786.69434041222007</v>
      </c>
      <c r="T1631" s="140" t="str">
        <f t="shared" si="525"/>
        <v>44214</v>
      </c>
      <c r="U1631" s="5" t="str">
        <f t="shared" si="519"/>
        <v>大分県国東市</v>
      </c>
      <c r="V1631" s="21">
        <f t="shared" si="526"/>
        <v>0.80557743407668025</v>
      </c>
      <c r="W1631" s="21">
        <f t="shared" si="526"/>
        <v>3.6785301273172012E-3</v>
      </c>
      <c r="X1631" s="21">
        <f t="shared" si="526"/>
        <v>1.7476102293898992E-2</v>
      </c>
      <c r="Y1631" s="21">
        <f t="shared" si="527"/>
        <v>3.8525629966961732E-2</v>
      </c>
      <c r="Z1631" s="21">
        <f t="shared" si="527"/>
        <v>4.136533072645697E-2</v>
      </c>
      <c r="AA1631" s="21">
        <f t="shared" si="528"/>
        <v>3.8000184224319597E-2</v>
      </c>
      <c r="AB1631" s="21">
        <f t="shared" si="528"/>
        <v>4.2720115618181259E-2</v>
      </c>
      <c r="AC1631" s="21">
        <f t="shared" si="528"/>
        <v>2.1838684554333332E-3</v>
      </c>
      <c r="AD1631" s="21">
        <f t="shared" si="520"/>
        <v>6.264182015786178E-3</v>
      </c>
      <c r="AE1631" s="21">
        <f t="shared" si="529"/>
        <v>4.2086224949643347E-3</v>
      </c>
      <c r="AF1631" s="137">
        <f>VLOOKUP(T1631,人口!$A$2:$E$1748,5,0)</f>
        <v>27682</v>
      </c>
      <c r="AG1631" s="14">
        <f t="shared" si="530"/>
        <v>0</v>
      </c>
      <c r="AH1631" s="14">
        <f t="shared" si="531"/>
        <v>0</v>
      </c>
      <c r="AI1631" s="14">
        <f t="shared" si="532"/>
        <v>1</v>
      </c>
      <c r="AJ1631" s="14">
        <f t="shared" si="533"/>
        <v>0</v>
      </c>
      <c r="AK1631" s="14">
        <f t="shared" si="534"/>
        <v>0</v>
      </c>
      <c r="AL1631" s="14">
        <f t="shared" si="535"/>
        <v>0</v>
      </c>
      <c r="AM1631" s="14">
        <f t="shared" si="536"/>
        <v>0</v>
      </c>
      <c r="AN1631" s="14">
        <f t="shared" si="537"/>
        <v>0</v>
      </c>
      <c r="AO1631" s="5" t="str">
        <f t="shared" si="538"/>
        <v>1万～3万人未満の市町村平均</v>
      </c>
    </row>
    <row r="1632" spans="1:41" s="5" customFormat="1" ht="18" customHeight="1" x14ac:dyDescent="0.3">
      <c r="A1632" s="5" t="str">
        <f t="shared" si="521"/>
        <v>044322</v>
      </c>
      <c r="B1632" s="22">
        <v>44</v>
      </c>
      <c r="C1632" s="23" t="s">
        <v>71</v>
      </c>
      <c r="D1632" s="23">
        <v>44322</v>
      </c>
      <c r="E1632" s="24" t="s">
        <v>875</v>
      </c>
      <c r="F1632" s="25">
        <v>0.87428748846432358</v>
      </c>
      <c r="G1632" s="26">
        <v>0.14849691128917109</v>
      </c>
      <c r="H1632" s="26">
        <v>1.8305169576559255</v>
      </c>
      <c r="I1632" s="26">
        <f t="shared" si="522"/>
        <v>2.8533013574094204</v>
      </c>
      <c r="J1632" s="26">
        <v>1.9722632805855915</v>
      </c>
      <c r="K1632" s="26">
        <v>2.2109337681491961</v>
      </c>
      <c r="L1632" s="26">
        <f t="shared" si="523"/>
        <v>4.1831970487347876</v>
      </c>
      <c r="M1632" s="26">
        <v>1.8590571228318675</v>
      </c>
      <c r="N1632" s="26">
        <v>1.7513519022194293</v>
      </c>
      <c r="O1632" s="26">
        <v>0.12356807945963123</v>
      </c>
      <c r="P1632" s="26">
        <v>4.9350322580206383</v>
      </c>
      <c r="Q1632" s="26">
        <f t="shared" si="518"/>
        <v>8.6690093625315665</v>
      </c>
      <c r="R1632" s="27">
        <v>0.49177808064</v>
      </c>
      <c r="S1632" s="143">
        <f t="shared" si="524"/>
        <v>16.197285849315776</v>
      </c>
      <c r="T1632" s="140" t="str">
        <f t="shared" si="525"/>
        <v>44322</v>
      </c>
      <c r="U1632" s="5" t="str">
        <f t="shared" si="519"/>
        <v>大分県姫島村</v>
      </c>
      <c r="V1632" s="21">
        <f t="shared" si="526"/>
        <v>5.3977406869142597E-2</v>
      </c>
      <c r="W1632" s="21">
        <f t="shared" si="526"/>
        <v>9.1680120157565815E-3</v>
      </c>
      <c r="X1632" s="21">
        <f t="shared" si="526"/>
        <v>0.11301380828154318</v>
      </c>
      <c r="Y1632" s="21">
        <f t="shared" si="527"/>
        <v>0.12176504748595927</v>
      </c>
      <c r="Z1632" s="21">
        <f t="shared" si="527"/>
        <v>0.13650026237220433</v>
      </c>
      <c r="AA1632" s="21">
        <f t="shared" si="528"/>
        <v>0.11477584208408595</v>
      </c>
      <c r="AB1632" s="21">
        <f t="shared" si="528"/>
        <v>0.10812625760342508</v>
      </c>
      <c r="AC1632" s="21">
        <f t="shared" si="528"/>
        <v>7.6289373793357569E-3</v>
      </c>
      <c r="AD1632" s="21">
        <f t="shared" si="520"/>
        <v>0.30468266745005984</v>
      </c>
      <c r="AE1632" s="21">
        <f t="shared" si="529"/>
        <v>3.0361758458487306E-2</v>
      </c>
      <c r="AF1632" s="137">
        <f>VLOOKUP(T1632,人口!$A$2:$E$1748,5,0)</f>
        <v>1991</v>
      </c>
      <c r="AG1632" s="14">
        <f t="shared" si="530"/>
        <v>1</v>
      </c>
      <c r="AH1632" s="14">
        <f t="shared" si="531"/>
        <v>0</v>
      </c>
      <c r="AI1632" s="14">
        <f t="shared" si="532"/>
        <v>0</v>
      </c>
      <c r="AJ1632" s="14">
        <f t="shared" si="533"/>
        <v>0</v>
      </c>
      <c r="AK1632" s="14">
        <f t="shared" si="534"/>
        <v>0</v>
      </c>
      <c r="AL1632" s="14">
        <f t="shared" si="535"/>
        <v>0</v>
      </c>
      <c r="AM1632" s="14">
        <f t="shared" si="536"/>
        <v>0</v>
      </c>
      <c r="AN1632" s="14">
        <f t="shared" si="537"/>
        <v>0</v>
      </c>
      <c r="AO1632" s="5" t="str">
        <f t="shared" si="538"/>
        <v>5千人未満の市町村平均</v>
      </c>
    </row>
    <row r="1633" spans="1:41" s="5" customFormat="1" ht="18" customHeight="1" x14ac:dyDescent="0.3">
      <c r="A1633" s="5" t="str">
        <f t="shared" si="521"/>
        <v>044341</v>
      </c>
      <c r="B1633" s="22">
        <v>44</v>
      </c>
      <c r="C1633" s="23" t="s">
        <v>71</v>
      </c>
      <c r="D1633" s="23">
        <v>44341</v>
      </c>
      <c r="E1633" s="24" t="s">
        <v>927</v>
      </c>
      <c r="F1633" s="25">
        <v>221.1317610933462</v>
      </c>
      <c r="G1633" s="26">
        <v>2.1912349104865489</v>
      </c>
      <c r="H1633" s="26">
        <v>5.8031282274624028</v>
      </c>
      <c r="I1633" s="26">
        <f t="shared" si="522"/>
        <v>229.12612423129514</v>
      </c>
      <c r="J1633" s="26">
        <v>28.257367359342375</v>
      </c>
      <c r="K1633" s="26">
        <v>30.816748362554886</v>
      </c>
      <c r="L1633" s="26">
        <f t="shared" si="523"/>
        <v>59.074115721897257</v>
      </c>
      <c r="M1633" s="26">
        <v>28.352212781681558</v>
      </c>
      <c r="N1633" s="26">
        <v>19.6305378050969</v>
      </c>
      <c r="O1633" s="26">
        <v>1.7656395241321192</v>
      </c>
      <c r="P1633" s="26">
        <v>0.15077762239588033</v>
      </c>
      <c r="Q1633" s="26">
        <f t="shared" si="518"/>
        <v>49.899167733306456</v>
      </c>
      <c r="R1633" s="27">
        <v>4.1539893861247492</v>
      </c>
      <c r="S1633" s="143">
        <f t="shared" si="524"/>
        <v>342.25339707262361</v>
      </c>
      <c r="T1633" s="140" t="str">
        <f t="shared" si="525"/>
        <v>44341</v>
      </c>
      <c r="U1633" s="5" t="str">
        <f t="shared" si="519"/>
        <v>大分県日出町</v>
      </c>
      <c r="V1633" s="21">
        <f t="shared" si="526"/>
        <v>0.64610537977048532</v>
      </c>
      <c r="W1633" s="21">
        <f t="shared" si="526"/>
        <v>6.4023759273938935E-3</v>
      </c>
      <c r="X1633" s="21">
        <f t="shared" si="526"/>
        <v>1.6955648291873703E-2</v>
      </c>
      <c r="Y1633" s="21">
        <f t="shared" si="527"/>
        <v>8.2562708218631278E-2</v>
      </c>
      <c r="Z1633" s="21">
        <f t="shared" si="527"/>
        <v>9.0040737728647888E-2</v>
      </c>
      <c r="AA1633" s="21">
        <f t="shared" si="528"/>
        <v>8.2839828688874725E-2</v>
      </c>
      <c r="AB1633" s="21">
        <f t="shared" si="528"/>
        <v>5.7356736187285956E-2</v>
      </c>
      <c r="AC1633" s="21">
        <f t="shared" si="528"/>
        <v>5.1588663231221738E-3</v>
      </c>
      <c r="AD1633" s="21">
        <f t="shared" si="520"/>
        <v>4.4054383005550252E-4</v>
      </c>
      <c r="AE1633" s="21">
        <f t="shared" si="529"/>
        <v>1.2137175033629552E-2</v>
      </c>
      <c r="AF1633" s="137">
        <f>VLOOKUP(T1633,人口!$A$2:$E$1748,5,0)</f>
        <v>28449</v>
      </c>
      <c r="AG1633" s="14">
        <f t="shared" si="530"/>
        <v>0</v>
      </c>
      <c r="AH1633" s="14">
        <f t="shared" si="531"/>
        <v>0</v>
      </c>
      <c r="AI1633" s="14">
        <f t="shared" si="532"/>
        <v>1</v>
      </c>
      <c r="AJ1633" s="14">
        <f t="shared" si="533"/>
        <v>0</v>
      </c>
      <c r="AK1633" s="14">
        <f t="shared" si="534"/>
        <v>0</v>
      </c>
      <c r="AL1633" s="14">
        <f t="shared" si="535"/>
        <v>0</v>
      </c>
      <c r="AM1633" s="14">
        <f t="shared" si="536"/>
        <v>0</v>
      </c>
      <c r="AN1633" s="14">
        <f t="shared" si="537"/>
        <v>0</v>
      </c>
      <c r="AO1633" s="5" t="str">
        <f t="shared" si="538"/>
        <v>1万～3万人未満の市町村平均</v>
      </c>
    </row>
    <row r="1634" spans="1:41" s="5" customFormat="1" ht="18" customHeight="1" x14ac:dyDescent="0.3">
      <c r="A1634" s="5" t="str">
        <f t="shared" si="521"/>
        <v>044461</v>
      </c>
      <c r="B1634" s="22">
        <v>44</v>
      </c>
      <c r="C1634" s="23" t="s">
        <v>71</v>
      </c>
      <c r="D1634" s="23">
        <v>44461</v>
      </c>
      <c r="E1634" s="24" t="s">
        <v>977</v>
      </c>
      <c r="F1634" s="25">
        <v>30.881941154009748</v>
      </c>
      <c r="G1634" s="26">
        <v>2.2202099175673626</v>
      </c>
      <c r="H1634" s="26">
        <v>10.671524391440929</v>
      </c>
      <c r="I1634" s="26">
        <f t="shared" si="522"/>
        <v>43.773675463018037</v>
      </c>
      <c r="J1634" s="26">
        <v>11.583133552645538</v>
      </c>
      <c r="K1634" s="26">
        <v>9.674074548303043</v>
      </c>
      <c r="L1634" s="26">
        <f t="shared" si="523"/>
        <v>21.257208100948581</v>
      </c>
      <c r="M1634" s="26">
        <v>9.4449015127434102</v>
      </c>
      <c r="N1634" s="26">
        <v>15.545653835359822</v>
      </c>
      <c r="O1634" s="26">
        <v>0.57979557926261927</v>
      </c>
      <c r="P1634" s="26">
        <v>0</v>
      </c>
      <c r="Q1634" s="26">
        <f t="shared" si="518"/>
        <v>25.570350927365851</v>
      </c>
      <c r="R1634" s="27">
        <v>0.85958075287334257</v>
      </c>
      <c r="S1634" s="143">
        <f t="shared" si="524"/>
        <v>91.460815244205818</v>
      </c>
      <c r="T1634" s="140" t="str">
        <f t="shared" si="525"/>
        <v>44461</v>
      </c>
      <c r="U1634" s="5" t="str">
        <f t="shared" si="519"/>
        <v>大分県九重町</v>
      </c>
      <c r="V1634" s="21">
        <f t="shared" si="526"/>
        <v>0.33765215269023274</v>
      </c>
      <c r="W1634" s="21">
        <f t="shared" si="526"/>
        <v>2.4274984993729501E-2</v>
      </c>
      <c r="X1634" s="21">
        <f t="shared" si="526"/>
        <v>0.11667864935324843</v>
      </c>
      <c r="Y1634" s="21">
        <f t="shared" si="527"/>
        <v>0.12664585945049672</v>
      </c>
      <c r="Z1634" s="21">
        <f t="shared" si="527"/>
        <v>0.10577288779323352</v>
      </c>
      <c r="AA1634" s="21">
        <f t="shared" si="528"/>
        <v>0.10326719139256479</v>
      </c>
      <c r="AB1634" s="21">
        <f t="shared" si="528"/>
        <v>0.16997064583179147</v>
      </c>
      <c r="AC1634" s="21">
        <f t="shared" si="528"/>
        <v>6.33927849554512E-3</v>
      </c>
      <c r="AD1634" s="21">
        <f t="shared" si="520"/>
        <v>0</v>
      </c>
      <c r="AE1634" s="21">
        <f t="shared" si="529"/>
        <v>9.3983499991576805E-3</v>
      </c>
      <c r="AF1634" s="137">
        <f>VLOOKUP(T1634,人口!$A$2:$E$1748,5,0)</f>
        <v>9342</v>
      </c>
      <c r="AG1634" s="14">
        <f t="shared" si="530"/>
        <v>0</v>
      </c>
      <c r="AH1634" s="14">
        <f t="shared" si="531"/>
        <v>1</v>
      </c>
      <c r="AI1634" s="14">
        <f t="shared" si="532"/>
        <v>0</v>
      </c>
      <c r="AJ1634" s="14">
        <f t="shared" si="533"/>
        <v>0</v>
      </c>
      <c r="AK1634" s="14">
        <f t="shared" si="534"/>
        <v>0</v>
      </c>
      <c r="AL1634" s="14">
        <f t="shared" si="535"/>
        <v>0</v>
      </c>
      <c r="AM1634" s="14">
        <f t="shared" si="536"/>
        <v>0</v>
      </c>
      <c r="AN1634" s="14">
        <f t="shared" si="537"/>
        <v>0</v>
      </c>
      <c r="AO1634" s="5" t="str">
        <f t="shared" si="538"/>
        <v>5千～1万人未満の市町村平均</v>
      </c>
    </row>
    <row r="1635" spans="1:41" s="5" customFormat="1" ht="18" customHeight="1" x14ac:dyDescent="0.3">
      <c r="A1635" s="5" t="str">
        <f t="shared" si="521"/>
        <v>044462</v>
      </c>
      <c r="B1635" s="22">
        <v>44</v>
      </c>
      <c r="C1635" s="23" t="s">
        <v>71</v>
      </c>
      <c r="D1635" s="23">
        <v>44462</v>
      </c>
      <c r="E1635" s="24" t="s">
        <v>1021</v>
      </c>
      <c r="F1635" s="25">
        <v>44.391303667283431</v>
      </c>
      <c r="G1635" s="26">
        <v>1.7710973078147478</v>
      </c>
      <c r="H1635" s="26">
        <v>9.4641621427742528</v>
      </c>
      <c r="I1635" s="26">
        <f t="shared" si="522"/>
        <v>55.626563117872436</v>
      </c>
      <c r="J1635" s="26">
        <v>21.910123230156206</v>
      </c>
      <c r="K1635" s="26">
        <v>16.53243075510666</v>
      </c>
      <c r="L1635" s="26">
        <f t="shared" si="523"/>
        <v>38.442553985262862</v>
      </c>
      <c r="M1635" s="26">
        <v>15.81790212902663</v>
      </c>
      <c r="N1635" s="26">
        <v>20.366682972788031</v>
      </c>
      <c r="O1635" s="26">
        <v>0.94609332158845727</v>
      </c>
      <c r="P1635" s="26">
        <v>0</v>
      </c>
      <c r="Q1635" s="26">
        <f t="shared" si="518"/>
        <v>37.130678423403118</v>
      </c>
      <c r="R1635" s="27">
        <v>1.3165719249866554</v>
      </c>
      <c r="S1635" s="143">
        <f t="shared" si="524"/>
        <v>132.51636745152507</v>
      </c>
      <c r="T1635" s="140" t="str">
        <f t="shared" si="525"/>
        <v>44462</v>
      </c>
      <c r="U1635" s="5" t="str">
        <f t="shared" si="519"/>
        <v>大分県玖珠町</v>
      </c>
      <c r="V1635" s="21">
        <f t="shared" si="526"/>
        <v>0.33498732662983627</v>
      </c>
      <c r="W1635" s="21">
        <f t="shared" si="526"/>
        <v>1.3365121168618066E-2</v>
      </c>
      <c r="X1635" s="21">
        <f t="shared" si="526"/>
        <v>7.1418816594382387E-2</v>
      </c>
      <c r="Y1635" s="21">
        <f t="shared" si="527"/>
        <v>0.16533899661995338</v>
      </c>
      <c r="Z1635" s="21">
        <f t="shared" si="527"/>
        <v>0.12475765124752818</v>
      </c>
      <c r="AA1635" s="21">
        <f t="shared" si="528"/>
        <v>0.11936564843443109</v>
      </c>
      <c r="AB1635" s="21">
        <f t="shared" si="528"/>
        <v>0.1536918296544631</v>
      </c>
      <c r="AC1635" s="21">
        <f t="shared" si="528"/>
        <v>7.1394450344750161E-3</v>
      </c>
      <c r="AD1635" s="21">
        <f t="shared" si="520"/>
        <v>0</v>
      </c>
      <c r="AE1635" s="21">
        <f t="shared" si="529"/>
        <v>9.9351646163124852E-3</v>
      </c>
      <c r="AF1635" s="137">
        <f>VLOOKUP(T1635,人口!$A$2:$E$1748,5,0)</f>
        <v>15244</v>
      </c>
      <c r="AG1635" s="14">
        <f t="shared" si="530"/>
        <v>0</v>
      </c>
      <c r="AH1635" s="14">
        <f t="shared" si="531"/>
        <v>0</v>
      </c>
      <c r="AI1635" s="14">
        <f t="shared" si="532"/>
        <v>1</v>
      </c>
      <c r="AJ1635" s="14">
        <f t="shared" si="533"/>
        <v>0</v>
      </c>
      <c r="AK1635" s="14">
        <f t="shared" si="534"/>
        <v>0</v>
      </c>
      <c r="AL1635" s="14">
        <f t="shared" si="535"/>
        <v>0</v>
      </c>
      <c r="AM1635" s="14">
        <f t="shared" si="536"/>
        <v>0</v>
      </c>
      <c r="AN1635" s="14">
        <f t="shared" si="537"/>
        <v>0</v>
      </c>
      <c r="AO1635" s="5" t="str">
        <f t="shared" si="538"/>
        <v>1万～3万人未満の市町村平均</v>
      </c>
    </row>
    <row r="1636" spans="1:41" s="5" customFormat="1" ht="18" customHeight="1" x14ac:dyDescent="0.3">
      <c r="A1636" s="5" t="str">
        <f t="shared" si="521"/>
        <v>045201</v>
      </c>
      <c r="B1636" s="22">
        <v>45</v>
      </c>
      <c r="C1636" s="23" t="s">
        <v>72</v>
      </c>
      <c r="D1636" s="23">
        <v>45201</v>
      </c>
      <c r="E1636" s="24" t="s">
        <v>119</v>
      </c>
      <c r="F1636" s="25">
        <v>354.64997883377373</v>
      </c>
      <c r="G1636" s="26">
        <v>19.890780045136779</v>
      </c>
      <c r="H1636" s="26">
        <v>66.87406248918748</v>
      </c>
      <c r="I1636" s="26">
        <f t="shared" si="522"/>
        <v>441.41482136809805</v>
      </c>
      <c r="J1636" s="26">
        <v>649.2356648532857</v>
      </c>
      <c r="K1636" s="26">
        <v>366.39103211714263</v>
      </c>
      <c r="L1636" s="26">
        <f t="shared" si="523"/>
        <v>1015.6266969704284</v>
      </c>
      <c r="M1636" s="26">
        <v>403.62867789292238</v>
      </c>
      <c r="N1636" s="26">
        <v>284.42628488929</v>
      </c>
      <c r="O1636" s="26">
        <v>24.988680546956424</v>
      </c>
      <c r="P1636" s="26">
        <v>32.16869794285563</v>
      </c>
      <c r="Q1636" s="26">
        <f t="shared" si="518"/>
        <v>745.21234127202445</v>
      </c>
      <c r="R1636" s="27">
        <v>0</v>
      </c>
      <c r="S1636" s="143">
        <f t="shared" si="524"/>
        <v>2202.253859610551</v>
      </c>
      <c r="T1636" s="140" t="str">
        <f t="shared" si="525"/>
        <v>45201</v>
      </c>
      <c r="U1636" s="5" t="str">
        <f t="shared" si="519"/>
        <v>宮崎県宮崎市</v>
      </c>
      <c r="V1636" s="21">
        <f t="shared" si="526"/>
        <v>0.1610395537671985</v>
      </c>
      <c r="W1636" s="21">
        <f t="shared" si="526"/>
        <v>9.0320105279117491E-3</v>
      </c>
      <c r="X1636" s="21">
        <f t="shared" si="526"/>
        <v>3.036619152571882E-2</v>
      </c>
      <c r="Y1636" s="21">
        <f t="shared" si="527"/>
        <v>0.29480509797725918</v>
      </c>
      <c r="Z1636" s="21">
        <f t="shared" si="527"/>
        <v>0.16637093426728544</v>
      </c>
      <c r="AA1636" s="21">
        <f t="shared" si="528"/>
        <v>0.18327981405572405</v>
      </c>
      <c r="AB1636" s="21">
        <f t="shared" si="528"/>
        <v>0.12915236072719985</v>
      </c>
      <c r="AC1636" s="21">
        <f t="shared" si="528"/>
        <v>1.1346866501292203E-2</v>
      </c>
      <c r="AD1636" s="21">
        <f t="shared" si="520"/>
        <v>1.460717065041011E-2</v>
      </c>
      <c r="AE1636" s="21">
        <f t="shared" si="529"/>
        <v>0</v>
      </c>
      <c r="AF1636" s="137">
        <f>VLOOKUP(T1636,人口!$A$2:$E$1748,5,0)</f>
        <v>402632</v>
      </c>
      <c r="AG1636" s="14">
        <f t="shared" si="530"/>
        <v>0</v>
      </c>
      <c r="AH1636" s="14">
        <f t="shared" si="531"/>
        <v>0</v>
      </c>
      <c r="AI1636" s="14">
        <f t="shared" si="532"/>
        <v>0</v>
      </c>
      <c r="AJ1636" s="14">
        <f t="shared" si="533"/>
        <v>0</v>
      </c>
      <c r="AK1636" s="14">
        <f t="shared" si="534"/>
        <v>0</v>
      </c>
      <c r="AL1636" s="14">
        <f t="shared" si="535"/>
        <v>1</v>
      </c>
      <c r="AM1636" s="14">
        <f t="shared" si="536"/>
        <v>0</v>
      </c>
      <c r="AN1636" s="14">
        <f t="shared" si="537"/>
        <v>0</v>
      </c>
      <c r="AO1636" s="5" t="str">
        <f t="shared" si="538"/>
        <v>20万～50万人未満の市町村平均</v>
      </c>
    </row>
    <row r="1637" spans="1:41" s="5" customFormat="1" ht="18" customHeight="1" x14ac:dyDescent="0.3">
      <c r="A1637" s="5" t="str">
        <f t="shared" si="521"/>
        <v>045202</v>
      </c>
      <c r="B1637" s="22">
        <v>45</v>
      </c>
      <c r="C1637" s="23" t="s">
        <v>72</v>
      </c>
      <c r="D1637" s="23">
        <v>45202</v>
      </c>
      <c r="E1637" s="24" t="s">
        <v>169</v>
      </c>
      <c r="F1637" s="25">
        <v>689.86722837300533</v>
      </c>
      <c r="G1637" s="26">
        <v>9.2496976988104525</v>
      </c>
      <c r="H1637" s="26">
        <v>74.748444557229845</v>
      </c>
      <c r="I1637" s="26">
        <f t="shared" si="522"/>
        <v>773.86537062904563</v>
      </c>
      <c r="J1637" s="26">
        <v>236.63901672008694</v>
      </c>
      <c r="K1637" s="26">
        <v>147.43786114190115</v>
      </c>
      <c r="L1637" s="26">
        <f t="shared" si="523"/>
        <v>384.07687786198812</v>
      </c>
      <c r="M1637" s="26">
        <v>175.46602421070884</v>
      </c>
      <c r="N1637" s="26">
        <v>183.48298019543387</v>
      </c>
      <c r="O1637" s="26">
        <v>10.20978929160527</v>
      </c>
      <c r="P1637" s="26">
        <v>0</v>
      </c>
      <c r="Q1637" s="26">
        <f t="shared" si="518"/>
        <v>369.15879369774797</v>
      </c>
      <c r="R1637" s="27">
        <v>23.032758824999998</v>
      </c>
      <c r="S1637" s="143">
        <f t="shared" si="524"/>
        <v>1550.1338010137817</v>
      </c>
      <c r="T1637" s="140" t="str">
        <f t="shared" si="525"/>
        <v>45202</v>
      </c>
      <c r="U1637" s="5" t="str">
        <f t="shared" si="519"/>
        <v>宮崎県都城市</v>
      </c>
      <c r="V1637" s="21">
        <f t="shared" si="526"/>
        <v>0.4450372141565036</v>
      </c>
      <c r="W1637" s="21">
        <f t="shared" si="526"/>
        <v>5.9670318089710605E-3</v>
      </c>
      <c r="X1637" s="21">
        <f t="shared" si="526"/>
        <v>4.8220640378491615E-2</v>
      </c>
      <c r="Y1637" s="21">
        <f t="shared" si="527"/>
        <v>0.15265715550833478</v>
      </c>
      <c r="Z1637" s="21">
        <f t="shared" si="527"/>
        <v>9.5112990275728032E-2</v>
      </c>
      <c r="AA1637" s="21">
        <f t="shared" si="528"/>
        <v>0.11319411530537216</v>
      </c>
      <c r="AB1637" s="21">
        <f t="shared" si="528"/>
        <v>0.11836589852787978</v>
      </c>
      <c r="AC1637" s="21">
        <f t="shared" si="528"/>
        <v>6.5863922746075892E-3</v>
      </c>
      <c r="AD1637" s="21">
        <f t="shared" si="520"/>
        <v>0</v>
      </c>
      <c r="AE1637" s="21">
        <f t="shared" si="529"/>
        <v>1.4858561764111369E-2</v>
      </c>
      <c r="AF1637" s="137">
        <f>VLOOKUP(T1637,人口!$A$2:$E$1748,5,0)</f>
        <v>164506</v>
      </c>
      <c r="AG1637" s="14">
        <f t="shared" si="530"/>
        <v>0</v>
      </c>
      <c r="AH1637" s="14">
        <f t="shared" si="531"/>
        <v>0</v>
      </c>
      <c r="AI1637" s="14">
        <f t="shared" si="532"/>
        <v>0</v>
      </c>
      <c r="AJ1637" s="14">
        <f t="shared" si="533"/>
        <v>0</v>
      </c>
      <c r="AK1637" s="14">
        <f t="shared" si="534"/>
        <v>1</v>
      </c>
      <c r="AL1637" s="14">
        <f t="shared" si="535"/>
        <v>0</v>
      </c>
      <c r="AM1637" s="14">
        <f t="shared" si="536"/>
        <v>0</v>
      </c>
      <c r="AN1637" s="14">
        <f t="shared" si="537"/>
        <v>0</v>
      </c>
      <c r="AO1637" s="5" t="str">
        <f t="shared" si="538"/>
        <v>10万～20万人未満の市町村平均</v>
      </c>
    </row>
    <row r="1638" spans="1:41" s="5" customFormat="1" ht="18" customHeight="1" x14ac:dyDescent="0.3">
      <c r="A1638" s="5" t="str">
        <f t="shared" si="521"/>
        <v>045203</v>
      </c>
      <c r="B1638" s="22">
        <v>45</v>
      </c>
      <c r="C1638" s="23" t="s">
        <v>72</v>
      </c>
      <c r="D1638" s="23">
        <v>45203</v>
      </c>
      <c r="E1638" s="24" t="s">
        <v>237</v>
      </c>
      <c r="F1638" s="25">
        <v>523.03350479537073</v>
      </c>
      <c r="G1638" s="26">
        <v>8.7981666232944846</v>
      </c>
      <c r="H1638" s="26">
        <v>34.484362849702826</v>
      </c>
      <c r="I1638" s="26">
        <f t="shared" si="522"/>
        <v>566.31603426836807</v>
      </c>
      <c r="J1638" s="26">
        <v>157.36864246634053</v>
      </c>
      <c r="K1638" s="26">
        <v>111.29959774479072</v>
      </c>
      <c r="L1638" s="26">
        <f t="shared" si="523"/>
        <v>268.66824021113126</v>
      </c>
      <c r="M1638" s="26">
        <v>117.42619716955812</v>
      </c>
      <c r="N1638" s="26">
        <v>109.531664983586</v>
      </c>
      <c r="O1638" s="26">
        <v>7.5820281241915168</v>
      </c>
      <c r="P1638" s="26">
        <v>1.6867993499035281</v>
      </c>
      <c r="Q1638" s="26">
        <f t="shared" si="518"/>
        <v>236.22668962723915</v>
      </c>
      <c r="R1638" s="27">
        <v>27.328441706240003</v>
      </c>
      <c r="S1638" s="143">
        <f t="shared" si="524"/>
        <v>1098.5394058129787</v>
      </c>
      <c r="T1638" s="140" t="str">
        <f t="shared" si="525"/>
        <v>45203</v>
      </c>
      <c r="U1638" s="5" t="str">
        <f t="shared" si="519"/>
        <v>宮崎県延岡市</v>
      </c>
      <c r="V1638" s="21">
        <f t="shared" si="526"/>
        <v>0.47611719891677223</v>
      </c>
      <c r="W1638" s="21">
        <f t="shared" si="526"/>
        <v>8.00896770451613E-3</v>
      </c>
      <c r="X1638" s="21">
        <f t="shared" si="526"/>
        <v>3.1391102282928601E-2</v>
      </c>
      <c r="Y1638" s="21">
        <f t="shared" si="527"/>
        <v>0.14325261491177843</v>
      </c>
      <c r="Z1638" s="21">
        <f t="shared" si="527"/>
        <v>0.10131598116175267</v>
      </c>
      <c r="AA1638" s="21">
        <f t="shared" si="528"/>
        <v>0.10689302226956199</v>
      </c>
      <c r="AB1638" s="21">
        <f t="shared" si="528"/>
        <v>9.9706632646943266E-2</v>
      </c>
      <c r="AC1638" s="21">
        <f t="shared" si="528"/>
        <v>6.9019172949744169E-3</v>
      </c>
      <c r="AD1638" s="21">
        <f t="shared" si="520"/>
        <v>1.5354928016034211E-3</v>
      </c>
      <c r="AE1638" s="21">
        <f t="shared" si="529"/>
        <v>2.4877070009168653E-2</v>
      </c>
      <c r="AF1638" s="137">
        <f>VLOOKUP(T1638,人口!$A$2:$E$1748,5,0)</f>
        <v>122166</v>
      </c>
      <c r="AG1638" s="14">
        <f t="shared" si="530"/>
        <v>0</v>
      </c>
      <c r="AH1638" s="14">
        <f t="shared" si="531"/>
        <v>0</v>
      </c>
      <c r="AI1638" s="14">
        <f t="shared" si="532"/>
        <v>0</v>
      </c>
      <c r="AJ1638" s="14">
        <f t="shared" si="533"/>
        <v>0</v>
      </c>
      <c r="AK1638" s="14">
        <f t="shared" si="534"/>
        <v>1</v>
      </c>
      <c r="AL1638" s="14">
        <f t="shared" si="535"/>
        <v>0</v>
      </c>
      <c r="AM1638" s="14">
        <f t="shared" si="536"/>
        <v>0</v>
      </c>
      <c r="AN1638" s="14">
        <f t="shared" si="537"/>
        <v>0</v>
      </c>
      <c r="AO1638" s="5" t="str">
        <f t="shared" si="538"/>
        <v>10万～20万人未満の市町村平均</v>
      </c>
    </row>
    <row r="1639" spans="1:41" s="5" customFormat="1" ht="18" customHeight="1" x14ac:dyDescent="0.3">
      <c r="A1639" s="5" t="str">
        <f t="shared" si="521"/>
        <v>045204</v>
      </c>
      <c r="B1639" s="22">
        <v>45</v>
      </c>
      <c r="C1639" s="23" t="s">
        <v>72</v>
      </c>
      <c r="D1639" s="23">
        <v>45204</v>
      </c>
      <c r="E1639" s="24" t="s">
        <v>298</v>
      </c>
      <c r="F1639" s="25">
        <v>115.65267599125373</v>
      </c>
      <c r="G1639" s="26">
        <v>2.3880976882844562</v>
      </c>
      <c r="H1639" s="26">
        <v>38.984009745727036</v>
      </c>
      <c r="I1639" s="26">
        <f t="shared" si="522"/>
        <v>157.02478342526524</v>
      </c>
      <c r="J1639" s="26">
        <v>62.152263476264281</v>
      </c>
      <c r="K1639" s="26">
        <v>49.646607411954527</v>
      </c>
      <c r="L1639" s="26">
        <f t="shared" si="523"/>
        <v>111.7988708882188</v>
      </c>
      <c r="M1639" s="26">
        <v>51.192512193186097</v>
      </c>
      <c r="N1639" s="26">
        <v>52.603105348804995</v>
      </c>
      <c r="O1639" s="26">
        <v>3.2770056070055196</v>
      </c>
      <c r="P1639" s="26">
        <v>7.6523192583906674</v>
      </c>
      <c r="Q1639" s="26">
        <f t="shared" si="518"/>
        <v>114.72494240738727</v>
      </c>
      <c r="R1639" s="27">
        <v>11.649182367532001</v>
      </c>
      <c r="S1639" s="143">
        <f t="shared" si="524"/>
        <v>395.19777908840331</v>
      </c>
      <c r="T1639" s="140" t="str">
        <f t="shared" si="525"/>
        <v>45204</v>
      </c>
      <c r="U1639" s="5" t="str">
        <f t="shared" si="519"/>
        <v>宮崎県日南市</v>
      </c>
      <c r="V1639" s="21">
        <f t="shared" si="526"/>
        <v>0.29264505549102021</v>
      </c>
      <c r="W1639" s="21">
        <f t="shared" si="526"/>
        <v>6.0427912671803087E-3</v>
      </c>
      <c r="X1639" s="21">
        <f t="shared" si="526"/>
        <v>9.8644303709527051E-2</v>
      </c>
      <c r="Y1639" s="21">
        <f t="shared" si="527"/>
        <v>0.15726875697436854</v>
      </c>
      <c r="Z1639" s="21">
        <f t="shared" si="527"/>
        <v>0.12562471258435107</v>
      </c>
      <c r="AA1639" s="21">
        <f t="shared" si="528"/>
        <v>0.12953643694878825</v>
      </c>
      <c r="AB1639" s="21">
        <f t="shared" si="528"/>
        <v>0.13310577167246176</v>
      </c>
      <c r="AC1639" s="21">
        <f t="shared" si="528"/>
        <v>8.292064835395933E-3</v>
      </c>
      <c r="AD1639" s="21">
        <f t="shared" si="520"/>
        <v>1.936326483423605E-2</v>
      </c>
      <c r="AE1639" s="21">
        <f t="shared" si="529"/>
        <v>2.9476841682670871E-2</v>
      </c>
      <c r="AF1639" s="137">
        <f>VLOOKUP(T1639,人口!$A$2:$E$1748,5,0)</f>
        <v>52801</v>
      </c>
      <c r="AG1639" s="14">
        <f t="shared" si="530"/>
        <v>0</v>
      </c>
      <c r="AH1639" s="14">
        <f t="shared" si="531"/>
        <v>0</v>
      </c>
      <c r="AI1639" s="14">
        <f t="shared" si="532"/>
        <v>0</v>
      </c>
      <c r="AJ1639" s="14">
        <f t="shared" si="533"/>
        <v>1</v>
      </c>
      <c r="AK1639" s="14">
        <f t="shared" si="534"/>
        <v>0</v>
      </c>
      <c r="AL1639" s="14">
        <f t="shared" si="535"/>
        <v>0</v>
      </c>
      <c r="AM1639" s="14">
        <f t="shared" si="536"/>
        <v>0</v>
      </c>
      <c r="AN1639" s="14">
        <f t="shared" si="537"/>
        <v>0</v>
      </c>
      <c r="AO1639" s="5" t="str">
        <f t="shared" si="538"/>
        <v>3万～10万人未満の市町村平均</v>
      </c>
    </row>
    <row r="1640" spans="1:41" s="5" customFormat="1" ht="18" customHeight="1" x14ac:dyDescent="0.3">
      <c r="A1640" s="5" t="str">
        <f t="shared" si="521"/>
        <v>045205</v>
      </c>
      <c r="B1640" s="22">
        <v>45</v>
      </c>
      <c r="C1640" s="23" t="s">
        <v>72</v>
      </c>
      <c r="D1640" s="23">
        <v>45205</v>
      </c>
      <c r="E1640" s="24" t="s">
        <v>349</v>
      </c>
      <c r="F1640" s="25">
        <v>70.212887936122698</v>
      </c>
      <c r="G1640" s="26">
        <v>2.2977914731812623</v>
      </c>
      <c r="H1640" s="26">
        <v>38.8288495079331</v>
      </c>
      <c r="I1640" s="26">
        <f t="shared" si="522"/>
        <v>111.33952891723706</v>
      </c>
      <c r="J1640" s="26">
        <v>60.79629766395086</v>
      </c>
      <c r="K1640" s="26">
        <v>41.336500491827927</v>
      </c>
      <c r="L1640" s="26">
        <f t="shared" si="523"/>
        <v>102.13279815577879</v>
      </c>
      <c r="M1640" s="26">
        <v>48.150852808141835</v>
      </c>
      <c r="N1640" s="26">
        <v>64.17934896622242</v>
      </c>
      <c r="O1640" s="26">
        <v>2.813578761538384</v>
      </c>
      <c r="P1640" s="26">
        <v>0</v>
      </c>
      <c r="Q1640" s="26">
        <f t="shared" si="518"/>
        <v>115.14378053590264</v>
      </c>
      <c r="R1640" s="27">
        <v>0</v>
      </c>
      <c r="S1640" s="143">
        <f t="shared" si="524"/>
        <v>328.61610760891847</v>
      </c>
      <c r="T1640" s="140" t="str">
        <f t="shared" si="525"/>
        <v>45205</v>
      </c>
      <c r="U1640" s="5" t="str">
        <f t="shared" si="519"/>
        <v>宮崎県小林市</v>
      </c>
      <c r="V1640" s="21">
        <f t="shared" si="526"/>
        <v>0.21366234432939635</v>
      </c>
      <c r="W1640" s="21">
        <f t="shared" si="526"/>
        <v>6.9923275821763197E-3</v>
      </c>
      <c r="X1640" s="21">
        <f t="shared" si="526"/>
        <v>0.11815869219089765</v>
      </c>
      <c r="Y1640" s="21">
        <f t="shared" si="527"/>
        <v>0.18500705308184009</v>
      </c>
      <c r="Z1640" s="21">
        <f t="shared" si="527"/>
        <v>0.12578963579296584</v>
      </c>
      <c r="AA1640" s="21">
        <f t="shared" si="528"/>
        <v>0.14652614918513218</v>
      </c>
      <c r="AB1640" s="21">
        <f t="shared" si="528"/>
        <v>0.19530189628623251</v>
      </c>
      <c r="AC1640" s="21">
        <f t="shared" si="528"/>
        <v>8.5619015513590888E-3</v>
      </c>
      <c r="AD1640" s="21">
        <f t="shared" si="520"/>
        <v>0</v>
      </c>
      <c r="AE1640" s="21">
        <f t="shared" si="529"/>
        <v>0</v>
      </c>
      <c r="AF1640" s="137">
        <f>VLOOKUP(T1640,人口!$A$2:$E$1748,5,0)</f>
        <v>45334</v>
      </c>
      <c r="AG1640" s="14">
        <f t="shared" si="530"/>
        <v>0</v>
      </c>
      <c r="AH1640" s="14">
        <f t="shared" si="531"/>
        <v>0</v>
      </c>
      <c r="AI1640" s="14">
        <f t="shared" si="532"/>
        <v>0</v>
      </c>
      <c r="AJ1640" s="14">
        <f t="shared" si="533"/>
        <v>1</v>
      </c>
      <c r="AK1640" s="14">
        <f t="shared" si="534"/>
        <v>0</v>
      </c>
      <c r="AL1640" s="14">
        <f t="shared" si="535"/>
        <v>0</v>
      </c>
      <c r="AM1640" s="14">
        <f t="shared" si="536"/>
        <v>0</v>
      </c>
      <c r="AN1640" s="14">
        <f t="shared" si="537"/>
        <v>0</v>
      </c>
      <c r="AO1640" s="5" t="str">
        <f t="shared" si="538"/>
        <v>3万～10万人未満の市町村平均</v>
      </c>
    </row>
    <row r="1641" spans="1:41" s="5" customFormat="1" ht="18" customHeight="1" x14ac:dyDescent="0.3">
      <c r="A1641" s="5" t="str">
        <f t="shared" si="521"/>
        <v>045206</v>
      </c>
      <c r="B1641" s="22">
        <v>45</v>
      </c>
      <c r="C1641" s="23" t="s">
        <v>72</v>
      </c>
      <c r="D1641" s="23">
        <v>45206</v>
      </c>
      <c r="E1641" s="24" t="s">
        <v>401</v>
      </c>
      <c r="F1641" s="25">
        <v>252.22877646453037</v>
      </c>
      <c r="G1641" s="26">
        <v>3.8764779001704266</v>
      </c>
      <c r="H1641" s="26">
        <v>33.514611363490701</v>
      </c>
      <c r="I1641" s="26">
        <f t="shared" si="522"/>
        <v>289.61986572819148</v>
      </c>
      <c r="J1641" s="26">
        <v>80.113064871568312</v>
      </c>
      <c r="K1641" s="26">
        <v>53.996152736105891</v>
      </c>
      <c r="L1641" s="26">
        <f t="shared" si="523"/>
        <v>134.1092176076742</v>
      </c>
      <c r="M1641" s="26">
        <v>62.130389374779064</v>
      </c>
      <c r="N1641" s="26">
        <v>62.062330183319816</v>
      </c>
      <c r="O1641" s="26">
        <v>3.8034267270339437</v>
      </c>
      <c r="P1641" s="26">
        <v>13.986866613727909</v>
      </c>
      <c r="Q1641" s="26">
        <f t="shared" si="518"/>
        <v>141.98301289886072</v>
      </c>
      <c r="R1641" s="27">
        <v>4.4175352058514985</v>
      </c>
      <c r="S1641" s="143">
        <f t="shared" si="524"/>
        <v>570.1296314405779</v>
      </c>
      <c r="T1641" s="140" t="str">
        <f t="shared" si="525"/>
        <v>45206</v>
      </c>
      <c r="U1641" s="5" t="str">
        <f t="shared" si="519"/>
        <v>宮崎県日向市</v>
      </c>
      <c r="V1641" s="21">
        <f t="shared" si="526"/>
        <v>0.44240601181736522</v>
      </c>
      <c r="W1641" s="21">
        <f t="shared" si="526"/>
        <v>6.799292102000587E-3</v>
      </c>
      <c r="X1641" s="21">
        <f t="shared" si="526"/>
        <v>5.8784194883552167E-2</v>
      </c>
      <c r="Y1641" s="21">
        <f t="shared" si="527"/>
        <v>0.14051727967399663</v>
      </c>
      <c r="Z1641" s="21">
        <f t="shared" si="527"/>
        <v>9.4708553561180187E-2</v>
      </c>
      <c r="AA1641" s="21">
        <f t="shared" si="528"/>
        <v>0.10897589942447088</v>
      </c>
      <c r="AB1641" s="21">
        <f t="shared" si="528"/>
        <v>0.10885652448286806</v>
      </c>
      <c r="AC1641" s="21">
        <f t="shared" si="528"/>
        <v>6.671161289097738E-3</v>
      </c>
      <c r="AD1641" s="21">
        <f t="shared" si="520"/>
        <v>2.4532783146854732E-2</v>
      </c>
      <c r="AE1641" s="21">
        <f t="shared" si="529"/>
        <v>7.7482996186138747E-3</v>
      </c>
      <c r="AF1641" s="137">
        <f>VLOOKUP(T1641,人口!$A$2:$E$1748,5,0)</f>
        <v>61283</v>
      </c>
      <c r="AG1641" s="14">
        <f t="shared" si="530"/>
        <v>0</v>
      </c>
      <c r="AH1641" s="14">
        <f t="shared" si="531"/>
        <v>0</v>
      </c>
      <c r="AI1641" s="14">
        <f t="shared" si="532"/>
        <v>0</v>
      </c>
      <c r="AJ1641" s="14">
        <f t="shared" si="533"/>
        <v>1</v>
      </c>
      <c r="AK1641" s="14">
        <f t="shared" si="534"/>
        <v>0</v>
      </c>
      <c r="AL1641" s="14">
        <f t="shared" si="535"/>
        <v>0</v>
      </c>
      <c r="AM1641" s="14">
        <f t="shared" si="536"/>
        <v>0</v>
      </c>
      <c r="AN1641" s="14">
        <f t="shared" si="537"/>
        <v>0</v>
      </c>
      <c r="AO1641" s="5" t="str">
        <f t="shared" si="538"/>
        <v>3万～10万人未満の市町村平均</v>
      </c>
    </row>
    <row r="1642" spans="1:41" s="5" customFormat="1" ht="18" customHeight="1" x14ac:dyDescent="0.3">
      <c r="A1642" s="5" t="str">
        <f t="shared" si="521"/>
        <v>045207</v>
      </c>
      <c r="B1642" s="22">
        <v>45</v>
      </c>
      <c r="C1642" s="23" t="s">
        <v>72</v>
      </c>
      <c r="D1642" s="23">
        <v>45207</v>
      </c>
      <c r="E1642" s="24" t="s">
        <v>452</v>
      </c>
      <c r="F1642" s="25">
        <v>4.9243279226135623</v>
      </c>
      <c r="G1642" s="26">
        <v>0.8244622971458242</v>
      </c>
      <c r="H1642" s="26">
        <v>18.464068297478679</v>
      </c>
      <c r="I1642" s="26">
        <f t="shared" si="522"/>
        <v>24.212858517238065</v>
      </c>
      <c r="J1642" s="26">
        <v>20.848931967293634</v>
      </c>
      <c r="K1642" s="26">
        <v>16.783996462643145</v>
      </c>
      <c r="L1642" s="26">
        <f t="shared" si="523"/>
        <v>37.632928429936783</v>
      </c>
      <c r="M1642" s="26">
        <v>17.51779340230097</v>
      </c>
      <c r="N1642" s="26">
        <v>24.78836538525961</v>
      </c>
      <c r="O1642" s="26">
        <v>1.1280629895822489</v>
      </c>
      <c r="P1642" s="26">
        <v>1.0735115846165979</v>
      </c>
      <c r="Q1642" s="26">
        <f t="shared" si="518"/>
        <v>44.507733361759421</v>
      </c>
      <c r="R1642" s="27">
        <v>0</v>
      </c>
      <c r="S1642" s="143">
        <f t="shared" si="524"/>
        <v>106.35352030893426</v>
      </c>
      <c r="T1642" s="140" t="str">
        <f t="shared" si="525"/>
        <v>45207</v>
      </c>
      <c r="U1642" s="5" t="str">
        <f t="shared" si="519"/>
        <v>宮崎県串間市</v>
      </c>
      <c r="V1642" s="21">
        <f t="shared" si="526"/>
        <v>4.6301503780123508E-2</v>
      </c>
      <c r="W1642" s="21">
        <f t="shared" si="526"/>
        <v>7.7520922180190866E-3</v>
      </c>
      <c r="X1642" s="21">
        <f t="shared" si="526"/>
        <v>0.17361031627203785</v>
      </c>
      <c r="Y1642" s="21">
        <f t="shared" si="527"/>
        <v>0.19603424415789847</v>
      </c>
      <c r="Z1642" s="21">
        <f t="shared" si="527"/>
        <v>0.15781326667786097</v>
      </c>
      <c r="AA1642" s="21">
        <f t="shared" si="528"/>
        <v>0.16471286847314054</v>
      </c>
      <c r="AB1642" s="21">
        <f t="shared" si="528"/>
        <v>0.23307517525752511</v>
      </c>
      <c r="AC1642" s="21">
        <f t="shared" si="528"/>
        <v>1.0606729201868136E-2</v>
      </c>
      <c r="AD1642" s="21">
        <f t="shared" si="520"/>
        <v>1.0093803961526388E-2</v>
      </c>
      <c r="AE1642" s="21">
        <f t="shared" si="529"/>
        <v>0</v>
      </c>
      <c r="AF1642" s="137">
        <f>VLOOKUP(T1642,人口!$A$2:$E$1748,5,0)</f>
        <v>18176</v>
      </c>
      <c r="AG1642" s="14">
        <f t="shared" si="530"/>
        <v>0</v>
      </c>
      <c r="AH1642" s="14">
        <f t="shared" si="531"/>
        <v>0</v>
      </c>
      <c r="AI1642" s="14">
        <f t="shared" si="532"/>
        <v>1</v>
      </c>
      <c r="AJ1642" s="14">
        <f t="shared" si="533"/>
        <v>0</v>
      </c>
      <c r="AK1642" s="14">
        <f t="shared" si="534"/>
        <v>0</v>
      </c>
      <c r="AL1642" s="14">
        <f t="shared" si="535"/>
        <v>0</v>
      </c>
      <c r="AM1642" s="14">
        <f t="shared" si="536"/>
        <v>0</v>
      </c>
      <c r="AN1642" s="14">
        <f t="shared" si="537"/>
        <v>0</v>
      </c>
      <c r="AO1642" s="5" t="str">
        <f t="shared" si="538"/>
        <v>1万～3万人未満の市町村平均</v>
      </c>
    </row>
    <row r="1643" spans="1:41" s="5" customFormat="1" ht="18" customHeight="1" x14ac:dyDescent="0.3">
      <c r="A1643" s="5" t="str">
        <f t="shared" si="521"/>
        <v>045208</v>
      </c>
      <c r="B1643" s="22">
        <v>45</v>
      </c>
      <c r="C1643" s="23" t="s">
        <v>72</v>
      </c>
      <c r="D1643" s="23">
        <v>45208</v>
      </c>
      <c r="E1643" s="24" t="s">
        <v>507</v>
      </c>
      <c r="F1643" s="25">
        <v>42.233276491695413</v>
      </c>
      <c r="G1643" s="26">
        <v>1.5101205970034062</v>
      </c>
      <c r="H1643" s="26">
        <v>20.752681804939272</v>
      </c>
      <c r="I1643" s="26">
        <f t="shared" si="522"/>
        <v>64.496078893638099</v>
      </c>
      <c r="J1643" s="26">
        <v>33.071776337610366</v>
      </c>
      <c r="K1643" s="26">
        <v>25.779012530945909</v>
      </c>
      <c r="L1643" s="26">
        <f t="shared" si="523"/>
        <v>58.850788868556279</v>
      </c>
      <c r="M1643" s="26">
        <v>30.688767453185996</v>
      </c>
      <c r="N1643" s="26">
        <v>38.063035435323911</v>
      </c>
      <c r="O1643" s="26">
        <v>1.8640719570919257</v>
      </c>
      <c r="P1643" s="26">
        <v>0</v>
      </c>
      <c r="Q1643" s="26">
        <f t="shared" si="518"/>
        <v>70.615874845601823</v>
      </c>
      <c r="R1643" s="27">
        <v>0</v>
      </c>
      <c r="S1643" s="143">
        <f t="shared" si="524"/>
        <v>193.9627426077962</v>
      </c>
      <c r="T1643" s="140" t="str">
        <f t="shared" si="525"/>
        <v>45208</v>
      </c>
      <c r="U1643" s="5" t="str">
        <f t="shared" si="519"/>
        <v>宮崎県西都市</v>
      </c>
      <c r="V1643" s="21">
        <f t="shared" si="526"/>
        <v>0.21773911795572784</v>
      </c>
      <c r="W1643" s="21">
        <f t="shared" si="526"/>
        <v>7.7856220050309182E-3</v>
      </c>
      <c r="X1643" s="21">
        <f t="shared" si="526"/>
        <v>0.10699313448512318</v>
      </c>
      <c r="Y1643" s="21">
        <f t="shared" si="527"/>
        <v>0.17050581927727942</v>
      </c>
      <c r="Z1643" s="21">
        <f t="shared" si="527"/>
        <v>0.1329070324761934</v>
      </c>
      <c r="AA1643" s="21">
        <f t="shared" si="528"/>
        <v>0.15821990883703085</v>
      </c>
      <c r="AB1643" s="21">
        <f t="shared" si="528"/>
        <v>0.19623890095372365</v>
      </c>
      <c r="AC1643" s="21">
        <f t="shared" si="528"/>
        <v>9.6104640098907349E-3</v>
      </c>
      <c r="AD1643" s="21">
        <f t="shared" si="520"/>
        <v>0</v>
      </c>
      <c r="AE1643" s="21">
        <f t="shared" si="529"/>
        <v>0</v>
      </c>
      <c r="AF1643" s="137">
        <f>VLOOKUP(T1643,人口!$A$2:$E$1748,5,0)</f>
        <v>30035</v>
      </c>
      <c r="AG1643" s="14">
        <f t="shared" si="530"/>
        <v>0</v>
      </c>
      <c r="AH1643" s="14">
        <f t="shared" si="531"/>
        <v>0</v>
      </c>
      <c r="AI1643" s="14">
        <f t="shared" si="532"/>
        <v>0</v>
      </c>
      <c r="AJ1643" s="14">
        <f t="shared" si="533"/>
        <v>1</v>
      </c>
      <c r="AK1643" s="14">
        <f t="shared" si="534"/>
        <v>0</v>
      </c>
      <c r="AL1643" s="14">
        <f t="shared" si="535"/>
        <v>0</v>
      </c>
      <c r="AM1643" s="14">
        <f t="shared" si="536"/>
        <v>0</v>
      </c>
      <c r="AN1643" s="14">
        <f t="shared" si="537"/>
        <v>0</v>
      </c>
      <c r="AO1643" s="5" t="str">
        <f t="shared" si="538"/>
        <v>3万～10万人未満の市町村平均</v>
      </c>
    </row>
    <row r="1644" spans="1:41" s="5" customFormat="1" ht="18" customHeight="1" x14ac:dyDescent="0.3">
      <c r="A1644" s="5" t="str">
        <f t="shared" si="521"/>
        <v>045209</v>
      </c>
      <c r="B1644" s="22">
        <v>45</v>
      </c>
      <c r="C1644" s="23" t="s">
        <v>72</v>
      </c>
      <c r="D1644" s="23">
        <v>45209</v>
      </c>
      <c r="E1644" s="24" t="s">
        <v>560</v>
      </c>
      <c r="F1644" s="25">
        <v>47.460063415566715</v>
      </c>
      <c r="G1644" s="26">
        <v>0.95657694516716307</v>
      </c>
      <c r="H1644" s="26">
        <v>18.386488178581708</v>
      </c>
      <c r="I1644" s="26">
        <f t="shared" si="522"/>
        <v>66.803128539315594</v>
      </c>
      <c r="J1644" s="26">
        <v>23.480424942037473</v>
      </c>
      <c r="K1644" s="26">
        <v>18.295263387423166</v>
      </c>
      <c r="L1644" s="26">
        <f t="shared" si="523"/>
        <v>41.775688329460635</v>
      </c>
      <c r="M1644" s="26">
        <v>19.684040614778862</v>
      </c>
      <c r="N1644" s="26">
        <v>30.908474230378054</v>
      </c>
      <c r="O1644" s="26">
        <v>1.1940983670533927</v>
      </c>
      <c r="P1644" s="26">
        <v>0</v>
      </c>
      <c r="Q1644" s="26">
        <f t="shared" si="518"/>
        <v>51.786613212210305</v>
      </c>
      <c r="R1644" s="27">
        <v>3.33156096</v>
      </c>
      <c r="S1644" s="143">
        <f t="shared" si="524"/>
        <v>163.69699104098652</v>
      </c>
      <c r="T1644" s="140" t="str">
        <f t="shared" si="525"/>
        <v>45209</v>
      </c>
      <c r="U1644" s="5" t="str">
        <f t="shared" si="519"/>
        <v>宮崎県えびの市</v>
      </c>
      <c r="V1644" s="21">
        <f t="shared" si="526"/>
        <v>0.28992630294397803</v>
      </c>
      <c r="W1644" s="21">
        <f t="shared" si="526"/>
        <v>5.8435829460521662E-3</v>
      </c>
      <c r="X1644" s="21">
        <f t="shared" si="526"/>
        <v>0.11232025745652277</v>
      </c>
      <c r="Y1644" s="21">
        <f t="shared" si="527"/>
        <v>0.14343834173566719</v>
      </c>
      <c r="Z1644" s="21">
        <f t="shared" si="527"/>
        <v>0.11176297909374761</v>
      </c>
      <c r="AA1644" s="21">
        <f t="shared" si="528"/>
        <v>0.12024680777333509</v>
      </c>
      <c r="AB1644" s="21">
        <f t="shared" si="528"/>
        <v>0.18881516412625554</v>
      </c>
      <c r="AC1644" s="21">
        <f t="shared" si="528"/>
        <v>7.2945651563895509E-3</v>
      </c>
      <c r="AD1644" s="21">
        <f t="shared" si="520"/>
        <v>0</v>
      </c>
      <c r="AE1644" s="21">
        <f t="shared" si="529"/>
        <v>2.0351998768052142E-2</v>
      </c>
      <c r="AF1644" s="137">
        <f>VLOOKUP(T1644,人口!$A$2:$E$1748,5,0)</f>
        <v>19240</v>
      </c>
      <c r="AG1644" s="14">
        <f t="shared" si="530"/>
        <v>0</v>
      </c>
      <c r="AH1644" s="14">
        <f t="shared" si="531"/>
        <v>0</v>
      </c>
      <c r="AI1644" s="14">
        <f t="shared" si="532"/>
        <v>1</v>
      </c>
      <c r="AJ1644" s="14">
        <f t="shared" si="533"/>
        <v>0</v>
      </c>
      <c r="AK1644" s="14">
        <f t="shared" si="534"/>
        <v>0</v>
      </c>
      <c r="AL1644" s="14">
        <f t="shared" si="535"/>
        <v>0</v>
      </c>
      <c r="AM1644" s="14">
        <f t="shared" si="536"/>
        <v>0</v>
      </c>
      <c r="AN1644" s="14">
        <f t="shared" si="537"/>
        <v>0</v>
      </c>
      <c r="AO1644" s="5" t="str">
        <f t="shared" si="538"/>
        <v>1万～3万人未満の市町村平均</v>
      </c>
    </row>
    <row r="1645" spans="1:41" s="5" customFormat="1" ht="18" customHeight="1" x14ac:dyDescent="0.3">
      <c r="A1645" s="5" t="str">
        <f t="shared" si="521"/>
        <v>045341</v>
      </c>
      <c r="B1645" s="22">
        <v>45</v>
      </c>
      <c r="C1645" s="23" t="s">
        <v>72</v>
      </c>
      <c r="D1645" s="23">
        <v>45341</v>
      </c>
      <c r="E1645" s="24" t="s">
        <v>614</v>
      </c>
      <c r="F1645" s="25">
        <v>20.912286113919603</v>
      </c>
      <c r="G1645" s="26">
        <v>0.83784099567963066</v>
      </c>
      <c r="H1645" s="26">
        <v>8.3786528408726753</v>
      </c>
      <c r="I1645" s="26">
        <f t="shared" si="522"/>
        <v>30.128779950471909</v>
      </c>
      <c r="J1645" s="26">
        <v>21.262616452406203</v>
      </c>
      <c r="K1645" s="26">
        <v>21.202404934844832</v>
      </c>
      <c r="L1645" s="26">
        <f t="shared" si="523"/>
        <v>42.465021387251035</v>
      </c>
      <c r="M1645" s="26">
        <v>26.526580487256773</v>
      </c>
      <c r="N1645" s="26">
        <v>23.811649901329545</v>
      </c>
      <c r="O1645" s="26">
        <v>1.619790711108446</v>
      </c>
      <c r="P1645" s="26">
        <v>0</v>
      </c>
      <c r="Q1645" s="26">
        <f t="shared" si="518"/>
        <v>51.958021099694761</v>
      </c>
      <c r="R1645" s="27">
        <v>0</v>
      </c>
      <c r="S1645" s="143">
        <f t="shared" si="524"/>
        <v>124.5518224374177</v>
      </c>
      <c r="T1645" s="140" t="str">
        <f t="shared" si="525"/>
        <v>45341</v>
      </c>
      <c r="U1645" s="5" t="str">
        <f t="shared" si="519"/>
        <v>宮崎県三股町</v>
      </c>
      <c r="V1645" s="21">
        <f t="shared" si="526"/>
        <v>0.16790028202459412</v>
      </c>
      <c r="W1645" s="21">
        <f t="shared" si="526"/>
        <v>6.7268465389224812E-3</v>
      </c>
      <c r="X1645" s="21">
        <f t="shared" si="526"/>
        <v>6.7270415453636684E-2</v>
      </c>
      <c r="Y1645" s="21">
        <f t="shared" si="527"/>
        <v>0.17071300954339561</v>
      </c>
      <c r="Z1645" s="21">
        <f t="shared" si="527"/>
        <v>0.17022958411947919</v>
      </c>
      <c r="AA1645" s="21">
        <f t="shared" si="528"/>
        <v>0.21297625332287143</v>
      </c>
      <c r="AB1645" s="21">
        <f t="shared" si="528"/>
        <v>0.19117865507984796</v>
      </c>
      <c r="AC1645" s="21">
        <f t="shared" si="528"/>
        <v>1.3004953917252603E-2</v>
      </c>
      <c r="AD1645" s="21">
        <f t="shared" si="520"/>
        <v>0</v>
      </c>
      <c r="AE1645" s="21">
        <f t="shared" si="529"/>
        <v>0</v>
      </c>
      <c r="AF1645" s="137">
        <f>VLOOKUP(T1645,人口!$A$2:$E$1748,5,0)</f>
        <v>26099</v>
      </c>
      <c r="AG1645" s="14">
        <f t="shared" si="530"/>
        <v>0</v>
      </c>
      <c r="AH1645" s="14">
        <f t="shared" si="531"/>
        <v>0</v>
      </c>
      <c r="AI1645" s="14">
        <f t="shared" si="532"/>
        <v>1</v>
      </c>
      <c r="AJ1645" s="14">
        <f t="shared" si="533"/>
        <v>0</v>
      </c>
      <c r="AK1645" s="14">
        <f t="shared" si="534"/>
        <v>0</v>
      </c>
      <c r="AL1645" s="14">
        <f t="shared" si="535"/>
        <v>0</v>
      </c>
      <c r="AM1645" s="14">
        <f t="shared" si="536"/>
        <v>0</v>
      </c>
      <c r="AN1645" s="14">
        <f t="shared" si="537"/>
        <v>0</v>
      </c>
      <c r="AO1645" s="5" t="str">
        <f t="shared" si="538"/>
        <v>1万～3万人未満の市町村平均</v>
      </c>
    </row>
    <row r="1646" spans="1:41" s="5" customFormat="1" ht="18" customHeight="1" x14ac:dyDescent="0.3">
      <c r="A1646" s="5" t="str">
        <f t="shared" si="521"/>
        <v>045361</v>
      </c>
      <c r="B1646" s="22">
        <v>45</v>
      </c>
      <c r="C1646" s="23" t="s">
        <v>72</v>
      </c>
      <c r="D1646" s="23">
        <v>45361</v>
      </c>
      <c r="E1646" s="24" t="s">
        <v>665</v>
      </c>
      <c r="F1646" s="25">
        <v>10.35845156876109</v>
      </c>
      <c r="G1646" s="26">
        <v>0.45320341283269444</v>
      </c>
      <c r="H1646" s="26">
        <v>3.8014258259514921</v>
      </c>
      <c r="I1646" s="26">
        <f t="shared" si="522"/>
        <v>14.613080807545277</v>
      </c>
      <c r="J1646" s="26">
        <v>7.5880459722962872</v>
      </c>
      <c r="K1646" s="26">
        <v>8.4013040621391823</v>
      </c>
      <c r="L1646" s="26">
        <f t="shared" si="523"/>
        <v>15.98935003443547</v>
      </c>
      <c r="M1646" s="26">
        <v>10.030631839115093</v>
      </c>
      <c r="N1646" s="26">
        <v>15.078947421856295</v>
      </c>
      <c r="O1646" s="26">
        <v>0.57576146315770926</v>
      </c>
      <c r="P1646" s="26">
        <v>0</v>
      </c>
      <c r="Q1646" s="26">
        <f t="shared" si="518"/>
        <v>25.685340724129095</v>
      </c>
      <c r="R1646" s="27">
        <v>0</v>
      </c>
      <c r="S1646" s="143">
        <f t="shared" si="524"/>
        <v>56.287771566109839</v>
      </c>
      <c r="T1646" s="140" t="str">
        <f t="shared" si="525"/>
        <v>45361</v>
      </c>
      <c r="U1646" s="5" t="str">
        <f t="shared" si="519"/>
        <v>宮崎県高原町</v>
      </c>
      <c r="V1646" s="21">
        <f t="shared" si="526"/>
        <v>0.18402667720812355</v>
      </c>
      <c r="W1646" s="21">
        <f t="shared" si="526"/>
        <v>8.0515429945633606E-3</v>
      </c>
      <c r="X1646" s="21">
        <f t="shared" si="526"/>
        <v>6.7535553818944979E-2</v>
      </c>
      <c r="Y1646" s="21">
        <f t="shared" si="527"/>
        <v>0.13480807218285676</v>
      </c>
      <c r="Z1646" s="21">
        <f t="shared" si="527"/>
        <v>0.14925629187987791</v>
      </c>
      <c r="AA1646" s="21">
        <f t="shared" si="528"/>
        <v>0.1782026816843183</v>
      </c>
      <c r="AB1646" s="21">
        <f t="shared" si="528"/>
        <v>0.26789028953022437</v>
      </c>
      <c r="AC1646" s="21">
        <f t="shared" si="528"/>
        <v>1.0228890701090893E-2</v>
      </c>
      <c r="AD1646" s="21">
        <f t="shared" si="520"/>
        <v>0</v>
      </c>
      <c r="AE1646" s="21">
        <f t="shared" si="529"/>
        <v>0</v>
      </c>
      <c r="AF1646" s="137">
        <f>VLOOKUP(T1646,人口!$A$2:$E$1748,5,0)</f>
        <v>9277</v>
      </c>
      <c r="AG1646" s="14">
        <f t="shared" si="530"/>
        <v>0</v>
      </c>
      <c r="AH1646" s="14">
        <f t="shared" si="531"/>
        <v>1</v>
      </c>
      <c r="AI1646" s="14">
        <f t="shared" si="532"/>
        <v>0</v>
      </c>
      <c r="AJ1646" s="14">
        <f t="shared" si="533"/>
        <v>0</v>
      </c>
      <c r="AK1646" s="14">
        <f t="shared" si="534"/>
        <v>0</v>
      </c>
      <c r="AL1646" s="14">
        <f t="shared" si="535"/>
        <v>0</v>
      </c>
      <c r="AM1646" s="14">
        <f t="shared" si="536"/>
        <v>0</v>
      </c>
      <c r="AN1646" s="14">
        <f t="shared" si="537"/>
        <v>0</v>
      </c>
      <c r="AO1646" s="5" t="str">
        <f t="shared" si="538"/>
        <v>5千～1万人未満の市町村平均</v>
      </c>
    </row>
    <row r="1647" spans="1:41" s="5" customFormat="1" ht="18" customHeight="1" x14ac:dyDescent="0.3">
      <c r="A1647" s="5" t="str">
        <f t="shared" si="521"/>
        <v>045382</v>
      </c>
      <c r="B1647" s="22">
        <v>45</v>
      </c>
      <c r="C1647" s="23" t="s">
        <v>72</v>
      </c>
      <c r="D1647" s="23">
        <v>45382</v>
      </c>
      <c r="E1647" s="24" t="s">
        <v>718</v>
      </c>
      <c r="F1647" s="25">
        <v>100.25058980838601</v>
      </c>
      <c r="G1647" s="26">
        <v>1.2960614204625025</v>
      </c>
      <c r="H1647" s="26">
        <v>6.2451995712060224</v>
      </c>
      <c r="I1647" s="26">
        <f t="shared" si="522"/>
        <v>107.79185080005453</v>
      </c>
      <c r="J1647" s="26">
        <v>19.236328557734453</v>
      </c>
      <c r="K1647" s="26">
        <v>16.785857628806667</v>
      </c>
      <c r="L1647" s="26">
        <f t="shared" si="523"/>
        <v>36.02218618654112</v>
      </c>
      <c r="M1647" s="26">
        <v>19.962580851504526</v>
      </c>
      <c r="N1647" s="26">
        <v>25.139598046968452</v>
      </c>
      <c r="O1647" s="26">
        <v>1.1977601032101572</v>
      </c>
      <c r="P1647" s="26">
        <v>0</v>
      </c>
      <c r="Q1647" s="26">
        <f t="shared" si="518"/>
        <v>46.299939001683136</v>
      </c>
      <c r="R1647" s="27">
        <v>0</v>
      </c>
      <c r="S1647" s="143">
        <f t="shared" si="524"/>
        <v>190.11397598827878</v>
      </c>
      <c r="T1647" s="140" t="str">
        <f t="shared" si="525"/>
        <v>45382</v>
      </c>
      <c r="U1647" s="5" t="str">
        <f t="shared" si="519"/>
        <v>宮崎県国富町</v>
      </c>
      <c r="V1647" s="21">
        <f t="shared" si="526"/>
        <v>0.52731835882790035</v>
      </c>
      <c r="W1647" s="21">
        <f t="shared" si="526"/>
        <v>6.8172863868904065E-3</v>
      </c>
      <c r="X1647" s="21">
        <f t="shared" si="526"/>
        <v>3.2849765719439067E-2</v>
      </c>
      <c r="Y1647" s="21">
        <f t="shared" si="527"/>
        <v>0.10118313741921027</v>
      </c>
      <c r="Z1647" s="21">
        <f t="shared" si="527"/>
        <v>8.8293654064873051E-2</v>
      </c>
      <c r="AA1647" s="21">
        <f t="shared" si="528"/>
        <v>0.10500322634215642</v>
      </c>
      <c r="AB1647" s="21">
        <f t="shared" si="528"/>
        <v>0.13223435003283715</v>
      </c>
      <c r="AC1647" s="21">
        <f t="shared" si="528"/>
        <v>6.3002212066934184E-3</v>
      </c>
      <c r="AD1647" s="21">
        <f t="shared" si="520"/>
        <v>0</v>
      </c>
      <c r="AE1647" s="21">
        <f t="shared" si="529"/>
        <v>0</v>
      </c>
      <c r="AF1647" s="137">
        <f>VLOOKUP(T1647,人口!$A$2:$E$1748,5,0)</f>
        <v>19299</v>
      </c>
      <c r="AG1647" s="14">
        <f t="shared" si="530"/>
        <v>0</v>
      </c>
      <c r="AH1647" s="14">
        <f t="shared" si="531"/>
        <v>0</v>
      </c>
      <c r="AI1647" s="14">
        <f t="shared" si="532"/>
        <v>1</v>
      </c>
      <c r="AJ1647" s="14">
        <f t="shared" si="533"/>
        <v>0</v>
      </c>
      <c r="AK1647" s="14">
        <f t="shared" si="534"/>
        <v>0</v>
      </c>
      <c r="AL1647" s="14">
        <f t="shared" si="535"/>
        <v>0</v>
      </c>
      <c r="AM1647" s="14">
        <f t="shared" si="536"/>
        <v>0</v>
      </c>
      <c r="AN1647" s="14">
        <f t="shared" si="537"/>
        <v>0</v>
      </c>
      <c r="AO1647" s="5" t="str">
        <f t="shared" si="538"/>
        <v>1万～3万人未満の市町村平均</v>
      </c>
    </row>
    <row r="1648" spans="1:41" s="5" customFormat="1" ht="18" customHeight="1" x14ac:dyDescent="0.3">
      <c r="A1648" s="5" t="str">
        <f t="shared" si="521"/>
        <v>045383</v>
      </c>
      <c r="B1648" s="22">
        <v>45</v>
      </c>
      <c r="C1648" s="23" t="s">
        <v>72</v>
      </c>
      <c r="D1648" s="23">
        <v>45383</v>
      </c>
      <c r="E1648" s="24" t="s">
        <v>771</v>
      </c>
      <c r="F1648" s="25">
        <v>16.764690137160606</v>
      </c>
      <c r="G1648" s="26">
        <v>0.3461738245622426</v>
      </c>
      <c r="H1648" s="26">
        <v>7.9519621869393449</v>
      </c>
      <c r="I1648" s="26">
        <f t="shared" si="522"/>
        <v>25.062826148662193</v>
      </c>
      <c r="J1648" s="26">
        <v>6.2205889242852948</v>
      </c>
      <c r="K1648" s="26">
        <v>6.0487900314471306</v>
      </c>
      <c r="L1648" s="26">
        <f t="shared" si="523"/>
        <v>12.269378955732424</v>
      </c>
      <c r="M1648" s="26">
        <v>7.2754709832743725</v>
      </c>
      <c r="N1648" s="26">
        <v>8.6076059150290067</v>
      </c>
      <c r="O1648" s="26">
        <v>0.45417941008818752</v>
      </c>
      <c r="P1648" s="26">
        <v>0</v>
      </c>
      <c r="Q1648" s="26">
        <f t="shared" si="518"/>
        <v>16.337256308391567</v>
      </c>
      <c r="R1648" s="27">
        <v>0</v>
      </c>
      <c r="S1648" s="143">
        <f t="shared" si="524"/>
        <v>53.669461412786184</v>
      </c>
      <c r="T1648" s="140" t="str">
        <f t="shared" si="525"/>
        <v>45383</v>
      </c>
      <c r="U1648" s="5" t="str">
        <f t="shared" si="519"/>
        <v>宮崎県綾町</v>
      </c>
      <c r="V1648" s="21">
        <f t="shared" si="526"/>
        <v>0.31236926355975309</v>
      </c>
      <c r="W1648" s="21">
        <f t="shared" si="526"/>
        <v>6.4501080400216262E-3</v>
      </c>
      <c r="X1648" s="21">
        <f t="shared" si="526"/>
        <v>0.14816549258392359</v>
      </c>
      <c r="Y1648" s="21">
        <f t="shared" si="527"/>
        <v>0.11590555896287241</v>
      </c>
      <c r="Z1648" s="21">
        <f t="shared" si="527"/>
        <v>0.11270450405537459</v>
      </c>
      <c r="AA1648" s="21">
        <f t="shared" si="528"/>
        <v>0.13556072283484977</v>
      </c>
      <c r="AB1648" s="21">
        <f t="shared" si="528"/>
        <v>0.16038182028371045</v>
      </c>
      <c r="AC1648" s="21">
        <f t="shared" si="528"/>
        <v>8.4625296794944935E-3</v>
      </c>
      <c r="AD1648" s="21">
        <f t="shared" si="520"/>
        <v>0</v>
      </c>
      <c r="AE1648" s="21">
        <f t="shared" si="529"/>
        <v>0</v>
      </c>
      <c r="AF1648" s="137">
        <f>VLOOKUP(T1648,人口!$A$2:$E$1748,5,0)</f>
        <v>7318</v>
      </c>
      <c r="AG1648" s="14">
        <f t="shared" si="530"/>
        <v>0</v>
      </c>
      <c r="AH1648" s="14">
        <f t="shared" si="531"/>
        <v>1</v>
      </c>
      <c r="AI1648" s="14">
        <f t="shared" si="532"/>
        <v>0</v>
      </c>
      <c r="AJ1648" s="14">
        <f t="shared" si="533"/>
        <v>0</v>
      </c>
      <c r="AK1648" s="14">
        <f t="shared" si="534"/>
        <v>0</v>
      </c>
      <c r="AL1648" s="14">
        <f t="shared" si="535"/>
        <v>0</v>
      </c>
      <c r="AM1648" s="14">
        <f t="shared" si="536"/>
        <v>0</v>
      </c>
      <c r="AN1648" s="14">
        <f t="shared" si="537"/>
        <v>0</v>
      </c>
      <c r="AO1648" s="5" t="str">
        <f t="shared" si="538"/>
        <v>5千～1万人未満の市町村平均</v>
      </c>
    </row>
    <row r="1649" spans="1:41" s="5" customFormat="1" ht="18" customHeight="1" x14ac:dyDescent="0.3">
      <c r="A1649" s="5" t="str">
        <f t="shared" si="521"/>
        <v>045401</v>
      </c>
      <c r="B1649" s="22">
        <v>45</v>
      </c>
      <c r="C1649" s="23" t="s">
        <v>72</v>
      </c>
      <c r="D1649" s="23">
        <v>45401</v>
      </c>
      <c r="E1649" s="24" t="s">
        <v>825</v>
      </c>
      <c r="F1649" s="25">
        <v>96.398022125987126</v>
      </c>
      <c r="G1649" s="26">
        <v>0.76593049106042077</v>
      </c>
      <c r="H1649" s="26">
        <v>9.8914651593635767</v>
      </c>
      <c r="I1649" s="26">
        <f t="shared" si="522"/>
        <v>107.05541777641112</v>
      </c>
      <c r="J1649" s="26">
        <v>29.149434552839342</v>
      </c>
      <c r="K1649" s="26">
        <v>17.764831030819341</v>
      </c>
      <c r="L1649" s="26">
        <f t="shared" si="523"/>
        <v>46.914265583658683</v>
      </c>
      <c r="M1649" s="26">
        <v>21.891670948141705</v>
      </c>
      <c r="N1649" s="26">
        <v>18.971375138602223</v>
      </c>
      <c r="O1649" s="26">
        <v>1.2588304147060272</v>
      </c>
      <c r="P1649" s="26">
        <v>0</v>
      </c>
      <c r="Q1649" s="26">
        <f t="shared" si="518"/>
        <v>42.121876501449954</v>
      </c>
      <c r="R1649" s="27">
        <v>0</v>
      </c>
      <c r="S1649" s="143">
        <f t="shared" si="524"/>
        <v>196.09155986151976</v>
      </c>
      <c r="T1649" s="140" t="str">
        <f t="shared" si="525"/>
        <v>45401</v>
      </c>
      <c r="U1649" s="5" t="str">
        <f t="shared" si="519"/>
        <v>宮崎県高鍋町</v>
      </c>
      <c r="V1649" s="21">
        <f t="shared" si="526"/>
        <v>0.49159699782113825</v>
      </c>
      <c r="W1649" s="21">
        <f t="shared" si="526"/>
        <v>3.9059839781035062E-3</v>
      </c>
      <c r="X1649" s="21">
        <f t="shared" si="526"/>
        <v>5.0443094880518818E-2</v>
      </c>
      <c r="Y1649" s="21">
        <f t="shared" si="527"/>
        <v>0.14865216317022889</v>
      </c>
      <c r="Z1649" s="21">
        <f t="shared" si="527"/>
        <v>9.0594572470966625E-2</v>
      </c>
      <c r="AA1649" s="21">
        <f t="shared" si="528"/>
        <v>0.11164004694338525</v>
      </c>
      <c r="AB1649" s="21">
        <f t="shared" si="528"/>
        <v>9.6747535447215802E-2</v>
      </c>
      <c r="AC1649" s="21">
        <f t="shared" si="528"/>
        <v>6.4196052884428869E-3</v>
      </c>
      <c r="AD1649" s="21">
        <f t="shared" si="520"/>
        <v>0</v>
      </c>
      <c r="AE1649" s="21">
        <f t="shared" si="529"/>
        <v>0</v>
      </c>
      <c r="AF1649" s="137">
        <f>VLOOKUP(T1649,人口!$A$2:$E$1748,5,0)</f>
        <v>20283</v>
      </c>
      <c r="AG1649" s="14">
        <f t="shared" si="530"/>
        <v>0</v>
      </c>
      <c r="AH1649" s="14">
        <f t="shared" si="531"/>
        <v>0</v>
      </c>
      <c r="AI1649" s="14">
        <f t="shared" si="532"/>
        <v>1</v>
      </c>
      <c r="AJ1649" s="14">
        <f t="shared" si="533"/>
        <v>0</v>
      </c>
      <c r="AK1649" s="14">
        <f t="shared" si="534"/>
        <v>0</v>
      </c>
      <c r="AL1649" s="14">
        <f t="shared" si="535"/>
        <v>0</v>
      </c>
      <c r="AM1649" s="14">
        <f t="shared" si="536"/>
        <v>0</v>
      </c>
      <c r="AN1649" s="14">
        <f t="shared" si="537"/>
        <v>0</v>
      </c>
      <c r="AO1649" s="5" t="str">
        <f t="shared" si="538"/>
        <v>1万～3万人未満の市町村平均</v>
      </c>
    </row>
    <row r="1650" spans="1:41" s="5" customFormat="1" ht="18" customHeight="1" x14ac:dyDescent="0.3">
      <c r="A1650" s="5" t="str">
        <f t="shared" si="521"/>
        <v>045402</v>
      </c>
      <c r="B1650" s="22">
        <v>45</v>
      </c>
      <c r="C1650" s="23" t="s">
        <v>72</v>
      </c>
      <c r="D1650" s="23">
        <v>45402</v>
      </c>
      <c r="E1650" s="24" t="s">
        <v>876</v>
      </c>
      <c r="F1650" s="25">
        <v>26.232026104199818</v>
      </c>
      <c r="G1650" s="26">
        <v>0.62210948182200121</v>
      </c>
      <c r="H1650" s="26">
        <v>10.240575694399938</v>
      </c>
      <c r="I1650" s="26">
        <f t="shared" si="522"/>
        <v>37.094711280421755</v>
      </c>
      <c r="J1650" s="26">
        <v>19.125246612657929</v>
      </c>
      <c r="K1650" s="26">
        <v>14.593403888177523</v>
      </c>
      <c r="L1650" s="26">
        <f t="shared" si="523"/>
        <v>33.718650500835452</v>
      </c>
      <c r="M1650" s="26">
        <v>18.550779765929295</v>
      </c>
      <c r="N1650" s="26">
        <v>19.211945454841153</v>
      </c>
      <c r="O1650" s="26">
        <v>1.080025976271473</v>
      </c>
      <c r="P1650" s="26">
        <v>0</v>
      </c>
      <c r="Q1650" s="26">
        <f t="shared" si="518"/>
        <v>38.84275119704192</v>
      </c>
      <c r="R1650" s="27">
        <v>0</v>
      </c>
      <c r="S1650" s="143">
        <f t="shared" si="524"/>
        <v>109.65611297829913</v>
      </c>
      <c r="T1650" s="140" t="str">
        <f t="shared" si="525"/>
        <v>45402</v>
      </c>
      <c r="U1650" s="5" t="str">
        <f t="shared" si="519"/>
        <v>宮崎県新富町</v>
      </c>
      <c r="V1650" s="21">
        <f t="shared" si="526"/>
        <v>0.23922082765592026</v>
      </c>
      <c r="W1650" s="21">
        <f t="shared" si="526"/>
        <v>5.6732768007663765E-3</v>
      </c>
      <c r="X1650" s="21">
        <f t="shared" si="526"/>
        <v>9.3388096807941218E-2</v>
      </c>
      <c r="Y1650" s="21">
        <f t="shared" si="527"/>
        <v>0.17441113033472927</v>
      </c>
      <c r="Z1650" s="21">
        <f t="shared" si="527"/>
        <v>0.13308335934783269</v>
      </c>
      <c r="AA1650" s="21">
        <f t="shared" si="528"/>
        <v>0.16917232666819479</v>
      </c>
      <c r="AB1650" s="21">
        <f t="shared" si="528"/>
        <v>0.1752017733716604</v>
      </c>
      <c r="AC1650" s="21">
        <f t="shared" si="528"/>
        <v>9.8492090129549768E-3</v>
      </c>
      <c r="AD1650" s="21">
        <f t="shared" si="520"/>
        <v>0</v>
      </c>
      <c r="AE1650" s="21">
        <f t="shared" si="529"/>
        <v>0</v>
      </c>
      <c r="AF1650" s="137">
        <f>VLOOKUP(T1650,人口!$A$2:$E$1748,5,0)</f>
        <v>17402</v>
      </c>
      <c r="AG1650" s="14">
        <f t="shared" si="530"/>
        <v>0</v>
      </c>
      <c r="AH1650" s="14">
        <f t="shared" si="531"/>
        <v>0</v>
      </c>
      <c r="AI1650" s="14">
        <f t="shared" si="532"/>
        <v>1</v>
      </c>
      <c r="AJ1650" s="14">
        <f t="shared" si="533"/>
        <v>0</v>
      </c>
      <c r="AK1650" s="14">
        <f t="shared" si="534"/>
        <v>0</v>
      </c>
      <c r="AL1650" s="14">
        <f t="shared" si="535"/>
        <v>0</v>
      </c>
      <c r="AM1650" s="14">
        <f t="shared" si="536"/>
        <v>0</v>
      </c>
      <c r="AN1650" s="14">
        <f t="shared" si="537"/>
        <v>0</v>
      </c>
      <c r="AO1650" s="5" t="str">
        <f t="shared" si="538"/>
        <v>1万～3万人未満の市町村平均</v>
      </c>
    </row>
    <row r="1651" spans="1:41" s="5" customFormat="1" ht="18" customHeight="1" x14ac:dyDescent="0.3">
      <c r="A1651" s="5" t="str">
        <f t="shared" si="521"/>
        <v>045403</v>
      </c>
      <c r="B1651" s="22">
        <v>45</v>
      </c>
      <c r="C1651" s="23" t="s">
        <v>72</v>
      </c>
      <c r="D1651" s="23">
        <v>45403</v>
      </c>
      <c r="E1651" s="24" t="s">
        <v>928</v>
      </c>
      <c r="F1651" s="25">
        <v>0</v>
      </c>
      <c r="G1651" s="26">
        <v>0.19399112874019395</v>
      </c>
      <c r="H1651" s="26">
        <v>0.69822107007272305</v>
      </c>
      <c r="I1651" s="26">
        <f t="shared" si="522"/>
        <v>0.89221219881291702</v>
      </c>
      <c r="J1651" s="26">
        <v>2.3442120823045567</v>
      </c>
      <c r="K1651" s="26">
        <v>1.0701705440252616</v>
      </c>
      <c r="L1651" s="26">
        <f t="shared" si="523"/>
        <v>3.414382626329818</v>
      </c>
      <c r="M1651" s="26">
        <v>1.1332608488495632</v>
      </c>
      <c r="N1651" s="26">
        <v>2.3142864422185312</v>
      </c>
      <c r="O1651" s="26">
        <v>6.9821240277290378E-2</v>
      </c>
      <c r="P1651" s="26">
        <v>0</v>
      </c>
      <c r="Q1651" s="26">
        <f t="shared" si="518"/>
        <v>3.5173685313453844</v>
      </c>
      <c r="R1651" s="27">
        <v>0</v>
      </c>
      <c r="S1651" s="143">
        <f t="shared" si="524"/>
        <v>7.8239633564881199</v>
      </c>
      <c r="T1651" s="140" t="str">
        <f t="shared" si="525"/>
        <v>45403</v>
      </c>
      <c r="U1651" s="5" t="str">
        <f t="shared" si="519"/>
        <v>宮崎県西米良村</v>
      </c>
      <c r="V1651" s="21">
        <f t="shared" si="526"/>
        <v>0</v>
      </c>
      <c r="W1651" s="21">
        <f t="shared" si="526"/>
        <v>2.4794483294623863E-2</v>
      </c>
      <c r="X1651" s="21">
        <f t="shared" si="526"/>
        <v>8.924135227368038E-2</v>
      </c>
      <c r="Y1651" s="21">
        <f t="shared" si="527"/>
        <v>0.29961951193963471</v>
      </c>
      <c r="Z1651" s="21">
        <f t="shared" si="527"/>
        <v>0.13678112936684567</v>
      </c>
      <c r="AA1651" s="21">
        <f t="shared" si="528"/>
        <v>0.14484485640002295</v>
      </c>
      <c r="AB1651" s="21">
        <f t="shared" si="528"/>
        <v>0.29579464227671515</v>
      </c>
      <c r="AC1651" s="21">
        <f t="shared" si="528"/>
        <v>8.924024448477284E-3</v>
      </c>
      <c r="AD1651" s="21">
        <f t="shared" si="520"/>
        <v>0</v>
      </c>
      <c r="AE1651" s="21">
        <f t="shared" si="529"/>
        <v>0</v>
      </c>
      <c r="AF1651" s="137">
        <f>VLOOKUP(T1651,人口!$A$2:$E$1748,5,0)</f>
        <v>1125</v>
      </c>
      <c r="AG1651" s="14">
        <f t="shared" si="530"/>
        <v>1</v>
      </c>
      <c r="AH1651" s="14">
        <f t="shared" si="531"/>
        <v>0</v>
      </c>
      <c r="AI1651" s="14">
        <f t="shared" si="532"/>
        <v>0</v>
      </c>
      <c r="AJ1651" s="14">
        <f t="shared" si="533"/>
        <v>0</v>
      </c>
      <c r="AK1651" s="14">
        <f t="shared" si="534"/>
        <v>0</v>
      </c>
      <c r="AL1651" s="14">
        <f t="shared" si="535"/>
        <v>0</v>
      </c>
      <c r="AM1651" s="14">
        <f t="shared" si="536"/>
        <v>0</v>
      </c>
      <c r="AN1651" s="14">
        <f t="shared" si="537"/>
        <v>0</v>
      </c>
      <c r="AO1651" s="5" t="str">
        <f t="shared" si="538"/>
        <v>5千人未満の市町村平均</v>
      </c>
    </row>
    <row r="1652" spans="1:41" s="5" customFormat="1" ht="18" customHeight="1" x14ac:dyDescent="0.3">
      <c r="A1652" s="5" t="str">
        <f t="shared" si="521"/>
        <v>045404</v>
      </c>
      <c r="B1652" s="22">
        <v>45</v>
      </c>
      <c r="C1652" s="23" t="s">
        <v>72</v>
      </c>
      <c r="D1652" s="23">
        <v>45404</v>
      </c>
      <c r="E1652" s="24" t="s">
        <v>978</v>
      </c>
      <c r="F1652" s="25">
        <v>4.4522241905893365</v>
      </c>
      <c r="G1652" s="26">
        <v>0.21907618849108107</v>
      </c>
      <c r="H1652" s="26">
        <v>1.7455526751818076</v>
      </c>
      <c r="I1652" s="26">
        <f t="shared" si="522"/>
        <v>6.4168530542622246</v>
      </c>
      <c r="J1652" s="26">
        <v>4.1521664987224502</v>
      </c>
      <c r="K1652" s="26">
        <v>4.1969296987425473</v>
      </c>
      <c r="L1652" s="26">
        <f t="shared" si="523"/>
        <v>8.3490961974649984</v>
      </c>
      <c r="M1652" s="26">
        <v>5.1872150370796719</v>
      </c>
      <c r="N1652" s="26">
        <v>6.9188022950317007</v>
      </c>
      <c r="O1652" s="26">
        <v>0.32155008522368128</v>
      </c>
      <c r="P1652" s="26">
        <v>0</v>
      </c>
      <c r="Q1652" s="26">
        <f t="shared" si="518"/>
        <v>12.427567417335053</v>
      </c>
      <c r="R1652" s="27">
        <v>0</v>
      </c>
      <c r="S1652" s="143">
        <f t="shared" si="524"/>
        <v>27.193516669062276</v>
      </c>
      <c r="T1652" s="140" t="str">
        <f t="shared" si="525"/>
        <v>45404</v>
      </c>
      <c r="U1652" s="5" t="str">
        <f t="shared" si="519"/>
        <v>宮崎県木城町</v>
      </c>
      <c r="V1652" s="21">
        <f t="shared" si="526"/>
        <v>0.16372373771188542</v>
      </c>
      <c r="W1652" s="21">
        <f t="shared" si="526"/>
        <v>8.0561918915151316E-3</v>
      </c>
      <c r="X1652" s="21">
        <f t="shared" si="526"/>
        <v>6.4190030896875541E-2</v>
      </c>
      <c r="Y1652" s="21">
        <f t="shared" si="527"/>
        <v>0.15268957484437157</v>
      </c>
      <c r="Z1652" s="21">
        <f t="shared" si="527"/>
        <v>0.15433567308774526</v>
      </c>
      <c r="AA1652" s="21">
        <f t="shared" si="528"/>
        <v>0.19075190238197848</v>
      </c>
      <c r="AB1652" s="21">
        <f t="shared" si="528"/>
        <v>0.25442837641161486</v>
      </c>
      <c r="AC1652" s="21">
        <f t="shared" si="528"/>
        <v>1.1824512774013697E-2</v>
      </c>
      <c r="AD1652" s="21">
        <f t="shared" si="520"/>
        <v>0</v>
      </c>
      <c r="AE1652" s="21">
        <f t="shared" si="529"/>
        <v>0</v>
      </c>
      <c r="AF1652" s="137">
        <f>VLOOKUP(T1652,人口!$A$2:$E$1748,5,0)</f>
        <v>5181</v>
      </c>
      <c r="AG1652" s="14">
        <f t="shared" si="530"/>
        <v>0</v>
      </c>
      <c r="AH1652" s="14">
        <f t="shared" si="531"/>
        <v>1</v>
      </c>
      <c r="AI1652" s="14">
        <f t="shared" si="532"/>
        <v>0</v>
      </c>
      <c r="AJ1652" s="14">
        <f t="shared" si="533"/>
        <v>0</v>
      </c>
      <c r="AK1652" s="14">
        <f t="shared" si="534"/>
        <v>0</v>
      </c>
      <c r="AL1652" s="14">
        <f t="shared" si="535"/>
        <v>0</v>
      </c>
      <c r="AM1652" s="14">
        <f t="shared" si="536"/>
        <v>0</v>
      </c>
      <c r="AN1652" s="14">
        <f t="shared" si="537"/>
        <v>0</v>
      </c>
      <c r="AO1652" s="5" t="str">
        <f t="shared" si="538"/>
        <v>5千～1万人未満の市町村平均</v>
      </c>
    </row>
    <row r="1653" spans="1:41" s="5" customFormat="1" ht="18" customHeight="1" x14ac:dyDescent="0.3">
      <c r="A1653" s="5" t="str">
        <f t="shared" si="521"/>
        <v>045405</v>
      </c>
      <c r="B1653" s="22">
        <v>45</v>
      </c>
      <c r="C1653" s="23" t="s">
        <v>72</v>
      </c>
      <c r="D1653" s="23">
        <v>45405</v>
      </c>
      <c r="E1653" s="24" t="s">
        <v>1022</v>
      </c>
      <c r="F1653" s="25">
        <v>83.796481681265661</v>
      </c>
      <c r="G1653" s="26">
        <v>0.51006288160137192</v>
      </c>
      <c r="H1653" s="26">
        <v>24.437737452545306</v>
      </c>
      <c r="I1653" s="26">
        <f t="shared" si="522"/>
        <v>108.74428201541234</v>
      </c>
      <c r="J1653" s="26">
        <v>14.842846109363002</v>
      </c>
      <c r="K1653" s="26">
        <v>13.059802969435236</v>
      </c>
      <c r="L1653" s="26">
        <f t="shared" si="523"/>
        <v>27.902649078798238</v>
      </c>
      <c r="M1653" s="26">
        <v>16.796772103805395</v>
      </c>
      <c r="N1653" s="26">
        <v>24.066654436542816</v>
      </c>
      <c r="O1653" s="26">
        <v>0.97079452481544537</v>
      </c>
      <c r="P1653" s="26">
        <v>0</v>
      </c>
      <c r="Q1653" s="26">
        <f t="shared" si="518"/>
        <v>41.834221065163661</v>
      </c>
      <c r="R1653" s="27">
        <v>0</v>
      </c>
      <c r="S1653" s="143">
        <f t="shared" si="524"/>
        <v>178.48115215937423</v>
      </c>
      <c r="T1653" s="140" t="str">
        <f t="shared" si="525"/>
        <v>45405</v>
      </c>
      <c r="U1653" s="5" t="str">
        <f t="shared" si="519"/>
        <v>宮崎県川南町</v>
      </c>
      <c r="V1653" s="21">
        <f t="shared" si="526"/>
        <v>0.46949765097011381</v>
      </c>
      <c r="W1653" s="21">
        <f t="shared" si="526"/>
        <v>2.8577968902055986E-3</v>
      </c>
      <c r="X1653" s="21">
        <f t="shared" si="526"/>
        <v>0.13692054963161432</v>
      </c>
      <c r="Y1653" s="21">
        <f t="shared" si="527"/>
        <v>8.3161980577697775E-2</v>
      </c>
      <c r="Z1653" s="21">
        <f t="shared" si="527"/>
        <v>7.3171888523968748E-2</v>
      </c>
      <c r="AA1653" s="21">
        <f t="shared" si="528"/>
        <v>9.410950064243627E-2</v>
      </c>
      <c r="AB1653" s="21">
        <f t="shared" si="528"/>
        <v>0.13484143364926604</v>
      </c>
      <c r="AC1653" s="21">
        <f t="shared" si="528"/>
        <v>5.4391991146974282E-3</v>
      </c>
      <c r="AD1653" s="21">
        <f t="shared" si="520"/>
        <v>0</v>
      </c>
      <c r="AE1653" s="21">
        <f t="shared" si="529"/>
        <v>0</v>
      </c>
      <c r="AF1653" s="137">
        <f>VLOOKUP(T1653,人口!$A$2:$E$1748,5,0)</f>
        <v>15642</v>
      </c>
      <c r="AG1653" s="14">
        <f t="shared" si="530"/>
        <v>0</v>
      </c>
      <c r="AH1653" s="14">
        <f t="shared" si="531"/>
        <v>0</v>
      </c>
      <c r="AI1653" s="14">
        <f t="shared" si="532"/>
        <v>1</v>
      </c>
      <c r="AJ1653" s="14">
        <f t="shared" si="533"/>
        <v>0</v>
      </c>
      <c r="AK1653" s="14">
        <f t="shared" si="534"/>
        <v>0</v>
      </c>
      <c r="AL1653" s="14">
        <f t="shared" si="535"/>
        <v>0</v>
      </c>
      <c r="AM1653" s="14">
        <f t="shared" si="536"/>
        <v>0</v>
      </c>
      <c r="AN1653" s="14">
        <f t="shared" si="537"/>
        <v>0</v>
      </c>
      <c r="AO1653" s="5" t="str">
        <f t="shared" si="538"/>
        <v>1万～3万人未満の市町村平均</v>
      </c>
    </row>
    <row r="1654" spans="1:41" s="5" customFormat="1" ht="18" customHeight="1" x14ac:dyDescent="0.3">
      <c r="A1654" s="5" t="str">
        <f t="shared" si="521"/>
        <v>045406</v>
      </c>
      <c r="B1654" s="22">
        <v>45</v>
      </c>
      <c r="C1654" s="23" t="s">
        <v>72</v>
      </c>
      <c r="D1654" s="23">
        <v>45406</v>
      </c>
      <c r="E1654" s="24" t="s">
        <v>1069</v>
      </c>
      <c r="F1654" s="25">
        <v>10.573757454956516</v>
      </c>
      <c r="G1654" s="26">
        <v>0.43480770234871052</v>
      </c>
      <c r="H1654" s="26">
        <v>8.8829236137029763</v>
      </c>
      <c r="I1654" s="26">
        <f t="shared" si="522"/>
        <v>19.891488771008202</v>
      </c>
      <c r="J1654" s="26">
        <v>7.829361921945285</v>
      </c>
      <c r="K1654" s="26">
        <v>8.7698149625165787</v>
      </c>
      <c r="L1654" s="26">
        <f t="shared" si="523"/>
        <v>16.599176884461862</v>
      </c>
      <c r="M1654" s="26">
        <v>10.910818987168197</v>
      </c>
      <c r="N1654" s="26">
        <v>14.38129350476339</v>
      </c>
      <c r="O1654" s="26">
        <v>0.65216141585223752</v>
      </c>
      <c r="P1654" s="26">
        <v>0</v>
      </c>
      <c r="Q1654" s="26">
        <f t="shared" si="518"/>
        <v>25.944273907783824</v>
      </c>
      <c r="R1654" s="27">
        <v>0</v>
      </c>
      <c r="S1654" s="143">
        <f t="shared" si="524"/>
        <v>62.434939563253891</v>
      </c>
      <c r="T1654" s="140" t="str">
        <f t="shared" si="525"/>
        <v>45406</v>
      </c>
      <c r="U1654" s="5" t="str">
        <f t="shared" si="519"/>
        <v>宮崎県都農町</v>
      </c>
      <c r="V1654" s="21">
        <f t="shared" si="526"/>
        <v>0.16935641371517726</v>
      </c>
      <c r="W1654" s="21">
        <f t="shared" si="526"/>
        <v>6.9641727114703057E-3</v>
      </c>
      <c r="X1654" s="21">
        <f t="shared" si="526"/>
        <v>0.14227488127386648</v>
      </c>
      <c r="Y1654" s="21">
        <f t="shared" si="527"/>
        <v>0.12540032835321682</v>
      </c>
      <c r="Z1654" s="21">
        <f t="shared" si="527"/>
        <v>0.14046325701383489</v>
      </c>
      <c r="AA1654" s="21">
        <f t="shared" si="528"/>
        <v>0.17475501799940499</v>
      </c>
      <c r="AB1654" s="21">
        <f t="shared" si="528"/>
        <v>0.23034047290449378</v>
      </c>
      <c r="AC1654" s="21">
        <f t="shared" si="528"/>
        <v>1.0445456028535461E-2</v>
      </c>
      <c r="AD1654" s="21">
        <f t="shared" si="520"/>
        <v>0</v>
      </c>
      <c r="AE1654" s="21">
        <f t="shared" si="529"/>
        <v>0</v>
      </c>
      <c r="AF1654" s="137">
        <f>VLOOKUP(T1654,人口!$A$2:$E$1748,5,0)</f>
        <v>10508</v>
      </c>
      <c r="AG1654" s="14">
        <f t="shared" si="530"/>
        <v>0</v>
      </c>
      <c r="AH1654" s="14">
        <f t="shared" si="531"/>
        <v>0</v>
      </c>
      <c r="AI1654" s="14">
        <f t="shared" si="532"/>
        <v>1</v>
      </c>
      <c r="AJ1654" s="14">
        <f t="shared" si="533"/>
        <v>0</v>
      </c>
      <c r="AK1654" s="14">
        <f t="shared" si="534"/>
        <v>0</v>
      </c>
      <c r="AL1654" s="14">
        <f t="shared" si="535"/>
        <v>0</v>
      </c>
      <c r="AM1654" s="14">
        <f t="shared" si="536"/>
        <v>0</v>
      </c>
      <c r="AN1654" s="14">
        <f t="shared" si="537"/>
        <v>0</v>
      </c>
      <c r="AO1654" s="5" t="str">
        <f t="shared" si="538"/>
        <v>1万～3万人未満の市町村平均</v>
      </c>
    </row>
    <row r="1655" spans="1:41" s="5" customFormat="1" ht="18" customHeight="1" x14ac:dyDescent="0.3">
      <c r="A1655" s="5" t="str">
        <f t="shared" si="521"/>
        <v>045421</v>
      </c>
      <c r="B1655" s="22">
        <v>45</v>
      </c>
      <c r="C1655" s="23" t="s">
        <v>72</v>
      </c>
      <c r="D1655" s="23">
        <v>45421</v>
      </c>
      <c r="E1655" s="24" t="s">
        <v>1109</v>
      </c>
      <c r="F1655" s="25">
        <v>31.722303125453688</v>
      </c>
      <c r="G1655" s="26">
        <v>1.0201257632027438</v>
      </c>
      <c r="H1655" s="26">
        <v>2.9480445180848309</v>
      </c>
      <c r="I1655" s="26">
        <f t="shared" si="522"/>
        <v>35.690473406741262</v>
      </c>
      <c r="J1655" s="26">
        <v>15.880887734043615</v>
      </c>
      <c r="K1655" s="26">
        <v>15.213172220630412</v>
      </c>
      <c r="L1655" s="26">
        <f t="shared" si="523"/>
        <v>31.094059954674027</v>
      </c>
      <c r="M1655" s="26">
        <v>18.340680844513368</v>
      </c>
      <c r="N1655" s="26">
        <v>16.811053698776607</v>
      </c>
      <c r="O1655" s="26">
        <v>1.1159606412675185</v>
      </c>
      <c r="P1655" s="26">
        <v>0</v>
      </c>
      <c r="Q1655" s="26">
        <f t="shared" si="518"/>
        <v>36.267695184557496</v>
      </c>
      <c r="R1655" s="27">
        <v>1.6660253508465457</v>
      </c>
      <c r="S1655" s="143">
        <f t="shared" si="524"/>
        <v>104.71825389681932</v>
      </c>
      <c r="T1655" s="140" t="str">
        <f t="shared" si="525"/>
        <v>45421</v>
      </c>
      <c r="U1655" s="5" t="str">
        <f t="shared" si="519"/>
        <v>宮崎県門川町</v>
      </c>
      <c r="V1655" s="21">
        <f t="shared" si="526"/>
        <v>0.30293002361088084</v>
      </c>
      <c r="W1655" s="21">
        <f t="shared" si="526"/>
        <v>9.7416231195746553E-3</v>
      </c>
      <c r="X1655" s="21">
        <f t="shared" si="526"/>
        <v>2.8152155029146968E-2</v>
      </c>
      <c r="Y1655" s="21">
        <f t="shared" si="527"/>
        <v>0.15165348106063078</v>
      </c>
      <c r="Z1655" s="21">
        <f t="shared" si="527"/>
        <v>0.1452771761800021</v>
      </c>
      <c r="AA1655" s="21">
        <f t="shared" si="528"/>
        <v>0.17514311174997965</v>
      </c>
      <c r="AB1655" s="21">
        <f t="shared" si="528"/>
        <v>0.16053603906861191</v>
      </c>
      <c r="AC1655" s="21">
        <f t="shared" si="528"/>
        <v>1.0656791912965752E-2</v>
      </c>
      <c r="AD1655" s="21">
        <f t="shared" si="520"/>
        <v>0</v>
      </c>
      <c r="AE1655" s="21">
        <f t="shared" si="529"/>
        <v>1.590959826820746E-2</v>
      </c>
      <c r="AF1655" s="137">
        <f>VLOOKUP(T1655,人口!$A$2:$E$1748,5,0)</f>
        <v>17981</v>
      </c>
      <c r="AG1655" s="14">
        <f t="shared" si="530"/>
        <v>0</v>
      </c>
      <c r="AH1655" s="14">
        <f t="shared" si="531"/>
        <v>0</v>
      </c>
      <c r="AI1655" s="14">
        <f t="shared" si="532"/>
        <v>1</v>
      </c>
      <c r="AJ1655" s="14">
        <f t="shared" si="533"/>
        <v>0</v>
      </c>
      <c r="AK1655" s="14">
        <f t="shared" si="534"/>
        <v>0</v>
      </c>
      <c r="AL1655" s="14">
        <f t="shared" si="535"/>
        <v>0</v>
      </c>
      <c r="AM1655" s="14">
        <f t="shared" si="536"/>
        <v>0</v>
      </c>
      <c r="AN1655" s="14">
        <f t="shared" si="537"/>
        <v>0</v>
      </c>
      <c r="AO1655" s="5" t="str">
        <f t="shared" si="538"/>
        <v>1万～3万人未満の市町村平均</v>
      </c>
    </row>
    <row r="1656" spans="1:41" s="5" customFormat="1" ht="18" customHeight="1" x14ac:dyDescent="0.3">
      <c r="A1656" s="5" t="str">
        <f t="shared" si="521"/>
        <v>045429</v>
      </c>
      <c r="B1656" s="22">
        <v>45</v>
      </c>
      <c r="C1656" s="23" t="s">
        <v>72</v>
      </c>
      <c r="D1656" s="23">
        <v>45429</v>
      </c>
      <c r="E1656" s="24" t="s">
        <v>1147</v>
      </c>
      <c r="F1656" s="25">
        <v>1.2931737674833113</v>
      </c>
      <c r="G1656" s="26">
        <v>0.14382100923841964</v>
      </c>
      <c r="H1656" s="26">
        <v>4.3444866582302772</v>
      </c>
      <c r="I1656" s="26">
        <f t="shared" si="522"/>
        <v>5.7814814349520081</v>
      </c>
      <c r="J1656" s="26">
        <v>1.7964631807203222</v>
      </c>
      <c r="K1656" s="26">
        <v>1.3177056437737134</v>
      </c>
      <c r="L1656" s="26">
        <f t="shared" si="523"/>
        <v>3.1141688244940355</v>
      </c>
      <c r="M1656" s="26">
        <v>1.5295838142477953</v>
      </c>
      <c r="N1656" s="26">
        <v>4.176300689907869</v>
      </c>
      <c r="O1656" s="26">
        <v>0.10234242241533496</v>
      </c>
      <c r="P1656" s="26">
        <v>0</v>
      </c>
      <c r="Q1656" s="26">
        <f t="shared" si="518"/>
        <v>5.8082269265709989</v>
      </c>
      <c r="R1656" s="27">
        <v>0.40899866673773649</v>
      </c>
      <c r="S1656" s="143">
        <f t="shared" si="524"/>
        <v>15.112875852754778</v>
      </c>
      <c r="T1656" s="140" t="str">
        <f t="shared" si="525"/>
        <v>45429</v>
      </c>
      <c r="U1656" s="5" t="str">
        <f t="shared" si="519"/>
        <v>宮崎県諸塚村</v>
      </c>
      <c r="V1656" s="21">
        <f t="shared" si="526"/>
        <v>8.5567682821108548E-2</v>
      </c>
      <c r="W1656" s="21">
        <f t="shared" si="526"/>
        <v>9.5164554145532754E-3</v>
      </c>
      <c r="X1656" s="21">
        <f t="shared" si="526"/>
        <v>0.28746922164641242</v>
      </c>
      <c r="Y1656" s="21">
        <f t="shared" si="527"/>
        <v>0.11886971071709443</v>
      </c>
      <c r="Z1656" s="21">
        <f t="shared" si="527"/>
        <v>8.7190926241448724E-2</v>
      </c>
      <c r="AA1656" s="21">
        <f t="shared" si="528"/>
        <v>0.10121063847480641</v>
      </c>
      <c r="AB1656" s="21">
        <f t="shared" si="528"/>
        <v>0.2763405675132713</v>
      </c>
      <c r="AC1656" s="21">
        <f t="shared" si="528"/>
        <v>6.7718694583651972E-3</v>
      </c>
      <c r="AD1656" s="21">
        <f t="shared" si="520"/>
        <v>0</v>
      </c>
      <c r="AE1656" s="21">
        <f t="shared" si="529"/>
        <v>2.7062927712939833E-2</v>
      </c>
      <c r="AF1656" s="137">
        <f>VLOOKUP(T1656,人口!$A$2:$E$1748,5,0)</f>
        <v>1649</v>
      </c>
      <c r="AG1656" s="14">
        <f t="shared" si="530"/>
        <v>1</v>
      </c>
      <c r="AH1656" s="14">
        <f t="shared" si="531"/>
        <v>0</v>
      </c>
      <c r="AI1656" s="14">
        <f t="shared" si="532"/>
        <v>0</v>
      </c>
      <c r="AJ1656" s="14">
        <f t="shared" si="533"/>
        <v>0</v>
      </c>
      <c r="AK1656" s="14">
        <f t="shared" si="534"/>
        <v>0</v>
      </c>
      <c r="AL1656" s="14">
        <f t="shared" si="535"/>
        <v>0</v>
      </c>
      <c r="AM1656" s="14">
        <f t="shared" si="536"/>
        <v>0</v>
      </c>
      <c r="AN1656" s="14">
        <f t="shared" si="537"/>
        <v>0</v>
      </c>
      <c r="AO1656" s="5" t="str">
        <f t="shared" si="538"/>
        <v>5千人未満の市町村平均</v>
      </c>
    </row>
    <row r="1657" spans="1:41" s="5" customFormat="1" ht="18" customHeight="1" x14ac:dyDescent="0.3">
      <c r="A1657" s="5" t="str">
        <f t="shared" si="521"/>
        <v>045430</v>
      </c>
      <c r="B1657" s="22">
        <v>45</v>
      </c>
      <c r="C1657" s="23" t="s">
        <v>72</v>
      </c>
      <c r="D1657" s="23">
        <v>45430</v>
      </c>
      <c r="E1657" s="24" t="s">
        <v>1183</v>
      </c>
      <c r="F1657" s="25">
        <v>0</v>
      </c>
      <c r="G1657" s="26">
        <v>0.43648003966543636</v>
      </c>
      <c r="H1657" s="26">
        <v>3.4523152909151307</v>
      </c>
      <c r="I1657" s="26">
        <f t="shared" si="522"/>
        <v>3.8887953305805669</v>
      </c>
      <c r="J1657" s="26">
        <v>2.6659666818365548</v>
      </c>
      <c r="K1657" s="26">
        <v>2.2482887255348105</v>
      </c>
      <c r="L1657" s="26">
        <f t="shared" si="523"/>
        <v>4.9142554073713658</v>
      </c>
      <c r="M1657" s="26">
        <v>2.4336458397345258</v>
      </c>
      <c r="N1657" s="26">
        <v>6.8273855748609069</v>
      </c>
      <c r="O1657" s="26">
        <v>0.17110858617287963</v>
      </c>
      <c r="P1657" s="26">
        <v>0</v>
      </c>
      <c r="Q1657" s="26">
        <f t="shared" si="518"/>
        <v>9.432140000768312</v>
      </c>
      <c r="R1657" s="27">
        <v>0.45079415092991415</v>
      </c>
      <c r="S1657" s="143">
        <f t="shared" si="524"/>
        <v>18.685984889650161</v>
      </c>
      <c r="T1657" s="140" t="str">
        <f t="shared" si="525"/>
        <v>45430</v>
      </c>
      <c r="U1657" s="5" t="str">
        <f t="shared" si="519"/>
        <v>宮崎県椎葉村</v>
      </c>
      <c r="V1657" s="21">
        <f t="shared" si="526"/>
        <v>0</v>
      </c>
      <c r="W1657" s="21">
        <f t="shared" si="526"/>
        <v>2.3358685252239234E-2</v>
      </c>
      <c r="X1657" s="21">
        <f t="shared" si="526"/>
        <v>0.18475425894341313</v>
      </c>
      <c r="Y1657" s="21">
        <f t="shared" si="527"/>
        <v>0.14267199174035439</v>
      </c>
      <c r="Z1657" s="21">
        <f t="shared" si="527"/>
        <v>0.12031951961922532</v>
      </c>
      <c r="AA1657" s="21">
        <f t="shared" si="528"/>
        <v>0.1302390992022304</v>
      </c>
      <c r="AB1657" s="21">
        <f t="shared" si="528"/>
        <v>0.36537467065182505</v>
      </c>
      <c r="AC1657" s="21">
        <f t="shared" si="528"/>
        <v>9.1570547222080689E-3</v>
      </c>
      <c r="AD1657" s="21">
        <f t="shared" si="520"/>
        <v>0</v>
      </c>
      <c r="AE1657" s="21">
        <f t="shared" si="529"/>
        <v>2.4124719868504289E-2</v>
      </c>
      <c r="AF1657" s="137">
        <f>VLOOKUP(T1657,人口!$A$2:$E$1748,5,0)</f>
        <v>2757</v>
      </c>
      <c r="AG1657" s="14">
        <f t="shared" si="530"/>
        <v>1</v>
      </c>
      <c r="AH1657" s="14">
        <f t="shared" si="531"/>
        <v>0</v>
      </c>
      <c r="AI1657" s="14">
        <f t="shared" si="532"/>
        <v>0</v>
      </c>
      <c r="AJ1657" s="14">
        <f t="shared" si="533"/>
        <v>0</v>
      </c>
      <c r="AK1657" s="14">
        <f t="shared" si="534"/>
        <v>0</v>
      </c>
      <c r="AL1657" s="14">
        <f t="shared" si="535"/>
        <v>0</v>
      </c>
      <c r="AM1657" s="14">
        <f t="shared" si="536"/>
        <v>0</v>
      </c>
      <c r="AN1657" s="14">
        <f t="shared" si="537"/>
        <v>0</v>
      </c>
      <c r="AO1657" s="5" t="str">
        <f t="shared" si="538"/>
        <v>5千人未満の市町村平均</v>
      </c>
    </row>
    <row r="1658" spans="1:41" s="5" customFormat="1" ht="18" customHeight="1" x14ac:dyDescent="0.3">
      <c r="A1658" s="5" t="str">
        <f t="shared" si="521"/>
        <v>045431</v>
      </c>
      <c r="B1658" s="22">
        <v>45</v>
      </c>
      <c r="C1658" s="23" t="s">
        <v>72</v>
      </c>
      <c r="D1658" s="23">
        <v>45431</v>
      </c>
      <c r="E1658" s="24" t="s">
        <v>705</v>
      </c>
      <c r="F1658" s="25">
        <v>0.99689932973043394</v>
      </c>
      <c r="G1658" s="26">
        <v>0.36958654699640392</v>
      </c>
      <c r="H1658" s="26">
        <v>9.2320341487393396</v>
      </c>
      <c r="I1658" s="26">
        <f t="shared" si="522"/>
        <v>10.598520025466177</v>
      </c>
      <c r="J1658" s="26">
        <v>5.8337173224670593</v>
      </c>
      <c r="K1658" s="26">
        <v>4.8613660191199708</v>
      </c>
      <c r="L1658" s="26">
        <f t="shared" si="523"/>
        <v>10.695083341587029</v>
      </c>
      <c r="M1658" s="26">
        <v>5.0566990404425036</v>
      </c>
      <c r="N1658" s="26">
        <v>11.407844396050184</v>
      </c>
      <c r="O1658" s="26">
        <v>0.32968038075819239</v>
      </c>
      <c r="P1658" s="26">
        <v>0</v>
      </c>
      <c r="Q1658" s="26">
        <f t="shared" si="518"/>
        <v>16.794223817250877</v>
      </c>
      <c r="R1658" s="27">
        <v>0.56606562495429891</v>
      </c>
      <c r="S1658" s="143">
        <f t="shared" si="524"/>
        <v>38.653892809258387</v>
      </c>
      <c r="T1658" s="140" t="str">
        <f t="shared" si="525"/>
        <v>45431</v>
      </c>
      <c r="U1658" s="5" t="str">
        <f t="shared" si="519"/>
        <v>宮崎県美郷町</v>
      </c>
      <c r="V1658" s="21">
        <f t="shared" si="526"/>
        <v>2.5790399291728165E-2</v>
      </c>
      <c r="W1658" s="21">
        <f t="shared" si="526"/>
        <v>9.5614314661699607E-3</v>
      </c>
      <c r="X1658" s="21">
        <f t="shared" si="526"/>
        <v>0.23883840611593152</v>
      </c>
      <c r="Y1658" s="21">
        <f t="shared" si="527"/>
        <v>0.15092185801968608</v>
      </c>
      <c r="Z1658" s="21">
        <f t="shared" si="527"/>
        <v>0.12576653128079188</v>
      </c>
      <c r="AA1658" s="21">
        <f t="shared" si="528"/>
        <v>0.13081991677773067</v>
      </c>
      <c r="AB1658" s="21">
        <f t="shared" si="528"/>
        <v>0.29512795651251389</v>
      </c>
      <c r="AC1658" s="21">
        <f t="shared" si="528"/>
        <v>8.5290343817383193E-3</v>
      </c>
      <c r="AD1658" s="21">
        <f t="shared" si="520"/>
        <v>0</v>
      </c>
      <c r="AE1658" s="21">
        <f t="shared" si="529"/>
        <v>1.4644466153709484E-2</v>
      </c>
      <c r="AF1658" s="137">
        <f>VLOOKUP(T1658,人口!$A$2:$E$1748,5,0)</f>
        <v>5312</v>
      </c>
      <c r="AG1658" s="14">
        <f t="shared" si="530"/>
        <v>0</v>
      </c>
      <c r="AH1658" s="14">
        <f t="shared" si="531"/>
        <v>1</v>
      </c>
      <c r="AI1658" s="14">
        <f t="shared" si="532"/>
        <v>0</v>
      </c>
      <c r="AJ1658" s="14">
        <f t="shared" si="533"/>
        <v>0</v>
      </c>
      <c r="AK1658" s="14">
        <f t="shared" si="534"/>
        <v>0</v>
      </c>
      <c r="AL1658" s="14">
        <f t="shared" si="535"/>
        <v>0</v>
      </c>
      <c r="AM1658" s="14">
        <f t="shared" si="536"/>
        <v>0</v>
      </c>
      <c r="AN1658" s="14">
        <f t="shared" si="537"/>
        <v>0</v>
      </c>
      <c r="AO1658" s="5" t="str">
        <f t="shared" si="538"/>
        <v>5千～1万人未満の市町村平均</v>
      </c>
    </row>
    <row r="1659" spans="1:41" s="5" customFormat="1" ht="18" customHeight="1" x14ac:dyDescent="0.3">
      <c r="A1659" s="5" t="str">
        <f t="shared" si="521"/>
        <v>045441</v>
      </c>
      <c r="B1659" s="22">
        <v>45</v>
      </c>
      <c r="C1659" s="23" t="s">
        <v>72</v>
      </c>
      <c r="D1659" s="23">
        <v>45441</v>
      </c>
      <c r="E1659" s="24" t="s">
        <v>1263</v>
      </c>
      <c r="F1659" s="25">
        <v>2.6670699347427855</v>
      </c>
      <c r="G1659" s="26">
        <v>1.3228188175301157</v>
      </c>
      <c r="H1659" s="26">
        <v>5.9736691550666308</v>
      </c>
      <c r="I1659" s="26">
        <f t="shared" si="522"/>
        <v>9.9635579073395313</v>
      </c>
      <c r="J1659" s="26">
        <v>16.283080983458614</v>
      </c>
      <c r="K1659" s="26">
        <v>9.3411929747178917</v>
      </c>
      <c r="L1659" s="26">
        <f t="shared" si="523"/>
        <v>25.624273958176506</v>
      </c>
      <c r="M1659" s="26">
        <v>11.343750097964659</v>
      </c>
      <c r="N1659" s="26">
        <v>20.039507342703082</v>
      </c>
      <c r="O1659" s="26">
        <v>0.75276606517622668</v>
      </c>
      <c r="P1659" s="26">
        <v>0</v>
      </c>
      <c r="Q1659" s="26">
        <f t="shared" si="518"/>
        <v>32.136023505843966</v>
      </c>
      <c r="R1659" s="27">
        <v>0</v>
      </c>
      <c r="S1659" s="143">
        <f t="shared" si="524"/>
        <v>67.723855371360003</v>
      </c>
      <c r="T1659" s="140" t="str">
        <f t="shared" si="525"/>
        <v>45441</v>
      </c>
      <c r="U1659" s="5" t="str">
        <f t="shared" si="519"/>
        <v>宮崎県高千穂町</v>
      </c>
      <c r="V1659" s="21">
        <f t="shared" si="526"/>
        <v>3.938154318176447E-2</v>
      </c>
      <c r="W1659" s="21">
        <f t="shared" si="526"/>
        <v>1.9532538575609909E-2</v>
      </c>
      <c r="X1659" s="21">
        <f t="shared" si="526"/>
        <v>8.8206277128056981E-2</v>
      </c>
      <c r="Y1659" s="21">
        <f t="shared" si="527"/>
        <v>0.24043346165352286</v>
      </c>
      <c r="Z1659" s="21">
        <f t="shared" si="527"/>
        <v>0.13793061430859155</v>
      </c>
      <c r="AA1659" s="21">
        <f t="shared" si="528"/>
        <v>0.16750006383661761</v>
      </c>
      <c r="AB1659" s="21">
        <f t="shared" si="528"/>
        <v>0.29590027373393846</v>
      </c>
      <c r="AC1659" s="21">
        <f t="shared" si="528"/>
        <v>1.1115227581898221E-2</v>
      </c>
      <c r="AD1659" s="21">
        <f t="shared" si="520"/>
        <v>0</v>
      </c>
      <c r="AE1659" s="21">
        <f t="shared" si="529"/>
        <v>0</v>
      </c>
      <c r="AF1659" s="137">
        <f>VLOOKUP(T1659,人口!$A$2:$E$1748,5,0)</f>
        <v>12129</v>
      </c>
      <c r="AG1659" s="14">
        <f t="shared" si="530"/>
        <v>0</v>
      </c>
      <c r="AH1659" s="14">
        <f t="shared" si="531"/>
        <v>0</v>
      </c>
      <c r="AI1659" s="14">
        <f t="shared" si="532"/>
        <v>1</v>
      </c>
      <c r="AJ1659" s="14">
        <f t="shared" si="533"/>
        <v>0</v>
      </c>
      <c r="AK1659" s="14">
        <f t="shared" si="534"/>
        <v>0</v>
      </c>
      <c r="AL1659" s="14">
        <f t="shared" si="535"/>
        <v>0</v>
      </c>
      <c r="AM1659" s="14">
        <f t="shared" si="536"/>
        <v>0</v>
      </c>
      <c r="AN1659" s="14">
        <f t="shared" si="537"/>
        <v>0</v>
      </c>
      <c r="AO1659" s="5" t="str">
        <f t="shared" si="538"/>
        <v>1万～3万人未満の市町村平均</v>
      </c>
    </row>
    <row r="1660" spans="1:41" s="5" customFormat="1" ht="18" customHeight="1" x14ac:dyDescent="0.3">
      <c r="A1660" s="5" t="str">
        <f t="shared" si="521"/>
        <v>045442</v>
      </c>
      <c r="B1660" s="22">
        <v>45</v>
      </c>
      <c r="C1660" s="23" t="s">
        <v>72</v>
      </c>
      <c r="D1660" s="23">
        <v>45442</v>
      </c>
      <c r="E1660" s="24" t="s">
        <v>1300</v>
      </c>
      <c r="F1660" s="25">
        <v>2.1510281097586352</v>
      </c>
      <c r="G1660" s="26">
        <v>0.35286317382914584</v>
      </c>
      <c r="H1660" s="26">
        <v>4.5772270149211849</v>
      </c>
      <c r="I1660" s="26">
        <f t="shared" si="522"/>
        <v>7.081118298508966</v>
      </c>
      <c r="J1660" s="26">
        <v>3.6197392447349777</v>
      </c>
      <c r="K1660" s="26">
        <v>3.145370816352508</v>
      </c>
      <c r="L1660" s="26">
        <f t="shared" si="523"/>
        <v>6.7651100610874852</v>
      </c>
      <c r="M1660" s="26">
        <v>3.6035148339823189</v>
      </c>
      <c r="N1660" s="26">
        <v>8.3381671608414027</v>
      </c>
      <c r="O1660" s="26">
        <v>0.24552251247729845</v>
      </c>
      <c r="P1660" s="26">
        <v>0</v>
      </c>
      <c r="Q1660" s="26">
        <f t="shared" si="518"/>
        <v>12.18720450730102</v>
      </c>
      <c r="R1660" s="27">
        <v>0</v>
      </c>
      <c r="S1660" s="143">
        <f t="shared" si="524"/>
        <v>26.033432866897471</v>
      </c>
      <c r="T1660" s="140" t="str">
        <f t="shared" si="525"/>
        <v>45442</v>
      </c>
      <c r="U1660" s="5" t="str">
        <f t="shared" si="519"/>
        <v>宮崎県日之影町</v>
      </c>
      <c r="V1660" s="21">
        <f t="shared" si="526"/>
        <v>8.2625603805549272E-2</v>
      </c>
      <c r="W1660" s="21">
        <f t="shared" si="526"/>
        <v>1.3554231423617788E-2</v>
      </c>
      <c r="X1660" s="21">
        <f t="shared" si="526"/>
        <v>0.17582110812367385</v>
      </c>
      <c r="Y1660" s="21">
        <f t="shared" si="527"/>
        <v>0.13904194899081548</v>
      </c>
      <c r="Z1660" s="21">
        <f t="shared" si="527"/>
        <v>0.12082044010231052</v>
      </c>
      <c r="AA1660" s="21">
        <f t="shared" si="528"/>
        <v>0.13841873457128004</v>
      </c>
      <c r="AB1660" s="21">
        <f t="shared" si="528"/>
        <v>0.32028688661508442</v>
      </c>
      <c r="AC1660" s="21">
        <f t="shared" si="528"/>
        <v>9.4310463676686267E-3</v>
      </c>
      <c r="AD1660" s="21">
        <f t="shared" si="520"/>
        <v>0</v>
      </c>
      <c r="AE1660" s="21">
        <f t="shared" si="529"/>
        <v>0</v>
      </c>
      <c r="AF1660" s="137">
        <f>VLOOKUP(T1660,人口!$A$2:$E$1748,5,0)</f>
        <v>3956</v>
      </c>
      <c r="AG1660" s="14">
        <f t="shared" si="530"/>
        <v>1</v>
      </c>
      <c r="AH1660" s="14">
        <f t="shared" si="531"/>
        <v>0</v>
      </c>
      <c r="AI1660" s="14">
        <f t="shared" si="532"/>
        <v>0</v>
      </c>
      <c r="AJ1660" s="14">
        <f t="shared" si="533"/>
        <v>0</v>
      </c>
      <c r="AK1660" s="14">
        <f t="shared" si="534"/>
        <v>0</v>
      </c>
      <c r="AL1660" s="14">
        <f t="shared" si="535"/>
        <v>0</v>
      </c>
      <c r="AM1660" s="14">
        <f t="shared" si="536"/>
        <v>0</v>
      </c>
      <c r="AN1660" s="14">
        <f t="shared" si="537"/>
        <v>0</v>
      </c>
      <c r="AO1660" s="5" t="str">
        <f t="shared" si="538"/>
        <v>5千人未満の市町村平均</v>
      </c>
    </row>
    <row r="1661" spans="1:41" s="5" customFormat="1" ht="18" customHeight="1" x14ac:dyDescent="0.3">
      <c r="A1661" s="5" t="str">
        <f t="shared" si="521"/>
        <v>045443</v>
      </c>
      <c r="B1661" s="22">
        <v>45</v>
      </c>
      <c r="C1661" s="23" t="s">
        <v>72</v>
      </c>
      <c r="D1661" s="23">
        <v>45443</v>
      </c>
      <c r="E1661" s="24" t="s">
        <v>1333</v>
      </c>
      <c r="F1661" s="25">
        <v>4.2493951228079503</v>
      </c>
      <c r="G1661" s="26">
        <v>0.2056974899572746</v>
      </c>
      <c r="H1661" s="26">
        <v>2.598933983048469</v>
      </c>
      <c r="I1661" s="26">
        <f t="shared" si="522"/>
        <v>7.0540265958136938</v>
      </c>
      <c r="J1661" s="26">
        <v>3.0528382836547907</v>
      </c>
      <c r="K1661" s="26">
        <v>2.9090027135851892</v>
      </c>
      <c r="L1661" s="26">
        <f t="shared" si="523"/>
        <v>5.96184099723998</v>
      </c>
      <c r="M1661" s="26">
        <v>3.2676748914159459</v>
      </c>
      <c r="N1661" s="26">
        <v>7.245977925116649</v>
      </c>
      <c r="O1661" s="26">
        <v>0.23658539372180529</v>
      </c>
      <c r="P1661" s="26">
        <v>0</v>
      </c>
      <c r="Q1661" s="26">
        <f t="shared" si="518"/>
        <v>10.7502382102544</v>
      </c>
      <c r="R1661" s="27">
        <v>0</v>
      </c>
      <c r="S1661" s="143">
        <f t="shared" si="524"/>
        <v>23.766105803308072</v>
      </c>
      <c r="T1661" s="140" t="str">
        <f t="shared" si="525"/>
        <v>45443</v>
      </c>
      <c r="U1661" s="5" t="str">
        <f t="shared" si="519"/>
        <v>宮崎県五ヶ瀬町</v>
      </c>
      <c r="V1661" s="21">
        <f t="shared" si="526"/>
        <v>0.17880064819943975</v>
      </c>
      <c r="W1661" s="21">
        <f t="shared" si="526"/>
        <v>8.6550775991514339E-3</v>
      </c>
      <c r="X1661" s="21">
        <f t="shared" si="526"/>
        <v>0.10935464162945517</v>
      </c>
      <c r="Y1661" s="21">
        <f t="shared" si="527"/>
        <v>0.12845345000651548</v>
      </c>
      <c r="Z1661" s="21">
        <f t="shared" si="527"/>
        <v>0.12240131966341229</v>
      </c>
      <c r="AA1661" s="21">
        <f t="shared" si="528"/>
        <v>0.13749307179138742</v>
      </c>
      <c r="AB1661" s="21">
        <f t="shared" si="528"/>
        <v>0.30488705154666357</v>
      </c>
      <c r="AC1661" s="21">
        <f t="shared" si="528"/>
        <v>9.9547395639749403E-3</v>
      </c>
      <c r="AD1661" s="21">
        <f t="shared" si="520"/>
        <v>0</v>
      </c>
      <c r="AE1661" s="21">
        <f t="shared" si="529"/>
        <v>0</v>
      </c>
      <c r="AF1661" s="137">
        <f>VLOOKUP(T1661,人口!$A$2:$E$1748,5,0)</f>
        <v>3812</v>
      </c>
      <c r="AG1661" s="14">
        <f t="shared" si="530"/>
        <v>1</v>
      </c>
      <c r="AH1661" s="14">
        <f t="shared" si="531"/>
        <v>0</v>
      </c>
      <c r="AI1661" s="14">
        <f t="shared" si="532"/>
        <v>0</v>
      </c>
      <c r="AJ1661" s="14">
        <f t="shared" si="533"/>
        <v>0</v>
      </c>
      <c r="AK1661" s="14">
        <f t="shared" si="534"/>
        <v>0</v>
      </c>
      <c r="AL1661" s="14">
        <f t="shared" si="535"/>
        <v>0</v>
      </c>
      <c r="AM1661" s="14">
        <f t="shared" si="536"/>
        <v>0</v>
      </c>
      <c r="AN1661" s="14">
        <f t="shared" si="537"/>
        <v>0</v>
      </c>
      <c r="AO1661" s="5" t="str">
        <f t="shared" si="538"/>
        <v>5千人未満の市町村平均</v>
      </c>
    </row>
    <row r="1662" spans="1:41" s="5" customFormat="1" ht="18" customHeight="1" x14ac:dyDescent="0.3">
      <c r="A1662" s="5" t="str">
        <f t="shared" si="521"/>
        <v>046201</v>
      </c>
      <c r="B1662" s="22">
        <v>46</v>
      </c>
      <c r="C1662" s="23" t="s">
        <v>73</v>
      </c>
      <c r="D1662" s="23">
        <v>46201</v>
      </c>
      <c r="E1662" s="24" t="s">
        <v>120</v>
      </c>
      <c r="F1662" s="25">
        <v>180.81888841647441</v>
      </c>
      <c r="G1662" s="26">
        <v>42.384283914848204</v>
      </c>
      <c r="H1662" s="26">
        <v>25.836541071195636</v>
      </c>
      <c r="I1662" s="26">
        <f t="shared" si="522"/>
        <v>249.03971340251823</v>
      </c>
      <c r="J1662" s="26">
        <v>902.24243165779524</v>
      </c>
      <c r="K1662" s="26">
        <v>614.03195392420912</v>
      </c>
      <c r="L1662" s="26">
        <f t="shared" si="523"/>
        <v>1516.2743855820045</v>
      </c>
      <c r="M1662" s="26">
        <v>543.43836848575495</v>
      </c>
      <c r="N1662" s="26">
        <v>359.08968823720511</v>
      </c>
      <c r="O1662" s="26">
        <v>37.390980909917999</v>
      </c>
      <c r="P1662" s="26">
        <v>578.41114229704056</v>
      </c>
      <c r="Q1662" s="26">
        <f t="shared" si="518"/>
        <v>1518.3301799299186</v>
      </c>
      <c r="R1662" s="27">
        <v>36.051638635132498</v>
      </c>
      <c r="S1662" s="143">
        <f t="shared" si="524"/>
        <v>3319.6959175495736</v>
      </c>
      <c r="T1662" s="140" t="str">
        <f t="shared" si="525"/>
        <v>46201</v>
      </c>
      <c r="U1662" s="5" t="str">
        <f t="shared" si="519"/>
        <v>鹿児島県鹿児島市</v>
      </c>
      <c r="V1662" s="21">
        <f t="shared" si="526"/>
        <v>5.4468509438040782E-2</v>
      </c>
      <c r="W1662" s="21">
        <f t="shared" si="526"/>
        <v>1.2767519967953592E-2</v>
      </c>
      <c r="X1662" s="21">
        <f t="shared" si="526"/>
        <v>7.782803519626829E-3</v>
      </c>
      <c r="Y1662" s="21">
        <f t="shared" si="527"/>
        <v>0.27178466162761783</v>
      </c>
      <c r="Z1662" s="21">
        <f t="shared" si="527"/>
        <v>0.1849663249811915</v>
      </c>
      <c r="AA1662" s="21">
        <f t="shared" si="528"/>
        <v>0.16370124914540149</v>
      </c>
      <c r="AB1662" s="21">
        <f t="shared" si="528"/>
        <v>0.10816945200880519</v>
      </c>
      <c r="AC1662" s="21">
        <f t="shared" si="528"/>
        <v>1.1263375272491244E-2</v>
      </c>
      <c r="AD1662" s="21">
        <f t="shared" si="520"/>
        <v>0.17423618206693869</v>
      </c>
      <c r="AE1662" s="21">
        <f t="shared" si="529"/>
        <v>1.0859921971932881E-2</v>
      </c>
      <c r="AF1662" s="137">
        <f>VLOOKUP(T1662,人口!$A$2:$E$1748,5,0)</f>
        <v>602465</v>
      </c>
      <c r="AG1662" s="14">
        <f t="shared" si="530"/>
        <v>0</v>
      </c>
      <c r="AH1662" s="14">
        <f t="shared" si="531"/>
        <v>0</v>
      </c>
      <c r="AI1662" s="14">
        <f t="shared" si="532"/>
        <v>0</v>
      </c>
      <c r="AJ1662" s="14">
        <f t="shared" si="533"/>
        <v>0</v>
      </c>
      <c r="AK1662" s="14">
        <f t="shared" si="534"/>
        <v>0</v>
      </c>
      <c r="AL1662" s="14">
        <f t="shared" si="535"/>
        <v>0</v>
      </c>
      <c r="AM1662" s="14">
        <f t="shared" si="536"/>
        <v>0</v>
      </c>
      <c r="AN1662" s="14">
        <f t="shared" si="537"/>
        <v>0</v>
      </c>
      <c r="AO1662" s="5" t="str">
        <f t="shared" si="538"/>
        <v/>
      </c>
    </row>
    <row r="1663" spans="1:41" s="5" customFormat="1" ht="18" customHeight="1" x14ac:dyDescent="0.3">
      <c r="A1663" s="5" t="str">
        <f t="shared" si="521"/>
        <v>046203</v>
      </c>
      <c r="B1663" s="22">
        <v>46</v>
      </c>
      <c r="C1663" s="23" t="s">
        <v>73</v>
      </c>
      <c r="D1663" s="23">
        <v>46203</v>
      </c>
      <c r="E1663" s="24" t="s">
        <v>170</v>
      </c>
      <c r="F1663" s="25">
        <v>42.116581465033974</v>
      </c>
      <c r="G1663" s="26">
        <v>6.7965743884443794</v>
      </c>
      <c r="H1663" s="26">
        <v>58.462514100020805</v>
      </c>
      <c r="I1663" s="26">
        <f t="shared" si="522"/>
        <v>107.37566995349916</v>
      </c>
      <c r="J1663" s="26">
        <v>128.35117963234606</v>
      </c>
      <c r="K1663" s="26">
        <v>105.18647286289807</v>
      </c>
      <c r="L1663" s="26">
        <f t="shared" si="523"/>
        <v>233.53765249524412</v>
      </c>
      <c r="M1663" s="26">
        <v>109.16389791902709</v>
      </c>
      <c r="N1663" s="26">
        <v>120.9780006302344</v>
      </c>
      <c r="O1663" s="26">
        <v>6.384764527578886</v>
      </c>
      <c r="P1663" s="26">
        <v>0.52444043347392189</v>
      </c>
      <c r="Q1663" s="26">
        <f t="shared" si="518"/>
        <v>237.05110351031431</v>
      </c>
      <c r="R1663" s="27">
        <v>13.632526584592449</v>
      </c>
      <c r="S1663" s="143">
        <f t="shared" si="524"/>
        <v>591.59695254364999</v>
      </c>
      <c r="T1663" s="140" t="str">
        <f t="shared" si="525"/>
        <v>46203</v>
      </c>
      <c r="U1663" s="5" t="str">
        <f t="shared" si="519"/>
        <v>鹿児島県鹿屋市</v>
      </c>
      <c r="V1663" s="21">
        <f t="shared" si="526"/>
        <v>7.1191342828843374E-2</v>
      </c>
      <c r="W1663" s="21">
        <f t="shared" si="526"/>
        <v>1.1488521634909717E-2</v>
      </c>
      <c r="X1663" s="21">
        <f t="shared" si="526"/>
        <v>9.8821526799036788E-2</v>
      </c>
      <c r="Y1663" s="21">
        <f t="shared" si="527"/>
        <v>0.21695713454993817</v>
      </c>
      <c r="Z1663" s="21">
        <f t="shared" si="527"/>
        <v>0.17780090382588146</v>
      </c>
      <c r="AA1663" s="21">
        <f t="shared" si="528"/>
        <v>0.18452410454391685</v>
      </c>
      <c r="AB1663" s="21">
        <f t="shared" si="528"/>
        <v>0.20449395506530815</v>
      </c>
      <c r="AC1663" s="21">
        <f t="shared" si="528"/>
        <v>1.0792422949656417E-2</v>
      </c>
      <c r="AD1663" s="21">
        <f t="shared" si="520"/>
        <v>8.8648264873410914E-4</v>
      </c>
      <c r="AE1663" s="21">
        <f t="shared" si="529"/>
        <v>2.3043605153775022E-2</v>
      </c>
      <c r="AF1663" s="137">
        <f>VLOOKUP(T1663,人口!$A$2:$E$1748,5,0)</f>
        <v>102875</v>
      </c>
      <c r="AG1663" s="14">
        <f t="shared" si="530"/>
        <v>0</v>
      </c>
      <c r="AH1663" s="14">
        <f t="shared" si="531"/>
        <v>0</v>
      </c>
      <c r="AI1663" s="14">
        <f t="shared" si="532"/>
        <v>0</v>
      </c>
      <c r="AJ1663" s="14">
        <f t="shared" si="533"/>
        <v>0</v>
      </c>
      <c r="AK1663" s="14">
        <f t="shared" si="534"/>
        <v>1</v>
      </c>
      <c r="AL1663" s="14">
        <f t="shared" si="535"/>
        <v>0</v>
      </c>
      <c r="AM1663" s="14">
        <f t="shared" si="536"/>
        <v>0</v>
      </c>
      <c r="AN1663" s="14">
        <f t="shared" si="537"/>
        <v>0</v>
      </c>
      <c r="AO1663" s="5" t="str">
        <f t="shared" si="538"/>
        <v>10万～20万人未満の市町村平均</v>
      </c>
    </row>
    <row r="1664" spans="1:41" s="5" customFormat="1" ht="18" customHeight="1" x14ac:dyDescent="0.3">
      <c r="A1664" s="5" t="str">
        <f t="shared" si="521"/>
        <v>046204</v>
      </c>
      <c r="B1664" s="22">
        <v>46</v>
      </c>
      <c r="C1664" s="23" t="s">
        <v>73</v>
      </c>
      <c r="D1664" s="23">
        <v>46204</v>
      </c>
      <c r="E1664" s="24" t="s">
        <v>238</v>
      </c>
      <c r="F1664" s="25">
        <v>25.680955724207937</v>
      </c>
      <c r="G1664" s="26">
        <v>1.2297940183133238</v>
      </c>
      <c r="H1664" s="26">
        <v>11.340186350851493</v>
      </c>
      <c r="I1664" s="26">
        <f t="shared" si="522"/>
        <v>38.250936093372758</v>
      </c>
      <c r="J1664" s="26">
        <v>24.707619342795194</v>
      </c>
      <c r="K1664" s="26">
        <v>22.382080253589756</v>
      </c>
      <c r="L1664" s="26">
        <f t="shared" si="523"/>
        <v>47.089699596384946</v>
      </c>
      <c r="M1664" s="26">
        <v>20.486236496548774</v>
      </c>
      <c r="N1664" s="26">
        <v>24.865347886456068</v>
      </c>
      <c r="O1664" s="26">
        <v>1.3037021984575659</v>
      </c>
      <c r="P1664" s="26">
        <v>0</v>
      </c>
      <c r="Q1664" s="26">
        <f t="shared" si="518"/>
        <v>46.655286581462406</v>
      </c>
      <c r="R1664" s="27">
        <v>1.8285406377909521</v>
      </c>
      <c r="S1664" s="143">
        <f t="shared" si="524"/>
        <v>133.82446290901106</v>
      </c>
      <c r="T1664" s="140" t="str">
        <f t="shared" si="525"/>
        <v>46204</v>
      </c>
      <c r="U1664" s="5" t="str">
        <f t="shared" si="519"/>
        <v>鹿児島県枕崎市</v>
      </c>
      <c r="V1664" s="21">
        <f t="shared" si="526"/>
        <v>0.19190030855321827</v>
      </c>
      <c r="W1664" s="21">
        <f t="shared" si="526"/>
        <v>9.189605484532945E-3</v>
      </c>
      <c r="X1664" s="21">
        <f t="shared" si="526"/>
        <v>8.4739262944487428E-2</v>
      </c>
      <c r="Y1664" s="21">
        <f t="shared" si="527"/>
        <v>0.18462707643814133</v>
      </c>
      <c r="Z1664" s="21">
        <f t="shared" si="527"/>
        <v>0.16724954292405877</v>
      </c>
      <c r="AA1664" s="21">
        <f t="shared" si="528"/>
        <v>0.15308289718657511</v>
      </c>
      <c r="AB1664" s="21">
        <f t="shared" si="528"/>
        <v>0.18580569909226785</v>
      </c>
      <c r="AC1664" s="21">
        <f t="shared" si="528"/>
        <v>9.7418825386504215E-3</v>
      </c>
      <c r="AD1664" s="21">
        <f t="shared" si="520"/>
        <v>0</v>
      </c>
      <c r="AE1664" s="21">
        <f t="shared" si="529"/>
        <v>1.3663724838067909E-2</v>
      </c>
      <c r="AF1664" s="137">
        <f>VLOOKUP(T1664,人口!$A$2:$E$1748,5,0)</f>
        <v>21006</v>
      </c>
      <c r="AG1664" s="14">
        <f t="shared" si="530"/>
        <v>0</v>
      </c>
      <c r="AH1664" s="14">
        <f t="shared" si="531"/>
        <v>0</v>
      </c>
      <c r="AI1664" s="14">
        <f t="shared" si="532"/>
        <v>1</v>
      </c>
      <c r="AJ1664" s="14">
        <f t="shared" si="533"/>
        <v>0</v>
      </c>
      <c r="AK1664" s="14">
        <f t="shared" si="534"/>
        <v>0</v>
      </c>
      <c r="AL1664" s="14">
        <f t="shared" si="535"/>
        <v>0</v>
      </c>
      <c r="AM1664" s="14">
        <f t="shared" si="536"/>
        <v>0</v>
      </c>
      <c r="AN1664" s="14">
        <f t="shared" si="537"/>
        <v>0</v>
      </c>
      <c r="AO1664" s="5" t="str">
        <f t="shared" si="538"/>
        <v>1万～3万人未満の市町村平均</v>
      </c>
    </row>
    <row r="1665" spans="1:41" s="5" customFormat="1" ht="18" customHeight="1" x14ac:dyDescent="0.3">
      <c r="A1665" s="5" t="str">
        <f t="shared" si="521"/>
        <v>046206</v>
      </c>
      <c r="B1665" s="22">
        <v>46</v>
      </c>
      <c r="C1665" s="23" t="s">
        <v>73</v>
      </c>
      <c r="D1665" s="23">
        <v>46206</v>
      </c>
      <c r="E1665" s="24" t="s">
        <v>299</v>
      </c>
      <c r="F1665" s="25">
        <v>23.729697333591353</v>
      </c>
      <c r="G1665" s="26">
        <v>1.4347596880322111</v>
      </c>
      <c r="H1665" s="26">
        <v>8.1473183491554408</v>
      </c>
      <c r="I1665" s="26">
        <f t="shared" si="522"/>
        <v>33.311775370779003</v>
      </c>
      <c r="J1665" s="26">
        <v>22.787910517390756</v>
      </c>
      <c r="K1665" s="26">
        <v>20.82929112929914</v>
      </c>
      <c r="L1665" s="26">
        <f t="shared" si="523"/>
        <v>43.617201646689892</v>
      </c>
      <c r="M1665" s="26">
        <v>21.474656422300992</v>
      </c>
      <c r="N1665" s="26">
        <v>26.024896810727725</v>
      </c>
      <c r="O1665" s="26">
        <v>1.2521896389640983</v>
      </c>
      <c r="P1665" s="26">
        <v>8.0905065675838217E-2</v>
      </c>
      <c r="Q1665" s="26">
        <f t="shared" si="518"/>
        <v>48.832647937668654</v>
      </c>
      <c r="R1665" s="27">
        <v>1.7489144334371913</v>
      </c>
      <c r="S1665" s="143">
        <f t="shared" si="524"/>
        <v>127.51053938857474</v>
      </c>
      <c r="T1665" s="140" t="str">
        <f t="shared" si="525"/>
        <v>46206</v>
      </c>
      <c r="U1665" s="5" t="str">
        <f t="shared" si="519"/>
        <v>鹿児島県阿久根市</v>
      </c>
      <c r="V1665" s="21">
        <f t="shared" si="526"/>
        <v>0.18609988983951858</v>
      </c>
      <c r="W1665" s="21">
        <f t="shared" si="526"/>
        <v>1.1252087042467402E-2</v>
      </c>
      <c r="X1665" s="21">
        <f t="shared" si="526"/>
        <v>6.3895254370521945E-2</v>
      </c>
      <c r="Y1665" s="21">
        <f t="shared" si="527"/>
        <v>0.17871393711187303</v>
      </c>
      <c r="Z1665" s="21">
        <f t="shared" si="527"/>
        <v>0.16335348614457743</v>
      </c>
      <c r="AA1665" s="21">
        <f t="shared" si="528"/>
        <v>0.16841475634307584</v>
      </c>
      <c r="AB1665" s="21">
        <f t="shared" si="528"/>
        <v>0.20409996644606476</v>
      </c>
      <c r="AC1665" s="21">
        <f t="shared" si="528"/>
        <v>9.8202834445565643E-3</v>
      </c>
      <c r="AD1665" s="21">
        <f t="shared" si="520"/>
        <v>6.3449708599607347E-4</v>
      </c>
      <c r="AE1665" s="21">
        <f t="shared" si="529"/>
        <v>1.3715842171348374E-2</v>
      </c>
      <c r="AF1665" s="137">
        <f>VLOOKUP(T1665,人口!$A$2:$E$1748,5,0)</f>
        <v>20176</v>
      </c>
      <c r="AG1665" s="14">
        <f t="shared" si="530"/>
        <v>0</v>
      </c>
      <c r="AH1665" s="14">
        <f t="shared" si="531"/>
        <v>0</v>
      </c>
      <c r="AI1665" s="14">
        <f t="shared" si="532"/>
        <v>1</v>
      </c>
      <c r="AJ1665" s="14">
        <f t="shared" si="533"/>
        <v>0</v>
      </c>
      <c r="AK1665" s="14">
        <f t="shared" si="534"/>
        <v>0</v>
      </c>
      <c r="AL1665" s="14">
        <f t="shared" si="535"/>
        <v>0</v>
      </c>
      <c r="AM1665" s="14">
        <f t="shared" si="536"/>
        <v>0</v>
      </c>
      <c r="AN1665" s="14">
        <f t="shared" si="537"/>
        <v>0</v>
      </c>
      <c r="AO1665" s="5" t="str">
        <f t="shared" si="538"/>
        <v>1万～3万人未満の市町村平均</v>
      </c>
    </row>
    <row r="1666" spans="1:41" s="5" customFormat="1" ht="18" customHeight="1" x14ac:dyDescent="0.3">
      <c r="A1666" s="5" t="str">
        <f t="shared" si="521"/>
        <v>046208</v>
      </c>
      <c r="B1666" s="22">
        <v>46</v>
      </c>
      <c r="C1666" s="23" t="s">
        <v>73</v>
      </c>
      <c r="D1666" s="23">
        <v>46208</v>
      </c>
      <c r="E1666" s="24" t="s">
        <v>350</v>
      </c>
      <c r="F1666" s="25">
        <v>42.065907209227689</v>
      </c>
      <c r="G1666" s="26">
        <v>3.2968946022867831</v>
      </c>
      <c r="H1666" s="26">
        <v>27.524724152552167</v>
      </c>
      <c r="I1666" s="26">
        <f t="shared" si="522"/>
        <v>72.88752596406664</v>
      </c>
      <c r="J1666" s="26">
        <v>55.07423646407576</v>
      </c>
      <c r="K1666" s="26">
        <v>52.511565099345866</v>
      </c>
      <c r="L1666" s="26">
        <f t="shared" si="523"/>
        <v>107.58580156342163</v>
      </c>
      <c r="M1666" s="26">
        <v>54.26600474814186</v>
      </c>
      <c r="N1666" s="26">
        <v>61.46090439272249</v>
      </c>
      <c r="O1666" s="26">
        <v>3.3172226414052388</v>
      </c>
      <c r="P1666" s="26">
        <v>0.19612208943745477</v>
      </c>
      <c r="Q1666" s="26">
        <f t="shared" si="518"/>
        <v>119.24025387170704</v>
      </c>
      <c r="R1666" s="27">
        <v>4.5264658190149385</v>
      </c>
      <c r="S1666" s="143">
        <f t="shared" si="524"/>
        <v>304.24004721821024</v>
      </c>
      <c r="T1666" s="140" t="str">
        <f t="shared" si="525"/>
        <v>46208</v>
      </c>
      <c r="U1666" s="5" t="str">
        <f t="shared" si="519"/>
        <v>鹿児島県出水市</v>
      </c>
      <c r="V1666" s="21">
        <f t="shared" si="526"/>
        <v>0.13826551630481682</v>
      </c>
      <c r="W1666" s="21">
        <f t="shared" si="526"/>
        <v>1.0836491226028998E-2</v>
      </c>
      <c r="X1666" s="21">
        <f t="shared" si="526"/>
        <v>9.0470417698859329E-2</v>
      </c>
      <c r="Y1666" s="21">
        <f t="shared" si="527"/>
        <v>0.18102231105878983</v>
      </c>
      <c r="Z1666" s="21">
        <f t="shared" si="527"/>
        <v>0.17259912223745802</v>
      </c>
      <c r="AA1666" s="21">
        <f t="shared" si="528"/>
        <v>0.17836575179473538</v>
      </c>
      <c r="AB1666" s="21">
        <f t="shared" si="528"/>
        <v>0.20201451108979371</v>
      </c>
      <c r="AC1666" s="21">
        <f t="shared" si="528"/>
        <v>1.0903307016074795E-2</v>
      </c>
      <c r="AD1666" s="21">
        <f t="shared" si="520"/>
        <v>6.4462943399686641E-4</v>
      </c>
      <c r="AE1666" s="21">
        <f t="shared" si="529"/>
        <v>1.4877942139446288E-2</v>
      </c>
      <c r="AF1666" s="137">
        <f>VLOOKUP(T1666,人口!$A$2:$E$1748,5,0)</f>
        <v>53449</v>
      </c>
      <c r="AG1666" s="14">
        <f t="shared" si="530"/>
        <v>0</v>
      </c>
      <c r="AH1666" s="14">
        <f t="shared" si="531"/>
        <v>0</v>
      </c>
      <c r="AI1666" s="14">
        <f t="shared" si="532"/>
        <v>0</v>
      </c>
      <c r="AJ1666" s="14">
        <f t="shared" si="533"/>
        <v>1</v>
      </c>
      <c r="AK1666" s="14">
        <f t="shared" si="534"/>
        <v>0</v>
      </c>
      <c r="AL1666" s="14">
        <f t="shared" si="535"/>
        <v>0</v>
      </c>
      <c r="AM1666" s="14">
        <f t="shared" si="536"/>
        <v>0</v>
      </c>
      <c r="AN1666" s="14">
        <f t="shared" si="537"/>
        <v>0</v>
      </c>
      <c r="AO1666" s="5" t="str">
        <f t="shared" si="538"/>
        <v>3万～10万人未満の市町村平均</v>
      </c>
    </row>
    <row r="1667" spans="1:41" s="5" customFormat="1" ht="18" customHeight="1" x14ac:dyDescent="0.3">
      <c r="A1667" s="5" t="str">
        <f t="shared" si="521"/>
        <v>046210</v>
      </c>
      <c r="B1667" s="22">
        <v>46</v>
      </c>
      <c r="C1667" s="23" t="s">
        <v>73</v>
      </c>
      <c r="D1667" s="23">
        <v>46210</v>
      </c>
      <c r="E1667" s="24" t="s">
        <v>402</v>
      </c>
      <c r="F1667" s="25">
        <v>13.436372921273195</v>
      </c>
      <c r="G1667" s="26">
        <v>2.6013196167514097</v>
      </c>
      <c r="H1667" s="26">
        <v>24.258456886449309</v>
      </c>
      <c r="I1667" s="26">
        <f t="shared" si="522"/>
        <v>40.29614942447391</v>
      </c>
      <c r="J1667" s="26">
        <v>51.673313455040919</v>
      </c>
      <c r="K1667" s="26">
        <v>41.710272975119274</v>
      </c>
      <c r="L1667" s="26">
        <f t="shared" si="523"/>
        <v>93.383586430160193</v>
      </c>
      <c r="M1667" s="26">
        <v>39.659354734247984</v>
      </c>
      <c r="N1667" s="26">
        <v>48.715489038383843</v>
      </c>
      <c r="O1667" s="26">
        <v>2.5039448346553601</v>
      </c>
      <c r="P1667" s="26">
        <v>1.1645312088906699</v>
      </c>
      <c r="Q1667" s="26">
        <f t="shared" si="518"/>
        <v>92.043319816177856</v>
      </c>
      <c r="R1667" s="27">
        <v>5.3052084174372025</v>
      </c>
      <c r="S1667" s="143">
        <f t="shared" si="524"/>
        <v>231.02826408824916</v>
      </c>
      <c r="T1667" s="140" t="str">
        <f t="shared" si="525"/>
        <v>46210</v>
      </c>
      <c r="U1667" s="5" t="str">
        <f t="shared" si="519"/>
        <v>鹿児島県指宿市</v>
      </c>
      <c r="V1667" s="21">
        <f t="shared" si="526"/>
        <v>5.815900047684517E-2</v>
      </c>
      <c r="W1667" s="21">
        <f t="shared" si="526"/>
        <v>1.125974619173759E-2</v>
      </c>
      <c r="X1667" s="21">
        <f t="shared" si="526"/>
        <v>0.10500211730449985</v>
      </c>
      <c r="Y1667" s="21">
        <f t="shared" si="527"/>
        <v>0.2236666308296483</v>
      </c>
      <c r="Z1667" s="21">
        <f t="shared" si="527"/>
        <v>0.1805418620086528</v>
      </c>
      <c r="AA1667" s="21">
        <f t="shared" si="528"/>
        <v>0.17166451425657051</v>
      </c>
      <c r="AB1667" s="21">
        <f t="shared" si="528"/>
        <v>0.21086376262505827</v>
      </c>
      <c r="AC1667" s="21">
        <f t="shared" si="528"/>
        <v>1.0838261909369205E-2</v>
      </c>
      <c r="AD1667" s="21">
        <f t="shared" si="520"/>
        <v>5.0406438947480352E-3</v>
      </c>
      <c r="AE1667" s="21">
        <f t="shared" si="529"/>
        <v>2.2963460502870316E-2</v>
      </c>
      <c r="AF1667" s="137">
        <f>VLOOKUP(T1667,人口!$A$2:$E$1748,5,0)</f>
        <v>40345</v>
      </c>
      <c r="AG1667" s="14">
        <f t="shared" si="530"/>
        <v>0</v>
      </c>
      <c r="AH1667" s="14">
        <f t="shared" si="531"/>
        <v>0</v>
      </c>
      <c r="AI1667" s="14">
        <f t="shared" si="532"/>
        <v>0</v>
      </c>
      <c r="AJ1667" s="14">
        <f t="shared" si="533"/>
        <v>1</v>
      </c>
      <c r="AK1667" s="14">
        <f t="shared" si="534"/>
        <v>0</v>
      </c>
      <c r="AL1667" s="14">
        <f t="shared" si="535"/>
        <v>0</v>
      </c>
      <c r="AM1667" s="14">
        <f t="shared" si="536"/>
        <v>0</v>
      </c>
      <c r="AN1667" s="14">
        <f t="shared" si="537"/>
        <v>0</v>
      </c>
      <c r="AO1667" s="5" t="str">
        <f t="shared" si="538"/>
        <v>3万～10万人未満の市町村平均</v>
      </c>
    </row>
    <row r="1668" spans="1:41" s="5" customFormat="1" ht="18" customHeight="1" x14ac:dyDescent="0.3">
      <c r="A1668" s="5" t="str">
        <f t="shared" si="521"/>
        <v>046213</v>
      </c>
      <c r="B1668" s="22">
        <v>46</v>
      </c>
      <c r="C1668" s="23" t="s">
        <v>73</v>
      </c>
      <c r="D1668" s="23">
        <v>46213</v>
      </c>
      <c r="E1668" s="24" t="s">
        <v>453</v>
      </c>
      <c r="F1668" s="25">
        <v>1.4682313016387933</v>
      </c>
      <c r="G1668" s="26">
        <v>1.2690427635786425</v>
      </c>
      <c r="H1668" s="26">
        <v>9.50520474068135</v>
      </c>
      <c r="I1668" s="26">
        <f t="shared" si="522"/>
        <v>12.242478805898786</v>
      </c>
      <c r="J1668" s="26">
        <v>16.524687838823056</v>
      </c>
      <c r="K1668" s="26">
        <v>16.530691143413407</v>
      </c>
      <c r="L1668" s="26">
        <f t="shared" si="523"/>
        <v>33.055378982236462</v>
      </c>
      <c r="M1668" s="26">
        <v>12.871742253716878</v>
      </c>
      <c r="N1668" s="26">
        <v>24.600720538593244</v>
      </c>
      <c r="O1668" s="26">
        <v>0.94187301550947444</v>
      </c>
      <c r="P1668" s="26">
        <v>20.932295678135365</v>
      </c>
      <c r="Q1668" s="26">
        <f t="shared" si="518"/>
        <v>59.346631485954958</v>
      </c>
      <c r="R1668" s="27">
        <v>1.7957709491379437</v>
      </c>
      <c r="S1668" s="143">
        <f t="shared" si="524"/>
        <v>106.44026022322815</v>
      </c>
      <c r="T1668" s="140" t="str">
        <f t="shared" si="525"/>
        <v>46213</v>
      </c>
      <c r="U1668" s="5" t="str">
        <f t="shared" si="519"/>
        <v>鹿児島県西之表市</v>
      </c>
      <c r="V1668" s="21">
        <f t="shared" si="526"/>
        <v>1.3793946938494853E-2</v>
      </c>
      <c r="W1668" s="21">
        <f t="shared" si="526"/>
        <v>1.1922582309712383E-2</v>
      </c>
      <c r="X1668" s="21">
        <f t="shared" si="526"/>
        <v>8.9300840873057702E-2</v>
      </c>
      <c r="Y1668" s="21">
        <f t="shared" si="527"/>
        <v>0.15524847275051024</v>
      </c>
      <c r="Z1668" s="21">
        <f t="shared" si="527"/>
        <v>0.15530487344492569</v>
      </c>
      <c r="AA1668" s="21">
        <f t="shared" si="528"/>
        <v>0.1209292632949418</v>
      </c>
      <c r="AB1668" s="21">
        <f t="shared" si="528"/>
        <v>0.23112232614802175</v>
      </c>
      <c r="AC1668" s="21">
        <f t="shared" si="528"/>
        <v>8.8488417214892551E-3</v>
      </c>
      <c r="AD1668" s="21">
        <f t="shared" si="520"/>
        <v>0.19665768980868548</v>
      </c>
      <c r="AE1668" s="21">
        <f t="shared" si="529"/>
        <v>1.6871162710160845E-2</v>
      </c>
      <c r="AF1668" s="137">
        <f>VLOOKUP(T1668,人口!$A$2:$E$1748,5,0)</f>
        <v>15176</v>
      </c>
      <c r="AG1668" s="14">
        <f t="shared" si="530"/>
        <v>0</v>
      </c>
      <c r="AH1668" s="14">
        <f t="shared" si="531"/>
        <v>0</v>
      </c>
      <c r="AI1668" s="14">
        <f t="shared" si="532"/>
        <v>1</v>
      </c>
      <c r="AJ1668" s="14">
        <f t="shared" si="533"/>
        <v>0</v>
      </c>
      <c r="AK1668" s="14">
        <f t="shared" si="534"/>
        <v>0</v>
      </c>
      <c r="AL1668" s="14">
        <f t="shared" si="535"/>
        <v>0</v>
      </c>
      <c r="AM1668" s="14">
        <f t="shared" si="536"/>
        <v>0</v>
      </c>
      <c r="AN1668" s="14">
        <f t="shared" si="537"/>
        <v>0</v>
      </c>
      <c r="AO1668" s="5" t="str">
        <f t="shared" si="538"/>
        <v>1万～3万人未満の市町村平均</v>
      </c>
    </row>
    <row r="1669" spans="1:41" s="5" customFormat="1" ht="18" customHeight="1" x14ac:dyDescent="0.3">
      <c r="A1669" s="5" t="str">
        <f t="shared" si="521"/>
        <v>046214</v>
      </c>
      <c r="B1669" s="22">
        <v>46</v>
      </c>
      <c r="C1669" s="23" t="s">
        <v>73</v>
      </c>
      <c r="D1669" s="23">
        <v>46214</v>
      </c>
      <c r="E1669" s="24" t="s">
        <v>508</v>
      </c>
      <c r="F1669" s="25">
        <v>20.466449820393002</v>
      </c>
      <c r="G1669" s="26">
        <v>0.71083838647188569</v>
      </c>
      <c r="H1669" s="26">
        <v>18.900310584752489</v>
      </c>
      <c r="I1669" s="26">
        <f t="shared" si="522"/>
        <v>40.077598791617376</v>
      </c>
      <c r="J1669" s="26">
        <v>15.236825623219003</v>
      </c>
      <c r="K1669" s="26">
        <v>15.498944441654393</v>
      </c>
      <c r="L1669" s="26">
        <f t="shared" si="523"/>
        <v>30.735770064873396</v>
      </c>
      <c r="M1669" s="26">
        <v>13.893587007876176</v>
      </c>
      <c r="N1669" s="26">
        <v>17.258514486981021</v>
      </c>
      <c r="O1669" s="26">
        <v>0.90525565394182883</v>
      </c>
      <c r="P1669" s="26">
        <v>76.513608269924916</v>
      </c>
      <c r="Q1669" s="26">
        <f t="shared" ref="Q1669:Q1732" si="539">SUM(M1669:P1669)</f>
        <v>108.57096541872394</v>
      </c>
      <c r="R1669" s="27">
        <v>1.5660054706043007</v>
      </c>
      <c r="S1669" s="143">
        <f t="shared" si="524"/>
        <v>180.95033974581901</v>
      </c>
      <c r="T1669" s="140" t="str">
        <f t="shared" si="525"/>
        <v>46214</v>
      </c>
      <c r="U1669" s="5" t="str">
        <f t="shared" ref="U1669:U1732" si="540">C1669&amp;E1669</f>
        <v>鹿児島県垂水市</v>
      </c>
      <c r="V1669" s="21">
        <f t="shared" si="526"/>
        <v>0.11310534066497045</v>
      </c>
      <c r="W1669" s="21">
        <f t="shared" si="526"/>
        <v>3.9283617122266839E-3</v>
      </c>
      <c r="X1669" s="21">
        <f t="shared" si="526"/>
        <v>0.10445026304621345</v>
      </c>
      <c r="Y1669" s="21">
        <f t="shared" si="527"/>
        <v>8.420445987900424E-2</v>
      </c>
      <c r="Z1669" s="21">
        <f t="shared" si="527"/>
        <v>8.5653027584395608E-2</v>
      </c>
      <c r="AA1669" s="21">
        <f t="shared" si="528"/>
        <v>7.6781215373193004E-2</v>
      </c>
      <c r="AB1669" s="21">
        <f t="shared" si="528"/>
        <v>9.5377076999269852E-2</v>
      </c>
      <c r="AC1669" s="21">
        <f t="shared" si="528"/>
        <v>5.0027850470656301E-3</v>
      </c>
      <c r="AD1669" s="21">
        <f t="shared" si="528"/>
        <v>0.42284313131107465</v>
      </c>
      <c r="AE1669" s="21">
        <f t="shared" si="529"/>
        <v>8.6543383825864548E-3</v>
      </c>
      <c r="AF1669" s="137">
        <f>VLOOKUP(T1669,人口!$A$2:$E$1748,5,0)</f>
        <v>14586</v>
      </c>
      <c r="AG1669" s="14">
        <f t="shared" si="530"/>
        <v>0</v>
      </c>
      <c r="AH1669" s="14">
        <f t="shared" si="531"/>
        <v>0</v>
      </c>
      <c r="AI1669" s="14">
        <f t="shared" si="532"/>
        <v>1</v>
      </c>
      <c r="AJ1669" s="14">
        <f t="shared" si="533"/>
        <v>0</v>
      </c>
      <c r="AK1669" s="14">
        <f t="shared" si="534"/>
        <v>0</v>
      </c>
      <c r="AL1669" s="14">
        <f t="shared" si="535"/>
        <v>0</v>
      </c>
      <c r="AM1669" s="14">
        <f t="shared" si="536"/>
        <v>0</v>
      </c>
      <c r="AN1669" s="14">
        <f t="shared" si="537"/>
        <v>0</v>
      </c>
      <c r="AO1669" s="5" t="str">
        <f t="shared" si="538"/>
        <v>1万～3万人未満の市町村平均</v>
      </c>
    </row>
    <row r="1670" spans="1:41" s="5" customFormat="1" ht="18" customHeight="1" x14ac:dyDescent="0.3">
      <c r="A1670" s="5" t="str">
        <f t="shared" ref="A1670:A1733" si="541">0&amp;D1670</f>
        <v>046215</v>
      </c>
      <c r="B1670" s="22">
        <v>46</v>
      </c>
      <c r="C1670" s="23" t="s">
        <v>73</v>
      </c>
      <c r="D1670" s="23">
        <v>46215</v>
      </c>
      <c r="E1670" s="24" t="s">
        <v>561</v>
      </c>
      <c r="F1670" s="25">
        <v>104.0187691082679</v>
      </c>
      <c r="G1670" s="26">
        <v>9.7227863965587069</v>
      </c>
      <c r="H1670" s="26">
        <v>20.808691459329438</v>
      </c>
      <c r="I1670" s="26">
        <f t="shared" ref="I1670:I1733" si="542">SUM(F1670:H1670)</f>
        <v>134.55024696415603</v>
      </c>
      <c r="J1670" s="26">
        <v>108.61892075251453</v>
      </c>
      <c r="K1670" s="26">
        <v>95.414859811769659</v>
      </c>
      <c r="L1670" s="26">
        <f t="shared" ref="L1670:L1733" si="543">SUM(J1670:K1670)</f>
        <v>204.0337805642842</v>
      </c>
      <c r="M1670" s="26">
        <v>96.535679415133231</v>
      </c>
      <c r="N1670" s="26">
        <v>97.132670884631423</v>
      </c>
      <c r="O1670" s="26">
        <v>5.8657910065133736</v>
      </c>
      <c r="P1670" s="26">
        <v>13.133053048539576</v>
      </c>
      <c r="Q1670" s="26">
        <f t="shared" si="539"/>
        <v>212.66719435481761</v>
      </c>
      <c r="R1670" s="27">
        <v>6.6336041054999999</v>
      </c>
      <c r="S1670" s="143">
        <f t="shared" ref="S1670:S1733" si="544">SUM(I1670,L1670,Q1670,R1670)</f>
        <v>557.88482598875783</v>
      </c>
      <c r="T1670" s="140" t="str">
        <f t="shared" ref="T1670:T1733" si="545">IF(LEN(A1670)=5,A1670,RIGHT(A1670,5))</f>
        <v>46215</v>
      </c>
      <c r="U1670" s="5" t="str">
        <f t="shared" si="540"/>
        <v>鹿児島県薩摩川内市</v>
      </c>
      <c r="V1670" s="21">
        <f t="shared" ref="V1670:X1733" si="546">F1670/$S1670</f>
        <v>0.18645204935250206</v>
      </c>
      <c r="W1670" s="21">
        <f t="shared" si="546"/>
        <v>1.7427945596703923E-2</v>
      </c>
      <c r="X1670" s="21">
        <f t="shared" si="546"/>
        <v>3.7299260510356244E-2</v>
      </c>
      <c r="Y1670" s="21">
        <f t="shared" ref="Y1670:Z1733" si="547">J1670/$S1670</f>
        <v>0.19469775066924541</v>
      </c>
      <c r="Z1670" s="21">
        <f t="shared" si="547"/>
        <v>0.17102967380885961</v>
      </c>
      <c r="AA1670" s="21">
        <f t="shared" ref="AA1670:AD1733" si="548">M1670/$S1670</f>
        <v>0.17303872576931956</v>
      </c>
      <c r="AB1670" s="21">
        <f t="shared" si="548"/>
        <v>0.17410882382843082</v>
      </c>
      <c r="AC1670" s="21">
        <f t="shared" si="548"/>
        <v>1.0514340475414862E-2</v>
      </c>
      <c r="AD1670" s="21">
        <f t="shared" si="548"/>
        <v>2.3540796301931011E-2</v>
      </c>
      <c r="AE1670" s="21">
        <f t="shared" ref="AE1670:AE1733" si="549">R1670/$S1670</f>
        <v>1.1890633687236507E-2</v>
      </c>
      <c r="AF1670" s="137">
        <f>VLOOKUP(T1670,人口!$A$2:$E$1748,5,0)</f>
        <v>94513</v>
      </c>
      <c r="AG1670" s="14">
        <f t="shared" ref="AG1670:AG1733" si="550">IF(SUMIFS($AF1670,$AF1670,$BB$22,$AF1670,$BC$22)&gt;0,1,0)</f>
        <v>0</v>
      </c>
      <c r="AH1670" s="14">
        <f t="shared" ref="AH1670:AH1733" si="551">IF(SUMIFS($AF1670,$AF1670,$BB$23,$AF1670,$BC$23)&gt;0,1,0)</f>
        <v>0</v>
      </c>
      <c r="AI1670" s="14">
        <f t="shared" ref="AI1670:AI1733" si="552">IF(SUMIFS($AF1670,$AF1670,$BB$24,$AF1670,$BC$24)&gt;0,1,0)</f>
        <v>0</v>
      </c>
      <c r="AJ1670" s="14">
        <f t="shared" ref="AJ1670:AJ1733" si="553">IF(SUMIFS($AF1670,$AF1670,$BB$25,$AF1670,$BC$25)&gt;0,1,0)</f>
        <v>1</v>
      </c>
      <c r="AK1670" s="14">
        <f t="shared" ref="AK1670:AK1733" si="554">IF(SUMIFS($AF1670,$AF1670,$BB$26,$AF1670,$BC$26)&gt;0,1,0)</f>
        <v>0</v>
      </c>
      <c r="AL1670" s="14">
        <f t="shared" ref="AL1670:AL1733" si="555">IF(SUMIFS($AF1670,$AF1670,$BB$27,$AF1670,$BC$27)&gt;0,1,0)</f>
        <v>0</v>
      </c>
      <c r="AM1670" s="14">
        <f t="shared" ref="AM1670:AM1733" si="556">IF(SUMIFS($AF1670,$AF1670,$BB$28,$AF1670,$BC$2)&gt;0,1,0)</f>
        <v>0</v>
      </c>
      <c r="AN1670" s="14">
        <f t="shared" ref="AN1670:AN1733" si="557">IF(SUMIFS($AF1670,$AF1670,$BB$29)&gt;0,1,0)</f>
        <v>0</v>
      </c>
      <c r="AO1670" s="5" t="str">
        <f t="shared" ref="AO1670:AO1733" si="558">IF(AG1670=1,$AG$4,IF(AH1670=1,$AH$4,IF(AI1670=1,$AI$4,IF(AJ1670=1,$AJ$4,IF(AK1670=1,$AK$4,IF(AL1670=1,$AL$4,IF(AM1670=1,$AM$4,IF(AN1670=1,$AN$4,""))))))))</f>
        <v>3万～10万人未満の市町村平均</v>
      </c>
    </row>
    <row r="1671" spans="1:41" s="5" customFormat="1" ht="18" customHeight="1" x14ac:dyDescent="0.3">
      <c r="A1671" s="5" t="str">
        <f t="shared" si="541"/>
        <v>046216</v>
      </c>
      <c r="B1671" s="22">
        <v>46</v>
      </c>
      <c r="C1671" s="23" t="s">
        <v>73</v>
      </c>
      <c r="D1671" s="23">
        <v>46216</v>
      </c>
      <c r="E1671" s="24" t="s">
        <v>615</v>
      </c>
      <c r="F1671" s="25">
        <v>26.143655268255685</v>
      </c>
      <c r="G1671" s="26">
        <v>3.2576458570214641</v>
      </c>
      <c r="H1671" s="26">
        <v>7.3399264406805775</v>
      </c>
      <c r="I1671" s="26">
        <f t="shared" si="542"/>
        <v>36.741227565957729</v>
      </c>
      <c r="J1671" s="26">
        <v>48.869709918658906</v>
      </c>
      <c r="K1671" s="26">
        <v>46.85866834061013</v>
      </c>
      <c r="L1671" s="26">
        <f t="shared" si="543"/>
        <v>95.728378259269036</v>
      </c>
      <c r="M1671" s="26">
        <v>48.053761639911741</v>
      </c>
      <c r="N1671" s="26">
        <v>47.166216201805113</v>
      </c>
      <c r="O1671" s="26">
        <v>2.9938106564408296</v>
      </c>
      <c r="P1671" s="26">
        <v>0</v>
      </c>
      <c r="Q1671" s="26">
        <f t="shared" si="539"/>
        <v>98.213788498157683</v>
      </c>
      <c r="R1671" s="27">
        <v>4.4812565473705002</v>
      </c>
      <c r="S1671" s="143">
        <f t="shared" si="544"/>
        <v>235.16465087075494</v>
      </c>
      <c r="T1671" s="140" t="str">
        <f t="shared" si="545"/>
        <v>46216</v>
      </c>
      <c r="U1671" s="5" t="str">
        <f t="shared" si="540"/>
        <v>鹿児島県日置市</v>
      </c>
      <c r="V1671" s="21">
        <f t="shared" si="546"/>
        <v>0.11117170531987854</v>
      </c>
      <c r="W1671" s="21">
        <f t="shared" si="546"/>
        <v>1.3852617070462033E-2</v>
      </c>
      <c r="X1671" s="21">
        <f t="shared" si="546"/>
        <v>3.1211861193860112E-2</v>
      </c>
      <c r="Y1671" s="21">
        <f t="shared" si="547"/>
        <v>0.20781061157664127</v>
      </c>
      <c r="Z1671" s="21">
        <f t="shared" si="547"/>
        <v>0.19925897947291138</v>
      </c>
      <c r="AA1671" s="21">
        <f t="shared" si="548"/>
        <v>0.20434092225162614</v>
      </c>
      <c r="AB1671" s="21">
        <f t="shared" si="548"/>
        <v>0.20056677747765492</v>
      </c>
      <c r="AC1671" s="21">
        <f t="shared" si="548"/>
        <v>1.2730700151385463E-2</v>
      </c>
      <c r="AD1671" s="21">
        <f t="shared" si="548"/>
        <v>0</v>
      </c>
      <c r="AE1671" s="21">
        <f t="shared" si="549"/>
        <v>1.9055825485580193E-2</v>
      </c>
      <c r="AF1671" s="137">
        <f>VLOOKUP(T1671,人口!$A$2:$E$1748,5,0)</f>
        <v>48238</v>
      </c>
      <c r="AG1671" s="14">
        <f t="shared" si="550"/>
        <v>0</v>
      </c>
      <c r="AH1671" s="14">
        <f t="shared" si="551"/>
        <v>0</v>
      </c>
      <c r="AI1671" s="14">
        <f t="shared" si="552"/>
        <v>0</v>
      </c>
      <c r="AJ1671" s="14">
        <f t="shared" si="553"/>
        <v>1</v>
      </c>
      <c r="AK1671" s="14">
        <f t="shared" si="554"/>
        <v>0</v>
      </c>
      <c r="AL1671" s="14">
        <f t="shared" si="555"/>
        <v>0</v>
      </c>
      <c r="AM1671" s="14">
        <f t="shared" si="556"/>
        <v>0</v>
      </c>
      <c r="AN1671" s="14">
        <f t="shared" si="557"/>
        <v>0</v>
      </c>
      <c r="AO1671" s="5" t="str">
        <f t="shared" si="558"/>
        <v>3万～10万人未満の市町村平均</v>
      </c>
    </row>
    <row r="1672" spans="1:41" s="5" customFormat="1" ht="18" customHeight="1" x14ac:dyDescent="0.3">
      <c r="A1672" s="5" t="str">
        <f t="shared" si="541"/>
        <v>046217</v>
      </c>
      <c r="B1672" s="22">
        <v>46</v>
      </c>
      <c r="C1672" s="23" t="s">
        <v>73</v>
      </c>
      <c r="D1672" s="23">
        <v>46217</v>
      </c>
      <c r="E1672" s="24" t="s">
        <v>666</v>
      </c>
      <c r="F1672" s="25">
        <v>43.546290622965152</v>
      </c>
      <c r="G1672" s="26">
        <v>2.2480809093635403</v>
      </c>
      <c r="H1672" s="26">
        <v>21.836281161024719</v>
      </c>
      <c r="I1672" s="26">
        <f t="shared" si="542"/>
        <v>67.630652693353412</v>
      </c>
      <c r="J1672" s="26">
        <v>32.313947656403045</v>
      </c>
      <c r="K1672" s="26">
        <v>37.076717146177501</v>
      </c>
      <c r="L1672" s="26">
        <f t="shared" si="543"/>
        <v>69.390664802580545</v>
      </c>
      <c r="M1672" s="26">
        <v>38.386027937787802</v>
      </c>
      <c r="N1672" s="26">
        <v>58.420095595462385</v>
      </c>
      <c r="O1672" s="26">
        <v>2.2041789763981936</v>
      </c>
      <c r="P1672" s="26">
        <v>0</v>
      </c>
      <c r="Q1672" s="26">
        <f t="shared" si="539"/>
        <v>99.010302509648383</v>
      </c>
      <c r="R1672" s="27">
        <v>1.1915541617200001</v>
      </c>
      <c r="S1672" s="143">
        <f t="shared" si="544"/>
        <v>237.22317416730235</v>
      </c>
      <c r="T1672" s="140" t="str">
        <f t="shared" si="545"/>
        <v>46217</v>
      </c>
      <c r="U1672" s="5" t="str">
        <f t="shared" si="540"/>
        <v>鹿児島県曽於市</v>
      </c>
      <c r="V1672" s="21">
        <f t="shared" si="546"/>
        <v>0.18356676482312811</v>
      </c>
      <c r="W1672" s="21">
        <f t="shared" si="546"/>
        <v>9.4766496454434697E-3</v>
      </c>
      <c r="X1672" s="21">
        <f t="shared" si="546"/>
        <v>9.2049527781904714E-2</v>
      </c>
      <c r="Y1672" s="21">
        <f t="shared" si="547"/>
        <v>0.13621749970183578</v>
      </c>
      <c r="Z1672" s="21">
        <f t="shared" si="547"/>
        <v>0.15629466756915172</v>
      </c>
      <c r="AA1672" s="21">
        <f t="shared" si="548"/>
        <v>0.16181398833621516</v>
      </c>
      <c r="AB1672" s="21">
        <f t="shared" si="548"/>
        <v>0.24626639366296246</v>
      </c>
      <c r="AC1672" s="21">
        <f t="shared" si="548"/>
        <v>9.2915836917504945E-3</v>
      </c>
      <c r="AD1672" s="21">
        <f t="shared" si="548"/>
        <v>0</v>
      </c>
      <c r="AE1672" s="21">
        <f t="shared" si="549"/>
        <v>5.0229247876080307E-3</v>
      </c>
      <c r="AF1672" s="137">
        <f>VLOOKUP(T1672,人口!$A$2:$E$1748,5,0)</f>
        <v>35515</v>
      </c>
      <c r="AG1672" s="14">
        <f t="shared" si="550"/>
        <v>0</v>
      </c>
      <c r="AH1672" s="14">
        <f t="shared" si="551"/>
        <v>0</v>
      </c>
      <c r="AI1672" s="14">
        <f t="shared" si="552"/>
        <v>0</v>
      </c>
      <c r="AJ1672" s="14">
        <f t="shared" si="553"/>
        <v>1</v>
      </c>
      <c r="AK1672" s="14">
        <f t="shared" si="554"/>
        <v>0</v>
      </c>
      <c r="AL1672" s="14">
        <f t="shared" si="555"/>
        <v>0</v>
      </c>
      <c r="AM1672" s="14">
        <f t="shared" si="556"/>
        <v>0</v>
      </c>
      <c r="AN1672" s="14">
        <f t="shared" si="557"/>
        <v>0</v>
      </c>
      <c r="AO1672" s="5" t="str">
        <f t="shared" si="558"/>
        <v>3万～10万人未満の市町村平均</v>
      </c>
    </row>
    <row r="1673" spans="1:41" s="5" customFormat="1" ht="18" customHeight="1" x14ac:dyDescent="0.3">
      <c r="A1673" s="5" t="str">
        <f t="shared" si="541"/>
        <v>046218</v>
      </c>
      <c r="B1673" s="22">
        <v>46</v>
      </c>
      <c r="C1673" s="23" t="s">
        <v>73</v>
      </c>
      <c r="D1673" s="23">
        <v>46218</v>
      </c>
      <c r="E1673" s="24" t="s">
        <v>719</v>
      </c>
      <c r="F1673" s="25">
        <v>170.56792338513085</v>
      </c>
      <c r="G1673" s="26">
        <v>7.0451497751247327</v>
      </c>
      <c r="H1673" s="26">
        <v>25.726442174585426</v>
      </c>
      <c r="I1673" s="26">
        <f t="shared" si="542"/>
        <v>203.33951533484102</v>
      </c>
      <c r="J1673" s="26">
        <v>148.6980215534042</v>
      </c>
      <c r="K1673" s="26">
        <v>126.31970540534064</v>
      </c>
      <c r="L1673" s="26">
        <f t="shared" si="543"/>
        <v>275.01772695874484</v>
      </c>
      <c r="M1673" s="26">
        <v>138.01111649283254</v>
      </c>
      <c r="N1673" s="26">
        <v>110.62385421931076</v>
      </c>
      <c r="O1673" s="26">
        <v>7.7870232856456409</v>
      </c>
      <c r="P1673" s="26">
        <v>0.12150013738915522</v>
      </c>
      <c r="Q1673" s="26">
        <f t="shared" si="539"/>
        <v>256.54349413517809</v>
      </c>
      <c r="R1673" s="27">
        <v>14.656070957490215</v>
      </c>
      <c r="S1673" s="143">
        <f t="shared" si="544"/>
        <v>749.55680738625415</v>
      </c>
      <c r="T1673" s="140" t="str">
        <f t="shared" si="545"/>
        <v>46218</v>
      </c>
      <c r="U1673" s="5" t="str">
        <f t="shared" si="540"/>
        <v>鹿児島県霧島市</v>
      </c>
      <c r="V1673" s="21">
        <f t="shared" si="546"/>
        <v>0.22755836743036273</v>
      </c>
      <c r="W1673" s="21">
        <f t="shared" si="546"/>
        <v>9.3990871748487713E-3</v>
      </c>
      <c r="X1673" s="21">
        <f t="shared" si="546"/>
        <v>3.4322204696259039E-2</v>
      </c>
      <c r="Y1673" s="21">
        <f t="shared" si="547"/>
        <v>0.19838125688154629</v>
      </c>
      <c r="Z1673" s="21">
        <f t="shared" si="547"/>
        <v>0.16852585976214987</v>
      </c>
      <c r="AA1673" s="21">
        <f t="shared" si="548"/>
        <v>0.18412362496457726</v>
      </c>
      <c r="AB1673" s="21">
        <f t="shared" si="548"/>
        <v>0.14758568413922118</v>
      </c>
      <c r="AC1673" s="21">
        <f t="shared" si="548"/>
        <v>1.0388836721794869E-2</v>
      </c>
      <c r="AD1673" s="21">
        <f t="shared" si="548"/>
        <v>1.6209596950074123E-4</v>
      </c>
      <c r="AE1673" s="21">
        <f t="shared" si="549"/>
        <v>1.9552982259739247E-2</v>
      </c>
      <c r="AF1673" s="137">
        <f>VLOOKUP(T1673,人口!$A$2:$E$1748,5,0)</f>
        <v>125469</v>
      </c>
      <c r="AG1673" s="14">
        <f t="shared" si="550"/>
        <v>0</v>
      </c>
      <c r="AH1673" s="14">
        <f t="shared" si="551"/>
        <v>0</v>
      </c>
      <c r="AI1673" s="14">
        <f t="shared" si="552"/>
        <v>0</v>
      </c>
      <c r="AJ1673" s="14">
        <f t="shared" si="553"/>
        <v>0</v>
      </c>
      <c r="AK1673" s="14">
        <f t="shared" si="554"/>
        <v>1</v>
      </c>
      <c r="AL1673" s="14">
        <f t="shared" si="555"/>
        <v>0</v>
      </c>
      <c r="AM1673" s="14">
        <f t="shared" si="556"/>
        <v>0</v>
      </c>
      <c r="AN1673" s="14">
        <f t="shared" si="557"/>
        <v>0</v>
      </c>
      <c r="AO1673" s="5" t="str">
        <f t="shared" si="558"/>
        <v>10万～20万人未満の市町村平均</v>
      </c>
    </row>
    <row r="1674" spans="1:41" s="5" customFormat="1" ht="18" customHeight="1" x14ac:dyDescent="0.3">
      <c r="A1674" s="5" t="str">
        <f t="shared" si="541"/>
        <v>046219</v>
      </c>
      <c r="B1674" s="22">
        <v>46</v>
      </c>
      <c r="C1674" s="23" t="s">
        <v>73</v>
      </c>
      <c r="D1674" s="23">
        <v>46219</v>
      </c>
      <c r="E1674" s="24" t="s">
        <v>772</v>
      </c>
      <c r="F1674" s="25">
        <v>34.810414569873799</v>
      </c>
      <c r="G1674" s="26">
        <v>1.8403300557738389</v>
      </c>
      <c r="H1674" s="26">
        <v>14.459655088140739</v>
      </c>
      <c r="I1674" s="26">
        <f t="shared" si="542"/>
        <v>51.110399713788382</v>
      </c>
      <c r="J1674" s="26">
        <v>28.208671049557953</v>
      </c>
      <c r="K1674" s="26">
        <v>27.431229443360305</v>
      </c>
      <c r="L1674" s="26">
        <f t="shared" si="543"/>
        <v>55.639900492918258</v>
      </c>
      <c r="M1674" s="26">
        <v>28.530478533185985</v>
      </c>
      <c r="N1674" s="26">
        <v>24.33128178440564</v>
      </c>
      <c r="O1674" s="26">
        <v>1.7207056770558895</v>
      </c>
      <c r="P1674" s="26">
        <v>4.9309328399641954</v>
      </c>
      <c r="Q1674" s="26">
        <f t="shared" si="539"/>
        <v>59.513398834611706</v>
      </c>
      <c r="R1674" s="27">
        <v>2.8917181083999997</v>
      </c>
      <c r="S1674" s="143">
        <f t="shared" si="544"/>
        <v>169.15541714971835</v>
      </c>
      <c r="T1674" s="140" t="str">
        <f t="shared" si="545"/>
        <v>46219</v>
      </c>
      <c r="U1674" s="5" t="str">
        <f t="shared" si="540"/>
        <v>鹿児島県いちき串木野市</v>
      </c>
      <c r="V1674" s="21">
        <f t="shared" si="546"/>
        <v>0.20578953459742486</v>
      </c>
      <c r="W1674" s="21">
        <f t="shared" si="546"/>
        <v>1.087952184318741E-2</v>
      </c>
      <c r="X1674" s="21">
        <f t="shared" si="546"/>
        <v>8.5481478109226572E-2</v>
      </c>
      <c r="Y1674" s="21">
        <f t="shared" si="547"/>
        <v>0.16676185442285094</v>
      </c>
      <c r="Z1674" s="21">
        <f t="shared" si="547"/>
        <v>0.16216583486109171</v>
      </c>
      <c r="AA1674" s="21">
        <f t="shared" si="548"/>
        <v>0.16866429118219634</v>
      </c>
      <c r="AB1674" s="21">
        <f t="shared" si="548"/>
        <v>0.14383980243961197</v>
      </c>
      <c r="AC1674" s="21">
        <f t="shared" si="548"/>
        <v>1.0172335631042216E-2</v>
      </c>
      <c r="AD1674" s="21">
        <f t="shared" si="548"/>
        <v>2.9150309951941174E-2</v>
      </c>
      <c r="AE1674" s="21">
        <f t="shared" si="549"/>
        <v>1.7095036961426776E-2</v>
      </c>
      <c r="AF1674" s="137">
        <f>VLOOKUP(T1674,人口!$A$2:$E$1748,5,0)</f>
        <v>27725</v>
      </c>
      <c r="AG1674" s="14">
        <f t="shared" si="550"/>
        <v>0</v>
      </c>
      <c r="AH1674" s="14">
        <f t="shared" si="551"/>
        <v>0</v>
      </c>
      <c r="AI1674" s="14">
        <f t="shared" si="552"/>
        <v>1</v>
      </c>
      <c r="AJ1674" s="14">
        <f t="shared" si="553"/>
        <v>0</v>
      </c>
      <c r="AK1674" s="14">
        <f t="shared" si="554"/>
        <v>0</v>
      </c>
      <c r="AL1674" s="14">
        <f t="shared" si="555"/>
        <v>0</v>
      </c>
      <c r="AM1674" s="14">
        <f t="shared" si="556"/>
        <v>0</v>
      </c>
      <c r="AN1674" s="14">
        <f t="shared" si="557"/>
        <v>0</v>
      </c>
      <c r="AO1674" s="5" t="str">
        <f t="shared" si="558"/>
        <v>1万～3万人未満の市町村平均</v>
      </c>
    </row>
    <row r="1675" spans="1:41" s="5" customFormat="1" ht="18" customHeight="1" x14ac:dyDescent="0.3">
      <c r="A1675" s="5" t="str">
        <f t="shared" si="541"/>
        <v>046220</v>
      </c>
      <c r="B1675" s="22">
        <v>46</v>
      </c>
      <c r="C1675" s="23" t="s">
        <v>73</v>
      </c>
      <c r="D1675" s="23">
        <v>46220</v>
      </c>
      <c r="E1675" s="24" t="s">
        <v>826</v>
      </c>
      <c r="F1675" s="25">
        <v>22.951022216903979</v>
      </c>
      <c r="G1675" s="26">
        <v>1.9886030934428214</v>
      </c>
      <c r="H1675" s="26">
        <v>11.964080098309342</v>
      </c>
      <c r="I1675" s="26">
        <f t="shared" si="542"/>
        <v>36.903705408656144</v>
      </c>
      <c r="J1675" s="26">
        <v>38.939705275020145</v>
      </c>
      <c r="K1675" s="26">
        <v>35.883695408872995</v>
      </c>
      <c r="L1675" s="26">
        <f t="shared" si="543"/>
        <v>74.823400683893141</v>
      </c>
      <c r="M1675" s="26">
        <v>32.60830759884972</v>
      </c>
      <c r="N1675" s="26">
        <v>36.186586968660237</v>
      </c>
      <c r="O1675" s="26">
        <v>2.1022709972556952</v>
      </c>
      <c r="P1675" s="26">
        <v>0</v>
      </c>
      <c r="Q1675" s="26">
        <f t="shared" si="539"/>
        <v>70.897165564765658</v>
      </c>
      <c r="R1675" s="27">
        <v>3.1648561414615175</v>
      </c>
      <c r="S1675" s="143">
        <f t="shared" si="544"/>
        <v>185.78912779877646</v>
      </c>
      <c r="T1675" s="140" t="str">
        <f t="shared" si="545"/>
        <v>46220</v>
      </c>
      <c r="U1675" s="5" t="str">
        <f t="shared" si="540"/>
        <v>鹿児島県南さつま市</v>
      </c>
      <c r="V1675" s="21">
        <f t="shared" si="546"/>
        <v>0.12353264418013553</v>
      </c>
      <c r="W1675" s="21">
        <f t="shared" si="546"/>
        <v>1.0703549324999402E-2</v>
      </c>
      <c r="X1675" s="21">
        <f t="shared" si="546"/>
        <v>6.4396018432614291E-2</v>
      </c>
      <c r="Y1675" s="21">
        <f t="shared" si="547"/>
        <v>0.20959087184689709</v>
      </c>
      <c r="Z1675" s="21">
        <f t="shared" si="547"/>
        <v>0.19314206290767308</v>
      </c>
      <c r="AA1675" s="21">
        <f t="shared" si="548"/>
        <v>0.17551246397026504</v>
      </c>
      <c r="AB1675" s="21">
        <f t="shared" si="548"/>
        <v>0.19477236045724386</v>
      </c>
      <c r="AC1675" s="21">
        <f t="shared" si="548"/>
        <v>1.1315360711163961E-2</v>
      </c>
      <c r="AD1675" s="21">
        <f t="shared" si="548"/>
        <v>0</v>
      </c>
      <c r="AE1675" s="21">
        <f t="shared" si="549"/>
        <v>1.7034668169007682E-2</v>
      </c>
      <c r="AF1675" s="137">
        <f>VLOOKUP(T1675,人口!$A$2:$E$1748,5,0)</f>
        <v>33873</v>
      </c>
      <c r="AG1675" s="14">
        <f t="shared" si="550"/>
        <v>0</v>
      </c>
      <c r="AH1675" s="14">
        <f t="shared" si="551"/>
        <v>0</v>
      </c>
      <c r="AI1675" s="14">
        <f t="shared" si="552"/>
        <v>0</v>
      </c>
      <c r="AJ1675" s="14">
        <f t="shared" si="553"/>
        <v>1</v>
      </c>
      <c r="AK1675" s="14">
        <f t="shared" si="554"/>
        <v>0</v>
      </c>
      <c r="AL1675" s="14">
        <f t="shared" si="555"/>
        <v>0</v>
      </c>
      <c r="AM1675" s="14">
        <f t="shared" si="556"/>
        <v>0</v>
      </c>
      <c r="AN1675" s="14">
        <f t="shared" si="557"/>
        <v>0</v>
      </c>
      <c r="AO1675" s="5" t="str">
        <f t="shared" si="558"/>
        <v>3万～10万人未満の市町村平均</v>
      </c>
    </row>
    <row r="1676" spans="1:41" s="5" customFormat="1" ht="18" customHeight="1" x14ac:dyDescent="0.3">
      <c r="A1676" s="5" t="str">
        <f t="shared" si="541"/>
        <v>046221</v>
      </c>
      <c r="B1676" s="22">
        <v>46</v>
      </c>
      <c r="C1676" s="23" t="s">
        <v>73</v>
      </c>
      <c r="D1676" s="23">
        <v>46221</v>
      </c>
      <c r="E1676" s="24" t="s">
        <v>877</v>
      </c>
      <c r="F1676" s="25">
        <v>113.92532272795127</v>
      </c>
      <c r="G1676" s="26">
        <v>2.1477785603521702</v>
      </c>
      <c r="H1676" s="26">
        <v>27.634823049162375</v>
      </c>
      <c r="I1676" s="26">
        <f t="shared" si="542"/>
        <v>143.70792433746581</v>
      </c>
      <c r="J1676" s="26">
        <v>33.163315230233067</v>
      </c>
      <c r="K1676" s="26">
        <v>32.087529187571306</v>
      </c>
      <c r="L1676" s="26">
        <f t="shared" si="543"/>
        <v>65.250844417804373</v>
      </c>
      <c r="M1676" s="26">
        <v>32.913906030000163</v>
      </c>
      <c r="N1676" s="26">
        <v>53.464347080940371</v>
      </c>
      <c r="O1676" s="26">
        <v>1.9289281313939421</v>
      </c>
      <c r="P1676" s="26">
        <v>58.349753943762373</v>
      </c>
      <c r="Q1676" s="26">
        <f t="shared" si="539"/>
        <v>146.65693518609686</v>
      </c>
      <c r="R1676" s="27">
        <v>0</v>
      </c>
      <c r="S1676" s="143">
        <f t="shared" si="544"/>
        <v>355.61570394136703</v>
      </c>
      <c r="T1676" s="140" t="str">
        <f t="shared" si="545"/>
        <v>46221</v>
      </c>
      <c r="U1676" s="5" t="str">
        <f t="shared" si="540"/>
        <v>鹿児島県志布志市</v>
      </c>
      <c r="V1676" s="21">
        <f t="shared" si="546"/>
        <v>0.32036077559368686</v>
      </c>
      <c r="W1676" s="21">
        <f t="shared" si="546"/>
        <v>6.039605497023523E-3</v>
      </c>
      <c r="X1676" s="21">
        <f t="shared" si="546"/>
        <v>7.7709793867029933E-2</v>
      </c>
      <c r="Y1676" s="21">
        <f t="shared" si="547"/>
        <v>9.3256048207873712E-2</v>
      </c>
      <c r="Z1676" s="21">
        <f t="shared" si="547"/>
        <v>9.0230911717165935E-2</v>
      </c>
      <c r="AA1676" s="21">
        <f t="shared" si="548"/>
        <v>9.2554703476837794E-2</v>
      </c>
      <c r="AB1676" s="21">
        <f t="shared" si="548"/>
        <v>0.15034304303320484</v>
      </c>
      <c r="AC1676" s="21">
        <f t="shared" si="548"/>
        <v>5.4241927733089616E-3</v>
      </c>
      <c r="AD1676" s="21">
        <f t="shared" si="548"/>
        <v>0.16408092583386846</v>
      </c>
      <c r="AE1676" s="21">
        <f t="shared" si="549"/>
        <v>0</v>
      </c>
      <c r="AF1676" s="137">
        <f>VLOOKUP(T1676,人口!$A$2:$E$1748,5,0)</f>
        <v>31080</v>
      </c>
      <c r="AG1676" s="14">
        <f t="shared" si="550"/>
        <v>0</v>
      </c>
      <c r="AH1676" s="14">
        <f t="shared" si="551"/>
        <v>0</v>
      </c>
      <c r="AI1676" s="14">
        <f t="shared" si="552"/>
        <v>0</v>
      </c>
      <c r="AJ1676" s="14">
        <f t="shared" si="553"/>
        <v>1</v>
      </c>
      <c r="AK1676" s="14">
        <f t="shared" si="554"/>
        <v>0</v>
      </c>
      <c r="AL1676" s="14">
        <f t="shared" si="555"/>
        <v>0</v>
      </c>
      <c r="AM1676" s="14">
        <f t="shared" si="556"/>
        <v>0</v>
      </c>
      <c r="AN1676" s="14">
        <f t="shared" si="557"/>
        <v>0</v>
      </c>
      <c r="AO1676" s="5" t="str">
        <f t="shared" si="558"/>
        <v>3万～10万人未満の市町村平均</v>
      </c>
    </row>
    <row r="1677" spans="1:41" s="5" customFormat="1" ht="18" customHeight="1" x14ac:dyDescent="0.3">
      <c r="A1677" s="5" t="str">
        <f t="shared" si="541"/>
        <v>046222</v>
      </c>
      <c r="B1677" s="22">
        <v>46</v>
      </c>
      <c r="C1677" s="23" t="s">
        <v>73</v>
      </c>
      <c r="D1677" s="23">
        <v>46222</v>
      </c>
      <c r="E1677" s="24" t="s">
        <v>929</v>
      </c>
      <c r="F1677" s="25">
        <v>1.8619328781394635</v>
      </c>
      <c r="G1677" s="26">
        <v>3.3623091777289806</v>
      </c>
      <c r="H1677" s="26">
        <v>6.5692341644091172</v>
      </c>
      <c r="I1677" s="26">
        <f t="shared" si="542"/>
        <v>11.793476220277562</v>
      </c>
      <c r="J1677" s="26">
        <v>58.678869582281202</v>
      </c>
      <c r="K1677" s="26">
        <v>49.263320473166701</v>
      </c>
      <c r="L1677" s="26">
        <f t="shared" si="543"/>
        <v>107.9421900554479</v>
      </c>
      <c r="M1677" s="26">
        <v>33.765443325132914</v>
      </c>
      <c r="N1677" s="26">
        <v>38.832860447288496</v>
      </c>
      <c r="O1677" s="26">
        <v>2.6852938694022424</v>
      </c>
      <c r="P1677" s="26">
        <v>51.450148277017831</v>
      </c>
      <c r="Q1677" s="26">
        <f t="shared" si="539"/>
        <v>126.73374591884149</v>
      </c>
      <c r="R1677" s="27">
        <v>7.1957182547358043</v>
      </c>
      <c r="S1677" s="143">
        <f t="shared" si="544"/>
        <v>253.66513044930275</v>
      </c>
      <c r="T1677" s="140" t="str">
        <f t="shared" si="545"/>
        <v>46222</v>
      </c>
      <c r="U1677" s="5" t="str">
        <f t="shared" si="540"/>
        <v>鹿児島県奄美市</v>
      </c>
      <c r="V1677" s="21">
        <f t="shared" si="546"/>
        <v>7.3401215012939567E-3</v>
      </c>
      <c r="W1677" s="21">
        <f t="shared" si="546"/>
        <v>1.3254912773283075E-2</v>
      </c>
      <c r="X1677" s="21">
        <f t="shared" si="546"/>
        <v>2.5897269178358898E-2</v>
      </c>
      <c r="Y1677" s="21">
        <f t="shared" si="547"/>
        <v>0.23132414564960752</v>
      </c>
      <c r="Z1677" s="21">
        <f t="shared" si="547"/>
        <v>0.19420611885405517</v>
      </c>
      <c r="AA1677" s="21">
        <f t="shared" si="548"/>
        <v>0.13311030674703334</v>
      </c>
      <c r="AB1677" s="21">
        <f t="shared" si="548"/>
        <v>0.15308710495016023</v>
      </c>
      <c r="AC1677" s="21">
        <f t="shared" si="548"/>
        <v>1.058597949448524E-2</v>
      </c>
      <c r="AD1677" s="21">
        <f t="shared" si="548"/>
        <v>0.20282704282566186</v>
      </c>
      <c r="AE1677" s="21">
        <f t="shared" si="549"/>
        <v>2.8366998026060714E-2</v>
      </c>
      <c r="AF1677" s="137">
        <f>VLOOKUP(T1677,人口!$A$2:$E$1748,5,0)</f>
        <v>43267</v>
      </c>
      <c r="AG1677" s="14">
        <f t="shared" si="550"/>
        <v>0</v>
      </c>
      <c r="AH1677" s="14">
        <f t="shared" si="551"/>
        <v>0</v>
      </c>
      <c r="AI1677" s="14">
        <f t="shared" si="552"/>
        <v>0</v>
      </c>
      <c r="AJ1677" s="14">
        <f t="shared" si="553"/>
        <v>1</v>
      </c>
      <c r="AK1677" s="14">
        <f t="shared" si="554"/>
        <v>0</v>
      </c>
      <c r="AL1677" s="14">
        <f t="shared" si="555"/>
        <v>0</v>
      </c>
      <c r="AM1677" s="14">
        <f t="shared" si="556"/>
        <v>0</v>
      </c>
      <c r="AN1677" s="14">
        <f t="shared" si="557"/>
        <v>0</v>
      </c>
      <c r="AO1677" s="5" t="str">
        <f t="shared" si="558"/>
        <v>3万～10万人未満の市町村平均</v>
      </c>
    </row>
    <row r="1678" spans="1:41" s="5" customFormat="1" ht="18" customHeight="1" x14ac:dyDescent="0.3">
      <c r="A1678" s="5" t="str">
        <f t="shared" si="541"/>
        <v>046223</v>
      </c>
      <c r="B1678" s="22">
        <v>46</v>
      </c>
      <c r="C1678" s="23" t="s">
        <v>73</v>
      </c>
      <c r="D1678" s="23">
        <v>46223</v>
      </c>
      <c r="E1678" s="24" t="s">
        <v>979</v>
      </c>
      <c r="F1678" s="25">
        <v>22.029501682223739</v>
      </c>
      <c r="G1678" s="26">
        <v>2.1870273056174891</v>
      </c>
      <c r="H1678" s="26">
        <v>38.791511238996854</v>
      </c>
      <c r="I1678" s="26">
        <f t="shared" si="542"/>
        <v>63.008040226838084</v>
      </c>
      <c r="J1678" s="26">
        <v>36.0359730409102</v>
      </c>
      <c r="K1678" s="26">
        <v>34.510789978075444</v>
      </c>
      <c r="L1678" s="26">
        <f t="shared" si="543"/>
        <v>70.546763018985644</v>
      </c>
      <c r="M1678" s="26">
        <v>34.201557752920529</v>
      </c>
      <c r="N1678" s="26">
        <v>64.06868662075253</v>
      </c>
      <c r="O1678" s="26">
        <v>2.1583762427762907</v>
      </c>
      <c r="P1678" s="26">
        <v>0</v>
      </c>
      <c r="Q1678" s="26">
        <f t="shared" si="539"/>
        <v>100.42862061644934</v>
      </c>
      <c r="R1678" s="27">
        <v>3.915732982319815</v>
      </c>
      <c r="S1678" s="143">
        <f t="shared" si="544"/>
        <v>237.89915684459288</v>
      </c>
      <c r="T1678" s="140" t="str">
        <f t="shared" si="545"/>
        <v>46223</v>
      </c>
      <c r="U1678" s="5" t="str">
        <f t="shared" si="540"/>
        <v>鹿児島県南九州市</v>
      </c>
      <c r="V1678" s="21">
        <f t="shared" si="546"/>
        <v>9.2600167122973295E-2</v>
      </c>
      <c r="W1678" s="21">
        <f t="shared" si="546"/>
        <v>9.1930855687990531E-3</v>
      </c>
      <c r="X1678" s="21">
        <f t="shared" si="546"/>
        <v>0.1630586327144376</v>
      </c>
      <c r="Y1678" s="21">
        <f t="shared" si="547"/>
        <v>0.15147583336939113</v>
      </c>
      <c r="Z1678" s="21">
        <f t="shared" si="547"/>
        <v>0.14506478474246776</v>
      </c>
      <c r="AA1678" s="21">
        <f t="shared" si="548"/>
        <v>0.14376493892016029</v>
      </c>
      <c r="AB1678" s="21">
        <f t="shared" si="548"/>
        <v>0.26931027192587009</v>
      </c>
      <c r="AC1678" s="21">
        <f t="shared" si="548"/>
        <v>9.0726519227903174E-3</v>
      </c>
      <c r="AD1678" s="21">
        <f t="shared" si="548"/>
        <v>0</v>
      </c>
      <c r="AE1678" s="21">
        <f t="shared" si="549"/>
        <v>1.6459633713110464E-2</v>
      </c>
      <c r="AF1678" s="137">
        <f>VLOOKUP(T1678,人口!$A$2:$E$1748,5,0)</f>
        <v>34777</v>
      </c>
      <c r="AG1678" s="14">
        <f t="shared" si="550"/>
        <v>0</v>
      </c>
      <c r="AH1678" s="14">
        <f t="shared" si="551"/>
        <v>0</v>
      </c>
      <c r="AI1678" s="14">
        <f t="shared" si="552"/>
        <v>0</v>
      </c>
      <c r="AJ1678" s="14">
        <f t="shared" si="553"/>
        <v>1</v>
      </c>
      <c r="AK1678" s="14">
        <f t="shared" si="554"/>
        <v>0</v>
      </c>
      <c r="AL1678" s="14">
        <f t="shared" si="555"/>
        <v>0</v>
      </c>
      <c r="AM1678" s="14">
        <f t="shared" si="556"/>
        <v>0</v>
      </c>
      <c r="AN1678" s="14">
        <f t="shared" si="557"/>
        <v>0</v>
      </c>
      <c r="AO1678" s="5" t="str">
        <f t="shared" si="558"/>
        <v>3万～10万人未満の市町村平均</v>
      </c>
    </row>
    <row r="1679" spans="1:41" s="5" customFormat="1" ht="18" customHeight="1" x14ac:dyDescent="0.3">
      <c r="A1679" s="5" t="str">
        <f t="shared" si="541"/>
        <v>046224</v>
      </c>
      <c r="B1679" s="22">
        <v>46</v>
      </c>
      <c r="C1679" s="23" t="s">
        <v>73</v>
      </c>
      <c r="D1679" s="23">
        <v>46224</v>
      </c>
      <c r="E1679" s="24" t="s">
        <v>1023</v>
      </c>
      <c r="F1679" s="25">
        <v>34.22977291617989</v>
      </c>
      <c r="G1679" s="26">
        <v>1.6920570181048566</v>
      </c>
      <c r="H1679" s="26">
        <v>20.992189620346451</v>
      </c>
      <c r="I1679" s="26">
        <f t="shared" si="542"/>
        <v>56.914019554631196</v>
      </c>
      <c r="J1679" s="26">
        <v>26.675666160206212</v>
      </c>
      <c r="K1679" s="26">
        <v>27.650398081409314</v>
      </c>
      <c r="L1679" s="26">
        <f t="shared" si="543"/>
        <v>54.326064241615526</v>
      </c>
      <c r="M1679" s="26">
        <v>26.201882154159424</v>
      </c>
      <c r="N1679" s="26">
        <v>33.583616146954988</v>
      </c>
      <c r="O1679" s="26">
        <v>1.5891314287111289</v>
      </c>
      <c r="P1679" s="26">
        <v>0</v>
      </c>
      <c r="Q1679" s="26">
        <f t="shared" si="539"/>
        <v>61.374629729825543</v>
      </c>
      <c r="R1679" s="27">
        <v>2.933304739165457</v>
      </c>
      <c r="S1679" s="143">
        <f t="shared" si="544"/>
        <v>175.54801826523772</v>
      </c>
      <c r="T1679" s="140" t="str">
        <f t="shared" si="545"/>
        <v>46224</v>
      </c>
      <c r="U1679" s="5" t="str">
        <f t="shared" si="540"/>
        <v>鹿児島県伊佐市</v>
      </c>
      <c r="V1679" s="21">
        <f t="shared" si="546"/>
        <v>0.19498809074826293</v>
      </c>
      <c r="W1679" s="21">
        <f t="shared" si="546"/>
        <v>9.6387132980806783E-3</v>
      </c>
      <c r="X1679" s="21">
        <f t="shared" si="546"/>
        <v>0.11958089773835605</v>
      </c>
      <c r="Y1679" s="21">
        <f t="shared" si="547"/>
        <v>0.151956521206076</v>
      </c>
      <c r="Z1679" s="21">
        <f t="shared" si="547"/>
        <v>0.15750903003434638</v>
      </c>
      <c r="AA1679" s="21">
        <f t="shared" si="548"/>
        <v>0.14925763567761083</v>
      </c>
      <c r="AB1679" s="21">
        <f t="shared" si="548"/>
        <v>0.19130729289243859</v>
      </c>
      <c r="AC1679" s="21">
        <f t="shared" si="548"/>
        <v>9.0524031226036986E-3</v>
      </c>
      <c r="AD1679" s="21">
        <f t="shared" si="548"/>
        <v>0</v>
      </c>
      <c r="AE1679" s="21">
        <f t="shared" si="549"/>
        <v>1.6709415282224888E-2</v>
      </c>
      <c r="AF1679" s="137">
        <f>VLOOKUP(T1679,人口!$A$2:$E$1748,5,0)</f>
        <v>25605</v>
      </c>
      <c r="AG1679" s="14">
        <f t="shared" si="550"/>
        <v>0</v>
      </c>
      <c r="AH1679" s="14">
        <f t="shared" si="551"/>
        <v>0</v>
      </c>
      <c r="AI1679" s="14">
        <f t="shared" si="552"/>
        <v>1</v>
      </c>
      <c r="AJ1679" s="14">
        <f t="shared" si="553"/>
        <v>0</v>
      </c>
      <c r="AK1679" s="14">
        <f t="shared" si="554"/>
        <v>0</v>
      </c>
      <c r="AL1679" s="14">
        <f t="shared" si="555"/>
        <v>0</v>
      </c>
      <c r="AM1679" s="14">
        <f t="shared" si="556"/>
        <v>0</v>
      </c>
      <c r="AN1679" s="14">
        <f t="shared" si="557"/>
        <v>0</v>
      </c>
      <c r="AO1679" s="5" t="str">
        <f t="shared" si="558"/>
        <v>1万～3万人未満の市町村平均</v>
      </c>
    </row>
    <row r="1680" spans="1:41" s="5" customFormat="1" ht="18" customHeight="1" x14ac:dyDescent="0.3">
      <c r="A1680" s="5" t="str">
        <f t="shared" si="541"/>
        <v>046225</v>
      </c>
      <c r="B1680" s="22">
        <v>46</v>
      </c>
      <c r="C1680" s="23" t="s">
        <v>73</v>
      </c>
      <c r="D1680" s="23">
        <v>46225</v>
      </c>
      <c r="E1680" s="24" t="s">
        <v>1070</v>
      </c>
      <c r="F1680" s="25">
        <v>25.849210573363347</v>
      </c>
      <c r="G1680" s="26">
        <v>3.8529184935454661</v>
      </c>
      <c r="H1680" s="26">
        <v>7.0830290152567583</v>
      </c>
      <c r="I1680" s="26">
        <f t="shared" si="542"/>
        <v>36.785158082165573</v>
      </c>
      <c r="J1680" s="26">
        <v>80.410249702956563</v>
      </c>
      <c r="K1680" s="26">
        <v>76.20452192390799</v>
      </c>
      <c r="L1680" s="26">
        <f t="shared" si="543"/>
        <v>156.61477162686455</v>
      </c>
      <c r="M1680" s="26">
        <v>75.525787273540203</v>
      </c>
      <c r="N1680" s="26">
        <v>52.935092385214723</v>
      </c>
      <c r="O1680" s="26">
        <v>4.8055632308183061</v>
      </c>
      <c r="P1680" s="26">
        <v>2.8972679875574276</v>
      </c>
      <c r="Q1680" s="26">
        <f t="shared" si="539"/>
        <v>136.16371087713065</v>
      </c>
      <c r="R1680" s="27">
        <v>7.1970613254400009</v>
      </c>
      <c r="S1680" s="143">
        <f t="shared" si="544"/>
        <v>336.76070191160079</v>
      </c>
      <c r="T1680" s="140" t="str">
        <f t="shared" si="545"/>
        <v>46225</v>
      </c>
      <c r="U1680" s="5" t="str">
        <f t="shared" si="540"/>
        <v>鹿児島県姶良市</v>
      </c>
      <c r="V1680" s="21">
        <f t="shared" si="546"/>
        <v>7.6758393799014973E-2</v>
      </c>
      <c r="W1680" s="21">
        <f t="shared" si="546"/>
        <v>1.144111670891116E-2</v>
      </c>
      <c r="X1680" s="21">
        <f t="shared" si="546"/>
        <v>2.1032825312010554E-2</v>
      </c>
      <c r="Y1680" s="21">
        <f t="shared" si="547"/>
        <v>0.23877563280546951</v>
      </c>
      <c r="Z1680" s="21">
        <f t="shared" si="547"/>
        <v>0.22628686034723722</v>
      </c>
      <c r="AA1680" s="21">
        <f t="shared" si="548"/>
        <v>0.22427137978042821</v>
      </c>
      <c r="AB1680" s="21">
        <f t="shared" si="548"/>
        <v>0.15718904279725046</v>
      </c>
      <c r="AC1680" s="21">
        <f t="shared" si="548"/>
        <v>1.4269964409563915E-2</v>
      </c>
      <c r="AD1680" s="21">
        <f t="shared" si="548"/>
        <v>8.6033434753855463E-3</v>
      </c>
      <c r="AE1680" s="21">
        <f t="shared" si="549"/>
        <v>2.1371440564728422E-2</v>
      </c>
      <c r="AF1680" s="137">
        <f>VLOOKUP(T1680,人口!$A$2:$E$1748,5,0)</f>
        <v>77430</v>
      </c>
      <c r="AG1680" s="14">
        <f t="shared" si="550"/>
        <v>0</v>
      </c>
      <c r="AH1680" s="14">
        <f t="shared" si="551"/>
        <v>0</v>
      </c>
      <c r="AI1680" s="14">
        <f t="shared" si="552"/>
        <v>0</v>
      </c>
      <c r="AJ1680" s="14">
        <f t="shared" si="553"/>
        <v>1</v>
      </c>
      <c r="AK1680" s="14">
        <f t="shared" si="554"/>
        <v>0</v>
      </c>
      <c r="AL1680" s="14">
        <f t="shared" si="555"/>
        <v>0</v>
      </c>
      <c r="AM1680" s="14">
        <f t="shared" si="556"/>
        <v>0</v>
      </c>
      <c r="AN1680" s="14">
        <f t="shared" si="557"/>
        <v>0</v>
      </c>
      <c r="AO1680" s="5" t="str">
        <f t="shared" si="558"/>
        <v>3万～10万人未満の市町村平均</v>
      </c>
    </row>
    <row r="1681" spans="1:41" s="5" customFormat="1" ht="18" customHeight="1" x14ac:dyDescent="0.3">
      <c r="A1681" s="5" t="str">
        <f t="shared" si="541"/>
        <v>046303</v>
      </c>
      <c r="B1681" s="22">
        <v>46</v>
      </c>
      <c r="C1681" s="23" t="s">
        <v>73</v>
      </c>
      <c r="D1681" s="23">
        <v>46303</v>
      </c>
      <c r="E1681" s="24" t="s">
        <v>1110</v>
      </c>
      <c r="F1681" s="25">
        <v>0</v>
      </c>
      <c r="G1681" s="26">
        <v>0</v>
      </c>
      <c r="H1681" s="26">
        <v>0.2935970576272231</v>
      </c>
      <c r="I1681" s="26">
        <f t="shared" si="542"/>
        <v>0.2935970576272231</v>
      </c>
      <c r="J1681" s="26">
        <v>0.33146051661659282</v>
      </c>
      <c r="K1681" s="26">
        <v>0.41145810350710033</v>
      </c>
      <c r="L1681" s="26">
        <f t="shared" si="543"/>
        <v>0.74291862012369314</v>
      </c>
      <c r="M1681" s="26">
        <v>0.18940736097345229</v>
      </c>
      <c r="N1681" s="26">
        <v>0.68321969811856853</v>
      </c>
      <c r="O1681" s="26">
        <v>2.2715176836878469E-2</v>
      </c>
      <c r="P1681" s="26">
        <v>6.02771817215576</v>
      </c>
      <c r="Q1681" s="26">
        <f t="shared" si="539"/>
        <v>6.9230604080846589</v>
      </c>
      <c r="R1681" s="27">
        <v>7.4523199999999993E-3</v>
      </c>
      <c r="S1681" s="143">
        <f t="shared" si="544"/>
        <v>7.9670284058355749</v>
      </c>
      <c r="T1681" s="140" t="str">
        <f t="shared" si="545"/>
        <v>46303</v>
      </c>
      <c r="U1681" s="5" t="str">
        <f t="shared" si="540"/>
        <v>鹿児島県三島村</v>
      </c>
      <c r="V1681" s="21">
        <f t="shared" si="546"/>
        <v>0</v>
      </c>
      <c r="W1681" s="21">
        <f t="shared" si="546"/>
        <v>0</v>
      </c>
      <c r="X1681" s="21">
        <f t="shared" si="546"/>
        <v>3.6851513848271629E-2</v>
      </c>
      <c r="Y1681" s="21">
        <f t="shared" si="547"/>
        <v>4.1604033490555824E-2</v>
      </c>
      <c r="Z1681" s="21">
        <f t="shared" si="547"/>
        <v>5.1645115662663055E-2</v>
      </c>
      <c r="AA1681" s="21">
        <f t="shared" si="548"/>
        <v>2.3773903057094398E-2</v>
      </c>
      <c r="AB1681" s="21">
        <f t="shared" si="548"/>
        <v>8.5755900859865591E-2</v>
      </c>
      <c r="AC1681" s="21">
        <f t="shared" si="548"/>
        <v>2.85114796631582E-3</v>
      </c>
      <c r="AD1681" s="21">
        <f t="shared" si="548"/>
        <v>0.7565829899314358</v>
      </c>
      <c r="AE1681" s="21">
        <f t="shared" si="549"/>
        <v>9.353951837979429E-4</v>
      </c>
      <c r="AF1681" s="137">
        <f>VLOOKUP(T1681,人口!$A$2:$E$1748,5,0)</f>
        <v>366</v>
      </c>
      <c r="AG1681" s="14">
        <f t="shared" si="550"/>
        <v>1</v>
      </c>
      <c r="AH1681" s="14">
        <f t="shared" si="551"/>
        <v>0</v>
      </c>
      <c r="AI1681" s="14">
        <f t="shared" si="552"/>
        <v>0</v>
      </c>
      <c r="AJ1681" s="14">
        <f t="shared" si="553"/>
        <v>0</v>
      </c>
      <c r="AK1681" s="14">
        <f t="shared" si="554"/>
        <v>0</v>
      </c>
      <c r="AL1681" s="14">
        <f t="shared" si="555"/>
        <v>0</v>
      </c>
      <c r="AM1681" s="14">
        <f t="shared" si="556"/>
        <v>0</v>
      </c>
      <c r="AN1681" s="14">
        <f t="shared" si="557"/>
        <v>0</v>
      </c>
      <c r="AO1681" s="5" t="str">
        <f t="shared" si="558"/>
        <v>5千人未満の市町村平均</v>
      </c>
    </row>
    <row r="1682" spans="1:41" s="5" customFormat="1" ht="18" customHeight="1" x14ac:dyDescent="0.3">
      <c r="A1682" s="5" t="str">
        <f t="shared" si="541"/>
        <v>046304</v>
      </c>
      <c r="B1682" s="22">
        <v>46</v>
      </c>
      <c r="C1682" s="23" t="s">
        <v>73</v>
      </c>
      <c r="D1682" s="23">
        <v>46304</v>
      </c>
      <c r="E1682" s="24" t="s">
        <v>1148</v>
      </c>
      <c r="F1682" s="25">
        <v>0</v>
      </c>
      <c r="G1682" s="26">
        <v>0</v>
      </c>
      <c r="H1682" s="26">
        <v>0</v>
      </c>
      <c r="I1682" s="26">
        <f t="shared" si="542"/>
        <v>0</v>
      </c>
      <c r="J1682" s="26">
        <v>0.57315047664952512</v>
      </c>
      <c r="K1682" s="26">
        <v>0.76295497584984939</v>
      </c>
      <c r="L1682" s="26">
        <f t="shared" si="543"/>
        <v>1.3361054524993745</v>
      </c>
      <c r="M1682" s="26">
        <v>0.31196506513274497</v>
      </c>
      <c r="N1682" s="26">
        <v>1.477101741707046</v>
      </c>
      <c r="O1682" s="26">
        <v>4.2265124114519777E-2</v>
      </c>
      <c r="P1682" s="26">
        <v>14.687718860949266</v>
      </c>
      <c r="Q1682" s="26">
        <f t="shared" si="539"/>
        <v>16.519050791903577</v>
      </c>
      <c r="R1682" s="27">
        <v>0</v>
      </c>
      <c r="S1682" s="143">
        <f t="shared" si="544"/>
        <v>17.855156244402952</v>
      </c>
      <c r="T1682" s="140" t="str">
        <f t="shared" si="545"/>
        <v>46304</v>
      </c>
      <c r="U1682" s="5" t="str">
        <f t="shared" si="540"/>
        <v>鹿児島県十島村</v>
      </c>
      <c r="V1682" s="21">
        <f t="shared" si="546"/>
        <v>0</v>
      </c>
      <c r="W1682" s="21">
        <f t="shared" si="546"/>
        <v>0</v>
      </c>
      <c r="X1682" s="21">
        <f t="shared" si="546"/>
        <v>0</v>
      </c>
      <c r="Y1682" s="21">
        <f t="shared" si="547"/>
        <v>3.2099997827192937E-2</v>
      </c>
      <c r="Z1682" s="21">
        <f t="shared" si="547"/>
        <v>4.2730232399339131E-2</v>
      </c>
      <c r="AA1682" s="21">
        <f t="shared" si="548"/>
        <v>1.7471987411509574E-2</v>
      </c>
      <c r="AB1682" s="21">
        <f t="shared" si="548"/>
        <v>8.2726900929252431E-2</v>
      </c>
      <c r="AC1682" s="21">
        <f t="shared" si="548"/>
        <v>2.3671102921750463E-3</v>
      </c>
      <c r="AD1682" s="21">
        <f t="shared" si="548"/>
        <v>0.82260377114053085</v>
      </c>
      <c r="AE1682" s="21">
        <f t="shared" si="549"/>
        <v>0</v>
      </c>
      <c r="AF1682" s="137">
        <f>VLOOKUP(T1682,人口!$A$2:$E$1748,5,0)</f>
        <v>681</v>
      </c>
      <c r="AG1682" s="14">
        <f t="shared" si="550"/>
        <v>1</v>
      </c>
      <c r="AH1682" s="14">
        <f t="shared" si="551"/>
        <v>0</v>
      </c>
      <c r="AI1682" s="14">
        <f t="shared" si="552"/>
        <v>0</v>
      </c>
      <c r="AJ1682" s="14">
        <f t="shared" si="553"/>
        <v>0</v>
      </c>
      <c r="AK1682" s="14">
        <f t="shared" si="554"/>
        <v>0</v>
      </c>
      <c r="AL1682" s="14">
        <f t="shared" si="555"/>
        <v>0</v>
      </c>
      <c r="AM1682" s="14">
        <f t="shared" si="556"/>
        <v>0</v>
      </c>
      <c r="AN1682" s="14">
        <f t="shared" si="557"/>
        <v>0</v>
      </c>
      <c r="AO1682" s="5" t="str">
        <f t="shared" si="558"/>
        <v>5千人未満の市町村平均</v>
      </c>
    </row>
    <row r="1683" spans="1:41" s="5" customFormat="1" ht="18" customHeight="1" x14ac:dyDescent="0.3">
      <c r="A1683" s="5" t="str">
        <f t="shared" si="541"/>
        <v>046392</v>
      </c>
      <c r="B1683" s="22">
        <v>46</v>
      </c>
      <c r="C1683" s="23" t="s">
        <v>73</v>
      </c>
      <c r="D1683" s="23">
        <v>46392</v>
      </c>
      <c r="E1683" s="24" t="s">
        <v>1184</v>
      </c>
      <c r="F1683" s="25">
        <v>29.819661431326615</v>
      </c>
      <c r="G1683" s="26">
        <v>1.3497207399573536</v>
      </c>
      <c r="H1683" s="26">
        <v>19.597603596617141</v>
      </c>
      <c r="I1683" s="26">
        <f t="shared" si="542"/>
        <v>50.766985767901112</v>
      </c>
      <c r="J1683" s="26">
        <v>23.771933926096267</v>
      </c>
      <c r="K1683" s="26">
        <v>21.598448991131509</v>
      </c>
      <c r="L1683" s="26">
        <f t="shared" si="543"/>
        <v>45.370382917227772</v>
      </c>
      <c r="M1683" s="26">
        <v>21.531956128141701</v>
      </c>
      <c r="N1683" s="26">
        <v>31.139421733967428</v>
      </c>
      <c r="O1683" s="26">
        <v>1.3034539451588023</v>
      </c>
      <c r="P1683" s="26">
        <v>0</v>
      </c>
      <c r="Q1683" s="26">
        <f t="shared" si="539"/>
        <v>53.974831807267925</v>
      </c>
      <c r="R1683" s="27">
        <v>1.7592714</v>
      </c>
      <c r="S1683" s="143">
        <f t="shared" si="544"/>
        <v>151.87147189239678</v>
      </c>
      <c r="T1683" s="140" t="str">
        <f t="shared" si="545"/>
        <v>46392</v>
      </c>
      <c r="U1683" s="5" t="str">
        <f t="shared" si="540"/>
        <v>鹿児島県さつま町</v>
      </c>
      <c r="V1683" s="21">
        <f t="shared" si="546"/>
        <v>0.19634801098427684</v>
      </c>
      <c r="W1683" s="21">
        <f t="shared" si="546"/>
        <v>8.8872565936125979E-3</v>
      </c>
      <c r="X1683" s="21">
        <f t="shared" si="546"/>
        <v>0.12904071681416465</v>
      </c>
      <c r="Y1683" s="21">
        <f t="shared" si="547"/>
        <v>0.15652665790280243</v>
      </c>
      <c r="Z1683" s="21">
        <f t="shared" si="547"/>
        <v>0.14221531352797012</v>
      </c>
      <c r="AA1683" s="21">
        <f t="shared" si="548"/>
        <v>0.14177749026754291</v>
      </c>
      <c r="AB1683" s="21">
        <f t="shared" si="548"/>
        <v>0.2050379926259632</v>
      </c>
      <c r="AC1683" s="21">
        <f t="shared" si="548"/>
        <v>8.5826121846130452E-3</v>
      </c>
      <c r="AD1683" s="21">
        <f t="shared" si="548"/>
        <v>0</v>
      </c>
      <c r="AE1683" s="21">
        <f t="shared" si="549"/>
        <v>1.1583949099054431E-2</v>
      </c>
      <c r="AF1683" s="137">
        <f>VLOOKUP(T1683,人口!$A$2:$E$1748,5,0)</f>
        <v>21002</v>
      </c>
      <c r="AG1683" s="14">
        <f t="shared" si="550"/>
        <v>0</v>
      </c>
      <c r="AH1683" s="14">
        <f t="shared" si="551"/>
        <v>0</v>
      </c>
      <c r="AI1683" s="14">
        <f t="shared" si="552"/>
        <v>1</v>
      </c>
      <c r="AJ1683" s="14">
        <f t="shared" si="553"/>
        <v>0</v>
      </c>
      <c r="AK1683" s="14">
        <f t="shared" si="554"/>
        <v>0</v>
      </c>
      <c r="AL1683" s="14">
        <f t="shared" si="555"/>
        <v>0</v>
      </c>
      <c r="AM1683" s="14">
        <f t="shared" si="556"/>
        <v>0</v>
      </c>
      <c r="AN1683" s="14">
        <f t="shared" si="557"/>
        <v>0</v>
      </c>
      <c r="AO1683" s="5" t="str">
        <f t="shared" si="558"/>
        <v>1万～3万人未満の市町村平均</v>
      </c>
    </row>
    <row r="1684" spans="1:41" s="5" customFormat="1" ht="18" customHeight="1" x14ac:dyDescent="0.3">
      <c r="A1684" s="5" t="str">
        <f t="shared" si="541"/>
        <v>046404</v>
      </c>
      <c r="B1684" s="22">
        <v>46</v>
      </c>
      <c r="C1684" s="23" t="s">
        <v>73</v>
      </c>
      <c r="D1684" s="23">
        <v>46404</v>
      </c>
      <c r="E1684" s="24" t="s">
        <v>1222</v>
      </c>
      <c r="F1684" s="25">
        <v>6.2673704737240152</v>
      </c>
      <c r="G1684" s="26">
        <v>0.85475045244472148</v>
      </c>
      <c r="H1684" s="26">
        <v>16.845131181361925</v>
      </c>
      <c r="I1684" s="26">
        <f t="shared" si="542"/>
        <v>23.967252107530662</v>
      </c>
      <c r="J1684" s="26">
        <v>6.8294677277877156</v>
      </c>
      <c r="K1684" s="26">
        <v>9.3063966024394915</v>
      </c>
      <c r="L1684" s="26">
        <f t="shared" si="543"/>
        <v>16.135864330227207</v>
      </c>
      <c r="M1684" s="26">
        <v>9.6741003361062443</v>
      </c>
      <c r="N1684" s="26">
        <v>20.111678437574763</v>
      </c>
      <c r="O1684" s="26">
        <v>0.64458969023994483</v>
      </c>
      <c r="P1684" s="26">
        <v>5.2883234130268146</v>
      </c>
      <c r="Q1684" s="26">
        <f t="shared" si="539"/>
        <v>35.718691876947766</v>
      </c>
      <c r="R1684" s="27">
        <v>0.93559825948785558</v>
      </c>
      <c r="S1684" s="143">
        <f t="shared" si="544"/>
        <v>76.757406574193496</v>
      </c>
      <c r="T1684" s="140" t="str">
        <f t="shared" si="545"/>
        <v>46404</v>
      </c>
      <c r="U1684" s="5" t="str">
        <f t="shared" si="540"/>
        <v>鹿児島県長島町</v>
      </c>
      <c r="V1684" s="21">
        <f t="shared" si="546"/>
        <v>8.1651670548118283E-2</v>
      </c>
      <c r="W1684" s="21">
        <f t="shared" si="546"/>
        <v>1.1135739084911918E-2</v>
      </c>
      <c r="X1684" s="21">
        <f t="shared" si="546"/>
        <v>0.21945935816733814</v>
      </c>
      <c r="Y1684" s="21">
        <f t="shared" si="547"/>
        <v>8.8974706580092322E-2</v>
      </c>
      <c r="Z1684" s="21">
        <f t="shared" si="547"/>
        <v>0.12124428140291522</v>
      </c>
      <c r="AA1684" s="21">
        <f t="shared" si="548"/>
        <v>0.1260347472364805</v>
      </c>
      <c r="AB1684" s="21">
        <f t="shared" si="548"/>
        <v>0.26201612763108234</v>
      </c>
      <c r="AC1684" s="21">
        <f t="shared" si="548"/>
        <v>8.3977523343872519E-3</v>
      </c>
      <c r="AD1684" s="21">
        <f t="shared" si="548"/>
        <v>6.8896587952266677E-2</v>
      </c>
      <c r="AE1684" s="21">
        <f t="shared" si="549"/>
        <v>1.2189029062407273E-2</v>
      </c>
      <c r="AF1684" s="137">
        <f>VLOOKUP(T1684,人口!$A$2:$E$1748,5,0)</f>
        <v>10386</v>
      </c>
      <c r="AG1684" s="14">
        <f t="shared" si="550"/>
        <v>0</v>
      </c>
      <c r="AH1684" s="14">
        <f t="shared" si="551"/>
        <v>0</v>
      </c>
      <c r="AI1684" s="14">
        <f t="shared" si="552"/>
        <v>1</v>
      </c>
      <c r="AJ1684" s="14">
        <f t="shared" si="553"/>
        <v>0</v>
      </c>
      <c r="AK1684" s="14">
        <f t="shared" si="554"/>
        <v>0</v>
      </c>
      <c r="AL1684" s="14">
        <f t="shared" si="555"/>
        <v>0</v>
      </c>
      <c r="AM1684" s="14">
        <f t="shared" si="556"/>
        <v>0</v>
      </c>
      <c r="AN1684" s="14">
        <f t="shared" si="557"/>
        <v>0</v>
      </c>
      <c r="AO1684" s="5" t="str">
        <f t="shared" si="558"/>
        <v>1万～3万人未満の市町村平均</v>
      </c>
    </row>
    <row r="1685" spans="1:41" s="5" customFormat="1" ht="18" customHeight="1" x14ac:dyDescent="0.3">
      <c r="A1685" s="5" t="str">
        <f t="shared" si="541"/>
        <v>046452</v>
      </c>
      <c r="B1685" s="22">
        <v>46</v>
      </c>
      <c r="C1685" s="23" t="s">
        <v>73</v>
      </c>
      <c r="D1685" s="23">
        <v>46452</v>
      </c>
      <c r="E1685" s="24" t="s">
        <v>1264</v>
      </c>
      <c r="F1685" s="25">
        <v>2.5956870126618314</v>
      </c>
      <c r="G1685" s="26">
        <v>0.68685304214307974</v>
      </c>
      <c r="H1685" s="26">
        <v>6.055439313561477</v>
      </c>
      <c r="I1685" s="26">
        <f t="shared" si="542"/>
        <v>9.3379793683663888</v>
      </c>
      <c r="J1685" s="26">
        <v>9.8505922281993676</v>
      </c>
      <c r="K1685" s="26">
        <v>9.8687915981878902</v>
      </c>
      <c r="L1685" s="26">
        <f t="shared" si="543"/>
        <v>19.719383826387258</v>
      </c>
      <c r="M1685" s="26">
        <v>9.8475911121239417</v>
      </c>
      <c r="N1685" s="26">
        <v>14.920171013138598</v>
      </c>
      <c r="O1685" s="26">
        <v>0.57048608055898065</v>
      </c>
      <c r="P1685" s="26">
        <v>0</v>
      </c>
      <c r="Q1685" s="26">
        <f t="shared" si="539"/>
        <v>25.338248205821522</v>
      </c>
      <c r="R1685" s="27">
        <v>1.1244152997043237</v>
      </c>
      <c r="S1685" s="143">
        <f t="shared" si="544"/>
        <v>55.520026700279494</v>
      </c>
      <c r="T1685" s="140" t="str">
        <f t="shared" si="545"/>
        <v>46452</v>
      </c>
      <c r="U1685" s="5" t="str">
        <f t="shared" si="540"/>
        <v>鹿児島県湧水町</v>
      </c>
      <c r="V1685" s="21">
        <f t="shared" si="546"/>
        <v>4.6752265208272394E-2</v>
      </c>
      <c r="W1685" s="21">
        <f t="shared" si="546"/>
        <v>1.2371266423393526E-2</v>
      </c>
      <c r="X1685" s="21">
        <f t="shared" si="546"/>
        <v>0.10906765852709853</v>
      </c>
      <c r="Y1685" s="21">
        <f t="shared" si="547"/>
        <v>0.1774241262774785</v>
      </c>
      <c r="Z1685" s="21">
        <f t="shared" si="547"/>
        <v>0.17775192457063804</v>
      </c>
      <c r="AA1685" s="21">
        <f t="shared" si="548"/>
        <v>0.17737007161911844</v>
      </c>
      <c r="AB1685" s="21">
        <f t="shared" si="548"/>
        <v>0.26873493944237398</v>
      </c>
      <c r="AC1685" s="21">
        <f t="shared" si="548"/>
        <v>1.0275320716949669E-2</v>
      </c>
      <c r="AD1685" s="21">
        <f t="shared" si="548"/>
        <v>0</v>
      </c>
      <c r="AE1685" s="21">
        <f t="shared" si="549"/>
        <v>2.0252427214676814E-2</v>
      </c>
      <c r="AF1685" s="137">
        <f>VLOOKUP(T1685,人口!$A$2:$E$1748,5,0)</f>
        <v>9192</v>
      </c>
      <c r="AG1685" s="14">
        <f t="shared" si="550"/>
        <v>0</v>
      </c>
      <c r="AH1685" s="14">
        <f t="shared" si="551"/>
        <v>1</v>
      </c>
      <c r="AI1685" s="14">
        <f t="shared" si="552"/>
        <v>0</v>
      </c>
      <c r="AJ1685" s="14">
        <f t="shared" si="553"/>
        <v>0</v>
      </c>
      <c r="AK1685" s="14">
        <f t="shared" si="554"/>
        <v>0</v>
      </c>
      <c r="AL1685" s="14">
        <f t="shared" si="555"/>
        <v>0</v>
      </c>
      <c r="AM1685" s="14">
        <f t="shared" si="556"/>
        <v>0</v>
      </c>
      <c r="AN1685" s="14">
        <f t="shared" si="557"/>
        <v>0</v>
      </c>
      <c r="AO1685" s="5" t="str">
        <f t="shared" si="558"/>
        <v>5千～1万人未満の市町村平均</v>
      </c>
    </row>
    <row r="1686" spans="1:41" s="5" customFormat="1" ht="18" customHeight="1" x14ac:dyDescent="0.3">
      <c r="A1686" s="5" t="str">
        <f t="shared" si="541"/>
        <v>046468</v>
      </c>
      <c r="B1686" s="22">
        <v>46</v>
      </c>
      <c r="C1686" s="23" t="s">
        <v>73</v>
      </c>
      <c r="D1686" s="23">
        <v>46468</v>
      </c>
      <c r="E1686" s="24" t="s">
        <v>1301</v>
      </c>
      <c r="F1686" s="25">
        <v>14.673801889852184</v>
      </c>
      <c r="G1686" s="26">
        <v>1.4805498908417498</v>
      </c>
      <c r="H1686" s="26">
        <v>28.845910911874672</v>
      </c>
      <c r="I1686" s="26">
        <f t="shared" si="542"/>
        <v>45.000262692568604</v>
      </c>
      <c r="J1686" s="26">
        <v>9.5398479938713123</v>
      </c>
      <c r="K1686" s="26">
        <v>13.853112027625992</v>
      </c>
      <c r="L1686" s="26">
        <f t="shared" si="543"/>
        <v>23.392960021497302</v>
      </c>
      <c r="M1686" s="26">
        <v>14.517517138141665</v>
      </c>
      <c r="N1686" s="26">
        <v>23.344943487826015</v>
      </c>
      <c r="O1686" s="26">
        <v>0.80285116820180291</v>
      </c>
      <c r="P1686" s="26">
        <v>0</v>
      </c>
      <c r="Q1686" s="26">
        <f t="shared" si="539"/>
        <v>38.665311794169483</v>
      </c>
      <c r="R1686" s="27">
        <v>0</v>
      </c>
      <c r="S1686" s="143">
        <f t="shared" si="544"/>
        <v>107.05853450823538</v>
      </c>
      <c r="T1686" s="140" t="str">
        <f t="shared" si="545"/>
        <v>46468</v>
      </c>
      <c r="U1686" s="5" t="str">
        <f t="shared" si="540"/>
        <v>鹿児島県大崎町</v>
      </c>
      <c r="V1686" s="21">
        <f t="shared" si="546"/>
        <v>0.13706335470829198</v>
      </c>
      <c r="W1686" s="21">
        <f t="shared" si="546"/>
        <v>1.3829349501583732E-2</v>
      </c>
      <c r="X1686" s="21">
        <f t="shared" si="546"/>
        <v>0.26944055459357819</v>
      </c>
      <c r="Y1686" s="21">
        <f t="shared" si="547"/>
        <v>8.9108710834608598E-2</v>
      </c>
      <c r="Z1686" s="21">
        <f t="shared" si="547"/>
        <v>0.12939754958592631</v>
      </c>
      <c r="AA1686" s="21">
        <f t="shared" si="548"/>
        <v>0.13560354814146011</v>
      </c>
      <c r="AB1686" s="21">
        <f t="shared" si="548"/>
        <v>0.21805775312598014</v>
      </c>
      <c r="AC1686" s="21">
        <f t="shared" si="548"/>
        <v>7.4991795085710264E-3</v>
      </c>
      <c r="AD1686" s="21">
        <f t="shared" si="548"/>
        <v>0</v>
      </c>
      <c r="AE1686" s="21">
        <f t="shared" si="549"/>
        <v>0</v>
      </c>
      <c r="AF1686" s="137">
        <f>VLOOKUP(T1686,人口!$A$2:$E$1748,5,0)</f>
        <v>12936</v>
      </c>
      <c r="AG1686" s="14">
        <f t="shared" si="550"/>
        <v>0</v>
      </c>
      <c r="AH1686" s="14">
        <f t="shared" si="551"/>
        <v>0</v>
      </c>
      <c r="AI1686" s="14">
        <f t="shared" si="552"/>
        <v>1</v>
      </c>
      <c r="AJ1686" s="14">
        <f t="shared" si="553"/>
        <v>0</v>
      </c>
      <c r="AK1686" s="14">
        <f t="shared" si="554"/>
        <v>0</v>
      </c>
      <c r="AL1686" s="14">
        <f t="shared" si="555"/>
        <v>0</v>
      </c>
      <c r="AM1686" s="14">
        <f t="shared" si="556"/>
        <v>0</v>
      </c>
      <c r="AN1686" s="14">
        <f t="shared" si="557"/>
        <v>0</v>
      </c>
      <c r="AO1686" s="5" t="str">
        <f t="shared" si="558"/>
        <v>1万～3万人未満の市町村平均</v>
      </c>
    </row>
    <row r="1687" spans="1:41" s="5" customFormat="1" ht="18" customHeight="1" x14ac:dyDescent="0.3">
      <c r="A1687" s="5" t="str">
        <f t="shared" si="541"/>
        <v>046482</v>
      </c>
      <c r="B1687" s="22">
        <v>46</v>
      </c>
      <c r="C1687" s="23" t="s">
        <v>73</v>
      </c>
      <c r="D1687" s="23">
        <v>46482</v>
      </c>
      <c r="E1687" s="24" t="s">
        <v>1334</v>
      </c>
      <c r="F1687" s="25">
        <v>3.2974159677860388</v>
      </c>
      <c r="G1687" s="26">
        <v>0.56038486295483014</v>
      </c>
      <c r="H1687" s="26">
        <v>8.1106187169520396</v>
      </c>
      <c r="I1687" s="26">
        <f t="shared" si="542"/>
        <v>11.968419547692909</v>
      </c>
      <c r="J1687" s="26">
        <v>5.7729373310723249</v>
      </c>
      <c r="K1687" s="26">
        <v>6.7011844897814683</v>
      </c>
      <c r="L1687" s="26">
        <f t="shared" si="543"/>
        <v>12.474121820853792</v>
      </c>
      <c r="M1687" s="26">
        <v>6.6276659755752547</v>
      </c>
      <c r="N1687" s="26">
        <v>10.695756259982943</v>
      </c>
      <c r="O1687" s="26">
        <v>0.40812842316752135</v>
      </c>
      <c r="P1687" s="26">
        <v>0.38497184545210955</v>
      </c>
      <c r="Q1687" s="26">
        <f t="shared" si="539"/>
        <v>18.11652250417783</v>
      </c>
      <c r="R1687" s="27">
        <v>0.90106588123959508</v>
      </c>
      <c r="S1687" s="143">
        <f t="shared" si="544"/>
        <v>43.460129753964125</v>
      </c>
      <c r="T1687" s="140" t="str">
        <f t="shared" si="545"/>
        <v>46482</v>
      </c>
      <c r="U1687" s="5" t="str">
        <f t="shared" si="540"/>
        <v>鹿児島県東串良町</v>
      </c>
      <c r="V1687" s="21">
        <f t="shared" si="546"/>
        <v>7.5872207157533206E-2</v>
      </c>
      <c r="W1687" s="21">
        <f t="shared" si="546"/>
        <v>1.2894228943338942E-2</v>
      </c>
      <c r="X1687" s="21">
        <f t="shared" si="546"/>
        <v>0.1866220548090344</v>
      </c>
      <c r="Y1687" s="21">
        <f t="shared" si="547"/>
        <v>0.1328329520356703</v>
      </c>
      <c r="Z1687" s="21">
        <f t="shared" si="547"/>
        <v>0.15419154355309383</v>
      </c>
      <c r="AA1687" s="21">
        <f t="shared" si="548"/>
        <v>0.15249991228962509</v>
      </c>
      <c r="AB1687" s="21">
        <f t="shared" si="548"/>
        <v>0.24610502362817616</v>
      </c>
      <c r="AC1687" s="21">
        <f t="shared" si="548"/>
        <v>9.3908698726398714E-3</v>
      </c>
      <c r="AD1687" s="21">
        <f t="shared" si="548"/>
        <v>8.8580463894495191E-3</v>
      </c>
      <c r="AE1687" s="21">
        <f t="shared" si="549"/>
        <v>2.0733161321438674E-2</v>
      </c>
      <c r="AF1687" s="137">
        <f>VLOOKUP(T1687,人口!$A$2:$E$1748,5,0)</f>
        <v>6576</v>
      </c>
      <c r="AG1687" s="14">
        <f t="shared" si="550"/>
        <v>0</v>
      </c>
      <c r="AH1687" s="14">
        <f t="shared" si="551"/>
        <v>1</v>
      </c>
      <c r="AI1687" s="14">
        <f t="shared" si="552"/>
        <v>0</v>
      </c>
      <c r="AJ1687" s="14">
        <f t="shared" si="553"/>
        <v>0</v>
      </c>
      <c r="AK1687" s="14">
        <f t="shared" si="554"/>
        <v>0</v>
      </c>
      <c r="AL1687" s="14">
        <f t="shared" si="555"/>
        <v>0</v>
      </c>
      <c r="AM1687" s="14">
        <f t="shared" si="556"/>
        <v>0</v>
      </c>
      <c r="AN1687" s="14">
        <f t="shared" si="557"/>
        <v>0</v>
      </c>
      <c r="AO1687" s="5" t="str">
        <f t="shared" si="558"/>
        <v>5千～1万人未満の市町村平均</v>
      </c>
    </row>
    <row r="1688" spans="1:41" s="5" customFormat="1" ht="18" customHeight="1" x14ac:dyDescent="0.3">
      <c r="A1688" s="5" t="str">
        <f t="shared" si="541"/>
        <v>046490</v>
      </c>
      <c r="B1688" s="22">
        <v>46</v>
      </c>
      <c r="C1688" s="23" t="s">
        <v>73</v>
      </c>
      <c r="D1688" s="23">
        <v>46490</v>
      </c>
      <c r="E1688" s="24" t="s">
        <v>1368</v>
      </c>
      <c r="F1688" s="25">
        <v>1.2248688595165274</v>
      </c>
      <c r="G1688" s="26">
        <v>0.55602389125868357</v>
      </c>
      <c r="H1688" s="26">
        <v>10.606193706783436</v>
      </c>
      <c r="I1688" s="26">
        <f t="shared" si="542"/>
        <v>12.387086457558647</v>
      </c>
      <c r="J1688" s="26">
        <v>7.8273019913522495</v>
      </c>
      <c r="K1688" s="26">
        <v>7.8818004551209375</v>
      </c>
      <c r="L1688" s="26">
        <f t="shared" si="543"/>
        <v>15.709102446473187</v>
      </c>
      <c r="M1688" s="26">
        <v>6.898247919823044</v>
      </c>
      <c r="N1688" s="26">
        <v>13.597034273824468</v>
      </c>
      <c r="O1688" s="26">
        <v>0.45846177949186134</v>
      </c>
      <c r="P1688" s="26">
        <v>0.16454687775931578</v>
      </c>
      <c r="Q1688" s="26">
        <f t="shared" si="539"/>
        <v>21.118290850898692</v>
      </c>
      <c r="R1688" s="27">
        <v>1.0072583329858735</v>
      </c>
      <c r="S1688" s="143">
        <f t="shared" si="544"/>
        <v>50.221738087916393</v>
      </c>
      <c r="T1688" s="140" t="str">
        <f t="shared" si="545"/>
        <v>46490</v>
      </c>
      <c r="U1688" s="5" t="str">
        <f t="shared" si="540"/>
        <v>鹿児島県錦江町</v>
      </c>
      <c r="V1688" s="21">
        <f t="shared" si="546"/>
        <v>2.4389216824242829E-2</v>
      </c>
      <c r="W1688" s="21">
        <f t="shared" si="546"/>
        <v>1.1071378897427403E-2</v>
      </c>
      <c r="X1688" s="21">
        <f t="shared" si="546"/>
        <v>0.21118730873504638</v>
      </c>
      <c r="Y1688" s="21">
        <f t="shared" si="547"/>
        <v>0.15585486065117962</v>
      </c>
      <c r="Z1688" s="21">
        <f t="shared" si="547"/>
        <v>0.1569400175143946</v>
      </c>
      <c r="AA1688" s="21">
        <f t="shared" si="548"/>
        <v>0.13735581806721256</v>
      </c>
      <c r="AB1688" s="21">
        <f t="shared" si="548"/>
        <v>0.27074001799822184</v>
      </c>
      <c r="AC1688" s="21">
        <f t="shared" si="548"/>
        <v>9.1287517506720775E-3</v>
      </c>
      <c r="AD1688" s="21">
        <f t="shared" si="548"/>
        <v>3.2764074686396924E-3</v>
      </c>
      <c r="AE1688" s="21">
        <f t="shared" si="549"/>
        <v>2.0056222092963066E-2</v>
      </c>
      <c r="AF1688" s="137">
        <f>VLOOKUP(T1688,人口!$A$2:$E$1748,5,0)</f>
        <v>7387</v>
      </c>
      <c r="AG1688" s="14">
        <f t="shared" si="550"/>
        <v>0</v>
      </c>
      <c r="AH1688" s="14">
        <f t="shared" si="551"/>
        <v>1</v>
      </c>
      <c r="AI1688" s="14">
        <f t="shared" si="552"/>
        <v>0</v>
      </c>
      <c r="AJ1688" s="14">
        <f t="shared" si="553"/>
        <v>0</v>
      </c>
      <c r="AK1688" s="14">
        <f t="shared" si="554"/>
        <v>0</v>
      </c>
      <c r="AL1688" s="14">
        <f t="shared" si="555"/>
        <v>0</v>
      </c>
      <c r="AM1688" s="14">
        <f t="shared" si="556"/>
        <v>0</v>
      </c>
      <c r="AN1688" s="14">
        <f t="shared" si="557"/>
        <v>0</v>
      </c>
      <c r="AO1688" s="5" t="str">
        <f t="shared" si="558"/>
        <v>5千～1万人未満の市町村平均</v>
      </c>
    </row>
    <row r="1689" spans="1:41" s="5" customFormat="1" ht="18" customHeight="1" x14ac:dyDescent="0.3">
      <c r="A1689" s="5" t="str">
        <f t="shared" si="541"/>
        <v>046491</v>
      </c>
      <c r="B1689" s="22">
        <v>46</v>
      </c>
      <c r="C1689" s="23" t="s">
        <v>73</v>
      </c>
      <c r="D1689" s="23">
        <v>46491</v>
      </c>
      <c r="E1689" s="24" t="s">
        <v>1398</v>
      </c>
      <c r="F1689" s="25">
        <v>0.36207922954776833</v>
      </c>
      <c r="G1689" s="26">
        <v>0.55384340541061039</v>
      </c>
      <c r="H1689" s="26">
        <v>11.927380466105939</v>
      </c>
      <c r="I1689" s="26">
        <f t="shared" si="542"/>
        <v>12.843303101064318</v>
      </c>
      <c r="J1689" s="26">
        <v>7.1747390992633324</v>
      </c>
      <c r="K1689" s="26">
        <v>8.0864956925440676</v>
      </c>
      <c r="L1689" s="26">
        <f t="shared" si="543"/>
        <v>15.2612347918074</v>
      </c>
      <c r="M1689" s="26">
        <v>6.5353497828318918</v>
      </c>
      <c r="N1689" s="26">
        <v>11.985213155023621</v>
      </c>
      <c r="O1689" s="26">
        <v>0.43891183221422003</v>
      </c>
      <c r="P1689" s="26">
        <v>1.8887199207921688</v>
      </c>
      <c r="Q1689" s="26">
        <f t="shared" si="539"/>
        <v>20.848194690861902</v>
      </c>
      <c r="R1689" s="27">
        <v>1.5817502353069499</v>
      </c>
      <c r="S1689" s="143">
        <f t="shared" si="544"/>
        <v>50.534482819040569</v>
      </c>
      <c r="T1689" s="140" t="str">
        <f t="shared" si="545"/>
        <v>46491</v>
      </c>
      <c r="U1689" s="5" t="str">
        <f t="shared" si="540"/>
        <v>鹿児島県南大隅町</v>
      </c>
      <c r="V1689" s="21">
        <f t="shared" si="546"/>
        <v>7.1649932748761164E-3</v>
      </c>
      <c r="W1689" s="21">
        <f t="shared" si="546"/>
        <v>1.0959712547051758E-2</v>
      </c>
      <c r="X1689" s="21">
        <f t="shared" si="546"/>
        <v>0.2360245875834292</v>
      </c>
      <c r="Y1689" s="21">
        <f t="shared" si="547"/>
        <v>0.14197709561915231</v>
      </c>
      <c r="Z1689" s="21">
        <f t="shared" si="547"/>
        <v>0.16001936185833898</v>
      </c>
      <c r="AA1689" s="21">
        <f t="shared" si="548"/>
        <v>0.12932456054283548</v>
      </c>
      <c r="AB1689" s="21">
        <f t="shared" si="548"/>
        <v>0.23716900790182396</v>
      </c>
      <c r="AC1689" s="21">
        <f t="shared" si="548"/>
        <v>8.6853927799345199E-3</v>
      </c>
      <c r="AD1689" s="21">
        <f t="shared" si="548"/>
        <v>3.7374873857035494E-2</v>
      </c>
      <c r="AE1689" s="21">
        <f t="shared" si="549"/>
        <v>3.1300414035522139E-2</v>
      </c>
      <c r="AF1689" s="137">
        <f>VLOOKUP(T1689,人口!$A$2:$E$1748,5,0)</f>
        <v>7072</v>
      </c>
      <c r="AG1689" s="14">
        <f t="shared" si="550"/>
        <v>0</v>
      </c>
      <c r="AH1689" s="14">
        <f t="shared" si="551"/>
        <v>1</v>
      </c>
      <c r="AI1689" s="14">
        <f t="shared" si="552"/>
        <v>0</v>
      </c>
      <c r="AJ1689" s="14">
        <f t="shared" si="553"/>
        <v>0</v>
      </c>
      <c r="AK1689" s="14">
        <f t="shared" si="554"/>
        <v>0</v>
      </c>
      <c r="AL1689" s="14">
        <f t="shared" si="555"/>
        <v>0</v>
      </c>
      <c r="AM1689" s="14">
        <f t="shared" si="556"/>
        <v>0</v>
      </c>
      <c r="AN1689" s="14">
        <f t="shared" si="557"/>
        <v>0</v>
      </c>
      <c r="AO1689" s="5" t="str">
        <f t="shared" si="558"/>
        <v>5千～1万人未満の市町村平均</v>
      </c>
    </row>
    <row r="1690" spans="1:41" s="5" customFormat="1" ht="18" customHeight="1" x14ac:dyDescent="0.3">
      <c r="A1690" s="5" t="str">
        <f t="shared" si="541"/>
        <v>046492</v>
      </c>
      <c r="B1690" s="22">
        <v>46</v>
      </c>
      <c r="C1690" s="23" t="s">
        <v>73</v>
      </c>
      <c r="D1690" s="23">
        <v>46492</v>
      </c>
      <c r="E1690" s="24" t="s">
        <v>1427</v>
      </c>
      <c r="F1690" s="25">
        <v>4.7823648159031178</v>
      </c>
      <c r="G1690" s="26">
        <v>1.077160008948195</v>
      </c>
      <c r="H1690" s="26">
        <v>14.239457294920321</v>
      </c>
      <c r="I1690" s="26">
        <f t="shared" si="542"/>
        <v>20.098982119771634</v>
      </c>
      <c r="J1690" s="26">
        <v>15.875577660448894</v>
      </c>
      <c r="K1690" s="26">
        <v>16.369416107867906</v>
      </c>
      <c r="L1690" s="26">
        <f t="shared" si="543"/>
        <v>32.244993768316803</v>
      </c>
      <c r="M1690" s="26">
        <v>15.988209588053179</v>
      </c>
      <c r="N1690" s="26">
        <v>22.54625003791276</v>
      </c>
      <c r="O1690" s="26">
        <v>0.93957667249591015</v>
      </c>
      <c r="P1690" s="26">
        <v>0.38497184545210955</v>
      </c>
      <c r="Q1690" s="26">
        <f t="shared" si="539"/>
        <v>39.859008143913954</v>
      </c>
      <c r="R1690" s="27">
        <v>2.171151097030819</v>
      </c>
      <c r="S1690" s="143">
        <f t="shared" si="544"/>
        <v>94.374135129033206</v>
      </c>
      <c r="T1690" s="140" t="str">
        <f t="shared" si="545"/>
        <v>46492</v>
      </c>
      <c r="U1690" s="5" t="str">
        <f t="shared" si="540"/>
        <v>鹿児島県肝付町</v>
      </c>
      <c r="V1690" s="21">
        <f t="shared" si="546"/>
        <v>5.0674528665766536E-2</v>
      </c>
      <c r="W1690" s="21">
        <f t="shared" si="546"/>
        <v>1.1413720586423875E-2</v>
      </c>
      <c r="X1690" s="21">
        <f t="shared" si="546"/>
        <v>0.15088304942293138</v>
      </c>
      <c r="Y1690" s="21">
        <f t="shared" si="547"/>
        <v>0.16821958303239529</v>
      </c>
      <c r="Z1690" s="21">
        <f t="shared" si="547"/>
        <v>0.17345235625721805</v>
      </c>
      <c r="AA1690" s="21">
        <f t="shared" si="548"/>
        <v>0.16941304485803521</v>
      </c>
      <c r="AB1690" s="21">
        <f t="shared" si="548"/>
        <v>0.23890285200586325</v>
      </c>
      <c r="AC1690" s="21">
        <f t="shared" si="548"/>
        <v>9.9558705487607629E-3</v>
      </c>
      <c r="AD1690" s="21">
        <f t="shared" si="548"/>
        <v>4.0792092550120448E-3</v>
      </c>
      <c r="AE1690" s="21">
        <f t="shared" si="549"/>
        <v>2.3005785367593661E-2</v>
      </c>
      <c r="AF1690" s="137">
        <f>VLOOKUP(T1690,人口!$A$2:$E$1748,5,0)</f>
        <v>15139</v>
      </c>
      <c r="AG1690" s="14">
        <f t="shared" si="550"/>
        <v>0</v>
      </c>
      <c r="AH1690" s="14">
        <f t="shared" si="551"/>
        <v>0</v>
      </c>
      <c r="AI1690" s="14">
        <f t="shared" si="552"/>
        <v>1</v>
      </c>
      <c r="AJ1690" s="14">
        <f t="shared" si="553"/>
        <v>0</v>
      </c>
      <c r="AK1690" s="14">
        <f t="shared" si="554"/>
        <v>0</v>
      </c>
      <c r="AL1690" s="14">
        <f t="shared" si="555"/>
        <v>0</v>
      </c>
      <c r="AM1690" s="14">
        <f t="shared" si="556"/>
        <v>0</v>
      </c>
      <c r="AN1690" s="14">
        <f t="shared" si="557"/>
        <v>0</v>
      </c>
      <c r="AO1690" s="5" t="str">
        <f t="shared" si="558"/>
        <v>1万～3万人未満の市町村平均</v>
      </c>
    </row>
    <row r="1691" spans="1:41" s="5" customFormat="1" ht="18" customHeight="1" x14ac:dyDescent="0.3">
      <c r="A1691" s="5" t="str">
        <f t="shared" si="541"/>
        <v>046501</v>
      </c>
      <c r="B1691" s="22">
        <v>46</v>
      </c>
      <c r="C1691" s="23" t="s">
        <v>73</v>
      </c>
      <c r="D1691" s="23">
        <v>46501</v>
      </c>
      <c r="E1691" s="24" t="s">
        <v>1454</v>
      </c>
      <c r="F1691" s="25">
        <v>1.167713132956383</v>
      </c>
      <c r="G1691" s="26">
        <v>0.71083838647188569</v>
      </c>
      <c r="H1691" s="26">
        <v>8.3675161423758588</v>
      </c>
      <c r="I1691" s="26">
        <f t="shared" si="542"/>
        <v>10.246067661804128</v>
      </c>
      <c r="J1691" s="26">
        <v>8.5627300125953152</v>
      </c>
      <c r="K1691" s="26">
        <v>8.7212576914218545</v>
      </c>
      <c r="L1691" s="26">
        <f t="shared" si="543"/>
        <v>17.283987704017171</v>
      </c>
      <c r="M1691" s="26">
        <v>7.3248123966372054</v>
      </c>
      <c r="N1691" s="26">
        <v>17.407668083049163</v>
      </c>
      <c r="O1691" s="26">
        <v>0.49178978485088792</v>
      </c>
      <c r="P1691" s="26">
        <v>1.5559543638432875E-2</v>
      </c>
      <c r="Q1691" s="26">
        <f t="shared" si="539"/>
        <v>25.239829808175688</v>
      </c>
      <c r="R1691" s="27">
        <v>0.58662757454205372</v>
      </c>
      <c r="S1691" s="143">
        <f t="shared" si="544"/>
        <v>53.356512748539039</v>
      </c>
      <c r="T1691" s="140" t="str">
        <f t="shared" si="545"/>
        <v>46501</v>
      </c>
      <c r="U1691" s="5" t="str">
        <f t="shared" si="540"/>
        <v>鹿児島県中種子町</v>
      </c>
      <c r="V1691" s="21">
        <f t="shared" si="546"/>
        <v>2.1885109667110998E-2</v>
      </c>
      <c r="W1691" s="21">
        <f t="shared" si="546"/>
        <v>1.3322429631448304E-2</v>
      </c>
      <c r="X1691" s="21">
        <f t="shared" si="546"/>
        <v>0.15682277029255384</v>
      </c>
      <c r="Y1691" s="21">
        <f t="shared" si="547"/>
        <v>0.16048144024985539</v>
      </c>
      <c r="Z1691" s="21">
        <f t="shared" si="547"/>
        <v>0.16345254294492198</v>
      </c>
      <c r="AA1691" s="21">
        <f t="shared" si="548"/>
        <v>0.13728056837518429</v>
      </c>
      <c r="AB1691" s="21">
        <f t="shared" si="548"/>
        <v>0.32625198286643659</v>
      </c>
      <c r="AC1691" s="21">
        <f t="shared" si="548"/>
        <v>9.2170526055294667E-3</v>
      </c>
      <c r="AD1691" s="21">
        <f t="shared" si="548"/>
        <v>2.9161470337768492E-4</v>
      </c>
      <c r="AE1691" s="21">
        <f t="shared" si="549"/>
        <v>1.099448866358149E-2</v>
      </c>
      <c r="AF1691" s="137">
        <f>VLOOKUP(T1691,人口!$A$2:$E$1748,5,0)</f>
        <v>7924</v>
      </c>
      <c r="AG1691" s="14">
        <f t="shared" si="550"/>
        <v>0</v>
      </c>
      <c r="AH1691" s="14">
        <f t="shared" si="551"/>
        <v>1</v>
      </c>
      <c r="AI1691" s="14">
        <f t="shared" si="552"/>
        <v>0</v>
      </c>
      <c r="AJ1691" s="14">
        <f t="shared" si="553"/>
        <v>0</v>
      </c>
      <c r="AK1691" s="14">
        <f t="shared" si="554"/>
        <v>0</v>
      </c>
      <c r="AL1691" s="14">
        <f t="shared" si="555"/>
        <v>0</v>
      </c>
      <c r="AM1691" s="14">
        <f t="shared" si="556"/>
        <v>0</v>
      </c>
      <c r="AN1691" s="14">
        <f t="shared" si="557"/>
        <v>0</v>
      </c>
      <c r="AO1691" s="5" t="str">
        <f t="shared" si="558"/>
        <v>5千～1万人未満の市町村平均</v>
      </c>
    </row>
    <row r="1692" spans="1:41" s="5" customFormat="1" ht="18" customHeight="1" x14ac:dyDescent="0.3">
      <c r="A1692" s="5" t="str">
        <f t="shared" si="541"/>
        <v>046502</v>
      </c>
      <c r="B1692" s="22">
        <v>46</v>
      </c>
      <c r="C1692" s="23" t="s">
        <v>73</v>
      </c>
      <c r="D1692" s="23">
        <v>46502</v>
      </c>
      <c r="E1692" s="24" t="s">
        <v>1481</v>
      </c>
      <c r="F1692" s="25">
        <v>1.5883270155115314</v>
      </c>
      <c r="G1692" s="26">
        <v>0.60835555161244204</v>
      </c>
      <c r="H1692" s="26">
        <v>0.88079117288166942</v>
      </c>
      <c r="I1692" s="26">
        <f t="shared" si="542"/>
        <v>3.0774737400056429</v>
      </c>
      <c r="J1692" s="26">
        <v>8.3900943268575077</v>
      </c>
      <c r="K1692" s="26">
        <v>6.1243160934071925</v>
      </c>
      <c r="L1692" s="26">
        <f t="shared" si="543"/>
        <v>14.514410420264699</v>
      </c>
      <c r="M1692" s="26">
        <v>5.5166883456637441</v>
      </c>
      <c r="N1692" s="26">
        <v>11.922664872801498</v>
      </c>
      <c r="O1692" s="26">
        <v>0.35047159452965226</v>
      </c>
      <c r="P1692" s="26">
        <v>1.4068929095071978</v>
      </c>
      <c r="Q1692" s="26">
        <f t="shared" si="539"/>
        <v>19.196717722502093</v>
      </c>
      <c r="R1692" s="27">
        <v>0.64662376178000014</v>
      </c>
      <c r="S1692" s="143">
        <f t="shared" si="544"/>
        <v>37.435225644552439</v>
      </c>
      <c r="T1692" s="140" t="str">
        <f t="shared" si="545"/>
        <v>46502</v>
      </c>
      <c r="U1692" s="5" t="str">
        <f t="shared" si="540"/>
        <v>鹿児島県南種子町</v>
      </c>
      <c r="V1692" s="21">
        <f t="shared" si="546"/>
        <v>4.242867481533838E-2</v>
      </c>
      <c r="W1692" s="21">
        <f t="shared" si="546"/>
        <v>1.6250885125918019E-2</v>
      </c>
      <c r="X1692" s="21">
        <f t="shared" si="546"/>
        <v>2.3528405605051879E-2</v>
      </c>
      <c r="Y1692" s="21">
        <f t="shared" si="547"/>
        <v>0.22412297995800731</v>
      </c>
      <c r="Z1692" s="21">
        <f t="shared" si="547"/>
        <v>0.16359768073946152</v>
      </c>
      <c r="AA1692" s="21">
        <f t="shared" si="548"/>
        <v>0.14736623729865325</v>
      </c>
      <c r="AB1692" s="21">
        <f t="shared" si="548"/>
        <v>0.31848785916257671</v>
      </c>
      <c r="AC1692" s="21">
        <f t="shared" si="548"/>
        <v>9.3620804601895792E-3</v>
      </c>
      <c r="AD1692" s="21">
        <f t="shared" si="548"/>
        <v>3.7582060353145708E-2</v>
      </c>
      <c r="AE1692" s="21">
        <f t="shared" si="549"/>
        <v>1.7273136481657528E-2</v>
      </c>
      <c r="AF1692" s="137">
        <f>VLOOKUP(T1692,人口!$A$2:$E$1748,5,0)</f>
        <v>5647</v>
      </c>
      <c r="AG1692" s="14">
        <f t="shared" si="550"/>
        <v>0</v>
      </c>
      <c r="AH1692" s="14">
        <f t="shared" si="551"/>
        <v>1</v>
      </c>
      <c r="AI1692" s="14">
        <f t="shared" si="552"/>
        <v>0</v>
      </c>
      <c r="AJ1692" s="14">
        <f t="shared" si="553"/>
        <v>0</v>
      </c>
      <c r="AK1692" s="14">
        <f t="shared" si="554"/>
        <v>0</v>
      </c>
      <c r="AL1692" s="14">
        <f t="shared" si="555"/>
        <v>0</v>
      </c>
      <c r="AM1692" s="14">
        <f t="shared" si="556"/>
        <v>0</v>
      </c>
      <c r="AN1692" s="14">
        <f t="shared" si="557"/>
        <v>0</v>
      </c>
      <c r="AO1692" s="5" t="str">
        <f t="shared" si="558"/>
        <v>5千～1万人未満の市町村平均</v>
      </c>
    </row>
    <row r="1693" spans="1:41" s="5" customFormat="1" ht="18" customHeight="1" x14ac:dyDescent="0.3">
      <c r="A1693" s="5" t="str">
        <f t="shared" si="541"/>
        <v>046505</v>
      </c>
      <c r="B1693" s="22">
        <v>46</v>
      </c>
      <c r="C1693" s="23" t="s">
        <v>73</v>
      </c>
      <c r="D1693" s="23">
        <v>46505</v>
      </c>
      <c r="E1693" s="24" t="s">
        <v>1504</v>
      </c>
      <c r="F1693" s="25">
        <v>5.1819074628600559</v>
      </c>
      <c r="G1693" s="26">
        <v>1.0749795231001216</v>
      </c>
      <c r="H1693" s="26">
        <v>6.3490363711887001</v>
      </c>
      <c r="I1693" s="26">
        <f t="shared" si="542"/>
        <v>12.605923357148878</v>
      </c>
      <c r="J1693" s="26">
        <v>16.669701814842817</v>
      </c>
      <c r="K1693" s="26">
        <v>13.656687304846221</v>
      </c>
      <c r="L1693" s="26">
        <f t="shared" si="543"/>
        <v>30.32638911968904</v>
      </c>
      <c r="M1693" s="26">
        <v>11.18617590690271</v>
      </c>
      <c r="N1693" s="26">
        <v>17.768523557407558</v>
      </c>
      <c r="O1693" s="26">
        <v>0.76548904673786622</v>
      </c>
      <c r="P1693" s="26">
        <v>22.092470898993874</v>
      </c>
      <c r="Q1693" s="26">
        <f t="shared" si="539"/>
        <v>51.812659410042002</v>
      </c>
      <c r="R1693" s="27">
        <v>1.253545634</v>
      </c>
      <c r="S1693" s="143">
        <f t="shared" si="544"/>
        <v>95.998517520879929</v>
      </c>
      <c r="T1693" s="140" t="str">
        <f t="shared" si="545"/>
        <v>46505</v>
      </c>
      <c r="U1693" s="5" t="str">
        <f t="shared" si="540"/>
        <v>鹿児島県屋久島町</v>
      </c>
      <c r="V1693" s="21">
        <f t="shared" si="546"/>
        <v>5.3979036308899012E-2</v>
      </c>
      <c r="W1693" s="21">
        <f t="shared" si="546"/>
        <v>1.1197876288728216E-2</v>
      </c>
      <c r="X1693" s="21">
        <f t="shared" si="546"/>
        <v>6.6136816850403637E-2</v>
      </c>
      <c r="Y1693" s="21">
        <f t="shared" si="547"/>
        <v>0.1736454087555791</v>
      </c>
      <c r="Z1693" s="21">
        <f t="shared" si="547"/>
        <v>0.14225935626428665</v>
      </c>
      <c r="AA1693" s="21">
        <f t="shared" si="548"/>
        <v>0.11652446512488786</v>
      </c>
      <c r="AB1693" s="21">
        <f t="shared" si="548"/>
        <v>0.18509164533236525</v>
      </c>
      <c r="AC1693" s="21">
        <f t="shared" si="548"/>
        <v>7.9739673747708691E-3</v>
      </c>
      <c r="AD1693" s="21">
        <f t="shared" si="548"/>
        <v>0.23013345903168456</v>
      </c>
      <c r="AE1693" s="21">
        <f t="shared" si="549"/>
        <v>1.3057968668394806E-2</v>
      </c>
      <c r="AF1693" s="137">
        <f>VLOOKUP(T1693,人口!$A$2:$E$1748,5,0)</f>
        <v>12334</v>
      </c>
      <c r="AG1693" s="14">
        <f t="shared" si="550"/>
        <v>0</v>
      </c>
      <c r="AH1693" s="14">
        <f t="shared" si="551"/>
        <v>0</v>
      </c>
      <c r="AI1693" s="14">
        <f t="shared" si="552"/>
        <v>1</v>
      </c>
      <c r="AJ1693" s="14">
        <f t="shared" si="553"/>
        <v>0</v>
      </c>
      <c r="AK1693" s="14">
        <f t="shared" si="554"/>
        <v>0</v>
      </c>
      <c r="AL1693" s="14">
        <f t="shared" si="555"/>
        <v>0</v>
      </c>
      <c r="AM1693" s="14">
        <f t="shared" si="556"/>
        <v>0</v>
      </c>
      <c r="AN1693" s="14">
        <f t="shared" si="557"/>
        <v>0</v>
      </c>
      <c r="AO1693" s="5" t="str">
        <f t="shared" si="558"/>
        <v>1万～3万人未満の市町村平均</v>
      </c>
    </row>
    <row r="1694" spans="1:41" s="5" customFormat="1" ht="18" customHeight="1" x14ac:dyDescent="0.3">
      <c r="A1694" s="5" t="str">
        <f t="shared" si="541"/>
        <v>046523</v>
      </c>
      <c r="B1694" s="22">
        <v>46</v>
      </c>
      <c r="C1694" s="23" t="s">
        <v>73</v>
      </c>
      <c r="D1694" s="23">
        <v>46523</v>
      </c>
      <c r="E1694" s="24" t="s">
        <v>1528</v>
      </c>
      <c r="F1694" s="25">
        <v>0</v>
      </c>
      <c r="G1694" s="26">
        <v>6.3234089594124798E-2</v>
      </c>
      <c r="H1694" s="26">
        <v>0.77069227627146075</v>
      </c>
      <c r="I1694" s="26">
        <f t="shared" si="542"/>
        <v>0.83392636586558555</v>
      </c>
      <c r="J1694" s="26">
        <v>1.0220032595678279</v>
      </c>
      <c r="K1694" s="26">
        <v>1.8029721922522186</v>
      </c>
      <c r="L1694" s="26">
        <f t="shared" si="543"/>
        <v>2.8249754518200465</v>
      </c>
      <c r="M1694" s="26">
        <v>1.2590018700000063</v>
      </c>
      <c r="N1694" s="26">
        <v>1.9534309678601323</v>
      </c>
      <c r="O1694" s="26">
        <v>9.1233087295659418E-2</v>
      </c>
      <c r="P1694" s="26">
        <v>0.29797466824176588</v>
      </c>
      <c r="Q1694" s="26">
        <f t="shared" si="539"/>
        <v>3.6016405933975637</v>
      </c>
      <c r="R1694" s="27">
        <v>0.25510194486114324</v>
      </c>
      <c r="S1694" s="143">
        <f t="shared" si="544"/>
        <v>7.5156443559443389</v>
      </c>
      <c r="T1694" s="140" t="str">
        <f t="shared" si="545"/>
        <v>46523</v>
      </c>
      <c r="U1694" s="5" t="str">
        <f t="shared" si="540"/>
        <v>鹿児島県大和村</v>
      </c>
      <c r="V1694" s="21">
        <f t="shared" si="546"/>
        <v>0</v>
      </c>
      <c r="W1694" s="21">
        <f t="shared" si="546"/>
        <v>8.4136617699467307E-3</v>
      </c>
      <c r="X1694" s="21">
        <f t="shared" si="546"/>
        <v>0.10254506995955684</v>
      </c>
      <c r="Y1694" s="21">
        <f t="shared" si="547"/>
        <v>0.13598345147339178</v>
      </c>
      <c r="Z1694" s="21">
        <f t="shared" si="547"/>
        <v>0.23989589007444134</v>
      </c>
      <c r="AA1694" s="21">
        <f t="shared" si="548"/>
        <v>0.16751748890355964</v>
      </c>
      <c r="AB1694" s="21">
        <f t="shared" si="548"/>
        <v>0.25991530138265623</v>
      </c>
      <c r="AC1694" s="21">
        <f t="shared" si="548"/>
        <v>1.2139090538990253E-2</v>
      </c>
      <c r="AD1694" s="21">
        <f t="shared" si="548"/>
        <v>3.9647254996318333E-2</v>
      </c>
      <c r="AE1694" s="21">
        <f t="shared" si="549"/>
        <v>3.3942790901138872E-2</v>
      </c>
      <c r="AF1694" s="137">
        <f>VLOOKUP(T1694,人口!$A$2:$E$1748,5,0)</f>
        <v>1470</v>
      </c>
      <c r="AG1694" s="14">
        <f t="shared" si="550"/>
        <v>1</v>
      </c>
      <c r="AH1694" s="14">
        <f t="shared" si="551"/>
        <v>0</v>
      </c>
      <c r="AI1694" s="14">
        <f t="shared" si="552"/>
        <v>0</v>
      </c>
      <c r="AJ1694" s="14">
        <f t="shared" si="553"/>
        <v>0</v>
      </c>
      <c r="AK1694" s="14">
        <f t="shared" si="554"/>
        <v>0</v>
      </c>
      <c r="AL1694" s="14">
        <f t="shared" si="555"/>
        <v>0</v>
      </c>
      <c r="AM1694" s="14">
        <f t="shared" si="556"/>
        <v>0</v>
      </c>
      <c r="AN1694" s="14">
        <f t="shared" si="557"/>
        <v>0</v>
      </c>
      <c r="AO1694" s="5" t="str">
        <f t="shared" si="558"/>
        <v>5千人未満の市町村平均</v>
      </c>
    </row>
    <row r="1695" spans="1:41" s="5" customFormat="1" ht="18" customHeight="1" x14ac:dyDescent="0.3">
      <c r="A1695" s="5" t="str">
        <f t="shared" si="541"/>
        <v>046524</v>
      </c>
      <c r="B1695" s="22">
        <v>46</v>
      </c>
      <c r="C1695" s="23" t="s">
        <v>73</v>
      </c>
      <c r="D1695" s="23">
        <v>46524</v>
      </c>
      <c r="E1695" s="24" t="s">
        <v>1550</v>
      </c>
      <c r="F1695" s="25">
        <v>1.1823442139489637</v>
      </c>
      <c r="G1695" s="26">
        <v>0.24857538668035267</v>
      </c>
      <c r="H1695" s="26">
        <v>4.0002599101709153</v>
      </c>
      <c r="I1695" s="26">
        <f t="shared" si="542"/>
        <v>5.4311795108002316</v>
      </c>
      <c r="J1695" s="26">
        <v>1.7090932888043069</v>
      </c>
      <c r="K1695" s="26">
        <v>1.9849235144061121</v>
      </c>
      <c r="L1695" s="26">
        <f t="shared" si="543"/>
        <v>3.694016803210419</v>
      </c>
      <c r="M1695" s="26">
        <v>1.2605935284955814</v>
      </c>
      <c r="N1695" s="26">
        <v>2.4730628509362269</v>
      </c>
      <c r="O1695" s="26">
        <v>0.1056938419486449</v>
      </c>
      <c r="P1695" s="26">
        <v>0.20723442016347371</v>
      </c>
      <c r="Q1695" s="26">
        <f t="shared" si="539"/>
        <v>4.0465846415439275</v>
      </c>
      <c r="R1695" s="27">
        <v>0.2871155275232764</v>
      </c>
      <c r="S1695" s="143">
        <f t="shared" si="544"/>
        <v>13.458896483077854</v>
      </c>
      <c r="T1695" s="140" t="str">
        <f t="shared" si="545"/>
        <v>46524</v>
      </c>
      <c r="U1695" s="5" t="str">
        <f t="shared" si="540"/>
        <v>鹿児島県宇検村</v>
      </c>
      <c r="V1695" s="21">
        <f t="shared" si="546"/>
        <v>8.7848525726871393E-2</v>
      </c>
      <c r="W1695" s="21">
        <f t="shared" si="546"/>
        <v>1.8469224946702844E-2</v>
      </c>
      <c r="X1695" s="21">
        <f t="shared" si="546"/>
        <v>0.29722049762404545</v>
      </c>
      <c r="Y1695" s="21">
        <f t="shared" si="547"/>
        <v>0.12698613819886234</v>
      </c>
      <c r="Z1695" s="21">
        <f t="shared" si="547"/>
        <v>0.14748040575999652</v>
      </c>
      <c r="AA1695" s="21">
        <f t="shared" si="548"/>
        <v>9.366247300293537E-2</v>
      </c>
      <c r="AB1695" s="21">
        <f t="shared" si="548"/>
        <v>0.18374930322449981</v>
      </c>
      <c r="AC1695" s="21">
        <f t="shared" si="548"/>
        <v>7.8530838008551394E-3</v>
      </c>
      <c r="AD1695" s="21">
        <f t="shared" si="548"/>
        <v>1.5397578874615299E-2</v>
      </c>
      <c r="AE1695" s="21">
        <f t="shared" si="549"/>
        <v>2.133276884061577E-2</v>
      </c>
      <c r="AF1695" s="137">
        <f>VLOOKUP(T1695,人口!$A$2:$E$1748,5,0)</f>
        <v>1703</v>
      </c>
      <c r="AG1695" s="14">
        <f t="shared" si="550"/>
        <v>1</v>
      </c>
      <c r="AH1695" s="14">
        <f t="shared" si="551"/>
        <v>0</v>
      </c>
      <c r="AI1695" s="14">
        <f t="shared" si="552"/>
        <v>0</v>
      </c>
      <c r="AJ1695" s="14">
        <f t="shared" si="553"/>
        <v>0</v>
      </c>
      <c r="AK1695" s="14">
        <f t="shared" si="554"/>
        <v>0</v>
      </c>
      <c r="AL1695" s="14">
        <f t="shared" si="555"/>
        <v>0</v>
      </c>
      <c r="AM1695" s="14">
        <f t="shared" si="556"/>
        <v>0</v>
      </c>
      <c r="AN1695" s="14">
        <f t="shared" si="557"/>
        <v>0</v>
      </c>
      <c r="AO1695" s="5" t="str">
        <f t="shared" si="558"/>
        <v>5千人未満の市町村平均</v>
      </c>
    </row>
    <row r="1696" spans="1:41" s="5" customFormat="1" ht="18" customHeight="1" x14ac:dyDescent="0.3">
      <c r="A1696" s="5" t="str">
        <f t="shared" si="541"/>
        <v>046525</v>
      </c>
      <c r="B1696" s="22">
        <v>46</v>
      </c>
      <c r="C1696" s="23" t="s">
        <v>73</v>
      </c>
      <c r="D1696" s="23">
        <v>46525</v>
      </c>
      <c r="E1696" s="24" t="s">
        <v>1573</v>
      </c>
      <c r="F1696" s="25">
        <v>0.56393960077120719</v>
      </c>
      <c r="G1696" s="26">
        <v>0.92016502788691945</v>
      </c>
      <c r="H1696" s="26">
        <v>8.844611361020096</v>
      </c>
      <c r="I1696" s="26">
        <f t="shared" si="542"/>
        <v>10.328715989678223</v>
      </c>
      <c r="J1696" s="26">
        <v>10.520418688862065</v>
      </c>
      <c r="K1696" s="26">
        <v>10.881929641999344</v>
      </c>
      <c r="L1696" s="26">
        <f t="shared" si="543"/>
        <v>21.402348330861408</v>
      </c>
      <c r="M1696" s="26">
        <v>6.186776572300916</v>
      </c>
      <c r="N1696" s="26">
        <v>9.7960232772493345</v>
      </c>
      <c r="O1696" s="26">
        <v>0.55341866626897629</v>
      </c>
      <c r="P1696" s="26">
        <v>3.8133254288545082</v>
      </c>
      <c r="Q1696" s="26">
        <f t="shared" si="539"/>
        <v>20.349543944673734</v>
      </c>
      <c r="R1696" s="27">
        <v>1.4558238237164647</v>
      </c>
      <c r="S1696" s="143">
        <f t="shared" si="544"/>
        <v>53.536432088929828</v>
      </c>
      <c r="T1696" s="140" t="str">
        <f t="shared" si="545"/>
        <v>46525</v>
      </c>
      <c r="U1696" s="5" t="str">
        <f t="shared" si="540"/>
        <v>鹿児島県瀬戸内町</v>
      </c>
      <c r="V1696" s="21">
        <f t="shared" si="546"/>
        <v>1.0533753908636315E-2</v>
      </c>
      <c r="W1696" s="21">
        <f t="shared" si="546"/>
        <v>1.7187641984778242E-2</v>
      </c>
      <c r="X1696" s="21">
        <f t="shared" si="546"/>
        <v>0.16520733668482493</v>
      </c>
      <c r="Y1696" s="21">
        <f t="shared" si="547"/>
        <v>0.19650952217709441</v>
      </c>
      <c r="Z1696" s="21">
        <f t="shared" si="547"/>
        <v>0.2032621379012198</v>
      </c>
      <c r="AA1696" s="21">
        <f t="shared" si="548"/>
        <v>0.11556198892791376</v>
      </c>
      <c r="AB1696" s="21">
        <f t="shared" si="548"/>
        <v>0.18297863520260513</v>
      </c>
      <c r="AC1696" s="21">
        <f t="shared" si="548"/>
        <v>1.0337234751648891E-2</v>
      </c>
      <c r="AD1696" s="21">
        <f t="shared" si="548"/>
        <v>7.1228606017677096E-2</v>
      </c>
      <c r="AE1696" s="21">
        <f t="shared" si="549"/>
        <v>2.7193142443601458E-2</v>
      </c>
      <c r="AF1696" s="137">
        <f>VLOOKUP(T1696,人口!$A$2:$E$1748,5,0)</f>
        <v>8917</v>
      </c>
      <c r="AG1696" s="14">
        <f t="shared" si="550"/>
        <v>0</v>
      </c>
      <c r="AH1696" s="14">
        <f t="shared" si="551"/>
        <v>1</v>
      </c>
      <c r="AI1696" s="14">
        <f t="shared" si="552"/>
        <v>0</v>
      </c>
      <c r="AJ1696" s="14">
        <f t="shared" si="553"/>
        <v>0</v>
      </c>
      <c r="AK1696" s="14">
        <f t="shared" si="554"/>
        <v>0</v>
      </c>
      <c r="AL1696" s="14">
        <f t="shared" si="555"/>
        <v>0</v>
      </c>
      <c r="AM1696" s="14">
        <f t="shared" si="556"/>
        <v>0</v>
      </c>
      <c r="AN1696" s="14">
        <f t="shared" si="557"/>
        <v>0</v>
      </c>
      <c r="AO1696" s="5" t="str">
        <f t="shared" si="558"/>
        <v>5千～1万人未満の市町村平均</v>
      </c>
    </row>
    <row r="1697" spans="1:41" s="5" customFormat="1" ht="18" customHeight="1" x14ac:dyDescent="0.3">
      <c r="A1697" s="5" t="str">
        <f t="shared" si="541"/>
        <v>046527</v>
      </c>
      <c r="B1697" s="22">
        <v>46</v>
      </c>
      <c r="C1697" s="23" t="s">
        <v>73</v>
      </c>
      <c r="D1697" s="23">
        <v>46527</v>
      </c>
      <c r="E1697" s="24" t="s">
        <v>1590</v>
      </c>
      <c r="F1697" s="25">
        <v>1.7888962571027271</v>
      </c>
      <c r="G1697" s="26">
        <v>0.36632162247630923</v>
      </c>
      <c r="H1697" s="26">
        <v>0.84409154067826642</v>
      </c>
      <c r="I1697" s="26">
        <f t="shared" si="542"/>
        <v>2.9993094202573025</v>
      </c>
      <c r="J1697" s="26">
        <v>6.1769048356987986</v>
      </c>
      <c r="K1697" s="26">
        <v>6.4282575065506284</v>
      </c>
      <c r="L1697" s="26">
        <f t="shared" si="543"/>
        <v>12.605162342249427</v>
      </c>
      <c r="M1697" s="26">
        <v>5.07102396690268</v>
      </c>
      <c r="N1697" s="26">
        <v>7.5057938666546962</v>
      </c>
      <c r="O1697" s="26">
        <v>0.37194550487271222</v>
      </c>
      <c r="P1697" s="26">
        <v>0.28718732615165404</v>
      </c>
      <c r="Q1697" s="26">
        <f t="shared" si="539"/>
        <v>13.235950664581743</v>
      </c>
      <c r="R1697" s="27">
        <v>0.96808089625329263</v>
      </c>
      <c r="S1697" s="143">
        <f t="shared" si="544"/>
        <v>29.808503323341768</v>
      </c>
      <c r="T1697" s="140" t="str">
        <f t="shared" si="545"/>
        <v>46527</v>
      </c>
      <c r="U1697" s="5" t="str">
        <f t="shared" si="540"/>
        <v>鹿児島県龍郷町</v>
      </c>
      <c r="V1697" s="21">
        <f t="shared" si="546"/>
        <v>6.0012951260854444E-2</v>
      </c>
      <c r="W1697" s="21">
        <f t="shared" si="546"/>
        <v>1.2289165225865546E-2</v>
      </c>
      <c r="X1697" s="21">
        <f t="shared" si="546"/>
        <v>2.8317139291501911E-2</v>
      </c>
      <c r="Y1697" s="21">
        <f t="shared" si="547"/>
        <v>0.20721955640295189</v>
      </c>
      <c r="Z1697" s="21">
        <f t="shared" si="547"/>
        <v>0.21565180367566239</v>
      </c>
      <c r="AA1697" s="21">
        <f t="shared" si="548"/>
        <v>0.17012004634703606</v>
      </c>
      <c r="AB1697" s="21">
        <f t="shared" si="548"/>
        <v>0.251800427053888</v>
      </c>
      <c r="AC1697" s="21">
        <f t="shared" si="548"/>
        <v>1.2477832276183338E-2</v>
      </c>
      <c r="AD1697" s="21">
        <f t="shared" si="548"/>
        <v>9.6344094514389765E-3</v>
      </c>
      <c r="AE1697" s="21">
        <f t="shared" si="549"/>
        <v>3.2476669014617376E-2</v>
      </c>
      <c r="AF1697" s="137">
        <f>VLOOKUP(T1697,人口!$A$2:$E$1748,5,0)</f>
        <v>5993</v>
      </c>
      <c r="AG1697" s="14">
        <f t="shared" si="550"/>
        <v>0</v>
      </c>
      <c r="AH1697" s="14">
        <f t="shared" si="551"/>
        <v>1</v>
      </c>
      <c r="AI1697" s="14">
        <f t="shared" si="552"/>
        <v>0</v>
      </c>
      <c r="AJ1697" s="14">
        <f t="shared" si="553"/>
        <v>0</v>
      </c>
      <c r="AK1697" s="14">
        <f t="shared" si="554"/>
        <v>0</v>
      </c>
      <c r="AL1697" s="14">
        <f t="shared" si="555"/>
        <v>0</v>
      </c>
      <c r="AM1697" s="14">
        <f t="shared" si="556"/>
        <v>0</v>
      </c>
      <c r="AN1697" s="14">
        <f t="shared" si="557"/>
        <v>0</v>
      </c>
      <c r="AO1697" s="5" t="str">
        <f t="shared" si="558"/>
        <v>5千～1万人未満の市町村平均</v>
      </c>
    </row>
    <row r="1698" spans="1:41" s="5" customFormat="1" ht="18" customHeight="1" x14ac:dyDescent="0.3">
      <c r="A1698" s="5" t="str">
        <f t="shared" si="541"/>
        <v>046529</v>
      </c>
      <c r="B1698" s="22">
        <v>46</v>
      </c>
      <c r="C1698" s="23" t="s">
        <v>73</v>
      </c>
      <c r="D1698" s="23">
        <v>46529</v>
      </c>
      <c r="E1698" s="24" t="s">
        <v>1608</v>
      </c>
      <c r="F1698" s="25">
        <v>1.1989223184269668</v>
      </c>
      <c r="G1698" s="26">
        <v>0.66504818366234708</v>
      </c>
      <c r="H1698" s="26">
        <v>2.4221757254245908</v>
      </c>
      <c r="I1698" s="26">
        <f t="shared" si="542"/>
        <v>4.2861462275139051</v>
      </c>
      <c r="J1698" s="26">
        <v>7.6339500233259034</v>
      </c>
      <c r="K1698" s="26">
        <v>7.7887571653831511</v>
      </c>
      <c r="L1698" s="26">
        <f t="shared" si="543"/>
        <v>15.422707188709055</v>
      </c>
      <c r="M1698" s="26">
        <v>4.8099919736283434</v>
      </c>
      <c r="N1698" s="26">
        <v>12.783906604936877</v>
      </c>
      <c r="O1698" s="26">
        <v>0.4318366131994546</v>
      </c>
      <c r="P1698" s="26">
        <v>8.8566473212924262</v>
      </c>
      <c r="Q1698" s="26">
        <f t="shared" si="539"/>
        <v>26.882382513057102</v>
      </c>
      <c r="R1698" s="27">
        <v>0.85202721559999994</v>
      </c>
      <c r="S1698" s="143">
        <f t="shared" si="544"/>
        <v>47.443263144880063</v>
      </c>
      <c r="T1698" s="140" t="str">
        <f t="shared" si="545"/>
        <v>46529</v>
      </c>
      <c r="U1698" s="5" t="str">
        <f t="shared" si="540"/>
        <v>鹿児島県喜界町</v>
      </c>
      <c r="V1698" s="21">
        <f t="shared" si="546"/>
        <v>2.5270654650498065E-2</v>
      </c>
      <c r="W1698" s="21">
        <f t="shared" si="546"/>
        <v>1.4017758045677706E-2</v>
      </c>
      <c r="X1698" s="21">
        <f t="shared" si="546"/>
        <v>5.1054155318698495E-2</v>
      </c>
      <c r="Y1698" s="21">
        <f t="shared" si="547"/>
        <v>0.16090693424720168</v>
      </c>
      <c r="Z1698" s="21">
        <f t="shared" si="547"/>
        <v>0.16416992949237494</v>
      </c>
      <c r="AA1698" s="21">
        <f t="shared" si="548"/>
        <v>0.10138408816737184</v>
      </c>
      <c r="AB1698" s="21">
        <f t="shared" si="548"/>
        <v>0.26945673120961283</v>
      </c>
      <c r="AC1698" s="21">
        <f t="shared" si="548"/>
        <v>9.1021692981094436E-3</v>
      </c>
      <c r="AD1698" s="21">
        <f t="shared" si="548"/>
        <v>0.1866787133559174</v>
      </c>
      <c r="AE1698" s="21">
        <f t="shared" si="549"/>
        <v>1.7958866214537527E-2</v>
      </c>
      <c r="AF1698" s="137">
        <f>VLOOKUP(T1698,人口!$A$2:$E$1748,5,0)</f>
        <v>6958</v>
      </c>
      <c r="AG1698" s="14">
        <f t="shared" si="550"/>
        <v>0</v>
      </c>
      <c r="AH1698" s="14">
        <f t="shared" si="551"/>
        <v>1</v>
      </c>
      <c r="AI1698" s="14">
        <f t="shared" si="552"/>
        <v>0</v>
      </c>
      <c r="AJ1698" s="14">
        <f t="shared" si="553"/>
        <v>0</v>
      </c>
      <c r="AK1698" s="14">
        <f t="shared" si="554"/>
        <v>0</v>
      </c>
      <c r="AL1698" s="14">
        <f t="shared" si="555"/>
        <v>0</v>
      </c>
      <c r="AM1698" s="14">
        <f t="shared" si="556"/>
        <v>0</v>
      </c>
      <c r="AN1698" s="14">
        <f t="shared" si="557"/>
        <v>0</v>
      </c>
      <c r="AO1698" s="5" t="str">
        <f t="shared" si="558"/>
        <v>5千～1万人未満の市町村平均</v>
      </c>
    </row>
    <row r="1699" spans="1:41" s="5" customFormat="1" ht="18" customHeight="1" x14ac:dyDescent="0.3">
      <c r="A1699" s="5" t="str">
        <f t="shared" si="541"/>
        <v>046530</v>
      </c>
      <c r="B1699" s="22">
        <v>46</v>
      </c>
      <c r="C1699" s="23" t="s">
        <v>73</v>
      </c>
      <c r="D1699" s="23">
        <v>46530</v>
      </c>
      <c r="E1699" s="24" t="s">
        <v>1622</v>
      </c>
      <c r="F1699" s="25">
        <v>1.8171100218265066</v>
      </c>
      <c r="G1699" s="26">
        <v>1.0095649476579236</v>
      </c>
      <c r="H1699" s="26">
        <v>3.5231646915266777</v>
      </c>
      <c r="I1699" s="26">
        <f t="shared" si="542"/>
        <v>6.3498396610111083</v>
      </c>
      <c r="J1699" s="26">
        <v>15.82378695472755</v>
      </c>
      <c r="K1699" s="26">
        <v>12.085289522608047</v>
      </c>
      <c r="L1699" s="26">
        <f t="shared" si="543"/>
        <v>27.909076477335596</v>
      </c>
      <c r="M1699" s="26">
        <v>8.1174583274336687</v>
      </c>
      <c r="N1699" s="26">
        <v>19.269682330738497</v>
      </c>
      <c r="O1699" s="26">
        <v>0.66513265071264083</v>
      </c>
      <c r="P1699" s="26">
        <v>44.344853311519124</v>
      </c>
      <c r="Q1699" s="26">
        <f t="shared" si="539"/>
        <v>72.397126620403924</v>
      </c>
      <c r="R1699" s="27">
        <v>1.1966030633569511</v>
      </c>
      <c r="S1699" s="143">
        <f t="shared" si="544"/>
        <v>107.85264582210758</v>
      </c>
      <c r="T1699" s="140" t="str">
        <f t="shared" si="545"/>
        <v>46530</v>
      </c>
      <c r="U1699" s="5" t="str">
        <f t="shared" si="540"/>
        <v>鹿児島県徳之島町</v>
      </c>
      <c r="V1699" s="21">
        <f t="shared" si="546"/>
        <v>1.6848080155804915E-2</v>
      </c>
      <c r="W1699" s="21">
        <f t="shared" si="546"/>
        <v>9.3605950967869857E-3</v>
      </c>
      <c r="X1699" s="21">
        <f t="shared" si="546"/>
        <v>3.2666465107752611E-2</v>
      </c>
      <c r="Y1699" s="21">
        <f t="shared" si="547"/>
        <v>0.14671672478788647</v>
      </c>
      <c r="Z1699" s="21">
        <f t="shared" si="547"/>
        <v>0.11205371393986527</v>
      </c>
      <c r="AA1699" s="21">
        <f t="shared" si="548"/>
        <v>7.5264341134686899E-2</v>
      </c>
      <c r="AB1699" s="21">
        <f t="shared" si="548"/>
        <v>0.17866675577455893</v>
      </c>
      <c r="AC1699" s="21">
        <f t="shared" si="548"/>
        <v>6.1670499192918483E-3</v>
      </c>
      <c r="AD1699" s="21">
        <f t="shared" si="548"/>
        <v>0.41116147845516593</v>
      </c>
      <c r="AE1699" s="21">
        <f t="shared" si="549"/>
        <v>1.1094795628200269E-2</v>
      </c>
      <c r="AF1699" s="137">
        <f>VLOOKUP(T1699,人口!$A$2:$E$1748,5,0)</f>
        <v>10717</v>
      </c>
      <c r="AG1699" s="14">
        <f t="shared" si="550"/>
        <v>0</v>
      </c>
      <c r="AH1699" s="14">
        <f t="shared" si="551"/>
        <v>0</v>
      </c>
      <c r="AI1699" s="14">
        <f t="shared" si="552"/>
        <v>1</v>
      </c>
      <c r="AJ1699" s="14">
        <f t="shared" si="553"/>
        <v>0</v>
      </c>
      <c r="AK1699" s="14">
        <f t="shared" si="554"/>
        <v>0</v>
      </c>
      <c r="AL1699" s="14">
        <f t="shared" si="555"/>
        <v>0</v>
      </c>
      <c r="AM1699" s="14">
        <f t="shared" si="556"/>
        <v>0</v>
      </c>
      <c r="AN1699" s="14">
        <f t="shared" si="557"/>
        <v>0</v>
      </c>
      <c r="AO1699" s="5" t="str">
        <f t="shared" si="558"/>
        <v>1万～3万人未満の市町村平均</v>
      </c>
    </row>
    <row r="1700" spans="1:41" s="5" customFormat="1" ht="18" customHeight="1" x14ac:dyDescent="0.3">
      <c r="A1700" s="5" t="str">
        <f t="shared" si="541"/>
        <v>046531</v>
      </c>
      <c r="B1700" s="22">
        <v>46</v>
      </c>
      <c r="C1700" s="23" t="s">
        <v>73</v>
      </c>
      <c r="D1700" s="23">
        <v>46531</v>
      </c>
      <c r="E1700" s="24" t="s">
        <v>1640</v>
      </c>
      <c r="F1700" s="25">
        <v>0.20509335982257595</v>
      </c>
      <c r="G1700" s="26">
        <v>0.58873117897978267</v>
      </c>
      <c r="H1700" s="26">
        <v>0.95419043728847508</v>
      </c>
      <c r="I1700" s="26">
        <f t="shared" si="542"/>
        <v>1.7480149760908337</v>
      </c>
      <c r="J1700" s="26">
        <v>5.897235024803547</v>
      </c>
      <c r="K1700" s="26">
        <v>6.3703639040471165</v>
      </c>
      <c r="L1700" s="26">
        <f t="shared" si="543"/>
        <v>12.267598928850663</v>
      </c>
      <c r="M1700" s="26">
        <v>5.0280491875221491</v>
      </c>
      <c r="N1700" s="26">
        <v>14.746960385446565</v>
      </c>
      <c r="O1700" s="26">
        <v>0.36704250222212914</v>
      </c>
      <c r="P1700" s="26">
        <v>5.2269860841655973</v>
      </c>
      <c r="Q1700" s="26">
        <f t="shared" si="539"/>
        <v>25.369038159356442</v>
      </c>
      <c r="R1700" s="27">
        <v>0.75819105045411617</v>
      </c>
      <c r="S1700" s="143">
        <f t="shared" si="544"/>
        <v>40.142843114752054</v>
      </c>
      <c r="T1700" s="140" t="str">
        <f t="shared" si="545"/>
        <v>46531</v>
      </c>
      <c r="U1700" s="5" t="str">
        <f t="shared" si="540"/>
        <v>鹿児島県天城町</v>
      </c>
      <c r="V1700" s="21">
        <f t="shared" si="546"/>
        <v>5.1090890407612007E-3</v>
      </c>
      <c r="W1700" s="21">
        <f t="shared" si="546"/>
        <v>1.4665906380792206E-2</v>
      </c>
      <c r="X1700" s="21">
        <f t="shared" si="546"/>
        <v>2.3769876851044976E-2</v>
      </c>
      <c r="Y1700" s="21">
        <f t="shared" si="547"/>
        <v>0.14690626191936013</v>
      </c>
      <c r="Z1700" s="21">
        <f t="shared" si="547"/>
        <v>0.1586923947025087</v>
      </c>
      <c r="AA1700" s="21">
        <f t="shared" si="548"/>
        <v>0.12525393812164731</v>
      </c>
      <c r="AB1700" s="21">
        <f t="shared" si="548"/>
        <v>0.36736213086081138</v>
      </c>
      <c r="AC1700" s="21">
        <f t="shared" si="548"/>
        <v>9.143410723871849E-3</v>
      </c>
      <c r="AD1700" s="21">
        <f t="shared" si="548"/>
        <v>0.13020966325737743</v>
      </c>
      <c r="AE1700" s="21">
        <f t="shared" si="549"/>
        <v>1.8887328141824845E-2</v>
      </c>
      <c r="AF1700" s="137">
        <f>VLOOKUP(T1700,人口!$A$2:$E$1748,5,0)</f>
        <v>5914</v>
      </c>
      <c r="AG1700" s="14">
        <f t="shared" si="550"/>
        <v>0</v>
      </c>
      <c r="AH1700" s="14">
        <f t="shared" si="551"/>
        <v>1</v>
      </c>
      <c r="AI1700" s="14">
        <f t="shared" si="552"/>
        <v>0</v>
      </c>
      <c r="AJ1700" s="14">
        <f t="shared" si="553"/>
        <v>0</v>
      </c>
      <c r="AK1700" s="14">
        <f t="shared" si="554"/>
        <v>0</v>
      </c>
      <c r="AL1700" s="14">
        <f t="shared" si="555"/>
        <v>0</v>
      </c>
      <c r="AM1700" s="14">
        <f t="shared" si="556"/>
        <v>0</v>
      </c>
      <c r="AN1700" s="14">
        <f t="shared" si="557"/>
        <v>0</v>
      </c>
      <c r="AO1700" s="5" t="str">
        <f t="shared" si="558"/>
        <v>5千～1万人未満の市町村平均</v>
      </c>
    </row>
    <row r="1701" spans="1:41" s="5" customFormat="1" ht="18" customHeight="1" x14ac:dyDescent="0.3">
      <c r="A1701" s="5" t="str">
        <f t="shared" si="541"/>
        <v>046532</v>
      </c>
      <c r="B1701" s="22">
        <v>46</v>
      </c>
      <c r="C1701" s="23" t="s">
        <v>73</v>
      </c>
      <c r="D1701" s="23">
        <v>46532</v>
      </c>
      <c r="E1701" s="24" t="s">
        <v>1656</v>
      </c>
      <c r="F1701" s="25">
        <v>0.73388324748559275</v>
      </c>
      <c r="G1701" s="26">
        <v>0.80241879209096301</v>
      </c>
      <c r="H1701" s="26">
        <v>0.95419043728847508</v>
      </c>
      <c r="I1701" s="26">
        <f t="shared" si="542"/>
        <v>2.4904924768650307</v>
      </c>
      <c r="J1701" s="26">
        <v>4.7371232166454726</v>
      </c>
      <c r="K1701" s="26">
        <v>7.1767390817746</v>
      </c>
      <c r="L1701" s="26">
        <f t="shared" si="543"/>
        <v>11.913862298420073</v>
      </c>
      <c r="M1701" s="26">
        <v>5.0837572348672824</v>
      </c>
      <c r="N1701" s="26">
        <v>15.372443207667793</v>
      </c>
      <c r="O1701" s="26">
        <v>0.41005238623293999</v>
      </c>
      <c r="P1701" s="26">
        <v>0</v>
      </c>
      <c r="Q1701" s="26">
        <f t="shared" si="539"/>
        <v>20.866252828768015</v>
      </c>
      <c r="R1701" s="27">
        <v>0.84051856450893059</v>
      </c>
      <c r="S1701" s="143">
        <f t="shared" si="544"/>
        <v>36.111126168562052</v>
      </c>
      <c r="T1701" s="140" t="str">
        <f t="shared" si="545"/>
        <v>46532</v>
      </c>
      <c r="U1701" s="5" t="str">
        <f t="shared" si="540"/>
        <v>鹿児島県伊仙町</v>
      </c>
      <c r="V1701" s="21">
        <f t="shared" si="546"/>
        <v>2.0322912225443232E-2</v>
      </c>
      <c r="W1701" s="21">
        <f t="shared" si="546"/>
        <v>2.2220818823134349E-2</v>
      </c>
      <c r="X1701" s="21">
        <f t="shared" si="546"/>
        <v>2.6423724168402777E-2</v>
      </c>
      <c r="Y1701" s="21">
        <f t="shared" si="547"/>
        <v>0.13118181899210776</v>
      </c>
      <c r="Z1701" s="21">
        <f t="shared" si="547"/>
        <v>0.19874038401002819</v>
      </c>
      <c r="AA1701" s="21">
        <f t="shared" si="548"/>
        <v>0.14078091087874034</v>
      </c>
      <c r="AB1701" s="21">
        <f t="shared" si="548"/>
        <v>0.42569824978349396</v>
      </c>
      <c r="AC1701" s="21">
        <f t="shared" si="548"/>
        <v>1.135529211464823E-2</v>
      </c>
      <c r="AD1701" s="21">
        <f t="shared" si="548"/>
        <v>0</v>
      </c>
      <c r="AE1701" s="21">
        <f t="shared" si="549"/>
        <v>2.327588900400112E-2</v>
      </c>
      <c r="AF1701" s="137">
        <f>VLOOKUP(T1701,人口!$A$2:$E$1748,5,0)</f>
        <v>6607</v>
      </c>
      <c r="AG1701" s="14">
        <f t="shared" si="550"/>
        <v>0</v>
      </c>
      <c r="AH1701" s="14">
        <f t="shared" si="551"/>
        <v>1</v>
      </c>
      <c r="AI1701" s="14">
        <f t="shared" si="552"/>
        <v>0</v>
      </c>
      <c r="AJ1701" s="14">
        <f t="shared" si="553"/>
        <v>0</v>
      </c>
      <c r="AK1701" s="14">
        <f t="shared" si="554"/>
        <v>0</v>
      </c>
      <c r="AL1701" s="14">
        <f t="shared" si="555"/>
        <v>0</v>
      </c>
      <c r="AM1701" s="14">
        <f t="shared" si="556"/>
        <v>0</v>
      </c>
      <c r="AN1701" s="14">
        <f t="shared" si="557"/>
        <v>0</v>
      </c>
      <c r="AO1701" s="5" t="str">
        <f t="shared" si="558"/>
        <v>5千～1万人未満の市町村平均</v>
      </c>
    </row>
    <row r="1702" spans="1:41" s="5" customFormat="1" ht="18" customHeight="1" x14ac:dyDescent="0.3">
      <c r="A1702" s="5" t="str">
        <f t="shared" si="541"/>
        <v>046533</v>
      </c>
      <c r="B1702" s="22">
        <v>46</v>
      </c>
      <c r="C1702" s="23" t="s">
        <v>73</v>
      </c>
      <c r="D1702" s="23">
        <v>46533</v>
      </c>
      <c r="E1702" s="24" t="s">
        <v>1671</v>
      </c>
      <c r="F1702" s="25">
        <v>0.86651841234667748</v>
      </c>
      <c r="G1702" s="26">
        <v>0.64106283933354113</v>
      </c>
      <c r="H1702" s="26">
        <v>3.3763661627130657</v>
      </c>
      <c r="I1702" s="26">
        <f t="shared" si="542"/>
        <v>4.8839474143932842</v>
      </c>
      <c r="J1702" s="26">
        <v>8.3866416131427499</v>
      </c>
      <c r="K1702" s="26">
        <v>6.872797668631164</v>
      </c>
      <c r="L1702" s="26">
        <f t="shared" si="543"/>
        <v>15.259439281773915</v>
      </c>
      <c r="M1702" s="26">
        <v>4.8036253396460413</v>
      </c>
      <c r="N1702" s="26">
        <v>12.567393320321838</v>
      </c>
      <c r="O1702" s="26">
        <v>0.40570795350457528</v>
      </c>
      <c r="P1702" s="26">
        <v>35.417050583628075</v>
      </c>
      <c r="Q1702" s="26">
        <f t="shared" si="539"/>
        <v>53.19377719710053</v>
      </c>
      <c r="R1702" s="27">
        <v>0.53950674924999997</v>
      </c>
      <c r="S1702" s="143">
        <f t="shared" si="544"/>
        <v>73.876670642517723</v>
      </c>
      <c r="T1702" s="140" t="str">
        <f t="shared" si="545"/>
        <v>46533</v>
      </c>
      <c r="U1702" s="5" t="str">
        <f t="shared" si="540"/>
        <v>鹿児島県和泊町</v>
      </c>
      <c r="V1702" s="21">
        <f t="shared" si="546"/>
        <v>1.1729256405444673E-2</v>
      </c>
      <c r="W1702" s="21">
        <f t="shared" si="546"/>
        <v>8.6774733316771144E-3</v>
      </c>
      <c r="X1702" s="21">
        <f t="shared" si="546"/>
        <v>4.5702738541791965E-2</v>
      </c>
      <c r="Y1702" s="21">
        <f t="shared" si="547"/>
        <v>0.11352219232678909</v>
      </c>
      <c r="Z1702" s="21">
        <f t="shared" si="547"/>
        <v>9.3030690322902981E-2</v>
      </c>
      <c r="AA1702" s="21">
        <f t="shared" si="548"/>
        <v>6.5022222819032194E-2</v>
      </c>
      <c r="AB1702" s="21">
        <f t="shared" si="548"/>
        <v>0.17011315224442469</v>
      </c>
      <c r="AC1702" s="21">
        <f t="shared" si="548"/>
        <v>5.4916924378977227E-3</v>
      </c>
      <c r="AD1702" s="21">
        <f t="shared" si="548"/>
        <v>0.47940777887796082</v>
      </c>
      <c r="AE1702" s="21">
        <f t="shared" si="549"/>
        <v>7.3028026920788367E-3</v>
      </c>
      <c r="AF1702" s="137">
        <f>VLOOKUP(T1702,人口!$A$2:$E$1748,5,0)</f>
        <v>6537</v>
      </c>
      <c r="AG1702" s="14">
        <f t="shared" si="550"/>
        <v>0</v>
      </c>
      <c r="AH1702" s="14">
        <f t="shared" si="551"/>
        <v>1</v>
      </c>
      <c r="AI1702" s="14">
        <f t="shared" si="552"/>
        <v>0</v>
      </c>
      <c r="AJ1702" s="14">
        <f t="shared" si="553"/>
        <v>0</v>
      </c>
      <c r="AK1702" s="14">
        <f t="shared" si="554"/>
        <v>0</v>
      </c>
      <c r="AL1702" s="14">
        <f t="shared" si="555"/>
        <v>0</v>
      </c>
      <c r="AM1702" s="14">
        <f t="shared" si="556"/>
        <v>0</v>
      </c>
      <c r="AN1702" s="14">
        <f t="shared" si="557"/>
        <v>0</v>
      </c>
      <c r="AO1702" s="5" t="str">
        <f t="shared" si="558"/>
        <v>5千～1万人未満の市町村平均</v>
      </c>
    </row>
    <row r="1703" spans="1:41" s="5" customFormat="1" ht="18" customHeight="1" x14ac:dyDescent="0.3">
      <c r="A1703" s="5" t="str">
        <f t="shared" si="541"/>
        <v>046534</v>
      </c>
      <c r="B1703" s="22">
        <v>46</v>
      </c>
      <c r="C1703" s="23" t="s">
        <v>73</v>
      </c>
      <c r="D1703" s="23">
        <v>46534</v>
      </c>
      <c r="E1703" s="24" t="s">
        <v>1686</v>
      </c>
      <c r="F1703" s="25">
        <v>0</v>
      </c>
      <c r="G1703" s="26">
        <v>0.68685304214307974</v>
      </c>
      <c r="H1703" s="26">
        <v>0.77069227627146075</v>
      </c>
      <c r="I1703" s="26">
        <f t="shared" si="542"/>
        <v>1.4575453184145406</v>
      </c>
      <c r="J1703" s="26">
        <v>7.0090088409550368</v>
      </c>
      <c r="K1703" s="26">
        <v>6.2669824710051323</v>
      </c>
      <c r="L1703" s="26">
        <f t="shared" si="543"/>
        <v>13.275991311960169</v>
      </c>
      <c r="M1703" s="26">
        <v>4.3149861815044463</v>
      </c>
      <c r="N1703" s="26">
        <v>11.119160016563463</v>
      </c>
      <c r="O1703" s="26">
        <v>0.36437377926041936</v>
      </c>
      <c r="P1703" s="26">
        <v>8.3413749882840973E-3</v>
      </c>
      <c r="Q1703" s="26">
        <f t="shared" si="539"/>
        <v>15.806861352316613</v>
      </c>
      <c r="R1703" s="27">
        <v>0.53950674924999997</v>
      </c>
      <c r="S1703" s="143">
        <f t="shared" si="544"/>
        <v>31.079904731941323</v>
      </c>
      <c r="T1703" s="140" t="str">
        <f t="shared" si="545"/>
        <v>46534</v>
      </c>
      <c r="U1703" s="5" t="str">
        <f t="shared" si="540"/>
        <v>鹿児島県知名町</v>
      </c>
      <c r="V1703" s="21">
        <f t="shared" si="546"/>
        <v>0</v>
      </c>
      <c r="W1703" s="21">
        <f t="shared" si="546"/>
        <v>2.2099586471292808E-2</v>
      </c>
      <c r="X1703" s="21">
        <f t="shared" si="546"/>
        <v>2.4797124795540568E-2</v>
      </c>
      <c r="Y1703" s="21">
        <f t="shared" si="547"/>
        <v>0.22551577623568983</v>
      </c>
      <c r="Z1703" s="21">
        <f t="shared" si="547"/>
        <v>0.20164098072554426</v>
      </c>
      <c r="AA1703" s="21">
        <f t="shared" si="548"/>
        <v>0.13883524478985501</v>
      </c>
      <c r="AB1703" s="21">
        <f t="shared" si="548"/>
        <v>0.35776042791843315</v>
      </c>
      <c r="AC1703" s="21">
        <f t="shared" si="548"/>
        <v>1.1723774007773791E-2</v>
      </c>
      <c r="AD1703" s="21">
        <f t="shared" si="548"/>
        <v>2.6838483129941937E-4</v>
      </c>
      <c r="AE1703" s="21">
        <f t="shared" si="549"/>
        <v>1.7358700224571155E-2</v>
      </c>
      <c r="AF1703" s="137">
        <f>VLOOKUP(T1703,人口!$A$2:$E$1748,5,0)</f>
        <v>5871</v>
      </c>
      <c r="AG1703" s="14">
        <f t="shared" si="550"/>
        <v>0</v>
      </c>
      <c r="AH1703" s="14">
        <f t="shared" si="551"/>
        <v>1</v>
      </c>
      <c r="AI1703" s="14">
        <f t="shared" si="552"/>
        <v>0</v>
      </c>
      <c r="AJ1703" s="14">
        <f t="shared" si="553"/>
        <v>0</v>
      </c>
      <c r="AK1703" s="14">
        <f t="shared" si="554"/>
        <v>0</v>
      </c>
      <c r="AL1703" s="14">
        <f t="shared" si="555"/>
        <v>0</v>
      </c>
      <c r="AM1703" s="14">
        <f t="shared" si="556"/>
        <v>0</v>
      </c>
      <c r="AN1703" s="14">
        <f t="shared" si="557"/>
        <v>0</v>
      </c>
      <c r="AO1703" s="5" t="str">
        <f t="shared" si="558"/>
        <v>5千～1万人未満の市町村平均</v>
      </c>
    </row>
    <row r="1704" spans="1:41" s="5" customFormat="1" ht="18" customHeight="1" x14ac:dyDescent="0.3">
      <c r="A1704" s="5" t="str">
        <f t="shared" si="541"/>
        <v>046535</v>
      </c>
      <c r="B1704" s="22">
        <v>46</v>
      </c>
      <c r="C1704" s="23" t="s">
        <v>73</v>
      </c>
      <c r="D1704" s="23">
        <v>46535</v>
      </c>
      <c r="E1704" s="24" t="s">
        <v>1699</v>
      </c>
      <c r="F1704" s="25">
        <v>0.64162945300254803</v>
      </c>
      <c r="G1704" s="26">
        <v>0.49278980166455877</v>
      </c>
      <c r="H1704" s="26">
        <v>0.11009889661020868</v>
      </c>
      <c r="I1704" s="26">
        <f t="shared" si="542"/>
        <v>1.2445181512773156</v>
      </c>
      <c r="J1704" s="26">
        <v>5.8143698956493992</v>
      </c>
      <c r="K1704" s="26">
        <v>5.4233899773825343</v>
      </c>
      <c r="L1704" s="26">
        <f t="shared" si="543"/>
        <v>11.237759873031933</v>
      </c>
      <c r="M1704" s="26">
        <v>3.0130095321239092</v>
      </c>
      <c r="N1704" s="26">
        <v>8.7230796668236952</v>
      </c>
      <c r="O1704" s="26">
        <v>0.32564626465328234</v>
      </c>
      <c r="P1704" s="26">
        <v>22.708324364037967</v>
      </c>
      <c r="Q1704" s="26">
        <f t="shared" si="539"/>
        <v>34.770059827638853</v>
      </c>
      <c r="R1704" s="27">
        <v>1.0220497876328003</v>
      </c>
      <c r="S1704" s="143">
        <f t="shared" si="544"/>
        <v>48.274387639580901</v>
      </c>
      <c r="T1704" s="140" t="str">
        <f t="shared" si="545"/>
        <v>46535</v>
      </c>
      <c r="U1704" s="5" t="str">
        <f t="shared" si="540"/>
        <v>鹿児島県与論町</v>
      </c>
      <c r="V1704" s="21">
        <f t="shared" si="546"/>
        <v>1.3291301751831365E-2</v>
      </c>
      <c r="W1704" s="21">
        <f t="shared" si="546"/>
        <v>1.0208100522035683E-2</v>
      </c>
      <c r="X1704" s="21">
        <f t="shared" si="546"/>
        <v>2.28068965746832E-3</v>
      </c>
      <c r="Y1704" s="21">
        <f t="shared" si="547"/>
        <v>0.12044419784378807</v>
      </c>
      <c r="Z1704" s="21">
        <f t="shared" si="547"/>
        <v>0.1123450807470381</v>
      </c>
      <c r="AA1704" s="21">
        <f t="shared" si="548"/>
        <v>6.2414246548691529E-2</v>
      </c>
      <c r="AB1704" s="21">
        <f t="shared" si="548"/>
        <v>0.18069788335691928</v>
      </c>
      <c r="AC1704" s="21">
        <f t="shared" si="548"/>
        <v>6.7457357944045683E-3</v>
      </c>
      <c r="AD1704" s="21">
        <f t="shared" si="548"/>
        <v>0.47040108584244511</v>
      </c>
      <c r="AE1704" s="21">
        <f t="shared" si="549"/>
        <v>2.1171677935378018E-2</v>
      </c>
      <c r="AF1704" s="137">
        <f>VLOOKUP(T1704,人口!$A$2:$E$1748,5,0)</f>
        <v>5247</v>
      </c>
      <c r="AG1704" s="14">
        <f t="shared" si="550"/>
        <v>0</v>
      </c>
      <c r="AH1704" s="14">
        <f t="shared" si="551"/>
        <v>1</v>
      </c>
      <c r="AI1704" s="14">
        <f t="shared" si="552"/>
        <v>0</v>
      </c>
      <c r="AJ1704" s="14">
        <f t="shared" si="553"/>
        <v>0</v>
      </c>
      <c r="AK1704" s="14">
        <f t="shared" si="554"/>
        <v>0</v>
      </c>
      <c r="AL1704" s="14">
        <f t="shared" si="555"/>
        <v>0</v>
      </c>
      <c r="AM1704" s="14">
        <f t="shared" si="556"/>
        <v>0</v>
      </c>
      <c r="AN1704" s="14">
        <f t="shared" si="557"/>
        <v>0</v>
      </c>
      <c r="AO1704" s="5" t="str">
        <f t="shared" si="558"/>
        <v>5千～1万人未満の市町村平均</v>
      </c>
    </row>
    <row r="1705" spans="1:41" s="5" customFormat="1" ht="18" customHeight="1" x14ac:dyDescent="0.3">
      <c r="A1705" s="5" t="str">
        <f t="shared" si="541"/>
        <v>047201</v>
      </c>
      <c r="B1705" s="22">
        <v>47</v>
      </c>
      <c r="C1705" s="23" t="s">
        <v>74</v>
      </c>
      <c r="D1705" s="23">
        <v>47201</v>
      </c>
      <c r="E1705" s="24" t="s">
        <v>121</v>
      </c>
      <c r="F1705" s="25">
        <v>52.631964210963424</v>
      </c>
      <c r="G1705" s="26">
        <v>20.462409731261541</v>
      </c>
      <c r="H1705" s="26">
        <v>3.2050483303707167</v>
      </c>
      <c r="I1705" s="26">
        <f t="shared" si="542"/>
        <v>76.299422272595677</v>
      </c>
      <c r="J1705" s="26">
        <v>1103.3003879602959</v>
      </c>
      <c r="K1705" s="26">
        <v>524.65872832349498</v>
      </c>
      <c r="L1705" s="26">
        <f t="shared" si="543"/>
        <v>1627.959116283791</v>
      </c>
      <c r="M1705" s="26">
        <v>241.71562577203662</v>
      </c>
      <c r="N1705" s="26">
        <v>113.03436878802485</v>
      </c>
      <c r="O1705" s="26">
        <v>19.985073247049378</v>
      </c>
      <c r="P1705" s="26">
        <v>47.131975808501593</v>
      </c>
      <c r="Q1705" s="26">
        <f t="shared" si="539"/>
        <v>421.86704361561243</v>
      </c>
      <c r="R1705" s="27">
        <v>49.597271001355494</v>
      </c>
      <c r="S1705" s="143">
        <f t="shared" si="544"/>
        <v>2175.7228531733549</v>
      </c>
      <c r="T1705" s="140" t="str">
        <f t="shared" si="545"/>
        <v>47201</v>
      </c>
      <c r="U1705" s="5" t="str">
        <f t="shared" si="540"/>
        <v>沖縄県那覇市</v>
      </c>
      <c r="V1705" s="21">
        <f t="shared" si="546"/>
        <v>2.4190564590613264E-2</v>
      </c>
      <c r="W1705" s="21">
        <f t="shared" si="546"/>
        <v>9.4048787975989333E-3</v>
      </c>
      <c r="X1705" s="21">
        <f t="shared" si="546"/>
        <v>1.4730958613115915E-3</v>
      </c>
      <c r="Y1705" s="21">
        <f t="shared" si="547"/>
        <v>0.50709601471120291</v>
      </c>
      <c r="Z1705" s="21">
        <f t="shared" si="547"/>
        <v>0.24114226109187803</v>
      </c>
      <c r="AA1705" s="21">
        <f t="shared" si="548"/>
        <v>0.11109669846942472</v>
      </c>
      <c r="AB1705" s="21">
        <f t="shared" si="548"/>
        <v>5.1952558490232774E-2</v>
      </c>
      <c r="AC1705" s="21">
        <f t="shared" si="548"/>
        <v>9.1854866615481701E-3</v>
      </c>
      <c r="AD1705" s="21">
        <f t="shared" si="548"/>
        <v>2.166267442554011E-2</v>
      </c>
      <c r="AE1705" s="21">
        <f t="shared" si="549"/>
        <v>2.2795766900649335E-2</v>
      </c>
      <c r="AF1705" s="137">
        <f>VLOOKUP(T1705,人口!$A$2:$E$1748,5,0)</f>
        <v>322011</v>
      </c>
      <c r="AG1705" s="14">
        <f t="shared" si="550"/>
        <v>0</v>
      </c>
      <c r="AH1705" s="14">
        <f t="shared" si="551"/>
        <v>0</v>
      </c>
      <c r="AI1705" s="14">
        <f t="shared" si="552"/>
        <v>0</v>
      </c>
      <c r="AJ1705" s="14">
        <f t="shared" si="553"/>
        <v>0</v>
      </c>
      <c r="AK1705" s="14">
        <f t="shared" si="554"/>
        <v>0</v>
      </c>
      <c r="AL1705" s="14">
        <f t="shared" si="555"/>
        <v>1</v>
      </c>
      <c r="AM1705" s="14">
        <f t="shared" si="556"/>
        <v>0</v>
      </c>
      <c r="AN1705" s="14">
        <f t="shared" si="557"/>
        <v>0</v>
      </c>
      <c r="AO1705" s="5" t="str">
        <f t="shared" si="558"/>
        <v>20万～50万人未満の市町村平均</v>
      </c>
    </row>
    <row r="1706" spans="1:41" s="5" customFormat="1" ht="18" customHeight="1" x14ac:dyDescent="0.3">
      <c r="A1706" s="5" t="str">
        <f t="shared" si="541"/>
        <v>047205</v>
      </c>
      <c r="B1706" s="22">
        <v>47</v>
      </c>
      <c r="C1706" s="23" t="s">
        <v>74</v>
      </c>
      <c r="D1706" s="23">
        <v>47205</v>
      </c>
      <c r="E1706" s="24" t="s">
        <v>171</v>
      </c>
      <c r="F1706" s="25">
        <v>9.5352198756534658</v>
      </c>
      <c r="G1706" s="26">
        <v>8.538007538661649</v>
      </c>
      <c r="H1706" s="26">
        <v>2.2669854044085556</v>
      </c>
      <c r="I1706" s="26">
        <f t="shared" si="542"/>
        <v>20.340212818723668</v>
      </c>
      <c r="J1706" s="26">
        <v>199.62105192680718</v>
      </c>
      <c r="K1706" s="26">
        <v>152.79700477508442</v>
      </c>
      <c r="L1706" s="26">
        <f t="shared" si="543"/>
        <v>352.4180567018916</v>
      </c>
      <c r="M1706" s="26">
        <v>92.55653317619516</v>
      </c>
      <c r="N1706" s="26">
        <v>54.238983499229732</v>
      </c>
      <c r="O1706" s="26">
        <v>6.1863480785420002</v>
      </c>
      <c r="P1706" s="26">
        <v>0</v>
      </c>
      <c r="Q1706" s="26">
        <f t="shared" si="539"/>
        <v>152.9818647539669</v>
      </c>
      <c r="R1706" s="27">
        <v>16.28550805113893</v>
      </c>
      <c r="S1706" s="143">
        <f t="shared" si="544"/>
        <v>542.02564232572104</v>
      </c>
      <c r="T1706" s="140" t="str">
        <f t="shared" si="545"/>
        <v>47205</v>
      </c>
      <c r="U1706" s="5" t="str">
        <f t="shared" si="540"/>
        <v>沖縄県宜野湾市</v>
      </c>
      <c r="V1706" s="21">
        <f t="shared" si="546"/>
        <v>1.7591824318015269E-2</v>
      </c>
      <c r="W1706" s="21">
        <f t="shared" si="546"/>
        <v>1.5752036198927431E-2</v>
      </c>
      <c r="X1706" s="21">
        <f t="shared" si="546"/>
        <v>4.1824320242145469E-3</v>
      </c>
      <c r="Y1706" s="21">
        <f t="shared" si="547"/>
        <v>0.36828709997976133</v>
      </c>
      <c r="Z1706" s="21">
        <f t="shared" si="547"/>
        <v>0.28189995609702845</v>
      </c>
      <c r="AA1706" s="21">
        <f t="shared" si="548"/>
        <v>0.17076043262280735</v>
      </c>
      <c r="AB1706" s="21">
        <f t="shared" si="548"/>
        <v>0.10006719104007951</v>
      </c>
      <c r="AC1706" s="21">
        <f t="shared" si="548"/>
        <v>1.1413386370426402E-2</v>
      </c>
      <c r="AD1706" s="21">
        <f t="shared" si="548"/>
        <v>0</v>
      </c>
      <c r="AE1706" s="21">
        <f t="shared" si="549"/>
        <v>3.0045641348739792E-2</v>
      </c>
      <c r="AF1706" s="137">
        <f>VLOOKUP(T1706,人口!$A$2:$E$1748,5,0)</f>
        <v>99678</v>
      </c>
      <c r="AG1706" s="14">
        <f t="shared" si="550"/>
        <v>0</v>
      </c>
      <c r="AH1706" s="14">
        <f t="shared" si="551"/>
        <v>0</v>
      </c>
      <c r="AI1706" s="14">
        <f t="shared" si="552"/>
        <v>0</v>
      </c>
      <c r="AJ1706" s="14">
        <f t="shared" si="553"/>
        <v>1</v>
      </c>
      <c r="AK1706" s="14">
        <f t="shared" si="554"/>
        <v>0</v>
      </c>
      <c r="AL1706" s="14">
        <f t="shared" si="555"/>
        <v>0</v>
      </c>
      <c r="AM1706" s="14">
        <f t="shared" si="556"/>
        <v>0</v>
      </c>
      <c r="AN1706" s="14">
        <f t="shared" si="557"/>
        <v>0</v>
      </c>
      <c r="AO1706" s="5" t="str">
        <f t="shared" si="558"/>
        <v>3万～10万人未満の市町村平均</v>
      </c>
    </row>
    <row r="1707" spans="1:41" s="5" customFormat="1" ht="18" customHeight="1" x14ac:dyDescent="0.3">
      <c r="A1707" s="5" t="str">
        <f t="shared" si="541"/>
        <v>047207</v>
      </c>
      <c r="B1707" s="22">
        <v>47</v>
      </c>
      <c r="C1707" s="23" t="s">
        <v>74</v>
      </c>
      <c r="D1707" s="23">
        <v>47207</v>
      </c>
      <c r="E1707" s="24" t="s">
        <v>239</v>
      </c>
      <c r="F1707" s="25">
        <v>19.024579983312591</v>
      </c>
      <c r="G1707" s="26">
        <v>4.1913341671762767</v>
      </c>
      <c r="H1707" s="26">
        <v>12.507505679495479</v>
      </c>
      <c r="I1707" s="26">
        <f t="shared" si="542"/>
        <v>35.723419829984344</v>
      </c>
      <c r="J1707" s="26">
        <v>129.16422543717962</v>
      </c>
      <c r="K1707" s="26">
        <v>85.066030121417484</v>
      </c>
      <c r="L1707" s="26">
        <f t="shared" si="543"/>
        <v>214.23025555859709</v>
      </c>
      <c r="M1707" s="26">
        <v>44.972310792478105</v>
      </c>
      <c r="N1707" s="26">
        <v>57.539608238027888</v>
      </c>
      <c r="O1707" s="26">
        <v>3.0922430894006361</v>
      </c>
      <c r="P1707" s="26">
        <v>21.480140994949618</v>
      </c>
      <c r="Q1707" s="26">
        <f t="shared" si="539"/>
        <v>127.08430311485625</v>
      </c>
      <c r="R1707" s="27">
        <v>3.687158398462</v>
      </c>
      <c r="S1707" s="143">
        <f t="shared" si="544"/>
        <v>380.72513690189965</v>
      </c>
      <c r="T1707" s="140" t="str">
        <f t="shared" si="545"/>
        <v>47207</v>
      </c>
      <c r="U1707" s="5" t="str">
        <f t="shared" si="540"/>
        <v>沖縄県石垣市</v>
      </c>
      <c r="V1707" s="21">
        <f t="shared" si="546"/>
        <v>4.9969329942652567E-2</v>
      </c>
      <c r="W1707" s="21">
        <f t="shared" si="546"/>
        <v>1.1008819121539237E-2</v>
      </c>
      <c r="X1707" s="21">
        <f t="shared" si="546"/>
        <v>3.2851799020347461E-2</v>
      </c>
      <c r="Y1707" s="21">
        <f t="shared" si="547"/>
        <v>0.33925846475028254</v>
      </c>
      <c r="Z1707" s="21">
        <f t="shared" si="547"/>
        <v>0.22343160951659519</v>
      </c>
      <c r="AA1707" s="21">
        <f t="shared" si="548"/>
        <v>0.11812277791383655</v>
      </c>
      <c r="AB1707" s="21">
        <f t="shared" si="548"/>
        <v>0.151131624001107</v>
      </c>
      <c r="AC1707" s="21">
        <f t="shared" si="548"/>
        <v>8.1219829995028813E-3</v>
      </c>
      <c r="AD1707" s="21">
        <f t="shared" si="548"/>
        <v>5.6419024942091868E-2</v>
      </c>
      <c r="AE1707" s="21">
        <f t="shared" si="549"/>
        <v>9.684567792044841E-3</v>
      </c>
      <c r="AF1707" s="137">
        <f>VLOOKUP(T1707,人口!$A$2:$E$1748,5,0)</f>
        <v>49824</v>
      </c>
      <c r="AG1707" s="14">
        <f t="shared" si="550"/>
        <v>0</v>
      </c>
      <c r="AH1707" s="14">
        <f t="shared" si="551"/>
        <v>0</v>
      </c>
      <c r="AI1707" s="14">
        <f t="shared" si="552"/>
        <v>0</v>
      </c>
      <c r="AJ1707" s="14">
        <f t="shared" si="553"/>
        <v>1</v>
      </c>
      <c r="AK1707" s="14">
        <f t="shared" si="554"/>
        <v>0</v>
      </c>
      <c r="AL1707" s="14">
        <f t="shared" si="555"/>
        <v>0</v>
      </c>
      <c r="AM1707" s="14">
        <f t="shared" si="556"/>
        <v>0</v>
      </c>
      <c r="AN1707" s="14">
        <f t="shared" si="557"/>
        <v>0</v>
      </c>
      <c r="AO1707" s="5" t="str">
        <f t="shared" si="558"/>
        <v>3万～10万人未満の市町村平均</v>
      </c>
    </row>
    <row r="1708" spans="1:41" s="5" customFormat="1" ht="18" customHeight="1" x14ac:dyDescent="0.3">
      <c r="A1708" s="5" t="str">
        <f t="shared" si="541"/>
        <v>047208</v>
      </c>
      <c r="B1708" s="22">
        <v>47</v>
      </c>
      <c r="C1708" s="23" t="s">
        <v>74</v>
      </c>
      <c r="D1708" s="23">
        <v>47208</v>
      </c>
      <c r="E1708" s="24" t="s">
        <v>300</v>
      </c>
      <c r="F1708" s="25">
        <v>119.13771219593734</v>
      </c>
      <c r="G1708" s="26">
        <v>12.297216282941719</v>
      </c>
      <c r="H1708" s="26">
        <v>0</v>
      </c>
      <c r="I1708" s="26">
        <f t="shared" si="542"/>
        <v>131.43492847887904</v>
      </c>
      <c r="J1708" s="26">
        <v>337.50131267704842</v>
      </c>
      <c r="K1708" s="26">
        <v>173.02802622677368</v>
      </c>
      <c r="L1708" s="26">
        <f t="shared" si="543"/>
        <v>510.52933890382212</v>
      </c>
      <c r="M1708" s="26">
        <v>110.46109959292092</v>
      </c>
      <c r="N1708" s="26">
        <v>83.487522547559166</v>
      </c>
      <c r="O1708" s="26">
        <v>7.1583838698512645</v>
      </c>
      <c r="P1708" s="26">
        <v>47.131975808501593</v>
      </c>
      <c r="Q1708" s="26">
        <f t="shared" si="539"/>
        <v>248.23898181883294</v>
      </c>
      <c r="R1708" s="27">
        <v>16.538740836600002</v>
      </c>
      <c r="S1708" s="143">
        <f t="shared" si="544"/>
        <v>906.74199003813408</v>
      </c>
      <c r="T1708" s="140" t="str">
        <f t="shared" si="545"/>
        <v>47208</v>
      </c>
      <c r="U1708" s="5" t="str">
        <f t="shared" si="540"/>
        <v>沖縄県浦添市</v>
      </c>
      <c r="V1708" s="21">
        <f t="shared" si="546"/>
        <v>0.13139097285097259</v>
      </c>
      <c r="W1708" s="21">
        <f t="shared" si="546"/>
        <v>1.35619795024873E-2</v>
      </c>
      <c r="X1708" s="21">
        <f t="shared" si="546"/>
        <v>0</v>
      </c>
      <c r="Y1708" s="21">
        <f t="shared" si="547"/>
        <v>0.37221317241837937</v>
      </c>
      <c r="Z1708" s="21">
        <f t="shared" si="547"/>
        <v>0.19082388168600947</v>
      </c>
      <c r="AA1708" s="21">
        <f t="shared" si="548"/>
        <v>0.12182197450487028</v>
      </c>
      <c r="AB1708" s="21">
        <f t="shared" si="548"/>
        <v>9.2074177069982166E-2</v>
      </c>
      <c r="AC1708" s="21">
        <f t="shared" si="548"/>
        <v>7.8946204637001648E-3</v>
      </c>
      <c r="AD1708" s="21">
        <f t="shared" si="548"/>
        <v>5.1979478535585856E-2</v>
      </c>
      <c r="AE1708" s="21">
        <f t="shared" si="549"/>
        <v>1.8239742968012815E-2</v>
      </c>
      <c r="AF1708" s="137">
        <f>VLOOKUP(T1708,人口!$A$2:$E$1748,5,0)</f>
        <v>115340</v>
      </c>
      <c r="AG1708" s="14">
        <f t="shared" si="550"/>
        <v>0</v>
      </c>
      <c r="AH1708" s="14">
        <f t="shared" si="551"/>
        <v>0</v>
      </c>
      <c r="AI1708" s="14">
        <f t="shared" si="552"/>
        <v>0</v>
      </c>
      <c r="AJ1708" s="14">
        <f t="shared" si="553"/>
        <v>0</v>
      </c>
      <c r="AK1708" s="14">
        <f t="shared" si="554"/>
        <v>1</v>
      </c>
      <c r="AL1708" s="14">
        <f t="shared" si="555"/>
        <v>0</v>
      </c>
      <c r="AM1708" s="14">
        <f t="shared" si="556"/>
        <v>0</v>
      </c>
      <c r="AN1708" s="14">
        <f t="shared" si="557"/>
        <v>0</v>
      </c>
      <c r="AO1708" s="5" t="str">
        <f t="shared" si="558"/>
        <v>10万～20万人未満の市町村平均</v>
      </c>
    </row>
    <row r="1709" spans="1:41" s="5" customFormat="1" ht="18" customHeight="1" x14ac:dyDescent="0.3">
      <c r="A1709" s="5" t="str">
        <f t="shared" si="541"/>
        <v>047209</v>
      </c>
      <c r="B1709" s="22">
        <v>47</v>
      </c>
      <c r="C1709" s="23" t="s">
        <v>74</v>
      </c>
      <c r="D1709" s="23">
        <v>47209</v>
      </c>
      <c r="E1709" s="24" t="s">
        <v>351</v>
      </c>
      <c r="F1709" s="25">
        <v>82.114906241417756</v>
      </c>
      <c r="G1709" s="26">
        <v>4.2675915947461958</v>
      </c>
      <c r="H1709" s="26">
        <v>10.435950051329041</v>
      </c>
      <c r="I1709" s="26">
        <f t="shared" si="542"/>
        <v>96.818447887492994</v>
      </c>
      <c r="J1709" s="26">
        <v>162.14077545521457</v>
      </c>
      <c r="K1709" s="26">
        <v>102.73379914887025</v>
      </c>
      <c r="L1709" s="26">
        <f t="shared" si="543"/>
        <v>264.87457460408484</v>
      </c>
      <c r="M1709" s="26">
        <v>61.398226466814471</v>
      </c>
      <c r="N1709" s="26">
        <v>55.379286798202273</v>
      </c>
      <c r="O1709" s="26">
        <v>3.9341320888330311</v>
      </c>
      <c r="P1709" s="26">
        <v>3.6788571045816534</v>
      </c>
      <c r="Q1709" s="26">
        <f t="shared" si="539"/>
        <v>124.39050245843143</v>
      </c>
      <c r="R1709" s="27">
        <v>7.6707661299999979</v>
      </c>
      <c r="S1709" s="143">
        <f t="shared" si="544"/>
        <v>493.7542910800093</v>
      </c>
      <c r="T1709" s="140" t="str">
        <f t="shared" si="545"/>
        <v>47209</v>
      </c>
      <c r="U1709" s="5" t="str">
        <f t="shared" si="540"/>
        <v>沖縄県名護市</v>
      </c>
      <c r="V1709" s="21">
        <f t="shared" si="546"/>
        <v>0.16630722552669752</v>
      </c>
      <c r="W1709" s="21">
        <f t="shared" si="546"/>
        <v>8.643148367200041E-3</v>
      </c>
      <c r="X1709" s="21">
        <f t="shared" si="546"/>
        <v>2.1135917681853564E-2</v>
      </c>
      <c r="Y1709" s="21">
        <f t="shared" si="547"/>
        <v>0.32838352675489119</v>
      </c>
      <c r="Z1709" s="21">
        <f t="shared" si="547"/>
        <v>0.2080666457078405</v>
      </c>
      <c r="AA1709" s="21">
        <f t="shared" si="548"/>
        <v>0.12434975771555438</v>
      </c>
      <c r="AB1709" s="21">
        <f t="shared" si="548"/>
        <v>0.11215960610097961</v>
      </c>
      <c r="AC1709" s="21">
        <f t="shared" si="548"/>
        <v>7.9677932119389585E-3</v>
      </c>
      <c r="AD1709" s="21">
        <f t="shared" si="548"/>
        <v>7.4507850788187308E-3</v>
      </c>
      <c r="AE1709" s="21">
        <f t="shared" si="549"/>
        <v>1.5535593854225371E-2</v>
      </c>
      <c r="AF1709" s="137">
        <f>VLOOKUP(T1709,人口!$A$2:$E$1748,5,0)</f>
        <v>63389</v>
      </c>
      <c r="AG1709" s="14">
        <f t="shared" si="550"/>
        <v>0</v>
      </c>
      <c r="AH1709" s="14">
        <f t="shared" si="551"/>
        <v>0</v>
      </c>
      <c r="AI1709" s="14">
        <f t="shared" si="552"/>
        <v>0</v>
      </c>
      <c r="AJ1709" s="14">
        <f t="shared" si="553"/>
        <v>1</v>
      </c>
      <c r="AK1709" s="14">
        <f t="shared" si="554"/>
        <v>0</v>
      </c>
      <c r="AL1709" s="14">
        <f t="shared" si="555"/>
        <v>0</v>
      </c>
      <c r="AM1709" s="14">
        <f t="shared" si="556"/>
        <v>0</v>
      </c>
      <c r="AN1709" s="14">
        <f t="shared" si="557"/>
        <v>0</v>
      </c>
      <c r="AO1709" s="5" t="str">
        <f t="shared" si="558"/>
        <v>3万～10万人未満の市町村平均</v>
      </c>
    </row>
    <row r="1710" spans="1:41" s="5" customFormat="1" ht="18" customHeight="1" x14ac:dyDescent="0.3">
      <c r="A1710" s="5" t="str">
        <f t="shared" si="541"/>
        <v>047210</v>
      </c>
      <c r="B1710" s="22">
        <v>47</v>
      </c>
      <c r="C1710" s="23" t="s">
        <v>74</v>
      </c>
      <c r="D1710" s="23">
        <v>47210</v>
      </c>
      <c r="E1710" s="24" t="s">
        <v>403</v>
      </c>
      <c r="F1710" s="25">
        <v>84.725520050966608</v>
      </c>
      <c r="G1710" s="26">
        <v>3.891953155235115</v>
      </c>
      <c r="H1710" s="26">
        <v>4.6512286745623808</v>
      </c>
      <c r="I1710" s="26">
        <f t="shared" si="542"/>
        <v>93.268701880764098</v>
      </c>
      <c r="J1710" s="26">
        <v>112.20901996496241</v>
      </c>
      <c r="K1710" s="26">
        <v>91.482648772817498</v>
      </c>
      <c r="L1710" s="26">
        <f t="shared" si="543"/>
        <v>203.69166873777991</v>
      </c>
      <c r="M1710" s="26">
        <v>56.826983267522415</v>
      </c>
      <c r="N1710" s="26">
        <v>51.077889543850162</v>
      </c>
      <c r="O1710" s="26">
        <v>3.8597802258533029</v>
      </c>
      <c r="P1710" s="26">
        <v>0</v>
      </c>
      <c r="Q1710" s="26">
        <f t="shared" si="539"/>
        <v>111.76465303722587</v>
      </c>
      <c r="R1710" s="27">
        <v>11.530378820074001</v>
      </c>
      <c r="S1710" s="143">
        <f t="shared" si="544"/>
        <v>420.25540247584388</v>
      </c>
      <c r="T1710" s="140" t="str">
        <f t="shared" si="545"/>
        <v>47210</v>
      </c>
      <c r="U1710" s="5" t="str">
        <f t="shared" si="540"/>
        <v>沖縄県糸満市</v>
      </c>
      <c r="V1710" s="21">
        <f t="shared" si="546"/>
        <v>0.2016048325656839</v>
      </c>
      <c r="W1710" s="21">
        <f t="shared" si="546"/>
        <v>9.2609235534070813E-3</v>
      </c>
      <c r="X1710" s="21">
        <f t="shared" si="546"/>
        <v>1.1067623752510193E-2</v>
      </c>
      <c r="Y1710" s="21">
        <f t="shared" si="547"/>
        <v>0.26700196905002821</v>
      </c>
      <c r="Z1710" s="21">
        <f t="shared" si="547"/>
        <v>0.21768345685472987</v>
      </c>
      <c r="AA1710" s="21">
        <f t="shared" si="548"/>
        <v>0.13522011360886385</v>
      </c>
      <c r="AB1710" s="21">
        <f t="shared" si="548"/>
        <v>0.12154011404240329</v>
      </c>
      <c r="AC1710" s="21">
        <f t="shared" si="548"/>
        <v>9.1843678941763551E-3</v>
      </c>
      <c r="AD1710" s="21">
        <f t="shared" si="548"/>
        <v>0</v>
      </c>
      <c r="AE1710" s="21">
        <f t="shared" si="549"/>
        <v>2.7436598678197272E-2</v>
      </c>
      <c r="AF1710" s="137">
        <f>VLOOKUP(T1710,人口!$A$2:$E$1748,5,0)</f>
        <v>62191</v>
      </c>
      <c r="AG1710" s="14">
        <f t="shared" si="550"/>
        <v>0</v>
      </c>
      <c r="AH1710" s="14">
        <f t="shared" si="551"/>
        <v>0</v>
      </c>
      <c r="AI1710" s="14">
        <f t="shared" si="552"/>
        <v>0</v>
      </c>
      <c r="AJ1710" s="14">
        <f t="shared" si="553"/>
        <v>1</v>
      </c>
      <c r="AK1710" s="14">
        <f t="shared" si="554"/>
        <v>0</v>
      </c>
      <c r="AL1710" s="14">
        <f t="shared" si="555"/>
        <v>0</v>
      </c>
      <c r="AM1710" s="14">
        <f t="shared" si="556"/>
        <v>0</v>
      </c>
      <c r="AN1710" s="14">
        <f t="shared" si="557"/>
        <v>0</v>
      </c>
      <c r="AO1710" s="5" t="str">
        <f t="shared" si="558"/>
        <v>3万～10万人未満の市町村平均</v>
      </c>
    </row>
    <row r="1711" spans="1:41" s="5" customFormat="1" ht="18" customHeight="1" x14ac:dyDescent="0.3">
      <c r="A1711" s="5" t="str">
        <f t="shared" si="541"/>
        <v>047211</v>
      </c>
      <c r="B1711" s="22">
        <v>47</v>
      </c>
      <c r="C1711" s="23" t="s">
        <v>74</v>
      </c>
      <c r="D1711" s="23">
        <v>47211</v>
      </c>
      <c r="E1711" s="24" t="s">
        <v>454</v>
      </c>
      <c r="F1711" s="25">
        <v>84.734823345189795</v>
      </c>
      <c r="G1711" s="26">
        <v>7.4393357118209655</v>
      </c>
      <c r="H1711" s="26">
        <v>2.5405870911475188</v>
      </c>
      <c r="I1711" s="26">
        <f t="shared" si="542"/>
        <v>94.71474614815827</v>
      </c>
      <c r="J1711" s="26">
        <v>292.80845075262596</v>
      </c>
      <c r="K1711" s="26">
        <v>214.68172687969798</v>
      </c>
      <c r="L1711" s="26">
        <f t="shared" si="543"/>
        <v>507.49017763232393</v>
      </c>
      <c r="M1711" s="26">
        <v>134.47922629115112</v>
      </c>
      <c r="N1711" s="26">
        <v>82.270236747390157</v>
      </c>
      <c r="O1711" s="26">
        <v>8.8523402539653642</v>
      </c>
      <c r="P1711" s="26">
        <v>2.1401267311875167</v>
      </c>
      <c r="Q1711" s="26">
        <f t="shared" si="539"/>
        <v>227.74193002369415</v>
      </c>
      <c r="R1711" s="27">
        <v>22.556485886796509</v>
      </c>
      <c r="S1711" s="143">
        <f t="shared" si="544"/>
        <v>852.50333969097289</v>
      </c>
      <c r="T1711" s="140" t="str">
        <f t="shared" si="545"/>
        <v>47211</v>
      </c>
      <c r="U1711" s="5" t="str">
        <f t="shared" si="540"/>
        <v>沖縄県沖縄市</v>
      </c>
      <c r="V1711" s="21">
        <f t="shared" si="546"/>
        <v>9.9395297824763515E-2</v>
      </c>
      <c r="W1711" s="21">
        <f t="shared" si="546"/>
        <v>8.7264593174704481E-3</v>
      </c>
      <c r="X1711" s="21">
        <f t="shared" si="546"/>
        <v>2.980149135918301E-3</v>
      </c>
      <c r="Y1711" s="21">
        <f t="shared" si="547"/>
        <v>0.34346897791481634</v>
      </c>
      <c r="Z1711" s="21">
        <f t="shared" si="547"/>
        <v>0.25182508605481679</v>
      </c>
      <c r="AA1711" s="21">
        <f t="shared" si="548"/>
        <v>0.15774627503500338</v>
      </c>
      <c r="AB1711" s="21">
        <f t="shared" si="548"/>
        <v>9.6504298478423095E-2</v>
      </c>
      <c r="AC1711" s="21">
        <f t="shared" si="548"/>
        <v>1.0383936158155442E-2</v>
      </c>
      <c r="AD1711" s="21">
        <f t="shared" si="548"/>
        <v>2.5104027533350182E-3</v>
      </c>
      <c r="AE1711" s="21">
        <f t="shared" si="549"/>
        <v>2.645911732729762E-2</v>
      </c>
      <c r="AF1711" s="137">
        <f>VLOOKUP(T1711,人口!$A$2:$E$1748,5,0)</f>
        <v>142634</v>
      </c>
      <c r="AG1711" s="14">
        <f t="shared" si="550"/>
        <v>0</v>
      </c>
      <c r="AH1711" s="14">
        <f t="shared" si="551"/>
        <v>0</v>
      </c>
      <c r="AI1711" s="14">
        <f t="shared" si="552"/>
        <v>0</v>
      </c>
      <c r="AJ1711" s="14">
        <f t="shared" si="553"/>
        <v>0</v>
      </c>
      <c r="AK1711" s="14">
        <f t="shared" si="554"/>
        <v>1</v>
      </c>
      <c r="AL1711" s="14">
        <f t="shared" si="555"/>
        <v>0</v>
      </c>
      <c r="AM1711" s="14">
        <f t="shared" si="556"/>
        <v>0</v>
      </c>
      <c r="AN1711" s="14">
        <f t="shared" si="557"/>
        <v>0</v>
      </c>
      <c r="AO1711" s="5" t="str">
        <f t="shared" si="558"/>
        <v>10万～20万人未満の市町村平均</v>
      </c>
    </row>
    <row r="1712" spans="1:41" s="5" customFormat="1" ht="18" customHeight="1" x14ac:dyDescent="0.3">
      <c r="A1712" s="5" t="str">
        <f t="shared" si="541"/>
        <v>047212</v>
      </c>
      <c r="B1712" s="22">
        <v>47</v>
      </c>
      <c r="C1712" s="23" t="s">
        <v>74</v>
      </c>
      <c r="D1712" s="23">
        <v>47212</v>
      </c>
      <c r="E1712" s="24" t="s">
        <v>509</v>
      </c>
      <c r="F1712" s="25">
        <v>32.625157016968579</v>
      </c>
      <c r="G1712" s="26">
        <v>4.544377813333309</v>
      </c>
      <c r="H1712" s="26">
        <v>2.7360168673896359</v>
      </c>
      <c r="I1712" s="26">
        <f t="shared" si="542"/>
        <v>39.905551697691521</v>
      </c>
      <c r="J1712" s="26">
        <v>137.52261188481168</v>
      </c>
      <c r="K1712" s="26">
        <v>89.883586664452721</v>
      </c>
      <c r="L1712" s="26">
        <f t="shared" si="543"/>
        <v>227.40619854926439</v>
      </c>
      <c r="M1712" s="26">
        <v>76.129025843363209</v>
      </c>
      <c r="N1712" s="26">
        <v>42.69641972608575</v>
      </c>
      <c r="O1712" s="26">
        <v>4.0311991286496376</v>
      </c>
      <c r="P1712" s="26">
        <v>0</v>
      </c>
      <c r="Q1712" s="26">
        <f t="shared" si="539"/>
        <v>122.85664469809859</v>
      </c>
      <c r="R1712" s="27">
        <v>11.264214989820832</v>
      </c>
      <c r="S1712" s="143">
        <f t="shared" si="544"/>
        <v>401.43260993487536</v>
      </c>
      <c r="T1712" s="140" t="str">
        <f t="shared" si="545"/>
        <v>47212</v>
      </c>
      <c r="U1712" s="5" t="str">
        <f t="shared" si="540"/>
        <v>沖縄県豊見城市</v>
      </c>
      <c r="V1712" s="21">
        <f t="shared" si="546"/>
        <v>8.1271815516585411E-2</v>
      </c>
      <c r="W1712" s="21">
        <f t="shared" si="546"/>
        <v>1.1320400238711415E-2</v>
      </c>
      <c r="X1712" s="21">
        <f t="shared" si="546"/>
        <v>6.8156318138516483E-3</v>
      </c>
      <c r="Y1712" s="21">
        <f t="shared" si="547"/>
        <v>0.34257957246453408</v>
      </c>
      <c r="Z1712" s="21">
        <f t="shared" si="547"/>
        <v>0.22390703804315895</v>
      </c>
      <c r="AA1712" s="21">
        <f t="shared" si="548"/>
        <v>0.18964335223218079</v>
      </c>
      <c r="AB1712" s="21">
        <f t="shared" si="548"/>
        <v>0.10636011791122903</v>
      </c>
      <c r="AC1712" s="21">
        <f t="shared" si="548"/>
        <v>1.0042032034476773E-2</v>
      </c>
      <c r="AD1712" s="21">
        <f t="shared" si="548"/>
        <v>0</v>
      </c>
      <c r="AE1712" s="21">
        <f t="shared" si="549"/>
        <v>2.8060039745271895E-2</v>
      </c>
      <c r="AF1712" s="137">
        <f>VLOOKUP(T1712,人口!$A$2:$E$1748,5,0)</f>
        <v>64953</v>
      </c>
      <c r="AG1712" s="14">
        <f t="shared" si="550"/>
        <v>0</v>
      </c>
      <c r="AH1712" s="14">
        <f t="shared" si="551"/>
        <v>0</v>
      </c>
      <c r="AI1712" s="14">
        <f t="shared" si="552"/>
        <v>0</v>
      </c>
      <c r="AJ1712" s="14">
        <f t="shared" si="553"/>
        <v>1</v>
      </c>
      <c r="AK1712" s="14">
        <f t="shared" si="554"/>
        <v>0</v>
      </c>
      <c r="AL1712" s="14">
        <f t="shared" si="555"/>
        <v>0</v>
      </c>
      <c r="AM1712" s="14">
        <f t="shared" si="556"/>
        <v>0</v>
      </c>
      <c r="AN1712" s="14">
        <f t="shared" si="557"/>
        <v>0</v>
      </c>
      <c r="AO1712" s="5" t="str">
        <f t="shared" si="558"/>
        <v>3万～10万人未満の市町村平均</v>
      </c>
    </row>
    <row r="1713" spans="1:41" s="5" customFormat="1" ht="18" customHeight="1" x14ac:dyDescent="0.3">
      <c r="A1713" s="5" t="str">
        <f t="shared" si="541"/>
        <v>047213</v>
      </c>
      <c r="B1713" s="22">
        <v>47</v>
      </c>
      <c r="C1713" s="23" t="s">
        <v>74</v>
      </c>
      <c r="D1713" s="23">
        <v>47213</v>
      </c>
      <c r="E1713" s="24" t="s">
        <v>562</v>
      </c>
      <c r="F1713" s="25">
        <v>109.79154985230191</v>
      </c>
      <c r="G1713" s="26">
        <v>9.0802825791588475</v>
      </c>
      <c r="H1713" s="26">
        <v>8.8725118413921056</v>
      </c>
      <c r="I1713" s="26">
        <f t="shared" si="542"/>
        <v>127.74434427285287</v>
      </c>
      <c r="J1713" s="26">
        <v>211.31749445178201</v>
      </c>
      <c r="K1713" s="26">
        <v>181.42395105476962</v>
      </c>
      <c r="L1713" s="26">
        <f t="shared" si="543"/>
        <v>392.7414455065516</v>
      </c>
      <c r="M1713" s="26">
        <v>121.99903202734575</v>
      </c>
      <c r="N1713" s="26">
        <v>99.581676703943742</v>
      </c>
      <c r="O1713" s="26">
        <v>7.7242152010584242</v>
      </c>
      <c r="P1713" s="26">
        <v>5.2378689951778803</v>
      </c>
      <c r="Q1713" s="26">
        <f t="shared" si="539"/>
        <v>234.5427929275258</v>
      </c>
      <c r="R1713" s="27">
        <v>21.874627225053647</v>
      </c>
      <c r="S1713" s="143">
        <f t="shared" si="544"/>
        <v>776.90320993198407</v>
      </c>
      <c r="T1713" s="140" t="str">
        <f t="shared" si="545"/>
        <v>47213</v>
      </c>
      <c r="U1713" s="5" t="str">
        <f t="shared" si="540"/>
        <v>沖縄県うるま市</v>
      </c>
      <c r="V1713" s="21">
        <f t="shared" si="546"/>
        <v>0.14131946997865266</v>
      </c>
      <c r="W1713" s="21">
        <f t="shared" si="546"/>
        <v>1.1687791301510781E-2</v>
      </c>
      <c r="X1713" s="21">
        <f t="shared" si="546"/>
        <v>1.142035678056842E-2</v>
      </c>
      <c r="Y1713" s="21">
        <f t="shared" si="547"/>
        <v>0.27199977004893872</v>
      </c>
      <c r="Z1713" s="21">
        <f t="shared" si="547"/>
        <v>0.23352194808237803</v>
      </c>
      <c r="AA1713" s="21">
        <f t="shared" si="548"/>
        <v>0.15703247260109332</v>
      </c>
      <c r="AB1713" s="21">
        <f t="shared" si="548"/>
        <v>0.12817771304183678</v>
      </c>
      <c r="AC1713" s="21">
        <f t="shared" si="548"/>
        <v>9.9423134083004502E-3</v>
      </c>
      <c r="AD1713" s="21">
        <f t="shared" si="548"/>
        <v>6.7419839797501196E-3</v>
      </c>
      <c r="AE1713" s="21">
        <f t="shared" si="549"/>
        <v>2.8156180776970553E-2</v>
      </c>
      <c r="AF1713" s="137">
        <f>VLOOKUP(T1713,人口!$A$2:$E$1748,5,0)</f>
        <v>124457</v>
      </c>
      <c r="AG1713" s="14">
        <f t="shared" si="550"/>
        <v>0</v>
      </c>
      <c r="AH1713" s="14">
        <f t="shared" si="551"/>
        <v>0</v>
      </c>
      <c r="AI1713" s="14">
        <f t="shared" si="552"/>
        <v>0</v>
      </c>
      <c r="AJ1713" s="14">
        <f t="shared" si="553"/>
        <v>0</v>
      </c>
      <c r="AK1713" s="14">
        <f t="shared" si="554"/>
        <v>1</v>
      </c>
      <c r="AL1713" s="14">
        <f t="shared" si="555"/>
        <v>0</v>
      </c>
      <c r="AM1713" s="14">
        <f t="shared" si="556"/>
        <v>0</v>
      </c>
      <c r="AN1713" s="14">
        <f t="shared" si="557"/>
        <v>0</v>
      </c>
      <c r="AO1713" s="5" t="str">
        <f t="shared" si="558"/>
        <v>10万～20万人未満の市町村平均</v>
      </c>
    </row>
    <row r="1714" spans="1:41" s="5" customFormat="1" ht="18" customHeight="1" x14ac:dyDescent="0.3">
      <c r="A1714" s="5" t="str">
        <f t="shared" si="541"/>
        <v>047214</v>
      </c>
      <c r="B1714" s="22">
        <v>47</v>
      </c>
      <c r="C1714" s="23" t="s">
        <v>74</v>
      </c>
      <c r="D1714" s="23">
        <v>47214</v>
      </c>
      <c r="E1714" s="24" t="s">
        <v>616</v>
      </c>
      <c r="F1714" s="25">
        <v>32.196256911525907</v>
      </c>
      <c r="G1714" s="26">
        <v>5.2900059940169593</v>
      </c>
      <c r="H1714" s="26">
        <v>20.090180997689611</v>
      </c>
      <c r="I1714" s="26">
        <f t="shared" si="542"/>
        <v>57.576443903232473</v>
      </c>
      <c r="J1714" s="26">
        <v>118.40164383860426</v>
      </c>
      <c r="K1714" s="26">
        <v>94.578921899842285</v>
      </c>
      <c r="L1714" s="26">
        <f t="shared" si="543"/>
        <v>212.98056573844656</v>
      </c>
      <c r="M1714" s="26">
        <v>53.381042624602038</v>
      </c>
      <c r="N1714" s="26">
        <v>77.160523230475235</v>
      </c>
      <c r="O1714" s="26">
        <v>3.4404183409167239</v>
      </c>
      <c r="P1714" s="26">
        <v>13.539294544978556</v>
      </c>
      <c r="Q1714" s="26">
        <f t="shared" si="539"/>
        <v>147.52127874097255</v>
      </c>
      <c r="R1714" s="27">
        <v>9.4789834843200005</v>
      </c>
      <c r="S1714" s="143">
        <f t="shared" si="544"/>
        <v>427.55727186697158</v>
      </c>
      <c r="T1714" s="140" t="str">
        <f t="shared" si="545"/>
        <v>47214</v>
      </c>
      <c r="U1714" s="5" t="str">
        <f t="shared" si="540"/>
        <v>沖縄県宮古島市</v>
      </c>
      <c r="V1714" s="21">
        <f t="shared" si="546"/>
        <v>7.5302793403414073E-2</v>
      </c>
      <c r="W1714" s="21">
        <f t="shared" si="546"/>
        <v>1.2372625475220242E-2</v>
      </c>
      <c r="X1714" s="21">
        <f t="shared" si="546"/>
        <v>4.6988280447117239E-2</v>
      </c>
      <c r="Y1714" s="21">
        <f t="shared" si="547"/>
        <v>0.27692581001275374</v>
      </c>
      <c r="Z1714" s="21">
        <f t="shared" si="547"/>
        <v>0.22120760918614241</v>
      </c>
      <c r="AA1714" s="21">
        <f t="shared" si="548"/>
        <v>0.12485120973737245</v>
      </c>
      <c r="AB1714" s="21">
        <f t="shared" si="548"/>
        <v>0.18046827479637079</v>
      </c>
      <c r="AC1714" s="21">
        <f t="shared" si="548"/>
        <v>8.0466841924914361E-3</v>
      </c>
      <c r="AD1714" s="21">
        <f t="shared" si="548"/>
        <v>3.1666622078155453E-2</v>
      </c>
      <c r="AE1714" s="21">
        <f t="shared" si="549"/>
        <v>2.2170090670962213E-2</v>
      </c>
      <c r="AF1714" s="137">
        <f>VLOOKUP(T1714,人口!$A$2:$E$1748,5,0)</f>
        <v>55434</v>
      </c>
      <c r="AG1714" s="14">
        <f t="shared" si="550"/>
        <v>0</v>
      </c>
      <c r="AH1714" s="14">
        <f t="shared" si="551"/>
        <v>0</v>
      </c>
      <c r="AI1714" s="14">
        <f t="shared" si="552"/>
        <v>0</v>
      </c>
      <c r="AJ1714" s="14">
        <f t="shared" si="553"/>
        <v>1</v>
      </c>
      <c r="AK1714" s="14">
        <f t="shared" si="554"/>
        <v>0</v>
      </c>
      <c r="AL1714" s="14">
        <f t="shared" si="555"/>
        <v>0</v>
      </c>
      <c r="AM1714" s="14">
        <f t="shared" si="556"/>
        <v>0</v>
      </c>
      <c r="AN1714" s="14">
        <f t="shared" si="557"/>
        <v>0</v>
      </c>
      <c r="AO1714" s="5" t="str">
        <f t="shared" si="558"/>
        <v>3万～10万人未満の市町村平均</v>
      </c>
    </row>
    <row r="1715" spans="1:41" s="5" customFormat="1" ht="18" customHeight="1" x14ac:dyDescent="0.3">
      <c r="A1715" s="5" t="str">
        <f t="shared" si="541"/>
        <v>047215</v>
      </c>
      <c r="B1715" s="22">
        <v>47</v>
      </c>
      <c r="C1715" s="23" t="s">
        <v>74</v>
      </c>
      <c r="D1715" s="23">
        <v>47215</v>
      </c>
      <c r="E1715" s="24" t="s">
        <v>667</v>
      </c>
      <c r="F1715" s="25">
        <v>42.066796697788739</v>
      </c>
      <c r="G1715" s="26">
        <v>2.6379421240853391</v>
      </c>
      <c r="H1715" s="26">
        <v>7.348159586703594</v>
      </c>
      <c r="I1715" s="26">
        <f t="shared" si="542"/>
        <v>52.052898408577676</v>
      </c>
      <c r="J1715" s="26">
        <v>53.117479643430443</v>
      </c>
      <c r="K1715" s="26">
        <v>61.480712782118019</v>
      </c>
      <c r="L1715" s="26">
        <f t="shared" si="543"/>
        <v>114.59819242554846</v>
      </c>
      <c r="M1715" s="26">
        <v>44.78290343150465</v>
      </c>
      <c r="N1715" s="26">
        <v>38.919465761134511</v>
      </c>
      <c r="O1715" s="26">
        <v>2.7459918009499669</v>
      </c>
      <c r="P1715" s="26">
        <v>2.7850923361428723</v>
      </c>
      <c r="Q1715" s="26">
        <f t="shared" si="539"/>
        <v>89.233453329732001</v>
      </c>
      <c r="R1715" s="27">
        <v>7.095860218635833</v>
      </c>
      <c r="S1715" s="143">
        <f t="shared" si="544"/>
        <v>262.98040438249399</v>
      </c>
      <c r="T1715" s="140" t="str">
        <f t="shared" si="545"/>
        <v>47215</v>
      </c>
      <c r="U1715" s="5" t="str">
        <f t="shared" si="540"/>
        <v>沖縄県南城市</v>
      </c>
      <c r="V1715" s="21">
        <f t="shared" si="546"/>
        <v>0.1599617157657281</v>
      </c>
      <c r="W1715" s="21">
        <f t="shared" si="546"/>
        <v>1.0030945576646702E-2</v>
      </c>
      <c r="X1715" s="21">
        <f t="shared" si="546"/>
        <v>2.7941852184606132E-2</v>
      </c>
      <c r="Y1715" s="21">
        <f t="shared" si="547"/>
        <v>0.20198265254080791</v>
      </c>
      <c r="Z1715" s="21">
        <f t="shared" si="547"/>
        <v>0.23378438757245537</v>
      </c>
      <c r="AA1715" s="21">
        <f t="shared" si="548"/>
        <v>0.17028988732700323</v>
      </c>
      <c r="AB1715" s="21">
        <f t="shared" si="548"/>
        <v>0.1479937862766679</v>
      </c>
      <c r="AC1715" s="21">
        <f t="shared" si="548"/>
        <v>1.0441811462712777E-2</v>
      </c>
      <c r="AD1715" s="21">
        <f t="shared" si="548"/>
        <v>1.0590493777217226E-2</v>
      </c>
      <c r="AE1715" s="21">
        <f t="shared" si="549"/>
        <v>2.6982467516154556E-2</v>
      </c>
      <c r="AF1715" s="137">
        <f>VLOOKUP(T1715,人口!$A$2:$E$1748,5,0)</f>
        <v>44245</v>
      </c>
      <c r="AG1715" s="14">
        <f t="shared" si="550"/>
        <v>0</v>
      </c>
      <c r="AH1715" s="14">
        <f t="shared" si="551"/>
        <v>0</v>
      </c>
      <c r="AI1715" s="14">
        <f t="shared" si="552"/>
        <v>0</v>
      </c>
      <c r="AJ1715" s="14">
        <f t="shared" si="553"/>
        <v>1</v>
      </c>
      <c r="AK1715" s="14">
        <f t="shared" si="554"/>
        <v>0</v>
      </c>
      <c r="AL1715" s="14">
        <f t="shared" si="555"/>
        <v>0</v>
      </c>
      <c r="AM1715" s="14">
        <f t="shared" si="556"/>
        <v>0</v>
      </c>
      <c r="AN1715" s="14">
        <f t="shared" si="557"/>
        <v>0</v>
      </c>
      <c r="AO1715" s="5" t="str">
        <f t="shared" si="558"/>
        <v>3万～10万人未満の市町村平均</v>
      </c>
    </row>
    <row r="1716" spans="1:41" s="5" customFormat="1" ht="18" customHeight="1" x14ac:dyDescent="0.3">
      <c r="A1716" s="5" t="str">
        <f t="shared" si="541"/>
        <v>047301</v>
      </c>
      <c r="B1716" s="22">
        <v>47</v>
      </c>
      <c r="C1716" s="23" t="s">
        <v>74</v>
      </c>
      <c r="D1716" s="23">
        <v>47301</v>
      </c>
      <c r="E1716" s="24" t="s">
        <v>720</v>
      </c>
      <c r="F1716" s="25">
        <v>1.1670344141630149</v>
      </c>
      <c r="G1716" s="26">
        <v>0.6665464039444754</v>
      </c>
      <c r="H1716" s="26">
        <v>4.8466584508044983</v>
      </c>
      <c r="I1716" s="26">
        <f t="shared" si="542"/>
        <v>6.680239268911988</v>
      </c>
      <c r="J1716" s="26">
        <v>9.0206991613905565</v>
      </c>
      <c r="K1716" s="26">
        <v>7.8866693794720941</v>
      </c>
      <c r="L1716" s="26">
        <f t="shared" si="543"/>
        <v>16.907368540862649</v>
      </c>
      <c r="M1716" s="26">
        <v>4.9007165078761314</v>
      </c>
      <c r="N1716" s="26">
        <v>7.2796577693900995</v>
      </c>
      <c r="O1716" s="26">
        <v>0.29002191628069152</v>
      </c>
      <c r="P1716" s="26">
        <v>0</v>
      </c>
      <c r="Q1716" s="26">
        <f t="shared" si="539"/>
        <v>12.470396193546923</v>
      </c>
      <c r="R1716" s="27">
        <v>0.65352284648751335</v>
      </c>
      <c r="S1716" s="143">
        <f t="shared" si="544"/>
        <v>36.711526849809076</v>
      </c>
      <c r="T1716" s="140" t="str">
        <f t="shared" si="545"/>
        <v>47301</v>
      </c>
      <c r="U1716" s="5" t="str">
        <f t="shared" si="540"/>
        <v>沖縄県国頭村</v>
      </c>
      <c r="V1716" s="21">
        <f t="shared" si="546"/>
        <v>3.1789318350541017E-2</v>
      </c>
      <c r="W1716" s="21">
        <f t="shared" si="546"/>
        <v>1.8156324760650534E-2</v>
      </c>
      <c r="X1716" s="21">
        <f t="shared" si="546"/>
        <v>0.13202007289516218</v>
      </c>
      <c r="Y1716" s="21">
        <f t="shared" si="547"/>
        <v>0.24571844146649732</v>
      </c>
      <c r="Z1716" s="21">
        <f t="shared" si="547"/>
        <v>0.21482814952745857</v>
      </c>
      <c r="AA1716" s="21">
        <f t="shared" si="548"/>
        <v>0.13349258198727354</v>
      </c>
      <c r="AB1716" s="21">
        <f t="shared" si="548"/>
        <v>0.19829351688836006</v>
      </c>
      <c r="AC1716" s="21">
        <f t="shared" si="548"/>
        <v>7.9000232670028495E-3</v>
      </c>
      <c r="AD1716" s="21">
        <f t="shared" si="548"/>
        <v>0</v>
      </c>
      <c r="AE1716" s="21">
        <f t="shared" si="549"/>
        <v>1.780157085705391E-2</v>
      </c>
      <c r="AF1716" s="137">
        <f>VLOOKUP(T1716,人口!$A$2:$E$1748,5,0)</f>
        <v>4673</v>
      </c>
      <c r="AG1716" s="14">
        <f t="shared" si="550"/>
        <v>1</v>
      </c>
      <c r="AH1716" s="14">
        <f t="shared" si="551"/>
        <v>0</v>
      </c>
      <c r="AI1716" s="14">
        <f t="shared" si="552"/>
        <v>0</v>
      </c>
      <c r="AJ1716" s="14">
        <f t="shared" si="553"/>
        <v>0</v>
      </c>
      <c r="AK1716" s="14">
        <f t="shared" si="554"/>
        <v>0</v>
      </c>
      <c r="AL1716" s="14">
        <f t="shared" si="555"/>
        <v>0</v>
      </c>
      <c r="AM1716" s="14">
        <f t="shared" si="556"/>
        <v>0</v>
      </c>
      <c r="AN1716" s="14">
        <f t="shared" si="557"/>
        <v>0</v>
      </c>
      <c r="AO1716" s="5" t="str">
        <f t="shared" si="558"/>
        <v>5千人未満の市町村平均</v>
      </c>
    </row>
    <row r="1717" spans="1:41" s="5" customFormat="1" ht="18" customHeight="1" x14ac:dyDescent="0.3">
      <c r="A1717" s="5" t="str">
        <f t="shared" si="541"/>
        <v>047302</v>
      </c>
      <c r="B1717" s="22">
        <v>47</v>
      </c>
      <c r="C1717" s="23" t="s">
        <v>74</v>
      </c>
      <c r="D1717" s="23">
        <v>47302</v>
      </c>
      <c r="E1717" s="24" t="s">
        <v>773</v>
      </c>
      <c r="F1717" s="25">
        <v>0.58218555908485403</v>
      </c>
      <c r="G1717" s="26">
        <v>0.38976018535736268</v>
      </c>
      <c r="H1717" s="26">
        <v>3.5959078828549504</v>
      </c>
      <c r="I1717" s="26">
        <f t="shared" si="542"/>
        <v>4.5678536272971675</v>
      </c>
      <c r="J1717" s="26">
        <v>5.6693968297726256</v>
      </c>
      <c r="K1717" s="26">
        <v>5.5984148974384347</v>
      </c>
      <c r="L1717" s="26">
        <f t="shared" si="543"/>
        <v>11.267811727211061</v>
      </c>
      <c r="M1717" s="26">
        <v>3.213558502566388</v>
      </c>
      <c r="N1717" s="26">
        <v>5.0519766410175837</v>
      </c>
      <c r="O1717" s="26">
        <v>0.19034821682706629</v>
      </c>
      <c r="P1717" s="26">
        <v>0</v>
      </c>
      <c r="Q1717" s="26">
        <f t="shared" si="539"/>
        <v>8.4558833604110379</v>
      </c>
      <c r="R1717" s="27">
        <v>0.46106817574582698</v>
      </c>
      <c r="S1717" s="143">
        <f t="shared" si="544"/>
        <v>24.752616890665092</v>
      </c>
      <c r="T1717" s="140" t="str">
        <f t="shared" si="545"/>
        <v>47302</v>
      </c>
      <c r="U1717" s="5" t="str">
        <f t="shared" si="540"/>
        <v>沖縄県大宜味村</v>
      </c>
      <c r="V1717" s="21">
        <f t="shared" si="546"/>
        <v>2.3520161995656007E-2</v>
      </c>
      <c r="W1717" s="21">
        <f t="shared" si="546"/>
        <v>1.574622138252995E-2</v>
      </c>
      <c r="X1717" s="21">
        <f t="shared" si="546"/>
        <v>0.14527384715476563</v>
      </c>
      <c r="Y1717" s="21">
        <f t="shared" si="547"/>
        <v>0.22904232125495849</v>
      </c>
      <c r="Z1717" s="21">
        <f t="shared" si="547"/>
        <v>0.22617466759846933</v>
      </c>
      <c r="AA1717" s="21">
        <f t="shared" si="548"/>
        <v>0.12982702058376347</v>
      </c>
      <c r="AB1717" s="21">
        <f t="shared" si="548"/>
        <v>0.20409868836627235</v>
      </c>
      <c r="AC1717" s="21">
        <f t="shared" si="548"/>
        <v>7.6900239545521333E-3</v>
      </c>
      <c r="AD1717" s="21">
        <f t="shared" si="548"/>
        <v>0</v>
      </c>
      <c r="AE1717" s="21">
        <f t="shared" si="549"/>
        <v>1.8627047709032687E-2</v>
      </c>
      <c r="AF1717" s="137">
        <f>VLOOKUP(T1717,人口!$A$2:$E$1748,5,0)</f>
        <v>3067</v>
      </c>
      <c r="AG1717" s="14">
        <f t="shared" si="550"/>
        <v>1</v>
      </c>
      <c r="AH1717" s="14">
        <f t="shared" si="551"/>
        <v>0</v>
      </c>
      <c r="AI1717" s="14">
        <f t="shared" si="552"/>
        <v>0</v>
      </c>
      <c r="AJ1717" s="14">
        <f t="shared" si="553"/>
        <v>0</v>
      </c>
      <c r="AK1717" s="14">
        <f t="shared" si="554"/>
        <v>0</v>
      </c>
      <c r="AL1717" s="14">
        <f t="shared" si="555"/>
        <v>0</v>
      </c>
      <c r="AM1717" s="14">
        <f t="shared" si="556"/>
        <v>0</v>
      </c>
      <c r="AN1717" s="14">
        <f t="shared" si="557"/>
        <v>0</v>
      </c>
      <c r="AO1717" s="5" t="str">
        <f t="shared" si="558"/>
        <v>5千人未満の市町村平均</v>
      </c>
    </row>
    <row r="1718" spans="1:41" s="5" customFormat="1" ht="18" customHeight="1" x14ac:dyDescent="0.3">
      <c r="A1718" s="5" t="str">
        <f t="shared" si="541"/>
        <v>047303</v>
      </c>
      <c r="B1718" s="22">
        <v>47</v>
      </c>
      <c r="C1718" s="23" t="s">
        <v>74</v>
      </c>
      <c r="D1718" s="23">
        <v>47303</v>
      </c>
      <c r="E1718" s="24" t="s">
        <v>827</v>
      </c>
      <c r="F1718" s="25">
        <v>2.002743861706628</v>
      </c>
      <c r="G1718" s="26">
        <v>9.037917341620004E-2</v>
      </c>
      <c r="H1718" s="26">
        <v>4.0649393458360308</v>
      </c>
      <c r="I1718" s="26">
        <f t="shared" si="542"/>
        <v>6.1580623809588584</v>
      </c>
      <c r="J1718" s="26">
        <v>2.7883365249232193</v>
      </c>
      <c r="K1718" s="26">
        <v>3.1471986718771552</v>
      </c>
      <c r="L1718" s="26">
        <f t="shared" si="543"/>
        <v>5.9355351968003749</v>
      </c>
      <c r="M1718" s="26">
        <v>2.0341395573451431</v>
      </c>
      <c r="N1718" s="26">
        <v>3.7673311523016841</v>
      </c>
      <c r="O1718" s="26">
        <v>0.10947970475479131</v>
      </c>
      <c r="P1718" s="26">
        <v>0</v>
      </c>
      <c r="Q1718" s="26">
        <f t="shared" si="539"/>
        <v>5.9109504144016185</v>
      </c>
      <c r="R1718" s="27">
        <v>0.32174429796665832</v>
      </c>
      <c r="S1718" s="143">
        <f t="shared" si="544"/>
        <v>18.326292290127512</v>
      </c>
      <c r="T1718" s="140" t="str">
        <f t="shared" si="545"/>
        <v>47303</v>
      </c>
      <c r="U1718" s="5" t="str">
        <f t="shared" si="540"/>
        <v>沖縄県東村</v>
      </c>
      <c r="V1718" s="21">
        <f t="shared" si="546"/>
        <v>0.10928254499059357</v>
      </c>
      <c r="W1718" s="21">
        <f t="shared" si="546"/>
        <v>4.9316671362317991E-3</v>
      </c>
      <c r="X1718" s="21">
        <f t="shared" si="546"/>
        <v>0.22180915165397852</v>
      </c>
      <c r="Y1718" s="21">
        <f t="shared" si="547"/>
        <v>0.15214951724988657</v>
      </c>
      <c r="Z1718" s="21">
        <f t="shared" si="547"/>
        <v>0.17173133670756582</v>
      </c>
      <c r="AA1718" s="21">
        <f t="shared" si="548"/>
        <v>0.11099569542721671</v>
      </c>
      <c r="AB1718" s="21">
        <f t="shared" si="548"/>
        <v>0.20556974060329536</v>
      </c>
      <c r="AC1718" s="21">
        <f t="shared" si="548"/>
        <v>5.9739145824804244E-3</v>
      </c>
      <c r="AD1718" s="21">
        <f t="shared" si="548"/>
        <v>0</v>
      </c>
      <c r="AE1718" s="21">
        <f t="shared" si="549"/>
        <v>1.7556431648751123E-2</v>
      </c>
      <c r="AF1718" s="137">
        <f>VLOOKUP(T1718,人口!$A$2:$E$1748,5,0)</f>
        <v>1764</v>
      </c>
      <c r="AG1718" s="14">
        <f t="shared" si="550"/>
        <v>1</v>
      </c>
      <c r="AH1718" s="14">
        <f t="shared" si="551"/>
        <v>0</v>
      </c>
      <c r="AI1718" s="14">
        <f t="shared" si="552"/>
        <v>0</v>
      </c>
      <c r="AJ1718" s="14">
        <f t="shared" si="553"/>
        <v>0</v>
      </c>
      <c r="AK1718" s="14">
        <f t="shared" si="554"/>
        <v>0</v>
      </c>
      <c r="AL1718" s="14">
        <f t="shared" si="555"/>
        <v>0</v>
      </c>
      <c r="AM1718" s="14">
        <f t="shared" si="556"/>
        <v>0</v>
      </c>
      <c r="AN1718" s="14">
        <f t="shared" si="557"/>
        <v>0</v>
      </c>
      <c r="AO1718" s="5" t="str">
        <f t="shared" si="558"/>
        <v>5千人未満の市町村平均</v>
      </c>
    </row>
    <row r="1719" spans="1:41" s="5" customFormat="1" ht="18" customHeight="1" x14ac:dyDescent="0.3">
      <c r="A1719" s="5" t="str">
        <f t="shared" si="541"/>
        <v>047306</v>
      </c>
      <c r="B1719" s="22">
        <v>47</v>
      </c>
      <c r="C1719" s="23" t="s">
        <v>74</v>
      </c>
      <c r="D1719" s="23">
        <v>47306</v>
      </c>
      <c r="E1719" s="24" t="s">
        <v>878</v>
      </c>
      <c r="F1719" s="25">
        <v>4.0568929844347545</v>
      </c>
      <c r="G1719" s="26">
        <v>0.72585773649885654</v>
      </c>
      <c r="H1719" s="26">
        <v>4.2212831668297239</v>
      </c>
      <c r="I1719" s="26">
        <f t="shared" si="542"/>
        <v>9.0040338877633346</v>
      </c>
      <c r="J1719" s="26">
        <v>13.001198571079048</v>
      </c>
      <c r="K1719" s="26">
        <v>14.860073987924821</v>
      </c>
      <c r="L1719" s="26">
        <f t="shared" si="543"/>
        <v>27.861272559003869</v>
      </c>
      <c r="M1719" s="26">
        <v>10.07201496000005</v>
      </c>
      <c r="N1719" s="26">
        <v>15.17036414202709</v>
      </c>
      <c r="O1719" s="26">
        <v>0.58091271910705589</v>
      </c>
      <c r="P1719" s="26">
        <v>3.6788571045816534</v>
      </c>
      <c r="Q1719" s="26">
        <f t="shared" si="539"/>
        <v>29.502148925715847</v>
      </c>
      <c r="R1719" s="27">
        <v>2.1264694620864577</v>
      </c>
      <c r="S1719" s="143">
        <f t="shared" si="544"/>
        <v>68.493924834569512</v>
      </c>
      <c r="T1719" s="140" t="str">
        <f t="shared" si="545"/>
        <v>47306</v>
      </c>
      <c r="U1719" s="5" t="str">
        <f t="shared" si="540"/>
        <v>沖縄県今帰仁村</v>
      </c>
      <c r="V1719" s="21">
        <f t="shared" si="546"/>
        <v>5.9229968121015067E-2</v>
      </c>
      <c r="W1719" s="21">
        <f t="shared" si="546"/>
        <v>1.0597403174836165E-2</v>
      </c>
      <c r="X1719" s="21">
        <f t="shared" si="546"/>
        <v>6.1630037656992369E-2</v>
      </c>
      <c r="Y1719" s="21">
        <f t="shared" si="547"/>
        <v>0.18981535373363834</v>
      </c>
      <c r="Z1719" s="21">
        <f t="shared" si="547"/>
        <v>0.21695462807563928</v>
      </c>
      <c r="AA1719" s="21">
        <f t="shared" si="548"/>
        <v>0.14704975637367201</v>
      </c>
      <c r="AB1719" s="21">
        <f t="shared" si="548"/>
        <v>0.22148481312273213</v>
      </c>
      <c r="AC1719" s="21">
        <f t="shared" si="548"/>
        <v>8.481229839144273E-3</v>
      </c>
      <c r="AD1719" s="21">
        <f t="shared" si="548"/>
        <v>5.3710706657080054E-2</v>
      </c>
      <c r="AE1719" s="21">
        <f t="shared" si="549"/>
        <v>3.1046103245250287E-2</v>
      </c>
      <c r="AF1719" s="137">
        <f>VLOOKUP(T1719,人口!$A$2:$E$1748,5,0)</f>
        <v>9360</v>
      </c>
      <c r="AG1719" s="14">
        <f t="shared" si="550"/>
        <v>0</v>
      </c>
      <c r="AH1719" s="14">
        <f t="shared" si="551"/>
        <v>1</v>
      </c>
      <c r="AI1719" s="14">
        <f t="shared" si="552"/>
        <v>0</v>
      </c>
      <c r="AJ1719" s="14">
        <f t="shared" si="553"/>
        <v>0</v>
      </c>
      <c r="AK1719" s="14">
        <f t="shared" si="554"/>
        <v>0</v>
      </c>
      <c r="AL1719" s="14">
        <f t="shared" si="555"/>
        <v>0</v>
      </c>
      <c r="AM1719" s="14">
        <f t="shared" si="556"/>
        <v>0</v>
      </c>
      <c r="AN1719" s="14">
        <f t="shared" si="557"/>
        <v>0</v>
      </c>
      <c r="AO1719" s="5" t="str">
        <f t="shared" si="558"/>
        <v>5千～1万人未満の市町村平均</v>
      </c>
    </row>
    <row r="1720" spans="1:41" s="5" customFormat="1" ht="18" customHeight="1" x14ac:dyDescent="0.3">
      <c r="A1720" s="5" t="str">
        <f t="shared" si="541"/>
        <v>047308</v>
      </c>
      <c r="B1720" s="22">
        <v>47</v>
      </c>
      <c r="C1720" s="23" t="s">
        <v>74</v>
      </c>
      <c r="D1720" s="23">
        <v>47308</v>
      </c>
      <c r="E1720" s="24" t="s">
        <v>930</v>
      </c>
      <c r="F1720" s="25">
        <v>14.238144555998923</v>
      </c>
      <c r="G1720" s="26">
        <v>1.2003483969339068</v>
      </c>
      <c r="H1720" s="26">
        <v>5.8628932872635051</v>
      </c>
      <c r="I1720" s="26">
        <f t="shared" si="542"/>
        <v>21.301386240196337</v>
      </c>
      <c r="J1720" s="26">
        <v>32.347352939964374</v>
      </c>
      <c r="K1720" s="26">
        <v>21.687492034467386</v>
      </c>
      <c r="L1720" s="26">
        <f t="shared" si="543"/>
        <v>54.034844974431763</v>
      </c>
      <c r="M1720" s="26">
        <v>12.863783961239003</v>
      </c>
      <c r="N1720" s="26">
        <v>16.002737436213796</v>
      </c>
      <c r="O1720" s="26">
        <v>0.81867731599798876</v>
      </c>
      <c r="P1720" s="26">
        <v>19.535688373876877</v>
      </c>
      <c r="Q1720" s="26">
        <f t="shared" si="539"/>
        <v>49.220887087327668</v>
      </c>
      <c r="R1720" s="27">
        <v>2.7591187402135389</v>
      </c>
      <c r="S1720" s="143">
        <f t="shared" si="544"/>
        <v>127.31623704216931</v>
      </c>
      <c r="T1720" s="140" t="str">
        <f t="shared" si="545"/>
        <v>47308</v>
      </c>
      <c r="U1720" s="5" t="str">
        <f t="shared" si="540"/>
        <v>沖縄県本部町</v>
      </c>
      <c r="V1720" s="21">
        <f t="shared" si="546"/>
        <v>0.11183290432376672</v>
      </c>
      <c r="W1720" s="21">
        <f t="shared" si="546"/>
        <v>9.4280857243395511E-3</v>
      </c>
      <c r="X1720" s="21">
        <f t="shared" si="546"/>
        <v>4.6049847399445329E-2</v>
      </c>
      <c r="Y1720" s="21">
        <f t="shared" si="547"/>
        <v>0.25407091578782981</v>
      </c>
      <c r="Z1720" s="21">
        <f t="shared" si="547"/>
        <v>0.17034348908131897</v>
      </c>
      <c r="AA1720" s="21">
        <f t="shared" si="548"/>
        <v>0.10103804715009208</v>
      </c>
      <c r="AB1720" s="21">
        <f t="shared" si="548"/>
        <v>0.1256928244817149</v>
      </c>
      <c r="AC1720" s="21">
        <f t="shared" si="548"/>
        <v>6.4302663589313348E-3</v>
      </c>
      <c r="AD1720" s="21">
        <f t="shared" si="548"/>
        <v>0.15344223822297171</v>
      </c>
      <c r="AE1720" s="21">
        <f t="shared" si="549"/>
        <v>2.1671381469589551E-2</v>
      </c>
      <c r="AF1720" s="137">
        <f>VLOOKUP(T1720,人口!$A$2:$E$1748,5,0)</f>
        <v>13191</v>
      </c>
      <c r="AG1720" s="14">
        <f t="shared" si="550"/>
        <v>0</v>
      </c>
      <c r="AH1720" s="14">
        <f t="shared" si="551"/>
        <v>0</v>
      </c>
      <c r="AI1720" s="14">
        <f t="shared" si="552"/>
        <v>1</v>
      </c>
      <c r="AJ1720" s="14">
        <f t="shared" si="553"/>
        <v>0</v>
      </c>
      <c r="AK1720" s="14">
        <f t="shared" si="554"/>
        <v>0</v>
      </c>
      <c r="AL1720" s="14">
        <f t="shared" si="555"/>
        <v>0</v>
      </c>
      <c r="AM1720" s="14">
        <f t="shared" si="556"/>
        <v>0</v>
      </c>
      <c r="AN1720" s="14">
        <f t="shared" si="557"/>
        <v>0</v>
      </c>
      <c r="AO1720" s="5" t="str">
        <f t="shared" si="558"/>
        <v>1万～3万人未満の市町村平均</v>
      </c>
    </row>
    <row r="1721" spans="1:41" s="5" customFormat="1" ht="18" customHeight="1" x14ac:dyDescent="0.3">
      <c r="A1721" s="5" t="str">
        <f t="shared" si="541"/>
        <v>047311</v>
      </c>
      <c r="B1721" s="22">
        <v>47</v>
      </c>
      <c r="C1721" s="23" t="s">
        <v>74</v>
      </c>
      <c r="D1721" s="23">
        <v>47311</v>
      </c>
      <c r="E1721" s="24" t="s">
        <v>980</v>
      </c>
      <c r="F1721" s="25">
        <v>2.6087166671974558</v>
      </c>
      <c r="G1721" s="26">
        <v>0.84448040160761917</v>
      </c>
      <c r="H1721" s="26">
        <v>1.6806960756822051</v>
      </c>
      <c r="I1721" s="26">
        <f t="shared" si="542"/>
        <v>5.1338931444872795</v>
      </c>
      <c r="J1721" s="26">
        <v>48.713100096936522</v>
      </c>
      <c r="K1721" s="26">
        <v>18.326406074210229</v>
      </c>
      <c r="L1721" s="26">
        <f t="shared" si="543"/>
        <v>67.039506171146755</v>
      </c>
      <c r="M1721" s="26">
        <v>13.560930382300954</v>
      </c>
      <c r="N1721" s="26">
        <v>14.698846322198781</v>
      </c>
      <c r="O1721" s="26">
        <v>0.68666862438039167</v>
      </c>
      <c r="P1721" s="26">
        <v>0</v>
      </c>
      <c r="Q1721" s="26">
        <f t="shared" si="539"/>
        <v>28.946445328880127</v>
      </c>
      <c r="R1721" s="27">
        <v>3.5250623861463337</v>
      </c>
      <c r="S1721" s="143">
        <f t="shared" si="544"/>
        <v>104.64490703066049</v>
      </c>
      <c r="T1721" s="140" t="str">
        <f t="shared" si="545"/>
        <v>47311</v>
      </c>
      <c r="U1721" s="5" t="str">
        <f t="shared" si="540"/>
        <v>沖縄県恩納村</v>
      </c>
      <c r="V1721" s="21">
        <f t="shared" si="546"/>
        <v>2.4929227243071787E-2</v>
      </c>
      <c r="W1721" s="21">
        <f t="shared" si="546"/>
        <v>8.0699617933645846E-3</v>
      </c>
      <c r="X1721" s="21">
        <f t="shared" si="546"/>
        <v>1.606094480250022E-2</v>
      </c>
      <c r="Y1721" s="21">
        <f t="shared" si="547"/>
        <v>0.46550856108710387</v>
      </c>
      <c r="Z1721" s="21">
        <f t="shared" si="547"/>
        <v>0.17512946013551023</v>
      </c>
      <c r="AA1721" s="21">
        <f t="shared" si="548"/>
        <v>0.12958997018677329</v>
      </c>
      <c r="AB1721" s="21">
        <f t="shared" si="548"/>
        <v>0.14046403919009728</v>
      </c>
      <c r="AC1721" s="21">
        <f t="shared" si="548"/>
        <v>6.5618924404911632E-3</v>
      </c>
      <c r="AD1721" s="21">
        <f t="shared" si="548"/>
        <v>0</v>
      </c>
      <c r="AE1721" s="21">
        <f t="shared" si="549"/>
        <v>3.3685943121087643E-2</v>
      </c>
      <c r="AF1721" s="137">
        <f>VLOOKUP(T1721,人口!$A$2:$E$1748,5,0)</f>
        <v>11064</v>
      </c>
      <c r="AG1721" s="14">
        <f t="shared" si="550"/>
        <v>0</v>
      </c>
      <c r="AH1721" s="14">
        <f t="shared" si="551"/>
        <v>0</v>
      </c>
      <c r="AI1721" s="14">
        <f t="shared" si="552"/>
        <v>1</v>
      </c>
      <c r="AJ1721" s="14">
        <f t="shared" si="553"/>
        <v>0</v>
      </c>
      <c r="AK1721" s="14">
        <f t="shared" si="554"/>
        <v>0</v>
      </c>
      <c r="AL1721" s="14">
        <f t="shared" si="555"/>
        <v>0</v>
      </c>
      <c r="AM1721" s="14">
        <f t="shared" si="556"/>
        <v>0</v>
      </c>
      <c r="AN1721" s="14">
        <f t="shared" si="557"/>
        <v>0</v>
      </c>
      <c r="AO1721" s="5" t="str">
        <f t="shared" si="558"/>
        <v>1万～3万人未満の市町村平均</v>
      </c>
    </row>
    <row r="1722" spans="1:41" s="5" customFormat="1" ht="18" customHeight="1" x14ac:dyDescent="0.3">
      <c r="A1722" s="5" t="str">
        <f t="shared" si="541"/>
        <v>047313</v>
      </c>
      <c r="B1722" s="22">
        <v>47</v>
      </c>
      <c r="C1722" s="23" t="s">
        <v>74</v>
      </c>
      <c r="D1722" s="23">
        <v>47313</v>
      </c>
      <c r="E1722" s="24" t="s">
        <v>1024</v>
      </c>
      <c r="F1722" s="25">
        <v>0.9004676720384035</v>
      </c>
      <c r="G1722" s="26">
        <v>0.80493951323803159</v>
      </c>
      <c r="H1722" s="26">
        <v>1.9152118071727453</v>
      </c>
      <c r="I1722" s="26">
        <f t="shared" si="542"/>
        <v>3.6206189924491805</v>
      </c>
      <c r="J1722" s="26">
        <v>10.815566615676049</v>
      </c>
      <c r="K1722" s="26">
        <v>8.6539475885813033</v>
      </c>
      <c r="L1722" s="26">
        <f t="shared" si="543"/>
        <v>19.469514204257351</v>
      </c>
      <c r="M1722" s="26">
        <v>6.2775011065487041</v>
      </c>
      <c r="N1722" s="26">
        <v>8.2034477837476008</v>
      </c>
      <c r="O1722" s="26">
        <v>0.37895866056278671</v>
      </c>
      <c r="P1722" s="26">
        <v>3.097742263990364</v>
      </c>
      <c r="Q1722" s="26">
        <f t="shared" si="539"/>
        <v>17.957649814849454</v>
      </c>
      <c r="R1722" s="27">
        <v>1.0087984152892591</v>
      </c>
      <c r="S1722" s="143">
        <f t="shared" si="544"/>
        <v>42.056581426845241</v>
      </c>
      <c r="T1722" s="140" t="str">
        <f t="shared" si="545"/>
        <v>47313</v>
      </c>
      <c r="U1722" s="5" t="str">
        <f t="shared" si="540"/>
        <v>沖縄県宜野座村</v>
      </c>
      <c r="V1722" s="21">
        <f t="shared" si="546"/>
        <v>2.1410862259565962E-2</v>
      </c>
      <c r="W1722" s="21">
        <f t="shared" si="546"/>
        <v>1.9139442292478596E-2</v>
      </c>
      <c r="X1722" s="21">
        <f t="shared" si="546"/>
        <v>4.5538932128949543E-2</v>
      </c>
      <c r="Y1722" s="21">
        <f t="shared" si="547"/>
        <v>0.25716704136994689</v>
      </c>
      <c r="Z1722" s="21">
        <f t="shared" si="547"/>
        <v>0.20576916370709533</v>
      </c>
      <c r="AA1722" s="21">
        <f t="shared" si="548"/>
        <v>0.14926322809827089</v>
      </c>
      <c r="AB1722" s="21">
        <f t="shared" si="548"/>
        <v>0.19505740850613307</v>
      </c>
      <c r="AC1722" s="21">
        <f t="shared" si="548"/>
        <v>9.0106862637411769E-3</v>
      </c>
      <c r="AD1722" s="21">
        <f t="shared" si="548"/>
        <v>7.36565398064674E-2</v>
      </c>
      <c r="AE1722" s="21">
        <f t="shared" si="549"/>
        <v>2.3986695567351331E-2</v>
      </c>
      <c r="AF1722" s="137">
        <f>VLOOKUP(T1722,人口!$A$2:$E$1748,5,0)</f>
        <v>6106</v>
      </c>
      <c r="AG1722" s="14">
        <f t="shared" si="550"/>
        <v>0</v>
      </c>
      <c r="AH1722" s="14">
        <f t="shared" si="551"/>
        <v>1</v>
      </c>
      <c r="AI1722" s="14">
        <f t="shared" si="552"/>
        <v>0</v>
      </c>
      <c r="AJ1722" s="14">
        <f t="shared" si="553"/>
        <v>0</v>
      </c>
      <c r="AK1722" s="14">
        <f t="shared" si="554"/>
        <v>0</v>
      </c>
      <c r="AL1722" s="14">
        <f t="shared" si="555"/>
        <v>0</v>
      </c>
      <c r="AM1722" s="14">
        <f t="shared" si="556"/>
        <v>0</v>
      </c>
      <c r="AN1722" s="14">
        <f t="shared" si="557"/>
        <v>0</v>
      </c>
      <c r="AO1722" s="5" t="str">
        <f t="shared" si="558"/>
        <v>5千～1万人未満の市町村平均</v>
      </c>
    </row>
    <row r="1723" spans="1:41" s="5" customFormat="1" ht="18" customHeight="1" x14ac:dyDescent="0.3">
      <c r="A1723" s="5" t="str">
        <f t="shared" si="541"/>
        <v>047314</v>
      </c>
      <c r="B1723" s="22">
        <v>47</v>
      </c>
      <c r="C1723" s="23" t="s">
        <v>74</v>
      </c>
      <c r="D1723" s="23">
        <v>47314</v>
      </c>
      <c r="E1723" s="24" t="s">
        <v>1071</v>
      </c>
      <c r="F1723" s="25">
        <v>2.6011463395452479</v>
      </c>
      <c r="G1723" s="26">
        <v>1.663541660691932</v>
      </c>
      <c r="H1723" s="26">
        <v>1.6806960756822051</v>
      </c>
      <c r="I1723" s="26">
        <f t="shared" si="542"/>
        <v>5.9453840759193852</v>
      </c>
      <c r="J1723" s="26">
        <v>20.597925397888861</v>
      </c>
      <c r="K1723" s="26">
        <v>18.353566364798166</v>
      </c>
      <c r="L1723" s="26">
        <f t="shared" si="543"/>
        <v>38.951491762687027</v>
      </c>
      <c r="M1723" s="26">
        <v>10.958568742035453</v>
      </c>
      <c r="N1723" s="26">
        <v>11.792756902032474</v>
      </c>
      <c r="O1723" s="26">
        <v>0.71093538433454329</v>
      </c>
      <c r="P1723" s="26">
        <v>3.097742263990364</v>
      </c>
      <c r="Q1723" s="26">
        <f t="shared" si="539"/>
        <v>26.560003292392835</v>
      </c>
      <c r="R1723" s="27">
        <v>1.5579313158707384</v>
      </c>
      <c r="S1723" s="143">
        <f t="shared" si="544"/>
        <v>73.014810446869987</v>
      </c>
      <c r="T1723" s="140" t="str">
        <f t="shared" si="545"/>
        <v>47314</v>
      </c>
      <c r="U1723" s="5" t="str">
        <f t="shared" si="540"/>
        <v>沖縄県金武町</v>
      </c>
      <c r="V1723" s="21">
        <f t="shared" si="546"/>
        <v>3.5624913954107981E-2</v>
      </c>
      <c r="W1723" s="21">
        <f t="shared" si="546"/>
        <v>2.2783619521993089E-2</v>
      </c>
      <c r="X1723" s="21">
        <f t="shared" si="546"/>
        <v>2.3018563841991781E-2</v>
      </c>
      <c r="Y1723" s="21">
        <f t="shared" si="547"/>
        <v>0.28210612712440258</v>
      </c>
      <c r="Z1723" s="21">
        <f t="shared" si="547"/>
        <v>0.25136771913081024</v>
      </c>
      <c r="AA1723" s="21">
        <f t="shared" si="548"/>
        <v>0.1500869299662097</v>
      </c>
      <c r="AB1723" s="21">
        <f t="shared" si="548"/>
        <v>0.16151184711509456</v>
      </c>
      <c r="AC1723" s="21">
        <f t="shared" si="548"/>
        <v>9.7368654384422885E-3</v>
      </c>
      <c r="AD1723" s="21">
        <f t="shared" si="548"/>
        <v>4.242621798278131E-2</v>
      </c>
      <c r="AE1723" s="21">
        <f t="shared" si="549"/>
        <v>2.1337195924166424E-2</v>
      </c>
      <c r="AF1723" s="137">
        <f>VLOOKUP(T1723,人口!$A$2:$E$1748,5,0)</f>
        <v>11455</v>
      </c>
      <c r="AG1723" s="14">
        <f t="shared" si="550"/>
        <v>0</v>
      </c>
      <c r="AH1723" s="14">
        <f t="shared" si="551"/>
        <v>0</v>
      </c>
      <c r="AI1723" s="14">
        <f t="shared" si="552"/>
        <v>1</v>
      </c>
      <c r="AJ1723" s="14">
        <f t="shared" si="553"/>
        <v>0</v>
      </c>
      <c r="AK1723" s="14">
        <f t="shared" si="554"/>
        <v>0</v>
      </c>
      <c r="AL1723" s="14">
        <f t="shared" si="555"/>
        <v>0</v>
      </c>
      <c r="AM1723" s="14">
        <f t="shared" si="556"/>
        <v>0</v>
      </c>
      <c r="AN1723" s="14">
        <f t="shared" si="557"/>
        <v>0</v>
      </c>
      <c r="AO1723" s="5" t="str">
        <f t="shared" si="558"/>
        <v>1万～3万人未満の市町村平均</v>
      </c>
    </row>
    <row r="1724" spans="1:41" s="5" customFormat="1" ht="18" customHeight="1" x14ac:dyDescent="0.3">
      <c r="A1724" s="5" t="str">
        <f t="shared" si="541"/>
        <v>047315</v>
      </c>
      <c r="B1724" s="22">
        <v>47</v>
      </c>
      <c r="C1724" s="23" t="s">
        <v>74</v>
      </c>
      <c r="D1724" s="23">
        <v>47315</v>
      </c>
      <c r="E1724" s="24" t="s">
        <v>1111</v>
      </c>
      <c r="F1724" s="25">
        <v>1.6000389141159266</v>
      </c>
      <c r="G1724" s="26">
        <v>0.58464027803604401</v>
      </c>
      <c r="H1724" s="26">
        <v>0.70354719447162073</v>
      </c>
      <c r="I1724" s="26">
        <f t="shared" si="542"/>
        <v>2.8882263866235913</v>
      </c>
      <c r="J1724" s="26">
        <v>7.1529773085916304</v>
      </c>
      <c r="K1724" s="26">
        <v>7.6931523090330458</v>
      </c>
      <c r="L1724" s="26">
        <f t="shared" si="543"/>
        <v>14.846129617624676</v>
      </c>
      <c r="M1724" s="26">
        <v>4.856150070000024</v>
      </c>
      <c r="N1724" s="26">
        <v>11.350107520152838</v>
      </c>
      <c r="O1724" s="26">
        <v>0.28077448090174373</v>
      </c>
      <c r="P1724" s="26">
        <v>9.0858840422623164</v>
      </c>
      <c r="Q1724" s="26">
        <f t="shared" si="539"/>
        <v>25.572916113316921</v>
      </c>
      <c r="R1724" s="27">
        <v>0.58651220627999989</v>
      </c>
      <c r="S1724" s="143">
        <f t="shared" si="544"/>
        <v>43.893784323845189</v>
      </c>
      <c r="T1724" s="140" t="str">
        <f t="shared" si="545"/>
        <v>47315</v>
      </c>
      <c r="U1724" s="5" t="str">
        <f t="shared" si="540"/>
        <v>沖縄県伊江村</v>
      </c>
      <c r="V1724" s="21">
        <f t="shared" si="546"/>
        <v>3.6452516882822278E-2</v>
      </c>
      <c r="W1724" s="21">
        <f t="shared" si="546"/>
        <v>1.3319432057227283E-2</v>
      </c>
      <c r="X1724" s="21">
        <f t="shared" si="546"/>
        <v>1.60284014082928E-2</v>
      </c>
      <c r="Y1724" s="21">
        <f t="shared" si="547"/>
        <v>0.16296105288661095</v>
      </c>
      <c r="Z1724" s="21">
        <f t="shared" si="547"/>
        <v>0.17526746503043622</v>
      </c>
      <c r="AA1724" s="21">
        <f t="shared" si="548"/>
        <v>0.11063411698958781</v>
      </c>
      <c r="AB1724" s="21">
        <f t="shared" si="548"/>
        <v>0.25858120221333752</v>
      </c>
      <c r="AC1724" s="21">
        <f t="shared" si="548"/>
        <v>6.3966797401247008E-3</v>
      </c>
      <c r="AD1724" s="21">
        <f t="shared" si="548"/>
        <v>0.20699705396161142</v>
      </c>
      <c r="AE1724" s="21">
        <f t="shared" si="549"/>
        <v>1.3362078829949019E-2</v>
      </c>
      <c r="AF1724" s="137">
        <f>VLOOKUP(T1724,人口!$A$2:$E$1748,5,0)</f>
        <v>4524</v>
      </c>
      <c r="AG1724" s="14">
        <f t="shared" si="550"/>
        <v>1</v>
      </c>
      <c r="AH1724" s="14">
        <f t="shared" si="551"/>
        <v>0</v>
      </c>
      <c r="AI1724" s="14">
        <f t="shared" si="552"/>
        <v>0</v>
      </c>
      <c r="AJ1724" s="14">
        <f t="shared" si="553"/>
        <v>0</v>
      </c>
      <c r="AK1724" s="14">
        <f t="shared" si="554"/>
        <v>0</v>
      </c>
      <c r="AL1724" s="14">
        <f t="shared" si="555"/>
        <v>0</v>
      </c>
      <c r="AM1724" s="14">
        <f t="shared" si="556"/>
        <v>0</v>
      </c>
      <c r="AN1724" s="14">
        <f t="shared" si="557"/>
        <v>0</v>
      </c>
      <c r="AO1724" s="5" t="str">
        <f t="shared" si="558"/>
        <v>5千人未満の市町村平均</v>
      </c>
    </row>
    <row r="1725" spans="1:41" s="5" customFormat="1" ht="18" customHeight="1" x14ac:dyDescent="0.3">
      <c r="A1725" s="5" t="str">
        <f t="shared" si="541"/>
        <v>047324</v>
      </c>
      <c r="B1725" s="22">
        <v>47</v>
      </c>
      <c r="C1725" s="23" t="s">
        <v>74</v>
      </c>
      <c r="D1725" s="23">
        <v>47324</v>
      </c>
      <c r="E1725" s="24" t="s">
        <v>1149</v>
      </c>
      <c r="F1725" s="25">
        <v>31.891637871853085</v>
      </c>
      <c r="G1725" s="26">
        <v>1.6465955656763946</v>
      </c>
      <c r="H1725" s="26">
        <v>3.674079793351797</v>
      </c>
      <c r="I1725" s="26">
        <f t="shared" si="542"/>
        <v>37.212313230881271</v>
      </c>
      <c r="J1725" s="26">
        <v>49.627091641923229</v>
      </c>
      <c r="K1725" s="26">
        <v>56.425503696438312</v>
      </c>
      <c r="L1725" s="26">
        <f t="shared" si="543"/>
        <v>106.05259533836154</v>
      </c>
      <c r="M1725" s="26">
        <v>45.817481453628545</v>
      </c>
      <c r="N1725" s="26">
        <v>36.239512438232801</v>
      </c>
      <c r="O1725" s="26">
        <v>2.574448771504251</v>
      </c>
      <c r="P1725" s="26">
        <v>0</v>
      </c>
      <c r="Q1725" s="26">
        <f t="shared" si="539"/>
        <v>84.63144266336559</v>
      </c>
      <c r="R1725" s="27">
        <v>7.4923430723125595</v>
      </c>
      <c r="S1725" s="143">
        <f t="shared" si="544"/>
        <v>235.38869430492096</v>
      </c>
      <c r="T1725" s="140" t="str">
        <f t="shared" si="545"/>
        <v>47324</v>
      </c>
      <c r="U1725" s="5" t="str">
        <f t="shared" si="540"/>
        <v>沖縄県読谷村</v>
      </c>
      <c r="V1725" s="21">
        <f t="shared" si="546"/>
        <v>0.13548500265072574</v>
      </c>
      <c r="W1725" s="21">
        <f t="shared" si="546"/>
        <v>6.9952194201111702E-3</v>
      </c>
      <c r="X1725" s="21">
        <f t="shared" si="546"/>
        <v>1.5608565246521221E-2</v>
      </c>
      <c r="Y1725" s="21">
        <f t="shared" si="547"/>
        <v>0.2108303960326855</v>
      </c>
      <c r="Z1725" s="21">
        <f t="shared" si="547"/>
        <v>0.23971203826529192</v>
      </c>
      <c r="AA1725" s="21">
        <f t="shared" si="548"/>
        <v>0.19464605803997062</v>
      </c>
      <c r="AB1725" s="21">
        <f t="shared" si="548"/>
        <v>0.15395604510762262</v>
      </c>
      <c r="AC1725" s="21">
        <f t="shared" si="548"/>
        <v>1.0937011138561001E-2</v>
      </c>
      <c r="AD1725" s="21">
        <f t="shared" si="548"/>
        <v>0</v>
      </c>
      <c r="AE1725" s="21">
        <f t="shared" si="549"/>
        <v>3.1829664098510305E-2</v>
      </c>
      <c r="AF1725" s="137">
        <f>VLOOKUP(T1725,人口!$A$2:$E$1748,5,0)</f>
        <v>41481</v>
      </c>
      <c r="AG1725" s="14">
        <f t="shared" si="550"/>
        <v>0</v>
      </c>
      <c r="AH1725" s="14">
        <f t="shared" si="551"/>
        <v>0</v>
      </c>
      <c r="AI1725" s="14">
        <f t="shared" si="552"/>
        <v>0</v>
      </c>
      <c r="AJ1725" s="14">
        <f t="shared" si="553"/>
        <v>1</v>
      </c>
      <c r="AK1725" s="14">
        <f t="shared" si="554"/>
        <v>0</v>
      </c>
      <c r="AL1725" s="14">
        <f t="shared" si="555"/>
        <v>0</v>
      </c>
      <c r="AM1725" s="14">
        <f t="shared" si="556"/>
        <v>0</v>
      </c>
      <c r="AN1725" s="14">
        <f t="shared" si="557"/>
        <v>0</v>
      </c>
      <c r="AO1725" s="5" t="str">
        <f t="shared" si="558"/>
        <v>3万～10万人未満の市町村平均</v>
      </c>
    </row>
    <row r="1726" spans="1:41" s="5" customFormat="1" ht="18" customHeight="1" x14ac:dyDescent="0.3">
      <c r="A1726" s="5" t="str">
        <f t="shared" si="541"/>
        <v>047325</v>
      </c>
      <c r="B1726" s="22">
        <v>47</v>
      </c>
      <c r="C1726" s="23" t="s">
        <v>74</v>
      </c>
      <c r="D1726" s="23">
        <v>47325</v>
      </c>
      <c r="E1726" s="24" t="s">
        <v>1185</v>
      </c>
      <c r="F1726" s="25">
        <v>2.3073446596260667</v>
      </c>
      <c r="G1726" s="26">
        <v>1.3726336962585381</v>
      </c>
      <c r="H1726" s="26">
        <v>0.50811741822950385</v>
      </c>
      <c r="I1726" s="26">
        <f t="shared" si="542"/>
        <v>4.1880957741141085</v>
      </c>
      <c r="J1726" s="26">
        <v>29.83718775481972</v>
      </c>
      <c r="K1726" s="26">
        <v>19.141214791848331</v>
      </c>
      <c r="L1726" s="26">
        <f t="shared" si="543"/>
        <v>48.97840254666805</v>
      </c>
      <c r="M1726" s="26">
        <v>12.440402801415992</v>
      </c>
      <c r="N1726" s="26">
        <v>7.6453246500732766</v>
      </c>
      <c r="O1726" s="26">
        <v>0.83934440312006675</v>
      </c>
      <c r="P1726" s="26">
        <v>0</v>
      </c>
      <c r="Q1726" s="26">
        <f t="shared" si="539"/>
        <v>20.925071854609335</v>
      </c>
      <c r="R1726" s="27">
        <v>3.1060500420874302</v>
      </c>
      <c r="S1726" s="143">
        <f t="shared" si="544"/>
        <v>77.197620217478928</v>
      </c>
      <c r="T1726" s="140" t="str">
        <f t="shared" si="545"/>
        <v>47325</v>
      </c>
      <c r="U1726" s="5" t="str">
        <f t="shared" si="540"/>
        <v>沖縄県嘉手納町</v>
      </c>
      <c r="V1726" s="21">
        <f t="shared" si="546"/>
        <v>2.9888805550299106E-2</v>
      </c>
      <c r="W1726" s="21">
        <f t="shared" si="546"/>
        <v>1.7780777339917911E-2</v>
      </c>
      <c r="X1726" s="21">
        <f t="shared" si="546"/>
        <v>6.5820347414602938E-3</v>
      </c>
      <c r="Y1726" s="21">
        <f t="shared" si="547"/>
        <v>0.38650398381146012</v>
      </c>
      <c r="Z1726" s="21">
        <f t="shared" si="547"/>
        <v>0.24795084016740734</v>
      </c>
      <c r="AA1726" s="21">
        <f t="shared" si="548"/>
        <v>0.16115008165237796</v>
      </c>
      <c r="AB1726" s="21">
        <f t="shared" si="548"/>
        <v>9.9035755617013665E-2</v>
      </c>
      <c r="AC1726" s="21">
        <f t="shared" si="548"/>
        <v>1.0872671991124723E-2</v>
      </c>
      <c r="AD1726" s="21">
        <f t="shared" si="548"/>
        <v>0</v>
      </c>
      <c r="AE1726" s="21">
        <f t="shared" si="549"/>
        <v>4.0235049128938882E-2</v>
      </c>
      <c r="AF1726" s="137">
        <f>VLOOKUP(T1726,人口!$A$2:$E$1748,5,0)</f>
        <v>13524</v>
      </c>
      <c r="AG1726" s="14">
        <f t="shared" si="550"/>
        <v>0</v>
      </c>
      <c r="AH1726" s="14">
        <f t="shared" si="551"/>
        <v>0</v>
      </c>
      <c r="AI1726" s="14">
        <f t="shared" si="552"/>
        <v>1</v>
      </c>
      <c r="AJ1726" s="14">
        <f t="shared" si="553"/>
        <v>0</v>
      </c>
      <c r="AK1726" s="14">
        <f t="shared" si="554"/>
        <v>0</v>
      </c>
      <c r="AL1726" s="14">
        <f t="shared" si="555"/>
        <v>0</v>
      </c>
      <c r="AM1726" s="14">
        <f t="shared" si="556"/>
        <v>0</v>
      </c>
      <c r="AN1726" s="14">
        <f t="shared" si="557"/>
        <v>0</v>
      </c>
      <c r="AO1726" s="5" t="str">
        <f t="shared" si="558"/>
        <v>1万～3万人未満の市町村平均</v>
      </c>
    </row>
    <row r="1727" spans="1:41" s="5" customFormat="1" ht="18" customHeight="1" x14ac:dyDescent="0.3">
      <c r="A1727" s="5" t="str">
        <f t="shared" si="541"/>
        <v>047326</v>
      </c>
      <c r="B1727" s="22">
        <v>47</v>
      </c>
      <c r="C1727" s="23" t="s">
        <v>74</v>
      </c>
      <c r="D1727" s="23">
        <v>47326</v>
      </c>
      <c r="E1727" s="24" t="s">
        <v>1223</v>
      </c>
      <c r="F1727" s="25">
        <v>2.5521125064629957</v>
      </c>
      <c r="G1727" s="26">
        <v>1.8019347699854884</v>
      </c>
      <c r="H1727" s="26">
        <v>0</v>
      </c>
      <c r="I1727" s="26">
        <f t="shared" si="542"/>
        <v>4.3540472764484841</v>
      </c>
      <c r="J1727" s="26">
        <v>78.013814553611866</v>
      </c>
      <c r="K1727" s="26">
        <v>41.70123116145318</v>
      </c>
      <c r="L1727" s="26">
        <f t="shared" si="543"/>
        <v>119.71504571506505</v>
      </c>
      <c r="M1727" s="26">
        <v>29.889754888407229</v>
      </c>
      <c r="N1727" s="26">
        <v>15.353197582368674</v>
      </c>
      <c r="O1727" s="26">
        <v>1.7943748434640172</v>
      </c>
      <c r="P1727" s="26">
        <v>0</v>
      </c>
      <c r="Q1727" s="26">
        <f t="shared" si="539"/>
        <v>47.037327314239924</v>
      </c>
      <c r="R1727" s="27">
        <v>9.228305177653592</v>
      </c>
      <c r="S1727" s="143">
        <f t="shared" si="544"/>
        <v>180.33472548340706</v>
      </c>
      <c r="T1727" s="140" t="str">
        <f t="shared" si="545"/>
        <v>47326</v>
      </c>
      <c r="U1727" s="5" t="str">
        <f t="shared" si="540"/>
        <v>沖縄県北谷町</v>
      </c>
      <c r="V1727" s="21">
        <f t="shared" si="546"/>
        <v>1.415208579280434E-2</v>
      </c>
      <c r="W1727" s="21">
        <f t="shared" si="546"/>
        <v>9.9921674272950151E-3</v>
      </c>
      <c r="X1727" s="21">
        <f t="shared" si="546"/>
        <v>0</v>
      </c>
      <c r="Y1727" s="21">
        <f t="shared" si="547"/>
        <v>0.43260561350281962</v>
      </c>
      <c r="Z1727" s="21">
        <f t="shared" si="547"/>
        <v>0.23124348929286051</v>
      </c>
      <c r="AA1727" s="21">
        <f t="shared" si="548"/>
        <v>0.16574597492681709</v>
      </c>
      <c r="AB1727" s="21">
        <f t="shared" si="548"/>
        <v>8.5137222136295376E-2</v>
      </c>
      <c r="AC1727" s="21">
        <f t="shared" si="548"/>
        <v>9.9502457923952153E-3</v>
      </c>
      <c r="AD1727" s="21">
        <f t="shared" si="548"/>
        <v>0</v>
      </c>
      <c r="AE1727" s="21">
        <f t="shared" si="549"/>
        <v>5.1173201128712764E-2</v>
      </c>
      <c r="AF1727" s="137">
        <f>VLOOKUP(T1727,人口!$A$2:$E$1748,5,0)</f>
        <v>28912</v>
      </c>
      <c r="AG1727" s="14">
        <f t="shared" si="550"/>
        <v>0</v>
      </c>
      <c r="AH1727" s="14">
        <f t="shared" si="551"/>
        <v>0</v>
      </c>
      <c r="AI1727" s="14">
        <f t="shared" si="552"/>
        <v>1</v>
      </c>
      <c r="AJ1727" s="14">
        <f t="shared" si="553"/>
        <v>0</v>
      </c>
      <c r="AK1727" s="14">
        <f t="shared" si="554"/>
        <v>0</v>
      </c>
      <c r="AL1727" s="14">
        <f t="shared" si="555"/>
        <v>0</v>
      </c>
      <c r="AM1727" s="14">
        <f t="shared" si="556"/>
        <v>0</v>
      </c>
      <c r="AN1727" s="14">
        <f t="shared" si="557"/>
        <v>0</v>
      </c>
      <c r="AO1727" s="5" t="str">
        <f t="shared" si="558"/>
        <v>1万～3万人未満の市町村平均</v>
      </c>
    </row>
    <row r="1728" spans="1:41" s="5" customFormat="1" ht="18" customHeight="1" x14ac:dyDescent="0.3">
      <c r="A1728" s="5" t="str">
        <f t="shared" si="541"/>
        <v>047327</v>
      </c>
      <c r="B1728" s="22">
        <v>47</v>
      </c>
      <c r="C1728" s="23" t="s">
        <v>74</v>
      </c>
      <c r="D1728" s="23">
        <v>47327</v>
      </c>
      <c r="E1728" s="24" t="s">
        <v>1265</v>
      </c>
      <c r="F1728" s="25">
        <v>0.89501338777813799</v>
      </c>
      <c r="G1728" s="26">
        <v>1.7567451832773884</v>
      </c>
      <c r="H1728" s="26">
        <v>0.23451573149054022</v>
      </c>
      <c r="I1728" s="26">
        <f t="shared" si="542"/>
        <v>2.8862743025460667</v>
      </c>
      <c r="J1728" s="26">
        <v>29.294091329537764</v>
      </c>
      <c r="K1728" s="26">
        <v>24.698889253404857</v>
      </c>
      <c r="L1728" s="26">
        <f t="shared" si="543"/>
        <v>53.992980582942621</v>
      </c>
      <c r="M1728" s="26">
        <v>17.376135796194777</v>
      </c>
      <c r="N1728" s="26">
        <v>11.73502002613513</v>
      </c>
      <c r="O1728" s="26">
        <v>1.086728815338093</v>
      </c>
      <c r="P1728" s="26">
        <v>2.1401267311875167</v>
      </c>
      <c r="Q1728" s="26">
        <f t="shared" si="539"/>
        <v>32.338011368855511</v>
      </c>
      <c r="R1728" s="27">
        <v>3.9552705140075601</v>
      </c>
      <c r="S1728" s="143">
        <f t="shared" si="544"/>
        <v>93.172536768351762</v>
      </c>
      <c r="T1728" s="140" t="str">
        <f t="shared" si="545"/>
        <v>47327</v>
      </c>
      <c r="U1728" s="5" t="str">
        <f t="shared" si="540"/>
        <v>沖縄県北中城村</v>
      </c>
      <c r="V1728" s="21">
        <f t="shared" si="546"/>
        <v>9.6059785299540141E-3</v>
      </c>
      <c r="W1728" s="21">
        <f t="shared" si="546"/>
        <v>1.885475317308424E-2</v>
      </c>
      <c r="X1728" s="21">
        <f t="shared" si="546"/>
        <v>2.5170048989177998E-3</v>
      </c>
      <c r="Y1728" s="21">
        <f t="shared" si="547"/>
        <v>0.31440693090035293</v>
      </c>
      <c r="Z1728" s="21">
        <f t="shared" si="547"/>
        <v>0.26508765468962109</v>
      </c>
      <c r="AA1728" s="21">
        <f t="shared" si="548"/>
        <v>0.18649417949621599</v>
      </c>
      <c r="AB1728" s="21">
        <f t="shared" si="548"/>
        <v>0.12594934551702799</v>
      </c>
      <c r="AC1728" s="21">
        <f t="shared" si="548"/>
        <v>1.166361733865795E-2</v>
      </c>
      <c r="AD1728" s="21">
        <f t="shared" si="548"/>
        <v>2.2969501587236606E-2</v>
      </c>
      <c r="AE1728" s="21">
        <f t="shared" si="549"/>
        <v>4.2451033868931433E-2</v>
      </c>
      <c r="AF1728" s="137">
        <f>VLOOKUP(T1728,人口!$A$2:$E$1748,5,0)</f>
        <v>17510</v>
      </c>
      <c r="AG1728" s="14">
        <f t="shared" si="550"/>
        <v>0</v>
      </c>
      <c r="AH1728" s="14">
        <f t="shared" si="551"/>
        <v>0</v>
      </c>
      <c r="AI1728" s="14">
        <f t="shared" si="552"/>
        <v>1</v>
      </c>
      <c r="AJ1728" s="14">
        <f t="shared" si="553"/>
        <v>0</v>
      </c>
      <c r="AK1728" s="14">
        <f t="shared" si="554"/>
        <v>0</v>
      </c>
      <c r="AL1728" s="14">
        <f t="shared" si="555"/>
        <v>0</v>
      </c>
      <c r="AM1728" s="14">
        <f t="shared" si="556"/>
        <v>0</v>
      </c>
      <c r="AN1728" s="14">
        <f t="shared" si="557"/>
        <v>0</v>
      </c>
      <c r="AO1728" s="5" t="str">
        <f t="shared" si="558"/>
        <v>1万～3万人未満の市町村平均</v>
      </c>
    </row>
    <row r="1729" spans="1:41" s="5" customFormat="1" ht="18" customHeight="1" x14ac:dyDescent="0.3">
      <c r="A1729" s="5" t="str">
        <f t="shared" si="541"/>
        <v>047328</v>
      </c>
      <c r="B1729" s="22">
        <v>47</v>
      </c>
      <c r="C1729" s="23" t="s">
        <v>74</v>
      </c>
      <c r="D1729" s="23">
        <v>47328</v>
      </c>
      <c r="E1729" s="24" t="s">
        <v>1302</v>
      </c>
      <c r="F1729" s="25">
        <v>23.674348194312188</v>
      </c>
      <c r="G1729" s="26">
        <v>2.6096986323927767</v>
      </c>
      <c r="H1729" s="26">
        <v>2.9705325988801765</v>
      </c>
      <c r="I1729" s="26">
        <f t="shared" si="542"/>
        <v>29.254579425585142</v>
      </c>
      <c r="J1729" s="26">
        <v>34.274682937001565</v>
      </c>
      <c r="K1729" s="26">
        <v>30.293909114519799</v>
      </c>
      <c r="L1729" s="26">
        <f t="shared" si="543"/>
        <v>64.568592051521364</v>
      </c>
      <c r="M1729" s="26">
        <v>21.170649649646123</v>
      </c>
      <c r="N1729" s="26">
        <v>19.582423741849109</v>
      </c>
      <c r="O1729" s="26">
        <v>1.350622071923905</v>
      </c>
      <c r="P1729" s="26">
        <v>2.1401267311875167</v>
      </c>
      <c r="Q1729" s="26">
        <f t="shared" si="539"/>
        <v>44.243822194606658</v>
      </c>
      <c r="R1729" s="27">
        <v>3.9342033789924318</v>
      </c>
      <c r="S1729" s="143">
        <f t="shared" si="544"/>
        <v>142.0011970507056</v>
      </c>
      <c r="T1729" s="140" t="str">
        <f t="shared" si="545"/>
        <v>47328</v>
      </c>
      <c r="U1729" s="5" t="str">
        <f t="shared" si="540"/>
        <v>沖縄県中城村</v>
      </c>
      <c r="V1729" s="21">
        <f t="shared" si="546"/>
        <v>0.16671935649851305</v>
      </c>
      <c r="W1729" s="21">
        <f t="shared" si="546"/>
        <v>1.8378004457673049E-2</v>
      </c>
      <c r="X1729" s="21">
        <f t="shared" si="546"/>
        <v>2.0919067307717573E-2</v>
      </c>
      <c r="Y1729" s="21">
        <f t="shared" si="547"/>
        <v>0.24136897187396811</v>
      </c>
      <c r="Z1729" s="21">
        <f t="shared" si="547"/>
        <v>0.21333558972536329</v>
      </c>
      <c r="AA1729" s="21">
        <f t="shared" si="548"/>
        <v>0.14908782523915298</v>
      </c>
      <c r="AB1729" s="21">
        <f t="shared" si="548"/>
        <v>0.13790323003303023</v>
      </c>
      <c r="AC1729" s="21">
        <f t="shared" si="548"/>
        <v>9.5113428617198681E-3</v>
      </c>
      <c r="AD1729" s="21">
        <f t="shared" si="548"/>
        <v>1.5071187959234759E-2</v>
      </c>
      <c r="AE1729" s="21">
        <f t="shared" si="549"/>
        <v>2.7705424043626983E-2</v>
      </c>
      <c r="AF1729" s="137">
        <f>VLOOKUP(T1729,人口!$A$2:$E$1748,5,0)</f>
        <v>21762</v>
      </c>
      <c r="AG1729" s="14">
        <f t="shared" si="550"/>
        <v>0</v>
      </c>
      <c r="AH1729" s="14">
        <f t="shared" si="551"/>
        <v>0</v>
      </c>
      <c r="AI1729" s="14">
        <f t="shared" si="552"/>
        <v>1</v>
      </c>
      <c r="AJ1729" s="14">
        <f t="shared" si="553"/>
        <v>0</v>
      </c>
      <c r="AK1729" s="14">
        <f t="shared" si="554"/>
        <v>0</v>
      </c>
      <c r="AL1729" s="14">
        <f t="shared" si="555"/>
        <v>0</v>
      </c>
      <c r="AM1729" s="14">
        <f t="shared" si="556"/>
        <v>0</v>
      </c>
      <c r="AN1729" s="14">
        <f t="shared" si="557"/>
        <v>0</v>
      </c>
      <c r="AO1729" s="5" t="str">
        <f t="shared" si="558"/>
        <v>1万～3万人未満の市町村平均</v>
      </c>
    </row>
    <row r="1730" spans="1:41" s="5" customFormat="1" ht="18" customHeight="1" x14ac:dyDescent="0.3">
      <c r="A1730" s="5" t="str">
        <f t="shared" si="541"/>
        <v>047329</v>
      </c>
      <c r="B1730" s="22">
        <v>47</v>
      </c>
      <c r="C1730" s="23" t="s">
        <v>74</v>
      </c>
      <c r="D1730" s="23">
        <v>47329</v>
      </c>
      <c r="E1730" s="24" t="s">
        <v>1335</v>
      </c>
      <c r="F1730" s="25">
        <v>77.870214405948104</v>
      </c>
      <c r="G1730" s="26">
        <v>4.4257551482245461</v>
      </c>
      <c r="H1730" s="26">
        <v>1.6025241651853583</v>
      </c>
      <c r="I1730" s="26">
        <f t="shared" si="542"/>
        <v>83.898493719358001</v>
      </c>
      <c r="J1730" s="26">
        <v>88.014736531364989</v>
      </c>
      <c r="K1730" s="26">
        <v>50.382339040622419</v>
      </c>
      <c r="L1730" s="26">
        <f t="shared" si="543"/>
        <v>138.39707557198741</v>
      </c>
      <c r="M1730" s="26">
        <v>35.662700251858588</v>
      </c>
      <c r="N1730" s="26">
        <v>32.130571436871833</v>
      </c>
      <c r="O1730" s="26">
        <v>2.2002069236179742</v>
      </c>
      <c r="P1730" s="26">
        <v>2.1401267311875167</v>
      </c>
      <c r="Q1730" s="26">
        <f t="shared" si="539"/>
        <v>72.133605343535905</v>
      </c>
      <c r="R1730" s="27">
        <v>4.1585270694966745</v>
      </c>
      <c r="S1730" s="143">
        <f t="shared" si="544"/>
        <v>298.58770170437805</v>
      </c>
      <c r="T1730" s="140" t="str">
        <f t="shared" si="545"/>
        <v>47329</v>
      </c>
      <c r="U1730" s="5" t="str">
        <f t="shared" si="540"/>
        <v>沖縄県西原町</v>
      </c>
      <c r="V1730" s="21">
        <f t="shared" si="546"/>
        <v>0.26079511634757435</v>
      </c>
      <c r="W1730" s="21">
        <f t="shared" si="546"/>
        <v>1.4822295503002136E-2</v>
      </c>
      <c r="X1730" s="21">
        <f t="shared" si="546"/>
        <v>5.3670132963880924E-3</v>
      </c>
      <c r="Y1730" s="21">
        <f t="shared" si="547"/>
        <v>0.29477013295914484</v>
      </c>
      <c r="Z1730" s="21">
        <f t="shared" si="547"/>
        <v>0.16873547956943094</v>
      </c>
      <c r="AA1730" s="21">
        <f t="shared" si="548"/>
        <v>0.11943794084046726</v>
      </c>
      <c r="AB1730" s="21">
        <f t="shared" si="548"/>
        <v>0.10760848907529107</v>
      </c>
      <c r="AC1730" s="21">
        <f t="shared" si="548"/>
        <v>7.3687124789765367E-3</v>
      </c>
      <c r="AD1730" s="21">
        <f t="shared" si="548"/>
        <v>7.1674979209504965E-3</v>
      </c>
      <c r="AE1730" s="21">
        <f t="shared" si="549"/>
        <v>1.3927322008774147E-2</v>
      </c>
      <c r="AF1730" s="137">
        <f>VLOOKUP(T1730,人口!$A$2:$E$1748,5,0)</f>
        <v>35451</v>
      </c>
      <c r="AG1730" s="14">
        <f t="shared" si="550"/>
        <v>0</v>
      </c>
      <c r="AH1730" s="14">
        <f t="shared" si="551"/>
        <v>0</v>
      </c>
      <c r="AI1730" s="14">
        <f t="shared" si="552"/>
        <v>0</v>
      </c>
      <c r="AJ1730" s="14">
        <f t="shared" si="553"/>
        <v>1</v>
      </c>
      <c r="AK1730" s="14">
        <f t="shared" si="554"/>
        <v>0</v>
      </c>
      <c r="AL1730" s="14">
        <f t="shared" si="555"/>
        <v>0</v>
      </c>
      <c r="AM1730" s="14">
        <f t="shared" si="556"/>
        <v>0</v>
      </c>
      <c r="AN1730" s="14">
        <f t="shared" si="557"/>
        <v>0</v>
      </c>
      <c r="AO1730" s="5" t="str">
        <f t="shared" si="558"/>
        <v>3万～10万人未満の市町村平均</v>
      </c>
    </row>
    <row r="1731" spans="1:41" s="5" customFormat="1" ht="18" customHeight="1" x14ac:dyDescent="0.3">
      <c r="A1731" s="5" t="str">
        <f t="shared" si="541"/>
        <v>047348</v>
      </c>
      <c r="B1731" s="22">
        <v>47</v>
      </c>
      <c r="C1731" s="23" t="s">
        <v>74</v>
      </c>
      <c r="D1731" s="23">
        <v>47348</v>
      </c>
      <c r="E1731" s="24" t="s">
        <v>1369</v>
      </c>
      <c r="F1731" s="25">
        <v>2.7730748651405714</v>
      </c>
      <c r="G1731" s="26">
        <v>1.3104980145349006</v>
      </c>
      <c r="H1731" s="26">
        <v>0</v>
      </c>
      <c r="I1731" s="26">
        <f t="shared" si="542"/>
        <v>4.0835728796754722</v>
      </c>
      <c r="J1731" s="26">
        <v>33.797817783095454</v>
      </c>
      <c r="K1731" s="26">
        <v>28.334973155864873</v>
      </c>
      <c r="L1731" s="26">
        <f t="shared" si="543"/>
        <v>62.132790938960326</v>
      </c>
      <c r="M1731" s="26">
        <v>18.428222061770004</v>
      </c>
      <c r="N1731" s="26">
        <v>9.3437510827201411</v>
      </c>
      <c r="O1731" s="26">
        <v>1.2401493539740589</v>
      </c>
      <c r="P1731" s="26">
        <v>2.1401267311875167</v>
      </c>
      <c r="Q1731" s="26">
        <f t="shared" si="539"/>
        <v>31.152249229651723</v>
      </c>
      <c r="R1731" s="27">
        <v>3.3351510963490565</v>
      </c>
      <c r="S1731" s="143">
        <f t="shared" si="544"/>
        <v>100.70376414463658</v>
      </c>
      <c r="T1731" s="140" t="str">
        <f t="shared" si="545"/>
        <v>47348</v>
      </c>
      <c r="U1731" s="5" t="str">
        <f t="shared" si="540"/>
        <v>沖縄県与那原町</v>
      </c>
      <c r="V1731" s="21">
        <f t="shared" si="546"/>
        <v>2.7536953446523814E-2</v>
      </c>
      <c r="W1731" s="21">
        <f t="shared" si="546"/>
        <v>1.3013396526595444E-2</v>
      </c>
      <c r="X1731" s="21">
        <f t="shared" si="546"/>
        <v>0</v>
      </c>
      <c r="Y1731" s="21">
        <f t="shared" si="547"/>
        <v>0.33561623113266226</v>
      </c>
      <c r="Z1731" s="21">
        <f t="shared" si="547"/>
        <v>0.28136955352700166</v>
      </c>
      <c r="AA1731" s="21">
        <f t="shared" si="548"/>
        <v>0.18299437184197329</v>
      </c>
      <c r="AB1731" s="21">
        <f t="shared" si="548"/>
        <v>9.278452659723925E-2</v>
      </c>
      <c r="AC1731" s="21">
        <f t="shared" si="548"/>
        <v>1.231482620841148E-2</v>
      </c>
      <c r="AD1731" s="21">
        <f t="shared" si="548"/>
        <v>2.1251705428942485E-2</v>
      </c>
      <c r="AE1731" s="21">
        <f t="shared" si="549"/>
        <v>3.3118435290650304E-2</v>
      </c>
      <c r="AF1731" s="137">
        <f>VLOOKUP(T1731,人口!$A$2:$E$1748,5,0)</f>
        <v>19982</v>
      </c>
      <c r="AG1731" s="14">
        <f t="shared" si="550"/>
        <v>0</v>
      </c>
      <c r="AH1731" s="14">
        <f t="shared" si="551"/>
        <v>0</v>
      </c>
      <c r="AI1731" s="14">
        <f t="shared" si="552"/>
        <v>1</v>
      </c>
      <c r="AJ1731" s="14">
        <f t="shared" si="553"/>
        <v>0</v>
      </c>
      <c r="AK1731" s="14">
        <f t="shared" si="554"/>
        <v>0</v>
      </c>
      <c r="AL1731" s="14">
        <f t="shared" si="555"/>
        <v>0</v>
      </c>
      <c r="AM1731" s="14">
        <f t="shared" si="556"/>
        <v>0</v>
      </c>
      <c r="AN1731" s="14">
        <f t="shared" si="557"/>
        <v>0</v>
      </c>
      <c r="AO1731" s="5" t="str">
        <f t="shared" si="558"/>
        <v>1万～3万人未満の市町村平均</v>
      </c>
    </row>
    <row r="1732" spans="1:41" s="5" customFormat="1" ht="18" customHeight="1" x14ac:dyDescent="0.3">
      <c r="A1732" s="5" t="str">
        <f t="shared" si="541"/>
        <v>047350</v>
      </c>
      <c r="B1732" s="22">
        <v>47</v>
      </c>
      <c r="C1732" s="23" t="s">
        <v>74</v>
      </c>
      <c r="D1732" s="23">
        <v>47350</v>
      </c>
      <c r="E1732" s="24" t="s">
        <v>1399</v>
      </c>
      <c r="F1732" s="25">
        <v>15.693362190040444</v>
      </c>
      <c r="G1732" s="26">
        <v>2.3639802546674824</v>
      </c>
      <c r="H1732" s="26">
        <v>0.50811741822950385</v>
      </c>
      <c r="I1732" s="26">
        <f t="shared" si="542"/>
        <v>18.565459862937431</v>
      </c>
      <c r="J1732" s="26">
        <v>96.916219404279005</v>
      </c>
      <c r="K1732" s="26">
        <v>52.860715556771638</v>
      </c>
      <c r="L1732" s="26">
        <f t="shared" si="543"/>
        <v>149.77693496105064</v>
      </c>
      <c r="M1732" s="26">
        <v>37.384874744070984</v>
      </c>
      <c r="N1732" s="26">
        <v>23.883820996201226</v>
      </c>
      <c r="O1732" s="26">
        <v>2.476885225090117</v>
      </c>
      <c r="P1732" s="26">
        <v>0</v>
      </c>
      <c r="Q1732" s="26">
        <f t="shared" si="539"/>
        <v>63.745580965362322</v>
      </c>
      <c r="R1732" s="27">
        <v>5.3726150555754986</v>
      </c>
      <c r="S1732" s="143">
        <f t="shared" si="544"/>
        <v>237.46059084492586</v>
      </c>
      <c r="T1732" s="140" t="str">
        <f t="shared" si="545"/>
        <v>47350</v>
      </c>
      <c r="U1732" s="5" t="str">
        <f t="shared" si="540"/>
        <v>沖縄県南風原町</v>
      </c>
      <c r="V1732" s="21">
        <f t="shared" si="546"/>
        <v>6.6088280729870788E-2</v>
      </c>
      <c r="W1732" s="21">
        <f t="shared" si="546"/>
        <v>9.9552529801093803E-3</v>
      </c>
      <c r="X1732" s="21">
        <f t="shared" si="546"/>
        <v>2.1397968244816295E-3</v>
      </c>
      <c r="Y1732" s="21">
        <f t="shared" si="547"/>
        <v>0.40813601557814005</v>
      </c>
      <c r="Z1732" s="21">
        <f t="shared" si="547"/>
        <v>0.22260837206158743</v>
      </c>
      <c r="AA1732" s="21">
        <f t="shared" si="548"/>
        <v>0.15743612281536543</v>
      </c>
      <c r="AB1732" s="21">
        <f t="shared" si="548"/>
        <v>0.1005801464201637</v>
      </c>
      <c r="AC1732" s="21">
        <f t="shared" si="548"/>
        <v>1.043072122526492E-2</v>
      </c>
      <c r="AD1732" s="21">
        <f t="shared" si="548"/>
        <v>0</v>
      </c>
      <c r="AE1732" s="21">
        <f t="shared" si="549"/>
        <v>2.2625291365016842E-2</v>
      </c>
      <c r="AF1732" s="137">
        <f>VLOOKUP(T1732,人口!$A$2:$E$1748,5,0)</f>
        <v>39909</v>
      </c>
      <c r="AG1732" s="14">
        <f t="shared" si="550"/>
        <v>0</v>
      </c>
      <c r="AH1732" s="14">
        <f t="shared" si="551"/>
        <v>0</v>
      </c>
      <c r="AI1732" s="14">
        <f t="shared" si="552"/>
        <v>0</v>
      </c>
      <c r="AJ1732" s="14">
        <f t="shared" si="553"/>
        <v>1</v>
      </c>
      <c r="AK1732" s="14">
        <f t="shared" si="554"/>
        <v>0</v>
      </c>
      <c r="AL1732" s="14">
        <f t="shared" si="555"/>
        <v>0</v>
      </c>
      <c r="AM1732" s="14">
        <f t="shared" si="556"/>
        <v>0</v>
      </c>
      <c r="AN1732" s="14">
        <f t="shared" si="557"/>
        <v>0</v>
      </c>
      <c r="AO1732" s="5" t="str">
        <f t="shared" si="558"/>
        <v>3万～10万人未満の市町村平均</v>
      </c>
    </row>
    <row r="1733" spans="1:41" s="5" customFormat="1" ht="18" customHeight="1" x14ac:dyDescent="0.3">
      <c r="A1733" s="5" t="str">
        <f t="shared" si="541"/>
        <v>047353</v>
      </c>
      <c r="B1733" s="22">
        <v>47</v>
      </c>
      <c r="C1733" s="23" t="s">
        <v>74</v>
      </c>
      <c r="D1733" s="23">
        <v>47353</v>
      </c>
      <c r="E1733" s="24" t="s">
        <v>1428</v>
      </c>
      <c r="F1733" s="25">
        <v>0</v>
      </c>
      <c r="G1733" s="26">
        <v>4.8013935877356272E-2</v>
      </c>
      <c r="H1733" s="26">
        <v>0</v>
      </c>
      <c r="I1733" s="26">
        <f t="shared" si="542"/>
        <v>4.8013935877356272E-2</v>
      </c>
      <c r="J1733" s="26">
        <v>2.8214521606111433</v>
      </c>
      <c r="K1733" s="26">
        <v>1.415730146896196</v>
      </c>
      <c r="L1733" s="26">
        <f t="shared" si="543"/>
        <v>4.2371823075073394</v>
      </c>
      <c r="M1733" s="26">
        <v>0.64462169070796782</v>
      </c>
      <c r="N1733" s="26">
        <v>1.3808736152114729</v>
      </c>
      <c r="O1733" s="26">
        <v>4.412702385524752E-2</v>
      </c>
      <c r="P1733" s="26">
        <v>1.3416842247901744</v>
      </c>
      <c r="Q1733" s="26">
        <f t="shared" ref="Q1733:Q1745" si="559">SUM(M1733:P1733)</f>
        <v>3.4113065545648626</v>
      </c>
      <c r="R1733" s="27">
        <v>0.23346113453999998</v>
      </c>
      <c r="S1733" s="143">
        <f t="shared" si="544"/>
        <v>7.9299639324895574</v>
      </c>
      <c r="T1733" s="140" t="str">
        <f t="shared" si="545"/>
        <v>47353</v>
      </c>
      <c r="U1733" s="5" t="str">
        <f t="shared" ref="U1733:U1745" si="560">C1733&amp;E1733</f>
        <v>沖縄県渡嘉敷村</v>
      </c>
      <c r="V1733" s="21">
        <f t="shared" si="546"/>
        <v>0</v>
      </c>
      <c r="W1733" s="21">
        <f t="shared" si="546"/>
        <v>6.0547483300195321E-3</v>
      </c>
      <c r="X1733" s="21">
        <f t="shared" si="546"/>
        <v>0</v>
      </c>
      <c r="Y1733" s="21">
        <f t="shared" si="547"/>
        <v>0.3557963421562963</v>
      </c>
      <c r="Z1733" s="21">
        <f t="shared" si="547"/>
        <v>0.17852920378311699</v>
      </c>
      <c r="AA1733" s="21">
        <f t="shared" si="548"/>
        <v>8.1289359724186452E-2</v>
      </c>
      <c r="AB1733" s="21">
        <f t="shared" si="548"/>
        <v>0.17413365646644968</v>
      </c>
      <c r="AC1733" s="21">
        <f t="shared" si="548"/>
        <v>5.5645932605640673E-3</v>
      </c>
      <c r="AD1733" s="21">
        <f t="shared" ref="AD1733:AD1745" si="561">P1733/$S1733</f>
        <v>0.16919171842550385</v>
      </c>
      <c r="AE1733" s="21">
        <f t="shared" si="549"/>
        <v>2.9440377853863262E-2</v>
      </c>
      <c r="AF1733" s="137">
        <f>VLOOKUP(T1733,人口!$A$2:$E$1748,5,0)</f>
        <v>711</v>
      </c>
      <c r="AG1733" s="14">
        <f t="shared" si="550"/>
        <v>1</v>
      </c>
      <c r="AH1733" s="14">
        <f t="shared" si="551"/>
        <v>0</v>
      </c>
      <c r="AI1733" s="14">
        <f t="shared" si="552"/>
        <v>0</v>
      </c>
      <c r="AJ1733" s="14">
        <f t="shared" si="553"/>
        <v>0</v>
      </c>
      <c r="AK1733" s="14">
        <f t="shared" si="554"/>
        <v>0</v>
      </c>
      <c r="AL1733" s="14">
        <f t="shared" si="555"/>
        <v>0</v>
      </c>
      <c r="AM1733" s="14">
        <f t="shared" si="556"/>
        <v>0</v>
      </c>
      <c r="AN1733" s="14">
        <f t="shared" si="557"/>
        <v>0</v>
      </c>
      <c r="AO1733" s="5" t="str">
        <f t="shared" si="558"/>
        <v>5千人未満の市町村平均</v>
      </c>
    </row>
    <row r="1734" spans="1:41" s="5" customFormat="1" ht="18" customHeight="1" x14ac:dyDescent="0.3">
      <c r="A1734" s="5" t="str">
        <f t="shared" ref="A1734:A1745" si="562">0&amp;D1734</f>
        <v>047354</v>
      </c>
      <c r="B1734" s="22">
        <v>47</v>
      </c>
      <c r="C1734" s="23" t="s">
        <v>74</v>
      </c>
      <c r="D1734" s="23">
        <v>47354</v>
      </c>
      <c r="E1734" s="24" t="s">
        <v>1455</v>
      </c>
      <c r="F1734" s="25">
        <v>0</v>
      </c>
      <c r="G1734" s="26">
        <v>4.2365237538843775E-2</v>
      </c>
      <c r="H1734" s="26">
        <v>7.8171910496846742E-2</v>
      </c>
      <c r="I1734" s="26">
        <f t="shared" ref="I1734:I1745" si="563">SUM(F1734:H1734)</f>
        <v>0.12053714803569052</v>
      </c>
      <c r="J1734" s="26">
        <v>3.5831117814333999</v>
      </c>
      <c r="K1734" s="26">
        <v>1.8842451595381027</v>
      </c>
      <c r="L1734" s="26">
        <f t="shared" ref="L1734:L1745" si="564">SUM(J1734:K1734)</f>
        <v>5.4673569409715022</v>
      </c>
      <c r="M1734" s="26">
        <v>0.65894661716814495</v>
      </c>
      <c r="N1734" s="26">
        <v>1.943808155210575</v>
      </c>
      <c r="O1734" s="26">
        <v>5.6725878767505247E-2</v>
      </c>
      <c r="P1734" s="26">
        <v>1.8621335697529553</v>
      </c>
      <c r="Q1734" s="26">
        <f t="shared" si="559"/>
        <v>4.5216142208991803</v>
      </c>
      <c r="R1734" s="27">
        <v>0</v>
      </c>
      <c r="S1734" s="143">
        <f t="shared" ref="S1734:S1745" si="565">SUM(I1734,L1734,Q1734,R1734)</f>
        <v>10.109508309906374</v>
      </c>
      <c r="T1734" s="140" t="str">
        <f t="shared" ref="T1734:T1745" si="566">IF(LEN(A1734)=5,A1734,RIGHT(A1734,5))</f>
        <v>47354</v>
      </c>
      <c r="U1734" s="5" t="str">
        <f t="shared" si="560"/>
        <v>沖縄県座間味村</v>
      </c>
      <c r="V1734" s="21">
        <f t="shared" ref="V1734:X1745" si="567">F1734/$S1734</f>
        <v>0</v>
      </c>
      <c r="W1734" s="21">
        <f t="shared" si="567"/>
        <v>4.1906328418890365E-3</v>
      </c>
      <c r="X1734" s="21">
        <f t="shared" si="567"/>
        <v>7.7325136001169872E-3</v>
      </c>
      <c r="Y1734" s="21">
        <f t="shared" ref="Y1734:Z1745" si="568">J1734/$S1734</f>
        <v>0.35442987646810525</v>
      </c>
      <c r="Z1734" s="21">
        <f t="shared" si="568"/>
        <v>0.18638346216024357</v>
      </c>
      <c r="AA1734" s="21">
        <f t="shared" ref="AA1734:AC1745" si="569">M1734/$S1734</f>
        <v>6.5180876949518782E-2</v>
      </c>
      <c r="AB1734" s="21">
        <f t="shared" si="569"/>
        <v>0.19227524184394057</v>
      </c>
      <c r="AC1734" s="21">
        <f t="shared" si="569"/>
        <v>5.6111412176118574E-3</v>
      </c>
      <c r="AD1734" s="21">
        <f t="shared" si="561"/>
        <v>0.18419625491857386</v>
      </c>
      <c r="AE1734" s="21">
        <f t="shared" ref="AE1734:AE1745" si="570">R1734/$S1734</f>
        <v>0</v>
      </c>
      <c r="AF1734" s="137">
        <f>VLOOKUP(T1734,人口!$A$2:$E$1748,5,0)</f>
        <v>914</v>
      </c>
      <c r="AG1734" s="14">
        <f t="shared" ref="AG1734:AG1745" si="571">IF(SUMIFS($AF1734,$AF1734,$BB$22,$AF1734,$BC$22)&gt;0,1,0)</f>
        <v>1</v>
      </c>
      <c r="AH1734" s="14">
        <f t="shared" ref="AH1734:AH1745" si="572">IF(SUMIFS($AF1734,$AF1734,$BB$23,$AF1734,$BC$23)&gt;0,1,0)</f>
        <v>0</v>
      </c>
      <c r="AI1734" s="14">
        <f t="shared" ref="AI1734:AI1745" si="573">IF(SUMIFS($AF1734,$AF1734,$BB$24,$AF1734,$BC$24)&gt;0,1,0)</f>
        <v>0</v>
      </c>
      <c r="AJ1734" s="14">
        <f t="shared" ref="AJ1734:AJ1745" si="574">IF(SUMIFS($AF1734,$AF1734,$BB$25,$AF1734,$BC$25)&gt;0,1,0)</f>
        <v>0</v>
      </c>
      <c r="AK1734" s="14">
        <f t="shared" ref="AK1734:AK1745" si="575">IF(SUMIFS($AF1734,$AF1734,$BB$26,$AF1734,$BC$26)&gt;0,1,0)</f>
        <v>0</v>
      </c>
      <c r="AL1734" s="14">
        <f t="shared" ref="AL1734:AL1745" si="576">IF(SUMIFS($AF1734,$AF1734,$BB$27,$AF1734,$BC$27)&gt;0,1,0)</f>
        <v>0</v>
      </c>
      <c r="AM1734" s="14">
        <f t="shared" ref="AM1734:AM1745" si="577">IF(SUMIFS($AF1734,$AF1734,$BB$28,$AF1734,$BC$2)&gt;0,1,0)</f>
        <v>0</v>
      </c>
      <c r="AN1734" s="14">
        <f t="shared" ref="AN1734:AN1745" si="578">IF(SUMIFS($AF1734,$AF1734,$BB$29)&gt;0,1,0)</f>
        <v>0</v>
      </c>
      <c r="AO1734" s="5" t="str">
        <f t="shared" ref="AO1734:AO1745" si="579">IF(AG1734=1,$AG$4,IF(AH1734=1,$AH$4,IF(AI1734=1,$AI$4,IF(AJ1734=1,$AJ$4,IF(AK1734=1,$AK$4,IF(AL1734=1,$AL$4,IF(AM1734=1,$AM$4,IF(AN1734=1,$AN$4,""))))))))</f>
        <v>5千人未満の市町村平均</v>
      </c>
    </row>
    <row r="1735" spans="1:41" s="5" customFormat="1" ht="18" customHeight="1" x14ac:dyDescent="0.3">
      <c r="A1735" s="5" t="str">
        <f t="shared" si="562"/>
        <v>047355</v>
      </c>
      <c r="B1735" s="22">
        <v>47</v>
      </c>
      <c r="C1735" s="23" t="s">
        <v>74</v>
      </c>
      <c r="D1735" s="23">
        <v>47355</v>
      </c>
      <c r="E1735" s="24" t="s">
        <v>1482</v>
      </c>
      <c r="F1735" s="25">
        <v>0.3038893695376651</v>
      </c>
      <c r="G1735" s="26">
        <v>3.1067840861818768E-2</v>
      </c>
      <c r="H1735" s="26">
        <v>0</v>
      </c>
      <c r="I1735" s="26">
        <f t="shared" si="563"/>
        <v>0.3349572103994839</v>
      </c>
      <c r="J1735" s="26">
        <v>1.6292892758458715</v>
      </c>
      <c r="K1735" s="26">
        <v>1.4225202195431801</v>
      </c>
      <c r="L1735" s="26">
        <f t="shared" si="564"/>
        <v>3.0518094953890516</v>
      </c>
      <c r="M1735" s="26">
        <v>0.47749754867256877</v>
      </c>
      <c r="N1735" s="26">
        <v>1.3904964278610303</v>
      </c>
      <c r="O1735" s="26">
        <v>4.3196073984883648E-2</v>
      </c>
      <c r="P1735" s="26">
        <v>0.79461431945808469</v>
      </c>
      <c r="Q1735" s="26">
        <f t="shared" si="559"/>
        <v>2.7058043699765673</v>
      </c>
      <c r="R1735" s="27">
        <v>0</v>
      </c>
      <c r="S1735" s="143">
        <f t="shared" si="565"/>
        <v>6.0925710757651022</v>
      </c>
      <c r="T1735" s="140" t="str">
        <f t="shared" si="566"/>
        <v>47355</v>
      </c>
      <c r="U1735" s="5" t="str">
        <f t="shared" si="560"/>
        <v>沖縄県粟国村</v>
      </c>
      <c r="V1735" s="21">
        <f t="shared" si="567"/>
        <v>4.9878674496957397E-2</v>
      </c>
      <c r="W1735" s="21">
        <f t="shared" si="567"/>
        <v>5.0992988798111453E-3</v>
      </c>
      <c r="X1735" s="21">
        <f t="shared" si="567"/>
        <v>0</v>
      </c>
      <c r="Y1735" s="21">
        <f t="shared" si="568"/>
        <v>0.26742228454696626</v>
      </c>
      <c r="Z1735" s="21">
        <f t="shared" si="568"/>
        <v>0.23348438645248643</v>
      </c>
      <c r="AA1735" s="21">
        <f t="shared" si="569"/>
        <v>7.8373734624442581E-2</v>
      </c>
      <c r="AB1735" s="21">
        <f t="shared" si="569"/>
        <v>0.22822818323648567</v>
      </c>
      <c r="AC1735" s="21">
        <f t="shared" si="569"/>
        <v>7.0899581552208817E-3</v>
      </c>
      <c r="AD1735" s="21">
        <f t="shared" si="561"/>
        <v>0.13042347960762976</v>
      </c>
      <c r="AE1735" s="21">
        <f t="shared" si="570"/>
        <v>0</v>
      </c>
      <c r="AF1735" s="137">
        <f>VLOOKUP(T1735,人口!$A$2:$E$1748,5,0)</f>
        <v>696</v>
      </c>
      <c r="AG1735" s="14">
        <f t="shared" si="571"/>
        <v>1</v>
      </c>
      <c r="AH1735" s="14">
        <f t="shared" si="572"/>
        <v>0</v>
      </c>
      <c r="AI1735" s="14">
        <f t="shared" si="573"/>
        <v>0</v>
      </c>
      <c r="AJ1735" s="14">
        <f t="shared" si="574"/>
        <v>0</v>
      </c>
      <c r="AK1735" s="14">
        <f t="shared" si="575"/>
        <v>0</v>
      </c>
      <c r="AL1735" s="14">
        <f t="shared" si="576"/>
        <v>0</v>
      </c>
      <c r="AM1735" s="14">
        <f t="shared" si="577"/>
        <v>0</v>
      </c>
      <c r="AN1735" s="14">
        <f t="shared" si="578"/>
        <v>0</v>
      </c>
      <c r="AO1735" s="5" t="str">
        <f t="shared" si="579"/>
        <v>5千人未満の市町村平均</v>
      </c>
    </row>
    <row r="1736" spans="1:41" s="5" customFormat="1" ht="18" customHeight="1" x14ac:dyDescent="0.3">
      <c r="A1736" s="5" t="str">
        <f t="shared" si="562"/>
        <v>047356</v>
      </c>
      <c r="B1736" s="22">
        <v>47</v>
      </c>
      <c r="C1736" s="23" t="s">
        <v>74</v>
      </c>
      <c r="D1736" s="23">
        <v>47356</v>
      </c>
      <c r="E1736" s="24" t="s">
        <v>1505</v>
      </c>
      <c r="F1736" s="25">
        <v>0</v>
      </c>
      <c r="G1736" s="26">
        <v>0</v>
      </c>
      <c r="H1736" s="26">
        <v>0</v>
      </c>
      <c r="I1736" s="26">
        <f t="shared" si="563"/>
        <v>0</v>
      </c>
      <c r="J1736" s="26">
        <v>0.68880522230882368</v>
      </c>
      <c r="K1736" s="26">
        <v>0.74351295484476476</v>
      </c>
      <c r="L1736" s="26">
        <f t="shared" si="564"/>
        <v>1.4323181771535884</v>
      </c>
      <c r="M1736" s="26">
        <v>0.14802424008849632</v>
      </c>
      <c r="N1736" s="26">
        <v>0.3849125059822921</v>
      </c>
      <c r="O1736" s="26">
        <v>2.2094543589969221E-2</v>
      </c>
      <c r="P1736" s="26">
        <v>0</v>
      </c>
      <c r="Q1736" s="26">
        <f t="shared" si="559"/>
        <v>0.55503128966075765</v>
      </c>
      <c r="R1736" s="27">
        <v>0</v>
      </c>
      <c r="S1736" s="143">
        <f t="shared" si="565"/>
        <v>1.9873494668143461</v>
      </c>
      <c r="T1736" s="140" t="str">
        <f t="shared" si="566"/>
        <v>47356</v>
      </c>
      <c r="U1736" s="5" t="str">
        <f t="shared" si="560"/>
        <v>沖縄県渡名喜村</v>
      </c>
      <c r="V1736" s="21">
        <f t="shared" si="567"/>
        <v>0</v>
      </c>
      <c r="W1736" s="21">
        <f t="shared" si="567"/>
        <v>0</v>
      </c>
      <c r="X1736" s="21">
        <f t="shared" si="567"/>
        <v>0</v>
      </c>
      <c r="Y1736" s="21">
        <f t="shared" si="568"/>
        <v>0.34659491640036272</v>
      </c>
      <c r="Z1736" s="21">
        <f t="shared" si="568"/>
        <v>0.37412290453203023</v>
      </c>
      <c r="AA1736" s="21">
        <f t="shared" si="569"/>
        <v>7.448324643464653E-2</v>
      </c>
      <c r="AB1736" s="21">
        <f t="shared" si="569"/>
        <v>0.19368133909497751</v>
      </c>
      <c r="AC1736" s="21">
        <f t="shared" si="569"/>
        <v>1.1117593537983044E-2</v>
      </c>
      <c r="AD1736" s="21">
        <f t="shared" si="561"/>
        <v>0</v>
      </c>
      <c r="AE1736" s="21">
        <f t="shared" si="570"/>
        <v>0</v>
      </c>
      <c r="AF1736" s="137">
        <f>VLOOKUP(T1736,人口!$A$2:$E$1748,5,0)</f>
        <v>356</v>
      </c>
      <c r="AG1736" s="14">
        <f t="shared" si="571"/>
        <v>1</v>
      </c>
      <c r="AH1736" s="14">
        <f t="shared" si="572"/>
        <v>0</v>
      </c>
      <c r="AI1736" s="14">
        <f t="shared" si="573"/>
        <v>0</v>
      </c>
      <c r="AJ1736" s="14">
        <f t="shared" si="574"/>
        <v>0</v>
      </c>
      <c r="AK1736" s="14">
        <f t="shared" si="575"/>
        <v>0</v>
      </c>
      <c r="AL1736" s="14">
        <f t="shared" si="576"/>
        <v>0</v>
      </c>
      <c r="AM1736" s="14">
        <f t="shared" si="577"/>
        <v>0</v>
      </c>
      <c r="AN1736" s="14">
        <f t="shared" si="578"/>
        <v>0</v>
      </c>
      <c r="AO1736" s="5" t="str">
        <f t="shared" si="579"/>
        <v>5千人未満の市町村平均</v>
      </c>
    </row>
    <row r="1737" spans="1:41" s="5" customFormat="1" ht="18" customHeight="1" x14ac:dyDescent="0.3">
      <c r="A1737" s="5" t="str">
        <f t="shared" si="562"/>
        <v>047357</v>
      </c>
      <c r="B1737" s="22">
        <v>47</v>
      </c>
      <c r="C1737" s="23" t="s">
        <v>74</v>
      </c>
      <c r="D1737" s="23">
        <v>47357</v>
      </c>
      <c r="E1737" s="24" t="s">
        <v>1529</v>
      </c>
      <c r="F1737" s="25">
        <v>4.8398290394534582</v>
      </c>
      <c r="G1737" s="26">
        <v>0.40105758203438774</v>
      </c>
      <c r="H1737" s="26">
        <v>1.6025241651853583</v>
      </c>
      <c r="I1737" s="26">
        <f t="shared" si="563"/>
        <v>6.8434107866732043</v>
      </c>
      <c r="J1737" s="26">
        <v>2.4638032951815614</v>
      </c>
      <c r="K1737" s="26">
        <v>2.3255998815920726</v>
      </c>
      <c r="L1737" s="26">
        <f t="shared" si="564"/>
        <v>4.789403176773634</v>
      </c>
      <c r="M1737" s="26">
        <v>1.1475857753097403</v>
      </c>
      <c r="N1737" s="26">
        <v>4.9220686702485601</v>
      </c>
      <c r="O1737" s="26">
        <v>7.8323915759947071E-2</v>
      </c>
      <c r="P1737" s="26">
        <v>0.54883168583200759</v>
      </c>
      <c r="Q1737" s="26">
        <f t="shared" si="559"/>
        <v>6.6968100471502554</v>
      </c>
      <c r="R1737" s="27">
        <v>0.17067358560000001</v>
      </c>
      <c r="S1737" s="143">
        <f t="shared" si="565"/>
        <v>18.500297596197093</v>
      </c>
      <c r="T1737" s="140" t="str">
        <f t="shared" si="566"/>
        <v>47357</v>
      </c>
      <c r="U1737" s="5" t="str">
        <f t="shared" si="560"/>
        <v>沖縄県南大東村</v>
      </c>
      <c r="V1737" s="21">
        <f t="shared" si="567"/>
        <v>0.26160817220844762</v>
      </c>
      <c r="W1737" s="21">
        <f t="shared" si="567"/>
        <v>2.1678439492607341E-2</v>
      </c>
      <c r="X1737" s="21">
        <f t="shared" si="567"/>
        <v>8.6621534429520308E-2</v>
      </c>
      <c r="Y1737" s="21">
        <f t="shared" si="568"/>
        <v>0.13317641418308962</v>
      </c>
      <c r="Z1737" s="21">
        <f t="shared" si="568"/>
        <v>0.12570607956436988</v>
      </c>
      <c r="AA1737" s="21">
        <f t="shared" si="569"/>
        <v>6.2030665687542078E-2</v>
      </c>
      <c r="AB1737" s="21">
        <f t="shared" si="569"/>
        <v>0.26605348614826263</v>
      </c>
      <c r="AC1737" s="21">
        <f t="shared" si="569"/>
        <v>4.2336570724163525E-3</v>
      </c>
      <c r="AD1737" s="21">
        <f t="shared" si="561"/>
        <v>2.9666100395316072E-2</v>
      </c>
      <c r="AE1737" s="21">
        <f t="shared" si="570"/>
        <v>9.2254508184281062E-3</v>
      </c>
      <c r="AF1737" s="137">
        <f>VLOOKUP(T1737,人口!$A$2:$E$1748,5,0)</f>
        <v>1262</v>
      </c>
      <c r="AG1737" s="14">
        <f t="shared" si="571"/>
        <v>1</v>
      </c>
      <c r="AH1737" s="14">
        <f t="shared" si="572"/>
        <v>0</v>
      </c>
      <c r="AI1737" s="14">
        <f t="shared" si="573"/>
        <v>0</v>
      </c>
      <c r="AJ1737" s="14">
        <f t="shared" si="574"/>
        <v>0</v>
      </c>
      <c r="AK1737" s="14">
        <f t="shared" si="575"/>
        <v>0</v>
      </c>
      <c r="AL1737" s="14">
        <f t="shared" si="576"/>
        <v>0</v>
      </c>
      <c r="AM1737" s="14">
        <f t="shared" si="577"/>
        <v>0</v>
      </c>
      <c r="AN1737" s="14">
        <f t="shared" si="578"/>
        <v>0</v>
      </c>
      <c r="AO1737" s="5" t="str">
        <f t="shared" si="579"/>
        <v>5千人未満の市町村平均</v>
      </c>
    </row>
    <row r="1738" spans="1:41" s="5" customFormat="1" ht="18" customHeight="1" x14ac:dyDescent="0.3">
      <c r="A1738" s="5" t="str">
        <f t="shared" si="562"/>
        <v>047358</v>
      </c>
      <c r="B1738" s="22">
        <v>47</v>
      </c>
      <c r="C1738" s="23" t="s">
        <v>74</v>
      </c>
      <c r="D1738" s="23">
        <v>47358</v>
      </c>
      <c r="E1738" s="24" t="s">
        <v>1551</v>
      </c>
      <c r="F1738" s="25">
        <v>0</v>
      </c>
      <c r="G1738" s="26">
        <v>0.20335314018645009</v>
      </c>
      <c r="H1738" s="26">
        <v>0</v>
      </c>
      <c r="I1738" s="26">
        <f t="shared" si="563"/>
        <v>0.20335314018645009</v>
      </c>
      <c r="J1738" s="26">
        <v>1.1590472490773476</v>
      </c>
      <c r="K1738" s="26">
        <v>0.99474564278317845</v>
      </c>
      <c r="L1738" s="26">
        <f t="shared" si="564"/>
        <v>2.153792891860526</v>
      </c>
      <c r="M1738" s="26">
        <v>0.45680598823009078</v>
      </c>
      <c r="N1738" s="26">
        <v>2.2902294105946379</v>
      </c>
      <c r="O1738" s="26">
        <v>3.6555298242954698E-2</v>
      </c>
      <c r="P1738" s="26">
        <v>0.48569266558576146</v>
      </c>
      <c r="Q1738" s="26">
        <f t="shared" si="559"/>
        <v>3.2692833626534448</v>
      </c>
      <c r="R1738" s="27">
        <v>8.4265267520000006E-2</v>
      </c>
      <c r="S1738" s="143">
        <f t="shared" si="565"/>
        <v>5.7106946622204209</v>
      </c>
      <c r="T1738" s="140" t="str">
        <f t="shared" si="566"/>
        <v>47358</v>
      </c>
      <c r="U1738" s="5" t="str">
        <f t="shared" si="560"/>
        <v>沖縄県北大東村</v>
      </c>
      <c r="V1738" s="21">
        <f t="shared" si="567"/>
        <v>0</v>
      </c>
      <c r="W1738" s="21">
        <f t="shared" si="567"/>
        <v>3.560917755448384E-2</v>
      </c>
      <c r="X1738" s="21">
        <f t="shared" si="567"/>
        <v>0</v>
      </c>
      <c r="Y1738" s="21">
        <f t="shared" si="568"/>
        <v>0.20296081608864885</v>
      </c>
      <c r="Z1738" s="21">
        <f t="shared" si="568"/>
        <v>0.17418995439626664</v>
      </c>
      <c r="AA1738" s="21">
        <f t="shared" si="569"/>
        <v>7.9991317212620219E-2</v>
      </c>
      <c r="AB1738" s="21">
        <f t="shared" si="569"/>
        <v>0.40104217543722703</v>
      </c>
      <c r="AC1738" s="21">
        <f t="shared" si="569"/>
        <v>6.4011999249039414E-3</v>
      </c>
      <c r="AD1738" s="21">
        <f t="shared" si="561"/>
        <v>8.5049664587900656E-2</v>
      </c>
      <c r="AE1738" s="21">
        <f t="shared" si="570"/>
        <v>1.4755694797948828E-2</v>
      </c>
      <c r="AF1738" s="137">
        <f>VLOOKUP(T1738,人口!$A$2:$E$1748,5,0)</f>
        <v>589</v>
      </c>
      <c r="AG1738" s="14">
        <f t="shared" si="571"/>
        <v>1</v>
      </c>
      <c r="AH1738" s="14">
        <f t="shared" si="572"/>
        <v>0</v>
      </c>
      <c r="AI1738" s="14">
        <f t="shared" si="573"/>
        <v>0</v>
      </c>
      <c r="AJ1738" s="14">
        <f t="shared" si="574"/>
        <v>0</v>
      </c>
      <c r="AK1738" s="14">
        <f t="shared" si="575"/>
        <v>0</v>
      </c>
      <c r="AL1738" s="14">
        <f t="shared" si="576"/>
        <v>0</v>
      </c>
      <c r="AM1738" s="14">
        <f t="shared" si="577"/>
        <v>0</v>
      </c>
      <c r="AN1738" s="14">
        <f t="shared" si="578"/>
        <v>0</v>
      </c>
      <c r="AO1738" s="5" t="str">
        <f t="shared" si="579"/>
        <v>5千人未満の市町村平均</v>
      </c>
    </row>
    <row r="1739" spans="1:41" s="5" customFormat="1" ht="18" customHeight="1" x14ac:dyDescent="0.3">
      <c r="A1739" s="5" t="str">
        <f t="shared" si="562"/>
        <v>047359</v>
      </c>
      <c r="B1739" s="22">
        <v>47</v>
      </c>
      <c r="C1739" s="23" t="s">
        <v>74</v>
      </c>
      <c r="D1739" s="23">
        <v>47359</v>
      </c>
      <c r="E1739" s="24" t="s">
        <v>1574</v>
      </c>
      <c r="F1739" s="25">
        <v>0.63809653319091941</v>
      </c>
      <c r="G1739" s="26">
        <v>0.16098790264760632</v>
      </c>
      <c r="H1739" s="26">
        <v>0.11725786574527011</v>
      </c>
      <c r="I1739" s="26">
        <f t="shared" si="563"/>
        <v>0.91634230158379582</v>
      </c>
      <c r="J1739" s="26">
        <v>2.5830195836580891</v>
      </c>
      <c r="K1739" s="26">
        <v>2.0064664671838175</v>
      </c>
      <c r="L1739" s="26">
        <f t="shared" si="564"/>
        <v>4.5894860508419066</v>
      </c>
      <c r="M1739" s="26">
        <v>1.1571357262831916</v>
      </c>
      <c r="N1739" s="26">
        <v>3.0408087972601074</v>
      </c>
      <c r="O1739" s="26">
        <v>7.63999526945284E-2</v>
      </c>
      <c r="P1739" s="26">
        <v>3.1738276151594156</v>
      </c>
      <c r="Q1739" s="26">
        <f t="shared" si="559"/>
        <v>7.4481720913972431</v>
      </c>
      <c r="R1739" s="27">
        <v>0.30307238050000007</v>
      </c>
      <c r="S1739" s="143">
        <f t="shared" si="565"/>
        <v>13.257072824322945</v>
      </c>
      <c r="T1739" s="140" t="str">
        <f t="shared" si="566"/>
        <v>47359</v>
      </c>
      <c r="U1739" s="5" t="str">
        <f t="shared" si="560"/>
        <v>沖縄県伊平屋村</v>
      </c>
      <c r="V1739" s="21">
        <f t="shared" si="567"/>
        <v>4.8132535865699884E-2</v>
      </c>
      <c r="W1739" s="21">
        <f t="shared" si="567"/>
        <v>1.2143548186009771E-2</v>
      </c>
      <c r="X1739" s="21">
        <f t="shared" si="567"/>
        <v>8.8449288390522671E-3</v>
      </c>
      <c r="Y1739" s="21">
        <f t="shared" si="568"/>
        <v>0.19484086856028923</v>
      </c>
      <c r="Z1739" s="21">
        <f t="shared" si="568"/>
        <v>0.15135064080680949</v>
      </c>
      <c r="AA1739" s="21">
        <f t="shared" si="569"/>
        <v>8.7284405963296646E-2</v>
      </c>
      <c r="AB1739" s="21">
        <f t="shared" si="569"/>
        <v>0.22937256493613667</v>
      </c>
      <c r="AC1739" s="21">
        <f t="shared" si="569"/>
        <v>5.7629579098604855E-3</v>
      </c>
      <c r="AD1739" s="21">
        <f t="shared" si="561"/>
        <v>0.23940636498098944</v>
      </c>
      <c r="AE1739" s="21">
        <f t="shared" si="570"/>
        <v>2.2861183951856157E-2</v>
      </c>
      <c r="AF1739" s="137">
        <f>VLOOKUP(T1739,人口!$A$2:$E$1748,5,0)</f>
        <v>1231</v>
      </c>
      <c r="AG1739" s="14">
        <f t="shared" si="571"/>
        <v>1</v>
      </c>
      <c r="AH1739" s="14">
        <f t="shared" si="572"/>
        <v>0</v>
      </c>
      <c r="AI1739" s="14">
        <f t="shared" si="573"/>
        <v>0</v>
      </c>
      <c r="AJ1739" s="14">
        <f t="shared" si="574"/>
        <v>0</v>
      </c>
      <c r="AK1739" s="14">
        <f t="shared" si="575"/>
        <v>0</v>
      </c>
      <c r="AL1739" s="14">
        <f t="shared" si="576"/>
        <v>0</v>
      </c>
      <c r="AM1739" s="14">
        <f t="shared" si="577"/>
        <v>0</v>
      </c>
      <c r="AN1739" s="14">
        <f t="shared" si="578"/>
        <v>0</v>
      </c>
      <c r="AO1739" s="5" t="str">
        <f t="shared" si="579"/>
        <v>5千人未満の市町村平均</v>
      </c>
    </row>
    <row r="1740" spans="1:41" s="5" customFormat="1" ht="18" customHeight="1" x14ac:dyDescent="0.3">
      <c r="A1740" s="5" t="str">
        <f t="shared" si="562"/>
        <v>047360</v>
      </c>
      <c r="B1740" s="22">
        <v>47</v>
      </c>
      <c r="C1740" s="23" t="s">
        <v>74</v>
      </c>
      <c r="D1740" s="23">
        <v>47360</v>
      </c>
      <c r="E1740" s="24" t="s">
        <v>1591</v>
      </c>
      <c r="F1740" s="25">
        <v>1.3551251332519678</v>
      </c>
      <c r="G1740" s="26">
        <v>0.31067840861818768</v>
      </c>
      <c r="H1740" s="26">
        <v>2.7751028226380594</v>
      </c>
      <c r="I1740" s="26">
        <f t="shared" si="563"/>
        <v>4.4409063645082147</v>
      </c>
      <c r="J1740" s="26">
        <v>2.6624971093091072</v>
      </c>
      <c r="K1740" s="26">
        <v>2.6005978237949305</v>
      </c>
      <c r="L1740" s="26">
        <f t="shared" si="564"/>
        <v>5.2630949331040373</v>
      </c>
      <c r="M1740" s="26">
        <v>1.325851526814166</v>
      </c>
      <c r="N1740" s="26">
        <v>3.2236422376016964</v>
      </c>
      <c r="O1740" s="26">
        <v>8.7385161164822089E-2</v>
      </c>
      <c r="P1740" s="26">
        <v>3.8996412702404499</v>
      </c>
      <c r="Q1740" s="26">
        <f t="shared" si="559"/>
        <v>8.5365201958211347</v>
      </c>
      <c r="R1740" s="27">
        <v>0.24497846561999997</v>
      </c>
      <c r="S1740" s="143">
        <f t="shared" si="565"/>
        <v>18.485499959053385</v>
      </c>
      <c r="T1740" s="140" t="str">
        <f t="shared" si="566"/>
        <v>47360</v>
      </c>
      <c r="U1740" s="5" t="str">
        <f t="shared" si="560"/>
        <v>沖縄県伊是名村</v>
      </c>
      <c r="V1740" s="21">
        <f t="shared" si="567"/>
        <v>7.3307464567020655E-2</v>
      </c>
      <c r="W1740" s="21">
        <f t="shared" si="567"/>
        <v>1.680660027082638E-2</v>
      </c>
      <c r="X1740" s="21">
        <f t="shared" si="567"/>
        <v>0.15012322246004151</v>
      </c>
      <c r="Y1740" s="21">
        <f t="shared" si="568"/>
        <v>0.14403165265785162</v>
      </c>
      <c r="Z1740" s="21">
        <f t="shared" si="568"/>
        <v>0.1406831208003802</v>
      </c>
      <c r="AA1740" s="21">
        <f t="shared" si="569"/>
        <v>7.1723866260096594E-2</v>
      </c>
      <c r="AB1740" s="21">
        <f t="shared" si="569"/>
        <v>0.1743876143324378</v>
      </c>
      <c r="AC1740" s="21">
        <f t="shared" si="569"/>
        <v>4.7272273597352543E-3</v>
      </c>
      <c r="AD1740" s="21">
        <f t="shared" si="561"/>
        <v>0.21095676497137839</v>
      </c>
      <c r="AE1740" s="21">
        <f t="shared" si="570"/>
        <v>1.3252466320231727E-2</v>
      </c>
      <c r="AF1740" s="137">
        <f>VLOOKUP(T1740,人口!$A$2:$E$1748,5,0)</f>
        <v>1408</v>
      </c>
      <c r="AG1740" s="14">
        <f t="shared" si="571"/>
        <v>1</v>
      </c>
      <c r="AH1740" s="14">
        <f t="shared" si="572"/>
        <v>0</v>
      </c>
      <c r="AI1740" s="14">
        <f t="shared" si="573"/>
        <v>0</v>
      </c>
      <c r="AJ1740" s="14">
        <f t="shared" si="574"/>
        <v>0</v>
      </c>
      <c r="AK1740" s="14">
        <f t="shared" si="575"/>
        <v>0</v>
      </c>
      <c r="AL1740" s="14">
        <f t="shared" si="576"/>
        <v>0</v>
      </c>
      <c r="AM1740" s="14">
        <f t="shared" si="577"/>
        <v>0</v>
      </c>
      <c r="AN1740" s="14">
        <f t="shared" si="578"/>
        <v>0</v>
      </c>
      <c r="AO1740" s="5" t="str">
        <f t="shared" si="579"/>
        <v>5千人未満の市町村平均</v>
      </c>
    </row>
    <row r="1741" spans="1:41" s="5" customFormat="1" ht="18" customHeight="1" x14ac:dyDescent="0.3">
      <c r="A1741" s="5" t="str">
        <f t="shared" si="562"/>
        <v>047361</v>
      </c>
      <c r="B1741" s="22">
        <v>47</v>
      </c>
      <c r="C1741" s="23" t="s">
        <v>74</v>
      </c>
      <c r="D1741" s="23">
        <v>47361</v>
      </c>
      <c r="E1741" s="24" t="s">
        <v>1609</v>
      </c>
      <c r="F1741" s="25">
        <v>8.6346062695880317</v>
      </c>
      <c r="G1741" s="26">
        <v>0.60723507139009403</v>
      </c>
      <c r="H1741" s="26">
        <v>7.4654174524488646</v>
      </c>
      <c r="I1741" s="26">
        <f t="shared" si="563"/>
        <v>16.707258793426991</v>
      </c>
      <c r="J1741" s="26">
        <v>16.637295369613128</v>
      </c>
      <c r="K1741" s="26">
        <v>13.512244567498467</v>
      </c>
      <c r="L1741" s="26">
        <f t="shared" si="564"/>
        <v>30.149539937111594</v>
      </c>
      <c r="M1741" s="26">
        <v>7.1338133771681767</v>
      </c>
      <c r="N1741" s="26">
        <v>15.285837893821776</v>
      </c>
      <c r="O1741" s="26">
        <v>0.48235615949786737</v>
      </c>
      <c r="P1741" s="26">
        <v>3.7397240551540576</v>
      </c>
      <c r="Q1741" s="26">
        <f t="shared" si="559"/>
        <v>26.641731485641877</v>
      </c>
      <c r="R1741" s="27">
        <v>1.6567389153599998</v>
      </c>
      <c r="S1741" s="143">
        <f t="shared" si="565"/>
        <v>75.15526913154045</v>
      </c>
      <c r="T1741" s="140" t="str">
        <f t="shared" si="566"/>
        <v>47361</v>
      </c>
      <c r="U1741" s="5" t="str">
        <f t="shared" si="560"/>
        <v>沖縄県久米島町</v>
      </c>
      <c r="V1741" s="21">
        <f t="shared" si="567"/>
        <v>0.11489023150825685</v>
      </c>
      <c r="W1741" s="21">
        <f t="shared" si="567"/>
        <v>8.0797404946721871E-3</v>
      </c>
      <c r="X1741" s="21">
        <f t="shared" si="567"/>
        <v>9.933325419116687E-2</v>
      </c>
      <c r="Y1741" s="21">
        <f t="shared" si="568"/>
        <v>0.22137230778182318</v>
      </c>
      <c r="Z1741" s="21">
        <f t="shared" si="568"/>
        <v>0.17979104756911549</v>
      </c>
      <c r="AA1741" s="21">
        <f t="shared" si="569"/>
        <v>9.4921001010351322E-2</v>
      </c>
      <c r="AB1741" s="21">
        <f t="shared" si="569"/>
        <v>0.2033901025231877</v>
      </c>
      <c r="AC1741" s="21">
        <f t="shared" si="569"/>
        <v>6.418128297213917E-3</v>
      </c>
      <c r="AD1741" s="21">
        <f t="shared" si="561"/>
        <v>4.9759971567776687E-2</v>
      </c>
      <c r="AE1741" s="21">
        <f t="shared" si="570"/>
        <v>2.2044215056435949E-2</v>
      </c>
      <c r="AF1741" s="137">
        <f>VLOOKUP(T1741,人口!$A$2:$E$1748,5,0)</f>
        <v>7772</v>
      </c>
      <c r="AG1741" s="14">
        <f t="shared" si="571"/>
        <v>0</v>
      </c>
      <c r="AH1741" s="14">
        <f t="shared" si="572"/>
        <v>1</v>
      </c>
      <c r="AI1741" s="14">
        <f t="shared" si="573"/>
        <v>0</v>
      </c>
      <c r="AJ1741" s="14">
        <f t="shared" si="574"/>
        <v>0</v>
      </c>
      <c r="AK1741" s="14">
        <f t="shared" si="575"/>
        <v>0</v>
      </c>
      <c r="AL1741" s="14">
        <f t="shared" si="576"/>
        <v>0</v>
      </c>
      <c r="AM1741" s="14">
        <f t="shared" si="577"/>
        <v>0</v>
      </c>
      <c r="AN1741" s="14">
        <f t="shared" si="578"/>
        <v>0</v>
      </c>
      <c r="AO1741" s="5" t="str">
        <f t="shared" si="579"/>
        <v>5千～1万人未満の市町村平均</v>
      </c>
    </row>
    <row r="1742" spans="1:41" s="5" customFormat="1" ht="18" customHeight="1" x14ac:dyDescent="0.3">
      <c r="A1742" s="5" t="str">
        <f t="shared" si="562"/>
        <v>047362</v>
      </c>
      <c r="B1742" s="22">
        <v>47</v>
      </c>
      <c r="C1742" s="23" t="s">
        <v>74</v>
      </c>
      <c r="D1742" s="23">
        <v>47362</v>
      </c>
      <c r="E1742" s="24" t="s">
        <v>1623</v>
      </c>
      <c r="F1742" s="25">
        <v>9.179432717753075</v>
      </c>
      <c r="G1742" s="26">
        <v>0.95180567003935668</v>
      </c>
      <c r="H1742" s="26">
        <v>8.7943399308952586</v>
      </c>
      <c r="I1742" s="26">
        <f t="shared" si="563"/>
        <v>18.925578318687691</v>
      </c>
      <c r="J1742" s="26">
        <v>40.944171964549497</v>
      </c>
      <c r="K1742" s="26">
        <v>41.823452469098896</v>
      </c>
      <c r="L1742" s="26">
        <f t="shared" si="564"/>
        <v>82.767624433648393</v>
      </c>
      <c r="M1742" s="26">
        <v>30.591676284955902</v>
      </c>
      <c r="N1742" s="26">
        <v>27.097840421153364</v>
      </c>
      <c r="O1742" s="26">
        <v>1.9572910707776949</v>
      </c>
      <c r="P1742" s="26">
        <v>0</v>
      </c>
      <c r="Q1742" s="26">
        <f t="shared" si="559"/>
        <v>59.646807776886959</v>
      </c>
      <c r="R1742" s="27">
        <v>3.8076224907234875</v>
      </c>
      <c r="S1742" s="143">
        <f t="shared" si="565"/>
        <v>165.14763301994651</v>
      </c>
      <c r="T1742" s="140" t="str">
        <f t="shared" si="566"/>
        <v>47362</v>
      </c>
      <c r="U1742" s="5" t="str">
        <f t="shared" si="560"/>
        <v>沖縄県八重瀬町</v>
      </c>
      <c r="V1742" s="21">
        <f t="shared" si="567"/>
        <v>5.558319274636158E-2</v>
      </c>
      <c r="W1742" s="21">
        <f t="shared" si="567"/>
        <v>5.763362469290721E-3</v>
      </c>
      <c r="X1742" s="21">
        <f t="shared" si="567"/>
        <v>5.325138344449102E-2</v>
      </c>
      <c r="Y1742" s="21">
        <f t="shared" si="568"/>
        <v>0.24792466725577753</v>
      </c>
      <c r="Z1742" s="21">
        <f t="shared" si="568"/>
        <v>0.25324887619822845</v>
      </c>
      <c r="AA1742" s="21">
        <f t="shared" si="569"/>
        <v>0.1852383574959324</v>
      </c>
      <c r="AB1742" s="21">
        <f t="shared" si="569"/>
        <v>0.16408252377362556</v>
      </c>
      <c r="AC1742" s="21">
        <f t="shared" si="569"/>
        <v>1.1851765810905043E-2</v>
      </c>
      <c r="AD1742" s="21">
        <f t="shared" si="561"/>
        <v>0</v>
      </c>
      <c r="AE1742" s="21">
        <f t="shared" si="570"/>
        <v>2.3055870805387828E-2</v>
      </c>
      <c r="AF1742" s="137">
        <f>VLOOKUP(T1742,人口!$A$2:$E$1748,5,0)</f>
        <v>31537</v>
      </c>
      <c r="AG1742" s="14">
        <f t="shared" si="571"/>
        <v>0</v>
      </c>
      <c r="AH1742" s="14">
        <f t="shared" si="572"/>
        <v>0</v>
      </c>
      <c r="AI1742" s="14">
        <f t="shared" si="573"/>
        <v>0</v>
      </c>
      <c r="AJ1742" s="14">
        <f t="shared" si="574"/>
        <v>1</v>
      </c>
      <c r="AK1742" s="14">
        <f t="shared" si="575"/>
        <v>0</v>
      </c>
      <c r="AL1742" s="14">
        <f t="shared" si="576"/>
        <v>0</v>
      </c>
      <c r="AM1742" s="14">
        <f t="shared" si="577"/>
        <v>0</v>
      </c>
      <c r="AN1742" s="14">
        <f t="shared" si="578"/>
        <v>0</v>
      </c>
      <c r="AO1742" s="5" t="str">
        <f t="shared" si="579"/>
        <v>3万～10万人未満の市町村平均</v>
      </c>
    </row>
    <row r="1743" spans="1:41" s="5" customFormat="1" ht="18" customHeight="1" x14ac:dyDescent="0.3">
      <c r="A1743" s="5" t="str">
        <f t="shared" si="562"/>
        <v>047375</v>
      </c>
      <c r="B1743" s="22">
        <v>47</v>
      </c>
      <c r="C1743" s="23" t="s">
        <v>74</v>
      </c>
      <c r="D1743" s="23">
        <v>47375</v>
      </c>
      <c r="E1743" s="24" t="s">
        <v>1641</v>
      </c>
      <c r="F1743" s="25">
        <v>1.4750099364575344</v>
      </c>
      <c r="G1743" s="26">
        <v>8.473047507768755E-2</v>
      </c>
      <c r="H1743" s="26">
        <v>0.19542977624211685</v>
      </c>
      <c r="I1743" s="26">
        <f t="shared" si="563"/>
        <v>1.7551701877773389</v>
      </c>
      <c r="J1743" s="26">
        <v>1.5034498602317594</v>
      </c>
      <c r="K1743" s="26">
        <v>1.7382585976279432</v>
      </c>
      <c r="L1743" s="26">
        <f t="shared" si="564"/>
        <v>3.2417084578597026</v>
      </c>
      <c r="M1743" s="26">
        <v>0.6287051057522155</v>
      </c>
      <c r="N1743" s="26">
        <v>3.3968528652937278</v>
      </c>
      <c r="O1743" s="26">
        <v>6.9635050303217608E-2</v>
      </c>
      <c r="P1743" s="26">
        <v>0.62795216478786431</v>
      </c>
      <c r="Q1743" s="26">
        <f t="shared" si="559"/>
        <v>4.7231451861370246</v>
      </c>
      <c r="R1743" s="27">
        <v>0.18381053</v>
      </c>
      <c r="S1743" s="143">
        <f t="shared" si="565"/>
        <v>9.9038343617740665</v>
      </c>
      <c r="T1743" s="140" t="str">
        <f t="shared" si="566"/>
        <v>47375</v>
      </c>
      <c r="U1743" s="5" t="str">
        <f t="shared" si="560"/>
        <v>沖縄県多良間村</v>
      </c>
      <c r="V1743" s="21">
        <f t="shared" si="567"/>
        <v>0.14893321945595595</v>
      </c>
      <c r="W1743" s="21">
        <f t="shared" si="567"/>
        <v>8.5553202913734756E-3</v>
      </c>
      <c r="X1743" s="21">
        <f t="shared" si="567"/>
        <v>1.9732738765948995E-2</v>
      </c>
      <c r="Y1743" s="21">
        <f t="shared" si="568"/>
        <v>0.15180482682895433</v>
      </c>
      <c r="Z1743" s="21">
        <f t="shared" si="568"/>
        <v>0.17551369844563619</v>
      </c>
      <c r="AA1743" s="21">
        <f t="shared" si="569"/>
        <v>6.3480979465774912E-2</v>
      </c>
      <c r="AB1743" s="21">
        <f t="shared" si="569"/>
        <v>0.34298361030800317</v>
      </c>
      <c r="AC1743" s="21">
        <f t="shared" si="569"/>
        <v>7.0311202469206012E-3</v>
      </c>
      <c r="AD1743" s="21">
        <f t="shared" si="561"/>
        <v>6.3404954268174954E-2</v>
      </c>
      <c r="AE1743" s="21">
        <f t="shared" si="570"/>
        <v>1.8559531923257464E-2</v>
      </c>
      <c r="AF1743" s="137">
        <f>VLOOKUP(T1743,人口!$A$2:$E$1748,5,0)</f>
        <v>1122</v>
      </c>
      <c r="AG1743" s="14">
        <f t="shared" si="571"/>
        <v>1</v>
      </c>
      <c r="AH1743" s="14">
        <f t="shared" si="572"/>
        <v>0</v>
      </c>
      <c r="AI1743" s="14">
        <f t="shared" si="573"/>
        <v>0</v>
      </c>
      <c r="AJ1743" s="14">
        <f t="shared" si="574"/>
        <v>0</v>
      </c>
      <c r="AK1743" s="14">
        <f t="shared" si="575"/>
        <v>0</v>
      </c>
      <c r="AL1743" s="14">
        <f t="shared" si="576"/>
        <v>0</v>
      </c>
      <c r="AM1743" s="14">
        <f t="shared" si="577"/>
        <v>0</v>
      </c>
      <c r="AN1743" s="14">
        <f t="shared" si="578"/>
        <v>0</v>
      </c>
      <c r="AO1743" s="5" t="str">
        <f t="shared" si="579"/>
        <v>5千人未満の市町村平均</v>
      </c>
    </row>
    <row r="1744" spans="1:41" s="5" customFormat="1" ht="18" customHeight="1" x14ac:dyDescent="0.3">
      <c r="A1744" s="5" t="str">
        <f t="shared" si="562"/>
        <v>047381</v>
      </c>
      <c r="B1744" s="22">
        <v>47</v>
      </c>
      <c r="C1744" s="23" t="s">
        <v>74</v>
      </c>
      <c r="D1744" s="23">
        <v>47381</v>
      </c>
      <c r="E1744" s="24" t="s">
        <v>1657</v>
      </c>
      <c r="F1744" s="25">
        <v>1.5912828724940957</v>
      </c>
      <c r="G1744" s="26">
        <v>0.26266447274083138</v>
      </c>
      <c r="H1744" s="26">
        <v>2.9314466436317526</v>
      </c>
      <c r="I1744" s="26">
        <f t="shared" si="563"/>
        <v>4.7853939888666801</v>
      </c>
      <c r="J1744" s="26">
        <v>12.828997265501842</v>
      </c>
      <c r="K1744" s="26">
        <v>8.4400603002013028</v>
      </c>
      <c r="L1744" s="26">
        <f t="shared" si="564"/>
        <v>21.269057565703143</v>
      </c>
      <c r="M1744" s="26">
        <v>3.5573567376106374</v>
      </c>
      <c r="N1744" s="26">
        <v>8.8096849806697097</v>
      </c>
      <c r="O1744" s="26">
        <v>0.26947895580799536</v>
      </c>
      <c r="P1744" s="26">
        <v>5.7567916809094957</v>
      </c>
      <c r="Q1744" s="26">
        <f t="shared" si="559"/>
        <v>18.393312354997839</v>
      </c>
      <c r="R1744" s="27">
        <v>0</v>
      </c>
      <c r="S1744" s="143">
        <f t="shared" si="565"/>
        <v>44.447763909567662</v>
      </c>
      <c r="T1744" s="140" t="str">
        <f t="shared" si="566"/>
        <v>47381</v>
      </c>
      <c r="U1744" s="5" t="str">
        <f t="shared" si="560"/>
        <v>沖縄県竹富町</v>
      </c>
      <c r="V1744" s="21">
        <f t="shared" si="567"/>
        <v>3.5801190713028466E-2</v>
      </c>
      <c r="W1744" s="21">
        <f t="shared" si="567"/>
        <v>5.909509267445762E-3</v>
      </c>
      <c r="X1744" s="21">
        <f t="shared" si="567"/>
        <v>6.5952623614452296E-2</v>
      </c>
      <c r="Y1744" s="21">
        <f t="shared" si="568"/>
        <v>0.2886308812205583</v>
      </c>
      <c r="Z1744" s="21">
        <f t="shared" si="568"/>
        <v>0.18988717446783698</v>
      </c>
      <c r="AA1744" s="21">
        <f t="shared" si="569"/>
        <v>8.0034548978624637E-2</v>
      </c>
      <c r="AB1744" s="21">
        <f t="shared" si="569"/>
        <v>0.19820310867817062</v>
      </c>
      <c r="AC1744" s="21">
        <f t="shared" si="569"/>
        <v>6.062823685715004E-3</v>
      </c>
      <c r="AD1744" s="21">
        <f t="shared" si="561"/>
        <v>0.12951813937416792</v>
      </c>
      <c r="AE1744" s="21">
        <f t="shared" si="570"/>
        <v>0</v>
      </c>
      <c r="AF1744" s="137">
        <f>VLOOKUP(T1744,人口!$A$2:$E$1748,5,0)</f>
        <v>4342</v>
      </c>
      <c r="AG1744" s="14">
        <f t="shared" si="571"/>
        <v>1</v>
      </c>
      <c r="AH1744" s="14">
        <f t="shared" si="572"/>
        <v>0</v>
      </c>
      <c r="AI1744" s="14">
        <f t="shared" si="573"/>
        <v>0</v>
      </c>
      <c r="AJ1744" s="14">
        <f t="shared" si="574"/>
        <v>0</v>
      </c>
      <c r="AK1744" s="14">
        <f t="shared" si="575"/>
        <v>0</v>
      </c>
      <c r="AL1744" s="14">
        <f t="shared" si="576"/>
        <v>0</v>
      </c>
      <c r="AM1744" s="14">
        <f t="shared" si="577"/>
        <v>0</v>
      </c>
      <c r="AN1744" s="14">
        <f t="shared" si="578"/>
        <v>0</v>
      </c>
      <c r="AO1744" s="5" t="str">
        <f t="shared" si="579"/>
        <v>5千人未満の市町村平均</v>
      </c>
    </row>
    <row r="1745" spans="1:41" s="5" customFormat="1" ht="18" customHeight="1" thickBot="1" x14ac:dyDescent="0.35">
      <c r="A1745" s="5" t="str">
        <f t="shared" si="562"/>
        <v>047382</v>
      </c>
      <c r="B1745" s="28">
        <v>47</v>
      </c>
      <c r="C1745" s="29" t="s">
        <v>74</v>
      </c>
      <c r="D1745" s="29">
        <v>47382</v>
      </c>
      <c r="E1745" s="30" t="s">
        <v>1672</v>
      </c>
      <c r="F1745" s="31">
        <v>0.90687052747436736</v>
      </c>
      <c r="G1745" s="32">
        <v>0.29373231360265012</v>
      </c>
      <c r="H1745" s="32">
        <v>0.58628932872635053</v>
      </c>
      <c r="I1745" s="32">
        <f t="shared" si="563"/>
        <v>1.7868921698033682</v>
      </c>
      <c r="J1745" s="32">
        <v>4.1394544609905273</v>
      </c>
      <c r="K1745" s="32">
        <v>3.2490497615819174</v>
      </c>
      <c r="L1745" s="32">
        <f t="shared" si="564"/>
        <v>7.3885042225724451</v>
      </c>
      <c r="M1745" s="32">
        <v>1.1937438716814219</v>
      </c>
      <c r="N1745" s="32">
        <v>3.5941205246096524</v>
      </c>
      <c r="O1745" s="32">
        <v>0.10650066516962692</v>
      </c>
      <c r="P1745" s="32">
        <v>6.1103565105564354E-2</v>
      </c>
      <c r="Q1745" s="32">
        <f t="shared" si="559"/>
        <v>4.9554686265662653</v>
      </c>
      <c r="R1745" s="33">
        <v>0</v>
      </c>
      <c r="S1745" s="144">
        <f t="shared" si="565"/>
        <v>14.130865018942078</v>
      </c>
      <c r="T1745" s="140" t="str">
        <f t="shared" si="566"/>
        <v>47382</v>
      </c>
      <c r="U1745" s="5" t="str">
        <f t="shared" si="560"/>
        <v>沖縄県与那国町</v>
      </c>
      <c r="V1745" s="21">
        <f t="shared" si="567"/>
        <v>6.4176575620723125E-2</v>
      </c>
      <c r="W1745" s="21">
        <f t="shared" si="567"/>
        <v>2.0786576986540396E-2</v>
      </c>
      <c r="X1745" s="21">
        <f t="shared" si="567"/>
        <v>4.1489981536193578E-2</v>
      </c>
      <c r="Y1745" s="21">
        <f t="shared" si="568"/>
        <v>0.29293708880820035</v>
      </c>
      <c r="Z1745" s="21">
        <f t="shared" si="568"/>
        <v>0.2299257516950764</v>
      </c>
      <c r="AA1745" s="21">
        <f t="shared" si="569"/>
        <v>8.447776339815273E-2</v>
      </c>
      <c r="AB1745" s="21">
        <f t="shared" si="569"/>
        <v>0.25434540063837718</v>
      </c>
      <c r="AC1745" s="21">
        <f t="shared" si="569"/>
        <v>7.5367406755966733E-3</v>
      </c>
      <c r="AD1745" s="21">
        <f t="shared" si="561"/>
        <v>4.3241206411395571E-3</v>
      </c>
      <c r="AE1745" s="21">
        <f t="shared" si="570"/>
        <v>0</v>
      </c>
      <c r="AF1745" s="137">
        <f>VLOOKUP(T1745,人口!$A$2:$E$1748,5,0)</f>
        <v>1716</v>
      </c>
      <c r="AG1745" s="14">
        <f t="shared" si="571"/>
        <v>1</v>
      </c>
      <c r="AH1745" s="14">
        <f t="shared" si="572"/>
        <v>0</v>
      </c>
      <c r="AI1745" s="14">
        <f t="shared" si="573"/>
        <v>0</v>
      </c>
      <c r="AJ1745" s="14">
        <f t="shared" si="574"/>
        <v>0</v>
      </c>
      <c r="AK1745" s="14">
        <f t="shared" si="575"/>
        <v>0</v>
      </c>
      <c r="AL1745" s="14">
        <f t="shared" si="576"/>
        <v>0</v>
      </c>
      <c r="AM1745" s="14">
        <f t="shared" si="577"/>
        <v>0</v>
      </c>
      <c r="AN1745" s="14">
        <f t="shared" si="578"/>
        <v>0</v>
      </c>
      <c r="AO1745" s="5" t="str">
        <f t="shared" si="579"/>
        <v>5千人未満の市町村平均</v>
      </c>
    </row>
    <row r="1746" spans="1:41" s="5" customFormat="1" ht="15" x14ac:dyDescent="0.3">
      <c r="E1746" s="3"/>
      <c r="F1746" s="3"/>
      <c r="G1746" s="3"/>
      <c r="H1746" s="3"/>
      <c r="I1746" s="3"/>
      <c r="J1746" s="3"/>
      <c r="K1746" s="3"/>
      <c r="L1746" s="3"/>
      <c r="M1746" s="3"/>
      <c r="N1746" s="3"/>
      <c r="O1746" s="3"/>
      <c r="P1746" s="3"/>
      <c r="Q1746" s="3"/>
      <c r="R1746" s="3"/>
      <c r="S1746" s="3"/>
      <c r="T1746" s="3"/>
    </row>
  </sheetData>
  <sheetProtection sheet="1" objects="1" scenarios="1"/>
  <phoneticPr fontId="2"/>
  <hyperlinks>
    <hyperlink ref="C1" r:id="rId1" xr:uid="{424F2C2C-9777-4E5C-8CD5-7C00C4A9953D}"/>
  </hyperlinks>
  <pageMargins left="0.7" right="0.7" top="0.75" bottom="0.75" header="0.3" footer="0.3"/>
  <pageSetup paperSize="9" orientation="portrait"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386FA6-A0FE-4182-89D1-EC095D383DE8}">
  <sheetPr codeName="Sheet53"/>
  <dimension ref="B1:AV1746"/>
  <sheetViews>
    <sheetView zoomScaleNormal="100" workbookViewId="0"/>
  </sheetViews>
  <sheetFormatPr defaultRowHeight="16.5" x14ac:dyDescent="0.3"/>
  <cols>
    <col min="1" max="1" width="3.625" customWidth="1"/>
    <col min="34" max="34" width="33.875" bestFit="1" customWidth="1"/>
    <col min="35" max="35" width="10.625" customWidth="1"/>
    <col min="36" max="36" width="28" bestFit="1" customWidth="1"/>
  </cols>
  <sheetData>
    <row r="1" spans="2:46" x14ac:dyDescent="0.3">
      <c r="P1" s="4" t="s">
        <v>2515</v>
      </c>
      <c r="AK1" s="5">
        <v>2</v>
      </c>
      <c r="AL1" s="5">
        <v>3</v>
      </c>
      <c r="AM1" s="5">
        <v>4</v>
      </c>
      <c r="AN1" s="5">
        <v>5</v>
      </c>
      <c r="AO1" s="5">
        <v>6</v>
      </c>
      <c r="AP1" s="5">
        <v>7</v>
      </c>
      <c r="AQ1" s="5">
        <v>8</v>
      </c>
      <c r="AR1" s="5">
        <v>9</v>
      </c>
      <c r="AS1" s="5">
        <v>10</v>
      </c>
      <c r="AT1" s="5">
        <v>11</v>
      </c>
    </row>
    <row r="2" spans="2:46" ht="30" x14ac:dyDescent="0.3">
      <c r="B2" s="132" t="s">
        <v>2517</v>
      </c>
      <c r="C2" s="133" t="s">
        <v>2519</v>
      </c>
      <c r="D2" s="133" t="s">
        <v>2520</v>
      </c>
      <c r="E2" s="133" t="s">
        <v>2521</v>
      </c>
      <c r="F2" s="133" t="s">
        <v>2522</v>
      </c>
      <c r="G2" s="133" t="s">
        <v>2523</v>
      </c>
      <c r="H2" s="133" t="s">
        <v>2524</v>
      </c>
      <c r="I2" s="133" t="s">
        <v>2525</v>
      </c>
      <c r="J2" s="133" t="s">
        <v>2526</v>
      </c>
      <c r="K2" s="133" t="s">
        <v>2527</v>
      </c>
      <c r="L2" s="133" t="s">
        <v>2528</v>
      </c>
      <c r="M2" s="133" t="s">
        <v>2529</v>
      </c>
      <c r="N2" s="133" t="s">
        <v>2530</v>
      </c>
      <c r="O2" s="133" t="s">
        <v>2531</v>
      </c>
      <c r="P2" s="133" t="s">
        <v>2532</v>
      </c>
      <c r="S2" s="13" t="s">
        <v>1226</v>
      </c>
      <c r="T2" s="13" t="s">
        <v>1269</v>
      </c>
      <c r="U2" s="13" t="s">
        <v>1304</v>
      </c>
      <c r="V2" s="13" t="s">
        <v>1339</v>
      </c>
      <c r="W2" s="13" t="s">
        <v>1371</v>
      </c>
      <c r="X2" s="13" t="s">
        <v>1403</v>
      </c>
      <c r="Y2" s="13" t="s">
        <v>1430</v>
      </c>
      <c r="Z2" s="13" t="s">
        <v>1458</v>
      </c>
      <c r="AA2" s="13" t="s">
        <v>1483</v>
      </c>
      <c r="AB2" s="14" t="s">
        <v>1507</v>
      </c>
      <c r="AC2" s="13" t="s">
        <v>2533</v>
      </c>
      <c r="AD2" s="13" t="s">
        <v>2561</v>
      </c>
      <c r="AE2" s="13" t="s">
        <v>2562</v>
      </c>
      <c r="AF2" s="13" t="s">
        <v>2563</v>
      </c>
      <c r="AG2" s="13" t="s">
        <v>2564</v>
      </c>
      <c r="AH2" s="5"/>
      <c r="AI2" s="5"/>
      <c r="AK2" s="13" t="s">
        <v>1226</v>
      </c>
      <c r="AL2" s="13" t="s">
        <v>1269</v>
      </c>
      <c r="AM2" s="13" t="s">
        <v>1304</v>
      </c>
      <c r="AN2" s="13" t="s">
        <v>1339</v>
      </c>
      <c r="AO2" s="13" t="s">
        <v>1371</v>
      </c>
      <c r="AP2" s="13" t="s">
        <v>1403</v>
      </c>
      <c r="AQ2" s="13" t="s">
        <v>1430</v>
      </c>
      <c r="AR2" s="13" t="s">
        <v>1458</v>
      </c>
      <c r="AS2" s="13" t="s">
        <v>1483</v>
      </c>
      <c r="AT2" s="13" t="s">
        <v>1507</v>
      </c>
    </row>
    <row r="3" spans="2:46" x14ac:dyDescent="0.3">
      <c r="B3" s="43" t="s">
        <v>26</v>
      </c>
      <c r="C3" s="134">
        <f>SUMIFS(市区町村別部門別CO2排出量!F$5:F$1745,市区町村別部門別CO2排出量!$C$5:$C$1745,都道府県別部門別CO2排出量!$B3)</f>
        <v>14661.688554159971</v>
      </c>
      <c r="D3" s="134">
        <f>SUMIFS(市区町村別部門別CO2排出量!G$5:G$1745,市区町村別部門別CO2排出量!$C$5:$C$1745,都道府県別部門別CO2排出量!$B3)</f>
        <v>513.4292595117771</v>
      </c>
      <c r="E3" s="134">
        <f>SUMIFS(市区町村別部門別CO2排出量!H$5:H$1745,市区町村別部門別CO2排出量!$C$5:$C$1745,都道府県別部門別CO2排出量!$B3)</f>
        <v>1907.4490951961752</v>
      </c>
      <c r="F3" s="134">
        <f>SUMIFS(市区町村別部門別CO2排出量!I$5:I$1745,市区町村別部門別CO2排出量!$C$5:$C$1745,都道府県別部門別CO2排出量!$B3)</f>
        <v>17082.566908867913</v>
      </c>
      <c r="G3" s="134">
        <f>SUMIFS(市区町村別部門別CO2排出量!J$5:J$1745,市区町村別部門別CO2排出量!$C$5:$C$1745,都道府県別部門別CO2排出量!$B3)</f>
        <v>9430.7785042428404</v>
      </c>
      <c r="H3" s="134">
        <f>SUMIFS(市区町村別部門別CO2排出量!K$5:K$1745,市区町村別部門別CO2排出量!$C$5:$C$1745,都道府県別部門別CO2排出量!$B3)</f>
        <v>13590.684218036813</v>
      </c>
      <c r="I3" s="134">
        <f>SUMIFS(市区町村別部門別CO2排出量!L$5:L$1745,市区町村別部門別CO2排出量!$C$5:$C$1745,都道府県別部門別CO2排出量!$B3)</f>
        <v>23021.462722279666</v>
      </c>
      <c r="J3" s="134">
        <f>SUMIFS(市区町村別部門別CO2排出量!M$5:M$1745,市区町村別部門別CO2排出量!$C$5:$C$1745,都道府県別部門別CO2排出量!$B3)</f>
        <v>4582.5726244635625</v>
      </c>
      <c r="K3" s="134">
        <f>SUMIFS(市区町村別部門別CO2排出量!N$5:N$1745,市区町村別部門別CO2排出量!$C$5:$C$1745,都道府県別部門別CO2排出量!$B3)</f>
        <v>3574.7738597777161</v>
      </c>
      <c r="L3" s="134">
        <f>SUMIFS(市区町村別部門別CO2排出量!O$5:O$1745,市区町村別部門別CO2排出量!$C$5:$C$1745,都道府県別部門別CO2排出量!$B3)</f>
        <v>326.93482340051509</v>
      </c>
      <c r="M3" s="134">
        <f>SUMIFS(市区町村別部門別CO2排出量!P$5:P$1745,市区町村別部門別CO2排出量!$C$5:$C$1745,都道府県別部門別CO2排出量!$B3)</f>
        <v>982.32778406584282</v>
      </c>
      <c r="N3" s="134">
        <f>SUMIFS(市区町村別部門別CO2排出量!Q$5:Q$1745,市区町村別部門別CO2排出量!$C$5:$C$1745,都道府県別部門別CO2排出量!$B3)</f>
        <v>9466.6090917076363</v>
      </c>
      <c r="O3" s="134">
        <f>SUMIFS(市区町村別部門別CO2排出量!R$5:R$1745,市区町村別部門別CO2排出量!$C$5:$C$1745,都道府県別部門別CO2排出量!$B3)</f>
        <v>449.55850097540167</v>
      </c>
      <c r="P3" s="134">
        <f>SUMIFS(市区町村別部門別CO2排出量!S$5:S$1745,市区町村別部門別CO2排出量!$C$5:$C$1745,都道府県別部門別CO2排出量!$B3)</f>
        <v>50020.197223830648</v>
      </c>
      <c r="R3" t="s">
        <v>26</v>
      </c>
      <c r="S3" s="136">
        <f>C3/$P3</f>
        <v>0.29311536874898292</v>
      </c>
      <c r="T3" s="136">
        <f>D3/$P3</f>
        <v>1.026443892682552E-2</v>
      </c>
      <c r="U3" s="136">
        <f>E3/$P3</f>
        <v>3.8133578055694416E-2</v>
      </c>
      <c r="V3" s="136">
        <f>G3/$P3</f>
        <v>0.18853941063130844</v>
      </c>
      <c r="W3" s="136">
        <f>H3/$P3</f>
        <v>0.27170393105851115</v>
      </c>
      <c r="X3" s="136">
        <f>J3/$P3</f>
        <v>9.1614445340098161E-2</v>
      </c>
      <c r="Y3" s="136">
        <f>K3/$P3</f>
        <v>7.1466608653726393E-2</v>
      </c>
      <c r="Z3" s="136">
        <f>L3/$P3</f>
        <v>6.5360562641835537E-3</v>
      </c>
      <c r="AA3" s="136">
        <f>M3/$P3</f>
        <v>1.9638622768121387E-2</v>
      </c>
      <c r="AB3" s="136">
        <f>O3/$P3</f>
        <v>8.9875395525474411E-3</v>
      </c>
      <c r="AC3" s="137">
        <f>SUMIFS(人口!$E$2:$E$1748,人口!$C$2:$C$1748,都道府県別部門別CO2排出量!R3)</f>
        <v>5267762</v>
      </c>
      <c r="AD3" s="137">
        <f>IF(SUMIFS($AC3,$AC3,$AU$19,$AC3,$AV$19)&gt;0,1,0)</f>
        <v>0</v>
      </c>
      <c r="AE3" s="137">
        <f>IF(SUMIFS($AC3,$AC3,$AU$20,$AC3,$AV$20)&gt;0,1,0)</f>
        <v>0</v>
      </c>
      <c r="AF3" s="137">
        <f>IF(SUMIFS($AC3,$AC3,$AU$21,$AC3,$AV$21)&gt;0,1,0)</f>
        <v>0</v>
      </c>
      <c r="AG3" s="137">
        <f>IF(SUMIFS($AC3,$AC3,$AU$22)&gt;0,1,0)</f>
        <v>1</v>
      </c>
      <c r="AH3" s="135" t="str">
        <f>IF(AD3=1,$AD$2,IF(AE3=1,$AE$2,IF(AF3=1,$AF$2,IF(AG3=1,$AG$2,""))))</f>
        <v>500万人以上の都道府県平均</v>
      </c>
      <c r="AI3" s="135"/>
      <c r="AJ3" t="str">
        <f>地域モデル判定ツール!$D$3</f>
        <v>山形県</v>
      </c>
      <c r="AK3" s="55">
        <f t="shared" ref="AK3:AT3" si="0">IFERROR(VLOOKUP($AJ$3,$R$3:$AB$49,AK$1,0),0)</f>
        <v>0.20815091593457863</v>
      </c>
      <c r="AL3" s="55">
        <f t="shared" si="0"/>
        <v>1.2146789518979821E-2</v>
      </c>
      <c r="AM3" s="55">
        <f t="shared" si="0"/>
        <v>3.3263713854030479E-2</v>
      </c>
      <c r="AN3" s="55">
        <f t="shared" si="0"/>
        <v>0.19434632789536976</v>
      </c>
      <c r="AO3" s="55">
        <f t="shared" si="0"/>
        <v>0.23728435626303626</v>
      </c>
      <c r="AP3" s="55">
        <f t="shared" si="0"/>
        <v>0.15431373221508471</v>
      </c>
      <c r="AQ3" s="55">
        <f t="shared" si="0"/>
        <v>0.13152888614743602</v>
      </c>
      <c r="AR3" s="55">
        <f t="shared" si="0"/>
        <v>9.1690669257519317E-3</v>
      </c>
      <c r="AS3" s="55">
        <f t="shared" si="0"/>
        <v>7.811638936091889E-4</v>
      </c>
      <c r="AT3" s="55">
        <f t="shared" si="0"/>
        <v>1.9015047352123129E-2</v>
      </c>
    </row>
    <row r="4" spans="2:46" x14ac:dyDescent="0.3">
      <c r="B4" s="43" t="s">
        <v>29</v>
      </c>
      <c r="C4" s="134">
        <f>SUMIFS(市区町村別部門別CO2排出量!F$5:F$1745,市区町村別部門別CO2排出量!$C$5:$C$1745,都道府県別部門別CO2排出量!$B4)</f>
        <v>4041.6580844136129</v>
      </c>
      <c r="D4" s="134">
        <f>SUMIFS(市区町村別部門別CO2排出量!G$5:G$1745,市区町村別部門別CO2排出量!$C$5:$C$1745,都道府県別部門別CO2排出量!$B4)</f>
        <v>139.06050700385615</v>
      </c>
      <c r="E4" s="134">
        <f>SUMIFS(市区町村別部門別CO2排出量!H$5:H$1745,市区町村別部門別CO2排出量!$C$5:$C$1745,都道府県別部門別CO2排出量!$B4)</f>
        <v>452.12151791225091</v>
      </c>
      <c r="F4" s="134">
        <f>SUMIFS(市区町村別部門別CO2排出量!I$5:I$1745,市区町村別部門別CO2排出量!$C$5:$C$1745,都道府県別部門別CO2排出量!$B4)</f>
        <v>4632.8401093297207</v>
      </c>
      <c r="G4" s="134">
        <f>SUMIFS(市区町村別部門別CO2排出量!J$5:J$1745,市区町村別部門別CO2排出量!$C$5:$C$1745,都道府県別部門別CO2排出量!$B4)</f>
        <v>1819.1841944503115</v>
      </c>
      <c r="H4" s="134">
        <f>SUMIFS(市区町村別部門別CO2排出量!K$5:K$1745,市区町村別部門別CO2排出量!$C$5:$C$1745,都道府県別部門別CO2排出量!$B4)</f>
        <v>3126.8572890020519</v>
      </c>
      <c r="I4" s="134">
        <f>SUMIFS(市区町村別部門別CO2排出量!L$5:L$1745,市区町村別部門別CO2排出量!$C$5:$C$1745,都道府県別部門別CO2排出量!$B4)</f>
        <v>4946.0414834523626</v>
      </c>
      <c r="J4" s="134">
        <f>SUMIFS(市区町村別部門別CO2排出量!M$5:M$1745,市区町村別部門別CO2排出量!$C$5:$C$1745,都道府県別部門別CO2排出量!$B4)</f>
        <v>1178.9525892820418</v>
      </c>
      <c r="K4" s="134">
        <f>SUMIFS(市区町村別部門別CO2排出量!N$5:N$1745,市区町村別部門別CO2排出量!$C$5:$C$1745,都道府県別部門別CO2排出量!$B4)</f>
        <v>1130.6083152281115</v>
      </c>
      <c r="L4" s="134">
        <f>SUMIFS(市区町村別部門別CO2排出量!O$5:O$1745,市区町村別部門別CO2排出量!$C$5:$C$1745,都道府県別部門別CO2排出量!$B4)</f>
        <v>79.179334564162104</v>
      </c>
      <c r="M4" s="134">
        <f>SUMIFS(市区町村別部門別CO2排出量!P$5:P$1745,市区町村別部門別CO2排出量!$C$5:$C$1745,都道府県別部門別CO2排出量!$B4)</f>
        <v>377.37825221038281</v>
      </c>
      <c r="N4" s="134">
        <f>SUMIFS(市区町村別部門別CO2排出量!Q$5:Q$1745,市区町村別部門別CO2排出量!$C$5:$C$1745,都道府県別部門別CO2排出量!$B4)</f>
        <v>2766.1184912846993</v>
      </c>
      <c r="O4" s="134">
        <f>SUMIFS(市区町村別部門別CO2排出量!R$5:R$1745,市区町村別部門別CO2排出量!$C$5:$C$1745,都道府県別部門別CO2排出量!$B4)</f>
        <v>137.4332174602267</v>
      </c>
      <c r="P4" s="134">
        <f>SUMIFS(市区町村別部門別CO2排出量!S$5:S$1745,市区町村別部門別CO2排出量!$C$5:$C$1745,都道府県別部門別CO2排出量!$B4)</f>
        <v>12482.433301527013</v>
      </c>
      <c r="R4" t="s">
        <v>29</v>
      </c>
      <c r="S4" s="136">
        <f t="shared" ref="S4:S49" si="1">C4/$P4</f>
        <v>0.32378767719265</v>
      </c>
      <c r="T4" s="136">
        <f t="shared" ref="T4:T49" si="2">D4/$P4</f>
        <v>1.1140496700017974E-2</v>
      </c>
      <c r="U4" s="136">
        <f t="shared" ref="U4:U49" si="3">E4/$P4</f>
        <v>3.6220623574807452E-2</v>
      </c>
      <c r="V4" s="136">
        <f t="shared" ref="V4:V49" si="4">G4/$P4</f>
        <v>0.14573954857245383</v>
      </c>
      <c r="W4" s="136">
        <f t="shared" ref="W4:W49" si="5">H4/$P4</f>
        <v>0.25050062062975609</v>
      </c>
      <c r="X4" s="136">
        <f t="shared" ref="X4:X49" si="6">J4/$P4</f>
        <v>9.4448939626043671E-2</v>
      </c>
      <c r="Y4" s="136">
        <f t="shared" ref="Y4:Y49" si="7">K4/$P4</f>
        <v>9.0575954857279373E-2</v>
      </c>
      <c r="Z4" s="136">
        <f t="shared" ref="Z4:Z49" si="8">L4/$P4</f>
        <v>6.3432611776484205E-3</v>
      </c>
      <c r="AA4" s="136">
        <f t="shared" ref="AA4:AA49" si="9">M4/$P4</f>
        <v>3.023274734135507E-2</v>
      </c>
      <c r="AB4" s="136">
        <f t="shared" ref="AB4:AB49" si="10">O4/$P4</f>
        <v>1.1010130327987739E-2</v>
      </c>
      <c r="AC4" s="137">
        <f>SUMIFS(人口!$E$2:$E$1748,人口!$C$2:$C$1748,都道府県別部門別CO2排出量!R4)</f>
        <v>1275783</v>
      </c>
      <c r="AD4" s="137">
        <f t="shared" ref="AD4:AD49" si="11">IF(SUMIFS($AC4,$AC4,$AU$19,$AC4,$AV$19)&gt;0,1,0)</f>
        <v>0</v>
      </c>
      <c r="AE4" s="137">
        <f t="shared" ref="AE4:AE49" si="12">IF(SUMIFS($AC4,$AC4,$AU$20,$AC4,$AV$20)&gt;0,1,0)</f>
        <v>1</v>
      </c>
      <c r="AF4" s="137">
        <f t="shared" ref="AF4:AF49" si="13">IF(SUMIFS($AC4,$AC4,$AU$21,$AC4,$AV$21)&gt;0,1,0)</f>
        <v>0</v>
      </c>
      <c r="AG4" s="137">
        <f t="shared" ref="AG4:AG49" si="14">IF(SUMIFS($AC4,$AC4,$AU$22)&gt;0,1,0)</f>
        <v>0</v>
      </c>
      <c r="AH4" s="135" t="str">
        <f t="shared" ref="AH4:AH49" si="15">IF(AD4=1,$AD$2,IF(AE4=1,$AE$2,IF(AF4=1,$AF$2,IF(AG4=1,$AG$2,""))))</f>
        <v>100万～200万人未満の都道府県平均</v>
      </c>
      <c r="AI4" s="135"/>
      <c r="AJ4" t="str">
        <f>VLOOKUP(AJ3,$R$3:$AH$49,17,0)</f>
        <v>100万～200万人未満の都道府県平均</v>
      </c>
      <c r="AK4" s="147">
        <f>VLOOKUP($AJ$4,$AJ$19:$AT$22,AK1,0)</f>
        <v>0.35037087519530474</v>
      </c>
      <c r="AL4" s="147">
        <f t="shared" ref="AL4:AT4" si="16">VLOOKUP($AJ$4,$AJ$19:$AT$22,AL1,0)</f>
        <v>8.6824864219505089E-3</v>
      </c>
      <c r="AM4" s="147">
        <f t="shared" si="16"/>
        <v>2.7113307171206979E-2</v>
      </c>
      <c r="AN4" s="147">
        <f t="shared" si="16"/>
        <v>0.17359341225403369</v>
      </c>
      <c r="AO4" s="147">
        <f t="shared" si="16"/>
        <v>0.17221230523138215</v>
      </c>
      <c r="AP4" s="147">
        <f t="shared" si="16"/>
        <v>0.12615669413343739</v>
      </c>
      <c r="AQ4" s="147">
        <f t="shared" si="16"/>
        <v>0.10223047800857823</v>
      </c>
      <c r="AR4" s="147">
        <f t="shared" si="16"/>
        <v>8.0276643781637732E-3</v>
      </c>
      <c r="AS4" s="147">
        <f t="shared" si="16"/>
        <v>1.5297681036334051E-2</v>
      </c>
      <c r="AT4" s="147">
        <f t="shared" si="16"/>
        <v>1.6315096169608429E-2</v>
      </c>
    </row>
    <row r="5" spans="2:46" x14ac:dyDescent="0.3">
      <c r="B5" s="43" t="s">
        <v>30</v>
      </c>
      <c r="C5" s="134">
        <f>SUMIFS(市区町村別部門別CO2排出量!F$5:F$1745,市区町村別部門別CO2排出量!$C$5:$C$1745,都道府県別部門別CO2排出量!$B5)</f>
        <v>2307.7506497235804</v>
      </c>
      <c r="D5" s="134">
        <f>SUMIFS(市区町村別部門別CO2排出量!G$5:G$1745,市区町村別部門別CO2排出量!$C$5:$C$1745,都道府県別部門別CO2排出量!$B5)</f>
        <v>140.9002228327771</v>
      </c>
      <c r="E5" s="134">
        <f>SUMIFS(市区町村別部門別CO2排出量!H$5:H$1745,市区町村別部門別CO2排出量!$C$5:$C$1745,都道府県別部門別CO2排出量!$B5)</f>
        <v>435.93860367916835</v>
      </c>
      <c r="F5" s="134">
        <f>SUMIFS(市区町村別部門別CO2排出量!I$5:I$1745,市区町村別部門別CO2排出量!$C$5:$C$1745,都道府県別部門別CO2排出量!$B5)</f>
        <v>2884.589476235526</v>
      </c>
      <c r="G5" s="134">
        <f>SUMIFS(市区町村別部門別CO2排出量!J$5:J$1745,市区町村別部門別CO2排出量!$C$5:$C$1745,都道府県別部門別CO2排出量!$B5)</f>
        <v>1788.0357388641255</v>
      </c>
      <c r="H5" s="134">
        <f>SUMIFS(市区町村別部門別CO2排出量!K$5:K$1745,市区町村別部門別CO2排出量!$C$5:$C$1745,都道府県別部門別CO2排出量!$B5)</f>
        <v>2123.5786883306969</v>
      </c>
      <c r="I5" s="134">
        <f>SUMIFS(市区町村別部門別CO2排出量!L$5:L$1745,市区町村別部門別CO2排出量!$C$5:$C$1745,都道府県別部門別CO2排出量!$B5)</f>
        <v>3911.6144271948228</v>
      </c>
      <c r="J5" s="134">
        <f>SUMIFS(市区町村別部門別CO2排出量!M$5:M$1745,市区町村別部門別CO2排出量!$C$5:$C$1745,都道府県別部門別CO2排出量!$B5)</f>
        <v>1210.8446505578822</v>
      </c>
      <c r="K5" s="134">
        <f>SUMIFS(市区町村別部門別CO2排出量!N$5:N$1745,市区町村別部門別CO2排出量!$C$5:$C$1745,都道府県別部門別CO2排出量!$B5)</f>
        <v>1184.3565352822143</v>
      </c>
      <c r="L5" s="134">
        <f>SUMIFS(市区町村別部門別CO2排出量!O$5:O$1745,市区町村別部門別CO2排出量!$C$5:$C$1745,都道府県別部門別CO2排出量!$B5)</f>
        <v>76.680292732157312</v>
      </c>
      <c r="M5" s="134">
        <f>SUMIFS(市区町村別部門別CO2排出量!P$5:P$1745,市区町村別部門別CO2排出量!$C$5:$C$1745,都道府県別部門別CO2排出量!$B5)</f>
        <v>38.831991258855538</v>
      </c>
      <c r="N5" s="134">
        <f>SUMIFS(市区町村別部門別CO2排出量!Q$5:Q$1745,市区町村別部門別CO2排出量!$C$5:$C$1745,都道府県別部門別CO2排出量!$B5)</f>
        <v>2510.7134698311083</v>
      </c>
      <c r="O5" s="134">
        <f>SUMIFS(市区町村別部門別CO2排出量!R$5:R$1745,市区町村別部門別CO2排出量!$C$5:$C$1745,都道府県別部門別CO2排出量!$B5)</f>
        <v>182.49940151414643</v>
      </c>
      <c r="P5" s="134">
        <f>SUMIFS(市区町村別部門別CO2排出量!S$5:S$1745,市区町村別部門別CO2排出量!$C$5:$C$1745,都道府県別部門別CO2排出量!$B5)</f>
        <v>9489.4167747756001</v>
      </c>
      <c r="R5" t="s">
        <v>30</v>
      </c>
      <c r="S5" s="136">
        <f t="shared" si="1"/>
        <v>0.24319204272468606</v>
      </c>
      <c r="T5" s="136">
        <f t="shared" si="2"/>
        <v>1.4848143587423899E-2</v>
      </c>
      <c r="U5" s="136">
        <f t="shared" si="3"/>
        <v>4.593945170982093E-2</v>
      </c>
      <c r="V5" s="136">
        <f t="shared" si="4"/>
        <v>0.18842419732443544</v>
      </c>
      <c r="W5" s="136">
        <f t="shared" si="5"/>
        <v>0.22378389934094911</v>
      </c>
      <c r="X5" s="136">
        <f t="shared" si="6"/>
        <v>0.12759948048403802</v>
      </c>
      <c r="Y5" s="136">
        <f t="shared" si="7"/>
        <v>0.12480814821311516</v>
      </c>
      <c r="Z5" s="136">
        <f t="shared" si="8"/>
        <v>8.0806117543478426E-3</v>
      </c>
      <c r="AA5" s="136">
        <f t="shared" si="9"/>
        <v>4.0921367646194265E-3</v>
      </c>
      <c r="AB5" s="136">
        <f t="shared" si="10"/>
        <v>1.9231888096564509E-2</v>
      </c>
      <c r="AC5" s="137">
        <f>SUMIFS(人口!$E$2:$E$1748,人口!$C$2:$C$1748,都道府県別部門別CO2排出量!R5)</f>
        <v>1235517</v>
      </c>
      <c r="AD5" s="137">
        <f t="shared" si="11"/>
        <v>0</v>
      </c>
      <c r="AE5" s="137">
        <f t="shared" si="12"/>
        <v>1</v>
      </c>
      <c r="AF5" s="137">
        <f t="shared" si="13"/>
        <v>0</v>
      </c>
      <c r="AG5" s="137">
        <f t="shared" si="14"/>
        <v>0</v>
      </c>
      <c r="AH5" s="135" t="str">
        <f t="shared" si="15"/>
        <v>100万～200万人未満の都道府県平均</v>
      </c>
      <c r="AI5" s="135"/>
      <c r="AJ5" s="5" t="s">
        <v>2565</v>
      </c>
      <c r="AK5" s="54">
        <f t="shared" ref="AK5:AT5" si="17">AVERAGE(S3:S49)</f>
        <v>0.35161317872510139</v>
      </c>
      <c r="AL5" s="54">
        <f t="shared" si="17"/>
        <v>8.8715917665096351E-3</v>
      </c>
      <c r="AM5" s="54">
        <f t="shared" si="17"/>
        <v>2.3901847993564974E-2</v>
      </c>
      <c r="AN5" s="54">
        <f t="shared" si="17"/>
        <v>0.18523356727577811</v>
      </c>
      <c r="AO5" s="54">
        <f t="shared" si="17"/>
        <v>0.17443728437588504</v>
      </c>
      <c r="AP5" s="54">
        <f t="shared" si="17"/>
        <v>0.12167383117447569</v>
      </c>
      <c r="AQ5" s="54">
        <f t="shared" si="17"/>
        <v>9.749887696529036E-2</v>
      </c>
      <c r="AR5" s="54">
        <f t="shared" si="17"/>
        <v>8.3514107793611105E-3</v>
      </c>
      <c r="AS5" s="54">
        <f t="shared" si="17"/>
        <v>1.2166463257411187E-2</v>
      </c>
      <c r="AT5" s="54">
        <f t="shared" si="17"/>
        <v>1.6251947686622484E-2</v>
      </c>
    </row>
    <row r="6" spans="2:46" x14ac:dyDescent="0.3">
      <c r="B6" s="43" t="s">
        <v>31</v>
      </c>
      <c r="C6" s="134">
        <f>SUMIFS(市区町村別部門別CO2排出量!F$5:F$1745,市区町村別部門別CO2排出量!$C$5:$C$1745,都道府県別部門別CO2排出量!$B6)</f>
        <v>4994.6643910013745</v>
      </c>
      <c r="D6" s="134">
        <f>SUMIFS(市区町村別部門別CO2排出量!G$5:G$1745,市区町村別部門別CO2排出量!$C$5:$C$1745,都道府県別部門別CO2排出量!$B6)</f>
        <v>212.0056305090117</v>
      </c>
      <c r="E6" s="134">
        <f>SUMIFS(市区町村別部門別CO2排出量!H$5:H$1745,市区町村別部門別CO2排出量!$C$5:$C$1745,都道府県別部門別CO2排出量!$B6)</f>
        <v>412.00731818077344</v>
      </c>
      <c r="F6" s="134">
        <f>SUMIFS(市区町村別部門別CO2排出量!I$5:I$1745,市区町村別部門別CO2排出量!$C$5:$C$1745,都道府県別部門別CO2排出量!$B6)</f>
        <v>5618.6773396911613</v>
      </c>
      <c r="G6" s="134">
        <f>SUMIFS(市区町村別部門別CO2排出量!J$5:J$1745,市区町村別部門別CO2排出量!$C$5:$C$1745,都道府県別部門別CO2排出量!$B6)</f>
        <v>3594.8578168731319</v>
      </c>
      <c r="H6" s="134">
        <f>SUMIFS(市区町村別部門別CO2排出量!K$5:K$1745,市区町村別部門別CO2排出量!$C$5:$C$1745,都道府県別部門別CO2排出量!$B6)</f>
        <v>2943.9964585124471</v>
      </c>
      <c r="I6" s="134">
        <f>SUMIFS(市区町村別部門別CO2排出量!L$5:L$1745,市区町村別部門別CO2排出量!$C$5:$C$1745,都道府県別部門別CO2排出量!$B6)</f>
        <v>6538.8542753855772</v>
      </c>
      <c r="J6" s="134">
        <f>SUMIFS(市区町村別部門別CO2排出量!M$5:M$1745,市区町村別部門別CO2排出量!$C$5:$C$1745,都道府県別部門別CO2排出量!$B6)</f>
        <v>2132.0504297004536</v>
      </c>
      <c r="K6" s="134">
        <f>SUMIFS(市区町村別部門別CO2排出量!N$5:N$1745,市区町村別部門別CO2排出量!$C$5:$C$1745,都道府県別部門別CO2排出量!$B6)</f>
        <v>1575.1437683870608</v>
      </c>
      <c r="L6" s="134">
        <f>SUMIFS(市区町村別部門別CO2排出量!O$5:O$1745,市区町村別部門別CO2排出量!$C$5:$C$1745,都道府県別部門別CO2排出量!$B6)</f>
        <v>142.27303457160556</v>
      </c>
      <c r="M6" s="134">
        <f>SUMIFS(市区町村別部門別CO2排出量!P$5:P$1745,市区町村別部門別CO2排出量!$C$5:$C$1745,都道府県別部門別CO2排出量!$B6)</f>
        <v>209.82480195229948</v>
      </c>
      <c r="N6" s="134">
        <f>SUMIFS(市区町村別部門別CO2排出量!Q$5:Q$1745,市区町村別部門別CO2排出量!$C$5:$C$1745,都道府県別部門別CO2排出量!$B6)</f>
        <v>4059.2920346114179</v>
      </c>
      <c r="O6" s="134">
        <f>SUMIFS(市区町村別部門別CO2排出量!R$5:R$1745,市区町村別部門別CO2排出量!$C$5:$C$1745,都道府県別部門別CO2排出量!$B6)</f>
        <v>325.5394506582208</v>
      </c>
      <c r="P6" s="134">
        <f>SUMIFS(市区町村別部門別CO2排出量!S$5:S$1745,市区町村別部門別CO2排出量!$C$5:$C$1745,都道府県別部門別CO2排出量!$B6)</f>
        <v>16542.363100346382</v>
      </c>
      <c r="R6" t="s">
        <v>31</v>
      </c>
      <c r="S6" s="136">
        <f t="shared" si="1"/>
        <v>0.30193173494642922</v>
      </c>
      <c r="T6" s="136">
        <f t="shared" si="2"/>
        <v>1.2815921717047336E-2</v>
      </c>
      <c r="U6" s="136">
        <f t="shared" si="3"/>
        <v>2.4906194821231218E-2</v>
      </c>
      <c r="V6" s="136">
        <f t="shared" si="4"/>
        <v>0.21731223012496073</v>
      </c>
      <c r="W6" s="136">
        <f t="shared" si="5"/>
        <v>0.17796710425554632</v>
      </c>
      <c r="X6" s="136">
        <f t="shared" si="6"/>
        <v>0.12888427226312124</v>
      </c>
      <c r="Y6" s="136">
        <f t="shared" si="7"/>
        <v>9.5218788200464463E-2</v>
      </c>
      <c r="Z6" s="136">
        <f t="shared" si="8"/>
        <v>8.6005266423287794E-3</v>
      </c>
      <c r="AA6" s="136">
        <f t="shared" si="9"/>
        <v>1.2684088765280817E-2</v>
      </c>
      <c r="AB6" s="136">
        <f t="shared" si="10"/>
        <v>1.9679138263589697E-2</v>
      </c>
      <c r="AC6" s="137">
        <f>SUMIFS(人口!$E$2:$E$1748,人口!$C$2:$C$1748,都道府県別部門別CO2排出量!R6)</f>
        <v>2292385</v>
      </c>
      <c r="AD6" s="137">
        <f t="shared" si="11"/>
        <v>0</v>
      </c>
      <c r="AE6" s="137">
        <f t="shared" si="12"/>
        <v>0</v>
      </c>
      <c r="AF6" s="137">
        <f t="shared" si="13"/>
        <v>1</v>
      </c>
      <c r="AG6" s="137">
        <f t="shared" si="14"/>
        <v>0</v>
      </c>
      <c r="AH6" s="135" t="str">
        <f t="shared" si="15"/>
        <v>200万～500万人の都道府県平均</v>
      </c>
      <c r="AI6" s="135"/>
    </row>
    <row r="7" spans="2:46" x14ac:dyDescent="0.3">
      <c r="B7" s="43" t="s">
        <v>32</v>
      </c>
      <c r="C7" s="134">
        <f>SUMIFS(市区町村別部門別CO2排出量!F$5:F$1745,市区町村別部門別CO2排出量!$C$5:$C$1745,都道府県別部門別CO2排出量!$B7)</f>
        <v>1784.4585259878629</v>
      </c>
      <c r="D7" s="134">
        <f>SUMIFS(市区町村別部門別CO2排出量!G$5:G$1745,市区町村別部門別CO2排出量!$C$5:$C$1745,都道府県別部門別CO2排出量!$B7)</f>
        <v>114.45111138018099</v>
      </c>
      <c r="E7" s="134">
        <f>SUMIFS(市区町村別部門別CO2排出量!H$5:H$1745,市区町村別部門別CO2排出量!$C$5:$C$1745,都道府県別部門別CO2排出量!$B7)</f>
        <v>351.38536856107885</v>
      </c>
      <c r="F7" s="134">
        <f>SUMIFS(市区町村別部門別CO2排出量!I$5:I$1745,市区町村別部門別CO2排出量!$C$5:$C$1745,都道府県別部門別CO2排出量!$B7)</f>
        <v>2250.2950059291229</v>
      </c>
      <c r="G7" s="134">
        <f>SUMIFS(市区町村別部門別CO2排出量!J$5:J$1745,市区町村別部門別CO2排出量!$C$5:$C$1745,都道府県別部門別CO2排出量!$B7)</f>
        <v>1394.134323469272</v>
      </c>
      <c r="H7" s="134">
        <f>SUMIFS(市区町村別部門別CO2排出量!K$5:K$1745,市区町村別部門別CO2排出量!$C$5:$C$1745,都道府県別部門別CO2排出量!$B7)</f>
        <v>1834.0209313995322</v>
      </c>
      <c r="I7" s="134">
        <f>SUMIFS(市区町村別部門別CO2排出量!L$5:L$1745,市区町村別部門別CO2排出量!$C$5:$C$1745,都道府県別部門別CO2排出量!$B7)</f>
        <v>3228.1552548688032</v>
      </c>
      <c r="J7" s="134">
        <f>SUMIFS(市区町村別部門別CO2排出量!M$5:M$1745,市区町村別部門別CO2排出量!$C$5:$C$1745,都道府県別部門別CO2排出量!$B7)</f>
        <v>958.79597783257123</v>
      </c>
      <c r="K7" s="134">
        <f>SUMIFS(市区町村別部門別CO2排出量!N$5:N$1745,市区町村別部門別CO2排出量!$C$5:$C$1745,都道府県別部門別CO2排出量!$B7)</f>
        <v>890.48545977738308</v>
      </c>
      <c r="L7" s="134">
        <f>SUMIFS(市区町村別部門別CO2排出量!O$5:O$1745,市区町村別部門別CO2排出量!$C$5:$C$1745,都道府県別部門別CO2排出量!$B7)</f>
        <v>61.158193163632333</v>
      </c>
      <c r="M7" s="134">
        <f>SUMIFS(市区町村別部門別CO2排出量!P$5:P$1745,市区町村別部門別CO2排出量!$C$5:$C$1745,都道府県別部門別CO2排出量!$B7)</f>
        <v>72.379724313410605</v>
      </c>
      <c r="N7" s="134">
        <f>SUMIFS(市区町村別部門別CO2排出量!Q$5:Q$1745,市区町村別部門別CO2排出量!$C$5:$C$1745,都道府県別部門別CO2排出量!$B7)</f>
        <v>1982.8193550869978</v>
      </c>
      <c r="O7" s="134">
        <f>SUMIFS(市区町村別部門別CO2排出量!R$5:R$1745,市区町村別部門別CO2排出量!$C$5:$C$1745,都道府県別部門別CO2排出量!$B7)</f>
        <v>121.87055831456094</v>
      </c>
      <c r="P7" s="134">
        <f>SUMIFS(市区町村別部門別CO2排出量!S$5:S$1745,市区町村別部門別CO2排出量!$C$5:$C$1745,都道府県別部門別CO2排出量!$B7)</f>
        <v>7583.140174199485</v>
      </c>
      <c r="R7" t="s">
        <v>32</v>
      </c>
      <c r="S7" s="136">
        <f t="shared" si="1"/>
        <v>0.23531920615937177</v>
      </c>
      <c r="T7" s="136">
        <f t="shared" si="2"/>
        <v>1.5092838685691714E-2</v>
      </c>
      <c r="U7" s="136">
        <f t="shared" si="3"/>
        <v>4.6337712410567812E-2</v>
      </c>
      <c r="V7" s="136">
        <f t="shared" si="4"/>
        <v>0.18384657166336027</v>
      </c>
      <c r="W7" s="136">
        <f t="shared" si="5"/>
        <v>0.24185507445049184</v>
      </c>
      <c r="X7" s="136">
        <f t="shared" si="6"/>
        <v>0.12643785500559954</v>
      </c>
      <c r="Y7" s="136">
        <f t="shared" si="7"/>
        <v>0.11742964514979275</v>
      </c>
      <c r="Z7" s="136">
        <f t="shared" si="8"/>
        <v>8.0650221094044992E-3</v>
      </c>
      <c r="AA7" s="136">
        <f t="shared" si="9"/>
        <v>9.5448221516030961E-3</v>
      </c>
      <c r="AB7" s="136">
        <f t="shared" si="10"/>
        <v>1.6071252214116722E-2</v>
      </c>
      <c r="AC7" s="137">
        <f>SUMIFS(人口!$E$2:$E$1748,人口!$C$2:$C$1748,都道府県別部門別CO2排出量!R7)</f>
        <v>985416</v>
      </c>
      <c r="AD7" s="137">
        <f t="shared" si="11"/>
        <v>1</v>
      </c>
      <c r="AE7" s="137">
        <f t="shared" si="12"/>
        <v>0</v>
      </c>
      <c r="AF7" s="137">
        <f t="shared" si="13"/>
        <v>0</v>
      </c>
      <c r="AG7" s="137">
        <f t="shared" si="14"/>
        <v>0</v>
      </c>
      <c r="AH7" s="135" t="str">
        <f t="shared" si="15"/>
        <v>100万人未満の都道府県</v>
      </c>
      <c r="AI7" s="135"/>
      <c r="AJ7" s="5"/>
      <c r="AK7" s="5" t="str">
        <f>AJ3</f>
        <v>山形県</v>
      </c>
      <c r="AL7" t="str">
        <f>AJ4</f>
        <v>100万～200万人未満の都道府県平均</v>
      </c>
      <c r="AM7" s="5" t="str">
        <f>AJ5</f>
        <v>全国の都道府県平均</v>
      </c>
    </row>
    <row r="8" spans="2:46" x14ac:dyDescent="0.3">
      <c r="B8" s="43" t="s">
        <v>33</v>
      </c>
      <c r="C8" s="134">
        <f>SUMIFS(市区町村別部門別CO2排出量!F$5:F$1745,市区町村別部門別CO2排出量!$C$5:$C$1745,都道府県別部門別CO2排出量!$B8)</f>
        <v>1524.8751031028974</v>
      </c>
      <c r="D8" s="134">
        <f>SUMIFS(市区町村別部門別CO2排出量!G$5:G$1745,市区町村別部門別CO2排出量!$C$5:$C$1745,都道府県別部門別CO2排出量!$B8)</f>
        <v>88.985132911666255</v>
      </c>
      <c r="E8" s="134">
        <f>SUMIFS(市区町村別部門別CO2排出量!H$5:H$1745,市区町村別部門別CO2排出量!$C$5:$C$1745,都道府県別部門別CO2排出量!$B8)</f>
        <v>243.68381404909181</v>
      </c>
      <c r="F8" s="134">
        <f>SUMIFS(市区町村別部門別CO2排出量!I$5:I$1745,市区町村別部門別CO2排出量!$C$5:$C$1745,都道府県別部門別CO2排出量!$B8)</f>
        <v>1857.544050063655</v>
      </c>
      <c r="G8" s="134">
        <f>SUMIFS(市区町村別部門別CO2排出量!J$5:J$1745,市区町村別部門別CO2排出量!$C$5:$C$1745,都道府県別部門別CO2排出量!$B8)</f>
        <v>1423.745244917706</v>
      </c>
      <c r="H8" s="134">
        <f>SUMIFS(市区町村別部門別CO2排出量!K$5:K$1745,市区町村別部門別CO2排出量!$C$5:$C$1745,都道府県別部門別CO2排出量!$B8)</f>
        <v>1738.3012973866716</v>
      </c>
      <c r="I8" s="134">
        <f>SUMIFS(市区町村別部門別CO2排出量!L$5:L$1745,市区町村別部門別CO2排出量!$C$5:$C$1745,都道府県別部門別CO2排出量!$B8)</f>
        <v>3162.0465423043784</v>
      </c>
      <c r="J8" s="134">
        <f>SUMIFS(市区町村別部門別CO2排出量!M$5:M$1745,市区町村別部門別CO2排出量!$C$5:$C$1745,都道府県別部門別CO2排出量!$B8)</f>
        <v>1130.4738548238113</v>
      </c>
      <c r="K8" s="134">
        <f>SUMIFS(市区町村別部門別CO2排出量!N$5:N$1745,市区町村別部門別CO2排出量!$C$5:$C$1745,都道府県別部門別CO2排出量!$B8)</f>
        <v>963.55628763179664</v>
      </c>
      <c r="L8" s="134">
        <f>SUMIFS(市区町村別部門別CO2排出量!O$5:O$1745,市区町村別部門別CO2排出量!$C$5:$C$1745,都道府県別部門別CO2排出量!$B8)</f>
        <v>67.170888059689133</v>
      </c>
      <c r="M8" s="134">
        <f>SUMIFS(市区町村別部門別CO2排出量!P$5:P$1745,市区町村別部門別CO2排出量!$C$5:$C$1745,都道府県別部門別CO2排出量!$B8)</f>
        <v>5.7226621725842275</v>
      </c>
      <c r="N8" s="134">
        <f>SUMIFS(市区町村別部門別CO2排出量!Q$5:Q$1745,市区町村別部門別CO2排出量!$C$5:$C$1745,都道府県別部門別CO2排出量!$B8)</f>
        <v>2166.9236926878812</v>
      </c>
      <c r="O8" s="134">
        <f>SUMIFS(市区町村別部門別CO2排出量!R$5:R$1745,市区町村別部門別CO2排出量!$C$5:$C$1745,都道府県別部門別CO2排出量!$B8)</f>
        <v>139.30071919879745</v>
      </c>
      <c r="P8" s="134">
        <f>SUMIFS(市区町村別部門別CO2排出量!S$5:S$1745,市区町村別部門別CO2排出量!$C$5:$C$1745,都道府県別部門別CO2排出量!$B8)</f>
        <v>7325.8150042547122</v>
      </c>
      <c r="R8" t="s">
        <v>33</v>
      </c>
      <c r="S8" s="136">
        <f t="shared" si="1"/>
        <v>0.20815091593457863</v>
      </c>
      <c r="T8" s="136">
        <f t="shared" si="2"/>
        <v>1.2146789518979821E-2</v>
      </c>
      <c r="U8" s="136">
        <f t="shared" si="3"/>
        <v>3.3263713854030479E-2</v>
      </c>
      <c r="V8" s="136">
        <f t="shared" si="4"/>
        <v>0.19434632789536976</v>
      </c>
      <c r="W8" s="136">
        <f t="shared" si="5"/>
        <v>0.23728435626303626</v>
      </c>
      <c r="X8" s="136">
        <f t="shared" si="6"/>
        <v>0.15431373221508471</v>
      </c>
      <c r="Y8" s="136">
        <f t="shared" si="7"/>
        <v>0.13152888614743602</v>
      </c>
      <c r="Z8" s="136">
        <f t="shared" si="8"/>
        <v>9.1690669257519317E-3</v>
      </c>
      <c r="AA8" s="136">
        <f t="shared" si="9"/>
        <v>7.811638936091889E-4</v>
      </c>
      <c r="AB8" s="136">
        <f t="shared" si="10"/>
        <v>1.9015047352123129E-2</v>
      </c>
      <c r="AC8" s="137">
        <f>SUMIFS(人口!$E$2:$E$1748,人口!$C$2:$C$1748,都道府県別部門別CO2排出量!R8)</f>
        <v>1082296</v>
      </c>
      <c r="AD8" s="137">
        <f t="shared" si="11"/>
        <v>0</v>
      </c>
      <c r="AE8" s="137">
        <f t="shared" si="12"/>
        <v>1</v>
      </c>
      <c r="AF8" s="137">
        <f t="shared" si="13"/>
        <v>0</v>
      </c>
      <c r="AG8" s="137">
        <f t="shared" si="14"/>
        <v>0</v>
      </c>
      <c r="AH8" s="135" t="str">
        <f t="shared" si="15"/>
        <v>100万～200万人未満の都道府県平均</v>
      </c>
      <c r="AI8" s="135"/>
      <c r="AJ8" s="5" t="s">
        <v>1226</v>
      </c>
      <c r="AK8" s="79" cm="1">
        <f t="array" ref="AK8:AK17">TRANSPOSE(AK3:AT3)</f>
        <v>0.20815091593457863</v>
      </c>
      <c r="AL8" s="148" cm="1">
        <f t="array" ref="AL8:AL17">TRANSPOSE(AK4:AT4)</f>
        <v>0.35037087519530474</v>
      </c>
      <c r="AM8" s="79" cm="1">
        <f t="array" ref="AM8:AM17">TRANSPOSE(AK5:AT5)</f>
        <v>0.35161317872510139</v>
      </c>
    </row>
    <row r="9" spans="2:46" x14ac:dyDescent="0.3">
      <c r="B9" s="43" t="s">
        <v>34</v>
      </c>
      <c r="C9" s="134">
        <f>SUMIFS(市区町村別部門別CO2排出量!F$5:F$1745,市区町村別部門別CO2排出量!$C$5:$C$1745,都道府県別部門別CO2排出量!$B9)</f>
        <v>4142.7640528598749</v>
      </c>
      <c r="D9" s="134">
        <f>SUMIFS(市区町村別部門別CO2排出量!G$5:G$1745,市区町村別部門別CO2排出量!$C$5:$C$1745,都道府県別部門別CO2排出量!$B9)</f>
        <v>168.63141946004296</v>
      </c>
      <c r="E9" s="134">
        <f>SUMIFS(市区町村別部門別CO2排出量!H$5:H$1745,市区町村別部門別CO2排出量!$C$5:$C$1745,都道府県別部門別CO2排出量!$B9)</f>
        <v>365.1256422416148</v>
      </c>
      <c r="F9" s="134">
        <f>SUMIFS(市区町村別部門別CO2排出量!I$5:I$1745,市区町村別部門別CO2排出量!$C$5:$C$1745,都道府県別部門別CO2排出量!$B9)</f>
        <v>4676.5211145615322</v>
      </c>
      <c r="G9" s="134">
        <f>SUMIFS(市区町村別部門別CO2排出量!J$5:J$1745,市区町村別部門別CO2排出量!$C$5:$C$1745,都道府県別部門別CO2排出量!$B9)</f>
        <v>2814.7924484660048</v>
      </c>
      <c r="H9" s="134">
        <f>SUMIFS(市区町村別部門別CO2排出量!K$5:K$1745,市区町村別部門別CO2排出量!$C$5:$C$1745,都道府県別部門別CO2排出量!$B9)</f>
        <v>3023.4196042339722</v>
      </c>
      <c r="I9" s="134">
        <f>SUMIFS(市区町村別部門別CO2排出量!L$5:L$1745,市区町村別部門別CO2排出量!$C$5:$C$1745,都道府県別部門別CO2排出量!$B9)</f>
        <v>5838.2120526999806</v>
      </c>
      <c r="J9" s="134">
        <f>SUMIFS(市区町村別部門別CO2排出量!M$5:M$1745,市区町村別部門別CO2排出量!$C$5:$C$1745,都道府県別部門別CO2排出量!$B9)</f>
        <v>2004.8912408304523</v>
      </c>
      <c r="K9" s="134">
        <f>SUMIFS(市区町村別部門別CO2排出量!N$5:N$1745,市区町村別部門別CO2排出量!$C$5:$C$1745,都道府県別部門別CO2排出量!$B9)</f>
        <v>1720.5637131471706</v>
      </c>
      <c r="L9" s="134">
        <f>SUMIFS(市区町村別部門別CO2排出量!O$5:O$1745,市区町村別部門別CO2排出量!$C$5:$C$1745,都道府県別部門別CO2排出量!$B9)</f>
        <v>116.80199786515128</v>
      </c>
      <c r="M9" s="134">
        <f>SUMIFS(市区町村別部門別CO2排出量!P$5:P$1745,市区町村別部門別CO2排出量!$C$5:$C$1745,都道府県別部門別CO2排出量!$B9)</f>
        <v>54.379424794434605</v>
      </c>
      <c r="N9" s="134">
        <f>SUMIFS(市区町村別部門別CO2排出量!Q$5:Q$1745,市区町村別部門別CO2排出量!$C$5:$C$1745,都道府県別部門別CO2排出量!$B9)</f>
        <v>3896.6363766372065</v>
      </c>
      <c r="O9" s="134">
        <f>SUMIFS(市区町村別部門別CO2排出量!R$5:R$1745,市区町村別部門別CO2排出量!$C$5:$C$1745,都道府県別部門別CO2排出量!$B9)</f>
        <v>276.23327276522906</v>
      </c>
      <c r="P9" s="134">
        <f>SUMIFS(市区町村別部門別CO2排出量!S$5:S$1745,市区町村別部門別CO2排出量!$C$5:$C$1745,都道府県別部門別CO2排出量!$B9)</f>
        <v>14687.602816663952</v>
      </c>
      <c r="R9" t="s">
        <v>34</v>
      </c>
      <c r="S9" s="136">
        <f t="shared" si="1"/>
        <v>0.2820585567686828</v>
      </c>
      <c r="T9" s="136">
        <f t="shared" si="2"/>
        <v>1.1481207761740444E-2</v>
      </c>
      <c r="U9" s="136">
        <f t="shared" si="3"/>
        <v>2.485944417201684E-2</v>
      </c>
      <c r="V9" s="136">
        <f t="shared" si="4"/>
        <v>0.19164410173676924</v>
      </c>
      <c r="W9" s="136">
        <f t="shared" si="5"/>
        <v>0.20584840439746399</v>
      </c>
      <c r="X9" s="136">
        <f t="shared" si="6"/>
        <v>0.1365022778635997</v>
      </c>
      <c r="Y9" s="136">
        <f t="shared" si="7"/>
        <v>0.11714394340750348</v>
      </c>
      <c r="Z9" s="136">
        <f t="shared" si="8"/>
        <v>7.952420781193275E-3</v>
      </c>
      <c r="AA9" s="136">
        <f t="shared" si="9"/>
        <v>3.7024030043035982E-3</v>
      </c>
      <c r="AB9" s="136">
        <f t="shared" si="10"/>
        <v>1.8807240106726342E-2</v>
      </c>
      <c r="AC9" s="137">
        <f>SUMIFS(人口!$E$2:$E$1748,人口!$C$2:$C$1748,都道府県別部門別CO2排出量!R9)</f>
        <v>1881981</v>
      </c>
      <c r="AD9" s="137">
        <f t="shared" si="11"/>
        <v>0</v>
      </c>
      <c r="AE9" s="137">
        <f t="shared" si="12"/>
        <v>1</v>
      </c>
      <c r="AF9" s="137">
        <f t="shared" si="13"/>
        <v>0</v>
      </c>
      <c r="AG9" s="137">
        <f t="shared" si="14"/>
        <v>0</v>
      </c>
      <c r="AH9" s="135" t="str">
        <f t="shared" si="15"/>
        <v>100万～200万人未満の都道府県平均</v>
      </c>
      <c r="AI9" s="135"/>
      <c r="AJ9" s="5" t="s">
        <v>1269</v>
      </c>
      <c r="AK9" s="79">
        <v>1.2146789518979821E-2</v>
      </c>
      <c r="AL9" s="148">
        <v>8.6824864219505089E-3</v>
      </c>
      <c r="AM9" s="79">
        <v>8.8715917665096351E-3</v>
      </c>
    </row>
    <row r="10" spans="2:46" x14ac:dyDescent="0.3">
      <c r="B10" s="43" t="s">
        <v>35</v>
      </c>
      <c r="C10" s="134">
        <f>SUMIFS(市区町村別部門別CO2排出量!F$5:F$1745,市区町村別部門別CO2排出量!$C$5:$C$1745,都道府県別部門別CO2排出量!$B10)</f>
        <v>22796.243444769294</v>
      </c>
      <c r="D10" s="134">
        <f>SUMIFS(市区町村別部門別CO2排出量!G$5:G$1745,市区町村別部門別CO2排出量!$C$5:$C$1745,都道府県別部門別CO2排出量!$B10)</f>
        <v>168.36762639281017</v>
      </c>
      <c r="E10" s="134">
        <f>SUMIFS(市区町村別部門別CO2排出量!H$5:H$1745,市区町村別部門別CO2排出量!$C$5:$C$1745,都道府県別部門別CO2排出量!$B10)</f>
        <v>564.74373981393865</v>
      </c>
      <c r="F10" s="134">
        <f>SUMIFS(市区町村別部門別CO2排出量!I$5:I$1745,市区町村別部門別CO2排出量!$C$5:$C$1745,都道府県別部門別CO2排出量!$B10)</f>
        <v>23529.354810976056</v>
      </c>
      <c r="G10" s="134">
        <f>SUMIFS(市区町村別部門別CO2排出量!J$5:J$1745,市区町村別部門別CO2排出量!$C$5:$C$1745,都道府県別部門別CO2排出量!$B10)</f>
        <v>4063.9176413066366</v>
      </c>
      <c r="H10" s="134">
        <f>SUMIFS(市区町村別部門別CO2排出量!K$5:K$1745,市区町村別部門別CO2排出量!$C$5:$C$1745,都道府県別部門別CO2排出量!$B10)</f>
        <v>3966.4272848422938</v>
      </c>
      <c r="I10" s="134">
        <f>SUMIFS(市区町村別部門別CO2排出量!L$5:L$1745,市区町村別部門別CO2排出量!$C$5:$C$1745,都道府県別部門別CO2排出量!$B10)</f>
        <v>8030.3449261489313</v>
      </c>
      <c r="J10" s="134">
        <f>SUMIFS(市区町村別部門別CO2排出量!M$5:M$1745,市区町村別部門別CO2排出量!$C$5:$C$1745,都道府県別部門別CO2排出量!$B10)</f>
        <v>3261.5995309383361</v>
      </c>
      <c r="K10" s="134">
        <f>SUMIFS(市区町村別部門別CO2排出量!N$5:N$1745,市区町村別部門別CO2排出量!$C$5:$C$1745,都道府県別部門別CO2排出量!$B10)</f>
        <v>2526.0171889467415</v>
      </c>
      <c r="L10" s="134">
        <f>SUMIFS(市区町村別部門別CO2排出量!O$5:O$1745,市区町村別部門別CO2排出量!$C$5:$C$1745,都道府県別部門別CO2排出量!$B10)</f>
        <v>181.31403103175657</v>
      </c>
      <c r="M10" s="134">
        <f>SUMIFS(市区町村別部門別CO2排出量!P$5:P$1745,市区町村別部門別CO2排出量!$C$5:$C$1745,都道府県別部門別CO2排出量!$B10)</f>
        <v>188.88874324785363</v>
      </c>
      <c r="N10" s="134">
        <f>SUMIFS(市区町村別部門別CO2排出量!Q$5:Q$1745,市区町村別部門別CO2排出量!$C$5:$C$1745,都道府県別部門別CO2排出量!$B10)</f>
        <v>6157.8194941646861</v>
      </c>
      <c r="O10" s="134">
        <f>SUMIFS(市区町村別部門別CO2排出量!R$5:R$1745,市区町村別部門別CO2排出量!$C$5:$C$1745,都道府県別部門別CO2排出量!$B10)</f>
        <v>423.68511654342433</v>
      </c>
      <c r="P10" s="134">
        <f>SUMIFS(市区町村別部門別CO2排出量!S$5:S$1745,市区町村別部門別CO2排出量!$C$5:$C$1745,都道府県別部門別CO2排出量!$B10)</f>
        <v>38141.204347833082</v>
      </c>
      <c r="R10" t="s">
        <v>35</v>
      </c>
      <c r="S10" s="136">
        <f t="shared" si="1"/>
        <v>0.59768022102491414</v>
      </c>
      <c r="T10" s="136">
        <f t="shared" si="2"/>
        <v>4.4143238073282194E-3</v>
      </c>
      <c r="U10" s="136">
        <f t="shared" si="3"/>
        <v>1.4806657248252924E-2</v>
      </c>
      <c r="V10" s="136">
        <f t="shared" si="4"/>
        <v>0.1065492742244129</v>
      </c>
      <c r="W10" s="136">
        <f t="shared" si="5"/>
        <v>0.10399323651843832</v>
      </c>
      <c r="X10" s="136">
        <f t="shared" si="6"/>
        <v>8.5513805521026692E-2</v>
      </c>
      <c r="Y10" s="136">
        <f t="shared" si="7"/>
        <v>6.6228039521522147E-2</v>
      </c>
      <c r="Z10" s="136">
        <f t="shared" si="8"/>
        <v>4.7537573637749476E-3</v>
      </c>
      <c r="AA10" s="136">
        <f t="shared" si="9"/>
        <v>4.952353930024367E-3</v>
      </c>
      <c r="AB10" s="136">
        <f t="shared" si="10"/>
        <v>1.1108330840305393E-2</v>
      </c>
      <c r="AC10" s="137">
        <f>SUMIFS(人口!$E$2:$E$1748,人口!$C$2:$C$1748,都道府県別部門別CO2排出量!R10)</f>
        <v>2921436</v>
      </c>
      <c r="AD10" s="137">
        <f t="shared" si="11"/>
        <v>0</v>
      </c>
      <c r="AE10" s="137">
        <f t="shared" si="12"/>
        <v>0</v>
      </c>
      <c r="AF10" s="137">
        <f t="shared" si="13"/>
        <v>1</v>
      </c>
      <c r="AG10" s="137">
        <f t="shared" si="14"/>
        <v>0</v>
      </c>
      <c r="AH10" s="135" t="str">
        <f t="shared" si="15"/>
        <v>200万～500万人の都道府県平均</v>
      </c>
      <c r="AI10" s="135"/>
      <c r="AJ10" s="5" t="s">
        <v>1304</v>
      </c>
      <c r="AK10" s="79">
        <v>3.3263713854030479E-2</v>
      </c>
      <c r="AL10" s="148">
        <v>2.7113307171206979E-2</v>
      </c>
      <c r="AM10" s="79">
        <v>2.3901847993564974E-2</v>
      </c>
    </row>
    <row r="11" spans="2:46" x14ac:dyDescent="0.3">
      <c r="B11" s="43" t="s">
        <v>36</v>
      </c>
      <c r="C11" s="134">
        <f>SUMIFS(市区町村別部門別CO2排出量!F$5:F$1745,市区町村別部門別CO2排出量!$C$5:$C$1745,都道府県別部門別CO2排出量!$B11)</f>
        <v>4575.9475863299358</v>
      </c>
      <c r="D11" s="134">
        <f>SUMIFS(市区町村別部門別CO2排出量!G$5:G$1745,市区町村別部門別CO2排出量!$C$5:$C$1745,都道府県別部門別CO2排出量!$B11)</f>
        <v>137.92291747137935</v>
      </c>
      <c r="E11" s="134">
        <f>SUMIFS(市区町村別部門別CO2排出量!H$5:H$1745,市区町村別部門別CO2排出量!$C$5:$C$1745,都道府県別部門別CO2排出量!$B11)</f>
        <v>285.06506369244454</v>
      </c>
      <c r="F11" s="134">
        <f>SUMIFS(市区町村別部門別CO2排出量!I$5:I$1745,市区町村別部門別CO2排出量!$C$5:$C$1745,都道府県別部門別CO2排出量!$B11)</f>
        <v>4998.9355674937606</v>
      </c>
      <c r="G11" s="134">
        <f>SUMIFS(市区町村別部門別CO2排出量!J$5:J$1745,市区町村別部門別CO2排出量!$C$5:$C$1745,都道府県別部門別CO2排出量!$B11)</f>
        <v>2579.3323634967278</v>
      </c>
      <c r="H11" s="134">
        <f>SUMIFS(市区町村別部門別CO2排出量!K$5:K$1745,市区町村別部門別CO2排出量!$C$5:$C$1745,都道府県別部門別CO2排出量!$B11)</f>
        <v>2668.9145269418973</v>
      </c>
      <c r="I11" s="134">
        <f>SUMIFS(市区町村別部門別CO2排出量!L$5:L$1745,市区町村別部門別CO2排出量!$C$5:$C$1745,都道府県別部門別CO2排出量!$B11)</f>
        <v>5248.2468904386251</v>
      </c>
      <c r="J11" s="134">
        <f>SUMIFS(市区町村別部門別CO2排出量!M$5:M$1745,市区町村別部門別CO2排出量!$C$5:$C$1745,都道府県別部門別CO2排出量!$B11)</f>
        <v>2204.641198708151</v>
      </c>
      <c r="K11" s="134">
        <f>SUMIFS(市区町村別部門別CO2排出量!N$5:N$1745,市区町村別部門別CO2排出量!$C$5:$C$1745,都道府県別部門別CO2排出量!$B11)</f>
        <v>1504.3824155685415</v>
      </c>
      <c r="L11" s="134">
        <f>SUMIFS(市区町村別部門別CO2排出量!O$5:O$1745,市区町村別部門別CO2排出量!$C$5:$C$1745,都道府県別部門別CO2排出量!$B11)</f>
        <v>121.98645769320774</v>
      </c>
      <c r="M11" s="134">
        <f>SUMIFS(市区町村別部門別CO2排出量!P$5:P$1745,市区町村別部門別CO2排出量!$C$5:$C$1745,都道府県別部門別CO2排出量!$B11)</f>
        <v>0</v>
      </c>
      <c r="N11" s="134">
        <f>SUMIFS(市区町村別部門別CO2排出量!Q$5:Q$1745,市区町村別部門別CO2排出量!$C$5:$C$1745,都道府県別部門別CO2排出量!$B11)</f>
        <v>3831.0100719699012</v>
      </c>
      <c r="O11" s="134">
        <f>SUMIFS(市区町村別部門別CO2排出量!R$5:R$1745,市区町村別部門別CO2排出量!$C$5:$C$1745,都道府県別部門別CO2排出量!$B11)</f>
        <v>270.5993169763936</v>
      </c>
      <c r="P11" s="134">
        <f>SUMIFS(市区町村別部門別CO2排出量!S$5:S$1745,市区町村別部門別CO2排出量!$C$5:$C$1745,都道府県別部門別CO2排出量!$B11)</f>
        <v>14348.791846878679</v>
      </c>
      <c r="R11" t="s">
        <v>36</v>
      </c>
      <c r="S11" s="136">
        <f t="shared" si="1"/>
        <v>0.31890821437522981</v>
      </c>
      <c r="T11" s="136">
        <f t="shared" si="2"/>
        <v>9.6121623996784089E-3</v>
      </c>
      <c r="U11" s="136">
        <f t="shared" si="3"/>
        <v>1.9866833858521359E-2</v>
      </c>
      <c r="V11" s="136">
        <f t="shared" si="4"/>
        <v>0.17975954986466788</v>
      </c>
      <c r="W11" s="136">
        <f t="shared" si="5"/>
        <v>0.18600273496353434</v>
      </c>
      <c r="X11" s="136">
        <f t="shared" si="6"/>
        <v>0.15364646879226496</v>
      </c>
      <c r="Y11" s="136">
        <f t="shared" si="7"/>
        <v>0.10484383853514419</v>
      </c>
      <c r="Z11" s="136">
        <f t="shared" si="8"/>
        <v>8.5015142037720547E-3</v>
      </c>
      <c r="AA11" s="136">
        <f t="shared" si="9"/>
        <v>0</v>
      </c>
      <c r="AB11" s="136">
        <f t="shared" si="10"/>
        <v>1.885868300718695E-2</v>
      </c>
      <c r="AC11" s="137">
        <f>SUMIFS(人口!$E$2:$E$1748,人口!$C$2:$C$1748,都道府県別部門別CO2排出量!R11)</f>
        <v>1965516</v>
      </c>
      <c r="AD11" s="137">
        <f t="shared" si="11"/>
        <v>0</v>
      </c>
      <c r="AE11" s="137">
        <f t="shared" si="12"/>
        <v>1</v>
      </c>
      <c r="AF11" s="137">
        <f t="shared" si="13"/>
        <v>0</v>
      </c>
      <c r="AG11" s="137">
        <f t="shared" si="14"/>
        <v>0</v>
      </c>
      <c r="AH11" s="135" t="str">
        <f t="shared" si="15"/>
        <v>100万～200万人未満の都道府県平均</v>
      </c>
      <c r="AI11" s="135"/>
      <c r="AJ11" s="5" t="s">
        <v>1339</v>
      </c>
      <c r="AK11" s="79">
        <v>0.19434632789536976</v>
      </c>
      <c r="AL11" s="148">
        <v>0.17359341225403369</v>
      </c>
      <c r="AM11" s="79">
        <v>0.18523356727577811</v>
      </c>
    </row>
    <row r="12" spans="2:46" x14ac:dyDescent="0.3">
      <c r="B12" s="43" t="s">
        <v>37</v>
      </c>
      <c r="C12" s="134">
        <f>SUMIFS(市区町村別部門別CO2排出量!F$5:F$1745,市区町村別部門別CO2排出量!$C$5:$C$1745,都道府県別部門別CO2排出量!$B12)</f>
        <v>4196.0853355015488</v>
      </c>
      <c r="D12" s="134">
        <f>SUMIFS(市区町村別部門別CO2排出量!G$5:G$1745,市区町村別部門別CO2排出量!$C$5:$C$1745,都道府県別部門別CO2排出量!$B12)</f>
        <v>111.64504860972794</v>
      </c>
      <c r="E12" s="134">
        <f>SUMIFS(市区町村別部門別CO2排出量!H$5:H$1745,市区町村別部門別CO2排出量!$C$5:$C$1745,都道府県別部門別CO2排出量!$B12)</f>
        <v>160.05614424400298</v>
      </c>
      <c r="F12" s="134">
        <f>SUMIFS(市区町村別部門別CO2排出量!I$5:I$1745,市区町村別部門別CO2排出量!$C$5:$C$1745,都道府県別部門別CO2排出量!$B12)</f>
        <v>4467.7865283552774</v>
      </c>
      <c r="G12" s="134">
        <f>SUMIFS(市区町村別部門別CO2排出量!J$5:J$1745,市区町村別部門別CO2排出量!$C$5:$C$1745,都道府県別部門別CO2排出量!$B12)</f>
        <v>2413.4811556073564</v>
      </c>
      <c r="H12" s="134">
        <f>SUMIFS(市区町村別部門別CO2排出量!K$5:K$1745,市区町村別部門別CO2排出量!$C$5:$C$1745,都道府県別部門別CO2排出量!$B12)</f>
        <v>2376.7241687867113</v>
      </c>
      <c r="I12" s="134">
        <f>SUMIFS(市区町村別部門別CO2排出量!L$5:L$1745,市区町村別部門別CO2排出量!$C$5:$C$1745,都道府県別部門別CO2排出量!$B12)</f>
        <v>4790.2053243940682</v>
      </c>
      <c r="J12" s="134">
        <f>SUMIFS(市区町村別部門別CO2排出量!M$5:M$1745,市区町村別部門別CO2排出量!$C$5:$C$1745,都道府県別部門別CO2排出量!$B12)</f>
        <v>2264.1915096616044</v>
      </c>
      <c r="K12" s="134">
        <f>SUMIFS(市区町村別部門別CO2排出量!N$5:N$1745,市区町村別部門別CO2排出量!$C$5:$C$1745,都道府県別部門別CO2排出量!$B12)</f>
        <v>1659.0546946911998</v>
      </c>
      <c r="L12" s="134">
        <f>SUMIFS(市区町村別部門別CO2排出量!O$5:O$1745,市区町村別部門別CO2排出量!$C$5:$C$1745,都道府県別部門別CO2排出量!$B12)</f>
        <v>122.22993211597021</v>
      </c>
      <c r="M12" s="134">
        <f>SUMIFS(市区町村別部門別CO2排出量!P$5:P$1745,市区町村別部門別CO2排出量!$C$5:$C$1745,都道府県別部門別CO2排出量!$B12)</f>
        <v>0</v>
      </c>
      <c r="N12" s="134">
        <f>SUMIFS(市区町村別部門別CO2排出量!Q$5:Q$1745,市区町村別部門別CO2排出量!$C$5:$C$1745,都道府県別部門別CO2排出量!$B12)</f>
        <v>4045.4761364687752</v>
      </c>
      <c r="O12" s="134">
        <f>SUMIFS(市区町村別部門別CO2排出量!R$5:R$1745,市区町村別部門別CO2排出量!$C$5:$C$1745,都道府県別部門別CO2排出量!$B12)</f>
        <v>294.80835771874013</v>
      </c>
      <c r="P12" s="134">
        <f>SUMIFS(市区町村別部門別CO2排出量!S$5:S$1745,市区町村別部門別CO2排出量!$C$5:$C$1745,都道府県別部門別CO2排出量!$B12)</f>
        <v>13598.276346936862</v>
      </c>
      <c r="R12" t="s">
        <v>37</v>
      </c>
      <c r="S12" s="136">
        <f t="shared" si="1"/>
        <v>0.30857479495530005</v>
      </c>
      <c r="T12" s="136">
        <f t="shared" si="2"/>
        <v>8.2102353093358796E-3</v>
      </c>
      <c r="U12" s="136">
        <f t="shared" si="3"/>
        <v>1.1770325897227197E-2</v>
      </c>
      <c r="V12" s="136">
        <f t="shared" si="4"/>
        <v>0.17748434390002785</v>
      </c>
      <c r="W12" s="136">
        <f t="shared" si="5"/>
        <v>0.17478128169693291</v>
      </c>
      <c r="X12" s="136">
        <f t="shared" si="6"/>
        <v>0.16650577263578223</v>
      </c>
      <c r="Y12" s="136">
        <f t="shared" si="7"/>
        <v>0.12200477857364013</v>
      </c>
      <c r="Z12" s="136">
        <f t="shared" si="8"/>
        <v>8.9886342207998772E-3</v>
      </c>
      <c r="AA12" s="136">
        <f t="shared" si="9"/>
        <v>0</v>
      </c>
      <c r="AB12" s="136">
        <f t="shared" si="10"/>
        <v>2.1679832810953901E-2</v>
      </c>
      <c r="AC12" s="137">
        <f>SUMIFS(人口!$E$2:$E$1748,人口!$C$2:$C$1748,都道府県別部門別CO2排出量!R12)</f>
        <v>1969439</v>
      </c>
      <c r="AD12" s="137">
        <f t="shared" si="11"/>
        <v>0</v>
      </c>
      <c r="AE12" s="137">
        <f t="shared" si="12"/>
        <v>1</v>
      </c>
      <c r="AF12" s="137">
        <f t="shared" si="13"/>
        <v>0</v>
      </c>
      <c r="AG12" s="137">
        <f t="shared" si="14"/>
        <v>0</v>
      </c>
      <c r="AH12" s="135" t="str">
        <f t="shared" si="15"/>
        <v>100万～200万人未満の都道府県平均</v>
      </c>
      <c r="AI12" s="135"/>
      <c r="AJ12" s="5" t="s">
        <v>1371</v>
      </c>
      <c r="AK12" s="79">
        <v>0.23728435626303626</v>
      </c>
      <c r="AL12" s="148">
        <v>0.17221230523138215</v>
      </c>
      <c r="AM12" s="79">
        <v>0.17443728437588504</v>
      </c>
    </row>
    <row r="13" spans="2:46" x14ac:dyDescent="0.3">
      <c r="B13" s="43" t="s">
        <v>38</v>
      </c>
      <c r="C13" s="134">
        <f>SUMIFS(市区町村別部門別CO2排出量!F$5:F$1745,市区町村別部門別CO2排出量!$C$5:$C$1745,都道府県別部門別CO2排出量!$B13)</f>
        <v>7224.1333506739056</v>
      </c>
      <c r="D13" s="134">
        <f>SUMIFS(市区町村別部門別CO2排出量!G$5:G$1745,市区町村別部門別CO2排出量!$C$5:$C$1745,都道府県別部門別CO2排出量!$B13)</f>
        <v>323.69126111885453</v>
      </c>
      <c r="E13" s="134">
        <f>SUMIFS(市区町村別部門別CO2排出量!H$5:H$1745,市区町村別部門別CO2排出量!$C$5:$C$1745,都道府県別部門別CO2排出量!$B13)</f>
        <v>316.42572223125791</v>
      </c>
      <c r="F13" s="134">
        <f>SUMIFS(市区町村別部門別CO2排出量!I$5:I$1745,市区町村別部門別CO2排出量!$C$5:$C$1745,都道府県別部門別CO2排出量!$B13)</f>
        <v>7864.25033402402</v>
      </c>
      <c r="G13" s="134">
        <f>SUMIFS(市区町村別部門別CO2排出量!J$5:J$1745,市区町村別部門別CO2排出量!$C$5:$C$1745,都道府県別部門別CO2排出量!$B13)</f>
        <v>7859.951805990092</v>
      </c>
      <c r="H13" s="134">
        <f>SUMIFS(市区町村別部門別CO2排出量!K$5:K$1745,市区町村別部門別CO2排出量!$C$5:$C$1745,都道府県別部門別CO2排出量!$B13)</f>
        <v>8134.5301191743247</v>
      </c>
      <c r="I13" s="134">
        <f>SUMIFS(市区町村別部門別CO2排出量!L$5:L$1745,市区町村別部門別CO2排出量!$C$5:$C$1745,都道府県別部門別CO2排出量!$B13)</f>
        <v>15994.481925164411</v>
      </c>
      <c r="J13" s="134">
        <f>SUMIFS(市区町村別部門別CO2排出量!M$5:M$1745,市区町村別部門別CO2排出量!$C$5:$C$1745,都道府県別部門別CO2排出量!$B13)</f>
        <v>5297.6713616971028</v>
      </c>
      <c r="K13" s="134">
        <f>SUMIFS(市区町村別部門別CO2排出量!N$5:N$1745,市区町村別部門別CO2排出量!$C$5:$C$1745,都道府県別部門別CO2排出量!$B13)</f>
        <v>3374.9754007349593</v>
      </c>
      <c r="L13" s="134">
        <f>SUMIFS(市区町村別部門別CO2排出量!O$5:O$1745,市区町村別部門別CO2排出量!$C$5:$C$1745,都道府県別部門別CO2排出量!$B13)</f>
        <v>458.65132088546733</v>
      </c>
      <c r="M13" s="134">
        <f>SUMIFS(市区町村別部門別CO2排出量!P$5:P$1745,市区町村別部門別CO2排出量!$C$5:$C$1745,都道府県別部門別CO2排出量!$B13)</f>
        <v>0</v>
      </c>
      <c r="N13" s="134">
        <f>SUMIFS(市区町村別部門別CO2排出量!Q$5:Q$1745,市区町村別部門別CO2排出量!$C$5:$C$1745,都道府県別部門別CO2排出量!$B13)</f>
        <v>9131.2980833175352</v>
      </c>
      <c r="O13" s="134">
        <f>SUMIFS(市区町村別部門別CO2排出量!R$5:R$1745,市区町村別部門別CO2排出量!$C$5:$C$1745,都道府県別部門別CO2排出量!$B13)</f>
        <v>831.16266433897624</v>
      </c>
      <c r="P13" s="134">
        <f>SUMIFS(市区町村別部門別CO2排出量!S$5:S$1745,市区町村別部門別CO2排出量!$C$5:$C$1745,都道府県別部門別CO2排出量!$B13)</f>
        <v>33821.193006844966</v>
      </c>
      <c r="R13" t="s">
        <v>38</v>
      </c>
      <c r="S13" s="136">
        <f t="shared" si="1"/>
        <v>0.21359782752819617</v>
      </c>
      <c r="T13" s="136">
        <f t="shared" si="2"/>
        <v>9.5706636088603875E-3</v>
      </c>
      <c r="U13" s="136">
        <f t="shared" si="3"/>
        <v>9.3558415330653039E-3</v>
      </c>
      <c r="V13" s="136">
        <f t="shared" si="4"/>
        <v>0.23239723697503339</v>
      </c>
      <c r="W13" s="136">
        <f t="shared" si="5"/>
        <v>0.24051576529331778</v>
      </c>
      <c r="X13" s="136">
        <f t="shared" si="6"/>
        <v>0.15663762542690093</v>
      </c>
      <c r="Y13" s="136">
        <f t="shared" si="7"/>
        <v>9.9788774454286952E-2</v>
      </c>
      <c r="Z13" s="136">
        <f t="shared" si="8"/>
        <v>1.3561062757089685E-2</v>
      </c>
      <c r="AA13" s="136">
        <f t="shared" si="9"/>
        <v>0</v>
      </c>
      <c r="AB13" s="136">
        <f t="shared" si="10"/>
        <v>2.4575202423248638E-2</v>
      </c>
      <c r="AC13" s="137">
        <f>SUMIFS(人口!$E$2:$E$1748,人口!$C$2:$C$1748,都道府県別部門別CO2排出量!R13)</f>
        <v>7390054</v>
      </c>
      <c r="AD13" s="137">
        <f t="shared" si="11"/>
        <v>0</v>
      </c>
      <c r="AE13" s="137">
        <f t="shared" si="12"/>
        <v>0</v>
      </c>
      <c r="AF13" s="137">
        <f t="shared" si="13"/>
        <v>0</v>
      </c>
      <c r="AG13" s="137">
        <f t="shared" si="14"/>
        <v>1</v>
      </c>
      <c r="AH13" s="135" t="str">
        <f t="shared" si="15"/>
        <v>500万人以上の都道府県平均</v>
      </c>
      <c r="AI13" s="135"/>
      <c r="AJ13" s="5" t="s">
        <v>1403</v>
      </c>
      <c r="AK13" s="79">
        <v>0.15431373221508471</v>
      </c>
      <c r="AL13" s="148">
        <v>0.12615669413343739</v>
      </c>
      <c r="AM13" s="79">
        <v>0.12167383117447569</v>
      </c>
    </row>
    <row r="14" spans="2:46" x14ac:dyDescent="0.3">
      <c r="B14" s="43" t="s">
        <v>39</v>
      </c>
      <c r="C14" s="134">
        <f>SUMIFS(市区町村別部門別CO2排出量!F$5:F$1745,市区町村別部門別CO2排出量!$C$5:$C$1745,都道府県別部門別CO2排出量!$B14)</f>
        <v>38754.60892673261</v>
      </c>
      <c r="D14" s="134">
        <f>SUMIFS(市区町村別部門別CO2排出量!G$5:G$1745,市区町村別部門別CO2排出量!$C$5:$C$1745,都道府県別部門別CO2排出量!$B14)</f>
        <v>296.94263695983443</v>
      </c>
      <c r="E14" s="134">
        <f>SUMIFS(市区町村別部門別CO2排出量!H$5:H$1745,市区町村別部門別CO2排出量!$C$5:$C$1745,都道府県別部門別CO2排出量!$B14)</f>
        <v>668.25116696367695</v>
      </c>
      <c r="F14" s="134">
        <f>SUMIFS(市区町村別部門別CO2排出量!I$5:I$1745,市区町村別部門別CO2排出量!$C$5:$C$1745,都道府県別部門別CO2排出量!$B14)</f>
        <v>39719.80273065612</v>
      </c>
      <c r="G14" s="134">
        <f>SUMIFS(市区町村別部門別CO2排出量!J$5:J$1745,市区町村別部門別CO2排出量!$C$5:$C$1745,都道府県別部門別CO2排出量!$B14)</f>
        <v>8069.7824797372559</v>
      </c>
      <c r="H14" s="134">
        <f>SUMIFS(市区町村別部門別CO2排出量!K$5:K$1745,市区町村別部門別CO2排出量!$C$5:$C$1745,都道府県別部門別CO2排出量!$B14)</f>
        <v>7100.1685255008197</v>
      </c>
      <c r="I14" s="134">
        <f>SUMIFS(市区町村別部門別CO2排出量!L$5:L$1745,市区町村別部門別CO2排出量!$C$5:$C$1745,都道府県別部門別CO2排出量!$B14)</f>
        <v>15169.951005238077</v>
      </c>
      <c r="J14" s="134">
        <f>SUMIFS(市区町村別部門別CO2排出量!M$5:M$1745,市区町村別部門別CO2排出量!$C$5:$C$1745,都道府県別部門別CO2排出量!$B14)</f>
        <v>4644.9003794917935</v>
      </c>
      <c r="K14" s="134">
        <f>SUMIFS(市区町村別部門別CO2排出量!N$5:N$1745,市区町村別部門別CO2排出量!$C$5:$C$1745,都道府県別部門別CO2排出量!$B14)</f>
        <v>3236.6041662406496</v>
      </c>
      <c r="L14" s="134">
        <f>SUMIFS(市区町村別部門別CO2排出量!O$5:O$1745,市区町村別部門別CO2排出量!$C$5:$C$1745,都道府県別部門別CO2排出量!$B14)</f>
        <v>392.22606160861511</v>
      </c>
      <c r="M14" s="134">
        <f>SUMIFS(市区町村別部門別CO2排出量!P$5:P$1745,市区町村別部門別CO2排出量!$C$5:$C$1745,都道府県別部門別CO2排出量!$B14)</f>
        <v>404.85832769989571</v>
      </c>
      <c r="N14" s="134">
        <f>SUMIFS(市区町村別部門別CO2排出量!Q$5:Q$1745,市区町村別部門別CO2排出量!$C$5:$C$1745,都道府県別部門別CO2排出量!$B14)</f>
        <v>8678.5889350409561</v>
      </c>
      <c r="O14" s="134">
        <f>SUMIFS(市区町村別部門別CO2排出量!R$5:R$1745,市区町村別部門別CO2排出量!$C$5:$C$1745,都道府県別部門別CO2排出量!$B14)</f>
        <v>773.34113865840527</v>
      </c>
      <c r="P14" s="134">
        <f>SUMIFS(市区町村別部門別CO2排出量!S$5:S$1745,市区町村別部門別CO2排出量!$C$5:$C$1745,都道府県別部門別CO2排出量!$B14)</f>
        <v>64341.683809593545</v>
      </c>
      <c r="R14" t="s">
        <v>39</v>
      </c>
      <c r="S14" s="136">
        <f t="shared" si="1"/>
        <v>0.60232506568244604</v>
      </c>
      <c r="T14" s="136">
        <f t="shared" si="2"/>
        <v>4.615089618086112E-3</v>
      </c>
      <c r="U14" s="136">
        <f t="shared" si="3"/>
        <v>1.0385975737614107E-2</v>
      </c>
      <c r="V14" s="136">
        <f t="shared" si="4"/>
        <v>0.12542075373125416</v>
      </c>
      <c r="W14" s="136">
        <f t="shared" si="5"/>
        <v>0.11035099029289255</v>
      </c>
      <c r="X14" s="136">
        <f t="shared" si="6"/>
        <v>7.2191153611047151E-2</v>
      </c>
      <c r="Y14" s="136">
        <f t="shared" si="7"/>
        <v>5.03033799335861E-2</v>
      </c>
      <c r="Z14" s="136">
        <f t="shared" si="8"/>
        <v>6.0959868997107749E-3</v>
      </c>
      <c r="AA14" s="136">
        <f t="shared" si="9"/>
        <v>6.2923178836598939E-3</v>
      </c>
      <c r="AB14" s="136">
        <f t="shared" si="10"/>
        <v>1.2019286609703207E-2</v>
      </c>
      <c r="AC14" s="137">
        <f>SUMIFS(人口!$E$2:$E$1748,人口!$C$2:$C$1748,都道府県別部門別CO2排出量!R14)</f>
        <v>6319772</v>
      </c>
      <c r="AD14" s="137">
        <f t="shared" si="11"/>
        <v>0</v>
      </c>
      <c r="AE14" s="137">
        <f t="shared" si="12"/>
        <v>0</v>
      </c>
      <c r="AF14" s="137">
        <f t="shared" si="13"/>
        <v>0</v>
      </c>
      <c r="AG14" s="137">
        <f t="shared" si="14"/>
        <v>1</v>
      </c>
      <c r="AH14" s="135" t="str">
        <f t="shared" si="15"/>
        <v>500万人以上の都道府県平均</v>
      </c>
      <c r="AI14" s="135"/>
      <c r="AJ14" s="5" t="s">
        <v>1430</v>
      </c>
      <c r="AK14" s="79">
        <v>0.13152888614743602</v>
      </c>
      <c r="AL14" s="148">
        <v>0.10223047800857823</v>
      </c>
      <c r="AM14" s="79">
        <v>9.749887696529036E-2</v>
      </c>
    </row>
    <row r="15" spans="2:46" x14ac:dyDescent="0.3">
      <c r="B15" s="43" t="s">
        <v>40</v>
      </c>
      <c r="C15" s="134">
        <f>SUMIFS(市区町村別部門別CO2排出量!F$5:F$1745,市区町村別部門別CO2排出量!$C$5:$C$1745,都道府県別部門別CO2排出量!$B15)</f>
        <v>3983.7219493050907</v>
      </c>
      <c r="D15" s="134">
        <f>SUMIFS(市区町村別部門別CO2排出量!G$5:G$1745,市区町村別部門別CO2排出量!$C$5:$C$1745,都道府県別部門別CO2排出量!$B15)</f>
        <v>875.76107972594014</v>
      </c>
      <c r="E15" s="134">
        <f>SUMIFS(市区町村別部門別CO2排出量!H$5:H$1745,市区町村別部門別CO2排出量!$C$5:$C$1745,都道府県別部門別CO2排出量!$B15)</f>
        <v>401.65506825183672</v>
      </c>
      <c r="F15" s="134">
        <f>SUMIFS(市区町村別部門別CO2排出量!I$5:I$1745,市区町村別部門別CO2排出量!$C$5:$C$1745,都道府県別部門別CO2排出量!$B15)</f>
        <v>5261.1380972828692</v>
      </c>
      <c r="G15" s="134">
        <f>SUMIFS(市区町村別部門別CO2排出量!J$5:J$1745,市区町村別部門別CO2排出量!$C$5:$C$1745,都道府県別部門別CO2排出量!$B15)</f>
        <v>29806.265195429671</v>
      </c>
      <c r="H15" s="134">
        <f>SUMIFS(市区町村別部門別CO2排出量!K$5:K$1745,市区町村別部門別CO2排出量!$C$5:$C$1745,都道府県別部門別CO2排出量!$B15)</f>
        <v>16988.187107816651</v>
      </c>
      <c r="I15" s="134">
        <f>SUMIFS(市区町村別部門別CO2排出量!L$5:L$1745,市区町村別部門別CO2排出量!$C$5:$C$1745,都道府県別部門別CO2排出量!$B15)</f>
        <v>46794.452303246333</v>
      </c>
      <c r="J15" s="134">
        <f>SUMIFS(市区町村別部門別CO2排出量!M$5:M$1745,市区町村別部門別CO2排出量!$C$5:$C$1745,都道府県別部門別CO2排出量!$B15)</f>
        <v>5294.8413928919745</v>
      </c>
      <c r="K15" s="134">
        <f>SUMIFS(市区町村別部門別CO2排出量!N$5:N$1745,市区町村別部門別CO2排出量!$C$5:$C$1745,都道府県別部門別CO2排出量!$B15)</f>
        <v>3659.0119617119412</v>
      </c>
      <c r="L15" s="134">
        <f>SUMIFS(市区町村別部門別CO2排出量!O$5:O$1745,市区町村別部門別CO2排出量!$C$5:$C$1745,都道府県別部門別CO2排出量!$B15)</f>
        <v>858.64144234959235</v>
      </c>
      <c r="M15" s="134">
        <f>SUMIFS(市区町村別部門別CO2排出量!P$5:P$1745,市区町村別部門別CO2排出量!$C$5:$C$1745,都道府県別部門別CO2排出量!$B15)</f>
        <v>366.07846575855058</v>
      </c>
      <c r="N15" s="134">
        <f>SUMIFS(市区町村別部門別CO2排出量!Q$5:Q$1745,市区町村別部門別CO2排出量!$C$5:$C$1745,都道府県別部門別CO2排出量!$B15)</f>
        <v>10178.57326271206</v>
      </c>
      <c r="O15" s="134">
        <f>SUMIFS(市区町村別部門別CO2排出量!R$5:R$1745,市区町村別部門別CO2排出量!$C$5:$C$1745,都道府県別部門別CO2排出量!$B15)</f>
        <v>1891.8084870622815</v>
      </c>
      <c r="P15" s="134">
        <f>SUMIFS(市区町村別部門別CO2排出量!S$5:S$1745,市区町村別部門別CO2排出量!$C$5:$C$1745,都道府県別部門別CO2排出量!$B15)</f>
        <v>64125.972150303533</v>
      </c>
      <c r="R15" t="s">
        <v>40</v>
      </c>
      <c r="S15" s="136">
        <f t="shared" si="1"/>
        <v>6.2123377092322712E-2</v>
      </c>
      <c r="T15" s="136">
        <f t="shared" si="2"/>
        <v>1.3656885819574976E-2</v>
      </c>
      <c r="U15" s="136">
        <f t="shared" si="3"/>
        <v>6.2635318387128033E-3</v>
      </c>
      <c r="V15" s="136">
        <f t="shared" si="4"/>
        <v>0.46480800518029397</v>
      </c>
      <c r="W15" s="136">
        <f t="shared" si="5"/>
        <v>0.26491897959844402</v>
      </c>
      <c r="X15" s="136">
        <f t="shared" si="6"/>
        <v>8.2569374238592536E-2</v>
      </c>
      <c r="Y15" s="136">
        <f t="shared" si="7"/>
        <v>5.7059750347888044E-2</v>
      </c>
      <c r="Z15" s="136">
        <f t="shared" si="8"/>
        <v>1.3389916964331403E-2</v>
      </c>
      <c r="AA15" s="136">
        <f t="shared" si="9"/>
        <v>5.7087394308893572E-3</v>
      </c>
      <c r="AB15" s="136">
        <f t="shared" si="10"/>
        <v>2.9501439488950138E-2</v>
      </c>
      <c r="AC15" s="137">
        <f>SUMIFS(人口!$E$2:$E$1748,人口!$C$2:$C$1748,都道府県別部門別CO2排出量!R15)</f>
        <v>13834925</v>
      </c>
      <c r="AD15" s="137">
        <f t="shared" si="11"/>
        <v>0</v>
      </c>
      <c r="AE15" s="137">
        <f t="shared" si="12"/>
        <v>0</v>
      </c>
      <c r="AF15" s="137">
        <f t="shared" si="13"/>
        <v>0</v>
      </c>
      <c r="AG15" s="137">
        <f t="shared" si="14"/>
        <v>1</v>
      </c>
      <c r="AH15" s="135" t="str">
        <f t="shared" si="15"/>
        <v>500万人以上の都道府県平均</v>
      </c>
      <c r="AI15" s="135"/>
      <c r="AJ15" s="5" t="s">
        <v>1458</v>
      </c>
      <c r="AK15" s="79">
        <v>9.1690669257519317E-3</v>
      </c>
      <c r="AL15" s="148">
        <v>8.0276643781637732E-3</v>
      </c>
      <c r="AM15" s="79">
        <v>8.3514107793611105E-3</v>
      </c>
    </row>
    <row r="16" spans="2:46" x14ac:dyDescent="0.3">
      <c r="B16" s="43" t="s">
        <v>41</v>
      </c>
      <c r="C16" s="134">
        <f>SUMIFS(市区町村別部門別CO2排出量!F$5:F$1745,市区町村別部門別CO2排出量!$C$5:$C$1745,都道府県別部門別CO2排出量!$B16)</f>
        <v>24237.36851401977</v>
      </c>
      <c r="D16" s="134">
        <f>SUMIFS(市区町村別部門別CO2排出量!G$5:G$1745,市区町村別部門別CO2排出量!$C$5:$C$1745,都道府県別部門別CO2排出量!$B16)</f>
        <v>357.31189590690167</v>
      </c>
      <c r="E16" s="134">
        <f>SUMIFS(市区町村別部門別CO2排出量!H$5:H$1745,市区町村別部門別CO2排出量!$C$5:$C$1745,都道府県別部門別CO2排出量!$B16)</f>
        <v>365.4577535044686</v>
      </c>
      <c r="F16" s="134">
        <f>SUMIFS(市区町村別部門別CO2排出量!I$5:I$1745,市区町村別部門別CO2排出量!$C$5:$C$1745,都道府県別部門別CO2排出量!$B16)</f>
        <v>24960.138163431129</v>
      </c>
      <c r="G16" s="134">
        <f>SUMIFS(市区町村別部門別CO2排出量!J$5:J$1745,市区町村別部門別CO2排出量!$C$5:$C$1745,都道府県別部門別CO2排出量!$B16)</f>
        <v>12363.204153329734</v>
      </c>
      <c r="H16" s="134">
        <f>SUMIFS(市区町村別部門別CO2排出量!K$5:K$1745,市区町村別部門別CO2排出量!$C$5:$C$1745,都道府県別部門別CO2排出量!$B16)</f>
        <v>11119.019687434784</v>
      </c>
      <c r="I16" s="134">
        <f>SUMIFS(市区町村別部門別CO2排出量!L$5:L$1745,市区町村別部門別CO2排出量!$C$5:$C$1745,都道府県別部門別CO2排出量!$B16)</f>
        <v>23482.22384076452</v>
      </c>
      <c r="J16" s="134">
        <f>SUMIFS(市区町村別部門別CO2排出量!M$5:M$1745,市区町村別部門別CO2排出量!$C$5:$C$1745,都道府県別部門別CO2排出量!$B16)</f>
        <v>5070.7358767149835</v>
      </c>
      <c r="K16" s="134">
        <f>SUMIFS(市区町村別部門別CO2排出量!N$5:N$1745,市区町村別部門別CO2排出量!$C$5:$C$1745,都道府県別部門別CO2排出量!$B16)</f>
        <v>3030.1130410001242</v>
      </c>
      <c r="L16" s="134">
        <f>SUMIFS(市区町村別部門別CO2排出量!O$5:O$1745,市区町村別部門別CO2排出量!$C$5:$C$1745,都道府県別部門別CO2排出量!$B16)</f>
        <v>571.5685890682397</v>
      </c>
      <c r="M16" s="134">
        <f>SUMIFS(市区町村別部門別CO2排出量!P$5:P$1745,市区町村別部門別CO2排出量!$C$5:$C$1745,都道府県別部門別CO2排出量!$B16)</f>
        <v>495.79653946989538</v>
      </c>
      <c r="N16" s="134">
        <f>SUMIFS(市区町村別部門別CO2排出量!Q$5:Q$1745,市区町村別部門別CO2排出量!$C$5:$C$1745,都道府県別部門別CO2排出量!$B16)</f>
        <v>9168.2140462532425</v>
      </c>
      <c r="O16" s="134">
        <f>SUMIFS(市区町村別部門別CO2排出量!R$5:R$1745,市区町村別部門別CO2排出量!$C$5:$C$1745,都道府県別部門別CO2排出量!$B16)</f>
        <v>867.56936891692919</v>
      </c>
      <c r="P16" s="134">
        <f>SUMIFS(市区町村別部門別CO2排出量!S$5:S$1745,市区町村別部門別CO2排出量!$C$5:$C$1745,都道府県別部門別CO2排出量!$B16)</f>
        <v>58478.145419365806</v>
      </c>
      <c r="R16" t="s">
        <v>41</v>
      </c>
      <c r="S16" s="136">
        <f t="shared" si="1"/>
        <v>0.41446883002540036</v>
      </c>
      <c r="T16" s="136">
        <f t="shared" si="2"/>
        <v>6.1101783126756466E-3</v>
      </c>
      <c r="U16" s="136">
        <f t="shared" si="3"/>
        <v>6.2494757808007105E-3</v>
      </c>
      <c r="V16" s="136">
        <f t="shared" si="4"/>
        <v>0.21141580439443103</v>
      </c>
      <c r="W16" s="136">
        <f t="shared" si="5"/>
        <v>0.19013974550144633</v>
      </c>
      <c r="X16" s="136">
        <f t="shared" si="6"/>
        <v>8.6711639713453401E-2</v>
      </c>
      <c r="Y16" s="136">
        <f t="shared" si="7"/>
        <v>5.1816161734784809E-2</v>
      </c>
      <c r="Z16" s="136">
        <f t="shared" si="8"/>
        <v>9.7740546484389231E-3</v>
      </c>
      <c r="AA16" s="136">
        <f t="shared" si="9"/>
        <v>8.4783218741698637E-3</v>
      </c>
      <c r="AB16" s="136">
        <f t="shared" si="10"/>
        <v>1.4835788014399345E-2</v>
      </c>
      <c r="AC16" s="137">
        <f>SUMIFS(人口!$E$2:$E$1748,人口!$C$2:$C$1748,都道府県別部門別CO2排出量!R16)</f>
        <v>9209442</v>
      </c>
      <c r="AD16" s="137">
        <f t="shared" si="11"/>
        <v>0</v>
      </c>
      <c r="AE16" s="137">
        <f t="shared" si="12"/>
        <v>0</v>
      </c>
      <c r="AF16" s="137">
        <f t="shared" si="13"/>
        <v>0</v>
      </c>
      <c r="AG16" s="137">
        <f t="shared" si="14"/>
        <v>1</v>
      </c>
      <c r="AH16" s="135" t="str">
        <f t="shared" si="15"/>
        <v>500万人以上の都道府県平均</v>
      </c>
      <c r="AI16" s="135"/>
      <c r="AJ16" s="5" t="s">
        <v>1483</v>
      </c>
      <c r="AK16" s="79">
        <v>7.811638936091889E-4</v>
      </c>
      <c r="AL16" s="148">
        <v>1.5297681036334051E-2</v>
      </c>
      <c r="AM16" s="79">
        <v>1.2166463257411187E-2</v>
      </c>
    </row>
    <row r="17" spans="2:48" x14ac:dyDescent="0.3">
      <c r="B17" s="43" t="s">
        <v>42</v>
      </c>
      <c r="C17" s="134">
        <f>SUMIFS(市区町村別部門別CO2排出量!F$5:F$1745,市区町村別部門別CO2排出量!$C$5:$C$1745,都道府県別部門別CO2排出量!$B17)</f>
        <v>5654.7753233903413</v>
      </c>
      <c r="D17" s="134">
        <f>SUMIFS(市区町村別部門別CO2排出量!G$5:G$1745,市区町村別部門別CO2排出量!$C$5:$C$1745,都道府県別部門別CO2排出量!$B17)</f>
        <v>374.55419641016704</v>
      </c>
      <c r="E17" s="134">
        <f>SUMIFS(市区町村別部門別CO2排出量!H$5:H$1745,市区町村別部門別CO2排出量!$C$5:$C$1745,都道府県別部門別CO2排出量!$B17)</f>
        <v>552.51449239548481</v>
      </c>
      <c r="F17" s="134">
        <f>SUMIFS(市区町村別部門別CO2排出量!I$5:I$1745,市区町村別部門別CO2排出量!$C$5:$C$1745,都道府県別部門別CO2排出量!$B17)</f>
        <v>6581.8440121959939</v>
      </c>
      <c r="G17" s="134">
        <f>SUMIFS(市区町村別部門別CO2排出量!J$5:J$1745,市区町村別部門別CO2排出量!$C$5:$C$1745,都道府県別部門別CO2排出量!$B17)</f>
        <v>3380.6840539361565</v>
      </c>
      <c r="H17" s="134">
        <f>SUMIFS(市区町村別部門別CO2排出量!K$5:K$1745,市区町村別部門別CO2排出量!$C$5:$C$1745,都道府県別部門別CO2排出量!$B17)</f>
        <v>3658.8315642724401</v>
      </c>
      <c r="I17" s="134">
        <f>SUMIFS(市区町村別部門別CO2排出量!L$5:L$1745,市区町村別部門別CO2排出量!$C$5:$C$1745,都道府県別部門別CO2排出量!$B17)</f>
        <v>7039.5156182085966</v>
      </c>
      <c r="J17" s="134">
        <f>SUMIFS(市区町村別部門別CO2排出量!M$5:M$1745,市区町村別部門別CO2排出量!$C$5:$C$1745,都道府県別部門別CO2排出量!$B17)</f>
        <v>2273.9022181431083</v>
      </c>
      <c r="K17" s="134">
        <f>SUMIFS(市区町村別部門別CO2排出量!N$5:N$1745,市区町村別部門別CO2排出量!$C$5:$C$1745,都道府県別部門別CO2排出量!$B17)</f>
        <v>1770.0490271975186</v>
      </c>
      <c r="L17" s="134">
        <f>SUMIFS(市区町村別部門別CO2排出量!O$5:O$1745,市区町村別部門別CO2排出量!$C$5:$C$1745,都道府県別部門別CO2排出量!$B17)</f>
        <v>138.77620066854485</v>
      </c>
      <c r="M17" s="134">
        <f>SUMIFS(市区町村別部門別CO2排出量!P$5:P$1745,市区町村別部門別CO2排出量!$C$5:$C$1745,都道府県別部門別CO2排出量!$B17)</f>
        <v>274.2983509717908</v>
      </c>
      <c r="N17" s="134">
        <f>SUMIFS(市区町村別部門別CO2排出量!Q$5:Q$1745,市区町村別部門別CO2排出量!$C$5:$C$1745,都道府県別部門別CO2排出量!$B17)</f>
        <v>4457.0257969809645</v>
      </c>
      <c r="O17" s="134">
        <f>SUMIFS(市区町村別部門別CO2排出量!R$5:R$1745,市区町村別部門別CO2排出量!$C$5:$C$1745,都道府県別部門別CO2排出量!$B17)</f>
        <v>241.9432146720448</v>
      </c>
      <c r="P17" s="134">
        <f>SUMIFS(市区町村別部門別CO2排出量!S$5:S$1745,市区町村別部門別CO2排出量!$C$5:$C$1745,都道府県別部門別CO2排出量!$B17)</f>
        <v>18320.328642057597</v>
      </c>
      <c r="R17" t="s">
        <v>42</v>
      </c>
      <c r="S17" s="136">
        <f t="shared" si="1"/>
        <v>0.30866123822739683</v>
      </c>
      <c r="T17" s="136">
        <f t="shared" si="2"/>
        <v>2.0444731299760134E-2</v>
      </c>
      <c r="U17" s="136">
        <f t="shared" si="3"/>
        <v>3.0158546999374716E-2</v>
      </c>
      <c r="V17" s="136">
        <f t="shared" si="4"/>
        <v>0.18453184547002013</v>
      </c>
      <c r="W17" s="136">
        <f t="shared" si="5"/>
        <v>0.19971429747569794</v>
      </c>
      <c r="X17" s="136">
        <f t="shared" si="6"/>
        <v>0.12411907354778333</v>
      </c>
      <c r="Y17" s="136">
        <f t="shared" si="7"/>
        <v>9.6616663476988829E-2</v>
      </c>
      <c r="Z17" s="136">
        <f t="shared" si="8"/>
        <v>7.5749842363613071E-3</v>
      </c>
      <c r="AA17" s="136">
        <f t="shared" si="9"/>
        <v>1.4972348822503641E-2</v>
      </c>
      <c r="AB17" s="136">
        <f t="shared" si="10"/>
        <v>1.3206270444113148E-2</v>
      </c>
      <c r="AC17" s="137">
        <f>SUMIFS(人口!$E$2:$E$1748,人口!$C$2:$C$1748,都道府県別部門別CO2排出量!R17)</f>
        <v>2236042</v>
      </c>
      <c r="AD17" s="137">
        <f t="shared" si="11"/>
        <v>0</v>
      </c>
      <c r="AE17" s="137">
        <f t="shared" si="12"/>
        <v>0</v>
      </c>
      <c r="AF17" s="137">
        <f t="shared" si="13"/>
        <v>1</v>
      </c>
      <c r="AG17" s="137">
        <f t="shared" si="14"/>
        <v>0</v>
      </c>
      <c r="AH17" s="135" t="str">
        <f t="shared" si="15"/>
        <v>200万～500万人の都道府県平均</v>
      </c>
      <c r="AI17" s="135"/>
      <c r="AJ17" s="5" t="s">
        <v>1507</v>
      </c>
      <c r="AK17" s="79">
        <v>1.9015047352123129E-2</v>
      </c>
      <c r="AL17" s="148">
        <v>1.6315096169608429E-2</v>
      </c>
      <c r="AM17" s="79">
        <v>1.6251947686622484E-2</v>
      </c>
    </row>
    <row r="18" spans="2:48" x14ac:dyDescent="0.3">
      <c r="B18" s="43" t="s">
        <v>43</v>
      </c>
      <c r="C18" s="134">
        <f>SUMIFS(市区町村別部門別CO2排出量!F$5:F$1745,市区町村別部門別CO2排出量!$C$5:$C$1745,都道府県別部門別CO2排出量!$B18)</f>
        <v>3488.1397241264453</v>
      </c>
      <c r="D18" s="134">
        <f>SUMIFS(市区町村別部門別CO2排出量!G$5:G$1745,市区町村別部門別CO2排出量!$C$5:$C$1745,都道府県別部門別CO2排出量!$B18)</f>
        <v>80.006773436703597</v>
      </c>
      <c r="E18" s="134">
        <f>SUMIFS(市区町村別部門別CO2排出量!H$5:H$1745,市区町村別部門別CO2排出量!$C$5:$C$1745,都道府県別部門別CO2排出量!$B18)</f>
        <v>262.31074209119566</v>
      </c>
      <c r="F18" s="134">
        <f>SUMIFS(市区町村別部門別CO2排出量!I$5:I$1745,市区町村別部門別CO2排出量!$C$5:$C$1745,都道府県別部門別CO2排出量!$B18)</f>
        <v>3830.4572396543444</v>
      </c>
      <c r="G18" s="134">
        <f>SUMIFS(市区町村別部門別CO2排出量!J$5:J$1745,市区町村別部門別CO2排出量!$C$5:$C$1745,都道府県別部門別CO2排出量!$B18)</f>
        <v>1501.1649871410316</v>
      </c>
      <c r="H18" s="134">
        <f>SUMIFS(市区町村別部門別CO2排出量!K$5:K$1745,市区町村別部門別CO2排出量!$C$5:$C$1745,都道府県別部門別CO2排出量!$B18)</f>
        <v>1987.9146822803293</v>
      </c>
      <c r="I18" s="134">
        <f>SUMIFS(市区町村別部門別CO2排出量!L$5:L$1745,市区町村別部門別CO2排出量!$C$5:$C$1745,都道府県別部門別CO2排出量!$B18)</f>
        <v>3489.0796694213609</v>
      </c>
      <c r="J18" s="134">
        <f>SUMIFS(市区町村別部門別CO2排出量!M$5:M$1745,市区町村別部門別CO2排出量!$C$5:$C$1745,都道府県別部門別CO2排出量!$B18)</f>
        <v>1154.0463171432802</v>
      </c>
      <c r="K18" s="134">
        <f>SUMIFS(市区町村別部門別CO2排出量!N$5:N$1745,市区町村別部門別CO2排出量!$C$5:$C$1745,都道府県別部門別CO2排出量!$B18)</f>
        <v>765.49474627228335</v>
      </c>
      <c r="L18" s="134">
        <f>SUMIFS(市区町村別部門別CO2排出量!O$5:O$1745,市区町村別部門別CO2排出量!$C$5:$C$1745,都道府県別部門別CO2排出量!$B18)</f>
        <v>65.538808810291869</v>
      </c>
      <c r="M18" s="134">
        <f>SUMIFS(市区町村別部門別CO2排出量!P$5:P$1745,市区町村別部門別CO2排出量!$C$5:$C$1745,都道府県別部門別CO2排出量!$B18)</f>
        <v>11.467748561046049</v>
      </c>
      <c r="N18" s="134">
        <f>SUMIFS(市区町村別部門別CO2排出量!Q$5:Q$1745,市区町村別部門別CO2排出量!$C$5:$C$1745,都道府県別部門別CO2排出量!$B18)</f>
        <v>1996.5476207869015</v>
      </c>
      <c r="O18" s="134">
        <f>SUMIFS(市区町村別部門別CO2排出量!R$5:R$1745,市区町村別部門別CO2排出量!$C$5:$C$1745,都道府県別部門別CO2排出量!$B18)</f>
        <v>115.31954383044993</v>
      </c>
      <c r="P18" s="134">
        <f>SUMIFS(市区町村別部門別CO2排出量!S$5:S$1745,市区町村別部門別CO2排出量!$C$5:$C$1745,都道府県別部門別CO2排出量!$B18)</f>
        <v>9431.4040736930547</v>
      </c>
      <c r="R18" t="s">
        <v>43</v>
      </c>
      <c r="S18" s="136">
        <f t="shared" si="1"/>
        <v>0.36984310044099239</v>
      </c>
      <c r="T18" s="136">
        <f t="shared" si="2"/>
        <v>8.4830183089987521E-3</v>
      </c>
      <c r="U18" s="136">
        <f t="shared" si="3"/>
        <v>2.7812480521628487E-2</v>
      </c>
      <c r="V18" s="136">
        <f t="shared" si="4"/>
        <v>0.15916664956898835</v>
      </c>
      <c r="W18" s="136">
        <f t="shared" si="5"/>
        <v>0.21077611209821928</v>
      </c>
      <c r="X18" s="136">
        <f t="shared" si="6"/>
        <v>0.12236209032356625</v>
      </c>
      <c r="Y18" s="136">
        <f t="shared" si="7"/>
        <v>8.1164452322371822E-2</v>
      </c>
      <c r="Z18" s="136">
        <f t="shared" si="8"/>
        <v>6.9489980811127351E-3</v>
      </c>
      <c r="AA18" s="136">
        <f t="shared" si="9"/>
        <v>1.2159110638714924E-3</v>
      </c>
      <c r="AB18" s="136">
        <f t="shared" si="10"/>
        <v>1.2227187270250659E-2</v>
      </c>
      <c r="AC18" s="137">
        <f>SUMIFS(人口!$E$2:$E$1748,人口!$C$2:$C$1748,都道府県別部門別CO2排出量!R18)</f>
        <v>1055999</v>
      </c>
      <c r="AD18" s="137">
        <f t="shared" si="11"/>
        <v>0</v>
      </c>
      <c r="AE18" s="137">
        <f t="shared" si="12"/>
        <v>1</v>
      </c>
      <c r="AF18" s="137">
        <f t="shared" si="13"/>
        <v>0</v>
      </c>
      <c r="AG18" s="137">
        <f t="shared" si="14"/>
        <v>0</v>
      </c>
      <c r="AH18" s="135" t="str">
        <f t="shared" si="15"/>
        <v>100万～200万人未満の都道府県平均</v>
      </c>
      <c r="AI18" s="135"/>
    </row>
    <row r="19" spans="2:48" x14ac:dyDescent="0.3">
      <c r="B19" s="43" t="s">
        <v>44</v>
      </c>
      <c r="C19" s="134">
        <f>SUMIFS(市区町村別部門別CO2排出量!F$5:F$1745,市区町村別部門別CO2排出量!$C$5:$C$1745,都道府県別部門別CO2排出量!$B19)</f>
        <v>1690.629371192608</v>
      </c>
      <c r="D19" s="134">
        <f>SUMIFS(市区町村別部門別CO2排出量!G$5:G$1745,市区町村別部門別CO2排出量!$C$5:$C$1745,都道府県別部門別CO2排出量!$B19)</f>
        <v>75.712441663390578</v>
      </c>
      <c r="E19" s="134">
        <f>SUMIFS(市区町村別部門別CO2排出量!H$5:H$1745,市区町村別部門別CO2排出量!$C$5:$C$1745,都道府県別部門別CO2排出量!$B19)</f>
        <v>252.87177180023659</v>
      </c>
      <c r="F19" s="134">
        <f>SUMIFS(市区町村別部門別CO2排出量!I$5:I$1745,市区町村別部門別CO2排出量!$C$5:$C$1745,都道府県別部門別CO2排出量!$B19)</f>
        <v>2019.2135846562351</v>
      </c>
      <c r="G19" s="134">
        <f>SUMIFS(市区町村別部門別CO2排出量!J$5:J$1745,市区町村別部門別CO2排出量!$C$5:$C$1745,都道府県別部門別CO2排出量!$B19)</f>
        <v>1844.7163089347887</v>
      </c>
      <c r="H19" s="134">
        <f>SUMIFS(市区町村別部門別CO2排出量!K$5:K$1745,市区町村別部門別CO2排出量!$C$5:$C$1745,都道府県別部門別CO2排出量!$B19)</f>
        <v>1862.1385730973736</v>
      </c>
      <c r="I19" s="134">
        <f>SUMIFS(市区町村別部門別CO2排出量!L$5:L$1745,市区町村別部門別CO2排出量!$C$5:$C$1745,都道府県別部門別CO2排出量!$B19)</f>
        <v>3706.854882032163</v>
      </c>
      <c r="J19" s="134">
        <f>SUMIFS(市区町村別部門別CO2排出量!M$5:M$1745,市区町村別部門別CO2排出量!$C$5:$C$1745,都道府県別部門別CO2排出量!$B19)</f>
        <v>1181.7300333568205</v>
      </c>
      <c r="K19" s="134">
        <f>SUMIFS(市区町村別部門別CO2排出量!N$5:N$1745,市区町村別部門別CO2排出量!$C$5:$C$1745,都道府県別部門別CO2排出量!$B19)</f>
        <v>764.98954860818151</v>
      </c>
      <c r="L19" s="134">
        <f>SUMIFS(市区町村別部門別CO2排出量!O$5:O$1745,市区町村別部門別CO2排出量!$C$5:$C$1745,都道府県別部門別CO2排出量!$B19)</f>
        <v>70.728109577674147</v>
      </c>
      <c r="M19" s="134">
        <f>SUMIFS(市区町村別部門別CO2排出量!P$5:P$1745,市区町村別部門別CO2排出量!$C$5:$C$1745,都道府県別部門別CO2排出量!$B19)</f>
        <v>25.264388493222956</v>
      </c>
      <c r="N19" s="134">
        <f>SUMIFS(市区町村別部門別CO2排出量!Q$5:Q$1745,市区町村別部門別CO2排出量!$C$5:$C$1745,都道府県別部門別CO2排出量!$B19)</f>
        <v>2042.7120800358985</v>
      </c>
      <c r="O19" s="134">
        <f>SUMIFS(市区町村別部門別CO2排出量!R$5:R$1745,市区町村別部門別CO2排出量!$C$5:$C$1745,都道府県別部門別CO2排出量!$B19)</f>
        <v>139.96213444927872</v>
      </c>
      <c r="P19" s="134">
        <f>SUMIFS(市区町村別部門別CO2排出量!S$5:S$1745,市区町村別部門別CO2排出量!$C$5:$C$1745,都道府県別部門別CO2排出量!$B19)</f>
        <v>7908.7426811735759</v>
      </c>
      <c r="R19" t="s">
        <v>44</v>
      </c>
      <c r="S19" s="136">
        <f t="shared" si="1"/>
        <v>0.21376714850226181</v>
      </c>
      <c r="T19" s="136">
        <f t="shared" si="2"/>
        <v>9.5732589509607904E-3</v>
      </c>
      <c r="U19" s="136">
        <f t="shared" si="3"/>
        <v>3.197370075046025E-2</v>
      </c>
      <c r="V19" s="136">
        <f t="shared" si="4"/>
        <v>0.23325026281687697</v>
      </c>
      <c r="W19" s="136">
        <f t="shared" si="5"/>
        <v>0.23545317481754907</v>
      </c>
      <c r="X19" s="136">
        <f t="shared" si="6"/>
        <v>0.14942072096616296</v>
      </c>
      <c r="Y19" s="136">
        <f t="shared" si="7"/>
        <v>9.6727075269398569E-2</v>
      </c>
      <c r="Z19" s="136">
        <f t="shared" si="8"/>
        <v>8.9430282952610643E-3</v>
      </c>
      <c r="AA19" s="136">
        <f t="shared" si="9"/>
        <v>3.1944886199627856E-3</v>
      </c>
      <c r="AB19" s="136">
        <f t="shared" si="10"/>
        <v>1.7697141011105672E-2</v>
      </c>
      <c r="AC19" s="137">
        <f>SUMIFS(人口!$E$2:$E$1748,人口!$C$2:$C$1748,都道府県別部門別CO2排出量!R19)</f>
        <v>1139612</v>
      </c>
      <c r="AD19" s="137">
        <f t="shared" si="11"/>
        <v>0</v>
      </c>
      <c r="AE19" s="137">
        <f t="shared" si="12"/>
        <v>1</v>
      </c>
      <c r="AF19" s="137">
        <f t="shared" si="13"/>
        <v>0</v>
      </c>
      <c r="AG19" s="137">
        <f t="shared" si="14"/>
        <v>0</v>
      </c>
      <c r="AH19" s="135" t="str">
        <f t="shared" si="15"/>
        <v>100万～200万人未満の都道府県平均</v>
      </c>
      <c r="AI19" s="135"/>
      <c r="AJ19" s="5" t="s">
        <v>2561</v>
      </c>
      <c r="AK19" s="145">
        <f t="shared" ref="AK19:AT21" si="18">AVERAGEIFS(S$3:S$49,$AC$3:$AC$49,$AU19,$AC$3:$AC$49,$AV19)</f>
        <v>0.32108042508928686</v>
      </c>
      <c r="AL19" s="145">
        <f t="shared" si="18"/>
        <v>9.6885164032547468E-3</v>
      </c>
      <c r="AM19" s="145">
        <f t="shared" si="18"/>
        <v>3.4047170974311855E-2</v>
      </c>
      <c r="AN19" s="145">
        <f t="shared" si="18"/>
        <v>0.1798943101671498</v>
      </c>
      <c r="AO19" s="145">
        <f t="shared" si="18"/>
        <v>0.17454597281235437</v>
      </c>
      <c r="AP19" s="145">
        <f t="shared" si="18"/>
        <v>0.12946205053640794</v>
      </c>
      <c r="AQ19" s="145">
        <f t="shared" si="18"/>
        <v>0.11544427331911548</v>
      </c>
      <c r="AR19" s="145">
        <f t="shared" si="18"/>
        <v>8.0086541668864079E-3</v>
      </c>
      <c r="AS19" s="145">
        <f t="shared" si="18"/>
        <v>1.3208947111940756E-2</v>
      </c>
      <c r="AT19" s="145">
        <f t="shared" si="18"/>
        <v>1.461967941929164E-2</v>
      </c>
      <c r="AU19" s="5" t="s">
        <v>2543</v>
      </c>
      <c r="AV19" s="5" t="s">
        <v>2556</v>
      </c>
    </row>
    <row r="20" spans="2:48" x14ac:dyDescent="0.3">
      <c r="B20" s="43" t="s">
        <v>45</v>
      </c>
      <c r="C20" s="134">
        <f>SUMIFS(市区町村別部門別CO2排出量!F$5:F$1745,市区町村別部門別CO2排出量!$C$5:$C$1745,都道府県別部門別CO2排出量!$B20)</f>
        <v>2513.5853166624306</v>
      </c>
      <c r="D20" s="134">
        <f>SUMIFS(市区町村別部門別CO2排出量!G$5:G$1745,市区町村別部門別CO2排出量!$C$5:$C$1745,都道府県別部門別CO2排出量!$B20)</f>
        <v>60.382420285059595</v>
      </c>
      <c r="E20" s="134">
        <f>SUMIFS(市区町村別部門別CO2排出量!H$5:H$1745,市区町村別部門別CO2排出量!$C$5:$C$1745,都道府県別部門別CO2排出量!$B20)</f>
        <v>132.52579490582085</v>
      </c>
      <c r="F20" s="134">
        <f>SUMIFS(市区町村別部門別CO2排出量!I$5:I$1745,市区町村別部門別CO2排出量!$C$5:$C$1745,都道府県別部門別CO2排出量!$B20)</f>
        <v>2706.4935318533112</v>
      </c>
      <c r="G20" s="134">
        <f>SUMIFS(市区町村別部門別CO2排出量!J$5:J$1745,市区町村別部門別CO2排出量!$C$5:$C$1745,都道府県別部門別CO2排出量!$B20)</f>
        <v>1245.1799524095431</v>
      </c>
      <c r="H20" s="134">
        <f>SUMIFS(市区町村別部門別CO2排出量!K$5:K$1745,市区町村別部門別CO2排出量!$C$5:$C$1745,都道府県別部門別CO2排出量!$B20)</f>
        <v>1525.1160851383233</v>
      </c>
      <c r="I20" s="134">
        <f>SUMIFS(市区町村別部門別CO2排出量!L$5:L$1745,市区町村別部門別CO2排出量!$C$5:$C$1745,都道府県別部門別CO2排出量!$B20)</f>
        <v>2770.2960375478669</v>
      </c>
      <c r="J20" s="134">
        <f>SUMIFS(市区町村別部門別CO2排出量!M$5:M$1745,市区町村別部門別CO2排出量!$C$5:$C$1745,都道府県別部門別CO2排出量!$B20)</f>
        <v>834.01313509646457</v>
      </c>
      <c r="K20" s="134">
        <f>SUMIFS(市区町村別部門別CO2排出量!N$5:N$1745,市区町村別部門別CO2排出量!$C$5:$C$1745,都道府県別部門別CO2排出量!$B20)</f>
        <v>640.27789666991896</v>
      </c>
      <c r="L20" s="134">
        <f>SUMIFS(市区町村別部門別CO2排出量!O$5:O$1745,市区町村別部門別CO2排出量!$C$5:$C$1745,都道府県別部門別CO2排出量!$B20)</f>
        <v>48.412682615129931</v>
      </c>
      <c r="M20" s="134">
        <f>SUMIFS(市区町村別部門別CO2排出量!P$5:P$1745,市区町村別部門別CO2排出量!$C$5:$C$1745,都道府県別部門別CO2排出量!$B20)</f>
        <v>78.298827862513164</v>
      </c>
      <c r="N20" s="134">
        <f>SUMIFS(市区町村別部門別CO2排出量!Q$5:Q$1745,市区町村別部門別CO2排出量!$C$5:$C$1745,都道府県別部門別CO2排出量!$B20)</f>
        <v>1601.0025422440267</v>
      </c>
      <c r="O20" s="134">
        <f>SUMIFS(市区町村別部門別CO2排出量!R$5:R$1745,市区町村別部門別CO2排出量!$C$5:$C$1745,都道府県別部門別CO2排出量!$B20)</f>
        <v>96.347539226610508</v>
      </c>
      <c r="P20" s="134">
        <f>SUMIFS(市区町村別部門別CO2排出量!S$5:S$1745,市区町村別部門別CO2排出量!$C$5:$C$1745,都道府県別部門別CO2排出量!$B20)</f>
        <v>7174.1396508718144</v>
      </c>
      <c r="R20" t="s">
        <v>45</v>
      </c>
      <c r="S20" s="136">
        <f t="shared" si="1"/>
        <v>0.35036749199006395</v>
      </c>
      <c r="T20" s="136">
        <f t="shared" si="2"/>
        <v>8.4166775702117554E-3</v>
      </c>
      <c r="U20" s="136">
        <f t="shared" si="3"/>
        <v>1.8472709112892175E-2</v>
      </c>
      <c r="V20" s="136">
        <f t="shared" si="4"/>
        <v>0.17356505630026683</v>
      </c>
      <c r="W20" s="136">
        <f t="shared" si="5"/>
        <v>0.21258522406278899</v>
      </c>
      <c r="X20" s="136">
        <f t="shared" si="6"/>
        <v>0.1162527042521557</v>
      </c>
      <c r="Y20" s="136">
        <f t="shared" si="7"/>
        <v>8.9248039183640826E-2</v>
      </c>
      <c r="Z20" s="136">
        <f t="shared" si="8"/>
        <v>6.7482213855771175E-3</v>
      </c>
      <c r="AA20" s="136">
        <f t="shared" si="9"/>
        <v>1.0914037316376766E-2</v>
      </c>
      <c r="AB20" s="136">
        <f t="shared" si="10"/>
        <v>1.3429838826025945E-2</v>
      </c>
      <c r="AC20" s="137">
        <f>SUMIFS(人口!$E$2:$E$1748,人口!$C$2:$C$1748,都道府県別部門別CO2排出量!R20)</f>
        <v>780053</v>
      </c>
      <c r="AD20" s="137">
        <f t="shared" si="11"/>
        <v>1</v>
      </c>
      <c r="AE20" s="137">
        <f t="shared" si="12"/>
        <v>0</v>
      </c>
      <c r="AF20" s="137">
        <f t="shared" si="13"/>
        <v>0</v>
      </c>
      <c r="AG20" s="137">
        <f t="shared" si="14"/>
        <v>0</v>
      </c>
      <c r="AH20" s="135" t="str">
        <f t="shared" si="15"/>
        <v>100万人未満の都道府県</v>
      </c>
      <c r="AI20" s="135"/>
      <c r="AJ20" s="5" t="s">
        <v>2562</v>
      </c>
      <c r="AK20" s="145">
        <f t="shared" si="18"/>
        <v>0.35037087519530474</v>
      </c>
      <c r="AL20" s="145">
        <f t="shared" si="18"/>
        <v>8.6824864219505089E-3</v>
      </c>
      <c r="AM20" s="145">
        <f t="shared" si="18"/>
        <v>2.7113307171206979E-2</v>
      </c>
      <c r="AN20" s="145">
        <f t="shared" si="18"/>
        <v>0.17359341225403369</v>
      </c>
      <c r="AO20" s="145">
        <f t="shared" si="18"/>
        <v>0.17221230523138215</v>
      </c>
      <c r="AP20" s="145">
        <f t="shared" si="18"/>
        <v>0.12615669413343739</v>
      </c>
      <c r="AQ20" s="145">
        <f t="shared" si="18"/>
        <v>0.10223047800857823</v>
      </c>
      <c r="AR20" s="145">
        <f t="shared" si="18"/>
        <v>8.0276643781637732E-3</v>
      </c>
      <c r="AS20" s="145">
        <f t="shared" si="18"/>
        <v>1.5297681036334051E-2</v>
      </c>
      <c r="AT20" s="145">
        <f t="shared" si="18"/>
        <v>1.6315096169608429E-2</v>
      </c>
      <c r="AU20" s="5" t="s">
        <v>2557</v>
      </c>
      <c r="AV20" s="5" t="s">
        <v>2566</v>
      </c>
    </row>
    <row r="21" spans="2:48" x14ac:dyDescent="0.3">
      <c r="B21" s="43" t="s">
        <v>46</v>
      </c>
      <c r="C21" s="134">
        <f>SUMIFS(市区町村別部門別CO2排出量!F$5:F$1745,市区町村別部門別CO2排出量!$C$5:$C$1745,都道府県別部門別CO2排出量!$B21)</f>
        <v>1057.3351958006201</v>
      </c>
      <c r="D21" s="134">
        <f>SUMIFS(市区町村別部門別CO2排出量!G$5:G$1745,市区町村別部門別CO2排出量!$C$5:$C$1745,都道府県別部門別CO2排出量!$B21)</f>
        <v>61.87800707505923</v>
      </c>
      <c r="E21" s="134">
        <f>SUMIFS(市区町村別部門別CO2排出量!H$5:H$1745,市区町村別部門別CO2排出量!$C$5:$C$1745,都道府県別部門別CO2排出量!$B21)</f>
        <v>87.05160338769177</v>
      </c>
      <c r="F21" s="134">
        <f>SUMIFS(市区町村別部門別CO2排出量!I$5:I$1745,市区町村別部門別CO2排出量!$C$5:$C$1745,都道府県別部門別CO2排出量!$B21)</f>
        <v>1206.2648062633712</v>
      </c>
      <c r="G21" s="134">
        <f>SUMIFS(市区町村別部門別CO2排出量!J$5:J$1745,市区町村別部門別CO2排出量!$C$5:$C$1745,都道府県別部門別CO2排出量!$B21)</f>
        <v>1110.9520047470683</v>
      </c>
      <c r="H21" s="134">
        <f>SUMIFS(市区町村別部門別CO2排出量!K$5:K$1745,市区町村別部門別CO2排出量!$C$5:$C$1745,都道府県別部門別CO2排出量!$B21)</f>
        <v>1035.6706091710989</v>
      </c>
      <c r="I21" s="134">
        <f>SUMIFS(市区町村別部門別CO2排出量!L$5:L$1745,市区町村別部門別CO2排出量!$C$5:$C$1745,都道府県別部門別CO2排出量!$B21)</f>
        <v>2146.6226139181667</v>
      </c>
      <c r="J21" s="134">
        <f>SUMIFS(市区町村別部門別CO2排出量!M$5:M$1745,市区町村別部門別CO2排出量!$C$5:$C$1745,都道府県別部門別CO2排出量!$B21)</f>
        <v>916.30983761018138</v>
      </c>
      <c r="K21" s="134">
        <f>SUMIFS(市区町村別部門別CO2排出量!N$5:N$1745,市区町村別部門別CO2排出量!$C$5:$C$1745,都道府県別部門別CO2排出量!$B21)</f>
        <v>796.89879535411353</v>
      </c>
      <c r="L21" s="134">
        <f>SUMIFS(市区町村別部門別CO2排出量!O$5:O$1745,市区町村別部門別CO2排出量!$C$5:$C$1745,都道府県別部門別CO2排出量!$B21)</f>
        <v>51.300240859699905</v>
      </c>
      <c r="M21" s="134">
        <f>SUMIFS(市区町村別部門別CO2排出量!P$5:P$1745,市区町村別部門別CO2排出量!$C$5:$C$1745,都道府県別部門別CO2排出量!$B21)</f>
        <v>0</v>
      </c>
      <c r="N21" s="134">
        <f>SUMIFS(市区町村別部門別CO2排出量!Q$5:Q$1745,市区町村別部門別CO2排出量!$C$5:$C$1745,都道府県別部門別CO2排出量!$B21)</f>
        <v>1764.5088738239947</v>
      </c>
      <c r="O21" s="134">
        <f>SUMIFS(市区町村別部門別CO2排出量!R$5:R$1745,市区町村別部門別CO2排出量!$C$5:$C$1745,都道府県別部門別CO2排出量!$B21)</f>
        <v>114.1584875309846</v>
      </c>
      <c r="P21" s="134">
        <f>SUMIFS(市区町村別部門別CO2排出量!S$5:S$1745,市区町村別部門別CO2排出量!$C$5:$C$1745,都道府県別部門別CO2排出量!$B21)</f>
        <v>5231.554781536518</v>
      </c>
      <c r="R21" t="s">
        <v>46</v>
      </c>
      <c r="S21" s="136">
        <f t="shared" si="1"/>
        <v>0.20210725873161528</v>
      </c>
      <c r="T21" s="136">
        <f t="shared" si="2"/>
        <v>1.1827842708145271E-2</v>
      </c>
      <c r="U21" s="136">
        <f t="shared" si="3"/>
        <v>1.6639719361234432E-2</v>
      </c>
      <c r="V21" s="136">
        <f t="shared" si="4"/>
        <v>0.21235599188751675</v>
      </c>
      <c r="W21" s="136">
        <f t="shared" si="5"/>
        <v>0.19796612143415621</v>
      </c>
      <c r="X21" s="136">
        <f t="shared" si="6"/>
        <v>0.17515057681209245</v>
      </c>
      <c r="Y21" s="136">
        <f t="shared" si="7"/>
        <v>0.15232542305904379</v>
      </c>
      <c r="Z21" s="136">
        <f t="shared" si="8"/>
        <v>9.8059263454052803E-3</v>
      </c>
      <c r="AA21" s="136">
        <f t="shared" si="9"/>
        <v>0</v>
      </c>
      <c r="AB21" s="136">
        <f t="shared" si="10"/>
        <v>2.1821139660790481E-2</v>
      </c>
      <c r="AC21" s="137">
        <f>SUMIFS(人口!$E$2:$E$1748,人口!$C$2:$C$1748,都道府県別部門別CO2排出量!R21)</f>
        <v>826579</v>
      </c>
      <c r="AD21" s="137">
        <f t="shared" si="11"/>
        <v>1</v>
      </c>
      <c r="AE21" s="137">
        <f t="shared" si="12"/>
        <v>0</v>
      </c>
      <c r="AF21" s="137">
        <f t="shared" si="13"/>
        <v>0</v>
      </c>
      <c r="AG21" s="137">
        <f t="shared" si="14"/>
        <v>0</v>
      </c>
      <c r="AH21" s="135" t="str">
        <f t="shared" si="15"/>
        <v>100万人未満の都道府県</v>
      </c>
      <c r="AI21" s="135"/>
      <c r="AJ21" s="5" t="s">
        <v>2563</v>
      </c>
      <c r="AK21" s="145">
        <f t="shared" si="18"/>
        <v>0.36672691736973917</v>
      </c>
      <c r="AL21" s="145">
        <f t="shared" si="18"/>
        <v>9.5193062016565144E-3</v>
      </c>
      <c r="AM21" s="145">
        <f t="shared" si="18"/>
        <v>1.7903691878783993E-2</v>
      </c>
      <c r="AN21" s="145">
        <f t="shared" si="18"/>
        <v>0.18278729185187753</v>
      </c>
      <c r="AO21" s="145">
        <f t="shared" si="18"/>
        <v>0.17179423970336211</v>
      </c>
      <c r="AP21" s="145">
        <f t="shared" si="18"/>
        <v>0.12447572203359149</v>
      </c>
      <c r="AQ21" s="145">
        <f t="shared" si="18"/>
        <v>9.6057245786135087E-2</v>
      </c>
      <c r="AR21" s="145">
        <f t="shared" si="18"/>
        <v>8.242736735772695E-3</v>
      </c>
      <c r="AS21" s="145">
        <f t="shared" si="18"/>
        <v>6.7242728309084721E-3</v>
      </c>
      <c r="AT21" s="145">
        <f t="shared" si="18"/>
        <v>1.576857560817296E-2</v>
      </c>
      <c r="AU21" s="5" t="s">
        <v>2567</v>
      </c>
      <c r="AV21" s="5" t="s">
        <v>2568</v>
      </c>
    </row>
    <row r="22" spans="2:48" x14ac:dyDescent="0.3">
      <c r="B22" s="43" t="s">
        <v>47</v>
      </c>
      <c r="C22" s="134">
        <f>SUMIFS(市区町村別部門別CO2排出量!F$5:F$1745,市区町村別部門別CO2排出量!$C$5:$C$1745,都道府県別部門別CO2排出量!$B22)</f>
        <v>2526.4831808914928</v>
      </c>
      <c r="D22" s="134">
        <f>SUMIFS(市区町村別部門別CO2排出量!G$5:G$1745,市区町村別部門別CO2排出量!$C$5:$C$1745,都道府県別部門別CO2排出量!$B22)</f>
        <v>131.19057281277406</v>
      </c>
      <c r="E22" s="134">
        <f>SUMIFS(市区町村別部門別CO2排出量!H$5:H$1745,市区町村別部門別CO2排出量!$C$5:$C$1745,都道府県別部門別CO2排出量!$B22)</f>
        <v>354.74474123316384</v>
      </c>
      <c r="F22" s="134">
        <f>SUMIFS(市区町村別部門別CO2排出量!I$5:I$1745,市区町村別部門別CO2排出量!$C$5:$C$1745,都道府県別部門別CO2排出量!$B22)</f>
        <v>3012.4184949374317</v>
      </c>
      <c r="G22" s="134">
        <f>SUMIFS(市区町村別部門別CO2排出量!J$5:J$1745,市区町村別部門別CO2排出量!$C$5:$C$1745,都道府県別部門別CO2排出量!$B22)</f>
        <v>2697.8869703862201</v>
      </c>
      <c r="H22" s="134">
        <f>SUMIFS(市区町村別部門別CO2排出量!K$5:K$1745,市区町村別部門別CO2排出量!$C$5:$C$1745,都道府県別部門別CO2排出量!$B22)</f>
        <v>3134.0905750599045</v>
      </c>
      <c r="I22" s="134">
        <f>SUMIFS(市区町村別部門別CO2排出量!L$5:L$1745,市区町村別部門別CO2排出量!$C$5:$C$1745,都道府県別部門別CO2排出量!$B22)</f>
        <v>5831.9775454461251</v>
      </c>
      <c r="J22" s="134">
        <f>SUMIFS(市区町村別部門別CO2排出量!M$5:M$1745,市区町村別部門別CO2排出量!$C$5:$C$1745,都道府県別部門別CO2排出量!$B22)</f>
        <v>2258.9597281866472</v>
      </c>
      <c r="K22" s="134">
        <f>SUMIFS(市区町村別部門別CO2排出量!N$5:N$1745,市区町村別部門別CO2排出量!$C$5:$C$1745,都道府県別部門別CO2排出量!$B22)</f>
        <v>2137.2026324350522</v>
      </c>
      <c r="L22" s="134">
        <f>SUMIFS(市区町村別部門別CO2排出量!O$5:O$1745,市区町村別部門別CO2排出量!$C$5:$C$1745,都道府県別部門別CO2排出量!$B22)</f>
        <v>129.5452120706401</v>
      </c>
      <c r="M22" s="134">
        <f>SUMIFS(市区町村別部門別CO2排出量!P$5:P$1745,市区町村別部門別CO2排出量!$C$5:$C$1745,都道府県別部門別CO2排出量!$B22)</f>
        <v>0</v>
      </c>
      <c r="N22" s="134">
        <f>SUMIFS(市区町村別部門別CO2排出量!Q$5:Q$1745,市区町村別部門別CO2排出量!$C$5:$C$1745,都道府県別部門別CO2排出量!$B22)</f>
        <v>4525.7075726923449</v>
      </c>
      <c r="O22" s="134">
        <f>SUMIFS(市区町村別部門別CO2排出量!R$5:R$1745,市区町村別部門別CO2排出量!$C$5:$C$1745,都道府県別部門別CO2排出量!$B22)</f>
        <v>204.59747644798134</v>
      </c>
      <c r="P22" s="134">
        <f>SUMIFS(市区町村別部門別CO2排出量!S$5:S$1745,市区町村別部門別CO2排出量!$C$5:$C$1745,都道府県別部門別CO2排出量!$B22)</f>
        <v>13574.701089523878</v>
      </c>
      <c r="R22" t="s">
        <v>47</v>
      </c>
      <c r="S22" s="136">
        <f t="shared" si="1"/>
        <v>0.18611703964820836</v>
      </c>
      <c r="T22" s="136">
        <f t="shared" si="2"/>
        <v>9.6643433949362544E-3</v>
      </c>
      <c r="U22" s="136">
        <f t="shared" si="3"/>
        <v>2.6132784721641794E-2</v>
      </c>
      <c r="V22" s="136">
        <f t="shared" si="4"/>
        <v>0.19874374784342647</v>
      </c>
      <c r="W22" s="136">
        <f t="shared" si="5"/>
        <v>0.23087731762127739</v>
      </c>
      <c r="X22" s="136">
        <f t="shared" si="6"/>
        <v>0.16640953736579686</v>
      </c>
      <c r="Y22" s="136">
        <f t="shared" si="7"/>
        <v>0.15744012470995875</v>
      </c>
      <c r="Z22" s="136">
        <f t="shared" si="8"/>
        <v>9.5431355148302421E-3</v>
      </c>
      <c r="AA22" s="136">
        <f t="shared" si="9"/>
        <v>0</v>
      </c>
      <c r="AB22" s="136">
        <f t="shared" si="10"/>
        <v>1.5071969179923757E-2</v>
      </c>
      <c r="AC22" s="137">
        <f>SUMIFS(人口!$E$2:$E$1748,人口!$C$2:$C$1748,都道府県別部門別CO2排出量!R22)</f>
        <v>2087307</v>
      </c>
      <c r="AD22" s="137">
        <f t="shared" si="11"/>
        <v>0</v>
      </c>
      <c r="AE22" s="137">
        <f t="shared" si="12"/>
        <v>0</v>
      </c>
      <c r="AF22" s="137">
        <f t="shared" si="13"/>
        <v>1</v>
      </c>
      <c r="AG22" s="137">
        <f t="shared" si="14"/>
        <v>0</v>
      </c>
      <c r="AH22" s="135" t="str">
        <f t="shared" si="15"/>
        <v>200万～500万人の都道府県平均</v>
      </c>
      <c r="AI22" s="135"/>
      <c r="AJ22" s="5" t="s">
        <v>2564</v>
      </c>
      <c r="AK22" s="145">
        <f t="shared" ref="AK22:AT22" si="19">AVERAGEIFS(S$3:S$49,$AC$3:$AC$49,$AU22)</f>
        <v>0.37486470070254274</v>
      </c>
      <c r="AL22" s="145">
        <f t="shared" si="19"/>
        <v>7.8083856601270174E-3</v>
      </c>
      <c r="AM22" s="145">
        <f t="shared" si="19"/>
        <v>1.0824385277780407E-2</v>
      </c>
      <c r="AN22" s="145">
        <f t="shared" si="19"/>
        <v>0.21920755337715339</v>
      </c>
      <c r="AO22" s="145">
        <f t="shared" si="19"/>
        <v>0.18161029058761261</v>
      </c>
      <c r="AP22" s="145">
        <f t="shared" si="19"/>
        <v>0.10056776676653316</v>
      </c>
      <c r="AQ22" s="145">
        <f t="shared" si="19"/>
        <v>6.8326328635205311E-2</v>
      </c>
      <c r="AR22" s="145">
        <f t="shared" si="19"/>
        <v>9.5482870568501278E-3</v>
      </c>
      <c r="AS22" s="145">
        <f t="shared" si="19"/>
        <v>8.8873887338855109E-3</v>
      </c>
      <c r="AT22" s="145">
        <f t="shared" si="19"/>
        <v>1.8354913202309767E-2</v>
      </c>
      <c r="AU22" s="5" t="s">
        <v>2569</v>
      </c>
      <c r="AV22" s="5"/>
    </row>
    <row r="23" spans="2:48" x14ac:dyDescent="0.3">
      <c r="B23" s="43" t="s">
        <v>48</v>
      </c>
      <c r="C23" s="134">
        <f>SUMIFS(市区町村別部門別CO2排出量!F$5:F$1745,市区町村別部門別CO2排出量!$C$5:$C$1745,都道府県別部門別CO2排出量!$B23)</f>
        <v>4485.603896258579</v>
      </c>
      <c r="D23" s="134">
        <f>SUMIFS(市区町村別部門別CO2排出量!G$5:G$1745,市区町村別部門別CO2排出量!$C$5:$C$1745,都道府県別部門別CO2排出量!$B23)</f>
        <v>128.59450931438494</v>
      </c>
      <c r="E23" s="134">
        <f>SUMIFS(市区町村別部門別CO2排出量!H$5:H$1745,市区町村別部門別CO2排出量!$C$5:$C$1745,都道府県別部門別CO2排出量!$B23)</f>
        <v>170.54070047165806</v>
      </c>
      <c r="F23" s="134">
        <f>SUMIFS(市区町村別部門別CO2排出量!I$5:I$1745,市区町村別部門別CO2排出量!$C$5:$C$1745,都道府県別部門別CO2排出量!$B23)</f>
        <v>4784.7391060446198</v>
      </c>
      <c r="G23" s="134">
        <f>SUMIFS(市区町村別部門別CO2排出量!J$5:J$1745,市区町村別部門別CO2排出量!$C$5:$C$1745,都道府県別部門別CO2排出量!$B23)</f>
        <v>2716.4860093749289</v>
      </c>
      <c r="H23" s="134">
        <f>SUMIFS(市区町村別部門別CO2排出量!K$5:K$1745,市区町村別部門別CO2排出量!$C$5:$C$1745,都道府県別部門別CO2排出量!$B23)</f>
        <v>2578.8999899160103</v>
      </c>
      <c r="I23" s="134">
        <f>SUMIFS(市区町村別部門別CO2排出量!L$5:L$1745,市区町村別部門別CO2排出量!$C$5:$C$1745,都道府県別部門別CO2排出量!$B23)</f>
        <v>5295.3859992909411</v>
      </c>
      <c r="J23" s="134">
        <f>SUMIFS(市区町村別部門別CO2排出量!M$5:M$1745,市区町村別部門別CO2排出量!$C$5:$C$1745,都道府県別部門別CO2排出量!$B23)</f>
        <v>2123.2835747068248</v>
      </c>
      <c r="K23" s="134">
        <f>SUMIFS(市区町村別部門別CO2排出量!N$5:N$1745,市区町村別部門別CO2排出量!$C$5:$C$1745,都道府県別部門別CO2排出量!$B23)</f>
        <v>1539.0341639195965</v>
      </c>
      <c r="L23" s="134">
        <f>SUMIFS(市区町村別部門別CO2排出量!O$5:O$1745,市区町村別部門別CO2排出量!$C$5:$C$1745,都道府県別部門別CO2排出量!$B23)</f>
        <v>126.14308680105772</v>
      </c>
      <c r="M23" s="134">
        <f>SUMIFS(市区町村別部門別CO2排出量!P$5:P$1745,市区町村別部門別CO2排出量!$C$5:$C$1745,都道府県別部門別CO2排出量!$B23)</f>
        <v>0</v>
      </c>
      <c r="N23" s="134">
        <f>SUMIFS(市区町村別部門別CO2排出量!Q$5:Q$1745,市区町村別部門別CO2排出量!$C$5:$C$1745,都道府県別部門別CO2排出量!$B23)</f>
        <v>3788.4608254274785</v>
      </c>
      <c r="O23" s="134">
        <f>SUMIFS(市区町村別部門別CO2排出量!R$5:R$1745,市区町村別部門別CO2排出量!$C$5:$C$1745,都道府県別部門別CO2排出量!$B23)</f>
        <v>270.70042539608096</v>
      </c>
      <c r="P23" s="134">
        <f>SUMIFS(市区町村別部門別CO2排出量!S$5:S$1745,市区町村別部門別CO2排出量!$C$5:$C$1745,都道府県別部門別CO2排出量!$B23)</f>
        <v>14139.286356159124</v>
      </c>
      <c r="R23" t="s">
        <v>48</v>
      </c>
      <c r="S23" s="136">
        <f t="shared" si="1"/>
        <v>0.3172440095821833</v>
      </c>
      <c r="T23" s="136">
        <f t="shared" si="2"/>
        <v>9.0948373259566034E-3</v>
      </c>
      <c r="U23" s="136">
        <f t="shared" si="3"/>
        <v>1.2061478647214038E-2</v>
      </c>
      <c r="V23" s="136">
        <f t="shared" si="4"/>
        <v>0.19212327559881534</v>
      </c>
      <c r="W23" s="136">
        <f t="shared" si="5"/>
        <v>0.18239251437132342</v>
      </c>
      <c r="X23" s="136">
        <f t="shared" si="6"/>
        <v>0.1501690765165043</v>
      </c>
      <c r="Y23" s="136">
        <f t="shared" si="7"/>
        <v>0.10884807939752827</v>
      </c>
      <c r="Z23" s="136">
        <f t="shared" si="8"/>
        <v>8.9214606468528967E-3</v>
      </c>
      <c r="AA23" s="136">
        <f t="shared" si="9"/>
        <v>0</v>
      </c>
      <c r="AB23" s="136">
        <f t="shared" si="10"/>
        <v>1.9145267913621603E-2</v>
      </c>
      <c r="AC23" s="137">
        <f>SUMIFS(人口!$E$2:$E$1748,人口!$C$2:$C$1748,都道府県別部門別CO2排出量!R23)</f>
        <v>2032490</v>
      </c>
      <c r="AD23" s="137">
        <f t="shared" si="11"/>
        <v>0</v>
      </c>
      <c r="AE23" s="137">
        <f t="shared" si="12"/>
        <v>0</v>
      </c>
      <c r="AF23" s="137">
        <f t="shared" si="13"/>
        <v>1</v>
      </c>
      <c r="AG23" s="137">
        <f t="shared" si="14"/>
        <v>0</v>
      </c>
      <c r="AH23" s="135" t="str">
        <f t="shared" si="15"/>
        <v>200万～500万人の都道府県平均</v>
      </c>
      <c r="AI23" s="135"/>
      <c r="AJ23" s="5"/>
      <c r="AK23" s="145"/>
      <c r="AL23" s="145"/>
      <c r="AM23" s="145"/>
      <c r="AN23" s="145"/>
      <c r="AO23" s="145"/>
      <c r="AP23" s="145"/>
      <c r="AQ23" s="145"/>
      <c r="AR23" s="145"/>
      <c r="AS23" s="145"/>
      <c r="AT23" s="145"/>
      <c r="AU23" s="5"/>
      <c r="AV23" s="5"/>
    </row>
    <row r="24" spans="2:48" x14ac:dyDescent="0.3">
      <c r="B24" s="43" t="s">
        <v>49</v>
      </c>
      <c r="C24" s="134">
        <f>SUMIFS(市区町村別部門別CO2排出量!F$5:F$1745,市区町村別部門別CO2排出量!$C$5:$C$1745,都道府県別部門別CO2排出量!$B24)</f>
        <v>8733.1087218261328</v>
      </c>
      <c r="D24" s="134">
        <f>SUMIFS(市区町村別部門別CO2排出量!G$5:G$1745,市区町村別部門別CO2排出量!$C$5:$C$1745,都道府県別部門別CO2排出量!$B24)</f>
        <v>196.28325277430682</v>
      </c>
      <c r="E24" s="134">
        <f>SUMIFS(市区町村別部門別CO2排出量!H$5:H$1745,市区町村別部門別CO2排出量!$C$5:$C$1745,都道府県別部門別CO2排出量!$B24)</f>
        <v>422.06232132235613</v>
      </c>
      <c r="F24" s="134">
        <f>SUMIFS(市区町村別部門別CO2排出量!I$5:I$1745,市区町村別部門別CO2排出量!$C$5:$C$1745,都道府県別部門別CO2排出量!$B24)</f>
        <v>9351.4542959227965</v>
      </c>
      <c r="G24" s="134">
        <f>SUMIFS(市区町村別部門別CO2排出量!J$5:J$1745,市区町村別部門別CO2排出量!$C$5:$C$1745,都道府県別部門別CO2排出量!$B24)</f>
        <v>4614.4484097483928</v>
      </c>
      <c r="H24" s="134">
        <f>SUMIFS(市区町村別部門別CO2排出量!K$5:K$1745,市区町村別部門別CO2排出量!$C$5:$C$1745,都道府県別部門別CO2排出量!$B24)</f>
        <v>4269.0805206992791</v>
      </c>
      <c r="I24" s="134">
        <f>SUMIFS(市区町村別部門別CO2排出量!L$5:L$1745,市区町村別部門別CO2排出量!$C$5:$C$1745,都道府県別部門別CO2排出量!$B24)</f>
        <v>8883.5289304476719</v>
      </c>
      <c r="J24" s="134">
        <f>SUMIFS(市区町村別部門別CO2排出量!M$5:M$1745,市区町村別部門別CO2排出量!$C$5:$C$1745,都道府県別部門別CO2排出量!$B24)</f>
        <v>3653.1316042648859</v>
      </c>
      <c r="K24" s="134">
        <f>SUMIFS(市区町村別部門別CO2排出量!N$5:N$1745,市区町村別部門別CO2排出量!$C$5:$C$1745,都道府県別部門別CO2排出量!$B24)</f>
        <v>2512.1410931060782</v>
      </c>
      <c r="L24" s="134">
        <f>SUMIFS(市区町村別部門別CO2排出量!O$5:O$1745,市区町村別部門別CO2排出量!$C$5:$C$1745,都道府県別部門別CO2排出量!$B24)</f>
        <v>230.16531516247719</v>
      </c>
      <c r="M24" s="134">
        <f>SUMIFS(市区町村別部門別CO2排出量!P$5:P$1745,市区町村別部門別CO2排出量!$C$5:$C$1745,都道府県別部門別CO2排出量!$B24)</f>
        <v>120.75595902536793</v>
      </c>
      <c r="N24" s="134">
        <f>SUMIFS(市区町村別部門別CO2排出量!Q$5:Q$1745,市区町村別部門別CO2排出量!$C$5:$C$1745,都道府県別部門別CO2排出量!$B24)</f>
        <v>6516.1939715588096</v>
      </c>
      <c r="O24" s="134">
        <f>SUMIFS(市区町村別部門別CO2排出量!R$5:R$1745,市区町村別部門別CO2排出量!$C$5:$C$1745,都道府県別部門別CO2排出量!$B24)</f>
        <v>457.12517637637274</v>
      </c>
      <c r="P24" s="134">
        <f>SUMIFS(市区町村別部門別CO2排出量!S$5:S$1745,市区町村別部門別CO2排出量!$C$5:$C$1745,都道府県別部門別CO2排出量!$B24)</f>
        <v>25208.302374305651</v>
      </c>
      <c r="R24" t="s">
        <v>49</v>
      </c>
      <c r="S24" s="136">
        <f t="shared" si="1"/>
        <v>0.3464377962526991</v>
      </c>
      <c r="T24" s="136">
        <f t="shared" si="2"/>
        <v>7.7864526480122933E-3</v>
      </c>
      <c r="U24" s="136">
        <f t="shared" si="3"/>
        <v>1.6742988681084543E-2</v>
      </c>
      <c r="V24" s="136">
        <f t="shared" si="4"/>
        <v>0.18305272371105058</v>
      </c>
      <c r="W24" s="136">
        <f t="shared" si="5"/>
        <v>0.16935216252605223</v>
      </c>
      <c r="X24" s="136">
        <f t="shared" si="6"/>
        <v>0.14491779533668456</v>
      </c>
      <c r="Y24" s="136">
        <f t="shared" si="7"/>
        <v>9.9655306248097708E-2</v>
      </c>
      <c r="Z24" s="136">
        <f t="shared" si="8"/>
        <v>9.1305361124627091E-3</v>
      </c>
      <c r="AA24" s="136">
        <f t="shared" si="9"/>
        <v>4.7903249188430957E-3</v>
      </c>
      <c r="AB24" s="136">
        <f t="shared" si="10"/>
        <v>1.8133913565013083E-2</v>
      </c>
      <c r="AC24" s="137">
        <f>SUMIFS(人口!$E$2:$E$1748,人口!$C$2:$C$1748,都道府県別部門別CO2排出量!R24)</f>
        <v>3708556</v>
      </c>
      <c r="AD24" s="137">
        <f t="shared" si="11"/>
        <v>0</v>
      </c>
      <c r="AE24" s="137">
        <f t="shared" si="12"/>
        <v>0</v>
      </c>
      <c r="AF24" s="137">
        <f t="shared" si="13"/>
        <v>1</v>
      </c>
      <c r="AG24" s="137">
        <f t="shared" si="14"/>
        <v>0</v>
      </c>
      <c r="AH24" s="135" t="str">
        <f t="shared" si="15"/>
        <v>200万～500万人の都道府県平均</v>
      </c>
      <c r="AI24" s="135"/>
      <c r="AJ24" s="5"/>
      <c r="AK24" s="145"/>
      <c r="AL24" s="145"/>
      <c r="AM24" s="145"/>
      <c r="AN24" s="145"/>
      <c r="AO24" s="145"/>
      <c r="AP24" s="145"/>
      <c r="AQ24" s="145"/>
      <c r="AR24" s="145"/>
      <c r="AS24" s="145"/>
      <c r="AT24" s="145"/>
      <c r="AU24" s="5"/>
      <c r="AV24" s="5"/>
    </row>
    <row r="25" spans="2:48" x14ac:dyDescent="0.3">
      <c r="B25" s="43" t="s">
        <v>50</v>
      </c>
      <c r="C25" s="134">
        <f>SUMIFS(市区町村別部門別CO2排出量!F$5:F$1745,市区町村別部門別CO2排出量!$C$5:$C$1745,都道府県別部門別CO2排出量!$B25)</f>
        <v>31526.959839056701</v>
      </c>
      <c r="D25" s="134">
        <f>SUMIFS(市区町村別部門別CO2排出量!G$5:G$1745,市区町村別部門別CO2排出量!$C$5:$C$1745,都道府県別部門別CO2排出量!$B25)</f>
        <v>379.49105099877249</v>
      </c>
      <c r="E25" s="134">
        <f>SUMIFS(市区町村別部門別CO2排出量!H$5:H$1745,市区町村別部門別CO2排出量!$C$5:$C$1745,都道府県別部門別CO2排出量!$B25)</f>
        <v>488.02517127590602</v>
      </c>
      <c r="F25" s="134">
        <f>SUMIFS(市区町村別部門別CO2排出量!I$5:I$1745,市区町村別部門別CO2排出量!$C$5:$C$1745,都道府県別部門別CO2排出量!$B25)</f>
        <v>32394.47606133137</v>
      </c>
      <c r="G25" s="134">
        <f>SUMIFS(市区町村別部門別CO2排出量!J$5:J$1745,市区町村別部門別CO2排出量!$C$5:$C$1745,都道府県別部門別CO2排出量!$B25)</f>
        <v>10499.795861759525</v>
      </c>
      <c r="H25" s="134">
        <f>SUMIFS(市区町村別部門別CO2排出量!K$5:K$1745,市区町村別部門別CO2排出量!$C$5:$C$1745,都道府県別部門別CO2排出量!$B25)</f>
        <v>8724.7910852867208</v>
      </c>
      <c r="I25" s="134">
        <f>SUMIFS(市区町村別部門別CO2排出量!L$5:L$1745,市区町村別部門別CO2排出量!$C$5:$C$1745,都道府県別部門別CO2排出量!$B25)</f>
        <v>19224.586947046249</v>
      </c>
      <c r="J25" s="134">
        <f>SUMIFS(市区町村別部門別CO2排出量!M$5:M$1745,市区町村別部門別CO2排出量!$C$5:$C$1745,都道府県別部門別CO2排出量!$B25)</f>
        <v>6887.6506575595058</v>
      </c>
      <c r="K25" s="134">
        <f>SUMIFS(市区町村別部門別CO2排出量!N$5:N$1745,市区町村別部門別CO2排出量!$C$5:$C$1745,都道府県別部門別CO2排出量!$B25)</f>
        <v>4071.7488304704307</v>
      </c>
      <c r="L25" s="134">
        <f>SUMIFS(市区町村別部門別CO2排出量!O$5:O$1745,市区町村別部門別CO2排出量!$C$5:$C$1745,都道府県別部門別CO2排出量!$B25)</f>
        <v>470.16257809584135</v>
      </c>
      <c r="M25" s="134">
        <f>SUMIFS(市区町村別部門別CO2排出量!P$5:P$1745,市区町村別部門別CO2排出量!$C$5:$C$1745,都道府県別部門別CO2排出量!$B25)</f>
        <v>383.74204284139665</v>
      </c>
      <c r="N25" s="134">
        <f>SUMIFS(市区町村別部門別CO2排出量!Q$5:Q$1745,市区町村別部門別CO2排出量!$C$5:$C$1745,都道府県別部門別CO2排出量!$B25)</f>
        <v>11813.304108967168</v>
      </c>
      <c r="O25" s="134">
        <f>SUMIFS(市区町村別部門別CO2排出量!R$5:R$1745,市区町村別部門別CO2排出量!$C$5:$C$1745,都道府県別部門別CO2排出量!$B25)</f>
        <v>804.94527044648362</v>
      </c>
      <c r="P25" s="134">
        <f>SUMIFS(市区町村別部門別CO2排出量!S$5:S$1745,市区町村別部門別CO2排出量!$C$5:$C$1745,都道府県別部門別CO2排出量!$B25)</f>
        <v>64237.312387791273</v>
      </c>
      <c r="R25" t="s">
        <v>50</v>
      </c>
      <c r="S25" s="136">
        <f t="shared" si="1"/>
        <v>0.49078889927294977</v>
      </c>
      <c r="T25" s="136">
        <f t="shared" si="2"/>
        <v>5.9076420991563353E-3</v>
      </c>
      <c r="U25" s="136">
        <f t="shared" si="3"/>
        <v>7.5972227531838398E-3</v>
      </c>
      <c r="V25" s="136">
        <f t="shared" si="4"/>
        <v>0.16345322479206151</v>
      </c>
      <c r="W25" s="136">
        <f t="shared" si="5"/>
        <v>0.13582123474619284</v>
      </c>
      <c r="X25" s="136">
        <f t="shared" si="6"/>
        <v>0.10722196184018043</v>
      </c>
      <c r="Y25" s="136">
        <f t="shared" si="7"/>
        <v>6.3386039656981252E-2</v>
      </c>
      <c r="Z25" s="136">
        <f t="shared" si="8"/>
        <v>7.3191508271320338E-3</v>
      </c>
      <c r="AA25" s="136">
        <f t="shared" si="9"/>
        <v>5.9738184643342799E-3</v>
      </c>
      <c r="AB25" s="136">
        <f t="shared" si="10"/>
        <v>1.253080554782782E-2</v>
      </c>
      <c r="AC25" s="137">
        <f>SUMIFS(人口!$E$2:$E$1748,人口!$C$2:$C$1748,都道府県別部門別CO2排出量!R25)</f>
        <v>7575530</v>
      </c>
      <c r="AD25" s="137">
        <f t="shared" si="11"/>
        <v>0</v>
      </c>
      <c r="AE25" s="137">
        <f t="shared" si="12"/>
        <v>0</v>
      </c>
      <c r="AF25" s="137">
        <f t="shared" si="13"/>
        <v>0</v>
      </c>
      <c r="AG25" s="137">
        <f t="shared" si="14"/>
        <v>1</v>
      </c>
      <c r="AH25" s="135" t="str">
        <f t="shared" si="15"/>
        <v>500万人以上の都道府県平均</v>
      </c>
      <c r="AI25" s="135"/>
      <c r="AJ25" s="5"/>
      <c r="AK25" s="145"/>
      <c r="AL25" s="145"/>
      <c r="AM25" s="145"/>
      <c r="AN25" s="145"/>
      <c r="AO25" s="145"/>
      <c r="AP25" s="145"/>
      <c r="AQ25" s="145"/>
      <c r="AR25" s="145"/>
      <c r="AS25" s="145"/>
      <c r="AT25" s="145"/>
      <c r="AU25" s="5"/>
      <c r="AV25" s="5"/>
    </row>
    <row r="26" spans="2:48" x14ac:dyDescent="0.3">
      <c r="B26" s="43" t="s">
        <v>51</v>
      </c>
      <c r="C26" s="134">
        <f>SUMIFS(市区町村別部門別CO2排出量!F$5:F$1745,市区町村別部門別CO2排出量!$C$5:$C$1745,都道府県別部門別CO2排出量!$B26)</f>
        <v>12253.919627131345</v>
      </c>
      <c r="D26" s="134">
        <f>SUMIFS(市区町村別部門別CO2排出量!G$5:G$1745,市区町村別部門別CO2排出量!$C$5:$C$1745,都道府県別部門別CO2排出量!$B26)</f>
        <v>108.65654549814865</v>
      </c>
      <c r="E26" s="134">
        <f>SUMIFS(市区町村別部門別CO2排出量!H$5:H$1745,市区町村別部門別CO2排出量!$C$5:$C$1745,都道府県別部門別CO2排出量!$B26)</f>
        <v>317.45034439401149</v>
      </c>
      <c r="F26" s="134">
        <f>SUMIFS(市区町村別部門別CO2排出量!I$5:I$1745,市区町村別部門別CO2排出量!$C$5:$C$1745,都道府県別部門別CO2排出量!$B26)</f>
        <v>12680.026517023502</v>
      </c>
      <c r="G26" s="134">
        <f>SUMIFS(市区町村別部門別CO2排出量!J$5:J$1745,市区町村別部門別CO2排出量!$C$5:$C$1745,都道府県別部門別CO2排出量!$B26)</f>
        <v>2373.9247139593294</v>
      </c>
      <c r="H26" s="134">
        <f>SUMIFS(市区町村別部門別CO2排出量!K$5:K$1745,市区町村別部門別CO2排出量!$C$5:$C$1745,都道府県別部門別CO2排出量!$B26)</f>
        <v>2317.8829649694762</v>
      </c>
      <c r="I26" s="134">
        <f>SUMIFS(市区町村別部門別CO2排出量!L$5:L$1745,市区町村別部門別CO2排出量!$C$5:$C$1745,都道府県別部門別CO2排出量!$B26)</f>
        <v>4691.8076789288061</v>
      </c>
      <c r="J26" s="134">
        <f>SUMIFS(市区町村別部門別CO2排出量!M$5:M$1745,市区町村別部門別CO2排出量!$C$5:$C$1745,都道府県別部門別CO2排出量!$B26)</f>
        <v>1899.1716918958502</v>
      </c>
      <c r="K26" s="134">
        <f>SUMIFS(市区町村別部門別CO2排出量!N$5:N$1745,市区町村別部門別CO2排出量!$C$5:$C$1745,都道府県別部門別CO2排出量!$B26)</f>
        <v>1439.3610704954824</v>
      </c>
      <c r="L26" s="134">
        <f>SUMIFS(市区町村別部門別CO2排出量!O$5:O$1745,市区町村別部門別CO2排出量!$C$5:$C$1745,都道府県別部門別CO2排出量!$B26)</f>
        <v>112.57412006055614</v>
      </c>
      <c r="M26" s="134">
        <f>SUMIFS(市区町村別部門別CO2排出量!P$5:P$1745,市区町村別部門別CO2排出量!$C$5:$C$1745,都道府県別部門別CO2排出量!$B26)</f>
        <v>159.83851082095285</v>
      </c>
      <c r="N26" s="134">
        <f>SUMIFS(市区町村別部門別CO2排出量!Q$5:Q$1745,市区町村別部門別CO2排出量!$C$5:$C$1745,都道府県別部門別CO2排出量!$B26)</f>
        <v>3610.9453932728425</v>
      </c>
      <c r="O26" s="134">
        <f>SUMIFS(市区町村別部門別CO2排出量!R$5:R$1745,市区町村別部門別CO2排出量!$C$5:$C$1745,都道府県別部門別CO2排出量!$B26)</f>
        <v>184.18470450306961</v>
      </c>
      <c r="P26" s="134">
        <f>SUMIFS(市区町村別部門別CO2排出量!S$5:S$1745,市区町村別部門別CO2排出量!$C$5:$C$1745,都道府県別部門別CO2排出量!$B26)</f>
        <v>21166.96429372823</v>
      </c>
      <c r="R26" t="s">
        <v>51</v>
      </c>
      <c r="S26" s="136">
        <f t="shared" si="1"/>
        <v>0.57891719649010698</v>
      </c>
      <c r="T26" s="136">
        <f t="shared" si="2"/>
        <v>5.1333079222108183E-3</v>
      </c>
      <c r="U26" s="136">
        <f t="shared" si="3"/>
        <v>1.4997443184995215E-2</v>
      </c>
      <c r="V26" s="136">
        <f t="shared" si="4"/>
        <v>0.11215234650642479</v>
      </c>
      <c r="W26" s="136">
        <f t="shared" si="5"/>
        <v>0.10950474205015147</v>
      </c>
      <c r="X26" s="136">
        <f t="shared" si="6"/>
        <v>8.9723385249843066E-2</v>
      </c>
      <c r="Y26" s="136">
        <f t="shared" si="7"/>
        <v>6.8000354255898898E-2</v>
      </c>
      <c r="Z26" s="136">
        <f t="shared" si="8"/>
        <v>5.3183875825742214E-3</v>
      </c>
      <c r="AA26" s="136">
        <f t="shared" si="9"/>
        <v>7.5513195280587772E-3</v>
      </c>
      <c r="AB26" s="136">
        <f t="shared" si="10"/>
        <v>8.701517229735372E-3</v>
      </c>
      <c r="AC26" s="137">
        <f>SUMIFS(人口!$E$2:$E$1748,人口!$C$2:$C$1748,都道府県別部門別CO2排出量!R26)</f>
        <v>1813859</v>
      </c>
      <c r="AD26" s="137">
        <f t="shared" si="11"/>
        <v>0</v>
      </c>
      <c r="AE26" s="137">
        <f t="shared" si="12"/>
        <v>1</v>
      </c>
      <c r="AF26" s="137">
        <f t="shared" si="13"/>
        <v>0</v>
      </c>
      <c r="AG26" s="137">
        <f t="shared" si="14"/>
        <v>0</v>
      </c>
      <c r="AH26" s="135" t="str">
        <f t="shared" si="15"/>
        <v>100万～200万人未満の都道府県平均</v>
      </c>
      <c r="AI26" s="135"/>
      <c r="AJ26" s="5"/>
      <c r="AK26" s="145"/>
      <c r="AL26" s="145"/>
      <c r="AM26" s="145"/>
      <c r="AN26" s="145"/>
      <c r="AO26" s="145"/>
      <c r="AP26" s="145"/>
      <c r="AQ26" s="145"/>
      <c r="AR26" s="145"/>
      <c r="AS26" s="145"/>
      <c r="AT26" s="145"/>
      <c r="AU26" s="5"/>
      <c r="AV26" s="5"/>
    </row>
    <row r="27" spans="2:48" x14ac:dyDescent="0.3">
      <c r="B27" s="43" t="s">
        <v>52</v>
      </c>
      <c r="C27" s="134">
        <f>SUMIFS(市区町村別部門別CO2排出量!F$5:F$1745,市区町村別部門別CO2排出量!$C$5:$C$1745,都道府県別部門別CO2排出量!$B27)</f>
        <v>3191.4598094602634</v>
      </c>
      <c r="D27" s="134">
        <f>SUMIFS(市区町村別部門別CO2排出量!G$5:G$1745,市区町村別部門別CO2排出量!$C$5:$C$1745,都道府県別部門別CO2排出量!$B27)</f>
        <v>59.176845413789728</v>
      </c>
      <c r="E27" s="134">
        <f>SUMIFS(市区町村別部門別CO2排出量!H$5:H$1745,市区町村別部門別CO2排出量!$C$5:$C$1745,都道府県別部門別CO2排出量!$B27)</f>
        <v>178.88323646039731</v>
      </c>
      <c r="F27" s="134">
        <f>SUMIFS(市区町村別部門別CO2排出量!I$5:I$1745,市区町村別部門別CO2排出量!$C$5:$C$1745,都道府県別部門別CO2排出量!$B27)</f>
        <v>3429.5198913344502</v>
      </c>
      <c r="G27" s="134">
        <f>SUMIFS(市区町村別部門別CO2排出量!J$5:J$1745,市区町村別部門別CO2排出量!$C$5:$C$1745,都道府県別部門別CO2排出量!$B27)</f>
        <v>1414.4141128557517</v>
      </c>
      <c r="H27" s="134">
        <f>SUMIFS(市区町村別部門別CO2排出量!K$5:K$1745,市区町村別部門別CO2排出量!$C$5:$C$1745,都道府県別部門別CO2排出量!$B27)</f>
        <v>1442.9945084702547</v>
      </c>
      <c r="I27" s="134">
        <f>SUMIFS(市区町村別部門別CO2排出量!L$5:L$1745,市区町村別部門別CO2排出量!$C$5:$C$1745,都道府県別部門別CO2排出量!$B27)</f>
        <v>2857.4086213260061</v>
      </c>
      <c r="J27" s="134">
        <f>SUMIFS(市区町村別部門別CO2排出量!M$5:M$1745,市区町村別部門別CO2排出量!$C$5:$C$1745,都道府県別部門別CO2排出量!$B27)</f>
        <v>1321.1609092277058</v>
      </c>
      <c r="K27" s="134">
        <f>SUMIFS(市区町村別部門別CO2排出量!N$5:N$1745,市区町村別部門別CO2排出量!$C$5:$C$1745,都道府県別部門別CO2排出量!$B27)</f>
        <v>917.00112003323841</v>
      </c>
      <c r="L27" s="134">
        <f>SUMIFS(市区町村別部門別CO2排出量!O$5:O$1745,市区町村別部門別CO2排出量!$C$5:$C$1745,都道府県別部門別CO2排出量!$B27)</f>
        <v>88.188757092920184</v>
      </c>
      <c r="M27" s="134">
        <f>SUMIFS(市区町村別部門別CO2排出量!P$5:P$1745,市区町村別部門別CO2排出量!$C$5:$C$1745,都道府県別部門別CO2排出量!$B27)</f>
        <v>16.529030351784101</v>
      </c>
      <c r="N27" s="134">
        <f>SUMIFS(市区町村別部門別CO2排出量!Q$5:Q$1745,市区町村別部門別CO2排出量!$C$5:$C$1745,都道府県別部門別CO2排出量!$B27)</f>
        <v>2342.8798167056475</v>
      </c>
      <c r="O27" s="134">
        <f>SUMIFS(市区町村別部門別CO2排出量!R$5:R$1745,市区町村別部門別CO2排出量!$C$5:$C$1745,都道府県別部門別CO2排出量!$B27)</f>
        <v>199.38711312264823</v>
      </c>
      <c r="P27" s="134">
        <f>SUMIFS(市区町村別部門別CO2排出量!S$5:S$1745,市区町村別部門別CO2排出量!$C$5:$C$1745,都道府県別部門別CO2排出量!$B27)</f>
        <v>8829.1954424887535</v>
      </c>
      <c r="R27" t="s">
        <v>52</v>
      </c>
      <c r="S27" s="136">
        <f t="shared" si="1"/>
        <v>0.3614666625343908</v>
      </c>
      <c r="T27" s="136">
        <f t="shared" si="2"/>
        <v>6.7024051964024818E-3</v>
      </c>
      <c r="U27" s="136">
        <f t="shared" si="3"/>
        <v>2.0260423231720205E-2</v>
      </c>
      <c r="V27" s="136">
        <f t="shared" si="4"/>
        <v>0.16019739534240732</v>
      </c>
      <c r="W27" s="136">
        <f t="shared" si="5"/>
        <v>0.16343442818426349</v>
      </c>
      <c r="X27" s="136">
        <f t="shared" si="6"/>
        <v>0.14963548126592383</v>
      </c>
      <c r="Y27" s="136">
        <f t="shared" si="7"/>
        <v>0.10386009982521763</v>
      </c>
      <c r="Z27" s="136">
        <f t="shared" si="8"/>
        <v>9.9883118079512959E-3</v>
      </c>
      <c r="AA27" s="136">
        <f t="shared" si="9"/>
        <v>1.8720879449832335E-3</v>
      </c>
      <c r="AB27" s="136">
        <f t="shared" si="10"/>
        <v>2.2582704666739763E-2</v>
      </c>
      <c r="AC27" s="137">
        <f>SUMIFS(人口!$E$2:$E$1748,人口!$C$2:$C$1748,都道府県別部門別CO2排出量!R27)</f>
        <v>1420948</v>
      </c>
      <c r="AD27" s="137">
        <f t="shared" si="11"/>
        <v>0</v>
      </c>
      <c r="AE27" s="137">
        <f t="shared" si="12"/>
        <v>1</v>
      </c>
      <c r="AF27" s="137">
        <f t="shared" si="13"/>
        <v>0</v>
      </c>
      <c r="AG27" s="137">
        <f t="shared" si="14"/>
        <v>0</v>
      </c>
      <c r="AH27" s="135" t="str">
        <f t="shared" si="15"/>
        <v>100万～200万人未満の都道府県平均</v>
      </c>
      <c r="AI27" s="135"/>
    </row>
    <row r="28" spans="2:48" x14ac:dyDescent="0.3">
      <c r="B28" s="43" t="s">
        <v>53</v>
      </c>
      <c r="C28" s="134">
        <f>SUMIFS(市区町村別部門別CO2排出量!F$5:F$1745,市区町村別部門別CO2排出量!$C$5:$C$1745,都道府県別部門別CO2排出量!$B28)</f>
        <v>2344.2377419467753</v>
      </c>
      <c r="D28" s="134">
        <f>SUMIFS(市区町村別部門別CO2排出量!G$5:G$1745,市区町村別部門別CO2排出量!$C$5:$C$1745,都道府県別部門別CO2排出量!$B28)</f>
        <v>97.681494102487932</v>
      </c>
      <c r="E28" s="134">
        <f>SUMIFS(市区町村別部門別CO2排出量!H$5:H$1745,市区町村別部門別CO2排出量!$C$5:$C$1745,都道府県別部門別CO2排出量!$B28)</f>
        <v>152.84844344138929</v>
      </c>
      <c r="F28" s="134">
        <f>SUMIFS(市区町村別部門別CO2排出量!I$5:I$1745,市区町村別部門別CO2排出量!$C$5:$C$1745,都道府県別部門別CO2排出量!$B28)</f>
        <v>2594.7676794906515</v>
      </c>
      <c r="G28" s="134">
        <f>SUMIFS(市区町村別部門別CO2排出量!J$5:J$1745,市区町村別部門別CO2排出量!$C$5:$C$1745,都道府県別部門別CO2排出量!$B28)</f>
        <v>3123.3324046330749</v>
      </c>
      <c r="H28" s="134">
        <f>SUMIFS(市区町村別部門別CO2排出量!K$5:K$1745,市区町村別部門別CO2排出量!$C$5:$C$1745,都道府県別部門別CO2排出量!$B28)</f>
        <v>2652.7041377140149</v>
      </c>
      <c r="I28" s="134">
        <f>SUMIFS(市区町村別部門別CO2排出量!L$5:L$1745,市区町村別部門別CO2排出量!$C$5:$C$1745,都道府県別部門別CO2排出量!$B28)</f>
        <v>5776.0365423470885</v>
      </c>
      <c r="J28" s="134">
        <f>SUMIFS(市区町村別部門別CO2排出量!M$5:M$1745,市区町村別部門別CO2排出量!$C$5:$C$1745,都道府県別部門別CO2排出量!$B28)</f>
        <v>1662.0400425910705</v>
      </c>
      <c r="K28" s="134">
        <f>SUMIFS(市区町村別部門別CO2排出量!N$5:N$1745,市区町村別部門別CO2排出量!$C$5:$C$1745,都道府県別部門別CO2排出量!$B28)</f>
        <v>1247.2897300103182</v>
      </c>
      <c r="L28" s="134">
        <f>SUMIFS(市区町村別部門別CO2排出量!O$5:O$1745,市区町村別部門別CO2排出量!$C$5:$C$1745,都道府県別部門別CO2排出量!$B28)</f>
        <v>158.00695626730069</v>
      </c>
      <c r="M28" s="134">
        <f>SUMIFS(市区町村別部門別CO2排出量!P$5:P$1745,市区町村別部門別CO2排出量!$C$5:$C$1745,都道府県別部門別CO2排出量!$B28)</f>
        <v>40.208010247951556</v>
      </c>
      <c r="N28" s="134">
        <f>SUMIFS(市区町村別部門別CO2排出量!Q$5:Q$1745,市区町村別部門別CO2排出量!$C$5:$C$1745,都道府県別部門別CO2排出量!$B28)</f>
        <v>3107.5447391166417</v>
      </c>
      <c r="O28" s="134">
        <f>SUMIFS(市区町村別部門別CO2排出量!R$5:R$1745,市区町村別部門別CO2排出量!$C$5:$C$1745,都道府県別部門別CO2排出量!$B28)</f>
        <v>284.33918182080384</v>
      </c>
      <c r="P28" s="134">
        <f>SUMIFS(市区町村別部門別CO2排出量!S$5:S$1745,市区町村別部門別CO2排出量!$C$5:$C$1745,都道府県別部門別CO2排出量!$B28)</f>
        <v>11762.688142775185</v>
      </c>
      <c r="R28" t="s">
        <v>53</v>
      </c>
      <c r="S28" s="136">
        <f t="shared" si="1"/>
        <v>0.19929438862039714</v>
      </c>
      <c r="T28" s="136">
        <f t="shared" si="2"/>
        <v>8.3043512602589339E-3</v>
      </c>
      <c r="U28" s="136">
        <f t="shared" si="3"/>
        <v>1.2994346325101803E-2</v>
      </c>
      <c r="V28" s="136">
        <f t="shared" si="4"/>
        <v>0.26552879467024476</v>
      </c>
      <c r="W28" s="136">
        <f t="shared" si="5"/>
        <v>0.22551852990707269</v>
      </c>
      <c r="X28" s="136">
        <f t="shared" si="6"/>
        <v>0.14129763727621392</v>
      </c>
      <c r="Y28" s="136">
        <f t="shared" si="7"/>
        <v>0.10603781336976291</v>
      </c>
      <c r="Z28" s="136">
        <f t="shared" si="8"/>
        <v>1.3432895129873088E-2</v>
      </c>
      <c r="AA28" s="136">
        <f t="shared" si="9"/>
        <v>3.4182671307704357E-3</v>
      </c>
      <c r="AB28" s="136">
        <f t="shared" si="10"/>
        <v>2.4172976310304472E-2</v>
      </c>
      <c r="AC28" s="137">
        <f>SUMIFS(人口!$E$2:$E$1748,人口!$C$2:$C$1748,都道府県別部門別CO2排出量!R28)</f>
        <v>2545899</v>
      </c>
      <c r="AD28" s="137">
        <f t="shared" si="11"/>
        <v>0</v>
      </c>
      <c r="AE28" s="137">
        <f t="shared" si="12"/>
        <v>0</v>
      </c>
      <c r="AF28" s="137">
        <f t="shared" si="13"/>
        <v>1</v>
      </c>
      <c r="AG28" s="137">
        <f t="shared" si="14"/>
        <v>0</v>
      </c>
      <c r="AH28" s="135" t="str">
        <f t="shared" si="15"/>
        <v>200万～500万人の都道府県平均</v>
      </c>
      <c r="AI28" s="135"/>
    </row>
    <row r="29" spans="2:48" x14ac:dyDescent="0.3">
      <c r="B29" s="43" t="s">
        <v>54</v>
      </c>
      <c r="C29" s="134">
        <f>SUMIFS(市区町村別部門別CO2排出量!F$5:F$1745,市区町村別部門別CO2排出量!$C$5:$C$1745,都道府県別部門別CO2排出量!$B29)</f>
        <v>9853.1595536915611</v>
      </c>
      <c r="D29" s="134">
        <f>SUMIFS(市区町村別部門別CO2排出量!G$5:G$1745,市区町村別部門別CO2排出量!$C$5:$C$1745,都道府県別部門別CO2排出量!$B29)</f>
        <v>348.56109255604287</v>
      </c>
      <c r="E29" s="134">
        <f>SUMIFS(市区町村別部門別CO2排出量!H$5:H$1745,市区町村別部門別CO2排出量!$C$5:$C$1745,都道府県別部門別CO2排出量!$B29)</f>
        <v>202.32305689530477</v>
      </c>
      <c r="F29" s="134">
        <f>SUMIFS(市区町村別部門別CO2排出量!I$5:I$1745,市区町村別部門別CO2排出量!$C$5:$C$1745,都道府県別部門別CO2排出量!$B29)</f>
        <v>10404.043703142901</v>
      </c>
      <c r="G29" s="134">
        <f>SUMIFS(市区町村別部門別CO2排出量!J$5:J$1745,市区町村別部門別CO2排出量!$C$5:$C$1745,都道府県別部門別CO2排出量!$B29)</f>
        <v>11338.088962221304</v>
      </c>
      <c r="H29" s="134">
        <f>SUMIFS(市区町村別部門別CO2排出量!K$5:K$1745,市区町村別部門別CO2排出量!$C$5:$C$1745,都道府県別部門別CO2排出量!$B29)</f>
        <v>8529.8412736465489</v>
      </c>
      <c r="I29" s="134">
        <f>SUMIFS(市区町村別部門別CO2排出量!L$5:L$1745,市区町村別部門別CO2排出量!$C$5:$C$1745,都道府県別部門別CO2排出量!$B29)</f>
        <v>19867.930235867843</v>
      </c>
      <c r="J29" s="134">
        <f>SUMIFS(市区町村別部門別CO2排出量!M$5:M$1745,市区町村別部門別CO2排出量!$C$5:$C$1745,都道府県別部門別CO2排出量!$B29)</f>
        <v>4610.1624328258622</v>
      </c>
      <c r="K29" s="134">
        <f>SUMIFS(市区町村別部門別CO2排出量!N$5:N$1745,市区町村別部門別CO2排出量!$C$5:$C$1745,都道府県別部門別CO2排出量!$B29)</f>
        <v>3527.3863188849718</v>
      </c>
      <c r="L29" s="134">
        <f>SUMIFS(市区町村別部門別CO2排出量!O$5:O$1745,市区町村別部門別CO2排出量!$C$5:$C$1745,都道府県別部門別CO2排出量!$B29)</f>
        <v>549.23777040117216</v>
      </c>
      <c r="M29" s="134">
        <f>SUMIFS(市区町村別部門別CO2排出量!P$5:P$1745,市区町村別部門別CO2排出量!$C$5:$C$1745,都道府県別部門別CO2排出量!$B29)</f>
        <v>424.93983163700113</v>
      </c>
      <c r="N29" s="134">
        <f>SUMIFS(市区町村別部門別CO2排出量!Q$5:Q$1745,市区町村別部門別CO2排出量!$C$5:$C$1745,都道府県別部門別CO2排出量!$B29)</f>
        <v>9111.7263537490071</v>
      </c>
      <c r="O29" s="134">
        <f>SUMIFS(市区町村別部門別CO2排出量!R$5:R$1745,市区町村別部門別CO2排出量!$C$5:$C$1745,都道府県別部門別CO2排出量!$B29)</f>
        <v>1340.4234459381069</v>
      </c>
      <c r="P29" s="134">
        <f>SUMIFS(市区町村別部門別CO2排出量!S$5:S$1745,市区町村別部門別CO2排出量!$C$5:$C$1745,都道府県別部門別CO2排出量!$B29)</f>
        <v>40724.123738697846</v>
      </c>
      <c r="R29" t="s">
        <v>54</v>
      </c>
      <c r="S29" s="136">
        <f t="shared" si="1"/>
        <v>0.24194896413028666</v>
      </c>
      <c r="T29" s="136">
        <f t="shared" si="2"/>
        <v>8.5590814621954621E-3</v>
      </c>
      <c r="U29" s="136">
        <f t="shared" si="3"/>
        <v>4.9681377601514488E-3</v>
      </c>
      <c r="V29" s="136">
        <f t="shared" si="4"/>
        <v>0.27841210371943143</v>
      </c>
      <c r="W29" s="136">
        <f t="shared" si="5"/>
        <v>0.20945426176330764</v>
      </c>
      <c r="X29" s="136">
        <f t="shared" si="6"/>
        <v>0.11320470545680726</v>
      </c>
      <c r="Y29" s="136">
        <f t="shared" si="7"/>
        <v>8.6616629040764226E-2</v>
      </c>
      <c r="Z29" s="136">
        <f t="shared" si="8"/>
        <v>1.3486791610920834E-2</v>
      </c>
      <c r="AA29" s="136">
        <f t="shared" si="9"/>
        <v>1.0434597300695379E-2</v>
      </c>
      <c r="AB29" s="136">
        <f t="shared" si="10"/>
        <v>3.2914727755440389E-2</v>
      </c>
      <c r="AC29" s="137">
        <f>SUMIFS(人口!$E$2:$E$1748,人口!$C$2:$C$1748,都道府県別部門別CO2排出量!R29)</f>
        <v>8849635</v>
      </c>
      <c r="AD29" s="137">
        <f t="shared" si="11"/>
        <v>0</v>
      </c>
      <c r="AE29" s="137">
        <f t="shared" si="12"/>
        <v>0</v>
      </c>
      <c r="AF29" s="137">
        <f t="shared" si="13"/>
        <v>0</v>
      </c>
      <c r="AG29" s="137">
        <f t="shared" si="14"/>
        <v>1</v>
      </c>
      <c r="AH29" s="135" t="str">
        <f t="shared" si="15"/>
        <v>500万人以上の都道府県平均</v>
      </c>
      <c r="AI29" s="135"/>
    </row>
    <row r="30" spans="2:48" x14ac:dyDescent="0.3">
      <c r="B30" s="43" t="s">
        <v>55</v>
      </c>
      <c r="C30" s="134">
        <f>SUMIFS(市区町村別部門別CO2排出量!F$5:F$1745,市区町村別部門別CO2排出量!$C$5:$C$1745,都道府県別部門別CO2排出量!$B30)</f>
        <v>27252.061832916832</v>
      </c>
      <c r="D30" s="134">
        <f>SUMIFS(市区町村別部門別CO2排出量!G$5:G$1745,市区町村別部門別CO2排出量!$C$5:$C$1745,都道府県別部門別CO2排出量!$B30)</f>
        <v>193.70466496663056</v>
      </c>
      <c r="E30" s="134">
        <f>SUMIFS(市区町村別部門別CO2排出量!H$5:H$1745,市区町村別部門別CO2排出量!$C$5:$C$1745,都道府県別部門別CO2排出量!$B30)</f>
        <v>296.19521552463704</v>
      </c>
      <c r="F30" s="134">
        <f>SUMIFS(市区町村別部門別CO2排出量!I$5:I$1745,市区町村別部門別CO2排出量!$C$5:$C$1745,都道府県別部門別CO2排出量!$B30)</f>
        <v>27741.961713408109</v>
      </c>
      <c r="G30" s="134">
        <f>SUMIFS(市区町村別部門別CO2排出量!J$5:J$1745,市区町村別部門別CO2排出量!$C$5:$C$1745,都道府県別部門別CO2排出量!$B30)</f>
        <v>5734.1631664943279</v>
      </c>
      <c r="H30" s="134">
        <f>SUMIFS(市区町村別部門別CO2排出量!K$5:K$1745,市区町村別部門別CO2排出量!$C$5:$C$1745,都道府県別部門別CO2排出量!$B30)</f>
        <v>5039.8116670192485</v>
      </c>
      <c r="I30" s="134">
        <f>SUMIFS(市区町村別部門別CO2排出量!L$5:L$1745,市区町村別部門別CO2排出量!$C$5:$C$1745,都道府県別部門別CO2排出量!$B30)</f>
        <v>10773.974833513579</v>
      </c>
      <c r="J30" s="134">
        <f>SUMIFS(市区町村別部門別CO2排出量!M$5:M$1745,市区町村別部門別CO2排出量!$C$5:$C$1745,都道府県別部門別CO2排出量!$B30)</f>
        <v>3808.7544220112568</v>
      </c>
      <c r="K30" s="134">
        <f>SUMIFS(市区町村別部門別CO2排出量!N$5:N$1745,市区町村別部門別CO2排出量!$C$5:$C$1745,都道府県別部門別CO2排出量!$B30)</f>
        <v>2583.922464065452</v>
      </c>
      <c r="L30" s="134">
        <f>SUMIFS(市区町村別部門別CO2排出量!O$5:O$1745,市区町村別部門別CO2排出量!$C$5:$C$1745,都道府県別部門別CO2排出量!$B30)</f>
        <v>344.42464067836602</v>
      </c>
      <c r="M30" s="134">
        <f>SUMIFS(市区町村別部門別CO2排出量!P$5:P$1745,市区町村別部門別CO2排出量!$C$5:$C$1745,都道府県別部門別CO2排出量!$B30)</f>
        <v>491.40938673801912</v>
      </c>
      <c r="N30" s="134">
        <f>SUMIFS(市区町村別部門別CO2排出量!Q$5:Q$1745,市区町村別部門別CO2排出量!$C$5:$C$1745,都道府県別部門別CO2排出量!$B30)</f>
        <v>7228.5109134930926</v>
      </c>
      <c r="O30" s="134">
        <f>SUMIFS(市区町村別部門別CO2排出量!R$5:R$1745,市区町村別部門別CO2排出量!$C$5:$C$1745,都道府県別部門別CO2排出量!$B30)</f>
        <v>737.7906794010031</v>
      </c>
      <c r="P30" s="134">
        <f>SUMIFS(市区町村別部門別CO2排出量!S$5:S$1745,市区町村別部門別CO2排出量!$C$5:$C$1745,都道府県別部門別CO2排出量!$B30)</f>
        <v>46482.238139815767</v>
      </c>
      <c r="R30" t="s">
        <v>55</v>
      </c>
      <c r="S30" s="136">
        <f t="shared" si="1"/>
        <v>0.58628979419932992</v>
      </c>
      <c r="T30" s="136">
        <f t="shared" si="2"/>
        <v>4.1672835198679247E-3</v>
      </c>
      <c r="U30" s="136">
        <f t="shared" si="3"/>
        <v>6.372223614398681E-3</v>
      </c>
      <c r="V30" s="136">
        <f t="shared" si="4"/>
        <v>0.12336245834906467</v>
      </c>
      <c r="W30" s="136">
        <f t="shared" si="5"/>
        <v>0.1084244620893641</v>
      </c>
      <c r="X30" s="136">
        <f t="shared" si="6"/>
        <v>8.1939996317620362E-2</v>
      </c>
      <c r="Y30" s="136">
        <f t="shared" si="7"/>
        <v>5.5589458844326069E-2</v>
      </c>
      <c r="Z30" s="136">
        <f t="shared" si="8"/>
        <v>7.4098118864749478E-3</v>
      </c>
      <c r="AA30" s="136">
        <f t="shared" si="9"/>
        <v>1.0571982038814253E-2</v>
      </c>
      <c r="AB30" s="136">
        <f t="shared" si="10"/>
        <v>1.5872529140739163E-2</v>
      </c>
      <c r="AC30" s="137">
        <f>SUMIFS(人口!$E$2:$E$1748,人口!$C$2:$C$1748,都道府県別部門別CO2排出量!R30)</f>
        <v>5549568</v>
      </c>
      <c r="AD30" s="137">
        <f t="shared" si="11"/>
        <v>0</v>
      </c>
      <c r="AE30" s="137">
        <f t="shared" si="12"/>
        <v>0</v>
      </c>
      <c r="AF30" s="137">
        <f t="shared" si="13"/>
        <v>0</v>
      </c>
      <c r="AG30" s="137">
        <f t="shared" si="14"/>
        <v>1</v>
      </c>
      <c r="AH30" s="135" t="str">
        <f t="shared" si="15"/>
        <v>500万人以上の都道府県平均</v>
      </c>
      <c r="AI30" s="135"/>
    </row>
    <row r="31" spans="2:48" x14ac:dyDescent="0.3">
      <c r="B31" s="43" t="s">
        <v>56</v>
      </c>
      <c r="C31" s="134">
        <f>SUMIFS(市区町村別部門別CO2排出量!F$5:F$1745,市区町村別部門別CO2排出量!$C$5:$C$1745,都道府県別部門別CO2排出量!$B31)</f>
        <v>601.75329650472031</v>
      </c>
      <c r="D31" s="134">
        <f>SUMIFS(市区町村別部門別CO2排出量!G$5:G$1745,市区町村別部門別CO2排出量!$C$5:$C$1745,都道府県別部門別CO2排出量!$B31)</f>
        <v>39.937014596435802</v>
      </c>
      <c r="E31" s="134">
        <f>SUMIFS(市区町村別部門別CO2排出量!H$5:H$1745,市区町村別部門別CO2排出量!$C$5:$C$1745,都道府県別部門別CO2排出量!$B31)</f>
        <v>47.395401210304399</v>
      </c>
      <c r="F31" s="134">
        <f>SUMIFS(市区町村別部門別CO2排出量!I$5:I$1745,市区町村別部門別CO2排出量!$C$5:$C$1745,都道府県別部門別CO2排出量!$B31)</f>
        <v>689.08571231146038</v>
      </c>
      <c r="G31" s="134">
        <f>SUMIFS(市区町村別部門別CO2排出量!J$5:J$1745,市区町村別部門別CO2排出量!$C$5:$C$1745,都道府県別部門別CO2排出量!$B31)</f>
        <v>1284.4125491682134</v>
      </c>
      <c r="H31" s="134">
        <f>SUMIFS(市区町村別部門別CO2排出量!K$5:K$1745,市区町村別部門別CO2排出量!$C$5:$C$1745,都道府県別部門別CO2排出量!$B31)</f>
        <v>1550.0105112831093</v>
      </c>
      <c r="I31" s="134">
        <f>SUMIFS(市区町村別部門別CO2排出量!L$5:L$1745,市区町村別部門別CO2排出量!$C$5:$C$1745,都道府県別部門別CO2排出量!$B31)</f>
        <v>2834.4230604513241</v>
      </c>
      <c r="J31" s="134">
        <f>SUMIFS(市区町村別部門別CO2排出量!M$5:M$1745,市区町村別部門別CO2排出量!$C$5:$C$1745,都道府県別部門別CO2排出量!$B31)</f>
        <v>1065.970302632129</v>
      </c>
      <c r="K31" s="134">
        <f>SUMIFS(市区町村別部門別CO2排出量!N$5:N$1745,市区町村別部門別CO2排出量!$C$5:$C$1745,都道府県別部門別CO2排出量!$B31)</f>
        <v>703.9568593783647</v>
      </c>
      <c r="L31" s="134">
        <f>SUMIFS(市区町村別部門別CO2排出量!O$5:O$1745,市区町村別部門別CO2排出量!$C$5:$C$1745,都道府県別部門別CO2排出量!$B31)</f>
        <v>84.023625309587558</v>
      </c>
      <c r="M31" s="134">
        <f>SUMIFS(市区町村別部門別CO2排出量!P$5:P$1745,市区町村別部門別CO2排出量!$C$5:$C$1745,都道府県別部門別CO2排出量!$B31)</f>
        <v>0</v>
      </c>
      <c r="N31" s="134">
        <f>SUMIFS(市区町村別部門別CO2排出量!Q$5:Q$1745,市区町村別部門別CO2排出量!$C$5:$C$1745,都道府県別部門別CO2排出量!$B31)</f>
        <v>1853.9507873200814</v>
      </c>
      <c r="O31" s="134">
        <f>SUMIFS(市区町村別部門別CO2排出量!R$5:R$1745,市区町村別部門別CO2排出量!$C$5:$C$1745,都道府県別部門別CO2排出量!$B31)</f>
        <v>226.1735144219947</v>
      </c>
      <c r="P31" s="134">
        <f>SUMIFS(市区町村別部門別CO2排出量!S$5:S$1745,市区町村別部門別CO2排出量!$C$5:$C$1745,都道府県別部門別CO2排出量!$B31)</f>
        <v>5603.6330745048599</v>
      </c>
      <c r="R31" t="s">
        <v>56</v>
      </c>
      <c r="S31" s="136">
        <f t="shared" si="1"/>
        <v>0.10738627752815375</v>
      </c>
      <c r="T31" s="136">
        <f t="shared" si="2"/>
        <v>7.1269860223609769E-3</v>
      </c>
      <c r="U31" s="136">
        <f t="shared" si="3"/>
        <v>8.4579772765532631E-3</v>
      </c>
      <c r="V31" s="136">
        <f t="shared" si="4"/>
        <v>0.22921068030167283</v>
      </c>
      <c r="W31" s="136">
        <f t="shared" si="5"/>
        <v>0.27660813809085261</v>
      </c>
      <c r="X31" s="136">
        <f t="shared" si="6"/>
        <v>0.1902284265331414</v>
      </c>
      <c r="Y31" s="136">
        <f t="shared" si="7"/>
        <v>0.12562508108912301</v>
      </c>
      <c r="Z31" s="136">
        <f t="shared" si="8"/>
        <v>1.4994490929799492E-2</v>
      </c>
      <c r="AA31" s="136">
        <f t="shared" si="9"/>
        <v>0</v>
      </c>
      <c r="AB31" s="136">
        <f t="shared" si="10"/>
        <v>4.0361942228342551E-2</v>
      </c>
      <c r="AC31" s="137">
        <f>SUMIFS(人口!$E$2:$E$1748,人口!$C$2:$C$1748,都道府県別部門別CO2排出量!R31)</f>
        <v>1353837</v>
      </c>
      <c r="AD31" s="137">
        <f t="shared" si="11"/>
        <v>0</v>
      </c>
      <c r="AE31" s="137">
        <f t="shared" si="12"/>
        <v>1</v>
      </c>
      <c r="AF31" s="137">
        <f t="shared" si="13"/>
        <v>0</v>
      </c>
      <c r="AG31" s="137">
        <f t="shared" si="14"/>
        <v>0</v>
      </c>
      <c r="AH31" s="135" t="str">
        <f t="shared" si="15"/>
        <v>100万～200万人未満の都道府県平均</v>
      </c>
      <c r="AI31" s="135"/>
    </row>
    <row r="32" spans="2:48" x14ac:dyDescent="0.3">
      <c r="B32" s="43" t="s">
        <v>57</v>
      </c>
      <c r="C32" s="134">
        <f>SUMIFS(市区町村別部門別CO2排出量!F$5:F$1745,市区町村別部門別CO2排出量!$C$5:$C$1745,都道府県別部門別CO2排出量!$B32)</f>
        <v>10898.222237546546</v>
      </c>
      <c r="D32" s="134">
        <f>SUMIFS(市区町村別部門別CO2排出量!G$5:G$1745,市区町村別部門別CO2排出量!$C$5:$C$1745,都道府県別部門別CO2排出量!$B32)</f>
        <v>44.146895334865434</v>
      </c>
      <c r="E32" s="134">
        <f>SUMIFS(市区町村別部門別CO2排出量!H$5:H$1745,市区町村別部門別CO2排出量!$C$5:$C$1745,都道府県別部門別CO2排出量!$B32)</f>
        <v>194.42979078668455</v>
      </c>
      <c r="F32" s="134">
        <f>SUMIFS(市区町村別部門別CO2排出量!I$5:I$1745,市区町村別部門別CO2排出量!$C$5:$C$1745,都道府県別部門別CO2排出量!$B32)</f>
        <v>11136.798923668097</v>
      </c>
      <c r="G32" s="134">
        <f>SUMIFS(市区町村別部門別CO2排出量!J$5:J$1745,市区町村別部門別CO2排出量!$C$5:$C$1745,都道府県別部門別CO2排出量!$B32)</f>
        <v>1000.1848146940355</v>
      </c>
      <c r="H32" s="134">
        <f>SUMIFS(市区町村別部門別CO2排出量!K$5:K$1745,市区町村別部門別CO2排出量!$C$5:$C$1745,都道府県別部門別CO2排出量!$B32)</f>
        <v>1057.3941524820809</v>
      </c>
      <c r="I32" s="134">
        <f>SUMIFS(市区町村別部門別CO2排出量!L$5:L$1745,市区町村別部門別CO2排出量!$C$5:$C$1745,都道府県別部門別CO2排出量!$B32)</f>
        <v>2057.5789671761172</v>
      </c>
      <c r="J32" s="134">
        <f>SUMIFS(市区町村別部門別CO2排出量!M$5:M$1745,市区町村別部門別CO2排出量!$C$5:$C$1745,都道府県別部門別CO2排出量!$B32)</f>
        <v>886.68111471504858</v>
      </c>
      <c r="K32" s="134">
        <f>SUMIFS(市区町村別部門別CO2排出量!N$5:N$1745,市区町村別部門別CO2排出量!$C$5:$C$1745,都道府県別部門別CO2排出量!$B32)</f>
        <v>837.45413926567323</v>
      </c>
      <c r="L32" s="134">
        <f>SUMIFS(市区町村別部門別CO2排出量!O$5:O$1745,市区町村別部門別CO2排出量!$C$5:$C$1745,都道府県別部門別CO2排出量!$B32)</f>
        <v>59.224424092912493</v>
      </c>
      <c r="M32" s="134">
        <f>SUMIFS(市区町村別部門別CO2排出量!P$5:P$1745,市区町村別部門別CO2排出量!$C$5:$C$1745,都道府県別部門別CO2排出量!$B32)</f>
        <v>113.67828239236628</v>
      </c>
      <c r="N32" s="134">
        <f>SUMIFS(市区町村別部門別CO2排出量!Q$5:Q$1745,市区町村別部門別CO2排出量!$C$5:$C$1745,都道府県別部門別CO2排出量!$B32)</f>
        <v>1897.0379604660009</v>
      </c>
      <c r="O32" s="134">
        <f>SUMIFS(市区町村別部門別CO2排出量!R$5:R$1745,市区町村別部門別CO2排出量!$C$5:$C$1745,都道府県別部門別CO2排出量!$B32)</f>
        <v>133.33324903881453</v>
      </c>
      <c r="P32" s="134">
        <f>SUMIFS(市区町村別部門別CO2排出量!S$5:S$1745,市区町村別部門別CO2排出量!$C$5:$C$1745,都道府県別部門別CO2排出量!$B32)</f>
        <v>15224.74910034903</v>
      </c>
      <c r="R32" t="s">
        <v>57</v>
      </c>
      <c r="S32" s="136">
        <f t="shared" si="1"/>
        <v>0.7158227807706008</v>
      </c>
      <c r="T32" s="136">
        <f t="shared" si="2"/>
        <v>2.899679662625991E-3</v>
      </c>
      <c r="U32" s="136">
        <f t="shared" si="3"/>
        <v>1.2770640061465921E-2</v>
      </c>
      <c r="V32" s="136">
        <f t="shared" si="4"/>
        <v>6.5694666500028295E-2</v>
      </c>
      <c r="W32" s="136">
        <f t="shared" si="5"/>
        <v>6.9452320397046144E-2</v>
      </c>
      <c r="X32" s="136">
        <f t="shared" si="6"/>
        <v>5.8239456615723224E-2</v>
      </c>
      <c r="Y32" s="136">
        <f t="shared" si="7"/>
        <v>5.5006104451762322E-2</v>
      </c>
      <c r="Z32" s="136">
        <f t="shared" si="8"/>
        <v>3.8900098584583416E-3</v>
      </c>
      <c r="AA32" s="136">
        <f t="shared" si="9"/>
        <v>7.4666768984560927E-3</v>
      </c>
      <c r="AB32" s="136">
        <f t="shared" si="10"/>
        <v>8.7576647838326499E-3</v>
      </c>
      <c r="AC32" s="137">
        <f>SUMIFS(人口!$E$2:$E$1748,人口!$C$2:$C$1748,都道府県別部門別CO2排出量!R32)</f>
        <v>954258</v>
      </c>
      <c r="AD32" s="137">
        <f t="shared" si="11"/>
        <v>1</v>
      </c>
      <c r="AE32" s="137">
        <f t="shared" si="12"/>
        <v>0</v>
      </c>
      <c r="AF32" s="137">
        <f t="shared" si="13"/>
        <v>0</v>
      </c>
      <c r="AG32" s="137">
        <f t="shared" si="14"/>
        <v>0</v>
      </c>
      <c r="AH32" s="135" t="str">
        <f t="shared" si="15"/>
        <v>100万人未満の都道府県</v>
      </c>
      <c r="AI32" s="135"/>
    </row>
    <row r="33" spans="2:35" x14ac:dyDescent="0.3">
      <c r="B33" s="43" t="s">
        <v>58</v>
      </c>
      <c r="C33" s="134">
        <f>SUMIFS(市区町村別部門別CO2排出量!F$5:F$1745,市区町村別部門別CO2排出量!$C$5:$C$1745,都道府県別部門別CO2排出量!$B33)</f>
        <v>637.08179918934457</v>
      </c>
      <c r="D33" s="134">
        <f>SUMIFS(市区町村別部門別CO2排出量!G$5:G$1745,市区町村別部門別CO2排出量!$C$5:$C$1745,都道府県別部門別CO2排出量!$B33)</f>
        <v>35.719803487576002</v>
      </c>
      <c r="E33" s="134">
        <f>SUMIFS(市区町村別部門別CO2排出量!H$5:H$1745,市区町村別部門別CO2排出量!$C$5:$C$1745,都道府県別部門別CO2排出量!$B33)</f>
        <v>201.32718247333193</v>
      </c>
      <c r="F33" s="134">
        <f>SUMIFS(市区町村別部門別CO2排出量!I$5:I$1745,市区町村別部門別CO2排出量!$C$5:$C$1745,都道府県別部門別CO2排出量!$B33)</f>
        <v>874.12878515025238</v>
      </c>
      <c r="G33" s="134">
        <f>SUMIFS(市区町村別部門別CO2排出量!J$5:J$1745,市区町村別部門別CO2排出量!$C$5:$C$1745,都道府県別部門別CO2排出量!$B33)</f>
        <v>950.20580348125668</v>
      </c>
      <c r="H33" s="134">
        <f>SUMIFS(市区町村別部門別CO2排出量!K$5:K$1745,市区町村別部門別CO2排出量!$C$5:$C$1745,都道府県別部門別CO2排出量!$B33)</f>
        <v>852.00074340355707</v>
      </c>
      <c r="I33" s="134">
        <f>SUMIFS(市区町村別部門別CO2排出量!L$5:L$1745,市区町村別部門別CO2排出量!$C$5:$C$1745,都道府県別部門別CO2排出量!$B33)</f>
        <v>1802.2065468848132</v>
      </c>
      <c r="J33" s="134">
        <f>SUMIFS(市区町村別部門別CO2排出量!M$5:M$1745,市区町村別部門別CO2排出量!$C$5:$C$1745,都道府県別部門別CO2排出量!$B33)</f>
        <v>562.48415404380819</v>
      </c>
      <c r="K33" s="134">
        <f>SUMIFS(市区町村別部門別CO2排出量!N$5:N$1745,市区町村別部門別CO2排出量!$C$5:$C$1745,都道府県別部門別CO2排出量!$B33)</f>
        <v>512.6938351557634</v>
      </c>
      <c r="L33" s="134">
        <f>SUMIFS(市区町村別部門別CO2排出量!O$5:O$1745,市区町村別部門別CO2排出量!$C$5:$C$1745,都道府県別部門別CO2排出量!$B33)</f>
        <v>34.828386233429711</v>
      </c>
      <c r="M33" s="134">
        <f>SUMIFS(市区町村別部門別CO2排出量!P$5:P$1745,市区町村別部門別CO2排出量!$C$5:$C$1745,都道府県別部門別CO2排出量!$B33)</f>
        <v>14.561312535468916</v>
      </c>
      <c r="N33" s="134">
        <f>SUMIFS(市区町村別部門別CO2排出量!Q$5:Q$1745,市区町村別部門別CO2排出量!$C$5:$C$1745,都道府県別部門別CO2排出量!$B33)</f>
        <v>1124.56768796847</v>
      </c>
      <c r="O33" s="134">
        <f>SUMIFS(市区町村別部門別CO2排出量!R$5:R$1745,市区町村別部門別CO2排出量!$C$5:$C$1745,都道府県別部門別CO2排出量!$B33)</f>
        <v>54.82562132238079</v>
      </c>
      <c r="P33" s="134">
        <f>SUMIFS(市区町村別部門別CO2排出量!S$5:S$1745,市区町村別部門別CO2排出量!$C$5:$C$1745,都道府県別部門別CO2排出量!$B33)</f>
        <v>3855.7286413259171</v>
      </c>
      <c r="R33" t="s">
        <v>58</v>
      </c>
      <c r="S33" s="136">
        <f t="shared" si="1"/>
        <v>0.16522993666127483</v>
      </c>
      <c r="T33" s="136">
        <f t="shared" si="2"/>
        <v>9.2640864568966641E-3</v>
      </c>
      <c r="U33" s="136">
        <f t="shared" si="3"/>
        <v>5.2215080780191797E-2</v>
      </c>
      <c r="V33" s="136">
        <f t="shared" si="4"/>
        <v>0.2464400096253915</v>
      </c>
      <c r="W33" s="136">
        <f t="shared" si="5"/>
        <v>0.22097009998882314</v>
      </c>
      <c r="X33" s="136">
        <f t="shared" si="6"/>
        <v>0.14588271280687942</v>
      </c>
      <c r="Y33" s="136">
        <f t="shared" si="7"/>
        <v>0.13296937695788077</v>
      </c>
      <c r="Z33" s="136">
        <f t="shared" si="8"/>
        <v>9.0328935133393729E-3</v>
      </c>
      <c r="AA33" s="136">
        <f t="shared" si="9"/>
        <v>3.776539764598563E-3</v>
      </c>
      <c r="AB33" s="136">
        <f t="shared" si="10"/>
        <v>1.4219263444723958E-2</v>
      </c>
      <c r="AC33" s="137">
        <f>SUMIFS(人口!$E$2:$E$1748,人口!$C$2:$C$1748,都道府県別部門別CO2排出量!R33)</f>
        <v>561175</v>
      </c>
      <c r="AD33" s="137">
        <f t="shared" si="11"/>
        <v>1</v>
      </c>
      <c r="AE33" s="137">
        <f t="shared" si="12"/>
        <v>0</v>
      </c>
      <c r="AF33" s="137">
        <f t="shared" si="13"/>
        <v>0</v>
      </c>
      <c r="AG33" s="137">
        <f t="shared" si="14"/>
        <v>0</v>
      </c>
      <c r="AH33" s="135" t="str">
        <f t="shared" si="15"/>
        <v>100万人未満の都道府県</v>
      </c>
      <c r="AI33" s="135"/>
    </row>
    <row r="34" spans="2:35" x14ac:dyDescent="0.3">
      <c r="B34" s="43" t="s">
        <v>59</v>
      </c>
      <c r="C34" s="134">
        <f>SUMIFS(市区町村別部門別CO2排出量!F$5:F$1745,市区町村別部門別CO2排出量!$C$5:$C$1745,都道府県別部門別CO2排出量!$B34)</f>
        <v>1449.3291458649514</v>
      </c>
      <c r="D34" s="134">
        <f>SUMIFS(市区町村別部門別CO2排出量!G$5:G$1745,市区町村別部門別CO2排出量!$C$5:$C$1745,都道府県別部門別CO2排出量!$B34)</f>
        <v>64.458938191721941</v>
      </c>
      <c r="E34" s="134">
        <f>SUMIFS(市区町村別部門別CO2排出量!H$5:H$1745,市区町村別部門別CO2排出量!$C$5:$C$1745,都道府県別部門別CO2排出量!$B34)</f>
        <v>290.53816402420108</v>
      </c>
      <c r="F34" s="134">
        <f>SUMIFS(市区町村別部門別CO2排出量!I$5:I$1745,市区町村別部門別CO2排出量!$C$5:$C$1745,都道府県別部門別CO2排出量!$B34)</f>
        <v>1804.3262480808748</v>
      </c>
      <c r="G34" s="134">
        <f>SUMIFS(市区町村別部門別CO2排出量!J$5:J$1745,市区町村別部門別CO2排出量!$C$5:$C$1745,都道府県別部門別CO2排出量!$B34)</f>
        <v>1235.0010558153576</v>
      </c>
      <c r="H34" s="134">
        <f>SUMIFS(市区町村別部門別CO2排出量!K$5:K$1745,市区町村別部門別CO2排出量!$C$5:$C$1745,都道府県別部門別CO2排出量!$B34)</f>
        <v>1088.2792738045102</v>
      </c>
      <c r="I34" s="134">
        <f>SUMIFS(市区町村別部門別CO2排出量!L$5:L$1745,市区町村別部門別CO2排出量!$C$5:$C$1745,都道府県別部門別CO2排出量!$B34)</f>
        <v>2323.2803296198681</v>
      </c>
      <c r="J34" s="134">
        <f>SUMIFS(市区町村別部門別CO2排出量!M$5:M$1745,市区町村別部門別CO2排出量!$C$5:$C$1745,都道府県別部門別CO2排出量!$B34)</f>
        <v>664.97263623239257</v>
      </c>
      <c r="K34" s="134">
        <f>SUMIFS(市区町村別部門別CO2排出量!N$5:N$1745,市区町村別部門別CO2排出量!$C$5:$C$1745,都道府県別部門別CO2排出量!$B34)</f>
        <v>612.28032326603193</v>
      </c>
      <c r="L34" s="134">
        <f>SUMIFS(市区町村別部門別CO2排出量!O$5:O$1745,市区町村別部門別CO2排出量!$C$5:$C$1745,都道府県別部門別CO2排出量!$B34)</f>
        <v>42.161105982337773</v>
      </c>
      <c r="M34" s="134">
        <f>SUMIFS(市区町村別部門別CO2排出量!P$5:P$1745,市区町村別部門別CO2排出量!$C$5:$C$1745,都道府県別部門別CO2排出量!$B34)</f>
        <v>80.245786317015416</v>
      </c>
      <c r="N34" s="134">
        <f>SUMIFS(市区町村別部門別CO2排出量!Q$5:Q$1745,市区町村別部門別CO2排出量!$C$5:$C$1745,都道府県別部門別CO2排出量!$B34)</f>
        <v>1399.6598517977779</v>
      </c>
      <c r="O34" s="134">
        <f>SUMIFS(市区町村別部門別CO2排出量!R$5:R$1745,市区町村別部門別CO2排出量!$C$5:$C$1745,都道府県別部門別CO2排出量!$B34)</f>
        <v>62.170568360784991</v>
      </c>
      <c r="P34" s="134">
        <f>SUMIFS(市区町村別部門別CO2排出量!S$5:S$1745,市区町村別部門別CO2排出量!$C$5:$C$1745,都道府県別部門別CO2排出量!$B34)</f>
        <v>5589.4369978593068</v>
      </c>
      <c r="R34" t="s">
        <v>59</v>
      </c>
      <c r="S34" s="136">
        <f t="shared" si="1"/>
        <v>0.25929787676648447</v>
      </c>
      <c r="T34" s="136">
        <f t="shared" si="2"/>
        <v>1.1532277439822474E-2</v>
      </c>
      <c r="U34" s="136">
        <f t="shared" si="3"/>
        <v>5.1979862038962786E-2</v>
      </c>
      <c r="V34" s="136">
        <f t="shared" si="4"/>
        <v>0.22095267489164822</v>
      </c>
      <c r="W34" s="136">
        <f t="shared" si="5"/>
        <v>0.1947028429198342</v>
      </c>
      <c r="X34" s="136">
        <f t="shared" si="6"/>
        <v>0.11896951991534564</v>
      </c>
      <c r="Y34" s="136">
        <f t="shared" si="7"/>
        <v>0.1095423963988732</v>
      </c>
      <c r="Z34" s="136">
        <f t="shared" si="8"/>
        <v>7.5429969062152441E-3</v>
      </c>
      <c r="AA34" s="136">
        <f t="shared" si="9"/>
        <v>1.4356685002040218E-2</v>
      </c>
      <c r="AB34" s="136">
        <f t="shared" si="10"/>
        <v>1.1122867720773245E-2</v>
      </c>
      <c r="AC34" s="137">
        <f>SUMIFS(人口!$E$2:$E$1748,人口!$C$2:$C$1748,都道府県別部門別CO2排出量!R34)</f>
        <v>679324</v>
      </c>
      <c r="AD34" s="137">
        <f t="shared" si="11"/>
        <v>1</v>
      </c>
      <c r="AE34" s="137">
        <f t="shared" si="12"/>
        <v>0</v>
      </c>
      <c r="AF34" s="137">
        <f t="shared" si="13"/>
        <v>0</v>
      </c>
      <c r="AG34" s="137">
        <f t="shared" si="14"/>
        <v>0</v>
      </c>
      <c r="AH34" s="135" t="str">
        <f t="shared" si="15"/>
        <v>100万人未満の都道府県</v>
      </c>
      <c r="AI34" s="135"/>
    </row>
    <row r="35" spans="2:35" x14ac:dyDescent="0.3">
      <c r="B35" s="43" t="s">
        <v>60</v>
      </c>
      <c r="C35" s="134">
        <f>SUMIFS(市区町村別部門別CO2排出量!F$5:F$1745,市区町村別部門別CO2排出量!$C$5:$C$1745,都道府県別部門別CO2排出量!$B35)</f>
        <v>28983.499972308357</v>
      </c>
      <c r="D35" s="134">
        <f>SUMIFS(市区町村別部門別CO2排出量!G$5:G$1745,市区町村別部門別CO2排出量!$C$5:$C$1745,都道府県別部門別CO2排出量!$B35)</f>
        <v>131.50418092296033</v>
      </c>
      <c r="E35" s="134">
        <f>SUMIFS(市区町村別部門別CO2排出量!H$5:H$1745,市区町村別部門別CO2排出量!$C$5:$C$1745,都道府県別部門別CO2排出量!$B35)</f>
        <v>207.43283869630329</v>
      </c>
      <c r="F35" s="134">
        <f>SUMIFS(市区町村別部門別CO2排出量!I$5:I$1745,市区町村別部門別CO2排出量!$C$5:$C$1745,都道府県別部門別CO2排出量!$B35)</f>
        <v>29322.436991927629</v>
      </c>
      <c r="G35" s="134">
        <f>SUMIFS(市区町村別部門別CO2排出量!J$5:J$1745,市区町村別部門別CO2排出量!$C$5:$C$1745,都道府県別部門別CO2排出量!$B35)</f>
        <v>2731.8982737010065</v>
      </c>
      <c r="H35" s="134">
        <f>SUMIFS(市区町村別部門別CO2排出量!K$5:K$1745,市区町村別部門別CO2排出量!$C$5:$C$1745,都道府県別部門別CO2排出量!$B35)</f>
        <v>2396.6376779302095</v>
      </c>
      <c r="I35" s="134">
        <f>SUMIFS(市区町村別部門別CO2排出量!L$5:L$1745,市区町村別部門別CO2排出量!$C$5:$C$1745,都道府県別部門別CO2排出量!$B35)</f>
        <v>5128.5359516312183</v>
      </c>
      <c r="J35" s="134">
        <f>SUMIFS(市区町村別部門別CO2排出量!M$5:M$1745,市区町村別部門別CO2排出量!$C$5:$C$1745,都道府県別部門別CO2排出量!$B35)</f>
        <v>1902.6367324407167</v>
      </c>
      <c r="K35" s="134">
        <f>SUMIFS(市区町村別部門別CO2排出量!N$5:N$1745,市区町村別部門別CO2排出量!$C$5:$C$1745,都道府県別部門別CO2排出量!$B35)</f>
        <v>1545.3226719860825</v>
      </c>
      <c r="L35" s="134">
        <f>SUMIFS(市区町村別部門別CO2排出量!O$5:O$1745,市区町村別部門別CO2排出量!$C$5:$C$1745,都道府県別部門別CO2排出量!$B35)</f>
        <v>118.14542059141104</v>
      </c>
      <c r="M35" s="134">
        <f>SUMIFS(市区町村別部門別CO2排出量!P$5:P$1745,市区町村別部門別CO2排出量!$C$5:$C$1745,都道府県別部門別CO2排出量!$B35)</f>
        <v>288.30041793119119</v>
      </c>
      <c r="N35" s="134">
        <f>SUMIFS(市区町村別部門別CO2排出量!Q$5:Q$1745,市区町村別部門別CO2排出量!$C$5:$C$1745,都道府県別部門別CO2排出量!$B35)</f>
        <v>3854.4052429494027</v>
      </c>
      <c r="O35" s="134">
        <f>SUMIFS(市区町村別部門別CO2排出量!R$5:R$1745,市区町村別部門別CO2排出量!$C$5:$C$1745,都道府県別部門別CO2排出量!$B35)</f>
        <v>271.95889192111736</v>
      </c>
      <c r="P35" s="134">
        <f>SUMIFS(市区町村別部門別CO2排出量!S$5:S$1745,市区町村別部門別CO2排出量!$C$5:$C$1745,都道府県別部門別CO2排出量!$B35)</f>
        <v>38577.337078429344</v>
      </c>
      <c r="R35" t="s">
        <v>60</v>
      </c>
      <c r="S35" s="136">
        <f t="shared" si="1"/>
        <v>0.75130898520506184</v>
      </c>
      <c r="T35" s="136">
        <f t="shared" si="2"/>
        <v>3.4088454746268987E-3</v>
      </c>
      <c r="U35" s="136">
        <f t="shared" si="3"/>
        <v>5.3770647329696095E-3</v>
      </c>
      <c r="V35" s="136">
        <f t="shared" si="4"/>
        <v>7.0816144415228627E-2</v>
      </c>
      <c r="W35" s="136">
        <f t="shared" si="5"/>
        <v>6.2125534301596418E-2</v>
      </c>
      <c r="X35" s="136">
        <f t="shared" si="6"/>
        <v>4.9320063968453204E-2</v>
      </c>
      <c r="Y35" s="136">
        <f t="shared" si="7"/>
        <v>4.0057784933272521E-2</v>
      </c>
      <c r="Z35" s="136">
        <f t="shared" si="8"/>
        <v>3.062560288990825E-3</v>
      </c>
      <c r="AA35" s="136">
        <f t="shared" si="9"/>
        <v>7.4733104917289739E-3</v>
      </c>
      <c r="AB35" s="136">
        <f t="shared" si="10"/>
        <v>7.0497061880713417E-3</v>
      </c>
      <c r="AC35" s="137">
        <f>SUMIFS(人口!$E$2:$E$1748,人口!$C$2:$C$1748,都道府県別部門別CO2排出量!R35)</f>
        <v>1903627</v>
      </c>
      <c r="AD35" s="137">
        <f t="shared" si="11"/>
        <v>0</v>
      </c>
      <c r="AE35" s="137">
        <f t="shared" si="12"/>
        <v>1</v>
      </c>
      <c r="AF35" s="137">
        <f t="shared" si="13"/>
        <v>0</v>
      </c>
      <c r="AG35" s="137">
        <f t="shared" si="14"/>
        <v>0</v>
      </c>
      <c r="AH35" s="135" t="str">
        <f t="shared" si="15"/>
        <v>100万～200万人未満の都道府県平均</v>
      </c>
      <c r="AI35" s="135"/>
    </row>
    <row r="36" spans="2:35" x14ac:dyDescent="0.3">
      <c r="B36" s="43" t="s">
        <v>61</v>
      </c>
      <c r="C36" s="134">
        <f>SUMIFS(市区町村別部門別CO2排出量!F$5:F$1745,市区町村別部門別CO2排出量!$C$5:$C$1745,都道府県別部門別CO2排出量!$B36)</f>
        <v>29784.443707703784</v>
      </c>
      <c r="D36" s="134">
        <f>SUMIFS(市区町村別部門別CO2排出量!G$5:G$1745,市区町村別部門別CO2排出量!$C$5:$C$1745,都道府県別部門別CO2排出量!$B36)</f>
        <v>159.80850007296732</v>
      </c>
      <c r="E36" s="134">
        <f>SUMIFS(市区町村別部門別CO2排出量!H$5:H$1745,市区町村別部門別CO2排出量!$C$5:$C$1745,都道府県別部門別CO2排出量!$B36)</f>
        <v>238.93364409787841</v>
      </c>
      <c r="F36" s="134">
        <f>SUMIFS(市区町村別部門別CO2排出量!I$5:I$1745,市区町村別部門別CO2排出量!$C$5:$C$1745,都道府県別部門別CO2排出量!$B36)</f>
        <v>30183.185851874623</v>
      </c>
      <c r="G36" s="134">
        <f>SUMIFS(市区町村別部門別CO2排出量!J$5:J$1745,市区町村別部門別CO2排出量!$C$5:$C$1745,都道府県別部門別CO2排出量!$B36)</f>
        <v>5039.5845642484828</v>
      </c>
      <c r="H36" s="134">
        <f>SUMIFS(市区町村別部門別CO2排出量!K$5:K$1745,市区町村別部門別CO2排出量!$C$5:$C$1745,都道府県別部門別CO2排出量!$B36)</f>
        <v>3722.2911417379969</v>
      </c>
      <c r="I36" s="134">
        <f>SUMIFS(市区町村別部門別CO2排出量!L$5:L$1745,市区町村別部門別CO2排出量!$C$5:$C$1745,都道府県別部門別CO2排出量!$B36)</f>
        <v>8761.8757059864802</v>
      </c>
      <c r="J36" s="134">
        <f>SUMIFS(市区町村別部門別CO2排出量!M$5:M$1745,市区町村別部門別CO2排出量!$C$5:$C$1745,都道府県別部門別CO2排出量!$B36)</f>
        <v>2399.428365396649</v>
      </c>
      <c r="K36" s="134">
        <f>SUMIFS(市区町村別部門別CO2排出量!N$5:N$1745,市区町村別部門別CO2排出量!$C$5:$C$1745,都道府県別部門別CO2排出量!$B36)</f>
        <v>1691.3536653494398</v>
      </c>
      <c r="L36" s="134">
        <f>SUMIFS(市区町村別部門別CO2排出量!O$5:O$1745,市区町村別部門別CO2排出量!$C$5:$C$1745,都道府県別部門別CO2排出量!$B36)</f>
        <v>175.44420590913822</v>
      </c>
      <c r="M36" s="134">
        <f>SUMIFS(市区町村別部門別CO2排出量!P$5:P$1745,市区町村別部門別CO2排出量!$C$5:$C$1745,都道府県別部門別CO2排出量!$B36)</f>
        <v>571.37610189244799</v>
      </c>
      <c r="N36" s="134">
        <f>SUMIFS(市区町村別部門別CO2排出量!Q$5:Q$1745,市区町村別部門別CO2排出量!$C$5:$C$1745,都道府県別部門別CO2排出量!$B36)</f>
        <v>4837.6023385476747</v>
      </c>
      <c r="O36" s="134">
        <f>SUMIFS(市区町村別部門別CO2排出量!R$5:R$1745,市区町村別部門別CO2排出量!$C$5:$C$1745,都道府県別部門別CO2排出量!$B36)</f>
        <v>247.92472385167991</v>
      </c>
      <c r="P36" s="134">
        <f>SUMIFS(市区町村別部門別CO2排出量!S$5:S$1745,市区町村別部門別CO2排出量!$C$5:$C$1745,都道府県別部門別CO2排出量!$B36)</f>
        <v>44030.588620260445</v>
      </c>
      <c r="R36" t="s">
        <v>61</v>
      </c>
      <c r="S36" s="136">
        <f t="shared" si="1"/>
        <v>0.67644891065568513</v>
      </c>
      <c r="T36" s="136">
        <f t="shared" si="2"/>
        <v>3.6294881599523354E-3</v>
      </c>
      <c r="U36" s="136">
        <f t="shared" si="3"/>
        <v>5.4265375863709062E-3</v>
      </c>
      <c r="V36" s="136">
        <f t="shared" si="4"/>
        <v>0.11445644317208933</v>
      </c>
      <c r="W36" s="136">
        <f t="shared" si="5"/>
        <v>8.4538754951488521E-2</v>
      </c>
      <c r="X36" s="136">
        <f t="shared" si="6"/>
        <v>5.4494578441601042E-2</v>
      </c>
      <c r="Y36" s="136">
        <f t="shared" si="7"/>
        <v>3.841315136475764E-2</v>
      </c>
      <c r="Z36" s="136">
        <f t="shared" si="8"/>
        <v>3.9845982396975836E-3</v>
      </c>
      <c r="AA36" s="136">
        <f t="shared" si="9"/>
        <v>1.2976799079845421E-2</v>
      </c>
      <c r="AB36" s="136">
        <f t="shared" si="10"/>
        <v>5.6307383485125302E-3</v>
      </c>
      <c r="AC36" s="137">
        <f>SUMIFS(人口!$E$2:$E$1748,人口!$C$2:$C$1748,都道府県別部門別CO2排出量!R36)</f>
        <v>2826858</v>
      </c>
      <c r="AD36" s="137">
        <f t="shared" si="11"/>
        <v>0</v>
      </c>
      <c r="AE36" s="137">
        <f t="shared" si="12"/>
        <v>0</v>
      </c>
      <c r="AF36" s="137">
        <f t="shared" si="13"/>
        <v>1</v>
      </c>
      <c r="AG36" s="137">
        <f t="shared" si="14"/>
        <v>0</v>
      </c>
      <c r="AH36" s="135" t="str">
        <f t="shared" si="15"/>
        <v>200万～500万人の都道府県平均</v>
      </c>
      <c r="AI36" s="135"/>
    </row>
    <row r="37" spans="2:35" x14ac:dyDescent="0.3">
      <c r="B37" s="43" t="s">
        <v>62</v>
      </c>
      <c r="C37" s="134">
        <f>SUMIFS(市区町村別部門別CO2排出量!F$5:F$1745,市区町村別部門別CO2排出量!$C$5:$C$1745,都道府県別部門別CO2排出量!$B37)</f>
        <v>19407.16295999811</v>
      </c>
      <c r="D37" s="134">
        <f>SUMIFS(市区町村別部門別CO2排出量!G$5:G$1745,市区町村別部門別CO2排出量!$C$5:$C$1745,都道府県別部門別CO2排出量!$B37)</f>
        <v>128.71651074298424</v>
      </c>
      <c r="E37" s="134">
        <f>SUMIFS(市区町村別部門別CO2排出量!H$5:H$1745,市区町村別部門別CO2排出量!$C$5:$C$1745,都道府県別部門別CO2排出量!$B37)</f>
        <v>209.15544108258175</v>
      </c>
      <c r="F37" s="134">
        <f>SUMIFS(市区町村別部門別CO2排出量!I$5:I$1745,市区町村別部門別CO2排出量!$C$5:$C$1745,都道府県別部門別CO2排出量!$B37)</f>
        <v>19745.034911823677</v>
      </c>
      <c r="G37" s="134">
        <f>SUMIFS(市区町村別部門別CO2排出量!J$5:J$1745,市区町村別部門別CO2排出量!$C$5:$C$1745,都道府県別部門別CO2排出量!$B37)</f>
        <v>2005.6589949147765</v>
      </c>
      <c r="H37" s="134">
        <f>SUMIFS(市区町村別部門別CO2排出量!K$5:K$1745,市区町村別部門別CO2排出量!$C$5:$C$1745,都道府県別部門別CO2排出量!$B37)</f>
        <v>1976.3522720576361</v>
      </c>
      <c r="I37" s="134">
        <f>SUMIFS(市区町村別部門別CO2排出量!L$5:L$1745,市区町村別部門別CO2排出量!$C$5:$C$1745,都道府県別部門別CO2排出量!$B37)</f>
        <v>3982.0112669724131</v>
      </c>
      <c r="J37" s="134">
        <f>SUMIFS(市区町村別部門別CO2排出量!M$5:M$1745,市区町村別部門別CO2排出量!$C$5:$C$1745,都道府県別部門別CO2排出量!$B37)</f>
        <v>1331.8520793424841</v>
      </c>
      <c r="K37" s="134">
        <f>SUMIFS(市区町村別部門別CO2排出量!N$5:N$1745,市区町村別部門別CO2排出量!$C$5:$C$1745,都道府県別部門別CO2排出量!$B37)</f>
        <v>1015.4809846888077</v>
      </c>
      <c r="L37" s="134">
        <f>SUMIFS(市区町村別部門別CO2排出量!O$5:O$1745,市区町村別部門別CO2排出量!$C$5:$C$1745,都道府県別部門別CO2排出量!$B37)</f>
        <v>85.019431354253427</v>
      </c>
      <c r="M37" s="134">
        <f>SUMIFS(市区町村別部門別CO2排出量!P$5:P$1745,市区町村別部門別CO2排出量!$C$5:$C$1745,都道府県別部門別CO2排出量!$B37)</f>
        <v>311.52087877297868</v>
      </c>
      <c r="N37" s="134">
        <f>SUMIFS(市区町村別部門別CO2排出量!Q$5:Q$1745,市区町村別部門別CO2排出量!$C$5:$C$1745,都道府県別部門別CO2排出量!$B37)</f>
        <v>2743.8733741585243</v>
      </c>
      <c r="O37" s="134">
        <f>SUMIFS(市区町村別部門別CO2排出量!R$5:R$1745,市区町村別部門別CO2排出量!$C$5:$C$1745,都道府県別部門別CO2排出量!$B37)</f>
        <v>153.11805357861996</v>
      </c>
      <c r="P37" s="134">
        <f>SUMIFS(市区町村別部門別CO2排出量!S$5:S$1745,市区町村別部門別CO2排出量!$C$5:$C$1745,都道府県別部門別CO2排出量!$B37)</f>
        <v>26624.037606533242</v>
      </c>
      <c r="R37" t="s">
        <v>62</v>
      </c>
      <c r="S37" s="136">
        <f t="shared" si="1"/>
        <v>0.72893387722814096</v>
      </c>
      <c r="T37" s="136">
        <f t="shared" si="2"/>
        <v>4.8345976912006258E-3</v>
      </c>
      <c r="U37" s="136">
        <f t="shared" si="3"/>
        <v>7.8558873816816331E-3</v>
      </c>
      <c r="V37" s="136">
        <f t="shared" si="4"/>
        <v>7.5332638293096846E-2</v>
      </c>
      <c r="W37" s="136">
        <f t="shared" si="5"/>
        <v>7.4231876519460047E-2</v>
      </c>
      <c r="X37" s="136">
        <f t="shared" si="6"/>
        <v>5.0024421503057914E-2</v>
      </c>
      <c r="Y37" s="136">
        <f t="shared" si="7"/>
        <v>3.8141509552240868E-2</v>
      </c>
      <c r="Z37" s="136">
        <f t="shared" si="8"/>
        <v>3.1933335060115226E-3</v>
      </c>
      <c r="AA37" s="136">
        <f t="shared" si="9"/>
        <v>1.1700737633293266E-2</v>
      </c>
      <c r="AB37" s="136">
        <f t="shared" si="10"/>
        <v>5.7511206918159736E-3</v>
      </c>
      <c r="AC37" s="137">
        <f>SUMIFS(人口!$E$2:$E$1748,人口!$C$2:$C$1748,都道府県別部門別CO2排出量!R37)</f>
        <v>1369882</v>
      </c>
      <c r="AD37" s="137">
        <f t="shared" si="11"/>
        <v>0</v>
      </c>
      <c r="AE37" s="137">
        <f t="shared" si="12"/>
        <v>1</v>
      </c>
      <c r="AF37" s="137">
        <f t="shared" si="13"/>
        <v>0</v>
      </c>
      <c r="AG37" s="137">
        <f t="shared" si="14"/>
        <v>0</v>
      </c>
      <c r="AH37" s="135" t="str">
        <f t="shared" si="15"/>
        <v>100万～200万人未満の都道府県平均</v>
      </c>
      <c r="AI37" s="135"/>
    </row>
    <row r="38" spans="2:35" x14ac:dyDescent="0.3">
      <c r="B38" s="43" t="s">
        <v>63</v>
      </c>
      <c r="C38" s="134">
        <f>SUMIFS(市区町村別部門別CO2排出量!F$5:F$1745,市区町村別部門別CO2排出量!$C$5:$C$1745,都道府県別部門別CO2排出量!$B38)</f>
        <v>1614.5579229152693</v>
      </c>
      <c r="D38" s="134">
        <f>SUMIFS(市区町村別部門別CO2排出量!G$5:G$1745,市区町村別部門別CO2排出量!$C$5:$C$1745,都道府県別部門別CO2排出量!$B38)</f>
        <v>42.571615699054085</v>
      </c>
      <c r="E38" s="134">
        <f>SUMIFS(市区町村別部門別CO2排出量!H$5:H$1745,市区町村別部門別CO2排出量!$C$5:$C$1745,都道府県別部門別CO2排出量!$B38)</f>
        <v>131.03923099615665</v>
      </c>
      <c r="F38" s="134">
        <f>SUMIFS(市区町村別部門別CO2排出量!I$5:I$1745,市区町村別部門別CO2排出量!$C$5:$C$1745,都道府県別部門別CO2排出量!$B38)</f>
        <v>1788.1687696104807</v>
      </c>
      <c r="G38" s="134">
        <f>SUMIFS(市区町村別部門別CO2排出量!J$5:J$1745,市区町村別部門別CO2排出量!$C$5:$C$1745,都道府県別部門別CO2排出量!$B38)</f>
        <v>900.89009983643348</v>
      </c>
      <c r="H38" s="134">
        <f>SUMIFS(市区町村別部門別CO2排出量!K$5:K$1745,市区町村別部門別CO2排出量!$C$5:$C$1745,都道府県別部門別CO2排出量!$B38)</f>
        <v>867.81443095870986</v>
      </c>
      <c r="I38" s="134">
        <f>SUMIFS(市区町村別部門別CO2排出量!L$5:L$1745,市区町村別部門別CO2排出量!$C$5:$C$1745,都道府県別部門別CO2排出量!$B38)</f>
        <v>1768.7045307951435</v>
      </c>
      <c r="J38" s="134">
        <f>SUMIFS(市区町村別部門別CO2排出量!M$5:M$1745,市区町村別部門別CO2排出量!$C$5:$C$1745,都道府県別部門別CO2排出量!$B38)</f>
        <v>746.5451341306233</v>
      </c>
      <c r="K38" s="134">
        <f>SUMIFS(市区町村別部門別CO2排出量!N$5:N$1745,市区町村別部門別CO2排出量!$C$5:$C$1745,都道府県別部門別CO2排出量!$B38)</f>
        <v>670.07012463294848</v>
      </c>
      <c r="L38" s="134">
        <f>SUMIFS(市区町村別部門別CO2排出量!O$5:O$1745,市区町村別部門別CO2排出量!$C$5:$C$1745,都道府県別部門別CO2排出量!$B38)</f>
        <v>46.082328899635087</v>
      </c>
      <c r="M38" s="134">
        <f>SUMIFS(市区町村別部門別CO2排出量!P$5:P$1745,市区町村別部門別CO2排出量!$C$5:$C$1745,都道府県別部門別CO2排出量!$B38)</f>
        <v>81.394663906609892</v>
      </c>
      <c r="N38" s="134">
        <f>SUMIFS(市区町村別部門別CO2排出量!Q$5:Q$1745,市区町村別部門別CO2排出量!$C$5:$C$1745,都道府県別部門別CO2排出量!$B38)</f>
        <v>1544.0922515698171</v>
      </c>
      <c r="O38" s="134">
        <f>SUMIFS(市区町村別部門別CO2排出量!R$5:R$1745,市区町村別部門別CO2排出量!$C$5:$C$1745,都道府県別部門別CO2排出量!$B38)</f>
        <v>67.335573066309948</v>
      </c>
      <c r="P38" s="134">
        <f>SUMIFS(市区町村別部門別CO2排出量!S$5:S$1745,市区町村別部門別CO2排出量!$C$5:$C$1745,都道府県別部門別CO2排出量!$B38)</f>
        <v>5168.3011250417512</v>
      </c>
      <c r="R38" t="s">
        <v>63</v>
      </c>
      <c r="S38" s="136">
        <f t="shared" si="1"/>
        <v>0.31239625630409185</v>
      </c>
      <c r="T38" s="136">
        <f t="shared" si="2"/>
        <v>8.2370617866640225E-3</v>
      </c>
      <c r="U38" s="136">
        <f t="shared" si="3"/>
        <v>2.5354411019365298E-2</v>
      </c>
      <c r="V38" s="136">
        <f t="shared" si="4"/>
        <v>0.17431068315106268</v>
      </c>
      <c r="W38" s="136">
        <f t="shared" si="5"/>
        <v>0.16791096531777633</v>
      </c>
      <c r="X38" s="136">
        <f t="shared" si="6"/>
        <v>0.14444691129033091</v>
      </c>
      <c r="Y38" s="136">
        <f t="shared" si="7"/>
        <v>0.129649977511234</v>
      </c>
      <c r="Z38" s="136">
        <f t="shared" si="8"/>
        <v>8.9163397767893834E-3</v>
      </c>
      <c r="AA38" s="136">
        <f t="shared" si="9"/>
        <v>1.5748823827665879E-2</v>
      </c>
      <c r="AB38" s="136">
        <f t="shared" si="10"/>
        <v>1.3028570015019392E-2</v>
      </c>
      <c r="AC38" s="137">
        <f>SUMIFS(人口!$E$2:$E$1748,人口!$C$2:$C$1748,都道府県別部門別CO2排出量!R38)</f>
        <v>742505</v>
      </c>
      <c r="AD38" s="137">
        <f t="shared" si="11"/>
        <v>1</v>
      </c>
      <c r="AE38" s="137">
        <f t="shared" si="12"/>
        <v>0</v>
      </c>
      <c r="AF38" s="137">
        <f t="shared" si="13"/>
        <v>0</v>
      </c>
      <c r="AG38" s="137">
        <f t="shared" si="14"/>
        <v>0</v>
      </c>
      <c r="AH38" s="135" t="str">
        <f t="shared" si="15"/>
        <v>100万人未満の都道府県</v>
      </c>
      <c r="AI38" s="135"/>
    </row>
    <row r="39" spans="2:35" x14ac:dyDescent="0.3">
      <c r="B39" s="43" t="s">
        <v>64</v>
      </c>
      <c r="C39" s="134">
        <f>SUMIFS(市区町村別部門別CO2排出量!F$5:F$1745,市区町村別部門別CO2排出量!$C$5:$C$1745,都道府県別部門別CO2排出量!$B39)</f>
        <v>3089.1199368114794</v>
      </c>
      <c r="D39" s="134">
        <f>SUMIFS(市区町村別部門別CO2排出量!G$5:G$1745,市区町村別部門別CO2排出量!$C$5:$C$1745,都道府県別部門別CO2排出量!$B39)</f>
        <v>58.383046379104272</v>
      </c>
      <c r="E39" s="134">
        <f>SUMIFS(市区町村別部門別CO2排出量!H$5:H$1745,市区町村別部門別CO2排出量!$C$5:$C$1745,都道府県別部門別CO2排出量!$B39)</f>
        <v>253.02343880357904</v>
      </c>
      <c r="F39" s="134">
        <f>SUMIFS(市区町村別部門別CO2排出量!I$5:I$1745,市区町村別部門別CO2排出量!$C$5:$C$1745,都道府県別部門別CO2排出量!$B39)</f>
        <v>3400.5264219941632</v>
      </c>
      <c r="G39" s="134">
        <f>SUMIFS(市区町村別部門別CO2排出量!J$5:J$1745,市区町村別部門別CO2排出量!$C$5:$C$1745,都道府県別部門別CO2排出量!$B39)</f>
        <v>1151.9061763194559</v>
      </c>
      <c r="H39" s="134">
        <f>SUMIFS(市区町村別部門別CO2排出量!K$5:K$1745,市区町村別部門別CO2排出量!$C$5:$C$1745,都道府県別部門別CO2排出量!$B39)</f>
        <v>1118.0907695851815</v>
      </c>
      <c r="I39" s="134">
        <f>SUMIFS(市区町村別部門別CO2排出量!L$5:L$1745,市区町村別部門別CO2排出量!$C$5:$C$1745,都道府県別部門別CO2排出量!$B39)</f>
        <v>2269.996945904637</v>
      </c>
      <c r="J39" s="134">
        <f>SUMIFS(市区町村別部門別CO2排出量!M$5:M$1745,市区町村別部門別CO2排出量!$C$5:$C$1745,都道府県別部門別CO2排出量!$B39)</f>
        <v>968.58467758035874</v>
      </c>
      <c r="K39" s="134">
        <f>SUMIFS(市区町村別部門別CO2排出量!N$5:N$1745,市区町村別部門別CO2排出量!$C$5:$C$1745,都道府県別部門別CO2排出量!$B39)</f>
        <v>798.54910772351263</v>
      </c>
      <c r="L39" s="134">
        <f>SUMIFS(市区町村別部門別CO2排出量!O$5:O$1745,市区町村別部門別CO2排出量!$C$5:$C$1745,都道府県別部門別CO2排出量!$B39)</f>
        <v>60.901499252710664</v>
      </c>
      <c r="M39" s="134">
        <f>SUMIFS(市区町村別部門別CO2排出量!P$5:P$1745,市区町村別部門別CO2排出量!$C$5:$C$1745,都道府県別部門別CO2排出量!$B39)</f>
        <v>408.01572913505419</v>
      </c>
      <c r="N39" s="134">
        <f>SUMIFS(市区町村別部門別CO2排出量!Q$5:Q$1745,市区町村別部門別CO2排出量!$C$5:$C$1745,都道府県別部門別CO2排出量!$B39)</f>
        <v>2236.0510136916369</v>
      </c>
      <c r="O39" s="134">
        <f>SUMIFS(市区町村別部門別CO2排出量!R$5:R$1745,市区町村別部門別CO2排出量!$C$5:$C$1745,都道府県別部門別CO2排出量!$B39)</f>
        <v>96.615238537069928</v>
      </c>
      <c r="P39" s="134">
        <f>SUMIFS(市区町村別部門別CO2排出量!S$5:S$1745,市区町村別部門別CO2排出量!$C$5:$C$1745,都道府県別部門別CO2排出量!$B39)</f>
        <v>8003.1896201275058</v>
      </c>
      <c r="R39" t="s">
        <v>64</v>
      </c>
      <c r="S39" s="136">
        <f t="shared" si="1"/>
        <v>0.38598609847285664</v>
      </c>
      <c r="T39" s="136">
        <f t="shared" si="2"/>
        <v>7.2949722735888541E-3</v>
      </c>
      <c r="U39" s="136">
        <f t="shared" si="3"/>
        <v>3.161532474093097E-2</v>
      </c>
      <c r="V39" s="136">
        <f t="shared" si="4"/>
        <v>0.14393088643338978</v>
      </c>
      <c r="W39" s="136">
        <f t="shared" si="5"/>
        <v>0.13970564520591333</v>
      </c>
      <c r="X39" s="136">
        <f t="shared" si="6"/>
        <v>0.12102483179261812</v>
      </c>
      <c r="Y39" s="136">
        <f t="shared" si="7"/>
        <v>9.9778856384361195E-2</v>
      </c>
      <c r="Z39" s="136">
        <f t="shared" si="8"/>
        <v>7.6096534186254096E-3</v>
      </c>
      <c r="AA39" s="136">
        <f t="shared" si="9"/>
        <v>5.0981639633893086E-2</v>
      </c>
      <c r="AB39" s="136">
        <f t="shared" si="10"/>
        <v>1.2072091643822712E-2</v>
      </c>
      <c r="AC39" s="137">
        <f>SUMIFS(人口!$E$2:$E$1748,人口!$C$2:$C$1748,都道府県別部門別CO2排出量!R39)</f>
        <v>981280</v>
      </c>
      <c r="AD39" s="137">
        <f t="shared" si="11"/>
        <v>1</v>
      </c>
      <c r="AE39" s="137">
        <f t="shared" si="12"/>
        <v>0</v>
      </c>
      <c r="AF39" s="137">
        <f t="shared" si="13"/>
        <v>0</v>
      </c>
      <c r="AG39" s="137">
        <f t="shared" si="14"/>
        <v>0</v>
      </c>
      <c r="AH39" s="135" t="str">
        <f t="shared" si="15"/>
        <v>100万人未満の都道府県</v>
      </c>
      <c r="AI39" s="135"/>
    </row>
    <row r="40" spans="2:35" x14ac:dyDescent="0.3">
      <c r="B40" s="43" t="s">
        <v>65</v>
      </c>
      <c r="C40" s="134">
        <f>SUMIFS(市区町村別部門別CO2排出量!F$5:F$1745,市区町村別部門別CO2排出量!$C$5:$C$1745,都道府県別部門別CO2排出量!$B40)</f>
        <v>9189.8979642633894</v>
      </c>
      <c r="D40" s="134">
        <f>SUMIFS(市区町村別部門別CO2排出量!G$5:G$1745,市区町村別部門別CO2排出量!$C$5:$C$1745,都道府県別部門別CO2排出量!$B40)</f>
        <v>74.631766692131535</v>
      </c>
      <c r="E40" s="134">
        <f>SUMIFS(市区町村別部門別CO2排出量!H$5:H$1745,市区町村別部門別CO2排出量!$C$5:$C$1745,都道府県別部門別CO2排出量!$B40)</f>
        <v>237.94257172786433</v>
      </c>
      <c r="F40" s="134">
        <f>SUMIFS(市区町村別部門別CO2排出量!I$5:I$1745,市区町村別部門別CO2排出量!$C$5:$C$1745,都道府県別部門別CO2排出量!$B40)</f>
        <v>9502.4723026833854</v>
      </c>
      <c r="G40" s="134">
        <f>SUMIFS(市区町村別部門別CO2排出量!J$5:J$1745,市区町村別部門別CO2排出量!$C$5:$C$1745,都道府県別部門別CO2排出量!$B40)</f>
        <v>1551.1418798685149</v>
      </c>
      <c r="H40" s="134">
        <f>SUMIFS(市区町村別部門別CO2排出量!K$5:K$1745,市区町村別部門別CO2排出量!$C$5:$C$1745,都道府県別部門別CO2排出量!$B40)</f>
        <v>1525.4396789087314</v>
      </c>
      <c r="I40" s="134">
        <f>SUMIFS(市区町村別部門別CO2排出量!L$5:L$1745,市区町村別部門別CO2排出量!$C$5:$C$1745,都道府県別部門別CO2排出量!$B40)</f>
        <v>3076.5815587772472</v>
      </c>
      <c r="J40" s="134">
        <f>SUMIFS(市区町村別部門別CO2排出量!M$5:M$1745,市区町村別部門別CO2排出量!$C$5:$C$1745,都道府県別部門別CO2排出量!$B40)</f>
        <v>1219.7563464746077</v>
      </c>
      <c r="K40" s="134">
        <f>SUMIFS(市区町村別部門別CO2排出量!N$5:N$1745,市区町村別部門別CO2排出量!$C$5:$C$1745,都道府県別部門別CO2排出量!$B40)</f>
        <v>1131.5802193057164</v>
      </c>
      <c r="L40" s="134">
        <f>SUMIFS(市区町村別部門別CO2排出量!O$5:O$1745,市区町村別部門別CO2排出量!$C$5:$C$1745,都道府県別部門別CO2排出量!$B40)</f>
        <v>84.972821797410532</v>
      </c>
      <c r="M40" s="134">
        <f>SUMIFS(市区町村別部門別CO2排出量!P$5:P$1745,市区町村別部門別CO2排出量!$C$5:$C$1745,都道府県別部門別CO2排出量!$B40)</f>
        <v>456.44303267528915</v>
      </c>
      <c r="N40" s="134">
        <f>SUMIFS(市区町村別部門別CO2排出量!Q$5:Q$1745,市区町村別部門別CO2排出量!$C$5:$C$1745,都道府県別部門別CO2排出量!$B40)</f>
        <v>2892.7524202530244</v>
      </c>
      <c r="O40" s="134">
        <f>SUMIFS(市区町村別部門別CO2排出量!R$5:R$1745,市区町村別部門別CO2排出量!$C$5:$C$1745,都道府県別部門別CO2排出量!$B40)</f>
        <v>149.10642608935288</v>
      </c>
      <c r="P40" s="134">
        <f>SUMIFS(市区町村別部門別CO2排出量!S$5:S$1745,市区町村別部門別CO2排出量!$C$5:$C$1745,都道府県別部門別CO2排出量!$B40)</f>
        <v>15620.912707803009</v>
      </c>
      <c r="R40" t="s">
        <v>65</v>
      </c>
      <c r="S40" s="136">
        <f t="shared" si="1"/>
        <v>0.58830736309491194</v>
      </c>
      <c r="T40" s="136">
        <f t="shared" si="2"/>
        <v>4.7776828465888061E-3</v>
      </c>
      <c r="U40" s="136">
        <f t="shared" si="3"/>
        <v>1.5232309160079135E-2</v>
      </c>
      <c r="V40" s="136">
        <f t="shared" si="4"/>
        <v>9.9299055623919052E-2</v>
      </c>
      <c r="W40" s="136">
        <f t="shared" si="5"/>
        <v>9.7653684355251458E-2</v>
      </c>
      <c r="X40" s="136">
        <f t="shared" si="6"/>
        <v>7.8084832127978732E-2</v>
      </c>
      <c r="Y40" s="136">
        <f t="shared" si="7"/>
        <v>7.2440083397973656E-2</v>
      </c>
      <c r="Z40" s="136">
        <f t="shared" si="8"/>
        <v>5.4396835439048724E-3</v>
      </c>
      <c r="AA40" s="136">
        <f t="shared" si="9"/>
        <v>2.921999765399657E-2</v>
      </c>
      <c r="AB40" s="136">
        <f t="shared" si="10"/>
        <v>9.5453081953956985E-3</v>
      </c>
      <c r="AC40" s="137">
        <f>SUMIFS(人口!$E$2:$E$1748,人口!$C$2:$C$1748,都道府県別部門別CO2排出量!R40)</f>
        <v>1369131</v>
      </c>
      <c r="AD40" s="137">
        <f t="shared" si="11"/>
        <v>0</v>
      </c>
      <c r="AE40" s="137">
        <f t="shared" si="12"/>
        <v>1</v>
      </c>
      <c r="AF40" s="137">
        <f t="shared" si="13"/>
        <v>0</v>
      </c>
      <c r="AG40" s="137">
        <f t="shared" si="14"/>
        <v>0</v>
      </c>
      <c r="AH40" s="135" t="str">
        <f t="shared" si="15"/>
        <v>100万～200万人未満の都道府県平均</v>
      </c>
      <c r="AI40" s="135"/>
    </row>
    <row r="41" spans="2:35" x14ac:dyDescent="0.3">
      <c r="B41" s="43" t="s">
        <v>66</v>
      </c>
      <c r="C41" s="134">
        <f>SUMIFS(市区町村別部門別CO2排出量!F$5:F$1745,市区町村別部門別CO2排出量!$C$5:$C$1745,都道府県別部門別CO2排出量!$B41)</f>
        <v>1708.2502991028857</v>
      </c>
      <c r="D41" s="134">
        <f>SUMIFS(市区町村別部門別CO2排出量!G$5:G$1745,市区町村別部門別CO2排出量!$C$5:$C$1745,都道府県別部門別CO2排出量!$B41)</f>
        <v>68.076651079430789</v>
      </c>
      <c r="E41" s="134">
        <f>SUMIFS(市区町村別部門別CO2排出量!H$5:H$1745,市区町村別部門別CO2排出量!$C$5:$C$1745,都道府県別部門別CO2排出量!$B41)</f>
        <v>254.56765754616413</v>
      </c>
      <c r="F41" s="134">
        <f>SUMIFS(市区町村別部門別CO2排出量!I$5:I$1745,市区町村別部門別CO2排出量!$C$5:$C$1745,都道府県別部門別CO2排出量!$B41)</f>
        <v>2030.8946077284809</v>
      </c>
      <c r="G41" s="134">
        <f>SUMIFS(市区町村別部門別CO2排出量!J$5:J$1745,市区町村別部門別CO2排出量!$C$5:$C$1745,都道府県別部門別CO2排出量!$B41)</f>
        <v>825.94176836590475</v>
      </c>
      <c r="H41" s="134">
        <f>SUMIFS(市区町村別部門別CO2排出量!K$5:K$1745,市区町村別部門別CO2排出量!$C$5:$C$1745,都道府県別部門別CO2排出量!$B41)</f>
        <v>594.73239077400854</v>
      </c>
      <c r="I41" s="134">
        <f>SUMIFS(市区町村別部門別CO2排出量!L$5:L$1745,市区町村別部門別CO2排出量!$C$5:$C$1745,都道府県別部門別CO2排出量!$B41)</f>
        <v>1420.6741591399134</v>
      </c>
      <c r="J41" s="134">
        <f>SUMIFS(市区町村別部門別CO2排出量!M$5:M$1745,市区町村別部門別CO2排出量!$C$5:$C$1745,都道府県別部門別CO2排出量!$B41)</f>
        <v>652.31099290009195</v>
      </c>
      <c r="K41" s="134">
        <f>SUMIFS(市区町村別部門別CO2排出量!N$5:N$1745,市区町村別部門別CO2排出量!$C$5:$C$1745,都道府県別部門別CO2排出量!$B41)</f>
        <v>672.56243310918376</v>
      </c>
      <c r="L41" s="134">
        <f>SUMIFS(市区町村別部門別CO2排出量!O$5:O$1745,市区町村別部門別CO2排出量!$C$5:$C$1745,都道府県別部門別CO2排出量!$B41)</f>
        <v>44.017171770544593</v>
      </c>
      <c r="M41" s="134">
        <f>SUMIFS(市区町村別部門別CO2排出量!P$5:P$1745,市区町村別部門別CO2排出量!$C$5:$C$1745,都道府県別部門別CO2排出量!$B41)</f>
        <v>64.992122552853871</v>
      </c>
      <c r="N41" s="134">
        <f>SUMIFS(市区町村別部門別CO2排出量!Q$5:Q$1745,市区町村別部門別CO2排出量!$C$5:$C$1745,都道府県別部門別CO2排出量!$B41)</f>
        <v>1433.8827203326737</v>
      </c>
      <c r="O41" s="134">
        <f>SUMIFS(市区町村別部門別CO2排出量!R$5:R$1745,市区町村別部門別CO2排出量!$C$5:$C$1745,都道府県別部門別CO2排出量!$B41)</f>
        <v>89.148580258862623</v>
      </c>
      <c r="P41" s="134">
        <f>SUMIFS(市区町村別部門別CO2排出量!S$5:S$1745,市区町村別部門別CO2排出量!$C$5:$C$1745,都道府県別部門別CO2排出量!$B41)</f>
        <v>4974.6000674599318</v>
      </c>
      <c r="R41" t="s">
        <v>66</v>
      </c>
      <c r="S41" s="136">
        <f t="shared" si="1"/>
        <v>0.34339449924366106</v>
      </c>
      <c r="T41" s="136">
        <f t="shared" si="2"/>
        <v>1.368484906449801E-2</v>
      </c>
      <c r="U41" s="136">
        <f t="shared" si="3"/>
        <v>5.1173492158968326E-2</v>
      </c>
      <c r="V41" s="136">
        <f t="shared" si="4"/>
        <v>0.16603179294122369</v>
      </c>
      <c r="W41" s="136">
        <f t="shared" si="5"/>
        <v>0.1195538098960553</v>
      </c>
      <c r="X41" s="136">
        <f t="shared" si="6"/>
        <v>0.13112832872073812</v>
      </c>
      <c r="Y41" s="136">
        <f t="shared" si="7"/>
        <v>0.13519929722764612</v>
      </c>
      <c r="Z41" s="136">
        <f t="shared" si="8"/>
        <v>8.8483840255765712E-3</v>
      </c>
      <c r="AA41" s="136">
        <f t="shared" si="9"/>
        <v>1.3064793485205603E-2</v>
      </c>
      <c r="AB41" s="136">
        <f t="shared" si="10"/>
        <v>1.7920753236427014E-2</v>
      </c>
      <c r="AC41" s="137">
        <f>SUMIFS(人口!$E$2:$E$1748,人口!$C$2:$C$1748,都道府県別部門別CO2排出量!R41)</f>
        <v>709230</v>
      </c>
      <c r="AD41" s="137">
        <f t="shared" si="11"/>
        <v>1</v>
      </c>
      <c r="AE41" s="137">
        <f t="shared" si="12"/>
        <v>0</v>
      </c>
      <c r="AF41" s="137">
        <f t="shared" si="13"/>
        <v>0</v>
      </c>
      <c r="AG41" s="137">
        <f t="shared" si="14"/>
        <v>0</v>
      </c>
      <c r="AH41" s="135" t="str">
        <f t="shared" si="15"/>
        <v>100万人未満の都道府県</v>
      </c>
      <c r="AI41" s="135"/>
    </row>
    <row r="42" spans="2:35" x14ac:dyDescent="0.3">
      <c r="B42" s="43" t="s">
        <v>67</v>
      </c>
      <c r="C42" s="134">
        <f>SUMIFS(市区町村別部門別CO2排出量!F$5:F$1745,市区町村別部門別CO2排出量!$C$5:$C$1745,都道府県別部門別CO2排出量!$B42)</f>
        <v>17861.975703924734</v>
      </c>
      <c r="D42" s="134">
        <f>SUMIFS(市区町村別部門別CO2排出量!G$5:G$1745,市区町村別部門別CO2排出量!$C$5:$C$1745,都道府県別部門別CO2排出量!$B42)</f>
        <v>282.67785175096748</v>
      </c>
      <c r="E42" s="134">
        <f>SUMIFS(市区町村別部門別CO2排出量!H$5:H$1745,市区町村別部門別CO2排出量!$C$5:$C$1745,都道府県別部門別CO2排出量!$B42)</f>
        <v>308.16051913293325</v>
      </c>
      <c r="F42" s="134">
        <f>SUMIFS(市区町村別部門別CO2排出量!I$5:I$1745,市区町村別部門別CO2排出量!$C$5:$C$1745,都道府県別部門別CO2排出量!$B42)</f>
        <v>18452.814074808637</v>
      </c>
      <c r="G42" s="134">
        <f>SUMIFS(市区町村別部門別CO2排出量!J$5:J$1745,市区町村別部門別CO2排出量!$C$5:$C$1745,都道府県別部門別CO2排出量!$B42)</f>
        <v>7046.1493881939268</v>
      </c>
      <c r="H42" s="134">
        <f>SUMIFS(市区町村別部門別CO2排出量!K$5:K$1745,市区町村別部門別CO2排出量!$C$5:$C$1745,都道府県別部門別CO2排出量!$B42)</f>
        <v>3927.9565085489307</v>
      </c>
      <c r="I42" s="134">
        <f>SUMIFS(市区町村別部門別CO2排出量!L$5:L$1745,市区町村別部門別CO2排出量!$C$5:$C$1745,都道府県別部門別CO2排出量!$B42)</f>
        <v>10974.105896742858</v>
      </c>
      <c r="J42" s="134">
        <f>SUMIFS(市区町村別部門別CO2排出量!M$5:M$1745,市区町村別部門別CO2排出量!$C$5:$C$1745,都道府県別部門別CO2排出量!$B42)</f>
        <v>4303.2158669296678</v>
      </c>
      <c r="K42" s="134">
        <f>SUMIFS(市区町村別部門別CO2排出量!N$5:N$1745,市区町村別部門別CO2排出量!$C$5:$C$1745,都道府県別部門別CO2排出量!$B42)</f>
        <v>3004.5163593523025</v>
      </c>
      <c r="L42" s="134">
        <f>SUMIFS(市区町村別部門別CO2排出量!O$5:O$1745,市区町村別部門別CO2排出量!$C$5:$C$1745,都道府県別部門別CO2排出量!$B42)</f>
        <v>318.3749875958182</v>
      </c>
      <c r="M42" s="134">
        <f>SUMIFS(市区町村別部門別CO2排出量!P$5:P$1745,市区町村別部門別CO2排出量!$C$5:$C$1745,都道府県別部門別CO2排出量!$B42)</f>
        <v>490.7163570242796</v>
      </c>
      <c r="N42" s="134">
        <f>SUMIFS(市区町村別部門別CO2排出量!Q$5:Q$1745,市区町村別部門別CO2排出量!$C$5:$C$1745,都道府県別部門別CO2排出量!$B42)</f>
        <v>8116.8235709020664</v>
      </c>
      <c r="O42" s="134">
        <f>SUMIFS(市区町村別部門別CO2排出量!R$5:R$1745,市区町村別部門別CO2排出量!$C$5:$C$1745,都道府県別部門別CO2排出量!$B42)</f>
        <v>531.41113731308053</v>
      </c>
      <c r="P42" s="134">
        <f>SUMIFS(市区町村別部門別CO2排出量!S$5:S$1745,市区町村別部門別CO2排出量!$C$5:$C$1745,都道府県別部門別CO2排出量!$B42)</f>
        <v>38075.154679766623</v>
      </c>
      <c r="R42" t="s">
        <v>67</v>
      </c>
      <c r="S42" s="136">
        <f t="shared" si="1"/>
        <v>0.46912417964297071</v>
      </c>
      <c r="T42" s="136">
        <f t="shared" si="2"/>
        <v>7.4242075739007901E-3</v>
      </c>
      <c r="U42" s="136">
        <f t="shared" si="3"/>
        <v>8.0934804264023563E-3</v>
      </c>
      <c r="V42" s="136">
        <f t="shared" si="4"/>
        <v>0.18505898262150186</v>
      </c>
      <c r="W42" s="136">
        <f t="shared" si="5"/>
        <v>0.10316324494503687</v>
      </c>
      <c r="X42" s="136">
        <f t="shared" si="6"/>
        <v>0.11301899895409812</v>
      </c>
      <c r="Y42" s="136">
        <f t="shared" si="7"/>
        <v>7.8910155050503875E-2</v>
      </c>
      <c r="Z42" s="136">
        <f t="shared" si="8"/>
        <v>8.3617516533689793E-3</v>
      </c>
      <c r="AA42" s="136">
        <f t="shared" si="9"/>
        <v>1.2888098844285177E-2</v>
      </c>
      <c r="AB42" s="136">
        <f t="shared" si="10"/>
        <v>1.3956900287931746E-2</v>
      </c>
      <c r="AC42" s="137">
        <f>SUMIFS(人口!$E$2:$E$1748,人口!$C$2:$C$1748,都道府県別部門別CO2排出量!R42)</f>
        <v>5129841</v>
      </c>
      <c r="AD42" s="137">
        <f t="shared" si="11"/>
        <v>0</v>
      </c>
      <c r="AE42" s="137">
        <f t="shared" si="12"/>
        <v>0</v>
      </c>
      <c r="AF42" s="137">
        <f t="shared" si="13"/>
        <v>0</v>
      </c>
      <c r="AG42" s="137">
        <f t="shared" si="14"/>
        <v>1</v>
      </c>
      <c r="AH42" s="135" t="str">
        <f t="shared" si="15"/>
        <v>500万人以上の都道府県平均</v>
      </c>
      <c r="AI42" s="135"/>
    </row>
    <row r="43" spans="2:35" x14ac:dyDescent="0.3">
      <c r="B43" s="43" t="s">
        <v>68</v>
      </c>
      <c r="C43" s="134">
        <f>SUMIFS(市区町村別部門別CO2排出量!F$5:F$1745,市区町村別部門別CO2排出量!$C$5:$C$1745,都道府県別部門別CO2排出量!$B43)</f>
        <v>1279.3010085481596</v>
      </c>
      <c r="D43" s="134">
        <f>SUMIFS(市区町村別部門別CO2排出量!G$5:G$1745,市区町村別部門別CO2排出量!$C$5:$C$1745,都道府県別部門別CO2排出量!$B43)</f>
        <v>45.858843079912894</v>
      </c>
      <c r="E43" s="134">
        <f>SUMIFS(市区町村別部門別CO2排出量!H$5:H$1745,市区町村別部門別CO2排出量!$C$5:$C$1745,都道府県別部門別CO2排出量!$B43)</f>
        <v>180.10674626556076</v>
      </c>
      <c r="F43" s="134">
        <f>SUMIFS(市区町村別部門別CO2排出量!I$5:I$1745,市区町村別部門別CO2排出量!$C$5:$C$1745,都道府県別部門別CO2排出量!$B43)</f>
        <v>1505.2665978936338</v>
      </c>
      <c r="G43" s="134">
        <f>SUMIFS(市区町村別部門別CO2排出量!J$5:J$1745,市区町村別部門別CO2排出量!$C$5:$C$1745,都道府県別部門別CO2排出量!$B43)</f>
        <v>1124.9238018217832</v>
      </c>
      <c r="H43" s="134">
        <f>SUMIFS(市区町村別部門別CO2排出量!K$5:K$1745,市区町村別部門別CO2排出量!$C$5:$C$1745,都道府県別部門別CO2排出量!$B43)</f>
        <v>959.98289334956803</v>
      </c>
      <c r="I43" s="134">
        <f>SUMIFS(市区町村別部門別CO2排出量!L$5:L$1745,市区町村別部門別CO2排出量!$C$5:$C$1745,都道府県別部門別CO2排出量!$B43)</f>
        <v>2084.9066951713512</v>
      </c>
      <c r="J43" s="134">
        <f>SUMIFS(市区町村別部門別CO2排出量!M$5:M$1745,市区町村別部門別CO2排出量!$C$5:$C$1745,都道府県別部門別CO2排出量!$B43)</f>
        <v>834.27416708973851</v>
      </c>
      <c r="K43" s="134">
        <f>SUMIFS(市区町村別部門別CO2排出量!N$5:N$1745,市区町村別部門別CO2排出量!$C$5:$C$1745,都道府県別部門別CO2排出量!$B43)</f>
        <v>707.90702397100779</v>
      </c>
      <c r="L43" s="134">
        <f>SUMIFS(市区町村別部門別CO2排出量!O$5:O$1745,市区町村別部門別CO2排出量!$C$5:$C$1745,都道府県別部門別CO2排出量!$B43)</f>
        <v>51.128387513630749</v>
      </c>
      <c r="M43" s="134">
        <f>SUMIFS(市区町村別部門別CO2排出量!P$5:P$1745,市区町村別部門別CO2排出量!$C$5:$C$1745,都道府県別部門別CO2排出量!$B43)</f>
        <v>33.11577184343929</v>
      </c>
      <c r="N43" s="134">
        <f>SUMIFS(市区町村別部門別CO2排出量!Q$5:Q$1745,市区町村別部門別CO2排出量!$C$5:$C$1745,都道府県別部門別CO2排出量!$B43)</f>
        <v>1626.4253504178166</v>
      </c>
      <c r="O43" s="134">
        <f>SUMIFS(市区町村別部門別CO2排出量!R$5:R$1745,市区町村別部門別CO2排出量!$C$5:$C$1745,都道府県別部門別CO2排出量!$B43)</f>
        <v>94.286008088933698</v>
      </c>
      <c r="P43" s="134">
        <f>SUMIFS(市区町村別部門別CO2排出量!S$5:S$1745,市区町村別部門別CO2排出量!$C$5:$C$1745,都道府県別部門別CO2排出量!$B43)</f>
        <v>5310.884651571736</v>
      </c>
      <c r="R43" t="s">
        <v>68</v>
      </c>
      <c r="S43" s="136">
        <f t="shared" si="1"/>
        <v>0.24088284579284835</v>
      </c>
      <c r="T43" s="136">
        <f t="shared" si="2"/>
        <v>8.6348783844027079E-3</v>
      </c>
      <c r="U43" s="136">
        <f t="shared" si="3"/>
        <v>3.391275805853905E-2</v>
      </c>
      <c r="V43" s="136">
        <f t="shared" si="4"/>
        <v>0.21181476827761009</v>
      </c>
      <c r="W43" s="136">
        <f t="shared" si="5"/>
        <v>0.1807576244506581</v>
      </c>
      <c r="X43" s="136">
        <f t="shared" si="6"/>
        <v>0.15708760815259626</v>
      </c>
      <c r="Y43" s="136">
        <f t="shared" si="7"/>
        <v>0.13329361686691979</v>
      </c>
      <c r="Z43" s="136">
        <f t="shared" si="8"/>
        <v>9.6270943294728684E-3</v>
      </c>
      <c r="AA43" s="136">
        <f t="shared" si="9"/>
        <v>6.2354530395682395E-3</v>
      </c>
      <c r="AB43" s="136">
        <f t="shared" si="10"/>
        <v>1.7753352647384295E-2</v>
      </c>
      <c r="AC43" s="137">
        <f>SUMIFS(人口!$E$2:$E$1748,人口!$C$2:$C$1748,都道府県別部門別CO2排出量!R43)</f>
        <v>823810</v>
      </c>
      <c r="AD43" s="137">
        <f t="shared" si="11"/>
        <v>1</v>
      </c>
      <c r="AE43" s="137">
        <f t="shared" si="12"/>
        <v>0</v>
      </c>
      <c r="AF43" s="137">
        <f t="shared" si="13"/>
        <v>0</v>
      </c>
      <c r="AG43" s="137">
        <f t="shared" si="14"/>
        <v>0</v>
      </c>
      <c r="AH43" s="135" t="str">
        <f t="shared" si="15"/>
        <v>100万人未満の都道府県</v>
      </c>
      <c r="AI43" s="135"/>
    </row>
    <row r="44" spans="2:35" x14ac:dyDescent="0.3">
      <c r="B44" s="43" t="s">
        <v>69</v>
      </c>
      <c r="C44" s="134">
        <f>SUMIFS(市区町村別部門別CO2排出量!F$5:F$1745,市区町村別部門別CO2排出量!$C$5:$C$1745,都道府県別部門別CO2排出量!$B44)</f>
        <v>762.33313708653748</v>
      </c>
      <c r="D44" s="134">
        <f>SUMIFS(市区町村別部門別CO2排出量!G$5:G$1745,市区町村別部門別CO2排出量!$C$5:$C$1745,都道府県別部門別CO2排出量!$B44)</f>
        <v>76.86328213820353</v>
      </c>
      <c r="E44" s="134">
        <f>SUMIFS(市区町村別部門別CO2排出量!H$5:H$1745,市区町村別部門別CO2排出量!$C$5:$C$1745,都道府県別部門別CO2排出量!$B44)</f>
        <v>461.07923389897229</v>
      </c>
      <c r="F44" s="134">
        <f>SUMIFS(市区町村別部門別CO2排出量!I$5:I$1745,市区町村別部門別CO2排出量!$C$5:$C$1745,都道府県別部門別CO2排出量!$B44)</f>
        <v>1300.2756531237135</v>
      </c>
      <c r="G44" s="134">
        <f>SUMIFS(市区町村別部門別CO2排出量!J$5:J$1745,市区町村別部門別CO2排出量!$C$5:$C$1745,都道府県別部門別CO2排出量!$B44)</f>
        <v>1612.5018488542369</v>
      </c>
      <c r="H44" s="134">
        <f>SUMIFS(市区町村別部門別CO2排出量!K$5:K$1745,市区町村別部門別CO2排出量!$C$5:$C$1745,都道府県別部門別CO2排出量!$B44)</f>
        <v>1377.7034913285377</v>
      </c>
      <c r="I44" s="134">
        <f>SUMIFS(市区町村別部門別CO2排出量!L$5:L$1745,市区町村別部門別CO2排出量!$C$5:$C$1745,都道府県別部門別CO2排出量!$B44)</f>
        <v>2990.2053401827748</v>
      </c>
      <c r="J44" s="134">
        <f>SUMIFS(市区町村別部門別CO2排出量!M$5:M$1745,市区町村別部門別CO2排出量!$C$5:$C$1745,都道府県別部門別CO2排出量!$B44)</f>
        <v>1145.6121187752269</v>
      </c>
      <c r="K44" s="134">
        <f>SUMIFS(市区町村別部門別CO2排出量!N$5:N$1745,市区町村別部門別CO2排出量!$C$5:$C$1745,都道府県別部門別CO2排出量!$B44)</f>
        <v>963.29166028393377</v>
      </c>
      <c r="L44" s="134">
        <f>SUMIFS(市区町村別部門別CO2排出量!O$5:O$1745,市区町村別部門別CO2排出量!$C$5:$C$1745,都道府県別部門別CO2排出量!$B44)</f>
        <v>83.833215029435763</v>
      </c>
      <c r="M44" s="134">
        <f>SUMIFS(市区町村別部門別CO2排出量!P$5:P$1745,市区町村別部門別CO2排出量!$C$5:$C$1745,都道府県別部門別CO2排出量!$B44)</f>
        <v>335.58716530137718</v>
      </c>
      <c r="N44" s="134">
        <f>SUMIFS(市区町村別部門別CO2排出量!Q$5:Q$1745,市区町村別部門別CO2排出量!$C$5:$C$1745,都道府県別部門別CO2排出量!$B44)</f>
        <v>2528.3241593899738</v>
      </c>
      <c r="O44" s="134">
        <f>SUMIFS(市区町村別部門別CO2排出量!R$5:R$1745,市区町村別部門別CO2排出量!$C$5:$C$1745,都道府県別部門別CO2排出量!$B44)</f>
        <v>145.87004644452452</v>
      </c>
      <c r="P44" s="134">
        <f>SUMIFS(市区町村別部門別CO2排出量!S$5:S$1745,市区町村別部門別CO2排出量!$C$5:$C$1745,都道府県別部門別CO2排出量!$B44)</f>
        <v>6964.6751991409883</v>
      </c>
      <c r="R44" t="s">
        <v>69</v>
      </c>
      <c r="S44" s="136">
        <f t="shared" si="1"/>
        <v>0.10945709818320923</v>
      </c>
      <c r="T44" s="136">
        <f t="shared" si="2"/>
        <v>1.1036161764971283E-2</v>
      </c>
      <c r="U44" s="136">
        <f t="shared" si="3"/>
        <v>6.6202546524472675E-2</v>
      </c>
      <c r="V44" s="136">
        <f t="shared" si="4"/>
        <v>0.2315257786972062</v>
      </c>
      <c r="W44" s="136">
        <f t="shared" si="5"/>
        <v>0.19781302816511262</v>
      </c>
      <c r="X44" s="136">
        <f t="shared" si="6"/>
        <v>0.16448895117413728</v>
      </c>
      <c r="Y44" s="136">
        <f t="shared" si="7"/>
        <v>0.13831106731333925</v>
      </c>
      <c r="Z44" s="136">
        <f t="shared" si="8"/>
        <v>1.2036916673411505E-2</v>
      </c>
      <c r="AA44" s="136">
        <f t="shared" si="9"/>
        <v>4.8184180267698336E-2</v>
      </c>
      <c r="AB44" s="136">
        <f t="shared" si="10"/>
        <v>2.0944271236441277E-2</v>
      </c>
      <c r="AC44" s="137">
        <f>SUMIFS(人口!$E$2:$E$1748,人口!$C$2:$C$1748,都道府県別部門別CO2排出量!R44)</f>
        <v>1350769</v>
      </c>
      <c r="AD44" s="137">
        <f t="shared" si="11"/>
        <v>0</v>
      </c>
      <c r="AE44" s="137">
        <f t="shared" si="12"/>
        <v>1</v>
      </c>
      <c r="AF44" s="137">
        <f t="shared" si="13"/>
        <v>0</v>
      </c>
      <c r="AG44" s="137">
        <f t="shared" si="14"/>
        <v>0</v>
      </c>
      <c r="AH44" s="135" t="str">
        <f t="shared" si="15"/>
        <v>100万～200万人未満の都道府県平均</v>
      </c>
      <c r="AI44" s="135"/>
    </row>
    <row r="45" spans="2:35" x14ac:dyDescent="0.3">
      <c r="B45" s="43" t="s">
        <v>70</v>
      </c>
      <c r="C45" s="134">
        <f>SUMIFS(市区町村別部門別CO2排出量!F$5:F$1745,市区町村別部門別CO2排出量!$C$5:$C$1745,都道府県別部門別CO2排出量!$B45)</f>
        <v>2369.1896857444276</v>
      </c>
      <c r="D45" s="134">
        <f>SUMIFS(市区町村別部門別CO2排出量!G$5:G$1745,市区町村別部門別CO2排出量!$C$5:$C$1745,都道府県別部門別CO2排出量!$B45)</f>
        <v>94.348228008211379</v>
      </c>
      <c r="E45" s="134">
        <f>SUMIFS(市区町村別部門別CO2排出量!H$5:H$1745,市区町村別部門別CO2排出量!$C$5:$C$1745,都道府県別部門別CO2排出量!$B45)</f>
        <v>328.57820746091585</v>
      </c>
      <c r="F45" s="134">
        <f>SUMIFS(市区町村別部門別CO2排出量!I$5:I$1745,市区町村別部門別CO2排出量!$C$5:$C$1745,都道府県別部門別CO2排出量!$B45)</f>
        <v>2792.1161212135539</v>
      </c>
      <c r="G45" s="134">
        <f>SUMIFS(市区町村別部門別CO2排出量!J$5:J$1745,市区町村別部門別CO2排出量!$C$5:$C$1745,都道府県別部門別CO2排出量!$B45)</f>
        <v>2120.1595903972511</v>
      </c>
      <c r="H45" s="134">
        <f>SUMIFS(市区町村別部門別CO2排出量!K$5:K$1745,市区町村別部門別CO2排出量!$C$5:$C$1745,都道府県別部門別CO2排出量!$B45)</f>
        <v>1692.9854828729847</v>
      </c>
      <c r="I45" s="134">
        <f>SUMIFS(市区町村別部門別CO2排出量!L$5:L$1745,市区町村別部門別CO2排出量!$C$5:$C$1745,都道府県別部門別CO2排出量!$B45)</f>
        <v>3813.1450732702356</v>
      </c>
      <c r="J45" s="134">
        <f>SUMIFS(市区町村別部門別CO2排出量!M$5:M$1745,市区町村別部門別CO2排出量!$C$5:$C$1745,都道府県別部門別CO2排出量!$B45)</f>
        <v>1698.4778805302738</v>
      </c>
      <c r="K45" s="134">
        <f>SUMIFS(市区町村別部門別CO2排出量!N$5:N$1745,市区町村別部門別CO2排出量!$C$5:$C$1745,都道府県別部門別CO2排出量!$B45)</f>
        <v>1468.0707320354361</v>
      </c>
      <c r="L45" s="134">
        <f>SUMIFS(市区町村別部門別CO2排出量!O$5:O$1745,市区町村別部門別CO2排出量!$C$5:$C$1745,都道府県別部門別CO2排出量!$B45)</f>
        <v>109.84463710397399</v>
      </c>
      <c r="M45" s="134">
        <f>SUMIFS(市区町村別部門別CO2排出量!P$5:P$1745,市区町村別部門別CO2排出量!$C$5:$C$1745,都道府県別部門別CO2排出量!$B45)</f>
        <v>139.77613560092578</v>
      </c>
      <c r="N45" s="134">
        <f>SUMIFS(市区町村別部門別CO2排出量!Q$5:Q$1745,市区町村別部門別CO2排出量!$C$5:$C$1745,都道府県別部門別CO2排出量!$B45)</f>
        <v>3416.1693852706089</v>
      </c>
      <c r="O45" s="134">
        <f>SUMIFS(市区町村別部門別CO2排出量!R$5:R$1745,市区町村別部門別CO2排出量!$C$5:$C$1745,都道府県別部門別CO2排出量!$B45)</f>
        <v>193.62052599986455</v>
      </c>
      <c r="P45" s="134">
        <f>SUMIFS(市区町村別部門別CO2排出量!S$5:S$1745,市区町村別部門別CO2排出量!$C$5:$C$1745,都道府県別部門別CO2排出量!$B45)</f>
        <v>10215.051105754261</v>
      </c>
      <c r="R45" t="s">
        <v>70</v>
      </c>
      <c r="S45" s="136">
        <f t="shared" si="1"/>
        <v>0.23193126115735579</v>
      </c>
      <c r="T45" s="136">
        <f t="shared" si="2"/>
        <v>9.2361973553968697E-3</v>
      </c>
      <c r="U45" s="136">
        <f t="shared" si="3"/>
        <v>3.2166085520201053E-2</v>
      </c>
      <c r="V45" s="136">
        <f t="shared" si="4"/>
        <v>0.20755251916487621</v>
      </c>
      <c r="W45" s="136">
        <f t="shared" si="5"/>
        <v>0.16573441144306225</v>
      </c>
      <c r="X45" s="136">
        <f t="shared" si="6"/>
        <v>0.16627208840624408</v>
      </c>
      <c r="Y45" s="136">
        <f t="shared" si="7"/>
        <v>0.14371643536941819</v>
      </c>
      <c r="Z45" s="136">
        <f t="shared" si="8"/>
        <v>1.0753214640511901E-2</v>
      </c>
      <c r="AA45" s="136">
        <f t="shared" si="9"/>
        <v>1.3683351571504935E-2</v>
      </c>
      <c r="AB45" s="136">
        <f t="shared" si="10"/>
        <v>1.8954435371429105E-2</v>
      </c>
      <c r="AC45" s="137">
        <f>SUMIFS(人口!$E$2:$E$1748,人口!$C$2:$C$1748,都道府県別部門別CO2排出量!R45)</f>
        <v>1769880</v>
      </c>
      <c r="AD45" s="137">
        <f t="shared" si="11"/>
        <v>0</v>
      </c>
      <c r="AE45" s="137">
        <f t="shared" si="12"/>
        <v>1</v>
      </c>
      <c r="AF45" s="137">
        <f t="shared" si="13"/>
        <v>0</v>
      </c>
      <c r="AG45" s="137">
        <f t="shared" si="14"/>
        <v>0</v>
      </c>
      <c r="AH45" s="135" t="str">
        <f t="shared" si="15"/>
        <v>100万～200万人未満の都道府県平均</v>
      </c>
      <c r="AI45" s="135"/>
    </row>
    <row r="46" spans="2:35" x14ac:dyDescent="0.3">
      <c r="B46" s="43" t="s">
        <v>71</v>
      </c>
      <c r="C46" s="134">
        <f>SUMIFS(市区町村別部門別CO2排出量!F$5:F$1745,市区町村別部門別CO2排出量!$C$5:$C$1745,都道府県別部門別CO2排出量!$B46)</f>
        <v>20493.53031567893</v>
      </c>
      <c r="D46" s="134">
        <f>SUMIFS(市区町村別部門別CO2排出量!G$5:G$1745,市区町村別部門別CO2排出量!$C$5:$C$1745,都道府県別部門別CO2排出量!$B46)</f>
        <v>148.57297068275824</v>
      </c>
      <c r="E46" s="134">
        <f>SUMIFS(市区町村別部門別CO2排出量!H$5:H$1745,市区町村別部門別CO2排出量!$C$5:$C$1745,都道府県別部門別CO2排出量!$B46)</f>
        <v>330.15515425636767</v>
      </c>
      <c r="F46" s="134">
        <f>SUMIFS(市区町村別部門別CO2排出量!I$5:I$1745,市区町村別部門別CO2排出量!$C$5:$C$1745,都道府県別部門別CO2排出量!$B46)</f>
        <v>20972.25844061805</v>
      </c>
      <c r="G46" s="134">
        <f>SUMIFS(市区町村別部門別CO2排出量!J$5:J$1745,市区町村別部門別CO2排出量!$C$5:$C$1745,都道府県別部門別CO2排出量!$B46)</f>
        <v>1606.2910454131199</v>
      </c>
      <c r="H46" s="134">
        <f>SUMIFS(市区町村別部門別CO2排出量!K$5:K$1745,市区町村別部門別CO2排出量!$C$5:$C$1745,都道府県別部門別CO2排出量!$B46)</f>
        <v>1338.3560386951478</v>
      </c>
      <c r="I46" s="134">
        <f>SUMIFS(市区町村別部門別CO2排出量!L$5:L$1745,市区町村別部門別CO2排出量!$C$5:$C$1745,都道府県別部門別CO2排出量!$B46)</f>
        <v>2944.6470841082673</v>
      </c>
      <c r="J46" s="134">
        <f>SUMIFS(市区町村別部門別CO2排出量!M$5:M$1745,市区町村別部門別CO2排出量!$C$5:$C$1745,都道府県別部門別CO2排出量!$B46)</f>
        <v>1132.3599701410674</v>
      </c>
      <c r="K46" s="134">
        <f>SUMIFS(市区町村別部門別CO2排出量!N$5:N$1745,市区町村別部門別CO2排出量!$C$5:$C$1745,都道府県別部門別CO2排出量!$B46)</f>
        <v>946.36032142703766</v>
      </c>
      <c r="L46" s="134">
        <f>SUMIFS(市区町村別部門別CO2排出量!O$5:O$1745,市区町村別部門別CO2排出量!$C$5:$C$1745,都道府県別部門別CO2排出量!$B46)</f>
        <v>71.44909922060863</v>
      </c>
      <c r="M46" s="134">
        <f>SUMIFS(市区町村別部門別CO2排出量!P$5:P$1745,市区町村別部門別CO2排出量!$C$5:$C$1745,都道府県別部門別CO2排出量!$B46)</f>
        <v>386.06380156720263</v>
      </c>
      <c r="N46" s="134">
        <f>SUMIFS(市区町村別部門別CO2排出量!Q$5:Q$1745,市区町村別部門別CO2排出量!$C$5:$C$1745,都道府県別部門別CO2排出量!$B46)</f>
        <v>2536.2331923559163</v>
      </c>
      <c r="O46" s="134">
        <f>SUMIFS(市区町村別部門別CO2排出量!R$5:R$1745,市区町村別部門別CO2排出量!$C$5:$C$1745,都道府県別部門別CO2排出量!$B46)</f>
        <v>168.68488685151789</v>
      </c>
      <c r="P46" s="134">
        <f>SUMIFS(市区町村別部門別CO2排出量!S$5:S$1745,市区町村別部門別CO2排出量!$C$5:$C$1745,都道府県別部門別CO2排出量!$B46)</f>
        <v>26621.823603933764</v>
      </c>
      <c r="R46" t="s">
        <v>71</v>
      </c>
      <c r="S46" s="136">
        <f t="shared" si="1"/>
        <v>0.76980189714166358</v>
      </c>
      <c r="T46" s="136">
        <f t="shared" si="2"/>
        <v>5.5808712766320188E-3</v>
      </c>
      <c r="U46" s="136">
        <f t="shared" si="3"/>
        <v>1.240167312233195E-2</v>
      </c>
      <c r="V46" s="136">
        <f t="shared" si="4"/>
        <v>6.0337378434727772E-2</v>
      </c>
      <c r="W46" s="136">
        <f t="shared" si="5"/>
        <v>5.0272891091404655E-2</v>
      </c>
      <c r="X46" s="136">
        <f t="shared" si="6"/>
        <v>4.2535026412456003E-2</v>
      </c>
      <c r="Y46" s="136">
        <f t="shared" si="7"/>
        <v>3.5548290586945329E-2</v>
      </c>
      <c r="Z46" s="136">
        <f t="shared" si="8"/>
        <v>2.6838544302446275E-3</v>
      </c>
      <c r="AA46" s="136">
        <f t="shared" si="9"/>
        <v>1.4501778965666201E-2</v>
      </c>
      <c r="AB46" s="136">
        <f t="shared" si="10"/>
        <v>6.3363385379276655E-3</v>
      </c>
      <c r="AC46" s="137">
        <f>SUMIFS(人口!$E$2:$E$1748,人口!$C$2:$C$1748,都道府県別部門別CO2排出量!R46)</f>
        <v>1151229</v>
      </c>
      <c r="AD46" s="137">
        <f t="shared" si="11"/>
        <v>0</v>
      </c>
      <c r="AE46" s="137">
        <f t="shared" si="12"/>
        <v>1</v>
      </c>
      <c r="AF46" s="137">
        <f t="shared" si="13"/>
        <v>0</v>
      </c>
      <c r="AG46" s="137">
        <f t="shared" si="14"/>
        <v>0</v>
      </c>
      <c r="AH46" s="135" t="str">
        <f t="shared" si="15"/>
        <v>100万～200万人未満の都道府県平均</v>
      </c>
      <c r="AI46" s="135"/>
    </row>
    <row r="47" spans="2:35" x14ac:dyDescent="0.3">
      <c r="B47" s="43" t="s">
        <v>72</v>
      </c>
      <c r="C47" s="134">
        <f>SUMIFS(市区町村別部門別CO2排出量!F$5:F$1745,市区町村別部門別CO2排出量!$C$5:$C$1745,都道府県別部門別CO2排出量!$B47)</f>
        <v>2513.0811187991349</v>
      </c>
      <c r="D47" s="134">
        <f>SUMIFS(市区町村別部門別CO2排出量!G$5:G$1745,市区町村別部門別CO2排出量!$C$5:$C$1745,都道府県別部門別CO2排出量!$B47)</f>
        <v>59.322821636214627</v>
      </c>
      <c r="E47" s="134">
        <f>SUMIFS(市区町村別部門別CO2排出量!H$5:H$1745,市区町村別部門別CO2排出量!$C$5:$C$1745,都道府県別部門別CO2排出量!$B47)</f>
        <v>460.43800565351228</v>
      </c>
      <c r="F47" s="134">
        <f>SUMIFS(市区町村別部門別CO2排出量!I$5:I$1745,市区町村別部門別CO2排出量!$C$5:$C$1745,都道府県別部門別CO2排出量!$B47)</f>
        <v>3032.841946088864</v>
      </c>
      <c r="G47" s="134">
        <f>SUMIFS(市区町村別部門別CO2排出量!J$5:J$1745,市区町村別部門別CO2排出量!$C$5:$C$1745,都道府県別部門別CO2排出量!$B47)</f>
        <v>1504.5896244139085</v>
      </c>
      <c r="H47" s="134">
        <f>SUMIFS(市区町村別部門別CO2排出量!K$5:K$1745,市区町村別部門別CO2排出量!$C$5:$C$1745,都道府県別部門別CO2排出量!$B47)</f>
        <v>981.89543288940354</v>
      </c>
      <c r="I47" s="134">
        <f>SUMIFS(市区町村別部門別CO2排出量!L$5:L$1745,市区町村別部門別CO2排出量!$C$5:$C$1745,都道府県別部門別CO2排出量!$B47)</f>
        <v>2486.4850573033123</v>
      </c>
      <c r="J47" s="134">
        <f>SUMIFS(市区町村別部門別CO2排出量!M$5:M$1745,市区町村別部門別CO2排出量!$C$5:$C$1745,都道府県別部門別CO2排出量!$B47)</f>
        <v>1109.7265863339876</v>
      </c>
      <c r="K47" s="134">
        <f>SUMIFS(市区町村別部門別CO2排出量!N$5:N$1745,市区町村別部門別CO2排出量!$C$5:$C$1745,都道府県別部門別CO2排出量!$B47)</f>
        <v>1083.3939849630583</v>
      </c>
      <c r="L47" s="134">
        <f>SUMIFS(市区町村別部門別CO2排出量!O$5:O$1745,市区町村別部門別CO2排出量!$C$5:$C$1745,都道府県別部門別CO2排出量!$B47)</f>
        <v>68.015383718758528</v>
      </c>
      <c r="M47" s="134">
        <f>SUMIFS(市区町村別部門別CO2排出量!P$5:P$1745,市区町村別部門別CO2排出量!$C$5:$C$1745,都道府県別部門別CO2排出量!$B47)</f>
        <v>56.568194749494339</v>
      </c>
      <c r="N47" s="134">
        <f>SUMIFS(市区町村別部門別CO2排出量!Q$5:Q$1745,市区町村別部門別CO2排出量!$C$5:$C$1745,都道府県別部門別CO2排出量!$B47)</f>
        <v>2317.704149765299</v>
      </c>
      <c r="O47" s="134">
        <f>SUMIFS(市区町村別部門別CO2排出量!R$5:R$1745,市区町村別部門別CO2排出量!$C$5:$C$1745,都道府県別部門別CO2排出量!$B47)</f>
        <v>72.851362858091989</v>
      </c>
      <c r="P47" s="134">
        <f>SUMIFS(市区町村別部門別CO2排出量!S$5:S$1745,市区町村別部門別CO2排出量!$C$5:$C$1745,都道府県別部門別CO2排出量!$B47)</f>
        <v>7909.8825160155648</v>
      </c>
      <c r="R47" t="s">
        <v>72</v>
      </c>
      <c r="S47" s="136">
        <f t="shared" si="1"/>
        <v>0.31771408914238158</v>
      </c>
      <c r="T47" s="136">
        <f t="shared" si="2"/>
        <v>7.4998359983350594E-3</v>
      </c>
      <c r="U47" s="136">
        <f t="shared" si="3"/>
        <v>5.8210473382030475E-2</v>
      </c>
      <c r="V47" s="136">
        <f t="shared" si="4"/>
        <v>0.19021643132720176</v>
      </c>
      <c r="W47" s="136">
        <f t="shared" si="5"/>
        <v>0.12413527393122553</v>
      </c>
      <c r="X47" s="136">
        <f t="shared" si="6"/>
        <v>0.14029621604202899</v>
      </c>
      <c r="Y47" s="136">
        <f t="shared" si="7"/>
        <v>0.1369671398746381</v>
      </c>
      <c r="Z47" s="136">
        <f t="shared" si="8"/>
        <v>8.598785580069504E-3</v>
      </c>
      <c r="AA47" s="136">
        <f t="shared" si="9"/>
        <v>7.1515846961010699E-3</v>
      </c>
      <c r="AB47" s="136">
        <f t="shared" si="10"/>
        <v>9.2101700259878596E-3</v>
      </c>
      <c r="AC47" s="137">
        <f>SUMIFS(人口!$E$2:$E$1748,人口!$C$2:$C$1748,都道府県別部門別CO2排出量!R47)</f>
        <v>1095903</v>
      </c>
      <c r="AD47" s="137">
        <f t="shared" si="11"/>
        <v>0</v>
      </c>
      <c r="AE47" s="137">
        <f t="shared" si="12"/>
        <v>1</v>
      </c>
      <c r="AF47" s="137">
        <f t="shared" si="13"/>
        <v>0</v>
      </c>
      <c r="AG47" s="137">
        <f t="shared" si="14"/>
        <v>0</v>
      </c>
      <c r="AH47" s="135" t="str">
        <f t="shared" si="15"/>
        <v>100万～200万人未満の都道府県平均</v>
      </c>
      <c r="AI47" s="135"/>
    </row>
    <row r="48" spans="2:35" x14ac:dyDescent="0.3">
      <c r="B48" s="43" t="s">
        <v>73</v>
      </c>
      <c r="C48" s="134">
        <f>SUMIFS(市区町村別部門別CO2排出量!F$5:F$1745,市区町村別部門別CO2排出量!$C$5:$C$1745,都道府県別部門別CO2排出量!$B48)</f>
        <v>1029.676434317475</v>
      </c>
      <c r="D48" s="134">
        <f>SUMIFS(市区町村別部門別CO2排出量!G$5:G$1745,市区町村別部門別CO2排出量!$C$5:$C$1745,都道府県別部門別CO2排出量!$B48)</f>
        <v>115.06641868867446</v>
      </c>
      <c r="E48" s="134">
        <f>SUMIFS(市区町村別部門別CO2排出量!H$5:H$1745,市区町村別部門別CO2排出量!$C$5:$C$1745,都道府県別部門別CO2排出量!$B48)</f>
        <v>545.87032939341475</v>
      </c>
      <c r="F48" s="134">
        <f>SUMIFS(市区町村別部門別CO2排出量!I$5:I$1745,市区町村別部門別CO2排出量!$C$5:$C$1745,都道府県別部門別CO2排出量!$B48)</f>
        <v>1690.6131823995643</v>
      </c>
      <c r="G48" s="134">
        <f>SUMIFS(市区町村別部門別CO2排出量!J$5:J$1745,市区町村別部門別CO2排出量!$C$5:$C$1745,都道府県別部門別CO2排出量!$B48)</f>
        <v>2053.1113252014675</v>
      </c>
      <c r="H48" s="134">
        <f>SUMIFS(市区町村別部門別CO2排出量!K$5:K$1745,市区町村別部門別CO2排出量!$C$5:$C$1745,都道府県別部門別CO2排出量!$B48)</f>
        <v>1673.807429809563</v>
      </c>
      <c r="I48" s="134">
        <f>SUMIFS(市区町村別部門別CO2排出量!L$5:L$1745,市区町村別部門別CO2排出量!$C$5:$C$1745,都道府県別部門別CO2排出量!$B48)</f>
        <v>3726.918755011031</v>
      </c>
      <c r="J48" s="134">
        <f>SUMIFS(市区町村別部門別CO2排出量!M$5:M$1745,市区町村別部門別CO2排出量!$C$5:$C$1745,都道府県別部門別CO2排出量!$B48)</f>
        <v>1565.0857569916006</v>
      </c>
      <c r="K48" s="134">
        <f>SUMIFS(市区町村別部門別CO2排出量!N$5:N$1745,市区町村別部門別CO2排出量!$C$5:$C$1745,都道府県別部門別CO2排出量!$B48)</f>
        <v>1613.6494532042641</v>
      </c>
      <c r="L48" s="134">
        <f>SUMIFS(市区町村別部門別CO2排出量!O$5:O$1745,市区町村別部門別CO2排出量!$C$5:$C$1745,都道府県別部門別CO2排出量!$B48)</f>
        <v>101.17228049161227</v>
      </c>
      <c r="M48" s="134">
        <f>SUMIFS(市区町村別部門別CO2排出量!P$5:P$1745,市区町村別部門別CO2排出量!$C$5:$C$1745,都道府県別部門別CO2排出量!$B48)</f>
        <v>982.21552044757925</v>
      </c>
      <c r="N48" s="134">
        <f>SUMIFS(市区町村別部門別CO2排出量!Q$5:Q$1745,市区町村別部門別CO2排出量!$C$5:$C$1745,都道府県別部門別CO2排出量!$B48)</f>
        <v>4262.1230111350542</v>
      </c>
      <c r="O48" s="134">
        <f>SUMIFS(市区町村別部門別CO2排出量!R$5:R$1745,市区町村別部門別CO2排出量!$C$5:$C$1745,都道府県別部門別CO2排出量!$B48)</f>
        <v>141.40523343923519</v>
      </c>
      <c r="P48" s="134">
        <f>SUMIFS(市区町村別部門別CO2排出量!S$5:S$1745,市区町村別部門別CO2排出量!$C$5:$C$1745,都道府県別部門別CO2排出量!$B48)</f>
        <v>9821.0601819848871</v>
      </c>
      <c r="R48" t="s">
        <v>73</v>
      </c>
      <c r="S48" s="136">
        <f t="shared" si="1"/>
        <v>0.10484371495923081</v>
      </c>
      <c r="T48" s="136">
        <f t="shared" si="2"/>
        <v>1.1716293002637821E-2</v>
      </c>
      <c r="U48" s="136">
        <f t="shared" si="3"/>
        <v>5.5581609243645989E-2</v>
      </c>
      <c r="V48" s="136">
        <f t="shared" si="4"/>
        <v>0.20905190347652702</v>
      </c>
      <c r="W48" s="136">
        <f t="shared" si="5"/>
        <v>0.170430421847927</v>
      </c>
      <c r="X48" s="136">
        <f t="shared" si="6"/>
        <v>0.15936016356589403</v>
      </c>
      <c r="Y48" s="136">
        <f t="shared" si="7"/>
        <v>0.16430501629184979</v>
      </c>
      <c r="Z48" s="136">
        <f t="shared" si="8"/>
        <v>1.0301564048777148E-2</v>
      </c>
      <c r="AA48" s="136">
        <f t="shared" si="9"/>
        <v>0.10001114973812007</v>
      </c>
      <c r="AB48" s="136">
        <f t="shared" si="10"/>
        <v>1.439816382539023E-2</v>
      </c>
      <c r="AC48" s="137">
        <f>SUMIFS(人口!$E$2:$E$1748,人口!$C$2:$C$1748,都道府県別部門別CO2排出量!R48)</f>
        <v>1630146</v>
      </c>
      <c r="AD48" s="137">
        <f t="shared" si="11"/>
        <v>0</v>
      </c>
      <c r="AE48" s="137">
        <f t="shared" si="12"/>
        <v>1</v>
      </c>
      <c r="AF48" s="137">
        <f t="shared" si="13"/>
        <v>0</v>
      </c>
      <c r="AG48" s="137">
        <f t="shared" si="14"/>
        <v>0</v>
      </c>
      <c r="AH48" s="135" t="str">
        <f t="shared" si="15"/>
        <v>100万～200万人未満の都道府県平均</v>
      </c>
      <c r="AI48" s="135"/>
    </row>
    <row r="49" spans="2:35" x14ac:dyDescent="0.3">
      <c r="B49" s="43" t="s">
        <v>74</v>
      </c>
      <c r="C49" s="134">
        <f>SUMIFS(市区町村別部門別CO2排出量!F$5:F$1745,市区町村別部門別CO2排出量!$C$5:$C$1745,都道府県別部門別CO2排出量!$B49)</f>
        <v>884.9231078306741</v>
      </c>
      <c r="D49" s="134">
        <f>SUMIFS(市区町村別部門別CO2排出量!G$5:G$1745,市区町村別部門別CO2排出量!$C$5:$C$1745,都道府県別部門別CO2排出量!$B49)</f>
        <v>110.29648375779514</v>
      </c>
      <c r="E49" s="134">
        <f>SUMIFS(市区町村別部門別CO2排出量!H$5:H$1745,市区町村別部門別CO2排出量!$C$5:$C$1745,都道府県別部門別CO2排出量!$B49)</f>
        <v>137.26987483246285</v>
      </c>
      <c r="F49" s="134">
        <f>SUMIFS(市区町村別部門別CO2排出量!I$5:I$1745,市区町村別部門別CO2排出量!$C$5:$C$1745,都道府県別部門別CO2排出量!$B49)</f>
        <v>1132.4894664209323</v>
      </c>
      <c r="G49" s="134">
        <f>SUMIFS(市区町村別部門別CO2排出量!J$5:J$1745,市区町村別部門別CO2排出量!$C$5:$C$1745,都道府県別部門別CO2排出量!$B49)</f>
        <v>3540.6310439729323</v>
      </c>
      <c r="H49" s="134">
        <f>SUMIFS(市区町村別部門別CO2排出量!K$5:K$1745,市区町村別部門別CO2排出量!$C$5:$C$1745,都道府県別部門別CO2排出量!$B49)</f>
        <v>2264.0173177202491</v>
      </c>
      <c r="I49" s="134">
        <f>SUMIFS(市区町村別部門別CO2排出量!L$5:L$1745,市区町村別部門別CO2排出量!$C$5:$C$1745,都道府県別部門別CO2排出量!$B49)</f>
        <v>5804.6483616931791</v>
      </c>
      <c r="J49" s="134">
        <f>SUMIFS(市区町村別部門別CO2排出量!M$5:M$1745,市区町村別部門別CO2排出量!$C$5:$C$1745,都道府県別部門別CO2排出量!$B49)</f>
        <v>1374.7313592132812</v>
      </c>
      <c r="K49" s="134">
        <f>SUMIFS(市区町村別部門別CO2排出量!N$5:N$1745,市区町村別部門別CO2排出量!$C$5:$C$1745,都道府県別部門別CO2排出量!$B49)</f>
        <v>1081.3780057129766</v>
      </c>
      <c r="L49" s="134">
        <f>SUMIFS(市区町村別部門別CO2排出量!O$5:O$1745,市区町村別部門別CO2排出量!$C$5:$C$1745,都道府県別部門別CO2排出量!$B49)</f>
        <v>91.949732505865555</v>
      </c>
      <c r="M49" s="134">
        <f>SUMIFS(市区町村別部門別CO2排出量!P$5:P$1745,市区町村別部門別CO2排出量!$C$5:$C$1745,都道府県別部門別CO2排出量!$B49)</f>
        <v>212.47375011424867</v>
      </c>
      <c r="N49" s="134">
        <f>SUMIFS(市区町村別部門別CO2排出量!Q$5:Q$1745,市区町村別部門別CO2排出量!$C$5:$C$1745,都道府県別部門別CO2排出量!$B49)</f>
        <v>2760.5328475463721</v>
      </c>
      <c r="O49" s="134">
        <f>SUMIFS(市区町村別部門別CO2排出量!R$5:R$1745,市区町村別部門別CO2排出量!$C$5:$C$1745,都道府県別部門別CO2排出量!$B49)</f>
        <v>237.84731106468183</v>
      </c>
      <c r="P49" s="134">
        <f>SUMIFS(市区町村別部門別CO2排出量!S$5:S$1745,市区町村別部門別CO2排出量!$C$5:$C$1745,都道府県別部門別CO2排出量!$B49)</f>
        <v>9935.51798672517</v>
      </c>
      <c r="R49" t="s">
        <v>74</v>
      </c>
      <c r="S49" s="136">
        <f t="shared" si="1"/>
        <v>8.906663034710606E-2</v>
      </c>
      <c r="T49" s="136">
        <f t="shared" si="2"/>
        <v>1.1101231350510573E-2</v>
      </c>
      <c r="U49" s="136">
        <f t="shared" si="3"/>
        <v>1.3816076324945404E-2</v>
      </c>
      <c r="V49" s="136">
        <f t="shared" si="4"/>
        <v>0.3563609918177959</v>
      </c>
      <c r="W49" s="136">
        <f t="shared" si="5"/>
        <v>0.22787109043989445</v>
      </c>
      <c r="X49" s="136">
        <f t="shared" si="6"/>
        <v>0.13836534351304658</v>
      </c>
      <c r="Y49" s="136">
        <f t="shared" si="7"/>
        <v>0.10883962035575841</v>
      </c>
      <c r="Z49" s="136">
        <f t="shared" si="8"/>
        <v>9.2546490911414436E-3</v>
      </c>
      <c r="AA49" s="136">
        <f t="shared" si="9"/>
        <v>2.1385271547808029E-2</v>
      </c>
      <c r="AB49" s="136">
        <f t="shared" si="10"/>
        <v>2.3939095211992899E-2</v>
      </c>
      <c r="AC49" s="137">
        <f>SUMIFS(人口!$E$2:$E$1748,人口!$C$2:$C$1748,都道府県別部門別CO2排出量!R49)</f>
        <v>1481547</v>
      </c>
      <c r="AD49" s="137">
        <f t="shared" si="11"/>
        <v>0</v>
      </c>
      <c r="AE49" s="137">
        <f t="shared" si="12"/>
        <v>1</v>
      </c>
      <c r="AF49" s="137">
        <f t="shared" si="13"/>
        <v>0</v>
      </c>
      <c r="AG49" s="137">
        <f t="shared" si="14"/>
        <v>0</v>
      </c>
      <c r="AH49" s="135" t="str">
        <f t="shared" si="15"/>
        <v>100万～200万人未満の都道府県平均</v>
      </c>
      <c r="AI49" s="135"/>
    </row>
    <row r="50" spans="2:35" x14ac:dyDescent="0.3">
      <c r="AC50" s="146"/>
      <c r="AD50" s="5"/>
      <c r="AE50" s="5"/>
      <c r="AF50" s="5"/>
      <c r="AG50" s="5"/>
    </row>
    <row r="51" spans="2:35" x14ac:dyDescent="0.3">
      <c r="AC51" s="14"/>
      <c r="AD51" s="5"/>
      <c r="AE51" s="5"/>
      <c r="AF51" s="5"/>
      <c r="AG51" s="5"/>
    </row>
    <row r="52" spans="2:35" x14ac:dyDescent="0.3">
      <c r="AC52" s="14"/>
      <c r="AD52" s="5"/>
      <c r="AE52" s="5"/>
      <c r="AF52" s="5"/>
      <c r="AG52" s="5"/>
    </row>
    <row r="53" spans="2:35" x14ac:dyDescent="0.3">
      <c r="AC53" s="14"/>
      <c r="AD53" s="5"/>
      <c r="AE53" s="5"/>
      <c r="AF53" s="5"/>
      <c r="AG53" s="5"/>
    </row>
    <row r="54" spans="2:35" x14ac:dyDescent="0.3">
      <c r="AC54" s="14"/>
      <c r="AD54" s="5"/>
      <c r="AE54" s="5"/>
      <c r="AF54" s="5"/>
      <c r="AG54" s="5"/>
    </row>
    <row r="55" spans="2:35" x14ac:dyDescent="0.3">
      <c r="AC55" s="14"/>
      <c r="AD55" s="5"/>
      <c r="AE55" s="5"/>
      <c r="AF55" s="5"/>
      <c r="AG55" s="5"/>
    </row>
    <row r="56" spans="2:35" x14ac:dyDescent="0.3">
      <c r="AC56" s="14"/>
      <c r="AD56" s="5"/>
      <c r="AE56" s="5"/>
      <c r="AF56" s="5"/>
      <c r="AG56" s="5"/>
    </row>
    <row r="57" spans="2:35" x14ac:dyDescent="0.3">
      <c r="AC57" s="14"/>
      <c r="AD57" s="5"/>
      <c r="AE57" s="5"/>
      <c r="AF57" s="5"/>
      <c r="AG57" s="5"/>
    </row>
    <row r="58" spans="2:35" x14ac:dyDescent="0.3">
      <c r="AC58" s="14"/>
      <c r="AD58" s="5"/>
      <c r="AE58" s="5"/>
      <c r="AF58" s="5"/>
      <c r="AG58" s="5"/>
    </row>
    <row r="59" spans="2:35" x14ac:dyDescent="0.3">
      <c r="AC59" s="14"/>
      <c r="AD59" s="5"/>
      <c r="AE59" s="5"/>
      <c r="AF59" s="5"/>
      <c r="AG59" s="5"/>
    </row>
    <row r="60" spans="2:35" x14ac:dyDescent="0.3">
      <c r="AC60" s="14"/>
      <c r="AD60" s="5"/>
      <c r="AE60" s="5"/>
      <c r="AF60" s="5"/>
      <c r="AG60" s="5"/>
    </row>
    <row r="61" spans="2:35" x14ac:dyDescent="0.3">
      <c r="AC61" s="14"/>
      <c r="AD61" s="5"/>
      <c r="AE61" s="5"/>
      <c r="AF61" s="5"/>
      <c r="AG61" s="5"/>
    </row>
    <row r="62" spans="2:35" x14ac:dyDescent="0.3">
      <c r="AC62" s="14"/>
      <c r="AD62" s="5"/>
      <c r="AE62" s="5"/>
      <c r="AF62" s="5"/>
      <c r="AG62" s="5"/>
    </row>
    <row r="63" spans="2:35" x14ac:dyDescent="0.3">
      <c r="AC63" s="14"/>
      <c r="AD63" s="5"/>
      <c r="AE63" s="5"/>
      <c r="AF63" s="5"/>
      <c r="AG63" s="5"/>
    </row>
    <row r="64" spans="2:35" x14ac:dyDescent="0.3">
      <c r="AC64" s="14"/>
      <c r="AD64" s="5"/>
      <c r="AE64" s="5"/>
      <c r="AF64" s="5"/>
      <c r="AG64" s="5"/>
    </row>
    <row r="65" spans="29:33" x14ac:dyDescent="0.3">
      <c r="AC65" s="14"/>
      <c r="AD65" s="5"/>
      <c r="AE65" s="5"/>
      <c r="AF65" s="5"/>
      <c r="AG65" s="5"/>
    </row>
    <row r="66" spans="29:33" x14ac:dyDescent="0.3">
      <c r="AC66" s="14"/>
      <c r="AD66" s="5"/>
      <c r="AE66" s="5"/>
      <c r="AF66" s="5"/>
      <c r="AG66" s="5"/>
    </row>
    <row r="67" spans="29:33" x14ac:dyDescent="0.3">
      <c r="AC67" s="14"/>
      <c r="AD67" s="5"/>
      <c r="AE67" s="5"/>
      <c r="AF67" s="5"/>
      <c r="AG67" s="5"/>
    </row>
    <row r="68" spans="29:33" x14ac:dyDescent="0.3">
      <c r="AC68" s="14"/>
      <c r="AD68" s="5"/>
      <c r="AE68" s="5"/>
      <c r="AF68" s="5"/>
      <c r="AG68" s="5"/>
    </row>
    <row r="69" spans="29:33" x14ac:dyDescent="0.3">
      <c r="AC69" s="14"/>
      <c r="AD69" s="5"/>
      <c r="AE69" s="5"/>
      <c r="AF69" s="5"/>
      <c r="AG69" s="5"/>
    </row>
    <row r="70" spans="29:33" x14ac:dyDescent="0.3">
      <c r="AC70" s="14"/>
      <c r="AD70" s="5"/>
      <c r="AE70" s="5"/>
      <c r="AF70" s="5"/>
      <c r="AG70" s="5"/>
    </row>
    <row r="71" spans="29:33" x14ac:dyDescent="0.3">
      <c r="AC71" s="14"/>
      <c r="AD71" s="5"/>
      <c r="AE71" s="5"/>
      <c r="AF71" s="5"/>
      <c r="AG71" s="5"/>
    </row>
    <row r="72" spans="29:33" x14ac:dyDescent="0.3">
      <c r="AC72" s="14"/>
      <c r="AD72" s="5"/>
      <c r="AE72" s="5"/>
      <c r="AF72" s="5"/>
      <c r="AG72" s="5"/>
    </row>
    <row r="73" spans="29:33" x14ac:dyDescent="0.3">
      <c r="AC73" s="14"/>
      <c r="AD73" s="5"/>
      <c r="AE73" s="5"/>
      <c r="AF73" s="5"/>
      <c r="AG73" s="5"/>
    </row>
    <row r="74" spans="29:33" x14ac:dyDescent="0.3">
      <c r="AC74" s="14"/>
      <c r="AD74" s="5"/>
      <c r="AE74" s="5"/>
      <c r="AF74" s="5"/>
      <c r="AG74" s="5"/>
    </row>
    <row r="75" spans="29:33" x14ac:dyDescent="0.3">
      <c r="AC75" s="14"/>
      <c r="AD75" s="5"/>
      <c r="AE75" s="5"/>
      <c r="AF75" s="5"/>
      <c r="AG75" s="5"/>
    </row>
    <row r="76" spans="29:33" x14ac:dyDescent="0.3">
      <c r="AC76" s="14"/>
      <c r="AD76" s="5"/>
      <c r="AE76" s="5"/>
      <c r="AF76" s="5"/>
      <c r="AG76" s="5"/>
    </row>
    <row r="77" spans="29:33" x14ac:dyDescent="0.3">
      <c r="AC77" s="14"/>
      <c r="AD77" s="5"/>
      <c r="AE77" s="5"/>
      <c r="AF77" s="5"/>
      <c r="AG77" s="5"/>
    </row>
    <row r="78" spans="29:33" x14ac:dyDescent="0.3">
      <c r="AC78" s="14"/>
      <c r="AD78" s="5"/>
      <c r="AE78" s="5"/>
      <c r="AF78" s="5"/>
      <c r="AG78" s="5"/>
    </row>
    <row r="79" spans="29:33" x14ac:dyDescent="0.3">
      <c r="AC79" s="14"/>
      <c r="AD79" s="5"/>
      <c r="AE79" s="5"/>
      <c r="AF79" s="5"/>
      <c r="AG79" s="5"/>
    </row>
    <row r="80" spans="29:33" x14ac:dyDescent="0.3">
      <c r="AC80" s="14"/>
      <c r="AD80" s="5"/>
      <c r="AE80" s="5"/>
      <c r="AF80" s="5"/>
      <c r="AG80" s="5"/>
    </row>
    <row r="81" spans="29:33" x14ac:dyDescent="0.3">
      <c r="AC81" s="14"/>
      <c r="AD81" s="5"/>
      <c r="AE81" s="5"/>
      <c r="AF81" s="5"/>
      <c r="AG81" s="5"/>
    </row>
    <row r="82" spans="29:33" x14ac:dyDescent="0.3">
      <c r="AC82" s="14"/>
      <c r="AD82" s="5"/>
      <c r="AE82" s="5"/>
      <c r="AF82" s="5"/>
      <c r="AG82" s="5"/>
    </row>
    <row r="83" spans="29:33" x14ac:dyDescent="0.3">
      <c r="AC83" s="14"/>
      <c r="AD83" s="5"/>
      <c r="AE83" s="5"/>
      <c r="AF83" s="5"/>
      <c r="AG83" s="5"/>
    </row>
    <row r="84" spans="29:33" x14ac:dyDescent="0.3">
      <c r="AC84" s="14"/>
      <c r="AD84" s="5"/>
      <c r="AE84" s="5"/>
      <c r="AF84" s="5"/>
      <c r="AG84" s="5"/>
    </row>
    <row r="85" spans="29:33" x14ac:dyDescent="0.3">
      <c r="AC85" s="14"/>
      <c r="AD85" s="5"/>
      <c r="AE85" s="5"/>
      <c r="AF85" s="5"/>
      <c r="AG85" s="5"/>
    </row>
    <row r="86" spans="29:33" x14ac:dyDescent="0.3">
      <c r="AC86" s="14"/>
      <c r="AD86" s="5"/>
      <c r="AE86" s="5"/>
      <c r="AF86" s="5"/>
      <c r="AG86" s="5"/>
    </row>
    <row r="87" spans="29:33" x14ac:dyDescent="0.3">
      <c r="AC87" s="14"/>
      <c r="AD87" s="5"/>
      <c r="AE87" s="5"/>
      <c r="AF87" s="5"/>
      <c r="AG87" s="5"/>
    </row>
    <row r="88" spans="29:33" x14ac:dyDescent="0.3">
      <c r="AC88" s="14"/>
      <c r="AD88" s="5"/>
      <c r="AE88" s="5"/>
      <c r="AF88" s="5"/>
      <c r="AG88" s="5"/>
    </row>
    <row r="89" spans="29:33" x14ac:dyDescent="0.3">
      <c r="AC89" s="14"/>
      <c r="AD89" s="5"/>
      <c r="AE89" s="5"/>
      <c r="AF89" s="5"/>
      <c r="AG89" s="5"/>
    </row>
    <row r="90" spans="29:33" x14ac:dyDescent="0.3">
      <c r="AC90" s="14"/>
      <c r="AD90" s="5"/>
      <c r="AE90" s="5"/>
      <c r="AF90" s="5"/>
      <c r="AG90" s="5"/>
    </row>
    <row r="91" spans="29:33" x14ac:dyDescent="0.3">
      <c r="AC91" s="14"/>
      <c r="AD91" s="5"/>
      <c r="AE91" s="5"/>
      <c r="AF91" s="5"/>
      <c r="AG91" s="5"/>
    </row>
    <row r="92" spans="29:33" x14ac:dyDescent="0.3">
      <c r="AC92" s="14"/>
      <c r="AD92" s="5"/>
      <c r="AE92" s="5"/>
      <c r="AF92" s="5"/>
      <c r="AG92" s="5"/>
    </row>
    <row r="93" spans="29:33" x14ac:dyDescent="0.3">
      <c r="AC93" s="14"/>
      <c r="AD93" s="5"/>
      <c r="AE93" s="5"/>
      <c r="AF93" s="5"/>
      <c r="AG93" s="5"/>
    </row>
    <row r="94" spans="29:33" x14ac:dyDescent="0.3">
      <c r="AC94" s="14"/>
      <c r="AD94" s="5"/>
      <c r="AE94" s="5"/>
      <c r="AF94" s="5"/>
      <c r="AG94" s="5"/>
    </row>
    <row r="95" spans="29:33" x14ac:dyDescent="0.3">
      <c r="AC95" s="14"/>
      <c r="AD95" s="5"/>
      <c r="AE95" s="5"/>
      <c r="AF95" s="5"/>
      <c r="AG95" s="5"/>
    </row>
    <row r="96" spans="29:33" x14ac:dyDescent="0.3">
      <c r="AC96" s="14"/>
      <c r="AD96" s="5"/>
      <c r="AE96" s="5"/>
      <c r="AF96" s="5"/>
      <c r="AG96" s="5"/>
    </row>
    <row r="97" spans="29:33" x14ac:dyDescent="0.3">
      <c r="AC97" s="14"/>
      <c r="AD97" s="5"/>
      <c r="AE97" s="5"/>
      <c r="AF97" s="5"/>
      <c r="AG97" s="5"/>
    </row>
    <row r="98" spans="29:33" x14ac:dyDescent="0.3">
      <c r="AC98" s="14"/>
      <c r="AD98" s="5"/>
      <c r="AE98" s="5"/>
      <c r="AF98" s="5"/>
      <c r="AG98" s="5"/>
    </row>
    <row r="99" spans="29:33" x14ac:dyDescent="0.3">
      <c r="AC99" s="14"/>
      <c r="AD99" s="5"/>
      <c r="AE99" s="5"/>
      <c r="AF99" s="5"/>
      <c r="AG99" s="5"/>
    </row>
    <row r="100" spans="29:33" x14ac:dyDescent="0.3">
      <c r="AC100" s="14"/>
      <c r="AD100" s="5"/>
      <c r="AE100" s="5"/>
      <c r="AF100" s="5"/>
      <c r="AG100" s="5"/>
    </row>
    <row r="101" spans="29:33" x14ac:dyDescent="0.3">
      <c r="AC101" s="14"/>
      <c r="AD101" s="5"/>
      <c r="AE101" s="5"/>
      <c r="AF101" s="5"/>
      <c r="AG101" s="5"/>
    </row>
    <row r="102" spans="29:33" x14ac:dyDescent="0.3">
      <c r="AC102" s="14"/>
      <c r="AD102" s="5"/>
      <c r="AE102" s="5"/>
      <c r="AF102" s="5"/>
      <c r="AG102" s="5"/>
    </row>
    <row r="103" spans="29:33" x14ac:dyDescent="0.3">
      <c r="AC103" s="14"/>
      <c r="AD103" s="5"/>
      <c r="AE103" s="5"/>
      <c r="AF103" s="5"/>
      <c r="AG103" s="5"/>
    </row>
    <row r="104" spans="29:33" x14ac:dyDescent="0.3">
      <c r="AC104" s="14"/>
      <c r="AD104" s="5"/>
      <c r="AE104" s="5"/>
      <c r="AF104" s="5"/>
      <c r="AG104" s="5"/>
    </row>
    <row r="105" spans="29:33" x14ac:dyDescent="0.3">
      <c r="AC105" s="14"/>
      <c r="AD105" s="5"/>
      <c r="AE105" s="5"/>
      <c r="AF105" s="5"/>
      <c r="AG105" s="5"/>
    </row>
    <row r="106" spans="29:33" x14ac:dyDescent="0.3">
      <c r="AC106" s="14"/>
      <c r="AD106" s="5"/>
      <c r="AE106" s="5"/>
      <c r="AF106" s="5"/>
      <c r="AG106" s="5"/>
    </row>
    <row r="107" spans="29:33" x14ac:dyDescent="0.3">
      <c r="AC107" s="14"/>
      <c r="AD107" s="5"/>
      <c r="AE107" s="5"/>
      <c r="AF107" s="5"/>
      <c r="AG107" s="5"/>
    </row>
    <row r="108" spans="29:33" x14ac:dyDescent="0.3">
      <c r="AC108" s="14"/>
      <c r="AD108" s="5"/>
      <c r="AE108" s="5"/>
      <c r="AF108" s="5"/>
      <c r="AG108" s="5"/>
    </row>
    <row r="109" spans="29:33" x14ac:dyDescent="0.3">
      <c r="AC109" s="14"/>
      <c r="AD109" s="5"/>
      <c r="AE109" s="5"/>
      <c r="AF109" s="5"/>
      <c r="AG109" s="5"/>
    </row>
    <row r="110" spans="29:33" x14ac:dyDescent="0.3">
      <c r="AC110" s="14"/>
      <c r="AD110" s="5"/>
      <c r="AE110" s="5"/>
      <c r="AF110" s="5"/>
      <c r="AG110" s="5"/>
    </row>
    <row r="111" spans="29:33" x14ac:dyDescent="0.3">
      <c r="AC111" s="14"/>
      <c r="AD111" s="5"/>
      <c r="AE111" s="5"/>
      <c r="AF111" s="5"/>
      <c r="AG111" s="5"/>
    </row>
    <row r="112" spans="29:33" x14ac:dyDescent="0.3">
      <c r="AC112" s="14"/>
      <c r="AD112" s="5"/>
      <c r="AE112" s="5"/>
      <c r="AF112" s="5"/>
      <c r="AG112" s="5"/>
    </row>
    <row r="113" spans="29:33" x14ac:dyDescent="0.3">
      <c r="AC113" s="14"/>
      <c r="AD113" s="5"/>
      <c r="AE113" s="5"/>
      <c r="AF113" s="5"/>
      <c r="AG113" s="5"/>
    </row>
    <row r="114" spans="29:33" x14ac:dyDescent="0.3">
      <c r="AC114" s="14"/>
      <c r="AD114" s="5"/>
      <c r="AE114" s="5"/>
      <c r="AF114" s="5"/>
      <c r="AG114" s="5"/>
    </row>
    <row r="115" spans="29:33" x14ac:dyDescent="0.3">
      <c r="AC115" s="14"/>
      <c r="AD115" s="5"/>
      <c r="AE115" s="5"/>
      <c r="AF115" s="5"/>
      <c r="AG115" s="5"/>
    </row>
    <row r="116" spans="29:33" x14ac:dyDescent="0.3">
      <c r="AC116" s="14"/>
      <c r="AD116" s="5"/>
      <c r="AE116" s="5"/>
      <c r="AF116" s="5"/>
      <c r="AG116" s="5"/>
    </row>
    <row r="117" spans="29:33" x14ac:dyDescent="0.3">
      <c r="AC117" s="14"/>
      <c r="AD117" s="5"/>
      <c r="AE117" s="5"/>
      <c r="AF117" s="5"/>
      <c r="AG117" s="5"/>
    </row>
    <row r="118" spans="29:33" x14ac:dyDescent="0.3">
      <c r="AC118" s="14"/>
      <c r="AD118" s="5"/>
      <c r="AE118" s="5"/>
      <c r="AF118" s="5"/>
      <c r="AG118" s="5"/>
    </row>
    <row r="119" spans="29:33" x14ac:dyDescent="0.3">
      <c r="AC119" s="14"/>
      <c r="AD119" s="5"/>
      <c r="AE119" s="5"/>
      <c r="AF119" s="5"/>
      <c r="AG119" s="5"/>
    </row>
    <row r="120" spans="29:33" x14ac:dyDescent="0.3">
      <c r="AC120" s="14"/>
      <c r="AD120" s="5"/>
      <c r="AE120" s="5"/>
      <c r="AF120" s="5"/>
      <c r="AG120" s="5"/>
    </row>
    <row r="121" spans="29:33" x14ac:dyDescent="0.3">
      <c r="AC121" s="14"/>
      <c r="AD121" s="5"/>
      <c r="AE121" s="5"/>
      <c r="AF121" s="5"/>
      <c r="AG121" s="5"/>
    </row>
    <row r="122" spans="29:33" x14ac:dyDescent="0.3">
      <c r="AC122" s="14"/>
      <c r="AD122" s="5"/>
      <c r="AE122" s="5"/>
      <c r="AF122" s="5"/>
      <c r="AG122" s="5"/>
    </row>
    <row r="123" spans="29:33" x14ac:dyDescent="0.3">
      <c r="AC123" s="14"/>
      <c r="AD123" s="5"/>
      <c r="AE123" s="5"/>
      <c r="AF123" s="5"/>
      <c r="AG123" s="5"/>
    </row>
    <row r="124" spans="29:33" x14ac:dyDescent="0.3">
      <c r="AC124" s="14"/>
      <c r="AD124" s="5"/>
      <c r="AE124" s="5"/>
      <c r="AF124" s="5"/>
      <c r="AG124" s="5"/>
    </row>
    <row r="125" spans="29:33" x14ac:dyDescent="0.3">
      <c r="AC125" s="14"/>
      <c r="AD125" s="5"/>
      <c r="AE125" s="5"/>
      <c r="AF125" s="5"/>
      <c r="AG125" s="5"/>
    </row>
    <row r="126" spans="29:33" x14ac:dyDescent="0.3">
      <c r="AC126" s="14"/>
      <c r="AD126" s="5"/>
      <c r="AE126" s="5"/>
      <c r="AF126" s="5"/>
      <c r="AG126" s="5"/>
    </row>
    <row r="127" spans="29:33" x14ac:dyDescent="0.3">
      <c r="AC127" s="14"/>
      <c r="AD127" s="5"/>
      <c r="AE127" s="5"/>
      <c r="AF127" s="5"/>
      <c r="AG127" s="5"/>
    </row>
    <row r="128" spans="29:33" x14ac:dyDescent="0.3">
      <c r="AC128" s="14"/>
      <c r="AD128" s="5"/>
      <c r="AE128" s="5"/>
      <c r="AF128" s="5"/>
      <c r="AG128" s="5"/>
    </row>
    <row r="129" spans="29:33" x14ac:dyDescent="0.3">
      <c r="AC129" s="14"/>
      <c r="AD129" s="5"/>
      <c r="AE129" s="5"/>
      <c r="AF129" s="5"/>
      <c r="AG129" s="5"/>
    </row>
    <row r="130" spans="29:33" x14ac:dyDescent="0.3">
      <c r="AC130" s="14"/>
      <c r="AD130" s="5"/>
      <c r="AE130" s="5"/>
      <c r="AF130" s="5"/>
      <c r="AG130" s="5"/>
    </row>
    <row r="131" spans="29:33" x14ac:dyDescent="0.3">
      <c r="AC131" s="14"/>
      <c r="AD131" s="5"/>
      <c r="AE131" s="5"/>
      <c r="AF131" s="5"/>
      <c r="AG131" s="5"/>
    </row>
    <row r="132" spans="29:33" x14ac:dyDescent="0.3">
      <c r="AC132" s="14"/>
      <c r="AD132" s="5"/>
      <c r="AE132" s="5"/>
      <c r="AF132" s="5"/>
      <c r="AG132" s="5"/>
    </row>
    <row r="133" spans="29:33" x14ac:dyDescent="0.3">
      <c r="AC133" s="14"/>
      <c r="AD133" s="5"/>
      <c r="AE133" s="5"/>
      <c r="AF133" s="5"/>
      <c r="AG133" s="5"/>
    </row>
    <row r="134" spans="29:33" x14ac:dyDescent="0.3">
      <c r="AC134" s="14"/>
      <c r="AD134" s="5"/>
      <c r="AE134" s="5"/>
      <c r="AF134" s="5"/>
      <c r="AG134" s="5"/>
    </row>
    <row r="135" spans="29:33" x14ac:dyDescent="0.3">
      <c r="AC135" s="14"/>
      <c r="AD135" s="5"/>
      <c r="AE135" s="5"/>
      <c r="AF135" s="5"/>
      <c r="AG135" s="5"/>
    </row>
    <row r="136" spans="29:33" x14ac:dyDescent="0.3">
      <c r="AC136" s="14"/>
      <c r="AD136" s="5"/>
      <c r="AE136" s="5"/>
      <c r="AF136" s="5"/>
      <c r="AG136" s="5"/>
    </row>
    <row r="137" spans="29:33" x14ac:dyDescent="0.3">
      <c r="AC137" s="14"/>
      <c r="AD137" s="5"/>
      <c r="AE137" s="5"/>
      <c r="AF137" s="5"/>
      <c r="AG137" s="5"/>
    </row>
    <row r="138" spans="29:33" x14ac:dyDescent="0.3">
      <c r="AC138" s="14"/>
      <c r="AD138" s="5"/>
      <c r="AE138" s="5"/>
      <c r="AF138" s="5"/>
      <c r="AG138" s="5"/>
    </row>
    <row r="139" spans="29:33" x14ac:dyDescent="0.3">
      <c r="AC139" s="14"/>
      <c r="AD139" s="5"/>
      <c r="AE139" s="5"/>
      <c r="AF139" s="5"/>
      <c r="AG139" s="5"/>
    </row>
    <row r="140" spans="29:33" x14ac:dyDescent="0.3">
      <c r="AC140" s="14"/>
      <c r="AD140" s="5"/>
      <c r="AE140" s="5"/>
      <c r="AF140" s="5"/>
      <c r="AG140" s="5"/>
    </row>
    <row r="141" spans="29:33" x14ac:dyDescent="0.3">
      <c r="AC141" s="14"/>
      <c r="AD141" s="5"/>
      <c r="AE141" s="5"/>
      <c r="AF141" s="5"/>
      <c r="AG141" s="5"/>
    </row>
    <row r="142" spans="29:33" x14ac:dyDescent="0.3">
      <c r="AC142" s="14"/>
      <c r="AD142" s="5"/>
      <c r="AE142" s="5"/>
      <c r="AF142" s="5"/>
      <c r="AG142" s="5"/>
    </row>
    <row r="143" spans="29:33" x14ac:dyDescent="0.3">
      <c r="AC143" s="14"/>
      <c r="AD143" s="5"/>
      <c r="AE143" s="5"/>
      <c r="AF143" s="5"/>
      <c r="AG143" s="5"/>
    </row>
    <row r="144" spans="29:33" x14ac:dyDescent="0.3">
      <c r="AC144" s="14"/>
      <c r="AD144" s="5"/>
      <c r="AE144" s="5"/>
      <c r="AF144" s="5"/>
      <c r="AG144" s="5"/>
    </row>
    <row r="145" spans="29:33" x14ac:dyDescent="0.3">
      <c r="AC145" s="14"/>
      <c r="AD145" s="5"/>
      <c r="AE145" s="5"/>
      <c r="AF145" s="5"/>
      <c r="AG145" s="5"/>
    </row>
    <row r="146" spans="29:33" x14ac:dyDescent="0.3">
      <c r="AC146" s="14"/>
      <c r="AD146" s="5"/>
      <c r="AE146" s="5"/>
      <c r="AF146" s="5"/>
      <c r="AG146" s="5"/>
    </row>
    <row r="147" spans="29:33" x14ac:dyDescent="0.3">
      <c r="AC147" s="14"/>
      <c r="AD147" s="5"/>
      <c r="AE147" s="5"/>
      <c r="AF147" s="5"/>
      <c r="AG147" s="5"/>
    </row>
    <row r="148" spans="29:33" x14ac:dyDescent="0.3">
      <c r="AC148" s="14"/>
      <c r="AD148" s="5"/>
      <c r="AE148" s="5"/>
      <c r="AF148" s="5"/>
      <c r="AG148" s="5"/>
    </row>
    <row r="149" spans="29:33" x14ac:dyDescent="0.3">
      <c r="AC149" s="14"/>
      <c r="AD149" s="5"/>
      <c r="AE149" s="5"/>
      <c r="AF149" s="5"/>
      <c r="AG149" s="5"/>
    </row>
    <row r="150" spans="29:33" x14ac:dyDescent="0.3">
      <c r="AC150" s="14"/>
      <c r="AD150" s="5"/>
      <c r="AE150" s="5"/>
      <c r="AF150" s="5"/>
      <c r="AG150" s="5"/>
    </row>
    <row r="151" spans="29:33" x14ac:dyDescent="0.3">
      <c r="AC151" s="14"/>
      <c r="AD151" s="5"/>
      <c r="AE151" s="5"/>
      <c r="AF151" s="5"/>
      <c r="AG151" s="5"/>
    </row>
    <row r="152" spans="29:33" x14ac:dyDescent="0.3">
      <c r="AC152" s="14"/>
      <c r="AD152" s="5"/>
      <c r="AE152" s="5"/>
      <c r="AF152" s="5"/>
      <c r="AG152" s="5"/>
    </row>
    <row r="153" spans="29:33" x14ac:dyDescent="0.3">
      <c r="AC153" s="14"/>
      <c r="AD153" s="5"/>
      <c r="AE153" s="5"/>
      <c r="AF153" s="5"/>
      <c r="AG153" s="5"/>
    </row>
    <row r="154" spans="29:33" x14ac:dyDescent="0.3">
      <c r="AC154" s="14"/>
      <c r="AD154" s="5"/>
      <c r="AE154" s="5"/>
      <c r="AF154" s="5"/>
      <c r="AG154" s="5"/>
    </row>
    <row r="155" spans="29:33" x14ac:dyDescent="0.3">
      <c r="AC155" s="14"/>
      <c r="AD155" s="5"/>
      <c r="AE155" s="5"/>
      <c r="AF155" s="5"/>
      <c r="AG155" s="5"/>
    </row>
    <row r="156" spans="29:33" x14ac:dyDescent="0.3">
      <c r="AC156" s="14"/>
      <c r="AD156" s="5"/>
      <c r="AE156" s="5"/>
      <c r="AF156" s="5"/>
      <c r="AG156" s="5"/>
    </row>
    <row r="157" spans="29:33" x14ac:dyDescent="0.3">
      <c r="AC157" s="14"/>
      <c r="AD157" s="5"/>
      <c r="AE157" s="5"/>
      <c r="AF157" s="5"/>
      <c r="AG157" s="5"/>
    </row>
    <row r="158" spans="29:33" x14ac:dyDescent="0.3">
      <c r="AC158" s="14"/>
      <c r="AD158" s="5"/>
      <c r="AE158" s="5"/>
      <c r="AF158" s="5"/>
      <c r="AG158" s="5"/>
    </row>
    <row r="159" spans="29:33" x14ac:dyDescent="0.3">
      <c r="AC159" s="14"/>
      <c r="AD159" s="5"/>
      <c r="AE159" s="5"/>
      <c r="AF159" s="5"/>
      <c r="AG159" s="5"/>
    </row>
    <row r="160" spans="29:33" x14ac:dyDescent="0.3">
      <c r="AC160" s="14"/>
      <c r="AD160" s="5"/>
      <c r="AE160" s="5"/>
      <c r="AF160" s="5"/>
      <c r="AG160" s="5"/>
    </row>
    <row r="161" spans="29:33" x14ac:dyDescent="0.3">
      <c r="AC161" s="14"/>
      <c r="AD161" s="5"/>
      <c r="AE161" s="5"/>
      <c r="AF161" s="5"/>
      <c r="AG161" s="5"/>
    </row>
    <row r="162" spans="29:33" x14ac:dyDescent="0.3">
      <c r="AC162" s="14"/>
      <c r="AD162" s="5"/>
      <c r="AE162" s="5"/>
      <c r="AF162" s="5"/>
      <c r="AG162" s="5"/>
    </row>
    <row r="163" spans="29:33" x14ac:dyDescent="0.3">
      <c r="AC163" s="14"/>
      <c r="AD163" s="5"/>
      <c r="AE163" s="5"/>
      <c r="AF163" s="5"/>
      <c r="AG163" s="5"/>
    </row>
    <row r="164" spans="29:33" x14ac:dyDescent="0.3">
      <c r="AC164" s="14"/>
      <c r="AD164" s="5"/>
      <c r="AE164" s="5"/>
      <c r="AF164" s="5"/>
      <c r="AG164" s="5"/>
    </row>
    <row r="165" spans="29:33" x14ac:dyDescent="0.3">
      <c r="AC165" s="14"/>
      <c r="AD165" s="5"/>
      <c r="AE165" s="5"/>
      <c r="AF165" s="5"/>
      <c r="AG165" s="5"/>
    </row>
    <row r="166" spans="29:33" x14ac:dyDescent="0.3">
      <c r="AC166" s="14"/>
      <c r="AD166" s="5"/>
      <c r="AE166" s="5"/>
      <c r="AF166" s="5"/>
      <c r="AG166" s="5"/>
    </row>
    <row r="167" spans="29:33" x14ac:dyDescent="0.3">
      <c r="AC167" s="14"/>
      <c r="AD167" s="5"/>
      <c r="AE167" s="5"/>
      <c r="AF167" s="5"/>
      <c r="AG167" s="5"/>
    </row>
    <row r="168" spans="29:33" x14ac:dyDescent="0.3">
      <c r="AC168" s="14"/>
      <c r="AD168" s="5"/>
      <c r="AE168" s="5"/>
      <c r="AF168" s="5"/>
      <c r="AG168" s="5"/>
    </row>
    <row r="169" spans="29:33" x14ac:dyDescent="0.3">
      <c r="AC169" s="14"/>
      <c r="AD169" s="5"/>
      <c r="AE169" s="5"/>
      <c r="AF169" s="5"/>
      <c r="AG169" s="5"/>
    </row>
    <row r="170" spans="29:33" x14ac:dyDescent="0.3">
      <c r="AC170" s="14"/>
      <c r="AD170" s="5"/>
      <c r="AE170" s="5"/>
      <c r="AF170" s="5"/>
      <c r="AG170" s="5"/>
    </row>
    <row r="171" spans="29:33" x14ac:dyDescent="0.3">
      <c r="AC171" s="14"/>
      <c r="AD171" s="5"/>
      <c r="AE171" s="5"/>
      <c r="AF171" s="5"/>
      <c r="AG171" s="5"/>
    </row>
    <row r="172" spans="29:33" x14ac:dyDescent="0.3">
      <c r="AC172" s="14"/>
      <c r="AD172" s="5"/>
      <c r="AE172" s="5"/>
      <c r="AF172" s="5"/>
      <c r="AG172" s="5"/>
    </row>
    <row r="173" spans="29:33" x14ac:dyDescent="0.3">
      <c r="AC173" s="14"/>
      <c r="AD173" s="5"/>
      <c r="AE173" s="5"/>
      <c r="AF173" s="5"/>
      <c r="AG173" s="5"/>
    </row>
    <row r="174" spans="29:33" x14ac:dyDescent="0.3">
      <c r="AC174" s="14"/>
      <c r="AD174" s="5"/>
      <c r="AE174" s="5"/>
      <c r="AF174" s="5"/>
      <c r="AG174" s="5"/>
    </row>
    <row r="175" spans="29:33" x14ac:dyDescent="0.3">
      <c r="AC175" s="14"/>
      <c r="AD175" s="5"/>
      <c r="AE175" s="5"/>
      <c r="AF175" s="5"/>
      <c r="AG175" s="5"/>
    </row>
    <row r="176" spans="29:33" x14ac:dyDescent="0.3">
      <c r="AC176" s="14"/>
      <c r="AD176" s="5"/>
      <c r="AE176" s="5"/>
      <c r="AF176" s="5"/>
      <c r="AG176" s="5"/>
    </row>
    <row r="177" spans="29:33" x14ac:dyDescent="0.3">
      <c r="AC177" s="14"/>
      <c r="AD177" s="5"/>
      <c r="AE177" s="5"/>
      <c r="AF177" s="5"/>
      <c r="AG177" s="5"/>
    </row>
    <row r="178" spans="29:33" x14ac:dyDescent="0.3">
      <c r="AC178" s="14"/>
      <c r="AD178" s="5"/>
      <c r="AE178" s="5"/>
      <c r="AF178" s="5"/>
      <c r="AG178" s="5"/>
    </row>
    <row r="179" spans="29:33" x14ac:dyDescent="0.3">
      <c r="AC179" s="14"/>
      <c r="AD179" s="5"/>
      <c r="AE179" s="5"/>
      <c r="AF179" s="5"/>
      <c r="AG179" s="5"/>
    </row>
    <row r="180" spans="29:33" x14ac:dyDescent="0.3">
      <c r="AC180" s="14"/>
      <c r="AD180" s="5"/>
      <c r="AE180" s="5"/>
      <c r="AF180" s="5"/>
      <c r="AG180" s="5"/>
    </row>
    <row r="181" spans="29:33" x14ac:dyDescent="0.3">
      <c r="AC181" s="14"/>
      <c r="AD181" s="5"/>
      <c r="AE181" s="5"/>
      <c r="AF181" s="5"/>
      <c r="AG181" s="5"/>
    </row>
    <row r="182" spans="29:33" x14ac:dyDescent="0.3">
      <c r="AC182" s="14"/>
      <c r="AD182" s="5"/>
      <c r="AE182" s="5"/>
      <c r="AF182" s="5"/>
      <c r="AG182" s="5"/>
    </row>
    <row r="183" spans="29:33" x14ac:dyDescent="0.3">
      <c r="AC183" s="14"/>
      <c r="AD183" s="5"/>
      <c r="AE183" s="5"/>
      <c r="AF183" s="5"/>
      <c r="AG183" s="5"/>
    </row>
    <row r="184" spans="29:33" x14ac:dyDescent="0.3">
      <c r="AC184" s="14"/>
      <c r="AD184" s="5"/>
      <c r="AE184" s="5"/>
      <c r="AF184" s="5"/>
      <c r="AG184" s="5"/>
    </row>
    <row r="185" spans="29:33" x14ac:dyDescent="0.3">
      <c r="AC185" s="14"/>
      <c r="AD185" s="5"/>
      <c r="AE185" s="5"/>
      <c r="AF185" s="5"/>
      <c r="AG185" s="5"/>
    </row>
    <row r="186" spans="29:33" x14ac:dyDescent="0.3">
      <c r="AC186" s="14"/>
      <c r="AD186" s="5"/>
      <c r="AE186" s="5"/>
      <c r="AF186" s="5"/>
      <c r="AG186" s="5"/>
    </row>
    <row r="187" spans="29:33" x14ac:dyDescent="0.3">
      <c r="AC187" s="14"/>
      <c r="AD187" s="5"/>
      <c r="AE187" s="5"/>
      <c r="AF187" s="5"/>
      <c r="AG187" s="5"/>
    </row>
    <row r="188" spans="29:33" x14ac:dyDescent="0.3">
      <c r="AC188" s="14"/>
      <c r="AD188" s="5"/>
      <c r="AE188" s="5"/>
      <c r="AF188" s="5"/>
      <c r="AG188" s="5"/>
    </row>
    <row r="189" spans="29:33" x14ac:dyDescent="0.3">
      <c r="AC189" s="14"/>
      <c r="AD189" s="5"/>
      <c r="AE189" s="5"/>
      <c r="AF189" s="5"/>
      <c r="AG189" s="5"/>
    </row>
    <row r="190" spans="29:33" x14ac:dyDescent="0.3">
      <c r="AC190" s="14"/>
      <c r="AD190" s="5"/>
      <c r="AE190" s="5"/>
      <c r="AF190" s="5"/>
      <c r="AG190" s="5"/>
    </row>
    <row r="191" spans="29:33" x14ac:dyDescent="0.3">
      <c r="AC191" s="14"/>
      <c r="AD191" s="5"/>
      <c r="AE191" s="5"/>
      <c r="AF191" s="5"/>
      <c r="AG191" s="5"/>
    </row>
    <row r="192" spans="29:33" x14ac:dyDescent="0.3">
      <c r="AC192" s="14"/>
      <c r="AD192" s="5"/>
      <c r="AE192" s="5"/>
      <c r="AF192" s="5"/>
      <c r="AG192" s="5"/>
    </row>
    <row r="193" spans="29:33" x14ac:dyDescent="0.3">
      <c r="AC193" s="14"/>
      <c r="AD193" s="5"/>
      <c r="AE193" s="5"/>
      <c r="AF193" s="5"/>
      <c r="AG193" s="5"/>
    </row>
    <row r="194" spans="29:33" x14ac:dyDescent="0.3">
      <c r="AC194" s="14"/>
      <c r="AD194" s="5"/>
      <c r="AE194" s="5"/>
      <c r="AF194" s="5"/>
      <c r="AG194" s="5"/>
    </row>
    <row r="195" spans="29:33" x14ac:dyDescent="0.3">
      <c r="AC195" s="14"/>
      <c r="AD195" s="5"/>
      <c r="AE195" s="5"/>
      <c r="AF195" s="5"/>
      <c r="AG195" s="5"/>
    </row>
    <row r="196" spans="29:33" x14ac:dyDescent="0.3">
      <c r="AC196" s="14"/>
      <c r="AD196" s="5"/>
      <c r="AE196" s="5"/>
      <c r="AF196" s="5"/>
      <c r="AG196" s="5"/>
    </row>
    <row r="197" spans="29:33" x14ac:dyDescent="0.3">
      <c r="AC197" s="14"/>
      <c r="AD197" s="5"/>
      <c r="AE197" s="5"/>
      <c r="AF197" s="5"/>
      <c r="AG197" s="5"/>
    </row>
    <row r="198" spans="29:33" x14ac:dyDescent="0.3">
      <c r="AC198" s="14"/>
      <c r="AD198" s="5"/>
      <c r="AE198" s="5"/>
      <c r="AF198" s="5"/>
      <c r="AG198" s="5"/>
    </row>
    <row r="199" spans="29:33" x14ac:dyDescent="0.3">
      <c r="AC199" s="14"/>
      <c r="AD199" s="5"/>
      <c r="AE199" s="5"/>
      <c r="AF199" s="5"/>
      <c r="AG199" s="5"/>
    </row>
    <row r="200" spans="29:33" x14ac:dyDescent="0.3">
      <c r="AC200" s="14"/>
      <c r="AD200" s="5"/>
      <c r="AE200" s="5"/>
      <c r="AF200" s="5"/>
      <c r="AG200" s="5"/>
    </row>
    <row r="201" spans="29:33" x14ac:dyDescent="0.3">
      <c r="AC201" s="14"/>
      <c r="AD201" s="5"/>
      <c r="AE201" s="5"/>
      <c r="AF201" s="5"/>
      <c r="AG201" s="5"/>
    </row>
    <row r="202" spans="29:33" x14ac:dyDescent="0.3">
      <c r="AC202" s="14"/>
      <c r="AD202" s="5"/>
      <c r="AE202" s="5"/>
      <c r="AF202" s="5"/>
      <c r="AG202" s="5"/>
    </row>
    <row r="203" spans="29:33" x14ac:dyDescent="0.3">
      <c r="AC203" s="14"/>
      <c r="AD203" s="5"/>
      <c r="AE203" s="5"/>
      <c r="AF203" s="5"/>
      <c r="AG203" s="5"/>
    </row>
    <row r="204" spans="29:33" x14ac:dyDescent="0.3">
      <c r="AC204" s="14"/>
      <c r="AD204" s="5"/>
      <c r="AE204" s="5"/>
      <c r="AF204" s="5"/>
      <c r="AG204" s="5"/>
    </row>
    <row r="205" spans="29:33" x14ac:dyDescent="0.3">
      <c r="AC205" s="14"/>
      <c r="AD205" s="5"/>
      <c r="AE205" s="5"/>
      <c r="AF205" s="5"/>
      <c r="AG205" s="5"/>
    </row>
    <row r="206" spans="29:33" x14ac:dyDescent="0.3">
      <c r="AC206" s="14"/>
      <c r="AD206" s="5"/>
      <c r="AE206" s="5"/>
      <c r="AF206" s="5"/>
      <c r="AG206" s="5"/>
    </row>
    <row r="207" spans="29:33" x14ac:dyDescent="0.3">
      <c r="AC207" s="14"/>
      <c r="AD207" s="5"/>
      <c r="AE207" s="5"/>
      <c r="AF207" s="5"/>
      <c r="AG207" s="5"/>
    </row>
    <row r="208" spans="29:33" x14ac:dyDescent="0.3">
      <c r="AC208" s="14"/>
      <c r="AD208" s="5"/>
      <c r="AE208" s="5"/>
      <c r="AF208" s="5"/>
      <c r="AG208" s="5"/>
    </row>
    <row r="209" spans="29:33" x14ac:dyDescent="0.3">
      <c r="AC209" s="14"/>
      <c r="AD209" s="5"/>
      <c r="AE209" s="5"/>
      <c r="AF209" s="5"/>
      <c r="AG209" s="5"/>
    </row>
    <row r="210" spans="29:33" x14ac:dyDescent="0.3">
      <c r="AC210" s="14"/>
      <c r="AD210" s="5"/>
      <c r="AE210" s="5"/>
      <c r="AF210" s="5"/>
      <c r="AG210" s="5"/>
    </row>
    <row r="211" spans="29:33" x14ac:dyDescent="0.3">
      <c r="AC211" s="14"/>
      <c r="AD211" s="5"/>
      <c r="AE211" s="5"/>
      <c r="AF211" s="5"/>
      <c r="AG211" s="5"/>
    </row>
    <row r="212" spans="29:33" x14ac:dyDescent="0.3">
      <c r="AC212" s="14"/>
      <c r="AD212" s="5"/>
      <c r="AE212" s="5"/>
      <c r="AF212" s="5"/>
      <c r="AG212" s="5"/>
    </row>
    <row r="213" spans="29:33" x14ac:dyDescent="0.3">
      <c r="AC213" s="14"/>
      <c r="AD213" s="5"/>
      <c r="AE213" s="5"/>
      <c r="AF213" s="5"/>
      <c r="AG213" s="5"/>
    </row>
    <row r="214" spans="29:33" x14ac:dyDescent="0.3">
      <c r="AC214" s="14"/>
      <c r="AD214" s="5"/>
      <c r="AE214" s="5"/>
      <c r="AF214" s="5"/>
      <c r="AG214" s="5"/>
    </row>
    <row r="215" spans="29:33" x14ac:dyDescent="0.3">
      <c r="AC215" s="14"/>
      <c r="AD215" s="5"/>
      <c r="AE215" s="5"/>
      <c r="AF215" s="5"/>
      <c r="AG215" s="5"/>
    </row>
    <row r="216" spans="29:33" x14ac:dyDescent="0.3">
      <c r="AC216" s="14"/>
      <c r="AD216" s="5"/>
      <c r="AE216" s="5"/>
      <c r="AF216" s="5"/>
      <c r="AG216" s="5"/>
    </row>
    <row r="217" spans="29:33" x14ac:dyDescent="0.3">
      <c r="AC217" s="14"/>
      <c r="AD217" s="5"/>
      <c r="AE217" s="5"/>
      <c r="AF217" s="5"/>
      <c r="AG217" s="5"/>
    </row>
    <row r="218" spans="29:33" x14ac:dyDescent="0.3">
      <c r="AC218" s="14"/>
      <c r="AD218" s="5"/>
      <c r="AE218" s="5"/>
      <c r="AF218" s="5"/>
      <c r="AG218" s="5"/>
    </row>
    <row r="219" spans="29:33" x14ac:dyDescent="0.3">
      <c r="AC219" s="14"/>
      <c r="AD219" s="5"/>
      <c r="AE219" s="5"/>
      <c r="AF219" s="5"/>
      <c r="AG219" s="5"/>
    </row>
    <row r="220" spans="29:33" x14ac:dyDescent="0.3">
      <c r="AC220" s="14"/>
      <c r="AD220" s="5"/>
      <c r="AE220" s="5"/>
      <c r="AF220" s="5"/>
      <c r="AG220" s="5"/>
    </row>
    <row r="221" spans="29:33" x14ac:dyDescent="0.3">
      <c r="AC221" s="14"/>
      <c r="AD221" s="5"/>
      <c r="AE221" s="5"/>
      <c r="AF221" s="5"/>
      <c r="AG221" s="5"/>
    </row>
    <row r="222" spans="29:33" x14ac:dyDescent="0.3">
      <c r="AC222" s="14"/>
      <c r="AD222" s="5"/>
      <c r="AE222" s="5"/>
      <c r="AF222" s="5"/>
      <c r="AG222" s="5"/>
    </row>
    <row r="223" spans="29:33" x14ac:dyDescent="0.3">
      <c r="AC223" s="14"/>
      <c r="AD223" s="5"/>
      <c r="AE223" s="5"/>
      <c r="AF223" s="5"/>
      <c r="AG223" s="5"/>
    </row>
    <row r="224" spans="29:33" x14ac:dyDescent="0.3">
      <c r="AC224" s="14"/>
      <c r="AD224" s="5"/>
      <c r="AE224" s="5"/>
      <c r="AF224" s="5"/>
      <c r="AG224" s="5"/>
    </row>
    <row r="225" spans="29:33" x14ac:dyDescent="0.3">
      <c r="AC225" s="14"/>
      <c r="AD225" s="5"/>
      <c r="AE225" s="5"/>
      <c r="AF225" s="5"/>
      <c r="AG225" s="5"/>
    </row>
    <row r="226" spans="29:33" x14ac:dyDescent="0.3">
      <c r="AC226" s="14"/>
      <c r="AD226" s="5"/>
      <c r="AE226" s="5"/>
      <c r="AF226" s="5"/>
      <c r="AG226" s="5"/>
    </row>
    <row r="227" spans="29:33" x14ac:dyDescent="0.3">
      <c r="AC227" s="14"/>
      <c r="AD227" s="5"/>
      <c r="AE227" s="5"/>
      <c r="AF227" s="5"/>
      <c r="AG227" s="5"/>
    </row>
    <row r="228" spans="29:33" x14ac:dyDescent="0.3">
      <c r="AC228" s="14"/>
      <c r="AD228" s="5"/>
      <c r="AE228" s="5"/>
      <c r="AF228" s="5"/>
      <c r="AG228" s="5"/>
    </row>
    <row r="229" spans="29:33" x14ac:dyDescent="0.3">
      <c r="AC229" s="14"/>
      <c r="AD229" s="5"/>
      <c r="AE229" s="5"/>
      <c r="AF229" s="5"/>
      <c r="AG229" s="5"/>
    </row>
    <row r="230" spans="29:33" x14ac:dyDescent="0.3">
      <c r="AC230" s="14"/>
      <c r="AD230" s="5"/>
      <c r="AE230" s="5"/>
      <c r="AF230" s="5"/>
      <c r="AG230" s="5"/>
    </row>
    <row r="231" spans="29:33" x14ac:dyDescent="0.3">
      <c r="AC231" s="14"/>
      <c r="AD231" s="5"/>
      <c r="AE231" s="5"/>
      <c r="AF231" s="5"/>
      <c r="AG231" s="5"/>
    </row>
    <row r="232" spans="29:33" x14ac:dyDescent="0.3">
      <c r="AC232" s="14"/>
      <c r="AD232" s="5"/>
      <c r="AE232" s="5"/>
      <c r="AF232" s="5"/>
      <c r="AG232" s="5"/>
    </row>
    <row r="233" spans="29:33" x14ac:dyDescent="0.3">
      <c r="AC233" s="14"/>
      <c r="AD233" s="5"/>
      <c r="AE233" s="5"/>
      <c r="AF233" s="5"/>
      <c r="AG233" s="5"/>
    </row>
    <row r="234" spans="29:33" x14ac:dyDescent="0.3">
      <c r="AC234" s="14"/>
      <c r="AD234" s="5"/>
      <c r="AE234" s="5"/>
      <c r="AF234" s="5"/>
      <c r="AG234" s="5"/>
    </row>
    <row r="235" spans="29:33" x14ac:dyDescent="0.3">
      <c r="AC235" s="14"/>
      <c r="AD235" s="5"/>
      <c r="AE235" s="5"/>
      <c r="AF235" s="5"/>
      <c r="AG235" s="5"/>
    </row>
    <row r="236" spans="29:33" x14ac:dyDescent="0.3">
      <c r="AC236" s="14"/>
      <c r="AD236" s="5"/>
      <c r="AE236" s="5"/>
      <c r="AF236" s="5"/>
      <c r="AG236" s="5"/>
    </row>
    <row r="237" spans="29:33" x14ac:dyDescent="0.3">
      <c r="AC237" s="14"/>
      <c r="AD237" s="5"/>
      <c r="AE237" s="5"/>
      <c r="AF237" s="5"/>
      <c r="AG237" s="5"/>
    </row>
    <row r="238" spans="29:33" x14ac:dyDescent="0.3">
      <c r="AC238" s="14"/>
      <c r="AD238" s="5"/>
      <c r="AE238" s="5"/>
      <c r="AF238" s="5"/>
      <c r="AG238" s="5"/>
    </row>
    <row r="239" spans="29:33" x14ac:dyDescent="0.3">
      <c r="AC239" s="14"/>
      <c r="AD239" s="5"/>
      <c r="AE239" s="5"/>
      <c r="AF239" s="5"/>
      <c r="AG239" s="5"/>
    </row>
    <row r="240" spans="29:33" x14ac:dyDescent="0.3">
      <c r="AC240" s="14"/>
      <c r="AD240" s="5"/>
      <c r="AE240" s="5"/>
      <c r="AF240" s="5"/>
      <c r="AG240" s="5"/>
    </row>
    <row r="241" spans="29:33" x14ac:dyDescent="0.3">
      <c r="AC241" s="14"/>
      <c r="AD241" s="5"/>
      <c r="AE241" s="5"/>
      <c r="AF241" s="5"/>
      <c r="AG241" s="5"/>
    </row>
    <row r="242" spans="29:33" x14ac:dyDescent="0.3">
      <c r="AC242" s="14"/>
      <c r="AD242" s="5"/>
      <c r="AE242" s="5"/>
      <c r="AF242" s="5"/>
      <c r="AG242" s="5"/>
    </row>
    <row r="243" spans="29:33" x14ac:dyDescent="0.3">
      <c r="AC243" s="14"/>
      <c r="AD243" s="5"/>
      <c r="AE243" s="5"/>
      <c r="AF243" s="5"/>
      <c r="AG243" s="5"/>
    </row>
    <row r="244" spans="29:33" x14ac:dyDescent="0.3">
      <c r="AC244" s="14"/>
      <c r="AD244" s="5"/>
      <c r="AE244" s="5"/>
      <c r="AF244" s="5"/>
      <c r="AG244" s="5"/>
    </row>
    <row r="245" spans="29:33" x14ac:dyDescent="0.3">
      <c r="AC245" s="14"/>
      <c r="AD245" s="5"/>
      <c r="AE245" s="5"/>
      <c r="AF245" s="5"/>
      <c r="AG245" s="5"/>
    </row>
    <row r="246" spans="29:33" x14ac:dyDescent="0.3">
      <c r="AC246" s="14"/>
      <c r="AD246" s="5"/>
      <c r="AE246" s="5"/>
      <c r="AF246" s="5"/>
      <c r="AG246" s="5"/>
    </row>
    <row r="247" spans="29:33" x14ac:dyDescent="0.3">
      <c r="AC247" s="14"/>
      <c r="AD247" s="5"/>
      <c r="AE247" s="5"/>
      <c r="AF247" s="5"/>
      <c r="AG247" s="5"/>
    </row>
    <row r="248" spans="29:33" x14ac:dyDescent="0.3">
      <c r="AC248" s="14"/>
      <c r="AD248" s="5"/>
      <c r="AE248" s="5"/>
      <c r="AF248" s="5"/>
      <c r="AG248" s="5"/>
    </row>
    <row r="249" spans="29:33" x14ac:dyDescent="0.3">
      <c r="AC249" s="14"/>
      <c r="AD249" s="5"/>
      <c r="AE249" s="5"/>
      <c r="AF249" s="5"/>
      <c r="AG249" s="5"/>
    </row>
    <row r="250" spans="29:33" x14ac:dyDescent="0.3">
      <c r="AC250" s="14"/>
      <c r="AD250" s="5"/>
      <c r="AE250" s="5"/>
      <c r="AF250" s="5"/>
      <c r="AG250" s="5"/>
    </row>
    <row r="251" spans="29:33" x14ac:dyDescent="0.3">
      <c r="AC251" s="14"/>
      <c r="AD251" s="5"/>
      <c r="AE251" s="5"/>
      <c r="AF251" s="5"/>
      <c r="AG251" s="5"/>
    </row>
    <row r="252" spans="29:33" x14ac:dyDescent="0.3">
      <c r="AC252" s="14"/>
      <c r="AD252" s="5"/>
      <c r="AE252" s="5"/>
      <c r="AF252" s="5"/>
      <c r="AG252" s="5"/>
    </row>
    <row r="253" spans="29:33" x14ac:dyDescent="0.3">
      <c r="AC253" s="14"/>
      <c r="AD253" s="5"/>
      <c r="AE253" s="5"/>
      <c r="AF253" s="5"/>
      <c r="AG253" s="5"/>
    </row>
    <row r="254" spans="29:33" x14ac:dyDescent="0.3">
      <c r="AC254" s="14"/>
      <c r="AD254" s="5"/>
      <c r="AE254" s="5"/>
      <c r="AF254" s="5"/>
      <c r="AG254" s="5"/>
    </row>
    <row r="255" spans="29:33" x14ac:dyDescent="0.3">
      <c r="AC255" s="14"/>
      <c r="AD255" s="5"/>
      <c r="AE255" s="5"/>
      <c r="AF255" s="5"/>
      <c r="AG255" s="5"/>
    </row>
    <row r="256" spans="29:33" x14ac:dyDescent="0.3">
      <c r="AC256" s="14"/>
      <c r="AD256" s="5"/>
      <c r="AE256" s="5"/>
      <c r="AF256" s="5"/>
      <c r="AG256" s="5"/>
    </row>
    <row r="257" spans="29:33" x14ac:dyDescent="0.3">
      <c r="AC257" s="14"/>
      <c r="AD257" s="5"/>
      <c r="AE257" s="5"/>
      <c r="AF257" s="5"/>
      <c r="AG257" s="5"/>
    </row>
    <row r="258" spans="29:33" x14ac:dyDescent="0.3">
      <c r="AC258" s="14"/>
      <c r="AD258" s="5"/>
      <c r="AE258" s="5"/>
      <c r="AF258" s="5"/>
      <c r="AG258" s="5"/>
    </row>
    <row r="259" spans="29:33" x14ac:dyDescent="0.3">
      <c r="AC259" s="14"/>
      <c r="AD259" s="5"/>
      <c r="AE259" s="5"/>
      <c r="AF259" s="5"/>
      <c r="AG259" s="5"/>
    </row>
    <row r="260" spans="29:33" x14ac:dyDescent="0.3">
      <c r="AC260" s="14"/>
      <c r="AD260" s="5"/>
      <c r="AE260" s="5"/>
      <c r="AF260" s="5"/>
      <c r="AG260" s="5"/>
    </row>
    <row r="261" spans="29:33" x14ac:dyDescent="0.3">
      <c r="AC261" s="14"/>
      <c r="AD261" s="5"/>
      <c r="AE261" s="5"/>
      <c r="AF261" s="5"/>
      <c r="AG261" s="5"/>
    </row>
    <row r="262" spans="29:33" x14ac:dyDescent="0.3">
      <c r="AC262" s="14"/>
      <c r="AD262" s="5"/>
      <c r="AE262" s="5"/>
      <c r="AF262" s="5"/>
      <c r="AG262" s="5"/>
    </row>
    <row r="263" spans="29:33" x14ac:dyDescent="0.3">
      <c r="AC263" s="14"/>
      <c r="AD263" s="5"/>
      <c r="AE263" s="5"/>
      <c r="AF263" s="5"/>
      <c r="AG263" s="5"/>
    </row>
    <row r="264" spans="29:33" x14ac:dyDescent="0.3">
      <c r="AC264" s="14"/>
      <c r="AD264" s="5"/>
      <c r="AE264" s="5"/>
      <c r="AF264" s="5"/>
      <c r="AG264" s="5"/>
    </row>
    <row r="265" spans="29:33" x14ac:dyDescent="0.3">
      <c r="AC265" s="14"/>
      <c r="AD265" s="5"/>
      <c r="AE265" s="5"/>
      <c r="AF265" s="5"/>
      <c r="AG265" s="5"/>
    </row>
    <row r="266" spans="29:33" x14ac:dyDescent="0.3">
      <c r="AC266" s="14"/>
      <c r="AD266" s="5"/>
      <c r="AE266" s="5"/>
      <c r="AF266" s="5"/>
      <c r="AG266" s="5"/>
    </row>
    <row r="267" spans="29:33" x14ac:dyDescent="0.3">
      <c r="AC267" s="14"/>
      <c r="AD267" s="5"/>
      <c r="AE267" s="5"/>
      <c r="AF267" s="5"/>
      <c r="AG267" s="5"/>
    </row>
    <row r="268" spans="29:33" x14ac:dyDescent="0.3">
      <c r="AC268" s="14"/>
      <c r="AD268" s="5"/>
      <c r="AE268" s="5"/>
      <c r="AF268" s="5"/>
      <c r="AG268" s="5"/>
    </row>
    <row r="269" spans="29:33" x14ac:dyDescent="0.3">
      <c r="AC269" s="14"/>
      <c r="AD269" s="5"/>
      <c r="AE269" s="5"/>
      <c r="AF269" s="5"/>
      <c r="AG269" s="5"/>
    </row>
    <row r="270" spans="29:33" x14ac:dyDescent="0.3">
      <c r="AC270" s="14"/>
      <c r="AD270" s="5"/>
      <c r="AE270" s="5"/>
      <c r="AF270" s="5"/>
      <c r="AG270" s="5"/>
    </row>
    <row r="271" spans="29:33" x14ac:dyDescent="0.3">
      <c r="AC271" s="14"/>
      <c r="AD271" s="5"/>
      <c r="AE271" s="5"/>
      <c r="AF271" s="5"/>
      <c r="AG271" s="5"/>
    </row>
    <row r="272" spans="29:33" x14ac:dyDescent="0.3">
      <c r="AC272" s="14"/>
      <c r="AD272" s="5"/>
      <c r="AE272" s="5"/>
      <c r="AF272" s="5"/>
      <c r="AG272" s="5"/>
    </row>
    <row r="273" spans="29:33" x14ac:dyDescent="0.3">
      <c r="AC273" s="14"/>
      <c r="AD273" s="5"/>
      <c r="AE273" s="5"/>
      <c r="AF273" s="5"/>
      <c r="AG273" s="5"/>
    </row>
    <row r="274" spans="29:33" x14ac:dyDescent="0.3">
      <c r="AC274" s="14"/>
      <c r="AD274" s="5"/>
      <c r="AE274" s="5"/>
      <c r="AF274" s="5"/>
      <c r="AG274" s="5"/>
    </row>
    <row r="275" spans="29:33" x14ac:dyDescent="0.3">
      <c r="AC275" s="14"/>
      <c r="AD275" s="5"/>
      <c r="AE275" s="5"/>
      <c r="AF275" s="5"/>
      <c r="AG275" s="5"/>
    </row>
    <row r="276" spans="29:33" x14ac:dyDescent="0.3">
      <c r="AC276" s="14"/>
      <c r="AD276" s="5"/>
      <c r="AE276" s="5"/>
      <c r="AF276" s="5"/>
      <c r="AG276" s="5"/>
    </row>
    <row r="277" spans="29:33" x14ac:dyDescent="0.3">
      <c r="AC277" s="14"/>
      <c r="AD277" s="5"/>
      <c r="AE277" s="5"/>
      <c r="AF277" s="5"/>
      <c r="AG277" s="5"/>
    </row>
    <row r="278" spans="29:33" x14ac:dyDescent="0.3">
      <c r="AC278" s="14"/>
      <c r="AD278" s="5"/>
      <c r="AE278" s="5"/>
      <c r="AF278" s="5"/>
      <c r="AG278" s="5"/>
    </row>
    <row r="279" spans="29:33" x14ac:dyDescent="0.3">
      <c r="AC279" s="14"/>
      <c r="AD279" s="5"/>
      <c r="AE279" s="5"/>
      <c r="AF279" s="5"/>
      <c r="AG279" s="5"/>
    </row>
    <row r="280" spans="29:33" x14ac:dyDescent="0.3">
      <c r="AC280" s="14"/>
      <c r="AD280" s="5"/>
      <c r="AE280" s="5"/>
      <c r="AF280" s="5"/>
      <c r="AG280" s="5"/>
    </row>
    <row r="281" spans="29:33" x14ac:dyDescent="0.3">
      <c r="AC281" s="14"/>
      <c r="AD281" s="5"/>
      <c r="AE281" s="5"/>
      <c r="AF281" s="5"/>
      <c r="AG281" s="5"/>
    </row>
    <row r="282" spans="29:33" x14ac:dyDescent="0.3">
      <c r="AC282" s="14"/>
      <c r="AD282" s="5"/>
      <c r="AE282" s="5"/>
      <c r="AF282" s="5"/>
      <c r="AG282" s="5"/>
    </row>
    <row r="283" spans="29:33" x14ac:dyDescent="0.3">
      <c r="AC283" s="14"/>
      <c r="AD283" s="5"/>
      <c r="AE283" s="5"/>
      <c r="AF283" s="5"/>
      <c r="AG283" s="5"/>
    </row>
    <row r="284" spans="29:33" x14ac:dyDescent="0.3">
      <c r="AC284" s="14"/>
      <c r="AD284" s="5"/>
      <c r="AE284" s="5"/>
      <c r="AF284" s="5"/>
      <c r="AG284" s="5"/>
    </row>
    <row r="285" spans="29:33" x14ac:dyDescent="0.3">
      <c r="AC285" s="14"/>
      <c r="AD285" s="5"/>
      <c r="AE285" s="5"/>
      <c r="AF285" s="5"/>
      <c r="AG285" s="5"/>
    </row>
    <row r="286" spans="29:33" x14ac:dyDescent="0.3">
      <c r="AC286" s="14"/>
      <c r="AD286" s="5"/>
      <c r="AE286" s="5"/>
      <c r="AF286" s="5"/>
      <c r="AG286" s="5"/>
    </row>
    <row r="287" spans="29:33" x14ac:dyDescent="0.3">
      <c r="AC287" s="14"/>
      <c r="AD287" s="5"/>
      <c r="AE287" s="5"/>
      <c r="AF287" s="5"/>
      <c r="AG287" s="5"/>
    </row>
    <row r="288" spans="29:33" x14ac:dyDescent="0.3">
      <c r="AC288" s="14"/>
      <c r="AD288" s="5"/>
      <c r="AE288" s="5"/>
      <c r="AF288" s="5"/>
      <c r="AG288" s="5"/>
    </row>
    <row r="289" spans="29:33" x14ac:dyDescent="0.3">
      <c r="AC289" s="14"/>
      <c r="AD289" s="5"/>
      <c r="AE289" s="5"/>
      <c r="AF289" s="5"/>
      <c r="AG289" s="5"/>
    </row>
    <row r="290" spans="29:33" x14ac:dyDescent="0.3">
      <c r="AC290" s="14"/>
      <c r="AD290" s="5"/>
      <c r="AE290" s="5"/>
      <c r="AF290" s="5"/>
      <c r="AG290" s="5"/>
    </row>
    <row r="291" spans="29:33" x14ac:dyDescent="0.3">
      <c r="AC291" s="14"/>
      <c r="AD291" s="5"/>
      <c r="AE291" s="5"/>
      <c r="AF291" s="5"/>
      <c r="AG291" s="5"/>
    </row>
    <row r="292" spans="29:33" x14ac:dyDescent="0.3">
      <c r="AC292" s="14"/>
      <c r="AD292" s="5"/>
      <c r="AE292" s="5"/>
      <c r="AF292" s="5"/>
      <c r="AG292" s="5"/>
    </row>
    <row r="293" spans="29:33" x14ac:dyDescent="0.3">
      <c r="AC293" s="14"/>
      <c r="AD293" s="5"/>
      <c r="AE293" s="5"/>
      <c r="AF293" s="5"/>
      <c r="AG293" s="5"/>
    </row>
    <row r="294" spans="29:33" x14ac:dyDescent="0.3">
      <c r="AC294" s="14"/>
      <c r="AD294" s="5"/>
      <c r="AE294" s="5"/>
      <c r="AF294" s="5"/>
      <c r="AG294" s="5"/>
    </row>
    <row r="295" spans="29:33" x14ac:dyDescent="0.3">
      <c r="AC295" s="14"/>
      <c r="AD295" s="5"/>
      <c r="AE295" s="5"/>
      <c r="AF295" s="5"/>
      <c r="AG295" s="5"/>
    </row>
    <row r="296" spans="29:33" x14ac:dyDescent="0.3">
      <c r="AC296" s="14"/>
      <c r="AD296" s="5"/>
      <c r="AE296" s="5"/>
      <c r="AF296" s="5"/>
      <c r="AG296" s="5"/>
    </row>
    <row r="297" spans="29:33" x14ac:dyDescent="0.3">
      <c r="AC297" s="14"/>
      <c r="AD297" s="5"/>
      <c r="AE297" s="5"/>
      <c r="AF297" s="5"/>
      <c r="AG297" s="5"/>
    </row>
    <row r="298" spans="29:33" x14ac:dyDescent="0.3">
      <c r="AC298" s="14"/>
      <c r="AD298" s="5"/>
      <c r="AE298" s="5"/>
      <c r="AF298" s="5"/>
      <c r="AG298" s="5"/>
    </row>
    <row r="299" spans="29:33" x14ac:dyDescent="0.3">
      <c r="AC299" s="14"/>
      <c r="AD299" s="5"/>
      <c r="AE299" s="5"/>
      <c r="AF299" s="5"/>
      <c r="AG299" s="5"/>
    </row>
    <row r="300" spans="29:33" x14ac:dyDescent="0.3">
      <c r="AC300" s="14"/>
      <c r="AD300" s="5"/>
      <c r="AE300" s="5"/>
      <c r="AF300" s="5"/>
      <c r="AG300" s="5"/>
    </row>
    <row r="301" spans="29:33" x14ac:dyDescent="0.3">
      <c r="AC301" s="14"/>
      <c r="AD301" s="5"/>
      <c r="AE301" s="5"/>
      <c r="AF301" s="5"/>
      <c r="AG301" s="5"/>
    </row>
    <row r="302" spans="29:33" x14ac:dyDescent="0.3">
      <c r="AC302" s="14"/>
      <c r="AD302" s="5"/>
      <c r="AE302" s="5"/>
      <c r="AF302" s="5"/>
      <c r="AG302" s="5"/>
    </row>
    <row r="303" spans="29:33" x14ac:dyDescent="0.3">
      <c r="AC303" s="14"/>
      <c r="AD303" s="5"/>
      <c r="AE303" s="5"/>
      <c r="AF303" s="5"/>
      <c r="AG303" s="5"/>
    </row>
    <row r="304" spans="29:33" x14ac:dyDescent="0.3">
      <c r="AC304" s="14"/>
      <c r="AD304" s="5"/>
      <c r="AE304" s="5"/>
      <c r="AF304" s="5"/>
      <c r="AG304" s="5"/>
    </row>
    <row r="305" spans="29:33" x14ac:dyDescent="0.3">
      <c r="AC305" s="14"/>
      <c r="AD305" s="5"/>
      <c r="AE305" s="5"/>
      <c r="AF305" s="5"/>
      <c r="AG305" s="5"/>
    </row>
    <row r="306" spans="29:33" x14ac:dyDescent="0.3">
      <c r="AC306" s="14"/>
      <c r="AD306" s="5"/>
      <c r="AE306" s="5"/>
      <c r="AF306" s="5"/>
      <c r="AG306" s="5"/>
    </row>
    <row r="307" spans="29:33" x14ac:dyDescent="0.3">
      <c r="AC307" s="14"/>
      <c r="AD307" s="5"/>
      <c r="AE307" s="5"/>
      <c r="AF307" s="5"/>
      <c r="AG307" s="5"/>
    </row>
    <row r="308" spans="29:33" x14ac:dyDescent="0.3">
      <c r="AC308" s="14"/>
      <c r="AD308" s="5"/>
      <c r="AE308" s="5"/>
      <c r="AF308" s="5"/>
      <c r="AG308" s="5"/>
    </row>
    <row r="309" spans="29:33" x14ac:dyDescent="0.3">
      <c r="AC309" s="14"/>
      <c r="AD309" s="5"/>
      <c r="AE309" s="5"/>
      <c r="AF309" s="5"/>
      <c r="AG309" s="5"/>
    </row>
    <row r="310" spans="29:33" x14ac:dyDescent="0.3">
      <c r="AC310" s="14"/>
      <c r="AD310" s="5"/>
      <c r="AE310" s="5"/>
      <c r="AF310" s="5"/>
      <c r="AG310" s="5"/>
    </row>
    <row r="311" spans="29:33" x14ac:dyDescent="0.3">
      <c r="AC311" s="14"/>
      <c r="AD311" s="5"/>
      <c r="AE311" s="5"/>
      <c r="AF311" s="5"/>
      <c r="AG311" s="5"/>
    </row>
    <row r="312" spans="29:33" x14ac:dyDescent="0.3">
      <c r="AC312" s="14"/>
      <c r="AD312" s="5"/>
      <c r="AE312" s="5"/>
      <c r="AF312" s="5"/>
      <c r="AG312" s="5"/>
    </row>
    <row r="313" spans="29:33" x14ac:dyDescent="0.3">
      <c r="AC313" s="14"/>
      <c r="AD313" s="5"/>
      <c r="AE313" s="5"/>
      <c r="AF313" s="5"/>
      <c r="AG313" s="5"/>
    </row>
    <row r="314" spans="29:33" x14ac:dyDescent="0.3">
      <c r="AC314" s="14"/>
      <c r="AD314" s="5"/>
      <c r="AE314" s="5"/>
      <c r="AF314" s="5"/>
      <c r="AG314" s="5"/>
    </row>
    <row r="315" spans="29:33" x14ac:dyDescent="0.3">
      <c r="AC315" s="14"/>
      <c r="AD315" s="5"/>
      <c r="AE315" s="5"/>
      <c r="AF315" s="5"/>
      <c r="AG315" s="5"/>
    </row>
    <row r="316" spans="29:33" x14ac:dyDescent="0.3">
      <c r="AC316" s="14"/>
      <c r="AD316" s="5"/>
      <c r="AE316" s="5"/>
      <c r="AF316" s="5"/>
      <c r="AG316" s="5"/>
    </row>
    <row r="317" spans="29:33" x14ac:dyDescent="0.3">
      <c r="AC317" s="14"/>
      <c r="AD317" s="5"/>
      <c r="AE317" s="5"/>
      <c r="AF317" s="5"/>
      <c r="AG317" s="5"/>
    </row>
    <row r="318" spans="29:33" x14ac:dyDescent="0.3">
      <c r="AC318" s="14"/>
      <c r="AD318" s="5"/>
      <c r="AE318" s="5"/>
      <c r="AF318" s="5"/>
      <c r="AG318" s="5"/>
    </row>
    <row r="319" spans="29:33" x14ac:dyDescent="0.3">
      <c r="AC319" s="14"/>
      <c r="AD319" s="5"/>
      <c r="AE319" s="5"/>
      <c r="AF319" s="5"/>
      <c r="AG319" s="5"/>
    </row>
    <row r="320" spans="29:33" x14ac:dyDescent="0.3">
      <c r="AC320" s="14"/>
      <c r="AD320" s="5"/>
      <c r="AE320" s="5"/>
      <c r="AF320" s="5"/>
      <c r="AG320" s="5"/>
    </row>
    <row r="321" spans="29:33" x14ac:dyDescent="0.3">
      <c r="AC321" s="14"/>
      <c r="AD321" s="5"/>
      <c r="AE321" s="5"/>
      <c r="AF321" s="5"/>
      <c r="AG321" s="5"/>
    </row>
    <row r="322" spans="29:33" x14ac:dyDescent="0.3">
      <c r="AC322" s="14"/>
      <c r="AD322" s="5"/>
      <c r="AE322" s="5"/>
      <c r="AF322" s="5"/>
      <c r="AG322" s="5"/>
    </row>
    <row r="323" spans="29:33" x14ac:dyDescent="0.3">
      <c r="AC323" s="14"/>
      <c r="AD323" s="5"/>
      <c r="AE323" s="5"/>
      <c r="AF323" s="5"/>
      <c r="AG323" s="5"/>
    </row>
    <row r="324" spans="29:33" x14ac:dyDescent="0.3">
      <c r="AC324" s="14"/>
      <c r="AD324" s="5"/>
      <c r="AE324" s="5"/>
      <c r="AF324" s="5"/>
      <c r="AG324" s="5"/>
    </row>
    <row r="325" spans="29:33" x14ac:dyDescent="0.3">
      <c r="AC325" s="14"/>
      <c r="AD325" s="5"/>
      <c r="AE325" s="5"/>
      <c r="AF325" s="5"/>
      <c r="AG325" s="5"/>
    </row>
    <row r="326" spans="29:33" x14ac:dyDescent="0.3">
      <c r="AC326" s="14"/>
      <c r="AD326" s="5"/>
      <c r="AE326" s="5"/>
      <c r="AF326" s="5"/>
      <c r="AG326" s="5"/>
    </row>
    <row r="327" spans="29:33" x14ac:dyDescent="0.3">
      <c r="AC327" s="14"/>
      <c r="AD327" s="5"/>
      <c r="AE327" s="5"/>
      <c r="AF327" s="5"/>
      <c r="AG327" s="5"/>
    </row>
    <row r="328" spans="29:33" x14ac:dyDescent="0.3">
      <c r="AC328" s="14"/>
      <c r="AD328" s="5"/>
      <c r="AE328" s="5"/>
      <c r="AF328" s="5"/>
      <c r="AG328" s="5"/>
    </row>
    <row r="329" spans="29:33" x14ac:dyDescent="0.3">
      <c r="AC329" s="14"/>
      <c r="AD329" s="5"/>
      <c r="AE329" s="5"/>
      <c r="AF329" s="5"/>
      <c r="AG329" s="5"/>
    </row>
    <row r="330" spans="29:33" x14ac:dyDescent="0.3">
      <c r="AC330" s="14"/>
      <c r="AD330" s="5"/>
      <c r="AE330" s="5"/>
      <c r="AF330" s="5"/>
      <c r="AG330" s="5"/>
    </row>
    <row r="331" spans="29:33" x14ac:dyDescent="0.3">
      <c r="AC331" s="14"/>
      <c r="AD331" s="5"/>
      <c r="AE331" s="5"/>
      <c r="AF331" s="5"/>
      <c r="AG331" s="5"/>
    </row>
    <row r="332" spans="29:33" x14ac:dyDescent="0.3">
      <c r="AC332" s="14"/>
      <c r="AD332" s="5"/>
      <c r="AE332" s="5"/>
      <c r="AF332" s="5"/>
      <c r="AG332" s="5"/>
    </row>
    <row r="333" spans="29:33" x14ac:dyDescent="0.3">
      <c r="AC333" s="14"/>
      <c r="AD333" s="5"/>
      <c r="AE333" s="5"/>
      <c r="AF333" s="5"/>
      <c r="AG333" s="5"/>
    </row>
    <row r="334" spans="29:33" x14ac:dyDescent="0.3">
      <c r="AC334" s="14"/>
      <c r="AD334" s="5"/>
      <c r="AE334" s="5"/>
      <c r="AF334" s="5"/>
      <c r="AG334" s="5"/>
    </row>
    <row r="335" spans="29:33" x14ac:dyDescent="0.3">
      <c r="AC335" s="14"/>
      <c r="AD335" s="5"/>
      <c r="AE335" s="5"/>
      <c r="AF335" s="5"/>
      <c r="AG335" s="5"/>
    </row>
    <row r="336" spans="29:33" x14ac:dyDescent="0.3">
      <c r="AC336" s="14"/>
      <c r="AD336" s="5"/>
      <c r="AE336" s="5"/>
      <c r="AF336" s="5"/>
      <c r="AG336" s="5"/>
    </row>
    <row r="337" spans="29:33" x14ac:dyDescent="0.3">
      <c r="AC337" s="14"/>
      <c r="AD337" s="5"/>
      <c r="AE337" s="5"/>
      <c r="AF337" s="5"/>
      <c r="AG337" s="5"/>
    </row>
    <row r="338" spans="29:33" x14ac:dyDescent="0.3">
      <c r="AC338" s="14"/>
      <c r="AD338" s="5"/>
      <c r="AE338" s="5"/>
      <c r="AF338" s="5"/>
      <c r="AG338" s="5"/>
    </row>
    <row r="339" spans="29:33" x14ac:dyDescent="0.3">
      <c r="AC339" s="14"/>
      <c r="AD339" s="5"/>
      <c r="AE339" s="5"/>
      <c r="AF339" s="5"/>
      <c r="AG339" s="5"/>
    </row>
    <row r="340" spans="29:33" x14ac:dyDescent="0.3">
      <c r="AC340" s="14"/>
      <c r="AD340" s="5"/>
      <c r="AE340" s="5"/>
      <c r="AF340" s="5"/>
      <c r="AG340" s="5"/>
    </row>
    <row r="341" spans="29:33" x14ac:dyDescent="0.3">
      <c r="AC341" s="14"/>
      <c r="AD341" s="5"/>
      <c r="AE341" s="5"/>
      <c r="AF341" s="5"/>
      <c r="AG341" s="5"/>
    </row>
    <row r="342" spans="29:33" x14ac:dyDescent="0.3">
      <c r="AC342" s="14"/>
      <c r="AD342" s="5"/>
      <c r="AE342" s="5"/>
      <c r="AF342" s="5"/>
      <c r="AG342" s="5"/>
    </row>
    <row r="343" spans="29:33" x14ac:dyDescent="0.3">
      <c r="AC343" s="14"/>
      <c r="AD343" s="5"/>
      <c r="AE343" s="5"/>
      <c r="AF343" s="5"/>
      <c r="AG343" s="5"/>
    </row>
    <row r="344" spans="29:33" x14ac:dyDescent="0.3">
      <c r="AC344" s="14"/>
      <c r="AD344" s="5"/>
      <c r="AE344" s="5"/>
      <c r="AF344" s="5"/>
      <c r="AG344" s="5"/>
    </row>
    <row r="345" spans="29:33" x14ac:dyDescent="0.3">
      <c r="AC345" s="14"/>
      <c r="AD345" s="5"/>
      <c r="AE345" s="5"/>
      <c r="AF345" s="5"/>
      <c r="AG345" s="5"/>
    </row>
    <row r="346" spans="29:33" x14ac:dyDescent="0.3">
      <c r="AC346" s="14"/>
      <c r="AD346" s="5"/>
      <c r="AE346" s="5"/>
      <c r="AF346" s="5"/>
      <c r="AG346" s="5"/>
    </row>
    <row r="347" spans="29:33" x14ac:dyDescent="0.3">
      <c r="AC347" s="14"/>
      <c r="AD347" s="5"/>
      <c r="AE347" s="5"/>
      <c r="AF347" s="5"/>
      <c r="AG347" s="5"/>
    </row>
    <row r="348" spans="29:33" x14ac:dyDescent="0.3">
      <c r="AC348" s="14"/>
      <c r="AD348" s="5"/>
      <c r="AE348" s="5"/>
      <c r="AF348" s="5"/>
      <c r="AG348" s="5"/>
    </row>
    <row r="349" spans="29:33" x14ac:dyDescent="0.3">
      <c r="AC349" s="14"/>
      <c r="AD349" s="5"/>
      <c r="AE349" s="5"/>
      <c r="AF349" s="5"/>
      <c r="AG349" s="5"/>
    </row>
    <row r="350" spans="29:33" x14ac:dyDescent="0.3">
      <c r="AC350" s="14"/>
      <c r="AD350" s="5"/>
      <c r="AE350" s="5"/>
      <c r="AF350" s="5"/>
      <c r="AG350" s="5"/>
    </row>
    <row r="351" spans="29:33" x14ac:dyDescent="0.3">
      <c r="AC351" s="14"/>
      <c r="AD351" s="5"/>
      <c r="AE351" s="5"/>
      <c r="AF351" s="5"/>
      <c r="AG351" s="5"/>
    </row>
    <row r="352" spans="29:33" x14ac:dyDescent="0.3">
      <c r="AC352" s="14"/>
      <c r="AD352" s="5"/>
      <c r="AE352" s="5"/>
      <c r="AF352" s="5"/>
      <c r="AG352" s="5"/>
    </row>
    <row r="353" spans="29:33" x14ac:dyDescent="0.3">
      <c r="AC353" s="14"/>
      <c r="AD353" s="5"/>
      <c r="AE353" s="5"/>
      <c r="AF353" s="5"/>
      <c r="AG353" s="5"/>
    </row>
    <row r="354" spans="29:33" x14ac:dyDescent="0.3">
      <c r="AC354" s="14"/>
      <c r="AD354" s="5"/>
      <c r="AE354" s="5"/>
      <c r="AF354" s="5"/>
      <c r="AG354" s="5"/>
    </row>
    <row r="355" spans="29:33" x14ac:dyDescent="0.3">
      <c r="AC355" s="14"/>
      <c r="AD355" s="5"/>
      <c r="AE355" s="5"/>
      <c r="AF355" s="5"/>
      <c r="AG355" s="5"/>
    </row>
    <row r="356" spans="29:33" x14ac:dyDescent="0.3">
      <c r="AC356" s="14"/>
      <c r="AD356" s="5"/>
      <c r="AE356" s="5"/>
      <c r="AF356" s="5"/>
      <c r="AG356" s="5"/>
    </row>
    <row r="357" spans="29:33" x14ac:dyDescent="0.3">
      <c r="AC357" s="14"/>
      <c r="AD357" s="5"/>
      <c r="AE357" s="5"/>
      <c r="AF357" s="5"/>
      <c r="AG357" s="5"/>
    </row>
    <row r="358" spans="29:33" x14ac:dyDescent="0.3">
      <c r="AC358" s="14"/>
      <c r="AD358" s="5"/>
      <c r="AE358" s="5"/>
      <c r="AF358" s="5"/>
      <c r="AG358" s="5"/>
    </row>
    <row r="359" spans="29:33" x14ac:dyDescent="0.3">
      <c r="AC359" s="14"/>
      <c r="AD359" s="5"/>
      <c r="AE359" s="5"/>
      <c r="AF359" s="5"/>
      <c r="AG359" s="5"/>
    </row>
    <row r="360" spans="29:33" x14ac:dyDescent="0.3">
      <c r="AC360" s="14"/>
      <c r="AD360" s="5"/>
      <c r="AE360" s="5"/>
      <c r="AF360" s="5"/>
      <c r="AG360" s="5"/>
    </row>
    <row r="361" spans="29:33" x14ac:dyDescent="0.3">
      <c r="AC361" s="14"/>
      <c r="AD361" s="5"/>
      <c r="AE361" s="5"/>
      <c r="AF361" s="5"/>
      <c r="AG361" s="5"/>
    </row>
    <row r="362" spans="29:33" x14ac:dyDescent="0.3">
      <c r="AC362" s="14"/>
      <c r="AD362" s="5"/>
      <c r="AE362" s="5"/>
      <c r="AF362" s="5"/>
      <c r="AG362" s="5"/>
    </row>
    <row r="363" spans="29:33" x14ac:dyDescent="0.3">
      <c r="AC363" s="14"/>
      <c r="AD363" s="5"/>
      <c r="AE363" s="5"/>
      <c r="AF363" s="5"/>
      <c r="AG363" s="5"/>
    </row>
    <row r="364" spans="29:33" x14ac:dyDescent="0.3">
      <c r="AC364" s="14"/>
      <c r="AD364" s="5"/>
      <c r="AE364" s="5"/>
      <c r="AF364" s="5"/>
      <c r="AG364" s="5"/>
    </row>
    <row r="365" spans="29:33" x14ac:dyDescent="0.3">
      <c r="AC365" s="14"/>
      <c r="AD365" s="5"/>
      <c r="AE365" s="5"/>
      <c r="AF365" s="5"/>
      <c r="AG365" s="5"/>
    </row>
    <row r="366" spans="29:33" x14ac:dyDescent="0.3">
      <c r="AC366" s="14"/>
      <c r="AD366" s="5"/>
      <c r="AE366" s="5"/>
      <c r="AF366" s="5"/>
      <c r="AG366" s="5"/>
    </row>
    <row r="367" spans="29:33" x14ac:dyDescent="0.3">
      <c r="AC367" s="14"/>
      <c r="AD367" s="5"/>
      <c r="AE367" s="5"/>
      <c r="AF367" s="5"/>
      <c r="AG367" s="5"/>
    </row>
    <row r="368" spans="29:33" x14ac:dyDescent="0.3">
      <c r="AC368" s="14"/>
      <c r="AD368" s="5"/>
      <c r="AE368" s="5"/>
      <c r="AF368" s="5"/>
      <c r="AG368" s="5"/>
    </row>
    <row r="369" spans="29:33" x14ac:dyDescent="0.3">
      <c r="AC369" s="14"/>
      <c r="AD369" s="5"/>
      <c r="AE369" s="5"/>
      <c r="AF369" s="5"/>
      <c r="AG369" s="5"/>
    </row>
    <row r="370" spans="29:33" x14ac:dyDescent="0.3">
      <c r="AC370" s="14"/>
      <c r="AD370" s="5"/>
      <c r="AE370" s="5"/>
      <c r="AF370" s="5"/>
      <c r="AG370" s="5"/>
    </row>
    <row r="371" spans="29:33" x14ac:dyDescent="0.3">
      <c r="AC371" s="14"/>
      <c r="AD371" s="5"/>
      <c r="AE371" s="5"/>
      <c r="AF371" s="5"/>
      <c r="AG371" s="5"/>
    </row>
    <row r="372" spans="29:33" x14ac:dyDescent="0.3">
      <c r="AC372" s="14"/>
      <c r="AD372" s="5"/>
      <c r="AE372" s="5"/>
      <c r="AF372" s="5"/>
      <c r="AG372" s="5"/>
    </row>
    <row r="373" spans="29:33" x14ac:dyDescent="0.3">
      <c r="AC373" s="14"/>
      <c r="AD373" s="5"/>
      <c r="AE373" s="5"/>
      <c r="AF373" s="5"/>
      <c r="AG373" s="5"/>
    </row>
    <row r="374" spans="29:33" x14ac:dyDescent="0.3">
      <c r="AC374" s="14"/>
      <c r="AD374" s="5"/>
      <c r="AE374" s="5"/>
      <c r="AF374" s="5"/>
      <c r="AG374" s="5"/>
    </row>
    <row r="375" spans="29:33" x14ac:dyDescent="0.3">
      <c r="AC375" s="14"/>
      <c r="AD375" s="5"/>
      <c r="AE375" s="5"/>
      <c r="AF375" s="5"/>
      <c r="AG375" s="5"/>
    </row>
    <row r="376" spans="29:33" x14ac:dyDescent="0.3">
      <c r="AC376" s="14"/>
      <c r="AD376" s="5"/>
      <c r="AE376" s="5"/>
      <c r="AF376" s="5"/>
      <c r="AG376" s="5"/>
    </row>
    <row r="377" spans="29:33" x14ac:dyDescent="0.3">
      <c r="AC377" s="14"/>
      <c r="AD377" s="5"/>
      <c r="AE377" s="5"/>
      <c r="AF377" s="5"/>
      <c r="AG377" s="5"/>
    </row>
    <row r="378" spans="29:33" x14ac:dyDescent="0.3">
      <c r="AC378" s="14"/>
      <c r="AD378" s="5"/>
      <c r="AE378" s="5"/>
      <c r="AF378" s="5"/>
      <c r="AG378" s="5"/>
    </row>
    <row r="379" spans="29:33" x14ac:dyDescent="0.3">
      <c r="AC379" s="14"/>
      <c r="AD379" s="5"/>
      <c r="AE379" s="5"/>
      <c r="AF379" s="5"/>
      <c r="AG379" s="5"/>
    </row>
    <row r="380" spans="29:33" x14ac:dyDescent="0.3">
      <c r="AC380" s="14"/>
      <c r="AD380" s="5"/>
      <c r="AE380" s="5"/>
      <c r="AF380" s="5"/>
      <c r="AG380" s="5"/>
    </row>
    <row r="381" spans="29:33" x14ac:dyDescent="0.3">
      <c r="AC381" s="14"/>
      <c r="AD381" s="5"/>
      <c r="AE381" s="5"/>
      <c r="AF381" s="5"/>
      <c r="AG381" s="5"/>
    </row>
    <row r="382" spans="29:33" x14ac:dyDescent="0.3">
      <c r="AC382" s="14"/>
      <c r="AD382" s="5"/>
      <c r="AE382" s="5"/>
      <c r="AF382" s="5"/>
      <c r="AG382" s="5"/>
    </row>
    <row r="383" spans="29:33" x14ac:dyDescent="0.3">
      <c r="AC383" s="14"/>
      <c r="AD383" s="5"/>
      <c r="AE383" s="5"/>
      <c r="AF383" s="5"/>
      <c r="AG383" s="5"/>
    </row>
    <row r="384" spans="29:33" x14ac:dyDescent="0.3">
      <c r="AC384" s="14"/>
      <c r="AD384" s="5"/>
      <c r="AE384" s="5"/>
      <c r="AF384" s="5"/>
      <c r="AG384" s="5"/>
    </row>
    <row r="385" spans="29:33" x14ac:dyDescent="0.3">
      <c r="AC385" s="14"/>
      <c r="AD385" s="5"/>
      <c r="AE385" s="5"/>
      <c r="AF385" s="5"/>
      <c r="AG385" s="5"/>
    </row>
    <row r="386" spans="29:33" x14ac:dyDescent="0.3">
      <c r="AC386" s="14"/>
      <c r="AD386" s="5"/>
      <c r="AE386" s="5"/>
      <c r="AF386" s="5"/>
      <c r="AG386" s="5"/>
    </row>
    <row r="387" spans="29:33" x14ac:dyDescent="0.3">
      <c r="AC387" s="14"/>
      <c r="AD387" s="5"/>
      <c r="AE387" s="5"/>
      <c r="AF387" s="5"/>
      <c r="AG387" s="5"/>
    </row>
    <row r="388" spans="29:33" x14ac:dyDescent="0.3">
      <c r="AC388" s="14"/>
      <c r="AD388" s="5"/>
      <c r="AE388" s="5"/>
      <c r="AF388" s="5"/>
      <c r="AG388" s="5"/>
    </row>
    <row r="389" spans="29:33" x14ac:dyDescent="0.3">
      <c r="AC389" s="14"/>
      <c r="AD389" s="5"/>
      <c r="AE389" s="5"/>
      <c r="AF389" s="5"/>
      <c r="AG389" s="5"/>
    </row>
    <row r="390" spans="29:33" x14ac:dyDescent="0.3">
      <c r="AC390" s="14"/>
      <c r="AD390" s="5"/>
      <c r="AE390" s="5"/>
      <c r="AF390" s="5"/>
      <c r="AG390" s="5"/>
    </row>
    <row r="391" spans="29:33" x14ac:dyDescent="0.3">
      <c r="AC391" s="14"/>
      <c r="AD391" s="5"/>
      <c r="AE391" s="5"/>
      <c r="AF391" s="5"/>
      <c r="AG391" s="5"/>
    </row>
    <row r="392" spans="29:33" x14ac:dyDescent="0.3">
      <c r="AC392" s="14"/>
      <c r="AD392" s="5"/>
      <c r="AE392" s="5"/>
      <c r="AF392" s="5"/>
      <c r="AG392" s="5"/>
    </row>
    <row r="393" spans="29:33" x14ac:dyDescent="0.3">
      <c r="AC393" s="14"/>
      <c r="AD393" s="5"/>
      <c r="AE393" s="5"/>
      <c r="AF393" s="5"/>
      <c r="AG393" s="5"/>
    </row>
    <row r="394" spans="29:33" x14ac:dyDescent="0.3">
      <c r="AC394" s="14"/>
      <c r="AD394" s="5"/>
      <c r="AE394" s="5"/>
      <c r="AF394" s="5"/>
      <c r="AG394" s="5"/>
    </row>
    <row r="395" spans="29:33" x14ac:dyDescent="0.3">
      <c r="AC395" s="14"/>
      <c r="AD395" s="5"/>
      <c r="AE395" s="5"/>
      <c r="AF395" s="5"/>
      <c r="AG395" s="5"/>
    </row>
    <row r="396" spans="29:33" x14ac:dyDescent="0.3">
      <c r="AC396" s="14"/>
      <c r="AD396" s="5"/>
      <c r="AE396" s="5"/>
      <c r="AF396" s="5"/>
      <c r="AG396" s="5"/>
    </row>
    <row r="397" spans="29:33" x14ac:dyDescent="0.3">
      <c r="AC397" s="14"/>
      <c r="AD397" s="5"/>
      <c r="AE397" s="5"/>
      <c r="AF397" s="5"/>
      <c r="AG397" s="5"/>
    </row>
    <row r="398" spans="29:33" x14ac:dyDescent="0.3">
      <c r="AC398" s="14"/>
      <c r="AD398" s="5"/>
      <c r="AE398" s="5"/>
      <c r="AF398" s="5"/>
      <c r="AG398" s="5"/>
    </row>
    <row r="399" spans="29:33" x14ac:dyDescent="0.3">
      <c r="AC399" s="14"/>
      <c r="AD399" s="5"/>
      <c r="AE399" s="5"/>
      <c r="AF399" s="5"/>
      <c r="AG399" s="5"/>
    </row>
    <row r="400" spans="29:33" x14ac:dyDescent="0.3">
      <c r="AC400" s="14"/>
      <c r="AD400" s="5"/>
      <c r="AE400" s="5"/>
      <c r="AF400" s="5"/>
      <c r="AG400" s="5"/>
    </row>
    <row r="401" spans="29:33" x14ac:dyDescent="0.3">
      <c r="AC401" s="14"/>
      <c r="AD401" s="5"/>
      <c r="AE401" s="5"/>
      <c r="AF401" s="5"/>
      <c r="AG401" s="5"/>
    </row>
    <row r="402" spans="29:33" x14ac:dyDescent="0.3">
      <c r="AC402" s="14"/>
      <c r="AD402" s="5"/>
      <c r="AE402" s="5"/>
      <c r="AF402" s="5"/>
      <c r="AG402" s="5"/>
    </row>
    <row r="403" spans="29:33" x14ac:dyDescent="0.3">
      <c r="AC403" s="14"/>
      <c r="AD403" s="5"/>
      <c r="AE403" s="5"/>
      <c r="AF403" s="5"/>
      <c r="AG403" s="5"/>
    </row>
    <row r="404" spans="29:33" x14ac:dyDescent="0.3">
      <c r="AC404" s="14"/>
      <c r="AD404" s="5"/>
      <c r="AE404" s="5"/>
      <c r="AF404" s="5"/>
      <c r="AG404" s="5"/>
    </row>
    <row r="405" spans="29:33" x14ac:dyDescent="0.3">
      <c r="AC405" s="14"/>
      <c r="AD405" s="5"/>
      <c r="AE405" s="5"/>
      <c r="AF405" s="5"/>
      <c r="AG405" s="5"/>
    </row>
    <row r="406" spans="29:33" x14ac:dyDescent="0.3">
      <c r="AC406" s="14"/>
      <c r="AD406" s="5"/>
      <c r="AE406" s="5"/>
      <c r="AF406" s="5"/>
      <c r="AG406" s="5"/>
    </row>
    <row r="407" spans="29:33" x14ac:dyDescent="0.3">
      <c r="AC407" s="14"/>
      <c r="AD407" s="5"/>
      <c r="AE407" s="5"/>
      <c r="AF407" s="5"/>
      <c r="AG407" s="5"/>
    </row>
    <row r="408" spans="29:33" x14ac:dyDescent="0.3">
      <c r="AC408" s="14"/>
      <c r="AD408" s="5"/>
      <c r="AE408" s="5"/>
      <c r="AF408" s="5"/>
      <c r="AG408" s="5"/>
    </row>
    <row r="409" spans="29:33" x14ac:dyDescent="0.3">
      <c r="AC409" s="14"/>
      <c r="AD409" s="5"/>
      <c r="AE409" s="5"/>
      <c r="AF409" s="5"/>
      <c r="AG409" s="5"/>
    </row>
    <row r="410" spans="29:33" x14ac:dyDescent="0.3">
      <c r="AC410" s="14"/>
      <c r="AD410" s="5"/>
      <c r="AE410" s="5"/>
      <c r="AF410" s="5"/>
      <c r="AG410" s="5"/>
    </row>
    <row r="411" spans="29:33" x14ac:dyDescent="0.3">
      <c r="AC411" s="14"/>
      <c r="AD411" s="5"/>
      <c r="AE411" s="5"/>
      <c r="AF411" s="5"/>
      <c r="AG411" s="5"/>
    </row>
    <row r="412" spans="29:33" x14ac:dyDescent="0.3">
      <c r="AC412" s="14"/>
      <c r="AD412" s="5"/>
      <c r="AE412" s="5"/>
      <c r="AF412" s="5"/>
      <c r="AG412" s="5"/>
    </row>
    <row r="413" spans="29:33" x14ac:dyDescent="0.3">
      <c r="AC413" s="14"/>
      <c r="AD413" s="5"/>
      <c r="AE413" s="5"/>
      <c r="AF413" s="5"/>
      <c r="AG413" s="5"/>
    </row>
    <row r="414" spans="29:33" x14ac:dyDescent="0.3">
      <c r="AC414" s="14"/>
      <c r="AD414" s="5"/>
      <c r="AE414" s="5"/>
      <c r="AF414" s="5"/>
      <c r="AG414" s="5"/>
    </row>
    <row r="415" spans="29:33" x14ac:dyDescent="0.3">
      <c r="AC415" s="14"/>
      <c r="AD415" s="5"/>
      <c r="AE415" s="5"/>
      <c r="AF415" s="5"/>
      <c r="AG415" s="5"/>
    </row>
    <row r="416" spans="29:33" x14ac:dyDescent="0.3">
      <c r="AC416" s="14"/>
      <c r="AD416" s="5"/>
      <c r="AE416" s="5"/>
      <c r="AF416" s="5"/>
      <c r="AG416" s="5"/>
    </row>
    <row r="417" spans="29:33" x14ac:dyDescent="0.3">
      <c r="AC417" s="14"/>
      <c r="AD417" s="5"/>
      <c r="AE417" s="5"/>
      <c r="AF417" s="5"/>
      <c r="AG417" s="5"/>
    </row>
    <row r="418" spans="29:33" x14ac:dyDescent="0.3">
      <c r="AC418" s="14"/>
      <c r="AD418" s="5"/>
      <c r="AE418" s="5"/>
      <c r="AF418" s="5"/>
      <c r="AG418" s="5"/>
    </row>
    <row r="419" spans="29:33" x14ac:dyDescent="0.3">
      <c r="AC419" s="14"/>
      <c r="AD419" s="5"/>
      <c r="AE419" s="5"/>
      <c r="AF419" s="5"/>
      <c r="AG419" s="5"/>
    </row>
    <row r="420" spans="29:33" x14ac:dyDescent="0.3">
      <c r="AC420" s="14"/>
      <c r="AD420" s="5"/>
      <c r="AE420" s="5"/>
      <c r="AF420" s="5"/>
      <c r="AG420" s="5"/>
    </row>
    <row r="421" spans="29:33" x14ac:dyDescent="0.3">
      <c r="AC421" s="14"/>
      <c r="AD421" s="5"/>
      <c r="AE421" s="5"/>
      <c r="AF421" s="5"/>
      <c r="AG421" s="5"/>
    </row>
    <row r="422" spans="29:33" x14ac:dyDescent="0.3">
      <c r="AC422" s="14"/>
      <c r="AD422" s="5"/>
      <c r="AE422" s="5"/>
      <c r="AF422" s="5"/>
      <c r="AG422" s="5"/>
    </row>
    <row r="423" spans="29:33" x14ac:dyDescent="0.3">
      <c r="AC423" s="14"/>
      <c r="AD423" s="5"/>
      <c r="AE423" s="5"/>
      <c r="AF423" s="5"/>
      <c r="AG423" s="5"/>
    </row>
    <row r="424" spans="29:33" x14ac:dyDescent="0.3">
      <c r="AC424" s="14"/>
      <c r="AD424" s="5"/>
      <c r="AE424" s="5"/>
      <c r="AF424" s="5"/>
      <c r="AG424" s="5"/>
    </row>
    <row r="425" spans="29:33" x14ac:dyDescent="0.3">
      <c r="AC425" s="14"/>
      <c r="AD425" s="5"/>
      <c r="AE425" s="5"/>
      <c r="AF425" s="5"/>
      <c r="AG425" s="5"/>
    </row>
    <row r="426" spans="29:33" x14ac:dyDescent="0.3">
      <c r="AC426" s="14"/>
      <c r="AD426" s="5"/>
      <c r="AE426" s="5"/>
      <c r="AF426" s="5"/>
      <c r="AG426" s="5"/>
    </row>
    <row r="427" spans="29:33" x14ac:dyDescent="0.3">
      <c r="AC427" s="14"/>
      <c r="AD427" s="5"/>
      <c r="AE427" s="5"/>
      <c r="AF427" s="5"/>
      <c r="AG427" s="5"/>
    </row>
    <row r="428" spans="29:33" x14ac:dyDescent="0.3">
      <c r="AC428" s="14"/>
      <c r="AD428" s="5"/>
      <c r="AE428" s="5"/>
      <c r="AF428" s="5"/>
      <c r="AG428" s="5"/>
    </row>
    <row r="429" spans="29:33" x14ac:dyDescent="0.3">
      <c r="AC429" s="14"/>
      <c r="AD429" s="5"/>
      <c r="AE429" s="5"/>
      <c r="AF429" s="5"/>
      <c r="AG429" s="5"/>
    </row>
    <row r="430" spans="29:33" x14ac:dyDescent="0.3">
      <c r="AC430" s="14"/>
      <c r="AD430" s="5"/>
      <c r="AE430" s="5"/>
      <c r="AF430" s="5"/>
      <c r="AG430" s="5"/>
    </row>
    <row r="431" spans="29:33" x14ac:dyDescent="0.3">
      <c r="AC431" s="14"/>
      <c r="AD431" s="5"/>
      <c r="AE431" s="5"/>
      <c r="AF431" s="5"/>
      <c r="AG431" s="5"/>
    </row>
    <row r="432" spans="29:33" x14ac:dyDescent="0.3">
      <c r="AC432" s="14"/>
      <c r="AD432" s="5"/>
      <c r="AE432" s="5"/>
      <c r="AF432" s="5"/>
      <c r="AG432" s="5"/>
    </row>
    <row r="433" spans="29:33" x14ac:dyDescent="0.3">
      <c r="AC433" s="14"/>
      <c r="AD433" s="5"/>
      <c r="AE433" s="5"/>
      <c r="AF433" s="5"/>
      <c r="AG433" s="5"/>
    </row>
    <row r="434" spans="29:33" x14ac:dyDescent="0.3">
      <c r="AC434" s="14"/>
      <c r="AD434" s="5"/>
      <c r="AE434" s="5"/>
      <c r="AF434" s="5"/>
      <c r="AG434" s="5"/>
    </row>
    <row r="435" spans="29:33" x14ac:dyDescent="0.3">
      <c r="AC435" s="14"/>
      <c r="AD435" s="5"/>
      <c r="AE435" s="5"/>
      <c r="AF435" s="5"/>
      <c r="AG435" s="5"/>
    </row>
    <row r="436" spans="29:33" x14ac:dyDescent="0.3">
      <c r="AC436" s="14"/>
      <c r="AD436" s="5"/>
      <c r="AE436" s="5"/>
      <c r="AF436" s="5"/>
      <c r="AG436" s="5"/>
    </row>
    <row r="437" spans="29:33" x14ac:dyDescent="0.3">
      <c r="AC437" s="14"/>
      <c r="AD437" s="5"/>
      <c r="AE437" s="5"/>
      <c r="AF437" s="5"/>
      <c r="AG437" s="5"/>
    </row>
    <row r="438" spans="29:33" x14ac:dyDescent="0.3">
      <c r="AC438" s="14"/>
      <c r="AD438" s="5"/>
      <c r="AE438" s="5"/>
      <c r="AF438" s="5"/>
      <c r="AG438" s="5"/>
    </row>
    <row r="439" spans="29:33" x14ac:dyDescent="0.3">
      <c r="AC439" s="14"/>
      <c r="AD439" s="5"/>
      <c r="AE439" s="5"/>
      <c r="AF439" s="5"/>
      <c r="AG439" s="5"/>
    </row>
    <row r="440" spans="29:33" x14ac:dyDescent="0.3">
      <c r="AC440" s="14"/>
      <c r="AD440" s="5"/>
      <c r="AE440" s="5"/>
      <c r="AF440" s="5"/>
      <c r="AG440" s="5"/>
    </row>
    <row r="441" spans="29:33" x14ac:dyDescent="0.3">
      <c r="AC441" s="14"/>
      <c r="AD441" s="5"/>
      <c r="AE441" s="5"/>
      <c r="AF441" s="5"/>
      <c r="AG441" s="5"/>
    </row>
    <row r="442" spans="29:33" x14ac:dyDescent="0.3">
      <c r="AC442" s="14"/>
      <c r="AD442" s="5"/>
      <c r="AE442" s="5"/>
      <c r="AF442" s="5"/>
      <c r="AG442" s="5"/>
    </row>
    <row r="443" spans="29:33" x14ac:dyDescent="0.3">
      <c r="AC443" s="14"/>
      <c r="AD443" s="5"/>
      <c r="AE443" s="5"/>
      <c r="AF443" s="5"/>
      <c r="AG443" s="5"/>
    </row>
    <row r="444" spans="29:33" x14ac:dyDescent="0.3">
      <c r="AC444" s="14"/>
      <c r="AD444" s="5"/>
      <c r="AE444" s="5"/>
      <c r="AF444" s="5"/>
      <c r="AG444" s="5"/>
    </row>
    <row r="445" spans="29:33" x14ac:dyDescent="0.3">
      <c r="AC445" s="14"/>
      <c r="AD445" s="5"/>
      <c r="AE445" s="5"/>
      <c r="AF445" s="5"/>
      <c r="AG445" s="5"/>
    </row>
    <row r="446" spans="29:33" x14ac:dyDescent="0.3">
      <c r="AC446" s="14"/>
      <c r="AD446" s="5"/>
      <c r="AE446" s="5"/>
      <c r="AF446" s="5"/>
      <c r="AG446" s="5"/>
    </row>
    <row r="447" spans="29:33" x14ac:dyDescent="0.3">
      <c r="AC447" s="14"/>
      <c r="AD447" s="5"/>
      <c r="AE447" s="5"/>
      <c r="AF447" s="5"/>
      <c r="AG447" s="5"/>
    </row>
    <row r="448" spans="29:33" x14ac:dyDescent="0.3">
      <c r="AC448" s="14"/>
      <c r="AD448" s="5"/>
      <c r="AE448" s="5"/>
      <c r="AF448" s="5"/>
      <c r="AG448" s="5"/>
    </row>
    <row r="449" spans="29:33" x14ac:dyDescent="0.3">
      <c r="AC449" s="14"/>
      <c r="AD449" s="5"/>
      <c r="AE449" s="5"/>
      <c r="AF449" s="5"/>
      <c r="AG449" s="5"/>
    </row>
    <row r="450" spans="29:33" x14ac:dyDescent="0.3">
      <c r="AC450" s="14"/>
      <c r="AD450" s="5"/>
      <c r="AE450" s="5"/>
      <c r="AF450" s="5"/>
      <c r="AG450" s="5"/>
    </row>
    <row r="451" spans="29:33" x14ac:dyDescent="0.3">
      <c r="AC451" s="14"/>
      <c r="AD451" s="5"/>
      <c r="AE451" s="5"/>
      <c r="AF451" s="5"/>
      <c r="AG451" s="5"/>
    </row>
    <row r="452" spans="29:33" x14ac:dyDescent="0.3">
      <c r="AC452" s="14"/>
      <c r="AD452" s="5"/>
      <c r="AE452" s="5"/>
      <c r="AF452" s="5"/>
      <c r="AG452" s="5"/>
    </row>
    <row r="453" spans="29:33" x14ac:dyDescent="0.3">
      <c r="AC453" s="14"/>
      <c r="AD453" s="5"/>
      <c r="AE453" s="5"/>
      <c r="AF453" s="5"/>
      <c r="AG453" s="5"/>
    </row>
    <row r="454" spans="29:33" x14ac:dyDescent="0.3">
      <c r="AC454" s="14"/>
      <c r="AD454" s="5"/>
      <c r="AE454" s="5"/>
      <c r="AF454" s="5"/>
      <c r="AG454" s="5"/>
    </row>
    <row r="455" spans="29:33" x14ac:dyDescent="0.3">
      <c r="AC455" s="14"/>
      <c r="AD455" s="5"/>
      <c r="AE455" s="5"/>
      <c r="AF455" s="5"/>
      <c r="AG455" s="5"/>
    </row>
    <row r="456" spans="29:33" x14ac:dyDescent="0.3">
      <c r="AC456" s="14"/>
      <c r="AD456" s="5"/>
      <c r="AE456" s="5"/>
      <c r="AF456" s="5"/>
      <c r="AG456" s="5"/>
    </row>
    <row r="457" spans="29:33" x14ac:dyDescent="0.3">
      <c r="AC457" s="14"/>
      <c r="AD457" s="5"/>
      <c r="AE457" s="5"/>
      <c r="AF457" s="5"/>
      <c r="AG457" s="5"/>
    </row>
    <row r="458" spans="29:33" x14ac:dyDescent="0.3">
      <c r="AC458" s="14"/>
      <c r="AD458" s="5"/>
      <c r="AE458" s="5"/>
      <c r="AF458" s="5"/>
      <c r="AG458" s="5"/>
    </row>
    <row r="459" spans="29:33" x14ac:dyDescent="0.3">
      <c r="AC459" s="14"/>
      <c r="AD459" s="5"/>
      <c r="AE459" s="5"/>
      <c r="AF459" s="5"/>
      <c r="AG459" s="5"/>
    </row>
    <row r="460" spans="29:33" x14ac:dyDescent="0.3">
      <c r="AC460" s="14"/>
      <c r="AD460" s="5"/>
      <c r="AE460" s="5"/>
      <c r="AF460" s="5"/>
      <c r="AG460" s="5"/>
    </row>
    <row r="461" spans="29:33" x14ac:dyDescent="0.3">
      <c r="AC461" s="14"/>
      <c r="AD461" s="5"/>
      <c r="AE461" s="5"/>
      <c r="AF461" s="5"/>
      <c r="AG461" s="5"/>
    </row>
    <row r="462" spans="29:33" x14ac:dyDescent="0.3">
      <c r="AC462" s="14"/>
      <c r="AD462" s="5"/>
      <c r="AE462" s="5"/>
      <c r="AF462" s="5"/>
      <c r="AG462" s="5"/>
    </row>
    <row r="463" spans="29:33" x14ac:dyDescent="0.3">
      <c r="AC463" s="14"/>
      <c r="AD463" s="5"/>
      <c r="AE463" s="5"/>
      <c r="AF463" s="5"/>
      <c r="AG463" s="5"/>
    </row>
    <row r="464" spans="29:33" x14ac:dyDescent="0.3">
      <c r="AC464" s="14"/>
      <c r="AD464" s="5"/>
      <c r="AE464" s="5"/>
      <c r="AF464" s="5"/>
      <c r="AG464" s="5"/>
    </row>
    <row r="465" spans="29:33" x14ac:dyDescent="0.3">
      <c r="AC465" s="14"/>
      <c r="AD465" s="5"/>
      <c r="AE465" s="5"/>
      <c r="AF465" s="5"/>
      <c r="AG465" s="5"/>
    </row>
    <row r="466" spans="29:33" x14ac:dyDescent="0.3">
      <c r="AC466" s="14"/>
      <c r="AD466" s="5"/>
      <c r="AE466" s="5"/>
      <c r="AF466" s="5"/>
      <c r="AG466" s="5"/>
    </row>
    <row r="467" spans="29:33" x14ac:dyDescent="0.3">
      <c r="AC467" s="14"/>
      <c r="AD467" s="5"/>
      <c r="AE467" s="5"/>
      <c r="AF467" s="5"/>
      <c r="AG467" s="5"/>
    </row>
    <row r="468" spans="29:33" x14ac:dyDescent="0.3">
      <c r="AC468" s="14"/>
      <c r="AD468" s="5"/>
      <c r="AE468" s="5"/>
      <c r="AF468" s="5"/>
      <c r="AG468" s="5"/>
    </row>
    <row r="469" spans="29:33" x14ac:dyDescent="0.3">
      <c r="AC469" s="14"/>
      <c r="AD469" s="5"/>
      <c r="AE469" s="5"/>
      <c r="AF469" s="5"/>
      <c r="AG469" s="5"/>
    </row>
    <row r="470" spans="29:33" x14ac:dyDescent="0.3">
      <c r="AC470" s="14"/>
      <c r="AD470" s="5"/>
      <c r="AE470" s="5"/>
      <c r="AF470" s="5"/>
      <c r="AG470" s="5"/>
    </row>
    <row r="471" spans="29:33" x14ac:dyDescent="0.3">
      <c r="AC471" s="14"/>
      <c r="AD471" s="5"/>
      <c r="AE471" s="5"/>
      <c r="AF471" s="5"/>
      <c r="AG471" s="5"/>
    </row>
    <row r="472" spans="29:33" x14ac:dyDescent="0.3">
      <c r="AC472" s="14"/>
      <c r="AD472" s="5"/>
      <c r="AE472" s="5"/>
      <c r="AF472" s="5"/>
      <c r="AG472" s="5"/>
    </row>
    <row r="473" spans="29:33" x14ac:dyDescent="0.3">
      <c r="AC473" s="14"/>
      <c r="AD473" s="5"/>
      <c r="AE473" s="5"/>
      <c r="AF473" s="5"/>
      <c r="AG473" s="5"/>
    </row>
    <row r="474" spans="29:33" x14ac:dyDescent="0.3">
      <c r="AC474" s="14"/>
      <c r="AD474" s="5"/>
      <c r="AE474" s="5"/>
      <c r="AF474" s="5"/>
      <c r="AG474" s="5"/>
    </row>
    <row r="475" spans="29:33" x14ac:dyDescent="0.3">
      <c r="AC475" s="14"/>
      <c r="AD475" s="5"/>
      <c r="AE475" s="5"/>
      <c r="AF475" s="5"/>
      <c r="AG475" s="5"/>
    </row>
    <row r="476" spans="29:33" x14ac:dyDescent="0.3">
      <c r="AC476" s="14"/>
      <c r="AD476" s="5"/>
      <c r="AE476" s="5"/>
      <c r="AF476" s="5"/>
      <c r="AG476" s="5"/>
    </row>
    <row r="477" spans="29:33" x14ac:dyDescent="0.3">
      <c r="AC477" s="14"/>
      <c r="AD477" s="5"/>
      <c r="AE477" s="5"/>
      <c r="AF477" s="5"/>
      <c r="AG477" s="5"/>
    </row>
    <row r="478" spans="29:33" x14ac:dyDescent="0.3">
      <c r="AC478" s="14"/>
      <c r="AD478" s="5"/>
      <c r="AE478" s="5"/>
      <c r="AF478" s="5"/>
      <c r="AG478" s="5"/>
    </row>
    <row r="479" spans="29:33" x14ac:dyDescent="0.3">
      <c r="AC479" s="14"/>
      <c r="AD479" s="5"/>
      <c r="AE479" s="5"/>
      <c r="AF479" s="5"/>
      <c r="AG479" s="5"/>
    </row>
    <row r="480" spans="29:33" x14ac:dyDescent="0.3">
      <c r="AC480" s="14"/>
      <c r="AD480" s="5"/>
      <c r="AE480" s="5"/>
      <c r="AF480" s="5"/>
      <c r="AG480" s="5"/>
    </row>
    <row r="481" spans="29:33" x14ac:dyDescent="0.3">
      <c r="AC481" s="14"/>
      <c r="AD481" s="5"/>
      <c r="AE481" s="5"/>
      <c r="AF481" s="5"/>
      <c r="AG481" s="5"/>
    </row>
    <row r="482" spans="29:33" x14ac:dyDescent="0.3">
      <c r="AC482" s="14"/>
      <c r="AD482" s="5"/>
      <c r="AE482" s="5"/>
      <c r="AF482" s="5"/>
      <c r="AG482" s="5"/>
    </row>
    <row r="483" spans="29:33" x14ac:dyDescent="0.3">
      <c r="AC483" s="14"/>
      <c r="AD483" s="5"/>
      <c r="AE483" s="5"/>
      <c r="AF483" s="5"/>
      <c r="AG483" s="5"/>
    </row>
    <row r="484" spans="29:33" x14ac:dyDescent="0.3">
      <c r="AC484" s="14"/>
      <c r="AD484" s="5"/>
      <c r="AE484" s="5"/>
      <c r="AF484" s="5"/>
      <c r="AG484" s="5"/>
    </row>
    <row r="485" spans="29:33" x14ac:dyDescent="0.3">
      <c r="AC485" s="14"/>
      <c r="AD485" s="5"/>
      <c r="AE485" s="5"/>
      <c r="AF485" s="5"/>
      <c r="AG485" s="5"/>
    </row>
    <row r="486" spans="29:33" x14ac:dyDescent="0.3">
      <c r="AC486" s="14"/>
      <c r="AD486" s="5"/>
      <c r="AE486" s="5"/>
      <c r="AF486" s="5"/>
      <c r="AG486" s="5"/>
    </row>
    <row r="487" spans="29:33" x14ac:dyDescent="0.3">
      <c r="AC487" s="14"/>
      <c r="AD487" s="5"/>
      <c r="AE487" s="5"/>
      <c r="AF487" s="5"/>
      <c r="AG487" s="5"/>
    </row>
    <row r="488" spans="29:33" x14ac:dyDescent="0.3">
      <c r="AC488" s="14"/>
      <c r="AD488" s="5"/>
      <c r="AE488" s="5"/>
      <c r="AF488" s="5"/>
      <c r="AG488" s="5"/>
    </row>
    <row r="489" spans="29:33" x14ac:dyDescent="0.3">
      <c r="AC489" s="14"/>
      <c r="AD489" s="5"/>
      <c r="AE489" s="5"/>
      <c r="AF489" s="5"/>
      <c r="AG489" s="5"/>
    </row>
    <row r="490" spans="29:33" x14ac:dyDescent="0.3">
      <c r="AC490" s="14"/>
      <c r="AD490" s="5"/>
      <c r="AE490" s="5"/>
      <c r="AF490" s="5"/>
      <c r="AG490" s="5"/>
    </row>
    <row r="491" spans="29:33" x14ac:dyDescent="0.3">
      <c r="AC491" s="14"/>
      <c r="AD491" s="5"/>
      <c r="AE491" s="5"/>
      <c r="AF491" s="5"/>
      <c r="AG491" s="5"/>
    </row>
    <row r="492" spans="29:33" x14ac:dyDescent="0.3">
      <c r="AC492" s="14"/>
      <c r="AD492" s="5"/>
      <c r="AE492" s="5"/>
      <c r="AF492" s="5"/>
      <c r="AG492" s="5"/>
    </row>
    <row r="493" spans="29:33" x14ac:dyDescent="0.3">
      <c r="AC493" s="14"/>
      <c r="AD493" s="5"/>
      <c r="AE493" s="5"/>
      <c r="AF493" s="5"/>
      <c r="AG493" s="5"/>
    </row>
    <row r="494" spans="29:33" x14ac:dyDescent="0.3">
      <c r="AC494" s="14"/>
      <c r="AD494" s="5"/>
      <c r="AE494" s="5"/>
      <c r="AF494" s="5"/>
      <c r="AG494" s="5"/>
    </row>
    <row r="495" spans="29:33" x14ac:dyDescent="0.3">
      <c r="AC495" s="14"/>
      <c r="AD495" s="5"/>
      <c r="AE495" s="5"/>
      <c r="AF495" s="5"/>
      <c r="AG495" s="5"/>
    </row>
    <row r="496" spans="29:33" x14ac:dyDescent="0.3">
      <c r="AC496" s="14"/>
      <c r="AD496" s="5"/>
      <c r="AE496" s="5"/>
      <c r="AF496" s="5"/>
      <c r="AG496" s="5"/>
    </row>
    <row r="497" spans="29:33" x14ac:dyDescent="0.3">
      <c r="AC497" s="14"/>
      <c r="AD497" s="5"/>
      <c r="AE497" s="5"/>
      <c r="AF497" s="5"/>
      <c r="AG497" s="5"/>
    </row>
    <row r="498" spans="29:33" x14ac:dyDescent="0.3">
      <c r="AC498" s="14"/>
      <c r="AD498" s="5"/>
      <c r="AE498" s="5"/>
      <c r="AF498" s="5"/>
      <c r="AG498" s="5"/>
    </row>
    <row r="499" spans="29:33" x14ac:dyDescent="0.3">
      <c r="AC499" s="14"/>
      <c r="AD499" s="5"/>
      <c r="AE499" s="5"/>
      <c r="AF499" s="5"/>
      <c r="AG499" s="5"/>
    </row>
    <row r="500" spans="29:33" x14ac:dyDescent="0.3">
      <c r="AC500" s="14"/>
      <c r="AD500" s="5"/>
      <c r="AE500" s="5"/>
      <c r="AF500" s="5"/>
      <c r="AG500" s="5"/>
    </row>
    <row r="501" spans="29:33" x14ac:dyDescent="0.3">
      <c r="AC501" s="14"/>
      <c r="AD501" s="5"/>
      <c r="AE501" s="5"/>
      <c r="AF501" s="5"/>
      <c r="AG501" s="5"/>
    </row>
    <row r="502" spans="29:33" x14ac:dyDescent="0.3">
      <c r="AC502" s="14"/>
      <c r="AD502" s="5"/>
      <c r="AE502" s="5"/>
      <c r="AF502" s="5"/>
      <c r="AG502" s="5"/>
    </row>
    <row r="503" spans="29:33" x14ac:dyDescent="0.3">
      <c r="AC503" s="14"/>
      <c r="AD503" s="5"/>
      <c r="AE503" s="5"/>
      <c r="AF503" s="5"/>
      <c r="AG503" s="5"/>
    </row>
    <row r="504" spans="29:33" x14ac:dyDescent="0.3">
      <c r="AC504" s="14"/>
      <c r="AD504" s="5"/>
      <c r="AE504" s="5"/>
      <c r="AF504" s="5"/>
      <c r="AG504" s="5"/>
    </row>
    <row r="505" spans="29:33" x14ac:dyDescent="0.3">
      <c r="AC505" s="14"/>
      <c r="AD505" s="5"/>
      <c r="AE505" s="5"/>
      <c r="AF505" s="5"/>
      <c r="AG505" s="5"/>
    </row>
    <row r="506" spans="29:33" x14ac:dyDescent="0.3">
      <c r="AC506" s="14"/>
      <c r="AD506" s="5"/>
      <c r="AE506" s="5"/>
      <c r="AF506" s="5"/>
      <c r="AG506" s="5"/>
    </row>
    <row r="507" spans="29:33" x14ac:dyDescent="0.3">
      <c r="AC507" s="14"/>
      <c r="AD507" s="5"/>
      <c r="AE507" s="5"/>
      <c r="AF507" s="5"/>
      <c r="AG507" s="5"/>
    </row>
    <row r="508" spans="29:33" x14ac:dyDescent="0.3">
      <c r="AC508" s="14"/>
      <c r="AD508" s="5"/>
      <c r="AE508" s="5"/>
      <c r="AF508" s="5"/>
      <c r="AG508" s="5"/>
    </row>
    <row r="509" spans="29:33" x14ac:dyDescent="0.3">
      <c r="AC509" s="14"/>
      <c r="AD509" s="5"/>
      <c r="AE509" s="5"/>
      <c r="AF509" s="5"/>
      <c r="AG509" s="5"/>
    </row>
    <row r="510" spans="29:33" x14ac:dyDescent="0.3">
      <c r="AC510" s="14"/>
      <c r="AD510" s="5"/>
      <c r="AE510" s="5"/>
      <c r="AF510" s="5"/>
      <c r="AG510" s="5"/>
    </row>
    <row r="511" spans="29:33" x14ac:dyDescent="0.3">
      <c r="AC511" s="14"/>
      <c r="AD511" s="5"/>
      <c r="AE511" s="5"/>
      <c r="AF511" s="5"/>
      <c r="AG511" s="5"/>
    </row>
    <row r="512" spans="29:33" x14ac:dyDescent="0.3">
      <c r="AC512" s="14"/>
      <c r="AD512" s="5"/>
      <c r="AE512" s="5"/>
      <c r="AF512" s="5"/>
      <c r="AG512" s="5"/>
    </row>
    <row r="513" spans="29:33" x14ac:dyDescent="0.3">
      <c r="AC513" s="14"/>
      <c r="AD513" s="5"/>
      <c r="AE513" s="5"/>
      <c r="AF513" s="5"/>
      <c r="AG513" s="5"/>
    </row>
    <row r="514" spans="29:33" x14ac:dyDescent="0.3">
      <c r="AC514" s="14"/>
      <c r="AD514" s="5"/>
      <c r="AE514" s="5"/>
      <c r="AF514" s="5"/>
      <c r="AG514" s="5"/>
    </row>
    <row r="515" spans="29:33" x14ac:dyDescent="0.3">
      <c r="AC515" s="14"/>
      <c r="AD515" s="5"/>
      <c r="AE515" s="5"/>
      <c r="AF515" s="5"/>
      <c r="AG515" s="5"/>
    </row>
    <row r="516" spans="29:33" x14ac:dyDescent="0.3">
      <c r="AC516" s="14"/>
      <c r="AD516" s="5"/>
      <c r="AE516" s="5"/>
      <c r="AF516" s="5"/>
      <c r="AG516" s="5"/>
    </row>
    <row r="517" spans="29:33" x14ac:dyDescent="0.3">
      <c r="AC517" s="14"/>
      <c r="AD517" s="5"/>
      <c r="AE517" s="5"/>
      <c r="AF517" s="5"/>
      <c r="AG517" s="5"/>
    </row>
    <row r="518" spans="29:33" x14ac:dyDescent="0.3">
      <c r="AC518" s="14"/>
      <c r="AD518" s="5"/>
      <c r="AE518" s="5"/>
      <c r="AF518" s="5"/>
      <c r="AG518" s="5"/>
    </row>
    <row r="519" spans="29:33" x14ac:dyDescent="0.3">
      <c r="AC519" s="14"/>
      <c r="AD519" s="5"/>
      <c r="AE519" s="5"/>
      <c r="AF519" s="5"/>
      <c r="AG519" s="5"/>
    </row>
    <row r="520" spans="29:33" x14ac:dyDescent="0.3">
      <c r="AC520" s="14"/>
      <c r="AD520" s="5"/>
      <c r="AE520" s="5"/>
      <c r="AF520" s="5"/>
      <c r="AG520" s="5"/>
    </row>
    <row r="521" spans="29:33" x14ac:dyDescent="0.3">
      <c r="AC521" s="14"/>
      <c r="AD521" s="5"/>
      <c r="AE521" s="5"/>
      <c r="AF521" s="5"/>
      <c r="AG521" s="5"/>
    </row>
    <row r="522" spans="29:33" x14ac:dyDescent="0.3">
      <c r="AC522" s="14"/>
      <c r="AD522" s="5"/>
      <c r="AE522" s="5"/>
      <c r="AF522" s="5"/>
      <c r="AG522" s="5"/>
    </row>
    <row r="523" spans="29:33" x14ac:dyDescent="0.3">
      <c r="AC523" s="14"/>
      <c r="AD523" s="5"/>
      <c r="AE523" s="5"/>
      <c r="AF523" s="5"/>
      <c r="AG523" s="5"/>
    </row>
    <row r="524" spans="29:33" x14ac:dyDescent="0.3">
      <c r="AC524" s="14"/>
      <c r="AD524" s="5"/>
      <c r="AE524" s="5"/>
      <c r="AF524" s="5"/>
      <c r="AG524" s="5"/>
    </row>
    <row r="525" spans="29:33" x14ac:dyDescent="0.3">
      <c r="AC525" s="14"/>
      <c r="AD525" s="5"/>
      <c r="AE525" s="5"/>
      <c r="AF525" s="5"/>
      <c r="AG525" s="5"/>
    </row>
    <row r="526" spans="29:33" x14ac:dyDescent="0.3">
      <c r="AC526" s="14"/>
      <c r="AD526" s="5"/>
      <c r="AE526" s="5"/>
      <c r="AF526" s="5"/>
      <c r="AG526" s="5"/>
    </row>
    <row r="527" spans="29:33" x14ac:dyDescent="0.3">
      <c r="AC527" s="14"/>
      <c r="AD527" s="5"/>
      <c r="AE527" s="5"/>
      <c r="AF527" s="5"/>
      <c r="AG527" s="5"/>
    </row>
    <row r="528" spans="29:33" x14ac:dyDescent="0.3">
      <c r="AC528" s="14"/>
      <c r="AD528" s="5"/>
      <c r="AE528" s="5"/>
      <c r="AF528" s="5"/>
      <c r="AG528" s="5"/>
    </row>
    <row r="529" spans="29:33" x14ac:dyDescent="0.3">
      <c r="AC529" s="14"/>
      <c r="AD529" s="5"/>
      <c r="AE529" s="5"/>
      <c r="AF529" s="5"/>
      <c r="AG529" s="5"/>
    </row>
    <row r="530" spans="29:33" x14ac:dyDescent="0.3">
      <c r="AC530" s="14"/>
      <c r="AD530" s="5"/>
      <c r="AE530" s="5"/>
      <c r="AF530" s="5"/>
      <c r="AG530" s="5"/>
    </row>
    <row r="531" spans="29:33" x14ac:dyDescent="0.3">
      <c r="AC531" s="14"/>
      <c r="AD531" s="5"/>
      <c r="AE531" s="5"/>
      <c r="AF531" s="5"/>
      <c r="AG531" s="5"/>
    </row>
    <row r="532" spans="29:33" x14ac:dyDescent="0.3">
      <c r="AC532" s="14"/>
      <c r="AD532" s="5"/>
      <c r="AE532" s="5"/>
      <c r="AF532" s="5"/>
      <c r="AG532" s="5"/>
    </row>
    <row r="533" spans="29:33" x14ac:dyDescent="0.3">
      <c r="AC533" s="14"/>
      <c r="AD533" s="5"/>
      <c r="AE533" s="5"/>
      <c r="AF533" s="5"/>
      <c r="AG533" s="5"/>
    </row>
    <row r="534" spans="29:33" x14ac:dyDescent="0.3">
      <c r="AC534" s="14"/>
      <c r="AD534" s="5"/>
      <c r="AE534" s="5"/>
      <c r="AF534" s="5"/>
      <c r="AG534" s="5"/>
    </row>
    <row r="535" spans="29:33" x14ac:dyDescent="0.3">
      <c r="AC535" s="14"/>
      <c r="AD535" s="5"/>
      <c r="AE535" s="5"/>
      <c r="AF535" s="5"/>
      <c r="AG535" s="5"/>
    </row>
    <row r="536" spans="29:33" x14ac:dyDescent="0.3">
      <c r="AC536" s="14"/>
      <c r="AD536" s="5"/>
      <c r="AE536" s="5"/>
      <c r="AF536" s="5"/>
      <c r="AG536" s="5"/>
    </row>
    <row r="537" spans="29:33" x14ac:dyDescent="0.3">
      <c r="AC537" s="14"/>
      <c r="AD537" s="5"/>
      <c r="AE537" s="5"/>
      <c r="AF537" s="5"/>
      <c r="AG537" s="5"/>
    </row>
    <row r="538" spans="29:33" x14ac:dyDescent="0.3">
      <c r="AC538" s="14"/>
      <c r="AD538" s="5"/>
      <c r="AE538" s="5"/>
      <c r="AF538" s="5"/>
      <c r="AG538" s="5"/>
    </row>
    <row r="539" spans="29:33" x14ac:dyDescent="0.3">
      <c r="AC539" s="14"/>
      <c r="AD539" s="5"/>
      <c r="AE539" s="5"/>
      <c r="AF539" s="5"/>
      <c r="AG539" s="5"/>
    </row>
    <row r="540" spans="29:33" x14ac:dyDescent="0.3">
      <c r="AC540" s="14"/>
      <c r="AD540" s="5"/>
      <c r="AE540" s="5"/>
      <c r="AF540" s="5"/>
      <c r="AG540" s="5"/>
    </row>
    <row r="541" spans="29:33" x14ac:dyDescent="0.3">
      <c r="AC541" s="14"/>
      <c r="AD541" s="5"/>
      <c r="AE541" s="5"/>
      <c r="AF541" s="5"/>
      <c r="AG541" s="5"/>
    </row>
    <row r="542" spans="29:33" x14ac:dyDescent="0.3">
      <c r="AC542" s="14"/>
      <c r="AD542" s="5"/>
      <c r="AE542" s="5"/>
      <c r="AF542" s="5"/>
      <c r="AG542" s="5"/>
    </row>
    <row r="543" spans="29:33" x14ac:dyDescent="0.3">
      <c r="AC543" s="14"/>
      <c r="AD543" s="5"/>
      <c r="AE543" s="5"/>
      <c r="AF543" s="5"/>
      <c r="AG543" s="5"/>
    </row>
    <row r="544" spans="29:33" x14ac:dyDescent="0.3">
      <c r="AC544" s="14"/>
      <c r="AD544" s="5"/>
      <c r="AE544" s="5"/>
      <c r="AF544" s="5"/>
      <c r="AG544" s="5"/>
    </row>
    <row r="545" spans="29:33" x14ac:dyDescent="0.3">
      <c r="AC545" s="14"/>
      <c r="AD545" s="5"/>
      <c r="AE545" s="5"/>
      <c r="AF545" s="5"/>
      <c r="AG545" s="5"/>
    </row>
    <row r="546" spans="29:33" x14ac:dyDescent="0.3">
      <c r="AC546" s="14"/>
      <c r="AD546" s="5"/>
      <c r="AE546" s="5"/>
      <c r="AF546" s="5"/>
      <c r="AG546" s="5"/>
    </row>
    <row r="547" spans="29:33" x14ac:dyDescent="0.3">
      <c r="AC547" s="14"/>
      <c r="AD547" s="5"/>
      <c r="AE547" s="5"/>
      <c r="AF547" s="5"/>
      <c r="AG547" s="5"/>
    </row>
    <row r="548" spans="29:33" x14ac:dyDescent="0.3">
      <c r="AC548" s="14"/>
      <c r="AD548" s="5"/>
      <c r="AE548" s="5"/>
      <c r="AF548" s="5"/>
      <c r="AG548" s="5"/>
    </row>
    <row r="549" spans="29:33" x14ac:dyDescent="0.3">
      <c r="AC549" s="14"/>
      <c r="AD549" s="5"/>
      <c r="AE549" s="5"/>
      <c r="AF549" s="5"/>
      <c r="AG549" s="5"/>
    </row>
    <row r="550" spans="29:33" x14ac:dyDescent="0.3">
      <c r="AC550" s="14"/>
      <c r="AD550" s="5"/>
      <c r="AE550" s="5"/>
      <c r="AF550" s="5"/>
      <c r="AG550" s="5"/>
    </row>
    <row r="551" spans="29:33" x14ac:dyDescent="0.3">
      <c r="AC551" s="14"/>
      <c r="AD551" s="5"/>
      <c r="AE551" s="5"/>
      <c r="AF551" s="5"/>
      <c r="AG551" s="5"/>
    </row>
    <row r="552" spans="29:33" x14ac:dyDescent="0.3">
      <c r="AC552" s="14"/>
      <c r="AD552" s="5"/>
      <c r="AE552" s="5"/>
      <c r="AF552" s="5"/>
      <c r="AG552" s="5"/>
    </row>
    <row r="553" spans="29:33" x14ac:dyDescent="0.3">
      <c r="AC553" s="14"/>
      <c r="AD553" s="5"/>
      <c r="AE553" s="5"/>
      <c r="AF553" s="5"/>
      <c r="AG553" s="5"/>
    </row>
    <row r="554" spans="29:33" x14ac:dyDescent="0.3">
      <c r="AC554" s="14"/>
      <c r="AD554" s="5"/>
      <c r="AE554" s="5"/>
      <c r="AF554" s="5"/>
      <c r="AG554" s="5"/>
    </row>
    <row r="555" spans="29:33" x14ac:dyDescent="0.3">
      <c r="AC555" s="14"/>
      <c r="AD555" s="5"/>
      <c r="AE555" s="5"/>
      <c r="AF555" s="5"/>
      <c r="AG555" s="5"/>
    </row>
    <row r="556" spans="29:33" x14ac:dyDescent="0.3">
      <c r="AC556" s="14"/>
      <c r="AD556" s="5"/>
      <c r="AE556" s="5"/>
      <c r="AF556" s="5"/>
      <c r="AG556" s="5"/>
    </row>
    <row r="557" spans="29:33" x14ac:dyDescent="0.3">
      <c r="AC557" s="14"/>
      <c r="AD557" s="5"/>
      <c r="AE557" s="5"/>
      <c r="AF557" s="5"/>
      <c r="AG557" s="5"/>
    </row>
    <row r="558" spans="29:33" x14ac:dyDescent="0.3">
      <c r="AC558" s="14"/>
      <c r="AD558" s="5"/>
      <c r="AE558" s="5"/>
      <c r="AF558" s="5"/>
      <c r="AG558" s="5"/>
    </row>
    <row r="559" spans="29:33" x14ac:dyDescent="0.3">
      <c r="AC559" s="14"/>
      <c r="AD559" s="5"/>
      <c r="AE559" s="5"/>
      <c r="AF559" s="5"/>
      <c r="AG559" s="5"/>
    </row>
    <row r="560" spans="29:33" x14ac:dyDescent="0.3">
      <c r="AC560" s="14"/>
      <c r="AD560" s="5"/>
      <c r="AE560" s="5"/>
      <c r="AF560" s="5"/>
      <c r="AG560" s="5"/>
    </row>
    <row r="561" spans="29:33" x14ac:dyDescent="0.3">
      <c r="AC561" s="14"/>
      <c r="AD561" s="5"/>
      <c r="AE561" s="5"/>
      <c r="AF561" s="5"/>
      <c r="AG561" s="5"/>
    </row>
    <row r="562" spans="29:33" x14ac:dyDescent="0.3">
      <c r="AC562" s="14"/>
      <c r="AD562" s="5"/>
      <c r="AE562" s="5"/>
      <c r="AF562" s="5"/>
      <c r="AG562" s="5"/>
    </row>
    <row r="563" spans="29:33" x14ac:dyDescent="0.3">
      <c r="AC563" s="14"/>
      <c r="AD563" s="5"/>
      <c r="AE563" s="5"/>
      <c r="AF563" s="5"/>
      <c r="AG563" s="5"/>
    </row>
    <row r="564" spans="29:33" x14ac:dyDescent="0.3">
      <c r="AC564" s="14"/>
      <c r="AD564" s="5"/>
      <c r="AE564" s="5"/>
      <c r="AF564" s="5"/>
      <c r="AG564" s="5"/>
    </row>
    <row r="565" spans="29:33" x14ac:dyDescent="0.3">
      <c r="AC565" s="14"/>
      <c r="AD565" s="5"/>
      <c r="AE565" s="5"/>
      <c r="AF565" s="5"/>
      <c r="AG565" s="5"/>
    </row>
    <row r="566" spans="29:33" x14ac:dyDescent="0.3">
      <c r="AC566" s="14"/>
      <c r="AD566" s="5"/>
      <c r="AE566" s="5"/>
      <c r="AF566" s="5"/>
      <c r="AG566" s="5"/>
    </row>
    <row r="567" spans="29:33" x14ac:dyDescent="0.3">
      <c r="AC567" s="14"/>
      <c r="AD567" s="5"/>
      <c r="AE567" s="5"/>
      <c r="AF567" s="5"/>
      <c r="AG567" s="5"/>
    </row>
    <row r="568" spans="29:33" x14ac:dyDescent="0.3">
      <c r="AC568" s="14"/>
      <c r="AD568" s="5"/>
      <c r="AE568" s="5"/>
      <c r="AF568" s="5"/>
      <c r="AG568" s="5"/>
    </row>
    <row r="569" spans="29:33" x14ac:dyDescent="0.3">
      <c r="AC569" s="14"/>
      <c r="AD569" s="5"/>
      <c r="AE569" s="5"/>
      <c r="AF569" s="5"/>
      <c r="AG569" s="5"/>
    </row>
    <row r="570" spans="29:33" x14ac:dyDescent="0.3">
      <c r="AC570" s="14"/>
      <c r="AD570" s="5"/>
      <c r="AE570" s="5"/>
      <c r="AF570" s="5"/>
      <c r="AG570" s="5"/>
    </row>
    <row r="571" spans="29:33" x14ac:dyDescent="0.3">
      <c r="AC571" s="14"/>
      <c r="AD571" s="5"/>
      <c r="AE571" s="5"/>
      <c r="AF571" s="5"/>
      <c r="AG571" s="5"/>
    </row>
    <row r="572" spans="29:33" x14ac:dyDescent="0.3">
      <c r="AC572" s="14"/>
      <c r="AD572" s="5"/>
      <c r="AE572" s="5"/>
      <c r="AF572" s="5"/>
      <c r="AG572" s="5"/>
    </row>
    <row r="573" spans="29:33" x14ac:dyDescent="0.3">
      <c r="AC573" s="14"/>
      <c r="AD573" s="5"/>
      <c r="AE573" s="5"/>
      <c r="AF573" s="5"/>
      <c r="AG573" s="5"/>
    </row>
    <row r="574" spans="29:33" x14ac:dyDescent="0.3">
      <c r="AC574" s="14"/>
      <c r="AD574" s="5"/>
      <c r="AE574" s="5"/>
      <c r="AF574" s="5"/>
      <c r="AG574" s="5"/>
    </row>
    <row r="575" spans="29:33" x14ac:dyDescent="0.3">
      <c r="AC575" s="14"/>
      <c r="AD575" s="5"/>
      <c r="AE575" s="5"/>
      <c r="AF575" s="5"/>
      <c r="AG575" s="5"/>
    </row>
    <row r="576" spans="29:33" x14ac:dyDescent="0.3">
      <c r="AC576" s="14"/>
      <c r="AD576" s="5"/>
      <c r="AE576" s="5"/>
      <c r="AF576" s="5"/>
      <c r="AG576" s="5"/>
    </row>
    <row r="577" spans="29:33" x14ac:dyDescent="0.3">
      <c r="AC577" s="14"/>
      <c r="AD577" s="5"/>
      <c r="AE577" s="5"/>
      <c r="AF577" s="5"/>
      <c r="AG577" s="5"/>
    </row>
    <row r="578" spans="29:33" x14ac:dyDescent="0.3">
      <c r="AC578" s="14"/>
      <c r="AD578" s="5"/>
      <c r="AE578" s="5"/>
      <c r="AF578" s="5"/>
      <c r="AG578" s="5"/>
    </row>
    <row r="579" spans="29:33" x14ac:dyDescent="0.3">
      <c r="AC579" s="14"/>
      <c r="AD579" s="5"/>
      <c r="AE579" s="5"/>
      <c r="AF579" s="5"/>
      <c r="AG579" s="5"/>
    </row>
    <row r="580" spans="29:33" x14ac:dyDescent="0.3">
      <c r="AC580" s="14"/>
      <c r="AD580" s="5"/>
      <c r="AE580" s="5"/>
      <c r="AF580" s="5"/>
      <c r="AG580" s="5"/>
    </row>
    <row r="581" spans="29:33" x14ac:dyDescent="0.3">
      <c r="AC581" s="14"/>
      <c r="AD581" s="5"/>
      <c r="AE581" s="5"/>
      <c r="AF581" s="5"/>
      <c r="AG581" s="5"/>
    </row>
    <row r="582" spans="29:33" x14ac:dyDescent="0.3">
      <c r="AC582" s="14"/>
      <c r="AD582" s="5"/>
      <c r="AE582" s="5"/>
      <c r="AF582" s="5"/>
      <c r="AG582" s="5"/>
    </row>
    <row r="583" spans="29:33" x14ac:dyDescent="0.3">
      <c r="AC583" s="14"/>
      <c r="AD583" s="5"/>
      <c r="AE583" s="5"/>
      <c r="AF583" s="5"/>
      <c r="AG583" s="5"/>
    </row>
    <row r="584" spans="29:33" x14ac:dyDescent="0.3">
      <c r="AC584" s="14"/>
      <c r="AD584" s="5"/>
      <c r="AE584" s="5"/>
      <c r="AF584" s="5"/>
      <c r="AG584" s="5"/>
    </row>
    <row r="585" spans="29:33" x14ac:dyDescent="0.3">
      <c r="AC585" s="14"/>
      <c r="AD585" s="5"/>
      <c r="AE585" s="5"/>
      <c r="AF585" s="5"/>
      <c r="AG585" s="5"/>
    </row>
    <row r="586" spans="29:33" x14ac:dyDescent="0.3">
      <c r="AC586" s="14"/>
      <c r="AD586" s="5"/>
      <c r="AE586" s="5"/>
      <c r="AF586" s="5"/>
      <c r="AG586" s="5"/>
    </row>
    <row r="587" spans="29:33" x14ac:dyDescent="0.3">
      <c r="AC587" s="14"/>
      <c r="AD587" s="5"/>
      <c r="AE587" s="5"/>
      <c r="AF587" s="5"/>
      <c r="AG587" s="5"/>
    </row>
    <row r="588" spans="29:33" x14ac:dyDescent="0.3">
      <c r="AC588" s="14"/>
      <c r="AD588" s="5"/>
      <c r="AE588" s="5"/>
      <c r="AF588" s="5"/>
      <c r="AG588" s="5"/>
    </row>
    <row r="589" spans="29:33" x14ac:dyDescent="0.3">
      <c r="AC589" s="14"/>
      <c r="AD589" s="5"/>
      <c r="AE589" s="5"/>
      <c r="AF589" s="5"/>
      <c r="AG589" s="5"/>
    </row>
    <row r="590" spans="29:33" x14ac:dyDescent="0.3">
      <c r="AC590" s="14"/>
      <c r="AD590" s="5"/>
      <c r="AE590" s="5"/>
      <c r="AF590" s="5"/>
      <c r="AG590" s="5"/>
    </row>
    <row r="591" spans="29:33" x14ac:dyDescent="0.3">
      <c r="AC591" s="14"/>
      <c r="AD591" s="5"/>
      <c r="AE591" s="5"/>
      <c r="AF591" s="5"/>
      <c r="AG591" s="5"/>
    </row>
    <row r="592" spans="29:33" x14ac:dyDescent="0.3">
      <c r="AC592" s="14"/>
      <c r="AD592" s="5"/>
      <c r="AE592" s="5"/>
      <c r="AF592" s="5"/>
      <c r="AG592" s="5"/>
    </row>
    <row r="593" spans="29:33" x14ac:dyDescent="0.3">
      <c r="AC593" s="14"/>
      <c r="AD593" s="5"/>
      <c r="AE593" s="5"/>
      <c r="AF593" s="5"/>
      <c r="AG593" s="5"/>
    </row>
    <row r="594" spans="29:33" x14ac:dyDescent="0.3">
      <c r="AC594" s="14"/>
      <c r="AD594" s="5"/>
      <c r="AE594" s="5"/>
      <c r="AF594" s="5"/>
      <c r="AG594" s="5"/>
    </row>
    <row r="595" spans="29:33" x14ac:dyDescent="0.3">
      <c r="AC595" s="14"/>
      <c r="AD595" s="5"/>
      <c r="AE595" s="5"/>
      <c r="AF595" s="5"/>
      <c r="AG595" s="5"/>
    </row>
    <row r="596" spans="29:33" x14ac:dyDescent="0.3">
      <c r="AC596" s="14"/>
      <c r="AD596" s="5"/>
      <c r="AE596" s="5"/>
      <c r="AF596" s="5"/>
      <c r="AG596" s="5"/>
    </row>
    <row r="597" spans="29:33" x14ac:dyDescent="0.3">
      <c r="AC597" s="14"/>
      <c r="AD597" s="5"/>
      <c r="AE597" s="5"/>
      <c r="AF597" s="5"/>
      <c r="AG597" s="5"/>
    </row>
    <row r="598" spans="29:33" x14ac:dyDescent="0.3">
      <c r="AC598" s="14"/>
      <c r="AD598" s="5"/>
      <c r="AE598" s="5"/>
      <c r="AF598" s="5"/>
      <c r="AG598" s="5"/>
    </row>
    <row r="599" spans="29:33" x14ac:dyDescent="0.3">
      <c r="AC599" s="14"/>
      <c r="AD599" s="5"/>
      <c r="AE599" s="5"/>
      <c r="AF599" s="5"/>
      <c r="AG599" s="5"/>
    </row>
    <row r="600" spans="29:33" x14ac:dyDescent="0.3">
      <c r="AC600" s="14"/>
      <c r="AD600" s="5"/>
      <c r="AE600" s="5"/>
      <c r="AF600" s="5"/>
      <c r="AG600" s="5"/>
    </row>
    <row r="601" spans="29:33" x14ac:dyDescent="0.3">
      <c r="AC601" s="14"/>
      <c r="AD601" s="5"/>
      <c r="AE601" s="5"/>
      <c r="AF601" s="5"/>
      <c r="AG601" s="5"/>
    </row>
    <row r="602" spans="29:33" x14ac:dyDescent="0.3">
      <c r="AC602" s="14"/>
      <c r="AD602" s="5"/>
      <c r="AE602" s="5"/>
      <c r="AF602" s="5"/>
      <c r="AG602" s="5"/>
    </row>
    <row r="603" spans="29:33" x14ac:dyDescent="0.3">
      <c r="AC603" s="14"/>
      <c r="AD603" s="5"/>
      <c r="AE603" s="5"/>
      <c r="AF603" s="5"/>
      <c r="AG603" s="5"/>
    </row>
    <row r="604" spans="29:33" x14ac:dyDescent="0.3">
      <c r="AC604" s="14"/>
      <c r="AD604" s="5"/>
      <c r="AE604" s="5"/>
      <c r="AF604" s="5"/>
      <c r="AG604" s="5"/>
    </row>
    <row r="605" spans="29:33" x14ac:dyDescent="0.3">
      <c r="AC605" s="14"/>
      <c r="AD605" s="5"/>
      <c r="AE605" s="5"/>
      <c r="AF605" s="5"/>
      <c r="AG605" s="5"/>
    </row>
    <row r="606" spans="29:33" x14ac:dyDescent="0.3">
      <c r="AC606" s="14"/>
      <c r="AD606" s="5"/>
      <c r="AE606" s="5"/>
      <c r="AF606" s="5"/>
      <c r="AG606" s="5"/>
    </row>
    <row r="607" spans="29:33" x14ac:dyDescent="0.3">
      <c r="AC607" s="14"/>
      <c r="AD607" s="5"/>
      <c r="AE607" s="5"/>
      <c r="AF607" s="5"/>
      <c r="AG607" s="5"/>
    </row>
    <row r="608" spans="29:33" x14ac:dyDescent="0.3">
      <c r="AC608" s="14"/>
      <c r="AD608" s="5"/>
      <c r="AE608" s="5"/>
      <c r="AF608" s="5"/>
      <c r="AG608" s="5"/>
    </row>
    <row r="609" spans="29:33" x14ac:dyDescent="0.3">
      <c r="AC609" s="14"/>
      <c r="AD609" s="5"/>
      <c r="AE609" s="5"/>
      <c r="AF609" s="5"/>
      <c r="AG609" s="5"/>
    </row>
    <row r="610" spans="29:33" x14ac:dyDescent="0.3">
      <c r="AC610" s="14"/>
      <c r="AD610" s="5"/>
      <c r="AE610" s="5"/>
      <c r="AF610" s="5"/>
      <c r="AG610" s="5"/>
    </row>
    <row r="611" spans="29:33" x14ac:dyDescent="0.3">
      <c r="AC611" s="14"/>
      <c r="AD611" s="5"/>
      <c r="AE611" s="5"/>
      <c r="AF611" s="5"/>
      <c r="AG611" s="5"/>
    </row>
    <row r="612" spans="29:33" x14ac:dyDescent="0.3">
      <c r="AC612" s="14"/>
      <c r="AD612" s="5"/>
      <c r="AE612" s="5"/>
      <c r="AF612" s="5"/>
      <c r="AG612" s="5"/>
    </row>
    <row r="613" spans="29:33" x14ac:dyDescent="0.3">
      <c r="AC613" s="14"/>
      <c r="AD613" s="5"/>
      <c r="AE613" s="5"/>
      <c r="AF613" s="5"/>
      <c r="AG613" s="5"/>
    </row>
    <row r="614" spans="29:33" x14ac:dyDescent="0.3">
      <c r="AC614" s="14"/>
      <c r="AD614" s="5"/>
      <c r="AE614" s="5"/>
      <c r="AF614" s="5"/>
      <c r="AG614" s="5"/>
    </row>
    <row r="615" spans="29:33" x14ac:dyDescent="0.3">
      <c r="AC615" s="14"/>
      <c r="AD615" s="5"/>
      <c r="AE615" s="5"/>
      <c r="AF615" s="5"/>
      <c r="AG615" s="5"/>
    </row>
    <row r="616" spans="29:33" x14ac:dyDescent="0.3">
      <c r="AC616" s="14"/>
      <c r="AD616" s="5"/>
      <c r="AE616" s="5"/>
      <c r="AF616" s="5"/>
      <c r="AG616" s="5"/>
    </row>
    <row r="617" spans="29:33" x14ac:dyDescent="0.3">
      <c r="AC617" s="14"/>
      <c r="AD617" s="5"/>
      <c r="AE617" s="5"/>
      <c r="AF617" s="5"/>
      <c r="AG617" s="5"/>
    </row>
    <row r="618" spans="29:33" x14ac:dyDescent="0.3">
      <c r="AC618" s="14"/>
      <c r="AD618" s="5"/>
      <c r="AE618" s="5"/>
      <c r="AF618" s="5"/>
      <c r="AG618" s="5"/>
    </row>
    <row r="619" spans="29:33" x14ac:dyDescent="0.3">
      <c r="AC619" s="14"/>
      <c r="AD619" s="5"/>
      <c r="AE619" s="5"/>
      <c r="AF619" s="5"/>
      <c r="AG619" s="5"/>
    </row>
    <row r="620" spans="29:33" x14ac:dyDescent="0.3">
      <c r="AC620" s="14"/>
      <c r="AD620" s="5"/>
      <c r="AE620" s="5"/>
      <c r="AF620" s="5"/>
      <c r="AG620" s="5"/>
    </row>
    <row r="621" spans="29:33" x14ac:dyDescent="0.3">
      <c r="AC621" s="14"/>
      <c r="AD621" s="5"/>
      <c r="AE621" s="5"/>
      <c r="AF621" s="5"/>
      <c r="AG621" s="5"/>
    </row>
    <row r="622" spans="29:33" x14ac:dyDescent="0.3">
      <c r="AC622" s="14"/>
      <c r="AD622" s="5"/>
      <c r="AE622" s="5"/>
      <c r="AF622" s="5"/>
      <c r="AG622" s="5"/>
    </row>
    <row r="623" spans="29:33" x14ac:dyDescent="0.3">
      <c r="AC623" s="14"/>
      <c r="AD623" s="5"/>
      <c r="AE623" s="5"/>
      <c r="AF623" s="5"/>
      <c r="AG623" s="5"/>
    </row>
    <row r="624" spans="29:33" x14ac:dyDescent="0.3">
      <c r="AC624" s="14"/>
      <c r="AD624" s="5"/>
      <c r="AE624" s="5"/>
      <c r="AF624" s="5"/>
      <c r="AG624" s="5"/>
    </row>
    <row r="625" spans="29:33" x14ac:dyDescent="0.3">
      <c r="AC625" s="14"/>
      <c r="AD625" s="5"/>
      <c r="AE625" s="5"/>
      <c r="AF625" s="5"/>
      <c r="AG625" s="5"/>
    </row>
    <row r="626" spans="29:33" x14ac:dyDescent="0.3">
      <c r="AC626" s="14"/>
      <c r="AD626" s="5"/>
      <c r="AE626" s="5"/>
      <c r="AF626" s="5"/>
      <c r="AG626" s="5"/>
    </row>
    <row r="627" spans="29:33" x14ac:dyDescent="0.3">
      <c r="AC627" s="14"/>
      <c r="AD627" s="5"/>
      <c r="AE627" s="5"/>
      <c r="AF627" s="5"/>
      <c r="AG627" s="5"/>
    </row>
    <row r="628" spans="29:33" x14ac:dyDescent="0.3">
      <c r="AC628" s="14"/>
      <c r="AD628" s="5"/>
      <c r="AE628" s="5"/>
      <c r="AF628" s="5"/>
      <c r="AG628" s="5"/>
    </row>
    <row r="629" spans="29:33" x14ac:dyDescent="0.3">
      <c r="AC629" s="14"/>
      <c r="AD629" s="5"/>
      <c r="AE629" s="5"/>
      <c r="AF629" s="5"/>
      <c r="AG629" s="5"/>
    </row>
    <row r="630" spans="29:33" x14ac:dyDescent="0.3">
      <c r="AC630" s="14"/>
      <c r="AD630" s="5"/>
      <c r="AE630" s="5"/>
      <c r="AF630" s="5"/>
      <c r="AG630" s="5"/>
    </row>
    <row r="631" spans="29:33" x14ac:dyDescent="0.3">
      <c r="AC631" s="14"/>
      <c r="AD631" s="5"/>
      <c r="AE631" s="5"/>
      <c r="AF631" s="5"/>
      <c r="AG631" s="5"/>
    </row>
    <row r="632" spans="29:33" x14ac:dyDescent="0.3">
      <c r="AC632" s="14"/>
      <c r="AD632" s="5"/>
      <c r="AE632" s="5"/>
      <c r="AF632" s="5"/>
      <c r="AG632" s="5"/>
    </row>
    <row r="633" spans="29:33" x14ac:dyDescent="0.3">
      <c r="AC633" s="14"/>
      <c r="AD633" s="5"/>
      <c r="AE633" s="5"/>
      <c r="AF633" s="5"/>
      <c r="AG633" s="5"/>
    </row>
    <row r="634" spans="29:33" x14ac:dyDescent="0.3">
      <c r="AC634" s="14"/>
      <c r="AD634" s="5"/>
      <c r="AE634" s="5"/>
      <c r="AF634" s="5"/>
      <c r="AG634" s="5"/>
    </row>
    <row r="635" spans="29:33" x14ac:dyDescent="0.3">
      <c r="AC635" s="14"/>
      <c r="AD635" s="5"/>
      <c r="AE635" s="5"/>
      <c r="AF635" s="5"/>
      <c r="AG635" s="5"/>
    </row>
    <row r="636" spans="29:33" x14ac:dyDescent="0.3">
      <c r="AC636" s="14"/>
      <c r="AD636" s="5"/>
      <c r="AE636" s="5"/>
      <c r="AF636" s="5"/>
      <c r="AG636" s="5"/>
    </row>
    <row r="637" spans="29:33" x14ac:dyDescent="0.3">
      <c r="AC637" s="14"/>
      <c r="AD637" s="5"/>
      <c r="AE637" s="5"/>
      <c r="AF637" s="5"/>
      <c r="AG637" s="5"/>
    </row>
    <row r="638" spans="29:33" x14ac:dyDescent="0.3">
      <c r="AC638" s="14"/>
      <c r="AD638" s="5"/>
      <c r="AE638" s="5"/>
      <c r="AF638" s="5"/>
      <c r="AG638" s="5"/>
    </row>
    <row r="639" spans="29:33" x14ac:dyDescent="0.3">
      <c r="AC639" s="14"/>
      <c r="AD639" s="5"/>
      <c r="AE639" s="5"/>
      <c r="AF639" s="5"/>
      <c r="AG639" s="5"/>
    </row>
    <row r="640" spans="29:33" x14ac:dyDescent="0.3">
      <c r="AC640" s="14"/>
      <c r="AD640" s="5"/>
      <c r="AE640" s="5"/>
      <c r="AF640" s="5"/>
      <c r="AG640" s="5"/>
    </row>
    <row r="641" spans="29:33" x14ac:dyDescent="0.3">
      <c r="AC641" s="14"/>
      <c r="AD641" s="5"/>
      <c r="AE641" s="5"/>
      <c r="AF641" s="5"/>
      <c r="AG641" s="5"/>
    </row>
    <row r="642" spans="29:33" x14ac:dyDescent="0.3">
      <c r="AC642" s="14"/>
      <c r="AD642" s="5"/>
      <c r="AE642" s="5"/>
      <c r="AF642" s="5"/>
      <c r="AG642" s="5"/>
    </row>
    <row r="643" spans="29:33" x14ac:dyDescent="0.3">
      <c r="AC643" s="14"/>
      <c r="AD643" s="5"/>
      <c r="AE643" s="5"/>
      <c r="AF643" s="5"/>
      <c r="AG643" s="5"/>
    </row>
    <row r="644" spans="29:33" x14ac:dyDescent="0.3">
      <c r="AC644" s="14"/>
      <c r="AD644" s="5"/>
      <c r="AE644" s="5"/>
      <c r="AF644" s="5"/>
      <c r="AG644" s="5"/>
    </row>
    <row r="645" spans="29:33" x14ac:dyDescent="0.3">
      <c r="AC645" s="14"/>
      <c r="AD645" s="5"/>
      <c r="AE645" s="5"/>
      <c r="AF645" s="5"/>
      <c r="AG645" s="5"/>
    </row>
    <row r="646" spans="29:33" x14ac:dyDescent="0.3">
      <c r="AC646" s="14"/>
      <c r="AD646" s="5"/>
      <c r="AE646" s="5"/>
      <c r="AF646" s="5"/>
      <c r="AG646" s="5"/>
    </row>
    <row r="647" spans="29:33" x14ac:dyDescent="0.3">
      <c r="AC647" s="14"/>
      <c r="AD647" s="5"/>
      <c r="AE647" s="5"/>
      <c r="AF647" s="5"/>
      <c r="AG647" s="5"/>
    </row>
    <row r="648" spans="29:33" x14ac:dyDescent="0.3">
      <c r="AC648" s="14"/>
      <c r="AD648" s="5"/>
      <c r="AE648" s="5"/>
      <c r="AF648" s="5"/>
      <c r="AG648" s="5"/>
    </row>
    <row r="649" spans="29:33" x14ac:dyDescent="0.3">
      <c r="AC649" s="14"/>
      <c r="AD649" s="5"/>
      <c r="AE649" s="5"/>
      <c r="AF649" s="5"/>
      <c r="AG649" s="5"/>
    </row>
    <row r="650" spans="29:33" x14ac:dyDescent="0.3">
      <c r="AC650" s="14"/>
      <c r="AD650" s="5"/>
      <c r="AE650" s="5"/>
      <c r="AF650" s="5"/>
      <c r="AG650" s="5"/>
    </row>
    <row r="651" spans="29:33" x14ac:dyDescent="0.3">
      <c r="AC651" s="14"/>
      <c r="AD651" s="5"/>
      <c r="AE651" s="5"/>
      <c r="AF651" s="5"/>
      <c r="AG651" s="5"/>
    </row>
    <row r="652" spans="29:33" x14ac:dyDescent="0.3">
      <c r="AC652" s="14"/>
      <c r="AD652" s="5"/>
      <c r="AE652" s="5"/>
      <c r="AF652" s="5"/>
      <c r="AG652" s="5"/>
    </row>
    <row r="653" spans="29:33" x14ac:dyDescent="0.3">
      <c r="AC653" s="14"/>
      <c r="AD653" s="5"/>
      <c r="AE653" s="5"/>
      <c r="AF653" s="5"/>
      <c r="AG653" s="5"/>
    </row>
    <row r="654" spans="29:33" x14ac:dyDescent="0.3">
      <c r="AC654" s="14"/>
      <c r="AD654" s="5"/>
      <c r="AE654" s="5"/>
      <c r="AF654" s="5"/>
      <c r="AG654" s="5"/>
    </row>
    <row r="655" spans="29:33" x14ac:dyDescent="0.3">
      <c r="AC655" s="14"/>
      <c r="AD655" s="5"/>
      <c r="AE655" s="5"/>
      <c r="AF655" s="5"/>
      <c r="AG655" s="5"/>
    </row>
    <row r="656" spans="29:33" x14ac:dyDescent="0.3">
      <c r="AC656" s="14"/>
      <c r="AD656" s="5"/>
      <c r="AE656" s="5"/>
      <c r="AF656" s="5"/>
      <c r="AG656" s="5"/>
    </row>
    <row r="657" spans="29:33" x14ac:dyDescent="0.3">
      <c r="AC657" s="14"/>
      <c r="AD657" s="5"/>
      <c r="AE657" s="5"/>
      <c r="AF657" s="5"/>
      <c r="AG657" s="5"/>
    </row>
    <row r="658" spans="29:33" x14ac:dyDescent="0.3">
      <c r="AC658" s="14"/>
      <c r="AD658" s="5"/>
      <c r="AE658" s="5"/>
      <c r="AF658" s="5"/>
      <c r="AG658" s="5"/>
    </row>
    <row r="659" spans="29:33" x14ac:dyDescent="0.3">
      <c r="AC659" s="14"/>
      <c r="AD659" s="5"/>
      <c r="AE659" s="5"/>
      <c r="AF659" s="5"/>
      <c r="AG659" s="5"/>
    </row>
    <row r="660" spans="29:33" x14ac:dyDescent="0.3">
      <c r="AC660" s="14"/>
      <c r="AD660" s="5"/>
      <c r="AE660" s="5"/>
      <c r="AF660" s="5"/>
      <c r="AG660" s="5"/>
    </row>
    <row r="661" spans="29:33" x14ac:dyDescent="0.3">
      <c r="AC661" s="14"/>
      <c r="AD661" s="5"/>
      <c r="AE661" s="5"/>
      <c r="AF661" s="5"/>
      <c r="AG661" s="5"/>
    </row>
    <row r="662" spans="29:33" x14ac:dyDescent="0.3">
      <c r="AC662" s="14"/>
      <c r="AD662" s="5"/>
      <c r="AE662" s="5"/>
      <c r="AF662" s="5"/>
      <c r="AG662" s="5"/>
    </row>
    <row r="663" spans="29:33" x14ac:dyDescent="0.3">
      <c r="AC663" s="14"/>
      <c r="AD663" s="5"/>
      <c r="AE663" s="5"/>
      <c r="AF663" s="5"/>
      <c r="AG663" s="5"/>
    </row>
    <row r="664" spans="29:33" x14ac:dyDescent="0.3">
      <c r="AC664" s="14"/>
      <c r="AD664" s="5"/>
      <c r="AE664" s="5"/>
      <c r="AF664" s="5"/>
      <c r="AG664" s="5"/>
    </row>
    <row r="665" spans="29:33" x14ac:dyDescent="0.3">
      <c r="AC665" s="14"/>
      <c r="AD665" s="5"/>
      <c r="AE665" s="5"/>
      <c r="AF665" s="5"/>
      <c r="AG665" s="5"/>
    </row>
    <row r="666" spans="29:33" x14ac:dyDescent="0.3">
      <c r="AC666" s="14"/>
      <c r="AD666" s="5"/>
      <c r="AE666" s="5"/>
      <c r="AF666" s="5"/>
      <c r="AG666" s="5"/>
    </row>
    <row r="667" spans="29:33" x14ac:dyDescent="0.3">
      <c r="AC667" s="14"/>
      <c r="AD667" s="5"/>
      <c r="AE667" s="5"/>
      <c r="AF667" s="5"/>
      <c r="AG667" s="5"/>
    </row>
    <row r="668" spans="29:33" x14ac:dyDescent="0.3">
      <c r="AC668" s="14"/>
      <c r="AD668" s="5"/>
      <c r="AE668" s="5"/>
      <c r="AF668" s="5"/>
      <c r="AG668" s="5"/>
    </row>
    <row r="669" spans="29:33" x14ac:dyDescent="0.3">
      <c r="AC669" s="14"/>
      <c r="AD669" s="5"/>
      <c r="AE669" s="5"/>
      <c r="AF669" s="5"/>
      <c r="AG669" s="5"/>
    </row>
    <row r="670" spans="29:33" x14ac:dyDescent="0.3">
      <c r="AC670" s="14"/>
      <c r="AD670" s="5"/>
      <c r="AE670" s="5"/>
      <c r="AF670" s="5"/>
      <c r="AG670" s="5"/>
    </row>
    <row r="671" spans="29:33" x14ac:dyDescent="0.3">
      <c r="AC671" s="14"/>
      <c r="AD671" s="5"/>
      <c r="AE671" s="5"/>
      <c r="AF671" s="5"/>
      <c r="AG671" s="5"/>
    </row>
    <row r="672" spans="29:33" x14ac:dyDescent="0.3">
      <c r="AC672" s="14"/>
      <c r="AD672" s="5"/>
      <c r="AE672" s="5"/>
      <c r="AF672" s="5"/>
      <c r="AG672" s="5"/>
    </row>
    <row r="673" spans="29:33" x14ac:dyDescent="0.3">
      <c r="AC673" s="14"/>
      <c r="AD673" s="5"/>
      <c r="AE673" s="5"/>
      <c r="AF673" s="5"/>
      <c r="AG673" s="5"/>
    </row>
    <row r="674" spans="29:33" x14ac:dyDescent="0.3">
      <c r="AC674" s="14"/>
      <c r="AD674" s="5"/>
      <c r="AE674" s="5"/>
      <c r="AF674" s="5"/>
      <c r="AG674" s="5"/>
    </row>
    <row r="675" spans="29:33" x14ac:dyDescent="0.3">
      <c r="AC675" s="14"/>
      <c r="AD675" s="5"/>
      <c r="AE675" s="5"/>
      <c r="AF675" s="5"/>
      <c r="AG675" s="5"/>
    </row>
    <row r="676" spans="29:33" x14ac:dyDescent="0.3">
      <c r="AC676" s="14"/>
      <c r="AD676" s="5"/>
      <c r="AE676" s="5"/>
      <c r="AF676" s="5"/>
      <c r="AG676" s="5"/>
    </row>
    <row r="677" spans="29:33" x14ac:dyDescent="0.3">
      <c r="AC677" s="14"/>
      <c r="AD677" s="5"/>
      <c r="AE677" s="5"/>
      <c r="AF677" s="5"/>
      <c r="AG677" s="5"/>
    </row>
    <row r="678" spans="29:33" x14ac:dyDescent="0.3">
      <c r="AC678" s="14"/>
      <c r="AD678" s="5"/>
      <c r="AE678" s="5"/>
      <c r="AF678" s="5"/>
      <c r="AG678" s="5"/>
    </row>
    <row r="679" spans="29:33" x14ac:dyDescent="0.3">
      <c r="AC679" s="14"/>
      <c r="AD679" s="5"/>
      <c r="AE679" s="5"/>
      <c r="AF679" s="5"/>
      <c r="AG679" s="5"/>
    </row>
    <row r="680" spans="29:33" x14ac:dyDescent="0.3">
      <c r="AC680" s="14"/>
      <c r="AD680" s="5"/>
      <c r="AE680" s="5"/>
      <c r="AF680" s="5"/>
      <c r="AG680" s="5"/>
    </row>
    <row r="681" spans="29:33" x14ac:dyDescent="0.3">
      <c r="AC681" s="14"/>
      <c r="AD681" s="5"/>
      <c r="AE681" s="5"/>
      <c r="AF681" s="5"/>
      <c r="AG681" s="5"/>
    </row>
    <row r="682" spans="29:33" x14ac:dyDescent="0.3">
      <c r="AC682" s="14"/>
      <c r="AD682" s="5"/>
      <c r="AE682" s="5"/>
      <c r="AF682" s="5"/>
      <c r="AG682" s="5"/>
    </row>
    <row r="683" spans="29:33" x14ac:dyDescent="0.3">
      <c r="AC683" s="14"/>
      <c r="AD683" s="5"/>
      <c r="AE683" s="5"/>
      <c r="AF683" s="5"/>
      <c r="AG683" s="5"/>
    </row>
    <row r="684" spans="29:33" x14ac:dyDescent="0.3">
      <c r="AC684" s="14"/>
      <c r="AD684" s="5"/>
      <c r="AE684" s="5"/>
      <c r="AF684" s="5"/>
      <c r="AG684" s="5"/>
    </row>
    <row r="685" spans="29:33" x14ac:dyDescent="0.3">
      <c r="AC685" s="14"/>
      <c r="AD685" s="5"/>
      <c r="AE685" s="5"/>
      <c r="AF685" s="5"/>
      <c r="AG685" s="5"/>
    </row>
    <row r="686" spans="29:33" x14ac:dyDescent="0.3">
      <c r="AC686" s="14"/>
      <c r="AD686" s="5"/>
      <c r="AE686" s="5"/>
      <c r="AF686" s="5"/>
      <c r="AG686" s="5"/>
    </row>
    <row r="687" spans="29:33" x14ac:dyDescent="0.3">
      <c r="AC687" s="14"/>
      <c r="AD687" s="5"/>
      <c r="AE687" s="5"/>
      <c r="AF687" s="5"/>
      <c r="AG687" s="5"/>
    </row>
    <row r="688" spans="29:33" x14ac:dyDescent="0.3">
      <c r="AC688" s="14"/>
      <c r="AD688" s="5"/>
      <c r="AE688" s="5"/>
      <c r="AF688" s="5"/>
      <c r="AG688" s="5"/>
    </row>
    <row r="689" spans="29:33" x14ac:dyDescent="0.3">
      <c r="AC689" s="14"/>
      <c r="AD689" s="5"/>
      <c r="AE689" s="5"/>
      <c r="AF689" s="5"/>
      <c r="AG689" s="5"/>
    </row>
    <row r="690" spans="29:33" x14ac:dyDescent="0.3">
      <c r="AC690" s="14"/>
      <c r="AD690" s="5"/>
      <c r="AE690" s="5"/>
      <c r="AF690" s="5"/>
      <c r="AG690" s="5"/>
    </row>
    <row r="691" spans="29:33" x14ac:dyDescent="0.3">
      <c r="AC691" s="14"/>
      <c r="AD691" s="5"/>
      <c r="AE691" s="5"/>
      <c r="AF691" s="5"/>
      <c r="AG691" s="5"/>
    </row>
    <row r="692" spans="29:33" x14ac:dyDescent="0.3">
      <c r="AC692" s="14"/>
      <c r="AD692" s="5"/>
      <c r="AE692" s="5"/>
      <c r="AF692" s="5"/>
      <c r="AG692" s="5"/>
    </row>
    <row r="693" spans="29:33" x14ac:dyDescent="0.3">
      <c r="AC693" s="14"/>
      <c r="AD693" s="5"/>
      <c r="AE693" s="5"/>
      <c r="AF693" s="5"/>
      <c r="AG693" s="5"/>
    </row>
    <row r="694" spans="29:33" x14ac:dyDescent="0.3">
      <c r="AC694" s="14"/>
      <c r="AD694" s="5"/>
      <c r="AE694" s="5"/>
      <c r="AF694" s="5"/>
      <c r="AG694" s="5"/>
    </row>
    <row r="695" spans="29:33" x14ac:dyDescent="0.3">
      <c r="AC695" s="14"/>
      <c r="AD695" s="5"/>
      <c r="AE695" s="5"/>
      <c r="AF695" s="5"/>
      <c r="AG695" s="5"/>
    </row>
    <row r="696" spans="29:33" x14ac:dyDescent="0.3">
      <c r="AC696" s="14"/>
      <c r="AD696" s="5"/>
      <c r="AE696" s="5"/>
      <c r="AF696" s="5"/>
      <c r="AG696" s="5"/>
    </row>
    <row r="697" spans="29:33" x14ac:dyDescent="0.3">
      <c r="AC697" s="14"/>
      <c r="AD697" s="5"/>
      <c r="AE697" s="5"/>
      <c r="AF697" s="5"/>
      <c r="AG697" s="5"/>
    </row>
    <row r="698" spans="29:33" x14ac:dyDescent="0.3">
      <c r="AC698" s="14"/>
      <c r="AD698" s="5"/>
      <c r="AE698" s="5"/>
      <c r="AF698" s="5"/>
      <c r="AG698" s="5"/>
    </row>
    <row r="699" spans="29:33" x14ac:dyDescent="0.3">
      <c r="AC699" s="14"/>
      <c r="AD699" s="5"/>
      <c r="AE699" s="5"/>
      <c r="AF699" s="5"/>
      <c r="AG699" s="5"/>
    </row>
    <row r="700" spans="29:33" x14ac:dyDescent="0.3">
      <c r="AC700" s="14"/>
      <c r="AD700" s="5"/>
      <c r="AE700" s="5"/>
      <c r="AF700" s="5"/>
      <c r="AG700" s="5"/>
    </row>
    <row r="701" spans="29:33" x14ac:dyDescent="0.3">
      <c r="AC701" s="14"/>
      <c r="AD701" s="5"/>
      <c r="AE701" s="5"/>
      <c r="AF701" s="5"/>
      <c r="AG701" s="5"/>
    </row>
    <row r="702" spans="29:33" x14ac:dyDescent="0.3">
      <c r="AC702" s="14"/>
      <c r="AD702" s="5"/>
      <c r="AE702" s="5"/>
      <c r="AF702" s="5"/>
      <c r="AG702" s="5"/>
    </row>
    <row r="703" spans="29:33" x14ac:dyDescent="0.3">
      <c r="AC703" s="14"/>
      <c r="AD703" s="5"/>
      <c r="AE703" s="5"/>
      <c r="AF703" s="5"/>
      <c r="AG703" s="5"/>
    </row>
    <row r="704" spans="29:33" x14ac:dyDescent="0.3">
      <c r="AC704" s="14"/>
      <c r="AD704" s="5"/>
      <c r="AE704" s="5"/>
      <c r="AF704" s="5"/>
      <c r="AG704" s="5"/>
    </row>
    <row r="705" spans="29:33" x14ac:dyDescent="0.3">
      <c r="AC705" s="14"/>
      <c r="AD705" s="5"/>
      <c r="AE705" s="5"/>
      <c r="AF705" s="5"/>
      <c r="AG705" s="5"/>
    </row>
    <row r="706" spans="29:33" x14ac:dyDescent="0.3">
      <c r="AC706" s="14"/>
      <c r="AD706" s="5"/>
      <c r="AE706" s="5"/>
      <c r="AF706" s="5"/>
      <c r="AG706" s="5"/>
    </row>
    <row r="707" spans="29:33" x14ac:dyDescent="0.3">
      <c r="AC707" s="14"/>
      <c r="AD707" s="5"/>
      <c r="AE707" s="5"/>
      <c r="AF707" s="5"/>
      <c r="AG707" s="5"/>
    </row>
    <row r="708" spans="29:33" x14ac:dyDescent="0.3">
      <c r="AC708" s="14"/>
      <c r="AD708" s="5"/>
      <c r="AE708" s="5"/>
      <c r="AF708" s="5"/>
      <c r="AG708" s="5"/>
    </row>
    <row r="709" spans="29:33" x14ac:dyDescent="0.3">
      <c r="AC709" s="14"/>
      <c r="AD709" s="5"/>
      <c r="AE709" s="5"/>
      <c r="AF709" s="5"/>
      <c r="AG709" s="5"/>
    </row>
    <row r="710" spans="29:33" x14ac:dyDescent="0.3">
      <c r="AC710" s="14"/>
      <c r="AD710" s="5"/>
      <c r="AE710" s="5"/>
      <c r="AF710" s="5"/>
      <c r="AG710" s="5"/>
    </row>
    <row r="711" spans="29:33" x14ac:dyDescent="0.3">
      <c r="AC711" s="14"/>
      <c r="AD711" s="5"/>
      <c r="AE711" s="5"/>
      <c r="AF711" s="5"/>
      <c r="AG711" s="5"/>
    </row>
    <row r="712" spans="29:33" x14ac:dyDescent="0.3">
      <c r="AC712" s="14"/>
      <c r="AD712" s="5"/>
      <c r="AE712" s="5"/>
      <c r="AF712" s="5"/>
      <c r="AG712" s="5"/>
    </row>
    <row r="713" spans="29:33" x14ac:dyDescent="0.3">
      <c r="AC713" s="14"/>
      <c r="AD713" s="5"/>
      <c r="AE713" s="5"/>
      <c r="AF713" s="5"/>
      <c r="AG713" s="5"/>
    </row>
    <row r="714" spans="29:33" x14ac:dyDescent="0.3">
      <c r="AC714" s="14"/>
      <c r="AD714" s="5"/>
      <c r="AE714" s="5"/>
      <c r="AF714" s="5"/>
      <c r="AG714" s="5"/>
    </row>
    <row r="715" spans="29:33" x14ac:dyDescent="0.3">
      <c r="AC715" s="14"/>
      <c r="AD715" s="5"/>
      <c r="AE715" s="5"/>
      <c r="AF715" s="5"/>
      <c r="AG715" s="5"/>
    </row>
    <row r="716" spans="29:33" x14ac:dyDescent="0.3">
      <c r="AC716" s="14"/>
      <c r="AD716" s="5"/>
      <c r="AE716" s="5"/>
      <c r="AF716" s="5"/>
      <c r="AG716" s="5"/>
    </row>
    <row r="717" spans="29:33" x14ac:dyDescent="0.3">
      <c r="AC717" s="14"/>
      <c r="AD717" s="5"/>
      <c r="AE717" s="5"/>
      <c r="AF717" s="5"/>
      <c r="AG717" s="5"/>
    </row>
    <row r="718" spans="29:33" x14ac:dyDescent="0.3">
      <c r="AC718" s="14"/>
      <c r="AD718" s="5"/>
      <c r="AE718" s="5"/>
      <c r="AF718" s="5"/>
      <c r="AG718" s="5"/>
    </row>
    <row r="719" spans="29:33" x14ac:dyDescent="0.3">
      <c r="AC719" s="14"/>
      <c r="AD719" s="5"/>
      <c r="AE719" s="5"/>
      <c r="AF719" s="5"/>
      <c r="AG719" s="5"/>
    </row>
    <row r="720" spans="29:33" x14ac:dyDescent="0.3">
      <c r="AC720" s="14"/>
      <c r="AD720" s="5"/>
      <c r="AE720" s="5"/>
      <c r="AF720" s="5"/>
      <c r="AG720" s="5"/>
    </row>
    <row r="721" spans="29:33" x14ac:dyDescent="0.3">
      <c r="AC721" s="14"/>
      <c r="AD721" s="5"/>
      <c r="AE721" s="5"/>
      <c r="AF721" s="5"/>
      <c r="AG721" s="5"/>
    </row>
    <row r="722" spans="29:33" x14ac:dyDescent="0.3">
      <c r="AC722" s="14"/>
      <c r="AD722" s="5"/>
      <c r="AE722" s="5"/>
      <c r="AF722" s="5"/>
      <c r="AG722" s="5"/>
    </row>
    <row r="723" spans="29:33" x14ac:dyDescent="0.3">
      <c r="AC723" s="14"/>
      <c r="AD723" s="5"/>
      <c r="AE723" s="5"/>
      <c r="AF723" s="5"/>
      <c r="AG723" s="5"/>
    </row>
    <row r="724" spans="29:33" x14ac:dyDescent="0.3">
      <c r="AC724" s="14"/>
      <c r="AD724" s="5"/>
      <c r="AE724" s="5"/>
      <c r="AF724" s="5"/>
      <c r="AG724" s="5"/>
    </row>
    <row r="725" spans="29:33" x14ac:dyDescent="0.3">
      <c r="AC725" s="14"/>
      <c r="AD725" s="5"/>
      <c r="AE725" s="5"/>
      <c r="AF725" s="5"/>
      <c r="AG725" s="5"/>
    </row>
    <row r="726" spans="29:33" x14ac:dyDescent="0.3">
      <c r="AC726" s="14"/>
      <c r="AD726" s="5"/>
      <c r="AE726" s="5"/>
      <c r="AF726" s="5"/>
      <c r="AG726" s="5"/>
    </row>
    <row r="727" spans="29:33" x14ac:dyDescent="0.3">
      <c r="AC727" s="14"/>
      <c r="AD727" s="5"/>
      <c r="AE727" s="5"/>
      <c r="AF727" s="5"/>
      <c r="AG727" s="5"/>
    </row>
    <row r="728" spans="29:33" x14ac:dyDescent="0.3">
      <c r="AC728" s="14"/>
      <c r="AD728" s="5"/>
      <c r="AE728" s="5"/>
      <c r="AF728" s="5"/>
      <c r="AG728" s="5"/>
    </row>
    <row r="729" spans="29:33" x14ac:dyDescent="0.3">
      <c r="AC729" s="14"/>
      <c r="AD729" s="5"/>
      <c r="AE729" s="5"/>
      <c r="AF729" s="5"/>
      <c r="AG729" s="5"/>
    </row>
    <row r="730" spans="29:33" x14ac:dyDescent="0.3">
      <c r="AC730" s="14"/>
      <c r="AD730" s="5"/>
      <c r="AE730" s="5"/>
      <c r="AF730" s="5"/>
      <c r="AG730" s="5"/>
    </row>
    <row r="731" spans="29:33" x14ac:dyDescent="0.3">
      <c r="AC731" s="14"/>
      <c r="AD731" s="5"/>
      <c r="AE731" s="5"/>
      <c r="AF731" s="5"/>
      <c r="AG731" s="5"/>
    </row>
    <row r="732" spans="29:33" x14ac:dyDescent="0.3">
      <c r="AC732" s="14"/>
      <c r="AD732" s="5"/>
      <c r="AE732" s="5"/>
      <c r="AF732" s="5"/>
      <c r="AG732" s="5"/>
    </row>
    <row r="733" spans="29:33" x14ac:dyDescent="0.3">
      <c r="AC733" s="14"/>
      <c r="AD733" s="5"/>
      <c r="AE733" s="5"/>
      <c r="AF733" s="5"/>
      <c r="AG733" s="5"/>
    </row>
    <row r="734" spans="29:33" x14ac:dyDescent="0.3">
      <c r="AC734" s="14"/>
      <c r="AD734" s="5"/>
      <c r="AE734" s="5"/>
      <c r="AF734" s="5"/>
      <c r="AG734" s="5"/>
    </row>
    <row r="735" spans="29:33" x14ac:dyDescent="0.3">
      <c r="AC735" s="14"/>
      <c r="AD735" s="5"/>
      <c r="AE735" s="5"/>
      <c r="AF735" s="5"/>
      <c r="AG735" s="5"/>
    </row>
    <row r="736" spans="29:33" x14ac:dyDescent="0.3">
      <c r="AC736" s="14"/>
      <c r="AD736" s="5"/>
      <c r="AE736" s="5"/>
      <c r="AF736" s="5"/>
      <c r="AG736" s="5"/>
    </row>
    <row r="737" spans="29:33" x14ac:dyDescent="0.3">
      <c r="AC737" s="14"/>
      <c r="AD737" s="5"/>
      <c r="AE737" s="5"/>
      <c r="AF737" s="5"/>
      <c r="AG737" s="5"/>
    </row>
    <row r="738" spans="29:33" x14ac:dyDescent="0.3">
      <c r="AC738" s="14"/>
      <c r="AD738" s="5"/>
      <c r="AE738" s="5"/>
      <c r="AF738" s="5"/>
      <c r="AG738" s="5"/>
    </row>
    <row r="739" spans="29:33" x14ac:dyDescent="0.3">
      <c r="AC739" s="14"/>
      <c r="AD739" s="5"/>
      <c r="AE739" s="5"/>
      <c r="AF739" s="5"/>
      <c r="AG739" s="5"/>
    </row>
    <row r="740" spans="29:33" x14ac:dyDescent="0.3">
      <c r="AC740" s="14"/>
      <c r="AD740" s="5"/>
      <c r="AE740" s="5"/>
      <c r="AF740" s="5"/>
      <c r="AG740" s="5"/>
    </row>
    <row r="741" spans="29:33" x14ac:dyDescent="0.3">
      <c r="AC741" s="14"/>
      <c r="AD741" s="5"/>
      <c r="AE741" s="5"/>
      <c r="AF741" s="5"/>
      <c r="AG741" s="5"/>
    </row>
    <row r="742" spans="29:33" x14ac:dyDescent="0.3">
      <c r="AC742" s="14"/>
      <c r="AD742" s="5"/>
      <c r="AE742" s="5"/>
      <c r="AF742" s="5"/>
      <c r="AG742" s="5"/>
    </row>
    <row r="743" spans="29:33" x14ac:dyDescent="0.3">
      <c r="AC743" s="14"/>
      <c r="AD743" s="5"/>
      <c r="AE743" s="5"/>
      <c r="AF743" s="5"/>
      <c r="AG743" s="5"/>
    </row>
    <row r="744" spans="29:33" x14ac:dyDescent="0.3">
      <c r="AC744" s="14"/>
      <c r="AD744" s="5"/>
      <c r="AE744" s="5"/>
      <c r="AF744" s="5"/>
      <c r="AG744" s="5"/>
    </row>
    <row r="745" spans="29:33" x14ac:dyDescent="0.3">
      <c r="AC745" s="14"/>
      <c r="AD745" s="5"/>
      <c r="AE745" s="5"/>
      <c r="AF745" s="5"/>
      <c r="AG745" s="5"/>
    </row>
    <row r="746" spans="29:33" x14ac:dyDescent="0.3">
      <c r="AC746" s="14"/>
      <c r="AD746" s="5"/>
      <c r="AE746" s="5"/>
      <c r="AF746" s="5"/>
      <c r="AG746" s="5"/>
    </row>
    <row r="747" spans="29:33" x14ac:dyDescent="0.3">
      <c r="AC747" s="14"/>
      <c r="AD747" s="5"/>
      <c r="AE747" s="5"/>
      <c r="AF747" s="5"/>
      <c r="AG747" s="5"/>
    </row>
    <row r="748" spans="29:33" x14ac:dyDescent="0.3">
      <c r="AC748" s="14"/>
      <c r="AD748" s="5"/>
      <c r="AE748" s="5"/>
      <c r="AF748" s="5"/>
      <c r="AG748" s="5"/>
    </row>
    <row r="749" spans="29:33" x14ac:dyDescent="0.3">
      <c r="AC749" s="14"/>
      <c r="AD749" s="5"/>
      <c r="AE749" s="5"/>
      <c r="AF749" s="5"/>
      <c r="AG749" s="5"/>
    </row>
    <row r="750" spans="29:33" x14ac:dyDescent="0.3">
      <c r="AC750" s="14"/>
      <c r="AD750" s="5"/>
      <c r="AE750" s="5"/>
      <c r="AF750" s="5"/>
      <c r="AG750" s="5"/>
    </row>
    <row r="751" spans="29:33" x14ac:dyDescent="0.3">
      <c r="AC751" s="14"/>
      <c r="AD751" s="5"/>
      <c r="AE751" s="5"/>
      <c r="AF751" s="5"/>
      <c r="AG751" s="5"/>
    </row>
    <row r="752" spans="29:33" x14ac:dyDescent="0.3">
      <c r="AC752" s="14"/>
      <c r="AD752" s="5"/>
      <c r="AE752" s="5"/>
      <c r="AF752" s="5"/>
      <c r="AG752" s="5"/>
    </row>
    <row r="753" spans="29:33" x14ac:dyDescent="0.3">
      <c r="AC753" s="14"/>
      <c r="AD753" s="5"/>
      <c r="AE753" s="5"/>
      <c r="AF753" s="5"/>
      <c r="AG753" s="5"/>
    </row>
    <row r="754" spans="29:33" x14ac:dyDescent="0.3">
      <c r="AC754" s="14"/>
      <c r="AD754" s="5"/>
      <c r="AE754" s="5"/>
      <c r="AF754" s="5"/>
      <c r="AG754" s="5"/>
    </row>
    <row r="755" spans="29:33" x14ac:dyDescent="0.3">
      <c r="AC755" s="14"/>
      <c r="AD755" s="5"/>
      <c r="AE755" s="5"/>
      <c r="AF755" s="5"/>
      <c r="AG755" s="5"/>
    </row>
    <row r="756" spans="29:33" x14ac:dyDescent="0.3">
      <c r="AC756" s="14"/>
      <c r="AD756" s="5"/>
      <c r="AE756" s="5"/>
      <c r="AF756" s="5"/>
      <c r="AG756" s="5"/>
    </row>
    <row r="757" spans="29:33" x14ac:dyDescent="0.3">
      <c r="AC757" s="14"/>
      <c r="AD757" s="5"/>
      <c r="AE757" s="5"/>
      <c r="AF757" s="5"/>
      <c r="AG757" s="5"/>
    </row>
    <row r="758" spans="29:33" x14ac:dyDescent="0.3">
      <c r="AC758" s="14"/>
      <c r="AD758" s="5"/>
      <c r="AE758" s="5"/>
      <c r="AF758" s="5"/>
      <c r="AG758" s="5"/>
    </row>
    <row r="759" spans="29:33" x14ac:dyDescent="0.3">
      <c r="AC759" s="14"/>
      <c r="AD759" s="5"/>
      <c r="AE759" s="5"/>
      <c r="AF759" s="5"/>
      <c r="AG759" s="5"/>
    </row>
    <row r="760" spans="29:33" x14ac:dyDescent="0.3">
      <c r="AC760" s="14"/>
      <c r="AD760" s="5"/>
      <c r="AE760" s="5"/>
      <c r="AF760" s="5"/>
      <c r="AG760" s="5"/>
    </row>
    <row r="761" spans="29:33" x14ac:dyDescent="0.3">
      <c r="AC761" s="14"/>
      <c r="AD761" s="5"/>
      <c r="AE761" s="5"/>
      <c r="AF761" s="5"/>
      <c r="AG761" s="5"/>
    </row>
    <row r="762" spans="29:33" x14ac:dyDescent="0.3">
      <c r="AC762" s="14"/>
      <c r="AD762" s="5"/>
      <c r="AE762" s="5"/>
      <c r="AF762" s="5"/>
      <c r="AG762" s="5"/>
    </row>
    <row r="763" spans="29:33" x14ac:dyDescent="0.3">
      <c r="AC763" s="14"/>
      <c r="AD763" s="5"/>
      <c r="AE763" s="5"/>
      <c r="AF763" s="5"/>
      <c r="AG763" s="5"/>
    </row>
    <row r="764" spans="29:33" x14ac:dyDescent="0.3">
      <c r="AC764" s="14"/>
      <c r="AD764" s="5"/>
      <c r="AE764" s="5"/>
      <c r="AF764" s="5"/>
      <c r="AG764" s="5"/>
    </row>
    <row r="765" spans="29:33" x14ac:dyDescent="0.3">
      <c r="AC765" s="14"/>
      <c r="AD765" s="5"/>
      <c r="AE765" s="5"/>
      <c r="AF765" s="5"/>
      <c r="AG765" s="5"/>
    </row>
    <row r="766" spans="29:33" x14ac:dyDescent="0.3">
      <c r="AC766" s="14"/>
      <c r="AD766" s="5"/>
      <c r="AE766" s="5"/>
      <c r="AF766" s="5"/>
      <c r="AG766" s="5"/>
    </row>
    <row r="767" spans="29:33" x14ac:dyDescent="0.3">
      <c r="AC767" s="14"/>
      <c r="AD767" s="5"/>
      <c r="AE767" s="5"/>
      <c r="AF767" s="5"/>
      <c r="AG767" s="5"/>
    </row>
    <row r="768" spans="29:33" x14ac:dyDescent="0.3">
      <c r="AC768" s="14"/>
      <c r="AD768" s="5"/>
      <c r="AE768" s="5"/>
      <c r="AF768" s="5"/>
      <c r="AG768" s="5"/>
    </row>
    <row r="769" spans="29:33" x14ac:dyDescent="0.3">
      <c r="AC769" s="14"/>
      <c r="AD769" s="5"/>
      <c r="AE769" s="5"/>
      <c r="AF769" s="5"/>
      <c r="AG769" s="5"/>
    </row>
    <row r="770" spans="29:33" x14ac:dyDescent="0.3">
      <c r="AC770" s="14"/>
      <c r="AD770" s="5"/>
      <c r="AE770" s="5"/>
      <c r="AF770" s="5"/>
      <c r="AG770" s="5"/>
    </row>
    <row r="771" spans="29:33" x14ac:dyDescent="0.3">
      <c r="AC771" s="14"/>
      <c r="AD771" s="5"/>
      <c r="AE771" s="5"/>
      <c r="AF771" s="5"/>
      <c r="AG771" s="5"/>
    </row>
    <row r="772" spans="29:33" x14ac:dyDescent="0.3">
      <c r="AC772" s="14"/>
      <c r="AD772" s="5"/>
      <c r="AE772" s="5"/>
      <c r="AF772" s="5"/>
      <c r="AG772" s="5"/>
    </row>
    <row r="773" spans="29:33" x14ac:dyDescent="0.3">
      <c r="AC773" s="14"/>
      <c r="AD773" s="5"/>
      <c r="AE773" s="5"/>
      <c r="AF773" s="5"/>
      <c r="AG773" s="5"/>
    </row>
    <row r="774" spans="29:33" x14ac:dyDescent="0.3">
      <c r="AC774" s="14"/>
      <c r="AD774" s="5"/>
      <c r="AE774" s="5"/>
      <c r="AF774" s="5"/>
      <c r="AG774" s="5"/>
    </row>
    <row r="775" spans="29:33" x14ac:dyDescent="0.3">
      <c r="AC775" s="14"/>
      <c r="AD775" s="5"/>
      <c r="AE775" s="5"/>
      <c r="AF775" s="5"/>
      <c r="AG775" s="5"/>
    </row>
    <row r="776" spans="29:33" x14ac:dyDescent="0.3">
      <c r="AC776" s="14"/>
      <c r="AD776" s="5"/>
      <c r="AE776" s="5"/>
      <c r="AF776" s="5"/>
      <c r="AG776" s="5"/>
    </row>
    <row r="777" spans="29:33" x14ac:dyDescent="0.3">
      <c r="AC777" s="14"/>
      <c r="AD777" s="5"/>
      <c r="AE777" s="5"/>
      <c r="AF777" s="5"/>
      <c r="AG777" s="5"/>
    </row>
    <row r="778" spans="29:33" x14ac:dyDescent="0.3">
      <c r="AC778" s="14"/>
      <c r="AD778" s="5"/>
      <c r="AE778" s="5"/>
      <c r="AF778" s="5"/>
      <c r="AG778" s="5"/>
    </row>
    <row r="779" spans="29:33" x14ac:dyDescent="0.3">
      <c r="AC779" s="14"/>
      <c r="AD779" s="5"/>
      <c r="AE779" s="5"/>
      <c r="AF779" s="5"/>
      <c r="AG779" s="5"/>
    </row>
    <row r="780" spans="29:33" x14ac:dyDescent="0.3">
      <c r="AC780" s="14"/>
      <c r="AD780" s="5"/>
      <c r="AE780" s="5"/>
      <c r="AF780" s="5"/>
      <c r="AG780" s="5"/>
    </row>
    <row r="781" spans="29:33" x14ac:dyDescent="0.3">
      <c r="AC781" s="14"/>
      <c r="AD781" s="5"/>
      <c r="AE781" s="5"/>
      <c r="AF781" s="5"/>
      <c r="AG781" s="5"/>
    </row>
    <row r="782" spans="29:33" x14ac:dyDescent="0.3">
      <c r="AC782" s="14"/>
      <c r="AD782" s="5"/>
      <c r="AE782" s="5"/>
      <c r="AF782" s="5"/>
      <c r="AG782" s="5"/>
    </row>
    <row r="783" spans="29:33" x14ac:dyDescent="0.3">
      <c r="AC783" s="14"/>
      <c r="AD783" s="5"/>
      <c r="AE783" s="5"/>
      <c r="AF783" s="5"/>
      <c r="AG783" s="5"/>
    </row>
    <row r="784" spans="29:33" x14ac:dyDescent="0.3">
      <c r="AC784" s="14"/>
      <c r="AD784" s="5"/>
      <c r="AE784" s="5"/>
      <c r="AF784" s="5"/>
      <c r="AG784" s="5"/>
    </row>
    <row r="785" spans="29:33" x14ac:dyDescent="0.3">
      <c r="AC785" s="14"/>
      <c r="AD785" s="5"/>
      <c r="AE785" s="5"/>
      <c r="AF785" s="5"/>
      <c r="AG785" s="5"/>
    </row>
    <row r="786" spans="29:33" x14ac:dyDescent="0.3">
      <c r="AC786" s="14"/>
      <c r="AD786" s="5"/>
      <c r="AE786" s="5"/>
      <c r="AF786" s="5"/>
      <c r="AG786" s="5"/>
    </row>
    <row r="787" spans="29:33" x14ac:dyDescent="0.3">
      <c r="AC787" s="14"/>
      <c r="AD787" s="5"/>
      <c r="AE787" s="5"/>
      <c r="AF787" s="5"/>
      <c r="AG787" s="5"/>
    </row>
    <row r="788" spans="29:33" x14ac:dyDescent="0.3">
      <c r="AC788" s="14"/>
      <c r="AD788" s="5"/>
      <c r="AE788" s="5"/>
      <c r="AF788" s="5"/>
      <c r="AG788" s="5"/>
    </row>
    <row r="789" spans="29:33" x14ac:dyDescent="0.3">
      <c r="AC789" s="14"/>
      <c r="AD789" s="5"/>
      <c r="AE789" s="5"/>
      <c r="AF789" s="5"/>
      <c r="AG789" s="5"/>
    </row>
    <row r="790" spans="29:33" x14ac:dyDescent="0.3">
      <c r="AC790" s="14"/>
      <c r="AD790" s="5"/>
      <c r="AE790" s="5"/>
      <c r="AF790" s="5"/>
      <c r="AG790" s="5"/>
    </row>
    <row r="791" spans="29:33" x14ac:dyDescent="0.3">
      <c r="AC791" s="14"/>
      <c r="AD791" s="5"/>
      <c r="AE791" s="5"/>
      <c r="AF791" s="5"/>
      <c r="AG791" s="5"/>
    </row>
    <row r="792" spans="29:33" x14ac:dyDescent="0.3">
      <c r="AC792" s="14"/>
      <c r="AD792" s="5"/>
      <c r="AE792" s="5"/>
      <c r="AF792" s="5"/>
      <c r="AG792" s="5"/>
    </row>
    <row r="793" spans="29:33" x14ac:dyDescent="0.3">
      <c r="AC793" s="14"/>
      <c r="AD793" s="5"/>
      <c r="AE793" s="5"/>
      <c r="AF793" s="5"/>
      <c r="AG793" s="5"/>
    </row>
    <row r="794" spans="29:33" x14ac:dyDescent="0.3">
      <c r="AC794" s="14"/>
      <c r="AD794" s="5"/>
      <c r="AE794" s="5"/>
      <c r="AF794" s="5"/>
      <c r="AG794" s="5"/>
    </row>
    <row r="795" spans="29:33" x14ac:dyDescent="0.3">
      <c r="AC795" s="14"/>
      <c r="AD795" s="5"/>
      <c r="AE795" s="5"/>
      <c r="AF795" s="5"/>
      <c r="AG795" s="5"/>
    </row>
    <row r="796" spans="29:33" x14ac:dyDescent="0.3">
      <c r="AC796" s="14"/>
      <c r="AD796" s="5"/>
      <c r="AE796" s="5"/>
      <c r="AF796" s="5"/>
      <c r="AG796" s="5"/>
    </row>
    <row r="797" spans="29:33" x14ac:dyDescent="0.3">
      <c r="AC797" s="14"/>
      <c r="AD797" s="5"/>
      <c r="AE797" s="5"/>
      <c r="AF797" s="5"/>
      <c r="AG797" s="5"/>
    </row>
    <row r="798" spans="29:33" x14ac:dyDescent="0.3">
      <c r="AC798" s="14"/>
      <c r="AD798" s="5"/>
      <c r="AE798" s="5"/>
      <c r="AF798" s="5"/>
      <c r="AG798" s="5"/>
    </row>
    <row r="799" spans="29:33" x14ac:dyDescent="0.3">
      <c r="AC799" s="14"/>
      <c r="AD799" s="5"/>
      <c r="AE799" s="5"/>
      <c r="AF799" s="5"/>
      <c r="AG799" s="5"/>
    </row>
    <row r="800" spans="29:33" x14ac:dyDescent="0.3">
      <c r="AC800" s="14"/>
      <c r="AD800" s="5"/>
      <c r="AE800" s="5"/>
      <c r="AF800" s="5"/>
      <c r="AG800" s="5"/>
    </row>
    <row r="801" spans="29:33" x14ac:dyDescent="0.3">
      <c r="AC801" s="14"/>
      <c r="AD801" s="5"/>
      <c r="AE801" s="5"/>
      <c r="AF801" s="5"/>
      <c r="AG801" s="5"/>
    </row>
    <row r="802" spans="29:33" x14ac:dyDescent="0.3">
      <c r="AC802" s="14"/>
      <c r="AD802" s="5"/>
      <c r="AE802" s="5"/>
      <c r="AF802" s="5"/>
      <c r="AG802" s="5"/>
    </row>
    <row r="803" spans="29:33" x14ac:dyDescent="0.3">
      <c r="AC803" s="14"/>
      <c r="AD803" s="5"/>
      <c r="AE803" s="5"/>
      <c r="AF803" s="5"/>
      <c r="AG803" s="5"/>
    </row>
    <row r="804" spans="29:33" x14ac:dyDescent="0.3">
      <c r="AC804" s="14"/>
      <c r="AD804" s="5"/>
      <c r="AE804" s="5"/>
      <c r="AF804" s="5"/>
      <c r="AG804" s="5"/>
    </row>
    <row r="805" spans="29:33" x14ac:dyDescent="0.3">
      <c r="AC805" s="14"/>
      <c r="AD805" s="5"/>
      <c r="AE805" s="5"/>
      <c r="AF805" s="5"/>
      <c r="AG805" s="5"/>
    </row>
    <row r="806" spans="29:33" x14ac:dyDescent="0.3">
      <c r="AC806" s="14"/>
      <c r="AD806" s="5"/>
      <c r="AE806" s="5"/>
      <c r="AF806" s="5"/>
      <c r="AG806" s="5"/>
    </row>
    <row r="807" spans="29:33" x14ac:dyDescent="0.3">
      <c r="AC807" s="14"/>
      <c r="AD807" s="5"/>
      <c r="AE807" s="5"/>
      <c r="AF807" s="5"/>
      <c r="AG807" s="5"/>
    </row>
    <row r="808" spans="29:33" x14ac:dyDescent="0.3">
      <c r="AC808" s="14"/>
      <c r="AD808" s="5"/>
      <c r="AE808" s="5"/>
      <c r="AF808" s="5"/>
      <c r="AG808" s="5"/>
    </row>
    <row r="809" spans="29:33" x14ac:dyDescent="0.3">
      <c r="AC809" s="14"/>
      <c r="AD809" s="5"/>
      <c r="AE809" s="5"/>
      <c r="AF809" s="5"/>
      <c r="AG809" s="5"/>
    </row>
    <row r="810" spans="29:33" x14ac:dyDescent="0.3">
      <c r="AC810" s="14"/>
      <c r="AD810" s="5"/>
      <c r="AE810" s="5"/>
      <c r="AF810" s="5"/>
      <c r="AG810" s="5"/>
    </row>
    <row r="811" spans="29:33" x14ac:dyDescent="0.3">
      <c r="AC811" s="14"/>
      <c r="AD811" s="5"/>
      <c r="AE811" s="5"/>
      <c r="AF811" s="5"/>
      <c r="AG811" s="5"/>
    </row>
    <row r="812" spans="29:33" x14ac:dyDescent="0.3">
      <c r="AC812" s="14"/>
      <c r="AD812" s="5"/>
      <c r="AE812" s="5"/>
      <c r="AF812" s="5"/>
      <c r="AG812" s="5"/>
    </row>
    <row r="813" spans="29:33" x14ac:dyDescent="0.3">
      <c r="AC813" s="14"/>
      <c r="AD813" s="5"/>
      <c r="AE813" s="5"/>
      <c r="AF813" s="5"/>
      <c r="AG813" s="5"/>
    </row>
    <row r="814" spans="29:33" x14ac:dyDescent="0.3">
      <c r="AC814" s="14"/>
      <c r="AD814" s="5"/>
      <c r="AE814" s="5"/>
      <c r="AF814" s="5"/>
      <c r="AG814" s="5"/>
    </row>
    <row r="815" spans="29:33" x14ac:dyDescent="0.3">
      <c r="AC815" s="14"/>
      <c r="AD815" s="5"/>
      <c r="AE815" s="5"/>
      <c r="AF815" s="5"/>
      <c r="AG815" s="5"/>
    </row>
    <row r="816" spans="29:33" x14ac:dyDescent="0.3">
      <c r="AC816" s="14"/>
      <c r="AD816" s="5"/>
      <c r="AE816" s="5"/>
      <c r="AF816" s="5"/>
      <c r="AG816" s="5"/>
    </row>
    <row r="817" spans="29:33" x14ac:dyDescent="0.3">
      <c r="AC817" s="14"/>
      <c r="AD817" s="5"/>
      <c r="AE817" s="5"/>
      <c r="AF817" s="5"/>
      <c r="AG817" s="5"/>
    </row>
    <row r="818" spans="29:33" x14ac:dyDescent="0.3">
      <c r="AC818" s="14"/>
      <c r="AD818" s="5"/>
      <c r="AE818" s="5"/>
      <c r="AF818" s="5"/>
      <c r="AG818" s="5"/>
    </row>
    <row r="819" spans="29:33" x14ac:dyDescent="0.3">
      <c r="AC819" s="14"/>
      <c r="AD819" s="5"/>
      <c r="AE819" s="5"/>
      <c r="AF819" s="5"/>
      <c r="AG819" s="5"/>
    </row>
    <row r="820" spans="29:33" x14ac:dyDescent="0.3">
      <c r="AC820" s="14"/>
      <c r="AD820" s="5"/>
      <c r="AE820" s="5"/>
      <c r="AF820" s="5"/>
      <c r="AG820" s="5"/>
    </row>
    <row r="821" spans="29:33" x14ac:dyDescent="0.3">
      <c r="AC821" s="14"/>
      <c r="AD821" s="5"/>
      <c r="AE821" s="5"/>
      <c r="AF821" s="5"/>
      <c r="AG821" s="5"/>
    </row>
    <row r="822" spans="29:33" x14ac:dyDescent="0.3">
      <c r="AC822" s="14"/>
      <c r="AD822" s="5"/>
      <c r="AE822" s="5"/>
      <c r="AF822" s="5"/>
      <c r="AG822" s="5"/>
    </row>
    <row r="823" spans="29:33" x14ac:dyDescent="0.3">
      <c r="AC823" s="14"/>
      <c r="AD823" s="5"/>
      <c r="AE823" s="5"/>
      <c r="AF823" s="5"/>
      <c r="AG823" s="5"/>
    </row>
    <row r="824" spans="29:33" x14ac:dyDescent="0.3">
      <c r="AC824" s="14"/>
      <c r="AD824" s="5"/>
      <c r="AE824" s="5"/>
      <c r="AF824" s="5"/>
      <c r="AG824" s="5"/>
    </row>
    <row r="825" spans="29:33" x14ac:dyDescent="0.3">
      <c r="AC825" s="14"/>
      <c r="AD825" s="5"/>
      <c r="AE825" s="5"/>
      <c r="AF825" s="5"/>
      <c r="AG825" s="5"/>
    </row>
    <row r="826" spans="29:33" x14ac:dyDescent="0.3">
      <c r="AC826" s="14"/>
      <c r="AD826" s="5"/>
      <c r="AE826" s="5"/>
      <c r="AF826" s="5"/>
      <c r="AG826" s="5"/>
    </row>
    <row r="827" spans="29:33" x14ac:dyDescent="0.3">
      <c r="AC827" s="14"/>
      <c r="AD827" s="5"/>
      <c r="AE827" s="5"/>
      <c r="AF827" s="5"/>
      <c r="AG827" s="5"/>
    </row>
    <row r="828" spans="29:33" x14ac:dyDescent="0.3">
      <c r="AC828" s="14"/>
      <c r="AD828" s="5"/>
      <c r="AE828" s="5"/>
      <c r="AF828" s="5"/>
      <c r="AG828" s="5"/>
    </row>
    <row r="829" spans="29:33" x14ac:dyDescent="0.3">
      <c r="AC829" s="14"/>
      <c r="AD829" s="5"/>
      <c r="AE829" s="5"/>
      <c r="AF829" s="5"/>
      <c r="AG829" s="5"/>
    </row>
    <row r="830" spans="29:33" x14ac:dyDescent="0.3">
      <c r="AC830" s="14"/>
      <c r="AD830" s="5"/>
      <c r="AE830" s="5"/>
      <c r="AF830" s="5"/>
      <c r="AG830" s="5"/>
    </row>
    <row r="831" spans="29:33" x14ac:dyDescent="0.3">
      <c r="AC831" s="14"/>
      <c r="AD831" s="5"/>
      <c r="AE831" s="5"/>
      <c r="AF831" s="5"/>
      <c r="AG831" s="5"/>
    </row>
    <row r="832" spans="29:33" x14ac:dyDescent="0.3">
      <c r="AC832" s="14"/>
      <c r="AD832" s="5"/>
      <c r="AE832" s="5"/>
      <c r="AF832" s="5"/>
      <c r="AG832" s="5"/>
    </row>
    <row r="833" spans="29:33" x14ac:dyDescent="0.3">
      <c r="AC833" s="14"/>
      <c r="AD833" s="5"/>
      <c r="AE833" s="5"/>
      <c r="AF833" s="5"/>
      <c r="AG833" s="5"/>
    </row>
    <row r="834" spans="29:33" x14ac:dyDescent="0.3">
      <c r="AC834" s="14"/>
      <c r="AD834" s="5"/>
      <c r="AE834" s="5"/>
      <c r="AF834" s="5"/>
      <c r="AG834" s="5"/>
    </row>
    <row r="835" spans="29:33" x14ac:dyDescent="0.3">
      <c r="AC835" s="14"/>
      <c r="AD835" s="5"/>
      <c r="AE835" s="5"/>
      <c r="AF835" s="5"/>
      <c r="AG835" s="5"/>
    </row>
    <row r="836" spans="29:33" x14ac:dyDescent="0.3">
      <c r="AC836" s="14"/>
      <c r="AD836" s="5"/>
      <c r="AE836" s="5"/>
      <c r="AF836" s="5"/>
      <c r="AG836" s="5"/>
    </row>
    <row r="837" spans="29:33" x14ac:dyDescent="0.3">
      <c r="AC837" s="14"/>
      <c r="AD837" s="5"/>
      <c r="AE837" s="5"/>
      <c r="AF837" s="5"/>
      <c r="AG837" s="5"/>
    </row>
    <row r="838" spans="29:33" x14ac:dyDescent="0.3">
      <c r="AC838" s="14"/>
      <c r="AD838" s="5"/>
      <c r="AE838" s="5"/>
      <c r="AF838" s="5"/>
      <c r="AG838" s="5"/>
    </row>
    <row r="839" spans="29:33" x14ac:dyDescent="0.3">
      <c r="AC839" s="14"/>
      <c r="AD839" s="5"/>
      <c r="AE839" s="5"/>
      <c r="AF839" s="5"/>
      <c r="AG839" s="5"/>
    </row>
    <row r="840" spans="29:33" x14ac:dyDescent="0.3">
      <c r="AC840" s="14"/>
      <c r="AD840" s="5"/>
      <c r="AE840" s="5"/>
      <c r="AF840" s="5"/>
      <c r="AG840" s="5"/>
    </row>
    <row r="841" spans="29:33" x14ac:dyDescent="0.3">
      <c r="AC841" s="14"/>
      <c r="AD841" s="5"/>
      <c r="AE841" s="5"/>
      <c r="AF841" s="5"/>
      <c r="AG841" s="5"/>
    </row>
    <row r="842" spans="29:33" x14ac:dyDescent="0.3">
      <c r="AC842" s="14"/>
      <c r="AD842" s="5"/>
      <c r="AE842" s="5"/>
      <c r="AF842" s="5"/>
      <c r="AG842" s="5"/>
    </row>
    <row r="843" spans="29:33" x14ac:dyDescent="0.3">
      <c r="AC843" s="14"/>
      <c r="AD843" s="5"/>
      <c r="AE843" s="5"/>
      <c r="AF843" s="5"/>
      <c r="AG843" s="5"/>
    </row>
    <row r="844" spans="29:33" x14ac:dyDescent="0.3">
      <c r="AC844" s="14"/>
      <c r="AD844" s="5"/>
      <c r="AE844" s="5"/>
      <c r="AF844" s="5"/>
      <c r="AG844" s="5"/>
    </row>
    <row r="845" spans="29:33" x14ac:dyDescent="0.3">
      <c r="AC845" s="14"/>
      <c r="AD845" s="5"/>
      <c r="AE845" s="5"/>
      <c r="AF845" s="5"/>
      <c r="AG845" s="5"/>
    </row>
    <row r="846" spans="29:33" x14ac:dyDescent="0.3">
      <c r="AC846" s="14"/>
      <c r="AD846" s="5"/>
      <c r="AE846" s="5"/>
      <c r="AF846" s="5"/>
      <c r="AG846" s="5"/>
    </row>
    <row r="847" spans="29:33" x14ac:dyDescent="0.3">
      <c r="AC847" s="14"/>
      <c r="AD847" s="5"/>
      <c r="AE847" s="5"/>
      <c r="AF847" s="5"/>
      <c r="AG847" s="5"/>
    </row>
    <row r="848" spans="29:33" x14ac:dyDescent="0.3">
      <c r="AC848" s="14"/>
      <c r="AD848" s="5"/>
      <c r="AE848" s="5"/>
      <c r="AF848" s="5"/>
      <c r="AG848" s="5"/>
    </row>
    <row r="849" spans="29:33" x14ac:dyDescent="0.3">
      <c r="AC849" s="14"/>
      <c r="AD849" s="5"/>
      <c r="AE849" s="5"/>
      <c r="AF849" s="5"/>
      <c r="AG849" s="5"/>
    </row>
    <row r="850" spans="29:33" x14ac:dyDescent="0.3">
      <c r="AC850" s="14"/>
      <c r="AD850" s="5"/>
      <c r="AE850" s="5"/>
      <c r="AF850" s="5"/>
      <c r="AG850" s="5"/>
    </row>
    <row r="851" spans="29:33" x14ac:dyDescent="0.3">
      <c r="AC851" s="14"/>
      <c r="AD851" s="5"/>
      <c r="AE851" s="5"/>
      <c r="AF851" s="5"/>
      <c r="AG851" s="5"/>
    </row>
    <row r="852" spans="29:33" x14ac:dyDescent="0.3">
      <c r="AC852" s="14"/>
      <c r="AD852" s="5"/>
      <c r="AE852" s="5"/>
      <c r="AF852" s="5"/>
      <c r="AG852" s="5"/>
    </row>
    <row r="853" spans="29:33" x14ac:dyDescent="0.3">
      <c r="AC853" s="14"/>
      <c r="AD853" s="5"/>
      <c r="AE853" s="5"/>
      <c r="AF853" s="5"/>
      <c r="AG853" s="5"/>
    </row>
    <row r="854" spans="29:33" x14ac:dyDescent="0.3">
      <c r="AC854" s="14"/>
      <c r="AD854" s="5"/>
      <c r="AE854" s="5"/>
      <c r="AF854" s="5"/>
      <c r="AG854" s="5"/>
    </row>
    <row r="855" spans="29:33" x14ac:dyDescent="0.3">
      <c r="AC855" s="14"/>
      <c r="AD855" s="5"/>
      <c r="AE855" s="5"/>
      <c r="AF855" s="5"/>
      <c r="AG855" s="5"/>
    </row>
    <row r="856" spans="29:33" x14ac:dyDescent="0.3">
      <c r="AC856" s="14"/>
      <c r="AD856" s="5"/>
      <c r="AE856" s="5"/>
      <c r="AF856" s="5"/>
      <c r="AG856" s="5"/>
    </row>
    <row r="857" spans="29:33" x14ac:dyDescent="0.3">
      <c r="AC857" s="14"/>
      <c r="AD857" s="5"/>
      <c r="AE857" s="5"/>
      <c r="AF857" s="5"/>
      <c r="AG857" s="5"/>
    </row>
    <row r="858" spans="29:33" x14ac:dyDescent="0.3">
      <c r="AC858" s="14"/>
      <c r="AD858" s="5"/>
      <c r="AE858" s="5"/>
      <c r="AF858" s="5"/>
      <c r="AG858" s="5"/>
    </row>
    <row r="859" spans="29:33" x14ac:dyDescent="0.3">
      <c r="AC859" s="14"/>
      <c r="AD859" s="5"/>
      <c r="AE859" s="5"/>
      <c r="AF859" s="5"/>
      <c r="AG859" s="5"/>
    </row>
    <row r="860" spans="29:33" x14ac:dyDescent="0.3">
      <c r="AC860" s="14"/>
      <c r="AD860" s="5"/>
      <c r="AE860" s="5"/>
      <c r="AF860" s="5"/>
      <c r="AG860" s="5"/>
    </row>
    <row r="861" spans="29:33" x14ac:dyDescent="0.3">
      <c r="AC861" s="14"/>
      <c r="AD861" s="5"/>
      <c r="AE861" s="5"/>
      <c r="AF861" s="5"/>
      <c r="AG861" s="5"/>
    </row>
    <row r="862" spans="29:33" x14ac:dyDescent="0.3">
      <c r="AC862" s="14"/>
      <c r="AD862" s="5"/>
      <c r="AE862" s="5"/>
      <c r="AF862" s="5"/>
      <c r="AG862" s="5"/>
    </row>
    <row r="863" spans="29:33" x14ac:dyDescent="0.3">
      <c r="AC863" s="14"/>
      <c r="AD863" s="5"/>
      <c r="AE863" s="5"/>
      <c r="AF863" s="5"/>
      <c r="AG863" s="5"/>
    </row>
    <row r="864" spans="29:33" x14ac:dyDescent="0.3">
      <c r="AC864" s="14"/>
      <c r="AD864" s="5"/>
      <c r="AE864" s="5"/>
      <c r="AF864" s="5"/>
      <c r="AG864" s="5"/>
    </row>
    <row r="865" spans="29:33" x14ac:dyDescent="0.3">
      <c r="AC865" s="14"/>
      <c r="AD865" s="5"/>
      <c r="AE865" s="5"/>
      <c r="AF865" s="5"/>
      <c r="AG865" s="5"/>
    </row>
    <row r="866" spans="29:33" x14ac:dyDescent="0.3">
      <c r="AC866" s="14"/>
      <c r="AD866" s="5"/>
      <c r="AE866" s="5"/>
      <c r="AF866" s="5"/>
      <c r="AG866" s="5"/>
    </row>
    <row r="867" spans="29:33" x14ac:dyDescent="0.3">
      <c r="AC867" s="14"/>
      <c r="AD867" s="5"/>
      <c r="AE867" s="5"/>
      <c r="AF867" s="5"/>
      <c r="AG867" s="5"/>
    </row>
    <row r="868" spans="29:33" x14ac:dyDescent="0.3">
      <c r="AC868" s="14"/>
      <c r="AD868" s="5"/>
      <c r="AE868" s="5"/>
      <c r="AF868" s="5"/>
      <c r="AG868" s="5"/>
    </row>
    <row r="869" spans="29:33" x14ac:dyDescent="0.3">
      <c r="AC869" s="14"/>
      <c r="AD869" s="5"/>
      <c r="AE869" s="5"/>
      <c r="AF869" s="5"/>
      <c r="AG869" s="5"/>
    </row>
    <row r="870" spans="29:33" x14ac:dyDescent="0.3">
      <c r="AC870" s="14"/>
      <c r="AD870" s="5"/>
      <c r="AE870" s="5"/>
      <c r="AF870" s="5"/>
      <c r="AG870" s="5"/>
    </row>
    <row r="871" spans="29:33" x14ac:dyDescent="0.3">
      <c r="AC871" s="14"/>
      <c r="AD871" s="5"/>
      <c r="AE871" s="5"/>
      <c r="AF871" s="5"/>
      <c r="AG871" s="5"/>
    </row>
    <row r="872" spans="29:33" x14ac:dyDescent="0.3">
      <c r="AC872" s="14"/>
      <c r="AD872" s="5"/>
      <c r="AE872" s="5"/>
      <c r="AF872" s="5"/>
      <c r="AG872" s="5"/>
    </row>
    <row r="873" spans="29:33" x14ac:dyDescent="0.3">
      <c r="AC873" s="14"/>
      <c r="AD873" s="5"/>
      <c r="AE873" s="5"/>
      <c r="AF873" s="5"/>
      <c r="AG873" s="5"/>
    </row>
    <row r="874" spans="29:33" x14ac:dyDescent="0.3">
      <c r="AC874" s="14"/>
      <c r="AD874" s="5"/>
      <c r="AE874" s="5"/>
      <c r="AF874" s="5"/>
      <c r="AG874" s="5"/>
    </row>
    <row r="875" spans="29:33" x14ac:dyDescent="0.3">
      <c r="AC875" s="14"/>
      <c r="AD875" s="5"/>
      <c r="AE875" s="5"/>
      <c r="AF875" s="5"/>
      <c r="AG875" s="5"/>
    </row>
    <row r="876" spans="29:33" x14ac:dyDescent="0.3">
      <c r="AC876" s="14"/>
      <c r="AD876" s="5"/>
      <c r="AE876" s="5"/>
      <c r="AF876" s="5"/>
      <c r="AG876" s="5"/>
    </row>
    <row r="877" spans="29:33" x14ac:dyDescent="0.3">
      <c r="AC877" s="14"/>
      <c r="AD877" s="5"/>
      <c r="AE877" s="5"/>
      <c r="AF877" s="5"/>
      <c r="AG877" s="5"/>
    </row>
    <row r="878" spans="29:33" x14ac:dyDescent="0.3">
      <c r="AC878" s="14"/>
      <c r="AD878" s="5"/>
      <c r="AE878" s="5"/>
      <c r="AF878" s="5"/>
      <c r="AG878" s="5"/>
    </row>
    <row r="879" spans="29:33" x14ac:dyDescent="0.3">
      <c r="AC879" s="14"/>
      <c r="AD879" s="5"/>
      <c r="AE879" s="5"/>
      <c r="AF879" s="5"/>
      <c r="AG879" s="5"/>
    </row>
    <row r="880" spans="29:33" x14ac:dyDescent="0.3">
      <c r="AC880" s="14"/>
      <c r="AD880" s="5"/>
      <c r="AE880" s="5"/>
      <c r="AF880" s="5"/>
      <c r="AG880" s="5"/>
    </row>
    <row r="881" spans="29:33" x14ac:dyDescent="0.3">
      <c r="AC881" s="14"/>
      <c r="AD881" s="5"/>
      <c r="AE881" s="5"/>
      <c r="AF881" s="5"/>
      <c r="AG881" s="5"/>
    </row>
    <row r="882" spans="29:33" x14ac:dyDescent="0.3">
      <c r="AC882" s="14"/>
      <c r="AD882" s="5"/>
      <c r="AE882" s="5"/>
      <c r="AF882" s="5"/>
      <c r="AG882" s="5"/>
    </row>
    <row r="883" spans="29:33" x14ac:dyDescent="0.3">
      <c r="AC883" s="14"/>
      <c r="AD883" s="5"/>
      <c r="AE883" s="5"/>
      <c r="AF883" s="5"/>
      <c r="AG883" s="5"/>
    </row>
    <row r="884" spans="29:33" x14ac:dyDescent="0.3">
      <c r="AC884" s="14"/>
      <c r="AD884" s="5"/>
      <c r="AE884" s="5"/>
      <c r="AF884" s="5"/>
      <c r="AG884" s="5"/>
    </row>
    <row r="885" spans="29:33" x14ac:dyDescent="0.3">
      <c r="AC885" s="14"/>
      <c r="AD885" s="5"/>
      <c r="AE885" s="5"/>
      <c r="AF885" s="5"/>
      <c r="AG885" s="5"/>
    </row>
    <row r="886" spans="29:33" x14ac:dyDescent="0.3">
      <c r="AC886" s="14"/>
      <c r="AD886" s="5"/>
      <c r="AE886" s="5"/>
      <c r="AF886" s="5"/>
      <c r="AG886" s="5"/>
    </row>
    <row r="887" spans="29:33" x14ac:dyDescent="0.3">
      <c r="AC887" s="14"/>
      <c r="AD887" s="5"/>
      <c r="AE887" s="5"/>
      <c r="AF887" s="5"/>
      <c r="AG887" s="5"/>
    </row>
    <row r="888" spans="29:33" x14ac:dyDescent="0.3">
      <c r="AC888" s="14"/>
      <c r="AD888" s="5"/>
      <c r="AE888" s="5"/>
      <c r="AF888" s="5"/>
      <c r="AG888" s="5"/>
    </row>
    <row r="889" spans="29:33" x14ac:dyDescent="0.3">
      <c r="AC889" s="14"/>
      <c r="AD889" s="5"/>
      <c r="AE889" s="5"/>
      <c r="AF889" s="5"/>
      <c r="AG889" s="5"/>
    </row>
    <row r="890" spans="29:33" x14ac:dyDescent="0.3">
      <c r="AC890" s="14"/>
      <c r="AD890" s="5"/>
      <c r="AE890" s="5"/>
      <c r="AF890" s="5"/>
      <c r="AG890" s="5"/>
    </row>
    <row r="891" spans="29:33" x14ac:dyDescent="0.3">
      <c r="AC891" s="14"/>
      <c r="AD891" s="5"/>
      <c r="AE891" s="5"/>
      <c r="AF891" s="5"/>
      <c r="AG891" s="5"/>
    </row>
    <row r="892" spans="29:33" x14ac:dyDescent="0.3">
      <c r="AC892" s="14"/>
      <c r="AD892" s="5"/>
      <c r="AE892" s="5"/>
      <c r="AF892" s="5"/>
      <c r="AG892" s="5"/>
    </row>
    <row r="893" spans="29:33" x14ac:dyDescent="0.3">
      <c r="AC893" s="14"/>
      <c r="AD893" s="5"/>
      <c r="AE893" s="5"/>
      <c r="AF893" s="5"/>
      <c r="AG893" s="5"/>
    </row>
    <row r="894" spans="29:33" x14ac:dyDescent="0.3">
      <c r="AC894" s="14"/>
      <c r="AD894" s="5"/>
      <c r="AE894" s="5"/>
      <c r="AF894" s="5"/>
      <c r="AG894" s="5"/>
    </row>
    <row r="895" spans="29:33" x14ac:dyDescent="0.3">
      <c r="AC895" s="14"/>
      <c r="AD895" s="5"/>
      <c r="AE895" s="5"/>
      <c r="AF895" s="5"/>
      <c r="AG895" s="5"/>
    </row>
    <row r="896" spans="29:33" x14ac:dyDescent="0.3">
      <c r="AC896" s="14"/>
      <c r="AD896" s="5"/>
      <c r="AE896" s="5"/>
      <c r="AF896" s="5"/>
      <c r="AG896" s="5"/>
    </row>
    <row r="897" spans="29:33" x14ac:dyDescent="0.3">
      <c r="AC897" s="14"/>
      <c r="AD897" s="5"/>
      <c r="AE897" s="5"/>
      <c r="AF897" s="5"/>
      <c r="AG897" s="5"/>
    </row>
    <row r="898" spans="29:33" x14ac:dyDescent="0.3">
      <c r="AC898" s="14"/>
      <c r="AD898" s="5"/>
      <c r="AE898" s="5"/>
      <c r="AF898" s="5"/>
      <c r="AG898" s="5"/>
    </row>
    <row r="899" spans="29:33" x14ac:dyDescent="0.3">
      <c r="AC899" s="14"/>
      <c r="AD899" s="5"/>
      <c r="AE899" s="5"/>
      <c r="AF899" s="5"/>
      <c r="AG899" s="5"/>
    </row>
    <row r="900" spans="29:33" x14ac:dyDescent="0.3">
      <c r="AC900" s="14"/>
      <c r="AD900" s="5"/>
      <c r="AE900" s="5"/>
      <c r="AF900" s="5"/>
      <c r="AG900" s="5"/>
    </row>
    <row r="901" spans="29:33" x14ac:dyDescent="0.3">
      <c r="AC901" s="14"/>
      <c r="AD901" s="5"/>
      <c r="AE901" s="5"/>
      <c r="AF901" s="5"/>
      <c r="AG901" s="5"/>
    </row>
    <row r="902" spans="29:33" x14ac:dyDescent="0.3">
      <c r="AC902" s="14"/>
      <c r="AD902" s="5"/>
      <c r="AE902" s="5"/>
      <c r="AF902" s="5"/>
      <c r="AG902" s="5"/>
    </row>
    <row r="903" spans="29:33" x14ac:dyDescent="0.3">
      <c r="AC903" s="14"/>
      <c r="AD903" s="5"/>
      <c r="AE903" s="5"/>
      <c r="AF903" s="5"/>
      <c r="AG903" s="5"/>
    </row>
    <row r="904" spans="29:33" x14ac:dyDescent="0.3">
      <c r="AC904" s="14"/>
      <c r="AD904" s="5"/>
      <c r="AE904" s="5"/>
      <c r="AF904" s="5"/>
      <c r="AG904" s="5"/>
    </row>
    <row r="905" spans="29:33" x14ac:dyDescent="0.3">
      <c r="AC905" s="14"/>
      <c r="AD905" s="5"/>
      <c r="AE905" s="5"/>
      <c r="AF905" s="5"/>
      <c r="AG905" s="5"/>
    </row>
    <row r="906" spans="29:33" x14ac:dyDescent="0.3">
      <c r="AC906" s="14"/>
      <c r="AD906" s="5"/>
      <c r="AE906" s="5"/>
      <c r="AF906" s="5"/>
      <c r="AG906" s="5"/>
    </row>
    <row r="907" spans="29:33" x14ac:dyDescent="0.3">
      <c r="AC907" s="14"/>
      <c r="AD907" s="5"/>
      <c r="AE907" s="5"/>
      <c r="AF907" s="5"/>
      <c r="AG907" s="5"/>
    </row>
    <row r="908" spans="29:33" x14ac:dyDescent="0.3">
      <c r="AC908" s="14"/>
      <c r="AD908" s="5"/>
      <c r="AE908" s="5"/>
      <c r="AF908" s="5"/>
      <c r="AG908" s="5"/>
    </row>
    <row r="909" spans="29:33" x14ac:dyDescent="0.3">
      <c r="AC909" s="14"/>
      <c r="AD909" s="5"/>
      <c r="AE909" s="5"/>
      <c r="AF909" s="5"/>
      <c r="AG909" s="5"/>
    </row>
    <row r="910" spans="29:33" x14ac:dyDescent="0.3">
      <c r="AC910" s="14"/>
      <c r="AD910" s="5"/>
      <c r="AE910" s="5"/>
      <c r="AF910" s="5"/>
      <c r="AG910" s="5"/>
    </row>
    <row r="911" spans="29:33" x14ac:dyDescent="0.3">
      <c r="AC911" s="14"/>
      <c r="AD911" s="5"/>
      <c r="AE911" s="5"/>
      <c r="AF911" s="5"/>
      <c r="AG911" s="5"/>
    </row>
    <row r="912" spans="29:33" x14ac:dyDescent="0.3">
      <c r="AC912" s="14"/>
      <c r="AD912" s="5"/>
      <c r="AE912" s="5"/>
      <c r="AF912" s="5"/>
      <c r="AG912" s="5"/>
    </row>
    <row r="913" spans="29:33" x14ac:dyDescent="0.3">
      <c r="AC913" s="14"/>
      <c r="AD913" s="5"/>
      <c r="AE913" s="5"/>
      <c r="AF913" s="5"/>
      <c r="AG913" s="5"/>
    </row>
    <row r="914" spans="29:33" x14ac:dyDescent="0.3">
      <c r="AC914" s="14"/>
      <c r="AD914" s="5"/>
      <c r="AE914" s="5"/>
      <c r="AF914" s="5"/>
      <c r="AG914" s="5"/>
    </row>
    <row r="915" spans="29:33" x14ac:dyDescent="0.3">
      <c r="AC915" s="14"/>
      <c r="AD915" s="5"/>
      <c r="AE915" s="5"/>
      <c r="AF915" s="5"/>
      <c r="AG915" s="5"/>
    </row>
    <row r="916" spans="29:33" x14ac:dyDescent="0.3">
      <c r="AC916" s="14"/>
      <c r="AD916" s="5"/>
      <c r="AE916" s="5"/>
      <c r="AF916" s="5"/>
      <c r="AG916" s="5"/>
    </row>
    <row r="917" spans="29:33" x14ac:dyDescent="0.3">
      <c r="AC917" s="14"/>
      <c r="AD917" s="5"/>
      <c r="AE917" s="5"/>
      <c r="AF917" s="5"/>
      <c r="AG917" s="5"/>
    </row>
    <row r="918" spans="29:33" x14ac:dyDescent="0.3">
      <c r="AC918" s="14"/>
      <c r="AD918" s="5"/>
      <c r="AE918" s="5"/>
      <c r="AF918" s="5"/>
      <c r="AG918" s="5"/>
    </row>
    <row r="919" spans="29:33" x14ac:dyDescent="0.3">
      <c r="AC919" s="14"/>
      <c r="AD919" s="5"/>
      <c r="AE919" s="5"/>
      <c r="AF919" s="5"/>
      <c r="AG919" s="5"/>
    </row>
    <row r="920" spans="29:33" x14ac:dyDescent="0.3">
      <c r="AC920" s="14"/>
      <c r="AD920" s="5"/>
      <c r="AE920" s="5"/>
      <c r="AF920" s="5"/>
      <c r="AG920" s="5"/>
    </row>
    <row r="921" spans="29:33" x14ac:dyDescent="0.3">
      <c r="AC921" s="14"/>
      <c r="AD921" s="5"/>
      <c r="AE921" s="5"/>
      <c r="AF921" s="5"/>
      <c r="AG921" s="5"/>
    </row>
    <row r="922" spans="29:33" x14ac:dyDescent="0.3">
      <c r="AC922" s="14"/>
      <c r="AD922" s="5"/>
      <c r="AE922" s="5"/>
      <c r="AF922" s="5"/>
      <c r="AG922" s="5"/>
    </row>
    <row r="923" spans="29:33" x14ac:dyDescent="0.3">
      <c r="AC923" s="14"/>
      <c r="AD923" s="5"/>
      <c r="AE923" s="5"/>
      <c r="AF923" s="5"/>
      <c r="AG923" s="5"/>
    </row>
    <row r="924" spans="29:33" x14ac:dyDescent="0.3">
      <c r="AC924" s="14"/>
      <c r="AD924" s="5"/>
      <c r="AE924" s="5"/>
      <c r="AF924" s="5"/>
      <c r="AG924" s="5"/>
    </row>
    <row r="925" spans="29:33" x14ac:dyDescent="0.3">
      <c r="AC925" s="14"/>
      <c r="AD925" s="5"/>
      <c r="AE925" s="5"/>
      <c r="AF925" s="5"/>
      <c r="AG925" s="5"/>
    </row>
    <row r="926" spans="29:33" x14ac:dyDescent="0.3">
      <c r="AC926" s="14"/>
      <c r="AD926" s="5"/>
      <c r="AE926" s="5"/>
      <c r="AF926" s="5"/>
      <c r="AG926" s="5"/>
    </row>
    <row r="927" spans="29:33" x14ac:dyDescent="0.3">
      <c r="AC927" s="14"/>
      <c r="AD927" s="5"/>
      <c r="AE927" s="5"/>
      <c r="AF927" s="5"/>
      <c r="AG927" s="5"/>
    </row>
    <row r="928" spans="29:33" x14ac:dyDescent="0.3">
      <c r="AC928" s="14"/>
      <c r="AD928" s="5"/>
      <c r="AE928" s="5"/>
      <c r="AF928" s="5"/>
      <c r="AG928" s="5"/>
    </row>
    <row r="929" spans="29:33" x14ac:dyDescent="0.3">
      <c r="AC929" s="14"/>
      <c r="AD929" s="5"/>
      <c r="AE929" s="5"/>
      <c r="AF929" s="5"/>
      <c r="AG929" s="5"/>
    </row>
    <row r="930" spans="29:33" x14ac:dyDescent="0.3">
      <c r="AC930" s="14"/>
      <c r="AD930" s="5"/>
      <c r="AE930" s="5"/>
      <c r="AF930" s="5"/>
      <c r="AG930" s="5"/>
    </row>
    <row r="931" spans="29:33" x14ac:dyDescent="0.3">
      <c r="AC931" s="14"/>
      <c r="AD931" s="5"/>
      <c r="AE931" s="5"/>
      <c r="AF931" s="5"/>
      <c r="AG931" s="5"/>
    </row>
    <row r="932" spans="29:33" x14ac:dyDescent="0.3">
      <c r="AC932" s="14"/>
      <c r="AD932" s="5"/>
      <c r="AE932" s="5"/>
      <c r="AF932" s="5"/>
      <c r="AG932" s="5"/>
    </row>
    <row r="933" spans="29:33" x14ac:dyDescent="0.3">
      <c r="AC933" s="14"/>
      <c r="AD933" s="5"/>
      <c r="AE933" s="5"/>
      <c r="AF933" s="5"/>
      <c r="AG933" s="5"/>
    </row>
    <row r="934" spans="29:33" x14ac:dyDescent="0.3">
      <c r="AC934" s="14"/>
      <c r="AD934" s="5"/>
      <c r="AE934" s="5"/>
      <c r="AF934" s="5"/>
      <c r="AG934" s="5"/>
    </row>
    <row r="935" spans="29:33" x14ac:dyDescent="0.3">
      <c r="AC935" s="14"/>
      <c r="AD935" s="5"/>
      <c r="AE935" s="5"/>
      <c r="AF935" s="5"/>
      <c r="AG935" s="5"/>
    </row>
    <row r="936" spans="29:33" x14ac:dyDescent="0.3">
      <c r="AC936" s="14"/>
      <c r="AD936" s="5"/>
      <c r="AE936" s="5"/>
      <c r="AF936" s="5"/>
      <c r="AG936" s="5"/>
    </row>
    <row r="937" spans="29:33" x14ac:dyDescent="0.3">
      <c r="AC937" s="14"/>
      <c r="AD937" s="5"/>
      <c r="AE937" s="5"/>
      <c r="AF937" s="5"/>
      <c r="AG937" s="5"/>
    </row>
    <row r="938" spans="29:33" x14ac:dyDescent="0.3">
      <c r="AC938" s="14"/>
      <c r="AD938" s="5"/>
      <c r="AE938" s="5"/>
      <c r="AF938" s="5"/>
      <c r="AG938" s="5"/>
    </row>
    <row r="939" spans="29:33" x14ac:dyDescent="0.3">
      <c r="AC939" s="14"/>
      <c r="AD939" s="5"/>
      <c r="AE939" s="5"/>
      <c r="AF939" s="5"/>
      <c r="AG939" s="5"/>
    </row>
    <row r="940" spans="29:33" x14ac:dyDescent="0.3">
      <c r="AC940" s="14"/>
      <c r="AD940" s="5"/>
      <c r="AE940" s="5"/>
      <c r="AF940" s="5"/>
      <c r="AG940" s="5"/>
    </row>
    <row r="941" spans="29:33" x14ac:dyDescent="0.3">
      <c r="AC941" s="14"/>
      <c r="AD941" s="5"/>
      <c r="AE941" s="5"/>
      <c r="AF941" s="5"/>
      <c r="AG941" s="5"/>
    </row>
    <row r="942" spans="29:33" x14ac:dyDescent="0.3">
      <c r="AC942" s="14"/>
      <c r="AD942" s="5"/>
      <c r="AE942" s="5"/>
      <c r="AF942" s="5"/>
      <c r="AG942" s="5"/>
    </row>
    <row r="943" spans="29:33" x14ac:dyDescent="0.3">
      <c r="AC943" s="14"/>
      <c r="AD943" s="5"/>
      <c r="AE943" s="5"/>
      <c r="AF943" s="5"/>
      <c r="AG943" s="5"/>
    </row>
    <row r="944" spans="29:33" x14ac:dyDescent="0.3">
      <c r="AC944" s="14"/>
      <c r="AD944" s="5"/>
      <c r="AE944" s="5"/>
      <c r="AF944" s="5"/>
      <c r="AG944" s="5"/>
    </row>
    <row r="945" spans="29:33" x14ac:dyDescent="0.3">
      <c r="AC945" s="14"/>
      <c r="AD945" s="5"/>
      <c r="AE945" s="5"/>
      <c r="AF945" s="5"/>
      <c r="AG945" s="5"/>
    </row>
    <row r="946" spans="29:33" x14ac:dyDescent="0.3">
      <c r="AC946" s="14"/>
      <c r="AD946" s="5"/>
      <c r="AE946" s="5"/>
      <c r="AF946" s="5"/>
      <c r="AG946" s="5"/>
    </row>
    <row r="947" spans="29:33" x14ac:dyDescent="0.3">
      <c r="AC947" s="14"/>
      <c r="AD947" s="5"/>
      <c r="AE947" s="5"/>
      <c r="AF947" s="5"/>
      <c r="AG947" s="5"/>
    </row>
    <row r="948" spans="29:33" x14ac:dyDescent="0.3">
      <c r="AC948" s="14"/>
      <c r="AD948" s="5"/>
      <c r="AE948" s="5"/>
      <c r="AF948" s="5"/>
      <c r="AG948" s="5"/>
    </row>
    <row r="949" spans="29:33" x14ac:dyDescent="0.3">
      <c r="AC949" s="14"/>
      <c r="AD949" s="5"/>
      <c r="AE949" s="5"/>
      <c r="AF949" s="5"/>
      <c r="AG949" s="5"/>
    </row>
    <row r="950" spans="29:33" x14ac:dyDescent="0.3">
      <c r="AC950" s="14"/>
      <c r="AD950" s="5"/>
      <c r="AE950" s="5"/>
      <c r="AF950" s="5"/>
      <c r="AG950" s="5"/>
    </row>
    <row r="951" spans="29:33" x14ac:dyDescent="0.3">
      <c r="AC951" s="14"/>
      <c r="AD951" s="5"/>
      <c r="AE951" s="5"/>
      <c r="AF951" s="5"/>
      <c r="AG951" s="5"/>
    </row>
    <row r="952" spans="29:33" x14ac:dyDescent="0.3">
      <c r="AC952" s="14"/>
      <c r="AD952" s="5"/>
      <c r="AE952" s="5"/>
      <c r="AF952" s="5"/>
      <c r="AG952" s="5"/>
    </row>
    <row r="953" spans="29:33" x14ac:dyDescent="0.3">
      <c r="AC953" s="14"/>
      <c r="AD953" s="5"/>
      <c r="AE953" s="5"/>
      <c r="AF953" s="5"/>
      <c r="AG953" s="5"/>
    </row>
    <row r="954" spans="29:33" x14ac:dyDescent="0.3">
      <c r="AC954" s="14"/>
      <c r="AD954" s="5"/>
      <c r="AE954" s="5"/>
      <c r="AF954" s="5"/>
      <c r="AG954" s="5"/>
    </row>
    <row r="955" spans="29:33" x14ac:dyDescent="0.3">
      <c r="AC955" s="14"/>
      <c r="AD955" s="5"/>
      <c r="AE955" s="5"/>
      <c r="AF955" s="5"/>
      <c r="AG955" s="5"/>
    </row>
    <row r="956" spans="29:33" x14ac:dyDescent="0.3">
      <c r="AC956" s="14"/>
      <c r="AD956" s="5"/>
      <c r="AE956" s="5"/>
      <c r="AF956" s="5"/>
      <c r="AG956" s="5"/>
    </row>
    <row r="957" spans="29:33" x14ac:dyDescent="0.3">
      <c r="AC957" s="14"/>
      <c r="AD957" s="5"/>
      <c r="AE957" s="5"/>
      <c r="AF957" s="5"/>
      <c r="AG957" s="5"/>
    </row>
    <row r="958" spans="29:33" x14ac:dyDescent="0.3">
      <c r="AC958" s="14"/>
      <c r="AD958" s="5"/>
      <c r="AE958" s="5"/>
      <c r="AF958" s="5"/>
      <c r="AG958" s="5"/>
    </row>
    <row r="959" spans="29:33" x14ac:dyDescent="0.3">
      <c r="AC959" s="14"/>
      <c r="AD959" s="5"/>
      <c r="AE959" s="5"/>
      <c r="AF959" s="5"/>
      <c r="AG959" s="5"/>
    </row>
    <row r="960" spans="29:33" x14ac:dyDescent="0.3">
      <c r="AC960" s="14"/>
      <c r="AD960" s="5"/>
      <c r="AE960" s="5"/>
      <c r="AF960" s="5"/>
      <c r="AG960" s="5"/>
    </row>
    <row r="961" spans="29:33" x14ac:dyDescent="0.3">
      <c r="AC961" s="14"/>
      <c r="AD961" s="5"/>
      <c r="AE961" s="5"/>
      <c r="AF961" s="5"/>
      <c r="AG961" s="5"/>
    </row>
    <row r="962" spans="29:33" x14ac:dyDescent="0.3">
      <c r="AC962" s="14"/>
      <c r="AD962" s="5"/>
      <c r="AE962" s="5"/>
      <c r="AF962" s="5"/>
      <c r="AG962" s="5"/>
    </row>
    <row r="963" spans="29:33" x14ac:dyDescent="0.3">
      <c r="AC963" s="14"/>
      <c r="AD963" s="5"/>
      <c r="AE963" s="5"/>
      <c r="AF963" s="5"/>
      <c r="AG963" s="5"/>
    </row>
    <row r="964" spans="29:33" x14ac:dyDescent="0.3">
      <c r="AC964" s="14"/>
      <c r="AD964" s="5"/>
      <c r="AE964" s="5"/>
      <c r="AF964" s="5"/>
      <c r="AG964" s="5"/>
    </row>
    <row r="965" spans="29:33" x14ac:dyDescent="0.3">
      <c r="AC965" s="14"/>
      <c r="AD965" s="5"/>
      <c r="AE965" s="5"/>
      <c r="AF965" s="5"/>
      <c r="AG965" s="5"/>
    </row>
    <row r="966" spans="29:33" x14ac:dyDescent="0.3">
      <c r="AC966" s="14"/>
      <c r="AD966" s="5"/>
      <c r="AE966" s="5"/>
      <c r="AF966" s="5"/>
      <c r="AG966" s="5"/>
    </row>
    <row r="967" spans="29:33" x14ac:dyDescent="0.3">
      <c r="AC967" s="14"/>
      <c r="AD967" s="5"/>
      <c r="AE967" s="5"/>
      <c r="AF967" s="5"/>
      <c r="AG967" s="5"/>
    </row>
    <row r="968" spans="29:33" x14ac:dyDescent="0.3">
      <c r="AC968" s="14"/>
      <c r="AD968" s="5"/>
      <c r="AE968" s="5"/>
      <c r="AF968" s="5"/>
      <c r="AG968" s="5"/>
    </row>
    <row r="969" spans="29:33" x14ac:dyDescent="0.3">
      <c r="AC969" s="14"/>
      <c r="AD969" s="5"/>
      <c r="AE969" s="5"/>
      <c r="AF969" s="5"/>
      <c r="AG969" s="5"/>
    </row>
    <row r="970" spans="29:33" x14ac:dyDescent="0.3">
      <c r="AC970" s="14"/>
      <c r="AD970" s="5"/>
      <c r="AE970" s="5"/>
      <c r="AF970" s="5"/>
      <c r="AG970" s="5"/>
    </row>
    <row r="971" spans="29:33" x14ac:dyDescent="0.3">
      <c r="AC971" s="14"/>
      <c r="AD971" s="5"/>
      <c r="AE971" s="5"/>
      <c r="AF971" s="5"/>
      <c r="AG971" s="5"/>
    </row>
    <row r="972" spans="29:33" x14ac:dyDescent="0.3">
      <c r="AC972" s="14"/>
      <c r="AD972" s="5"/>
      <c r="AE972" s="5"/>
      <c r="AF972" s="5"/>
      <c r="AG972" s="5"/>
    </row>
    <row r="973" spans="29:33" x14ac:dyDescent="0.3">
      <c r="AC973" s="14"/>
      <c r="AD973" s="5"/>
      <c r="AE973" s="5"/>
      <c r="AF973" s="5"/>
      <c r="AG973" s="5"/>
    </row>
    <row r="974" spans="29:33" x14ac:dyDescent="0.3">
      <c r="AC974" s="14"/>
      <c r="AD974" s="5"/>
      <c r="AE974" s="5"/>
      <c r="AF974" s="5"/>
      <c r="AG974" s="5"/>
    </row>
    <row r="975" spans="29:33" x14ac:dyDescent="0.3">
      <c r="AC975" s="14"/>
      <c r="AD975" s="5"/>
      <c r="AE975" s="5"/>
      <c r="AF975" s="5"/>
      <c r="AG975" s="5"/>
    </row>
    <row r="976" spans="29:33" x14ac:dyDescent="0.3">
      <c r="AC976" s="14"/>
      <c r="AD976" s="5"/>
      <c r="AE976" s="5"/>
      <c r="AF976" s="5"/>
      <c r="AG976" s="5"/>
    </row>
    <row r="977" spans="29:33" x14ac:dyDescent="0.3">
      <c r="AC977" s="14"/>
      <c r="AD977" s="5"/>
      <c r="AE977" s="5"/>
      <c r="AF977" s="5"/>
      <c r="AG977" s="5"/>
    </row>
    <row r="978" spans="29:33" x14ac:dyDescent="0.3">
      <c r="AC978" s="14"/>
      <c r="AD978" s="5"/>
      <c r="AE978" s="5"/>
      <c r="AF978" s="5"/>
      <c r="AG978" s="5"/>
    </row>
    <row r="979" spans="29:33" x14ac:dyDescent="0.3">
      <c r="AC979" s="14"/>
      <c r="AD979" s="5"/>
      <c r="AE979" s="5"/>
      <c r="AF979" s="5"/>
      <c r="AG979" s="5"/>
    </row>
    <row r="980" spans="29:33" x14ac:dyDescent="0.3">
      <c r="AC980" s="14"/>
      <c r="AD980" s="5"/>
      <c r="AE980" s="5"/>
      <c r="AF980" s="5"/>
      <c r="AG980" s="5"/>
    </row>
    <row r="981" spans="29:33" x14ac:dyDescent="0.3">
      <c r="AC981" s="14"/>
      <c r="AD981" s="5"/>
      <c r="AE981" s="5"/>
      <c r="AF981" s="5"/>
      <c r="AG981" s="5"/>
    </row>
    <row r="982" spans="29:33" x14ac:dyDescent="0.3">
      <c r="AC982" s="14"/>
      <c r="AD982" s="5"/>
      <c r="AE982" s="5"/>
      <c r="AF982" s="5"/>
      <c r="AG982" s="5"/>
    </row>
    <row r="983" spans="29:33" x14ac:dyDescent="0.3">
      <c r="AC983" s="14"/>
      <c r="AD983" s="5"/>
      <c r="AE983" s="5"/>
      <c r="AF983" s="5"/>
      <c r="AG983" s="5"/>
    </row>
    <row r="984" spans="29:33" x14ac:dyDescent="0.3">
      <c r="AC984" s="14"/>
      <c r="AD984" s="5"/>
      <c r="AE984" s="5"/>
      <c r="AF984" s="5"/>
      <c r="AG984" s="5"/>
    </row>
    <row r="985" spans="29:33" x14ac:dyDescent="0.3">
      <c r="AC985" s="14"/>
      <c r="AD985" s="5"/>
      <c r="AE985" s="5"/>
      <c r="AF985" s="5"/>
      <c r="AG985" s="5"/>
    </row>
    <row r="986" spans="29:33" x14ac:dyDescent="0.3">
      <c r="AC986" s="14"/>
      <c r="AD986" s="5"/>
      <c r="AE986" s="5"/>
      <c r="AF986" s="5"/>
      <c r="AG986" s="5"/>
    </row>
    <row r="987" spans="29:33" x14ac:dyDescent="0.3">
      <c r="AC987" s="14"/>
      <c r="AD987" s="5"/>
      <c r="AE987" s="5"/>
      <c r="AF987" s="5"/>
      <c r="AG987" s="5"/>
    </row>
    <row r="988" spans="29:33" x14ac:dyDescent="0.3">
      <c r="AC988" s="14"/>
      <c r="AD988" s="5"/>
      <c r="AE988" s="5"/>
      <c r="AF988" s="5"/>
      <c r="AG988" s="5"/>
    </row>
    <row r="989" spans="29:33" x14ac:dyDescent="0.3">
      <c r="AC989" s="14"/>
      <c r="AD989" s="5"/>
      <c r="AE989" s="5"/>
      <c r="AF989" s="5"/>
      <c r="AG989" s="5"/>
    </row>
    <row r="990" spans="29:33" x14ac:dyDescent="0.3">
      <c r="AC990" s="14"/>
      <c r="AD990" s="5"/>
      <c r="AE990" s="5"/>
      <c r="AF990" s="5"/>
      <c r="AG990" s="5"/>
    </row>
    <row r="991" spans="29:33" x14ac:dyDescent="0.3">
      <c r="AC991" s="14"/>
      <c r="AD991" s="5"/>
      <c r="AE991" s="5"/>
      <c r="AF991" s="5"/>
      <c r="AG991" s="5"/>
    </row>
    <row r="992" spans="29:33" x14ac:dyDescent="0.3">
      <c r="AC992" s="14"/>
      <c r="AD992" s="5"/>
      <c r="AE992" s="5"/>
      <c r="AF992" s="5"/>
      <c r="AG992" s="5"/>
    </row>
    <row r="993" spans="29:33" x14ac:dyDescent="0.3">
      <c r="AC993" s="14"/>
      <c r="AD993" s="5"/>
      <c r="AE993" s="5"/>
      <c r="AF993" s="5"/>
      <c r="AG993" s="5"/>
    </row>
    <row r="994" spans="29:33" x14ac:dyDescent="0.3">
      <c r="AC994" s="14"/>
      <c r="AD994" s="5"/>
      <c r="AE994" s="5"/>
      <c r="AF994" s="5"/>
      <c r="AG994" s="5"/>
    </row>
    <row r="995" spans="29:33" x14ac:dyDescent="0.3">
      <c r="AC995" s="14"/>
      <c r="AD995" s="5"/>
      <c r="AE995" s="5"/>
      <c r="AF995" s="5"/>
      <c r="AG995" s="5"/>
    </row>
    <row r="996" spans="29:33" x14ac:dyDescent="0.3">
      <c r="AC996" s="14"/>
      <c r="AD996" s="5"/>
      <c r="AE996" s="5"/>
      <c r="AF996" s="5"/>
      <c r="AG996" s="5"/>
    </row>
    <row r="997" spans="29:33" x14ac:dyDescent="0.3">
      <c r="AC997" s="14"/>
      <c r="AD997" s="5"/>
      <c r="AE997" s="5"/>
      <c r="AF997" s="5"/>
      <c r="AG997" s="5"/>
    </row>
    <row r="998" spans="29:33" x14ac:dyDescent="0.3">
      <c r="AC998" s="14"/>
      <c r="AD998" s="5"/>
      <c r="AE998" s="5"/>
      <c r="AF998" s="5"/>
      <c r="AG998" s="5"/>
    </row>
    <row r="999" spans="29:33" x14ac:dyDescent="0.3">
      <c r="AC999" s="14"/>
      <c r="AD999" s="5"/>
      <c r="AE999" s="5"/>
      <c r="AF999" s="5"/>
      <c r="AG999" s="5"/>
    </row>
    <row r="1000" spans="29:33" x14ac:dyDescent="0.3">
      <c r="AC1000" s="14"/>
      <c r="AD1000" s="5"/>
      <c r="AE1000" s="5"/>
      <c r="AF1000" s="5"/>
      <c r="AG1000" s="5"/>
    </row>
    <row r="1001" spans="29:33" x14ac:dyDescent="0.3">
      <c r="AC1001" s="14"/>
      <c r="AD1001" s="5"/>
      <c r="AE1001" s="5"/>
      <c r="AF1001" s="5"/>
      <c r="AG1001" s="5"/>
    </row>
    <row r="1002" spans="29:33" x14ac:dyDescent="0.3">
      <c r="AC1002" s="14"/>
      <c r="AD1002" s="5"/>
      <c r="AE1002" s="5"/>
      <c r="AF1002" s="5"/>
      <c r="AG1002" s="5"/>
    </row>
    <row r="1003" spans="29:33" x14ac:dyDescent="0.3">
      <c r="AC1003" s="14"/>
      <c r="AD1003" s="5"/>
      <c r="AE1003" s="5"/>
      <c r="AF1003" s="5"/>
      <c r="AG1003" s="5"/>
    </row>
    <row r="1004" spans="29:33" x14ac:dyDescent="0.3">
      <c r="AC1004" s="14"/>
      <c r="AD1004" s="5"/>
      <c r="AE1004" s="5"/>
      <c r="AF1004" s="5"/>
      <c r="AG1004" s="5"/>
    </row>
    <row r="1005" spans="29:33" x14ac:dyDescent="0.3">
      <c r="AC1005" s="14"/>
      <c r="AD1005" s="5"/>
      <c r="AE1005" s="5"/>
      <c r="AF1005" s="5"/>
      <c r="AG1005" s="5"/>
    </row>
    <row r="1006" spans="29:33" x14ac:dyDescent="0.3">
      <c r="AC1006" s="14"/>
      <c r="AD1006" s="5"/>
      <c r="AE1006" s="5"/>
      <c r="AF1006" s="5"/>
      <c r="AG1006" s="5"/>
    </row>
    <row r="1007" spans="29:33" x14ac:dyDescent="0.3">
      <c r="AC1007" s="14"/>
      <c r="AD1007" s="5"/>
      <c r="AE1007" s="5"/>
      <c r="AF1007" s="5"/>
      <c r="AG1007" s="5"/>
    </row>
    <row r="1008" spans="29:33" x14ac:dyDescent="0.3">
      <c r="AC1008" s="14"/>
      <c r="AD1008" s="5"/>
      <c r="AE1008" s="5"/>
      <c r="AF1008" s="5"/>
      <c r="AG1008" s="5"/>
    </row>
    <row r="1009" spans="29:33" x14ac:dyDescent="0.3">
      <c r="AC1009" s="14"/>
      <c r="AD1009" s="5"/>
      <c r="AE1009" s="5"/>
      <c r="AF1009" s="5"/>
      <c r="AG1009" s="5"/>
    </row>
    <row r="1010" spans="29:33" x14ac:dyDescent="0.3">
      <c r="AC1010" s="14"/>
      <c r="AD1010" s="5"/>
      <c r="AE1010" s="5"/>
      <c r="AF1010" s="5"/>
      <c r="AG1010" s="5"/>
    </row>
    <row r="1011" spans="29:33" x14ac:dyDescent="0.3">
      <c r="AC1011" s="14"/>
      <c r="AD1011" s="5"/>
      <c r="AE1011" s="5"/>
      <c r="AF1011" s="5"/>
      <c r="AG1011" s="5"/>
    </row>
    <row r="1012" spans="29:33" x14ac:dyDescent="0.3">
      <c r="AC1012" s="14"/>
      <c r="AD1012" s="5"/>
      <c r="AE1012" s="5"/>
      <c r="AF1012" s="5"/>
      <c r="AG1012" s="5"/>
    </row>
    <row r="1013" spans="29:33" x14ac:dyDescent="0.3">
      <c r="AC1013" s="14"/>
      <c r="AD1013" s="5"/>
      <c r="AE1013" s="5"/>
      <c r="AF1013" s="5"/>
      <c r="AG1013" s="5"/>
    </row>
    <row r="1014" spans="29:33" x14ac:dyDescent="0.3">
      <c r="AC1014" s="14"/>
      <c r="AD1014" s="5"/>
      <c r="AE1014" s="5"/>
      <c r="AF1014" s="5"/>
      <c r="AG1014" s="5"/>
    </row>
    <row r="1015" spans="29:33" x14ac:dyDescent="0.3">
      <c r="AC1015" s="14"/>
      <c r="AD1015" s="5"/>
      <c r="AE1015" s="5"/>
      <c r="AF1015" s="5"/>
      <c r="AG1015" s="5"/>
    </row>
    <row r="1016" spans="29:33" x14ac:dyDescent="0.3">
      <c r="AC1016" s="14"/>
      <c r="AD1016" s="5"/>
      <c r="AE1016" s="5"/>
      <c r="AF1016" s="5"/>
      <c r="AG1016" s="5"/>
    </row>
    <row r="1017" spans="29:33" x14ac:dyDescent="0.3">
      <c r="AC1017" s="14"/>
      <c r="AD1017" s="5"/>
      <c r="AE1017" s="5"/>
      <c r="AF1017" s="5"/>
      <c r="AG1017" s="5"/>
    </row>
    <row r="1018" spans="29:33" x14ac:dyDescent="0.3">
      <c r="AC1018" s="14"/>
      <c r="AD1018" s="5"/>
      <c r="AE1018" s="5"/>
      <c r="AF1018" s="5"/>
      <c r="AG1018" s="5"/>
    </row>
    <row r="1019" spans="29:33" x14ac:dyDescent="0.3">
      <c r="AC1019" s="14"/>
      <c r="AD1019" s="5"/>
      <c r="AE1019" s="5"/>
      <c r="AF1019" s="5"/>
      <c r="AG1019" s="5"/>
    </row>
    <row r="1020" spans="29:33" x14ac:dyDescent="0.3">
      <c r="AC1020" s="14"/>
      <c r="AD1020" s="5"/>
      <c r="AE1020" s="5"/>
      <c r="AF1020" s="5"/>
      <c r="AG1020" s="5"/>
    </row>
    <row r="1021" spans="29:33" x14ac:dyDescent="0.3">
      <c r="AC1021" s="14"/>
      <c r="AD1021" s="5"/>
      <c r="AE1021" s="5"/>
      <c r="AF1021" s="5"/>
      <c r="AG1021" s="5"/>
    </row>
    <row r="1022" spans="29:33" x14ac:dyDescent="0.3">
      <c r="AC1022" s="14"/>
      <c r="AD1022" s="5"/>
      <c r="AE1022" s="5"/>
      <c r="AF1022" s="5"/>
      <c r="AG1022" s="5"/>
    </row>
    <row r="1023" spans="29:33" x14ac:dyDescent="0.3">
      <c r="AC1023" s="14"/>
      <c r="AD1023" s="5"/>
      <c r="AE1023" s="5"/>
      <c r="AF1023" s="5"/>
      <c r="AG1023" s="5"/>
    </row>
    <row r="1024" spans="29:33" x14ac:dyDescent="0.3">
      <c r="AC1024" s="14"/>
      <c r="AD1024" s="5"/>
      <c r="AE1024" s="5"/>
      <c r="AF1024" s="5"/>
      <c r="AG1024" s="5"/>
    </row>
    <row r="1025" spans="29:33" x14ac:dyDescent="0.3">
      <c r="AC1025" s="14"/>
      <c r="AD1025" s="5"/>
      <c r="AE1025" s="5"/>
      <c r="AF1025" s="5"/>
      <c r="AG1025" s="5"/>
    </row>
    <row r="1026" spans="29:33" x14ac:dyDescent="0.3">
      <c r="AC1026" s="14"/>
      <c r="AD1026" s="5"/>
      <c r="AE1026" s="5"/>
      <c r="AF1026" s="5"/>
      <c r="AG1026" s="5"/>
    </row>
    <row r="1027" spans="29:33" x14ac:dyDescent="0.3">
      <c r="AC1027" s="14"/>
      <c r="AD1027" s="5"/>
      <c r="AE1027" s="5"/>
      <c r="AF1027" s="5"/>
      <c r="AG1027" s="5"/>
    </row>
    <row r="1028" spans="29:33" x14ac:dyDescent="0.3">
      <c r="AC1028" s="14"/>
      <c r="AD1028" s="5"/>
      <c r="AE1028" s="5"/>
      <c r="AF1028" s="5"/>
      <c r="AG1028" s="5"/>
    </row>
    <row r="1029" spans="29:33" x14ac:dyDescent="0.3">
      <c r="AC1029" s="14"/>
      <c r="AD1029" s="5"/>
      <c r="AE1029" s="5"/>
      <c r="AF1029" s="5"/>
      <c r="AG1029" s="5"/>
    </row>
    <row r="1030" spans="29:33" x14ac:dyDescent="0.3">
      <c r="AC1030" s="14"/>
      <c r="AD1030" s="5"/>
      <c r="AE1030" s="5"/>
      <c r="AF1030" s="5"/>
      <c r="AG1030" s="5"/>
    </row>
    <row r="1031" spans="29:33" x14ac:dyDescent="0.3">
      <c r="AC1031" s="14"/>
      <c r="AD1031" s="5"/>
      <c r="AE1031" s="5"/>
      <c r="AF1031" s="5"/>
      <c r="AG1031" s="5"/>
    </row>
    <row r="1032" spans="29:33" x14ac:dyDescent="0.3">
      <c r="AC1032" s="14"/>
      <c r="AD1032" s="5"/>
      <c r="AE1032" s="5"/>
      <c r="AF1032" s="5"/>
      <c r="AG1032" s="5"/>
    </row>
    <row r="1033" spans="29:33" x14ac:dyDescent="0.3">
      <c r="AC1033" s="14"/>
      <c r="AD1033" s="5"/>
      <c r="AE1033" s="5"/>
      <c r="AF1033" s="5"/>
      <c r="AG1033" s="5"/>
    </row>
    <row r="1034" spans="29:33" x14ac:dyDescent="0.3">
      <c r="AC1034" s="14"/>
      <c r="AD1034" s="5"/>
      <c r="AE1034" s="5"/>
      <c r="AF1034" s="5"/>
      <c r="AG1034" s="5"/>
    </row>
    <row r="1035" spans="29:33" x14ac:dyDescent="0.3">
      <c r="AC1035" s="14"/>
      <c r="AD1035" s="5"/>
      <c r="AE1035" s="5"/>
      <c r="AF1035" s="5"/>
      <c r="AG1035" s="5"/>
    </row>
    <row r="1036" spans="29:33" x14ac:dyDescent="0.3">
      <c r="AC1036" s="14"/>
      <c r="AD1036" s="5"/>
      <c r="AE1036" s="5"/>
      <c r="AF1036" s="5"/>
      <c r="AG1036" s="5"/>
    </row>
    <row r="1037" spans="29:33" x14ac:dyDescent="0.3">
      <c r="AC1037" s="14"/>
      <c r="AD1037" s="5"/>
      <c r="AE1037" s="5"/>
      <c r="AF1037" s="5"/>
      <c r="AG1037" s="5"/>
    </row>
    <row r="1038" spans="29:33" x14ac:dyDescent="0.3">
      <c r="AC1038" s="14"/>
      <c r="AD1038" s="5"/>
      <c r="AE1038" s="5"/>
      <c r="AF1038" s="5"/>
      <c r="AG1038" s="5"/>
    </row>
    <row r="1039" spans="29:33" x14ac:dyDescent="0.3">
      <c r="AC1039" s="14"/>
      <c r="AD1039" s="5"/>
      <c r="AE1039" s="5"/>
      <c r="AF1039" s="5"/>
      <c r="AG1039" s="5"/>
    </row>
    <row r="1040" spans="29:33" x14ac:dyDescent="0.3">
      <c r="AC1040" s="14"/>
      <c r="AD1040" s="5"/>
      <c r="AE1040" s="5"/>
      <c r="AF1040" s="5"/>
      <c r="AG1040" s="5"/>
    </row>
    <row r="1041" spans="29:33" x14ac:dyDescent="0.3">
      <c r="AC1041" s="14"/>
      <c r="AD1041" s="5"/>
      <c r="AE1041" s="5"/>
      <c r="AF1041" s="5"/>
      <c r="AG1041" s="5"/>
    </row>
    <row r="1042" spans="29:33" x14ac:dyDescent="0.3">
      <c r="AC1042" s="14"/>
      <c r="AD1042" s="5"/>
      <c r="AE1042" s="5"/>
      <c r="AF1042" s="5"/>
      <c r="AG1042" s="5"/>
    </row>
    <row r="1043" spans="29:33" x14ac:dyDescent="0.3">
      <c r="AC1043" s="14"/>
      <c r="AD1043" s="5"/>
      <c r="AE1043" s="5"/>
      <c r="AF1043" s="5"/>
      <c r="AG1043" s="5"/>
    </row>
    <row r="1044" spans="29:33" x14ac:dyDescent="0.3">
      <c r="AC1044" s="14"/>
      <c r="AD1044" s="5"/>
      <c r="AE1044" s="5"/>
      <c r="AF1044" s="5"/>
      <c r="AG1044" s="5"/>
    </row>
    <row r="1045" spans="29:33" x14ac:dyDescent="0.3">
      <c r="AC1045" s="14"/>
      <c r="AD1045" s="5"/>
      <c r="AE1045" s="5"/>
      <c r="AF1045" s="5"/>
      <c r="AG1045" s="5"/>
    </row>
    <row r="1046" spans="29:33" x14ac:dyDescent="0.3">
      <c r="AC1046" s="14"/>
      <c r="AD1046" s="5"/>
      <c r="AE1046" s="5"/>
      <c r="AF1046" s="5"/>
      <c r="AG1046" s="5"/>
    </row>
    <row r="1047" spans="29:33" x14ac:dyDescent="0.3">
      <c r="AC1047" s="14"/>
      <c r="AD1047" s="5"/>
      <c r="AE1047" s="5"/>
      <c r="AF1047" s="5"/>
      <c r="AG1047" s="5"/>
    </row>
    <row r="1048" spans="29:33" x14ac:dyDescent="0.3">
      <c r="AC1048" s="14"/>
      <c r="AD1048" s="5"/>
      <c r="AE1048" s="5"/>
      <c r="AF1048" s="5"/>
      <c r="AG1048" s="5"/>
    </row>
    <row r="1049" spans="29:33" x14ac:dyDescent="0.3">
      <c r="AC1049" s="14"/>
      <c r="AD1049" s="5"/>
      <c r="AE1049" s="5"/>
      <c r="AF1049" s="5"/>
      <c r="AG1049" s="5"/>
    </row>
    <row r="1050" spans="29:33" x14ac:dyDescent="0.3">
      <c r="AC1050" s="14"/>
      <c r="AD1050" s="5"/>
      <c r="AE1050" s="5"/>
      <c r="AF1050" s="5"/>
      <c r="AG1050" s="5"/>
    </row>
    <row r="1051" spans="29:33" x14ac:dyDescent="0.3">
      <c r="AC1051" s="14"/>
      <c r="AD1051" s="5"/>
      <c r="AE1051" s="5"/>
      <c r="AF1051" s="5"/>
      <c r="AG1051" s="5"/>
    </row>
    <row r="1052" spans="29:33" x14ac:dyDescent="0.3">
      <c r="AC1052" s="14"/>
      <c r="AD1052" s="5"/>
      <c r="AE1052" s="5"/>
      <c r="AF1052" s="5"/>
      <c r="AG1052" s="5"/>
    </row>
    <row r="1053" spans="29:33" x14ac:dyDescent="0.3">
      <c r="AC1053" s="14"/>
      <c r="AD1053" s="5"/>
      <c r="AE1053" s="5"/>
      <c r="AF1053" s="5"/>
      <c r="AG1053" s="5"/>
    </row>
    <row r="1054" spans="29:33" x14ac:dyDescent="0.3">
      <c r="AC1054" s="14"/>
      <c r="AD1054" s="5"/>
      <c r="AE1054" s="5"/>
      <c r="AF1054" s="5"/>
      <c r="AG1054" s="5"/>
    </row>
    <row r="1055" spans="29:33" x14ac:dyDescent="0.3">
      <c r="AC1055" s="14"/>
      <c r="AD1055" s="5"/>
      <c r="AE1055" s="5"/>
      <c r="AF1055" s="5"/>
      <c r="AG1055" s="5"/>
    </row>
    <row r="1056" spans="29:33" x14ac:dyDescent="0.3">
      <c r="AC1056" s="14"/>
      <c r="AD1056" s="5"/>
      <c r="AE1056" s="5"/>
      <c r="AF1056" s="5"/>
      <c r="AG1056" s="5"/>
    </row>
    <row r="1057" spans="29:33" x14ac:dyDescent="0.3">
      <c r="AC1057" s="14"/>
      <c r="AD1057" s="5"/>
      <c r="AE1057" s="5"/>
      <c r="AF1057" s="5"/>
      <c r="AG1057" s="5"/>
    </row>
    <row r="1058" spans="29:33" x14ac:dyDescent="0.3">
      <c r="AC1058" s="14"/>
      <c r="AD1058" s="5"/>
      <c r="AE1058" s="5"/>
      <c r="AF1058" s="5"/>
      <c r="AG1058" s="5"/>
    </row>
    <row r="1059" spans="29:33" x14ac:dyDescent="0.3">
      <c r="AC1059" s="14"/>
      <c r="AD1059" s="5"/>
      <c r="AE1059" s="5"/>
      <c r="AF1059" s="5"/>
      <c r="AG1059" s="5"/>
    </row>
    <row r="1060" spans="29:33" x14ac:dyDescent="0.3">
      <c r="AC1060" s="14"/>
      <c r="AD1060" s="5"/>
      <c r="AE1060" s="5"/>
      <c r="AF1060" s="5"/>
      <c r="AG1060" s="5"/>
    </row>
    <row r="1061" spans="29:33" x14ac:dyDescent="0.3">
      <c r="AC1061" s="14"/>
      <c r="AD1061" s="5"/>
      <c r="AE1061" s="5"/>
      <c r="AF1061" s="5"/>
      <c r="AG1061" s="5"/>
    </row>
    <row r="1062" spans="29:33" x14ac:dyDescent="0.3">
      <c r="AC1062" s="14"/>
      <c r="AD1062" s="5"/>
      <c r="AE1062" s="5"/>
      <c r="AF1062" s="5"/>
      <c r="AG1062" s="5"/>
    </row>
    <row r="1063" spans="29:33" x14ac:dyDescent="0.3">
      <c r="AC1063" s="14"/>
      <c r="AD1063" s="5"/>
      <c r="AE1063" s="5"/>
      <c r="AF1063" s="5"/>
      <c r="AG1063" s="5"/>
    </row>
    <row r="1064" spans="29:33" x14ac:dyDescent="0.3">
      <c r="AC1064" s="14"/>
      <c r="AD1064" s="5"/>
      <c r="AE1064" s="5"/>
      <c r="AF1064" s="5"/>
      <c r="AG1064" s="5"/>
    </row>
    <row r="1065" spans="29:33" x14ac:dyDescent="0.3">
      <c r="AC1065" s="14"/>
      <c r="AD1065" s="5"/>
      <c r="AE1065" s="5"/>
      <c r="AF1065" s="5"/>
      <c r="AG1065" s="5"/>
    </row>
    <row r="1066" spans="29:33" x14ac:dyDescent="0.3">
      <c r="AC1066" s="14"/>
      <c r="AD1066" s="5"/>
      <c r="AE1066" s="5"/>
      <c r="AF1066" s="5"/>
      <c r="AG1066" s="5"/>
    </row>
    <row r="1067" spans="29:33" x14ac:dyDescent="0.3">
      <c r="AC1067" s="14"/>
      <c r="AD1067" s="5"/>
      <c r="AE1067" s="5"/>
      <c r="AF1067" s="5"/>
      <c r="AG1067" s="5"/>
    </row>
    <row r="1068" spans="29:33" x14ac:dyDescent="0.3">
      <c r="AC1068" s="14"/>
      <c r="AD1068" s="5"/>
      <c r="AE1068" s="5"/>
      <c r="AF1068" s="5"/>
      <c r="AG1068" s="5"/>
    </row>
    <row r="1069" spans="29:33" x14ac:dyDescent="0.3">
      <c r="AC1069" s="14"/>
      <c r="AD1069" s="5"/>
      <c r="AE1069" s="5"/>
      <c r="AF1069" s="5"/>
      <c r="AG1069" s="5"/>
    </row>
    <row r="1070" spans="29:33" x14ac:dyDescent="0.3">
      <c r="AC1070" s="14"/>
      <c r="AD1070" s="5"/>
      <c r="AE1070" s="5"/>
      <c r="AF1070" s="5"/>
      <c r="AG1070" s="5"/>
    </row>
    <row r="1071" spans="29:33" x14ac:dyDescent="0.3">
      <c r="AC1071" s="14"/>
      <c r="AD1071" s="5"/>
      <c r="AE1071" s="5"/>
      <c r="AF1071" s="5"/>
      <c r="AG1071" s="5"/>
    </row>
    <row r="1072" spans="29:33" x14ac:dyDescent="0.3">
      <c r="AC1072" s="14"/>
      <c r="AD1072" s="5"/>
      <c r="AE1072" s="5"/>
      <c r="AF1072" s="5"/>
      <c r="AG1072" s="5"/>
    </row>
    <row r="1073" spans="29:33" x14ac:dyDescent="0.3">
      <c r="AC1073" s="14"/>
      <c r="AD1073" s="5"/>
      <c r="AE1073" s="5"/>
      <c r="AF1073" s="5"/>
      <c r="AG1073" s="5"/>
    </row>
    <row r="1074" spans="29:33" x14ac:dyDescent="0.3">
      <c r="AC1074" s="14"/>
      <c r="AD1074" s="5"/>
      <c r="AE1074" s="5"/>
      <c r="AF1074" s="5"/>
      <c r="AG1074" s="5"/>
    </row>
    <row r="1075" spans="29:33" x14ac:dyDescent="0.3">
      <c r="AC1075" s="14"/>
      <c r="AD1075" s="5"/>
      <c r="AE1075" s="5"/>
      <c r="AF1075" s="5"/>
      <c r="AG1075" s="5"/>
    </row>
    <row r="1076" spans="29:33" x14ac:dyDescent="0.3">
      <c r="AC1076" s="14"/>
      <c r="AD1076" s="5"/>
      <c r="AE1076" s="5"/>
      <c r="AF1076" s="5"/>
      <c r="AG1076" s="5"/>
    </row>
    <row r="1077" spans="29:33" x14ac:dyDescent="0.3">
      <c r="AC1077" s="14"/>
      <c r="AD1077" s="5"/>
      <c r="AE1077" s="5"/>
      <c r="AF1077" s="5"/>
      <c r="AG1077" s="5"/>
    </row>
    <row r="1078" spans="29:33" x14ac:dyDescent="0.3">
      <c r="AC1078" s="14"/>
      <c r="AD1078" s="5"/>
      <c r="AE1078" s="5"/>
      <c r="AF1078" s="5"/>
      <c r="AG1078" s="5"/>
    </row>
    <row r="1079" spans="29:33" x14ac:dyDescent="0.3">
      <c r="AC1079" s="14"/>
      <c r="AD1079" s="5"/>
      <c r="AE1079" s="5"/>
      <c r="AF1079" s="5"/>
      <c r="AG1079" s="5"/>
    </row>
    <row r="1080" spans="29:33" x14ac:dyDescent="0.3">
      <c r="AC1080" s="14"/>
      <c r="AD1080" s="5"/>
      <c r="AE1080" s="5"/>
      <c r="AF1080" s="5"/>
      <c r="AG1080" s="5"/>
    </row>
    <row r="1081" spans="29:33" x14ac:dyDescent="0.3">
      <c r="AC1081" s="14"/>
      <c r="AD1081" s="5"/>
      <c r="AE1081" s="5"/>
      <c r="AF1081" s="5"/>
      <c r="AG1081" s="5"/>
    </row>
    <row r="1082" spans="29:33" x14ac:dyDescent="0.3">
      <c r="AC1082" s="14"/>
      <c r="AD1082" s="5"/>
      <c r="AE1082" s="5"/>
      <c r="AF1082" s="5"/>
      <c r="AG1082" s="5"/>
    </row>
    <row r="1083" spans="29:33" x14ac:dyDescent="0.3">
      <c r="AC1083" s="14"/>
      <c r="AD1083" s="5"/>
      <c r="AE1083" s="5"/>
      <c r="AF1083" s="5"/>
      <c r="AG1083" s="5"/>
    </row>
    <row r="1084" spans="29:33" x14ac:dyDescent="0.3">
      <c r="AC1084" s="14"/>
      <c r="AD1084" s="5"/>
      <c r="AE1084" s="5"/>
      <c r="AF1084" s="5"/>
      <c r="AG1084" s="5"/>
    </row>
    <row r="1085" spans="29:33" x14ac:dyDescent="0.3">
      <c r="AC1085" s="14"/>
      <c r="AD1085" s="5"/>
      <c r="AE1085" s="5"/>
      <c r="AF1085" s="5"/>
      <c r="AG1085" s="5"/>
    </row>
    <row r="1086" spans="29:33" x14ac:dyDescent="0.3">
      <c r="AC1086" s="14"/>
      <c r="AD1086" s="5"/>
      <c r="AE1086" s="5"/>
      <c r="AF1086" s="5"/>
      <c r="AG1086" s="5"/>
    </row>
    <row r="1087" spans="29:33" x14ac:dyDescent="0.3">
      <c r="AC1087" s="14"/>
      <c r="AD1087" s="5"/>
      <c r="AE1087" s="5"/>
      <c r="AF1087" s="5"/>
      <c r="AG1087" s="5"/>
    </row>
    <row r="1088" spans="29:33" x14ac:dyDescent="0.3">
      <c r="AC1088" s="14"/>
      <c r="AD1088" s="5"/>
      <c r="AE1088" s="5"/>
      <c r="AF1088" s="5"/>
      <c r="AG1088" s="5"/>
    </row>
    <row r="1089" spans="29:33" x14ac:dyDescent="0.3">
      <c r="AC1089" s="14"/>
      <c r="AD1089" s="5"/>
      <c r="AE1089" s="5"/>
      <c r="AF1089" s="5"/>
      <c r="AG1089" s="5"/>
    </row>
    <row r="1090" spans="29:33" x14ac:dyDescent="0.3">
      <c r="AC1090" s="14"/>
      <c r="AD1090" s="5"/>
      <c r="AE1090" s="5"/>
      <c r="AF1090" s="5"/>
      <c r="AG1090" s="5"/>
    </row>
    <row r="1091" spans="29:33" x14ac:dyDescent="0.3">
      <c r="AC1091" s="14"/>
      <c r="AD1091" s="5"/>
      <c r="AE1091" s="5"/>
      <c r="AF1091" s="5"/>
      <c r="AG1091" s="5"/>
    </row>
    <row r="1092" spans="29:33" x14ac:dyDescent="0.3">
      <c r="AC1092" s="14"/>
      <c r="AD1092" s="5"/>
      <c r="AE1092" s="5"/>
      <c r="AF1092" s="5"/>
      <c r="AG1092" s="5"/>
    </row>
    <row r="1093" spans="29:33" x14ac:dyDescent="0.3">
      <c r="AC1093" s="14"/>
      <c r="AD1093" s="5"/>
      <c r="AE1093" s="5"/>
      <c r="AF1093" s="5"/>
      <c r="AG1093" s="5"/>
    </row>
    <row r="1094" spans="29:33" x14ac:dyDescent="0.3">
      <c r="AC1094" s="14"/>
      <c r="AD1094" s="5"/>
      <c r="AE1094" s="5"/>
      <c r="AF1094" s="5"/>
      <c r="AG1094" s="5"/>
    </row>
    <row r="1095" spans="29:33" x14ac:dyDescent="0.3">
      <c r="AC1095" s="14"/>
      <c r="AD1095" s="5"/>
      <c r="AE1095" s="5"/>
      <c r="AF1095" s="5"/>
      <c r="AG1095" s="5"/>
    </row>
    <row r="1096" spans="29:33" x14ac:dyDescent="0.3">
      <c r="AC1096" s="14"/>
      <c r="AD1096" s="5"/>
      <c r="AE1096" s="5"/>
      <c r="AF1096" s="5"/>
      <c r="AG1096" s="5"/>
    </row>
    <row r="1097" spans="29:33" x14ac:dyDescent="0.3">
      <c r="AC1097" s="14"/>
      <c r="AD1097" s="5"/>
      <c r="AE1097" s="5"/>
      <c r="AF1097" s="5"/>
      <c r="AG1097" s="5"/>
    </row>
    <row r="1098" spans="29:33" x14ac:dyDescent="0.3">
      <c r="AC1098" s="14"/>
      <c r="AD1098" s="5"/>
      <c r="AE1098" s="5"/>
      <c r="AF1098" s="5"/>
      <c r="AG1098" s="5"/>
    </row>
    <row r="1099" spans="29:33" x14ac:dyDescent="0.3">
      <c r="AC1099" s="14"/>
      <c r="AD1099" s="5"/>
      <c r="AE1099" s="5"/>
      <c r="AF1099" s="5"/>
      <c r="AG1099" s="5"/>
    </row>
    <row r="1100" spans="29:33" x14ac:dyDescent="0.3">
      <c r="AC1100" s="14"/>
      <c r="AD1100" s="5"/>
      <c r="AE1100" s="5"/>
      <c r="AF1100" s="5"/>
      <c r="AG1100" s="5"/>
    </row>
    <row r="1101" spans="29:33" x14ac:dyDescent="0.3">
      <c r="AC1101" s="14"/>
      <c r="AD1101" s="5"/>
      <c r="AE1101" s="5"/>
      <c r="AF1101" s="5"/>
      <c r="AG1101" s="5"/>
    </row>
    <row r="1102" spans="29:33" x14ac:dyDescent="0.3">
      <c r="AC1102" s="14"/>
      <c r="AD1102" s="5"/>
      <c r="AE1102" s="5"/>
      <c r="AF1102" s="5"/>
      <c r="AG1102" s="5"/>
    </row>
    <row r="1103" spans="29:33" x14ac:dyDescent="0.3">
      <c r="AC1103" s="14"/>
      <c r="AD1103" s="5"/>
      <c r="AE1103" s="5"/>
      <c r="AF1103" s="5"/>
      <c r="AG1103" s="5"/>
    </row>
    <row r="1104" spans="29:33" x14ac:dyDescent="0.3">
      <c r="AC1104" s="14"/>
      <c r="AD1104" s="5"/>
      <c r="AE1104" s="5"/>
      <c r="AF1104" s="5"/>
      <c r="AG1104" s="5"/>
    </row>
    <row r="1105" spans="29:33" x14ac:dyDescent="0.3">
      <c r="AC1105" s="14"/>
      <c r="AD1105" s="5"/>
      <c r="AE1105" s="5"/>
      <c r="AF1105" s="5"/>
      <c r="AG1105" s="5"/>
    </row>
    <row r="1106" spans="29:33" x14ac:dyDescent="0.3">
      <c r="AC1106" s="14"/>
      <c r="AD1106" s="5"/>
      <c r="AE1106" s="5"/>
      <c r="AF1106" s="5"/>
      <c r="AG1106" s="5"/>
    </row>
    <row r="1107" spans="29:33" x14ac:dyDescent="0.3">
      <c r="AC1107" s="14"/>
      <c r="AD1107" s="5"/>
      <c r="AE1107" s="5"/>
      <c r="AF1107" s="5"/>
      <c r="AG1107" s="5"/>
    </row>
    <row r="1108" spans="29:33" x14ac:dyDescent="0.3">
      <c r="AC1108" s="14"/>
      <c r="AD1108" s="5"/>
      <c r="AE1108" s="5"/>
      <c r="AF1108" s="5"/>
      <c r="AG1108" s="5"/>
    </row>
    <row r="1109" spans="29:33" x14ac:dyDescent="0.3">
      <c r="AC1109" s="14"/>
      <c r="AD1109" s="5"/>
      <c r="AE1109" s="5"/>
      <c r="AF1109" s="5"/>
      <c r="AG1109" s="5"/>
    </row>
    <row r="1110" spans="29:33" x14ac:dyDescent="0.3">
      <c r="AC1110" s="14"/>
      <c r="AD1110" s="5"/>
      <c r="AE1110" s="5"/>
      <c r="AF1110" s="5"/>
      <c r="AG1110" s="5"/>
    </row>
    <row r="1111" spans="29:33" x14ac:dyDescent="0.3">
      <c r="AC1111" s="14"/>
      <c r="AD1111" s="5"/>
      <c r="AE1111" s="5"/>
      <c r="AF1111" s="5"/>
      <c r="AG1111" s="5"/>
    </row>
    <row r="1112" spans="29:33" x14ac:dyDescent="0.3">
      <c r="AC1112" s="14"/>
      <c r="AD1112" s="5"/>
      <c r="AE1112" s="5"/>
      <c r="AF1112" s="5"/>
      <c r="AG1112" s="5"/>
    </row>
    <row r="1113" spans="29:33" x14ac:dyDescent="0.3">
      <c r="AC1113" s="14"/>
      <c r="AD1113" s="5"/>
      <c r="AE1113" s="5"/>
      <c r="AF1113" s="5"/>
      <c r="AG1113" s="5"/>
    </row>
    <row r="1114" spans="29:33" x14ac:dyDescent="0.3">
      <c r="AC1114" s="14"/>
      <c r="AD1114" s="5"/>
      <c r="AE1114" s="5"/>
      <c r="AF1114" s="5"/>
      <c r="AG1114" s="5"/>
    </row>
    <row r="1115" spans="29:33" x14ac:dyDescent="0.3">
      <c r="AC1115" s="14"/>
      <c r="AD1115" s="5"/>
      <c r="AE1115" s="5"/>
      <c r="AF1115" s="5"/>
      <c r="AG1115" s="5"/>
    </row>
    <row r="1116" spans="29:33" x14ac:dyDescent="0.3">
      <c r="AC1116" s="14"/>
      <c r="AD1116" s="5"/>
      <c r="AE1116" s="5"/>
      <c r="AF1116" s="5"/>
      <c r="AG1116" s="5"/>
    </row>
    <row r="1117" spans="29:33" x14ac:dyDescent="0.3">
      <c r="AC1117" s="14"/>
      <c r="AD1117" s="5"/>
      <c r="AE1117" s="5"/>
      <c r="AF1117" s="5"/>
      <c r="AG1117" s="5"/>
    </row>
    <row r="1118" spans="29:33" x14ac:dyDescent="0.3">
      <c r="AC1118" s="14"/>
      <c r="AD1118" s="5"/>
      <c r="AE1118" s="5"/>
      <c r="AF1118" s="5"/>
      <c r="AG1118" s="5"/>
    </row>
    <row r="1119" spans="29:33" x14ac:dyDescent="0.3">
      <c r="AC1119" s="14"/>
      <c r="AD1119" s="5"/>
      <c r="AE1119" s="5"/>
      <c r="AF1119" s="5"/>
      <c r="AG1119" s="5"/>
    </row>
    <row r="1120" spans="29:33" x14ac:dyDescent="0.3">
      <c r="AC1120" s="14"/>
      <c r="AD1120" s="5"/>
      <c r="AE1120" s="5"/>
      <c r="AF1120" s="5"/>
      <c r="AG1120" s="5"/>
    </row>
    <row r="1121" spans="29:33" x14ac:dyDescent="0.3">
      <c r="AC1121" s="14"/>
      <c r="AD1121" s="5"/>
      <c r="AE1121" s="5"/>
      <c r="AF1121" s="5"/>
      <c r="AG1121" s="5"/>
    </row>
    <row r="1122" spans="29:33" x14ac:dyDescent="0.3">
      <c r="AC1122" s="14"/>
      <c r="AD1122" s="5"/>
      <c r="AE1122" s="5"/>
      <c r="AF1122" s="5"/>
      <c r="AG1122" s="5"/>
    </row>
    <row r="1123" spans="29:33" x14ac:dyDescent="0.3">
      <c r="AC1123" s="14"/>
      <c r="AD1123" s="5"/>
      <c r="AE1123" s="5"/>
      <c r="AF1123" s="5"/>
      <c r="AG1123" s="5"/>
    </row>
    <row r="1124" spans="29:33" x14ac:dyDescent="0.3">
      <c r="AC1124" s="14"/>
      <c r="AD1124" s="5"/>
      <c r="AE1124" s="5"/>
      <c r="AF1124" s="5"/>
      <c r="AG1124" s="5"/>
    </row>
    <row r="1125" spans="29:33" x14ac:dyDescent="0.3">
      <c r="AC1125" s="14"/>
      <c r="AD1125" s="5"/>
      <c r="AE1125" s="5"/>
      <c r="AF1125" s="5"/>
      <c r="AG1125" s="5"/>
    </row>
    <row r="1126" spans="29:33" x14ac:dyDescent="0.3">
      <c r="AC1126" s="14"/>
      <c r="AD1126" s="5"/>
      <c r="AE1126" s="5"/>
      <c r="AF1126" s="5"/>
      <c r="AG1126" s="5"/>
    </row>
    <row r="1127" spans="29:33" x14ac:dyDescent="0.3">
      <c r="AC1127" s="14"/>
      <c r="AD1127" s="5"/>
      <c r="AE1127" s="5"/>
      <c r="AF1127" s="5"/>
      <c r="AG1127" s="5"/>
    </row>
    <row r="1128" spans="29:33" x14ac:dyDescent="0.3">
      <c r="AC1128" s="14"/>
      <c r="AD1128" s="5"/>
      <c r="AE1128" s="5"/>
      <c r="AF1128" s="5"/>
      <c r="AG1128" s="5"/>
    </row>
    <row r="1129" spans="29:33" x14ac:dyDescent="0.3">
      <c r="AC1129" s="14"/>
      <c r="AD1129" s="5"/>
      <c r="AE1129" s="5"/>
      <c r="AF1129" s="5"/>
      <c r="AG1129" s="5"/>
    </row>
    <row r="1130" spans="29:33" x14ac:dyDescent="0.3">
      <c r="AC1130" s="14"/>
      <c r="AD1130" s="5"/>
      <c r="AE1130" s="5"/>
      <c r="AF1130" s="5"/>
      <c r="AG1130" s="5"/>
    </row>
    <row r="1131" spans="29:33" x14ac:dyDescent="0.3">
      <c r="AC1131" s="14"/>
      <c r="AD1131" s="5"/>
      <c r="AE1131" s="5"/>
      <c r="AF1131" s="5"/>
      <c r="AG1131" s="5"/>
    </row>
    <row r="1132" spans="29:33" x14ac:dyDescent="0.3">
      <c r="AC1132" s="14"/>
      <c r="AD1132" s="5"/>
      <c r="AE1132" s="5"/>
      <c r="AF1132" s="5"/>
      <c r="AG1132" s="5"/>
    </row>
    <row r="1133" spans="29:33" x14ac:dyDescent="0.3">
      <c r="AC1133" s="14"/>
      <c r="AD1133" s="5"/>
      <c r="AE1133" s="5"/>
      <c r="AF1133" s="5"/>
      <c r="AG1133" s="5"/>
    </row>
    <row r="1134" spans="29:33" x14ac:dyDescent="0.3">
      <c r="AC1134" s="14"/>
      <c r="AD1134" s="5"/>
      <c r="AE1134" s="5"/>
      <c r="AF1134" s="5"/>
      <c r="AG1134" s="5"/>
    </row>
    <row r="1135" spans="29:33" x14ac:dyDescent="0.3">
      <c r="AC1135" s="14"/>
      <c r="AD1135" s="5"/>
      <c r="AE1135" s="5"/>
      <c r="AF1135" s="5"/>
      <c r="AG1135" s="5"/>
    </row>
    <row r="1136" spans="29:33" x14ac:dyDescent="0.3">
      <c r="AC1136" s="14"/>
      <c r="AD1136" s="5"/>
      <c r="AE1136" s="5"/>
      <c r="AF1136" s="5"/>
      <c r="AG1136" s="5"/>
    </row>
    <row r="1137" spans="29:33" x14ac:dyDescent="0.3">
      <c r="AC1137" s="14"/>
      <c r="AD1137" s="5"/>
      <c r="AE1137" s="5"/>
      <c r="AF1137" s="5"/>
      <c r="AG1137" s="5"/>
    </row>
    <row r="1138" spans="29:33" x14ac:dyDescent="0.3">
      <c r="AC1138" s="14"/>
      <c r="AD1138" s="5"/>
      <c r="AE1138" s="5"/>
      <c r="AF1138" s="5"/>
      <c r="AG1138" s="5"/>
    </row>
    <row r="1139" spans="29:33" x14ac:dyDescent="0.3">
      <c r="AC1139" s="14"/>
      <c r="AD1139" s="5"/>
      <c r="AE1139" s="5"/>
      <c r="AF1139" s="5"/>
      <c r="AG1139" s="5"/>
    </row>
    <row r="1140" spans="29:33" x14ac:dyDescent="0.3">
      <c r="AC1140" s="14"/>
      <c r="AD1140" s="5"/>
      <c r="AE1140" s="5"/>
      <c r="AF1140" s="5"/>
      <c r="AG1140" s="5"/>
    </row>
    <row r="1141" spans="29:33" x14ac:dyDescent="0.3">
      <c r="AC1141" s="14"/>
      <c r="AD1141" s="5"/>
      <c r="AE1141" s="5"/>
      <c r="AF1141" s="5"/>
      <c r="AG1141" s="5"/>
    </row>
    <row r="1142" spans="29:33" x14ac:dyDescent="0.3">
      <c r="AC1142" s="14"/>
      <c r="AD1142" s="5"/>
      <c r="AE1142" s="5"/>
      <c r="AF1142" s="5"/>
      <c r="AG1142" s="5"/>
    </row>
    <row r="1143" spans="29:33" x14ac:dyDescent="0.3">
      <c r="AC1143" s="14"/>
      <c r="AD1143" s="5"/>
      <c r="AE1143" s="5"/>
      <c r="AF1143" s="5"/>
      <c r="AG1143" s="5"/>
    </row>
    <row r="1144" spans="29:33" x14ac:dyDescent="0.3">
      <c r="AC1144" s="14"/>
      <c r="AD1144" s="5"/>
      <c r="AE1144" s="5"/>
      <c r="AF1144" s="5"/>
      <c r="AG1144" s="5"/>
    </row>
    <row r="1145" spans="29:33" x14ac:dyDescent="0.3">
      <c r="AC1145" s="14"/>
      <c r="AD1145" s="5"/>
      <c r="AE1145" s="5"/>
      <c r="AF1145" s="5"/>
      <c r="AG1145" s="5"/>
    </row>
    <row r="1146" spans="29:33" x14ac:dyDescent="0.3">
      <c r="AC1146" s="14"/>
      <c r="AD1146" s="5"/>
      <c r="AE1146" s="5"/>
      <c r="AF1146" s="5"/>
      <c r="AG1146" s="5"/>
    </row>
    <row r="1147" spans="29:33" x14ac:dyDescent="0.3">
      <c r="AC1147" s="14"/>
      <c r="AD1147" s="5"/>
      <c r="AE1147" s="5"/>
      <c r="AF1147" s="5"/>
      <c r="AG1147" s="5"/>
    </row>
    <row r="1148" spans="29:33" x14ac:dyDescent="0.3">
      <c r="AC1148" s="14"/>
      <c r="AD1148" s="5"/>
      <c r="AE1148" s="5"/>
      <c r="AF1148" s="5"/>
      <c r="AG1148" s="5"/>
    </row>
    <row r="1149" spans="29:33" x14ac:dyDescent="0.3">
      <c r="AC1149" s="14"/>
      <c r="AD1149" s="5"/>
      <c r="AE1149" s="5"/>
      <c r="AF1149" s="5"/>
      <c r="AG1149" s="5"/>
    </row>
    <row r="1150" spans="29:33" x14ac:dyDescent="0.3">
      <c r="AC1150" s="14"/>
      <c r="AD1150" s="5"/>
      <c r="AE1150" s="5"/>
      <c r="AF1150" s="5"/>
      <c r="AG1150" s="5"/>
    </row>
    <row r="1151" spans="29:33" x14ac:dyDescent="0.3">
      <c r="AC1151" s="14"/>
      <c r="AD1151" s="5"/>
      <c r="AE1151" s="5"/>
      <c r="AF1151" s="5"/>
      <c r="AG1151" s="5"/>
    </row>
    <row r="1152" spans="29:33" x14ac:dyDescent="0.3">
      <c r="AC1152" s="14"/>
      <c r="AD1152" s="5"/>
      <c r="AE1152" s="5"/>
      <c r="AF1152" s="5"/>
      <c r="AG1152" s="5"/>
    </row>
    <row r="1153" spans="29:33" x14ac:dyDescent="0.3">
      <c r="AC1153" s="14"/>
      <c r="AD1153" s="5"/>
      <c r="AE1153" s="5"/>
      <c r="AF1153" s="5"/>
      <c r="AG1153" s="5"/>
    </row>
    <row r="1154" spans="29:33" x14ac:dyDescent="0.3">
      <c r="AC1154" s="14"/>
      <c r="AD1154" s="5"/>
      <c r="AE1154" s="5"/>
      <c r="AF1154" s="5"/>
      <c r="AG1154" s="5"/>
    </row>
    <row r="1155" spans="29:33" x14ac:dyDescent="0.3">
      <c r="AC1155" s="14"/>
      <c r="AD1155" s="5"/>
      <c r="AE1155" s="5"/>
      <c r="AF1155" s="5"/>
      <c r="AG1155" s="5"/>
    </row>
    <row r="1156" spans="29:33" x14ac:dyDescent="0.3">
      <c r="AC1156" s="14"/>
      <c r="AD1156" s="5"/>
      <c r="AE1156" s="5"/>
      <c r="AF1156" s="5"/>
      <c r="AG1156" s="5"/>
    </row>
    <row r="1157" spans="29:33" x14ac:dyDescent="0.3">
      <c r="AC1157" s="14"/>
      <c r="AD1157" s="5"/>
      <c r="AE1157" s="5"/>
      <c r="AF1157" s="5"/>
      <c r="AG1157" s="5"/>
    </row>
    <row r="1158" spans="29:33" x14ac:dyDescent="0.3">
      <c r="AC1158" s="14"/>
      <c r="AD1158" s="5"/>
      <c r="AE1158" s="5"/>
      <c r="AF1158" s="5"/>
      <c r="AG1158" s="5"/>
    </row>
    <row r="1159" spans="29:33" x14ac:dyDescent="0.3">
      <c r="AC1159" s="14"/>
      <c r="AD1159" s="5"/>
      <c r="AE1159" s="5"/>
      <c r="AF1159" s="5"/>
      <c r="AG1159" s="5"/>
    </row>
    <row r="1160" spans="29:33" x14ac:dyDescent="0.3">
      <c r="AC1160" s="14"/>
      <c r="AD1160" s="5"/>
      <c r="AE1160" s="5"/>
      <c r="AF1160" s="5"/>
      <c r="AG1160" s="5"/>
    </row>
    <row r="1161" spans="29:33" x14ac:dyDescent="0.3">
      <c r="AC1161" s="14"/>
      <c r="AD1161" s="5"/>
      <c r="AE1161" s="5"/>
      <c r="AF1161" s="5"/>
      <c r="AG1161" s="5"/>
    </row>
    <row r="1162" spans="29:33" x14ac:dyDescent="0.3">
      <c r="AC1162" s="14"/>
      <c r="AD1162" s="5"/>
      <c r="AE1162" s="5"/>
      <c r="AF1162" s="5"/>
      <c r="AG1162" s="5"/>
    </row>
    <row r="1163" spans="29:33" x14ac:dyDescent="0.3">
      <c r="AC1163" s="14"/>
      <c r="AD1163" s="5"/>
      <c r="AE1163" s="5"/>
      <c r="AF1163" s="5"/>
      <c r="AG1163" s="5"/>
    </row>
    <row r="1164" spans="29:33" x14ac:dyDescent="0.3">
      <c r="AC1164" s="14"/>
      <c r="AD1164" s="5"/>
      <c r="AE1164" s="5"/>
      <c r="AF1164" s="5"/>
      <c r="AG1164" s="5"/>
    </row>
    <row r="1165" spans="29:33" x14ac:dyDescent="0.3">
      <c r="AC1165" s="14"/>
      <c r="AD1165" s="5"/>
      <c r="AE1165" s="5"/>
      <c r="AF1165" s="5"/>
      <c r="AG1165" s="5"/>
    </row>
    <row r="1166" spans="29:33" x14ac:dyDescent="0.3">
      <c r="AC1166" s="14"/>
      <c r="AD1166" s="5"/>
      <c r="AE1166" s="5"/>
      <c r="AF1166" s="5"/>
      <c r="AG1166" s="5"/>
    </row>
    <row r="1167" spans="29:33" x14ac:dyDescent="0.3">
      <c r="AC1167" s="14"/>
      <c r="AD1167" s="5"/>
      <c r="AE1167" s="5"/>
      <c r="AF1167" s="5"/>
      <c r="AG1167" s="5"/>
    </row>
    <row r="1168" spans="29:33" x14ac:dyDescent="0.3">
      <c r="AC1168" s="14"/>
      <c r="AD1168" s="5"/>
      <c r="AE1168" s="5"/>
      <c r="AF1168" s="5"/>
      <c r="AG1168" s="5"/>
    </row>
    <row r="1169" spans="29:33" x14ac:dyDescent="0.3">
      <c r="AC1169" s="14"/>
      <c r="AD1169" s="5"/>
      <c r="AE1169" s="5"/>
      <c r="AF1169" s="5"/>
      <c r="AG1169" s="5"/>
    </row>
    <row r="1170" spans="29:33" x14ac:dyDescent="0.3">
      <c r="AC1170" s="14"/>
      <c r="AD1170" s="5"/>
      <c r="AE1170" s="5"/>
      <c r="AF1170" s="5"/>
      <c r="AG1170" s="5"/>
    </row>
    <row r="1171" spans="29:33" x14ac:dyDescent="0.3">
      <c r="AC1171" s="14"/>
      <c r="AD1171" s="5"/>
      <c r="AE1171" s="5"/>
      <c r="AF1171" s="5"/>
      <c r="AG1171" s="5"/>
    </row>
    <row r="1172" spans="29:33" x14ac:dyDescent="0.3">
      <c r="AC1172" s="14"/>
      <c r="AD1172" s="5"/>
      <c r="AE1172" s="5"/>
      <c r="AF1172" s="5"/>
      <c r="AG1172" s="5"/>
    </row>
    <row r="1173" spans="29:33" x14ac:dyDescent="0.3">
      <c r="AC1173" s="14"/>
      <c r="AD1173" s="5"/>
      <c r="AE1173" s="5"/>
      <c r="AF1173" s="5"/>
      <c r="AG1173" s="5"/>
    </row>
    <row r="1174" spans="29:33" x14ac:dyDescent="0.3">
      <c r="AC1174" s="14"/>
      <c r="AD1174" s="5"/>
      <c r="AE1174" s="5"/>
      <c r="AF1174" s="5"/>
      <c r="AG1174" s="5"/>
    </row>
    <row r="1175" spans="29:33" x14ac:dyDescent="0.3">
      <c r="AC1175" s="14"/>
      <c r="AD1175" s="5"/>
      <c r="AE1175" s="5"/>
      <c r="AF1175" s="5"/>
      <c r="AG1175" s="5"/>
    </row>
    <row r="1176" spans="29:33" x14ac:dyDescent="0.3">
      <c r="AC1176" s="14"/>
      <c r="AD1176" s="5"/>
      <c r="AE1176" s="5"/>
      <c r="AF1176" s="5"/>
      <c r="AG1176" s="5"/>
    </row>
    <row r="1177" spans="29:33" x14ac:dyDescent="0.3">
      <c r="AC1177" s="14"/>
      <c r="AD1177" s="5"/>
      <c r="AE1177" s="5"/>
      <c r="AF1177" s="5"/>
      <c r="AG1177" s="5"/>
    </row>
    <row r="1178" spans="29:33" x14ac:dyDescent="0.3">
      <c r="AC1178" s="14"/>
      <c r="AD1178" s="5"/>
      <c r="AE1178" s="5"/>
      <c r="AF1178" s="5"/>
      <c r="AG1178" s="5"/>
    </row>
    <row r="1179" spans="29:33" x14ac:dyDescent="0.3">
      <c r="AC1179" s="14"/>
      <c r="AD1179" s="5"/>
      <c r="AE1179" s="5"/>
      <c r="AF1179" s="5"/>
      <c r="AG1179" s="5"/>
    </row>
    <row r="1180" spans="29:33" x14ac:dyDescent="0.3">
      <c r="AC1180" s="14"/>
      <c r="AD1180" s="5"/>
      <c r="AE1180" s="5"/>
      <c r="AF1180" s="5"/>
      <c r="AG1180" s="5"/>
    </row>
    <row r="1181" spans="29:33" x14ac:dyDescent="0.3">
      <c r="AC1181" s="14"/>
      <c r="AD1181" s="5"/>
      <c r="AE1181" s="5"/>
      <c r="AF1181" s="5"/>
      <c r="AG1181" s="5"/>
    </row>
    <row r="1182" spans="29:33" x14ac:dyDescent="0.3">
      <c r="AC1182" s="14"/>
      <c r="AD1182" s="5"/>
      <c r="AE1182" s="5"/>
      <c r="AF1182" s="5"/>
      <c r="AG1182" s="5"/>
    </row>
    <row r="1183" spans="29:33" x14ac:dyDescent="0.3">
      <c r="AC1183" s="14"/>
      <c r="AD1183" s="5"/>
      <c r="AE1183" s="5"/>
      <c r="AF1183" s="5"/>
      <c r="AG1183" s="5"/>
    </row>
    <row r="1184" spans="29:33" x14ac:dyDescent="0.3">
      <c r="AC1184" s="14"/>
      <c r="AD1184" s="5"/>
      <c r="AE1184" s="5"/>
      <c r="AF1184" s="5"/>
      <c r="AG1184" s="5"/>
    </row>
    <row r="1185" spans="29:33" x14ac:dyDescent="0.3">
      <c r="AC1185" s="14"/>
      <c r="AD1185" s="5"/>
      <c r="AE1185" s="5"/>
      <c r="AF1185" s="5"/>
      <c r="AG1185" s="5"/>
    </row>
    <row r="1186" spans="29:33" x14ac:dyDescent="0.3">
      <c r="AC1186" s="14"/>
      <c r="AD1186" s="5"/>
      <c r="AE1186" s="5"/>
      <c r="AF1186" s="5"/>
      <c r="AG1186" s="5"/>
    </row>
    <row r="1187" spans="29:33" x14ac:dyDescent="0.3">
      <c r="AC1187" s="14"/>
      <c r="AD1187" s="5"/>
      <c r="AE1187" s="5"/>
      <c r="AF1187" s="5"/>
      <c r="AG1187" s="5"/>
    </row>
    <row r="1188" spans="29:33" x14ac:dyDescent="0.3">
      <c r="AC1188" s="14"/>
      <c r="AD1188" s="5"/>
      <c r="AE1188" s="5"/>
      <c r="AF1188" s="5"/>
      <c r="AG1188" s="5"/>
    </row>
    <row r="1189" spans="29:33" x14ac:dyDescent="0.3">
      <c r="AC1189" s="14"/>
      <c r="AD1189" s="5"/>
      <c r="AE1189" s="5"/>
      <c r="AF1189" s="5"/>
      <c r="AG1189" s="5"/>
    </row>
    <row r="1190" spans="29:33" x14ac:dyDescent="0.3">
      <c r="AC1190" s="14"/>
      <c r="AD1190" s="5"/>
      <c r="AE1190" s="5"/>
      <c r="AF1190" s="5"/>
      <c r="AG1190" s="5"/>
    </row>
    <row r="1191" spans="29:33" x14ac:dyDescent="0.3">
      <c r="AC1191" s="14"/>
      <c r="AD1191" s="5"/>
      <c r="AE1191" s="5"/>
      <c r="AF1191" s="5"/>
      <c r="AG1191" s="5"/>
    </row>
    <row r="1192" spans="29:33" x14ac:dyDescent="0.3">
      <c r="AC1192" s="14"/>
      <c r="AD1192" s="5"/>
      <c r="AE1192" s="5"/>
      <c r="AF1192" s="5"/>
      <c r="AG1192" s="5"/>
    </row>
    <row r="1193" spans="29:33" x14ac:dyDescent="0.3">
      <c r="AC1193" s="14"/>
      <c r="AD1193" s="5"/>
      <c r="AE1193" s="5"/>
      <c r="AF1193" s="5"/>
      <c r="AG1193" s="5"/>
    </row>
    <row r="1194" spans="29:33" x14ac:dyDescent="0.3">
      <c r="AC1194" s="14"/>
      <c r="AD1194" s="5"/>
      <c r="AE1194" s="5"/>
      <c r="AF1194" s="5"/>
      <c r="AG1194" s="5"/>
    </row>
    <row r="1195" spans="29:33" x14ac:dyDescent="0.3">
      <c r="AC1195" s="14"/>
      <c r="AD1195" s="5"/>
      <c r="AE1195" s="5"/>
      <c r="AF1195" s="5"/>
      <c r="AG1195" s="5"/>
    </row>
    <row r="1196" spans="29:33" x14ac:dyDescent="0.3">
      <c r="AC1196" s="14"/>
      <c r="AD1196" s="5"/>
      <c r="AE1196" s="5"/>
      <c r="AF1196" s="5"/>
      <c r="AG1196" s="5"/>
    </row>
    <row r="1197" spans="29:33" x14ac:dyDescent="0.3">
      <c r="AC1197" s="14"/>
      <c r="AD1197" s="5"/>
      <c r="AE1197" s="5"/>
      <c r="AF1197" s="5"/>
      <c r="AG1197" s="5"/>
    </row>
    <row r="1198" spans="29:33" x14ac:dyDescent="0.3">
      <c r="AC1198" s="14"/>
      <c r="AD1198" s="5"/>
      <c r="AE1198" s="5"/>
      <c r="AF1198" s="5"/>
      <c r="AG1198" s="5"/>
    </row>
    <row r="1199" spans="29:33" x14ac:dyDescent="0.3">
      <c r="AC1199" s="14"/>
      <c r="AD1199" s="5"/>
      <c r="AE1199" s="5"/>
      <c r="AF1199" s="5"/>
      <c r="AG1199" s="5"/>
    </row>
    <row r="1200" spans="29:33" x14ac:dyDescent="0.3">
      <c r="AC1200" s="14"/>
      <c r="AD1200" s="5"/>
      <c r="AE1200" s="5"/>
      <c r="AF1200" s="5"/>
      <c r="AG1200" s="5"/>
    </row>
    <row r="1201" spans="29:33" x14ac:dyDescent="0.3">
      <c r="AC1201" s="14"/>
      <c r="AD1201" s="5"/>
      <c r="AE1201" s="5"/>
      <c r="AF1201" s="5"/>
      <c r="AG1201" s="5"/>
    </row>
    <row r="1202" spans="29:33" x14ac:dyDescent="0.3">
      <c r="AC1202" s="14"/>
      <c r="AD1202" s="5"/>
      <c r="AE1202" s="5"/>
      <c r="AF1202" s="5"/>
      <c r="AG1202" s="5"/>
    </row>
    <row r="1203" spans="29:33" x14ac:dyDescent="0.3">
      <c r="AC1203" s="14"/>
      <c r="AD1203" s="5"/>
      <c r="AE1203" s="5"/>
      <c r="AF1203" s="5"/>
      <c r="AG1203" s="5"/>
    </row>
    <row r="1204" spans="29:33" x14ac:dyDescent="0.3">
      <c r="AC1204" s="14"/>
      <c r="AD1204" s="5"/>
      <c r="AE1204" s="5"/>
      <c r="AF1204" s="5"/>
      <c r="AG1204" s="5"/>
    </row>
    <row r="1205" spans="29:33" x14ac:dyDescent="0.3">
      <c r="AC1205" s="14"/>
      <c r="AD1205" s="5"/>
      <c r="AE1205" s="5"/>
      <c r="AF1205" s="5"/>
      <c r="AG1205" s="5"/>
    </row>
    <row r="1206" spans="29:33" x14ac:dyDescent="0.3">
      <c r="AC1206" s="14"/>
      <c r="AD1206" s="5"/>
      <c r="AE1206" s="5"/>
      <c r="AF1206" s="5"/>
      <c r="AG1206" s="5"/>
    </row>
    <row r="1207" spans="29:33" x14ac:dyDescent="0.3">
      <c r="AC1207" s="14"/>
      <c r="AD1207" s="5"/>
      <c r="AE1207" s="5"/>
      <c r="AF1207" s="5"/>
      <c r="AG1207" s="5"/>
    </row>
    <row r="1208" spans="29:33" x14ac:dyDescent="0.3">
      <c r="AC1208" s="14"/>
      <c r="AD1208" s="5"/>
      <c r="AE1208" s="5"/>
      <c r="AF1208" s="5"/>
      <c r="AG1208" s="5"/>
    </row>
    <row r="1209" spans="29:33" x14ac:dyDescent="0.3">
      <c r="AC1209" s="14"/>
      <c r="AD1209" s="5"/>
      <c r="AE1209" s="5"/>
      <c r="AF1209" s="5"/>
      <c r="AG1209" s="5"/>
    </row>
    <row r="1210" spans="29:33" x14ac:dyDescent="0.3">
      <c r="AC1210" s="14"/>
      <c r="AD1210" s="5"/>
      <c r="AE1210" s="5"/>
      <c r="AF1210" s="5"/>
      <c r="AG1210" s="5"/>
    </row>
    <row r="1211" spans="29:33" x14ac:dyDescent="0.3">
      <c r="AC1211" s="14"/>
      <c r="AD1211" s="5"/>
      <c r="AE1211" s="5"/>
      <c r="AF1211" s="5"/>
      <c r="AG1211" s="5"/>
    </row>
    <row r="1212" spans="29:33" x14ac:dyDescent="0.3">
      <c r="AC1212" s="14"/>
      <c r="AD1212" s="5"/>
      <c r="AE1212" s="5"/>
      <c r="AF1212" s="5"/>
      <c r="AG1212" s="5"/>
    </row>
    <row r="1213" spans="29:33" x14ac:dyDescent="0.3">
      <c r="AC1213" s="14"/>
      <c r="AD1213" s="5"/>
      <c r="AE1213" s="5"/>
      <c r="AF1213" s="5"/>
      <c r="AG1213" s="5"/>
    </row>
    <row r="1214" spans="29:33" x14ac:dyDescent="0.3">
      <c r="AC1214" s="14"/>
      <c r="AD1214" s="5"/>
      <c r="AE1214" s="5"/>
      <c r="AF1214" s="5"/>
      <c r="AG1214" s="5"/>
    </row>
    <row r="1215" spans="29:33" x14ac:dyDescent="0.3">
      <c r="AC1215" s="14"/>
      <c r="AD1215" s="5"/>
      <c r="AE1215" s="5"/>
      <c r="AF1215" s="5"/>
      <c r="AG1215" s="5"/>
    </row>
    <row r="1216" spans="29:33" x14ac:dyDescent="0.3">
      <c r="AC1216" s="14"/>
      <c r="AD1216" s="5"/>
      <c r="AE1216" s="5"/>
      <c r="AF1216" s="5"/>
      <c r="AG1216" s="5"/>
    </row>
    <row r="1217" spans="29:33" x14ac:dyDescent="0.3">
      <c r="AC1217" s="14"/>
      <c r="AD1217" s="5"/>
      <c r="AE1217" s="5"/>
      <c r="AF1217" s="5"/>
      <c r="AG1217" s="5"/>
    </row>
    <row r="1218" spans="29:33" x14ac:dyDescent="0.3">
      <c r="AC1218" s="14"/>
      <c r="AD1218" s="5"/>
      <c r="AE1218" s="5"/>
      <c r="AF1218" s="5"/>
      <c r="AG1218" s="5"/>
    </row>
    <row r="1219" spans="29:33" x14ac:dyDescent="0.3">
      <c r="AC1219" s="14"/>
      <c r="AD1219" s="5"/>
      <c r="AE1219" s="5"/>
      <c r="AF1219" s="5"/>
      <c r="AG1219" s="5"/>
    </row>
    <row r="1220" spans="29:33" x14ac:dyDescent="0.3">
      <c r="AC1220" s="14"/>
      <c r="AD1220" s="5"/>
      <c r="AE1220" s="5"/>
      <c r="AF1220" s="5"/>
      <c r="AG1220" s="5"/>
    </row>
    <row r="1221" spans="29:33" x14ac:dyDescent="0.3">
      <c r="AC1221" s="14"/>
      <c r="AD1221" s="5"/>
      <c r="AE1221" s="5"/>
      <c r="AF1221" s="5"/>
      <c r="AG1221" s="5"/>
    </row>
    <row r="1222" spans="29:33" x14ac:dyDescent="0.3">
      <c r="AC1222" s="14"/>
      <c r="AD1222" s="5"/>
      <c r="AE1222" s="5"/>
      <c r="AF1222" s="5"/>
      <c r="AG1222" s="5"/>
    </row>
    <row r="1223" spans="29:33" x14ac:dyDescent="0.3">
      <c r="AC1223" s="14"/>
      <c r="AD1223" s="5"/>
      <c r="AE1223" s="5"/>
      <c r="AF1223" s="5"/>
      <c r="AG1223" s="5"/>
    </row>
    <row r="1224" spans="29:33" x14ac:dyDescent="0.3">
      <c r="AC1224" s="14"/>
      <c r="AD1224" s="5"/>
      <c r="AE1224" s="5"/>
      <c r="AF1224" s="5"/>
      <c r="AG1224" s="5"/>
    </row>
    <row r="1225" spans="29:33" x14ac:dyDescent="0.3">
      <c r="AC1225" s="14"/>
      <c r="AD1225" s="5"/>
      <c r="AE1225" s="5"/>
      <c r="AF1225" s="5"/>
      <c r="AG1225" s="5"/>
    </row>
    <row r="1226" spans="29:33" x14ac:dyDescent="0.3">
      <c r="AC1226" s="14"/>
      <c r="AD1226" s="5"/>
      <c r="AE1226" s="5"/>
      <c r="AF1226" s="5"/>
      <c r="AG1226" s="5"/>
    </row>
    <row r="1227" spans="29:33" x14ac:dyDescent="0.3">
      <c r="AC1227" s="14"/>
      <c r="AD1227" s="5"/>
      <c r="AE1227" s="5"/>
      <c r="AF1227" s="5"/>
      <c r="AG1227" s="5"/>
    </row>
    <row r="1228" spans="29:33" x14ac:dyDescent="0.3">
      <c r="AC1228" s="14"/>
      <c r="AD1228" s="5"/>
      <c r="AE1228" s="5"/>
      <c r="AF1228" s="5"/>
      <c r="AG1228" s="5"/>
    </row>
    <row r="1229" spans="29:33" x14ac:dyDescent="0.3">
      <c r="AC1229" s="14"/>
      <c r="AD1229" s="5"/>
      <c r="AE1229" s="5"/>
      <c r="AF1229" s="5"/>
      <c r="AG1229" s="5"/>
    </row>
    <row r="1230" spans="29:33" x14ac:dyDescent="0.3">
      <c r="AC1230" s="14"/>
      <c r="AD1230" s="5"/>
      <c r="AE1230" s="5"/>
      <c r="AF1230" s="5"/>
      <c r="AG1230" s="5"/>
    </row>
    <row r="1231" spans="29:33" x14ac:dyDescent="0.3">
      <c r="AC1231" s="14"/>
      <c r="AD1231" s="5"/>
      <c r="AE1231" s="5"/>
      <c r="AF1231" s="5"/>
      <c r="AG1231" s="5"/>
    </row>
    <row r="1232" spans="29:33" x14ac:dyDescent="0.3">
      <c r="AC1232" s="14"/>
      <c r="AD1232" s="5"/>
      <c r="AE1232" s="5"/>
      <c r="AF1232" s="5"/>
      <c r="AG1232" s="5"/>
    </row>
    <row r="1233" spans="29:33" x14ac:dyDescent="0.3">
      <c r="AC1233" s="14"/>
      <c r="AD1233" s="5"/>
      <c r="AE1233" s="5"/>
      <c r="AF1233" s="5"/>
      <c r="AG1233" s="5"/>
    </row>
    <row r="1234" spans="29:33" x14ac:dyDescent="0.3">
      <c r="AC1234" s="14"/>
      <c r="AD1234" s="5"/>
      <c r="AE1234" s="5"/>
      <c r="AF1234" s="5"/>
      <c r="AG1234" s="5"/>
    </row>
    <row r="1235" spans="29:33" x14ac:dyDescent="0.3">
      <c r="AC1235" s="14"/>
      <c r="AD1235" s="5"/>
      <c r="AE1235" s="5"/>
      <c r="AF1235" s="5"/>
      <c r="AG1235" s="5"/>
    </row>
    <row r="1236" spans="29:33" x14ac:dyDescent="0.3">
      <c r="AC1236" s="14"/>
      <c r="AD1236" s="5"/>
      <c r="AE1236" s="5"/>
      <c r="AF1236" s="5"/>
      <c r="AG1236" s="5"/>
    </row>
    <row r="1237" spans="29:33" x14ac:dyDescent="0.3">
      <c r="AC1237" s="14"/>
      <c r="AD1237" s="5"/>
      <c r="AE1237" s="5"/>
      <c r="AF1237" s="5"/>
      <c r="AG1237" s="5"/>
    </row>
    <row r="1238" spans="29:33" x14ac:dyDescent="0.3">
      <c r="AC1238" s="14"/>
      <c r="AD1238" s="5"/>
      <c r="AE1238" s="5"/>
      <c r="AF1238" s="5"/>
      <c r="AG1238" s="5"/>
    </row>
    <row r="1239" spans="29:33" x14ac:dyDescent="0.3">
      <c r="AC1239" s="14"/>
      <c r="AD1239" s="5"/>
      <c r="AE1239" s="5"/>
      <c r="AF1239" s="5"/>
      <c r="AG1239" s="5"/>
    </row>
    <row r="1240" spans="29:33" x14ac:dyDescent="0.3">
      <c r="AC1240" s="14"/>
      <c r="AD1240" s="5"/>
      <c r="AE1240" s="5"/>
      <c r="AF1240" s="5"/>
      <c r="AG1240" s="5"/>
    </row>
    <row r="1241" spans="29:33" x14ac:dyDescent="0.3">
      <c r="AC1241" s="14"/>
      <c r="AD1241" s="5"/>
      <c r="AE1241" s="5"/>
      <c r="AF1241" s="5"/>
      <c r="AG1241" s="5"/>
    </row>
    <row r="1242" spans="29:33" x14ac:dyDescent="0.3">
      <c r="AC1242" s="14"/>
      <c r="AD1242" s="5"/>
      <c r="AE1242" s="5"/>
      <c r="AF1242" s="5"/>
      <c r="AG1242" s="5"/>
    </row>
    <row r="1243" spans="29:33" x14ac:dyDescent="0.3">
      <c r="AC1243" s="14"/>
      <c r="AD1243" s="5"/>
      <c r="AE1243" s="5"/>
      <c r="AF1243" s="5"/>
      <c r="AG1243" s="5"/>
    </row>
    <row r="1244" spans="29:33" x14ac:dyDescent="0.3">
      <c r="AC1244" s="14"/>
      <c r="AD1244" s="5"/>
      <c r="AE1244" s="5"/>
      <c r="AF1244" s="5"/>
      <c r="AG1244" s="5"/>
    </row>
    <row r="1245" spans="29:33" x14ac:dyDescent="0.3">
      <c r="AC1245" s="14"/>
      <c r="AD1245" s="5"/>
      <c r="AE1245" s="5"/>
      <c r="AF1245" s="5"/>
      <c r="AG1245" s="5"/>
    </row>
    <row r="1246" spans="29:33" x14ac:dyDescent="0.3">
      <c r="AC1246" s="14"/>
      <c r="AD1246" s="5"/>
      <c r="AE1246" s="5"/>
      <c r="AF1246" s="5"/>
      <c r="AG1246" s="5"/>
    </row>
    <row r="1247" spans="29:33" x14ac:dyDescent="0.3">
      <c r="AC1247" s="14"/>
      <c r="AD1247" s="5"/>
      <c r="AE1247" s="5"/>
      <c r="AF1247" s="5"/>
      <c r="AG1247" s="5"/>
    </row>
    <row r="1248" spans="29:33" x14ac:dyDescent="0.3">
      <c r="AC1248" s="14"/>
      <c r="AD1248" s="5"/>
      <c r="AE1248" s="5"/>
      <c r="AF1248" s="5"/>
      <c r="AG1248" s="5"/>
    </row>
    <row r="1249" spans="29:33" x14ac:dyDescent="0.3">
      <c r="AC1249" s="14"/>
      <c r="AD1249" s="5"/>
      <c r="AE1249" s="5"/>
      <c r="AF1249" s="5"/>
      <c r="AG1249" s="5"/>
    </row>
    <row r="1250" spans="29:33" x14ac:dyDescent="0.3">
      <c r="AC1250" s="14"/>
      <c r="AD1250" s="5"/>
      <c r="AE1250" s="5"/>
      <c r="AF1250" s="5"/>
      <c r="AG1250" s="5"/>
    </row>
    <row r="1251" spans="29:33" x14ac:dyDescent="0.3">
      <c r="AC1251" s="14"/>
      <c r="AD1251" s="5"/>
      <c r="AE1251" s="5"/>
      <c r="AF1251" s="5"/>
      <c r="AG1251" s="5"/>
    </row>
    <row r="1252" spans="29:33" x14ac:dyDescent="0.3">
      <c r="AC1252" s="14"/>
      <c r="AD1252" s="5"/>
      <c r="AE1252" s="5"/>
      <c r="AF1252" s="5"/>
      <c r="AG1252" s="5"/>
    </row>
    <row r="1253" spans="29:33" x14ac:dyDescent="0.3">
      <c r="AC1253" s="14"/>
      <c r="AD1253" s="5"/>
      <c r="AE1253" s="5"/>
      <c r="AF1253" s="5"/>
      <c r="AG1253" s="5"/>
    </row>
    <row r="1254" spans="29:33" x14ac:dyDescent="0.3">
      <c r="AC1254" s="14"/>
      <c r="AD1254" s="5"/>
      <c r="AE1254" s="5"/>
      <c r="AF1254" s="5"/>
      <c r="AG1254" s="5"/>
    </row>
    <row r="1255" spans="29:33" x14ac:dyDescent="0.3">
      <c r="AC1255" s="14"/>
      <c r="AD1255" s="5"/>
      <c r="AE1255" s="5"/>
      <c r="AF1255" s="5"/>
      <c r="AG1255" s="5"/>
    </row>
    <row r="1256" spans="29:33" x14ac:dyDescent="0.3">
      <c r="AC1256" s="14"/>
      <c r="AD1256" s="5"/>
      <c r="AE1256" s="5"/>
      <c r="AF1256" s="5"/>
      <c r="AG1256" s="5"/>
    </row>
    <row r="1257" spans="29:33" x14ac:dyDescent="0.3">
      <c r="AC1257" s="14"/>
      <c r="AD1257" s="5"/>
      <c r="AE1257" s="5"/>
      <c r="AF1257" s="5"/>
      <c r="AG1257" s="5"/>
    </row>
    <row r="1258" spans="29:33" x14ac:dyDescent="0.3">
      <c r="AC1258" s="14"/>
      <c r="AD1258" s="5"/>
      <c r="AE1258" s="5"/>
      <c r="AF1258" s="5"/>
      <c r="AG1258" s="5"/>
    </row>
    <row r="1259" spans="29:33" x14ac:dyDescent="0.3">
      <c r="AC1259" s="14"/>
      <c r="AD1259" s="5"/>
      <c r="AE1259" s="5"/>
      <c r="AF1259" s="5"/>
      <c r="AG1259" s="5"/>
    </row>
    <row r="1260" spans="29:33" x14ac:dyDescent="0.3">
      <c r="AC1260" s="14"/>
      <c r="AD1260" s="5"/>
      <c r="AE1260" s="5"/>
      <c r="AF1260" s="5"/>
      <c r="AG1260" s="5"/>
    </row>
    <row r="1261" spans="29:33" x14ac:dyDescent="0.3">
      <c r="AC1261" s="14"/>
      <c r="AD1261" s="5"/>
      <c r="AE1261" s="5"/>
      <c r="AF1261" s="5"/>
      <c r="AG1261" s="5"/>
    </row>
    <row r="1262" spans="29:33" x14ac:dyDescent="0.3">
      <c r="AC1262" s="14"/>
      <c r="AD1262" s="5"/>
      <c r="AE1262" s="5"/>
      <c r="AF1262" s="5"/>
      <c r="AG1262" s="5"/>
    </row>
    <row r="1263" spans="29:33" x14ac:dyDescent="0.3">
      <c r="AC1263" s="14"/>
      <c r="AD1263" s="5"/>
      <c r="AE1263" s="5"/>
      <c r="AF1263" s="5"/>
      <c r="AG1263" s="5"/>
    </row>
    <row r="1264" spans="29:33" x14ac:dyDescent="0.3">
      <c r="AC1264" s="14"/>
      <c r="AD1264" s="5"/>
      <c r="AE1264" s="5"/>
      <c r="AF1264" s="5"/>
      <c r="AG1264" s="5"/>
    </row>
    <row r="1265" spans="29:33" x14ac:dyDescent="0.3">
      <c r="AC1265" s="14"/>
      <c r="AD1265" s="5"/>
      <c r="AE1265" s="5"/>
      <c r="AF1265" s="5"/>
      <c r="AG1265" s="5"/>
    </row>
    <row r="1266" spans="29:33" x14ac:dyDescent="0.3">
      <c r="AC1266" s="14"/>
      <c r="AD1266" s="5"/>
      <c r="AE1266" s="5"/>
      <c r="AF1266" s="5"/>
      <c r="AG1266" s="5"/>
    </row>
    <row r="1267" spans="29:33" x14ac:dyDescent="0.3">
      <c r="AC1267" s="14"/>
      <c r="AD1267" s="5"/>
      <c r="AE1267" s="5"/>
      <c r="AF1267" s="5"/>
      <c r="AG1267" s="5"/>
    </row>
    <row r="1268" spans="29:33" x14ac:dyDescent="0.3">
      <c r="AC1268" s="14"/>
      <c r="AD1268" s="5"/>
      <c r="AE1268" s="5"/>
      <c r="AF1268" s="5"/>
      <c r="AG1268" s="5"/>
    </row>
    <row r="1269" spans="29:33" x14ac:dyDescent="0.3">
      <c r="AC1269" s="14"/>
      <c r="AD1269" s="5"/>
      <c r="AE1269" s="5"/>
      <c r="AF1269" s="5"/>
      <c r="AG1269" s="5"/>
    </row>
    <row r="1270" spans="29:33" x14ac:dyDescent="0.3">
      <c r="AC1270" s="14"/>
      <c r="AD1270" s="5"/>
      <c r="AE1270" s="5"/>
      <c r="AF1270" s="5"/>
      <c r="AG1270" s="5"/>
    </row>
    <row r="1271" spans="29:33" x14ac:dyDescent="0.3">
      <c r="AC1271" s="14"/>
      <c r="AD1271" s="5"/>
      <c r="AE1271" s="5"/>
      <c r="AF1271" s="5"/>
      <c r="AG1271" s="5"/>
    </row>
    <row r="1272" spans="29:33" x14ac:dyDescent="0.3">
      <c r="AC1272" s="14"/>
      <c r="AD1272" s="5"/>
      <c r="AE1272" s="5"/>
      <c r="AF1272" s="5"/>
      <c r="AG1272" s="5"/>
    </row>
    <row r="1273" spans="29:33" x14ac:dyDescent="0.3">
      <c r="AC1273" s="14"/>
      <c r="AD1273" s="5"/>
      <c r="AE1273" s="5"/>
      <c r="AF1273" s="5"/>
      <c r="AG1273" s="5"/>
    </row>
    <row r="1274" spans="29:33" x14ac:dyDescent="0.3">
      <c r="AC1274" s="14"/>
      <c r="AD1274" s="5"/>
      <c r="AE1274" s="5"/>
      <c r="AF1274" s="5"/>
      <c r="AG1274" s="5"/>
    </row>
    <row r="1275" spans="29:33" x14ac:dyDescent="0.3">
      <c r="AC1275" s="14"/>
      <c r="AD1275" s="5"/>
      <c r="AE1275" s="5"/>
      <c r="AF1275" s="5"/>
      <c r="AG1275" s="5"/>
    </row>
    <row r="1276" spans="29:33" x14ac:dyDescent="0.3">
      <c r="AC1276" s="14"/>
      <c r="AD1276" s="5"/>
      <c r="AE1276" s="5"/>
      <c r="AF1276" s="5"/>
      <c r="AG1276" s="5"/>
    </row>
    <row r="1277" spans="29:33" x14ac:dyDescent="0.3">
      <c r="AC1277" s="14"/>
      <c r="AD1277" s="5"/>
      <c r="AE1277" s="5"/>
      <c r="AF1277" s="5"/>
      <c r="AG1277" s="5"/>
    </row>
    <row r="1278" spans="29:33" x14ac:dyDescent="0.3">
      <c r="AC1278" s="14"/>
      <c r="AD1278" s="5"/>
      <c r="AE1278" s="5"/>
      <c r="AF1278" s="5"/>
      <c r="AG1278" s="5"/>
    </row>
    <row r="1279" spans="29:33" x14ac:dyDescent="0.3">
      <c r="AC1279" s="14"/>
      <c r="AD1279" s="5"/>
      <c r="AE1279" s="5"/>
      <c r="AF1279" s="5"/>
      <c r="AG1279" s="5"/>
    </row>
    <row r="1280" spans="29:33" x14ac:dyDescent="0.3">
      <c r="AC1280" s="14"/>
      <c r="AD1280" s="5"/>
      <c r="AE1280" s="5"/>
      <c r="AF1280" s="5"/>
      <c r="AG1280" s="5"/>
    </row>
    <row r="1281" spans="29:33" x14ac:dyDescent="0.3">
      <c r="AC1281" s="14"/>
      <c r="AD1281" s="5"/>
      <c r="AE1281" s="5"/>
      <c r="AF1281" s="5"/>
      <c r="AG1281" s="5"/>
    </row>
    <row r="1282" spans="29:33" x14ac:dyDescent="0.3">
      <c r="AC1282" s="14"/>
      <c r="AD1282" s="5"/>
      <c r="AE1282" s="5"/>
      <c r="AF1282" s="5"/>
      <c r="AG1282" s="5"/>
    </row>
    <row r="1283" spans="29:33" x14ac:dyDescent="0.3">
      <c r="AC1283" s="14"/>
      <c r="AD1283" s="5"/>
      <c r="AE1283" s="5"/>
      <c r="AF1283" s="5"/>
      <c r="AG1283" s="5"/>
    </row>
    <row r="1284" spans="29:33" x14ac:dyDescent="0.3">
      <c r="AC1284" s="14"/>
      <c r="AD1284" s="5"/>
      <c r="AE1284" s="5"/>
      <c r="AF1284" s="5"/>
      <c r="AG1284" s="5"/>
    </row>
    <row r="1285" spans="29:33" x14ac:dyDescent="0.3">
      <c r="AC1285" s="14"/>
      <c r="AD1285" s="5"/>
      <c r="AE1285" s="5"/>
      <c r="AF1285" s="5"/>
      <c r="AG1285" s="5"/>
    </row>
    <row r="1286" spans="29:33" x14ac:dyDescent="0.3">
      <c r="AC1286" s="14"/>
      <c r="AD1286" s="5"/>
      <c r="AE1286" s="5"/>
      <c r="AF1286" s="5"/>
      <c r="AG1286" s="5"/>
    </row>
    <row r="1287" spans="29:33" x14ac:dyDescent="0.3">
      <c r="AC1287" s="14"/>
      <c r="AD1287" s="5"/>
      <c r="AE1287" s="5"/>
      <c r="AF1287" s="5"/>
      <c r="AG1287" s="5"/>
    </row>
    <row r="1288" spans="29:33" x14ac:dyDescent="0.3">
      <c r="AC1288" s="14"/>
      <c r="AD1288" s="5"/>
      <c r="AE1288" s="5"/>
      <c r="AF1288" s="5"/>
      <c r="AG1288" s="5"/>
    </row>
    <row r="1289" spans="29:33" x14ac:dyDescent="0.3">
      <c r="AC1289" s="14"/>
      <c r="AD1289" s="5"/>
      <c r="AE1289" s="5"/>
      <c r="AF1289" s="5"/>
      <c r="AG1289" s="5"/>
    </row>
    <row r="1290" spans="29:33" x14ac:dyDescent="0.3">
      <c r="AC1290" s="14"/>
      <c r="AD1290" s="5"/>
      <c r="AE1290" s="5"/>
      <c r="AF1290" s="5"/>
      <c r="AG1290" s="5"/>
    </row>
    <row r="1291" spans="29:33" x14ac:dyDescent="0.3">
      <c r="AC1291" s="14"/>
      <c r="AD1291" s="5"/>
      <c r="AE1291" s="5"/>
      <c r="AF1291" s="5"/>
      <c r="AG1291" s="5"/>
    </row>
    <row r="1292" spans="29:33" x14ac:dyDescent="0.3">
      <c r="AC1292" s="14"/>
      <c r="AD1292" s="5"/>
      <c r="AE1292" s="5"/>
      <c r="AF1292" s="5"/>
      <c r="AG1292" s="5"/>
    </row>
    <row r="1293" spans="29:33" x14ac:dyDescent="0.3">
      <c r="AC1293" s="14"/>
      <c r="AD1293" s="5"/>
      <c r="AE1293" s="5"/>
      <c r="AF1293" s="5"/>
      <c r="AG1293" s="5"/>
    </row>
    <row r="1294" spans="29:33" x14ac:dyDescent="0.3">
      <c r="AC1294" s="14"/>
      <c r="AD1294" s="5"/>
      <c r="AE1294" s="5"/>
      <c r="AF1294" s="5"/>
      <c r="AG1294" s="5"/>
    </row>
    <row r="1295" spans="29:33" x14ac:dyDescent="0.3">
      <c r="AC1295" s="14"/>
      <c r="AD1295" s="5"/>
      <c r="AE1295" s="5"/>
      <c r="AF1295" s="5"/>
      <c r="AG1295" s="5"/>
    </row>
    <row r="1296" spans="29:33" x14ac:dyDescent="0.3">
      <c r="AC1296" s="14"/>
      <c r="AD1296" s="5"/>
      <c r="AE1296" s="5"/>
      <c r="AF1296" s="5"/>
      <c r="AG1296" s="5"/>
    </row>
    <row r="1297" spans="29:33" x14ac:dyDescent="0.3">
      <c r="AC1297" s="14"/>
      <c r="AD1297" s="5"/>
      <c r="AE1297" s="5"/>
      <c r="AF1297" s="5"/>
      <c r="AG1297" s="5"/>
    </row>
    <row r="1298" spans="29:33" x14ac:dyDescent="0.3">
      <c r="AC1298" s="14"/>
      <c r="AD1298" s="5"/>
      <c r="AE1298" s="5"/>
      <c r="AF1298" s="5"/>
      <c r="AG1298" s="5"/>
    </row>
    <row r="1299" spans="29:33" x14ac:dyDescent="0.3">
      <c r="AC1299" s="14"/>
      <c r="AD1299" s="5"/>
      <c r="AE1299" s="5"/>
      <c r="AF1299" s="5"/>
      <c r="AG1299" s="5"/>
    </row>
    <row r="1300" spans="29:33" x14ac:dyDescent="0.3">
      <c r="AC1300" s="14"/>
      <c r="AD1300" s="5"/>
      <c r="AE1300" s="5"/>
      <c r="AF1300" s="5"/>
      <c r="AG1300" s="5"/>
    </row>
    <row r="1301" spans="29:33" x14ac:dyDescent="0.3">
      <c r="AC1301" s="14"/>
      <c r="AD1301" s="5"/>
      <c r="AE1301" s="5"/>
      <c r="AF1301" s="5"/>
      <c r="AG1301" s="5"/>
    </row>
    <row r="1302" spans="29:33" x14ac:dyDescent="0.3">
      <c r="AC1302" s="14"/>
      <c r="AD1302" s="5"/>
      <c r="AE1302" s="5"/>
      <c r="AF1302" s="5"/>
      <c r="AG1302" s="5"/>
    </row>
    <row r="1303" spans="29:33" x14ac:dyDescent="0.3">
      <c r="AC1303" s="14"/>
      <c r="AD1303" s="5"/>
      <c r="AE1303" s="5"/>
      <c r="AF1303" s="5"/>
      <c r="AG1303" s="5"/>
    </row>
    <row r="1304" spans="29:33" x14ac:dyDescent="0.3">
      <c r="AC1304" s="14"/>
      <c r="AD1304" s="5"/>
      <c r="AE1304" s="5"/>
      <c r="AF1304" s="5"/>
      <c r="AG1304" s="5"/>
    </row>
    <row r="1305" spans="29:33" x14ac:dyDescent="0.3">
      <c r="AC1305" s="14"/>
      <c r="AD1305" s="5"/>
      <c r="AE1305" s="5"/>
      <c r="AF1305" s="5"/>
      <c r="AG1305" s="5"/>
    </row>
    <row r="1306" spans="29:33" x14ac:dyDescent="0.3">
      <c r="AC1306" s="14"/>
      <c r="AD1306" s="5"/>
      <c r="AE1306" s="5"/>
      <c r="AF1306" s="5"/>
      <c r="AG1306" s="5"/>
    </row>
    <row r="1307" spans="29:33" x14ac:dyDescent="0.3">
      <c r="AC1307" s="14"/>
      <c r="AD1307" s="5"/>
      <c r="AE1307" s="5"/>
      <c r="AF1307" s="5"/>
      <c r="AG1307" s="5"/>
    </row>
    <row r="1308" spans="29:33" x14ac:dyDescent="0.3">
      <c r="AC1308" s="14"/>
      <c r="AD1308" s="5"/>
      <c r="AE1308" s="5"/>
      <c r="AF1308" s="5"/>
      <c r="AG1308" s="5"/>
    </row>
    <row r="1309" spans="29:33" x14ac:dyDescent="0.3">
      <c r="AC1309" s="14"/>
      <c r="AD1309" s="5"/>
      <c r="AE1309" s="5"/>
      <c r="AF1309" s="5"/>
      <c r="AG1309" s="5"/>
    </row>
    <row r="1310" spans="29:33" x14ac:dyDescent="0.3">
      <c r="AC1310" s="14"/>
      <c r="AD1310" s="5"/>
      <c r="AE1310" s="5"/>
      <c r="AF1310" s="5"/>
      <c r="AG1310" s="5"/>
    </row>
    <row r="1311" spans="29:33" x14ac:dyDescent="0.3">
      <c r="AC1311" s="14"/>
      <c r="AD1311" s="5"/>
      <c r="AE1311" s="5"/>
      <c r="AF1311" s="5"/>
      <c r="AG1311" s="5"/>
    </row>
    <row r="1312" spans="29:33" x14ac:dyDescent="0.3">
      <c r="AC1312" s="14"/>
      <c r="AD1312" s="5"/>
      <c r="AE1312" s="5"/>
      <c r="AF1312" s="5"/>
      <c r="AG1312" s="5"/>
    </row>
    <row r="1313" spans="29:33" x14ac:dyDescent="0.3">
      <c r="AC1313" s="14"/>
      <c r="AD1313" s="5"/>
      <c r="AE1313" s="5"/>
      <c r="AF1313" s="5"/>
      <c r="AG1313" s="5"/>
    </row>
    <row r="1314" spans="29:33" x14ac:dyDescent="0.3">
      <c r="AC1314" s="14"/>
      <c r="AD1314" s="5"/>
      <c r="AE1314" s="5"/>
      <c r="AF1314" s="5"/>
      <c r="AG1314" s="5"/>
    </row>
    <row r="1315" spans="29:33" x14ac:dyDescent="0.3">
      <c r="AC1315" s="14"/>
      <c r="AD1315" s="5"/>
      <c r="AE1315" s="5"/>
      <c r="AF1315" s="5"/>
      <c r="AG1315" s="5"/>
    </row>
    <row r="1316" spans="29:33" x14ac:dyDescent="0.3">
      <c r="AC1316" s="14"/>
      <c r="AD1316" s="5"/>
      <c r="AE1316" s="5"/>
      <c r="AF1316" s="5"/>
      <c r="AG1316" s="5"/>
    </row>
    <row r="1317" spans="29:33" x14ac:dyDescent="0.3">
      <c r="AC1317" s="14"/>
      <c r="AD1317" s="5"/>
      <c r="AE1317" s="5"/>
      <c r="AF1317" s="5"/>
      <c r="AG1317" s="5"/>
    </row>
    <row r="1318" spans="29:33" x14ac:dyDescent="0.3">
      <c r="AC1318" s="14"/>
      <c r="AD1318" s="5"/>
      <c r="AE1318" s="5"/>
      <c r="AF1318" s="5"/>
      <c r="AG1318" s="5"/>
    </row>
    <row r="1319" spans="29:33" x14ac:dyDescent="0.3">
      <c r="AC1319" s="14"/>
      <c r="AD1319" s="5"/>
      <c r="AE1319" s="5"/>
      <c r="AF1319" s="5"/>
      <c r="AG1319" s="5"/>
    </row>
    <row r="1320" spans="29:33" x14ac:dyDescent="0.3">
      <c r="AC1320" s="14"/>
      <c r="AD1320" s="5"/>
      <c r="AE1320" s="5"/>
      <c r="AF1320" s="5"/>
      <c r="AG1320" s="5"/>
    </row>
    <row r="1321" spans="29:33" x14ac:dyDescent="0.3">
      <c r="AC1321" s="14"/>
      <c r="AD1321" s="5"/>
      <c r="AE1321" s="5"/>
      <c r="AF1321" s="5"/>
      <c r="AG1321" s="5"/>
    </row>
    <row r="1322" spans="29:33" x14ac:dyDescent="0.3">
      <c r="AC1322" s="14"/>
      <c r="AD1322" s="5"/>
      <c r="AE1322" s="5"/>
      <c r="AF1322" s="5"/>
      <c r="AG1322" s="5"/>
    </row>
    <row r="1323" spans="29:33" x14ac:dyDescent="0.3">
      <c r="AC1323" s="14"/>
      <c r="AD1323" s="5"/>
      <c r="AE1323" s="5"/>
      <c r="AF1323" s="5"/>
      <c r="AG1323" s="5"/>
    </row>
    <row r="1324" spans="29:33" x14ac:dyDescent="0.3">
      <c r="AC1324" s="14"/>
      <c r="AD1324" s="5"/>
      <c r="AE1324" s="5"/>
      <c r="AF1324" s="5"/>
      <c r="AG1324" s="5"/>
    </row>
    <row r="1325" spans="29:33" x14ac:dyDescent="0.3">
      <c r="AC1325" s="14"/>
      <c r="AD1325" s="5"/>
      <c r="AE1325" s="5"/>
      <c r="AF1325" s="5"/>
      <c r="AG1325" s="5"/>
    </row>
    <row r="1326" spans="29:33" x14ac:dyDescent="0.3">
      <c r="AC1326" s="14"/>
      <c r="AD1326" s="5"/>
      <c r="AE1326" s="5"/>
      <c r="AF1326" s="5"/>
      <c r="AG1326" s="5"/>
    </row>
    <row r="1327" spans="29:33" x14ac:dyDescent="0.3">
      <c r="AC1327" s="14"/>
      <c r="AD1327" s="5"/>
      <c r="AE1327" s="5"/>
      <c r="AF1327" s="5"/>
      <c r="AG1327" s="5"/>
    </row>
    <row r="1328" spans="29:33" x14ac:dyDescent="0.3">
      <c r="AC1328" s="14"/>
      <c r="AD1328" s="5"/>
      <c r="AE1328" s="5"/>
      <c r="AF1328" s="5"/>
      <c r="AG1328" s="5"/>
    </row>
    <row r="1329" spans="29:33" x14ac:dyDescent="0.3">
      <c r="AC1329" s="14"/>
      <c r="AD1329" s="5"/>
      <c r="AE1329" s="5"/>
      <c r="AF1329" s="5"/>
      <c r="AG1329" s="5"/>
    </row>
    <row r="1330" spans="29:33" x14ac:dyDescent="0.3">
      <c r="AC1330" s="14"/>
      <c r="AD1330" s="5"/>
      <c r="AE1330" s="5"/>
      <c r="AF1330" s="5"/>
      <c r="AG1330" s="5"/>
    </row>
    <row r="1331" spans="29:33" x14ac:dyDescent="0.3">
      <c r="AC1331" s="14"/>
      <c r="AD1331" s="5"/>
      <c r="AE1331" s="5"/>
      <c r="AF1331" s="5"/>
      <c r="AG1331" s="5"/>
    </row>
    <row r="1332" spans="29:33" x14ac:dyDescent="0.3">
      <c r="AC1332" s="14"/>
      <c r="AD1332" s="5"/>
      <c r="AE1332" s="5"/>
      <c r="AF1332" s="5"/>
      <c r="AG1332" s="5"/>
    </row>
    <row r="1333" spans="29:33" x14ac:dyDescent="0.3">
      <c r="AC1333" s="14"/>
      <c r="AD1333" s="5"/>
      <c r="AE1333" s="5"/>
      <c r="AF1333" s="5"/>
      <c r="AG1333" s="5"/>
    </row>
    <row r="1334" spans="29:33" x14ac:dyDescent="0.3">
      <c r="AC1334" s="14"/>
      <c r="AD1334" s="5"/>
      <c r="AE1334" s="5"/>
      <c r="AF1334" s="5"/>
      <c r="AG1334" s="5"/>
    </row>
    <row r="1335" spans="29:33" x14ac:dyDescent="0.3">
      <c r="AC1335" s="14"/>
      <c r="AD1335" s="5"/>
      <c r="AE1335" s="5"/>
      <c r="AF1335" s="5"/>
      <c r="AG1335" s="5"/>
    </row>
    <row r="1336" spans="29:33" x14ac:dyDescent="0.3">
      <c r="AC1336" s="14"/>
      <c r="AD1336" s="5"/>
      <c r="AE1336" s="5"/>
      <c r="AF1336" s="5"/>
      <c r="AG1336" s="5"/>
    </row>
    <row r="1337" spans="29:33" x14ac:dyDescent="0.3">
      <c r="AC1337" s="14"/>
      <c r="AD1337" s="5"/>
      <c r="AE1337" s="5"/>
      <c r="AF1337" s="5"/>
      <c r="AG1337" s="5"/>
    </row>
    <row r="1338" spans="29:33" x14ac:dyDescent="0.3">
      <c r="AC1338" s="14"/>
      <c r="AD1338" s="5"/>
      <c r="AE1338" s="5"/>
      <c r="AF1338" s="5"/>
      <c r="AG1338" s="5"/>
    </row>
    <row r="1339" spans="29:33" x14ac:dyDescent="0.3">
      <c r="AC1339" s="14"/>
      <c r="AD1339" s="5"/>
      <c r="AE1339" s="5"/>
      <c r="AF1339" s="5"/>
      <c r="AG1339" s="5"/>
    </row>
    <row r="1340" spans="29:33" x14ac:dyDescent="0.3">
      <c r="AC1340" s="14"/>
      <c r="AD1340" s="5"/>
      <c r="AE1340" s="5"/>
      <c r="AF1340" s="5"/>
      <c r="AG1340" s="5"/>
    </row>
    <row r="1341" spans="29:33" x14ac:dyDescent="0.3">
      <c r="AC1341" s="14"/>
      <c r="AD1341" s="5"/>
      <c r="AE1341" s="5"/>
      <c r="AF1341" s="5"/>
      <c r="AG1341" s="5"/>
    </row>
    <row r="1342" spans="29:33" x14ac:dyDescent="0.3">
      <c r="AC1342" s="14"/>
      <c r="AD1342" s="5"/>
      <c r="AE1342" s="5"/>
      <c r="AF1342" s="5"/>
      <c r="AG1342" s="5"/>
    </row>
    <row r="1343" spans="29:33" x14ac:dyDescent="0.3">
      <c r="AC1343" s="14"/>
      <c r="AD1343" s="5"/>
      <c r="AE1343" s="5"/>
      <c r="AF1343" s="5"/>
      <c r="AG1343" s="5"/>
    </row>
    <row r="1344" spans="29:33" x14ac:dyDescent="0.3">
      <c r="AC1344" s="14"/>
      <c r="AD1344" s="5"/>
      <c r="AE1344" s="5"/>
      <c r="AF1344" s="5"/>
      <c r="AG1344" s="5"/>
    </row>
    <row r="1345" spans="29:33" x14ac:dyDescent="0.3">
      <c r="AC1345" s="14"/>
      <c r="AD1345" s="5"/>
      <c r="AE1345" s="5"/>
      <c r="AF1345" s="5"/>
      <c r="AG1345" s="5"/>
    </row>
    <row r="1346" spans="29:33" x14ac:dyDescent="0.3">
      <c r="AC1346" s="14"/>
      <c r="AD1346" s="5"/>
      <c r="AE1346" s="5"/>
      <c r="AF1346" s="5"/>
      <c r="AG1346" s="5"/>
    </row>
    <row r="1347" spans="29:33" x14ac:dyDescent="0.3">
      <c r="AC1347" s="14"/>
      <c r="AD1347" s="5"/>
      <c r="AE1347" s="5"/>
      <c r="AF1347" s="5"/>
      <c r="AG1347" s="5"/>
    </row>
    <row r="1348" spans="29:33" x14ac:dyDescent="0.3">
      <c r="AC1348" s="14"/>
      <c r="AD1348" s="5"/>
      <c r="AE1348" s="5"/>
      <c r="AF1348" s="5"/>
      <c r="AG1348" s="5"/>
    </row>
    <row r="1349" spans="29:33" x14ac:dyDescent="0.3">
      <c r="AC1349" s="14"/>
      <c r="AD1349" s="5"/>
      <c r="AE1349" s="5"/>
      <c r="AF1349" s="5"/>
      <c r="AG1349" s="5"/>
    </row>
    <row r="1350" spans="29:33" x14ac:dyDescent="0.3">
      <c r="AC1350" s="14"/>
      <c r="AD1350" s="5"/>
      <c r="AE1350" s="5"/>
      <c r="AF1350" s="5"/>
      <c r="AG1350" s="5"/>
    </row>
    <row r="1351" spans="29:33" x14ac:dyDescent="0.3">
      <c r="AC1351" s="14"/>
      <c r="AD1351" s="5"/>
      <c r="AE1351" s="5"/>
      <c r="AF1351" s="5"/>
      <c r="AG1351" s="5"/>
    </row>
    <row r="1352" spans="29:33" x14ac:dyDescent="0.3">
      <c r="AC1352" s="14"/>
      <c r="AD1352" s="5"/>
      <c r="AE1352" s="5"/>
      <c r="AF1352" s="5"/>
      <c r="AG1352" s="5"/>
    </row>
    <row r="1353" spans="29:33" x14ac:dyDescent="0.3">
      <c r="AC1353" s="14"/>
      <c r="AD1353" s="5"/>
      <c r="AE1353" s="5"/>
      <c r="AF1353" s="5"/>
      <c r="AG1353" s="5"/>
    </row>
    <row r="1354" spans="29:33" x14ac:dyDescent="0.3">
      <c r="AC1354" s="14"/>
      <c r="AD1354" s="5"/>
      <c r="AE1354" s="5"/>
      <c r="AF1354" s="5"/>
      <c r="AG1354" s="5"/>
    </row>
    <row r="1355" spans="29:33" x14ac:dyDescent="0.3">
      <c r="AC1355" s="14"/>
      <c r="AD1355" s="5"/>
      <c r="AE1355" s="5"/>
      <c r="AF1355" s="5"/>
      <c r="AG1355" s="5"/>
    </row>
    <row r="1356" spans="29:33" x14ac:dyDescent="0.3">
      <c r="AC1356" s="14"/>
      <c r="AD1356" s="5"/>
      <c r="AE1356" s="5"/>
      <c r="AF1356" s="5"/>
      <c r="AG1356" s="5"/>
    </row>
    <row r="1357" spans="29:33" x14ac:dyDescent="0.3">
      <c r="AC1357" s="14"/>
      <c r="AD1357" s="5"/>
      <c r="AE1357" s="5"/>
      <c r="AF1357" s="5"/>
      <c r="AG1357" s="5"/>
    </row>
    <row r="1358" spans="29:33" x14ac:dyDescent="0.3">
      <c r="AC1358" s="14"/>
      <c r="AD1358" s="5"/>
      <c r="AE1358" s="5"/>
      <c r="AF1358" s="5"/>
      <c r="AG1358" s="5"/>
    </row>
    <row r="1359" spans="29:33" x14ac:dyDescent="0.3">
      <c r="AC1359" s="14"/>
      <c r="AD1359" s="5"/>
      <c r="AE1359" s="5"/>
      <c r="AF1359" s="5"/>
      <c r="AG1359" s="5"/>
    </row>
    <row r="1360" spans="29:33" x14ac:dyDescent="0.3">
      <c r="AC1360" s="14"/>
      <c r="AD1360" s="5"/>
      <c r="AE1360" s="5"/>
      <c r="AF1360" s="5"/>
      <c r="AG1360" s="5"/>
    </row>
    <row r="1361" spans="29:33" x14ac:dyDescent="0.3">
      <c r="AC1361" s="14"/>
      <c r="AD1361" s="5"/>
      <c r="AE1361" s="5"/>
      <c r="AF1361" s="5"/>
      <c r="AG1361" s="5"/>
    </row>
    <row r="1362" spans="29:33" x14ac:dyDescent="0.3">
      <c r="AC1362" s="14"/>
      <c r="AD1362" s="5"/>
      <c r="AE1362" s="5"/>
      <c r="AF1362" s="5"/>
      <c r="AG1362" s="5"/>
    </row>
    <row r="1363" spans="29:33" x14ac:dyDescent="0.3">
      <c r="AC1363" s="14"/>
      <c r="AD1363" s="5"/>
      <c r="AE1363" s="5"/>
      <c r="AF1363" s="5"/>
      <c r="AG1363" s="5"/>
    </row>
    <row r="1364" spans="29:33" x14ac:dyDescent="0.3">
      <c r="AC1364" s="14"/>
      <c r="AD1364" s="5"/>
      <c r="AE1364" s="5"/>
      <c r="AF1364" s="5"/>
      <c r="AG1364" s="5"/>
    </row>
    <row r="1365" spans="29:33" x14ac:dyDescent="0.3">
      <c r="AC1365" s="14"/>
      <c r="AD1365" s="5"/>
      <c r="AE1365" s="5"/>
      <c r="AF1365" s="5"/>
      <c r="AG1365" s="5"/>
    </row>
    <row r="1366" spans="29:33" x14ac:dyDescent="0.3">
      <c r="AC1366" s="14"/>
      <c r="AD1366" s="5"/>
      <c r="AE1366" s="5"/>
      <c r="AF1366" s="5"/>
      <c r="AG1366" s="5"/>
    </row>
    <row r="1367" spans="29:33" x14ac:dyDescent="0.3">
      <c r="AC1367" s="14"/>
      <c r="AD1367" s="5"/>
      <c r="AE1367" s="5"/>
      <c r="AF1367" s="5"/>
      <c r="AG1367" s="5"/>
    </row>
    <row r="1368" spans="29:33" x14ac:dyDescent="0.3">
      <c r="AC1368" s="14"/>
      <c r="AD1368" s="5"/>
      <c r="AE1368" s="5"/>
      <c r="AF1368" s="5"/>
      <c r="AG1368" s="5"/>
    </row>
    <row r="1369" spans="29:33" x14ac:dyDescent="0.3">
      <c r="AC1369" s="14"/>
      <c r="AD1369" s="5"/>
      <c r="AE1369" s="5"/>
      <c r="AF1369" s="5"/>
      <c r="AG1369" s="5"/>
    </row>
    <row r="1370" spans="29:33" x14ac:dyDescent="0.3">
      <c r="AC1370" s="14"/>
      <c r="AD1370" s="5"/>
      <c r="AE1370" s="5"/>
      <c r="AF1370" s="5"/>
      <c r="AG1370" s="5"/>
    </row>
    <row r="1371" spans="29:33" x14ac:dyDescent="0.3">
      <c r="AC1371" s="14"/>
      <c r="AD1371" s="5"/>
      <c r="AE1371" s="5"/>
      <c r="AF1371" s="5"/>
      <c r="AG1371" s="5"/>
    </row>
    <row r="1372" spans="29:33" x14ac:dyDescent="0.3">
      <c r="AC1372" s="14"/>
      <c r="AD1372" s="5"/>
      <c r="AE1372" s="5"/>
      <c r="AF1372" s="5"/>
      <c r="AG1372" s="5"/>
    </row>
    <row r="1373" spans="29:33" x14ac:dyDescent="0.3">
      <c r="AC1373" s="14"/>
      <c r="AD1373" s="5"/>
      <c r="AE1373" s="5"/>
      <c r="AF1373" s="5"/>
      <c r="AG1373" s="5"/>
    </row>
    <row r="1374" spans="29:33" x14ac:dyDescent="0.3">
      <c r="AC1374" s="14"/>
      <c r="AD1374" s="5"/>
      <c r="AE1374" s="5"/>
      <c r="AF1374" s="5"/>
      <c r="AG1374" s="5"/>
    </row>
    <row r="1375" spans="29:33" x14ac:dyDescent="0.3">
      <c r="AC1375" s="14"/>
      <c r="AD1375" s="5"/>
      <c r="AE1375" s="5"/>
      <c r="AF1375" s="5"/>
      <c r="AG1375" s="5"/>
    </row>
    <row r="1376" spans="29:33" x14ac:dyDescent="0.3">
      <c r="AC1376" s="14"/>
      <c r="AD1376" s="5"/>
      <c r="AE1376" s="5"/>
      <c r="AF1376" s="5"/>
      <c r="AG1376" s="5"/>
    </row>
    <row r="1377" spans="29:33" x14ac:dyDescent="0.3">
      <c r="AC1377" s="14"/>
      <c r="AD1377" s="5"/>
      <c r="AE1377" s="5"/>
      <c r="AF1377" s="5"/>
      <c r="AG1377" s="5"/>
    </row>
    <row r="1378" spans="29:33" x14ac:dyDescent="0.3">
      <c r="AC1378" s="14"/>
      <c r="AD1378" s="5"/>
      <c r="AE1378" s="5"/>
      <c r="AF1378" s="5"/>
      <c r="AG1378" s="5"/>
    </row>
    <row r="1379" spans="29:33" x14ac:dyDescent="0.3">
      <c r="AC1379" s="14"/>
      <c r="AD1379" s="5"/>
      <c r="AE1379" s="5"/>
      <c r="AF1379" s="5"/>
      <c r="AG1379" s="5"/>
    </row>
    <row r="1380" spans="29:33" x14ac:dyDescent="0.3">
      <c r="AC1380" s="14"/>
      <c r="AD1380" s="5"/>
      <c r="AE1380" s="5"/>
      <c r="AF1380" s="5"/>
      <c r="AG1380" s="5"/>
    </row>
    <row r="1381" spans="29:33" x14ac:dyDescent="0.3">
      <c r="AC1381" s="14"/>
      <c r="AD1381" s="5"/>
      <c r="AE1381" s="5"/>
      <c r="AF1381" s="5"/>
      <c r="AG1381" s="5"/>
    </row>
    <row r="1382" spans="29:33" x14ac:dyDescent="0.3">
      <c r="AC1382" s="14"/>
      <c r="AD1382" s="5"/>
      <c r="AE1382" s="5"/>
      <c r="AF1382" s="5"/>
      <c r="AG1382" s="5"/>
    </row>
    <row r="1383" spans="29:33" x14ac:dyDescent="0.3">
      <c r="AC1383" s="14"/>
      <c r="AD1383" s="5"/>
      <c r="AE1383" s="5"/>
      <c r="AF1383" s="5"/>
      <c r="AG1383" s="5"/>
    </row>
    <row r="1384" spans="29:33" x14ac:dyDescent="0.3">
      <c r="AC1384" s="14"/>
      <c r="AD1384" s="5"/>
      <c r="AE1384" s="5"/>
      <c r="AF1384" s="5"/>
      <c r="AG1384" s="5"/>
    </row>
    <row r="1385" spans="29:33" x14ac:dyDescent="0.3">
      <c r="AC1385" s="14"/>
      <c r="AD1385" s="5"/>
      <c r="AE1385" s="5"/>
      <c r="AF1385" s="5"/>
      <c r="AG1385" s="5"/>
    </row>
    <row r="1386" spans="29:33" x14ac:dyDescent="0.3">
      <c r="AC1386" s="14"/>
      <c r="AD1386" s="5"/>
      <c r="AE1386" s="5"/>
      <c r="AF1386" s="5"/>
      <c r="AG1386" s="5"/>
    </row>
    <row r="1387" spans="29:33" x14ac:dyDescent="0.3">
      <c r="AC1387" s="14"/>
      <c r="AD1387" s="5"/>
      <c r="AE1387" s="5"/>
      <c r="AF1387" s="5"/>
      <c r="AG1387" s="5"/>
    </row>
    <row r="1388" spans="29:33" x14ac:dyDescent="0.3">
      <c r="AC1388" s="14"/>
      <c r="AD1388" s="5"/>
      <c r="AE1388" s="5"/>
      <c r="AF1388" s="5"/>
      <c r="AG1388" s="5"/>
    </row>
    <row r="1389" spans="29:33" x14ac:dyDescent="0.3">
      <c r="AC1389" s="14"/>
      <c r="AD1389" s="5"/>
      <c r="AE1389" s="5"/>
      <c r="AF1389" s="5"/>
      <c r="AG1389" s="5"/>
    </row>
    <row r="1390" spans="29:33" x14ac:dyDescent="0.3">
      <c r="AC1390" s="14"/>
      <c r="AD1390" s="5"/>
      <c r="AE1390" s="5"/>
      <c r="AF1390" s="5"/>
      <c r="AG1390" s="5"/>
    </row>
    <row r="1391" spans="29:33" x14ac:dyDescent="0.3">
      <c r="AC1391" s="14"/>
      <c r="AD1391" s="5"/>
      <c r="AE1391" s="5"/>
      <c r="AF1391" s="5"/>
      <c r="AG1391" s="5"/>
    </row>
    <row r="1392" spans="29:33" x14ac:dyDescent="0.3">
      <c r="AC1392" s="14"/>
      <c r="AD1392" s="5"/>
      <c r="AE1392" s="5"/>
      <c r="AF1392" s="5"/>
      <c r="AG1392" s="5"/>
    </row>
    <row r="1393" spans="29:33" x14ac:dyDescent="0.3">
      <c r="AC1393" s="14"/>
      <c r="AD1393" s="5"/>
      <c r="AE1393" s="5"/>
      <c r="AF1393" s="5"/>
      <c r="AG1393" s="5"/>
    </row>
    <row r="1394" spans="29:33" x14ac:dyDescent="0.3">
      <c r="AC1394" s="14"/>
      <c r="AD1394" s="5"/>
      <c r="AE1394" s="5"/>
      <c r="AF1394" s="5"/>
      <c r="AG1394" s="5"/>
    </row>
    <row r="1395" spans="29:33" x14ac:dyDescent="0.3">
      <c r="AC1395" s="14"/>
      <c r="AD1395" s="5"/>
      <c r="AE1395" s="5"/>
      <c r="AF1395" s="5"/>
      <c r="AG1395" s="5"/>
    </row>
    <row r="1396" spans="29:33" x14ac:dyDescent="0.3">
      <c r="AC1396" s="14"/>
      <c r="AD1396" s="5"/>
      <c r="AE1396" s="5"/>
      <c r="AF1396" s="5"/>
      <c r="AG1396" s="5"/>
    </row>
    <row r="1397" spans="29:33" x14ac:dyDescent="0.3">
      <c r="AC1397" s="14"/>
      <c r="AD1397" s="5"/>
      <c r="AE1397" s="5"/>
      <c r="AF1397" s="5"/>
      <c r="AG1397" s="5"/>
    </row>
    <row r="1398" spans="29:33" x14ac:dyDescent="0.3">
      <c r="AC1398" s="14"/>
      <c r="AD1398" s="5"/>
      <c r="AE1398" s="5"/>
      <c r="AF1398" s="5"/>
      <c r="AG1398" s="5"/>
    </row>
    <row r="1399" spans="29:33" x14ac:dyDescent="0.3">
      <c r="AC1399" s="14"/>
      <c r="AD1399" s="5"/>
      <c r="AE1399" s="5"/>
      <c r="AF1399" s="5"/>
      <c r="AG1399" s="5"/>
    </row>
    <row r="1400" spans="29:33" x14ac:dyDescent="0.3">
      <c r="AC1400" s="14"/>
      <c r="AD1400" s="5"/>
      <c r="AE1400" s="5"/>
      <c r="AF1400" s="5"/>
      <c r="AG1400" s="5"/>
    </row>
    <row r="1401" spans="29:33" x14ac:dyDescent="0.3">
      <c r="AC1401" s="14"/>
      <c r="AD1401" s="5"/>
      <c r="AE1401" s="5"/>
      <c r="AF1401" s="5"/>
      <c r="AG1401" s="5"/>
    </row>
    <row r="1402" spans="29:33" x14ac:dyDescent="0.3">
      <c r="AC1402" s="14"/>
      <c r="AD1402" s="5"/>
      <c r="AE1402" s="5"/>
      <c r="AF1402" s="5"/>
      <c r="AG1402" s="5"/>
    </row>
    <row r="1403" spans="29:33" x14ac:dyDescent="0.3">
      <c r="AC1403" s="14"/>
      <c r="AD1403" s="5"/>
      <c r="AE1403" s="5"/>
      <c r="AF1403" s="5"/>
      <c r="AG1403" s="5"/>
    </row>
    <row r="1404" spans="29:33" x14ac:dyDescent="0.3">
      <c r="AC1404" s="14"/>
      <c r="AD1404" s="5"/>
      <c r="AE1404" s="5"/>
      <c r="AF1404" s="5"/>
      <c r="AG1404" s="5"/>
    </row>
    <row r="1405" spans="29:33" x14ac:dyDescent="0.3">
      <c r="AC1405" s="14"/>
      <c r="AD1405" s="5"/>
      <c r="AE1405" s="5"/>
      <c r="AF1405" s="5"/>
      <c r="AG1405" s="5"/>
    </row>
    <row r="1406" spans="29:33" x14ac:dyDescent="0.3">
      <c r="AC1406" s="14"/>
      <c r="AD1406" s="5"/>
      <c r="AE1406" s="5"/>
      <c r="AF1406" s="5"/>
      <c r="AG1406" s="5"/>
    </row>
    <row r="1407" spans="29:33" x14ac:dyDescent="0.3">
      <c r="AC1407" s="14"/>
      <c r="AD1407" s="5"/>
      <c r="AE1407" s="5"/>
      <c r="AF1407" s="5"/>
      <c r="AG1407" s="5"/>
    </row>
    <row r="1408" spans="29:33" x14ac:dyDescent="0.3">
      <c r="AC1408" s="14"/>
      <c r="AD1408" s="5"/>
      <c r="AE1408" s="5"/>
      <c r="AF1408" s="5"/>
      <c r="AG1408" s="5"/>
    </row>
    <row r="1409" spans="29:33" x14ac:dyDescent="0.3">
      <c r="AC1409" s="14"/>
      <c r="AD1409" s="5"/>
      <c r="AE1409" s="5"/>
      <c r="AF1409" s="5"/>
      <c r="AG1409" s="5"/>
    </row>
    <row r="1410" spans="29:33" x14ac:dyDescent="0.3">
      <c r="AC1410" s="14"/>
      <c r="AD1410" s="5"/>
      <c r="AE1410" s="5"/>
      <c r="AF1410" s="5"/>
      <c r="AG1410" s="5"/>
    </row>
    <row r="1411" spans="29:33" x14ac:dyDescent="0.3">
      <c r="AC1411" s="14"/>
      <c r="AD1411" s="5"/>
      <c r="AE1411" s="5"/>
      <c r="AF1411" s="5"/>
      <c r="AG1411" s="5"/>
    </row>
    <row r="1412" spans="29:33" x14ac:dyDescent="0.3">
      <c r="AC1412" s="14"/>
      <c r="AD1412" s="5"/>
      <c r="AE1412" s="5"/>
      <c r="AF1412" s="5"/>
      <c r="AG1412" s="5"/>
    </row>
    <row r="1413" spans="29:33" x14ac:dyDescent="0.3">
      <c r="AC1413" s="14"/>
      <c r="AD1413" s="5"/>
      <c r="AE1413" s="5"/>
      <c r="AF1413" s="5"/>
      <c r="AG1413" s="5"/>
    </row>
    <row r="1414" spans="29:33" x14ac:dyDescent="0.3">
      <c r="AC1414" s="14"/>
      <c r="AD1414" s="5"/>
      <c r="AE1414" s="5"/>
      <c r="AF1414" s="5"/>
      <c r="AG1414" s="5"/>
    </row>
    <row r="1415" spans="29:33" x14ac:dyDescent="0.3">
      <c r="AC1415" s="14"/>
      <c r="AD1415" s="5"/>
      <c r="AE1415" s="5"/>
      <c r="AF1415" s="5"/>
      <c r="AG1415" s="5"/>
    </row>
    <row r="1416" spans="29:33" x14ac:dyDescent="0.3">
      <c r="AC1416" s="14"/>
      <c r="AD1416" s="5"/>
      <c r="AE1416" s="5"/>
      <c r="AF1416" s="5"/>
      <c r="AG1416" s="5"/>
    </row>
    <row r="1417" spans="29:33" x14ac:dyDescent="0.3">
      <c r="AC1417" s="14"/>
      <c r="AD1417" s="5"/>
      <c r="AE1417" s="5"/>
      <c r="AF1417" s="5"/>
      <c r="AG1417" s="5"/>
    </row>
    <row r="1418" spans="29:33" x14ac:dyDescent="0.3">
      <c r="AC1418" s="14"/>
      <c r="AD1418" s="5"/>
      <c r="AE1418" s="5"/>
      <c r="AF1418" s="5"/>
      <c r="AG1418" s="5"/>
    </row>
    <row r="1419" spans="29:33" x14ac:dyDescent="0.3">
      <c r="AC1419" s="14"/>
      <c r="AD1419" s="5"/>
      <c r="AE1419" s="5"/>
      <c r="AF1419" s="5"/>
      <c r="AG1419" s="5"/>
    </row>
    <row r="1420" spans="29:33" x14ac:dyDescent="0.3">
      <c r="AC1420" s="14"/>
      <c r="AD1420" s="5"/>
      <c r="AE1420" s="5"/>
      <c r="AF1420" s="5"/>
      <c r="AG1420" s="5"/>
    </row>
    <row r="1421" spans="29:33" x14ac:dyDescent="0.3">
      <c r="AC1421" s="14"/>
      <c r="AD1421" s="5"/>
      <c r="AE1421" s="5"/>
      <c r="AF1421" s="5"/>
      <c r="AG1421" s="5"/>
    </row>
    <row r="1422" spans="29:33" x14ac:dyDescent="0.3">
      <c r="AC1422" s="14"/>
      <c r="AD1422" s="5"/>
      <c r="AE1422" s="5"/>
      <c r="AF1422" s="5"/>
      <c r="AG1422" s="5"/>
    </row>
    <row r="1423" spans="29:33" x14ac:dyDescent="0.3">
      <c r="AC1423" s="14"/>
      <c r="AD1423" s="5"/>
      <c r="AE1423" s="5"/>
      <c r="AF1423" s="5"/>
      <c r="AG1423" s="5"/>
    </row>
    <row r="1424" spans="29:33" x14ac:dyDescent="0.3">
      <c r="AC1424" s="14"/>
      <c r="AD1424" s="5"/>
      <c r="AE1424" s="5"/>
      <c r="AF1424" s="5"/>
      <c r="AG1424" s="5"/>
    </row>
    <row r="1425" spans="29:33" x14ac:dyDescent="0.3">
      <c r="AC1425" s="14"/>
      <c r="AD1425" s="5"/>
      <c r="AE1425" s="5"/>
      <c r="AF1425" s="5"/>
      <c r="AG1425" s="5"/>
    </row>
    <row r="1426" spans="29:33" x14ac:dyDescent="0.3">
      <c r="AC1426" s="14"/>
      <c r="AD1426" s="5"/>
      <c r="AE1426" s="5"/>
      <c r="AF1426" s="5"/>
      <c r="AG1426" s="5"/>
    </row>
    <row r="1427" spans="29:33" x14ac:dyDescent="0.3">
      <c r="AC1427" s="14"/>
      <c r="AD1427" s="5"/>
      <c r="AE1427" s="5"/>
      <c r="AF1427" s="5"/>
      <c r="AG1427" s="5"/>
    </row>
    <row r="1428" spans="29:33" x14ac:dyDescent="0.3">
      <c r="AC1428" s="14"/>
      <c r="AD1428" s="5"/>
      <c r="AE1428" s="5"/>
      <c r="AF1428" s="5"/>
      <c r="AG1428" s="5"/>
    </row>
    <row r="1429" spans="29:33" x14ac:dyDescent="0.3">
      <c r="AC1429" s="14"/>
      <c r="AD1429" s="5"/>
      <c r="AE1429" s="5"/>
      <c r="AF1429" s="5"/>
      <c r="AG1429" s="5"/>
    </row>
    <row r="1430" spans="29:33" x14ac:dyDescent="0.3">
      <c r="AC1430" s="14"/>
      <c r="AD1430" s="5"/>
      <c r="AE1430" s="5"/>
      <c r="AF1430" s="5"/>
      <c r="AG1430" s="5"/>
    </row>
    <row r="1431" spans="29:33" x14ac:dyDescent="0.3">
      <c r="AC1431" s="14"/>
      <c r="AD1431" s="5"/>
      <c r="AE1431" s="5"/>
      <c r="AF1431" s="5"/>
      <c r="AG1431" s="5"/>
    </row>
    <row r="1432" spans="29:33" x14ac:dyDescent="0.3">
      <c r="AC1432" s="14"/>
      <c r="AD1432" s="5"/>
      <c r="AE1432" s="5"/>
      <c r="AF1432" s="5"/>
      <c r="AG1432" s="5"/>
    </row>
    <row r="1433" spans="29:33" x14ac:dyDescent="0.3">
      <c r="AC1433" s="14"/>
      <c r="AD1433" s="5"/>
      <c r="AE1433" s="5"/>
      <c r="AF1433" s="5"/>
      <c r="AG1433" s="5"/>
    </row>
    <row r="1434" spans="29:33" x14ac:dyDescent="0.3">
      <c r="AC1434" s="14"/>
      <c r="AD1434" s="5"/>
      <c r="AE1434" s="5"/>
      <c r="AF1434" s="5"/>
      <c r="AG1434" s="5"/>
    </row>
    <row r="1435" spans="29:33" x14ac:dyDescent="0.3">
      <c r="AC1435" s="14"/>
      <c r="AD1435" s="5"/>
      <c r="AE1435" s="5"/>
      <c r="AF1435" s="5"/>
      <c r="AG1435" s="5"/>
    </row>
    <row r="1436" spans="29:33" x14ac:dyDescent="0.3">
      <c r="AC1436" s="14"/>
      <c r="AD1436" s="5"/>
      <c r="AE1436" s="5"/>
      <c r="AF1436" s="5"/>
      <c r="AG1436" s="5"/>
    </row>
    <row r="1437" spans="29:33" x14ac:dyDescent="0.3">
      <c r="AC1437" s="14"/>
      <c r="AD1437" s="5"/>
      <c r="AE1437" s="5"/>
      <c r="AF1437" s="5"/>
      <c r="AG1437" s="5"/>
    </row>
    <row r="1438" spans="29:33" x14ac:dyDescent="0.3">
      <c r="AC1438" s="14"/>
      <c r="AD1438" s="5"/>
      <c r="AE1438" s="5"/>
      <c r="AF1438" s="5"/>
      <c r="AG1438" s="5"/>
    </row>
    <row r="1439" spans="29:33" x14ac:dyDescent="0.3">
      <c r="AC1439" s="14"/>
      <c r="AD1439" s="5"/>
      <c r="AE1439" s="5"/>
      <c r="AF1439" s="5"/>
      <c r="AG1439" s="5"/>
    </row>
    <row r="1440" spans="29:33" x14ac:dyDescent="0.3">
      <c r="AC1440" s="14"/>
      <c r="AD1440" s="5"/>
      <c r="AE1440" s="5"/>
      <c r="AF1440" s="5"/>
      <c r="AG1440" s="5"/>
    </row>
    <row r="1441" spans="29:33" x14ac:dyDescent="0.3">
      <c r="AC1441" s="14"/>
      <c r="AD1441" s="5"/>
      <c r="AE1441" s="5"/>
      <c r="AF1441" s="5"/>
      <c r="AG1441" s="5"/>
    </row>
    <row r="1442" spans="29:33" x14ac:dyDescent="0.3">
      <c r="AC1442" s="14"/>
      <c r="AD1442" s="5"/>
      <c r="AE1442" s="5"/>
      <c r="AF1442" s="5"/>
      <c r="AG1442" s="5"/>
    </row>
    <row r="1443" spans="29:33" x14ac:dyDescent="0.3">
      <c r="AC1443" s="14"/>
      <c r="AD1443" s="5"/>
      <c r="AE1443" s="5"/>
      <c r="AF1443" s="5"/>
      <c r="AG1443" s="5"/>
    </row>
    <row r="1444" spans="29:33" x14ac:dyDescent="0.3">
      <c r="AC1444" s="14"/>
      <c r="AD1444" s="5"/>
      <c r="AE1444" s="5"/>
      <c r="AF1444" s="5"/>
      <c r="AG1444" s="5"/>
    </row>
    <row r="1445" spans="29:33" x14ac:dyDescent="0.3">
      <c r="AC1445" s="14"/>
      <c r="AD1445" s="5"/>
      <c r="AE1445" s="5"/>
      <c r="AF1445" s="5"/>
      <c r="AG1445" s="5"/>
    </row>
    <row r="1446" spans="29:33" x14ac:dyDescent="0.3">
      <c r="AC1446" s="14"/>
      <c r="AD1446" s="5"/>
      <c r="AE1446" s="5"/>
      <c r="AF1446" s="5"/>
      <c r="AG1446" s="5"/>
    </row>
    <row r="1447" spans="29:33" x14ac:dyDescent="0.3">
      <c r="AC1447" s="14"/>
      <c r="AD1447" s="5"/>
      <c r="AE1447" s="5"/>
      <c r="AF1447" s="5"/>
      <c r="AG1447" s="5"/>
    </row>
    <row r="1448" spans="29:33" x14ac:dyDescent="0.3">
      <c r="AC1448" s="14"/>
      <c r="AD1448" s="5"/>
      <c r="AE1448" s="5"/>
      <c r="AF1448" s="5"/>
      <c r="AG1448" s="5"/>
    </row>
    <row r="1449" spans="29:33" x14ac:dyDescent="0.3">
      <c r="AC1449" s="14"/>
      <c r="AD1449" s="5"/>
      <c r="AE1449" s="5"/>
      <c r="AF1449" s="5"/>
      <c r="AG1449" s="5"/>
    </row>
    <row r="1450" spans="29:33" x14ac:dyDescent="0.3">
      <c r="AC1450" s="14"/>
      <c r="AD1450" s="5"/>
      <c r="AE1450" s="5"/>
      <c r="AF1450" s="5"/>
      <c r="AG1450" s="5"/>
    </row>
    <row r="1451" spans="29:33" x14ac:dyDescent="0.3">
      <c r="AC1451" s="14"/>
      <c r="AD1451" s="5"/>
      <c r="AE1451" s="5"/>
      <c r="AF1451" s="5"/>
      <c r="AG1451" s="5"/>
    </row>
    <row r="1452" spans="29:33" x14ac:dyDescent="0.3">
      <c r="AC1452" s="14"/>
      <c r="AD1452" s="5"/>
      <c r="AE1452" s="5"/>
      <c r="AF1452" s="5"/>
      <c r="AG1452" s="5"/>
    </row>
    <row r="1453" spans="29:33" x14ac:dyDescent="0.3">
      <c r="AC1453" s="14"/>
      <c r="AD1453" s="5"/>
      <c r="AE1453" s="5"/>
      <c r="AF1453" s="5"/>
      <c r="AG1453" s="5"/>
    </row>
    <row r="1454" spans="29:33" x14ac:dyDescent="0.3">
      <c r="AC1454" s="14"/>
      <c r="AD1454" s="5"/>
      <c r="AE1454" s="5"/>
      <c r="AF1454" s="5"/>
      <c r="AG1454" s="5"/>
    </row>
    <row r="1455" spans="29:33" x14ac:dyDescent="0.3">
      <c r="AC1455" s="14"/>
      <c r="AD1455" s="5"/>
      <c r="AE1455" s="5"/>
      <c r="AF1455" s="5"/>
      <c r="AG1455" s="5"/>
    </row>
    <row r="1456" spans="29:33" x14ac:dyDescent="0.3">
      <c r="AC1456" s="14"/>
      <c r="AD1456" s="5"/>
      <c r="AE1456" s="5"/>
      <c r="AF1456" s="5"/>
      <c r="AG1456" s="5"/>
    </row>
    <row r="1457" spans="29:33" x14ac:dyDescent="0.3">
      <c r="AC1457" s="14"/>
      <c r="AD1457" s="5"/>
      <c r="AE1457" s="5"/>
      <c r="AF1457" s="5"/>
      <c r="AG1457" s="5"/>
    </row>
    <row r="1458" spans="29:33" x14ac:dyDescent="0.3">
      <c r="AC1458" s="14"/>
      <c r="AD1458" s="5"/>
      <c r="AE1458" s="5"/>
      <c r="AF1458" s="5"/>
      <c r="AG1458" s="5"/>
    </row>
    <row r="1459" spans="29:33" x14ac:dyDescent="0.3">
      <c r="AC1459" s="14"/>
      <c r="AD1459" s="5"/>
      <c r="AE1459" s="5"/>
      <c r="AF1459" s="5"/>
      <c r="AG1459" s="5"/>
    </row>
    <row r="1460" spans="29:33" x14ac:dyDescent="0.3">
      <c r="AC1460" s="14"/>
      <c r="AD1460" s="5"/>
      <c r="AE1460" s="5"/>
      <c r="AF1460" s="5"/>
      <c r="AG1460" s="5"/>
    </row>
    <row r="1461" spans="29:33" x14ac:dyDescent="0.3">
      <c r="AC1461" s="14"/>
      <c r="AD1461" s="5"/>
      <c r="AE1461" s="5"/>
      <c r="AF1461" s="5"/>
      <c r="AG1461" s="5"/>
    </row>
    <row r="1462" spans="29:33" x14ac:dyDescent="0.3">
      <c r="AC1462" s="14"/>
      <c r="AD1462" s="5"/>
      <c r="AE1462" s="5"/>
      <c r="AF1462" s="5"/>
      <c r="AG1462" s="5"/>
    </row>
    <row r="1463" spans="29:33" x14ac:dyDescent="0.3">
      <c r="AC1463" s="14"/>
      <c r="AD1463" s="5"/>
      <c r="AE1463" s="5"/>
      <c r="AF1463" s="5"/>
      <c r="AG1463" s="5"/>
    </row>
    <row r="1464" spans="29:33" x14ac:dyDescent="0.3">
      <c r="AC1464" s="14"/>
      <c r="AD1464" s="5"/>
      <c r="AE1464" s="5"/>
      <c r="AF1464" s="5"/>
      <c r="AG1464" s="5"/>
    </row>
    <row r="1465" spans="29:33" x14ac:dyDescent="0.3">
      <c r="AC1465" s="14"/>
      <c r="AD1465" s="5"/>
      <c r="AE1465" s="5"/>
      <c r="AF1465" s="5"/>
      <c r="AG1465" s="5"/>
    </row>
    <row r="1466" spans="29:33" x14ac:dyDescent="0.3">
      <c r="AC1466" s="14"/>
      <c r="AD1466" s="5"/>
      <c r="AE1466" s="5"/>
      <c r="AF1466" s="5"/>
      <c r="AG1466" s="5"/>
    </row>
    <row r="1467" spans="29:33" x14ac:dyDescent="0.3">
      <c r="AC1467" s="14"/>
      <c r="AD1467" s="5"/>
      <c r="AE1467" s="5"/>
      <c r="AF1467" s="5"/>
      <c r="AG1467" s="5"/>
    </row>
    <row r="1468" spans="29:33" x14ac:dyDescent="0.3">
      <c r="AC1468" s="14"/>
      <c r="AD1468" s="5"/>
      <c r="AE1468" s="5"/>
      <c r="AF1468" s="5"/>
      <c r="AG1468" s="5"/>
    </row>
    <row r="1469" spans="29:33" x14ac:dyDescent="0.3">
      <c r="AC1469" s="14"/>
      <c r="AD1469" s="5"/>
      <c r="AE1469" s="5"/>
      <c r="AF1469" s="5"/>
      <c r="AG1469" s="5"/>
    </row>
    <row r="1470" spans="29:33" x14ac:dyDescent="0.3">
      <c r="AC1470" s="14"/>
      <c r="AD1470" s="5"/>
      <c r="AE1470" s="5"/>
      <c r="AF1470" s="5"/>
      <c r="AG1470" s="5"/>
    </row>
    <row r="1471" spans="29:33" x14ac:dyDescent="0.3">
      <c r="AC1471" s="14"/>
      <c r="AD1471" s="5"/>
      <c r="AE1471" s="5"/>
      <c r="AF1471" s="5"/>
      <c r="AG1471" s="5"/>
    </row>
    <row r="1472" spans="29:33" x14ac:dyDescent="0.3">
      <c r="AC1472" s="14"/>
      <c r="AD1472" s="5"/>
      <c r="AE1472" s="5"/>
      <c r="AF1472" s="5"/>
      <c r="AG1472" s="5"/>
    </row>
    <row r="1473" spans="29:33" x14ac:dyDescent="0.3">
      <c r="AC1473" s="14"/>
      <c r="AD1473" s="5"/>
      <c r="AE1473" s="5"/>
      <c r="AF1473" s="5"/>
      <c r="AG1473" s="5"/>
    </row>
    <row r="1474" spans="29:33" x14ac:dyDescent="0.3">
      <c r="AC1474" s="14"/>
      <c r="AD1474" s="5"/>
      <c r="AE1474" s="5"/>
      <c r="AF1474" s="5"/>
      <c r="AG1474" s="5"/>
    </row>
    <row r="1475" spans="29:33" x14ac:dyDescent="0.3">
      <c r="AC1475" s="14"/>
      <c r="AD1475" s="5"/>
      <c r="AE1475" s="5"/>
      <c r="AF1475" s="5"/>
      <c r="AG1475" s="5"/>
    </row>
    <row r="1476" spans="29:33" x14ac:dyDescent="0.3">
      <c r="AC1476" s="14"/>
      <c r="AD1476" s="5"/>
      <c r="AE1476" s="5"/>
      <c r="AF1476" s="5"/>
      <c r="AG1476" s="5"/>
    </row>
    <row r="1477" spans="29:33" x14ac:dyDescent="0.3">
      <c r="AC1477" s="14"/>
      <c r="AD1477" s="5"/>
      <c r="AE1477" s="5"/>
      <c r="AF1477" s="5"/>
      <c r="AG1477" s="5"/>
    </row>
    <row r="1478" spans="29:33" x14ac:dyDescent="0.3">
      <c r="AC1478" s="14"/>
      <c r="AD1478" s="5"/>
      <c r="AE1478" s="5"/>
      <c r="AF1478" s="5"/>
      <c r="AG1478" s="5"/>
    </row>
    <row r="1479" spans="29:33" x14ac:dyDescent="0.3">
      <c r="AC1479" s="14"/>
      <c r="AD1479" s="5"/>
      <c r="AE1479" s="5"/>
      <c r="AF1479" s="5"/>
      <c r="AG1479" s="5"/>
    </row>
    <row r="1480" spans="29:33" x14ac:dyDescent="0.3">
      <c r="AC1480" s="14"/>
      <c r="AD1480" s="5"/>
      <c r="AE1480" s="5"/>
      <c r="AF1480" s="5"/>
      <c r="AG1480" s="5"/>
    </row>
    <row r="1481" spans="29:33" x14ac:dyDescent="0.3">
      <c r="AC1481" s="14"/>
      <c r="AD1481" s="5"/>
      <c r="AE1481" s="5"/>
      <c r="AF1481" s="5"/>
      <c r="AG1481" s="5"/>
    </row>
    <row r="1482" spans="29:33" x14ac:dyDescent="0.3">
      <c r="AC1482" s="14"/>
      <c r="AD1482" s="5"/>
      <c r="AE1482" s="5"/>
      <c r="AF1482" s="5"/>
      <c r="AG1482" s="5"/>
    </row>
    <row r="1483" spans="29:33" x14ac:dyDescent="0.3">
      <c r="AC1483" s="14"/>
      <c r="AD1483" s="5"/>
      <c r="AE1483" s="5"/>
      <c r="AF1483" s="5"/>
      <c r="AG1483" s="5"/>
    </row>
    <row r="1484" spans="29:33" x14ac:dyDescent="0.3">
      <c r="AC1484" s="14"/>
      <c r="AD1484" s="5"/>
      <c r="AE1484" s="5"/>
      <c r="AF1484" s="5"/>
      <c r="AG1484" s="5"/>
    </row>
    <row r="1485" spans="29:33" x14ac:dyDescent="0.3">
      <c r="AC1485" s="14"/>
      <c r="AD1485" s="5"/>
      <c r="AE1485" s="5"/>
      <c r="AF1485" s="5"/>
      <c r="AG1485" s="5"/>
    </row>
    <row r="1486" spans="29:33" x14ac:dyDescent="0.3">
      <c r="AC1486" s="14"/>
      <c r="AD1486" s="5"/>
      <c r="AE1486" s="5"/>
      <c r="AF1486" s="5"/>
      <c r="AG1486" s="5"/>
    </row>
    <row r="1487" spans="29:33" x14ac:dyDescent="0.3">
      <c r="AC1487" s="14"/>
      <c r="AD1487" s="5"/>
      <c r="AE1487" s="5"/>
      <c r="AF1487" s="5"/>
      <c r="AG1487" s="5"/>
    </row>
    <row r="1488" spans="29:33" x14ac:dyDescent="0.3">
      <c r="AC1488" s="14"/>
      <c r="AD1488" s="5"/>
      <c r="AE1488" s="5"/>
      <c r="AF1488" s="5"/>
      <c r="AG1488" s="5"/>
    </row>
    <row r="1489" spans="29:33" x14ac:dyDescent="0.3">
      <c r="AC1489" s="14"/>
      <c r="AD1489" s="5"/>
      <c r="AE1489" s="5"/>
      <c r="AF1489" s="5"/>
      <c r="AG1489" s="5"/>
    </row>
    <row r="1490" spans="29:33" x14ac:dyDescent="0.3">
      <c r="AC1490" s="14"/>
      <c r="AD1490" s="5"/>
      <c r="AE1490" s="5"/>
      <c r="AF1490" s="5"/>
      <c r="AG1490" s="5"/>
    </row>
    <row r="1491" spans="29:33" x14ac:dyDescent="0.3">
      <c r="AC1491" s="14"/>
      <c r="AD1491" s="5"/>
      <c r="AE1491" s="5"/>
      <c r="AF1491" s="5"/>
      <c r="AG1491" s="5"/>
    </row>
    <row r="1492" spans="29:33" x14ac:dyDescent="0.3">
      <c r="AC1492" s="14"/>
      <c r="AD1492" s="5"/>
      <c r="AE1492" s="5"/>
      <c r="AF1492" s="5"/>
      <c r="AG1492" s="5"/>
    </row>
    <row r="1493" spans="29:33" x14ac:dyDescent="0.3">
      <c r="AC1493" s="14"/>
      <c r="AD1493" s="5"/>
      <c r="AE1493" s="5"/>
      <c r="AF1493" s="5"/>
      <c r="AG1493" s="5"/>
    </row>
    <row r="1494" spans="29:33" x14ac:dyDescent="0.3">
      <c r="AC1494" s="14"/>
      <c r="AD1494" s="5"/>
      <c r="AE1494" s="5"/>
      <c r="AF1494" s="5"/>
      <c r="AG1494" s="5"/>
    </row>
    <row r="1495" spans="29:33" x14ac:dyDescent="0.3">
      <c r="AC1495" s="14"/>
      <c r="AD1495" s="5"/>
      <c r="AE1495" s="5"/>
      <c r="AF1495" s="5"/>
      <c r="AG1495" s="5"/>
    </row>
    <row r="1496" spans="29:33" x14ac:dyDescent="0.3">
      <c r="AC1496" s="14"/>
      <c r="AD1496" s="5"/>
      <c r="AE1496" s="5"/>
      <c r="AF1496" s="5"/>
      <c r="AG1496" s="5"/>
    </row>
    <row r="1497" spans="29:33" x14ac:dyDescent="0.3">
      <c r="AC1497" s="14"/>
      <c r="AD1497" s="5"/>
      <c r="AE1497" s="5"/>
      <c r="AF1497" s="5"/>
      <c r="AG1497" s="5"/>
    </row>
    <row r="1498" spans="29:33" x14ac:dyDescent="0.3">
      <c r="AC1498" s="14"/>
      <c r="AD1498" s="5"/>
      <c r="AE1498" s="5"/>
      <c r="AF1498" s="5"/>
      <c r="AG1498" s="5"/>
    </row>
    <row r="1499" spans="29:33" x14ac:dyDescent="0.3">
      <c r="AC1499" s="14"/>
      <c r="AD1499" s="5"/>
      <c r="AE1499" s="5"/>
      <c r="AF1499" s="5"/>
      <c r="AG1499" s="5"/>
    </row>
    <row r="1500" spans="29:33" x14ac:dyDescent="0.3">
      <c r="AC1500" s="14"/>
      <c r="AD1500" s="5"/>
      <c r="AE1500" s="5"/>
      <c r="AF1500" s="5"/>
      <c r="AG1500" s="5"/>
    </row>
    <row r="1501" spans="29:33" x14ac:dyDescent="0.3">
      <c r="AC1501" s="14"/>
      <c r="AD1501" s="5"/>
      <c r="AE1501" s="5"/>
      <c r="AF1501" s="5"/>
      <c r="AG1501" s="5"/>
    </row>
    <row r="1502" spans="29:33" x14ac:dyDescent="0.3">
      <c r="AC1502" s="14"/>
      <c r="AD1502" s="5"/>
      <c r="AE1502" s="5"/>
      <c r="AF1502" s="5"/>
      <c r="AG1502" s="5"/>
    </row>
    <row r="1503" spans="29:33" x14ac:dyDescent="0.3">
      <c r="AC1503" s="14"/>
      <c r="AD1503" s="5"/>
      <c r="AE1503" s="5"/>
      <c r="AF1503" s="5"/>
      <c r="AG1503" s="5"/>
    </row>
    <row r="1504" spans="29:33" x14ac:dyDescent="0.3">
      <c r="AC1504" s="14"/>
      <c r="AD1504" s="5"/>
      <c r="AE1504" s="5"/>
      <c r="AF1504" s="5"/>
      <c r="AG1504" s="5"/>
    </row>
    <row r="1505" spans="29:33" x14ac:dyDescent="0.3">
      <c r="AC1505" s="14"/>
      <c r="AD1505" s="5"/>
      <c r="AE1505" s="5"/>
      <c r="AF1505" s="5"/>
      <c r="AG1505" s="5"/>
    </row>
    <row r="1506" spans="29:33" x14ac:dyDescent="0.3">
      <c r="AC1506" s="14"/>
      <c r="AD1506" s="5"/>
      <c r="AE1506" s="5"/>
      <c r="AF1506" s="5"/>
      <c r="AG1506" s="5"/>
    </row>
    <row r="1507" spans="29:33" x14ac:dyDescent="0.3">
      <c r="AC1507" s="14"/>
      <c r="AD1507" s="5"/>
      <c r="AE1507" s="5"/>
      <c r="AF1507" s="5"/>
      <c r="AG1507" s="5"/>
    </row>
    <row r="1508" spans="29:33" x14ac:dyDescent="0.3">
      <c r="AC1508" s="14"/>
      <c r="AD1508" s="5"/>
      <c r="AE1508" s="5"/>
      <c r="AF1508" s="5"/>
      <c r="AG1508" s="5"/>
    </row>
    <row r="1509" spans="29:33" x14ac:dyDescent="0.3">
      <c r="AC1509" s="14"/>
      <c r="AD1509" s="5"/>
      <c r="AE1509" s="5"/>
      <c r="AF1509" s="5"/>
      <c r="AG1509" s="5"/>
    </row>
    <row r="1510" spans="29:33" x14ac:dyDescent="0.3">
      <c r="AC1510" s="14"/>
      <c r="AD1510" s="5"/>
      <c r="AE1510" s="5"/>
      <c r="AF1510" s="5"/>
      <c r="AG1510" s="5"/>
    </row>
    <row r="1511" spans="29:33" x14ac:dyDescent="0.3">
      <c r="AC1511" s="14"/>
      <c r="AD1511" s="5"/>
      <c r="AE1511" s="5"/>
      <c r="AF1511" s="5"/>
      <c r="AG1511" s="5"/>
    </row>
    <row r="1512" spans="29:33" x14ac:dyDescent="0.3">
      <c r="AC1512" s="14"/>
      <c r="AD1512" s="5"/>
      <c r="AE1512" s="5"/>
      <c r="AF1512" s="5"/>
      <c r="AG1512" s="5"/>
    </row>
    <row r="1513" spans="29:33" x14ac:dyDescent="0.3">
      <c r="AC1513" s="14"/>
      <c r="AD1513" s="5"/>
      <c r="AE1513" s="5"/>
      <c r="AF1513" s="5"/>
      <c r="AG1513" s="5"/>
    </row>
    <row r="1514" spans="29:33" x14ac:dyDescent="0.3">
      <c r="AC1514" s="14"/>
      <c r="AD1514" s="5"/>
      <c r="AE1514" s="5"/>
      <c r="AF1514" s="5"/>
      <c r="AG1514" s="5"/>
    </row>
    <row r="1515" spans="29:33" x14ac:dyDescent="0.3">
      <c r="AC1515" s="14"/>
      <c r="AD1515" s="5"/>
      <c r="AE1515" s="5"/>
      <c r="AF1515" s="5"/>
      <c r="AG1515" s="5"/>
    </row>
    <row r="1516" spans="29:33" x14ac:dyDescent="0.3">
      <c r="AC1516" s="14"/>
      <c r="AD1516" s="5"/>
      <c r="AE1516" s="5"/>
      <c r="AF1516" s="5"/>
      <c r="AG1516" s="5"/>
    </row>
    <row r="1517" spans="29:33" x14ac:dyDescent="0.3">
      <c r="AC1517" s="14"/>
      <c r="AD1517" s="5"/>
      <c r="AE1517" s="5"/>
      <c r="AF1517" s="5"/>
      <c r="AG1517" s="5"/>
    </row>
    <row r="1518" spans="29:33" x14ac:dyDescent="0.3">
      <c r="AC1518" s="14"/>
      <c r="AD1518" s="5"/>
      <c r="AE1518" s="5"/>
      <c r="AF1518" s="5"/>
      <c r="AG1518" s="5"/>
    </row>
    <row r="1519" spans="29:33" x14ac:dyDescent="0.3">
      <c r="AC1519" s="14"/>
      <c r="AD1519" s="5"/>
      <c r="AE1519" s="5"/>
      <c r="AF1519" s="5"/>
      <c r="AG1519" s="5"/>
    </row>
    <row r="1520" spans="29:33" x14ac:dyDescent="0.3">
      <c r="AC1520" s="14"/>
      <c r="AD1520" s="5"/>
      <c r="AE1520" s="5"/>
      <c r="AF1520" s="5"/>
      <c r="AG1520" s="5"/>
    </row>
    <row r="1521" spans="29:33" x14ac:dyDescent="0.3">
      <c r="AC1521" s="14"/>
      <c r="AD1521" s="5"/>
      <c r="AE1521" s="5"/>
      <c r="AF1521" s="5"/>
      <c r="AG1521" s="5"/>
    </row>
    <row r="1522" spans="29:33" x14ac:dyDescent="0.3">
      <c r="AC1522" s="14"/>
      <c r="AD1522" s="5"/>
      <c r="AE1522" s="5"/>
      <c r="AF1522" s="5"/>
      <c r="AG1522" s="5"/>
    </row>
    <row r="1523" spans="29:33" x14ac:dyDescent="0.3">
      <c r="AC1523" s="14"/>
      <c r="AD1523" s="5"/>
      <c r="AE1523" s="5"/>
      <c r="AF1523" s="5"/>
      <c r="AG1523" s="5"/>
    </row>
    <row r="1524" spans="29:33" x14ac:dyDescent="0.3">
      <c r="AC1524" s="14"/>
      <c r="AD1524" s="5"/>
      <c r="AE1524" s="5"/>
      <c r="AF1524" s="5"/>
      <c r="AG1524" s="5"/>
    </row>
    <row r="1525" spans="29:33" x14ac:dyDescent="0.3">
      <c r="AC1525" s="14"/>
      <c r="AD1525" s="5"/>
      <c r="AE1525" s="5"/>
      <c r="AF1525" s="5"/>
      <c r="AG1525" s="5"/>
    </row>
    <row r="1526" spans="29:33" x14ac:dyDescent="0.3">
      <c r="AC1526" s="14"/>
      <c r="AD1526" s="5"/>
      <c r="AE1526" s="5"/>
      <c r="AF1526" s="5"/>
      <c r="AG1526" s="5"/>
    </row>
    <row r="1527" spans="29:33" x14ac:dyDescent="0.3">
      <c r="AC1527" s="14"/>
      <c r="AD1527" s="5"/>
      <c r="AE1527" s="5"/>
      <c r="AF1527" s="5"/>
      <c r="AG1527" s="5"/>
    </row>
    <row r="1528" spans="29:33" x14ac:dyDescent="0.3">
      <c r="AC1528" s="14"/>
      <c r="AD1528" s="5"/>
      <c r="AE1528" s="5"/>
      <c r="AF1528" s="5"/>
      <c r="AG1528" s="5"/>
    </row>
    <row r="1529" spans="29:33" x14ac:dyDescent="0.3">
      <c r="AC1529" s="14"/>
      <c r="AD1529" s="5"/>
      <c r="AE1529" s="5"/>
      <c r="AF1529" s="5"/>
      <c r="AG1529" s="5"/>
    </row>
    <row r="1530" spans="29:33" x14ac:dyDescent="0.3">
      <c r="AC1530" s="14"/>
      <c r="AD1530" s="5"/>
      <c r="AE1530" s="5"/>
      <c r="AF1530" s="5"/>
      <c r="AG1530" s="5"/>
    </row>
    <row r="1531" spans="29:33" x14ac:dyDescent="0.3">
      <c r="AC1531" s="14"/>
      <c r="AD1531" s="5"/>
      <c r="AE1531" s="5"/>
      <c r="AF1531" s="5"/>
      <c r="AG1531" s="5"/>
    </row>
    <row r="1532" spans="29:33" x14ac:dyDescent="0.3">
      <c r="AC1532" s="14"/>
      <c r="AD1532" s="5"/>
      <c r="AE1532" s="5"/>
      <c r="AF1532" s="5"/>
      <c r="AG1532" s="5"/>
    </row>
    <row r="1533" spans="29:33" x14ac:dyDescent="0.3">
      <c r="AC1533" s="14"/>
      <c r="AD1533" s="5"/>
      <c r="AE1533" s="5"/>
      <c r="AF1533" s="5"/>
      <c r="AG1533" s="5"/>
    </row>
    <row r="1534" spans="29:33" x14ac:dyDescent="0.3">
      <c r="AC1534" s="14"/>
      <c r="AD1534" s="5"/>
      <c r="AE1534" s="5"/>
      <c r="AF1534" s="5"/>
      <c r="AG1534" s="5"/>
    </row>
    <row r="1535" spans="29:33" x14ac:dyDescent="0.3">
      <c r="AC1535" s="14"/>
      <c r="AD1535" s="5"/>
      <c r="AE1535" s="5"/>
      <c r="AF1535" s="5"/>
      <c r="AG1535" s="5"/>
    </row>
    <row r="1536" spans="29:33" x14ac:dyDescent="0.3">
      <c r="AC1536" s="14"/>
      <c r="AD1536" s="5"/>
      <c r="AE1536" s="5"/>
      <c r="AF1536" s="5"/>
      <c r="AG1536" s="5"/>
    </row>
    <row r="1537" spans="29:33" x14ac:dyDescent="0.3">
      <c r="AC1537" s="14"/>
      <c r="AD1537" s="5"/>
      <c r="AE1537" s="5"/>
      <c r="AF1537" s="5"/>
      <c r="AG1537" s="5"/>
    </row>
    <row r="1538" spans="29:33" x14ac:dyDescent="0.3">
      <c r="AC1538" s="14"/>
      <c r="AD1538" s="5"/>
      <c r="AE1538" s="5"/>
      <c r="AF1538" s="5"/>
      <c r="AG1538" s="5"/>
    </row>
    <row r="1539" spans="29:33" x14ac:dyDescent="0.3">
      <c r="AC1539" s="14"/>
      <c r="AD1539" s="5"/>
      <c r="AE1539" s="5"/>
      <c r="AF1539" s="5"/>
      <c r="AG1539" s="5"/>
    </row>
    <row r="1540" spans="29:33" x14ac:dyDescent="0.3">
      <c r="AC1540" s="14"/>
      <c r="AD1540" s="5"/>
      <c r="AE1540" s="5"/>
      <c r="AF1540" s="5"/>
      <c r="AG1540" s="5"/>
    </row>
    <row r="1541" spans="29:33" x14ac:dyDescent="0.3">
      <c r="AC1541" s="14"/>
      <c r="AD1541" s="5"/>
      <c r="AE1541" s="5"/>
      <c r="AF1541" s="5"/>
      <c r="AG1541" s="5"/>
    </row>
    <row r="1542" spans="29:33" x14ac:dyDescent="0.3">
      <c r="AC1542" s="14"/>
      <c r="AD1542" s="5"/>
      <c r="AE1542" s="5"/>
      <c r="AF1542" s="5"/>
      <c r="AG1542" s="5"/>
    </row>
    <row r="1543" spans="29:33" x14ac:dyDescent="0.3">
      <c r="AC1543" s="14"/>
      <c r="AD1543" s="5"/>
      <c r="AE1543" s="5"/>
      <c r="AF1543" s="5"/>
      <c r="AG1543" s="5"/>
    </row>
    <row r="1544" spans="29:33" x14ac:dyDescent="0.3">
      <c r="AC1544" s="14"/>
      <c r="AD1544" s="5"/>
      <c r="AE1544" s="5"/>
      <c r="AF1544" s="5"/>
      <c r="AG1544" s="5"/>
    </row>
    <row r="1545" spans="29:33" x14ac:dyDescent="0.3">
      <c r="AC1545" s="14"/>
      <c r="AD1545" s="5"/>
      <c r="AE1545" s="5"/>
      <c r="AF1545" s="5"/>
      <c r="AG1545" s="5"/>
    </row>
    <row r="1546" spans="29:33" x14ac:dyDescent="0.3">
      <c r="AC1546" s="14"/>
      <c r="AD1546" s="5"/>
      <c r="AE1546" s="5"/>
      <c r="AF1546" s="5"/>
      <c r="AG1546" s="5"/>
    </row>
    <row r="1547" spans="29:33" x14ac:dyDescent="0.3">
      <c r="AC1547" s="14"/>
      <c r="AD1547" s="5"/>
      <c r="AE1547" s="5"/>
      <c r="AF1547" s="5"/>
      <c r="AG1547" s="5"/>
    </row>
    <row r="1548" spans="29:33" x14ac:dyDescent="0.3">
      <c r="AC1548" s="14"/>
      <c r="AD1548" s="5"/>
      <c r="AE1548" s="5"/>
      <c r="AF1548" s="5"/>
      <c r="AG1548" s="5"/>
    </row>
    <row r="1549" spans="29:33" x14ac:dyDescent="0.3">
      <c r="AC1549" s="14"/>
      <c r="AD1549" s="5"/>
      <c r="AE1549" s="5"/>
      <c r="AF1549" s="5"/>
      <c r="AG1549" s="5"/>
    </row>
    <row r="1550" spans="29:33" x14ac:dyDescent="0.3">
      <c r="AC1550" s="14"/>
      <c r="AD1550" s="5"/>
      <c r="AE1550" s="5"/>
      <c r="AF1550" s="5"/>
      <c r="AG1550" s="5"/>
    </row>
    <row r="1551" spans="29:33" x14ac:dyDescent="0.3">
      <c r="AC1551" s="14"/>
      <c r="AD1551" s="5"/>
      <c r="AE1551" s="5"/>
      <c r="AF1551" s="5"/>
      <c r="AG1551" s="5"/>
    </row>
    <row r="1552" spans="29:33" x14ac:dyDescent="0.3">
      <c r="AC1552" s="14"/>
      <c r="AD1552" s="5"/>
      <c r="AE1552" s="5"/>
      <c r="AF1552" s="5"/>
      <c r="AG1552" s="5"/>
    </row>
    <row r="1553" spans="29:33" x14ac:dyDescent="0.3">
      <c r="AC1553" s="14"/>
      <c r="AD1553" s="5"/>
      <c r="AE1553" s="5"/>
      <c r="AF1553" s="5"/>
      <c r="AG1553" s="5"/>
    </row>
    <row r="1554" spans="29:33" x14ac:dyDescent="0.3">
      <c r="AC1554" s="14"/>
      <c r="AD1554" s="5"/>
      <c r="AE1554" s="5"/>
      <c r="AF1554" s="5"/>
      <c r="AG1554" s="5"/>
    </row>
    <row r="1555" spans="29:33" x14ac:dyDescent="0.3">
      <c r="AC1555" s="14"/>
      <c r="AD1555" s="5"/>
      <c r="AE1555" s="5"/>
      <c r="AF1555" s="5"/>
      <c r="AG1555" s="5"/>
    </row>
    <row r="1556" spans="29:33" x14ac:dyDescent="0.3">
      <c r="AC1556" s="14"/>
      <c r="AD1556" s="5"/>
      <c r="AE1556" s="5"/>
      <c r="AF1556" s="5"/>
      <c r="AG1556" s="5"/>
    </row>
    <row r="1557" spans="29:33" x14ac:dyDescent="0.3">
      <c r="AC1557" s="14"/>
      <c r="AD1557" s="5"/>
      <c r="AE1557" s="5"/>
      <c r="AF1557" s="5"/>
      <c r="AG1557" s="5"/>
    </row>
    <row r="1558" spans="29:33" x14ac:dyDescent="0.3">
      <c r="AC1558" s="14"/>
      <c r="AD1558" s="5"/>
      <c r="AE1558" s="5"/>
      <c r="AF1558" s="5"/>
      <c r="AG1558" s="5"/>
    </row>
    <row r="1559" spans="29:33" x14ac:dyDescent="0.3">
      <c r="AC1559" s="14"/>
      <c r="AD1559" s="5"/>
      <c r="AE1559" s="5"/>
      <c r="AF1559" s="5"/>
      <c r="AG1559" s="5"/>
    </row>
    <row r="1560" spans="29:33" x14ac:dyDescent="0.3">
      <c r="AC1560" s="14"/>
      <c r="AD1560" s="5"/>
      <c r="AE1560" s="5"/>
      <c r="AF1560" s="5"/>
      <c r="AG1560" s="5"/>
    </row>
    <row r="1561" spans="29:33" x14ac:dyDescent="0.3">
      <c r="AC1561" s="14"/>
      <c r="AD1561" s="5"/>
      <c r="AE1561" s="5"/>
      <c r="AF1561" s="5"/>
      <c r="AG1561" s="5"/>
    </row>
    <row r="1562" spans="29:33" x14ac:dyDescent="0.3">
      <c r="AC1562" s="14"/>
      <c r="AD1562" s="5"/>
      <c r="AE1562" s="5"/>
      <c r="AF1562" s="5"/>
      <c r="AG1562" s="5"/>
    </row>
    <row r="1563" spans="29:33" x14ac:dyDescent="0.3">
      <c r="AC1563" s="14"/>
      <c r="AD1563" s="5"/>
      <c r="AE1563" s="5"/>
      <c r="AF1563" s="5"/>
      <c r="AG1563" s="5"/>
    </row>
    <row r="1564" spans="29:33" x14ac:dyDescent="0.3">
      <c r="AC1564" s="14"/>
      <c r="AD1564" s="5"/>
      <c r="AE1564" s="5"/>
      <c r="AF1564" s="5"/>
      <c r="AG1564" s="5"/>
    </row>
    <row r="1565" spans="29:33" x14ac:dyDescent="0.3">
      <c r="AC1565" s="14"/>
      <c r="AD1565" s="5"/>
      <c r="AE1565" s="5"/>
      <c r="AF1565" s="5"/>
      <c r="AG1565" s="5"/>
    </row>
    <row r="1566" spans="29:33" x14ac:dyDescent="0.3">
      <c r="AC1566" s="14"/>
      <c r="AD1566" s="5"/>
      <c r="AE1566" s="5"/>
      <c r="AF1566" s="5"/>
      <c r="AG1566" s="5"/>
    </row>
    <row r="1567" spans="29:33" x14ac:dyDescent="0.3">
      <c r="AC1567" s="14"/>
      <c r="AD1567" s="5"/>
      <c r="AE1567" s="5"/>
      <c r="AF1567" s="5"/>
      <c r="AG1567" s="5"/>
    </row>
    <row r="1568" spans="29:33" x14ac:dyDescent="0.3">
      <c r="AC1568" s="14"/>
      <c r="AD1568" s="5"/>
      <c r="AE1568" s="5"/>
      <c r="AF1568" s="5"/>
      <c r="AG1568" s="5"/>
    </row>
    <row r="1569" spans="29:33" x14ac:dyDescent="0.3">
      <c r="AC1569" s="14"/>
      <c r="AD1569" s="5"/>
      <c r="AE1569" s="5"/>
      <c r="AF1569" s="5"/>
      <c r="AG1569" s="5"/>
    </row>
    <row r="1570" spans="29:33" x14ac:dyDescent="0.3">
      <c r="AC1570" s="14"/>
      <c r="AD1570" s="5"/>
      <c r="AE1570" s="5"/>
      <c r="AF1570" s="5"/>
      <c r="AG1570" s="5"/>
    </row>
    <row r="1571" spans="29:33" x14ac:dyDescent="0.3">
      <c r="AC1571" s="14"/>
      <c r="AD1571" s="5"/>
      <c r="AE1571" s="5"/>
      <c r="AF1571" s="5"/>
      <c r="AG1571" s="5"/>
    </row>
    <row r="1572" spans="29:33" x14ac:dyDescent="0.3">
      <c r="AC1572" s="14"/>
      <c r="AD1572" s="5"/>
      <c r="AE1572" s="5"/>
      <c r="AF1572" s="5"/>
      <c r="AG1572" s="5"/>
    </row>
    <row r="1573" spans="29:33" x14ac:dyDescent="0.3">
      <c r="AC1573" s="14"/>
      <c r="AD1573" s="5"/>
      <c r="AE1573" s="5"/>
      <c r="AF1573" s="5"/>
      <c r="AG1573" s="5"/>
    </row>
    <row r="1574" spans="29:33" x14ac:dyDescent="0.3">
      <c r="AC1574" s="14"/>
      <c r="AD1574" s="5"/>
      <c r="AE1574" s="5"/>
      <c r="AF1574" s="5"/>
      <c r="AG1574" s="5"/>
    </row>
    <row r="1575" spans="29:33" x14ac:dyDescent="0.3">
      <c r="AC1575" s="14"/>
      <c r="AD1575" s="5"/>
      <c r="AE1575" s="5"/>
      <c r="AF1575" s="5"/>
      <c r="AG1575" s="5"/>
    </row>
    <row r="1576" spans="29:33" x14ac:dyDescent="0.3">
      <c r="AC1576" s="14"/>
      <c r="AD1576" s="5"/>
      <c r="AE1576" s="5"/>
      <c r="AF1576" s="5"/>
      <c r="AG1576" s="5"/>
    </row>
    <row r="1577" spans="29:33" x14ac:dyDescent="0.3">
      <c r="AC1577" s="14"/>
      <c r="AD1577" s="5"/>
      <c r="AE1577" s="5"/>
      <c r="AF1577" s="5"/>
      <c r="AG1577" s="5"/>
    </row>
    <row r="1578" spans="29:33" x14ac:dyDescent="0.3">
      <c r="AC1578" s="14"/>
      <c r="AD1578" s="5"/>
      <c r="AE1578" s="5"/>
      <c r="AF1578" s="5"/>
      <c r="AG1578" s="5"/>
    </row>
    <row r="1579" spans="29:33" x14ac:dyDescent="0.3">
      <c r="AC1579" s="14"/>
      <c r="AD1579" s="5"/>
      <c r="AE1579" s="5"/>
      <c r="AF1579" s="5"/>
      <c r="AG1579" s="5"/>
    </row>
    <row r="1580" spans="29:33" x14ac:dyDescent="0.3">
      <c r="AC1580" s="14"/>
      <c r="AD1580" s="5"/>
      <c r="AE1580" s="5"/>
      <c r="AF1580" s="5"/>
      <c r="AG1580" s="5"/>
    </row>
    <row r="1581" spans="29:33" x14ac:dyDescent="0.3">
      <c r="AC1581" s="14"/>
      <c r="AD1581" s="5"/>
      <c r="AE1581" s="5"/>
      <c r="AF1581" s="5"/>
      <c r="AG1581" s="5"/>
    </row>
    <row r="1582" spans="29:33" x14ac:dyDescent="0.3">
      <c r="AC1582" s="14"/>
      <c r="AD1582" s="5"/>
      <c r="AE1582" s="5"/>
      <c r="AF1582" s="5"/>
      <c r="AG1582" s="5"/>
    </row>
    <row r="1583" spans="29:33" x14ac:dyDescent="0.3">
      <c r="AC1583" s="14"/>
      <c r="AD1583" s="5"/>
      <c r="AE1583" s="5"/>
      <c r="AF1583" s="5"/>
      <c r="AG1583" s="5"/>
    </row>
    <row r="1584" spans="29:33" x14ac:dyDescent="0.3">
      <c r="AC1584" s="14"/>
      <c r="AD1584" s="5"/>
      <c r="AE1584" s="5"/>
      <c r="AF1584" s="5"/>
      <c r="AG1584" s="5"/>
    </row>
    <row r="1585" spans="29:33" x14ac:dyDescent="0.3">
      <c r="AC1585" s="14"/>
      <c r="AD1585" s="5"/>
      <c r="AE1585" s="5"/>
      <c r="AF1585" s="5"/>
      <c r="AG1585" s="5"/>
    </row>
    <row r="1586" spans="29:33" x14ac:dyDescent="0.3">
      <c r="AC1586" s="14"/>
      <c r="AD1586" s="5"/>
      <c r="AE1586" s="5"/>
      <c r="AF1586" s="5"/>
      <c r="AG1586" s="5"/>
    </row>
    <row r="1587" spans="29:33" x14ac:dyDescent="0.3">
      <c r="AC1587" s="14"/>
      <c r="AD1587" s="5"/>
      <c r="AE1587" s="5"/>
      <c r="AF1587" s="5"/>
      <c r="AG1587" s="5"/>
    </row>
    <row r="1588" spans="29:33" x14ac:dyDescent="0.3">
      <c r="AC1588" s="14"/>
      <c r="AD1588" s="5"/>
      <c r="AE1588" s="5"/>
      <c r="AF1588" s="5"/>
      <c r="AG1588" s="5"/>
    </row>
    <row r="1589" spans="29:33" x14ac:dyDescent="0.3">
      <c r="AC1589" s="14"/>
      <c r="AD1589" s="5"/>
      <c r="AE1589" s="5"/>
      <c r="AF1589" s="5"/>
      <c r="AG1589" s="5"/>
    </row>
    <row r="1590" spans="29:33" x14ac:dyDescent="0.3">
      <c r="AC1590" s="14"/>
      <c r="AD1590" s="5"/>
      <c r="AE1590" s="5"/>
      <c r="AF1590" s="5"/>
      <c r="AG1590" s="5"/>
    </row>
    <row r="1591" spans="29:33" x14ac:dyDescent="0.3">
      <c r="AC1591" s="14"/>
      <c r="AD1591" s="5"/>
      <c r="AE1591" s="5"/>
      <c r="AF1591" s="5"/>
      <c r="AG1591" s="5"/>
    </row>
    <row r="1592" spans="29:33" x14ac:dyDescent="0.3">
      <c r="AC1592" s="14"/>
      <c r="AD1592" s="5"/>
      <c r="AE1592" s="5"/>
      <c r="AF1592" s="5"/>
      <c r="AG1592" s="5"/>
    </row>
    <row r="1593" spans="29:33" x14ac:dyDescent="0.3">
      <c r="AC1593" s="14"/>
      <c r="AD1593" s="5"/>
      <c r="AE1593" s="5"/>
      <c r="AF1593" s="5"/>
      <c r="AG1593" s="5"/>
    </row>
    <row r="1594" spans="29:33" x14ac:dyDescent="0.3">
      <c r="AC1594" s="14"/>
      <c r="AD1594" s="5"/>
      <c r="AE1594" s="5"/>
      <c r="AF1594" s="5"/>
      <c r="AG1594" s="5"/>
    </row>
    <row r="1595" spans="29:33" x14ac:dyDescent="0.3">
      <c r="AC1595" s="14"/>
      <c r="AD1595" s="5"/>
      <c r="AE1595" s="5"/>
      <c r="AF1595" s="5"/>
      <c r="AG1595" s="5"/>
    </row>
    <row r="1596" spans="29:33" x14ac:dyDescent="0.3">
      <c r="AC1596" s="14"/>
      <c r="AD1596" s="5"/>
      <c r="AE1596" s="5"/>
      <c r="AF1596" s="5"/>
      <c r="AG1596" s="5"/>
    </row>
    <row r="1597" spans="29:33" x14ac:dyDescent="0.3">
      <c r="AC1597" s="14"/>
      <c r="AD1597" s="5"/>
      <c r="AE1597" s="5"/>
      <c r="AF1597" s="5"/>
      <c r="AG1597" s="5"/>
    </row>
    <row r="1598" spans="29:33" x14ac:dyDescent="0.3">
      <c r="AC1598" s="14"/>
      <c r="AD1598" s="5"/>
      <c r="AE1598" s="5"/>
      <c r="AF1598" s="5"/>
      <c r="AG1598" s="5"/>
    </row>
    <row r="1599" spans="29:33" x14ac:dyDescent="0.3">
      <c r="AC1599" s="14"/>
      <c r="AD1599" s="5"/>
      <c r="AE1599" s="5"/>
      <c r="AF1599" s="5"/>
      <c r="AG1599" s="5"/>
    </row>
    <row r="1600" spans="29:33" x14ac:dyDescent="0.3">
      <c r="AC1600" s="14"/>
      <c r="AD1600" s="5"/>
      <c r="AE1600" s="5"/>
      <c r="AF1600" s="5"/>
      <c r="AG1600" s="5"/>
    </row>
    <row r="1601" spans="29:33" x14ac:dyDescent="0.3">
      <c r="AC1601" s="14"/>
      <c r="AD1601" s="5"/>
      <c r="AE1601" s="5"/>
      <c r="AF1601" s="5"/>
      <c r="AG1601" s="5"/>
    </row>
    <row r="1602" spans="29:33" x14ac:dyDescent="0.3">
      <c r="AC1602" s="14"/>
      <c r="AD1602" s="5"/>
      <c r="AE1602" s="5"/>
      <c r="AF1602" s="5"/>
      <c r="AG1602" s="5"/>
    </row>
    <row r="1603" spans="29:33" x14ac:dyDescent="0.3">
      <c r="AC1603" s="14"/>
      <c r="AD1603" s="5"/>
      <c r="AE1603" s="5"/>
      <c r="AF1603" s="5"/>
      <c r="AG1603" s="5"/>
    </row>
    <row r="1604" spans="29:33" x14ac:dyDescent="0.3">
      <c r="AC1604" s="14"/>
      <c r="AD1604" s="5"/>
      <c r="AE1604" s="5"/>
      <c r="AF1604" s="5"/>
      <c r="AG1604" s="5"/>
    </row>
    <row r="1605" spans="29:33" x14ac:dyDescent="0.3">
      <c r="AC1605" s="14"/>
      <c r="AD1605" s="5"/>
      <c r="AE1605" s="5"/>
      <c r="AF1605" s="5"/>
      <c r="AG1605" s="5"/>
    </row>
    <row r="1606" spans="29:33" x14ac:dyDescent="0.3">
      <c r="AC1606" s="14"/>
      <c r="AD1606" s="5"/>
      <c r="AE1606" s="5"/>
      <c r="AF1606" s="5"/>
      <c r="AG1606" s="5"/>
    </row>
    <row r="1607" spans="29:33" x14ac:dyDescent="0.3">
      <c r="AC1607" s="14"/>
      <c r="AD1607" s="5"/>
      <c r="AE1607" s="5"/>
      <c r="AF1607" s="5"/>
      <c r="AG1607" s="5"/>
    </row>
    <row r="1608" spans="29:33" x14ac:dyDescent="0.3">
      <c r="AC1608" s="14"/>
      <c r="AD1608" s="5"/>
      <c r="AE1608" s="5"/>
      <c r="AF1608" s="5"/>
      <c r="AG1608" s="5"/>
    </row>
    <row r="1609" spans="29:33" x14ac:dyDescent="0.3">
      <c r="AC1609" s="14"/>
      <c r="AD1609" s="5"/>
      <c r="AE1609" s="5"/>
      <c r="AF1609" s="5"/>
      <c r="AG1609" s="5"/>
    </row>
    <row r="1610" spans="29:33" x14ac:dyDescent="0.3">
      <c r="AC1610" s="14"/>
      <c r="AD1610" s="5"/>
      <c r="AE1610" s="5"/>
      <c r="AF1610" s="5"/>
      <c r="AG1610" s="5"/>
    </row>
    <row r="1611" spans="29:33" x14ac:dyDescent="0.3">
      <c r="AC1611" s="14"/>
      <c r="AD1611" s="5"/>
      <c r="AE1611" s="5"/>
      <c r="AF1611" s="5"/>
      <c r="AG1611" s="5"/>
    </row>
    <row r="1612" spans="29:33" x14ac:dyDescent="0.3">
      <c r="AC1612" s="14"/>
      <c r="AD1612" s="5"/>
      <c r="AE1612" s="5"/>
      <c r="AF1612" s="5"/>
      <c r="AG1612" s="5"/>
    </row>
    <row r="1613" spans="29:33" x14ac:dyDescent="0.3">
      <c r="AC1613" s="14"/>
      <c r="AD1613" s="5"/>
      <c r="AE1613" s="5"/>
      <c r="AF1613" s="5"/>
      <c r="AG1613" s="5"/>
    </row>
    <row r="1614" spans="29:33" x14ac:dyDescent="0.3">
      <c r="AC1614" s="14"/>
      <c r="AD1614" s="5"/>
      <c r="AE1614" s="5"/>
      <c r="AF1614" s="5"/>
      <c r="AG1614" s="5"/>
    </row>
    <row r="1615" spans="29:33" x14ac:dyDescent="0.3">
      <c r="AC1615" s="14"/>
      <c r="AD1615" s="5"/>
      <c r="AE1615" s="5"/>
      <c r="AF1615" s="5"/>
      <c r="AG1615" s="5"/>
    </row>
    <row r="1616" spans="29:33" x14ac:dyDescent="0.3">
      <c r="AC1616" s="14"/>
      <c r="AD1616" s="5"/>
      <c r="AE1616" s="5"/>
      <c r="AF1616" s="5"/>
      <c r="AG1616" s="5"/>
    </row>
    <row r="1617" spans="29:33" x14ac:dyDescent="0.3">
      <c r="AC1617" s="14"/>
      <c r="AD1617" s="5"/>
      <c r="AE1617" s="5"/>
      <c r="AF1617" s="5"/>
      <c r="AG1617" s="5"/>
    </row>
    <row r="1618" spans="29:33" x14ac:dyDescent="0.3">
      <c r="AC1618" s="14"/>
      <c r="AD1618" s="5"/>
      <c r="AE1618" s="5"/>
      <c r="AF1618" s="5"/>
      <c r="AG1618" s="5"/>
    </row>
    <row r="1619" spans="29:33" x14ac:dyDescent="0.3">
      <c r="AC1619" s="14"/>
      <c r="AD1619" s="5"/>
      <c r="AE1619" s="5"/>
      <c r="AF1619" s="5"/>
      <c r="AG1619" s="5"/>
    </row>
    <row r="1620" spans="29:33" x14ac:dyDescent="0.3">
      <c r="AC1620" s="14"/>
      <c r="AD1620" s="5"/>
      <c r="AE1620" s="5"/>
      <c r="AF1620" s="5"/>
      <c r="AG1620" s="5"/>
    </row>
    <row r="1621" spans="29:33" x14ac:dyDescent="0.3">
      <c r="AC1621" s="14"/>
      <c r="AD1621" s="5"/>
      <c r="AE1621" s="5"/>
      <c r="AF1621" s="5"/>
      <c r="AG1621" s="5"/>
    </row>
    <row r="1622" spans="29:33" x14ac:dyDescent="0.3">
      <c r="AC1622" s="14"/>
      <c r="AD1622" s="5"/>
      <c r="AE1622" s="5"/>
      <c r="AF1622" s="5"/>
      <c r="AG1622" s="5"/>
    </row>
    <row r="1623" spans="29:33" x14ac:dyDescent="0.3">
      <c r="AC1623" s="14"/>
      <c r="AD1623" s="5"/>
      <c r="AE1623" s="5"/>
      <c r="AF1623" s="5"/>
      <c r="AG1623" s="5"/>
    </row>
    <row r="1624" spans="29:33" x14ac:dyDescent="0.3">
      <c r="AC1624" s="14"/>
      <c r="AD1624" s="5"/>
      <c r="AE1624" s="5"/>
      <c r="AF1624" s="5"/>
      <c r="AG1624" s="5"/>
    </row>
    <row r="1625" spans="29:33" x14ac:dyDescent="0.3">
      <c r="AC1625" s="14"/>
      <c r="AD1625" s="5"/>
      <c r="AE1625" s="5"/>
      <c r="AF1625" s="5"/>
      <c r="AG1625" s="5"/>
    </row>
    <row r="1626" spans="29:33" x14ac:dyDescent="0.3">
      <c r="AC1626" s="14"/>
      <c r="AD1626" s="5"/>
      <c r="AE1626" s="5"/>
      <c r="AF1626" s="5"/>
      <c r="AG1626" s="5"/>
    </row>
    <row r="1627" spans="29:33" x14ac:dyDescent="0.3">
      <c r="AC1627" s="14"/>
      <c r="AD1627" s="5"/>
      <c r="AE1627" s="5"/>
      <c r="AF1627" s="5"/>
      <c r="AG1627" s="5"/>
    </row>
    <row r="1628" spans="29:33" x14ac:dyDescent="0.3">
      <c r="AC1628" s="14"/>
      <c r="AD1628" s="5"/>
      <c r="AE1628" s="5"/>
      <c r="AF1628" s="5"/>
      <c r="AG1628" s="5"/>
    </row>
    <row r="1629" spans="29:33" x14ac:dyDescent="0.3">
      <c r="AC1629" s="14"/>
      <c r="AD1629" s="5"/>
      <c r="AE1629" s="5"/>
      <c r="AF1629" s="5"/>
      <c r="AG1629" s="5"/>
    </row>
    <row r="1630" spans="29:33" x14ac:dyDescent="0.3">
      <c r="AC1630" s="14"/>
      <c r="AD1630" s="5"/>
      <c r="AE1630" s="5"/>
      <c r="AF1630" s="5"/>
      <c r="AG1630" s="5"/>
    </row>
    <row r="1631" spans="29:33" x14ac:dyDescent="0.3">
      <c r="AC1631" s="14"/>
      <c r="AD1631" s="5"/>
      <c r="AE1631" s="5"/>
      <c r="AF1631" s="5"/>
      <c r="AG1631" s="5"/>
    </row>
    <row r="1632" spans="29:33" x14ac:dyDescent="0.3">
      <c r="AC1632" s="14"/>
      <c r="AD1632" s="5"/>
      <c r="AE1632" s="5"/>
      <c r="AF1632" s="5"/>
      <c r="AG1632" s="5"/>
    </row>
    <row r="1633" spans="29:33" x14ac:dyDescent="0.3">
      <c r="AC1633" s="14"/>
      <c r="AD1633" s="5"/>
      <c r="AE1633" s="5"/>
      <c r="AF1633" s="5"/>
      <c r="AG1633" s="5"/>
    </row>
    <row r="1634" spans="29:33" x14ac:dyDescent="0.3">
      <c r="AC1634" s="14"/>
      <c r="AD1634" s="5"/>
      <c r="AE1634" s="5"/>
      <c r="AF1634" s="5"/>
      <c r="AG1634" s="5"/>
    </row>
    <row r="1635" spans="29:33" x14ac:dyDescent="0.3">
      <c r="AC1635" s="14"/>
      <c r="AD1635" s="5"/>
      <c r="AE1635" s="5"/>
      <c r="AF1635" s="5"/>
      <c r="AG1635" s="5"/>
    </row>
    <row r="1636" spans="29:33" x14ac:dyDescent="0.3">
      <c r="AC1636" s="14"/>
      <c r="AD1636" s="5"/>
      <c r="AE1636" s="5"/>
      <c r="AF1636" s="5"/>
      <c r="AG1636" s="5"/>
    </row>
    <row r="1637" spans="29:33" x14ac:dyDescent="0.3">
      <c r="AC1637" s="14"/>
      <c r="AD1637" s="5"/>
      <c r="AE1637" s="5"/>
      <c r="AF1637" s="5"/>
      <c r="AG1637" s="5"/>
    </row>
    <row r="1638" spans="29:33" x14ac:dyDescent="0.3">
      <c r="AC1638" s="14"/>
      <c r="AD1638" s="5"/>
      <c r="AE1638" s="5"/>
      <c r="AF1638" s="5"/>
      <c r="AG1638" s="5"/>
    </row>
    <row r="1639" spans="29:33" x14ac:dyDescent="0.3">
      <c r="AC1639" s="14"/>
      <c r="AD1639" s="5"/>
      <c r="AE1639" s="5"/>
      <c r="AF1639" s="5"/>
      <c r="AG1639" s="5"/>
    </row>
    <row r="1640" spans="29:33" x14ac:dyDescent="0.3">
      <c r="AC1640" s="14"/>
      <c r="AD1640" s="5"/>
      <c r="AE1640" s="5"/>
      <c r="AF1640" s="5"/>
      <c r="AG1640" s="5"/>
    </row>
    <row r="1641" spans="29:33" x14ac:dyDescent="0.3">
      <c r="AC1641" s="14"/>
      <c r="AD1641" s="5"/>
      <c r="AE1641" s="5"/>
      <c r="AF1641" s="5"/>
      <c r="AG1641" s="5"/>
    </row>
    <row r="1642" spans="29:33" x14ac:dyDescent="0.3">
      <c r="AC1642" s="14"/>
      <c r="AD1642" s="5"/>
      <c r="AE1642" s="5"/>
      <c r="AF1642" s="5"/>
      <c r="AG1642" s="5"/>
    </row>
    <row r="1643" spans="29:33" x14ac:dyDescent="0.3">
      <c r="AC1643" s="14"/>
      <c r="AD1643" s="5"/>
      <c r="AE1643" s="5"/>
      <c r="AF1643" s="5"/>
      <c r="AG1643" s="5"/>
    </row>
    <row r="1644" spans="29:33" x14ac:dyDescent="0.3">
      <c r="AC1644" s="14"/>
      <c r="AD1644" s="5"/>
      <c r="AE1644" s="5"/>
      <c r="AF1644" s="5"/>
      <c r="AG1644" s="5"/>
    </row>
    <row r="1645" spans="29:33" x14ac:dyDescent="0.3">
      <c r="AC1645" s="14"/>
      <c r="AD1645" s="5"/>
      <c r="AE1645" s="5"/>
      <c r="AF1645" s="5"/>
      <c r="AG1645" s="5"/>
    </row>
    <row r="1646" spans="29:33" x14ac:dyDescent="0.3">
      <c r="AC1646" s="14"/>
      <c r="AD1646" s="5"/>
      <c r="AE1646" s="5"/>
      <c r="AF1646" s="5"/>
      <c r="AG1646" s="5"/>
    </row>
    <row r="1647" spans="29:33" x14ac:dyDescent="0.3">
      <c r="AC1647" s="14"/>
      <c r="AD1647" s="5"/>
      <c r="AE1647" s="5"/>
      <c r="AF1647" s="5"/>
      <c r="AG1647" s="5"/>
    </row>
    <row r="1648" spans="29:33" x14ac:dyDescent="0.3">
      <c r="AC1648" s="14"/>
      <c r="AD1648" s="5"/>
      <c r="AE1648" s="5"/>
      <c r="AF1648" s="5"/>
      <c r="AG1648" s="5"/>
    </row>
    <row r="1649" spans="29:33" x14ac:dyDescent="0.3">
      <c r="AC1649" s="14"/>
      <c r="AD1649" s="5"/>
      <c r="AE1649" s="5"/>
      <c r="AF1649" s="5"/>
      <c r="AG1649" s="5"/>
    </row>
    <row r="1650" spans="29:33" x14ac:dyDescent="0.3">
      <c r="AC1650" s="14"/>
      <c r="AD1650" s="5"/>
      <c r="AE1650" s="5"/>
      <c r="AF1650" s="5"/>
      <c r="AG1650" s="5"/>
    </row>
    <row r="1651" spans="29:33" x14ac:dyDescent="0.3">
      <c r="AC1651" s="14"/>
      <c r="AD1651" s="5"/>
      <c r="AE1651" s="5"/>
      <c r="AF1651" s="5"/>
      <c r="AG1651" s="5"/>
    </row>
    <row r="1652" spans="29:33" x14ac:dyDescent="0.3">
      <c r="AC1652" s="14"/>
      <c r="AD1652" s="5"/>
      <c r="AE1652" s="5"/>
      <c r="AF1652" s="5"/>
      <c r="AG1652" s="5"/>
    </row>
    <row r="1653" spans="29:33" x14ac:dyDescent="0.3">
      <c r="AC1653" s="14"/>
      <c r="AD1653" s="5"/>
      <c r="AE1653" s="5"/>
      <c r="AF1653" s="5"/>
      <c r="AG1653" s="5"/>
    </row>
    <row r="1654" spans="29:33" x14ac:dyDescent="0.3">
      <c r="AC1654" s="14"/>
      <c r="AD1654" s="5"/>
      <c r="AE1654" s="5"/>
      <c r="AF1654" s="5"/>
      <c r="AG1654" s="5"/>
    </row>
    <row r="1655" spans="29:33" x14ac:dyDescent="0.3">
      <c r="AC1655" s="14"/>
      <c r="AD1655" s="5"/>
      <c r="AE1655" s="5"/>
      <c r="AF1655" s="5"/>
      <c r="AG1655" s="5"/>
    </row>
    <row r="1656" spans="29:33" x14ac:dyDescent="0.3">
      <c r="AC1656" s="14"/>
      <c r="AD1656" s="5"/>
      <c r="AE1656" s="5"/>
      <c r="AF1656" s="5"/>
      <c r="AG1656" s="5"/>
    </row>
    <row r="1657" spans="29:33" x14ac:dyDescent="0.3">
      <c r="AC1657" s="14"/>
      <c r="AD1657" s="5"/>
      <c r="AE1657" s="5"/>
      <c r="AF1657" s="5"/>
      <c r="AG1657" s="5"/>
    </row>
    <row r="1658" spans="29:33" x14ac:dyDescent="0.3">
      <c r="AC1658" s="14"/>
      <c r="AD1658" s="5"/>
      <c r="AE1658" s="5"/>
      <c r="AF1658" s="5"/>
      <c r="AG1658" s="5"/>
    </row>
    <row r="1659" spans="29:33" x14ac:dyDescent="0.3">
      <c r="AC1659" s="14"/>
      <c r="AD1659" s="5"/>
      <c r="AE1659" s="5"/>
      <c r="AF1659" s="5"/>
      <c r="AG1659" s="5"/>
    </row>
    <row r="1660" spans="29:33" x14ac:dyDescent="0.3">
      <c r="AC1660" s="14"/>
      <c r="AD1660" s="5"/>
      <c r="AE1660" s="5"/>
      <c r="AF1660" s="5"/>
      <c r="AG1660" s="5"/>
    </row>
    <row r="1661" spans="29:33" x14ac:dyDescent="0.3">
      <c r="AC1661" s="14"/>
      <c r="AD1661" s="5"/>
      <c r="AE1661" s="5"/>
      <c r="AF1661" s="5"/>
      <c r="AG1661" s="5"/>
    </row>
    <row r="1662" spans="29:33" x14ac:dyDescent="0.3">
      <c r="AC1662" s="14"/>
      <c r="AD1662" s="5"/>
      <c r="AE1662" s="5"/>
      <c r="AF1662" s="5"/>
      <c r="AG1662" s="5"/>
    </row>
    <row r="1663" spans="29:33" x14ac:dyDescent="0.3">
      <c r="AC1663" s="14"/>
      <c r="AD1663" s="5"/>
      <c r="AE1663" s="5"/>
      <c r="AF1663" s="5"/>
      <c r="AG1663" s="5"/>
    </row>
    <row r="1664" spans="29:33" x14ac:dyDescent="0.3">
      <c r="AC1664" s="14"/>
      <c r="AD1664" s="5"/>
      <c r="AE1664" s="5"/>
      <c r="AF1664" s="5"/>
      <c r="AG1664" s="5"/>
    </row>
    <row r="1665" spans="29:33" x14ac:dyDescent="0.3">
      <c r="AC1665" s="14"/>
      <c r="AD1665" s="5"/>
      <c r="AE1665" s="5"/>
      <c r="AF1665" s="5"/>
      <c r="AG1665" s="5"/>
    </row>
    <row r="1666" spans="29:33" x14ac:dyDescent="0.3">
      <c r="AC1666" s="14"/>
      <c r="AD1666" s="5"/>
      <c r="AE1666" s="5"/>
      <c r="AF1666" s="5"/>
      <c r="AG1666" s="5"/>
    </row>
    <row r="1667" spans="29:33" x14ac:dyDescent="0.3">
      <c r="AC1667" s="14"/>
      <c r="AD1667" s="5"/>
      <c r="AE1667" s="5"/>
      <c r="AF1667" s="5"/>
      <c r="AG1667" s="5"/>
    </row>
    <row r="1668" spans="29:33" x14ac:dyDescent="0.3">
      <c r="AC1668" s="14"/>
      <c r="AD1668" s="5"/>
      <c r="AE1668" s="5"/>
      <c r="AF1668" s="5"/>
      <c r="AG1668" s="5"/>
    </row>
    <row r="1669" spans="29:33" x14ac:dyDescent="0.3">
      <c r="AC1669" s="14"/>
      <c r="AD1669" s="5"/>
      <c r="AE1669" s="5"/>
      <c r="AF1669" s="5"/>
      <c r="AG1669" s="5"/>
    </row>
    <row r="1670" spans="29:33" x14ac:dyDescent="0.3">
      <c r="AC1670" s="14"/>
      <c r="AD1670" s="5"/>
      <c r="AE1670" s="5"/>
      <c r="AF1670" s="5"/>
      <c r="AG1670" s="5"/>
    </row>
    <row r="1671" spans="29:33" x14ac:dyDescent="0.3">
      <c r="AC1671" s="14"/>
      <c r="AD1671" s="5"/>
      <c r="AE1671" s="5"/>
      <c r="AF1671" s="5"/>
      <c r="AG1671" s="5"/>
    </row>
    <row r="1672" spans="29:33" x14ac:dyDescent="0.3">
      <c r="AC1672" s="14"/>
      <c r="AD1672" s="5"/>
      <c r="AE1672" s="5"/>
      <c r="AF1672" s="5"/>
      <c r="AG1672" s="5"/>
    </row>
    <row r="1673" spans="29:33" x14ac:dyDescent="0.3">
      <c r="AC1673" s="14"/>
      <c r="AD1673" s="5"/>
      <c r="AE1673" s="5"/>
      <c r="AF1673" s="5"/>
      <c r="AG1673" s="5"/>
    </row>
    <row r="1674" spans="29:33" x14ac:dyDescent="0.3">
      <c r="AC1674" s="14"/>
      <c r="AD1674" s="5"/>
      <c r="AE1674" s="5"/>
      <c r="AF1674" s="5"/>
      <c r="AG1674" s="5"/>
    </row>
    <row r="1675" spans="29:33" x14ac:dyDescent="0.3">
      <c r="AC1675" s="14"/>
      <c r="AD1675" s="5"/>
      <c r="AE1675" s="5"/>
      <c r="AF1675" s="5"/>
      <c r="AG1675" s="5"/>
    </row>
    <row r="1676" spans="29:33" x14ac:dyDescent="0.3">
      <c r="AC1676" s="14"/>
      <c r="AD1676" s="5"/>
      <c r="AE1676" s="5"/>
      <c r="AF1676" s="5"/>
      <c r="AG1676" s="5"/>
    </row>
    <row r="1677" spans="29:33" x14ac:dyDescent="0.3">
      <c r="AC1677" s="14"/>
      <c r="AD1677" s="5"/>
      <c r="AE1677" s="5"/>
      <c r="AF1677" s="5"/>
      <c r="AG1677" s="5"/>
    </row>
    <row r="1678" spans="29:33" x14ac:dyDescent="0.3">
      <c r="AC1678" s="14"/>
      <c r="AD1678" s="5"/>
      <c r="AE1678" s="5"/>
      <c r="AF1678" s="5"/>
      <c r="AG1678" s="5"/>
    </row>
    <row r="1679" spans="29:33" x14ac:dyDescent="0.3">
      <c r="AC1679" s="14"/>
      <c r="AD1679" s="5"/>
      <c r="AE1679" s="5"/>
      <c r="AF1679" s="5"/>
      <c r="AG1679" s="5"/>
    </row>
    <row r="1680" spans="29:33" x14ac:dyDescent="0.3">
      <c r="AC1680" s="14"/>
      <c r="AD1680" s="5"/>
      <c r="AE1680" s="5"/>
      <c r="AF1680" s="5"/>
      <c r="AG1680" s="5"/>
    </row>
    <row r="1681" spans="29:33" x14ac:dyDescent="0.3">
      <c r="AC1681" s="14"/>
      <c r="AD1681" s="5"/>
      <c r="AE1681" s="5"/>
      <c r="AF1681" s="5"/>
      <c r="AG1681" s="5"/>
    </row>
    <row r="1682" spans="29:33" x14ac:dyDescent="0.3">
      <c r="AC1682" s="14"/>
      <c r="AD1682" s="5"/>
      <c r="AE1682" s="5"/>
      <c r="AF1682" s="5"/>
      <c r="AG1682" s="5"/>
    </row>
    <row r="1683" spans="29:33" x14ac:dyDescent="0.3">
      <c r="AC1683" s="14"/>
      <c r="AD1683" s="5"/>
      <c r="AE1683" s="5"/>
      <c r="AF1683" s="5"/>
      <c r="AG1683" s="5"/>
    </row>
    <row r="1684" spans="29:33" x14ac:dyDescent="0.3">
      <c r="AC1684" s="14"/>
      <c r="AD1684" s="5"/>
      <c r="AE1684" s="5"/>
      <c r="AF1684" s="5"/>
      <c r="AG1684" s="5"/>
    </row>
    <row r="1685" spans="29:33" x14ac:dyDescent="0.3">
      <c r="AC1685" s="14"/>
      <c r="AD1685" s="5"/>
      <c r="AE1685" s="5"/>
      <c r="AF1685" s="5"/>
      <c r="AG1685" s="5"/>
    </row>
    <row r="1686" spans="29:33" x14ac:dyDescent="0.3">
      <c r="AC1686" s="14"/>
      <c r="AD1686" s="5"/>
      <c r="AE1686" s="5"/>
      <c r="AF1686" s="5"/>
      <c r="AG1686" s="5"/>
    </row>
    <row r="1687" spans="29:33" x14ac:dyDescent="0.3">
      <c r="AC1687" s="14"/>
      <c r="AD1687" s="5"/>
      <c r="AE1687" s="5"/>
      <c r="AF1687" s="5"/>
      <c r="AG1687" s="5"/>
    </row>
    <row r="1688" spans="29:33" x14ac:dyDescent="0.3">
      <c r="AC1688" s="14"/>
      <c r="AD1688" s="5"/>
      <c r="AE1688" s="5"/>
      <c r="AF1688" s="5"/>
      <c r="AG1688" s="5"/>
    </row>
    <row r="1689" spans="29:33" x14ac:dyDescent="0.3">
      <c r="AC1689" s="14"/>
      <c r="AD1689" s="5"/>
      <c r="AE1689" s="5"/>
      <c r="AF1689" s="5"/>
      <c r="AG1689" s="5"/>
    </row>
    <row r="1690" spans="29:33" x14ac:dyDescent="0.3">
      <c r="AC1690" s="14"/>
      <c r="AD1690" s="5"/>
      <c r="AE1690" s="5"/>
      <c r="AF1690" s="5"/>
      <c r="AG1690" s="5"/>
    </row>
    <row r="1691" spans="29:33" x14ac:dyDescent="0.3">
      <c r="AC1691" s="14"/>
      <c r="AD1691" s="5"/>
      <c r="AE1691" s="5"/>
      <c r="AF1691" s="5"/>
      <c r="AG1691" s="5"/>
    </row>
    <row r="1692" spans="29:33" x14ac:dyDescent="0.3">
      <c r="AC1692" s="14"/>
      <c r="AD1692" s="5"/>
      <c r="AE1692" s="5"/>
      <c r="AF1692" s="5"/>
      <c r="AG1692" s="5"/>
    </row>
    <row r="1693" spans="29:33" x14ac:dyDescent="0.3">
      <c r="AC1693" s="14"/>
      <c r="AD1693" s="5"/>
      <c r="AE1693" s="5"/>
      <c r="AF1693" s="5"/>
      <c r="AG1693" s="5"/>
    </row>
    <row r="1694" spans="29:33" x14ac:dyDescent="0.3">
      <c r="AC1694" s="14"/>
      <c r="AD1694" s="5"/>
      <c r="AE1694" s="5"/>
      <c r="AF1694" s="5"/>
      <c r="AG1694" s="5"/>
    </row>
    <row r="1695" spans="29:33" x14ac:dyDescent="0.3">
      <c r="AC1695" s="14"/>
      <c r="AD1695" s="5"/>
      <c r="AE1695" s="5"/>
      <c r="AF1695" s="5"/>
      <c r="AG1695" s="5"/>
    </row>
    <row r="1696" spans="29:33" x14ac:dyDescent="0.3">
      <c r="AC1696" s="14"/>
      <c r="AD1696" s="5"/>
      <c r="AE1696" s="5"/>
      <c r="AF1696" s="5"/>
      <c r="AG1696" s="5"/>
    </row>
    <row r="1697" spans="29:33" x14ac:dyDescent="0.3">
      <c r="AC1697" s="14"/>
      <c r="AD1697" s="5"/>
      <c r="AE1697" s="5"/>
      <c r="AF1697" s="5"/>
      <c r="AG1697" s="5"/>
    </row>
    <row r="1698" spans="29:33" x14ac:dyDescent="0.3">
      <c r="AC1698" s="14"/>
      <c r="AD1698" s="5"/>
      <c r="AE1698" s="5"/>
      <c r="AF1698" s="5"/>
      <c r="AG1698" s="5"/>
    </row>
    <row r="1699" spans="29:33" x14ac:dyDescent="0.3">
      <c r="AC1699" s="14"/>
      <c r="AD1699" s="5"/>
      <c r="AE1699" s="5"/>
      <c r="AF1699" s="5"/>
      <c r="AG1699" s="5"/>
    </row>
    <row r="1700" spans="29:33" x14ac:dyDescent="0.3">
      <c r="AC1700" s="14"/>
      <c r="AD1700" s="5"/>
      <c r="AE1700" s="5"/>
      <c r="AF1700" s="5"/>
      <c r="AG1700" s="5"/>
    </row>
    <row r="1701" spans="29:33" x14ac:dyDescent="0.3">
      <c r="AC1701" s="14"/>
      <c r="AD1701" s="5"/>
      <c r="AE1701" s="5"/>
      <c r="AF1701" s="5"/>
      <c r="AG1701" s="5"/>
    </row>
    <row r="1702" spans="29:33" x14ac:dyDescent="0.3">
      <c r="AC1702" s="14"/>
      <c r="AD1702" s="5"/>
      <c r="AE1702" s="5"/>
      <c r="AF1702" s="5"/>
      <c r="AG1702" s="5"/>
    </row>
    <row r="1703" spans="29:33" x14ac:dyDescent="0.3">
      <c r="AC1703" s="14"/>
      <c r="AD1703" s="5"/>
      <c r="AE1703" s="5"/>
      <c r="AF1703" s="5"/>
      <c r="AG1703" s="5"/>
    </row>
    <row r="1704" spans="29:33" x14ac:dyDescent="0.3">
      <c r="AC1704" s="14"/>
      <c r="AD1704" s="5"/>
      <c r="AE1704" s="5"/>
      <c r="AF1704" s="5"/>
      <c r="AG1704" s="5"/>
    </row>
    <row r="1705" spans="29:33" x14ac:dyDescent="0.3">
      <c r="AC1705" s="14"/>
      <c r="AD1705" s="5"/>
      <c r="AE1705" s="5"/>
      <c r="AF1705" s="5"/>
      <c r="AG1705" s="5"/>
    </row>
    <row r="1706" spans="29:33" x14ac:dyDescent="0.3">
      <c r="AC1706" s="14"/>
      <c r="AD1706" s="5"/>
      <c r="AE1706" s="5"/>
      <c r="AF1706" s="5"/>
      <c r="AG1706" s="5"/>
    </row>
    <row r="1707" spans="29:33" x14ac:dyDescent="0.3">
      <c r="AC1707" s="14"/>
      <c r="AD1707" s="5"/>
      <c r="AE1707" s="5"/>
      <c r="AF1707" s="5"/>
      <c r="AG1707" s="5"/>
    </row>
    <row r="1708" spans="29:33" x14ac:dyDescent="0.3">
      <c r="AC1708" s="14"/>
      <c r="AD1708" s="5"/>
      <c r="AE1708" s="5"/>
      <c r="AF1708" s="5"/>
      <c r="AG1708" s="5"/>
    </row>
    <row r="1709" spans="29:33" x14ac:dyDescent="0.3">
      <c r="AC1709" s="14"/>
      <c r="AD1709" s="5"/>
      <c r="AE1709" s="5"/>
      <c r="AF1709" s="5"/>
      <c r="AG1709" s="5"/>
    </row>
    <row r="1710" spans="29:33" x14ac:dyDescent="0.3">
      <c r="AC1710" s="14"/>
      <c r="AD1710" s="5"/>
      <c r="AE1710" s="5"/>
      <c r="AF1710" s="5"/>
      <c r="AG1710" s="5"/>
    </row>
    <row r="1711" spans="29:33" x14ac:dyDescent="0.3">
      <c r="AC1711" s="14"/>
      <c r="AD1711" s="5"/>
      <c r="AE1711" s="5"/>
      <c r="AF1711" s="5"/>
      <c r="AG1711" s="5"/>
    </row>
    <row r="1712" spans="29:33" x14ac:dyDescent="0.3">
      <c r="AC1712" s="14"/>
      <c r="AD1712" s="5"/>
      <c r="AE1712" s="5"/>
      <c r="AF1712" s="5"/>
      <c r="AG1712" s="5"/>
    </row>
    <row r="1713" spans="29:33" x14ac:dyDescent="0.3">
      <c r="AC1713" s="14"/>
      <c r="AD1713" s="5"/>
      <c r="AE1713" s="5"/>
      <c r="AF1713" s="5"/>
      <c r="AG1713" s="5"/>
    </row>
    <row r="1714" spans="29:33" x14ac:dyDescent="0.3">
      <c r="AC1714" s="14"/>
      <c r="AD1714" s="5"/>
      <c r="AE1714" s="5"/>
      <c r="AF1714" s="5"/>
      <c r="AG1714" s="5"/>
    </row>
    <row r="1715" spans="29:33" x14ac:dyDescent="0.3">
      <c r="AC1715" s="14"/>
      <c r="AD1715" s="5"/>
      <c r="AE1715" s="5"/>
      <c r="AF1715" s="5"/>
      <c r="AG1715" s="5"/>
    </row>
    <row r="1716" spans="29:33" x14ac:dyDescent="0.3">
      <c r="AC1716" s="14"/>
      <c r="AD1716" s="5"/>
      <c r="AE1716" s="5"/>
      <c r="AF1716" s="5"/>
      <c r="AG1716" s="5"/>
    </row>
    <row r="1717" spans="29:33" x14ac:dyDescent="0.3">
      <c r="AC1717" s="14"/>
      <c r="AD1717" s="5"/>
      <c r="AE1717" s="5"/>
      <c r="AF1717" s="5"/>
      <c r="AG1717" s="5"/>
    </row>
    <row r="1718" spans="29:33" x14ac:dyDescent="0.3">
      <c r="AC1718" s="14"/>
      <c r="AD1718" s="5"/>
      <c r="AE1718" s="5"/>
      <c r="AF1718" s="5"/>
      <c r="AG1718" s="5"/>
    </row>
    <row r="1719" spans="29:33" x14ac:dyDescent="0.3">
      <c r="AC1719" s="14"/>
      <c r="AD1719" s="5"/>
      <c r="AE1719" s="5"/>
      <c r="AF1719" s="5"/>
      <c r="AG1719" s="5"/>
    </row>
    <row r="1720" spans="29:33" x14ac:dyDescent="0.3">
      <c r="AC1720" s="14"/>
      <c r="AD1720" s="5"/>
      <c r="AE1720" s="5"/>
      <c r="AF1720" s="5"/>
      <c r="AG1720" s="5"/>
    </row>
    <row r="1721" spans="29:33" x14ac:dyDescent="0.3">
      <c r="AC1721" s="14"/>
      <c r="AD1721" s="5"/>
      <c r="AE1721" s="5"/>
      <c r="AF1721" s="5"/>
      <c r="AG1721" s="5"/>
    </row>
    <row r="1722" spans="29:33" x14ac:dyDescent="0.3">
      <c r="AC1722" s="14"/>
      <c r="AD1722" s="5"/>
      <c r="AE1722" s="5"/>
      <c r="AF1722" s="5"/>
      <c r="AG1722" s="5"/>
    </row>
    <row r="1723" spans="29:33" x14ac:dyDescent="0.3">
      <c r="AC1723" s="14"/>
      <c r="AD1723" s="5"/>
      <c r="AE1723" s="5"/>
      <c r="AF1723" s="5"/>
      <c r="AG1723" s="5"/>
    </row>
    <row r="1724" spans="29:33" x14ac:dyDescent="0.3">
      <c r="AC1724" s="14"/>
      <c r="AD1724" s="5"/>
      <c r="AE1724" s="5"/>
      <c r="AF1724" s="5"/>
      <c r="AG1724" s="5"/>
    </row>
    <row r="1725" spans="29:33" x14ac:dyDescent="0.3">
      <c r="AC1725" s="14"/>
      <c r="AD1725" s="5"/>
      <c r="AE1725" s="5"/>
      <c r="AF1725" s="5"/>
      <c r="AG1725" s="5"/>
    </row>
    <row r="1726" spans="29:33" x14ac:dyDescent="0.3">
      <c r="AC1726" s="14"/>
      <c r="AD1726" s="5"/>
      <c r="AE1726" s="5"/>
      <c r="AF1726" s="5"/>
      <c r="AG1726" s="5"/>
    </row>
    <row r="1727" spans="29:33" x14ac:dyDescent="0.3">
      <c r="AC1727" s="14"/>
      <c r="AD1727" s="5"/>
      <c r="AE1727" s="5"/>
      <c r="AF1727" s="5"/>
      <c r="AG1727" s="5"/>
    </row>
    <row r="1728" spans="29:33" x14ac:dyDescent="0.3">
      <c r="AC1728" s="14"/>
      <c r="AD1728" s="5"/>
      <c r="AE1728" s="5"/>
      <c r="AF1728" s="5"/>
      <c r="AG1728" s="5"/>
    </row>
    <row r="1729" spans="29:33" x14ac:dyDescent="0.3">
      <c r="AC1729" s="14"/>
      <c r="AD1729" s="5"/>
      <c r="AE1729" s="5"/>
      <c r="AF1729" s="5"/>
      <c r="AG1729" s="5"/>
    </row>
    <row r="1730" spans="29:33" x14ac:dyDescent="0.3">
      <c r="AC1730" s="14"/>
      <c r="AD1730" s="5"/>
      <c r="AE1730" s="5"/>
      <c r="AF1730" s="5"/>
      <c r="AG1730" s="5"/>
    </row>
    <row r="1731" spans="29:33" x14ac:dyDescent="0.3">
      <c r="AC1731" s="14"/>
      <c r="AD1731" s="5"/>
      <c r="AE1731" s="5"/>
      <c r="AF1731" s="5"/>
      <c r="AG1731" s="5"/>
    </row>
    <row r="1732" spans="29:33" x14ac:dyDescent="0.3">
      <c r="AC1732" s="14"/>
      <c r="AD1732" s="5"/>
      <c r="AE1732" s="5"/>
      <c r="AF1732" s="5"/>
      <c r="AG1732" s="5"/>
    </row>
    <row r="1733" spans="29:33" x14ac:dyDescent="0.3">
      <c r="AC1733" s="14"/>
      <c r="AD1733" s="5"/>
      <c r="AE1733" s="5"/>
      <c r="AF1733" s="5"/>
      <c r="AG1733" s="5"/>
    </row>
    <row r="1734" spans="29:33" x14ac:dyDescent="0.3">
      <c r="AC1734" s="14"/>
      <c r="AD1734" s="5"/>
      <c r="AE1734" s="5"/>
      <c r="AF1734" s="5"/>
      <c r="AG1734" s="5"/>
    </row>
    <row r="1735" spans="29:33" x14ac:dyDescent="0.3">
      <c r="AC1735" s="14"/>
      <c r="AD1735" s="5"/>
      <c r="AE1735" s="5"/>
      <c r="AF1735" s="5"/>
      <c r="AG1735" s="5"/>
    </row>
    <row r="1736" spans="29:33" x14ac:dyDescent="0.3">
      <c r="AC1736" s="14"/>
      <c r="AD1736" s="5"/>
      <c r="AE1736" s="5"/>
      <c r="AF1736" s="5"/>
      <c r="AG1736" s="5"/>
    </row>
    <row r="1737" spans="29:33" x14ac:dyDescent="0.3">
      <c r="AC1737" s="14"/>
      <c r="AD1737" s="5"/>
      <c r="AE1737" s="5"/>
      <c r="AF1737" s="5"/>
      <c r="AG1737" s="5"/>
    </row>
    <row r="1738" spans="29:33" x14ac:dyDescent="0.3">
      <c r="AC1738" s="14"/>
      <c r="AD1738" s="5"/>
      <c r="AE1738" s="5"/>
      <c r="AF1738" s="5"/>
      <c r="AG1738" s="5"/>
    </row>
    <row r="1739" spans="29:33" x14ac:dyDescent="0.3">
      <c r="AC1739" s="14"/>
      <c r="AD1739" s="5"/>
      <c r="AE1739" s="5"/>
      <c r="AF1739" s="5"/>
      <c r="AG1739" s="5"/>
    </row>
    <row r="1740" spans="29:33" x14ac:dyDescent="0.3">
      <c r="AC1740" s="14"/>
      <c r="AD1740" s="5"/>
      <c r="AE1740" s="5"/>
      <c r="AF1740" s="5"/>
      <c r="AG1740" s="5"/>
    </row>
    <row r="1741" spans="29:33" x14ac:dyDescent="0.3">
      <c r="AC1741" s="14"/>
      <c r="AD1741" s="5"/>
      <c r="AE1741" s="5"/>
      <c r="AF1741" s="5"/>
      <c r="AG1741" s="5"/>
    </row>
    <row r="1742" spans="29:33" x14ac:dyDescent="0.3">
      <c r="AC1742" s="14"/>
      <c r="AD1742" s="5"/>
      <c r="AE1742" s="5"/>
      <c r="AF1742" s="5"/>
      <c r="AG1742" s="5"/>
    </row>
    <row r="1743" spans="29:33" x14ac:dyDescent="0.3">
      <c r="AC1743" s="14"/>
      <c r="AD1743" s="5"/>
      <c r="AE1743" s="5"/>
      <c r="AF1743" s="5"/>
      <c r="AG1743" s="5"/>
    </row>
    <row r="1744" spans="29:33" x14ac:dyDescent="0.3">
      <c r="AC1744" s="14"/>
      <c r="AD1744" s="5"/>
      <c r="AE1744" s="5"/>
      <c r="AF1744" s="5"/>
      <c r="AG1744" s="5"/>
    </row>
    <row r="1745" spans="29:33" x14ac:dyDescent="0.3">
      <c r="AC1745" s="14"/>
      <c r="AD1745" s="5"/>
      <c r="AE1745" s="5"/>
      <c r="AF1745" s="5"/>
      <c r="AG1745" s="5"/>
    </row>
    <row r="1746" spans="29:33" x14ac:dyDescent="0.3">
      <c r="AC1746" s="5"/>
      <c r="AD1746" s="5"/>
      <c r="AE1746" s="5"/>
      <c r="AF1746" s="5"/>
      <c r="AG1746" s="5"/>
    </row>
  </sheetData>
  <sheetProtection sheet="1" objects="1" scenarios="1"/>
  <phoneticPr fontId="2"/>
  <pageMargins left="0.7" right="0.7" top="0.75" bottom="0.75" header="0.3" footer="0.3"/>
  <pageSetup paperSize="9" orientation="portrait"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0C3BBF-9C99-4E17-97FF-5997FD6FA5A2}">
  <sheetPr codeName="Sheet54"/>
  <dimension ref="A1:BJ1798"/>
  <sheetViews>
    <sheetView zoomScaleNormal="100" workbookViewId="0"/>
  </sheetViews>
  <sheetFormatPr defaultRowHeight="16.5" x14ac:dyDescent="0.3"/>
  <cols>
    <col min="26" max="26" width="21.875" bestFit="1" customWidth="1"/>
    <col min="51" max="51" width="29.5" bestFit="1" customWidth="1"/>
    <col min="53" max="53" width="25.625" bestFit="1" customWidth="1"/>
  </cols>
  <sheetData>
    <row r="1" spans="1:60" x14ac:dyDescent="0.3">
      <c r="C1" t="s">
        <v>2570</v>
      </c>
      <c r="D1" t="s">
        <v>2571</v>
      </c>
      <c r="E1" t="s">
        <v>2572</v>
      </c>
      <c r="F1" t="s">
        <v>2573</v>
      </c>
      <c r="G1" t="s">
        <v>2574</v>
      </c>
      <c r="H1" t="s">
        <v>2575</v>
      </c>
      <c r="I1" t="s">
        <v>2576</v>
      </c>
      <c r="J1" t="s">
        <v>2577</v>
      </c>
      <c r="K1" t="s">
        <v>2578</v>
      </c>
      <c r="L1" t="s">
        <v>2579</v>
      </c>
      <c r="M1" t="s">
        <v>2580</v>
      </c>
      <c r="N1" t="s">
        <v>2581</v>
      </c>
      <c r="O1" t="s">
        <v>2582</v>
      </c>
      <c r="P1" t="s">
        <v>2583</v>
      </c>
      <c r="Q1" t="s">
        <v>2584</v>
      </c>
      <c r="R1" t="s">
        <v>2585</v>
      </c>
      <c r="S1" t="s">
        <v>2586</v>
      </c>
      <c r="T1" t="s">
        <v>2587</v>
      </c>
      <c r="U1" t="s">
        <v>2588</v>
      </c>
      <c r="V1" t="s">
        <v>2589</v>
      </c>
      <c r="W1" t="s">
        <v>2590</v>
      </c>
      <c r="Z1" t="s">
        <v>2573</v>
      </c>
      <c r="AA1" t="s">
        <v>2576</v>
      </c>
      <c r="AB1" t="s">
        <v>2577</v>
      </c>
      <c r="AC1" t="s">
        <v>2579</v>
      </c>
      <c r="AD1" t="s">
        <v>2581</v>
      </c>
      <c r="AE1" t="s">
        <v>2586</v>
      </c>
      <c r="AF1" t="s">
        <v>2587</v>
      </c>
      <c r="AG1" t="s">
        <v>2588</v>
      </c>
      <c r="AH1" t="s">
        <v>2591</v>
      </c>
      <c r="AI1" t="s">
        <v>2592</v>
      </c>
      <c r="AJ1" t="s">
        <v>2593</v>
      </c>
      <c r="AK1" t="s">
        <v>2594</v>
      </c>
      <c r="AL1" t="s">
        <v>2595</v>
      </c>
      <c r="AM1" t="s">
        <v>2596</v>
      </c>
      <c r="AN1" t="s">
        <v>2597</v>
      </c>
      <c r="AO1" t="s">
        <v>2598</v>
      </c>
      <c r="AP1" s="80" t="s">
        <v>2533</v>
      </c>
      <c r="AQ1" s="14" t="s">
        <v>2534</v>
      </c>
      <c r="AR1" s="14" t="s">
        <v>2535</v>
      </c>
      <c r="AS1" s="14" t="s">
        <v>2536</v>
      </c>
      <c r="AT1" s="14" t="s">
        <v>2537</v>
      </c>
      <c r="AU1" s="14" t="s">
        <v>2538</v>
      </c>
      <c r="AV1" s="14" t="s">
        <v>2539</v>
      </c>
      <c r="AW1" s="14" t="s">
        <v>2540</v>
      </c>
      <c r="AX1" s="14" t="s">
        <v>2541</v>
      </c>
      <c r="AY1" s="80"/>
      <c r="AZ1" s="80"/>
      <c r="BB1">
        <v>10</v>
      </c>
      <c r="BC1">
        <v>11</v>
      </c>
      <c r="BD1">
        <v>12</v>
      </c>
      <c r="BE1">
        <v>13</v>
      </c>
      <c r="BF1">
        <v>14</v>
      </c>
      <c r="BG1">
        <v>15</v>
      </c>
      <c r="BH1">
        <v>16</v>
      </c>
    </row>
    <row r="2" spans="1:60" x14ac:dyDescent="0.3">
      <c r="C2">
        <v>13</v>
      </c>
      <c r="D2" t="s">
        <v>2599</v>
      </c>
      <c r="E2">
        <v>99</v>
      </c>
      <c r="BB2" t="s">
        <v>2592</v>
      </c>
      <c r="BC2" t="s">
        <v>2593</v>
      </c>
      <c r="BD2" t="s">
        <v>2594</v>
      </c>
      <c r="BE2" t="s">
        <v>2595</v>
      </c>
      <c r="BF2" t="s">
        <v>2596</v>
      </c>
      <c r="BG2" t="s">
        <v>2597</v>
      </c>
      <c r="BH2" t="s">
        <v>2598</v>
      </c>
    </row>
    <row r="3" spans="1:60" x14ac:dyDescent="0.3">
      <c r="A3" t="str">
        <f>IF(LEN(B3)=5,B3,RIGHT(B3,5))</f>
        <v>01204</v>
      </c>
      <c r="B3" s="158" t="str">
        <f>0&amp;E3</f>
        <v>01204</v>
      </c>
      <c r="C3">
        <v>13</v>
      </c>
      <c r="D3" t="s">
        <v>2600</v>
      </c>
      <c r="E3">
        <v>1204</v>
      </c>
      <c r="F3" t="s">
        <v>254</v>
      </c>
      <c r="G3">
        <v>1275.444</v>
      </c>
      <c r="H3">
        <v>3553.2759999999998</v>
      </c>
      <c r="I3">
        <v>1482.367</v>
      </c>
      <c r="J3">
        <v>4109.8890000000001</v>
      </c>
      <c r="K3">
        <v>1888.2</v>
      </c>
      <c r="L3">
        <v>4621.6689999999999</v>
      </c>
      <c r="M3">
        <v>5.3179999999999996</v>
      </c>
      <c r="N3">
        <v>27.478999999999999</v>
      </c>
      <c r="O3">
        <v>0</v>
      </c>
      <c r="P3">
        <v>0</v>
      </c>
      <c r="Q3">
        <v>0</v>
      </c>
      <c r="R3">
        <v>4.0000000000000001E-3</v>
      </c>
      <c r="S3">
        <v>0</v>
      </c>
      <c r="T3">
        <v>0</v>
      </c>
      <c r="U3">
        <v>2.1999999999999999E-2</v>
      </c>
      <c r="V3">
        <v>15.221</v>
      </c>
      <c r="W3">
        <v>123.023</v>
      </c>
      <c r="Y3" t="str">
        <f>D3</f>
        <v>北海道</v>
      </c>
      <c r="Z3" t="str">
        <f>D3&amp;F3</f>
        <v>北海道旭川市</v>
      </c>
      <c r="AA3" s="159">
        <f>I3</f>
        <v>1482.367</v>
      </c>
      <c r="AB3" s="159">
        <f>J3</f>
        <v>4109.8890000000001</v>
      </c>
      <c r="AC3" s="159">
        <f>L3</f>
        <v>4621.6689999999999</v>
      </c>
      <c r="AD3" s="159">
        <f>N3</f>
        <v>27.478999999999999</v>
      </c>
      <c r="AE3" s="159">
        <f>S3</f>
        <v>0</v>
      </c>
      <c r="AF3" s="159">
        <f>T3</f>
        <v>0</v>
      </c>
      <c r="AG3" s="159">
        <f>U3</f>
        <v>2.1999999999999999E-2</v>
      </c>
      <c r="AH3" s="160">
        <f>SUM(AA3:AG3)</f>
        <v>10241.425999999999</v>
      </c>
      <c r="AI3" s="135">
        <f>IFERROR(AA3/$AH3,"")</f>
        <v>0.14474224585521586</v>
      </c>
      <c r="AJ3" s="135">
        <f t="shared" ref="AJ3:AO3" si="0">IFERROR(AB3/$AH3,"")</f>
        <v>0.40130046343155734</v>
      </c>
      <c r="AK3" s="135">
        <f t="shared" si="0"/>
        <v>0.45127202012688467</v>
      </c>
      <c r="AL3" s="135">
        <f t="shared" si="0"/>
        <v>2.6831224479872237E-3</v>
      </c>
      <c r="AM3" s="135">
        <f t="shared" si="0"/>
        <v>0</v>
      </c>
      <c r="AN3" s="135">
        <f t="shared" si="0"/>
        <v>0</v>
      </c>
      <c r="AO3" s="135">
        <f t="shared" si="0"/>
        <v>2.1481383549517421E-6</v>
      </c>
      <c r="AP3" s="159">
        <f>IFERROR(VLOOKUP(A3,人口!$A$2:$E$1748,5,0),0)</f>
        <v>334070</v>
      </c>
      <c r="AQ3" s="159">
        <f t="shared" ref="AQ3:AQ66" si="1">IF(SUMIFS($AP3,$AP3,$BI$17,$AP3,$BJ$17)&gt;0,1,0)</f>
        <v>0</v>
      </c>
      <c r="AR3" s="159">
        <f t="shared" ref="AR3:AR66" si="2">IF(SUMIFS($AP3,$AP3,$BI$18,$AP3,$BJ$18)&gt;0,1,0)</f>
        <v>0</v>
      </c>
      <c r="AS3" s="159">
        <f t="shared" ref="AS3:AS66" si="3">IF(SUMIFS($AP3,$AP3,$BI$19,$AP3,$BJ$19)&gt;0,1,0)</f>
        <v>0</v>
      </c>
      <c r="AT3" s="159">
        <f t="shared" ref="AT3:AT66" si="4">IF(SUMIFS($AP3,$AP3,$BI$20,$AP3,$BJ$20)&gt;0,1,0)</f>
        <v>0</v>
      </c>
      <c r="AU3" s="159">
        <f t="shared" ref="AU3:AU66" si="5">IF(SUMIFS($AP3,$AP3,$BI$21,$AP3,$BJ$21)&gt;0,1,0)</f>
        <v>0</v>
      </c>
      <c r="AV3" s="159">
        <f t="shared" ref="AV3:AV66" si="6">IF(SUMIFS($AP3,$AP3,$BI$22,$AP3,$BJ$22)&gt;0,1,0)</f>
        <v>1</v>
      </c>
      <c r="AW3" s="159">
        <f t="shared" ref="AW3:AW66" si="7">IF(SUMIFS($AP3,$AP3,$BI$23,$AP3,$BJ$23)&gt;0,1,0)</f>
        <v>0</v>
      </c>
      <c r="AX3" s="159">
        <f>IF(SUMIFS($AP3,$AP3,$BI$24)&gt;0,1,0)</f>
        <v>0</v>
      </c>
      <c r="AY3" s="159" t="str">
        <f>IF(AQ3=1,$AQ$1,IF(AR3=1,$AR$1,IF(AS3=1,$AS$1,IF(AT3=1,$AT$1,IF(AU3=1,$AU$1,IF(AV3=1,$AV$1,IF(AW3=1,$AW$1,IF(AX3=1,$AX$1,""))))))))</f>
        <v>20万～50万人未満の市町村平均</v>
      </c>
      <c r="AZ3" s="159"/>
      <c r="BA3" s="5" t="str">
        <f>地域モデル判定ツール!$D$3&amp;地域モデル判定ツール!$E$3</f>
        <v>山形県札幌市</v>
      </c>
      <c r="BB3" s="135" t="e">
        <f t="shared" ref="BB3:BH3" si="8">VLOOKUP($BA$3,$Z$3:$AO$1798,BB1,0)</f>
        <v>#N/A</v>
      </c>
      <c r="BC3" s="135" t="e">
        <f t="shared" si="8"/>
        <v>#N/A</v>
      </c>
      <c r="BD3" s="135" t="e">
        <f t="shared" si="8"/>
        <v>#N/A</v>
      </c>
      <c r="BE3" s="135" t="e">
        <f t="shared" si="8"/>
        <v>#N/A</v>
      </c>
      <c r="BF3" s="135" t="e">
        <f t="shared" si="8"/>
        <v>#N/A</v>
      </c>
      <c r="BG3" s="135" t="e">
        <f t="shared" si="8"/>
        <v>#N/A</v>
      </c>
      <c r="BH3" s="135" t="e">
        <f t="shared" si="8"/>
        <v>#N/A</v>
      </c>
    </row>
    <row r="4" spans="1:60" x14ac:dyDescent="0.3">
      <c r="A4" t="str">
        <f t="shared" ref="A4:A67" si="9">IF(LEN(B4)=5,B4,RIGHT(B4,5))</f>
        <v>01212</v>
      </c>
      <c r="B4" s="158" t="str">
        <f t="shared" ref="B4:B67" si="10">0&amp;E4</f>
        <v>01212</v>
      </c>
      <c r="C4">
        <v>13</v>
      </c>
      <c r="D4" t="s">
        <v>2600</v>
      </c>
      <c r="E4">
        <v>1212</v>
      </c>
      <c r="F4" t="s">
        <v>674</v>
      </c>
      <c r="G4">
        <v>98.224000000000004</v>
      </c>
      <c r="H4">
        <v>126.489</v>
      </c>
      <c r="I4">
        <v>109.042</v>
      </c>
      <c r="J4">
        <v>140.185</v>
      </c>
      <c r="K4">
        <v>1101.5</v>
      </c>
      <c r="L4">
        <v>2417.0929999999998</v>
      </c>
      <c r="M4">
        <v>0</v>
      </c>
      <c r="N4">
        <v>0</v>
      </c>
      <c r="O4">
        <v>0</v>
      </c>
      <c r="P4">
        <v>0</v>
      </c>
      <c r="Q4">
        <v>0</v>
      </c>
      <c r="R4">
        <v>0</v>
      </c>
      <c r="S4">
        <v>0</v>
      </c>
      <c r="T4">
        <v>0</v>
      </c>
      <c r="U4">
        <v>0</v>
      </c>
      <c r="V4">
        <v>1.0920000000000001</v>
      </c>
      <c r="W4">
        <v>9.81</v>
      </c>
      <c r="Y4" t="str">
        <f t="shared" ref="Y4:Y67" si="11">D4</f>
        <v>北海道</v>
      </c>
      <c r="Z4" t="str">
        <f t="shared" ref="Z4:Z67" si="12">D4&amp;F4</f>
        <v>北海道留萌市</v>
      </c>
      <c r="AA4" s="159">
        <f t="shared" ref="AA4:AA67" si="13">I4</f>
        <v>109.042</v>
      </c>
      <c r="AB4" s="159">
        <f t="shared" ref="AB4:AB67" si="14">J4</f>
        <v>140.185</v>
      </c>
      <c r="AC4" s="159">
        <f t="shared" ref="AC4:AC67" si="15">L4</f>
        <v>2417.0929999999998</v>
      </c>
      <c r="AD4" s="159">
        <f t="shared" ref="AD4:AD67" si="16">N4</f>
        <v>0</v>
      </c>
      <c r="AE4" s="159">
        <f t="shared" ref="AE4:AE67" si="17">S4</f>
        <v>0</v>
      </c>
      <c r="AF4" s="159">
        <f t="shared" ref="AF4:AF67" si="18">T4</f>
        <v>0</v>
      </c>
      <c r="AG4" s="159">
        <f t="shared" ref="AG4:AG67" si="19">U4</f>
        <v>0</v>
      </c>
      <c r="AH4" s="160">
        <f t="shared" ref="AH4:AH67" si="20">SUM(AA4:AG4)</f>
        <v>2666.3199999999997</v>
      </c>
      <c r="AI4" s="135">
        <f t="shared" ref="AI4:AI67" si="21">IFERROR(AA4/$AH4,"")</f>
        <v>4.089606648864353E-2</v>
      </c>
      <c r="AJ4" s="135">
        <f t="shared" ref="AJ4:AJ67" si="22">IFERROR(AB4/$AH4,"")</f>
        <v>5.2576209907287952E-2</v>
      </c>
      <c r="AK4" s="135">
        <f t="shared" ref="AK4:AK67" si="23">IFERROR(AC4/$AH4,"")</f>
        <v>0.90652772360406852</v>
      </c>
      <c r="AL4" s="135">
        <f t="shared" ref="AL4:AL67" si="24">IFERROR(AD4/$AH4,"")</f>
        <v>0</v>
      </c>
      <c r="AM4" s="135">
        <f t="shared" ref="AM4:AM67" si="25">IFERROR(AE4/$AH4,"")</f>
        <v>0</v>
      </c>
      <c r="AN4" s="135">
        <f t="shared" ref="AN4:AN67" si="26">IFERROR(AF4/$AH4,"")</f>
        <v>0</v>
      </c>
      <c r="AO4" s="135">
        <f t="shared" ref="AO4:AO67" si="27">IFERROR(AG4/$AH4,"")</f>
        <v>0</v>
      </c>
      <c r="AP4" s="159">
        <f>IFERROR(VLOOKUP(A4,人口!$A$2:$E$1748,5,0),0)</f>
        <v>20715</v>
      </c>
      <c r="AQ4" s="159">
        <f t="shared" si="1"/>
        <v>0</v>
      </c>
      <c r="AR4" s="159">
        <f t="shared" si="2"/>
        <v>0</v>
      </c>
      <c r="AS4" s="159">
        <f t="shared" si="3"/>
        <v>1</v>
      </c>
      <c r="AT4" s="159">
        <f t="shared" si="4"/>
        <v>0</v>
      </c>
      <c r="AU4" s="159">
        <f t="shared" si="5"/>
        <v>0</v>
      </c>
      <c r="AV4" s="159">
        <f t="shared" si="6"/>
        <v>0</v>
      </c>
      <c r="AW4" s="159">
        <f t="shared" si="7"/>
        <v>0</v>
      </c>
      <c r="AX4" s="159">
        <f t="shared" ref="AX4:AX67" si="28">IF(SUMIFS($AP4,$AP4,$BI$24)&gt;0,1,0)</f>
        <v>0</v>
      </c>
      <c r="AY4" s="159" t="str">
        <f t="shared" ref="AY4:AY67" si="29">IF(AQ4=1,$AQ$1,IF(AR4=1,$AR$1,IF(AS4=1,$AS$1,IF(AT4=1,$AT$1,IF(AU4=1,$AU$1,IF(AV4=1,$AV$1,IF(AW4=1,$AW$1,IF(AX4=1,$AX$1,""))))))))</f>
        <v>1万～3万人未満の市町村平均</v>
      </c>
      <c r="AZ4" s="159"/>
      <c r="BA4" t="e">
        <f>VLOOKUP(BA3,$Z$3:$AY$1798,26,0)</f>
        <v>#N/A</v>
      </c>
      <c r="BB4" s="135" t="e">
        <f>VLOOKUP($BA4,$BA$17:$BH$24,BB16,0)</f>
        <v>#N/A</v>
      </c>
      <c r="BC4" s="135" t="e">
        <f t="shared" ref="BC4:BH4" si="30">VLOOKUP($BA4,$BA$17:$BH$24,BC16,0)</f>
        <v>#N/A</v>
      </c>
      <c r="BD4" s="135" t="e">
        <f t="shared" si="30"/>
        <v>#N/A</v>
      </c>
      <c r="BE4" s="135" t="e">
        <f t="shared" si="30"/>
        <v>#N/A</v>
      </c>
      <c r="BF4" s="135" t="e">
        <f t="shared" si="30"/>
        <v>#N/A</v>
      </c>
      <c r="BG4" s="135" t="e">
        <f t="shared" si="30"/>
        <v>#N/A</v>
      </c>
      <c r="BH4" s="135" t="e">
        <f t="shared" si="30"/>
        <v>#N/A</v>
      </c>
    </row>
    <row r="5" spans="1:60" x14ac:dyDescent="0.3">
      <c r="A5" t="str">
        <f t="shared" si="9"/>
        <v>01214</v>
      </c>
      <c r="B5" s="158" t="str">
        <f t="shared" si="10"/>
        <v>01214</v>
      </c>
      <c r="C5">
        <v>13</v>
      </c>
      <c r="D5" t="s">
        <v>2600</v>
      </c>
      <c r="E5">
        <v>1214</v>
      </c>
      <c r="F5" t="s">
        <v>781</v>
      </c>
      <c r="G5">
        <v>193.55</v>
      </c>
      <c r="H5">
        <v>5260.7470000000003</v>
      </c>
      <c r="I5">
        <v>211.702</v>
      </c>
      <c r="J5">
        <v>5735.0959999999995</v>
      </c>
      <c r="K5">
        <v>5125.1000000000004</v>
      </c>
      <c r="L5">
        <v>15575.364</v>
      </c>
      <c r="M5">
        <v>0</v>
      </c>
      <c r="N5">
        <v>0</v>
      </c>
      <c r="O5">
        <v>0</v>
      </c>
      <c r="P5">
        <v>0</v>
      </c>
      <c r="Q5">
        <v>0</v>
      </c>
      <c r="R5">
        <v>5.1820000000000004</v>
      </c>
      <c r="S5">
        <v>0</v>
      </c>
      <c r="T5">
        <v>0</v>
      </c>
      <c r="U5">
        <v>31.776</v>
      </c>
      <c r="V5">
        <v>1.7230000000000001</v>
      </c>
      <c r="W5">
        <v>17.911999999999999</v>
      </c>
      <c r="Y5" t="str">
        <f t="shared" si="11"/>
        <v>北海道</v>
      </c>
      <c r="Z5" t="str">
        <f t="shared" si="12"/>
        <v>北海道稚内市</v>
      </c>
      <c r="AA5" s="159">
        <f t="shared" si="13"/>
        <v>211.702</v>
      </c>
      <c r="AB5" s="159">
        <f t="shared" si="14"/>
        <v>5735.0959999999995</v>
      </c>
      <c r="AC5" s="159">
        <f t="shared" si="15"/>
        <v>15575.364</v>
      </c>
      <c r="AD5" s="159">
        <f t="shared" si="16"/>
        <v>0</v>
      </c>
      <c r="AE5" s="159">
        <f t="shared" si="17"/>
        <v>0</v>
      </c>
      <c r="AF5" s="159">
        <f t="shared" si="18"/>
        <v>0</v>
      </c>
      <c r="AG5" s="159">
        <f t="shared" si="19"/>
        <v>31.776</v>
      </c>
      <c r="AH5" s="160">
        <f t="shared" si="20"/>
        <v>21553.938000000002</v>
      </c>
      <c r="AI5" s="135">
        <f t="shared" si="21"/>
        <v>9.8219638564423801E-3</v>
      </c>
      <c r="AJ5" s="135">
        <f t="shared" si="22"/>
        <v>0.26608112169571979</v>
      </c>
      <c r="AK5" s="135">
        <f t="shared" si="23"/>
        <v>0.72262265948802484</v>
      </c>
      <c r="AL5" s="135">
        <f t="shared" si="24"/>
        <v>0</v>
      </c>
      <c r="AM5" s="135">
        <f t="shared" si="25"/>
        <v>0</v>
      </c>
      <c r="AN5" s="135">
        <f t="shared" si="26"/>
        <v>0</v>
      </c>
      <c r="AO5" s="135">
        <f t="shared" si="27"/>
        <v>1.474254959812912E-3</v>
      </c>
      <c r="AP5" s="159">
        <f>IFERROR(VLOOKUP(A5,人口!$A$2:$E$1748,5,0),0)</f>
        <v>33605</v>
      </c>
      <c r="AQ5" s="159">
        <f t="shared" si="1"/>
        <v>0</v>
      </c>
      <c r="AR5" s="159">
        <f t="shared" si="2"/>
        <v>0</v>
      </c>
      <c r="AS5" s="159">
        <f t="shared" si="3"/>
        <v>0</v>
      </c>
      <c r="AT5" s="159">
        <f t="shared" si="4"/>
        <v>1</v>
      </c>
      <c r="AU5" s="159">
        <f t="shared" si="5"/>
        <v>0</v>
      </c>
      <c r="AV5" s="159">
        <f t="shared" si="6"/>
        <v>0</v>
      </c>
      <c r="AW5" s="159">
        <f t="shared" si="7"/>
        <v>0</v>
      </c>
      <c r="AX5" s="159">
        <f t="shared" si="28"/>
        <v>0</v>
      </c>
      <c r="AY5" s="159" t="str">
        <f t="shared" si="29"/>
        <v>3万～10万人未満の市町村平均</v>
      </c>
      <c r="AZ5" s="159"/>
      <c r="BA5" s="5" t="s">
        <v>2542</v>
      </c>
      <c r="BB5" s="161">
        <f>AVERAGE(AI3:AI1798)</f>
        <v>0.32287393521025171</v>
      </c>
      <c r="BC5" s="161">
        <f t="shared" ref="BC5:BH5" si="31">AVERAGE(AJ3:AJ1798)</f>
        <v>0.39163561533296987</v>
      </c>
      <c r="BD5" s="161">
        <f t="shared" si="31"/>
        <v>0.24797458508980538</v>
      </c>
      <c r="BE5" s="161">
        <f t="shared" si="31"/>
        <v>2.3059108947877001E-2</v>
      </c>
      <c r="BF5" s="161">
        <f t="shared" si="31"/>
        <v>1.0923757595435252E-2</v>
      </c>
      <c r="BG5" s="161">
        <f t="shared" si="31"/>
        <v>6.9065171450721134E-4</v>
      </c>
      <c r="BH5" s="161">
        <f t="shared" si="31"/>
        <v>2.8423461091540638E-3</v>
      </c>
    </row>
    <row r="6" spans="1:60" x14ac:dyDescent="0.3">
      <c r="A6" t="str">
        <f t="shared" si="9"/>
        <v>01220</v>
      </c>
      <c r="B6" s="158" t="str">
        <f t="shared" si="10"/>
        <v>01220</v>
      </c>
      <c r="C6">
        <v>13</v>
      </c>
      <c r="D6" t="s">
        <v>2600</v>
      </c>
      <c r="E6">
        <v>1220</v>
      </c>
      <c r="F6" t="s">
        <v>1074</v>
      </c>
      <c r="G6">
        <v>156.17599999999999</v>
      </c>
      <c r="H6">
        <v>4595.1980000000003</v>
      </c>
      <c r="I6">
        <v>175.91800000000001</v>
      </c>
      <c r="J6">
        <v>5163.3959999999997</v>
      </c>
      <c r="K6">
        <v>3804.8</v>
      </c>
      <c r="L6">
        <v>9293.7379999999994</v>
      </c>
      <c r="M6">
        <v>6.0679999999999996</v>
      </c>
      <c r="N6">
        <v>35.158000000000001</v>
      </c>
      <c r="O6">
        <v>1.3560000000000001</v>
      </c>
      <c r="P6">
        <v>0</v>
      </c>
      <c r="Q6">
        <v>0</v>
      </c>
      <c r="R6">
        <v>0</v>
      </c>
      <c r="S6">
        <v>0</v>
      </c>
      <c r="T6">
        <v>0</v>
      </c>
      <c r="U6">
        <v>0</v>
      </c>
      <c r="V6">
        <v>1.288</v>
      </c>
      <c r="W6">
        <v>11.813000000000001</v>
      </c>
      <c r="Y6" t="str">
        <f t="shared" si="11"/>
        <v>北海道</v>
      </c>
      <c r="Z6" t="str">
        <f t="shared" si="12"/>
        <v>北海道士別市</v>
      </c>
      <c r="AA6" s="159">
        <f t="shared" si="13"/>
        <v>175.91800000000001</v>
      </c>
      <c r="AB6" s="159">
        <f t="shared" si="14"/>
        <v>5163.3959999999997</v>
      </c>
      <c r="AC6" s="159">
        <f t="shared" si="15"/>
        <v>9293.7379999999994</v>
      </c>
      <c r="AD6" s="159">
        <f t="shared" si="16"/>
        <v>35.158000000000001</v>
      </c>
      <c r="AE6" s="159">
        <f t="shared" si="17"/>
        <v>0</v>
      </c>
      <c r="AF6" s="159">
        <f t="shared" si="18"/>
        <v>0</v>
      </c>
      <c r="AG6" s="159">
        <f t="shared" si="19"/>
        <v>0</v>
      </c>
      <c r="AH6" s="160">
        <f t="shared" si="20"/>
        <v>14668.21</v>
      </c>
      <c r="AI6" s="135">
        <f t="shared" si="21"/>
        <v>1.1993147084749948E-2</v>
      </c>
      <c r="AJ6" s="135">
        <f t="shared" si="22"/>
        <v>0.35201268593782065</v>
      </c>
      <c r="AK6" s="135">
        <f t="shared" si="23"/>
        <v>0.63359728283137473</v>
      </c>
      <c r="AL6" s="135">
        <f t="shared" si="24"/>
        <v>2.3968841460546312E-3</v>
      </c>
      <c r="AM6" s="135">
        <f t="shared" si="25"/>
        <v>0</v>
      </c>
      <c r="AN6" s="135">
        <f t="shared" si="26"/>
        <v>0</v>
      </c>
      <c r="AO6" s="135">
        <f t="shared" si="27"/>
        <v>0</v>
      </c>
      <c r="AP6" s="159">
        <f>IFERROR(VLOOKUP(A6,人口!$A$2:$E$1748,5,0),0)</f>
        <v>18562</v>
      </c>
      <c r="AQ6" s="159">
        <f t="shared" si="1"/>
        <v>0</v>
      </c>
      <c r="AR6" s="159">
        <f t="shared" si="2"/>
        <v>0</v>
      </c>
      <c r="AS6" s="159">
        <f t="shared" si="3"/>
        <v>1</v>
      </c>
      <c r="AT6" s="159">
        <f t="shared" si="4"/>
        <v>0</v>
      </c>
      <c r="AU6" s="159">
        <f t="shared" si="5"/>
        <v>0</v>
      </c>
      <c r="AV6" s="159">
        <f t="shared" si="6"/>
        <v>0</v>
      </c>
      <c r="AW6" s="159">
        <f t="shared" si="7"/>
        <v>0</v>
      </c>
      <c r="AX6" s="159">
        <f t="shared" si="28"/>
        <v>0</v>
      </c>
      <c r="AY6" s="159" t="str">
        <f t="shared" si="29"/>
        <v>1万～3万人未満の市町村平均</v>
      </c>
      <c r="AZ6" s="159"/>
    </row>
    <row r="7" spans="1:60" x14ac:dyDescent="0.3">
      <c r="A7" t="str">
        <f t="shared" si="9"/>
        <v>01221</v>
      </c>
      <c r="B7" s="158" t="str">
        <f t="shared" si="10"/>
        <v>01221</v>
      </c>
      <c r="C7">
        <v>13</v>
      </c>
      <c r="D7" t="s">
        <v>2600</v>
      </c>
      <c r="E7">
        <v>1221</v>
      </c>
      <c r="F7" t="s">
        <v>1114</v>
      </c>
      <c r="G7">
        <v>173.02099999999999</v>
      </c>
      <c r="H7">
        <v>2287.0819999999999</v>
      </c>
      <c r="I7">
        <v>192.65600000000001</v>
      </c>
      <c r="J7">
        <v>2539.0729999999999</v>
      </c>
      <c r="K7">
        <v>1513.2</v>
      </c>
      <c r="L7">
        <v>3693.2060000000001</v>
      </c>
      <c r="M7">
        <v>3.6640000000000001</v>
      </c>
      <c r="N7">
        <v>19.594000000000001</v>
      </c>
      <c r="O7">
        <v>0.107</v>
      </c>
      <c r="P7">
        <v>0</v>
      </c>
      <c r="Q7">
        <v>0</v>
      </c>
      <c r="R7">
        <v>0</v>
      </c>
      <c r="S7">
        <v>0</v>
      </c>
      <c r="T7">
        <v>0</v>
      </c>
      <c r="U7">
        <v>0</v>
      </c>
      <c r="V7">
        <v>1.679</v>
      </c>
      <c r="W7">
        <v>14.811</v>
      </c>
      <c r="Y7" t="str">
        <f t="shared" si="11"/>
        <v>北海道</v>
      </c>
      <c r="Z7" t="str">
        <f t="shared" si="12"/>
        <v>北海道名寄市</v>
      </c>
      <c r="AA7" s="159">
        <f t="shared" si="13"/>
        <v>192.65600000000001</v>
      </c>
      <c r="AB7" s="159">
        <f t="shared" si="14"/>
        <v>2539.0729999999999</v>
      </c>
      <c r="AC7" s="159">
        <f t="shared" si="15"/>
        <v>3693.2060000000001</v>
      </c>
      <c r="AD7" s="159">
        <f t="shared" si="16"/>
        <v>19.594000000000001</v>
      </c>
      <c r="AE7" s="159">
        <f t="shared" si="17"/>
        <v>0</v>
      </c>
      <c r="AF7" s="159">
        <f t="shared" si="18"/>
        <v>0</v>
      </c>
      <c r="AG7" s="159">
        <f t="shared" si="19"/>
        <v>0</v>
      </c>
      <c r="AH7" s="160">
        <f t="shared" si="20"/>
        <v>6444.5289999999995</v>
      </c>
      <c r="AI7" s="135">
        <f t="shared" si="21"/>
        <v>2.9894504315210627E-2</v>
      </c>
      <c r="AJ7" s="135">
        <f t="shared" si="22"/>
        <v>0.39398891680059162</v>
      </c>
      <c r="AK7" s="135">
        <f t="shared" si="23"/>
        <v>0.57307617050059056</v>
      </c>
      <c r="AL7" s="135">
        <f t="shared" si="24"/>
        <v>3.0404083836072433E-3</v>
      </c>
      <c r="AM7" s="135">
        <f t="shared" si="25"/>
        <v>0</v>
      </c>
      <c r="AN7" s="135">
        <f t="shared" si="26"/>
        <v>0</v>
      </c>
      <c r="AO7" s="135">
        <f t="shared" si="27"/>
        <v>0</v>
      </c>
      <c r="AP7" s="159">
        <f>IFERROR(VLOOKUP(A7,人口!$A$2:$E$1748,5,0),0)</f>
        <v>27277</v>
      </c>
      <c r="AQ7" s="159">
        <f t="shared" si="1"/>
        <v>0</v>
      </c>
      <c r="AR7" s="159">
        <f t="shared" si="2"/>
        <v>0</v>
      </c>
      <c r="AS7" s="159">
        <f t="shared" si="3"/>
        <v>1</v>
      </c>
      <c r="AT7" s="159">
        <f t="shared" si="4"/>
        <v>0</v>
      </c>
      <c r="AU7" s="159">
        <f t="shared" si="5"/>
        <v>0</v>
      </c>
      <c r="AV7" s="159">
        <f t="shared" si="6"/>
        <v>0</v>
      </c>
      <c r="AW7" s="159">
        <f t="shared" si="7"/>
        <v>0</v>
      </c>
      <c r="AX7" s="159">
        <f t="shared" si="28"/>
        <v>0</v>
      </c>
      <c r="AY7" s="159" t="str">
        <f t="shared" si="29"/>
        <v>1万～3万人未満の市町村平均</v>
      </c>
      <c r="AZ7" s="159"/>
      <c r="BB7" t="str">
        <f>BA3</f>
        <v>山形県札幌市</v>
      </c>
      <c r="BC7" t="e">
        <f>BA4</f>
        <v>#N/A</v>
      </c>
      <c r="BD7" t="str">
        <f>BA5</f>
        <v>全国の市町村平均</v>
      </c>
    </row>
    <row r="8" spans="1:60" x14ac:dyDescent="0.3">
      <c r="A8" t="str">
        <f t="shared" si="9"/>
        <v>01229</v>
      </c>
      <c r="B8" s="158" t="str">
        <f t="shared" si="10"/>
        <v>01229</v>
      </c>
      <c r="C8">
        <v>13</v>
      </c>
      <c r="D8" t="s">
        <v>2600</v>
      </c>
      <c r="E8">
        <v>1229</v>
      </c>
      <c r="F8" t="s">
        <v>1404</v>
      </c>
      <c r="G8">
        <v>142.988</v>
      </c>
      <c r="H8">
        <v>3181.5859999999998</v>
      </c>
      <c r="I8">
        <v>164.92699999999999</v>
      </c>
      <c r="J8">
        <v>3658.0790000000002</v>
      </c>
      <c r="K8">
        <v>882</v>
      </c>
      <c r="L8">
        <v>2270.4969999999998</v>
      </c>
      <c r="M8">
        <v>8.7230000000000008</v>
      </c>
      <c r="N8">
        <v>50.459000000000003</v>
      </c>
      <c r="O8">
        <v>2.2730000000000001</v>
      </c>
      <c r="P8">
        <v>0</v>
      </c>
      <c r="Q8">
        <v>0</v>
      </c>
      <c r="R8">
        <v>0</v>
      </c>
      <c r="S8">
        <v>0</v>
      </c>
      <c r="T8">
        <v>0</v>
      </c>
      <c r="U8">
        <v>0</v>
      </c>
      <c r="V8">
        <v>1.3140000000000001</v>
      </c>
      <c r="W8">
        <v>11.446999999999999</v>
      </c>
      <c r="Y8" t="str">
        <f t="shared" si="11"/>
        <v>北海道</v>
      </c>
      <c r="Z8" t="str">
        <f t="shared" si="12"/>
        <v>北海道富良野市</v>
      </c>
      <c r="AA8" s="159">
        <f t="shared" si="13"/>
        <v>164.92699999999999</v>
      </c>
      <c r="AB8" s="159">
        <f t="shared" si="14"/>
        <v>3658.0790000000002</v>
      </c>
      <c r="AC8" s="159">
        <f t="shared" si="15"/>
        <v>2270.4969999999998</v>
      </c>
      <c r="AD8" s="159">
        <f t="shared" si="16"/>
        <v>50.459000000000003</v>
      </c>
      <c r="AE8" s="159">
        <f t="shared" si="17"/>
        <v>0</v>
      </c>
      <c r="AF8" s="159">
        <f t="shared" si="18"/>
        <v>0</v>
      </c>
      <c r="AG8" s="159">
        <f t="shared" si="19"/>
        <v>0</v>
      </c>
      <c r="AH8" s="160">
        <f t="shared" si="20"/>
        <v>6143.9620000000004</v>
      </c>
      <c r="AI8" s="135">
        <f t="shared" si="21"/>
        <v>2.6843753265401053E-2</v>
      </c>
      <c r="AJ8" s="135">
        <f t="shared" si="22"/>
        <v>0.59539414469034802</v>
      </c>
      <c r="AK8" s="135">
        <f t="shared" si="23"/>
        <v>0.36954932338448704</v>
      </c>
      <c r="AL8" s="135">
        <f t="shared" si="24"/>
        <v>8.2127786597638464E-3</v>
      </c>
      <c r="AM8" s="135">
        <f t="shared" si="25"/>
        <v>0</v>
      </c>
      <c r="AN8" s="135">
        <f t="shared" si="26"/>
        <v>0</v>
      </c>
      <c r="AO8" s="135">
        <f t="shared" si="27"/>
        <v>0</v>
      </c>
      <c r="AP8" s="159">
        <f>IFERROR(VLOOKUP(A8,人口!$A$2:$E$1748,5,0),0)</f>
        <v>21593</v>
      </c>
      <c r="AQ8" s="159">
        <f t="shared" si="1"/>
        <v>0</v>
      </c>
      <c r="AR8" s="159">
        <f t="shared" si="2"/>
        <v>0</v>
      </c>
      <c r="AS8" s="159">
        <f t="shared" si="3"/>
        <v>1</v>
      </c>
      <c r="AT8" s="159">
        <f t="shared" si="4"/>
        <v>0</v>
      </c>
      <c r="AU8" s="159">
        <f t="shared" si="5"/>
        <v>0</v>
      </c>
      <c r="AV8" s="159">
        <f t="shared" si="6"/>
        <v>0</v>
      </c>
      <c r="AW8" s="159">
        <f t="shared" si="7"/>
        <v>0</v>
      </c>
      <c r="AX8" s="159">
        <f t="shared" si="28"/>
        <v>0</v>
      </c>
      <c r="AY8" s="159" t="str">
        <f t="shared" si="29"/>
        <v>1万～3万人未満の市町村平均</v>
      </c>
      <c r="AZ8" s="159"/>
      <c r="BA8" t="s">
        <v>1659</v>
      </c>
      <c r="BB8" s="148" t="e" cm="1">
        <f t="array" ref="BB8:BB14">TRANSPOSE(BB3:BH3)</f>
        <v>#N/A</v>
      </c>
      <c r="BC8" s="148" t="e" cm="1">
        <f t="array" ref="BC8:BC14">TRANSPOSE(BB4:BH4)</f>
        <v>#N/A</v>
      </c>
      <c r="BD8" s="148" cm="1">
        <f t="array" ref="BD8:BD14">TRANSPOSE(BB5:BH5)</f>
        <v>0.32287393521025171</v>
      </c>
    </row>
    <row r="9" spans="1:60" x14ac:dyDescent="0.3">
      <c r="A9" t="str">
        <f t="shared" si="9"/>
        <v>01452</v>
      </c>
      <c r="B9" s="158" t="str">
        <f t="shared" si="10"/>
        <v>01452</v>
      </c>
      <c r="C9">
        <v>13</v>
      </c>
      <c r="D9" t="s">
        <v>2600</v>
      </c>
      <c r="E9">
        <v>1452</v>
      </c>
      <c r="F9" t="s">
        <v>1893</v>
      </c>
      <c r="G9">
        <v>48.731000000000002</v>
      </c>
      <c r="H9">
        <v>1110.2270000000001</v>
      </c>
      <c r="I9">
        <v>55.564</v>
      </c>
      <c r="J9">
        <v>1261.857</v>
      </c>
      <c r="K9">
        <v>164.6</v>
      </c>
      <c r="L9">
        <v>332.435</v>
      </c>
      <c r="M9">
        <v>0</v>
      </c>
      <c r="N9">
        <v>0</v>
      </c>
      <c r="O9">
        <v>0</v>
      </c>
      <c r="P9">
        <v>0</v>
      </c>
      <c r="Q9">
        <v>0</v>
      </c>
      <c r="R9">
        <v>0</v>
      </c>
      <c r="S9">
        <v>0</v>
      </c>
      <c r="T9">
        <v>0</v>
      </c>
      <c r="U9">
        <v>0</v>
      </c>
      <c r="V9">
        <v>0.36399999999999999</v>
      </c>
      <c r="W9">
        <v>3.964</v>
      </c>
      <c r="Y9" t="str">
        <f t="shared" si="11"/>
        <v>北海道</v>
      </c>
      <c r="Z9" t="str">
        <f t="shared" si="12"/>
        <v>北海道鷹栖町</v>
      </c>
      <c r="AA9" s="159">
        <f t="shared" si="13"/>
        <v>55.564</v>
      </c>
      <c r="AB9" s="159">
        <f t="shared" si="14"/>
        <v>1261.857</v>
      </c>
      <c r="AC9" s="159">
        <f t="shared" si="15"/>
        <v>332.435</v>
      </c>
      <c r="AD9" s="159">
        <f t="shared" si="16"/>
        <v>0</v>
      </c>
      <c r="AE9" s="159">
        <f t="shared" si="17"/>
        <v>0</v>
      </c>
      <c r="AF9" s="159">
        <f t="shared" si="18"/>
        <v>0</v>
      </c>
      <c r="AG9" s="159">
        <f t="shared" si="19"/>
        <v>0</v>
      </c>
      <c r="AH9" s="160">
        <f t="shared" si="20"/>
        <v>1649.856</v>
      </c>
      <c r="AI9" s="135">
        <f t="shared" si="21"/>
        <v>3.3678090693975718E-2</v>
      </c>
      <c r="AJ9" s="135">
        <f t="shared" si="22"/>
        <v>0.76482856685674383</v>
      </c>
      <c r="AK9" s="135">
        <f t="shared" si="23"/>
        <v>0.20149334244928041</v>
      </c>
      <c r="AL9" s="135">
        <f t="shared" si="24"/>
        <v>0</v>
      </c>
      <c r="AM9" s="135">
        <f t="shared" si="25"/>
        <v>0</v>
      </c>
      <c r="AN9" s="135">
        <f t="shared" si="26"/>
        <v>0</v>
      </c>
      <c r="AO9" s="135">
        <f t="shared" si="27"/>
        <v>0</v>
      </c>
      <c r="AP9" s="159">
        <f>IFERROR(VLOOKUP(A9,人口!$A$2:$E$1748,5,0),0)</f>
        <v>6821</v>
      </c>
      <c r="AQ9" s="159">
        <f t="shared" si="1"/>
        <v>0</v>
      </c>
      <c r="AR9" s="159">
        <f t="shared" si="2"/>
        <v>1</v>
      </c>
      <c r="AS9" s="159">
        <f t="shared" si="3"/>
        <v>0</v>
      </c>
      <c r="AT9" s="159">
        <f t="shared" si="4"/>
        <v>0</v>
      </c>
      <c r="AU9" s="159">
        <f t="shared" si="5"/>
        <v>0</v>
      </c>
      <c r="AV9" s="159">
        <f t="shared" si="6"/>
        <v>0</v>
      </c>
      <c r="AW9" s="159">
        <f t="shared" si="7"/>
        <v>0</v>
      </c>
      <c r="AX9" s="159">
        <f t="shared" si="28"/>
        <v>0</v>
      </c>
      <c r="AY9" s="159" t="str">
        <f t="shared" si="29"/>
        <v>5千～1万人未満の市町村平均</v>
      </c>
      <c r="AZ9" s="159"/>
      <c r="BA9" t="s">
        <v>1673</v>
      </c>
      <c r="BB9" s="148" t="e">
        <v>#N/A</v>
      </c>
      <c r="BC9" s="148" t="e">
        <v>#N/A</v>
      </c>
      <c r="BD9" s="148">
        <v>0.39163561533296987</v>
      </c>
    </row>
    <row r="10" spans="1:60" x14ac:dyDescent="0.3">
      <c r="A10" t="str">
        <f t="shared" si="9"/>
        <v>01453</v>
      </c>
      <c r="B10" s="158" t="str">
        <f t="shared" si="10"/>
        <v>01453</v>
      </c>
      <c r="C10">
        <v>13</v>
      </c>
      <c r="D10" t="s">
        <v>2600</v>
      </c>
      <c r="E10">
        <v>1453</v>
      </c>
      <c r="F10" t="s">
        <v>1894</v>
      </c>
      <c r="G10">
        <v>57.892000000000003</v>
      </c>
      <c r="H10">
        <v>959.51300000000003</v>
      </c>
      <c r="I10">
        <v>66.888000000000005</v>
      </c>
      <c r="J10">
        <v>1104.924</v>
      </c>
      <c r="K10">
        <v>3</v>
      </c>
      <c r="L10">
        <v>4.8540000000000001</v>
      </c>
      <c r="M10">
        <v>1.76</v>
      </c>
      <c r="N10">
        <v>8.4190000000000005</v>
      </c>
      <c r="O10">
        <v>0.51400000000000001</v>
      </c>
      <c r="P10">
        <v>0</v>
      </c>
      <c r="Q10">
        <v>0</v>
      </c>
      <c r="R10">
        <v>0</v>
      </c>
      <c r="S10">
        <v>0</v>
      </c>
      <c r="T10">
        <v>0</v>
      </c>
      <c r="U10">
        <v>0</v>
      </c>
      <c r="V10">
        <v>0.36699999999999999</v>
      </c>
      <c r="W10">
        <v>3.4740000000000002</v>
      </c>
      <c r="Y10" t="str">
        <f t="shared" si="11"/>
        <v>北海道</v>
      </c>
      <c r="Z10" t="str">
        <f t="shared" si="12"/>
        <v>北海道東神楽町</v>
      </c>
      <c r="AA10" s="159">
        <f t="shared" si="13"/>
        <v>66.888000000000005</v>
      </c>
      <c r="AB10" s="159">
        <f t="shared" si="14"/>
        <v>1104.924</v>
      </c>
      <c r="AC10" s="159">
        <f t="shared" si="15"/>
        <v>4.8540000000000001</v>
      </c>
      <c r="AD10" s="159">
        <f t="shared" si="16"/>
        <v>8.4190000000000005</v>
      </c>
      <c r="AE10" s="159">
        <f t="shared" si="17"/>
        <v>0</v>
      </c>
      <c r="AF10" s="159">
        <f t="shared" si="18"/>
        <v>0</v>
      </c>
      <c r="AG10" s="159">
        <f t="shared" si="19"/>
        <v>0</v>
      </c>
      <c r="AH10" s="160">
        <f t="shared" si="20"/>
        <v>1185.085</v>
      </c>
      <c r="AI10" s="135">
        <f t="shared" si="21"/>
        <v>5.6441521072328145E-2</v>
      </c>
      <c r="AJ10" s="135">
        <f t="shared" si="22"/>
        <v>0.93235843842424804</v>
      </c>
      <c r="AK10" s="135">
        <f t="shared" si="23"/>
        <v>4.0959087322850257E-3</v>
      </c>
      <c r="AL10" s="135">
        <f t="shared" si="24"/>
        <v>7.1041317711387792E-3</v>
      </c>
      <c r="AM10" s="135">
        <f t="shared" si="25"/>
        <v>0</v>
      </c>
      <c r="AN10" s="135">
        <f t="shared" si="26"/>
        <v>0</v>
      </c>
      <c r="AO10" s="135">
        <f t="shared" si="27"/>
        <v>0</v>
      </c>
      <c r="AP10" s="159">
        <f>IFERROR(VLOOKUP(A10,人口!$A$2:$E$1748,5,0),0)</f>
        <v>10239</v>
      </c>
      <c r="AQ10" s="159">
        <f t="shared" si="1"/>
        <v>0</v>
      </c>
      <c r="AR10" s="159">
        <f t="shared" si="2"/>
        <v>0</v>
      </c>
      <c r="AS10" s="159">
        <f t="shared" si="3"/>
        <v>1</v>
      </c>
      <c r="AT10" s="159">
        <f t="shared" si="4"/>
        <v>0</v>
      </c>
      <c r="AU10" s="159">
        <f t="shared" si="5"/>
        <v>0</v>
      </c>
      <c r="AV10" s="159">
        <f t="shared" si="6"/>
        <v>0</v>
      </c>
      <c r="AW10" s="159">
        <f t="shared" si="7"/>
        <v>0</v>
      </c>
      <c r="AX10" s="159">
        <f t="shared" si="28"/>
        <v>0</v>
      </c>
      <c r="AY10" s="159" t="str">
        <f t="shared" si="29"/>
        <v>1万～3万人未満の市町村平均</v>
      </c>
      <c r="AZ10" s="159"/>
      <c r="BA10" t="s">
        <v>1687</v>
      </c>
      <c r="BB10" s="148" t="e">
        <v>#N/A</v>
      </c>
      <c r="BC10" s="148" t="e">
        <v>#N/A</v>
      </c>
      <c r="BD10" s="148">
        <v>0.24797458508980538</v>
      </c>
    </row>
    <row r="11" spans="1:60" x14ac:dyDescent="0.3">
      <c r="A11" t="str">
        <f t="shared" si="9"/>
        <v>01454</v>
      </c>
      <c r="B11" s="158" t="str">
        <f t="shared" si="10"/>
        <v>01454</v>
      </c>
      <c r="C11">
        <v>13</v>
      </c>
      <c r="D11" t="s">
        <v>2600</v>
      </c>
      <c r="E11">
        <v>1454</v>
      </c>
      <c r="F11" t="s">
        <v>1895</v>
      </c>
      <c r="G11">
        <v>52.631999999999998</v>
      </c>
      <c r="H11">
        <v>1123.6199999999999</v>
      </c>
      <c r="I11">
        <v>60.750999999999998</v>
      </c>
      <c r="J11">
        <v>1292.6610000000001</v>
      </c>
      <c r="K11">
        <v>460.4</v>
      </c>
      <c r="L11">
        <v>1064.528</v>
      </c>
      <c r="M11">
        <v>1.3</v>
      </c>
      <c r="N11">
        <v>7.0430000000000001</v>
      </c>
      <c r="O11">
        <v>0</v>
      </c>
      <c r="P11">
        <v>0</v>
      </c>
      <c r="Q11">
        <v>0</v>
      </c>
      <c r="R11">
        <v>0</v>
      </c>
      <c r="S11">
        <v>0</v>
      </c>
      <c r="T11">
        <v>0</v>
      </c>
      <c r="U11">
        <v>0</v>
      </c>
      <c r="V11">
        <v>0.33400000000000002</v>
      </c>
      <c r="W11">
        <v>3.6829999999999998</v>
      </c>
      <c r="Y11" t="str">
        <f t="shared" si="11"/>
        <v>北海道</v>
      </c>
      <c r="Z11" t="str">
        <f t="shared" si="12"/>
        <v>北海道当麻町</v>
      </c>
      <c r="AA11" s="159">
        <f t="shared" si="13"/>
        <v>60.750999999999998</v>
      </c>
      <c r="AB11" s="159">
        <f t="shared" si="14"/>
        <v>1292.6610000000001</v>
      </c>
      <c r="AC11" s="159">
        <f t="shared" si="15"/>
        <v>1064.528</v>
      </c>
      <c r="AD11" s="159">
        <f t="shared" si="16"/>
        <v>7.0430000000000001</v>
      </c>
      <c r="AE11" s="159">
        <f t="shared" si="17"/>
        <v>0</v>
      </c>
      <c r="AF11" s="159">
        <f t="shared" si="18"/>
        <v>0</v>
      </c>
      <c r="AG11" s="159">
        <f t="shared" si="19"/>
        <v>0</v>
      </c>
      <c r="AH11" s="160">
        <f t="shared" si="20"/>
        <v>2424.9830000000002</v>
      </c>
      <c r="AI11" s="135">
        <f t="shared" si="21"/>
        <v>2.5052134386096724E-2</v>
      </c>
      <c r="AJ11" s="135">
        <f t="shared" si="22"/>
        <v>0.53305981938842462</v>
      </c>
      <c r="AK11" s="135">
        <f t="shared" si="23"/>
        <v>0.43898369596817788</v>
      </c>
      <c r="AL11" s="135">
        <f t="shared" si="24"/>
        <v>2.9043502573007727E-3</v>
      </c>
      <c r="AM11" s="135">
        <f t="shared" si="25"/>
        <v>0</v>
      </c>
      <c r="AN11" s="135">
        <f t="shared" si="26"/>
        <v>0</v>
      </c>
      <c r="AO11" s="135">
        <f t="shared" si="27"/>
        <v>0</v>
      </c>
      <c r="AP11" s="159">
        <f>IFERROR(VLOOKUP(A11,人口!$A$2:$E$1748,5,0),0)</f>
        <v>6400</v>
      </c>
      <c r="AQ11" s="159">
        <f t="shared" si="1"/>
        <v>0</v>
      </c>
      <c r="AR11" s="159">
        <f t="shared" si="2"/>
        <v>1</v>
      </c>
      <c r="AS11" s="159">
        <f t="shared" si="3"/>
        <v>0</v>
      </c>
      <c r="AT11" s="159">
        <f t="shared" si="4"/>
        <v>0</v>
      </c>
      <c r="AU11" s="159">
        <f t="shared" si="5"/>
        <v>0</v>
      </c>
      <c r="AV11" s="159">
        <f t="shared" si="6"/>
        <v>0</v>
      </c>
      <c r="AW11" s="159">
        <f t="shared" si="7"/>
        <v>0</v>
      </c>
      <c r="AX11" s="159">
        <f t="shared" si="28"/>
        <v>0</v>
      </c>
      <c r="AY11" s="159" t="str">
        <f t="shared" si="29"/>
        <v>5千～1万人未満の市町村平均</v>
      </c>
      <c r="AZ11" s="159"/>
      <c r="BA11" t="s">
        <v>1700</v>
      </c>
      <c r="BB11" s="148" t="e">
        <v>#N/A</v>
      </c>
      <c r="BC11" s="148" t="e">
        <v>#N/A</v>
      </c>
      <c r="BD11" s="148">
        <v>2.3059108947877001E-2</v>
      </c>
    </row>
    <row r="12" spans="1:60" x14ac:dyDescent="0.3">
      <c r="A12" t="str">
        <f t="shared" si="9"/>
        <v>01455</v>
      </c>
      <c r="B12" s="158" t="str">
        <f t="shared" si="10"/>
        <v>01455</v>
      </c>
      <c r="C12">
        <v>13</v>
      </c>
      <c r="D12" t="s">
        <v>2600</v>
      </c>
      <c r="E12">
        <v>1455</v>
      </c>
      <c r="F12" t="s">
        <v>1896</v>
      </c>
      <c r="G12">
        <v>32.459000000000003</v>
      </c>
      <c r="H12">
        <v>586.45500000000004</v>
      </c>
      <c r="I12">
        <v>37.518999999999998</v>
      </c>
      <c r="J12">
        <v>675.92600000000004</v>
      </c>
      <c r="K12">
        <v>68.2</v>
      </c>
      <c r="L12">
        <v>146.98599999999999</v>
      </c>
      <c r="M12">
        <v>0</v>
      </c>
      <c r="N12">
        <v>0</v>
      </c>
      <c r="O12">
        <v>0</v>
      </c>
      <c r="P12">
        <v>0</v>
      </c>
      <c r="Q12">
        <v>0</v>
      </c>
      <c r="R12">
        <v>0</v>
      </c>
      <c r="S12">
        <v>0</v>
      </c>
      <c r="T12">
        <v>0</v>
      </c>
      <c r="U12">
        <v>0</v>
      </c>
      <c r="V12">
        <v>0.191</v>
      </c>
      <c r="W12">
        <v>1.9550000000000001</v>
      </c>
      <c r="Y12" t="str">
        <f t="shared" si="11"/>
        <v>北海道</v>
      </c>
      <c r="Z12" t="str">
        <f t="shared" si="12"/>
        <v>北海道比布町</v>
      </c>
      <c r="AA12" s="159">
        <f t="shared" si="13"/>
        <v>37.518999999999998</v>
      </c>
      <c r="AB12" s="159">
        <f t="shared" si="14"/>
        <v>675.92600000000004</v>
      </c>
      <c r="AC12" s="159">
        <f t="shared" si="15"/>
        <v>146.98599999999999</v>
      </c>
      <c r="AD12" s="159">
        <f t="shared" si="16"/>
        <v>0</v>
      </c>
      <c r="AE12" s="159">
        <f t="shared" si="17"/>
        <v>0</v>
      </c>
      <c r="AF12" s="159">
        <f t="shared" si="18"/>
        <v>0</v>
      </c>
      <c r="AG12" s="159">
        <f t="shared" si="19"/>
        <v>0</v>
      </c>
      <c r="AH12" s="160">
        <f t="shared" si="20"/>
        <v>860.43100000000004</v>
      </c>
      <c r="AI12" s="135">
        <f t="shared" si="21"/>
        <v>4.3604891037166256E-2</v>
      </c>
      <c r="AJ12" s="135">
        <f t="shared" si="22"/>
        <v>0.78556676828240735</v>
      </c>
      <c r="AK12" s="135">
        <f t="shared" si="23"/>
        <v>0.1708283406804264</v>
      </c>
      <c r="AL12" s="135">
        <f t="shared" si="24"/>
        <v>0</v>
      </c>
      <c r="AM12" s="135">
        <f t="shared" si="25"/>
        <v>0</v>
      </c>
      <c r="AN12" s="135">
        <f t="shared" si="26"/>
        <v>0</v>
      </c>
      <c r="AO12" s="135">
        <f t="shared" si="27"/>
        <v>0</v>
      </c>
      <c r="AP12" s="159">
        <f>IFERROR(VLOOKUP(A12,人口!$A$2:$E$1748,5,0),0)</f>
        <v>3676</v>
      </c>
      <c r="AQ12" s="159">
        <f t="shared" si="1"/>
        <v>1</v>
      </c>
      <c r="AR12" s="159">
        <f t="shared" si="2"/>
        <v>0</v>
      </c>
      <c r="AS12" s="159">
        <f t="shared" si="3"/>
        <v>0</v>
      </c>
      <c r="AT12" s="159">
        <f t="shared" si="4"/>
        <v>0</v>
      </c>
      <c r="AU12" s="159">
        <f t="shared" si="5"/>
        <v>0</v>
      </c>
      <c r="AV12" s="159">
        <f t="shared" si="6"/>
        <v>0</v>
      </c>
      <c r="AW12" s="159">
        <f t="shared" si="7"/>
        <v>0</v>
      </c>
      <c r="AX12" s="159">
        <f t="shared" si="28"/>
        <v>0</v>
      </c>
      <c r="AY12" s="159" t="str">
        <f t="shared" si="29"/>
        <v>5千人未満の市町村平均</v>
      </c>
      <c r="AZ12" s="159"/>
      <c r="BA12" t="s">
        <v>1714</v>
      </c>
      <c r="BB12" s="148" t="e">
        <v>#N/A</v>
      </c>
      <c r="BC12" s="148" t="e">
        <v>#N/A</v>
      </c>
      <c r="BD12" s="148">
        <v>1.0923757595435252E-2</v>
      </c>
    </row>
    <row r="13" spans="1:60" x14ac:dyDescent="0.3">
      <c r="A13" t="str">
        <f t="shared" si="9"/>
        <v>01456</v>
      </c>
      <c r="B13" s="158" t="str">
        <f t="shared" si="10"/>
        <v>01456</v>
      </c>
      <c r="C13">
        <v>13</v>
      </c>
      <c r="D13" t="s">
        <v>2600</v>
      </c>
      <c r="E13">
        <v>1456</v>
      </c>
      <c r="F13" t="s">
        <v>1897</v>
      </c>
      <c r="G13">
        <v>35.142000000000003</v>
      </c>
      <c r="H13">
        <v>325.06400000000002</v>
      </c>
      <c r="I13">
        <v>40.323999999999998</v>
      </c>
      <c r="J13">
        <v>372.065</v>
      </c>
      <c r="K13">
        <v>624.20000000000005</v>
      </c>
      <c r="L13">
        <v>1433.7539999999999</v>
      </c>
      <c r="M13">
        <v>4.3890000000000002</v>
      </c>
      <c r="N13">
        <v>23.116</v>
      </c>
      <c r="O13">
        <v>0</v>
      </c>
      <c r="P13">
        <v>0</v>
      </c>
      <c r="Q13">
        <v>0</v>
      </c>
      <c r="R13">
        <v>0</v>
      </c>
      <c r="S13">
        <v>0</v>
      </c>
      <c r="T13">
        <v>0</v>
      </c>
      <c r="U13">
        <v>0</v>
      </c>
      <c r="V13">
        <v>0.14899999999999999</v>
      </c>
      <c r="W13">
        <v>1.5449999999999999</v>
      </c>
      <c r="Y13" t="str">
        <f t="shared" si="11"/>
        <v>北海道</v>
      </c>
      <c r="Z13" t="str">
        <f t="shared" si="12"/>
        <v>北海道愛別町</v>
      </c>
      <c r="AA13" s="159">
        <f t="shared" si="13"/>
        <v>40.323999999999998</v>
      </c>
      <c r="AB13" s="159">
        <f t="shared" si="14"/>
        <v>372.065</v>
      </c>
      <c r="AC13" s="159">
        <f t="shared" si="15"/>
        <v>1433.7539999999999</v>
      </c>
      <c r="AD13" s="159">
        <f t="shared" si="16"/>
        <v>23.116</v>
      </c>
      <c r="AE13" s="159">
        <f t="shared" si="17"/>
        <v>0</v>
      </c>
      <c r="AF13" s="159">
        <f t="shared" si="18"/>
        <v>0</v>
      </c>
      <c r="AG13" s="159">
        <f t="shared" si="19"/>
        <v>0</v>
      </c>
      <c r="AH13" s="160">
        <f t="shared" si="20"/>
        <v>1869.259</v>
      </c>
      <c r="AI13" s="135">
        <f t="shared" si="21"/>
        <v>2.157218448593801E-2</v>
      </c>
      <c r="AJ13" s="135">
        <f t="shared" si="22"/>
        <v>0.19904411320207632</v>
      </c>
      <c r="AK13" s="135">
        <f t="shared" si="23"/>
        <v>0.76701730471807272</v>
      </c>
      <c r="AL13" s="135">
        <f t="shared" si="24"/>
        <v>1.2366397593912882E-2</v>
      </c>
      <c r="AM13" s="135">
        <f t="shared" si="25"/>
        <v>0</v>
      </c>
      <c r="AN13" s="135">
        <f t="shared" si="26"/>
        <v>0</v>
      </c>
      <c r="AO13" s="135">
        <f t="shared" si="27"/>
        <v>0</v>
      </c>
      <c r="AP13" s="159">
        <f>IFERROR(VLOOKUP(A13,人口!$A$2:$E$1748,5,0),0)</f>
        <v>2723</v>
      </c>
      <c r="AQ13" s="159">
        <f t="shared" si="1"/>
        <v>1</v>
      </c>
      <c r="AR13" s="159">
        <f t="shared" si="2"/>
        <v>0</v>
      </c>
      <c r="AS13" s="159">
        <f t="shared" si="3"/>
        <v>0</v>
      </c>
      <c r="AT13" s="159">
        <f t="shared" si="4"/>
        <v>0</v>
      </c>
      <c r="AU13" s="159">
        <f t="shared" si="5"/>
        <v>0</v>
      </c>
      <c r="AV13" s="159">
        <f t="shared" si="6"/>
        <v>0</v>
      </c>
      <c r="AW13" s="159">
        <f t="shared" si="7"/>
        <v>0</v>
      </c>
      <c r="AX13" s="159">
        <f t="shared" si="28"/>
        <v>0</v>
      </c>
      <c r="AY13" s="159" t="str">
        <f t="shared" si="29"/>
        <v>5千人未満の市町村平均</v>
      </c>
      <c r="AZ13" s="159"/>
      <c r="BA13" t="s">
        <v>1725</v>
      </c>
      <c r="BB13" s="148" t="e">
        <v>#N/A</v>
      </c>
      <c r="BC13" s="148" t="e">
        <v>#N/A</v>
      </c>
      <c r="BD13" s="148">
        <v>6.9065171450721134E-4</v>
      </c>
    </row>
    <row r="14" spans="1:60" x14ac:dyDescent="0.3">
      <c r="A14" t="str">
        <f t="shared" si="9"/>
        <v>01457</v>
      </c>
      <c r="B14" s="158" t="str">
        <f t="shared" si="10"/>
        <v>01457</v>
      </c>
      <c r="C14">
        <v>13</v>
      </c>
      <c r="D14" t="s">
        <v>2600</v>
      </c>
      <c r="E14">
        <v>1457</v>
      </c>
      <c r="F14" t="s">
        <v>1898</v>
      </c>
      <c r="G14">
        <v>34.893999999999998</v>
      </c>
      <c r="H14">
        <v>608.54</v>
      </c>
      <c r="I14">
        <v>39.69</v>
      </c>
      <c r="J14">
        <v>690.44299999999998</v>
      </c>
      <c r="K14">
        <v>2733</v>
      </c>
      <c r="L14">
        <v>6879.8879999999999</v>
      </c>
      <c r="M14">
        <v>36.674999999999997</v>
      </c>
      <c r="N14">
        <v>198.62200000000001</v>
      </c>
      <c r="O14">
        <v>0</v>
      </c>
      <c r="P14">
        <v>98.040999999999997</v>
      </c>
      <c r="Q14">
        <v>9.8160000000000007</v>
      </c>
      <c r="R14">
        <v>7.056</v>
      </c>
      <c r="S14">
        <v>680.35299999999995</v>
      </c>
      <c r="T14">
        <v>60.189</v>
      </c>
      <c r="U14">
        <v>43.265000000000001</v>
      </c>
      <c r="V14">
        <v>0.20899999999999999</v>
      </c>
      <c r="W14">
        <v>2.2170000000000001</v>
      </c>
      <c r="Y14" t="str">
        <f t="shared" si="11"/>
        <v>北海道</v>
      </c>
      <c r="Z14" t="str">
        <f t="shared" si="12"/>
        <v>北海道上川町</v>
      </c>
      <c r="AA14" s="159">
        <f t="shared" si="13"/>
        <v>39.69</v>
      </c>
      <c r="AB14" s="159">
        <f t="shared" si="14"/>
        <v>690.44299999999998</v>
      </c>
      <c r="AC14" s="159">
        <f t="shared" si="15"/>
        <v>6879.8879999999999</v>
      </c>
      <c r="AD14" s="159">
        <f t="shared" si="16"/>
        <v>198.62200000000001</v>
      </c>
      <c r="AE14" s="159">
        <f t="shared" si="17"/>
        <v>680.35299999999995</v>
      </c>
      <c r="AF14" s="159">
        <f t="shared" si="18"/>
        <v>60.189</v>
      </c>
      <c r="AG14" s="159">
        <f t="shared" si="19"/>
        <v>43.265000000000001</v>
      </c>
      <c r="AH14" s="160">
        <f t="shared" si="20"/>
        <v>8592.4499999999989</v>
      </c>
      <c r="AI14" s="135">
        <f t="shared" si="21"/>
        <v>4.6191714819405413E-3</v>
      </c>
      <c r="AJ14" s="135">
        <f t="shared" si="22"/>
        <v>8.0354613643372971E-2</v>
      </c>
      <c r="AK14" s="135">
        <f t="shared" si="23"/>
        <v>0.80068990800062856</v>
      </c>
      <c r="AL14" s="135">
        <f t="shared" si="24"/>
        <v>2.3115874983270199E-2</v>
      </c>
      <c r="AM14" s="135">
        <f t="shared" si="25"/>
        <v>7.9180326914907853E-2</v>
      </c>
      <c r="AN14" s="135">
        <f t="shared" si="26"/>
        <v>7.0048705549639514E-3</v>
      </c>
      <c r="AO14" s="135">
        <f t="shared" si="27"/>
        <v>5.0352344209160377E-3</v>
      </c>
      <c r="AP14" s="159">
        <f>IFERROR(VLOOKUP(A14,人口!$A$2:$E$1748,5,0),0)</f>
        <v>3510</v>
      </c>
      <c r="AQ14" s="159">
        <f t="shared" si="1"/>
        <v>1</v>
      </c>
      <c r="AR14" s="159">
        <f t="shared" si="2"/>
        <v>0</v>
      </c>
      <c r="AS14" s="159">
        <f t="shared" si="3"/>
        <v>0</v>
      </c>
      <c r="AT14" s="159">
        <f t="shared" si="4"/>
        <v>0</v>
      </c>
      <c r="AU14" s="159">
        <f t="shared" si="5"/>
        <v>0</v>
      </c>
      <c r="AV14" s="159">
        <f t="shared" si="6"/>
        <v>0</v>
      </c>
      <c r="AW14" s="159">
        <f t="shared" si="7"/>
        <v>0</v>
      </c>
      <c r="AX14" s="159">
        <f t="shared" si="28"/>
        <v>0</v>
      </c>
      <c r="AY14" s="159" t="str">
        <f t="shared" si="29"/>
        <v>5千人未満の市町村平均</v>
      </c>
      <c r="AZ14" s="159"/>
      <c r="BA14" t="s">
        <v>1735</v>
      </c>
      <c r="BB14" s="148" t="e">
        <v>#N/A</v>
      </c>
      <c r="BC14" s="148" t="e">
        <v>#N/A</v>
      </c>
      <c r="BD14" s="148">
        <v>2.8423461091540638E-3</v>
      </c>
    </row>
    <row r="15" spans="1:60" x14ac:dyDescent="0.3">
      <c r="A15" t="str">
        <f t="shared" si="9"/>
        <v>01458</v>
      </c>
      <c r="B15" s="158" t="str">
        <f t="shared" si="10"/>
        <v>01458</v>
      </c>
      <c r="C15">
        <v>13</v>
      </c>
      <c r="D15" t="s">
        <v>2600</v>
      </c>
      <c r="E15">
        <v>1458</v>
      </c>
      <c r="F15" t="s">
        <v>1899</v>
      </c>
      <c r="G15">
        <v>58.871000000000002</v>
      </c>
      <c r="H15">
        <v>985</v>
      </c>
      <c r="I15">
        <v>67.975999999999999</v>
      </c>
      <c r="J15">
        <v>1133.605</v>
      </c>
      <c r="K15">
        <v>84.6</v>
      </c>
      <c r="L15">
        <v>170.79300000000001</v>
      </c>
      <c r="M15">
        <v>8.5760000000000005</v>
      </c>
      <c r="N15">
        <v>45.494</v>
      </c>
      <c r="O15">
        <v>2.9860000000000002</v>
      </c>
      <c r="P15">
        <v>0</v>
      </c>
      <c r="Q15">
        <v>0</v>
      </c>
      <c r="R15">
        <v>0.13100000000000001</v>
      </c>
      <c r="S15">
        <v>0</v>
      </c>
      <c r="T15">
        <v>0</v>
      </c>
      <c r="U15">
        <v>0.80200000000000005</v>
      </c>
      <c r="V15">
        <v>0.35899999999999999</v>
      </c>
      <c r="W15">
        <v>4.0830000000000002</v>
      </c>
      <c r="Y15" t="str">
        <f t="shared" si="11"/>
        <v>北海道</v>
      </c>
      <c r="Z15" t="str">
        <f t="shared" si="12"/>
        <v>北海道東川町</v>
      </c>
      <c r="AA15" s="159">
        <f t="shared" si="13"/>
        <v>67.975999999999999</v>
      </c>
      <c r="AB15" s="159">
        <f t="shared" si="14"/>
        <v>1133.605</v>
      </c>
      <c r="AC15" s="159">
        <f t="shared" si="15"/>
        <v>170.79300000000001</v>
      </c>
      <c r="AD15" s="159">
        <f t="shared" si="16"/>
        <v>45.494</v>
      </c>
      <c r="AE15" s="159">
        <f t="shared" si="17"/>
        <v>0</v>
      </c>
      <c r="AF15" s="159">
        <f t="shared" si="18"/>
        <v>0</v>
      </c>
      <c r="AG15" s="159">
        <f t="shared" si="19"/>
        <v>0.80200000000000005</v>
      </c>
      <c r="AH15" s="160">
        <f t="shared" si="20"/>
        <v>1418.67</v>
      </c>
      <c r="AI15" s="135">
        <f t="shared" si="21"/>
        <v>4.7915300950890617E-2</v>
      </c>
      <c r="AJ15" s="135">
        <f t="shared" si="22"/>
        <v>0.7990617973172055</v>
      </c>
      <c r="AK15" s="135">
        <f t="shared" si="23"/>
        <v>0.12038951976146672</v>
      </c>
      <c r="AL15" s="135">
        <f t="shared" si="24"/>
        <v>3.2068063749850211E-2</v>
      </c>
      <c r="AM15" s="135">
        <f t="shared" si="25"/>
        <v>0</v>
      </c>
      <c r="AN15" s="135">
        <f t="shared" si="26"/>
        <v>0</v>
      </c>
      <c r="AO15" s="135">
        <f t="shared" si="27"/>
        <v>5.6531822058688772E-4</v>
      </c>
      <c r="AP15" s="159">
        <f>IFERROR(VLOOKUP(A15,人口!$A$2:$E$1748,5,0),0)</f>
        <v>8380</v>
      </c>
      <c r="AQ15" s="159">
        <f t="shared" si="1"/>
        <v>0</v>
      </c>
      <c r="AR15" s="159">
        <f t="shared" si="2"/>
        <v>1</v>
      </c>
      <c r="AS15" s="159">
        <f t="shared" si="3"/>
        <v>0</v>
      </c>
      <c r="AT15" s="159">
        <f t="shared" si="4"/>
        <v>0</v>
      </c>
      <c r="AU15" s="159">
        <f t="shared" si="5"/>
        <v>0</v>
      </c>
      <c r="AV15" s="159">
        <f t="shared" si="6"/>
        <v>0</v>
      </c>
      <c r="AW15" s="159">
        <f t="shared" si="7"/>
        <v>0</v>
      </c>
      <c r="AX15" s="159">
        <f t="shared" si="28"/>
        <v>0</v>
      </c>
      <c r="AY15" s="159" t="str">
        <f t="shared" si="29"/>
        <v>5千～1万人未満の市町村平均</v>
      </c>
      <c r="AZ15" s="159"/>
    </row>
    <row r="16" spans="1:60" x14ac:dyDescent="0.3">
      <c r="A16" t="str">
        <f t="shared" si="9"/>
        <v>01459</v>
      </c>
      <c r="B16" s="158" t="str">
        <f t="shared" si="10"/>
        <v>01459</v>
      </c>
      <c r="C16">
        <v>13</v>
      </c>
      <c r="D16" t="s">
        <v>2600</v>
      </c>
      <c r="E16">
        <v>1459</v>
      </c>
      <c r="F16" t="s">
        <v>1900</v>
      </c>
      <c r="G16">
        <v>94.966999999999999</v>
      </c>
      <c r="H16">
        <v>4195.7359999999999</v>
      </c>
      <c r="I16">
        <v>110.358</v>
      </c>
      <c r="J16">
        <v>4860.7039999999997</v>
      </c>
      <c r="K16">
        <v>577.6</v>
      </c>
      <c r="L16">
        <v>1260.877</v>
      </c>
      <c r="M16">
        <v>18.492000000000001</v>
      </c>
      <c r="N16">
        <v>98.370999999999995</v>
      </c>
      <c r="O16">
        <v>0</v>
      </c>
      <c r="P16">
        <v>0.35299999999999998</v>
      </c>
      <c r="Q16">
        <v>3.5999999999999997E-2</v>
      </c>
      <c r="R16">
        <v>0.63</v>
      </c>
      <c r="S16">
        <v>2.464</v>
      </c>
      <c r="T16">
        <v>0.221</v>
      </c>
      <c r="U16">
        <v>3.863</v>
      </c>
      <c r="V16">
        <v>0.56899999999999995</v>
      </c>
      <c r="W16">
        <v>5.5229999999999997</v>
      </c>
      <c r="Y16" t="str">
        <f t="shared" si="11"/>
        <v>北海道</v>
      </c>
      <c r="Z16" t="str">
        <f t="shared" si="12"/>
        <v>北海道美瑛町</v>
      </c>
      <c r="AA16" s="159">
        <f t="shared" si="13"/>
        <v>110.358</v>
      </c>
      <c r="AB16" s="159">
        <f t="shared" si="14"/>
        <v>4860.7039999999997</v>
      </c>
      <c r="AC16" s="159">
        <f t="shared" si="15"/>
        <v>1260.877</v>
      </c>
      <c r="AD16" s="159">
        <f t="shared" si="16"/>
        <v>98.370999999999995</v>
      </c>
      <c r="AE16" s="159">
        <f t="shared" si="17"/>
        <v>2.464</v>
      </c>
      <c r="AF16" s="159">
        <f t="shared" si="18"/>
        <v>0.221</v>
      </c>
      <c r="AG16" s="159">
        <f t="shared" si="19"/>
        <v>3.863</v>
      </c>
      <c r="AH16" s="160">
        <f t="shared" si="20"/>
        <v>6336.8580000000002</v>
      </c>
      <c r="AI16" s="135">
        <f t="shared" si="21"/>
        <v>1.7415255320538982E-2</v>
      </c>
      <c r="AJ16" s="135">
        <f t="shared" si="22"/>
        <v>0.7670526939375949</v>
      </c>
      <c r="AK16" s="135">
        <f t="shared" si="23"/>
        <v>0.19897510722190712</v>
      </c>
      <c r="AL16" s="135">
        <f t="shared" si="24"/>
        <v>1.5523623852704288E-2</v>
      </c>
      <c r="AM16" s="135">
        <f t="shared" si="25"/>
        <v>3.8883623398220377E-4</v>
      </c>
      <c r="AN16" s="135">
        <f t="shared" si="26"/>
        <v>3.4875327804410326E-5</v>
      </c>
      <c r="AO16" s="135">
        <f t="shared" si="27"/>
        <v>6.0960810546804107E-4</v>
      </c>
      <c r="AP16" s="159">
        <f>IFERROR(VLOOKUP(A16,人口!$A$2:$E$1748,5,0),0)</f>
        <v>9912</v>
      </c>
      <c r="AQ16" s="159">
        <f t="shared" si="1"/>
        <v>0</v>
      </c>
      <c r="AR16" s="159">
        <f t="shared" si="2"/>
        <v>1</v>
      </c>
      <c r="AS16" s="159">
        <f t="shared" si="3"/>
        <v>0</v>
      </c>
      <c r="AT16" s="159">
        <f t="shared" si="4"/>
        <v>0</v>
      </c>
      <c r="AU16" s="159">
        <f t="shared" si="5"/>
        <v>0</v>
      </c>
      <c r="AV16" s="159">
        <f t="shared" si="6"/>
        <v>0</v>
      </c>
      <c r="AW16" s="159">
        <f t="shared" si="7"/>
        <v>0</v>
      </c>
      <c r="AX16" s="159">
        <f t="shared" si="28"/>
        <v>0</v>
      </c>
      <c r="AY16" s="159" t="str">
        <f t="shared" si="29"/>
        <v>5千～1万人未満の市町村平均</v>
      </c>
      <c r="AZ16" s="159"/>
      <c r="BB16">
        <v>2</v>
      </c>
      <c r="BC16">
        <v>3</v>
      </c>
      <c r="BD16">
        <v>4</v>
      </c>
      <c r="BE16">
        <v>5</v>
      </c>
      <c r="BF16">
        <v>6</v>
      </c>
      <c r="BG16">
        <v>7</v>
      </c>
      <c r="BH16">
        <v>8</v>
      </c>
    </row>
    <row r="17" spans="1:62" x14ac:dyDescent="0.3">
      <c r="A17" t="str">
        <f t="shared" si="9"/>
        <v>01460</v>
      </c>
      <c r="B17" s="158" t="str">
        <f t="shared" si="10"/>
        <v>01460</v>
      </c>
      <c r="C17">
        <v>13</v>
      </c>
      <c r="D17" t="s">
        <v>2600</v>
      </c>
      <c r="E17">
        <v>1460</v>
      </c>
      <c r="F17" t="s">
        <v>1901</v>
      </c>
      <c r="G17">
        <v>79.927000000000007</v>
      </c>
      <c r="H17">
        <v>2161.355</v>
      </c>
      <c r="I17">
        <v>91.765000000000001</v>
      </c>
      <c r="J17">
        <v>2474.8389999999999</v>
      </c>
      <c r="K17">
        <v>96.1</v>
      </c>
      <c r="L17">
        <v>185.429</v>
      </c>
      <c r="M17">
        <v>7.1070000000000002</v>
      </c>
      <c r="N17">
        <v>40.369999999999997</v>
      </c>
      <c r="O17">
        <v>0</v>
      </c>
      <c r="P17">
        <v>0</v>
      </c>
      <c r="Q17">
        <v>0.01</v>
      </c>
      <c r="R17">
        <v>0.16200000000000001</v>
      </c>
      <c r="S17">
        <v>0</v>
      </c>
      <c r="T17">
        <v>6.3E-2</v>
      </c>
      <c r="U17">
        <v>0.99399999999999999</v>
      </c>
      <c r="V17">
        <v>0.52900000000000003</v>
      </c>
      <c r="W17">
        <v>5.5270000000000001</v>
      </c>
      <c r="Y17" t="str">
        <f t="shared" si="11"/>
        <v>北海道</v>
      </c>
      <c r="Z17" t="str">
        <f t="shared" si="12"/>
        <v>北海道上富良野町</v>
      </c>
      <c r="AA17" s="159">
        <f t="shared" si="13"/>
        <v>91.765000000000001</v>
      </c>
      <c r="AB17" s="159">
        <f t="shared" si="14"/>
        <v>2474.8389999999999</v>
      </c>
      <c r="AC17" s="159">
        <f t="shared" si="15"/>
        <v>185.429</v>
      </c>
      <c r="AD17" s="159">
        <f t="shared" si="16"/>
        <v>40.369999999999997</v>
      </c>
      <c r="AE17" s="159">
        <f t="shared" si="17"/>
        <v>0</v>
      </c>
      <c r="AF17" s="159">
        <f t="shared" si="18"/>
        <v>6.3E-2</v>
      </c>
      <c r="AG17" s="159">
        <f t="shared" si="19"/>
        <v>0.99399999999999999</v>
      </c>
      <c r="AH17" s="160">
        <f t="shared" si="20"/>
        <v>2793.46</v>
      </c>
      <c r="AI17" s="135">
        <f t="shared" si="21"/>
        <v>3.2849942365382002E-2</v>
      </c>
      <c r="AJ17" s="135">
        <f t="shared" si="22"/>
        <v>0.88594037501879386</v>
      </c>
      <c r="AK17" s="135">
        <f t="shared" si="23"/>
        <v>6.6379686839976235E-2</v>
      </c>
      <c r="AL17" s="135">
        <f t="shared" si="24"/>
        <v>1.4451611979409047E-2</v>
      </c>
      <c r="AM17" s="135">
        <f t="shared" si="25"/>
        <v>0</v>
      </c>
      <c r="AN17" s="135">
        <f t="shared" si="26"/>
        <v>2.2552676608936586E-5</v>
      </c>
      <c r="AO17" s="135">
        <f t="shared" si="27"/>
        <v>3.5583111982988839E-4</v>
      </c>
      <c r="AP17" s="159">
        <f>IFERROR(VLOOKUP(A17,人口!$A$2:$E$1748,5,0),0)</f>
        <v>10661</v>
      </c>
      <c r="AQ17" s="159">
        <f t="shared" si="1"/>
        <v>0</v>
      </c>
      <c r="AR17" s="159">
        <f t="shared" si="2"/>
        <v>0</v>
      </c>
      <c r="AS17" s="159">
        <f t="shared" si="3"/>
        <v>1</v>
      </c>
      <c r="AT17" s="159">
        <f t="shared" si="4"/>
        <v>0</v>
      </c>
      <c r="AU17" s="159">
        <f t="shared" si="5"/>
        <v>0</v>
      </c>
      <c r="AV17" s="159">
        <f t="shared" si="6"/>
        <v>0</v>
      </c>
      <c r="AW17" s="159">
        <f t="shared" si="7"/>
        <v>0</v>
      </c>
      <c r="AX17" s="159">
        <f t="shared" si="28"/>
        <v>0</v>
      </c>
      <c r="AY17" s="159" t="str">
        <f t="shared" si="29"/>
        <v>1万～3万人未満の市町村平均</v>
      </c>
      <c r="AZ17" s="159"/>
      <c r="BA17" s="5" t="s">
        <v>2534</v>
      </c>
      <c r="BB17" s="135">
        <f t="shared" ref="BB17:BH23" si="32">AVERAGEIFS(AI$3:AI$1798,$AP$3:$AP$1798,$BI17,$AP$3:$AP$1798,$BJ17)</f>
        <v>9.750760956493297E-2</v>
      </c>
      <c r="BC17" s="135">
        <f t="shared" si="32"/>
        <v>0.29330861580222017</v>
      </c>
      <c r="BD17" s="135">
        <f t="shared" si="32"/>
        <v>0.53136319239517893</v>
      </c>
      <c r="BE17" s="135">
        <f t="shared" si="32"/>
        <v>5.815812146187091E-2</v>
      </c>
      <c r="BF17" s="135">
        <f t="shared" si="32"/>
        <v>1.5382275207916589E-2</v>
      </c>
      <c r="BG17" s="135">
        <f t="shared" si="32"/>
        <v>1.0245809009957387E-3</v>
      </c>
      <c r="BH17" s="135">
        <f t="shared" si="32"/>
        <v>3.2556046668851127E-3</v>
      </c>
      <c r="BI17" s="5" t="s">
        <v>2543</v>
      </c>
      <c r="BJ17" s="5" t="s">
        <v>2544</v>
      </c>
    </row>
    <row r="18" spans="1:62" x14ac:dyDescent="0.3">
      <c r="A18" t="str">
        <f t="shared" si="9"/>
        <v>01461</v>
      </c>
      <c r="B18" s="158" t="str">
        <f t="shared" si="10"/>
        <v>01461</v>
      </c>
      <c r="C18">
        <v>13</v>
      </c>
      <c r="D18" t="s">
        <v>2600</v>
      </c>
      <c r="E18">
        <v>1461</v>
      </c>
      <c r="F18" t="s">
        <v>1902</v>
      </c>
      <c r="G18">
        <v>43.713000000000001</v>
      </c>
      <c r="H18">
        <v>1482.5940000000001</v>
      </c>
      <c r="I18">
        <v>49.914999999999999</v>
      </c>
      <c r="J18">
        <v>1688.683</v>
      </c>
      <c r="K18">
        <v>83.6</v>
      </c>
      <c r="L18">
        <v>194.86500000000001</v>
      </c>
      <c r="M18">
        <v>4.3999999999999997E-2</v>
      </c>
      <c r="N18">
        <v>0.25800000000000001</v>
      </c>
      <c r="O18">
        <v>0</v>
      </c>
      <c r="P18">
        <v>0</v>
      </c>
      <c r="Q18">
        <v>0</v>
      </c>
      <c r="R18">
        <v>0</v>
      </c>
      <c r="S18">
        <v>0</v>
      </c>
      <c r="T18">
        <v>0</v>
      </c>
      <c r="U18">
        <v>0</v>
      </c>
      <c r="V18">
        <v>0.254</v>
      </c>
      <c r="W18">
        <v>2.6280000000000001</v>
      </c>
      <c r="Y18" t="str">
        <f t="shared" si="11"/>
        <v>北海道</v>
      </c>
      <c r="Z18" t="str">
        <f t="shared" si="12"/>
        <v>北海道中富良野町</v>
      </c>
      <c r="AA18" s="159">
        <f t="shared" si="13"/>
        <v>49.914999999999999</v>
      </c>
      <c r="AB18" s="159">
        <f t="shared" si="14"/>
        <v>1688.683</v>
      </c>
      <c r="AC18" s="159">
        <f t="shared" si="15"/>
        <v>194.86500000000001</v>
      </c>
      <c r="AD18" s="159">
        <f t="shared" si="16"/>
        <v>0.25800000000000001</v>
      </c>
      <c r="AE18" s="159">
        <f t="shared" si="17"/>
        <v>0</v>
      </c>
      <c r="AF18" s="159">
        <f t="shared" si="18"/>
        <v>0</v>
      </c>
      <c r="AG18" s="159">
        <f t="shared" si="19"/>
        <v>0</v>
      </c>
      <c r="AH18" s="160">
        <f t="shared" si="20"/>
        <v>1933.721</v>
      </c>
      <c r="AI18" s="135">
        <f t="shared" si="21"/>
        <v>2.5812927511259381E-2</v>
      </c>
      <c r="AJ18" s="135">
        <f t="shared" si="22"/>
        <v>0.87328161611731991</v>
      </c>
      <c r="AK18" s="135">
        <f t="shared" si="23"/>
        <v>0.10077203484887427</v>
      </c>
      <c r="AL18" s="135">
        <f t="shared" si="24"/>
        <v>1.3342152254642732E-4</v>
      </c>
      <c r="AM18" s="135">
        <f t="shared" si="25"/>
        <v>0</v>
      </c>
      <c r="AN18" s="135">
        <f t="shared" si="26"/>
        <v>0</v>
      </c>
      <c r="AO18" s="135">
        <f t="shared" si="27"/>
        <v>0</v>
      </c>
      <c r="AP18" s="159">
        <f>IFERROR(VLOOKUP(A18,人口!$A$2:$E$1748,5,0),0)</f>
        <v>4938</v>
      </c>
      <c r="AQ18" s="159">
        <f t="shared" si="1"/>
        <v>1</v>
      </c>
      <c r="AR18" s="159">
        <f t="shared" si="2"/>
        <v>0</v>
      </c>
      <c r="AS18" s="159">
        <f t="shared" si="3"/>
        <v>0</v>
      </c>
      <c r="AT18" s="159">
        <f t="shared" si="4"/>
        <v>0</v>
      </c>
      <c r="AU18" s="159">
        <f t="shared" si="5"/>
        <v>0</v>
      </c>
      <c r="AV18" s="159">
        <f t="shared" si="6"/>
        <v>0</v>
      </c>
      <c r="AW18" s="159">
        <f t="shared" si="7"/>
        <v>0</v>
      </c>
      <c r="AX18" s="159">
        <f t="shared" si="28"/>
        <v>0</v>
      </c>
      <c r="AY18" s="159" t="str">
        <f t="shared" si="29"/>
        <v>5千人未満の市町村平均</v>
      </c>
      <c r="AZ18" s="159"/>
      <c r="BA18" s="5" t="s">
        <v>2535</v>
      </c>
      <c r="BB18" s="135">
        <f t="shared" si="32"/>
        <v>0.17638149011371787</v>
      </c>
      <c r="BC18" s="135">
        <f t="shared" si="32"/>
        <v>0.43847498662956985</v>
      </c>
      <c r="BD18" s="135">
        <f t="shared" si="32"/>
        <v>0.33754512476573373</v>
      </c>
      <c r="BE18" s="135">
        <f t="shared" si="32"/>
        <v>2.3811700147316015E-2</v>
      </c>
      <c r="BF18" s="135">
        <f t="shared" si="32"/>
        <v>1.945040326647501E-2</v>
      </c>
      <c r="BG18" s="135">
        <f t="shared" si="32"/>
        <v>8.6824893556274648E-4</v>
      </c>
      <c r="BH18" s="135">
        <f t="shared" si="32"/>
        <v>3.4680461416250431E-3</v>
      </c>
      <c r="BI18" s="5" t="s">
        <v>2545</v>
      </c>
      <c r="BJ18" s="5" t="s">
        <v>2546</v>
      </c>
    </row>
    <row r="19" spans="1:62" x14ac:dyDescent="0.3">
      <c r="A19" t="str">
        <f t="shared" si="9"/>
        <v>01462</v>
      </c>
      <c r="B19" s="158" t="str">
        <f t="shared" si="10"/>
        <v>01462</v>
      </c>
      <c r="C19">
        <v>13</v>
      </c>
      <c r="D19" t="s">
        <v>2600</v>
      </c>
      <c r="E19">
        <v>1462</v>
      </c>
      <c r="F19" t="s">
        <v>1903</v>
      </c>
      <c r="G19">
        <v>26.474</v>
      </c>
      <c r="H19">
        <v>979.95899999999995</v>
      </c>
      <c r="I19">
        <v>30.765999999999998</v>
      </c>
      <c r="J19">
        <v>1134.29</v>
      </c>
      <c r="K19">
        <v>2807.5</v>
      </c>
      <c r="L19">
        <v>7648.1490000000003</v>
      </c>
      <c r="M19">
        <v>7.9560000000000004</v>
      </c>
      <c r="N19">
        <v>46.798999999999999</v>
      </c>
      <c r="O19">
        <v>0</v>
      </c>
      <c r="P19">
        <v>0</v>
      </c>
      <c r="Q19">
        <v>0</v>
      </c>
      <c r="R19">
        <v>0</v>
      </c>
      <c r="S19">
        <v>0</v>
      </c>
      <c r="T19">
        <v>0</v>
      </c>
      <c r="U19">
        <v>0</v>
      </c>
      <c r="V19">
        <v>0.13100000000000001</v>
      </c>
      <c r="W19">
        <v>1.349</v>
      </c>
      <c r="Y19" t="str">
        <f t="shared" si="11"/>
        <v>北海道</v>
      </c>
      <c r="Z19" t="str">
        <f t="shared" si="12"/>
        <v>北海道南富良野町</v>
      </c>
      <c r="AA19" s="159">
        <f t="shared" si="13"/>
        <v>30.765999999999998</v>
      </c>
      <c r="AB19" s="159">
        <f t="shared" si="14"/>
        <v>1134.29</v>
      </c>
      <c r="AC19" s="159">
        <f t="shared" si="15"/>
        <v>7648.1490000000003</v>
      </c>
      <c r="AD19" s="159">
        <f t="shared" si="16"/>
        <v>46.798999999999999</v>
      </c>
      <c r="AE19" s="159">
        <f t="shared" si="17"/>
        <v>0</v>
      </c>
      <c r="AF19" s="159">
        <f t="shared" si="18"/>
        <v>0</v>
      </c>
      <c r="AG19" s="159">
        <f t="shared" si="19"/>
        <v>0</v>
      </c>
      <c r="AH19" s="160">
        <f t="shared" si="20"/>
        <v>8860.0040000000008</v>
      </c>
      <c r="AI19" s="135">
        <f t="shared" si="21"/>
        <v>3.4724589289124468E-3</v>
      </c>
      <c r="AJ19" s="135">
        <f t="shared" si="22"/>
        <v>0.12802364423311771</v>
      </c>
      <c r="AK19" s="135">
        <f t="shared" si="23"/>
        <v>0.86322184504657107</v>
      </c>
      <c r="AL19" s="135">
        <f t="shared" si="24"/>
        <v>5.2820517913987394E-3</v>
      </c>
      <c r="AM19" s="135">
        <f t="shared" si="25"/>
        <v>0</v>
      </c>
      <c r="AN19" s="135">
        <f t="shared" si="26"/>
        <v>0</v>
      </c>
      <c r="AO19" s="135">
        <f t="shared" si="27"/>
        <v>0</v>
      </c>
      <c r="AP19" s="159">
        <f>IFERROR(VLOOKUP(A19,人口!$A$2:$E$1748,5,0),0)</f>
        <v>2434</v>
      </c>
      <c r="AQ19" s="159">
        <f t="shared" si="1"/>
        <v>1</v>
      </c>
      <c r="AR19" s="159">
        <f t="shared" si="2"/>
        <v>0</v>
      </c>
      <c r="AS19" s="159">
        <f t="shared" si="3"/>
        <v>0</v>
      </c>
      <c r="AT19" s="159">
        <f t="shared" si="4"/>
        <v>0</v>
      </c>
      <c r="AU19" s="159">
        <f t="shared" si="5"/>
        <v>0</v>
      </c>
      <c r="AV19" s="159">
        <f t="shared" si="6"/>
        <v>0</v>
      </c>
      <c r="AW19" s="159">
        <f t="shared" si="7"/>
        <v>0</v>
      </c>
      <c r="AX19" s="159">
        <f t="shared" si="28"/>
        <v>0</v>
      </c>
      <c r="AY19" s="159" t="str">
        <f t="shared" si="29"/>
        <v>5千人未満の市町村平均</v>
      </c>
      <c r="AZ19" s="159"/>
      <c r="BA19" s="5" t="s">
        <v>2536</v>
      </c>
      <c r="BB19" s="135">
        <f t="shared" si="32"/>
        <v>0.27774603610719667</v>
      </c>
      <c r="BC19" s="135">
        <f t="shared" si="32"/>
        <v>0.45669426203381436</v>
      </c>
      <c r="BD19" s="135">
        <f t="shared" si="32"/>
        <v>0.23420326813023956</v>
      </c>
      <c r="BE19" s="135">
        <f t="shared" si="32"/>
        <v>2.0095370765913279E-2</v>
      </c>
      <c r="BF19" s="135">
        <f t="shared" si="32"/>
        <v>8.601872211148073E-3</v>
      </c>
      <c r="BG19" s="135">
        <f t="shared" si="32"/>
        <v>5.1316355275433749E-4</v>
      </c>
      <c r="BH19" s="135">
        <f t="shared" si="32"/>
        <v>2.1460271989335224E-3</v>
      </c>
      <c r="BI19" s="5" t="s">
        <v>2547</v>
      </c>
      <c r="BJ19" s="5" t="s">
        <v>2548</v>
      </c>
    </row>
    <row r="20" spans="1:62" x14ac:dyDescent="0.3">
      <c r="A20" t="str">
        <f t="shared" si="9"/>
        <v>01463</v>
      </c>
      <c r="B20" s="158" t="str">
        <f t="shared" si="10"/>
        <v>01463</v>
      </c>
      <c r="C20">
        <v>13</v>
      </c>
      <c r="D20" t="s">
        <v>2600</v>
      </c>
      <c r="E20">
        <v>1463</v>
      </c>
      <c r="F20" t="s">
        <v>1904</v>
      </c>
      <c r="G20">
        <v>15.997</v>
      </c>
      <c r="H20">
        <v>190.261</v>
      </c>
      <c r="I20">
        <v>18.146000000000001</v>
      </c>
      <c r="J20">
        <v>215.47900000000001</v>
      </c>
      <c r="K20">
        <v>1479.3</v>
      </c>
      <c r="L20">
        <v>3522.835</v>
      </c>
      <c r="M20">
        <v>6.077</v>
      </c>
      <c r="N20">
        <v>33.176000000000002</v>
      </c>
      <c r="O20">
        <v>0</v>
      </c>
      <c r="P20">
        <v>0</v>
      </c>
      <c r="Q20">
        <v>0</v>
      </c>
      <c r="R20">
        <v>0</v>
      </c>
      <c r="S20">
        <v>0</v>
      </c>
      <c r="T20">
        <v>0</v>
      </c>
      <c r="U20">
        <v>0</v>
      </c>
      <c r="V20">
        <v>6.3E-2</v>
      </c>
      <c r="W20">
        <v>0.66700000000000004</v>
      </c>
      <c r="Y20" t="str">
        <f t="shared" si="11"/>
        <v>北海道</v>
      </c>
      <c r="Z20" t="str">
        <f t="shared" si="12"/>
        <v>北海道占冠村</v>
      </c>
      <c r="AA20" s="159">
        <f t="shared" si="13"/>
        <v>18.146000000000001</v>
      </c>
      <c r="AB20" s="159">
        <f t="shared" si="14"/>
        <v>215.47900000000001</v>
      </c>
      <c r="AC20" s="159">
        <f t="shared" si="15"/>
        <v>3522.835</v>
      </c>
      <c r="AD20" s="159">
        <f t="shared" si="16"/>
        <v>33.176000000000002</v>
      </c>
      <c r="AE20" s="159">
        <f t="shared" si="17"/>
        <v>0</v>
      </c>
      <c r="AF20" s="159">
        <f t="shared" si="18"/>
        <v>0</v>
      </c>
      <c r="AG20" s="159">
        <f t="shared" si="19"/>
        <v>0</v>
      </c>
      <c r="AH20" s="160">
        <f t="shared" si="20"/>
        <v>3789.636</v>
      </c>
      <c r="AI20" s="135">
        <f t="shared" si="21"/>
        <v>4.7883226779564057E-3</v>
      </c>
      <c r="AJ20" s="135">
        <f t="shared" si="22"/>
        <v>5.6860078382198191E-2</v>
      </c>
      <c r="AK20" s="135">
        <f t="shared" si="23"/>
        <v>0.92959719614232084</v>
      </c>
      <c r="AL20" s="135">
        <f t="shared" si="24"/>
        <v>8.7544027975246172E-3</v>
      </c>
      <c r="AM20" s="135">
        <f t="shared" si="25"/>
        <v>0</v>
      </c>
      <c r="AN20" s="135">
        <f t="shared" si="26"/>
        <v>0</v>
      </c>
      <c r="AO20" s="135">
        <f t="shared" si="27"/>
        <v>0</v>
      </c>
      <c r="AP20" s="159">
        <f>IFERROR(VLOOKUP(A20,人口!$A$2:$E$1748,5,0),0)</f>
        <v>1613</v>
      </c>
      <c r="AQ20" s="159">
        <f t="shared" si="1"/>
        <v>1</v>
      </c>
      <c r="AR20" s="159">
        <f t="shared" si="2"/>
        <v>0</v>
      </c>
      <c r="AS20" s="159">
        <f t="shared" si="3"/>
        <v>0</v>
      </c>
      <c r="AT20" s="159">
        <f t="shared" si="4"/>
        <v>0</v>
      </c>
      <c r="AU20" s="159">
        <f t="shared" si="5"/>
        <v>0</v>
      </c>
      <c r="AV20" s="159">
        <f t="shared" si="6"/>
        <v>0</v>
      </c>
      <c r="AW20" s="159">
        <f t="shared" si="7"/>
        <v>0</v>
      </c>
      <c r="AX20" s="159">
        <f t="shared" si="28"/>
        <v>0</v>
      </c>
      <c r="AY20" s="159" t="str">
        <f t="shared" si="29"/>
        <v>5千人未満の市町村平均</v>
      </c>
      <c r="AZ20" s="159"/>
      <c r="BA20" s="5" t="s">
        <v>2537</v>
      </c>
      <c r="BB20" s="135">
        <f t="shared" si="32"/>
        <v>0.39092389700195646</v>
      </c>
      <c r="BC20" s="135">
        <f t="shared" si="32"/>
        <v>0.43275517200291852</v>
      </c>
      <c r="BD20" s="135">
        <f t="shared" si="32"/>
        <v>0.14813917580820979</v>
      </c>
      <c r="BE20" s="135">
        <f t="shared" si="32"/>
        <v>1.5458728287005485E-2</v>
      </c>
      <c r="BF20" s="135">
        <f t="shared" si="32"/>
        <v>9.279348892105176E-3</v>
      </c>
      <c r="BG20" s="135">
        <f t="shared" si="32"/>
        <v>7.0650038883021682E-4</v>
      </c>
      <c r="BH20" s="135">
        <f t="shared" si="32"/>
        <v>2.7371776189746887E-3</v>
      </c>
      <c r="BI20" s="5" t="s">
        <v>2549</v>
      </c>
      <c r="BJ20" s="5" t="s">
        <v>2550</v>
      </c>
    </row>
    <row r="21" spans="1:62" x14ac:dyDescent="0.3">
      <c r="A21" t="str">
        <f t="shared" si="9"/>
        <v>01464</v>
      </c>
      <c r="B21" s="158" t="str">
        <f t="shared" si="10"/>
        <v>01464</v>
      </c>
      <c r="C21">
        <v>13</v>
      </c>
      <c r="D21" t="s">
        <v>2600</v>
      </c>
      <c r="E21">
        <v>1464</v>
      </c>
      <c r="F21" t="s">
        <v>1905</v>
      </c>
      <c r="G21">
        <v>37.801000000000002</v>
      </c>
      <c r="H21">
        <v>1414.8710000000001</v>
      </c>
      <c r="I21">
        <v>42.997999999999998</v>
      </c>
      <c r="J21">
        <v>1604.7470000000001</v>
      </c>
      <c r="K21">
        <v>798.8</v>
      </c>
      <c r="L21">
        <v>1749.8869999999999</v>
      </c>
      <c r="M21">
        <v>3.9E-2</v>
      </c>
      <c r="N21">
        <v>0.224</v>
      </c>
      <c r="O21">
        <v>0</v>
      </c>
      <c r="P21">
        <v>0</v>
      </c>
      <c r="Q21">
        <v>0</v>
      </c>
      <c r="R21">
        <v>0</v>
      </c>
      <c r="S21">
        <v>0</v>
      </c>
      <c r="T21">
        <v>0</v>
      </c>
      <c r="U21">
        <v>0</v>
      </c>
      <c r="V21">
        <v>0.17199999999999999</v>
      </c>
      <c r="W21">
        <v>1.83</v>
      </c>
      <c r="Y21" t="str">
        <f t="shared" si="11"/>
        <v>北海道</v>
      </c>
      <c r="Z21" t="str">
        <f t="shared" si="12"/>
        <v>北海道和寒町</v>
      </c>
      <c r="AA21" s="159">
        <f t="shared" si="13"/>
        <v>42.997999999999998</v>
      </c>
      <c r="AB21" s="159">
        <f t="shared" si="14"/>
        <v>1604.7470000000001</v>
      </c>
      <c r="AC21" s="159">
        <f t="shared" si="15"/>
        <v>1749.8869999999999</v>
      </c>
      <c r="AD21" s="159">
        <f t="shared" si="16"/>
        <v>0.224</v>
      </c>
      <c r="AE21" s="159">
        <f t="shared" si="17"/>
        <v>0</v>
      </c>
      <c r="AF21" s="159">
        <f t="shared" si="18"/>
        <v>0</v>
      </c>
      <c r="AG21" s="159">
        <f t="shared" si="19"/>
        <v>0</v>
      </c>
      <c r="AH21" s="160">
        <f t="shared" si="20"/>
        <v>3397.8560000000002</v>
      </c>
      <c r="AI21" s="135">
        <f t="shared" si="21"/>
        <v>1.2654450335741125E-2</v>
      </c>
      <c r="AJ21" s="135">
        <f t="shared" si="22"/>
        <v>0.47228222738103087</v>
      </c>
      <c r="AK21" s="135">
        <f t="shared" si="23"/>
        <v>0.51499739835943603</v>
      </c>
      <c r="AL21" s="135">
        <f t="shared" si="24"/>
        <v>6.592392379194409E-5</v>
      </c>
      <c r="AM21" s="135">
        <f t="shared" si="25"/>
        <v>0</v>
      </c>
      <c r="AN21" s="135">
        <f t="shared" si="26"/>
        <v>0</v>
      </c>
      <c r="AO21" s="135">
        <f t="shared" si="27"/>
        <v>0</v>
      </c>
      <c r="AP21" s="159">
        <f>IFERROR(VLOOKUP(A21,人口!$A$2:$E$1748,5,0),0)</f>
        <v>3278</v>
      </c>
      <c r="AQ21" s="159">
        <f t="shared" si="1"/>
        <v>1</v>
      </c>
      <c r="AR21" s="159">
        <f t="shared" si="2"/>
        <v>0</v>
      </c>
      <c r="AS21" s="159">
        <f t="shared" si="3"/>
        <v>0</v>
      </c>
      <c r="AT21" s="159">
        <f t="shared" si="4"/>
        <v>0</v>
      </c>
      <c r="AU21" s="159">
        <f t="shared" si="5"/>
        <v>0</v>
      </c>
      <c r="AV21" s="159">
        <f t="shared" si="6"/>
        <v>0</v>
      </c>
      <c r="AW21" s="159">
        <f t="shared" si="7"/>
        <v>0</v>
      </c>
      <c r="AX21" s="159">
        <f t="shared" si="28"/>
        <v>0</v>
      </c>
      <c r="AY21" s="159" t="str">
        <f t="shared" si="29"/>
        <v>5千人未満の市町村平均</v>
      </c>
      <c r="AZ21" s="159"/>
      <c r="BA21" s="5" t="s">
        <v>2538</v>
      </c>
      <c r="BB21" s="135">
        <f t="shared" si="32"/>
        <v>0.55171007764327362</v>
      </c>
      <c r="BC21" s="135">
        <f t="shared" si="32"/>
        <v>0.32046916787159002</v>
      </c>
      <c r="BD21" s="135">
        <f t="shared" si="32"/>
        <v>0.10964743046638538</v>
      </c>
      <c r="BE21" s="135">
        <f t="shared" si="32"/>
        <v>6.7782813561547512E-3</v>
      </c>
      <c r="BF21" s="135">
        <f t="shared" si="32"/>
        <v>8.743298641440465E-3</v>
      </c>
      <c r="BG21" s="135">
        <f t="shared" si="32"/>
        <v>4.3699979486601555E-4</v>
      </c>
      <c r="BH21" s="135">
        <f t="shared" si="32"/>
        <v>2.2147442262895741E-3</v>
      </c>
      <c r="BI21" s="5" t="s">
        <v>2551</v>
      </c>
      <c r="BJ21" s="5" t="s">
        <v>2552</v>
      </c>
    </row>
    <row r="22" spans="1:62" x14ac:dyDescent="0.3">
      <c r="A22" t="str">
        <f t="shared" si="9"/>
        <v>01465</v>
      </c>
      <c r="B22" s="158" t="str">
        <f t="shared" si="10"/>
        <v>01465</v>
      </c>
      <c r="C22">
        <v>13</v>
      </c>
      <c r="D22" t="s">
        <v>2600</v>
      </c>
      <c r="E22">
        <v>1465</v>
      </c>
      <c r="F22" t="s">
        <v>1906</v>
      </c>
      <c r="G22">
        <v>32.484000000000002</v>
      </c>
      <c r="H22">
        <v>2083.3029999999999</v>
      </c>
      <c r="I22">
        <v>36.29</v>
      </c>
      <c r="J22">
        <v>2323.183</v>
      </c>
      <c r="K22">
        <v>334.5</v>
      </c>
      <c r="L22">
        <v>735.84699999999998</v>
      </c>
      <c r="M22">
        <v>0</v>
      </c>
      <c r="N22">
        <v>0</v>
      </c>
      <c r="O22">
        <v>0</v>
      </c>
      <c r="P22">
        <v>0</v>
      </c>
      <c r="Q22">
        <v>0</v>
      </c>
      <c r="R22">
        <v>0</v>
      </c>
      <c r="S22">
        <v>0</v>
      </c>
      <c r="T22">
        <v>0</v>
      </c>
      <c r="U22">
        <v>0</v>
      </c>
      <c r="V22">
        <v>0.16500000000000001</v>
      </c>
      <c r="W22">
        <v>1.792</v>
      </c>
      <c r="Y22" t="str">
        <f t="shared" si="11"/>
        <v>北海道</v>
      </c>
      <c r="Z22" t="str">
        <f t="shared" si="12"/>
        <v>北海道剣淵町</v>
      </c>
      <c r="AA22" s="159">
        <f t="shared" si="13"/>
        <v>36.29</v>
      </c>
      <c r="AB22" s="159">
        <f t="shared" si="14"/>
        <v>2323.183</v>
      </c>
      <c r="AC22" s="159">
        <f t="shared" si="15"/>
        <v>735.84699999999998</v>
      </c>
      <c r="AD22" s="159">
        <f t="shared" si="16"/>
        <v>0</v>
      </c>
      <c r="AE22" s="159">
        <f t="shared" si="17"/>
        <v>0</v>
      </c>
      <c r="AF22" s="159">
        <f t="shared" si="18"/>
        <v>0</v>
      </c>
      <c r="AG22" s="159">
        <f t="shared" si="19"/>
        <v>0</v>
      </c>
      <c r="AH22" s="160">
        <f t="shared" si="20"/>
        <v>3095.3199999999997</v>
      </c>
      <c r="AI22" s="135">
        <f t="shared" si="21"/>
        <v>1.1724151299381001E-2</v>
      </c>
      <c r="AJ22" s="135">
        <f t="shared" si="22"/>
        <v>0.75054695475750499</v>
      </c>
      <c r="AK22" s="135">
        <f t="shared" si="23"/>
        <v>0.23772889394311414</v>
      </c>
      <c r="AL22" s="135">
        <f t="shared" si="24"/>
        <v>0</v>
      </c>
      <c r="AM22" s="135">
        <f t="shared" si="25"/>
        <v>0</v>
      </c>
      <c r="AN22" s="135">
        <f t="shared" si="26"/>
        <v>0</v>
      </c>
      <c r="AO22" s="135">
        <f t="shared" si="27"/>
        <v>0</v>
      </c>
      <c r="AP22" s="159">
        <f>IFERROR(VLOOKUP(A22,人口!$A$2:$E$1748,5,0),0)</f>
        <v>3063</v>
      </c>
      <c r="AQ22" s="159">
        <f t="shared" si="1"/>
        <v>1</v>
      </c>
      <c r="AR22" s="159">
        <f t="shared" si="2"/>
        <v>0</v>
      </c>
      <c r="AS22" s="159">
        <f t="shared" si="3"/>
        <v>0</v>
      </c>
      <c r="AT22" s="159">
        <f t="shared" si="4"/>
        <v>0</v>
      </c>
      <c r="AU22" s="159">
        <f t="shared" si="5"/>
        <v>0</v>
      </c>
      <c r="AV22" s="159">
        <f t="shared" si="6"/>
        <v>0</v>
      </c>
      <c r="AW22" s="159">
        <f t="shared" si="7"/>
        <v>0</v>
      </c>
      <c r="AX22" s="159">
        <f t="shared" si="28"/>
        <v>0</v>
      </c>
      <c r="AY22" s="159" t="str">
        <f t="shared" si="29"/>
        <v>5千人未満の市町村平均</v>
      </c>
      <c r="AZ22" s="159"/>
      <c r="BA22" s="5" t="s">
        <v>2539</v>
      </c>
      <c r="BB22" s="135">
        <f t="shared" si="32"/>
        <v>0.66605178820031441</v>
      </c>
      <c r="BC22" s="135">
        <f t="shared" si="32"/>
        <v>0.23500392012066321</v>
      </c>
      <c r="BD22" s="135">
        <f t="shared" si="32"/>
        <v>8.5757792221526588E-2</v>
      </c>
      <c r="BE22" s="135">
        <f t="shared" si="32"/>
        <v>7.5372720766309137E-3</v>
      </c>
      <c r="BF22" s="135">
        <f t="shared" si="32"/>
        <v>1.7628123088963114E-3</v>
      </c>
      <c r="BG22" s="135">
        <f t="shared" si="32"/>
        <v>4.4940261563031366E-4</v>
      </c>
      <c r="BH22" s="135">
        <f t="shared" si="32"/>
        <v>3.437012456338481E-3</v>
      </c>
      <c r="BI22" s="5" t="s">
        <v>2553</v>
      </c>
      <c r="BJ22" s="5" t="s">
        <v>2554</v>
      </c>
    </row>
    <row r="23" spans="1:62" x14ac:dyDescent="0.3">
      <c r="A23" t="str">
        <f t="shared" si="9"/>
        <v>01468</v>
      </c>
      <c r="B23" s="158" t="str">
        <f t="shared" si="10"/>
        <v>01468</v>
      </c>
      <c r="C23">
        <v>13</v>
      </c>
      <c r="D23" t="s">
        <v>2600</v>
      </c>
      <c r="E23">
        <v>1468</v>
      </c>
      <c r="F23" t="s">
        <v>1907</v>
      </c>
      <c r="G23">
        <v>32.491999999999997</v>
      </c>
      <c r="H23">
        <v>1036.25</v>
      </c>
      <c r="I23">
        <v>37.067999999999998</v>
      </c>
      <c r="J23">
        <v>1178.5309999999999</v>
      </c>
      <c r="K23">
        <v>2832.2</v>
      </c>
      <c r="L23">
        <v>7628.9219999999996</v>
      </c>
      <c r="M23">
        <v>2.0230000000000001</v>
      </c>
      <c r="N23">
        <v>11.765000000000001</v>
      </c>
      <c r="O23">
        <v>0</v>
      </c>
      <c r="P23">
        <v>0</v>
      </c>
      <c r="Q23">
        <v>0</v>
      </c>
      <c r="R23">
        <v>0</v>
      </c>
      <c r="S23">
        <v>0</v>
      </c>
      <c r="T23">
        <v>0</v>
      </c>
      <c r="U23">
        <v>0</v>
      </c>
      <c r="V23">
        <v>0.17499999999999999</v>
      </c>
      <c r="W23">
        <v>1.802</v>
      </c>
      <c r="Y23" t="str">
        <f t="shared" si="11"/>
        <v>北海道</v>
      </c>
      <c r="Z23" t="str">
        <f t="shared" si="12"/>
        <v>北海道下川町</v>
      </c>
      <c r="AA23" s="159">
        <f t="shared" si="13"/>
        <v>37.067999999999998</v>
      </c>
      <c r="AB23" s="159">
        <f t="shared" si="14"/>
        <v>1178.5309999999999</v>
      </c>
      <c r="AC23" s="159">
        <f t="shared" si="15"/>
        <v>7628.9219999999996</v>
      </c>
      <c r="AD23" s="159">
        <f t="shared" si="16"/>
        <v>11.765000000000001</v>
      </c>
      <c r="AE23" s="159">
        <f t="shared" si="17"/>
        <v>0</v>
      </c>
      <c r="AF23" s="159">
        <f t="shared" si="18"/>
        <v>0</v>
      </c>
      <c r="AG23" s="159">
        <f t="shared" si="19"/>
        <v>0</v>
      </c>
      <c r="AH23" s="160">
        <f t="shared" si="20"/>
        <v>8856.2859999999982</v>
      </c>
      <c r="AI23" s="135">
        <f t="shared" si="21"/>
        <v>4.1855016877277908E-3</v>
      </c>
      <c r="AJ23" s="135">
        <f t="shared" si="22"/>
        <v>0.13307282533558651</v>
      </c>
      <c r="AK23" s="135">
        <f t="shared" si="23"/>
        <v>0.86141323800970304</v>
      </c>
      <c r="AL23" s="135">
        <f t="shared" si="24"/>
        <v>1.3284349669827739E-3</v>
      </c>
      <c r="AM23" s="135">
        <f t="shared" si="25"/>
        <v>0</v>
      </c>
      <c r="AN23" s="135">
        <f t="shared" si="26"/>
        <v>0</v>
      </c>
      <c r="AO23" s="135">
        <f t="shared" si="27"/>
        <v>0</v>
      </c>
      <c r="AP23" s="159">
        <f>IFERROR(VLOOKUP(A23,人口!$A$2:$E$1748,5,0),0)</f>
        <v>3254</v>
      </c>
      <c r="AQ23" s="159">
        <f t="shared" si="1"/>
        <v>1</v>
      </c>
      <c r="AR23" s="159">
        <f t="shared" si="2"/>
        <v>0</v>
      </c>
      <c r="AS23" s="159">
        <f t="shared" si="3"/>
        <v>0</v>
      </c>
      <c r="AT23" s="159">
        <f t="shared" si="4"/>
        <v>0</v>
      </c>
      <c r="AU23" s="159">
        <f t="shared" si="5"/>
        <v>0</v>
      </c>
      <c r="AV23" s="159">
        <f t="shared" si="6"/>
        <v>0</v>
      </c>
      <c r="AW23" s="159">
        <f t="shared" si="7"/>
        <v>0</v>
      </c>
      <c r="AX23" s="159">
        <f t="shared" si="28"/>
        <v>0</v>
      </c>
      <c r="AY23" s="159" t="str">
        <f t="shared" si="29"/>
        <v>5千人未満の市町村平均</v>
      </c>
      <c r="AZ23" s="159"/>
      <c r="BA23" s="5" t="s">
        <v>2540</v>
      </c>
      <c r="BB23" s="135">
        <f t="shared" si="32"/>
        <v>0.76239754671153215</v>
      </c>
      <c r="BC23" s="135">
        <f t="shared" si="32"/>
        <v>0.19732404092448474</v>
      </c>
      <c r="BD23" s="135">
        <f t="shared" si="32"/>
        <v>2.2126426915660569E-2</v>
      </c>
      <c r="BE23" s="135">
        <f t="shared" si="32"/>
        <v>6.4241822228408565E-3</v>
      </c>
      <c r="BF23" s="135">
        <f t="shared" si="32"/>
        <v>2.5559665687886935E-3</v>
      </c>
      <c r="BG23" s="135">
        <f t="shared" si="32"/>
        <v>9.1945159716458693E-4</v>
      </c>
      <c r="BH23" s="135">
        <f t="shared" si="32"/>
        <v>8.2523850595283745E-3</v>
      </c>
      <c r="BI23" s="5" t="s">
        <v>2555</v>
      </c>
      <c r="BJ23" s="5" t="s">
        <v>2556</v>
      </c>
    </row>
    <row r="24" spans="1:62" x14ac:dyDescent="0.3">
      <c r="A24" t="str">
        <f t="shared" si="9"/>
        <v>01469</v>
      </c>
      <c r="B24" s="158" t="str">
        <f t="shared" si="10"/>
        <v>01469</v>
      </c>
      <c r="C24">
        <v>13</v>
      </c>
      <c r="D24" t="s">
        <v>2600</v>
      </c>
      <c r="E24">
        <v>1469</v>
      </c>
      <c r="F24" t="s">
        <v>1908</v>
      </c>
      <c r="G24">
        <v>43.673999999999999</v>
      </c>
      <c r="H24">
        <v>1154.941</v>
      </c>
      <c r="I24">
        <v>47.829000000000001</v>
      </c>
      <c r="J24">
        <v>1262.893</v>
      </c>
      <c r="K24">
        <v>2763.8</v>
      </c>
      <c r="L24">
        <v>7706.0150000000003</v>
      </c>
      <c r="M24">
        <v>14.773</v>
      </c>
      <c r="N24">
        <v>78.466999999999999</v>
      </c>
      <c r="O24">
        <v>0</v>
      </c>
      <c r="P24">
        <v>0</v>
      </c>
      <c r="Q24">
        <v>0</v>
      </c>
      <c r="R24">
        <v>0</v>
      </c>
      <c r="S24">
        <v>0</v>
      </c>
      <c r="T24">
        <v>0</v>
      </c>
      <c r="U24">
        <v>0</v>
      </c>
      <c r="V24">
        <v>0.23400000000000001</v>
      </c>
      <c r="W24">
        <v>2.4750000000000001</v>
      </c>
      <c r="Y24" t="str">
        <f t="shared" si="11"/>
        <v>北海道</v>
      </c>
      <c r="Z24" t="str">
        <f t="shared" si="12"/>
        <v>北海道美深町</v>
      </c>
      <c r="AA24" s="159">
        <f t="shared" si="13"/>
        <v>47.829000000000001</v>
      </c>
      <c r="AB24" s="159">
        <f t="shared" si="14"/>
        <v>1262.893</v>
      </c>
      <c r="AC24" s="159">
        <f t="shared" si="15"/>
        <v>7706.0150000000003</v>
      </c>
      <c r="AD24" s="159">
        <f t="shared" si="16"/>
        <v>78.466999999999999</v>
      </c>
      <c r="AE24" s="159">
        <f t="shared" si="17"/>
        <v>0</v>
      </c>
      <c r="AF24" s="159">
        <f t="shared" si="18"/>
        <v>0</v>
      </c>
      <c r="AG24" s="159">
        <f t="shared" si="19"/>
        <v>0</v>
      </c>
      <c r="AH24" s="160">
        <f t="shared" si="20"/>
        <v>9095.2040000000015</v>
      </c>
      <c r="AI24" s="135">
        <f t="shared" si="21"/>
        <v>5.2587055771371365E-3</v>
      </c>
      <c r="AJ24" s="135">
        <f t="shared" si="22"/>
        <v>0.1388526304632639</v>
      </c>
      <c r="AK24" s="135">
        <f t="shared" si="23"/>
        <v>0.84726136983843348</v>
      </c>
      <c r="AL24" s="135">
        <f t="shared" si="24"/>
        <v>8.6272941211653943E-3</v>
      </c>
      <c r="AM24" s="135">
        <f t="shared" si="25"/>
        <v>0</v>
      </c>
      <c r="AN24" s="135">
        <f t="shared" si="26"/>
        <v>0</v>
      </c>
      <c r="AO24" s="135">
        <f t="shared" si="27"/>
        <v>0</v>
      </c>
      <c r="AP24" s="159">
        <f>IFERROR(VLOOKUP(A24,人口!$A$2:$E$1748,5,0),0)</f>
        <v>4244</v>
      </c>
      <c r="AQ24" s="159">
        <f t="shared" si="1"/>
        <v>1</v>
      </c>
      <c r="AR24" s="159">
        <f t="shared" si="2"/>
        <v>0</v>
      </c>
      <c r="AS24" s="159">
        <f t="shared" si="3"/>
        <v>0</v>
      </c>
      <c r="AT24" s="159">
        <f t="shared" si="4"/>
        <v>0</v>
      </c>
      <c r="AU24" s="159">
        <f t="shared" si="5"/>
        <v>0</v>
      </c>
      <c r="AV24" s="159">
        <f t="shared" si="6"/>
        <v>0</v>
      </c>
      <c r="AW24" s="159">
        <f t="shared" si="7"/>
        <v>0</v>
      </c>
      <c r="AX24" s="159">
        <f t="shared" si="28"/>
        <v>0</v>
      </c>
      <c r="AY24" s="159" t="str">
        <f t="shared" si="29"/>
        <v>5千人未満の市町村平均</v>
      </c>
      <c r="AZ24" s="159"/>
      <c r="BA24" s="5" t="s">
        <v>2541</v>
      </c>
      <c r="BB24" s="135">
        <f t="shared" ref="BB24:BH24" si="33">AVERAGEIFS(AI$3:AI$1798,$AP$3:$AP$1798,$BI24)</f>
        <v>0.75227393087644134</v>
      </c>
      <c r="BC24" s="135">
        <f t="shared" si="33"/>
        <v>9.8975320000959197E-2</v>
      </c>
      <c r="BD24" s="135">
        <f t="shared" si="33"/>
        <v>0.13707571172921798</v>
      </c>
      <c r="BE24" s="135">
        <f t="shared" si="33"/>
        <v>3.3311067982998406E-3</v>
      </c>
      <c r="BF24" s="135">
        <f t="shared" si="33"/>
        <v>5.0335063997766398E-3</v>
      </c>
      <c r="BG24" s="135">
        <f t="shared" si="33"/>
        <v>1.0239746922283164E-4</v>
      </c>
      <c r="BH24" s="135">
        <f t="shared" si="33"/>
        <v>3.2080267260821888E-3</v>
      </c>
      <c r="BI24" s="5" t="s">
        <v>2557</v>
      </c>
      <c r="BJ24" s="5"/>
    </row>
    <row r="25" spans="1:62" x14ac:dyDescent="0.3">
      <c r="A25" t="str">
        <f t="shared" si="9"/>
        <v>01470</v>
      </c>
      <c r="B25" s="158" t="str">
        <f t="shared" si="10"/>
        <v>01470</v>
      </c>
      <c r="C25">
        <v>13</v>
      </c>
      <c r="D25" t="s">
        <v>2600</v>
      </c>
      <c r="E25">
        <v>1470</v>
      </c>
      <c r="F25" t="s">
        <v>1909</v>
      </c>
      <c r="G25">
        <v>8.6379999999999999</v>
      </c>
      <c r="H25">
        <v>379.75200000000001</v>
      </c>
      <c r="I25">
        <v>9.1340000000000003</v>
      </c>
      <c r="J25">
        <v>401.26299999999998</v>
      </c>
      <c r="K25">
        <v>1311.7</v>
      </c>
      <c r="L25">
        <v>3771.3180000000002</v>
      </c>
      <c r="M25">
        <v>2.33</v>
      </c>
      <c r="N25">
        <v>12.379</v>
      </c>
      <c r="O25">
        <v>0</v>
      </c>
      <c r="P25">
        <v>0</v>
      </c>
      <c r="Q25">
        <v>0</v>
      </c>
      <c r="R25">
        <v>0</v>
      </c>
      <c r="S25">
        <v>0</v>
      </c>
      <c r="T25">
        <v>0</v>
      </c>
      <c r="U25">
        <v>0</v>
      </c>
      <c r="V25">
        <v>4.2999999999999997E-2</v>
      </c>
      <c r="W25">
        <v>0.47299999999999998</v>
      </c>
      <c r="Y25" t="str">
        <f t="shared" si="11"/>
        <v>北海道</v>
      </c>
      <c r="Z25" t="str">
        <f t="shared" si="12"/>
        <v>北海道音威子府村</v>
      </c>
      <c r="AA25" s="159">
        <f t="shared" si="13"/>
        <v>9.1340000000000003</v>
      </c>
      <c r="AB25" s="159">
        <f t="shared" si="14"/>
        <v>401.26299999999998</v>
      </c>
      <c r="AC25" s="159">
        <f t="shared" si="15"/>
        <v>3771.3180000000002</v>
      </c>
      <c r="AD25" s="159">
        <f t="shared" si="16"/>
        <v>12.379</v>
      </c>
      <c r="AE25" s="159">
        <f t="shared" si="17"/>
        <v>0</v>
      </c>
      <c r="AF25" s="159">
        <f t="shared" si="18"/>
        <v>0</v>
      </c>
      <c r="AG25" s="159">
        <f t="shared" si="19"/>
        <v>0</v>
      </c>
      <c r="AH25" s="160">
        <f t="shared" si="20"/>
        <v>4194.0940000000001</v>
      </c>
      <c r="AI25" s="135">
        <f t="shared" si="21"/>
        <v>2.1778243406084842E-3</v>
      </c>
      <c r="AJ25" s="135">
        <f t="shared" si="22"/>
        <v>9.5673344469627997E-2</v>
      </c>
      <c r="AK25" s="135">
        <f t="shared" si="23"/>
        <v>0.89919729982208318</v>
      </c>
      <c r="AL25" s="135">
        <f t="shared" si="24"/>
        <v>2.9515313676803617E-3</v>
      </c>
      <c r="AM25" s="135">
        <f t="shared" si="25"/>
        <v>0</v>
      </c>
      <c r="AN25" s="135">
        <f t="shared" si="26"/>
        <v>0</v>
      </c>
      <c r="AO25" s="135">
        <f t="shared" si="27"/>
        <v>0</v>
      </c>
      <c r="AP25" s="159">
        <f>IFERROR(VLOOKUP(A25,人口!$A$2:$E$1748,5,0),0)</f>
        <v>729</v>
      </c>
      <c r="AQ25" s="159">
        <f t="shared" si="1"/>
        <v>1</v>
      </c>
      <c r="AR25" s="159">
        <f t="shared" si="2"/>
        <v>0</v>
      </c>
      <c r="AS25" s="159">
        <f t="shared" si="3"/>
        <v>0</v>
      </c>
      <c r="AT25" s="159">
        <f t="shared" si="4"/>
        <v>0</v>
      </c>
      <c r="AU25" s="159">
        <f t="shared" si="5"/>
        <v>0</v>
      </c>
      <c r="AV25" s="159">
        <f t="shared" si="6"/>
        <v>0</v>
      </c>
      <c r="AW25" s="159">
        <f t="shared" si="7"/>
        <v>0</v>
      </c>
      <c r="AX25" s="159">
        <f t="shared" si="28"/>
        <v>0</v>
      </c>
      <c r="AY25" s="159" t="str">
        <f t="shared" si="29"/>
        <v>5千人未満の市町村平均</v>
      </c>
      <c r="AZ25" s="159"/>
    </row>
    <row r="26" spans="1:62" x14ac:dyDescent="0.3">
      <c r="A26" t="str">
        <f t="shared" si="9"/>
        <v>01471</v>
      </c>
      <c r="B26" s="158" t="str">
        <f t="shared" si="10"/>
        <v>01471</v>
      </c>
      <c r="C26">
        <v>13</v>
      </c>
      <c r="D26" t="s">
        <v>2600</v>
      </c>
      <c r="E26">
        <v>1471</v>
      </c>
      <c r="F26" t="s">
        <v>1910</v>
      </c>
      <c r="G26">
        <v>21.771000000000001</v>
      </c>
      <c r="H26">
        <v>472.6</v>
      </c>
      <c r="I26">
        <v>23.321000000000002</v>
      </c>
      <c r="J26">
        <v>505.33499999999998</v>
      </c>
      <c r="K26">
        <v>3009.2</v>
      </c>
      <c r="L26">
        <v>8429.027</v>
      </c>
      <c r="M26">
        <v>7.1630000000000003</v>
      </c>
      <c r="N26">
        <v>38.057000000000002</v>
      </c>
      <c r="O26">
        <v>0</v>
      </c>
      <c r="P26">
        <v>0</v>
      </c>
      <c r="Q26">
        <v>0</v>
      </c>
      <c r="R26">
        <v>0</v>
      </c>
      <c r="S26">
        <v>0</v>
      </c>
      <c r="T26">
        <v>0</v>
      </c>
      <c r="U26">
        <v>0</v>
      </c>
      <c r="V26">
        <v>8.5999999999999993E-2</v>
      </c>
      <c r="W26">
        <v>0.91300000000000003</v>
      </c>
      <c r="Y26" t="str">
        <f t="shared" si="11"/>
        <v>北海道</v>
      </c>
      <c r="Z26" t="str">
        <f t="shared" si="12"/>
        <v>北海道中川町</v>
      </c>
      <c r="AA26" s="159">
        <f t="shared" si="13"/>
        <v>23.321000000000002</v>
      </c>
      <c r="AB26" s="159">
        <f t="shared" si="14"/>
        <v>505.33499999999998</v>
      </c>
      <c r="AC26" s="159">
        <f t="shared" si="15"/>
        <v>8429.027</v>
      </c>
      <c r="AD26" s="159">
        <f t="shared" si="16"/>
        <v>38.057000000000002</v>
      </c>
      <c r="AE26" s="159">
        <f t="shared" si="17"/>
        <v>0</v>
      </c>
      <c r="AF26" s="159">
        <f t="shared" si="18"/>
        <v>0</v>
      </c>
      <c r="AG26" s="159">
        <f t="shared" si="19"/>
        <v>0</v>
      </c>
      <c r="AH26" s="160">
        <f t="shared" si="20"/>
        <v>8995.7400000000016</v>
      </c>
      <c r="AI26" s="135">
        <f t="shared" si="21"/>
        <v>2.5924493148979403E-3</v>
      </c>
      <c r="AJ26" s="135">
        <f t="shared" si="22"/>
        <v>5.6174922796790469E-2</v>
      </c>
      <c r="AK26" s="135">
        <f t="shared" si="23"/>
        <v>0.93700206986862655</v>
      </c>
      <c r="AL26" s="135">
        <f t="shared" si="24"/>
        <v>4.2305580196848724E-3</v>
      </c>
      <c r="AM26" s="135">
        <f t="shared" si="25"/>
        <v>0</v>
      </c>
      <c r="AN26" s="135">
        <f t="shared" si="26"/>
        <v>0</v>
      </c>
      <c r="AO26" s="135">
        <f t="shared" si="27"/>
        <v>0</v>
      </c>
      <c r="AP26" s="159">
        <f>IFERROR(VLOOKUP(A26,人口!$A$2:$E$1748,5,0),0)</f>
        <v>1492</v>
      </c>
      <c r="AQ26" s="159">
        <f t="shared" si="1"/>
        <v>1</v>
      </c>
      <c r="AR26" s="159">
        <f t="shared" si="2"/>
        <v>0</v>
      </c>
      <c r="AS26" s="159">
        <f t="shared" si="3"/>
        <v>0</v>
      </c>
      <c r="AT26" s="159">
        <f t="shared" si="4"/>
        <v>0</v>
      </c>
      <c r="AU26" s="159">
        <f t="shared" si="5"/>
        <v>0</v>
      </c>
      <c r="AV26" s="159">
        <f t="shared" si="6"/>
        <v>0</v>
      </c>
      <c r="AW26" s="159">
        <f t="shared" si="7"/>
        <v>0</v>
      </c>
      <c r="AX26" s="159">
        <f t="shared" si="28"/>
        <v>0</v>
      </c>
      <c r="AY26" s="159" t="str">
        <f t="shared" si="29"/>
        <v>5千人未満の市町村平均</v>
      </c>
      <c r="AZ26" s="159"/>
    </row>
    <row r="27" spans="1:62" x14ac:dyDescent="0.3">
      <c r="A27" t="str">
        <f t="shared" si="9"/>
        <v>01472</v>
      </c>
      <c r="B27" s="158" t="str">
        <f t="shared" si="10"/>
        <v>01472</v>
      </c>
      <c r="C27">
        <v>13</v>
      </c>
      <c r="D27" t="s">
        <v>2600</v>
      </c>
      <c r="E27">
        <v>1472</v>
      </c>
      <c r="F27" t="s">
        <v>1911</v>
      </c>
      <c r="G27">
        <v>19.3</v>
      </c>
      <c r="H27">
        <v>1347.481</v>
      </c>
      <c r="I27">
        <v>21.213000000000001</v>
      </c>
      <c r="J27">
        <v>1479.587</v>
      </c>
      <c r="K27">
        <v>3910.8</v>
      </c>
      <c r="L27">
        <v>10181.528</v>
      </c>
      <c r="M27">
        <v>2.1280000000000001</v>
      </c>
      <c r="N27">
        <v>11.522</v>
      </c>
      <c r="O27">
        <v>0</v>
      </c>
      <c r="P27">
        <v>0</v>
      </c>
      <c r="Q27">
        <v>0</v>
      </c>
      <c r="R27">
        <v>0</v>
      </c>
      <c r="S27">
        <v>0</v>
      </c>
      <c r="T27">
        <v>0</v>
      </c>
      <c r="U27">
        <v>0</v>
      </c>
      <c r="V27">
        <v>7.4999999999999997E-2</v>
      </c>
      <c r="W27">
        <v>0.81699999999999995</v>
      </c>
      <c r="Y27" t="str">
        <f t="shared" si="11"/>
        <v>北海道</v>
      </c>
      <c r="Z27" t="str">
        <f t="shared" si="12"/>
        <v>北海道幌加内町</v>
      </c>
      <c r="AA27" s="159">
        <f t="shared" si="13"/>
        <v>21.213000000000001</v>
      </c>
      <c r="AB27" s="159">
        <f t="shared" si="14"/>
        <v>1479.587</v>
      </c>
      <c r="AC27" s="159">
        <f t="shared" si="15"/>
        <v>10181.528</v>
      </c>
      <c r="AD27" s="159">
        <f t="shared" si="16"/>
        <v>11.522</v>
      </c>
      <c r="AE27" s="159">
        <f t="shared" si="17"/>
        <v>0</v>
      </c>
      <c r="AF27" s="159">
        <f t="shared" si="18"/>
        <v>0</v>
      </c>
      <c r="AG27" s="159">
        <f t="shared" si="19"/>
        <v>0</v>
      </c>
      <c r="AH27" s="160">
        <f t="shared" si="20"/>
        <v>11693.85</v>
      </c>
      <c r="AI27" s="135">
        <f t="shared" si="21"/>
        <v>1.814030451904206E-3</v>
      </c>
      <c r="AJ27" s="135">
        <f t="shared" si="22"/>
        <v>0.12652693509836366</v>
      </c>
      <c r="AK27" s="135">
        <f t="shared" si="23"/>
        <v>0.87067373020861394</v>
      </c>
      <c r="AL27" s="135">
        <f t="shared" si="24"/>
        <v>9.8530424111819464E-4</v>
      </c>
      <c r="AM27" s="135">
        <f t="shared" si="25"/>
        <v>0</v>
      </c>
      <c r="AN27" s="135">
        <f t="shared" si="26"/>
        <v>0</v>
      </c>
      <c r="AO27" s="135">
        <f t="shared" si="27"/>
        <v>0</v>
      </c>
      <c r="AP27" s="159">
        <f>IFERROR(VLOOKUP(A27,人口!$A$2:$E$1748,5,0),0)</f>
        <v>1447</v>
      </c>
      <c r="AQ27" s="159">
        <f t="shared" si="1"/>
        <v>1</v>
      </c>
      <c r="AR27" s="159">
        <f t="shared" si="2"/>
        <v>0</v>
      </c>
      <c r="AS27" s="159">
        <f t="shared" si="3"/>
        <v>0</v>
      </c>
      <c r="AT27" s="159">
        <f t="shared" si="4"/>
        <v>0</v>
      </c>
      <c r="AU27" s="159">
        <f t="shared" si="5"/>
        <v>0</v>
      </c>
      <c r="AV27" s="159">
        <f t="shared" si="6"/>
        <v>0</v>
      </c>
      <c r="AW27" s="159">
        <f t="shared" si="7"/>
        <v>0</v>
      </c>
      <c r="AX27" s="159">
        <f t="shared" si="28"/>
        <v>0</v>
      </c>
      <c r="AY27" s="159" t="str">
        <f t="shared" si="29"/>
        <v>5千人未満の市町村平均</v>
      </c>
      <c r="AZ27" s="159"/>
    </row>
    <row r="28" spans="1:62" x14ac:dyDescent="0.3">
      <c r="A28" t="str">
        <f t="shared" si="9"/>
        <v>01481</v>
      </c>
      <c r="B28" s="158" t="str">
        <f t="shared" si="10"/>
        <v>01481</v>
      </c>
      <c r="C28">
        <v>13</v>
      </c>
      <c r="D28" t="s">
        <v>2600</v>
      </c>
      <c r="E28">
        <v>1481</v>
      </c>
      <c r="F28" t="s">
        <v>1912</v>
      </c>
      <c r="G28">
        <v>37.484000000000002</v>
      </c>
      <c r="H28">
        <v>172.804</v>
      </c>
      <c r="I28">
        <v>41.398000000000003</v>
      </c>
      <c r="J28">
        <v>190.58500000000001</v>
      </c>
      <c r="K28">
        <v>1730.7</v>
      </c>
      <c r="L28">
        <v>4782.8100000000004</v>
      </c>
      <c r="M28">
        <v>9.4740000000000002</v>
      </c>
      <c r="N28">
        <v>51.499000000000002</v>
      </c>
      <c r="O28">
        <v>0</v>
      </c>
      <c r="P28">
        <v>0</v>
      </c>
      <c r="Q28">
        <v>0</v>
      </c>
      <c r="R28">
        <v>0</v>
      </c>
      <c r="S28">
        <v>0</v>
      </c>
      <c r="T28">
        <v>0</v>
      </c>
      <c r="U28">
        <v>0</v>
      </c>
      <c r="V28">
        <v>0.215</v>
      </c>
      <c r="W28">
        <v>2.4060000000000001</v>
      </c>
      <c r="Y28" t="str">
        <f t="shared" si="11"/>
        <v>北海道</v>
      </c>
      <c r="Z28" t="str">
        <f t="shared" si="12"/>
        <v>北海道増毛町</v>
      </c>
      <c r="AA28" s="159">
        <f t="shared" si="13"/>
        <v>41.398000000000003</v>
      </c>
      <c r="AB28" s="159">
        <f t="shared" si="14"/>
        <v>190.58500000000001</v>
      </c>
      <c r="AC28" s="159">
        <f t="shared" si="15"/>
        <v>4782.8100000000004</v>
      </c>
      <c r="AD28" s="159">
        <f t="shared" si="16"/>
        <v>51.499000000000002</v>
      </c>
      <c r="AE28" s="159">
        <f t="shared" si="17"/>
        <v>0</v>
      </c>
      <c r="AF28" s="159">
        <f t="shared" si="18"/>
        <v>0</v>
      </c>
      <c r="AG28" s="159">
        <f t="shared" si="19"/>
        <v>0</v>
      </c>
      <c r="AH28" s="160">
        <f t="shared" si="20"/>
        <v>5066.2920000000004</v>
      </c>
      <c r="AI28" s="135">
        <f t="shared" si="21"/>
        <v>8.1712621380686315E-3</v>
      </c>
      <c r="AJ28" s="135">
        <f t="shared" si="22"/>
        <v>3.7618242296338228E-2</v>
      </c>
      <c r="AK28" s="135">
        <f t="shared" si="23"/>
        <v>0.94404546757273367</v>
      </c>
      <c r="AL28" s="135">
        <f t="shared" si="24"/>
        <v>1.0165027992859472E-2</v>
      </c>
      <c r="AM28" s="135">
        <f t="shared" si="25"/>
        <v>0</v>
      </c>
      <c r="AN28" s="135">
        <f t="shared" si="26"/>
        <v>0</v>
      </c>
      <c r="AO28" s="135">
        <f t="shared" si="27"/>
        <v>0</v>
      </c>
      <c r="AP28" s="159">
        <f>IFERROR(VLOOKUP(A28,人口!$A$2:$E$1748,5,0),0)</f>
        <v>4222</v>
      </c>
      <c r="AQ28" s="159">
        <f t="shared" si="1"/>
        <v>1</v>
      </c>
      <c r="AR28" s="159">
        <f t="shared" si="2"/>
        <v>0</v>
      </c>
      <c r="AS28" s="159">
        <f t="shared" si="3"/>
        <v>0</v>
      </c>
      <c r="AT28" s="159">
        <f t="shared" si="4"/>
        <v>0</v>
      </c>
      <c r="AU28" s="159">
        <f t="shared" si="5"/>
        <v>0</v>
      </c>
      <c r="AV28" s="159">
        <f t="shared" si="6"/>
        <v>0</v>
      </c>
      <c r="AW28" s="159">
        <f t="shared" si="7"/>
        <v>0</v>
      </c>
      <c r="AX28" s="159">
        <f t="shared" si="28"/>
        <v>0</v>
      </c>
      <c r="AY28" s="159" t="str">
        <f t="shared" si="29"/>
        <v>5千人未満の市町村平均</v>
      </c>
      <c r="AZ28" s="159"/>
    </row>
    <row r="29" spans="1:62" x14ac:dyDescent="0.3">
      <c r="A29" t="str">
        <f t="shared" si="9"/>
        <v>01482</v>
      </c>
      <c r="B29" s="158" t="str">
        <f t="shared" si="10"/>
        <v>01482</v>
      </c>
      <c r="C29">
        <v>13</v>
      </c>
      <c r="D29" t="s">
        <v>2600</v>
      </c>
      <c r="E29">
        <v>1482</v>
      </c>
      <c r="F29" t="s">
        <v>1913</v>
      </c>
      <c r="G29">
        <v>31.016999999999999</v>
      </c>
      <c r="H29">
        <v>604.25599999999997</v>
      </c>
      <c r="I29">
        <v>34.591999999999999</v>
      </c>
      <c r="J29">
        <v>672.87900000000002</v>
      </c>
      <c r="K29">
        <v>2194.1999999999998</v>
      </c>
      <c r="L29">
        <v>4942.29</v>
      </c>
      <c r="M29">
        <v>0.10199999999999999</v>
      </c>
      <c r="N29">
        <v>0.55600000000000005</v>
      </c>
      <c r="O29">
        <v>0</v>
      </c>
      <c r="P29">
        <v>0</v>
      </c>
      <c r="Q29">
        <v>0</v>
      </c>
      <c r="R29">
        <v>0.32400000000000001</v>
      </c>
      <c r="S29">
        <v>0</v>
      </c>
      <c r="T29">
        <v>0</v>
      </c>
      <c r="U29">
        <v>1.988</v>
      </c>
      <c r="V29">
        <v>0.158</v>
      </c>
      <c r="W29">
        <v>1.7390000000000001</v>
      </c>
      <c r="Y29" t="str">
        <f t="shared" si="11"/>
        <v>北海道</v>
      </c>
      <c r="Z29" t="str">
        <f t="shared" si="12"/>
        <v>北海道小平町</v>
      </c>
      <c r="AA29" s="159">
        <f t="shared" si="13"/>
        <v>34.591999999999999</v>
      </c>
      <c r="AB29" s="159">
        <f t="shared" si="14"/>
        <v>672.87900000000002</v>
      </c>
      <c r="AC29" s="159">
        <f t="shared" si="15"/>
        <v>4942.29</v>
      </c>
      <c r="AD29" s="159">
        <f t="shared" si="16"/>
        <v>0.55600000000000005</v>
      </c>
      <c r="AE29" s="159">
        <f t="shared" si="17"/>
        <v>0</v>
      </c>
      <c r="AF29" s="159">
        <f t="shared" si="18"/>
        <v>0</v>
      </c>
      <c r="AG29" s="159">
        <f t="shared" si="19"/>
        <v>1.988</v>
      </c>
      <c r="AH29" s="160">
        <f t="shared" si="20"/>
        <v>5652.3050000000003</v>
      </c>
      <c r="AI29" s="135">
        <f t="shared" si="21"/>
        <v>6.1199811404373961E-3</v>
      </c>
      <c r="AJ29" s="135">
        <f t="shared" si="22"/>
        <v>0.1190450621472125</v>
      </c>
      <c r="AK29" s="135">
        <f t="shared" si="23"/>
        <v>0.87438487484309491</v>
      </c>
      <c r="AL29" s="135">
        <f t="shared" si="24"/>
        <v>9.8366949412673235E-5</v>
      </c>
      <c r="AM29" s="135">
        <f t="shared" si="25"/>
        <v>0</v>
      </c>
      <c r="AN29" s="135">
        <f t="shared" si="26"/>
        <v>0</v>
      </c>
      <c r="AO29" s="135">
        <f t="shared" si="27"/>
        <v>3.5171491984243593E-4</v>
      </c>
      <c r="AP29" s="159">
        <f>IFERROR(VLOOKUP(A29,人口!$A$2:$E$1748,5,0),0)</f>
        <v>3087</v>
      </c>
      <c r="AQ29" s="159">
        <f t="shared" si="1"/>
        <v>1</v>
      </c>
      <c r="AR29" s="159">
        <f t="shared" si="2"/>
        <v>0</v>
      </c>
      <c r="AS29" s="159">
        <f t="shared" si="3"/>
        <v>0</v>
      </c>
      <c r="AT29" s="159">
        <f t="shared" si="4"/>
        <v>0</v>
      </c>
      <c r="AU29" s="159">
        <f t="shared" si="5"/>
        <v>0</v>
      </c>
      <c r="AV29" s="159">
        <f t="shared" si="6"/>
        <v>0</v>
      </c>
      <c r="AW29" s="159">
        <f t="shared" si="7"/>
        <v>0</v>
      </c>
      <c r="AX29" s="159">
        <f t="shared" si="28"/>
        <v>0</v>
      </c>
      <c r="AY29" s="159" t="str">
        <f t="shared" si="29"/>
        <v>5千人未満の市町村平均</v>
      </c>
      <c r="AZ29" s="159"/>
    </row>
    <row r="30" spans="1:62" x14ac:dyDescent="0.3">
      <c r="A30" t="str">
        <f t="shared" si="9"/>
        <v>01483</v>
      </c>
      <c r="B30" s="158" t="str">
        <f t="shared" si="10"/>
        <v>01483</v>
      </c>
      <c r="C30">
        <v>13</v>
      </c>
      <c r="D30" t="s">
        <v>2600</v>
      </c>
      <c r="E30">
        <v>1483</v>
      </c>
      <c r="F30" t="s">
        <v>1914</v>
      </c>
      <c r="G30">
        <v>35.392000000000003</v>
      </c>
      <c r="H30">
        <v>724.82399999999996</v>
      </c>
      <c r="I30">
        <v>39.011000000000003</v>
      </c>
      <c r="J30">
        <v>797.61</v>
      </c>
      <c r="K30">
        <v>1847.1</v>
      </c>
      <c r="L30">
        <v>4400.1559999999999</v>
      </c>
      <c r="M30">
        <v>0.14199999999999999</v>
      </c>
      <c r="N30">
        <v>0.77200000000000002</v>
      </c>
      <c r="O30">
        <v>0</v>
      </c>
      <c r="P30">
        <v>0</v>
      </c>
      <c r="Q30">
        <v>0</v>
      </c>
      <c r="R30">
        <v>2.0840000000000001</v>
      </c>
      <c r="S30">
        <v>0</v>
      </c>
      <c r="T30">
        <v>0</v>
      </c>
      <c r="U30">
        <v>12.781000000000001</v>
      </c>
      <c r="V30">
        <v>0.158</v>
      </c>
      <c r="W30">
        <v>1.7490000000000001</v>
      </c>
      <c r="Y30" t="str">
        <f t="shared" si="11"/>
        <v>北海道</v>
      </c>
      <c r="Z30" t="str">
        <f t="shared" si="12"/>
        <v>北海道苫前町</v>
      </c>
      <c r="AA30" s="159">
        <f t="shared" si="13"/>
        <v>39.011000000000003</v>
      </c>
      <c r="AB30" s="159">
        <f t="shared" si="14"/>
        <v>797.61</v>
      </c>
      <c r="AC30" s="159">
        <f t="shared" si="15"/>
        <v>4400.1559999999999</v>
      </c>
      <c r="AD30" s="159">
        <f t="shared" si="16"/>
        <v>0.77200000000000002</v>
      </c>
      <c r="AE30" s="159">
        <f t="shared" si="17"/>
        <v>0</v>
      </c>
      <c r="AF30" s="159">
        <f t="shared" si="18"/>
        <v>0</v>
      </c>
      <c r="AG30" s="159">
        <f t="shared" si="19"/>
        <v>12.781000000000001</v>
      </c>
      <c r="AH30" s="160">
        <f t="shared" si="20"/>
        <v>5250.33</v>
      </c>
      <c r="AI30" s="135">
        <f t="shared" si="21"/>
        <v>7.4301996255473476E-3</v>
      </c>
      <c r="AJ30" s="135">
        <f t="shared" si="22"/>
        <v>0.15191616526961163</v>
      </c>
      <c r="AK30" s="135">
        <f t="shared" si="23"/>
        <v>0.83807227355232905</v>
      </c>
      <c r="AL30" s="135">
        <f t="shared" si="24"/>
        <v>1.4703837663537341E-4</v>
      </c>
      <c r="AM30" s="135">
        <f t="shared" si="25"/>
        <v>0</v>
      </c>
      <c r="AN30" s="135">
        <f t="shared" si="26"/>
        <v>0</v>
      </c>
      <c r="AO30" s="135">
        <f t="shared" si="27"/>
        <v>2.4343231758765641E-3</v>
      </c>
      <c r="AP30" s="159">
        <f>IFERROR(VLOOKUP(A30,人口!$A$2:$E$1748,5,0),0)</f>
        <v>3034</v>
      </c>
      <c r="AQ30" s="159">
        <f t="shared" si="1"/>
        <v>1</v>
      </c>
      <c r="AR30" s="159">
        <f t="shared" si="2"/>
        <v>0</v>
      </c>
      <c r="AS30" s="159">
        <f t="shared" si="3"/>
        <v>0</v>
      </c>
      <c r="AT30" s="159">
        <f t="shared" si="4"/>
        <v>0</v>
      </c>
      <c r="AU30" s="159">
        <f t="shared" si="5"/>
        <v>0</v>
      </c>
      <c r="AV30" s="159">
        <f t="shared" si="6"/>
        <v>0</v>
      </c>
      <c r="AW30" s="159">
        <f t="shared" si="7"/>
        <v>0</v>
      </c>
      <c r="AX30" s="159">
        <f t="shared" si="28"/>
        <v>0</v>
      </c>
      <c r="AY30" s="159" t="str">
        <f t="shared" si="29"/>
        <v>5千人未満の市町村平均</v>
      </c>
      <c r="AZ30" s="159"/>
    </row>
    <row r="31" spans="1:62" x14ac:dyDescent="0.3">
      <c r="A31" t="str">
        <f t="shared" si="9"/>
        <v>01484</v>
      </c>
      <c r="B31" s="158" t="str">
        <f t="shared" si="10"/>
        <v>01484</v>
      </c>
      <c r="C31">
        <v>13</v>
      </c>
      <c r="D31" t="s">
        <v>2600</v>
      </c>
      <c r="E31">
        <v>1484</v>
      </c>
      <c r="F31" t="s">
        <v>1915</v>
      </c>
      <c r="G31">
        <v>57.436999999999998</v>
      </c>
      <c r="H31">
        <v>829.16099999999994</v>
      </c>
      <c r="I31">
        <v>63.845999999999997</v>
      </c>
      <c r="J31">
        <v>919.41700000000003</v>
      </c>
      <c r="K31">
        <v>1708.7</v>
      </c>
      <c r="L31">
        <v>3883.47</v>
      </c>
      <c r="M31">
        <v>5.5E-2</v>
      </c>
      <c r="N31">
        <v>0.30099999999999999</v>
      </c>
      <c r="O31">
        <v>0</v>
      </c>
      <c r="P31">
        <v>0</v>
      </c>
      <c r="Q31">
        <v>0</v>
      </c>
      <c r="R31">
        <v>0</v>
      </c>
      <c r="S31">
        <v>0</v>
      </c>
      <c r="T31">
        <v>0</v>
      </c>
      <c r="U31">
        <v>0</v>
      </c>
      <c r="V31">
        <v>0.35599999999999998</v>
      </c>
      <c r="W31">
        <v>3.8220000000000001</v>
      </c>
      <c r="Y31" t="str">
        <f t="shared" si="11"/>
        <v>北海道</v>
      </c>
      <c r="Z31" t="str">
        <f t="shared" si="12"/>
        <v>北海道羽幌町</v>
      </c>
      <c r="AA31" s="159">
        <f t="shared" si="13"/>
        <v>63.845999999999997</v>
      </c>
      <c r="AB31" s="159">
        <f t="shared" si="14"/>
        <v>919.41700000000003</v>
      </c>
      <c r="AC31" s="159">
        <f t="shared" si="15"/>
        <v>3883.47</v>
      </c>
      <c r="AD31" s="159">
        <f t="shared" si="16"/>
        <v>0.30099999999999999</v>
      </c>
      <c r="AE31" s="159">
        <f t="shared" si="17"/>
        <v>0</v>
      </c>
      <c r="AF31" s="159">
        <f t="shared" si="18"/>
        <v>0</v>
      </c>
      <c r="AG31" s="159">
        <f t="shared" si="19"/>
        <v>0</v>
      </c>
      <c r="AH31" s="160">
        <f t="shared" si="20"/>
        <v>4867.0340000000006</v>
      </c>
      <c r="AI31" s="135">
        <f t="shared" si="21"/>
        <v>1.311805095259248E-2</v>
      </c>
      <c r="AJ31" s="135">
        <f t="shared" si="22"/>
        <v>0.18890704276978545</v>
      </c>
      <c r="AK31" s="135">
        <f t="shared" si="23"/>
        <v>0.79791306163055353</v>
      </c>
      <c r="AL31" s="135">
        <f t="shared" si="24"/>
        <v>6.1844647068419895E-5</v>
      </c>
      <c r="AM31" s="135">
        <f t="shared" si="25"/>
        <v>0</v>
      </c>
      <c r="AN31" s="135">
        <f t="shared" si="26"/>
        <v>0</v>
      </c>
      <c r="AO31" s="135">
        <f t="shared" si="27"/>
        <v>0</v>
      </c>
      <c r="AP31" s="159">
        <f>IFERROR(VLOOKUP(A31,人口!$A$2:$E$1748,5,0),0)</f>
        <v>6796</v>
      </c>
      <c r="AQ31" s="159">
        <f t="shared" si="1"/>
        <v>0</v>
      </c>
      <c r="AR31" s="159">
        <f t="shared" si="2"/>
        <v>1</v>
      </c>
      <c r="AS31" s="159">
        <f t="shared" si="3"/>
        <v>0</v>
      </c>
      <c r="AT31" s="159">
        <f t="shared" si="4"/>
        <v>0</v>
      </c>
      <c r="AU31" s="159">
        <f t="shared" si="5"/>
        <v>0</v>
      </c>
      <c r="AV31" s="159">
        <f t="shared" si="6"/>
        <v>0</v>
      </c>
      <c r="AW31" s="159">
        <f t="shared" si="7"/>
        <v>0</v>
      </c>
      <c r="AX31" s="159">
        <f t="shared" si="28"/>
        <v>0</v>
      </c>
      <c r="AY31" s="159" t="str">
        <f t="shared" si="29"/>
        <v>5千～1万人未満の市町村平均</v>
      </c>
      <c r="AZ31" s="159"/>
    </row>
    <row r="32" spans="1:62" x14ac:dyDescent="0.3">
      <c r="A32" t="str">
        <f t="shared" si="9"/>
        <v>01485</v>
      </c>
      <c r="B32" s="158" t="str">
        <f t="shared" si="10"/>
        <v>01485</v>
      </c>
      <c r="C32">
        <v>13</v>
      </c>
      <c r="D32" t="s">
        <v>2600</v>
      </c>
      <c r="E32">
        <v>1485</v>
      </c>
      <c r="F32" t="s">
        <v>1916</v>
      </c>
      <c r="G32">
        <v>15.952999999999999</v>
      </c>
      <c r="H32">
        <v>525.11400000000003</v>
      </c>
      <c r="I32">
        <v>17.297999999999998</v>
      </c>
      <c r="J32">
        <v>568.40099999999995</v>
      </c>
      <c r="K32">
        <v>1212.4000000000001</v>
      </c>
      <c r="L32">
        <v>2763.5549999999998</v>
      </c>
      <c r="M32">
        <v>0</v>
      </c>
      <c r="N32">
        <v>0</v>
      </c>
      <c r="O32">
        <v>0</v>
      </c>
      <c r="P32">
        <v>0</v>
      </c>
      <c r="Q32">
        <v>0</v>
      </c>
      <c r="R32">
        <v>0</v>
      </c>
      <c r="S32">
        <v>0</v>
      </c>
      <c r="T32">
        <v>0</v>
      </c>
      <c r="U32">
        <v>0</v>
      </c>
      <c r="V32">
        <v>6.0999999999999999E-2</v>
      </c>
      <c r="W32">
        <v>0.65800000000000003</v>
      </c>
      <c r="Y32" t="str">
        <f t="shared" si="11"/>
        <v>北海道</v>
      </c>
      <c r="Z32" t="str">
        <f t="shared" si="12"/>
        <v>北海道初山別村</v>
      </c>
      <c r="AA32" s="159">
        <f t="shared" si="13"/>
        <v>17.297999999999998</v>
      </c>
      <c r="AB32" s="159">
        <f t="shared" si="14"/>
        <v>568.40099999999995</v>
      </c>
      <c r="AC32" s="159">
        <f t="shared" si="15"/>
        <v>2763.5549999999998</v>
      </c>
      <c r="AD32" s="159">
        <f t="shared" si="16"/>
        <v>0</v>
      </c>
      <c r="AE32" s="159">
        <f t="shared" si="17"/>
        <v>0</v>
      </c>
      <c r="AF32" s="159">
        <f t="shared" si="18"/>
        <v>0</v>
      </c>
      <c r="AG32" s="159">
        <f t="shared" si="19"/>
        <v>0</v>
      </c>
      <c r="AH32" s="160">
        <f t="shared" si="20"/>
        <v>3349.2539999999999</v>
      </c>
      <c r="AI32" s="135">
        <f t="shared" si="21"/>
        <v>5.164732206037523E-3</v>
      </c>
      <c r="AJ32" s="135">
        <f t="shared" si="22"/>
        <v>0.16970973237622466</v>
      </c>
      <c r="AK32" s="135">
        <f t="shared" si="23"/>
        <v>0.82512553541773781</v>
      </c>
      <c r="AL32" s="135">
        <f t="shared" si="24"/>
        <v>0</v>
      </c>
      <c r="AM32" s="135">
        <f t="shared" si="25"/>
        <v>0</v>
      </c>
      <c r="AN32" s="135">
        <f t="shared" si="26"/>
        <v>0</v>
      </c>
      <c r="AO32" s="135">
        <f t="shared" si="27"/>
        <v>0</v>
      </c>
      <c r="AP32" s="159">
        <f>IFERROR(VLOOKUP(A32,人口!$A$2:$E$1748,5,0),0)</f>
        <v>1152</v>
      </c>
      <c r="AQ32" s="159">
        <f t="shared" si="1"/>
        <v>1</v>
      </c>
      <c r="AR32" s="159">
        <f t="shared" si="2"/>
        <v>0</v>
      </c>
      <c r="AS32" s="159">
        <f t="shared" si="3"/>
        <v>0</v>
      </c>
      <c r="AT32" s="159">
        <f t="shared" si="4"/>
        <v>0</v>
      </c>
      <c r="AU32" s="159">
        <f t="shared" si="5"/>
        <v>0</v>
      </c>
      <c r="AV32" s="159">
        <f t="shared" si="6"/>
        <v>0</v>
      </c>
      <c r="AW32" s="159">
        <f t="shared" si="7"/>
        <v>0</v>
      </c>
      <c r="AX32" s="159">
        <f t="shared" si="28"/>
        <v>0</v>
      </c>
      <c r="AY32" s="159" t="str">
        <f t="shared" si="29"/>
        <v>5千人未満の市町村平均</v>
      </c>
      <c r="AZ32" s="159"/>
    </row>
    <row r="33" spans="1:52" x14ac:dyDescent="0.3">
      <c r="A33" t="str">
        <f t="shared" si="9"/>
        <v>01486</v>
      </c>
      <c r="B33" s="158" t="str">
        <f t="shared" si="10"/>
        <v>01486</v>
      </c>
      <c r="C33">
        <v>13</v>
      </c>
      <c r="D33" t="s">
        <v>2600</v>
      </c>
      <c r="E33">
        <v>1486</v>
      </c>
      <c r="F33" t="s">
        <v>1917</v>
      </c>
      <c r="G33">
        <v>30.751999999999999</v>
      </c>
      <c r="H33">
        <v>1154.623</v>
      </c>
      <c r="I33">
        <v>33.54</v>
      </c>
      <c r="J33">
        <v>1256.7080000000001</v>
      </c>
      <c r="K33">
        <v>3288.8</v>
      </c>
      <c r="L33">
        <v>8898.5210000000006</v>
      </c>
      <c r="M33">
        <v>0.20200000000000001</v>
      </c>
      <c r="N33">
        <v>1.0940000000000001</v>
      </c>
      <c r="O33">
        <v>0</v>
      </c>
      <c r="P33">
        <v>0</v>
      </c>
      <c r="Q33">
        <v>0</v>
      </c>
      <c r="R33">
        <v>0.746</v>
      </c>
      <c r="S33">
        <v>0</v>
      </c>
      <c r="T33">
        <v>0</v>
      </c>
      <c r="U33">
        <v>4.5739999999999998</v>
      </c>
      <c r="V33">
        <v>0.13800000000000001</v>
      </c>
      <c r="W33">
        <v>1.474</v>
      </c>
      <c r="Y33" t="str">
        <f t="shared" si="11"/>
        <v>北海道</v>
      </c>
      <c r="Z33" t="str">
        <f t="shared" si="12"/>
        <v>北海道遠別町</v>
      </c>
      <c r="AA33" s="159">
        <f t="shared" si="13"/>
        <v>33.54</v>
      </c>
      <c r="AB33" s="159">
        <f t="shared" si="14"/>
        <v>1256.7080000000001</v>
      </c>
      <c r="AC33" s="159">
        <f t="shared" si="15"/>
        <v>8898.5210000000006</v>
      </c>
      <c r="AD33" s="159">
        <f t="shared" si="16"/>
        <v>1.0940000000000001</v>
      </c>
      <c r="AE33" s="159">
        <f t="shared" si="17"/>
        <v>0</v>
      </c>
      <c r="AF33" s="159">
        <f t="shared" si="18"/>
        <v>0</v>
      </c>
      <c r="AG33" s="159">
        <f t="shared" si="19"/>
        <v>4.5739999999999998</v>
      </c>
      <c r="AH33" s="160">
        <f t="shared" si="20"/>
        <v>10194.437</v>
      </c>
      <c r="AI33" s="135">
        <f t="shared" si="21"/>
        <v>3.2900296504848672E-3</v>
      </c>
      <c r="AJ33" s="135">
        <f t="shared" si="22"/>
        <v>0.12327389928448232</v>
      </c>
      <c r="AK33" s="135">
        <f t="shared" si="23"/>
        <v>0.87288008155820673</v>
      </c>
      <c r="AL33" s="135">
        <f t="shared" si="24"/>
        <v>1.0731342986375805E-4</v>
      </c>
      <c r="AM33" s="135">
        <f t="shared" si="25"/>
        <v>0</v>
      </c>
      <c r="AN33" s="135">
        <f t="shared" si="26"/>
        <v>0</v>
      </c>
      <c r="AO33" s="135">
        <f t="shared" si="27"/>
        <v>4.4867607696236683E-4</v>
      </c>
      <c r="AP33" s="159">
        <f>IFERROR(VLOOKUP(A33,人口!$A$2:$E$1748,5,0),0)</f>
        <v>2626</v>
      </c>
      <c r="AQ33" s="159">
        <f t="shared" si="1"/>
        <v>1</v>
      </c>
      <c r="AR33" s="159">
        <f t="shared" si="2"/>
        <v>0</v>
      </c>
      <c r="AS33" s="159">
        <f t="shared" si="3"/>
        <v>0</v>
      </c>
      <c r="AT33" s="159">
        <f t="shared" si="4"/>
        <v>0</v>
      </c>
      <c r="AU33" s="159">
        <f t="shared" si="5"/>
        <v>0</v>
      </c>
      <c r="AV33" s="159">
        <f t="shared" si="6"/>
        <v>0</v>
      </c>
      <c r="AW33" s="159">
        <f t="shared" si="7"/>
        <v>0</v>
      </c>
      <c r="AX33" s="159">
        <f t="shared" si="28"/>
        <v>0</v>
      </c>
      <c r="AY33" s="159" t="str">
        <f t="shared" si="29"/>
        <v>5千人未満の市町村平均</v>
      </c>
      <c r="AZ33" s="159"/>
    </row>
    <row r="34" spans="1:52" x14ac:dyDescent="0.3">
      <c r="A34" t="str">
        <f t="shared" si="9"/>
        <v>01487</v>
      </c>
      <c r="B34" s="158" t="str">
        <f t="shared" si="10"/>
        <v>01487</v>
      </c>
      <c r="C34">
        <v>13</v>
      </c>
      <c r="D34" t="s">
        <v>2600</v>
      </c>
      <c r="E34">
        <v>1487</v>
      </c>
      <c r="F34" t="s">
        <v>1918</v>
      </c>
      <c r="G34">
        <v>48.73</v>
      </c>
      <c r="H34">
        <v>2839.4369999999999</v>
      </c>
      <c r="I34">
        <v>53.01</v>
      </c>
      <c r="J34">
        <v>3083.145</v>
      </c>
      <c r="K34">
        <v>1917</v>
      </c>
      <c r="L34">
        <v>5259.6009999999997</v>
      </c>
      <c r="M34">
        <v>0.2</v>
      </c>
      <c r="N34">
        <v>1.0609999999999999</v>
      </c>
      <c r="O34">
        <v>0</v>
      </c>
      <c r="P34">
        <v>0</v>
      </c>
      <c r="Q34">
        <v>0</v>
      </c>
      <c r="R34">
        <v>10.247</v>
      </c>
      <c r="S34">
        <v>0</v>
      </c>
      <c r="T34">
        <v>0</v>
      </c>
      <c r="U34">
        <v>62.832999999999998</v>
      </c>
      <c r="V34">
        <v>0.16200000000000001</v>
      </c>
      <c r="W34">
        <v>1.736</v>
      </c>
      <c r="Y34" t="str">
        <f t="shared" si="11"/>
        <v>北海道</v>
      </c>
      <c r="Z34" t="str">
        <f t="shared" si="12"/>
        <v>北海道天塩町</v>
      </c>
      <c r="AA34" s="159">
        <f t="shared" si="13"/>
        <v>53.01</v>
      </c>
      <c r="AB34" s="159">
        <f t="shared" si="14"/>
        <v>3083.145</v>
      </c>
      <c r="AC34" s="159">
        <f t="shared" si="15"/>
        <v>5259.6009999999997</v>
      </c>
      <c r="AD34" s="159">
        <f t="shared" si="16"/>
        <v>1.0609999999999999</v>
      </c>
      <c r="AE34" s="159">
        <f t="shared" si="17"/>
        <v>0</v>
      </c>
      <c r="AF34" s="159">
        <f t="shared" si="18"/>
        <v>0</v>
      </c>
      <c r="AG34" s="159">
        <f t="shared" si="19"/>
        <v>62.832999999999998</v>
      </c>
      <c r="AH34" s="160">
        <f t="shared" si="20"/>
        <v>8459.65</v>
      </c>
      <c r="AI34" s="135">
        <f t="shared" si="21"/>
        <v>6.2662166874516085E-3</v>
      </c>
      <c r="AJ34" s="135">
        <f t="shared" si="22"/>
        <v>0.36445302110607414</v>
      </c>
      <c r="AK34" s="135">
        <f t="shared" si="23"/>
        <v>0.6217279674691033</v>
      </c>
      <c r="AL34" s="135">
        <f t="shared" si="24"/>
        <v>1.2541890030911445E-4</v>
      </c>
      <c r="AM34" s="135">
        <f t="shared" si="25"/>
        <v>0</v>
      </c>
      <c r="AN34" s="135">
        <f t="shared" si="26"/>
        <v>0</v>
      </c>
      <c r="AO34" s="135">
        <f t="shared" si="27"/>
        <v>7.4273758370618174E-3</v>
      </c>
      <c r="AP34" s="159">
        <f>IFERROR(VLOOKUP(A34,人口!$A$2:$E$1748,5,0),0)</f>
        <v>3006</v>
      </c>
      <c r="AQ34" s="159">
        <f t="shared" si="1"/>
        <v>1</v>
      </c>
      <c r="AR34" s="159">
        <f t="shared" si="2"/>
        <v>0</v>
      </c>
      <c r="AS34" s="159">
        <f t="shared" si="3"/>
        <v>0</v>
      </c>
      <c r="AT34" s="159">
        <f t="shared" si="4"/>
        <v>0</v>
      </c>
      <c r="AU34" s="159">
        <f t="shared" si="5"/>
        <v>0</v>
      </c>
      <c r="AV34" s="159">
        <f t="shared" si="6"/>
        <v>0</v>
      </c>
      <c r="AW34" s="159">
        <f t="shared" si="7"/>
        <v>0</v>
      </c>
      <c r="AX34" s="159">
        <f t="shared" si="28"/>
        <v>0</v>
      </c>
      <c r="AY34" s="159" t="str">
        <f t="shared" si="29"/>
        <v>5千人未満の市町村平均</v>
      </c>
      <c r="AZ34" s="159"/>
    </row>
    <row r="35" spans="1:52" x14ac:dyDescent="0.3">
      <c r="A35" t="str">
        <f t="shared" si="9"/>
        <v>01511</v>
      </c>
      <c r="B35" s="158" t="str">
        <f t="shared" si="10"/>
        <v>01511</v>
      </c>
      <c r="C35">
        <v>13</v>
      </c>
      <c r="D35" t="s">
        <v>2600</v>
      </c>
      <c r="E35">
        <v>1511</v>
      </c>
      <c r="F35" t="s">
        <v>1919</v>
      </c>
      <c r="G35">
        <v>31.657</v>
      </c>
      <c r="H35">
        <v>1957.2149999999999</v>
      </c>
      <c r="I35">
        <v>34.832000000000001</v>
      </c>
      <c r="J35">
        <v>2147.4720000000002</v>
      </c>
      <c r="K35">
        <v>4915.8999999999996</v>
      </c>
      <c r="L35">
        <v>15202.703</v>
      </c>
      <c r="M35">
        <v>0</v>
      </c>
      <c r="N35">
        <v>0</v>
      </c>
      <c r="O35">
        <v>0</v>
      </c>
      <c r="P35">
        <v>0</v>
      </c>
      <c r="Q35">
        <v>0</v>
      </c>
      <c r="R35">
        <v>2.8000000000000001E-2</v>
      </c>
      <c r="S35">
        <v>0</v>
      </c>
      <c r="T35">
        <v>0</v>
      </c>
      <c r="U35">
        <v>0.17399999999999999</v>
      </c>
      <c r="V35">
        <v>0.123</v>
      </c>
      <c r="W35">
        <v>1.3440000000000001</v>
      </c>
      <c r="Y35" t="str">
        <f t="shared" si="11"/>
        <v>北海道</v>
      </c>
      <c r="Z35" t="str">
        <f t="shared" si="12"/>
        <v>北海道猿払村</v>
      </c>
      <c r="AA35" s="159">
        <f t="shared" si="13"/>
        <v>34.832000000000001</v>
      </c>
      <c r="AB35" s="159">
        <f t="shared" si="14"/>
        <v>2147.4720000000002</v>
      </c>
      <c r="AC35" s="159">
        <f t="shared" si="15"/>
        <v>15202.703</v>
      </c>
      <c r="AD35" s="159">
        <f t="shared" si="16"/>
        <v>0</v>
      </c>
      <c r="AE35" s="159">
        <f t="shared" si="17"/>
        <v>0</v>
      </c>
      <c r="AF35" s="159">
        <f t="shared" si="18"/>
        <v>0</v>
      </c>
      <c r="AG35" s="159">
        <f t="shared" si="19"/>
        <v>0.17399999999999999</v>
      </c>
      <c r="AH35" s="160">
        <f t="shared" si="20"/>
        <v>17385.180999999997</v>
      </c>
      <c r="AI35" s="135">
        <f t="shared" si="21"/>
        <v>2.0035454333204817E-3</v>
      </c>
      <c r="AJ35" s="135">
        <f t="shared" si="22"/>
        <v>0.12352313156820172</v>
      </c>
      <c r="AK35" s="135">
        <f t="shared" si="23"/>
        <v>0.87446331447455172</v>
      </c>
      <c r="AL35" s="135">
        <f t="shared" si="24"/>
        <v>0</v>
      </c>
      <c r="AM35" s="135">
        <f t="shared" si="25"/>
        <v>0</v>
      </c>
      <c r="AN35" s="135">
        <f t="shared" si="26"/>
        <v>0</v>
      </c>
      <c r="AO35" s="135">
        <f t="shared" si="27"/>
        <v>1.0008523926210491E-5</v>
      </c>
      <c r="AP35" s="159">
        <f>IFERROR(VLOOKUP(A35,人口!$A$2:$E$1748,5,0),0)</f>
        <v>2766</v>
      </c>
      <c r="AQ35" s="159">
        <f t="shared" si="1"/>
        <v>1</v>
      </c>
      <c r="AR35" s="159">
        <f t="shared" si="2"/>
        <v>0</v>
      </c>
      <c r="AS35" s="159">
        <f t="shared" si="3"/>
        <v>0</v>
      </c>
      <c r="AT35" s="159">
        <f t="shared" si="4"/>
        <v>0</v>
      </c>
      <c r="AU35" s="159">
        <f t="shared" si="5"/>
        <v>0</v>
      </c>
      <c r="AV35" s="159">
        <f t="shared" si="6"/>
        <v>0</v>
      </c>
      <c r="AW35" s="159">
        <f t="shared" si="7"/>
        <v>0</v>
      </c>
      <c r="AX35" s="159">
        <f t="shared" si="28"/>
        <v>0</v>
      </c>
      <c r="AY35" s="159" t="str">
        <f t="shared" si="29"/>
        <v>5千人未満の市町村平均</v>
      </c>
      <c r="AZ35" s="159"/>
    </row>
    <row r="36" spans="1:52" x14ac:dyDescent="0.3">
      <c r="A36" t="str">
        <f t="shared" si="9"/>
        <v>01512</v>
      </c>
      <c r="B36" s="158" t="str">
        <f t="shared" si="10"/>
        <v>01512</v>
      </c>
      <c r="C36">
        <v>13</v>
      </c>
      <c r="D36" t="s">
        <v>2600</v>
      </c>
      <c r="E36">
        <v>1512</v>
      </c>
      <c r="F36" t="s">
        <v>1920</v>
      </c>
      <c r="G36">
        <v>32.558999999999997</v>
      </c>
      <c r="H36">
        <v>1943.8510000000001</v>
      </c>
      <c r="I36">
        <v>35.987000000000002</v>
      </c>
      <c r="J36">
        <v>2139.489</v>
      </c>
      <c r="K36">
        <v>2466.9</v>
      </c>
      <c r="L36">
        <v>7713.0550000000003</v>
      </c>
      <c r="M36">
        <v>0.107</v>
      </c>
      <c r="N36">
        <v>0.57799999999999996</v>
      </c>
      <c r="O36">
        <v>0</v>
      </c>
      <c r="P36">
        <v>0</v>
      </c>
      <c r="Q36">
        <v>0</v>
      </c>
      <c r="R36">
        <v>0</v>
      </c>
      <c r="S36">
        <v>0</v>
      </c>
      <c r="T36">
        <v>0</v>
      </c>
      <c r="U36">
        <v>0</v>
      </c>
      <c r="V36">
        <v>0.183</v>
      </c>
      <c r="W36">
        <v>2.0030000000000001</v>
      </c>
      <c r="Y36" t="str">
        <f t="shared" si="11"/>
        <v>北海道</v>
      </c>
      <c r="Z36" t="str">
        <f t="shared" si="12"/>
        <v>北海道浜頓別町</v>
      </c>
      <c r="AA36" s="159">
        <f t="shared" si="13"/>
        <v>35.987000000000002</v>
      </c>
      <c r="AB36" s="159">
        <f t="shared" si="14"/>
        <v>2139.489</v>
      </c>
      <c r="AC36" s="159">
        <f t="shared" si="15"/>
        <v>7713.0550000000003</v>
      </c>
      <c r="AD36" s="159">
        <f t="shared" si="16"/>
        <v>0.57799999999999996</v>
      </c>
      <c r="AE36" s="159">
        <f t="shared" si="17"/>
        <v>0</v>
      </c>
      <c r="AF36" s="159">
        <f t="shared" si="18"/>
        <v>0</v>
      </c>
      <c r="AG36" s="159">
        <f t="shared" si="19"/>
        <v>0</v>
      </c>
      <c r="AH36" s="160">
        <f t="shared" si="20"/>
        <v>9889.1090000000004</v>
      </c>
      <c r="AI36" s="135">
        <f t="shared" si="21"/>
        <v>3.6390538318467319E-3</v>
      </c>
      <c r="AJ36" s="135">
        <f t="shared" si="22"/>
        <v>0.2163480046584581</v>
      </c>
      <c r="AK36" s="135">
        <f t="shared" si="23"/>
        <v>0.77995449337245648</v>
      </c>
      <c r="AL36" s="135">
        <f t="shared" si="24"/>
        <v>5.844813723865314E-5</v>
      </c>
      <c r="AM36" s="135">
        <f t="shared" si="25"/>
        <v>0</v>
      </c>
      <c r="AN36" s="135">
        <f t="shared" si="26"/>
        <v>0</v>
      </c>
      <c r="AO36" s="135">
        <f t="shared" si="27"/>
        <v>0</v>
      </c>
      <c r="AP36" s="159">
        <f>IFERROR(VLOOKUP(A36,人口!$A$2:$E$1748,5,0),0)</f>
        <v>3535</v>
      </c>
      <c r="AQ36" s="159">
        <f t="shared" si="1"/>
        <v>1</v>
      </c>
      <c r="AR36" s="159">
        <f t="shared" si="2"/>
        <v>0</v>
      </c>
      <c r="AS36" s="159">
        <f t="shared" si="3"/>
        <v>0</v>
      </c>
      <c r="AT36" s="159">
        <f t="shared" si="4"/>
        <v>0</v>
      </c>
      <c r="AU36" s="159">
        <f t="shared" si="5"/>
        <v>0</v>
      </c>
      <c r="AV36" s="159">
        <f t="shared" si="6"/>
        <v>0</v>
      </c>
      <c r="AW36" s="159">
        <f t="shared" si="7"/>
        <v>0</v>
      </c>
      <c r="AX36" s="159">
        <f t="shared" si="28"/>
        <v>0</v>
      </c>
      <c r="AY36" s="159" t="str">
        <f t="shared" si="29"/>
        <v>5千人未満の市町村平均</v>
      </c>
      <c r="AZ36" s="159"/>
    </row>
    <row r="37" spans="1:52" x14ac:dyDescent="0.3">
      <c r="A37" t="str">
        <f t="shared" si="9"/>
        <v>01513</v>
      </c>
      <c r="B37" s="158" t="str">
        <f t="shared" si="10"/>
        <v>01513</v>
      </c>
      <c r="C37">
        <v>13</v>
      </c>
      <c r="D37" t="s">
        <v>2600</v>
      </c>
      <c r="E37">
        <v>1513</v>
      </c>
      <c r="F37" t="s">
        <v>1921</v>
      </c>
      <c r="G37">
        <v>20.826000000000001</v>
      </c>
      <c r="H37">
        <v>1085.335</v>
      </c>
      <c r="I37">
        <v>22.359000000000002</v>
      </c>
      <c r="J37">
        <v>1162.758</v>
      </c>
      <c r="K37">
        <v>2039.5</v>
      </c>
      <c r="L37">
        <v>5873.1809999999996</v>
      </c>
      <c r="M37">
        <v>0</v>
      </c>
      <c r="N37">
        <v>0</v>
      </c>
      <c r="O37">
        <v>0</v>
      </c>
      <c r="P37">
        <v>0</v>
      </c>
      <c r="Q37">
        <v>0</v>
      </c>
      <c r="R37">
        <v>0</v>
      </c>
      <c r="S37">
        <v>0</v>
      </c>
      <c r="T37">
        <v>0</v>
      </c>
      <c r="U37">
        <v>0</v>
      </c>
      <c r="V37">
        <v>8.5000000000000006E-2</v>
      </c>
      <c r="W37">
        <v>0.94699999999999995</v>
      </c>
      <c r="Y37" t="str">
        <f t="shared" si="11"/>
        <v>北海道</v>
      </c>
      <c r="Z37" t="str">
        <f t="shared" si="12"/>
        <v>北海道中頓別町</v>
      </c>
      <c r="AA37" s="159">
        <f t="shared" si="13"/>
        <v>22.359000000000002</v>
      </c>
      <c r="AB37" s="159">
        <f t="shared" si="14"/>
        <v>1162.758</v>
      </c>
      <c r="AC37" s="159">
        <f t="shared" si="15"/>
        <v>5873.1809999999996</v>
      </c>
      <c r="AD37" s="159">
        <f t="shared" si="16"/>
        <v>0</v>
      </c>
      <c r="AE37" s="159">
        <f t="shared" si="17"/>
        <v>0</v>
      </c>
      <c r="AF37" s="159">
        <f t="shared" si="18"/>
        <v>0</v>
      </c>
      <c r="AG37" s="159">
        <f t="shared" si="19"/>
        <v>0</v>
      </c>
      <c r="AH37" s="160">
        <f t="shared" si="20"/>
        <v>7058.2979999999998</v>
      </c>
      <c r="AI37" s="135">
        <f t="shared" si="21"/>
        <v>3.1677608397945229E-3</v>
      </c>
      <c r="AJ37" s="135">
        <f t="shared" si="22"/>
        <v>0.16473631461862337</v>
      </c>
      <c r="AK37" s="135">
        <f t="shared" si="23"/>
        <v>0.8320959245415821</v>
      </c>
      <c r="AL37" s="135">
        <f t="shared" si="24"/>
        <v>0</v>
      </c>
      <c r="AM37" s="135">
        <f t="shared" si="25"/>
        <v>0</v>
      </c>
      <c r="AN37" s="135">
        <f t="shared" si="26"/>
        <v>0</v>
      </c>
      <c r="AO37" s="135">
        <f t="shared" si="27"/>
        <v>0</v>
      </c>
      <c r="AP37" s="159">
        <f>IFERROR(VLOOKUP(A37,人口!$A$2:$E$1748,5,0),0)</f>
        <v>1679</v>
      </c>
      <c r="AQ37" s="159">
        <f t="shared" si="1"/>
        <v>1</v>
      </c>
      <c r="AR37" s="159">
        <f t="shared" si="2"/>
        <v>0</v>
      </c>
      <c r="AS37" s="159">
        <f t="shared" si="3"/>
        <v>0</v>
      </c>
      <c r="AT37" s="159">
        <f t="shared" si="4"/>
        <v>0</v>
      </c>
      <c r="AU37" s="159">
        <f t="shared" si="5"/>
        <v>0</v>
      </c>
      <c r="AV37" s="159">
        <f t="shared" si="6"/>
        <v>0</v>
      </c>
      <c r="AW37" s="159">
        <f t="shared" si="7"/>
        <v>0</v>
      </c>
      <c r="AX37" s="159">
        <f t="shared" si="28"/>
        <v>0</v>
      </c>
      <c r="AY37" s="159" t="str">
        <f t="shared" si="29"/>
        <v>5千人未満の市町村平均</v>
      </c>
      <c r="AZ37" s="159"/>
    </row>
    <row r="38" spans="1:52" x14ac:dyDescent="0.3">
      <c r="A38" t="str">
        <f t="shared" si="9"/>
        <v>01514</v>
      </c>
      <c r="B38" s="158" t="str">
        <f t="shared" si="10"/>
        <v>01514</v>
      </c>
      <c r="C38">
        <v>13</v>
      </c>
      <c r="D38" t="s">
        <v>2600</v>
      </c>
      <c r="E38">
        <v>1514</v>
      </c>
      <c r="F38" t="s">
        <v>1922</v>
      </c>
      <c r="G38">
        <v>70.757999999999996</v>
      </c>
      <c r="H38">
        <v>3430.5410000000002</v>
      </c>
      <c r="I38">
        <v>77.012</v>
      </c>
      <c r="J38">
        <v>3715.058</v>
      </c>
      <c r="K38">
        <v>7190.3</v>
      </c>
      <c r="L38">
        <v>22179.260999999999</v>
      </c>
      <c r="M38">
        <v>0.89900000000000002</v>
      </c>
      <c r="N38">
        <v>4.84</v>
      </c>
      <c r="O38">
        <v>0</v>
      </c>
      <c r="P38">
        <v>0</v>
      </c>
      <c r="Q38">
        <v>0</v>
      </c>
      <c r="R38">
        <v>7.4999999999999997E-2</v>
      </c>
      <c r="S38">
        <v>0</v>
      </c>
      <c r="T38">
        <v>0</v>
      </c>
      <c r="U38">
        <v>0.45800000000000002</v>
      </c>
      <c r="V38">
        <v>0.39300000000000002</v>
      </c>
      <c r="W38">
        <v>4.3689999999999998</v>
      </c>
      <c r="Y38" t="str">
        <f t="shared" si="11"/>
        <v>北海道</v>
      </c>
      <c r="Z38" t="str">
        <f t="shared" si="12"/>
        <v>北海道枝幸町</v>
      </c>
      <c r="AA38" s="159">
        <f t="shared" si="13"/>
        <v>77.012</v>
      </c>
      <c r="AB38" s="159">
        <f t="shared" si="14"/>
        <v>3715.058</v>
      </c>
      <c r="AC38" s="159">
        <f t="shared" si="15"/>
        <v>22179.260999999999</v>
      </c>
      <c r="AD38" s="159">
        <f t="shared" si="16"/>
        <v>4.84</v>
      </c>
      <c r="AE38" s="159">
        <f t="shared" si="17"/>
        <v>0</v>
      </c>
      <c r="AF38" s="159">
        <f t="shared" si="18"/>
        <v>0</v>
      </c>
      <c r="AG38" s="159">
        <f t="shared" si="19"/>
        <v>0.45800000000000002</v>
      </c>
      <c r="AH38" s="160">
        <f t="shared" si="20"/>
        <v>25976.628999999997</v>
      </c>
      <c r="AI38" s="135">
        <f t="shared" si="21"/>
        <v>2.9646648916608854E-3</v>
      </c>
      <c r="AJ38" s="135">
        <f t="shared" si="22"/>
        <v>0.14301540049711609</v>
      </c>
      <c r="AK38" s="135">
        <f t="shared" si="23"/>
        <v>0.85381598205063491</v>
      </c>
      <c r="AL38" s="135">
        <f t="shared" si="24"/>
        <v>1.8632132752867975E-4</v>
      </c>
      <c r="AM38" s="135">
        <f t="shared" si="25"/>
        <v>0</v>
      </c>
      <c r="AN38" s="135">
        <f t="shared" si="26"/>
        <v>0</v>
      </c>
      <c r="AO38" s="135">
        <f t="shared" si="27"/>
        <v>1.7631233059532093E-5</v>
      </c>
      <c r="AP38" s="159">
        <f>IFERROR(VLOOKUP(A38,人口!$A$2:$E$1748,5,0),0)</f>
        <v>8027</v>
      </c>
      <c r="AQ38" s="159">
        <f t="shared" si="1"/>
        <v>0</v>
      </c>
      <c r="AR38" s="159">
        <f t="shared" si="2"/>
        <v>1</v>
      </c>
      <c r="AS38" s="159">
        <f t="shared" si="3"/>
        <v>0</v>
      </c>
      <c r="AT38" s="159">
        <f t="shared" si="4"/>
        <v>0</v>
      </c>
      <c r="AU38" s="159">
        <f t="shared" si="5"/>
        <v>0</v>
      </c>
      <c r="AV38" s="159">
        <f t="shared" si="6"/>
        <v>0</v>
      </c>
      <c r="AW38" s="159">
        <f t="shared" si="7"/>
        <v>0</v>
      </c>
      <c r="AX38" s="159">
        <f t="shared" si="28"/>
        <v>0</v>
      </c>
      <c r="AY38" s="159" t="str">
        <f t="shared" si="29"/>
        <v>5千～1万人未満の市町村平均</v>
      </c>
      <c r="AZ38" s="159"/>
    </row>
    <row r="39" spans="1:52" x14ac:dyDescent="0.3">
      <c r="A39" t="str">
        <f t="shared" si="9"/>
        <v>01516</v>
      </c>
      <c r="B39" s="158" t="str">
        <f t="shared" si="10"/>
        <v>01516</v>
      </c>
      <c r="C39">
        <v>13</v>
      </c>
      <c r="D39" t="s">
        <v>2600</v>
      </c>
      <c r="E39">
        <v>1516</v>
      </c>
      <c r="F39" t="s">
        <v>1923</v>
      </c>
      <c r="G39">
        <v>47.82</v>
      </c>
      <c r="H39">
        <v>4939.6329999999998</v>
      </c>
      <c r="I39">
        <v>51.314</v>
      </c>
      <c r="J39">
        <v>5289.4059999999999</v>
      </c>
      <c r="K39">
        <v>2866.3</v>
      </c>
      <c r="L39">
        <v>7886.8530000000001</v>
      </c>
      <c r="M39">
        <v>0</v>
      </c>
      <c r="N39">
        <v>0</v>
      </c>
      <c r="O39">
        <v>0</v>
      </c>
      <c r="P39">
        <v>0</v>
      </c>
      <c r="Q39">
        <v>0</v>
      </c>
      <c r="R39">
        <v>16.11</v>
      </c>
      <c r="S39">
        <v>0</v>
      </c>
      <c r="T39">
        <v>0</v>
      </c>
      <c r="U39">
        <v>98.786000000000001</v>
      </c>
      <c r="V39">
        <v>0.188</v>
      </c>
      <c r="W39">
        <v>2.1040000000000001</v>
      </c>
      <c r="Y39" t="str">
        <f t="shared" si="11"/>
        <v>北海道</v>
      </c>
      <c r="Z39" t="str">
        <f t="shared" si="12"/>
        <v>北海道豊富町</v>
      </c>
      <c r="AA39" s="159">
        <f t="shared" si="13"/>
        <v>51.314</v>
      </c>
      <c r="AB39" s="159">
        <f t="shared" si="14"/>
        <v>5289.4059999999999</v>
      </c>
      <c r="AC39" s="159">
        <f t="shared" si="15"/>
        <v>7886.8530000000001</v>
      </c>
      <c r="AD39" s="159">
        <f t="shared" si="16"/>
        <v>0</v>
      </c>
      <c r="AE39" s="159">
        <f t="shared" si="17"/>
        <v>0</v>
      </c>
      <c r="AF39" s="159">
        <f t="shared" si="18"/>
        <v>0</v>
      </c>
      <c r="AG39" s="159">
        <f t="shared" si="19"/>
        <v>98.786000000000001</v>
      </c>
      <c r="AH39" s="160">
        <f t="shared" si="20"/>
        <v>13326.359</v>
      </c>
      <c r="AI39" s="135">
        <f t="shared" si="21"/>
        <v>3.8505641338343051E-3</v>
      </c>
      <c r="AJ39" s="135">
        <f t="shared" si="22"/>
        <v>0.39691306530163262</v>
      </c>
      <c r="AK39" s="135">
        <f t="shared" si="23"/>
        <v>0.59182354309980689</v>
      </c>
      <c r="AL39" s="135">
        <f t="shared" si="24"/>
        <v>0</v>
      </c>
      <c r="AM39" s="135">
        <f t="shared" si="25"/>
        <v>0</v>
      </c>
      <c r="AN39" s="135">
        <f t="shared" si="26"/>
        <v>0</v>
      </c>
      <c r="AO39" s="135">
        <f t="shared" si="27"/>
        <v>7.4128274647261112E-3</v>
      </c>
      <c r="AP39" s="159">
        <f>IFERROR(VLOOKUP(A39,人口!$A$2:$E$1748,5,0),0)</f>
        <v>3891</v>
      </c>
      <c r="AQ39" s="159">
        <f t="shared" si="1"/>
        <v>1</v>
      </c>
      <c r="AR39" s="159">
        <f t="shared" si="2"/>
        <v>0</v>
      </c>
      <c r="AS39" s="159">
        <f t="shared" si="3"/>
        <v>0</v>
      </c>
      <c r="AT39" s="159">
        <f t="shared" si="4"/>
        <v>0</v>
      </c>
      <c r="AU39" s="159">
        <f t="shared" si="5"/>
        <v>0</v>
      </c>
      <c r="AV39" s="159">
        <f t="shared" si="6"/>
        <v>0</v>
      </c>
      <c r="AW39" s="159">
        <f t="shared" si="7"/>
        <v>0</v>
      </c>
      <c r="AX39" s="159">
        <f t="shared" si="28"/>
        <v>0</v>
      </c>
      <c r="AY39" s="159" t="str">
        <f t="shared" si="29"/>
        <v>5千人未満の市町村平均</v>
      </c>
      <c r="AZ39" s="159"/>
    </row>
    <row r="40" spans="1:52" x14ac:dyDescent="0.3">
      <c r="A40" t="str">
        <f t="shared" si="9"/>
        <v>01517</v>
      </c>
      <c r="B40" s="158" t="str">
        <f t="shared" si="10"/>
        <v>01517</v>
      </c>
      <c r="C40">
        <v>13</v>
      </c>
      <c r="D40" t="s">
        <v>2600</v>
      </c>
      <c r="E40">
        <v>1517</v>
      </c>
      <c r="F40" t="s">
        <v>1924</v>
      </c>
      <c r="G40">
        <v>20.667999999999999</v>
      </c>
      <c r="H40">
        <v>1.4670000000000001</v>
      </c>
      <c r="I40">
        <v>21.404</v>
      </c>
      <c r="J40">
        <v>1.512</v>
      </c>
      <c r="K40">
        <v>284.10000000000002</v>
      </c>
      <c r="L40">
        <v>1043.867</v>
      </c>
      <c r="M40">
        <v>0</v>
      </c>
      <c r="N40">
        <v>0</v>
      </c>
      <c r="O40">
        <v>0</v>
      </c>
      <c r="P40">
        <v>0</v>
      </c>
      <c r="Q40">
        <v>0</v>
      </c>
      <c r="R40">
        <v>0</v>
      </c>
      <c r="S40">
        <v>0</v>
      </c>
      <c r="T40">
        <v>0</v>
      </c>
      <c r="U40">
        <v>0</v>
      </c>
      <c r="V40">
        <v>0.13300000000000001</v>
      </c>
      <c r="W40">
        <v>1.4750000000000001</v>
      </c>
      <c r="Y40" t="str">
        <f t="shared" si="11"/>
        <v>北海道</v>
      </c>
      <c r="Z40" t="str">
        <f t="shared" si="12"/>
        <v>北海道礼文町</v>
      </c>
      <c r="AA40" s="159">
        <f t="shared" si="13"/>
        <v>21.404</v>
      </c>
      <c r="AB40" s="159">
        <f t="shared" si="14"/>
        <v>1.512</v>
      </c>
      <c r="AC40" s="159">
        <f t="shared" si="15"/>
        <v>1043.867</v>
      </c>
      <c r="AD40" s="159">
        <f t="shared" si="16"/>
        <v>0</v>
      </c>
      <c r="AE40" s="159">
        <f t="shared" si="17"/>
        <v>0</v>
      </c>
      <c r="AF40" s="159">
        <f t="shared" si="18"/>
        <v>0</v>
      </c>
      <c r="AG40" s="159">
        <f t="shared" si="19"/>
        <v>0</v>
      </c>
      <c r="AH40" s="160">
        <f t="shared" si="20"/>
        <v>1066.7829999999999</v>
      </c>
      <c r="AI40" s="135">
        <f t="shared" si="21"/>
        <v>2.0064061763263946E-2</v>
      </c>
      <c r="AJ40" s="135">
        <f t="shared" si="22"/>
        <v>1.417345420765048E-3</v>
      </c>
      <c r="AK40" s="135">
        <f t="shared" si="23"/>
        <v>0.97851859281597109</v>
      </c>
      <c r="AL40" s="135">
        <f t="shared" si="24"/>
        <v>0</v>
      </c>
      <c r="AM40" s="135">
        <f t="shared" si="25"/>
        <v>0</v>
      </c>
      <c r="AN40" s="135">
        <f t="shared" si="26"/>
        <v>0</v>
      </c>
      <c r="AO40" s="135">
        <f t="shared" si="27"/>
        <v>0</v>
      </c>
      <c r="AP40" s="159">
        <f>IFERROR(VLOOKUP(A40,人口!$A$2:$E$1748,5,0),0)</f>
        <v>2477</v>
      </c>
      <c r="AQ40" s="159">
        <f t="shared" si="1"/>
        <v>1</v>
      </c>
      <c r="AR40" s="159">
        <f t="shared" si="2"/>
        <v>0</v>
      </c>
      <c r="AS40" s="159">
        <f t="shared" si="3"/>
        <v>0</v>
      </c>
      <c r="AT40" s="159">
        <f t="shared" si="4"/>
        <v>0</v>
      </c>
      <c r="AU40" s="159">
        <f t="shared" si="5"/>
        <v>0</v>
      </c>
      <c r="AV40" s="159">
        <f t="shared" si="6"/>
        <v>0</v>
      </c>
      <c r="AW40" s="159">
        <f t="shared" si="7"/>
        <v>0</v>
      </c>
      <c r="AX40" s="159">
        <f t="shared" si="28"/>
        <v>0</v>
      </c>
      <c r="AY40" s="159" t="str">
        <f t="shared" si="29"/>
        <v>5千人未満の市町村平均</v>
      </c>
      <c r="AZ40" s="159"/>
    </row>
    <row r="41" spans="1:52" x14ac:dyDescent="0.3">
      <c r="A41" t="str">
        <f t="shared" si="9"/>
        <v>01518</v>
      </c>
      <c r="B41" s="158" t="str">
        <f t="shared" si="10"/>
        <v>01518</v>
      </c>
      <c r="C41">
        <v>13</v>
      </c>
      <c r="D41" t="s">
        <v>2600</v>
      </c>
      <c r="E41">
        <v>1518</v>
      </c>
      <c r="F41" t="s">
        <v>1925</v>
      </c>
      <c r="G41">
        <v>19.847999999999999</v>
      </c>
      <c r="H41">
        <v>0.47499999999999998</v>
      </c>
      <c r="I41">
        <v>21.405000000000001</v>
      </c>
      <c r="J41">
        <v>0.51</v>
      </c>
      <c r="K41">
        <v>138.30000000000001</v>
      </c>
      <c r="L41">
        <v>312.69</v>
      </c>
      <c r="M41">
        <v>0.20799999999999999</v>
      </c>
      <c r="N41">
        <v>1.1200000000000001</v>
      </c>
      <c r="O41">
        <v>0</v>
      </c>
      <c r="P41">
        <v>0</v>
      </c>
      <c r="Q41">
        <v>0</v>
      </c>
      <c r="R41">
        <v>0</v>
      </c>
      <c r="S41">
        <v>0</v>
      </c>
      <c r="T41">
        <v>0</v>
      </c>
      <c r="U41">
        <v>0</v>
      </c>
      <c r="V41">
        <v>0.109</v>
      </c>
      <c r="W41">
        <v>1.2390000000000001</v>
      </c>
      <c r="Y41" t="str">
        <f t="shared" si="11"/>
        <v>北海道</v>
      </c>
      <c r="Z41" t="str">
        <f t="shared" si="12"/>
        <v>北海道利尻町</v>
      </c>
      <c r="AA41" s="159">
        <f t="shared" si="13"/>
        <v>21.405000000000001</v>
      </c>
      <c r="AB41" s="159">
        <f t="shared" si="14"/>
        <v>0.51</v>
      </c>
      <c r="AC41" s="159">
        <f t="shared" si="15"/>
        <v>312.69</v>
      </c>
      <c r="AD41" s="159">
        <f t="shared" si="16"/>
        <v>1.1200000000000001</v>
      </c>
      <c r="AE41" s="159">
        <f t="shared" si="17"/>
        <v>0</v>
      </c>
      <c r="AF41" s="159">
        <f t="shared" si="18"/>
        <v>0</v>
      </c>
      <c r="AG41" s="159">
        <f t="shared" si="19"/>
        <v>0</v>
      </c>
      <c r="AH41" s="160">
        <f t="shared" si="20"/>
        <v>335.72500000000002</v>
      </c>
      <c r="AI41" s="135">
        <f t="shared" si="21"/>
        <v>6.3757539652989803E-2</v>
      </c>
      <c r="AJ41" s="135">
        <f t="shared" si="22"/>
        <v>1.519100454240822E-3</v>
      </c>
      <c r="AK41" s="135">
        <f t="shared" si="23"/>
        <v>0.93138729615012283</v>
      </c>
      <c r="AL41" s="135">
        <f t="shared" si="24"/>
        <v>3.3360637426465114E-3</v>
      </c>
      <c r="AM41" s="135">
        <f t="shared" si="25"/>
        <v>0</v>
      </c>
      <c r="AN41" s="135">
        <f t="shared" si="26"/>
        <v>0</v>
      </c>
      <c r="AO41" s="135">
        <f t="shared" si="27"/>
        <v>0</v>
      </c>
      <c r="AP41" s="159">
        <f>IFERROR(VLOOKUP(A41,人口!$A$2:$E$1748,5,0),0)</f>
        <v>2001</v>
      </c>
      <c r="AQ41" s="159">
        <f t="shared" si="1"/>
        <v>1</v>
      </c>
      <c r="AR41" s="159">
        <f t="shared" si="2"/>
        <v>0</v>
      </c>
      <c r="AS41" s="159">
        <f t="shared" si="3"/>
        <v>0</v>
      </c>
      <c r="AT41" s="159">
        <f t="shared" si="4"/>
        <v>0</v>
      </c>
      <c r="AU41" s="159">
        <f t="shared" si="5"/>
        <v>0</v>
      </c>
      <c r="AV41" s="159">
        <f t="shared" si="6"/>
        <v>0</v>
      </c>
      <c r="AW41" s="159">
        <f t="shared" si="7"/>
        <v>0</v>
      </c>
      <c r="AX41" s="159">
        <f t="shared" si="28"/>
        <v>0</v>
      </c>
      <c r="AY41" s="159" t="str">
        <f t="shared" si="29"/>
        <v>5千人未満の市町村平均</v>
      </c>
      <c r="AZ41" s="159"/>
    </row>
    <row r="42" spans="1:52" x14ac:dyDescent="0.3">
      <c r="A42" t="str">
        <f t="shared" si="9"/>
        <v>01519</v>
      </c>
      <c r="B42" s="158" t="str">
        <f t="shared" si="10"/>
        <v>01519</v>
      </c>
      <c r="C42">
        <v>13</v>
      </c>
      <c r="D42" t="s">
        <v>2600</v>
      </c>
      <c r="E42">
        <v>1519</v>
      </c>
      <c r="F42" t="s">
        <v>1926</v>
      </c>
      <c r="G42">
        <v>23.402000000000001</v>
      </c>
      <c r="H42">
        <v>4.2949999999999999</v>
      </c>
      <c r="I42">
        <v>25.341000000000001</v>
      </c>
      <c r="J42">
        <v>4.6390000000000002</v>
      </c>
      <c r="K42">
        <v>353.1</v>
      </c>
      <c r="L42">
        <v>1129.6110000000001</v>
      </c>
      <c r="M42">
        <v>0.27300000000000002</v>
      </c>
      <c r="N42">
        <v>1.468</v>
      </c>
      <c r="O42">
        <v>0</v>
      </c>
      <c r="P42">
        <v>0</v>
      </c>
      <c r="Q42">
        <v>0</v>
      </c>
      <c r="R42">
        <v>7.2999999999999995E-2</v>
      </c>
      <c r="S42">
        <v>0</v>
      </c>
      <c r="T42">
        <v>0</v>
      </c>
      <c r="U42">
        <v>0.44800000000000001</v>
      </c>
      <c r="V42">
        <v>0.124</v>
      </c>
      <c r="W42">
        <v>1.4550000000000001</v>
      </c>
      <c r="Y42" t="str">
        <f t="shared" si="11"/>
        <v>北海道</v>
      </c>
      <c r="Z42" t="str">
        <f t="shared" si="12"/>
        <v>北海道利尻富士町</v>
      </c>
      <c r="AA42" s="159">
        <f t="shared" si="13"/>
        <v>25.341000000000001</v>
      </c>
      <c r="AB42" s="159">
        <f t="shared" si="14"/>
        <v>4.6390000000000002</v>
      </c>
      <c r="AC42" s="159">
        <f t="shared" si="15"/>
        <v>1129.6110000000001</v>
      </c>
      <c r="AD42" s="159">
        <f t="shared" si="16"/>
        <v>1.468</v>
      </c>
      <c r="AE42" s="159">
        <f t="shared" si="17"/>
        <v>0</v>
      </c>
      <c r="AF42" s="159">
        <f t="shared" si="18"/>
        <v>0</v>
      </c>
      <c r="AG42" s="159">
        <f t="shared" si="19"/>
        <v>0.44800000000000001</v>
      </c>
      <c r="AH42" s="160">
        <f t="shared" si="20"/>
        <v>1161.5070000000003</v>
      </c>
      <c r="AI42" s="135">
        <f t="shared" si="21"/>
        <v>2.1817345913541626E-2</v>
      </c>
      <c r="AJ42" s="135">
        <f t="shared" si="22"/>
        <v>3.9939492400820646E-3</v>
      </c>
      <c r="AK42" s="135">
        <f t="shared" si="23"/>
        <v>0.97253912374182838</v>
      </c>
      <c r="AL42" s="135">
        <f t="shared" si="24"/>
        <v>1.2638752930460165E-3</v>
      </c>
      <c r="AM42" s="135">
        <f t="shared" si="25"/>
        <v>0</v>
      </c>
      <c r="AN42" s="135">
        <f t="shared" si="26"/>
        <v>0</v>
      </c>
      <c r="AO42" s="135">
        <f t="shared" si="27"/>
        <v>3.8570581150178165E-4</v>
      </c>
      <c r="AP42" s="159">
        <f>IFERROR(VLOOKUP(A42,人口!$A$2:$E$1748,5,0),0)</f>
        <v>2432</v>
      </c>
      <c r="AQ42" s="159">
        <f t="shared" si="1"/>
        <v>1</v>
      </c>
      <c r="AR42" s="159">
        <f t="shared" si="2"/>
        <v>0</v>
      </c>
      <c r="AS42" s="159">
        <f t="shared" si="3"/>
        <v>0</v>
      </c>
      <c r="AT42" s="159">
        <f t="shared" si="4"/>
        <v>0</v>
      </c>
      <c r="AU42" s="159">
        <f t="shared" si="5"/>
        <v>0</v>
      </c>
      <c r="AV42" s="159">
        <f t="shared" si="6"/>
        <v>0</v>
      </c>
      <c r="AW42" s="159">
        <f t="shared" si="7"/>
        <v>0</v>
      </c>
      <c r="AX42" s="159">
        <f t="shared" si="28"/>
        <v>0</v>
      </c>
      <c r="AY42" s="159" t="str">
        <f t="shared" si="29"/>
        <v>5千人未満の市町村平均</v>
      </c>
      <c r="AZ42" s="159"/>
    </row>
    <row r="43" spans="1:52" x14ac:dyDescent="0.3">
      <c r="A43" t="str">
        <f t="shared" si="9"/>
        <v>01520</v>
      </c>
      <c r="B43" s="158" t="str">
        <f t="shared" si="10"/>
        <v>01520</v>
      </c>
      <c r="C43">
        <v>13</v>
      </c>
      <c r="D43" t="s">
        <v>2600</v>
      </c>
      <c r="E43">
        <v>1520</v>
      </c>
      <c r="F43" t="s">
        <v>1927</v>
      </c>
      <c r="G43">
        <v>34.999000000000002</v>
      </c>
      <c r="H43">
        <v>1760.17</v>
      </c>
      <c r="I43">
        <v>37.975000000000001</v>
      </c>
      <c r="J43">
        <v>1906.557</v>
      </c>
      <c r="K43">
        <v>3256.3</v>
      </c>
      <c r="L43">
        <v>8520.2890000000007</v>
      </c>
      <c r="M43">
        <v>0.63400000000000001</v>
      </c>
      <c r="N43">
        <v>3.3679999999999999</v>
      </c>
      <c r="O43">
        <v>0</v>
      </c>
      <c r="P43">
        <v>0</v>
      </c>
      <c r="Q43">
        <v>0</v>
      </c>
      <c r="R43">
        <v>8.452</v>
      </c>
      <c r="S43">
        <v>0</v>
      </c>
      <c r="T43">
        <v>0</v>
      </c>
      <c r="U43">
        <v>51.829000000000001</v>
      </c>
      <c r="V43">
        <v>0.124</v>
      </c>
      <c r="W43">
        <v>1.355</v>
      </c>
      <c r="Y43" t="str">
        <f t="shared" si="11"/>
        <v>北海道</v>
      </c>
      <c r="Z43" t="str">
        <f t="shared" si="12"/>
        <v>北海道幌延町</v>
      </c>
      <c r="AA43" s="159">
        <f t="shared" si="13"/>
        <v>37.975000000000001</v>
      </c>
      <c r="AB43" s="159">
        <f t="shared" si="14"/>
        <v>1906.557</v>
      </c>
      <c r="AC43" s="159">
        <f t="shared" si="15"/>
        <v>8520.2890000000007</v>
      </c>
      <c r="AD43" s="159">
        <f t="shared" si="16"/>
        <v>3.3679999999999999</v>
      </c>
      <c r="AE43" s="159">
        <f t="shared" si="17"/>
        <v>0</v>
      </c>
      <c r="AF43" s="159">
        <f t="shared" si="18"/>
        <v>0</v>
      </c>
      <c r="AG43" s="159">
        <f t="shared" si="19"/>
        <v>51.829000000000001</v>
      </c>
      <c r="AH43" s="160">
        <f t="shared" si="20"/>
        <v>10520.018</v>
      </c>
      <c r="AI43" s="135">
        <f t="shared" si="21"/>
        <v>3.6097846980870187E-3</v>
      </c>
      <c r="AJ43" s="135">
        <f t="shared" si="22"/>
        <v>0.18123134390074239</v>
      </c>
      <c r="AK43" s="135">
        <f t="shared" si="23"/>
        <v>0.80991201726080708</v>
      </c>
      <c r="AL43" s="135">
        <f t="shared" si="24"/>
        <v>3.2015154346694085E-4</v>
      </c>
      <c r="AM43" s="135">
        <f t="shared" si="25"/>
        <v>0</v>
      </c>
      <c r="AN43" s="135">
        <f t="shared" si="26"/>
        <v>0</v>
      </c>
      <c r="AO43" s="135">
        <f t="shared" si="27"/>
        <v>4.9267025968966977E-3</v>
      </c>
      <c r="AP43" s="159">
        <f>IFERROR(VLOOKUP(A43,人口!$A$2:$E$1748,5,0),0)</f>
        <v>2294</v>
      </c>
      <c r="AQ43" s="159">
        <f t="shared" si="1"/>
        <v>1</v>
      </c>
      <c r="AR43" s="159">
        <f t="shared" si="2"/>
        <v>0</v>
      </c>
      <c r="AS43" s="159">
        <f t="shared" si="3"/>
        <v>0</v>
      </c>
      <c r="AT43" s="159">
        <f t="shared" si="4"/>
        <v>0</v>
      </c>
      <c r="AU43" s="159">
        <f t="shared" si="5"/>
        <v>0</v>
      </c>
      <c r="AV43" s="159">
        <f t="shared" si="6"/>
        <v>0</v>
      </c>
      <c r="AW43" s="159">
        <f t="shared" si="7"/>
        <v>0</v>
      </c>
      <c r="AX43" s="159">
        <f t="shared" si="28"/>
        <v>0</v>
      </c>
      <c r="AY43" s="159" t="str">
        <f t="shared" si="29"/>
        <v>5千人未満の市町村平均</v>
      </c>
      <c r="AZ43" s="159"/>
    </row>
    <row r="44" spans="1:52" x14ac:dyDescent="0.3">
      <c r="A44" t="str">
        <f t="shared" si="9"/>
        <v>099</v>
      </c>
      <c r="B44" s="158" t="str">
        <f t="shared" si="10"/>
        <v>099</v>
      </c>
      <c r="C44">
        <v>14</v>
      </c>
      <c r="D44" t="s">
        <v>2600</v>
      </c>
      <c r="E44">
        <v>99</v>
      </c>
      <c r="Y44" t="str">
        <f t="shared" si="11"/>
        <v>北海道</v>
      </c>
      <c r="Z44" t="str">
        <f t="shared" si="12"/>
        <v>北海道</v>
      </c>
      <c r="AA44" s="159">
        <f t="shared" si="13"/>
        <v>0</v>
      </c>
      <c r="AB44" s="159">
        <f t="shared" si="14"/>
        <v>0</v>
      </c>
      <c r="AC44" s="159">
        <f t="shared" si="15"/>
        <v>0</v>
      </c>
      <c r="AD44" s="159">
        <f t="shared" si="16"/>
        <v>0</v>
      </c>
      <c r="AE44" s="159">
        <f t="shared" si="17"/>
        <v>0</v>
      </c>
      <c r="AF44" s="159">
        <f t="shared" si="18"/>
        <v>0</v>
      </c>
      <c r="AG44" s="159">
        <f t="shared" si="19"/>
        <v>0</v>
      </c>
      <c r="AH44" s="160">
        <f t="shared" si="20"/>
        <v>0</v>
      </c>
      <c r="AI44" s="135" t="str">
        <f t="shared" si="21"/>
        <v/>
      </c>
      <c r="AJ44" s="135" t="str">
        <f t="shared" si="22"/>
        <v/>
      </c>
      <c r="AK44" s="135" t="str">
        <f t="shared" si="23"/>
        <v/>
      </c>
      <c r="AL44" s="135" t="str">
        <f t="shared" si="24"/>
        <v/>
      </c>
      <c r="AM44" s="135" t="str">
        <f t="shared" si="25"/>
        <v/>
      </c>
      <c r="AN44" s="135" t="str">
        <f t="shared" si="26"/>
        <v/>
      </c>
      <c r="AO44" s="135" t="str">
        <f t="shared" si="27"/>
        <v/>
      </c>
      <c r="AP44" s="159">
        <f>IFERROR(VLOOKUP(A44,人口!$A$2:$E$1748,5,0),0)</f>
        <v>0</v>
      </c>
      <c r="AQ44" s="159">
        <f t="shared" si="1"/>
        <v>0</v>
      </c>
      <c r="AR44" s="159">
        <f t="shared" si="2"/>
        <v>0</v>
      </c>
      <c r="AS44" s="159">
        <f t="shared" si="3"/>
        <v>0</v>
      </c>
      <c r="AT44" s="159">
        <f t="shared" si="4"/>
        <v>0</v>
      </c>
      <c r="AU44" s="159">
        <f t="shared" si="5"/>
        <v>0</v>
      </c>
      <c r="AV44" s="159">
        <f t="shared" si="6"/>
        <v>0</v>
      </c>
      <c r="AW44" s="159">
        <f t="shared" si="7"/>
        <v>0</v>
      </c>
      <c r="AX44" s="159">
        <f t="shared" si="28"/>
        <v>0</v>
      </c>
      <c r="AY44" s="159" t="str">
        <f t="shared" si="29"/>
        <v/>
      </c>
      <c r="AZ44" s="159"/>
    </row>
    <row r="45" spans="1:52" x14ac:dyDescent="0.3">
      <c r="A45" t="str">
        <f t="shared" si="9"/>
        <v>01206</v>
      </c>
      <c r="B45" s="158" t="str">
        <f t="shared" si="10"/>
        <v>01206</v>
      </c>
      <c r="C45">
        <v>14</v>
      </c>
      <c r="D45" t="s">
        <v>2600</v>
      </c>
      <c r="E45">
        <v>1206</v>
      </c>
      <c r="F45" t="s">
        <v>357</v>
      </c>
      <c r="G45">
        <v>698.42200000000003</v>
      </c>
      <c r="H45">
        <v>3591.13</v>
      </c>
      <c r="I45">
        <v>917.56500000000005</v>
      </c>
      <c r="J45">
        <v>4639.1220000000003</v>
      </c>
      <c r="K45">
        <v>4847.3</v>
      </c>
      <c r="L45">
        <v>11379.358</v>
      </c>
      <c r="M45">
        <v>5.4279999999999999</v>
      </c>
      <c r="N45">
        <v>45.158999999999999</v>
      </c>
      <c r="O45">
        <v>0</v>
      </c>
      <c r="P45">
        <v>390.57100000000003</v>
      </c>
      <c r="Q45">
        <v>12.138999999999999</v>
      </c>
      <c r="R45">
        <v>6.5960000000000001</v>
      </c>
      <c r="S45">
        <v>2722.3440000000001</v>
      </c>
      <c r="T45">
        <v>74.436999999999998</v>
      </c>
      <c r="U45">
        <v>40.444000000000003</v>
      </c>
      <c r="V45">
        <v>8.0009999999999994</v>
      </c>
      <c r="W45">
        <v>70.198999999999998</v>
      </c>
      <c r="Y45" t="str">
        <f t="shared" si="11"/>
        <v>北海道</v>
      </c>
      <c r="Z45" t="str">
        <f t="shared" si="12"/>
        <v>北海道釧路市</v>
      </c>
      <c r="AA45" s="159">
        <f t="shared" si="13"/>
        <v>917.56500000000005</v>
      </c>
      <c r="AB45" s="159">
        <f t="shared" si="14"/>
        <v>4639.1220000000003</v>
      </c>
      <c r="AC45" s="159">
        <f t="shared" si="15"/>
        <v>11379.358</v>
      </c>
      <c r="AD45" s="159">
        <f t="shared" si="16"/>
        <v>45.158999999999999</v>
      </c>
      <c r="AE45" s="159">
        <f t="shared" si="17"/>
        <v>2722.3440000000001</v>
      </c>
      <c r="AF45" s="159">
        <f t="shared" si="18"/>
        <v>74.436999999999998</v>
      </c>
      <c r="AG45" s="159">
        <f t="shared" si="19"/>
        <v>40.444000000000003</v>
      </c>
      <c r="AH45" s="160">
        <f t="shared" si="20"/>
        <v>19818.429</v>
      </c>
      <c r="AI45" s="135">
        <f t="shared" si="21"/>
        <v>4.6298573918245489E-2</v>
      </c>
      <c r="AJ45" s="135">
        <f t="shared" si="22"/>
        <v>0.23408121804205573</v>
      </c>
      <c r="AK45" s="135">
        <f t="shared" si="23"/>
        <v>0.57418062753611798</v>
      </c>
      <c r="AL45" s="135">
        <f t="shared" si="24"/>
        <v>2.2786367173704839E-3</v>
      </c>
      <c r="AM45" s="135">
        <f t="shared" si="25"/>
        <v>0.13736426837868934</v>
      </c>
      <c r="AN45" s="135">
        <f t="shared" si="26"/>
        <v>3.755948566861682E-3</v>
      </c>
      <c r="AO45" s="135">
        <f t="shared" si="27"/>
        <v>2.0407268406592671E-3</v>
      </c>
      <c r="AP45" s="159">
        <f>IFERROR(VLOOKUP(A45,人口!$A$2:$E$1748,5,0),0)</f>
        <v>168086</v>
      </c>
      <c r="AQ45" s="159">
        <f t="shared" si="1"/>
        <v>0</v>
      </c>
      <c r="AR45" s="159">
        <f t="shared" si="2"/>
        <v>0</v>
      </c>
      <c r="AS45" s="159">
        <f t="shared" si="3"/>
        <v>0</v>
      </c>
      <c r="AT45" s="159">
        <f t="shared" si="4"/>
        <v>0</v>
      </c>
      <c r="AU45" s="159">
        <f t="shared" si="5"/>
        <v>1</v>
      </c>
      <c r="AV45" s="159">
        <f t="shared" si="6"/>
        <v>0</v>
      </c>
      <c r="AW45" s="159">
        <f t="shared" si="7"/>
        <v>0</v>
      </c>
      <c r="AX45" s="159">
        <f t="shared" si="28"/>
        <v>0</v>
      </c>
      <c r="AY45" s="159" t="str">
        <f t="shared" si="29"/>
        <v>10万～20万人未満の市町村平均</v>
      </c>
      <c r="AZ45" s="159"/>
    </row>
    <row r="46" spans="1:52" x14ac:dyDescent="0.3">
      <c r="A46" t="str">
        <f t="shared" si="9"/>
        <v>01207</v>
      </c>
      <c r="B46" s="158" t="str">
        <f t="shared" si="10"/>
        <v>01207</v>
      </c>
      <c r="C46">
        <v>14</v>
      </c>
      <c r="D46" t="s">
        <v>2600</v>
      </c>
      <c r="E46">
        <v>1207</v>
      </c>
      <c r="F46" t="s">
        <v>408</v>
      </c>
      <c r="G46">
        <v>666.08600000000001</v>
      </c>
      <c r="H46">
        <v>7437.1310000000003</v>
      </c>
      <c r="I46">
        <v>906.63099999999997</v>
      </c>
      <c r="J46">
        <v>9950.11</v>
      </c>
      <c r="K46">
        <v>58.5</v>
      </c>
      <c r="L46">
        <v>141.06</v>
      </c>
      <c r="M46">
        <v>28.73</v>
      </c>
      <c r="N46">
        <v>157.374</v>
      </c>
      <c r="O46">
        <v>0</v>
      </c>
      <c r="P46">
        <v>0</v>
      </c>
      <c r="Q46">
        <v>0</v>
      </c>
      <c r="R46">
        <v>3.4000000000000002E-2</v>
      </c>
      <c r="S46">
        <v>0</v>
      </c>
      <c r="T46">
        <v>0</v>
      </c>
      <c r="U46">
        <v>0.20799999999999999</v>
      </c>
      <c r="V46">
        <v>7.8289999999999997</v>
      </c>
      <c r="W46">
        <v>70.552000000000007</v>
      </c>
      <c r="Y46" t="str">
        <f t="shared" si="11"/>
        <v>北海道</v>
      </c>
      <c r="Z46" t="str">
        <f t="shared" si="12"/>
        <v>北海道帯広市</v>
      </c>
      <c r="AA46" s="159">
        <f t="shared" si="13"/>
        <v>906.63099999999997</v>
      </c>
      <c r="AB46" s="159">
        <f t="shared" si="14"/>
        <v>9950.11</v>
      </c>
      <c r="AC46" s="159">
        <f t="shared" si="15"/>
        <v>141.06</v>
      </c>
      <c r="AD46" s="159">
        <f t="shared" si="16"/>
        <v>157.374</v>
      </c>
      <c r="AE46" s="159">
        <f t="shared" si="17"/>
        <v>0</v>
      </c>
      <c r="AF46" s="159">
        <f t="shared" si="18"/>
        <v>0</v>
      </c>
      <c r="AG46" s="159">
        <f t="shared" si="19"/>
        <v>0.20799999999999999</v>
      </c>
      <c r="AH46" s="160">
        <f t="shared" si="20"/>
        <v>11155.383</v>
      </c>
      <c r="AI46" s="135">
        <f t="shared" si="21"/>
        <v>8.1272960327762836E-2</v>
      </c>
      <c r="AJ46" s="135">
        <f t="shared" si="22"/>
        <v>0.89195592836211901</v>
      </c>
      <c r="AK46" s="135">
        <f t="shared" si="23"/>
        <v>1.2645016311855901E-2</v>
      </c>
      <c r="AL46" s="135">
        <f t="shared" si="24"/>
        <v>1.4107449291521412E-2</v>
      </c>
      <c r="AM46" s="135">
        <f t="shared" si="25"/>
        <v>0</v>
      </c>
      <c r="AN46" s="135">
        <f t="shared" si="26"/>
        <v>0</v>
      </c>
      <c r="AO46" s="135">
        <f t="shared" si="27"/>
        <v>1.8645706740862236E-5</v>
      </c>
      <c r="AP46" s="159">
        <f>IFERROR(VLOOKUP(A46,人口!$A$2:$E$1748,5,0),0)</f>
        <v>166043</v>
      </c>
      <c r="AQ46" s="159">
        <f t="shared" si="1"/>
        <v>0</v>
      </c>
      <c r="AR46" s="159">
        <f t="shared" si="2"/>
        <v>0</v>
      </c>
      <c r="AS46" s="159">
        <f t="shared" si="3"/>
        <v>0</v>
      </c>
      <c r="AT46" s="159">
        <f t="shared" si="4"/>
        <v>0</v>
      </c>
      <c r="AU46" s="159">
        <f t="shared" si="5"/>
        <v>1</v>
      </c>
      <c r="AV46" s="159">
        <f t="shared" si="6"/>
        <v>0</v>
      </c>
      <c r="AW46" s="159">
        <f t="shared" si="7"/>
        <v>0</v>
      </c>
      <c r="AX46" s="159">
        <f t="shared" si="28"/>
        <v>0</v>
      </c>
      <c r="AY46" s="159" t="str">
        <f t="shared" si="29"/>
        <v>10万～20万人未満の市町村平均</v>
      </c>
      <c r="AZ46" s="159"/>
    </row>
    <row r="47" spans="1:52" x14ac:dyDescent="0.3">
      <c r="A47" t="str">
        <f t="shared" si="9"/>
        <v>01208</v>
      </c>
      <c r="B47" s="158" t="str">
        <f t="shared" si="10"/>
        <v>01208</v>
      </c>
      <c r="C47">
        <v>14</v>
      </c>
      <c r="D47" t="s">
        <v>2600</v>
      </c>
      <c r="E47">
        <v>1208</v>
      </c>
      <c r="F47" t="s">
        <v>463</v>
      </c>
      <c r="G47">
        <v>556.73</v>
      </c>
      <c r="H47">
        <v>6058.7280000000001</v>
      </c>
      <c r="I47">
        <v>702.62</v>
      </c>
      <c r="J47">
        <v>7555.89</v>
      </c>
      <c r="K47">
        <v>4289.1000000000004</v>
      </c>
      <c r="L47">
        <v>10298.986000000001</v>
      </c>
      <c r="M47">
        <v>3.8650000000000002</v>
      </c>
      <c r="N47">
        <v>20.634</v>
      </c>
      <c r="O47">
        <v>0</v>
      </c>
      <c r="P47">
        <v>0</v>
      </c>
      <c r="Q47">
        <v>0</v>
      </c>
      <c r="R47">
        <v>5.0000000000000001E-3</v>
      </c>
      <c r="S47">
        <v>0</v>
      </c>
      <c r="T47">
        <v>0</v>
      </c>
      <c r="U47">
        <v>3.3000000000000002E-2</v>
      </c>
      <c r="V47">
        <v>6.1070000000000002</v>
      </c>
      <c r="W47">
        <v>54.868000000000002</v>
      </c>
      <c r="Y47" t="str">
        <f t="shared" si="11"/>
        <v>北海道</v>
      </c>
      <c r="Z47" t="str">
        <f t="shared" si="12"/>
        <v>北海道北見市</v>
      </c>
      <c r="AA47" s="159">
        <f t="shared" si="13"/>
        <v>702.62</v>
      </c>
      <c r="AB47" s="159">
        <f t="shared" si="14"/>
        <v>7555.89</v>
      </c>
      <c r="AC47" s="159">
        <f t="shared" si="15"/>
        <v>10298.986000000001</v>
      </c>
      <c r="AD47" s="159">
        <f t="shared" si="16"/>
        <v>20.634</v>
      </c>
      <c r="AE47" s="159">
        <f t="shared" si="17"/>
        <v>0</v>
      </c>
      <c r="AF47" s="159">
        <f t="shared" si="18"/>
        <v>0</v>
      </c>
      <c r="AG47" s="159">
        <f t="shared" si="19"/>
        <v>3.3000000000000002E-2</v>
      </c>
      <c r="AH47" s="160">
        <f t="shared" si="20"/>
        <v>18578.162999999997</v>
      </c>
      <c r="AI47" s="135">
        <f t="shared" si="21"/>
        <v>3.781967033016128E-2</v>
      </c>
      <c r="AJ47" s="135">
        <f t="shared" si="22"/>
        <v>0.40670813362978897</v>
      </c>
      <c r="AK47" s="135">
        <f t="shared" si="23"/>
        <v>0.55435976097313833</v>
      </c>
      <c r="AL47" s="135">
        <f t="shared" si="24"/>
        <v>1.1106587879544389E-3</v>
      </c>
      <c r="AM47" s="135">
        <f t="shared" si="25"/>
        <v>0</v>
      </c>
      <c r="AN47" s="135">
        <f t="shared" si="26"/>
        <v>0</v>
      </c>
      <c r="AO47" s="135">
        <f t="shared" si="27"/>
        <v>1.7762789571821502E-6</v>
      </c>
      <c r="AP47" s="159">
        <f>IFERROR(VLOOKUP(A47,人口!$A$2:$E$1748,5,0),0)</f>
        <v>116630</v>
      </c>
      <c r="AQ47" s="159">
        <f t="shared" si="1"/>
        <v>0</v>
      </c>
      <c r="AR47" s="159">
        <f t="shared" si="2"/>
        <v>0</v>
      </c>
      <c r="AS47" s="159">
        <f t="shared" si="3"/>
        <v>0</v>
      </c>
      <c r="AT47" s="159">
        <f t="shared" si="4"/>
        <v>0</v>
      </c>
      <c r="AU47" s="159">
        <f t="shared" si="5"/>
        <v>1</v>
      </c>
      <c r="AV47" s="159">
        <f t="shared" si="6"/>
        <v>0</v>
      </c>
      <c r="AW47" s="159">
        <f t="shared" si="7"/>
        <v>0</v>
      </c>
      <c r="AX47" s="159">
        <f t="shared" si="28"/>
        <v>0</v>
      </c>
      <c r="AY47" s="159" t="str">
        <f t="shared" si="29"/>
        <v>10万～20万人未満の市町村平均</v>
      </c>
      <c r="AZ47" s="159"/>
    </row>
    <row r="48" spans="1:52" x14ac:dyDescent="0.3">
      <c r="A48" t="str">
        <f t="shared" si="9"/>
        <v>01211</v>
      </c>
      <c r="B48" s="158" t="str">
        <f t="shared" si="10"/>
        <v>01211</v>
      </c>
      <c r="C48">
        <v>14</v>
      </c>
      <c r="D48" t="s">
        <v>2600</v>
      </c>
      <c r="E48">
        <v>1211</v>
      </c>
      <c r="F48" t="s">
        <v>621</v>
      </c>
      <c r="G48">
        <v>204.06899999999999</v>
      </c>
      <c r="H48">
        <v>4818.8329999999996</v>
      </c>
      <c r="I48">
        <v>256.12400000000002</v>
      </c>
      <c r="J48">
        <v>5999.6610000000001</v>
      </c>
      <c r="K48">
        <v>1068.8</v>
      </c>
      <c r="L48">
        <v>2806.3110000000001</v>
      </c>
      <c r="M48">
        <v>0</v>
      </c>
      <c r="N48">
        <v>0</v>
      </c>
      <c r="O48">
        <v>0</v>
      </c>
      <c r="P48">
        <v>0</v>
      </c>
      <c r="Q48">
        <v>0</v>
      </c>
      <c r="R48">
        <v>4.4999999999999998E-2</v>
      </c>
      <c r="S48">
        <v>0</v>
      </c>
      <c r="T48">
        <v>0</v>
      </c>
      <c r="U48">
        <v>0.27700000000000002</v>
      </c>
      <c r="V48">
        <v>2.1269999999999998</v>
      </c>
      <c r="W48">
        <v>18.145</v>
      </c>
      <c r="Y48" t="str">
        <f t="shared" si="11"/>
        <v>北海道</v>
      </c>
      <c r="Z48" t="str">
        <f t="shared" si="12"/>
        <v>北海道網走市</v>
      </c>
      <c r="AA48" s="159">
        <f t="shared" si="13"/>
        <v>256.12400000000002</v>
      </c>
      <c r="AB48" s="159">
        <f t="shared" si="14"/>
        <v>5999.6610000000001</v>
      </c>
      <c r="AC48" s="159">
        <f t="shared" si="15"/>
        <v>2806.3110000000001</v>
      </c>
      <c r="AD48" s="159">
        <f t="shared" si="16"/>
        <v>0</v>
      </c>
      <c r="AE48" s="159">
        <f t="shared" si="17"/>
        <v>0</v>
      </c>
      <c r="AF48" s="159">
        <f t="shared" si="18"/>
        <v>0</v>
      </c>
      <c r="AG48" s="159">
        <f t="shared" si="19"/>
        <v>0.27700000000000002</v>
      </c>
      <c r="AH48" s="160">
        <f t="shared" si="20"/>
        <v>9062.3729999999996</v>
      </c>
      <c r="AI48" s="135">
        <f t="shared" si="21"/>
        <v>2.826235468348081E-2</v>
      </c>
      <c r="AJ48" s="135">
        <f t="shared" si="22"/>
        <v>0.66204083632399602</v>
      </c>
      <c r="AK48" s="135">
        <f t="shared" si="23"/>
        <v>0.30966624304693707</v>
      </c>
      <c r="AL48" s="135">
        <f t="shared" si="24"/>
        <v>0</v>
      </c>
      <c r="AM48" s="135">
        <f t="shared" si="25"/>
        <v>0</v>
      </c>
      <c r="AN48" s="135">
        <f t="shared" si="26"/>
        <v>0</v>
      </c>
      <c r="AO48" s="135">
        <f t="shared" si="27"/>
        <v>3.0565945586216773E-5</v>
      </c>
      <c r="AP48" s="159">
        <f>IFERROR(VLOOKUP(A48,人口!$A$2:$E$1748,5,0),0)</f>
        <v>35039</v>
      </c>
      <c r="AQ48" s="159">
        <f t="shared" si="1"/>
        <v>0</v>
      </c>
      <c r="AR48" s="159">
        <f t="shared" si="2"/>
        <v>0</v>
      </c>
      <c r="AS48" s="159">
        <f t="shared" si="3"/>
        <v>0</v>
      </c>
      <c r="AT48" s="159">
        <f t="shared" si="4"/>
        <v>1</v>
      </c>
      <c r="AU48" s="159">
        <f t="shared" si="5"/>
        <v>0</v>
      </c>
      <c r="AV48" s="159">
        <f t="shared" si="6"/>
        <v>0</v>
      </c>
      <c r="AW48" s="159">
        <f t="shared" si="7"/>
        <v>0</v>
      </c>
      <c r="AX48" s="159">
        <f t="shared" si="28"/>
        <v>0</v>
      </c>
      <c r="AY48" s="159" t="str">
        <f t="shared" si="29"/>
        <v>3万～10万人未満の市町村平均</v>
      </c>
      <c r="AZ48" s="159"/>
    </row>
    <row r="49" spans="1:52" x14ac:dyDescent="0.3">
      <c r="A49" t="str">
        <f t="shared" si="9"/>
        <v>01219</v>
      </c>
      <c r="B49" s="158" t="str">
        <f t="shared" si="10"/>
        <v>01219</v>
      </c>
      <c r="C49">
        <v>14</v>
      </c>
      <c r="D49" t="s">
        <v>2600</v>
      </c>
      <c r="E49">
        <v>1219</v>
      </c>
      <c r="F49" t="s">
        <v>1029</v>
      </c>
      <c r="G49">
        <v>153.94999999999999</v>
      </c>
      <c r="H49">
        <v>2313.1689999999999</v>
      </c>
      <c r="I49">
        <v>180.07</v>
      </c>
      <c r="J49">
        <v>2686.2469999999998</v>
      </c>
      <c r="K49">
        <v>3626.7</v>
      </c>
      <c r="L49">
        <v>8879.5930000000008</v>
      </c>
      <c r="M49">
        <v>0.11600000000000001</v>
      </c>
      <c r="N49">
        <v>0.622</v>
      </c>
      <c r="O49">
        <v>0</v>
      </c>
      <c r="P49">
        <v>0</v>
      </c>
      <c r="Q49">
        <v>0</v>
      </c>
      <c r="R49">
        <v>0</v>
      </c>
      <c r="S49">
        <v>0</v>
      </c>
      <c r="T49">
        <v>0</v>
      </c>
      <c r="U49">
        <v>0</v>
      </c>
      <c r="V49">
        <v>1.4410000000000001</v>
      </c>
      <c r="W49">
        <v>12.821999999999999</v>
      </c>
      <c r="Y49" t="str">
        <f t="shared" si="11"/>
        <v>北海道</v>
      </c>
      <c r="Z49" t="str">
        <f t="shared" si="12"/>
        <v>北海道紋別市</v>
      </c>
      <c r="AA49" s="159">
        <f t="shared" si="13"/>
        <v>180.07</v>
      </c>
      <c r="AB49" s="159">
        <f t="shared" si="14"/>
        <v>2686.2469999999998</v>
      </c>
      <c r="AC49" s="159">
        <f t="shared" si="15"/>
        <v>8879.5930000000008</v>
      </c>
      <c r="AD49" s="159">
        <f t="shared" si="16"/>
        <v>0.622</v>
      </c>
      <c r="AE49" s="159">
        <f t="shared" si="17"/>
        <v>0</v>
      </c>
      <c r="AF49" s="159">
        <f t="shared" si="18"/>
        <v>0</v>
      </c>
      <c r="AG49" s="159">
        <f t="shared" si="19"/>
        <v>0</v>
      </c>
      <c r="AH49" s="160">
        <f t="shared" si="20"/>
        <v>11746.531999999999</v>
      </c>
      <c r="AI49" s="135">
        <f t="shared" si="21"/>
        <v>1.5329630907232876E-2</v>
      </c>
      <c r="AJ49" s="135">
        <f t="shared" si="22"/>
        <v>0.2286842618740578</v>
      </c>
      <c r="AK49" s="135">
        <f t="shared" si="23"/>
        <v>0.75593315541982953</v>
      </c>
      <c r="AL49" s="135">
        <f t="shared" si="24"/>
        <v>5.2951798879873653E-5</v>
      </c>
      <c r="AM49" s="135">
        <f t="shared" si="25"/>
        <v>0</v>
      </c>
      <c r="AN49" s="135">
        <f t="shared" si="26"/>
        <v>0</v>
      </c>
      <c r="AO49" s="135">
        <f t="shared" si="27"/>
        <v>0</v>
      </c>
      <c r="AP49" s="159">
        <f>IFERROR(VLOOKUP(A49,人口!$A$2:$E$1748,5,0),0)</f>
        <v>21582</v>
      </c>
      <c r="AQ49" s="159">
        <f t="shared" si="1"/>
        <v>0</v>
      </c>
      <c r="AR49" s="159">
        <f t="shared" si="2"/>
        <v>0</v>
      </c>
      <c r="AS49" s="159">
        <f t="shared" si="3"/>
        <v>1</v>
      </c>
      <c r="AT49" s="159">
        <f t="shared" si="4"/>
        <v>0</v>
      </c>
      <c r="AU49" s="159">
        <f t="shared" si="5"/>
        <v>0</v>
      </c>
      <c r="AV49" s="159">
        <f t="shared" si="6"/>
        <v>0</v>
      </c>
      <c r="AW49" s="159">
        <f t="shared" si="7"/>
        <v>0</v>
      </c>
      <c r="AX49" s="159">
        <f t="shared" si="28"/>
        <v>0</v>
      </c>
      <c r="AY49" s="159" t="str">
        <f t="shared" si="29"/>
        <v>1万～3万人未満の市町村平均</v>
      </c>
      <c r="AZ49" s="159"/>
    </row>
    <row r="50" spans="1:52" x14ac:dyDescent="0.3">
      <c r="A50" t="str">
        <f t="shared" si="9"/>
        <v>01223</v>
      </c>
      <c r="B50" s="158" t="str">
        <f t="shared" si="10"/>
        <v>01223</v>
      </c>
      <c r="C50">
        <v>14</v>
      </c>
      <c r="D50" t="s">
        <v>2600</v>
      </c>
      <c r="E50">
        <v>1223</v>
      </c>
      <c r="F50" t="s">
        <v>1191</v>
      </c>
      <c r="G50">
        <v>174.846</v>
      </c>
      <c r="H50">
        <v>3046.4870000000001</v>
      </c>
      <c r="I50">
        <v>222.84899999999999</v>
      </c>
      <c r="J50">
        <v>3834.85</v>
      </c>
      <c r="K50">
        <v>1702.8</v>
      </c>
      <c r="L50">
        <v>4993.3720000000003</v>
      </c>
      <c r="M50">
        <v>0</v>
      </c>
      <c r="N50">
        <v>0</v>
      </c>
      <c r="O50">
        <v>0</v>
      </c>
      <c r="P50">
        <v>0</v>
      </c>
      <c r="Q50">
        <v>0</v>
      </c>
      <c r="R50">
        <v>0</v>
      </c>
      <c r="S50">
        <v>0</v>
      </c>
      <c r="T50">
        <v>0</v>
      </c>
      <c r="U50">
        <v>0</v>
      </c>
      <c r="V50">
        <v>1.573</v>
      </c>
      <c r="W50">
        <v>13.852</v>
      </c>
      <c r="Y50" t="str">
        <f t="shared" si="11"/>
        <v>北海道</v>
      </c>
      <c r="Z50" t="str">
        <f t="shared" si="12"/>
        <v>北海道根室市</v>
      </c>
      <c r="AA50" s="159">
        <f t="shared" si="13"/>
        <v>222.84899999999999</v>
      </c>
      <c r="AB50" s="159">
        <f t="shared" si="14"/>
        <v>3834.85</v>
      </c>
      <c r="AC50" s="159">
        <f t="shared" si="15"/>
        <v>4993.3720000000003</v>
      </c>
      <c r="AD50" s="159">
        <f t="shared" si="16"/>
        <v>0</v>
      </c>
      <c r="AE50" s="159">
        <f t="shared" si="17"/>
        <v>0</v>
      </c>
      <c r="AF50" s="159">
        <f t="shared" si="18"/>
        <v>0</v>
      </c>
      <c r="AG50" s="159">
        <f t="shared" si="19"/>
        <v>0</v>
      </c>
      <c r="AH50" s="160">
        <f t="shared" si="20"/>
        <v>9051.0709999999999</v>
      </c>
      <c r="AI50" s="135">
        <f t="shared" si="21"/>
        <v>2.4621285149569593E-2</v>
      </c>
      <c r="AJ50" s="135">
        <f t="shared" si="22"/>
        <v>0.4236901909177378</v>
      </c>
      <c r="AK50" s="135">
        <f t="shared" si="23"/>
        <v>0.55168852393269263</v>
      </c>
      <c r="AL50" s="135">
        <f t="shared" si="24"/>
        <v>0</v>
      </c>
      <c r="AM50" s="135">
        <f t="shared" si="25"/>
        <v>0</v>
      </c>
      <c r="AN50" s="135">
        <f t="shared" si="26"/>
        <v>0</v>
      </c>
      <c r="AO50" s="135">
        <f t="shared" si="27"/>
        <v>0</v>
      </c>
      <c r="AP50" s="159">
        <f>IFERROR(VLOOKUP(A50,人口!$A$2:$E$1748,5,0),0)</f>
        <v>25457</v>
      </c>
      <c r="AQ50" s="159">
        <f t="shared" si="1"/>
        <v>0</v>
      </c>
      <c r="AR50" s="159">
        <f t="shared" si="2"/>
        <v>0</v>
      </c>
      <c r="AS50" s="159">
        <f t="shared" si="3"/>
        <v>1</v>
      </c>
      <c r="AT50" s="159">
        <f t="shared" si="4"/>
        <v>0</v>
      </c>
      <c r="AU50" s="159">
        <f t="shared" si="5"/>
        <v>0</v>
      </c>
      <c r="AV50" s="159">
        <f t="shared" si="6"/>
        <v>0</v>
      </c>
      <c r="AW50" s="159">
        <f t="shared" si="7"/>
        <v>0</v>
      </c>
      <c r="AX50" s="159">
        <f t="shared" si="28"/>
        <v>0</v>
      </c>
      <c r="AY50" s="159" t="str">
        <f t="shared" si="29"/>
        <v>1万～3万人未満の市町村平均</v>
      </c>
      <c r="AZ50" s="159"/>
    </row>
    <row r="51" spans="1:52" x14ac:dyDescent="0.3">
      <c r="A51" t="str">
        <f t="shared" si="9"/>
        <v>01543</v>
      </c>
      <c r="B51" s="158" t="str">
        <f t="shared" si="10"/>
        <v>01543</v>
      </c>
      <c r="C51">
        <v>14</v>
      </c>
      <c r="D51" t="s">
        <v>2600</v>
      </c>
      <c r="E51">
        <v>1543</v>
      </c>
      <c r="F51" t="s">
        <v>1928</v>
      </c>
      <c r="G51">
        <v>127.83</v>
      </c>
      <c r="H51">
        <v>3554.07</v>
      </c>
      <c r="I51">
        <v>160.79</v>
      </c>
      <c r="J51">
        <v>4430.7169999999996</v>
      </c>
      <c r="K51">
        <v>1987.1</v>
      </c>
      <c r="L51">
        <v>4618.973</v>
      </c>
      <c r="M51">
        <v>0</v>
      </c>
      <c r="N51">
        <v>0</v>
      </c>
      <c r="O51">
        <v>0</v>
      </c>
      <c r="P51">
        <v>0</v>
      </c>
      <c r="Q51">
        <v>0</v>
      </c>
      <c r="R51">
        <v>4.6459999999999999</v>
      </c>
      <c r="S51">
        <v>0</v>
      </c>
      <c r="T51">
        <v>0</v>
      </c>
      <c r="U51">
        <v>28.486999999999998</v>
      </c>
      <c r="V51">
        <v>1.0509999999999999</v>
      </c>
      <c r="W51">
        <v>10.316000000000001</v>
      </c>
      <c r="Y51" t="str">
        <f t="shared" si="11"/>
        <v>北海道</v>
      </c>
      <c r="Z51" t="str">
        <f t="shared" si="12"/>
        <v>北海道美幌町</v>
      </c>
      <c r="AA51" s="159">
        <f t="shared" si="13"/>
        <v>160.79</v>
      </c>
      <c r="AB51" s="159">
        <f t="shared" si="14"/>
        <v>4430.7169999999996</v>
      </c>
      <c r="AC51" s="159">
        <f t="shared" si="15"/>
        <v>4618.973</v>
      </c>
      <c r="AD51" s="159">
        <f t="shared" si="16"/>
        <v>0</v>
      </c>
      <c r="AE51" s="159">
        <f t="shared" si="17"/>
        <v>0</v>
      </c>
      <c r="AF51" s="159">
        <f t="shared" si="18"/>
        <v>0</v>
      </c>
      <c r="AG51" s="159">
        <f t="shared" si="19"/>
        <v>28.486999999999998</v>
      </c>
      <c r="AH51" s="160">
        <f t="shared" si="20"/>
        <v>9238.9669999999987</v>
      </c>
      <c r="AI51" s="135">
        <f t="shared" si="21"/>
        <v>1.7403460798160662E-2</v>
      </c>
      <c r="AJ51" s="135">
        <f t="shared" si="22"/>
        <v>0.47956844093067985</v>
      </c>
      <c r="AK51" s="135">
        <f t="shared" si="23"/>
        <v>0.49994474490492286</v>
      </c>
      <c r="AL51" s="135">
        <f t="shared" si="24"/>
        <v>0</v>
      </c>
      <c r="AM51" s="135">
        <f t="shared" si="25"/>
        <v>0</v>
      </c>
      <c r="AN51" s="135">
        <f t="shared" si="26"/>
        <v>0</v>
      </c>
      <c r="AO51" s="135">
        <f t="shared" si="27"/>
        <v>3.0833533662367233E-3</v>
      </c>
      <c r="AP51" s="159">
        <f>IFERROR(VLOOKUP(A51,人口!$A$2:$E$1748,5,0),0)</f>
        <v>19233</v>
      </c>
      <c r="AQ51" s="159">
        <f t="shared" si="1"/>
        <v>0</v>
      </c>
      <c r="AR51" s="159">
        <f t="shared" si="2"/>
        <v>0</v>
      </c>
      <c r="AS51" s="159">
        <f t="shared" si="3"/>
        <v>1</v>
      </c>
      <c r="AT51" s="159">
        <f t="shared" si="4"/>
        <v>0</v>
      </c>
      <c r="AU51" s="159">
        <f t="shared" si="5"/>
        <v>0</v>
      </c>
      <c r="AV51" s="159">
        <f t="shared" si="6"/>
        <v>0</v>
      </c>
      <c r="AW51" s="159">
        <f t="shared" si="7"/>
        <v>0</v>
      </c>
      <c r="AX51" s="159">
        <f t="shared" si="28"/>
        <v>0</v>
      </c>
      <c r="AY51" s="159" t="str">
        <f t="shared" si="29"/>
        <v>1万～3万人未満の市町村平均</v>
      </c>
      <c r="AZ51" s="159"/>
    </row>
    <row r="52" spans="1:52" x14ac:dyDescent="0.3">
      <c r="A52" t="str">
        <f t="shared" si="9"/>
        <v>01544</v>
      </c>
      <c r="B52" s="158" t="str">
        <f t="shared" si="10"/>
        <v>01544</v>
      </c>
      <c r="C52">
        <v>14</v>
      </c>
      <c r="D52" t="s">
        <v>2600</v>
      </c>
      <c r="E52">
        <v>1544</v>
      </c>
      <c r="F52" t="s">
        <v>1929</v>
      </c>
      <c r="G52">
        <v>62.622999999999998</v>
      </c>
      <c r="H52">
        <v>1904.0709999999999</v>
      </c>
      <c r="I52">
        <v>79.494</v>
      </c>
      <c r="J52">
        <v>2395.7809999999999</v>
      </c>
      <c r="K52">
        <v>3912.3</v>
      </c>
      <c r="L52">
        <v>9664.1589999999997</v>
      </c>
      <c r="M52">
        <v>4.7E-2</v>
      </c>
      <c r="N52">
        <v>0.26100000000000001</v>
      </c>
      <c r="O52">
        <v>7.3999999999999996E-2</v>
      </c>
      <c r="P52">
        <v>0</v>
      </c>
      <c r="Q52">
        <v>0</v>
      </c>
      <c r="R52">
        <v>1.0289999999999999</v>
      </c>
      <c r="S52">
        <v>0</v>
      </c>
      <c r="T52">
        <v>0</v>
      </c>
      <c r="U52">
        <v>6.3070000000000004</v>
      </c>
      <c r="V52">
        <v>0.27300000000000002</v>
      </c>
      <c r="W52">
        <v>2.6989999999999998</v>
      </c>
      <c r="Y52" t="str">
        <f t="shared" si="11"/>
        <v>北海道</v>
      </c>
      <c r="Z52" t="str">
        <f t="shared" si="12"/>
        <v>北海道津別町</v>
      </c>
      <c r="AA52" s="159">
        <f t="shared" si="13"/>
        <v>79.494</v>
      </c>
      <c r="AB52" s="159">
        <f t="shared" si="14"/>
        <v>2395.7809999999999</v>
      </c>
      <c r="AC52" s="159">
        <f t="shared" si="15"/>
        <v>9664.1589999999997</v>
      </c>
      <c r="AD52" s="159">
        <f t="shared" si="16"/>
        <v>0.26100000000000001</v>
      </c>
      <c r="AE52" s="159">
        <f t="shared" si="17"/>
        <v>0</v>
      </c>
      <c r="AF52" s="159">
        <f t="shared" si="18"/>
        <v>0</v>
      </c>
      <c r="AG52" s="159">
        <f t="shared" si="19"/>
        <v>6.3070000000000004</v>
      </c>
      <c r="AH52" s="160">
        <f t="shared" si="20"/>
        <v>12146.002</v>
      </c>
      <c r="AI52" s="135">
        <f t="shared" si="21"/>
        <v>6.544869661638455E-3</v>
      </c>
      <c r="AJ52" s="135">
        <f t="shared" si="22"/>
        <v>0.19724852671685711</v>
      </c>
      <c r="AK52" s="135">
        <f t="shared" si="23"/>
        <v>0.79566584955279929</v>
      </c>
      <c r="AL52" s="135">
        <f t="shared" si="24"/>
        <v>2.1488552364802838E-5</v>
      </c>
      <c r="AM52" s="135">
        <f t="shared" si="25"/>
        <v>0</v>
      </c>
      <c r="AN52" s="135">
        <f t="shared" si="26"/>
        <v>0</v>
      </c>
      <c r="AO52" s="135">
        <f t="shared" si="27"/>
        <v>5.1926551634027391E-4</v>
      </c>
      <c r="AP52" s="159">
        <f>IFERROR(VLOOKUP(A52,人口!$A$2:$E$1748,5,0),0)</f>
        <v>4597</v>
      </c>
      <c r="AQ52" s="159">
        <f t="shared" si="1"/>
        <v>1</v>
      </c>
      <c r="AR52" s="159">
        <f t="shared" si="2"/>
        <v>0</v>
      </c>
      <c r="AS52" s="159">
        <f t="shared" si="3"/>
        <v>0</v>
      </c>
      <c r="AT52" s="159">
        <f t="shared" si="4"/>
        <v>0</v>
      </c>
      <c r="AU52" s="159">
        <f t="shared" si="5"/>
        <v>0</v>
      </c>
      <c r="AV52" s="159">
        <f t="shared" si="6"/>
        <v>0</v>
      </c>
      <c r="AW52" s="159">
        <f t="shared" si="7"/>
        <v>0</v>
      </c>
      <c r="AX52" s="159">
        <f t="shared" si="28"/>
        <v>0</v>
      </c>
      <c r="AY52" s="159" t="str">
        <f t="shared" si="29"/>
        <v>5千人未満の市町村平均</v>
      </c>
      <c r="AZ52" s="159"/>
    </row>
    <row r="53" spans="1:52" x14ac:dyDescent="0.3">
      <c r="A53" t="str">
        <f t="shared" si="9"/>
        <v>01545</v>
      </c>
      <c r="B53" s="158" t="str">
        <f t="shared" si="10"/>
        <v>01545</v>
      </c>
      <c r="C53">
        <v>14</v>
      </c>
      <c r="D53" t="s">
        <v>2600</v>
      </c>
      <c r="E53">
        <v>1545</v>
      </c>
      <c r="F53" t="s">
        <v>1930</v>
      </c>
      <c r="G53">
        <v>92.83</v>
      </c>
      <c r="H53">
        <v>3033.5259999999998</v>
      </c>
      <c r="I53">
        <v>112.462</v>
      </c>
      <c r="J53">
        <v>3649.17</v>
      </c>
      <c r="K53">
        <v>1931.9</v>
      </c>
      <c r="L53">
        <v>5259.6109999999999</v>
      </c>
      <c r="M53">
        <v>2.1379999999999999</v>
      </c>
      <c r="N53">
        <v>11.759</v>
      </c>
      <c r="O53">
        <v>0</v>
      </c>
      <c r="P53">
        <v>0</v>
      </c>
      <c r="Q53">
        <v>0.18099999999999999</v>
      </c>
      <c r="R53">
        <v>13.827999999999999</v>
      </c>
      <c r="S53">
        <v>0</v>
      </c>
      <c r="T53">
        <v>1.111</v>
      </c>
      <c r="U53">
        <v>84.795000000000002</v>
      </c>
      <c r="V53">
        <v>0.78800000000000003</v>
      </c>
      <c r="W53">
        <v>6.5289999999999999</v>
      </c>
      <c r="Y53" t="str">
        <f t="shared" si="11"/>
        <v>北海道</v>
      </c>
      <c r="Z53" t="str">
        <f t="shared" si="12"/>
        <v>北海道斜里町</v>
      </c>
      <c r="AA53" s="159">
        <f t="shared" si="13"/>
        <v>112.462</v>
      </c>
      <c r="AB53" s="159">
        <f t="shared" si="14"/>
        <v>3649.17</v>
      </c>
      <c r="AC53" s="159">
        <f t="shared" si="15"/>
        <v>5259.6109999999999</v>
      </c>
      <c r="AD53" s="159">
        <f t="shared" si="16"/>
        <v>11.759</v>
      </c>
      <c r="AE53" s="159">
        <f t="shared" si="17"/>
        <v>0</v>
      </c>
      <c r="AF53" s="159">
        <f t="shared" si="18"/>
        <v>1.111</v>
      </c>
      <c r="AG53" s="159">
        <f t="shared" si="19"/>
        <v>84.795000000000002</v>
      </c>
      <c r="AH53" s="160">
        <f t="shared" si="20"/>
        <v>9118.9080000000013</v>
      </c>
      <c r="AI53" s="135">
        <f t="shared" si="21"/>
        <v>1.2332836344000838E-2</v>
      </c>
      <c r="AJ53" s="135">
        <f t="shared" si="22"/>
        <v>0.4001762053087935</v>
      </c>
      <c r="AK53" s="135">
        <f t="shared" si="23"/>
        <v>0.57678079436704477</v>
      </c>
      <c r="AL53" s="135">
        <f t="shared" si="24"/>
        <v>1.2895184379533161E-3</v>
      </c>
      <c r="AM53" s="135">
        <f t="shared" si="25"/>
        <v>0</v>
      </c>
      <c r="AN53" s="135">
        <f t="shared" si="26"/>
        <v>1.2183476354844241E-4</v>
      </c>
      <c r="AO53" s="135">
        <f t="shared" si="27"/>
        <v>9.298810778659022E-3</v>
      </c>
      <c r="AP53" s="159">
        <f>IFERROR(VLOOKUP(A53,人口!$A$2:$E$1748,5,0),0)</f>
        <v>11530</v>
      </c>
      <c r="AQ53" s="159">
        <f t="shared" si="1"/>
        <v>0</v>
      </c>
      <c r="AR53" s="159">
        <f t="shared" si="2"/>
        <v>0</v>
      </c>
      <c r="AS53" s="159">
        <f t="shared" si="3"/>
        <v>1</v>
      </c>
      <c r="AT53" s="159">
        <f t="shared" si="4"/>
        <v>0</v>
      </c>
      <c r="AU53" s="159">
        <f t="shared" si="5"/>
        <v>0</v>
      </c>
      <c r="AV53" s="159">
        <f t="shared" si="6"/>
        <v>0</v>
      </c>
      <c r="AW53" s="159">
        <f t="shared" si="7"/>
        <v>0</v>
      </c>
      <c r="AX53" s="159">
        <f t="shared" si="28"/>
        <v>0</v>
      </c>
      <c r="AY53" s="159" t="str">
        <f t="shared" si="29"/>
        <v>1万～3万人未満の市町村平均</v>
      </c>
      <c r="AZ53" s="159"/>
    </row>
    <row r="54" spans="1:52" x14ac:dyDescent="0.3">
      <c r="A54" t="str">
        <f t="shared" si="9"/>
        <v>01546</v>
      </c>
      <c r="B54" s="158" t="str">
        <f t="shared" si="10"/>
        <v>01546</v>
      </c>
      <c r="C54">
        <v>14</v>
      </c>
      <c r="D54" t="s">
        <v>2600</v>
      </c>
      <c r="E54">
        <v>1546</v>
      </c>
      <c r="F54" t="s">
        <v>1931</v>
      </c>
      <c r="G54">
        <v>44.756</v>
      </c>
      <c r="H54">
        <v>2808.1840000000002</v>
      </c>
      <c r="I54">
        <v>54.866999999999997</v>
      </c>
      <c r="J54">
        <v>3423.6480000000001</v>
      </c>
      <c r="K54">
        <v>1850.6</v>
      </c>
      <c r="L54">
        <v>4741.5519999999997</v>
      </c>
      <c r="M54">
        <v>1.399</v>
      </c>
      <c r="N54">
        <v>7.6959999999999997</v>
      </c>
      <c r="O54">
        <v>0</v>
      </c>
      <c r="P54">
        <v>0</v>
      </c>
      <c r="Q54">
        <v>0</v>
      </c>
      <c r="R54">
        <v>7.3689999999999998</v>
      </c>
      <c r="S54">
        <v>0</v>
      </c>
      <c r="T54">
        <v>0</v>
      </c>
      <c r="U54">
        <v>45.189</v>
      </c>
      <c r="V54">
        <v>0.215</v>
      </c>
      <c r="W54">
        <v>2.1779999999999999</v>
      </c>
      <c r="Y54" t="str">
        <f t="shared" si="11"/>
        <v>北海道</v>
      </c>
      <c r="Z54" t="str">
        <f t="shared" si="12"/>
        <v>北海道清里町</v>
      </c>
      <c r="AA54" s="159">
        <f t="shared" si="13"/>
        <v>54.866999999999997</v>
      </c>
      <c r="AB54" s="159">
        <f t="shared" si="14"/>
        <v>3423.6480000000001</v>
      </c>
      <c r="AC54" s="159">
        <f t="shared" si="15"/>
        <v>4741.5519999999997</v>
      </c>
      <c r="AD54" s="159">
        <f t="shared" si="16"/>
        <v>7.6959999999999997</v>
      </c>
      <c r="AE54" s="159">
        <f t="shared" si="17"/>
        <v>0</v>
      </c>
      <c r="AF54" s="159">
        <f t="shared" si="18"/>
        <v>0</v>
      </c>
      <c r="AG54" s="159">
        <f t="shared" si="19"/>
        <v>45.189</v>
      </c>
      <c r="AH54" s="160">
        <f t="shared" si="20"/>
        <v>8272.9519999999993</v>
      </c>
      <c r="AI54" s="135">
        <f t="shared" si="21"/>
        <v>6.6320945655190559E-3</v>
      </c>
      <c r="AJ54" s="135">
        <f t="shared" si="22"/>
        <v>0.4138363186441793</v>
      </c>
      <c r="AK54" s="135">
        <f t="shared" si="23"/>
        <v>0.57313906813432502</v>
      </c>
      <c r="AL54" s="135">
        <f t="shared" si="24"/>
        <v>9.3026044391409507E-4</v>
      </c>
      <c r="AM54" s="135">
        <f t="shared" si="25"/>
        <v>0</v>
      </c>
      <c r="AN54" s="135">
        <f t="shared" si="26"/>
        <v>0</v>
      </c>
      <c r="AO54" s="135">
        <f t="shared" si="27"/>
        <v>5.462258212062635E-3</v>
      </c>
      <c r="AP54" s="159">
        <f>IFERROR(VLOOKUP(A54,人口!$A$2:$E$1748,5,0),0)</f>
        <v>4005</v>
      </c>
      <c r="AQ54" s="159">
        <f t="shared" si="1"/>
        <v>1</v>
      </c>
      <c r="AR54" s="159">
        <f t="shared" si="2"/>
        <v>0</v>
      </c>
      <c r="AS54" s="159">
        <f t="shared" si="3"/>
        <v>0</v>
      </c>
      <c r="AT54" s="159">
        <f t="shared" si="4"/>
        <v>0</v>
      </c>
      <c r="AU54" s="159">
        <f t="shared" si="5"/>
        <v>0</v>
      </c>
      <c r="AV54" s="159">
        <f t="shared" si="6"/>
        <v>0</v>
      </c>
      <c r="AW54" s="159">
        <f t="shared" si="7"/>
        <v>0</v>
      </c>
      <c r="AX54" s="159">
        <f t="shared" si="28"/>
        <v>0</v>
      </c>
      <c r="AY54" s="159" t="str">
        <f t="shared" si="29"/>
        <v>5千人未満の市町村平均</v>
      </c>
      <c r="AZ54" s="159"/>
    </row>
    <row r="55" spans="1:52" x14ac:dyDescent="0.3">
      <c r="A55" t="str">
        <f t="shared" si="9"/>
        <v>01547</v>
      </c>
      <c r="B55" s="158" t="str">
        <f t="shared" si="10"/>
        <v>01547</v>
      </c>
      <c r="C55">
        <v>14</v>
      </c>
      <c r="D55" t="s">
        <v>2600</v>
      </c>
      <c r="E55">
        <v>1547</v>
      </c>
      <c r="F55" t="s">
        <v>1932</v>
      </c>
      <c r="G55">
        <v>61.860999999999997</v>
      </c>
      <c r="H55">
        <v>3757.9079999999999</v>
      </c>
      <c r="I55">
        <v>77.373999999999995</v>
      </c>
      <c r="J55">
        <v>4673.6970000000001</v>
      </c>
      <c r="K55">
        <v>1325.4</v>
      </c>
      <c r="L55">
        <v>4157.7640000000001</v>
      </c>
      <c r="M55">
        <v>0</v>
      </c>
      <c r="N55">
        <v>0</v>
      </c>
      <c r="O55">
        <v>0</v>
      </c>
      <c r="P55">
        <v>0</v>
      </c>
      <c r="Q55">
        <v>0</v>
      </c>
      <c r="R55">
        <v>0.49099999999999999</v>
      </c>
      <c r="S55">
        <v>0</v>
      </c>
      <c r="T55">
        <v>0</v>
      </c>
      <c r="U55">
        <v>3.008</v>
      </c>
      <c r="V55">
        <v>0.26</v>
      </c>
      <c r="W55">
        <v>2.5680000000000001</v>
      </c>
      <c r="Y55" t="str">
        <f t="shared" si="11"/>
        <v>北海道</v>
      </c>
      <c r="Z55" t="str">
        <f t="shared" si="12"/>
        <v>北海道小清水町</v>
      </c>
      <c r="AA55" s="159">
        <f t="shared" si="13"/>
        <v>77.373999999999995</v>
      </c>
      <c r="AB55" s="159">
        <f t="shared" si="14"/>
        <v>4673.6970000000001</v>
      </c>
      <c r="AC55" s="159">
        <f t="shared" si="15"/>
        <v>4157.7640000000001</v>
      </c>
      <c r="AD55" s="159">
        <f t="shared" si="16"/>
        <v>0</v>
      </c>
      <c r="AE55" s="159">
        <f t="shared" si="17"/>
        <v>0</v>
      </c>
      <c r="AF55" s="159">
        <f t="shared" si="18"/>
        <v>0</v>
      </c>
      <c r="AG55" s="159">
        <f t="shared" si="19"/>
        <v>3.008</v>
      </c>
      <c r="AH55" s="160">
        <f t="shared" si="20"/>
        <v>8911.8429999999989</v>
      </c>
      <c r="AI55" s="135">
        <f t="shared" si="21"/>
        <v>8.682154746218038E-3</v>
      </c>
      <c r="AJ55" s="135">
        <f t="shared" si="22"/>
        <v>0.52443664009790125</v>
      </c>
      <c r="AK55" s="135">
        <f t="shared" si="23"/>
        <v>0.46654367676809394</v>
      </c>
      <c r="AL55" s="135">
        <f t="shared" si="24"/>
        <v>0</v>
      </c>
      <c r="AM55" s="135">
        <f t="shared" si="25"/>
        <v>0</v>
      </c>
      <c r="AN55" s="135">
        <f t="shared" si="26"/>
        <v>0</v>
      </c>
      <c r="AO55" s="135">
        <f t="shared" si="27"/>
        <v>3.3752838778690336E-4</v>
      </c>
      <c r="AP55" s="159">
        <f>IFERROR(VLOOKUP(A55,人口!$A$2:$E$1748,5,0),0)</f>
        <v>4800</v>
      </c>
      <c r="AQ55" s="159">
        <f t="shared" si="1"/>
        <v>1</v>
      </c>
      <c r="AR55" s="159">
        <f t="shared" si="2"/>
        <v>0</v>
      </c>
      <c r="AS55" s="159">
        <f t="shared" si="3"/>
        <v>0</v>
      </c>
      <c r="AT55" s="159">
        <f t="shared" si="4"/>
        <v>0</v>
      </c>
      <c r="AU55" s="159">
        <f t="shared" si="5"/>
        <v>0</v>
      </c>
      <c r="AV55" s="159">
        <f t="shared" si="6"/>
        <v>0</v>
      </c>
      <c r="AW55" s="159">
        <f t="shared" si="7"/>
        <v>0</v>
      </c>
      <c r="AX55" s="159">
        <f t="shared" si="28"/>
        <v>0</v>
      </c>
      <c r="AY55" s="159" t="str">
        <f t="shared" si="29"/>
        <v>5千人未満の市町村平均</v>
      </c>
      <c r="AZ55" s="159"/>
    </row>
    <row r="56" spans="1:52" x14ac:dyDescent="0.3">
      <c r="A56" t="str">
        <f t="shared" si="9"/>
        <v>01549</v>
      </c>
      <c r="B56" s="158" t="str">
        <f t="shared" si="10"/>
        <v>01549</v>
      </c>
      <c r="C56">
        <v>14</v>
      </c>
      <c r="D56" t="s">
        <v>2600</v>
      </c>
      <c r="E56">
        <v>1549</v>
      </c>
      <c r="F56" t="s">
        <v>1933</v>
      </c>
      <c r="G56">
        <v>57.514000000000003</v>
      </c>
      <c r="H56">
        <v>2367.7489999999998</v>
      </c>
      <c r="I56">
        <v>72.692999999999998</v>
      </c>
      <c r="J56">
        <v>2975.5889999999999</v>
      </c>
      <c r="K56">
        <v>579.79999999999995</v>
      </c>
      <c r="L56">
        <v>1519.441</v>
      </c>
      <c r="M56">
        <v>0</v>
      </c>
      <c r="N56">
        <v>0</v>
      </c>
      <c r="O56">
        <v>0.34699999999999998</v>
      </c>
      <c r="P56">
        <v>0</v>
      </c>
      <c r="Q56">
        <v>0</v>
      </c>
      <c r="R56">
        <v>0</v>
      </c>
      <c r="S56">
        <v>0</v>
      </c>
      <c r="T56">
        <v>0</v>
      </c>
      <c r="U56">
        <v>0</v>
      </c>
      <c r="V56">
        <v>0.26500000000000001</v>
      </c>
      <c r="W56">
        <v>2.6179999999999999</v>
      </c>
      <c r="Y56" t="str">
        <f t="shared" si="11"/>
        <v>北海道</v>
      </c>
      <c r="Z56" t="str">
        <f t="shared" si="12"/>
        <v>北海道訓子府町</v>
      </c>
      <c r="AA56" s="159">
        <f t="shared" si="13"/>
        <v>72.692999999999998</v>
      </c>
      <c r="AB56" s="159">
        <f t="shared" si="14"/>
        <v>2975.5889999999999</v>
      </c>
      <c r="AC56" s="159">
        <f t="shared" si="15"/>
        <v>1519.441</v>
      </c>
      <c r="AD56" s="159">
        <f t="shared" si="16"/>
        <v>0</v>
      </c>
      <c r="AE56" s="159">
        <f t="shared" si="17"/>
        <v>0</v>
      </c>
      <c r="AF56" s="159">
        <f t="shared" si="18"/>
        <v>0</v>
      </c>
      <c r="AG56" s="159">
        <f t="shared" si="19"/>
        <v>0</v>
      </c>
      <c r="AH56" s="160">
        <f t="shared" si="20"/>
        <v>4567.723</v>
      </c>
      <c r="AI56" s="135">
        <f t="shared" si="21"/>
        <v>1.5914493939321626E-2</v>
      </c>
      <c r="AJ56" s="135">
        <f t="shared" si="22"/>
        <v>0.65143814543920464</v>
      </c>
      <c r="AK56" s="135">
        <f t="shared" si="23"/>
        <v>0.33264736062147376</v>
      </c>
      <c r="AL56" s="135">
        <f t="shared" si="24"/>
        <v>0</v>
      </c>
      <c r="AM56" s="135">
        <f t="shared" si="25"/>
        <v>0</v>
      </c>
      <c r="AN56" s="135">
        <f t="shared" si="26"/>
        <v>0</v>
      </c>
      <c r="AO56" s="135">
        <f t="shared" si="27"/>
        <v>0</v>
      </c>
      <c r="AP56" s="159">
        <f>IFERROR(VLOOKUP(A56,人口!$A$2:$E$1748,5,0),0)</f>
        <v>4889</v>
      </c>
      <c r="AQ56" s="159">
        <f t="shared" si="1"/>
        <v>1</v>
      </c>
      <c r="AR56" s="159">
        <f t="shared" si="2"/>
        <v>0</v>
      </c>
      <c r="AS56" s="159">
        <f t="shared" si="3"/>
        <v>0</v>
      </c>
      <c r="AT56" s="159">
        <f t="shared" si="4"/>
        <v>0</v>
      </c>
      <c r="AU56" s="159">
        <f t="shared" si="5"/>
        <v>0</v>
      </c>
      <c r="AV56" s="159">
        <f t="shared" si="6"/>
        <v>0</v>
      </c>
      <c r="AW56" s="159">
        <f t="shared" si="7"/>
        <v>0</v>
      </c>
      <c r="AX56" s="159">
        <f t="shared" si="28"/>
        <v>0</v>
      </c>
      <c r="AY56" s="159" t="str">
        <f t="shared" si="29"/>
        <v>5千人未満の市町村平均</v>
      </c>
      <c r="AZ56" s="159"/>
    </row>
    <row r="57" spans="1:52" x14ac:dyDescent="0.3">
      <c r="A57" t="str">
        <f t="shared" si="9"/>
        <v>01550</v>
      </c>
      <c r="B57" s="158" t="str">
        <f t="shared" si="10"/>
        <v>01550</v>
      </c>
      <c r="C57">
        <v>14</v>
      </c>
      <c r="D57" t="s">
        <v>2600</v>
      </c>
      <c r="E57">
        <v>1550</v>
      </c>
      <c r="F57" t="s">
        <v>1934</v>
      </c>
      <c r="G57">
        <v>40.643000000000001</v>
      </c>
      <c r="H57">
        <v>1498.614</v>
      </c>
      <c r="I57">
        <v>52.360999999999997</v>
      </c>
      <c r="J57">
        <v>1916.44</v>
      </c>
      <c r="K57">
        <v>1915.3</v>
      </c>
      <c r="L57">
        <v>4682.3050000000003</v>
      </c>
      <c r="M57">
        <v>2.5739999999999998</v>
      </c>
      <c r="N57">
        <v>14.284000000000001</v>
      </c>
      <c r="O57">
        <v>0</v>
      </c>
      <c r="P57">
        <v>0</v>
      </c>
      <c r="Q57">
        <v>0</v>
      </c>
      <c r="R57">
        <v>8.9999999999999993E-3</v>
      </c>
      <c r="S57">
        <v>0</v>
      </c>
      <c r="T57">
        <v>0</v>
      </c>
      <c r="U57">
        <v>5.5E-2</v>
      </c>
      <c r="V57">
        <v>0.16500000000000001</v>
      </c>
      <c r="W57">
        <v>1.6479999999999999</v>
      </c>
      <c r="Y57" t="str">
        <f t="shared" si="11"/>
        <v>北海道</v>
      </c>
      <c r="Z57" t="str">
        <f t="shared" si="12"/>
        <v>北海道置戸町</v>
      </c>
      <c r="AA57" s="159">
        <f t="shared" si="13"/>
        <v>52.360999999999997</v>
      </c>
      <c r="AB57" s="159">
        <f t="shared" si="14"/>
        <v>1916.44</v>
      </c>
      <c r="AC57" s="159">
        <f t="shared" si="15"/>
        <v>4682.3050000000003</v>
      </c>
      <c r="AD57" s="159">
        <f t="shared" si="16"/>
        <v>14.284000000000001</v>
      </c>
      <c r="AE57" s="159">
        <f t="shared" si="17"/>
        <v>0</v>
      </c>
      <c r="AF57" s="159">
        <f t="shared" si="18"/>
        <v>0</v>
      </c>
      <c r="AG57" s="159">
        <f t="shared" si="19"/>
        <v>5.5E-2</v>
      </c>
      <c r="AH57" s="160">
        <f t="shared" si="20"/>
        <v>6665.4450000000006</v>
      </c>
      <c r="AI57" s="135">
        <f t="shared" si="21"/>
        <v>7.8555895367826145E-3</v>
      </c>
      <c r="AJ57" s="135">
        <f t="shared" si="22"/>
        <v>0.28751868779953926</v>
      </c>
      <c r="AK57" s="135">
        <f t="shared" si="23"/>
        <v>0.70247447844817557</v>
      </c>
      <c r="AL57" s="135">
        <f t="shared" si="24"/>
        <v>2.1429927034129002E-3</v>
      </c>
      <c r="AM57" s="135">
        <f t="shared" si="25"/>
        <v>0</v>
      </c>
      <c r="AN57" s="135">
        <f t="shared" si="26"/>
        <v>0</v>
      </c>
      <c r="AO57" s="135">
        <f t="shared" si="27"/>
        <v>8.2515120895904174E-6</v>
      </c>
      <c r="AP57" s="159">
        <f>IFERROR(VLOOKUP(A57,人口!$A$2:$E$1748,5,0),0)</f>
        <v>2837</v>
      </c>
      <c r="AQ57" s="159">
        <f t="shared" si="1"/>
        <v>1</v>
      </c>
      <c r="AR57" s="159">
        <f t="shared" si="2"/>
        <v>0</v>
      </c>
      <c r="AS57" s="159">
        <f t="shared" si="3"/>
        <v>0</v>
      </c>
      <c r="AT57" s="159">
        <f t="shared" si="4"/>
        <v>0</v>
      </c>
      <c r="AU57" s="159">
        <f t="shared" si="5"/>
        <v>0</v>
      </c>
      <c r="AV57" s="159">
        <f t="shared" si="6"/>
        <v>0</v>
      </c>
      <c r="AW57" s="159">
        <f t="shared" si="7"/>
        <v>0</v>
      </c>
      <c r="AX57" s="159">
        <f t="shared" si="28"/>
        <v>0</v>
      </c>
      <c r="AY57" s="159" t="str">
        <f t="shared" si="29"/>
        <v>5千人未満の市町村平均</v>
      </c>
      <c r="AZ57" s="159"/>
    </row>
    <row r="58" spans="1:52" x14ac:dyDescent="0.3">
      <c r="A58" t="str">
        <f t="shared" si="9"/>
        <v>01552</v>
      </c>
      <c r="B58" s="158" t="str">
        <f t="shared" si="10"/>
        <v>01552</v>
      </c>
      <c r="C58">
        <v>14</v>
      </c>
      <c r="D58" t="s">
        <v>2600</v>
      </c>
      <c r="E58">
        <v>1552</v>
      </c>
      <c r="F58" t="s">
        <v>1935</v>
      </c>
      <c r="G58">
        <v>82.192999999999998</v>
      </c>
      <c r="H58">
        <v>2388.8290000000002</v>
      </c>
      <c r="I58">
        <v>100.221</v>
      </c>
      <c r="J58">
        <v>2897.66</v>
      </c>
      <c r="K58">
        <v>1205</v>
      </c>
      <c r="L58">
        <v>3008.3420000000001</v>
      </c>
      <c r="M58">
        <v>0</v>
      </c>
      <c r="N58">
        <v>0</v>
      </c>
      <c r="O58">
        <v>0</v>
      </c>
      <c r="P58">
        <v>0</v>
      </c>
      <c r="Q58">
        <v>0</v>
      </c>
      <c r="R58">
        <v>0</v>
      </c>
      <c r="S58">
        <v>0</v>
      </c>
      <c r="T58">
        <v>0</v>
      </c>
      <c r="U58">
        <v>0</v>
      </c>
      <c r="V58">
        <v>0.28000000000000003</v>
      </c>
      <c r="W58">
        <v>2.8170000000000002</v>
      </c>
      <c r="Y58" t="str">
        <f t="shared" si="11"/>
        <v>北海道</v>
      </c>
      <c r="Z58" t="str">
        <f t="shared" si="12"/>
        <v>北海道佐呂間町</v>
      </c>
      <c r="AA58" s="159">
        <f t="shared" si="13"/>
        <v>100.221</v>
      </c>
      <c r="AB58" s="159">
        <f t="shared" si="14"/>
        <v>2897.66</v>
      </c>
      <c r="AC58" s="159">
        <f t="shared" si="15"/>
        <v>3008.3420000000001</v>
      </c>
      <c r="AD58" s="159">
        <f t="shared" si="16"/>
        <v>0</v>
      </c>
      <c r="AE58" s="159">
        <f t="shared" si="17"/>
        <v>0</v>
      </c>
      <c r="AF58" s="159">
        <f t="shared" si="18"/>
        <v>0</v>
      </c>
      <c r="AG58" s="159">
        <f t="shared" si="19"/>
        <v>0</v>
      </c>
      <c r="AH58" s="160">
        <f t="shared" si="20"/>
        <v>6006.223</v>
      </c>
      <c r="AI58" s="135">
        <f t="shared" si="21"/>
        <v>1.6686193636167024E-2</v>
      </c>
      <c r="AJ58" s="135">
        <f t="shared" si="22"/>
        <v>0.48244295957709193</v>
      </c>
      <c r="AK58" s="135">
        <f t="shared" si="23"/>
        <v>0.50087084678674099</v>
      </c>
      <c r="AL58" s="135">
        <f t="shared" si="24"/>
        <v>0</v>
      </c>
      <c r="AM58" s="135">
        <f t="shared" si="25"/>
        <v>0</v>
      </c>
      <c r="AN58" s="135">
        <f t="shared" si="26"/>
        <v>0</v>
      </c>
      <c r="AO58" s="135">
        <f t="shared" si="27"/>
        <v>0</v>
      </c>
      <c r="AP58" s="159">
        <f>IFERROR(VLOOKUP(A58,人口!$A$2:$E$1748,5,0),0)</f>
        <v>5111</v>
      </c>
      <c r="AQ58" s="159">
        <f t="shared" si="1"/>
        <v>0</v>
      </c>
      <c r="AR58" s="159">
        <f t="shared" si="2"/>
        <v>1</v>
      </c>
      <c r="AS58" s="159">
        <f t="shared" si="3"/>
        <v>0</v>
      </c>
      <c r="AT58" s="159">
        <f t="shared" si="4"/>
        <v>0</v>
      </c>
      <c r="AU58" s="159">
        <f t="shared" si="5"/>
        <v>0</v>
      </c>
      <c r="AV58" s="159">
        <f t="shared" si="6"/>
        <v>0</v>
      </c>
      <c r="AW58" s="159">
        <f t="shared" si="7"/>
        <v>0</v>
      </c>
      <c r="AX58" s="159">
        <f t="shared" si="28"/>
        <v>0</v>
      </c>
      <c r="AY58" s="159" t="str">
        <f t="shared" si="29"/>
        <v>5千～1万人未満の市町村平均</v>
      </c>
      <c r="AZ58" s="159"/>
    </row>
    <row r="59" spans="1:52" x14ac:dyDescent="0.3">
      <c r="A59" t="str">
        <f t="shared" si="9"/>
        <v>01555</v>
      </c>
      <c r="B59" s="158" t="str">
        <f t="shared" si="10"/>
        <v>01555</v>
      </c>
      <c r="C59">
        <v>14</v>
      </c>
      <c r="D59" t="s">
        <v>2600</v>
      </c>
      <c r="E59">
        <v>1555</v>
      </c>
      <c r="F59" t="s">
        <v>1936</v>
      </c>
      <c r="G59">
        <v>149.79900000000001</v>
      </c>
      <c r="H59">
        <v>2501.5360000000001</v>
      </c>
      <c r="I59">
        <v>179.875</v>
      </c>
      <c r="J59">
        <v>2981.0479999999998</v>
      </c>
      <c r="K59">
        <v>4243.8999999999996</v>
      </c>
      <c r="L59">
        <v>11469.027</v>
      </c>
      <c r="M59">
        <v>6.6040000000000001</v>
      </c>
      <c r="N59">
        <v>34.433999999999997</v>
      </c>
      <c r="O59">
        <v>0</v>
      </c>
      <c r="P59">
        <v>0</v>
      </c>
      <c r="Q59">
        <v>0</v>
      </c>
      <c r="R59">
        <v>0.55200000000000005</v>
      </c>
      <c r="S59">
        <v>0</v>
      </c>
      <c r="T59">
        <v>0</v>
      </c>
      <c r="U59">
        <v>3.3839999999999999</v>
      </c>
      <c r="V59">
        <v>1.0620000000000001</v>
      </c>
      <c r="W59">
        <v>10.686</v>
      </c>
      <c r="Y59" t="str">
        <f t="shared" si="11"/>
        <v>北海道</v>
      </c>
      <c r="Z59" t="str">
        <f t="shared" si="12"/>
        <v>北海道遠軽町</v>
      </c>
      <c r="AA59" s="159">
        <f t="shared" si="13"/>
        <v>179.875</v>
      </c>
      <c r="AB59" s="159">
        <f t="shared" si="14"/>
        <v>2981.0479999999998</v>
      </c>
      <c r="AC59" s="159">
        <f t="shared" si="15"/>
        <v>11469.027</v>
      </c>
      <c r="AD59" s="159">
        <f t="shared" si="16"/>
        <v>34.433999999999997</v>
      </c>
      <c r="AE59" s="159">
        <f t="shared" si="17"/>
        <v>0</v>
      </c>
      <c r="AF59" s="159">
        <f t="shared" si="18"/>
        <v>0</v>
      </c>
      <c r="AG59" s="159">
        <f t="shared" si="19"/>
        <v>3.3839999999999999</v>
      </c>
      <c r="AH59" s="160">
        <f t="shared" si="20"/>
        <v>14667.768</v>
      </c>
      <c r="AI59" s="135">
        <f t="shared" si="21"/>
        <v>1.2263283684334249E-2</v>
      </c>
      <c r="AJ59" s="135">
        <f t="shared" si="22"/>
        <v>0.20323801140023484</v>
      </c>
      <c r="AK59" s="135">
        <f t="shared" si="23"/>
        <v>0.78192039852280182</v>
      </c>
      <c r="AL59" s="135">
        <f t="shared" si="24"/>
        <v>2.3475964441215594E-3</v>
      </c>
      <c r="AM59" s="135">
        <f t="shared" si="25"/>
        <v>0</v>
      </c>
      <c r="AN59" s="135">
        <f t="shared" si="26"/>
        <v>0</v>
      </c>
      <c r="AO59" s="135">
        <f t="shared" si="27"/>
        <v>2.3070994850750298E-4</v>
      </c>
      <c r="AP59" s="159">
        <f>IFERROR(VLOOKUP(A59,人口!$A$2:$E$1748,5,0),0)</f>
        <v>19677</v>
      </c>
      <c r="AQ59" s="159">
        <f t="shared" si="1"/>
        <v>0</v>
      </c>
      <c r="AR59" s="159">
        <f t="shared" si="2"/>
        <v>0</v>
      </c>
      <c r="AS59" s="159">
        <f t="shared" si="3"/>
        <v>1</v>
      </c>
      <c r="AT59" s="159">
        <f t="shared" si="4"/>
        <v>0</v>
      </c>
      <c r="AU59" s="159">
        <f t="shared" si="5"/>
        <v>0</v>
      </c>
      <c r="AV59" s="159">
        <f t="shared" si="6"/>
        <v>0</v>
      </c>
      <c r="AW59" s="159">
        <f t="shared" si="7"/>
        <v>0</v>
      </c>
      <c r="AX59" s="159">
        <f t="shared" si="28"/>
        <v>0</v>
      </c>
      <c r="AY59" s="159" t="str">
        <f t="shared" si="29"/>
        <v>1万～3万人未満の市町村平均</v>
      </c>
      <c r="AZ59" s="159"/>
    </row>
    <row r="60" spans="1:52" x14ac:dyDescent="0.3">
      <c r="A60" t="str">
        <f t="shared" si="9"/>
        <v>01559</v>
      </c>
      <c r="B60" s="158" t="str">
        <f t="shared" si="10"/>
        <v>01559</v>
      </c>
      <c r="C60">
        <v>14</v>
      </c>
      <c r="D60" t="s">
        <v>2600</v>
      </c>
      <c r="E60">
        <v>1559</v>
      </c>
      <c r="F60" t="s">
        <v>1937</v>
      </c>
      <c r="G60">
        <v>108.351</v>
      </c>
      <c r="H60">
        <v>2829.8679999999999</v>
      </c>
      <c r="I60">
        <v>130.61600000000001</v>
      </c>
      <c r="J60">
        <v>3393.6089999999999</v>
      </c>
      <c r="K60">
        <v>1977.4</v>
      </c>
      <c r="L60">
        <v>4548.3059999999996</v>
      </c>
      <c r="M60">
        <v>0</v>
      </c>
      <c r="N60">
        <v>0</v>
      </c>
      <c r="O60">
        <v>0</v>
      </c>
      <c r="P60">
        <v>0</v>
      </c>
      <c r="Q60">
        <v>0</v>
      </c>
      <c r="R60">
        <v>0</v>
      </c>
      <c r="S60">
        <v>0</v>
      </c>
      <c r="T60">
        <v>0</v>
      </c>
      <c r="U60">
        <v>0</v>
      </c>
      <c r="V60">
        <v>0.48299999999999998</v>
      </c>
      <c r="W60">
        <v>4.782</v>
      </c>
      <c r="Y60" t="str">
        <f t="shared" si="11"/>
        <v>北海道</v>
      </c>
      <c r="Z60" t="str">
        <f t="shared" si="12"/>
        <v>北海道湧別町</v>
      </c>
      <c r="AA60" s="159">
        <f t="shared" si="13"/>
        <v>130.61600000000001</v>
      </c>
      <c r="AB60" s="159">
        <f t="shared" si="14"/>
        <v>3393.6089999999999</v>
      </c>
      <c r="AC60" s="159">
        <f t="shared" si="15"/>
        <v>4548.3059999999996</v>
      </c>
      <c r="AD60" s="159">
        <f t="shared" si="16"/>
        <v>0</v>
      </c>
      <c r="AE60" s="159">
        <f t="shared" si="17"/>
        <v>0</v>
      </c>
      <c r="AF60" s="159">
        <f t="shared" si="18"/>
        <v>0</v>
      </c>
      <c r="AG60" s="159">
        <f t="shared" si="19"/>
        <v>0</v>
      </c>
      <c r="AH60" s="160">
        <f t="shared" si="20"/>
        <v>8072.530999999999</v>
      </c>
      <c r="AI60" s="135">
        <f t="shared" si="21"/>
        <v>1.6180303302644489E-2</v>
      </c>
      <c r="AJ60" s="135">
        <f t="shared" si="22"/>
        <v>0.42038971420487581</v>
      </c>
      <c r="AK60" s="135">
        <f t="shared" si="23"/>
        <v>0.56342998249247978</v>
      </c>
      <c r="AL60" s="135">
        <f t="shared" si="24"/>
        <v>0</v>
      </c>
      <c r="AM60" s="135">
        <f t="shared" si="25"/>
        <v>0</v>
      </c>
      <c r="AN60" s="135">
        <f t="shared" si="26"/>
        <v>0</v>
      </c>
      <c r="AO60" s="135">
        <f t="shared" si="27"/>
        <v>0</v>
      </c>
      <c r="AP60" s="159">
        <f>IFERROR(VLOOKUP(A60,人口!$A$2:$E$1748,5,0),0)</f>
        <v>8664</v>
      </c>
      <c r="AQ60" s="159">
        <f t="shared" si="1"/>
        <v>0</v>
      </c>
      <c r="AR60" s="159">
        <f t="shared" si="2"/>
        <v>1</v>
      </c>
      <c r="AS60" s="159">
        <f t="shared" si="3"/>
        <v>0</v>
      </c>
      <c r="AT60" s="159">
        <f t="shared" si="4"/>
        <v>0</v>
      </c>
      <c r="AU60" s="159">
        <f t="shared" si="5"/>
        <v>0</v>
      </c>
      <c r="AV60" s="159">
        <f t="shared" si="6"/>
        <v>0</v>
      </c>
      <c r="AW60" s="159">
        <f t="shared" si="7"/>
        <v>0</v>
      </c>
      <c r="AX60" s="159">
        <f t="shared" si="28"/>
        <v>0</v>
      </c>
      <c r="AY60" s="159" t="str">
        <f t="shared" si="29"/>
        <v>5千～1万人未満の市町村平均</v>
      </c>
      <c r="AZ60" s="159"/>
    </row>
    <row r="61" spans="1:52" x14ac:dyDescent="0.3">
      <c r="A61" t="str">
        <f t="shared" si="9"/>
        <v>01560</v>
      </c>
      <c r="B61" s="158" t="str">
        <f t="shared" si="10"/>
        <v>01560</v>
      </c>
      <c r="C61">
        <v>14</v>
      </c>
      <c r="D61" t="s">
        <v>2600</v>
      </c>
      <c r="E61">
        <v>1560</v>
      </c>
      <c r="F61" t="s">
        <v>1938</v>
      </c>
      <c r="G61">
        <v>35.012999999999998</v>
      </c>
      <c r="H61">
        <v>1263.854</v>
      </c>
      <c r="I61">
        <v>41.011000000000003</v>
      </c>
      <c r="J61">
        <v>1472.3409999999999</v>
      </c>
      <c r="K61">
        <v>2135.3000000000002</v>
      </c>
      <c r="L61">
        <v>6047.3490000000002</v>
      </c>
      <c r="M61">
        <v>3.012</v>
      </c>
      <c r="N61">
        <v>16.206</v>
      </c>
      <c r="O61">
        <v>0</v>
      </c>
      <c r="P61">
        <v>0</v>
      </c>
      <c r="Q61">
        <v>0</v>
      </c>
      <c r="R61">
        <v>0</v>
      </c>
      <c r="S61">
        <v>0</v>
      </c>
      <c r="T61">
        <v>0</v>
      </c>
      <c r="U61">
        <v>0</v>
      </c>
      <c r="V61">
        <v>0.13800000000000001</v>
      </c>
      <c r="W61">
        <v>1.452</v>
      </c>
      <c r="Y61" t="str">
        <f t="shared" si="11"/>
        <v>北海道</v>
      </c>
      <c r="Z61" t="str">
        <f t="shared" si="12"/>
        <v>北海道滝上町</v>
      </c>
      <c r="AA61" s="159">
        <f t="shared" si="13"/>
        <v>41.011000000000003</v>
      </c>
      <c r="AB61" s="159">
        <f t="shared" si="14"/>
        <v>1472.3409999999999</v>
      </c>
      <c r="AC61" s="159">
        <f t="shared" si="15"/>
        <v>6047.3490000000002</v>
      </c>
      <c r="AD61" s="159">
        <f t="shared" si="16"/>
        <v>16.206</v>
      </c>
      <c r="AE61" s="159">
        <f t="shared" si="17"/>
        <v>0</v>
      </c>
      <c r="AF61" s="159">
        <f t="shared" si="18"/>
        <v>0</v>
      </c>
      <c r="AG61" s="159">
        <f t="shared" si="19"/>
        <v>0</v>
      </c>
      <c r="AH61" s="160">
        <f t="shared" si="20"/>
        <v>7576.9070000000002</v>
      </c>
      <c r="AI61" s="135">
        <f t="shared" si="21"/>
        <v>5.4126307740084449E-3</v>
      </c>
      <c r="AJ61" s="135">
        <f t="shared" si="22"/>
        <v>0.19431952906377231</v>
      </c>
      <c r="AK61" s="135">
        <f t="shared" si="23"/>
        <v>0.79812897267974914</v>
      </c>
      <c r="AL61" s="135">
        <f t="shared" si="24"/>
        <v>2.1388674824700895E-3</v>
      </c>
      <c r="AM61" s="135">
        <f t="shared" si="25"/>
        <v>0</v>
      </c>
      <c r="AN61" s="135">
        <f t="shared" si="26"/>
        <v>0</v>
      </c>
      <c r="AO61" s="135">
        <f t="shared" si="27"/>
        <v>0</v>
      </c>
      <c r="AP61" s="159">
        <f>IFERROR(VLOOKUP(A61,人口!$A$2:$E$1748,5,0),0)</f>
        <v>2544</v>
      </c>
      <c r="AQ61" s="159">
        <f t="shared" si="1"/>
        <v>1</v>
      </c>
      <c r="AR61" s="159">
        <f t="shared" si="2"/>
        <v>0</v>
      </c>
      <c r="AS61" s="159">
        <f t="shared" si="3"/>
        <v>0</v>
      </c>
      <c r="AT61" s="159">
        <f t="shared" si="4"/>
        <v>0</v>
      </c>
      <c r="AU61" s="159">
        <f t="shared" si="5"/>
        <v>0</v>
      </c>
      <c r="AV61" s="159">
        <f t="shared" si="6"/>
        <v>0</v>
      </c>
      <c r="AW61" s="159">
        <f t="shared" si="7"/>
        <v>0</v>
      </c>
      <c r="AX61" s="159">
        <f t="shared" si="28"/>
        <v>0</v>
      </c>
      <c r="AY61" s="159" t="str">
        <f t="shared" si="29"/>
        <v>5千人未満の市町村平均</v>
      </c>
      <c r="AZ61" s="159"/>
    </row>
    <row r="62" spans="1:52" x14ac:dyDescent="0.3">
      <c r="A62" t="str">
        <f t="shared" si="9"/>
        <v>01561</v>
      </c>
      <c r="B62" s="158" t="str">
        <f t="shared" si="10"/>
        <v>01561</v>
      </c>
      <c r="C62">
        <v>14</v>
      </c>
      <c r="D62" t="s">
        <v>2600</v>
      </c>
      <c r="E62">
        <v>1561</v>
      </c>
      <c r="F62" t="s">
        <v>1939</v>
      </c>
      <c r="G62">
        <v>45.456000000000003</v>
      </c>
      <c r="H62">
        <v>1963.463</v>
      </c>
      <c r="I62">
        <v>52.371000000000002</v>
      </c>
      <c r="J62">
        <v>2252.328</v>
      </c>
      <c r="K62">
        <v>1980.5</v>
      </c>
      <c r="L62">
        <v>5690.768</v>
      </c>
      <c r="M62">
        <v>0.152</v>
      </c>
      <c r="N62">
        <v>0.82</v>
      </c>
      <c r="O62">
        <v>0</v>
      </c>
      <c r="P62">
        <v>0</v>
      </c>
      <c r="Q62">
        <v>0</v>
      </c>
      <c r="R62">
        <v>0</v>
      </c>
      <c r="S62">
        <v>0</v>
      </c>
      <c r="T62">
        <v>0</v>
      </c>
      <c r="U62">
        <v>0</v>
      </c>
      <c r="V62">
        <v>0.19800000000000001</v>
      </c>
      <c r="W62">
        <v>2.0590000000000002</v>
      </c>
      <c r="Y62" t="str">
        <f t="shared" si="11"/>
        <v>北海道</v>
      </c>
      <c r="Z62" t="str">
        <f t="shared" si="12"/>
        <v>北海道興部町</v>
      </c>
      <c r="AA62" s="159">
        <f t="shared" si="13"/>
        <v>52.371000000000002</v>
      </c>
      <c r="AB62" s="159">
        <f t="shared" si="14"/>
        <v>2252.328</v>
      </c>
      <c r="AC62" s="159">
        <f t="shared" si="15"/>
        <v>5690.768</v>
      </c>
      <c r="AD62" s="159">
        <f t="shared" si="16"/>
        <v>0.82</v>
      </c>
      <c r="AE62" s="159">
        <f t="shared" si="17"/>
        <v>0</v>
      </c>
      <c r="AF62" s="159">
        <f t="shared" si="18"/>
        <v>0</v>
      </c>
      <c r="AG62" s="159">
        <f t="shared" si="19"/>
        <v>0</v>
      </c>
      <c r="AH62" s="160">
        <f t="shared" si="20"/>
        <v>7996.2870000000003</v>
      </c>
      <c r="AI62" s="135">
        <f t="shared" si="21"/>
        <v>6.5494147471195068E-3</v>
      </c>
      <c r="AJ62" s="135">
        <f t="shared" si="22"/>
        <v>0.28167173089210029</v>
      </c>
      <c r="AK62" s="135">
        <f t="shared" si="23"/>
        <v>0.71167630676587768</v>
      </c>
      <c r="AL62" s="135">
        <f t="shared" si="24"/>
        <v>1.0254759490248411E-4</v>
      </c>
      <c r="AM62" s="135">
        <f t="shared" si="25"/>
        <v>0</v>
      </c>
      <c r="AN62" s="135">
        <f t="shared" si="26"/>
        <v>0</v>
      </c>
      <c r="AO62" s="135">
        <f t="shared" si="27"/>
        <v>0</v>
      </c>
      <c r="AP62" s="159">
        <f>IFERROR(VLOOKUP(A62,人口!$A$2:$E$1748,5,0),0)</f>
        <v>3778</v>
      </c>
      <c r="AQ62" s="159">
        <f t="shared" si="1"/>
        <v>1</v>
      </c>
      <c r="AR62" s="159">
        <f t="shared" si="2"/>
        <v>0</v>
      </c>
      <c r="AS62" s="159">
        <f t="shared" si="3"/>
        <v>0</v>
      </c>
      <c r="AT62" s="159">
        <f t="shared" si="4"/>
        <v>0</v>
      </c>
      <c r="AU62" s="159">
        <f t="shared" si="5"/>
        <v>0</v>
      </c>
      <c r="AV62" s="159">
        <f t="shared" si="6"/>
        <v>0</v>
      </c>
      <c r="AW62" s="159">
        <f t="shared" si="7"/>
        <v>0</v>
      </c>
      <c r="AX62" s="159">
        <f t="shared" si="28"/>
        <v>0</v>
      </c>
      <c r="AY62" s="159" t="str">
        <f t="shared" si="29"/>
        <v>5千人未満の市町村平均</v>
      </c>
      <c r="AZ62" s="159"/>
    </row>
    <row r="63" spans="1:52" x14ac:dyDescent="0.3">
      <c r="A63" t="str">
        <f t="shared" si="9"/>
        <v>01562</v>
      </c>
      <c r="B63" s="158" t="str">
        <f t="shared" si="10"/>
        <v>01562</v>
      </c>
      <c r="C63">
        <v>14</v>
      </c>
      <c r="D63" t="s">
        <v>2600</v>
      </c>
      <c r="E63">
        <v>1562</v>
      </c>
      <c r="F63" t="s">
        <v>1940</v>
      </c>
      <c r="G63">
        <v>12.164999999999999</v>
      </c>
      <c r="H63">
        <v>475.23899999999998</v>
      </c>
      <c r="I63">
        <v>13.996</v>
      </c>
      <c r="J63">
        <v>544.87400000000002</v>
      </c>
      <c r="K63">
        <v>1483.6</v>
      </c>
      <c r="L63">
        <v>4138.4030000000002</v>
      </c>
      <c r="M63">
        <v>0.27900000000000003</v>
      </c>
      <c r="N63">
        <v>1.5029999999999999</v>
      </c>
      <c r="O63">
        <v>0</v>
      </c>
      <c r="P63">
        <v>0</v>
      </c>
      <c r="Q63">
        <v>0</v>
      </c>
      <c r="R63">
        <v>0</v>
      </c>
      <c r="S63">
        <v>0</v>
      </c>
      <c r="T63">
        <v>0</v>
      </c>
      <c r="U63">
        <v>0</v>
      </c>
      <c r="V63">
        <v>5.0999999999999997E-2</v>
      </c>
      <c r="W63">
        <v>0.54400000000000004</v>
      </c>
      <c r="Y63" t="str">
        <f t="shared" si="11"/>
        <v>北海道</v>
      </c>
      <c r="Z63" t="str">
        <f t="shared" si="12"/>
        <v>北海道西興部村</v>
      </c>
      <c r="AA63" s="159">
        <f t="shared" si="13"/>
        <v>13.996</v>
      </c>
      <c r="AB63" s="159">
        <f t="shared" si="14"/>
        <v>544.87400000000002</v>
      </c>
      <c r="AC63" s="159">
        <f t="shared" si="15"/>
        <v>4138.4030000000002</v>
      </c>
      <c r="AD63" s="159">
        <f t="shared" si="16"/>
        <v>1.5029999999999999</v>
      </c>
      <c r="AE63" s="159">
        <f t="shared" si="17"/>
        <v>0</v>
      </c>
      <c r="AF63" s="159">
        <f t="shared" si="18"/>
        <v>0</v>
      </c>
      <c r="AG63" s="159">
        <f t="shared" si="19"/>
        <v>0</v>
      </c>
      <c r="AH63" s="160">
        <f t="shared" si="20"/>
        <v>4698.7759999999998</v>
      </c>
      <c r="AI63" s="135">
        <f t="shared" si="21"/>
        <v>2.9786480564300151E-3</v>
      </c>
      <c r="AJ63" s="135">
        <f t="shared" si="22"/>
        <v>0.11596083746064934</v>
      </c>
      <c r="AK63" s="135">
        <f t="shared" si="23"/>
        <v>0.8807406439464236</v>
      </c>
      <c r="AL63" s="135">
        <f t="shared" si="24"/>
        <v>3.1987053649716433E-4</v>
      </c>
      <c r="AM63" s="135">
        <f t="shared" si="25"/>
        <v>0</v>
      </c>
      <c r="AN63" s="135">
        <f t="shared" si="26"/>
        <v>0</v>
      </c>
      <c r="AO63" s="135">
        <f t="shared" si="27"/>
        <v>0</v>
      </c>
      <c r="AP63" s="159">
        <f>IFERROR(VLOOKUP(A63,人口!$A$2:$E$1748,5,0),0)</f>
        <v>1067</v>
      </c>
      <c r="AQ63" s="159">
        <f t="shared" si="1"/>
        <v>1</v>
      </c>
      <c r="AR63" s="159">
        <f t="shared" si="2"/>
        <v>0</v>
      </c>
      <c r="AS63" s="159">
        <f t="shared" si="3"/>
        <v>0</v>
      </c>
      <c r="AT63" s="159">
        <f t="shared" si="4"/>
        <v>0</v>
      </c>
      <c r="AU63" s="159">
        <f t="shared" si="5"/>
        <v>0</v>
      </c>
      <c r="AV63" s="159">
        <f t="shared" si="6"/>
        <v>0</v>
      </c>
      <c r="AW63" s="159">
        <f t="shared" si="7"/>
        <v>0</v>
      </c>
      <c r="AX63" s="159">
        <f t="shared" si="28"/>
        <v>0</v>
      </c>
      <c r="AY63" s="159" t="str">
        <f t="shared" si="29"/>
        <v>5千人未満の市町村平均</v>
      </c>
      <c r="AZ63" s="159"/>
    </row>
    <row r="64" spans="1:52" x14ac:dyDescent="0.3">
      <c r="A64" t="str">
        <f t="shared" si="9"/>
        <v>01563</v>
      </c>
      <c r="B64" s="158" t="str">
        <f t="shared" si="10"/>
        <v>01563</v>
      </c>
      <c r="C64">
        <v>14</v>
      </c>
      <c r="D64" t="s">
        <v>2600</v>
      </c>
      <c r="E64">
        <v>1563</v>
      </c>
      <c r="F64" t="s">
        <v>1941</v>
      </c>
      <c r="G64">
        <v>48.265000000000001</v>
      </c>
      <c r="H64">
        <v>3301.7150000000001</v>
      </c>
      <c r="I64">
        <v>55.411999999999999</v>
      </c>
      <c r="J64">
        <v>3772.79</v>
      </c>
      <c r="K64">
        <v>4268.3</v>
      </c>
      <c r="L64">
        <v>13389.848</v>
      </c>
      <c r="M64">
        <v>0.83699999999999997</v>
      </c>
      <c r="N64">
        <v>4.5049999999999999</v>
      </c>
      <c r="O64">
        <v>0</v>
      </c>
      <c r="P64">
        <v>0</v>
      </c>
      <c r="Q64">
        <v>0</v>
      </c>
      <c r="R64">
        <v>0</v>
      </c>
      <c r="S64">
        <v>0</v>
      </c>
      <c r="T64">
        <v>0</v>
      </c>
      <c r="U64">
        <v>0</v>
      </c>
      <c r="V64">
        <v>0.22500000000000001</v>
      </c>
      <c r="W64">
        <v>2.3660000000000001</v>
      </c>
      <c r="Y64" t="str">
        <f t="shared" si="11"/>
        <v>北海道</v>
      </c>
      <c r="Z64" t="str">
        <f t="shared" si="12"/>
        <v>北海道雄武町</v>
      </c>
      <c r="AA64" s="159">
        <f t="shared" si="13"/>
        <v>55.411999999999999</v>
      </c>
      <c r="AB64" s="159">
        <f t="shared" si="14"/>
        <v>3772.79</v>
      </c>
      <c r="AC64" s="159">
        <f t="shared" si="15"/>
        <v>13389.848</v>
      </c>
      <c r="AD64" s="159">
        <f t="shared" si="16"/>
        <v>4.5049999999999999</v>
      </c>
      <c r="AE64" s="159">
        <f t="shared" si="17"/>
        <v>0</v>
      </c>
      <c r="AF64" s="159">
        <f t="shared" si="18"/>
        <v>0</v>
      </c>
      <c r="AG64" s="159">
        <f t="shared" si="19"/>
        <v>0</v>
      </c>
      <c r="AH64" s="160">
        <f t="shared" si="20"/>
        <v>17222.555</v>
      </c>
      <c r="AI64" s="135">
        <f t="shared" si="21"/>
        <v>3.2174087991009462E-3</v>
      </c>
      <c r="AJ64" s="135">
        <f t="shared" si="22"/>
        <v>0.21906099298274848</v>
      </c>
      <c r="AK64" s="135">
        <f t="shared" si="23"/>
        <v>0.77746002262730474</v>
      </c>
      <c r="AL64" s="135">
        <f t="shared" si="24"/>
        <v>2.6157559084584138E-4</v>
      </c>
      <c r="AM64" s="135">
        <f t="shared" si="25"/>
        <v>0</v>
      </c>
      <c r="AN64" s="135">
        <f t="shared" si="26"/>
        <v>0</v>
      </c>
      <c r="AO64" s="135">
        <f t="shared" si="27"/>
        <v>0</v>
      </c>
      <c r="AP64" s="159">
        <f>IFERROR(VLOOKUP(A64,人口!$A$2:$E$1748,5,0),0)</f>
        <v>4389</v>
      </c>
      <c r="AQ64" s="159">
        <f t="shared" si="1"/>
        <v>1</v>
      </c>
      <c r="AR64" s="159">
        <f t="shared" si="2"/>
        <v>0</v>
      </c>
      <c r="AS64" s="159">
        <f t="shared" si="3"/>
        <v>0</v>
      </c>
      <c r="AT64" s="159">
        <f t="shared" si="4"/>
        <v>0</v>
      </c>
      <c r="AU64" s="159">
        <f t="shared" si="5"/>
        <v>0</v>
      </c>
      <c r="AV64" s="159">
        <f t="shared" si="6"/>
        <v>0</v>
      </c>
      <c r="AW64" s="159">
        <f t="shared" si="7"/>
        <v>0</v>
      </c>
      <c r="AX64" s="159">
        <f t="shared" si="28"/>
        <v>0</v>
      </c>
      <c r="AY64" s="159" t="str">
        <f t="shared" si="29"/>
        <v>5千人未満の市町村平均</v>
      </c>
      <c r="AZ64" s="159"/>
    </row>
    <row r="65" spans="1:52" x14ac:dyDescent="0.3">
      <c r="A65" t="str">
        <f t="shared" si="9"/>
        <v>01564</v>
      </c>
      <c r="B65" s="158" t="str">
        <f t="shared" si="10"/>
        <v>01564</v>
      </c>
      <c r="C65">
        <v>14</v>
      </c>
      <c r="D65" t="s">
        <v>2600</v>
      </c>
      <c r="E65">
        <v>1564</v>
      </c>
      <c r="F65" t="s">
        <v>1942</v>
      </c>
      <c r="G65">
        <v>86.751999999999995</v>
      </c>
      <c r="H65">
        <v>4072.52</v>
      </c>
      <c r="I65">
        <v>107.42700000000001</v>
      </c>
      <c r="J65">
        <v>5017.1949999999997</v>
      </c>
      <c r="K65">
        <v>1160.5</v>
      </c>
      <c r="L65">
        <v>3054.9670000000001</v>
      </c>
      <c r="M65">
        <v>0</v>
      </c>
      <c r="N65">
        <v>0</v>
      </c>
      <c r="O65">
        <v>0</v>
      </c>
      <c r="P65">
        <v>0</v>
      </c>
      <c r="Q65">
        <v>0.39500000000000002</v>
      </c>
      <c r="R65">
        <v>4.1470000000000002</v>
      </c>
      <c r="S65">
        <v>0</v>
      </c>
      <c r="T65">
        <v>2.4209999999999998</v>
      </c>
      <c r="U65">
        <v>25.43</v>
      </c>
      <c r="V65">
        <v>0.38700000000000001</v>
      </c>
      <c r="W65">
        <v>3.8330000000000002</v>
      </c>
      <c r="Y65" t="str">
        <f t="shared" si="11"/>
        <v>北海道</v>
      </c>
      <c r="Z65" t="str">
        <f t="shared" si="12"/>
        <v>北海道大空町</v>
      </c>
      <c r="AA65" s="159">
        <f t="shared" si="13"/>
        <v>107.42700000000001</v>
      </c>
      <c r="AB65" s="159">
        <f t="shared" si="14"/>
        <v>5017.1949999999997</v>
      </c>
      <c r="AC65" s="159">
        <f t="shared" si="15"/>
        <v>3054.9670000000001</v>
      </c>
      <c r="AD65" s="159">
        <f t="shared" si="16"/>
        <v>0</v>
      </c>
      <c r="AE65" s="159">
        <f t="shared" si="17"/>
        <v>0</v>
      </c>
      <c r="AF65" s="159">
        <f t="shared" si="18"/>
        <v>2.4209999999999998</v>
      </c>
      <c r="AG65" s="159">
        <f t="shared" si="19"/>
        <v>25.43</v>
      </c>
      <c r="AH65" s="160">
        <f t="shared" si="20"/>
        <v>8207.44</v>
      </c>
      <c r="AI65" s="135">
        <f t="shared" si="21"/>
        <v>1.3088977805503299E-2</v>
      </c>
      <c r="AJ65" s="135">
        <f t="shared" si="22"/>
        <v>0.61129840729874352</v>
      </c>
      <c r="AK65" s="135">
        <f t="shared" si="23"/>
        <v>0.37221923035684695</v>
      </c>
      <c r="AL65" s="135">
        <f t="shared" si="24"/>
        <v>0</v>
      </c>
      <c r="AM65" s="135">
        <f t="shared" si="25"/>
        <v>0</v>
      </c>
      <c r="AN65" s="135">
        <f t="shared" si="26"/>
        <v>2.9497626543721302E-4</v>
      </c>
      <c r="AO65" s="135">
        <f t="shared" si="27"/>
        <v>3.0984082734689497E-3</v>
      </c>
      <c r="AP65" s="159">
        <f>IFERROR(VLOOKUP(A65,人口!$A$2:$E$1748,5,0),0)</f>
        <v>7130</v>
      </c>
      <c r="AQ65" s="159">
        <f t="shared" si="1"/>
        <v>0</v>
      </c>
      <c r="AR65" s="159">
        <f t="shared" si="2"/>
        <v>1</v>
      </c>
      <c r="AS65" s="159">
        <f t="shared" si="3"/>
        <v>0</v>
      </c>
      <c r="AT65" s="159">
        <f t="shared" si="4"/>
        <v>0</v>
      </c>
      <c r="AU65" s="159">
        <f t="shared" si="5"/>
        <v>0</v>
      </c>
      <c r="AV65" s="159">
        <f t="shared" si="6"/>
        <v>0</v>
      </c>
      <c r="AW65" s="159">
        <f t="shared" si="7"/>
        <v>0</v>
      </c>
      <c r="AX65" s="159">
        <f t="shared" si="28"/>
        <v>0</v>
      </c>
      <c r="AY65" s="159" t="str">
        <f t="shared" si="29"/>
        <v>5千～1万人未満の市町村平均</v>
      </c>
      <c r="AZ65" s="159"/>
    </row>
    <row r="66" spans="1:52" x14ac:dyDescent="0.3">
      <c r="A66" t="str">
        <f t="shared" si="9"/>
        <v>01631</v>
      </c>
      <c r="B66" s="158" t="str">
        <f t="shared" si="10"/>
        <v>01631</v>
      </c>
      <c r="C66">
        <v>14</v>
      </c>
      <c r="D66" t="s">
        <v>2600</v>
      </c>
      <c r="E66">
        <v>1631</v>
      </c>
      <c r="F66" t="s">
        <v>1956</v>
      </c>
      <c r="G66">
        <v>235.26499999999999</v>
      </c>
      <c r="H66">
        <v>8305.2379999999994</v>
      </c>
      <c r="I66">
        <v>313.77999999999997</v>
      </c>
      <c r="J66">
        <v>10923.857</v>
      </c>
      <c r="K66">
        <v>746.7</v>
      </c>
      <c r="L66">
        <v>1393.663</v>
      </c>
      <c r="M66">
        <v>0</v>
      </c>
      <c r="N66">
        <v>0</v>
      </c>
      <c r="O66">
        <v>0</v>
      </c>
      <c r="P66">
        <v>0</v>
      </c>
      <c r="Q66">
        <v>0</v>
      </c>
      <c r="R66">
        <v>0.18099999999999999</v>
      </c>
      <c r="S66">
        <v>0</v>
      </c>
      <c r="T66">
        <v>0</v>
      </c>
      <c r="U66">
        <v>1.111</v>
      </c>
      <c r="V66">
        <v>2.2109999999999999</v>
      </c>
      <c r="W66">
        <v>18.158999999999999</v>
      </c>
      <c r="Y66" t="str">
        <f t="shared" si="11"/>
        <v>北海道</v>
      </c>
      <c r="Z66" t="str">
        <f t="shared" si="12"/>
        <v>北海道音更町</v>
      </c>
      <c r="AA66" s="159">
        <f t="shared" si="13"/>
        <v>313.77999999999997</v>
      </c>
      <c r="AB66" s="159">
        <f t="shared" si="14"/>
        <v>10923.857</v>
      </c>
      <c r="AC66" s="159">
        <f t="shared" si="15"/>
        <v>1393.663</v>
      </c>
      <c r="AD66" s="159">
        <f t="shared" si="16"/>
        <v>0</v>
      </c>
      <c r="AE66" s="159">
        <f t="shared" si="17"/>
        <v>0</v>
      </c>
      <c r="AF66" s="159">
        <f t="shared" si="18"/>
        <v>0</v>
      </c>
      <c r="AG66" s="159">
        <f t="shared" si="19"/>
        <v>1.111</v>
      </c>
      <c r="AH66" s="160">
        <f t="shared" si="20"/>
        <v>12632.411000000002</v>
      </c>
      <c r="AI66" s="135">
        <f t="shared" si="21"/>
        <v>2.4839280482561874E-2</v>
      </c>
      <c r="AJ66" s="135">
        <f t="shared" si="22"/>
        <v>0.86474838413664645</v>
      </c>
      <c r="AK66" s="135">
        <f t="shared" si="23"/>
        <v>0.11032438700735749</v>
      </c>
      <c r="AL66" s="135">
        <f t="shared" si="24"/>
        <v>0</v>
      </c>
      <c r="AM66" s="135">
        <f t="shared" si="25"/>
        <v>0</v>
      </c>
      <c r="AN66" s="135">
        <f t="shared" si="26"/>
        <v>0</v>
      </c>
      <c r="AO66" s="135">
        <f t="shared" si="27"/>
        <v>8.7948373434018238E-5</v>
      </c>
      <c r="AP66" s="159">
        <f>IFERROR(VLOOKUP(A66,人口!$A$2:$E$1748,5,0),0)</f>
        <v>44342</v>
      </c>
      <c r="AQ66" s="159">
        <f t="shared" si="1"/>
        <v>0</v>
      </c>
      <c r="AR66" s="159">
        <f t="shared" si="2"/>
        <v>0</v>
      </c>
      <c r="AS66" s="159">
        <f t="shared" si="3"/>
        <v>0</v>
      </c>
      <c r="AT66" s="159">
        <f t="shared" si="4"/>
        <v>1</v>
      </c>
      <c r="AU66" s="159">
        <f t="shared" si="5"/>
        <v>0</v>
      </c>
      <c r="AV66" s="159">
        <f t="shared" si="6"/>
        <v>0</v>
      </c>
      <c r="AW66" s="159">
        <f t="shared" si="7"/>
        <v>0</v>
      </c>
      <c r="AX66" s="159">
        <f t="shared" si="28"/>
        <v>0</v>
      </c>
      <c r="AY66" s="159" t="str">
        <f t="shared" si="29"/>
        <v>3万～10万人未満の市町村平均</v>
      </c>
      <c r="AZ66" s="159"/>
    </row>
    <row r="67" spans="1:52" x14ac:dyDescent="0.3">
      <c r="A67" t="str">
        <f t="shared" si="9"/>
        <v>01632</v>
      </c>
      <c r="B67" s="158" t="str">
        <f t="shared" si="10"/>
        <v>01632</v>
      </c>
      <c r="C67">
        <v>14</v>
      </c>
      <c r="D67" t="s">
        <v>2600</v>
      </c>
      <c r="E67">
        <v>1632</v>
      </c>
      <c r="F67" t="s">
        <v>1957</v>
      </c>
      <c r="G67">
        <v>107.55200000000001</v>
      </c>
      <c r="H67">
        <v>5299.0649999999996</v>
      </c>
      <c r="I67">
        <v>137.81399999999999</v>
      </c>
      <c r="J67">
        <v>6762.4319999999998</v>
      </c>
      <c r="K67">
        <v>140.6</v>
      </c>
      <c r="L67">
        <v>262.471</v>
      </c>
      <c r="M67">
        <v>13.897</v>
      </c>
      <c r="N67">
        <v>81.159000000000006</v>
      </c>
      <c r="O67">
        <v>0</v>
      </c>
      <c r="P67">
        <v>0</v>
      </c>
      <c r="Q67">
        <v>0</v>
      </c>
      <c r="R67">
        <v>9.1999999999999998E-2</v>
      </c>
      <c r="S67">
        <v>0</v>
      </c>
      <c r="T67">
        <v>0</v>
      </c>
      <c r="U67">
        <v>0.56100000000000005</v>
      </c>
      <c r="V67">
        <v>0.3</v>
      </c>
      <c r="W67">
        <v>3.0630000000000002</v>
      </c>
      <c r="Y67" t="str">
        <f t="shared" si="11"/>
        <v>北海道</v>
      </c>
      <c r="Z67" t="str">
        <f t="shared" si="12"/>
        <v>北海道士幌町</v>
      </c>
      <c r="AA67" s="159">
        <f t="shared" si="13"/>
        <v>137.81399999999999</v>
      </c>
      <c r="AB67" s="159">
        <f t="shared" si="14"/>
        <v>6762.4319999999998</v>
      </c>
      <c r="AC67" s="159">
        <f t="shared" si="15"/>
        <v>262.471</v>
      </c>
      <c r="AD67" s="159">
        <f t="shared" si="16"/>
        <v>81.159000000000006</v>
      </c>
      <c r="AE67" s="159">
        <f t="shared" si="17"/>
        <v>0</v>
      </c>
      <c r="AF67" s="159">
        <f t="shared" si="18"/>
        <v>0</v>
      </c>
      <c r="AG67" s="159">
        <f t="shared" si="19"/>
        <v>0.56100000000000005</v>
      </c>
      <c r="AH67" s="160">
        <f t="shared" si="20"/>
        <v>7244.4369999999999</v>
      </c>
      <c r="AI67" s="135">
        <f t="shared" si="21"/>
        <v>1.9023424456586481E-2</v>
      </c>
      <c r="AJ67" s="135">
        <f t="shared" si="22"/>
        <v>0.93346549911331966</v>
      </c>
      <c r="AK67" s="135">
        <f t="shared" si="23"/>
        <v>3.6230696740133156E-2</v>
      </c>
      <c r="AL67" s="135">
        <f t="shared" si="24"/>
        <v>1.1202940960077368E-2</v>
      </c>
      <c r="AM67" s="135">
        <f t="shared" si="25"/>
        <v>0</v>
      </c>
      <c r="AN67" s="135">
        <f t="shared" si="26"/>
        <v>0</v>
      </c>
      <c r="AO67" s="135">
        <f t="shared" si="27"/>
        <v>7.7438729883357407E-5</v>
      </c>
      <c r="AP67" s="159">
        <f>IFERROR(VLOOKUP(A67,人口!$A$2:$E$1748,5,0),0)</f>
        <v>6044</v>
      </c>
      <c r="AQ67" s="159">
        <f t="shared" ref="AQ67:AQ130" si="34">IF(SUMIFS($AP67,$AP67,$BI$17,$AP67,$BJ$17)&gt;0,1,0)</f>
        <v>0</v>
      </c>
      <c r="AR67" s="159">
        <f t="shared" ref="AR67:AR130" si="35">IF(SUMIFS($AP67,$AP67,$BI$18,$AP67,$BJ$18)&gt;0,1,0)</f>
        <v>1</v>
      </c>
      <c r="AS67" s="159">
        <f t="shared" ref="AS67:AS130" si="36">IF(SUMIFS($AP67,$AP67,$BI$19,$AP67,$BJ$19)&gt;0,1,0)</f>
        <v>0</v>
      </c>
      <c r="AT67" s="159">
        <f t="shared" ref="AT67:AT130" si="37">IF(SUMIFS($AP67,$AP67,$BI$20,$AP67,$BJ$20)&gt;0,1,0)</f>
        <v>0</v>
      </c>
      <c r="AU67" s="159">
        <f t="shared" ref="AU67:AU130" si="38">IF(SUMIFS($AP67,$AP67,$BI$21,$AP67,$BJ$21)&gt;0,1,0)</f>
        <v>0</v>
      </c>
      <c r="AV67" s="159">
        <f t="shared" ref="AV67:AV130" si="39">IF(SUMIFS($AP67,$AP67,$BI$22,$AP67,$BJ$22)&gt;0,1,0)</f>
        <v>0</v>
      </c>
      <c r="AW67" s="159">
        <f t="shared" ref="AW67:AW130" si="40">IF(SUMIFS($AP67,$AP67,$BI$23,$AP67,$BJ$23)&gt;0,1,0)</f>
        <v>0</v>
      </c>
      <c r="AX67" s="159">
        <f t="shared" si="28"/>
        <v>0</v>
      </c>
      <c r="AY67" s="159" t="str">
        <f t="shared" si="29"/>
        <v>5千～1万人未満の市町村平均</v>
      </c>
      <c r="AZ67" s="159"/>
    </row>
    <row r="68" spans="1:52" x14ac:dyDescent="0.3">
      <c r="A68" t="str">
        <f t="shared" ref="A68:A131" si="41">IF(LEN(B68)=5,B68,RIGHT(B68,5))</f>
        <v>01633</v>
      </c>
      <c r="B68" s="158" t="str">
        <f t="shared" ref="B68:B131" si="42">0&amp;E68</f>
        <v>01633</v>
      </c>
      <c r="C68">
        <v>14</v>
      </c>
      <c r="D68" t="s">
        <v>2600</v>
      </c>
      <c r="E68">
        <v>1633</v>
      </c>
      <c r="F68" t="s">
        <v>1958</v>
      </c>
      <c r="G68">
        <v>71.728999999999999</v>
      </c>
      <c r="H68">
        <v>3667.931</v>
      </c>
      <c r="I68">
        <v>91.736000000000004</v>
      </c>
      <c r="J68">
        <v>4659.4470000000001</v>
      </c>
      <c r="K68">
        <v>1042</v>
      </c>
      <c r="L68">
        <v>2782.3760000000002</v>
      </c>
      <c r="M68">
        <v>8.8439999999999994</v>
      </c>
      <c r="N68">
        <v>51.648000000000003</v>
      </c>
      <c r="O68">
        <v>0</v>
      </c>
      <c r="P68">
        <v>0</v>
      </c>
      <c r="Q68">
        <v>0</v>
      </c>
      <c r="R68">
        <v>0.246</v>
      </c>
      <c r="S68">
        <v>0</v>
      </c>
      <c r="T68">
        <v>0</v>
      </c>
      <c r="U68">
        <v>1.506</v>
      </c>
      <c r="V68">
        <v>0.23499999999999999</v>
      </c>
      <c r="W68">
        <v>2.4300000000000002</v>
      </c>
      <c r="Y68" t="str">
        <f t="shared" ref="Y68:Y131" si="43">D68</f>
        <v>北海道</v>
      </c>
      <c r="Z68" t="str">
        <f t="shared" ref="Z68:Z131" si="44">D68&amp;F68</f>
        <v>北海道上士幌町</v>
      </c>
      <c r="AA68" s="159">
        <f t="shared" ref="AA68:AA131" si="45">I68</f>
        <v>91.736000000000004</v>
      </c>
      <c r="AB68" s="159">
        <f t="shared" ref="AB68:AB131" si="46">J68</f>
        <v>4659.4470000000001</v>
      </c>
      <c r="AC68" s="159">
        <f t="shared" ref="AC68:AC131" si="47">L68</f>
        <v>2782.3760000000002</v>
      </c>
      <c r="AD68" s="159">
        <f t="shared" ref="AD68:AD131" si="48">N68</f>
        <v>51.648000000000003</v>
      </c>
      <c r="AE68" s="159">
        <f t="shared" ref="AE68:AE131" si="49">S68</f>
        <v>0</v>
      </c>
      <c r="AF68" s="159">
        <f t="shared" ref="AF68:AF131" si="50">T68</f>
        <v>0</v>
      </c>
      <c r="AG68" s="159">
        <f t="shared" ref="AG68:AG131" si="51">U68</f>
        <v>1.506</v>
      </c>
      <c r="AH68" s="160">
        <f t="shared" ref="AH68:AH131" si="52">SUM(AA68:AG68)</f>
        <v>7586.7130000000006</v>
      </c>
      <c r="AI68" s="135">
        <f t="shared" ref="AI68:AI131" si="53">IFERROR(AA68/$AH68,"")</f>
        <v>1.2091666048260953E-2</v>
      </c>
      <c r="AJ68" s="135">
        <f t="shared" ref="AJ68:AJ131" si="54">IFERROR(AB68/$AH68,"")</f>
        <v>0.61415885904738976</v>
      </c>
      <c r="AK68" s="135">
        <f t="shared" ref="AK68:AK131" si="55">IFERROR(AC68/$AH68,"")</f>
        <v>0.366743278676813</v>
      </c>
      <c r="AL68" s="135">
        <f t="shared" ref="AL68:AL131" si="56">IFERROR(AD68/$AH68,"")</f>
        <v>6.8076912887043437E-3</v>
      </c>
      <c r="AM68" s="135">
        <f t="shared" ref="AM68:AM131" si="57">IFERROR(AE68/$AH68,"")</f>
        <v>0</v>
      </c>
      <c r="AN68" s="135">
        <f t="shared" ref="AN68:AN131" si="58">IFERROR(AF68/$AH68,"")</f>
        <v>0</v>
      </c>
      <c r="AO68" s="135">
        <f t="shared" ref="AO68:AO131" si="59">IFERROR(AG68/$AH68,"")</f>
        <v>1.9850493883187618E-4</v>
      </c>
      <c r="AP68" s="159">
        <f>IFERROR(VLOOKUP(A68,人口!$A$2:$E$1748,5,0),0)</f>
        <v>4957</v>
      </c>
      <c r="AQ68" s="159">
        <f t="shared" si="34"/>
        <v>1</v>
      </c>
      <c r="AR68" s="159">
        <f t="shared" si="35"/>
        <v>0</v>
      </c>
      <c r="AS68" s="159">
        <f t="shared" si="36"/>
        <v>0</v>
      </c>
      <c r="AT68" s="159">
        <f t="shared" si="37"/>
        <v>0</v>
      </c>
      <c r="AU68" s="159">
        <f t="shared" si="38"/>
        <v>0</v>
      </c>
      <c r="AV68" s="159">
        <f t="shared" si="39"/>
        <v>0</v>
      </c>
      <c r="AW68" s="159">
        <f t="shared" si="40"/>
        <v>0</v>
      </c>
      <c r="AX68" s="159">
        <f t="shared" ref="AX68:AX131" si="60">IF(SUMIFS($AP68,$AP68,$BI$24)&gt;0,1,0)</f>
        <v>0</v>
      </c>
      <c r="AY68" s="159" t="str">
        <f t="shared" ref="AY68:AY131" si="61">IF(AQ68=1,$AQ$1,IF(AR68=1,$AR$1,IF(AS68=1,$AS$1,IF(AT68=1,$AT$1,IF(AU68=1,$AU$1,IF(AV68=1,$AV$1,IF(AW68=1,$AW$1,IF(AX68=1,$AX$1,""))))))))</f>
        <v>5千人未満の市町村平均</v>
      </c>
      <c r="AZ68" s="159"/>
    </row>
    <row r="69" spans="1:52" x14ac:dyDescent="0.3">
      <c r="A69" t="str">
        <f t="shared" si="41"/>
        <v>01634</v>
      </c>
      <c r="B69" s="158" t="str">
        <f t="shared" si="42"/>
        <v>01634</v>
      </c>
      <c r="C69">
        <v>14</v>
      </c>
      <c r="D69" t="s">
        <v>2600</v>
      </c>
      <c r="E69">
        <v>1634</v>
      </c>
      <c r="F69" t="s">
        <v>1959</v>
      </c>
      <c r="G69">
        <v>74.125</v>
      </c>
      <c r="H69">
        <v>4279.6000000000004</v>
      </c>
      <c r="I69">
        <v>95.048000000000002</v>
      </c>
      <c r="J69">
        <v>5453.9359999999997</v>
      </c>
      <c r="K69">
        <v>393.6</v>
      </c>
      <c r="L69">
        <v>924.21400000000006</v>
      </c>
      <c r="M69">
        <v>4.0609999999999999</v>
      </c>
      <c r="N69">
        <v>23.718</v>
      </c>
      <c r="O69">
        <v>0</v>
      </c>
      <c r="P69">
        <v>2.468</v>
      </c>
      <c r="Q69">
        <v>0.48399999999999999</v>
      </c>
      <c r="R69">
        <v>0.54</v>
      </c>
      <c r="S69">
        <v>16.774999999999999</v>
      </c>
      <c r="T69">
        <v>2.9670000000000001</v>
      </c>
      <c r="U69">
        <v>3.3140000000000001</v>
      </c>
      <c r="V69">
        <v>0.26400000000000001</v>
      </c>
      <c r="W69">
        <v>2.7170000000000001</v>
      </c>
      <c r="Y69" t="str">
        <f t="shared" si="43"/>
        <v>北海道</v>
      </c>
      <c r="Z69" t="str">
        <f t="shared" si="44"/>
        <v>北海道鹿追町</v>
      </c>
      <c r="AA69" s="159">
        <f t="shared" si="45"/>
        <v>95.048000000000002</v>
      </c>
      <c r="AB69" s="159">
        <f t="shared" si="46"/>
        <v>5453.9359999999997</v>
      </c>
      <c r="AC69" s="159">
        <f t="shared" si="47"/>
        <v>924.21400000000006</v>
      </c>
      <c r="AD69" s="159">
        <f t="shared" si="48"/>
        <v>23.718</v>
      </c>
      <c r="AE69" s="159">
        <f t="shared" si="49"/>
        <v>16.774999999999999</v>
      </c>
      <c r="AF69" s="159">
        <f t="shared" si="50"/>
        <v>2.9670000000000001</v>
      </c>
      <c r="AG69" s="159">
        <f t="shared" si="51"/>
        <v>3.3140000000000001</v>
      </c>
      <c r="AH69" s="160">
        <f t="shared" si="52"/>
        <v>6519.9719999999988</v>
      </c>
      <c r="AI69" s="135">
        <f t="shared" si="53"/>
        <v>1.4577976715237429E-2</v>
      </c>
      <c r="AJ69" s="135">
        <f t="shared" si="54"/>
        <v>0.83649684385147671</v>
      </c>
      <c r="AK69" s="135">
        <f t="shared" si="55"/>
        <v>0.14175122224451275</v>
      </c>
      <c r="AL69" s="135">
        <f t="shared" si="56"/>
        <v>3.6377456835704207E-3</v>
      </c>
      <c r="AM69" s="135">
        <f t="shared" si="57"/>
        <v>2.5728638098445823E-3</v>
      </c>
      <c r="AN69" s="135">
        <f t="shared" si="58"/>
        <v>4.5506330395283915E-4</v>
      </c>
      <c r="AO69" s="135">
        <f t="shared" si="59"/>
        <v>5.0828439140536191E-4</v>
      </c>
      <c r="AP69" s="159">
        <f>IFERROR(VLOOKUP(A69,人口!$A$2:$E$1748,5,0),0)</f>
        <v>5331</v>
      </c>
      <c r="AQ69" s="159">
        <f t="shared" si="34"/>
        <v>0</v>
      </c>
      <c r="AR69" s="159">
        <f t="shared" si="35"/>
        <v>1</v>
      </c>
      <c r="AS69" s="159">
        <f t="shared" si="36"/>
        <v>0</v>
      </c>
      <c r="AT69" s="159">
        <f t="shared" si="37"/>
        <v>0</v>
      </c>
      <c r="AU69" s="159">
        <f t="shared" si="38"/>
        <v>0</v>
      </c>
      <c r="AV69" s="159">
        <f t="shared" si="39"/>
        <v>0</v>
      </c>
      <c r="AW69" s="159">
        <f t="shared" si="40"/>
        <v>0</v>
      </c>
      <c r="AX69" s="159">
        <f t="shared" si="60"/>
        <v>0</v>
      </c>
      <c r="AY69" s="159" t="str">
        <f t="shared" si="61"/>
        <v>5千～1万人未満の市町村平均</v>
      </c>
      <c r="AZ69" s="159"/>
    </row>
    <row r="70" spans="1:52" x14ac:dyDescent="0.3">
      <c r="A70" t="str">
        <f t="shared" si="41"/>
        <v>01635</v>
      </c>
      <c r="B70" s="158" t="str">
        <f t="shared" si="42"/>
        <v>01635</v>
      </c>
      <c r="C70">
        <v>14</v>
      </c>
      <c r="D70" t="s">
        <v>2600</v>
      </c>
      <c r="E70">
        <v>1635</v>
      </c>
      <c r="F70" t="s">
        <v>1960</v>
      </c>
      <c r="G70">
        <v>70.177999999999997</v>
      </c>
      <c r="H70">
        <v>2266.6170000000002</v>
      </c>
      <c r="I70">
        <v>86.575999999999993</v>
      </c>
      <c r="J70">
        <v>2775.7069999999999</v>
      </c>
      <c r="K70">
        <v>2042.6</v>
      </c>
      <c r="L70">
        <v>5073.6779999999999</v>
      </c>
      <c r="M70">
        <v>28.55</v>
      </c>
      <c r="N70">
        <v>166.733</v>
      </c>
      <c r="O70">
        <v>0</v>
      </c>
      <c r="P70">
        <v>0.61799999999999999</v>
      </c>
      <c r="Q70">
        <v>0.879</v>
      </c>
      <c r="R70">
        <v>1.0089999999999999</v>
      </c>
      <c r="S70">
        <v>3.7890000000000001</v>
      </c>
      <c r="T70">
        <v>5.3890000000000002</v>
      </c>
      <c r="U70">
        <v>6.1859999999999999</v>
      </c>
      <c r="V70">
        <v>0.3</v>
      </c>
      <c r="W70">
        <v>3.1909999999999998</v>
      </c>
      <c r="Y70" t="str">
        <f t="shared" si="43"/>
        <v>北海道</v>
      </c>
      <c r="Z70" t="str">
        <f t="shared" si="44"/>
        <v>北海道新得町</v>
      </c>
      <c r="AA70" s="159">
        <f t="shared" si="45"/>
        <v>86.575999999999993</v>
      </c>
      <c r="AB70" s="159">
        <f t="shared" si="46"/>
        <v>2775.7069999999999</v>
      </c>
      <c r="AC70" s="159">
        <f t="shared" si="47"/>
        <v>5073.6779999999999</v>
      </c>
      <c r="AD70" s="159">
        <f t="shared" si="48"/>
        <v>166.733</v>
      </c>
      <c r="AE70" s="159">
        <f t="shared" si="49"/>
        <v>3.7890000000000001</v>
      </c>
      <c r="AF70" s="159">
        <f t="shared" si="50"/>
        <v>5.3890000000000002</v>
      </c>
      <c r="AG70" s="159">
        <f t="shared" si="51"/>
        <v>6.1859999999999999</v>
      </c>
      <c r="AH70" s="160">
        <f t="shared" si="52"/>
        <v>8118.0579999999991</v>
      </c>
      <c r="AI70" s="135">
        <f t="shared" si="53"/>
        <v>1.0664619543245442E-2</v>
      </c>
      <c r="AJ70" s="135">
        <f t="shared" si="54"/>
        <v>0.34191761133019749</v>
      </c>
      <c r="AK70" s="135">
        <f t="shared" si="55"/>
        <v>0.62498666553010596</v>
      </c>
      <c r="AL70" s="135">
        <f t="shared" si="56"/>
        <v>2.0538532737755757E-2</v>
      </c>
      <c r="AM70" s="135">
        <f t="shared" si="57"/>
        <v>4.6673724183788788E-4</v>
      </c>
      <c r="AN70" s="135">
        <f t="shared" si="58"/>
        <v>6.6382871371453624E-4</v>
      </c>
      <c r="AO70" s="135">
        <f t="shared" si="59"/>
        <v>7.6200490314309172E-4</v>
      </c>
      <c r="AP70" s="159">
        <f>IFERROR(VLOOKUP(A70,人口!$A$2:$E$1748,5,0),0)</f>
        <v>6099</v>
      </c>
      <c r="AQ70" s="159">
        <f t="shared" si="34"/>
        <v>0</v>
      </c>
      <c r="AR70" s="159">
        <f t="shared" si="35"/>
        <v>1</v>
      </c>
      <c r="AS70" s="159">
        <f t="shared" si="36"/>
        <v>0</v>
      </c>
      <c r="AT70" s="159">
        <f t="shared" si="37"/>
        <v>0</v>
      </c>
      <c r="AU70" s="159">
        <f t="shared" si="38"/>
        <v>0</v>
      </c>
      <c r="AV70" s="159">
        <f t="shared" si="39"/>
        <v>0</v>
      </c>
      <c r="AW70" s="159">
        <f t="shared" si="40"/>
        <v>0</v>
      </c>
      <c r="AX70" s="159">
        <f t="shared" si="60"/>
        <v>0</v>
      </c>
      <c r="AY70" s="159" t="str">
        <f t="shared" si="61"/>
        <v>5千～1万人未満の市町村平均</v>
      </c>
      <c r="AZ70" s="159"/>
    </row>
    <row r="71" spans="1:52" x14ac:dyDescent="0.3">
      <c r="A71" t="str">
        <f t="shared" si="41"/>
        <v>01636</v>
      </c>
      <c r="B71" s="158" t="str">
        <f t="shared" si="42"/>
        <v>01636</v>
      </c>
      <c r="C71">
        <v>14</v>
      </c>
      <c r="D71" t="s">
        <v>2600</v>
      </c>
      <c r="E71">
        <v>1636</v>
      </c>
      <c r="F71" t="s">
        <v>1445</v>
      </c>
      <c r="G71">
        <v>112.851</v>
      </c>
      <c r="H71">
        <v>5156.7929999999997</v>
      </c>
      <c r="I71">
        <v>141.65600000000001</v>
      </c>
      <c r="J71">
        <v>6423.0550000000003</v>
      </c>
      <c r="K71">
        <v>588.70000000000005</v>
      </c>
      <c r="L71">
        <v>1492.617</v>
      </c>
      <c r="M71">
        <v>8.7200000000000006</v>
      </c>
      <c r="N71">
        <v>50.924999999999997</v>
      </c>
      <c r="O71">
        <v>0</v>
      </c>
      <c r="P71">
        <v>0</v>
      </c>
      <c r="Q71">
        <v>0</v>
      </c>
      <c r="R71">
        <v>0</v>
      </c>
      <c r="S71">
        <v>0</v>
      </c>
      <c r="T71">
        <v>0</v>
      </c>
      <c r="U71">
        <v>0</v>
      </c>
      <c r="V71">
        <v>0.58299999999999996</v>
      </c>
      <c r="W71">
        <v>5.6790000000000003</v>
      </c>
      <c r="Y71" t="str">
        <f t="shared" si="43"/>
        <v>北海道</v>
      </c>
      <c r="Z71" t="str">
        <f t="shared" si="44"/>
        <v>北海道清水町</v>
      </c>
      <c r="AA71" s="159">
        <f t="shared" si="45"/>
        <v>141.65600000000001</v>
      </c>
      <c r="AB71" s="159">
        <f t="shared" si="46"/>
        <v>6423.0550000000003</v>
      </c>
      <c r="AC71" s="159">
        <f t="shared" si="47"/>
        <v>1492.617</v>
      </c>
      <c r="AD71" s="159">
        <f t="shared" si="48"/>
        <v>50.924999999999997</v>
      </c>
      <c r="AE71" s="159">
        <f t="shared" si="49"/>
        <v>0</v>
      </c>
      <c r="AF71" s="159">
        <f t="shared" si="50"/>
        <v>0</v>
      </c>
      <c r="AG71" s="159">
        <f t="shared" si="51"/>
        <v>0</v>
      </c>
      <c r="AH71" s="160">
        <f t="shared" si="52"/>
        <v>8108.2530000000006</v>
      </c>
      <c r="AI71" s="135">
        <f t="shared" si="53"/>
        <v>1.7470594467143538E-2</v>
      </c>
      <c r="AJ71" s="135">
        <f t="shared" si="54"/>
        <v>0.79216262738718191</v>
      </c>
      <c r="AK71" s="135">
        <f t="shared" si="55"/>
        <v>0.18408614038067139</v>
      </c>
      <c r="AL71" s="135">
        <f t="shared" si="56"/>
        <v>6.2806377650031385E-3</v>
      </c>
      <c r="AM71" s="135">
        <f t="shared" si="57"/>
        <v>0</v>
      </c>
      <c r="AN71" s="135">
        <f t="shared" si="58"/>
        <v>0</v>
      </c>
      <c r="AO71" s="135">
        <f t="shared" si="59"/>
        <v>0</v>
      </c>
      <c r="AP71" s="159">
        <f>IFERROR(VLOOKUP(A71,人口!$A$2:$E$1748,5,0),0)</f>
        <v>9370</v>
      </c>
      <c r="AQ71" s="159">
        <f t="shared" si="34"/>
        <v>0</v>
      </c>
      <c r="AR71" s="159">
        <f t="shared" si="35"/>
        <v>1</v>
      </c>
      <c r="AS71" s="159">
        <f t="shared" si="36"/>
        <v>0</v>
      </c>
      <c r="AT71" s="159">
        <f t="shared" si="37"/>
        <v>0</v>
      </c>
      <c r="AU71" s="159">
        <f t="shared" si="38"/>
        <v>0</v>
      </c>
      <c r="AV71" s="159">
        <f t="shared" si="39"/>
        <v>0</v>
      </c>
      <c r="AW71" s="159">
        <f t="shared" si="40"/>
        <v>0</v>
      </c>
      <c r="AX71" s="159">
        <f t="shared" si="60"/>
        <v>0</v>
      </c>
      <c r="AY71" s="159" t="str">
        <f t="shared" si="61"/>
        <v>5千～1万人未満の市町村平均</v>
      </c>
      <c r="AZ71" s="159"/>
    </row>
    <row r="72" spans="1:52" x14ac:dyDescent="0.3">
      <c r="A72" t="str">
        <f t="shared" si="41"/>
        <v>01637</v>
      </c>
      <c r="B72" s="158" t="str">
        <f t="shared" si="42"/>
        <v>01637</v>
      </c>
      <c r="C72">
        <v>14</v>
      </c>
      <c r="D72" t="s">
        <v>2600</v>
      </c>
      <c r="E72">
        <v>1637</v>
      </c>
      <c r="F72" t="s">
        <v>1961</v>
      </c>
      <c r="G72">
        <v>150.845</v>
      </c>
      <c r="H72">
        <v>7036.1779999999999</v>
      </c>
      <c r="I72">
        <v>200.791</v>
      </c>
      <c r="J72">
        <v>9269.2870000000003</v>
      </c>
      <c r="K72">
        <v>135.30000000000001</v>
      </c>
      <c r="L72">
        <v>283.19900000000001</v>
      </c>
      <c r="M72">
        <v>6.5819999999999999</v>
      </c>
      <c r="N72">
        <v>38.442</v>
      </c>
      <c r="O72">
        <v>0</v>
      </c>
      <c r="P72">
        <v>0</v>
      </c>
      <c r="Q72">
        <v>0</v>
      </c>
      <c r="R72">
        <v>0.45100000000000001</v>
      </c>
      <c r="S72">
        <v>0</v>
      </c>
      <c r="T72">
        <v>0</v>
      </c>
      <c r="U72">
        <v>2.7650000000000001</v>
      </c>
      <c r="V72">
        <v>0.877</v>
      </c>
      <c r="W72">
        <v>9.18</v>
      </c>
      <c r="Y72" t="str">
        <f t="shared" si="43"/>
        <v>北海道</v>
      </c>
      <c r="Z72" t="str">
        <f t="shared" si="44"/>
        <v>北海道芽室町</v>
      </c>
      <c r="AA72" s="159">
        <f t="shared" si="45"/>
        <v>200.791</v>
      </c>
      <c r="AB72" s="159">
        <f t="shared" si="46"/>
        <v>9269.2870000000003</v>
      </c>
      <c r="AC72" s="159">
        <f t="shared" si="47"/>
        <v>283.19900000000001</v>
      </c>
      <c r="AD72" s="159">
        <f t="shared" si="48"/>
        <v>38.442</v>
      </c>
      <c r="AE72" s="159">
        <f t="shared" si="49"/>
        <v>0</v>
      </c>
      <c r="AF72" s="159">
        <f t="shared" si="50"/>
        <v>0</v>
      </c>
      <c r="AG72" s="159">
        <f t="shared" si="51"/>
        <v>2.7650000000000001</v>
      </c>
      <c r="AH72" s="160">
        <f t="shared" si="52"/>
        <v>9794.4839999999986</v>
      </c>
      <c r="AI72" s="135">
        <f t="shared" si="53"/>
        <v>2.050041635679838E-2</v>
      </c>
      <c r="AJ72" s="135">
        <f t="shared" si="54"/>
        <v>0.94637828802415747</v>
      </c>
      <c r="AK72" s="135">
        <f t="shared" si="55"/>
        <v>2.8914131668396216E-2</v>
      </c>
      <c r="AL72" s="135">
        <f t="shared" si="56"/>
        <v>3.9248621979473351E-3</v>
      </c>
      <c r="AM72" s="135">
        <f t="shared" si="57"/>
        <v>0</v>
      </c>
      <c r="AN72" s="135">
        <f t="shared" si="58"/>
        <v>0</v>
      </c>
      <c r="AO72" s="135">
        <f t="shared" si="59"/>
        <v>2.8230175270080592E-4</v>
      </c>
      <c r="AP72" s="159">
        <f>IFERROR(VLOOKUP(A72,人口!$A$2:$E$1748,5,0),0)</f>
        <v>18468</v>
      </c>
      <c r="AQ72" s="159">
        <f t="shared" si="34"/>
        <v>0</v>
      </c>
      <c r="AR72" s="159">
        <f t="shared" si="35"/>
        <v>0</v>
      </c>
      <c r="AS72" s="159">
        <f t="shared" si="36"/>
        <v>1</v>
      </c>
      <c r="AT72" s="159">
        <f t="shared" si="37"/>
        <v>0</v>
      </c>
      <c r="AU72" s="159">
        <f t="shared" si="38"/>
        <v>0</v>
      </c>
      <c r="AV72" s="159">
        <f t="shared" si="39"/>
        <v>0</v>
      </c>
      <c r="AW72" s="159">
        <f t="shared" si="40"/>
        <v>0</v>
      </c>
      <c r="AX72" s="159">
        <f t="shared" si="60"/>
        <v>0</v>
      </c>
      <c r="AY72" s="159" t="str">
        <f t="shared" si="61"/>
        <v>1万～3万人未満の市町村平均</v>
      </c>
      <c r="AZ72" s="159"/>
    </row>
    <row r="73" spans="1:52" x14ac:dyDescent="0.3">
      <c r="A73" t="str">
        <f t="shared" si="41"/>
        <v>01638</v>
      </c>
      <c r="B73" s="158" t="str">
        <f t="shared" si="42"/>
        <v>01638</v>
      </c>
      <c r="C73">
        <v>14</v>
      </c>
      <c r="D73" t="s">
        <v>2600</v>
      </c>
      <c r="E73">
        <v>1638</v>
      </c>
      <c r="F73" t="s">
        <v>1962</v>
      </c>
      <c r="G73">
        <v>50.627000000000002</v>
      </c>
      <c r="H73">
        <v>2437.308</v>
      </c>
      <c r="I73">
        <v>67.293999999999997</v>
      </c>
      <c r="J73">
        <v>3216.54</v>
      </c>
      <c r="K73">
        <v>42</v>
      </c>
      <c r="L73">
        <v>97.045000000000002</v>
      </c>
      <c r="M73">
        <v>8.9760000000000009</v>
      </c>
      <c r="N73">
        <v>49.165999999999997</v>
      </c>
      <c r="O73">
        <v>0</v>
      </c>
      <c r="P73">
        <v>0</v>
      </c>
      <c r="Q73">
        <v>0</v>
      </c>
      <c r="R73">
        <v>0</v>
      </c>
      <c r="S73">
        <v>0</v>
      </c>
      <c r="T73">
        <v>0</v>
      </c>
      <c r="U73">
        <v>0</v>
      </c>
      <c r="V73">
        <v>0.193</v>
      </c>
      <c r="W73">
        <v>1.9630000000000001</v>
      </c>
      <c r="Y73" t="str">
        <f t="shared" si="43"/>
        <v>北海道</v>
      </c>
      <c r="Z73" t="str">
        <f t="shared" si="44"/>
        <v>北海道中札内村</v>
      </c>
      <c r="AA73" s="159">
        <f t="shared" si="45"/>
        <v>67.293999999999997</v>
      </c>
      <c r="AB73" s="159">
        <f t="shared" si="46"/>
        <v>3216.54</v>
      </c>
      <c r="AC73" s="159">
        <f t="shared" si="47"/>
        <v>97.045000000000002</v>
      </c>
      <c r="AD73" s="159">
        <f t="shared" si="48"/>
        <v>49.165999999999997</v>
      </c>
      <c r="AE73" s="159">
        <f t="shared" si="49"/>
        <v>0</v>
      </c>
      <c r="AF73" s="159">
        <f t="shared" si="50"/>
        <v>0</v>
      </c>
      <c r="AG73" s="159">
        <f t="shared" si="51"/>
        <v>0</v>
      </c>
      <c r="AH73" s="160">
        <f t="shared" si="52"/>
        <v>3430.0450000000001</v>
      </c>
      <c r="AI73" s="135">
        <f t="shared" si="53"/>
        <v>1.9618984590581173E-2</v>
      </c>
      <c r="AJ73" s="135">
        <f t="shared" si="54"/>
        <v>0.9377544609473053</v>
      </c>
      <c r="AK73" s="135">
        <f t="shared" si="55"/>
        <v>2.8292631729321335E-2</v>
      </c>
      <c r="AL73" s="135">
        <f t="shared" si="56"/>
        <v>1.4333922732792135E-2</v>
      </c>
      <c r="AM73" s="135">
        <f t="shared" si="57"/>
        <v>0</v>
      </c>
      <c r="AN73" s="135">
        <f t="shared" si="58"/>
        <v>0</v>
      </c>
      <c r="AO73" s="135">
        <f t="shared" si="59"/>
        <v>0</v>
      </c>
      <c r="AP73" s="159">
        <f>IFERROR(VLOOKUP(A73,人口!$A$2:$E$1748,5,0),0)</f>
        <v>3917</v>
      </c>
      <c r="AQ73" s="159">
        <f t="shared" si="34"/>
        <v>1</v>
      </c>
      <c r="AR73" s="159">
        <f t="shared" si="35"/>
        <v>0</v>
      </c>
      <c r="AS73" s="159">
        <f t="shared" si="36"/>
        <v>0</v>
      </c>
      <c r="AT73" s="159">
        <f t="shared" si="37"/>
        <v>0</v>
      </c>
      <c r="AU73" s="159">
        <f t="shared" si="38"/>
        <v>0</v>
      </c>
      <c r="AV73" s="159">
        <f t="shared" si="39"/>
        <v>0</v>
      </c>
      <c r="AW73" s="159">
        <f t="shared" si="40"/>
        <v>0</v>
      </c>
      <c r="AX73" s="159">
        <f t="shared" si="60"/>
        <v>0</v>
      </c>
      <c r="AY73" s="159" t="str">
        <f t="shared" si="61"/>
        <v>5千人未満の市町村平均</v>
      </c>
      <c r="AZ73" s="159"/>
    </row>
    <row r="74" spans="1:52" x14ac:dyDescent="0.3">
      <c r="A74" t="str">
        <f t="shared" si="41"/>
        <v>01639</v>
      </c>
      <c r="B74" s="158" t="str">
        <f t="shared" si="42"/>
        <v>01639</v>
      </c>
      <c r="C74">
        <v>14</v>
      </c>
      <c r="D74" t="s">
        <v>2600</v>
      </c>
      <c r="E74">
        <v>1639</v>
      </c>
      <c r="F74" t="s">
        <v>1963</v>
      </c>
      <c r="G74">
        <v>43.183</v>
      </c>
      <c r="H74">
        <v>4202.7070000000003</v>
      </c>
      <c r="I74">
        <v>58.658000000000001</v>
      </c>
      <c r="J74">
        <v>5669.94</v>
      </c>
      <c r="K74">
        <v>11.1</v>
      </c>
      <c r="L74">
        <v>19.323</v>
      </c>
      <c r="M74">
        <v>0</v>
      </c>
      <c r="N74">
        <v>0</v>
      </c>
      <c r="O74">
        <v>0</v>
      </c>
      <c r="P74">
        <v>0</v>
      </c>
      <c r="Q74">
        <v>0</v>
      </c>
      <c r="R74">
        <v>0</v>
      </c>
      <c r="S74">
        <v>0</v>
      </c>
      <c r="T74">
        <v>0</v>
      </c>
      <c r="U74">
        <v>0</v>
      </c>
      <c r="V74">
        <v>0.16200000000000001</v>
      </c>
      <c r="W74">
        <v>1.6140000000000001</v>
      </c>
      <c r="Y74" t="str">
        <f t="shared" si="43"/>
        <v>北海道</v>
      </c>
      <c r="Z74" t="str">
        <f t="shared" si="44"/>
        <v>北海道更別村</v>
      </c>
      <c r="AA74" s="159">
        <f t="shared" si="45"/>
        <v>58.658000000000001</v>
      </c>
      <c r="AB74" s="159">
        <f t="shared" si="46"/>
        <v>5669.94</v>
      </c>
      <c r="AC74" s="159">
        <f t="shared" si="47"/>
        <v>19.323</v>
      </c>
      <c r="AD74" s="159">
        <f t="shared" si="48"/>
        <v>0</v>
      </c>
      <c r="AE74" s="159">
        <f t="shared" si="49"/>
        <v>0</v>
      </c>
      <c r="AF74" s="159">
        <f t="shared" si="50"/>
        <v>0</v>
      </c>
      <c r="AG74" s="159">
        <f t="shared" si="51"/>
        <v>0</v>
      </c>
      <c r="AH74" s="160">
        <f t="shared" si="52"/>
        <v>5747.9210000000003</v>
      </c>
      <c r="AI74" s="135">
        <f t="shared" si="53"/>
        <v>1.0205081106716671E-2</v>
      </c>
      <c r="AJ74" s="135">
        <f t="shared" si="54"/>
        <v>0.98643318166690175</v>
      </c>
      <c r="AK74" s="135">
        <f t="shared" si="55"/>
        <v>3.3617372263815039E-3</v>
      </c>
      <c r="AL74" s="135">
        <f t="shared" si="56"/>
        <v>0</v>
      </c>
      <c r="AM74" s="135">
        <f t="shared" si="57"/>
        <v>0</v>
      </c>
      <c r="AN74" s="135">
        <f t="shared" si="58"/>
        <v>0</v>
      </c>
      <c r="AO74" s="135">
        <f t="shared" si="59"/>
        <v>0</v>
      </c>
      <c r="AP74" s="159">
        <f>IFERROR(VLOOKUP(A74,人口!$A$2:$E$1748,5,0),0)</f>
        <v>3157</v>
      </c>
      <c r="AQ74" s="159">
        <f t="shared" si="34"/>
        <v>1</v>
      </c>
      <c r="AR74" s="159">
        <f t="shared" si="35"/>
        <v>0</v>
      </c>
      <c r="AS74" s="159">
        <f t="shared" si="36"/>
        <v>0</v>
      </c>
      <c r="AT74" s="159">
        <f t="shared" si="37"/>
        <v>0</v>
      </c>
      <c r="AU74" s="159">
        <f t="shared" si="38"/>
        <v>0</v>
      </c>
      <c r="AV74" s="159">
        <f t="shared" si="39"/>
        <v>0</v>
      </c>
      <c r="AW74" s="159">
        <f t="shared" si="40"/>
        <v>0</v>
      </c>
      <c r="AX74" s="159">
        <f t="shared" si="60"/>
        <v>0</v>
      </c>
      <c r="AY74" s="159" t="str">
        <f t="shared" si="61"/>
        <v>5千人未満の市町村平均</v>
      </c>
      <c r="AZ74" s="159"/>
    </row>
    <row r="75" spans="1:52" x14ac:dyDescent="0.3">
      <c r="A75" t="str">
        <f t="shared" si="41"/>
        <v>01641</v>
      </c>
      <c r="B75" s="158" t="str">
        <f t="shared" si="42"/>
        <v>01641</v>
      </c>
      <c r="C75">
        <v>14</v>
      </c>
      <c r="D75" t="s">
        <v>2600</v>
      </c>
      <c r="E75">
        <v>1641</v>
      </c>
      <c r="F75" t="s">
        <v>1964</v>
      </c>
      <c r="G75">
        <v>80.242000000000004</v>
      </c>
      <c r="H75">
        <v>4934.5450000000001</v>
      </c>
      <c r="I75">
        <v>106.256</v>
      </c>
      <c r="J75">
        <v>6485.8739999999998</v>
      </c>
      <c r="K75">
        <v>1573.7</v>
      </c>
      <c r="L75">
        <v>3099.5520000000001</v>
      </c>
      <c r="M75">
        <v>13.324999999999999</v>
      </c>
      <c r="N75">
        <v>72.994</v>
      </c>
      <c r="O75">
        <v>0</v>
      </c>
      <c r="P75">
        <v>0</v>
      </c>
      <c r="Q75">
        <v>1.4999999999999999E-2</v>
      </c>
      <c r="R75">
        <v>0.26</v>
      </c>
      <c r="S75">
        <v>0</v>
      </c>
      <c r="T75">
        <v>8.8999999999999996E-2</v>
      </c>
      <c r="U75">
        <v>1.591</v>
      </c>
      <c r="V75">
        <v>0.27700000000000002</v>
      </c>
      <c r="W75">
        <v>2.8039999999999998</v>
      </c>
      <c r="Y75" t="str">
        <f t="shared" si="43"/>
        <v>北海道</v>
      </c>
      <c r="Z75" t="str">
        <f t="shared" si="44"/>
        <v>北海道大樹町</v>
      </c>
      <c r="AA75" s="159">
        <f t="shared" si="45"/>
        <v>106.256</v>
      </c>
      <c r="AB75" s="159">
        <f t="shared" si="46"/>
        <v>6485.8739999999998</v>
      </c>
      <c r="AC75" s="159">
        <f t="shared" si="47"/>
        <v>3099.5520000000001</v>
      </c>
      <c r="AD75" s="159">
        <f t="shared" si="48"/>
        <v>72.994</v>
      </c>
      <c r="AE75" s="159">
        <f t="shared" si="49"/>
        <v>0</v>
      </c>
      <c r="AF75" s="159">
        <f t="shared" si="50"/>
        <v>8.8999999999999996E-2</v>
      </c>
      <c r="AG75" s="159">
        <f t="shared" si="51"/>
        <v>1.591</v>
      </c>
      <c r="AH75" s="160">
        <f t="shared" si="52"/>
        <v>9766.3560000000016</v>
      </c>
      <c r="AI75" s="135">
        <f t="shared" si="53"/>
        <v>1.0879799999098945E-2</v>
      </c>
      <c r="AJ75" s="135">
        <f t="shared" si="54"/>
        <v>0.66410378650952295</v>
      </c>
      <c r="AK75" s="135">
        <f t="shared" si="55"/>
        <v>0.31737036823150822</v>
      </c>
      <c r="AL75" s="135">
        <f t="shared" si="56"/>
        <v>7.4740261362579849E-3</v>
      </c>
      <c r="AM75" s="135">
        <f t="shared" si="57"/>
        <v>0</v>
      </c>
      <c r="AN75" s="135">
        <f t="shared" si="58"/>
        <v>9.1129178580014889E-6</v>
      </c>
      <c r="AO75" s="135">
        <f t="shared" si="59"/>
        <v>1.6290620575371199E-4</v>
      </c>
      <c r="AP75" s="159">
        <f>IFERROR(VLOOKUP(A75,人口!$A$2:$E$1748,5,0),0)</f>
        <v>5526</v>
      </c>
      <c r="AQ75" s="159">
        <f t="shared" si="34"/>
        <v>0</v>
      </c>
      <c r="AR75" s="159">
        <f t="shared" si="35"/>
        <v>1</v>
      </c>
      <c r="AS75" s="159">
        <f t="shared" si="36"/>
        <v>0</v>
      </c>
      <c r="AT75" s="159">
        <f t="shared" si="37"/>
        <v>0</v>
      </c>
      <c r="AU75" s="159">
        <f t="shared" si="38"/>
        <v>0</v>
      </c>
      <c r="AV75" s="159">
        <f t="shared" si="39"/>
        <v>0</v>
      </c>
      <c r="AW75" s="159">
        <f t="shared" si="40"/>
        <v>0</v>
      </c>
      <c r="AX75" s="159">
        <f t="shared" si="60"/>
        <v>0</v>
      </c>
      <c r="AY75" s="159" t="str">
        <f t="shared" si="61"/>
        <v>5千～1万人未満の市町村平均</v>
      </c>
      <c r="AZ75" s="159"/>
    </row>
    <row r="76" spans="1:52" x14ac:dyDescent="0.3">
      <c r="A76" t="str">
        <f t="shared" si="41"/>
        <v>01642</v>
      </c>
      <c r="B76" s="158" t="str">
        <f t="shared" si="42"/>
        <v>01642</v>
      </c>
      <c r="C76">
        <v>14</v>
      </c>
      <c r="D76" t="s">
        <v>2600</v>
      </c>
      <c r="E76">
        <v>1642</v>
      </c>
      <c r="F76" t="s">
        <v>1965</v>
      </c>
      <c r="G76">
        <v>59.98</v>
      </c>
      <c r="H76">
        <v>2362.5949999999998</v>
      </c>
      <c r="I76">
        <v>74.802000000000007</v>
      </c>
      <c r="J76">
        <v>2913.567</v>
      </c>
      <c r="K76">
        <v>1267</v>
      </c>
      <c r="L76">
        <v>2938.36</v>
      </c>
      <c r="M76">
        <v>14.093999999999999</v>
      </c>
      <c r="N76">
        <v>77.204999999999998</v>
      </c>
      <c r="O76">
        <v>0</v>
      </c>
      <c r="P76">
        <v>0</v>
      </c>
      <c r="Q76">
        <v>0.108</v>
      </c>
      <c r="R76">
        <v>0.46400000000000002</v>
      </c>
      <c r="S76">
        <v>0</v>
      </c>
      <c r="T76">
        <v>0.66400000000000003</v>
      </c>
      <c r="U76">
        <v>2.843</v>
      </c>
      <c r="V76">
        <v>0.36099999999999999</v>
      </c>
      <c r="W76">
        <v>3.827</v>
      </c>
      <c r="Y76" t="str">
        <f t="shared" si="43"/>
        <v>北海道</v>
      </c>
      <c r="Z76" t="str">
        <f t="shared" si="44"/>
        <v>北海道広尾町</v>
      </c>
      <c r="AA76" s="159">
        <f t="shared" si="45"/>
        <v>74.802000000000007</v>
      </c>
      <c r="AB76" s="159">
        <f t="shared" si="46"/>
        <v>2913.567</v>
      </c>
      <c r="AC76" s="159">
        <f t="shared" si="47"/>
        <v>2938.36</v>
      </c>
      <c r="AD76" s="159">
        <f t="shared" si="48"/>
        <v>77.204999999999998</v>
      </c>
      <c r="AE76" s="159">
        <f t="shared" si="49"/>
        <v>0</v>
      </c>
      <c r="AF76" s="159">
        <f t="shared" si="50"/>
        <v>0.66400000000000003</v>
      </c>
      <c r="AG76" s="159">
        <f t="shared" si="51"/>
        <v>2.843</v>
      </c>
      <c r="AH76" s="160">
        <f t="shared" si="52"/>
        <v>6007.4409999999998</v>
      </c>
      <c r="AI76" s="135">
        <f t="shared" si="53"/>
        <v>1.2451557992829227E-2</v>
      </c>
      <c r="AJ76" s="135">
        <f t="shared" si="54"/>
        <v>0.48499302781334019</v>
      </c>
      <c r="AK76" s="135">
        <f t="shared" si="55"/>
        <v>0.48912007625210141</v>
      </c>
      <c r="AL76" s="135">
        <f t="shared" si="56"/>
        <v>1.2851561921290612E-2</v>
      </c>
      <c r="AM76" s="135">
        <f t="shared" si="57"/>
        <v>0</v>
      </c>
      <c r="AN76" s="135">
        <f t="shared" si="58"/>
        <v>1.1052959155154417E-4</v>
      </c>
      <c r="AO76" s="135">
        <f t="shared" si="59"/>
        <v>4.7324642888710853E-4</v>
      </c>
      <c r="AP76" s="159">
        <f>IFERROR(VLOOKUP(A76,人口!$A$2:$E$1748,5,0),0)</f>
        <v>6669</v>
      </c>
      <c r="AQ76" s="159">
        <f t="shared" si="34"/>
        <v>0</v>
      </c>
      <c r="AR76" s="159">
        <f t="shared" si="35"/>
        <v>1</v>
      </c>
      <c r="AS76" s="159">
        <f t="shared" si="36"/>
        <v>0</v>
      </c>
      <c r="AT76" s="159">
        <f t="shared" si="37"/>
        <v>0</v>
      </c>
      <c r="AU76" s="159">
        <f t="shared" si="38"/>
        <v>0</v>
      </c>
      <c r="AV76" s="159">
        <f t="shared" si="39"/>
        <v>0</v>
      </c>
      <c r="AW76" s="159">
        <f t="shared" si="40"/>
        <v>0</v>
      </c>
      <c r="AX76" s="159">
        <f t="shared" si="60"/>
        <v>0</v>
      </c>
      <c r="AY76" s="159" t="str">
        <f t="shared" si="61"/>
        <v>5千～1万人未満の市町村平均</v>
      </c>
      <c r="AZ76" s="159"/>
    </row>
    <row r="77" spans="1:52" x14ac:dyDescent="0.3">
      <c r="A77" t="str">
        <f t="shared" si="41"/>
        <v>01643</v>
      </c>
      <c r="B77" s="158" t="str">
        <f t="shared" si="42"/>
        <v>01643</v>
      </c>
      <c r="C77">
        <v>14</v>
      </c>
      <c r="D77" t="s">
        <v>2600</v>
      </c>
      <c r="E77">
        <v>1643</v>
      </c>
      <c r="F77" t="s">
        <v>1966</v>
      </c>
      <c r="G77">
        <v>176.95099999999999</v>
      </c>
      <c r="H77">
        <v>7073.4279999999999</v>
      </c>
      <c r="I77">
        <v>239.096</v>
      </c>
      <c r="J77">
        <v>9426.9120000000003</v>
      </c>
      <c r="K77">
        <v>551.4</v>
      </c>
      <c r="L77">
        <v>1059.384</v>
      </c>
      <c r="M77">
        <v>0.22900000000000001</v>
      </c>
      <c r="N77">
        <v>1.2549999999999999</v>
      </c>
      <c r="O77">
        <v>0</v>
      </c>
      <c r="P77">
        <v>0</v>
      </c>
      <c r="Q77">
        <v>0</v>
      </c>
      <c r="R77">
        <v>6.5000000000000002E-2</v>
      </c>
      <c r="S77">
        <v>0</v>
      </c>
      <c r="T77">
        <v>0</v>
      </c>
      <c r="U77">
        <v>0.40100000000000002</v>
      </c>
      <c r="V77">
        <v>1.3160000000000001</v>
      </c>
      <c r="W77">
        <v>13.016999999999999</v>
      </c>
      <c r="Y77" t="str">
        <f t="shared" si="43"/>
        <v>北海道</v>
      </c>
      <c r="Z77" t="str">
        <f t="shared" si="44"/>
        <v>北海道幕別町</v>
      </c>
      <c r="AA77" s="159">
        <f t="shared" si="45"/>
        <v>239.096</v>
      </c>
      <c r="AB77" s="159">
        <f t="shared" si="46"/>
        <v>9426.9120000000003</v>
      </c>
      <c r="AC77" s="159">
        <f t="shared" si="47"/>
        <v>1059.384</v>
      </c>
      <c r="AD77" s="159">
        <f t="shared" si="48"/>
        <v>1.2549999999999999</v>
      </c>
      <c r="AE77" s="159">
        <f t="shared" si="49"/>
        <v>0</v>
      </c>
      <c r="AF77" s="159">
        <f t="shared" si="50"/>
        <v>0</v>
      </c>
      <c r="AG77" s="159">
        <f t="shared" si="51"/>
        <v>0.40100000000000002</v>
      </c>
      <c r="AH77" s="160">
        <f t="shared" si="52"/>
        <v>10727.047999999999</v>
      </c>
      <c r="AI77" s="135">
        <f t="shared" si="53"/>
        <v>2.2289077106767866E-2</v>
      </c>
      <c r="AJ77" s="135">
        <f t="shared" si="54"/>
        <v>0.8787983422839164</v>
      </c>
      <c r="AK77" s="135">
        <f t="shared" si="55"/>
        <v>9.8758204493911109E-2</v>
      </c>
      <c r="AL77" s="135">
        <f t="shared" si="56"/>
        <v>1.1699397634838588E-4</v>
      </c>
      <c r="AM77" s="135">
        <f t="shared" si="57"/>
        <v>0</v>
      </c>
      <c r="AN77" s="135">
        <f t="shared" si="58"/>
        <v>0</v>
      </c>
      <c r="AO77" s="135">
        <f t="shared" si="59"/>
        <v>3.7382139056336848E-5</v>
      </c>
      <c r="AP77" s="159">
        <f>IFERROR(VLOOKUP(A77,人口!$A$2:$E$1748,5,0),0)</f>
        <v>26636</v>
      </c>
      <c r="AQ77" s="159">
        <f t="shared" si="34"/>
        <v>0</v>
      </c>
      <c r="AR77" s="159">
        <f t="shared" si="35"/>
        <v>0</v>
      </c>
      <c r="AS77" s="159">
        <f t="shared" si="36"/>
        <v>1</v>
      </c>
      <c r="AT77" s="159">
        <f t="shared" si="37"/>
        <v>0</v>
      </c>
      <c r="AU77" s="159">
        <f t="shared" si="38"/>
        <v>0</v>
      </c>
      <c r="AV77" s="159">
        <f t="shared" si="39"/>
        <v>0</v>
      </c>
      <c r="AW77" s="159">
        <f t="shared" si="40"/>
        <v>0</v>
      </c>
      <c r="AX77" s="159">
        <f t="shared" si="60"/>
        <v>0</v>
      </c>
      <c r="AY77" s="159" t="str">
        <f t="shared" si="61"/>
        <v>1万～3万人未満の市町村平均</v>
      </c>
      <c r="AZ77" s="159"/>
    </row>
    <row r="78" spans="1:52" x14ac:dyDescent="0.3">
      <c r="A78" t="str">
        <f t="shared" si="41"/>
        <v>01644</v>
      </c>
      <c r="B78" s="158" t="str">
        <f t="shared" si="42"/>
        <v>01644</v>
      </c>
      <c r="C78">
        <v>14</v>
      </c>
      <c r="D78" t="s">
        <v>2600</v>
      </c>
      <c r="E78">
        <v>1644</v>
      </c>
      <c r="F78" t="s">
        <v>638</v>
      </c>
      <c r="G78">
        <v>67.322000000000003</v>
      </c>
      <c r="H78">
        <v>2016.0250000000001</v>
      </c>
      <c r="I78">
        <v>91.4</v>
      </c>
      <c r="J78">
        <v>2699.1190000000001</v>
      </c>
      <c r="K78">
        <v>1221.5999999999999</v>
      </c>
      <c r="L78">
        <v>2437.25</v>
      </c>
      <c r="M78">
        <v>0</v>
      </c>
      <c r="N78">
        <v>0</v>
      </c>
      <c r="O78">
        <v>0</v>
      </c>
      <c r="P78">
        <v>0</v>
      </c>
      <c r="Q78">
        <v>0</v>
      </c>
      <c r="R78">
        <v>0</v>
      </c>
      <c r="S78">
        <v>0</v>
      </c>
      <c r="T78">
        <v>0</v>
      </c>
      <c r="U78">
        <v>0</v>
      </c>
      <c r="V78">
        <v>0.47299999999999998</v>
      </c>
      <c r="W78">
        <v>4.1390000000000002</v>
      </c>
      <c r="Y78" t="str">
        <f t="shared" si="43"/>
        <v>北海道</v>
      </c>
      <c r="Z78" t="str">
        <f t="shared" si="44"/>
        <v>北海道池田町</v>
      </c>
      <c r="AA78" s="159">
        <f t="shared" si="45"/>
        <v>91.4</v>
      </c>
      <c r="AB78" s="159">
        <f t="shared" si="46"/>
        <v>2699.1190000000001</v>
      </c>
      <c r="AC78" s="159">
        <f t="shared" si="47"/>
        <v>2437.25</v>
      </c>
      <c r="AD78" s="159">
        <f t="shared" si="48"/>
        <v>0</v>
      </c>
      <c r="AE78" s="159">
        <f t="shared" si="49"/>
        <v>0</v>
      </c>
      <c r="AF78" s="159">
        <f t="shared" si="50"/>
        <v>0</v>
      </c>
      <c r="AG78" s="159">
        <f t="shared" si="51"/>
        <v>0</v>
      </c>
      <c r="AH78" s="160">
        <f t="shared" si="52"/>
        <v>5227.7690000000002</v>
      </c>
      <c r="AI78" s="135">
        <f t="shared" si="53"/>
        <v>1.7483557517556723E-2</v>
      </c>
      <c r="AJ78" s="135">
        <f t="shared" si="54"/>
        <v>0.51630418252987076</v>
      </c>
      <c r="AK78" s="135">
        <f t="shared" si="55"/>
        <v>0.46621225995257248</v>
      </c>
      <c r="AL78" s="135">
        <f t="shared" si="56"/>
        <v>0</v>
      </c>
      <c r="AM78" s="135">
        <f t="shared" si="57"/>
        <v>0</v>
      </c>
      <c r="AN78" s="135">
        <f t="shared" si="58"/>
        <v>0</v>
      </c>
      <c r="AO78" s="135">
        <f t="shared" si="59"/>
        <v>0</v>
      </c>
      <c r="AP78" s="159">
        <f>IFERROR(VLOOKUP(A78,人口!$A$2:$E$1748,5,0),0)</f>
        <v>6619</v>
      </c>
      <c r="AQ78" s="159">
        <f t="shared" si="34"/>
        <v>0</v>
      </c>
      <c r="AR78" s="159">
        <f t="shared" si="35"/>
        <v>1</v>
      </c>
      <c r="AS78" s="159">
        <f t="shared" si="36"/>
        <v>0</v>
      </c>
      <c r="AT78" s="159">
        <f t="shared" si="37"/>
        <v>0</v>
      </c>
      <c r="AU78" s="159">
        <f t="shared" si="38"/>
        <v>0</v>
      </c>
      <c r="AV78" s="159">
        <f t="shared" si="39"/>
        <v>0</v>
      </c>
      <c r="AW78" s="159">
        <f t="shared" si="40"/>
        <v>0</v>
      </c>
      <c r="AX78" s="159">
        <f t="shared" si="60"/>
        <v>0</v>
      </c>
      <c r="AY78" s="159" t="str">
        <f t="shared" si="61"/>
        <v>5千～1万人未満の市町村平均</v>
      </c>
      <c r="AZ78" s="159"/>
    </row>
    <row r="79" spans="1:52" x14ac:dyDescent="0.3">
      <c r="A79" t="str">
        <f t="shared" si="41"/>
        <v>01645</v>
      </c>
      <c r="B79" s="158" t="str">
        <f t="shared" si="42"/>
        <v>01645</v>
      </c>
      <c r="C79">
        <v>14</v>
      </c>
      <c r="D79" t="s">
        <v>2600</v>
      </c>
      <c r="E79">
        <v>1645</v>
      </c>
      <c r="F79" t="s">
        <v>1967</v>
      </c>
      <c r="G79">
        <v>57.344999999999999</v>
      </c>
      <c r="H79">
        <v>2650.6320000000001</v>
      </c>
      <c r="I79">
        <v>77.611000000000004</v>
      </c>
      <c r="J79">
        <v>3557.8310000000001</v>
      </c>
      <c r="K79">
        <v>2278.8000000000002</v>
      </c>
      <c r="L79">
        <v>4862.12</v>
      </c>
      <c r="M79">
        <v>1.7000000000000001E-2</v>
      </c>
      <c r="N79">
        <v>9.0999999999999998E-2</v>
      </c>
      <c r="O79">
        <v>0</v>
      </c>
      <c r="P79">
        <v>0</v>
      </c>
      <c r="Q79">
        <v>0</v>
      </c>
      <c r="R79">
        <v>2.9289999999999998</v>
      </c>
      <c r="S79">
        <v>0</v>
      </c>
      <c r="T79">
        <v>0</v>
      </c>
      <c r="U79">
        <v>17.959</v>
      </c>
      <c r="V79">
        <v>0.16200000000000001</v>
      </c>
      <c r="W79">
        <v>1.6140000000000001</v>
      </c>
      <c r="Y79" t="str">
        <f t="shared" si="43"/>
        <v>北海道</v>
      </c>
      <c r="Z79" t="str">
        <f t="shared" si="44"/>
        <v>北海道豊頃町</v>
      </c>
      <c r="AA79" s="159">
        <f t="shared" si="45"/>
        <v>77.611000000000004</v>
      </c>
      <c r="AB79" s="159">
        <f t="shared" si="46"/>
        <v>3557.8310000000001</v>
      </c>
      <c r="AC79" s="159">
        <f t="shared" si="47"/>
        <v>4862.12</v>
      </c>
      <c r="AD79" s="159">
        <f t="shared" si="48"/>
        <v>9.0999999999999998E-2</v>
      </c>
      <c r="AE79" s="159">
        <f t="shared" si="49"/>
        <v>0</v>
      </c>
      <c r="AF79" s="159">
        <f t="shared" si="50"/>
        <v>0</v>
      </c>
      <c r="AG79" s="159">
        <f t="shared" si="51"/>
        <v>17.959</v>
      </c>
      <c r="AH79" s="160">
        <f t="shared" si="52"/>
        <v>8515.612000000001</v>
      </c>
      <c r="AI79" s="135">
        <f t="shared" si="53"/>
        <v>9.1139662070089614E-3</v>
      </c>
      <c r="AJ79" s="135">
        <f t="shared" si="54"/>
        <v>0.41780097543194777</v>
      </c>
      <c r="AK79" s="135">
        <f t="shared" si="55"/>
        <v>0.57096542209767187</v>
      </c>
      <c r="AL79" s="135">
        <f t="shared" si="56"/>
        <v>1.0686254845805561E-5</v>
      </c>
      <c r="AM79" s="135">
        <f t="shared" si="57"/>
        <v>0</v>
      </c>
      <c r="AN79" s="135">
        <f t="shared" si="58"/>
        <v>0</v>
      </c>
      <c r="AO79" s="135">
        <f t="shared" si="59"/>
        <v>2.1089500085255172E-3</v>
      </c>
      <c r="AP79" s="159">
        <f>IFERROR(VLOOKUP(A79,人口!$A$2:$E$1748,5,0),0)</f>
        <v>3145</v>
      </c>
      <c r="AQ79" s="159">
        <f t="shared" si="34"/>
        <v>1</v>
      </c>
      <c r="AR79" s="159">
        <f t="shared" si="35"/>
        <v>0</v>
      </c>
      <c r="AS79" s="159">
        <f t="shared" si="36"/>
        <v>0</v>
      </c>
      <c r="AT79" s="159">
        <f t="shared" si="37"/>
        <v>0</v>
      </c>
      <c r="AU79" s="159">
        <f t="shared" si="38"/>
        <v>0</v>
      </c>
      <c r="AV79" s="159">
        <f t="shared" si="39"/>
        <v>0</v>
      </c>
      <c r="AW79" s="159">
        <f t="shared" si="40"/>
        <v>0</v>
      </c>
      <c r="AX79" s="159">
        <f t="shared" si="60"/>
        <v>0</v>
      </c>
      <c r="AY79" s="159" t="str">
        <f t="shared" si="61"/>
        <v>5千人未満の市町村平均</v>
      </c>
      <c r="AZ79" s="159"/>
    </row>
    <row r="80" spans="1:52" x14ac:dyDescent="0.3">
      <c r="A80" t="str">
        <f t="shared" si="41"/>
        <v>01646</v>
      </c>
      <c r="B80" s="158" t="str">
        <f t="shared" si="42"/>
        <v>01646</v>
      </c>
      <c r="C80">
        <v>14</v>
      </c>
      <c r="D80" t="s">
        <v>2600</v>
      </c>
      <c r="E80">
        <v>1646</v>
      </c>
      <c r="F80" t="s">
        <v>1968</v>
      </c>
      <c r="G80">
        <v>87.171999999999997</v>
      </c>
      <c r="H80">
        <v>3746.931</v>
      </c>
      <c r="I80">
        <v>116.52800000000001</v>
      </c>
      <c r="J80">
        <v>4954.3090000000002</v>
      </c>
      <c r="K80">
        <v>652.20000000000005</v>
      </c>
      <c r="L80">
        <v>1248.5740000000001</v>
      </c>
      <c r="M80">
        <v>0</v>
      </c>
      <c r="N80">
        <v>0</v>
      </c>
      <c r="O80">
        <v>0</v>
      </c>
      <c r="P80">
        <v>0</v>
      </c>
      <c r="Q80">
        <v>0</v>
      </c>
      <c r="R80">
        <v>1.2999999999999999E-2</v>
      </c>
      <c r="S80">
        <v>0</v>
      </c>
      <c r="T80">
        <v>0</v>
      </c>
      <c r="U80">
        <v>0.08</v>
      </c>
      <c r="V80">
        <v>0.39</v>
      </c>
      <c r="W80">
        <v>3.9409999999999998</v>
      </c>
      <c r="Y80" t="str">
        <f t="shared" si="43"/>
        <v>北海道</v>
      </c>
      <c r="Z80" t="str">
        <f t="shared" si="44"/>
        <v>北海道本別町</v>
      </c>
      <c r="AA80" s="159">
        <f t="shared" si="45"/>
        <v>116.52800000000001</v>
      </c>
      <c r="AB80" s="159">
        <f t="shared" si="46"/>
        <v>4954.3090000000002</v>
      </c>
      <c r="AC80" s="159">
        <f t="shared" si="47"/>
        <v>1248.5740000000001</v>
      </c>
      <c r="AD80" s="159">
        <f t="shared" si="48"/>
        <v>0</v>
      </c>
      <c r="AE80" s="159">
        <f t="shared" si="49"/>
        <v>0</v>
      </c>
      <c r="AF80" s="159">
        <f t="shared" si="50"/>
        <v>0</v>
      </c>
      <c r="AG80" s="159">
        <f t="shared" si="51"/>
        <v>0.08</v>
      </c>
      <c r="AH80" s="160">
        <f t="shared" si="52"/>
        <v>6319.491</v>
      </c>
      <c r="AI80" s="135">
        <f t="shared" si="53"/>
        <v>1.8439459760287658E-2</v>
      </c>
      <c r="AJ80" s="135">
        <f t="shared" si="54"/>
        <v>0.783972791479567</v>
      </c>
      <c r="AK80" s="135">
        <f t="shared" si="55"/>
        <v>0.19757508951274716</v>
      </c>
      <c r="AL80" s="135">
        <f t="shared" si="56"/>
        <v>0</v>
      </c>
      <c r="AM80" s="135">
        <f t="shared" si="57"/>
        <v>0</v>
      </c>
      <c r="AN80" s="135">
        <f t="shared" si="58"/>
        <v>0</v>
      </c>
      <c r="AO80" s="135">
        <f t="shared" si="59"/>
        <v>1.2659247398247739E-5</v>
      </c>
      <c r="AP80" s="159">
        <f>IFERROR(VLOOKUP(A80,人口!$A$2:$E$1748,5,0),0)</f>
        <v>6899</v>
      </c>
      <c r="AQ80" s="159">
        <f t="shared" si="34"/>
        <v>0</v>
      </c>
      <c r="AR80" s="159">
        <f t="shared" si="35"/>
        <v>1</v>
      </c>
      <c r="AS80" s="159">
        <f t="shared" si="36"/>
        <v>0</v>
      </c>
      <c r="AT80" s="159">
        <f t="shared" si="37"/>
        <v>0</v>
      </c>
      <c r="AU80" s="159">
        <f t="shared" si="38"/>
        <v>0</v>
      </c>
      <c r="AV80" s="159">
        <f t="shared" si="39"/>
        <v>0</v>
      </c>
      <c r="AW80" s="159">
        <f t="shared" si="40"/>
        <v>0</v>
      </c>
      <c r="AX80" s="159">
        <f t="shared" si="60"/>
        <v>0</v>
      </c>
      <c r="AY80" s="159" t="str">
        <f t="shared" si="61"/>
        <v>5千～1万人未満の市町村平均</v>
      </c>
      <c r="AZ80" s="159"/>
    </row>
    <row r="81" spans="1:52" x14ac:dyDescent="0.3">
      <c r="A81" t="str">
        <f t="shared" si="41"/>
        <v>01647</v>
      </c>
      <c r="B81" s="158" t="str">
        <f t="shared" si="42"/>
        <v>01647</v>
      </c>
      <c r="C81">
        <v>14</v>
      </c>
      <c r="D81" t="s">
        <v>2600</v>
      </c>
      <c r="E81">
        <v>1647</v>
      </c>
      <c r="F81" t="s">
        <v>1969</v>
      </c>
      <c r="G81">
        <v>91.094999999999999</v>
      </c>
      <c r="H81">
        <v>4381.4350000000004</v>
      </c>
      <c r="I81">
        <v>119.235</v>
      </c>
      <c r="J81">
        <v>5670.47</v>
      </c>
      <c r="K81">
        <v>4086.8</v>
      </c>
      <c r="L81">
        <v>8958.6389999999992</v>
      </c>
      <c r="M81">
        <v>13.904</v>
      </c>
      <c r="N81">
        <v>81.203000000000003</v>
      </c>
      <c r="O81">
        <v>0</v>
      </c>
      <c r="P81">
        <v>0.255</v>
      </c>
      <c r="Q81">
        <v>2.944</v>
      </c>
      <c r="R81">
        <v>2.294</v>
      </c>
      <c r="S81">
        <v>1.5629999999999999</v>
      </c>
      <c r="T81">
        <v>18.053999999999998</v>
      </c>
      <c r="U81">
        <v>14.065</v>
      </c>
      <c r="V81">
        <v>0.36</v>
      </c>
      <c r="W81">
        <v>3.6349999999999998</v>
      </c>
      <c r="Y81" t="str">
        <f t="shared" si="43"/>
        <v>北海道</v>
      </c>
      <c r="Z81" t="str">
        <f t="shared" si="44"/>
        <v>北海道足寄町</v>
      </c>
      <c r="AA81" s="159">
        <f t="shared" si="45"/>
        <v>119.235</v>
      </c>
      <c r="AB81" s="159">
        <f t="shared" si="46"/>
        <v>5670.47</v>
      </c>
      <c r="AC81" s="159">
        <f t="shared" si="47"/>
        <v>8958.6389999999992</v>
      </c>
      <c r="AD81" s="159">
        <f t="shared" si="48"/>
        <v>81.203000000000003</v>
      </c>
      <c r="AE81" s="159">
        <f t="shared" si="49"/>
        <v>1.5629999999999999</v>
      </c>
      <c r="AF81" s="159">
        <f t="shared" si="50"/>
        <v>18.053999999999998</v>
      </c>
      <c r="AG81" s="159">
        <f t="shared" si="51"/>
        <v>14.065</v>
      </c>
      <c r="AH81" s="160">
        <f t="shared" si="52"/>
        <v>14863.228999999999</v>
      </c>
      <c r="AI81" s="135">
        <f t="shared" si="53"/>
        <v>8.0221464662893916E-3</v>
      </c>
      <c r="AJ81" s="135">
        <f t="shared" si="54"/>
        <v>0.38150996664318371</v>
      </c>
      <c r="AK81" s="135">
        <f t="shared" si="55"/>
        <v>0.60273840899578413</v>
      </c>
      <c r="AL81" s="135">
        <f t="shared" si="56"/>
        <v>5.463348509264037E-3</v>
      </c>
      <c r="AM81" s="135">
        <f t="shared" si="57"/>
        <v>1.0515884536260594E-4</v>
      </c>
      <c r="AN81" s="135">
        <f t="shared" si="58"/>
        <v>1.214675492115475E-3</v>
      </c>
      <c r="AO81" s="135">
        <f t="shared" si="59"/>
        <v>9.4629504800067331E-4</v>
      </c>
      <c r="AP81" s="159">
        <f>IFERROR(VLOOKUP(A81,人口!$A$2:$E$1748,5,0),0)</f>
        <v>6787</v>
      </c>
      <c r="AQ81" s="159">
        <f t="shared" si="34"/>
        <v>0</v>
      </c>
      <c r="AR81" s="159">
        <f t="shared" si="35"/>
        <v>1</v>
      </c>
      <c r="AS81" s="159">
        <f t="shared" si="36"/>
        <v>0</v>
      </c>
      <c r="AT81" s="159">
        <f t="shared" si="37"/>
        <v>0</v>
      </c>
      <c r="AU81" s="159">
        <f t="shared" si="38"/>
        <v>0</v>
      </c>
      <c r="AV81" s="159">
        <f t="shared" si="39"/>
        <v>0</v>
      </c>
      <c r="AW81" s="159">
        <f t="shared" si="40"/>
        <v>0</v>
      </c>
      <c r="AX81" s="159">
        <f t="shared" si="60"/>
        <v>0</v>
      </c>
      <c r="AY81" s="159" t="str">
        <f t="shared" si="61"/>
        <v>5千～1万人未満の市町村平均</v>
      </c>
      <c r="AZ81" s="159"/>
    </row>
    <row r="82" spans="1:52" x14ac:dyDescent="0.3">
      <c r="A82" t="str">
        <f t="shared" si="41"/>
        <v>01648</v>
      </c>
      <c r="B82" s="158" t="str">
        <f t="shared" si="42"/>
        <v>01648</v>
      </c>
      <c r="C82">
        <v>14</v>
      </c>
      <c r="D82" t="s">
        <v>2600</v>
      </c>
      <c r="E82">
        <v>1648</v>
      </c>
      <c r="F82" t="s">
        <v>1970</v>
      </c>
      <c r="G82">
        <v>31.882000000000001</v>
      </c>
      <c r="H82">
        <v>2071.3760000000002</v>
      </c>
      <c r="I82">
        <v>40.173000000000002</v>
      </c>
      <c r="J82">
        <v>2587.6669999999999</v>
      </c>
      <c r="K82">
        <v>3101.4</v>
      </c>
      <c r="L82">
        <v>7301.241</v>
      </c>
      <c r="M82">
        <v>3.7879999999999998</v>
      </c>
      <c r="N82">
        <v>22.12</v>
      </c>
      <c r="O82">
        <v>0</v>
      </c>
      <c r="P82">
        <v>0</v>
      </c>
      <c r="Q82">
        <v>0</v>
      </c>
      <c r="R82">
        <v>5.8000000000000003E-2</v>
      </c>
      <c r="S82">
        <v>0</v>
      </c>
      <c r="T82">
        <v>0</v>
      </c>
      <c r="U82">
        <v>0.35599999999999998</v>
      </c>
      <c r="V82">
        <v>0.123</v>
      </c>
      <c r="W82">
        <v>1.2769999999999999</v>
      </c>
      <c r="Y82" t="str">
        <f t="shared" si="43"/>
        <v>北海道</v>
      </c>
      <c r="Z82" t="str">
        <f t="shared" si="44"/>
        <v>北海道陸別町</v>
      </c>
      <c r="AA82" s="159">
        <f t="shared" si="45"/>
        <v>40.173000000000002</v>
      </c>
      <c r="AB82" s="159">
        <f t="shared" si="46"/>
        <v>2587.6669999999999</v>
      </c>
      <c r="AC82" s="159">
        <f t="shared" si="47"/>
        <v>7301.241</v>
      </c>
      <c r="AD82" s="159">
        <f t="shared" si="48"/>
        <v>22.12</v>
      </c>
      <c r="AE82" s="159">
        <f t="shared" si="49"/>
        <v>0</v>
      </c>
      <c r="AF82" s="159">
        <f t="shared" si="50"/>
        <v>0</v>
      </c>
      <c r="AG82" s="159">
        <f t="shared" si="51"/>
        <v>0.35599999999999998</v>
      </c>
      <c r="AH82" s="160">
        <f t="shared" si="52"/>
        <v>9951.5570000000007</v>
      </c>
      <c r="AI82" s="135">
        <f t="shared" si="53"/>
        <v>4.0368557402625542E-3</v>
      </c>
      <c r="AJ82" s="135">
        <f t="shared" si="54"/>
        <v>0.2600263456261166</v>
      </c>
      <c r="AK82" s="135">
        <f t="shared" si="55"/>
        <v>0.73367825758321026</v>
      </c>
      <c r="AL82" s="135">
        <f t="shared" si="56"/>
        <v>2.2227677538298779E-3</v>
      </c>
      <c r="AM82" s="135">
        <f t="shared" si="57"/>
        <v>0</v>
      </c>
      <c r="AN82" s="135">
        <f t="shared" si="58"/>
        <v>0</v>
      </c>
      <c r="AO82" s="135">
        <f t="shared" si="59"/>
        <v>3.5773296580625521E-5</v>
      </c>
      <c r="AP82" s="159">
        <f>IFERROR(VLOOKUP(A82,人口!$A$2:$E$1748,5,0),0)</f>
        <v>2362</v>
      </c>
      <c r="AQ82" s="159">
        <f t="shared" si="34"/>
        <v>1</v>
      </c>
      <c r="AR82" s="159">
        <f t="shared" si="35"/>
        <v>0</v>
      </c>
      <c r="AS82" s="159">
        <f t="shared" si="36"/>
        <v>0</v>
      </c>
      <c r="AT82" s="159">
        <f t="shared" si="37"/>
        <v>0</v>
      </c>
      <c r="AU82" s="159">
        <f t="shared" si="38"/>
        <v>0</v>
      </c>
      <c r="AV82" s="159">
        <f t="shared" si="39"/>
        <v>0</v>
      </c>
      <c r="AW82" s="159">
        <f t="shared" si="40"/>
        <v>0</v>
      </c>
      <c r="AX82" s="159">
        <f t="shared" si="60"/>
        <v>0</v>
      </c>
      <c r="AY82" s="159" t="str">
        <f t="shared" si="61"/>
        <v>5千人未満の市町村平均</v>
      </c>
      <c r="AZ82" s="159"/>
    </row>
    <row r="83" spans="1:52" x14ac:dyDescent="0.3">
      <c r="A83" t="str">
        <f t="shared" si="41"/>
        <v>01649</v>
      </c>
      <c r="B83" s="158" t="str">
        <f t="shared" si="42"/>
        <v>01649</v>
      </c>
      <c r="C83">
        <v>14</v>
      </c>
      <c r="D83" t="s">
        <v>2600</v>
      </c>
      <c r="E83">
        <v>1649</v>
      </c>
      <c r="F83" t="s">
        <v>1971</v>
      </c>
      <c r="G83">
        <v>64.805999999999997</v>
      </c>
      <c r="H83">
        <v>3037.078</v>
      </c>
      <c r="I83">
        <v>86.692999999999998</v>
      </c>
      <c r="J83">
        <v>4017.1509999999998</v>
      </c>
      <c r="K83">
        <v>2510.6</v>
      </c>
      <c r="L83">
        <v>5495.6940000000004</v>
      </c>
      <c r="M83">
        <v>0</v>
      </c>
      <c r="N83">
        <v>0</v>
      </c>
      <c r="O83">
        <v>0</v>
      </c>
      <c r="P83">
        <v>0</v>
      </c>
      <c r="Q83">
        <v>0</v>
      </c>
      <c r="R83">
        <v>0.871</v>
      </c>
      <c r="S83">
        <v>0</v>
      </c>
      <c r="T83">
        <v>0</v>
      </c>
      <c r="U83">
        <v>5.3410000000000002</v>
      </c>
      <c r="V83">
        <v>0.26100000000000001</v>
      </c>
      <c r="W83">
        <v>2.6120000000000001</v>
      </c>
      <c r="Y83" t="str">
        <f t="shared" si="43"/>
        <v>北海道</v>
      </c>
      <c r="Z83" t="str">
        <f t="shared" si="44"/>
        <v>北海道浦幌町</v>
      </c>
      <c r="AA83" s="159">
        <f t="shared" si="45"/>
        <v>86.692999999999998</v>
      </c>
      <c r="AB83" s="159">
        <f t="shared" si="46"/>
        <v>4017.1509999999998</v>
      </c>
      <c r="AC83" s="159">
        <f t="shared" si="47"/>
        <v>5495.6940000000004</v>
      </c>
      <c r="AD83" s="159">
        <f t="shared" si="48"/>
        <v>0</v>
      </c>
      <c r="AE83" s="159">
        <f t="shared" si="49"/>
        <v>0</v>
      </c>
      <c r="AF83" s="159">
        <f t="shared" si="50"/>
        <v>0</v>
      </c>
      <c r="AG83" s="159">
        <f t="shared" si="51"/>
        <v>5.3410000000000002</v>
      </c>
      <c r="AH83" s="160">
        <f t="shared" si="52"/>
        <v>9604.8790000000008</v>
      </c>
      <c r="AI83" s="135">
        <f t="shared" si="53"/>
        <v>9.0259335906261798E-3</v>
      </c>
      <c r="AJ83" s="135">
        <f t="shared" si="54"/>
        <v>0.41824066706098012</v>
      </c>
      <c r="AK83" s="135">
        <f t="shared" si="55"/>
        <v>0.57217732779350994</v>
      </c>
      <c r="AL83" s="135">
        <f t="shared" si="56"/>
        <v>0</v>
      </c>
      <c r="AM83" s="135">
        <f t="shared" si="57"/>
        <v>0</v>
      </c>
      <c r="AN83" s="135">
        <f t="shared" si="58"/>
        <v>0</v>
      </c>
      <c r="AO83" s="135">
        <f t="shared" si="59"/>
        <v>5.56071554883721E-4</v>
      </c>
      <c r="AP83" s="159">
        <f>IFERROR(VLOOKUP(A83,人口!$A$2:$E$1748,5,0),0)</f>
        <v>4615</v>
      </c>
      <c r="AQ83" s="159">
        <f t="shared" si="34"/>
        <v>1</v>
      </c>
      <c r="AR83" s="159">
        <f t="shared" si="35"/>
        <v>0</v>
      </c>
      <c r="AS83" s="159">
        <f t="shared" si="36"/>
        <v>0</v>
      </c>
      <c r="AT83" s="159">
        <f t="shared" si="37"/>
        <v>0</v>
      </c>
      <c r="AU83" s="159">
        <f t="shared" si="38"/>
        <v>0</v>
      </c>
      <c r="AV83" s="159">
        <f t="shared" si="39"/>
        <v>0</v>
      </c>
      <c r="AW83" s="159">
        <f t="shared" si="40"/>
        <v>0</v>
      </c>
      <c r="AX83" s="159">
        <f t="shared" si="60"/>
        <v>0</v>
      </c>
      <c r="AY83" s="159" t="str">
        <f t="shared" si="61"/>
        <v>5千人未満の市町村平均</v>
      </c>
      <c r="AZ83" s="159"/>
    </row>
    <row r="84" spans="1:52" x14ac:dyDescent="0.3">
      <c r="A84" t="str">
        <f t="shared" si="41"/>
        <v>01661</v>
      </c>
      <c r="B84" s="158" t="str">
        <f t="shared" si="42"/>
        <v>01661</v>
      </c>
      <c r="C84">
        <v>14</v>
      </c>
      <c r="D84" t="s">
        <v>2600</v>
      </c>
      <c r="E84">
        <v>1661</v>
      </c>
      <c r="F84" t="s">
        <v>1972</v>
      </c>
      <c r="G84">
        <v>95.387</v>
      </c>
      <c r="H84">
        <v>206.94</v>
      </c>
      <c r="I84">
        <v>127.17700000000001</v>
      </c>
      <c r="J84">
        <v>271.815</v>
      </c>
      <c r="K84">
        <v>1275.3</v>
      </c>
      <c r="L84">
        <v>3239.6109999999999</v>
      </c>
      <c r="M84">
        <v>0</v>
      </c>
      <c r="N84">
        <v>0</v>
      </c>
      <c r="O84">
        <v>0</v>
      </c>
      <c r="P84">
        <v>0</v>
      </c>
      <c r="Q84">
        <v>0</v>
      </c>
      <c r="R84">
        <v>0</v>
      </c>
      <c r="S84">
        <v>0</v>
      </c>
      <c r="T84">
        <v>0</v>
      </c>
      <c r="U84">
        <v>0</v>
      </c>
      <c r="V84">
        <v>0.98099999999999998</v>
      </c>
      <c r="W84">
        <v>13.018000000000001</v>
      </c>
      <c r="Y84" t="str">
        <f t="shared" si="43"/>
        <v>北海道</v>
      </c>
      <c r="Z84" t="str">
        <f t="shared" si="44"/>
        <v>北海道釧路町</v>
      </c>
      <c r="AA84" s="159">
        <f t="shared" si="45"/>
        <v>127.17700000000001</v>
      </c>
      <c r="AB84" s="159">
        <f t="shared" si="46"/>
        <v>271.815</v>
      </c>
      <c r="AC84" s="159">
        <f t="shared" si="47"/>
        <v>3239.6109999999999</v>
      </c>
      <c r="AD84" s="159">
        <f t="shared" si="48"/>
        <v>0</v>
      </c>
      <c r="AE84" s="159">
        <f t="shared" si="49"/>
        <v>0</v>
      </c>
      <c r="AF84" s="159">
        <f t="shared" si="50"/>
        <v>0</v>
      </c>
      <c r="AG84" s="159">
        <f t="shared" si="51"/>
        <v>0</v>
      </c>
      <c r="AH84" s="160">
        <f t="shared" si="52"/>
        <v>3638.6030000000001</v>
      </c>
      <c r="AI84" s="135">
        <f t="shared" si="53"/>
        <v>3.4952150591861769E-2</v>
      </c>
      <c r="AJ84" s="135">
        <f t="shared" si="54"/>
        <v>7.470312095054063E-2</v>
      </c>
      <c r="AK84" s="135">
        <f t="shared" si="55"/>
        <v>0.8903447284575976</v>
      </c>
      <c r="AL84" s="135">
        <f t="shared" si="56"/>
        <v>0</v>
      </c>
      <c r="AM84" s="135">
        <f t="shared" si="57"/>
        <v>0</v>
      </c>
      <c r="AN84" s="135">
        <f t="shared" si="58"/>
        <v>0</v>
      </c>
      <c r="AO84" s="135">
        <f t="shared" si="59"/>
        <v>0</v>
      </c>
      <c r="AP84" s="159">
        <f>IFERROR(VLOOKUP(A84,人口!$A$2:$E$1748,5,0),0)</f>
        <v>19573</v>
      </c>
      <c r="AQ84" s="159">
        <f t="shared" si="34"/>
        <v>0</v>
      </c>
      <c r="AR84" s="159">
        <f t="shared" si="35"/>
        <v>0</v>
      </c>
      <c r="AS84" s="159">
        <f t="shared" si="36"/>
        <v>1</v>
      </c>
      <c r="AT84" s="159">
        <f t="shared" si="37"/>
        <v>0</v>
      </c>
      <c r="AU84" s="159">
        <f t="shared" si="38"/>
        <v>0</v>
      </c>
      <c r="AV84" s="159">
        <f t="shared" si="39"/>
        <v>0</v>
      </c>
      <c r="AW84" s="159">
        <f t="shared" si="40"/>
        <v>0</v>
      </c>
      <c r="AX84" s="159">
        <f t="shared" si="60"/>
        <v>0</v>
      </c>
      <c r="AY84" s="159" t="str">
        <f t="shared" si="61"/>
        <v>1万～3万人未満の市町村平均</v>
      </c>
      <c r="AZ84" s="159"/>
    </row>
    <row r="85" spans="1:52" x14ac:dyDescent="0.3">
      <c r="A85" t="str">
        <f t="shared" si="41"/>
        <v>01662</v>
      </c>
      <c r="B85" s="158" t="str">
        <f t="shared" si="42"/>
        <v>01662</v>
      </c>
      <c r="C85">
        <v>14</v>
      </c>
      <c r="D85" t="s">
        <v>2600</v>
      </c>
      <c r="E85">
        <v>1662</v>
      </c>
      <c r="F85" t="s">
        <v>1973</v>
      </c>
      <c r="G85">
        <v>82.040999999999997</v>
      </c>
      <c r="H85">
        <v>3196.6979999999999</v>
      </c>
      <c r="I85">
        <v>99.617000000000004</v>
      </c>
      <c r="J85">
        <v>3835.5509999999999</v>
      </c>
      <c r="K85">
        <v>4370</v>
      </c>
      <c r="L85">
        <v>10135.209000000001</v>
      </c>
      <c r="M85">
        <v>0</v>
      </c>
      <c r="N85">
        <v>0</v>
      </c>
      <c r="O85">
        <v>0</v>
      </c>
      <c r="P85">
        <v>0</v>
      </c>
      <c r="Q85">
        <v>0</v>
      </c>
      <c r="R85">
        <v>0</v>
      </c>
      <c r="S85">
        <v>0</v>
      </c>
      <c r="T85">
        <v>0</v>
      </c>
      <c r="U85">
        <v>0</v>
      </c>
      <c r="V85">
        <v>0.48099999999999998</v>
      </c>
      <c r="W85">
        <v>5.0720000000000001</v>
      </c>
      <c r="Y85" t="str">
        <f t="shared" si="43"/>
        <v>北海道</v>
      </c>
      <c r="Z85" t="str">
        <f t="shared" si="44"/>
        <v>北海道厚岸町</v>
      </c>
      <c r="AA85" s="159">
        <f t="shared" si="45"/>
        <v>99.617000000000004</v>
      </c>
      <c r="AB85" s="159">
        <f t="shared" si="46"/>
        <v>3835.5509999999999</v>
      </c>
      <c r="AC85" s="159">
        <f t="shared" si="47"/>
        <v>10135.209000000001</v>
      </c>
      <c r="AD85" s="159">
        <f t="shared" si="48"/>
        <v>0</v>
      </c>
      <c r="AE85" s="159">
        <f t="shared" si="49"/>
        <v>0</v>
      </c>
      <c r="AF85" s="159">
        <f t="shared" si="50"/>
        <v>0</v>
      </c>
      <c r="AG85" s="159">
        <f t="shared" si="51"/>
        <v>0</v>
      </c>
      <c r="AH85" s="160">
        <f t="shared" si="52"/>
        <v>14070.377</v>
      </c>
      <c r="AI85" s="135">
        <f t="shared" si="53"/>
        <v>7.0799097991475282E-3</v>
      </c>
      <c r="AJ85" s="135">
        <f t="shared" si="54"/>
        <v>0.27259759990794846</v>
      </c>
      <c r="AK85" s="135">
        <f t="shared" si="55"/>
        <v>0.72032249029290407</v>
      </c>
      <c r="AL85" s="135">
        <f t="shared" si="56"/>
        <v>0</v>
      </c>
      <c r="AM85" s="135">
        <f t="shared" si="57"/>
        <v>0</v>
      </c>
      <c r="AN85" s="135">
        <f t="shared" si="58"/>
        <v>0</v>
      </c>
      <c r="AO85" s="135">
        <f t="shared" si="59"/>
        <v>0</v>
      </c>
      <c r="AP85" s="159">
        <f>IFERROR(VLOOKUP(A85,人口!$A$2:$E$1748,5,0),0)</f>
        <v>9183</v>
      </c>
      <c r="AQ85" s="159">
        <f t="shared" si="34"/>
        <v>0</v>
      </c>
      <c r="AR85" s="159">
        <f t="shared" si="35"/>
        <v>1</v>
      </c>
      <c r="AS85" s="159">
        <f t="shared" si="36"/>
        <v>0</v>
      </c>
      <c r="AT85" s="159">
        <f t="shared" si="37"/>
        <v>0</v>
      </c>
      <c r="AU85" s="159">
        <f t="shared" si="38"/>
        <v>0</v>
      </c>
      <c r="AV85" s="159">
        <f t="shared" si="39"/>
        <v>0</v>
      </c>
      <c r="AW85" s="159">
        <f t="shared" si="40"/>
        <v>0</v>
      </c>
      <c r="AX85" s="159">
        <f t="shared" si="60"/>
        <v>0</v>
      </c>
      <c r="AY85" s="159" t="str">
        <f t="shared" si="61"/>
        <v>5千～1万人未満の市町村平均</v>
      </c>
      <c r="AZ85" s="159"/>
    </row>
    <row r="86" spans="1:52" x14ac:dyDescent="0.3">
      <c r="A86" t="str">
        <f t="shared" si="41"/>
        <v>01663</v>
      </c>
      <c r="B86" s="158" t="str">
        <f t="shared" si="42"/>
        <v>01663</v>
      </c>
      <c r="C86">
        <v>14</v>
      </c>
      <c r="D86" t="s">
        <v>2600</v>
      </c>
      <c r="E86">
        <v>1663</v>
      </c>
      <c r="F86" t="s">
        <v>1974</v>
      </c>
      <c r="G86">
        <v>83.747</v>
      </c>
      <c r="H86">
        <v>5154.402</v>
      </c>
      <c r="I86">
        <v>100.53</v>
      </c>
      <c r="J86">
        <v>6133.8969999999999</v>
      </c>
      <c r="K86">
        <v>1441.6</v>
      </c>
      <c r="L86">
        <v>3693.011</v>
      </c>
      <c r="M86">
        <v>0</v>
      </c>
      <c r="N86">
        <v>0</v>
      </c>
      <c r="O86">
        <v>0</v>
      </c>
      <c r="P86">
        <v>0</v>
      </c>
      <c r="Q86">
        <v>0</v>
      </c>
      <c r="R86">
        <v>0</v>
      </c>
      <c r="S86">
        <v>0</v>
      </c>
      <c r="T86">
        <v>0</v>
      </c>
      <c r="U86">
        <v>0</v>
      </c>
      <c r="V86">
        <v>0.30099999999999999</v>
      </c>
      <c r="W86">
        <v>3.1360000000000001</v>
      </c>
      <c r="Y86" t="str">
        <f t="shared" si="43"/>
        <v>北海道</v>
      </c>
      <c r="Z86" t="str">
        <f t="shared" si="44"/>
        <v>北海道浜中町</v>
      </c>
      <c r="AA86" s="159">
        <f t="shared" si="45"/>
        <v>100.53</v>
      </c>
      <c r="AB86" s="159">
        <f t="shared" si="46"/>
        <v>6133.8969999999999</v>
      </c>
      <c r="AC86" s="159">
        <f t="shared" si="47"/>
        <v>3693.011</v>
      </c>
      <c r="AD86" s="159">
        <f t="shared" si="48"/>
        <v>0</v>
      </c>
      <c r="AE86" s="159">
        <f t="shared" si="49"/>
        <v>0</v>
      </c>
      <c r="AF86" s="159">
        <f t="shared" si="50"/>
        <v>0</v>
      </c>
      <c r="AG86" s="159">
        <f t="shared" si="51"/>
        <v>0</v>
      </c>
      <c r="AH86" s="160">
        <f t="shared" si="52"/>
        <v>9927.4380000000001</v>
      </c>
      <c r="AI86" s="135">
        <f t="shared" si="53"/>
        <v>1.0126479762452307E-2</v>
      </c>
      <c r="AJ86" s="135">
        <f t="shared" si="54"/>
        <v>0.61787311086707364</v>
      </c>
      <c r="AK86" s="135">
        <f t="shared" si="55"/>
        <v>0.37200040937047402</v>
      </c>
      <c r="AL86" s="135">
        <f t="shared" si="56"/>
        <v>0</v>
      </c>
      <c r="AM86" s="135">
        <f t="shared" si="57"/>
        <v>0</v>
      </c>
      <c r="AN86" s="135">
        <f t="shared" si="58"/>
        <v>0</v>
      </c>
      <c r="AO86" s="135">
        <f t="shared" si="59"/>
        <v>0</v>
      </c>
      <c r="AP86" s="159">
        <f>IFERROR(VLOOKUP(A86,人口!$A$2:$E$1748,5,0),0)</f>
        <v>5748</v>
      </c>
      <c r="AQ86" s="159">
        <f t="shared" si="34"/>
        <v>0</v>
      </c>
      <c r="AR86" s="159">
        <f t="shared" si="35"/>
        <v>1</v>
      </c>
      <c r="AS86" s="159">
        <f t="shared" si="36"/>
        <v>0</v>
      </c>
      <c r="AT86" s="159">
        <f t="shared" si="37"/>
        <v>0</v>
      </c>
      <c r="AU86" s="159">
        <f t="shared" si="38"/>
        <v>0</v>
      </c>
      <c r="AV86" s="159">
        <f t="shared" si="39"/>
        <v>0</v>
      </c>
      <c r="AW86" s="159">
        <f t="shared" si="40"/>
        <v>0</v>
      </c>
      <c r="AX86" s="159">
        <f t="shared" si="60"/>
        <v>0</v>
      </c>
      <c r="AY86" s="159" t="str">
        <f t="shared" si="61"/>
        <v>5千～1万人未満の市町村平均</v>
      </c>
      <c r="AZ86" s="159"/>
    </row>
    <row r="87" spans="1:52" x14ac:dyDescent="0.3">
      <c r="A87" t="str">
        <f t="shared" si="41"/>
        <v>01664</v>
      </c>
      <c r="B87" s="158" t="str">
        <f t="shared" si="42"/>
        <v>01664</v>
      </c>
      <c r="C87">
        <v>14</v>
      </c>
      <c r="D87" t="s">
        <v>2600</v>
      </c>
      <c r="E87">
        <v>1664</v>
      </c>
      <c r="F87" t="s">
        <v>1975</v>
      </c>
      <c r="G87">
        <v>95.519000000000005</v>
      </c>
      <c r="H87">
        <v>10095.983</v>
      </c>
      <c r="I87">
        <v>118.65900000000001</v>
      </c>
      <c r="J87">
        <v>12432.525</v>
      </c>
      <c r="K87">
        <v>5088.5</v>
      </c>
      <c r="L87">
        <v>11020.079</v>
      </c>
      <c r="M87">
        <v>0</v>
      </c>
      <c r="N87">
        <v>0</v>
      </c>
      <c r="O87">
        <v>0</v>
      </c>
      <c r="P87">
        <v>0</v>
      </c>
      <c r="Q87">
        <v>1.9E-2</v>
      </c>
      <c r="R87">
        <v>1.181</v>
      </c>
      <c r="S87">
        <v>0</v>
      </c>
      <c r="T87">
        <v>0.114</v>
      </c>
      <c r="U87">
        <v>7.2389999999999999</v>
      </c>
      <c r="V87">
        <v>0.37</v>
      </c>
      <c r="W87">
        <v>3.9449999999999998</v>
      </c>
      <c r="Y87" t="str">
        <f t="shared" si="43"/>
        <v>北海道</v>
      </c>
      <c r="Z87" t="str">
        <f t="shared" si="44"/>
        <v>北海道標茶町</v>
      </c>
      <c r="AA87" s="159">
        <f t="shared" si="45"/>
        <v>118.65900000000001</v>
      </c>
      <c r="AB87" s="159">
        <f t="shared" si="46"/>
        <v>12432.525</v>
      </c>
      <c r="AC87" s="159">
        <f t="shared" si="47"/>
        <v>11020.079</v>
      </c>
      <c r="AD87" s="159">
        <f t="shared" si="48"/>
        <v>0</v>
      </c>
      <c r="AE87" s="159">
        <f t="shared" si="49"/>
        <v>0</v>
      </c>
      <c r="AF87" s="159">
        <f t="shared" si="50"/>
        <v>0.114</v>
      </c>
      <c r="AG87" s="159">
        <f t="shared" si="51"/>
        <v>7.2389999999999999</v>
      </c>
      <c r="AH87" s="160">
        <f t="shared" si="52"/>
        <v>23578.616000000002</v>
      </c>
      <c r="AI87" s="135">
        <f t="shared" si="53"/>
        <v>5.0324836707973022E-3</v>
      </c>
      <c r="AJ87" s="135">
        <f t="shared" si="54"/>
        <v>0.5272796757875865</v>
      </c>
      <c r="AK87" s="135">
        <f t="shared" si="55"/>
        <v>0.46737599017686188</v>
      </c>
      <c r="AL87" s="135">
        <f t="shared" si="56"/>
        <v>0</v>
      </c>
      <c r="AM87" s="135">
        <f t="shared" si="57"/>
        <v>0</v>
      </c>
      <c r="AN87" s="135">
        <f t="shared" si="58"/>
        <v>4.8348893760346238E-6</v>
      </c>
      <c r="AO87" s="135">
        <f t="shared" si="59"/>
        <v>3.0701547537819861E-4</v>
      </c>
      <c r="AP87" s="159">
        <f>IFERROR(VLOOKUP(A87,人口!$A$2:$E$1748,5,0),0)</f>
        <v>7509</v>
      </c>
      <c r="AQ87" s="159">
        <f t="shared" si="34"/>
        <v>0</v>
      </c>
      <c r="AR87" s="159">
        <f t="shared" si="35"/>
        <v>1</v>
      </c>
      <c r="AS87" s="159">
        <f t="shared" si="36"/>
        <v>0</v>
      </c>
      <c r="AT87" s="159">
        <f t="shared" si="37"/>
        <v>0</v>
      </c>
      <c r="AU87" s="159">
        <f t="shared" si="38"/>
        <v>0</v>
      </c>
      <c r="AV87" s="159">
        <f t="shared" si="39"/>
        <v>0</v>
      </c>
      <c r="AW87" s="159">
        <f t="shared" si="40"/>
        <v>0</v>
      </c>
      <c r="AX87" s="159">
        <f t="shared" si="60"/>
        <v>0</v>
      </c>
      <c r="AY87" s="159" t="str">
        <f t="shared" si="61"/>
        <v>5千～1万人未満の市町村平均</v>
      </c>
      <c r="AZ87" s="159"/>
    </row>
    <row r="88" spans="1:52" x14ac:dyDescent="0.3">
      <c r="A88" t="str">
        <f t="shared" si="41"/>
        <v>01665</v>
      </c>
      <c r="B88" s="158" t="str">
        <f t="shared" si="42"/>
        <v>01665</v>
      </c>
      <c r="C88">
        <v>14</v>
      </c>
      <c r="D88" t="s">
        <v>2600</v>
      </c>
      <c r="E88">
        <v>1665</v>
      </c>
      <c r="F88" t="s">
        <v>1976</v>
      </c>
      <c r="G88">
        <v>86.341999999999999</v>
      </c>
      <c r="H88">
        <v>3557.2739999999999</v>
      </c>
      <c r="I88">
        <v>104.16500000000001</v>
      </c>
      <c r="J88">
        <v>4255.1469999999999</v>
      </c>
      <c r="K88">
        <v>2557.4</v>
      </c>
      <c r="L88">
        <v>6919.5959999999995</v>
      </c>
      <c r="M88">
        <v>0.375</v>
      </c>
      <c r="N88">
        <v>3.1179999999999999</v>
      </c>
      <c r="O88">
        <v>0</v>
      </c>
      <c r="P88">
        <v>46.048000000000002</v>
      </c>
      <c r="Q88">
        <v>4.5060000000000002</v>
      </c>
      <c r="R88">
        <v>6.9429999999999996</v>
      </c>
      <c r="S88">
        <v>321.50099999999998</v>
      </c>
      <c r="T88">
        <v>27.631</v>
      </c>
      <c r="U88">
        <v>42.575000000000003</v>
      </c>
      <c r="V88">
        <v>0.37</v>
      </c>
      <c r="W88">
        <v>3.9689999999999999</v>
      </c>
      <c r="Y88" t="str">
        <f t="shared" si="43"/>
        <v>北海道</v>
      </c>
      <c r="Z88" t="str">
        <f t="shared" si="44"/>
        <v>北海道弟子屈町</v>
      </c>
      <c r="AA88" s="159">
        <f t="shared" si="45"/>
        <v>104.16500000000001</v>
      </c>
      <c r="AB88" s="159">
        <f t="shared" si="46"/>
        <v>4255.1469999999999</v>
      </c>
      <c r="AC88" s="159">
        <f t="shared" si="47"/>
        <v>6919.5959999999995</v>
      </c>
      <c r="AD88" s="159">
        <f t="shared" si="48"/>
        <v>3.1179999999999999</v>
      </c>
      <c r="AE88" s="159">
        <f t="shared" si="49"/>
        <v>321.50099999999998</v>
      </c>
      <c r="AF88" s="159">
        <f t="shared" si="50"/>
        <v>27.631</v>
      </c>
      <c r="AG88" s="159">
        <f t="shared" si="51"/>
        <v>42.575000000000003</v>
      </c>
      <c r="AH88" s="160">
        <f t="shared" si="52"/>
        <v>11673.733</v>
      </c>
      <c r="AI88" s="135">
        <f t="shared" si="53"/>
        <v>8.9230240232494613E-3</v>
      </c>
      <c r="AJ88" s="135">
        <f t="shared" si="54"/>
        <v>0.3645061095709487</v>
      </c>
      <c r="AK88" s="135">
        <f t="shared" si="55"/>
        <v>0.59274920884347782</v>
      </c>
      <c r="AL88" s="135">
        <f t="shared" si="56"/>
        <v>2.6709536700899358E-4</v>
      </c>
      <c r="AM88" s="135">
        <f t="shared" si="57"/>
        <v>2.7540547655150238E-2</v>
      </c>
      <c r="AN88" s="135">
        <f t="shared" si="58"/>
        <v>2.3669378081544266E-3</v>
      </c>
      <c r="AO88" s="135">
        <f t="shared" si="59"/>
        <v>3.6470767320102319E-3</v>
      </c>
      <c r="AP88" s="159">
        <f>IFERROR(VLOOKUP(A88,人口!$A$2:$E$1748,5,0),0)</f>
        <v>7102</v>
      </c>
      <c r="AQ88" s="159">
        <f t="shared" si="34"/>
        <v>0</v>
      </c>
      <c r="AR88" s="159">
        <f t="shared" si="35"/>
        <v>1</v>
      </c>
      <c r="AS88" s="159">
        <f t="shared" si="36"/>
        <v>0</v>
      </c>
      <c r="AT88" s="159">
        <f t="shared" si="37"/>
        <v>0</v>
      </c>
      <c r="AU88" s="159">
        <f t="shared" si="38"/>
        <v>0</v>
      </c>
      <c r="AV88" s="159">
        <f t="shared" si="39"/>
        <v>0</v>
      </c>
      <c r="AW88" s="159">
        <f t="shared" si="40"/>
        <v>0</v>
      </c>
      <c r="AX88" s="159">
        <f t="shared" si="60"/>
        <v>0</v>
      </c>
      <c r="AY88" s="159" t="str">
        <f t="shared" si="61"/>
        <v>5千～1万人未満の市町村平均</v>
      </c>
      <c r="AZ88" s="159"/>
    </row>
    <row r="89" spans="1:52" x14ac:dyDescent="0.3">
      <c r="A89" t="str">
        <f t="shared" si="41"/>
        <v>01667</v>
      </c>
      <c r="B89" s="158" t="str">
        <f t="shared" si="42"/>
        <v>01667</v>
      </c>
      <c r="C89">
        <v>14</v>
      </c>
      <c r="D89" t="s">
        <v>2600</v>
      </c>
      <c r="E89">
        <v>1667</v>
      </c>
      <c r="F89" t="s">
        <v>1977</v>
      </c>
      <c r="G89">
        <v>40.628999999999998</v>
      </c>
      <c r="H89">
        <v>3205.261</v>
      </c>
      <c r="I89">
        <v>50.893999999999998</v>
      </c>
      <c r="J89">
        <v>3987.2379999999998</v>
      </c>
      <c r="K89">
        <v>2536.6</v>
      </c>
      <c r="L89">
        <v>5246.616</v>
      </c>
      <c r="M89">
        <v>0.221</v>
      </c>
      <c r="N89">
        <v>1.835</v>
      </c>
      <c r="O89">
        <v>0</v>
      </c>
      <c r="P89">
        <v>8.5000000000000006E-2</v>
      </c>
      <c r="Q89">
        <v>0.187</v>
      </c>
      <c r="R89">
        <v>0.29699999999999999</v>
      </c>
      <c r="S89">
        <v>0.52600000000000002</v>
      </c>
      <c r="T89">
        <v>1.1439999999999999</v>
      </c>
      <c r="U89">
        <v>1.821</v>
      </c>
      <c r="V89">
        <v>0.122</v>
      </c>
      <c r="W89">
        <v>1.2729999999999999</v>
      </c>
      <c r="Y89" t="str">
        <f t="shared" si="43"/>
        <v>北海道</v>
      </c>
      <c r="Z89" t="str">
        <f t="shared" si="44"/>
        <v>北海道鶴居村</v>
      </c>
      <c r="AA89" s="159">
        <f t="shared" si="45"/>
        <v>50.893999999999998</v>
      </c>
      <c r="AB89" s="159">
        <f t="shared" si="46"/>
        <v>3987.2379999999998</v>
      </c>
      <c r="AC89" s="159">
        <f t="shared" si="47"/>
        <v>5246.616</v>
      </c>
      <c r="AD89" s="159">
        <f t="shared" si="48"/>
        <v>1.835</v>
      </c>
      <c r="AE89" s="159">
        <f t="shared" si="49"/>
        <v>0.52600000000000002</v>
      </c>
      <c r="AF89" s="159">
        <f t="shared" si="50"/>
        <v>1.1439999999999999</v>
      </c>
      <c r="AG89" s="159">
        <f t="shared" si="51"/>
        <v>1.821</v>
      </c>
      <c r="AH89" s="160">
        <f t="shared" si="52"/>
        <v>9290.0739999999987</v>
      </c>
      <c r="AI89" s="135">
        <f t="shared" si="53"/>
        <v>5.4783201942201973E-3</v>
      </c>
      <c r="AJ89" s="135">
        <f t="shared" si="54"/>
        <v>0.42919335195822989</v>
      </c>
      <c r="AK89" s="135">
        <f t="shared" si="55"/>
        <v>0.56475502778556996</v>
      </c>
      <c r="AL89" s="135">
        <f t="shared" si="56"/>
        <v>1.975226462135824E-4</v>
      </c>
      <c r="AM89" s="135">
        <f t="shared" si="57"/>
        <v>5.66195705222585E-5</v>
      </c>
      <c r="AN89" s="135">
        <f t="shared" si="58"/>
        <v>1.2314218379745953E-4</v>
      </c>
      <c r="AO89" s="135">
        <f t="shared" si="59"/>
        <v>1.9601566144683026E-4</v>
      </c>
      <c r="AP89" s="159">
        <f>IFERROR(VLOOKUP(A89,人口!$A$2:$E$1748,5,0),0)</f>
        <v>2509</v>
      </c>
      <c r="AQ89" s="159">
        <f t="shared" si="34"/>
        <v>1</v>
      </c>
      <c r="AR89" s="159">
        <f t="shared" si="35"/>
        <v>0</v>
      </c>
      <c r="AS89" s="159">
        <f t="shared" si="36"/>
        <v>0</v>
      </c>
      <c r="AT89" s="159">
        <f t="shared" si="37"/>
        <v>0</v>
      </c>
      <c r="AU89" s="159">
        <f t="shared" si="38"/>
        <v>0</v>
      </c>
      <c r="AV89" s="159">
        <f t="shared" si="39"/>
        <v>0</v>
      </c>
      <c r="AW89" s="159">
        <f t="shared" si="40"/>
        <v>0</v>
      </c>
      <c r="AX89" s="159">
        <f t="shared" si="60"/>
        <v>0</v>
      </c>
      <c r="AY89" s="159" t="str">
        <f t="shared" si="61"/>
        <v>5千人未満の市町村平均</v>
      </c>
      <c r="AZ89" s="159"/>
    </row>
    <row r="90" spans="1:52" x14ac:dyDescent="0.3">
      <c r="A90" t="str">
        <f t="shared" si="41"/>
        <v>01668</v>
      </c>
      <c r="B90" s="158" t="str">
        <f t="shared" si="42"/>
        <v>01668</v>
      </c>
      <c r="C90">
        <v>14</v>
      </c>
      <c r="D90" t="s">
        <v>2600</v>
      </c>
      <c r="E90">
        <v>1668</v>
      </c>
      <c r="F90" t="s">
        <v>1978</v>
      </c>
      <c r="G90">
        <v>86.183999999999997</v>
      </c>
      <c r="H90">
        <v>1695.768</v>
      </c>
      <c r="I90">
        <v>110.446</v>
      </c>
      <c r="J90">
        <v>2150.0479999999998</v>
      </c>
      <c r="K90">
        <v>2295.6999999999998</v>
      </c>
      <c r="L90">
        <v>5051.29</v>
      </c>
      <c r="M90">
        <v>3.1019999999999999</v>
      </c>
      <c r="N90">
        <v>25.809000000000001</v>
      </c>
      <c r="O90">
        <v>0</v>
      </c>
      <c r="P90">
        <v>0</v>
      </c>
      <c r="Q90">
        <v>1.4999999999999999E-2</v>
      </c>
      <c r="R90">
        <v>0.316</v>
      </c>
      <c r="S90">
        <v>0</v>
      </c>
      <c r="T90">
        <v>9.5000000000000001E-2</v>
      </c>
      <c r="U90">
        <v>1.9359999999999999</v>
      </c>
      <c r="V90">
        <v>0.44600000000000001</v>
      </c>
      <c r="W90">
        <v>4.9790000000000001</v>
      </c>
      <c r="Y90" t="str">
        <f t="shared" si="43"/>
        <v>北海道</v>
      </c>
      <c r="Z90" t="str">
        <f t="shared" si="44"/>
        <v>北海道白糠町</v>
      </c>
      <c r="AA90" s="159">
        <f t="shared" si="45"/>
        <v>110.446</v>
      </c>
      <c r="AB90" s="159">
        <f t="shared" si="46"/>
        <v>2150.0479999999998</v>
      </c>
      <c r="AC90" s="159">
        <f t="shared" si="47"/>
        <v>5051.29</v>
      </c>
      <c r="AD90" s="159">
        <f t="shared" si="48"/>
        <v>25.809000000000001</v>
      </c>
      <c r="AE90" s="159">
        <f t="shared" si="49"/>
        <v>0</v>
      </c>
      <c r="AF90" s="159">
        <f t="shared" si="50"/>
        <v>9.5000000000000001E-2</v>
      </c>
      <c r="AG90" s="159">
        <f t="shared" si="51"/>
        <v>1.9359999999999999</v>
      </c>
      <c r="AH90" s="160">
        <f t="shared" si="52"/>
        <v>7339.6239999999998</v>
      </c>
      <c r="AI90" s="135">
        <f t="shared" si="53"/>
        <v>1.5047909811183788E-2</v>
      </c>
      <c r="AJ90" s="135">
        <f t="shared" si="54"/>
        <v>0.29293707688568238</v>
      </c>
      <c r="AK90" s="135">
        <f t="shared" si="55"/>
        <v>0.68822190346535461</v>
      </c>
      <c r="AL90" s="135">
        <f t="shared" si="56"/>
        <v>3.516392665346345E-3</v>
      </c>
      <c r="AM90" s="135">
        <f t="shared" si="57"/>
        <v>0</v>
      </c>
      <c r="AN90" s="135">
        <f t="shared" si="58"/>
        <v>1.2943442334375713E-5</v>
      </c>
      <c r="AO90" s="135">
        <f t="shared" si="59"/>
        <v>2.6377373009843556E-4</v>
      </c>
      <c r="AP90" s="159">
        <f>IFERROR(VLOOKUP(A90,人口!$A$2:$E$1748,5,0),0)</f>
        <v>7710</v>
      </c>
      <c r="AQ90" s="159">
        <f t="shared" si="34"/>
        <v>0</v>
      </c>
      <c r="AR90" s="159">
        <f t="shared" si="35"/>
        <v>1</v>
      </c>
      <c r="AS90" s="159">
        <f t="shared" si="36"/>
        <v>0</v>
      </c>
      <c r="AT90" s="159">
        <f t="shared" si="37"/>
        <v>0</v>
      </c>
      <c r="AU90" s="159">
        <f t="shared" si="38"/>
        <v>0</v>
      </c>
      <c r="AV90" s="159">
        <f t="shared" si="39"/>
        <v>0</v>
      </c>
      <c r="AW90" s="159">
        <f t="shared" si="40"/>
        <v>0</v>
      </c>
      <c r="AX90" s="159">
        <f t="shared" si="60"/>
        <v>0</v>
      </c>
      <c r="AY90" s="159" t="str">
        <f t="shared" si="61"/>
        <v>5千～1万人未満の市町村平均</v>
      </c>
      <c r="AZ90" s="159"/>
    </row>
    <row r="91" spans="1:52" x14ac:dyDescent="0.3">
      <c r="A91" t="str">
        <f t="shared" si="41"/>
        <v>01691</v>
      </c>
      <c r="B91" s="158" t="str">
        <f t="shared" si="42"/>
        <v>01691</v>
      </c>
      <c r="C91">
        <v>14</v>
      </c>
      <c r="D91" t="s">
        <v>2600</v>
      </c>
      <c r="E91">
        <v>1691</v>
      </c>
      <c r="F91" t="s">
        <v>1979</v>
      </c>
      <c r="G91">
        <v>254.06200000000001</v>
      </c>
      <c r="H91">
        <v>23043.232</v>
      </c>
      <c r="I91">
        <v>317.637</v>
      </c>
      <c r="J91">
        <v>28667.595000000001</v>
      </c>
      <c r="K91">
        <v>3968.5</v>
      </c>
      <c r="L91">
        <v>8748.652</v>
      </c>
      <c r="M91">
        <v>0</v>
      </c>
      <c r="N91">
        <v>0</v>
      </c>
      <c r="O91">
        <v>0</v>
      </c>
      <c r="P91">
        <v>0</v>
      </c>
      <c r="Q91">
        <v>0</v>
      </c>
      <c r="R91">
        <v>0.155</v>
      </c>
      <c r="S91">
        <v>0</v>
      </c>
      <c r="T91">
        <v>0</v>
      </c>
      <c r="U91">
        <v>0.95</v>
      </c>
      <c r="V91">
        <v>0.755</v>
      </c>
      <c r="W91">
        <v>7.5919999999999996</v>
      </c>
      <c r="Y91" t="str">
        <f t="shared" si="43"/>
        <v>北海道</v>
      </c>
      <c r="Z91" t="str">
        <f t="shared" si="44"/>
        <v>北海道別海町</v>
      </c>
      <c r="AA91" s="159">
        <f t="shared" si="45"/>
        <v>317.637</v>
      </c>
      <c r="AB91" s="159">
        <f t="shared" si="46"/>
        <v>28667.595000000001</v>
      </c>
      <c r="AC91" s="159">
        <f t="shared" si="47"/>
        <v>8748.652</v>
      </c>
      <c r="AD91" s="159">
        <f t="shared" si="48"/>
        <v>0</v>
      </c>
      <c r="AE91" s="159">
        <f t="shared" si="49"/>
        <v>0</v>
      </c>
      <c r="AF91" s="159">
        <f t="shared" si="50"/>
        <v>0</v>
      </c>
      <c r="AG91" s="159">
        <f t="shared" si="51"/>
        <v>0.95</v>
      </c>
      <c r="AH91" s="160">
        <f t="shared" si="52"/>
        <v>37734.833999999995</v>
      </c>
      <c r="AI91" s="135">
        <f t="shared" si="53"/>
        <v>8.4176069252086816E-3</v>
      </c>
      <c r="AJ91" s="135">
        <f t="shared" si="54"/>
        <v>0.75971170298509871</v>
      </c>
      <c r="AK91" s="135">
        <f t="shared" si="55"/>
        <v>0.23184551441249221</v>
      </c>
      <c r="AL91" s="135">
        <f t="shared" si="56"/>
        <v>0</v>
      </c>
      <c r="AM91" s="135">
        <f t="shared" si="57"/>
        <v>0</v>
      </c>
      <c r="AN91" s="135">
        <f t="shared" si="58"/>
        <v>0</v>
      </c>
      <c r="AO91" s="135">
        <f t="shared" si="59"/>
        <v>2.5175677200541021E-5</v>
      </c>
      <c r="AP91" s="159">
        <f>IFERROR(VLOOKUP(A91,人口!$A$2:$E$1748,5,0),0)</f>
        <v>15006</v>
      </c>
      <c r="AQ91" s="159">
        <f t="shared" si="34"/>
        <v>0</v>
      </c>
      <c r="AR91" s="159">
        <f t="shared" si="35"/>
        <v>0</v>
      </c>
      <c r="AS91" s="159">
        <f t="shared" si="36"/>
        <v>1</v>
      </c>
      <c r="AT91" s="159">
        <f t="shared" si="37"/>
        <v>0</v>
      </c>
      <c r="AU91" s="159">
        <f t="shared" si="38"/>
        <v>0</v>
      </c>
      <c r="AV91" s="159">
        <f t="shared" si="39"/>
        <v>0</v>
      </c>
      <c r="AW91" s="159">
        <f t="shared" si="40"/>
        <v>0</v>
      </c>
      <c r="AX91" s="159">
        <f t="shared" si="60"/>
        <v>0</v>
      </c>
      <c r="AY91" s="159" t="str">
        <f t="shared" si="61"/>
        <v>1万～3万人未満の市町村平均</v>
      </c>
      <c r="AZ91" s="159"/>
    </row>
    <row r="92" spans="1:52" x14ac:dyDescent="0.3">
      <c r="A92" t="str">
        <f t="shared" si="41"/>
        <v>01692</v>
      </c>
      <c r="B92" s="158" t="str">
        <f t="shared" si="42"/>
        <v>01692</v>
      </c>
      <c r="C92">
        <v>14</v>
      </c>
      <c r="D92" t="s">
        <v>2600</v>
      </c>
      <c r="E92">
        <v>1692</v>
      </c>
      <c r="F92" t="s">
        <v>1980</v>
      </c>
      <c r="G92">
        <v>185.428</v>
      </c>
      <c r="H92">
        <v>8890.4549999999999</v>
      </c>
      <c r="I92">
        <v>227.846</v>
      </c>
      <c r="J92">
        <v>10839.079</v>
      </c>
      <c r="K92">
        <v>2245.6</v>
      </c>
      <c r="L92">
        <v>5182.0510000000004</v>
      </c>
      <c r="M92">
        <v>1.5620000000000001</v>
      </c>
      <c r="N92">
        <v>12.996</v>
      </c>
      <c r="O92">
        <v>0</v>
      </c>
      <c r="P92">
        <v>214.191</v>
      </c>
      <c r="Q92">
        <v>21.962</v>
      </c>
      <c r="R92">
        <v>42.12</v>
      </c>
      <c r="S92">
        <v>1493.624</v>
      </c>
      <c r="T92">
        <v>134.67400000000001</v>
      </c>
      <c r="U92">
        <v>258.27800000000002</v>
      </c>
      <c r="V92">
        <v>1.137</v>
      </c>
      <c r="W92">
        <v>11.454000000000001</v>
      </c>
      <c r="Y92" t="str">
        <f t="shared" si="43"/>
        <v>北海道</v>
      </c>
      <c r="Z92" t="str">
        <f t="shared" si="44"/>
        <v>北海道中標津町</v>
      </c>
      <c r="AA92" s="159">
        <f t="shared" si="45"/>
        <v>227.846</v>
      </c>
      <c r="AB92" s="159">
        <f t="shared" si="46"/>
        <v>10839.079</v>
      </c>
      <c r="AC92" s="159">
        <f t="shared" si="47"/>
        <v>5182.0510000000004</v>
      </c>
      <c r="AD92" s="159">
        <f t="shared" si="48"/>
        <v>12.996</v>
      </c>
      <c r="AE92" s="159">
        <f t="shared" si="49"/>
        <v>1493.624</v>
      </c>
      <c r="AF92" s="159">
        <f t="shared" si="50"/>
        <v>134.67400000000001</v>
      </c>
      <c r="AG92" s="159">
        <f t="shared" si="51"/>
        <v>258.27800000000002</v>
      </c>
      <c r="AH92" s="160">
        <f t="shared" si="52"/>
        <v>18148.547999999995</v>
      </c>
      <c r="AI92" s="135">
        <f t="shared" si="53"/>
        <v>1.2554502982828161E-2</v>
      </c>
      <c r="AJ92" s="135">
        <f t="shared" si="54"/>
        <v>0.59724221463887928</v>
      </c>
      <c r="AK92" s="135">
        <f t="shared" si="55"/>
        <v>0.28553529461420285</v>
      </c>
      <c r="AL92" s="135">
        <f t="shared" si="56"/>
        <v>7.160903450788462E-4</v>
      </c>
      <c r="AM92" s="135">
        <f t="shared" si="57"/>
        <v>8.2299917326719499E-2</v>
      </c>
      <c r="AN92" s="135">
        <f t="shared" si="58"/>
        <v>7.4206487483186008E-3</v>
      </c>
      <c r="AO92" s="135">
        <f t="shared" si="59"/>
        <v>1.4231331343973088E-2</v>
      </c>
      <c r="AP92" s="159">
        <f>IFERROR(VLOOKUP(A92,人口!$A$2:$E$1748,5,0),0)</f>
        <v>23392</v>
      </c>
      <c r="AQ92" s="159">
        <f t="shared" si="34"/>
        <v>0</v>
      </c>
      <c r="AR92" s="159">
        <f t="shared" si="35"/>
        <v>0</v>
      </c>
      <c r="AS92" s="159">
        <f t="shared" si="36"/>
        <v>1</v>
      </c>
      <c r="AT92" s="159">
        <f t="shared" si="37"/>
        <v>0</v>
      </c>
      <c r="AU92" s="159">
        <f t="shared" si="38"/>
        <v>0</v>
      </c>
      <c r="AV92" s="159">
        <f t="shared" si="39"/>
        <v>0</v>
      </c>
      <c r="AW92" s="159">
        <f t="shared" si="40"/>
        <v>0</v>
      </c>
      <c r="AX92" s="159">
        <f t="shared" si="60"/>
        <v>0</v>
      </c>
      <c r="AY92" s="159" t="str">
        <f t="shared" si="61"/>
        <v>1万～3万人未満の市町村平均</v>
      </c>
      <c r="AZ92" s="159"/>
    </row>
    <row r="93" spans="1:52" x14ac:dyDescent="0.3">
      <c r="A93" t="str">
        <f t="shared" si="41"/>
        <v>01693</v>
      </c>
      <c r="B93" s="158" t="str">
        <f t="shared" si="42"/>
        <v>01693</v>
      </c>
      <c r="C93">
        <v>14</v>
      </c>
      <c r="D93" t="s">
        <v>2600</v>
      </c>
      <c r="E93">
        <v>1693</v>
      </c>
      <c r="F93" t="s">
        <v>1981</v>
      </c>
      <c r="G93">
        <v>71.218999999999994</v>
      </c>
      <c r="H93">
        <v>4475.7309999999998</v>
      </c>
      <c r="I93">
        <v>87.033000000000001</v>
      </c>
      <c r="J93">
        <v>5436.0469999999996</v>
      </c>
      <c r="K93">
        <v>3099.1</v>
      </c>
      <c r="L93">
        <v>8772.8739999999998</v>
      </c>
      <c r="M93">
        <v>0.89900000000000002</v>
      </c>
      <c r="N93">
        <v>6.2309999999999999</v>
      </c>
      <c r="O93">
        <v>0</v>
      </c>
      <c r="P93">
        <v>283.245</v>
      </c>
      <c r="Q93">
        <v>22.091000000000001</v>
      </c>
      <c r="R93">
        <v>31.102</v>
      </c>
      <c r="S93">
        <v>1975.8420000000001</v>
      </c>
      <c r="T93">
        <v>135.464</v>
      </c>
      <c r="U93">
        <v>190.71799999999999</v>
      </c>
      <c r="V93">
        <v>0.26800000000000002</v>
      </c>
      <c r="W93">
        <v>2.7010000000000001</v>
      </c>
      <c r="Y93" t="str">
        <f t="shared" si="43"/>
        <v>北海道</v>
      </c>
      <c r="Z93" t="str">
        <f t="shared" si="44"/>
        <v>北海道標津町</v>
      </c>
      <c r="AA93" s="159">
        <f t="shared" si="45"/>
        <v>87.033000000000001</v>
      </c>
      <c r="AB93" s="159">
        <f t="shared" si="46"/>
        <v>5436.0469999999996</v>
      </c>
      <c r="AC93" s="159">
        <f t="shared" si="47"/>
        <v>8772.8739999999998</v>
      </c>
      <c r="AD93" s="159">
        <f t="shared" si="48"/>
        <v>6.2309999999999999</v>
      </c>
      <c r="AE93" s="159">
        <f t="shared" si="49"/>
        <v>1975.8420000000001</v>
      </c>
      <c r="AF93" s="159">
        <f t="shared" si="50"/>
        <v>135.464</v>
      </c>
      <c r="AG93" s="159">
        <f t="shared" si="51"/>
        <v>190.71799999999999</v>
      </c>
      <c r="AH93" s="160">
        <f t="shared" si="52"/>
        <v>16604.209000000003</v>
      </c>
      <c r="AI93" s="135">
        <f t="shared" si="53"/>
        <v>5.2416227716719291E-3</v>
      </c>
      <c r="AJ93" s="135">
        <f t="shared" si="54"/>
        <v>0.327389699804429</v>
      </c>
      <c r="AK93" s="135">
        <f t="shared" si="55"/>
        <v>0.52835241955819745</v>
      </c>
      <c r="AL93" s="135">
        <f t="shared" si="56"/>
        <v>3.7526629543147759E-4</v>
      </c>
      <c r="AM93" s="135">
        <f t="shared" si="57"/>
        <v>0.1189964544532052</v>
      </c>
      <c r="AN93" s="135">
        <f t="shared" si="58"/>
        <v>8.1584133276086795E-3</v>
      </c>
      <c r="AO93" s="135">
        <f t="shared" si="59"/>
        <v>1.1486123789456033E-2</v>
      </c>
      <c r="AP93" s="159">
        <f>IFERROR(VLOOKUP(A93,人口!$A$2:$E$1748,5,0),0)</f>
        <v>5243</v>
      </c>
      <c r="AQ93" s="159">
        <f t="shared" si="34"/>
        <v>0</v>
      </c>
      <c r="AR93" s="159">
        <f t="shared" si="35"/>
        <v>1</v>
      </c>
      <c r="AS93" s="159">
        <f t="shared" si="36"/>
        <v>0</v>
      </c>
      <c r="AT93" s="159">
        <f t="shared" si="37"/>
        <v>0</v>
      </c>
      <c r="AU93" s="159">
        <f t="shared" si="38"/>
        <v>0</v>
      </c>
      <c r="AV93" s="159">
        <f t="shared" si="39"/>
        <v>0</v>
      </c>
      <c r="AW93" s="159">
        <f t="shared" si="40"/>
        <v>0</v>
      </c>
      <c r="AX93" s="159">
        <f t="shared" si="60"/>
        <v>0</v>
      </c>
      <c r="AY93" s="159" t="str">
        <f t="shared" si="61"/>
        <v>5千～1万人未満の市町村平均</v>
      </c>
      <c r="AZ93" s="159"/>
    </row>
    <row r="94" spans="1:52" x14ac:dyDescent="0.3">
      <c r="A94" t="str">
        <f t="shared" si="41"/>
        <v>01694</v>
      </c>
      <c r="B94" s="158" t="str">
        <f t="shared" si="42"/>
        <v>01694</v>
      </c>
      <c r="C94">
        <v>14</v>
      </c>
      <c r="D94" t="s">
        <v>2600</v>
      </c>
      <c r="E94">
        <v>1694</v>
      </c>
      <c r="F94" t="s">
        <v>1982</v>
      </c>
      <c r="G94">
        <v>34.168999999999997</v>
      </c>
      <c r="H94">
        <v>218.39500000000001</v>
      </c>
      <c r="I94">
        <v>38.363</v>
      </c>
      <c r="J94">
        <v>243.39400000000001</v>
      </c>
      <c r="K94">
        <v>589.4</v>
      </c>
      <c r="L94">
        <v>1491.5830000000001</v>
      </c>
      <c r="M94">
        <v>1.8</v>
      </c>
      <c r="N94">
        <v>9.9009999999999998</v>
      </c>
      <c r="O94">
        <v>0</v>
      </c>
      <c r="P94">
        <v>0.58499999999999996</v>
      </c>
      <c r="Q94">
        <v>0.621</v>
      </c>
      <c r="R94">
        <v>5.282</v>
      </c>
      <c r="S94">
        <v>3.9039999999999999</v>
      </c>
      <c r="T94">
        <v>3.806</v>
      </c>
      <c r="U94">
        <v>32.387</v>
      </c>
      <c r="V94">
        <v>0.26600000000000001</v>
      </c>
      <c r="W94">
        <v>2.8180000000000001</v>
      </c>
      <c r="Y94" t="str">
        <f t="shared" si="43"/>
        <v>北海道</v>
      </c>
      <c r="Z94" t="str">
        <f t="shared" si="44"/>
        <v>北海道羅臼町</v>
      </c>
      <c r="AA94" s="159">
        <f t="shared" si="45"/>
        <v>38.363</v>
      </c>
      <c r="AB94" s="159">
        <f t="shared" si="46"/>
        <v>243.39400000000001</v>
      </c>
      <c r="AC94" s="159">
        <f t="shared" si="47"/>
        <v>1491.5830000000001</v>
      </c>
      <c r="AD94" s="159">
        <f t="shared" si="48"/>
        <v>9.9009999999999998</v>
      </c>
      <c r="AE94" s="159">
        <f t="shared" si="49"/>
        <v>3.9039999999999999</v>
      </c>
      <c r="AF94" s="159">
        <f t="shared" si="50"/>
        <v>3.806</v>
      </c>
      <c r="AG94" s="159">
        <f t="shared" si="51"/>
        <v>32.387</v>
      </c>
      <c r="AH94" s="160">
        <f t="shared" si="52"/>
        <v>1823.3380000000002</v>
      </c>
      <c r="AI94" s="135">
        <f t="shared" si="53"/>
        <v>2.1039982713024132E-2</v>
      </c>
      <c r="AJ94" s="135">
        <f t="shared" si="54"/>
        <v>0.13348814098099199</v>
      </c>
      <c r="AK94" s="135">
        <f t="shared" si="55"/>
        <v>0.81805073990669852</v>
      </c>
      <c r="AL94" s="135">
        <f t="shared" si="56"/>
        <v>5.4301506358119004E-3</v>
      </c>
      <c r="AM94" s="135">
        <f t="shared" si="57"/>
        <v>2.1411279751752002E-3</v>
      </c>
      <c r="AN94" s="135">
        <f t="shared" si="58"/>
        <v>2.0873803979295116E-3</v>
      </c>
      <c r="AO94" s="135">
        <f t="shared" si="59"/>
        <v>1.7762477390368653E-2</v>
      </c>
      <c r="AP94" s="159">
        <f>IFERROR(VLOOKUP(A94,人口!$A$2:$E$1748,5,0),0)</f>
        <v>4955</v>
      </c>
      <c r="AQ94" s="159">
        <f t="shared" si="34"/>
        <v>1</v>
      </c>
      <c r="AR94" s="159">
        <f t="shared" si="35"/>
        <v>0</v>
      </c>
      <c r="AS94" s="159">
        <f t="shared" si="36"/>
        <v>0</v>
      </c>
      <c r="AT94" s="159">
        <f t="shared" si="37"/>
        <v>0</v>
      </c>
      <c r="AU94" s="159">
        <f t="shared" si="38"/>
        <v>0</v>
      </c>
      <c r="AV94" s="159">
        <f t="shared" si="39"/>
        <v>0</v>
      </c>
      <c r="AW94" s="159">
        <f t="shared" si="40"/>
        <v>0</v>
      </c>
      <c r="AX94" s="159">
        <f t="shared" si="60"/>
        <v>0</v>
      </c>
      <c r="AY94" s="159" t="str">
        <f t="shared" si="61"/>
        <v>5千人未満の市町村平均</v>
      </c>
      <c r="AZ94" s="159"/>
    </row>
    <row r="95" spans="1:52" x14ac:dyDescent="0.3">
      <c r="A95" t="str">
        <f t="shared" si="41"/>
        <v>01695</v>
      </c>
      <c r="B95" s="158" t="str">
        <f t="shared" si="42"/>
        <v>01695</v>
      </c>
      <c r="C95">
        <v>14</v>
      </c>
      <c r="D95" t="s">
        <v>2600</v>
      </c>
      <c r="E95">
        <v>1695</v>
      </c>
      <c r="F95" t="s">
        <v>2601</v>
      </c>
      <c r="G95">
        <v>0</v>
      </c>
      <c r="H95">
        <v>0</v>
      </c>
      <c r="I95">
        <v>0</v>
      </c>
      <c r="J95">
        <v>0</v>
      </c>
      <c r="K95">
        <v>0</v>
      </c>
      <c r="L95">
        <v>0</v>
      </c>
      <c r="M95">
        <v>0</v>
      </c>
      <c r="N95">
        <v>0</v>
      </c>
      <c r="O95">
        <v>0</v>
      </c>
      <c r="P95">
        <v>0</v>
      </c>
      <c r="Q95">
        <v>0</v>
      </c>
      <c r="R95">
        <v>0</v>
      </c>
      <c r="S95">
        <v>0</v>
      </c>
      <c r="T95">
        <v>0</v>
      </c>
      <c r="U95">
        <v>0</v>
      </c>
      <c r="V95">
        <v>0</v>
      </c>
      <c r="W95">
        <v>0</v>
      </c>
      <c r="Y95" t="str">
        <f t="shared" si="43"/>
        <v>北海道</v>
      </c>
      <c r="Z95" t="str">
        <f t="shared" si="44"/>
        <v>北海道色丹村</v>
      </c>
      <c r="AA95" s="159">
        <f t="shared" si="45"/>
        <v>0</v>
      </c>
      <c r="AB95" s="159">
        <f t="shared" si="46"/>
        <v>0</v>
      </c>
      <c r="AC95" s="159">
        <f t="shared" si="47"/>
        <v>0</v>
      </c>
      <c r="AD95" s="159">
        <f t="shared" si="48"/>
        <v>0</v>
      </c>
      <c r="AE95" s="159">
        <f t="shared" si="49"/>
        <v>0</v>
      </c>
      <c r="AF95" s="159">
        <f t="shared" si="50"/>
        <v>0</v>
      </c>
      <c r="AG95" s="159">
        <f t="shared" si="51"/>
        <v>0</v>
      </c>
      <c r="AH95" s="160">
        <f t="shared" si="52"/>
        <v>0</v>
      </c>
      <c r="AI95" s="135" t="str">
        <f t="shared" si="53"/>
        <v/>
      </c>
      <c r="AJ95" s="135" t="str">
        <f t="shared" si="54"/>
        <v/>
      </c>
      <c r="AK95" s="135" t="str">
        <f t="shared" si="55"/>
        <v/>
      </c>
      <c r="AL95" s="135" t="str">
        <f t="shared" si="56"/>
        <v/>
      </c>
      <c r="AM95" s="135" t="str">
        <f t="shared" si="57"/>
        <v/>
      </c>
      <c r="AN95" s="135" t="str">
        <f t="shared" si="58"/>
        <v/>
      </c>
      <c r="AO95" s="135" t="str">
        <f t="shared" si="59"/>
        <v/>
      </c>
      <c r="AP95" s="159">
        <f>IFERROR(VLOOKUP(A95,人口!$A$2:$E$1748,5,0),0)</f>
        <v>0</v>
      </c>
      <c r="AQ95" s="159">
        <f t="shared" si="34"/>
        <v>0</v>
      </c>
      <c r="AR95" s="159">
        <f t="shared" si="35"/>
        <v>0</v>
      </c>
      <c r="AS95" s="159">
        <f t="shared" si="36"/>
        <v>0</v>
      </c>
      <c r="AT95" s="159">
        <f t="shared" si="37"/>
        <v>0</v>
      </c>
      <c r="AU95" s="159">
        <f t="shared" si="38"/>
        <v>0</v>
      </c>
      <c r="AV95" s="159">
        <f t="shared" si="39"/>
        <v>0</v>
      </c>
      <c r="AW95" s="159">
        <f t="shared" si="40"/>
        <v>0</v>
      </c>
      <c r="AX95" s="159">
        <f t="shared" si="60"/>
        <v>0</v>
      </c>
      <c r="AY95" s="159" t="str">
        <f t="shared" si="61"/>
        <v/>
      </c>
      <c r="AZ95" s="159"/>
    </row>
    <row r="96" spans="1:52" x14ac:dyDescent="0.3">
      <c r="A96" t="str">
        <f t="shared" si="41"/>
        <v>01697</v>
      </c>
      <c r="B96" s="158" t="str">
        <f t="shared" si="42"/>
        <v>01697</v>
      </c>
      <c r="C96">
        <v>14</v>
      </c>
      <c r="D96" t="s">
        <v>2600</v>
      </c>
      <c r="E96">
        <v>1697</v>
      </c>
      <c r="F96" t="s">
        <v>2602</v>
      </c>
      <c r="G96">
        <v>0</v>
      </c>
      <c r="H96">
        <v>0</v>
      </c>
      <c r="I96">
        <v>0</v>
      </c>
      <c r="J96">
        <v>0</v>
      </c>
      <c r="K96">
        <v>0</v>
      </c>
      <c r="L96">
        <v>0</v>
      </c>
      <c r="M96">
        <v>0</v>
      </c>
      <c r="N96">
        <v>0</v>
      </c>
      <c r="O96">
        <v>0</v>
      </c>
      <c r="P96">
        <v>0</v>
      </c>
      <c r="Q96">
        <v>0</v>
      </c>
      <c r="R96">
        <v>0</v>
      </c>
      <c r="S96">
        <v>0</v>
      </c>
      <c r="T96">
        <v>0</v>
      </c>
      <c r="U96">
        <v>0</v>
      </c>
      <c r="V96">
        <v>0</v>
      </c>
      <c r="W96">
        <v>0</v>
      </c>
      <c r="Y96" t="str">
        <f t="shared" si="43"/>
        <v>北海道</v>
      </c>
      <c r="Z96" t="str">
        <f t="shared" si="44"/>
        <v>北海道留夜別村</v>
      </c>
      <c r="AA96" s="159">
        <f t="shared" si="45"/>
        <v>0</v>
      </c>
      <c r="AB96" s="159">
        <f t="shared" si="46"/>
        <v>0</v>
      </c>
      <c r="AC96" s="159">
        <f t="shared" si="47"/>
        <v>0</v>
      </c>
      <c r="AD96" s="159">
        <f t="shared" si="48"/>
        <v>0</v>
      </c>
      <c r="AE96" s="159">
        <f t="shared" si="49"/>
        <v>0</v>
      </c>
      <c r="AF96" s="159">
        <f t="shared" si="50"/>
        <v>0</v>
      </c>
      <c r="AG96" s="159">
        <f t="shared" si="51"/>
        <v>0</v>
      </c>
      <c r="AH96" s="160">
        <f t="shared" si="52"/>
        <v>0</v>
      </c>
      <c r="AI96" s="135" t="str">
        <f t="shared" si="53"/>
        <v/>
      </c>
      <c r="AJ96" s="135" t="str">
        <f t="shared" si="54"/>
        <v/>
      </c>
      <c r="AK96" s="135" t="str">
        <f t="shared" si="55"/>
        <v/>
      </c>
      <c r="AL96" s="135" t="str">
        <f t="shared" si="56"/>
        <v/>
      </c>
      <c r="AM96" s="135" t="str">
        <f t="shared" si="57"/>
        <v/>
      </c>
      <c r="AN96" s="135" t="str">
        <f t="shared" si="58"/>
        <v/>
      </c>
      <c r="AO96" s="135" t="str">
        <f t="shared" si="59"/>
        <v/>
      </c>
      <c r="AP96" s="159">
        <f>IFERROR(VLOOKUP(A96,人口!$A$2:$E$1748,5,0),0)</f>
        <v>0</v>
      </c>
      <c r="AQ96" s="159">
        <f t="shared" si="34"/>
        <v>0</v>
      </c>
      <c r="AR96" s="159">
        <f t="shared" si="35"/>
        <v>0</v>
      </c>
      <c r="AS96" s="159">
        <f t="shared" si="36"/>
        <v>0</v>
      </c>
      <c r="AT96" s="159">
        <f t="shared" si="37"/>
        <v>0</v>
      </c>
      <c r="AU96" s="159">
        <f t="shared" si="38"/>
        <v>0</v>
      </c>
      <c r="AV96" s="159">
        <f t="shared" si="39"/>
        <v>0</v>
      </c>
      <c r="AW96" s="159">
        <f t="shared" si="40"/>
        <v>0</v>
      </c>
      <c r="AX96" s="159">
        <f t="shared" si="60"/>
        <v>0</v>
      </c>
      <c r="AY96" s="159" t="str">
        <f t="shared" si="61"/>
        <v/>
      </c>
      <c r="AZ96" s="159"/>
    </row>
    <row r="97" spans="1:52" x14ac:dyDescent="0.3">
      <c r="A97" t="str">
        <f t="shared" si="41"/>
        <v>01698</v>
      </c>
      <c r="B97" s="158" t="str">
        <f t="shared" si="42"/>
        <v>01698</v>
      </c>
      <c r="C97">
        <v>14</v>
      </c>
      <c r="D97" t="s">
        <v>2600</v>
      </c>
      <c r="E97">
        <v>1698</v>
      </c>
      <c r="F97" t="s">
        <v>2603</v>
      </c>
      <c r="G97">
        <v>0</v>
      </c>
      <c r="H97">
        <v>0</v>
      </c>
      <c r="I97">
        <v>0</v>
      </c>
      <c r="J97">
        <v>0</v>
      </c>
      <c r="K97">
        <v>0</v>
      </c>
      <c r="L97">
        <v>0</v>
      </c>
      <c r="M97">
        <v>0</v>
      </c>
      <c r="N97">
        <v>0</v>
      </c>
      <c r="O97">
        <v>0</v>
      </c>
      <c r="P97">
        <v>0</v>
      </c>
      <c r="Q97">
        <v>0</v>
      </c>
      <c r="R97">
        <v>0</v>
      </c>
      <c r="S97">
        <v>0</v>
      </c>
      <c r="T97">
        <v>0</v>
      </c>
      <c r="U97">
        <v>0</v>
      </c>
      <c r="V97">
        <v>0</v>
      </c>
      <c r="W97">
        <v>0</v>
      </c>
      <c r="Y97" t="str">
        <f t="shared" si="43"/>
        <v>北海道</v>
      </c>
      <c r="Z97" t="str">
        <f t="shared" si="44"/>
        <v>北海道留別村</v>
      </c>
      <c r="AA97" s="159">
        <f t="shared" si="45"/>
        <v>0</v>
      </c>
      <c r="AB97" s="159">
        <f t="shared" si="46"/>
        <v>0</v>
      </c>
      <c r="AC97" s="159">
        <f t="shared" si="47"/>
        <v>0</v>
      </c>
      <c r="AD97" s="159">
        <f t="shared" si="48"/>
        <v>0</v>
      </c>
      <c r="AE97" s="159">
        <f t="shared" si="49"/>
        <v>0</v>
      </c>
      <c r="AF97" s="159">
        <f t="shared" si="50"/>
        <v>0</v>
      </c>
      <c r="AG97" s="159">
        <f t="shared" si="51"/>
        <v>0</v>
      </c>
      <c r="AH97" s="160">
        <f t="shared" si="52"/>
        <v>0</v>
      </c>
      <c r="AI97" s="135" t="str">
        <f t="shared" si="53"/>
        <v/>
      </c>
      <c r="AJ97" s="135" t="str">
        <f t="shared" si="54"/>
        <v/>
      </c>
      <c r="AK97" s="135" t="str">
        <f t="shared" si="55"/>
        <v/>
      </c>
      <c r="AL97" s="135" t="str">
        <f t="shared" si="56"/>
        <v/>
      </c>
      <c r="AM97" s="135" t="str">
        <f t="shared" si="57"/>
        <v/>
      </c>
      <c r="AN97" s="135" t="str">
        <f t="shared" si="58"/>
        <v/>
      </c>
      <c r="AO97" s="135" t="str">
        <f t="shared" si="59"/>
        <v/>
      </c>
      <c r="AP97" s="159">
        <f>IFERROR(VLOOKUP(A97,人口!$A$2:$E$1748,5,0),0)</f>
        <v>0</v>
      </c>
      <c r="AQ97" s="159">
        <f t="shared" si="34"/>
        <v>0</v>
      </c>
      <c r="AR97" s="159">
        <f t="shared" si="35"/>
        <v>0</v>
      </c>
      <c r="AS97" s="159">
        <f t="shared" si="36"/>
        <v>0</v>
      </c>
      <c r="AT97" s="159">
        <f t="shared" si="37"/>
        <v>0</v>
      </c>
      <c r="AU97" s="159">
        <f t="shared" si="38"/>
        <v>0</v>
      </c>
      <c r="AV97" s="159">
        <f t="shared" si="39"/>
        <v>0</v>
      </c>
      <c r="AW97" s="159">
        <f t="shared" si="40"/>
        <v>0</v>
      </c>
      <c r="AX97" s="159">
        <f t="shared" si="60"/>
        <v>0</v>
      </c>
      <c r="AY97" s="159" t="str">
        <f t="shared" si="61"/>
        <v/>
      </c>
      <c r="AZ97" s="159"/>
    </row>
    <row r="98" spans="1:52" x14ac:dyDescent="0.3">
      <c r="A98" t="str">
        <f t="shared" si="41"/>
        <v>01699</v>
      </c>
      <c r="B98" s="158" t="str">
        <f t="shared" si="42"/>
        <v>01699</v>
      </c>
      <c r="C98">
        <v>14</v>
      </c>
      <c r="D98" t="s">
        <v>2600</v>
      </c>
      <c r="E98">
        <v>1699</v>
      </c>
      <c r="F98" t="s">
        <v>2604</v>
      </c>
      <c r="G98">
        <v>0</v>
      </c>
      <c r="H98">
        <v>0</v>
      </c>
      <c r="I98">
        <v>0</v>
      </c>
      <c r="J98">
        <v>0</v>
      </c>
      <c r="K98">
        <v>0</v>
      </c>
      <c r="L98">
        <v>0</v>
      </c>
      <c r="M98">
        <v>0</v>
      </c>
      <c r="N98">
        <v>0</v>
      </c>
      <c r="O98">
        <v>0</v>
      </c>
      <c r="P98">
        <v>0</v>
      </c>
      <c r="Q98">
        <v>0</v>
      </c>
      <c r="R98">
        <v>0</v>
      </c>
      <c r="S98">
        <v>0</v>
      </c>
      <c r="T98">
        <v>0</v>
      </c>
      <c r="U98">
        <v>0</v>
      </c>
      <c r="V98">
        <v>0</v>
      </c>
      <c r="W98">
        <v>0</v>
      </c>
      <c r="Y98" t="str">
        <f t="shared" si="43"/>
        <v>北海道</v>
      </c>
      <c r="Z98" t="str">
        <f t="shared" si="44"/>
        <v>北海道紗那村</v>
      </c>
      <c r="AA98" s="159">
        <f t="shared" si="45"/>
        <v>0</v>
      </c>
      <c r="AB98" s="159">
        <f t="shared" si="46"/>
        <v>0</v>
      </c>
      <c r="AC98" s="159">
        <f t="shared" si="47"/>
        <v>0</v>
      </c>
      <c r="AD98" s="159">
        <f t="shared" si="48"/>
        <v>0</v>
      </c>
      <c r="AE98" s="159">
        <f t="shared" si="49"/>
        <v>0</v>
      </c>
      <c r="AF98" s="159">
        <f t="shared" si="50"/>
        <v>0</v>
      </c>
      <c r="AG98" s="159">
        <f t="shared" si="51"/>
        <v>0</v>
      </c>
      <c r="AH98" s="160">
        <f t="shared" si="52"/>
        <v>0</v>
      </c>
      <c r="AI98" s="135" t="str">
        <f t="shared" si="53"/>
        <v/>
      </c>
      <c r="AJ98" s="135" t="str">
        <f t="shared" si="54"/>
        <v/>
      </c>
      <c r="AK98" s="135" t="str">
        <f t="shared" si="55"/>
        <v/>
      </c>
      <c r="AL98" s="135" t="str">
        <f t="shared" si="56"/>
        <v/>
      </c>
      <c r="AM98" s="135" t="str">
        <f t="shared" si="57"/>
        <v/>
      </c>
      <c r="AN98" s="135" t="str">
        <f t="shared" si="58"/>
        <v/>
      </c>
      <c r="AO98" s="135" t="str">
        <f t="shared" si="59"/>
        <v/>
      </c>
      <c r="AP98" s="159">
        <f>IFERROR(VLOOKUP(A98,人口!$A$2:$E$1748,5,0),0)</f>
        <v>0</v>
      </c>
      <c r="AQ98" s="159">
        <f t="shared" si="34"/>
        <v>0</v>
      </c>
      <c r="AR98" s="159">
        <f t="shared" si="35"/>
        <v>0</v>
      </c>
      <c r="AS98" s="159">
        <f t="shared" si="36"/>
        <v>0</v>
      </c>
      <c r="AT98" s="159">
        <f t="shared" si="37"/>
        <v>0</v>
      </c>
      <c r="AU98" s="159">
        <f t="shared" si="38"/>
        <v>0</v>
      </c>
      <c r="AV98" s="159">
        <f t="shared" si="39"/>
        <v>0</v>
      </c>
      <c r="AW98" s="159">
        <f t="shared" si="40"/>
        <v>0</v>
      </c>
      <c r="AX98" s="159">
        <f t="shared" si="60"/>
        <v>0</v>
      </c>
      <c r="AY98" s="159" t="str">
        <f t="shared" si="61"/>
        <v/>
      </c>
      <c r="AZ98" s="159"/>
    </row>
    <row r="99" spans="1:52" x14ac:dyDescent="0.3">
      <c r="A99" t="str">
        <f t="shared" si="41"/>
        <v>01700</v>
      </c>
      <c r="B99" s="158" t="str">
        <f t="shared" si="42"/>
        <v>01700</v>
      </c>
      <c r="C99">
        <v>14</v>
      </c>
      <c r="D99" t="s">
        <v>2600</v>
      </c>
      <c r="E99">
        <v>1700</v>
      </c>
      <c r="F99" t="s">
        <v>2605</v>
      </c>
      <c r="G99">
        <v>0</v>
      </c>
      <c r="H99">
        <v>0</v>
      </c>
      <c r="I99">
        <v>0</v>
      </c>
      <c r="J99">
        <v>0</v>
      </c>
      <c r="K99">
        <v>0</v>
      </c>
      <c r="L99">
        <v>0</v>
      </c>
      <c r="M99">
        <v>0</v>
      </c>
      <c r="N99">
        <v>0</v>
      </c>
      <c r="O99">
        <v>0</v>
      </c>
      <c r="P99">
        <v>0</v>
      </c>
      <c r="Q99">
        <v>0</v>
      </c>
      <c r="R99">
        <v>0</v>
      </c>
      <c r="S99">
        <v>0</v>
      </c>
      <c r="T99">
        <v>0</v>
      </c>
      <c r="U99">
        <v>0</v>
      </c>
      <c r="V99">
        <v>0</v>
      </c>
      <c r="W99">
        <v>0</v>
      </c>
      <c r="Y99" t="str">
        <f t="shared" si="43"/>
        <v>北海道</v>
      </c>
      <c r="Z99" t="str">
        <f t="shared" si="44"/>
        <v>北海道蘂取村</v>
      </c>
      <c r="AA99" s="159">
        <f t="shared" si="45"/>
        <v>0</v>
      </c>
      <c r="AB99" s="159">
        <f t="shared" si="46"/>
        <v>0</v>
      </c>
      <c r="AC99" s="159">
        <f t="shared" si="47"/>
        <v>0</v>
      </c>
      <c r="AD99" s="159">
        <f t="shared" si="48"/>
        <v>0</v>
      </c>
      <c r="AE99" s="159">
        <f t="shared" si="49"/>
        <v>0</v>
      </c>
      <c r="AF99" s="159">
        <f t="shared" si="50"/>
        <v>0</v>
      </c>
      <c r="AG99" s="159">
        <f t="shared" si="51"/>
        <v>0</v>
      </c>
      <c r="AH99" s="160">
        <f t="shared" si="52"/>
        <v>0</v>
      </c>
      <c r="AI99" s="135" t="str">
        <f t="shared" si="53"/>
        <v/>
      </c>
      <c r="AJ99" s="135" t="str">
        <f t="shared" si="54"/>
        <v/>
      </c>
      <c r="AK99" s="135" t="str">
        <f t="shared" si="55"/>
        <v/>
      </c>
      <c r="AL99" s="135" t="str">
        <f t="shared" si="56"/>
        <v/>
      </c>
      <c r="AM99" s="135" t="str">
        <f t="shared" si="57"/>
        <v/>
      </c>
      <c r="AN99" s="135" t="str">
        <f t="shared" si="58"/>
        <v/>
      </c>
      <c r="AO99" s="135" t="str">
        <f t="shared" si="59"/>
        <v/>
      </c>
      <c r="AP99" s="159">
        <f>IFERROR(VLOOKUP(A99,人口!$A$2:$E$1748,5,0),0)</f>
        <v>0</v>
      </c>
      <c r="AQ99" s="159">
        <f t="shared" si="34"/>
        <v>0</v>
      </c>
      <c r="AR99" s="159">
        <f t="shared" si="35"/>
        <v>0</v>
      </c>
      <c r="AS99" s="159">
        <f t="shared" si="36"/>
        <v>0</v>
      </c>
      <c r="AT99" s="159">
        <f t="shared" si="37"/>
        <v>0</v>
      </c>
      <c r="AU99" s="159">
        <f t="shared" si="38"/>
        <v>0</v>
      </c>
      <c r="AV99" s="159">
        <f t="shared" si="39"/>
        <v>0</v>
      </c>
      <c r="AW99" s="159">
        <f t="shared" si="40"/>
        <v>0</v>
      </c>
      <c r="AX99" s="159">
        <f t="shared" si="60"/>
        <v>0</v>
      </c>
      <c r="AY99" s="159" t="str">
        <f t="shared" si="61"/>
        <v/>
      </c>
      <c r="AZ99" s="159"/>
    </row>
    <row r="100" spans="1:52" x14ac:dyDescent="0.3">
      <c r="A100" t="str">
        <f t="shared" si="41"/>
        <v>099</v>
      </c>
      <c r="B100" s="158" t="str">
        <f t="shared" si="42"/>
        <v>099</v>
      </c>
      <c r="C100">
        <v>12</v>
      </c>
      <c r="D100" t="s">
        <v>2600</v>
      </c>
      <c r="E100">
        <v>99</v>
      </c>
      <c r="Y100" t="str">
        <f t="shared" si="43"/>
        <v>北海道</v>
      </c>
      <c r="Z100" t="str">
        <f t="shared" si="44"/>
        <v>北海道</v>
      </c>
      <c r="AA100" s="159">
        <f t="shared" si="45"/>
        <v>0</v>
      </c>
      <c r="AB100" s="159">
        <f t="shared" si="46"/>
        <v>0</v>
      </c>
      <c r="AC100" s="159">
        <f t="shared" si="47"/>
        <v>0</v>
      </c>
      <c r="AD100" s="159">
        <f t="shared" si="48"/>
        <v>0</v>
      </c>
      <c r="AE100" s="159">
        <f t="shared" si="49"/>
        <v>0</v>
      </c>
      <c r="AF100" s="159">
        <f t="shared" si="50"/>
        <v>0</v>
      </c>
      <c r="AG100" s="159">
        <f t="shared" si="51"/>
        <v>0</v>
      </c>
      <c r="AH100" s="160">
        <f t="shared" si="52"/>
        <v>0</v>
      </c>
      <c r="AI100" s="135" t="str">
        <f t="shared" si="53"/>
        <v/>
      </c>
      <c r="AJ100" s="135" t="str">
        <f t="shared" si="54"/>
        <v/>
      </c>
      <c r="AK100" s="135" t="str">
        <f t="shared" si="55"/>
        <v/>
      </c>
      <c r="AL100" s="135" t="str">
        <f t="shared" si="56"/>
        <v/>
      </c>
      <c r="AM100" s="135" t="str">
        <f t="shared" si="57"/>
        <v/>
      </c>
      <c r="AN100" s="135" t="str">
        <f t="shared" si="58"/>
        <v/>
      </c>
      <c r="AO100" s="135" t="str">
        <f t="shared" si="59"/>
        <v/>
      </c>
      <c r="AP100" s="159">
        <f>IFERROR(VLOOKUP(A100,人口!$A$2:$E$1748,5,0),0)</f>
        <v>0</v>
      </c>
      <c r="AQ100" s="159">
        <f t="shared" si="34"/>
        <v>0</v>
      </c>
      <c r="AR100" s="159">
        <f t="shared" si="35"/>
        <v>0</v>
      </c>
      <c r="AS100" s="159">
        <f t="shared" si="36"/>
        <v>0</v>
      </c>
      <c r="AT100" s="159">
        <f t="shared" si="37"/>
        <v>0</v>
      </c>
      <c r="AU100" s="159">
        <f t="shared" si="38"/>
        <v>0</v>
      </c>
      <c r="AV100" s="159">
        <f t="shared" si="39"/>
        <v>0</v>
      </c>
      <c r="AW100" s="159">
        <f t="shared" si="40"/>
        <v>0</v>
      </c>
      <c r="AX100" s="159">
        <f t="shared" si="60"/>
        <v>0</v>
      </c>
      <c r="AY100" s="159" t="str">
        <f t="shared" si="61"/>
        <v/>
      </c>
      <c r="AZ100" s="159"/>
    </row>
    <row r="101" spans="1:52" x14ac:dyDescent="0.3">
      <c r="A101" t="str">
        <f t="shared" si="41"/>
        <v>01100</v>
      </c>
      <c r="B101" s="158" t="str">
        <f t="shared" si="42"/>
        <v>01100</v>
      </c>
      <c r="C101">
        <v>12</v>
      </c>
      <c r="D101" t="s">
        <v>2600</v>
      </c>
      <c r="E101">
        <v>1100</v>
      </c>
      <c r="F101" t="s">
        <v>27</v>
      </c>
      <c r="G101">
        <v>4152.7389999999996</v>
      </c>
      <c r="H101">
        <v>551.05999999999995</v>
      </c>
      <c r="I101">
        <v>5046.5209999999997</v>
      </c>
      <c r="J101">
        <v>664.71100000000001</v>
      </c>
      <c r="K101">
        <v>2897.3</v>
      </c>
      <c r="L101">
        <v>8578.7970000000005</v>
      </c>
      <c r="M101">
        <v>15.621</v>
      </c>
      <c r="N101">
        <v>84.734999999999999</v>
      </c>
      <c r="O101">
        <v>0</v>
      </c>
      <c r="P101">
        <v>122.261</v>
      </c>
      <c r="Q101">
        <v>2.8260000000000001</v>
      </c>
      <c r="R101">
        <v>26.492000000000001</v>
      </c>
      <c r="S101">
        <v>853.09900000000005</v>
      </c>
      <c r="T101">
        <v>17.329999999999998</v>
      </c>
      <c r="U101">
        <v>162.447</v>
      </c>
      <c r="V101">
        <v>46.213999999999999</v>
      </c>
      <c r="W101">
        <v>551.40700000000004</v>
      </c>
      <c r="Y101" t="str">
        <f t="shared" si="43"/>
        <v>北海道</v>
      </c>
      <c r="Z101" t="str">
        <f t="shared" si="44"/>
        <v>北海道札幌市</v>
      </c>
      <c r="AA101" s="159">
        <f t="shared" si="45"/>
        <v>5046.5209999999997</v>
      </c>
      <c r="AB101" s="159">
        <f t="shared" si="46"/>
        <v>664.71100000000001</v>
      </c>
      <c r="AC101" s="159">
        <f t="shared" si="47"/>
        <v>8578.7970000000005</v>
      </c>
      <c r="AD101" s="159">
        <f t="shared" si="48"/>
        <v>84.734999999999999</v>
      </c>
      <c r="AE101" s="159">
        <f t="shared" si="49"/>
        <v>853.09900000000005</v>
      </c>
      <c r="AF101" s="159">
        <f t="shared" si="50"/>
        <v>17.329999999999998</v>
      </c>
      <c r="AG101" s="159">
        <f t="shared" si="51"/>
        <v>162.447</v>
      </c>
      <c r="AH101" s="160">
        <f t="shared" si="52"/>
        <v>15407.640000000001</v>
      </c>
      <c r="AI101" s="135">
        <f t="shared" si="53"/>
        <v>0.32753367809735945</v>
      </c>
      <c r="AJ101" s="135">
        <f t="shared" si="54"/>
        <v>4.3141649207795611E-2</v>
      </c>
      <c r="AK101" s="135">
        <f t="shared" si="55"/>
        <v>0.55678851530799001</v>
      </c>
      <c r="AL101" s="135">
        <f t="shared" si="56"/>
        <v>5.4995443818780807E-3</v>
      </c>
      <c r="AM101" s="135">
        <f t="shared" si="57"/>
        <v>5.5368570397543039E-2</v>
      </c>
      <c r="AN101" s="135">
        <f t="shared" si="58"/>
        <v>1.1247666741953989E-3</v>
      </c>
      <c r="AO101" s="135">
        <f t="shared" si="59"/>
        <v>1.0543275933238314E-2</v>
      </c>
      <c r="AP101" s="159">
        <f>IFERROR(VLOOKUP(A101,人口!$A$2:$E$1748,5,0),0)</f>
        <v>1959313</v>
      </c>
      <c r="AQ101" s="159">
        <f t="shared" si="34"/>
        <v>0</v>
      </c>
      <c r="AR101" s="159">
        <f t="shared" si="35"/>
        <v>0</v>
      </c>
      <c r="AS101" s="159">
        <f t="shared" si="36"/>
        <v>0</v>
      </c>
      <c r="AT101" s="159">
        <f t="shared" si="37"/>
        <v>0</v>
      </c>
      <c r="AU101" s="159">
        <f t="shared" si="38"/>
        <v>0</v>
      </c>
      <c r="AV101" s="159">
        <f t="shared" si="39"/>
        <v>0</v>
      </c>
      <c r="AW101" s="159">
        <f t="shared" si="40"/>
        <v>0</v>
      </c>
      <c r="AX101" s="159">
        <f t="shared" si="60"/>
        <v>1</v>
      </c>
      <c r="AY101" s="159" t="str">
        <f t="shared" si="61"/>
        <v>100万人以上の市町村平均</v>
      </c>
      <c r="AZ101" s="159"/>
    </row>
    <row r="102" spans="1:52" x14ac:dyDescent="0.3">
      <c r="A102" t="str">
        <f t="shared" si="41"/>
        <v>01203</v>
      </c>
      <c r="B102" s="158" t="str">
        <f t="shared" si="42"/>
        <v>01203</v>
      </c>
      <c r="C102">
        <v>12</v>
      </c>
      <c r="D102" t="s">
        <v>2600</v>
      </c>
      <c r="E102">
        <v>1203</v>
      </c>
      <c r="F102" t="s">
        <v>193</v>
      </c>
      <c r="G102">
        <v>425.20699999999999</v>
      </c>
      <c r="H102">
        <v>62.110999999999997</v>
      </c>
      <c r="I102">
        <v>494.55500000000001</v>
      </c>
      <c r="J102">
        <v>71.903999999999996</v>
      </c>
      <c r="K102">
        <v>803.4</v>
      </c>
      <c r="L102">
        <v>2304.1529999999998</v>
      </c>
      <c r="M102">
        <v>2.5</v>
      </c>
      <c r="N102">
        <v>13.298999999999999</v>
      </c>
      <c r="O102">
        <v>0</v>
      </c>
      <c r="P102">
        <v>0</v>
      </c>
      <c r="Q102">
        <v>0.112</v>
      </c>
      <c r="R102">
        <v>7.56</v>
      </c>
      <c r="S102">
        <v>0</v>
      </c>
      <c r="T102">
        <v>0.68799999999999994</v>
      </c>
      <c r="U102">
        <v>46.356999999999999</v>
      </c>
      <c r="V102">
        <v>5.1580000000000004</v>
      </c>
      <c r="W102">
        <v>47.537999999999997</v>
      </c>
      <c r="Y102" t="str">
        <f t="shared" si="43"/>
        <v>北海道</v>
      </c>
      <c r="Z102" t="str">
        <f t="shared" si="44"/>
        <v>北海道小樽市</v>
      </c>
      <c r="AA102" s="159">
        <f t="shared" si="45"/>
        <v>494.55500000000001</v>
      </c>
      <c r="AB102" s="159">
        <f t="shared" si="46"/>
        <v>71.903999999999996</v>
      </c>
      <c r="AC102" s="159">
        <f t="shared" si="47"/>
        <v>2304.1529999999998</v>
      </c>
      <c r="AD102" s="159">
        <f t="shared" si="48"/>
        <v>13.298999999999999</v>
      </c>
      <c r="AE102" s="159">
        <f t="shared" si="49"/>
        <v>0</v>
      </c>
      <c r="AF102" s="159">
        <f t="shared" si="50"/>
        <v>0.68799999999999994</v>
      </c>
      <c r="AG102" s="159">
        <f t="shared" si="51"/>
        <v>46.356999999999999</v>
      </c>
      <c r="AH102" s="160">
        <f t="shared" si="52"/>
        <v>2930.9560000000001</v>
      </c>
      <c r="AI102" s="135">
        <f t="shared" si="53"/>
        <v>0.16873504754080237</v>
      </c>
      <c r="AJ102" s="135">
        <f t="shared" si="54"/>
        <v>2.4532609837882247E-2</v>
      </c>
      <c r="AK102" s="135">
        <f t="shared" si="55"/>
        <v>0.78614383839266089</v>
      </c>
      <c r="AL102" s="135">
        <f t="shared" si="56"/>
        <v>4.5374273786436912E-3</v>
      </c>
      <c r="AM102" s="135">
        <f t="shared" si="57"/>
        <v>0</v>
      </c>
      <c r="AN102" s="135">
        <f t="shared" si="58"/>
        <v>2.3473569715819681E-4</v>
      </c>
      <c r="AO102" s="135">
        <f t="shared" si="59"/>
        <v>1.5816341152852516E-2</v>
      </c>
      <c r="AP102" s="159">
        <f>IFERROR(VLOOKUP(A102,人口!$A$2:$E$1748,5,0),0)</f>
        <v>114425</v>
      </c>
      <c r="AQ102" s="159">
        <f t="shared" si="34"/>
        <v>0</v>
      </c>
      <c r="AR102" s="159">
        <f t="shared" si="35"/>
        <v>0</v>
      </c>
      <c r="AS102" s="159">
        <f t="shared" si="36"/>
        <v>0</v>
      </c>
      <c r="AT102" s="159">
        <f t="shared" si="37"/>
        <v>0</v>
      </c>
      <c r="AU102" s="159">
        <f t="shared" si="38"/>
        <v>1</v>
      </c>
      <c r="AV102" s="159">
        <f t="shared" si="39"/>
        <v>0</v>
      </c>
      <c r="AW102" s="159">
        <f t="shared" si="40"/>
        <v>0</v>
      </c>
      <c r="AX102" s="159">
        <f t="shared" si="60"/>
        <v>0</v>
      </c>
      <c r="AY102" s="159" t="str">
        <f t="shared" si="61"/>
        <v>10万～20万人未満の市町村平均</v>
      </c>
      <c r="AZ102" s="159"/>
    </row>
    <row r="103" spans="1:52" x14ac:dyDescent="0.3">
      <c r="A103" t="str">
        <f t="shared" si="41"/>
        <v>01209</v>
      </c>
      <c r="B103" s="158" t="str">
        <f t="shared" si="42"/>
        <v>01209</v>
      </c>
      <c r="C103">
        <v>12</v>
      </c>
      <c r="D103" t="s">
        <v>2600</v>
      </c>
      <c r="E103">
        <v>1209</v>
      </c>
      <c r="F103" t="s">
        <v>516</v>
      </c>
      <c r="G103">
        <v>65.765000000000001</v>
      </c>
      <c r="H103">
        <v>203.72399999999999</v>
      </c>
      <c r="I103">
        <v>74.709999999999994</v>
      </c>
      <c r="J103">
        <v>230.292</v>
      </c>
      <c r="K103">
        <v>2035.8</v>
      </c>
      <c r="L103">
        <v>5143.9319999999998</v>
      </c>
      <c r="M103">
        <v>0.79600000000000004</v>
      </c>
      <c r="N103">
        <v>4.1859999999999999</v>
      </c>
      <c r="O103">
        <v>0</v>
      </c>
      <c r="P103">
        <v>0</v>
      </c>
      <c r="Q103">
        <v>0</v>
      </c>
      <c r="R103">
        <v>0</v>
      </c>
      <c r="S103">
        <v>0</v>
      </c>
      <c r="T103">
        <v>0</v>
      </c>
      <c r="U103">
        <v>0</v>
      </c>
      <c r="V103">
        <v>0.79300000000000004</v>
      </c>
      <c r="W103">
        <v>7.4329999999999998</v>
      </c>
      <c r="Y103" t="str">
        <f t="shared" si="43"/>
        <v>北海道</v>
      </c>
      <c r="Z103" t="str">
        <f t="shared" si="44"/>
        <v>北海道夕張市</v>
      </c>
      <c r="AA103" s="159">
        <f t="shared" si="45"/>
        <v>74.709999999999994</v>
      </c>
      <c r="AB103" s="159">
        <f t="shared" si="46"/>
        <v>230.292</v>
      </c>
      <c r="AC103" s="159">
        <f t="shared" si="47"/>
        <v>5143.9319999999998</v>
      </c>
      <c r="AD103" s="159">
        <f t="shared" si="48"/>
        <v>4.1859999999999999</v>
      </c>
      <c r="AE103" s="159">
        <f t="shared" si="49"/>
        <v>0</v>
      </c>
      <c r="AF103" s="159">
        <f t="shared" si="50"/>
        <v>0</v>
      </c>
      <c r="AG103" s="159">
        <f t="shared" si="51"/>
        <v>0</v>
      </c>
      <c r="AH103" s="160">
        <f t="shared" si="52"/>
        <v>5453.12</v>
      </c>
      <c r="AI103" s="135">
        <f t="shared" si="53"/>
        <v>1.370041370811572E-2</v>
      </c>
      <c r="AJ103" s="135">
        <f t="shared" si="54"/>
        <v>4.2231236429786982E-2</v>
      </c>
      <c r="AK103" s="135">
        <f t="shared" si="55"/>
        <v>0.94330071592042719</v>
      </c>
      <c r="AL103" s="135">
        <f t="shared" si="56"/>
        <v>7.6763394167008977E-4</v>
      </c>
      <c r="AM103" s="135">
        <f t="shared" si="57"/>
        <v>0</v>
      </c>
      <c r="AN103" s="135">
        <f t="shared" si="58"/>
        <v>0</v>
      </c>
      <c r="AO103" s="135">
        <f t="shared" si="59"/>
        <v>0</v>
      </c>
      <c r="AP103" s="159">
        <f>IFERROR(VLOOKUP(A103,人口!$A$2:$E$1748,5,0),0)</f>
        <v>7769</v>
      </c>
      <c r="AQ103" s="159">
        <f t="shared" si="34"/>
        <v>0</v>
      </c>
      <c r="AR103" s="159">
        <f t="shared" si="35"/>
        <v>1</v>
      </c>
      <c r="AS103" s="159">
        <f t="shared" si="36"/>
        <v>0</v>
      </c>
      <c r="AT103" s="159">
        <f t="shared" si="37"/>
        <v>0</v>
      </c>
      <c r="AU103" s="159">
        <f t="shared" si="38"/>
        <v>0</v>
      </c>
      <c r="AV103" s="159">
        <f t="shared" si="39"/>
        <v>0</v>
      </c>
      <c r="AW103" s="159">
        <f t="shared" si="40"/>
        <v>0</v>
      </c>
      <c r="AX103" s="159">
        <f t="shared" si="60"/>
        <v>0</v>
      </c>
      <c r="AY103" s="159" t="str">
        <f t="shared" si="61"/>
        <v>5千～1万人未満の市町村平均</v>
      </c>
      <c r="AZ103" s="159"/>
    </row>
    <row r="104" spans="1:52" x14ac:dyDescent="0.3">
      <c r="A104" t="str">
        <f t="shared" si="41"/>
        <v>01210</v>
      </c>
      <c r="B104" s="158" t="str">
        <f t="shared" si="42"/>
        <v>01210</v>
      </c>
      <c r="C104">
        <v>12</v>
      </c>
      <c r="D104" t="s">
        <v>2600</v>
      </c>
      <c r="E104">
        <v>1210</v>
      </c>
      <c r="F104" t="s">
        <v>570</v>
      </c>
      <c r="G104">
        <v>399.64600000000002</v>
      </c>
      <c r="H104">
        <v>2640.2950000000001</v>
      </c>
      <c r="I104">
        <v>480.80200000000002</v>
      </c>
      <c r="J104">
        <v>3156.2530000000002</v>
      </c>
      <c r="K104">
        <v>608.29999999999995</v>
      </c>
      <c r="L104">
        <v>1441.1559999999999</v>
      </c>
      <c r="M104">
        <v>0</v>
      </c>
      <c r="N104">
        <v>0</v>
      </c>
      <c r="O104">
        <v>0</v>
      </c>
      <c r="P104">
        <v>0</v>
      </c>
      <c r="Q104">
        <v>0</v>
      </c>
      <c r="R104">
        <v>6.99</v>
      </c>
      <c r="S104">
        <v>0</v>
      </c>
      <c r="T104">
        <v>0</v>
      </c>
      <c r="U104">
        <v>42.863</v>
      </c>
      <c r="V104">
        <v>4.306</v>
      </c>
      <c r="W104">
        <v>39.387</v>
      </c>
      <c r="Y104" t="str">
        <f t="shared" si="43"/>
        <v>北海道</v>
      </c>
      <c r="Z104" t="str">
        <f t="shared" si="44"/>
        <v>北海道岩見沢市</v>
      </c>
      <c r="AA104" s="159">
        <f t="shared" si="45"/>
        <v>480.80200000000002</v>
      </c>
      <c r="AB104" s="159">
        <f t="shared" si="46"/>
        <v>3156.2530000000002</v>
      </c>
      <c r="AC104" s="159">
        <f t="shared" si="47"/>
        <v>1441.1559999999999</v>
      </c>
      <c r="AD104" s="159">
        <f t="shared" si="48"/>
        <v>0</v>
      </c>
      <c r="AE104" s="159">
        <f t="shared" si="49"/>
        <v>0</v>
      </c>
      <c r="AF104" s="159">
        <f t="shared" si="50"/>
        <v>0</v>
      </c>
      <c r="AG104" s="159">
        <f t="shared" si="51"/>
        <v>42.863</v>
      </c>
      <c r="AH104" s="160">
        <f t="shared" si="52"/>
        <v>5121.0740000000005</v>
      </c>
      <c r="AI104" s="135">
        <f t="shared" si="53"/>
        <v>9.3886946371015134E-2</v>
      </c>
      <c r="AJ104" s="135">
        <f t="shared" si="54"/>
        <v>0.6163263799742007</v>
      </c>
      <c r="AK104" s="135">
        <f t="shared" si="55"/>
        <v>0.28141674968961583</v>
      </c>
      <c r="AL104" s="135">
        <f t="shared" si="56"/>
        <v>0</v>
      </c>
      <c r="AM104" s="135">
        <f t="shared" si="57"/>
        <v>0</v>
      </c>
      <c r="AN104" s="135">
        <f t="shared" si="58"/>
        <v>0</v>
      </c>
      <c r="AO104" s="135">
        <f t="shared" si="59"/>
        <v>8.3699239651682435E-3</v>
      </c>
      <c r="AP104" s="159">
        <f>IFERROR(VLOOKUP(A104,人口!$A$2:$E$1748,5,0),0)</f>
        <v>80410</v>
      </c>
      <c r="AQ104" s="159">
        <f t="shared" si="34"/>
        <v>0</v>
      </c>
      <c r="AR104" s="159">
        <f t="shared" si="35"/>
        <v>0</v>
      </c>
      <c r="AS104" s="159">
        <f t="shared" si="36"/>
        <v>0</v>
      </c>
      <c r="AT104" s="159">
        <f t="shared" si="37"/>
        <v>1</v>
      </c>
      <c r="AU104" s="159">
        <f t="shared" si="38"/>
        <v>0</v>
      </c>
      <c r="AV104" s="159">
        <f t="shared" si="39"/>
        <v>0</v>
      </c>
      <c r="AW104" s="159">
        <f t="shared" si="40"/>
        <v>0</v>
      </c>
      <c r="AX104" s="159">
        <f t="shared" si="60"/>
        <v>0</v>
      </c>
      <c r="AY104" s="159" t="str">
        <f t="shared" si="61"/>
        <v>3万～10万人未満の市町村平均</v>
      </c>
      <c r="AZ104" s="159"/>
    </row>
    <row r="105" spans="1:52" x14ac:dyDescent="0.3">
      <c r="A105" t="str">
        <f t="shared" si="41"/>
        <v>01215</v>
      </c>
      <c r="B105" s="158" t="str">
        <f t="shared" si="42"/>
        <v>01215</v>
      </c>
      <c r="C105">
        <v>12</v>
      </c>
      <c r="D105" t="s">
        <v>2600</v>
      </c>
      <c r="E105">
        <v>1215</v>
      </c>
      <c r="F105" t="s">
        <v>832</v>
      </c>
      <c r="G105">
        <v>142.578</v>
      </c>
      <c r="H105">
        <v>1416.395</v>
      </c>
      <c r="I105">
        <v>167.929</v>
      </c>
      <c r="J105">
        <v>1660.691</v>
      </c>
      <c r="K105">
        <v>347</v>
      </c>
      <c r="L105">
        <v>781.90800000000002</v>
      </c>
      <c r="M105">
        <v>5.2050000000000001</v>
      </c>
      <c r="N105">
        <v>30.872</v>
      </c>
      <c r="O105">
        <v>0</v>
      </c>
      <c r="P105">
        <v>0</v>
      </c>
      <c r="Q105">
        <v>0</v>
      </c>
      <c r="R105">
        <v>0</v>
      </c>
      <c r="S105">
        <v>0</v>
      </c>
      <c r="T105">
        <v>0</v>
      </c>
      <c r="U105">
        <v>0</v>
      </c>
      <c r="V105">
        <v>1.599</v>
      </c>
      <c r="W105">
        <v>14.122999999999999</v>
      </c>
      <c r="Y105" t="str">
        <f t="shared" si="43"/>
        <v>北海道</v>
      </c>
      <c r="Z105" t="str">
        <f t="shared" si="44"/>
        <v>北海道美唄市</v>
      </c>
      <c r="AA105" s="159">
        <f t="shared" si="45"/>
        <v>167.929</v>
      </c>
      <c r="AB105" s="159">
        <f t="shared" si="46"/>
        <v>1660.691</v>
      </c>
      <c r="AC105" s="159">
        <f t="shared" si="47"/>
        <v>781.90800000000002</v>
      </c>
      <c r="AD105" s="159">
        <f t="shared" si="48"/>
        <v>30.872</v>
      </c>
      <c r="AE105" s="159">
        <f t="shared" si="49"/>
        <v>0</v>
      </c>
      <c r="AF105" s="159">
        <f t="shared" si="50"/>
        <v>0</v>
      </c>
      <c r="AG105" s="159">
        <f t="shared" si="51"/>
        <v>0</v>
      </c>
      <c r="AH105" s="160">
        <f t="shared" si="52"/>
        <v>2641.4</v>
      </c>
      <c r="AI105" s="135">
        <f t="shared" si="53"/>
        <v>6.3575755281290225E-2</v>
      </c>
      <c r="AJ105" s="135">
        <f t="shared" si="54"/>
        <v>0.62871621110017417</v>
      </c>
      <c r="AK105" s="135">
        <f t="shared" si="55"/>
        <v>0.29602029226925114</v>
      </c>
      <c r="AL105" s="135">
        <f t="shared" si="56"/>
        <v>1.1687741349284469E-2</v>
      </c>
      <c r="AM105" s="135">
        <f t="shared" si="57"/>
        <v>0</v>
      </c>
      <c r="AN105" s="135">
        <f t="shared" si="58"/>
        <v>0</v>
      </c>
      <c r="AO105" s="135">
        <f t="shared" si="59"/>
        <v>0</v>
      </c>
      <c r="AP105" s="159">
        <f>IFERROR(VLOOKUP(A105,人口!$A$2:$E$1748,5,0),0)</f>
        <v>21058</v>
      </c>
      <c r="AQ105" s="159">
        <f t="shared" si="34"/>
        <v>0</v>
      </c>
      <c r="AR105" s="159">
        <f t="shared" si="35"/>
        <v>0</v>
      </c>
      <c r="AS105" s="159">
        <f t="shared" si="36"/>
        <v>1</v>
      </c>
      <c r="AT105" s="159">
        <f t="shared" si="37"/>
        <v>0</v>
      </c>
      <c r="AU105" s="159">
        <f t="shared" si="38"/>
        <v>0</v>
      </c>
      <c r="AV105" s="159">
        <f t="shared" si="39"/>
        <v>0</v>
      </c>
      <c r="AW105" s="159">
        <f t="shared" si="40"/>
        <v>0</v>
      </c>
      <c r="AX105" s="159">
        <f t="shared" si="60"/>
        <v>0</v>
      </c>
      <c r="AY105" s="159" t="str">
        <f t="shared" si="61"/>
        <v>1万～3万人未満の市町村平均</v>
      </c>
      <c r="AZ105" s="159"/>
    </row>
    <row r="106" spans="1:52" x14ac:dyDescent="0.3">
      <c r="A106" t="str">
        <f t="shared" si="41"/>
        <v>01216</v>
      </c>
      <c r="B106" s="158" t="str">
        <f t="shared" si="42"/>
        <v>01216</v>
      </c>
      <c r="C106">
        <v>12</v>
      </c>
      <c r="D106" t="s">
        <v>2600</v>
      </c>
      <c r="E106">
        <v>1216</v>
      </c>
      <c r="F106" t="s">
        <v>884</v>
      </c>
      <c r="G106">
        <v>95.881</v>
      </c>
      <c r="H106">
        <v>959.32</v>
      </c>
      <c r="I106">
        <v>110.401</v>
      </c>
      <c r="J106">
        <v>1100.31</v>
      </c>
      <c r="K106">
        <v>2241.8000000000002</v>
      </c>
      <c r="L106">
        <v>5659.942</v>
      </c>
      <c r="M106">
        <v>11.305999999999999</v>
      </c>
      <c r="N106">
        <v>66.506</v>
      </c>
      <c r="O106">
        <v>0</v>
      </c>
      <c r="P106">
        <v>0</v>
      </c>
      <c r="Q106">
        <v>0</v>
      </c>
      <c r="R106">
        <v>1E-3</v>
      </c>
      <c r="S106">
        <v>0</v>
      </c>
      <c r="T106">
        <v>0</v>
      </c>
      <c r="U106">
        <v>8.9999999999999993E-3</v>
      </c>
      <c r="V106">
        <v>1.032</v>
      </c>
      <c r="W106">
        <v>8.8979999999999997</v>
      </c>
      <c r="Y106" t="str">
        <f t="shared" si="43"/>
        <v>北海道</v>
      </c>
      <c r="Z106" t="str">
        <f t="shared" si="44"/>
        <v>北海道芦別市</v>
      </c>
      <c r="AA106" s="159">
        <f t="shared" si="45"/>
        <v>110.401</v>
      </c>
      <c r="AB106" s="159">
        <f t="shared" si="46"/>
        <v>1100.31</v>
      </c>
      <c r="AC106" s="159">
        <f t="shared" si="47"/>
        <v>5659.942</v>
      </c>
      <c r="AD106" s="159">
        <f t="shared" si="48"/>
        <v>66.506</v>
      </c>
      <c r="AE106" s="159">
        <f t="shared" si="49"/>
        <v>0</v>
      </c>
      <c r="AF106" s="159">
        <f t="shared" si="50"/>
        <v>0</v>
      </c>
      <c r="AG106" s="159">
        <f t="shared" si="51"/>
        <v>8.9999999999999993E-3</v>
      </c>
      <c r="AH106" s="160">
        <f t="shared" si="52"/>
        <v>6937.1680000000006</v>
      </c>
      <c r="AI106" s="135">
        <f t="shared" si="53"/>
        <v>1.5914419255811593E-2</v>
      </c>
      <c r="AJ106" s="135">
        <f t="shared" si="54"/>
        <v>0.15861083370043796</v>
      </c>
      <c r="AK106" s="135">
        <f t="shared" si="55"/>
        <v>0.81588654044416964</v>
      </c>
      <c r="AL106" s="135">
        <f t="shared" si="56"/>
        <v>9.5869092401971515E-3</v>
      </c>
      <c r="AM106" s="135">
        <f t="shared" si="57"/>
        <v>0</v>
      </c>
      <c r="AN106" s="135">
        <f t="shared" si="58"/>
        <v>0</v>
      </c>
      <c r="AO106" s="135">
        <f t="shared" si="59"/>
        <v>1.2973593835409491E-6</v>
      </c>
      <c r="AP106" s="159">
        <f>IFERROR(VLOOKUP(A106,人口!$A$2:$E$1748,5,0),0)</f>
        <v>13204</v>
      </c>
      <c r="AQ106" s="159">
        <f t="shared" si="34"/>
        <v>0</v>
      </c>
      <c r="AR106" s="159">
        <f t="shared" si="35"/>
        <v>0</v>
      </c>
      <c r="AS106" s="159">
        <f t="shared" si="36"/>
        <v>1</v>
      </c>
      <c r="AT106" s="159">
        <f t="shared" si="37"/>
        <v>0</v>
      </c>
      <c r="AU106" s="159">
        <f t="shared" si="38"/>
        <v>0</v>
      </c>
      <c r="AV106" s="159">
        <f t="shared" si="39"/>
        <v>0</v>
      </c>
      <c r="AW106" s="159">
        <f t="shared" si="40"/>
        <v>0</v>
      </c>
      <c r="AX106" s="159">
        <f t="shared" si="60"/>
        <v>0</v>
      </c>
      <c r="AY106" s="159" t="str">
        <f t="shared" si="61"/>
        <v>1万～3万人未満の市町村平均</v>
      </c>
      <c r="AZ106" s="159"/>
    </row>
    <row r="107" spans="1:52" x14ac:dyDescent="0.3">
      <c r="A107" t="str">
        <f t="shared" si="41"/>
        <v>01217</v>
      </c>
      <c r="B107" s="158" t="str">
        <f t="shared" si="42"/>
        <v>01217</v>
      </c>
      <c r="C107">
        <v>12</v>
      </c>
      <c r="D107" t="s">
        <v>2600</v>
      </c>
      <c r="E107">
        <v>1217</v>
      </c>
      <c r="F107" t="s">
        <v>937</v>
      </c>
      <c r="G107">
        <v>399.029</v>
      </c>
      <c r="H107">
        <v>230.79900000000001</v>
      </c>
      <c r="I107">
        <v>491.78300000000002</v>
      </c>
      <c r="J107">
        <v>281.98599999999999</v>
      </c>
      <c r="K107">
        <v>19.7</v>
      </c>
      <c r="L107">
        <v>48.634</v>
      </c>
      <c r="M107">
        <v>0</v>
      </c>
      <c r="N107">
        <v>0</v>
      </c>
      <c r="O107">
        <v>0</v>
      </c>
      <c r="P107">
        <v>0</v>
      </c>
      <c r="Q107">
        <v>2E-3</v>
      </c>
      <c r="R107">
        <v>14.502000000000001</v>
      </c>
      <c r="S107">
        <v>0</v>
      </c>
      <c r="T107">
        <v>0.01</v>
      </c>
      <c r="U107">
        <v>88.927000000000007</v>
      </c>
      <c r="V107">
        <v>4.2839999999999998</v>
      </c>
      <c r="W107">
        <v>42.46</v>
      </c>
      <c r="Y107" t="str">
        <f t="shared" si="43"/>
        <v>北海道</v>
      </c>
      <c r="Z107" t="str">
        <f t="shared" si="44"/>
        <v>北海道江別市</v>
      </c>
      <c r="AA107" s="159">
        <f t="shared" si="45"/>
        <v>491.78300000000002</v>
      </c>
      <c r="AB107" s="159">
        <f t="shared" si="46"/>
        <v>281.98599999999999</v>
      </c>
      <c r="AC107" s="159">
        <f t="shared" si="47"/>
        <v>48.634</v>
      </c>
      <c r="AD107" s="159">
        <f t="shared" si="48"/>
        <v>0</v>
      </c>
      <c r="AE107" s="159">
        <f t="shared" si="49"/>
        <v>0</v>
      </c>
      <c r="AF107" s="159">
        <f t="shared" si="50"/>
        <v>0.01</v>
      </c>
      <c r="AG107" s="159">
        <f t="shared" si="51"/>
        <v>88.927000000000007</v>
      </c>
      <c r="AH107" s="160">
        <f t="shared" si="52"/>
        <v>911.34</v>
      </c>
      <c r="AI107" s="135">
        <f t="shared" si="53"/>
        <v>0.53962626462132679</v>
      </c>
      <c r="AJ107" s="135">
        <f t="shared" si="54"/>
        <v>0.30941909715364185</v>
      </c>
      <c r="AK107" s="135">
        <f t="shared" si="55"/>
        <v>5.3365374064564264E-2</v>
      </c>
      <c r="AL107" s="135">
        <f t="shared" si="56"/>
        <v>0</v>
      </c>
      <c r="AM107" s="135">
        <f t="shared" si="57"/>
        <v>0</v>
      </c>
      <c r="AN107" s="135">
        <f t="shared" si="58"/>
        <v>1.0972853161278996E-5</v>
      </c>
      <c r="AO107" s="135">
        <f t="shared" si="59"/>
        <v>9.7578291307305734E-2</v>
      </c>
      <c r="AP107" s="159">
        <f>IFERROR(VLOOKUP(A107,人口!$A$2:$E$1748,5,0),0)</f>
        <v>119580</v>
      </c>
      <c r="AQ107" s="159">
        <f t="shared" si="34"/>
        <v>0</v>
      </c>
      <c r="AR107" s="159">
        <f t="shared" si="35"/>
        <v>0</v>
      </c>
      <c r="AS107" s="159">
        <f t="shared" si="36"/>
        <v>0</v>
      </c>
      <c r="AT107" s="159">
        <f t="shared" si="37"/>
        <v>0</v>
      </c>
      <c r="AU107" s="159">
        <f t="shared" si="38"/>
        <v>1</v>
      </c>
      <c r="AV107" s="159">
        <f t="shared" si="39"/>
        <v>0</v>
      </c>
      <c r="AW107" s="159">
        <f t="shared" si="40"/>
        <v>0</v>
      </c>
      <c r="AX107" s="159">
        <f t="shared" si="60"/>
        <v>0</v>
      </c>
      <c r="AY107" s="159" t="str">
        <f t="shared" si="61"/>
        <v>10万～20万人未満の市町村平均</v>
      </c>
      <c r="AZ107" s="159"/>
    </row>
    <row r="108" spans="1:52" x14ac:dyDescent="0.3">
      <c r="A108" t="str">
        <f t="shared" si="41"/>
        <v>01218</v>
      </c>
      <c r="B108" s="158" t="str">
        <f t="shared" si="42"/>
        <v>01218</v>
      </c>
      <c r="C108">
        <v>12</v>
      </c>
      <c r="D108" t="s">
        <v>2600</v>
      </c>
      <c r="E108">
        <v>1218</v>
      </c>
      <c r="F108" t="s">
        <v>984</v>
      </c>
      <c r="G108">
        <v>62.982999999999997</v>
      </c>
      <c r="H108">
        <v>164.05</v>
      </c>
      <c r="I108">
        <v>74.747</v>
      </c>
      <c r="J108">
        <v>193.89099999999999</v>
      </c>
      <c r="K108">
        <v>286.3</v>
      </c>
      <c r="L108">
        <v>646.05999999999995</v>
      </c>
      <c r="M108">
        <v>1.4730000000000001</v>
      </c>
      <c r="N108">
        <v>8.6669999999999998</v>
      </c>
      <c r="O108">
        <v>5.181</v>
      </c>
      <c r="P108">
        <v>0</v>
      </c>
      <c r="Q108">
        <v>0</v>
      </c>
      <c r="R108">
        <v>2.1000000000000001E-2</v>
      </c>
      <c r="S108">
        <v>0</v>
      </c>
      <c r="T108">
        <v>0</v>
      </c>
      <c r="U108">
        <v>0.129</v>
      </c>
      <c r="V108">
        <v>0.77600000000000002</v>
      </c>
      <c r="W108">
        <v>6.6509999999999998</v>
      </c>
      <c r="Y108" t="str">
        <f t="shared" si="43"/>
        <v>北海道</v>
      </c>
      <c r="Z108" t="str">
        <f t="shared" si="44"/>
        <v>北海道赤平市</v>
      </c>
      <c r="AA108" s="159">
        <f t="shared" si="45"/>
        <v>74.747</v>
      </c>
      <c r="AB108" s="159">
        <f t="shared" si="46"/>
        <v>193.89099999999999</v>
      </c>
      <c r="AC108" s="159">
        <f t="shared" si="47"/>
        <v>646.05999999999995</v>
      </c>
      <c r="AD108" s="159">
        <f t="shared" si="48"/>
        <v>8.6669999999999998</v>
      </c>
      <c r="AE108" s="159">
        <f t="shared" si="49"/>
        <v>0</v>
      </c>
      <c r="AF108" s="159">
        <f t="shared" si="50"/>
        <v>0</v>
      </c>
      <c r="AG108" s="159">
        <f t="shared" si="51"/>
        <v>0.129</v>
      </c>
      <c r="AH108" s="160">
        <f t="shared" si="52"/>
        <v>923.49399999999991</v>
      </c>
      <c r="AI108" s="135">
        <f t="shared" si="53"/>
        <v>8.0939345572358892E-2</v>
      </c>
      <c r="AJ108" s="135">
        <f t="shared" si="54"/>
        <v>0.20995371924452136</v>
      </c>
      <c r="AK108" s="135">
        <f t="shared" si="55"/>
        <v>0.69958223875845427</v>
      </c>
      <c r="AL108" s="135">
        <f t="shared" si="56"/>
        <v>9.3850095398562428E-3</v>
      </c>
      <c r="AM108" s="135">
        <f t="shared" si="57"/>
        <v>0</v>
      </c>
      <c r="AN108" s="135">
        <f t="shared" si="58"/>
        <v>0</v>
      </c>
      <c r="AO108" s="135">
        <f t="shared" si="59"/>
        <v>1.3968688480921372E-4</v>
      </c>
      <c r="AP108" s="159">
        <f>IFERROR(VLOOKUP(A108,人口!$A$2:$E$1748,5,0),0)</f>
        <v>9906</v>
      </c>
      <c r="AQ108" s="159">
        <f t="shared" si="34"/>
        <v>0</v>
      </c>
      <c r="AR108" s="159">
        <f t="shared" si="35"/>
        <v>1</v>
      </c>
      <c r="AS108" s="159">
        <f t="shared" si="36"/>
        <v>0</v>
      </c>
      <c r="AT108" s="159">
        <f t="shared" si="37"/>
        <v>0</v>
      </c>
      <c r="AU108" s="159">
        <f t="shared" si="38"/>
        <v>0</v>
      </c>
      <c r="AV108" s="159">
        <f t="shared" si="39"/>
        <v>0</v>
      </c>
      <c r="AW108" s="159">
        <f t="shared" si="40"/>
        <v>0</v>
      </c>
      <c r="AX108" s="159">
        <f t="shared" si="60"/>
        <v>0</v>
      </c>
      <c r="AY108" s="159" t="str">
        <f t="shared" si="61"/>
        <v>5千～1万人未満の市町村平均</v>
      </c>
      <c r="AZ108" s="159"/>
    </row>
    <row r="109" spans="1:52" x14ac:dyDescent="0.3">
      <c r="A109" t="str">
        <f t="shared" si="41"/>
        <v>01222</v>
      </c>
      <c r="B109" s="158" t="str">
        <f t="shared" si="42"/>
        <v>01222</v>
      </c>
      <c r="C109">
        <v>12</v>
      </c>
      <c r="D109" t="s">
        <v>2600</v>
      </c>
      <c r="E109">
        <v>1222</v>
      </c>
      <c r="F109" t="s">
        <v>1152</v>
      </c>
      <c r="G109">
        <v>61.723999999999997</v>
      </c>
      <c r="H109">
        <v>217.96899999999999</v>
      </c>
      <c r="I109">
        <v>74.043999999999997</v>
      </c>
      <c r="J109">
        <v>260.22699999999998</v>
      </c>
      <c r="K109">
        <v>697.8</v>
      </c>
      <c r="L109">
        <v>1592.6130000000001</v>
      </c>
      <c r="M109">
        <v>0</v>
      </c>
      <c r="N109">
        <v>0</v>
      </c>
      <c r="O109">
        <v>0.59399999999999997</v>
      </c>
      <c r="P109">
        <v>0</v>
      </c>
      <c r="Q109">
        <v>0</v>
      </c>
      <c r="R109">
        <v>0</v>
      </c>
      <c r="S109">
        <v>0</v>
      </c>
      <c r="T109">
        <v>0</v>
      </c>
      <c r="U109">
        <v>0</v>
      </c>
      <c r="V109">
        <v>0.68700000000000006</v>
      </c>
      <c r="W109">
        <v>7.4870000000000001</v>
      </c>
      <c r="Y109" t="str">
        <f t="shared" si="43"/>
        <v>北海道</v>
      </c>
      <c r="Z109" t="str">
        <f t="shared" si="44"/>
        <v>北海道三笠市</v>
      </c>
      <c r="AA109" s="159">
        <f t="shared" si="45"/>
        <v>74.043999999999997</v>
      </c>
      <c r="AB109" s="159">
        <f t="shared" si="46"/>
        <v>260.22699999999998</v>
      </c>
      <c r="AC109" s="159">
        <f t="shared" si="47"/>
        <v>1592.6130000000001</v>
      </c>
      <c r="AD109" s="159">
        <f t="shared" si="48"/>
        <v>0</v>
      </c>
      <c r="AE109" s="159">
        <f t="shared" si="49"/>
        <v>0</v>
      </c>
      <c r="AF109" s="159">
        <f t="shared" si="50"/>
        <v>0</v>
      </c>
      <c r="AG109" s="159">
        <f t="shared" si="51"/>
        <v>0</v>
      </c>
      <c r="AH109" s="160">
        <f t="shared" si="52"/>
        <v>1926.884</v>
      </c>
      <c r="AI109" s="135">
        <f t="shared" si="53"/>
        <v>3.8426807218286105E-2</v>
      </c>
      <c r="AJ109" s="135">
        <f t="shared" si="54"/>
        <v>0.13505068286414748</v>
      </c>
      <c r="AK109" s="135">
        <f t="shared" si="55"/>
        <v>0.82652250991756637</v>
      </c>
      <c r="AL109" s="135">
        <f t="shared" si="56"/>
        <v>0</v>
      </c>
      <c r="AM109" s="135">
        <f t="shared" si="57"/>
        <v>0</v>
      </c>
      <c r="AN109" s="135">
        <f t="shared" si="58"/>
        <v>0</v>
      </c>
      <c r="AO109" s="135">
        <f t="shared" si="59"/>
        <v>0</v>
      </c>
      <c r="AP109" s="159">
        <f>IFERROR(VLOOKUP(A109,人口!$A$2:$E$1748,5,0),0)</f>
        <v>8302</v>
      </c>
      <c r="AQ109" s="159">
        <f t="shared" si="34"/>
        <v>0</v>
      </c>
      <c r="AR109" s="159">
        <f t="shared" si="35"/>
        <v>1</v>
      </c>
      <c r="AS109" s="159">
        <f t="shared" si="36"/>
        <v>0</v>
      </c>
      <c r="AT109" s="159">
        <f t="shared" si="37"/>
        <v>0</v>
      </c>
      <c r="AU109" s="159">
        <f t="shared" si="38"/>
        <v>0</v>
      </c>
      <c r="AV109" s="159">
        <f t="shared" si="39"/>
        <v>0</v>
      </c>
      <c r="AW109" s="159">
        <f t="shared" si="40"/>
        <v>0</v>
      </c>
      <c r="AX109" s="159">
        <f t="shared" si="60"/>
        <v>0</v>
      </c>
      <c r="AY109" s="159" t="str">
        <f t="shared" si="61"/>
        <v>5千～1万人未満の市町村平均</v>
      </c>
      <c r="AZ109" s="159"/>
    </row>
    <row r="110" spans="1:52" x14ac:dyDescent="0.3">
      <c r="A110" t="str">
        <f t="shared" si="41"/>
        <v>01224</v>
      </c>
      <c r="B110" s="158" t="str">
        <f t="shared" si="42"/>
        <v>01224</v>
      </c>
      <c r="C110">
        <v>12</v>
      </c>
      <c r="D110" t="s">
        <v>2600</v>
      </c>
      <c r="E110">
        <v>1224</v>
      </c>
      <c r="F110" t="s">
        <v>1232</v>
      </c>
      <c r="G110">
        <v>359.971</v>
      </c>
      <c r="H110">
        <v>1688.585</v>
      </c>
      <c r="I110">
        <v>430.49</v>
      </c>
      <c r="J110">
        <v>2002.2180000000001</v>
      </c>
      <c r="K110">
        <v>1839.1</v>
      </c>
      <c r="L110">
        <v>4477.2039999999997</v>
      </c>
      <c r="M110">
        <v>0.54200000000000004</v>
      </c>
      <c r="N110">
        <v>3.6659999999999999</v>
      </c>
      <c r="O110">
        <v>0</v>
      </c>
      <c r="P110">
        <v>53.9</v>
      </c>
      <c r="Q110">
        <v>11.503</v>
      </c>
      <c r="R110">
        <v>31.963999999999999</v>
      </c>
      <c r="S110">
        <v>374.71800000000002</v>
      </c>
      <c r="T110">
        <v>70.534000000000006</v>
      </c>
      <c r="U110">
        <v>196.006</v>
      </c>
      <c r="V110">
        <v>3.4340000000000002</v>
      </c>
      <c r="W110">
        <v>32.798999999999999</v>
      </c>
      <c r="Y110" t="str">
        <f t="shared" si="43"/>
        <v>北海道</v>
      </c>
      <c r="Z110" t="str">
        <f t="shared" si="44"/>
        <v>北海道千歳市</v>
      </c>
      <c r="AA110" s="159">
        <f t="shared" si="45"/>
        <v>430.49</v>
      </c>
      <c r="AB110" s="159">
        <f t="shared" si="46"/>
        <v>2002.2180000000001</v>
      </c>
      <c r="AC110" s="159">
        <f t="shared" si="47"/>
        <v>4477.2039999999997</v>
      </c>
      <c r="AD110" s="159">
        <f t="shared" si="48"/>
        <v>3.6659999999999999</v>
      </c>
      <c r="AE110" s="159">
        <f t="shared" si="49"/>
        <v>374.71800000000002</v>
      </c>
      <c r="AF110" s="159">
        <f t="shared" si="50"/>
        <v>70.534000000000006</v>
      </c>
      <c r="AG110" s="159">
        <f t="shared" si="51"/>
        <v>196.006</v>
      </c>
      <c r="AH110" s="160">
        <f t="shared" si="52"/>
        <v>7554.8360000000002</v>
      </c>
      <c r="AI110" s="135">
        <f t="shared" si="53"/>
        <v>5.6982044348811808E-2</v>
      </c>
      <c r="AJ110" s="135">
        <f t="shared" si="54"/>
        <v>0.26502468087990261</v>
      </c>
      <c r="AK110" s="135">
        <f t="shared" si="55"/>
        <v>0.59262755670672396</v>
      </c>
      <c r="AL110" s="135">
        <f t="shared" si="56"/>
        <v>4.8525209547897529E-4</v>
      </c>
      <c r="AM110" s="135">
        <f t="shared" si="57"/>
        <v>4.9599753058835426E-2</v>
      </c>
      <c r="AN110" s="135">
        <f t="shared" si="58"/>
        <v>9.3362714955030138E-3</v>
      </c>
      <c r="AO110" s="135">
        <f t="shared" si="59"/>
        <v>2.5944441414744144E-2</v>
      </c>
      <c r="AP110" s="159">
        <f>IFERROR(VLOOKUP(A110,人口!$A$2:$E$1748,5,0),0)</f>
        <v>97552</v>
      </c>
      <c r="AQ110" s="159">
        <f t="shared" si="34"/>
        <v>0</v>
      </c>
      <c r="AR110" s="159">
        <f t="shared" si="35"/>
        <v>0</v>
      </c>
      <c r="AS110" s="159">
        <f t="shared" si="36"/>
        <v>0</v>
      </c>
      <c r="AT110" s="159">
        <f t="shared" si="37"/>
        <v>1</v>
      </c>
      <c r="AU110" s="159">
        <f t="shared" si="38"/>
        <v>0</v>
      </c>
      <c r="AV110" s="159">
        <f t="shared" si="39"/>
        <v>0</v>
      </c>
      <c r="AW110" s="159">
        <f t="shared" si="40"/>
        <v>0</v>
      </c>
      <c r="AX110" s="159">
        <f t="shared" si="60"/>
        <v>0</v>
      </c>
      <c r="AY110" s="159" t="str">
        <f t="shared" si="61"/>
        <v>3万～10万人未満の市町村平均</v>
      </c>
      <c r="AZ110" s="159"/>
    </row>
    <row r="111" spans="1:52" x14ac:dyDescent="0.3">
      <c r="A111" t="str">
        <f t="shared" si="41"/>
        <v>01225</v>
      </c>
      <c r="B111" s="158" t="str">
        <f t="shared" si="42"/>
        <v>01225</v>
      </c>
      <c r="C111">
        <v>12</v>
      </c>
      <c r="D111" t="s">
        <v>2600</v>
      </c>
      <c r="E111">
        <v>1225</v>
      </c>
      <c r="F111" t="s">
        <v>1270</v>
      </c>
      <c r="G111">
        <v>185.29300000000001</v>
      </c>
      <c r="H111">
        <v>1046.6859999999999</v>
      </c>
      <c r="I111">
        <v>214.465</v>
      </c>
      <c r="J111">
        <v>1206.546</v>
      </c>
      <c r="K111">
        <v>29.8</v>
      </c>
      <c r="L111">
        <v>58.128999999999998</v>
      </c>
      <c r="M111">
        <v>0.248</v>
      </c>
      <c r="N111">
        <v>1.345</v>
      </c>
      <c r="O111">
        <v>0</v>
      </c>
      <c r="P111">
        <v>0</v>
      </c>
      <c r="Q111">
        <v>0</v>
      </c>
      <c r="R111">
        <v>0</v>
      </c>
      <c r="S111">
        <v>0</v>
      </c>
      <c r="T111">
        <v>0</v>
      </c>
      <c r="U111">
        <v>0</v>
      </c>
      <c r="V111">
        <v>2.0939999999999999</v>
      </c>
      <c r="W111">
        <v>19.667999999999999</v>
      </c>
      <c r="Y111" t="str">
        <f t="shared" si="43"/>
        <v>北海道</v>
      </c>
      <c r="Z111" t="str">
        <f t="shared" si="44"/>
        <v>北海道滝川市</v>
      </c>
      <c r="AA111" s="159">
        <f t="shared" si="45"/>
        <v>214.465</v>
      </c>
      <c r="AB111" s="159">
        <f t="shared" si="46"/>
        <v>1206.546</v>
      </c>
      <c r="AC111" s="159">
        <f t="shared" si="47"/>
        <v>58.128999999999998</v>
      </c>
      <c r="AD111" s="159">
        <f t="shared" si="48"/>
        <v>1.345</v>
      </c>
      <c r="AE111" s="159">
        <f t="shared" si="49"/>
        <v>0</v>
      </c>
      <c r="AF111" s="159">
        <f t="shared" si="50"/>
        <v>0</v>
      </c>
      <c r="AG111" s="159">
        <f t="shared" si="51"/>
        <v>0</v>
      </c>
      <c r="AH111" s="160">
        <f t="shared" si="52"/>
        <v>1480.4849999999999</v>
      </c>
      <c r="AI111" s="135">
        <f t="shared" si="53"/>
        <v>0.14486131234021285</v>
      </c>
      <c r="AJ111" s="135">
        <f t="shared" si="54"/>
        <v>0.81496671698801415</v>
      </c>
      <c r="AK111" s="135">
        <f t="shared" si="55"/>
        <v>3.9263484601329973E-2</v>
      </c>
      <c r="AL111" s="135">
        <f t="shared" si="56"/>
        <v>9.0848607044313181E-4</v>
      </c>
      <c r="AM111" s="135">
        <f t="shared" si="57"/>
        <v>0</v>
      </c>
      <c r="AN111" s="135">
        <f t="shared" si="58"/>
        <v>0</v>
      </c>
      <c r="AO111" s="135">
        <f t="shared" si="59"/>
        <v>0</v>
      </c>
      <c r="AP111" s="159">
        <f>IFERROR(VLOOKUP(A111,人口!$A$2:$E$1748,5,0),0)</f>
        <v>39861</v>
      </c>
      <c r="AQ111" s="159">
        <f t="shared" si="34"/>
        <v>0</v>
      </c>
      <c r="AR111" s="159">
        <f t="shared" si="35"/>
        <v>0</v>
      </c>
      <c r="AS111" s="159">
        <f t="shared" si="36"/>
        <v>0</v>
      </c>
      <c r="AT111" s="159">
        <f t="shared" si="37"/>
        <v>1</v>
      </c>
      <c r="AU111" s="159">
        <f t="shared" si="38"/>
        <v>0</v>
      </c>
      <c r="AV111" s="159">
        <f t="shared" si="39"/>
        <v>0</v>
      </c>
      <c r="AW111" s="159">
        <f t="shared" si="40"/>
        <v>0</v>
      </c>
      <c r="AX111" s="159">
        <f t="shared" si="60"/>
        <v>0</v>
      </c>
      <c r="AY111" s="159" t="str">
        <f t="shared" si="61"/>
        <v>3万～10万人未満の市町村平均</v>
      </c>
      <c r="AZ111" s="159"/>
    </row>
    <row r="112" spans="1:52" x14ac:dyDescent="0.3">
      <c r="A112" t="str">
        <f t="shared" si="41"/>
        <v>01226</v>
      </c>
      <c r="B112" s="158" t="str">
        <f t="shared" si="42"/>
        <v>01226</v>
      </c>
      <c r="C112">
        <v>12</v>
      </c>
      <c r="D112" t="s">
        <v>2600</v>
      </c>
      <c r="E112">
        <v>1226</v>
      </c>
      <c r="F112" t="s">
        <v>1305</v>
      </c>
      <c r="G112">
        <v>92.971000000000004</v>
      </c>
      <c r="H112">
        <v>269.12</v>
      </c>
      <c r="I112">
        <v>108.33799999999999</v>
      </c>
      <c r="J112">
        <v>312.339</v>
      </c>
      <c r="K112">
        <v>86.4</v>
      </c>
      <c r="L112">
        <v>173.3</v>
      </c>
      <c r="M112">
        <v>0</v>
      </c>
      <c r="N112">
        <v>0</v>
      </c>
      <c r="O112">
        <v>0</v>
      </c>
      <c r="P112">
        <v>0</v>
      </c>
      <c r="Q112">
        <v>0</v>
      </c>
      <c r="R112">
        <v>0</v>
      </c>
      <c r="S112">
        <v>0</v>
      </c>
      <c r="T112">
        <v>0</v>
      </c>
      <c r="U112">
        <v>0</v>
      </c>
      <c r="V112">
        <v>1.05</v>
      </c>
      <c r="W112">
        <v>9.8070000000000004</v>
      </c>
      <c r="Y112" t="str">
        <f t="shared" si="43"/>
        <v>北海道</v>
      </c>
      <c r="Z112" t="str">
        <f t="shared" si="44"/>
        <v>北海道砂川市</v>
      </c>
      <c r="AA112" s="159">
        <f t="shared" si="45"/>
        <v>108.33799999999999</v>
      </c>
      <c r="AB112" s="159">
        <f t="shared" si="46"/>
        <v>312.339</v>
      </c>
      <c r="AC112" s="159">
        <f t="shared" si="47"/>
        <v>173.3</v>
      </c>
      <c r="AD112" s="159">
        <f t="shared" si="48"/>
        <v>0</v>
      </c>
      <c r="AE112" s="159">
        <f t="shared" si="49"/>
        <v>0</v>
      </c>
      <c r="AF112" s="159">
        <f t="shared" si="50"/>
        <v>0</v>
      </c>
      <c r="AG112" s="159">
        <f t="shared" si="51"/>
        <v>0</v>
      </c>
      <c r="AH112" s="160">
        <f t="shared" si="52"/>
        <v>593.97700000000009</v>
      </c>
      <c r="AI112" s="135">
        <f t="shared" si="53"/>
        <v>0.18239426779151377</v>
      </c>
      <c r="AJ112" s="135">
        <f t="shared" si="54"/>
        <v>0.52584359327044639</v>
      </c>
      <c r="AK112" s="135">
        <f t="shared" si="55"/>
        <v>0.29176213893803965</v>
      </c>
      <c r="AL112" s="135">
        <f t="shared" si="56"/>
        <v>0</v>
      </c>
      <c r="AM112" s="135">
        <f t="shared" si="57"/>
        <v>0</v>
      </c>
      <c r="AN112" s="135">
        <f t="shared" si="58"/>
        <v>0</v>
      </c>
      <c r="AO112" s="135">
        <f t="shared" si="59"/>
        <v>0</v>
      </c>
      <c r="AP112" s="159">
        <f>IFERROR(VLOOKUP(A112,人口!$A$2:$E$1748,5,0),0)</f>
        <v>16848</v>
      </c>
      <c r="AQ112" s="159">
        <f t="shared" si="34"/>
        <v>0</v>
      </c>
      <c r="AR112" s="159">
        <f t="shared" si="35"/>
        <v>0</v>
      </c>
      <c r="AS112" s="159">
        <f t="shared" si="36"/>
        <v>1</v>
      </c>
      <c r="AT112" s="159">
        <f t="shared" si="37"/>
        <v>0</v>
      </c>
      <c r="AU112" s="159">
        <f t="shared" si="38"/>
        <v>0</v>
      </c>
      <c r="AV112" s="159">
        <f t="shared" si="39"/>
        <v>0</v>
      </c>
      <c r="AW112" s="159">
        <f t="shared" si="40"/>
        <v>0</v>
      </c>
      <c r="AX112" s="159">
        <f t="shared" si="60"/>
        <v>0</v>
      </c>
      <c r="AY112" s="159" t="str">
        <f t="shared" si="61"/>
        <v>1万～3万人未満の市町村平均</v>
      </c>
      <c r="AZ112" s="159"/>
    </row>
    <row r="113" spans="1:52" x14ac:dyDescent="0.3">
      <c r="A113" t="str">
        <f t="shared" si="41"/>
        <v>01227</v>
      </c>
      <c r="B113" s="158" t="str">
        <f t="shared" si="42"/>
        <v>01227</v>
      </c>
      <c r="C113">
        <v>12</v>
      </c>
      <c r="D113" t="s">
        <v>2600</v>
      </c>
      <c r="E113">
        <v>1227</v>
      </c>
      <c r="F113" t="s">
        <v>1341</v>
      </c>
      <c r="G113">
        <v>20.201000000000001</v>
      </c>
      <c r="H113">
        <v>6.5380000000000003</v>
      </c>
      <c r="I113">
        <v>23.890999999999998</v>
      </c>
      <c r="J113">
        <v>7.7030000000000003</v>
      </c>
      <c r="K113">
        <v>212.6</v>
      </c>
      <c r="L113">
        <v>491.83499999999998</v>
      </c>
      <c r="M113">
        <v>0.59399999999999997</v>
      </c>
      <c r="N113">
        <v>3.5259999999999998</v>
      </c>
      <c r="O113">
        <v>0</v>
      </c>
      <c r="P113">
        <v>0</v>
      </c>
      <c r="Q113">
        <v>0</v>
      </c>
      <c r="R113">
        <v>0</v>
      </c>
      <c r="S113">
        <v>0</v>
      </c>
      <c r="T113">
        <v>0</v>
      </c>
      <c r="U113">
        <v>0</v>
      </c>
      <c r="V113">
        <v>0.26600000000000001</v>
      </c>
      <c r="W113">
        <v>2.5259999999999998</v>
      </c>
      <c r="Y113" t="str">
        <f t="shared" si="43"/>
        <v>北海道</v>
      </c>
      <c r="Z113" t="str">
        <f t="shared" si="44"/>
        <v>北海道歌志内市</v>
      </c>
      <c r="AA113" s="159">
        <f t="shared" si="45"/>
        <v>23.890999999999998</v>
      </c>
      <c r="AB113" s="159">
        <f t="shared" si="46"/>
        <v>7.7030000000000003</v>
      </c>
      <c r="AC113" s="159">
        <f t="shared" si="47"/>
        <v>491.83499999999998</v>
      </c>
      <c r="AD113" s="159">
        <f t="shared" si="48"/>
        <v>3.5259999999999998</v>
      </c>
      <c r="AE113" s="159">
        <f t="shared" si="49"/>
        <v>0</v>
      </c>
      <c r="AF113" s="159">
        <f t="shared" si="50"/>
        <v>0</v>
      </c>
      <c r="AG113" s="159">
        <f t="shared" si="51"/>
        <v>0</v>
      </c>
      <c r="AH113" s="160">
        <f t="shared" si="52"/>
        <v>526.95499999999993</v>
      </c>
      <c r="AI113" s="135">
        <f t="shared" si="53"/>
        <v>4.533783719672458E-2</v>
      </c>
      <c r="AJ113" s="135">
        <f t="shared" si="54"/>
        <v>1.4617946503970931E-2</v>
      </c>
      <c r="AK113" s="135">
        <f t="shared" si="55"/>
        <v>0.93335294285090764</v>
      </c>
      <c r="AL113" s="135">
        <f t="shared" si="56"/>
        <v>6.6912734483969222E-3</v>
      </c>
      <c r="AM113" s="135">
        <f t="shared" si="57"/>
        <v>0</v>
      </c>
      <c r="AN113" s="135">
        <f t="shared" si="58"/>
        <v>0</v>
      </c>
      <c r="AO113" s="135">
        <f t="shared" si="59"/>
        <v>0</v>
      </c>
      <c r="AP113" s="159">
        <f>IFERROR(VLOOKUP(A113,人口!$A$2:$E$1748,5,0),0)</f>
        <v>3130</v>
      </c>
      <c r="AQ113" s="159">
        <f t="shared" si="34"/>
        <v>1</v>
      </c>
      <c r="AR113" s="159">
        <f t="shared" si="35"/>
        <v>0</v>
      </c>
      <c r="AS113" s="159">
        <f t="shared" si="36"/>
        <v>0</v>
      </c>
      <c r="AT113" s="159">
        <f t="shared" si="37"/>
        <v>0</v>
      </c>
      <c r="AU113" s="159">
        <f t="shared" si="38"/>
        <v>0</v>
      </c>
      <c r="AV113" s="159">
        <f t="shared" si="39"/>
        <v>0</v>
      </c>
      <c r="AW113" s="159">
        <f t="shared" si="40"/>
        <v>0</v>
      </c>
      <c r="AX113" s="159">
        <f t="shared" si="60"/>
        <v>0</v>
      </c>
      <c r="AY113" s="159" t="str">
        <f t="shared" si="61"/>
        <v>5千人未満の市町村平均</v>
      </c>
      <c r="AZ113" s="159"/>
    </row>
    <row r="114" spans="1:52" x14ac:dyDescent="0.3">
      <c r="A114" t="str">
        <f t="shared" si="41"/>
        <v>01228</v>
      </c>
      <c r="B114" s="158" t="str">
        <f t="shared" si="42"/>
        <v>01228</v>
      </c>
      <c r="C114">
        <v>12</v>
      </c>
      <c r="D114" t="s">
        <v>2600</v>
      </c>
      <c r="E114">
        <v>1228</v>
      </c>
      <c r="F114" t="s">
        <v>1373</v>
      </c>
      <c r="G114">
        <v>143.084</v>
      </c>
      <c r="H114">
        <v>2277.326</v>
      </c>
      <c r="I114">
        <v>167.46100000000001</v>
      </c>
      <c r="J114">
        <v>2652.9630000000002</v>
      </c>
      <c r="K114">
        <v>1276.5</v>
      </c>
      <c r="L114">
        <v>3114.6970000000001</v>
      </c>
      <c r="M114">
        <v>5.9109999999999996</v>
      </c>
      <c r="N114">
        <v>30.597999999999999</v>
      </c>
      <c r="O114">
        <v>0</v>
      </c>
      <c r="P114">
        <v>0</v>
      </c>
      <c r="Q114">
        <v>0</v>
      </c>
      <c r="R114">
        <v>0.113</v>
      </c>
      <c r="S114">
        <v>0</v>
      </c>
      <c r="T114">
        <v>0</v>
      </c>
      <c r="U114">
        <v>0.69399999999999995</v>
      </c>
      <c r="V114">
        <v>1.3620000000000001</v>
      </c>
      <c r="W114">
        <v>12.095000000000001</v>
      </c>
      <c r="Y114" t="str">
        <f t="shared" si="43"/>
        <v>北海道</v>
      </c>
      <c r="Z114" t="str">
        <f t="shared" si="44"/>
        <v>北海道深川市</v>
      </c>
      <c r="AA114" s="159">
        <f t="shared" si="45"/>
        <v>167.46100000000001</v>
      </c>
      <c r="AB114" s="159">
        <f t="shared" si="46"/>
        <v>2652.9630000000002</v>
      </c>
      <c r="AC114" s="159">
        <f t="shared" si="47"/>
        <v>3114.6970000000001</v>
      </c>
      <c r="AD114" s="159">
        <f t="shared" si="48"/>
        <v>30.597999999999999</v>
      </c>
      <c r="AE114" s="159">
        <f t="shared" si="49"/>
        <v>0</v>
      </c>
      <c r="AF114" s="159">
        <f t="shared" si="50"/>
        <v>0</v>
      </c>
      <c r="AG114" s="159">
        <f t="shared" si="51"/>
        <v>0.69399999999999995</v>
      </c>
      <c r="AH114" s="160">
        <f t="shared" si="52"/>
        <v>5966.4130000000005</v>
      </c>
      <c r="AI114" s="135">
        <f t="shared" si="53"/>
        <v>2.8067282636988086E-2</v>
      </c>
      <c r="AJ114" s="135">
        <f t="shared" si="54"/>
        <v>0.44464957420815487</v>
      </c>
      <c r="AK114" s="135">
        <f t="shared" si="55"/>
        <v>0.52203845090844359</v>
      </c>
      <c r="AL114" s="135">
        <f t="shared" si="56"/>
        <v>5.1283744521205613E-3</v>
      </c>
      <c r="AM114" s="135">
        <f t="shared" si="57"/>
        <v>0</v>
      </c>
      <c r="AN114" s="135">
        <f t="shared" si="58"/>
        <v>0</v>
      </c>
      <c r="AO114" s="135">
        <f t="shared" si="59"/>
        <v>1.1631779429281881E-4</v>
      </c>
      <c r="AP114" s="159">
        <f>IFERROR(VLOOKUP(A114,人口!$A$2:$E$1748,5,0),0)</f>
        <v>20422</v>
      </c>
      <c r="AQ114" s="159">
        <f t="shared" si="34"/>
        <v>0</v>
      </c>
      <c r="AR114" s="159">
        <f t="shared" si="35"/>
        <v>0</v>
      </c>
      <c r="AS114" s="159">
        <f t="shared" si="36"/>
        <v>1</v>
      </c>
      <c r="AT114" s="159">
        <f t="shared" si="37"/>
        <v>0</v>
      </c>
      <c r="AU114" s="159">
        <f t="shared" si="38"/>
        <v>0</v>
      </c>
      <c r="AV114" s="159">
        <f t="shared" si="39"/>
        <v>0</v>
      </c>
      <c r="AW114" s="159">
        <f t="shared" si="40"/>
        <v>0</v>
      </c>
      <c r="AX114" s="159">
        <f t="shared" si="60"/>
        <v>0</v>
      </c>
      <c r="AY114" s="159" t="str">
        <f t="shared" si="61"/>
        <v>1万～3万人未満の市町村平均</v>
      </c>
      <c r="AZ114" s="159"/>
    </row>
    <row r="115" spans="1:52" x14ac:dyDescent="0.3">
      <c r="A115" t="str">
        <f t="shared" si="41"/>
        <v>01231</v>
      </c>
      <c r="B115" s="158" t="str">
        <f t="shared" si="42"/>
        <v>01231</v>
      </c>
      <c r="C115">
        <v>12</v>
      </c>
      <c r="D115" t="s">
        <v>2600</v>
      </c>
      <c r="E115">
        <v>1231</v>
      </c>
      <c r="F115" t="s">
        <v>1459</v>
      </c>
      <c r="G115">
        <v>279.02100000000002</v>
      </c>
      <c r="H115">
        <v>743.221</v>
      </c>
      <c r="I115">
        <v>334.40100000000001</v>
      </c>
      <c r="J115">
        <v>883.18</v>
      </c>
      <c r="K115">
        <v>1395.6</v>
      </c>
      <c r="L115">
        <v>3540.4140000000002</v>
      </c>
      <c r="M115">
        <v>6.0949999999999998</v>
      </c>
      <c r="N115">
        <v>41.256</v>
      </c>
      <c r="O115">
        <v>0</v>
      </c>
      <c r="P115">
        <v>0</v>
      </c>
      <c r="Q115">
        <v>0</v>
      </c>
      <c r="R115">
        <v>7.9390000000000001</v>
      </c>
      <c r="S115">
        <v>0</v>
      </c>
      <c r="T115">
        <v>0</v>
      </c>
      <c r="U115">
        <v>48.68</v>
      </c>
      <c r="V115">
        <v>2.7839999999999998</v>
      </c>
      <c r="W115">
        <v>24.38</v>
      </c>
      <c r="Y115" t="str">
        <f t="shared" si="43"/>
        <v>北海道</v>
      </c>
      <c r="Z115" t="str">
        <f t="shared" si="44"/>
        <v>北海道恵庭市</v>
      </c>
      <c r="AA115" s="159">
        <f t="shared" si="45"/>
        <v>334.40100000000001</v>
      </c>
      <c r="AB115" s="159">
        <f t="shared" si="46"/>
        <v>883.18</v>
      </c>
      <c r="AC115" s="159">
        <f t="shared" si="47"/>
        <v>3540.4140000000002</v>
      </c>
      <c r="AD115" s="159">
        <f t="shared" si="48"/>
        <v>41.256</v>
      </c>
      <c r="AE115" s="159">
        <f t="shared" si="49"/>
        <v>0</v>
      </c>
      <c r="AF115" s="159">
        <f t="shared" si="50"/>
        <v>0</v>
      </c>
      <c r="AG115" s="159">
        <f t="shared" si="51"/>
        <v>48.68</v>
      </c>
      <c r="AH115" s="160">
        <f t="shared" si="52"/>
        <v>4847.9310000000005</v>
      </c>
      <c r="AI115" s="135">
        <f t="shared" si="53"/>
        <v>6.8978085702952455E-2</v>
      </c>
      <c r="AJ115" s="135">
        <f t="shared" si="54"/>
        <v>0.18217668527047928</v>
      </c>
      <c r="AK115" s="135">
        <f t="shared" si="55"/>
        <v>0.73029380987476922</v>
      </c>
      <c r="AL115" s="135">
        <f t="shared" si="56"/>
        <v>8.5100221104632053E-3</v>
      </c>
      <c r="AM115" s="135">
        <f t="shared" si="57"/>
        <v>0</v>
      </c>
      <c r="AN115" s="135">
        <f t="shared" si="58"/>
        <v>0</v>
      </c>
      <c r="AO115" s="135">
        <f t="shared" si="59"/>
        <v>1.0041397041335777E-2</v>
      </c>
      <c r="AP115" s="159">
        <f>IFERROR(VLOOKUP(A115,人口!$A$2:$E$1748,5,0),0)</f>
        <v>70049</v>
      </c>
      <c r="AQ115" s="159">
        <f t="shared" si="34"/>
        <v>0</v>
      </c>
      <c r="AR115" s="159">
        <f t="shared" si="35"/>
        <v>0</v>
      </c>
      <c r="AS115" s="159">
        <f t="shared" si="36"/>
        <v>0</v>
      </c>
      <c r="AT115" s="159">
        <f t="shared" si="37"/>
        <v>1</v>
      </c>
      <c r="AU115" s="159">
        <f t="shared" si="38"/>
        <v>0</v>
      </c>
      <c r="AV115" s="159">
        <f t="shared" si="39"/>
        <v>0</v>
      </c>
      <c r="AW115" s="159">
        <f t="shared" si="40"/>
        <v>0</v>
      </c>
      <c r="AX115" s="159">
        <f t="shared" si="60"/>
        <v>0</v>
      </c>
      <c r="AY115" s="159" t="str">
        <f t="shared" si="61"/>
        <v>3万～10万人未満の市町村平均</v>
      </c>
      <c r="AZ115" s="159"/>
    </row>
    <row r="116" spans="1:52" x14ac:dyDescent="0.3">
      <c r="A116" t="str">
        <f t="shared" si="41"/>
        <v>01234</v>
      </c>
      <c r="B116" s="158" t="str">
        <f t="shared" si="42"/>
        <v>01234</v>
      </c>
      <c r="C116">
        <v>12</v>
      </c>
      <c r="D116" t="s">
        <v>2600</v>
      </c>
      <c r="E116">
        <v>1234</v>
      </c>
      <c r="F116" t="s">
        <v>1508</v>
      </c>
      <c r="G116">
        <v>248.11500000000001</v>
      </c>
      <c r="H116">
        <v>385.52800000000002</v>
      </c>
      <c r="I116">
        <v>303.315</v>
      </c>
      <c r="J116">
        <v>467.86399999999998</v>
      </c>
      <c r="K116">
        <v>162.30000000000001</v>
      </c>
      <c r="L116">
        <v>496.95100000000002</v>
      </c>
      <c r="M116">
        <v>0</v>
      </c>
      <c r="N116">
        <v>0</v>
      </c>
      <c r="O116">
        <v>0</v>
      </c>
      <c r="P116">
        <v>0</v>
      </c>
      <c r="Q116">
        <v>0</v>
      </c>
      <c r="R116">
        <v>6.1349999999999998</v>
      </c>
      <c r="S116">
        <v>0</v>
      </c>
      <c r="T116">
        <v>0</v>
      </c>
      <c r="U116">
        <v>37.619999999999997</v>
      </c>
      <c r="V116">
        <v>2.31</v>
      </c>
      <c r="W116">
        <v>24.347999999999999</v>
      </c>
      <c r="Y116" t="str">
        <f t="shared" si="43"/>
        <v>北海道</v>
      </c>
      <c r="Z116" t="str">
        <f t="shared" si="44"/>
        <v>北海道北広島市</v>
      </c>
      <c r="AA116" s="159">
        <f t="shared" si="45"/>
        <v>303.315</v>
      </c>
      <c r="AB116" s="159">
        <f t="shared" si="46"/>
        <v>467.86399999999998</v>
      </c>
      <c r="AC116" s="159">
        <f t="shared" si="47"/>
        <v>496.95100000000002</v>
      </c>
      <c r="AD116" s="159">
        <f t="shared" si="48"/>
        <v>0</v>
      </c>
      <c r="AE116" s="159">
        <f t="shared" si="49"/>
        <v>0</v>
      </c>
      <c r="AF116" s="159">
        <f t="shared" si="50"/>
        <v>0</v>
      </c>
      <c r="AG116" s="159">
        <f t="shared" si="51"/>
        <v>37.619999999999997</v>
      </c>
      <c r="AH116" s="160">
        <f t="shared" si="52"/>
        <v>1305.75</v>
      </c>
      <c r="AI116" s="135">
        <f t="shared" si="53"/>
        <v>0.23229178632969558</v>
      </c>
      <c r="AJ116" s="135">
        <f t="shared" si="54"/>
        <v>0.35831054949262875</v>
      </c>
      <c r="AK116" s="135">
        <f t="shared" si="55"/>
        <v>0.3805866360329313</v>
      </c>
      <c r="AL116" s="135">
        <f t="shared" si="56"/>
        <v>0</v>
      </c>
      <c r="AM116" s="135">
        <f t="shared" si="57"/>
        <v>0</v>
      </c>
      <c r="AN116" s="135">
        <f t="shared" si="58"/>
        <v>0</v>
      </c>
      <c r="AO116" s="135">
        <f t="shared" si="59"/>
        <v>2.8811028144744399E-2</v>
      </c>
      <c r="AP116" s="159">
        <f>IFERROR(VLOOKUP(A116,人口!$A$2:$E$1748,5,0),0)</f>
        <v>58265</v>
      </c>
      <c r="AQ116" s="159">
        <f t="shared" si="34"/>
        <v>0</v>
      </c>
      <c r="AR116" s="159">
        <f t="shared" si="35"/>
        <v>0</v>
      </c>
      <c r="AS116" s="159">
        <f t="shared" si="36"/>
        <v>0</v>
      </c>
      <c r="AT116" s="159">
        <f t="shared" si="37"/>
        <v>1</v>
      </c>
      <c r="AU116" s="159">
        <f t="shared" si="38"/>
        <v>0</v>
      </c>
      <c r="AV116" s="159">
        <f t="shared" si="39"/>
        <v>0</v>
      </c>
      <c r="AW116" s="159">
        <f t="shared" si="40"/>
        <v>0</v>
      </c>
      <c r="AX116" s="159">
        <f t="shared" si="60"/>
        <v>0</v>
      </c>
      <c r="AY116" s="159" t="str">
        <f t="shared" si="61"/>
        <v>3万～10万人未満の市町村平均</v>
      </c>
      <c r="AZ116" s="159"/>
    </row>
    <row r="117" spans="1:52" x14ac:dyDescent="0.3">
      <c r="A117" t="str">
        <f t="shared" si="41"/>
        <v>01235</v>
      </c>
      <c r="B117" s="158" t="str">
        <f t="shared" si="42"/>
        <v>01235</v>
      </c>
      <c r="C117">
        <v>12</v>
      </c>
      <c r="D117" t="s">
        <v>2600</v>
      </c>
      <c r="E117">
        <v>1235</v>
      </c>
      <c r="F117" t="s">
        <v>1530</v>
      </c>
      <c r="G117">
        <v>315.94</v>
      </c>
      <c r="H117">
        <v>1204.0609999999999</v>
      </c>
      <c r="I117">
        <v>385.65899999999999</v>
      </c>
      <c r="J117">
        <v>1460.96</v>
      </c>
      <c r="K117">
        <v>1441.1</v>
      </c>
      <c r="L117">
        <v>3404.6689999999999</v>
      </c>
      <c r="M117">
        <v>4.165</v>
      </c>
      <c r="N117">
        <v>22.709</v>
      </c>
      <c r="O117">
        <v>0</v>
      </c>
      <c r="P117">
        <v>0</v>
      </c>
      <c r="Q117">
        <v>0</v>
      </c>
      <c r="R117">
        <v>7.6760000000000002</v>
      </c>
      <c r="S117">
        <v>0</v>
      </c>
      <c r="T117">
        <v>0</v>
      </c>
      <c r="U117">
        <v>47.069000000000003</v>
      </c>
      <c r="V117">
        <v>2.5979999999999999</v>
      </c>
      <c r="W117">
        <v>27.032</v>
      </c>
      <c r="Y117" t="str">
        <f t="shared" si="43"/>
        <v>北海道</v>
      </c>
      <c r="Z117" t="str">
        <f t="shared" si="44"/>
        <v>北海道石狩市</v>
      </c>
      <c r="AA117" s="159">
        <f t="shared" si="45"/>
        <v>385.65899999999999</v>
      </c>
      <c r="AB117" s="159">
        <f t="shared" si="46"/>
        <v>1460.96</v>
      </c>
      <c r="AC117" s="159">
        <f t="shared" si="47"/>
        <v>3404.6689999999999</v>
      </c>
      <c r="AD117" s="159">
        <f t="shared" si="48"/>
        <v>22.709</v>
      </c>
      <c r="AE117" s="159">
        <f t="shared" si="49"/>
        <v>0</v>
      </c>
      <c r="AF117" s="159">
        <f t="shared" si="50"/>
        <v>0</v>
      </c>
      <c r="AG117" s="159">
        <f t="shared" si="51"/>
        <v>47.069000000000003</v>
      </c>
      <c r="AH117" s="160">
        <f t="shared" si="52"/>
        <v>5321.0660000000007</v>
      </c>
      <c r="AI117" s="135">
        <f t="shared" si="53"/>
        <v>7.2477770431714231E-2</v>
      </c>
      <c r="AJ117" s="135">
        <f t="shared" si="54"/>
        <v>0.27456152582959875</v>
      </c>
      <c r="AK117" s="135">
        <f t="shared" si="55"/>
        <v>0.6398471659626096</v>
      </c>
      <c r="AL117" s="135">
        <f t="shared" si="56"/>
        <v>4.2677538673641701E-3</v>
      </c>
      <c r="AM117" s="135">
        <f t="shared" si="57"/>
        <v>0</v>
      </c>
      <c r="AN117" s="135">
        <f t="shared" si="58"/>
        <v>0</v>
      </c>
      <c r="AO117" s="135">
        <f t="shared" si="59"/>
        <v>8.8457839087130279E-3</v>
      </c>
      <c r="AP117" s="159">
        <f>IFERROR(VLOOKUP(A117,人口!$A$2:$E$1748,5,0),0)</f>
        <v>58288</v>
      </c>
      <c r="AQ117" s="159">
        <f t="shared" si="34"/>
        <v>0</v>
      </c>
      <c r="AR117" s="159">
        <f t="shared" si="35"/>
        <v>0</v>
      </c>
      <c r="AS117" s="159">
        <f t="shared" si="36"/>
        <v>0</v>
      </c>
      <c r="AT117" s="159">
        <f t="shared" si="37"/>
        <v>1</v>
      </c>
      <c r="AU117" s="159">
        <f t="shared" si="38"/>
        <v>0</v>
      </c>
      <c r="AV117" s="159">
        <f t="shared" si="39"/>
        <v>0</v>
      </c>
      <c r="AW117" s="159">
        <f t="shared" si="40"/>
        <v>0</v>
      </c>
      <c r="AX117" s="159">
        <f t="shared" si="60"/>
        <v>0</v>
      </c>
      <c r="AY117" s="159" t="str">
        <f t="shared" si="61"/>
        <v>3万～10万人未満の市町村平均</v>
      </c>
      <c r="AZ117" s="159"/>
    </row>
    <row r="118" spans="1:52" x14ac:dyDescent="0.3">
      <c r="A118" t="str">
        <f t="shared" si="41"/>
        <v>01303</v>
      </c>
      <c r="B118" s="158" t="str">
        <f t="shared" si="42"/>
        <v>01303</v>
      </c>
      <c r="C118">
        <v>12</v>
      </c>
      <c r="D118" t="s">
        <v>2600</v>
      </c>
      <c r="E118">
        <v>1303</v>
      </c>
      <c r="F118" t="s">
        <v>1575</v>
      </c>
      <c r="G118">
        <v>98.34</v>
      </c>
      <c r="H118">
        <v>1649.729</v>
      </c>
      <c r="I118">
        <v>117.809</v>
      </c>
      <c r="J118">
        <v>1966.366</v>
      </c>
      <c r="K118">
        <v>889.8</v>
      </c>
      <c r="L118">
        <v>2175.8220000000001</v>
      </c>
      <c r="M118">
        <v>3.1280000000000001</v>
      </c>
      <c r="N118">
        <v>18.553999999999998</v>
      </c>
      <c r="O118">
        <v>0</v>
      </c>
      <c r="P118">
        <v>0</v>
      </c>
      <c r="Q118">
        <v>4.0000000000000001E-3</v>
      </c>
      <c r="R118">
        <v>7.1660000000000004</v>
      </c>
      <c r="S118">
        <v>0</v>
      </c>
      <c r="T118">
        <v>2.1999999999999999E-2</v>
      </c>
      <c r="U118">
        <v>43.94</v>
      </c>
      <c r="V118">
        <v>0.94499999999999995</v>
      </c>
      <c r="W118">
        <v>9.9009999999999998</v>
      </c>
      <c r="Y118" t="str">
        <f t="shared" si="43"/>
        <v>北海道</v>
      </c>
      <c r="Z118" t="str">
        <f t="shared" si="44"/>
        <v>北海道当別町</v>
      </c>
      <c r="AA118" s="159">
        <f t="shared" si="45"/>
        <v>117.809</v>
      </c>
      <c r="AB118" s="159">
        <f t="shared" si="46"/>
        <v>1966.366</v>
      </c>
      <c r="AC118" s="159">
        <f t="shared" si="47"/>
        <v>2175.8220000000001</v>
      </c>
      <c r="AD118" s="159">
        <f t="shared" si="48"/>
        <v>18.553999999999998</v>
      </c>
      <c r="AE118" s="159">
        <f t="shared" si="49"/>
        <v>0</v>
      </c>
      <c r="AF118" s="159">
        <f t="shared" si="50"/>
        <v>2.1999999999999999E-2</v>
      </c>
      <c r="AG118" s="159">
        <f t="shared" si="51"/>
        <v>43.94</v>
      </c>
      <c r="AH118" s="160">
        <f t="shared" si="52"/>
        <v>4322.5129999999999</v>
      </c>
      <c r="AI118" s="135">
        <f t="shared" si="53"/>
        <v>2.7254747411980022E-2</v>
      </c>
      <c r="AJ118" s="135">
        <f t="shared" si="54"/>
        <v>0.45491268620823117</v>
      </c>
      <c r="AK118" s="135">
        <f t="shared" si="55"/>
        <v>0.50336968333004439</v>
      </c>
      <c r="AL118" s="135">
        <f t="shared" si="56"/>
        <v>4.2924104566024433E-3</v>
      </c>
      <c r="AM118" s="135">
        <f t="shared" si="57"/>
        <v>0</v>
      </c>
      <c r="AN118" s="135">
        <f t="shared" si="58"/>
        <v>5.0896318877467803E-6</v>
      </c>
      <c r="AO118" s="135">
        <f t="shared" si="59"/>
        <v>1.0165382961254252E-2</v>
      </c>
      <c r="AP118" s="159">
        <f>IFERROR(VLOOKUP(A118,人口!$A$2:$E$1748,5,0),0)</f>
        <v>15840</v>
      </c>
      <c r="AQ118" s="159">
        <f t="shared" si="34"/>
        <v>0</v>
      </c>
      <c r="AR118" s="159">
        <f t="shared" si="35"/>
        <v>0</v>
      </c>
      <c r="AS118" s="159">
        <f t="shared" si="36"/>
        <v>1</v>
      </c>
      <c r="AT118" s="159">
        <f t="shared" si="37"/>
        <v>0</v>
      </c>
      <c r="AU118" s="159">
        <f t="shared" si="38"/>
        <v>0</v>
      </c>
      <c r="AV118" s="159">
        <f t="shared" si="39"/>
        <v>0</v>
      </c>
      <c r="AW118" s="159">
        <f t="shared" si="40"/>
        <v>0</v>
      </c>
      <c r="AX118" s="159">
        <f t="shared" si="60"/>
        <v>0</v>
      </c>
      <c r="AY118" s="159" t="str">
        <f t="shared" si="61"/>
        <v>1万～3万人未満の市町村平均</v>
      </c>
      <c r="AZ118" s="159"/>
    </row>
    <row r="119" spans="1:52" x14ac:dyDescent="0.3">
      <c r="A119" t="str">
        <f t="shared" si="41"/>
        <v>01304</v>
      </c>
      <c r="B119" s="158" t="str">
        <f t="shared" si="42"/>
        <v>01304</v>
      </c>
      <c r="C119">
        <v>12</v>
      </c>
      <c r="D119" t="s">
        <v>2600</v>
      </c>
      <c r="E119">
        <v>1304</v>
      </c>
      <c r="F119" t="s">
        <v>1593</v>
      </c>
      <c r="G119">
        <v>20.292000000000002</v>
      </c>
      <c r="H119">
        <v>173.142</v>
      </c>
      <c r="I119">
        <v>24.215</v>
      </c>
      <c r="J119">
        <v>205.392</v>
      </c>
      <c r="K119">
        <v>0</v>
      </c>
      <c r="L119">
        <v>0</v>
      </c>
      <c r="M119">
        <v>0</v>
      </c>
      <c r="N119">
        <v>0</v>
      </c>
      <c r="O119">
        <v>0</v>
      </c>
      <c r="P119">
        <v>0</v>
      </c>
      <c r="Q119">
        <v>0</v>
      </c>
      <c r="R119">
        <v>2.46</v>
      </c>
      <c r="S119">
        <v>0</v>
      </c>
      <c r="T119">
        <v>0</v>
      </c>
      <c r="U119">
        <v>15.086</v>
      </c>
      <c r="V119">
        <v>0.17399999999999999</v>
      </c>
      <c r="W119">
        <v>1.8640000000000001</v>
      </c>
      <c r="Y119" t="str">
        <f t="shared" si="43"/>
        <v>北海道</v>
      </c>
      <c r="Z119" t="str">
        <f t="shared" si="44"/>
        <v>北海道新篠津村</v>
      </c>
      <c r="AA119" s="159">
        <f t="shared" si="45"/>
        <v>24.215</v>
      </c>
      <c r="AB119" s="159">
        <f t="shared" si="46"/>
        <v>205.392</v>
      </c>
      <c r="AC119" s="159">
        <f t="shared" si="47"/>
        <v>0</v>
      </c>
      <c r="AD119" s="159">
        <f t="shared" si="48"/>
        <v>0</v>
      </c>
      <c r="AE119" s="159">
        <f t="shared" si="49"/>
        <v>0</v>
      </c>
      <c r="AF119" s="159">
        <f t="shared" si="50"/>
        <v>0</v>
      </c>
      <c r="AG119" s="159">
        <f t="shared" si="51"/>
        <v>15.086</v>
      </c>
      <c r="AH119" s="160">
        <f t="shared" si="52"/>
        <v>244.69300000000001</v>
      </c>
      <c r="AI119" s="135">
        <f t="shared" si="53"/>
        <v>9.8960738558111591E-2</v>
      </c>
      <c r="AJ119" s="135">
        <f t="shared" si="54"/>
        <v>0.83938649654873654</v>
      </c>
      <c r="AK119" s="135">
        <f t="shared" si="55"/>
        <v>0</v>
      </c>
      <c r="AL119" s="135">
        <f t="shared" si="56"/>
        <v>0</v>
      </c>
      <c r="AM119" s="135">
        <f t="shared" si="57"/>
        <v>0</v>
      </c>
      <c r="AN119" s="135">
        <f t="shared" si="58"/>
        <v>0</v>
      </c>
      <c r="AO119" s="135">
        <f t="shared" si="59"/>
        <v>6.1652764893151822E-2</v>
      </c>
      <c r="AP119" s="159">
        <f>IFERROR(VLOOKUP(A119,人口!$A$2:$E$1748,5,0),0)</f>
        <v>3033</v>
      </c>
      <c r="AQ119" s="159">
        <f t="shared" si="34"/>
        <v>1</v>
      </c>
      <c r="AR119" s="159">
        <f t="shared" si="35"/>
        <v>0</v>
      </c>
      <c r="AS119" s="159">
        <f t="shared" si="36"/>
        <v>0</v>
      </c>
      <c r="AT119" s="159">
        <f t="shared" si="37"/>
        <v>0</v>
      </c>
      <c r="AU119" s="159">
        <f t="shared" si="38"/>
        <v>0</v>
      </c>
      <c r="AV119" s="159">
        <f t="shared" si="39"/>
        <v>0</v>
      </c>
      <c r="AW119" s="159">
        <f t="shared" si="40"/>
        <v>0</v>
      </c>
      <c r="AX119" s="159">
        <f t="shared" si="60"/>
        <v>0</v>
      </c>
      <c r="AY119" s="159" t="str">
        <f t="shared" si="61"/>
        <v>5千人未満の市町村平均</v>
      </c>
      <c r="AZ119" s="159"/>
    </row>
    <row r="120" spans="1:52" x14ac:dyDescent="0.3">
      <c r="A120" t="str">
        <f t="shared" si="41"/>
        <v>01391</v>
      </c>
      <c r="B120" s="158" t="str">
        <f t="shared" si="42"/>
        <v>01391</v>
      </c>
      <c r="C120">
        <v>12</v>
      </c>
      <c r="D120" t="s">
        <v>2600</v>
      </c>
      <c r="E120">
        <v>1391</v>
      </c>
      <c r="F120" t="s">
        <v>1799</v>
      </c>
      <c r="G120">
        <v>13.829000000000001</v>
      </c>
      <c r="H120">
        <v>115.51</v>
      </c>
      <c r="I120">
        <v>14.863</v>
      </c>
      <c r="J120">
        <v>124.18300000000001</v>
      </c>
      <c r="K120">
        <v>1388.3</v>
      </c>
      <c r="L120">
        <v>3948.4949999999999</v>
      </c>
      <c r="M120">
        <v>20.28</v>
      </c>
      <c r="N120">
        <v>131.34100000000001</v>
      </c>
      <c r="O120">
        <v>0</v>
      </c>
      <c r="P120">
        <v>0</v>
      </c>
      <c r="Q120">
        <v>7.3999999999999996E-2</v>
      </c>
      <c r="R120">
        <v>0.19900000000000001</v>
      </c>
      <c r="S120">
        <v>0</v>
      </c>
      <c r="T120">
        <v>0.45400000000000001</v>
      </c>
      <c r="U120">
        <v>1.2210000000000001</v>
      </c>
      <c r="V120">
        <v>7.1999999999999995E-2</v>
      </c>
      <c r="W120">
        <v>0.85099999999999998</v>
      </c>
      <c r="Y120" t="str">
        <f t="shared" si="43"/>
        <v>北海道</v>
      </c>
      <c r="Z120" t="str">
        <f t="shared" si="44"/>
        <v>北海道島牧村</v>
      </c>
      <c r="AA120" s="159">
        <f t="shared" si="45"/>
        <v>14.863</v>
      </c>
      <c r="AB120" s="159">
        <f t="shared" si="46"/>
        <v>124.18300000000001</v>
      </c>
      <c r="AC120" s="159">
        <f t="shared" si="47"/>
        <v>3948.4949999999999</v>
      </c>
      <c r="AD120" s="159">
        <f t="shared" si="48"/>
        <v>131.34100000000001</v>
      </c>
      <c r="AE120" s="159">
        <f t="shared" si="49"/>
        <v>0</v>
      </c>
      <c r="AF120" s="159">
        <f t="shared" si="50"/>
        <v>0.45400000000000001</v>
      </c>
      <c r="AG120" s="159">
        <f t="shared" si="51"/>
        <v>1.2210000000000001</v>
      </c>
      <c r="AH120" s="160">
        <f t="shared" si="52"/>
        <v>4220.5569999999989</v>
      </c>
      <c r="AI120" s="135">
        <f t="shared" si="53"/>
        <v>3.521573100422528E-3</v>
      </c>
      <c r="AJ120" s="135">
        <f t="shared" si="54"/>
        <v>2.9423367579208156E-2</v>
      </c>
      <c r="AK120" s="135">
        <f t="shared" si="55"/>
        <v>0.93553884001566645</v>
      </c>
      <c r="AL120" s="135">
        <f t="shared" si="56"/>
        <v>3.1119352256112176E-2</v>
      </c>
      <c r="AM120" s="135">
        <f t="shared" si="57"/>
        <v>0</v>
      </c>
      <c r="AN120" s="135">
        <f t="shared" si="58"/>
        <v>1.0756874033451038E-4</v>
      </c>
      <c r="AO120" s="135">
        <f t="shared" si="59"/>
        <v>2.8929830825646957E-4</v>
      </c>
      <c r="AP120" s="159">
        <f>IFERROR(VLOOKUP(A120,人口!$A$2:$E$1748,5,0),0)</f>
        <v>1433</v>
      </c>
      <c r="AQ120" s="159">
        <f t="shared" si="34"/>
        <v>1</v>
      </c>
      <c r="AR120" s="159">
        <f t="shared" si="35"/>
        <v>0</v>
      </c>
      <c r="AS120" s="159">
        <f t="shared" si="36"/>
        <v>0</v>
      </c>
      <c r="AT120" s="159">
        <f t="shared" si="37"/>
        <v>0</v>
      </c>
      <c r="AU120" s="159">
        <f t="shared" si="38"/>
        <v>0</v>
      </c>
      <c r="AV120" s="159">
        <f t="shared" si="39"/>
        <v>0</v>
      </c>
      <c r="AW120" s="159">
        <f t="shared" si="40"/>
        <v>0</v>
      </c>
      <c r="AX120" s="159">
        <f t="shared" si="60"/>
        <v>0</v>
      </c>
      <c r="AY120" s="159" t="str">
        <f t="shared" si="61"/>
        <v>5千人未満の市町村平均</v>
      </c>
      <c r="AZ120" s="159"/>
    </row>
    <row r="121" spans="1:52" x14ac:dyDescent="0.3">
      <c r="A121" t="str">
        <f t="shared" si="41"/>
        <v>01392</v>
      </c>
      <c r="B121" s="158" t="str">
        <f t="shared" si="42"/>
        <v>01392</v>
      </c>
      <c r="C121">
        <v>12</v>
      </c>
      <c r="D121" t="s">
        <v>2600</v>
      </c>
      <c r="E121">
        <v>1392</v>
      </c>
      <c r="F121" t="s">
        <v>1808</v>
      </c>
      <c r="G121">
        <v>25.225000000000001</v>
      </c>
      <c r="H121">
        <v>27.138999999999999</v>
      </c>
      <c r="I121">
        <v>26.937000000000001</v>
      </c>
      <c r="J121">
        <v>28.995000000000001</v>
      </c>
      <c r="K121">
        <v>388</v>
      </c>
      <c r="L121">
        <v>1150.0360000000001</v>
      </c>
      <c r="M121">
        <v>2.1749999999999998</v>
      </c>
      <c r="N121">
        <v>13.02</v>
      </c>
      <c r="O121">
        <v>0</v>
      </c>
      <c r="P121">
        <v>0</v>
      </c>
      <c r="Q121">
        <v>0</v>
      </c>
      <c r="R121">
        <v>0</v>
      </c>
      <c r="S121">
        <v>0</v>
      </c>
      <c r="T121">
        <v>0</v>
      </c>
      <c r="U121">
        <v>0</v>
      </c>
      <c r="V121">
        <v>0.14899999999999999</v>
      </c>
      <c r="W121">
        <v>1.653</v>
      </c>
      <c r="Y121" t="str">
        <f t="shared" si="43"/>
        <v>北海道</v>
      </c>
      <c r="Z121" t="str">
        <f t="shared" si="44"/>
        <v>北海道寿都町</v>
      </c>
      <c r="AA121" s="159">
        <f t="shared" si="45"/>
        <v>26.937000000000001</v>
      </c>
      <c r="AB121" s="159">
        <f t="shared" si="46"/>
        <v>28.995000000000001</v>
      </c>
      <c r="AC121" s="159">
        <f t="shared" si="47"/>
        <v>1150.0360000000001</v>
      </c>
      <c r="AD121" s="159">
        <f t="shared" si="48"/>
        <v>13.02</v>
      </c>
      <c r="AE121" s="159">
        <f t="shared" si="49"/>
        <v>0</v>
      </c>
      <c r="AF121" s="159">
        <f t="shared" si="50"/>
        <v>0</v>
      </c>
      <c r="AG121" s="159">
        <f t="shared" si="51"/>
        <v>0</v>
      </c>
      <c r="AH121" s="160">
        <f t="shared" si="52"/>
        <v>1218.9880000000001</v>
      </c>
      <c r="AI121" s="135">
        <f t="shared" si="53"/>
        <v>2.2097838534915849E-2</v>
      </c>
      <c r="AJ121" s="135">
        <f t="shared" si="54"/>
        <v>2.3786124227638008E-2</v>
      </c>
      <c r="AK121" s="135">
        <f t="shared" si="55"/>
        <v>0.94343504612022433</v>
      </c>
      <c r="AL121" s="135">
        <f t="shared" si="56"/>
        <v>1.0680991117221825E-2</v>
      </c>
      <c r="AM121" s="135">
        <f t="shared" si="57"/>
        <v>0</v>
      </c>
      <c r="AN121" s="135">
        <f t="shared" si="58"/>
        <v>0</v>
      </c>
      <c r="AO121" s="135">
        <f t="shared" si="59"/>
        <v>0</v>
      </c>
      <c r="AP121" s="159">
        <f>IFERROR(VLOOKUP(A121,人口!$A$2:$E$1748,5,0),0)</f>
        <v>2948</v>
      </c>
      <c r="AQ121" s="159">
        <f t="shared" si="34"/>
        <v>1</v>
      </c>
      <c r="AR121" s="159">
        <f t="shared" si="35"/>
        <v>0</v>
      </c>
      <c r="AS121" s="159">
        <f t="shared" si="36"/>
        <v>0</v>
      </c>
      <c r="AT121" s="159">
        <f t="shared" si="37"/>
        <v>0</v>
      </c>
      <c r="AU121" s="159">
        <f t="shared" si="38"/>
        <v>0</v>
      </c>
      <c r="AV121" s="159">
        <f t="shared" si="39"/>
        <v>0</v>
      </c>
      <c r="AW121" s="159">
        <f t="shared" si="40"/>
        <v>0</v>
      </c>
      <c r="AX121" s="159">
        <f t="shared" si="60"/>
        <v>0</v>
      </c>
      <c r="AY121" s="159" t="str">
        <f t="shared" si="61"/>
        <v>5千人未満の市町村平均</v>
      </c>
      <c r="AZ121" s="159"/>
    </row>
    <row r="122" spans="1:52" x14ac:dyDescent="0.3">
      <c r="A122" t="str">
        <f t="shared" si="41"/>
        <v>01393</v>
      </c>
      <c r="B122" s="158" t="str">
        <f t="shared" si="42"/>
        <v>01393</v>
      </c>
      <c r="C122">
        <v>12</v>
      </c>
      <c r="D122" t="s">
        <v>2600</v>
      </c>
      <c r="E122">
        <v>1393</v>
      </c>
      <c r="F122" t="s">
        <v>1815</v>
      </c>
      <c r="G122">
        <v>30.209</v>
      </c>
      <c r="H122">
        <v>863.79100000000005</v>
      </c>
      <c r="I122">
        <v>32.515000000000001</v>
      </c>
      <c r="J122">
        <v>928.70399999999995</v>
      </c>
      <c r="K122">
        <v>1161.5</v>
      </c>
      <c r="L122">
        <v>3155.08</v>
      </c>
      <c r="M122">
        <v>1.768</v>
      </c>
      <c r="N122">
        <v>10.587</v>
      </c>
      <c r="O122">
        <v>0</v>
      </c>
      <c r="P122">
        <v>0</v>
      </c>
      <c r="Q122">
        <v>0.11700000000000001</v>
      </c>
      <c r="R122">
        <v>3.6909999999999998</v>
      </c>
      <c r="S122">
        <v>0</v>
      </c>
      <c r="T122">
        <v>0.71699999999999997</v>
      </c>
      <c r="U122">
        <v>22.634</v>
      </c>
      <c r="V122">
        <v>0.13900000000000001</v>
      </c>
      <c r="W122">
        <v>1.5469999999999999</v>
      </c>
      <c r="Y122" t="str">
        <f t="shared" si="43"/>
        <v>北海道</v>
      </c>
      <c r="Z122" t="str">
        <f t="shared" si="44"/>
        <v>北海道黒松内町</v>
      </c>
      <c r="AA122" s="159">
        <f t="shared" si="45"/>
        <v>32.515000000000001</v>
      </c>
      <c r="AB122" s="159">
        <f t="shared" si="46"/>
        <v>928.70399999999995</v>
      </c>
      <c r="AC122" s="159">
        <f t="shared" si="47"/>
        <v>3155.08</v>
      </c>
      <c r="AD122" s="159">
        <f t="shared" si="48"/>
        <v>10.587</v>
      </c>
      <c r="AE122" s="159">
        <f t="shared" si="49"/>
        <v>0</v>
      </c>
      <c r="AF122" s="159">
        <f t="shared" si="50"/>
        <v>0.71699999999999997</v>
      </c>
      <c r="AG122" s="159">
        <f t="shared" si="51"/>
        <v>22.634</v>
      </c>
      <c r="AH122" s="160">
        <f t="shared" si="52"/>
        <v>4150.2370000000001</v>
      </c>
      <c r="AI122" s="135">
        <f t="shared" si="53"/>
        <v>7.8344923434493022E-3</v>
      </c>
      <c r="AJ122" s="135">
        <f t="shared" si="54"/>
        <v>0.22377131715610457</v>
      </c>
      <c r="AK122" s="135">
        <f t="shared" si="55"/>
        <v>0.76021682617161379</v>
      </c>
      <c r="AL122" s="135">
        <f t="shared" si="56"/>
        <v>2.5509386572381285E-3</v>
      </c>
      <c r="AM122" s="135">
        <f t="shared" si="57"/>
        <v>0</v>
      </c>
      <c r="AN122" s="135">
        <f t="shared" si="58"/>
        <v>1.7276121821476701E-4</v>
      </c>
      <c r="AO122" s="135">
        <f t="shared" si="59"/>
        <v>5.4536644533794091E-3</v>
      </c>
      <c r="AP122" s="159">
        <f>IFERROR(VLOOKUP(A122,人口!$A$2:$E$1748,5,0),0)</f>
        <v>2784</v>
      </c>
      <c r="AQ122" s="159">
        <f t="shared" si="34"/>
        <v>1</v>
      </c>
      <c r="AR122" s="159">
        <f t="shared" si="35"/>
        <v>0</v>
      </c>
      <c r="AS122" s="159">
        <f t="shared" si="36"/>
        <v>0</v>
      </c>
      <c r="AT122" s="159">
        <f t="shared" si="37"/>
        <v>0</v>
      </c>
      <c r="AU122" s="159">
        <f t="shared" si="38"/>
        <v>0</v>
      </c>
      <c r="AV122" s="159">
        <f t="shared" si="39"/>
        <v>0</v>
      </c>
      <c r="AW122" s="159">
        <f t="shared" si="40"/>
        <v>0</v>
      </c>
      <c r="AX122" s="159">
        <f t="shared" si="60"/>
        <v>0</v>
      </c>
      <c r="AY122" s="159" t="str">
        <f t="shared" si="61"/>
        <v>5千人未満の市町村平均</v>
      </c>
      <c r="AZ122" s="159"/>
    </row>
    <row r="123" spans="1:52" x14ac:dyDescent="0.3">
      <c r="A123" t="str">
        <f t="shared" si="41"/>
        <v>01394</v>
      </c>
      <c r="B123" s="158" t="str">
        <f t="shared" si="42"/>
        <v>01394</v>
      </c>
      <c r="C123">
        <v>12</v>
      </c>
      <c r="D123" t="s">
        <v>2600</v>
      </c>
      <c r="E123">
        <v>1394</v>
      </c>
      <c r="F123" t="s">
        <v>1822</v>
      </c>
      <c r="G123">
        <v>44.58</v>
      </c>
      <c r="H123">
        <v>749.59299999999996</v>
      </c>
      <c r="I123">
        <v>49.024999999999999</v>
      </c>
      <c r="J123">
        <v>824.13699999999994</v>
      </c>
      <c r="K123">
        <v>1077.0999999999999</v>
      </c>
      <c r="L123">
        <v>2681.2109999999998</v>
      </c>
      <c r="M123">
        <v>12.271000000000001</v>
      </c>
      <c r="N123">
        <v>73.466999999999999</v>
      </c>
      <c r="O123">
        <v>0</v>
      </c>
      <c r="P123">
        <v>0</v>
      </c>
      <c r="Q123">
        <v>0.16200000000000001</v>
      </c>
      <c r="R123">
        <v>6.2439999999999998</v>
      </c>
      <c r="S123">
        <v>0</v>
      </c>
      <c r="T123">
        <v>0.99</v>
      </c>
      <c r="U123">
        <v>38.287999999999997</v>
      </c>
      <c r="V123">
        <v>0.23200000000000001</v>
      </c>
      <c r="W123">
        <v>2.5390000000000001</v>
      </c>
      <c r="Y123" t="str">
        <f t="shared" si="43"/>
        <v>北海道</v>
      </c>
      <c r="Z123" t="str">
        <f t="shared" si="44"/>
        <v>北海道蘭越町</v>
      </c>
      <c r="AA123" s="159">
        <f t="shared" si="45"/>
        <v>49.024999999999999</v>
      </c>
      <c r="AB123" s="159">
        <f t="shared" si="46"/>
        <v>824.13699999999994</v>
      </c>
      <c r="AC123" s="159">
        <f t="shared" si="47"/>
        <v>2681.2109999999998</v>
      </c>
      <c r="AD123" s="159">
        <f t="shared" si="48"/>
        <v>73.466999999999999</v>
      </c>
      <c r="AE123" s="159">
        <f t="shared" si="49"/>
        <v>0</v>
      </c>
      <c r="AF123" s="159">
        <f t="shared" si="50"/>
        <v>0.99</v>
      </c>
      <c r="AG123" s="159">
        <f t="shared" si="51"/>
        <v>38.287999999999997</v>
      </c>
      <c r="AH123" s="160">
        <f t="shared" si="52"/>
        <v>3667.1179999999995</v>
      </c>
      <c r="AI123" s="135">
        <f t="shared" si="53"/>
        <v>1.3368808966605385E-2</v>
      </c>
      <c r="AJ123" s="135">
        <f t="shared" si="54"/>
        <v>0.22473697328528836</v>
      </c>
      <c r="AK123" s="135">
        <f t="shared" si="55"/>
        <v>0.73114936579624656</v>
      </c>
      <c r="AL123" s="135">
        <f t="shared" si="56"/>
        <v>2.0033988543592E-2</v>
      </c>
      <c r="AM123" s="135">
        <f t="shared" si="57"/>
        <v>0</v>
      </c>
      <c r="AN123" s="135">
        <f t="shared" si="58"/>
        <v>2.699667695449124E-4</v>
      </c>
      <c r="AO123" s="135">
        <f t="shared" si="59"/>
        <v>1.0440896638722835E-2</v>
      </c>
      <c r="AP123" s="159">
        <f>IFERROR(VLOOKUP(A123,人口!$A$2:$E$1748,5,0),0)</f>
        <v>4669</v>
      </c>
      <c r="AQ123" s="159">
        <f t="shared" si="34"/>
        <v>1</v>
      </c>
      <c r="AR123" s="159">
        <f t="shared" si="35"/>
        <v>0</v>
      </c>
      <c r="AS123" s="159">
        <f t="shared" si="36"/>
        <v>0</v>
      </c>
      <c r="AT123" s="159">
        <f t="shared" si="37"/>
        <v>0</v>
      </c>
      <c r="AU123" s="159">
        <f t="shared" si="38"/>
        <v>0</v>
      </c>
      <c r="AV123" s="159">
        <f t="shared" si="39"/>
        <v>0</v>
      </c>
      <c r="AW123" s="159">
        <f t="shared" si="40"/>
        <v>0</v>
      </c>
      <c r="AX123" s="159">
        <f t="shared" si="60"/>
        <v>0</v>
      </c>
      <c r="AY123" s="159" t="str">
        <f t="shared" si="61"/>
        <v>5千人未満の市町村平均</v>
      </c>
      <c r="AZ123" s="159"/>
    </row>
    <row r="124" spans="1:52" x14ac:dyDescent="0.3">
      <c r="A124" t="str">
        <f t="shared" si="41"/>
        <v>01395</v>
      </c>
      <c r="B124" s="158" t="str">
        <f t="shared" si="42"/>
        <v>01395</v>
      </c>
      <c r="C124">
        <v>12</v>
      </c>
      <c r="D124" t="s">
        <v>2600</v>
      </c>
      <c r="E124">
        <v>1395</v>
      </c>
      <c r="F124" t="s">
        <v>1827</v>
      </c>
      <c r="G124">
        <v>35.872</v>
      </c>
      <c r="H124">
        <v>748.86800000000005</v>
      </c>
      <c r="I124">
        <v>40.162999999999997</v>
      </c>
      <c r="J124">
        <v>837.14800000000002</v>
      </c>
      <c r="K124">
        <v>428.3</v>
      </c>
      <c r="L124">
        <v>1054.355</v>
      </c>
      <c r="M124">
        <v>3.508</v>
      </c>
      <c r="N124">
        <v>21.003</v>
      </c>
      <c r="O124">
        <v>0</v>
      </c>
      <c r="P124">
        <v>0</v>
      </c>
      <c r="Q124">
        <v>6.2E-2</v>
      </c>
      <c r="R124">
        <v>2.6219999999999999</v>
      </c>
      <c r="S124">
        <v>0</v>
      </c>
      <c r="T124">
        <v>0.379</v>
      </c>
      <c r="U124">
        <v>16.077999999999999</v>
      </c>
      <c r="V124">
        <v>0.21199999999999999</v>
      </c>
      <c r="W124">
        <v>2.2879999999999998</v>
      </c>
      <c r="Y124" t="str">
        <f t="shared" si="43"/>
        <v>北海道</v>
      </c>
      <c r="Z124" t="str">
        <f t="shared" si="44"/>
        <v>北海道ニセコ町</v>
      </c>
      <c r="AA124" s="159">
        <f t="shared" si="45"/>
        <v>40.162999999999997</v>
      </c>
      <c r="AB124" s="159">
        <f t="shared" si="46"/>
        <v>837.14800000000002</v>
      </c>
      <c r="AC124" s="159">
        <f t="shared" si="47"/>
        <v>1054.355</v>
      </c>
      <c r="AD124" s="159">
        <f t="shared" si="48"/>
        <v>21.003</v>
      </c>
      <c r="AE124" s="159">
        <f t="shared" si="49"/>
        <v>0</v>
      </c>
      <c r="AF124" s="159">
        <f t="shared" si="50"/>
        <v>0.379</v>
      </c>
      <c r="AG124" s="159">
        <f t="shared" si="51"/>
        <v>16.077999999999999</v>
      </c>
      <c r="AH124" s="160">
        <f t="shared" si="52"/>
        <v>1969.126</v>
      </c>
      <c r="AI124" s="135">
        <f t="shared" si="53"/>
        <v>2.0396358587515474E-2</v>
      </c>
      <c r="AJ124" s="135">
        <f t="shared" si="54"/>
        <v>0.4251368373583001</v>
      </c>
      <c r="AK124" s="135">
        <f t="shared" si="55"/>
        <v>0.53544313568557833</v>
      </c>
      <c r="AL124" s="135">
        <f t="shared" si="56"/>
        <v>1.0666153410193151E-2</v>
      </c>
      <c r="AM124" s="135">
        <f t="shared" si="57"/>
        <v>0</v>
      </c>
      <c r="AN124" s="135">
        <f t="shared" si="58"/>
        <v>1.9247117756811906E-4</v>
      </c>
      <c r="AO124" s="135">
        <f t="shared" si="59"/>
        <v>8.1650437808449029E-3</v>
      </c>
      <c r="AP124" s="159">
        <f>IFERROR(VLOOKUP(A124,人口!$A$2:$E$1748,5,0),0)</f>
        <v>5403</v>
      </c>
      <c r="AQ124" s="159">
        <f t="shared" si="34"/>
        <v>0</v>
      </c>
      <c r="AR124" s="159">
        <f t="shared" si="35"/>
        <v>1</v>
      </c>
      <c r="AS124" s="159">
        <f t="shared" si="36"/>
        <v>0</v>
      </c>
      <c r="AT124" s="159">
        <f t="shared" si="37"/>
        <v>0</v>
      </c>
      <c r="AU124" s="159">
        <f t="shared" si="38"/>
        <v>0</v>
      </c>
      <c r="AV124" s="159">
        <f t="shared" si="39"/>
        <v>0</v>
      </c>
      <c r="AW124" s="159">
        <f t="shared" si="40"/>
        <v>0</v>
      </c>
      <c r="AX124" s="159">
        <f t="shared" si="60"/>
        <v>0</v>
      </c>
      <c r="AY124" s="159" t="str">
        <f t="shared" si="61"/>
        <v>5千～1万人未満の市町村平均</v>
      </c>
      <c r="AZ124" s="159"/>
    </row>
    <row r="125" spans="1:52" x14ac:dyDescent="0.3">
      <c r="A125" t="str">
        <f t="shared" si="41"/>
        <v>01396</v>
      </c>
      <c r="B125" s="158" t="str">
        <f t="shared" si="42"/>
        <v>01396</v>
      </c>
      <c r="C125">
        <v>12</v>
      </c>
      <c r="D125" t="s">
        <v>2600</v>
      </c>
      <c r="E125">
        <v>1396</v>
      </c>
      <c r="F125" t="s">
        <v>1834</v>
      </c>
      <c r="G125">
        <v>20.762</v>
      </c>
      <c r="H125">
        <v>1063.3009999999999</v>
      </c>
      <c r="I125">
        <v>23.628</v>
      </c>
      <c r="J125">
        <v>1207.836</v>
      </c>
      <c r="K125">
        <v>63.3</v>
      </c>
      <c r="L125">
        <v>127.65600000000001</v>
      </c>
      <c r="M125">
        <v>0</v>
      </c>
      <c r="N125">
        <v>0</v>
      </c>
      <c r="O125">
        <v>0</v>
      </c>
      <c r="P125">
        <v>0</v>
      </c>
      <c r="Q125">
        <v>0</v>
      </c>
      <c r="R125">
        <v>1.522</v>
      </c>
      <c r="S125">
        <v>0</v>
      </c>
      <c r="T125">
        <v>0</v>
      </c>
      <c r="U125">
        <v>9.3350000000000009</v>
      </c>
      <c r="V125">
        <v>9.7000000000000003E-2</v>
      </c>
      <c r="W125">
        <v>1.0549999999999999</v>
      </c>
      <c r="Y125" t="str">
        <f t="shared" si="43"/>
        <v>北海道</v>
      </c>
      <c r="Z125" t="str">
        <f t="shared" si="44"/>
        <v>北海道真狩村</v>
      </c>
      <c r="AA125" s="159">
        <f t="shared" si="45"/>
        <v>23.628</v>
      </c>
      <c r="AB125" s="159">
        <f t="shared" si="46"/>
        <v>1207.836</v>
      </c>
      <c r="AC125" s="159">
        <f t="shared" si="47"/>
        <v>127.65600000000001</v>
      </c>
      <c r="AD125" s="159">
        <f t="shared" si="48"/>
        <v>0</v>
      </c>
      <c r="AE125" s="159">
        <f t="shared" si="49"/>
        <v>0</v>
      </c>
      <c r="AF125" s="159">
        <f t="shared" si="50"/>
        <v>0</v>
      </c>
      <c r="AG125" s="159">
        <f t="shared" si="51"/>
        <v>9.3350000000000009</v>
      </c>
      <c r="AH125" s="160">
        <f t="shared" si="52"/>
        <v>1368.4549999999999</v>
      </c>
      <c r="AI125" s="135">
        <f t="shared" si="53"/>
        <v>1.7266187050359712E-2</v>
      </c>
      <c r="AJ125" s="135">
        <f t="shared" si="54"/>
        <v>0.88262748866422358</v>
      </c>
      <c r="AK125" s="135">
        <f t="shared" si="55"/>
        <v>9.3284762743385805E-2</v>
      </c>
      <c r="AL125" s="135">
        <f t="shared" si="56"/>
        <v>0</v>
      </c>
      <c r="AM125" s="135">
        <f t="shared" si="57"/>
        <v>0</v>
      </c>
      <c r="AN125" s="135">
        <f t="shared" si="58"/>
        <v>0</v>
      </c>
      <c r="AO125" s="135">
        <f t="shared" si="59"/>
        <v>6.8215615420309777E-3</v>
      </c>
      <c r="AP125" s="159">
        <f>IFERROR(VLOOKUP(A125,人口!$A$2:$E$1748,5,0),0)</f>
        <v>2079</v>
      </c>
      <c r="AQ125" s="159">
        <f t="shared" si="34"/>
        <v>1</v>
      </c>
      <c r="AR125" s="159">
        <f t="shared" si="35"/>
        <v>0</v>
      </c>
      <c r="AS125" s="159">
        <f t="shared" si="36"/>
        <v>0</v>
      </c>
      <c r="AT125" s="159">
        <f t="shared" si="37"/>
        <v>0</v>
      </c>
      <c r="AU125" s="159">
        <f t="shared" si="38"/>
        <v>0</v>
      </c>
      <c r="AV125" s="159">
        <f t="shared" si="39"/>
        <v>0</v>
      </c>
      <c r="AW125" s="159">
        <f t="shared" si="40"/>
        <v>0</v>
      </c>
      <c r="AX125" s="159">
        <f t="shared" si="60"/>
        <v>0</v>
      </c>
      <c r="AY125" s="159" t="str">
        <f t="shared" si="61"/>
        <v>5千人未満の市町村平均</v>
      </c>
      <c r="AZ125" s="159"/>
    </row>
    <row r="126" spans="1:52" x14ac:dyDescent="0.3">
      <c r="A126" t="str">
        <f t="shared" si="41"/>
        <v>01397</v>
      </c>
      <c r="B126" s="158" t="str">
        <f t="shared" si="42"/>
        <v>01397</v>
      </c>
      <c r="C126">
        <v>12</v>
      </c>
      <c r="D126" t="s">
        <v>2600</v>
      </c>
      <c r="E126">
        <v>1397</v>
      </c>
      <c r="F126" t="s">
        <v>1841</v>
      </c>
      <c r="G126">
        <v>21.92</v>
      </c>
      <c r="H126">
        <v>844.24599999999998</v>
      </c>
      <c r="I126">
        <v>24.856999999999999</v>
      </c>
      <c r="J126">
        <v>955.82299999999998</v>
      </c>
      <c r="K126">
        <v>387.5</v>
      </c>
      <c r="L126">
        <v>994.995</v>
      </c>
      <c r="M126">
        <v>1.179</v>
      </c>
      <c r="N126">
        <v>7.06</v>
      </c>
      <c r="O126">
        <v>0</v>
      </c>
      <c r="P126">
        <v>0</v>
      </c>
      <c r="Q126">
        <v>0</v>
      </c>
      <c r="R126">
        <v>0.20100000000000001</v>
      </c>
      <c r="S126">
        <v>0</v>
      </c>
      <c r="T126">
        <v>0</v>
      </c>
      <c r="U126">
        <v>1.2350000000000001</v>
      </c>
      <c r="V126">
        <v>9.0999999999999998E-2</v>
      </c>
      <c r="W126">
        <v>0.97499999999999998</v>
      </c>
      <c r="Y126" t="str">
        <f t="shared" si="43"/>
        <v>北海道</v>
      </c>
      <c r="Z126" t="str">
        <f t="shared" si="44"/>
        <v>北海道留寿都村</v>
      </c>
      <c r="AA126" s="159">
        <f t="shared" si="45"/>
        <v>24.856999999999999</v>
      </c>
      <c r="AB126" s="159">
        <f t="shared" si="46"/>
        <v>955.82299999999998</v>
      </c>
      <c r="AC126" s="159">
        <f t="shared" si="47"/>
        <v>994.995</v>
      </c>
      <c r="AD126" s="159">
        <f t="shared" si="48"/>
        <v>7.06</v>
      </c>
      <c r="AE126" s="159">
        <f t="shared" si="49"/>
        <v>0</v>
      </c>
      <c r="AF126" s="159">
        <f t="shared" si="50"/>
        <v>0</v>
      </c>
      <c r="AG126" s="159">
        <f t="shared" si="51"/>
        <v>1.2350000000000001</v>
      </c>
      <c r="AH126" s="160">
        <f t="shared" si="52"/>
        <v>1983.9699999999998</v>
      </c>
      <c r="AI126" s="135">
        <f t="shared" si="53"/>
        <v>1.2528919288094074E-2</v>
      </c>
      <c r="AJ126" s="135">
        <f t="shared" si="54"/>
        <v>0.48177290987262916</v>
      </c>
      <c r="AK126" s="135">
        <f t="shared" si="55"/>
        <v>0.50151716003770219</v>
      </c>
      <c r="AL126" s="135">
        <f t="shared" si="56"/>
        <v>3.5585215502250541E-3</v>
      </c>
      <c r="AM126" s="135">
        <f t="shared" si="57"/>
        <v>0</v>
      </c>
      <c r="AN126" s="135">
        <f t="shared" si="58"/>
        <v>0</v>
      </c>
      <c r="AO126" s="135">
        <f t="shared" si="59"/>
        <v>6.2248925134956686E-4</v>
      </c>
      <c r="AP126" s="159">
        <f>IFERROR(VLOOKUP(A126,人口!$A$2:$E$1748,5,0),0)</f>
        <v>2070</v>
      </c>
      <c r="AQ126" s="159">
        <f t="shared" si="34"/>
        <v>1</v>
      </c>
      <c r="AR126" s="159">
        <f t="shared" si="35"/>
        <v>0</v>
      </c>
      <c r="AS126" s="159">
        <f t="shared" si="36"/>
        <v>0</v>
      </c>
      <c r="AT126" s="159">
        <f t="shared" si="37"/>
        <v>0</v>
      </c>
      <c r="AU126" s="159">
        <f t="shared" si="38"/>
        <v>0</v>
      </c>
      <c r="AV126" s="159">
        <f t="shared" si="39"/>
        <v>0</v>
      </c>
      <c r="AW126" s="159">
        <f t="shared" si="40"/>
        <v>0</v>
      </c>
      <c r="AX126" s="159">
        <f t="shared" si="60"/>
        <v>0</v>
      </c>
      <c r="AY126" s="159" t="str">
        <f t="shared" si="61"/>
        <v>5千人未満の市町村平均</v>
      </c>
      <c r="AZ126" s="159"/>
    </row>
    <row r="127" spans="1:52" x14ac:dyDescent="0.3">
      <c r="A127" t="str">
        <f t="shared" si="41"/>
        <v>01398</v>
      </c>
      <c r="B127" s="158" t="str">
        <f t="shared" si="42"/>
        <v>01398</v>
      </c>
      <c r="C127">
        <v>12</v>
      </c>
      <c r="D127" t="s">
        <v>2600</v>
      </c>
      <c r="E127">
        <v>1398</v>
      </c>
      <c r="F127" t="s">
        <v>1847</v>
      </c>
      <c r="G127">
        <v>18.132999999999999</v>
      </c>
      <c r="H127">
        <v>296.036</v>
      </c>
      <c r="I127">
        <v>20.798999999999999</v>
      </c>
      <c r="J127">
        <v>338.923</v>
      </c>
      <c r="K127">
        <v>453.9</v>
      </c>
      <c r="L127">
        <v>1144.6389999999999</v>
      </c>
      <c r="M127">
        <v>5.8150000000000004</v>
      </c>
      <c r="N127">
        <v>34.814</v>
      </c>
      <c r="O127">
        <v>0</v>
      </c>
      <c r="P127">
        <v>0</v>
      </c>
      <c r="Q127">
        <v>0</v>
      </c>
      <c r="R127">
        <v>0.85699999999999998</v>
      </c>
      <c r="S127">
        <v>0</v>
      </c>
      <c r="T127">
        <v>0</v>
      </c>
      <c r="U127">
        <v>5.2569999999999997</v>
      </c>
      <c r="V127">
        <v>0.114</v>
      </c>
      <c r="W127">
        <v>1.2070000000000001</v>
      </c>
      <c r="Y127" t="str">
        <f t="shared" si="43"/>
        <v>北海道</v>
      </c>
      <c r="Z127" t="str">
        <f t="shared" si="44"/>
        <v>北海道喜茂別町</v>
      </c>
      <c r="AA127" s="159">
        <f t="shared" si="45"/>
        <v>20.798999999999999</v>
      </c>
      <c r="AB127" s="159">
        <f t="shared" si="46"/>
        <v>338.923</v>
      </c>
      <c r="AC127" s="159">
        <f t="shared" si="47"/>
        <v>1144.6389999999999</v>
      </c>
      <c r="AD127" s="159">
        <f t="shared" si="48"/>
        <v>34.814</v>
      </c>
      <c r="AE127" s="159">
        <f t="shared" si="49"/>
        <v>0</v>
      </c>
      <c r="AF127" s="159">
        <f t="shared" si="50"/>
        <v>0</v>
      </c>
      <c r="AG127" s="159">
        <f t="shared" si="51"/>
        <v>5.2569999999999997</v>
      </c>
      <c r="AH127" s="160">
        <f t="shared" si="52"/>
        <v>1544.432</v>
      </c>
      <c r="AI127" s="135">
        <f t="shared" si="53"/>
        <v>1.3467086929045758E-2</v>
      </c>
      <c r="AJ127" s="135">
        <f t="shared" si="54"/>
        <v>0.21944831497922862</v>
      </c>
      <c r="AK127" s="135">
        <f t="shared" si="55"/>
        <v>0.74113913723621361</v>
      </c>
      <c r="AL127" s="135">
        <f t="shared" si="56"/>
        <v>2.254162047924415E-2</v>
      </c>
      <c r="AM127" s="135">
        <f t="shared" si="57"/>
        <v>0</v>
      </c>
      <c r="AN127" s="135">
        <f t="shared" si="58"/>
        <v>0</v>
      </c>
      <c r="AO127" s="135">
        <f t="shared" si="59"/>
        <v>3.4038403762677799E-3</v>
      </c>
      <c r="AP127" s="159">
        <f>IFERROR(VLOOKUP(A127,人口!$A$2:$E$1748,5,0),0)</f>
        <v>2201</v>
      </c>
      <c r="AQ127" s="159">
        <f t="shared" si="34"/>
        <v>1</v>
      </c>
      <c r="AR127" s="159">
        <f t="shared" si="35"/>
        <v>0</v>
      </c>
      <c r="AS127" s="159">
        <f t="shared" si="36"/>
        <v>0</v>
      </c>
      <c r="AT127" s="159">
        <f t="shared" si="37"/>
        <v>0</v>
      </c>
      <c r="AU127" s="159">
        <f t="shared" si="38"/>
        <v>0</v>
      </c>
      <c r="AV127" s="159">
        <f t="shared" si="39"/>
        <v>0</v>
      </c>
      <c r="AW127" s="159">
        <f t="shared" si="40"/>
        <v>0</v>
      </c>
      <c r="AX127" s="159">
        <f t="shared" si="60"/>
        <v>0</v>
      </c>
      <c r="AY127" s="159" t="str">
        <f t="shared" si="61"/>
        <v>5千人未満の市町村平均</v>
      </c>
      <c r="AZ127" s="159"/>
    </row>
    <row r="128" spans="1:52" x14ac:dyDescent="0.3">
      <c r="A128" t="str">
        <f t="shared" si="41"/>
        <v>01399</v>
      </c>
      <c r="B128" s="158" t="str">
        <f t="shared" si="42"/>
        <v>01399</v>
      </c>
      <c r="C128">
        <v>12</v>
      </c>
      <c r="D128" t="s">
        <v>2600</v>
      </c>
      <c r="E128">
        <v>1399</v>
      </c>
      <c r="F128" t="s">
        <v>1851</v>
      </c>
      <c r="G128">
        <v>24.036999999999999</v>
      </c>
      <c r="H128">
        <v>736.68200000000002</v>
      </c>
      <c r="I128">
        <v>27.170999999999999</v>
      </c>
      <c r="J128">
        <v>831.53300000000002</v>
      </c>
      <c r="K128">
        <v>447.7</v>
      </c>
      <c r="L128">
        <v>1129.0630000000001</v>
      </c>
      <c r="M128">
        <v>8.9290000000000003</v>
      </c>
      <c r="N128">
        <v>47.709000000000003</v>
      </c>
      <c r="O128">
        <v>0</v>
      </c>
      <c r="P128">
        <v>0</v>
      </c>
      <c r="Q128">
        <v>0</v>
      </c>
      <c r="R128">
        <v>0.89800000000000002</v>
      </c>
      <c r="S128">
        <v>0</v>
      </c>
      <c r="T128">
        <v>0</v>
      </c>
      <c r="U128">
        <v>5.508</v>
      </c>
      <c r="V128">
        <v>0.16800000000000001</v>
      </c>
      <c r="W128">
        <v>1.821</v>
      </c>
      <c r="Y128" t="str">
        <f t="shared" si="43"/>
        <v>北海道</v>
      </c>
      <c r="Z128" t="str">
        <f t="shared" si="44"/>
        <v>北海道京極町</v>
      </c>
      <c r="AA128" s="159">
        <f t="shared" si="45"/>
        <v>27.170999999999999</v>
      </c>
      <c r="AB128" s="159">
        <f t="shared" si="46"/>
        <v>831.53300000000002</v>
      </c>
      <c r="AC128" s="159">
        <f t="shared" si="47"/>
        <v>1129.0630000000001</v>
      </c>
      <c r="AD128" s="159">
        <f t="shared" si="48"/>
        <v>47.709000000000003</v>
      </c>
      <c r="AE128" s="159">
        <f t="shared" si="49"/>
        <v>0</v>
      </c>
      <c r="AF128" s="159">
        <f t="shared" si="50"/>
        <v>0</v>
      </c>
      <c r="AG128" s="159">
        <f t="shared" si="51"/>
        <v>5.508</v>
      </c>
      <c r="AH128" s="160">
        <f t="shared" si="52"/>
        <v>2040.9840000000004</v>
      </c>
      <c r="AI128" s="135">
        <f t="shared" si="53"/>
        <v>1.3312696228877832E-2</v>
      </c>
      <c r="AJ128" s="135">
        <f t="shared" si="54"/>
        <v>0.4074176965620504</v>
      </c>
      <c r="AK128" s="135">
        <f t="shared" si="55"/>
        <v>0.55319541946433681</v>
      </c>
      <c r="AL128" s="135">
        <f t="shared" si="56"/>
        <v>2.3375489469785158E-2</v>
      </c>
      <c r="AM128" s="135">
        <f t="shared" si="57"/>
        <v>0</v>
      </c>
      <c r="AN128" s="135">
        <f t="shared" si="58"/>
        <v>0</v>
      </c>
      <c r="AO128" s="135">
        <f t="shared" si="59"/>
        <v>2.6986982749497295E-3</v>
      </c>
      <c r="AP128" s="159">
        <f>IFERROR(VLOOKUP(A128,人口!$A$2:$E$1748,5,0),0)</f>
        <v>2979</v>
      </c>
      <c r="AQ128" s="159">
        <f t="shared" si="34"/>
        <v>1</v>
      </c>
      <c r="AR128" s="159">
        <f t="shared" si="35"/>
        <v>0</v>
      </c>
      <c r="AS128" s="159">
        <f t="shared" si="36"/>
        <v>0</v>
      </c>
      <c r="AT128" s="159">
        <f t="shared" si="37"/>
        <v>0</v>
      </c>
      <c r="AU128" s="159">
        <f t="shared" si="38"/>
        <v>0</v>
      </c>
      <c r="AV128" s="159">
        <f t="shared" si="39"/>
        <v>0</v>
      </c>
      <c r="AW128" s="159">
        <f t="shared" si="40"/>
        <v>0</v>
      </c>
      <c r="AX128" s="159">
        <f t="shared" si="60"/>
        <v>0</v>
      </c>
      <c r="AY128" s="159" t="str">
        <f t="shared" si="61"/>
        <v>5千人未満の市町村平均</v>
      </c>
      <c r="AZ128" s="159"/>
    </row>
    <row r="129" spans="1:52" x14ac:dyDescent="0.3">
      <c r="A129" t="str">
        <f t="shared" si="41"/>
        <v>01400</v>
      </c>
      <c r="B129" s="158" t="str">
        <f t="shared" si="42"/>
        <v>01400</v>
      </c>
      <c r="C129">
        <v>12</v>
      </c>
      <c r="D129" t="s">
        <v>2600</v>
      </c>
      <c r="E129">
        <v>1400</v>
      </c>
      <c r="F129" t="s">
        <v>1855</v>
      </c>
      <c r="G129">
        <v>79.656999999999996</v>
      </c>
      <c r="H129">
        <v>1417.3150000000001</v>
      </c>
      <c r="I129">
        <v>89.245000000000005</v>
      </c>
      <c r="J129">
        <v>1585.96</v>
      </c>
      <c r="K129">
        <v>427.2</v>
      </c>
      <c r="L129">
        <v>1083.06</v>
      </c>
      <c r="M129">
        <v>3.5</v>
      </c>
      <c r="N129">
        <v>20.954999999999998</v>
      </c>
      <c r="O129">
        <v>0</v>
      </c>
      <c r="P129">
        <v>0</v>
      </c>
      <c r="Q129">
        <v>2.1999999999999999E-2</v>
      </c>
      <c r="R129">
        <v>1.1419999999999999</v>
      </c>
      <c r="S129">
        <v>0</v>
      </c>
      <c r="T129">
        <v>0.13700000000000001</v>
      </c>
      <c r="U129">
        <v>7.0039999999999996</v>
      </c>
      <c r="V129">
        <v>0.69799999999999995</v>
      </c>
      <c r="W129">
        <v>7.4390000000000001</v>
      </c>
      <c r="Y129" t="str">
        <f t="shared" si="43"/>
        <v>北海道</v>
      </c>
      <c r="Z129" t="str">
        <f t="shared" si="44"/>
        <v>北海道倶知安町</v>
      </c>
      <c r="AA129" s="159">
        <f t="shared" si="45"/>
        <v>89.245000000000005</v>
      </c>
      <c r="AB129" s="159">
        <f t="shared" si="46"/>
        <v>1585.96</v>
      </c>
      <c r="AC129" s="159">
        <f t="shared" si="47"/>
        <v>1083.06</v>
      </c>
      <c r="AD129" s="159">
        <f t="shared" si="48"/>
        <v>20.954999999999998</v>
      </c>
      <c r="AE129" s="159">
        <f t="shared" si="49"/>
        <v>0</v>
      </c>
      <c r="AF129" s="159">
        <f t="shared" si="50"/>
        <v>0.13700000000000001</v>
      </c>
      <c r="AG129" s="159">
        <f t="shared" si="51"/>
        <v>7.0039999999999996</v>
      </c>
      <c r="AH129" s="160">
        <f t="shared" si="52"/>
        <v>2786.3609999999999</v>
      </c>
      <c r="AI129" s="135">
        <f t="shared" si="53"/>
        <v>3.2029230957510535E-2</v>
      </c>
      <c r="AJ129" s="135">
        <f t="shared" si="54"/>
        <v>0.5691868354459455</v>
      </c>
      <c r="AK129" s="135">
        <f t="shared" si="55"/>
        <v>0.38870053090751699</v>
      </c>
      <c r="AL129" s="135">
        <f t="shared" si="56"/>
        <v>7.5205617649687171E-3</v>
      </c>
      <c r="AM129" s="135">
        <f t="shared" si="57"/>
        <v>0</v>
      </c>
      <c r="AN129" s="135">
        <f t="shared" si="58"/>
        <v>4.9168072622319942E-5</v>
      </c>
      <c r="AO129" s="135">
        <f t="shared" si="59"/>
        <v>2.5136728514359766E-3</v>
      </c>
      <c r="AP129" s="159">
        <f>IFERROR(VLOOKUP(A129,人口!$A$2:$E$1748,5,0),0)</f>
        <v>16892</v>
      </c>
      <c r="AQ129" s="159">
        <f t="shared" si="34"/>
        <v>0</v>
      </c>
      <c r="AR129" s="159">
        <f t="shared" si="35"/>
        <v>0</v>
      </c>
      <c r="AS129" s="159">
        <f t="shared" si="36"/>
        <v>1</v>
      </c>
      <c r="AT129" s="159">
        <f t="shared" si="37"/>
        <v>0</v>
      </c>
      <c r="AU129" s="159">
        <f t="shared" si="38"/>
        <v>0</v>
      </c>
      <c r="AV129" s="159">
        <f t="shared" si="39"/>
        <v>0</v>
      </c>
      <c r="AW129" s="159">
        <f t="shared" si="40"/>
        <v>0</v>
      </c>
      <c r="AX129" s="159">
        <f t="shared" si="60"/>
        <v>0</v>
      </c>
      <c r="AY129" s="159" t="str">
        <f t="shared" si="61"/>
        <v>1万～3万人未満の市町村平均</v>
      </c>
      <c r="AZ129" s="159"/>
    </row>
    <row r="130" spans="1:52" x14ac:dyDescent="0.3">
      <c r="A130" t="str">
        <f t="shared" si="41"/>
        <v>01401</v>
      </c>
      <c r="B130" s="158" t="str">
        <f t="shared" si="42"/>
        <v>01401</v>
      </c>
      <c r="C130">
        <v>12</v>
      </c>
      <c r="D130" t="s">
        <v>2600</v>
      </c>
      <c r="E130">
        <v>1401</v>
      </c>
      <c r="F130" t="s">
        <v>1858</v>
      </c>
      <c r="G130">
        <v>48.222999999999999</v>
      </c>
      <c r="H130">
        <v>1441.2059999999999</v>
      </c>
      <c r="I130">
        <v>52.61</v>
      </c>
      <c r="J130">
        <v>1572.4069999999999</v>
      </c>
      <c r="K130">
        <v>663.3</v>
      </c>
      <c r="L130">
        <v>1674.4960000000001</v>
      </c>
      <c r="M130">
        <v>5.3250000000000002</v>
      </c>
      <c r="N130">
        <v>30.218</v>
      </c>
      <c r="O130">
        <v>0</v>
      </c>
      <c r="P130">
        <v>0</v>
      </c>
      <c r="Q130">
        <v>0</v>
      </c>
      <c r="R130">
        <v>2.0419999999999998</v>
      </c>
      <c r="S130">
        <v>0</v>
      </c>
      <c r="T130">
        <v>0</v>
      </c>
      <c r="U130">
        <v>12.52</v>
      </c>
      <c r="V130">
        <v>0.29099999999999998</v>
      </c>
      <c r="W130">
        <v>3.1459999999999999</v>
      </c>
      <c r="Y130" t="str">
        <f t="shared" si="43"/>
        <v>北海道</v>
      </c>
      <c r="Z130" t="str">
        <f t="shared" si="44"/>
        <v>北海道共和町</v>
      </c>
      <c r="AA130" s="159">
        <f t="shared" si="45"/>
        <v>52.61</v>
      </c>
      <c r="AB130" s="159">
        <f t="shared" si="46"/>
        <v>1572.4069999999999</v>
      </c>
      <c r="AC130" s="159">
        <f t="shared" si="47"/>
        <v>1674.4960000000001</v>
      </c>
      <c r="AD130" s="159">
        <f t="shared" si="48"/>
        <v>30.218</v>
      </c>
      <c r="AE130" s="159">
        <f t="shared" si="49"/>
        <v>0</v>
      </c>
      <c r="AF130" s="159">
        <f t="shared" si="50"/>
        <v>0</v>
      </c>
      <c r="AG130" s="159">
        <f t="shared" si="51"/>
        <v>12.52</v>
      </c>
      <c r="AH130" s="160">
        <f t="shared" si="52"/>
        <v>3342.2509999999997</v>
      </c>
      <c r="AI130" s="135">
        <f t="shared" si="53"/>
        <v>1.574088840126011E-2</v>
      </c>
      <c r="AJ130" s="135">
        <f t="shared" si="54"/>
        <v>0.47046346908116715</v>
      </c>
      <c r="AK130" s="135">
        <f t="shared" si="55"/>
        <v>0.50100845208812872</v>
      </c>
      <c r="AL130" s="135">
        <f t="shared" si="56"/>
        <v>9.0412120454149026E-3</v>
      </c>
      <c r="AM130" s="135">
        <f t="shared" si="57"/>
        <v>0</v>
      </c>
      <c r="AN130" s="135">
        <f t="shared" si="58"/>
        <v>0</v>
      </c>
      <c r="AO130" s="135">
        <f t="shared" si="59"/>
        <v>3.7459783840292069E-3</v>
      </c>
      <c r="AP130" s="159">
        <f>IFERROR(VLOOKUP(A130,人口!$A$2:$E$1748,5,0),0)</f>
        <v>5858</v>
      </c>
      <c r="AQ130" s="159">
        <f t="shared" si="34"/>
        <v>0</v>
      </c>
      <c r="AR130" s="159">
        <f t="shared" si="35"/>
        <v>1</v>
      </c>
      <c r="AS130" s="159">
        <f t="shared" si="36"/>
        <v>0</v>
      </c>
      <c r="AT130" s="159">
        <f t="shared" si="37"/>
        <v>0</v>
      </c>
      <c r="AU130" s="159">
        <f t="shared" si="38"/>
        <v>0</v>
      </c>
      <c r="AV130" s="159">
        <f t="shared" si="39"/>
        <v>0</v>
      </c>
      <c r="AW130" s="159">
        <f t="shared" si="40"/>
        <v>0</v>
      </c>
      <c r="AX130" s="159">
        <f t="shared" si="60"/>
        <v>0</v>
      </c>
      <c r="AY130" s="159" t="str">
        <f t="shared" si="61"/>
        <v>5千～1万人未満の市町村平均</v>
      </c>
      <c r="AZ130" s="159"/>
    </row>
    <row r="131" spans="1:52" x14ac:dyDescent="0.3">
      <c r="A131" t="str">
        <f t="shared" si="41"/>
        <v>01402</v>
      </c>
      <c r="B131" s="158" t="str">
        <f t="shared" si="42"/>
        <v>01402</v>
      </c>
      <c r="C131">
        <v>12</v>
      </c>
      <c r="D131" t="s">
        <v>2600</v>
      </c>
      <c r="E131">
        <v>1402</v>
      </c>
      <c r="F131" t="s">
        <v>1859</v>
      </c>
      <c r="G131">
        <v>64.314999999999998</v>
      </c>
      <c r="H131">
        <v>86.44</v>
      </c>
      <c r="I131">
        <v>69.623999999999995</v>
      </c>
      <c r="J131">
        <v>93.55</v>
      </c>
      <c r="K131">
        <v>213.5</v>
      </c>
      <c r="L131">
        <v>626.77200000000005</v>
      </c>
      <c r="M131">
        <v>2.61</v>
      </c>
      <c r="N131">
        <v>15.629</v>
      </c>
      <c r="O131">
        <v>0</v>
      </c>
      <c r="P131">
        <v>0</v>
      </c>
      <c r="Q131">
        <v>1.0740000000000001</v>
      </c>
      <c r="R131">
        <v>7.7919999999999998</v>
      </c>
      <c r="S131">
        <v>0</v>
      </c>
      <c r="T131">
        <v>6.5830000000000002</v>
      </c>
      <c r="U131">
        <v>47.780999999999999</v>
      </c>
      <c r="V131">
        <v>0.64400000000000002</v>
      </c>
      <c r="W131">
        <v>6.0279999999999996</v>
      </c>
      <c r="Y131" t="str">
        <f t="shared" si="43"/>
        <v>北海道</v>
      </c>
      <c r="Z131" t="str">
        <f t="shared" si="44"/>
        <v>北海道岩内町</v>
      </c>
      <c r="AA131" s="159">
        <f t="shared" si="45"/>
        <v>69.623999999999995</v>
      </c>
      <c r="AB131" s="159">
        <f t="shared" si="46"/>
        <v>93.55</v>
      </c>
      <c r="AC131" s="159">
        <f t="shared" si="47"/>
        <v>626.77200000000005</v>
      </c>
      <c r="AD131" s="159">
        <f t="shared" si="48"/>
        <v>15.629</v>
      </c>
      <c r="AE131" s="159">
        <f t="shared" si="49"/>
        <v>0</v>
      </c>
      <c r="AF131" s="159">
        <f t="shared" si="50"/>
        <v>6.5830000000000002</v>
      </c>
      <c r="AG131" s="159">
        <f t="shared" si="51"/>
        <v>47.780999999999999</v>
      </c>
      <c r="AH131" s="160">
        <f t="shared" si="52"/>
        <v>859.93899999999996</v>
      </c>
      <c r="AI131" s="135">
        <f t="shared" si="53"/>
        <v>8.0963882321885616E-2</v>
      </c>
      <c r="AJ131" s="135">
        <f t="shared" si="54"/>
        <v>0.10878678603947489</v>
      </c>
      <c r="AK131" s="135">
        <f t="shared" si="55"/>
        <v>0.7288563491131349</v>
      </c>
      <c r="AL131" s="135">
        <f t="shared" si="56"/>
        <v>1.8174544938652625E-2</v>
      </c>
      <c r="AM131" s="135">
        <f t="shared" si="57"/>
        <v>0</v>
      </c>
      <c r="AN131" s="135">
        <f t="shared" si="58"/>
        <v>7.6551941474918579E-3</v>
      </c>
      <c r="AO131" s="135">
        <f t="shared" si="59"/>
        <v>5.5563243439360234E-2</v>
      </c>
      <c r="AP131" s="159">
        <f>IFERROR(VLOOKUP(A131,人口!$A$2:$E$1748,5,0),0)</f>
        <v>12314</v>
      </c>
      <c r="AQ131" s="159">
        <f t="shared" ref="AQ131:AQ194" si="62">IF(SUMIFS($AP131,$AP131,$BI$17,$AP131,$BJ$17)&gt;0,1,0)</f>
        <v>0</v>
      </c>
      <c r="AR131" s="159">
        <f t="shared" ref="AR131:AR194" si="63">IF(SUMIFS($AP131,$AP131,$BI$18,$AP131,$BJ$18)&gt;0,1,0)</f>
        <v>0</v>
      </c>
      <c r="AS131" s="159">
        <f t="shared" ref="AS131:AS194" si="64">IF(SUMIFS($AP131,$AP131,$BI$19,$AP131,$BJ$19)&gt;0,1,0)</f>
        <v>1</v>
      </c>
      <c r="AT131" s="159">
        <f t="shared" ref="AT131:AT194" si="65">IF(SUMIFS($AP131,$AP131,$BI$20,$AP131,$BJ$20)&gt;0,1,0)</f>
        <v>0</v>
      </c>
      <c r="AU131" s="159">
        <f t="shared" ref="AU131:AU194" si="66">IF(SUMIFS($AP131,$AP131,$BI$21,$AP131,$BJ$21)&gt;0,1,0)</f>
        <v>0</v>
      </c>
      <c r="AV131" s="159">
        <f t="shared" ref="AV131:AV194" si="67">IF(SUMIFS($AP131,$AP131,$BI$22,$AP131,$BJ$22)&gt;0,1,0)</f>
        <v>0</v>
      </c>
      <c r="AW131" s="159">
        <f t="shared" ref="AW131:AW194" si="68">IF(SUMIFS($AP131,$AP131,$BI$23,$AP131,$BJ$23)&gt;0,1,0)</f>
        <v>0</v>
      </c>
      <c r="AX131" s="159">
        <f t="shared" si="60"/>
        <v>0</v>
      </c>
      <c r="AY131" s="159" t="str">
        <f t="shared" si="61"/>
        <v>1万～3万人未満の市町村平均</v>
      </c>
      <c r="AZ131" s="159"/>
    </row>
    <row r="132" spans="1:52" x14ac:dyDescent="0.3">
      <c r="A132" t="str">
        <f t="shared" ref="A132:A195" si="69">IF(LEN(B132)=5,B132,RIGHT(B132,5))</f>
        <v>01403</v>
      </c>
      <c r="B132" s="158" t="str">
        <f t="shared" ref="B132:B195" si="70">0&amp;E132</f>
        <v>01403</v>
      </c>
      <c r="C132">
        <v>12</v>
      </c>
      <c r="D132" t="s">
        <v>2600</v>
      </c>
      <c r="E132">
        <v>1403</v>
      </c>
      <c r="F132" t="s">
        <v>1861</v>
      </c>
      <c r="G132">
        <v>16.001999999999999</v>
      </c>
      <c r="H132">
        <v>0.51100000000000001</v>
      </c>
      <c r="I132">
        <v>17.222000000000001</v>
      </c>
      <c r="J132">
        <v>0.55000000000000004</v>
      </c>
      <c r="K132">
        <v>94.4</v>
      </c>
      <c r="L132">
        <v>228.49100000000001</v>
      </c>
      <c r="M132">
        <v>1.498</v>
      </c>
      <c r="N132">
        <v>8.968</v>
      </c>
      <c r="O132">
        <v>0</v>
      </c>
      <c r="P132">
        <v>0</v>
      </c>
      <c r="Q132">
        <v>0</v>
      </c>
      <c r="R132">
        <v>1.9E-2</v>
      </c>
      <c r="S132">
        <v>0</v>
      </c>
      <c r="T132">
        <v>0</v>
      </c>
      <c r="U132">
        <v>0.115</v>
      </c>
      <c r="V132">
        <v>8.3000000000000004E-2</v>
      </c>
      <c r="W132">
        <v>0.87</v>
      </c>
      <c r="Y132" t="str">
        <f t="shared" ref="Y132:Y195" si="71">D132</f>
        <v>北海道</v>
      </c>
      <c r="Z132" t="str">
        <f t="shared" ref="Z132:Z195" si="72">D132&amp;F132</f>
        <v>北海道泊村</v>
      </c>
      <c r="AA132" s="159">
        <f t="shared" ref="AA132:AA195" si="73">I132</f>
        <v>17.222000000000001</v>
      </c>
      <c r="AB132" s="159">
        <f t="shared" ref="AB132:AB195" si="74">J132</f>
        <v>0.55000000000000004</v>
      </c>
      <c r="AC132" s="159">
        <f t="shared" ref="AC132:AC195" si="75">L132</f>
        <v>228.49100000000001</v>
      </c>
      <c r="AD132" s="159">
        <f t="shared" ref="AD132:AD195" si="76">N132</f>
        <v>8.968</v>
      </c>
      <c r="AE132" s="159">
        <f t="shared" ref="AE132:AE195" si="77">S132</f>
        <v>0</v>
      </c>
      <c r="AF132" s="159">
        <f t="shared" ref="AF132:AF195" si="78">T132</f>
        <v>0</v>
      </c>
      <c r="AG132" s="159">
        <f t="shared" ref="AG132:AG195" si="79">U132</f>
        <v>0.115</v>
      </c>
      <c r="AH132" s="160">
        <f t="shared" ref="AH132:AH195" si="80">SUM(AA132:AG132)</f>
        <v>255.346</v>
      </c>
      <c r="AI132" s="135">
        <f t="shared" ref="AI132:AI195" si="81">IFERROR(AA132/$AH132,"")</f>
        <v>6.7445740289646214E-2</v>
      </c>
      <c r="AJ132" s="135">
        <f t="shared" ref="AJ132:AJ195" si="82">IFERROR(AB132/$AH132,"")</f>
        <v>2.1539401439615267E-3</v>
      </c>
      <c r="AK132" s="135">
        <f t="shared" ref="AK132:AK195" si="83">IFERROR(AC132/$AH132,"")</f>
        <v>0.89482897715256948</v>
      </c>
      <c r="AL132" s="135">
        <f t="shared" ref="AL132:AL195" si="84">IFERROR(AD132/$AH132,"")</f>
        <v>3.5120973110994491E-2</v>
      </c>
      <c r="AM132" s="135">
        <f t="shared" ref="AM132:AM195" si="85">IFERROR(AE132/$AH132,"")</f>
        <v>0</v>
      </c>
      <c r="AN132" s="135">
        <f t="shared" ref="AN132:AN195" si="86">IFERROR(AF132/$AH132,"")</f>
        <v>0</v>
      </c>
      <c r="AO132" s="135">
        <f t="shared" ref="AO132:AO195" si="87">IFERROR(AG132/$AH132,"")</f>
        <v>4.5036930282831922E-4</v>
      </c>
      <c r="AP132" s="159">
        <f>IFERROR(VLOOKUP(A132,人口!$A$2:$E$1748,5,0),0)</f>
        <v>1613</v>
      </c>
      <c r="AQ132" s="159">
        <f t="shared" si="62"/>
        <v>1</v>
      </c>
      <c r="AR132" s="159">
        <f t="shared" si="63"/>
        <v>0</v>
      </c>
      <c r="AS132" s="159">
        <f t="shared" si="64"/>
        <v>0</v>
      </c>
      <c r="AT132" s="159">
        <f t="shared" si="65"/>
        <v>0</v>
      </c>
      <c r="AU132" s="159">
        <f t="shared" si="66"/>
        <v>0</v>
      </c>
      <c r="AV132" s="159">
        <f t="shared" si="67"/>
        <v>0</v>
      </c>
      <c r="AW132" s="159">
        <f t="shared" si="68"/>
        <v>0</v>
      </c>
      <c r="AX132" s="159">
        <f t="shared" ref="AX132:AX195" si="88">IF(SUMIFS($AP132,$AP132,$BI$24)&gt;0,1,0)</f>
        <v>0</v>
      </c>
      <c r="AY132" s="159" t="str">
        <f t="shared" ref="AY132:AY195" si="89">IF(AQ132=1,$AQ$1,IF(AR132=1,$AR$1,IF(AS132=1,$AS$1,IF(AT132=1,$AT$1,IF(AU132=1,$AU$1,IF(AV132=1,$AV$1,IF(AW132=1,$AW$1,IF(AX132=1,$AX$1,""))))))))</f>
        <v>5千人未満の市町村平均</v>
      </c>
      <c r="AZ132" s="159"/>
    </row>
    <row r="133" spans="1:52" x14ac:dyDescent="0.3">
      <c r="A133" t="str">
        <f t="shared" si="69"/>
        <v>01404</v>
      </c>
      <c r="B133" s="158" t="str">
        <f t="shared" si="70"/>
        <v>01404</v>
      </c>
      <c r="C133">
        <v>12</v>
      </c>
      <c r="D133" t="s">
        <v>2600</v>
      </c>
      <c r="E133">
        <v>1404</v>
      </c>
      <c r="F133" t="s">
        <v>1863</v>
      </c>
      <c r="G133">
        <v>6.6340000000000003</v>
      </c>
      <c r="H133">
        <v>0.13900000000000001</v>
      </c>
      <c r="I133">
        <v>7.16</v>
      </c>
      <c r="J133">
        <v>0.15</v>
      </c>
      <c r="K133">
        <v>218.3</v>
      </c>
      <c r="L133">
        <v>538.322</v>
      </c>
      <c r="M133">
        <v>5.0780000000000003</v>
      </c>
      <c r="N133">
        <v>30.401</v>
      </c>
      <c r="O133">
        <v>0</v>
      </c>
      <c r="P133">
        <v>0</v>
      </c>
      <c r="Q133">
        <v>0</v>
      </c>
      <c r="R133">
        <v>2.4E-2</v>
      </c>
      <c r="S133">
        <v>0</v>
      </c>
      <c r="T133">
        <v>0</v>
      </c>
      <c r="U133">
        <v>0.15</v>
      </c>
      <c r="V133">
        <v>0.05</v>
      </c>
      <c r="W133">
        <v>0.53800000000000003</v>
      </c>
      <c r="Y133" t="str">
        <f t="shared" si="71"/>
        <v>北海道</v>
      </c>
      <c r="Z133" t="str">
        <f t="shared" si="72"/>
        <v>北海道神恵内村</v>
      </c>
      <c r="AA133" s="159">
        <f t="shared" si="73"/>
        <v>7.16</v>
      </c>
      <c r="AB133" s="159">
        <f t="shared" si="74"/>
        <v>0.15</v>
      </c>
      <c r="AC133" s="159">
        <f t="shared" si="75"/>
        <v>538.322</v>
      </c>
      <c r="AD133" s="159">
        <f t="shared" si="76"/>
        <v>30.401</v>
      </c>
      <c r="AE133" s="159">
        <f t="shared" si="77"/>
        <v>0</v>
      </c>
      <c r="AF133" s="159">
        <f t="shared" si="78"/>
        <v>0</v>
      </c>
      <c r="AG133" s="159">
        <f t="shared" si="79"/>
        <v>0.15</v>
      </c>
      <c r="AH133" s="160">
        <f t="shared" si="80"/>
        <v>576.18299999999988</v>
      </c>
      <c r="AI133" s="135">
        <f t="shared" si="81"/>
        <v>1.2426607518791776E-2</v>
      </c>
      <c r="AJ133" s="135">
        <f t="shared" si="82"/>
        <v>2.6033395639926904E-4</v>
      </c>
      <c r="AK133" s="135">
        <f t="shared" si="83"/>
        <v>0.93428997384511536</v>
      </c>
      <c r="AL133" s="135">
        <f t="shared" si="84"/>
        <v>5.2762750723294519E-2</v>
      </c>
      <c r="AM133" s="135">
        <f t="shared" si="85"/>
        <v>0</v>
      </c>
      <c r="AN133" s="135">
        <f t="shared" si="86"/>
        <v>0</v>
      </c>
      <c r="AO133" s="135">
        <f t="shared" si="87"/>
        <v>2.6033395639926904E-4</v>
      </c>
      <c r="AP133" s="159">
        <f>IFERROR(VLOOKUP(A133,人口!$A$2:$E$1748,5,0),0)</f>
        <v>840</v>
      </c>
      <c r="AQ133" s="159">
        <f t="shared" si="62"/>
        <v>1</v>
      </c>
      <c r="AR133" s="159">
        <f t="shared" si="63"/>
        <v>0</v>
      </c>
      <c r="AS133" s="159">
        <f t="shared" si="64"/>
        <v>0</v>
      </c>
      <c r="AT133" s="159">
        <f t="shared" si="65"/>
        <v>0</v>
      </c>
      <c r="AU133" s="159">
        <f t="shared" si="66"/>
        <v>0</v>
      </c>
      <c r="AV133" s="159">
        <f t="shared" si="67"/>
        <v>0</v>
      </c>
      <c r="AW133" s="159">
        <f t="shared" si="68"/>
        <v>0</v>
      </c>
      <c r="AX133" s="159">
        <f t="shared" si="88"/>
        <v>0</v>
      </c>
      <c r="AY133" s="159" t="str">
        <f t="shared" si="89"/>
        <v>5千人未満の市町村平均</v>
      </c>
      <c r="AZ133" s="159"/>
    </row>
    <row r="134" spans="1:52" x14ac:dyDescent="0.3">
      <c r="A134" t="str">
        <f t="shared" si="69"/>
        <v>01405</v>
      </c>
      <c r="B134" s="158" t="str">
        <f t="shared" si="70"/>
        <v>01405</v>
      </c>
      <c r="C134">
        <v>12</v>
      </c>
      <c r="D134" t="s">
        <v>2600</v>
      </c>
      <c r="E134">
        <v>1405</v>
      </c>
      <c r="F134" t="s">
        <v>1865</v>
      </c>
      <c r="G134">
        <v>21.042999999999999</v>
      </c>
      <c r="H134">
        <v>233.636</v>
      </c>
      <c r="I134">
        <v>23.1</v>
      </c>
      <c r="J134">
        <v>256.27699999999999</v>
      </c>
      <c r="K134">
        <v>923.7</v>
      </c>
      <c r="L134">
        <v>2690.9789999999998</v>
      </c>
      <c r="M134">
        <v>4.1269999999999998</v>
      </c>
      <c r="N134">
        <v>23.152000000000001</v>
      </c>
      <c r="O134">
        <v>0</v>
      </c>
      <c r="P134">
        <v>0</v>
      </c>
      <c r="Q134">
        <v>0</v>
      </c>
      <c r="R134">
        <v>0.01</v>
      </c>
      <c r="S134">
        <v>0</v>
      </c>
      <c r="T134">
        <v>0</v>
      </c>
      <c r="U134">
        <v>6.3E-2</v>
      </c>
      <c r="V134">
        <v>0.114</v>
      </c>
      <c r="W134">
        <v>1.2090000000000001</v>
      </c>
      <c r="Y134" t="str">
        <f t="shared" si="71"/>
        <v>北海道</v>
      </c>
      <c r="Z134" t="str">
        <f t="shared" si="72"/>
        <v>北海道積丹町</v>
      </c>
      <c r="AA134" s="159">
        <f t="shared" si="73"/>
        <v>23.1</v>
      </c>
      <c r="AB134" s="159">
        <f t="shared" si="74"/>
        <v>256.27699999999999</v>
      </c>
      <c r="AC134" s="159">
        <f t="shared" si="75"/>
        <v>2690.9789999999998</v>
      </c>
      <c r="AD134" s="159">
        <f t="shared" si="76"/>
        <v>23.152000000000001</v>
      </c>
      <c r="AE134" s="159">
        <f t="shared" si="77"/>
        <v>0</v>
      </c>
      <c r="AF134" s="159">
        <f t="shared" si="78"/>
        <v>0</v>
      </c>
      <c r="AG134" s="159">
        <f t="shared" si="79"/>
        <v>6.3E-2</v>
      </c>
      <c r="AH134" s="160">
        <f t="shared" si="80"/>
        <v>2993.5709999999999</v>
      </c>
      <c r="AI134" s="135">
        <f t="shared" si="81"/>
        <v>7.7165365378005068E-3</v>
      </c>
      <c r="AJ134" s="135">
        <f t="shared" si="82"/>
        <v>8.5609127025883136E-2</v>
      </c>
      <c r="AK134" s="135">
        <f t="shared" si="83"/>
        <v>0.89891938424042717</v>
      </c>
      <c r="AL134" s="135">
        <f t="shared" si="84"/>
        <v>7.7339070962405771E-3</v>
      </c>
      <c r="AM134" s="135">
        <f t="shared" si="85"/>
        <v>0</v>
      </c>
      <c r="AN134" s="135">
        <f t="shared" si="86"/>
        <v>0</v>
      </c>
      <c r="AO134" s="135">
        <f t="shared" si="87"/>
        <v>2.1045099648546836E-5</v>
      </c>
      <c r="AP134" s="159">
        <f>IFERROR(VLOOKUP(A134,人口!$A$2:$E$1748,5,0),0)</f>
        <v>1981</v>
      </c>
      <c r="AQ134" s="159">
        <f t="shared" si="62"/>
        <v>1</v>
      </c>
      <c r="AR134" s="159">
        <f t="shared" si="63"/>
        <v>0</v>
      </c>
      <c r="AS134" s="159">
        <f t="shared" si="64"/>
        <v>0</v>
      </c>
      <c r="AT134" s="159">
        <f t="shared" si="65"/>
        <v>0</v>
      </c>
      <c r="AU134" s="159">
        <f t="shared" si="66"/>
        <v>0</v>
      </c>
      <c r="AV134" s="159">
        <f t="shared" si="67"/>
        <v>0</v>
      </c>
      <c r="AW134" s="159">
        <f t="shared" si="68"/>
        <v>0</v>
      </c>
      <c r="AX134" s="159">
        <f t="shared" si="88"/>
        <v>0</v>
      </c>
      <c r="AY134" s="159" t="str">
        <f t="shared" si="89"/>
        <v>5千人未満の市町村平均</v>
      </c>
      <c r="AZ134" s="159"/>
    </row>
    <row r="135" spans="1:52" x14ac:dyDescent="0.3">
      <c r="A135" t="str">
        <f t="shared" si="69"/>
        <v>01406</v>
      </c>
      <c r="B135" s="158" t="str">
        <f t="shared" si="70"/>
        <v>01406</v>
      </c>
      <c r="C135">
        <v>12</v>
      </c>
      <c r="D135" t="s">
        <v>2600</v>
      </c>
      <c r="E135">
        <v>1406</v>
      </c>
      <c r="F135" t="s">
        <v>1867</v>
      </c>
      <c r="G135">
        <v>19.321999999999999</v>
      </c>
      <c r="H135">
        <v>5.8769999999999998</v>
      </c>
      <c r="I135">
        <v>21.271000000000001</v>
      </c>
      <c r="J135">
        <v>6.4640000000000004</v>
      </c>
      <c r="K135">
        <v>716</v>
      </c>
      <c r="L135">
        <v>2041.5440000000001</v>
      </c>
      <c r="M135">
        <v>1.7030000000000001</v>
      </c>
      <c r="N135">
        <v>9.0579999999999998</v>
      </c>
      <c r="O135">
        <v>0</v>
      </c>
      <c r="P135">
        <v>0</v>
      </c>
      <c r="Q135">
        <v>0</v>
      </c>
      <c r="R135">
        <v>8.9999999999999993E-3</v>
      </c>
      <c r="S135">
        <v>0</v>
      </c>
      <c r="T135">
        <v>0</v>
      </c>
      <c r="U135">
        <v>5.2999999999999999E-2</v>
      </c>
      <c r="V135">
        <v>0.16400000000000001</v>
      </c>
      <c r="W135">
        <v>1.73</v>
      </c>
      <c r="Y135" t="str">
        <f t="shared" si="71"/>
        <v>北海道</v>
      </c>
      <c r="Z135" t="str">
        <f t="shared" si="72"/>
        <v>北海道古平町</v>
      </c>
      <c r="AA135" s="159">
        <f t="shared" si="73"/>
        <v>21.271000000000001</v>
      </c>
      <c r="AB135" s="159">
        <f t="shared" si="74"/>
        <v>6.4640000000000004</v>
      </c>
      <c r="AC135" s="159">
        <f t="shared" si="75"/>
        <v>2041.5440000000001</v>
      </c>
      <c r="AD135" s="159">
        <f t="shared" si="76"/>
        <v>9.0579999999999998</v>
      </c>
      <c r="AE135" s="159">
        <f t="shared" si="77"/>
        <v>0</v>
      </c>
      <c r="AF135" s="159">
        <f t="shared" si="78"/>
        <v>0</v>
      </c>
      <c r="AG135" s="159">
        <f t="shared" si="79"/>
        <v>5.2999999999999999E-2</v>
      </c>
      <c r="AH135" s="160">
        <f t="shared" si="80"/>
        <v>2078.39</v>
      </c>
      <c r="AI135" s="135">
        <f t="shared" si="81"/>
        <v>1.0234364099134427E-2</v>
      </c>
      <c r="AJ135" s="135">
        <f t="shared" si="82"/>
        <v>3.1100996444363188E-3</v>
      </c>
      <c r="AK135" s="135">
        <f t="shared" si="83"/>
        <v>0.98227185465672961</v>
      </c>
      <c r="AL135" s="135">
        <f t="shared" si="84"/>
        <v>4.3581810920953236E-3</v>
      </c>
      <c r="AM135" s="135">
        <f t="shared" si="85"/>
        <v>0</v>
      </c>
      <c r="AN135" s="135">
        <f t="shared" si="86"/>
        <v>0</v>
      </c>
      <c r="AO135" s="135">
        <f t="shared" si="87"/>
        <v>2.5500507604443826E-5</v>
      </c>
      <c r="AP135" s="159">
        <f>IFERROR(VLOOKUP(A135,人口!$A$2:$E$1748,5,0),0)</f>
        <v>3015</v>
      </c>
      <c r="AQ135" s="159">
        <f t="shared" si="62"/>
        <v>1</v>
      </c>
      <c r="AR135" s="159">
        <f t="shared" si="63"/>
        <v>0</v>
      </c>
      <c r="AS135" s="159">
        <f t="shared" si="64"/>
        <v>0</v>
      </c>
      <c r="AT135" s="159">
        <f t="shared" si="65"/>
        <v>0</v>
      </c>
      <c r="AU135" s="159">
        <f t="shared" si="66"/>
        <v>0</v>
      </c>
      <c r="AV135" s="159">
        <f t="shared" si="67"/>
        <v>0</v>
      </c>
      <c r="AW135" s="159">
        <f t="shared" si="68"/>
        <v>0</v>
      </c>
      <c r="AX135" s="159">
        <f t="shared" si="88"/>
        <v>0</v>
      </c>
      <c r="AY135" s="159" t="str">
        <f t="shared" si="89"/>
        <v>5千人未満の市町村平均</v>
      </c>
      <c r="AZ135" s="159"/>
    </row>
    <row r="136" spans="1:52" x14ac:dyDescent="0.3">
      <c r="A136" t="str">
        <f t="shared" si="69"/>
        <v>01407</v>
      </c>
      <c r="B136" s="158" t="str">
        <f t="shared" si="70"/>
        <v>01407</v>
      </c>
      <c r="C136">
        <v>12</v>
      </c>
      <c r="D136" t="s">
        <v>2600</v>
      </c>
      <c r="E136">
        <v>1407</v>
      </c>
      <c r="F136" t="s">
        <v>1869</v>
      </c>
      <c r="G136">
        <v>26.099</v>
      </c>
      <c r="H136">
        <v>444.58699999999999</v>
      </c>
      <c r="I136">
        <v>29.567</v>
      </c>
      <c r="J136">
        <v>502.79899999999998</v>
      </c>
      <c r="K136">
        <v>311.10000000000002</v>
      </c>
      <c r="L136">
        <v>772.18299999999999</v>
      </c>
      <c r="M136">
        <v>0.20300000000000001</v>
      </c>
      <c r="N136">
        <v>1.0820000000000001</v>
      </c>
      <c r="O136">
        <v>0</v>
      </c>
      <c r="P136">
        <v>0</v>
      </c>
      <c r="Q136">
        <v>0</v>
      </c>
      <c r="R136">
        <v>0.35899999999999999</v>
      </c>
      <c r="S136">
        <v>0</v>
      </c>
      <c r="T136">
        <v>0</v>
      </c>
      <c r="U136">
        <v>2.1989999999999998</v>
      </c>
      <c r="V136">
        <v>0.17100000000000001</v>
      </c>
      <c r="W136">
        <v>1.869</v>
      </c>
      <c r="Y136" t="str">
        <f t="shared" si="71"/>
        <v>北海道</v>
      </c>
      <c r="Z136" t="str">
        <f t="shared" si="72"/>
        <v>北海道仁木町</v>
      </c>
      <c r="AA136" s="159">
        <f t="shared" si="73"/>
        <v>29.567</v>
      </c>
      <c r="AB136" s="159">
        <f t="shared" si="74"/>
        <v>502.79899999999998</v>
      </c>
      <c r="AC136" s="159">
        <f t="shared" si="75"/>
        <v>772.18299999999999</v>
      </c>
      <c r="AD136" s="159">
        <f t="shared" si="76"/>
        <v>1.0820000000000001</v>
      </c>
      <c r="AE136" s="159">
        <f t="shared" si="77"/>
        <v>0</v>
      </c>
      <c r="AF136" s="159">
        <f t="shared" si="78"/>
        <v>0</v>
      </c>
      <c r="AG136" s="159">
        <f t="shared" si="79"/>
        <v>2.1989999999999998</v>
      </c>
      <c r="AH136" s="160">
        <f t="shared" si="80"/>
        <v>1307.8300000000002</v>
      </c>
      <c r="AI136" s="135">
        <f t="shared" si="81"/>
        <v>2.2607678367983605E-2</v>
      </c>
      <c r="AJ136" s="135">
        <f t="shared" si="82"/>
        <v>0.38445287231520908</v>
      </c>
      <c r="AK136" s="135">
        <f t="shared" si="83"/>
        <v>0.59043071347193432</v>
      </c>
      <c r="AL136" s="135">
        <f t="shared" si="84"/>
        <v>8.2732465228661214E-4</v>
      </c>
      <c r="AM136" s="135">
        <f t="shared" si="85"/>
        <v>0</v>
      </c>
      <c r="AN136" s="135">
        <f t="shared" si="86"/>
        <v>0</v>
      </c>
      <c r="AO136" s="135">
        <f t="shared" si="87"/>
        <v>1.6814111925861921E-3</v>
      </c>
      <c r="AP136" s="159">
        <f>IFERROR(VLOOKUP(A136,人口!$A$2:$E$1748,5,0),0)</f>
        <v>3251</v>
      </c>
      <c r="AQ136" s="159">
        <f t="shared" si="62"/>
        <v>1</v>
      </c>
      <c r="AR136" s="159">
        <f t="shared" si="63"/>
        <v>0</v>
      </c>
      <c r="AS136" s="159">
        <f t="shared" si="64"/>
        <v>0</v>
      </c>
      <c r="AT136" s="159">
        <f t="shared" si="65"/>
        <v>0</v>
      </c>
      <c r="AU136" s="159">
        <f t="shared" si="66"/>
        <v>0</v>
      </c>
      <c r="AV136" s="159">
        <f t="shared" si="67"/>
        <v>0</v>
      </c>
      <c r="AW136" s="159">
        <f t="shared" si="68"/>
        <v>0</v>
      </c>
      <c r="AX136" s="159">
        <f t="shared" si="88"/>
        <v>0</v>
      </c>
      <c r="AY136" s="159" t="str">
        <f t="shared" si="89"/>
        <v>5千人未満の市町村平均</v>
      </c>
      <c r="AZ136" s="159"/>
    </row>
    <row r="137" spans="1:52" x14ac:dyDescent="0.3">
      <c r="A137" t="str">
        <f t="shared" si="69"/>
        <v>01408</v>
      </c>
      <c r="B137" s="158" t="str">
        <f t="shared" si="70"/>
        <v>01408</v>
      </c>
      <c r="C137">
        <v>12</v>
      </c>
      <c r="D137" t="s">
        <v>2600</v>
      </c>
      <c r="E137">
        <v>1408</v>
      </c>
      <c r="F137" t="s">
        <v>1870</v>
      </c>
      <c r="G137">
        <v>94.266999999999996</v>
      </c>
      <c r="H137">
        <v>421.24599999999998</v>
      </c>
      <c r="I137">
        <v>105.99</v>
      </c>
      <c r="J137">
        <v>472.57</v>
      </c>
      <c r="K137">
        <v>377.3</v>
      </c>
      <c r="L137">
        <v>955.46400000000006</v>
      </c>
      <c r="M137">
        <v>8.2000000000000003E-2</v>
      </c>
      <c r="N137">
        <v>0.434</v>
      </c>
      <c r="O137">
        <v>0</v>
      </c>
      <c r="P137">
        <v>0</v>
      </c>
      <c r="Q137">
        <v>0</v>
      </c>
      <c r="R137">
        <v>0.75800000000000001</v>
      </c>
      <c r="S137">
        <v>0</v>
      </c>
      <c r="T137">
        <v>0</v>
      </c>
      <c r="U137">
        <v>4.6470000000000002</v>
      </c>
      <c r="V137">
        <v>1.1319999999999999</v>
      </c>
      <c r="W137">
        <v>8.859</v>
      </c>
      <c r="Y137" t="str">
        <f t="shared" si="71"/>
        <v>北海道</v>
      </c>
      <c r="Z137" t="str">
        <f t="shared" si="72"/>
        <v>北海道余市町</v>
      </c>
      <c r="AA137" s="159">
        <f t="shared" si="73"/>
        <v>105.99</v>
      </c>
      <c r="AB137" s="159">
        <f t="shared" si="74"/>
        <v>472.57</v>
      </c>
      <c r="AC137" s="159">
        <f t="shared" si="75"/>
        <v>955.46400000000006</v>
      </c>
      <c r="AD137" s="159">
        <f t="shared" si="76"/>
        <v>0.434</v>
      </c>
      <c r="AE137" s="159">
        <f t="shared" si="77"/>
        <v>0</v>
      </c>
      <c r="AF137" s="159">
        <f t="shared" si="78"/>
        <v>0</v>
      </c>
      <c r="AG137" s="159">
        <f t="shared" si="79"/>
        <v>4.6470000000000002</v>
      </c>
      <c r="AH137" s="160">
        <f t="shared" si="80"/>
        <v>1539.1049999999998</v>
      </c>
      <c r="AI137" s="135">
        <f t="shared" si="81"/>
        <v>6.8864697340337414E-2</v>
      </c>
      <c r="AJ137" s="135">
        <f t="shared" si="82"/>
        <v>0.30704207965018637</v>
      </c>
      <c r="AK137" s="135">
        <f t="shared" si="83"/>
        <v>0.6207919537653378</v>
      </c>
      <c r="AL137" s="135">
        <f t="shared" si="84"/>
        <v>2.8198206100298555E-4</v>
      </c>
      <c r="AM137" s="135">
        <f t="shared" si="85"/>
        <v>0</v>
      </c>
      <c r="AN137" s="135">
        <f t="shared" si="86"/>
        <v>0</v>
      </c>
      <c r="AO137" s="135">
        <f t="shared" si="87"/>
        <v>3.019287183135654E-3</v>
      </c>
      <c r="AP137" s="159">
        <f>IFERROR(VLOOKUP(A137,人口!$A$2:$E$1748,5,0),0)</f>
        <v>18564</v>
      </c>
      <c r="AQ137" s="159">
        <f t="shared" si="62"/>
        <v>0</v>
      </c>
      <c r="AR137" s="159">
        <f t="shared" si="63"/>
        <v>0</v>
      </c>
      <c r="AS137" s="159">
        <f t="shared" si="64"/>
        <v>1</v>
      </c>
      <c r="AT137" s="159">
        <f t="shared" si="65"/>
        <v>0</v>
      </c>
      <c r="AU137" s="159">
        <f t="shared" si="66"/>
        <v>0</v>
      </c>
      <c r="AV137" s="159">
        <f t="shared" si="67"/>
        <v>0</v>
      </c>
      <c r="AW137" s="159">
        <f t="shared" si="68"/>
        <v>0</v>
      </c>
      <c r="AX137" s="159">
        <f t="shared" si="88"/>
        <v>0</v>
      </c>
      <c r="AY137" s="159" t="str">
        <f t="shared" si="89"/>
        <v>1万～3万人未満の市町村平均</v>
      </c>
      <c r="AZ137" s="159"/>
    </row>
    <row r="138" spans="1:52" x14ac:dyDescent="0.3">
      <c r="A138" t="str">
        <f t="shared" si="69"/>
        <v>01409</v>
      </c>
      <c r="B138" s="158" t="str">
        <f t="shared" si="70"/>
        <v>01409</v>
      </c>
      <c r="C138">
        <v>12</v>
      </c>
      <c r="D138" t="s">
        <v>2600</v>
      </c>
      <c r="E138">
        <v>1409</v>
      </c>
      <c r="F138" t="s">
        <v>1872</v>
      </c>
      <c r="G138">
        <v>14.603999999999999</v>
      </c>
      <c r="H138">
        <v>266.58800000000002</v>
      </c>
      <c r="I138">
        <v>16.420999999999999</v>
      </c>
      <c r="J138">
        <v>299.34100000000001</v>
      </c>
      <c r="K138">
        <v>966.2</v>
      </c>
      <c r="L138">
        <v>2369.3589999999999</v>
      </c>
      <c r="M138">
        <v>5.431</v>
      </c>
      <c r="N138">
        <v>28.89</v>
      </c>
      <c r="O138">
        <v>0</v>
      </c>
      <c r="P138">
        <v>0.25700000000000001</v>
      </c>
      <c r="Q138">
        <v>1.347</v>
      </c>
      <c r="R138">
        <v>7.3120000000000003</v>
      </c>
      <c r="S138">
        <v>1.577</v>
      </c>
      <c r="T138">
        <v>8.2590000000000003</v>
      </c>
      <c r="U138">
        <v>44.838999999999999</v>
      </c>
      <c r="V138">
        <v>5.8000000000000003E-2</v>
      </c>
      <c r="W138">
        <v>0.60299999999999998</v>
      </c>
      <c r="Y138" t="str">
        <f t="shared" si="71"/>
        <v>北海道</v>
      </c>
      <c r="Z138" t="str">
        <f t="shared" si="72"/>
        <v>北海道赤井川村</v>
      </c>
      <c r="AA138" s="159">
        <f t="shared" si="73"/>
        <v>16.420999999999999</v>
      </c>
      <c r="AB138" s="159">
        <f t="shared" si="74"/>
        <v>299.34100000000001</v>
      </c>
      <c r="AC138" s="159">
        <f t="shared" si="75"/>
        <v>2369.3589999999999</v>
      </c>
      <c r="AD138" s="159">
        <f t="shared" si="76"/>
        <v>28.89</v>
      </c>
      <c r="AE138" s="159">
        <f t="shared" si="77"/>
        <v>1.577</v>
      </c>
      <c r="AF138" s="159">
        <f t="shared" si="78"/>
        <v>8.2590000000000003</v>
      </c>
      <c r="AG138" s="159">
        <f t="shared" si="79"/>
        <v>44.838999999999999</v>
      </c>
      <c r="AH138" s="160">
        <f t="shared" si="80"/>
        <v>2768.6860000000001</v>
      </c>
      <c r="AI138" s="135">
        <f t="shared" si="81"/>
        <v>5.9309723096082397E-3</v>
      </c>
      <c r="AJ138" s="135">
        <f t="shared" si="82"/>
        <v>0.10811663005483467</v>
      </c>
      <c r="AK138" s="135">
        <f t="shared" si="83"/>
        <v>0.85577021012855914</v>
      </c>
      <c r="AL138" s="135">
        <f t="shared" si="84"/>
        <v>1.043455270839669E-2</v>
      </c>
      <c r="AM138" s="135">
        <f t="shared" si="85"/>
        <v>5.6958427210597364E-4</v>
      </c>
      <c r="AN138" s="135">
        <f t="shared" si="86"/>
        <v>2.9830034897420652E-3</v>
      </c>
      <c r="AO138" s="135">
        <f t="shared" si="87"/>
        <v>1.6195047036753174E-2</v>
      </c>
      <c r="AP138" s="159">
        <f>IFERROR(VLOOKUP(A138,人口!$A$2:$E$1748,5,0),0)</f>
        <v>1273</v>
      </c>
      <c r="AQ138" s="159">
        <f t="shared" si="62"/>
        <v>1</v>
      </c>
      <c r="AR138" s="159">
        <f t="shared" si="63"/>
        <v>0</v>
      </c>
      <c r="AS138" s="159">
        <f t="shared" si="64"/>
        <v>0</v>
      </c>
      <c r="AT138" s="159">
        <f t="shared" si="65"/>
        <v>0</v>
      </c>
      <c r="AU138" s="159">
        <f t="shared" si="66"/>
        <v>0</v>
      </c>
      <c r="AV138" s="159">
        <f t="shared" si="67"/>
        <v>0</v>
      </c>
      <c r="AW138" s="159">
        <f t="shared" si="68"/>
        <v>0</v>
      </c>
      <c r="AX138" s="159">
        <f t="shared" si="88"/>
        <v>0</v>
      </c>
      <c r="AY138" s="159" t="str">
        <f t="shared" si="89"/>
        <v>5千人未満の市町村平均</v>
      </c>
      <c r="AZ138" s="159"/>
    </row>
    <row r="139" spans="1:52" x14ac:dyDescent="0.3">
      <c r="A139" t="str">
        <f t="shared" si="69"/>
        <v>01423</v>
      </c>
      <c r="B139" s="158" t="str">
        <f t="shared" si="70"/>
        <v>01423</v>
      </c>
      <c r="C139">
        <v>12</v>
      </c>
      <c r="D139" t="s">
        <v>2600</v>
      </c>
      <c r="E139">
        <v>1423</v>
      </c>
      <c r="F139" t="s">
        <v>1874</v>
      </c>
      <c r="G139">
        <v>51.795000000000002</v>
      </c>
      <c r="H139">
        <v>384.226</v>
      </c>
      <c r="I139">
        <v>62.354999999999997</v>
      </c>
      <c r="J139">
        <v>459.49799999999999</v>
      </c>
      <c r="K139">
        <v>0.8</v>
      </c>
      <c r="L139">
        <v>1.8759999999999999</v>
      </c>
      <c r="M139">
        <v>0</v>
      </c>
      <c r="N139">
        <v>0</v>
      </c>
      <c r="O139">
        <v>0</v>
      </c>
      <c r="P139">
        <v>0</v>
      </c>
      <c r="Q139">
        <v>0</v>
      </c>
      <c r="R139">
        <v>9.859</v>
      </c>
      <c r="S139">
        <v>0</v>
      </c>
      <c r="T139">
        <v>0</v>
      </c>
      <c r="U139">
        <v>60.454000000000001</v>
      </c>
      <c r="V139">
        <v>0.433</v>
      </c>
      <c r="W139">
        <v>4.6130000000000004</v>
      </c>
      <c r="Y139" t="str">
        <f t="shared" si="71"/>
        <v>北海道</v>
      </c>
      <c r="Z139" t="str">
        <f t="shared" si="72"/>
        <v>北海道南幌町</v>
      </c>
      <c r="AA139" s="159">
        <f t="shared" si="73"/>
        <v>62.354999999999997</v>
      </c>
      <c r="AB139" s="159">
        <f t="shared" si="74"/>
        <v>459.49799999999999</v>
      </c>
      <c r="AC139" s="159">
        <f t="shared" si="75"/>
        <v>1.8759999999999999</v>
      </c>
      <c r="AD139" s="159">
        <f t="shared" si="76"/>
        <v>0</v>
      </c>
      <c r="AE139" s="159">
        <f t="shared" si="77"/>
        <v>0</v>
      </c>
      <c r="AF139" s="159">
        <f t="shared" si="78"/>
        <v>0</v>
      </c>
      <c r="AG139" s="159">
        <f t="shared" si="79"/>
        <v>60.454000000000001</v>
      </c>
      <c r="AH139" s="160">
        <f t="shared" si="80"/>
        <v>584.18299999999988</v>
      </c>
      <c r="AI139" s="135">
        <f t="shared" si="81"/>
        <v>0.10673881300893728</v>
      </c>
      <c r="AJ139" s="135">
        <f t="shared" si="82"/>
        <v>0.78656516879128646</v>
      </c>
      <c r="AK139" s="135">
        <f t="shared" si="83"/>
        <v>3.2113224794285359E-3</v>
      </c>
      <c r="AL139" s="135">
        <f t="shared" si="84"/>
        <v>0</v>
      </c>
      <c r="AM139" s="135">
        <f t="shared" si="85"/>
        <v>0</v>
      </c>
      <c r="AN139" s="135">
        <f t="shared" si="86"/>
        <v>0</v>
      </c>
      <c r="AO139" s="135">
        <f t="shared" si="87"/>
        <v>0.10348469572034792</v>
      </c>
      <c r="AP139" s="159">
        <f>IFERROR(VLOOKUP(A139,人口!$A$2:$E$1748,5,0),0)</f>
        <v>7461</v>
      </c>
      <c r="AQ139" s="159">
        <f t="shared" si="62"/>
        <v>0</v>
      </c>
      <c r="AR139" s="159">
        <f t="shared" si="63"/>
        <v>1</v>
      </c>
      <c r="AS139" s="159">
        <f t="shared" si="64"/>
        <v>0</v>
      </c>
      <c r="AT139" s="159">
        <f t="shared" si="65"/>
        <v>0</v>
      </c>
      <c r="AU139" s="159">
        <f t="shared" si="66"/>
        <v>0</v>
      </c>
      <c r="AV139" s="159">
        <f t="shared" si="67"/>
        <v>0</v>
      </c>
      <c r="AW139" s="159">
        <f t="shared" si="68"/>
        <v>0</v>
      </c>
      <c r="AX139" s="159">
        <f t="shared" si="88"/>
        <v>0</v>
      </c>
      <c r="AY139" s="159" t="str">
        <f t="shared" si="89"/>
        <v>5千～1万人未満の市町村平均</v>
      </c>
      <c r="AZ139" s="159"/>
    </row>
    <row r="140" spans="1:52" x14ac:dyDescent="0.3">
      <c r="A140" t="str">
        <f t="shared" si="69"/>
        <v>01424</v>
      </c>
      <c r="B140" s="158" t="str">
        <f t="shared" si="70"/>
        <v>01424</v>
      </c>
      <c r="C140">
        <v>12</v>
      </c>
      <c r="D140" t="s">
        <v>2600</v>
      </c>
      <c r="E140">
        <v>1424</v>
      </c>
      <c r="F140" t="s">
        <v>1876</v>
      </c>
      <c r="G140">
        <v>40.384</v>
      </c>
      <c r="H140">
        <v>288.36</v>
      </c>
      <c r="I140">
        <v>47.338000000000001</v>
      </c>
      <c r="J140">
        <v>336.87900000000002</v>
      </c>
      <c r="K140">
        <v>190.3</v>
      </c>
      <c r="L140">
        <v>399.28300000000002</v>
      </c>
      <c r="M140">
        <v>1.085</v>
      </c>
      <c r="N140">
        <v>6.4329999999999998</v>
      </c>
      <c r="O140">
        <v>0</v>
      </c>
      <c r="P140">
        <v>0</v>
      </c>
      <c r="Q140">
        <v>0</v>
      </c>
      <c r="R140">
        <v>0</v>
      </c>
      <c r="S140">
        <v>0</v>
      </c>
      <c r="T140">
        <v>0</v>
      </c>
      <c r="U140">
        <v>0</v>
      </c>
      <c r="V140">
        <v>0.36</v>
      </c>
      <c r="W140">
        <v>3.1709999999999998</v>
      </c>
      <c r="Y140" t="str">
        <f t="shared" si="71"/>
        <v>北海道</v>
      </c>
      <c r="Z140" t="str">
        <f t="shared" si="72"/>
        <v>北海道奈井江町</v>
      </c>
      <c r="AA140" s="159">
        <f t="shared" si="73"/>
        <v>47.338000000000001</v>
      </c>
      <c r="AB140" s="159">
        <f t="shared" si="74"/>
        <v>336.87900000000002</v>
      </c>
      <c r="AC140" s="159">
        <f t="shared" si="75"/>
        <v>399.28300000000002</v>
      </c>
      <c r="AD140" s="159">
        <f t="shared" si="76"/>
        <v>6.4329999999999998</v>
      </c>
      <c r="AE140" s="159">
        <f t="shared" si="77"/>
        <v>0</v>
      </c>
      <c r="AF140" s="159">
        <f t="shared" si="78"/>
        <v>0</v>
      </c>
      <c r="AG140" s="159">
        <f t="shared" si="79"/>
        <v>0</v>
      </c>
      <c r="AH140" s="160">
        <f t="shared" si="80"/>
        <v>789.93299999999999</v>
      </c>
      <c r="AI140" s="135">
        <f t="shared" si="81"/>
        <v>5.9926601369989611E-2</v>
      </c>
      <c r="AJ140" s="135">
        <f t="shared" si="82"/>
        <v>0.4264652824986423</v>
      </c>
      <c r="AK140" s="135">
        <f t="shared" si="83"/>
        <v>0.50546438748602729</v>
      </c>
      <c r="AL140" s="135">
        <f t="shared" si="84"/>
        <v>8.143728645340808E-3</v>
      </c>
      <c r="AM140" s="135">
        <f t="shared" si="85"/>
        <v>0</v>
      </c>
      <c r="AN140" s="135">
        <f t="shared" si="86"/>
        <v>0</v>
      </c>
      <c r="AO140" s="135">
        <f t="shared" si="87"/>
        <v>0</v>
      </c>
      <c r="AP140" s="159">
        <f>IFERROR(VLOOKUP(A140,人口!$A$2:$E$1748,5,0),0)</f>
        <v>5335</v>
      </c>
      <c r="AQ140" s="159">
        <f t="shared" si="62"/>
        <v>0</v>
      </c>
      <c r="AR140" s="159">
        <f t="shared" si="63"/>
        <v>1</v>
      </c>
      <c r="AS140" s="159">
        <f t="shared" si="64"/>
        <v>0</v>
      </c>
      <c r="AT140" s="159">
        <f t="shared" si="65"/>
        <v>0</v>
      </c>
      <c r="AU140" s="159">
        <f t="shared" si="66"/>
        <v>0</v>
      </c>
      <c r="AV140" s="159">
        <f t="shared" si="67"/>
        <v>0</v>
      </c>
      <c r="AW140" s="159">
        <f t="shared" si="68"/>
        <v>0</v>
      </c>
      <c r="AX140" s="159">
        <f t="shared" si="88"/>
        <v>0</v>
      </c>
      <c r="AY140" s="159" t="str">
        <f t="shared" si="89"/>
        <v>5千～1万人未満の市町村平均</v>
      </c>
      <c r="AZ140" s="159"/>
    </row>
    <row r="141" spans="1:52" x14ac:dyDescent="0.3">
      <c r="A141" t="str">
        <f t="shared" si="69"/>
        <v>01425</v>
      </c>
      <c r="B141" s="158" t="str">
        <f t="shared" si="70"/>
        <v>01425</v>
      </c>
      <c r="C141">
        <v>12</v>
      </c>
      <c r="D141" t="s">
        <v>2600</v>
      </c>
      <c r="E141">
        <v>1425</v>
      </c>
      <c r="F141" t="s">
        <v>1878</v>
      </c>
      <c r="G141">
        <v>18.774000000000001</v>
      </c>
      <c r="H141">
        <v>1.0629999999999999</v>
      </c>
      <c r="I141">
        <v>22.265000000000001</v>
      </c>
      <c r="J141">
        <v>1.2569999999999999</v>
      </c>
      <c r="K141">
        <v>140.69999999999999</v>
      </c>
      <c r="L141">
        <v>295.81099999999998</v>
      </c>
      <c r="M141">
        <v>0.40500000000000003</v>
      </c>
      <c r="N141">
        <v>2.4039999999999999</v>
      </c>
      <c r="O141">
        <v>0</v>
      </c>
      <c r="P141">
        <v>0</v>
      </c>
      <c r="Q141">
        <v>0</v>
      </c>
      <c r="R141">
        <v>0</v>
      </c>
      <c r="S141">
        <v>0</v>
      </c>
      <c r="T141">
        <v>0</v>
      </c>
      <c r="U141">
        <v>0</v>
      </c>
      <c r="V141">
        <v>0.252</v>
      </c>
      <c r="W141">
        <v>2.5779999999999998</v>
      </c>
      <c r="Y141" t="str">
        <f t="shared" si="71"/>
        <v>北海道</v>
      </c>
      <c r="Z141" t="str">
        <f t="shared" si="72"/>
        <v>北海道上砂川町</v>
      </c>
      <c r="AA141" s="159">
        <f t="shared" si="73"/>
        <v>22.265000000000001</v>
      </c>
      <c r="AB141" s="159">
        <f t="shared" si="74"/>
        <v>1.2569999999999999</v>
      </c>
      <c r="AC141" s="159">
        <f t="shared" si="75"/>
        <v>295.81099999999998</v>
      </c>
      <c r="AD141" s="159">
        <f t="shared" si="76"/>
        <v>2.4039999999999999</v>
      </c>
      <c r="AE141" s="159">
        <f t="shared" si="77"/>
        <v>0</v>
      </c>
      <c r="AF141" s="159">
        <f t="shared" si="78"/>
        <v>0</v>
      </c>
      <c r="AG141" s="159">
        <f t="shared" si="79"/>
        <v>0</v>
      </c>
      <c r="AH141" s="160">
        <f t="shared" si="80"/>
        <v>321.73699999999997</v>
      </c>
      <c r="AI141" s="135">
        <f t="shared" si="81"/>
        <v>6.92024852596997E-2</v>
      </c>
      <c r="AJ141" s="135">
        <f t="shared" si="82"/>
        <v>3.9069177620230187E-3</v>
      </c>
      <c r="AK141" s="135">
        <f t="shared" si="83"/>
        <v>0.9194186556100169</v>
      </c>
      <c r="AL141" s="135">
        <f t="shared" si="84"/>
        <v>7.4719413682604119E-3</v>
      </c>
      <c r="AM141" s="135">
        <f t="shared" si="85"/>
        <v>0</v>
      </c>
      <c r="AN141" s="135">
        <f t="shared" si="86"/>
        <v>0</v>
      </c>
      <c r="AO141" s="135">
        <f t="shared" si="87"/>
        <v>0</v>
      </c>
      <c r="AP141" s="159">
        <f>IFERROR(VLOOKUP(A141,人口!$A$2:$E$1748,5,0),0)</f>
        <v>2874</v>
      </c>
      <c r="AQ141" s="159">
        <f t="shared" si="62"/>
        <v>1</v>
      </c>
      <c r="AR141" s="159">
        <f t="shared" si="63"/>
        <v>0</v>
      </c>
      <c r="AS141" s="159">
        <f t="shared" si="64"/>
        <v>0</v>
      </c>
      <c r="AT141" s="159">
        <f t="shared" si="65"/>
        <v>0</v>
      </c>
      <c r="AU141" s="159">
        <f t="shared" si="66"/>
        <v>0</v>
      </c>
      <c r="AV141" s="159">
        <f t="shared" si="67"/>
        <v>0</v>
      </c>
      <c r="AW141" s="159">
        <f t="shared" si="68"/>
        <v>0</v>
      </c>
      <c r="AX141" s="159">
        <f t="shared" si="88"/>
        <v>0</v>
      </c>
      <c r="AY141" s="159" t="str">
        <f t="shared" si="89"/>
        <v>5千人未満の市町村平均</v>
      </c>
      <c r="AZ141" s="159"/>
    </row>
    <row r="142" spans="1:52" x14ac:dyDescent="0.3">
      <c r="A142" t="str">
        <f t="shared" si="69"/>
        <v>01427</v>
      </c>
      <c r="B142" s="158" t="str">
        <f t="shared" si="70"/>
        <v>01427</v>
      </c>
      <c r="C142">
        <v>12</v>
      </c>
      <c r="D142" t="s">
        <v>2600</v>
      </c>
      <c r="E142">
        <v>1427</v>
      </c>
      <c r="F142" t="s">
        <v>1880</v>
      </c>
      <c r="G142">
        <v>57.926000000000002</v>
      </c>
      <c r="H142">
        <v>1602.9269999999999</v>
      </c>
      <c r="I142">
        <v>69.614999999999995</v>
      </c>
      <c r="J142">
        <v>1916.8969999999999</v>
      </c>
      <c r="K142">
        <v>222.8</v>
      </c>
      <c r="L142">
        <v>574.21</v>
      </c>
      <c r="M142">
        <v>0</v>
      </c>
      <c r="N142">
        <v>0</v>
      </c>
      <c r="O142">
        <v>0.67200000000000004</v>
      </c>
      <c r="P142">
        <v>0</v>
      </c>
      <c r="Q142">
        <v>0</v>
      </c>
      <c r="R142">
        <v>2.306</v>
      </c>
      <c r="S142">
        <v>0</v>
      </c>
      <c r="T142">
        <v>0</v>
      </c>
      <c r="U142">
        <v>14.141</v>
      </c>
      <c r="V142">
        <v>0.27200000000000002</v>
      </c>
      <c r="W142">
        <v>2.8450000000000002</v>
      </c>
      <c r="Y142" t="str">
        <f t="shared" si="71"/>
        <v>北海道</v>
      </c>
      <c r="Z142" t="str">
        <f t="shared" si="72"/>
        <v>北海道由仁町</v>
      </c>
      <c r="AA142" s="159">
        <f t="shared" si="73"/>
        <v>69.614999999999995</v>
      </c>
      <c r="AB142" s="159">
        <f t="shared" si="74"/>
        <v>1916.8969999999999</v>
      </c>
      <c r="AC142" s="159">
        <f t="shared" si="75"/>
        <v>574.21</v>
      </c>
      <c r="AD142" s="159">
        <f t="shared" si="76"/>
        <v>0</v>
      </c>
      <c r="AE142" s="159">
        <f t="shared" si="77"/>
        <v>0</v>
      </c>
      <c r="AF142" s="159">
        <f t="shared" si="78"/>
        <v>0</v>
      </c>
      <c r="AG142" s="159">
        <f t="shared" si="79"/>
        <v>14.141</v>
      </c>
      <c r="AH142" s="160">
        <f t="shared" si="80"/>
        <v>2574.8629999999998</v>
      </c>
      <c r="AI142" s="135">
        <f t="shared" si="81"/>
        <v>2.7036389897248901E-2</v>
      </c>
      <c r="AJ142" s="135">
        <f t="shared" si="82"/>
        <v>0.74446562788000759</v>
      </c>
      <c r="AK142" s="135">
        <f t="shared" si="83"/>
        <v>0.22300603954462822</v>
      </c>
      <c r="AL142" s="135">
        <f t="shared" si="84"/>
        <v>0</v>
      </c>
      <c r="AM142" s="135">
        <f t="shared" si="85"/>
        <v>0</v>
      </c>
      <c r="AN142" s="135">
        <f t="shared" si="86"/>
        <v>0</v>
      </c>
      <c r="AO142" s="135">
        <f t="shared" si="87"/>
        <v>5.4919426781153023E-3</v>
      </c>
      <c r="AP142" s="159">
        <f>IFERROR(VLOOKUP(A142,人口!$A$2:$E$1748,5,0),0)</f>
        <v>5061</v>
      </c>
      <c r="AQ142" s="159">
        <f t="shared" si="62"/>
        <v>0</v>
      </c>
      <c r="AR142" s="159">
        <f t="shared" si="63"/>
        <v>1</v>
      </c>
      <c r="AS142" s="159">
        <f t="shared" si="64"/>
        <v>0</v>
      </c>
      <c r="AT142" s="159">
        <f t="shared" si="65"/>
        <v>0</v>
      </c>
      <c r="AU142" s="159">
        <f t="shared" si="66"/>
        <v>0</v>
      </c>
      <c r="AV142" s="159">
        <f t="shared" si="67"/>
        <v>0</v>
      </c>
      <c r="AW142" s="159">
        <f t="shared" si="68"/>
        <v>0</v>
      </c>
      <c r="AX142" s="159">
        <f t="shared" si="88"/>
        <v>0</v>
      </c>
      <c r="AY142" s="159" t="str">
        <f t="shared" si="89"/>
        <v>5千～1万人未満の市町村平均</v>
      </c>
      <c r="AZ142" s="159"/>
    </row>
    <row r="143" spans="1:52" x14ac:dyDescent="0.3">
      <c r="A143" t="str">
        <f t="shared" si="69"/>
        <v>01428</v>
      </c>
      <c r="B143" s="158" t="str">
        <f t="shared" si="70"/>
        <v>01428</v>
      </c>
      <c r="C143">
        <v>12</v>
      </c>
      <c r="D143" t="s">
        <v>2600</v>
      </c>
      <c r="E143">
        <v>1428</v>
      </c>
      <c r="F143" t="s">
        <v>1882</v>
      </c>
      <c r="G143">
        <v>95.183000000000007</v>
      </c>
      <c r="H143">
        <v>1462.5129999999999</v>
      </c>
      <c r="I143">
        <v>117.491</v>
      </c>
      <c r="J143">
        <v>1793.885</v>
      </c>
      <c r="K143">
        <v>51.6</v>
      </c>
      <c r="L143">
        <v>144.041</v>
      </c>
      <c r="M143">
        <v>0</v>
      </c>
      <c r="N143">
        <v>0</v>
      </c>
      <c r="O143">
        <v>0</v>
      </c>
      <c r="P143">
        <v>0</v>
      </c>
      <c r="Q143">
        <v>0</v>
      </c>
      <c r="R143">
        <v>10.337999999999999</v>
      </c>
      <c r="S143">
        <v>0</v>
      </c>
      <c r="T143">
        <v>0</v>
      </c>
      <c r="U143">
        <v>63.395000000000003</v>
      </c>
      <c r="V143">
        <v>0.54600000000000004</v>
      </c>
      <c r="W143">
        <v>5.7869999999999999</v>
      </c>
      <c r="Y143" t="str">
        <f t="shared" si="71"/>
        <v>北海道</v>
      </c>
      <c r="Z143" t="str">
        <f t="shared" si="72"/>
        <v>北海道長沼町</v>
      </c>
      <c r="AA143" s="159">
        <f t="shared" si="73"/>
        <v>117.491</v>
      </c>
      <c r="AB143" s="159">
        <f t="shared" si="74"/>
        <v>1793.885</v>
      </c>
      <c r="AC143" s="159">
        <f t="shared" si="75"/>
        <v>144.041</v>
      </c>
      <c r="AD143" s="159">
        <f t="shared" si="76"/>
        <v>0</v>
      </c>
      <c r="AE143" s="159">
        <f t="shared" si="77"/>
        <v>0</v>
      </c>
      <c r="AF143" s="159">
        <f t="shared" si="78"/>
        <v>0</v>
      </c>
      <c r="AG143" s="159">
        <f t="shared" si="79"/>
        <v>63.395000000000003</v>
      </c>
      <c r="AH143" s="160">
        <f t="shared" si="80"/>
        <v>2118.8119999999999</v>
      </c>
      <c r="AI143" s="135">
        <f t="shared" si="81"/>
        <v>5.5451356703662247E-2</v>
      </c>
      <c r="AJ143" s="135">
        <f t="shared" si="82"/>
        <v>0.8466466114029938</v>
      </c>
      <c r="AK143" s="135">
        <f t="shared" si="83"/>
        <v>6.7981963477646914E-2</v>
      </c>
      <c r="AL143" s="135">
        <f t="shared" si="84"/>
        <v>0</v>
      </c>
      <c r="AM143" s="135">
        <f t="shared" si="85"/>
        <v>0</v>
      </c>
      <c r="AN143" s="135">
        <f t="shared" si="86"/>
        <v>0</v>
      </c>
      <c r="AO143" s="135">
        <f t="shared" si="87"/>
        <v>2.9920068415697103E-2</v>
      </c>
      <c r="AP143" s="159">
        <f>IFERROR(VLOOKUP(A143,人口!$A$2:$E$1748,5,0),0)</f>
        <v>10649</v>
      </c>
      <c r="AQ143" s="159">
        <f t="shared" si="62"/>
        <v>0</v>
      </c>
      <c r="AR143" s="159">
        <f t="shared" si="63"/>
        <v>0</v>
      </c>
      <c r="AS143" s="159">
        <f t="shared" si="64"/>
        <v>1</v>
      </c>
      <c r="AT143" s="159">
        <f t="shared" si="65"/>
        <v>0</v>
      </c>
      <c r="AU143" s="159">
        <f t="shared" si="66"/>
        <v>0</v>
      </c>
      <c r="AV143" s="159">
        <f t="shared" si="67"/>
        <v>0</v>
      </c>
      <c r="AW143" s="159">
        <f t="shared" si="68"/>
        <v>0</v>
      </c>
      <c r="AX143" s="159">
        <f t="shared" si="88"/>
        <v>0</v>
      </c>
      <c r="AY143" s="159" t="str">
        <f t="shared" si="89"/>
        <v>1万～3万人未満の市町村平均</v>
      </c>
      <c r="AZ143" s="159"/>
    </row>
    <row r="144" spans="1:52" x14ac:dyDescent="0.3">
      <c r="A144" t="str">
        <f t="shared" si="69"/>
        <v>01429</v>
      </c>
      <c r="B144" s="158" t="str">
        <f t="shared" si="70"/>
        <v>01429</v>
      </c>
      <c r="C144">
        <v>12</v>
      </c>
      <c r="D144" t="s">
        <v>2600</v>
      </c>
      <c r="E144">
        <v>1429</v>
      </c>
      <c r="F144" t="s">
        <v>1884</v>
      </c>
      <c r="G144">
        <v>94.358999999999995</v>
      </c>
      <c r="H144">
        <v>1427.55</v>
      </c>
      <c r="I144">
        <v>114.095</v>
      </c>
      <c r="J144">
        <v>1716.5429999999999</v>
      </c>
      <c r="K144">
        <v>296.89999999999998</v>
      </c>
      <c r="L144">
        <v>651.90099999999995</v>
      </c>
      <c r="M144">
        <v>0</v>
      </c>
      <c r="N144">
        <v>0</v>
      </c>
      <c r="O144">
        <v>1.6519999999999999</v>
      </c>
      <c r="P144">
        <v>0</v>
      </c>
      <c r="Q144">
        <v>0</v>
      </c>
      <c r="R144">
        <v>0.1</v>
      </c>
      <c r="S144">
        <v>0</v>
      </c>
      <c r="T144">
        <v>0</v>
      </c>
      <c r="U144">
        <v>0.61499999999999999</v>
      </c>
      <c r="V144">
        <v>0.60799999999999998</v>
      </c>
      <c r="W144">
        <v>6.359</v>
      </c>
      <c r="Y144" t="str">
        <f t="shared" si="71"/>
        <v>北海道</v>
      </c>
      <c r="Z144" t="str">
        <f t="shared" si="72"/>
        <v>北海道栗山町</v>
      </c>
      <c r="AA144" s="159">
        <f t="shared" si="73"/>
        <v>114.095</v>
      </c>
      <c r="AB144" s="159">
        <f t="shared" si="74"/>
        <v>1716.5429999999999</v>
      </c>
      <c r="AC144" s="159">
        <f t="shared" si="75"/>
        <v>651.90099999999995</v>
      </c>
      <c r="AD144" s="159">
        <f t="shared" si="76"/>
        <v>0</v>
      </c>
      <c r="AE144" s="159">
        <f t="shared" si="77"/>
        <v>0</v>
      </c>
      <c r="AF144" s="159">
        <f t="shared" si="78"/>
        <v>0</v>
      </c>
      <c r="AG144" s="159">
        <f t="shared" si="79"/>
        <v>0.61499999999999999</v>
      </c>
      <c r="AH144" s="160">
        <f t="shared" si="80"/>
        <v>2483.1539999999995</v>
      </c>
      <c r="AI144" s="135">
        <f t="shared" si="81"/>
        <v>4.5947613398121916E-2</v>
      </c>
      <c r="AJ144" s="135">
        <f t="shared" si="82"/>
        <v>0.69127528941016148</v>
      </c>
      <c r="AK144" s="135">
        <f t="shared" si="83"/>
        <v>0.26252942829965442</v>
      </c>
      <c r="AL144" s="135">
        <f t="shared" si="84"/>
        <v>0</v>
      </c>
      <c r="AM144" s="135">
        <f t="shared" si="85"/>
        <v>0</v>
      </c>
      <c r="AN144" s="135">
        <f t="shared" si="86"/>
        <v>0</v>
      </c>
      <c r="AO144" s="135">
        <f t="shared" si="87"/>
        <v>2.4766889206227245E-4</v>
      </c>
      <c r="AP144" s="159">
        <f>IFERROR(VLOOKUP(A144,人口!$A$2:$E$1748,5,0),0)</f>
        <v>11637</v>
      </c>
      <c r="AQ144" s="159">
        <f t="shared" si="62"/>
        <v>0</v>
      </c>
      <c r="AR144" s="159">
        <f t="shared" si="63"/>
        <v>0</v>
      </c>
      <c r="AS144" s="159">
        <f t="shared" si="64"/>
        <v>1</v>
      </c>
      <c r="AT144" s="159">
        <f t="shared" si="65"/>
        <v>0</v>
      </c>
      <c r="AU144" s="159">
        <f t="shared" si="66"/>
        <v>0</v>
      </c>
      <c r="AV144" s="159">
        <f t="shared" si="67"/>
        <v>0</v>
      </c>
      <c r="AW144" s="159">
        <f t="shared" si="68"/>
        <v>0</v>
      </c>
      <c r="AX144" s="159">
        <f t="shared" si="88"/>
        <v>0</v>
      </c>
      <c r="AY144" s="159" t="str">
        <f t="shared" si="89"/>
        <v>1万～3万人未満の市町村平均</v>
      </c>
      <c r="AZ144" s="159"/>
    </row>
    <row r="145" spans="1:52" x14ac:dyDescent="0.3">
      <c r="A145" t="str">
        <f t="shared" si="69"/>
        <v>01430</v>
      </c>
      <c r="B145" s="158" t="str">
        <f t="shared" si="70"/>
        <v>01430</v>
      </c>
      <c r="C145">
        <v>12</v>
      </c>
      <c r="D145" t="s">
        <v>2600</v>
      </c>
      <c r="E145">
        <v>1430</v>
      </c>
      <c r="F145" t="s">
        <v>1885</v>
      </c>
      <c r="G145">
        <v>30.321999999999999</v>
      </c>
      <c r="H145">
        <v>528.745</v>
      </c>
      <c r="I145">
        <v>34.927</v>
      </c>
      <c r="J145">
        <v>607.00199999999995</v>
      </c>
      <c r="K145">
        <v>123.4</v>
      </c>
      <c r="L145">
        <v>239.14599999999999</v>
      </c>
      <c r="M145">
        <v>0.46600000000000003</v>
      </c>
      <c r="N145">
        <v>2.5529999999999999</v>
      </c>
      <c r="O145">
        <v>0</v>
      </c>
      <c r="P145">
        <v>0</v>
      </c>
      <c r="Q145">
        <v>0</v>
      </c>
      <c r="R145">
        <v>0</v>
      </c>
      <c r="S145">
        <v>0</v>
      </c>
      <c r="T145">
        <v>0</v>
      </c>
      <c r="U145">
        <v>0</v>
      </c>
      <c r="V145">
        <v>0.218</v>
      </c>
      <c r="W145">
        <v>2.379</v>
      </c>
      <c r="Y145" t="str">
        <f t="shared" si="71"/>
        <v>北海道</v>
      </c>
      <c r="Z145" t="str">
        <f t="shared" si="72"/>
        <v>北海道月形町</v>
      </c>
      <c r="AA145" s="159">
        <f t="shared" si="73"/>
        <v>34.927</v>
      </c>
      <c r="AB145" s="159">
        <f t="shared" si="74"/>
        <v>607.00199999999995</v>
      </c>
      <c r="AC145" s="159">
        <f t="shared" si="75"/>
        <v>239.14599999999999</v>
      </c>
      <c r="AD145" s="159">
        <f t="shared" si="76"/>
        <v>2.5529999999999999</v>
      </c>
      <c r="AE145" s="159">
        <f t="shared" si="77"/>
        <v>0</v>
      </c>
      <c r="AF145" s="159">
        <f t="shared" si="78"/>
        <v>0</v>
      </c>
      <c r="AG145" s="159">
        <f t="shared" si="79"/>
        <v>0</v>
      </c>
      <c r="AH145" s="160">
        <f t="shared" si="80"/>
        <v>883.62799999999993</v>
      </c>
      <c r="AI145" s="135">
        <f t="shared" si="81"/>
        <v>3.9526814451330203E-2</v>
      </c>
      <c r="AJ145" s="135">
        <f t="shared" si="82"/>
        <v>0.68694292168197479</v>
      </c>
      <c r="AK145" s="135">
        <f t="shared" si="83"/>
        <v>0.27064103898925795</v>
      </c>
      <c r="AL145" s="135">
        <f t="shared" si="84"/>
        <v>2.8892248774371118E-3</v>
      </c>
      <c r="AM145" s="135">
        <f t="shared" si="85"/>
        <v>0</v>
      </c>
      <c r="AN145" s="135">
        <f t="shared" si="86"/>
        <v>0</v>
      </c>
      <c r="AO145" s="135">
        <f t="shared" si="87"/>
        <v>0</v>
      </c>
      <c r="AP145" s="159">
        <f>IFERROR(VLOOKUP(A145,人口!$A$2:$E$1748,5,0),0)</f>
        <v>3117</v>
      </c>
      <c r="AQ145" s="159">
        <f t="shared" si="62"/>
        <v>1</v>
      </c>
      <c r="AR145" s="159">
        <f t="shared" si="63"/>
        <v>0</v>
      </c>
      <c r="AS145" s="159">
        <f t="shared" si="64"/>
        <v>0</v>
      </c>
      <c r="AT145" s="159">
        <f t="shared" si="65"/>
        <v>0</v>
      </c>
      <c r="AU145" s="159">
        <f t="shared" si="66"/>
        <v>0</v>
      </c>
      <c r="AV145" s="159">
        <f t="shared" si="67"/>
        <v>0</v>
      </c>
      <c r="AW145" s="159">
        <f t="shared" si="68"/>
        <v>0</v>
      </c>
      <c r="AX145" s="159">
        <f t="shared" si="88"/>
        <v>0</v>
      </c>
      <c r="AY145" s="159" t="str">
        <f t="shared" si="89"/>
        <v>5千人未満の市町村平均</v>
      </c>
      <c r="AZ145" s="159"/>
    </row>
    <row r="146" spans="1:52" x14ac:dyDescent="0.3">
      <c r="A146" t="str">
        <f t="shared" si="69"/>
        <v>01431</v>
      </c>
      <c r="B146" s="158" t="str">
        <f t="shared" si="70"/>
        <v>01431</v>
      </c>
      <c r="C146">
        <v>12</v>
      </c>
      <c r="D146" t="s">
        <v>2600</v>
      </c>
      <c r="E146">
        <v>1431</v>
      </c>
      <c r="F146" t="s">
        <v>1886</v>
      </c>
      <c r="G146">
        <v>15.943</v>
      </c>
      <c r="H146">
        <v>564.30399999999997</v>
      </c>
      <c r="I146">
        <v>18.527000000000001</v>
      </c>
      <c r="J146">
        <v>653.72699999999998</v>
      </c>
      <c r="K146">
        <v>150.30000000000001</v>
      </c>
      <c r="L146">
        <v>349.18299999999999</v>
      </c>
      <c r="M146">
        <v>0.98099999999999998</v>
      </c>
      <c r="N146">
        <v>5.819</v>
      </c>
      <c r="O146">
        <v>0</v>
      </c>
      <c r="P146">
        <v>0</v>
      </c>
      <c r="Q146">
        <v>0</v>
      </c>
      <c r="R146">
        <v>0</v>
      </c>
      <c r="S146">
        <v>0</v>
      </c>
      <c r="T146">
        <v>0</v>
      </c>
      <c r="U146">
        <v>0</v>
      </c>
      <c r="V146">
        <v>9.9000000000000005E-2</v>
      </c>
      <c r="W146">
        <v>1.0780000000000001</v>
      </c>
      <c r="Y146" t="str">
        <f t="shared" si="71"/>
        <v>北海道</v>
      </c>
      <c r="Z146" t="str">
        <f t="shared" si="72"/>
        <v>北海道浦臼町</v>
      </c>
      <c r="AA146" s="159">
        <f t="shared" si="73"/>
        <v>18.527000000000001</v>
      </c>
      <c r="AB146" s="159">
        <f t="shared" si="74"/>
        <v>653.72699999999998</v>
      </c>
      <c r="AC146" s="159">
        <f t="shared" si="75"/>
        <v>349.18299999999999</v>
      </c>
      <c r="AD146" s="159">
        <f t="shared" si="76"/>
        <v>5.819</v>
      </c>
      <c r="AE146" s="159">
        <f t="shared" si="77"/>
        <v>0</v>
      </c>
      <c r="AF146" s="159">
        <f t="shared" si="78"/>
        <v>0</v>
      </c>
      <c r="AG146" s="159">
        <f t="shared" si="79"/>
        <v>0</v>
      </c>
      <c r="AH146" s="160">
        <f t="shared" si="80"/>
        <v>1027.2560000000001</v>
      </c>
      <c r="AI146" s="135">
        <f t="shared" si="81"/>
        <v>1.8035426417562905E-2</v>
      </c>
      <c r="AJ146" s="135">
        <f t="shared" si="82"/>
        <v>0.6363817782519644</v>
      </c>
      <c r="AK146" s="135">
        <f t="shared" si="83"/>
        <v>0.33991818981831207</v>
      </c>
      <c r="AL146" s="135">
        <f t="shared" si="84"/>
        <v>5.6646055121605515E-3</v>
      </c>
      <c r="AM146" s="135">
        <f t="shared" si="85"/>
        <v>0</v>
      </c>
      <c r="AN146" s="135">
        <f t="shared" si="86"/>
        <v>0</v>
      </c>
      <c r="AO146" s="135">
        <f t="shared" si="87"/>
        <v>0</v>
      </c>
      <c r="AP146" s="159">
        <f>IFERROR(VLOOKUP(A146,人口!$A$2:$E$1748,5,0),0)</f>
        <v>1785</v>
      </c>
      <c r="AQ146" s="159">
        <f t="shared" si="62"/>
        <v>1</v>
      </c>
      <c r="AR146" s="159">
        <f t="shared" si="63"/>
        <v>0</v>
      </c>
      <c r="AS146" s="159">
        <f t="shared" si="64"/>
        <v>0</v>
      </c>
      <c r="AT146" s="159">
        <f t="shared" si="65"/>
        <v>0</v>
      </c>
      <c r="AU146" s="159">
        <f t="shared" si="66"/>
        <v>0</v>
      </c>
      <c r="AV146" s="159">
        <f t="shared" si="67"/>
        <v>0</v>
      </c>
      <c r="AW146" s="159">
        <f t="shared" si="68"/>
        <v>0</v>
      </c>
      <c r="AX146" s="159">
        <f t="shared" si="88"/>
        <v>0</v>
      </c>
      <c r="AY146" s="159" t="str">
        <f t="shared" si="89"/>
        <v>5千人未満の市町村平均</v>
      </c>
      <c r="AZ146" s="159"/>
    </row>
    <row r="147" spans="1:52" x14ac:dyDescent="0.3">
      <c r="A147" t="str">
        <f t="shared" si="69"/>
        <v>01432</v>
      </c>
      <c r="B147" s="158" t="str">
        <f t="shared" si="70"/>
        <v>01432</v>
      </c>
      <c r="C147">
        <v>12</v>
      </c>
      <c r="D147" t="s">
        <v>2600</v>
      </c>
      <c r="E147">
        <v>1432</v>
      </c>
      <c r="F147" t="s">
        <v>1887</v>
      </c>
      <c r="G147">
        <v>46.137999999999998</v>
      </c>
      <c r="H147">
        <v>1129.165</v>
      </c>
      <c r="I147">
        <v>53.128</v>
      </c>
      <c r="J147">
        <v>1295.4590000000001</v>
      </c>
      <c r="K147">
        <v>1953.4</v>
      </c>
      <c r="L147">
        <v>4790.7489999999998</v>
      </c>
      <c r="M147">
        <v>7.367</v>
      </c>
      <c r="N147">
        <v>39.898000000000003</v>
      </c>
      <c r="O147">
        <v>0</v>
      </c>
      <c r="P147">
        <v>0</v>
      </c>
      <c r="Q147">
        <v>0</v>
      </c>
      <c r="R147">
        <v>0</v>
      </c>
      <c r="S147">
        <v>0</v>
      </c>
      <c r="T147">
        <v>0</v>
      </c>
      <c r="U147">
        <v>0</v>
      </c>
      <c r="V147">
        <v>0.28699999999999998</v>
      </c>
      <c r="W147">
        <v>3.004</v>
      </c>
      <c r="Y147" t="str">
        <f t="shared" si="71"/>
        <v>北海道</v>
      </c>
      <c r="Z147" t="str">
        <f t="shared" si="72"/>
        <v>北海道新十津川町</v>
      </c>
      <c r="AA147" s="159">
        <f t="shared" si="73"/>
        <v>53.128</v>
      </c>
      <c r="AB147" s="159">
        <f t="shared" si="74"/>
        <v>1295.4590000000001</v>
      </c>
      <c r="AC147" s="159">
        <f t="shared" si="75"/>
        <v>4790.7489999999998</v>
      </c>
      <c r="AD147" s="159">
        <f t="shared" si="76"/>
        <v>39.898000000000003</v>
      </c>
      <c r="AE147" s="159">
        <f t="shared" si="77"/>
        <v>0</v>
      </c>
      <c r="AF147" s="159">
        <f t="shared" si="78"/>
        <v>0</v>
      </c>
      <c r="AG147" s="159">
        <f t="shared" si="79"/>
        <v>0</v>
      </c>
      <c r="AH147" s="160">
        <f t="shared" si="80"/>
        <v>6179.2339999999995</v>
      </c>
      <c r="AI147" s="135">
        <f t="shared" si="81"/>
        <v>8.5978294397007788E-3</v>
      </c>
      <c r="AJ147" s="135">
        <f t="shared" si="82"/>
        <v>0.20964718280615366</v>
      </c>
      <c r="AK147" s="135">
        <f t="shared" si="83"/>
        <v>0.77529820039182851</v>
      </c>
      <c r="AL147" s="135">
        <f t="shared" si="84"/>
        <v>6.4567873623170777E-3</v>
      </c>
      <c r="AM147" s="135">
        <f t="shared" si="85"/>
        <v>0</v>
      </c>
      <c r="AN147" s="135">
        <f t="shared" si="86"/>
        <v>0</v>
      </c>
      <c r="AO147" s="135">
        <f t="shared" si="87"/>
        <v>0</v>
      </c>
      <c r="AP147" s="159">
        <f>IFERROR(VLOOKUP(A147,人口!$A$2:$E$1748,5,0),0)</f>
        <v>6532</v>
      </c>
      <c r="AQ147" s="159">
        <f t="shared" si="62"/>
        <v>0</v>
      </c>
      <c r="AR147" s="159">
        <f t="shared" si="63"/>
        <v>1</v>
      </c>
      <c r="AS147" s="159">
        <f t="shared" si="64"/>
        <v>0</v>
      </c>
      <c r="AT147" s="159">
        <f t="shared" si="65"/>
        <v>0</v>
      </c>
      <c r="AU147" s="159">
        <f t="shared" si="66"/>
        <v>0</v>
      </c>
      <c r="AV147" s="159">
        <f t="shared" si="67"/>
        <v>0</v>
      </c>
      <c r="AW147" s="159">
        <f t="shared" si="68"/>
        <v>0</v>
      </c>
      <c r="AX147" s="159">
        <f t="shared" si="88"/>
        <v>0</v>
      </c>
      <c r="AY147" s="159" t="str">
        <f t="shared" si="89"/>
        <v>5千～1万人未満の市町村平均</v>
      </c>
      <c r="AZ147" s="159"/>
    </row>
    <row r="148" spans="1:52" x14ac:dyDescent="0.3">
      <c r="A148" t="str">
        <f t="shared" si="69"/>
        <v>01433</v>
      </c>
      <c r="B148" s="158" t="str">
        <f t="shared" si="70"/>
        <v>01433</v>
      </c>
      <c r="C148">
        <v>12</v>
      </c>
      <c r="D148" t="s">
        <v>2600</v>
      </c>
      <c r="E148">
        <v>1433</v>
      </c>
      <c r="F148" t="s">
        <v>1888</v>
      </c>
      <c r="G148">
        <v>21.012</v>
      </c>
      <c r="H148">
        <v>182.20400000000001</v>
      </c>
      <c r="I148">
        <v>23.917999999999999</v>
      </c>
      <c r="J148">
        <v>206.91800000000001</v>
      </c>
      <c r="K148">
        <v>0</v>
      </c>
      <c r="L148">
        <v>0</v>
      </c>
      <c r="M148">
        <v>0</v>
      </c>
      <c r="N148">
        <v>0</v>
      </c>
      <c r="O148">
        <v>0</v>
      </c>
      <c r="P148">
        <v>0</v>
      </c>
      <c r="Q148">
        <v>0</v>
      </c>
      <c r="R148">
        <v>0.20100000000000001</v>
      </c>
      <c r="S148">
        <v>0</v>
      </c>
      <c r="T148">
        <v>0</v>
      </c>
      <c r="U148">
        <v>1.23</v>
      </c>
      <c r="V148">
        <v>0.156</v>
      </c>
      <c r="W148">
        <v>1.6579999999999999</v>
      </c>
      <c r="Y148" t="str">
        <f t="shared" si="71"/>
        <v>北海道</v>
      </c>
      <c r="Z148" t="str">
        <f t="shared" si="72"/>
        <v>北海道妹背牛町</v>
      </c>
      <c r="AA148" s="159">
        <f t="shared" si="73"/>
        <v>23.917999999999999</v>
      </c>
      <c r="AB148" s="159">
        <f t="shared" si="74"/>
        <v>206.91800000000001</v>
      </c>
      <c r="AC148" s="159">
        <f t="shared" si="75"/>
        <v>0</v>
      </c>
      <c r="AD148" s="159">
        <f t="shared" si="76"/>
        <v>0</v>
      </c>
      <c r="AE148" s="159">
        <f t="shared" si="77"/>
        <v>0</v>
      </c>
      <c r="AF148" s="159">
        <f t="shared" si="78"/>
        <v>0</v>
      </c>
      <c r="AG148" s="159">
        <f t="shared" si="79"/>
        <v>1.23</v>
      </c>
      <c r="AH148" s="160">
        <f t="shared" si="80"/>
        <v>232.066</v>
      </c>
      <c r="AI148" s="135">
        <f t="shared" si="81"/>
        <v>0.10306550722639249</v>
      </c>
      <c r="AJ148" s="135">
        <f t="shared" si="82"/>
        <v>0.89163427645583582</v>
      </c>
      <c r="AK148" s="135">
        <f t="shared" si="83"/>
        <v>0</v>
      </c>
      <c r="AL148" s="135">
        <f t="shared" si="84"/>
        <v>0</v>
      </c>
      <c r="AM148" s="135">
        <f t="shared" si="85"/>
        <v>0</v>
      </c>
      <c r="AN148" s="135">
        <f t="shared" si="86"/>
        <v>0</v>
      </c>
      <c r="AO148" s="135">
        <f t="shared" si="87"/>
        <v>5.3002163177716683E-3</v>
      </c>
      <c r="AP148" s="159">
        <f>IFERROR(VLOOKUP(A148,人口!$A$2:$E$1748,5,0),0)</f>
        <v>2902</v>
      </c>
      <c r="AQ148" s="159">
        <f t="shared" si="62"/>
        <v>1</v>
      </c>
      <c r="AR148" s="159">
        <f t="shared" si="63"/>
        <v>0</v>
      </c>
      <c r="AS148" s="159">
        <f t="shared" si="64"/>
        <v>0</v>
      </c>
      <c r="AT148" s="159">
        <f t="shared" si="65"/>
        <v>0</v>
      </c>
      <c r="AU148" s="159">
        <f t="shared" si="66"/>
        <v>0</v>
      </c>
      <c r="AV148" s="159">
        <f t="shared" si="67"/>
        <v>0</v>
      </c>
      <c r="AW148" s="159">
        <f t="shared" si="68"/>
        <v>0</v>
      </c>
      <c r="AX148" s="159">
        <f t="shared" si="88"/>
        <v>0</v>
      </c>
      <c r="AY148" s="159" t="str">
        <f t="shared" si="89"/>
        <v>5千人未満の市町村平均</v>
      </c>
      <c r="AZ148" s="159"/>
    </row>
    <row r="149" spans="1:52" x14ac:dyDescent="0.3">
      <c r="A149" t="str">
        <f t="shared" si="69"/>
        <v>01434</v>
      </c>
      <c r="B149" s="158" t="str">
        <f t="shared" si="70"/>
        <v>01434</v>
      </c>
      <c r="C149">
        <v>12</v>
      </c>
      <c r="D149" t="s">
        <v>2600</v>
      </c>
      <c r="E149">
        <v>1434</v>
      </c>
      <c r="F149" t="s">
        <v>1889</v>
      </c>
      <c r="G149">
        <v>20.085999999999999</v>
      </c>
      <c r="H149">
        <v>525.74400000000003</v>
      </c>
      <c r="I149">
        <v>22.809000000000001</v>
      </c>
      <c r="J149">
        <v>596.04499999999996</v>
      </c>
      <c r="K149">
        <v>14.8</v>
      </c>
      <c r="L149">
        <v>26.984000000000002</v>
      </c>
      <c r="M149">
        <v>0</v>
      </c>
      <c r="N149">
        <v>0</v>
      </c>
      <c r="O149">
        <v>0.51600000000000001</v>
      </c>
      <c r="P149">
        <v>0</v>
      </c>
      <c r="Q149">
        <v>0</v>
      </c>
      <c r="R149">
        <v>0.22700000000000001</v>
      </c>
      <c r="S149">
        <v>0</v>
      </c>
      <c r="T149">
        <v>0</v>
      </c>
      <c r="U149">
        <v>1.391</v>
      </c>
      <c r="V149">
        <v>0.123</v>
      </c>
      <c r="W149">
        <v>1.3169999999999999</v>
      </c>
      <c r="Y149" t="str">
        <f t="shared" si="71"/>
        <v>北海道</v>
      </c>
      <c r="Z149" t="str">
        <f t="shared" si="72"/>
        <v>北海道秩父別町</v>
      </c>
      <c r="AA149" s="159">
        <f t="shared" si="73"/>
        <v>22.809000000000001</v>
      </c>
      <c r="AB149" s="159">
        <f t="shared" si="74"/>
        <v>596.04499999999996</v>
      </c>
      <c r="AC149" s="159">
        <f t="shared" si="75"/>
        <v>26.984000000000002</v>
      </c>
      <c r="AD149" s="159">
        <f t="shared" si="76"/>
        <v>0</v>
      </c>
      <c r="AE149" s="159">
        <f t="shared" si="77"/>
        <v>0</v>
      </c>
      <c r="AF149" s="159">
        <f t="shared" si="78"/>
        <v>0</v>
      </c>
      <c r="AG149" s="159">
        <f t="shared" si="79"/>
        <v>1.391</v>
      </c>
      <c r="AH149" s="160">
        <f t="shared" si="80"/>
        <v>647.22899999999993</v>
      </c>
      <c r="AI149" s="135">
        <f t="shared" si="81"/>
        <v>3.5241004343130489E-2</v>
      </c>
      <c r="AJ149" s="135">
        <f t="shared" si="82"/>
        <v>0.92091825304490382</v>
      </c>
      <c r="AK149" s="135">
        <f t="shared" si="83"/>
        <v>4.169158056885585E-2</v>
      </c>
      <c r="AL149" s="135">
        <f t="shared" si="84"/>
        <v>0</v>
      </c>
      <c r="AM149" s="135">
        <f t="shared" si="85"/>
        <v>0</v>
      </c>
      <c r="AN149" s="135">
        <f t="shared" si="86"/>
        <v>0</v>
      </c>
      <c r="AO149" s="135">
        <f t="shared" si="87"/>
        <v>2.1491620431099349E-3</v>
      </c>
      <c r="AP149" s="159">
        <f>IFERROR(VLOOKUP(A149,人口!$A$2:$E$1748,5,0),0)</f>
        <v>2401</v>
      </c>
      <c r="AQ149" s="159">
        <f t="shared" si="62"/>
        <v>1</v>
      </c>
      <c r="AR149" s="159">
        <f t="shared" si="63"/>
        <v>0</v>
      </c>
      <c r="AS149" s="159">
        <f t="shared" si="64"/>
        <v>0</v>
      </c>
      <c r="AT149" s="159">
        <f t="shared" si="65"/>
        <v>0</v>
      </c>
      <c r="AU149" s="159">
        <f t="shared" si="66"/>
        <v>0</v>
      </c>
      <c r="AV149" s="159">
        <f t="shared" si="67"/>
        <v>0</v>
      </c>
      <c r="AW149" s="159">
        <f t="shared" si="68"/>
        <v>0</v>
      </c>
      <c r="AX149" s="159">
        <f t="shared" si="88"/>
        <v>0</v>
      </c>
      <c r="AY149" s="159" t="str">
        <f t="shared" si="89"/>
        <v>5千人未満の市町村平均</v>
      </c>
      <c r="AZ149" s="159"/>
    </row>
    <row r="150" spans="1:52" x14ac:dyDescent="0.3">
      <c r="A150" t="str">
        <f t="shared" si="69"/>
        <v>01436</v>
      </c>
      <c r="B150" s="158" t="str">
        <f t="shared" si="70"/>
        <v>01436</v>
      </c>
      <c r="C150">
        <v>12</v>
      </c>
      <c r="D150" t="s">
        <v>2600</v>
      </c>
      <c r="E150">
        <v>1436</v>
      </c>
      <c r="F150" t="s">
        <v>1890</v>
      </c>
      <c r="G150">
        <v>22.81</v>
      </c>
      <c r="H150">
        <v>703.04</v>
      </c>
      <c r="I150">
        <v>26.373000000000001</v>
      </c>
      <c r="J150">
        <v>810.84699999999998</v>
      </c>
      <c r="K150">
        <v>626.29999999999995</v>
      </c>
      <c r="L150">
        <v>1567.5540000000001</v>
      </c>
      <c r="M150">
        <v>3.4729999999999999</v>
      </c>
      <c r="N150">
        <v>18.811</v>
      </c>
      <c r="O150">
        <v>0</v>
      </c>
      <c r="P150">
        <v>0</v>
      </c>
      <c r="Q150">
        <v>0</v>
      </c>
      <c r="R150">
        <v>3.2000000000000001E-2</v>
      </c>
      <c r="S150">
        <v>0</v>
      </c>
      <c r="T150">
        <v>0</v>
      </c>
      <c r="U150">
        <v>0.19500000000000001</v>
      </c>
      <c r="V150">
        <v>0.13700000000000001</v>
      </c>
      <c r="W150">
        <v>1.472</v>
      </c>
      <c r="Y150" t="str">
        <f t="shared" si="71"/>
        <v>北海道</v>
      </c>
      <c r="Z150" t="str">
        <f t="shared" si="72"/>
        <v>北海道雨竜町</v>
      </c>
      <c r="AA150" s="159">
        <f t="shared" si="73"/>
        <v>26.373000000000001</v>
      </c>
      <c r="AB150" s="159">
        <f t="shared" si="74"/>
        <v>810.84699999999998</v>
      </c>
      <c r="AC150" s="159">
        <f t="shared" si="75"/>
        <v>1567.5540000000001</v>
      </c>
      <c r="AD150" s="159">
        <f t="shared" si="76"/>
        <v>18.811</v>
      </c>
      <c r="AE150" s="159">
        <f t="shared" si="77"/>
        <v>0</v>
      </c>
      <c r="AF150" s="159">
        <f t="shared" si="78"/>
        <v>0</v>
      </c>
      <c r="AG150" s="159">
        <f t="shared" si="79"/>
        <v>0.19500000000000001</v>
      </c>
      <c r="AH150" s="160">
        <f t="shared" si="80"/>
        <v>2423.7800000000007</v>
      </c>
      <c r="AI150" s="135">
        <f t="shared" si="81"/>
        <v>1.0880938038930924E-2</v>
      </c>
      <c r="AJ150" s="135">
        <f t="shared" si="82"/>
        <v>0.33453820066177614</v>
      </c>
      <c r="AK150" s="135">
        <f t="shared" si="83"/>
        <v>0.64673939053874507</v>
      </c>
      <c r="AL150" s="135">
        <f t="shared" si="84"/>
        <v>7.7610179141671251E-3</v>
      </c>
      <c r="AM150" s="135">
        <f t="shared" si="85"/>
        <v>0</v>
      </c>
      <c r="AN150" s="135">
        <f t="shared" si="86"/>
        <v>0</v>
      </c>
      <c r="AO150" s="135">
        <f t="shared" si="87"/>
        <v>8.0452846380447046E-5</v>
      </c>
      <c r="AP150" s="159">
        <f>IFERROR(VLOOKUP(A150,人口!$A$2:$E$1748,5,0),0)</f>
        <v>2323</v>
      </c>
      <c r="AQ150" s="159">
        <f t="shared" si="62"/>
        <v>1</v>
      </c>
      <c r="AR150" s="159">
        <f t="shared" si="63"/>
        <v>0</v>
      </c>
      <c r="AS150" s="159">
        <f t="shared" si="64"/>
        <v>0</v>
      </c>
      <c r="AT150" s="159">
        <f t="shared" si="65"/>
        <v>0</v>
      </c>
      <c r="AU150" s="159">
        <f t="shared" si="66"/>
        <v>0</v>
      </c>
      <c r="AV150" s="159">
        <f t="shared" si="67"/>
        <v>0</v>
      </c>
      <c r="AW150" s="159">
        <f t="shared" si="68"/>
        <v>0</v>
      </c>
      <c r="AX150" s="159">
        <f t="shared" si="88"/>
        <v>0</v>
      </c>
      <c r="AY150" s="159" t="str">
        <f t="shared" si="89"/>
        <v>5千人未満の市町村平均</v>
      </c>
      <c r="AZ150" s="159"/>
    </row>
    <row r="151" spans="1:52" x14ac:dyDescent="0.3">
      <c r="A151" t="str">
        <f t="shared" si="69"/>
        <v>01437</v>
      </c>
      <c r="B151" s="158" t="str">
        <f t="shared" si="70"/>
        <v>01437</v>
      </c>
      <c r="C151">
        <v>12</v>
      </c>
      <c r="D151" t="s">
        <v>2600</v>
      </c>
      <c r="E151">
        <v>1437</v>
      </c>
      <c r="F151" t="s">
        <v>1891</v>
      </c>
      <c r="G151">
        <v>17.905000000000001</v>
      </c>
      <c r="H151">
        <v>805.923</v>
      </c>
      <c r="I151">
        <v>20.550999999999998</v>
      </c>
      <c r="J151">
        <v>922.99599999999998</v>
      </c>
      <c r="K151">
        <v>635</v>
      </c>
      <c r="L151">
        <v>1347.241</v>
      </c>
      <c r="M151">
        <v>0.51200000000000001</v>
      </c>
      <c r="N151">
        <v>2.7730000000000001</v>
      </c>
      <c r="O151">
        <v>1.407</v>
      </c>
      <c r="P151">
        <v>0</v>
      </c>
      <c r="Q151">
        <v>0</v>
      </c>
      <c r="R151">
        <v>0.19600000000000001</v>
      </c>
      <c r="S151">
        <v>0</v>
      </c>
      <c r="T151">
        <v>0</v>
      </c>
      <c r="U151">
        <v>1.1990000000000001</v>
      </c>
      <c r="V151">
        <v>9.6000000000000002E-2</v>
      </c>
      <c r="W151">
        <v>1.0349999999999999</v>
      </c>
      <c r="Y151" t="str">
        <f t="shared" si="71"/>
        <v>北海道</v>
      </c>
      <c r="Z151" t="str">
        <f t="shared" si="72"/>
        <v>北海道北竜町</v>
      </c>
      <c r="AA151" s="159">
        <f t="shared" si="73"/>
        <v>20.550999999999998</v>
      </c>
      <c r="AB151" s="159">
        <f t="shared" si="74"/>
        <v>922.99599999999998</v>
      </c>
      <c r="AC151" s="159">
        <f t="shared" si="75"/>
        <v>1347.241</v>
      </c>
      <c r="AD151" s="159">
        <f t="shared" si="76"/>
        <v>2.7730000000000001</v>
      </c>
      <c r="AE151" s="159">
        <f t="shared" si="77"/>
        <v>0</v>
      </c>
      <c r="AF151" s="159">
        <f t="shared" si="78"/>
        <v>0</v>
      </c>
      <c r="AG151" s="159">
        <f t="shared" si="79"/>
        <v>1.1990000000000001</v>
      </c>
      <c r="AH151" s="160">
        <f t="shared" si="80"/>
        <v>2294.7600000000002</v>
      </c>
      <c r="AI151" s="135">
        <f t="shared" si="81"/>
        <v>8.9556206313514252E-3</v>
      </c>
      <c r="AJ151" s="135">
        <f t="shared" si="82"/>
        <v>0.4022189684324286</v>
      </c>
      <c r="AK151" s="135">
        <f t="shared" si="83"/>
        <v>0.58709451097282495</v>
      </c>
      <c r="AL151" s="135">
        <f t="shared" si="84"/>
        <v>1.2084052362774319E-3</v>
      </c>
      <c r="AM151" s="135">
        <f t="shared" si="85"/>
        <v>0</v>
      </c>
      <c r="AN151" s="135">
        <f t="shared" si="86"/>
        <v>0</v>
      </c>
      <c r="AO151" s="135">
        <f t="shared" si="87"/>
        <v>5.2249472711743275E-4</v>
      </c>
      <c r="AP151" s="159">
        <f>IFERROR(VLOOKUP(A151,人口!$A$2:$E$1748,5,0),0)</f>
        <v>1798</v>
      </c>
      <c r="AQ151" s="159">
        <f t="shared" si="62"/>
        <v>1</v>
      </c>
      <c r="AR151" s="159">
        <f t="shared" si="63"/>
        <v>0</v>
      </c>
      <c r="AS151" s="159">
        <f t="shared" si="64"/>
        <v>0</v>
      </c>
      <c r="AT151" s="159">
        <f t="shared" si="65"/>
        <v>0</v>
      </c>
      <c r="AU151" s="159">
        <f t="shared" si="66"/>
        <v>0</v>
      </c>
      <c r="AV151" s="159">
        <f t="shared" si="67"/>
        <v>0</v>
      </c>
      <c r="AW151" s="159">
        <f t="shared" si="68"/>
        <v>0</v>
      </c>
      <c r="AX151" s="159">
        <f t="shared" si="88"/>
        <v>0</v>
      </c>
      <c r="AY151" s="159" t="str">
        <f t="shared" si="89"/>
        <v>5千人未満の市町村平均</v>
      </c>
      <c r="AZ151" s="159"/>
    </row>
    <row r="152" spans="1:52" x14ac:dyDescent="0.3">
      <c r="A152" t="str">
        <f t="shared" si="69"/>
        <v>01438</v>
      </c>
      <c r="B152" s="158" t="str">
        <f t="shared" si="70"/>
        <v>01438</v>
      </c>
      <c r="C152">
        <v>12</v>
      </c>
      <c r="D152" t="s">
        <v>2600</v>
      </c>
      <c r="E152">
        <v>1438</v>
      </c>
      <c r="F152" t="s">
        <v>1892</v>
      </c>
      <c r="G152">
        <v>27.795000000000002</v>
      </c>
      <c r="H152">
        <v>980.92399999999998</v>
      </c>
      <c r="I152">
        <v>31.577999999999999</v>
      </c>
      <c r="J152">
        <v>1112.057</v>
      </c>
      <c r="K152">
        <v>699.1</v>
      </c>
      <c r="L152">
        <v>1632.511</v>
      </c>
      <c r="M152">
        <v>0.63700000000000001</v>
      </c>
      <c r="N152">
        <v>3.3610000000000002</v>
      </c>
      <c r="O152">
        <v>5.0119999999999996</v>
      </c>
      <c r="P152">
        <v>0</v>
      </c>
      <c r="Q152">
        <v>0</v>
      </c>
      <c r="R152">
        <v>0.36699999999999999</v>
      </c>
      <c r="S152">
        <v>0</v>
      </c>
      <c r="T152">
        <v>0</v>
      </c>
      <c r="U152">
        <v>2.2530000000000001</v>
      </c>
      <c r="V152">
        <v>0.158</v>
      </c>
      <c r="W152">
        <v>1.712</v>
      </c>
      <c r="Y152" t="str">
        <f t="shared" si="71"/>
        <v>北海道</v>
      </c>
      <c r="Z152" t="str">
        <f t="shared" si="72"/>
        <v>北海道沼田町</v>
      </c>
      <c r="AA152" s="159">
        <f t="shared" si="73"/>
        <v>31.577999999999999</v>
      </c>
      <c r="AB152" s="159">
        <f t="shared" si="74"/>
        <v>1112.057</v>
      </c>
      <c r="AC152" s="159">
        <f t="shared" si="75"/>
        <v>1632.511</v>
      </c>
      <c r="AD152" s="159">
        <f t="shared" si="76"/>
        <v>3.3610000000000002</v>
      </c>
      <c r="AE152" s="159">
        <f t="shared" si="77"/>
        <v>0</v>
      </c>
      <c r="AF152" s="159">
        <f t="shared" si="78"/>
        <v>0</v>
      </c>
      <c r="AG152" s="159">
        <f t="shared" si="79"/>
        <v>2.2530000000000001</v>
      </c>
      <c r="AH152" s="160">
        <f t="shared" si="80"/>
        <v>2781.7599999999998</v>
      </c>
      <c r="AI152" s="135">
        <f t="shared" si="81"/>
        <v>1.1351806050845509E-2</v>
      </c>
      <c r="AJ152" s="135">
        <f t="shared" si="82"/>
        <v>0.39976741343609806</v>
      </c>
      <c r="AK152" s="135">
        <f t="shared" si="83"/>
        <v>0.58686263372828718</v>
      </c>
      <c r="AL152" s="135">
        <f t="shared" si="84"/>
        <v>1.2082278845047742E-3</v>
      </c>
      <c r="AM152" s="135">
        <f t="shared" si="85"/>
        <v>0</v>
      </c>
      <c r="AN152" s="135">
        <f t="shared" si="86"/>
        <v>0</v>
      </c>
      <c r="AO152" s="135">
        <f t="shared" si="87"/>
        <v>8.0991890026458084E-4</v>
      </c>
      <c r="AP152" s="159">
        <f>IFERROR(VLOOKUP(A152,人口!$A$2:$E$1748,5,0),0)</f>
        <v>3017</v>
      </c>
      <c r="AQ152" s="159">
        <f t="shared" si="62"/>
        <v>1</v>
      </c>
      <c r="AR152" s="159">
        <f t="shared" si="63"/>
        <v>0</v>
      </c>
      <c r="AS152" s="159">
        <f t="shared" si="64"/>
        <v>0</v>
      </c>
      <c r="AT152" s="159">
        <f t="shared" si="65"/>
        <v>0</v>
      </c>
      <c r="AU152" s="159">
        <f t="shared" si="66"/>
        <v>0</v>
      </c>
      <c r="AV152" s="159">
        <f t="shared" si="67"/>
        <v>0</v>
      </c>
      <c r="AW152" s="159">
        <f t="shared" si="68"/>
        <v>0</v>
      </c>
      <c r="AX152" s="159">
        <f t="shared" si="88"/>
        <v>0</v>
      </c>
      <c r="AY152" s="159" t="str">
        <f t="shared" si="89"/>
        <v>5千人未満の市町村平均</v>
      </c>
      <c r="AZ152" s="159"/>
    </row>
    <row r="153" spans="1:52" x14ac:dyDescent="0.3">
      <c r="A153" t="str">
        <f t="shared" si="69"/>
        <v>099</v>
      </c>
      <c r="B153" s="158" t="str">
        <f t="shared" si="70"/>
        <v>099</v>
      </c>
      <c r="C153">
        <v>11</v>
      </c>
      <c r="D153" t="s">
        <v>2600</v>
      </c>
      <c r="E153">
        <v>99</v>
      </c>
      <c r="Y153" t="str">
        <f t="shared" si="71"/>
        <v>北海道</v>
      </c>
      <c r="Z153" t="str">
        <f t="shared" si="72"/>
        <v>北海道</v>
      </c>
      <c r="AA153" s="159">
        <f t="shared" si="73"/>
        <v>0</v>
      </c>
      <c r="AB153" s="159">
        <f t="shared" si="74"/>
        <v>0</v>
      </c>
      <c r="AC153" s="159">
        <f t="shared" si="75"/>
        <v>0</v>
      </c>
      <c r="AD153" s="159">
        <f t="shared" si="76"/>
        <v>0</v>
      </c>
      <c r="AE153" s="159">
        <f t="shared" si="77"/>
        <v>0</v>
      </c>
      <c r="AF153" s="159">
        <f t="shared" si="78"/>
        <v>0</v>
      </c>
      <c r="AG153" s="159">
        <f t="shared" si="79"/>
        <v>0</v>
      </c>
      <c r="AH153" s="160">
        <f t="shared" si="80"/>
        <v>0</v>
      </c>
      <c r="AI153" s="135" t="str">
        <f t="shared" si="81"/>
        <v/>
      </c>
      <c r="AJ153" s="135" t="str">
        <f t="shared" si="82"/>
        <v/>
      </c>
      <c r="AK153" s="135" t="str">
        <f t="shared" si="83"/>
        <v/>
      </c>
      <c r="AL153" s="135" t="str">
        <f t="shared" si="84"/>
        <v/>
      </c>
      <c r="AM153" s="135" t="str">
        <f t="shared" si="85"/>
        <v/>
      </c>
      <c r="AN153" s="135" t="str">
        <f t="shared" si="86"/>
        <v/>
      </c>
      <c r="AO153" s="135" t="str">
        <f t="shared" si="87"/>
        <v/>
      </c>
      <c r="AP153" s="159">
        <f>IFERROR(VLOOKUP(A153,人口!$A$2:$E$1748,5,0),0)</f>
        <v>0</v>
      </c>
      <c r="AQ153" s="159">
        <f t="shared" si="62"/>
        <v>0</v>
      </c>
      <c r="AR153" s="159">
        <f t="shared" si="63"/>
        <v>0</v>
      </c>
      <c r="AS153" s="159">
        <f t="shared" si="64"/>
        <v>0</v>
      </c>
      <c r="AT153" s="159">
        <f t="shared" si="65"/>
        <v>0</v>
      </c>
      <c r="AU153" s="159">
        <f t="shared" si="66"/>
        <v>0</v>
      </c>
      <c r="AV153" s="159">
        <f t="shared" si="67"/>
        <v>0</v>
      </c>
      <c r="AW153" s="159">
        <f t="shared" si="68"/>
        <v>0</v>
      </c>
      <c r="AX153" s="159">
        <f t="shared" si="88"/>
        <v>0</v>
      </c>
      <c r="AY153" s="159" t="str">
        <f t="shared" si="89"/>
        <v/>
      </c>
      <c r="AZ153" s="159"/>
    </row>
    <row r="154" spans="1:52" x14ac:dyDescent="0.3">
      <c r="A154" t="str">
        <f t="shared" si="69"/>
        <v>01202</v>
      </c>
      <c r="B154" s="158" t="str">
        <f t="shared" si="70"/>
        <v>01202</v>
      </c>
      <c r="C154">
        <v>11</v>
      </c>
      <c r="D154" t="s">
        <v>2600</v>
      </c>
      <c r="E154">
        <v>1202</v>
      </c>
      <c r="F154" t="s">
        <v>125</v>
      </c>
      <c r="G154">
        <v>939.70399999999995</v>
      </c>
      <c r="H154">
        <v>712.18499999999995</v>
      </c>
      <c r="I154">
        <v>1102.5219999999999</v>
      </c>
      <c r="J154">
        <v>831.06899999999996</v>
      </c>
      <c r="K154">
        <v>1994.4</v>
      </c>
      <c r="L154">
        <v>5994.1589999999997</v>
      </c>
      <c r="M154">
        <v>14.872</v>
      </c>
      <c r="N154">
        <v>91.581000000000003</v>
      </c>
      <c r="O154">
        <v>0</v>
      </c>
      <c r="P154">
        <v>0.30499999999999999</v>
      </c>
      <c r="Q154">
        <v>0.32900000000000001</v>
      </c>
      <c r="R154">
        <v>1.4390000000000001</v>
      </c>
      <c r="S154">
        <v>1.9350000000000001</v>
      </c>
      <c r="T154">
        <v>2.0169999999999999</v>
      </c>
      <c r="U154">
        <v>8.8230000000000004</v>
      </c>
      <c r="V154">
        <v>11.29</v>
      </c>
      <c r="W154">
        <v>97.016999999999996</v>
      </c>
      <c r="Y154" t="str">
        <f t="shared" si="71"/>
        <v>北海道</v>
      </c>
      <c r="Z154" t="str">
        <f t="shared" si="72"/>
        <v>北海道函館市</v>
      </c>
      <c r="AA154" s="159">
        <f t="shared" si="73"/>
        <v>1102.5219999999999</v>
      </c>
      <c r="AB154" s="159">
        <f t="shared" si="74"/>
        <v>831.06899999999996</v>
      </c>
      <c r="AC154" s="159">
        <f t="shared" si="75"/>
        <v>5994.1589999999997</v>
      </c>
      <c r="AD154" s="159">
        <f t="shared" si="76"/>
        <v>91.581000000000003</v>
      </c>
      <c r="AE154" s="159">
        <f t="shared" si="77"/>
        <v>1.9350000000000001</v>
      </c>
      <c r="AF154" s="159">
        <f t="shared" si="78"/>
        <v>2.0169999999999999</v>
      </c>
      <c r="AG154" s="159">
        <f t="shared" si="79"/>
        <v>8.8230000000000004</v>
      </c>
      <c r="AH154" s="160">
        <f t="shared" si="80"/>
        <v>8032.1060000000007</v>
      </c>
      <c r="AI154" s="135">
        <f t="shared" si="81"/>
        <v>0.13726437375203962</v>
      </c>
      <c r="AJ154" s="135">
        <f t="shared" si="82"/>
        <v>0.10346838052187059</v>
      </c>
      <c r="AK154" s="135">
        <f t="shared" si="83"/>
        <v>0.74627488730850899</v>
      </c>
      <c r="AL154" s="135">
        <f t="shared" si="84"/>
        <v>1.1401866459431685E-2</v>
      </c>
      <c r="AM154" s="135">
        <f t="shared" si="85"/>
        <v>2.4090817526561524E-4</v>
      </c>
      <c r="AN154" s="135">
        <f t="shared" si="86"/>
        <v>2.5111720388152242E-4</v>
      </c>
      <c r="AO154" s="135">
        <f t="shared" si="87"/>
        <v>1.0984665790018209E-3</v>
      </c>
      <c r="AP154" s="159">
        <f>IFERROR(VLOOKUP(A154,人口!$A$2:$E$1748,5,0),0)</f>
        <v>255308</v>
      </c>
      <c r="AQ154" s="159">
        <f t="shared" si="62"/>
        <v>0</v>
      </c>
      <c r="AR154" s="159">
        <f t="shared" si="63"/>
        <v>0</v>
      </c>
      <c r="AS154" s="159">
        <f t="shared" si="64"/>
        <v>0</v>
      </c>
      <c r="AT154" s="159">
        <f t="shared" si="65"/>
        <v>0</v>
      </c>
      <c r="AU154" s="159">
        <f t="shared" si="66"/>
        <v>0</v>
      </c>
      <c r="AV154" s="159">
        <f t="shared" si="67"/>
        <v>1</v>
      </c>
      <c r="AW154" s="159">
        <f t="shared" si="68"/>
        <v>0</v>
      </c>
      <c r="AX154" s="159">
        <f t="shared" si="88"/>
        <v>0</v>
      </c>
      <c r="AY154" s="159" t="str">
        <f t="shared" si="89"/>
        <v>20万～50万人未満の市町村平均</v>
      </c>
      <c r="AZ154" s="159"/>
    </row>
    <row r="155" spans="1:52" x14ac:dyDescent="0.3">
      <c r="A155" t="str">
        <f t="shared" si="69"/>
        <v>01205</v>
      </c>
      <c r="B155" s="158" t="str">
        <f t="shared" si="70"/>
        <v>01205</v>
      </c>
      <c r="C155">
        <v>11</v>
      </c>
      <c r="D155" t="s">
        <v>2600</v>
      </c>
      <c r="E155">
        <v>1205</v>
      </c>
      <c r="F155" t="s">
        <v>305</v>
      </c>
      <c r="G155">
        <v>393.863</v>
      </c>
      <c r="H155">
        <v>70.460999999999999</v>
      </c>
      <c r="I155">
        <v>482.42099999999999</v>
      </c>
      <c r="J155">
        <v>85.731999999999999</v>
      </c>
      <c r="K155">
        <v>77</v>
      </c>
      <c r="L155">
        <v>168.74</v>
      </c>
      <c r="M155">
        <v>0.42899999999999999</v>
      </c>
      <c r="N155">
        <v>2.5670000000000002</v>
      </c>
      <c r="O155">
        <v>0</v>
      </c>
      <c r="P155">
        <v>0.126</v>
      </c>
      <c r="Q155">
        <v>0.01</v>
      </c>
      <c r="R155">
        <v>0.13600000000000001</v>
      </c>
      <c r="S155">
        <v>0.88</v>
      </c>
      <c r="T155">
        <v>6.0999999999999999E-2</v>
      </c>
      <c r="U155">
        <v>0.83199999999999996</v>
      </c>
      <c r="V155">
        <v>3.931</v>
      </c>
      <c r="W155">
        <v>37.982999999999997</v>
      </c>
      <c r="Y155" t="str">
        <f t="shared" si="71"/>
        <v>北海道</v>
      </c>
      <c r="Z155" t="str">
        <f t="shared" si="72"/>
        <v>北海道室蘭市</v>
      </c>
      <c r="AA155" s="159">
        <f t="shared" si="73"/>
        <v>482.42099999999999</v>
      </c>
      <c r="AB155" s="159">
        <f t="shared" si="74"/>
        <v>85.731999999999999</v>
      </c>
      <c r="AC155" s="159">
        <f t="shared" si="75"/>
        <v>168.74</v>
      </c>
      <c r="AD155" s="159">
        <f t="shared" si="76"/>
        <v>2.5670000000000002</v>
      </c>
      <c r="AE155" s="159">
        <f t="shared" si="77"/>
        <v>0.88</v>
      </c>
      <c r="AF155" s="159">
        <f t="shared" si="78"/>
        <v>6.0999999999999999E-2</v>
      </c>
      <c r="AG155" s="159">
        <f t="shared" si="79"/>
        <v>0.83199999999999996</v>
      </c>
      <c r="AH155" s="160">
        <f t="shared" si="80"/>
        <v>741.23300000000006</v>
      </c>
      <c r="AI155" s="135">
        <f t="shared" si="81"/>
        <v>0.65083583704449199</v>
      </c>
      <c r="AJ155" s="135">
        <f t="shared" si="82"/>
        <v>0.11566133725832498</v>
      </c>
      <c r="AK155" s="135">
        <f t="shared" si="83"/>
        <v>0.22764771670986045</v>
      </c>
      <c r="AL155" s="135">
        <f t="shared" si="84"/>
        <v>3.463148564621381E-3</v>
      </c>
      <c r="AM155" s="135">
        <f t="shared" si="85"/>
        <v>1.1872110389040962E-3</v>
      </c>
      <c r="AN155" s="135">
        <f t="shared" si="86"/>
        <v>8.2295310651306664E-5</v>
      </c>
      <c r="AO155" s="135">
        <f t="shared" si="87"/>
        <v>1.1224540731456908E-3</v>
      </c>
      <c r="AP155" s="159">
        <f>IFERROR(VLOOKUP(A155,人口!$A$2:$E$1748,5,0),0)</f>
        <v>82977</v>
      </c>
      <c r="AQ155" s="159">
        <f t="shared" si="62"/>
        <v>0</v>
      </c>
      <c r="AR155" s="159">
        <f t="shared" si="63"/>
        <v>0</v>
      </c>
      <c r="AS155" s="159">
        <f t="shared" si="64"/>
        <v>0</v>
      </c>
      <c r="AT155" s="159">
        <f t="shared" si="65"/>
        <v>1</v>
      </c>
      <c r="AU155" s="159">
        <f t="shared" si="66"/>
        <v>0</v>
      </c>
      <c r="AV155" s="159">
        <f t="shared" si="67"/>
        <v>0</v>
      </c>
      <c r="AW155" s="159">
        <f t="shared" si="68"/>
        <v>0</v>
      </c>
      <c r="AX155" s="159">
        <f t="shared" si="88"/>
        <v>0</v>
      </c>
      <c r="AY155" s="159" t="str">
        <f t="shared" si="89"/>
        <v>3万～10万人未満の市町村平均</v>
      </c>
      <c r="AZ155" s="159"/>
    </row>
    <row r="156" spans="1:52" x14ac:dyDescent="0.3">
      <c r="A156" t="str">
        <f t="shared" si="69"/>
        <v>01213</v>
      </c>
      <c r="B156" s="158" t="str">
        <f t="shared" si="70"/>
        <v>01213</v>
      </c>
      <c r="C156">
        <v>11</v>
      </c>
      <c r="D156" t="s">
        <v>2600</v>
      </c>
      <c r="E156">
        <v>1213</v>
      </c>
      <c r="F156" t="s">
        <v>727</v>
      </c>
      <c r="G156">
        <v>698.47199999999998</v>
      </c>
      <c r="H156">
        <v>472.291</v>
      </c>
      <c r="I156">
        <v>827.98400000000004</v>
      </c>
      <c r="J156">
        <v>554.69500000000005</v>
      </c>
      <c r="K156">
        <v>2789.7</v>
      </c>
      <c r="L156">
        <v>6418.5619999999999</v>
      </c>
      <c r="M156">
        <v>0.42699999999999999</v>
      </c>
      <c r="N156">
        <v>2.33</v>
      </c>
      <c r="O156">
        <v>0</v>
      </c>
      <c r="P156">
        <v>166.84800000000001</v>
      </c>
      <c r="Q156">
        <v>31.989000000000001</v>
      </c>
      <c r="R156">
        <v>60.497</v>
      </c>
      <c r="S156">
        <v>1163.3489999999999</v>
      </c>
      <c r="T156">
        <v>196.15700000000001</v>
      </c>
      <c r="U156">
        <v>370.97</v>
      </c>
      <c r="V156">
        <v>6.5590000000000002</v>
      </c>
      <c r="W156">
        <v>61.350999999999999</v>
      </c>
      <c r="Y156" t="str">
        <f t="shared" si="71"/>
        <v>北海道</v>
      </c>
      <c r="Z156" t="str">
        <f t="shared" si="72"/>
        <v>北海道苫小牧市</v>
      </c>
      <c r="AA156" s="159">
        <f t="shared" si="73"/>
        <v>827.98400000000004</v>
      </c>
      <c r="AB156" s="159">
        <f t="shared" si="74"/>
        <v>554.69500000000005</v>
      </c>
      <c r="AC156" s="159">
        <f t="shared" si="75"/>
        <v>6418.5619999999999</v>
      </c>
      <c r="AD156" s="159">
        <f t="shared" si="76"/>
        <v>2.33</v>
      </c>
      <c r="AE156" s="159">
        <f t="shared" si="77"/>
        <v>1163.3489999999999</v>
      </c>
      <c r="AF156" s="159">
        <f t="shared" si="78"/>
        <v>196.15700000000001</v>
      </c>
      <c r="AG156" s="159">
        <f t="shared" si="79"/>
        <v>370.97</v>
      </c>
      <c r="AH156" s="160">
        <f t="shared" si="80"/>
        <v>9534.0469999999987</v>
      </c>
      <c r="AI156" s="135">
        <f t="shared" si="81"/>
        <v>8.6844967305069937E-2</v>
      </c>
      <c r="AJ156" s="135">
        <f t="shared" si="82"/>
        <v>5.8180434814302899E-2</v>
      </c>
      <c r="AK156" s="135">
        <f t="shared" si="83"/>
        <v>0.67322533652288485</v>
      </c>
      <c r="AL156" s="135">
        <f t="shared" si="84"/>
        <v>2.44387299538171E-4</v>
      </c>
      <c r="AM156" s="135">
        <f t="shared" si="85"/>
        <v>0.12202048091434835</v>
      </c>
      <c r="AN156" s="135">
        <f t="shared" si="86"/>
        <v>2.0574368890776396E-2</v>
      </c>
      <c r="AO156" s="135">
        <f t="shared" si="87"/>
        <v>3.8910024253079524E-2</v>
      </c>
      <c r="AP156" s="159">
        <f>IFERROR(VLOOKUP(A156,人口!$A$2:$E$1748,5,0),0)</f>
        <v>171242</v>
      </c>
      <c r="AQ156" s="159">
        <f t="shared" si="62"/>
        <v>0</v>
      </c>
      <c r="AR156" s="159">
        <f t="shared" si="63"/>
        <v>0</v>
      </c>
      <c r="AS156" s="159">
        <f t="shared" si="64"/>
        <v>0</v>
      </c>
      <c r="AT156" s="159">
        <f t="shared" si="65"/>
        <v>0</v>
      </c>
      <c r="AU156" s="159">
        <f t="shared" si="66"/>
        <v>1</v>
      </c>
      <c r="AV156" s="159">
        <f t="shared" si="67"/>
        <v>0</v>
      </c>
      <c r="AW156" s="159">
        <f t="shared" si="68"/>
        <v>0</v>
      </c>
      <c r="AX156" s="159">
        <f t="shared" si="88"/>
        <v>0</v>
      </c>
      <c r="AY156" s="159" t="str">
        <f t="shared" si="89"/>
        <v>10万～20万人未満の市町村平均</v>
      </c>
      <c r="AZ156" s="159"/>
    </row>
    <row r="157" spans="1:52" x14ac:dyDescent="0.3">
      <c r="A157" t="str">
        <f t="shared" si="69"/>
        <v>01230</v>
      </c>
      <c r="B157" s="158" t="str">
        <f t="shared" si="70"/>
        <v>01230</v>
      </c>
      <c r="C157">
        <v>11</v>
      </c>
      <c r="D157" t="s">
        <v>2600</v>
      </c>
      <c r="E157">
        <v>1230</v>
      </c>
      <c r="F157" t="s">
        <v>1431</v>
      </c>
      <c r="G157">
        <v>188.07400000000001</v>
      </c>
      <c r="H157">
        <v>331.82</v>
      </c>
      <c r="I157">
        <v>225.16800000000001</v>
      </c>
      <c r="J157">
        <v>393.233</v>
      </c>
      <c r="K157">
        <v>444.9</v>
      </c>
      <c r="L157">
        <v>1216.7650000000001</v>
      </c>
      <c r="M157">
        <v>1.4350000000000001</v>
      </c>
      <c r="N157">
        <v>7.8330000000000002</v>
      </c>
      <c r="O157">
        <v>0</v>
      </c>
      <c r="P157">
        <v>13.784000000000001</v>
      </c>
      <c r="Q157">
        <v>0.75600000000000001</v>
      </c>
      <c r="R157">
        <v>1.032</v>
      </c>
      <c r="S157">
        <v>94.777000000000001</v>
      </c>
      <c r="T157">
        <v>4.6379999999999999</v>
      </c>
      <c r="U157">
        <v>6.3289999999999997</v>
      </c>
      <c r="V157">
        <v>2.319</v>
      </c>
      <c r="W157">
        <v>22.780999999999999</v>
      </c>
      <c r="Y157" t="str">
        <f t="shared" si="71"/>
        <v>北海道</v>
      </c>
      <c r="Z157" t="str">
        <f t="shared" si="72"/>
        <v>北海道登別市</v>
      </c>
      <c r="AA157" s="159">
        <f t="shared" si="73"/>
        <v>225.16800000000001</v>
      </c>
      <c r="AB157" s="159">
        <f t="shared" si="74"/>
        <v>393.233</v>
      </c>
      <c r="AC157" s="159">
        <f t="shared" si="75"/>
        <v>1216.7650000000001</v>
      </c>
      <c r="AD157" s="159">
        <f t="shared" si="76"/>
        <v>7.8330000000000002</v>
      </c>
      <c r="AE157" s="159">
        <f t="shared" si="77"/>
        <v>94.777000000000001</v>
      </c>
      <c r="AF157" s="159">
        <f t="shared" si="78"/>
        <v>4.6379999999999999</v>
      </c>
      <c r="AG157" s="159">
        <f t="shared" si="79"/>
        <v>6.3289999999999997</v>
      </c>
      <c r="AH157" s="160">
        <f t="shared" si="80"/>
        <v>1948.7430000000002</v>
      </c>
      <c r="AI157" s="135">
        <f t="shared" si="81"/>
        <v>0.11554525147749087</v>
      </c>
      <c r="AJ157" s="135">
        <f t="shared" si="82"/>
        <v>0.20178802438289706</v>
      </c>
      <c r="AK157" s="135">
        <f t="shared" si="83"/>
        <v>0.62438453916191106</v>
      </c>
      <c r="AL157" s="135">
        <f t="shared" si="84"/>
        <v>4.019514117561936E-3</v>
      </c>
      <c r="AM157" s="135">
        <f t="shared" si="85"/>
        <v>4.8634940574513924E-2</v>
      </c>
      <c r="AN157" s="135">
        <f t="shared" si="86"/>
        <v>2.3799957203181742E-3</v>
      </c>
      <c r="AO157" s="135">
        <f t="shared" si="87"/>
        <v>3.2477345653069692E-3</v>
      </c>
      <c r="AP157" s="159">
        <f>IFERROR(VLOOKUP(A157,人口!$A$2:$E$1748,5,0),0)</f>
        <v>47608</v>
      </c>
      <c r="AQ157" s="159">
        <f t="shared" si="62"/>
        <v>0</v>
      </c>
      <c r="AR157" s="159">
        <f t="shared" si="63"/>
        <v>0</v>
      </c>
      <c r="AS157" s="159">
        <f t="shared" si="64"/>
        <v>0</v>
      </c>
      <c r="AT157" s="159">
        <f t="shared" si="65"/>
        <v>1</v>
      </c>
      <c r="AU157" s="159">
        <f t="shared" si="66"/>
        <v>0</v>
      </c>
      <c r="AV157" s="159">
        <f t="shared" si="67"/>
        <v>0</v>
      </c>
      <c r="AW157" s="159">
        <f t="shared" si="68"/>
        <v>0</v>
      </c>
      <c r="AX157" s="159">
        <f t="shared" si="88"/>
        <v>0</v>
      </c>
      <c r="AY157" s="159" t="str">
        <f t="shared" si="89"/>
        <v>3万～10万人未満の市町村平均</v>
      </c>
      <c r="AZ157" s="159"/>
    </row>
    <row r="158" spans="1:52" x14ac:dyDescent="0.3">
      <c r="A158" t="str">
        <f t="shared" si="69"/>
        <v>01233</v>
      </c>
      <c r="B158" s="158" t="str">
        <f t="shared" si="70"/>
        <v>01233</v>
      </c>
      <c r="C158">
        <v>11</v>
      </c>
      <c r="D158" t="s">
        <v>2600</v>
      </c>
      <c r="E158">
        <v>1233</v>
      </c>
      <c r="F158" t="s">
        <v>680</v>
      </c>
      <c r="G158">
        <v>178.58600000000001</v>
      </c>
      <c r="H158">
        <v>1456.58</v>
      </c>
      <c r="I158">
        <v>218.125</v>
      </c>
      <c r="J158">
        <v>1768.2819999999999</v>
      </c>
      <c r="K158">
        <v>1222.8</v>
      </c>
      <c r="L158">
        <v>3078.2020000000002</v>
      </c>
      <c r="M158">
        <v>8.5280000000000005</v>
      </c>
      <c r="N158">
        <v>51.058999999999997</v>
      </c>
      <c r="O158">
        <v>0</v>
      </c>
      <c r="P158">
        <v>1.0069999999999999</v>
      </c>
      <c r="Q158">
        <v>1.9259999999999999</v>
      </c>
      <c r="R158">
        <v>4.2690000000000001</v>
      </c>
      <c r="S158">
        <v>6.28</v>
      </c>
      <c r="T158">
        <v>11.813000000000001</v>
      </c>
      <c r="U158">
        <v>26.18</v>
      </c>
      <c r="V158">
        <v>2.15</v>
      </c>
      <c r="W158">
        <v>18.975999999999999</v>
      </c>
      <c r="Y158" t="str">
        <f t="shared" si="71"/>
        <v>北海道</v>
      </c>
      <c r="Z158" t="str">
        <f t="shared" si="72"/>
        <v>北海道伊達市</v>
      </c>
      <c r="AA158" s="159">
        <f t="shared" si="73"/>
        <v>218.125</v>
      </c>
      <c r="AB158" s="159">
        <f t="shared" si="74"/>
        <v>1768.2819999999999</v>
      </c>
      <c r="AC158" s="159">
        <f t="shared" si="75"/>
        <v>3078.2020000000002</v>
      </c>
      <c r="AD158" s="159">
        <f t="shared" si="76"/>
        <v>51.058999999999997</v>
      </c>
      <c r="AE158" s="159">
        <f t="shared" si="77"/>
        <v>6.28</v>
      </c>
      <c r="AF158" s="159">
        <f t="shared" si="78"/>
        <v>11.813000000000001</v>
      </c>
      <c r="AG158" s="159">
        <f t="shared" si="79"/>
        <v>26.18</v>
      </c>
      <c r="AH158" s="160">
        <f t="shared" si="80"/>
        <v>5159.9410000000007</v>
      </c>
      <c r="AI158" s="135">
        <f t="shared" si="81"/>
        <v>4.2272770173147324E-2</v>
      </c>
      <c r="AJ158" s="135">
        <f t="shared" si="82"/>
        <v>0.34269422848051939</v>
      </c>
      <c r="AK158" s="135">
        <f t="shared" si="83"/>
        <v>0.59655759629809713</v>
      </c>
      <c r="AL158" s="135">
        <f t="shared" si="84"/>
        <v>9.8952681823299901E-3</v>
      </c>
      <c r="AM158" s="135">
        <f t="shared" si="85"/>
        <v>1.2170681796555424E-3</v>
      </c>
      <c r="AN158" s="135">
        <f t="shared" si="86"/>
        <v>2.2893672621450514E-3</v>
      </c>
      <c r="AO158" s="135">
        <f t="shared" si="87"/>
        <v>5.0737014241054295E-3</v>
      </c>
      <c r="AP158" s="159">
        <f>IFERROR(VLOOKUP(A158,人口!$A$2:$E$1748,5,0),0)</f>
        <v>33896</v>
      </c>
      <c r="AQ158" s="159">
        <f t="shared" si="62"/>
        <v>0</v>
      </c>
      <c r="AR158" s="159">
        <f t="shared" si="63"/>
        <v>0</v>
      </c>
      <c r="AS158" s="159">
        <f t="shared" si="64"/>
        <v>0</v>
      </c>
      <c r="AT158" s="159">
        <f t="shared" si="65"/>
        <v>1</v>
      </c>
      <c r="AU158" s="159">
        <f t="shared" si="66"/>
        <v>0</v>
      </c>
      <c r="AV158" s="159">
        <f t="shared" si="67"/>
        <v>0</v>
      </c>
      <c r="AW158" s="159">
        <f t="shared" si="68"/>
        <v>0</v>
      </c>
      <c r="AX158" s="159">
        <f t="shared" si="88"/>
        <v>0</v>
      </c>
      <c r="AY158" s="159" t="str">
        <f t="shared" si="89"/>
        <v>3万～10万人未満の市町村平均</v>
      </c>
      <c r="AZ158" s="159"/>
    </row>
    <row r="159" spans="1:52" x14ac:dyDescent="0.3">
      <c r="A159" t="str">
        <f t="shared" si="69"/>
        <v>01236</v>
      </c>
      <c r="B159" s="158" t="str">
        <f t="shared" si="70"/>
        <v>01236</v>
      </c>
      <c r="C159">
        <v>11</v>
      </c>
      <c r="D159" t="s">
        <v>2600</v>
      </c>
      <c r="E159">
        <v>1236</v>
      </c>
      <c r="F159" t="s">
        <v>1554</v>
      </c>
      <c r="G159">
        <v>208.25899999999999</v>
      </c>
      <c r="H159">
        <v>1113.2739999999999</v>
      </c>
      <c r="I159">
        <v>241.42</v>
      </c>
      <c r="J159">
        <v>1284.538</v>
      </c>
      <c r="K159">
        <v>1406.1</v>
      </c>
      <c r="L159">
        <v>3932.192</v>
      </c>
      <c r="M159">
        <v>14.916</v>
      </c>
      <c r="N159">
        <v>88.075999999999993</v>
      </c>
      <c r="O159">
        <v>0</v>
      </c>
      <c r="P159">
        <v>0</v>
      </c>
      <c r="Q159">
        <v>1.9E-2</v>
      </c>
      <c r="R159">
        <v>0.435</v>
      </c>
      <c r="S159">
        <v>0</v>
      </c>
      <c r="T159">
        <v>0.11799999999999999</v>
      </c>
      <c r="U159">
        <v>2.669</v>
      </c>
      <c r="V159">
        <v>2.2349999999999999</v>
      </c>
      <c r="W159">
        <v>24.024000000000001</v>
      </c>
      <c r="Y159" t="str">
        <f t="shared" si="71"/>
        <v>北海道</v>
      </c>
      <c r="Z159" t="str">
        <f t="shared" si="72"/>
        <v>北海道北斗市</v>
      </c>
      <c r="AA159" s="159">
        <f t="shared" si="73"/>
        <v>241.42</v>
      </c>
      <c r="AB159" s="159">
        <f t="shared" si="74"/>
        <v>1284.538</v>
      </c>
      <c r="AC159" s="159">
        <f t="shared" si="75"/>
        <v>3932.192</v>
      </c>
      <c r="AD159" s="159">
        <f t="shared" si="76"/>
        <v>88.075999999999993</v>
      </c>
      <c r="AE159" s="159">
        <f t="shared" si="77"/>
        <v>0</v>
      </c>
      <c r="AF159" s="159">
        <f t="shared" si="78"/>
        <v>0.11799999999999999</v>
      </c>
      <c r="AG159" s="159">
        <f t="shared" si="79"/>
        <v>2.669</v>
      </c>
      <c r="AH159" s="160">
        <f t="shared" si="80"/>
        <v>5549.0129999999999</v>
      </c>
      <c r="AI159" s="135">
        <f t="shared" si="81"/>
        <v>4.3506836260790882E-2</v>
      </c>
      <c r="AJ159" s="135">
        <f t="shared" si="82"/>
        <v>0.23148945587260294</v>
      </c>
      <c r="AK159" s="135">
        <f t="shared" si="83"/>
        <v>0.70862908412721326</v>
      </c>
      <c r="AL159" s="135">
        <f t="shared" si="84"/>
        <v>1.5872372257913252E-2</v>
      </c>
      <c r="AM159" s="135">
        <f t="shared" si="85"/>
        <v>0</v>
      </c>
      <c r="AN159" s="135">
        <f t="shared" si="86"/>
        <v>2.1265042990528225E-5</v>
      </c>
      <c r="AO159" s="135">
        <f t="shared" si="87"/>
        <v>4.8098643848915116E-4</v>
      </c>
      <c r="AP159" s="159">
        <f>IFERROR(VLOOKUP(A159,人口!$A$2:$E$1748,5,0),0)</f>
        <v>46031</v>
      </c>
      <c r="AQ159" s="159">
        <f t="shared" si="62"/>
        <v>0</v>
      </c>
      <c r="AR159" s="159">
        <f t="shared" si="63"/>
        <v>0</v>
      </c>
      <c r="AS159" s="159">
        <f t="shared" si="64"/>
        <v>0</v>
      </c>
      <c r="AT159" s="159">
        <f t="shared" si="65"/>
        <v>1</v>
      </c>
      <c r="AU159" s="159">
        <f t="shared" si="66"/>
        <v>0</v>
      </c>
      <c r="AV159" s="159">
        <f t="shared" si="67"/>
        <v>0</v>
      </c>
      <c r="AW159" s="159">
        <f t="shared" si="68"/>
        <v>0</v>
      </c>
      <c r="AX159" s="159">
        <f t="shared" si="88"/>
        <v>0</v>
      </c>
      <c r="AY159" s="159" t="str">
        <f t="shared" si="89"/>
        <v>3万～10万人未満の市町村平均</v>
      </c>
      <c r="AZ159" s="159"/>
    </row>
    <row r="160" spans="1:52" x14ac:dyDescent="0.3">
      <c r="A160" t="str">
        <f t="shared" si="69"/>
        <v>01331</v>
      </c>
      <c r="B160" s="158" t="str">
        <f t="shared" si="70"/>
        <v>01331</v>
      </c>
      <c r="C160">
        <v>11</v>
      </c>
      <c r="D160" t="s">
        <v>2600</v>
      </c>
      <c r="E160">
        <v>1331</v>
      </c>
      <c r="F160" t="s">
        <v>818</v>
      </c>
      <c r="G160">
        <v>50.491999999999997</v>
      </c>
      <c r="H160">
        <v>144.22499999999999</v>
      </c>
      <c r="I160">
        <v>56.795999999999999</v>
      </c>
      <c r="J160">
        <v>162.06399999999999</v>
      </c>
      <c r="K160">
        <v>686</v>
      </c>
      <c r="L160">
        <v>1925.691</v>
      </c>
      <c r="M160">
        <v>20.312999999999999</v>
      </c>
      <c r="N160">
        <v>125.343</v>
      </c>
      <c r="O160">
        <v>0</v>
      </c>
      <c r="P160">
        <v>0</v>
      </c>
      <c r="Q160">
        <v>0</v>
      </c>
      <c r="R160">
        <v>0.02</v>
      </c>
      <c r="S160">
        <v>0</v>
      </c>
      <c r="T160">
        <v>0</v>
      </c>
      <c r="U160">
        <v>0.12</v>
      </c>
      <c r="V160">
        <v>0.378</v>
      </c>
      <c r="W160">
        <v>4.1989999999999998</v>
      </c>
      <c r="Y160" t="str">
        <f t="shared" si="71"/>
        <v>北海道</v>
      </c>
      <c r="Z160" t="str">
        <f t="shared" si="72"/>
        <v>北海道松前町</v>
      </c>
      <c r="AA160" s="159">
        <f t="shared" si="73"/>
        <v>56.795999999999999</v>
      </c>
      <c r="AB160" s="159">
        <f t="shared" si="74"/>
        <v>162.06399999999999</v>
      </c>
      <c r="AC160" s="159">
        <f t="shared" si="75"/>
        <v>1925.691</v>
      </c>
      <c r="AD160" s="159">
        <f t="shared" si="76"/>
        <v>125.343</v>
      </c>
      <c r="AE160" s="159">
        <f t="shared" si="77"/>
        <v>0</v>
      </c>
      <c r="AF160" s="159">
        <f t="shared" si="78"/>
        <v>0</v>
      </c>
      <c r="AG160" s="159">
        <f t="shared" si="79"/>
        <v>0.12</v>
      </c>
      <c r="AH160" s="160">
        <f t="shared" si="80"/>
        <v>2270.0139999999997</v>
      </c>
      <c r="AI160" s="135">
        <f t="shared" si="81"/>
        <v>2.5020110008132111E-2</v>
      </c>
      <c r="AJ160" s="135">
        <f t="shared" si="82"/>
        <v>7.1393392287448454E-2</v>
      </c>
      <c r="AK160" s="135">
        <f t="shared" si="83"/>
        <v>0.84831679452197228</v>
      </c>
      <c r="AL160" s="135">
        <f t="shared" si="84"/>
        <v>5.5216840072351989E-2</v>
      </c>
      <c r="AM160" s="135">
        <f t="shared" si="85"/>
        <v>0</v>
      </c>
      <c r="AN160" s="135">
        <f t="shared" si="86"/>
        <v>0</v>
      </c>
      <c r="AO160" s="135">
        <f t="shared" si="87"/>
        <v>5.2863110095356245E-5</v>
      </c>
      <c r="AP160" s="159">
        <f>IFERROR(VLOOKUP(A160,人口!$A$2:$E$1748,5,0),0)</f>
        <v>6996</v>
      </c>
      <c r="AQ160" s="159">
        <f t="shared" si="62"/>
        <v>0</v>
      </c>
      <c r="AR160" s="159">
        <f t="shared" si="63"/>
        <v>1</v>
      </c>
      <c r="AS160" s="159">
        <f t="shared" si="64"/>
        <v>0</v>
      </c>
      <c r="AT160" s="159">
        <f t="shared" si="65"/>
        <v>0</v>
      </c>
      <c r="AU160" s="159">
        <f t="shared" si="66"/>
        <v>0</v>
      </c>
      <c r="AV160" s="159">
        <f t="shared" si="67"/>
        <v>0</v>
      </c>
      <c r="AW160" s="159">
        <f t="shared" si="68"/>
        <v>0</v>
      </c>
      <c r="AX160" s="159">
        <f t="shared" si="88"/>
        <v>0</v>
      </c>
      <c r="AY160" s="159" t="str">
        <f t="shared" si="89"/>
        <v>5千～1万人未満の市町村平均</v>
      </c>
      <c r="AZ160" s="159"/>
    </row>
    <row r="161" spans="1:52" x14ac:dyDescent="0.3">
      <c r="A161" t="str">
        <f t="shared" si="69"/>
        <v>01332</v>
      </c>
      <c r="B161" s="158" t="str">
        <f t="shared" si="70"/>
        <v>01332</v>
      </c>
      <c r="C161">
        <v>11</v>
      </c>
      <c r="D161" t="s">
        <v>2600</v>
      </c>
      <c r="E161">
        <v>1332</v>
      </c>
      <c r="F161" t="s">
        <v>1625</v>
      </c>
      <c r="G161">
        <v>30.216999999999999</v>
      </c>
      <c r="H161">
        <v>32.985999999999997</v>
      </c>
      <c r="I161">
        <v>34.633000000000003</v>
      </c>
      <c r="J161">
        <v>37.75</v>
      </c>
      <c r="K161">
        <v>493.1</v>
      </c>
      <c r="L161">
        <v>1295.6199999999999</v>
      </c>
      <c r="M161">
        <v>6.1269999999999998</v>
      </c>
      <c r="N161">
        <v>37.804000000000002</v>
      </c>
      <c r="O161">
        <v>0</v>
      </c>
      <c r="P161">
        <v>0</v>
      </c>
      <c r="Q161">
        <v>0</v>
      </c>
      <c r="R161">
        <v>0</v>
      </c>
      <c r="S161">
        <v>0</v>
      </c>
      <c r="T161">
        <v>0</v>
      </c>
      <c r="U161">
        <v>0</v>
      </c>
      <c r="V161">
        <v>0.219</v>
      </c>
      <c r="W161">
        <v>2.4510000000000001</v>
      </c>
      <c r="Y161" t="str">
        <f t="shared" si="71"/>
        <v>北海道</v>
      </c>
      <c r="Z161" t="str">
        <f t="shared" si="72"/>
        <v>北海道福島町</v>
      </c>
      <c r="AA161" s="159">
        <f t="shared" si="73"/>
        <v>34.633000000000003</v>
      </c>
      <c r="AB161" s="159">
        <f t="shared" si="74"/>
        <v>37.75</v>
      </c>
      <c r="AC161" s="159">
        <f t="shared" si="75"/>
        <v>1295.6199999999999</v>
      </c>
      <c r="AD161" s="159">
        <f t="shared" si="76"/>
        <v>37.804000000000002</v>
      </c>
      <c r="AE161" s="159">
        <f t="shared" si="77"/>
        <v>0</v>
      </c>
      <c r="AF161" s="159">
        <f t="shared" si="78"/>
        <v>0</v>
      </c>
      <c r="AG161" s="159">
        <f t="shared" si="79"/>
        <v>0</v>
      </c>
      <c r="AH161" s="160">
        <f t="shared" si="80"/>
        <v>1405.807</v>
      </c>
      <c r="AI161" s="135">
        <f t="shared" si="81"/>
        <v>2.4635671895217481E-2</v>
      </c>
      <c r="AJ161" s="135">
        <f t="shared" si="82"/>
        <v>2.6852903705842979E-2</v>
      </c>
      <c r="AK161" s="135">
        <f t="shared" si="83"/>
        <v>0.92162010859243115</v>
      </c>
      <c r="AL161" s="135">
        <f t="shared" si="84"/>
        <v>2.689131580650829E-2</v>
      </c>
      <c r="AM161" s="135">
        <f t="shared" si="85"/>
        <v>0</v>
      </c>
      <c r="AN161" s="135">
        <f t="shared" si="86"/>
        <v>0</v>
      </c>
      <c r="AO161" s="135">
        <f t="shared" si="87"/>
        <v>0</v>
      </c>
      <c r="AP161" s="159">
        <f>IFERROR(VLOOKUP(A161,人口!$A$2:$E$1748,5,0),0)</f>
        <v>3968</v>
      </c>
      <c r="AQ161" s="159">
        <f t="shared" si="62"/>
        <v>1</v>
      </c>
      <c r="AR161" s="159">
        <f t="shared" si="63"/>
        <v>0</v>
      </c>
      <c r="AS161" s="159">
        <f t="shared" si="64"/>
        <v>0</v>
      </c>
      <c r="AT161" s="159">
        <f t="shared" si="65"/>
        <v>0</v>
      </c>
      <c r="AU161" s="159">
        <f t="shared" si="66"/>
        <v>0</v>
      </c>
      <c r="AV161" s="159">
        <f t="shared" si="67"/>
        <v>0</v>
      </c>
      <c r="AW161" s="159">
        <f t="shared" si="68"/>
        <v>0</v>
      </c>
      <c r="AX161" s="159">
        <f t="shared" si="88"/>
        <v>0</v>
      </c>
      <c r="AY161" s="159" t="str">
        <f t="shared" si="89"/>
        <v>5千人未満の市町村平均</v>
      </c>
      <c r="AZ161" s="159"/>
    </row>
    <row r="162" spans="1:52" x14ac:dyDescent="0.3">
      <c r="A162" t="str">
        <f t="shared" si="69"/>
        <v>01333</v>
      </c>
      <c r="B162" s="158" t="str">
        <f t="shared" si="70"/>
        <v>01333</v>
      </c>
      <c r="C162">
        <v>11</v>
      </c>
      <c r="D162" t="s">
        <v>2600</v>
      </c>
      <c r="E162">
        <v>1333</v>
      </c>
      <c r="F162" t="s">
        <v>1642</v>
      </c>
      <c r="G162">
        <v>35.841000000000001</v>
      </c>
      <c r="H162">
        <v>496.34899999999999</v>
      </c>
      <c r="I162">
        <v>41.883000000000003</v>
      </c>
      <c r="J162">
        <v>578.71799999999996</v>
      </c>
      <c r="K162">
        <v>829.2</v>
      </c>
      <c r="L162">
        <v>2068.8989999999999</v>
      </c>
      <c r="M162">
        <v>3.044</v>
      </c>
      <c r="N162">
        <v>18.780999999999999</v>
      </c>
      <c r="O162">
        <v>0</v>
      </c>
      <c r="P162">
        <v>0</v>
      </c>
      <c r="Q162">
        <v>0</v>
      </c>
      <c r="R162">
        <v>0</v>
      </c>
      <c r="S162">
        <v>0</v>
      </c>
      <c r="T162">
        <v>0</v>
      </c>
      <c r="U162">
        <v>0</v>
      </c>
      <c r="V162">
        <v>0.223</v>
      </c>
      <c r="W162">
        <v>2.4289999999999998</v>
      </c>
      <c r="Y162" t="str">
        <f t="shared" si="71"/>
        <v>北海道</v>
      </c>
      <c r="Z162" t="str">
        <f t="shared" si="72"/>
        <v>北海道知内町</v>
      </c>
      <c r="AA162" s="159">
        <f t="shared" si="73"/>
        <v>41.883000000000003</v>
      </c>
      <c r="AB162" s="159">
        <f t="shared" si="74"/>
        <v>578.71799999999996</v>
      </c>
      <c r="AC162" s="159">
        <f t="shared" si="75"/>
        <v>2068.8989999999999</v>
      </c>
      <c r="AD162" s="159">
        <f t="shared" si="76"/>
        <v>18.780999999999999</v>
      </c>
      <c r="AE162" s="159">
        <f t="shared" si="77"/>
        <v>0</v>
      </c>
      <c r="AF162" s="159">
        <f t="shared" si="78"/>
        <v>0</v>
      </c>
      <c r="AG162" s="159">
        <f t="shared" si="79"/>
        <v>0</v>
      </c>
      <c r="AH162" s="160">
        <f t="shared" si="80"/>
        <v>2708.2809999999999</v>
      </c>
      <c r="AI162" s="135">
        <f t="shared" si="81"/>
        <v>1.546479113504101E-2</v>
      </c>
      <c r="AJ162" s="135">
        <f t="shared" si="82"/>
        <v>0.21368462135206795</v>
      </c>
      <c r="AK162" s="135">
        <f t="shared" si="83"/>
        <v>0.76391593043705586</v>
      </c>
      <c r="AL162" s="135">
        <f t="shared" si="84"/>
        <v>6.9346570758351883E-3</v>
      </c>
      <c r="AM162" s="135">
        <f t="shared" si="85"/>
        <v>0</v>
      </c>
      <c r="AN162" s="135">
        <f t="shared" si="86"/>
        <v>0</v>
      </c>
      <c r="AO162" s="135">
        <f t="shared" si="87"/>
        <v>0</v>
      </c>
      <c r="AP162" s="159">
        <f>IFERROR(VLOOKUP(A162,人口!$A$2:$E$1748,5,0),0)</f>
        <v>4290</v>
      </c>
      <c r="AQ162" s="159">
        <f t="shared" si="62"/>
        <v>1</v>
      </c>
      <c r="AR162" s="159">
        <f t="shared" si="63"/>
        <v>0</v>
      </c>
      <c r="AS162" s="159">
        <f t="shared" si="64"/>
        <v>0</v>
      </c>
      <c r="AT162" s="159">
        <f t="shared" si="65"/>
        <v>0</v>
      </c>
      <c r="AU162" s="159">
        <f t="shared" si="66"/>
        <v>0</v>
      </c>
      <c r="AV162" s="159">
        <f t="shared" si="67"/>
        <v>0</v>
      </c>
      <c r="AW162" s="159">
        <f t="shared" si="68"/>
        <v>0</v>
      </c>
      <c r="AX162" s="159">
        <f t="shared" si="88"/>
        <v>0</v>
      </c>
      <c r="AY162" s="159" t="str">
        <f t="shared" si="89"/>
        <v>5千人未満の市町村平均</v>
      </c>
      <c r="AZ162" s="159"/>
    </row>
    <row r="163" spans="1:52" x14ac:dyDescent="0.3">
      <c r="A163" t="str">
        <f t="shared" si="69"/>
        <v>01334</v>
      </c>
      <c r="B163" s="158" t="str">
        <f t="shared" si="70"/>
        <v>01334</v>
      </c>
      <c r="C163">
        <v>11</v>
      </c>
      <c r="D163" t="s">
        <v>2600</v>
      </c>
      <c r="E163">
        <v>1334</v>
      </c>
      <c r="F163" t="s">
        <v>1660</v>
      </c>
      <c r="G163">
        <v>35.076999999999998</v>
      </c>
      <c r="H163">
        <v>295.58100000000002</v>
      </c>
      <c r="I163">
        <v>40.893999999999998</v>
      </c>
      <c r="J163">
        <v>343.29</v>
      </c>
      <c r="K163">
        <v>859.9</v>
      </c>
      <c r="L163">
        <v>2156.4789999999998</v>
      </c>
      <c r="M163">
        <v>2.84</v>
      </c>
      <c r="N163">
        <v>17.526</v>
      </c>
      <c r="O163">
        <v>0</v>
      </c>
      <c r="P163">
        <v>0</v>
      </c>
      <c r="Q163">
        <v>0</v>
      </c>
      <c r="R163">
        <v>0</v>
      </c>
      <c r="S163">
        <v>0</v>
      </c>
      <c r="T163">
        <v>0</v>
      </c>
      <c r="U163">
        <v>0</v>
      </c>
      <c r="V163">
        <v>0.23599999999999999</v>
      </c>
      <c r="W163">
        <v>2.5510000000000002</v>
      </c>
      <c r="Y163" t="str">
        <f t="shared" si="71"/>
        <v>北海道</v>
      </c>
      <c r="Z163" t="str">
        <f t="shared" si="72"/>
        <v>北海道木古内町</v>
      </c>
      <c r="AA163" s="159">
        <f t="shared" si="73"/>
        <v>40.893999999999998</v>
      </c>
      <c r="AB163" s="159">
        <f t="shared" si="74"/>
        <v>343.29</v>
      </c>
      <c r="AC163" s="159">
        <f t="shared" si="75"/>
        <v>2156.4789999999998</v>
      </c>
      <c r="AD163" s="159">
        <f t="shared" si="76"/>
        <v>17.526</v>
      </c>
      <c r="AE163" s="159">
        <f t="shared" si="77"/>
        <v>0</v>
      </c>
      <c r="AF163" s="159">
        <f t="shared" si="78"/>
        <v>0</v>
      </c>
      <c r="AG163" s="159">
        <f t="shared" si="79"/>
        <v>0</v>
      </c>
      <c r="AH163" s="160">
        <f t="shared" si="80"/>
        <v>2558.1889999999999</v>
      </c>
      <c r="AI163" s="135">
        <f t="shared" si="81"/>
        <v>1.5985527261668315E-2</v>
      </c>
      <c r="AJ163" s="135">
        <f t="shared" si="82"/>
        <v>0.13419258702152187</v>
      </c>
      <c r="AK163" s="135">
        <f t="shared" si="83"/>
        <v>0.84297094546180906</v>
      </c>
      <c r="AL163" s="135">
        <f t="shared" si="84"/>
        <v>6.8509402550007061E-3</v>
      </c>
      <c r="AM163" s="135">
        <f t="shared" si="85"/>
        <v>0</v>
      </c>
      <c r="AN163" s="135">
        <f t="shared" si="86"/>
        <v>0</v>
      </c>
      <c r="AO163" s="135">
        <f t="shared" si="87"/>
        <v>0</v>
      </c>
      <c r="AP163" s="159">
        <f>IFERROR(VLOOKUP(A163,人口!$A$2:$E$1748,5,0),0)</f>
        <v>4066</v>
      </c>
      <c r="AQ163" s="159">
        <f t="shared" si="62"/>
        <v>1</v>
      </c>
      <c r="AR163" s="159">
        <f t="shared" si="63"/>
        <v>0</v>
      </c>
      <c r="AS163" s="159">
        <f t="shared" si="64"/>
        <v>0</v>
      </c>
      <c r="AT163" s="159">
        <f t="shared" si="65"/>
        <v>0</v>
      </c>
      <c r="AU163" s="159">
        <f t="shared" si="66"/>
        <v>0</v>
      </c>
      <c r="AV163" s="159">
        <f t="shared" si="67"/>
        <v>0</v>
      </c>
      <c r="AW163" s="159">
        <f t="shared" si="68"/>
        <v>0</v>
      </c>
      <c r="AX163" s="159">
        <f t="shared" si="88"/>
        <v>0</v>
      </c>
      <c r="AY163" s="159" t="str">
        <f t="shared" si="89"/>
        <v>5千人未満の市町村平均</v>
      </c>
      <c r="AZ163" s="159"/>
    </row>
    <row r="164" spans="1:52" x14ac:dyDescent="0.3">
      <c r="A164" t="str">
        <f t="shared" si="69"/>
        <v>01337</v>
      </c>
      <c r="B164" s="158" t="str">
        <f t="shared" si="70"/>
        <v>01337</v>
      </c>
      <c r="C164">
        <v>11</v>
      </c>
      <c r="D164" t="s">
        <v>2600</v>
      </c>
      <c r="E164">
        <v>1337</v>
      </c>
      <c r="F164" t="s">
        <v>1674</v>
      </c>
      <c r="G164">
        <v>145.91800000000001</v>
      </c>
      <c r="H164">
        <v>476.10199999999998</v>
      </c>
      <c r="I164">
        <v>173.107</v>
      </c>
      <c r="J164">
        <v>562.31200000000001</v>
      </c>
      <c r="K164">
        <v>98</v>
      </c>
      <c r="L164">
        <v>268.87200000000001</v>
      </c>
      <c r="M164">
        <v>6.4329999999999998</v>
      </c>
      <c r="N164">
        <v>39.692999999999998</v>
      </c>
      <c r="O164">
        <v>0</v>
      </c>
      <c r="P164">
        <v>0</v>
      </c>
      <c r="Q164">
        <v>0</v>
      </c>
      <c r="R164">
        <v>0.02</v>
      </c>
      <c r="S164">
        <v>0</v>
      </c>
      <c r="T164">
        <v>0</v>
      </c>
      <c r="U164">
        <v>0.121</v>
      </c>
      <c r="V164">
        <v>0.98299999999999998</v>
      </c>
      <c r="W164">
        <v>10.635</v>
      </c>
      <c r="Y164" t="str">
        <f t="shared" si="71"/>
        <v>北海道</v>
      </c>
      <c r="Z164" t="str">
        <f t="shared" si="72"/>
        <v>北海道七飯町</v>
      </c>
      <c r="AA164" s="159">
        <f t="shared" si="73"/>
        <v>173.107</v>
      </c>
      <c r="AB164" s="159">
        <f t="shared" si="74"/>
        <v>562.31200000000001</v>
      </c>
      <c r="AC164" s="159">
        <f t="shared" si="75"/>
        <v>268.87200000000001</v>
      </c>
      <c r="AD164" s="159">
        <f t="shared" si="76"/>
        <v>39.692999999999998</v>
      </c>
      <c r="AE164" s="159">
        <f t="shared" si="77"/>
        <v>0</v>
      </c>
      <c r="AF164" s="159">
        <f t="shared" si="78"/>
        <v>0</v>
      </c>
      <c r="AG164" s="159">
        <f t="shared" si="79"/>
        <v>0.121</v>
      </c>
      <c r="AH164" s="160">
        <f t="shared" si="80"/>
        <v>1044.105</v>
      </c>
      <c r="AI164" s="135">
        <f t="shared" si="81"/>
        <v>0.16579462793492991</v>
      </c>
      <c r="AJ164" s="135">
        <f t="shared" si="82"/>
        <v>0.53855886141719467</v>
      </c>
      <c r="AK164" s="135">
        <f t="shared" si="83"/>
        <v>0.25751433045527033</v>
      </c>
      <c r="AL164" s="135">
        <f t="shared" si="84"/>
        <v>3.8016291464938866E-2</v>
      </c>
      <c r="AM164" s="135">
        <f t="shared" si="85"/>
        <v>0</v>
      </c>
      <c r="AN164" s="135">
        <f t="shared" si="86"/>
        <v>0</v>
      </c>
      <c r="AO164" s="135">
        <f t="shared" si="87"/>
        <v>1.1588872766627877E-4</v>
      </c>
      <c r="AP164" s="159">
        <f>IFERROR(VLOOKUP(A164,人口!$A$2:$E$1748,5,0),0)</f>
        <v>28148</v>
      </c>
      <c r="AQ164" s="159">
        <f t="shared" si="62"/>
        <v>0</v>
      </c>
      <c r="AR164" s="159">
        <f t="shared" si="63"/>
        <v>0</v>
      </c>
      <c r="AS164" s="159">
        <f t="shared" si="64"/>
        <v>1</v>
      </c>
      <c r="AT164" s="159">
        <f t="shared" si="65"/>
        <v>0</v>
      </c>
      <c r="AU164" s="159">
        <f t="shared" si="66"/>
        <v>0</v>
      </c>
      <c r="AV164" s="159">
        <f t="shared" si="67"/>
        <v>0</v>
      </c>
      <c r="AW164" s="159">
        <f t="shared" si="68"/>
        <v>0</v>
      </c>
      <c r="AX164" s="159">
        <f t="shared" si="88"/>
        <v>0</v>
      </c>
      <c r="AY164" s="159" t="str">
        <f t="shared" si="89"/>
        <v>1万～3万人未満の市町村平均</v>
      </c>
      <c r="AZ164" s="159"/>
    </row>
    <row r="165" spans="1:52" x14ac:dyDescent="0.3">
      <c r="A165" t="str">
        <f t="shared" si="69"/>
        <v>01343</v>
      </c>
      <c r="B165" s="158" t="str">
        <f t="shared" si="70"/>
        <v>01343</v>
      </c>
      <c r="C165">
        <v>11</v>
      </c>
      <c r="D165" t="s">
        <v>2600</v>
      </c>
      <c r="E165">
        <v>1343</v>
      </c>
      <c r="F165" t="s">
        <v>1688</v>
      </c>
      <c r="G165">
        <v>33.305</v>
      </c>
      <c r="H165">
        <v>72.013000000000005</v>
      </c>
      <c r="I165">
        <v>39.817</v>
      </c>
      <c r="J165">
        <v>85.647000000000006</v>
      </c>
      <c r="K165">
        <v>575</v>
      </c>
      <c r="L165">
        <v>1829.953</v>
      </c>
      <c r="M165">
        <v>8.7119999999999997</v>
      </c>
      <c r="N165">
        <v>53.755000000000003</v>
      </c>
      <c r="O165">
        <v>0</v>
      </c>
      <c r="P165">
        <v>0</v>
      </c>
      <c r="Q165">
        <v>0</v>
      </c>
      <c r="R165">
        <v>0.22</v>
      </c>
      <c r="S165">
        <v>0</v>
      </c>
      <c r="T165">
        <v>0</v>
      </c>
      <c r="U165">
        <v>1.3480000000000001</v>
      </c>
      <c r="V165">
        <v>0.217</v>
      </c>
      <c r="W165">
        <v>2.2789999999999999</v>
      </c>
      <c r="Y165" t="str">
        <f t="shared" si="71"/>
        <v>北海道</v>
      </c>
      <c r="Z165" t="str">
        <f t="shared" si="72"/>
        <v>北海道鹿部町</v>
      </c>
      <c r="AA165" s="159">
        <f t="shared" si="73"/>
        <v>39.817</v>
      </c>
      <c r="AB165" s="159">
        <f t="shared" si="74"/>
        <v>85.647000000000006</v>
      </c>
      <c r="AC165" s="159">
        <f t="shared" si="75"/>
        <v>1829.953</v>
      </c>
      <c r="AD165" s="159">
        <f t="shared" si="76"/>
        <v>53.755000000000003</v>
      </c>
      <c r="AE165" s="159">
        <f t="shared" si="77"/>
        <v>0</v>
      </c>
      <c r="AF165" s="159">
        <f t="shared" si="78"/>
        <v>0</v>
      </c>
      <c r="AG165" s="159">
        <f t="shared" si="79"/>
        <v>1.3480000000000001</v>
      </c>
      <c r="AH165" s="160">
        <f t="shared" si="80"/>
        <v>2010.52</v>
      </c>
      <c r="AI165" s="135">
        <f t="shared" si="81"/>
        <v>1.9804329228259355E-2</v>
      </c>
      <c r="AJ165" s="135">
        <f t="shared" si="82"/>
        <v>4.259942701390685E-2</v>
      </c>
      <c r="AK165" s="135">
        <f t="shared" si="83"/>
        <v>0.91018890635258543</v>
      </c>
      <c r="AL165" s="135">
        <f t="shared" si="84"/>
        <v>2.6736864094861031E-2</v>
      </c>
      <c r="AM165" s="135">
        <f t="shared" si="85"/>
        <v>0</v>
      </c>
      <c r="AN165" s="135">
        <f t="shared" si="86"/>
        <v>0</v>
      </c>
      <c r="AO165" s="135">
        <f t="shared" si="87"/>
        <v>6.704733103873625E-4</v>
      </c>
      <c r="AP165" s="159">
        <f>IFERROR(VLOOKUP(A165,人口!$A$2:$E$1748,5,0),0)</f>
        <v>3899</v>
      </c>
      <c r="AQ165" s="159">
        <f t="shared" si="62"/>
        <v>1</v>
      </c>
      <c r="AR165" s="159">
        <f t="shared" si="63"/>
        <v>0</v>
      </c>
      <c r="AS165" s="159">
        <f t="shared" si="64"/>
        <v>0</v>
      </c>
      <c r="AT165" s="159">
        <f t="shared" si="65"/>
        <v>0</v>
      </c>
      <c r="AU165" s="159">
        <f t="shared" si="66"/>
        <v>0</v>
      </c>
      <c r="AV165" s="159">
        <f t="shared" si="67"/>
        <v>0</v>
      </c>
      <c r="AW165" s="159">
        <f t="shared" si="68"/>
        <v>0</v>
      </c>
      <c r="AX165" s="159">
        <f t="shared" si="88"/>
        <v>0</v>
      </c>
      <c r="AY165" s="159" t="str">
        <f t="shared" si="89"/>
        <v>5千人未満の市町村平均</v>
      </c>
      <c r="AZ165" s="159"/>
    </row>
    <row r="166" spans="1:52" x14ac:dyDescent="0.3">
      <c r="A166" t="str">
        <f t="shared" si="69"/>
        <v>01345</v>
      </c>
      <c r="B166" s="158" t="str">
        <f t="shared" si="70"/>
        <v>01345</v>
      </c>
      <c r="C166">
        <v>11</v>
      </c>
      <c r="D166" t="s">
        <v>2600</v>
      </c>
      <c r="E166">
        <v>1345</v>
      </c>
      <c r="F166" t="s">
        <v>1566</v>
      </c>
      <c r="G166">
        <v>140.40799999999999</v>
      </c>
      <c r="H166">
        <v>903.93100000000004</v>
      </c>
      <c r="I166">
        <v>164.36199999999999</v>
      </c>
      <c r="J166">
        <v>1054.1310000000001</v>
      </c>
      <c r="K166">
        <v>1401.9</v>
      </c>
      <c r="L166">
        <v>4259.2370000000001</v>
      </c>
      <c r="M166">
        <v>11.526</v>
      </c>
      <c r="N166">
        <v>71.78</v>
      </c>
      <c r="O166">
        <v>0</v>
      </c>
      <c r="P166">
        <v>14.069000000000001</v>
      </c>
      <c r="Q166">
        <v>2.1619999999999999</v>
      </c>
      <c r="R166">
        <v>3.7759999999999998</v>
      </c>
      <c r="S166">
        <v>96.465000000000003</v>
      </c>
      <c r="T166">
        <v>13.257</v>
      </c>
      <c r="U166">
        <v>23.152000000000001</v>
      </c>
      <c r="V166">
        <v>0.77500000000000002</v>
      </c>
      <c r="W166">
        <v>8.5530000000000008</v>
      </c>
      <c r="Y166" t="str">
        <f t="shared" si="71"/>
        <v>北海道</v>
      </c>
      <c r="Z166" t="str">
        <f t="shared" si="72"/>
        <v>北海道森町</v>
      </c>
      <c r="AA166" s="159">
        <f t="shared" si="73"/>
        <v>164.36199999999999</v>
      </c>
      <c r="AB166" s="159">
        <f t="shared" si="74"/>
        <v>1054.1310000000001</v>
      </c>
      <c r="AC166" s="159">
        <f t="shared" si="75"/>
        <v>4259.2370000000001</v>
      </c>
      <c r="AD166" s="159">
        <f t="shared" si="76"/>
        <v>71.78</v>
      </c>
      <c r="AE166" s="159">
        <f t="shared" si="77"/>
        <v>96.465000000000003</v>
      </c>
      <c r="AF166" s="159">
        <f t="shared" si="78"/>
        <v>13.257</v>
      </c>
      <c r="AG166" s="159">
        <f t="shared" si="79"/>
        <v>23.152000000000001</v>
      </c>
      <c r="AH166" s="160">
        <f t="shared" si="80"/>
        <v>5682.384</v>
      </c>
      <c r="AI166" s="135">
        <f t="shared" si="81"/>
        <v>2.8924831549574967E-2</v>
      </c>
      <c r="AJ166" s="135">
        <f t="shared" si="82"/>
        <v>0.18550858231333892</v>
      </c>
      <c r="AK166" s="135">
        <f t="shared" si="83"/>
        <v>0.749551068706374</v>
      </c>
      <c r="AL166" s="135">
        <f t="shared" si="84"/>
        <v>1.2632022052715903E-2</v>
      </c>
      <c r="AM166" s="135">
        <f t="shared" si="85"/>
        <v>1.6976149447133458E-2</v>
      </c>
      <c r="AN166" s="135">
        <f t="shared" si="86"/>
        <v>2.3329996705608066E-3</v>
      </c>
      <c r="AO166" s="135">
        <f t="shared" si="87"/>
        <v>4.0743462603020138E-3</v>
      </c>
      <c r="AP166" s="159">
        <f>IFERROR(VLOOKUP(A166,人口!$A$2:$E$1748,5,0),0)</f>
        <v>15230</v>
      </c>
      <c r="AQ166" s="159">
        <f t="shared" si="62"/>
        <v>0</v>
      </c>
      <c r="AR166" s="159">
        <f t="shared" si="63"/>
        <v>0</v>
      </c>
      <c r="AS166" s="159">
        <f t="shared" si="64"/>
        <v>1</v>
      </c>
      <c r="AT166" s="159">
        <f t="shared" si="65"/>
        <v>0</v>
      </c>
      <c r="AU166" s="159">
        <f t="shared" si="66"/>
        <v>0</v>
      </c>
      <c r="AV166" s="159">
        <f t="shared" si="67"/>
        <v>0</v>
      </c>
      <c r="AW166" s="159">
        <f t="shared" si="68"/>
        <v>0</v>
      </c>
      <c r="AX166" s="159">
        <f t="shared" si="88"/>
        <v>0</v>
      </c>
      <c r="AY166" s="159" t="str">
        <f t="shared" si="89"/>
        <v>1万～3万人未満の市町村平均</v>
      </c>
      <c r="AZ166" s="159"/>
    </row>
    <row r="167" spans="1:52" x14ac:dyDescent="0.3">
      <c r="A167" t="str">
        <f t="shared" si="69"/>
        <v>01346</v>
      </c>
      <c r="B167" s="158" t="str">
        <f t="shared" si="70"/>
        <v>01346</v>
      </c>
      <c r="C167">
        <v>11</v>
      </c>
      <c r="D167" t="s">
        <v>2600</v>
      </c>
      <c r="E167">
        <v>1346</v>
      </c>
      <c r="F167" t="s">
        <v>1715</v>
      </c>
      <c r="G167">
        <v>124.012</v>
      </c>
      <c r="H167">
        <v>2334.6030000000001</v>
      </c>
      <c r="I167">
        <v>142.339</v>
      </c>
      <c r="J167">
        <v>2668.73</v>
      </c>
      <c r="K167">
        <v>3766.3</v>
      </c>
      <c r="L167">
        <v>10368.648999999999</v>
      </c>
      <c r="M167">
        <v>20.756</v>
      </c>
      <c r="N167">
        <v>133.54400000000001</v>
      </c>
      <c r="O167">
        <v>0</v>
      </c>
      <c r="P167">
        <v>18.137</v>
      </c>
      <c r="Q167">
        <v>11.461</v>
      </c>
      <c r="R167">
        <v>24.472000000000001</v>
      </c>
      <c r="S167">
        <v>119.274</v>
      </c>
      <c r="T167">
        <v>70.277000000000001</v>
      </c>
      <c r="U167">
        <v>150.06399999999999</v>
      </c>
      <c r="V167">
        <v>1.0620000000000001</v>
      </c>
      <c r="W167">
        <v>8.9260000000000002</v>
      </c>
      <c r="Y167" t="str">
        <f t="shared" si="71"/>
        <v>北海道</v>
      </c>
      <c r="Z167" t="str">
        <f t="shared" si="72"/>
        <v>北海道八雲町</v>
      </c>
      <c r="AA167" s="159">
        <f t="shared" si="73"/>
        <v>142.339</v>
      </c>
      <c r="AB167" s="159">
        <f t="shared" si="74"/>
        <v>2668.73</v>
      </c>
      <c r="AC167" s="159">
        <f t="shared" si="75"/>
        <v>10368.648999999999</v>
      </c>
      <c r="AD167" s="159">
        <f t="shared" si="76"/>
        <v>133.54400000000001</v>
      </c>
      <c r="AE167" s="159">
        <f t="shared" si="77"/>
        <v>119.274</v>
      </c>
      <c r="AF167" s="159">
        <f t="shared" si="78"/>
        <v>70.277000000000001</v>
      </c>
      <c r="AG167" s="159">
        <f t="shared" si="79"/>
        <v>150.06399999999999</v>
      </c>
      <c r="AH167" s="160">
        <f t="shared" si="80"/>
        <v>13652.876999999999</v>
      </c>
      <c r="AI167" s="135">
        <f t="shared" si="81"/>
        <v>1.0425568178780195E-2</v>
      </c>
      <c r="AJ167" s="135">
        <f t="shared" si="82"/>
        <v>0.19547015621689115</v>
      </c>
      <c r="AK167" s="135">
        <f t="shared" si="83"/>
        <v>0.75944791709469006</v>
      </c>
      <c r="AL167" s="135">
        <f t="shared" si="84"/>
        <v>9.7813816091656004E-3</v>
      </c>
      <c r="AM167" s="135">
        <f t="shared" si="85"/>
        <v>8.7361806599444217E-3</v>
      </c>
      <c r="AN167" s="135">
        <f t="shared" si="86"/>
        <v>5.1474132521665585E-3</v>
      </c>
      <c r="AO167" s="135">
        <f t="shared" si="87"/>
        <v>1.0991382988362088E-2</v>
      </c>
      <c r="AP167" s="159">
        <f>IFERROR(VLOOKUP(A167,人口!$A$2:$E$1748,5,0),0)</f>
        <v>16293</v>
      </c>
      <c r="AQ167" s="159">
        <f t="shared" si="62"/>
        <v>0</v>
      </c>
      <c r="AR167" s="159">
        <f t="shared" si="63"/>
        <v>0</v>
      </c>
      <c r="AS167" s="159">
        <f t="shared" si="64"/>
        <v>1</v>
      </c>
      <c r="AT167" s="159">
        <f t="shared" si="65"/>
        <v>0</v>
      </c>
      <c r="AU167" s="159">
        <f t="shared" si="66"/>
        <v>0</v>
      </c>
      <c r="AV167" s="159">
        <f t="shared" si="67"/>
        <v>0</v>
      </c>
      <c r="AW167" s="159">
        <f t="shared" si="68"/>
        <v>0</v>
      </c>
      <c r="AX167" s="159">
        <f t="shared" si="88"/>
        <v>0</v>
      </c>
      <c r="AY167" s="159" t="str">
        <f t="shared" si="89"/>
        <v>1万～3万人未満の市町村平均</v>
      </c>
      <c r="AZ167" s="159"/>
    </row>
    <row r="168" spans="1:52" x14ac:dyDescent="0.3">
      <c r="A168" t="str">
        <f t="shared" si="69"/>
        <v>01347</v>
      </c>
      <c r="B168" s="158" t="str">
        <f t="shared" si="70"/>
        <v>01347</v>
      </c>
      <c r="C168">
        <v>11</v>
      </c>
      <c r="D168" t="s">
        <v>2600</v>
      </c>
      <c r="E168">
        <v>1347</v>
      </c>
      <c r="F168" t="s">
        <v>1726</v>
      </c>
      <c r="G168">
        <v>54.741</v>
      </c>
      <c r="H168">
        <v>871.88099999999997</v>
      </c>
      <c r="I168">
        <v>62.031999999999996</v>
      </c>
      <c r="J168">
        <v>982.96500000000003</v>
      </c>
      <c r="K168">
        <v>1105.9000000000001</v>
      </c>
      <c r="L168">
        <v>2854.9070000000002</v>
      </c>
      <c r="M168">
        <v>0.85199999999999998</v>
      </c>
      <c r="N168">
        <v>5.52</v>
      </c>
      <c r="O168">
        <v>0</v>
      </c>
      <c r="P168">
        <v>0</v>
      </c>
      <c r="Q168">
        <v>0</v>
      </c>
      <c r="R168">
        <v>0.54400000000000004</v>
      </c>
      <c r="S168">
        <v>0</v>
      </c>
      <c r="T168">
        <v>0</v>
      </c>
      <c r="U168">
        <v>3.3340000000000001</v>
      </c>
      <c r="V168">
        <v>0.27400000000000002</v>
      </c>
      <c r="W168">
        <v>3.0550000000000002</v>
      </c>
      <c r="Y168" t="str">
        <f t="shared" si="71"/>
        <v>北海道</v>
      </c>
      <c r="Z168" t="str">
        <f t="shared" si="72"/>
        <v>北海道長万部町</v>
      </c>
      <c r="AA168" s="159">
        <f t="shared" si="73"/>
        <v>62.031999999999996</v>
      </c>
      <c r="AB168" s="159">
        <f t="shared" si="74"/>
        <v>982.96500000000003</v>
      </c>
      <c r="AC168" s="159">
        <f t="shared" si="75"/>
        <v>2854.9070000000002</v>
      </c>
      <c r="AD168" s="159">
        <f t="shared" si="76"/>
        <v>5.52</v>
      </c>
      <c r="AE168" s="159">
        <f t="shared" si="77"/>
        <v>0</v>
      </c>
      <c r="AF168" s="159">
        <f t="shared" si="78"/>
        <v>0</v>
      </c>
      <c r="AG168" s="159">
        <f t="shared" si="79"/>
        <v>3.3340000000000001</v>
      </c>
      <c r="AH168" s="160">
        <f t="shared" si="80"/>
        <v>3908.7580000000003</v>
      </c>
      <c r="AI168" s="135">
        <f t="shared" si="81"/>
        <v>1.5870002696508709E-2</v>
      </c>
      <c r="AJ168" s="135">
        <f t="shared" si="82"/>
        <v>0.25147757932315074</v>
      </c>
      <c r="AK168" s="135">
        <f t="shared" si="83"/>
        <v>0.73038724832798552</v>
      </c>
      <c r="AL168" s="135">
        <f t="shared" si="84"/>
        <v>1.4122132912807595E-3</v>
      </c>
      <c r="AM168" s="135">
        <f t="shared" si="85"/>
        <v>0</v>
      </c>
      <c r="AN168" s="135">
        <f t="shared" si="86"/>
        <v>0</v>
      </c>
      <c r="AO168" s="135">
        <f t="shared" si="87"/>
        <v>8.5295636107428493E-4</v>
      </c>
      <c r="AP168" s="159">
        <f>IFERROR(VLOOKUP(A168,人口!$A$2:$E$1748,5,0),0)</f>
        <v>5271</v>
      </c>
      <c r="AQ168" s="159">
        <f t="shared" si="62"/>
        <v>0</v>
      </c>
      <c r="AR168" s="159">
        <f t="shared" si="63"/>
        <v>1</v>
      </c>
      <c r="AS168" s="159">
        <f t="shared" si="64"/>
        <v>0</v>
      </c>
      <c r="AT168" s="159">
        <f t="shared" si="65"/>
        <v>0</v>
      </c>
      <c r="AU168" s="159">
        <f t="shared" si="66"/>
        <v>0</v>
      </c>
      <c r="AV168" s="159">
        <f t="shared" si="67"/>
        <v>0</v>
      </c>
      <c r="AW168" s="159">
        <f t="shared" si="68"/>
        <v>0</v>
      </c>
      <c r="AX168" s="159">
        <f t="shared" si="88"/>
        <v>0</v>
      </c>
      <c r="AY168" s="159" t="str">
        <f t="shared" si="89"/>
        <v>5千～1万人未満の市町村平均</v>
      </c>
      <c r="AZ168" s="159"/>
    </row>
    <row r="169" spans="1:52" x14ac:dyDescent="0.3">
      <c r="A169" t="str">
        <f t="shared" si="69"/>
        <v>01361</v>
      </c>
      <c r="B169" s="158" t="str">
        <f t="shared" si="70"/>
        <v>01361</v>
      </c>
      <c r="C169">
        <v>11</v>
      </c>
      <c r="D169" t="s">
        <v>2600</v>
      </c>
      <c r="E169">
        <v>1361</v>
      </c>
      <c r="F169" t="s">
        <v>1736</v>
      </c>
      <c r="G169">
        <v>49.835000000000001</v>
      </c>
      <c r="H169">
        <v>339.14699999999999</v>
      </c>
      <c r="I169">
        <v>53.780999999999999</v>
      </c>
      <c r="J169">
        <v>365.84100000000001</v>
      </c>
      <c r="K169">
        <v>356.2</v>
      </c>
      <c r="L169">
        <v>817.78899999999999</v>
      </c>
      <c r="M169">
        <v>0.17899999999999999</v>
      </c>
      <c r="N169">
        <v>1.1020000000000001</v>
      </c>
      <c r="O169">
        <v>0</v>
      </c>
      <c r="P169">
        <v>0</v>
      </c>
      <c r="Q169">
        <v>0</v>
      </c>
      <c r="R169">
        <v>5.3999999999999999E-2</v>
      </c>
      <c r="S169">
        <v>0</v>
      </c>
      <c r="T169">
        <v>0</v>
      </c>
      <c r="U169">
        <v>0.32900000000000001</v>
      </c>
      <c r="V169">
        <v>0.40600000000000003</v>
      </c>
      <c r="W169">
        <v>4.2619999999999996</v>
      </c>
      <c r="Y169" t="str">
        <f t="shared" si="71"/>
        <v>北海道</v>
      </c>
      <c r="Z169" t="str">
        <f t="shared" si="72"/>
        <v>北海道江差町</v>
      </c>
      <c r="AA169" s="159">
        <f t="shared" si="73"/>
        <v>53.780999999999999</v>
      </c>
      <c r="AB169" s="159">
        <f t="shared" si="74"/>
        <v>365.84100000000001</v>
      </c>
      <c r="AC169" s="159">
        <f t="shared" si="75"/>
        <v>817.78899999999999</v>
      </c>
      <c r="AD169" s="159">
        <f t="shared" si="76"/>
        <v>1.1020000000000001</v>
      </c>
      <c r="AE169" s="159">
        <f t="shared" si="77"/>
        <v>0</v>
      </c>
      <c r="AF169" s="159">
        <f t="shared" si="78"/>
        <v>0</v>
      </c>
      <c r="AG169" s="159">
        <f t="shared" si="79"/>
        <v>0.32900000000000001</v>
      </c>
      <c r="AH169" s="160">
        <f t="shared" si="80"/>
        <v>1238.8420000000001</v>
      </c>
      <c r="AI169" s="135">
        <f t="shared" si="81"/>
        <v>4.3412315694818224E-2</v>
      </c>
      <c r="AJ169" s="135">
        <f t="shared" si="82"/>
        <v>0.29530884487287318</v>
      </c>
      <c r="AK169" s="135">
        <f t="shared" si="83"/>
        <v>0.66012372844963274</v>
      </c>
      <c r="AL169" s="135">
        <f t="shared" si="84"/>
        <v>8.8954039336735439E-4</v>
      </c>
      <c r="AM169" s="135">
        <f t="shared" si="85"/>
        <v>0</v>
      </c>
      <c r="AN169" s="135">
        <f t="shared" si="86"/>
        <v>0</v>
      </c>
      <c r="AO169" s="135">
        <f t="shared" si="87"/>
        <v>2.655705893084025E-4</v>
      </c>
      <c r="AP169" s="159">
        <f>IFERROR(VLOOKUP(A169,人口!$A$2:$E$1748,5,0),0)</f>
        <v>7488</v>
      </c>
      <c r="AQ169" s="159">
        <f t="shared" si="62"/>
        <v>0</v>
      </c>
      <c r="AR169" s="159">
        <f t="shared" si="63"/>
        <v>1</v>
      </c>
      <c r="AS169" s="159">
        <f t="shared" si="64"/>
        <v>0</v>
      </c>
      <c r="AT169" s="159">
        <f t="shared" si="65"/>
        <v>0</v>
      </c>
      <c r="AU169" s="159">
        <f t="shared" si="66"/>
        <v>0</v>
      </c>
      <c r="AV169" s="159">
        <f t="shared" si="67"/>
        <v>0</v>
      </c>
      <c r="AW169" s="159">
        <f t="shared" si="68"/>
        <v>0</v>
      </c>
      <c r="AX169" s="159">
        <f t="shared" si="88"/>
        <v>0</v>
      </c>
      <c r="AY169" s="159" t="str">
        <f t="shared" si="89"/>
        <v>5千～1万人未満の市町村平均</v>
      </c>
      <c r="AZ169" s="159"/>
    </row>
    <row r="170" spans="1:52" x14ac:dyDescent="0.3">
      <c r="A170" t="str">
        <f t="shared" si="69"/>
        <v>01362</v>
      </c>
      <c r="B170" s="158" t="str">
        <f t="shared" si="70"/>
        <v>01362</v>
      </c>
      <c r="C170">
        <v>11</v>
      </c>
      <c r="D170" t="s">
        <v>2600</v>
      </c>
      <c r="E170">
        <v>1362</v>
      </c>
      <c r="F170" t="s">
        <v>1745</v>
      </c>
      <c r="G170">
        <v>37.271000000000001</v>
      </c>
      <c r="H170">
        <v>281.30700000000002</v>
      </c>
      <c r="I170">
        <v>41.182000000000002</v>
      </c>
      <c r="J170">
        <v>310.666</v>
      </c>
      <c r="K170">
        <v>2274.9</v>
      </c>
      <c r="L170">
        <v>7024.2520000000004</v>
      </c>
      <c r="M170">
        <v>21.216000000000001</v>
      </c>
      <c r="N170">
        <v>130.91300000000001</v>
      </c>
      <c r="O170">
        <v>0</v>
      </c>
      <c r="P170">
        <v>0</v>
      </c>
      <c r="Q170">
        <v>0</v>
      </c>
      <c r="R170">
        <v>0</v>
      </c>
      <c r="S170">
        <v>0</v>
      </c>
      <c r="T170">
        <v>0</v>
      </c>
      <c r="U170">
        <v>0</v>
      </c>
      <c r="V170">
        <v>0.224</v>
      </c>
      <c r="W170">
        <v>2.6019999999999999</v>
      </c>
      <c r="Y170" t="str">
        <f t="shared" si="71"/>
        <v>北海道</v>
      </c>
      <c r="Z170" t="str">
        <f t="shared" si="72"/>
        <v>北海道上ノ国町</v>
      </c>
      <c r="AA170" s="159">
        <f t="shared" si="73"/>
        <v>41.182000000000002</v>
      </c>
      <c r="AB170" s="159">
        <f t="shared" si="74"/>
        <v>310.666</v>
      </c>
      <c r="AC170" s="159">
        <f t="shared" si="75"/>
        <v>7024.2520000000004</v>
      </c>
      <c r="AD170" s="159">
        <f t="shared" si="76"/>
        <v>130.91300000000001</v>
      </c>
      <c r="AE170" s="159">
        <f t="shared" si="77"/>
        <v>0</v>
      </c>
      <c r="AF170" s="159">
        <f t="shared" si="78"/>
        <v>0</v>
      </c>
      <c r="AG170" s="159">
        <f t="shared" si="79"/>
        <v>0</v>
      </c>
      <c r="AH170" s="160">
        <f t="shared" si="80"/>
        <v>7507.0130000000008</v>
      </c>
      <c r="AI170" s="135">
        <f t="shared" si="81"/>
        <v>5.4858037411151406E-3</v>
      </c>
      <c r="AJ170" s="135">
        <f t="shared" si="82"/>
        <v>4.1383437060785691E-2</v>
      </c>
      <c r="AK170" s="135">
        <f t="shared" si="83"/>
        <v>0.93569199893486255</v>
      </c>
      <c r="AL170" s="135">
        <f t="shared" si="84"/>
        <v>1.7438760263236524E-2</v>
      </c>
      <c r="AM170" s="135">
        <f t="shared" si="85"/>
        <v>0</v>
      </c>
      <c r="AN170" s="135">
        <f t="shared" si="86"/>
        <v>0</v>
      </c>
      <c r="AO170" s="135">
        <f t="shared" si="87"/>
        <v>0</v>
      </c>
      <c r="AP170" s="159">
        <f>IFERROR(VLOOKUP(A170,人口!$A$2:$E$1748,5,0),0)</f>
        <v>4707</v>
      </c>
      <c r="AQ170" s="159">
        <f t="shared" si="62"/>
        <v>1</v>
      </c>
      <c r="AR170" s="159">
        <f t="shared" si="63"/>
        <v>0</v>
      </c>
      <c r="AS170" s="159">
        <f t="shared" si="64"/>
        <v>0</v>
      </c>
      <c r="AT170" s="159">
        <f t="shared" si="65"/>
        <v>0</v>
      </c>
      <c r="AU170" s="159">
        <f t="shared" si="66"/>
        <v>0</v>
      </c>
      <c r="AV170" s="159">
        <f t="shared" si="67"/>
        <v>0</v>
      </c>
      <c r="AW170" s="159">
        <f t="shared" si="68"/>
        <v>0</v>
      </c>
      <c r="AX170" s="159">
        <f t="shared" si="88"/>
        <v>0</v>
      </c>
      <c r="AY170" s="159" t="str">
        <f t="shared" si="89"/>
        <v>5千人未満の市町村平均</v>
      </c>
      <c r="AZ170" s="159"/>
    </row>
    <row r="171" spans="1:52" x14ac:dyDescent="0.3">
      <c r="A171" t="str">
        <f t="shared" si="69"/>
        <v>01363</v>
      </c>
      <c r="B171" s="158" t="str">
        <f t="shared" si="70"/>
        <v>01363</v>
      </c>
      <c r="C171">
        <v>11</v>
      </c>
      <c r="D171" t="s">
        <v>2600</v>
      </c>
      <c r="E171">
        <v>1363</v>
      </c>
      <c r="F171" t="s">
        <v>1754</v>
      </c>
      <c r="G171">
        <v>40.39</v>
      </c>
      <c r="H171">
        <v>1315.441</v>
      </c>
      <c r="I171">
        <v>44.066000000000003</v>
      </c>
      <c r="J171">
        <v>1434.0119999999999</v>
      </c>
      <c r="K171">
        <v>1113.7</v>
      </c>
      <c r="L171">
        <v>2787.9009999999998</v>
      </c>
      <c r="M171">
        <v>10.726000000000001</v>
      </c>
      <c r="N171">
        <v>63.621000000000002</v>
      </c>
      <c r="O171">
        <v>0</v>
      </c>
      <c r="P171">
        <v>0</v>
      </c>
      <c r="Q171">
        <v>0</v>
      </c>
      <c r="R171">
        <v>6.0000000000000001E-3</v>
      </c>
      <c r="S171">
        <v>0</v>
      </c>
      <c r="T171">
        <v>0</v>
      </c>
      <c r="U171">
        <v>3.5999999999999997E-2</v>
      </c>
      <c r="V171">
        <v>0.193</v>
      </c>
      <c r="W171">
        <v>2.1509999999999998</v>
      </c>
      <c r="Y171" t="str">
        <f t="shared" si="71"/>
        <v>北海道</v>
      </c>
      <c r="Z171" t="str">
        <f t="shared" si="72"/>
        <v>北海道厚沢部町</v>
      </c>
      <c r="AA171" s="159">
        <f t="shared" si="73"/>
        <v>44.066000000000003</v>
      </c>
      <c r="AB171" s="159">
        <f t="shared" si="74"/>
        <v>1434.0119999999999</v>
      </c>
      <c r="AC171" s="159">
        <f t="shared" si="75"/>
        <v>2787.9009999999998</v>
      </c>
      <c r="AD171" s="159">
        <f t="shared" si="76"/>
        <v>63.621000000000002</v>
      </c>
      <c r="AE171" s="159">
        <f t="shared" si="77"/>
        <v>0</v>
      </c>
      <c r="AF171" s="159">
        <f t="shared" si="78"/>
        <v>0</v>
      </c>
      <c r="AG171" s="159">
        <f t="shared" si="79"/>
        <v>3.5999999999999997E-2</v>
      </c>
      <c r="AH171" s="160">
        <f t="shared" si="80"/>
        <v>4329.6359999999995</v>
      </c>
      <c r="AI171" s="135">
        <f t="shared" si="81"/>
        <v>1.0177760901840249E-2</v>
      </c>
      <c r="AJ171" s="135">
        <f t="shared" si="82"/>
        <v>0.33120844338877453</v>
      </c>
      <c r="AK171" s="135">
        <f t="shared" si="83"/>
        <v>0.64391117405712628</v>
      </c>
      <c r="AL171" s="135">
        <f t="shared" si="84"/>
        <v>1.4694306865519414E-2</v>
      </c>
      <c r="AM171" s="135">
        <f t="shared" si="85"/>
        <v>0</v>
      </c>
      <c r="AN171" s="135">
        <f t="shared" si="86"/>
        <v>0</v>
      </c>
      <c r="AO171" s="135">
        <f t="shared" si="87"/>
        <v>8.3147867395781075E-6</v>
      </c>
      <c r="AP171" s="159">
        <f>IFERROR(VLOOKUP(A171,人口!$A$2:$E$1748,5,0),0)</f>
        <v>3792</v>
      </c>
      <c r="AQ171" s="159">
        <f t="shared" si="62"/>
        <v>1</v>
      </c>
      <c r="AR171" s="159">
        <f t="shared" si="63"/>
        <v>0</v>
      </c>
      <c r="AS171" s="159">
        <f t="shared" si="64"/>
        <v>0</v>
      </c>
      <c r="AT171" s="159">
        <f t="shared" si="65"/>
        <v>0</v>
      </c>
      <c r="AU171" s="159">
        <f t="shared" si="66"/>
        <v>0</v>
      </c>
      <c r="AV171" s="159">
        <f t="shared" si="67"/>
        <v>0</v>
      </c>
      <c r="AW171" s="159">
        <f t="shared" si="68"/>
        <v>0</v>
      </c>
      <c r="AX171" s="159">
        <f t="shared" si="88"/>
        <v>0</v>
      </c>
      <c r="AY171" s="159" t="str">
        <f t="shared" si="89"/>
        <v>5千人未満の市町村平均</v>
      </c>
      <c r="AZ171" s="159"/>
    </row>
    <row r="172" spans="1:52" x14ac:dyDescent="0.3">
      <c r="A172" t="str">
        <f t="shared" si="69"/>
        <v>01364</v>
      </c>
      <c r="B172" s="158" t="str">
        <f t="shared" si="70"/>
        <v>01364</v>
      </c>
      <c r="C172">
        <v>11</v>
      </c>
      <c r="D172" t="s">
        <v>2600</v>
      </c>
      <c r="E172">
        <v>1364</v>
      </c>
      <c r="F172" t="s">
        <v>1763</v>
      </c>
      <c r="G172">
        <v>23.472000000000001</v>
      </c>
      <c r="H172">
        <v>285.38799999999998</v>
      </c>
      <c r="I172">
        <v>25.58</v>
      </c>
      <c r="J172">
        <v>310.565</v>
      </c>
      <c r="K172">
        <v>231.5</v>
      </c>
      <c r="L172">
        <v>543.01</v>
      </c>
      <c r="M172">
        <v>4.4189999999999996</v>
      </c>
      <c r="N172">
        <v>27.928999999999998</v>
      </c>
      <c r="O172">
        <v>0</v>
      </c>
      <c r="P172">
        <v>0</v>
      </c>
      <c r="Q172">
        <v>0</v>
      </c>
      <c r="R172">
        <v>4.9000000000000002E-2</v>
      </c>
      <c r="S172">
        <v>0</v>
      </c>
      <c r="T172">
        <v>0</v>
      </c>
      <c r="U172">
        <v>0.29899999999999999</v>
      </c>
      <c r="V172">
        <v>0.19</v>
      </c>
      <c r="W172">
        <v>2.1240000000000001</v>
      </c>
      <c r="Y172" t="str">
        <f t="shared" si="71"/>
        <v>北海道</v>
      </c>
      <c r="Z172" t="str">
        <f t="shared" si="72"/>
        <v>北海道乙部町</v>
      </c>
      <c r="AA172" s="159">
        <f t="shared" si="73"/>
        <v>25.58</v>
      </c>
      <c r="AB172" s="159">
        <f t="shared" si="74"/>
        <v>310.565</v>
      </c>
      <c r="AC172" s="159">
        <f t="shared" si="75"/>
        <v>543.01</v>
      </c>
      <c r="AD172" s="159">
        <f t="shared" si="76"/>
        <v>27.928999999999998</v>
      </c>
      <c r="AE172" s="159">
        <f t="shared" si="77"/>
        <v>0</v>
      </c>
      <c r="AF172" s="159">
        <f t="shared" si="78"/>
        <v>0</v>
      </c>
      <c r="AG172" s="159">
        <f t="shared" si="79"/>
        <v>0.29899999999999999</v>
      </c>
      <c r="AH172" s="160">
        <f t="shared" si="80"/>
        <v>907.38299999999992</v>
      </c>
      <c r="AI172" s="135">
        <f t="shared" si="81"/>
        <v>2.8190962360987587E-2</v>
      </c>
      <c r="AJ172" s="135">
        <f t="shared" si="82"/>
        <v>0.34226451233933192</v>
      </c>
      <c r="AK172" s="135">
        <f t="shared" si="83"/>
        <v>0.59843528036121463</v>
      </c>
      <c r="AL172" s="135">
        <f t="shared" si="84"/>
        <v>3.0779725870993837E-2</v>
      </c>
      <c r="AM172" s="135">
        <f t="shared" si="85"/>
        <v>0</v>
      </c>
      <c r="AN172" s="135">
        <f t="shared" si="86"/>
        <v>0</v>
      </c>
      <c r="AO172" s="135">
        <f t="shared" si="87"/>
        <v>3.2951906747205975E-4</v>
      </c>
      <c r="AP172" s="159">
        <f>IFERROR(VLOOKUP(A172,人口!$A$2:$E$1748,5,0),0)</f>
        <v>3625</v>
      </c>
      <c r="AQ172" s="159">
        <f t="shared" si="62"/>
        <v>1</v>
      </c>
      <c r="AR172" s="159">
        <f t="shared" si="63"/>
        <v>0</v>
      </c>
      <c r="AS172" s="159">
        <f t="shared" si="64"/>
        <v>0</v>
      </c>
      <c r="AT172" s="159">
        <f t="shared" si="65"/>
        <v>0</v>
      </c>
      <c r="AU172" s="159">
        <f t="shared" si="66"/>
        <v>0</v>
      </c>
      <c r="AV172" s="159">
        <f t="shared" si="67"/>
        <v>0</v>
      </c>
      <c r="AW172" s="159">
        <f t="shared" si="68"/>
        <v>0</v>
      </c>
      <c r="AX172" s="159">
        <f t="shared" si="88"/>
        <v>0</v>
      </c>
      <c r="AY172" s="159" t="str">
        <f t="shared" si="89"/>
        <v>5千人未満の市町村平均</v>
      </c>
      <c r="AZ172" s="159"/>
    </row>
    <row r="173" spans="1:52" x14ac:dyDescent="0.3">
      <c r="A173" t="str">
        <f t="shared" si="69"/>
        <v>01367</v>
      </c>
      <c r="B173" s="158" t="str">
        <f t="shared" si="70"/>
        <v>01367</v>
      </c>
      <c r="C173">
        <v>11</v>
      </c>
      <c r="D173" t="s">
        <v>2600</v>
      </c>
      <c r="E173">
        <v>1367</v>
      </c>
      <c r="F173" t="s">
        <v>1772</v>
      </c>
      <c r="G173">
        <v>22.651</v>
      </c>
      <c r="H173">
        <v>182.87200000000001</v>
      </c>
      <c r="I173">
        <v>26.059000000000001</v>
      </c>
      <c r="J173">
        <v>210.21799999999999</v>
      </c>
      <c r="K173">
        <v>794.3</v>
      </c>
      <c r="L173">
        <v>2667.4479999999999</v>
      </c>
      <c r="M173">
        <v>1.9319999999999999</v>
      </c>
      <c r="N173">
        <v>12.510999999999999</v>
      </c>
      <c r="O173">
        <v>0</v>
      </c>
      <c r="P173">
        <v>0</v>
      </c>
      <c r="Q173">
        <v>0</v>
      </c>
      <c r="R173">
        <v>0.22900000000000001</v>
      </c>
      <c r="S173">
        <v>0</v>
      </c>
      <c r="T173">
        <v>0</v>
      </c>
      <c r="U173">
        <v>1.407</v>
      </c>
      <c r="V173">
        <v>0.129</v>
      </c>
      <c r="W173">
        <v>1.452</v>
      </c>
      <c r="Y173" t="str">
        <f t="shared" si="71"/>
        <v>北海道</v>
      </c>
      <c r="Z173" t="str">
        <f t="shared" si="72"/>
        <v>北海道奥尻町</v>
      </c>
      <c r="AA173" s="159">
        <f t="shared" si="73"/>
        <v>26.059000000000001</v>
      </c>
      <c r="AB173" s="159">
        <f t="shared" si="74"/>
        <v>210.21799999999999</v>
      </c>
      <c r="AC173" s="159">
        <f t="shared" si="75"/>
        <v>2667.4479999999999</v>
      </c>
      <c r="AD173" s="159">
        <f t="shared" si="76"/>
        <v>12.510999999999999</v>
      </c>
      <c r="AE173" s="159">
        <f t="shared" si="77"/>
        <v>0</v>
      </c>
      <c r="AF173" s="159">
        <f t="shared" si="78"/>
        <v>0</v>
      </c>
      <c r="AG173" s="159">
        <f t="shared" si="79"/>
        <v>1.407</v>
      </c>
      <c r="AH173" s="160">
        <f t="shared" si="80"/>
        <v>2917.643</v>
      </c>
      <c r="AI173" s="135">
        <f t="shared" si="81"/>
        <v>8.9315245216772584E-3</v>
      </c>
      <c r="AJ173" s="135">
        <f t="shared" si="82"/>
        <v>7.2050624425263818E-2</v>
      </c>
      <c r="AK173" s="135">
        <f t="shared" si="83"/>
        <v>0.91424756215890701</v>
      </c>
      <c r="AL173" s="135">
        <f t="shared" si="84"/>
        <v>4.2880503200700016E-3</v>
      </c>
      <c r="AM173" s="135">
        <f t="shared" si="85"/>
        <v>0</v>
      </c>
      <c r="AN173" s="135">
        <f t="shared" si="86"/>
        <v>0</v>
      </c>
      <c r="AO173" s="135">
        <f t="shared" si="87"/>
        <v>4.8223857408188735E-4</v>
      </c>
      <c r="AP173" s="159">
        <f>IFERROR(VLOOKUP(A173,人口!$A$2:$E$1748,5,0),0)</f>
        <v>2586</v>
      </c>
      <c r="AQ173" s="159">
        <f t="shared" si="62"/>
        <v>1</v>
      </c>
      <c r="AR173" s="159">
        <f t="shared" si="63"/>
        <v>0</v>
      </c>
      <c r="AS173" s="159">
        <f t="shared" si="64"/>
        <v>0</v>
      </c>
      <c r="AT173" s="159">
        <f t="shared" si="65"/>
        <v>0</v>
      </c>
      <c r="AU173" s="159">
        <f t="shared" si="66"/>
        <v>0</v>
      </c>
      <c r="AV173" s="159">
        <f t="shared" si="67"/>
        <v>0</v>
      </c>
      <c r="AW173" s="159">
        <f t="shared" si="68"/>
        <v>0</v>
      </c>
      <c r="AX173" s="159">
        <f t="shared" si="88"/>
        <v>0</v>
      </c>
      <c r="AY173" s="159" t="str">
        <f t="shared" si="89"/>
        <v>5千人未満の市町村平均</v>
      </c>
      <c r="AZ173" s="159"/>
    </row>
    <row r="174" spans="1:52" x14ac:dyDescent="0.3">
      <c r="A174" t="str">
        <f t="shared" si="69"/>
        <v>01370</v>
      </c>
      <c r="B174" s="158" t="str">
        <f t="shared" si="70"/>
        <v>01370</v>
      </c>
      <c r="C174">
        <v>11</v>
      </c>
      <c r="D174" t="s">
        <v>2600</v>
      </c>
      <c r="E174">
        <v>1370</v>
      </c>
      <c r="F174" t="s">
        <v>1783</v>
      </c>
      <c r="G174">
        <v>53.024000000000001</v>
      </c>
      <c r="H174">
        <v>1502.8240000000001</v>
      </c>
      <c r="I174">
        <v>57.271000000000001</v>
      </c>
      <c r="J174">
        <v>1621.703</v>
      </c>
      <c r="K174">
        <v>2157.1</v>
      </c>
      <c r="L174">
        <v>5740.2179999999998</v>
      </c>
      <c r="M174">
        <v>17.77</v>
      </c>
      <c r="N174">
        <v>115.087</v>
      </c>
      <c r="O174">
        <v>0</v>
      </c>
      <c r="P174">
        <v>0</v>
      </c>
      <c r="Q174">
        <v>0</v>
      </c>
      <c r="R174">
        <v>0</v>
      </c>
      <c r="S174">
        <v>0</v>
      </c>
      <c r="T174">
        <v>0</v>
      </c>
      <c r="U174">
        <v>0</v>
      </c>
      <c r="V174">
        <v>0.26200000000000001</v>
      </c>
      <c r="W174">
        <v>2.9529999999999998</v>
      </c>
      <c r="Y174" t="str">
        <f t="shared" si="71"/>
        <v>北海道</v>
      </c>
      <c r="Z174" t="str">
        <f t="shared" si="72"/>
        <v>北海道今金町</v>
      </c>
      <c r="AA174" s="159">
        <f t="shared" si="73"/>
        <v>57.271000000000001</v>
      </c>
      <c r="AB174" s="159">
        <f t="shared" si="74"/>
        <v>1621.703</v>
      </c>
      <c r="AC174" s="159">
        <f t="shared" si="75"/>
        <v>5740.2179999999998</v>
      </c>
      <c r="AD174" s="159">
        <f t="shared" si="76"/>
        <v>115.087</v>
      </c>
      <c r="AE174" s="159">
        <f t="shared" si="77"/>
        <v>0</v>
      </c>
      <c r="AF174" s="159">
        <f t="shared" si="78"/>
        <v>0</v>
      </c>
      <c r="AG174" s="159">
        <f t="shared" si="79"/>
        <v>0</v>
      </c>
      <c r="AH174" s="160">
        <f t="shared" si="80"/>
        <v>7534.2790000000005</v>
      </c>
      <c r="AI174" s="135">
        <f t="shared" si="81"/>
        <v>7.6013909227412467E-3</v>
      </c>
      <c r="AJ174" s="135">
        <f t="shared" si="82"/>
        <v>0.21524329003478632</v>
      </c>
      <c r="AK174" s="135">
        <f t="shared" si="83"/>
        <v>0.7618802011446616</v>
      </c>
      <c r="AL174" s="135">
        <f t="shared" si="84"/>
        <v>1.5275117897810792E-2</v>
      </c>
      <c r="AM174" s="135">
        <f t="shared" si="85"/>
        <v>0</v>
      </c>
      <c r="AN174" s="135">
        <f t="shared" si="86"/>
        <v>0</v>
      </c>
      <c r="AO174" s="135">
        <f t="shared" si="87"/>
        <v>0</v>
      </c>
      <c r="AP174" s="159">
        <f>IFERROR(VLOOKUP(A174,人口!$A$2:$E$1748,5,0),0)</f>
        <v>5178</v>
      </c>
      <c r="AQ174" s="159">
        <f t="shared" si="62"/>
        <v>0</v>
      </c>
      <c r="AR174" s="159">
        <f t="shared" si="63"/>
        <v>1</v>
      </c>
      <c r="AS174" s="159">
        <f t="shared" si="64"/>
        <v>0</v>
      </c>
      <c r="AT174" s="159">
        <f t="shared" si="65"/>
        <v>0</v>
      </c>
      <c r="AU174" s="159">
        <f t="shared" si="66"/>
        <v>0</v>
      </c>
      <c r="AV174" s="159">
        <f t="shared" si="67"/>
        <v>0</v>
      </c>
      <c r="AW174" s="159">
        <f t="shared" si="68"/>
        <v>0</v>
      </c>
      <c r="AX174" s="159">
        <f t="shared" si="88"/>
        <v>0</v>
      </c>
      <c r="AY174" s="159" t="str">
        <f t="shared" si="89"/>
        <v>5千～1万人未満の市町村平均</v>
      </c>
      <c r="AZ174" s="159"/>
    </row>
    <row r="175" spans="1:52" x14ac:dyDescent="0.3">
      <c r="A175" t="str">
        <f t="shared" si="69"/>
        <v>01371</v>
      </c>
      <c r="B175" s="158" t="str">
        <f t="shared" si="70"/>
        <v>01371</v>
      </c>
      <c r="C175">
        <v>11</v>
      </c>
      <c r="D175" t="s">
        <v>2600</v>
      </c>
      <c r="E175">
        <v>1371</v>
      </c>
      <c r="F175" t="s">
        <v>1790</v>
      </c>
      <c r="G175">
        <v>83.835999999999999</v>
      </c>
      <c r="H175">
        <v>1688.462</v>
      </c>
      <c r="I175">
        <v>93.963999999999999</v>
      </c>
      <c r="J175">
        <v>1892.011</v>
      </c>
      <c r="K175">
        <v>1728.5</v>
      </c>
      <c r="L175">
        <v>4735.3580000000002</v>
      </c>
      <c r="M175">
        <v>14.794</v>
      </c>
      <c r="N175">
        <v>95.81</v>
      </c>
      <c r="O175">
        <v>0</v>
      </c>
      <c r="P175">
        <v>0</v>
      </c>
      <c r="Q175">
        <v>0</v>
      </c>
      <c r="R175">
        <v>0.312</v>
      </c>
      <c r="S175">
        <v>0</v>
      </c>
      <c r="T175">
        <v>0</v>
      </c>
      <c r="U175">
        <v>1.9119999999999999</v>
      </c>
      <c r="V175">
        <v>0.41199999999999998</v>
      </c>
      <c r="W175">
        <v>4.5810000000000004</v>
      </c>
      <c r="Y175" t="str">
        <f t="shared" si="71"/>
        <v>北海道</v>
      </c>
      <c r="Z175" t="str">
        <f t="shared" si="72"/>
        <v>北海道せたな町</v>
      </c>
      <c r="AA175" s="159">
        <f t="shared" si="73"/>
        <v>93.963999999999999</v>
      </c>
      <c r="AB175" s="159">
        <f t="shared" si="74"/>
        <v>1892.011</v>
      </c>
      <c r="AC175" s="159">
        <f t="shared" si="75"/>
        <v>4735.3580000000002</v>
      </c>
      <c r="AD175" s="159">
        <f t="shared" si="76"/>
        <v>95.81</v>
      </c>
      <c r="AE175" s="159">
        <f t="shared" si="77"/>
        <v>0</v>
      </c>
      <c r="AF175" s="159">
        <f t="shared" si="78"/>
        <v>0</v>
      </c>
      <c r="AG175" s="159">
        <f t="shared" si="79"/>
        <v>1.9119999999999999</v>
      </c>
      <c r="AH175" s="160">
        <f t="shared" si="80"/>
        <v>6819.0550000000012</v>
      </c>
      <c r="AI175" s="135">
        <f t="shared" si="81"/>
        <v>1.377962195641478E-2</v>
      </c>
      <c r="AJ175" s="135">
        <f t="shared" si="82"/>
        <v>0.27745941336446173</v>
      </c>
      <c r="AK175" s="135">
        <f t="shared" si="83"/>
        <v>0.69443023996726805</v>
      </c>
      <c r="AL175" s="135">
        <f t="shared" si="84"/>
        <v>1.4050333953898302E-2</v>
      </c>
      <c r="AM175" s="135">
        <f t="shared" si="85"/>
        <v>0</v>
      </c>
      <c r="AN175" s="135">
        <f t="shared" si="86"/>
        <v>0</v>
      </c>
      <c r="AO175" s="135">
        <f t="shared" si="87"/>
        <v>2.8039075795693093E-4</v>
      </c>
      <c r="AP175" s="159">
        <f>IFERROR(VLOOKUP(A175,人口!$A$2:$E$1748,5,0),0)</f>
        <v>7743</v>
      </c>
      <c r="AQ175" s="159">
        <f t="shared" si="62"/>
        <v>0</v>
      </c>
      <c r="AR175" s="159">
        <f t="shared" si="63"/>
        <v>1</v>
      </c>
      <c r="AS175" s="159">
        <f t="shared" si="64"/>
        <v>0</v>
      </c>
      <c r="AT175" s="159">
        <f t="shared" si="65"/>
        <v>0</v>
      </c>
      <c r="AU175" s="159">
        <f t="shared" si="66"/>
        <v>0</v>
      </c>
      <c r="AV175" s="159">
        <f t="shared" si="67"/>
        <v>0</v>
      </c>
      <c r="AW175" s="159">
        <f t="shared" si="68"/>
        <v>0</v>
      </c>
      <c r="AX175" s="159">
        <f t="shared" si="88"/>
        <v>0</v>
      </c>
      <c r="AY175" s="159" t="str">
        <f t="shared" si="89"/>
        <v>5千～1万人未満の市町村平均</v>
      </c>
      <c r="AZ175" s="159"/>
    </row>
    <row r="176" spans="1:52" x14ac:dyDescent="0.3">
      <c r="A176" t="str">
        <f t="shared" si="69"/>
        <v>01571</v>
      </c>
      <c r="B176" s="158" t="str">
        <f t="shared" si="70"/>
        <v>01571</v>
      </c>
      <c r="C176">
        <v>11</v>
      </c>
      <c r="D176" t="s">
        <v>2600</v>
      </c>
      <c r="E176">
        <v>1571</v>
      </c>
      <c r="F176" t="s">
        <v>1943</v>
      </c>
      <c r="G176">
        <v>37.329000000000001</v>
      </c>
      <c r="H176">
        <v>600.41600000000005</v>
      </c>
      <c r="I176">
        <v>44.134</v>
      </c>
      <c r="J176">
        <v>706.65300000000002</v>
      </c>
      <c r="K176">
        <v>324.5</v>
      </c>
      <c r="L176">
        <v>782.04</v>
      </c>
      <c r="M176">
        <v>1.913</v>
      </c>
      <c r="N176">
        <v>11.455</v>
      </c>
      <c r="O176">
        <v>0</v>
      </c>
      <c r="P176">
        <v>0</v>
      </c>
      <c r="Q176">
        <v>0</v>
      </c>
      <c r="R176">
        <v>0</v>
      </c>
      <c r="S176">
        <v>0</v>
      </c>
      <c r="T176">
        <v>0</v>
      </c>
      <c r="U176">
        <v>0</v>
      </c>
      <c r="V176">
        <v>0.20100000000000001</v>
      </c>
      <c r="W176">
        <v>2.1629999999999998</v>
      </c>
      <c r="Y176" t="str">
        <f t="shared" si="71"/>
        <v>北海道</v>
      </c>
      <c r="Z176" t="str">
        <f t="shared" si="72"/>
        <v>北海道豊浦町</v>
      </c>
      <c r="AA176" s="159">
        <f t="shared" si="73"/>
        <v>44.134</v>
      </c>
      <c r="AB176" s="159">
        <f t="shared" si="74"/>
        <v>706.65300000000002</v>
      </c>
      <c r="AC176" s="159">
        <f t="shared" si="75"/>
        <v>782.04</v>
      </c>
      <c r="AD176" s="159">
        <f t="shared" si="76"/>
        <v>11.455</v>
      </c>
      <c r="AE176" s="159">
        <f t="shared" si="77"/>
        <v>0</v>
      </c>
      <c r="AF176" s="159">
        <f t="shared" si="78"/>
        <v>0</v>
      </c>
      <c r="AG176" s="159">
        <f t="shared" si="79"/>
        <v>0</v>
      </c>
      <c r="AH176" s="160">
        <f t="shared" si="80"/>
        <v>1544.2819999999999</v>
      </c>
      <c r="AI176" s="135">
        <f t="shared" si="81"/>
        <v>2.8578977155726739E-2</v>
      </c>
      <c r="AJ176" s="135">
        <f t="shared" si="82"/>
        <v>0.45759323750454906</v>
      </c>
      <c r="AK176" s="135">
        <f t="shared" si="83"/>
        <v>0.5064100986736878</v>
      </c>
      <c r="AL176" s="135">
        <f t="shared" si="84"/>
        <v>7.4176866660363846E-3</v>
      </c>
      <c r="AM176" s="135">
        <f t="shared" si="85"/>
        <v>0</v>
      </c>
      <c r="AN176" s="135">
        <f t="shared" si="86"/>
        <v>0</v>
      </c>
      <c r="AO176" s="135">
        <f t="shared" si="87"/>
        <v>0</v>
      </c>
      <c r="AP176" s="159">
        <f>IFERROR(VLOOKUP(A176,人口!$A$2:$E$1748,5,0),0)</f>
        <v>3923</v>
      </c>
      <c r="AQ176" s="159">
        <f t="shared" si="62"/>
        <v>1</v>
      </c>
      <c r="AR176" s="159">
        <f t="shared" si="63"/>
        <v>0</v>
      </c>
      <c r="AS176" s="159">
        <f t="shared" si="64"/>
        <v>0</v>
      </c>
      <c r="AT176" s="159">
        <f t="shared" si="65"/>
        <v>0</v>
      </c>
      <c r="AU176" s="159">
        <f t="shared" si="66"/>
        <v>0</v>
      </c>
      <c r="AV176" s="159">
        <f t="shared" si="67"/>
        <v>0</v>
      </c>
      <c r="AW176" s="159">
        <f t="shared" si="68"/>
        <v>0</v>
      </c>
      <c r="AX176" s="159">
        <f t="shared" si="88"/>
        <v>0</v>
      </c>
      <c r="AY176" s="159" t="str">
        <f t="shared" si="89"/>
        <v>5千人未満の市町村平均</v>
      </c>
      <c r="AZ176" s="159"/>
    </row>
    <row r="177" spans="1:52" x14ac:dyDescent="0.3">
      <c r="A177" t="str">
        <f t="shared" si="69"/>
        <v>01575</v>
      </c>
      <c r="B177" s="158" t="str">
        <f t="shared" si="70"/>
        <v>01575</v>
      </c>
      <c r="C177">
        <v>11</v>
      </c>
      <c r="D177" t="s">
        <v>2600</v>
      </c>
      <c r="E177">
        <v>1575</v>
      </c>
      <c r="F177" t="s">
        <v>1944</v>
      </c>
      <c r="G177">
        <v>24.244</v>
      </c>
      <c r="H177">
        <v>372.17099999999999</v>
      </c>
      <c r="I177">
        <v>28.905000000000001</v>
      </c>
      <c r="J177">
        <v>442.01499999999999</v>
      </c>
      <c r="K177">
        <v>431</v>
      </c>
      <c r="L177">
        <v>1052.52</v>
      </c>
      <c r="M177">
        <v>10.782</v>
      </c>
      <c r="N177">
        <v>63.011000000000003</v>
      </c>
      <c r="O177">
        <v>0</v>
      </c>
      <c r="P177">
        <v>4.2779999999999996</v>
      </c>
      <c r="Q177">
        <v>2.0070000000000001</v>
      </c>
      <c r="R177">
        <v>3.234</v>
      </c>
      <c r="S177">
        <v>28.209</v>
      </c>
      <c r="T177">
        <v>12.308</v>
      </c>
      <c r="U177">
        <v>19.832000000000001</v>
      </c>
      <c r="V177">
        <v>0.15</v>
      </c>
      <c r="W177">
        <v>1.6439999999999999</v>
      </c>
      <c r="Y177" t="str">
        <f t="shared" si="71"/>
        <v>北海道</v>
      </c>
      <c r="Z177" t="str">
        <f t="shared" si="72"/>
        <v>北海道壮瞥町</v>
      </c>
      <c r="AA177" s="159">
        <f t="shared" si="73"/>
        <v>28.905000000000001</v>
      </c>
      <c r="AB177" s="159">
        <f t="shared" si="74"/>
        <v>442.01499999999999</v>
      </c>
      <c r="AC177" s="159">
        <f t="shared" si="75"/>
        <v>1052.52</v>
      </c>
      <c r="AD177" s="159">
        <f t="shared" si="76"/>
        <v>63.011000000000003</v>
      </c>
      <c r="AE177" s="159">
        <f t="shared" si="77"/>
        <v>28.209</v>
      </c>
      <c r="AF177" s="159">
        <f t="shared" si="78"/>
        <v>12.308</v>
      </c>
      <c r="AG177" s="159">
        <f t="shared" si="79"/>
        <v>19.832000000000001</v>
      </c>
      <c r="AH177" s="160">
        <f t="shared" si="80"/>
        <v>1646.8000000000002</v>
      </c>
      <c r="AI177" s="135">
        <f t="shared" si="81"/>
        <v>1.75522224921059E-2</v>
      </c>
      <c r="AJ177" s="135">
        <f t="shared" si="82"/>
        <v>0.26840842846733054</v>
      </c>
      <c r="AK177" s="135">
        <f t="shared" si="83"/>
        <v>0.63913043478260856</v>
      </c>
      <c r="AL177" s="135">
        <f t="shared" si="84"/>
        <v>3.8262691280058291E-2</v>
      </c>
      <c r="AM177" s="135">
        <f t="shared" si="85"/>
        <v>1.7129584649016271E-2</v>
      </c>
      <c r="AN177" s="135">
        <f t="shared" si="86"/>
        <v>7.4738887539470477E-3</v>
      </c>
      <c r="AO177" s="135">
        <f t="shared" si="87"/>
        <v>1.2042749574933204E-2</v>
      </c>
      <c r="AP177" s="159">
        <f>IFERROR(VLOOKUP(A177,人口!$A$2:$E$1748,5,0),0)</f>
        <v>2517</v>
      </c>
      <c r="AQ177" s="159">
        <f t="shared" si="62"/>
        <v>1</v>
      </c>
      <c r="AR177" s="159">
        <f t="shared" si="63"/>
        <v>0</v>
      </c>
      <c r="AS177" s="159">
        <f t="shared" si="64"/>
        <v>0</v>
      </c>
      <c r="AT177" s="159">
        <f t="shared" si="65"/>
        <v>0</v>
      </c>
      <c r="AU177" s="159">
        <f t="shared" si="66"/>
        <v>0</v>
      </c>
      <c r="AV177" s="159">
        <f t="shared" si="67"/>
        <v>0</v>
      </c>
      <c r="AW177" s="159">
        <f t="shared" si="68"/>
        <v>0</v>
      </c>
      <c r="AX177" s="159">
        <f t="shared" si="88"/>
        <v>0</v>
      </c>
      <c r="AY177" s="159" t="str">
        <f t="shared" si="89"/>
        <v>5千人未満の市町村平均</v>
      </c>
      <c r="AZ177" s="159"/>
    </row>
    <row r="178" spans="1:52" x14ac:dyDescent="0.3">
      <c r="A178" t="str">
        <f t="shared" si="69"/>
        <v>01578</v>
      </c>
      <c r="B178" s="158" t="str">
        <f t="shared" si="70"/>
        <v>01578</v>
      </c>
      <c r="C178">
        <v>11</v>
      </c>
      <c r="D178" t="s">
        <v>2600</v>
      </c>
      <c r="E178">
        <v>1578</v>
      </c>
      <c r="F178" t="s">
        <v>1945</v>
      </c>
      <c r="G178">
        <v>147.99700000000001</v>
      </c>
      <c r="H178">
        <v>384.64600000000002</v>
      </c>
      <c r="I178">
        <v>179.95599999999999</v>
      </c>
      <c r="J178">
        <v>463.75700000000001</v>
      </c>
      <c r="K178">
        <v>718.8</v>
      </c>
      <c r="L178">
        <v>1870.3420000000001</v>
      </c>
      <c r="M178">
        <v>4.423</v>
      </c>
      <c r="N178">
        <v>24.146999999999998</v>
      </c>
      <c r="O178">
        <v>0</v>
      </c>
      <c r="P178">
        <v>2.6539999999999999</v>
      </c>
      <c r="Q178">
        <v>1.159</v>
      </c>
      <c r="R178">
        <v>3.62</v>
      </c>
      <c r="S178">
        <v>17.544</v>
      </c>
      <c r="T178">
        <v>7.1070000000000002</v>
      </c>
      <c r="U178">
        <v>22.196000000000002</v>
      </c>
      <c r="V178">
        <v>1.351</v>
      </c>
      <c r="W178">
        <v>12.097</v>
      </c>
      <c r="Y178" t="str">
        <f t="shared" si="71"/>
        <v>北海道</v>
      </c>
      <c r="Z178" t="str">
        <f t="shared" si="72"/>
        <v>北海道白老町</v>
      </c>
      <c r="AA178" s="159">
        <f t="shared" si="73"/>
        <v>179.95599999999999</v>
      </c>
      <c r="AB178" s="159">
        <f t="shared" si="74"/>
        <v>463.75700000000001</v>
      </c>
      <c r="AC178" s="159">
        <f t="shared" si="75"/>
        <v>1870.3420000000001</v>
      </c>
      <c r="AD178" s="159">
        <f t="shared" si="76"/>
        <v>24.146999999999998</v>
      </c>
      <c r="AE178" s="159">
        <f t="shared" si="77"/>
        <v>17.544</v>
      </c>
      <c r="AF178" s="159">
        <f t="shared" si="78"/>
        <v>7.1070000000000002</v>
      </c>
      <c r="AG178" s="159">
        <f t="shared" si="79"/>
        <v>22.196000000000002</v>
      </c>
      <c r="AH178" s="160">
        <f t="shared" si="80"/>
        <v>2585.049</v>
      </c>
      <c r="AI178" s="135">
        <f t="shared" si="81"/>
        <v>6.9614154315836951E-2</v>
      </c>
      <c r="AJ178" s="135">
        <f t="shared" si="82"/>
        <v>0.17939969416440463</v>
      </c>
      <c r="AK178" s="135">
        <f t="shared" si="83"/>
        <v>0.7235228423136274</v>
      </c>
      <c r="AL178" s="135">
        <f t="shared" si="84"/>
        <v>9.341022162442569E-3</v>
      </c>
      <c r="AM178" s="135">
        <f t="shared" si="85"/>
        <v>6.7867185496290399E-3</v>
      </c>
      <c r="AN178" s="135">
        <f t="shared" si="86"/>
        <v>2.7492709035689461E-3</v>
      </c>
      <c r="AO178" s="135">
        <f t="shared" si="87"/>
        <v>8.5862975904905485E-3</v>
      </c>
      <c r="AP178" s="159">
        <f>IFERROR(VLOOKUP(A178,人口!$A$2:$E$1748,5,0),0)</f>
        <v>16638</v>
      </c>
      <c r="AQ178" s="159">
        <f t="shared" si="62"/>
        <v>0</v>
      </c>
      <c r="AR178" s="159">
        <f t="shared" si="63"/>
        <v>0</v>
      </c>
      <c r="AS178" s="159">
        <f t="shared" si="64"/>
        <v>1</v>
      </c>
      <c r="AT178" s="159">
        <f t="shared" si="65"/>
        <v>0</v>
      </c>
      <c r="AU178" s="159">
        <f t="shared" si="66"/>
        <v>0</v>
      </c>
      <c r="AV178" s="159">
        <f t="shared" si="67"/>
        <v>0</v>
      </c>
      <c r="AW178" s="159">
        <f t="shared" si="68"/>
        <v>0</v>
      </c>
      <c r="AX178" s="159">
        <f t="shared" si="88"/>
        <v>0</v>
      </c>
      <c r="AY178" s="159" t="str">
        <f t="shared" si="89"/>
        <v>1万～3万人未満の市町村平均</v>
      </c>
      <c r="AZ178" s="159"/>
    </row>
    <row r="179" spans="1:52" x14ac:dyDescent="0.3">
      <c r="A179" t="str">
        <f t="shared" si="69"/>
        <v>01581</v>
      </c>
      <c r="B179" s="158" t="str">
        <f t="shared" si="70"/>
        <v>01581</v>
      </c>
      <c r="C179">
        <v>11</v>
      </c>
      <c r="D179" t="s">
        <v>2600</v>
      </c>
      <c r="E179">
        <v>1581</v>
      </c>
      <c r="F179" t="s">
        <v>1946</v>
      </c>
      <c r="G179">
        <v>62.780999999999999</v>
      </c>
      <c r="H179">
        <v>987.44600000000003</v>
      </c>
      <c r="I179">
        <v>77.111999999999995</v>
      </c>
      <c r="J179">
        <v>1205.549</v>
      </c>
      <c r="K179">
        <v>1331.3</v>
      </c>
      <c r="L179">
        <v>2960.047</v>
      </c>
      <c r="M179">
        <v>0.38300000000000001</v>
      </c>
      <c r="N179">
        <v>1.8939999999999999</v>
      </c>
      <c r="O179">
        <v>0</v>
      </c>
      <c r="P179">
        <v>0</v>
      </c>
      <c r="Q179">
        <v>0</v>
      </c>
      <c r="R179">
        <v>17.103999999999999</v>
      </c>
      <c r="S179">
        <v>0</v>
      </c>
      <c r="T179">
        <v>0</v>
      </c>
      <c r="U179">
        <v>104.879</v>
      </c>
      <c r="V179">
        <v>0.22900000000000001</v>
      </c>
      <c r="W179">
        <v>2.3370000000000002</v>
      </c>
      <c r="Y179" t="str">
        <f t="shared" si="71"/>
        <v>北海道</v>
      </c>
      <c r="Z179" t="str">
        <f t="shared" si="72"/>
        <v>北海道厚真町</v>
      </c>
      <c r="AA179" s="159">
        <f t="shared" si="73"/>
        <v>77.111999999999995</v>
      </c>
      <c r="AB179" s="159">
        <f t="shared" si="74"/>
        <v>1205.549</v>
      </c>
      <c r="AC179" s="159">
        <f t="shared" si="75"/>
        <v>2960.047</v>
      </c>
      <c r="AD179" s="159">
        <f t="shared" si="76"/>
        <v>1.8939999999999999</v>
      </c>
      <c r="AE179" s="159">
        <f t="shared" si="77"/>
        <v>0</v>
      </c>
      <c r="AF179" s="159">
        <f t="shared" si="78"/>
        <v>0</v>
      </c>
      <c r="AG179" s="159">
        <f t="shared" si="79"/>
        <v>104.879</v>
      </c>
      <c r="AH179" s="160">
        <f t="shared" si="80"/>
        <v>4349.4810000000007</v>
      </c>
      <c r="AI179" s="135">
        <f t="shared" si="81"/>
        <v>1.7729011806236188E-2</v>
      </c>
      <c r="AJ179" s="135">
        <f t="shared" si="82"/>
        <v>0.27717077048962846</v>
      </c>
      <c r="AK179" s="135">
        <f t="shared" si="83"/>
        <v>0.68055177157918367</v>
      </c>
      <c r="AL179" s="135">
        <f t="shared" si="84"/>
        <v>4.3545425304766235E-4</v>
      </c>
      <c r="AM179" s="135">
        <f t="shared" si="85"/>
        <v>0</v>
      </c>
      <c r="AN179" s="135">
        <f t="shared" si="86"/>
        <v>0</v>
      </c>
      <c r="AO179" s="135">
        <f t="shared" si="87"/>
        <v>2.4112991871903796E-2</v>
      </c>
      <c r="AP179" s="159">
        <f>IFERROR(VLOOKUP(A179,人口!$A$2:$E$1748,5,0),0)</f>
        <v>4500</v>
      </c>
      <c r="AQ179" s="159">
        <f t="shared" si="62"/>
        <v>1</v>
      </c>
      <c r="AR179" s="159">
        <f t="shared" si="63"/>
        <v>0</v>
      </c>
      <c r="AS179" s="159">
        <f t="shared" si="64"/>
        <v>0</v>
      </c>
      <c r="AT179" s="159">
        <f t="shared" si="65"/>
        <v>0</v>
      </c>
      <c r="AU179" s="159">
        <f t="shared" si="66"/>
        <v>0</v>
      </c>
      <c r="AV179" s="159">
        <f t="shared" si="67"/>
        <v>0</v>
      </c>
      <c r="AW179" s="159">
        <f t="shared" si="68"/>
        <v>0</v>
      </c>
      <c r="AX179" s="159">
        <f t="shared" si="88"/>
        <v>0</v>
      </c>
      <c r="AY179" s="159" t="str">
        <f t="shared" si="89"/>
        <v>5千人未満の市町村平均</v>
      </c>
      <c r="AZ179" s="159"/>
    </row>
    <row r="180" spans="1:52" x14ac:dyDescent="0.3">
      <c r="A180" t="str">
        <f t="shared" si="69"/>
        <v>01584</v>
      </c>
      <c r="B180" s="158" t="str">
        <f t="shared" si="70"/>
        <v>01584</v>
      </c>
      <c r="C180">
        <v>11</v>
      </c>
      <c r="D180" t="s">
        <v>2600</v>
      </c>
      <c r="E180">
        <v>1584</v>
      </c>
      <c r="F180" t="s">
        <v>1947</v>
      </c>
      <c r="G180">
        <v>64.468999999999994</v>
      </c>
      <c r="H180">
        <v>825.952</v>
      </c>
      <c r="I180">
        <v>78.206000000000003</v>
      </c>
      <c r="J180">
        <v>997.15</v>
      </c>
      <c r="K180">
        <v>145.9</v>
      </c>
      <c r="L180">
        <v>375.28500000000003</v>
      </c>
      <c r="M180">
        <v>3.1560000000000001</v>
      </c>
      <c r="N180">
        <v>18.895</v>
      </c>
      <c r="O180">
        <v>0</v>
      </c>
      <c r="P180">
        <v>0</v>
      </c>
      <c r="Q180">
        <v>6.5000000000000002E-2</v>
      </c>
      <c r="R180">
        <v>1.129</v>
      </c>
      <c r="S180">
        <v>0</v>
      </c>
      <c r="T180">
        <v>0.39900000000000002</v>
      </c>
      <c r="U180">
        <v>6.9210000000000003</v>
      </c>
      <c r="V180">
        <v>0.55700000000000005</v>
      </c>
      <c r="W180">
        <v>4.8330000000000002</v>
      </c>
      <c r="Y180" t="str">
        <f t="shared" si="71"/>
        <v>北海道</v>
      </c>
      <c r="Z180" t="str">
        <f t="shared" si="72"/>
        <v>北海道洞爺湖町</v>
      </c>
      <c r="AA180" s="159">
        <f t="shared" si="73"/>
        <v>78.206000000000003</v>
      </c>
      <c r="AB180" s="159">
        <f t="shared" si="74"/>
        <v>997.15</v>
      </c>
      <c r="AC180" s="159">
        <f t="shared" si="75"/>
        <v>375.28500000000003</v>
      </c>
      <c r="AD180" s="159">
        <f t="shared" si="76"/>
        <v>18.895</v>
      </c>
      <c r="AE180" s="159">
        <f t="shared" si="77"/>
        <v>0</v>
      </c>
      <c r="AF180" s="159">
        <f t="shared" si="78"/>
        <v>0.39900000000000002</v>
      </c>
      <c r="AG180" s="159">
        <f t="shared" si="79"/>
        <v>6.9210000000000003</v>
      </c>
      <c r="AH180" s="160">
        <f t="shared" si="80"/>
        <v>1476.856</v>
      </c>
      <c r="AI180" s="135">
        <f t="shared" si="81"/>
        <v>5.2954384178281431E-2</v>
      </c>
      <c r="AJ180" s="135">
        <f t="shared" si="82"/>
        <v>0.67518431045409977</v>
      </c>
      <c r="AK180" s="135">
        <f t="shared" si="83"/>
        <v>0.2541107596136658</v>
      </c>
      <c r="AL180" s="135">
        <f t="shared" si="84"/>
        <v>1.2794070647375234E-2</v>
      </c>
      <c r="AM180" s="135">
        <f t="shared" si="85"/>
        <v>0</v>
      </c>
      <c r="AN180" s="135">
        <f t="shared" si="86"/>
        <v>2.7016852015362367E-4</v>
      </c>
      <c r="AO180" s="135">
        <f t="shared" si="87"/>
        <v>4.6863065864241335E-3</v>
      </c>
      <c r="AP180" s="159">
        <f>IFERROR(VLOOKUP(A180,人口!$A$2:$E$1748,5,0),0)</f>
        <v>8689</v>
      </c>
      <c r="AQ180" s="159">
        <f t="shared" si="62"/>
        <v>0</v>
      </c>
      <c r="AR180" s="159">
        <f t="shared" si="63"/>
        <v>1</v>
      </c>
      <c r="AS180" s="159">
        <f t="shared" si="64"/>
        <v>0</v>
      </c>
      <c r="AT180" s="159">
        <f t="shared" si="65"/>
        <v>0</v>
      </c>
      <c r="AU180" s="159">
        <f t="shared" si="66"/>
        <v>0</v>
      </c>
      <c r="AV180" s="159">
        <f t="shared" si="67"/>
        <v>0</v>
      </c>
      <c r="AW180" s="159">
        <f t="shared" si="68"/>
        <v>0</v>
      </c>
      <c r="AX180" s="159">
        <f t="shared" si="88"/>
        <v>0</v>
      </c>
      <c r="AY180" s="159" t="str">
        <f t="shared" si="89"/>
        <v>5千～1万人未満の市町村平均</v>
      </c>
      <c r="AZ180" s="159"/>
    </row>
    <row r="181" spans="1:52" x14ac:dyDescent="0.3">
      <c r="A181" t="str">
        <f t="shared" si="69"/>
        <v>01585</v>
      </c>
      <c r="B181" s="158" t="str">
        <f t="shared" si="70"/>
        <v>01585</v>
      </c>
      <c r="C181">
        <v>11</v>
      </c>
      <c r="D181" t="s">
        <v>2600</v>
      </c>
      <c r="E181">
        <v>1585</v>
      </c>
      <c r="F181" t="s">
        <v>1948</v>
      </c>
      <c r="G181">
        <v>83.656999999999996</v>
      </c>
      <c r="H181">
        <v>2214.88</v>
      </c>
      <c r="I181">
        <v>102.54900000000001</v>
      </c>
      <c r="J181">
        <v>2699.8209999999999</v>
      </c>
      <c r="K181">
        <v>704.5</v>
      </c>
      <c r="L181">
        <v>1671.1120000000001</v>
      </c>
      <c r="M181">
        <v>0</v>
      </c>
      <c r="N181">
        <v>0</v>
      </c>
      <c r="O181">
        <v>0</v>
      </c>
      <c r="P181">
        <v>0</v>
      </c>
      <c r="Q181">
        <v>0.29799999999999999</v>
      </c>
      <c r="R181">
        <v>17.123999999999999</v>
      </c>
      <c r="S181">
        <v>0</v>
      </c>
      <c r="T181">
        <v>1.8280000000000001</v>
      </c>
      <c r="U181">
        <v>105.001</v>
      </c>
      <c r="V181">
        <v>0.41199999999999998</v>
      </c>
      <c r="W181">
        <v>4.3680000000000003</v>
      </c>
      <c r="Y181" t="str">
        <f t="shared" si="71"/>
        <v>北海道</v>
      </c>
      <c r="Z181" t="str">
        <f t="shared" si="72"/>
        <v>北海道安平町</v>
      </c>
      <c r="AA181" s="159">
        <f t="shared" si="73"/>
        <v>102.54900000000001</v>
      </c>
      <c r="AB181" s="159">
        <f t="shared" si="74"/>
        <v>2699.8209999999999</v>
      </c>
      <c r="AC181" s="159">
        <f t="shared" si="75"/>
        <v>1671.1120000000001</v>
      </c>
      <c r="AD181" s="159">
        <f t="shared" si="76"/>
        <v>0</v>
      </c>
      <c r="AE181" s="159">
        <f t="shared" si="77"/>
        <v>0</v>
      </c>
      <c r="AF181" s="159">
        <f t="shared" si="78"/>
        <v>1.8280000000000001</v>
      </c>
      <c r="AG181" s="159">
        <f t="shared" si="79"/>
        <v>105.001</v>
      </c>
      <c r="AH181" s="160">
        <f t="shared" si="80"/>
        <v>4580.3110000000006</v>
      </c>
      <c r="AI181" s="135">
        <f t="shared" si="81"/>
        <v>2.2389091046437676E-2</v>
      </c>
      <c r="AJ181" s="135">
        <f t="shared" si="82"/>
        <v>0.58944054235618493</v>
      </c>
      <c r="AK181" s="135">
        <f t="shared" si="83"/>
        <v>0.36484684118611155</v>
      </c>
      <c r="AL181" s="135">
        <f t="shared" si="84"/>
        <v>0</v>
      </c>
      <c r="AM181" s="135">
        <f t="shared" si="85"/>
        <v>0</v>
      </c>
      <c r="AN181" s="135">
        <f t="shared" si="86"/>
        <v>3.9909953712750072E-4</v>
      </c>
      <c r="AO181" s="135">
        <f t="shared" si="87"/>
        <v>2.2924425874138239E-2</v>
      </c>
      <c r="AP181" s="159">
        <f>IFERROR(VLOOKUP(A181,人口!$A$2:$E$1748,5,0),0)</f>
        <v>7761</v>
      </c>
      <c r="AQ181" s="159">
        <f t="shared" si="62"/>
        <v>0</v>
      </c>
      <c r="AR181" s="159">
        <f t="shared" si="63"/>
        <v>1</v>
      </c>
      <c r="AS181" s="159">
        <f t="shared" si="64"/>
        <v>0</v>
      </c>
      <c r="AT181" s="159">
        <f t="shared" si="65"/>
        <v>0</v>
      </c>
      <c r="AU181" s="159">
        <f t="shared" si="66"/>
        <v>0</v>
      </c>
      <c r="AV181" s="159">
        <f t="shared" si="67"/>
        <v>0</v>
      </c>
      <c r="AW181" s="159">
        <f t="shared" si="68"/>
        <v>0</v>
      </c>
      <c r="AX181" s="159">
        <f t="shared" si="88"/>
        <v>0</v>
      </c>
      <c r="AY181" s="159" t="str">
        <f t="shared" si="89"/>
        <v>5千～1万人未満の市町村平均</v>
      </c>
      <c r="AZ181" s="159"/>
    </row>
    <row r="182" spans="1:52" x14ac:dyDescent="0.3">
      <c r="A182" t="str">
        <f t="shared" si="69"/>
        <v>01586</v>
      </c>
      <c r="B182" s="158" t="str">
        <f t="shared" si="70"/>
        <v>01586</v>
      </c>
      <c r="C182">
        <v>11</v>
      </c>
      <c r="D182" t="s">
        <v>2600</v>
      </c>
      <c r="E182">
        <v>1586</v>
      </c>
      <c r="F182" t="s">
        <v>1949</v>
      </c>
      <c r="G182">
        <v>86.852999999999994</v>
      </c>
      <c r="H182">
        <v>1223.19</v>
      </c>
      <c r="I182">
        <v>109.59399999999999</v>
      </c>
      <c r="J182">
        <v>1531.799</v>
      </c>
      <c r="K182">
        <v>2201.8000000000002</v>
      </c>
      <c r="L182">
        <v>5162.4830000000002</v>
      </c>
      <c r="M182">
        <v>3.3559999999999999</v>
      </c>
      <c r="N182">
        <v>18.324000000000002</v>
      </c>
      <c r="O182">
        <v>0</v>
      </c>
      <c r="P182">
        <v>0</v>
      </c>
      <c r="Q182">
        <v>0</v>
      </c>
      <c r="R182">
        <v>14.113</v>
      </c>
      <c r="S182">
        <v>0</v>
      </c>
      <c r="T182">
        <v>0</v>
      </c>
      <c r="U182">
        <v>86.543000000000006</v>
      </c>
      <c r="V182">
        <v>0.45200000000000001</v>
      </c>
      <c r="W182">
        <v>4.66</v>
      </c>
      <c r="Y182" t="str">
        <f t="shared" si="71"/>
        <v>北海道</v>
      </c>
      <c r="Z182" t="str">
        <f t="shared" si="72"/>
        <v>北海道むかわ町</v>
      </c>
      <c r="AA182" s="159">
        <f t="shared" si="73"/>
        <v>109.59399999999999</v>
      </c>
      <c r="AB182" s="159">
        <f t="shared" si="74"/>
        <v>1531.799</v>
      </c>
      <c r="AC182" s="159">
        <f t="shared" si="75"/>
        <v>5162.4830000000002</v>
      </c>
      <c r="AD182" s="159">
        <f t="shared" si="76"/>
        <v>18.324000000000002</v>
      </c>
      <c r="AE182" s="159">
        <f t="shared" si="77"/>
        <v>0</v>
      </c>
      <c r="AF182" s="159">
        <f t="shared" si="78"/>
        <v>0</v>
      </c>
      <c r="AG182" s="159">
        <f t="shared" si="79"/>
        <v>86.543000000000006</v>
      </c>
      <c r="AH182" s="160">
        <f t="shared" si="80"/>
        <v>6908.7429999999995</v>
      </c>
      <c r="AI182" s="135">
        <f t="shared" si="81"/>
        <v>1.5863088263668224E-2</v>
      </c>
      <c r="AJ182" s="135">
        <f t="shared" si="82"/>
        <v>0.22171891471429753</v>
      </c>
      <c r="AK182" s="135">
        <f t="shared" si="83"/>
        <v>0.74723911426434597</v>
      </c>
      <c r="AL182" s="135">
        <f t="shared" si="84"/>
        <v>2.6522914515708577E-3</v>
      </c>
      <c r="AM182" s="135">
        <f t="shared" si="85"/>
        <v>0</v>
      </c>
      <c r="AN182" s="135">
        <f t="shared" si="86"/>
        <v>0</v>
      </c>
      <c r="AO182" s="135">
        <f t="shared" si="87"/>
        <v>1.2526591306117482E-2</v>
      </c>
      <c r="AP182" s="159">
        <f>IFERROR(VLOOKUP(A182,人口!$A$2:$E$1748,5,0),0)</f>
        <v>7870</v>
      </c>
      <c r="AQ182" s="159">
        <f t="shared" si="62"/>
        <v>0</v>
      </c>
      <c r="AR182" s="159">
        <f t="shared" si="63"/>
        <v>1</v>
      </c>
      <c r="AS182" s="159">
        <f t="shared" si="64"/>
        <v>0</v>
      </c>
      <c r="AT182" s="159">
        <f t="shared" si="65"/>
        <v>0</v>
      </c>
      <c r="AU182" s="159">
        <f t="shared" si="66"/>
        <v>0</v>
      </c>
      <c r="AV182" s="159">
        <f t="shared" si="67"/>
        <v>0</v>
      </c>
      <c r="AW182" s="159">
        <f t="shared" si="68"/>
        <v>0</v>
      </c>
      <c r="AX182" s="159">
        <f t="shared" si="88"/>
        <v>0</v>
      </c>
      <c r="AY182" s="159" t="str">
        <f t="shared" si="89"/>
        <v>5千～1万人未満の市町村平均</v>
      </c>
      <c r="AZ182" s="159"/>
    </row>
    <row r="183" spans="1:52" x14ac:dyDescent="0.3">
      <c r="A183" t="str">
        <f t="shared" si="69"/>
        <v>01601</v>
      </c>
      <c r="B183" s="158" t="str">
        <f t="shared" si="70"/>
        <v>01601</v>
      </c>
      <c r="C183">
        <v>11</v>
      </c>
      <c r="D183" t="s">
        <v>2600</v>
      </c>
      <c r="E183">
        <v>1601</v>
      </c>
      <c r="F183" t="s">
        <v>1009</v>
      </c>
      <c r="G183">
        <v>136.351</v>
      </c>
      <c r="H183">
        <v>2961.404</v>
      </c>
      <c r="I183">
        <v>172.50899999999999</v>
      </c>
      <c r="J183">
        <v>3721.3249999999998</v>
      </c>
      <c r="K183">
        <v>1560.5</v>
      </c>
      <c r="L183">
        <v>3594.346</v>
      </c>
      <c r="M183">
        <v>18.928000000000001</v>
      </c>
      <c r="N183">
        <v>109.631</v>
      </c>
      <c r="O183">
        <v>0</v>
      </c>
      <c r="P183">
        <v>0</v>
      </c>
      <c r="Q183">
        <v>0</v>
      </c>
      <c r="R183">
        <v>1.706</v>
      </c>
      <c r="S183">
        <v>0</v>
      </c>
      <c r="T183">
        <v>0</v>
      </c>
      <c r="U183">
        <v>10.461</v>
      </c>
      <c r="V183">
        <v>0.63700000000000001</v>
      </c>
      <c r="W183">
        <v>6.5309999999999997</v>
      </c>
      <c r="Y183" t="str">
        <f t="shared" si="71"/>
        <v>北海道</v>
      </c>
      <c r="Z183" t="str">
        <f t="shared" si="72"/>
        <v>北海道日高町</v>
      </c>
      <c r="AA183" s="159">
        <f t="shared" si="73"/>
        <v>172.50899999999999</v>
      </c>
      <c r="AB183" s="159">
        <f t="shared" si="74"/>
        <v>3721.3249999999998</v>
      </c>
      <c r="AC183" s="159">
        <f t="shared" si="75"/>
        <v>3594.346</v>
      </c>
      <c r="AD183" s="159">
        <f t="shared" si="76"/>
        <v>109.631</v>
      </c>
      <c r="AE183" s="159">
        <f t="shared" si="77"/>
        <v>0</v>
      </c>
      <c r="AF183" s="159">
        <f t="shared" si="78"/>
        <v>0</v>
      </c>
      <c r="AG183" s="159">
        <f t="shared" si="79"/>
        <v>10.461</v>
      </c>
      <c r="AH183" s="160">
        <f t="shared" si="80"/>
        <v>7608.2720000000008</v>
      </c>
      <c r="AI183" s="135">
        <f t="shared" si="81"/>
        <v>2.2673873909870725E-2</v>
      </c>
      <c r="AJ183" s="135">
        <f t="shared" si="82"/>
        <v>0.48911566253151822</v>
      </c>
      <c r="AK183" s="135">
        <f t="shared" si="83"/>
        <v>0.47242606468328152</v>
      </c>
      <c r="AL183" s="135">
        <f t="shared" si="84"/>
        <v>1.4409448032352154E-2</v>
      </c>
      <c r="AM183" s="135">
        <f t="shared" si="85"/>
        <v>0</v>
      </c>
      <c r="AN183" s="135">
        <f t="shared" si="86"/>
        <v>0</v>
      </c>
      <c r="AO183" s="135">
        <f t="shared" si="87"/>
        <v>1.3749508429772225E-3</v>
      </c>
      <c r="AP183" s="159">
        <f>IFERROR(VLOOKUP(A183,人口!$A$2:$E$1748,5,0),0)</f>
        <v>11919</v>
      </c>
      <c r="AQ183" s="159">
        <f t="shared" si="62"/>
        <v>0</v>
      </c>
      <c r="AR183" s="159">
        <f t="shared" si="63"/>
        <v>0</v>
      </c>
      <c r="AS183" s="159">
        <f t="shared" si="64"/>
        <v>1</v>
      </c>
      <c r="AT183" s="159">
        <f t="shared" si="65"/>
        <v>0</v>
      </c>
      <c r="AU183" s="159">
        <f t="shared" si="66"/>
        <v>0</v>
      </c>
      <c r="AV183" s="159">
        <f t="shared" si="67"/>
        <v>0</v>
      </c>
      <c r="AW183" s="159">
        <f t="shared" si="68"/>
        <v>0</v>
      </c>
      <c r="AX183" s="159">
        <f t="shared" si="88"/>
        <v>0</v>
      </c>
      <c r="AY183" s="159" t="str">
        <f t="shared" si="89"/>
        <v>1万～3万人未満の市町村平均</v>
      </c>
      <c r="AZ183" s="159"/>
    </row>
    <row r="184" spans="1:52" x14ac:dyDescent="0.3">
      <c r="A184" t="str">
        <f t="shared" si="69"/>
        <v>01602</v>
      </c>
      <c r="B184" s="158" t="str">
        <f t="shared" si="70"/>
        <v>01602</v>
      </c>
      <c r="C184">
        <v>11</v>
      </c>
      <c r="D184" t="s">
        <v>2600</v>
      </c>
      <c r="E184">
        <v>1602</v>
      </c>
      <c r="F184" t="s">
        <v>1950</v>
      </c>
      <c r="G184">
        <v>58.503999999999998</v>
      </c>
      <c r="H184">
        <v>1321.164</v>
      </c>
      <c r="I184">
        <v>73.676000000000002</v>
      </c>
      <c r="J184">
        <v>1651.72</v>
      </c>
      <c r="K184">
        <v>1336.9</v>
      </c>
      <c r="L184">
        <v>2980.1590000000001</v>
      </c>
      <c r="M184">
        <v>8.9719999999999995</v>
      </c>
      <c r="N184">
        <v>51.69</v>
      </c>
      <c r="O184">
        <v>0.29399999999999998</v>
      </c>
      <c r="P184">
        <v>0</v>
      </c>
      <c r="Q184">
        <v>0</v>
      </c>
      <c r="R184">
        <v>2.7679999999999998</v>
      </c>
      <c r="S184">
        <v>0</v>
      </c>
      <c r="T184">
        <v>0</v>
      </c>
      <c r="U184">
        <v>16.975999999999999</v>
      </c>
      <c r="V184">
        <v>0.25800000000000001</v>
      </c>
      <c r="W184">
        <v>2.6680000000000001</v>
      </c>
      <c r="Y184" t="str">
        <f t="shared" si="71"/>
        <v>北海道</v>
      </c>
      <c r="Z184" t="str">
        <f t="shared" si="72"/>
        <v>北海道平取町</v>
      </c>
      <c r="AA184" s="159">
        <f t="shared" si="73"/>
        <v>73.676000000000002</v>
      </c>
      <c r="AB184" s="159">
        <f t="shared" si="74"/>
        <v>1651.72</v>
      </c>
      <c r="AC184" s="159">
        <f t="shared" si="75"/>
        <v>2980.1590000000001</v>
      </c>
      <c r="AD184" s="159">
        <f t="shared" si="76"/>
        <v>51.69</v>
      </c>
      <c r="AE184" s="159">
        <f t="shared" si="77"/>
        <v>0</v>
      </c>
      <c r="AF184" s="159">
        <f t="shared" si="78"/>
        <v>0</v>
      </c>
      <c r="AG184" s="159">
        <f t="shared" si="79"/>
        <v>16.975999999999999</v>
      </c>
      <c r="AH184" s="160">
        <f t="shared" si="80"/>
        <v>4774.2209999999995</v>
      </c>
      <c r="AI184" s="135">
        <f t="shared" si="81"/>
        <v>1.5432046400868331E-2</v>
      </c>
      <c r="AJ184" s="135">
        <f t="shared" si="82"/>
        <v>0.34596638907164123</v>
      </c>
      <c r="AK184" s="135">
        <f t="shared" si="83"/>
        <v>0.62421890398454538</v>
      </c>
      <c r="AL184" s="135">
        <f t="shared" si="84"/>
        <v>1.0826897204800533E-2</v>
      </c>
      <c r="AM184" s="135">
        <f t="shared" si="85"/>
        <v>0</v>
      </c>
      <c r="AN184" s="135">
        <f t="shared" si="86"/>
        <v>0</v>
      </c>
      <c r="AO184" s="135">
        <f t="shared" si="87"/>
        <v>3.5557633381445896E-3</v>
      </c>
      <c r="AP184" s="159">
        <f>IFERROR(VLOOKUP(A184,人口!$A$2:$E$1748,5,0),0)</f>
        <v>4923</v>
      </c>
      <c r="AQ184" s="159">
        <f t="shared" si="62"/>
        <v>1</v>
      </c>
      <c r="AR184" s="159">
        <f t="shared" si="63"/>
        <v>0</v>
      </c>
      <c r="AS184" s="159">
        <f t="shared" si="64"/>
        <v>0</v>
      </c>
      <c r="AT184" s="159">
        <f t="shared" si="65"/>
        <v>0</v>
      </c>
      <c r="AU184" s="159">
        <f t="shared" si="66"/>
        <v>0</v>
      </c>
      <c r="AV184" s="159">
        <f t="shared" si="67"/>
        <v>0</v>
      </c>
      <c r="AW184" s="159">
        <f t="shared" si="68"/>
        <v>0</v>
      </c>
      <c r="AX184" s="159">
        <f t="shared" si="88"/>
        <v>0</v>
      </c>
      <c r="AY184" s="159" t="str">
        <f t="shared" si="89"/>
        <v>5千人未満の市町村平均</v>
      </c>
      <c r="AZ184" s="159"/>
    </row>
    <row r="185" spans="1:52" x14ac:dyDescent="0.3">
      <c r="A185" t="str">
        <f t="shared" si="69"/>
        <v>01604</v>
      </c>
      <c r="B185" s="158" t="str">
        <f t="shared" si="70"/>
        <v>01604</v>
      </c>
      <c r="C185">
        <v>11</v>
      </c>
      <c r="D185" t="s">
        <v>2600</v>
      </c>
      <c r="E185">
        <v>1604</v>
      </c>
      <c r="F185" t="s">
        <v>1951</v>
      </c>
      <c r="G185">
        <v>65.941999999999993</v>
      </c>
      <c r="H185">
        <v>2148.4499999999998</v>
      </c>
      <c r="I185">
        <v>84.259</v>
      </c>
      <c r="J185">
        <v>2730.4349999999999</v>
      </c>
      <c r="K185">
        <v>826.7</v>
      </c>
      <c r="L185">
        <v>1963.2539999999999</v>
      </c>
      <c r="M185">
        <v>13.827999999999999</v>
      </c>
      <c r="N185">
        <v>83.498000000000005</v>
      </c>
      <c r="O185">
        <v>0</v>
      </c>
      <c r="P185">
        <v>0</v>
      </c>
      <c r="Q185">
        <v>0</v>
      </c>
      <c r="R185">
        <v>0</v>
      </c>
      <c r="S185">
        <v>0</v>
      </c>
      <c r="T185">
        <v>0</v>
      </c>
      <c r="U185">
        <v>0</v>
      </c>
      <c r="V185">
        <v>0.26500000000000001</v>
      </c>
      <c r="W185">
        <v>2.7589999999999999</v>
      </c>
      <c r="Y185" t="str">
        <f t="shared" si="71"/>
        <v>北海道</v>
      </c>
      <c r="Z185" t="str">
        <f t="shared" si="72"/>
        <v>北海道新冠町</v>
      </c>
      <c r="AA185" s="159">
        <f t="shared" si="73"/>
        <v>84.259</v>
      </c>
      <c r="AB185" s="159">
        <f t="shared" si="74"/>
        <v>2730.4349999999999</v>
      </c>
      <c r="AC185" s="159">
        <f t="shared" si="75"/>
        <v>1963.2539999999999</v>
      </c>
      <c r="AD185" s="159">
        <f t="shared" si="76"/>
        <v>83.498000000000005</v>
      </c>
      <c r="AE185" s="159">
        <f t="shared" si="77"/>
        <v>0</v>
      </c>
      <c r="AF185" s="159">
        <f t="shared" si="78"/>
        <v>0</v>
      </c>
      <c r="AG185" s="159">
        <f t="shared" si="79"/>
        <v>0</v>
      </c>
      <c r="AH185" s="160">
        <f t="shared" si="80"/>
        <v>4861.4459999999999</v>
      </c>
      <c r="AI185" s="135">
        <f t="shared" si="81"/>
        <v>1.7332085967837554E-2</v>
      </c>
      <c r="AJ185" s="135">
        <f t="shared" si="82"/>
        <v>0.56165079278881225</v>
      </c>
      <c r="AK185" s="135">
        <f t="shared" si="83"/>
        <v>0.40384157306282942</v>
      </c>
      <c r="AL185" s="135">
        <f t="shared" si="84"/>
        <v>1.7175548180520778E-2</v>
      </c>
      <c r="AM185" s="135">
        <f t="shared" si="85"/>
        <v>0</v>
      </c>
      <c r="AN185" s="135">
        <f t="shared" si="86"/>
        <v>0</v>
      </c>
      <c r="AO185" s="135">
        <f t="shared" si="87"/>
        <v>0</v>
      </c>
      <c r="AP185" s="159">
        <f>IFERROR(VLOOKUP(A185,人口!$A$2:$E$1748,5,0),0)</f>
        <v>5483</v>
      </c>
      <c r="AQ185" s="159">
        <f t="shared" si="62"/>
        <v>0</v>
      </c>
      <c r="AR185" s="159">
        <f t="shared" si="63"/>
        <v>1</v>
      </c>
      <c r="AS185" s="159">
        <f t="shared" si="64"/>
        <v>0</v>
      </c>
      <c r="AT185" s="159">
        <f t="shared" si="65"/>
        <v>0</v>
      </c>
      <c r="AU185" s="159">
        <f t="shared" si="66"/>
        <v>0</v>
      </c>
      <c r="AV185" s="159">
        <f t="shared" si="67"/>
        <v>0</v>
      </c>
      <c r="AW185" s="159">
        <f t="shared" si="68"/>
        <v>0</v>
      </c>
      <c r="AX185" s="159">
        <f t="shared" si="88"/>
        <v>0</v>
      </c>
      <c r="AY185" s="159" t="str">
        <f t="shared" si="89"/>
        <v>5千～1万人未満の市町村平均</v>
      </c>
      <c r="AZ185" s="159"/>
    </row>
    <row r="186" spans="1:52" x14ac:dyDescent="0.3">
      <c r="A186" t="str">
        <f t="shared" si="69"/>
        <v>01607</v>
      </c>
      <c r="B186" s="158" t="str">
        <f t="shared" si="70"/>
        <v>01607</v>
      </c>
      <c r="C186">
        <v>11</v>
      </c>
      <c r="D186" t="s">
        <v>2600</v>
      </c>
      <c r="E186">
        <v>1607</v>
      </c>
      <c r="F186" t="s">
        <v>1952</v>
      </c>
      <c r="G186">
        <v>104.619</v>
      </c>
      <c r="H186">
        <v>1832.69</v>
      </c>
      <c r="I186">
        <v>131.17099999999999</v>
      </c>
      <c r="J186">
        <v>2281.0720000000001</v>
      </c>
      <c r="K186">
        <v>468.1</v>
      </c>
      <c r="L186">
        <v>1085.143</v>
      </c>
      <c r="M186">
        <v>5.7160000000000002</v>
      </c>
      <c r="N186">
        <v>31.25</v>
      </c>
      <c r="O186">
        <v>0</v>
      </c>
      <c r="P186">
        <v>0</v>
      </c>
      <c r="Q186">
        <v>0</v>
      </c>
      <c r="R186">
        <v>7.6999999999999999E-2</v>
      </c>
      <c r="S186">
        <v>0</v>
      </c>
      <c r="T186">
        <v>0</v>
      </c>
      <c r="U186">
        <v>0.47199999999999998</v>
      </c>
      <c r="V186">
        <v>0.65700000000000003</v>
      </c>
      <c r="W186">
        <v>6.8780000000000001</v>
      </c>
      <c r="Y186" t="str">
        <f t="shared" si="71"/>
        <v>北海道</v>
      </c>
      <c r="Z186" t="str">
        <f t="shared" si="72"/>
        <v>北海道浦河町</v>
      </c>
      <c r="AA186" s="159">
        <f t="shared" si="73"/>
        <v>131.17099999999999</v>
      </c>
      <c r="AB186" s="159">
        <f t="shared" si="74"/>
        <v>2281.0720000000001</v>
      </c>
      <c r="AC186" s="159">
        <f t="shared" si="75"/>
        <v>1085.143</v>
      </c>
      <c r="AD186" s="159">
        <f t="shared" si="76"/>
        <v>31.25</v>
      </c>
      <c r="AE186" s="159">
        <f t="shared" si="77"/>
        <v>0</v>
      </c>
      <c r="AF186" s="159">
        <f t="shared" si="78"/>
        <v>0</v>
      </c>
      <c r="AG186" s="159">
        <f t="shared" si="79"/>
        <v>0.47199999999999998</v>
      </c>
      <c r="AH186" s="160">
        <f t="shared" si="80"/>
        <v>3529.1080000000002</v>
      </c>
      <c r="AI186" s="135">
        <f t="shared" si="81"/>
        <v>3.7168315619697662E-2</v>
      </c>
      <c r="AJ186" s="135">
        <f t="shared" si="82"/>
        <v>0.64635936332920385</v>
      </c>
      <c r="AK186" s="135">
        <f t="shared" si="83"/>
        <v>0.30748364742592177</v>
      </c>
      <c r="AL186" s="135">
        <f t="shared" si="84"/>
        <v>8.8549287808704063E-3</v>
      </c>
      <c r="AM186" s="135">
        <f t="shared" si="85"/>
        <v>0</v>
      </c>
      <c r="AN186" s="135">
        <f t="shared" si="86"/>
        <v>0</v>
      </c>
      <c r="AO186" s="135">
        <f t="shared" si="87"/>
        <v>1.3374484430626662E-4</v>
      </c>
      <c r="AP186" s="159">
        <f>IFERROR(VLOOKUP(A186,人口!$A$2:$E$1748,5,0),0)</f>
        <v>12166</v>
      </c>
      <c r="AQ186" s="159">
        <f t="shared" si="62"/>
        <v>0</v>
      </c>
      <c r="AR186" s="159">
        <f t="shared" si="63"/>
        <v>0</v>
      </c>
      <c r="AS186" s="159">
        <f t="shared" si="64"/>
        <v>1</v>
      </c>
      <c r="AT186" s="159">
        <f t="shared" si="65"/>
        <v>0</v>
      </c>
      <c r="AU186" s="159">
        <f t="shared" si="66"/>
        <v>0</v>
      </c>
      <c r="AV186" s="159">
        <f t="shared" si="67"/>
        <v>0</v>
      </c>
      <c r="AW186" s="159">
        <f t="shared" si="68"/>
        <v>0</v>
      </c>
      <c r="AX186" s="159">
        <f t="shared" si="88"/>
        <v>0</v>
      </c>
      <c r="AY186" s="159" t="str">
        <f t="shared" si="89"/>
        <v>1万～3万人未満の市町村平均</v>
      </c>
      <c r="AZ186" s="159"/>
    </row>
    <row r="187" spans="1:52" x14ac:dyDescent="0.3">
      <c r="A187" t="str">
        <f t="shared" si="69"/>
        <v>01608</v>
      </c>
      <c r="B187" s="158" t="str">
        <f t="shared" si="70"/>
        <v>01608</v>
      </c>
      <c r="C187">
        <v>11</v>
      </c>
      <c r="D187" t="s">
        <v>2600</v>
      </c>
      <c r="E187">
        <v>1608</v>
      </c>
      <c r="F187" t="s">
        <v>1953</v>
      </c>
      <c r="G187">
        <v>36.581000000000003</v>
      </c>
      <c r="H187">
        <v>354.93799999999999</v>
      </c>
      <c r="I187">
        <v>45.784999999999997</v>
      </c>
      <c r="J187">
        <v>440.46499999999997</v>
      </c>
      <c r="K187">
        <v>380.7</v>
      </c>
      <c r="L187">
        <v>1014.798</v>
      </c>
      <c r="M187">
        <v>2.4260000000000002</v>
      </c>
      <c r="N187">
        <v>13.263</v>
      </c>
      <c r="O187">
        <v>0</v>
      </c>
      <c r="P187">
        <v>0</v>
      </c>
      <c r="Q187">
        <v>0</v>
      </c>
      <c r="R187">
        <v>0.09</v>
      </c>
      <c r="S187">
        <v>0</v>
      </c>
      <c r="T187">
        <v>0</v>
      </c>
      <c r="U187">
        <v>0.55300000000000005</v>
      </c>
      <c r="V187">
        <v>0.23599999999999999</v>
      </c>
      <c r="W187">
        <v>2.5169999999999999</v>
      </c>
      <c r="Y187" t="str">
        <f t="shared" si="71"/>
        <v>北海道</v>
      </c>
      <c r="Z187" t="str">
        <f t="shared" si="72"/>
        <v>北海道様似町</v>
      </c>
      <c r="AA187" s="159">
        <f t="shared" si="73"/>
        <v>45.784999999999997</v>
      </c>
      <c r="AB187" s="159">
        <f t="shared" si="74"/>
        <v>440.46499999999997</v>
      </c>
      <c r="AC187" s="159">
        <f t="shared" si="75"/>
        <v>1014.798</v>
      </c>
      <c r="AD187" s="159">
        <f t="shared" si="76"/>
        <v>13.263</v>
      </c>
      <c r="AE187" s="159">
        <f t="shared" si="77"/>
        <v>0</v>
      </c>
      <c r="AF187" s="159">
        <f t="shared" si="78"/>
        <v>0</v>
      </c>
      <c r="AG187" s="159">
        <f t="shared" si="79"/>
        <v>0.55300000000000005</v>
      </c>
      <c r="AH187" s="160">
        <f t="shared" si="80"/>
        <v>1514.864</v>
      </c>
      <c r="AI187" s="135">
        <f t="shared" si="81"/>
        <v>3.0223835274981778E-2</v>
      </c>
      <c r="AJ187" s="135">
        <f t="shared" si="82"/>
        <v>0.29076207501135415</v>
      </c>
      <c r="AK187" s="135">
        <f t="shared" si="83"/>
        <v>0.66989379904730717</v>
      </c>
      <c r="AL187" s="135">
        <f t="shared" si="84"/>
        <v>8.7552413946070402E-3</v>
      </c>
      <c r="AM187" s="135">
        <f t="shared" si="85"/>
        <v>0</v>
      </c>
      <c r="AN187" s="135">
        <f t="shared" si="86"/>
        <v>0</v>
      </c>
      <c r="AO187" s="135">
        <f t="shared" si="87"/>
        <v>3.6504927174980728E-4</v>
      </c>
      <c r="AP187" s="159">
        <f>IFERROR(VLOOKUP(A187,人口!$A$2:$E$1748,5,0),0)</f>
        <v>4230</v>
      </c>
      <c r="AQ187" s="159">
        <f t="shared" si="62"/>
        <v>1</v>
      </c>
      <c r="AR187" s="159">
        <f t="shared" si="63"/>
        <v>0</v>
      </c>
      <c r="AS187" s="159">
        <f t="shared" si="64"/>
        <v>0</v>
      </c>
      <c r="AT187" s="159">
        <f t="shared" si="65"/>
        <v>0</v>
      </c>
      <c r="AU187" s="159">
        <f t="shared" si="66"/>
        <v>0</v>
      </c>
      <c r="AV187" s="159">
        <f t="shared" si="67"/>
        <v>0</v>
      </c>
      <c r="AW187" s="159">
        <f t="shared" si="68"/>
        <v>0</v>
      </c>
      <c r="AX187" s="159">
        <f t="shared" si="88"/>
        <v>0</v>
      </c>
      <c r="AY187" s="159" t="str">
        <f t="shared" si="89"/>
        <v>5千人未満の市町村平均</v>
      </c>
      <c r="AZ187" s="159"/>
    </row>
    <row r="188" spans="1:52" x14ac:dyDescent="0.3">
      <c r="A188" t="str">
        <f t="shared" si="69"/>
        <v>01609</v>
      </c>
      <c r="B188" s="158" t="str">
        <f t="shared" si="70"/>
        <v>01609</v>
      </c>
      <c r="C188">
        <v>11</v>
      </c>
      <c r="D188" t="s">
        <v>2600</v>
      </c>
      <c r="E188">
        <v>1609</v>
      </c>
      <c r="F188" t="s">
        <v>1954</v>
      </c>
      <c r="G188">
        <v>42.28</v>
      </c>
      <c r="H188">
        <v>667.72699999999998</v>
      </c>
      <c r="I188">
        <v>54.524999999999999</v>
      </c>
      <c r="J188">
        <v>852.93399999999997</v>
      </c>
      <c r="K188">
        <v>754.6</v>
      </c>
      <c r="L188">
        <v>2443.9520000000002</v>
      </c>
      <c r="M188">
        <v>6.5049999999999999</v>
      </c>
      <c r="N188">
        <v>35.630000000000003</v>
      </c>
      <c r="O188">
        <v>0</v>
      </c>
      <c r="P188">
        <v>0</v>
      </c>
      <c r="Q188">
        <v>0</v>
      </c>
      <c r="R188">
        <v>0.25900000000000001</v>
      </c>
      <c r="S188">
        <v>0</v>
      </c>
      <c r="T188">
        <v>0</v>
      </c>
      <c r="U188">
        <v>1.5860000000000001</v>
      </c>
      <c r="V188">
        <v>0.24099999999999999</v>
      </c>
      <c r="W188">
        <v>2.5339999999999998</v>
      </c>
      <c r="Y188" t="str">
        <f t="shared" si="71"/>
        <v>北海道</v>
      </c>
      <c r="Z188" t="str">
        <f t="shared" si="72"/>
        <v>北海道えりも町</v>
      </c>
      <c r="AA188" s="159">
        <f t="shared" si="73"/>
        <v>54.524999999999999</v>
      </c>
      <c r="AB188" s="159">
        <f t="shared" si="74"/>
        <v>852.93399999999997</v>
      </c>
      <c r="AC188" s="159">
        <f t="shared" si="75"/>
        <v>2443.9520000000002</v>
      </c>
      <c r="AD188" s="159">
        <f t="shared" si="76"/>
        <v>35.630000000000003</v>
      </c>
      <c r="AE188" s="159">
        <f t="shared" si="77"/>
        <v>0</v>
      </c>
      <c r="AF188" s="159">
        <f t="shared" si="78"/>
        <v>0</v>
      </c>
      <c r="AG188" s="159">
        <f t="shared" si="79"/>
        <v>1.5860000000000001</v>
      </c>
      <c r="AH188" s="160">
        <f t="shared" si="80"/>
        <v>3388.627</v>
      </c>
      <c r="AI188" s="135">
        <f t="shared" si="81"/>
        <v>1.6090587721811812E-2</v>
      </c>
      <c r="AJ188" s="135">
        <f t="shared" si="82"/>
        <v>0.25170489404705798</v>
      </c>
      <c r="AK188" s="135">
        <f t="shared" si="83"/>
        <v>0.72122189901691758</v>
      </c>
      <c r="AL188" s="135">
        <f t="shared" si="84"/>
        <v>1.051458304499138E-2</v>
      </c>
      <c r="AM188" s="135">
        <f t="shared" si="85"/>
        <v>0</v>
      </c>
      <c r="AN188" s="135">
        <f t="shared" si="86"/>
        <v>0</v>
      </c>
      <c r="AO188" s="135">
        <f t="shared" si="87"/>
        <v>4.6803616922133954E-4</v>
      </c>
      <c r="AP188" s="159">
        <f>IFERROR(VLOOKUP(A188,人口!$A$2:$E$1748,5,0),0)</f>
        <v>4623</v>
      </c>
      <c r="AQ188" s="159">
        <f t="shared" si="62"/>
        <v>1</v>
      </c>
      <c r="AR188" s="159">
        <f t="shared" si="63"/>
        <v>0</v>
      </c>
      <c r="AS188" s="159">
        <f t="shared" si="64"/>
        <v>0</v>
      </c>
      <c r="AT188" s="159">
        <f t="shared" si="65"/>
        <v>0</v>
      </c>
      <c r="AU188" s="159">
        <f t="shared" si="66"/>
        <v>0</v>
      </c>
      <c r="AV188" s="159">
        <f t="shared" si="67"/>
        <v>0</v>
      </c>
      <c r="AW188" s="159">
        <f t="shared" si="68"/>
        <v>0</v>
      </c>
      <c r="AX188" s="159">
        <f t="shared" si="88"/>
        <v>0</v>
      </c>
      <c r="AY188" s="159" t="str">
        <f t="shared" si="89"/>
        <v>5千人未満の市町村平均</v>
      </c>
      <c r="AZ188" s="159"/>
    </row>
    <row r="189" spans="1:52" x14ac:dyDescent="0.3">
      <c r="A189" t="str">
        <f t="shared" si="69"/>
        <v>01610</v>
      </c>
      <c r="B189" s="158" t="str">
        <f t="shared" si="70"/>
        <v>01610</v>
      </c>
      <c r="C189">
        <v>11</v>
      </c>
      <c r="D189" t="s">
        <v>2600</v>
      </c>
      <c r="E189">
        <v>1610</v>
      </c>
      <c r="F189" t="s">
        <v>1955</v>
      </c>
      <c r="G189">
        <v>184.10599999999999</v>
      </c>
      <c r="H189">
        <v>2730.3290000000002</v>
      </c>
      <c r="I189">
        <v>232.30199999999999</v>
      </c>
      <c r="J189">
        <v>3421.8110000000001</v>
      </c>
      <c r="K189">
        <v>1197.2</v>
      </c>
      <c r="L189">
        <v>2962.3870000000002</v>
      </c>
      <c r="M189">
        <v>70.078999999999994</v>
      </c>
      <c r="N189">
        <v>421.733</v>
      </c>
      <c r="O189">
        <v>0</v>
      </c>
      <c r="P189">
        <v>0</v>
      </c>
      <c r="Q189">
        <v>0</v>
      </c>
      <c r="R189">
        <v>7.2999999999999995E-2</v>
      </c>
      <c r="S189">
        <v>0</v>
      </c>
      <c r="T189">
        <v>0</v>
      </c>
      <c r="U189">
        <v>0.44500000000000001</v>
      </c>
      <c r="V189">
        <v>1.2390000000000001</v>
      </c>
      <c r="W189">
        <v>11.18</v>
      </c>
      <c r="Y189" t="str">
        <f t="shared" si="71"/>
        <v>北海道</v>
      </c>
      <c r="Z189" t="str">
        <f t="shared" si="72"/>
        <v>北海道新ひだか町</v>
      </c>
      <c r="AA189" s="159">
        <f t="shared" si="73"/>
        <v>232.30199999999999</v>
      </c>
      <c r="AB189" s="159">
        <f t="shared" si="74"/>
        <v>3421.8110000000001</v>
      </c>
      <c r="AC189" s="159">
        <f t="shared" si="75"/>
        <v>2962.3870000000002</v>
      </c>
      <c r="AD189" s="159">
        <f t="shared" si="76"/>
        <v>421.733</v>
      </c>
      <c r="AE189" s="159">
        <f t="shared" si="77"/>
        <v>0</v>
      </c>
      <c r="AF189" s="159">
        <f t="shared" si="78"/>
        <v>0</v>
      </c>
      <c r="AG189" s="159">
        <f t="shared" si="79"/>
        <v>0.44500000000000001</v>
      </c>
      <c r="AH189" s="160">
        <f t="shared" si="80"/>
        <v>7038.6779999999999</v>
      </c>
      <c r="AI189" s="135">
        <f t="shared" si="81"/>
        <v>3.3003640740491322E-2</v>
      </c>
      <c r="AJ189" s="135">
        <f t="shared" si="82"/>
        <v>0.48614398897065619</v>
      </c>
      <c r="AK189" s="135">
        <f t="shared" si="83"/>
        <v>0.42087264114085066</v>
      </c>
      <c r="AL189" s="135">
        <f t="shared" si="84"/>
        <v>5.9916507048624758E-2</v>
      </c>
      <c r="AM189" s="135">
        <f t="shared" si="85"/>
        <v>0</v>
      </c>
      <c r="AN189" s="135">
        <f t="shared" si="86"/>
        <v>0</v>
      </c>
      <c r="AO189" s="135">
        <f t="shared" si="87"/>
        <v>6.3222099377184188E-5</v>
      </c>
      <c r="AP189" s="159">
        <f>IFERROR(VLOOKUP(A189,人口!$A$2:$E$1748,5,0),0)</f>
        <v>22242</v>
      </c>
      <c r="AQ189" s="159">
        <f t="shared" si="62"/>
        <v>0</v>
      </c>
      <c r="AR189" s="159">
        <f t="shared" si="63"/>
        <v>0</v>
      </c>
      <c r="AS189" s="159">
        <f t="shared" si="64"/>
        <v>1</v>
      </c>
      <c r="AT189" s="159">
        <f t="shared" si="65"/>
        <v>0</v>
      </c>
      <c r="AU189" s="159">
        <f t="shared" si="66"/>
        <v>0</v>
      </c>
      <c r="AV189" s="159">
        <f t="shared" si="67"/>
        <v>0</v>
      </c>
      <c r="AW189" s="159">
        <f t="shared" si="68"/>
        <v>0</v>
      </c>
      <c r="AX189" s="159">
        <f t="shared" si="88"/>
        <v>0</v>
      </c>
      <c r="AY189" s="159" t="str">
        <f t="shared" si="89"/>
        <v>1万～3万人未満の市町村平均</v>
      </c>
      <c r="AZ189" s="159"/>
    </row>
    <row r="190" spans="1:52" x14ac:dyDescent="0.3">
      <c r="A190" t="str">
        <f t="shared" si="69"/>
        <v>099</v>
      </c>
      <c r="B190" s="158" t="str">
        <f t="shared" si="70"/>
        <v>099</v>
      </c>
      <c r="C190">
        <v>1</v>
      </c>
      <c r="D190" t="s">
        <v>26</v>
      </c>
      <c r="E190">
        <v>99</v>
      </c>
      <c r="Y190" t="str">
        <f t="shared" si="71"/>
        <v>北海道</v>
      </c>
      <c r="Z190" t="str">
        <f t="shared" si="72"/>
        <v>北海道</v>
      </c>
      <c r="AA190" s="159">
        <f t="shared" si="73"/>
        <v>0</v>
      </c>
      <c r="AB190" s="159">
        <f t="shared" si="74"/>
        <v>0</v>
      </c>
      <c r="AC190" s="159">
        <f t="shared" si="75"/>
        <v>0</v>
      </c>
      <c r="AD190" s="159">
        <f t="shared" si="76"/>
        <v>0</v>
      </c>
      <c r="AE190" s="159">
        <f t="shared" si="77"/>
        <v>0</v>
      </c>
      <c r="AF190" s="159">
        <f t="shared" si="78"/>
        <v>0</v>
      </c>
      <c r="AG190" s="159">
        <f t="shared" si="79"/>
        <v>0</v>
      </c>
      <c r="AH190" s="160">
        <f t="shared" si="80"/>
        <v>0</v>
      </c>
      <c r="AI190" s="135" t="str">
        <f t="shared" si="81"/>
        <v/>
      </c>
      <c r="AJ190" s="135" t="str">
        <f t="shared" si="82"/>
        <v/>
      </c>
      <c r="AK190" s="135" t="str">
        <f t="shared" si="83"/>
        <v/>
      </c>
      <c r="AL190" s="135" t="str">
        <f t="shared" si="84"/>
        <v/>
      </c>
      <c r="AM190" s="135" t="str">
        <f t="shared" si="85"/>
        <v/>
      </c>
      <c r="AN190" s="135" t="str">
        <f t="shared" si="86"/>
        <v/>
      </c>
      <c r="AO190" s="135" t="str">
        <f t="shared" si="87"/>
        <v/>
      </c>
      <c r="AP190" s="159">
        <f>IFERROR(VLOOKUP(A190,人口!$A$2:$E$1748,5,0),0)</f>
        <v>0</v>
      </c>
      <c r="AQ190" s="159">
        <f t="shared" si="62"/>
        <v>0</v>
      </c>
      <c r="AR190" s="159">
        <f t="shared" si="63"/>
        <v>0</v>
      </c>
      <c r="AS190" s="159">
        <f t="shared" si="64"/>
        <v>0</v>
      </c>
      <c r="AT190" s="159">
        <f t="shared" si="65"/>
        <v>0</v>
      </c>
      <c r="AU190" s="159">
        <f t="shared" si="66"/>
        <v>0</v>
      </c>
      <c r="AV190" s="159">
        <f t="shared" si="67"/>
        <v>0</v>
      </c>
      <c r="AW190" s="159">
        <f t="shared" si="68"/>
        <v>0</v>
      </c>
      <c r="AX190" s="159">
        <f t="shared" si="88"/>
        <v>0</v>
      </c>
      <c r="AY190" s="159" t="str">
        <f t="shared" si="89"/>
        <v/>
      </c>
      <c r="AZ190" s="159"/>
    </row>
    <row r="191" spans="1:52" x14ac:dyDescent="0.3">
      <c r="A191" t="str">
        <f t="shared" si="69"/>
        <v>099</v>
      </c>
      <c r="B191" s="158" t="str">
        <f t="shared" si="70"/>
        <v>099</v>
      </c>
      <c r="C191">
        <v>2</v>
      </c>
      <c r="D191" t="s">
        <v>29</v>
      </c>
      <c r="E191">
        <v>99</v>
      </c>
      <c r="Y191" t="str">
        <f t="shared" si="71"/>
        <v>青森県</v>
      </c>
      <c r="Z191" t="str">
        <f t="shared" si="72"/>
        <v>青森県</v>
      </c>
      <c r="AA191" s="159">
        <f t="shared" si="73"/>
        <v>0</v>
      </c>
      <c r="AB191" s="159">
        <f t="shared" si="74"/>
        <v>0</v>
      </c>
      <c r="AC191" s="159">
        <f t="shared" si="75"/>
        <v>0</v>
      </c>
      <c r="AD191" s="159">
        <f t="shared" si="76"/>
        <v>0</v>
      </c>
      <c r="AE191" s="159">
        <f t="shared" si="77"/>
        <v>0</v>
      </c>
      <c r="AF191" s="159">
        <f t="shared" si="78"/>
        <v>0</v>
      </c>
      <c r="AG191" s="159">
        <f t="shared" si="79"/>
        <v>0</v>
      </c>
      <c r="AH191" s="160">
        <f t="shared" si="80"/>
        <v>0</v>
      </c>
      <c r="AI191" s="135" t="str">
        <f t="shared" si="81"/>
        <v/>
      </c>
      <c r="AJ191" s="135" t="str">
        <f t="shared" si="82"/>
        <v/>
      </c>
      <c r="AK191" s="135" t="str">
        <f t="shared" si="83"/>
        <v/>
      </c>
      <c r="AL191" s="135" t="str">
        <f t="shared" si="84"/>
        <v/>
      </c>
      <c r="AM191" s="135" t="str">
        <f t="shared" si="85"/>
        <v/>
      </c>
      <c r="AN191" s="135" t="str">
        <f t="shared" si="86"/>
        <v/>
      </c>
      <c r="AO191" s="135" t="str">
        <f t="shared" si="87"/>
        <v/>
      </c>
      <c r="AP191" s="159">
        <f>IFERROR(VLOOKUP(A191,人口!$A$2:$E$1748,5,0),0)</f>
        <v>0</v>
      </c>
      <c r="AQ191" s="159">
        <f t="shared" si="62"/>
        <v>0</v>
      </c>
      <c r="AR191" s="159">
        <f t="shared" si="63"/>
        <v>0</v>
      </c>
      <c r="AS191" s="159">
        <f t="shared" si="64"/>
        <v>0</v>
      </c>
      <c r="AT191" s="159">
        <f t="shared" si="65"/>
        <v>0</v>
      </c>
      <c r="AU191" s="159">
        <f t="shared" si="66"/>
        <v>0</v>
      </c>
      <c r="AV191" s="159">
        <f t="shared" si="67"/>
        <v>0</v>
      </c>
      <c r="AW191" s="159">
        <f t="shared" si="68"/>
        <v>0</v>
      </c>
      <c r="AX191" s="159">
        <f t="shared" si="88"/>
        <v>0</v>
      </c>
      <c r="AY191" s="159" t="str">
        <f t="shared" si="89"/>
        <v/>
      </c>
      <c r="AZ191" s="159"/>
    </row>
    <row r="192" spans="1:52" x14ac:dyDescent="0.3">
      <c r="A192" t="str">
        <f t="shared" si="69"/>
        <v>02201</v>
      </c>
      <c r="B192" s="158" t="str">
        <f t="shared" si="70"/>
        <v>02201</v>
      </c>
      <c r="C192">
        <v>2</v>
      </c>
      <c r="D192" t="s">
        <v>29</v>
      </c>
      <c r="E192">
        <v>2201</v>
      </c>
      <c r="F192" t="s">
        <v>76</v>
      </c>
      <c r="G192">
        <v>1091.0409999999999</v>
      </c>
      <c r="H192">
        <v>2115.1210000000001</v>
      </c>
      <c r="I192">
        <v>1266.5429999999999</v>
      </c>
      <c r="J192">
        <v>2451.6480000000001</v>
      </c>
      <c r="K192">
        <v>2594.5</v>
      </c>
      <c r="L192">
        <v>7073.2439999999997</v>
      </c>
      <c r="M192">
        <v>17.783000000000001</v>
      </c>
      <c r="N192">
        <v>56.651000000000003</v>
      </c>
      <c r="O192">
        <v>0</v>
      </c>
      <c r="P192">
        <v>156.86799999999999</v>
      </c>
      <c r="Q192">
        <v>5.351</v>
      </c>
      <c r="R192">
        <v>5.6470000000000002</v>
      </c>
      <c r="S192">
        <v>1097.0909999999999</v>
      </c>
      <c r="T192">
        <v>32.811</v>
      </c>
      <c r="U192">
        <v>34.628</v>
      </c>
      <c r="V192">
        <v>12.276</v>
      </c>
      <c r="W192">
        <v>117.771</v>
      </c>
      <c r="Y192" t="str">
        <f t="shared" si="71"/>
        <v>青森県</v>
      </c>
      <c r="Z192" t="str">
        <f t="shared" si="72"/>
        <v>青森県青森市</v>
      </c>
      <c r="AA192" s="159">
        <f t="shared" si="73"/>
        <v>1266.5429999999999</v>
      </c>
      <c r="AB192" s="159">
        <f t="shared" si="74"/>
        <v>2451.6480000000001</v>
      </c>
      <c r="AC192" s="159">
        <f t="shared" si="75"/>
        <v>7073.2439999999997</v>
      </c>
      <c r="AD192" s="159">
        <f t="shared" si="76"/>
        <v>56.651000000000003</v>
      </c>
      <c r="AE192" s="159">
        <f t="shared" si="77"/>
        <v>1097.0909999999999</v>
      </c>
      <c r="AF192" s="159">
        <f t="shared" si="78"/>
        <v>32.811</v>
      </c>
      <c r="AG192" s="159">
        <f t="shared" si="79"/>
        <v>34.628</v>
      </c>
      <c r="AH192" s="160">
        <f t="shared" si="80"/>
        <v>12012.616</v>
      </c>
      <c r="AI192" s="135">
        <f t="shared" si="81"/>
        <v>0.10543440329733339</v>
      </c>
      <c r="AJ192" s="135">
        <f t="shared" si="82"/>
        <v>0.20408943397508086</v>
      </c>
      <c r="AK192" s="135">
        <f t="shared" si="83"/>
        <v>0.58881795605553355</v>
      </c>
      <c r="AL192" s="135">
        <f t="shared" si="84"/>
        <v>4.7159586221685607E-3</v>
      </c>
      <c r="AM192" s="135">
        <f t="shared" si="85"/>
        <v>9.1328233583758939E-2</v>
      </c>
      <c r="AN192" s="135">
        <f t="shared" si="86"/>
        <v>2.7313784108307466E-3</v>
      </c>
      <c r="AO192" s="135">
        <f t="shared" si="87"/>
        <v>2.8826360552938676E-3</v>
      </c>
      <c r="AP192" s="159">
        <f>IFERROR(VLOOKUP(A192,人口!$A$2:$E$1748,5,0),0)</f>
        <v>281232</v>
      </c>
      <c r="AQ192" s="159">
        <f t="shared" si="62"/>
        <v>0</v>
      </c>
      <c r="AR192" s="159">
        <f t="shared" si="63"/>
        <v>0</v>
      </c>
      <c r="AS192" s="159">
        <f t="shared" si="64"/>
        <v>0</v>
      </c>
      <c r="AT192" s="159">
        <f t="shared" si="65"/>
        <v>0</v>
      </c>
      <c r="AU192" s="159">
        <f t="shared" si="66"/>
        <v>0</v>
      </c>
      <c r="AV192" s="159">
        <f t="shared" si="67"/>
        <v>1</v>
      </c>
      <c r="AW192" s="159">
        <f t="shared" si="68"/>
        <v>0</v>
      </c>
      <c r="AX192" s="159">
        <f t="shared" si="88"/>
        <v>0</v>
      </c>
      <c r="AY192" s="159" t="str">
        <f t="shared" si="89"/>
        <v>20万～50万人未満の市町村平均</v>
      </c>
      <c r="AZ192" s="159"/>
    </row>
    <row r="193" spans="1:52" x14ac:dyDescent="0.3">
      <c r="A193" t="str">
        <f t="shared" si="69"/>
        <v>02202</v>
      </c>
      <c r="B193" s="158" t="str">
        <f t="shared" si="70"/>
        <v>02202</v>
      </c>
      <c r="C193">
        <v>2</v>
      </c>
      <c r="D193" t="s">
        <v>29</v>
      </c>
      <c r="E193">
        <v>2202</v>
      </c>
      <c r="F193" t="s">
        <v>126</v>
      </c>
      <c r="G193">
        <v>838.32399999999996</v>
      </c>
      <c r="H193">
        <v>3131.1579999999999</v>
      </c>
      <c r="I193">
        <v>1009.691</v>
      </c>
      <c r="J193">
        <v>3765.9250000000002</v>
      </c>
      <c r="K193">
        <v>931.1</v>
      </c>
      <c r="L193">
        <v>2171.116</v>
      </c>
      <c r="M193">
        <v>15.061</v>
      </c>
      <c r="N193">
        <v>52.488999999999997</v>
      </c>
      <c r="O193">
        <v>0.42799999999999999</v>
      </c>
      <c r="P193">
        <v>0</v>
      </c>
      <c r="Q193">
        <v>0</v>
      </c>
      <c r="R193">
        <v>0.127</v>
      </c>
      <c r="S193">
        <v>0</v>
      </c>
      <c r="T193">
        <v>0</v>
      </c>
      <c r="U193">
        <v>0.78100000000000003</v>
      </c>
      <c r="V193">
        <v>9.3439999999999994</v>
      </c>
      <c r="W193">
        <v>89.94</v>
      </c>
      <c r="Y193" t="str">
        <f t="shared" si="71"/>
        <v>青森県</v>
      </c>
      <c r="Z193" t="str">
        <f t="shared" si="72"/>
        <v>青森県弘前市</v>
      </c>
      <c r="AA193" s="159">
        <f t="shared" si="73"/>
        <v>1009.691</v>
      </c>
      <c r="AB193" s="159">
        <f t="shared" si="74"/>
        <v>3765.9250000000002</v>
      </c>
      <c r="AC193" s="159">
        <f t="shared" si="75"/>
        <v>2171.116</v>
      </c>
      <c r="AD193" s="159">
        <f t="shared" si="76"/>
        <v>52.488999999999997</v>
      </c>
      <c r="AE193" s="159">
        <f t="shared" si="77"/>
        <v>0</v>
      </c>
      <c r="AF193" s="159">
        <f t="shared" si="78"/>
        <v>0</v>
      </c>
      <c r="AG193" s="159">
        <f t="shared" si="79"/>
        <v>0.78100000000000003</v>
      </c>
      <c r="AH193" s="160">
        <f t="shared" si="80"/>
        <v>7000.0019999999995</v>
      </c>
      <c r="AI193" s="135">
        <f t="shared" si="81"/>
        <v>0.14424153021670566</v>
      </c>
      <c r="AJ193" s="135">
        <f t="shared" si="82"/>
        <v>0.53798913200310516</v>
      </c>
      <c r="AK193" s="135">
        <f t="shared" si="83"/>
        <v>0.31015933995447431</v>
      </c>
      <c r="AL193" s="135">
        <f t="shared" si="84"/>
        <v>7.4984264290210208E-3</v>
      </c>
      <c r="AM193" s="135">
        <f t="shared" si="85"/>
        <v>0</v>
      </c>
      <c r="AN193" s="135">
        <f t="shared" si="86"/>
        <v>0</v>
      </c>
      <c r="AO193" s="135">
        <f t="shared" si="87"/>
        <v>1.1157139669388668E-4</v>
      </c>
      <c r="AP193" s="159">
        <f>IFERROR(VLOOKUP(A193,人口!$A$2:$E$1748,5,0),0)</f>
        <v>170212</v>
      </c>
      <c r="AQ193" s="159">
        <f t="shared" si="62"/>
        <v>0</v>
      </c>
      <c r="AR193" s="159">
        <f t="shared" si="63"/>
        <v>0</v>
      </c>
      <c r="AS193" s="159">
        <f t="shared" si="64"/>
        <v>0</v>
      </c>
      <c r="AT193" s="159">
        <f t="shared" si="65"/>
        <v>0</v>
      </c>
      <c r="AU193" s="159">
        <f t="shared" si="66"/>
        <v>1</v>
      </c>
      <c r="AV193" s="159">
        <f t="shared" si="67"/>
        <v>0</v>
      </c>
      <c r="AW193" s="159">
        <f t="shared" si="68"/>
        <v>0</v>
      </c>
      <c r="AX193" s="159">
        <f t="shared" si="88"/>
        <v>0</v>
      </c>
      <c r="AY193" s="159" t="str">
        <f t="shared" si="89"/>
        <v>10万～20万人未満の市町村平均</v>
      </c>
      <c r="AZ193" s="159"/>
    </row>
    <row r="194" spans="1:52" x14ac:dyDescent="0.3">
      <c r="A194" t="str">
        <f t="shared" si="69"/>
        <v>02203</v>
      </c>
      <c r="B194" s="158" t="str">
        <f t="shared" si="70"/>
        <v>02203</v>
      </c>
      <c r="C194">
        <v>2</v>
      </c>
      <c r="D194" t="s">
        <v>29</v>
      </c>
      <c r="E194">
        <v>2203</v>
      </c>
      <c r="F194" t="s">
        <v>194</v>
      </c>
      <c r="G194">
        <v>1029.8330000000001</v>
      </c>
      <c r="H194">
        <v>1069.5509999999999</v>
      </c>
      <c r="I194">
        <v>1279.3019999999999</v>
      </c>
      <c r="J194">
        <v>1320.3889999999999</v>
      </c>
      <c r="K194">
        <v>113</v>
      </c>
      <c r="L194">
        <v>310.45699999999999</v>
      </c>
      <c r="M194">
        <v>0</v>
      </c>
      <c r="N194">
        <v>0</v>
      </c>
      <c r="O194">
        <v>0</v>
      </c>
      <c r="P194">
        <v>0</v>
      </c>
      <c r="Q194">
        <v>0</v>
      </c>
      <c r="R194">
        <v>0</v>
      </c>
      <c r="S194">
        <v>0</v>
      </c>
      <c r="T194">
        <v>0</v>
      </c>
      <c r="U194">
        <v>0</v>
      </c>
      <c r="V194">
        <v>11.468</v>
      </c>
      <c r="W194">
        <v>107.09</v>
      </c>
      <c r="Y194" t="str">
        <f t="shared" si="71"/>
        <v>青森県</v>
      </c>
      <c r="Z194" t="str">
        <f t="shared" si="72"/>
        <v>青森県八戸市</v>
      </c>
      <c r="AA194" s="159">
        <f t="shared" si="73"/>
        <v>1279.3019999999999</v>
      </c>
      <c r="AB194" s="159">
        <f t="shared" si="74"/>
        <v>1320.3889999999999</v>
      </c>
      <c r="AC194" s="159">
        <f t="shared" si="75"/>
        <v>310.45699999999999</v>
      </c>
      <c r="AD194" s="159">
        <f t="shared" si="76"/>
        <v>0</v>
      </c>
      <c r="AE194" s="159">
        <f t="shared" si="77"/>
        <v>0</v>
      </c>
      <c r="AF194" s="159">
        <f t="shared" si="78"/>
        <v>0</v>
      </c>
      <c r="AG194" s="159">
        <f t="shared" si="79"/>
        <v>0</v>
      </c>
      <c r="AH194" s="160">
        <f t="shared" si="80"/>
        <v>2910.1479999999997</v>
      </c>
      <c r="AI194" s="135">
        <f t="shared" si="81"/>
        <v>0.43960032273272703</v>
      </c>
      <c r="AJ194" s="135">
        <f t="shared" si="82"/>
        <v>0.45371884866336698</v>
      </c>
      <c r="AK194" s="135">
        <f t="shared" si="83"/>
        <v>0.10668082860390607</v>
      </c>
      <c r="AL194" s="135">
        <f t="shared" si="84"/>
        <v>0</v>
      </c>
      <c r="AM194" s="135">
        <f t="shared" si="85"/>
        <v>0</v>
      </c>
      <c r="AN194" s="135">
        <f t="shared" si="86"/>
        <v>0</v>
      </c>
      <c r="AO194" s="135">
        <f t="shared" si="87"/>
        <v>0</v>
      </c>
      <c r="AP194" s="159">
        <f>IFERROR(VLOOKUP(A194,人口!$A$2:$E$1748,5,0),0)</f>
        <v>227812</v>
      </c>
      <c r="AQ194" s="159">
        <f t="shared" si="62"/>
        <v>0</v>
      </c>
      <c r="AR194" s="159">
        <f t="shared" si="63"/>
        <v>0</v>
      </c>
      <c r="AS194" s="159">
        <f t="shared" si="64"/>
        <v>0</v>
      </c>
      <c r="AT194" s="159">
        <f t="shared" si="65"/>
        <v>0</v>
      </c>
      <c r="AU194" s="159">
        <f t="shared" si="66"/>
        <v>0</v>
      </c>
      <c r="AV194" s="159">
        <f t="shared" si="67"/>
        <v>1</v>
      </c>
      <c r="AW194" s="159">
        <f t="shared" si="68"/>
        <v>0</v>
      </c>
      <c r="AX194" s="159">
        <f t="shared" si="88"/>
        <v>0</v>
      </c>
      <c r="AY194" s="159" t="str">
        <f t="shared" si="89"/>
        <v>20万～50万人未満の市町村平均</v>
      </c>
      <c r="AZ194" s="159"/>
    </row>
    <row r="195" spans="1:52" x14ac:dyDescent="0.3">
      <c r="A195" t="str">
        <f t="shared" si="69"/>
        <v>02204</v>
      </c>
      <c r="B195" s="158" t="str">
        <f t="shared" si="70"/>
        <v>02204</v>
      </c>
      <c r="C195">
        <v>2</v>
      </c>
      <c r="D195" t="s">
        <v>29</v>
      </c>
      <c r="E195">
        <v>2204</v>
      </c>
      <c r="F195" t="s">
        <v>255</v>
      </c>
      <c r="G195">
        <v>190.005</v>
      </c>
      <c r="H195">
        <v>738.92200000000003</v>
      </c>
      <c r="I195">
        <v>227.90299999999999</v>
      </c>
      <c r="J195">
        <v>885.85</v>
      </c>
      <c r="K195">
        <v>324.2</v>
      </c>
      <c r="L195">
        <v>731.45899999999995</v>
      </c>
      <c r="M195">
        <v>10.481999999999999</v>
      </c>
      <c r="N195">
        <v>47.701999999999998</v>
      </c>
      <c r="O195">
        <v>0.20399999999999999</v>
      </c>
      <c r="P195">
        <v>474.959</v>
      </c>
      <c r="Q195">
        <v>15.305999999999999</v>
      </c>
      <c r="R195">
        <v>9.5459999999999994</v>
      </c>
      <c r="S195">
        <v>3319.7759999999998</v>
      </c>
      <c r="T195">
        <v>93.852999999999994</v>
      </c>
      <c r="U195">
        <v>58.537999999999997</v>
      </c>
      <c r="V195">
        <v>1.9890000000000001</v>
      </c>
      <c r="W195">
        <v>20.832000000000001</v>
      </c>
      <c r="Y195" t="str">
        <f t="shared" si="71"/>
        <v>青森県</v>
      </c>
      <c r="Z195" t="str">
        <f t="shared" si="72"/>
        <v>青森県黒石市</v>
      </c>
      <c r="AA195" s="159">
        <f t="shared" si="73"/>
        <v>227.90299999999999</v>
      </c>
      <c r="AB195" s="159">
        <f t="shared" si="74"/>
        <v>885.85</v>
      </c>
      <c r="AC195" s="159">
        <f t="shared" si="75"/>
        <v>731.45899999999995</v>
      </c>
      <c r="AD195" s="159">
        <f t="shared" si="76"/>
        <v>47.701999999999998</v>
      </c>
      <c r="AE195" s="159">
        <f t="shared" si="77"/>
        <v>3319.7759999999998</v>
      </c>
      <c r="AF195" s="159">
        <f t="shared" si="78"/>
        <v>93.852999999999994</v>
      </c>
      <c r="AG195" s="159">
        <f t="shared" si="79"/>
        <v>58.537999999999997</v>
      </c>
      <c r="AH195" s="160">
        <f t="shared" si="80"/>
        <v>5365.0809999999992</v>
      </c>
      <c r="AI195" s="135">
        <f t="shared" si="81"/>
        <v>4.2478948593693187E-2</v>
      </c>
      <c r="AJ195" s="135">
        <f t="shared" si="82"/>
        <v>0.16511400293863226</v>
      </c>
      <c r="AK195" s="135">
        <f t="shared" si="83"/>
        <v>0.1363369909978992</v>
      </c>
      <c r="AL195" s="135">
        <f t="shared" si="84"/>
        <v>8.8911984739838985E-3</v>
      </c>
      <c r="AM195" s="135">
        <f t="shared" si="85"/>
        <v>0.61877462800654837</v>
      </c>
      <c r="AN195" s="135">
        <f t="shared" si="86"/>
        <v>1.7493305320087433E-2</v>
      </c>
      <c r="AO195" s="135">
        <f t="shared" si="87"/>
        <v>1.0910925669155788E-2</v>
      </c>
      <c r="AP195" s="159">
        <f>IFERROR(VLOOKUP(A195,人口!$A$2:$E$1748,5,0),0)</f>
        <v>33084</v>
      </c>
      <c r="AQ195" s="159">
        <f t="shared" ref="AQ195:AQ258" si="90">IF(SUMIFS($AP195,$AP195,$BI$17,$AP195,$BJ$17)&gt;0,1,0)</f>
        <v>0</v>
      </c>
      <c r="AR195" s="159">
        <f t="shared" ref="AR195:AR258" si="91">IF(SUMIFS($AP195,$AP195,$BI$18,$AP195,$BJ$18)&gt;0,1,0)</f>
        <v>0</v>
      </c>
      <c r="AS195" s="159">
        <f t="shared" ref="AS195:AS258" si="92">IF(SUMIFS($AP195,$AP195,$BI$19,$AP195,$BJ$19)&gt;0,1,0)</f>
        <v>0</v>
      </c>
      <c r="AT195" s="159">
        <f t="shared" ref="AT195:AT258" si="93">IF(SUMIFS($AP195,$AP195,$BI$20,$AP195,$BJ$20)&gt;0,1,0)</f>
        <v>1</v>
      </c>
      <c r="AU195" s="159">
        <f t="shared" ref="AU195:AU258" si="94">IF(SUMIFS($AP195,$AP195,$BI$21,$AP195,$BJ$21)&gt;0,1,0)</f>
        <v>0</v>
      </c>
      <c r="AV195" s="159">
        <f t="shared" ref="AV195:AV258" si="95">IF(SUMIFS($AP195,$AP195,$BI$22,$AP195,$BJ$22)&gt;0,1,0)</f>
        <v>0</v>
      </c>
      <c r="AW195" s="159">
        <f t="shared" ref="AW195:AW258" si="96">IF(SUMIFS($AP195,$AP195,$BI$23,$AP195,$BJ$23)&gt;0,1,0)</f>
        <v>0</v>
      </c>
      <c r="AX195" s="159">
        <f t="shared" si="88"/>
        <v>0</v>
      </c>
      <c r="AY195" s="159" t="str">
        <f t="shared" si="89"/>
        <v>3万～10万人未満の市町村平均</v>
      </c>
      <c r="AZ195" s="159"/>
    </row>
    <row r="196" spans="1:52" x14ac:dyDescent="0.3">
      <c r="A196" t="str">
        <f t="shared" ref="A196:A259" si="97">IF(LEN(B196)=5,B196,RIGHT(B196,5))</f>
        <v>02205</v>
      </c>
      <c r="B196" s="158" t="str">
        <f t="shared" ref="B196:B259" si="98">0&amp;E196</f>
        <v>02205</v>
      </c>
      <c r="C196">
        <v>2</v>
      </c>
      <c r="D196" t="s">
        <v>29</v>
      </c>
      <c r="E196">
        <v>2205</v>
      </c>
      <c r="F196" t="s">
        <v>306</v>
      </c>
      <c r="G196">
        <v>332.83699999999999</v>
      </c>
      <c r="H196">
        <v>1691.405</v>
      </c>
      <c r="I196">
        <v>386.02600000000001</v>
      </c>
      <c r="J196">
        <v>1957.501</v>
      </c>
      <c r="K196">
        <v>867.7</v>
      </c>
      <c r="L196">
        <v>2218.4630000000002</v>
      </c>
      <c r="M196">
        <v>19.401</v>
      </c>
      <c r="N196">
        <v>21.045999999999999</v>
      </c>
      <c r="O196">
        <v>0</v>
      </c>
      <c r="P196">
        <v>0</v>
      </c>
      <c r="Q196">
        <v>0</v>
      </c>
      <c r="R196">
        <v>2.4E-2</v>
      </c>
      <c r="S196">
        <v>0</v>
      </c>
      <c r="T196">
        <v>0</v>
      </c>
      <c r="U196">
        <v>0.14699999999999999</v>
      </c>
      <c r="V196">
        <v>2.9630000000000001</v>
      </c>
      <c r="W196">
        <v>33.520000000000003</v>
      </c>
      <c r="Y196" t="str">
        <f t="shared" ref="Y196:Y259" si="99">D196</f>
        <v>青森県</v>
      </c>
      <c r="Z196" t="str">
        <f t="shared" ref="Z196:Z259" si="100">D196&amp;F196</f>
        <v>青森県五所川原市</v>
      </c>
      <c r="AA196" s="159">
        <f t="shared" ref="AA196:AA259" si="101">I196</f>
        <v>386.02600000000001</v>
      </c>
      <c r="AB196" s="159">
        <f t="shared" ref="AB196:AB259" si="102">J196</f>
        <v>1957.501</v>
      </c>
      <c r="AC196" s="159">
        <f t="shared" ref="AC196:AC259" si="103">L196</f>
        <v>2218.4630000000002</v>
      </c>
      <c r="AD196" s="159">
        <f t="shared" ref="AD196:AD259" si="104">N196</f>
        <v>21.045999999999999</v>
      </c>
      <c r="AE196" s="159">
        <f t="shared" ref="AE196:AE259" si="105">S196</f>
        <v>0</v>
      </c>
      <c r="AF196" s="159">
        <f t="shared" ref="AF196:AF259" si="106">T196</f>
        <v>0</v>
      </c>
      <c r="AG196" s="159">
        <f t="shared" ref="AG196:AG259" si="107">U196</f>
        <v>0.14699999999999999</v>
      </c>
      <c r="AH196" s="160">
        <f t="shared" ref="AH196:AH259" si="108">SUM(AA196:AG196)</f>
        <v>4583.183</v>
      </c>
      <c r="AI196" s="135">
        <f t="shared" ref="AI196:AI259" si="109">IFERROR(AA196/$AH196,"")</f>
        <v>8.4226617178497998E-2</v>
      </c>
      <c r="AJ196" s="135">
        <f t="shared" ref="AJ196:AJ259" si="110">IFERROR(AB196/$AH196,"")</f>
        <v>0.42710513632119862</v>
      </c>
      <c r="AK196" s="135">
        <f t="shared" ref="AK196:AK259" si="111">IFERROR(AC196/$AH196,"")</f>
        <v>0.48404416755778684</v>
      </c>
      <c r="AL196" s="135">
        <f t="shared" ref="AL196:AL259" si="112">IFERROR(AD196/$AH196,"")</f>
        <v>4.5920051632238994E-3</v>
      </c>
      <c r="AM196" s="135">
        <f t="shared" ref="AM196:AM259" si="113">IFERROR(AE196/$AH196,"")</f>
        <v>0</v>
      </c>
      <c r="AN196" s="135">
        <f t="shared" ref="AN196:AN259" si="114">IFERROR(AF196/$AH196,"")</f>
        <v>0</v>
      </c>
      <c r="AO196" s="135">
        <f t="shared" ref="AO196:AO259" si="115">IFERROR(AG196/$AH196,"")</f>
        <v>3.2073779292688068E-5</v>
      </c>
      <c r="AP196" s="159">
        <f>IFERROR(VLOOKUP(A196,人口!$A$2:$E$1748,5,0),0)</f>
        <v>53965</v>
      </c>
      <c r="AQ196" s="159">
        <f t="shared" si="90"/>
        <v>0</v>
      </c>
      <c r="AR196" s="159">
        <f t="shared" si="91"/>
        <v>0</v>
      </c>
      <c r="AS196" s="159">
        <f t="shared" si="92"/>
        <v>0</v>
      </c>
      <c r="AT196" s="159">
        <f t="shared" si="93"/>
        <v>1</v>
      </c>
      <c r="AU196" s="159">
        <f t="shared" si="94"/>
        <v>0</v>
      </c>
      <c r="AV196" s="159">
        <f t="shared" si="95"/>
        <v>0</v>
      </c>
      <c r="AW196" s="159">
        <f t="shared" si="96"/>
        <v>0</v>
      </c>
      <c r="AX196" s="159">
        <f t="shared" ref="AX196:AX259" si="116">IF(SUMIFS($AP196,$AP196,$BI$24)&gt;0,1,0)</f>
        <v>0</v>
      </c>
      <c r="AY196" s="159" t="str">
        <f t="shared" ref="AY196:AY259" si="117">IF(AQ196=1,$AQ$1,IF(AR196=1,$AR$1,IF(AS196=1,$AS$1,IF(AT196=1,$AT$1,IF(AU196=1,$AU$1,IF(AV196=1,$AV$1,IF(AW196=1,$AW$1,IF(AX196=1,$AX$1,""))))))))</f>
        <v>3万～10万人未満の市町村平均</v>
      </c>
      <c r="AZ196" s="159"/>
    </row>
    <row r="197" spans="1:52" x14ac:dyDescent="0.3">
      <c r="A197" t="str">
        <f t="shared" si="97"/>
        <v>02206</v>
      </c>
      <c r="B197" s="158" t="str">
        <f t="shared" si="98"/>
        <v>02206</v>
      </c>
      <c r="C197">
        <v>2</v>
      </c>
      <c r="D197" t="s">
        <v>29</v>
      </c>
      <c r="E197">
        <v>2206</v>
      </c>
      <c r="F197" t="s">
        <v>358</v>
      </c>
      <c r="G197">
        <v>437.03800000000001</v>
      </c>
      <c r="H197">
        <v>3178.9630000000002</v>
      </c>
      <c r="I197">
        <v>535.37800000000004</v>
      </c>
      <c r="J197">
        <v>3878.895</v>
      </c>
      <c r="K197">
        <v>2251.4</v>
      </c>
      <c r="L197">
        <v>6484.9539999999997</v>
      </c>
      <c r="M197">
        <v>14.635999999999999</v>
      </c>
      <c r="N197">
        <v>121.21899999999999</v>
      </c>
      <c r="O197">
        <v>0.38800000000000001</v>
      </c>
      <c r="P197">
        <v>0</v>
      </c>
      <c r="Q197">
        <v>0</v>
      </c>
      <c r="R197">
        <v>6.3E-2</v>
      </c>
      <c r="S197">
        <v>0</v>
      </c>
      <c r="T197">
        <v>0</v>
      </c>
      <c r="U197">
        <v>0.38900000000000001</v>
      </c>
      <c r="V197">
        <v>3.69</v>
      </c>
      <c r="W197">
        <v>38.743000000000002</v>
      </c>
      <c r="Y197" t="str">
        <f t="shared" si="99"/>
        <v>青森県</v>
      </c>
      <c r="Z197" t="str">
        <f t="shared" si="100"/>
        <v>青森県十和田市</v>
      </c>
      <c r="AA197" s="159">
        <f t="shared" si="101"/>
        <v>535.37800000000004</v>
      </c>
      <c r="AB197" s="159">
        <f t="shared" si="102"/>
        <v>3878.895</v>
      </c>
      <c r="AC197" s="159">
        <f t="shared" si="103"/>
        <v>6484.9539999999997</v>
      </c>
      <c r="AD197" s="159">
        <f t="shared" si="104"/>
        <v>121.21899999999999</v>
      </c>
      <c r="AE197" s="159">
        <f t="shared" si="105"/>
        <v>0</v>
      </c>
      <c r="AF197" s="159">
        <f t="shared" si="106"/>
        <v>0</v>
      </c>
      <c r="AG197" s="159">
        <f t="shared" si="107"/>
        <v>0.38900000000000001</v>
      </c>
      <c r="AH197" s="160">
        <f t="shared" si="108"/>
        <v>11020.834999999997</v>
      </c>
      <c r="AI197" s="135">
        <f t="shared" si="109"/>
        <v>4.857871477070478E-2</v>
      </c>
      <c r="AJ197" s="135">
        <f t="shared" si="110"/>
        <v>0.35196017361660897</v>
      </c>
      <c r="AK197" s="135">
        <f t="shared" si="111"/>
        <v>0.5884267389902853</v>
      </c>
      <c r="AL197" s="135">
        <f t="shared" si="112"/>
        <v>1.0999075841349591E-2</v>
      </c>
      <c r="AM197" s="135">
        <f t="shared" si="113"/>
        <v>0</v>
      </c>
      <c r="AN197" s="135">
        <f t="shared" si="114"/>
        <v>0</v>
      </c>
      <c r="AO197" s="135">
        <f t="shared" si="115"/>
        <v>3.5296781051526504E-5</v>
      </c>
      <c r="AP197" s="159">
        <f>IFERROR(VLOOKUP(A197,人口!$A$2:$E$1748,5,0),0)</f>
        <v>61067</v>
      </c>
      <c r="AQ197" s="159">
        <f t="shared" si="90"/>
        <v>0</v>
      </c>
      <c r="AR197" s="159">
        <f t="shared" si="91"/>
        <v>0</v>
      </c>
      <c r="AS197" s="159">
        <f t="shared" si="92"/>
        <v>0</v>
      </c>
      <c r="AT197" s="159">
        <f t="shared" si="93"/>
        <v>1</v>
      </c>
      <c r="AU197" s="159">
        <f t="shared" si="94"/>
        <v>0</v>
      </c>
      <c r="AV197" s="159">
        <f t="shared" si="95"/>
        <v>0</v>
      </c>
      <c r="AW197" s="159">
        <f t="shared" si="96"/>
        <v>0</v>
      </c>
      <c r="AX197" s="159">
        <f t="shared" si="116"/>
        <v>0</v>
      </c>
      <c r="AY197" s="159" t="str">
        <f t="shared" si="117"/>
        <v>3万～10万人未満の市町村平均</v>
      </c>
      <c r="AZ197" s="159"/>
    </row>
    <row r="198" spans="1:52" x14ac:dyDescent="0.3">
      <c r="A198" t="str">
        <f t="shared" si="97"/>
        <v>02207</v>
      </c>
      <c r="B198" s="158" t="str">
        <f t="shared" si="98"/>
        <v>02207</v>
      </c>
      <c r="C198">
        <v>2</v>
      </c>
      <c r="D198" t="s">
        <v>29</v>
      </c>
      <c r="E198">
        <v>2207</v>
      </c>
      <c r="F198" t="s">
        <v>409</v>
      </c>
      <c r="G198">
        <v>234.542</v>
      </c>
      <c r="H198">
        <v>1073.393</v>
      </c>
      <c r="I198">
        <v>291.83100000000002</v>
      </c>
      <c r="J198">
        <v>1327.5830000000001</v>
      </c>
      <c r="K198">
        <v>101.2</v>
      </c>
      <c r="L198">
        <v>277.99799999999999</v>
      </c>
      <c r="M198">
        <v>0</v>
      </c>
      <c r="N198">
        <v>0</v>
      </c>
      <c r="O198">
        <v>0</v>
      </c>
      <c r="P198">
        <v>0</v>
      </c>
      <c r="Q198">
        <v>0</v>
      </c>
      <c r="R198">
        <v>0</v>
      </c>
      <c r="S198">
        <v>0</v>
      </c>
      <c r="T198">
        <v>0</v>
      </c>
      <c r="U198">
        <v>0</v>
      </c>
      <c r="V198">
        <v>2.65</v>
      </c>
      <c r="W198">
        <v>32.741999999999997</v>
      </c>
      <c r="Y198" t="str">
        <f t="shared" si="99"/>
        <v>青森県</v>
      </c>
      <c r="Z198" t="str">
        <f t="shared" si="100"/>
        <v>青森県三沢市</v>
      </c>
      <c r="AA198" s="159">
        <f t="shared" si="101"/>
        <v>291.83100000000002</v>
      </c>
      <c r="AB198" s="159">
        <f t="shared" si="102"/>
        <v>1327.5830000000001</v>
      </c>
      <c r="AC198" s="159">
        <f t="shared" si="103"/>
        <v>277.99799999999999</v>
      </c>
      <c r="AD198" s="159">
        <f t="shared" si="104"/>
        <v>0</v>
      </c>
      <c r="AE198" s="159">
        <f t="shared" si="105"/>
        <v>0</v>
      </c>
      <c r="AF198" s="159">
        <f t="shared" si="106"/>
        <v>0</v>
      </c>
      <c r="AG198" s="159">
        <f t="shared" si="107"/>
        <v>0</v>
      </c>
      <c r="AH198" s="160">
        <f t="shared" si="108"/>
        <v>1897.4120000000003</v>
      </c>
      <c r="AI198" s="135">
        <f t="shared" si="109"/>
        <v>0.15380476143294128</v>
      </c>
      <c r="AJ198" s="135">
        <f t="shared" si="110"/>
        <v>0.69968093381932861</v>
      </c>
      <c r="AK198" s="135">
        <f t="shared" si="111"/>
        <v>0.14651430474773003</v>
      </c>
      <c r="AL198" s="135">
        <f t="shared" si="112"/>
        <v>0</v>
      </c>
      <c r="AM198" s="135">
        <f t="shared" si="113"/>
        <v>0</v>
      </c>
      <c r="AN198" s="135">
        <f t="shared" si="114"/>
        <v>0</v>
      </c>
      <c r="AO198" s="135">
        <f t="shared" si="115"/>
        <v>0</v>
      </c>
      <c r="AP198" s="159">
        <f>IFERROR(VLOOKUP(A198,人口!$A$2:$E$1748,5,0),0)</f>
        <v>39726</v>
      </c>
      <c r="AQ198" s="159">
        <f t="shared" si="90"/>
        <v>0</v>
      </c>
      <c r="AR198" s="159">
        <f t="shared" si="91"/>
        <v>0</v>
      </c>
      <c r="AS198" s="159">
        <f t="shared" si="92"/>
        <v>0</v>
      </c>
      <c r="AT198" s="159">
        <f t="shared" si="93"/>
        <v>1</v>
      </c>
      <c r="AU198" s="159">
        <f t="shared" si="94"/>
        <v>0</v>
      </c>
      <c r="AV198" s="159">
        <f t="shared" si="95"/>
        <v>0</v>
      </c>
      <c r="AW198" s="159">
        <f t="shared" si="96"/>
        <v>0</v>
      </c>
      <c r="AX198" s="159">
        <f t="shared" si="116"/>
        <v>0</v>
      </c>
      <c r="AY198" s="159" t="str">
        <f t="shared" si="117"/>
        <v>3万～10万人未満の市町村平均</v>
      </c>
      <c r="AZ198" s="159"/>
    </row>
    <row r="199" spans="1:52" x14ac:dyDescent="0.3">
      <c r="A199" t="str">
        <f t="shared" si="97"/>
        <v>02208</v>
      </c>
      <c r="B199" s="158" t="str">
        <f t="shared" si="98"/>
        <v>02208</v>
      </c>
      <c r="C199">
        <v>2</v>
      </c>
      <c r="D199" t="s">
        <v>29</v>
      </c>
      <c r="E199">
        <v>2208</v>
      </c>
      <c r="F199" t="s">
        <v>464</v>
      </c>
      <c r="G199">
        <v>294.28300000000002</v>
      </c>
      <c r="H199">
        <v>864.49400000000003</v>
      </c>
      <c r="I199">
        <v>342.19</v>
      </c>
      <c r="J199">
        <v>1001.952</v>
      </c>
      <c r="K199">
        <v>2829</v>
      </c>
      <c r="L199">
        <v>7873.58</v>
      </c>
      <c r="M199">
        <v>8.3030000000000008</v>
      </c>
      <c r="N199">
        <v>42.061999999999998</v>
      </c>
      <c r="O199">
        <v>0</v>
      </c>
      <c r="P199">
        <v>1011.616</v>
      </c>
      <c r="Q199">
        <v>23.585000000000001</v>
      </c>
      <c r="R199">
        <v>15.082000000000001</v>
      </c>
      <c r="S199">
        <v>7080.241</v>
      </c>
      <c r="T199">
        <v>144.62299999999999</v>
      </c>
      <c r="U199">
        <v>92.481999999999999</v>
      </c>
      <c r="V199">
        <v>3.58</v>
      </c>
      <c r="W199">
        <v>33.591999999999999</v>
      </c>
      <c r="Y199" t="str">
        <f t="shared" si="99"/>
        <v>青森県</v>
      </c>
      <c r="Z199" t="str">
        <f t="shared" si="100"/>
        <v>青森県むつ市</v>
      </c>
      <c r="AA199" s="159">
        <f t="shared" si="101"/>
        <v>342.19</v>
      </c>
      <c r="AB199" s="159">
        <f t="shared" si="102"/>
        <v>1001.952</v>
      </c>
      <c r="AC199" s="159">
        <f t="shared" si="103"/>
        <v>7873.58</v>
      </c>
      <c r="AD199" s="159">
        <f t="shared" si="104"/>
        <v>42.061999999999998</v>
      </c>
      <c r="AE199" s="159">
        <f t="shared" si="105"/>
        <v>7080.241</v>
      </c>
      <c r="AF199" s="159">
        <f t="shared" si="106"/>
        <v>144.62299999999999</v>
      </c>
      <c r="AG199" s="159">
        <f t="shared" si="107"/>
        <v>92.481999999999999</v>
      </c>
      <c r="AH199" s="160">
        <f t="shared" si="108"/>
        <v>16577.13</v>
      </c>
      <c r="AI199" s="135">
        <f t="shared" si="109"/>
        <v>2.0642294534699311E-2</v>
      </c>
      <c r="AJ199" s="135">
        <f t="shared" si="110"/>
        <v>6.044182557535592E-2</v>
      </c>
      <c r="AK199" s="135">
        <f t="shared" si="111"/>
        <v>0.4749664145723656</v>
      </c>
      <c r="AL199" s="135">
        <f t="shared" si="112"/>
        <v>2.5373511578904188E-3</v>
      </c>
      <c r="AM199" s="135">
        <f t="shared" si="113"/>
        <v>0.42710897483460647</v>
      </c>
      <c r="AN199" s="135">
        <f t="shared" si="114"/>
        <v>8.7242484072936628E-3</v>
      </c>
      <c r="AO199" s="135">
        <f t="shared" si="115"/>
        <v>5.5788909177885435E-3</v>
      </c>
      <c r="AP199" s="159">
        <f>IFERROR(VLOOKUP(A199,人口!$A$2:$E$1748,5,0),0)</f>
        <v>56790</v>
      </c>
      <c r="AQ199" s="159">
        <f t="shared" si="90"/>
        <v>0</v>
      </c>
      <c r="AR199" s="159">
        <f t="shared" si="91"/>
        <v>0</v>
      </c>
      <c r="AS199" s="159">
        <f t="shared" si="92"/>
        <v>0</v>
      </c>
      <c r="AT199" s="159">
        <f t="shared" si="93"/>
        <v>1</v>
      </c>
      <c r="AU199" s="159">
        <f t="shared" si="94"/>
        <v>0</v>
      </c>
      <c r="AV199" s="159">
        <f t="shared" si="95"/>
        <v>0</v>
      </c>
      <c r="AW199" s="159">
        <f t="shared" si="96"/>
        <v>0</v>
      </c>
      <c r="AX199" s="159">
        <f t="shared" si="116"/>
        <v>0</v>
      </c>
      <c r="AY199" s="159" t="str">
        <f t="shared" si="117"/>
        <v>3万～10万人未満の市町村平均</v>
      </c>
      <c r="AZ199" s="159"/>
    </row>
    <row r="200" spans="1:52" x14ac:dyDescent="0.3">
      <c r="A200" t="str">
        <f t="shared" si="97"/>
        <v>02209</v>
      </c>
      <c r="B200" s="158" t="str">
        <f t="shared" si="98"/>
        <v>02209</v>
      </c>
      <c r="C200">
        <v>2</v>
      </c>
      <c r="D200" t="s">
        <v>29</v>
      </c>
      <c r="E200">
        <v>2209</v>
      </c>
      <c r="F200" t="s">
        <v>517</v>
      </c>
      <c r="G200">
        <v>258.19</v>
      </c>
      <c r="H200">
        <v>1938.944</v>
      </c>
      <c r="I200">
        <v>300.173</v>
      </c>
      <c r="J200">
        <v>2247.221</v>
      </c>
      <c r="K200">
        <v>374.6</v>
      </c>
      <c r="L200">
        <v>993.63699999999994</v>
      </c>
      <c r="M200">
        <v>0</v>
      </c>
      <c r="N200">
        <v>0</v>
      </c>
      <c r="O200">
        <v>0</v>
      </c>
      <c r="P200">
        <v>0</v>
      </c>
      <c r="Q200">
        <v>0</v>
      </c>
      <c r="R200">
        <v>7.4999999999999997E-2</v>
      </c>
      <c r="S200">
        <v>0</v>
      </c>
      <c r="T200">
        <v>0</v>
      </c>
      <c r="U200">
        <v>0.45700000000000002</v>
      </c>
      <c r="V200">
        <v>1.83</v>
      </c>
      <c r="W200">
        <v>21.831</v>
      </c>
      <c r="Y200" t="str">
        <f t="shared" si="99"/>
        <v>青森県</v>
      </c>
      <c r="Z200" t="str">
        <f t="shared" si="100"/>
        <v>青森県つがる市</v>
      </c>
      <c r="AA200" s="159">
        <f t="shared" si="101"/>
        <v>300.173</v>
      </c>
      <c r="AB200" s="159">
        <f t="shared" si="102"/>
        <v>2247.221</v>
      </c>
      <c r="AC200" s="159">
        <f t="shared" si="103"/>
        <v>993.63699999999994</v>
      </c>
      <c r="AD200" s="159">
        <f t="shared" si="104"/>
        <v>0</v>
      </c>
      <c r="AE200" s="159">
        <f t="shared" si="105"/>
        <v>0</v>
      </c>
      <c r="AF200" s="159">
        <f t="shared" si="106"/>
        <v>0</v>
      </c>
      <c r="AG200" s="159">
        <f t="shared" si="107"/>
        <v>0.45700000000000002</v>
      </c>
      <c r="AH200" s="160">
        <f t="shared" si="108"/>
        <v>3541.4879999999998</v>
      </c>
      <c r="AI200" s="135">
        <f t="shared" si="109"/>
        <v>8.4759005254288602E-2</v>
      </c>
      <c r="AJ200" s="135">
        <f t="shared" si="110"/>
        <v>0.63454146957437108</v>
      </c>
      <c r="AK200" s="135">
        <f t="shared" si="111"/>
        <v>0.28057048336744328</v>
      </c>
      <c r="AL200" s="135">
        <f t="shared" si="112"/>
        <v>0</v>
      </c>
      <c r="AM200" s="135">
        <f t="shared" si="113"/>
        <v>0</v>
      </c>
      <c r="AN200" s="135">
        <f t="shared" si="114"/>
        <v>0</v>
      </c>
      <c r="AO200" s="135">
        <f t="shared" si="115"/>
        <v>1.2904180389711897E-4</v>
      </c>
      <c r="AP200" s="159">
        <f>IFERROR(VLOOKUP(A200,人口!$A$2:$E$1748,5,0),0)</f>
        <v>31998</v>
      </c>
      <c r="AQ200" s="159">
        <f t="shared" si="90"/>
        <v>0</v>
      </c>
      <c r="AR200" s="159">
        <f t="shared" si="91"/>
        <v>0</v>
      </c>
      <c r="AS200" s="159">
        <f t="shared" si="92"/>
        <v>0</v>
      </c>
      <c r="AT200" s="159">
        <f t="shared" si="93"/>
        <v>1</v>
      </c>
      <c r="AU200" s="159">
        <f t="shared" si="94"/>
        <v>0</v>
      </c>
      <c r="AV200" s="159">
        <f t="shared" si="95"/>
        <v>0</v>
      </c>
      <c r="AW200" s="159">
        <f t="shared" si="96"/>
        <v>0</v>
      </c>
      <c r="AX200" s="159">
        <f t="shared" si="116"/>
        <v>0</v>
      </c>
      <c r="AY200" s="159" t="str">
        <f t="shared" si="117"/>
        <v>3万～10万人未満の市町村平均</v>
      </c>
      <c r="AZ200" s="159"/>
    </row>
    <row r="201" spans="1:52" x14ac:dyDescent="0.3">
      <c r="A201" t="str">
        <f t="shared" si="97"/>
        <v>02210</v>
      </c>
      <c r="B201" s="158" t="str">
        <f t="shared" si="98"/>
        <v>02210</v>
      </c>
      <c r="C201">
        <v>2</v>
      </c>
      <c r="D201" t="s">
        <v>29</v>
      </c>
      <c r="E201">
        <v>2210</v>
      </c>
      <c r="F201" t="s">
        <v>571</v>
      </c>
      <c r="G201">
        <v>192.16499999999999</v>
      </c>
      <c r="H201">
        <v>1112.3879999999999</v>
      </c>
      <c r="I201">
        <v>231.36099999999999</v>
      </c>
      <c r="J201">
        <v>1338.3340000000001</v>
      </c>
      <c r="K201">
        <v>725.3</v>
      </c>
      <c r="L201">
        <v>1961.596</v>
      </c>
      <c r="M201">
        <v>8.0399999999999991</v>
      </c>
      <c r="N201">
        <v>49.463999999999999</v>
      </c>
      <c r="O201">
        <v>0</v>
      </c>
      <c r="P201">
        <v>5.9930000000000003</v>
      </c>
      <c r="Q201">
        <v>0.33500000000000002</v>
      </c>
      <c r="R201">
        <v>2.8620000000000001</v>
      </c>
      <c r="S201">
        <v>41.841000000000001</v>
      </c>
      <c r="T201">
        <v>2.0539999999999998</v>
      </c>
      <c r="U201">
        <v>17.552</v>
      </c>
      <c r="V201">
        <v>1.7230000000000001</v>
      </c>
      <c r="W201">
        <v>19.946000000000002</v>
      </c>
      <c r="Y201" t="str">
        <f t="shared" si="99"/>
        <v>青森県</v>
      </c>
      <c r="Z201" t="str">
        <f t="shared" si="100"/>
        <v>青森県平川市</v>
      </c>
      <c r="AA201" s="159">
        <f t="shared" si="101"/>
        <v>231.36099999999999</v>
      </c>
      <c r="AB201" s="159">
        <f t="shared" si="102"/>
        <v>1338.3340000000001</v>
      </c>
      <c r="AC201" s="159">
        <f t="shared" si="103"/>
        <v>1961.596</v>
      </c>
      <c r="AD201" s="159">
        <f t="shared" si="104"/>
        <v>49.463999999999999</v>
      </c>
      <c r="AE201" s="159">
        <f t="shared" si="105"/>
        <v>41.841000000000001</v>
      </c>
      <c r="AF201" s="159">
        <f t="shared" si="106"/>
        <v>2.0539999999999998</v>
      </c>
      <c r="AG201" s="159">
        <f t="shared" si="107"/>
        <v>17.552</v>
      </c>
      <c r="AH201" s="160">
        <f t="shared" si="108"/>
        <v>3642.2020000000002</v>
      </c>
      <c r="AI201" s="135">
        <f t="shared" si="109"/>
        <v>6.3522286792440388E-2</v>
      </c>
      <c r="AJ201" s="135">
        <f t="shared" si="110"/>
        <v>0.36745188762182879</v>
      </c>
      <c r="AK201" s="135">
        <f t="shared" si="111"/>
        <v>0.53857419220570413</v>
      </c>
      <c r="AL201" s="135">
        <f t="shared" si="112"/>
        <v>1.3580795354019353E-2</v>
      </c>
      <c r="AM201" s="135">
        <f t="shared" si="113"/>
        <v>1.1487830713398104E-2</v>
      </c>
      <c r="AN201" s="135">
        <f t="shared" si="114"/>
        <v>5.6394455881359678E-4</v>
      </c>
      <c r="AO201" s="135">
        <f t="shared" si="115"/>
        <v>4.8190627537956429E-3</v>
      </c>
      <c r="AP201" s="159">
        <f>IFERROR(VLOOKUP(A201,人口!$A$2:$E$1748,5,0),0)</f>
        <v>31112</v>
      </c>
      <c r="AQ201" s="159">
        <f t="shared" si="90"/>
        <v>0</v>
      </c>
      <c r="AR201" s="159">
        <f t="shared" si="91"/>
        <v>0</v>
      </c>
      <c r="AS201" s="159">
        <f t="shared" si="92"/>
        <v>0</v>
      </c>
      <c r="AT201" s="159">
        <f t="shared" si="93"/>
        <v>1</v>
      </c>
      <c r="AU201" s="159">
        <f t="shared" si="94"/>
        <v>0</v>
      </c>
      <c r="AV201" s="159">
        <f t="shared" si="95"/>
        <v>0</v>
      </c>
      <c r="AW201" s="159">
        <f t="shared" si="96"/>
        <v>0</v>
      </c>
      <c r="AX201" s="159">
        <f t="shared" si="116"/>
        <v>0</v>
      </c>
      <c r="AY201" s="159" t="str">
        <f t="shared" si="117"/>
        <v>3万～10万人未満の市町村平均</v>
      </c>
      <c r="AZ201" s="159"/>
    </row>
    <row r="202" spans="1:52" x14ac:dyDescent="0.3">
      <c r="A202" t="str">
        <f t="shared" si="97"/>
        <v>02301</v>
      </c>
      <c r="B202" s="158" t="str">
        <f t="shared" si="98"/>
        <v>02301</v>
      </c>
      <c r="C202">
        <v>2</v>
      </c>
      <c r="D202" t="s">
        <v>29</v>
      </c>
      <c r="E202">
        <v>2301</v>
      </c>
      <c r="F202" t="s">
        <v>622</v>
      </c>
      <c r="G202">
        <v>73.096000000000004</v>
      </c>
      <c r="H202">
        <v>319.23200000000003</v>
      </c>
      <c r="I202">
        <v>87.266999999999996</v>
      </c>
      <c r="J202">
        <v>380.5</v>
      </c>
      <c r="K202">
        <v>931.1</v>
      </c>
      <c r="L202">
        <v>3123.1570000000002</v>
      </c>
      <c r="M202">
        <v>0</v>
      </c>
      <c r="N202">
        <v>0</v>
      </c>
      <c r="O202">
        <v>0</v>
      </c>
      <c r="P202">
        <v>0</v>
      </c>
      <c r="Q202">
        <v>0</v>
      </c>
      <c r="R202">
        <v>7.0000000000000001E-3</v>
      </c>
      <c r="S202">
        <v>0</v>
      </c>
      <c r="T202">
        <v>0</v>
      </c>
      <c r="U202">
        <v>4.2999999999999997E-2</v>
      </c>
      <c r="V202">
        <v>0.54300000000000004</v>
      </c>
      <c r="W202">
        <v>6.218</v>
      </c>
      <c r="Y202" t="str">
        <f t="shared" si="99"/>
        <v>青森県</v>
      </c>
      <c r="Z202" t="str">
        <f t="shared" si="100"/>
        <v>青森県平内町</v>
      </c>
      <c r="AA202" s="159">
        <f t="shared" si="101"/>
        <v>87.266999999999996</v>
      </c>
      <c r="AB202" s="159">
        <f t="shared" si="102"/>
        <v>380.5</v>
      </c>
      <c r="AC202" s="159">
        <f t="shared" si="103"/>
        <v>3123.1570000000002</v>
      </c>
      <c r="AD202" s="159">
        <f t="shared" si="104"/>
        <v>0</v>
      </c>
      <c r="AE202" s="159">
        <f t="shared" si="105"/>
        <v>0</v>
      </c>
      <c r="AF202" s="159">
        <f t="shared" si="106"/>
        <v>0</v>
      </c>
      <c r="AG202" s="159">
        <f t="shared" si="107"/>
        <v>4.2999999999999997E-2</v>
      </c>
      <c r="AH202" s="160">
        <f t="shared" si="108"/>
        <v>3590.9670000000001</v>
      </c>
      <c r="AI202" s="135">
        <f t="shared" si="109"/>
        <v>2.4301810626496983E-2</v>
      </c>
      <c r="AJ202" s="135">
        <f t="shared" si="110"/>
        <v>0.10596031653869278</v>
      </c>
      <c r="AK202" s="135">
        <f t="shared" si="111"/>
        <v>0.86972589834437353</v>
      </c>
      <c r="AL202" s="135">
        <f t="shared" si="112"/>
        <v>0</v>
      </c>
      <c r="AM202" s="135">
        <f t="shared" si="113"/>
        <v>0</v>
      </c>
      <c r="AN202" s="135">
        <f t="shared" si="114"/>
        <v>0</v>
      </c>
      <c r="AO202" s="135">
        <f t="shared" si="115"/>
        <v>1.1974490436698525E-5</v>
      </c>
      <c r="AP202" s="159">
        <f>IFERROR(VLOOKUP(A202,人口!$A$2:$E$1748,5,0),0)</f>
        <v>10874</v>
      </c>
      <c r="AQ202" s="159">
        <f t="shared" si="90"/>
        <v>0</v>
      </c>
      <c r="AR202" s="159">
        <f t="shared" si="91"/>
        <v>0</v>
      </c>
      <c r="AS202" s="159">
        <f t="shared" si="92"/>
        <v>1</v>
      </c>
      <c r="AT202" s="159">
        <f t="shared" si="93"/>
        <v>0</v>
      </c>
      <c r="AU202" s="159">
        <f t="shared" si="94"/>
        <v>0</v>
      </c>
      <c r="AV202" s="159">
        <f t="shared" si="95"/>
        <v>0</v>
      </c>
      <c r="AW202" s="159">
        <f t="shared" si="96"/>
        <v>0</v>
      </c>
      <c r="AX202" s="159">
        <f t="shared" si="116"/>
        <v>0</v>
      </c>
      <c r="AY202" s="159" t="str">
        <f t="shared" si="117"/>
        <v>1万～3万人未満の市町村平均</v>
      </c>
      <c r="AZ202" s="159"/>
    </row>
    <row r="203" spans="1:52" x14ac:dyDescent="0.3">
      <c r="A203" t="str">
        <f t="shared" si="97"/>
        <v>02303</v>
      </c>
      <c r="B203" s="158" t="str">
        <f t="shared" si="98"/>
        <v>02303</v>
      </c>
      <c r="C203">
        <v>2</v>
      </c>
      <c r="D203" t="s">
        <v>29</v>
      </c>
      <c r="E203">
        <v>2303</v>
      </c>
      <c r="F203" t="s">
        <v>675</v>
      </c>
      <c r="G203">
        <v>28.998000000000001</v>
      </c>
      <c r="H203">
        <v>114.176</v>
      </c>
      <c r="I203">
        <v>31.774999999999999</v>
      </c>
      <c r="J203">
        <v>125.33199999999999</v>
      </c>
      <c r="K203">
        <v>478.3</v>
      </c>
      <c r="L203">
        <v>1504.634</v>
      </c>
      <c r="M203">
        <v>0.216</v>
      </c>
      <c r="N203">
        <v>1.22</v>
      </c>
      <c r="O203">
        <v>0</v>
      </c>
      <c r="P203">
        <v>0</v>
      </c>
      <c r="Q203">
        <v>0</v>
      </c>
      <c r="R203">
        <v>0</v>
      </c>
      <c r="S203">
        <v>0</v>
      </c>
      <c r="T203">
        <v>0</v>
      </c>
      <c r="U203">
        <v>0</v>
      </c>
      <c r="V203">
        <v>0.13700000000000001</v>
      </c>
      <c r="W203">
        <v>1.615</v>
      </c>
      <c r="Y203" t="str">
        <f t="shared" si="99"/>
        <v>青森県</v>
      </c>
      <c r="Z203" t="str">
        <f t="shared" si="100"/>
        <v>青森県今別町</v>
      </c>
      <c r="AA203" s="159">
        <f t="shared" si="101"/>
        <v>31.774999999999999</v>
      </c>
      <c r="AB203" s="159">
        <f t="shared" si="102"/>
        <v>125.33199999999999</v>
      </c>
      <c r="AC203" s="159">
        <f t="shared" si="103"/>
        <v>1504.634</v>
      </c>
      <c r="AD203" s="159">
        <f t="shared" si="104"/>
        <v>1.22</v>
      </c>
      <c r="AE203" s="159">
        <f t="shared" si="105"/>
        <v>0</v>
      </c>
      <c r="AF203" s="159">
        <f t="shared" si="106"/>
        <v>0</v>
      </c>
      <c r="AG203" s="159">
        <f t="shared" si="107"/>
        <v>0</v>
      </c>
      <c r="AH203" s="160">
        <f t="shared" si="108"/>
        <v>1662.961</v>
      </c>
      <c r="AI203" s="135">
        <f t="shared" si="109"/>
        <v>1.9107483578989524E-2</v>
      </c>
      <c r="AJ203" s="135">
        <f t="shared" si="110"/>
        <v>7.5366770477479625E-2</v>
      </c>
      <c r="AK203" s="135">
        <f t="shared" si="111"/>
        <v>0.90479211478801969</v>
      </c>
      <c r="AL203" s="135">
        <f t="shared" si="112"/>
        <v>7.3363115551116351E-4</v>
      </c>
      <c r="AM203" s="135">
        <f t="shared" si="113"/>
        <v>0</v>
      </c>
      <c r="AN203" s="135">
        <f t="shared" si="114"/>
        <v>0</v>
      </c>
      <c r="AO203" s="135">
        <f t="shared" si="115"/>
        <v>0</v>
      </c>
      <c r="AP203" s="159">
        <f>IFERROR(VLOOKUP(A203,人口!$A$2:$E$1748,5,0),0)</f>
        <v>2577</v>
      </c>
      <c r="AQ203" s="159">
        <f t="shared" si="90"/>
        <v>1</v>
      </c>
      <c r="AR203" s="159">
        <f t="shared" si="91"/>
        <v>0</v>
      </c>
      <c r="AS203" s="159">
        <f t="shared" si="92"/>
        <v>0</v>
      </c>
      <c r="AT203" s="159">
        <f t="shared" si="93"/>
        <v>0</v>
      </c>
      <c r="AU203" s="159">
        <f t="shared" si="94"/>
        <v>0</v>
      </c>
      <c r="AV203" s="159">
        <f t="shared" si="95"/>
        <v>0</v>
      </c>
      <c r="AW203" s="159">
        <f t="shared" si="96"/>
        <v>0</v>
      </c>
      <c r="AX203" s="159">
        <f t="shared" si="116"/>
        <v>0</v>
      </c>
      <c r="AY203" s="159" t="str">
        <f t="shared" si="117"/>
        <v>5千人未満の市町村平均</v>
      </c>
      <c r="AZ203" s="159"/>
    </row>
    <row r="204" spans="1:52" x14ac:dyDescent="0.3">
      <c r="A204" t="str">
        <f t="shared" si="97"/>
        <v>02304</v>
      </c>
      <c r="B204" s="158" t="str">
        <f t="shared" si="98"/>
        <v>02304</v>
      </c>
      <c r="C204">
        <v>2</v>
      </c>
      <c r="D204" t="s">
        <v>29</v>
      </c>
      <c r="E204">
        <v>2304</v>
      </c>
      <c r="F204" t="s">
        <v>728</v>
      </c>
      <c r="G204">
        <v>24.361000000000001</v>
      </c>
      <c r="H204">
        <v>270.05200000000002</v>
      </c>
      <c r="I204">
        <v>28.273</v>
      </c>
      <c r="J204">
        <v>312.82600000000002</v>
      </c>
      <c r="K204">
        <v>488.5</v>
      </c>
      <c r="L204">
        <v>1466.3389999999999</v>
      </c>
      <c r="M204">
        <v>0</v>
      </c>
      <c r="N204">
        <v>0</v>
      </c>
      <c r="O204">
        <v>0</v>
      </c>
      <c r="P204">
        <v>0</v>
      </c>
      <c r="Q204">
        <v>0</v>
      </c>
      <c r="R204">
        <v>3.0000000000000001E-3</v>
      </c>
      <c r="S204">
        <v>0</v>
      </c>
      <c r="T204">
        <v>0</v>
      </c>
      <c r="U204">
        <v>1.7000000000000001E-2</v>
      </c>
      <c r="V204">
        <v>0.13800000000000001</v>
      </c>
      <c r="W204">
        <v>1.609</v>
      </c>
      <c r="Y204" t="str">
        <f t="shared" si="99"/>
        <v>青森県</v>
      </c>
      <c r="Z204" t="str">
        <f t="shared" si="100"/>
        <v>青森県蓬田村</v>
      </c>
      <c r="AA204" s="159">
        <f t="shared" si="101"/>
        <v>28.273</v>
      </c>
      <c r="AB204" s="159">
        <f t="shared" si="102"/>
        <v>312.82600000000002</v>
      </c>
      <c r="AC204" s="159">
        <f t="shared" si="103"/>
        <v>1466.3389999999999</v>
      </c>
      <c r="AD204" s="159">
        <f t="shared" si="104"/>
        <v>0</v>
      </c>
      <c r="AE204" s="159">
        <f t="shared" si="105"/>
        <v>0</v>
      </c>
      <c r="AF204" s="159">
        <f t="shared" si="106"/>
        <v>0</v>
      </c>
      <c r="AG204" s="159">
        <f t="shared" si="107"/>
        <v>1.7000000000000001E-2</v>
      </c>
      <c r="AH204" s="160">
        <f t="shared" si="108"/>
        <v>1807.4550000000002</v>
      </c>
      <c r="AI204" s="135">
        <f t="shared" si="109"/>
        <v>1.5642436464531621E-2</v>
      </c>
      <c r="AJ204" s="135">
        <f t="shared" si="110"/>
        <v>0.17307540160059309</v>
      </c>
      <c r="AK204" s="135">
        <f t="shared" si="111"/>
        <v>0.81127275644483532</v>
      </c>
      <c r="AL204" s="135">
        <f t="shared" si="112"/>
        <v>0</v>
      </c>
      <c r="AM204" s="135">
        <f t="shared" si="113"/>
        <v>0</v>
      </c>
      <c r="AN204" s="135">
        <f t="shared" si="114"/>
        <v>0</v>
      </c>
      <c r="AO204" s="135">
        <f t="shared" si="115"/>
        <v>9.4054900398626793E-6</v>
      </c>
      <c r="AP204" s="159">
        <f>IFERROR(VLOOKUP(A204,人口!$A$2:$E$1748,5,0),0)</f>
        <v>2763</v>
      </c>
      <c r="AQ204" s="159">
        <f t="shared" si="90"/>
        <v>1</v>
      </c>
      <c r="AR204" s="159">
        <f t="shared" si="91"/>
        <v>0</v>
      </c>
      <c r="AS204" s="159">
        <f t="shared" si="92"/>
        <v>0</v>
      </c>
      <c r="AT204" s="159">
        <f t="shared" si="93"/>
        <v>0</v>
      </c>
      <c r="AU204" s="159">
        <f t="shared" si="94"/>
        <v>0</v>
      </c>
      <c r="AV204" s="159">
        <f t="shared" si="95"/>
        <v>0</v>
      </c>
      <c r="AW204" s="159">
        <f t="shared" si="96"/>
        <v>0</v>
      </c>
      <c r="AX204" s="159">
        <f t="shared" si="116"/>
        <v>0</v>
      </c>
      <c r="AY204" s="159" t="str">
        <f t="shared" si="117"/>
        <v>5千人未満の市町村平均</v>
      </c>
      <c r="AZ204" s="159"/>
    </row>
    <row r="205" spans="1:52" x14ac:dyDescent="0.3">
      <c r="A205" t="str">
        <f t="shared" si="97"/>
        <v>02307</v>
      </c>
      <c r="B205" s="158" t="str">
        <f t="shared" si="98"/>
        <v>02307</v>
      </c>
      <c r="C205">
        <v>2</v>
      </c>
      <c r="D205" t="s">
        <v>29</v>
      </c>
      <c r="E205">
        <v>2307</v>
      </c>
      <c r="F205" t="s">
        <v>782</v>
      </c>
      <c r="G205">
        <v>53.348999999999997</v>
      </c>
      <c r="H205">
        <v>187.54900000000001</v>
      </c>
      <c r="I205">
        <v>60.064999999999998</v>
      </c>
      <c r="J205">
        <v>210.89400000000001</v>
      </c>
      <c r="K205">
        <v>969.6</v>
      </c>
      <c r="L205">
        <v>2908.7959999999998</v>
      </c>
      <c r="M205">
        <v>0</v>
      </c>
      <c r="N205">
        <v>0</v>
      </c>
      <c r="O205">
        <v>0</v>
      </c>
      <c r="P205">
        <v>0</v>
      </c>
      <c r="Q205">
        <v>0</v>
      </c>
      <c r="R205">
        <v>0</v>
      </c>
      <c r="S205">
        <v>0</v>
      </c>
      <c r="T205">
        <v>0</v>
      </c>
      <c r="U205">
        <v>0</v>
      </c>
      <c r="V205">
        <v>0.30199999999999999</v>
      </c>
      <c r="W205">
        <v>3.5529999999999999</v>
      </c>
      <c r="Y205" t="str">
        <f t="shared" si="99"/>
        <v>青森県</v>
      </c>
      <c r="Z205" t="str">
        <f t="shared" si="100"/>
        <v>青森県外ヶ浜町</v>
      </c>
      <c r="AA205" s="159">
        <f t="shared" si="101"/>
        <v>60.064999999999998</v>
      </c>
      <c r="AB205" s="159">
        <f t="shared" si="102"/>
        <v>210.89400000000001</v>
      </c>
      <c r="AC205" s="159">
        <f t="shared" si="103"/>
        <v>2908.7959999999998</v>
      </c>
      <c r="AD205" s="159">
        <f t="shared" si="104"/>
        <v>0</v>
      </c>
      <c r="AE205" s="159">
        <f t="shared" si="105"/>
        <v>0</v>
      </c>
      <c r="AF205" s="159">
        <f t="shared" si="106"/>
        <v>0</v>
      </c>
      <c r="AG205" s="159">
        <f t="shared" si="107"/>
        <v>0</v>
      </c>
      <c r="AH205" s="160">
        <f t="shared" si="108"/>
        <v>3179.7549999999997</v>
      </c>
      <c r="AI205" s="135">
        <f t="shared" si="109"/>
        <v>1.8889820127651346E-2</v>
      </c>
      <c r="AJ205" s="135">
        <f t="shared" si="110"/>
        <v>6.6323977790741742E-2</v>
      </c>
      <c r="AK205" s="135">
        <f t="shared" si="111"/>
        <v>0.91478620208160699</v>
      </c>
      <c r="AL205" s="135">
        <f t="shared" si="112"/>
        <v>0</v>
      </c>
      <c r="AM205" s="135">
        <f t="shared" si="113"/>
        <v>0</v>
      </c>
      <c r="AN205" s="135">
        <f t="shared" si="114"/>
        <v>0</v>
      </c>
      <c r="AO205" s="135">
        <f t="shared" si="115"/>
        <v>0</v>
      </c>
      <c r="AP205" s="159">
        <f>IFERROR(VLOOKUP(A205,人口!$A$2:$E$1748,5,0),0)</f>
        <v>5901</v>
      </c>
      <c r="AQ205" s="159">
        <f t="shared" si="90"/>
        <v>0</v>
      </c>
      <c r="AR205" s="159">
        <f t="shared" si="91"/>
        <v>1</v>
      </c>
      <c r="AS205" s="159">
        <f t="shared" si="92"/>
        <v>0</v>
      </c>
      <c r="AT205" s="159">
        <f t="shared" si="93"/>
        <v>0</v>
      </c>
      <c r="AU205" s="159">
        <f t="shared" si="94"/>
        <v>0</v>
      </c>
      <c r="AV205" s="159">
        <f t="shared" si="95"/>
        <v>0</v>
      </c>
      <c r="AW205" s="159">
        <f t="shared" si="96"/>
        <v>0</v>
      </c>
      <c r="AX205" s="159">
        <f t="shared" si="116"/>
        <v>0</v>
      </c>
      <c r="AY205" s="159" t="str">
        <f t="shared" si="117"/>
        <v>5千～1万人未満の市町村平均</v>
      </c>
      <c r="AZ205" s="159"/>
    </row>
    <row r="206" spans="1:52" x14ac:dyDescent="0.3">
      <c r="A206" t="str">
        <f t="shared" si="97"/>
        <v>02321</v>
      </c>
      <c r="B206" s="158" t="str">
        <f t="shared" si="98"/>
        <v>02321</v>
      </c>
      <c r="C206">
        <v>2</v>
      </c>
      <c r="D206" t="s">
        <v>29</v>
      </c>
      <c r="E206">
        <v>2321</v>
      </c>
      <c r="F206" t="s">
        <v>833</v>
      </c>
      <c r="G206">
        <v>82.457999999999998</v>
      </c>
      <c r="H206">
        <v>735.90899999999999</v>
      </c>
      <c r="I206">
        <v>94.322999999999993</v>
      </c>
      <c r="J206">
        <v>842.346</v>
      </c>
      <c r="K206">
        <v>826.8</v>
      </c>
      <c r="L206">
        <v>2163.8249999999998</v>
      </c>
      <c r="M206">
        <v>4.2389999999999999</v>
      </c>
      <c r="N206">
        <v>23.905999999999999</v>
      </c>
      <c r="O206">
        <v>0.11899999999999999</v>
      </c>
      <c r="P206">
        <v>0</v>
      </c>
      <c r="Q206">
        <v>0</v>
      </c>
      <c r="R206">
        <v>0.22900000000000001</v>
      </c>
      <c r="S206">
        <v>0</v>
      </c>
      <c r="T206">
        <v>0</v>
      </c>
      <c r="U206">
        <v>1.403</v>
      </c>
      <c r="V206">
        <v>0.48699999999999999</v>
      </c>
      <c r="W206">
        <v>5.8250000000000002</v>
      </c>
      <c r="Y206" t="str">
        <f t="shared" si="99"/>
        <v>青森県</v>
      </c>
      <c r="Z206" t="str">
        <f t="shared" si="100"/>
        <v>青森県鰺ヶ沢町</v>
      </c>
      <c r="AA206" s="159">
        <f t="shared" si="101"/>
        <v>94.322999999999993</v>
      </c>
      <c r="AB206" s="159">
        <f t="shared" si="102"/>
        <v>842.346</v>
      </c>
      <c r="AC206" s="159">
        <f t="shared" si="103"/>
        <v>2163.8249999999998</v>
      </c>
      <c r="AD206" s="159">
        <f t="shared" si="104"/>
        <v>23.905999999999999</v>
      </c>
      <c r="AE206" s="159">
        <f t="shared" si="105"/>
        <v>0</v>
      </c>
      <c r="AF206" s="159">
        <f t="shared" si="106"/>
        <v>0</v>
      </c>
      <c r="AG206" s="159">
        <f t="shared" si="107"/>
        <v>1.403</v>
      </c>
      <c r="AH206" s="160">
        <f t="shared" si="108"/>
        <v>3125.8029999999994</v>
      </c>
      <c r="AI206" s="135">
        <f t="shared" si="109"/>
        <v>3.0175606076262646E-2</v>
      </c>
      <c r="AJ206" s="135">
        <f t="shared" si="110"/>
        <v>0.2694814740404306</v>
      </c>
      <c r="AK206" s="135">
        <f t="shared" si="111"/>
        <v>0.6922461204368926</v>
      </c>
      <c r="AL206" s="135">
        <f t="shared" si="112"/>
        <v>7.6479547815393369E-3</v>
      </c>
      <c r="AM206" s="135">
        <f t="shared" si="113"/>
        <v>0</v>
      </c>
      <c r="AN206" s="135">
        <f t="shared" si="114"/>
        <v>0</v>
      </c>
      <c r="AO206" s="135">
        <f t="shared" si="115"/>
        <v>4.4884466487491381E-4</v>
      </c>
      <c r="AP206" s="159">
        <f>IFERROR(VLOOKUP(A206,人口!$A$2:$E$1748,5,0),0)</f>
        <v>9730</v>
      </c>
      <c r="AQ206" s="159">
        <f t="shared" si="90"/>
        <v>0</v>
      </c>
      <c r="AR206" s="159">
        <f t="shared" si="91"/>
        <v>1</v>
      </c>
      <c r="AS206" s="159">
        <f t="shared" si="92"/>
        <v>0</v>
      </c>
      <c r="AT206" s="159">
        <f t="shared" si="93"/>
        <v>0</v>
      </c>
      <c r="AU206" s="159">
        <f t="shared" si="94"/>
        <v>0</v>
      </c>
      <c r="AV206" s="159">
        <f t="shared" si="95"/>
        <v>0</v>
      </c>
      <c r="AW206" s="159">
        <f t="shared" si="96"/>
        <v>0</v>
      </c>
      <c r="AX206" s="159">
        <f t="shared" si="116"/>
        <v>0</v>
      </c>
      <c r="AY206" s="159" t="str">
        <f t="shared" si="117"/>
        <v>5千～1万人未満の市町村平均</v>
      </c>
      <c r="AZ206" s="159"/>
    </row>
    <row r="207" spans="1:52" x14ac:dyDescent="0.3">
      <c r="A207" t="str">
        <f t="shared" si="97"/>
        <v>02323</v>
      </c>
      <c r="B207" s="158" t="str">
        <f t="shared" si="98"/>
        <v>02323</v>
      </c>
      <c r="C207">
        <v>2</v>
      </c>
      <c r="D207" t="s">
        <v>29</v>
      </c>
      <c r="E207">
        <v>2323</v>
      </c>
      <c r="F207" t="s">
        <v>885</v>
      </c>
      <c r="G207">
        <v>78.218000000000004</v>
      </c>
      <c r="H207">
        <v>261.048</v>
      </c>
      <c r="I207">
        <v>84.432000000000002</v>
      </c>
      <c r="J207">
        <v>282.47800000000001</v>
      </c>
      <c r="K207">
        <v>1096.5</v>
      </c>
      <c r="L207">
        <v>2994.4879999999998</v>
      </c>
      <c r="M207">
        <v>9.7530000000000001</v>
      </c>
      <c r="N207">
        <v>55.008000000000003</v>
      </c>
      <c r="O207">
        <v>0</v>
      </c>
      <c r="P207">
        <v>0</v>
      </c>
      <c r="Q207">
        <v>0</v>
      </c>
      <c r="R207">
        <v>6.5000000000000002E-2</v>
      </c>
      <c r="S207">
        <v>0</v>
      </c>
      <c r="T207">
        <v>0</v>
      </c>
      <c r="U207">
        <v>0.39600000000000002</v>
      </c>
      <c r="V207">
        <v>0.41599999999999998</v>
      </c>
      <c r="W207">
        <v>4.8710000000000004</v>
      </c>
      <c r="Y207" t="str">
        <f t="shared" si="99"/>
        <v>青森県</v>
      </c>
      <c r="Z207" t="str">
        <f t="shared" si="100"/>
        <v>青森県深浦町</v>
      </c>
      <c r="AA207" s="159">
        <f t="shared" si="101"/>
        <v>84.432000000000002</v>
      </c>
      <c r="AB207" s="159">
        <f t="shared" si="102"/>
        <v>282.47800000000001</v>
      </c>
      <c r="AC207" s="159">
        <f t="shared" si="103"/>
        <v>2994.4879999999998</v>
      </c>
      <c r="AD207" s="159">
        <f t="shared" si="104"/>
        <v>55.008000000000003</v>
      </c>
      <c r="AE207" s="159">
        <f t="shared" si="105"/>
        <v>0</v>
      </c>
      <c r="AF207" s="159">
        <f t="shared" si="106"/>
        <v>0</v>
      </c>
      <c r="AG207" s="159">
        <f t="shared" si="107"/>
        <v>0.39600000000000002</v>
      </c>
      <c r="AH207" s="160">
        <f t="shared" si="108"/>
        <v>3416.8019999999997</v>
      </c>
      <c r="AI207" s="135">
        <f t="shared" si="109"/>
        <v>2.4710826088254458E-2</v>
      </c>
      <c r="AJ207" s="135">
        <f t="shared" si="110"/>
        <v>8.267321313906982E-2</v>
      </c>
      <c r="AK207" s="135">
        <f t="shared" si="111"/>
        <v>0.87640079817326266</v>
      </c>
      <c r="AL207" s="135">
        <f t="shared" si="112"/>
        <v>1.6099264751074253E-2</v>
      </c>
      <c r="AM207" s="135">
        <f t="shared" si="113"/>
        <v>0</v>
      </c>
      <c r="AN207" s="135">
        <f t="shared" si="114"/>
        <v>0</v>
      </c>
      <c r="AO207" s="135">
        <f t="shared" si="115"/>
        <v>1.1589784833888532E-4</v>
      </c>
      <c r="AP207" s="159">
        <f>IFERROR(VLOOKUP(A207,人口!$A$2:$E$1748,5,0),0)</f>
        <v>8019</v>
      </c>
      <c r="AQ207" s="159">
        <f t="shared" si="90"/>
        <v>0</v>
      </c>
      <c r="AR207" s="159">
        <f t="shared" si="91"/>
        <v>1</v>
      </c>
      <c r="AS207" s="159">
        <f t="shared" si="92"/>
        <v>0</v>
      </c>
      <c r="AT207" s="159">
        <f t="shared" si="93"/>
        <v>0</v>
      </c>
      <c r="AU207" s="159">
        <f t="shared" si="94"/>
        <v>0</v>
      </c>
      <c r="AV207" s="159">
        <f t="shared" si="95"/>
        <v>0</v>
      </c>
      <c r="AW207" s="159">
        <f t="shared" si="96"/>
        <v>0</v>
      </c>
      <c r="AX207" s="159">
        <f t="shared" si="116"/>
        <v>0</v>
      </c>
      <c r="AY207" s="159" t="str">
        <f t="shared" si="117"/>
        <v>5千～1万人未満の市町村平均</v>
      </c>
      <c r="AZ207" s="159"/>
    </row>
    <row r="208" spans="1:52" x14ac:dyDescent="0.3">
      <c r="A208" t="str">
        <f t="shared" si="97"/>
        <v>02343</v>
      </c>
      <c r="B208" s="158" t="str">
        <f t="shared" si="98"/>
        <v>02343</v>
      </c>
      <c r="C208">
        <v>2</v>
      </c>
      <c r="D208" t="s">
        <v>29</v>
      </c>
      <c r="E208">
        <v>2343</v>
      </c>
      <c r="F208" t="s">
        <v>938</v>
      </c>
      <c r="G208">
        <v>13.052</v>
      </c>
      <c r="H208">
        <v>43.435000000000002</v>
      </c>
      <c r="I208">
        <v>15.737</v>
      </c>
      <c r="J208">
        <v>52.392000000000003</v>
      </c>
      <c r="K208">
        <v>581.4</v>
      </c>
      <c r="L208">
        <v>1530.94</v>
      </c>
      <c r="M208">
        <v>9.1690000000000005</v>
      </c>
      <c r="N208">
        <v>51.713999999999999</v>
      </c>
      <c r="O208">
        <v>0</v>
      </c>
      <c r="P208">
        <v>0</v>
      </c>
      <c r="Q208">
        <v>0</v>
      </c>
      <c r="R208">
        <v>0</v>
      </c>
      <c r="S208">
        <v>0</v>
      </c>
      <c r="T208">
        <v>0</v>
      </c>
      <c r="U208">
        <v>0</v>
      </c>
      <c r="V208">
        <v>6.3E-2</v>
      </c>
      <c r="W208">
        <v>0.79500000000000004</v>
      </c>
      <c r="Y208" t="str">
        <f t="shared" si="99"/>
        <v>青森県</v>
      </c>
      <c r="Z208" t="str">
        <f t="shared" si="100"/>
        <v>青森県西目屋村</v>
      </c>
      <c r="AA208" s="159">
        <f t="shared" si="101"/>
        <v>15.737</v>
      </c>
      <c r="AB208" s="159">
        <f t="shared" si="102"/>
        <v>52.392000000000003</v>
      </c>
      <c r="AC208" s="159">
        <f t="shared" si="103"/>
        <v>1530.94</v>
      </c>
      <c r="AD208" s="159">
        <f t="shared" si="104"/>
        <v>51.713999999999999</v>
      </c>
      <c r="AE208" s="159">
        <f t="shared" si="105"/>
        <v>0</v>
      </c>
      <c r="AF208" s="159">
        <f t="shared" si="106"/>
        <v>0</v>
      </c>
      <c r="AG208" s="159">
        <f t="shared" si="107"/>
        <v>0</v>
      </c>
      <c r="AH208" s="160">
        <f t="shared" si="108"/>
        <v>1650.7829999999999</v>
      </c>
      <c r="AI208" s="135">
        <f t="shared" si="109"/>
        <v>9.5330518911328748E-3</v>
      </c>
      <c r="AJ208" s="135">
        <f t="shared" si="110"/>
        <v>3.1737666307443201E-2</v>
      </c>
      <c r="AK208" s="135">
        <f t="shared" si="111"/>
        <v>0.92740232968233871</v>
      </c>
      <c r="AL208" s="135">
        <f t="shared" si="112"/>
        <v>3.1326952119085309E-2</v>
      </c>
      <c r="AM208" s="135">
        <f t="shared" si="113"/>
        <v>0</v>
      </c>
      <c r="AN208" s="135">
        <f t="shared" si="114"/>
        <v>0</v>
      </c>
      <c r="AO208" s="135">
        <f t="shared" si="115"/>
        <v>0</v>
      </c>
      <c r="AP208" s="159">
        <f>IFERROR(VLOOKUP(A208,人口!$A$2:$E$1748,5,0),0)</f>
        <v>1359</v>
      </c>
      <c r="AQ208" s="159">
        <f t="shared" si="90"/>
        <v>1</v>
      </c>
      <c r="AR208" s="159">
        <f t="shared" si="91"/>
        <v>0</v>
      </c>
      <c r="AS208" s="159">
        <f t="shared" si="92"/>
        <v>0</v>
      </c>
      <c r="AT208" s="159">
        <f t="shared" si="93"/>
        <v>0</v>
      </c>
      <c r="AU208" s="159">
        <f t="shared" si="94"/>
        <v>0</v>
      </c>
      <c r="AV208" s="159">
        <f t="shared" si="95"/>
        <v>0</v>
      </c>
      <c r="AW208" s="159">
        <f t="shared" si="96"/>
        <v>0</v>
      </c>
      <c r="AX208" s="159">
        <f t="shared" si="116"/>
        <v>0</v>
      </c>
      <c r="AY208" s="159" t="str">
        <f t="shared" si="117"/>
        <v>5千人未満の市町村平均</v>
      </c>
      <c r="AZ208" s="159"/>
    </row>
    <row r="209" spans="1:52" x14ac:dyDescent="0.3">
      <c r="A209" t="str">
        <f t="shared" si="97"/>
        <v>02361</v>
      </c>
      <c r="B209" s="158" t="str">
        <f t="shared" si="98"/>
        <v>02361</v>
      </c>
      <c r="C209">
        <v>2</v>
      </c>
      <c r="D209" t="s">
        <v>29</v>
      </c>
      <c r="E209">
        <v>2361</v>
      </c>
      <c r="F209" t="s">
        <v>985</v>
      </c>
      <c r="G209">
        <v>93.093999999999994</v>
      </c>
      <c r="H209">
        <v>274.56900000000002</v>
      </c>
      <c r="I209">
        <v>113.363</v>
      </c>
      <c r="J209">
        <v>334.19299999999998</v>
      </c>
      <c r="K209">
        <v>0</v>
      </c>
      <c r="L209">
        <v>0</v>
      </c>
      <c r="M209">
        <v>0</v>
      </c>
      <c r="N209">
        <v>0</v>
      </c>
      <c r="O209">
        <v>0</v>
      </c>
      <c r="P209">
        <v>0</v>
      </c>
      <c r="Q209">
        <v>0</v>
      </c>
      <c r="R209">
        <v>0</v>
      </c>
      <c r="S209">
        <v>0</v>
      </c>
      <c r="T209">
        <v>0</v>
      </c>
      <c r="U209">
        <v>0</v>
      </c>
      <c r="V209">
        <v>0.82299999999999995</v>
      </c>
      <c r="W209">
        <v>9.7010000000000005</v>
      </c>
      <c r="Y209" t="str">
        <f t="shared" si="99"/>
        <v>青森県</v>
      </c>
      <c r="Z209" t="str">
        <f t="shared" si="100"/>
        <v>青森県藤崎町</v>
      </c>
      <c r="AA209" s="159">
        <f t="shared" si="101"/>
        <v>113.363</v>
      </c>
      <c r="AB209" s="159">
        <f t="shared" si="102"/>
        <v>334.19299999999998</v>
      </c>
      <c r="AC209" s="159">
        <f t="shared" si="103"/>
        <v>0</v>
      </c>
      <c r="AD209" s="159">
        <f t="shared" si="104"/>
        <v>0</v>
      </c>
      <c r="AE209" s="159">
        <f t="shared" si="105"/>
        <v>0</v>
      </c>
      <c r="AF209" s="159">
        <f t="shared" si="106"/>
        <v>0</v>
      </c>
      <c r="AG209" s="159">
        <f t="shared" si="107"/>
        <v>0</v>
      </c>
      <c r="AH209" s="160">
        <f t="shared" si="108"/>
        <v>447.55599999999998</v>
      </c>
      <c r="AI209" s="135">
        <f t="shared" si="109"/>
        <v>0.25329344260829928</v>
      </c>
      <c r="AJ209" s="135">
        <f t="shared" si="110"/>
        <v>0.74670655739170066</v>
      </c>
      <c r="AK209" s="135">
        <f t="shared" si="111"/>
        <v>0</v>
      </c>
      <c r="AL209" s="135">
        <f t="shared" si="112"/>
        <v>0</v>
      </c>
      <c r="AM209" s="135">
        <f t="shared" si="113"/>
        <v>0</v>
      </c>
      <c r="AN209" s="135">
        <f t="shared" si="114"/>
        <v>0</v>
      </c>
      <c r="AO209" s="135">
        <f t="shared" si="115"/>
        <v>0</v>
      </c>
      <c r="AP209" s="159">
        <f>IFERROR(VLOOKUP(A209,人口!$A$2:$E$1748,5,0),0)</f>
        <v>14983</v>
      </c>
      <c r="AQ209" s="159">
        <f t="shared" si="90"/>
        <v>0</v>
      </c>
      <c r="AR209" s="159">
        <f t="shared" si="91"/>
        <v>0</v>
      </c>
      <c r="AS209" s="159">
        <f t="shared" si="92"/>
        <v>1</v>
      </c>
      <c r="AT209" s="159">
        <f t="shared" si="93"/>
        <v>0</v>
      </c>
      <c r="AU209" s="159">
        <f t="shared" si="94"/>
        <v>0</v>
      </c>
      <c r="AV209" s="159">
        <f t="shared" si="95"/>
        <v>0</v>
      </c>
      <c r="AW209" s="159">
        <f t="shared" si="96"/>
        <v>0</v>
      </c>
      <c r="AX209" s="159">
        <f t="shared" si="116"/>
        <v>0</v>
      </c>
      <c r="AY209" s="159" t="str">
        <f t="shared" si="117"/>
        <v>1万～3万人未満の市町村平均</v>
      </c>
      <c r="AZ209" s="159"/>
    </row>
    <row r="210" spans="1:52" x14ac:dyDescent="0.3">
      <c r="A210" t="str">
        <f t="shared" si="97"/>
        <v>02362</v>
      </c>
      <c r="B210" s="158" t="str">
        <f t="shared" si="98"/>
        <v>02362</v>
      </c>
      <c r="C210">
        <v>2</v>
      </c>
      <c r="D210" t="s">
        <v>29</v>
      </c>
      <c r="E210">
        <v>2362</v>
      </c>
      <c r="F210" t="s">
        <v>1030</v>
      </c>
      <c r="G210">
        <v>58.055</v>
      </c>
      <c r="H210">
        <v>233</v>
      </c>
      <c r="I210">
        <v>68.656999999999996</v>
      </c>
      <c r="J210">
        <v>275.39100000000002</v>
      </c>
      <c r="K210">
        <v>223.8</v>
      </c>
      <c r="L210">
        <v>568.14300000000003</v>
      </c>
      <c r="M210">
        <v>0.92600000000000005</v>
      </c>
      <c r="N210">
        <v>5.6989999999999998</v>
      </c>
      <c r="O210">
        <v>0</v>
      </c>
      <c r="P210">
        <v>0</v>
      </c>
      <c r="Q210">
        <v>0</v>
      </c>
      <c r="R210">
        <v>0.377</v>
      </c>
      <c r="S210">
        <v>0</v>
      </c>
      <c r="T210">
        <v>0</v>
      </c>
      <c r="U210">
        <v>2.3109999999999999</v>
      </c>
      <c r="V210">
        <v>0.61199999999999999</v>
      </c>
      <c r="W210">
        <v>6.2370000000000001</v>
      </c>
      <c r="Y210" t="str">
        <f t="shared" si="99"/>
        <v>青森県</v>
      </c>
      <c r="Z210" t="str">
        <f t="shared" si="100"/>
        <v>青森県大鰐町</v>
      </c>
      <c r="AA210" s="159">
        <f t="shared" si="101"/>
        <v>68.656999999999996</v>
      </c>
      <c r="AB210" s="159">
        <f t="shared" si="102"/>
        <v>275.39100000000002</v>
      </c>
      <c r="AC210" s="159">
        <f t="shared" si="103"/>
        <v>568.14300000000003</v>
      </c>
      <c r="AD210" s="159">
        <f t="shared" si="104"/>
        <v>5.6989999999999998</v>
      </c>
      <c r="AE210" s="159">
        <f t="shared" si="105"/>
        <v>0</v>
      </c>
      <c r="AF210" s="159">
        <f t="shared" si="106"/>
        <v>0</v>
      </c>
      <c r="AG210" s="159">
        <f t="shared" si="107"/>
        <v>2.3109999999999999</v>
      </c>
      <c r="AH210" s="160">
        <f t="shared" si="108"/>
        <v>920.20100000000002</v>
      </c>
      <c r="AI210" s="135">
        <f t="shared" si="109"/>
        <v>7.4610873059255525E-2</v>
      </c>
      <c r="AJ210" s="135">
        <f t="shared" si="110"/>
        <v>0.2992726589082168</v>
      </c>
      <c r="AK210" s="135">
        <f t="shared" si="111"/>
        <v>0.61741184806362959</v>
      </c>
      <c r="AL210" s="135">
        <f t="shared" si="112"/>
        <v>6.1932121351748149E-3</v>
      </c>
      <c r="AM210" s="135">
        <f t="shared" si="113"/>
        <v>0</v>
      </c>
      <c r="AN210" s="135">
        <f t="shared" si="114"/>
        <v>0</v>
      </c>
      <c r="AO210" s="135">
        <f t="shared" si="115"/>
        <v>2.5114078337232842E-3</v>
      </c>
      <c r="AP210" s="159">
        <f>IFERROR(VLOOKUP(A210,人口!$A$2:$E$1748,5,0),0)</f>
        <v>9395</v>
      </c>
      <c r="AQ210" s="159">
        <f t="shared" si="90"/>
        <v>0</v>
      </c>
      <c r="AR210" s="159">
        <f t="shared" si="91"/>
        <v>1</v>
      </c>
      <c r="AS210" s="159">
        <f t="shared" si="92"/>
        <v>0</v>
      </c>
      <c r="AT210" s="159">
        <f t="shared" si="93"/>
        <v>0</v>
      </c>
      <c r="AU210" s="159">
        <f t="shared" si="94"/>
        <v>0</v>
      </c>
      <c r="AV210" s="159">
        <f t="shared" si="95"/>
        <v>0</v>
      </c>
      <c r="AW210" s="159">
        <f t="shared" si="96"/>
        <v>0</v>
      </c>
      <c r="AX210" s="159">
        <f t="shared" si="116"/>
        <v>0</v>
      </c>
      <c r="AY210" s="159" t="str">
        <f t="shared" si="117"/>
        <v>5千～1万人未満の市町村平均</v>
      </c>
      <c r="AZ210" s="159"/>
    </row>
    <row r="211" spans="1:52" x14ac:dyDescent="0.3">
      <c r="A211" t="str">
        <f t="shared" si="97"/>
        <v>02367</v>
      </c>
      <c r="B211" s="158" t="str">
        <f t="shared" si="98"/>
        <v>02367</v>
      </c>
      <c r="C211">
        <v>2</v>
      </c>
      <c r="D211" t="s">
        <v>29</v>
      </c>
      <c r="E211">
        <v>2367</v>
      </c>
      <c r="F211" t="s">
        <v>1075</v>
      </c>
      <c r="G211">
        <v>48.405000000000001</v>
      </c>
      <c r="H211">
        <v>240.25299999999999</v>
      </c>
      <c r="I211">
        <v>58.374000000000002</v>
      </c>
      <c r="J211">
        <v>289.58</v>
      </c>
      <c r="K211">
        <v>0</v>
      </c>
      <c r="L211">
        <v>0</v>
      </c>
      <c r="M211">
        <v>0</v>
      </c>
      <c r="N211">
        <v>0</v>
      </c>
      <c r="O211">
        <v>0</v>
      </c>
      <c r="P211">
        <v>0</v>
      </c>
      <c r="Q211">
        <v>0</v>
      </c>
      <c r="R211">
        <v>0</v>
      </c>
      <c r="S211">
        <v>0</v>
      </c>
      <c r="T211">
        <v>0</v>
      </c>
      <c r="U211">
        <v>0</v>
      </c>
      <c r="V211">
        <v>0.49</v>
      </c>
      <c r="W211">
        <v>7.1790000000000003</v>
      </c>
      <c r="Y211" t="str">
        <f t="shared" si="99"/>
        <v>青森県</v>
      </c>
      <c r="Z211" t="str">
        <f t="shared" si="100"/>
        <v>青森県田舎館村</v>
      </c>
      <c r="AA211" s="159">
        <f t="shared" si="101"/>
        <v>58.374000000000002</v>
      </c>
      <c r="AB211" s="159">
        <f t="shared" si="102"/>
        <v>289.58</v>
      </c>
      <c r="AC211" s="159">
        <f t="shared" si="103"/>
        <v>0</v>
      </c>
      <c r="AD211" s="159">
        <f t="shared" si="104"/>
        <v>0</v>
      </c>
      <c r="AE211" s="159">
        <f t="shared" si="105"/>
        <v>0</v>
      </c>
      <c r="AF211" s="159">
        <f t="shared" si="106"/>
        <v>0</v>
      </c>
      <c r="AG211" s="159">
        <f t="shared" si="107"/>
        <v>0</v>
      </c>
      <c r="AH211" s="160">
        <f t="shared" si="108"/>
        <v>347.95400000000001</v>
      </c>
      <c r="AI211" s="135">
        <f t="shared" si="109"/>
        <v>0.16776355495266615</v>
      </c>
      <c r="AJ211" s="135">
        <f t="shared" si="110"/>
        <v>0.83223644504733374</v>
      </c>
      <c r="AK211" s="135">
        <f t="shared" si="111"/>
        <v>0</v>
      </c>
      <c r="AL211" s="135">
        <f t="shared" si="112"/>
        <v>0</v>
      </c>
      <c r="AM211" s="135">
        <f t="shared" si="113"/>
        <v>0</v>
      </c>
      <c r="AN211" s="135">
        <f t="shared" si="114"/>
        <v>0</v>
      </c>
      <c r="AO211" s="135">
        <f t="shared" si="115"/>
        <v>0</v>
      </c>
      <c r="AP211" s="159">
        <f>IFERROR(VLOOKUP(A211,人口!$A$2:$E$1748,5,0),0)</f>
        <v>7787</v>
      </c>
      <c r="AQ211" s="159">
        <f t="shared" si="90"/>
        <v>0</v>
      </c>
      <c r="AR211" s="159">
        <f t="shared" si="91"/>
        <v>1</v>
      </c>
      <c r="AS211" s="159">
        <f t="shared" si="92"/>
        <v>0</v>
      </c>
      <c r="AT211" s="159">
        <f t="shared" si="93"/>
        <v>0</v>
      </c>
      <c r="AU211" s="159">
        <f t="shared" si="94"/>
        <v>0</v>
      </c>
      <c r="AV211" s="159">
        <f t="shared" si="95"/>
        <v>0</v>
      </c>
      <c r="AW211" s="159">
        <f t="shared" si="96"/>
        <v>0</v>
      </c>
      <c r="AX211" s="159">
        <f t="shared" si="116"/>
        <v>0</v>
      </c>
      <c r="AY211" s="159" t="str">
        <f t="shared" si="117"/>
        <v>5千～1万人未満の市町村平均</v>
      </c>
      <c r="AZ211" s="159"/>
    </row>
    <row r="212" spans="1:52" x14ac:dyDescent="0.3">
      <c r="A212" t="str">
        <f t="shared" si="97"/>
        <v>02381</v>
      </c>
      <c r="B212" s="158" t="str">
        <f t="shared" si="98"/>
        <v>02381</v>
      </c>
      <c r="C212">
        <v>2</v>
      </c>
      <c r="D212" t="s">
        <v>29</v>
      </c>
      <c r="E212">
        <v>2381</v>
      </c>
      <c r="F212" t="s">
        <v>1115</v>
      </c>
      <c r="G212">
        <v>91.427999999999997</v>
      </c>
      <c r="H212">
        <v>131.762</v>
      </c>
      <c r="I212">
        <v>111.31</v>
      </c>
      <c r="J212">
        <v>160.35499999999999</v>
      </c>
      <c r="K212">
        <v>0</v>
      </c>
      <c r="L212">
        <v>0</v>
      </c>
      <c r="M212">
        <v>0</v>
      </c>
      <c r="N212">
        <v>0</v>
      </c>
      <c r="O212">
        <v>0.109</v>
      </c>
      <c r="P212">
        <v>0</v>
      </c>
      <c r="Q212">
        <v>0</v>
      </c>
      <c r="R212">
        <v>0</v>
      </c>
      <c r="S212">
        <v>0</v>
      </c>
      <c r="T212">
        <v>0</v>
      </c>
      <c r="U212">
        <v>0</v>
      </c>
      <c r="V212">
        <v>0.625</v>
      </c>
      <c r="W212">
        <v>7.4669999999999996</v>
      </c>
      <c r="Y212" t="str">
        <f t="shared" si="99"/>
        <v>青森県</v>
      </c>
      <c r="Z212" t="str">
        <f t="shared" si="100"/>
        <v>青森県板柳町</v>
      </c>
      <c r="AA212" s="159">
        <f t="shared" si="101"/>
        <v>111.31</v>
      </c>
      <c r="AB212" s="159">
        <f t="shared" si="102"/>
        <v>160.35499999999999</v>
      </c>
      <c r="AC212" s="159">
        <f t="shared" si="103"/>
        <v>0</v>
      </c>
      <c r="AD212" s="159">
        <f t="shared" si="104"/>
        <v>0</v>
      </c>
      <c r="AE212" s="159">
        <f t="shared" si="105"/>
        <v>0</v>
      </c>
      <c r="AF212" s="159">
        <f t="shared" si="106"/>
        <v>0</v>
      </c>
      <c r="AG212" s="159">
        <f t="shared" si="107"/>
        <v>0</v>
      </c>
      <c r="AH212" s="160">
        <f t="shared" si="108"/>
        <v>271.66499999999996</v>
      </c>
      <c r="AI212" s="135">
        <f t="shared" si="109"/>
        <v>0.40973257504647276</v>
      </c>
      <c r="AJ212" s="135">
        <f t="shared" si="110"/>
        <v>0.59026742495352735</v>
      </c>
      <c r="AK212" s="135">
        <f t="shared" si="111"/>
        <v>0</v>
      </c>
      <c r="AL212" s="135">
        <f t="shared" si="112"/>
        <v>0</v>
      </c>
      <c r="AM212" s="135">
        <f t="shared" si="113"/>
        <v>0</v>
      </c>
      <c r="AN212" s="135">
        <f t="shared" si="114"/>
        <v>0</v>
      </c>
      <c r="AO212" s="135">
        <f t="shared" si="115"/>
        <v>0</v>
      </c>
      <c r="AP212" s="159">
        <f>IFERROR(VLOOKUP(A212,人口!$A$2:$E$1748,5,0),0)</f>
        <v>13448</v>
      </c>
      <c r="AQ212" s="159">
        <f t="shared" si="90"/>
        <v>0</v>
      </c>
      <c r="AR212" s="159">
        <f t="shared" si="91"/>
        <v>0</v>
      </c>
      <c r="AS212" s="159">
        <f t="shared" si="92"/>
        <v>1</v>
      </c>
      <c r="AT212" s="159">
        <f t="shared" si="93"/>
        <v>0</v>
      </c>
      <c r="AU212" s="159">
        <f t="shared" si="94"/>
        <v>0</v>
      </c>
      <c r="AV212" s="159">
        <f t="shared" si="95"/>
        <v>0</v>
      </c>
      <c r="AW212" s="159">
        <f t="shared" si="96"/>
        <v>0</v>
      </c>
      <c r="AX212" s="159">
        <f t="shared" si="116"/>
        <v>0</v>
      </c>
      <c r="AY212" s="159" t="str">
        <f t="shared" si="117"/>
        <v>1万～3万人未満の市町村平均</v>
      </c>
      <c r="AZ212" s="159"/>
    </row>
    <row r="213" spans="1:52" x14ac:dyDescent="0.3">
      <c r="A213" t="str">
        <f t="shared" si="97"/>
        <v>02384</v>
      </c>
      <c r="B213" s="158" t="str">
        <f t="shared" si="98"/>
        <v>02384</v>
      </c>
      <c r="C213">
        <v>2</v>
      </c>
      <c r="D213" t="s">
        <v>29</v>
      </c>
      <c r="E213">
        <v>2384</v>
      </c>
      <c r="F213" t="s">
        <v>1153</v>
      </c>
      <c r="G213">
        <v>85.197000000000003</v>
      </c>
      <c r="H213">
        <v>367.22899999999998</v>
      </c>
      <c r="I213">
        <v>100.83</v>
      </c>
      <c r="J213">
        <v>430.00700000000001</v>
      </c>
      <c r="K213">
        <v>14.3</v>
      </c>
      <c r="L213">
        <v>25.87</v>
      </c>
      <c r="M213">
        <v>0</v>
      </c>
      <c r="N213">
        <v>0</v>
      </c>
      <c r="O213">
        <v>3.0000000000000001E-3</v>
      </c>
      <c r="P213">
        <v>0</v>
      </c>
      <c r="Q213">
        <v>0</v>
      </c>
      <c r="R213">
        <v>2.1000000000000001E-2</v>
      </c>
      <c r="S213">
        <v>0</v>
      </c>
      <c r="T213">
        <v>0</v>
      </c>
      <c r="U213">
        <v>0.128</v>
      </c>
      <c r="V213">
        <v>0.61599999999999999</v>
      </c>
      <c r="W213">
        <v>7.4409999999999998</v>
      </c>
      <c r="Y213" t="str">
        <f t="shared" si="99"/>
        <v>青森県</v>
      </c>
      <c r="Z213" t="str">
        <f t="shared" si="100"/>
        <v>青森県鶴田町</v>
      </c>
      <c r="AA213" s="159">
        <f t="shared" si="101"/>
        <v>100.83</v>
      </c>
      <c r="AB213" s="159">
        <f t="shared" si="102"/>
        <v>430.00700000000001</v>
      </c>
      <c r="AC213" s="159">
        <f t="shared" si="103"/>
        <v>25.87</v>
      </c>
      <c r="AD213" s="159">
        <f t="shared" si="104"/>
        <v>0</v>
      </c>
      <c r="AE213" s="159">
        <f t="shared" si="105"/>
        <v>0</v>
      </c>
      <c r="AF213" s="159">
        <f t="shared" si="106"/>
        <v>0</v>
      </c>
      <c r="AG213" s="159">
        <f t="shared" si="107"/>
        <v>0.128</v>
      </c>
      <c r="AH213" s="160">
        <f t="shared" si="108"/>
        <v>556.83500000000004</v>
      </c>
      <c r="AI213" s="135">
        <f t="shared" si="109"/>
        <v>0.18107697971571468</v>
      </c>
      <c r="AJ213" s="135">
        <f t="shared" si="110"/>
        <v>0.77223414476460706</v>
      </c>
      <c r="AK213" s="135">
        <f t="shared" si="111"/>
        <v>4.6459004911688383E-2</v>
      </c>
      <c r="AL213" s="135">
        <f t="shared" si="112"/>
        <v>0</v>
      </c>
      <c r="AM213" s="135">
        <f t="shared" si="113"/>
        <v>0</v>
      </c>
      <c r="AN213" s="135">
        <f t="shared" si="114"/>
        <v>0</v>
      </c>
      <c r="AO213" s="135">
        <f t="shared" si="115"/>
        <v>2.2987060798979948E-4</v>
      </c>
      <c r="AP213" s="159">
        <f>IFERROR(VLOOKUP(A213,人口!$A$2:$E$1748,5,0),0)</f>
        <v>12695</v>
      </c>
      <c r="AQ213" s="159">
        <f t="shared" si="90"/>
        <v>0</v>
      </c>
      <c r="AR213" s="159">
        <f t="shared" si="91"/>
        <v>0</v>
      </c>
      <c r="AS213" s="159">
        <f t="shared" si="92"/>
        <v>1</v>
      </c>
      <c r="AT213" s="159">
        <f t="shared" si="93"/>
        <v>0</v>
      </c>
      <c r="AU213" s="159">
        <f t="shared" si="94"/>
        <v>0</v>
      </c>
      <c r="AV213" s="159">
        <f t="shared" si="95"/>
        <v>0</v>
      </c>
      <c r="AW213" s="159">
        <f t="shared" si="96"/>
        <v>0</v>
      </c>
      <c r="AX213" s="159">
        <f t="shared" si="116"/>
        <v>0</v>
      </c>
      <c r="AY213" s="159" t="str">
        <f t="shared" si="117"/>
        <v>1万～3万人未満の市町村平均</v>
      </c>
      <c r="AZ213" s="159"/>
    </row>
    <row r="214" spans="1:52" x14ac:dyDescent="0.3">
      <c r="A214" t="str">
        <f t="shared" si="97"/>
        <v>02387</v>
      </c>
      <c r="B214" s="158" t="str">
        <f t="shared" si="98"/>
        <v>02387</v>
      </c>
      <c r="C214">
        <v>2</v>
      </c>
      <c r="D214" t="s">
        <v>29</v>
      </c>
      <c r="E214">
        <v>2387</v>
      </c>
      <c r="F214" t="s">
        <v>1192</v>
      </c>
      <c r="G214">
        <v>89.488</v>
      </c>
      <c r="H214">
        <v>408.33600000000001</v>
      </c>
      <c r="I214">
        <v>102.496</v>
      </c>
      <c r="J214">
        <v>466.80700000000002</v>
      </c>
      <c r="K214">
        <v>537.4</v>
      </c>
      <c r="L214">
        <v>1385.6479999999999</v>
      </c>
      <c r="M214">
        <v>5.7610000000000001</v>
      </c>
      <c r="N214">
        <v>6.6360000000000001</v>
      </c>
      <c r="O214">
        <v>0</v>
      </c>
      <c r="P214">
        <v>0</v>
      </c>
      <c r="Q214">
        <v>0</v>
      </c>
      <c r="R214">
        <v>0</v>
      </c>
      <c r="S214">
        <v>0</v>
      </c>
      <c r="T214">
        <v>0</v>
      </c>
      <c r="U214">
        <v>0</v>
      </c>
      <c r="V214">
        <v>0.53800000000000003</v>
      </c>
      <c r="W214">
        <v>6.2610000000000001</v>
      </c>
      <c r="Y214" t="str">
        <f t="shared" si="99"/>
        <v>青森県</v>
      </c>
      <c r="Z214" t="str">
        <f t="shared" si="100"/>
        <v>青森県中泊町</v>
      </c>
      <c r="AA214" s="159">
        <f t="shared" si="101"/>
        <v>102.496</v>
      </c>
      <c r="AB214" s="159">
        <f t="shared" si="102"/>
        <v>466.80700000000002</v>
      </c>
      <c r="AC214" s="159">
        <f t="shared" si="103"/>
        <v>1385.6479999999999</v>
      </c>
      <c r="AD214" s="159">
        <f t="shared" si="104"/>
        <v>6.6360000000000001</v>
      </c>
      <c r="AE214" s="159">
        <f t="shared" si="105"/>
        <v>0</v>
      </c>
      <c r="AF214" s="159">
        <f t="shared" si="106"/>
        <v>0</v>
      </c>
      <c r="AG214" s="159">
        <f t="shared" si="107"/>
        <v>0</v>
      </c>
      <c r="AH214" s="160">
        <f t="shared" si="108"/>
        <v>1961.587</v>
      </c>
      <c r="AI214" s="135">
        <f t="shared" si="109"/>
        <v>5.2251569774881254E-2</v>
      </c>
      <c r="AJ214" s="135">
        <f t="shared" si="110"/>
        <v>0.23797415052200083</v>
      </c>
      <c r="AK214" s="135">
        <f t="shared" si="111"/>
        <v>0.70639130459163924</v>
      </c>
      <c r="AL214" s="135">
        <f t="shared" si="112"/>
        <v>3.382975111478614E-3</v>
      </c>
      <c r="AM214" s="135">
        <f t="shared" si="113"/>
        <v>0</v>
      </c>
      <c r="AN214" s="135">
        <f t="shared" si="114"/>
        <v>0</v>
      </c>
      <c r="AO214" s="135">
        <f t="shared" si="115"/>
        <v>0</v>
      </c>
      <c r="AP214" s="159">
        <f>IFERROR(VLOOKUP(A214,人口!$A$2:$E$1748,5,0),0)</f>
        <v>10891</v>
      </c>
      <c r="AQ214" s="159">
        <f t="shared" si="90"/>
        <v>0</v>
      </c>
      <c r="AR214" s="159">
        <f t="shared" si="91"/>
        <v>0</v>
      </c>
      <c r="AS214" s="159">
        <f t="shared" si="92"/>
        <v>1</v>
      </c>
      <c r="AT214" s="159">
        <f t="shared" si="93"/>
        <v>0</v>
      </c>
      <c r="AU214" s="159">
        <f t="shared" si="94"/>
        <v>0</v>
      </c>
      <c r="AV214" s="159">
        <f t="shared" si="95"/>
        <v>0</v>
      </c>
      <c r="AW214" s="159">
        <f t="shared" si="96"/>
        <v>0</v>
      </c>
      <c r="AX214" s="159">
        <f t="shared" si="116"/>
        <v>0</v>
      </c>
      <c r="AY214" s="159" t="str">
        <f t="shared" si="117"/>
        <v>1万～3万人未満の市町村平均</v>
      </c>
      <c r="AZ214" s="159"/>
    </row>
    <row r="215" spans="1:52" x14ac:dyDescent="0.3">
      <c r="A215" t="str">
        <f t="shared" si="97"/>
        <v>02401</v>
      </c>
      <c r="B215" s="158" t="str">
        <f t="shared" si="98"/>
        <v>02401</v>
      </c>
      <c r="C215">
        <v>2</v>
      </c>
      <c r="D215" t="s">
        <v>29</v>
      </c>
      <c r="E215">
        <v>2401</v>
      </c>
      <c r="F215" t="s">
        <v>1233</v>
      </c>
      <c r="G215">
        <v>73.207999999999998</v>
      </c>
      <c r="H215">
        <v>254.77500000000001</v>
      </c>
      <c r="I215">
        <v>85.819000000000003</v>
      </c>
      <c r="J215">
        <v>297.67099999999999</v>
      </c>
      <c r="K215">
        <v>288.2</v>
      </c>
      <c r="L215">
        <v>916.14</v>
      </c>
      <c r="M215">
        <v>0</v>
      </c>
      <c r="N215">
        <v>0</v>
      </c>
      <c r="O215">
        <v>0</v>
      </c>
      <c r="P215">
        <v>0</v>
      </c>
      <c r="Q215">
        <v>0</v>
      </c>
      <c r="R215">
        <v>0</v>
      </c>
      <c r="S215">
        <v>0</v>
      </c>
      <c r="T215">
        <v>0</v>
      </c>
      <c r="U215">
        <v>0</v>
      </c>
      <c r="V215">
        <v>0.82399999999999995</v>
      </c>
      <c r="W215">
        <v>8.2550000000000008</v>
      </c>
      <c r="Y215" t="str">
        <f t="shared" si="99"/>
        <v>青森県</v>
      </c>
      <c r="Z215" t="str">
        <f t="shared" si="100"/>
        <v>青森県野辺地町</v>
      </c>
      <c r="AA215" s="159">
        <f t="shared" si="101"/>
        <v>85.819000000000003</v>
      </c>
      <c r="AB215" s="159">
        <f t="shared" si="102"/>
        <v>297.67099999999999</v>
      </c>
      <c r="AC215" s="159">
        <f t="shared" si="103"/>
        <v>916.14</v>
      </c>
      <c r="AD215" s="159">
        <f t="shared" si="104"/>
        <v>0</v>
      </c>
      <c r="AE215" s="159">
        <f t="shared" si="105"/>
        <v>0</v>
      </c>
      <c r="AF215" s="159">
        <f t="shared" si="106"/>
        <v>0</v>
      </c>
      <c r="AG215" s="159">
        <f t="shared" si="107"/>
        <v>0</v>
      </c>
      <c r="AH215" s="160">
        <f t="shared" si="108"/>
        <v>1299.6300000000001</v>
      </c>
      <c r="AI215" s="135">
        <f t="shared" si="109"/>
        <v>6.6033409508860205E-2</v>
      </c>
      <c r="AJ215" s="135">
        <f t="shared" si="110"/>
        <v>0.22904288143548546</v>
      </c>
      <c r="AK215" s="135">
        <f t="shared" si="111"/>
        <v>0.70492370905565427</v>
      </c>
      <c r="AL215" s="135">
        <f t="shared" si="112"/>
        <v>0</v>
      </c>
      <c r="AM215" s="135">
        <f t="shared" si="113"/>
        <v>0</v>
      </c>
      <c r="AN215" s="135">
        <f t="shared" si="114"/>
        <v>0</v>
      </c>
      <c r="AO215" s="135">
        <f t="shared" si="115"/>
        <v>0</v>
      </c>
      <c r="AP215" s="159">
        <f>IFERROR(VLOOKUP(A215,人口!$A$2:$E$1748,5,0),0)</f>
        <v>13094</v>
      </c>
      <c r="AQ215" s="159">
        <f t="shared" si="90"/>
        <v>0</v>
      </c>
      <c r="AR215" s="159">
        <f t="shared" si="91"/>
        <v>0</v>
      </c>
      <c r="AS215" s="159">
        <f t="shared" si="92"/>
        <v>1</v>
      </c>
      <c r="AT215" s="159">
        <f t="shared" si="93"/>
        <v>0</v>
      </c>
      <c r="AU215" s="159">
        <f t="shared" si="94"/>
        <v>0</v>
      </c>
      <c r="AV215" s="159">
        <f t="shared" si="95"/>
        <v>0</v>
      </c>
      <c r="AW215" s="159">
        <f t="shared" si="96"/>
        <v>0</v>
      </c>
      <c r="AX215" s="159">
        <f t="shared" si="116"/>
        <v>0</v>
      </c>
      <c r="AY215" s="159" t="str">
        <f t="shared" si="117"/>
        <v>1万～3万人未満の市町村平均</v>
      </c>
      <c r="AZ215" s="159"/>
    </row>
    <row r="216" spans="1:52" x14ac:dyDescent="0.3">
      <c r="A216" t="str">
        <f t="shared" si="97"/>
        <v>02402</v>
      </c>
      <c r="B216" s="158" t="str">
        <f t="shared" si="98"/>
        <v>02402</v>
      </c>
      <c r="C216">
        <v>2</v>
      </c>
      <c r="D216" t="s">
        <v>29</v>
      </c>
      <c r="E216">
        <v>2402</v>
      </c>
      <c r="F216" t="s">
        <v>1271</v>
      </c>
      <c r="G216">
        <v>150.35300000000001</v>
      </c>
      <c r="H216">
        <v>1749.587</v>
      </c>
      <c r="I216">
        <v>184.035</v>
      </c>
      <c r="J216">
        <v>2134.9569999999999</v>
      </c>
      <c r="K216">
        <v>1164.9000000000001</v>
      </c>
      <c r="L216">
        <v>3499.7620000000002</v>
      </c>
      <c r="M216">
        <v>5.2830000000000004</v>
      </c>
      <c r="N216">
        <v>40.674999999999997</v>
      </c>
      <c r="O216">
        <v>0</v>
      </c>
      <c r="P216">
        <v>0</v>
      </c>
      <c r="Q216">
        <v>0</v>
      </c>
      <c r="R216">
        <v>0.11</v>
      </c>
      <c r="S216">
        <v>0</v>
      </c>
      <c r="T216">
        <v>0</v>
      </c>
      <c r="U216">
        <v>0.67400000000000004</v>
      </c>
      <c r="V216">
        <v>0.747</v>
      </c>
      <c r="W216">
        <v>8.766</v>
      </c>
      <c r="Y216" t="str">
        <f t="shared" si="99"/>
        <v>青森県</v>
      </c>
      <c r="Z216" t="str">
        <f t="shared" si="100"/>
        <v>青森県七戸町</v>
      </c>
      <c r="AA216" s="159">
        <f t="shared" si="101"/>
        <v>184.035</v>
      </c>
      <c r="AB216" s="159">
        <f t="shared" si="102"/>
        <v>2134.9569999999999</v>
      </c>
      <c r="AC216" s="159">
        <f t="shared" si="103"/>
        <v>3499.7620000000002</v>
      </c>
      <c r="AD216" s="159">
        <f t="shared" si="104"/>
        <v>40.674999999999997</v>
      </c>
      <c r="AE216" s="159">
        <f t="shared" si="105"/>
        <v>0</v>
      </c>
      <c r="AF216" s="159">
        <f t="shared" si="106"/>
        <v>0</v>
      </c>
      <c r="AG216" s="159">
        <f t="shared" si="107"/>
        <v>0.67400000000000004</v>
      </c>
      <c r="AH216" s="160">
        <f t="shared" si="108"/>
        <v>5860.1030000000001</v>
      </c>
      <c r="AI216" s="135">
        <f t="shared" si="109"/>
        <v>3.1404738107845546E-2</v>
      </c>
      <c r="AJ216" s="135">
        <f t="shared" si="110"/>
        <v>0.36432072951618766</v>
      </c>
      <c r="AK216" s="135">
        <f t="shared" si="111"/>
        <v>0.59721851305343954</v>
      </c>
      <c r="AL216" s="135">
        <f t="shared" si="112"/>
        <v>6.9410042792763197E-3</v>
      </c>
      <c r="AM216" s="135">
        <f t="shared" si="113"/>
        <v>0</v>
      </c>
      <c r="AN216" s="135">
        <f t="shared" si="114"/>
        <v>0</v>
      </c>
      <c r="AO216" s="135">
        <f t="shared" si="115"/>
        <v>1.1501504325094628E-4</v>
      </c>
      <c r="AP216" s="159">
        <f>IFERROR(VLOOKUP(A216,人口!$A$2:$E$1748,5,0),0)</f>
        <v>15424</v>
      </c>
      <c r="AQ216" s="159">
        <f t="shared" si="90"/>
        <v>0</v>
      </c>
      <c r="AR216" s="159">
        <f t="shared" si="91"/>
        <v>0</v>
      </c>
      <c r="AS216" s="159">
        <f t="shared" si="92"/>
        <v>1</v>
      </c>
      <c r="AT216" s="159">
        <f t="shared" si="93"/>
        <v>0</v>
      </c>
      <c r="AU216" s="159">
        <f t="shared" si="94"/>
        <v>0</v>
      </c>
      <c r="AV216" s="159">
        <f t="shared" si="95"/>
        <v>0</v>
      </c>
      <c r="AW216" s="159">
        <f t="shared" si="96"/>
        <v>0</v>
      </c>
      <c r="AX216" s="159">
        <f t="shared" si="116"/>
        <v>0</v>
      </c>
      <c r="AY216" s="159" t="str">
        <f t="shared" si="117"/>
        <v>1万～3万人未満の市町村平均</v>
      </c>
      <c r="AZ216" s="159"/>
    </row>
    <row r="217" spans="1:52" x14ac:dyDescent="0.3">
      <c r="A217" t="str">
        <f t="shared" si="97"/>
        <v>02405</v>
      </c>
      <c r="B217" s="158" t="str">
        <f t="shared" si="98"/>
        <v>02405</v>
      </c>
      <c r="C217">
        <v>2</v>
      </c>
      <c r="D217" t="s">
        <v>29</v>
      </c>
      <c r="E217">
        <v>2405</v>
      </c>
      <c r="F217" t="s">
        <v>1306</v>
      </c>
      <c r="G217">
        <v>96.146000000000001</v>
      </c>
      <c r="H217">
        <v>850.56200000000001</v>
      </c>
      <c r="I217">
        <v>121.21</v>
      </c>
      <c r="J217">
        <v>1067.8989999999999</v>
      </c>
      <c r="K217">
        <v>40.9</v>
      </c>
      <c r="L217">
        <v>73.585999999999999</v>
      </c>
      <c r="M217">
        <v>0</v>
      </c>
      <c r="N217">
        <v>0</v>
      </c>
      <c r="O217">
        <v>0</v>
      </c>
      <c r="P217">
        <v>0</v>
      </c>
      <c r="Q217">
        <v>0</v>
      </c>
      <c r="R217">
        <v>0</v>
      </c>
      <c r="S217">
        <v>0</v>
      </c>
      <c r="T217">
        <v>0</v>
      </c>
      <c r="U217">
        <v>0</v>
      </c>
      <c r="V217">
        <v>0.48599999999999999</v>
      </c>
      <c r="W217">
        <v>6.3940000000000001</v>
      </c>
      <c r="Y217" t="str">
        <f t="shared" si="99"/>
        <v>青森県</v>
      </c>
      <c r="Z217" t="str">
        <f t="shared" si="100"/>
        <v>青森県六戸町</v>
      </c>
      <c r="AA217" s="159">
        <f t="shared" si="101"/>
        <v>121.21</v>
      </c>
      <c r="AB217" s="159">
        <f t="shared" si="102"/>
        <v>1067.8989999999999</v>
      </c>
      <c r="AC217" s="159">
        <f t="shared" si="103"/>
        <v>73.585999999999999</v>
      </c>
      <c r="AD217" s="159">
        <f t="shared" si="104"/>
        <v>0</v>
      </c>
      <c r="AE217" s="159">
        <f t="shared" si="105"/>
        <v>0</v>
      </c>
      <c r="AF217" s="159">
        <f t="shared" si="106"/>
        <v>0</v>
      </c>
      <c r="AG217" s="159">
        <f t="shared" si="107"/>
        <v>0</v>
      </c>
      <c r="AH217" s="160">
        <f t="shared" si="108"/>
        <v>1262.6949999999999</v>
      </c>
      <c r="AI217" s="135">
        <f t="shared" si="109"/>
        <v>9.5993094135955234E-2</v>
      </c>
      <c r="AJ217" s="135">
        <f t="shared" si="110"/>
        <v>0.84572996646062581</v>
      </c>
      <c r="AK217" s="135">
        <f t="shared" si="111"/>
        <v>5.8276939403418881E-2</v>
      </c>
      <c r="AL217" s="135">
        <f t="shared" si="112"/>
        <v>0</v>
      </c>
      <c r="AM217" s="135">
        <f t="shared" si="113"/>
        <v>0</v>
      </c>
      <c r="AN217" s="135">
        <f t="shared" si="114"/>
        <v>0</v>
      </c>
      <c r="AO217" s="135">
        <f t="shared" si="115"/>
        <v>0</v>
      </c>
      <c r="AP217" s="159">
        <f>IFERROR(VLOOKUP(A217,人口!$A$2:$E$1748,5,0),0)</f>
        <v>11033</v>
      </c>
      <c r="AQ217" s="159">
        <f t="shared" si="90"/>
        <v>0</v>
      </c>
      <c r="AR217" s="159">
        <f t="shared" si="91"/>
        <v>0</v>
      </c>
      <c r="AS217" s="159">
        <f t="shared" si="92"/>
        <v>1</v>
      </c>
      <c r="AT217" s="159">
        <f t="shared" si="93"/>
        <v>0</v>
      </c>
      <c r="AU217" s="159">
        <f t="shared" si="94"/>
        <v>0</v>
      </c>
      <c r="AV217" s="159">
        <f t="shared" si="95"/>
        <v>0</v>
      </c>
      <c r="AW217" s="159">
        <f t="shared" si="96"/>
        <v>0</v>
      </c>
      <c r="AX217" s="159">
        <f t="shared" si="116"/>
        <v>0</v>
      </c>
      <c r="AY217" s="159" t="str">
        <f t="shared" si="117"/>
        <v>1万～3万人未満の市町村平均</v>
      </c>
      <c r="AZ217" s="159"/>
    </row>
    <row r="218" spans="1:52" x14ac:dyDescent="0.3">
      <c r="A218" t="str">
        <f t="shared" si="97"/>
        <v>02406</v>
      </c>
      <c r="B218" s="158" t="str">
        <f t="shared" si="98"/>
        <v>02406</v>
      </c>
      <c r="C218">
        <v>2</v>
      </c>
      <c r="D218" t="s">
        <v>29</v>
      </c>
      <c r="E218">
        <v>2406</v>
      </c>
      <c r="F218" t="s">
        <v>1342</v>
      </c>
      <c r="G218">
        <v>20.045000000000002</v>
      </c>
      <c r="H218">
        <v>634.97699999999998</v>
      </c>
      <c r="I218">
        <v>23.27</v>
      </c>
      <c r="J218">
        <v>734.42499999999995</v>
      </c>
      <c r="K218">
        <v>463.4</v>
      </c>
      <c r="L218">
        <v>1315.6389999999999</v>
      </c>
      <c r="M218">
        <v>0</v>
      </c>
      <c r="N218">
        <v>0</v>
      </c>
      <c r="O218">
        <v>0</v>
      </c>
      <c r="P218">
        <v>0</v>
      </c>
      <c r="Q218">
        <v>0</v>
      </c>
      <c r="R218">
        <v>0</v>
      </c>
      <c r="S218">
        <v>0</v>
      </c>
      <c r="T218">
        <v>0</v>
      </c>
      <c r="U218">
        <v>0</v>
      </c>
      <c r="V218">
        <v>0.21299999999999999</v>
      </c>
      <c r="W218">
        <v>2.5089999999999999</v>
      </c>
      <c r="Y218" t="str">
        <f t="shared" si="99"/>
        <v>青森県</v>
      </c>
      <c r="Z218" t="str">
        <f t="shared" si="100"/>
        <v>青森県横浜町</v>
      </c>
      <c r="AA218" s="159">
        <f t="shared" si="101"/>
        <v>23.27</v>
      </c>
      <c r="AB218" s="159">
        <f t="shared" si="102"/>
        <v>734.42499999999995</v>
      </c>
      <c r="AC218" s="159">
        <f t="shared" si="103"/>
        <v>1315.6389999999999</v>
      </c>
      <c r="AD218" s="159">
        <f t="shared" si="104"/>
        <v>0</v>
      </c>
      <c r="AE218" s="159">
        <f t="shared" si="105"/>
        <v>0</v>
      </c>
      <c r="AF218" s="159">
        <f t="shared" si="106"/>
        <v>0</v>
      </c>
      <c r="AG218" s="159">
        <f t="shared" si="107"/>
        <v>0</v>
      </c>
      <c r="AH218" s="160">
        <f t="shared" si="108"/>
        <v>2073.3339999999998</v>
      </c>
      <c r="AI218" s="135">
        <f t="shared" si="109"/>
        <v>1.1223469059977795E-2</v>
      </c>
      <c r="AJ218" s="135">
        <f t="shared" si="110"/>
        <v>0.35422416262888662</v>
      </c>
      <c r="AK218" s="135">
        <f t="shared" si="111"/>
        <v>0.6345523683111356</v>
      </c>
      <c r="AL218" s="135">
        <f t="shared" si="112"/>
        <v>0</v>
      </c>
      <c r="AM218" s="135">
        <f t="shared" si="113"/>
        <v>0</v>
      </c>
      <c r="AN218" s="135">
        <f t="shared" si="114"/>
        <v>0</v>
      </c>
      <c r="AO218" s="135">
        <f t="shared" si="115"/>
        <v>0</v>
      </c>
      <c r="AP218" s="159">
        <f>IFERROR(VLOOKUP(A218,人口!$A$2:$E$1748,5,0),0)</f>
        <v>4439</v>
      </c>
      <c r="AQ218" s="159">
        <f t="shared" si="90"/>
        <v>1</v>
      </c>
      <c r="AR218" s="159">
        <f t="shared" si="91"/>
        <v>0</v>
      </c>
      <c r="AS218" s="159">
        <f t="shared" si="92"/>
        <v>0</v>
      </c>
      <c r="AT218" s="159">
        <f t="shared" si="93"/>
        <v>0</v>
      </c>
      <c r="AU218" s="159">
        <f t="shared" si="94"/>
        <v>0</v>
      </c>
      <c r="AV218" s="159">
        <f t="shared" si="95"/>
        <v>0</v>
      </c>
      <c r="AW218" s="159">
        <f t="shared" si="96"/>
        <v>0</v>
      </c>
      <c r="AX218" s="159">
        <f t="shared" si="116"/>
        <v>0</v>
      </c>
      <c r="AY218" s="159" t="str">
        <f t="shared" si="117"/>
        <v>5千人未満の市町村平均</v>
      </c>
      <c r="AZ218" s="159"/>
    </row>
    <row r="219" spans="1:52" x14ac:dyDescent="0.3">
      <c r="A219" t="str">
        <f t="shared" si="97"/>
        <v>02408</v>
      </c>
      <c r="B219" s="158" t="str">
        <f t="shared" si="98"/>
        <v>02408</v>
      </c>
      <c r="C219">
        <v>2</v>
      </c>
      <c r="D219" t="s">
        <v>29</v>
      </c>
      <c r="E219">
        <v>2408</v>
      </c>
      <c r="F219" t="s">
        <v>1374</v>
      </c>
      <c r="G219">
        <v>168.19900000000001</v>
      </c>
      <c r="H219">
        <v>2079.373</v>
      </c>
      <c r="I219">
        <v>204.13800000000001</v>
      </c>
      <c r="J219">
        <v>2515.223</v>
      </c>
      <c r="K219">
        <v>515</v>
      </c>
      <c r="L219">
        <v>1323.0340000000001</v>
      </c>
      <c r="M219">
        <v>0</v>
      </c>
      <c r="N219">
        <v>0</v>
      </c>
      <c r="O219">
        <v>0</v>
      </c>
      <c r="P219">
        <v>0</v>
      </c>
      <c r="Q219">
        <v>0</v>
      </c>
      <c r="R219">
        <v>0</v>
      </c>
      <c r="S219">
        <v>0</v>
      </c>
      <c r="T219">
        <v>0</v>
      </c>
      <c r="U219">
        <v>0</v>
      </c>
      <c r="V219">
        <v>0.95599999999999996</v>
      </c>
      <c r="W219">
        <v>11.172000000000001</v>
      </c>
      <c r="Y219" t="str">
        <f t="shared" si="99"/>
        <v>青森県</v>
      </c>
      <c r="Z219" t="str">
        <f t="shared" si="100"/>
        <v>青森県東北町</v>
      </c>
      <c r="AA219" s="159">
        <f t="shared" si="101"/>
        <v>204.13800000000001</v>
      </c>
      <c r="AB219" s="159">
        <f t="shared" si="102"/>
        <v>2515.223</v>
      </c>
      <c r="AC219" s="159">
        <f t="shared" si="103"/>
        <v>1323.0340000000001</v>
      </c>
      <c r="AD219" s="159">
        <f t="shared" si="104"/>
        <v>0</v>
      </c>
      <c r="AE219" s="159">
        <f t="shared" si="105"/>
        <v>0</v>
      </c>
      <c r="AF219" s="159">
        <f t="shared" si="106"/>
        <v>0</v>
      </c>
      <c r="AG219" s="159">
        <f t="shared" si="107"/>
        <v>0</v>
      </c>
      <c r="AH219" s="160">
        <f t="shared" si="108"/>
        <v>4042.395</v>
      </c>
      <c r="AI219" s="135">
        <f t="shared" si="109"/>
        <v>5.0499270853046278E-2</v>
      </c>
      <c r="AJ219" s="135">
        <f t="shared" si="110"/>
        <v>0.62221109020766152</v>
      </c>
      <c r="AK219" s="135">
        <f t="shared" si="111"/>
        <v>0.32728963893929219</v>
      </c>
      <c r="AL219" s="135">
        <f t="shared" si="112"/>
        <v>0</v>
      </c>
      <c r="AM219" s="135">
        <f t="shared" si="113"/>
        <v>0</v>
      </c>
      <c r="AN219" s="135">
        <f t="shared" si="114"/>
        <v>0</v>
      </c>
      <c r="AO219" s="135">
        <f t="shared" si="115"/>
        <v>0</v>
      </c>
      <c r="AP219" s="159">
        <f>IFERROR(VLOOKUP(A219,人口!$A$2:$E$1748,5,0),0)</f>
        <v>17431</v>
      </c>
      <c r="AQ219" s="159">
        <f t="shared" si="90"/>
        <v>0</v>
      </c>
      <c r="AR219" s="159">
        <f t="shared" si="91"/>
        <v>0</v>
      </c>
      <c r="AS219" s="159">
        <f t="shared" si="92"/>
        <v>1</v>
      </c>
      <c r="AT219" s="159">
        <f t="shared" si="93"/>
        <v>0</v>
      </c>
      <c r="AU219" s="159">
        <f t="shared" si="94"/>
        <v>0</v>
      </c>
      <c r="AV219" s="159">
        <f t="shared" si="95"/>
        <v>0</v>
      </c>
      <c r="AW219" s="159">
        <f t="shared" si="96"/>
        <v>0</v>
      </c>
      <c r="AX219" s="159">
        <f t="shared" si="116"/>
        <v>0</v>
      </c>
      <c r="AY219" s="159" t="str">
        <f t="shared" si="117"/>
        <v>1万～3万人未満の市町村平均</v>
      </c>
      <c r="AZ219" s="159"/>
    </row>
    <row r="220" spans="1:52" x14ac:dyDescent="0.3">
      <c r="A220" t="str">
        <f t="shared" si="97"/>
        <v>02411</v>
      </c>
      <c r="B220" s="158" t="str">
        <f t="shared" si="98"/>
        <v>02411</v>
      </c>
      <c r="C220">
        <v>2</v>
      </c>
      <c r="D220" t="s">
        <v>29</v>
      </c>
      <c r="E220">
        <v>2411</v>
      </c>
      <c r="F220" t="s">
        <v>1405</v>
      </c>
      <c r="G220">
        <v>104.18</v>
      </c>
      <c r="H220">
        <v>1187.9780000000001</v>
      </c>
      <c r="I220">
        <v>120.181</v>
      </c>
      <c r="J220">
        <v>1366.787</v>
      </c>
      <c r="K220">
        <v>1069.8</v>
      </c>
      <c r="L220">
        <v>3166.8159999999998</v>
      </c>
      <c r="M220">
        <v>5.5E-2</v>
      </c>
      <c r="N220">
        <v>0.45600000000000002</v>
      </c>
      <c r="O220">
        <v>0</v>
      </c>
      <c r="P220">
        <v>0</v>
      </c>
      <c r="Q220">
        <v>0</v>
      </c>
      <c r="R220">
        <v>0</v>
      </c>
      <c r="S220">
        <v>0</v>
      </c>
      <c r="T220">
        <v>0</v>
      </c>
      <c r="U220">
        <v>0</v>
      </c>
      <c r="V220">
        <v>0.49299999999999999</v>
      </c>
      <c r="W220">
        <v>5.6029999999999998</v>
      </c>
      <c r="Y220" t="str">
        <f t="shared" si="99"/>
        <v>青森県</v>
      </c>
      <c r="Z220" t="str">
        <f t="shared" si="100"/>
        <v>青森県六ヶ所村</v>
      </c>
      <c r="AA220" s="159">
        <f t="shared" si="101"/>
        <v>120.181</v>
      </c>
      <c r="AB220" s="159">
        <f t="shared" si="102"/>
        <v>1366.787</v>
      </c>
      <c r="AC220" s="159">
        <f t="shared" si="103"/>
        <v>3166.8159999999998</v>
      </c>
      <c r="AD220" s="159">
        <f t="shared" si="104"/>
        <v>0.45600000000000002</v>
      </c>
      <c r="AE220" s="159">
        <f t="shared" si="105"/>
        <v>0</v>
      </c>
      <c r="AF220" s="159">
        <f t="shared" si="106"/>
        <v>0</v>
      </c>
      <c r="AG220" s="159">
        <f t="shared" si="107"/>
        <v>0</v>
      </c>
      <c r="AH220" s="160">
        <f t="shared" si="108"/>
        <v>4654.24</v>
      </c>
      <c r="AI220" s="135">
        <f t="shared" si="109"/>
        <v>2.5821831276427516E-2</v>
      </c>
      <c r="AJ220" s="135">
        <f t="shared" si="110"/>
        <v>0.29366491629138164</v>
      </c>
      <c r="AK220" s="135">
        <f t="shared" si="111"/>
        <v>0.68041527725256967</v>
      </c>
      <c r="AL220" s="135">
        <f t="shared" si="112"/>
        <v>9.7975179621162653E-5</v>
      </c>
      <c r="AM220" s="135">
        <f t="shared" si="113"/>
        <v>0</v>
      </c>
      <c r="AN220" s="135">
        <f t="shared" si="114"/>
        <v>0</v>
      </c>
      <c r="AO220" s="135">
        <f t="shared" si="115"/>
        <v>0</v>
      </c>
      <c r="AP220" s="159">
        <f>IFERROR(VLOOKUP(A220,人口!$A$2:$E$1748,5,0),0)</f>
        <v>10265</v>
      </c>
      <c r="AQ220" s="159">
        <f t="shared" si="90"/>
        <v>0</v>
      </c>
      <c r="AR220" s="159">
        <f t="shared" si="91"/>
        <v>0</v>
      </c>
      <c r="AS220" s="159">
        <f t="shared" si="92"/>
        <v>1</v>
      </c>
      <c r="AT220" s="159">
        <f t="shared" si="93"/>
        <v>0</v>
      </c>
      <c r="AU220" s="159">
        <f t="shared" si="94"/>
        <v>0</v>
      </c>
      <c r="AV220" s="159">
        <f t="shared" si="95"/>
        <v>0</v>
      </c>
      <c r="AW220" s="159">
        <f t="shared" si="96"/>
        <v>0</v>
      </c>
      <c r="AX220" s="159">
        <f t="shared" si="116"/>
        <v>0</v>
      </c>
      <c r="AY220" s="159" t="str">
        <f t="shared" si="117"/>
        <v>1万～3万人未満の市町村平均</v>
      </c>
      <c r="AZ220" s="159"/>
    </row>
    <row r="221" spans="1:52" x14ac:dyDescent="0.3">
      <c r="A221" t="str">
        <f t="shared" si="97"/>
        <v>02412</v>
      </c>
      <c r="B221" s="158" t="str">
        <f t="shared" si="98"/>
        <v>02412</v>
      </c>
      <c r="C221">
        <v>2</v>
      </c>
      <c r="D221" t="s">
        <v>29</v>
      </c>
      <c r="E221">
        <v>2412</v>
      </c>
      <c r="F221" t="s">
        <v>1432</v>
      </c>
      <c r="G221">
        <v>151.32499999999999</v>
      </c>
      <c r="H221">
        <v>876.39300000000003</v>
      </c>
      <c r="I221">
        <v>192.18100000000001</v>
      </c>
      <c r="J221">
        <v>1106.3900000000001</v>
      </c>
      <c r="K221">
        <v>32.5</v>
      </c>
      <c r="L221">
        <v>72.036000000000001</v>
      </c>
      <c r="M221">
        <v>0</v>
      </c>
      <c r="N221">
        <v>0</v>
      </c>
      <c r="O221">
        <v>0</v>
      </c>
      <c r="P221">
        <v>0</v>
      </c>
      <c r="Q221">
        <v>0</v>
      </c>
      <c r="R221">
        <v>0</v>
      </c>
      <c r="S221">
        <v>0</v>
      </c>
      <c r="T221">
        <v>0</v>
      </c>
      <c r="U221">
        <v>0</v>
      </c>
      <c r="V221">
        <v>1.0840000000000001</v>
      </c>
      <c r="W221">
        <v>14.528</v>
      </c>
      <c r="Y221" t="str">
        <f t="shared" si="99"/>
        <v>青森県</v>
      </c>
      <c r="Z221" t="str">
        <f t="shared" si="100"/>
        <v>青森県おいらせ町</v>
      </c>
      <c r="AA221" s="159">
        <f t="shared" si="101"/>
        <v>192.18100000000001</v>
      </c>
      <c r="AB221" s="159">
        <f t="shared" si="102"/>
        <v>1106.3900000000001</v>
      </c>
      <c r="AC221" s="159">
        <f t="shared" si="103"/>
        <v>72.036000000000001</v>
      </c>
      <c r="AD221" s="159">
        <f t="shared" si="104"/>
        <v>0</v>
      </c>
      <c r="AE221" s="159">
        <f t="shared" si="105"/>
        <v>0</v>
      </c>
      <c r="AF221" s="159">
        <f t="shared" si="106"/>
        <v>0</v>
      </c>
      <c r="AG221" s="159">
        <f t="shared" si="107"/>
        <v>0</v>
      </c>
      <c r="AH221" s="160">
        <f t="shared" si="108"/>
        <v>1370.6070000000002</v>
      </c>
      <c r="AI221" s="135">
        <f t="shared" si="109"/>
        <v>0.14021597730056828</v>
      </c>
      <c r="AJ221" s="135">
        <f t="shared" si="110"/>
        <v>0.80722628733108759</v>
      </c>
      <c r="AK221" s="135">
        <f t="shared" si="111"/>
        <v>5.2557735368344093E-2</v>
      </c>
      <c r="AL221" s="135">
        <f t="shared" si="112"/>
        <v>0</v>
      </c>
      <c r="AM221" s="135">
        <f t="shared" si="113"/>
        <v>0</v>
      </c>
      <c r="AN221" s="135">
        <f t="shared" si="114"/>
        <v>0</v>
      </c>
      <c r="AO221" s="135">
        <f t="shared" si="115"/>
        <v>0</v>
      </c>
      <c r="AP221" s="159">
        <f>IFERROR(VLOOKUP(A221,人口!$A$2:$E$1748,5,0),0)</f>
        <v>25293</v>
      </c>
      <c r="AQ221" s="159">
        <f t="shared" si="90"/>
        <v>0</v>
      </c>
      <c r="AR221" s="159">
        <f t="shared" si="91"/>
        <v>0</v>
      </c>
      <c r="AS221" s="159">
        <f t="shared" si="92"/>
        <v>1</v>
      </c>
      <c r="AT221" s="159">
        <f t="shared" si="93"/>
        <v>0</v>
      </c>
      <c r="AU221" s="159">
        <f t="shared" si="94"/>
        <v>0</v>
      </c>
      <c r="AV221" s="159">
        <f t="shared" si="95"/>
        <v>0</v>
      </c>
      <c r="AW221" s="159">
        <f t="shared" si="96"/>
        <v>0</v>
      </c>
      <c r="AX221" s="159">
        <f t="shared" si="116"/>
        <v>0</v>
      </c>
      <c r="AY221" s="159" t="str">
        <f t="shared" si="117"/>
        <v>1万～3万人未満の市町村平均</v>
      </c>
      <c r="AZ221" s="159"/>
    </row>
    <row r="222" spans="1:52" x14ac:dyDescent="0.3">
      <c r="A222" t="str">
        <f t="shared" si="97"/>
        <v>02423</v>
      </c>
      <c r="B222" s="158" t="str">
        <f t="shared" si="98"/>
        <v>02423</v>
      </c>
      <c r="C222">
        <v>2</v>
      </c>
      <c r="D222" t="s">
        <v>29</v>
      </c>
      <c r="E222">
        <v>2423</v>
      </c>
      <c r="F222" t="s">
        <v>1460</v>
      </c>
      <c r="G222">
        <v>36.765999999999998</v>
      </c>
      <c r="H222">
        <v>68.132000000000005</v>
      </c>
      <c r="I222">
        <v>42.914000000000001</v>
      </c>
      <c r="J222">
        <v>79.352000000000004</v>
      </c>
      <c r="K222">
        <v>191.4</v>
      </c>
      <c r="L222">
        <v>557.01800000000003</v>
      </c>
      <c r="M222">
        <v>0</v>
      </c>
      <c r="N222">
        <v>0</v>
      </c>
      <c r="O222">
        <v>0</v>
      </c>
      <c r="P222">
        <v>0</v>
      </c>
      <c r="Q222">
        <v>0</v>
      </c>
      <c r="R222">
        <v>0</v>
      </c>
      <c r="S222">
        <v>0</v>
      </c>
      <c r="T222">
        <v>0</v>
      </c>
      <c r="U222">
        <v>0</v>
      </c>
      <c r="V222">
        <v>0.27500000000000002</v>
      </c>
      <c r="W222">
        <v>3.1320000000000001</v>
      </c>
      <c r="Y222" t="str">
        <f t="shared" si="99"/>
        <v>青森県</v>
      </c>
      <c r="Z222" t="str">
        <f t="shared" si="100"/>
        <v>青森県大間町</v>
      </c>
      <c r="AA222" s="159">
        <f t="shared" si="101"/>
        <v>42.914000000000001</v>
      </c>
      <c r="AB222" s="159">
        <f t="shared" si="102"/>
        <v>79.352000000000004</v>
      </c>
      <c r="AC222" s="159">
        <f t="shared" si="103"/>
        <v>557.01800000000003</v>
      </c>
      <c r="AD222" s="159">
        <f t="shared" si="104"/>
        <v>0</v>
      </c>
      <c r="AE222" s="159">
        <f t="shared" si="105"/>
        <v>0</v>
      </c>
      <c r="AF222" s="159">
        <f t="shared" si="106"/>
        <v>0</v>
      </c>
      <c r="AG222" s="159">
        <f t="shared" si="107"/>
        <v>0</v>
      </c>
      <c r="AH222" s="160">
        <f t="shared" si="108"/>
        <v>679.28399999999999</v>
      </c>
      <c r="AI222" s="135">
        <f t="shared" si="109"/>
        <v>6.3175343449867805E-2</v>
      </c>
      <c r="AJ222" s="135">
        <f t="shared" si="110"/>
        <v>0.11681711920198327</v>
      </c>
      <c r="AK222" s="135">
        <f t="shared" si="111"/>
        <v>0.82000753734814902</v>
      </c>
      <c r="AL222" s="135">
        <f t="shared" si="112"/>
        <v>0</v>
      </c>
      <c r="AM222" s="135">
        <f t="shared" si="113"/>
        <v>0</v>
      </c>
      <c r="AN222" s="135">
        <f t="shared" si="114"/>
        <v>0</v>
      </c>
      <c r="AO222" s="135">
        <f t="shared" si="115"/>
        <v>0</v>
      </c>
      <c r="AP222" s="159">
        <f>IFERROR(VLOOKUP(A222,人口!$A$2:$E$1748,5,0),0)</f>
        <v>5237</v>
      </c>
      <c r="AQ222" s="159">
        <f t="shared" si="90"/>
        <v>0</v>
      </c>
      <c r="AR222" s="159">
        <f t="shared" si="91"/>
        <v>1</v>
      </c>
      <c r="AS222" s="159">
        <f t="shared" si="92"/>
        <v>0</v>
      </c>
      <c r="AT222" s="159">
        <f t="shared" si="93"/>
        <v>0</v>
      </c>
      <c r="AU222" s="159">
        <f t="shared" si="94"/>
        <v>0</v>
      </c>
      <c r="AV222" s="159">
        <f t="shared" si="95"/>
        <v>0</v>
      </c>
      <c r="AW222" s="159">
        <f t="shared" si="96"/>
        <v>0</v>
      </c>
      <c r="AX222" s="159">
        <f t="shared" si="116"/>
        <v>0</v>
      </c>
      <c r="AY222" s="159" t="str">
        <f t="shared" si="117"/>
        <v>5千～1万人未満の市町村平均</v>
      </c>
      <c r="AZ222" s="159"/>
    </row>
    <row r="223" spans="1:52" x14ac:dyDescent="0.3">
      <c r="A223" t="str">
        <f t="shared" si="97"/>
        <v>02424</v>
      </c>
      <c r="B223" s="158" t="str">
        <f t="shared" si="98"/>
        <v>02424</v>
      </c>
      <c r="C223">
        <v>2</v>
      </c>
      <c r="D223" t="s">
        <v>29</v>
      </c>
      <c r="E223">
        <v>2424</v>
      </c>
      <c r="F223" t="s">
        <v>1486</v>
      </c>
      <c r="G223">
        <v>58.42</v>
      </c>
      <c r="H223">
        <v>545.30999999999995</v>
      </c>
      <c r="I223">
        <v>69.448999999999998</v>
      </c>
      <c r="J223">
        <v>646.44799999999998</v>
      </c>
      <c r="K223">
        <v>1748.2</v>
      </c>
      <c r="L223">
        <v>5259.8959999999997</v>
      </c>
      <c r="M223">
        <v>0</v>
      </c>
      <c r="N223">
        <v>0</v>
      </c>
      <c r="O223">
        <v>0</v>
      </c>
      <c r="P223">
        <v>0</v>
      </c>
      <c r="Q223">
        <v>0</v>
      </c>
      <c r="R223">
        <v>0</v>
      </c>
      <c r="S223">
        <v>0</v>
      </c>
      <c r="T223">
        <v>0</v>
      </c>
      <c r="U223">
        <v>0</v>
      </c>
      <c r="V223">
        <v>0.312</v>
      </c>
      <c r="W223">
        <v>3.7240000000000002</v>
      </c>
      <c r="Y223" t="str">
        <f t="shared" si="99"/>
        <v>青森県</v>
      </c>
      <c r="Z223" t="str">
        <f t="shared" si="100"/>
        <v>青森県東通村</v>
      </c>
      <c r="AA223" s="159">
        <f t="shared" si="101"/>
        <v>69.448999999999998</v>
      </c>
      <c r="AB223" s="159">
        <f t="shared" si="102"/>
        <v>646.44799999999998</v>
      </c>
      <c r="AC223" s="159">
        <f t="shared" si="103"/>
        <v>5259.8959999999997</v>
      </c>
      <c r="AD223" s="159">
        <f t="shared" si="104"/>
        <v>0</v>
      </c>
      <c r="AE223" s="159">
        <f t="shared" si="105"/>
        <v>0</v>
      </c>
      <c r="AF223" s="159">
        <f t="shared" si="106"/>
        <v>0</v>
      </c>
      <c r="AG223" s="159">
        <f t="shared" si="107"/>
        <v>0</v>
      </c>
      <c r="AH223" s="160">
        <f t="shared" si="108"/>
        <v>5975.7929999999997</v>
      </c>
      <c r="AI223" s="135">
        <f t="shared" si="109"/>
        <v>1.162172116738314E-2</v>
      </c>
      <c r="AJ223" s="135">
        <f t="shared" si="110"/>
        <v>0.10817777657291677</v>
      </c>
      <c r="AK223" s="135">
        <f t="shared" si="111"/>
        <v>0.88020050225970015</v>
      </c>
      <c r="AL223" s="135">
        <f t="shared" si="112"/>
        <v>0</v>
      </c>
      <c r="AM223" s="135">
        <f t="shared" si="113"/>
        <v>0</v>
      </c>
      <c r="AN223" s="135">
        <f t="shared" si="114"/>
        <v>0</v>
      </c>
      <c r="AO223" s="135">
        <f t="shared" si="115"/>
        <v>0</v>
      </c>
      <c r="AP223" s="159">
        <f>IFERROR(VLOOKUP(A223,人口!$A$2:$E$1748,5,0),0)</f>
        <v>6330</v>
      </c>
      <c r="AQ223" s="159">
        <f t="shared" si="90"/>
        <v>0</v>
      </c>
      <c r="AR223" s="159">
        <f t="shared" si="91"/>
        <v>1</v>
      </c>
      <c r="AS223" s="159">
        <f t="shared" si="92"/>
        <v>0</v>
      </c>
      <c r="AT223" s="159">
        <f t="shared" si="93"/>
        <v>0</v>
      </c>
      <c r="AU223" s="159">
        <f t="shared" si="94"/>
        <v>0</v>
      </c>
      <c r="AV223" s="159">
        <f t="shared" si="95"/>
        <v>0</v>
      </c>
      <c r="AW223" s="159">
        <f t="shared" si="96"/>
        <v>0</v>
      </c>
      <c r="AX223" s="159">
        <f t="shared" si="116"/>
        <v>0</v>
      </c>
      <c r="AY223" s="159" t="str">
        <f t="shared" si="117"/>
        <v>5千～1万人未満の市町村平均</v>
      </c>
      <c r="AZ223" s="159"/>
    </row>
    <row r="224" spans="1:52" x14ac:dyDescent="0.3">
      <c r="A224" t="str">
        <f t="shared" si="97"/>
        <v>02425</v>
      </c>
      <c r="B224" s="158" t="str">
        <f t="shared" si="98"/>
        <v>02425</v>
      </c>
      <c r="C224">
        <v>2</v>
      </c>
      <c r="D224" t="s">
        <v>29</v>
      </c>
      <c r="E224">
        <v>2425</v>
      </c>
      <c r="F224" t="s">
        <v>1509</v>
      </c>
      <c r="G224">
        <v>14.468</v>
      </c>
      <c r="H224">
        <v>2.6339999999999999</v>
      </c>
      <c r="I224">
        <v>16.742000000000001</v>
      </c>
      <c r="J224">
        <v>3.0390000000000001</v>
      </c>
      <c r="K224">
        <v>293.2</v>
      </c>
      <c r="L224">
        <v>1013.448</v>
      </c>
      <c r="M224">
        <v>0.502</v>
      </c>
      <c r="N224">
        <v>2.8029999999999999</v>
      </c>
      <c r="O224">
        <v>0</v>
      </c>
      <c r="P224">
        <v>152.46899999999999</v>
      </c>
      <c r="Q224">
        <v>2.5739999999999998</v>
      </c>
      <c r="R224">
        <v>1.4570000000000001</v>
      </c>
      <c r="S224">
        <v>1067.028</v>
      </c>
      <c r="T224">
        <v>15.782999999999999</v>
      </c>
      <c r="U224">
        <v>8.9350000000000005</v>
      </c>
      <c r="V224">
        <v>0.11</v>
      </c>
      <c r="W224">
        <v>1.262</v>
      </c>
      <c r="Y224" t="str">
        <f t="shared" si="99"/>
        <v>青森県</v>
      </c>
      <c r="Z224" t="str">
        <f t="shared" si="100"/>
        <v>青森県風間浦村</v>
      </c>
      <c r="AA224" s="159">
        <f t="shared" si="101"/>
        <v>16.742000000000001</v>
      </c>
      <c r="AB224" s="159">
        <f t="shared" si="102"/>
        <v>3.0390000000000001</v>
      </c>
      <c r="AC224" s="159">
        <f t="shared" si="103"/>
        <v>1013.448</v>
      </c>
      <c r="AD224" s="159">
        <f t="shared" si="104"/>
        <v>2.8029999999999999</v>
      </c>
      <c r="AE224" s="159">
        <f t="shared" si="105"/>
        <v>1067.028</v>
      </c>
      <c r="AF224" s="159">
        <f t="shared" si="106"/>
        <v>15.782999999999999</v>
      </c>
      <c r="AG224" s="159">
        <f t="shared" si="107"/>
        <v>8.9350000000000005</v>
      </c>
      <c r="AH224" s="160">
        <f t="shared" si="108"/>
        <v>2127.7780000000002</v>
      </c>
      <c r="AI224" s="135">
        <f t="shared" si="109"/>
        <v>7.86830205030788E-3</v>
      </c>
      <c r="AJ224" s="135">
        <f t="shared" si="110"/>
        <v>1.4282505035769708E-3</v>
      </c>
      <c r="AK224" s="135">
        <f t="shared" si="111"/>
        <v>0.47629404947320625</v>
      </c>
      <c r="AL224" s="135">
        <f t="shared" si="112"/>
        <v>1.3173366770405557E-3</v>
      </c>
      <c r="AM224" s="135">
        <f t="shared" si="113"/>
        <v>0.50147524788770248</v>
      </c>
      <c r="AN224" s="135">
        <f t="shared" si="114"/>
        <v>7.4175971365433788E-3</v>
      </c>
      <c r="AO224" s="135">
        <f t="shared" si="115"/>
        <v>4.1992162716223214E-3</v>
      </c>
      <c r="AP224" s="159">
        <f>IFERROR(VLOOKUP(A224,人口!$A$2:$E$1748,5,0),0)</f>
        <v>1855</v>
      </c>
      <c r="AQ224" s="159">
        <f t="shared" si="90"/>
        <v>1</v>
      </c>
      <c r="AR224" s="159">
        <f t="shared" si="91"/>
        <v>0</v>
      </c>
      <c r="AS224" s="159">
        <f t="shared" si="92"/>
        <v>0</v>
      </c>
      <c r="AT224" s="159">
        <f t="shared" si="93"/>
        <v>0</v>
      </c>
      <c r="AU224" s="159">
        <f t="shared" si="94"/>
        <v>0</v>
      </c>
      <c r="AV224" s="159">
        <f t="shared" si="95"/>
        <v>0</v>
      </c>
      <c r="AW224" s="159">
        <f t="shared" si="96"/>
        <v>0</v>
      </c>
      <c r="AX224" s="159">
        <f t="shared" si="116"/>
        <v>0</v>
      </c>
      <c r="AY224" s="159" t="str">
        <f t="shared" si="117"/>
        <v>5千人未満の市町村平均</v>
      </c>
      <c r="AZ224" s="159"/>
    </row>
    <row r="225" spans="1:52" x14ac:dyDescent="0.3">
      <c r="A225" t="str">
        <f t="shared" si="97"/>
        <v>02426</v>
      </c>
      <c r="B225" s="158" t="str">
        <f t="shared" si="98"/>
        <v>02426</v>
      </c>
      <c r="C225">
        <v>2</v>
      </c>
      <c r="D225" t="s">
        <v>29</v>
      </c>
      <c r="E225">
        <v>2426</v>
      </c>
      <c r="F225" t="s">
        <v>1531</v>
      </c>
      <c r="G225">
        <v>17.878</v>
      </c>
      <c r="H225">
        <v>83.332999999999998</v>
      </c>
      <c r="I225">
        <v>20.227</v>
      </c>
      <c r="J225">
        <v>94.102999999999994</v>
      </c>
      <c r="K225">
        <v>367.6</v>
      </c>
      <c r="L225">
        <v>941.70699999999999</v>
      </c>
      <c r="M225">
        <v>0.28199999999999997</v>
      </c>
      <c r="N225">
        <v>1.5720000000000001</v>
      </c>
      <c r="O225">
        <v>0</v>
      </c>
      <c r="P225">
        <v>0</v>
      </c>
      <c r="Q225">
        <v>0</v>
      </c>
      <c r="R225">
        <v>0</v>
      </c>
      <c r="S225">
        <v>0</v>
      </c>
      <c r="T225">
        <v>0</v>
      </c>
      <c r="U225">
        <v>0</v>
      </c>
      <c r="V225">
        <v>0.11</v>
      </c>
      <c r="W225">
        <v>1.27</v>
      </c>
      <c r="Y225" t="str">
        <f t="shared" si="99"/>
        <v>青森県</v>
      </c>
      <c r="Z225" t="str">
        <f t="shared" si="100"/>
        <v>青森県佐井村</v>
      </c>
      <c r="AA225" s="159">
        <f t="shared" si="101"/>
        <v>20.227</v>
      </c>
      <c r="AB225" s="159">
        <f t="shared" si="102"/>
        <v>94.102999999999994</v>
      </c>
      <c r="AC225" s="159">
        <f t="shared" si="103"/>
        <v>941.70699999999999</v>
      </c>
      <c r="AD225" s="159">
        <f t="shared" si="104"/>
        <v>1.5720000000000001</v>
      </c>
      <c r="AE225" s="159">
        <f t="shared" si="105"/>
        <v>0</v>
      </c>
      <c r="AF225" s="159">
        <f t="shared" si="106"/>
        <v>0</v>
      </c>
      <c r="AG225" s="159">
        <f t="shared" si="107"/>
        <v>0</v>
      </c>
      <c r="AH225" s="160">
        <f t="shared" si="108"/>
        <v>1057.6089999999999</v>
      </c>
      <c r="AI225" s="135">
        <f t="shared" si="109"/>
        <v>1.9125215462425151E-2</v>
      </c>
      <c r="AJ225" s="135">
        <f t="shared" si="110"/>
        <v>8.8977117252217033E-2</v>
      </c>
      <c r="AK225" s="135">
        <f t="shared" si="111"/>
        <v>0.89041129566786981</v>
      </c>
      <c r="AL225" s="135">
        <f t="shared" si="112"/>
        <v>1.4863716174881266E-3</v>
      </c>
      <c r="AM225" s="135">
        <f t="shared" si="113"/>
        <v>0</v>
      </c>
      <c r="AN225" s="135">
        <f t="shared" si="114"/>
        <v>0</v>
      </c>
      <c r="AO225" s="135">
        <f t="shared" si="115"/>
        <v>0</v>
      </c>
      <c r="AP225" s="159">
        <f>IFERROR(VLOOKUP(A225,人口!$A$2:$E$1748,5,0),0)</f>
        <v>1960</v>
      </c>
      <c r="AQ225" s="159">
        <f t="shared" si="90"/>
        <v>1</v>
      </c>
      <c r="AR225" s="159">
        <f t="shared" si="91"/>
        <v>0</v>
      </c>
      <c r="AS225" s="159">
        <f t="shared" si="92"/>
        <v>0</v>
      </c>
      <c r="AT225" s="159">
        <f t="shared" si="93"/>
        <v>0</v>
      </c>
      <c r="AU225" s="159">
        <f t="shared" si="94"/>
        <v>0</v>
      </c>
      <c r="AV225" s="159">
        <f t="shared" si="95"/>
        <v>0</v>
      </c>
      <c r="AW225" s="159">
        <f t="shared" si="96"/>
        <v>0</v>
      </c>
      <c r="AX225" s="159">
        <f t="shared" si="116"/>
        <v>0</v>
      </c>
      <c r="AY225" s="159" t="str">
        <f t="shared" si="117"/>
        <v>5千人未満の市町村平均</v>
      </c>
      <c r="AZ225" s="159"/>
    </row>
    <row r="226" spans="1:52" x14ac:dyDescent="0.3">
      <c r="A226" t="str">
        <f t="shared" si="97"/>
        <v>02441</v>
      </c>
      <c r="B226" s="158" t="str">
        <f t="shared" si="98"/>
        <v>02441</v>
      </c>
      <c r="C226">
        <v>2</v>
      </c>
      <c r="D226" t="s">
        <v>29</v>
      </c>
      <c r="E226">
        <v>2441</v>
      </c>
      <c r="F226" t="s">
        <v>1555</v>
      </c>
      <c r="G226">
        <v>97.174000000000007</v>
      </c>
      <c r="H226">
        <v>547.93799999999999</v>
      </c>
      <c r="I226">
        <v>119.461</v>
      </c>
      <c r="J226">
        <v>670.91</v>
      </c>
      <c r="K226">
        <v>243.2</v>
      </c>
      <c r="L226">
        <v>760.13699999999994</v>
      </c>
      <c r="M226">
        <v>8.6999999999999994E-2</v>
      </c>
      <c r="N226">
        <v>0.51400000000000001</v>
      </c>
      <c r="O226">
        <v>0</v>
      </c>
      <c r="P226">
        <v>0</v>
      </c>
      <c r="Q226">
        <v>0</v>
      </c>
      <c r="R226">
        <v>0</v>
      </c>
      <c r="S226">
        <v>0</v>
      </c>
      <c r="T226">
        <v>0</v>
      </c>
      <c r="U226">
        <v>0</v>
      </c>
      <c r="V226">
        <v>0.5</v>
      </c>
      <c r="W226">
        <v>5.7169999999999996</v>
      </c>
      <c r="Y226" t="str">
        <f t="shared" si="99"/>
        <v>青森県</v>
      </c>
      <c r="Z226" t="str">
        <f t="shared" si="100"/>
        <v>青森県三戸町</v>
      </c>
      <c r="AA226" s="159">
        <f t="shared" si="101"/>
        <v>119.461</v>
      </c>
      <c r="AB226" s="159">
        <f t="shared" si="102"/>
        <v>670.91</v>
      </c>
      <c r="AC226" s="159">
        <f t="shared" si="103"/>
        <v>760.13699999999994</v>
      </c>
      <c r="AD226" s="159">
        <f t="shared" si="104"/>
        <v>0.51400000000000001</v>
      </c>
      <c r="AE226" s="159">
        <f t="shared" si="105"/>
        <v>0</v>
      </c>
      <c r="AF226" s="159">
        <f t="shared" si="106"/>
        <v>0</v>
      </c>
      <c r="AG226" s="159">
        <f t="shared" si="107"/>
        <v>0</v>
      </c>
      <c r="AH226" s="160">
        <f t="shared" si="108"/>
        <v>1551.0219999999997</v>
      </c>
      <c r="AI226" s="135">
        <f t="shared" si="109"/>
        <v>7.7020828847044087E-2</v>
      </c>
      <c r="AJ226" s="135">
        <f t="shared" si="110"/>
        <v>0.43255995079373477</v>
      </c>
      <c r="AK226" s="135">
        <f t="shared" si="111"/>
        <v>0.49008782596249445</v>
      </c>
      <c r="AL226" s="135">
        <f t="shared" si="112"/>
        <v>3.3139439672680342E-4</v>
      </c>
      <c r="AM226" s="135">
        <f t="shared" si="113"/>
        <v>0</v>
      </c>
      <c r="AN226" s="135">
        <f t="shared" si="114"/>
        <v>0</v>
      </c>
      <c r="AO226" s="135">
        <f t="shared" si="115"/>
        <v>0</v>
      </c>
      <c r="AP226" s="159">
        <f>IFERROR(VLOOKUP(A226,人口!$A$2:$E$1748,5,0),0)</f>
        <v>9895</v>
      </c>
      <c r="AQ226" s="159">
        <f t="shared" si="90"/>
        <v>0</v>
      </c>
      <c r="AR226" s="159">
        <f t="shared" si="91"/>
        <v>1</v>
      </c>
      <c r="AS226" s="159">
        <f t="shared" si="92"/>
        <v>0</v>
      </c>
      <c r="AT226" s="159">
        <f t="shared" si="93"/>
        <v>0</v>
      </c>
      <c r="AU226" s="159">
        <f t="shared" si="94"/>
        <v>0</v>
      </c>
      <c r="AV226" s="159">
        <f t="shared" si="95"/>
        <v>0</v>
      </c>
      <c r="AW226" s="159">
        <f t="shared" si="96"/>
        <v>0</v>
      </c>
      <c r="AX226" s="159">
        <f t="shared" si="116"/>
        <v>0</v>
      </c>
      <c r="AY226" s="159" t="str">
        <f t="shared" si="117"/>
        <v>5千～1万人未満の市町村平均</v>
      </c>
      <c r="AZ226" s="159"/>
    </row>
    <row r="227" spans="1:52" x14ac:dyDescent="0.3">
      <c r="A227" t="str">
        <f t="shared" si="97"/>
        <v>02442</v>
      </c>
      <c r="B227" s="158" t="str">
        <f t="shared" si="98"/>
        <v>02442</v>
      </c>
      <c r="C227">
        <v>2</v>
      </c>
      <c r="D227" t="s">
        <v>29</v>
      </c>
      <c r="E227">
        <v>2442</v>
      </c>
      <c r="F227" t="s">
        <v>1576</v>
      </c>
      <c r="G227">
        <v>151.72399999999999</v>
      </c>
      <c r="H227">
        <v>1115.3330000000001</v>
      </c>
      <c r="I227">
        <v>191.577</v>
      </c>
      <c r="J227">
        <v>1401.672</v>
      </c>
      <c r="K227">
        <v>243.4</v>
      </c>
      <c r="L227">
        <v>487.64400000000001</v>
      </c>
      <c r="M227">
        <v>0</v>
      </c>
      <c r="N227">
        <v>0</v>
      </c>
      <c r="O227">
        <v>0</v>
      </c>
      <c r="P227">
        <v>0</v>
      </c>
      <c r="Q227">
        <v>0</v>
      </c>
      <c r="R227">
        <v>0</v>
      </c>
      <c r="S227">
        <v>0</v>
      </c>
      <c r="T227">
        <v>0</v>
      </c>
      <c r="U227">
        <v>0</v>
      </c>
      <c r="V227">
        <v>0.85899999999999999</v>
      </c>
      <c r="W227">
        <v>9.7569999999999997</v>
      </c>
      <c r="Y227" t="str">
        <f t="shared" si="99"/>
        <v>青森県</v>
      </c>
      <c r="Z227" t="str">
        <f t="shared" si="100"/>
        <v>青森県五戸町</v>
      </c>
      <c r="AA227" s="159">
        <f t="shared" si="101"/>
        <v>191.577</v>
      </c>
      <c r="AB227" s="159">
        <f t="shared" si="102"/>
        <v>1401.672</v>
      </c>
      <c r="AC227" s="159">
        <f t="shared" si="103"/>
        <v>487.64400000000001</v>
      </c>
      <c r="AD227" s="159">
        <f t="shared" si="104"/>
        <v>0</v>
      </c>
      <c r="AE227" s="159">
        <f t="shared" si="105"/>
        <v>0</v>
      </c>
      <c r="AF227" s="159">
        <f t="shared" si="106"/>
        <v>0</v>
      </c>
      <c r="AG227" s="159">
        <f t="shared" si="107"/>
        <v>0</v>
      </c>
      <c r="AH227" s="160">
        <f t="shared" si="108"/>
        <v>2080.893</v>
      </c>
      <c r="AI227" s="135">
        <f t="shared" si="109"/>
        <v>9.2064801025329032E-2</v>
      </c>
      <c r="AJ227" s="135">
        <f t="shared" si="110"/>
        <v>0.67359157823107674</v>
      </c>
      <c r="AK227" s="135">
        <f t="shared" si="111"/>
        <v>0.23434362074359422</v>
      </c>
      <c r="AL227" s="135">
        <f t="shared" si="112"/>
        <v>0</v>
      </c>
      <c r="AM227" s="135">
        <f t="shared" si="113"/>
        <v>0</v>
      </c>
      <c r="AN227" s="135">
        <f t="shared" si="114"/>
        <v>0</v>
      </c>
      <c r="AO227" s="135">
        <f t="shared" si="115"/>
        <v>0</v>
      </c>
      <c r="AP227" s="159">
        <f>IFERROR(VLOOKUP(A227,人口!$A$2:$E$1748,5,0),0)</f>
        <v>17018</v>
      </c>
      <c r="AQ227" s="159">
        <f t="shared" si="90"/>
        <v>0</v>
      </c>
      <c r="AR227" s="159">
        <f t="shared" si="91"/>
        <v>0</v>
      </c>
      <c r="AS227" s="159">
        <f t="shared" si="92"/>
        <v>1</v>
      </c>
      <c r="AT227" s="159">
        <f t="shared" si="93"/>
        <v>0</v>
      </c>
      <c r="AU227" s="159">
        <f t="shared" si="94"/>
        <v>0</v>
      </c>
      <c r="AV227" s="159">
        <f t="shared" si="95"/>
        <v>0</v>
      </c>
      <c r="AW227" s="159">
        <f t="shared" si="96"/>
        <v>0</v>
      </c>
      <c r="AX227" s="159">
        <f t="shared" si="116"/>
        <v>0</v>
      </c>
      <c r="AY227" s="159" t="str">
        <f t="shared" si="117"/>
        <v>1万～3万人未満の市町村平均</v>
      </c>
      <c r="AZ227" s="159"/>
    </row>
    <row r="228" spans="1:52" x14ac:dyDescent="0.3">
      <c r="A228" t="str">
        <f t="shared" si="97"/>
        <v>02443</v>
      </c>
      <c r="B228" s="158" t="str">
        <f t="shared" si="98"/>
        <v>02443</v>
      </c>
      <c r="C228">
        <v>2</v>
      </c>
      <c r="D228" t="s">
        <v>29</v>
      </c>
      <c r="E228">
        <v>2443</v>
      </c>
      <c r="F228" t="s">
        <v>1594</v>
      </c>
      <c r="G228">
        <v>59.582000000000001</v>
      </c>
      <c r="H228">
        <v>638.67399999999998</v>
      </c>
      <c r="I228">
        <v>72.486000000000004</v>
      </c>
      <c r="J228">
        <v>775.06600000000003</v>
      </c>
      <c r="K228">
        <v>981.4</v>
      </c>
      <c r="L228">
        <v>3388.55</v>
      </c>
      <c r="M228">
        <v>0.85199999999999998</v>
      </c>
      <c r="N228">
        <v>5.0369999999999999</v>
      </c>
      <c r="O228">
        <v>0</v>
      </c>
      <c r="P228">
        <v>0</v>
      </c>
      <c r="Q228">
        <v>0</v>
      </c>
      <c r="R228">
        <v>0</v>
      </c>
      <c r="S228">
        <v>0</v>
      </c>
      <c r="T228">
        <v>0</v>
      </c>
      <c r="U228">
        <v>0</v>
      </c>
      <c r="V228">
        <v>0.26900000000000002</v>
      </c>
      <c r="W228">
        <v>3.1040000000000001</v>
      </c>
      <c r="Y228" t="str">
        <f t="shared" si="99"/>
        <v>青森県</v>
      </c>
      <c r="Z228" t="str">
        <f t="shared" si="100"/>
        <v>青森県田子町</v>
      </c>
      <c r="AA228" s="159">
        <f t="shared" si="101"/>
        <v>72.486000000000004</v>
      </c>
      <c r="AB228" s="159">
        <f t="shared" si="102"/>
        <v>775.06600000000003</v>
      </c>
      <c r="AC228" s="159">
        <f t="shared" si="103"/>
        <v>3388.55</v>
      </c>
      <c r="AD228" s="159">
        <f t="shared" si="104"/>
        <v>5.0369999999999999</v>
      </c>
      <c r="AE228" s="159">
        <f t="shared" si="105"/>
        <v>0</v>
      </c>
      <c r="AF228" s="159">
        <f t="shared" si="106"/>
        <v>0</v>
      </c>
      <c r="AG228" s="159">
        <f t="shared" si="107"/>
        <v>0</v>
      </c>
      <c r="AH228" s="160">
        <f t="shared" si="108"/>
        <v>4241.1390000000001</v>
      </c>
      <c r="AI228" s="135">
        <f t="shared" si="109"/>
        <v>1.7091163482262667E-2</v>
      </c>
      <c r="AJ228" s="135">
        <f t="shared" si="110"/>
        <v>0.1827494925301906</v>
      </c>
      <c r="AK228" s="135">
        <f t="shared" si="111"/>
        <v>0.79897169133103163</v>
      </c>
      <c r="AL228" s="135">
        <f t="shared" si="112"/>
        <v>1.1876526565151484E-3</v>
      </c>
      <c r="AM228" s="135">
        <f t="shared" si="113"/>
        <v>0</v>
      </c>
      <c r="AN228" s="135">
        <f t="shared" si="114"/>
        <v>0</v>
      </c>
      <c r="AO228" s="135">
        <f t="shared" si="115"/>
        <v>0</v>
      </c>
      <c r="AP228" s="159">
        <f>IFERROR(VLOOKUP(A228,人口!$A$2:$E$1748,5,0),0)</f>
        <v>5394</v>
      </c>
      <c r="AQ228" s="159">
        <f t="shared" si="90"/>
        <v>0</v>
      </c>
      <c r="AR228" s="159">
        <f t="shared" si="91"/>
        <v>1</v>
      </c>
      <c r="AS228" s="159">
        <f t="shared" si="92"/>
        <v>0</v>
      </c>
      <c r="AT228" s="159">
        <f t="shared" si="93"/>
        <v>0</v>
      </c>
      <c r="AU228" s="159">
        <f t="shared" si="94"/>
        <v>0</v>
      </c>
      <c r="AV228" s="159">
        <f t="shared" si="95"/>
        <v>0</v>
      </c>
      <c r="AW228" s="159">
        <f t="shared" si="96"/>
        <v>0</v>
      </c>
      <c r="AX228" s="159">
        <f t="shared" si="116"/>
        <v>0</v>
      </c>
      <c r="AY228" s="159" t="str">
        <f t="shared" si="117"/>
        <v>5千～1万人未満の市町村平均</v>
      </c>
      <c r="AZ228" s="159"/>
    </row>
    <row r="229" spans="1:52" x14ac:dyDescent="0.3">
      <c r="A229" t="str">
        <f t="shared" si="97"/>
        <v>02445</v>
      </c>
      <c r="B229" s="158" t="str">
        <f t="shared" si="98"/>
        <v>02445</v>
      </c>
      <c r="C229">
        <v>2</v>
      </c>
      <c r="D229" t="s">
        <v>29</v>
      </c>
      <c r="E229">
        <v>2445</v>
      </c>
      <c r="F229" t="s">
        <v>862</v>
      </c>
      <c r="G229">
        <v>148.76400000000001</v>
      </c>
      <c r="H229">
        <v>752.03200000000004</v>
      </c>
      <c r="I229">
        <v>187.85</v>
      </c>
      <c r="J229">
        <v>945.17899999999997</v>
      </c>
      <c r="K229">
        <v>214.9</v>
      </c>
      <c r="L229">
        <v>536.03800000000001</v>
      </c>
      <c r="M229">
        <v>0</v>
      </c>
      <c r="N229">
        <v>0</v>
      </c>
      <c r="O229">
        <v>0</v>
      </c>
      <c r="P229">
        <v>0</v>
      </c>
      <c r="Q229">
        <v>0</v>
      </c>
      <c r="R229">
        <v>0</v>
      </c>
      <c r="S229">
        <v>0</v>
      </c>
      <c r="T229">
        <v>0</v>
      </c>
      <c r="U229">
        <v>0</v>
      </c>
      <c r="V229">
        <v>0.89200000000000002</v>
      </c>
      <c r="W229">
        <v>9.9730000000000008</v>
      </c>
      <c r="Y229" t="str">
        <f t="shared" si="99"/>
        <v>青森県</v>
      </c>
      <c r="Z229" t="str">
        <f t="shared" si="100"/>
        <v>青森県南部町</v>
      </c>
      <c r="AA229" s="159">
        <f t="shared" si="101"/>
        <v>187.85</v>
      </c>
      <c r="AB229" s="159">
        <f t="shared" si="102"/>
        <v>945.17899999999997</v>
      </c>
      <c r="AC229" s="159">
        <f t="shared" si="103"/>
        <v>536.03800000000001</v>
      </c>
      <c r="AD229" s="159">
        <f t="shared" si="104"/>
        <v>0</v>
      </c>
      <c r="AE229" s="159">
        <f t="shared" si="105"/>
        <v>0</v>
      </c>
      <c r="AF229" s="159">
        <f t="shared" si="106"/>
        <v>0</v>
      </c>
      <c r="AG229" s="159">
        <f t="shared" si="107"/>
        <v>0</v>
      </c>
      <c r="AH229" s="160">
        <f t="shared" si="108"/>
        <v>1669.067</v>
      </c>
      <c r="AI229" s="135">
        <f t="shared" si="109"/>
        <v>0.11254790850217516</v>
      </c>
      <c r="AJ229" s="135">
        <f t="shared" si="110"/>
        <v>0.56629182651145815</v>
      </c>
      <c r="AK229" s="135">
        <f t="shared" si="111"/>
        <v>0.32116026498636663</v>
      </c>
      <c r="AL229" s="135">
        <f t="shared" si="112"/>
        <v>0</v>
      </c>
      <c r="AM229" s="135">
        <f t="shared" si="113"/>
        <v>0</v>
      </c>
      <c r="AN229" s="135">
        <f t="shared" si="114"/>
        <v>0</v>
      </c>
      <c r="AO229" s="135">
        <f t="shared" si="115"/>
        <v>0</v>
      </c>
      <c r="AP229" s="159">
        <f>IFERROR(VLOOKUP(A229,人口!$A$2:$E$1748,5,0),0)</f>
        <v>17870</v>
      </c>
      <c r="AQ229" s="159">
        <f t="shared" si="90"/>
        <v>0</v>
      </c>
      <c r="AR229" s="159">
        <f t="shared" si="91"/>
        <v>0</v>
      </c>
      <c r="AS229" s="159">
        <f t="shared" si="92"/>
        <v>1</v>
      </c>
      <c r="AT229" s="159">
        <f t="shared" si="93"/>
        <v>0</v>
      </c>
      <c r="AU229" s="159">
        <f t="shared" si="94"/>
        <v>0</v>
      </c>
      <c r="AV229" s="159">
        <f t="shared" si="95"/>
        <v>0</v>
      </c>
      <c r="AW229" s="159">
        <f t="shared" si="96"/>
        <v>0</v>
      </c>
      <c r="AX229" s="159">
        <f t="shared" si="116"/>
        <v>0</v>
      </c>
      <c r="AY229" s="159" t="str">
        <f t="shared" si="117"/>
        <v>1万～3万人未満の市町村平均</v>
      </c>
      <c r="AZ229" s="159"/>
    </row>
    <row r="230" spans="1:52" x14ac:dyDescent="0.3">
      <c r="A230" t="str">
        <f t="shared" si="97"/>
        <v>02446</v>
      </c>
      <c r="B230" s="158" t="str">
        <f t="shared" si="98"/>
        <v>02446</v>
      </c>
      <c r="C230">
        <v>2</v>
      </c>
      <c r="D230" t="s">
        <v>29</v>
      </c>
      <c r="E230">
        <v>2446</v>
      </c>
      <c r="F230" t="s">
        <v>1626</v>
      </c>
      <c r="G230">
        <v>89.531000000000006</v>
      </c>
      <c r="H230">
        <v>294.83999999999997</v>
      </c>
      <c r="I230">
        <v>113.76300000000001</v>
      </c>
      <c r="J230">
        <v>372.18200000000002</v>
      </c>
      <c r="K230">
        <v>108.5</v>
      </c>
      <c r="L230">
        <v>369.33499999999998</v>
      </c>
      <c r="M230">
        <v>0</v>
      </c>
      <c r="N230">
        <v>0</v>
      </c>
      <c r="O230">
        <v>0</v>
      </c>
      <c r="P230">
        <v>0</v>
      </c>
      <c r="Q230">
        <v>0</v>
      </c>
      <c r="R230">
        <v>0</v>
      </c>
      <c r="S230">
        <v>0</v>
      </c>
      <c r="T230">
        <v>0</v>
      </c>
      <c r="U230">
        <v>0</v>
      </c>
      <c r="V230">
        <v>0.63100000000000001</v>
      </c>
      <c r="W230">
        <v>7.6180000000000003</v>
      </c>
      <c r="Y230" t="str">
        <f t="shared" si="99"/>
        <v>青森県</v>
      </c>
      <c r="Z230" t="str">
        <f t="shared" si="100"/>
        <v>青森県階上町</v>
      </c>
      <c r="AA230" s="159">
        <f t="shared" si="101"/>
        <v>113.76300000000001</v>
      </c>
      <c r="AB230" s="159">
        <f t="shared" si="102"/>
        <v>372.18200000000002</v>
      </c>
      <c r="AC230" s="159">
        <f t="shared" si="103"/>
        <v>369.33499999999998</v>
      </c>
      <c r="AD230" s="159">
        <f t="shared" si="104"/>
        <v>0</v>
      </c>
      <c r="AE230" s="159">
        <f t="shared" si="105"/>
        <v>0</v>
      </c>
      <c r="AF230" s="159">
        <f t="shared" si="106"/>
        <v>0</v>
      </c>
      <c r="AG230" s="159">
        <f t="shared" si="107"/>
        <v>0</v>
      </c>
      <c r="AH230" s="160">
        <f t="shared" si="108"/>
        <v>855.28</v>
      </c>
      <c r="AI230" s="135">
        <f t="shared" si="109"/>
        <v>0.13301258067533439</v>
      </c>
      <c r="AJ230" s="135">
        <f t="shared" si="110"/>
        <v>0.43515807688710134</v>
      </c>
      <c r="AK230" s="135">
        <f t="shared" si="111"/>
        <v>0.43182934243756432</v>
      </c>
      <c r="AL230" s="135">
        <f t="shared" si="112"/>
        <v>0</v>
      </c>
      <c r="AM230" s="135">
        <f t="shared" si="113"/>
        <v>0</v>
      </c>
      <c r="AN230" s="135">
        <f t="shared" si="114"/>
        <v>0</v>
      </c>
      <c r="AO230" s="135">
        <f t="shared" si="115"/>
        <v>0</v>
      </c>
      <c r="AP230" s="159">
        <f>IFERROR(VLOOKUP(A230,人口!$A$2:$E$1748,5,0),0)</f>
        <v>13404</v>
      </c>
      <c r="AQ230" s="159">
        <f t="shared" si="90"/>
        <v>0</v>
      </c>
      <c r="AR230" s="159">
        <f t="shared" si="91"/>
        <v>0</v>
      </c>
      <c r="AS230" s="159">
        <f t="shared" si="92"/>
        <v>1</v>
      </c>
      <c r="AT230" s="159">
        <f t="shared" si="93"/>
        <v>0</v>
      </c>
      <c r="AU230" s="159">
        <f t="shared" si="94"/>
        <v>0</v>
      </c>
      <c r="AV230" s="159">
        <f t="shared" si="95"/>
        <v>0</v>
      </c>
      <c r="AW230" s="159">
        <f t="shared" si="96"/>
        <v>0</v>
      </c>
      <c r="AX230" s="159">
        <f t="shared" si="116"/>
        <v>0</v>
      </c>
      <c r="AY230" s="159" t="str">
        <f t="shared" si="117"/>
        <v>1万～3万人未満の市町村平均</v>
      </c>
      <c r="AZ230" s="159"/>
    </row>
    <row r="231" spans="1:52" x14ac:dyDescent="0.3">
      <c r="A231" t="str">
        <f t="shared" si="97"/>
        <v>02450</v>
      </c>
      <c r="B231" s="158" t="str">
        <f t="shared" si="98"/>
        <v>02450</v>
      </c>
      <c r="C231">
        <v>2</v>
      </c>
      <c r="D231" t="s">
        <v>29</v>
      </c>
      <c r="E231">
        <v>2450</v>
      </c>
      <c r="F231" t="s">
        <v>1643</v>
      </c>
      <c r="G231">
        <v>35.56</v>
      </c>
      <c r="H231">
        <v>424.05200000000002</v>
      </c>
      <c r="I231">
        <v>43.887999999999998</v>
      </c>
      <c r="J231">
        <v>521.38900000000001</v>
      </c>
      <c r="K231">
        <v>586.79999999999995</v>
      </c>
      <c r="L231">
        <v>1591.1790000000001</v>
      </c>
      <c r="M231">
        <v>2.7210000000000001</v>
      </c>
      <c r="N231">
        <v>22.538</v>
      </c>
      <c r="O231">
        <v>0</v>
      </c>
      <c r="P231">
        <v>0</v>
      </c>
      <c r="Q231">
        <v>0</v>
      </c>
      <c r="R231">
        <v>7.0999999999999994E-2</v>
      </c>
      <c r="S231">
        <v>0</v>
      </c>
      <c r="T231">
        <v>0</v>
      </c>
      <c r="U231">
        <v>0.432</v>
      </c>
      <c r="V231">
        <v>0.11899999999999999</v>
      </c>
      <c r="W231">
        <v>1.369</v>
      </c>
      <c r="Y231" t="str">
        <f t="shared" si="99"/>
        <v>青森県</v>
      </c>
      <c r="Z231" t="str">
        <f t="shared" si="100"/>
        <v>青森県新郷村</v>
      </c>
      <c r="AA231" s="159">
        <f t="shared" si="101"/>
        <v>43.887999999999998</v>
      </c>
      <c r="AB231" s="159">
        <f t="shared" si="102"/>
        <v>521.38900000000001</v>
      </c>
      <c r="AC231" s="159">
        <f t="shared" si="103"/>
        <v>1591.1790000000001</v>
      </c>
      <c r="AD231" s="159">
        <f t="shared" si="104"/>
        <v>22.538</v>
      </c>
      <c r="AE231" s="159">
        <f t="shared" si="105"/>
        <v>0</v>
      </c>
      <c r="AF231" s="159">
        <f t="shared" si="106"/>
        <v>0</v>
      </c>
      <c r="AG231" s="159">
        <f t="shared" si="107"/>
        <v>0.432</v>
      </c>
      <c r="AH231" s="160">
        <f t="shared" si="108"/>
        <v>2179.4259999999999</v>
      </c>
      <c r="AI231" s="135">
        <f t="shared" si="109"/>
        <v>2.0137412327833108E-2</v>
      </c>
      <c r="AJ231" s="135">
        <f t="shared" si="110"/>
        <v>0.23923225656663727</v>
      </c>
      <c r="AK231" s="135">
        <f t="shared" si="111"/>
        <v>0.73009085878575375</v>
      </c>
      <c r="AL231" s="135">
        <f t="shared" si="112"/>
        <v>1.0341254990993042E-2</v>
      </c>
      <c r="AM231" s="135">
        <f t="shared" si="113"/>
        <v>0</v>
      </c>
      <c r="AN231" s="135">
        <f t="shared" si="114"/>
        <v>0</v>
      </c>
      <c r="AO231" s="135">
        <f t="shared" si="115"/>
        <v>1.9821732878289971E-4</v>
      </c>
      <c r="AP231" s="159">
        <f>IFERROR(VLOOKUP(A231,人口!$A$2:$E$1748,5,0),0)</f>
        <v>2421</v>
      </c>
      <c r="AQ231" s="159">
        <f t="shared" si="90"/>
        <v>1</v>
      </c>
      <c r="AR231" s="159">
        <f t="shared" si="91"/>
        <v>0</v>
      </c>
      <c r="AS231" s="159">
        <f t="shared" si="92"/>
        <v>0</v>
      </c>
      <c r="AT231" s="159">
        <f t="shared" si="93"/>
        <v>0</v>
      </c>
      <c r="AU231" s="159">
        <f t="shared" si="94"/>
        <v>0</v>
      </c>
      <c r="AV231" s="159">
        <f t="shared" si="95"/>
        <v>0</v>
      </c>
      <c r="AW231" s="159">
        <f t="shared" si="96"/>
        <v>0</v>
      </c>
      <c r="AX231" s="159">
        <f t="shared" si="116"/>
        <v>0</v>
      </c>
      <c r="AY231" s="159" t="str">
        <f t="shared" si="117"/>
        <v>5千人未満の市町村平均</v>
      </c>
      <c r="AZ231" s="159"/>
    </row>
    <row r="232" spans="1:52" x14ac:dyDescent="0.3">
      <c r="A232" t="str">
        <f t="shared" si="97"/>
        <v>099</v>
      </c>
      <c r="B232" s="158" t="str">
        <f t="shared" si="98"/>
        <v>099</v>
      </c>
      <c r="C232">
        <v>3</v>
      </c>
      <c r="D232" t="s">
        <v>30</v>
      </c>
      <c r="E232">
        <v>99</v>
      </c>
      <c r="Y232" t="str">
        <f t="shared" si="99"/>
        <v>岩手県</v>
      </c>
      <c r="Z232" t="str">
        <f t="shared" si="100"/>
        <v>岩手県</v>
      </c>
      <c r="AA232" s="159">
        <f t="shared" si="101"/>
        <v>0</v>
      </c>
      <c r="AB232" s="159">
        <f t="shared" si="102"/>
        <v>0</v>
      </c>
      <c r="AC232" s="159">
        <f t="shared" si="103"/>
        <v>0</v>
      </c>
      <c r="AD232" s="159">
        <f t="shared" si="104"/>
        <v>0</v>
      </c>
      <c r="AE232" s="159">
        <f t="shared" si="105"/>
        <v>0</v>
      </c>
      <c r="AF232" s="159">
        <f t="shared" si="106"/>
        <v>0</v>
      </c>
      <c r="AG232" s="159">
        <f t="shared" si="107"/>
        <v>0</v>
      </c>
      <c r="AH232" s="160">
        <f t="shared" si="108"/>
        <v>0</v>
      </c>
      <c r="AI232" s="135" t="str">
        <f t="shared" si="109"/>
        <v/>
      </c>
      <c r="AJ232" s="135" t="str">
        <f t="shared" si="110"/>
        <v/>
      </c>
      <c r="AK232" s="135" t="str">
        <f t="shared" si="111"/>
        <v/>
      </c>
      <c r="AL232" s="135" t="str">
        <f t="shared" si="112"/>
        <v/>
      </c>
      <c r="AM232" s="135" t="str">
        <f t="shared" si="113"/>
        <v/>
      </c>
      <c r="AN232" s="135" t="str">
        <f t="shared" si="114"/>
        <v/>
      </c>
      <c r="AO232" s="135" t="str">
        <f t="shared" si="115"/>
        <v/>
      </c>
      <c r="AP232" s="159">
        <f>IFERROR(VLOOKUP(A232,人口!$A$2:$E$1748,5,0),0)</f>
        <v>0</v>
      </c>
      <c r="AQ232" s="159">
        <f t="shared" si="90"/>
        <v>0</v>
      </c>
      <c r="AR232" s="159">
        <f t="shared" si="91"/>
        <v>0</v>
      </c>
      <c r="AS232" s="159">
        <f t="shared" si="92"/>
        <v>0</v>
      </c>
      <c r="AT232" s="159">
        <f t="shared" si="93"/>
        <v>0</v>
      </c>
      <c r="AU232" s="159">
        <f t="shared" si="94"/>
        <v>0</v>
      </c>
      <c r="AV232" s="159">
        <f t="shared" si="95"/>
        <v>0</v>
      </c>
      <c r="AW232" s="159">
        <f t="shared" si="96"/>
        <v>0</v>
      </c>
      <c r="AX232" s="159">
        <f t="shared" si="116"/>
        <v>0</v>
      </c>
      <c r="AY232" s="159" t="str">
        <f t="shared" si="117"/>
        <v/>
      </c>
      <c r="AZ232" s="159"/>
    </row>
    <row r="233" spans="1:52" x14ac:dyDescent="0.3">
      <c r="A233" t="str">
        <f t="shared" si="97"/>
        <v>03201</v>
      </c>
      <c r="B233" s="158" t="str">
        <f t="shared" si="98"/>
        <v>03201</v>
      </c>
      <c r="C233">
        <v>3</v>
      </c>
      <c r="D233" t="s">
        <v>30</v>
      </c>
      <c r="E233">
        <v>3201</v>
      </c>
      <c r="F233" t="s">
        <v>77</v>
      </c>
      <c r="G233">
        <v>1041.3520000000001</v>
      </c>
      <c r="H233">
        <v>1779.7049999999999</v>
      </c>
      <c r="I233">
        <v>1273.8630000000001</v>
      </c>
      <c r="J233">
        <v>2168.5819999999999</v>
      </c>
      <c r="K233">
        <v>1867</v>
      </c>
      <c r="L233">
        <v>5329.3680000000004</v>
      </c>
      <c r="M233">
        <v>7.5839999999999996</v>
      </c>
      <c r="N233">
        <v>49.85</v>
      </c>
      <c r="O233">
        <v>0</v>
      </c>
      <c r="P233">
        <v>0</v>
      </c>
      <c r="Q233">
        <v>0</v>
      </c>
      <c r="R233">
        <v>0</v>
      </c>
      <c r="S233">
        <v>0</v>
      </c>
      <c r="T233">
        <v>0</v>
      </c>
      <c r="U233">
        <v>0</v>
      </c>
      <c r="V233">
        <v>11.954000000000001</v>
      </c>
      <c r="W233">
        <v>129.96</v>
      </c>
      <c r="Y233" t="str">
        <f t="shared" si="99"/>
        <v>岩手県</v>
      </c>
      <c r="Z233" t="str">
        <f t="shared" si="100"/>
        <v>岩手県盛岡市</v>
      </c>
      <c r="AA233" s="159">
        <f t="shared" si="101"/>
        <v>1273.8630000000001</v>
      </c>
      <c r="AB233" s="159">
        <f t="shared" si="102"/>
        <v>2168.5819999999999</v>
      </c>
      <c r="AC233" s="159">
        <f t="shared" si="103"/>
        <v>5329.3680000000004</v>
      </c>
      <c r="AD233" s="159">
        <f t="shared" si="104"/>
        <v>49.85</v>
      </c>
      <c r="AE233" s="159">
        <f t="shared" si="105"/>
        <v>0</v>
      </c>
      <c r="AF233" s="159">
        <f t="shared" si="106"/>
        <v>0</v>
      </c>
      <c r="AG233" s="159">
        <f t="shared" si="107"/>
        <v>0</v>
      </c>
      <c r="AH233" s="160">
        <f t="shared" si="108"/>
        <v>8821.6630000000005</v>
      </c>
      <c r="AI233" s="135">
        <f t="shared" si="109"/>
        <v>0.14440168480704829</v>
      </c>
      <c r="AJ233" s="135">
        <f t="shared" si="110"/>
        <v>0.245824625130205</v>
      </c>
      <c r="AK233" s="135">
        <f t="shared" si="111"/>
        <v>0.60412282808808271</v>
      </c>
      <c r="AL233" s="135">
        <f t="shared" si="112"/>
        <v>5.6508619746639607E-3</v>
      </c>
      <c r="AM233" s="135">
        <f t="shared" si="113"/>
        <v>0</v>
      </c>
      <c r="AN233" s="135">
        <f t="shared" si="114"/>
        <v>0</v>
      </c>
      <c r="AO233" s="135">
        <f t="shared" si="115"/>
        <v>0</v>
      </c>
      <c r="AP233" s="159">
        <f>IFERROR(VLOOKUP(A233,人口!$A$2:$E$1748,5,0),0)</f>
        <v>288470</v>
      </c>
      <c r="AQ233" s="159">
        <f t="shared" si="90"/>
        <v>0</v>
      </c>
      <c r="AR233" s="159">
        <f t="shared" si="91"/>
        <v>0</v>
      </c>
      <c r="AS233" s="159">
        <f t="shared" si="92"/>
        <v>0</v>
      </c>
      <c r="AT233" s="159">
        <f t="shared" si="93"/>
        <v>0</v>
      </c>
      <c r="AU233" s="159">
        <f t="shared" si="94"/>
        <v>0</v>
      </c>
      <c r="AV233" s="159">
        <f t="shared" si="95"/>
        <v>1</v>
      </c>
      <c r="AW233" s="159">
        <f t="shared" si="96"/>
        <v>0</v>
      </c>
      <c r="AX233" s="159">
        <f t="shared" si="116"/>
        <v>0</v>
      </c>
      <c r="AY233" s="159" t="str">
        <f t="shared" si="117"/>
        <v>20万～50万人未満の市町村平均</v>
      </c>
      <c r="AZ233" s="159"/>
    </row>
    <row r="234" spans="1:52" x14ac:dyDescent="0.3">
      <c r="A234" t="str">
        <f t="shared" si="97"/>
        <v>03202</v>
      </c>
      <c r="B234" s="158" t="str">
        <f t="shared" si="98"/>
        <v>03202</v>
      </c>
      <c r="C234">
        <v>3</v>
      </c>
      <c r="D234" t="s">
        <v>30</v>
      </c>
      <c r="E234">
        <v>3202</v>
      </c>
      <c r="F234" t="s">
        <v>127</v>
      </c>
      <c r="G234">
        <v>254.28700000000001</v>
      </c>
      <c r="H234">
        <v>415.01299999999998</v>
      </c>
      <c r="I234">
        <v>331.99299999999999</v>
      </c>
      <c r="J234">
        <v>537.27599999999995</v>
      </c>
      <c r="K234">
        <v>2518.1999999999998</v>
      </c>
      <c r="L234">
        <v>7410.8779999999997</v>
      </c>
      <c r="M234">
        <v>77.263000000000005</v>
      </c>
      <c r="N234">
        <v>477.08100000000002</v>
      </c>
      <c r="O234">
        <v>0</v>
      </c>
      <c r="P234">
        <v>0</v>
      </c>
      <c r="Q234">
        <v>0</v>
      </c>
      <c r="R234">
        <v>0</v>
      </c>
      <c r="S234">
        <v>0</v>
      </c>
      <c r="T234">
        <v>0</v>
      </c>
      <c r="U234">
        <v>0</v>
      </c>
      <c r="V234">
        <v>3.2730000000000001</v>
      </c>
      <c r="W234">
        <v>29.736999999999998</v>
      </c>
      <c r="Y234" t="str">
        <f t="shared" si="99"/>
        <v>岩手県</v>
      </c>
      <c r="Z234" t="str">
        <f t="shared" si="100"/>
        <v>岩手県宮古市</v>
      </c>
      <c r="AA234" s="159">
        <f t="shared" si="101"/>
        <v>331.99299999999999</v>
      </c>
      <c r="AB234" s="159">
        <f t="shared" si="102"/>
        <v>537.27599999999995</v>
      </c>
      <c r="AC234" s="159">
        <f t="shared" si="103"/>
        <v>7410.8779999999997</v>
      </c>
      <c r="AD234" s="159">
        <f t="shared" si="104"/>
        <v>477.08100000000002</v>
      </c>
      <c r="AE234" s="159">
        <f t="shared" si="105"/>
        <v>0</v>
      </c>
      <c r="AF234" s="159">
        <f t="shared" si="106"/>
        <v>0</v>
      </c>
      <c r="AG234" s="159">
        <f t="shared" si="107"/>
        <v>0</v>
      </c>
      <c r="AH234" s="160">
        <f t="shared" si="108"/>
        <v>8757.2279999999992</v>
      </c>
      <c r="AI234" s="135">
        <f t="shared" si="109"/>
        <v>3.791074070470702E-2</v>
      </c>
      <c r="AJ234" s="135">
        <f t="shared" si="110"/>
        <v>6.1352290930417705E-2</v>
      </c>
      <c r="AK234" s="135">
        <f t="shared" si="111"/>
        <v>0.84625842789521988</v>
      </c>
      <c r="AL234" s="135">
        <f t="shared" si="112"/>
        <v>5.4478540469655473E-2</v>
      </c>
      <c r="AM234" s="135">
        <f t="shared" si="113"/>
        <v>0</v>
      </c>
      <c r="AN234" s="135">
        <f t="shared" si="114"/>
        <v>0</v>
      </c>
      <c r="AO234" s="135">
        <f t="shared" si="115"/>
        <v>0</v>
      </c>
      <c r="AP234" s="159">
        <f>IFERROR(VLOOKUP(A234,人口!$A$2:$E$1748,5,0),0)</f>
        <v>51744</v>
      </c>
      <c r="AQ234" s="159">
        <f t="shared" si="90"/>
        <v>0</v>
      </c>
      <c r="AR234" s="159">
        <f t="shared" si="91"/>
        <v>0</v>
      </c>
      <c r="AS234" s="159">
        <f t="shared" si="92"/>
        <v>0</v>
      </c>
      <c r="AT234" s="159">
        <f t="shared" si="93"/>
        <v>1</v>
      </c>
      <c r="AU234" s="159">
        <f t="shared" si="94"/>
        <v>0</v>
      </c>
      <c r="AV234" s="159">
        <f t="shared" si="95"/>
        <v>0</v>
      </c>
      <c r="AW234" s="159">
        <f t="shared" si="96"/>
        <v>0</v>
      </c>
      <c r="AX234" s="159">
        <f t="shared" si="116"/>
        <v>0</v>
      </c>
      <c r="AY234" s="159" t="str">
        <f t="shared" si="117"/>
        <v>3万～10万人未満の市町村平均</v>
      </c>
      <c r="AZ234" s="159"/>
    </row>
    <row r="235" spans="1:52" x14ac:dyDescent="0.3">
      <c r="A235" t="str">
        <f t="shared" si="97"/>
        <v>03203</v>
      </c>
      <c r="B235" s="158" t="str">
        <f t="shared" si="98"/>
        <v>03203</v>
      </c>
      <c r="C235">
        <v>3</v>
      </c>
      <c r="D235" t="s">
        <v>30</v>
      </c>
      <c r="E235">
        <v>3203</v>
      </c>
      <c r="F235" t="s">
        <v>195</v>
      </c>
      <c r="G235">
        <v>212.05199999999999</v>
      </c>
      <c r="H235">
        <v>70.757999999999996</v>
      </c>
      <c r="I235">
        <v>269.81400000000002</v>
      </c>
      <c r="J235">
        <v>89.644000000000005</v>
      </c>
      <c r="K235">
        <v>537.9</v>
      </c>
      <c r="L235">
        <v>1859.575</v>
      </c>
      <c r="M235">
        <v>11.744999999999999</v>
      </c>
      <c r="N235">
        <v>72.525000000000006</v>
      </c>
      <c r="O235">
        <v>0</v>
      </c>
      <c r="P235">
        <v>0</v>
      </c>
      <c r="Q235">
        <v>0</v>
      </c>
      <c r="R235">
        <v>0</v>
      </c>
      <c r="S235">
        <v>0</v>
      </c>
      <c r="T235">
        <v>0</v>
      </c>
      <c r="U235">
        <v>0</v>
      </c>
      <c r="V235">
        <v>2.593</v>
      </c>
      <c r="W235">
        <v>24.542999999999999</v>
      </c>
      <c r="Y235" t="str">
        <f t="shared" si="99"/>
        <v>岩手県</v>
      </c>
      <c r="Z235" t="str">
        <f t="shared" si="100"/>
        <v>岩手県大船渡市</v>
      </c>
      <c r="AA235" s="159">
        <f t="shared" si="101"/>
        <v>269.81400000000002</v>
      </c>
      <c r="AB235" s="159">
        <f t="shared" si="102"/>
        <v>89.644000000000005</v>
      </c>
      <c r="AC235" s="159">
        <f t="shared" si="103"/>
        <v>1859.575</v>
      </c>
      <c r="AD235" s="159">
        <f t="shared" si="104"/>
        <v>72.525000000000006</v>
      </c>
      <c r="AE235" s="159">
        <f t="shared" si="105"/>
        <v>0</v>
      </c>
      <c r="AF235" s="159">
        <f t="shared" si="106"/>
        <v>0</v>
      </c>
      <c r="AG235" s="159">
        <f t="shared" si="107"/>
        <v>0</v>
      </c>
      <c r="AH235" s="160">
        <f t="shared" si="108"/>
        <v>2291.558</v>
      </c>
      <c r="AI235" s="135">
        <f t="shared" si="109"/>
        <v>0.11774260132189542</v>
      </c>
      <c r="AJ235" s="135">
        <f t="shared" si="110"/>
        <v>3.9119236781264104E-2</v>
      </c>
      <c r="AK235" s="135">
        <f t="shared" si="111"/>
        <v>0.81148938844227381</v>
      </c>
      <c r="AL235" s="135">
        <f t="shared" si="112"/>
        <v>3.1648773454566723E-2</v>
      </c>
      <c r="AM235" s="135">
        <f t="shared" si="113"/>
        <v>0</v>
      </c>
      <c r="AN235" s="135">
        <f t="shared" si="114"/>
        <v>0</v>
      </c>
      <c r="AO235" s="135">
        <f t="shared" si="115"/>
        <v>0</v>
      </c>
      <c r="AP235" s="159">
        <f>IFERROR(VLOOKUP(A235,人口!$A$2:$E$1748,5,0),0)</f>
        <v>35849</v>
      </c>
      <c r="AQ235" s="159">
        <f t="shared" si="90"/>
        <v>0</v>
      </c>
      <c r="AR235" s="159">
        <f t="shared" si="91"/>
        <v>0</v>
      </c>
      <c r="AS235" s="159">
        <f t="shared" si="92"/>
        <v>0</v>
      </c>
      <c r="AT235" s="159">
        <f t="shared" si="93"/>
        <v>1</v>
      </c>
      <c r="AU235" s="159">
        <f t="shared" si="94"/>
        <v>0</v>
      </c>
      <c r="AV235" s="159">
        <f t="shared" si="95"/>
        <v>0</v>
      </c>
      <c r="AW235" s="159">
        <f t="shared" si="96"/>
        <v>0</v>
      </c>
      <c r="AX235" s="159">
        <f t="shared" si="116"/>
        <v>0</v>
      </c>
      <c r="AY235" s="159" t="str">
        <f t="shared" si="117"/>
        <v>3万～10万人未満の市町村平均</v>
      </c>
      <c r="AZ235" s="159"/>
    </row>
    <row r="236" spans="1:52" x14ac:dyDescent="0.3">
      <c r="A236" t="str">
        <f t="shared" si="97"/>
        <v>03205</v>
      </c>
      <c r="B236" s="158" t="str">
        <f t="shared" si="98"/>
        <v>03205</v>
      </c>
      <c r="C236">
        <v>3</v>
      </c>
      <c r="D236" t="s">
        <v>30</v>
      </c>
      <c r="E236">
        <v>3205</v>
      </c>
      <c r="F236" t="s">
        <v>256</v>
      </c>
      <c r="G236">
        <v>657.92899999999997</v>
      </c>
      <c r="H236">
        <v>2581.2280000000001</v>
      </c>
      <c r="I236">
        <v>779.21699999999998</v>
      </c>
      <c r="J236">
        <v>3052.07</v>
      </c>
      <c r="K236">
        <v>1178.8</v>
      </c>
      <c r="L236">
        <v>3244.2950000000001</v>
      </c>
      <c r="M236">
        <v>15.523999999999999</v>
      </c>
      <c r="N236">
        <v>93.724000000000004</v>
      </c>
      <c r="O236">
        <v>1.7190000000000001</v>
      </c>
      <c r="P236">
        <v>0</v>
      </c>
      <c r="Q236">
        <v>0</v>
      </c>
      <c r="R236">
        <v>4.0000000000000001E-3</v>
      </c>
      <c r="S236">
        <v>0</v>
      </c>
      <c r="T236">
        <v>0</v>
      </c>
      <c r="U236">
        <v>2.7E-2</v>
      </c>
      <c r="V236">
        <v>6.399</v>
      </c>
      <c r="W236">
        <v>73.388000000000005</v>
      </c>
      <c r="Y236" t="str">
        <f t="shared" si="99"/>
        <v>岩手県</v>
      </c>
      <c r="Z236" t="str">
        <f t="shared" si="100"/>
        <v>岩手県花巻市</v>
      </c>
      <c r="AA236" s="159">
        <f t="shared" si="101"/>
        <v>779.21699999999998</v>
      </c>
      <c r="AB236" s="159">
        <f t="shared" si="102"/>
        <v>3052.07</v>
      </c>
      <c r="AC236" s="159">
        <f t="shared" si="103"/>
        <v>3244.2950000000001</v>
      </c>
      <c r="AD236" s="159">
        <f t="shared" si="104"/>
        <v>93.724000000000004</v>
      </c>
      <c r="AE236" s="159">
        <f t="shared" si="105"/>
        <v>0</v>
      </c>
      <c r="AF236" s="159">
        <f t="shared" si="106"/>
        <v>0</v>
      </c>
      <c r="AG236" s="159">
        <f t="shared" si="107"/>
        <v>2.7E-2</v>
      </c>
      <c r="AH236" s="160">
        <f t="shared" si="108"/>
        <v>7169.3330000000005</v>
      </c>
      <c r="AI236" s="135">
        <f t="shared" si="109"/>
        <v>0.10868751667693492</v>
      </c>
      <c r="AJ236" s="135">
        <f t="shared" si="110"/>
        <v>0.42571184795015099</v>
      </c>
      <c r="AK236" s="135">
        <f t="shared" si="111"/>
        <v>0.4525239656185589</v>
      </c>
      <c r="AL236" s="135">
        <f t="shared" si="112"/>
        <v>1.3072903713636959E-2</v>
      </c>
      <c r="AM236" s="135">
        <f t="shared" si="113"/>
        <v>0</v>
      </c>
      <c r="AN236" s="135">
        <f t="shared" si="114"/>
        <v>0</v>
      </c>
      <c r="AO236" s="135">
        <f t="shared" si="115"/>
        <v>3.7660407181532784E-6</v>
      </c>
      <c r="AP236" s="159">
        <f>IFERROR(VLOOKUP(A236,人口!$A$2:$E$1748,5,0),0)</f>
        <v>95235</v>
      </c>
      <c r="AQ236" s="159">
        <f t="shared" si="90"/>
        <v>0</v>
      </c>
      <c r="AR236" s="159">
        <f t="shared" si="91"/>
        <v>0</v>
      </c>
      <c r="AS236" s="159">
        <f t="shared" si="92"/>
        <v>0</v>
      </c>
      <c r="AT236" s="159">
        <f t="shared" si="93"/>
        <v>1</v>
      </c>
      <c r="AU236" s="159">
        <f t="shared" si="94"/>
        <v>0</v>
      </c>
      <c r="AV236" s="159">
        <f t="shared" si="95"/>
        <v>0</v>
      </c>
      <c r="AW236" s="159">
        <f t="shared" si="96"/>
        <v>0</v>
      </c>
      <c r="AX236" s="159">
        <f t="shared" si="116"/>
        <v>0</v>
      </c>
      <c r="AY236" s="159" t="str">
        <f t="shared" si="117"/>
        <v>3万～10万人未満の市町村平均</v>
      </c>
      <c r="AZ236" s="159"/>
    </row>
    <row r="237" spans="1:52" x14ac:dyDescent="0.3">
      <c r="A237" t="str">
        <f t="shared" si="97"/>
        <v>03206</v>
      </c>
      <c r="B237" s="158" t="str">
        <f t="shared" si="98"/>
        <v>03206</v>
      </c>
      <c r="C237">
        <v>3</v>
      </c>
      <c r="D237" t="s">
        <v>30</v>
      </c>
      <c r="E237">
        <v>3206</v>
      </c>
      <c r="F237" t="s">
        <v>307</v>
      </c>
      <c r="G237">
        <v>542.25400000000002</v>
      </c>
      <c r="H237">
        <v>1740.8409999999999</v>
      </c>
      <c r="I237">
        <v>638.57000000000005</v>
      </c>
      <c r="J237">
        <v>2046.81</v>
      </c>
      <c r="K237">
        <v>677.4</v>
      </c>
      <c r="L237">
        <v>2402.1930000000002</v>
      </c>
      <c r="M237">
        <v>17.562999999999999</v>
      </c>
      <c r="N237">
        <v>102.223</v>
      </c>
      <c r="O237">
        <v>0.30499999999999999</v>
      </c>
      <c r="P237">
        <v>0</v>
      </c>
      <c r="Q237">
        <v>0</v>
      </c>
      <c r="R237">
        <v>2.8000000000000001E-2</v>
      </c>
      <c r="S237">
        <v>0</v>
      </c>
      <c r="T237">
        <v>0</v>
      </c>
      <c r="U237">
        <v>0.17</v>
      </c>
      <c r="V237">
        <v>5.3780000000000001</v>
      </c>
      <c r="W237">
        <v>65.441999999999993</v>
      </c>
      <c r="Y237" t="str">
        <f t="shared" si="99"/>
        <v>岩手県</v>
      </c>
      <c r="Z237" t="str">
        <f t="shared" si="100"/>
        <v>岩手県北上市</v>
      </c>
      <c r="AA237" s="159">
        <f t="shared" si="101"/>
        <v>638.57000000000005</v>
      </c>
      <c r="AB237" s="159">
        <f t="shared" si="102"/>
        <v>2046.81</v>
      </c>
      <c r="AC237" s="159">
        <f t="shared" si="103"/>
        <v>2402.1930000000002</v>
      </c>
      <c r="AD237" s="159">
        <f t="shared" si="104"/>
        <v>102.223</v>
      </c>
      <c r="AE237" s="159">
        <f t="shared" si="105"/>
        <v>0</v>
      </c>
      <c r="AF237" s="159">
        <f t="shared" si="106"/>
        <v>0</v>
      </c>
      <c r="AG237" s="159">
        <f t="shared" si="107"/>
        <v>0.17</v>
      </c>
      <c r="AH237" s="160">
        <f t="shared" si="108"/>
        <v>5189.9660000000003</v>
      </c>
      <c r="AI237" s="135">
        <f t="shared" si="109"/>
        <v>0.1230393416835486</v>
      </c>
      <c r="AJ237" s="135">
        <f t="shared" si="110"/>
        <v>0.39437830613919239</v>
      </c>
      <c r="AK237" s="135">
        <f t="shared" si="111"/>
        <v>0.46285332119709455</v>
      </c>
      <c r="AL237" s="135">
        <f t="shared" si="112"/>
        <v>1.9696275466929841E-2</v>
      </c>
      <c r="AM237" s="135">
        <f t="shared" si="113"/>
        <v>0</v>
      </c>
      <c r="AN237" s="135">
        <f t="shared" si="114"/>
        <v>0</v>
      </c>
      <c r="AO237" s="135">
        <f t="shared" si="115"/>
        <v>3.2755513234576102E-5</v>
      </c>
      <c r="AP237" s="159">
        <f>IFERROR(VLOOKUP(A237,人口!$A$2:$E$1748,5,0),0)</f>
        <v>92546</v>
      </c>
      <c r="AQ237" s="159">
        <f t="shared" si="90"/>
        <v>0</v>
      </c>
      <c r="AR237" s="159">
        <f t="shared" si="91"/>
        <v>0</v>
      </c>
      <c r="AS237" s="159">
        <f t="shared" si="92"/>
        <v>0</v>
      </c>
      <c r="AT237" s="159">
        <f t="shared" si="93"/>
        <v>1</v>
      </c>
      <c r="AU237" s="159">
        <f t="shared" si="94"/>
        <v>0</v>
      </c>
      <c r="AV237" s="159">
        <f t="shared" si="95"/>
        <v>0</v>
      </c>
      <c r="AW237" s="159">
        <f t="shared" si="96"/>
        <v>0</v>
      </c>
      <c r="AX237" s="159">
        <f t="shared" si="116"/>
        <v>0</v>
      </c>
      <c r="AY237" s="159" t="str">
        <f t="shared" si="117"/>
        <v>3万～10万人未満の市町村平均</v>
      </c>
      <c r="AZ237" s="159"/>
    </row>
    <row r="238" spans="1:52" x14ac:dyDescent="0.3">
      <c r="A238" t="str">
        <f t="shared" si="97"/>
        <v>03207</v>
      </c>
      <c r="B238" s="158" t="str">
        <f t="shared" si="98"/>
        <v>03207</v>
      </c>
      <c r="C238">
        <v>3</v>
      </c>
      <c r="D238" t="s">
        <v>30</v>
      </c>
      <c r="E238">
        <v>3207</v>
      </c>
      <c r="F238" t="s">
        <v>359</v>
      </c>
      <c r="G238">
        <v>215.785</v>
      </c>
      <c r="H238">
        <v>559.11300000000006</v>
      </c>
      <c r="I238">
        <v>268.88600000000002</v>
      </c>
      <c r="J238">
        <v>692.16399999999999</v>
      </c>
      <c r="K238">
        <v>1585.6</v>
      </c>
      <c r="L238">
        <v>5213.4799999999996</v>
      </c>
      <c r="M238">
        <v>5.8330000000000002</v>
      </c>
      <c r="N238">
        <v>32.668999999999997</v>
      </c>
      <c r="O238">
        <v>0</v>
      </c>
      <c r="P238">
        <v>0</v>
      </c>
      <c r="Q238">
        <v>0</v>
      </c>
      <c r="R238">
        <v>0</v>
      </c>
      <c r="S238">
        <v>0</v>
      </c>
      <c r="T238">
        <v>0</v>
      </c>
      <c r="U238">
        <v>0</v>
      </c>
      <c r="V238">
        <v>2.3039999999999998</v>
      </c>
      <c r="W238">
        <v>22.379000000000001</v>
      </c>
      <c r="Y238" t="str">
        <f t="shared" si="99"/>
        <v>岩手県</v>
      </c>
      <c r="Z238" t="str">
        <f t="shared" si="100"/>
        <v>岩手県久慈市</v>
      </c>
      <c r="AA238" s="159">
        <f t="shared" si="101"/>
        <v>268.88600000000002</v>
      </c>
      <c r="AB238" s="159">
        <f t="shared" si="102"/>
        <v>692.16399999999999</v>
      </c>
      <c r="AC238" s="159">
        <f t="shared" si="103"/>
        <v>5213.4799999999996</v>
      </c>
      <c r="AD238" s="159">
        <f t="shared" si="104"/>
        <v>32.668999999999997</v>
      </c>
      <c r="AE238" s="159">
        <f t="shared" si="105"/>
        <v>0</v>
      </c>
      <c r="AF238" s="159">
        <f t="shared" si="106"/>
        <v>0</v>
      </c>
      <c r="AG238" s="159">
        <f t="shared" si="107"/>
        <v>0</v>
      </c>
      <c r="AH238" s="160">
        <f t="shared" si="108"/>
        <v>6207.1989999999996</v>
      </c>
      <c r="AI238" s="135">
        <f t="shared" si="109"/>
        <v>4.3318411412297246E-2</v>
      </c>
      <c r="AJ238" s="135">
        <f t="shared" si="110"/>
        <v>0.11150987748258112</v>
      </c>
      <c r="AK238" s="135">
        <f t="shared" si="111"/>
        <v>0.83990862867454386</v>
      </c>
      <c r="AL238" s="135">
        <f t="shared" si="112"/>
        <v>5.2630824305777858E-3</v>
      </c>
      <c r="AM238" s="135">
        <f t="shared" si="113"/>
        <v>0</v>
      </c>
      <c r="AN238" s="135">
        <f t="shared" si="114"/>
        <v>0</v>
      </c>
      <c r="AO238" s="135">
        <f t="shared" si="115"/>
        <v>0</v>
      </c>
      <c r="AP238" s="159">
        <f>IFERROR(VLOOKUP(A238,人口!$A$2:$E$1748,5,0),0)</f>
        <v>34696</v>
      </c>
      <c r="AQ238" s="159">
        <f t="shared" si="90"/>
        <v>0</v>
      </c>
      <c r="AR238" s="159">
        <f t="shared" si="91"/>
        <v>0</v>
      </c>
      <c r="AS238" s="159">
        <f t="shared" si="92"/>
        <v>0</v>
      </c>
      <c r="AT238" s="159">
        <f t="shared" si="93"/>
        <v>1</v>
      </c>
      <c r="AU238" s="159">
        <f t="shared" si="94"/>
        <v>0</v>
      </c>
      <c r="AV238" s="159">
        <f t="shared" si="95"/>
        <v>0</v>
      </c>
      <c r="AW238" s="159">
        <f t="shared" si="96"/>
        <v>0</v>
      </c>
      <c r="AX238" s="159">
        <f t="shared" si="116"/>
        <v>0</v>
      </c>
      <c r="AY238" s="159" t="str">
        <f t="shared" si="117"/>
        <v>3万～10万人未満の市町村平均</v>
      </c>
      <c r="AZ238" s="159"/>
    </row>
    <row r="239" spans="1:52" x14ac:dyDescent="0.3">
      <c r="A239" t="str">
        <f t="shared" si="97"/>
        <v>03208</v>
      </c>
      <c r="B239" s="158" t="str">
        <f t="shared" si="98"/>
        <v>03208</v>
      </c>
      <c r="C239">
        <v>3</v>
      </c>
      <c r="D239" t="s">
        <v>30</v>
      </c>
      <c r="E239">
        <v>3208</v>
      </c>
      <c r="F239" t="s">
        <v>410</v>
      </c>
      <c r="G239">
        <v>235.673</v>
      </c>
      <c r="H239">
        <v>1157.0229999999999</v>
      </c>
      <c r="I239">
        <v>286.55200000000002</v>
      </c>
      <c r="J239">
        <v>1403.665</v>
      </c>
      <c r="K239">
        <v>2080.3000000000002</v>
      </c>
      <c r="L239">
        <v>6174.94</v>
      </c>
      <c r="M239">
        <v>14.704000000000001</v>
      </c>
      <c r="N239">
        <v>99.034999999999997</v>
      </c>
      <c r="O239">
        <v>0</v>
      </c>
      <c r="P239">
        <v>0</v>
      </c>
      <c r="Q239">
        <v>0</v>
      </c>
      <c r="R239">
        <v>0</v>
      </c>
      <c r="S239">
        <v>0</v>
      </c>
      <c r="T239">
        <v>0</v>
      </c>
      <c r="U239">
        <v>0</v>
      </c>
      <c r="V239">
        <v>1.9770000000000001</v>
      </c>
      <c r="W239">
        <v>24.189</v>
      </c>
      <c r="Y239" t="str">
        <f t="shared" si="99"/>
        <v>岩手県</v>
      </c>
      <c r="Z239" t="str">
        <f t="shared" si="100"/>
        <v>岩手県遠野市</v>
      </c>
      <c r="AA239" s="159">
        <f t="shared" si="101"/>
        <v>286.55200000000002</v>
      </c>
      <c r="AB239" s="159">
        <f t="shared" si="102"/>
        <v>1403.665</v>
      </c>
      <c r="AC239" s="159">
        <f t="shared" si="103"/>
        <v>6174.94</v>
      </c>
      <c r="AD239" s="159">
        <f t="shared" si="104"/>
        <v>99.034999999999997</v>
      </c>
      <c r="AE239" s="159">
        <f t="shared" si="105"/>
        <v>0</v>
      </c>
      <c r="AF239" s="159">
        <f t="shared" si="106"/>
        <v>0</v>
      </c>
      <c r="AG239" s="159">
        <f t="shared" si="107"/>
        <v>0</v>
      </c>
      <c r="AH239" s="160">
        <f t="shared" si="108"/>
        <v>7964.1919999999991</v>
      </c>
      <c r="AI239" s="135">
        <f t="shared" si="109"/>
        <v>3.5980046688979882E-2</v>
      </c>
      <c r="AJ239" s="135">
        <f t="shared" si="110"/>
        <v>0.17624700660154854</v>
      </c>
      <c r="AK239" s="135">
        <f t="shared" si="111"/>
        <v>0.77533791249633366</v>
      </c>
      <c r="AL239" s="135">
        <f t="shared" si="112"/>
        <v>1.2435034213138007E-2</v>
      </c>
      <c r="AM239" s="135">
        <f t="shared" si="113"/>
        <v>0</v>
      </c>
      <c r="AN239" s="135">
        <f t="shared" si="114"/>
        <v>0</v>
      </c>
      <c r="AO239" s="135">
        <f t="shared" si="115"/>
        <v>0</v>
      </c>
      <c r="AP239" s="159">
        <f>IFERROR(VLOOKUP(A239,人口!$A$2:$E$1748,5,0),0)</f>
        <v>26555</v>
      </c>
      <c r="AQ239" s="159">
        <f t="shared" si="90"/>
        <v>0</v>
      </c>
      <c r="AR239" s="159">
        <f t="shared" si="91"/>
        <v>0</v>
      </c>
      <c r="AS239" s="159">
        <f t="shared" si="92"/>
        <v>1</v>
      </c>
      <c r="AT239" s="159">
        <f t="shared" si="93"/>
        <v>0</v>
      </c>
      <c r="AU239" s="159">
        <f t="shared" si="94"/>
        <v>0</v>
      </c>
      <c r="AV239" s="159">
        <f t="shared" si="95"/>
        <v>0</v>
      </c>
      <c r="AW239" s="159">
        <f t="shared" si="96"/>
        <v>0</v>
      </c>
      <c r="AX239" s="159">
        <f t="shared" si="116"/>
        <v>0</v>
      </c>
      <c r="AY239" s="159" t="str">
        <f t="shared" si="117"/>
        <v>1万～3万人未満の市町村平均</v>
      </c>
      <c r="AZ239" s="159"/>
    </row>
    <row r="240" spans="1:52" x14ac:dyDescent="0.3">
      <c r="A240" t="str">
        <f t="shared" si="97"/>
        <v>03209</v>
      </c>
      <c r="B240" s="158" t="str">
        <f t="shared" si="98"/>
        <v>03209</v>
      </c>
      <c r="C240">
        <v>3</v>
      </c>
      <c r="D240" t="s">
        <v>30</v>
      </c>
      <c r="E240">
        <v>3209</v>
      </c>
      <c r="F240" t="s">
        <v>465</v>
      </c>
      <c r="G240">
        <v>952.928</v>
      </c>
      <c r="H240">
        <v>2495.4859999999999</v>
      </c>
      <c r="I240">
        <v>1154.4079999999999</v>
      </c>
      <c r="J240">
        <v>3012.6509999999998</v>
      </c>
      <c r="K240">
        <v>1152</v>
      </c>
      <c r="L240">
        <v>3509.1</v>
      </c>
      <c r="M240">
        <v>22.015000000000001</v>
      </c>
      <c r="N240">
        <v>131.035</v>
      </c>
      <c r="O240">
        <v>0.51200000000000001</v>
      </c>
      <c r="P240">
        <v>0</v>
      </c>
      <c r="Q240">
        <v>0</v>
      </c>
      <c r="R240">
        <v>0.216</v>
      </c>
      <c r="S240">
        <v>0</v>
      </c>
      <c r="T240">
        <v>0</v>
      </c>
      <c r="U240">
        <v>1.3220000000000001</v>
      </c>
      <c r="V240">
        <v>7.85</v>
      </c>
      <c r="W240">
        <v>84.421000000000006</v>
      </c>
      <c r="Y240" t="str">
        <f t="shared" si="99"/>
        <v>岩手県</v>
      </c>
      <c r="Z240" t="str">
        <f t="shared" si="100"/>
        <v>岩手県一関市</v>
      </c>
      <c r="AA240" s="159">
        <f t="shared" si="101"/>
        <v>1154.4079999999999</v>
      </c>
      <c r="AB240" s="159">
        <f t="shared" si="102"/>
        <v>3012.6509999999998</v>
      </c>
      <c r="AC240" s="159">
        <f t="shared" si="103"/>
        <v>3509.1</v>
      </c>
      <c r="AD240" s="159">
        <f t="shared" si="104"/>
        <v>131.035</v>
      </c>
      <c r="AE240" s="159">
        <f t="shared" si="105"/>
        <v>0</v>
      </c>
      <c r="AF240" s="159">
        <f t="shared" si="106"/>
        <v>0</v>
      </c>
      <c r="AG240" s="159">
        <f t="shared" si="107"/>
        <v>1.3220000000000001</v>
      </c>
      <c r="AH240" s="160">
        <f t="shared" si="108"/>
        <v>7808.5159999999996</v>
      </c>
      <c r="AI240" s="135">
        <f t="shared" si="109"/>
        <v>0.14783961510740323</v>
      </c>
      <c r="AJ240" s="135">
        <f t="shared" si="110"/>
        <v>0.38581607567942489</v>
      </c>
      <c r="AK240" s="135">
        <f t="shared" si="111"/>
        <v>0.44939396935345977</v>
      </c>
      <c r="AL240" s="135">
        <f t="shared" si="112"/>
        <v>1.678103752364726E-2</v>
      </c>
      <c r="AM240" s="135">
        <f t="shared" si="113"/>
        <v>0</v>
      </c>
      <c r="AN240" s="135">
        <f t="shared" si="114"/>
        <v>0</v>
      </c>
      <c r="AO240" s="135">
        <f t="shared" si="115"/>
        <v>1.6930233606488097E-4</v>
      </c>
      <c r="AP240" s="159">
        <f>IFERROR(VLOOKUP(A240,人口!$A$2:$E$1748,5,0),0)</f>
        <v>115426</v>
      </c>
      <c r="AQ240" s="159">
        <f t="shared" si="90"/>
        <v>0</v>
      </c>
      <c r="AR240" s="159">
        <f t="shared" si="91"/>
        <v>0</v>
      </c>
      <c r="AS240" s="159">
        <f t="shared" si="92"/>
        <v>0</v>
      </c>
      <c r="AT240" s="159">
        <f t="shared" si="93"/>
        <v>0</v>
      </c>
      <c r="AU240" s="159">
        <f t="shared" si="94"/>
        <v>1</v>
      </c>
      <c r="AV240" s="159">
        <f t="shared" si="95"/>
        <v>0</v>
      </c>
      <c r="AW240" s="159">
        <f t="shared" si="96"/>
        <v>0</v>
      </c>
      <c r="AX240" s="159">
        <f t="shared" si="116"/>
        <v>0</v>
      </c>
      <c r="AY240" s="159" t="str">
        <f t="shared" si="117"/>
        <v>10万～20万人未満の市町村平均</v>
      </c>
      <c r="AZ240" s="159"/>
    </row>
    <row r="241" spans="1:52" x14ac:dyDescent="0.3">
      <c r="A241" t="str">
        <f t="shared" si="97"/>
        <v>03210</v>
      </c>
      <c r="B241" s="158" t="str">
        <f t="shared" si="98"/>
        <v>03210</v>
      </c>
      <c r="C241">
        <v>3</v>
      </c>
      <c r="D241" t="s">
        <v>30</v>
      </c>
      <c r="E241">
        <v>3210</v>
      </c>
      <c r="F241" t="s">
        <v>518</v>
      </c>
      <c r="G241">
        <v>114.889</v>
      </c>
      <c r="H241">
        <v>92.460999999999999</v>
      </c>
      <c r="I241">
        <v>146.47300000000001</v>
      </c>
      <c r="J241">
        <v>117.27500000000001</v>
      </c>
      <c r="K241">
        <v>320.10000000000002</v>
      </c>
      <c r="L241">
        <v>1051.444</v>
      </c>
      <c r="M241">
        <v>4.3440000000000003</v>
      </c>
      <c r="N241">
        <v>26.821000000000002</v>
      </c>
      <c r="O241">
        <v>0</v>
      </c>
      <c r="P241">
        <v>0</v>
      </c>
      <c r="Q241">
        <v>0</v>
      </c>
      <c r="R241">
        <v>0</v>
      </c>
      <c r="S241">
        <v>0</v>
      </c>
      <c r="T241">
        <v>0</v>
      </c>
      <c r="U241">
        <v>0</v>
      </c>
      <c r="V241">
        <v>1.6759999999999999</v>
      </c>
      <c r="W241">
        <v>17.36</v>
      </c>
      <c r="Y241" t="str">
        <f t="shared" si="99"/>
        <v>岩手県</v>
      </c>
      <c r="Z241" t="str">
        <f t="shared" si="100"/>
        <v>岩手県陸前高田市</v>
      </c>
      <c r="AA241" s="159">
        <f t="shared" si="101"/>
        <v>146.47300000000001</v>
      </c>
      <c r="AB241" s="159">
        <f t="shared" si="102"/>
        <v>117.27500000000001</v>
      </c>
      <c r="AC241" s="159">
        <f t="shared" si="103"/>
        <v>1051.444</v>
      </c>
      <c r="AD241" s="159">
        <f t="shared" si="104"/>
        <v>26.821000000000002</v>
      </c>
      <c r="AE241" s="159">
        <f t="shared" si="105"/>
        <v>0</v>
      </c>
      <c r="AF241" s="159">
        <f t="shared" si="106"/>
        <v>0</v>
      </c>
      <c r="AG241" s="159">
        <f t="shared" si="107"/>
        <v>0</v>
      </c>
      <c r="AH241" s="160">
        <f t="shared" si="108"/>
        <v>1342.0129999999999</v>
      </c>
      <c r="AI241" s="135">
        <f t="shared" si="109"/>
        <v>0.10914424823008423</v>
      </c>
      <c r="AJ241" s="135">
        <f t="shared" si="110"/>
        <v>8.7387380003025317E-2</v>
      </c>
      <c r="AK241" s="135">
        <f t="shared" si="111"/>
        <v>0.78348272334172619</v>
      </c>
      <c r="AL241" s="135">
        <f t="shared" si="112"/>
        <v>1.9985648425164287E-2</v>
      </c>
      <c r="AM241" s="135">
        <f t="shared" si="113"/>
        <v>0</v>
      </c>
      <c r="AN241" s="135">
        <f t="shared" si="114"/>
        <v>0</v>
      </c>
      <c r="AO241" s="135">
        <f t="shared" si="115"/>
        <v>0</v>
      </c>
      <c r="AP241" s="159">
        <f>IFERROR(VLOOKUP(A241,人口!$A$2:$E$1748,5,0),0)</f>
        <v>18931</v>
      </c>
      <c r="AQ241" s="159">
        <f t="shared" si="90"/>
        <v>0</v>
      </c>
      <c r="AR241" s="159">
        <f t="shared" si="91"/>
        <v>0</v>
      </c>
      <c r="AS241" s="159">
        <f t="shared" si="92"/>
        <v>1</v>
      </c>
      <c r="AT241" s="159">
        <f t="shared" si="93"/>
        <v>0</v>
      </c>
      <c r="AU241" s="159">
        <f t="shared" si="94"/>
        <v>0</v>
      </c>
      <c r="AV241" s="159">
        <f t="shared" si="95"/>
        <v>0</v>
      </c>
      <c r="AW241" s="159">
        <f t="shared" si="96"/>
        <v>0</v>
      </c>
      <c r="AX241" s="159">
        <f t="shared" si="116"/>
        <v>0</v>
      </c>
      <c r="AY241" s="159" t="str">
        <f t="shared" si="117"/>
        <v>1万～3万人未満の市町村平均</v>
      </c>
      <c r="AZ241" s="159"/>
    </row>
    <row r="242" spans="1:52" x14ac:dyDescent="0.3">
      <c r="A242" t="str">
        <f t="shared" si="97"/>
        <v>03211</v>
      </c>
      <c r="B242" s="158" t="str">
        <f t="shared" si="98"/>
        <v>03211</v>
      </c>
      <c r="C242">
        <v>3</v>
      </c>
      <c r="D242" t="s">
        <v>30</v>
      </c>
      <c r="E242">
        <v>3211</v>
      </c>
      <c r="F242" t="s">
        <v>572</v>
      </c>
      <c r="G242">
        <v>161.98500000000001</v>
      </c>
      <c r="H242">
        <v>171.64</v>
      </c>
      <c r="I242">
        <v>206.304</v>
      </c>
      <c r="J242">
        <v>217.31399999999999</v>
      </c>
      <c r="K242">
        <v>937.8</v>
      </c>
      <c r="L242">
        <v>3020.6930000000002</v>
      </c>
      <c r="M242">
        <v>17.853000000000002</v>
      </c>
      <c r="N242">
        <v>110.235</v>
      </c>
      <c r="O242">
        <v>0</v>
      </c>
      <c r="P242">
        <v>0</v>
      </c>
      <c r="Q242">
        <v>0</v>
      </c>
      <c r="R242">
        <v>0</v>
      </c>
      <c r="S242">
        <v>0</v>
      </c>
      <c r="T242">
        <v>0</v>
      </c>
      <c r="U242">
        <v>0</v>
      </c>
      <c r="V242">
        <v>2.2250000000000001</v>
      </c>
      <c r="W242">
        <v>19.436</v>
      </c>
      <c r="Y242" t="str">
        <f t="shared" si="99"/>
        <v>岩手県</v>
      </c>
      <c r="Z242" t="str">
        <f t="shared" si="100"/>
        <v>岩手県釜石市</v>
      </c>
      <c r="AA242" s="159">
        <f t="shared" si="101"/>
        <v>206.304</v>
      </c>
      <c r="AB242" s="159">
        <f t="shared" si="102"/>
        <v>217.31399999999999</v>
      </c>
      <c r="AC242" s="159">
        <f t="shared" si="103"/>
        <v>3020.6930000000002</v>
      </c>
      <c r="AD242" s="159">
        <f t="shared" si="104"/>
        <v>110.235</v>
      </c>
      <c r="AE242" s="159">
        <f t="shared" si="105"/>
        <v>0</v>
      </c>
      <c r="AF242" s="159">
        <f t="shared" si="106"/>
        <v>0</v>
      </c>
      <c r="AG242" s="159">
        <f t="shared" si="107"/>
        <v>0</v>
      </c>
      <c r="AH242" s="160">
        <f t="shared" si="108"/>
        <v>3554.5460000000003</v>
      </c>
      <c r="AI242" s="135">
        <f t="shared" si="109"/>
        <v>5.8039479584734585E-2</v>
      </c>
      <c r="AJ242" s="135">
        <f t="shared" si="110"/>
        <v>6.1136921564666762E-2</v>
      </c>
      <c r="AK242" s="135">
        <f t="shared" si="111"/>
        <v>0.84981119951746298</v>
      </c>
      <c r="AL242" s="135">
        <f t="shared" si="112"/>
        <v>3.1012399333135651E-2</v>
      </c>
      <c r="AM242" s="135">
        <f t="shared" si="113"/>
        <v>0</v>
      </c>
      <c r="AN242" s="135">
        <f t="shared" si="114"/>
        <v>0</v>
      </c>
      <c r="AO242" s="135">
        <f t="shared" si="115"/>
        <v>0</v>
      </c>
      <c r="AP242" s="159">
        <f>IFERROR(VLOOKUP(A242,人口!$A$2:$E$1748,5,0),0)</f>
        <v>32977</v>
      </c>
      <c r="AQ242" s="159">
        <f t="shared" si="90"/>
        <v>0</v>
      </c>
      <c r="AR242" s="159">
        <f t="shared" si="91"/>
        <v>0</v>
      </c>
      <c r="AS242" s="159">
        <f t="shared" si="92"/>
        <v>0</v>
      </c>
      <c r="AT242" s="159">
        <f t="shared" si="93"/>
        <v>1</v>
      </c>
      <c r="AU242" s="159">
        <f t="shared" si="94"/>
        <v>0</v>
      </c>
      <c r="AV242" s="159">
        <f t="shared" si="95"/>
        <v>0</v>
      </c>
      <c r="AW242" s="159">
        <f t="shared" si="96"/>
        <v>0</v>
      </c>
      <c r="AX242" s="159">
        <f t="shared" si="116"/>
        <v>0</v>
      </c>
      <c r="AY242" s="159" t="str">
        <f t="shared" si="117"/>
        <v>3万～10万人未満の市町村平均</v>
      </c>
      <c r="AZ242" s="159"/>
    </row>
    <row r="243" spans="1:52" x14ac:dyDescent="0.3">
      <c r="A243" t="str">
        <f t="shared" si="97"/>
        <v>03213</v>
      </c>
      <c r="B243" s="158" t="str">
        <f t="shared" si="98"/>
        <v>03213</v>
      </c>
      <c r="C243">
        <v>3</v>
      </c>
      <c r="D243" t="s">
        <v>30</v>
      </c>
      <c r="E243">
        <v>3213</v>
      </c>
      <c r="F243" t="s">
        <v>623</v>
      </c>
      <c r="G243">
        <v>171.78299999999999</v>
      </c>
      <c r="H243">
        <v>846.09</v>
      </c>
      <c r="I243">
        <v>208.77</v>
      </c>
      <c r="J243">
        <v>1024.6510000000001</v>
      </c>
      <c r="K243">
        <v>1088.5</v>
      </c>
      <c r="L243">
        <v>3398.462</v>
      </c>
      <c r="M243">
        <v>2.4750000000000001</v>
      </c>
      <c r="N243">
        <v>14.641</v>
      </c>
      <c r="O243">
        <v>0</v>
      </c>
      <c r="P243">
        <v>0</v>
      </c>
      <c r="Q243">
        <v>0</v>
      </c>
      <c r="R243">
        <v>0</v>
      </c>
      <c r="S243">
        <v>0</v>
      </c>
      <c r="T243">
        <v>0</v>
      </c>
      <c r="U243">
        <v>0</v>
      </c>
      <c r="V243">
        <v>1.778</v>
      </c>
      <c r="W243">
        <v>18.856000000000002</v>
      </c>
      <c r="Y243" t="str">
        <f t="shared" si="99"/>
        <v>岩手県</v>
      </c>
      <c r="Z243" t="str">
        <f t="shared" si="100"/>
        <v>岩手県二戸市</v>
      </c>
      <c r="AA243" s="159">
        <f t="shared" si="101"/>
        <v>208.77</v>
      </c>
      <c r="AB243" s="159">
        <f t="shared" si="102"/>
        <v>1024.6510000000001</v>
      </c>
      <c r="AC243" s="159">
        <f t="shared" si="103"/>
        <v>3398.462</v>
      </c>
      <c r="AD243" s="159">
        <f t="shared" si="104"/>
        <v>14.641</v>
      </c>
      <c r="AE243" s="159">
        <f t="shared" si="105"/>
        <v>0</v>
      </c>
      <c r="AF243" s="159">
        <f t="shared" si="106"/>
        <v>0</v>
      </c>
      <c r="AG243" s="159">
        <f t="shared" si="107"/>
        <v>0</v>
      </c>
      <c r="AH243" s="160">
        <f t="shared" si="108"/>
        <v>4646.5239999999994</v>
      </c>
      <c r="AI243" s="135">
        <f t="shared" si="109"/>
        <v>4.4930360846086245E-2</v>
      </c>
      <c r="AJ243" s="135">
        <f t="shared" si="110"/>
        <v>0.2205198983153859</v>
      </c>
      <c r="AK243" s="135">
        <f t="shared" si="111"/>
        <v>0.73139878326249907</v>
      </c>
      <c r="AL243" s="135">
        <f t="shared" si="112"/>
        <v>3.1509575760288772E-3</v>
      </c>
      <c r="AM243" s="135">
        <f t="shared" si="113"/>
        <v>0</v>
      </c>
      <c r="AN243" s="135">
        <f t="shared" si="114"/>
        <v>0</v>
      </c>
      <c r="AO243" s="135">
        <f t="shared" si="115"/>
        <v>0</v>
      </c>
      <c r="AP243" s="159">
        <f>IFERROR(VLOOKUP(A243,人口!$A$2:$E$1748,5,0),0)</f>
        <v>26576</v>
      </c>
      <c r="AQ243" s="159">
        <f t="shared" si="90"/>
        <v>0</v>
      </c>
      <c r="AR243" s="159">
        <f t="shared" si="91"/>
        <v>0</v>
      </c>
      <c r="AS243" s="159">
        <f t="shared" si="92"/>
        <v>1</v>
      </c>
      <c r="AT243" s="159">
        <f t="shared" si="93"/>
        <v>0</v>
      </c>
      <c r="AU243" s="159">
        <f t="shared" si="94"/>
        <v>0</v>
      </c>
      <c r="AV243" s="159">
        <f t="shared" si="95"/>
        <v>0</v>
      </c>
      <c r="AW243" s="159">
        <f t="shared" si="96"/>
        <v>0</v>
      </c>
      <c r="AX243" s="159">
        <f t="shared" si="116"/>
        <v>0</v>
      </c>
      <c r="AY243" s="159" t="str">
        <f t="shared" si="117"/>
        <v>1万～3万人未満の市町村平均</v>
      </c>
      <c r="AZ243" s="159"/>
    </row>
    <row r="244" spans="1:52" x14ac:dyDescent="0.3">
      <c r="A244" t="str">
        <f t="shared" si="97"/>
        <v>03214</v>
      </c>
      <c r="B244" s="158" t="str">
        <f t="shared" si="98"/>
        <v>03214</v>
      </c>
      <c r="C244">
        <v>3</v>
      </c>
      <c r="D244" t="s">
        <v>30</v>
      </c>
      <c r="E244">
        <v>3214</v>
      </c>
      <c r="F244" t="s">
        <v>676</v>
      </c>
      <c r="G244">
        <v>253.08699999999999</v>
      </c>
      <c r="H244">
        <v>2101.826</v>
      </c>
      <c r="I244">
        <v>315.654</v>
      </c>
      <c r="J244">
        <v>2613.5909999999999</v>
      </c>
      <c r="K244">
        <v>2691.3</v>
      </c>
      <c r="L244">
        <v>7840.7179999999998</v>
      </c>
      <c r="M244">
        <v>35.161999999999999</v>
      </c>
      <c r="N244">
        <v>239.732</v>
      </c>
      <c r="O244">
        <v>0.152</v>
      </c>
      <c r="P244">
        <v>1836.5909999999999</v>
      </c>
      <c r="Q244">
        <v>26.308</v>
      </c>
      <c r="R244">
        <v>19.154</v>
      </c>
      <c r="S244">
        <v>12864.53</v>
      </c>
      <c r="T244">
        <v>161.322</v>
      </c>
      <c r="U244">
        <v>117.455</v>
      </c>
      <c r="V244">
        <v>1.6970000000000001</v>
      </c>
      <c r="W244">
        <v>21.161999999999999</v>
      </c>
      <c r="Y244" t="str">
        <f t="shared" si="99"/>
        <v>岩手県</v>
      </c>
      <c r="Z244" t="str">
        <f t="shared" si="100"/>
        <v>岩手県八幡平市</v>
      </c>
      <c r="AA244" s="159">
        <f t="shared" si="101"/>
        <v>315.654</v>
      </c>
      <c r="AB244" s="159">
        <f t="shared" si="102"/>
        <v>2613.5909999999999</v>
      </c>
      <c r="AC244" s="159">
        <f t="shared" si="103"/>
        <v>7840.7179999999998</v>
      </c>
      <c r="AD244" s="159">
        <f t="shared" si="104"/>
        <v>239.732</v>
      </c>
      <c r="AE244" s="159">
        <f t="shared" si="105"/>
        <v>12864.53</v>
      </c>
      <c r="AF244" s="159">
        <f t="shared" si="106"/>
        <v>161.322</v>
      </c>
      <c r="AG244" s="159">
        <f t="shared" si="107"/>
        <v>117.455</v>
      </c>
      <c r="AH244" s="160">
        <f t="shared" si="108"/>
        <v>24153.002</v>
      </c>
      <c r="AI244" s="135">
        <f t="shared" si="109"/>
        <v>1.3068934453779286E-2</v>
      </c>
      <c r="AJ244" s="135">
        <f t="shared" si="110"/>
        <v>0.10820977864366507</v>
      </c>
      <c r="AK244" s="135">
        <f t="shared" si="111"/>
        <v>0.32462705878134734</v>
      </c>
      <c r="AL244" s="135">
        <f t="shared" si="112"/>
        <v>9.9255570798197253E-3</v>
      </c>
      <c r="AM244" s="135">
        <f t="shared" si="113"/>
        <v>0.53262654472516502</v>
      </c>
      <c r="AN244" s="135">
        <f t="shared" si="114"/>
        <v>6.6791697363333966E-3</v>
      </c>
      <c r="AO244" s="135">
        <f t="shared" si="115"/>
        <v>4.8629565798901514E-3</v>
      </c>
      <c r="AP244" s="159">
        <f>IFERROR(VLOOKUP(A244,人口!$A$2:$E$1748,5,0),0)</f>
        <v>25276</v>
      </c>
      <c r="AQ244" s="159">
        <f t="shared" si="90"/>
        <v>0</v>
      </c>
      <c r="AR244" s="159">
        <f t="shared" si="91"/>
        <v>0</v>
      </c>
      <c r="AS244" s="159">
        <f t="shared" si="92"/>
        <v>1</v>
      </c>
      <c r="AT244" s="159">
        <f t="shared" si="93"/>
        <v>0</v>
      </c>
      <c r="AU244" s="159">
        <f t="shared" si="94"/>
        <v>0</v>
      </c>
      <c r="AV244" s="159">
        <f t="shared" si="95"/>
        <v>0</v>
      </c>
      <c r="AW244" s="159">
        <f t="shared" si="96"/>
        <v>0</v>
      </c>
      <c r="AX244" s="159">
        <f t="shared" si="116"/>
        <v>0</v>
      </c>
      <c r="AY244" s="159" t="str">
        <f t="shared" si="117"/>
        <v>1万～3万人未満の市町村平均</v>
      </c>
      <c r="AZ244" s="159"/>
    </row>
    <row r="245" spans="1:52" x14ac:dyDescent="0.3">
      <c r="A245" t="str">
        <f t="shared" si="97"/>
        <v>03215</v>
      </c>
      <c r="B245" s="158" t="str">
        <f t="shared" si="98"/>
        <v>03215</v>
      </c>
      <c r="C245">
        <v>3</v>
      </c>
      <c r="D245" t="s">
        <v>30</v>
      </c>
      <c r="E245">
        <v>3215</v>
      </c>
      <c r="F245" t="s">
        <v>729</v>
      </c>
      <c r="G245">
        <v>823.553</v>
      </c>
      <c r="H245">
        <v>3224.056</v>
      </c>
      <c r="I245">
        <v>975.28599999999994</v>
      </c>
      <c r="J245">
        <v>3810.7530000000002</v>
      </c>
      <c r="K245">
        <v>1512.5</v>
      </c>
      <c r="L245">
        <v>4441.9350000000004</v>
      </c>
      <c r="M245">
        <v>22.427</v>
      </c>
      <c r="N245">
        <v>137.33799999999999</v>
      </c>
      <c r="O245">
        <v>0.45500000000000002</v>
      </c>
      <c r="P245">
        <v>0</v>
      </c>
      <c r="Q245">
        <v>0</v>
      </c>
      <c r="R245">
        <v>6.2E-2</v>
      </c>
      <c r="S245">
        <v>0</v>
      </c>
      <c r="T245">
        <v>0</v>
      </c>
      <c r="U245">
        <v>0.379</v>
      </c>
      <c r="V245">
        <v>7.6479999999999997</v>
      </c>
      <c r="W245">
        <v>88.37</v>
      </c>
      <c r="Y245" t="str">
        <f t="shared" si="99"/>
        <v>岩手県</v>
      </c>
      <c r="Z245" t="str">
        <f t="shared" si="100"/>
        <v>岩手県奥州市</v>
      </c>
      <c r="AA245" s="159">
        <f t="shared" si="101"/>
        <v>975.28599999999994</v>
      </c>
      <c r="AB245" s="159">
        <f t="shared" si="102"/>
        <v>3810.7530000000002</v>
      </c>
      <c r="AC245" s="159">
        <f t="shared" si="103"/>
        <v>4441.9350000000004</v>
      </c>
      <c r="AD245" s="159">
        <f t="shared" si="104"/>
        <v>137.33799999999999</v>
      </c>
      <c r="AE245" s="159">
        <f t="shared" si="105"/>
        <v>0</v>
      </c>
      <c r="AF245" s="159">
        <f t="shared" si="106"/>
        <v>0</v>
      </c>
      <c r="AG245" s="159">
        <f t="shared" si="107"/>
        <v>0.379</v>
      </c>
      <c r="AH245" s="160">
        <f t="shared" si="108"/>
        <v>9365.6910000000007</v>
      </c>
      <c r="AI245" s="135">
        <f t="shared" si="109"/>
        <v>0.10413390747142948</v>
      </c>
      <c r="AJ245" s="135">
        <f t="shared" si="110"/>
        <v>0.40688433987412137</v>
      </c>
      <c r="AK245" s="135">
        <f t="shared" si="111"/>
        <v>0.47427733842596342</v>
      </c>
      <c r="AL245" s="135">
        <f t="shared" si="112"/>
        <v>1.4663947379856967E-2</v>
      </c>
      <c r="AM245" s="135">
        <f t="shared" si="113"/>
        <v>0</v>
      </c>
      <c r="AN245" s="135">
        <f t="shared" si="114"/>
        <v>0</v>
      </c>
      <c r="AO245" s="135">
        <f t="shared" si="115"/>
        <v>4.0466848628681001E-5</v>
      </c>
      <c r="AP245" s="159">
        <f>IFERROR(VLOOKUP(A245,人口!$A$2:$E$1748,5,0),0)</f>
        <v>116082</v>
      </c>
      <c r="AQ245" s="159">
        <f t="shared" si="90"/>
        <v>0</v>
      </c>
      <c r="AR245" s="159">
        <f t="shared" si="91"/>
        <v>0</v>
      </c>
      <c r="AS245" s="159">
        <f t="shared" si="92"/>
        <v>0</v>
      </c>
      <c r="AT245" s="159">
        <f t="shared" si="93"/>
        <v>0</v>
      </c>
      <c r="AU245" s="159">
        <f t="shared" si="94"/>
        <v>1</v>
      </c>
      <c r="AV245" s="159">
        <f t="shared" si="95"/>
        <v>0</v>
      </c>
      <c r="AW245" s="159">
        <f t="shared" si="96"/>
        <v>0</v>
      </c>
      <c r="AX245" s="159">
        <f t="shared" si="116"/>
        <v>0</v>
      </c>
      <c r="AY245" s="159" t="str">
        <f t="shared" si="117"/>
        <v>10万～20万人未満の市町村平均</v>
      </c>
      <c r="AZ245" s="159"/>
    </row>
    <row r="246" spans="1:52" x14ac:dyDescent="0.3">
      <c r="A246" t="str">
        <f t="shared" si="97"/>
        <v>03216</v>
      </c>
      <c r="B246" s="158" t="str">
        <f t="shared" si="98"/>
        <v>03216</v>
      </c>
      <c r="C246">
        <v>3</v>
      </c>
      <c r="D246" t="s">
        <v>30</v>
      </c>
      <c r="E246">
        <v>3216</v>
      </c>
      <c r="F246" t="s">
        <v>783</v>
      </c>
      <c r="G246">
        <v>231.18199999999999</v>
      </c>
      <c r="H246">
        <v>1143.308</v>
      </c>
      <c r="I246">
        <v>283.27999999999997</v>
      </c>
      <c r="J246">
        <v>1396.377</v>
      </c>
      <c r="K246">
        <v>182.3</v>
      </c>
      <c r="L246">
        <v>361.05200000000002</v>
      </c>
      <c r="M246">
        <v>1.591</v>
      </c>
      <c r="N246">
        <v>11.851000000000001</v>
      </c>
      <c r="O246">
        <v>0</v>
      </c>
      <c r="P246">
        <v>63.87</v>
      </c>
      <c r="Q246">
        <v>3.1040000000000001</v>
      </c>
      <c r="R246">
        <v>3.9049999999999998</v>
      </c>
      <c r="S246">
        <v>446.03500000000003</v>
      </c>
      <c r="T246">
        <v>19.036999999999999</v>
      </c>
      <c r="U246">
        <v>23.945</v>
      </c>
      <c r="V246">
        <v>2.3420000000000001</v>
      </c>
      <c r="W246">
        <v>32.042999999999999</v>
      </c>
      <c r="Y246" t="str">
        <f t="shared" si="99"/>
        <v>岩手県</v>
      </c>
      <c r="Z246" t="str">
        <f t="shared" si="100"/>
        <v>岩手県滝沢市</v>
      </c>
      <c r="AA246" s="159">
        <f t="shared" si="101"/>
        <v>283.27999999999997</v>
      </c>
      <c r="AB246" s="159">
        <f t="shared" si="102"/>
        <v>1396.377</v>
      </c>
      <c r="AC246" s="159">
        <f t="shared" si="103"/>
        <v>361.05200000000002</v>
      </c>
      <c r="AD246" s="159">
        <f t="shared" si="104"/>
        <v>11.851000000000001</v>
      </c>
      <c r="AE246" s="159">
        <f t="shared" si="105"/>
        <v>446.03500000000003</v>
      </c>
      <c r="AF246" s="159">
        <f t="shared" si="106"/>
        <v>19.036999999999999</v>
      </c>
      <c r="AG246" s="159">
        <f t="shared" si="107"/>
        <v>23.945</v>
      </c>
      <c r="AH246" s="160">
        <f t="shared" si="108"/>
        <v>2541.5769999999998</v>
      </c>
      <c r="AI246" s="135">
        <f t="shared" si="109"/>
        <v>0.11145835833421533</v>
      </c>
      <c r="AJ246" s="135">
        <f t="shared" si="110"/>
        <v>0.54941361209988915</v>
      </c>
      <c r="AK246" s="135">
        <f t="shared" si="111"/>
        <v>0.14205825753065915</v>
      </c>
      <c r="AL246" s="135">
        <f t="shared" si="112"/>
        <v>4.6628530239296315E-3</v>
      </c>
      <c r="AM246" s="135">
        <f t="shared" si="113"/>
        <v>0.17549537157442016</v>
      </c>
      <c r="AN246" s="135">
        <f t="shared" si="114"/>
        <v>7.4902314586573612E-3</v>
      </c>
      <c r="AO246" s="135">
        <f t="shared" si="115"/>
        <v>9.4213159782292662E-3</v>
      </c>
      <c r="AP246" s="159">
        <f>IFERROR(VLOOKUP(A246,人口!$A$2:$E$1748,5,0),0)</f>
        <v>55448</v>
      </c>
      <c r="AQ246" s="159">
        <f t="shared" si="90"/>
        <v>0</v>
      </c>
      <c r="AR246" s="159">
        <f t="shared" si="91"/>
        <v>0</v>
      </c>
      <c r="AS246" s="159">
        <f t="shared" si="92"/>
        <v>0</v>
      </c>
      <c r="AT246" s="159">
        <f t="shared" si="93"/>
        <v>1</v>
      </c>
      <c r="AU246" s="159">
        <f t="shared" si="94"/>
        <v>0</v>
      </c>
      <c r="AV246" s="159">
        <f t="shared" si="95"/>
        <v>0</v>
      </c>
      <c r="AW246" s="159">
        <f t="shared" si="96"/>
        <v>0</v>
      </c>
      <c r="AX246" s="159">
        <f t="shared" si="116"/>
        <v>0</v>
      </c>
      <c r="AY246" s="159" t="str">
        <f t="shared" si="117"/>
        <v>3万～10万人未満の市町村平均</v>
      </c>
      <c r="AZ246" s="159"/>
    </row>
    <row r="247" spans="1:52" x14ac:dyDescent="0.3">
      <c r="A247" t="str">
        <f t="shared" si="97"/>
        <v>03301</v>
      </c>
      <c r="B247" s="158" t="str">
        <f t="shared" si="98"/>
        <v>03301</v>
      </c>
      <c r="C247">
        <v>3</v>
      </c>
      <c r="D247" t="s">
        <v>30</v>
      </c>
      <c r="E247">
        <v>3301</v>
      </c>
      <c r="F247" t="s">
        <v>834</v>
      </c>
      <c r="G247">
        <v>145.82499999999999</v>
      </c>
      <c r="H247">
        <v>1414.106</v>
      </c>
      <c r="I247">
        <v>175.11600000000001</v>
      </c>
      <c r="J247">
        <v>1694.9</v>
      </c>
      <c r="K247">
        <v>1117.3</v>
      </c>
      <c r="L247">
        <v>2996.3029999999999</v>
      </c>
      <c r="M247">
        <v>20.012</v>
      </c>
      <c r="N247">
        <v>138.58000000000001</v>
      </c>
      <c r="O247">
        <v>0</v>
      </c>
      <c r="P247">
        <v>1807.212</v>
      </c>
      <c r="Q247">
        <v>20.52</v>
      </c>
      <c r="R247">
        <v>11.705</v>
      </c>
      <c r="S247">
        <v>12657.016</v>
      </c>
      <c r="T247">
        <v>125.828</v>
      </c>
      <c r="U247">
        <v>71.777000000000001</v>
      </c>
      <c r="V247">
        <v>1.4410000000000001</v>
      </c>
      <c r="W247">
        <v>17.274000000000001</v>
      </c>
      <c r="Y247" t="str">
        <f t="shared" si="99"/>
        <v>岩手県</v>
      </c>
      <c r="Z247" t="str">
        <f t="shared" si="100"/>
        <v>岩手県雫石町</v>
      </c>
      <c r="AA247" s="159">
        <f t="shared" si="101"/>
        <v>175.11600000000001</v>
      </c>
      <c r="AB247" s="159">
        <f t="shared" si="102"/>
        <v>1694.9</v>
      </c>
      <c r="AC247" s="159">
        <f t="shared" si="103"/>
        <v>2996.3029999999999</v>
      </c>
      <c r="AD247" s="159">
        <f t="shared" si="104"/>
        <v>138.58000000000001</v>
      </c>
      <c r="AE247" s="159">
        <f t="shared" si="105"/>
        <v>12657.016</v>
      </c>
      <c r="AF247" s="159">
        <f t="shared" si="106"/>
        <v>125.828</v>
      </c>
      <c r="AG247" s="159">
        <f t="shared" si="107"/>
        <v>71.777000000000001</v>
      </c>
      <c r="AH247" s="160">
        <f t="shared" si="108"/>
        <v>17859.52</v>
      </c>
      <c r="AI247" s="135">
        <f t="shared" si="109"/>
        <v>9.8051907330096218E-3</v>
      </c>
      <c r="AJ247" s="135">
        <f t="shared" si="110"/>
        <v>9.4901766676819987E-2</v>
      </c>
      <c r="AK247" s="135">
        <f t="shared" si="111"/>
        <v>0.16777063437315223</v>
      </c>
      <c r="AL247" s="135">
        <f t="shared" si="112"/>
        <v>7.7594470624070527E-3</v>
      </c>
      <c r="AM247" s="135">
        <f t="shared" si="113"/>
        <v>0.70869855404848503</v>
      </c>
      <c r="AN247" s="135">
        <f t="shared" si="114"/>
        <v>7.0454301123434445E-3</v>
      </c>
      <c r="AO247" s="135">
        <f t="shared" si="115"/>
        <v>4.018976993782588E-3</v>
      </c>
      <c r="AP247" s="159">
        <f>IFERROR(VLOOKUP(A247,人口!$A$2:$E$1748,5,0),0)</f>
        <v>16385</v>
      </c>
      <c r="AQ247" s="159">
        <f t="shared" si="90"/>
        <v>0</v>
      </c>
      <c r="AR247" s="159">
        <f t="shared" si="91"/>
        <v>0</v>
      </c>
      <c r="AS247" s="159">
        <f t="shared" si="92"/>
        <v>1</v>
      </c>
      <c r="AT247" s="159">
        <f t="shared" si="93"/>
        <v>0</v>
      </c>
      <c r="AU247" s="159">
        <f t="shared" si="94"/>
        <v>0</v>
      </c>
      <c r="AV247" s="159">
        <f t="shared" si="95"/>
        <v>0</v>
      </c>
      <c r="AW247" s="159">
        <f t="shared" si="96"/>
        <v>0</v>
      </c>
      <c r="AX247" s="159">
        <f t="shared" si="116"/>
        <v>0</v>
      </c>
      <c r="AY247" s="159" t="str">
        <f t="shared" si="117"/>
        <v>1万～3万人未満の市町村平均</v>
      </c>
      <c r="AZ247" s="159"/>
    </row>
    <row r="248" spans="1:52" x14ac:dyDescent="0.3">
      <c r="A248" t="str">
        <f t="shared" si="97"/>
        <v>03302</v>
      </c>
      <c r="B248" s="158" t="str">
        <f t="shared" si="98"/>
        <v>03302</v>
      </c>
      <c r="C248">
        <v>3</v>
      </c>
      <c r="D248" t="s">
        <v>30</v>
      </c>
      <c r="E248">
        <v>3302</v>
      </c>
      <c r="F248" t="s">
        <v>886</v>
      </c>
      <c r="G248">
        <v>72.843000000000004</v>
      </c>
      <c r="H248">
        <v>904.41300000000001</v>
      </c>
      <c r="I248">
        <v>87.305000000000007</v>
      </c>
      <c r="J248">
        <v>1082.088</v>
      </c>
      <c r="K248">
        <v>1261.0999999999999</v>
      </c>
      <c r="L248">
        <v>4069.114</v>
      </c>
      <c r="M248">
        <v>4.87</v>
      </c>
      <c r="N248">
        <v>28.800999999999998</v>
      </c>
      <c r="O248">
        <v>0</v>
      </c>
      <c r="P248">
        <v>0</v>
      </c>
      <c r="Q248">
        <v>0</v>
      </c>
      <c r="R248">
        <v>0</v>
      </c>
      <c r="S248">
        <v>0</v>
      </c>
      <c r="T248">
        <v>0</v>
      </c>
      <c r="U248">
        <v>0</v>
      </c>
      <c r="V248">
        <v>0.29499999999999998</v>
      </c>
      <c r="W248">
        <v>3.8</v>
      </c>
      <c r="Y248" t="str">
        <f t="shared" si="99"/>
        <v>岩手県</v>
      </c>
      <c r="Z248" t="str">
        <f t="shared" si="100"/>
        <v>岩手県葛巻町</v>
      </c>
      <c r="AA248" s="159">
        <f t="shared" si="101"/>
        <v>87.305000000000007</v>
      </c>
      <c r="AB248" s="159">
        <f t="shared" si="102"/>
        <v>1082.088</v>
      </c>
      <c r="AC248" s="159">
        <f t="shared" si="103"/>
        <v>4069.114</v>
      </c>
      <c r="AD248" s="159">
        <f t="shared" si="104"/>
        <v>28.800999999999998</v>
      </c>
      <c r="AE248" s="159">
        <f t="shared" si="105"/>
        <v>0</v>
      </c>
      <c r="AF248" s="159">
        <f t="shared" si="106"/>
        <v>0</v>
      </c>
      <c r="AG248" s="159">
        <f t="shared" si="107"/>
        <v>0</v>
      </c>
      <c r="AH248" s="160">
        <f t="shared" si="108"/>
        <v>5267.308</v>
      </c>
      <c r="AI248" s="135">
        <f t="shared" si="109"/>
        <v>1.6574880375326447E-2</v>
      </c>
      <c r="AJ248" s="135">
        <f t="shared" si="110"/>
        <v>0.20543473060622239</v>
      </c>
      <c r="AK248" s="135">
        <f t="shared" si="111"/>
        <v>0.77252251054998111</v>
      </c>
      <c r="AL248" s="135">
        <f t="shared" si="112"/>
        <v>5.4678784684700421E-3</v>
      </c>
      <c r="AM248" s="135">
        <f t="shared" si="113"/>
        <v>0</v>
      </c>
      <c r="AN248" s="135">
        <f t="shared" si="114"/>
        <v>0</v>
      </c>
      <c r="AO248" s="135">
        <f t="shared" si="115"/>
        <v>0</v>
      </c>
      <c r="AP248" s="159">
        <f>IFERROR(VLOOKUP(A248,人口!$A$2:$E$1748,5,0),0)</f>
        <v>6017</v>
      </c>
      <c r="AQ248" s="159">
        <f t="shared" si="90"/>
        <v>0</v>
      </c>
      <c r="AR248" s="159">
        <f t="shared" si="91"/>
        <v>1</v>
      </c>
      <c r="AS248" s="159">
        <f t="shared" si="92"/>
        <v>0</v>
      </c>
      <c r="AT248" s="159">
        <f t="shared" si="93"/>
        <v>0</v>
      </c>
      <c r="AU248" s="159">
        <f t="shared" si="94"/>
        <v>0</v>
      </c>
      <c r="AV248" s="159">
        <f t="shared" si="95"/>
        <v>0</v>
      </c>
      <c r="AW248" s="159">
        <f t="shared" si="96"/>
        <v>0</v>
      </c>
      <c r="AX248" s="159">
        <f t="shared" si="116"/>
        <v>0</v>
      </c>
      <c r="AY248" s="159" t="str">
        <f t="shared" si="117"/>
        <v>5千～1万人未満の市町村平均</v>
      </c>
      <c r="AZ248" s="159"/>
    </row>
    <row r="249" spans="1:52" x14ac:dyDescent="0.3">
      <c r="A249" t="str">
        <f t="shared" si="97"/>
        <v>03303</v>
      </c>
      <c r="B249" s="158" t="str">
        <f t="shared" si="98"/>
        <v>03303</v>
      </c>
      <c r="C249">
        <v>3</v>
      </c>
      <c r="D249" t="s">
        <v>30</v>
      </c>
      <c r="E249">
        <v>3303</v>
      </c>
      <c r="F249" t="s">
        <v>939</v>
      </c>
      <c r="G249">
        <v>123.955</v>
      </c>
      <c r="H249">
        <v>1158.097</v>
      </c>
      <c r="I249">
        <v>152.42699999999999</v>
      </c>
      <c r="J249">
        <v>1420.788</v>
      </c>
      <c r="K249">
        <v>506.6</v>
      </c>
      <c r="L249">
        <v>1203.3900000000001</v>
      </c>
      <c r="M249">
        <v>2.1120000000000001</v>
      </c>
      <c r="N249">
        <v>16.811</v>
      </c>
      <c r="O249">
        <v>0</v>
      </c>
      <c r="P249">
        <v>0</v>
      </c>
      <c r="Q249">
        <v>0</v>
      </c>
      <c r="R249">
        <v>0</v>
      </c>
      <c r="S249">
        <v>0</v>
      </c>
      <c r="T249">
        <v>0</v>
      </c>
      <c r="U249">
        <v>0</v>
      </c>
      <c r="V249">
        <v>0.91300000000000003</v>
      </c>
      <c r="W249">
        <v>9.9239999999999995</v>
      </c>
      <c r="Y249" t="str">
        <f t="shared" si="99"/>
        <v>岩手県</v>
      </c>
      <c r="Z249" t="str">
        <f t="shared" si="100"/>
        <v>岩手県岩手町</v>
      </c>
      <c r="AA249" s="159">
        <f t="shared" si="101"/>
        <v>152.42699999999999</v>
      </c>
      <c r="AB249" s="159">
        <f t="shared" si="102"/>
        <v>1420.788</v>
      </c>
      <c r="AC249" s="159">
        <f t="shared" si="103"/>
        <v>1203.3900000000001</v>
      </c>
      <c r="AD249" s="159">
        <f t="shared" si="104"/>
        <v>16.811</v>
      </c>
      <c r="AE249" s="159">
        <f t="shared" si="105"/>
        <v>0</v>
      </c>
      <c r="AF249" s="159">
        <f t="shared" si="106"/>
        <v>0</v>
      </c>
      <c r="AG249" s="159">
        <f t="shared" si="107"/>
        <v>0</v>
      </c>
      <c r="AH249" s="160">
        <f t="shared" si="108"/>
        <v>2793.4160000000002</v>
      </c>
      <c r="AI249" s="135">
        <f t="shared" si="109"/>
        <v>5.4566523568276258E-2</v>
      </c>
      <c r="AJ249" s="135">
        <f t="shared" si="110"/>
        <v>0.50862026994905163</v>
      </c>
      <c r="AK249" s="135">
        <f t="shared" si="111"/>
        <v>0.4307951268267956</v>
      </c>
      <c r="AL249" s="135">
        <f t="shared" si="112"/>
        <v>6.0180796558765319E-3</v>
      </c>
      <c r="AM249" s="135">
        <f t="shared" si="113"/>
        <v>0</v>
      </c>
      <c r="AN249" s="135">
        <f t="shared" si="114"/>
        <v>0</v>
      </c>
      <c r="AO249" s="135">
        <f t="shared" si="115"/>
        <v>0</v>
      </c>
      <c r="AP249" s="159">
        <f>IFERROR(VLOOKUP(A249,人口!$A$2:$E$1748,5,0),0)</f>
        <v>13137</v>
      </c>
      <c r="AQ249" s="159">
        <f t="shared" si="90"/>
        <v>0</v>
      </c>
      <c r="AR249" s="159">
        <f t="shared" si="91"/>
        <v>0</v>
      </c>
      <c r="AS249" s="159">
        <f t="shared" si="92"/>
        <v>1</v>
      </c>
      <c r="AT249" s="159">
        <f t="shared" si="93"/>
        <v>0</v>
      </c>
      <c r="AU249" s="159">
        <f t="shared" si="94"/>
        <v>0</v>
      </c>
      <c r="AV249" s="159">
        <f t="shared" si="95"/>
        <v>0</v>
      </c>
      <c r="AW249" s="159">
        <f t="shared" si="96"/>
        <v>0</v>
      </c>
      <c r="AX249" s="159">
        <f t="shared" si="116"/>
        <v>0</v>
      </c>
      <c r="AY249" s="159" t="str">
        <f t="shared" si="117"/>
        <v>1万～3万人未満の市町村平均</v>
      </c>
      <c r="AZ249" s="159"/>
    </row>
    <row r="250" spans="1:52" x14ac:dyDescent="0.3">
      <c r="A250" t="str">
        <f t="shared" si="97"/>
        <v>03321</v>
      </c>
      <c r="B250" s="158" t="str">
        <f t="shared" si="98"/>
        <v>03321</v>
      </c>
      <c r="C250">
        <v>3</v>
      </c>
      <c r="D250" t="s">
        <v>30</v>
      </c>
      <c r="E250">
        <v>3321</v>
      </c>
      <c r="F250" t="s">
        <v>986</v>
      </c>
      <c r="G250">
        <v>211.52199999999999</v>
      </c>
      <c r="H250">
        <v>982.75099999999998</v>
      </c>
      <c r="I250">
        <v>256.08300000000003</v>
      </c>
      <c r="J250">
        <v>1187.4680000000001</v>
      </c>
      <c r="K250">
        <v>226.5</v>
      </c>
      <c r="L250">
        <v>589.97299999999996</v>
      </c>
      <c r="M250">
        <v>2.6819999999999999</v>
      </c>
      <c r="N250">
        <v>14.545999999999999</v>
      </c>
      <c r="O250">
        <v>2.379</v>
      </c>
      <c r="P250">
        <v>0</v>
      </c>
      <c r="Q250">
        <v>0</v>
      </c>
      <c r="R250">
        <v>0</v>
      </c>
      <c r="S250">
        <v>0</v>
      </c>
      <c r="T250">
        <v>0</v>
      </c>
      <c r="U250">
        <v>0</v>
      </c>
      <c r="V250">
        <v>1.677</v>
      </c>
      <c r="W250">
        <v>19.395</v>
      </c>
      <c r="Y250" t="str">
        <f t="shared" si="99"/>
        <v>岩手県</v>
      </c>
      <c r="Z250" t="str">
        <f t="shared" si="100"/>
        <v>岩手県紫波町</v>
      </c>
      <c r="AA250" s="159">
        <f t="shared" si="101"/>
        <v>256.08300000000003</v>
      </c>
      <c r="AB250" s="159">
        <f t="shared" si="102"/>
        <v>1187.4680000000001</v>
      </c>
      <c r="AC250" s="159">
        <f t="shared" si="103"/>
        <v>589.97299999999996</v>
      </c>
      <c r="AD250" s="159">
        <f t="shared" si="104"/>
        <v>14.545999999999999</v>
      </c>
      <c r="AE250" s="159">
        <f t="shared" si="105"/>
        <v>0</v>
      </c>
      <c r="AF250" s="159">
        <f t="shared" si="106"/>
        <v>0</v>
      </c>
      <c r="AG250" s="159">
        <f t="shared" si="107"/>
        <v>0</v>
      </c>
      <c r="AH250" s="160">
        <f t="shared" si="108"/>
        <v>2048.0700000000002</v>
      </c>
      <c r="AI250" s="135">
        <f t="shared" si="109"/>
        <v>0.12503625364367429</v>
      </c>
      <c r="AJ250" s="135">
        <f t="shared" si="110"/>
        <v>0.57979854204202008</v>
      </c>
      <c r="AK250" s="135">
        <f t="shared" si="111"/>
        <v>0.28806290800607398</v>
      </c>
      <c r="AL250" s="135">
        <f t="shared" si="112"/>
        <v>7.1022963082316513E-3</v>
      </c>
      <c r="AM250" s="135">
        <f t="shared" si="113"/>
        <v>0</v>
      </c>
      <c r="AN250" s="135">
        <f t="shared" si="114"/>
        <v>0</v>
      </c>
      <c r="AO250" s="135">
        <f t="shared" si="115"/>
        <v>0</v>
      </c>
      <c r="AP250" s="159">
        <f>IFERROR(VLOOKUP(A250,人口!$A$2:$E$1748,5,0),0)</f>
        <v>33114</v>
      </c>
      <c r="AQ250" s="159">
        <f t="shared" si="90"/>
        <v>0</v>
      </c>
      <c r="AR250" s="159">
        <f t="shared" si="91"/>
        <v>0</v>
      </c>
      <c r="AS250" s="159">
        <f t="shared" si="92"/>
        <v>0</v>
      </c>
      <c r="AT250" s="159">
        <f t="shared" si="93"/>
        <v>1</v>
      </c>
      <c r="AU250" s="159">
        <f t="shared" si="94"/>
        <v>0</v>
      </c>
      <c r="AV250" s="159">
        <f t="shared" si="95"/>
        <v>0</v>
      </c>
      <c r="AW250" s="159">
        <f t="shared" si="96"/>
        <v>0</v>
      </c>
      <c r="AX250" s="159">
        <f t="shared" si="116"/>
        <v>0</v>
      </c>
      <c r="AY250" s="159" t="str">
        <f t="shared" si="117"/>
        <v>3万～10万人未満の市町村平均</v>
      </c>
      <c r="AZ250" s="159"/>
    </row>
    <row r="251" spans="1:52" x14ac:dyDescent="0.3">
      <c r="A251" t="str">
        <f t="shared" si="97"/>
        <v>03322</v>
      </c>
      <c r="B251" s="158" t="str">
        <f t="shared" si="98"/>
        <v>03322</v>
      </c>
      <c r="C251">
        <v>3</v>
      </c>
      <c r="D251" t="s">
        <v>30</v>
      </c>
      <c r="E251">
        <v>3322</v>
      </c>
      <c r="F251" t="s">
        <v>1031</v>
      </c>
      <c r="G251">
        <v>156.661</v>
      </c>
      <c r="H251">
        <v>531.73599999999999</v>
      </c>
      <c r="I251">
        <v>189.57400000000001</v>
      </c>
      <c r="J251">
        <v>642.01199999999994</v>
      </c>
      <c r="K251">
        <v>27.6</v>
      </c>
      <c r="L251">
        <v>73.626000000000005</v>
      </c>
      <c r="M251">
        <v>0.30599999999999999</v>
      </c>
      <c r="N251">
        <v>2.2120000000000002</v>
      </c>
      <c r="O251">
        <v>0.11600000000000001</v>
      </c>
      <c r="P251">
        <v>0</v>
      </c>
      <c r="Q251">
        <v>0</v>
      </c>
      <c r="R251">
        <v>0</v>
      </c>
      <c r="S251">
        <v>0</v>
      </c>
      <c r="T251">
        <v>0</v>
      </c>
      <c r="U251">
        <v>0</v>
      </c>
      <c r="V251">
        <v>1.254</v>
      </c>
      <c r="W251">
        <v>18.286000000000001</v>
      </c>
      <c r="Y251" t="str">
        <f t="shared" si="99"/>
        <v>岩手県</v>
      </c>
      <c r="Z251" t="str">
        <f t="shared" si="100"/>
        <v>岩手県矢巾町</v>
      </c>
      <c r="AA251" s="159">
        <f t="shared" si="101"/>
        <v>189.57400000000001</v>
      </c>
      <c r="AB251" s="159">
        <f t="shared" si="102"/>
        <v>642.01199999999994</v>
      </c>
      <c r="AC251" s="159">
        <f t="shared" si="103"/>
        <v>73.626000000000005</v>
      </c>
      <c r="AD251" s="159">
        <f t="shared" si="104"/>
        <v>2.2120000000000002</v>
      </c>
      <c r="AE251" s="159">
        <f t="shared" si="105"/>
        <v>0</v>
      </c>
      <c r="AF251" s="159">
        <f t="shared" si="106"/>
        <v>0</v>
      </c>
      <c r="AG251" s="159">
        <f t="shared" si="107"/>
        <v>0</v>
      </c>
      <c r="AH251" s="160">
        <f t="shared" si="108"/>
        <v>907.42399999999998</v>
      </c>
      <c r="AI251" s="135">
        <f t="shared" si="109"/>
        <v>0.20891446556405827</v>
      </c>
      <c r="AJ251" s="135">
        <f t="shared" si="110"/>
        <v>0.7075104912367316</v>
      </c>
      <c r="AK251" s="135">
        <f t="shared" si="111"/>
        <v>8.1137373488027659E-2</v>
      </c>
      <c r="AL251" s="135">
        <f t="shared" si="112"/>
        <v>2.4376697111824245E-3</v>
      </c>
      <c r="AM251" s="135">
        <f t="shared" si="113"/>
        <v>0</v>
      </c>
      <c r="AN251" s="135">
        <f t="shared" si="114"/>
        <v>0</v>
      </c>
      <c r="AO251" s="135">
        <f t="shared" si="115"/>
        <v>0</v>
      </c>
      <c r="AP251" s="159">
        <f>IFERROR(VLOOKUP(A251,人口!$A$2:$E$1748,5,0),0)</f>
        <v>27377</v>
      </c>
      <c r="AQ251" s="159">
        <f t="shared" si="90"/>
        <v>0</v>
      </c>
      <c r="AR251" s="159">
        <f t="shared" si="91"/>
        <v>0</v>
      </c>
      <c r="AS251" s="159">
        <f t="shared" si="92"/>
        <v>1</v>
      </c>
      <c r="AT251" s="159">
        <f t="shared" si="93"/>
        <v>0</v>
      </c>
      <c r="AU251" s="159">
        <f t="shared" si="94"/>
        <v>0</v>
      </c>
      <c r="AV251" s="159">
        <f t="shared" si="95"/>
        <v>0</v>
      </c>
      <c r="AW251" s="159">
        <f t="shared" si="96"/>
        <v>0</v>
      </c>
      <c r="AX251" s="159">
        <f t="shared" si="116"/>
        <v>0</v>
      </c>
      <c r="AY251" s="159" t="str">
        <f t="shared" si="117"/>
        <v>1万～3万人未満の市町村平均</v>
      </c>
      <c r="AZ251" s="159"/>
    </row>
    <row r="252" spans="1:52" x14ac:dyDescent="0.3">
      <c r="A252" t="str">
        <f t="shared" si="97"/>
        <v>03366</v>
      </c>
      <c r="B252" s="158" t="str">
        <f t="shared" si="98"/>
        <v>03366</v>
      </c>
      <c r="C252">
        <v>3</v>
      </c>
      <c r="D252" t="s">
        <v>30</v>
      </c>
      <c r="E252">
        <v>3366</v>
      </c>
      <c r="F252" t="s">
        <v>1076</v>
      </c>
      <c r="G252">
        <v>34.207999999999998</v>
      </c>
      <c r="H252">
        <v>422.25900000000001</v>
      </c>
      <c r="I252">
        <v>37.655999999999999</v>
      </c>
      <c r="J252">
        <v>465.08800000000002</v>
      </c>
      <c r="K252">
        <v>1288.5</v>
      </c>
      <c r="L252">
        <v>3628.6579999999999</v>
      </c>
      <c r="M252">
        <v>15.287000000000001</v>
      </c>
      <c r="N252">
        <v>90.894000000000005</v>
      </c>
      <c r="O252">
        <v>0</v>
      </c>
      <c r="P252">
        <v>0</v>
      </c>
      <c r="Q252">
        <v>0</v>
      </c>
      <c r="R252">
        <v>9.7000000000000003E-2</v>
      </c>
      <c r="S252">
        <v>0</v>
      </c>
      <c r="T252">
        <v>0</v>
      </c>
      <c r="U252">
        <v>0.59299999999999997</v>
      </c>
      <c r="V252">
        <v>0.26700000000000002</v>
      </c>
      <c r="W252">
        <v>3.4390000000000001</v>
      </c>
      <c r="Y252" t="str">
        <f t="shared" si="99"/>
        <v>岩手県</v>
      </c>
      <c r="Z252" t="str">
        <f t="shared" si="100"/>
        <v>岩手県西和賀町</v>
      </c>
      <c r="AA252" s="159">
        <f t="shared" si="101"/>
        <v>37.655999999999999</v>
      </c>
      <c r="AB252" s="159">
        <f t="shared" si="102"/>
        <v>465.08800000000002</v>
      </c>
      <c r="AC252" s="159">
        <f t="shared" si="103"/>
        <v>3628.6579999999999</v>
      </c>
      <c r="AD252" s="159">
        <f t="shared" si="104"/>
        <v>90.894000000000005</v>
      </c>
      <c r="AE252" s="159">
        <f t="shared" si="105"/>
        <v>0</v>
      </c>
      <c r="AF252" s="159">
        <f t="shared" si="106"/>
        <v>0</v>
      </c>
      <c r="AG252" s="159">
        <f t="shared" si="107"/>
        <v>0.59299999999999997</v>
      </c>
      <c r="AH252" s="160">
        <f t="shared" si="108"/>
        <v>4222.8890000000001</v>
      </c>
      <c r="AI252" s="135">
        <f t="shared" si="109"/>
        <v>8.9171181151102945E-3</v>
      </c>
      <c r="AJ252" s="135">
        <f t="shared" si="110"/>
        <v>0.11013502841301299</v>
      </c>
      <c r="AK252" s="135">
        <f t="shared" si="111"/>
        <v>0.85928330107658524</v>
      </c>
      <c r="AL252" s="135">
        <f t="shared" si="112"/>
        <v>2.1524127202964607E-2</v>
      </c>
      <c r="AM252" s="135">
        <f t="shared" si="113"/>
        <v>0</v>
      </c>
      <c r="AN252" s="135">
        <f t="shared" si="114"/>
        <v>0</v>
      </c>
      <c r="AO252" s="135">
        <f t="shared" si="115"/>
        <v>1.4042519232686438E-4</v>
      </c>
      <c r="AP252" s="159">
        <f>IFERROR(VLOOKUP(A252,人口!$A$2:$E$1748,5,0),0)</f>
        <v>5537</v>
      </c>
      <c r="AQ252" s="159">
        <f t="shared" si="90"/>
        <v>0</v>
      </c>
      <c r="AR252" s="159">
        <f t="shared" si="91"/>
        <v>1</v>
      </c>
      <c r="AS252" s="159">
        <f t="shared" si="92"/>
        <v>0</v>
      </c>
      <c r="AT252" s="159">
        <f t="shared" si="93"/>
        <v>0</v>
      </c>
      <c r="AU252" s="159">
        <f t="shared" si="94"/>
        <v>0</v>
      </c>
      <c r="AV252" s="159">
        <f t="shared" si="95"/>
        <v>0</v>
      </c>
      <c r="AW252" s="159">
        <f t="shared" si="96"/>
        <v>0</v>
      </c>
      <c r="AX252" s="159">
        <f t="shared" si="116"/>
        <v>0</v>
      </c>
      <c r="AY252" s="159" t="str">
        <f t="shared" si="117"/>
        <v>5千～1万人未満の市町村平均</v>
      </c>
      <c r="AZ252" s="159"/>
    </row>
    <row r="253" spans="1:52" x14ac:dyDescent="0.3">
      <c r="A253" t="str">
        <f t="shared" si="97"/>
        <v>03381</v>
      </c>
      <c r="B253" s="158" t="str">
        <f t="shared" si="98"/>
        <v>03381</v>
      </c>
      <c r="C253">
        <v>3</v>
      </c>
      <c r="D253" t="s">
        <v>30</v>
      </c>
      <c r="E253">
        <v>3381</v>
      </c>
      <c r="F253" t="s">
        <v>2606</v>
      </c>
      <c r="G253">
        <v>149.87899999999999</v>
      </c>
      <c r="H253">
        <v>1260.9780000000001</v>
      </c>
      <c r="I253">
        <v>177.643</v>
      </c>
      <c r="J253">
        <v>1492.383</v>
      </c>
      <c r="K253">
        <v>393.7</v>
      </c>
      <c r="L253">
        <v>1254.8689999999999</v>
      </c>
      <c r="M253">
        <v>5.7880000000000003</v>
      </c>
      <c r="N253">
        <v>31.96</v>
      </c>
      <c r="O253">
        <v>4.8000000000000001E-2</v>
      </c>
      <c r="P253">
        <v>0</v>
      </c>
      <c r="Q253">
        <v>0</v>
      </c>
      <c r="R253">
        <v>6.0999999999999999E-2</v>
      </c>
      <c r="S253">
        <v>0</v>
      </c>
      <c r="T253">
        <v>0</v>
      </c>
      <c r="U253">
        <v>0.372</v>
      </c>
      <c r="V253">
        <v>0.84599999999999997</v>
      </c>
      <c r="W253">
        <v>11.638999999999999</v>
      </c>
      <c r="Y253" t="str">
        <f t="shared" si="99"/>
        <v>岩手県</v>
      </c>
      <c r="Z253" t="str">
        <f t="shared" si="100"/>
        <v>岩手県金ケ崎町</v>
      </c>
      <c r="AA253" s="159">
        <f t="shared" si="101"/>
        <v>177.643</v>
      </c>
      <c r="AB253" s="159">
        <f t="shared" si="102"/>
        <v>1492.383</v>
      </c>
      <c r="AC253" s="159">
        <f t="shared" si="103"/>
        <v>1254.8689999999999</v>
      </c>
      <c r="AD253" s="159">
        <f t="shared" si="104"/>
        <v>31.96</v>
      </c>
      <c r="AE253" s="159">
        <f t="shared" si="105"/>
        <v>0</v>
      </c>
      <c r="AF253" s="159">
        <f t="shared" si="106"/>
        <v>0</v>
      </c>
      <c r="AG253" s="159">
        <f t="shared" si="107"/>
        <v>0.372</v>
      </c>
      <c r="AH253" s="160">
        <f t="shared" si="108"/>
        <v>2957.2269999999999</v>
      </c>
      <c r="AI253" s="135">
        <f t="shared" si="109"/>
        <v>6.0070802816287017E-2</v>
      </c>
      <c r="AJ253" s="135">
        <f t="shared" si="110"/>
        <v>0.50465622016842138</v>
      </c>
      <c r="AK253" s="135">
        <f t="shared" si="111"/>
        <v>0.42433976154011849</v>
      </c>
      <c r="AL253" s="135">
        <f t="shared" si="112"/>
        <v>1.0807421953066167E-2</v>
      </c>
      <c r="AM253" s="135">
        <f t="shared" si="113"/>
        <v>0</v>
      </c>
      <c r="AN253" s="135">
        <f t="shared" si="114"/>
        <v>0</v>
      </c>
      <c r="AO253" s="135">
        <f t="shared" si="115"/>
        <v>1.2579352210702796E-4</v>
      </c>
      <c r="AP253" s="159">
        <f>IFERROR(VLOOKUP(A253,人口!$A$2:$E$1748,5,0),0)</f>
        <v>15622</v>
      </c>
      <c r="AQ253" s="159">
        <f t="shared" si="90"/>
        <v>0</v>
      </c>
      <c r="AR253" s="159">
        <f t="shared" si="91"/>
        <v>0</v>
      </c>
      <c r="AS253" s="159">
        <f t="shared" si="92"/>
        <v>1</v>
      </c>
      <c r="AT253" s="159">
        <f t="shared" si="93"/>
        <v>0</v>
      </c>
      <c r="AU253" s="159">
        <f t="shared" si="94"/>
        <v>0</v>
      </c>
      <c r="AV253" s="159">
        <f t="shared" si="95"/>
        <v>0</v>
      </c>
      <c r="AW253" s="159">
        <f t="shared" si="96"/>
        <v>0</v>
      </c>
      <c r="AX253" s="159">
        <f t="shared" si="116"/>
        <v>0</v>
      </c>
      <c r="AY253" s="159" t="str">
        <f t="shared" si="117"/>
        <v>1万～3万人未満の市町村平均</v>
      </c>
      <c r="AZ253" s="159"/>
    </row>
    <row r="254" spans="1:52" x14ac:dyDescent="0.3">
      <c r="A254" t="str">
        <f t="shared" si="97"/>
        <v>03402</v>
      </c>
      <c r="B254" s="158" t="str">
        <f t="shared" si="98"/>
        <v>03402</v>
      </c>
      <c r="C254">
        <v>3</v>
      </c>
      <c r="D254" t="s">
        <v>30</v>
      </c>
      <c r="E254">
        <v>3402</v>
      </c>
      <c r="F254" t="s">
        <v>1154</v>
      </c>
      <c r="G254">
        <v>58.216000000000001</v>
      </c>
      <c r="H254">
        <v>140.619</v>
      </c>
      <c r="I254">
        <v>70.247</v>
      </c>
      <c r="J254">
        <v>169.34299999999999</v>
      </c>
      <c r="K254">
        <v>5.3</v>
      </c>
      <c r="L254">
        <v>11.553000000000001</v>
      </c>
      <c r="M254">
        <v>0</v>
      </c>
      <c r="N254">
        <v>0</v>
      </c>
      <c r="O254">
        <v>0</v>
      </c>
      <c r="P254">
        <v>0</v>
      </c>
      <c r="Q254">
        <v>0</v>
      </c>
      <c r="R254">
        <v>0</v>
      </c>
      <c r="S254">
        <v>0</v>
      </c>
      <c r="T254">
        <v>0</v>
      </c>
      <c r="U254">
        <v>0</v>
      </c>
      <c r="V254">
        <v>0.45400000000000001</v>
      </c>
      <c r="W254">
        <v>7.2060000000000004</v>
      </c>
      <c r="Y254" t="str">
        <f t="shared" si="99"/>
        <v>岩手県</v>
      </c>
      <c r="Z254" t="str">
        <f t="shared" si="100"/>
        <v>岩手県平泉町</v>
      </c>
      <c r="AA254" s="159">
        <f t="shared" si="101"/>
        <v>70.247</v>
      </c>
      <c r="AB254" s="159">
        <f t="shared" si="102"/>
        <v>169.34299999999999</v>
      </c>
      <c r="AC254" s="159">
        <f t="shared" si="103"/>
        <v>11.553000000000001</v>
      </c>
      <c r="AD254" s="159">
        <f t="shared" si="104"/>
        <v>0</v>
      </c>
      <c r="AE254" s="159">
        <f t="shared" si="105"/>
        <v>0</v>
      </c>
      <c r="AF254" s="159">
        <f t="shared" si="106"/>
        <v>0</v>
      </c>
      <c r="AG254" s="159">
        <f t="shared" si="107"/>
        <v>0</v>
      </c>
      <c r="AH254" s="160">
        <f t="shared" si="108"/>
        <v>251.14299999999997</v>
      </c>
      <c r="AI254" s="135">
        <f t="shared" si="109"/>
        <v>0.27970916967624027</v>
      </c>
      <c r="AJ254" s="135">
        <f t="shared" si="110"/>
        <v>0.67428915000617184</v>
      </c>
      <c r="AK254" s="135">
        <f t="shared" si="111"/>
        <v>4.6001680317587994E-2</v>
      </c>
      <c r="AL254" s="135">
        <f t="shared" si="112"/>
        <v>0</v>
      </c>
      <c r="AM254" s="135">
        <f t="shared" si="113"/>
        <v>0</v>
      </c>
      <c r="AN254" s="135">
        <f t="shared" si="114"/>
        <v>0</v>
      </c>
      <c r="AO254" s="135">
        <f t="shared" si="115"/>
        <v>0</v>
      </c>
      <c r="AP254" s="159">
        <f>IFERROR(VLOOKUP(A254,人口!$A$2:$E$1748,5,0),0)</f>
        <v>7485</v>
      </c>
      <c r="AQ254" s="159">
        <f t="shared" si="90"/>
        <v>0</v>
      </c>
      <c r="AR254" s="159">
        <f t="shared" si="91"/>
        <v>1</v>
      </c>
      <c r="AS254" s="159">
        <f t="shared" si="92"/>
        <v>0</v>
      </c>
      <c r="AT254" s="159">
        <f t="shared" si="93"/>
        <v>0</v>
      </c>
      <c r="AU254" s="159">
        <f t="shared" si="94"/>
        <v>0</v>
      </c>
      <c r="AV254" s="159">
        <f t="shared" si="95"/>
        <v>0</v>
      </c>
      <c r="AW254" s="159">
        <f t="shared" si="96"/>
        <v>0</v>
      </c>
      <c r="AX254" s="159">
        <f t="shared" si="116"/>
        <v>0</v>
      </c>
      <c r="AY254" s="159" t="str">
        <f t="shared" si="117"/>
        <v>5千～1万人未満の市町村平均</v>
      </c>
      <c r="AZ254" s="159"/>
    </row>
    <row r="255" spans="1:52" x14ac:dyDescent="0.3">
      <c r="A255" t="str">
        <f t="shared" si="97"/>
        <v>03441</v>
      </c>
      <c r="B255" s="158" t="str">
        <f t="shared" si="98"/>
        <v>03441</v>
      </c>
      <c r="C255">
        <v>3</v>
      </c>
      <c r="D255" t="s">
        <v>30</v>
      </c>
      <c r="E255">
        <v>3441</v>
      </c>
      <c r="F255" t="s">
        <v>1193</v>
      </c>
      <c r="G255">
        <v>62.588999999999999</v>
      </c>
      <c r="H255">
        <v>182.75</v>
      </c>
      <c r="I255">
        <v>76.685000000000002</v>
      </c>
      <c r="J255">
        <v>223.28299999999999</v>
      </c>
      <c r="K255">
        <v>880.5</v>
      </c>
      <c r="L255">
        <v>2865.116</v>
      </c>
      <c r="M255">
        <v>15.337</v>
      </c>
      <c r="N255">
        <v>94.7</v>
      </c>
      <c r="O255">
        <v>0</v>
      </c>
      <c r="P255">
        <v>0</v>
      </c>
      <c r="Q255">
        <v>0</v>
      </c>
      <c r="R255">
        <v>0</v>
      </c>
      <c r="S255">
        <v>0</v>
      </c>
      <c r="T255">
        <v>0</v>
      </c>
      <c r="U255">
        <v>0</v>
      </c>
      <c r="V255">
        <v>0.26700000000000002</v>
      </c>
      <c r="W255">
        <v>3.2469999999999999</v>
      </c>
      <c r="Y255" t="str">
        <f t="shared" si="99"/>
        <v>岩手県</v>
      </c>
      <c r="Z255" t="str">
        <f t="shared" si="100"/>
        <v>岩手県住田町</v>
      </c>
      <c r="AA255" s="159">
        <f t="shared" si="101"/>
        <v>76.685000000000002</v>
      </c>
      <c r="AB255" s="159">
        <f t="shared" si="102"/>
        <v>223.28299999999999</v>
      </c>
      <c r="AC255" s="159">
        <f t="shared" si="103"/>
        <v>2865.116</v>
      </c>
      <c r="AD255" s="159">
        <f t="shared" si="104"/>
        <v>94.7</v>
      </c>
      <c r="AE255" s="159">
        <f t="shared" si="105"/>
        <v>0</v>
      </c>
      <c r="AF255" s="159">
        <f t="shared" si="106"/>
        <v>0</v>
      </c>
      <c r="AG255" s="159">
        <f t="shared" si="107"/>
        <v>0</v>
      </c>
      <c r="AH255" s="160">
        <f t="shared" si="108"/>
        <v>3259.7839999999997</v>
      </c>
      <c r="AI255" s="135">
        <f t="shared" si="109"/>
        <v>2.352456481779161E-2</v>
      </c>
      <c r="AJ255" s="135">
        <f t="shared" si="110"/>
        <v>6.8496256193661911E-2</v>
      </c>
      <c r="AK255" s="135">
        <f t="shared" si="111"/>
        <v>0.87892817438210635</v>
      </c>
      <c r="AL255" s="135">
        <f t="shared" si="112"/>
        <v>2.9051004606440185E-2</v>
      </c>
      <c r="AM255" s="135">
        <f t="shared" si="113"/>
        <v>0</v>
      </c>
      <c r="AN255" s="135">
        <f t="shared" si="114"/>
        <v>0</v>
      </c>
      <c r="AO255" s="135">
        <f t="shared" si="115"/>
        <v>0</v>
      </c>
      <c r="AP255" s="159">
        <f>IFERROR(VLOOKUP(A255,人口!$A$2:$E$1748,5,0),0)</f>
        <v>5384</v>
      </c>
      <c r="AQ255" s="159">
        <f t="shared" si="90"/>
        <v>0</v>
      </c>
      <c r="AR255" s="159">
        <f t="shared" si="91"/>
        <v>1</v>
      </c>
      <c r="AS255" s="159">
        <f t="shared" si="92"/>
        <v>0</v>
      </c>
      <c r="AT255" s="159">
        <f t="shared" si="93"/>
        <v>0</v>
      </c>
      <c r="AU255" s="159">
        <f t="shared" si="94"/>
        <v>0</v>
      </c>
      <c r="AV255" s="159">
        <f t="shared" si="95"/>
        <v>0</v>
      </c>
      <c r="AW255" s="159">
        <f t="shared" si="96"/>
        <v>0</v>
      </c>
      <c r="AX255" s="159">
        <f t="shared" si="116"/>
        <v>0</v>
      </c>
      <c r="AY255" s="159" t="str">
        <f t="shared" si="117"/>
        <v>5千～1万人未満の市町村平均</v>
      </c>
      <c r="AZ255" s="159"/>
    </row>
    <row r="256" spans="1:52" x14ac:dyDescent="0.3">
      <c r="A256" t="str">
        <f t="shared" si="97"/>
        <v>03461</v>
      </c>
      <c r="B256" s="158" t="str">
        <f t="shared" si="98"/>
        <v>03461</v>
      </c>
      <c r="C256">
        <v>3</v>
      </c>
      <c r="D256" t="s">
        <v>30</v>
      </c>
      <c r="E256">
        <v>3461</v>
      </c>
      <c r="F256" t="s">
        <v>1234</v>
      </c>
      <c r="G256">
        <v>49.73</v>
      </c>
      <c r="H256">
        <v>63.707999999999998</v>
      </c>
      <c r="I256">
        <v>64.111000000000004</v>
      </c>
      <c r="J256">
        <v>81.727999999999994</v>
      </c>
      <c r="K256">
        <v>287.2</v>
      </c>
      <c r="L256">
        <v>965.36800000000005</v>
      </c>
      <c r="M256">
        <v>11.048</v>
      </c>
      <c r="N256">
        <v>68.216999999999999</v>
      </c>
      <c r="O256">
        <v>0</v>
      </c>
      <c r="P256">
        <v>0</v>
      </c>
      <c r="Q256">
        <v>0</v>
      </c>
      <c r="R256">
        <v>0</v>
      </c>
      <c r="S256">
        <v>0</v>
      </c>
      <c r="T256">
        <v>0</v>
      </c>
      <c r="U256">
        <v>0</v>
      </c>
      <c r="V256">
        <v>0.81799999999999995</v>
      </c>
      <c r="W256">
        <v>7.4850000000000003</v>
      </c>
      <c r="Y256" t="str">
        <f t="shared" si="99"/>
        <v>岩手県</v>
      </c>
      <c r="Z256" t="str">
        <f t="shared" si="100"/>
        <v>岩手県大槌町</v>
      </c>
      <c r="AA256" s="159">
        <f t="shared" si="101"/>
        <v>64.111000000000004</v>
      </c>
      <c r="AB256" s="159">
        <f t="shared" si="102"/>
        <v>81.727999999999994</v>
      </c>
      <c r="AC256" s="159">
        <f t="shared" si="103"/>
        <v>965.36800000000005</v>
      </c>
      <c r="AD256" s="159">
        <f t="shared" si="104"/>
        <v>68.216999999999999</v>
      </c>
      <c r="AE256" s="159">
        <f t="shared" si="105"/>
        <v>0</v>
      </c>
      <c r="AF256" s="159">
        <f t="shared" si="106"/>
        <v>0</v>
      </c>
      <c r="AG256" s="159">
        <f t="shared" si="107"/>
        <v>0</v>
      </c>
      <c r="AH256" s="160">
        <f t="shared" si="108"/>
        <v>1179.4240000000002</v>
      </c>
      <c r="AI256" s="135">
        <f t="shared" si="109"/>
        <v>5.435788995306183E-2</v>
      </c>
      <c r="AJ256" s="135">
        <f t="shared" si="110"/>
        <v>6.9294842228070641E-2</v>
      </c>
      <c r="AK256" s="135">
        <f t="shared" si="111"/>
        <v>0.81850801747293589</v>
      </c>
      <c r="AL256" s="135">
        <f t="shared" si="112"/>
        <v>5.7839250345931563E-2</v>
      </c>
      <c r="AM256" s="135">
        <f t="shared" si="113"/>
        <v>0</v>
      </c>
      <c r="AN256" s="135">
        <f t="shared" si="114"/>
        <v>0</v>
      </c>
      <c r="AO256" s="135">
        <f t="shared" si="115"/>
        <v>0</v>
      </c>
      <c r="AP256" s="159">
        <f>IFERROR(VLOOKUP(A256,人口!$A$2:$E$1748,5,0),0)</f>
        <v>11663</v>
      </c>
      <c r="AQ256" s="159">
        <f t="shared" si="90"/>
        <v>0</v>
      </c>
      <c r="AR256" s="159">
        <f t="shared" si="91"/>
        <v>0</v>
      </c>
      <c r="AS256" s="159">
        <f t="shared" si="92"/>
        <v>1</v>
      </c>
      <c r="AT256" s="159">
        <f t="shared" si="93"/>
        <v>0</v>
      </c>
      <c r="AU256" s="159">
        <f t="shared" si="94"/>
        <v>0</v>
      </c>
      <c r="AV256" s="159">
        <f t="shared" si="95"/>
        <v>0</v>
      </c>
      <c r="AW256" s="159">
        <f t="shared" si="96"/>
        <v>0</v>
      </c>
      <c r="AX256" s="159">
        <f t="shared" si="116"/>
        <v>0</v>
      </c>
      <c r="AY256" s="159" t="str">
        <f t="shared" si="117"/>
        <v>1万～3万人未満の市町村平均</v>
      </c>
      <c r="AZ256" s="159"/>
    </row>
    <row r="257" spans="1:52" x14ac:dyDescent="0.3">
      <c r="A257" t="str">
        <f t="shared" si="97"/>
        <v>03482</v>
      </c>
      <c r="B257" s="158" t="str">
        <f t="shared" si="98"/>
        <v>03482</v>
      </c>
      <c r="C257">
        <v>3</v>
      </c>
      <c r="D257" t="s">
        <v>30</v>
      </c>
      <c r="E257">
        <v>3482</v>
      </c>
      <c r="F257" t="s">
        <v>1272</v>
      </c>
      <c r="G257">
        <v>74.7</v>
      </c>
      <c r="H257">
        <v>62.796999999999997</v>
      </c>
      <c r="I257">
        <v>98.106999999999999</v>
      </c>
      <c r="J257">
        <v>81.852000000000004</v>
      </c>
      <c r="K257">
        <v>287</v>
      </c>
      <c r="L257">
        <v>738.65099999999995</v>
      </c>
      <c r="M257">
        <v>12.497999999999999</v>
      </c>
      <c r="N257">
        <v>77.174999999999997</v>
      </c>
      <c r="O257">
        <v>0</v>
      </c>
      <c r="P257">
        <v>0</v>
      </c>
      <c r="Q257">
        <v>0</v>
      </c>
      <c r="R257">
        <v>0</v>
      </c>
      <c r="S257">
        <v>0</v>
      </c>
      <c r="T257">
        <v>0</v>
      </c>
      <c r="U257">
        <v>0</v>
      </c>
      <c r="V257">
        <v>0.91</v>
      </c>
      <c r="W257">
        <v>8.7449999999999992</v>
      </c>
      <c r="Y257" t="str">
        <f t="shared" si="99"/>
        <v>岩手県</v>
      </c>
      <c r="Z257" t="str">
        <f t="shared" si="100"/>
        <v>岩手県山田町</v>
      </c>
      <c r="AA257" s="159">
        <f t="shared" si="101"/>
        <v>98.106999999999999</v>
      </c>
      <c r="AB257" s="159">
        <f t="shared" si="102"/>
        <v>81.852000000000004</v>
      </c>
      <c r="AC257" s="159">
        <f t="shared" si="103"/>
        <v>738.65099999999995</v>
      </c>
      <c r="AD257" s="159">
        <f t="shared" si="104"/>
        <v>77.174999999999997</v>
      </c>
      <c r="AE257" s="159">
        <f t="shared" si="105"/>
        <v>0</v>
      </c>
      <c r="AF257" s="159">
        <f t="shared" si="106"/>
        <v>0</v>
      </c>
      <c r="AG257" s="159">
        <f t="shared" si="107"/>
        <v>0</v>
      </c>
      <c r="AH257" s="160">
        <f t="shared" si="108"/>
        <v>995.78499999999985</v>
      </c>
      <c r="AI257" s="135">
        <f t="shared" si="109"/>
        <v>9.8522271373840759E-2</v>
      </c>
      <c r="AJ257" s="135">
        <f t="shared" si="110"/>
        <v>8.2198466536451159E-2</v>
      </c>
      <c r="AK257" s="135">
        <f t="shared" si="111"/>
        <v>0.74177759255260933</v>
      </c>
      <c r="AL257" s="135">
        <f t="shared" si="112"/>
        <v>7.7501669537098875E-2</v>
      </c>
      <c r="AM257" s="135">
        <f t="shared" si="113"/>
        <v>0</v>
      </c>
      <c r="AN257" s="135">
        <f t="shared" si="114"/>
        <v>0</v>
      </c>
      <c r="AO257" s="135">
        <f t="shared" si="115"/>
        <v>0</v>
      </c>
      <c r="AP257" s="159">
        <f>IFERROR(VLOOKUP(A257,人口!$A$2:$E$1748,5,0),0)</f>
        <v>15330</v>
      </c>
      <c r="AQ257" s="159">
        <f t="shared" si="90"/>
        <v>0</v>
      </c>
      <c r="AR257" s="159">
        <f t="shared" si="91"/>
        <v>0</v>
      </c>
      <c r="AS257" s="159">
        <f t="shared" si="92"/>
        <v>1</v>
      </c>
      <c r="AT257" s="159">
        <f t="shared" si="93"/>
        <v>0</v>
      </c>
      <c r="AU257" s="159">
        <f t="shared" si="94"/>
        <v>0</v>
      </c>
      <c r="AV257" s="159">
        <f t="shared" si="95"/>
        <v>0</v>
      </c>
      <c r="AW257" s="159">
        <f t="shared" si="96"/>
        <v>0</v>
      </c>
      <c r="AX257" s="159">
        <f t="shared" si="116"/>
        <v>0</v>
      </c>
      <c r="AY257" s="159" t="str">
        <f t="shared" si="117"/>
        <v>1万～3万人未満の市町村平均</v>
      </c>
      <c r="AZ257" s="159"/>
    </row>
    <row r="258" spans="1:52" x14ac:dyDescent="0.3">
      <c r="A258" t="str">
        <f t="shared" si="97"/>
        <v>03483</v>
      </c>
      <c r="B258" s="158" t="str">
        <f t="shared" si="98"/>
        <v>03483</v>
      </c>
      <c r="C258">
        <v>3</v>
      </c>
      <c r="D258" t="s">
        <v>30</v>
      </c>
      <c r="E258">
        <v>3483</v>
      </c>
      <c r="F258" t="s">
        <v>1307</v>
      </c>
      <c r="G258">
        <v>80.534000000000006</v>
      </c>
      <c r="H258">
        <v>471.58</v>
      </c>
      <c r="I258">
        <v>103.833</v>
      </c>
      <c r="J258">
        <v>603.76800000000003</v>
      </c>
      <c r="K258">
        <v>2418.8000000000002</v>
      </c>
      <c r="L258">
        <v>8170.415</v>
      </c>
      <c r="M258">
        <v>15.577999999999999</v>
      </c>
      <c r="N258">
        <v>90.275999999999996</v>
      </c>
      <c r="O258">
        <v>0</v>
      </c>
      <c r="P258">
        <v>0</v>
      </c>
      <c r="Q258">
        <v>0</v>
      </c>
      <c r="R258">
        <v>0</v>
      </c>
      <c r="S258">
        <v>0</v>
      </c>
      <c r="T258">
        <v>0</v>
      </c>
      <c r="U258">
        <v>0</v>
      </c>
      <c r="V258">
        <v>0.58199999999999996</v>
      </c>
      <c r="W258">
        <v>5.9640000000000004</v>
      </c>
      <c r="Y258" t="str">
        <f t="shared" si="99"/>
        <v>岩手県</v>
      </c>
      <c r="Z258" t="str">
        <f t="shared" si="100"/>
        <v>岩手県岩泉町</v>
      </c>
      <c r="AA258" s="159">
        <f t="shared" si="101"/>
        <v>103.833</v>
      </c>
      <c r="AB258" s="159">
        <f t="shared" si="102"/>
        <v>603.76800000000003</v>
      </c>
      <c r="AC258" s="159">
        <f t="shared" si="103"/>
        <v>8170.415</v>
      </c>
      <c r="AD258" s="159">
        <f t="shared" si="104"/>
        <v>90.275999999999996</v>
      </c>
      <c r="AE258" s="159">
        <f t="shared" si="105"/>
        <v>0</v>
      </c>
      <c r="AF258" s="159">
        <f t="shared" si="106"/>
        <v>0</v>
      </c>
      <c r="AG258" s="159">
        <f t="shared" si="107"/>
        <v>0</v>
      </c>
      <c r="AH258" s="160">
        <f t="shared" si="108"/>
        <v>8968.2919999999995</v>
      </c>
      <c r="AI258" s="135">
        <f t="shared" si="109"/>
        <v>1.1577789840027511E-2</v>
      </c>
      <c r="AJ258" s="135">
        <f t="shared" si="110"/>
        <v>6.7322518044684546E-2</v>
      </c>
      <c r="AK258" s="135">
        <f t="shared" si="111"/>
        <v>0.9110335613514815</v>
      </c>
      <c r="AL258" s="135">
        <f t="shared" si="112"/>
        <v>1.0066130763806531E-2</v>
      </c>
      <c r="AM258" s="135">
        <f t="shared" si="113"/>
        <v>0</v>
      </c>
      <c r="AN258" s="135">
        <f t="shared" si="114"/>
        <v>0</v>
      </c>
      <c r="AO258" s="135">
        <f t="shared" si="115"/>
        <v>0</v>
      </c>
      <c r="AP258" s="159">
        <f>IFERROR(VLOOKUP(A258,人口!$A$2:$E$1748,5,0),0)</f>
        <v>9158</v>
      </c>
      <c r="AQ258" s="159">
        <f t="shared" si="90"/>
        <v>0</v>
      </c>
      <c r="AR258" s="159">
        <f t="shared" si="91"/>
        <v>1</v>
      </c>
      <c r="AS258" s="159">
        <f t="shared" si="92"/>
        <v>0</v>
      </c>
      <c r="AT258" s="159">
        <f t="shared" si="93"/>
        <v>0</v>
      </c>
      <c r="AU258" s="159">
        <f t="shared" si="94"/>
        <v>0</v>
      </c>
      <c r="AV258" s="159">
        <f t="shared" si="95"/>
        <v>0</v>
      </c>
      <c r="AW258" s="159">
        <f t="shared" si="96"/>
        <v>0</v>
      </c>
      <c r="AX258" s="159">
        <f t="shared" si="116"/>
        <v>0</v>
      </c>
      <c r="AY258" s="159" t="str">
        <f t="shared" si="117"/>
        <v>5千～1万人未満の市町村平均</v>
      </c>
      <c r="AZ258" s="159"/>
    </row>
    <row r="259" spans="1:52" x14ac:dyDescent="0.3">
      <c r="A259" t="str">
        <f t="shared" si="97"/>
        <v>03484</v>
      </c>
      <c r="B259" s="158" t="str">
        <f t="shared" si="98"/>
        <v>03484</v>
      </c>
      <c r="C259">
        <v>3</v>
      </c>
      <c r="D259" t="s">
        <v>30</v>
      </c>
      <c r="E259">
        <v>3484</v>
      </c>
      <c r="F259" t="s">
        <v>1343</v>
      </c>
      <c r="G259">
        <v>34.024999999999999</v>
      </c>
      <c r="H259">
        <v>157.601</v>
      </c>
      <c r="I259">
        <v>43.975000000000001</v>
      </c>
      <c r="J259">
        <v>202.542</v>
      </c>
      <c r="K259">
        <v>322.7</v>
      </c>
      <c r="L259">
        <v>1001.193</v>
      </c>
      <c r="M259">
        <v>0.27200000000000002</v>
      </c>
      <c r="N259">
        <v>1.552</v>
      </c>
      <c r="O259">
        <v>0</v>
      </c>
      <c r="P259">
        <v>0</v>
      </c>
      <c r="Q259">
        <v>0</v>
      </c>
      <c r="R259">
        <v>0</v>
      </c>
      <c r="S259">
        <v>0</v>
      </c>
      <c r="T259">
        <v>0</v>
      </c>
      <c r="U259">
        <v>0</v>
      </c>
      <c r="V259">
        <v>0.17299999999999999</v>
      </c>
      <c r="W259">
        <v>1.996</v>
      </c>
      <c r="Y259" t="str">
        <f t="shared" si="99"/>
        <v>岩手県</v>
      </c>
      <c r="Z259" t="str">
        <f t="shared" si="100"/>
        <v>岩手県田野畑村</v>
      </c>
      <c r="AA259" s="159">
        <f t="shared" si="101"/>
        <v>43.975000000000001</v>
      </c>
      <c r="AB259" s="159">
        <f t="shared" si="102"/>
        <v>202.542</v>
      </c>
      <c r="AC259" s="159">
        <f t="shared" si="103"/>
        <v>1001.193</v>
      </c>
      <c r="AD259" s="159">
        <f t="shared" si="104"/>
        <v>1.552</v>
      </c>
      <c r="AE259" s="159">
        <f t="shared" si="105"/>
        <v>0</v>
      </c>
      <c r="AF259" s="159">
        <f t="shared" si="106"/>
        <v>0</v>
      </c>
      <c r="AG259" s="159">
        <f t="shared" si="107"/>
        <v>0</v>
      </c>
      <c r="AH259" s="160">
        <f t="shared" si="108"/>
        <v>1249.2619999999999</v>
      </c>
      <c r="AI259" s="135">
        <f t="shared" si="109"/>
        <v>3.520078254201281E-2</v>
      </c>
      <c r="AJ259" s="135">
        <f t="shared" si="110"/>
        <v>0.16212932115120768</v>
      </c>
      <c r="AK259" s="135">
        <f t="shared" si="111"/>
        <v>0.80142756283309668</v>
      </c>
      <c r="AL259" s="135">
        <f t="shared" si="112"/>
        <v>1.2423334736828624E-3</v>
      </c>
      <c r="AM259" s="135">
        <f t="shared" si="113"/>
        <v>0</v>
      </c>
      <c r="AN259" s="135">
        <f t="shared" si="114"/>
        <v>0</v>
      </c>
      <c r="AO259" s="135">
        <f t="shared" si="115"/>
        <v>0</v>
      </c>
      <c r="AP259" s="159">
        <f>IFERROR(VLOOKUP(A259,人口!$A$2:$E$1748,5,0),0)</f>
        <v>3313</v>
      </c>
      <c r="AQ259" s="159">
        <f t="shared" ref="AQ259:AQ322" si="118">IF(SUMIFS($AP259,$AP259,$BI$17,$AP259,$BJ$17)&gt;0,1,0)</f>
        <v>1</v>
      </c>
      <c r="AR259" s="159">
        <f t="shared" ref="AR259:AR322" si="119">IF(SUMIFS($AP259,$AP259,$BI$18,$AP259,$BJ$18)&gt;0,1,0)</f>
        <v>0</v>
      </c>
      <c r="AS259" s="159">
        <f t="shared" ref="AS259:AS322" si="120">IF(SUMIFS($AP259,$AP259,$BI$19,$AP259,$BJ$19)&gt;0,1,0)</f>
        <v>0</v>
      </c>
      <c r="AT259" s="159">
        <f t="shared" ref="AT259:AT322" si="121">IF(SUMIFS($AP259,$AP259,$BI$20,$AP259,$BJ$20)&gt;0,1,0)</f>
        <v>0</v>
      </c>
      <c r="AU259" s="159">
        <f t="shared" ref="AU259:AU322" si="122">IF(SUMIFS($AP259,$AP259,$BI$21,$AP259,$BJ$21)&gt;0,1,0)</f>
        <v>0</v>
      </c>
      <c r="AV259" s="159">
        <f t="shared" ref="AV259:AV322" si="123">IF(SUMIFS($AP259,$AP259,$BI$22,$AP259,$BJ$22)&gt;0,1,0)</f>
        <v>0</v>
      </c>
      <c r="AW259" s="159">
        <f t="shared" ref="AW259:AW322" si="124">IF(SUMIFS($AP259,$AP259,$BI$23,$AP259,$BJ$23)&gt;0,1,0)</f>
        <v>0</v>
      </c>
      <c r="AX259" s="159">
        <f t="shared" si="116"/>
        <v>0</v>
      </c>
      <c r="AY259" s="159" t="str">
        <f t="shared" si="117"/>
        <v>5千人未満の市町村平均</v>
      </c>
      <c r="AZ259" s="159"/>
    </row>
    <row r="260" spans="1:52" x14ac:dyDescent="0.3">
      <c r="A260" t="str">
        <f t="shared" ref="A260:A323" si="125">IF(LEN(B260)=5,B260,RIGHT(B260,5))</f>
        <v>03485</v>
      </c>
      <c r="B260" s="158" t="str">
        <f t="shared" ref="B260:B323" si="126">0&amp;E260</f>
        <v>03485</v>
      </c>
      <c r="C260">
        <v>3</v>
      </c>
      <c r="D260" t="s">
        <v>30</v>
      </c>
      <c r="E260">
        <v>3485</v>
      </c>
      <c r="F260" t="s">
        <v>1375</v>
      </c>
      <c r="G260">
        <v>21.824000000000002</v>
      </c>
      <c r="H260">
        <v>48.334000000000003</v>
      </c>
      <c r="I260">
        <v>27.774999999999999</v>
      </c>
      <c r="J260">
        <v>61.139000000000003</v>
      </c>
      <c r="K260">
        <v>134.19999999999999</v>
      </c>
      <c r="L260">
        <v>380.42</v>
      </c>
      <c r="M260">
        <v>1.2110000000000001</v>
      </c>
      <c r="N260">
        <v>6.9169999999999998</v>
      </c>
      <c r="O260">
        <v>0</v>
      </c>
      <c r="P260">
        <v>0</v>
      </c>
      <c r="Q260">
        <v>0</v>
      </c>
      <c r="R260">
        <v>0</v>
      </c>
      <c r="S260">
        <v>0</v>
      </c>
      <c r="T260">
        <v>0</v>
      </c>
      <c r="U260">
        <v>0</v>
      </c>
      <c r="V260">
        <v>0.13800000000000001</v>
      </c>
      <c r="W260">
        <v>1.609</v>
      </c>
      <c r="Y260" t="str">
        <f t="shared" ref="Y260:Y323" si="127">D260</f>
        <v>岩手県</v>
      </c>
      <c r="Z260" t="str">
        <f t="shared" ref="Z260:Z323" si="128">D260&amp;F260</f>
        <v>岩手県普代村</v>
      </c>
      <c r="AA260" s="159">
        <f t="shared" ref="AA260:AA323" si="129">I260</f>
        <v>27.774999999999999</v>
      </c>
      <c r="AB260" s="159">
        <f t="shared" ref="AB260:AB323" si="130">J260</f>
        <v>61.139000000000003</v>
      </c>
      <c r="AC260" s="159">
        <f t="shared" ref="AC260:AC323" si="131">L260</f>
        <v>380.42</v>
      </c>
      <c r="AD260" s="159">
        <f t="shared" ref="AD260:AD323" si="132">N260</f>
        <v>6.9169999999999998</v>
      </c>
      <c r="AE260" s="159">
        <f t="shared" ref="AE260:AE323" si="133">S260</f>
        <v>0</v>
      </c>
      <c r="AF260" s="159">
        <f t="shared" ref="AF260:AF323" si="134">T260</f>
        <v>0</v>
      </c>
      <c r="AG260" s="159">
        <f t="shared" ref="AG260:AG323" si="135">U260</f>
        <v>0</v>
      </c>
      <c r="AH260" s="160">
        <f t="shared" ref="AH260:AH323" si="136">SUM(AA260:AG260)</f>
        <v>476.25099999999998</v>
      </c>
      <c r="AI260" s="135">
        <f t="shared" ref="AI260:AI323" si="137">IFERROR(AA260/$AH260,"")</f>
        <v>5.8320087516876604E-2</v>
      </c>
      <c r="AJ260" s="135">
        <f t="shared" ref="AJ260:AJ323" si="138">IFERROR(AB260/$AH260,"")</f>
        <v>0.12837558346334182</v>
      </c>
      <c r="AK260" s="135">
        <f t="shared" ref="AK260:AK323" si="139">IFERROR(AC260/$AH260,"")</f>
        <v>0.79878047500162741</v>
      </c>
      <c r="AL260" s="135">
        <f t="shared" ref="AL260:AL323" si="140">IFERROR(AD260/$AH260,"")</f>
        <v>1.4523854018154293E-2</v>
      </c>
      <c r="AM260" s="135">
        <f t="shared" ref="AM260:AM323" si="141">IFERROR(AE260/$AH260,"")</f>
        <v>0</v>
      </c>
      <c r="AN260" s="135">
        <f t="shared" ref="AN260:AN323" si="142">IFERROR(AF260/$AH260,"")</f>
        <v>0</v>
      </c>
      <c r="AO260" s="135">
        <f t="shared" ref="AO260:AO323" si="143">IFERROR(AG260/$AH260,"")</f>
        <v>0</v>
      </c>
      <c r="AP260" s="159">
        <f>IFERROR(VLOOKUP(A260,人口!$A$2:$E$1748,5,0),0)</f>
        <v>2628</v>
      </c>
      <c r="AQ260" s="159">
        <f t="shared" si="118"/>
        <v>1</v>
      </c>
      <c r="AR260" s="159">
        <f t="shared" si="119"/>
        <v>0</v>
      </c>
      <c r="AS260" s="159">
        <f t="shared" si="120"/>
        <v>0</v>
      </c>
      <c r="AT260" s="159">
        <f t="shared" si="121"/>
        <v>0</v>
      </c>
      <c r="AU260" s="159">
        <f t="shared" si="122"/>
        <v>0</v>
      </c>
      <c r="AV260" s="159">
        <f t="shared" si="123"/>
        <v>0</v>
      </c>
      <c r="AW260" s="159">
        <f t="shared" si="124"/>
        <v>0</v>
      </c>
      <c r="AX260" s="159">
        <f t="shared" ref="AX260:AX323" si="144">IF(SUMIFS($AP260,$AP260,$BI$24)&gt;0,1,0)</f>
        <v>0</v>
      </c>
      <c r="AY260" s="159" t="str">
        <f t="shared" ref="AY260:AY323" si="145">IF(AQ260=1,$AQ$1,IF(AR260=1,$AR$1,IF(AS260=1,$AS$1,IF(AT260=1,$AT$1,IF(AU260=1,$AU$1,IF(AV260=1,$AV$1,IF(AW260=1,$AW$1,IF(AX260=1,$AX$1,""))))))))</f>
        <v>5千人未満の市町村平均</v>
      </c>
      <c r="AZ260" s="159"/>
    </row>
    <row r="261" spans="1:52" x14ac:dyDescent="0.3">
      <c r="A261" t="str">
        <f t="shared" si="125"/>
        <v>03501</v>
      </c>
      <c r="B261" s="158" t="str">
        <f t="shared" si="126"/>
        <v>03501</v>
      </c>
      <c r="C261">
        <v>3</v>
      </c>
      <c r="D261" t="s">
        <v>30</v>
      </c>
      <c r="E261">
        <v>3501</v>
      </c>
      <c r="F261" t="s">
        <v>1406</v>
      </c>
      <c r="G261">
        <v>106.77800000000001</v>
      </c>
      <c r="H261">
        <v>460.84800000000001</v>
      </c>
      <c r="I261">
        <v>133.64599999999999</v>
      </c>
      <c r="J261">
        <v>574.57600000000002</v>
      </c>
      <c r="K261">
        <v>452.3</v>
      </c>
      <c r="L261">
        <v>1390.462</v>
      </c>
      <c r="M261">
        <v>0</v>
      </c>
      <c r="N261">
        <v>0</v>
      </c>
      <c r="O261">
        <v>0</v>
      </c>
      <c r="P261">
        <v>0</v>
      </c>
      <c r="Q261">
        <v>0</v>
      </c>
      <c r="R261">
        <v>0</v>
      </c>
      <c r="S261">
        <v>0</v>
      </c>
      <c r="T261">
        <v>0</v>
      </c>
      <c r="U261">
        <v>0</v>
      </c>
      <c r="V261">
        <v>0.45200000000000001</v>
      </c>
      <c r="W261">
        <v>5.3259999999999996</v>
      </c>
      <c r="Y261" t="str">
        <f t="shared" si="127"/>
        <v>岩手県</v>
      </c>
      <c r="Z261" t="str">
        <f t="shared" si="128"/>
        <v>岩手県軽米町</v>
      </c>
      <c r="AA261" s="159">
        <f t="shared" si="129"/>
        <v>133.64599999999999</v>
      </c>
      <c r="AB261" s="159">
        <f t="shared" si="130"/>
        <v>574.57600000000002</v>
      </c>
      <c r="AC261" s="159">
        <f t="shared" si="131"/>
        <v>1390.462</v>
      </c>
      <c r="AD261" s="159">
        <f t="shared" si="132"/>
        <v>0</v>
      </c>
      <c r="AE261" s="159">
        <f t="shared" si="133"/>
        <v>0</v>
      </c>
      <c r="AF261" s="159">
        <f t="shared" si="134"/>
        <v>0</v>
      </c>
      <c r="AG261" s="159">
        <f t="shared" si="135"/>
        <v>0</v>
      </c>
      <c r="AH261" s="160">
        <f t="shared" si="136"/>
        <v>2098.6840000000002</v>
      </c>
      <c r="AI261" s="135">
        <f t="shared" si="137"/>
        <v>6.3680859052625341E-2</v>
      </c>
      <c r="AJ261" s="135">
        <f t="shared" si="138"/>
        <v>0.27377918733835105</v>
      </c>
      <c r="AK261" s="135">
        <f t="shared" si="139"/>
        <v>0.66253995360902351</v>
      </c>
      <c r="AL261" s="135">
        <f t="shared" si="140"/>
        <v>0</v>
      </c>
      <c r="AM261" s="135">
        <f t="shared" si="141"/>
        <v>0</v>
      </c>
      <c r="AN261" s="135">
        <f t="shared" si="142"/>
        <v>0</v>
      </c>
      <c r="AO261" s="135">
        <f t="shared" si="143"/>
        <v>0</v>
      </c>
      <c r="AP261" s="159">
        <f>IFERROR(VLOOKUP(A261,人口!$A$2:$E$1748,5,0),0)</f>
        <v>8984</v>
      </c>
      <c r="AQ261" s="159">
        <f t="shared" si="118"/>
        <v>0</v>
      </c>
      <c r="AR261" s="159">
        <f t="shared" si="119"/>
        <v>1</v>
      </c>
      <c r="AS261" s="159">
        <f t="shared" si="120"/>
        <v>0</v>
      </c>
      <c r="AT261" s="159">
        <f t="shared" si="121"/>
        <v>0</v>
      </c>
      <c r="AU261" s="159">
        <f t="shared" si="122"/>
        <v>0</v>
      </c>
      <c r="AV261" s="159">
        <f t="shared" si="123"/>
        <v>0</v>
      </c>
      <c r="AW261" s="159">
        <f t="shared" si="124"/>
        <v>0</v>
      </c>
      <c r="AX261" s="159">
        <f t="shared" si="144"/>
        <v>0</v>
      </c>
      <c r="AY261" s="159" t="str">
        <f t="shared" si="145"/>
        <v>5千～1万人未満の市町村平均</v>
      </c>
      <c r="AZ261" s="159"/>
    </row>
    <row r="262" spans="1:52" x14ac:dyDescent="0.3">
      <c r="A262" t="str">
        <f t="shared" si="125"/>
        <v>03503</v>
      </c>
      <c r="B262" s="158" t="str">
        <f t="shared" si="126"/>
        <v>03503</v>
      </c>
      <c r="C262">
        <v>3</v>
      </c>
      <c r="D262" t="s">
        <v>30</v>
      </c>
      <c r="E262">
        <v>3503</v>
      </c>
      <c r="F262" t="s">
        <v>1433</v>
      </c>
      <c r="G262">
        <v>33.924999999999997</v>
      </c>
      <c r="H262">
        <v>63.719000000000001</v>
      </c>
      <c r="I262">
        <v>42.15</v>
      </c>
      <c r="J262">
        <v>78.715000000000003</v>
      </c>
      <c r="K262">
        <v>221.5</v>
      </c>
      <c r="L262">
        <v>745.01099999999997</v>
      </c>
      <c r="M262">
        <v>2.8340000000000001</v>
      </c>
      <c r="N262">
        <v>16.189</v>
      </c>
      <c r="O262">
        <v>0</v>
      </c>
      <c r="P262">
        <v>0</v>
      </c>
      <c r="Q262">
        <v>0</v>
      </c>
      <c r="R262">
        <v>0</v>
      </c>
      <c r="S262">
        <v>0</v>
      </c>
      <c r="T262">
        <v>0</v>
      </c>
      <c r="U262">
        <v>0</v>
      </c>
      <c r="V262">
        <v>0.182</v>
      </c>
      <c r="W262">
        <v>2.52</v>
      </c>
      <c r="Y262" t="str">
        <f t="shared" si="127"/>
        <v>岩手県</v>
      </c>
      <c r="Z262" t="str">
        <f t="shared" si="128"/>
        <v>岩手県野田村</v>
      </c>
      <c r="AA262" s="159">
        <f t="shared" si="129"/>
        <v>42.15</v>
      </c>
      <c r="AB262" s="159">
        <f t="shared" si="130"/>
        <v>78.715000000000003</v>
      </c>
      <c r="AC262" s="159">
        <f t="shared" si="131"/>
        <v>745.01099999999997</v>
      </c>
      <c r="AD262" s="159">
        <f t="shared" si="132"/>
        <v>16.189</v>
      </c>
      <c r="AE262" s="159">
        <f t="shared" si="133"/>
        <v>0</v>
      </c>
      <c r="AF262" s="159">
        <f t="shared" si="134"/>
        <v>0</v>
      </c>
      <c r="AG262" s="159">
        <f t="shared" si="135"/>
        <v>0</v>
      </c>
      <c r="AH262" s="160">
        <f t="shared" si="136"/>
        <v>882.06499999999994</v>
      </c>
      <c r="AI262" s="135">
        <f t="shared" si="137"/>
        <v>4.7785594032185838E-2</v>
      </c>
      <c r="AJ262" s="135">
        <f t="shared" si="138"/>
        <v>8.9239455142194751E-2</v>
      </c>
      <c r="AK262" s="135">
        <f t="shared" si="139"/>
        <v>0.84462142812604513</v>
      </c>
      <c r="AL262" s="135">
        <f t="shared" si="140"/>
        <v>1.8353522699574295E-2</v>
      </c>
      <c r="AM262" s="135">
        <f t="shared" si="141"/>
        <v>0</v>
      </c>
      <c r="AN262" s="135">
        <f t="shared" si="142"/>
        <v>0</v>
      </c>
      <c r="AO262" s="135">
        <f t="shared" si="143"/>
        <v>0</v>
      </c>
      <c r="AP262" s="159">
        <f>IFERROR(VLOOKUP(A262,人口!$A$2:$E$1748,5,0),0)</f>
        <v>4220</v>
      </c>
      <c r="AQ262" s="159">
        <f t="shared" si="118"/>
        <v>1</v>
      </c>
      <c r="AR262" s="159">
        <f t="shared" si="119"/>
        <v>0</v>
      </c>
      <c r="AS262" s="159">
        <f t="shared" si="120"/>
        <v>0</v>
      </c>
      <c r="AT262" s="159">
        <f t="shared" si="121"/>
        <v>0</v>
      </c>
      <c r="AU262" s="159">
        <f t="shared" si="122"/>
        <v>0</v>
      </c>
      <c r="AV262" s="159">
        <f t="shared" si="123"/>
        <v>0</v>
      </c>
      <c r="AW262" s="159">
        <f t="shared" si="124"/>
        <v>0</v>
      </c>
      <c r="AX262" s="159">
        <f t="shared" si="144"/>
        <v>0</v>
      </c>
      <c r="AY262" s="159" t="str">
        <f t="shared" si="145"/>
        <v>5千人未満の市町村平均</v>
      </c>
      <c r="AZ262" s="159"/>
    </row>
    <row r="263" spans="1:52" x14ac:dyDescent="0.3">
      <c r="A263" t="str">
        <f t="shared" si="125"/>
        <v>03506</v>
      </c>
      <c r="B263" s="158" t="str">
        <f t="shared" si="126"/>
        <v>03506</v>
      </c>
      <c r="C263">
        <v>3</v>
      </c>
      <c r="D263" t="s">
        <v>30</v>
      </c>
      <c r="E263">
        <v>3506</v>
      </c>
      <c r="F263" t="s">
        <v>1461</v>
      </c>
      <c r="G263">
        <v>76.474000000000004</v>
      </c>
      <c r="H263">
        <v>294.68</v>
      </c>
      <c r="I263">
        <v>93.585999999999999</v>
      </c>
      <c r="J263">
        <v>359.71300000000002</v>
      </c>
      <c r="K263">
        <v>304.89999999999998</v>
      </c>
      <c r="L263">
        <v>874.27200000000005</v>
      </c>
      <c r="M263">
        <v>0</v>
      </c>
      <c r="N263">
        <v>0</v>
      </c>
      <c r="O263">
        <v>0</v>
      </c>
      <c r="P263">
        <v>0</v>
      </c>
      <c r="Q263">
        <v>0</v>
      </c>
      <c r="R263">
        <v>0</v>
      </c>
      <c r="S263">
        <v>0</v>
      </c>
      <c r="T263">
        <v>0</v>
      </c>
      <c r="U263">
        <v>0</v>
      </c>
      <c r="V263">
        <v>0.27700000000000002</v>
      </c>
      <c r="W263">
        <v>3.3769999999999998</v>
      </c>
      <c r="Y263" t="str">
        <f t="shared" si="127"/>
        <v>岩手県</v>
      </c>
      <c r="Z263" t="str">
        <f t="shared" si="128"/>
        <v>岩手県九戸村</v>
      </c>
      <c r="AA263" s="159">
        <f t="shared" si="129"/>
        <v>93.585999999999999</v>
      </c>
      <c r="AB263" s="159">
        <f t="shared" si="130"/>
        <v>359.71300000000002</v>
      </c>
      <c r="AC263" s="159">
        <f t="shared" si="131"/>
        <v>874.27200000000005</v>
      </c>
      <c r="AD263" s="159">
        <f t="shared" si="132"/>
        <v>0</v>
      </c>
      <c r="AE263" s="159">
        <f t="shared" si="133"/>
        <v>0</v>
      </c>
      <c r="AF263" s="159">
        <f t="shared" si="134"/>
        <v>0</v>
      </c>
      <c r="AG263" s="159">
        <f t="shared" si="135"/>
        <v>0</v>
      </c>
      <c r="AH263" s="160">
        <f t="shared" si="136"/>
        <v>1327.5710000000001</v>
      </c>
      <c r="AI263" s="135">
        <f t="shared" si="137"/>
        <v>7.04941581278892E-2</v>
      </c>
      <c r="AJ263" s="135">
        <f t="shared" si="138"/>
        <v>0.27095575302563857</v>
      </c>
      <c r="AK263" s="135">
        <f t="shared" si="139"/>
        <v>0.65855008884647226</v>
      </c>
      <c r="AL263" s="135">
        <f t="shared" si="140"/>
        <v>0</v>
      </c>
      <c r="AM263" s="135">
        <f t="shared" si="141"/>
        <v>0</v>
      </c>
      <c r="AN263" s="135">
        <f t="shared" si="142"/>
        <v>0</v>
      </c>
      <c r="AO263" s="135">
        <f t="shared" si="143"/>
        <v>0</v>
      </c>
      <c r="AP263" s="159">
        <f>IFERROR(VLOOKUP(A263,人口!$A$2:$E$1748,5,0),0)</f>
        <v>5706</v>
      </c>
      <c r="AQ263" s="159">
        <f t="shared" si="118"/>
        <v>0</v>
      </c>
      <c r="AR263" s="159">
        <f t="shared" si="119"/>
        <v>1</v>
      </c>
      <c r="AS263" s="159">
        <f t="shared" si="120"/>
        <v>0</v>
      </c>
      <c r="AT263" s="159">
        <f t="shared" si="121"/>
        <v>0</v>
      </c>
      <c r="AU263" s="159">
        <f t="shared" si="122"/>
        <v>0</v>
      </c>
      <c r="AV263" s="159">
        <f t="shared" si="123"/>
        <v>0</v>
      </c>
      <c r="AW263" s="159">
        <f t="shared" si="124"/>
        <v>0</v>
      </c>
      <c r="AX263" s="159">
        <f t="shared" si="144"/>
        <v>0</v>
      </c>
      <c r="AY263" s="159" t="str">
        <f t="shared" si="145"/>
        <v>5千～1万人未満の市町村平均</v>
      </c>
      <c r="AZ263" s="159"/>
    </row>
    <row r="264" spans="1:52" x14ac:dyDescent="0.3">
      <c r="A264" t="str">
        <f t="shared" si="125"/>
        <v>03507</v>
      </c>
      <c r="B264" s="158" t="str">
        <f t="shared" si="126"/>
        <v>03507</v>
      </c>
      <c r="C264">
        <v>3</v>
      </c>
      <c r="D264" t="s">
        <v>30</v>
      </c>
      <c r="E264">
        <v>3507</v>
      </c>
      <c r="F264" t="s">
        <v>1487</v>
      </c>
      <c r="G264">
        <v>170.309</v>
      </c>
      <c r="H264">
        <v>777.12800000000004</v>
      </c>
      <c r="I264">
        <v>215.61</v>
      </c>
      <c r="J264">
        <v>979.70500000000004</v>
      </c>
      <c r="K264">
        <v>892.1</v>
      </c>
      <c r="L264">
        <v>2836.6260000000002</v>
      </c>
      <c r="M264">
        <v>1.66</v>
      </c>
      <c r="N264">
        <v>9.4819999999999993</v>
      </c>
      <c r="O264">
        <v>0</v>
      </c>
      <c r="P264">
        <v>0</v>
      </c>
      <c r="Q264">
        <v>0</v>
      </c>
      <c r="R264">
        <v>0</v>
      </c>
      <c r="S264">
        <v>0</v>
      </c>
      <c r="T264">
        <v>0</v>
      </c>
      <c r="U264">
        <v>0</v>
      </c>
      <c r="V264">
        <v>0.78400000000000003</v>
      </c>
      <c r="W264">
        <v>9.23</v>
      </c>
      <c r="Y264" t="str">
        <f t="shared" si="127"/>
        <v>岩手県</v>
      </c>
      <c r="Z264" t="str">
        <f t="shared" si="128"/>
        <v>岩手県洋野町</v>
      </c>
      <c r="AA264" s="159">
        <f t="shared" si="129"/>
        <v>215.61</v>
      </c>
      <c r="AB264" s="159">
        <f t="shared" si="130"/>
        <v>979.70500000000004</v>
      </c>
      <c r="AC264" s="159">
        <f t="shared" si="131"/>
        <v>2836.6260000000002</v>
      </c>
      <c r="AD264" s="159">
        <f t="shared" si="132"/>
        <v>9.4819999999999993</v>
      </c>
      <c r="AE264" s="159">
        <f t="shared" si="133"/>
        <v>0</v>
      </c>
      <c r="AF264" s="159">
        <f t="shared" si="134"/>
        <v>0</v>
      </c>
      <c r="AG264" s="159">
        <f t="shared" si="135"/>
        <v>0</v>
      </c>
      <c r="AH264" s="160">
        <f t="shared" si="136"/>
        <v>4041.4230000000002</v>
      </c>
      <c r="AI264" s="135">
        <f t="shared" si="137"/>
        <v>5.3350020524948763E-2</v>
      </c>
      <c r="AJ264" s="135">
        <f t="shared" si="138"/>
        <v>0.24241585204023433</v>
      </c>
      <c r="AK264" s="135">
        <f t="shared" si="139"/>
        <v>0.70188792412969392</v>
      </c>
      <c r="AL264" s="135">
        <f t="shared" si="140"/>
        <v>2.3462033051229723E-3</v>
      </c>
      <c r="AM264" s="135">
        <f t="shared" si="141"/>
        <v>0</v>
      </c>
      <c r="AN264" s="135">
        <f t="shared" si="142"/>
        <v>0</v>
      </c>
      <c r="AO264" s="135">
        <f t="shared" si="143"/>
        <v>0</v>
      </c>
      <c r="AP264" s="159">
        <f>IFERROR(VLOOKUP(A264,人口!$A$2:$E$1748,5,0),0)</f>
        <v>16436</v>
      </c>
      <c r="AQ264" s="159">
        <f t="shared" si="118"/>
        <v>0</v>
      </c>
      <c r="AR264" s="159">
        <f t="shared" si="119"/>
        <v>0</v>
      </c>
      <c r="AS264" s="159">
        <f t="shared" si="120"/>
        <v>1</v>
      </c>
      <c r="AT264" s="159">
        <f t="shared" si="121"/>
        <v>0</v>
      </c>
      <c r="AU264" s="159">
        <f t="shared" si="122"/>
        <v>0</v>
      </c>
      <c r="AV264" s="159">
        <f t="shared" si="123"/>
        <v>0</v>
      </c>
      <c r="AW264" s="159">
        <f t="shared" si="124"/>
        <v>0</v>
      </c>
      <c r="AX264" s="159">
        <f t="shared" si="144"/>
        <v>0</v>
      </c>
      <c r="AY264" s="159" t="str">
        <f t="shared" si="145"/>
        <v>1万～3万人未満の市町村平均</v>
      </c>
      <c r="AZ264" s="159"/>
    </row>
    <row r="265" spans="1:52" x14ac:dyDescent="0.3">
      <c r="A265" t="str">
        <f t="shared" si="125"/>
        <v>03524</v>
      </c>
      <c r="B265" s="158" t="str">
        <f t="shared" si="126"/>
        <v>03524</v>
      </c>
      <c r="C265">
        <v>3</v>
      </c>
      <c r="D265" t="s">
        <v>30</v>
      </c>
      <c r="E265">
        <v>3524</v>
      </c>
      <c r="F265" t="s">
        <v>1510</v>
      </c>
      <c r="G265">
        <v>109.988</v>
      </c>
      <c r="H265">
        <v>875.28300000000002</v>
      </c>
      <c r="I265">
        <v>133.50399999999999</v>
      </c>
      <c r="J265">
        <v>1059.31</v>
      </c>
      <c r="K265">
        <v>595.6</v>
      </c>
      <c r="L265">
        <v>1847.9870000000001</v>
      </c>
      <c r="M265">
        <v>7.9779999999999998</v>
      </c>
      <c r="N265">
        <v>40.753</v>
      </c>
      <c r="O265">
        <v>0</v>
      </c>
      <c r="P265">
        <v>0</v>
      </c>
      <c r="Q265">
        <v>0</v>
      </c>
      <c r="R265">
        <v>0</v>
      </c>
      <c r="S265">
        <v>0</v>
      </c>
      <c r="T265">
        <v>0</v>
      </c>
      <c r="U265">
        <v>0</v>
      </c>
      <c r="V265">
        <v>0.61499999999999999</v>
      </c>
      <c r="W265">
        <v>7.6459999999999999</v>
      </c>
      <c r="Y265" t="str">
        <f t="shared" si="127"/>
        <v>岩手県</v>
      </c>
      <c r="Z265" t="str">
        <f t="shared" si="128"/>
        <v>岩手県一戸町</v>
      </c>
      <c r="AA265" s="159">
        <f t="shared" si="129"/>
        <v>133.50399999999999</v>
      </c>
      <c r="AB265" s="159">
        <f t="shared" si="130"/>
        <v>1059.31</v>
      </c>
      <c r="AC265" s="159">
        <f t="shared" si="131"/>
        <v>1847.9870000000001</v>
      </c>
      <c r="AD265" s="159">
        <f t="shared" si="132"/>
        <v>40.753</v>
      </c>
      <c r="AE265" s="159">
        <f t="shared" si="133"/>
        <v>0</v>
      </c>
      <c r="AF265" s="159">
        <f t="shared" si="134"/>
        <v>0</v>
      </c>
      <c r="AG265" s="159">
        <f t="shared" si="135"/>
        <v>0</v>
      </c>
      <c r="AH265" s="160">
        <f t="shared" si="136"/>
        <v>3081.5540000000001</v>
      </c>
      <c r="AI265" s="135">
        <f t="shared" si="137"/>
        <v>4.332359582210793E-2</v>
      </c>
      <c r="AJ265" s="135">
        <f t="shared" si="138"/>
        <v>0.3437583764555156</v>
      </c>
      <c r="AK265" s="135">
        <f t="shared" si="139"/>
        <v>0.59969320673919713</v>
      </c>
      <c r="AL265" s="135">
        <f t="shared" si="140"/>
        <v>1.3224820983179265E-2</v>
      </c>
      <c r="AM265" s="135">
        <f t="shared" si="141"/>
        <v>0</v>
      </c>
      <c r="AN265" s="135">
        <f t="shared" si="142"/>
        <v>0</v>
      </c>
      <c r="AO265" s="135">
        <f t="shared" si="143"/>
        <v>0</v>
      </c>
      <c r="AP265" s="159">
        <f>IFERROR(VLOOKUP(A265,人口!$A$2:$E$1748,5,0),0)</f>
        <v>12210</v>
      </c>
      <c r="AQ265" s="159">
        <f t="shared" si="118"/>
        <v>0</v>
      </c>
      <c r="AR265" s="159">
        <f t="shared" si="119"/>
        <v>0</v>
      </c>
      <c r="AS265" s="159">
        <f t="shared" si="120"/>
        <v>1</v>
      </c>
      <c r="AT265" s="159">
        <f t="shared" si="121"/>
        <v>0</v>
      </c>
      <c r="AU265" s="159">
        <f t="shared" si="122"/>
        <v>0</v>
      </c>
      <c r="AV265" s="159">
        <f t="shared" si="123"/>
        <v>0</v>
      </c>
      <c r="AW265" s="159">
        <f t="shared" si="124"/>
        <v>0</v>
      </c>
      <c r="AX265" s="159">
        <f t="shared" si="144"/>
        <v>0</v>
      </c>
      <c r="AY265" s="159" t="str">
        <f t="shared" si="145"/>
        <v>1万～3万人未満の市町村平均</v>
      </c>
      <c r="AZ265" s="159"/>
    </row>
    <row r="266" spans="1:52" x14ac:dyDescent="0.3">
      <c r="A266" t="str">
        <f t="shared" si="125"/>
        <v>099</v>
      </c>
      <c r="B266" s="158" t="str">
        <f t="shared" si="126"/>
        <v>099</v>
      </c>
      <c r="C266">
        <v>4</v>
      </c>
      <c r="D266" t="s">
        <v>31</v>
      </c>
      <c r="E266">
        <v>99</v>
      </c>
      <c r="Y266" t="str">
        <f t="shared" si="127"/>
        <v>宮城県</v>
      </c>
      <c r="Z266" t="str">
        <f t="shared" si="128"/>
        <v>宮城県</v>
      </c>
      <c r="AA266" s="159">
        <f t="shared" si="129"/>
        <v>0</v>
      </c>
      <c r="AB266" s="159">
        <f t="shared" si="130"/>
        <v>0</v>
      </c>
      <c r="AC266" s="159">
        <f t="shared" si="131"/>
        <v>0</v>
      </c>
      <c r="AD266" s="159">
        <f t="shared" si="132"/>
        <v>0</v>
      </c>
      <c r="AE266" s="159">
        <f t="shared" si="133"/>
        <v>0</v>
      </c>
      <c r="AF266" s="159">
        <f t="shared" si="134"/>
        <v>0</v>
      </c>
      <c r="AG266" s="159">
        <f t="shared" si="135"/>
        <v>0</v>
      </c>
      <c r="AH266" s="160">
        <f t="shared" si="136"/>
        <v>0</v>
      </c>
      <c r="AI266" s="135" t="str">
        <f t="shared" si="137"/>
        <v/>
      </c>
      <c r="AJ266" s="135" t="str">
        <f t="shared" si="138"/>
        <v/>
      </c>
      <c r="AK266" s="135" t="str">
        <f t="shared" si="139"/>
        <v/>
      </c>
      <c r="AL266" s="135" t="str">
        <f t="shared" si="140"/>
        <v/>
      </c>
      <c r="AM266" s="135" t="str">
        <f t="shared" si="141"/>
        <v/>
      </c>
      <c r="AN266" s="135" t="str">
        <f t="shared" si="142"/>
        <v/>
      </c>
      <c r="AO266" s="135" t="str">
        <f t="shared" si="143"/>
        <v/>
      </c>
      <c r="AP266" s="159">
        <f>IFERROR(VLOOKUP(A266,人口!$A$2:$E$1748,5,0),0)</f>
        <v>0</v>
      </c>
      <c r="AQ266" s="159">
        <f t="shared" si="118"/>
        <v>0</v>
      </c>
      <c r="AR266" s="159">
        <f t="shared" si="119"/>
        <v>0</v>
      </c>
      <c r="AS266" s="159">
        <f t="shared" si="120"/>
        <v>0</v>
      </c>
      <c r="AT266" s="159">
        <f t="shared" si="121"/>
        <v>0</v>
      </c>
      <c r="AU266" s="159">
        <f t="shared" si="122"/>
        <v>0</v>
      </c>
      <c r="AV266" s="159">
        <f t="shared" si="123"/>
        <v>0</v>
      </c>
      <c r="AW266" s="159">
        <f t="shared" si="124"/>
        <v>0</v>
      </c>
      <c r="AX266" s="159">
        <f t="shared" si="144"/>
        <v>0</v>
      </c>
      <c r="AY266" s="159" t="str">
        <f t="shared" si="145"/>
        <v/>
      </c>
      <c r="AZ266" s="159"/>
    </row>
    <row r="267" spans="1:52" x14ac:dyDescent="0.3">
      <c r="A267" t="str">
        <f t="shared" si="125"/>
        <v>04100</v>
      </c>
      <c r="B267" s="158" t="str">
        <f t="shared" si="126"/>
        <v>04100</v>
      </c>
      <c r="C267">
        <v>4</v>
      </c>
      <c r="D267" t="s">
        <v>31</v>
      </c>
      <c r="E267">
        <v>4100</v>
      </c>
      <c r="F267" t="s">
        <v>78</v>
      </c>
      <c r="G267">
        <v>2661.5549999999998</v>
      </c>
      <c r="H267">
        <v>823.45600000000002</v>
      </c>
      <c r="I267">
        <v>3388.5239999999999</v>
      </c>
      <c r="J267">
        <v>1042.1130000000001</v>
      </c>
      <c r="K267">
        <v>704.7</v>
      </c>
      <c r="L267">
        <v>1930.183</v>
      </c>
      <c r="M267">
        <v>18.286999999999999</v>
      </c>
      <c r="N267">
        <v>108.054</v>
      </c>
      <c r="O267">
        <v>0</v>
      </c>
      <c r="P267">
        <v>0</v>
      </c>
      <c r="Q267">
        <v>0</v>
      </c>
      <c r="R267">
        <v>0.29099999999999998</v>
      </c>
      <c r="S267">
        <v>0</v>
      </c>
      <c r="T267">
        <v>0</v>
      </c>
      <c r="U267">
        <v>1.7829999999999999</v>
      </c>
      <c r="V267">
        <v>29.140999999999998</v>
      </c>
      <c r="W267">
        <v>385.50299999999999</v>
      </c>
      <c r="Y267" t="str">
        <f t="shared" si="127"/>
        <v>宮城県</v>
      </c>
      <c r="Z267" t="str">
        <f t="shared" si="128"/>
        <v>宮城県仙台市</v>
      </c>
      <c r="AA267" s="159">
        <f t="shared" si="129"/>
        <v>3388.5239999999999</v>
      </c>
      <c r="AB267" s="159">
        <f t="shared" si="130"/>
        <v>1042.1130000000001</v>
      </c>
      <c r="AC267" s="159">
        <f t="shared" si="131"/>
        <v>1930.183</v>
      </c>
      <c r="AD267" s="159">
        <f t="shared" si="132"/>
        <v>108.054</v>
      </c>
      <c r="AE267" s="159">
        <f t="shared" si="133"/>
        <v>0</v>
      </c>
      <c r="AF267" s="159">
        <f t="shared" si="134"/>
        <v>0</v>
      </c>
      <c r="AG267" s="159">
        <f t="shared" si="135"/>
        <v>1.7829999999999999</v>
      </c>
      <c r="AH267" s="160">
        <f t="shared" si="136"/>
        <v>6470.6570000000002</v>
      </c>
      <c r="AI267" s="135">
        <f t="shared" si="137"/>
        <v>0.52367541657670924</v>
      </c>
      <c r="AJ267" s="135">
        <f t="shared" si="138"/>
        <v>0.16105211572797012</v>
      </c>
      <c r="AK267" s="135">
        <f t="shared" si="139"/>
        <v>0.29829783899842011</v>
      </c>
      <c r="AL267" s="135">
        <f t="shared" si="140"/>
        <v>1.6699077079808125E-2</v>
      </c>
      <c r="AM267" s="135">
        <f t="shared" si="141"/>
        <v>0</v>
      </c>
      <c r="AN267" s="135">
        <f t="shared" si="142"/>
        <v>0</v>
      </c>
      <c r="AO267" s="135">
        <f t="shared" si="143"/>
        <v>2.7555161709236014E-4</v>
      </c>
      <c r="AP267" s="159">
        <f>IFERROR(VLOOKUP(A267,人口!$A$2:$E$1748,5,0),0)</f>
        <v>1064060</v>
      </c>
      <c r="AQ267" s="159">
        <f t="shared" si="118"/>
        <v>0</v>
      </c>
      <c r="AR267" s="159">
        <f t="shared" si="119"/>
        <v>0</v>
      </c>
      <c r="AS267" s="159">
        <f t="shared" si="120"/>
        <v>0</v>
      </c>
      <c r="AT267" s="159">
        <f t="shared" si="121"/>
        <v>0</v>
      </c>
      <c r="AU267" s="159">
        <f t="shared" si="122"/>
        <v>0</v>
      </c>
      <c r="AV267" s="159">
        <f t="shared" si="123"/>
        <v>0</v>
      </c>
      <c r="AW267" s="159">
        <f t="shared" si="124"/>
        <v>0</v>
      </c>
      <c r="AX267" s="159">
        <f t="shared" si="144"/>
        <v>1</v>
      </c>
      <c r="AY267" s="159" t="str">
        <f t="shared" si="145"/>
        <v>100万人以上の市町村平均</v>
      </c>
      <c r="AZ267" s="159"/>
    </row>
    <row r="268" spans="1:52" x14ac:dyDescent="0.3">
      <c r="A268" t="str">
        <f t="shared" si="125"/>
        <v>04202</v>
      </c>
      <c r="B268" s="158" t="str">
        <f t="shared" si="126"/>
        <v>04202</v>
      </c>
      <c r="C268">
        <v>4</v>
      </c>
      <c r="D268" t="s">
        <v>31</v>
      </c>
      <c r="E268">
        <v>4202</v>
      </c>
      <c r="F268" t="s">
        <v>128</v>
      </c>
      <c r="G268">
        <v>674.01700000000005</v>
      </c>
      <c r="H268">
        <v>578.68299999999999</v>
      </c>
      <c r="I268">
        <v>906.80700000000002</v>
      </c>
      <c r="J268">
        <v>774.15</v>
      </c>
      <c r="K268">
        <v>601</v>
      </c>
      <c r="L268">
        <v>1854.367</v>
      </c>
      <c r="M268">
        <v>0.19500000000000001</v>
      </c>
      <c r="N268">
        <v>1.212</v>
      </c>
      <c r="O268">
        <v>0</v>
      </c>
      <c r="P268">
        <v>0</v>
      </c>
      <c r="Q268">
        <v>0</v>
      </c>
      <c r="R268">
        <v>0</v>
      </c>
      <c r="S268">
        <v>0</v>
      </c>
      <c r="T268">
        <v>0</v>
      </c>
      <c r="U268">
        <v>0</v>
      </c>
      <c r="V268">
        <v>7.6950000000000003</v>
      </c>
      <c r="W268">
        <v>75.244</v>
      </c>
      <c r="Y268" t="str">
        <f t="shared" si="127"/>
        <v>宮城県</v>
      </c>
      <c r="Z268" t="str">
        <f t="shared" si="128"/>
        <v>宮城県石巻市</v>
      </c>
      <c r="AA268" s="159">
        <f t="shared" si="129"/>
        <v>906.80700000000002</v>
      </c>
      <c r="AB268" s="159">
        <f t="shared" si="130"/>
        <v>774.15</v>
      </c>
      <c r="AC268" s="159">
        <f t="shared" si="131"/>
        <v>1854.367</v>
      </c>
      <c r="AD268" s="159">
        <f t="shared" si="132"/>
        <v>1.212</v>
      </c>
      <c r="AE268" s="159">
        <f t="shared" si="133"/>
        <v>0</v>
      </c>
      <c r="AF268" s="159">
        <f t="shared" si="134"/>
        <v>0</v>
      </c>
      <c r="AG268" s="159">
        <f t="shared" si="135"/>
        <v>0</v>
      </c>
      <c r="AH268" s="160">
        <f t="shared" si="136"/>
        <v>3536.5359999999996</v>
      </c>
      <c r="AI268" s="135">
        <f t="shared" si="137"/>
        <v>0.25641107569667043</v>
      </c>
      <c r="AJ268" s="135">
        <f t="shared" si="138"/>
        <v>0.21890064175792359</v>
      </c>
      <c r="AK268" s="135">
        <f t="shared" si="139"/>
        <v>0.52434557431339601</v>
      </c>
      <c r="AL268" s="135">
        <f t="shared" si="140"/>
        <v>3.4270823201007993E-4</v>
      </c>
      <c r="AM268" s="135">
        <f t="shared" si="141"/>
        <v>0</v>
      </c>
      <c r="AN268" s="135">
        <f t="shared" si="142"/>
        <v>0</v>
      </c>
      <c r="AO268" s="135">
        <f t="shared" si="143"/>
        <v>0</v>
      </c>
      <c r="AP268" s="159">
        <f>IFERROR(VLOOKUP(A268,人口!$A$2:$E$1748,5,0),0)</f>
        <v>142638</v>
      </c>
      <c r="AQ268" s="159">
        <f t="shared" si="118"/>
        <v>0</v>
      </c>
      <c r="AR268" s="159">
        <f t="shared" si="119"/>
        <v>0</v>
      </c>
      <c r="AS268" s="159">
        <f t="shared" si="120"/>
        <v>0</v>
      </c>
      <c r="AT268" s="159">
        <f t="shared" si="121"/>
        <v>0</v>
      </c>
      <c r="AU268" s="159">
        <f t="shared" si="122"/>
        <v>1</v>
      </c>
      <c r="AV268" s="159">
        <f t="shared" si="123"/>
        <v>0</v>
      </c>
      <c r="AW268" s="159">
        <f t="shared" si="124"/>
        <v>0</v>
      </c>
      <c r="AX268" s="159">
        <f t="shared" si="144"/>
        <v>0</v>
      </c>
      <c r="AY268" s="159" t="str">
        <f t="shared" si="145"/>
        <v>10万～20万人未満の市町村平均</v>
      </c>
      <c r="AZ268" s="159"/>
    </row>
    <row r="269" spans="1:52" x14ac:dyDescent="0.3">
      <c r="A269" t="str">
        <f t="shared" si="125"/>
        <v>04203</v>
      </c>
      <c r="B269" s="158" t="str">
        <f t="shared" si="126"/>
        <v>04203</v>
      </c>
      <c r="C269">
        <v>4</v>
      </c>
      <c r="D269" t="s">
        <v>31</v>
      </c>
      <c r="E269">
        <v>4203</v>
      </c>
      <c r="F269" t="s">
        <v>196</v>
      </c>
      <c r="G269">
        <v>161.286</v>
      </c>
      <c r="H269">
        <v>6.9720000000000004</v>
      </c>
      <c r="I269">
        <v>207.85900000000001</v>
      </c>
      <c r="J269">
        <v>8.9209999999999994</v>
      </c>
      <c r="K269">
        <v>1.3</v>
      </c>
      <c r="L269">
        <v>2.7429999999999999</v>
      </c>
      <c r="M269">
        <v>0</v>
      </c>
      <c r="N269">
        <v>0</v>
      </c>
      <c r="O269">
        <v>0</v>
      </c>
      <c r="P269">
        <v>0</v>
      </c>
      <c r="Q269">
        <v>0</v>
      </c>
      <c r="R269">
        <v>0</v>
      </c>
      <c r="S269">
        <v>0</v>
      </c>
      <c r="T269">
        <v>0</v>
      </c>
      <c r="U269">
        <v>0</v>
      </c>
      <c r="V269">
        <v>2.1179999999999999</v>
      </c>
      <c r="W269">
        <v>26.834</v>
      </c>
      <c r="Y269" t="str">
        <f t="shared" si="127"/>
        <v>宮城県</v>
      </c>
      <c r="Z269" t="str">
        <f t="shared" si="128"/>
        <v>宮城県塩竈市</v>
      </c>
      <c r="AA269" s="159">
        <f t="shared" si="129"/>
        <v>207.85900000000001</v>
      </c>
      <c r="AB269" s="159">
        <f t="shared" si="130"/>
        <v>8.9209999999999994</v>
      </c>
      <c r="AC269" s="159">
        <f t="shared" si="131"/>
        <v>2.7429999999999999</v>
      </c>
      <c r="AD269" s="159">
        <f t="shared" si="132"/>
        <v>0</v>
      </c>
      <c r="AE269" s="159">
        <f t="shared" si="133"/>
        <v>0</v>
      </c>
      <c r="AF269" s="159">
        <f t="shared" si="134"/>
        <v>0</v>
      </c>
      <c r="AG269" s="159">
        <f t="shared" si="135"/>
        <v>0</v>
      </c>
      <c r="AH269" s="160">
        <f t="shared" si="136"/>
        <v>219.523</v>
      </c>
      <c r="AI269" s="135">
        <f t="shared" si="137"/>
        <v>0.9468666153432671</v>
      </c>
      <c r="AJ269" s="135">
        <f t="shared" si="138"/>
        <v>4.0638110812989979E-2</v>
      </c>
      <c r="AK269" s="135">
        <f t="shared" si="139"/>
        <v>1.2495273843743025E-2</v>
      </c>
      <c r="AL269" s="135">
        <f t="shared" si="140"/>
        <v>0</v>
      </c>
      <c r="AM269" s="135">
        <f t="shared" si="141"/>
        <v>0</v>
      </c>
      <c r="AN269" s="135">
        <f t="shared" si="142"/>
        <v>0</v>
      </c>
      <c r="AO269" s="135">
        <f t="shared" si="143"/>
        <v>0</v>
      </c>
      <c r="AP269" s="159">
        <f>IFERROR(VLOOKUP(A269,人口!$A$2:$E$1748,5,0),0)</f>
        <v>53975</v>
      </c>
      <c r="AQ269" s="159">
        <f t="shared" si="118"/>
        <v>0</v>
      </c>
      <c r="AR269" s="159">
        <f t="shared" si="119"/>
        <v>0</v>
      </c>
      <c r="AS269" s="159">
        <f t="shared" si="120"/>
        <v>0</v>
      </c>
      <c r="AT269" s="159">
        <f t="shared" si="121"/>
        <v>1</v>
      </c>
      <c r="AU269" s="159">
        <f t="shared" si="122"/>
        <v>0</v>
      </c>
      <c r="AV269" s="159">
        <f t="shared" si="123"/>
        <v>0</v>
      </c>
      <c r="AW269" s="159">
        <f t="shared" si="124"/>
        <v>0</v>
      </c>
      <c r="AX269" s="159">
        <f t="shared" si="144"/>
        <v>0</v>
      </c>
      <c r="AY269" s="159" t="str">
        <f t="shared" si="145"/>
        <v>3万～10万人未満の市町村平均</v>
      </c>
      <c r="AZ269" s="159"/>
    </row>
    <row r="270" spans="1:52" x14ac:dyDescent="0.3">
      <c r="A270" t="str">
        <f t="shared" si="125"/>
        <v>04205</v>
      </c>
      <c r="B270" s="158" t="str">
        <f t="shared" si="126"/>
        <v>04205</v>
      </c>
      <c r="C270">
        <v>4</v>
      </c>
      <c r="D270" t="s">
        <v>31</v>
      </c>
      <c r="E270">
        <v>4205</v>
      </c>
      <c r="F270" t="s">
        <v>257</v>
      </c>
      <c r="G270">
        <v>338.41</v>
      </c>
      <c r="H270">
        <v>249.083</v>
      </c>
      <c r="I270">
        <v>436.49200000000002</v>
      </c>
      <c r="J270">
        <v>319.447</v>
      </c>
      <c r="K270">
        <v>417.4</v>
      </c>
      <c r="L270">
        <v>1316.4090000000001</v>
      </c>
      <c r="M270">
        <v>4.5940000000000003</v>
      </c>
      <c r="N270">
        <v>28.367999999999999</v>
      </c>
      <c r="O270">
        <v>0</v>
      </c>
      <c r="P270">
        <v>0</v>
      </c>
      <c r="Q270">
        <v>0</v>
      </c>
      <c r="R270">
        <v>0</v>
      </c>
      <c r="S270">
        <v>0</v>
      </c>
      <c r="T270">
        <v>0</v>
      </c>
      <c r="U270">
        <v>0</v>
      </c>
      <c r="V270">
        <v>4.0830000000000002</v>
      </c>
      <c r="W270">
        <v>40.000999999999998</v>
      </c>
      <c r="Y270" t="str">
        <f t="shared" si="127"/>
        <v>宮城県</v>
      </c>
      <c r="Z270" t="str">
        <f t="shared" si="128"/>
        <v>宮城県気仙沼市</v>
      </c>
      <c r="AA270" s="159">
        <f t="shared" si="129"/>
        <v>436.49200000000002</v>
      </c>
      <c r="AB270" s="159">
        <f t="shared" si="130"/>
        <v>319.447</v>
      </c>
      <c r="AC270" s="159">
        <f t="shared" si="131"/>
        <v>1316.4090000000001</v>
      </c>
      <c r="AD270" s="159">
        <f t="shared" si="132"/>
        <v>28.367999999999999</v>
      </c>
      <c r="AE270" s="159">
        <f t="shared" si="133"/>
        <v>0</v>
      </c>
      <c r="AF270" s="159">
        <f t="shared" si="134"/>
        <v>0</v>
      </c>
      <c r="AG270" s="159">
        <f t="shared" si="135"/>
        <v>0</v>
      </c>
      <c r="AH270" s="160">
        <f t="shared" si="136"/>
        <v>2100.7159999999999</v>
      </c>
      <c r="AI270" s="135">
        <f t="shared" si="137"/>
        <v>0.2077824893988526</v>
      </c>
      <c r="AJ270" s="135">
        <f t="shared" si="138"/>
        <v>0.1520657718606418</v>
      </c>
      <c r="AK270" s="135">
        <f t="shared" si="139"/>
        <v>0.62664777152170981</v>
      </c>
      <c r="AL270" s="135">
        <f t="shared" si="140"/>
        <v>1.3503967218795878E-2</v>
      </c>
      <c r="AM270" s="135">
        <f t="shared" si="141"/>
        <v>0</v>
      </c>
      <c r="AN270" s="135">
        <f t="shared" si="142"/>
        <v>0</v>
      </c>
      <c r="AO270" s="135">
        <f t="shared" si="143"/>
        <v>0</v>
      </c>
      <c r="AP270" s="159">
        <f>IFERROR(VLOOKUP(A270,人口!$A$2:$E$1748,5,0),0)</f>
        <v>62601</v>
      </c>
      <c r="AQ270" s="159">
        <f t="shared" si="118"/>
        <v>0</v>
      </c>
      <c r="AR270" s="159">
        <f t="shared" si="119"/>
        <v>0</v>
      </c>
      <c r="AS270" s="159">
        <f t="shared" si="120"/>
        <v>0</v>
      </c>
      <c r="AT270" s="159">
        <f t="shared" si="121"/>
        <v>1</v>
      </c>
      <c r="AU270" s="159">
        <f t="shared" si="122"/>
        <v>0</v>
      </c>
      <c r="AV270" s="159">
        <f t="shared" si="123"/>
        <v>0</v>
      </c>
      <c r="AW270" s="159">
        <f t="shared" si="124"/>
        <v>0</v>
      </c>
      <c r="AX270" s="159">
        <f t="shared" si="144"/>
        <v>0</v>
      </c>
      <c r="AY270" s="159" t="str">
        <f t="shared" si="145"/>
        <v>3万～10万人未満の市町村平均</v>
      </c>
      <c r="AZ270" s="159"/>
    </row>
    <row r="271" spans="1:52" x14ac:dyDescent="0.3">
      <c r="A271" t="str">
        <f t="shared" si="125"/>
        <v>04206</v>
      </c>
      <c r="B271" s="158" t="str">
        <f t="shared" si="126"/>
        <v>04206</v>
      </c>
      <c r="C271">
        <v>4</v>
      </c>
      <c r="D271" t="s">
        <v>31</v>
      </c>
      <c r="E271">
        <v>4206</v>
      </c>
      <c r="F271" t="s">
        <v>308</v>
      </c>
      <c r="G271">
        <v>218.46700000000001</v>
      </c>
      <c r="H271">
        <v>631.83299999999997</v>
      </c>
      <c r="I271">
        <v>278.238</v>
      </c>
      <c r="J271">
        <v>801.12199999999996</v>
      </c>
      <c r="K271">
        <v>357.8</v>
      </c>
      <c r="L271">
        <v>1071.9159999999999</v>
      </c>
      <c r="M271">
        <v>6.202</v>
      </c>
      <c r="N271">
        <v>33.250999999999998</v>
      </c>
      <c r="O271">
        <v>1.68</v>
      </c>
      <c r="P271">
        <v>0</v>
      </c>
      <c r="Q271">
        <v>0</v>
      </c>
      <c r="R271">
        <v>5.0999999999999997E-2</v>
      </c>
      <c r="S271">
        <v>0</v>
      </c>
      <c r="T271">
        <v>0</v>
      </c>
      <c r="U271">
        <v>0.311</v>
      </c>
      <c r="V271">
        <v>1.9650000000000001</v>
      </c>
      <c r="W271">
        <v>20.085000000000001</v>
      </c>
      <c r="Y271" t="str">
        <f t="shared" si="127"/>
        <v>宮城県</v>
      </c>
      <c r="Z271" t="str">
        <f t="shared" si="128"/>
        <v>宮城県白石市</v>
      </c>
      <c r="AA271" s="159">
        <f t="shared" si="129"/>
        <v>278.238</v>
      </c>
      <c r="AB271" s="159">
        <f t="shared" si="130"/>
        <v>801.12199999999996</v>
      </c>
      <c r="AC271" s="159">
        <f t="shared" si="131"/>
        <v>1071.9159999999999</v>
      </c>
      <c r="AD271" s="159">
        <f t="shared" si="132"/>
        <v>33.250999999999998</v>
      </c>
      <c r="AE271" s="159">
        <f t="shared" si="133"/>
        <v>0</v>
      </c>
      <c r="AF271" s="159">
        <f t="shared" si="134"/>
        <v>0</v>
      </c>
      <c r="AG271" s="159">
        <f t="shared" si="135"/>
        <v>0.311</v>
      </c>
      <c r="AH271" s="160">
        <f t="shared" si="136"/>
        <v>2184.8380000000002</v>
      </c>
      <c r="AI271" s="135">
        <f t="shared" si="137"/>
        <v>0.12734948769657062</v>
      </c>
      <c r="AJ271" s="135">
        <f t="shared" si="138"/>
        <v>0.36667341011095556</v>
      </c>
      <c r="AK271" s="135">
        <f t="shared" si="139"/>
        <v>0.49061578020887581</v>
      </c>
      <c r="AL271" s="135">
        <f t="shared" si="140"/>
        <v>1.521897733378859E-2</v>
      </c>
      <c r="AM271" s="135">
        <f t="shared" si="141"/>
        <v>0</v>
      </c>
      <c r="AN271" s="135">
        <f t="shared" si="142"/>
        <v>0</v>
      </c>
      <c r="AO271" s="135">
        <f t="shared" si="143"/>
        <v>1.4234464980927646E-4</v>
      </c>
      <c r="AP271" s="159">
        <f>IFERROR(VLOOKUP(A271,人口!$A$2:$E$1748,5,0),0)</f>
        <v>33712</v>
      </c>
      <c r="AQ271" s="159">
        <f t="shared" si="118"/>
        <v>0</v>
      </c>
      <c r="AR271" s="159">
        <f t="shared" si="119"/>
        <v>0</v>
      </c>
      <c r="AS271" s="159">
        <f t="shared" si="120"/>
        <v>0</v>
      </c>
      <c r="AT271" s="159">
        <f t="shared" si="121"/>
        <v>1</v>
      </c>
      <c r="AU271" s="159">
        <f t="shared" si="122"/>
        <v>0</v>
      </c>
      <c r="AV271" s="159">
        <f t="shared" si="123"/>
        <v>0</v>
      </c>
      <c r="AW271" s="159">
        <f t="shared" si="124"/>
        <v>0</v>
      </c>
      <c r="AX271" s="159">
        <f t="shared" si="144"/>
        <v>0</v>
      </c>
      <c r="AY271" s="159" t="str">
        <f t="shared" si="145"/>
        <v>3万～10万人未満の市町村平均</v>
      </c>
      <c r="AZ271" s="159"/>
    </row>
    <row r="272" spans="1:52" x14ac:dyDescent="0.3">
      <c r="A272" t="str">
        <f t="shared" si="125"/>
        <v>04207</v>
      </c>
      <c r="B272" s="158" t="str">
        <f t="shared" si="126"/>
        <v>04207</v>
      </c>
      <c r="C272">
        <v>4</v>
      </c>
      <c r="D272" t="s">
        <v>31</v>
      </c>
      <c r="E272">
        <v>4207</v>
      </c>
      <c r="F272" t="s">
        <v>360</v>
      </c>
      <c r="G272">
        <v>267.87200000000001</v>
      </c>
      <c r="H272">
        <v>387.81299999999999</v>
      </c>
      <c r="I272">
        <v>346.964</v>
      </c>
      <c r="J272">
        <v>499.81</v>
      </c>
      <c r="K272">
        <v>9.8000000000000007</v>
      </c>
      <c r="L272">
        <v>17.527000000000001</v>
      </c>
      <c r="M272">
        <v>0</v>
      </c>
      <c r="N272">
        <v>0</v>
      </c>
      <c r="O272">
        <v>0</v>
      </c>
      <c r="P272">
        <v>0</v>
      </c>
      <c r="Q272">
        <v>0</v>
      </c>
      <c r="R272">
        <v>2E-3</v>
      </c>
      <c r="S272">
        <v>0</v>
      </c>
      <c r="T272">
        <v>0</v>
      </c>
      <c r="U272">
        <v>1.2E-2</v>
      </c>
      <c r="V272">
        <v>2.69</v>
      </c>
      <c r="W272">
        <v>33.972000000000001</v>
      </c>
      <c r="Y272" t="str">
        <f t="shared" si="127"/>
        <v>宮城県</v>
      </c>
      <c r="Z272" t="str">
        <f t="shared" si="128"/>
        <v>宮城県名取市</v>
      </c>
      <c r="AA272" s="159">
        <f t="shared" si="129"/>
        <v>346.964</v>
      </c>
      <c r="AB272" s="159">
        <f t="shared" si="130"/>
        <v>499.81</v>
      </c>
      <c r="AC272" s="159">
        <f t="shared" si="131"/>
        <v>17.527000000000001</v>
      </c>
      <c r="AD272" s="159">
        <f t="shared" si="132"/>
        <v>0</v>
      </c>
      <c r="AE272" s="159">
        <f t="shared" si="133"/>
        <v>0</v>
      </c>
      <c r="AF272" s="159">
        <f t="shared" si="134"/>
        <v>0</v>
      </c>
      <c r="AG272" s="159">
        <f t="shared" si="135"/>
        <v>1.2E-2</v>
      </c>
      <c r="AH272" s="160">
        <f t="shared" si="136"/>
        <v>864.31299999999999</v>
      </c>
      <c r="AI272" s="135">
        <f t="shared" si="137"/>
        <v>0.40143327706513726</v>
      </c>
      <c r="AJ272" s="135">
        <f t="shared" si="138"/>
        <v>0.57827430572026572</v>
      </c>
      <c r="AK272" s="135">
        <f t="shared" si="139"/>
        <v>2.0278533355393244E-2</v>
      </c>
      <c r="AL272" s="135">
        <f t="shared" si="140"/>
        <v>0</v>
      </c>
      <c r="AM272" s="135">
        <f t="shared" si="141"/>
        <v>0</v>
      </c>
      <c r="AN272" s="135">
        <f t="shared" si="142"/>
        <v>0</v>
      </c>
      <c r="AO272" s="135">
        <f t="shared" si="143"/>
        <v>1.3883859203783815E-5</v>
      </c>
      <c r="AP272" s="159">
        <f>IFERROR(VLOOKUP(A272,人口!$A$2:$E$1748,5,0),0)</f>
        <v>79197</v>
      </c>
      <c r="AQ272" s="159">
        <f t="shared" si="118"/>
        <v>0</v>
      </c>
      <c r="AR272" s="159">
        <f t="shared" si="119"/>
        <v>0</v>
      </c>
      <c r="AS272" s="159">
        <f t="shared" si="120"/>
        <v>0</v>
      </c>
      <c r="AT272" s="159">
        <f t="shared" si="121"/>
        <v>1</v>
      </c>
      <c r="AU272" s="159">
        <f t="shared" si="122"/>
        <v>0</v>
      </c>
      <c r="AV272" s="159">
        <f t="shared" si="123"/>
        <v>0</v>
      </c>
      <c r="AW272" s="159">
        <f t="shared" si="124"/>
        <v>0</v>
      </c>
      <c r="AX272" s="159">
        <f t="shared" si="144"/>
        <v>0</v>
      </c>
      <c r="AY272" s="159" t="str">
        <f t="shared" si="145"/>
        <v>3万～10万人未満の市町村平均</v>
      </c>
      <c r="AZ272" s="159"/>
    </row>
    <row r="273" spans="1:52" x14ac:dyDescent="0.3">
      <c r="A273" t="str">
        <f t="shared" si="125"/>
        <v>04208</v>
      </c>
      <c r="B273" s="158" t="str">
        <f t="shared" si="126"/>
        <v>04208</v>
      </c>
      <c r="C273">
        <v>4</v>
      </c>
      <c r="D273" t="s">
        <v>31</v>
      </c>
      <c r="E273">
        <v>4208</v>
      </c>
      <c r="F273" t="s">
        <v>411</v>
      </c>
      <c r="G273">
        <v>182.4</v>
      </c>
      <c r="H273">
        <v>311.58800000000002</v>
      </c>
      <c r="I273">
        <v>236.92500000000001</v>
      </c>
      <c r="J273">
        <v>402.762</v>
      </c>
      <c r="K273">
        <v>19.7</v>
      </c>
      <c r="L273">
        <v>47.094000000000001</v>
      </c>
      <c r="M273">
        <v>0.27</v>
      </c>
      <c r="N273">
        <v>1.5980000000000001</v>
      </c>
      <c r="O273">
        <v>0</v>
      </c>
      <c r="P273">
        <v>0</v>
      </c>
      <c r="Q273">
        <v>0</v>
      </c>
      <c r="R273">
        <v>0</v>
      </c>
      <c r="S273">
        <v>0</v>
      </c>
      <c r="T273">
        <v>0</v>
      </c>
      <c r="U273">
        <v>0</v>
      </c>
      <c r="V273">
        <v>1.7290000000000001</v>
      </c>
      <c r="W273">
        <v>19.667000000000002</v>
      </c>
      <c r="Y273" t="str">
        <f t="shared" si="127"/>
        <v>宮城県</v>
      </c>
      <c r="Z273" t="str">
        <f t="shared" si="128"/>
        <v>宮城県角田市</v>
      </c>
      <c r="AA273" s="159">
        <f t="shared" si="129"/>
        <v>236.92500000000001</v>
      </c>
      <c r="AB273" s="159">
        <f t="shared" si="130"/>
        <v>402.762</v>
      </c>
      <c r="AC273" s="159">
        <f t="shared" si="131"/>
        <v>47.094000000000001</v>
      </c>
      <c r="AD273" s="159">
        <f t="shared" si="132"/>
        <v>1.5980000000000001</v>
      </c>
      <c r="AE273" s="159">
        <f t="shared" si="133"/>
        <v>0</v>
      </c>
      <c r="AF273" s="159">
        <f t="shared" si="134"/>
        <v>0</v>
      </c>
      <c r="AG273" s="159">
        <f t="shared" si="135"/>
        <v>0</v>
      </c>
      <c r="AH273" s="160">
        <f t="shared" si="136"/>
        <v>688.37900000000002</v>
      </c>
      <c r="AI273" s="135">
        <f t="shared" si="137"/>
        <v>0.34417813442885387</v>
      </c>
      <c r="AJ273" s="135">
        <f t="shared" si="138"/>
        <v>0.5850875753037208</v>
      </c>
      <c r="AK273" s="135">
        <f t="shared" si="139"/>
        <v>6.8412894640888233E-2</v>
      </c>
      <c r="AL273" s="135">
        <f t="shared" si="140"/>
        <v>2.3213956265371255E-3</v>
      </c>
      <c r="AM273" s="135">
        <f t="shared" si="141"/>
        <v>0</v>
      </c>
      <c r="AN273" s="135">
        <f t="shared" si="142"/>
        <v>0</v>
      </c>
      <c r="AO273" s="135">
        <f t="shared" si="143"/>
        <v>0</v>
      </c>
      <c r="AP273" s="159">
        <f>IFERROR(VLOOKUP(A273,人口!$A$2:$E$1748,5,0),0)</f>
        <v>28728</v>
      </c>
      <c r="AQ273" s="159">
        <f t="shared" si="118"/>
        <v>0</v>
      </c>
      <c r="AR273" s="159">
        <f t="shared" si="119"/>
        <v>0</v>
      </c>
      <c r="AS273" s="159">
        <f t="shared" si="120"/>
        <v>1</v>
      </c>
      <c r="AT273" s="159">
        <f t="shared" si="121"/>
        <v>0</v>
      </c>
      <c r="AU273" s="159">
        <f t="shared" si="122"/>
        <v>0</v>
      </c>
      <c r="AV273" s="159">
        <f t="shared" si="123"/>
        <v>0</v>
      </c>
      <c r="AW273" s="159">
        <f t="shared" si="124"/>
        <v>0</v>
      </c>
      <c r="AX273" s="159">
        <f t="shared" si="144"/>
        <v>0</v>
      </c>
      <c r="AY273" s="159" t="str">
        <f t="shared" si="145"/>
        <v>1万～3万人未満の市町村平均</v>
      </c>
      <c r="AZ273" s="159"/>
    </row>
    <row r="274" spans="1:52" x14ac:dyDescent="0.3">
      <c r="A274" t="str">
        <f t="shared" si="125"/>
        <v>04209</v>
      </c>
      <c r="B274" s="158" t="str">
        <f t="shared" si="126"/>
        <v>04209</v>
      </c>
      <c r="C274">
        <v>4</v>
      </c>
      <c r="D274" t="s">
        <v>31</v>
      </c>
      <c r="E274">
        <v>4209</v>
      </c>
      <c r="F274" t="s">
        <v>466</v>
      </c>
      <c r="G274">
        <v>161.297</v>
      </c>
      <c r="H274">
        <v>58.021999999999998</v>
      </c>
      <c r="I274">
        <v>208.18199999999999</v>
      </c>
      <c r="J274">
        <v>74.447000000000003</v>
      </c>
      <c r="K274">
        <v>0</v>
      </c>
      <c r="L274">
        <v>0</v>
      </c>
      <c r="M274">
        <v>0</v>
      </c>
      <c r="N274">
        <v>0</v>
      </c>
      <c r="O274">
        <v>0</v>
      </c>
      <c r="P274">
        <v>0</v>
      </c>
      <c r="Q274">
        <v>0</v>
      </c>
      <c r="R274">
        <v>0</v>
      </c>
      <c r="S274">
        <v>0</v>
      </c>
      <c r="T274">
        <v>0</v>
      </c>
      <c r="U274">
        <v>0</v>
      </c>
      <c r="V274">
        <v>1.821</v>
      </c>
      <c r="W274">
        <v>32.488</v>
      </c>
      <c r="Y274" t="str">
        <f t="shared" si="127"/>
        <v>宮城県</v>
      </c>
      <c r="Z274" t="str">
        <f t="shared" si="128"/>
        <v>宮城県多賀城市</v>
      </c>
      <c r="AA274" s="159">
        <f t="shared" si="129"/>
        <v>208.18199999999999</v>
      </c>
      <c r="AB274" s="159">
        <f t="shared" si="130"/>
        <v>74.447000000000003</v>
      </c>
      <c r="AC274" s="159">
        <f t="shared" si="131"/>
        <v>0</v>
      </c>
      <c r="AD274" s="159">
        <f t="shared" si="132"/>
        <v>0</v>
      </c>
      <c r="AE274" s="159">
        <f t="shared" si="133"/>
        <v>0</v>
      </c>
      <c r="AF274" s="159">
        <f t="shared" si="134"/>
        <v>0</v>
      </c>
      <c r="AG274" s="159">
        <f t="shared" si="135"/>
        <v>0</v>
      </c>
      <c r="AH274" s="160">
        <f t="shared" si="136"/>
        <v>282.62900000000002</v>
      </c>
      <c r="AI274" s="135">
        <f t="shared" si="137"/>
        <v>0.73659107876403329</v>
      </c>
      <c r="AJ274" s="135">
        <f t="shared" si="138"/>
        <v>0.2634089212359666</v>
      </c>
      <c r="AK274" s="135">
        <f t="shared" si="139"/>
        <v>0</v>
      </c>
      <c r="AL274" s="135">
        <f t="shared" si="140"/>
        <v>0</v>
      </c>
      <c r="AM274" s="135">
        <f t="shared" si="141"/>
        <v>0</v>
      </c>
      <c r="AN274" s="135">
        <f t="shared" si="142"/>
        <v>0</v>
      </c>
      <c r="AO274" s="135">
        <f t="shared" si="143"/>
        <v>0</v>
      </c>
      <c r="AP274" s="159">
        <f>IFERROR(VLOOKUP(A274,人口!$A$2:$E$1748,5,0),0)</f>
        <v>62416</v>
      </c>
      <c r="AQ274" s="159">
        <f t="shared" si="118"/>
        <v>0</v>
      </c>
      <c r="AR274" s="159">
        <f t="shared" si="119"/>
        <v>0</v>
      </c>
      <c r="AS274" s="159">
        <f t="shared" si="120"/>
        <v>0</v>
      </c>
      <c r="AT274" s="159">
        <f t="shared" si="121"/>
        <v>1</v>
      </c>
      <c r="AU274" s="159">
        <f t="shared" si="122"/>
        <v>0</v>
      </c>
      <c r="AV274" s="159">
        <f t="shared" si="123"/>
        <v>0</v>
      </c>
      <c r="AW274" s="159">
        <f t="shared" si="124"/>
        <v>0</v>
      </c>
      <c r="AX274" s="159">
        <f t="shared" si="144"/>
        <v>0</v>
      </c>
      <c r="AY274" s="159" t="str">
        <f t="shared" si="145"/>
        <v>3万～10万人未満の市町村平均</v>
      </c>
      <c r="AZ274" s="159"/>
    </row>
    <row r="275" spans="1:52" x14ac:dyDescent="0.3">
      <c r="A275" t="str">
        <f t="shared" si="125"/>
        <v>04211</v>
      </c>
      <c r="B275" s="158" t="str">
        <f t="shared" si="126"/>
        <v>04211</v>
      </c>
      <c r="C275">
        <v>4</v>
      </c>
      <c r="D275" t="s">
        <v>31</v>
      </c>
      <c r="E275">
        <v>4211</v>
      </c>
      <c r="F275" t="s">
        <v>519</v>
      </c>
      <c r="G275">
        <v>175.66200000000001</v>
      </c>
      <c r="H275">
        <v>102.444</v>
      </c>
      <c r="I275">
        <v>226.14099999999999</v>
      </c>
      <c r="J275">
        <v>131.28100000000001</v>
      </c>
      <c r="K275">
        <v>6</v>
      </c>
      <c r="L275">
        <v>12.54</v>
      </c>
      <c r="M275">
        <v>0</v>
      </c>
      <c r="N275">
        <v>0</v>
      </c>
      <c r="O275">
        <v>0</v>
      </c>
      <c r="P275">
        <v>0</v>
      </c>
      <c r="Q275">
        <v>0</v>
      </c>
      <c r="R275">
        <v>0</v>
      </c>
      <c r="S275">
        <v>0</v>
      </c>
      <c r="T275">
        <v>0</v>
      </c>
      <c r="U275">
        <v>0</v>
      </c>
      <c r="V275">
        <v>1.831</v>
      </c>
      <c r="W275">
        <v>21.83</v>
      </c>
      <c r="Y275" t="str">
        <f t="shared" si="127"/>
        <v>宮城県</v>
      </c>
      <c r="Z275" t="str">
        <f t="shared" si="128"/>
        <v>宮城県岩沼市</v>
      </c>
      <c r="AA275" s="159">
        <f t="shared" si="129"/>
        <v>226.14099999999999</v>
      </c>
      <c r="AB275" s="159">
        <f t="shared" si="130"/>
        <v>131.28100000000001</v>
      </c>
      <c r="AC275" s="159">
        <f t="shared" si="131"/>
        <v>12.54</v>
      </c>
      <c r="AD275" s="159">
        <f t="shared" si="132"/>
        <v>0</v>
      </c>
      <c r="AE275" s="159">
        <f t="shared" si="133"/>
        <v>0</v>
      </c>
      <c r="AF275" s="159">
        <f t="shared" si="134"/>
        <v>0</v>
      </c>
      <c r="AG275" s="159">
        <f t="shared" si="135"/>
        <v>0</v>
      </c>
      <c r="AH275" s="160">
        <f t="shared" si="136"/>
        <v>369.96200000000005</v>
      </c>
      <c r="AI275" s="135">
        <f t="shared" si="137"/>
        <v>0.61125466939847861</v>
      </c>
      <c r="AJ275" s="135">
        <f t="shared" si="138"/>
        <v>0.35484995756320914</v>
      </c>
      <c r="AK275" s="135">
        <f t="shared" si="139"/>
        <v>3.3895373038312034E-2</v>
      </c>
      <c r="AL275" s="135">
        <f t="shared" si="140"/>
        <v>0</v>
      </c>
      <c r="AM275" s="135">
        <f t="shared" si="141"/>
        <v>0</v>
      </c>
      <c r="AN275" s="135">
        <f t="shared" si="142"/>
        <v>0</v>
      </c>
      <c r="AO275" s="135">
        <f t="shared" si="143"/>
        <v>0</v>
      </c>
      <c r="AP275" s="159">
        <f>IFERROR(VLOOKUP(A275,人口!$A$2:$E$1748,5,0),0)</f>
        <v>43995</v>
      </c>
      <c r="AQ275" s="159">
        <f t="shared" si="118"/>
        <v>0</v>
      </c>
      <c r="AR275" s="159">
        <f t="shared" si="119"/>
        <v>0</v>
      </c>
      <c r="AS275" s="159">
        <f t="shared" si="120"/>
        <v>0</v>
      </c>
      <c r="AT275" s="159">
        <f t="shared" si="121"/>
        <v>1</v>
      </c>
      <c r="AU275" s="159">
        <f t="shared" si="122"/>
        <v>0</v>
      </c>
      <c r="AV275" s="159">
        <f t="shared" si="123"/>
        <v>0</v>
      </c>
      <c r="AW275" s="159">
        <f t="shared" si="124"/>
        <v>0</v>
      </c>
      <c r="AX275" s="159">
        <f t="shared" si="144"/>
        <v>0</v>
      </c>
      <c r="AY275" s="159" t="str">
        <f t="shared" si="145"/>
        <v>3万～10万人未満の市町村平均</v>
      </c>
      <c r="AZ275" s="159"/>
    </row>
    <row r="276" spans="1:52" x14ac:dyDescent="0.3">
      <c r="A276" t="str">
        <f t="shared" si="125"/>
        <v>04212</v>
      </c>
      <c r="B276" s="158" t="str">
        <f t="shared" si="126"/>
        <v>04212</v>
      </c>
      <c r="C276">
        <v>4</v>
      </c>
      <c r="D276" t="s">
        <v>31</v>
      </c>
      <c r="E276">
        <v>4212</v>
      </c>
      <c r="F276" t="s">
        <v>573</v>
      </c>
      <c r="G276">
        <v>645.32399999999996</v>
      </c>
      <c r="H276">
        <v>2007.65</v>
      </c>
      <c r="I276">
        <v>829.98800000000006</v>
      </c>
      <c r="J276">
        <v>2572.5129999999999</v>
      </c>
      <c r="K276">
        <v>393</v>
      </c>
      <c r="L276">
        <v>988.49599999999998</v>
      </c>
      <c r="M276">
        <v>0</v>
      </c>
      <c r="N276">
        <v>0</v>
      </c>
      <c r="O276">
        <v>0</v>
      </c>
      <c r="P276">
        <v>0</v>
      </c>
      <c r="Q276">
        <v>0</v>
      </c>
      <c r="R276">
        <v>0</v>
      </c>
      <c r="S276">
        <v>0</v>
      </c>
      <c r="T276">
        <v>0</v>
      </c>
      <c r="U276">
        <v>0</v>
      </c>
      <c r="V276">
        <v>4.7699999999999996</v>
      </c>
      <c r="W276">
        <v>54.634</v>
      </c>
      <c r="Y276" t="str">
        <f t="shared" si="127"/>
        <v>宮城県</v>
      </c>
      <c r="Z276" t="str">
        <f t="shared" si="128"/>
        <v>宮城県登米市</v>
      </c>
      <c r="AA276" s="159">
        <f t="shared" si="129"/>
        <v>829.98800000000006</v>
      </c>
      <c r="AB276" s="159">
        <f t="shared" si="130"/>
        <v>2572.5129999999999</v>
      </c>
      <c r="AC276" s="159">
        <f t="shared" si="131"/>
        <v>988.49599999999998</v>
      </c>
      <c r="AD276" s="159">
        <f t="shared" si="132"/>
        <v>0</v>
      </c>
      <c r="AE276" s="159">
        <f t="shared" si="133"/>
        <v>0</v>
      </c>
      <c r="AF276" s="159">
        <f t="shared" si="134"/>
        <v>0</v>
      </c>
      <c r="AG276" s="159">
        <f t="shared" si="135"/>
        <v>0</v>
      </c>
      <c r="AH276" s="160">
        <f t="shared" si="136"/>
        <v>4390.9970000000003</v>
      </c>
      <c r="AI276" s="135">
        <f t="shared" si="137"/>
        <v>0.18902039787319372</v>
      </c>
      <c r="AJ276" s="135">
        <f t="shared" si="138"/>
        <v>0.58586079653436329</v>
      </c>
      <c r="AK276" s="135">
        <f t="shared" si="139"/>
        <v>0.22511880559244288</v>
      </c>
      <c r="AL276" s="135">
        <f t="shared" si="140"/>
        <v>0</v>
      </c>
      <c r="AM276" s="135">
        <f t="shared" si="141"/>
        <v>0</v>
      </c>
      <c r="AN276" s="135">
        <f t="shared" si="142"/>
        <v>0</v>
      </c>
      <c r="AO276" s="135">
        <f t="shared" si="143"/>
        <v>0</v>
      </c>
      <c r="AP276" s="159">
        <f>IFERROR(VLOOKUP(A276,人口!$A$2:$E$1748,5,0),0)</f>
        <v>78596</v>
      </c>
      <c r="AQ276" s="159">
        <f t="shared" si="118"/>
        <v>0</v>
      </c>
      <c r="AR276" s="159">
        <f t="shared" si="119"/>
        <v>0</v>
      </c>
      <c r="AS276" s="159">
        <f t="shared" si="120"/>
        <v>0</v>
      </c>
      <c r="AT276" s="159">
        <f t="shared" si="121"/>
        <v>1</v>
      </c>
      <c r="AU276" s="159">
        <f t="shared" si="122"/>
        <v>0</v>
      </c>
      <c r="AV276" s="159">
        <f t="shared" si="123"/>
        <v>0</v>
      </c>
      <c r="AW276" s="159">
        <f t="shared" si="124"/>
        <v>0</v>
      </c>
      <c r="AX276" s="159">
        <f t="shared" si="144"/>
        <v>0</v>
      </c>
      <c r="AY276" s="159" t="str">
        <f t="shared" si="145"/>
        <v>3万～10万人未満の市町村平均</v>
      </c>
      <c r="AZ276" s="159"/>
    </row>
    <row r="277" spans="1:52" x14ac:dyDescent="0.3">
      <c r="A277" t="str">
        <f t="shared" si="125"/>
        <v>04213</v>
      </c>
      <c r="B277" s="158" t="str">
        <f t="shared" si="126"/>
        <v>04213</v>
      </c>
      <c r="C277">
        <v>4</v>
      </c>
      <c r="D277" t="s">
        <v>31</v>
      </c>
      <c r="E277">
        <v>4213</v>
      </c>
      <c r="F277" t="s">
        <v>624</v>
      </c>
      <c r="G277">
        <v>602.20699999999999</v>
      </c>
      <c r="H277">
        <v>2920.6819999999998</v>
      </c>
      <c r="I277">
        <v>752.08600000000001</v>
      </c>
      <c r="J277">
        <v>3636.0239999999999</v>
      </c>
      <c r="K277">
        <v>701.5</v>
      </c>
      <c r="L277">
        <v>1842.356</v>
      </c>
      <c r="M277">
        <v>12.794</v>
      </c>
      <c r="N277">
        <v>78.128</v>
      </c>
      <c r="O277">
        <v>2.3540000000000001</v>
      </c>
      <c r="P277">
        <v>0</v>
      </c>
      <c r="Q277">
        <v>4.0000000000000001E-3</v>
      </c>
      <c r="R277">
        <v>0.215</v>
      </c>
      <c r="S277">
        <v>0</v>
      </c>
      <c r="T277">
        <v>2.7E-2</v>
      </c>
      <c r="U277">
        <v>1.32</v>
      </c>
      <c r="V277">
        <v>4.8</v>
      </c>
      <c r="W277">
        <v>55.832000000000001</v>
      </c>
      <c r="Y277" t="str">
        <f t="shared" si="127"/>
        <v>宮城県</v>
      </c>
      <c r="Z277" t="str">
        <f t="shared" si="128"/>
        <v>宮城県栗原市</v>
      </c>
      <c r="AA277" s="159">
        <f t="shared" si="129"/>
        <v>752.08600000000001</v>
      </c>
      <c r="AB277" s="159">
        <f t="shared" si="130"/>
        <v>3636.0239999999999</v>
      </c>
      <c r="AC277" s="159">
        <f t="shared" si="131"/>
        <v>1842.356</v>
      </c>
      <c r="AD277" s="159">
        <f t="shared" si="132"/>
        <v>78.128</v>
      </c>
      <c r="AE277" s="159">
        <f t="shared" si="133"/>
        <v>0</v>
      </c>
      <c r="AF277" s="159">
        <f t="shared" si="134"/>
        <v>2.7E-2</v>
      </c>
      <c r="AG277" s="159">
        <f t="shared" si="135"/>
        <v>1.32</v>
      </c>
      <c r="AH277" s="160">
        <f t="shared" si="136"/>
        <v>6309.9409999999989</v>
      </c>
      <c r="AI277" s="135">
        <f t="shared" si="137"/>
        <v>0.11919065487300121</v>
      </c>
      <c r="AJ277" s="135">
        <f t="shared" si="138"/>
        <v>0.57623740063496642</v>
      </c>
      <c r="AK277" s="135">
        <f t="shared" si="139"/>
        <v>0.29197673956063935</v>
      </c>
      <c r="AL277" s="135">
        <f t="shared" si="140"/>
        <v>1.2381732253914896E-2</v>
      </c>
      <c r="AM277" s="135">
        <f t="shared" si="141"/>
        <v>0</v>
      </c>
      <c r="AN277" s="135">
        <f t="shared" si="142"/>
        <v>4.2789623547985637E-6</v>
      </c>
      <c r="AO277" s="135">
        <f t="shared" si="143"/>
        <v>2.0919371512348535E-4</v>
      </c>
      <c r="AP277" s="159">
        <f>IFERROR(VLOOKUP(A277,人口!$A$2:$E$1748,5,0),0)</f>
        <v>67117</v>
      </c>
      <c r="AQ277" s="159">
        <f t="shared" si="118"/>
        <v>0</v>
      </c>
      <c r="AR277" s="159">
        <f t="shared" si="119"/>
        <v>0</v>
      </c>
      <c r="AS277" s="159">
        <f t="shared" si="120"/>
        <v>0</v>
      </c>
      <c r="AT277" s="159">
        <f t="shared" si="121"/>
        <v>1</v>
      </c>
      <c r="AU277" s="159">
        <f t="shared" si="122"/>
        <v>0</v>
      </c>
      <c r="AV277" s="159">
        <f t="shared" si="123"/>
        <v>0</v>
      </c>
      <c r="AW277" s="159">
        <f t="shared" si="124"/>
        <v>0</v>
      </c>
      <c r="AX277" s="159">
        <f t="shared" si="144"/>
        <v>0</v>
      </c>
      <c r="AY277" s="159" t="str">
        <f t="shared" si="145"/>
        <v>3万～10万人未満の市町村平均</v>
      </c>
      <c r="AZ277" s="159"/>
    </row>
    <row r="278" spans="1:52" x14ac:dyDescent="0.3">
      <c r="A278" t="str">
        <f t="shared" si="125"/>
        <v>04214</v>
      </c>
      <c r="B278" s="158" t="str">
        <f t="shared" si="126"/>
        <v>04214</v>
      </c>
      <c r="C278">
        <v>4</v>
      </c>
      <c r="D278" t="s">
        <v>31</v>
      </c>
      <c r="E278">
        <v>4214</v>
      </c>
      <c r="F278" t="s">
        <v>677</v>
      </c>
      <c r="G278">
        <v>152.99700000000001</v>
      </c>
      <c r="H278">
        <v>325.36399999999998</v>
      </c>
      <c r="I278">
        <v>205.14699999999999</v>
      </c>
      <c r="J278">
        <v>433.84100000000001</v>
      </c>
      <c r="K278">
        <v>11.4</v>
      </c>
      <c r="L278">
        <v>26.468</v>
      </c>
      <c r="M278">
        <v>0</v>
      </c>
      <c r="N278">
        <v>0</v>
      </c>
      <c r="O278">
        <v>0</v>
      </c>
      <c r="P278">
        <v>0</v>
      </c>
      <c r="Q278">
        <v>0</v>
      </c>
      <c r="R278">
        <v>7.9000000000000001E-2</v>
      </c>
      <c r="S278">
        <v>0</v>
      </c>
      <c r="T278">
        <v>0</v>
      </c>
      <c r="U278">
        <v>0.48299999999999998</v>
      </c>
      <c r="V278">
        <v>2.093</v>
      </c>
      <c r="W278">
        <v>21.484999999999999</v>
      </c>
      <c r="Y278" t="str">
        <f t="shared" si="127"/>
        <v>宮城県</v>
      </c>
      <c r="Z278" t="str">
        <f t="shared" si="128"/>
        <v>宮城県東松島市</v>
      </c>
      <c r="AA278" s="159">
        <f t="shared" si="129"/>
        <v>205.14699999999999</v>
      </c>
      <c r="AB278" s="159">
        <f t="shared" si="130"/>
        <v>433.84100000000001</v>
      </c>
      <c r="AC278" s="159">
        <f t="shared" si="131"/>
        <v>26.468</v>
      </c>
      <c r="AD278" s="159">
        <f t="shared" si="132"/>
        <v>0</v>
      </c>
      <c r="AE278" s="159">
        <f t="shared" si="133"/>
        <v>0</v>
      </c>
      <c r="AF278" s="159">
        <f t="shared" si="134"/>
        <v>0</v>
      </c>
      <c r="AG278" s="159">
        <f t="shared" si="135"/>
        <v>0.48299999999999998</v>
      </c>
      <c r="AH278" s="160">
        <f t="shared" si="136"/>
        <v>665.93899999999996</v>
      </c>
      <c r="AI278" s="135">
        <f t="shared" si="137"/>
        <v>0.30805674393600613</v>
      </c>
      <c r="AJ278" s="135">
        <f t="shared" si="138"/>
        <v>0.65147258232360628</v>
      </c>
      <c r="AK278" s="135">
        <f t="shared" si="139"/>
        <v>3.9745382084545283E-2</v>
      </c>
      <c r="AL278" s="135">
        <f t="shared" si="140"/>
        <v>0</v>
      </c>
      <c r="AM278" s="135">
        <f t="shared" si="141"/>
        <v>0</v>
      </c>
      <c r="AN278" s="135">
        <f t="shared" si="142"/>
        <v>0</v>
      </c>
      <c r="AO278" s="135">
        <f t="shared" si="143"/>
        <v>7.2529165584235198E-4</v>
      </c>
      <c r="AP278" s="159">
        <f>IFERROR(VLOOKUP(A278,人口!$A$2:$E$1748,5,0),0)</f>
        <v>39775</v>
      </c>
      <c r="AQ278" s="159">
        <f t="shared" si="118"/>
        <v>0</v>
      </c>
      <c r="AR278" s="159">
        <f t="shared" si="119"/>
        <v>0</v>
      </c>
      <c r="AS278" s="159">
        <f t="shared" si="120"/>
        <v>0</v>
      </c>
      <c r="AT278" s="159">
        <f t="shared" si="121"/>
        <v>1</v>
      </c>
      <c r="AU278" s="159">
        <f t="shared" si="122"/>
        <v>0</v>
      </c>
      <c r="AV278" s="159">
        <f t="shared" si="123"/>
        <v>0</v>
      </c>
      <c r="AW278" s="159">
        <f t="shared" si="124"/>
        <v>0</v>
      </c>
      <c r="AX278" s="159">
        <f t="shared" si="144"/>
        <v>0</v>
      </c>
      <c r="AY278" s="159" t="str">
        <f t="shared" si="145"/>
        <v>3万～10万人未満の市町村平均</v>
      </c>
      <c r="AZ278" s="159"/>
    </row>
    <row r="279" spans="1:52" x14ac:dyDescent="0.3">
      <c r="A279" t="str">
        <f t="shared" si="125"/>
        <v>04215</v>
      </c>
      <c r="B279" s="158" t="str">
        <f t="shared" si="126"/>
        <v>04215</v>
      </c>
      <c r="C279">
        <v>4</v>
      </c>
      <c r="D279" t="s">
        <v>31</v>
      </c>
      <c r="E279">
        <v>4215</v>
      </c>
      <c r="F279" t="s">
        <v>730</v>
      </c>
      <c r="G279">
        <v>788.26099999999997</v>
      </c>
      <c r="H279">
        <v>2548.7280000000001</v>
      </c>
      <c r="I279">
        <v>993.48400000000004</v>
      </c>
      <c r="J279">
        <v>3200.3110000000001</v>
      </c>
      <c r="K279">
        <v>779.4</v>
      </c>
      <c r="L279">
        <v>2310.9899999999998</v>
      </c>
      <c r="M279">
        <v>10.49</v>
      </c>
      <c r="N279">
        <v>64.989000000000004</v>
      </c>
      <c r="O279">
        <v>2.0950000000000002</v>
      </c>
      <c r="P279">
        <v>69.117000000000004</v>
      </c>
      <c r="Q279">
        <v>3.1230000000000002</v>
      </c>
      <c r="R279">
        <v>2.1339999999999999</v>
      </c>
      <c r="S279">
        <v>479.72800000000001</v>
      </c>
      <c r="T279">
        <v>19.152000000000001</v>
      </c>
      <c r="U279">
        <v>13.083</v>
      </c>
      <c r="V279">
        <v>7.59</v>
      </c>
      <c r="W279">
        <v>83.664000000000001</v>
      </c>
      <c r="Y279" t="str">
        <f t="shared" si="127"/>
        <v>宮城県</v>
      </c>
      <c r="Z279" t="str">
        <f t="shared" si="128"/>
        <v>宮城県大崎市</v>
      </c>
      <c r="AA279" s="159">
        <f t="shared" si="129"/>
        <v>993.48400000000004</v>
      </c>
      <c r="AB279" s="159">
        <f t="shared" si="130"/>
        <v>3200.3110000000001</v>
      </c>
      <c r="AC279" s="159">
        <f t="shared" si="131"/>
        <v>2310.9899999999998</v>
      </c>
      <c r="AD279" s="159">
        <f t="shared" si="132"/>
        <v>64.989000000000004</v>
      </c>
      <c r="AE279" s="159">
        <f t="shared" si="133"/>
        <v>479.72800000000001</v>
      </c>
      <c r="AF279" s="159">
        <f t="shared" si="134"/>
        <v>19.152000000000001</v>
      </c>
      <c r="AG279" s="159">
        <f t="shared" si="135"/>
        <v>13.083</v>
      </c>
      <c r="AH279" s="160">
        <f t="shared" si="136"/>
        <v>7081.7369999999992</v>
      </c>
      <c r="AI279" s="135">
        <f t="shared" si="137"/>
        <v>0.14028818071046695</v>
      </c>
      <c r="AJ279" s="135">
        <f t="shared" si="138"/>
        <v>0.45191045643180489</v>
      </c>
      <c r="AK279" s="135">
        <f t="shared" si="139"/>
        <v>0.32633095524445488</v>
      </c>
      <c r="AL279" s="135">
        <f t="shared" si="140"/>
        <v>9.1769858157680819E-3</v>
      </c>
      <c r="AM279" s="135">
        <f t="shared" si="141"/>
        <v>6.7741572441902334E-2</v>
      </c>
      <c r="AN279" s="135">
        <f t="shared" si="142"/>
        <v>2.7044212458045254E-3</v>
      </c>
      <c r="AO279" s="135">
        <f t="shared" si="143"/>
        <v>1.8474281097984862E-3</v>
      </c>
      <c r="AP279" s="159">
        <f>IFERROR(VLOOKUP(A279,人口!$A$2:$E$1748,5,0),0)</f>
        <v>129444</v>
      </c>
      <c r="AQ279" s="159">
        <f t="shared" si="118"/>
        <v>0</v>
      </c>
      <c r="AR279" s="159">
        <f t="shared" si="119"/>
        <v>0</v>
      </c>
      <c r="AS279" s="159">
        <f t="shared" si="120"/>
        <v>0</v>
      </c>
      <c r="AT279" s="159">
        <f t="shared" si="121"/>
        <v>0</v>
      </c>
      <c r="AU279" s="159">
        <f t="shared" si="122"/>
        <v>1</v>
      </c>
      <c r="AV279" s="159">
        <f t="shared" si="123"/>
        <v>0</v>
      </c>
      <c r="AW279" s="159">
        <f t="shared" si="124"/>
        <v>0</v>
      </c>
      <c r="AX279" s="159">
        <f t="shared" si="144"/>
        <v>0</v>
      </c>
      <c r="AY279" s="159" t="str">
        <f t="shared" si="145"/>
        <v>10万～20万人未満の市町村平均</v>
      </c>
      <c r="AZ279" s="159"/>
    </row>
    <row r="280" spans="1:52" x14ac:dyDescent="0.3">
      <c r="A280" t="str">
        <f t="shared" si="125"/>
        <v>04216</v>
      </c>
      <c r="B280" s="158" t="str">
        <f t="shared" si="126"/>
        <v>04216</v>
      </c>
      <c r="C280">
        <v>4</v>
      </c>
      <c r="D280" t="s">
        <v>31</v>
      </c>
      <c r="E280">
        <v>4216</v>
      </c>
      <c r="F280" t="s">
        <v>1376</v>
      </c>
      <c r="G280">
        <v>158.435</v>
      </c>
      <c r="H280">
        <v>115.099</v>
      </c>
      <c r="I280">
        <v>202.56800000000001</v>
      </c>
      <c r="J280">
        <v>146.27799999999999</v>
      </c>
      <c r="K280">
        <v>0.1</v>
      </c>
      <c r="L280">
        <v>0.16200000000000001</v>
      </c>
      <c r="M280">
        <v>0</v>
      </c>
      <c r="N280">
        <v>0</v>
      </c>
      <c r="O280">
        <v>0</v>
      </c>
      <c r="P280">
        <v>0</v>
      </c>
      <c r="Q280">
        <v>0</v>
      </c>
      <c r="R280">
        <v>0</v>
      </c>
      <c r="S280">
        <v>0</v>
      </c>
      <c r="T280">
        <v>0</v>
      </c>
      <c r="U280">
        <v>0</v>
      </c>
      <c r="V280">
        <v>1.4079999999999999</v>
      </c>
      <c r="W280">
        <v>21.393999999999998</v>
      </c>
      <c r="Y280" t="str">
        <f t="shared" si="127"/>
        <v>宮城県</v>
      </c>
      <c r="Z280" t="str">
        <f t="shared" si="128"/>
        <v>宮城県富谷市</v>
      </c>
      <c r="AA280" s="159">
        <f t="shared" si="129"/>
        <v>202.56800000000001</v>
      </c>
      <c r="AB280" s="159">
        <f t="shared" si="130"/>
        <v>146.27799999999999</v>
      </c>
      <c r="AC280" s="159">
        <f t="shared" si="131"/>
        <v>0.16200000000000001</v>
      </c>
      <c r="AD280" s="159">
        <f t="shared" si="132"/>
        <v>0</v>
      </c>
      <c r="AE280" s="159">
        <f t="shared" si="133"/>
        <v>0</v>
      </c>
      <c r="AF280" s="159">
        <f t="shared" si="134"/>
        <v>0</v>
      </c>
      <c r="AG280" s="159">
        <f t="shared" si="135"/>
        <v>0</v>
      </c>
      <c r="AH280" s="160">
        <f t="shared" si="136"/>
        <v>349.00799999999998</v>
      </c>
      <c r="AI280" s="135">
        <f t="shared" si="137"/>
        <v>0.58041076422316973</v>
      </c>
      <c r="AJ280" s="135">
        <f t="shared" si="138"/>
        <v>0.41912506303580432</v>
      </c>
      <c r="AK280" s="135">
        <f t="shared" si="139"/>
        <v>4.6417274102599371E-4</v>
      </c>
      <c r="AL280" s="135">
        <f t="shared" si="140"/>
        <v>0</v>
      </c>
      <c r="AM280" s="135">
        <f t="shared" si="141"/>
        <v>0</v>
      </c>
      <c r="AN280" s="135">
        <f t="shared" si="142"/>
        <v>0</v>
      </c>
      <c r="AO280" s="135">
        <f t="shared" si="143"/>
        <v>0</v>
      </c>
      <c r="AP280" s="159">
        <f>IFERROR(VLOOKUP(A280,人口!$A$2:$E$1748,5,0),0)</f>
        <v>52567</v>
      </c>
      <c r="AQ280" s="159">
        <f t="shared" si="118"/>
        <v>0</v>
      </c>
      <c r="AR280" s="159">
        <f t="shared" si="119"/>
        <v>0</v>
      </c>
      <c r="AS280" s="159">
        <f t="shared" si="120"/>
        <v>0</v>
      </c>
      <c r="AT280" s="159">
        <f t="shared" si="121"/>
        <v>1</v>
      </c>
      <c r="AU280" s="159">
        <f t="shared" si="122"/>
        <v>0</v>
      </c>
      <c r="AV280" s="159">
        <f t="shared" si="123"/>
        <v>0</v>
      </c>
      <c r="AW280" s="159">
        <f t="shared" si="124"/>
        <v>0</v>
      </c>
      <c r="AX280" s="159">
        <f t="shared" si="144"/>
        <v>0</v>
      </c>
      <c r="AY280" s="159" t="str">
        <f t="shared" si="145"/>
        <v>3万～10万人未満の市町村平均</v>
      </c>
      <c r="AZ280" s="159"/>
    </row>
    <row r="281" spans="1:52" x14ac:dyDescent="0.3">
      <c r="A281" t="str">
        <f t="shared" si="125"/>
        <v>04301</v>
      </c>
      <c r="B281" s="158" t="str">
        <f t="shared" si="126"/>
        <v>04301</v>
      </c>
      <c r="C281">
        <v>4</v>
      </c>
      <c r="D281" t="s">
        <v>31</v>
      </c>
      <c r="E281">
        <v>4301</v>
      </c>
      <c r="F281" t="s">
        <v>784</v>
      </c>
      <c r="G281">
        <v>121.74299999999999</v>
      </c>
      <c r="H281">
        <v>469.20699999999999</v>
      </c>
      <c r="I281">
        <v>151.44399999999999</v>
      </c>
      <c r="J281">
        <v>581.71100000000001</v>
      </c>
      <c r="K281">
        <v>95.5</v>
      </c>
      <c r="L281">
        <v>262.15600000000001</v>
      </c>
      <c r="M281">
        <v>7.4749999999999996</v>
      </c>
      <c r="N281">
        <v>44.311999999999998</v>
      </c>
      <c r="O281">
        <v>0</v>
      </c>
      <c r="P281">
        <v>0</v>
      </c>
      <c r="Q281">
        <v>0</v>
      </c>
      <c r="R281">
        <v>1.0409999999999999</v>
      </c>
      <c r="S281">
        <v>0</v>
      </c>
      <c r="T281">
        <v>0</v>
      </c>
      <c r="U281">
        <v>6.383</v>
      </c>
      <c r="V281">
        <v>0.57499999999999996</v>
      </c>
      <c r="W281">
        <v>7.1680000000000001</v>
      </c>
      <c r="Y281" t="str">
        <f t="shared" si="127"/>
        <v>宮城県</v>
      </c>
      <c r="Z281" t="str">
        <f t="shared" si="128"/>
        <v>宮城県蔵王町</v>
      </c>
      <c r="AA281" s="159">
        <f t="shared" si="129"/>
        <v>151.44399999999999</v>
      </c>
      <c r="AB281" s="159">
        <f t="shared" si="130"/>
        <v>581.71100000000001</v>
      </c>
      <c r="AC281" s="159">
        <f t="shared" si="131"/>
        <v>262.15600000000001</v>
      </c>
      <c r="AD281" s="159">
        <f t="shared" si="132"/>
        <v>44.311999999999998</v>
      </c>
      <c r="AE281" s="159">
        <f t="shared" si="133"/>
        <v>0</v>
      </c>
      <c r="AF281" s="159">
        <f t="shared" si="134"/>
        <v>0</v>
      </c>
      <c r="AG281" s="159">
        <f t="shared" si="135"/>
        <v>6.383</v>
      </c>
      <c r="AH281" s="160">
        <f t="shared" si="136"/>
        <v>1046.0059999999999</v>
      </c>
      <c r="AI281" s="135">
        <f t="shared" si="137"/>
        <v>0.14478310831869035</v>
      </c>
      <c r="AJ281" s="135">
        <f t="shared" si="138"/>
        <v>0.55612587308294603</v>
      </c>
      <c r="AK281" s="135">
        <f t="shared" si="139"/>
        <v>0.25062571342803008</v>
      </c>
      <c r="AL281" s="135">
        <f t="shared" si="140"/>
        <v>4.236304571866701E-2</v>
      </c>
      <c r="AM281" s="135">
        <f t="shared" si="141"/>
        <v>0</v>
      </c>
      <c r="AN281" s="135">
        <f t="shared" si="142"/>
        <v>0</v>
      </c>
      <c r="AO281" s="135">
        <f t="shared" si="143"/>
        <v>6.1022594516666265E-3</v>
      </c>
      <c r="AP281" s="159">
        <f>IFERROR(VLOOKUP(A281,人口!$A$2:$E$1748,5,0),0)</f>
        <v>11844</v>
      </c>
      <c r="AQ281" s="159">
        <f t="shared" si="118"/>
        <v>0</v>
      </c>
      <c r="AR281" s="159">
        <f t="shared" si="119"/>
        <v>0</v>
      </c>
      <c r="AS281" s="159">
        <f t="shared" si="120"/>
        <v>1</v>
      </c>
      <c r="AT281" s="159">
        <f t="shared" si="121"/>
        <v>0</v>
      </c>
      <c r="AU281" s="159">
        <f t="shared" si="122"/>
        <v>0</v>
      </c>
      <c r="AV281" s="159">
        <f t="shared" si="123"/>
        <v>0</v>
      </c>
      <c r="AW281" s="159">
        <f t="shared" si="124"/>
        <v>0</v>
      </c>
      <c r="AX281" s="159">
        <f t="shared" si="144"/>
        <v>0</v>
      </c>
      <c r="AY281" s="159" t="str">
        <f t="shared" si="145"/>
        <v>1万～3万人未満の市町村平均</v>
      </c>
      <c r="AZ281" s="159"/>
    </row>
    <row r="282" spans="1:52" x14ac:dyDescent="0.3">
      <c r="A282" t="str">
        <f t="shared" si="125"/>
        <v>04302</v>
      </c>
      <c r="B282" s="158" t="str">
        <f t="shared" si="126"/>
        <v>04302</v>
      </c>
      <c r="C282">
        <v>4</v>
      </c>
      <c r="D282" t="s">
        <v>31</v>
      </c>
      <c r="E282">
        <v>4302</v>
      </c>
      <c r="F282" t="s">
        <v>835</v>
      </c>
      <c r="G282">
        <v>18.73</v>
      </c>
      <c r="H282">
        <v>94.44</v>
      </c>
      <c r="I282">
        <v>22.933</v>
      </c>
      <c r="J282">
        <v>115.39100000000001</v>
      </c>
      <c r="K282">
        <v>534.6</v>
      </c>
      <c r="L282">
        <v>1514.7360000000001</v>
      </c>
      <c r="M282">
        <v>7.99</v>
      </c>
      <c r="N282">
        <v>47.360999999999997</v>
      </c>
      <c r="O282">
        <v>0</v>
      </c>
      <c r="P282">
        <v>0</v>
      </c>
      <c r="Q282">
        <v>0</v>
      </c>
      <c r="R282">
        <v>3.5000000000000003E-2</v>
      </c>
      <c r="S282">
        <v>0</v>
      </c>
      <c r="T282">
        <v>0</v>
      </c>
      <c r="U282">
        <v>0.216</v>
      </c>
      <c r="V282">
        <v>7.4999999999999997E-2</v>
      </c>
      <c r="W282">
        <v>0.871</v>
      </c>
      <c r="Y282" t="str">
        <f t="shared" si="127"/>
        <v>宮城県</v>
      </c>
      <c r="Z282" t="str">
        <f t="shared" si="128"/>
        <v>宮城県七ヶ宿町</v>
      </c>
      <c r="AA282" s="159">
        <f t="shared" si="129"/>
        <v>22.933</v>
      </c>
      <c r="AB282" s="159">
        <f t="shared" si="130"/>
        <v>115.39100000000001</v>
      </c>
      <c r="AC282" s="159">
        <f t="shared" si="131"/>
        <v>1514.7360000000001</v>
      </c>
      <c r="AD282" s="159">
        <f t="shared" si="132"/>
        <v>47.360999999999997</v>
      </c>
      <c r="AE282" s="159">
        <f t="shared" si="133"/>
        <v>0</v>
      </c>
      <c r="AF282" s="159">
        <f t="shared" si="134"/>
        <v>0</v>
      </c>
      <c r="AG282" s="159">
        <f t="shared" si="135"/>
        <v>0.216</v>
      </c>
      <c r="AH282" s="160">
        <f t="shared" si="136"/>
        <v>1700.6370000000002</v>
      </c>
      <c r="AI282" s="135">
        <f t="shared" si="137"/>
        <v>1.3484947110994291E-2</v>
      </c>
      <c r="AJ282" s="135">
        <f t="shared" si="138"/>
        <v>6.7851634416986106E-2</v>
      </c>
      <c r="AK282" s="135">
        <f t="shared" si="139"/>
        <v>0.89068743065098543</v>
      </c>
      <c r="AL282" s="135">
        <f t="shared" si="140"/>
        <v>2.7848976589360336E-2</v>
      </c>
      <c r="AM282" s="135">
        <f t="shared" si="141"/>
        <v>0</v>
      </c>
      <c r="AN282" s="135">
        <f t="shared" si="142"/>
        <v>0</v>
      </c>
      <c r="AO282" s="135">
        <f t="shared" si="143"/>
        <v>1.2701123167377869E-4</v>
      </c>
      <c r="AP282" s="159">
        <f>IFERROR(VLOOKUP(A282,人口!$A$2:$E$1748,5,0),0)</f>
        <v>1376</v>
      </c>
      <c r="AQ282" s="159">
        <f t="shared" si="118"/>
        <v>1</v>
      </c>
      <c r="AR282" s="159">
        <f t="shared" si="119"/>
        <v>0</v>
      </c>
      <c r="AS282" s="159">
        <f t="shared" si="120"/>
        <v>0</v>
      </c>
      <c r="AT282" s="159">
        <f t="shared" si="121"/>
        <v>0</v>
      </c>
      <c r="AU282" s="159">
        <f t="shared" si="122"/>
        <v>0</v>
      </c>
      <c r="AV282" s="159">
        <f t="shared" si="123"/>
        <v>0</v>
      </c>
      <c r="AW282" s="159">
        <f t="shared" si="124"/>
        <v>0</v>
      </c>
      <c r="AX282" s="159">
        <f t="shared" si="144"/>
        <v>0</v>
      </c>
      <c r="AY282" s="159" t="str">
        <f t="shared" si="145"/>
        <v>5千人未満の市町村平均</v>
      </c>
      <c r="AZ282" s="159"/>
    </row>
    <row r="283" spans="1:52" x14ac:dyDescent="0.3">
      <c r="A283" t="str">
        <f t="shared" si="125"/>
        <v>04321</v>
      </c>
      <c r="B283" s="158" t="str">
        <f t="shared" si="126"/>
        <v>04321</v>
      </c>
      <c r="C283">
        <v>4</v>
      </c>
      <c r="D283" t="s">
        <v>31</v>
      </c>
      <c r="E283">
        <v>4321</v>
      </c>
      <c r="F283" t="s">
        <v>887</v>
      </c>
      <c r="G283">
        <v>96.679000000000002</v>
      </c>
      <c r="H283">
        <v>100.316</v>
      </c>
      <c r="I283">
        <v>122.977</v>
      </c>
      <c r="J283">
        <v>126.968</v>
      </c>
      <c r="K283">
        <v>0</v>
      </c>
      <c r="L283">
        <v>0</v>
      </c>
      <c r="M283">
        <v>0</v>
      </c>
      <c r="N283">
        <v>0</v>
      </c>
      <c r="O283">
        <v>0</v>
      </c>
      <c r="P283">
        <v>0</v>
      </c>
      <c r="Q283">
        <v>0</v>
      </c>
      <c r="R283">
        <v>0</v>
      </c>
      <c r="S283">
        <v>0</v>
      </c>
      <c r="T283">
        <v>0</v>
      </c>
      <c r="U283">
        <v>0</v>
      </c>
      <c r="V283">
        <v>1.081</v>
      </c>
      <c r="W283">
        <v>13.57</v>
      </c>
      <c r="Y283" t="str">
        <f t="shared" si="127"/>
        <v>宮城県</v>
      </c>
      <c r="Z283" t="str">
        <f t="shared" si="128"/>
        <v>宮城県大河原町</v>
      </c>
      <c r="AA283" s="159">
        <f t="shared" si="129"/>
        <v>122.977</v>
      </c>
      <c r="AB283" s="159">
        <f t="shared" si="130"/>
        <v>126.968</v>
      </c>
      <c r="AC283" s="159">
        <f t="shared" si="131"/>
        <v>0</v>
      </c>
      <c r="AD283" s="159">
        <f t="shared" si="132"/>
        <v>0</v>
      </c>
      <c r="AE283" s="159">
        <f t="shared" si="133"/>
        <v>0</v>
      </c>
      <c r="AF283" s="159">
        <f t="shared" si="134"/>
        <v>0</v>
      </c>
      <c r="AG283" s="159">
        <f t="shared" si="135"/>
        <v>0</v>
      </c>
      <c r="AH283" s="160">
        <f t="shared" si="136"/>
        <v>249.94499999999999</v>
      </c>
      <c r="AI283" s="135">
        <f t="shared" si="137"/>
        <v>0.4920162435735862</v>
      </c>
      <c r="AJ283" s="135">
        <f t="shared" si="138"/>
        <v>0.5079837564264138</v>
      </c>
      <c r="AK283" s="135">
        <f t="shared" si="139"/>
        <v>0</v>
      </c>
      <c r="AL283" s="135">
        <f t="shared" si="140"/>
        <v>0</v>
      </c>
      <c r="AM283" s="135">
        <f t="shared" si="141"/>
        <v>0</v>
      </c>
      <c r="AN283" s="135">
        <f t="shared" si="142"/>
        <v>0</v>
      </c>
      <c r="AO283" s="135">
        <f t="shared" si="143"/>
        <v>0</v>
      </c>
      <c r="AP283" s="159">
        <f>IFERROR(VLOOKUP(A283,人口!$A$2:$E$1748,5,0),0)</f>
        <v>23710</v>
      </c>
      <c r="AQ283" s="159">
        <f t="shared" si="118"/>
        <v>0</v>
      </c>
      <c r="AR283" s="159">
        <f t="shared" si="119"/>
        <v>0</v>
      </c>
      <c r="AS283" s="159">
        <f t="shared" si="120"/>
        <v>1</v>
      </c>
      <c r="AT283" s="159">
        <f t="shared" si="121"/>
        <v>0</v>
      </c>
      <c r="AU283" s="159">
        <f t="shared" si="122"/>
        <v>0</v>
      </c>
      <c r="AV283" s="159">
        <f t="shared" si="123"/>
        <v>0</v>
      </c>
      <c r="AW283" s="159">
        <f t="shared" si="124"/>
        <v>0</v>
      </c>
      <c r="AX283" s="159">
        <f t="shared" si="144"/>
        <v>0</v>
      </c>
      <c r="AY283" s="159" t="str">
        <f t="shared" si="145"/>
        <v>1万～3万人未満の市町村平均</v>
      </c>
      <c r="AZ283" s="159"/>
    </row>
    <row r="284" spans="1:52" x14ac:dyDescent="0.3">
      <c r="A284" t="str">
        <f t="shared" si="125"/>
        <v>04322</v>
      </c>
      <c r="B284" s="158" t="str">
        <f t="shared" si="126"/>
        <v>04322</v>
      </c>
      <c r="C284">
        <v>4</v>
      </c>
      <c r="D284" t="s">
        <v>31</v>
      </c>
      <c r="E284">
        <v>4322</v>
      </c>
      <c r="F284" t="s">
        <v>940</v>
      </c>
      <c r="G284">
        <v>81.203000000000003</v>
      </c>
      <c r="H284">
        <v>167.86699999999999</v>
      </c>
      <c r="I284">
        <v>102.94499999999999</v>
      </c>
      <c r="J284">
        <v>212.095</v>
      </c>
      <c r="K284">
        <v>18.7</v>
      </c>
      <c r="L284">
        <v>34.557000000000002</v>
      </c>
      <c r="M284">
        <v>0</v>
      </c>
      <c r="N284">
        <v>0</v>
      </c>
      <c r="O284">
        <v>0</v>
      </c>
      <c r="P284">
        <v>0</v>
      </c>
      <c r="Q284">
        <v>0</v>
      </c>
      <c r="R284">
        <v>0</v>
      </c>
      <c r="S284">
        <v>0</v>
      </c>
      <c r="T284">
        <v>0</v>
      </c>
      <c r="U284">
        <v>0</v>
      </c>
      <c r="V284">
        <v>0.51300000000000001</v>
      </c>
      <c r="W284">
        <v>6.7370000000000001</v>
      </c>
      <c r="Y284" t="str">
        <f t="shared" si="127"/>
        <v>宮城県</v>
      </c>
      <c r="Z284" t="str">
        <f t="shared" si="128"/>
        <v>宮城県村田町</v>
      </c>
      <c r="AA284" s="159">
        <f t="shared" si="129"/>
        <v>102.94499999999999</v>
      </c>
      <c r="AB284" s="159">
        <f t="shared" si="130"/>
        <v>212.095</v>
      </c>
      <c r="AC284" s="159">
        <f t="shared" si="131"/>
        <v>34.557000000000002</v>
      </c>
      <c r="AD284" s="159">
        <f t="shared" si="132"/>
        <v>0</v>
      </c>
      <c r="AE284" s="159">
        <f t="shared" si="133"/>
        <v>0</v>
      </c>
      <c r="AF284" s="159">
        <f t="shared" si="134"/>
        <v>0</v>
      </c>
      <c r="AG284" s="159">
        <f t="shared" si="135"/>
        <v>0</v>
      </c>
      <c r="AH284" s="160">
        <f t="shared" si="136"/>
        <v>349.59699999999998</v>
      </c>
      <c r="AI284" s="135">
        <f t="shared" si="137"/>
        <v>0.2944676298709657</v>
      </c>
      <c r="AJ284" s="135">
        <f t="shared" si="138"/>
        <v>0.60668426788559404</v>
      </c>
      <c r="AK284" s="135">
        <f t="shared" si="139"/>
        <v>9.8848102243440317E-2</v>
      </c>
      <c r="AL284" s="135">
        <f t="shared" si="140"/>
        <v>0</v>
      </c>
      <c r="AM284" s="135">
        <f t="shared" si="141"/>
        <v>0</v>
      </c>
      <c r="AN284" s="135">
        <f t="shared" si="142"/>
        <v>0</v>
      </c>
      <c r="AO284" s="135">
        <f t="shared" si="143"/>
        <v>0</v>
      </c>
      <c r="AP284" s="159">
        <f>IFERROR(VLOOKUP(A284,人口!$A$2:$E$1748,5,0),0)</f>
        <v>10800</v>
      </c>
      <c r="AQ284" s="159">
        <f t="shared" si="118"/>
        <v>0</v>
      </c>
      <c r="AR284" s="159">
        <f t="shared" si="119"/>
        <v>0</v>
      </c>
      <c r="AS284" s="159">
        <f t="shared" si="120"/>
        <v>1</v>
      </c>
      <c r="AT284" s="159">
        <f t="shared" si="121"/>
        <v>0</v>
      </c>
      <c r="AU284" s="159">
        <f t="shared" si="122"/>
        <v>0</v>
      </c>
      <c r="AV284" s="159">
        <f t="shared" si="123"/>
        <v>0</v>
      </c>
      <c r="AW284" s="159">
        <f t="shared" si="124"/>
        <v>0</v>
      </c>
      <c r="AX284" s="159">
        <f t="shared" si="144"/>
        <v>0</v>
      </c>
      <c r="AY284" s="159" t="str">
        <f t="shared" si="145"/>
        <v>1万～3万人未満の市町村平均</v>
      </c>
      <c r="AZ284" s="159"/>
    </row>
    <row r="285" spans="1:52" x14ac:dyDescent="0.3">
      <c r="A285" t="str">
        <f t="shared" si="125"/>
        <v>04323</v>
      </c>
      <c r="B285" s="158" t="str">
        <f t="shared" si="126"/>
        <v>04323</v>
      </c>
      <c r="C285">
        <v>4</v>
      </c>
      <c r="D285" t="s">
        <v>31</v>
      </c>
      <c r="E285">
        <v>4323</v>
      </c>
      <c r="F285" t="s">
        <v>987</v>
      </c>
      <c r="G285">
        <v>153.179</v>
      </c>
      <c r="H285">
        <v>69.662000000000006</v>
      </c>
      <c r="I285">
        <v>195.73400000000001</v>
      </c>
      <c r="J285">
        <v>88.581000000000003</v>
      </c>
      <c r="K285">
        <v>2.2000000000000002</v>
      </c>
      <c r="L285">
        <v>3.617</v>
      </c>
      <c r="M285">
        <v>0</v>
      </c>
      <c r="N285">
        <v>0</v>
      </c>
      <c r="O285">
        <v>0</v>
      </c>
      <c r="P285">
        <v>0</v>
      </c>
      <c r="Q285">
        <v>0</v>
      </c>
      <c r="R285">
        <v>0</v>
      </c>
      <c r="S285">
        <v>0</v>
      </c>
      <c r="T285">
        <v>0</v>
      </c>
      <c r="U285">
        <v>0</v>
      </c>
      <c r="V285">
        <v>1.369</v>
      </c>
      <c r="W285">
        <v>17.138999999999999</v>
      </c>
      <c r="Y285" t="str">
        <f t="shared" si="127"/>
        <v>宮城県</v>
      </c>
      <c r="Z285" t="str">
        <f t="shared" si="128"/>
        <v>宮城県柴田町</v>
      </c>
      <c r="AA285" s="159">
        <f t="shared" si="129"/>
        <v>195.73400000000001</v>
      </c>
      <c r="AB285" s="159">
        <f t="shared" si="130"/>
        <v>88.581000000000003</v>
      </c>
      <c r="AC285" s="159">
        <f t="shared" si="131"/>
        <v>3.617</v>
      </c>
      <c r="AD285" s="159">
        <f t="shared" si="132"/>
        <v>0</v>
      </c>
      <c r="AE285" s="159">
        <f t="shared" si="133"/>
        <v>0</v>
      </c>
      <c r="AF285" s="159">
        <f t="shared" si="134"/>
        <v>0</v>
      </c>
      <c r="AG285" s="159">
        <f t="shared" si="135"/>
        <v>0</v>
      </c>
      <c r="AH285" s="160">
        <f t="shared" si="136"/>
        <v>287.93200000000002</v>
      </c>
      <c r="AI285" s="135">
        <f t="shared" si="137"/>
        <v>0.67979245099537389</v>
      </c>
      <c r="AJ285" s="135">
        <f t="shared" si="138"/>
        <v>0.30764555520053344</v>
      </c>
      <c r="AK285" s="135">
        <f t="shared" si="139"/>
        <v>1.2561993804092631E-2</v>
      </c>
      <c r="AL285" s="135">
        <f t="shared" si="140"/>
        <v>0</v>
      </c>
      <c r="AM285" s="135">
        <f t="shared" si="141"/>
        <v>0</v>
      </c>
      <c r="AN285" s="135">
        <f t="shared" si="142"/>
        <v>0</v>
      </c>
      <c r="AO285" s="135">
        <f t="shared" si="143"/>
        <v>0</v>
      </c>
      <c r="AP285" s="159">
        <f>IFERROR(VLOOKUP(A285,人口!$A$2:$E$1748,5,0),0)</f>
        <v>37597</v>
      </c>
      <c r="AQ285" s="159">
        <f t="shared" si="118"/>
        <v>0</v>
      </c>
      <c r="AR285" s="159">
        <f t="shared" si="119"/>
        <v>0</v>
      </c>
      <c r="AS285" s="159">
        <f t="shared" si="120"/>
        <v>0</v>
      </c>
      <c r="AT285" s="159">
        <f t="shared" si="121"/>
        <v>1</v>
      </c>
      <c r="AU285" s="159">
        <f t="shared" si="122"/>
        <v>0</v>
      </c>
      <c r="AV285" s="159">
        <f t="shared" si="123"/>
        <v>0</v>
      </c>
      <c r="AW285" s="159">
        <f t="shared" si="124"/>
        <v>0</v>
      </c>
      <c r="AX285" s="159">
        <f t="shared" si="144"/>
        <v>0</v>
      </c>
      <c r="AY285" s="159" t="str">
        <f t="shared" si="145"/>
        <v>3万～10万人未満の市町村平均</v>
      </c>
      <c r="AZ285" s="159"/>
    </row>
    <row r="286" spans="1:52" x14ac:dyDescent="0.3">
      <c r="A286" t="str">
        <f t="shared" si="125"/>
        <v>04324</v>
      </c>
      <c r="B286" s="158" t="str">
        <f t="shared" si="126"/>
        <v>04324</v>
      </c>
      <c r="C286">
        <v>4</v>
      </c>
      <c r="D286" t="s">
        <v>31</v>
      </c>
      <c r="E286">
        <v>4324</v>
      </c>
      <c r="F286" t="s">
        <v>1032</v>
      </c>
      <c r="G286">
        <v>80.156000000000006</v>
      </c>
      <c r="H286">
        <v>379.47500000000002</v>
      </c>
      <c r="I286">
        <v>97.748999999999995</v>
      </c>
      <c r="J286">
        <v>461.52600000000001</v>
      </c>
      <c r="K286">
        <v>281.89999999999998</v>
      </c>
      <c r="L286">
        <v>757.88400000000001</v>
      </c>
      <c r="M286">
        <v>9.3010000000000002</v>
      </c>
      <c r="N286">
        <v>54.393999999999998</v>
      </c>
      <c r="O286">
        <v>0</v>
      </c>
      <c r="P286">
        <v>0</v>
      </c>
      <c r="Q286">
        <v>0</v>
      </c>
      <c r="R286">
        <v>0</v>
      </c>
      <c r="S286">
        <v>0</v>
      </c>
      <c r="T286">
        <v>0</v>
      </c>
      <c r="U286">
        <v>0</v>
      </c>
      <c r="V286">
        <v>0.41399999999999998</v>
      </c>
      <c r="W286">
        <v>5.0579999999999998</v>
      </c>
      <c r="Y286" t="str">
        <f t="shared" si="127"/>
        <v>宮城県</v>
      </c>
      <c r="Z286" t="str">
        <f t="shared" si="128"/>
        <v>宮城県川崎町</v>
      </c>
      <c r="AA286" s="159">
        <f t="shared" si="129"/>
        <v>97.748999999999995</v>
      </c>
      <c r="AB286" s="159">
        <f t="shared" si="130"/>
        <v>461.52600000000001</v>
      </c>
      <c r="AC286" s="159">
        <f t="shared" si="131"/>
        <v>757.88400000000001</v>
      </c>
      <c r="AD286" s="159">
        <f t="shared" si="132"/>
        <v>54.393999999999998</v>
      </c>
      <c r="AE286" s="159">
        <f t="shared" si="133"/>
        <v>0</v>
      </c>
      <c r="AF286" s="159">
        <f t="shared" si="134"/>
        <v>0</v>
      </c>
      <c r="AG286" s="159">
        <f t="shared" si="135"/>
        <v>0</v>
      </c>
      <c r="AH286" s="160">
        <f t="shared" si="136"/>
        <v>1371.5530000000001</v>
      </c>
      <c r="AI286" s="135">
        <f t="shared" si="137"/>
        <v>7.1268846336962538E-2</v>
      </c>
      <c r="AJ286" s="135">
        <f t="shared" si="138"/>
        <v>0.33649884474023239</v>
      </c>
      <c r="AK286" s="135">
        <f t="shared" si="139"/>
        <v>0.55257361545634764</v>
      </c>
      <c r="AL286" s="135">
        <f t="shared" si="140"/>
        <v>3.9658693466457361E-2</v>
      </c>
      <c r="AM286" s="135">
        <f t="shared" si="141"/>
        <v>0</v>
      </c>
      <c r="AN286" s="135">
        <f t="shared" si="142"/>
        <v>0</v>
      </c>
      <c r="AO286" s="135">
        <f t="shared" si="143"/>
        <v>0</v>
      </c>
      <c r="AP286" s="159">
        <f>IFERROR(VLOOKUP(A286,人口!$A$2:$E$1748,5,0),0)</f>
        <v>8685</v>
      </c>
      <c r="AQ286" s="159">
        <f t="shared" si="118"/>
        <v>0</v>
      </c>
      <c r="AR286" s="159">
        <f t="shared" si="119"/>
        <v>1</v>
      </c>
      <c r="AS286" s="159">
        <f t="shared" si="120"/>
        <v>0</v>
      </c>
      <c r="AT286" s="159">
        <f t="shared" si="121"/>
        <v>0</v>
      </c>
      <c r="AU286" s="159">
        <f t="shared" si="122"/>
        <v>0</v>
      </c>
      <c r="AV286" s="159">
        <f t="shared" si="123"/>
        <v>0</v>
      </c>
      <c r="AW286" s="159">
        <f t="shared" si="124"/>
        <v>0</v>
      </c>
      <c r="AX286" s="159">
        <f t="shared" si="144"/>
        <v>0</v>
      </c>
      <c r="AY286" s="159" t="str">
        <f t="shared" si="145"/>
        <v>5千～1万人未満の市町村平均</v>
      </c>
      <c r="AZ286" s="159"/>
    </row>
    <row r="287" spans="1:52" x14ac:dyDescent="0.3">
      <c r="A287" t="str">
        <f t="shared" si="125"/>
        <v>04341</v>
      </c>
      <c r="B287" s="158" t="str">
        <f t="shared" si="126"/>
        <v>04341</v>
      </c>
      <c r="C287">
        <v>4</v>
      </c>
      <c r="D287" t="s">
        <v>31</v>
      </c>
      <c r="E287">
        <v>4341</v>
      </c>
      <c r="F287" t="s">
        <v>1077</v>
      </c>
      <c r="G287">
        <v>129.34299999999999</v>
      </c>
      <c r="H287">
        <v>361.50799999999998</v>
      </c>
      <c r="I287">
        <v>167.75299999999999</v>
      </c>
      <c r="J287">
        <v>466.48899999999998</v>
      </c>
      <c r="K287">
        <v>339.3</v>
      </c>
      <c r="L287">
        <v>1101.9860000000001</v>
      </c>
      <c r="M287">
        <v>5.7270000000000003</v>
      </c>
      <c r="N287">
        <v>33.948999999999998</v>
      </c>
      <c r="O287">
        <v>0</v>
      </c>
      <c r="P287">
        <v>0</v>
      </c>
      <c r="Q287">
        <v>0</v>
      </c>
      <c r="R287">
        <v>0</v>
      </c>
      <c r="S287">
        <v>0</v>
      </c>
      <c r="T287">
        <v>0</v>
      </c>
      <c r="U287">
        <v>0</v>
      </c>
      <c r="V287">
        <v>0.67400000000000004</v>
      </c>
      <c r="W287">
        <v>7.8259999999999996</v>
      </c>
      <c r="Y287" t="str">
        <f t="shared" si="127"/>
        <v>宮城県</v>
      </c>
      <c r="Z287" t="str">
        <f t="shared" si="128"/>
        <v>宮城県丸森町</v>
      </c>
      <c r="AA287" s="159">
        <f t="shared" si="129"/>
        <v>167.75299999999999</v>
      </c>
      <c r="AB287" s="159">
        <f t="shared" si="130"/>
        <v>466.48899999999998</v>
      </c>
      <c r="AC287" s="159">
        <f t="shared" si="131"/>
        <v>1101.9860000000001</v>
      </c>
      <c r="AD287" s="159">
        <f t="shared" si="132"/>
        <v>33.948999999999998</v>
      </c>
      <c r="AE287" s="159">
        <f t="shared" si="133"/>
        <v>0</v>
      </c>
      <c r="AF287" s="159">
        <f t="shared" si="134"/>
        <v>0</v>
      </c>
      <c r="AG287" s="159">
        <f t="shared" si="135"/>
        <v>0</v>
      </c>
      <c r="AH287" s="160">
        <f t="shared" si="136"/>
        <v>1770.1770000000001</v>
      </c>
      <c r="AI287" s="135">
        <f t="shared" si="137"/>
        <v>9.4766229591730075E-2</v>
      </c>
      <c r="AJ287" s="135">
        <f t="shared" si="138"/>
        <v>0.26352675466916581</v>
      </c>
      <c r="AK287" s="135">
        <f t="shared" si="139"/>
        <v>0.62252870758121925</v>
      </c>
      <c r="AL287" s="135">
        <f t="shared" si="140"/>
        <v>1.9178308157884773E-2</v>
      </c>
      <c r="AM287" s="135">
        <f t="shared" si="141"/>
        <v>0</v>
      </c>
      <c r="AN287" s="135">
        <f t="shared" si="142"/>
        <v>0</v>
      </c>
      <c r="AO287" s="135">
        <f t="shared" si="143"/>
        <v>0</v>
      </c>
      <c r="AP287" s="159">
        <f>IFERROR(VLOOKUP(A287,人口!$A$2:$E$1748,5,0),0)</f>
        <v>13292</v>
      </c>
      <c r="AQ287" s="159">
        <f t="shared" si="118"/>
        <v>0</v>
      </c>
      <c r="AR287" s="159">
        <f t="shared" si="119"/>
        <v>0</v>
      </c>
      <c r="AS287" s="159">
        <f t="shared" si="120"/>
        <v>1</v>
      </c>
      <c r="AT287" s="159">
        <f t="shared" si="121"/>
        <v>0</v>
      </c>
      <c r="AU287" s="159">
        <f t="shared" si="122"/>
        <v>0</v>
      </c>
      <c r="AV287" s="159">
        <f t="shared" si="123"/>
        <v>0</v>
      </c>
      <c r="AW287" s="159">
        <f t="shared" si="124"/>
        <v>0</v>
      </c>
      <c r="AX287" s="159">
        <f t="shared" si="144"/>
        <v>0</v>
      </c>
      <c r="AY287" s="159" t="str">
        <f t="shared" si="145"/>
        <v>1万～3万人未満の市町村平均</v>
      </c>
      <c r="AZ287" s="159"/>
    </row>
    <row r="288" spans="1:52" x14ac:dyDescent="0.3">
      <c r="A288" t="str">
        <f t="shared" si="125"/>
        <v>04361</v>
      </c>
      <c r="B288" s="158" t="str">
        <f t="shared" si="126"/>
        <v>04361</v>
      </c>
      <c r="C288">
        <v>4</v>
      </c>
      <c r="D288" t="s">
        <v>31</v>
      </c>
      <c r="E288">
        <v>4361</v>
      </c>
      <c r="F288" t="s">
        <v>1117</v>
      </c>
      <c r="G288">
        <v>137.209</v>
      </c>
      <c r="H288">
        <v>273.05399999999997</v>
      </c>
      <c r="I288">
        <v>177.78100000000001</v>
      </c>
      <c r="J288">
        <v>351.702</v>
      </c>
      <c r="K288">
        <v>0.4</v>
      </c>
      <c r="L288">
        <v>0.755</v>
      </c>
      <c r="M288">
        <v>0</v>
      </c>
      <c r="N288">
        <v>0</v>
      </c>
      <c r="O288">
        <v>0</v>
      </c>
      <c r="P288">
        <v>0</v>
      </c>
      <c r="Q288">
        <v>0</v>
      </c>
      <c r="R288">
        <v>0</v>
      </c>
      <c r="S288">
        <v>0</v>
      </c>
      <c r="T288">
        <v>0</v>
      </c>
      <c r="U288">
        <v>0</v>
      </c>
      <c r="V288">
        <v>1.458</v>
      </c>
      <c r="W288">
        <v>16.902000000000001</v>
      </c>
      <c r="Y288" t="str">
        <f t="shared" si="127"/>
        <v>宮城県</v>
      </c>
      <c r="Z288" t="str">
        <f t="shared" si="128"/>
        <v>宮城県亘理町</v>
      </c>
      <c r="AA288" s="159">
        <f t="shared" si="129"/>
        <v>177.78100000000001</v>
      </c>
      <c r="AB288" s="159">
        <f t="shared" si="130"/>
        <v>351.702</v>
      </c>
      <c r="AC288" s="159">
        <f t="shared" si="131"/>
        <v>0.755</v>
      </c>
      <c r="AD288" s="159">
        <f t="shared" si="132"/>
        <v>0</v>
      </c>
      <c r="AE288" s="159">
        <f t="shared" si="133"/>
        <v>0</v>
      </c>
      <c r="AF288" s="159">
        <f t="shared" si="134"/>
        <v>0</v>
      </c>
      <c r="AG288" s="159">
        <f t="shared" si="135"/>
        <v>0</v>
      </c>
      <c r="AH288" s="160">
        <f t="shared" si="136"/>
        <v>530.23799999999994</v>
      </c>
      <c r="AI288" s="135">
        <f t="shared" si="137"/>
        <v>0.33528528698433541</v>
      </c>
      <c r="AJ288" s="135">
        <f t="shared" si="138"/>
        <v>0.66329082412048934</v>
      </c>
      <c r="AK288" s="135">
        <f t="shared" si="139"/>
        <v>1.4238888951753743E-3</v>
      </c>
      <c r="AL288" s="135">
        <f t="shared" si="140"/>
        <v>0</v>
      </c>
      <c r="AM288" s="135">
        <f t="shared" si="141"/>
        <v>0</v>
      </c>
      <c r="AN288" s="135">
        <f t="shared" si="142"/>
        <v>0</v>
      </c>
      <c r="AO288" s="135">
        <f t="shared" si="143"/>
        <v>0</v>
      </c>
      <c r="AP288" s="159">
        <f>IFERROR(VLOOKUP(A288,人口!$A$2:$E$1748,5,0),0)</f>
        <v>33577</v>
      </c>
      <c r="AQ288" s="159">
        <f t="shared" si="118"/>
        <v>0</v>
      </c>
      <c r="AR288" s="159">
        <f t="shared" si="119"/>
        <v>0</v>
      </c>
      <c r="AS288" s="159">
        <f t="shared" si="120"/>
        <v>0</v>
      </c>
      <c r="AT288" s="159">
        <f t="shared" si="121"/>
        <v>1</v>
      </c>
      <c r="AU288" s="159">
        <f t="shared" si="122"/>
        <v>0</v>
      </c>
      <c r="AV288" s="159">
        <f t="shared" si="123"/>
        <v>0</v>
      </c>
      <c r="AW288" s="159">
        <f t="shared" si="124"/>
        <v>0</v>
      </c>
      <c r="AX288" s="159">
        <f t="shared" si="144"/>
        <v>0</v>
      </c>
      <c r="AY288" s="159" t="str">
        <f t="shared" si="145"/>
        <v>3万～10万人未満の市町村平均</v>
      </c>
      <c r="AZ288" s="159"/>
    </row>
    <row r="289" spans="1:52" x14ac:dyDescent="0.3">
      <c r="A289" t="str">
        <f t="shared" si="125"/>
        <v>04362</v>
      </c>
      <c r="B289" s="158" t="str">
        <f t="shared" si="126"/>
        <v>04362</v>
      </c>
      <c r="C289">
        <v>4</v>
      </c>
      <c r="D289" t="s">
        <v>31</v>
      </c>
      <c r="E289">
        <v>4362</v>
      </c>
      <c r="F289" t="s">
        <v>1155</v>
      </c>
      <c r="G289">
        <v>66.433000000000007</v>
      </c>
      <c r="H289">
        <v>418.02</v>
      </c>
      <c r="I289">
        <v>86.194999999999993</v>
      </c>
      <c r="J289">
        <v>539.59199999999998</v>
      </c>
      <c r="K289">
        <v>19.600000000000001</v>
      </c>
      <c r="L289">
        <v>52.308</v>
      </c>
      <c r="M289">
        <v>0</v>
      </c>
      <c r="N289">
        <v>0</v>
      </c>
      <c r="O289">
        <v>0</v>
      </c>
      <c r="P289">
        <v>0</v>
      </c>
      <c r="Q289">
        <v>0</v>
      </c>
      <c r="R289">
        <v>0</v>
      </c>
      <c r="S289">
        <v>0</v>
      </c>
      <c r="T289">
        <v>0</v>
      </c>
      <c r="U289">
        <v>0</v>
      </c>
      <c r="V289">
        <v>1.1559999999999999</v>
      </c>
      <c r="W289">
        <v>11.984</v>
      </c>
      <c r="Y289" t="str">
        <f t="shared" si="127"/>
        <v>宮城県</v>
      </c>
      <c r="Z289" t="str">
        <f t="shared" si="128"/>
        <v>宮城県山元町</v>
      </c>
      <c r="AA289" s="159">
        <f t="shared" si="129"/>
        <v>86.194999999999993</v>
      </c>
      <c r="AB289" s="159">
        <f t="shared" si="130"/>
        <v>539.59199999999998</v>
      </c>
      <c r="AC289" s="159">
        <f t="shared" si="131"/>
        <v>52.308</v>
      </c>
      <c r="AD289" s="159">
        <f t="shared" si="132"/>
        <v>0</v>
      </c>
      <c r="AE289" s="159">
        <f t="shared" si="133"/>
        <v>0</v>
      </c>
      <c r="AF289" s="159">
        <f t="shared" si="134"/>
        <v>0</v>
      </c>
      <c r="AG289" s="159">
        <f t="shared" si="135"/>
        <v>0</v>
      </c>
      <c r="AH289" s="160">
        <f t="shared" si="136"/>
        <v>678.09500000000003</v>
      </c>
      <c r="AI289" s="135">
        <f t="shared" si="137"/>
        <v>0.12711345755388256</v>
      </c>
      <c r="AJ289" s="135">
        <f t="shared" si="138"/>
        <v>0.79574690861899877</v>
      </c>
      <c r="AK289" s="135">
        <f t="shared" si="139"/>
        <v>7.7139633827118609E-2</v>
      </c>
      <c r="AL289" s="135">
        <f t="shared" si="140"/>
        <v>0</v>
      </c>
      <c r="AM289" s="135">
        <f t="shared" si="141"/>
        <v>0</v>
      </c>
      <c r="AN289" s="135">
        <f t="shared" si="142"/>
        <v>0</v>
      </c>
      <c r="AO289" s="135">
        <f t="shared" si="143"/>
        <v>0</v>
      </c>
      <c r="AP289" s="159">
        <f>IFERROR(VLOOKUP(A289,人口!$A$2:$E$1748,5,0),0)</f>
        <v>12227</v>
      </c>
      <c r="AQ289" s="159">
        <f t="shared" si="118"/>
        <v>0</v>
      </c>
      <c r="AR289" s="159">
        <f t="shared" si="119"/>
        <v>0</v>
      </c>
      <c r="AS289" s="159">
        <f t="shared" si="120"/>
        <v>1</v>
      </c>
      <c r="AT289" s="159">
        <f t="shared" si="121"/>
        <v>0</v>
      </c>
      <c r="AU289" s="159">
        <f t="shared" si="122"/>
        <v>0</v>
      </c>
      <c r="AV289" s="159">
        <f t="shared" si="123"/>
        <v>0</v>
      </c>
      <c r="AW289" s="159">
        <f t="shared" si="124"/>
        <v>0</v>
      </c>
      <c r="AX289" s="159">
        <f t="shared" si="144"/>
        <v>0</v>
      </c>
      <c r="AY289" s="159" t="str">
        <f t="shared" si="145"/>
        <v>1万～3万人未満の市町村平均</v>
      </c>
      <c r="AZ289" s="159"/>
    </row>
    <row r="290" spans="1:52" x14ac:dyDescent="0.3">
      <c r="A290" t="str">
        <f t="shared" si="125"/>
        <v>04401</v>
      </c>
      <c r="B290" s="158" t="str">
        <f t="shared" si="126"/>
        <v>04401</v>
      </c>
      <c r="C290">
        <v>4</v>
      </c>
      <c r="D290" t="s">
        <v>31</v>
      </c>
      <c r="E290">
        <v>4401</v>
      </c>
      <c r="F290" t="s">
        <v>1194</v>
      </c>
      <c r="G290">
        <v>69.576999999999998</v>
      </c>
      <c r="H290">
        <v>97.254000000000005</v>
      </c>
      <c r="I290">
        <v>89.668000000000006</v>
      </c>
      <c r="J290">
        <v>124.80800000000001</v>
      </c>
      <c r="K290">
        <v>2.5</v>
      </c>
      <c r="L290">
        <v>5.4420000000000002</v>
      </c>
      <c r="M290">
        <v>0</v>
      </c>
      <c r="N290">
        <v>0</v>
      </c>
      <c r="O290">
        <v>0</v>
      </c>
      <c r="P290">
        <v>0</v>
      </c>
      <c r="Q290">
        <v>0</v>
      </c>
      <c r="R290">
        <v>1E-3</v>
      </c>
      <c r="S290">
        <v>0</v>
      </c>
      <c r="T290">
        <v>0</v>
      </c>
      <c r="U290">
        <v>8.9999999999999993E-3</v>
      </c>
      <c r="V290">
        <v>0.92600000000000005</v>
      </c>
      <c r="W290">
        <v>8.9139999999999997</v>
      </c>
      <c r="Y290" t="str">
        <f t="shared" si="127"/>
        <v>宮城県</v>
      </c>
      <c r="Z290" t="str">
        <f t="shared" si="128"/>
        <v>宮城県松島町</v>
      </c>
      <c r="AA290" s="159">
        <f t="shared" si="129"/>
        <v>89.668000000000006</v>
      </c>
      <c r="AB290" s="159">
        <f t="shared" si="130"/>
        <v>124.80800000000001</v>
      </c>
      <c r="AC290" s="159">
        <f t="shared" si="131"/>
        <v>5.4420000000000002</v>
      </c>
      <c r="AD290" s="159">
        <f t="shared" si="132"/>
        <v>0</v>
      </c>
      <c r="AE290" s="159">
        <f t="shared" si="133"/>
        <v>0</v>
      </c>
      <c r="AF290" s="159">
        <f t="shared" si="134"/>
        <v>0</v>
      </c>
      <c r="AG290" s="159">
        <f t="shared" si="135"/>
        <v>8.9999999999999993E-3</v>
      </c>
      <c r="AH290" s="160">
        <f t="shared" si="136"/>
        <v>219.92699999999999</v>
      </c>
      <c r="AI290" s="135">
        <f t="shared" si="137"/>
        <v>0.40771710613067069</v>
      </c>
      <c r="AJ290" s="135">
        <f t="shared" si="138"/>
        <v>0.56749739686350475</v>
      </c>
      <c r="AK290" s="135">
        <f t="shared" si="139"/>
        <v>2.4744574336029685E-2</v>
      </c>
      <c r="AL290" s="135">
        <f t="shared" si="140"/>
        <v>0</v>
      </c>
      <c r="AM290" s="135">
        <f t="shared" si="141"/>
        <v>0</v>
      </c>
      <c r="AN290" s="135">
        <f t="shared" si="142"/>
        <v>0</v>
      </c>
      <c r="AO290" s="135">
        <f t="shared" si="143"/>
        <v>4.0922669794977422E-5</v>
      </c>
      <c r="AP290" s="159">
        <f>IFERROR(VLOOKUP(A290,人口!$A$2:$E$1748,5,0),0)</f>
        <v>13896</v>
      </c>
      <c r="AQ290" s="159">
        <f t="shared" si="118"/>
        <v>0</v>
      </c>
      <c r="AR290" s="159">
        <f t="shared" si="119"/>
        <v>0</v>
      </c>
      <c r="AS290" s="159">
        <f t="shared" si="120"/>
        <v>1</v>
      </c>
      <c r="AT290" s="159">
        <f t="shared" si="121"/>
        <v>0</v>
      </c>
      <c r="AU290" s="159">
        <f t="shared" si="122"/>
        <v>0</v>
      </c>
      <c r="AV290" s="159">
        <f t="shared" si="123"/>
        <v>0</v>
      </c>
      <c r="AW290" s="159">
        <f t="shared" si="124"/>
        <v>0</v>
      </c>
      <c r="AX290" s="159">
        <f t="shared" si="144"/>
        <v>0</v>
      </c>
      <c r="AY290" s="159" t="str">
        <f t="shared" si="145"/>
        <v>1万～3万人未満の市町村平均</v>
      </c>
      <c r="AZ290" s="159"/>
    </row>
    <row r="291" spans="1:52" x14ac:dyDescent="0.3">
      <c r="A291" t="str">
        <f t="shared" si="125"/>
        <v>04404</v>
      </c>
      <c r="B291" s="158" t="str">
        <f t="shared" si="126"/>
        <v>04404</v>
      </c>
      <c r="C291">
        <v>4</v>
      </c>
      <c r="D291" t="s">
        <v>31</v>
      </c>
      <c r="E291">
        <v>4404</v>
      </c>
      <c r="F291" t="s">
        <v>1235</v>
      </c>
      <c r="G291">
        <v>58.398000000000003</v>
      </c>
      <c r="H291">
        <v>30.346</v>
      </c>
      <c r="I291">
        <v>74.53</v>
      </c>
      <c r="J291">
        <v>38.423999999999999</v>
      </c>
      <c r="K291">
        <v>0</v>
      </c>
      <c r="L291">
        <v>0</v>
      </c>
      <c r="M291">
        <v>0</v>
      </c>
      <c r="N291">
        <v>0</v>
      </c>
      <c r="O291">
        <v>0</v>
      </c>
      <c r="P291">
        <v>0</v>
      </c>
      <c r="Q291">
        <v>0</v>
      </c>
      <c r="R291">
        <v>0</v>
      </c>
      <c r="S291">
        <v>0</v>
      </c>
      <c r="T291">
        <v>0</v>
      </c>
      <c r="U291">
        <v>0</v>
      </c>
      <c r="V291">
        <v>0.78400000000000003</v>
      </c>
      <c r="W291">
        <v>9.782</v>
      </c>
      <c r="Y291" t="str">
        <f t="shared" si="127"/>
        <v>宮城県</v>
      </c>
      <c r="Z291" t="str">
        <f t="shared" si="128"/>
        <v>宮城県七ヶ浜町</v>
      </c>
      <c r="AA291" s="159">
        <f t="shared" si="129"/>
        <v>74.53</v>
      </c>
      <c r="AB291" s="159">
        <f t="shared" si="130"/>
        <v>38.423999999999999</v>
      </c>
      <c r="AC291" s="159">
        <f t="shared" si="131"/>
        <v>0</v>
      </c>
      <c r="AD291" s="159">
        <f t="shared" si="132"/>
        <v>0</v>
      </c>
      <c r="AE291" s="159">
        <f t="shared" si="133"/>
        <v>0</v>
      </c>
      <c r="AF291" s="159">
        <f t="shared" si="134"/>
        <v>0</v>
      </c>
      <c r="AG291" s="159">
        <f t="shared" si="135"/>
        <v>0</v>
      </c>
      <c r="AH291" s="160">
        <f t="shared" si="136"/>
        <v>112.95400000000001</v>
      </c>
      <c r="AI291" s="135">
        <f t="shared" si="137"/>
        <v>0.65982612390884776</v>
      </c>
      <c r="AJ291" s="135">
        <f t="shared" si="138"/>
        <v>0.34017387609115213</v>
      </c>
      <c r="AK291" s="135">
        <f t="shared" si="139"/>
        <v>0</v>
      </c>
      <c r="AL291" s="135">
        <f t="shared" si="140"/>
        <v>0</v>
      </c>
      <c r="AM291" s="135">
        <f t="shared" si="141"/>
        <v>0</v>
      </c>
      <c r="AN291" s="135">
        <f t="shared" si="142"/>
        <v>0</v>
      </c>
      <c r="AO291" s="135">
        <f t="shared" si="143"/>
        <v>0</v>
      </c>
      <c r="AP291" s="159">
        <f>IFERROR(VLOOKUP(A291,人口!$A$2:$E$1748,5,0),0)</f>
        <v>18716</v>
      </c>
      <c r="AQ291" s="159">
        <f t="shared" si="118"/>
        <v>0</v>
      </c>
      <c r="AR291" s="159">
        <f t="shared" si="119"/>
        <v>0</v>
      </c>
      <c r="AS291" s="159">
        <f t="shared" si="120"/>
        <v>1</v>
      </c>
      <c r="AT291" s="159">
        <f t="shared" si="121"/>
        <v>0</v>
      </c>
      <c r="AU291" s="159">
        <f t="shared" si="122"/>
        <v>0</v>
      </c>
      <c r="AV291" s="159">
        <f t="shared" si="123"/>
        <v>0</v>
      </c>
      <c r="AW291" s="159">
        <f t="shared" si="124"/>
        <v>0</v>
      </c>
      <c r="AX291" s="159">
        <f t="shared" si="144"/>
        <v>0</v>
      </c>
      <c r="AY291" s="159" t="str">
        <f t="shared" si="145"/>
        <v>1万～3万人未満の市町村平均</v>
      </c>
      <c r="AZ291" s="159"/>
    </row>
    <row r="292" spans="1:52" x14ac:dyDescent="0.3">
      <c r="A292" t="str">
        <f t="shared" si="125"/>
        <v>04406</v>
      </c>
      <c r="B292" s="158" t="str">
        <f t="shared" si="126"/>
        <v>04406</v>
      </c>
      <c r="C292">
        <v>4</v>
      </c>
      <c r="D292" t="s">
        <v>31</v>
      </c>
      <c r="E292">
        <v>4406</v>
      </c>
      <c r="F292" t="s">
        <v>1273</v>
      </c>
      <c r="G292">
        <v>116.152</v>
      </c>
      <c r="H292">
        <v>60.753</v>
      </c>
      <c r="I292">
        <v>151.19</v>
      </c>
      <c r="J292">
        <v>78.456000000000003</v>
      </c>
      <c r="K292">
        <v>32.799999999999997</v>
      </c>
      <c r="L292">
        <v>66.155000000000001</v>
      </c>
      <c r="M292">
        <v>0</v>
      </c>
      <c r="N292">
        <v>0</v>
      </c>
      <c r="O292">
        <v>0</v>
      </c>
      <c r="P292">
        <v>0</v>
      </c>
      <c r="Q292">
        <v>0</v>
      </c>
      <c r="R292">
        <v>0</v>
      </c>
      <c r="S292">
        <v>0</v>
      </c>
      <c r="T292">
        <v>0</v>
      </c>
      <c r="U292">
        <v>0</v>
      </c>
      <c r="V292">
        <v>1.1279999999999999</v>
      </c>
      <c r="W292">
        <v>14.804</v>
      </c>
      <c r="Y292" t="str">
        <f t="shared" si="127"/>
        <v>宮城県</v>
      </c>
      <c r="Z292" t="str">
        <f t="shared" si="128"/>
        <v>宮城県利府町</v>
      </c>
      <c r="AA292" s="159">
        <f t="shared" si="129"/>
        <v>151.19</v>
      </c>
      <c r="AB292" s="159">
        <f t="shared" si="130"/>
        <v>78.456000000000003</v>
      </c>
      <c r="AC292" s="159">
        <f t="shared" si="131"/>
        <v>66.155000000000001</v>
      </c>
      <c r="AD292" s="159">
        <f t="shared" si="132"/>
        <v>0</v>
      </c>
      <c r="AE292" s="159">
        <f t="shared" si="133"/>
        <v>0</v>
      </c>
      <c r="AF292" s="159">
        <f t="shared" si="134"/>
        <v>0</v>
      </c>
      <c r="AG292" s="159">
        <f t="shared" si="135"/>
        <v>0</v>
      </c>
      <c r="AH292" s="160">
        <f t="shared" si="136"/>
        <v>295.80100000000004</v>
      </c>
      <c r="AI292" s="135">
        <f t="shared" si="137"/>
        <v>0.51112065205999968</v>
      </c>
      <c r="AJ292" s="135">
        <f t="shared" si="138"/>
        <v>0.26523236905892811</v>
      </c>
      <c r="AK292" s="135">
        <f t="shared" si="139"/>
        <v>0.22364697888107204</v>
      </c>
      <c r="AL292" s="135">
        <f t="shared" si="140"/>
        <v>0</v>
      </c>
      <c r="AM292" s="135">
        <f t="shared" si="141"/>
        <v>0</v>
      </c>
      <c r="AN292" s="135">
        <f t="shared" si="142"/>
        <v>0</v>
      </c>
      <c r="AO292" s="135">
        <f t="shared" si="143"/>
        <v>0</v>
      </c>
      <c r="AP292" s="159">
        <f>IFERROR(VLOOKUP(A292,人口!$A$2:$E$1748,5,0),0)</f>
        <v>36090</v>
      </c>
      <c r="AQ292" s="159">
        <f t="shared" si="118"/>
        <v>0</v>
      </c>
      <c r="AR292" s="159">
        <f t="shared" si="119"/>
        <v>0</v>
      </c>
      <c r="AS292" s="159">
        <f t="shared" si="120"/>
        <v>0</v>
      </c>
      <c r="AT292" s="159">
        <f t="shared" si="121"/>
        <v>1</v>
      </c>
      <c r="AU292" s="159">
        <f t="shared" si="122"/>
        <v>0</v>
      </c>
      <c r="AV292" s="159">
        <f t="shared" si="123"/>
        <v>0</v>
      </c>
      <c r="AW292" s="159">
        <f t="shared" si="124"/>
        <v>0</v>
      </c>
      <c r="AX292" s="159">
        <f t="shared" si="144"/>
        <v>0</v>
      </c>
      <c r="AY292" s="159" t="str">
        <f t="shared" si="145"/>
        <v>3万～10万人未満の市町村平均</v>
      </c>
      <c r="AZ292" s="159"/>
    </row>
    <row r="293" spans="1:52" x14ac:dyDescent="0.3">
      <c r="A293" t="str">
        <f t="shared" si="125"/>
        <v>04421</v>
      </c>
      <c r="B293" s="158" t="str">
        <f t="shared" si="126"/>
        <v>04421</v>
      </c>
      <c r="C293">
        <v>4</v>
      </c>
      <c r="D293" t="s">
        <v>31</v>
      </c>
      <c r="E293">
        <v>4421</v>
      </c>
      <c r="F293" t="s">
        <v>1308</v>
      </c>
      <c r="G293">
        <v>169.553</v>
      </c>
      <c r="H293">
        <v>320.35300000000001</v>
      </c>
      <c r="I293">
        <v>213.827</v>
      </c>
      <c r="J293">
        <v>402.68400000000003</v>
      </c>
      <c r="K293">
        <v>715.3</v>
      </c>
      <c r="L293">
        <v>2326.0859999999998</v>
      </c>
      <c r="M293">
        <v>4.0590000000000002</v>
      </c>
      <c r="N293">
        <v>24.152000000000001</v>
      </c>
      <c r="O293">
        <v>0</v>
      </c>
      <c r="P293">
        <v>0</v>
      </c>
      <c r="Q293">
        <v>0</v>
      </c>
      <c r="R293">
        <v>3.0000000000000001E-3</v>
      </c>
      <c r="S293">
        <v>0</v>
      </c>
      <c r="T293">
        <v>0</v>
      </c>
      <c r="U293">
        <v>0.02</v>
      </c>
      <c r="V293">
        <v>0.94699999999999995</v>
      </c>
      <c r="W293">
        <v>14.435</v>
      </c>
      <c r="Y293" t="str">
        <f t="shared" si="127"/>
        <v>宮城県</v>
      </c>
      <c r="Z293" t="str">
        <f t="shared" si="128"/>
        <v>宮城県大和町</v>
      </c>
      <c r="AA293" s="159">
        <f t="shared" si="129"/>
        <v>213.827</v>
      </c>
      <c r="AB293" s="159">
        <f t="shared" si="130"/>
        <v>402.68400000000003</v>
      </c>
      <c r="AC293" s="159">
        <f t="shared" si="131"/>
        <v>2326.0859999999998</v>
      </c>
      <c r="AD293" s="159">
        <f t="shared" si="132"/>
        <v>24.152000000000001</v>
      </c>
      <c r="AE293" s="159">
        <f t="shared" si="133"/>
        <v>0</v>
      </c>
      <c r="AF293" s="159">
        <f t="shared" si="134"/>
        <v>0</v>
      </c>
      <c r="AG293" s="159">
        <f t="shared" si="135"/>
        <v>0.02</v>
      </c>
      <c r="AH293" s="160">
        <f t="shared" si="136"/>
        <v>2966.7689999999998</v>
      </c>
      <c r="AI293" s="135">
        <f t="shared" si="137"/>
        <v>7.2074030704783562E-2</v>
      </c>
      <c r="AJ293" s="135">
        <f t="shared" si="138"/>
        <v>0.13573149780114327</v>
      </c>
      <c r="AK293" s="135">
        <f t="shared" si="139"/>
        <v>0.78404688737141315</v>
      </c>
      <c r="AL293" s="135">
        <f t="shared" si="140"/>
        <v>8.1408427821647068E-3</v>
      </c>
      <c r="AM293" s="135">
        <f t="shared" si="141"/>
        <v>0</v>
      </c>
      <c r="AN293" s="135">
        <f t="shared" si="142"/>
        <v>0</v>
      </c>
      <c r="AO293" s="135">
        <f t="shared" si="143"/>
        <v>6.7413404953334762E-6</v>
      </c>
      <c r="AP293" s="159">
        <f>IFERROR(VLOOKUP(A293,人口!$A$2:$E$1748,5,0),0)</f>
        <v>28598</v>
      </c>
      <c r="AQ293" s="159">
        <f t="shared" si="118"/>
        <v>0</v>
      </c>
      <c r="AR293" s="159">
        <f t="shared" si="119"/>
        <v>0</v>
      </c>
      <c r="AS293" s="159">
        <f t="shared" si="120"/>
        <v>1</v>
      </c>
      <c r="AT293" s="159">
        <f t="shared" si="121"/>
        <v>0</v>
      </c>
      <c r="AU293" s="159">
        <f t="shared" si="122"/>
        <v>0</v>
      </c>
      <c r="AV293" s="159">
        <f t="shared" si="123"/>
        <v>0</v>
      </c>
      <c r="AW293" s="159">
        <f t="shared" si="124"/>
        <v>0</v>
      </c>
      <c r="AX293" s="159">
        <f t="shared" si="144"/>
        <v>0</v>
      </c>
      <c r="AY293" s="159" t="str">
        <f t="shared" si="145"/>
        <v>1万～3万人未満の市町村平均</v>
      </c>
      <c r="AZ293" s="159"/>
    </row>
    <row r="294" spans="1:52" x14ac:dyDescent="0.3">
      <c r="A294" t="str">
        <f t="shared" si="125"/>
        <v>04422</v>
      </c>
      <c r="B294" s="158" t="str">
        <f t="shared" si="126"/>
        <v>04422</v>
      </c>
      <c r="C294">
        <v>4</v>
      </c>
      <c r="D294" t="s">
        <v>31</v>
      </c>
      <c r="E294">
        <v>4422</v>
      </c>
      <c r="F294" t="s">
        <v>1344</v>
      </c>
      <c r="G294">
        <v>68.266000000000005</v>
      </c>
      <c r="H294">
        <v>213.911</v>
      </c>
      <c r="I294">
        <v>89.29</v>
      </c>
      <c r="J294">
        <v>278.81</v>
      </c>
      <c r="K294">
        <v>22.6</v>
      </c>
      <c r="L294">
        <v>48.462000000000003</v>
      </c>
      <c r="M294">
        <v>0</v>
      </c>
      <c r="N294">
        <v>0</v>
      </c>
      <c r="O294">
        <v>0</v>
      </c>
      <c r="P294">
        <v>0</v>
      </c>
      <c r="Q294">
        <v>0</v>
      </c>
      <c r="R294">
        <v>0</v>
      </c>
      <c r="S294">
        <v>0</v>
      </c>
      <c r="T294">
        <v>0</v>
      </c>
      <c r="U294">
        <v>0</v>
      </c>
      <c r="V294">
        <v>0.40899999999999997</v>
      </c>
      <c r="W294">
        <v>4.8789999999999996</v>
      </c>
      <c r="Y294" t="str">
        <f t="shared" si="127"/>
        <v>宮城県</v>
      </c>
      <c r="Z294" t="str">
        <f t="shared" si="128"/>
        <v>宮城県大郷町</v>
      </c>
      <c r="AA294" s="159">
        <f t="shared" si="129"/>
        <v>89.29</v>
      </c>
      <c r="AB294" s="159">
        <f t="shared" si="130"/>
        <v>278.81</v>
      </c>
      <c r="AC294" s="159">
        <f t="shared" si="131"/>
        <v>48.462000000000003</v>
      </c>
      <c r="AD294" s="159">
        <f t="shared" si="132"/>
        <v>0</v>
      </c>
      <c r="AE294" s="159">
        <f t="shared" si="133"/>
        <v>0</v>
      </c>
      <c r="AF294" s="159">
        <f t="shared" si="134"/>
        <v>0</v>
      </c>
      <c r="AG294" s="159">
        <f t="shared" si="135"/>
        <v>0</v>
      </c>
      <c r="AH294" s="160">
        <f t="shared" si="136"/>
        <v>416.56200000000001</v>
      </c>
      <c r="AI294" s="135">
        <f t="shared" si="137"/>
        <v>0.21434984468098386</v>
      </c>
      <c r="AJ294" s="135">
        <f t="shared" si="138"/>
        <v>0.66931213120735933</v>
      </c>
      <c r="AK294" s="135">
        <f t="shared" si="139"/>
        <v>0.11633802411165685</v>
      </c>
      <c r="AL294" s="135">
        <f t="shared" si="140"/>
        <v>0</v>
      </c>
      <c r="AM294" s="135">
        <f t="shared" si="141"/>
        <v>0</v>
      </c>
      <c r="AN294" s="135">
        <f t="shared" si="142"/>
        <v>0</v>
      </c>
      <c r="AO294" s="135">
        <f t="shared" si="143"/>
        <v>0</v>
      </c>
      <c r="AP294" s="159">
        <f>IFERROR(VLOOKUP(A294,人口!$A$2:$E$1748,5,0),0)</f>
        <v>7988</v>
      </c>
      <c r="AQ294" s="159">
        <f t="shared" si="118"/>
        <v>0</v>
      </c>
      <c r="AR294" s="159">
        <f t="shared" si="119"/>
        <v>1</v>
      </c>
      <c r="AS294" s="159">
        <f t="shared" si="120"/>
        <v>0</v>
      </c>
      <c r="AT294" s="159">
        <f t="shared" si="121"/>
        <v>0</v>
      </c>
      <c r="AU294" s="159">
        <f t="shared" si="122"/>
        <v>0</v>
      </c>
      <c r="AV294" s="159">
        <f t="shared" si="123"/>
        <v>0</v>
      </c>
      <c r="AW294" s="159">
        <f t="shared" si="124"/>
        <v>0</v>
      </c>
      <c r="AX294" s="159">
        <f t="shared" si="144"/>
        <v>0</v>
      </c>
      <c r="AY294" s="159" t="str">
        <f t="shared" si="145"/>
        <v>5千～1万人未満の市町村平均</v>
      </c>
      <c r="AZ294" s="159"/>
    </row>
    <row r="295" spans="1:52" x14ac:dyDescent="0.3">
      <c r="A295" t="str">
        <f t="shared" si="125"/>
        <v>04424</v>
      </c>
      <c r="B295" s="158" t="str">
        <f t="shared" si="126"/>
        <v>04424</v>
      </c>
      <c r="C295">
        <v>4</v>
      </c>
      <c r="D295" t="s">
        <v>31</v>
      </c>
      <c r="E295">
        <v>4424</v>
      </c>
      <c r="F295" t="s">
        <v>1407</v>
      </c>
      <c r="G295">
        <v>66.09</v>
      </c>
      <c r="H295">
        <v>250.58199999999999</v>
      </c>
      <c r="I295">
        <v>83.316999999999993</v>
      </c>
      <c r="J295">
        <v>314.99</v>
      </c>
      <c r="K295">
        <v>82.7</v>
      </c>
      <c r="L295">
        <v>203.726</v>
      </c>
      <c r="M295">
        <v>0</v>
      </c>
      <c r="N295">
        <v>0</v>
      </c>
      <c r="O295">
        <v>0</v>
      </c>
      <c r="P295">
        <v>0</v>
      </c>
      <c r="Q295">
        <v>0</v>
      </c>
      <c r="R295">
        <v>0</v>
      </c>
      <c r="S295">
        <v>0</v>
      </c>
      <c r="T295">
        <v>0</v>
      </c>
      <c r="U295">
        <v>0</v>
      </c>
      <c r="V295">
        <v>0.23899999999999999</v>
      </c>
      <c r="W295">
        <v>3.62</v>
      </c>
      <c r="Y295" t="str">
        <f t="shared" si="127"/>
        <v>宮城県</v>
      </c>
      <c r="Z295" t="str">
        <f t="shared" si="128"/>
        <v>宮城県大衡村</v>
      </c>
      <c r="AA295" s="159">
        <f t="shared" si="129"/>
        <v>83.316999999999993</v>
      </c>
      <c r="AB295" s="159">
        <f t="shared" si="130"/>
        <v>314.99</v>
      </c>
      <c r="AC295" s="159">
        <f t="shared" si="131"/>
        <v>203.726</v>
      </c>
      <c r="AD295" s="159">
        <f t="shared" si="132"/>
        <v>0</v>
      </c>
      <c r="AE295" s="159">
        <f t="shared" si="133"/>
        <v>0</v>
      </c>
      <c r="AF295" s="159">
        <f t="shared" si="134"/>
        <v>0</v>
      </c>
      <c r="AG295" s="159">
        <f t="shared" si="135"/>
        <v>0</v>
      </c>
      <c r="AH295" s="160">
        <f t="shared" si="136"/>
        <v>602.03300000000002</v>
      </c>
      <c r="AI295" s="135">
        <f t="shared" si="137"/>
        <v>0.13839274591259945</v>
      </c>
      <c r="AJ295" s="135">
        <f t="shared" si="138"/>
        <v>0.52321052168236626</v>
      </c>
      <c r="AK295" s="135">
        <f t="shared" si="139"/>
        <v>0.33839673240503426</v>
      </c>
      <c r="AL295" s="135">
        <f t="shared" si="140"/>
        <v>0</v>
      </c>
      <c r="AM295" s="135">
        <f t="shared" si="141"/>
        <v>0</v>
      </c>
      <c r="AN295" s="135">
        <f t="shared" si="142"/>
        <v>0</v>
      </c>
      <c r="AO295" s="135">
        <f t="shared" si="143"/>
        <v>0</v>
      </c>
      <c r="AP295" s="159">
        <f>IFERROR(VLOOKUP(A295,人口!$A$2:$E$1748,5,0),0)</f>
        <v>5985</v>
      </c>
      <c r="AQ295" s="159">
        <f t="shared" si="118"/>
        <v>0</v>
      </c>
      <c r="AR295" s="159">
        <f t="shared" si="119"/>
        <v>1</v>
      </c>
      <c r="AS295" s="159">
        <f t="shared" si="120"/>
        <v>0</v>
      </c>
      <c r="AT295" s="159">
        <f t="shared" si="121"/>
        <v>0</v>
      </c>
      <c r="AU295" s="159">
        <f t="shared" si="122"/>
        <v>0</v>
      </c>
      <c r="AV295" s="159">
        <f t="shared" si="123"/>
        <v>0</v>
      </c>
      <c r="AW295" s="159">
        <f t="shared" si="124"/>
        <v>0</v>
      </c>
      <c r="AX295" s="159">
        <f t="shared" si="144"/>
        <v>0</v>
      </c>
      <c r="AY295" s="159" t="str">
        <f t="shared" si="145"/>
        <v>5千～1万人未満の市町村平均</v>
      </c>
      <c r="AZ295" s="159"/>
    </row>
    <row r="296" spans="1:52" x14ac:dyDescent="0.3">
      <c r="A296" t="str">
        <f t="shared" si="125"/>
        <v>04444</v>
      </c>
      <c r="B296" s="158" t="str">
        <f t="shared" si="126"/>
        <v>04444</v>
      </c>
      <c r="C296">
        <v>4</v>
      </c>
      <c r="D296" t="s">
        <v>31</v>
      </c>
      <c r="E296">
        <v>4444</v>
      </c>
      <c r="F296" t="s">
        <v>1434</v>
      </c>
      <c r="G296">
        <v>64.706999999999994</v>
      </c>
      <c r="H296">
        <v>717.85500000000002</v>
      </c>
      <c r="I296">
        <v>81.326999999999998</v>
      </c>
      <c r="J296">
        <v>899.91600000000005</v>
      </c>
      <c r="K296">
        <v>404.1</v>
      </c>
      <c r="L296">
        <v>1473.7</v>
      </c>
      <c r="M296">
        <v>7.4029999999999996</v>
      </c>
      <c r="N296">
        <v>44.258000000000003</v>
      </c>
      <c r="O296">
        <v>0</v>
      </c>
      <c r="P296">
        <v>0</v>
      </c>
      <c r="Q296">
        <v>0</v>
      </c>
      <c r="R296">
        <v>7.0000000000000001E-3</v>
      </c>
      <c r="S296">
        <v>0</v>
      </c>
      <c r="T296">
        <v>0</v>
      </c>
      <c r="U296">
        <v>4.2000000000000003E-2</v>
      </c>
      <c r="V296">
        <v>0.59399999999999997</v>
      </c>
      <c r="W296">
        <v>6.8959999999999999</v>
      </c>
      <c r="Y296" t="str">
        <f t="shared" si="127"/>
        <v>宮城県</v>
      </c>
      <c r="Z296" t="str">
        <f t="shared" si="128"/>
        <v>宮城県色麻町</v>
      </c>
      <c r="AA296" s="159">
        <f t="shared" si="129"/>
        <v>81.326999999999998</v>
      </c>
      <c r="AB296" s="159">
        <f t="shared" si="130"/>
        <v>899.91600000000005</v>
      </c>
      <c r="AC296" s="159">
        <f t="shared" si="131"/>
        <v>1473.7</v>
      </c>
      <c r="AD296" s="159">
        <f t="shared" si="132"/>
        <v>44.258000000000003</v>
      </c>
      <c r="AE296" s="159">
        <f t="shared" si="133"/>
        <v>0</v>
      </c>
      <c r="AF296" s="159">
        <f t="shared" si="134"/>
        <v>0</v>
      </c>
      <c r="AG296" s="159">
        <f t="shared" si="135"/>
        <v>4.2000000000000003E-2</v>
      </c>
      <c r="AH296" s="160">
        <f t="shared" si="136"/>
        <v>2499.2429999999999</v>
      </c>
      <c r="AI296" s="135">
        <f t="shared" si="137"/>
        <v>3.2540653309822212E-2</v>
      </c>
      <c r="AJ296" s="135">
        <f t="shared" si="138"/>
        <v>0.36007543084045851</v>
      </c>
      <c r="AK296" s="135">
        <f t="shared" si="139"/>
        <v>0.58965854860851874</v>
      </c>
      <c r="AL296" s="135">
        <f t="shared" si="140"/>
        <v>1.7708562152619813E-2</v>
      </c>
      <c r="AM296" s="135">
        <f t="shared" si="141"/>
        <v>0</v>
      </c>
      <c r="AN296" s="135">
        <f t="shared" si="142"/>
        <v>0</v>
      </c>
      <c r="AO296" s="135">
        <f t="shared" si="143"/>
        <v>1.6805088580822276E-5</v>
      </c>
      <c r="AP296" s="159">
        <f>IFERROR(VLOOKUP(A296,人口!$A$2:$E$1748,5,0),0)</f>
        <v>6779</v>
      </c>
      <c r="AQ296" s="159">
        <f t="shared" si="118"/>
        <v>0</v>
      </c>
      <c r="AR296" s="159">
        <f t="shared" si="119"/>
        <v>1</v>
      </c>
      <c r="AS296" s="159">
        <f t="shared" si="120"/>
        <v>0</v>
      </c>
      <c r="AT296" s="159">
        <f t="shared" si="121"/>
        <v>0</v>
      </c>
      <c r="AU296" s="159">
        <f t="shared" si="122"/>
        <v>0</v>
      </c>
      <c r="AV296" s="159">
        <f t="shared" si="123"/>
        <v>0</v>
      </c>
      <c r="AW296" s="159">
        <f t="shared" si="124"/>
        <v>0</v>
      </c>
      <c r="AX296" s="159">
        <f t="shared" si="144"/>
        <v>0</v>
      </c>
      <c r="AY296" s="159" t="str">
        <f t="shared" si="145"/>
        <v>5千～1万人未満の市町村平均</v>
      </c>
      <c r="AZ296" s="159"/>
    </row>
    <row r="297" spans="1:52" x14ac:dyDescent="0.3">
      <c r="A297" t="str">
        <f t="shared" si="125"/>
        <v>04445</v>
      </c>
      <c r="B297" s="158" t="str">
        <f t="shared" si="126"/>
        <v>04445</v>
      </c>
      <c r="C297">
        <v>4</v>
      </c>
      <c r="D297" t="s">
        <v>31</v>
      </c>
      <c r="E297">
        <v>4445</v>
      </c>
      <c r="F297" t="s">
        <v>1462</v>
      </c>
      <c r="G297">
        <v>179.79900000000001</v>
      </c>
      <c r="H297">
        <v>1519.085</v>
      </c>
      <c r="I297">
        <v>225.91800000000001</v>
      </c>
      <c r="J297">
        <v>1902.7650000000001</v>
      </c>
      <c r="K297">
        <v>1878.8</v>
      </c>
      <c r="L297">
        <v>6234.7520000000004</v>
      </c>
      <c r="M297">
        <v>12.887</v>
      </c>
      <c r="N297">
        <v>77.045000000000002</v>
      </c>
      <c r="O297">
        <v>0.44500000000000001</v>
      </c>
      <c r="P297">
        <v>0</v>
      </c>
      <c r="Q297">
        <v>0</v>
      </c>
      <c r="R297">
        <v>3.2000000000000001E-2</v>
      </c>
      <c r="S297">
        <v>0</v>
      </c>
      <c r="T297">
        <v>0</v>
      </c>
      <c r="U297">
        <v>0.19700000000000001</v>
      </c>
      <c r="V297">
        <v>1.619</v>
      </c>
      <c r="W297">
        <v>20.701000000000001</v>
      </c>
      <c r="Y297" t="str">
        <f t="shared" si="127"/>
        <v>宮城県</v>
      </c>
      <c r="Z297" t="str">
        <f t="shared" si="128"/>
        <v>宮城県加美町</v>
      </c>
      <c r="AA297" s="159">
        <f t="shared" si="129"/>
        <v>225.91800000000001</v>
      </c>
      <c r="AB297" s="159">
        <f t="shared" si="130"/>
        <v>1902.7650000000001</v>
      </c>
      <c r="AC297" s="159">
        <f t="shared" si="131"/>
        <v>6234.7520000000004</v>
      </c>
      <c r="AD297" s="159">
        <f t="shared" si="132"/>
        <v>77.045000000000002</v>
      </c>
      <c r="AE297" s="159">
        <f t="shared" si="133"/>
        <v>0</v>
      </c>
      <c r="AF297" s="159">
        <f t="shared" si="134"/>
        <v>0</v>
      </c>
      <c r="AG297" s="159">
        <f t="shared" si="135"/>
        <v>0.19700000000000001</v>
      </c>
      <c r="AH297" s="160">
        <f t="shared" si="136"/>
        <v>8440.6770000000015</v>
      </c>
      <c r="AI297" s="135">
        <f t="shared" si="137"/>
        <v>2.6765388605677006E-2</v>
      </c>
      <c r="AJ297" s="135">
        <f t="shared" si="138"/>
        <v>0.22542800772971169</v>
      </c>
      <c r="AK297" s="135">
        <f t="shared" si="139"/>
        <v>0.73865544197461874</v>
      </c>
      <c r="AL297" s="135">
        <f t="shared" si="140"/>
        <v>9.1278223298913094E-3</v>
      </c>
      <c r="AM297" s="135">
        <f t="shared" si="141"/>
        <v>0</v>
      </c>
      <c r="AN297" s="135">
        <f t="shared" si="142"/>
        <v>0</v>
      </c>
      <c r="AO297" s="135">
        <f t="shared" si="143"/>
        <v>2.3339360101091413E-5</v>
      </c>
      <c r="AP297" s="159">
        <f>IFERROR(VLOOKUP(A297,人口!$A$2:$E$1748,5,0),0)</f>
        <v>22992</v>
      </c>
      <c r="AQ297" s="159">
        <f t="shared" si="118"/>
        <v>0</v>
      </c>
      <c r="AR297" s="159">
        <f t="shared" si="119"/>
        <v>0</v>
      </c>
      <c r="AS297" s="159">
        <f t="shared" si="120"/>
        <v>1</v>
      </c>
      <c r="AT297" s="159">
        <f t="shared" si="121"/>
        <v>0</v>
      </c>
      <c r="AU297" s="159">
        <f t="shared" si="122"/>
        <v>0</v>
      </c>
      <c r="AV297" s="159">
        <f t="shared" si="123"/>
        <v>0</v>
      </c>
      <c r="AW297" s="159">
        <f t="shared" si="124"/>
        <v>0</v>
      </c>
      <c r="AX297" s="159">
        <f t="shared" si="144"/>
        <v>0</v>
      </c>
      <c r="AY297" s="159" t="str">
        <f t="shared" si="145"/>
        <v>1万～3万人未満の市町村平均</v>
      </c>
      <c r="AZ297" s="159"/>
    </row>
    <row r="298" spans="1:52" x14ac:dyDescent="0.3">
      <c r="A298" t="str">
        <f t="shared" si="125"/>
        <v>04501</v>
      </c>
      <c r="B298" s="158" t="str">
        <f t="shared" si="126"/>
        <v>04501</v>
      </c>
      <c r="C298">
        <v>4</v>
      </c>
      <c r="D298" t="s">
        <v>31</v>
      </c>
      <c r="E298">
        <v>4501</v>
      </c>
      <c r="F298" t="s">
        <v>1488</v>
      </c>
      <c r="G298">
        <v>120.438</v>
      </c>
      <c r="H298">
        <v>202.017</v>
      </c>
      <c r="I298">
        <v>158.16999999999999</v>
      </c>
      <c r="J298">
        <v>264.30099999999999</v>
      </c>
      <c r="K298">
        <v>3.4</v>
      </c>
      <c r="L298">
        <v>9.8000000000000007</v>
      </c>
      <c r="M298">
        <v>0</v>
      </c>
      <c r="N298">
        <v>0</v>
      </c>
      <c r="O298">
        <v>0</v>
      </c>
      <c r="P298">
        <v>0</v>
      </c>
      <c r="Q298">
        <v>0</v>
      </c>
      <c r="R298">
        <v>0</v>
      </c>
      <c r="S298">
        <v>0</v>
      </c>
      <c r="T298">
        <v>0</v>
      </c>
      <c r="U298">
        <v>0</v>
      </c>
      <c r="V298">
        <v>0.94599999999999995</v>
      </c>
      <c r="W298">
        <v>10.611000000000001</v>
      </c>
      <c r="Y298" t="str">
        <f t="shared" si="127"/>
        <v>宮城県</v>
      </c>
      <c r="Z298" t="str">
        <f t="shared" si="128"/>
        <v>宮城県涌谷町</v>
      </c>
      <c r="AA298" s="159">
        <f t="shared" si="129"/>
        <v>158.16999999999999</v>
      </c>
      <c r="AB298" s="159">
        <f t="shared" si="130"/>
        <v>264.30099999999999</v>
      </c>
      <c r="AC298" s="159">
        <f t="shared" si="131"/>
        <v>9.8000000000000007</v>
      </c>
      <c r="AD298" s="159">
        <f t="shared" si="132"/>
        <v>0</v>
      </c>
      <c r="AE298" s="159">
        <f t="shared" si="133"/>
        <v>0</v>
      </c>
      <c r="AF298" s="159">
        <f t="shared" si="134"/>
        <v>0</v>
      </c>
      <c r="AG298" s="159">
        <f t="shared" si="135"/>
        <v>0</v>
      </c>
      <c r="AH298" s="160">
        <f t="shared" si="136"/>
        <v>432.27100000000002</v>
      </c>
      <c r="AI298" s="135">
        <f t="shared" si="137"/>
        <v>0.36590472180645933</v>
      </c>
      <c r="AJ298" s="135">
        <f t="shared" si="138"/>
        <v>0.61142431483953352</v>
      </c>
      <c r="AK298" s="135">
        <f t="shared" si="139"/>
        <v>2.2670963354007093E-2</v>
      </c>
      <c r="AL298" s="135">
        <f t="shared" si="140"/>
        <v>0</v>
      </c>
      <c r="AM298" s="135">
        <f t="shared" si="141"/>
        <v>0</v>
      </c>
      <c r="AN298" s="135">
        <f t="shared" si="142"/>
        <v>0</v>
      </c>
      <c r="AO298" s="135">
        <f t="shared" si="143"/>
        <v>0</v>
      </c>
      <c r="AP298" s="159">
        <f>IFERROR(VLOOKUP(A298,人口!$A$2:$E$1748,5,0),0)</f>
        <v>15910</v>
      </c>
      <c r="AQ298" s="159">
        <f t="shared" si="118"/>
        <v>0</v>
      </c>
      <c r="AR298" s="159">
        <f t="shared" si="119"/>
        <v>0</v>
      </c>
      <c r="AS298" s="159">
        <f t="shared" si="120"/>
        <v>1</v>
      </c>
      <c r="AT298" s="159">
        <f t="shared" si="121"/>
        <v>0</v>
      </c>
      <c r="AU298" s="159">
        <f t="shared" si="122"/>
        <v>0</v>
      </c>
      <c r="AV298" s="159">
        <f t="shared" si="123"/>
        <v>0</v>
      </c>
      <c r="AW298" s="159">
        <f t="shared" si="124"/>
        <v>0</v>
      </c>
      <c r="AX298" s="159">
        <f t="shared" si="144"/>
        <v>0</v>
      </c>
      <c r="AY298" s="159" t="str">
        <f t="shared" si="145"/>
        <v>1万～3万人未満の市町村平均</v>
      </c>
      <c r="AZ298" s="159"/>
    </row>
    <row r="299" spans="1:52" x14ac:dyDescent="0.3">
      <c r="A299" t="str">
        <f t="shared" si="125"/>
        <v>04505</v>
      </c>
      <c r="B299" s="158" t="str">
        <f t="shared" si="126"/>
        <v>04505</v>
      </c>
      <c r="C299">
        <v>4</v>
      </c>
      <c r="D299" t="s">
        <v>31</v>
      </c>
      <c r="E299">
        <v>4505</v>
      </c>
      <c r="F299" t="s">
        <v>874</v>
      </c>
      <c r="G299">
        <v>154.488</v>
      </c>
      <c r="H299">
        <v>203.89099999999999</v>
      </c>
      <c r="I299">
        <v>200.50299999999999</v>
      </c>
      <c r="J299">
        <v>263.69299999999998</v>
      </c>
      <c r="K299">
        <v>0</v>
      </c>
      <c r="L299">
        <v>0</v>
      </c>
      <c r="M299">
        <v>0</v>
      </c>
      <c r="N299">
        <v>0</v>
      </c>
      <c r="O299">
        <v>0</v>
      </c>
      <c r="P299">
        <v>0</v>
      </c>
      <c r="Q299">
        <v>0</v>
      </c>
      <c r="R299">
        <v>0</v>
      </c>
      <c r="S299">
        <v>0</v>
      </c>
      <c r="T299">
        <v>0</v>
      </c>
      <c r="U299">
        <v>0</v>
      </c>
      <c r="V299">
        <v>1.639</v>
      </c>
      <c r="W299">
        <v>22.928999999999998</v>
      </c>
      <c r="Y299" t="str">
        <f t="shared" si="127"/>
        <v>宮城県</v>
      </c>
      <c r="Z299" t="str">
        <f t="shared" si="128"/>
        <v>宮城県美里町</v>
      </c>
      <c r="AA299" s="159">
        <f t="shared" si="129"/>
        <v>200.50299999999999</v>
      </c>
      <c r="AB299" s="159">
        <f t="shared" si="130"/>
        <v>263.69299999999998</v>
      </c>
      <c r="AC299" s="159">
        <f t="shared" si="131"/>
        <v>0</v>
      </c>
      <c r="AD299" s="159">
        <f t="shared" si="132"/>
        <v>0</v>
      </c>
      <c r="AE299" s="159">
        <f t="shared" si="133"/>
        <v>0</v>
      </c>
      <c r="AF299" s="159">
        <f t="shared" si="134"/>
        <v>0</v>
      </c>
      <c r="AG299" s="159">
        <f t="shared" si="135"/>
        <v>0</v>
      </c>
      <c r="AH299" s="160">
        <f t="shared" si="136"/>
        <v>464.19599999999997</v>
      </c>
      <c r="AI299" s="135">
        <f t="shared" si="137"/>
        <v>0.43193607872536599</v>
      </c>
      <c r="AJ299" s="135">
        <f t="shared" si="138"/>
        <v>0.56806392127463401</v>
      </c>
      <c r="AK299" s="135">
        <f t="shared" si="139"/>
        <v>0</v>
      </c>
      <c r="AL299" s="135">
        <f t="shared" si="140"/>
        <v>0</v>
      </c>
      <c r="AM299" s="135">
        <f t="shared" si="141"/>
        <v>0</v>
      </c>
      <c r="AN299" s="135">
        <f t="shared" si="142"/>
        <v>0</v>
      </c>
      <c r="AO299" s="135">
        <f t="shared" si="143"/>
        <v>0</v>
      </c>
      <c r="AP299" s="159">
        <f>IFERROR(VLOOKUP(A299,人口!$A$2:$E$1748,5,0),0)</f>
        <v>24395</v>
      </c>
      <c r="AQ299" s="159">
        <f t="shared" si="118"/>
        <v>0</v>
      </c>
      <c r="AR299" s="159">
        <f t="shared" si="119"/>
        <v>0</v>
      </c>
      <c r="AS299" s="159">
        <f t="shared" si="120"/>
        <v>1</v>
      </c>
      <c r="AT299" s="159">
        <f t="shared" si="121"/>
        <v>0</v>
      </c>
      <c r="AU299" s="159">
        <f t="shared" si="122"/>
        <v>0</v>
      </c>
      <c r="AV299" s="159">
        <f t="shared" si="123"/>
        <v>0</v>
      </c>
      <c r="AW299" s="159">
        <f t="shared" si="124"/>
        <v>0</v>
      </c>
      <c r="AX299" s="159">
        <f t="shared" si="144"/>
        <v>0</v>
      </c>
      <c r="AY299" s="159" t="str">
        <f t="shared" si="145"/>
        <v>1万～3万人未満の市町村平均</v>
      </c>
      <c r="AZ299" s="159"/>
    </row>
    <row r="300" spans="1:52" x14ac:dyDescent="0.3">
      <c r="A300" t="str">
        <f t="shared" si="125"/>
        <v>04581</v>
      </c>
      <c r="B300" s="158" t="str">
        <f t="shared" si="126"/>
        <v>04581</v>
      </c>
      <c r="C300">
        <v>4</v>
      </c>
      <c r="D300" t="s">
        <v>31</v>
      </c>
      <c r="E300">
        <v>4581</v>
      </c>
      <c r="F300" t="s">
        <v>1532</v>
      </c>
      <c r="G300">
        <v>29.759</v>
      </c>
      <c r="H300">
        <v>1.0049999999999999</v>
      </c>
      <c r="I300">
        <v>40.222000000000001</v>
      </c>
      <c r="J300">
        <v>1.351</v>
      </c>
      <c r="K300">
        <v>111.5</v>
      </c>
      <c r="L300">
        <v>343.81799999999998</v>
      </c>
      <c r="M300">
        <v>0.09</v>
      </c>
      <c r="N300">
        <v>0.56299999999999994</v>
      </c>
      <c r="O300">
        <v>0</v>
      </c>
      <c r="P300">
        <v>0</v>
      </c>
      <c r="Q300">
        <v>0</v>
      </c>
      <c r="R300">
        <v>0</v>
      </c>
      <c r="S300">
        <v>0</v>
      </c>
      <c r="T300">
        <v>0</v>
      </c>
      <c r="U300">
        <v>0</v>
      </c>
      <c r="V300">
        <v>0.46100000000000002</v>
      </c>
      <c r="W300">
        <v>5.1470000000000002</v>
      </c>
      <c r="Y300" t="str">
        <f t="shared" si="127"/>
        <v>宮城県</v>
      </c>
      <c r="Z300" t="str">
        <f t="shared" si="128"/>
        <v>宮城県女川町</v>
      </c>
      <c r="AA300" s="159">
        <f t="shared" si="129"/>
        <v>40.222000000000001</v>
      </c>
      <c r="AB300" s="159">
        <f t="shared" si="130"/>
        <v>1.351</v>
      </c>
      <c r="AC300" s="159">
        <f t="shared" si="131"/>
        <v>343.81799999999998</v>
      </c>
      <c r="AD300" s="159">
        <f t="shared" si="132"/>
        <v>0.56299999999999994</v>
      </c>
      <c r="AE300" s="159">
        <f t="shared" si="133"/>
        <v>0</v>
      </c>
      <c r="AF300" s="159">
        <f t="shared" si="134"/>
        <v>0</v>
      </c>
      <c r="AG300" s="159">
        <f t="shared" si="135"/>
        <v>0</v>
      </c>
      <c r="AH300" s="160">
        <f t="shared" si="136"/>
        <v>385.95399999999995</v>
      </c>
      <c r="AI300" s="135">
        <f t="shared" si="137"/>
        <v>0.10421449188245233</v>
      </c>
      <c r="AJ300" s="135">
        <f t="shared" si="138"/>
        <v>3.5004171481575527E-3</v>
      </c>
      <c r="AK300" s="135">
        <f t="shared" si="139"/>
        <v>0.89082636790912917</v>
      </c>
      <c r="AL300" s="135">
        <f t="shared" si="140"/>
        <v>1.4587230602610675E-3</v>
      </c>
      <c r="AM300" s="135">
        <f t="shared" si="141"/>
        <v>0</v>
      </c>
      <c r="AN300" s="135">
        <f t="shared" si="142"/>
        <v>0</v>
      </c>
      <c r="AO300" s="135">
        <f t="shared" si="143"/>
        <v>0</v>
      </c>
      <c r="AP300" s="159">
        <f>IFERROR(VLOOKUP(A300,人口!$A$2:$E$1748,5,0),0)</f>
        <v>6416</v>
      </c>
      <c r="AQ300" s="159">
        <f t="shared" si="118"/>
        <v>0</v>
      </c>
      <c r="AR300" s="159">
        <f t="shared" si="119"/>
        <v>1</v>
      </c>
      <c r="AS300" s="159">
        <f t="shared" si="120"/>
        <v>0</v>
      </c>
      <c r="AT300" s="159">
        <f t="shared" si="121"/>
        <v>0</v>
      </c>
      <c r="AU300" s="159">
        <f t="shared" si="122"/>
        <v>0</v>
      </c>
      <c r="AV300" s="159">
        <f t="shared" si="123"/>
        <v>0</v>
      </c>
      <c r="AW300" s="159">
        <f t="shared" si="124"/>
        <v>0</v>
      </c>
      <c r="AX300" s="159">
        <f t="shared" si="144"/>
        <v>0</v>
      </c>
      <c r="AY300" s="159" t="str">
        <f t="shared" si="145"/>
        <v>5千～1万人未満の市町村平均</v>
      </c>
      <c r="AZ300" s="159"/>
    </row>
    <row r="301" spans="1:52" x14ac:dyDescent="0.3">
      <c r="A301" t="str">
        <f t="shared" si="125"/>
        <v>04606</v>
      </c>
      <c r="B301" s="158" t="str">
        <f t="shared" si="126"/>
        <v>04606</v>
      </c>
      <c r="C301">
        <v>4</v>
      </c>
      <c r="D301" t="s">
        <v>31</v>
      </c>
      <c r="E301">
        <v>4606</v>
      </c>
      <c r="F301" t="s">
        <v>1556</v>
      </c>
      <c r="G301">
        <v>76.918999999999997</v>
      </c>
      <c r="H301">
        <v>134.70699999999999</v>
      </c>
      <c r="I301">
        <v>98.975999999999999</v>
      </c>
      <c r="J301">
        <v>172.50399999999999</v>
      </c>
      <c r="K301">
        <v>343.1</v>
      </c>
      <c r="L301">
        <v>959.13</v>
      </c>
      <c r="M301">
        <v>0.70799999999999996</v>
      </c>
      <c r="N301">
        <v>4.3739999999999997</v>
      </c>
      <c r="O301">
        <v>0</v>
      </c>
      <c r="P301">
        <v>0</v>
      </c>
      <c r="Q301">
        <v>0</v>
      </c>
      <c r="R301">
        <v>0</v>
      </c>
      <c r="S301">
        <v>0</v>
      </c>
      <c r="T301">
        <v>0</v>
      </c>
      <c r="U301">
        <v>0</v>
      </c>
      <c r="V301">
        <v>0.79400000000000004</v>
      </c>
      <c r="W301">
        <v>8.9019999999999992</v>
      </c>
      <c r="Y301" t="str">
        <f t="shared" si="127"/>
        <v>宮城県</v>
      </c>
      <c r="Z301" t="str">
        <f t="shared" si="128"/>
        <v>宮城県南三陸町</v>
      </c>
      <c r="AA301" s="159">
        <f t="shared" si="129"/>
        <v>98.975999999999999</v>
      </c>
      <c r="AB301" s="159">
        <f t="shared" si="130"/>
        <v>172.50399999999999</v>
      </c>
      <c r="AC301" s="159">
        <f t="shared" si="131"/>
        <v>959.13</v>
      </c>
      <c r="AD301" s="159">
        <f t="shared" si="132"/>
        <v>4.3739999999999997</v>
      </c>
      <c r="AE301" s="159">
        <f t="shared" si="133"/>
        <v>0</v>
      </c>
      <c r="AF301" s="159">
        <f t="shared" si="134"/>
        <v>0</v>
      </c>
      <c r="AG301" s="159">
        <f t="shared" si="135"/>
        <v>0</v>
      </c>
      <c r="AH301" s="160">
        <f t="shared" si="136"/>
        <v>1234.9840000000002</v>
      </c>
      <c r="AI301" s="135">
        <f t="shared" si="137"/>
        <v>8.0143548418441041E-2</v>
      </c>
      <c r="AJ301" s="135">
        <f t="shared" si="138"/>
        <v>0.13968116186120627</v>
      </c>
      <c r="AK301" s="135">
        <f t="shared" si="139"/>
        <v>0.77663354343052204</v>
      </c>
      <c r="AL301" s="135">
        <f t="shared" si="140"/>
        <v>3.5417462898304749E-3</v>
      </c>
      <c r="AM301" s="135">
        <f t="shared" si="141"/>
        <v>0</v>
      </c>
      <c r="AN301" s="135">
        <f t="shared" si="142"/>
        <v>0</v>
      </c>
      <c r="AO301" s="135">
        <f t="shared" si="143"/>
        <v>0</v>
      </c>
      <c r="AP301" s="159">
        <f>IFERROR(VLOOKUP(A301,人口!$A$2:$E$1748,5,0),0)</f>
        <v>12691</v>
      </c>
      <c r="AQ301" s="159">
        <f t="shared" si="118"/>
        <v>0</v>
      </c>
      <c r="AR301" s="159">
        <f t="shared" si="119"/>
        <v>0</v>
      </c>
      <c r="AS301" s="159">
        <f t="shared" si="120"/>
        <v>1</v>
      </c>
      <c r="AT301" s="159">
        <f t="shared" si="121"/>
        <v>0</v>
      </c>
      <c r="AU301" s="159">
        <f t="shared" si="122"/>
        <v>0</v>
      </c>
      <c r="AV301" s="159">
        <f t="shared" si="123"/>
        <v>0</v>
      </c>
      <c r="AW301" s="159">
        <f t="shared" si="124"/>
        <v>0</v>
      </c>
      <c r="AX301" s="159">
        <f t="shared" si="144"/>
        <v>0</v>
      </c>
      <c r="AY301" s="159" t="str">
        <f t="shared" si="145"/>
        <v>1万～3万人未満の市町村平均</v>
      </c>
      <c r="AZ301" s="159"/>
    </row>
    <row r="302" spans="1:52" x14ac:dyDescent="0.3">
      <c r="A302" t="str">
        <f t="shared" si="125"/>
        <v>099</v>
      </c>
      <c r="B302" s="158" t="str">
        <f t="shared" si="126"/>
        <v>099</v>
      </c>
      <c r="C302">
        <v>5</v>
      </c>
      <c r="D302" t="s">
        <v>32</v>
      </c>
      <c r="E302">
        <v>99</v>
      </c>
      <c r="Y302" t="str">
        <f t="shared" si="127"/>
        <v>秋田県</v>
      </c>
      <c r="Z302" t="str">
        <f t="shared" si="128"/>
        <v>秋田県</v>
      </c>
      <c r="AA302" s="159">
        <f t="shared" si="129"/>
        <v>0</v>
      </c>
      <c r="AB302" s="159">
        <f t="shared" si="130"/>
        <v>0</v>
      </c>
      <c r="AC302" s="159">
        <f t="shared" si="131"/>
        <v>0</v>
      </c>
      <c r="AD302" s="159">
        <f t="shared" si="132"/>
        <v>0</v>
      </c>
      <c r="AE302" s="159">
        <f t="shared" si="133"/>
        <v>0</v>
      </c>
      <c r="AF302" s="159">
        <f t="shared" si="134"/>
        <v>0</v>
      </c>
      <c r="AG302" s="159">
        <f t="shared" si="135"/>
        <v>0</v>
      </c>
      <c r="AH302" s="160">
        <f t="shared" si="136"/>
        <v>0</v>
      </c>
      <c r="AI302" s="135" t="str">
        <f t="shared" si="137"/>
        <v/>
      </c>
      <c r="AJ302" s="135" t="str">
        <f t="shared" si="138"/>
        <v/>
      </c>
      <c r="AK302" s="135" t="str">
        <f t="shared" si="139"/>
        <v/>
      </c>
      <c r="AL302" s="135" t="str">
        <f t="shared" si="140"/>
        <v/>
      </c>
      <c r="AM302" s="135" t="str">
        <f t="shared" si="141"/>
        <v/>
      </c>
      <c r="AN302" s="135" t="str">
        <f t="shared" si="142"/>
        <v/>
      </c>
      <c r="AO302" s="135" t="str">
        <f t="shared" si="143"/>
        <v/>
      </c>
      <c r="AP302" s="159">
        <f>IFERROR(VLOOKUP(A302,人口!$A$2:$E$1748,5,0),0)</f>
        <v>0</v>
      </c>
      <c r="AQ302" s="159">
        <f t="shared" si="118"/>
        <v>0</v>
      </c>
      <c r="AR302" s="159">
        <f t="shared" si="119"/>
        <v>0</v>
      </c>
      <c r="AS302" s="159">
        <f t="shared" si="120"/>
        <v>0</v>
      </c>
      <c r="AT302" s="159">
        <f t="shared" si="121"/>
        <v>0</v>
      </c>
      <c r="AU302" s="159">
        <f t="shared" si="122"/>
        <v>0</v>
      </c>
      <c r="AV302" s="159">
        <f t="shared" si="123"/>
        <v>0</v>
      </c>
      <c r="AW302" s="159">
        <f t="shared" si="124"/>
        <v>0</v>
      </c>
      <c r="AX302" s="159">
        <f t="shared" si="144"/>
        <v>0</v>
      </c>
      <c r="AY302" s="159" t="str">
        <f t="shared" si="145"/>
        <v/>
      </c>
      <c r="AZ302" s="159"/>
    </row>
    <row r="303" spans="1:52" x14ac:dyDescent="0.3">
      <c r="A303" t="str">
        <f t="shared" si="125"/>
        <v>05201</v>
      </c>
      <c r="B303" s="158" t="str">
        <f t="shared" si="126"/>
        <v>05201</v>
      </c>
      <c r="C303">
        <v>5</v>
      </c>
      <c r="D303" t="s">
        <v>32</v>
      </c>
      <c r="E303">
        <v>5201</v>
      </c>
      <c r="F303" t="s">
        <v>79</v>
      </c>
      <c r="G303">
        <v>1320.106</v>
      </c>
      <c r="H303">
        <v>1658.008</v>
      </c>
      <c r="I303">
        <v>1464.2929999999999</v>
      </c>
      <c r="J303">
        <v>1838.425</v>
      </c>
      <c r="K303">
        <v>752</v>
      </c>
      <c r="L303">
        <v>1730.721</v>
      </c>
      <c r="M303">
        <v>31.021999999999998</v>
      </c>
      <c r="N303">
        <v>210.352</v>
      </c>
      <c r="O303">
        <v>0</v>
      </c>
      <c r="P303">
        <v>0</v>
      </c>
      <c r="Q303">
        <v>0</v>
      </c>
      <c r="R303">
        <v>0.221</v>
      </c>
      <c r="S303">
        <v>0</v>
      </c>
      <c r="T303">
        <v>0</v>
      </c>
      <c r="U303">
        <v>1.357</v>
      </c>
      <c r="V303">
        <v>14.635999999999999</v>
      </c>
      <c r="W303">
        <v>136.37700000000001</v>
      </c>
      <c r="Y303" t="str">
        <f t="shared" si="127"/>
        <v>秋田県</v>
      </c>
      <c r="Z303" t="str">
        <f t="shared" si="128"/>
        <v>秋田県秋田市</v>
      </c>
      <c r="AA303" s="159">
        <f t="shared" si="129"/>
        <v>1464.2929999999999</v>
      </c>
      <c r="AB303" s="159">
        <f t="shared" si="130"/>
        <v>1838.425</v>
      </c>
      <c r="AC303" s="159">
        <f t="shared" si="131"/>
        <v>1730.721</v>
      </c>
      <c r="AD303" s="159">
        <f t="shared" si="132"/>
        <v>210.352</v>
      </c>
      <c r="AE303" s="159">
        <f t="shared" si="133"/>
        <v>0</v>
      </c>
      <c r="AF303" s="159">
        <f t="shared" si="134"/>
        <v>0</v>
      </c>
      <c r="AG303" s="159">
        <f t="shared" si="135"/>
        <v>1.357</v>
      </c>
      <c r="AH303" s="160">
        <f t="shared" si="136"/>
        <v>5245.1480000000001</v>
      </c>
      <c r="AI303" s="135">
        <f t="shared" si="137"/>
        <v>0.27917095952297244</v>
      </c>
      <c r="AJ303" s="135">
        <f t="shared" si="138"/>
        <v>0.35050011934839587</v>
      </c>
      <c r="AK303" s="135">
        <f t="shared" si="139"/>
        <v>0.32996609437903374</v>
      </c>
      <c r="AL303" s="135">
        <f t="shared" si="140"/>
        <v>4.010411145691218E-2</v>
      </c>
      <c r="AM303" s="135">
        <f t="shared" si="141"/>
        <v>0</v>
      </c>
      <c r="AN303" s="135">
        <f t="shared" si="142"/>
        <v>0</v>
      </c>
      <c r="AO303" s="135">
        <f t="shared" si="143"/>
        <v>2.5871529268573548E-4</v>
      </c>
      <c r="AP303" s="159">
        <f>IFERROR(VLOOKUP(A303,人口!$A$2:$E$1748,5,0),0)</f>
        <v>307403</v>
      </c>
      <c r="AQ303" s="159">
        <f t="shared" si="118"/>
        <v>0</v>
      </c>
      <c r="AR303" s="159">
        <f t="shared" si="119"/>
        <v>0</v>
      </c>
      <c r="AS303" s="159">
        <f t="shared" si="120"/>
        <v>0</v>
      </c>
      <c r="AT303" s="159">
        <f t="shared" si="121"/>
        <v>0</v>
      </c>
      <c r="AU303" s="159">
        <f t="shared" si="122"/>
        <v>0</v>
      </c>
      <c r="AV303" s="159">
        <f t="shared" si="123"/>
        <v>1</v>
      </c>
      <c r="AW303" s="159">
        <f t="shared" si="124"/>
        <v>0</v>
      </c>
      <c r="AX303" s="159">
        <f t="shared" si="144"/>
        <v>0</v>
      </c>
      <c r="AY303" s="159" t="str">
        <f t="shared" si="145"/>
        <v>20万～50万人未満の市町村平均</v>
      </c>
      <c r="AZ303" s="159"/>
    </row>
    <row r="304" spans="1:52" x14ac:dyDescent="0.3">
      <c r="A304" t="str">
        <f t="shared" si="125"/>
        <v>05202</v>
      </c>
      <c r="B304" s="158" t="str">
        <f t="shared" si="126"/>
        <v>05202</v>
      </c>
      <c r="C304">
        <v>5</v>
      </c>
      <c r="D304" t="s">
        <v>32</v>
      </c>
      <c r="E304">
        <v>5202</v>
      </c>
      <c r="F304" t="s">
        <v>129</v>
      </c>
      <c r="G304">
        <v>361.45600000000002</v>
      </c>
      <c r="H304">
        <v>1338.328</v>
      </c>
      <c r="I304">
        <v>405.166</v>
      </c>
      <c r="J304">
        <v>1501.6759999999999</v>
      </c>
      <c r="K304">
        <v>973.6</v>
      </c>
      <c r="L304">
        <v>2098.1799999999998</v>
      </c>
      <c r="M304">
        <v>3.456</v>
      </c>
      <c r="N304">
        <v>20.042999999999999</v>
      </c>
      <c r="O304">
        <v>0</v>
      </c>
      <c r="P304">
        <v>0</v>
      </c>
      <c r="Q304">
        <v>0</v>
      </c>
      <c r="R304">
        <v>0.7</v>
      </c>
      <c r="S304">
        <v>0</v>
      </c>
      <c r="T304">
        <v>0</v>
      </c>
      <c r="U304">
        <v>4.2949999999999999</v>
      </c>
      <c r="V304">
        <v>3.7869999999999999</v>
      </c>
      <c r="W304">
        <v>35.018999999999998</v>
      </c>
      <c r="Y304" t="str">
        <f t="shared" si="127"/>
        <v>秋田県</v>
      </c>
      <c r="Z304" t="str">
        <f t="shared" si="128"/>
        <v>秋田県能代市</v>
      </c>
      <c r="AA304" s="159">
        <f t="shared" si="129"/>
        <v>405.166</v>
      </c>
      <c r="AB304" s="159">
        <f t="shared" si="130"/>
        <v>1501.6759999999999</v>
      </c>
      <c r="AC304" s="159">
        <f t="shared" si="131"/>
        <v>2098.1799999999998</v>
      </c>
      <c r="AD304" s="159">
        <f t="shared" si="132"/>
        <v>20.042999999999999</v>
      </c>
      <c r="AE304" s="159">
        <f t="shared" si="133"/>
        <v>0</v>
      </c>
      <c r="AF304" s="159">
        <f t="shared" si="134"/>
        <v>0</v>
      </c>
      <c r="AG304" s="159">
        <f t="shared" si="135"/>
        <v>4.2949999999999999</v>
      </c>
      <c r="AH304" s="160">
        <f t="shared" si="136"/>
        <v>4029.36</v>
      </c>
      <c r="AI304" s="135">
        <f t="shared" si="137"/>
        <v>0.10055343776679175</v>
      </c>
      <c r="AJ304" s="135">
        <f t="shared" si="138"/>
        <v>0.37268350308733889</v>
      </c>
      <c r="AK304" s="135">
        <f t="shared" si="139"/>
        <v>0.5207228939583457</v>
      </c>
      <c r="AL304" s="135">
        <f t="shared" si="140"/>
        <v>4.9742390851152535E-3</v>
      </c>
      <c r="AM304" s="135">
        <f t="shared" si="141"/>
        <v>0</v>
      </c>
      <c r="AN304" s="135">
        <f t="shared" si="142"/>
        <v>0</v>
      </c>
      <c r="AO304" s="135">
        <f t="shared" si="143"/>
        <v>1.065926102408323E-3</v>
      </c>
      <c r="AP304" s="159">
        <f>IFERROR(VLOOKUP(A304,人口!$A$2:$E$1748,5,0),0)</f>
        <v>52283</v>
      </c>
      <c r="AQ304" s="159">
        <f t="shared" si="118"/>
        <v>0</v>
      </c>
      <c r="AR304" s="159">
        <f t="shared" si="119"/>
        <v>0</v>
      </c>
      <c r="AS304" s="159">
        <f t="shared" si="120"/>
        <v>0</v>
      </c>
      <c r="AT304" s="159">
        <f t="shared" si="121"/>
        <v>1</v>
      </c>
      <c r="AU304" s="159">
        <f t="shared" si="122"/>
        <v>0</v>
      </c>
      <c r="AV304" s="159">
        <f t="shared" si="123"/>
        <v>0</v>
      </c>
      <c r="AW304" s="159">
        <f t="shared" si="124"/>
        <v>0</v>
      </c>
      <c r="AX304" s="159">
        <f t="shared" si="144"/>
        <v>0</v>
      </c>
      <c r="AY304" s="159" t="str">
        <f t="shared" si="145"/>
        <v>3万～10万人未満の市町村平均</v>
      </c>
      <c r="AZ304" s="159"/>
    </row>
    <row r="305" spans="1:52" x14ac:dyDescent="0.3">
      <c r="A305" t="str">
        <f t="shared" si="125"/>
        <v>05203</v>
      </c>
      <c r="B305" s="158" t="str">
        <f t="shared" si="126"/>
        <v>05203</v>
      </c>
      <c r="C305">
        <v>5</v>
      </c>
      <c r="D305" t="s">
        <v>32</v>
      </c>
      <c r="E305">
        <v>5203</v>
      </c>
      <c r="F305" t="s">
        <v>197</v>
      </c>
      <c r="G305">
        <v>552.99800000000005</v>
      </c>
      <c r="H305">
        <v>3778.337</v>
      </c>
      <c r="I305">
        <v>617.98800000000006</v>
      </c>
      <c r="J305">
        <v>4227.5590000000002</v>
      </c>
      <c r="K305">
        <v>910.2</v>
      </c>
      <c r="L305">
        <v>2094.7550000000001</v>
      </c>
      <c r="M305">
        <v>4.1040000000000001</v>
      </c>
      <c r="N305">
        <v>24.242999999999999</v>
      </c>
      <c r="O305">
        <v>1.345</v>
      </c>
      <c r="P305">
        <v>0</v>
      </c>
      <c r="Q305">
        <v>0</v>
      </c>
      <c r="R305">
        <v>5.0999999999999997E-2</v>
      </c>
      <c r="S305">
        <v>0</v>
      </c>
      <c r="T305">
        <v>0</v>
      </c>
      <c r="U305">
        <v>0.315</v>
      </c>
      <c r="V305">
        <v>5.7220000000000004</v>
      </c>
      <c r="W305">
        <v>59.978000000000002</v>
      </c>
      <c r="Y305" t="str">
        <f t="shared" si="127"/>
        <v>秋田県</v>
      </c>
      <c r="Z305" t="str">
        <f t="shared" si="128"/>
        <v>秋田県横手市</v>
      </c>
      <c r="AA305" s="159">
        <f t="shared" si="129"/>
        <v>617.98800000000006</v>
      </c>
      <c r="AB305" s="159">
        <f t="shared" si="130"/>
        <v>4227.5590000000002</v>
      </c>
      <c r="AC305" s="159">
        <f t="shared" si="131"/>
        <v>2094.7550000000001</v>
      </c>
      <c r="AD305" s="159">
        <f t="shared" si="132"/>
        <v>24.242999999999999</v>
      </c>
      <c r="AE305" s="159">
        <f t="shared" si="133"/>
        <v>0</v>
      </c>
      <c r="AF305" s="159">
        <f t="shared" si="134"/>
        <v>0</v>
      </c>
      <c r="AG305" s="159">
        <f t="shared" si="135"/>
        <v>0.315</v>
      </c>
      <c r="AH305" s="160">
        <f t="shared" si="136"/>
        <v>6964.8600000000006</v>
      </c>
      <c r="AI305" s="135">
        <f t="shared" si="137"/>
        <v>8.8729421696918526E-2</v>
      </c>
      <c r="AJ305" s="135">
        <f t="shared" si="138"/>
        <v>0.60698405998110516</v>
      </c>
      <c r="AK305" s="135">
        <f t="shared" si="139"/>
        <v>0.30076053215714316</v>
      </c>
      <c r="AL305" s="135">
        <f t="shared" si="140"/>
        <v>3.480759125093684E-3</v>
      </c>
      <c r="AM305" s="135">
        <f t="shared" si="141"/>
        <v>0</v>
      </c>
      <c r="AN305" s="135">
        <f t="shared" si="142"/>
        <v>0</v>
      </c>
      <c r="AO305" s="135">
        <f t="shared" si="143"/>
        <v>4.5227039739492248E-5</v>
      </c>
      <c r="AP305" s="159">
        <f>IFERROR(VLOOKUP(A305,人口!$A$2:$E$1748,5,0),0)</f>
        <v>88801</v>
      </c>
      <c r="AQ305" s="159">
        <f t="shared" si="118"/>
        <v>0</v>
      </c>
      <c r="AR305" s="159">
        <f t="shared" si="119"/>
        <v>0</v>
      </c>
      <c r="AS305" s="159">
        <f t="shared" si="120"/>
        <v>0</v>
      </c>
      <c r="AT305" s="159">
        <f t="shared" si="121"/>
        <v>1</v>
      </c>
      <c r="AU305" s="159">
        <f t="shared" si="122"/>
        <v>0</v>
      </c>
      <c r="AV305" s="159">
        <f t="shared" si="123"/>
        <v>0</v>
      </c>
      <c r="AW305" s="159">
        <f t="shared" si="124"/>
        <v>0</v>
      </c>
      <c r="AX305" s="159">
        <f t="shared" si="144"/>
        <v>0</v>
      </c>
      <c r="AY305" s="159" t="str">
        <f t="shared" si="145"/>
        <v>3万～10万人未満の市町村平均</v>
      </c>
      <c r="AZ305" s="159"/>
    </row>
    <row r="306" spans="1:52" x14ac:dyDescent="0.3">
      <c r="A306" t="str">
        <f t="shared" si="125"/>
        <v>05204</v>
      </c>
      <c r="B306" s="158" t="str">
        <f t="shared" si="126"/>
        <v>05204</v>
      </c>
      <c r="C306">
        <v>5</v>
      </c>
      <c r="D306" t="s">
        <v>32</v>
      </c>
      <c r="E306">
        <v>5204</v>
      </c>
      <c r="F306" t="s">
        <v>258</v>
      </c>
      <c r="G306">
        <v>487.63200000000001</v>
      </c>
      <c r="H306">
        <v>1232.3800000000001</v>
      </c>
      <c r="I306">
        <v>551.63499999999999</v>
      </c>
      <c r="J306">
        <v>1394.077</v>
      </c>
      <c r="K306">
        <v>1311.6</v>
      </c>
      <c r="L306">
        <v>3142.4839999999999</v>
      </c>
      <c r="M306">
        <v>15.85</v>
      </c>
      <c r="N306">
        <v>95.228999999999999</v>
      </c>
      <c r="O306">
        <v>0.19700000000000001</v>
      </c>
      <c r="P306">
        <v>0</v>
      </c>
      <c r="Q306">
        <v>0</v>
      </c>
      <c r="R306">
        <v>7.0000000000000001E-3</v>
      </c>
      <c r="S306">
        <v>0</v>
      </c>
      <c r="T306">
        <v>0</v>
      </c>
      <c r="U306">
        <v>4.2000000000000003E-2</v>
      </c>
      <c r="V306">
        <v>5.476</v>
      </c>
      <c r="W306">
        <v>52.994999999999997</v>
      </c>
      <c r="Y306" t="str">
        <f t="shared" si="127"/>
        <v>秋田県</v>
      </c>
      <c r="Z306" t="str">
        <f t="shared" si="128"/>
        <v>秋田県大館市</v>
      </c>
      <c r="AA306" s="159">
        <f t="shared" si="129"/>
        <v>551.63499999999999</v>
      </c>
      <c r="AB306" s="159">
        <f t="shared" si="130"/>
        <v>1394.077</v>
      </c>
      <c r="AC306" s="159">
        <f t="shared" si="131"/>
        <v>3142.4839999999999</v>
      </c>
      <c r="AD306" s="159">
        <f t="shared" si="132"/>
        <v>95.228999999999999</v>
      </c>
      <c r="AE306" s="159">
        <f t="shared" si="133"/>
        <v>0</v>
      </c>
      <c r="AF306" s="159">
        <f t="shared" si="134"/>
        <v>0</v>
      </c>
      <c r="AG306" s="159">
        <f t="shared" si="135"/>
        <v>4.2000000000000003E-2</v>
      </c>
      <c r="AH306" s="160">
        <f t="shared" si="136"/>
        <v>5183.4670000000006</v>
      </c>
      <c r="AI306" s="135">
        <f t="shared" si="137"/>
        <v>0.10642201445480408</v>
      </c>
      <c r="AJ306" s="135">
        <f t="shared" si="138"/>
        <v>0.26894682651592067</v>
      </c>
      <c r="AK306" s="135">
        <f t="shared" si="139"/>
        <v>0.6062513757683804</v>
      </c>
      <c r="AL306" s="135">
        <f t="shared" si="140"/>
        <v>1.8371680575954279E-2</v>
      </c>
      <c r="AM306" s="135">
        <f t="shared" si="141"/>
        <v>0</v>
      </c>
      <c r="AN306" s="135">
        <f t="shared" si="142"/>
        <v>0</v>
      </c>
      <c r="AO306" s="135">
        <f t="shared" si="143"/>
        <v>8.102684940407646E-6</v>
      </c>
      <c r="AP306" s="159">
        <f>IFERROR(VLOOKUP(A306,人口!$A$2:$E$1748,5,0),0)</f>
        <v>71558</v>
      </c>
      <c r="AQ306" s="159">
        <f t="shared" si="118"/>
        <v>0</v>
      </c>
      <c r="AR306" s="159">
        <f t="shared" si="119"/>
        <v>0</v>
      </c>
      <c r="AS306" s="159">
        <f t="shared" si="120"/>
        <v>0</v>
      </c>
      <c r="AT306" s="159">
        <f t="shared" si="121"/>
        <v>1</v>
      </c>
      <c r="AU306" s="159">
        <f t="shared" si="122"/>
        <v>0</v>
      </c>
      <c r="AV306" s="159">
        <f t="shared" si="123"/>
        <v>0</v>
      </c>
      <c r="AW306" s="159">
        <f t="shared" si="124"/>
        <v>0</v>
      </c>
      <c r="AX306" s="159">
        <f t="shared" si="144"/>
        <v>0</v>
      </c>
      <c r="AY306" s="159" t="str">
        <f t="shared" si="145"/>
        <v>3万～10万人未満の市町村平均</v>
      </c>
      <c r="AZ306" s="159"/>
    </row>
    <row r="307" spans="1:52" x14ac:dyDescent="0.3">
      <c r="A307" t="str">
        <f t="shared" si="125"/>
        <v>05206</v>
      </c>
      <c r="B307" s="158" t="str">
        <f t="shared" si="126"/>
        <v>05206</v>
      </c>
      <c r="C307">
        <v>5</v>
      </c>
      <c r="D307" t="s">
        <v>32</v>
      </c>
      <c r="E307">
        <v>5206</v>
      </c>
      <c r="F307" t="s">
        <v>309</v>
      </c>
      <c r="G307">
        <v>212.14699999999999</v>
      </c>
      <c r="H307">
        <v>967.78300000000002</v>
      </c>
      <c r="I307">
        <v>240.857</v>
      </c>
      <c r="J307">
        <v>1099.48</v>
      </c>
      <c r="K307">
        <v>502.3</v>
      </c>
      <c r="L307">
        <v>1302.1289999999999</v>
      </c>
      <c r="M307">
        <v>0.3</v>
      </c>
      <c r="N307">
        <v>1.7350000000000001</v>
      </c>
      <c r="O307">
        <v>0</v>
      </c>
      <c r="P307">
        <v>0</v>
      </c>
      <c r="Q307">
        <v>0</v>
      </c>
      <c r="R307">
        <v>1.37</v>
      </c>
      <c r="S307">
        <v>0</v>
      </c>
      <c r="T307">
        <v>0</v>
      </c>
      <c r="U307">
        <v>8.4009999999999998</v>
      </c>
      <c r="V307">
        <v>2.4540000000000002</v>
      </c>
      <c r="W307">
        <v>20.911999999999999</v>
      </c>
      <c r="Y307" t="str">
        <f t="shared" si="127"/>
        <v>秋田県</v>
      </c>
      <c r="Z307" t="str">
        <f t="shared" si="128"/>
        <v>秋田県男鹿市</v>
      </c>
      <c r="AA307" s="159">
        <f t="shared" si="129"/>
        <v>240.857</v>
      </c>
      <c r="AB307" s="159">
        <f t="shared" si="130"/>
        <v>1099.48</v>
      </c>
      <c r="AC307" s="159">
        <f t="shared" si="131"/>
        <v>1302.1289999999999</v>
      </c>
      <c r="AD307" s="159">
        <f t="shared" si="132"/>
        <v>1.7350000000000001</v>
      </c>
      <c r="AE307" s="159">
        <f t="shared" si="133"/>
        <v>0</v>
      </c>
      <c r="AF307" s="159">
        <f t="shared" si="134"/>
        <v>0</v>
      </c>
      <c r="AG307" s="159">
        <f t="shared" si="135"/>
        <v>8.4009999999999998</v>
      </c>
      <c r="AH307" s="160">
        <f t="shared" si="136"/>
        <v>2652.6019999999999</v>
      </c>
      <c r="AI307" s="135">
        <f t="shared" si="137"/>
        <v>9.0800278368183399E-2</v>
      </c>
      <c r="AJ307" s="135">
        <f t="shared" si="138"/>
        <v>0.41449112984156689</v>
      </c>
      <c r="AK307" s="135">
        <f t="shared" si="139"/>
        <v>0.49088743807024199</v>
      </c>
      <c r="AL307" s="135">
        <f t="shared" si="140"/>
        <v>6.540747537700719E-4</v>
      </c>
      <c r="AM307" s="135">
        <f t="shared" si="141"/>
        <v>0</v>
      </c>
      <c r="AN307" s="135">
        <f t="shared" si="142"/>
        <v>0</v>
      </c>
      <c r="AO307" s="135">
        <f t="shared" si="143"/>
        <v>3.1670789662376791E-3</v>
      </c>
      <c r="AP307" s="159">
        <f>IFERROR(VLOOKUP(A307,人口!$A$2:$E$1748,5,0),0)</f>
        <v>26886</v>
      </c>
      <c r="AQ307" s="159">
        <f t="shared" si="118"/>
        <v>0</v>
      </c>
      <c r="AR307" s="159">
        <f t="shared" si="119"/>
        <v>0</v>
      </c>
      <c r="AS307" s="159">
        <f t="shared" si="120"/>
        <v>1</v>
      </c>
      <c r="AT307" s="159">
        <f t="shared" si="121"/>
        <v>0</v>
      </c>
      <c r="AU307" s="159">
        <f t="shared" si="122"/>
        <v>0</v>
      </c>
      <c r="AV307" s="159">
        <f t="shared" si="123"/>
        <v>0</v>
      </c>
      <c r="AW307" s="159">
        <f t="shared" si="124"/>
        <v>0</v>
      </c>
      <c r="AX307" s="159">
        <f t="shared" si="144"/>
        <v>0</v>
      </c>
      <c r="AY307" s="159" t="str">
        <f t="shared" si="145"/>
        <v>1万～3万人未満の市町村平均</v>
      </c>
      <c r="AZ307" s="159"/>
    </row>
    <row r="308" spans="1:52" x14ac:dyDescent="0.3">
      <c r="A308" t="str">
        <f t="shared" si="125"/>
        <v>05207</v>
      </c>
      <c r="B308" s="158" t="str">
        <f t="shared" si="126"/>
        <v>05207</v>
      </c>
      <c r="C308">
        <v>5</v>
      </c>
      <c r="D308" t="s">
        <v>32</v>
      </c>
      <c r="E308">
        <v>5207</v>
      </c>
      <c r="F308" t="s">
        <v>361</v>
      </c>
      <c r="G308">
        <v>300.767</v>
      </c>
      <c r="H308">
        <v>1129.473</v>
      </c>
      <c r="I308">
        <v>337.95800000000003</v>
      </c>
      <c r="J308">
        <v>1270.748</v>
      </c>
      <c r="K308">
        <v>981.1</v>
      </c>
      <c r="L308">
        <v>2599.3139999999999</v>
      </c>
      <c r="M308">
        <v>29.425000000000001</v>
      </c>
      <c r="N308">
        <v>171.06700000000001</v>
      </c>
      <c r="O308">
        <v>0</v>
      </c>
      <c r="P308">
        <v>323.02100000000002</v>
      </c>
      <c r="Q308">
        <v>8.3019999999999996</v>
      </c>
      <c r="R308">
        <v>5.04</v>
      </c>
      <c r="S308">
        <v>2255.2220000000002</v>
      </c>
      <c r="T308">
        <v>50.91</v>
      </c>
      <c r="U308">
        <v>30.904</v>
      </c>
      <c r="V308">
        <v>3.137</v>
      </c>
      <c r="W308">
        <v>32.246000000000002</v>
      </c>
      <c r="Y308" t="str">
        <f t="shared" si="127"/>
        <v>秋田県</v>
      </c>
      <c r="Z308" t="str">
        <f t="shared" si="128"/>
        <v>秋田県湯沢市</v>
      </c>
      <c r="AA308" s="159">
        <f t="shared" si="129"/>
        <v>337.95800000000003</v>
      </c>
      <c r="AB308" s="159">
        <f t="shared" si="130"/>
        <v>1270.748</v>
      </c>
      <c r="AC308" s="159">
        <f t="shared" si="131"/>
        <v>2599.3139999999999</v>
      </c>
      <c r="AD308" s="159">
        <f t="shared" si="132"/>
        <v>171.06700000000001</v>
      </c>
      <c r="AE308" s="159">
        <f t="shared" si="133"/>
        <v>2255.2220000000002</v>
      </c>
      <c r="AF308" s="159">
        <f t="shared" si="134"/>
        <v>50.91</v>
      </c>
      <c r="AG308" s="159">
        <f t="shared" si="135"/>
        <v>30.904</v>
      </c>
      <c r="AH308" s="160">
        <f t="shared" si="136"/>
        <v>6716.1230000000014</v>
      </c>
      <c r="AI308" s="135">
        <f t="shared" si="137"/>
        <v>5.032040062399095E-2</v>
      </c>
      <c r="AJ308" s="135">
        <f t="shared" si="138"/>
        <v>0.18920856571566658</v>
      </c>
      <c r="AK308" s="135">
        <f t="shared" si="139"/>
        <v>0.38702596721352472</v>
      </c>
      <c r="AL308" s="135">
        <f t="shared" si="140"/>
        <v>2.547109396299025E-2</v>
      </c>
      <c r="AM308" s="135">
        <f t="shared" si="141"/>
        <v>0.33579224204202329</v>
      </c>
      <c r="AN308" s="135">
        <f t="shared" si="142"/>
        <v>7.5802661743985308E-3</v>
      </c>
      <c r="AO308" s="135">
        <f t="shared" si="143"/>
        <v>4.6014642674054645E-3</v>
      </c>
      <c r="AP308" s="159">
        <f>IFERROR(VLOOKUP(A308,人口!$A$2:$E$1748,5,0),0)</f>
        <v>44346</v>
      </c>
      <c r="AQ308" s="159">
        <f t="shared" si="118"/>
        <v>0</v>
      </c>
      <c r="AR308" s="159">
        <f t="shared" si="119"/>
        <v>0</v>
      </c>
      <c r="AS308" s="159">
        <f t="shared" si="120"/>
        <v>0</v>
      </c>
      <c r="AT308" s="159">
        <f t="shared" si="121"/>
        <v>1</v>
      </c>
      <c r="AU308" s="159">
        <f t="shared" si="122"/>
        <v>0</v>
      </c>
      <c r="AV308" s="159">
        <f t="shared" si="123"/>
        <v>0</v>
      </c>
      <c r="AW308" s="159">
        <f t="shared" si="124"/>
        <v>0</v>
      </c>
      <c r="AX308" s="159">
        <f t="shared" si="144"/>
        <v>0</v>
      </c>
      <c r="AY308" s="159" t="str">
        <f t="shared" si="145"/>
        <v>3万～10万人未満の市町村平均</v>
      </c>
      <c r="AZ308" s="159"/>
    </row>
    <row r="309" spans="1:52" x14ac:dyDescent="0.3">
      <c r="A309" t="str">
        <f t="shared" si="125"/>
        <v>05209</v>
      </c>
      <c r="B309" s="158" t="str">
        <f t="shared" si="126"/>
        <v>05209</v>
      </c>
      <c r="C309">
        <v>5</v>
      </c>
      <c r="D309" t="s">
        <v>32</v>
      </c>
      <c r="E309">
        <v>5209</v>
      </c>
      <c r="F309" t="s">
        <v>412</v>
      </c>
      <c r="G309">
        <v>257.59500000000003</v>
      </c>
      <c r="H309">
        <v>1211.3119999999999</v>
      </c>
      <c r="I309">
        <v>294.64800000000002</v>
      </c>
      <c r="J309">
        <v>1385.67</v>
      </c>
      <c r="K309">
        <v>1729.3</v>
      </c>
      <c r="L309">
        <v>5172.6289999999999</v>
      </c>
      <c r="M309">
        <v>28.873999999999999</v>
      </c>
      <c r="N309">
        <v>173.48699999999999</v>
      </c>
      <c r="O309">
        <v>0</v>
      </c>
      <c r="P309">
        <v>298.31799999999998</v>
      </c>
      <c r="Q309">
        <v>4.835</v>
      </c>
      <c r="R309">
        <v>2.214</v>
      </c>
      <c r="S309">
        <v>2087.9560000000001</v>
      </c>
      <c r="T309">
        <v>29.65</v>
      </c>
      <c r="U309">
        <v>13.574999999999999</v>
      </c>
      <c r="V309">
        <v>2.5619999999999998</v>
      </c>
      <c r="W309">
        <v>26.715</v>
      </c>
      <c r="Y309" t="str">
        <f t="shared" si="127"/>
        <v>秋田県</v>
      </c>
      <c r="Z309" t="str">
        <f t="shared" si="128"/>
        <v>秋田県鹿角市</v>
      </c>
      <c r="AA309" s="159">
        <f t="shared" si="129"/>
        <v>294.64800000000002</v>
      </c>
      <c r="AB309" s="159">
        <f t="shared" si="130"/>
        <v>1385.67</v>
      </c>
      <c r="AC309" s="159">
        <f t="shared" si="131"/>
        <v>5172.6289999999999</v>
      </c>
      <c r="AD309" s="159">
        <f t="shared" si="132"/>
        <v>173.48699999999999</v>
      </c>
      <c r="AE309" s="159">
        <f t="shared" si="133"/>
        <v>2087.9560000000001</v>
      </c>
      <c r="AF309" s="159">
        <f t="shared" si="134"/>
        <v>29.65</v>
      </c>
      <c r="AG309" s="159">
        <f t="shared" si="135"/>
        <v>13.574999999999999</v>
      </c>
      <c r="AH309" s="160">
        <f t="shared" si="136"/>
        <v>9157.6149999999998</v>
      </c>
      <c r="AI309" s="135">
        <f t="shared" si="137"/>
        <v>3.2175189719157227E-2</v>
      </c>
      <c r="AJ309" s="135">
        <f t="shared" si="138"/>
        <v>0.15131341511954807</v>
      </c>
      <c r="AK309" s="135">
        <f t="shared" si="139"/>
        <v>0.56484455832659486</v>
      </c>
      <c r="AL309" s="135">
        <f t="shared" si="140"/>
        <v>1.8944561438758889E-2</v>
      </c>
      <c r="AM309" s="135">
        <f t="shared" si="141"/>
        <v>0.22800215995103532</v>
      </c>
      <c r="AN309" s="135">
        <f t="shared" si="142"/>
        <v>3.2377425781712813E-3</v>
      </c>
      <c r="AO309" s="135">
        <f t="shared" si="143"/>
        <v>1.4823728667344063E-3</v>
      </c>
      <c r="AP309" s="159">
        <f>IFERROR(VLOOKUP(A309,人口!$A$2:$E$1748,5,0),0)</f>
        <v>30454</v>
      </c>
      <c r="AQ309" s="159">
        <f t="shared" si="118"/>
        <v>0</v>
      </c>
      <c r="AR309" s="159">
        <f t="shared" si="119"/>
        <v>0</v>
      </c>
      <c r="AS309" s="159">
        <f t="shared" si="120"/>
        <v>0</v>
      </c>
      <c r="AT309" s="159">
        <f t="shared" si="121"/>
        <v>1</v>
      </c>
      <c r="AU309" s="159">
        <f t="shared" si="122"/>
        <v>0</v>
      </c>
      <c r="AV309" s="159">
        <f t="shared" si="123"/>
        <v>0</v>
      </c>
      <c r="AW309" s="159">
        <f t="shared" si="124"/>
        <v>0</v>
      </c>
      <c r="AX309" s="159">
        <f t="shared" si="144"/>
        <v>0</v>
      </c>
      <c r="AY309" s="159" t="str">
        <f t="shared" si="145"/>
        <v>3万～10万人未満の市町村平均</v>
      </c>
      <c r="AZ309" s="159"/>
    </row>
    <row r="310" spans="1:52" x14ac:dyDescent="0.3">
      <c r="A310" t="str">
        <f t="shared" si="125"/>
        <v>05210</v>
      </c>
      <c r="B310" s="158" t="str">
        <f t="shared" si="126"/>
        <v>05210</v>
      </c>
      <c r="C310">
        <v>5</v>
      </c>
      <c r="D310" t="s">
        <v>32</v>
      </c>
      <c r="E310">
        <v>5210</v>
      </c>
      <c r="F310" t="s">
        <v>467</v>
      </c>
      <c r="G310">
        <v>533.31100000000004</v>
      </c>
      <c r="H310">
        <v>1683.47</v>
      </c>
      <c r="I310">
        <v>588.57299999999998</v>
      </c>
      <c r="J310">
        <v>1860.9739999999999</v>
      </c>
      <c r="K310">
        <v>2934.1</v>
      </c>
      <c r="L310">
        <v>7475.2569999999996</v>
      </c>
      <c r="M310">
        <v>21.69</v>
      </c>
      <c r="N310">
        <v>154.155</v>
      </c>
      <c r="O310">
        <v>0.63200000000000001</v>
      </c>
      <c r="P310">
        <v>0</v>
      </c>
      <c r="Q310">
        <v>0</v>
      </c>
      <c r="R310">
        <v>1.4950000000000001</v>
      </c>
      <c r="S310">
        <v>0</v>
      </c>
      <c r="T310">
        <v>0</v>
      </c>
      <c r="U310">
        <v>9.1690000000000005</v>
      </c>
      <c r="V310">
        <v>4.859</v>
      </c>
      <c r="W310">
        <v>48.378999999999998</v>
      </c>
      <c r="Y310" t="str">
        <f t="shared" si="127"/>
        <v>秋田県</v>
      </c>
      <c r="Z310" t="str">
        <f t="shared" si="128"/>
        <v>秋田県由利本荘市</v>
      </c>
      <c r="AA310" s="159">
        <f t="shared" si="129"/>
        <v>588.57299999999998</v>
      </c>
      <c r="AB310" s="159">
        <f t="shared" si="130"/>
        <v>1860.9739999999999</v>
      </c>
      <c r="AC310" s="159">
        <f t="shared" si="131"/>
        <v>7475.2569999999996</v>
      </c>
      <c r="AD310" s="159">
        <f t="shared" si="132"/>
        <v>154.155</v>
      </c>
      <c r="AE310" s="159">
        <f t="shared" si="133"/>
        <v>0</v>
      </c>
      <c r="AF310" s="159">
        <f t="shared" si="134"/>
        <v>0</v>
      </c>
      <c r="AG310" s="159">
        <f t="shared" si="135"/>
        <v>9.1690000000000005</v>
      </c>
      <c r="AH310" s="160">
        <f t="shared" si="136"/>
        <v>10088.128000000001</v>
      </c>
      <c r="AI310" s="135">
        <f t="shared" si="137"/>
        <v>5.8343133631928536E-2</v>
      </c>
      <c r="AJ310" s="135">
        <f t="shared" si="138"/>
        <v>0.18447168790879734</v>
      </c>
      <c r="AK310" s="135">
        <f t="shared" si="139"/>
        <v>0.74099545525195554</v>
      </c>
      <c r="AL310" s="135">
        <f t="shared" si="140"/>
        <v>1.5280833074282959E-2</v>
      </c>
      <c r="AM310" s="135">
        <f t="shared" si="141"/>
        <v>0</v>
      </c>
      <c r="AN310" s="135">
        <f t="shared" si="142"/>
        <v>0</v>
      </c>
      <c r="AO310" s="135">
        <f t="shared" si="143"/>
        <v>9.0889013303558405E-4</v>
      </c>
      <c r="AP310" s="159">
        <f>IFERROR(VLOOKUP(A310,人口!$A$2:$E$1748,5,0),0)</f>
        <v>76183</v>
      </c>
      <c r="AQ310" s="159">
        <f t="shared" si="118"/>
        <v>0</v>
      </c>
      <c r="AR310" s="159">
        <f t="shared" si="119"/>
        <v>0</v>
      </c>
      <c r="AS310" s="159">
        <f t="shared" si="120"/>
        <v>0</v>
      </c>
      <c r="AT310" s="159">
        <f t="shared" si="121"/>
        <v>1</v>
      </c>
      <c r="AU310" s="159">
        <f t="shared" si="122"/>
        <v>0</v>
      </c>
      <c r="AV310" s="159">
        <f t="shared" si="123"/>
        <v>0</v>
      </c>
      <c r="AW310" s="159">
        <f t="shared" si="124"/>
        <v>0</v>
      </c>
      <c r="AX310" s="159">
        <f t="shared" si="144"/>
        <v>0</v>
      </c>
      <c r="AY310" s="159" t="str">
        <f t="shared" si="145"/>
        <v>3万～10万人未満の市町村平均</v>
      </c>
      <c r="AZ310" s="159"/>
    </row>
    <row r="311" spans="1:52" x14ac:dyDescent="0.3">
      <c r="A311" t="str">
        <f t="shared" si="125"/>
        <v>05211</v>
      </c>
      <c r="B311" s="158" t="str">
        <f t="shared" si="126"/>
        <v>05211</v>
      </c>
      <c r="C311">
        <v>5</v>
      </c>
      <c r="D311" t="s">
        <v>32</v>
      </c>
      <c r="E311">
        <v>5211</v>
      </c>
      <c r="F311" t="s">
        <v>520</v>
      </c>
      <c r="G311">
        <v>191.703</v>
      </c>
      <c r="H311">
        <v>783.06299999999999</v>
      </c>
      <c r="I311">
        <v>217.03800000000001</v>
      </c>
      <c r="J311">
        <v>886.33399999999995</v>
      </c>
      <c r="K311">
        <v>13.2</v>
      </c>
      <c r="L311">
        <v>24.324000000000002</v>
      </c>
      <c r="M311">
        <v>0</v>
      </c>
      <c r="N311">
        <v>0</v>
      </c>
      <c r="O311">
        <v>0</v>
      </c>
      <c r="P311">
        <v>0</v>
      </c>
      <c r="Q311">
        <v>0</v>
      </c>
      <c r="R311">
        <v>0</v>
      </c>
      <c r="S311">
        <v>0</v>
      </c>
      <c r="T311">
        <v>0</v>
      </c>
      <c r="U311">
        <v>0</v>
      </c>
      <c r="V311">
        <v>2.113</v>
      </c>
      <c r="W311">
        <v>21.591999999999999</v>
      </c>
      <c r="Y311" t="str">
        <f t="shared" si="127"/>
        <v>秋田県</v>
      </c>
      <c r="Z311" t="str">
        <f t="shared" si="128"/>
        <v>秋田県潟上市</v>
      </c>
      <c r="AA311" s="159">
        <f t="shared" si="129"/>
        <v>217.03800000000001</v>
      </c>
      <c r="AB311" s="159">
        <f t="shared" si="130"/>
        <v>886.33399999999995</v>
      </c>
      <c r="AC311" s="159">
        <f t="shared" si="131"/>
        <v>24.324000000000002</v>
      </c>
      <c r="AD311" s="159">
        <f t="shared" si="132"/>
        <v>0</v>
      </c>
      <c r="AE311" s="159">
        <f t="shared" si="133"/>
        <v>0</v>
      </c>
      <c r="AF311" s="159">
        <f t="shared" si="134"/>
        <v>0</v>
      </c>
      <c r="AG311" s="159">
        <f t="shared" si="135"/>
        <v>0</v>
      </c>
      <c r="AH311" s="160">
        <f t="shared" si="136"/>
        <v>1127.6959999999999</v>
      </c>
      <c r="AI311" s="135">
        <f t="shared" si="137"/>
        <v>0.19246144350959835</v>
      </c>
      <c r="AJ311" s="135">
        <f t="shared" si="138"/>
        <v>0.78596891360792276</v>
      </c>
      <c r="AK311" s="135">
        <f t="shared" si="139"/>
        <v>2.1569642882478968E-2</v>
      </c>
      <c r="AL311" s="135">
        <f t="shared" si="140"/>
        <v>0</v>
      </c>
      <c r="AM311" s="135">
        <f t="shared" si="141"/>
        <v>0</v>
      </c>
      <c r="AN311" s="135">
        <f t="shared" si="142"/>
        <v>0</v>
      </c>
      <c r="AO311" s="135">
        <f t="shared" si="143"/>
        <v>0</v>
      </c>
      <c r="AP311" s="159">
        <f>IFERROR(VLOOKUP(A311,人口!$A$2:$E$1748,5,0),0)</f>
        <v>32585</v>
      </c>
      <c r="AQ311" s="159">
        <f t="shared" si="118"/>
        <v>0</v>
      </c>
      <c r="AR311" s="159">
        <f t="shared" si="119"/>
        <v>0</v>
      </c>
      <c r="AS311" s="159">
        <f t="shared" si="120"/>
        <v>0</v>
      </c>
      <c r="AT311" s="159">
        <f t="shared" si="121"/>
        <v>1</v>
      </c>
      <c r="AU311" s="159">
        <f t="shared" si="122"/>
        <v>0</v>
      </c>
      <c r="AV311" s="159">
        <f t="shared" si="123"/>
        <v>0</v>
      </c>
      <c r="AW311" s="159">
        <f t="shared" si="124"/>
        <v>0</v>
      </c>
      <c r="AX311" s="159">
        <f t="shared" si="144"/>
        <v>0</v>
      </c>
      <c r="AY311" s="159" t="str">
        <f t="shared" si="145"/>
        <v>3万～10万人未満の市町村平均</v>
      </c>
      <c r="AZ311" s="159"/>
    </row>
    <row r="312" spans="1:52" x14ac:dyDescent="0.3">
      <c r="A312" t="str">
        <f t="shared" si="125"/>
        <v>05212</v>
      </c>
      <c r="B312" s="158" t="str">
        <f t="shared" si="126"/>
        <v>05212</v>
      </c>
      <c r="C312">
        <v>5</v>
      </c>
      <c r="D312" t="s">
        <v>32</v>
      </c>
      <c r="E312">
        <v>5212</v>
      </c>
      <c r="F312" t="s">
        <v>574</v>
      </c>
      <c r="G312">
        <v>577.78399999999999</v>
      </c>
      <c r="H312">
        <v>4044.8490000000002</v>
      </c>
      <c r="I312">
        <v>644.29499999999996</v>
      </c>
      <c r="J312">
        <v>4514.491</v>
      </c>
      <c r="K312">
        <v>513</v>
      </c>
      <c r="L312">
        <v>1056.7570000000001</v>
      </c>
      <c r="M312">
        <v>3.794</v>
      </c>
      <c r="N312">
        <v>23.25</v>
      </c>
      <c r="O312">
        <v>2.407</v>
      </c>
      <c r="P312">
        <v>0</v>
      </c>
      <c r="Q312">
        <v>0</v>
      </c>
      <c r="R312">
        <v>2E-3</v>
      </c>
      <c r="S312">
        <v>0</v>
      </c>
      <c r="T312">
        <v>0</v>
      </c>
      <c r="U312">
        <v>0.01</v>
      </c>
      <c r="V312">
        <v>4.9939999999999998</v>
      </c>
      <c r="W312">
        <v>53.841000000000001</v>
      </c>
      <c r="Y312" t="str">
        <f t="shared" si="127"/>
        <v>秋田県</v>
      </c>
      <c r="Z312" t="str">
        <f t="shared" si="128"/>
        <v>秋田県大仙市</v>
      </c>
      <c r="AA312" s="159">
        <f t="shared" si="129"/>
        <v>644.29499999999996</v>
      </c>
      <c r="AB312" s="159">
        <f t="shared" si="130"/>
        <v>4514.491</v>
      </c>
      <c r="AC312" s="159">
        <f t="shared" si="131"/>
        <v>1056.7570000000001</v>
      </c>
      <c r="AD312" s="159">
        <f t="shared" si="132"/>
        <v>23.25</v>
      </c>
      <c r="AE312" s="159">
        <f t="shared" si="133"/>
        <v>0</v>
      </c>
      <c r="AF312" s="159">
        <f t="shared" si="134"/>
        <v>0</v>
      </c>
      <c r="AG312" s="159">
        <f t="shared" si="135"/>
        <v>0.01</v>
      </c>
      <c r="AH312" s="160">
        <f t="shared" si="136"/>
        <v>6238.8029999999999</v>
      </c>
      <c r="AI312" s="135">
        <f t="shared" si="137"/>
        <v>0.10327221423725032</v>
      </c>
      <c r="AJ312" s="135">
        <f t="shared" si="138"/>
        <v>0.7236149306205053</v>
      </c>
      <c r="AK312" s="135">
        <f t="shared" si="139"/>
        <v>0.16938457585533637</v>
      </c>
      <c r="AL312" s="135">
        <f t="shared" si="140"/>
        <v>3.726676415331595E-3</v>
      </c>
      <c r="AM312" s="135">
        <f t="shared" si="141"/>
        <v>0</v>
      </c>
      <c r="AN312" s="135">
        <f t="shared" si="142"/>
        <v>0</v>
      </c>
      <c r="AO312" s="135">
        <f t="shared" si="143"/>
        <v>1.6028715764867076E-6</v>
      </c>
      <c r="AP312" s="159">
        <f>IFERROR(VLOOKUP(A312,人口!$A$2:$E$1748,5,0),0)</f>
        <v>80459</v>
      </c>
      <c r="AQ312" s="159">
        <f t="shared" si="118"/>
        <v>0</v>
      </c>
      <c r="AR312" s="159">
        <f t="shared" si="119"/>
        <v>0</v>
      </c>
      <c r="AS312" s="159">
        <f t="shared" si="120"/>
        <v>0</v>
      </c>
      <c r="AT312" s="159">
        <f t="shared" si="121"/>
        <v>1</v>
      </c>
      <c r="AU312" s="159">
        <f t="shared" si="122"/>
        <v>0</v>
      </c>
      <c r="AV312" s="159">
        <f t="shared" si="123"/>
        <v>0</v>
      </c>
      <c r="AW312" s="159">
        <f t="shared" si="124"/>
        <v>0</v>
      </c>
      <c r="AX312" s="159">
        <f t="shared" si="144"/>
        <v>0</v>
      </c>
      <c r="AY312" s="159" t="str">
        <f t="shared" si="145"/>
        <v>3万～10万人未満の市町村平均</v>
      </c>
      <c r="AZ312" s="159"/>
    </row>
    <row r="313" spans="1:52" x14ac:dyDescent="0.3">
      <c r="A313" t="str">
        <f t="shared" si="125"/>
        <v>05213</v>
      </c>
      <c r="B313" s="158" t="str">
        <f t="shared" si="126"/>
        <v>05213</v>
      </c>
      <c r="C313">
        <v>5</v>
      </c>
      <c r="D313" t="s">
        <v>32</v>
      </c>
      <c r="E313">
        <v>5213</v>
      </c>
      <c r="F313" t="s">
        <v>625</v>
      </c>
      <c r="G313">
        <v>268.57600000000002</v>
      </c>
      <c r="H313">
        <v>870.34500000000003</v>
      </c>
      <c r="I313">
        <v>301.88900000000001</v>
      </c>
      <c r="J313">
        <v>977.71100000000001</v>
      </c>
      <c r="K313">
        <v>2362.9</v>
      </c>
      <c r="L313">
        <v>5437.1589999999997</v>
      </c>
      <c r="M313">
        <v>29.922999999999998</v>
      </c>
      <c r="N313">
        <v>179.732</v>
      </c>
      <c r="O313">
        <v>0</v>
      </c>
      <c r="P313">
        <v>0</v>
      </c>
      <c r="Q313">
        <v>2.1000000000000001E-2</v>
      </c>
      <c r="R313">
        <v>1.0329999999999999</v>
      </c>
      <c r="S313">
        <v>0</v>
      </c>
      <c r="T313">
        <v>0.129</v>
      </c>
      <c r="U313">
        <v>6.3360000000000003</v>
      </c>
      <c r="V313">
        <v>2.569</v>
      </c>
      <c r="W313">
        <v>25.808</v>
      </c>
      <c r="Y313" t="str">
        <f t="shared" si="127"/>
        <v>秋田県</v>
      </c>
      <c r="Z313" t="str">
        <f t="shared" si="128"/>
        <v>秋田県北秋田市</v>
      </c>
      <c r="AA313" s="159">
        <f t="shared" si="129"/>
        <v>301.88900000000001</v>
      </c>
      <c r="AB313" s="159">
        <f t="shared" si="130"/>
        <v>977.71100000000001</v>
      </c>
      <c r="AC313" s="159">
        <f t="shared" si="131"/>
        <v>5437.1589999999997</v>
      </c>
      <c r="AD313" s="159">
        <f t="shared" si="132"/>
        <v>179.732</v>
      </c>
      <c r="AE313" s="159">
        <f t="shared" si="133"/>
        <v>0</v>
      </c>
      <c r="AF313" s="159">
        <f t="shared" si="134"/>
        <v>0.129</v>
      </c>
      <c r="AG313" s="159">
        <f t="shared" si="135"/>
        <v>6.3360000000000003</v>
      </c>
      <c r="AH313" s="160">
        <f t="shared" si="136"/>
        <v>6902.9560000000001</v>
      </c>
      <c r="AI313" s="135">
        <f t="shared" si="137"/>
        <v>4.3733293389093021E-2</v>
      </c>
      <c r="AJ313" s="135">
        <f t="shared" si="138"/>
        <v>0.14163656844980613</v>
      </c>
      <c r="AK313" s="135">
        <f t="shared" si="139"/>
        <v>0.78765662130832059</v>
      </c>
      <c r="AL313" s="135">
        <f t="shared" si="140"/>
        <v>2.603696155675916E-2</v>
      </c>
      <c r="AM313" s="135">
        <f t="shared" si="141"/>
        <v>0</v>
      </c>
      <c r="AN313" s="135">
        <f t="shared" si="142"/>
        <v>1.8687646277913404E-5</v>
      </c>
      <c r="AO313" s="135">
        <f t="shared" si="143"/>
        <v>9.1786764974309564E-4</v>
      </c>
      <c r="AP313" s="159">
        <f>IFERROR(VLOOKUP(A313,人口!$A$2:$E$1748,5,0),0)</f>
        <v>31475</v>
      </c>
      <c r="AQ313" s="159">
        <f t="shared" si="118"/>
        <v>0</v>
      </c>
      <c r="AR313" s="159">
        <f t="shared" si="119"/>
        <v>0</v>
      </c>
      <c r="AS313" s="159">
        <f t="shared" si="120"/>
        <v>0</v>
      </c>
      <c r="AT313" s="159">
        <f t="shared" si="121"/>
        <v>1</v>
      </c>
      <c r="AU313" s="159">
        <f t="shared" si="122"/>
        <v>0</v>
      </c>
      <c r="AV313" s="159">
        <f t="shared" si="123"/>
        <v>0</v>
      </c>
      <c r="AW313" s="159">
        <f t="shared" si="124"/>
        <v>0</v>
      </c>
      <c r="AX313" s="159">
        <f t="shared" si="144"/>
        <v>0</v>
      </c>
      <c r="AY313" s="159" t="str">
        <f t="shared" si="145"/>
        <v>3万～10万人未満の市町村平均</v>
      </c>
      <c r="AZ313" s="159"/>
    </row>
    <row r="314" spans="1:52" x14ac:dyDescent="0.3">
      <c r="A314" t="str">
        <f t="shared" si="125"/>
        <v>05214</v>
      </c>
      <c r="B314" s="158" t="str">
        <f t="shared" si="126"/>
        <v>05214</v>
      </c>
      <c r="C314">
        <v>5</v>
      </c>
      <c r="D314" t="s">
        <v>32</v>
      </c>
      <c r="E314">
        <v>5214</v>
      </c>
      <c r="F314" t="s">
        <v>678</v>
      </c>
      <c r="G314">
        <v>167.33699999999999</v>
      </c>
      <c r="H314">
        <v>716.63800000000003</v>
      </c>
      <c r="I314">
        <v>183.62799999999999</v>
      </c>
      <c r="J314">
        <v>787.03</v>
      </c>
      <c r="K314">
        <v>575.20000000000005</v>
      </c>
      <c r="L314">
        <v>1404.6489999999999</v>
      </c>
      <c r="M314">
        <v>15.141999999999999</v>
      </c>
      <c r="N314">
        <v>113.11199999999999</v>
      </c>
      <c r="O314">
        <v>5.8000000000000003E-2</v>
      </c>
      <c r="P314">
        <v>11.875</v>
      </c>
      <c r="Q314">
        <v>4.3630000000000004</v>
      </c>
      <c r="R314">
        <v>10.33</v>
      </c>
      <c r="S314">
        <v>82.210999999999999</v>
      </c>
      <c r="T314">
        <v>26.757000000000001</v>
      </c>
      <c r="U314">
        <v>63.344999999999999</v>
      </c>
      <c r="V314">
        <v>1.532</v>
      </c>
      <c r="W314">
        <v>15.438000000000001</v>
      </c>
      <c r="Y314" t="str">
        <f t="shared" si="127"/>
        <v>秋田県</v>
      </c>
      <c r="Z314" t="str">
        <f t="shared" si="128"/>
        <v>秋田県にかほ市</v>
      </c>
      <c r="AA314" s="159">
        <f t="shared" si="129"/>
        <v>183.62799999999999</v>
      </c>
      <c r="AB314" s="159">
        <f t="shared" si="130"/>
        <v>787.03</v>
      </c>
      <c r="AC314" s="159">
        <f t="shared" si="131"/>
        <v>1404.6489999999999</v>
      </c>
      <c r="AD314" s="159">
        <f t="shared" si="132"/>
        <v>113.11199999999999</v>
      </c>
      <c r="AE314" s="159">
        <f t="shared" si="133"/>
        <v>82.210999999999999</v>
      </c>
      <c r="AF314" s="159">
        <f t="shared" si="134"/>
        <v>26.757000000000001</v>
      </c>
      <c r="AG314" s="159">
        <f t="shared" si="135"/>
        <v>63.344999999999999</v>
      </c>
      <c r="AH314" s="160">
        <f t="shared" si="136"/>
        <v>2660.7319999999995</v>
      </c>
      <c r="AI314" s="135">
        <f t="shared" si="137"/>
        <v>6.9014090859207178E-2</v>
      </c>
      <c r="AJ314" s="135">
        <f t="shared" si="138"/>
        <v>0.29579454075044015</v>
      </c>
      <c r="AK314" s="135">
        <f t="shared" si="139"/>
        <v>0.52791825708113416</v>
      </c>
      <c r="AL314" s="135">
        <f t="shared" si="140"/>
        <v>4.2511609587136179E-2</v>
      </c>
      <c r="AM314" s="135">
        <f t="shared" si="141"/>
        <v>3.0897888250301049E-2</v>
      </c>
      <c r="AN314" s="135">
        <f t="shared" si="142"/>
        <v>1.0056255195938564E-2</v>
      </c>
      <c r="AO314" s="135">
        <f t="shared" si="143"/>
        <v>2.3807358275842891E-2</v>
      </c>
      <c r="AP314" s="159">
        <f>IFERROR(VLOOKUP(A314,人口!$A$2:$E$1748,5,0),0)</f>
        <v>24291</v>
      </c>
      <c r="AQ314" s="159">
        <f t="shared" si="118"/>
        <v>0</v>
      </c>
      <c r="AR314" s="159">
        <f t="shared" si="119"/>
        <v>0</v>
      </c>
      <c r="AS314" s="159">
        <f t="shared" si="120"/>
        <v>1</v>
      </c>
      <c r="AT314" s="159">
        <f t="shared" si="121"/>
        <v>0</v>
      </c>
      <c r="AU314" s="159">
        <f t="shared" si="122"/>
        <v>0</v>
      </c>
      <c r="AV314" s="159">
        <f t="shared" si="123"/>
        <v>0</v>
      </c>
      <c r="AW314" s="159">
        <f t="shared" si="124"/>
        <v>0</v>
      </c>
      <c r="AX314" s="159">
        <f t="shared" si="144"/>
        <v>0</v>
      </c>
      <c r="AY314" s="159" t="str">
        <f t="shared" si="145"/>
        <v>1万～3万人未満の市町村平均</v>
      </c>
      <c r="AZ314" s="159"/>
    </row>
    <row r="315" spans="1:52" x14ac:dyDescent="0.3">
      <c r="A315" t="str">
        <f t="shared" si="125"/>
        <v>05215</v>
      </c>
      <c r="B315" s="158" t="str">
        <f t="shared" si="126"/>
        <v>05215</v>
      </c>
      <c r="C315">
        <v>5</v>
      </c>
      <c r="D315" t="s">
        <v>32</v>
      </c>
      <c r="E315">
        <v>5215</v>
      </c>
      <c r="F315" t="s">
        <v>731</v>
      </c>
      <c r="G315">
        <v>220.357</v>
      </c>
      <c r="H315">
        <v>1043.2560000000001</v>
      </c>
      <c r="I315">
        <v>240.166</v>
      </c>
      <c r="J315">
        <v>1137.923</v>
      </c>
      <c r="K315">
        <v>1057.9000000000001</v>
      </c>
      <c r="L315">
        <v>2528.3969999999999</v>
      </c>
      <c r="M315">
        <v>54.164000000000001</v>
      </c>
      <c r="N315">
        <v>324.90699999999998</v>
      </c>
      <c r="O315">
        <v>0.08</v>
      </c>
      <c r="P315">
        <v>606.048</v>
      </c>
      <c r="Q315">
        <v>12.185</v>
      </c>
      <c r="R315">
        <v>12.182</v>
      </c>
      <c r="S315">
        <v>4242.4629999999997</v>
      </c>
      <c r="T315">
        <v>74.718000000000004</v>
      </c>
      <c r="U315">
        <v>74.700999999999993</v>
      </c>
      <c r="V315">
        <v>1.7210000000000001</v>
      </c>
      <c r="W315">
        <v>17.193000000000001</v>
      </c>
      <c r="Y315" t="str">
        <f t="shared" si="127"/>
        <v>秋田県</v>
      </c>
      <c r="Z315" t="str">
        <f t="shared" si="128"/>
        <v>秋田県仙北市</v>
      </c>
      <c r="AA315" s="159">
        <f t="shared" si="129"/>
        <v>240.166</v>
      </c>
      <c r="AB315" s="159">
        <f t="shared" si="130"/>
        <v>1137.923</v>
      </c>
      <c r="AC315" s="159">
        <f t="shared" si="131"/>
        <v>2528.3969999999999</v>
      </c>
      <c r="AD315" s="159">
        <f t="shared" si="132"/>
        <v>324.90699999999998</v>
      </c>
      <c r="AE315" s="159">
        <f t="shared" si="133"/>
        <v>4242.4629999999997</v>
      </c>
      <c r="AF315" s="159">
        <f t="shared" si="134"/>
        <v>74.718000000000004</v>
      </c>
      <c r="AG315" s="159">
        <f t="shared" si="135"/>
        <v>74.700999999999993</v>
      </c>
      <c r="AH315" s="160">
        <f t="shared" si="136"/>
        <v>8623.2749999999996</v>
      </c>
      <c r="AI315" s="135">
        <f t="shared" si="137"/>
        <v>2.785090351403614E-2</v>
      </c>
      <c r="AJ315" s="135">
        <f t="shared" si="138"/>
        <v>0.13195949334794496</v>
      </c>
      <c r="AK315" s="135">
        <f t="shared" si="139"/>
        <v>0.29320611948476655</v>
      </c>
      <c r="AL315" s="135">
        <f t="shared" si="140"/>
        <v>3.7677912394073018E-2</v>
      </c>
      <c r="AM315" s="135">
        <f t="shared" si="141"/>
        <v>0.49197816374869174</v>
      </c>
      <c r="AN315" s="135">
        <f t="shared" si="142"/>
        <v>8.6646894596310569E-3</v>
      </c>
      <c r="AO315" s="135">
        <f t="shared" si="143"/>
        <v>8.6627180508565479E-3</v>
      </c>
      <c r="AP315" s="159">
        <f>IFERROR(VLOOKUP(A315,人口!$A$2:$E$1748,5,0),0)</f>
        <v>25860</v>
      </c>
      <c r="AQ315" s="159">
        <f t="shared" si="118"/>
        <v>0</v>
      </c>
      <c r="AR315" s="159">
        <f t="shared" si="119"/>
        <v>0</v>
      </c>
      <c r="AS315" s="159">
        <f t="shared" si="120"/>
        <v>1</v>
      </c>
      <c r="AT315" s="159">
        <f t="shared" si="121"/>
        <v>0</v>
      </c>
      <c r="AU315" s="159">
        <f t="shared" si="122"/>
        <v>0</v>
      </c>
      <c r="AV315" s="159">
        <f t="shared" si="123"/>
        <v>0</v>
      </c>
      <c r="AW315" s="159">
        <f t="shared" si="124"/>
        <v>0</v>
      </c>
      <c r="AX315" s="159">
        <f t="shared" si="144"/>
        <v>0</v>
      </c>
      <c r="AY315" s="159" t="str">
        <f t="shared" si="145"/>
        <v>1万～3万人未満の市町村平均</v>
      </c>
      <c r="AZ315" s="159"/>
    </row>
    <row r="316" spans="1:52" x14ac:dyDescent="0.3">
      <c r="A316" t="str">
        <f t="shared" si="125"/>
        <v>05303</v>
      </c>
      <c r="B316" s="158" t="str">
        <f t="shared" si="126"/>
        <v>05303</v>
      </c>
      <c r="C316">
        <v>5</v>
      </c>
      <c r="D316" t="s">
        <v>32</v>
      </c>
      <c r="E316">
        <v>5303</v>
      </c>
      <c r="F316" t="s">
        <v>785</v>
      </c>
      <c r="G316">
        <v>52.847000000000001</v>
      </c>
      <c r="H316">
        <v>178.68600000000001</v>
      </c>
      <c r="I316">
        <v>61.69</v>
      </c>
      <c r="J316">
        <v>208.56</v>
      </c>
      <c r="K316">
        <v>227</v>
      </c>
      <c r="L316">
        <v>592.07000000000005</v>
      </c>
      <c r="M316">
        <v>8.0500000000000007</v>
      </c>
      <c r="N316">
        <v>48.366</v>
      </c>
      <c r="O316">
        <v>0</v>
      </c>
      <c r="P316">
        <v>0</v>
      </c>
      <c r="Q316">
        <v>0</v>
      </c>
      <c r="R316">
        <v>0.09</v>
      </c>
      <c r="S316">
        <v>0</v>
      </c>
      <c r="T316">
        <v>0</v>
      </c>
      <c r="U316">
        <v>0.55300000000000005</v>
      </c>
      <c r="V316">
        <v>0.29299999999999998</v>
      </c>
      <c r="W316">
        <v>3.254</v>
      </c>
      <c r="Y316" t="str">
        <f t="shared" si="127"/>
        <v>秋田県</v>
      </c>
      <c r="Z316" t="str">
        <f t="shared" si="128"/>
        <v>秋田県小坂町</v>
      </c>
      <c r="AA316" s="159">
        <f t="shared" si="129"/>
        <v>61.69</v>
      </c>
      <c r="AB316" s="159">
        <f t="shared" si="130"/>
        <v>208.56</v>
      </c>
      <c r="AC316" s="159">
        <f t="shared" si="131"/>
        <v>592.07000000000005</v>
      </c>
      <c r="AD316" s="159">
        <f t="shared" si="132"/>
        <v>48.366</v>
      </c>
      <c r="AE316" s="159">
        <f t="shared" si="133"/>
        <v>0</v>
      </c>
      <c r="AF316" s="159">
        <f t="shared" si="134"/>
        <v>0</v>
      </c>
      <c r="AG316" s="159">
        <f t="shared" si="135"/>
        <v>0.55300000000000005</v>
      </c>
      <c r="AH316" s="160">
        <f t="shared" si="136"/>
        <v>911.23900000000003</v>
      </c>
      <c r="AI316" s="135">
        <f t="shared" si="137"/>
        <v>6.7699033952673224E-2</v>
      </c>
      <c r="AJ316" s="135">
        <f t="shared" si="138"/>
        <v>0.22887519081163119</v>
      </c>
      <c r="AK316" s="135">
        <f t="shared" si="139"/>
        <v>0.6497417252773422</v>
      </c>
      <c r="AL316" s="135">
        <f t="shared" si="140"/>
        <v>5.3077183922110444E-2</v>
      </c>
      <c r="AM316" s="135">
        <f t="shared" si="141"/>
        <v>0</v>
      </c>
      <c r="AN316" s="135">
        <f t="shared" si="142"/>
        <v>0</v>
      </c>
      <c r="AO316" s="135">
        <f t="shared" si="143"/>
        <v>6.068660362429615E-4</v>
      </c>
      <c r="AP316" s="159">
        <f>IFERROR(VLOOKUP(A316,人口!$A$2:$E$1748,5,0),0)</f>
        <v>4995</v>
      </c>
      <c r="AQ316" s="159">
        <f t="shared" si="118"/>
        <v>1</v>
      </c>
      <c r="AR316" s="159">
        <f t="shared" si="119"/>
        <v>0</v>
      </c>
      <c r="AS316" s="159">
        <f t="shared" si="120"/>
        <v>0</v>
      </c>
      <c r="AT316" s="159">
        <f t="shared" si="121"/>
        <v>0</v>
      </c>
      <c r="AU316" s="159">
        <f t="shared" si="122"/>
        <v>0</v>
      </c>
      <c r="AV316" s="159">
        <f t="shared" si="123"/>
        <v>0</v>
      </c>
      <c r="AW316" s="159">
        <f t="shared" si="124"/>
        <v>0</v>
      </c>
      <c r="AX316" s="159">
        <f t="shared" si="144"/>
        <v>0</v>
      </c>
      <c r="AY316" s="159" t="str">
        <f t="shared" si="145"/>
        <v>5千人未満の市町村平均</v>
      </c>
      <c r="AZ316" s="159"/>
    </row>
    <row r="317" spans="1:52" x14ac:dyDescent="0.3">
      <c r="A317" t="str">
        <f t="shared" si="125"/>
        <v>05327</v>
      </c>
      <c r="B317" s="158" t="str">
        <f t="shared" si="126"/>
        <v>05327</v>
      </c>
      <c r="C317">
        <v>5</v>
      </c>
      <c r="D317" t="s">
        <v>32</v>
      </c>
      <c r="E317">
        <v>5327</v>
      </c>
      <c r="F317" t="s">
        <v>836</v>
      </c>
      <c r="G317">
        <v>23.869</v>
      </c>
      <c r="H317">
        <v>64.730999999999995</v>
      </c>
      <c r="I317">
        <v>26.463999999999999</v>
      </c>
      <c r="J317">
        <v>71.823999999999998</v>
      </c>
      <c r="K317">
        <v>628.4</v>
      </c>
      <c r="L317">
        <v>1447.36</v>
      </c>
      <c r="M317">
        <v>3.8639999999999999</v>
      </c>
      <c r="N317">
        <v>22.324999999999999</v>
      </c>
      <c r="O317">
        <v>0</v>
      </c>
      <c r="P317">
        <v>0</v>
      </c>
      <c r="Q317">
        <v>0</v>
      </c>
      <c r="R317">
        <v>0</v>
      </c>
      <c r="S317">
        <v>0</v>
      </c>
      <c r="T317">
        <v>0</v>
      </c>
      <c r="U317">
        <v>0</v>
      </c>
      <c r="V317">
        <v>0.11799999999999999</v>
      </c>
      <c r="W317">
        <v>1.3009999999999999</v>
      </c>
      <c r="Y317" t="str">
        <f t="shared" si="127"/>
        <v>秋田県</v>
      </c>
      <c r="Z317" t="str">
        <f t="shared" si="128"/>
        <v>秋田県上小阿仁村</v>
      </c>
      <c r="AA317" s="159">
        <f t="shared" si="129"/>
        <v>26.463999999999999</v>
      </c>
      <c r="AB317" s="159">
        <f t="shared" si="130"/>
        <v>71.823999999999998</v>
      </c>
      <c r="AC317" s="159">
        <f t="shared" si="131"/>
        <v>1447.36</v>
      </c>
      <c r="AD317" s="159">
        <f t="shared" si="132"/>
        <v>22.324999999999999</v>
      </c>
      <c r="AE317" s="159">
        <f t="shared" si="133"/>
        <v>0</v>
      </c>
      <c r="AF317" s="159">
        <f t="shared" si="134"/>
        <v>0</v>
      </c>
      <c r="AG317" s="159">
        <f t="shared" si="135"/>
        <v>0</v>
      </c>
      <c r="AH317" s="160">
        <f t="shared" si="136"/>
        <v>1567.973</v>
      </c>
      <c r="AI317" s="135">
        <f t="shared" si="137"/>
        <v>1.6877841646507942E-2</v>
      </c>
      <c r="AJ317" s="135">
        <f t="shared" si="138"/>
        <v>4.5806911215945684E-2</v>
      </c>
      <c r="AK317" s="135">
        <f t="shared" si="139"/>
        <v>0.92307711931264114</v>
      </c>
      <c r="AL317" s="135">
        <f t="shared" si="140"/>
        <v>1.4238127824905147E-2</v>
      </c>
      <c r="AM317" s="135">
        <f t="shared" si="141"/>
        <v>0</v>
      </c>
      <c r="AN317" s="135">
        <f t="shared" si="142"/>
        <v>0</v>
      </c>
      <c r="AO317" s="135">
        <f t="shared" si="143"/>
        <v>0</v>
      </c>
      <c r="AP317" s="159">
        <f>IFERROR(VLOOKUP(A317,人口!$A$2:$E$1748,5,0),0)</f>
        <v>2253</v>
      </c>
      <c r="AQ317" s="159">
        <f t="shared" si="118"/>
        <v>1</v>
      </c>
      <c r="AR317" s="159">
        <f t="shared" si="119"/>
        <v>0</v>
      </c>
      <c r="AS317" s="159">
        <f t="shared" si="120"/>
        <v>0</v>
      </c>
      <c r="AT317" s="159">
        <f t="shared" si="121"/>
        <v>0</v>
      </c>
      <c r="AU317" s="159">
        <f t="shared" si="122"/>
        <v>0</v>
      </c>
      <c r="AV317" s="159">
        <f t="shared" si="123"/>
        <v>0</v>
      </c>
      <c r="AW317" s="159">
        <f t="shared" si="124"/>
        <v>0</v>
      </c>
      <c r="AX317" s="159">
        <f t="shared" si="144"/>
        <v>0</v>
      </c>
      <c r="AY317" s="159" t="str">
        <f t="shared" si="145"/>
        <v>5千人未満の市町村平均</v>
      </c>
      <c r="AZ317" s="159"/>
    </row>
    <row r="318" spans="1:52" x14ac:dyDescent="0.3">
      <c r="A318" t="str">
        <f t="shared" si="125"/>
        <v>05346</v>
      </c>
      <c r="B318" s="158" t="str">
        <f t="shared" si="126"/>
        <v>05346</v>
      </c>
      <c r="C318">
        <v>5</v>
      </c>
      <c r="D318" t="s">
        <v>32</v>
      </c>
      <c r="E318">
        <v>5346</v>
      </c>
      <c r="F318" t="s">
        <v>888</v>
      </c>
      <c r="G318">
        <v>32.682000000000002</v>
      </c>
      <c r="H318">
        <v>192.572</v>
      </c>
      <c r="I318">
        <v>36.811</v>
      </c>
      <c r="J318">
        <v>217.01599999999999</v>
      </c>
      <c r="K318">
        <v>268.60000000000002</v>
      </c>
      <c r="L318">
        <v>606.52800000000002</v>
      </c>
      <c r="M318">
        <v>18.212</v>
      </c>
      <c r="N318">
        <v>105.65300000000001</v>
      </c>
      <c r="O318">
        <v>0</v>
      </c>
      <c r="P318">
        <v>0</v>
      </c>
      <c r="Q318">
        <v>0</v>
      </c>
      <c r="R318">
        <v>0</v>
      </c>
      <c r="S318">
        <v>0</v>
      </c>
      <c r="T318">
        <v>0</v>
      </c>
      <c r="U318">
        <v>0</v>
      </c>
      <c r="V318">
        <v>0.16500000000000001</v>
      </c>
      <c r="W318">
        <v>1.8280000000000001</v>
      </c>
      <c r="Y318" t="str">
        <f t="shared" si="127"/>
        <v>秋田県</v>
      </c>
      <c r="Z318" t="str">
        <f t="shared" si="128"/>
        <v>秋田県藤里町</v>
      </c>
      <c r="AA318" s="159">
        <f t="shared" si="129"/>
        <v>36.811</v>
      </c>
      <c r="AB318" s="159">
        <f t="shared" si="130"/>
        <v>217.01599999999999</v>
      </c>
      <c r="AC318" s="159">
        <f t="shared" si="131"/>
        <v>606.52800000000002</v>
      </c>
      <c r="AD318" s="159">
        <f t="shared" si="132"/>
        <v>105.65300000000001</v>
      </c>
      <c r="AE318" s="159">
        <f t="shared" si="133"/>
        <v>0</v>
      </c>
      <c r="AF318" s="159">
        <f t="shared" si="134"/>
        <v>0</v>
      </c>
      <c r="AG318" s="159">
        <f t="shared" si="135"/>
        <v>0</v>
      </c>
      <c r="AH318" s="160">
        <f t="shared" si="136"/>
        <v>966.00800000000004</v>
      </c>
      <c r="AI318" s="135">
        <f t="shared" si="137"/>
        <v>3.8106309678594789E-2</v>
      </c>
      <c r="AJ318" s="135">
        <f t="shared" si="138"/>
        <v>0.22465238383118979</v>
      </c>
      <c r="AK318" s="135">
        <f t="shared" si="139"/>
        <v>0.62787057664118728</v>
      </c>
      <c r="AL318" s="135">
        <f t="shared" si="140"/>
        <v>0.10937072984902817</v>
      </c>
      <c r="AM318" s="135">
        <f t="shared" si="141"/>
        <v>0</v>
      </c>
      <c r="AN318" s="135">
        <f t="shared" si="142"/>
        <v>0</v>
      </c>
      <c r="AO318" s="135">
        <f t="shared" si="143"/>
        <v>0</v>
      </c>
      <c r="AP318" s="159">
        <f>IFERROR(VLOOKUP(A318,人口!$A$2:$E$1748,5,0),0)</f>
        <v>3182</v>
      </c>
      <c r="AQ318" s="159">
        <f t="shared" si="118"/>
        <v>1</v>
      </c>
      <c r="AR318" s="159">
        <f t="shared" si="119"/>
        <v>0</v>
      </c>
      <c r="AS318" s="159">
        <f t="shared" si="120"/>
        <v>0</v>
      </c>
      <c r="AT318" s="159">
        <f t="shared" si="121"/>
        <v>0</v>
      </c>
      <c r="AU318" s="159">
        <f t="shared" si="122"/>
        <v>0</v>
      </c>
      <c r="AV318" s="159">
        <f t="shared" si="123"/>
        <v>0</v>
      </c>
      <c r="AW318" s="159">
        <f t="shared" si="124"/>
        <v>0</v>
      </c>
      <c r="AX318" s="159">
        <f t="shared" si="144"/>
        <v>0</v>
      </c>
      <c r="AY318" s="159" t="str">
        <f t="shared" si="145"/>
        <v>5千人未満の市町村平均</v>
      </c>
      <c r="AZ318" s="159"/>
    </row>
    <row r="319" spans="1:52" x14ac:dyDescent="0.3">
      <c r="A319" t="str">
        <f t="shared" si="125"/>
        <v>05348</v>
      </c>
      <c r="B319" s="158" t="str">
        <f t="shared" si="126"/>
        <v>05348</v>
      </c>
      <c r="C319">
        <v>5</v>
      </c>
      <c r="D319" t="s">
        <v>32</v>
      </c>
      <c r="E319">
        <v>5348</v>
      </c>
      <c r="F319" t="s">
        <v>941</v>
      </c>
      <c r="G319">
        <v>154.30000000000001</v>
      </c>
      <c r="H319">
        <v>1204.33</v>
      </c>
      <c r="I319">
        <v>174.64400000000001</v>
      </c>
      <c r="J319">
        <v>1364.105</v>
      </c>
      <c r="K319">
        <v>375.1</v>
      </c>
      <c r="L319">
        <v>750.85500000000002</v>
      </c>
      <c r="M319">
        <v>0</v>
      </c>
      <c r="N319">
        <v>0</v>
      </c>
      <c r="O319">
        <v>0</v>
      </c>
      <c r="P319">
        <v>0</v>
      </c>
      <c r="Q319">
        <v>0</v>
      </c>
      <c r="R319">
        <v>0.76200000000000001</v>
      </c>
      <c r="S319">
        <v>0</v>
      </c>
      <c r="T319">
        <v>0</v>
      </c>
      <c r="U319">
        <v>4.673</v>
      </c>
      <c r="V319">
        <v>0.82299999999999995</v>
      </c>
      <c r="W319">
        <v>8.8309999999999995</v>
      </c>
      <c r="Y319" t="str">
        <f t="shared" si="127"/>
        <v>秋田県</v>
      </c>
      <c r="Z319" t="str">
        <f t="shared" si="128"/>
        <v>秋田県三種町</v>
      </c>
      <c r="AA319" s="159">
        <f t="shared" si="129"/>
        <v>174.64400000000001</v>
      </c>
      <c r="AB319" s="159">
        <f t="shared" si="130"/>
        <v>1364.105</v>
      </c>
      <c r="AC319" s="159">
        <f t="shared" si="131"/>
        <v>750.85500000000002</v>
      </c>
      <c r="AD319" s="159">
        <f t="shared" si="132"/>
        <v>0</v>
      </c>
      <c r="AE319" s="159">
        <f t="shared" si="133"/>
        <v>0</v>
      </c>
      <c r="AF319" s="159">
        <f t="shared" si="134"/>
        <v>0</v>
      </c>
      <c r="AG319" s="159">
        <f t="shared" si="135"/>
        <v>4.673</v>
      </c>
      <c r="AH319" s="160">
        <f t="shared" si="136"/>
        <v>2294.277</v>
      </c>
      <c r="AI319" s="135">
        <f t="shared" si="137"/>
        <v>7.6121584272518097E-2</v>
      </c>
      <c r="AJ319" s="135">
        <f t="shared" si="138"/>
        <v>0.59456857214712955</v>
      </c>
      <c r="AK319" s="135">
        <f t="shared" si="139"/>
        <v>0.32727303634216792</v>
      </c>
      <c r="AL319" s="135">
        <f t="shared" si="140"/>
        <v>0</v>
      </c>
      <c r="AM319" s="135">
        <f t="shared" si="141"/>
        <v>0</v>
      </c>
      <c r="AN319" s="135">
        <f t="shared" si="142"/>
        <v>0</v>
      </c>
      <c r="AO319" s="135">
        <f t="shared" si="143"/>
        <v>2.0368072381844039E-3</v>
      </c>
      <c r="AP319" s="159">
        <f>IFERROR(VLOOKUP(A319,人口!$A$2:$E$1748,5,0),0)</f>
        <v>16211</v>
      </c>
      <c r="AQ319" s="159">
        <f t="shared" si="118"/>
        <v>0</v>
      </c>
      <c r="AR319" s="159">
        <f t="shared" si="119"/>
        <v>0</v>
      </c>
      <c r="AS319" s="159">
        <f t="shared" si="120"/>
        <v>1</v>
      </c>
      <c r="AT319" s="159">
        <f t="shared" si="121"/>
        <v>0</v>
      </c>
      <c r="AU319" s="159">
        <f t="shared" si="122"/>
        <v>0</v>
      </c>
      <c r="AV319" s="159">
        <f t="shared" si="123"/>
        <v>0</v>
      </c>
      <c r="AW319" s="159">
        <f t="shared" si="124"/>
        <v>0</v>
      </c>
      <c r="AX319" s="159">
        <f t="shared" si="144"/>
        <v>0</v>
      </c>
      <c r="AY319" s="159" t="str">
        <f t="shared" si="145"/>
        <v>1万～3万人未満の市町村平均</v>
      </c>
      <c r="AZ319" s="159"/>
    </row>
    <row r="320" spans="1:52" x14ac:dyDescent="0.3">
      <c r="A320" t="str">
        <f t="shared" si="125"/>
        <v>05349</v>
      </c>
      <c r="B320" s="158" t="str">
        <f t="shared" si="126"/>
        <v>05349</v>
      </c>
      <c r="C320">
        <v>5</v>
      </c>
      <c r="D320" t="s">
        <v>32</v>
      </c>
      <c r="E320">
        <v>5349</v>
      </c>
      <c r="F320" t="s">
        <v>988</v>
      </c>
      <c r="G320">
        <v>66.590999999999994</v>
      </c>
      <c r="H320">
        <v>425.91699999999997</v>
      </c>
      <c r="I320">
        <v>74.231999999999999</v>
      </c>
      <c r="J320">
        <v>475.18900000000002</v>
      </c>
      <c r="K320">
        <v>136.9</v>
      </c>
      <c r="L320">
        <v>298.14699999999999</v>
      </c>
      <c r="M320">
        <v>16.532</v>
      </c>
      <c r="N320">
        <v>94.281999999999996</v>
      </c>
      <c r="O320">
        <v>0.94399999999999995</v>
      </c>
      <c r="P320">
        <v>0</v>
      </c>
      <c r="Q320">
        <v>0</v>
      </c>
      <c r="R320">
        <v>5.0000000000000001E-3</v>
      </c>
      <c r="S320">
        <v>0</v>
      </c>
      <c r="T320">
        <v>0</v>
      </c>
      <c r="U320">
        <v>3.1E-2</v>
      </c>
      <c r="V320">
        <v>0.35399999999999998</v>
      </c>
      <c r="W320">
        <v>3.9670000000000001</v>
      </c>
      <c r="Y320" t="str">
        <f t="shared" si="127"/>
        <v>秋田県</v>
      </c>
      <c r="Z320" t="str">
        <f t="shared" si="128"/>
        <v>秋田県八峰町</v>
      </c>
      <c r="AA320" s="159">
        <f t="shared" si="129"/>
        <v>74.231999999999999</v>
      </c>
      <c r="AB320" s="159">
        <f t="shared" si="130"/>
        <v>475.18900000000002</v>
      </c>
      <c r="AC320" s="159">
        <f t="shared" si="131"/>
        <v>298.14699999999999</v>
      </c>
      <c r="AD320" s="159">
        <f t="shared" si="132"/>
        <v>94.281999999999996</v>
      </c>
      <c r="AE320" s="159">
        <f t="shared" si="133"/>
        <v>0</v>
      </c>
      <c r="AF320" s="159">
        <f t="shared" si="134"/>
        <v>0</v>
      </c>
      <c r="AG320" s="159">
        <f t="shared" si="135"/>
        <v>3.1E-2</v>
      </c>
      <c r="AH320" s="160">
        <f t="shared" si="136"/>
        <v>941.88099999999997</v>
      </c>
      <c r="AI320" s="135">
        <f t="shared" si="137"/>
        <v>7.8812503915038107E-2</v>
      </c>
      <c r="AJ320" s="135">
        <f t="shared" si="138"/>
        <v>0.50451065474300893</v>
      </c>
      <c r="AK320" s="135">
        <f t="shared" si="139"/>
        <v>0.31654423435656948</v>
      </c>
      <c r="AL320" s="135">
        <f t="shared" si="140"/>
        <v>0.10009969412271826</v>
      </c>
      <c r="AM320" s="135">
        <f t="shared" si="141"/>
        <v>0</v>
      </c>
      <c r="AN320" s="135">
        <f t="shared" si="142"/>
        <v>0</v>
      </c>
      <c r="AO320" s="135">
        <f t="shared" si="143"/>
        <v>3.2912862665241155E-5</v>
      </c>
      <c r="AP320" s="159">
        <f>IFERROR(VLOOKUP(A320,人口!$A$2:$E$1748,5,0),0)</f>
        <v>7042</v>
      </c>
      <c r="AQ320" s="159">
        <f t="shared" si="118"/>
        <v>0</v>
      </c>
      <c r="AR320" s="159">
        <f t="shared" si="119"/>
        <v>1</v>
      </c>
      <c r="AS320" s="159">
        <f t="shared" si="120"/>
        <v>0</v>
      </c>
      <c r="AT320" s="159">
        <f t="shared" si="121"/>
        <v>0</v>
      </c>
      <c r="AU320" s="159">
        <f t="shared" si="122"/>
        <v>0</v>
      </c>
      <c r="AV320" s="159">
        <f t="shared" si="123"/>
        <v>0</v>
      </c>
      <c r="AW320" s="159">
        <f t="shared" si="124"/>
        <v>0</v>
      </c>
      <c r="AX320" s="159">
        <f t="shared" si="144"/>
        <v>0</v>
      </c>
      <c r="AY320" s="159" t="str">
        <f t="shared" si="145"/>
        <v>5千～1万人未満の市町村平均</v>
      </c>
      <c r="AZ320" s="159"/>
    </row>
    <row r="321" spans="1:52" x14ac:dyDescent="0.3">
      <c r="A321" t="str">
        <f t="shared" si="125"/>
        <v>05361</v>
      </c>
      <c r="B321" s="158" t="str">
        <f t="shared" si="126"/>
        <v>05361</v>
      </c>
      <c r="C321">
        <v>5</v>
      </c>
      <c r="D321" t="s">
        <v>32</v>
      </c>
      <c r="E321">
        <v>5361</v>
      </c>
      <c r="F321" t="s">
        <v>1033</v>
      </c>
      <c r="G321">
        <v>75.144000000000005</v>
      </c>
      <c r="H321">
        <v>311.87099999999998</v>
      </c>
      <c r="I321">
        <v>83.561999999999998</v>
      </c>
      <c r="J321">
        <v>347.05799999999999</v>
      </c>
      <c r="K321">
        <v>233.1</v>
      </c>
      <c r="L321">
        <v>506.66199999999998</v>
      </c>
      <c r="M321">
        <v>1.905</v>
      </c>
      <c r="N321">
        <v>11.005000000000001</v>
      </c>
      <c r="O321">
        <v>0</v>
      </c>
      <c r="P321">
        <v>0</v>
      </c>
      <c r="Q321">
        <v>0</v>
      </c>
      <c r="R321">
        <v>0</v>
      </c>
      <c r="S321">
        <v>0</v>
      </c>
      <c r="T321">
        <v>0</v>
      </c>
      <c r="U321">
        <v>0</v>
      </c>
      <c r="V321">
        <v>0.61299999999999999</v>
      </c>
      <c r="W321">
        <v>7.3250000000000002</v>
      </c>
      <c r="Y321" t="str">
        <f t="shared" si="127"/>
        <v>秋田県</v>
      </c>
      <c r="Z321" t="str">
        <f t="shared" si="128"/>
        <v>秋田県五城目町</v>
      </c>
      <c r="AA321" s="159">
        <f t="shared" si="129"/>
        <v>83.561999999999998</v>
      </c>
      <c r="AB321" s="159">
        <f t="shared" si="130"/>
        <v>347.05799999999999</v>
      </c>
      <c r="AC321" s="159">
        <f t="shared" si="131"/>
        <v>506.66199999999998</v>
      </c>
      <c r="AD321" s="159">
        <f t="shared" si="132"/>
        <v>11.005000000000001</v>
      </c>
      <c r="AE321" s="159">
        <f t="shared" si="133"/>
        <v>0</v>
      </c>
      <c r="AF321" s="159">
        <f t="shared" si="134"/>
        <v>0</v>
      </c>
      <c r="AG321" s="159">
        <f t="shared" si="135"/>
        <v>0</v>
      </c>
      <c r="AH321" s="160">
        <f t="shared" si="136"/>
        <v>948.28699999999992</v>
      </c>
      <c r="AI321" s="135">
        <f t="shared" si="137"/>
        <v>8.8118892276283445E-2</v>
      </c>
      <c r="AJ321" s="135">
        <f t="shared" si="138"/>
        <v>0.36598413771358251</v>
      </c>
      <c r="AK321" s="135">
        <f t="shared" si="139"/>
        <v>0.53429183359046362</v>
      </c>
      <c r="AL321" s="135">
        <f t="shared" si="140"/>
        <v>1.1605136419670418E-2</v>
      </c>
      <c r="AM321" s="135">
        <f t="shared" si="141"/>
        <v>0</v>
      </c>
      <c r="AN321" s="135">
        <f t="shared" si="142"/>
        <v>0</v>
      </c>
      <c r="AO321" s="135">
        <f t="shared" si="143"/>
        <v>0</v>
      </c>
      <c r="AP321" s="159">
        <f>IFERROR(VLOOKUP(A321,人口!$A$2:$E$1748,5,0),0)</f>
        <v>9034</v>
      </c>
      <c r="AQ321" s="159">
        <f t="shared" si="118"/>
        <v>0</v>
      </c>
      <c r="AR321" s="159">
        <f t="shared" si="119"/>
        <v>1</v>
      </c>
      <c r="AS321" s="159">
        <f t="shared" si="120"/>
        <v>0</v>
      </c>
      <c r="AT321" s="159">
        <f t="shared" si="121"/>
        <v>0</v>
      </c>
      <c r="AU321" s="159">
        <f t="shared" si="122"/>
        <v>0</v>
      </c>
      <c r="AV321" s="159">
        <f t="shared" si="123"/>
        <v>0</v>
      </c>
      <c r="AW321" s="159">
        <f t="shared" si="124"/>
        <v>0</v>
      </c>
      <c r="AX321" s="159">
        <f t="shared" si="144"/>
        <v>0</v>
      </c>
      <c r="AY321" s="159" t="str">
        <f t="shared" si="145"/>
        <v>5千～1万人未満の市町村平均</v>
      </c>
      <c r="AZ321" s="159"/>
    </row>
    <row r="322" spans="1:52" x14ac:dyDescent="0.3">
      <c r="A322" t="str">
        <f t="shared" si="125"/>
        <v>05363</v>
      </c>
      <c r="B322" s="158" t="str">
        <f t="shared" si="126"/>
        <v>05363</v>
      </c>
      <c r="C322">
        <v>5</v>
      </c>
      <c r="D322" t="s">
        <v>32</v>
      </c>
      <c r="E322">
        <v>5363</v>
      </c>
      <c r="F322" t="s">
        <v>1078</v>
      </c>
      <c r="G322">
        <v>37.344999999999999</v>
      </c>
      <c r="H322">
        <v>161.95699999999999</v>
      </c>
      <c r="I322">
        <v>41.648000000000003</v>
      </c>
      <c r="J322">
        <v>180.76900000000001</v>
      </c>
      <c r="K322">
        <v>0.9</v>
      </c>
      <c r="L322">
        <v>1.6579999999999999</v>
      </c>
      <c r="M322">
        <v>0</v>
      </c>
      <c r="N322">
        <v>0</v>
      </c>
      <c r="O322">
        <v>0</v>
      </c>
      <c r="P322">
        <v>0</v>
      </c>
      <c r="Q322">
        <v>0</v>
      </c>
      <c r="R322">
        <v>0</v>
      </c>
      <c r="S322">
        <v>0</v>
      </c>
      <c r="T322">
        <v>0</v>
      </c>
      <c r="U322">
        <v>0</v>
      </c>
      <c r="V322">
        <v>0.433</v>
      </c>
      <c r="W322">
        <v>5.2080000000000002</v>
      </c>
      <c r="Y322" t="str">
        <f t="shared" si="127"/>
        <v>秋田県</v>
      </c>
      <c r="Z322" t="str">
        <f t="shared" si="128"/>
        <v>秋田県八郎潟町</v>
      </c>
      <c r="AA322" s="159">
        <f t="shared" si="129"/>
        <v>41.648000000000003</v>
      </c>
      <c r="AB322" s="159">
        <f t="shared" si="130"/>
        <v>180.76900000000001</v>
      </c>
      <c r="AC322" s="159">
        <f t="shared" si="131"/>
        <v>1.6579999999999999</v>
      </c>
      <c r="AD322" s="159">
        <f t="shared" si="132"/>
        <v>0</v>
      </c>
      <c r="AE322" s="159">
        <f t="shared" si="133"/>
        <v>0</v>
      </c>
      <c r="AF322" s="159">
        <f t="shared" si="134"/>
        <v>0</v>
      </c>
      <c r="AG322" s="159">
        <f t="shared" si="135"/>
        <v>0</v>
      </c>
      <c r="AH322" s="160">
        <f t="shared" si="136"/>
        <v>224.07499999999999</v>
      </c>
      <c r="AI322" s="135">
        <f t="shared" si="137"/>
        <v>0.18586633939529179</v>
      </c>
      <c r="AJ322" s="135">
        <f t="shared" si="138"/>
        <v>0.80673435233738711</v>
      </c>
      <c r="AK322" s="135">
        <f t="shared" si="139"/>
        <v>7.3993082673212097E-3</v>
      </c>
      <c r="AL322" s="135">
        <f t="shared" si="140"/>
        <v>0</v>
      </c>
      <c r="AM322" s="135">
        <f t="shared" si="141"/>
        <v>0</v>
      </c>
      <c r="AN322" s="135">
        <f t="shared" si="142"/>
        <v>0</v>
      </c>
      <c r="AO322" s="135">
        <f t="shared" si="143"/>
        <v>0</v>
      </c>
      <c r="AP322" s="159">
        <f>IFERROR(VLOOKUP(A322,人口!$A$2:$E$1748,5,0),0)</f>
        <v>5757</v>
      </c>
      <c r="AQ322" s="159">
        <f t="shared" si="118"/>
        <v>0</v>
      </c>
      <c r="AR322" s="159">
        <f t="shared" si="119"/>
        <v>1</v>
      </c>
      <c r="AS322" s="159">
        <f t="shared" si="120"/>
        <v>0</v>
      </c>
      <c r="AT322" s="159">
        <f t="shared" si="121"/>
        <v>0</v>
      </c>
      <c r="AU322" s="159">
        <f t="shared" si="122"/>
        <v>0</v>
      </c>
      <c r="AV322" s="159">
        <f t="shared" si="123"/>
        <v>0</v>
      </c>
      <c r="AW322" s="159">
        <f t="shared" si="124"/>
        <v>0</v>
      </c>
      <c r="AX322" s="159">
        <f t="shared" si="144"/>
        <v>0</v>
      </c>
      <c r="AY322" s="159" t="str">
        <f t="shared" si="145"/>
        <v>5千～1万人未満の市町村平均</v>
      </c>
      <c r="AZ322" s="159"/>
    </row>
    <row r="323" spans="1:52" x14ac:dyDescent="0.3">
      <c r="A323" t="str">
        <f t="shared" si="125"/>
        <v>05366</v>
      </c>
      <c r="B323" s="158" t="str">
        <f t="shared" si="126"/>
        <v>05366</v>
      </c>
      <c r="C323">
        <v>5</v>
      </c>
      <c r="D323" t="s">
        <v>32</v>
      </c>
      <c r="E323">
        <v>5366</v>
      </c>
      <c r="F323" t="s">
        <v>1118</v>
      </c>
      <c r="G323">
        <v>39.015000000000001</v>
      </c>
      <c r="H323">
        <v>273.02199999999999</v>
      </c>
      <c r="I323">
        <v>43.892000000000003</v>
      </c>
      <c r="J323">
        <v>307.08999999999997</v>
      </c>
      <c r="K323">
        <v>35.200000000000003</v>
      </c>
      <c r="L323">
        <v>78.718999999999994</v>
      </c>
      <c r="M323">
        <v>0</v>
      </c>
      <c r="N323">
        <v>0</v>
      </c>
      <c r="O323">
        <v>0</v>
      </c>
      <c r="P323">
        <v>0</v>
      </c>
      <c r="Q323">
        <v>0</v>
      </c>
      <c r="R323">
        <v>0</v>
      </c>
      <c r="S323">
        <v>0</v>
      </c>
      <c r="T323">
        <v>0</v>
      </c>
      <c r="U323">
        <v>0</v>
      </c>
      <c r="V323">
        <v>0.317</v>
      </c>
      <c r="W323">
        <v>3.754</v>
      </c>
      <c r="Y323" t="str">
        <f t="shared" si="127"/>
        <v>秋田県</v>
      </c>
      <c r="Z323" t="str">
        <f t="shared" si="128"/>
        <v>秋田県井川町</v>
      </c>
      <c r="AA323" s="159">
        <f t="shared" si="129"/>
        <v>43.892000000000003</v>
      </c>
      <c r="AB323" s="159">
        <f t="shared" si="130"/>
        <v>307.08999999999997</v>
      </c>
      <c r="AC323" s="159">
        <f t="shared" si="131"/>
        <v>78.718999999999994</v>
      </c>
      <c r="AD323" s="159">
        <f t="shared" si="132"/>
        <v>0</v>
      </c>
      <c r="AE323" s="159">
        <f t="shared" si="133"/>
        <v>0</v>
      </c>
      <c r="AF323" s="159">
        <f t="shared" si="134"/>
        <v>0</v>
      </c>
      <c r="AG323" s="159">
        <f t="shared" si="135"/>
        <v>0</v>
      </c>
      <c r="AH323" s="160">
        <f t="shared" si="136"/>
        <v>429.70099999999996</v>
      </c>
      <c r="AI323" s="135">
        <f t="shared" si="137"/>
        <v>0.10214544532128156</v>
      </c>
      <c r="AJ323" s="135">
        <f t="shared" si="138"/>
        <v>0.71465972850889337</v>
      </c>
      <c r="AK323" s="135">
        <f t="shared" si="139"/>
        <v>0.18319482616982508</v>
      </c>
      <c r="AL323" s="135">
        <f t="shared" si="140"/>
        <v>0</v>
      </c>
      <c r="AM323" s="135">
        <f t="shared" si="141"/>
        <v>0</v>
      </c>
      <c r="AN323" s="135">
        <f t="shared" si="142"/>
        <v>0</v>
      </c>
      <c r="AO323" s="135">
        <f t="shared" si="143"/>
        <v>0</v>
      </c>
      <c r="AP323" s="159">
        <f>IFERROR(VLOOKUP(A323,人口!$A$2:$E$1748,5,0),0)</f>
        <v>4665</v>
      </c>
      <c r="AQ323" s="159">
        <f t="shared" ref="AQ323:AQ386" si="146">IF(SUMIFS($AP323,$AP323,$BI$17,$AP323,$BJ$17)&gt;0,1,0)</f>
        <v>1</v>
      </c>
      <c r="AR323" s="159">
        <f t="shared" ref="AR323:AR386" si="147">IF(SUMIFS($AP323,$AP323,$BI$18,$AP323,$BJ$18)&gt;0,1,0)</f>
        <v>0</v>
      </c>
      <c r="AS323" s="159">
        <f t="shared" ref="AS323:AS386" si="148">IF(SUMIFS($AP323,$AP323,$BI$19,$AP323,$BJ$19)&gt;0,1,0)</f>
        <v>0</v>
      </c>
      <c r="AT323" s="159">
        <f t="shared" ref="AT323:AT386" si="149">IF(SUMIFS($AP323,$AP323,$BI$20,$AP323,$BJ$20)&gt;0,1,0)</f>
        <v>0</v>
      </c>
      <c r="AU323" s="159">
        <f t="shared" ref="AU323:AU386" si="150">IF(SUMIFS($AP323,$AP323,$BI$21,$AP323,$BJ$21)&gt;0,1,0)</f>
        <v>0</v>
      </c>
      <c r="AV323" s="159">
        <f t="shared" ref="AV323:AV386" si="151">IF(SUMIFS($AP323,$AP323,$BI$22,$AP323,$BJ$22)&gt;0,1,0)</f>
        <v>0</v>
      </c>
      <c r="AW323" s="159">
        <f t="shared" ref="AW323:AW386" si="152">IF(SUMIFS($AP323,$AP323,$BI$23,$AP323,$BJ$23)&gt;0,1,0)</f>
        <v>0</v>
      </c>
      <c r="AX323" s="159">
        <f t="shared" si="144"/>
        <v>0</v>
      </c>
      <c r="AY323" s="159" t="str">
        <f t="shared" si="145"/>
        <v>5千人未満の市町村平均</v>
      </c>
      <c r="AZ323" s="159"/>
    </row>
    <row r="324" spans="1:52" x14ac:dyDescent="0.3">
      <c r="A324" t="str">
        <f t="shared" ref="A324:A387" si="153">IF(LEN(B324)=5,B324,RIGHT(B324,5))</f>
        <v>05368</v>
      </c>
      <c r="B324" s="158" t="str">
        <f t="shared" ref="B324:B387" si="154">0&amp;E324</f>
        <v>05368</v>
      </c>
      <c r="C324">
        <v>5</v>
      </c>
      <c r="D324" t="s">
        <v>32</v>
      </c>
      <c r="E324">
        <v>5368</v>
      </c>
      <c r="F324" t="s">
        <v>1156</v>
      </c>
      <c r="G324">
        <v>40.020000000000003</v>
      </c>
      <c r="H324">
        <v>3736.1060000000002</v>
      </c>
      <c r="I324">
        <v>45.436</v>
      </c>
      <c r="J324">
        <v>4243.009</v>
      </c>
      <c r="K324">
        <v>173.4</v>
      </c>
      <c r="L324">
        <v>312.49200000000002</v>
      </c>
      <c r="M324">
        <v>0</v>
      </c>
      <c r="N324">
        <v>0</v>
      </c>
      <c r="O324">
        <v>0</v>
      </c>
      <c r="P324">
        <v>0</v>
      </c>
      <c r="Q324">
        <v>0</v>
      </c>
      <c r="R324">
        <v>1.5580000000000001</v>
      </c>
      <c r="S324">
        <v>0</v>
      </c>
      <c r="T324">
        <v>0</v>
      </c>
      <c r="U324">
        <v>9.5519999999999996</v>
      </c>
      <c r="V324">
        <v>0.14299999999999999</v>
      </c>
      <c r="W324">
        <v>0.46400000000000002</v>
      </c>
      <c r="Y324" t="str">
        <f t="shared" ref="Y324:Y387" si="155">D324</f>
        <v>秋田県</v>
      </c>
      <c r="Z324" t="str">
        <f t="shared" ref="Z324:Z387" si="156">D324&amp;F324</f>
        <v>秋田県大潟村</v>
      </c>
      <c r="AA324" s="159">
        <f t="shared" ref="AA324:AA387" si="157">I324</f>
        <v>45.436</v>
      </c>
      <c r="AB324" s="159">
        <f t="shared" ref="AB324:AB387" si="158">J324</f>
        <v>4243.009</v>
      </c>
      <c r="AC324" s="159">
        <f t="shared" ref="AC324:AC387" si="159">L324</f>
        <v>312.49200000000002</v>
      </c>
      <c r="AD324" s="159">
        <f t="shared" ref="AD324:AD387" si="160">N324</f>
        <v>0</v>
      </c>
      <c r="AE324" s="159">
        <f t="shared" ref="AE324:AE387" si="161">S324</f>
        <v>0</v>
      </c>
      <c r="AF324" s="159">
        <f t="shared" ref="AF324:AF387" si="162">T324</f>
        <v>0</v>
      </c>
      <c r="AG324" s="159">
        <f t="shared" ref="AG324:AG387" si="163">U324</f>
        <v>9.5519999999999996</v>
      </c>
      <c r="AH324" s="160">
        <f t="shared" ref="AH324:AH387" si="164">SUM(AA324:AG324)</f>
        <v>4610.4889999999996</v>
      </c>
      <c r="AI324" s="135">
        <f t="shared" ref="AI324:AI387" si="165">IFERROR(AA324/$AH324,"")</f>
        <v>9.8549199445004641E-3</v>
      </c>
      <c r="AJ324" s="135">
        <f t="shared" ref="AJ324:AJ387" si="166">IFERROR(AB324/$AH324,"")</f>
        <v>0.92029478868727377</v>
      </c>
      <c r="AK324" s="135">
        <f t="shared" ref="AK324:AK387" si="167">IFERROR(AC324/$AH324,"")</f>
        <v>6.7778493777991888E-2</v>
      </c>
      <c r="AL324" s="135">
        <f t="shared" ref="AL324:AL387" si="168">IFERROR(AD324/$AH324,"")</f>
        <v>0</v>
      </c>
      <c r="AM324" s="135">
        <f t="shared" ref="AM324:AM387" si="169">IFERROR(AE324/$AH324,"")</f>
        <v>0</v>
      </c>
      <c r="AN324" s="135">
        <f t="shared" ref="AN324:AN387" si="170">IFERROR(AF324/$AH324,"")</f>
        <v>0</v>
      </c>
      <c r="AO324" s="135">
        <f t="shared" ref="AO324:AO387" si="171">IFERROR(AG324/$AH324,"")</f>
        <v>2.071797590233921E-3</v>
      </c>
      <c r="AP324" s="159">
        <f>IFERROR(VLOOKUP(A324,人口!$A$2:$E$1748,5,0),0)</f>
        <v>3164</v>
      </c>
      <c r="AQ324" s="159">
        <f t="shared" si="146"/>
        <v>1</v>
      </c>
      <c r="AR324" s="159">
        <f t="shared" si="147"/>
        <v>0</v>
      </c>
      <c r="AS324" s="159">
        <f t="shared" si="148"/>
        <v>0</v>
      </c>
      <c r="AT324" s="159">
        <f t="shared" si="149"/>
        <v>0</v>
      </c>
      <c r="AU324" s="159">
        <f t="shared" si="150"/>
        <v>0</v>
      </c>
      <c r="AV324" s="159">
        <f t="shared" si="151"/>
        <v>0</v>
      </c>
      <c r="AW324" s="159">
        <f t="shared" si="152"/>
        <v>0</v>
      </c>
      <c r="AX324" s="159">
        <f t="shared" ref="AX324:AX387" si="172">IF(SUMIFS($AP324,$AP324,$BI$24)&gt;0,1,0)</f>
        <v>0</v>
      </c>
      <c r="AY324" s="159" t="str">
        <f t="shared" ref="AY324:AY387" si="173">IF(AQ324=1,$AQ$1,IF(AR324=1,$AR$1,IF(AS324=1,$AS$1,IF(AT324=1,$AT$1,IF(AU324=1,$AU$1,IF(AV324=1,$AV$1,IF(AW324=1,$AW$1,IF(AX324=1,$AX$1,""))))))))</f>
        <v>5千人未満の市町村平均</v>
      </c>
      <c r="AZ324" s="159"/>
    </row>
    <row r="325" spans="1:52" x14ac:dyDescent="0.3">
      <c r="A325" t="str">
        <f t="shared" si="153"/>
        <v>05434</v>
      </c>
      <c r="B325" s="158" t="str">
        <f t="shared" si="154"/>
        <v>05434</v>
      </c>
      <c r="C325">
        <v>5</v>
      </c>
      <c r="D325" t="s">
        <v>32</v>
      </c>
      <c r="E325">
        <v>5434</v>
      </c>
      <c r="F325" t="s">
        <v>705</v>
      </c>
      <c r="G325">
        <v>142.46299999999999</v>
      </c>
      <c r="H325">
        <v>1354.0409999999999</v>
      </c>
      <c r="I325">
        <v>156.08000000000001</v>
      </c>
      <c r="J325">
        <v>1485.212</v>
      </c>
      <c r="K325">
        <v>76.099999999999994</v>
      </c>
      <c r="L325">
        <v>186.57</v>
      </c>
      <c r="M325">
        <v>2.0350000000000001</v>
      </c>
      <c r="N325">
        <v>12.651999999999999</v>
      </c>
      <c r="O325">
        <v>0.41899999999999998</v>
      </c>
      <c r="P325">
        <v>0</v>
      </c>
      <c r="Q325">
        <v>0</v>
      </c>
      <c r="R325">
        <v>2E-3</v>
      </c>
      <c r="S325">
        <v>0</v>
      </c>
      <c r="T325">
        <v>0</v>
      </c>
      <c r="U325">
        <v>1.2E-2</v>
      </c>
      <c r="V325">
        <v>0.94599999999999995</v>
      </c>
      <c r="W325">
        <v>12.116</v>
      </c>
      <c r="Y325" t="str">
        <f t="shared" si="155"/>
        <v>秋田県</v>
      </c>
      <c r="Z325" t="str">
        <f t="shared" si="156"/>
        <v>秋田県美郷町</v>
      </c>
      <c r="AA325" s="159">
        <f t="shared" si="157"/>
        <v>156.08000000000001</v>
      </c>
      <c r="AB325" s="159">
        <f t="shared" si="158"/>
        <v>1485.212</v>
      </c>
      <c r="AC325" s="159">
        <f t="shared" si="159"/>
        <v>186.57</v>
      </c>
      <c r="AD325" s="159">
        <f t="shared" si="160"/>
        <v>12.651999999999999</v>
      </c>
      <c r="AE325" s="159">
        <f t="shared" si="161"/>
        <v>0</v>
      </c>
      <c r="AF325" s="159">
        <f t="shared" si="162"/>
        <v>0</v>
      </c>
      <c r="AG325" s="159">
        <f t="shared" si="163"/>
        <v>1.2E-2</v>
      </c>
      <c r="AH325" s="160">
        <f t="shared" si="164"/>
        <v>1840.5259999999998</v>
      </c>
      <c r="AI325" s="135">
        <f t="shared" si="165"/>
        <v>8.4801844690050573E-2</v>
      </c>
      <c r="AJ325" s="135">
        <f t="shared" si="166"/>
        <v>0.8069497524077357</v>
      </c>
      <c r="AK325" s="135">
        <f t="shared" si="167"/>
        <v>0.10136776117262131</v>
      </c>
      <c r="AL325" s="135">
        <f t="shared" si="168"/>
        <v>6.8741218542960007E-3</v>
      </c>
      <c r="AM325" s="135">
        <f t="shared" si="169"/>
        <v>0</v>
      </c>
      <c r="AN325" s="135">
        <f t="shared" si="170"/>
        <v>0</v>
      </c>
      <c r="AO325" s="135">
        <f t="shared" si="171"/>
        <v>6.5198752965184962E-6</v>
      </c>
      <c r="AP325" s="159">
        <f>IFERROR(VLOOKUP(A325,人口!$A$2:$E$1748,5,0),0)</f>
        <v>19361</v>
      </c>
      <c r="AQ325" s="159">
        <f t="shared" si="146"/>
        <v>0</v>
      </c>
      <c r="AR325" s="159">
        <f t="shared" si="147"/>
        <v>0</v>
      </c>
      <c r="AS325" s="159">
        <f t="shared" si="148"/>
        <v>1</v>
      </c>
      <c r="AT325" s="159">
        <f t="shared" si="149"/>
        <v>0</v>
      </c>
      <c r="AU325" s="159">
        <f t="shared" si="150"/>
        <v>0</v>
      </c>
      <c r="AV325" s="159">
        <f t="shared" si="151"/>
        <v>0</v>
      </c>
      <c r="AW325" s="159">
        <f t="shared" si="152"/>
        <v>0</v>
      </c>
      <c r="AX325" s="159">
        <f t="shared" si="172"/>
        <v>0</v>
      </c>
      <c r="AY325" s="159" t="str">
        <f t="shared" si="173"/>
        <v>1万～3万人未満の市町村平均</v>
      </c>
      <c r="AZ325" s="159"/>
    </row>
    <row r="326" spans="1:52" x14ac:dyDescent="0.3">
      <c r="A326" t="str">
        <f t="shared" si="153"/>
        <v>05463</v>
      </c>
      <c r="B326" s="158" t="str">
        <f t="shared" si="154"/>
        <v>05463</v>
      </c>
      <c r="C326">
        <v>5</v>
      </c>
      <c r="D326" t="s">
        <v>32</v>
      </c>
      <c r="E326">
        <v>5463</v>
      </c>
      <c r="F326" t="s">
        <v>1236</v>
      </c>
      <c r="G326">
        <v>107.82299999999999</v>
      </c>
      <c r="H326">
        <v>736.01599999999996</v>
      </c>
      <c r="I326">
        <v>122.46899999999999</v>
      </c>
      <c r="J326">
        <v>837.41499999999996</v>
      </c>
      <c r="K326">
        <v>326.3</v>
      </c>
      <c r="L326">
        <v>736.23400000000004</v>
      </c>
      <c r="M326">
        <v>1.5049999999999999</v>
      </c>
      <c r="N326">
        <v>10.779</v>
      </c>
      <c r="O326">
        <v>0</v>
      </c>
      <c r="P326">
        <v>0</v>
      </c>
      <c r="Q326">
        <v>0</v>
      </c>
      <c r="R326">
        <v>0</v>
      </c>
      <c r="S326">
        <v>0</v>
      </c>
      <c r="T326">
        <v>0</v>
      </c>
      <c r="U326">
        <v>0</v>
      </c>
      <c r="V326">
        <v>0.72099999999999997</v>
      </c>
      <c r="W326">
        <v>8.1029999999999998</v>
      </c>
      <c r="Y326" t="str">
        <f t="shared" si="155"/>
        <v>秋田県</v>
      </c>
      <c r="Z326" t="str">
        <f t="shared" si="156"/>
        <v>秋田県羽後町</v>
      </c>
      <c r="AA326" s="159">
        <f t="shared" si="157"/>
        <v>122.46899999999999</v>
      </c>
      <c r="AB326" s="159">
        <f t="shared" si="158"/>
        <v>837.41499999999996</v>
      </c>
      <c r="AC326" s="159">
        <f t="shared" si="159"/>
        <v>736.23400000000004</v>
      </c>
      <c r="AD326" s="159">
        <f t="shared" si="160"/>
        <v>10.779</v>
      </c>
      <c r="AE326" s="159">
        <f t="shared" si="161"/>
        <v>0</v>
      </c>
      <c r="AF326" s="159">
        <f t="shared" si="162"/>
        <v>0</v>
      </c>
      <c r="AG326" s="159">
        <f t="shared" si="163"/>
        <v>0</v>
      </c>
      <c r="AH326" s="160">
        <f t="shared" si="164"/>
        <v>1706.8969999999999</v>
      </c>
      <c r="AI326" s="135">
        <f t="shared" si="165"/>
        <v>7.174949630821309E-2</v>
      </c>
      <c r="AJ326" s="135">
        <f t="shared" si="166"/>
        <v>0.4906066388305797</v>
      </c>
      <c r="AK326" s="135">
        <f t="shared" si="167"/>
        <v>0.43132889682271403</v>
      </c>
      <c r="AL326" s="135">
        <f t="shared" si="168"/>
        <v>6.3149680384932422E-3</v>
      </c>
      <c r="AM326" s="135">
        <f t="shared" si="169"/>
        <v>0</v>
      </c>
      <c r="AN326" s="135">
        <f t="shared" si="170"/>
        <v>0</v>
      </c>
      <c r="AO326" s="135">
        <f t="shared" si="171"/>
        <v>0</v>
      </c>
      <c r="AP326" s="159">
        <f>IFERROR(VLOOKUP(A326,人口!$A$2:$E$1748,5,0),0)</f>
        <v>14653</v>
      </c>
      <c r="AQ326" s="159">
        <f t="shared" si="146"/>
        <v>0</v>
      </c>
      <c r="AR326" s="159">
        <f t="shared" si="147"/>
        <v>0</v>
      </c>
      <c r="AS326" s="159">
        <f t="shared" si="148"/>
        <v>1</v>
      </c>
      <c r="AT326" s="159">
        <f t="shared" si="149"/>
        <v>0</v>
      </c>
      <c r="AU326" s="159">
        <f t="shared" si="150"/>
        <v>0</v>
      </c>
      <c r="AV326" s="159">
        <f t="shared" si="151"/>
        <v>0</v>
      </c>
      <c r="AW326" s="159">
        <f t="shared" si="152"/>
        <v>0</v>
      </c>
      <c r="AX326" s="159">
        <f t="shared" si="172"/>
        <v>0</v>
      </c>
      <c r="AY326" s="159" t="str">
        <f t="shared" si="173"/>
        <v>1万～3万人未満の市町村平均</v>
      </c>
      <c r="AZ326" s="159"/>
    </row>
    <row r="327" spans="1:52" x14ac:dyDescent="0.3">
      <c r="A327" t="str">
        <f t="shared" si="153"/>
        <v>05464</v>
      </c>
      <c r="B327" s="158" t="str">
        <f t="shared" si="154"/>
        <v>05464</v>
      </c>
      <c r="C327">
        <v>5</v>
      </c>
      <c r="D327" t="s">
        <v>32</v>
      </c>
      <c r="E327">
        <v>5464</v>
      </c>
      <c r="F327" t="s">
        <v>1274</v>
      </c>
      <c r="G327">
        <v>13.791</v>
      </c>
      <c r="H327">
        <v>77.382999999999996</v>
      </c>
      <c r="I327">
        <v>15.09</v>
      </c>
      <c r="J327">
        <v>84.774000000000001</v>
      </c>
      <c r="K327">
        <v>451.6</v>
      </c>
      <c r="L327">
        <v>1395.5540000000001</v>
      </c>
      <c r="M327">
        <v>17.166</v>
      </c>
      <c r="N327">
        <v>104.999</v>
      </c>
      <c r="O327">
        <v>0</v>
      </c>
      <c r="P327">
        <v>0</v>
      </c>
      <c r="Q327">
        <v>0</v>
      </c>
      <c r="R327">
        <v>0.61499999999999999</v>
      </c>
      <c r="S327">
        <v>0</v>
      </c>
      <c r="T327">
        <v>0</v>
      </c>
      <c r="U327">
        <v>3.7719999999999998</v>
      </c>
      <c r="V327">
        <v>0.127</v>
      </c>
      <c r="W327">
        <v>1.444</v>
      </c>
      <c r="Y327" t="str">
        <f t="shared" si="155"/>
        <v>秋田県</v>
      </c>
      <c r="Z327" t="str">
        <f t="shared" si="156"/>
        <v>秋田県東成瀬村</v>
      </c>
      <c r="AA327" s="159">
        <f t="shared" si="157"/>
        <v>15.09</v>
      </c>
      <c r="AB327" s="159">
        <f t="shared" si="158"/>
        <v>84.774000000000001</v>
      </c>
      <c r="AC327" s="159">
        <f t="shared" si="159"/>
        <v>1395.5540000000001</v>
      </c>
      <c r="AD327" s="159">
        <f t="shared" si="160"/>
        <v>104.999</v>
      </c>
      <c r="AE327" s="159">
        <f t="shared" si="161"/>
        <v>0</v>
      </c>
      <c r="AF327" s="159">
        <f t="shared" si="162"/>
        <v>0</v>
      </c>
      <c r="AG327" s="159">
        <f t="shared" si="163"/>
        <v>3.7719999999999998</v>
      </c>
      <c r="AH327" s="160">
        <f t="shared" si="164"/>
        <v>1604.1890000000001</v>
      </c>
      <c r="AI327" s="135">
        <f t="shared" si="165"/>
        <v>9.4066222870247823E-3</v>
      </c>
      <c r="AJ327" s="135">
        <f t="shared" si="166"/>
        <v>5.2845394152434652E-2</v>
      </c>
      <c r="AK327" s="135">
        <f t="shared" si="167"/>
        <v>0.8699436288367518</v>
      </c>
      <c r="AL327" s="135">
        <f t="shared" si="168"/>
        <v>6.5453010836004979E-2</v>
      </c>
      <c r="AM327" s="135">
        <f t="shared" si="169"/>
        <v>0</v>
      </c>
      <c r="AN327" s="135">
        <f t="shared" si="170"/>
        <v>0</v>
      </c>
      <c r="AO327" s="135">
        <f t="shared" si="171"/>
        <v>2.3513438877837958E-3</v>
      </c>
      <c r="AP327" s="159">
        <f>IFERROR(VLOOKUP(A327,人口!$A$2:$E$1748,5,0),0)</f>
        <v>2515</v>
      </c>
      <c r="AQ327" s="159">
        <f t="shared" si="146"/>
        <v>1</v>
      </c>
      <c r="AR327" s="159">
        <f t="shared" si="147"/>
        <v>0</v>
      </c>
      <c r="AS327" s="159">
        <f t="shared" si="148"/>
        <v>0</v>
      </c>
      <c r="AT327" s="159">
        <f t="shared" si="149"/>
        <v>0</v>
      </c>
      <c r="AU327" s="159">
        <f t="shared" si="150"/>
        <v>0</v>
      </c>
      <c r="AV327" s="159">
        <f t="shared" si="151"/>
        <v>0</v>
      </c>
      <c r="AW327" s="159">
        <f t="shared" si="152"/>
        <v>0</v>
      </c>
      <c r="AX327" s="159">
        <f t="shared" si="172"/>
        <v>0</v>
      </c>
      <c r="AY327" s="159" t="str">
        <f t="shared" si="173"/>
        <v>5千人未満の市町村平均</v>
      </c>
      <c r="AZ327" s="159"/>
    </row>
    <row r="328" spans="1:52" x14ac:dyDescent="0.3">
      <c r="A328" t="str">
        <f t="shared" si="153"/>
        <v>099</v>
      </c>
      <c r="B328" s="158" t="str">
        <f t="shared" si="154"/>
        <v>099</v>
      </c>
      <c r="C328">
        <v>6</v>
      </c>
      <c r="D328" t="s">
        <v>33</v>
      </c>
      <c r="E328">
        <v>99</v>
      </c>
      <c r="Y328" t="str">
        <f t="shared" si="155"/>
        <v>山形県</v>
      </c>
      <c r="Z328" t="str">
        <f t="shared" si="156"/>
        <v>山形県</v>
      </c>
      <c r="AA328" s="159">
        <f t="shared" si="157"/>
        <v>0</v>
      </c>
      <c r="AB328" s="159">
        <f t="shared" si="158"/>
        <v>0</v>
      </c>
      <c r="AC328" s="159">
        <f t="shared" si="159"/>
        <v>0</v>
      </c>
      <c r="AD328" s="159">
        <f t="shared" si="160"/>
        <v>0</v>
      </c>
      <c r="AE328" s="159">
        <f t="shared" si="161"/>
        <v>0</v>
      </c>
      <c r="AF328" s="159">
        <f t="shared" si="162"/>
        <v>0</v>
      </c>
      <c r="AG328" s="159">
        <f t="shared" si="163"/>
        <v>0</v>
      </c>
      <c r="AH328" s="160">
        <f t="shared" si="164"/>
        <v>0</v>
      </c>
      <c r="AI328" s="135" t="str">
        <f t="shared" si="165"/>
        <v/>
      </c>
      <c r="AJ328" s="135" t="str">
        <f t="shared" si="166"/>
        <v/>
      </c>
      <c r="AK328" s="135" t="str">
        <f t="shared" si="167"/>
        <v/>
      </c>
      <c r="AL328" s="135" t="str">
        <f t="shared" si="168"/>
        <v/>
      </c>
      <c r="AM328" s="135" t="str">
        <f t="shared" si="169"/>
        <v/>
      </c>
      <c r="AN328" s="135" t="str">
        <f t="shared" si="170"/>
        <v/>
      </c>
      <c r="AO328" s="135" t="str">
        <f t="shared" si="171"/>
        <v/>
      </c>
      <c r="AP328" s="159">
        <f>IFERROR(VLOOKUP(A328,人口!$A$2:$E$1748,5,0),0)</f>
        <v>0</v>
      </c>
      <c r="AQ328" s="159">
        <f t="shared" si="146"/>
        <v>0</v>
      </c>
      <c r="AR328" s="159">
        <f t="shared" si="147"/>
        <v>0</v>
      </c>
      <c r="AS328" s="159">
        <f t="shared" si="148"/>
        <v>0</v>
      </c>
      <c r="AT328" s="159">
        <f t="shared" si="149"/>
        <v>0</v>
      </c>
      <c r="AU328" s="159">
        <f t="shared" si="150"/>
        <v>0</v>
      </c>
      <c r="AV328" s="159">
        <f t="shared" si="151"/>
        <v>0</v>
      </c>
      <c r="AW328" s="159">
        <f t="shared" si="152"/>
        <v>0</v>
      </c>
      <c r="AX328" s="159">
        <f t="shared" si="172"/>
        <v>0</v>
      </c>
      <c r="AY328" s="159" t="str">
        <f t="shared" si="173"/>
        <v/>
      </c>
      <c r="AZ328" s="159"/>
    </row>
    <row r="329" spans="1:52" x14ac:dyDescent="0.3">
      <c r="A329" t="str">
        <f t="shared" si="153"/>
        <v>06201</v>
      </c>
      <c r="B329" s="158" t="str">
        <f t="shared" si="154"/>
        <v>06201</v>
      </c>
      <c r="C329">
        <v>6</v>
      </c>
      <c r="D329" t="s">
        <v>33</v>
      </c>
      <c r="E329">
        <v>6201</v>
      </c>
      <c r="F329" t="s">
        <v>80</v>
      </c>
      <c r="G329">
        <v>1013.354</v>
      </c>
      <c r="H329">
        <v>699.21100000000001</v>
      </c>
      <c r="I329">
        <v>1233.0060000000001</v>
      </c>
      <c r="J329">
        <v>849.52300000000002</v>
      </c>
      <c r="K329">
        <v>178</v>
      </c>
      <c r="L329">
        <v>483.31400000000002</v>
      </c>
      <c r="M329">
        <v>24.216999999999999</v>
      </c>
      <c r="N329">
        <v>143.328</v>
      </c>
      <c r="O329">
        <v>0.128</v>
      </c>
      <c r="P329">
        <v>0</v>
      </c>
      <c r="Q329">
        <v>0</v>
      </c>
      <c r="R329">
        <v>0.71</v>
      </c>
      <c r="S329">
        <v>0</v>
      </c>
      <c r="T329">
        <v>0</v>
      </c>
      <c r="U329">
        <v>4.3550000000000004</v>
      </c>
      <c r="V329">
        <v>11.34</v>
      </c>
      <c r="W329">
        <v>140.959</v>
      </c>
      <c r="Y329" t="str">
        <f t="shared" si="155"/>
        <v>山形県</v>
      </c>
      <c r="Z329" t="str">
        <f t="shared" si="156"/>
        <v>山形県山形市</v>
      </c>
      <c r="AA329" s="159">
        <f t="shared" si="157"/>
        <v>1233.0060000000001</v>
      </c>
      <c r="AB329" s="159">
        <f t="shared" si="158"/>
        <v>849.52300000000002</v>
      </c>
      <c r="AC329" s="159">
        <f t="shared" si="159"/>
        <v>483.31400000000002</v>
      </c>
      <c r="AD329" s="159">
        <f t="shared" si="160"/>
        <v>143.328</v>
      </c>
      <c r="AE329" s="159">
        <f t="shared" si="161"/>
        <v>0</v>
      </c>
      <c r="AF329" s="159">
        <f t="shared" si="162"/>
        <v>0</v>
      </c>
      <c r="AG329" s="159">
        <f t="shared" si="163"/>
        <v>4.3550000000000004</v>
      </c>
      <c r="AH329" s="160">
        <f t="shared" si="164"/>
        <v>2713.5259999999998</v>
      </c>
      <c r="AI329" s="135">
        <f t="shared" si="165"/>
        <v>0.45439255050439914</v>
      </c>
      <c r="AJ329" s="135">
        <f t="shared" si="166"/>
        <v>0.31306978447967704</v>
      </c>
      <c r="AK329" s="135">
        <f t="shared" si="167"/>
        <v>0.17811290549639106</v>
      </c>
      <c r="AL329" s="135">
        <f t="shared" si="168"/>
        <v>5.2819836625851387E-2</v>
      </c>
      <c r="AM329" s="135">
        <f t="shared" si="169"/>
        <v>0</v>
      </c>
      <c r="AN329" s="135">
        <f t="shared" si="170"/>
        <v>0</v>
      </c>
      <c r="AO329" s="135">
        <f t="shared" si="171"/>
        <v>1.6049228936815055E-3</v>
      </c>
      <c r="AP329" s="159">
        <f>IFERROR(VLOOKUP(A329,人口!$A$2:$E$1748,5,0),0)</f>
        <v>244998</v>
      </c>
      <c r="AQ329" s="159">
        <f t="shared" si="146"/>
        <v>0</v>
      </c>
      <c r="AR329" s="159">
        <f t="shared" si="147"/>
        <v>0</v>
      </c>
      <c r="AS329" s="159">
        <f t="shared" si="148"/>
        <v>0</v>
      </c>
      <c r="AT329" s="159">
        <f t="shared" si="149"/>
        <v>0</v>
      </c>
      <c r="AU329" s="159">
        <f t="shared" si="150"/>
        <v>0</v>
      </c>
      <c r="AV329" s="159">
        <f t="shared" si="151"/>
        <v>1</v>
      </c>
      <c r="AW329" s="159">
        <f t="shared" si="152"/>
        <v>0</v>
      </c>
      <c r="AX329" s="159">
        <f t="shared" si="172"/>
        <v>0</v>
      </c>
      <c r="AY329" s="159" t="str">
        <f t="shared" si="173"/>
        <v>20万～50万人未満の市町村平均</v>
      </c>
      <c r="AZ329" s="159"/>
    </row>
    <row r="330" spans="1:52" x14ac:dyDescent="0.3">
      <c r="A330" t="str">
        <f t="shared" si="153"/>
        <v>06202</v>
      </c>
      <c r="B330" s="158" t="str">
        <f t="shared" si="154"/>
        <v>06202</v>
      </c>
      <c r="C330">
        <v>6</v>
      </c>
      <c r="D330" t="s">
        <v>33</v>
      </c>
      <c r="E330">
        <v>6202</v>
      </c>
      <c r="F330" t="s">
        <v>130</v>
      </c>
      <c r="G330">
        <v>459.94499999999999</v>
      </c>
      <c r="H330">
        <v>839.73</v>
      </c>
      <c r="I330">
        <v>560.47699999999998</v>
      </c>
      <c r="J330">
        <v>1023.333</v>
      </c>
      <c r="K330">
        <v>776.9</v>
      </c>
      <c r="L330">
        <v>2128.0650000000001</v>
      </c>
      <c r="M330">
        <v>42.597000000000001</v>
      </c>
      <c r="N330">
        <v>252.584</v>
      </c>
      <c r="O330">
        <v>1.83</v>
      </c>
      <c r="P330">
        <v>79.742999999999995</v>
      </c>
      <c r="Q330">
        <v>5.8650000000000002</v>
      </c>
      <c r="R330">
        <v>4.9329999999999998</v>
      </c>
      <c r="S330">
        <v>552.80499999999995</v>
      </c>
      <c r="T330">
        <v>35.960999999999999</v>
      </c>
      <c r="U330">
        <v>30.25</v>
      </c>
      <c r="V330">
        <v>4.5750000000000002</v>
      </c>
      <c r="W330">
        <v>61.886000000000003</v>
      </c>
      <c r="Y330" t="str">
        <f t="shared" si="155"/>
        <v>山形県</v>
      </c>
      <c r="Z330" t="str">
        <f t="shared" si="156"/>
        <v>山形県米沢市</v>
      </c>
      <c r="AA330" s="159">
        <f t="shared" si="157"/>
        <v>560.47699999999998</v>
      </c>
      <c r="AB330" s="159">
        <f t="shared" si="158"/>
        <v>1023.333</v>
      </c>
      <c r="AC330" s="159">
        <f t="shared" si="159"/>
        <v>2128.0650000000001</v>
      </c>
      <c r="AD330" s="159">
        <f t="shared" si="160"/>
        <v>252.584</v>
      </c>
      <c r="AE330" s="159">
        <f t="shared" si="161"/>
        <v>552.80499999999995</v>
      </c>
      <c r="AF330" s="159">
        <f t="shared" si="162"/>
        <v>35.960999999999999</v>
      </c>
      <c r="AG330" s="159">
        <f t="shared" si="163"/>
        <v>30.25</v>
      </c>
      <c r="AH330" s="160">
        <f t="shared" si="164"/>
        <v>4583.4750000000004</v>
      </c>
      <c r="AI330" s="135">
        <f t="shared" si="165"/>
        <v>0.12228211128019678</v>
      </c>
      <c r="AJ330" s="135">
        <f t="shared" si="166"/>
        <v>0.22326575360397949</v>
      </c>
      <c r="AK330" s="135">
        <f t="shared" si="167"/>
        <v>0.46429074010439675</v>
      </c>
      <c r="AL330" s="135">
        <f t="shared" si="168"/>
        <v>5.5107533039887857E-2</v>
      </c>
      <c r="AM330" s="135">
        <f t="shared" si="169"/>
        <v>0.12060827210795301</v>
      </c>
      <c r="AN330" s="135">
        <f t="shared" si="170"/>
        <v>7.8457938572807744E-3</v>
      </c>
      <c r="AO330" s="135">
        <f t="shared" si="171"/>
        <v>6.5997960063052591E-3</v>
      </c>
      <c r="AP330" s="159">
        <f>IFERROR(VLOOKUP(A330,人口!$A$2:$E$1748,5,0),0)</f>
        <v>79878</v>
      </c>
      <c r="AQ330" s="159">
        <f t="shared" si="146"/>
        <v>0</v>
      </c>
      <c r="AR330" s="159">
        <f t="shared" si="147"/>
        <v>0</v>
      </c>
      <c r="AS330" s="159">
        <f t="shared" si="148"/>
        <v>0</v>
      </c>
      <c r="AT330" s="159">
        <f t="shared" si="149"/>
        <v>1</v>
      </c>
      <c r="AU330" s="159">
        <f t="shared" si="150"/>
        <v>0</v>
      </c>
      <c r="AV330" s="159">
        <f t="shared" si="151"/>
        <v>0</v>
      </c>
      <c r="AW330" s="159">
        <f t="shared" si="152"/>
        <v>0</v>
      </c>
      <c r="AX330" s="159">
        <f t="shared" si="172"/>
        <v>0</v>
      </c>
      <c r="AY330" s="159" t="str">
        <f t="shared" si="173"/>
        <v>3万～10万人未満の市町村平均</v>
      </c>
      <c r="AZ330" s="159"/>
    </row>
    <row r="331" spans="1:52" x14ac:dyDescent="0.3">
      <c r="A331" t="str">
        <f t="shared" si="153"/>
        <v>06203</v>
      </c>
      <c r="B331" s="158" t="str">
        <f t="shared" si="154"/>
        <v>06203</v>
      </c>
      <c r="C331">
        <v>6</v>
      </c>
      <c r="D331" t="s">
        <v>33</v>
      </c>
      <c r="E331">
        <v>6203</v>
      </c>
      <c r="F331" t="s">
        <v>198</v>
      </c>
      <c r="G331">
        <v>756.61</v>
      </c>
      <c r="H331">
        <v>2707.9250000000002</v>
      </c>
      <c r="I331">
        <v>833.44100000000003</v>
      </c>
      <c r="J331">
        <v>2989.8589999999999</v>
      </c>
      <c r="K331">
        <v>1759.9</v>
      </c>
      <c r="L331">
        <v>4288.0249999999996</v>
      </c>
      <c r="M331">
        <v>46.098999999999997</v>
      </c>
      <c r="N331">
        <v>266.52600000000001</v>
      </c>
      <c r="O331">
        <v>4.907</v>
      </c>
      <c r="P331">
        <v>0</v>
      </c>
      <c r="Q331">
        <v>0</v>
      </c>
      <c r="R331">
        <v>0.253</v>
      </c>
      <c r="S331">
        <v>0</v>
      </c>
      <c r="T331">
        <v>0</v>
      </c>
      <c r="U331">
        <v>1.5529999999999999</v>
      </c>
      <c r="V331">
        <v>7.165</v>
      </c>
      <c r="W331">
        <v>91.804000000000002</v>
      </c>
      <c r="Y331" t="str">
        <f t="shared" si="155"/>
        <v>山形県</v>
      </c>
      <c r="Z331" t="str">
        <f t="shared" si="156"/>
        <v>山形県鶴岡市</v>
      </c>
      <c r="AA331" s="159">
        <f t="shared" si="157"/>
        <v>833.44100000000003</v>
      </c>
      <c r="AB331" s="159">
        <f t="shared" si="158"/>
        <v>2989.8589999999999</v>
      </c>
      <c r="AC331" s="159">
        <f t="shared" si="159"/>
        <v>4288.0249999999996</v>
      </c>
      <c r="AD331" s="159">
        <f t="shared" si="160"/>
        <v>266.52600000000001</v>
      </c>
      <c r="AE331" s="159">
        <f t="shared" si="161"/>
        <v>0</v>
      </c>
      <c r="AF331" s="159">
        <f t="shared" si="162"/>
        <v>0</v>
      </c>
      <c r="AG331" s="159">
        <f t="shared" si="163"/>
        <v>1.5529999999999999</v>
      </c>
      <c r="AH331" s="160">
        <f t="shared" si="164"/>
        <v>8379.4040000000005</v>
      </c>
      <c r="AI331" s="135">
        <f t="shared" si="165"/>
        <v>9.9463040569472486E-2</v>
      </c>
      <c r="AJ331" s="135">
        <f t="shared" si="166"/>
        <v>0.35681046050530563</v>
      </c>
      <c r="AK331" s="135">
        <f t="shared" si="167"/>
        <v>0.51173388942698061</v>
      </c>
      <c r="AL331" s="135">
        <f t="shared" si="168"/>
        <v>3.1807274121166615E-2</v>
      </c>
      <c r="AM331" s="135">
        <f t="shared" si="169"/>
        <v>0</v>
      </c>
      <c r="AN331" s="135">
        <f t="shared" si="170"/>
        <v>0</v>
      </c>
      <c r="AO331" s="135">
        <f t="shared" si="171"/>
        <v>1.8533537707455088E-4</v>
      </c>
      <c r="AP331" s="159">
        <f>IFERROR(VLOOKUP(A331,人口!$A$2:$E$1748,5,0),0)</f>
        <v>125500</v>
      </c>
      <c r="AQ331" s="159">
        <f t="shared" si="146"/>
        <v>0</v>
      </c>
      <c r="AR331" s="159">
        <f t="shared" si="147"/>
        <v>0</v>
      </c>
      <c r="AS331" s="159">
        <f t="shared" si="148"/>
        <v>0</v>
      </c>
      <c r="AT331" s="159">
        <f t="shared" si="149"/>
        <v>0</v>
      </c>
      <c r="AU331" s="159">
        <f t="shared" si="150"/>
        <v>1</v>
      </c>
      <c r="AV331" s="159">
        <f t="shared" si="151"/>
        <v>0</v>
      </c>
      <c r="AW331" s="159">
        <f t="shared" si="152"/>
        <v>0</v>
      </c>
      <c r="AX331" s="159">
        <f t="shared" si="172"/>
        <v>0</v>
      </c>
      <c r="AY331" s="159" t="str">
        <f t="shared" si="173"/>
        <v>10万～20万人未満の市町村平均</v>
      </c>
      <c r="AZ331" s="159"/>
    </row>
    <row r="332" spans="1:52" x14ac:dyDescent="0.3">
      <c r="A332" t="str">
        <f t="shared" si="153"/>
        <v>06204</v>
      </c>
      <c r="B332" s="158" t="str">
        <f t="shared" si="154"/>
        <v>06204</v>
      </c>
      <c r="C332">
        <v>6</v>
      </c>
      <c r="D332" t="s">
        <v>33</v>
      </c>
      <c r="E332">
        <v>6204</v>
      </c>
      <c r="F332" t="s">
        <v>259</v>
      </c>
      <c r="G332">
        <v>609.41099999999994</v>
      </c>
      <c r="H332">
        <v>1462.3620000000001</v>
      </c>
      <c r="I332">
        <v>680.38900000000001</v>
      </c>
      <c r="J332">
        <v>1635.9739999999999</v>
      </c>
      <c r="K332">
        <v>653.4</v>
      </c>
      <c r="L332">
        <v>1703.0640000000001</v>
      </c>
      <c r="M332">
        <v>32.398000000000003</v>
      </c>
      <c r="N332">
        <v>194.31200000000001</v>
      </c>
      <c r="O332">
        <v>1.581</v>
      </c>
      <c r="P332">
        <v>0</v>
      </c>
      <c r="Q332">
        <v>0.32100000000000001</v>
      </c>
      <c r="R332">
        <v>10.535</v>
      </c>
      <c r="S332">
        <v>0</v>
      </c>
      <c r="T332">
        <v>1.966</v>
      </c>
      <c r="U332">
        <v>64.599999999999994</v>
      </c>
      <c r="V332">
        <v>6.1379999999999999</v>
      </c>
      <c r="W332">
        <v>78.147999999999996</v>
      </c>
      <c r="Y332" t="str">
        <f t="shared" si="155"/>
        <v>山形県</v>
      </c>
      <c r="Z332" t="str">
        <f t="shared" si="156"/>
        <v>山形県酒田市</v>
      </c>
      <c r="AA332" s="159">
        <f t="shared" si="157"/>
        <v>680.38900000000001</v>
      </c>
      <c r="AB332" s="159">
        <f t="shared" si="158"/>
        <v>1635.9739999999999</v>
      </c>
      <c r="AC332" s="159">
        <f t="shared" si="159"/>
        <v>1703.0640000000001</v>
      </c>
      <c r="AD332" s="159">
        <f t="shared" si="160"/>
        <v>194.31200000000001</v>
      </c>
      <c r="AE332" s="159">
        <f t="shared" si="161"/>
        <v>0</v>
      </c>
      <c r="AF332" s="159">
        <f t="shared" si="162"/>
        <v>1.966</v>
      </c>
      <c r="AG332" s="159">
        <f t="shared" si="163"/>
        <v>64.599999999999994</v>
      </c>
      <c r="AH332" s="160">
        <f t="shared" si="164"/>
        <v>4280.3050000000003</v>
      </c>
      <c r="AI332" s="135">
        <f t="shared" si="165"/>
        <v>0.15895806490425332</v>
      </c>
      <c r="AJ332" s="135">
        <f t="shared" si="166"/>
        <v>0.38220967898315655</v>
      </c>
      <c r="AK332" s="135">
        <f t="shared" si="167"/>
        <v>0.39788379566409404</v>
      </c>
      <c r="AL332" s="135">
        <f t="shared" si="168"/>
        <v>4.5396764950161261E-2</v>
      </c>
      <c r="AM332" s="135">
        <f t="shared" si="169"/>
        <v>0</v>
      </c>
      <c r="AN332" s="135">
        <f t="shared" si="170"/>
        <v>4.5931306297097982E-4</v>
      </c>
      <c r="AO332" s="135">
        <f t="shared" si="171"/>
        <v>1.5092382435363833E-2</v>
      </c>
      <c r="AP332" s="159">
        <f>IFERROR(VLOOKUP(A332,人口!$A$2:$E$1748,5,0),0)</f>
        <v>101331</v>
      </c>
      <c r="AQ332" s="159">
        <f t="shared" si="146"/>
        <v>0</v>
      </c>
      <c r="AR332" s="159">
        <f t="shared" si="147"/>
        <v>0</v>
      </c>
      <c r="AS332" s="159">
        <f t="shared" si="148"/>
        <v>0</v>
      </c>
      <c r="AT332" s="159">
        <f t="shared" si="149"/>
        <v>0</v>
      </c>
      <c r="AU332" s="159">
        <f t="shared" si="150"/>
        <v>1</v>
      </c>
      <c r="AV332" s="159">
        <f t="shared" si="151"/>
        <v>0</v>
      </c>
      <c r="AW332" s="159">
        <f t="shared" si="152"/>
        <v>0</v>
      </c>
      <c r="AX332" s="159">
        <f t="shared" si="172"/>
        <v>0</v>
      </c>
      <c r="AY332" s="159" t="str">
        <f t="shared" si="173"/>
        <v>10万～20万人未満の市町村平均</v>
      </c>
      <c r="AZ332" s="159"/>
    </row>
    <row r="333" spans="1:52" x14ac:dyDescent="0.3">
      <c r="A333" t="str">
        <f t="shared" si="153"/>
        <v>06205</v>
      </c>
      <c r="B333" s="158" t="str">
        <f t="shared" si="154"/>
        <v>06205</v>
      </c>
      <c r="C333">
        <v>6</v>
      </c>
      <c r="D333" t="s">
        <v>33</v>
      </c>
      <c r="E333">
        <v>6205</v>
      </c>
      <c r="F333" t="s">
        <v>310</v>
      </c>
      <c r="G333">
        <v>210.137</v>
      </c>
      <c r="H333">
        <v>1116.0250000000001</v>
      </c>
      <c r="I333">
        <v>232.00200000000001</v>
      </c>
      <c r="J333">
        <v>1232.4179999999999</v>
      </c>
      <c r="K333">
        <v>102.7</v>
      </c>
      <c r="L333">
        <v>262.63799999999998</v>
      </c>
      <c r="M333">
        <v>6.548</v>
      </c>
      <c r="N333">
        <v>35.32</v>
      </c>
      <c r="O333">
        <v>0.13600000000000001</v>
      </c>
      <c r="P333">
        <v>0</v>
      </c>
      <c r="Q333">
        <v>0</v>
      </c>
      <c r="R333">
        <v>0.79600000000000004</v>
      </c>
      <c r="S333">
        <v>0</v>
      </c>
      <c r="T333">
        <v>0</v>
      </c>
      <c r="U333">
        <v>4.883</v>
      </c>
      <c r="V333">
        <v>2.1</v>
      </c>
      <c r="W333">
        <v>30.858000000000001</v>
      </c>
      <c r="Y333" t="str">
        <f t="shared" si="155"/>
        <v>山形県</v>
      </c>
      <c r="Z333" t="str">
        <f t="shared" si="156"/>
        <v>山形県新庄市</v>
      </c>
      <c r="AA333" s="159">
        <f t="shared" si="157"/>
        <v>232.00200000000001</v>
      </c>
      <c r="AB333" s="159">
        <f t="shared" si="158"/>
        <v>1232.4179999999999</v>
      </c>
      <c r="AC333" s="159">
        <f t="shared" si="159"/>
        <v>262.63799999999998</v>
      </c>
      <c r="AD333" s="159">
        <f t="shared" si="160"/>
        <v>35.32</v>
      </c>
      <c r="AE333" s="159">
        <f t="shared" si="161"/>
        <v>0</v>
      </c>
      <c r="AF333" s="159">
        <f t="shared" si="162"/>
        <v>0</v>
      </c>
      <c r="AG333" s="159">
        <f t="shared" si="163"/>
        <v>4.883</v>
      </c>
      <c r="AH333" s="160">
        <f t="shared" si="164"/>
        <v>1767.2609999999997</v>
      </c>
      <c r="AI333" s="135">
        <f t="shared" si="165"/>
        <v>0.13127772298489021</v>
      </c>
      <c r="AJ333" s="135">
        <f t="shared" si="166"/>
        <v>0.69736049174400394</v>
      </c>
      <c r="AK333" s="135">
        <f t="shared" si="167"/>
        <v>0.14861302320370337</v>
      </c>
      <c r="AL333" s="135">
        <f t="shared" si="168"/>
        <v>1.9985729329170962E-2</v>
      </c>
      <c r="AM333" s="135">
        <f t="shared" si="169"/>
        <v>0</v>
      </c>
      <c r="AN333" s="135">
        <f t="shared" si="170"/>
        <v>0</v>
      </c>
      <c r="AO333" s="135">
        <f t="shared" si="171"/>
        <v>2.763032738231648E-3</v>
      </c>
      <c r="AP333" s="159">
        <f>IFERROR(VLOOKUP(A333,人口!$A$2:$E$1748,5,0),0)</f>
        <v>35351</v>
      </c>
      <c r="AQ333" s="159">
        <f t="shared" si="146"/>
        <v>0</v>
      </c>
      <c r="AR333" s="159">
        <f t="shared" si="147"/>
        <v>0</v>
      </c>
      <c r="AS333" s="159">
        <f t="shared" si="148"/>
        <v>0</v>
      </c>
      <c r="AT333" s="159">
        <f t="shared" si="149"/>
        <v>1</v>
      </c>
      <c r="AU333" s="159">
        <f t="shared" si="150"/>
        <v>0</v>
      </c>
      <c r="AV333" s="159">
        <f t="shared" si="151"/>
        <v>0</v>
      </c>
      <c r="AW333" s="159">
        <f t="shared" si="152"/>
        <v>0</v>
      </c>
      <c r="AX333" s="159">
        <f t="shared" si="172"/>
        <v>0</v>
      </c>
      <c r="AY333" s="159" t="str">
        <f t="shared" si="173"/>
        <v>3万～10万人未満の市町村平均</v>
      </c>
      <c r="AZ333" s="159"/>
    </row>
    <row r="334" spans="1:52" x14ac:dyDescent="0.3">
      <c r="A334" t="str">
        <f t="shared" si="153"/>
        <v>06206</v>
      </c>
      <c r="B334" s="158" t="str">
        <f t="shared" si="154"/>
        <v>06206</v>
      </c>
      <c r="C334">
        <v>6</v>
      </c>
      <c r="D334" t="s">
        <v>33</v>
      </c>
      <c r="E334">
        <v>6206</v>
      </c>
      <c r="F334" t="s">
        <v>362</v>
      </c>
      <c r="G334">
        <v>236.49100000000001</v>
      </c>
      <c r="H334">
        <v>415.80700000000002</v>
      </c>
      <c r="I334">
        <v>287.745</v>
      </c>
      <c r="J334">
        <v>505.91800000000001</v>
      </c>
      <c r="K334">
        <v>22.3</v>
      </c>
      <c r="L334">
        <v>52.109000000000002</v>
      </c>
      <c r="M334">
        <v>16.704999999999998</v>
      </c>
      <c r="N334">
        <v>92.617999999999995</v>
      </c>
      <c r="O334">
        <v>0.81200000000000006</v>
      </c>
      <c r="P334">
        <v>0</v>
      </c>
      <c r="Q334">
        <v>0</v>
      </c>
      <c r="R334">
        <v>2E-3</v>
      </c>
      <c r="S334">
        <v>0</v>
      </c>
      <c r="T334">
        <v>0</v>
      </c>
      <c r="U334">
        <v>1.0999999999999999E-2</v>
      </c>
      <c r="V334">
        <v>2.1309999999999998</v>
      </c>
      <c r="W334">
        <v>29.498999999999999</v>
      </c>
      <c r="Y334" t="str">
        <f t="shared" si="155"/>
        <v>山形県</v>
      </c>
      <c r="Z334" t="str">
        <f t="shared" si="156"/>
        <v>山形県寒河江市</v>
      </c>
      <c r="AA334" s="159">
        <f t="shared" si="157"/>
        <v>287.745</v>
      </c>
      <c r="AB334" s="159">
        <f t="shared" si="158"/>
        <v>505.91800000000001</v>
      </c>
      <c r="AC334" s="159">
        <f t="shared" si="159"/>
        <v>52.109000000000002</v>
      </c>
      <c r="AD334" s="159">
        <f t="shared" si="160"/>
        <v>92.617999999999995</v>
      </c>
      <c r="AE334" s="159">
        <f t="shared" si="161"/>
        <v>0</v>
      </c>
      <c r="AF334" s="159">
        <f t="shared" si="162"/>
        <v>0</v>
      </c>
      <c r="AG334" s="159">
        <f t="shared" si="163"/>
        <v>1.0999999999999999E-2</v>
      </c>
      <c r="AH334" s="160">
        <f t="shared" si="164"/>
        <v>938.40100000000007</v>
      </c>
      <c r="AI334" s="135">
        <f t="shared" si="165"/>
        <v>0.30663330495172103</v>
      </c>
      <c r="AJ334" s="135">
        <f t="shared" si="166"/>
        <v>0.5391277289772709</v>
      </c>
      <c r="AK334" s="135">
        <f t="shared" si="167"/>
        <v>5.5529565718706604E-2</v>
      </c>
      <c r="AL334" s="135">
        <f t="shared" si="168"/>
        <v>9.8697678284656545E-2</v>
      </c>
      <c r="AM334" s="135">
        <f t="shared" si="169"/>
        <v>0</v>
      </c>
      <c r="AN334" s="135">
        <f t="shared" si="170"/>
        <v>0</v>
      </c>
      <c r="AO334" s="135">
        <f t="shared" si="171"/>
        <v>1.172206764485545E-5</v>
      </c>
      <c r="AP334" s="159">
        <f>IFERROR(VLOOKUP(A334,人口!$A$2:$E$1748,5,0),0)</f>
        <v>40955</v>
      </c>
      <c r="AQ334" s="159">
        <f t="shared" si="146"/>
        <v>0</v>
      </c>
      <c r="AR334" s="159">
        <f t="shared" si="147"/>
        <v>0</v>
      </c>
      <c r="AS334" s="159">
        <f t="shared" si="148"/>
        <v>0</v>
      </c>
      <c r="AT334" s="159">
        <f t="shared" si="149"/>
        <v>1</v>
      </c>
      <c r="AU334" s="159">
        <f t="shared" si="150"/>
        <v>0</v>
      </c>
      <c r="AV334" s="159">
        <f t="shared" si="151"/>
        <v>0</v>
      </c>
      <c r="AW334" s="159">
        <f t="shared" si="152"/>
        <v>0</v>
      </c>
      <c r="AX334" s="159">
        <f t="shared" si="172"/>
        <v>0</v>
      </c>
      <c r="AY334" s="159" t="str">
        <f t="shared" si="173"/>
        <v>3万～10万人未満の市町村平均</v>
      </c>
      <c r="AZ334" s="159"/>
    </row>
    <row r="335" spans="1:52" x14ac:dyDescent="0.3">
      <c r="A335" t="str">
        <f t="shared" si="153"/>
        <v>06207</v>
      </c>
      <c r="B335" s="158" t="str">
        <f t="shared" si="154"/>
        <v>06207</v>
      </c>
      <c r="C335">
        <v>6</v>
      </c>
      <c r="D335" t="s">
        <v>33</v>
      </c>
      <c r="E335">
        <v>6207</v>
      </c>
      <c r="F335" t="s">
        <v>413</v>
      </c>
      <c r="G335">
        <v>178.767</v>
      </c>
      <c r="H335">
        <v>474.84399999999999</v>
      </c>
      <c r="I335">
        <v>223.82400000000001</v>
      </c>
      <c r="J335">
        <v>593.99699999999996</v>
      </c>
      <c r="K335">
        <v>107.5</v>
      </c>
      <c r="L335">
        <v>219.07499999999999</v>
      </c>
      <c r="M335">
        <v>16.224</v>
      </c>
      <c r="N335">
        <v>90.481999999999999</v>
      </c>
      <c r="O335">
        <v>0.13300000000000001</v>
      </c>
      <c r="P335">
        <v>0</v>
      </c>
      <c r="Q335">
        <v>0</v>
      </c>
      <c r="R335">
        <v>0.247</v>
      </c>
      <c r="S335">
        <v>0</v>
      </c>
      <c r="T335">
        <v>0</v>
      </c>
      <c r="U335">
        <v>1.5169999999999999</v>
      </c>
      <c r="V335">
        <v>1.9750000000000001</v>
      </c>
      <c r="W335">
        <v>22.113</v>
      </c>
      <c r="Y335" t="str">
        <f t="shared" si="155"/>
        <v>山形県</v>
      </c>
      <c r="Z335" t="str">
        <f t="shared" si="156"/>
        <v>山形県上山市</v>
      </c>
      <c r="AA335" s="159">
        <f t="shared" si="157"/>
        <v>223.82400000000001</v>
      </c>
      <c r="AB335" s="159">
        <f t="shared" si="158"/>
        <v>593.99699999999996</v>
      </c>
      <c r="AC335" s="159">
        <f t="shared" si="159"/>
        <v>219.07499999999999</v>
      </c>
      <c r="AD335" s="159">
        <f t="shared" si="160"/>
        <v>90.481999999999999</v>
      </c>
      <c r="AE335" s="159">
        <f t="shared" si="161"/>
        <v>0</v>
      </c>
      <c r="AF335" s="159">
        <f t="shared" si="162"/>
        <v>0</v>
      </c>
      <c r="AG335" s="159">
        <f t="shared" si="163"/>
        <v>1.5169999999999999</v>
      </c>
      <c r="AH335" s="160">
        <f t="shared" si="164"/>
        <v>1128.895</v>
      </c>
      <c r="AI335" s="135">
        <f t="shared" si="165"/>
        <v>0.19826821803622127</v>
      </c>
      <c r="AJ335" s="135">
        <f t="shared" si="166"/>
        <v>0.52617559649037327</v>
      </c>
      <c r="AK335" s="135">
        <f t="shared" si="167"/>
        <v>0.19406144947049991</v>
      </c>
      <c r="AL335" s="135">
        <f t="shared" si="168"/>
        <v>8.0150944064771301E-2</v>
      </c>
      <c r="AM335" s="135">
        <f t="shared" si="169"/>
        <v>0</v>
      </c>
      <c r="AN335" s="135">
        <f t="shared" si="170"/>
        <v>0</v>
      </c>
      <c r="AO335" s="135">
        <f t="shared" si="171"/>
        <v>1.3437919381341932E-3</v>
      </c>
      <c r="AP335" s="159">
        <f>IFERROR(VLOOKUP(A335,人口!$A$2:$E$1748,5,0),0)</f>
        <v>30015</v>
      </c>
      <c r="AQ335" s="159">
        <f t="shared" si="146"/>
        <v>0</v>
      </c>
      <c r="AR335" s="159">
        <f t="shared" si="147"/>
        <v>0</v>
      </c>
      <c r="AS335" s="159">
        <f t="shared" si="148"/>
        <v>0</v>
      </c>
      <c r="AT335" s="159">
        <f t="shared" si="149"/>
        <v>1</v>
      </c>
      <c r="AU335" s="159">
        <f t="shared" si="150"/>
        <v>0</v>
      </c>
      <c r="AV335" s="159">
        <f t="shared" si="151"/>
        <v>0</v>
      </c>
      <c r="AW335" s="159">
        <f t="shared" si="152"/>
        <v>0</v>
      </c>
      <c r="AX335" s="159">
        <f t="shared" si="172"/>
        <v>0</v>
      </c>
      <c r="AY335" s="159" t="str">
        <f t="shared" si="173"/>
        <v>3万～10万人未満の市町村平均</v>
      </c>
      <c r="AZ335" s="159"/>
    </row>
    <row r="336" spans="1:52" x14ac:dyDescent="0.3">
      <c r="A336" t="str">
        <f t="shared" si="153"/>
        <v>06208</v>
      </c>
      <c r="B336" s="158" t="str">
        <f t="shared" si="154"/>
        <v>06208</v>
      </c>
      <c r="C336">
        <v>6</v>
      </c>
      <c r="D336" t="s">
        <v>33</v>
      </c>
      <c r="E336">
        <v>6208</v>
      </c>
      <c r="F336" t="s">
        <v>468</v>
      </c>
      <c r="G336">
        <v>149.91</v>
      </c>
      <c r="H336">
        <v>691.2</v>
      </c>
      <c r="I336">
        <v>178.89500000000001</v>
      </c>
      <c r="J336">
        <v>824.52700000000004</v>
      </c>
      <c r="K336">
        <v>155.69999999999999</v>
      </c>
      <c r="L336">
        <v>349.42200000000003</v>
      </c>
      <c r="M336">
        <v>14.896000000000001</v>
      </c>
      <c r="N336">
        <v>86.938000000000002</v>
      </c>
      <c r="O336">
        <v>0</v>
      </c>
      <c r="P336">
        <v>0</v>
      </c>
      <c r="Q336">
        <v>0</v>
      </c>
      <c r="R336">
        <v>0.11700000000000001</v>
      </c>
      <c r="S336">
        <v>0</v>
      </c>
      <c r="T336">
        <v>0</v>
      </c>
      <c r="U336">
        <v>0.71799999999999997</v>
      </c>
      <c r="V336">
        <v>1.5229999999999999</v>
      </c>
      <c r="W336">
        <v>22.754999999999999</v>
      </c>
      <c r="Y336" t="str">
        <f t="shared" si="155"/>
        <v>山形県</v>
      </c>
      <c r="Z336" t="str">
        <f t="shared" si="156"/>
        <v>山形県村山市</v>
      </c>
      <c r="AA336" s="159">
        <f t="shared" si="157"/>
        <v>178.89500000000001</v>
      </c>
      <c r="AB336" s="159">
        <f t="shared" si="158"/>
        <v>824.52700000000004</v>
      </c>
      <c r="AC336" s="159">
        <f t="shared" si="159"/>
        <v>349.42200000000003</v>
      </c>
      <c r="AD336" s="159">
        <f t="shared" si="160"/>
        <v>86.938000000000002</v>
      </c>
      <c r="AE336" s="159">
        <f t="shared" si="161"/>
        <v>0</v>
      </c>
      <c r="AF336" s="159">
        <f t="shared" si="162"/>
        <v>0</v>
      </c>
      <c r="AG336" s="159">
        <f t="shared" si="163"/>
        <v>0.71799999999999997</v>
      </c>
      <c r="AH336" s="160">
        <f t="shared" si="164"/>
        <v>1440.5000000000002</v>
      </c>
      <c r="AI336" s="135">
        <f t="shared" si="165"/>
        <v>0.12418951752863588</v>
      </c>
      <c r="AJ336" s="135">
        <f t="shared" si="166"/>
        <v>0.57238944810829562</v>
      </c>
      <c r="AK336" s="135">
        <f t="shared" si="167"/>
        <v>0.24256994099271084</v>
      </c>
      <c r="AL336" s="135">
        <f t="shared" si="168"/>
        <v>6.0352655328011102E-2</v>
      </c>
      <c r="AM336" s="135">
        <f t="shared" si="169"/>
        <v>0</v>
      </c>
      <c r="AN336" s="135">
        <f t="shared" si="170"/>
        <v>0</v>
      </c>
      <c r="AO336" s="135">
        <f t="shared" si="171"/>
        <v>4.9843804234640744E-4</v>
      </c>
      <c r="AP336" s="159">
        <f>IFERROR(VLOOKUP(A336,人口!$A$2:$E$1748,5,0),0)</f>
        <v>23664</v>
      </c>
      <c r="AQ336" s="159">
        <f t="shared" si="146"/>
        <v>0</v>
      </c>
      <c r="AR336" s="159">
        <f t="shared" si="147"/>
        <v>0</v>
      </c>
      <c r="AS336" s="159">
        <f t="shared" si="148"/>
        <v>1</v>
      </c>
      <c r="AT336" s="159">
        <f t="shared" si="149"/>
        <v>0</v>
      </c>
      <c r="AU336" s="159">
        <f t="shared" si="150"/>
        <v>0</v>
      </c>
      <c r="AV336" s="159">
        <f t="shared" si="151"/>
        <v>0</v>
      </c>
      <c r="AW336" s="159">
        <f t="shared" si="152"/>
        <v>0</v>
      </c>
      <c r="AX336" s="159">
        <f t="shared" si="172"/>
        <v>0</v>
      </c>
      <c r="AY336" s="159" t="str">
        <f t="shared" si="173"/>
        <v>1万～3万人未満の市町村平均</v>
      </c>
      <c r="AZ336" s="159"/>
    </row>
    <row r="337" spans="1:52" x14ac:dyDescent="0.3">
      <c r="A337" t="str">
        <f t="shared" si="153"/>
        <v>06209</v>
      </c>
      <c r="B337" s="158" t="str">
        <f t="shared" si="154"/>
        <v>06209</v>
      </c>
      <c r="C337">
        <v>6</v>
      </c>
      <c r="D337" t="s">
        <v>33</v>
      </c>
      <c r="E337">
        <v>6209</v>
      </c>
      <c r="F337" t="s">
        <v>521</v>
      </c>
      <c r="G337">
        <v>185.82300000000001</v>
      </c>
      <c r="H337">
        <v>533.64599999999996</v>
      </c>
      <c r="I337">
        <v>224.6</v>
      </c>
      <c r="J337">
        <v>645.31200000000001</v>
      </c>
      <c r="K337">
        <v>124</v>
      </c>
      <c r="L337">
        <v>324.08999999999997</v>
      </c>
      <c r="M337">
        <v>24.588000000000001</v>
      </c>
      <c r="N337">
        <v>150.536</v>
      </c>
      <c r="O337">
        <v>0</v>
      </c>
      <c r="P337">
        <v>0</v>
      </c>
      <c r="Q337">
        <v>0</v>
      </c>
      <c r="R337">
        <v>0</v>
      </c>
      <c r="S337">
        <v>0</v>
      </c>
      <c r="T337">
        <v>0</v>
      </c>
      <c r="U337">
        <v>0</v>
      </c>
      <c r="V337">
        <v>1.6919999999999999</v>
      </c>
      <c r="W337">
        <v>22.478999999999999</v>
      </c>
      <c r="Y337" t="str">
        <f t="shared" si="155"/>
        <v>山形県</v>
      </c>
      <c r="Z337" t="str">
        <f t="shared" si="156"/>
        <v>山形県長井市</v>
      </c>
      <c r="AA337" s="159">
        <f t="shared" si="157"/>
        <v>224.6</v>
      </c>
      <c r="AB337" s="159">
        <f t="shared" si="158"/>
        <v>645.31200000000001</v>
      </c>
      <c r="AC337" s="159">
        <f t="shared" si="159"/>
        <v>324.08999999999997</v>
      </c>
      <c r="AD337" s="159">
        <f t="shared" si="160"/>
        <v>150.536</v>
      </c>
      <c r="AE337" s="159">
        <f t="shared" si="161"/>
        <v>0</v>
      </c>
      <c r="AF337" s="159">
        <f t="shared" si="162"/>
        <v>0</v>
      </c>
      <c r="AG337" s="159">
        <f t="shared" si="163"/>
        <v>0</v>
      </c>
      <c r="AH337" s="160">
        <f t="shared" si="164"/>
        <v>1344.538</v>
      </c>
      <c r="AI337" s="135">
        <f t="shared" si="165"/>
        <v>0.16704622703114377</v>
      </c>
      <c r="AJ337" s="135">
        <f t="shared" si="166"/>
        <v>0.47995073400677407</v>
      </c>
      <c r="AK337" s="135">
        <f t="shared" si="167"/>
        <v>0.24104190435673814</v>
      </c>
      <c r="AL337" s="135">
        <f t="shared" si="168"/>
        <v>0.11196113460534399</v>
      </c>
      <c r="AM337" s="135">
        <f t="shared" si="169"/>
        <v>0</v>
      </c>
      <c r="AN337" s="135">
        <f t="shared" si="170"/>
        <v>0</v>
      </c>
      <c r="AO337" s="135">
        <f t="shared" si="171"/>
        <v>0</v>
      </c>
      <c r="AP337" s="159">
        <f>IFERROR(VLOOKUP(A337,人口!$A$2:$E$1748,5,0),0)</f>
        <v>26492</v>
      </c>
      <c r="AQ337" s="159">
        <f t="shared" si="146"/>
        <v>0</v>
      </c>
      <c r="AR337" s="159">
        <f t="shared" si="147"/>
        <v>0</v>
      </c>
      <c r="AS337" s="159">
        <f t="shared" si="148"/>
        <v>1</v>
      </c>
      <c r="AT337" s="159">
        <f t="shared" si="149"/>
        <v>0</v>
      </c>
      <c r="AU337" s="159">
        <f t="shared" si="150"/>
        <v>0</v>
      </c>
      <c r="AV337" s="159">
        <f t="shared" si="151"/>
        <v>0</v>
      </c>
      <c r="AW337" s="159">
        <f t="shared" si="152"/>
        <v>0</v>
      </c>
      <c r="AX337" s="159">
        <f t="shared" si="172"/>
        <v>0</v>
      </c>
      <c r="AY337" s="159" t="str">
        <f t="shared" si="173"/>
        <v>1万～3万人未満の市町村平均</v>
      </c>
      <c r="AZ337" s="159"/>
    </row>
    <row r="338" spans="1:52" x14ac:dyDescent="0.3">
      <c r="A338" t="str">
        <f t="shared" si="153"/>
        <v>06210</v>
      </c>
      <c r="B338" s="158" t="str">
        <f t="shared" si="154"/>
        <v>06210</v>
      </c>
      <c r="C338">
        <v>6</v>
      </c>
      <c r="D338" t="s">
        <v>33</v>
      </c>
      <c r="E338">
        <v>6210</v>
      </c>
      <c r="F338" t="s">
        <v>575</v>
      </c>
      <c r="G338">
        <v>322.97800000000001</v>
      </c>
      <c r="H338">
        <v>566.64</v>
      </c>
      <c r="I338">
        <v>397.45800000000003</v>
      </c>
      <c r="J338">
        <v>696.75</v>
      </c>
      <c r="K338">
        <v>56.9</v>
      </c>
      <c r="L338">
        <v>138.471</v>
      </c>
      <c r="M338">
        <v>1.7490000000000001</v>
      </c>
      <c r="N338">
        <v>10.282999999999999</v>
      </c>
      <c r="O338">
        <v>0</v>
      </c>
      <c r="P338">
        <v>0</v>
      </c>
      <c r="Q338">
        <v>0</v>
      </c>
      <c r="R338">
        <v>0</v>
      </c>
      <c r="S338">
        <v>0</v>
      </c>
      <c r="T338">
        <v>0</v>
      </c>
      <c r="U338">
        <v>0</v>
      </c>
      <c r="V338">
        <v>3.2170000000000001</v>
      </c>
      <c r="W338">
        <v>45.962000000000003</v>
      </c>
      <c r="Y338" t="str">
        <f t="shared" si="155"/>
        <v>山形県</v>
      </c>
      <c r="Z338" t="str">
        <f t="shared" si="156"/>
        <v>山形県天童市</v>
      </c>
      <c r="AA338" s="159">
        <f t="shared" si="157"/>
        <v>397.45800000000003</v>
      </c>
      <c r="AB338" s="159">
        <f t="shared" si="158"/>
        <v>696.75</v>
      </c>
      <c r="AC338" s="159">
        <f t="shared" si="159"/>
        <v>138.471</v>
      </c>
      <c r="AD338" s="159">
        <f t="shared" si="160"/>
        <v>10.282999999999999</v>
      </c>
      <c r="AE338" s="159">
        <f t="shared" si="161"/>
        <v>0</v>
      </c>
      <c r="AF338" s="159">
        <f t="shared" si="162"/>
        <v>0</v>
      </c>
      <c r="AG338" s="159">
        <f t="shared" si="163"/>
        <v>0</v>
      </c>
      <c r="AH338" s="160">
        <f t="shared" si="164"/>
        <v>1242.962</v>
      </c>
      <c r="AI338" s="135">
        <f t="shared" si="165"/>
        <v>0.31976681507560167</v>
      </c>
      <c r="AJ338" s="135">
        <f t="shared" si="166"/>
        <v>0.56055615537723602</v>
      </c>
      <c r="AK338" s="135">
        <f t="shared" si="167"/>
        <v>0.11140404935951381</v>
      </c>
      <c r="AL338" s="135">
        <f t="shared" si="168"/>
        <v>8.2729801876485366E-3</v>
      </c>
      <c r="AM338" s="135">
        <f t="shared" si="169"/>
        <v>0</v>
      </c>
      <c r="AN338" s="135">
        <f t="shared" si="170"/>
        <v>0</v>
      </c>
      <c r="AO338" s="135">
        <f t="shared" si="171"/>
        <v>0</v>
      </c>
      <c r="AP338" s="159">
        <f>IFERROR(VLOOKUP(A338,人口!$A$2:$E$1748,5,0),0)</f>
        <v>61966</v>
      </c>
      <c r="AQ338" s="159">
        <f t="shared" si="146"/>
        <v>0</v>
      </c>
      <c r="AR338" s="159">
        <f t="shared" si="147"/>
        <v>0</v>
      </c>
      <c r="AS338" s="159">
        <f t="shared" si="148"/>
        <v>0</v>
      </c>
      <c r="AT338" s="159">
        <f t="shared" si="149"/>
        <v>1</v>
      </c>
      <c r="AU338" s="159">
        <f t="shared" si="150"/>
        <v>0</v>
      </c>
      <c r="AV338" s="159">
        <f t="shared" si="151"/>
        <v>0</v>
      </c>
      <c r="AW338" s="159">
        <f t="shared" si="152"/>
        <v>0</v>
      </c>
      <c r="AX338" s="159">
        <f t="shared" si="172"/>
        <v>0</v>
      </c>
      <c r="AY338" s="159" t="str">
        <f t="shared" si="173"/>
        <v>3万～10万人未満の市町村平均</v>
      </c>
      <c r="AZ338" s="159"/>
    </row>
    <row r="339" spans="1:52" x14ac:dyDescent="0.3">
      <c r="A339" t="str">
        <f t="shared" si="153"/>
        <v>06211</v>
      </c>
      <c r="B339" s="158" t="str">
        <f t="shared" si="154"/>
        <v>06211</v>
      </c>
      <c r="C339">
        <v>6</v>
      </c>
      <c r="D339" t="s">
        <v>33</v>
      </c>
      <c r="E339">
        <v>6211</v>
      </c>
      <c r="F339" t="s">
        <v>626</v>
      </c>
      <c r="G339">
        <v>255.98099999999999</v>
      </c>
      <c r="H339">
        <v>502.166</v>
      </c>
      <c r="I339">
        <v>315.04899999999998</v>
      </c>
      <c r="J339">
        <v>617.80600000000004</v>
      </c>
      <c r="K339">
        <v>87.8</v>
      </c>
      <c r="L339">
        <v>231.732</v>
      </c>
      <c r="M339">
        <v>6.3140000000000001</v>
      </c>
      <c r="N339">
        <v>34.69</v>
      </c>
      <c r="O339">
        <v>0.19600000000000001</v>
      </c>
      <c r="P339">
        <v>0</v>
      </c>
      <c r="Q339">
        <v>0</v>
      </c>
      <c r="R339">
        <v>0</v>
      </c>
      <c r="S339">
        <v>0</v>
      </c>
      <c r="T339">
        <v>0</v>
      </c>
      <c r="U339">
        <v>0</v>
      </c>
      <c r="V339">
        <v>2.5150000000000001</v>
      </c>
      <c r="W339">
        <v>35.231000000000002</v>
      </c>
      <c r="Y339" t="str">
        <f t="shared" si="155"/>
        <v>山形県</v>
      </c>
      <c r="Z339" t="str">
        <f t="shared" si="156"/>
        <v>山形県東根市</v>
      </c>
      <c r="AA339" s="159">
        <f t="shared" si="157"/>
        <v>315.04899999999998</v>
      </c>
      <c r="AB339" s="159">
        <f t="shared" si="158"/>
        <v>617.80600000000004</v>
      </c>
      <c r="AC339" s="159">
        <f t="shared" si="159"/>
        <v>231.732</v>
      </c>
      <c r="AD339" s="159">
        <f t="shared" si="160"/>
        <v>34.69</v>
      </c>
      <c r="AE339" s="159">
        <f t="shared" si="161"/>
        <v>0</v>
      </c>
      <c r="AF339" s="159">
        <f t="shared" si="162"/>
        <v>0</v>
      </c>
      <c r="AG339" s="159">
        <f t="shared" si="163"/>
        <v>0</v>
      </c>
      <c r="AH339" s="160">
        <f t="shared" si="164"/>
        <v>1199.277</v>
      </c>
      <c r="AI339" s="135">
        <f t="shared" si="165"/>
        <v>0.26269910954683529</v>
      </c>
      <c r="AJ339" s="135">
        <f t="shared" si="166"/>
        <v>0.51514871043136823</v>
      </c>
      <c r="AK339" s="135">
        <f t="shared" si="167"/>
        <v>0.19322641891739772</v>
      </c>
      <c r="AL339" s="135">
        <f t="shared" si="168"/>
        <v>2.892576110439873E-2</v>
      </c>
      <c r="AM339" s="135">
        <f t="shared" si="169"/>
        <v>0</v>
      </c>
      <c r="AN339" s="135">
        <f t="shared" si="170"/>
        <v>0</v>
      </c>
      <c r="AO339" s="135">
        <f t="shared" si="171"/>
        <v>0</v>
      </c>
      <c r="AP339" s="159">
        <f>IFERROR(VLOOKUP(A339,人口!$A$2:$E$1748,5,0),0)</f>
        <v>47954</v>
      </c>
      <c r="AQ339" s="159">
        <f t="shared" si="146"/>
        <v>0</v>
      </c>
      <c r="AR339" s="159">
        <f t="shared" si="147"/>
        <v>0</v>
      </c>
      <c r="AS339" s="159">
        <f t="shared" si="148"/>
        <v>0</v>
      </c>
      <c r="AT339" s="159">
        <f t="shared" si="149"/>
        <v>1</v>
      </c>
      <c r="AU339" s="159">
        <f t="shared" si="150"/>
        <v>0</v>
      </c>
      <c r="AV339" s="159">
        <f t="shared" si="151"/>
        <v>0</v>
      </c>
      <c r="AW339" s="159">
        <f t="shared" si="152"/>
        <v>0</v>
      </c>
      <c r="AX339" s="159">
        <f t="shared" si="172"/>
        <v>0</v>
      </c>
      <c r="AY339" s="159" t="str">
        <f t="shared" si="173"/>
        <v>3万～10万人未満の市町村平均</v>
      </c>
      <c r="AZ339" s="159"/>
    </row>
    <row r="340" spans="1:52" x14ac:dyDescent="0.3">
      <c r="A340" t="str">
        <f t="shared" si="153"/>
        <v>06212</v>
      </c>
      <c r="B340" s="158" t="str">
        <f t="shared" si="154"/>
        <v>06212</v>
      </c>
      <c r="C340">
        <v>6</v>
      </c>
      <c r="D340" t="s">
        <v>33</v>
      </c>
      <c r="E340">
        <v>6212</v>
      </c>
      <c r="F340" t="s">
        <v>679</v>
      </c>
      <c r="G340">
        <v>103.172</v>
      </c>
      <c r="H340">
        <v>1088.0340000000001</v>
      </c>
      <c r="I340">
        <v>119.77800000000001</v>
      </c>
      <c r="J340">
        <v>1263.3399999999999</v>
      </c>
      <c r="K340">
        <v>545.70000000000005</v>
      </c>
      <c r="L340">
        <v>1434.8579999999999</v>
      </c>
      <c r="M340">
        <v>3.2759999999999998</v>
      </c>
      <c r="N340">
        <v>18.274999999999999</v>
      </c>
      <c r="O340">
        <v>1.853</v>
      </c>
      <c r="P340">
        <v>0</v>
      </c>
      <c r="Q340">
        <v>2.5000000000000001E-2</v>
      </c>
      <c r="R340">
        <v>1.054</v>
      </c>
      <c r="S340">
        <v>0</v>
      </c>
      <c r="T340">
        <v>0.152</v>
      </c>
      <c r="U340">
        <v>6.4640000000000004</v>
      </c>
      <c r="V340">
        <v>1.1919999999999999</v>
      </c>
      <c r="W340">
        <v>17.206</v>
      </c>
      <c r="Y340" t="str">
        <f t="shared" si="155"/>
        <v>山形県</v>
      </c>
      <c r="Z340" t="str">
        <f t="shared" si="156"/>
        <v>山形県尾花沢市</v>
      </c>
      <c r="AA340" s="159">
        <f t="shared" si="157"/>
        <v>119.77800000000001</v>
      </c>
      <c r="AB340" s="159">
        <f t="shared" si="158"/>
        <v>1263.3399999999999</v>
      </c>
      <c r="AC340" s="159">
        <f t="shared" si="159"/>
        <v>1434.8579999999999</v>
      </c>
      <c r="AD340" s="159">
        <f t="shared" si="160"/>
        <v>18.274999999999999</v>
      </c>
      <c r="AE340" s="159">
        <f t="shared" si="161"/>
        <v>0</v>
      </c>
      <c r="AF340" s="159">
        <f t="shared" si="162"/>
        <v>0.152</v>
      </c>
      <c r="AG340" s="159">
        <f t="shared" si="163"/>
        <v>6.4640000000000004</v>
      </c>
      <c r="AH340" s="160">
        <f t="shared" si="164"/>
        <v>2842.8669999999997</v>
      </c>
      <c r="AI340" s="135">
        <f t="shared" si="165"/>
        <v>4.2132818735452632E-2</v>
      </c>
      <c r="AJ340" s="135">
        <f t="shared" si="166"/>
        <v>0.44438941392615272</v>
      </c>
      <c r="AK340" s="135">
        <f t="shared" si="167"/>
        <v>0.50472216955629656</v>
      </c>
      <c r="AL340" s="135">
        <f t="shared" si="168"/>
        <v>6.4283696704770217E-3</v>
      </c>
      <c r="AM340" s="135">
        <f t="shared" si="169"/>
        <v>0</v>
      </c>
      <c r="AN340" s="135">
        <f t="shared" si="170"/>
        <v>5.3467151294802046E-5</v>
      </c>
      <c r="AO340" s="135">
        <f t="shared" si="171"/>
        <v>2.273760960326319E-3</v>
      </c>
      <c r="AP340" s="159">
        <f>IFERROR(VLOOKUP(A340,人口!$A$2:$E$1748,5,0),0)</f>
        <v>15786</v>
      </c>
      <c r="AQ340" s="159">
        <f t="shared" si="146"/>
        <v>0</v>
      </c>
      <c r="AR340" s="159">
        <f t="shared" si="147"/>
        <v>0</v>
      </c>
      <c r="AS340" s="159">
        <f t="shared" si="148"/>
        <v>1</v>
      </c>
      <c r="AT340" s="159">
        <f t="shared" si="149"/>
        <v>0</v>
      </c>
      <c r="AU340" s="159">
        <f t="shared" si="150"/>
        <v>0</v>
      </c>
      <c r="AV340" s="159">
        <f t="shared" si="151"/>
        <v>0</v>
      </c>
      <c r="AW340" s="159">
        <f t="shared" si="152"/>
        <v>0</v>
      </c>
      <c r="AX340" s="159">
        <f t="shared" si="172"/>
        <v>0</v>
      </c>
      <c r="AY340" s="159" t="str">
        <f t="shared" si="173"/>
        <v>1万～3万人未満の市町村平均</v>
      </c>
      <c r="AZ340" s="159"/>
    </row>
    <row r="341" spans="1:52" x14ac:dyDescent="0.3">
      <c r="A341" t="str">
        <f t="shared" si="153"/>
        <v>06213</v>
      </c>
      <c r="B341" s="158" t="str">
        <f t="shared" si="154"/>
        <v>06213</v>
      </c>
      <c r="C341">
        <v>6</v>
      </c>
      <c r="D341" t="s">
        <v>33</v>
      </c>
      <c r="E341">
        <v>6213</v>
      </c>
      <c r="F341" t="s">
        <v>732</v>
      </c>
      <c r="G341">
        <v>190.01300000000001</v>
      </c>
      <c r="H341">
        <v>351.89</v>
      </c>
      <c r="I341">
        <v>234.798</v>
      </c>
      <c r="J341">
        <v>434.88099999999997</v>
      </c>
      <c r="K341">
        <v>75.099999999999994</v>
      </c>
      <c r="L341">
        <v>140.256</v>
      </c>
      <c r="M341">
        <v>1.7869999999999999</v>
      </c>
      <c r="N341">
        <v>10.568</v>
      </c>
      <c r="O341">
        <v>0</v>
      </c>
      <c r="P341">
        <v>0</v>
      </c>
      <c r="Q341">
        <v>0</v>
      </c>
      <c r="R341">
        <v>3.0000000000000001E-3</v>
      </c>
      <c r="S341">
        <v>0</v>
      </c>
      <c r="T341">
        <v>0</v>
      </c>
      <c r="U341">
        <v>1.4999999999999999E-2</v>
      </c>
      <c r="V341">
        <v>1.885</v>
      </c>
      <c r="W341">
        <v>22.969000000000001</v>
      </c>
      <c r="Y341" t="str">
        <f t="shared" si="155"/>
        <v>山形県</v>
      </c>
      <c r="Z341" t="str">
        <f t="shared" si="156"/>
        <v>山形県南陽市</v>
      </c>
      <c r="AA341" s="159">
        <f t="shared" si="157"/>
        <v>234.798</v>
      </c>
      <c r="AB341" s="159">
        <f t="shared" si="158"/>
        <v>434.88099999999997</v>
      </c>
      <c r="AC341" s="159">
        <f t="shared" si="159"/>
        <v>140.256</v>
      </c>
      <c r="AD341" s="159">
        <f t="shared" si="160"/>
        <v>10.568</v>
      </c>
      <c r="AE341" s="159">
        <f t="shared" si="161"/>
        <v>0</v>
      </c>
      <c r="AF341" s="159">
        <f t="shared" si="162"/>
        <v>0</v>
      </c>
      <c r="AG341" s="159">
        <f t="shared" si="163"/>
        <v>1.4999999999999999E-2</v>
      </c>
      <c r="AH341" s="160">
        <f t="shared" si="164"/>
        <v>820.51799999999992</v>
      </c>
      <c r="AI341" s="135">
        <f t="shared" si="165"/>
        <v>0.28615825612600826</v>
      </c>
      <c r="AJ341" s="135">
        <f t="shared" si="166"/>
        <v>0.53000787307530128</v>
      </c>
      <c r="AK341" s="135">
        <f t="shared" si="167"/>
        <v>0.17093592096699892</v>
      </c>
      <c r="AL341" s="135">
        <f t="shared" si="168"/>
        <v>1.287966869709135E-2</v>
      </c>
      <c r="AM341" s="135">
        <f t="shared" si="169"/>
        <v>0</v>
      </c>
      <c r="AN341" s="135">
        <f t="shared" si="170"/>
        <v>0</v>
      </c>
      <c r="AO341" s="135">
        <f t="shared" si="171"/>
        <v>1.8281134600337837E-5</v>
      </c>
      <c r="AP341" s="159">
        <f>IFERROR(VLOOKUP(A341,人口!$A$2:$E$1748,5,0),0)</f>
        <v>31150</v>
      </c>
      <c r="AQ341" s="159">
        <f t="shared" si="146"/>
        <v>0</v>
      </c>
      <c r="AR341" s="159">
        <f t="shared" si="147"/>
        <v>0</v>
      </c>
      <c r="AS341" s="159">
        <f t="shared" si="148"/>
        <v>0</v>
      </c>
      <c r="AT341" s="159">
        <f t="shared" si="149"/>
        <v>1</v>
      </c>
      <c r="AU341" s="159">
        <f t="shared" si="150"/>
        <v>0</v>
      </c>
      <c r="AV341" s="159">
        <f t="shared" si="151"/>
        <v>0</v>
      </c>
      <c r="AW341" s="159">
        <f t="shared" si="152"/>
        <v>0</v>
      </c>
      <c r="AX341" s="159">
        <f t="shared" si="172"/>
        <v>0</v>
      </c>
      <c r="AY341" s="159" t="str">
        <f t="shared" si="173"/>
        <v>3万～10万人未満の市町村平均</v>
      </c>
      <c r="AZ341" s="159"/>
    </row>
    <row r="342" spans="1:52" x14ac:dyDescent="0.3">
      <c r="A342" t="str">
        <f t="shared" si="153"/>
        <v>06301</v>
      </c>
      <c r="B342" s="158" t="str">
        <f t="shared" si="154"/>
        <v>06301</v>
      </c>
      <c r="C342">
        <v>6</v>
      </c>
      <c r="D342" t="s">
        <v>33</v>
      </c>
      <c r="E342">
        <v>6301</v>
      </c>
      <c r="F342" t="s">
        <v>786</v>
      </c>
      <c r="G342">
        <v>72.94</v>
      </c>
      <c r="H342">
        <v>122.864</v>
      </c>
      <c r="I342">
        <v>90.335999999999999</v>
      </c>
      <c r="J342">
        <v>152.02000000000001</v>
      </c>
      <c r="K342">
        <v>3.3</v>
      </c>
      <c r="L342">
        <v>5.4039999999999999</v>
      </c>
      <c r="M342">
        <v>0.34300000000000003</v>
      </c>
      <c r="N342">
        <v>2.0670000000000002</v>
      </c>
      <c r="O342">
        <v>0</v>
      </c>
      <c r="P342">
        <v>0</v>
      </c>
      <c r="Q342">
        <v>0</v>
      </c>
      <c r="R342">
        <v>2.8000000000000001E-2</v>
      </c>
      <c r="S342">
        <v>0</v>
      </c>
      <c r="T342">
        <v>0</v>
      </c>
      <c r="U342">
        <v>0.17199999999999999</v>
      </c>
      <c r="V342">
        <v>0.51300000000000001</v>
      </c>
      <c r="W342">
        <v>7.6239999999999997</v>
      </c>
      <c r="Y342" t="str">
        <f t="shared" si="155"/>
        <v>山形県</v>
      </c>
      <c r="Z342" t="str">
        <f t="shared" si="156"/>
        <v>山形県山辺町</v>
      </c>
      <c r="AA342" s="159">
        <f t="shared" si="157"/>
        <v>90.335999999999999</v>
      </c>
      <c r="AB342" s="159">
        <f t="shared" si="158"/>
        <v>152.02000000000001</v>
      </c>
      <c r="AC342" s="159">
        <f t="shared" si="159"/>
        <v>5.4039999999999999</v>
      </c>
      <c r="AD342" s="159">
        <f t="shared" si="160"/>
        <v>2.0670000000000002</v>
      </c>
      <c r="AE342" s="159">
        <f t="shared" si="161"/>
        <v>0</v>
      </c>
      <c r="AF342" s="159">
        <f t="shared" si="162"/>
        <v>0</v>
      </c>
      <c r="AG342" s="159">
        <f t="shared" si="163"/>
        <v>0.17199999999999999</v>
      </c>
      <c r="AH342" s="160">
        <f t="shared" si="164"/>
        <v>249.999</v>
      </c>
      <c r="AI342" s="135">
        <f t="shared" si="165"/>
        <v>0.36134544538178154</v>
      </c>
      <c r="AJ342" s="135">
        <f t="shared" si="166"/>
        <v>0.60808243232972936</v>
      </c>
      <c r="AK342" s="135">
        <f t="shared" si="167"/>
        <v>2.1616086464345857E-2</v>
      </c>
      <c r="AL342" s="135">
        <f t="shared" si="168"/>
        <v>8.268033072132289E-3</v>
      </c>
      <c r="AM342" s="135">
        <f t="shared" si="169"/>
        <v>0</v>
      </c>
      <c r="AN342" s="135">
        <f t="shared" si="170"/>
        <v>0</v>
      </c>
      <c r="AO342" s="135">
        <f t="shared" si="171"/>
        <v>6.8800275201100799E-4</v>
      </c>
      <c r="AP342" s="159">
        <f>IFERROR(VLOOKUP(A342,人口!$A$2:$E$1748,5,0),0)</f>
        <v>14197</v>
      </c>
      <c r="AQ342" s="159">
        <f t="shared" si="146"/>
        <v>0</v>
      </c>
      <c r="AR342" s="159">
        <f t="shared" si="147"/>
        <v>0</v>
      </c>
      <c r="AS342" s="159">
        <f t="shared" si="148"/>
        <v>1</v>
      </c>
      <c r="AT342" s="159">
        <f t="shared" si="149"/>
        <v>0</v>
      </c>
      <c r="AU342" s="159">
        <f t="shared" si="150"/>
        <v>0</v>
      </c>
      <c r="AV342" s="159">
        <f t="shared" si="151"/>
        <v>0</v>
      </c>
      <c r="AW342" s="159">
        <f t="shared" si="152"/>
        <v>0</v>
      </c>
      <c r="AX342" s="159">
        <f t="shared" si="172"/>
        <v>0</v>
      </c>
      <c r="AY342" s="159" t="str">
        <f t="shared" si="173"/>
        <v>1万～3万人未満の市町村平均</v>
      </c>
      <c r="AZ342" s="159"/>
    </row>
    <row r="343" spans="1:52" x14ac:dyDescent="0.3">
      <c r="A343" t="str">
        <f t="shared" si="153"/>
        <v>06302</v>
      </c>
      <c r="B343" s="158" t="str">
        <f t="shared" si="154"/>
        <v>06302</v>
      </c>
      <c r="C343">
        <v>6</v>
      </c>
      <c r="D343" t="s">
        <v>33</v>
      </c>
      <c r="E343">
        <v>6302</v>
      </c>
      <c r="F343" t="s">
        <v>837</v>
      </c>
      <c r="G343">
        <v>60.985999999999997</v>
      </c>
      <c r="H343">
        <v>91.578000000000003</v>
      </c>
      <c r="I343">
        <v>75.165999999999997</v>
      </c>
      <c r="J343">
        <v>112.849</v>
      </c>
      <c r="K343">
        <v>0</v>
      </c>
      <c r="L343">
        <v>0</v>
      </c>
      <c r="M343">
        <v>0</v>
      </c>
      <c r="N343">
        <v>0</v>
      </c>
      <c r="O343">
        <v>0</v>
      </c>
      <c r="P343">
        <v>0</v>
      </c>
      <c r="Q343">
        <v>0</v>
      </c>
      <c r="R343">
        <v>0</v>
      </c>
      <c r="S343">
        <v>0</v>
      </c>
      <c r="T343">
        <v>0</v>
      </c>
      <c r="U343">
        <v>0</v>
      </c>
      <c r="V343">
        <v>0.53</v>
      </c>
      <c r="W343">
        <v>7.76</v>
      </c>
      <c r="Y343" t="str">
        <f t="shared" si="155"/>
        <v>山形県</v>
      </c>
      <c r="Z343" t="str">
        <f t="shared" si="156"/>
        <v>山形県中山町</v>
      </c>
      <c r="AA343" s="159">
        <f t="shared" si="157"/>
        <v>75.165999999999997</v>
      </c>
      <c r="AB343" s="159">
        <f t="shared" si="158"/>
        <v>112.849</v>
      </c>
      <c r="AC343" s="159">
        <f t="shared" si="159"/>
        <v>0</v>
      </c>
      <c r="AD343" s="159">
        <f t="shared" si="160"/>
        <v>0</v>
      </c>
      <c r="AE343" s="159">
        <f t="shared" si="161"/>
        <v>0</v>
      </c>
      <c r="AF343" s="159">
        <f t="shared" si="162"/>
        <v>0</v>
      </c>
      <c r="AG343" s="159">
        <f t="shared" si="163"/>
        <v>0</v>
      </c>
      <c r="AH343" s="160">
        <f t="shared" si="164"/>
        <v>188.01499999999999</v>
      </c>
      <c r="AI343" s="135">
        <f t="shared" si="165"/>
        <v>0.39978725101720608</v>
      </c>
      <c r="AJ343" s="135">
        <f t="shared" si="166"/>
        <v>0.60021274898279398</v>
      </c>
      <c r="AK343" s="135">
        <f t="shared" si="167"/>
        <v>0</v>
      </c>
      <c r="AL343" s="135">
        <f t="shared" si="168"/>
        <v>0</v>
      </c>
      <c r="AM343" s="135">
        <f t="shared" si="169"/>
        <v>0</v>
      </c>
      <c r="AN343" s="135">
        <f t="shared" si="170"/>
        <v>0</v>
      </c>
      <c r="AO343" s="135">
        <f t="shared" si="171"/>
        <v>0</v>
      </c>
      <c r="AP343" s="159">
        <f>IFERROR(VLOOKUP(A343,人口!$A$2:$E$1748,5,0),0)</f>
        <v>11177</v>
      </c>
      <c r="AQ343" s="159">
        <f t="shared" si="146"/>
        <v>0</v>
      </c>
      <c r="AR343" s="159">
        <f t="shared" si="147"/>
        <v>0</v>
      </c>
      <c r="AS343" s="159">
        <f t="shared" si="148"/>
        <v>1</v>
      </c>
      <c r="AT343" s="159">
        <f t="shared" si="149"/>
        <v>0</v>
      </c>
      <c r="AU343" s="159">
        <f t="shared" si="150"/>
        <v>0</v>
      </c>
      <c r="AV343" s="159">
        <f t="shared" si="151"/>
        <v>0</v>
      </c>
      <c r="AW343" s="159">
        <f t="shared" si="152"/>
        <v>0</v>
      </c>
      <c r="AX343" s="159">
        <f t="shared" si="172"/>
        <v>0</v>
      </c>
      <c r="AY343" s="159" t="str">
        <f t="shared" si="173"/>
        <v>1万～3万人未満の市町村平均</v>
      </c>
      <c r="AZ343" s="159"/>
    </row>
    <row r="344" spans="1:52" x14ac:dyDescent="0.3">
      <c r="A344" t="str">
        <f t="shared" si="153"/>
        <v>06321</v>
      </c>
      <c r="B344" s="158" t="str">
        <f t="shared" si="154"/>
        <v>06321</v>
      </c>
      <c r="C344">
        <v>6</v>
      </c>
      <c r="D344" t="s">
        <v>33</v>
      </c>
      <c r="E344">
        <v>6321</v>
      </c>
      <c r="F344" t="s">
        <v>889</v>
      </c>
      <c r="G344">
        <v>113.87</v>
      </c>
      <c r="H344">
        <v>255.364</v>
      </c>
      <c r="I344">
        <v>139.01300000000001</v>
      </c>
      <c r="J344">
        <v>311.79300000000001</v>
      </c>
      <c r="K344">
        <v>0</v>
      </c>
      <c r="L344">
        <v>0</v>
      </c>
      <c r="M344">
        <v>0.97099999999999997</v>
      </c>
      <c r="N344">
        <v>5.6950000000000003</v>
      </c>
      <c r="O344">
        <v>0.26600000000000001</v>
      </c>
      <c r="P344">
        <v>0</v>
      </c>
      <c r="Q344">
        <v>0</v>
      </c>
      <c r="R344">
        <v>4.2000000000000003E-2</v>
      </c>
      <c r="S344">
        <v>0</v>
      </c>
      <c r="T344">
        <v>0</v>
      </c>
      <c r="U344">
        <v>0.26</v>
      </c>
      <c r="V344">
        <v>0.745</v>
      </c>
      <c r="W344">
        <v>10.836</v>
      </c>
      <c r="Y344" t="str">
        <f t="shared" si="155"/>
        <v>山形県</v>
      </c>
      <c r="Z344" t="str">
        <f t="shared" si="156"/>
        <v>山形県河北町</v>
      </c>
      <c r="AA344" s="159">
        <f t="shared" si="157"/>
        <v>139.01300000000001</v>
      </c>
      <c r="AB344" s="159">
        <f t="shared" si="158"/>
        <v>311.79300000000001</v>
      </c>
      <c r="AC344" s="159">
        <f t="shared" si="159"/>
        <v>0</v>
      </c>
      <c r="AD344" s="159">
        <f t="shared" si="160"/>
        <v>5.6950000000000003</v>
      </c>
      <c r="AE344" s="159">
        <f t="shared" si="161"/>
        <v>0</v>
      </c>
      <c r="AF344" s="159">
        <f t="shared" si="162"/>
        <v>0</v>
      </c>
      <c r="AG344" s="159">
        <f t="shared" si="163"/>
        <v>0.26</v>
      </c>
      <c r="AH344" s="160">
        <f t="shared" si="164"/>
        <v>456.76100000000002</v>
      </c>
      <c r="AI344" s="135">
        <f t="shared" si="165"/>
        <v>0.30434516081714508</v>
      </c>
      <c r="AJ344" s="135">
        <f t="shared" si="166"/>
        <v>0.68261738633552338</v>
      </c>
      <c r="AK344" s="135">
        <f t="shared" si="167"/>
        <v>0</v>
      </c>
      <c r="AL344" s="135">
        <f t="shared" si="168"/>
        <v>1.2468227366171805E-2</v>
      </c>
      <c r="AM344" s="135">
        <f t="shared" si="169"/>
        <v>0</v>
      </c>
      <c r="AN344" s="135">
        <f t="shared" si="170"/>
        <v>0</v>
      </c>
      <c r="AO344" s="135">
        <f t="shared" si="171"/>
        <v>5.6922548115973122E-4</v>
      </c>
      <c r="AP344" s="159">
        <f>IFERROR(VLOOKUP(A344,人口!$A$2:$E$1748,5,0),0)</f>
        <v>18377</v>
      </c>
      <c r="AQ344" s="159">
        <f t="shared" si="146"/>
        <v>0</v>
      </c>
      <c r="AR344" s="159">
        <f t="shared" si="147"/>
        <v>0</v>
      </c>
      <c r="AS344" s="159">
        <f t="shared" si="148"/>
        <v>1</v>
      </c>
      <c r="AT344" s="159">
        <f t="shared" si="149"/>
        <v>0</v>
      </c>
      <c r="AU344" s="159">
        <f t="shared" si="150"/>
        <v>0</v>
      </c>
      <c r="AV344" s="159">
        <f t="shared" si="151"/>
        <v>0</v>
      </c>
      <c r="AW344" s="159">
        <f t="shared" si="152"/>
        <v>0</v>
      </c>
      <c r="AX344" s="159">
        <f t="shared" si="172"/>
        <v>0</v>
      </c>
      <c r="AY344" s="159" t="str">
        <f t="shared" si="173"/>
        <v>1万～3万人未満の市町村平均</v>
      </c>
      <c r="AZ344" s="159"/>
    </row>
    <row r="345" spans="1:52" x14ac:dyDescent="0.3">
      <c r="A345" t="str">
        <f t="shared" si="153"/>
        <v>06322</v>
      </c>
      <c r="B345" s="158" t="str">
        <f t="shared" si="154"/>
        <v>06322</v>
      </c>
      <c r="C345">
        <v>6</v>
      </c>
      <c r="D345" t="s">
        <v>33</v>
      </c>
      <c r="E345">
        <v>6322</v>
      </c>
      <c r="F345" t="s">
        <v>942</v>
      </c>
      <c r="G345">
        <v>45.49</v>
      </c>
      <c r="H345">
        <v>77.340999999999994</v>
      </c>
      <c r="I345">
        <v>54.835000000000001</v>
      </c>
      <c r="J345">
        <v>93.286000000000001</v>
      </c>
      <c r="K345">
        <v>432.2</v>
      </c>
      <c r="L345">
        <v>1195.8810000000001</v>
      </c>
      <c r="M345">
        <v>45.753999999999998</v>
      </c>
      <c r="N345">
        <v>268.44900000000001</v>
      </c>
      <c r="O345">
        <v>0</v>
      </c>
      <c r="P345">
        <v>0</v>
      </c>
      <c r="Q345">
        <v>0</v>
      </c>
      <c r="R345">
        <v>0</v>
      </c>
      <c r="S345">
        <v>0</v>
      </c>
      <c r="T345">
        <v>0</v>
      </c>
      <c r="U345">
        <v>0</v>
      </c>
      <c r="V345">
        <v>0.26700000000000002</v>
      </c>
      <c r="W345">
        <v>4.0069999999999997</v>
      </c>
      <c r="Y345" t="str">
        <f t="shared" si="155"/>
        <v>山形県</v>
      </c>
      <c r="Z345" t="str">
        <f t="shared" si="156"/>
        <v>山形県西川町</v>
      </c>
      <c r="AA345" s="159">
        <f t="shared" si="157"/>
        <v>54.835000000000001</v>
      </c>
      <c r="AB345" s="159">
        <f t="shared" si="158"/>
        <v>93.286000000000001</v>
      </c>
      <c r="AC345" s="159">
        <f t="shared" si="159"/>
        <v>1195.8810000000001</v>
      </c>
      <c r="AD345" s="159">
        <f t="shared" si="160"/>
        <v>268.44900000000001</v>
      </c>
      <c r="AE345" s="159">
        <f t="shared" si="161"/>
        <v>0</v>
      </c>
      <c r="AF345" s="159">
        <f t="shared" si="162"/>
        <v>0</v>
      </c>
      <c r="AG345" s="159">
        <f t="shared" si="163"/>
        <v>0</v>
      </c>
      <c r="AH345" s="160">
        <f t="shared" si="164"/>
        <v>1612.4510000000002</v>
      </c>
      <c r="AI345" s="135">
        <f t="shared" si="165"/>
        <v>3.4007234948534866E-2</v>
      </c>
      <c r="AJ345" s="135">
        <f t="shared" si="166"/>
        <v>5.7853540975818789E-2</v>
      </c>
      <c r="AK345" s="135">
        <f t="shared" si="167"/>
        <v>0.74165416499478121</v>
      </c>
      <c r="AL345" s="135">
        <f t="shared" si="168"/>
        <v>0.16648505908086508</v>
      </c>
      <c r="AM345" s="135">
        <f t="shared" si="169"/>
        <v>0</v>
      </c>
      <c r="AN345" s="135">
        <f t="shared" si="170"/>
        <v>0</v>
      </c>
      <c r="AO345" s="135">
        <f t="shared" si="171"/>
        <v>0</v>
      </c>
      <c r="AP345" s="159">
        <f>IFERROR(VLOOKUP(A345,人口!$A$2:$E$1748,5,0),0)</f>
        <v>5249</v>
      </c>
      <c r="AQ345" s="159">
        <f t="shared" si="146"/>
        <v>0</v>
      </c>
      <c r="AR345" s="159">
        <f t="shared" si="147"/>
        <v>1</v>
      </c>
      <c r="AS345" s="159">
        <f t="shared" si="148"/>
        <v>0</v>
      </c>
      <c r="AT345" s="159">
        <f t="shared" si="149"/>
        <v>0</v>
      </c>
      <c r="AU345" s="159">
        <f t="shared" si="150"/>
        <v>0</v>
      </c>
      <c r="AV345" s="159">
        <f t="shared" si="151"/>
        <v>0</v>
      </c>
      <c r="AW345" s="159">
        <f t="shared" si="152"/>
        <v>0</v>
      </c>
      <c r="AX345" s="159">
        <f t="shared" si="172"/>
        <v>0</v>
      </c>
      <c r="AY345" s="159" t="str">
        <f t="shared" si="173"/>
        <v>5千～1万人未満の市町村平均</v>
      </c>
      <c r="AZ345" s="159"/>
    </row>
    <row r="346" spans="1:52" x14ac:dyDescent="0.3">
      <c r="A346" t="str">
        <f t="shared" si="153"/>
        <v>06323</v>
      </c>
      <c r="B346" s="158" t="str">
        <f t="shared" si="154"/>
        <v>06323</v>
      </c>
      <c r="C346">
        <v>6</v>
      </c>
      <c r="D346" t="s">
        <v>33</v>
      </c>
      <c r="E346">
        <v>6323</v>
      </c>
      <c r="F346" t="s">
        <v>847</v>
      </c>
      <c r="G346">
        <v>57.813000000000002</v>
      </c>
      <c r="H346">
        <v>247.684</v>
      </c>
      <c r="I346">
        <v>70.08</v>
      </c>
      <c r="J346">
        <v>300.36799999999999</v>
      </c>
      <c r="K346">
        <v>65.2</v>
      </c>
      <c r="L346">
        <v>152.45400000000001</v>
      </c>
      <c r="M346">
        <v>14.169</v>
      </c>
      <c r="N346">
        <v>85.23</v>
      </c>
      <c r="O346">
        <v>0</v>
      </c>
      <c r="P346">
        <v>0</v>
      </c>
      <c r="Q346">
        <v>0</v>
      </c>
      <c r="R346">
        <v>0</v>
      </c>
      <c r="S346">
        <v>0</v>
      </c>
      <c r="T346">
        <v>0</v>
      </c>
      <c r="U346">
        <v>0</v>
      </c>
      <c r="V346">
        <v>0.33400000000000002</v>
      </c>
      <c r="W346">
        <v>4.7489999999999997</v>
      </c>
      <c r="Y346" t="str">
        <f t="shared" si="155"/>
        <v>山形県</v>
      </c>
      <c r="Z346" t="str">
        <f t="shared" si="156"/>
        <v>山形県朝日町</v>
      </c>
      <c r="AA346" s="159">
        <f t="shared" si="157"/>
        <v>70.08</v>
      </c>
      <c r="AB346" s="159">
        <f t="shared" si="158"/>
        <v>300.36799999999999</v>
      </c>
      <c r="AC346" s="159">
        <f t="shared" si="159"/>
        <v>152.45400000000001</v>
      </c>
      <c r="AD346" s="159">
        <f t="shared" si="160"/>
        <v>85.23</v>
      </c>
      <c r="AE346" s="159">
        <f t="shared" si="161"/>
        <v>0</v>
      </c>
      <c r="AF346" s="159">
        <f t="shared" si="162"/>
        <v>0</v>
      </c>
      <c r="AG346" s="159">
        <f t="shared" si="163"/>
        <v>0</v>
      </c>
      <c r="AH346" s="160">
        <f t="shared" si="164"/>
        <v>608.13200000000006</v>
      </c>
      <c r="AI346" s="135">
        <f t="shared" si="165"/>
        <v>0.11523813908822425</v>
      </c>
      <c r="AJ346" s="135">
        <f t="shared" si="166"/>
        <v>0.49391908335690271</v>
      </c>
      <c r="AK346" s="135">
        <f t="shared" si="167"/>
        <v>0.2506922839120454</v>
      </c>
      <c r="AL346" s="135">
        <f t="shared" si="168"/>
        <v>0.14015049364282753</v>
      </c>
      <c r="AM346" s="135">
        <f t="shared" si="169"/>
        <v>0</v>
      </c>
      <c r="AN346" s="135">
        <f t="shared" si="170"/>
        <v>0</v>
      </c>
      <c r="AO346" s="135">
        <f t="shared" si="171"/>
        <v>0</v>
      </c>
      <c r="AP346" s="159">
        <f>IFERROR(VLOOKUP(A346,人口!$A$2:$E$1748,5,0),0)</f>
        <v>6714</v>
      </c>
      <c r="AQ346" s="159">
        <f t="shared" si="146"/>
        <v>0</v>
      </c>
      <c r="AR346" s="159">
        <f t="shared" si="147"/>
        <v>1</v>
      </c>
      <c r="AS346" s="159">
        <f t="shared" si="148"/>
        <v>0</v>
      </c>
      <c r="AT346" s="159">
        <f t="shared" si="149"/>
        <v>0</v>
      </c>
      <c r="AU346" s="159">
        <f t="shared" si="150"/>
        <v>0</v>
      </c>
      <c r="AV346" s="159">
        <f t="shared" si="151"/>
        <v>0</v>
      </c>
      <c r="AW346" s="159">
        <f t="shared" si="152"/>
        <v>0</v>
      </c>
      <c r="AX346" s="159">
        <f t="shared" si="172"/>
        <v>0</v>
      </c>
      <c r="AY346" s="159" t="str">
        <f t="shared" si="173"/>
        <v>5千～1万人未満の市町村平均</v>
      </c>
      <c r="AZ346" s="159"/>
    </row>
    <row r="347" spans="1:52" x14ac:dyDescent="0.3">
      <c r="A347" t="str">
        <f t="shared" si="153"/>
        <v>06324</v>
      </c>
      <c r="B347" s="158" t="str">
        <f t="shared" si="154"/>
        <v>06324</v>
      </c>
      <c r="C347">
        <v>6</v>
      </c>
      <c r="D347" t="s">
        <v>33</v>
      </c>
      <c r="E347">
        <v>6324</v>
      </c>
      <c r="F347" t="s">
        <v>1034</v>
      </c>
      <c r="G347">
        <v>58.488</v>
      </c>
      <c r="H347">
        <v>169.12200000000001</v>
      </c>
      <c r="I347">
        <v>71.581999999999994</v>
      </c>
      <c r="J347">
        <v>206.96299999999999</v>
      </c>
      <c r="K347">
        <v>129</v>
      </c>
      <c r="L347">
        <v>298.99900000000002</v>
      </c>
      <c r="M347">
        <v>11.388999999999999</v>
      </c>
      <c r="N347">
        <v>69.730999999999995</v>
      </c>
      <c r="O347">
        <v>0</v>
      </c>
      <c r="P347">
        <v>0</v>
      </c>
      <c r="Q347">
        <v>0</v>
      </c>
      <c r="R347">
        <v>0</v>
      </c>
      <c r="S347">
        <v>0</v>
      </c>
      <c r="T347">
        <v>0</v>
      </c>
      <c r="U347">
        <v>0</v>
      </c>
      <c r="V347">
        <v>0.42499999999999999</v>
      </c>
      <c r="W347">
        <v>7.2830000000000004</v>
      </c>
      <c r="Y347" t="str">
        <f t="shared" si="155"/>
        <v>山形県</v>
      </c>
      <c r="Z347" t="str">
        <f t="shared" si="156"/>
        <v>山形県大江町</v>
      </c>
      <c r="AA347" s="159">
        <f t="shared" si="157"/>
        <v>71.581999999999994</v>
      </c>
      <c r="AB347" s="159">
        <f t="shared" si="158"/>
        <v>206.96299999999999</v>
      </c>
      <c r="AC347" s="159">
        <f t="shared" si="159"/>
        <v>298.99900000000002</v>
      </c>
      <c r="AD347" s="159">
        <f t="shared" si="160"/>
        <v>69.730999999999995</v>
      </c>
      <c r="AE347" s="159">
        <f t="shared" si="161"/>
        <v>0</v>
      </c>
      <c r="AF347" s="159">
        <f t="shared" si="162"/>
        <v>0</v>
      </c>
      <c r="AG347" s="159">
        <f t="shared" si="163"/>
        <v>0</v>
      </c>
      <c r="AH347" s="160">
        <f t="shared" si="164"/>
        <v>647.27499999999998</v>
      </c>
      <c r="AI347" s="135">
        <f t="shared" si="165"/>
        <v>0.11058978023251322</v>
      </c>
      <c r="AJ347" s="135">
        <f t="shared" si="166"/>
        <v>0.31974508516472905</v>
      </c>
      <c r="AK347" s="135">
        <f t="shared" si="167"/>
        <v>0.46193503534046587</v>
      </c>
      <c r="AL347" s="135">
        <f t="shared" si="168"/>
        <v>0.10773009926229191</v>
      </c>
      <c r="AM347" s="135">
        <f t="shared" si="169"/>
        <v>0</v>
      </c>
      <c r="AN347" s="135">
        <f t="shared" si="170"/>
        <v>0</v>
      </c>
      <c r="AO347" s="135">
        <f t="shared" si="171"/>
        <v>0</v>
      </c>
      <c r="AP347" s="159">
        <f>IFERROR(VLOOKUP(A347,人口!$A$2:$E$1748,5,0),0)</f>
        <v>8007</v>
      </c>
      <c r="AQ347" s="159">
        <f t="shared" si="146"/>
        <v>0</v>
      </c>
      <c r="AR347" s="159">
        <f t="shared" si="147"/>
        <v>1</v>
      </c>
      <c r="AS347" s="159">
        <f t="shared" si="148"/>
        <v>0</v>
      </c>
      <c r="AT347" s="159">
        <f t="shared" si="149"/>
        <v>0</v>
      </c>
      <c r="AU347" s="159">
        <f t="shared" si="150"/>
        <v>0</v>
      </c>
      <c r="AV347" s="159">
        <f t="shared" si="151"/>
        <v>0</v>
      </c>
      <c r="AW347" s="159">
        <f t="shared" si="152"/>
        <v>0</v>
      </c>
      <c r="AX347" s="159">
        <f t="shared" si="172"/>
        <v>0</v>
      </c>
      <c r="AY347" s="159" t="str">
        <f t="shared" si="173"/>
        <v>5千～1万人未満の市町村平均</v>
      </c>
      <c r="AZ347" s="159"/>
    </row>
    <row r="348" spans="1:52" x14ac:dyDescent="0.3">
      <c r="A348" t="str">
        <f t="shared" si="153"/>
        <v>06341</v>
      </c>
      <c r="B348" s="158" t="str">
        <f t="shared" si="154"/>
        <v>06341</v>
      </c>
      <c r="C348">
        <v>6</v>
      </c>
      <c r="D348" t="s">
        <v>33</v>
      </c>
      <c r="E348">
        <v>6341</v>
      </c>
      <c r="F348" t="s">
        <v>1079</v>
      </c>
      <c r="G348">
        <v>50.238999999999997</v>
      </c>
      <c r="H348">
        <v>216.87200000000001</v>
      </c>
      <c r="I348">
        <v>57.768000000000001</v>
      </c>
      <c r="J348">
        <v>249.203</v>
      </c>
      <c r="K348">
        <v>291.39999999999998</v>
      </c>
      <c r="L348">
        <v>675.54700000000003</v>
      </c>
      <c r="M348">
        <v>1.5089999999999999</v>
      </c>
      <c r="N348">
        <v>8.8520000000000003</v>
      </c>
      <c r="O348">
        <v>0</v>
      </c>
      <c r="P348">
        <v>0</v>
      </c>
      <c r="Q348">
        <v>0</v>
      </c>
      <c r="R348">
        <v>0.68500000000000005</v>
      </c>
      <c r="S348">
        <v>0</v>
      </c>
      <c r="T348">
        <v>0</v>
      </c>
      <c r="U348">
        <v>4.2030000000000003</v>
      </c>
      <c r="V348">
        <v>0.34200000000000003</v>
      </c>
      <c r="W348">
        <v>6.2569999999999997</v>
      </c>
      <c r="Y348" t="str">
        <f t="shared" si="155"/>
        <v>山形県</v>
      </c>
      <c r="Z348" t="str">
        <f t="shared" si="156"/>
        <v>山形県大石田町</v>
      </c>
      <c r="AA348" s="159">
        <f t="shared" si="157"/>
        <v>57.768000000000001</v>
      </c>
      <c r="AB348" s="159">
        <f t="shared" si="158"/>
        <v>249.203</v>
      </c>
      <c r="AC348" s="159">
        <f t="shared" si="159"/>
        <v>675.54700000000003</v>
      </c>
      <c r="AD348" s="159">
        <f t="shared" si="160"/>
        <v>8.8520000000000003</v>
      </c>
      <c r="AE348" s="159">
        <f t="shared" si="161"/>
        <v>0</v>
      </c>
      <c r="AF348" s="159">
        <f t="shared" si="162"/>
        <v>0</v>
      </c>
      <c r="AG348" s="159">
        <f t="shared" si="163"/>
        <v>4.2030000000000003</v>
      </c>
      <c r="AH348" s="160">
        <f t="shared" si="164"/>
        <v>995.57299999999998</v>
      </c>
      <c r="AI348" s="135">
        <f t="shared" si="165"/>
        <v>5.8024876126612515E-2</v>
      </c>
      <c r="AJ348" s="135">
        <f t="shared" si="166"/>
        <v>0.25031112736082639</v>
      </c>
      <c r="AK348" s="135">
        <f t="shared" si="167"/>
        <v>0.67855094503366409</v>
      </c>
      <c r="AL348" s="135">
        <f t="shared" si="168"/>
        <v>8.891362059838908E-3</v>
      </c>
      <c r="AM348" s="135">
        <f t="shared" si="169"/>
        <v>0</v>
      </c>
      <c r="AN348" s="135">
        <f t="shared" si="170"/>
        <v>0</v>
      </c>
      <c r="AO348" s="135">
        <f t="shared" si="171"/>
        <v>4.2216894190581708E-3</v>
      </c>
      <c r="AP348" s="159">
        <f>IFERROR(VLOOKUP(A348,人口!$A$2:$E$1748,5,0),0)</f>
        <v>6945</v>
      </c>
      <c r="AQ348" s="159">
        <f t="shared" si="146"/>
        <v>0</v>
      </c>
      <c r="AR348" s="159">
        <f t="shared" si="147"/>
        <v>1</v>
      </c>
      <c r="AS348" s="159">
        <f t="shared" si="148"/>
        <v>0</v>
      </c>
      <c r="AT348" s="159">
        <f t="shared" si="149"/>
        <v>0</v>
      </c>
      <c r="AU348" s="159">
        <f t="shared" si="150"/>
        <v>0</v>
      </c>
      <c r="AV348" s="159">
        <f t="shared" si="151"/>
        <v>0</v>
      </c>
      <c r="AW348" s="159">
        <f t="shared" si="152"/>
        <v>0</v>
      </c>
      <c r="AX348" s="159">
        <f t="shared" si="172"/>
        <v>0</v>
      </c>
      <c r="AY348" s="159" t="str">
        <f t="shared" si="173"/>
        <v>5千～1万人未満の市町村平均</v>
      </c>
      <c r="AZ348" s="159"/>
    </row>
    <row r="349" spans="1:52" x14ac:dyDescent="0.3">
      <c r="A349" t="str">
        <f t="shared" si="153"/>
        <v>06361</v>
      </c>
      <c r="B349" s="158" t="str">
        <f t="shared" si="154"/>
        <v>06361</v>
      </c>
      <c r="C349">
        <v>6</v>
      </c>
      <c r="D349" t="s">
        <v>33</v>
      </c>
      <c r="E349">
        <v>6361</v>
      </c>
      <c r="F349" t="s">
        <v>1119</v>
      </c>
      <c r="G349">
        <v>41.201999999999998</v>
      </c>
      <c r="H349">
        <v>272.755</v>
      </c>
      <c r="I349">
        <v>45.475999999999999</v>
      </c>
      <c r="J349">
        <v>301.35300000000001</v>
      </c>
      <c r="K349">
        <v>21.9</v>
      </c>
      <c r="L349">
        <v>49.073999999999998</v>
      </c>
      <c r="M349">
        <v>3.7370000000000001</v>
      </c>
      <c r="N349">
        <v>21.55</v>
      </c>
      <c r="O349">
        <v>0.32200000000000001</v>
      </c>
      <c r="P349">
        <v>0</v>
      </c>
      <c r="Q349">
        <v>0</v>
      </c>
      <c r="R349">
        <v>0</v>
      </c>
      <c r="S349">
        <v>0</v>
      </c>
      <c r="T349">
        <v>0</v>
      </c>
      <c r="U349">
        <v>0</v>
      </c>
      <c r="V349">
        <v>0.25800000000000001</v>
      </c>
      <c r="W349">
        <v>3.802</v>
      </c>
      <c r="Y349" t="str">
        <f t="shared" si="155"/>
        <v>山形県</v>
      </c>
      <c r="Z349" t="str">
        <f t="shared" si="156"/>
        <v>山形県金山町</v>
      </c>
      <c r="AA349" s="159">
        <f t="shared" si="157"/>
        <v>45.475999999999999</v>
      </c>
      <c r="AB349" s="159">
        <f t="shared" si="158"/>
        <v>301.35300000000001</v>
      </c>
      <c r="AC349" s="159">
        <f t="shared" si="159"/>
        <v>49.073999999999998</v>
      </c>
      <c r="AD349" s="159">
        <f t="shared" si="160"/>
        <v>21.55</v>
      </c>
      <c r="AE349" s="159">
        <f t="shared" si="161"/>
        <v>0</v>
      </c>
      <c r="AF349" s="159">
        <f t="shared" si="162"/>
        <v>0</v>
      </c>
      <c r="AG349" s="159">
        <f t="shared" si="163"/>
        <v>0</v>
      </c>
      <c r="AH349" s="160">
        <f t="shared" si="164"/>
        <v>417.45300000000003</v>
      </c>
      <c r="AI349" s="135">
        <f t="shared" si="165"/>
        <v>0.10893681444378168</v>
      </c>
      <c r="AJ349" s="135">
        <f t="shared" si="166"/>
        <v>0.72188485889429466</v>
      </c>
      <c r="AK349" s="135">
        <f t="shared" si="167"/>
        <v>0.11755574879088183</v>
      </c>
      <c r="AL349" s="135">
        <f t="shared" si="168"/>
        <v>5.1622577871041769E-2</v>
      </c>
      <c r="AM349" s="135">
        <f t="shared" si="169"/>
        <v>0</v>
      </c>
      <c r="AN349" s="135">
        <f t="shared" si="170"/>
        <v>0</v>
      </c>
      <c r="AO349" s="135">
        <f t="shared" si="171"/>
        <v>0</v>
      </c>
      <c r="AP349" s="159">
        <f>IFERROR(VLOOKUP(A349,人口!$A$2:$E$1748,5,0),0)</f>
        <v>5406</v>
      </c>
      <c r="AQ349" s="159">
        <f t="shared" si="146"/>
        <v>0</v>
      </c>
      <c r="AR349" s="159">
        <f t="shared" si="147"/>
        <v>1</v>
      </c>
      <c r="AS349" s="159">
        <f t="shared" si="148"/>
        <v>0</v>
      </c>
      <c r="AT349" s="159">
        <f t="shared" si="149"/>
        <v>0</v>
      </c>
      <c r="AU349" s="159">
        <f t="shared" si="150"/>
        <v>0</v>
      </c>
      <c r="AV349" s="159">
        <f t="shared" si="151"/>
        <v>0</v>
      </c>
      <c r="AW349" s="159">
        <f t="shared" si="152"/>
        <v>0</v>
      </c>
      <c r="AX349" s="159">
        <f t="shared" si="172"/>
        <v>0</v>
      </c>
      <c r="AY349" s="159" t="str">
        <f t="shared" si="173"/>
        <v>5千～1万人未満の市町村平均</v>
      </c>
      <c r="AZ349" s="159"/>
    </row>
    <row r="350" spans="1:52" x14ac:dyDescent="0.3">
      <c r="A350" t="str">
        <f t="shared" si="153"/>
        <v>06362</v>
      </c>
      <c r="B350" s="158" t="str">
        <f t="shared" si="154"/>
        <v>06362</v>
      </c>
      <c r="C350">
        <v>6</v>
      </c>
      <c r="D350" t="s">
        <v>33</v>
      </c>
      <c r="E350">
        <v>6362</v>
      </c>
      <c r="F350" t="s">
        <v>1157</v>
      </c>
      <c r="G350">
        <v>69.3</v>
      </c>
      <c r="H350">
        <v>437.86</v>
      </c>
      <c r="I350">
        <v>77.835999999999999</v>
      </c>
      <c r="J350">
        <v>492.161</v>
      </c>
      <c r="K350">
        <v>396.8</v>
      </c>
      <c r="L350">
        <v>1273.2619999999999</v>
      </c>
      <c r="M350">
        <v>3.3180000000000001</v>
      </c>
      <c r="N350">
        <v>18.763999999999999</v>
      </c>
      <c r="O350">
        <v>0</v>
      </c>
      <c r="P350">
        <v>0</v>
      </c>
      <c r="Q350">
        <v>0</v>
      </c>
      <c r="R350">
        <v>0.58699999999999997</v>
      </c>
      <c r="S350">
        <v>0</v>
      </c>
      <c r="T350">
        <v>0</v>
      </c>
      <c r="U350">
        <v>3.6019999999999999</v>
      </c>
      <c r="V350">
        <v>0.40699999999999997</v>
      </c>
      <c r="W350">
        <v>5.9589999999999996</v>
      </c>
      <c r="Y350" t="str">
        <f t="shared" si="155"/>
        <v>山形県</v>
      </c>
      <c r="Z350" t="str">
        <f t="shared" si="156"/>
        <v>山形県最上町</v>
      </c>
      <c r="AA350" s="159">
        <f t="shared" si="157"/>
        <v>77.835999999999999</v>
      </c>
      <c r="AB350" s="159">
        <f t="shared" si="158"/>
        <v>492.161</v>
      </c>
      <c r="AC350" s="159">
        <f t="shared" si="159"/>
        <v>1273.2619999999999</v>
      </c>
      <c r="AD350" s="159">
        <f t="shared" si="160"/>
        <v>18.763999999999999</v>
      </c>
      <c r="AE350" s="159">
        <f t="shared" si="161"/>
        <v>0</v>
      </c>
      <c r="AF350" s="159">
        <f t="shared" si="162"/>
        <v>0</v>
      </c>
      <c r="AG350" s="159">
        <f t="shared" si="163"/>
        <v>3.6019999999999999</v>
      </c>
      <c r="AH350" s="160">
        <f t="shared" si="164"/>
        <v>1865.625</v>
      </c>
      <c r="AI350" s="135">
        <f t="shared" si="165"/>
        <v>4.1721139028475712E-2</v>
      </c>
      <c r="AJ350" s="135">
        <f t="shared" si="166"/>
        <v>0.26380489112227806</v>
      </c>
      <c r="AK350" s="135">
        <f t="shared" si="167"/>
        <v>0.68248549413735338</v>
      </c>
      <c r="AL350" s="135">
        <f t="shared" si="168"/>
        <v>1.0057755443886096E-2</v>
      </c>
      <c r="AM350" s="135">
        <f t="shared" si="169"/>
        <v>0</v>
      </c>
      <c r="AN350" s="135">
        <f t="shared" si="170"/>
        <v>0</v>
      </c>
      <c r="AO350" s="135">
        <f t="shared" si="171"/>
        <v>1.9307202680067001E-3</v>
      </c>
      <c r="AP350" s="159">
        <f>IFERROR(VLOOKUP(A350,人口!$A$2:$E$1748,5,0),0)</f>
        <v>8477</v>
      </c>
      <c r="AQ350" s="159">
        <f t="shared" si="146"/>
        <v>0</v>
      </c>
      <c r="AR350" s="159">
        <f t="shared" si="147"/>
        <v>1</v>
      </c>
      <c r="AS350" s="159">
        <f t="shared" si="148"/>
        <v>0</v>
      </c>
      <c r="AT350" s="159">
        <f t="shared" si="149"/>
        <v>0</v>
      </c>
      <c r="AU350" s="159">
        <f t="shared" si="150"/>
        <v>0</v>
      </c>
      <c r="AV350" s="159">
        <f t="shared" si="151"/>
        <v>0</v>
      </c>
      <c r="AW350" s="159">
        <f t="shared" si="152"/>
        <v>0</v>
      </c>
      <c r="AX350" s="159">
        <f t="shared" si="172"/>
        <v>0</v>
      </c>
      <c r="AY350" s="159" t="str">
        <f t="shared" si="173"/>
        <v>5千～1万人未満の市町村平均</v>
      </c>
      <c r="AZ350" s="159"/>
    </row>
    <row r="351" spans="1:52" x14ac:dyDescent="0.3">
      <c r="A351" t="str">
        <f t="shared" si="153"/>
        <v>06363</v>
      </c>
      <c r="B351" s="158" t="str">
        <f t="shared" si="154"/>
        <v>06363</v>
      </c>
      <c r="C351">
        <v>6</v>
      </c>
      <c r="D351" t="s">
        <v>33</v>
      </c>
      <c r="E351">
        <v>6363</v>
      </c>
      <c r="F351" t="s">
        <v>1195</v>
      </c>
      <c r="G351">
        <v>37.555999999999997</v>
      </c>
      <c r="H351">
        <v>223.55600000000001</v>
      </c>
      <c r="I351">
        <v>42.58</v>
      </c>
      <c r="J351">
        <v>253.79300000000001</v>
      </c>
      <c r="K351">
        <v>277</v>
      </c>
      <c r="L351">
        <v>656.673</v>
      </c>
      <c r="M351">
        <v>2.02</v>
      </c>
      <c r="N351">
        <v>11.852</v>
      </c>
      <c r="O351">
        <v>0</v>
      </c>
      <c r="P351">
        <v>0</v>
      </c>
      <c r="Q351">
        <v>0</v>
      </c>
      <c r="R351">
        <v>0.87</v>
      </c>
      <c r="S351">
        <v>0</v>
      </c>
      <c r="T351">
        <v>0</v>
      </c>
      <c r="U351">
        <v>5.3369999999999997</v>
      </c>
      <c r="V351">
        <v>0.25600000000000001</v>
      </c>
      <c r="W351">
        <v>3.8730000000000002</v>
      </c>
      <c r="Y351" t="str">
        <f t="shared" si="155"/>
        <v>山形県</v>
      </c>
      <c r="Z351" t="str">
        <f t="shared" si="156"/>
        <v>山形県舟形町</v>
      </c>
      <c r="AA351" s="159">
        <f t="shared" si="157"/>
        <v>42.58</v>
      </c>
      <c r="AB351" s="159">
        <f t="shared" si="158"/>
        <v>253.79300000000001</v>
      </c>
      <c r="AC351" s="159">
        <f t="shared" si="159"/>
        <v>656.673</v>
      </c>
      <c r="AD351" s="159">
        <f t="shared" si="160"/>
        <v>11.852</v>
      </c>
      <c r="AE351" s="159">
        <f t="shared" si="161"/>
        <v>0</v>
      </c>
      <c r="AF351" s="159">
        <f t="shared" si="162"/>
        <v>0</v>
      </c>
      <c r="AG351" s="159">
        <f t="shared" si="163"/>
        <v>5.3369999999999997</v>
      </c>
      <c r="AH351" s="160">
        <f t="shared" si="164"/>
        <v>970.23500000000001</v>
      </c>
      <c r="AI351" s="135">
        <f t="shared" si="165"/>
        <v>4.3886274974619548E-2</v>
      </c>
      <c r="AJ351" s="135">
        <f t="shared" si="166"/>
        <v>0.26157889583451432</v>
      </c>
      <c r="AK351" s="135">
        <f t="shared" si="167"/>
        <v>0.67681850273387378</v>
      </c>
      <c r="AL351" s="135">
        <f t="shared" si="168"/>
        <v>1.2215597252212093E-2</v>
      </c>
      <c r="AM351" s="135">
        <f t="shared" si="169"/>
        <v>0</v>
      </c>
      <c r="AN351" s="135">
        <f t="shared" si="170"/>
        <v>0</v>
      </c>
      <c r="AO351" s="135">
        <f t="shared" si="171"/>
        <v>5.500729204780285E-3</v>
      </c>
      <c r="AP351" s="159">
        <f>IFERROR(VLOOKUP(A351,人口!$A$2:$E$1748,5,0),0)</f>
        <v>5234</v>
      </c>
      <c r="AQ351" s="159">
        <f t="shared" si="146"/>
        <v>0</v>
      </c>
      <c r="AR351" s="159">
        <f t="shared" si="147"/>
        <v>1</v>
      </c>
      <c r="AS351" s="159">
        <f t="shared" si="148"/>
        <v>0</v>
      </c>
      <c r="AT351" s="159">
        <f t="shared" si="149"/>
        <v>0</v>
      </c>
      <c r="AU351" s="159">
        <f t="shared" si="150"/>
        <v>0</v>
      </c>
      <c r="AV351" s="159">
        <f t="shared" si="151"/>
        <v>0</v>
      </c>
      <c r="AW351" s="159">
        <f t="shared" si="152"/>
        <v>0</v>
      </c>
      <c r="AX351" s="159">
        <f t="shared" si="172"/>
        <v>0</v>
      </c>
      <c r="AY351" s="159" t="str">
        <f t="shared" si="173"/>
        <v>5千～1万人未満の市町村平均</v>
      </c>
      <c r="AZ351" s="159"/>
    </row>
    <row r="352" spans="1:52" x14ac:dyDescent="0.3">
      <c r="A352" t="str">
        <f t="shared" si="153"/>
        <v>06364</v>
      </c>
      <c r="B352" s="158" t="str">
        <f t="shared" si="154"/>
        <v>06364</v>
      </c>
      <c r="C352">
        <v>6</v>
      </c>
      <c r="D352" t="s">
        <v>33</v>
      </c>
      <c r="E352">
        <v>6364</v>
      </c>
      <c r="F352" t="s">
        <v>1237</v>
      </c>
      <c r="G352">
        <v>57.247</v>
      </c>
      <c r="H352">
        <v>310.41300000000001</v>
      </c>
      <c r="I352">
        <v>63.195999999999998</v>
      </c>
      <c r="J352">
        <v>343.34100000000001</v>
      </c>
      <c r="K352">
        <v>247.3</v>
      </c>
      <c r="L352">
        <v>565.22900000000004</v>
      </c>
      <c r="M352">
        <v>8.2100000000000009</v>
      </c>
      <c r="N352">
        <v>47.344999999999999</v>
      </c>
      <c r="O352">
        <v>0</v>
      </c>
      <c r="P352">
        <v>0</v>
      </c>
      <c r="Q352">
        <v>0</v>
      </c>
      <c r="R352">
        <v>0</v>
      </c>
      <c r="S352">
        <v>0</v>
      </c>
      <c r="T352">
        <v>0</v>
      </c>
      <c r="U352">
        <v>0</v>
      </c>
      <c r="V352">
        <v>0.376</v>
      </c>
      <c r="W352">
        <v>5.6219999999999999</v>
      </c>
      <c r="Y352" t="str">
        <f t="shared" si="155"/>
        <v>山形県</v>
      </c>
      <c r="Z352" t="str">
        <f t="shared" si="156"/>
        <v>山形県真室川町</v>
      </c>
      <c r="AA352" s="159">
        <f t="shared" si="157"/>
        <v>63.195999999999998</v>
      </c>
      <c r="AB352" s="159">
        <f t="shared" si="158"/>
        <v>343.34100000000001</v>
      </c>
      <c r="AC352" s="159">
        <f t="shared" si="159"/>
        <v>565.22900000000004</v>
      </c>
      <c r="AD352" s="159">
        <f t="shared" si="160"/>
        <v>47.344999999999999</v>
      </c>
      <c r="AE352" s="159">
        <f t="shared" si="161"/>
        <v>0</v>
      </c>
      <c r="AF352" s="159">
        <f t="shared" si="162"/>
        <v>0</v>
      </c>
      <c r="AG352" s="159">
        <f t="shared" si="163"/>
        <v>0</v>
      </c>
      <c r="AH352" s="160">
        <f t="shared" si="164"/>
        <v>1019.1110000000001</v>
      </c>
      <c r="AI352" s="135">
        <f t="shared" si="165"/>
        <v>6.201090950838524E-2</v>
      </c>
      <c r="AJ352" s="135">
        <f t="shared" si="166"/>
        <v>0.33690245714156747</v>
      </c>
      <c r="AK352" s="135">
        <f t="shared" si="167"/>
        <v>0.55462947608258573</v>
      </c>
      <c r="AL352" s="135">
        <f t="shared" si="168"/>
        <v>4.6457157267461538E-2</v>
      </c>
      <c r="AM352" s="135">
        <f t="shared" si="169"/>
        <v>0</v>
      </c>
      <c r="AN352" s="135">
        <f t="shared" si="170"/>
        <v>0</v>
      </c>
      <c r="AO352" s="135">
        <f t="shared" si="171"/>
        <v>0</v>
      </c>
      <c r="AP352" s="159">
        <f>IFERROR(VLOOKUP(A352,人口!$A$2:$E$1748,5,0),0)</f>
        <v>7528</v>
      </c>
      <c r="AQ352" s="159">
        <f t="shared" si="146"/>
        <v>0</v>
      </c>
      <c r="AR352" s="159">
        <f t="shared" si="147"/>
        <v>1</v>
      </c>
      <c r="AS352" s="159">
        <f t="shared" si="148"/>
        <v>0</v>
      </c>
      <c r="AT352" s="159">
        <f t="shared" si="149"/>
        <v>0</v>
      </c>
      <c r="AU352" s="159">
        <f t="shared" si="150"/>
        <v>0</v>
      </c>
      <c r="AV352" s="159">
        <f t="shared" si="151"/>
        <v>0</v>
      </c>
      <c r="AW352" s="159">
        <f t="shared" si="152"/>
        <v>0</v>
      </c>
      <c r="AX352" s="159">
        <f t="shared" si="172"/>
        <v>0</v>
      </c>
      <c r="AY352" s="159" t="str">
        <f t="shared" si="173"/>
        <v>5千～1万人未満の市町村平均</v>
      </c>
      <c r="AZ352" s="159"/>
    </row>
    <row r="353" spans="1:52" x14ac:dyDescent="0.3">
      <c r="A353" t="str">
        <f t="shared" si="153"/>
        <v>06365</v>
      </c>
      <c r="B353" s="158" t="str">
        <f t="shared" si="154"/>
        <v>06365</v>
      </c>
      <c r="C353">
        <v>6</v>
      </c>
      <c r="D353" t="s">
        <v>33</v>
      </c>
      <c r="E353">
        <v>6365</v>
      </c>
      <c r="F353" t="s">
        <v>1275</v>
      </c>
      <c r="G353">
        <v>24.309000000000001</v>
      </c>
      <c r="H353">
        <v>188.68600000000001</v>
      </c>
      <c r="I353">
        <v>26.885000000000002</v>
      </c>
      <c r="J353">
        <v>209.05500000000001</v>
      </c>
      <c r="K353">
        <v>590.5</v>
      </c>
      <c r="L353">
        <v>1515.989</v>
      </c>
      <c r="M353">
        <v>36.665999999999997</v>
      </c>
      <c r="N353">
        <v>215.12799999999999</v>
      </c>
      <c r="O353">
        <v>0</v>
      </c>
      <c r="P353">
        <v>49.731000000000002</v>
      </c>
      <c r="Q353">
        <v>1.1559999999999999</v>
      </c>
      <c r="R353">
        <v>1.472</v>
      </c>
      <c r="S353">
        <v>348.03100000000001</v>
      </c>
      <c r="T353">
        <v>7.0919999999999996</v>
      </c>
      <c r="U353">
        <v>9.0280000000000005</v>
      </c>
      <c r="V353">
        <v>0.158</v>
      </c>
      <c r="W353">
        <v>2.3889999999999998</v>
      </c>
      <c r="Y353" t="str">
        <f t="shared" si="155"/>
        <v>山形県</v>
      </c>
      <c r="Z353" t="str">
        <f t="shared" si="156"/>
        <v>山形県大蔵村</v>
      </c>
      <c r="AA353" s="159">
        <f t="shared" si="157"/>
        <v>26.885000000000002</v>
      </c>
      <c r="AB353" s="159">
        <f t="shared" si="158"/>
        <v>209.05500000000001</v>
      </c>
      <c r="AC353" s="159">
        <f t="shared" si="159"/>
        <v>1515.989</v>
      </c>
      <c r="AD353" s="159">
        <f t="shared" si="160"/>
        <v>215.12799999999999</v>
      </c>
      <c r="AE353" s="159">
        <f t="shared" si="161"/>
        <v>348.03100000000001</v>
      </c>
      <c r="AF353" s="159">
        <f t="shared" si="162"/>
        <v>7.0919999999999996</v>
      </c>
      <c r="AG353" s="159">
        <f t="shared" si="163"/>
        <v>9.0280000000000005</v>
      </c>
      <c r="AH353" s="160">
        <f t="shared" si="164"/>
        <v>2331.2080000000001</v>
      </c>
      <c r="AI353" s="135">
        <f t="shared" si="165"/>
        <v>1.1532647451450063E-2</v>
      </c>
      <c r="AJ353" s="135">
        <f t="shared" si="166"/>
        <v>8.9676682646936692E-2</v>
      </c>
      <c r="AK353" s="135">
        <f t="shared" si="167"/>
        <v>0.65030190356244488</v>
      </c>
      <c r="AL353" s="135">
        <f t="shared" si="168"/>
        <v>9.2281769794887447E-2</v>
      </c>
      <c r="AM353" s="135">
        <f t="shared" si="169"/>
        <v>0.14929212665708078</v>
      </c>
      <c r="AN353" s="135">
        <f t="shared" si="170"/>
        <v>3.0421995806466E-3</v>
      </c>
      <c r="AO353" s="135">
        <f t="shared" si="171"/>
        <v>3.8726703065535121E-3</v>
      </c>
      <c r="AP353" s="159">
        <f>IFERROR(VLOOKUP(A353,人口!$A$2:$E$1748,5,0),0)</f>
        <v>3170</v>
      </c>
      <c r="AQ353" s="159">
        <f t="shared" si="146"/>
        <v>1</v>
      </c>
      <c r="AR353" s="159">
        <f t="shared" si="147"/>
        <v>0</v>
      </c>
      <c r="AS353" s="159">
        <f t="shared" si="148"/>
        <v>0</v>
      </c>
      <c r="AT353" s="159">
        <f t="shared" si="149"/>
        <v>0</v>
      </c>
      <c r="AU353" s="159">
        <f t="shared" si="150"/>
        <v>0</v>
      </c>
      <c r="AV353" s="159">
        <f t="shared" si="151"/>
        <v>0</v>
      </c>
      <c r="AW353" s="159">
        <f t="shared" si="152"/>
        <v>0</v>
      </c>
      <c r="AX353" s="159">
        <f t="shared" si="172"/>
        <v>0</v>
      </c>
      <c r="AY353" s="159" t="str">
        <f t="shared" si="173"/>
        <v>5千人未満の市町村平均</v>
      </c>
      <c r="AZ353" s="159"/>
    </row>
    <row r="354" spans="1:52" x14ac:dyDescent="0.3">
      <c r="A354" t="str">
        <f t="shared" si="153"/>
        <v>06366</v>
      </c>
      <c r="B354" s="158" t="str">
        <f t="shared" si="154"/>
        <v>06366</v>
      </c>
      <c r="C354">
        <v>6</v>
      </c>
      <c r="D354" t="s">
        <v>33</v>
      </c>
      <c r="E354">
        <v>6366</v>
      </c>
      <c r="F354" t="s">
        <v>1309</v>
      </c>
      <c r="G354">
        <v>38.843000000000004</v>
      </c>
      <c r="H354">
        <v>287.125</v>
      </c>
      <c r="I354">
        <v>42.892000000000003</v>
      </c>
      <c r="J354">
        <v>317.517</v>
      </c>
      <c r="K354">
        <v>124.2</v>
      </c>
      <c r="L354">
        <v>336.70600000000002</v>
      </c>
      <c r="M354">
        <v>0.40500000000000003</v>
      </c>
      <c r="N354">
        <v>2.3370000000000002</v>
      </c>
      <c r="O354">
        <v>0</v>
      </c>
      <c r="P354">
        <v>0</v>
      </c>
      <c r="Q354">
        <v>0</v>
      </c>
      <c r="R354">
        <v>0</v>
      </c>
      <c r="S354">
        <v>0</v>
      </c>
      <c r="T354">
        <v>0</v>
      </c>
      <c r="U354">
        <v>0</v>
      </c>
      <c r="V354">
        <v>0.215</v>
      </c>
      <c r="W354">
        <v>3.3050000000000002</v>
      </c>
      <c r="Y354" t="str">
        <f t="shared" si="155"/>
        <v>山形県</v>
      </c>
      <c r="Z354" t="str">
        <f t="shared" si="156"/>
        <v>山形県鮭川村</v>
      </c>
      <c r="AA354" s="159">
        <f t="shared" si="157"/>
        <v>42.892000000000003</v>
      </c>
      <c r="AB354" s="159">
        <f t="shared" si="158"/>
        <v>317.517</v>
      </c>
      <c r="AC354" s="159">
        <f t="shared" si="159"/>
        <v>336.70600000000002</v>
      </c>
      <c r="AD354" s="159">
        <f t="shared" si="160"/>
        <v>2.3370000000000002</v>
      </c>
      <c r="AE354" s="159">
        <f t="shared" si="161"/>
        <v>0</v>
      </c>
      <c r="AF354" s="159">
        <f t="shared" si="162"/>
        <v>0</v>
      </c>
      <c r="AG354" s="159">
        <f t="shared" si="163"/>
        <v>0</v>
      </c>
      <c r="AH354" s="160">
        <f t="shared" si="164"/>
        <v>699.452</v>
      </c>
      <c r="AI354" s="135">
        <f t="shared" si="165"/>
        <v>6.1322292308836061E-2</v>
      </c>
      <c r="AJ354" s="135">
        <f t="shared" si="166"/>
        <v>0.4539510931414879</v>
      </c>
      <c r="AK354" s="135">
        <f t="shared" si="167"/>
        <v>0.48138542744891716</v>
      </c>
      <c r="AL354" s="135">
        <f t="shared" si="168"/>
        <v>3.3411871007588802E-3</v>
      </c>
      <c r="AM354" s="135">
        <f t="shared" si="169"/>
        <v>0</v>
      </c>
      <c r="AN354" s="135">
        <f t="shared" si="170"/>
        <v>0</v>
      </c>
      <c r="AO354" s="135">
        <f t="shared" si="171"/>
        <v>0</v>
      </c>
      <c r="AP354" s="159">
        <f>IFERROR(VLOOKUP(A354,人口!$A$2:$E$1748,5,0),0)</f>
        <v>4150</v>
      </c>
      <c r="AQ354" s="159">
        <f t="shared" si="146"/>
        <v>1</v>
      </c>
      <c r="AR354" s="159">
        <f t="shared" si="147"/>
        <v>0</v>
      </c>
      <c r="AS354" s="159">
        <f t="shared" si="148"/>
        <v>0</v>
      </c>
      <c r="AT354" s="159">
        <f t="shared" si="149"/>
        <v>0</v>
      </c>
      <c r="AU354" s="159">
        <f t="shared" si="150"/>
        <v>0</v>
      </c>
      <c r="AV354" s="159">
        <f t="shared" si="151"/>
        <v>0</v>
      </c>
      <c r="AW354" s="159">
        <f t="shared" si="152"/>
        <v>0</v>
      </c>
      <c r="AX354" s="159">
        <f t="shared" si="172"/>
        <v>0</v>
      </c>
      <c r="AY354" s="159" t="str">
        <f t="shared" si="173"/>
        <v>5千人未満の市町村平均</v>
      </c>
      <c r="AZ354" s="159"/>
    </row>
    <row r="355" spans="1:52" x14ac:dyDescent="0.3">
      <c r="A355" t="str">
        <f t="shared" si="153"/>
        <v>06367</v>
      </c>
      <c r="B355" s="158" t="str">
        <f t="shared" si="154"/>
        <v>06367</v>
      </c>
      <c r="C355">
        <v>6</v>
      </c>
      <c r="D355" t="s">
        <v>33</v>
      </c>
      <c r="E355">
        <v>6367</v>
      </c>
      <c r="F355" t="s">
        <v>1345</v>
      </c>
      <c r="G355">
        <v>33.869</v>
      </c>
      <c r="H355">
        <v>169.018</v>
      </c>
      <c r="I355">
        <v>37.21</v>
      </c>
      <c r="J355">
        <v>185.90700000000001</v>
      </c>
      <c r="K355">
        <v>911.5</v>
      </c>
      <c r="L355">
        <v>2693.826</v>
      </c>
      <c r="M355">
        <v>8.7449999999999992</v>
      </c>
      <c r="N355">
        <v>51.289000000000001</v>
      </c>
      <c r="O355">
        <v>0</v>
      </c>
      <c r="P355">
        <v>0.10199999999999999</v>
      </c>
      <c r="Q355">
        <v>4.7E-2</v>
      </c>
      <c r="R355">
        <v>0.50900000000000001</v>
      </c>
      <c r="S355">
        <v>0.71099999999999997</v>
      </c>
      <c r="T355">
        <v>0.28699999999999998</v>
      </c>
      <c r="U355">
        <v>3.121</v>
      </c>
      <c r="V355">
        <v>0.19500000000000001</v>
      </c>
      <c r="W355">
        <v>2.8220000000000001</v>
      </c>
      <c r="Y355" t="str">
        <f t="shared" si="155"/>
        <v>山形県</v>
      </c>
      <c r="Z355" t="str">
        <f t="shared" si="156"/>
        <v>山形県戸沢村</v>
      </c>
      <c r="AA355" s="159">
        <f t="shared" si="157"/>
        <v>37.21</v>
      </c>
      <c r="AB355" s="159">
        <f t="shared" si="158"/>
        <v>185.90700000000001</v>
      </c>
      <c r="AC355" s="159">
        <f t="shared" si="159"/>
        <v>2693.826</v>
      </c>
      <c r="AD355" s="159">
        <f t="shared" si="160"/>
        <v>51.289000000000001</v>
      </c>
      <c r="AE355" s="159">
        <f t="shared" si="161"/>
        <v>0.71099999999999997</v>
      </c>
      <c r="AF355" s="159">
        <f t="shared" si="162"/>
        <v>0.28699999999999998</v>
      </c>
      <c r="AG355" s="159">
        <f t="shared" si="163"/>
        <v>3.121</v>
      </c>
      <c r="AH355" s="160">
        <f t="shared" si="164"/>
        <v>2972.3510000000001</v>
      </c>
      <c r="AI355" s="135">
        <f t="shared" si="165"/>
        <v>1.2518709937016186E-2</v>
      </c>
      <c r="AJ355" s="135">
        <f t="shared" si="166"/>
        <v>6.2545439620017962E-2</v>
      </c>
      <c r="AK355" s="135">
        <f t="shared" si="167"/>
        <v>0.9062947141841593</v>
      </c>
      <c r="AL355" s="135">
        <f t="shared" si="168"/>
        <v>1.7255364524580038E-2</v>
      </c>
      <c r="AM355" s="135">
        <f t="shared" si="169"/>
        <v>2.3920458922919936E-4</v>
      </c>
      <c r="AN355" s="135">
        <f t="shared" si="170"/>
        <v>9.6556564147370205E-5</v>
      </c>
      <c r="AO355" s="135">
        <f t="shared" si="171"/>
        <v>1.0500105808499737E-3</v>
      </c>
      <c r="AP355" s="159">
        <f>IFERROR(VLOOKUP(A355,人口!$A$2:$E$1748,5,0),0)</f>
        <v>4460</v>
      </c>
      <c r="AQ355" s="159">
        <f t="shared" si="146"/>
        <v>1</v>
      </c>
      <c r="AR355" s="159">
        <f t="shared" si="147"/>
        <v>0</v>
      </c>
      <c r="AS355" s="159">
        <f t="shared" si="148"/>
        <v>0</v>
      </c>
      <c r="AT355" s="159">
        <f t="shared" si="149"/>
        <v>0</v>
      </c>
      <c r="AU355" s="159">
        <f t="shared" si="150"/>
        <v>0</v>
      </c>
      <c r="AV355" s="159">
        <f t="shared" si="151"/>
        <v>0</v>
      </c>
      <c r="AW355" s="159">
        <f t="shared" si="152"/>
        <v>0</v>
      </c>
      <c r="AX355" s="159">
        <f t="shared" si="172"/>
        <v>0</v>
      </c>
      <c r="AY355" s="159" t="str">
        <f t="shared" si="173"/>
        <v>5千人未満の市町村平均</v>
      </c>
      <c r="AZ355" s="159"/>
    </row>
    <row r="356" spans="1:52" x14ac:dyDescent="0.3">
      <c r="A356" t="str">
        <f t="shared" si="153"/>
        <v>06381</v>
      </c>
      <c r="B356" s="158" t="str">
        <f t="shared" si="154"/>
        <v>06381</v>
      </c>
      <c r="C356">
        <v>6</v>
      </c>
      <c r="D356" t="s">
        <v>33</v>
      </c>
      <c r="E356">
        <v>6381</v>
      </c>
      <c r="F356" t="s">
        <v>1377</v>
      </c>
      <c r="G356">
        <v>155.21600000000001</v>
      </c>
      <c r="H356">
        <v>591.79999999999995</v>
      </c>
      <c r="I356">
        <v>192.32</v>
      </c>
      <c r="J356">
        <v>733.17399999999998</v>
      </c>
      <c r="K356">
        <v>79.7</v>
      </c>
      <c r="L356">
        <v>194.476</v>
      </c>
      <c r="M356">
        <v>0.92500000000000004</v>
      </c>
      <c r="N356">
        <v>5.468</v>
      </c>
      <c r="O356">
        <v>0</v>
      </c>
      <c r="P356">
        <v>0</v>
      </c>
      <c r="Q356">
        <v>0</v>
      </c>
      <c r="R356">
        <v>0</v>
      </c>
      <c r="S356">
        <v>0</v>
      </c>
      <c r="T356">
        <v>0</v>
      </c>
      <c r="U356">
        <v>0</v>
      </c>
      <c r="V356">
        <v>1.268</v>
      </c>
      <c r="W356">
        <v>18.152000000000001</v>
      </c>
      <c r="Y356" t="str">
        <f t="shared" si="155"/>
        <v>山形県</v>
      </c>
      <c r="Z356" t="str">
        <f t="shared" si="156"/>
        <v>山形県高畠町</v>
      </c>
      <c r="AA356" s="159">
        <f t="shared" si="157"/>
        <v>192.32</v>
      </c>
      <c r="AB356" s="159">
        <f t="shared" si="158"/>
        <v>733.17399999999998</v>
      </c>
      <c r="AC356" s="159">
        <f t="shared" si="159"/>
        <v>194.476</v>
      </c>
      <c r="AD356" s="159">
        <f t="shared" si="160"/>
        <v>5.468</v>
      </c>
      <c r="AE356" s="159">
        <f t="shared" si="161"/>
        <v>0</v>
      </c>
      <c r="AF356" s="159">
        <f t="shared" si="162"/>
        <v>0</v>
      </c>
      <c r="AG356" s="159">
        <f t="shared" si="163"/>
        <v>0</v>
      </c>
      <c r="AH356" s="160">
        <f t="shared" si="164"/>
        <v>1125.4379999999999</v>
      </c>
      <c r="AI356" s="135">
        <f t="shared" si="165"/>
        <v>0.17088458004794579</v>
      </c>
      <c r="AJ356" s="135">
        <f t="shared" si="166"/>
        <v>0.65145658845711629</v>
      </c>
      <c r="AK356" s="135">
        <f t="shared" si="167"/>
        <v>0.17280027864706898</v>
      </c>
      <c r="AL356" s="135">
        <f t="shared" si="168"/>
        <v>4.858552847869008E-3</v>
      </c>
      <c r="AM356" s="135">
        <f t="shared" si="169"/>
        <v>0</v>
      </c>
      <c r="AN356" s="135">
        <f t="shared" si="170"/>
        <v>0</v>
      </c>
      <c r="AO356" s="135">
        <f t="shared" si="171"/>
        <v>0</v>
      </c>
      <c r="AP356" s="159">
        <f>IFERROR(VLOOKUP(A356,人口!$A$2:$E$1748,5,0),0)</f>
        <v>23159</v>
      </c>
      <c r="AQ356" s="159">
        <f t="shared" si="146"/>
        <v>0</v>
      </c>
      <c r="AR356" s="159">
        <f t="shared" si="147"/>
        <v>0</v>
      </c>
      <c r="AS356" s="159">
        <f t="shared" si="148"/>
        <v>1</v>
      </c>
      <c r="AT356" s="159">
        <f t="shared" si="149"/>
        <v>0</v>
      </c>
      <c r="AU356" s="159">
        <f t="shared" si="150"/>
        <v>0</v>
      </c>
      <c r="AV356" s="159">
        <f t="shared" si="151"/>
        <v>0</v>
      </c>
      <c r="AW356" s="159">
        <f t="shared" si="152"/>
        <v>0</v>
      </c>
      <c r="AX356" s="159">
        <f t="shared" si="172"/>
        <v>0</v>
      </c>
      <c r="AY356" s="159" t="str">
        <f t="shared" si="173"/>
        <v>1万～3万人未満の市町村平均</v>
      </c>
      <c r="AZ356" s="159"/>
    </row>
    <row r="357" spans="1:52" x14ac:dyDescent="0.3">
      <c r="A357" t="str">
        <f t="shared" si="153"/>
        <v>06382</v>
      </c>
      <c r="B357" s="158" t="str">
        <f t="shared" si="154"/>
        <v>06382</v>
      </c>
      <c r="C357">
        <v>6</v>
      </c>
      <c r="D357" t="s">
        <v>33</v>
      </c>
      <c r="E357">
        <v>6382</v>
      </c>
      <c r="F357" t="s">
        <v>1008</v>
      </c>
      <c r="G357">
        <v>123.60299999999999</v>
      </c>
      <c r="H357">
        <v>634.56600000000003</v>
      </c>
      <c r="I357">
        <v>149.816</v>
      </c>
      <c r="J357">
        <v>769.72500000000002</v>
      </c>
      <c r="K357">
        <v>251.9</v>
      </c>
      <c r="L357">
        <v>505.31900000000002</v>
      </c>
      <c r="M357">
        <v>0</v>
      </c>
      <c r="N357">
        <v>0</v>
      </c>
      <c r="O357">
        <v>4.5999999999999999E-2</v>
      </c>
      <c r="P357">
        <v>0</v>
      </c>
      <c r="Q357">
        <v>0</v>
      </c>
      <c r="R357">
        <v>0</v>
      </c>
      <c r="S357">
        <v>0</v>
      </c>
      <c r="T357">
        <v>0</v>
      </c>
      <c r="U357">
        <v>0</v>
      </c>
      <c r="V357">
        <v>0.79900000000000004</v>
      </c>
      <c r="W357">
        <v>11.000999999999999</v>
      </c>
      <c r="Y357" t="str">
        <f t="shared" si="155"/>
        <v>山形県</v>
      </c>
      <c r="Z357" t="str">
        <f t="shared" si="156"/>
        <v>山形県川西町</v>
      </c>
      <c r="AA357" s="159">
        <f t="shared" si="157"/>
        <v>149.816</v>
      </c>
      <c r="AB357" s="159">
        <f t="shared" si="158"/>
        <v>769.72500000000002</v>
      </c>
      <c r="AC357" s="159">
        <f t="shared" si="159"/>
        <v>505.31900000000002</v>
      </c>
      <c r="AD357" s="159">
        <f t="shared" si="160"/>
        <v>0</v>
      </c>
      <c r="AE357" s="159">
        <f t="shared" si="161"/>
        <v>0</v>
      </c>
      <c r="AF357" s="159">
        <f t="shared" si="162"/>
        <v>0</v>
      </c>
      <c r="AG357" s="159">
        <f t="shared" si="163"/>
        <v>0</v>
      </c>
      <c r="AH357" s="160">
        <f t="shared" si="164"/>
        <v>1424.8600000000001</v>
      </c>
      <c r="AI357" s="135">
        <f t="shared" si="165"/>
        <v>0.10514436506042699</v>
      </c>
      <c r="AJ357" s="135">
        <f t="shared" si="166"/>
        <v>0.54021096809511104</v>
      </c>
      <c r="AK357" s="135">
        <f t="shared" si="167"/>
        <v>0.35464466684446189</v>
      </c>
      <c r="AL357" s="135">
        <f t="shared" si="168"/>
        <v>0</v>
      </c>
      <c r="AM357" s="135">
        <f t="shared" si="169"/>
        <v>0</v>
      </c>
      <c r="AN357" s="135">
        <f t="shared" si="170"/>
        <v>0</v>
      </c>
      <c r="AO357" s="135">
        <f t="shared" si="171"/>
        <v>0</v>
      </c>
      <c r="AP357" s="159">
        <f>IFERROR(VLOOKUP(A357,人口!$A$2:$E$1748,5,0),0)</f>
        <v>15016</v>
      </c>
      <c r="AQ357" s="159">
        <f t="shared" si="146"/>
        <v>0</v>
      </c>
      <c r="AR357" s="159">
        <f t="shared" si="147"/>
        <v>0</v>
      </c>
      <c r="AS357" s="159">
        <f t="shared" si="148"/>
        <v>1</v>
      </c>
      <c r="AT357" s="159">
        <f t="shared" si="149"/>
        <v>0</v>
      </c>
      <c r="AU357" s="159">
        <f t="shared" si="150"/>
        <v>0</v>
      </c>
      <c r="AV357" s="159">
        <f t="shared" si="151"/>
        <v>0</v>
      </c>
      <c r="AW357" s="159">
        <f t="shared" si="152"/>
        <v>0</v>
      </c>
      <c r="AX357" s="159">
        <f t="shared" si="172"/>
        <v>0</v>
      </c>
      <c r="AY357" s="159" t="str">
        <f t="shared" si="173"/>
        <v>1万～3万人未満の市町村平均</v>
      </c>
      <c r="AZ357" s="159"/>
    </row>
    <row r="358" spans="1:52" x14ac:dyDescent="0.3">
      <c r="A358" t="str">
        <f t="shared" si="153"/>
        <v>06401</v>
      </c>
      <c r="B358" s="158" t="str">
        <f t="shared" si="154"/>
        <v>06401</v>
      </c>
      <c r="C358">
        <v>6</v>
      </c>
      <c r="D358" t="s">
        <v>33</v>
      </c>
      <c r="E358">
        <v>6401</v>
      </c>
      <c r="F358" t="s">
        <v>1221</v>
      </c>
      <c r="G358">
        <v>54.694000000000003</v>
      </c>
      <c r="H358">
        <v>183.89500000000001</v>
      </c>
      <c r="I358">
        <v>59.616999999999997</v>
      </c>
      <c r="J358">
        <v>200.86799999999999</v>
      </c>
      <c r="K358">
        <v>1080.5999999999999</v>
      </c>
      <c r="L358">
        <v>2677.105</v>
      </c>
      <c r="M358">
        <v>92.314999999999998</v>
      </c>
      <c r="N358">
        <v>583.43299999999999</v>
      </c>
      <c r="O358">
        <v>0</v>
      </c>
      <c r="P358">
        <v>0.76800000000000002</v>
      </c>
      <c r="Q358">
        <v>0.16700000000000001</v>
      </c>
      <c r="R358">
        <v>0.19600000000000001</v>
      </c>
      <c r="S358">
        <v>5.202</v>
      </c>
      <c r="T358">
        <v>1.0269999999999999</v>
      </c>
      <c r="U358">
        <v>1.204</v>
      </c>
      <c r="V358">
        <v>0.36499999999999999</v>
      </c>
      <c r="W358">
        <v>5.3650000000000002</v>
      </c>
      <c r="Y358" t="str">
        <f t="shared" si="155"/>
        <v>山形県</v>
      </c>
      <c r="Z358" t="str">
        <f t="shared" si="156"/>
        <v>山形県小国町</v>
      </c>
      <c r="AA358" s="159">
        <f t="shared" si="157"/>
        <v>59.616999999999997</v>
      </c>
      <c r="AB358" s="159">
        <f t="shared" si="158"/>
        <v>200.86799999999999</v>
      </c>
      <c r="AC358" s="159">
        <f t="shared" si="159"/>
        <v>2677.105</v>
      </c>
      <c r="AD358" s="159">
        <f t="shared" si="160"/>
        <v>583.43299999999999</v>
      </c>
      <c r="AE358" s="159">
        <f t="shared" si="161"/>
        <v>5.202</v>
      </c>
      <c r="AF358" s="159">
        <f t="shared" si="162"/>
        <v>1.0269999999999999</v>
      </c>
      <c r="AG358" s="159">
        <f t="shared" si="163"/>
        <v>1.204</v>
      </c>
      <c r="AH358" s="160">
        <f t="shared" si="164"/>
        <v>3528.4560000000006</v>
      </c>
      <c r="AI358" s="135">
        <f t="shared" si="165"/>
        <v>1.6896058786052593E-2</v>
      </c>
      <c r="AJ358" s="135">
        <f t="shared" si="166"/>
        <v>5.6928016106761702E-2</v>
      </c>
      <c r="AK358" s="135">
        <f t="shared" si="167"/>
        <v>0.75871854431513375</v>
      </c>
      <c r="AL358" s="135">
        <f t="shared" si="168"/>
        <v>0.1653507936615902</v>
      </c>
      <c r="AM358" s="135">
        <f t="shared" si="169"/>
        <v>1.4742992402342551E-3</v>
      </c>
      <c r="AN358" s="135">
        <f t="shared" si="170"/>
        <v>2.91062152964356E-4</v>
      </c>
      <c r="AO358" s="135">
        <f t="shared" si="171"/>
        <v>3.4122573726298407E-4</v>
      </c>
      <c r="AP358" s="159">
        <f>IFERROR(VLOOKUP(A358,人口!$A$2:$E$1748,5,0),0)</f>
        <v>7399</v>
      </c>
      <c r="AQ358" s="159">
        <f t="shared" si="146"/>
        <v>0</v>
      </c>
      <c r="AR358" s="159">
        <f t="shared" si="147"/>
        <v>1</v>
      </c>
      <c r="AS358" s="159">
        <f t="shared" si="148"/>
        <v>0</v>
      </c>
      <c r="AT358" s="159">
        <f t="shared" si="149"/>
        <v>0</v>
      </c>
      <c r="AU358" s="159">
        <f t="shared" si="150"/>
        <v>0</v>
      </c>
      <c r="AV358" s="159">
        <f t="shared" si="151"/>
        <v>0</v>
      </c>
      <c r="AW358" s="159">
        <f t="shared" si="152"/>
        <v>0</v>
      </c>
      <c r="AX358" s="159">
        <f t="shared" si="172"/>
        <v>0</v>
      </c>
      <c r="AY358" s="159" t="str">
        <f t="shared" si="173"/>
        <v>5千～1万人未満の市町村平均</v>
      </c>
      <c r="AZ358" s="159"/>
    </row>
    <row r="359" spans="1:52" x14ac:dyDescent="0.3">
      <c r="A359" t="str">
        <f t="shared" si="153"/>
        <v>06402</v>
      </c>
      <c r="B359" s="158" t="str">
        <f t="shared" si="154"/>
        <v>06402</v>
      </c>
      <c r="C359">
        <v>6</v>
      </c>
      <c r="D359" t="s">
        <v>33</v>
      </c>
      <c r="E359">
        <v>6402</v>
      </c>
      <c r="F359" t="s">
        <v>1463</v>
      </c>
      <c r="G359">
        <v>112.405</v>
      </c>
      <c r="H359">
        <v>170.86</v>
      </c>
      <c r="I359">
        <v>136.244</v>
      </c>
      <c r="J359">
        <v>207.197</v>
      </c>
      <c r="K359">
        <v>56.7</v>
      </c>
      <c r="L359">
        <v>138.649</v>
      </c>
      <c r="M359">
        <v>10.238</v>
      </c>
      <c r="N359">
        <v>62.68</v>
      </c>
      <c r="O359">
        <v>0</v>
      </c>
      <c r="P359">
        <v>0</v>
      </c>
      <c r="Q359">
        <v>0</v>
      </c>
      <c r="R359">
        <v>0</v>
      </c>
      <c r="S359">
        <v>0</v>
      </c>
      <c r="T359">
        <v>0</v>
      </c>
      <c r="U359">
        <v>0</v>
      </c>
      <c r="V359">
        <v>0.64200000000000002</v>
      </c>
      <c r="W359">
        <v>9.2669999999999995</v>
      </c>
      <c r="Y359" t="str">
        <f t="shared" si="155"/>
        <v>山形県</v>
      </c>
      <c r="Z359" t="str">
        <f t="shared" si="156"/>
        <v>山形県白鷹町</v>
      </c>
      <c r="AA359" s="159">
        <f t="shared" si="157"/>
        <v>136.244</v>
      </c>
      <c r="AB359" s="159">
        <f t="shared" si="158"/>
        <v>207.197</v>
      </c>
      <c r="AC359" s="159">
        <f t="shared" si="159"/>
        <v>138.649</v>
      </c>
      <c r="AD359" s="159">
        <f t="shared" si="160"/>
        <v>62.68</v>
      </c>
      <c r="AE359" s="159">
        <f t="shared" si="161"/>
        <v>0</v>
      </c>
      <c r="AF359" s="159">
        <f t="shared" si="162"/>
        <v>0</v>
      </c>
      <c r="AG359" s="159">
        <f t="shared" si="163"/>
        <v>0</v>
      </c>
      <c r="AH359" s="160">
        <f t="shared" si="164"/>
        <v>544.77</v>
      </c>
      <c r="AI359" s="135">
        <f t="shared" si="165"/>
        <v>0.2500945353084788</v>
      </c>
      <c r="AJ359" s="135">
        <f t="shared" si="166"/>
        <v>0.38033849147346588</v>
      </c>
      <c r="AK359" s="135">
        <f t="shared" si="167"/>
        <v>0.25450924243258621</v>
      </c>
      <c r="AL359" s="135">
        <f t="shared" si="168"/>
        <v>0.1150577307854691</v>
      </c>
      <c r="AM359" s="135">
        <f t="shared" si="169"/>
        <v>0</v>
      </c>
      <c r="AN359" s="135">
        <f t="shared" si="170"/>
        <v>0</v>
      </c>
      <c r="AO359" s="135">
        <f t="shared" si="171"/>
        <v>0</v>
      </c>
      <c r="AP359" s="159">
        <f>IFERROR(VLOOKUP(A359,人口!$A$2:$E$1748,5,0),0)</f>
        <v>13543</v>
      </c>
      <c r="AQ359" s="159">
        <f t="shared" si="146"/>
        <v>0</v>
      </c>
      <c r="AR359" s="159">
        <f t="shared" si="147"/>
        <v>0</v>
      </c>
      <c r="AS359" s="159">
        <f t="shared" si="148"/>
        <v>1</v>
      </c>
      <c r="AT359" s="159">
        <f t="shared" si="149"/>
        <v>0</v>
      </c>
      <c r="AU359" s="159">
        <f t="shared" si="150"/>
        <v>0</v>
      </c>
      <c r="AV359" s="159">
        <f t="shared" si="151"/>
        <v>0</v>
      </c>
      <c r="AW359" s="159">
        <f t="shared" si="152"/>
        <v>0</v>
      </c>
      <c r="AX359" s="159">
        <f t="shared" si="172"/>
        <v>0</v>
      </c>
      <c r="AY359" s="159" t="str">
        <f t="shared" si="173"/>
        <v>1万～3万人未満の市町村平均</v>
      </c>
      <c r="AZ359" s="159"/>
    </row>
    <row r="360" spans="1:52" x14ac:dyDescent="0.3">
      <c r="A360" t="str">
        <f t="shared" si="153"/>
        <v>06403</v>
      </c>
      <c r="B360" s="158" t="str">
        <f t="shared" si="154"/>
        <v>06403</v>
      </c>
      <c r="C360">
        <v>6</v>
      </c>
      <c r="D360" t="s">
        <v>33</v>
      </c>
      <c r="E360">
        <v>6403</v>
      </c>
      <c r="F360" t="s">
        <v>1489</v>
      </c>
      <c r="G360">
        <v>64.308000000000007</v>
      </c>
      <c r="H360">
        <v>434.80799999999999</v>
      </c>
      <c r="I360">
        <v>76.591999999999999</v>
      </c>
      <c r="J360">
        <v>518.42200000000003</v>
      </c>
      <c r="K360">
        <v>747.4</v>
      </c>
      <c r="L360">
        <v>1733.5450000000001</v>
      </c>
      <c r="M360">
        <v>16.5</v>
      </c>
      <c r="N360">
        <v>97.588999999999999</v>
      </c>
      <c r="O360">
        <v>0.47799999999999998</v>
      </c>
      <c r="P360">
        <v>0</v>
      </c>
      <c r="Q360">
        <v>0</v>
      </c>
      <c r="R360">
        <v>0</v>
      </c>
      <c r="S360">
        <v>0</v>
      </c>
      <c r="T360">
        <v>0</v>
      </c>
      <c r="U360">
        <v>0</v>
      </c>
      <c r="V360">
        <v>0.34</v>
      </c>
      <c r="W360">
        <v>4.9320000000000004</v>
      </c>
      <c r="Y360" t="str">
        <f t="shared" si="155"/>
        <v>山形県</v>
      </c>
      <c r="Z360" t="str">
        <f t="shared" si="156"/>
        <v>山形県飯豊町</v>
      </c>
      <c r="AA360" s="159">
        <f t="shared" si="157"/>
        <v>76.591999999999999</v>
      </c>
      <c r="AB360" s="159">
        <f t="shared" si="158"/>
        <v>518.42200000000003</v>
      </c>
      <c r="AC360" s="159">
        <f t="shared" si="159"/>
        <v>1733.5450000000001</v>
      </c>
      <c r="AD360" s="159">
        <f t="shared" si="160"/>
        <v>97.588999999999999</v>
      </c>
      <c r="AE360" s="159">
        <f t="shared" si="161"/>
        <v>0</v>
      </c>
      <c r="AF360" s="159">
        <f t="shared" si="162"/>
        <v>0</v>
      </c>
      <c r="AG360" s="159">
        <f t="shared" si="163"/>
        <v>0</v>
      </c>
      <c r="AH360" s="160">
        <f t="shared" si="164"/>
        <v>2426.1480000000001</v>
      </c>
      <c r="AI360" s="135">
        <f t="shared" si="165"/>
        <v>3.1569384885011133E-2</v>
      </c>
      <c r="AJ360" s="135">
        <f t="shared" si="166"/>
        <v>0.21368111096272774</v>
      </c>
      <c r="AK360" s="135">
        <f t="shared" si="167"/>
        <v>0.71452565960526726</v>
      </c>
      <c r="AL360" s="135">
        <f t="shared" si="168"/>
        <v>4.0223844546993834E-2</v>
      </c>
      <c r="AM360" s="135">
        <f t="shared" si="169"/>
        <v>0</v>
      </c>
      <c r="AN360" s="135">
        <f t="shared" si="170"/>
        <v>0</v>
      </c>
      <c r="AO360" s="135">
        <f t="shared" si="171"/>
        <v>0</v>
      </c>
      <c r="AP360" s="159">
        <f>IFERROR(VLOOKUP(A360,人口!$A$2:$E$1748,5,0),0)</f>
        <v>6987</v>
      </c>
      <c r="AQ360" s="159">
        <f t="shared" si="146"/>
        <v>0</v>
      </c>
      <c r="AR360" s="159">
        <f t="shared" si="147"/>
        <v>1</v>
      </c>
      <c r="AS360" s="159">
        <f t="shared" si="148"/>
        <v>0</v>
      </c>
      <c r="AT360" s="159">
        <f t="shared" si="149"/>
        <v>0</v>
      </c>
      <c r="AU360" s="159">
        <f t="shared" si="150"/>
        <v>0</v>
      </c>
      <c r="AV360" s="159">
        <f t="shared" si="151"/>
        <v>0</v>
      </c>
      <c r="AW360" s="159">
        <f t="shared" si="152"/>
        <v>0</v>
      </c>
      <c r="AX360" s="159">
        <f t="shared" si="172"/>
        <v>0</v>
      </c>
      <c r="AY360" s="159" t="str">
        <f t="shared" si="173"/>
        <v>5千～1万人未満の市町村平均</v>
      </c>
      <c r="AZ360" s="159"/>
    </row>
    <row r="361" spans="1:52" x14ac:dyDescent="0.3">
      <c r="A361" t="str">
        <f t="shared" si="153"/>
        <v>06426</v>
      </c>
      <c r="B361" s="158" t="str">
        <f t="shared" si="154"/>
        <v>06426</v>
      </c>
      <c r="C361">
        <v>6</v>
      </c>
      <c r="D361" t="s">
        <v>33</v>
      </c>
      <c r="E361">
        <v>6426</v>
      </c>
      <c r="F361" t="s">
        <v>1511</v>
      </c>
      <c r="G361">
        <v>61.463999999999999</v>
      </c>
      <c r="H361">
        <v>50.826999999999998</v>
      </c>
      <c r="I361">
        <v>69.885000000000005</v>
      </c>
      <c r="J361">
        <v>57.892000000000003</v>
      </c>
      <c r="K361">
        <v>0</v>
      </c>
      <c r="L361">
        <v>0</v>
      </c>
      <c r="M361">
        <v>0</v>
      </c>
      <c r="N361">
        <v>0</v>
      </c>
      <c r="O361">
        <v>0</v>
      </c>
      <c r="P361">
        <v>0</v>
      </c>
      <c r="Q361">
        <v>0</v>
      </c>
      <c r="R361">
        <v>0.67400000000000004</v>
      </c>
      <c r="S361">
        <v>0</v>
      </c>
      <c r="T361">
        <v>0</v>
      </c>
      <c r="U361">
        <v>4.133</v>
      </c>
      <c r="V361">
        <v>0.372</v>
      </c>
      <c r="W361">
        <v>6.782</v>
      </c>
      <c r="Y361" t="str">
        <f t="shared" si="155"/>
        <v>山形県</v>
      </c>
      <c r="Z361" t="str">
        <f t="shared" si="156"/>
        <v>山形県三川町</v>
      </c>
      <c r="AA361" s="159">
        <f t="shared" si="157"/>
        <v>69.885000000000005</v>
      </c>
      <c r="AB361" s="159">
        <f t="shared" si="158"/>
        <v>57.892000000000003</v>
      </c>
      <c r="AC361" s="159">
        <f t="shared" si="159"/>
        <v>0</v>
      </c>
      <c r="AD361" s="159">
        <f t="shared" si="160"/>
        <v>0</v>
      </c>
      <c r="AE361" s="159">
        <f t="shared" si="161"/>
        <v>0</v>
      </c>
      <c r="AF361" s="159">
        <f t="shared" si="162"/>
        <v>0</v>
      </c>
      <c r="AG361" s="159">
        <f t="shared" si="163"/>
        <v>4.133</v>
      </c>
      <c r="AH361" s="160">
        <f t="shared" si="164"/>
        <v>131.91000000000003</v>
      </c>
      <c r="AI361" s="135">
        <f t="shared" si="165"/>
        <v>0.52979304070957467</v>
      </c>
      <c r="AJ361" s="135">
        <f t="shared" si="166"/>
        <v>0.43887499052384193</v>
      </c>
      <c r="AK361" s="135">
        <f t="shared" si="167"/>
        <v>0</v>
      </c>
      <c r="AL361" s="135">
        <f t="shared" si="168"/>
        <v>0</v>
      </c>
      <c r="AM361" s="135">
        <f t="shared" si="169"/>
        <v>0</v>
      </c>
      <c r="AN361" s="135">
        <f t="shared" si="170"/>
        <v>0</v>
      </c>
      <c r="AO361" s="135">
        <f t="shared" si="171"/>
        <v>3.1331968766583271E-2</v>
      </c>
      <c r="AP361" s="159">
        <f>IFERROR(VLOOKUP(A361,人口!$A$2:$E$1748,5,0),0)</f>
        <v>7410</v>
      </c>
      <c r="AQ361" s="159">
        <f t="shared" si="146"/>
        <v>0</v>
      </c>
      <c r="AR361" s="159">
        <f t="shared" si="147"/>
        <v>1</v>
      </c>
      <c r="AS361" s="159">
        <f t="shared" si="148"/>
        <v>0</v>
      </c>
      <c r="AT361" s="159">
        <f t="shared" si="149"/>
        <v>0</v>
      </c>
      <c r="AU361" s="159">
        <f t="shared" si="150"/>
        <v>0</v>
      </c>
      <c r="AV361" s="159">
        <f t="shared" si="151"/>
        <v>0</v>
      </c>
      <c r="AW361" s="159">
        <f t="shared" si="152"/>
        <v>0</v>
      </c>
      <c r="AX361" s="159">
        <f t="shared" si="172"/>
        <v>0</v>
      </c>
      <c r="AY361" s="159" t="str">
        <f t="shared" si="173"/>
        <v>5千～1万人未満の市町村平均</v>
      </c>
      <c r="AZ361" s="159"/>
    </row>
    <row r="362" spans="1:52" x14ac:dyDescent="0.3">
      <c r="A362" t="str">
        <f t="shared" si="153"/>
        <v>06428</v>
      </c>
      <c r="B362" s="158" t="str">
        <f t="shared" si="154"/>
        <v>06428</v>
      </c>
      <c r="C362">
        <v>6</v>
      </c>
      <c r="D362" t="s">
        <v>33</v>
      </c>
      <c r="E362">
        <v>6428</v>
      </c>
      <c r="F362" t="s">
        <v>1533</v>
      </c>
      <c r="G362">
        <v>137.65899999999999</v>
      </c>
      <c r="H362">
        <v>466.59</v>
      </c>
      <c r="I362">
        <v>155.17400000000001</v>
      </c>
      <c r="J362">
        <v>527.08199999999999</v>
      </c>
      <c r="K362">
        <v>428.7</v>
      </c>
      <c r="L362">
        <v>1377.3520000000001</v>
      </c>
      <c r="M362">
        <v>15.446</v>
      </c>
      <c r="N362">
        <v>89.245000000000005</v>
      </c>
      <c r="O362">
        <v>0.59699999999999998</v>
      </c>
      <c r="P362">
        <v>0</v>
      </c>
      <c r="Q362">
        <v>0</v>
      </c>
      <c r="R362">
        <v>2.0019999999999998</v>
      </c>
      <c r="S362">
        <v>0</v>
      </c>
      <c r="T362">
        <v>0</v>
      </c>
      <c r="U362">
        <v>12.273999999999999</v>
      </c>
      <c r="V362">
        <v>1.107</v>
      </c>
      <c r="W362">
        <v>16.155999999999999</v>
      </c>
      <c r="Y362" t="str">
        <f t="shared" si="155"/>
        <v>山形県</v>
      </c>
      <c r="Z362" t="str">
        <f t="shared" si="156"/>
        <v>山形県庄内町</v>
      </c>
      <c r="AA362" s="159">
        <f t="shared" si="157"/>
        <v>155.17400000000001</v>
      </c>
      <c r="AB362" s="159">
        <f t="shared" si="158"/>
        <v>527.08199999999999</v>
      </c>
      <c r="AC362" s="159">
        <f t="shared" si="159"/>
        <v>1377.3520000000001</v>
      </c>
      <c r="AD362" s="159">
        <f t="shared" si="160"/>
        <v>89.245000000000005</v>
      </c>
      <c r="AE362" s="159">
        <f t="shared" si="161"/>
        <v>0</v>
      </c>
      <c r="AF362" s="159">
        <f t="shared" si="162"/>
        <v>0</v>
      </c>
      <c r="AG362" s="159">
        <f t="shared" si="163"/>
        <v>12.273999999999999</v>
      </c>
      <c r="AH362" s="160">
        <f t="shared" si="164"/>
        <v>2161.127</v>
      </c>
      <c r="AI362" s="135">
        <f t="shared" si="165"/>
        <v>7.1802351273201434E-2</v>
      </c>
      <c r="AJ362" s="135">
        <f t="shared" si="166"/>
        <v>0.24389219143530205</v>
      </c>
      <c r="AK362" s="135">
        <f t="shared" si="167"/>
        <v>0.63733042990994981</v>
      </c>
      <c r="AL362" s="135">
        <f t="shared" si="168"/>
        <v>4.1295583276688509E-2</v>
      </c>
      <c r="AM362" s="135">
        <f t="shared" si="169"/>
        <v>0</v>
      </c>
      <c r="AN362" s="135">
        <f t="shared" si="170"/>
        <v>0</v>
      </c>
      <c r="AO362" s="135">
        <f t="shared" si="171"/>
        <v>5.6794441048582519E-3</v>
      </c>
      <c r="AP362" s="159">
        <f>IFERROR(VLOOKUP(A362,人口!$A$2:$E$1748,5,0),0)</f>
        <v>20996</v>
      </c>
      <c r="AQ362" s="159">
        <f t="shared" si="146"/>
        <v>0</v>
      </c>
      <c r="AR362" s="159">
        <f t="shared" si="147"/>
        <v>0</v>
      </c>
      <c r="AS362" s="159">
        <f t="shared" si="148"/>
        <v>1</v>
      </c>
      <c r="AT362" s="159">
        <f t="shared" si="149"/>
        <v>0</v>
      </c>
      <c r="AU362" s="159">
        <f t="shared" si="150"/>
        <v>0</v>
      </c>
      <c r="AV362" s="159">
        <f t="shared" si="151"/>
        <v>0</v>
      </c>
      <c r="AW362" s="159">
        <f t="shared" si="152"/>
        <v>0</v>
      </c>
      <c r="AX362" s="159">
        <f t="shared" si="172"/>
        <v>0</v>
      </c>
      <c r="AY362" s="159" t="str">
        <f t="shared" si="173"/>
        <v>1万～3万人未満の市町村平均</v>
      </c>
      <c r="AZ362" s="159"/>
    </row>
    <row r="363" spans="1:52" x14ac:dyDescent="0.3">
      <c r="A363" t="str">
        <f t="shared" si="153"/>
        <v>06461</v>
      </c>
      <c r="B363" s="158" t="str">
        <f t="shared" si="154"/>
        <v>06461</v>
      </c>
      <c r="C363">
        <v>6</v>
      </c>
      <c r="D363" t="s">
        <v>33</v>
      </c>
      <c r="E363">
        <v>6461</v>
      </c>
      <c r="F363" t="s">
        <v>1557</v>
      </c>
      <c r="G363">
        <v>122.79900000000001</v>
      </c>
      <c r="H363">
        <v>769.13099999999997</v>
      </c>
      <c r="I363">
        <v>137.19200000000001</v>
      </c>
      <c r="J363">
        <v>861.05</v>
      </c>
      <c r="K363">
        <v>12.9</v>
      </c>
      <c r="L363">
        <v>25.079000000000001</v>
      </c>
      <c r="M363">
        <v>54.406999999999996</v>
      </c>
      <c r="N363">
        <v>327.29899999999998</v>
      </c>
      <c r="O363">
        <v>0</v>
      </c>
      <c r="P363">
        <v>1.266</v>
      </c>
      <c r="Q363">
        <v>2.3149999999999999</v>
      </c>
      <c r="R363">
        <v>8.6069999999999993</v>
      </c>
      <c r="S363">
        <v>8.1519999999999992</v>
      </c>
      <c r="T363">
        <v>14.193</v>
      </c>
      <c r="U363">
        <v>52.777999999999999</v>
      </c>
      <c r="V363">
        <v>0.68500000000000005</v>
      </c>
      <c r="W363">
        <v>10.273999999999999</v>
      </c>
      <c r="Y363" t="str">
        <f t="shared" si="155"/>
        <v>山形県</v>
      </c>
      <c r="Z363" t="str">
        <f t="shared" si="156"/>
        <v>山形県遊佐町</v>
      </c>
      <c r="AA363" s="159">
        <f t="shared" si="157"/>
        <v>137.19200000000001</v>
      </c>
      <c r="AB363" s="159">
        <f t="shared" si="158"/>
        <v>861.05</v>
      </c>
      <c r="AC363" s="159">
        <f t="shared" si="159"/>
        <v>25.079000000000001</v>
      </c>
      <c r="AD363" s="159">
        <f t="shared" si="160"/>
        <v>327.29899999999998</v>
      </c>
      <c r="AE363" s="159">
        <f t="shared" si="161"/>
        <v>8.1519999999999992</v>
      </c>
      <c r="AF363" s="159">
        <f t="shared" si="162"/>
        <v>14.193</v>
      </c>
      <c r="AG363" s="159">
        <f t="shared" si="163"/>
        <v>52.777999999999999</v>
      </c>
      <c r="AH363" s="160">
        <f t="shared" si="164"/>
        <v>1425.7429999999999</v>
      </c>
      <c r="AI363" s="135">
        <f t="shared" si="165"/>
        <v>9.6224915710615463E-2</v>
      </c>
      <c r="AJ363" s="135">
        <f t="shared" si="166"/>
        <v>0.60393072243735368</v>
      </c>
      <c r="AK363" s="135">
        <f t="shared" si="167"/>
        <v>1.7590126691837168E-2</v>
      </c>
      <c r="AL363" s="135">
        <f t="shared" si="168"/>
        <v>0.22956381339413906</v>
      </c>
      <c r="AM363" s="135">
        <f t="shared" si="169"/>
        <v>5.7177205148473461E-3</v>
      </c>
      <c r="AN363" s="135">
        <f t="shared" si="170"/>
        <v>9.9548095273832658E-3</v>
      </c>
      <c r="AO363" s="135">
        <f t="shared" si="171"/>
        <v>3.7017891723823998E-2</v>
      </c>
      <c r="AP363" s="159">
        <f>IFERROR(VLOOKUP(A363,人口!$A$2:$E$1748,5,0),0)</f>
        <v>13655</v>
      </c>
      <c r="AQ363" s="159">
        <f t="shared" si="146"/>
        <v>0</v>
      </c>
      <c r="AR363" s="159">
        <f t="shared" si="147"/>
        <v>0</v>
      </c>
      <c r="AS363" s="159">
        <f t="shared" si="148"/>
        <v>1</v>
      </c>
      <c r="AT363" s="159">
        <f t="shared" si="149"/>
        <v>0</v>
      </c>
      <c r="AU363" s="159">
        <f t="shared" si="150"/>
        <v>0</v>
      </c>
      <c r="AV363" s="159">
        <f t="shared" si="151"/>
        <v>0</v>
      </c>
      <c r="AW363" s="159">
        <f t="shared" si="152"/>
        <v>0</v>
      </c>
      <c r="AX363" s="159">
        <f t="shared" si="172"/>
        <v>0</v>
      </c>
      <c r="AY363" s="159" t="str">
        <f t="shared" si="173"/>
        <v>1万～3万人未満の市町村平均</v>
      </c>
      <c r="AZ363" s="159"/>
    </row>
    <row r="364" spans="1:52" x14ac:dyDescent="0.3">
      <c r="A364" t="str">
        <f t="shared" si="153"/>
        <v>099</v>
      </c>
      <c r="B364" s="158" t="str">
        <f t="shared" si="154"/>
        <v>099</v>
      </c>
      <c r="C364">
        <v>7</v>
      </c>
      <c r="D364" t="s">
        <v>34</v>
      </c>
      <c r="E364">
        <v>99</v>
      </c>
      <c r="Y364" t="str">
        <f t="shared" si="155"/>
        <v>福島県</v>
      </c>
      <c r="Z364" t="str">
        <f t="shared" si="156"/>
        <v>福島県</v>
      </c>
      <c r="AA364" s="159">
        <f t="shared" si="157"/>
        <v>0</v>
      </c>
      <c r="AB364" s="159">
        <f t="shared" si="158"/>
        <v>0</v>
      </c>
      <c r="AC364" s="159">
        <f t="shared" si="159"/>
        <v>0</v>
      </c>
      <c r="AD364" s="159">
        <f t="shared" si="160"/>
        <v>0</v>
      </c>
      <c r="AE364" s="159">
        <f t="shared" si="161"/>
        <v>0</v>
      </c>
      <c r="AF364" s="159">
        <f t="shared" si="162"/>
        <v>0</v>
      </c>
      <c r="AG364" s="159">
        <f t="shared" si="163"/>
        <v>0</v>
      </c>
      <c r="AH364" s="160">
        <f t="shared" si="164"/>
        <v>0</v>
      </c>
      <c r="AI364" s="135" t="str">
        <f t="shared" si="165"/>
        <v/>
      </c>
      <c r="AJ364" s="135" t="str">
        <f t="shared" si="166"/>
        <v/>
      </c>
      <c r="AK364" s="135" t="str">
        <f t="shared" si="167"/>
        <v/>
      </c>
      <c r="AL364" s="135" t="str">
        <f t="shared" si="168"/>
        <v/>
      </c>
      <c r="AM364" s="135" t="str">
        <f t="shared" si="169"/>
        <v/>
      </c>
      <c r="AN364" s="135" t="str">
        <f t="shared" si="170"/>
        <v/>
      </c>
      <c r="AO364" s="135" t="str">
        <f t="shared" si="171"/>
        <v/>
      </c>
      <c r="AP364" s="159">
        <f>IFERROR(VLOOKUP(A364,人口!$A$2:$E$1748,5,0),0)</f>
        <v>0</v>
      </c>
      <c r="AQ364" s="159">
        <f t="shared" si="146"/>
        <v>0</v>
      </c>
      <c r="AR364" s="159">
        <f t="shared" si="147"/>
        <v>0</v>
      </c>
      <c r="AS364" s="159">
        <f t="shared" si="148"/>
        <v>0</v>
      </c>
      <c r="AT364" s="159">
        <f t="shared" si="149"/>
        <v>0</v>
      </c>
      <c r="AU364" s="159">
        <f t="shared" si="150"/>
        <v>0</v>
      </c>
      <c r="AV364" s="159">
        <f t="shared" si="151"/>
        <v>0</v>
      </c>
      <c r="AW364" s="159">
        <f t="shared" si="152"/>
        <v>0</v>
      </c>
      <c r="AX364" s="159">
        <f t="shared" si="172"/>
        <v>0</v>
      </c>
      <c r="AY364" s="159" t="str">
        <f t="shared" si="173"/>
        <v/>
      </c>
      <c r="AZ364" s="159"/>
    </row>
    <row r="365" spans="1:52" x14ac:dyDescent="0.3">
      <c r="A365" t="str">
        <f t="shared" si="153"/>
        <v>07201</v>
      </c>
      <c r="B365" s="158" t="str">
        <f t="shared" si="154"/>
        <v>07201</v>
      </c>
      <c r="C365">
        <v>7</v>
      </c>
      <c r="D365" t="s">
        <v>34</v>
      </c>
      <c r="E365">
        <v>7201</v>
      </c>
      <c r="F365" t="s">
        <v>81</v>
      </c>
      <c r="G365">
        <v>1134.548</v>
      </c>
      <c r="H365">
        <v>1540.239</v>
      </c>
      <c r="I365">
        <v>1427.348</v>
      </c>
      <c r="J365">
        <v>1929.4159999999999</v>
      </c>
      <c r="K365">
        <v>1368.1</v>
      </c>
      <c r="L365">
        <v>4189.2719999999999</v>
      </c>
      <c r="M365">
        <v>14.458</v>
      </c>
      <c r="N365">
        <v>90.364999999999995</v>
      </c>
      <c r="O365">
        <v>0</v>
      </c>
      <c r="P365">
        <v>3.165</v>
      </c>
      <c r="Q365">
        <v>1.28</v>
      </c>
      <c r="R365">
        <v>2.63</v>
      </c>
      <c r="S365">
        <v>20.695</v>
      </c>
      <c r="T365">
        <v>7.8479999999999999</v>
      </c>
      <c r="U365">
        <v>16.13</v>
      </c>
      <c r="V365">
        <v>12.93</v>
      </c>
      <c r="W365">
        <v>133.50700000000001</v>
      </c>
      <c r="Y365" t="str">
        <f t="shared" si="155"/>
        <v>福島県</v>
      </c>
      <c r="Z365" t="str">
        <f t="shared" si="156"/>
        <v>福島県福島市</v>
      </c>
      <c r="AA365" s="159">
        <f t="shared" si="157"/>
        <v>1427.348</v>
      </c>
      <c r="AB365" s="159">
        <f t="shared" si="158"/>
        <v>1929.4159999999999</v>
      </c>
      <c r="AC365" s="159">
        <f t="shared" si="159"/>
        <v>4189.2719999999999</v>
      </c>
      <c r="AD365" s="159">
        <f t="shared" si="160"/>
        <v>90.364999999999995</v>
      </c>
      <c r="AE365" s="159">
        <f t="shared" si="161"/>
        <v>20.695</v>
      </c>
      <c r="AF365" s="159">
        <f t="shared" si="162"/>
        <v>7.8479999999999999</v>
      </c>
      <c r="AG365" s="159">
        <f t="shared" si="163"/>
        <v>16.13</v>
      </c>
      <c r="AH365" s="160">
        <f t="shared" si="164"/>
        <v>7681.0739999999996</v>
      </c>
      <c r="AI365" s="135">
        <f t="shared" si="165"/>
        <v>0.18582661747562906</v>
      </c>
      <c r="AJ365" s="135">
        <f t="shared" si="166"/>
        <v>0.25119091418726081</v>
      </c>
      <c r="AK365" s="135">
        <f t="shared" si="167"/>
        <v>0.54540185395948537</v>
      </c>
      <c r="AL365" s="135">
        <f t="shared" si="168"/>
        <v>1.1764630831573813E-2</v>
      </c>
      <c r="AM365" s="135">
        <f t="shared" si="169"/>
        <v>2.6942846794601903E-3</v>
      </c>
      <c r="AN365" s="135">
        <f t="shared" si="170"/>
        <v>1.0217321171492424E-3</v>
      </c>
      <c r="AO365" s="135">
        <f t="shared" si="171"/>
        <v>2.0999667494415496E-3</v>
      </c>
      <c r="AP365" s="159">
        <f>IFERROR(VLOOKUP(A365,人口!$A$2:$E$1748,5,0),0)</f>
        <v>277133</v>
      </c>
      <c r="AQ365" s="159">
        <f t="shared" si="146"/>
        <v>0</v>
      </c>
      <c r="AR365" s="159">
        <f t="shared" si="147"/>
        <v>0</v>
      </c>
      <c r="AS365" s="159">
        <f t="shared" si="148"/>
        <v>0</v>
      </c>
      <c r="AT365" s="159">
        <f t="shared" si="149"/>
        <v>0</v>
      </c>
      <c r="AU365" s="159">
        <f t="shared" si="150"/>
        <v>0</v>
      </c>
      <c r="AV365" s="159">
        <f t="shared" si="151"/>
        <v>1</v>
      </c>
      <c r="AW365" s="159">
        <f t="shared" si="152"/>
        <v>0</v>
      </c>
      <c r="AX365" s="159">
        <f t="shared" si="172"/>
        <v>0</v>
      </c>
      <c r="AY365" s="159" t="str">
        <f t="shared" si="173"/>
        <v>20万～50万人未満の市町村平均</v>
      </c>
      <c r="AZ365" s="159"/>
    </row>
    <row r="366" spans="1:52" x14ac:dyDescent="0.3">
      <c r="A366" t="str">
        <f t="shared" si="153"/>
        <v>07202</v>
      </c>
      <c r="B366" s="158" t="str">
        <f t="shared" si="154"/>
        <v>07202</v>
      </c>
      <c r="C366">
        <v>7</v>
      </c>
      <c r="D366" t="s">
        <v>34</v>
      </c>
      <c r="E366">
        <v>7202</v>
      </c>
      <c r="F366" t="s">
        <v>131</v>
      </c>
      <c r="G366">
        <v>557.33299999999997</v>
      </c>
      <c r="H366">
        <v>1242.5999999999999</v>
      </c>
      <c r="I366">
        <v>683.86599999999999</v>
      </c>
      <c r="J366">
        <v>1524.289</v>
      </c>
      <c r="K366">
        <v>558</v>
      </c>
      <c r="L366">
        <v>1915.7090000000001</v>
      </c>
      <c r="M366">
        <v>6.1310000000000002</v>
      </c>
      <c r="N366">
        <v>37.701000000000001</v>
      </c>
      <c r="O366">
        <v>0</v>
      </c>
      <c r="P366">
        <v>0</v>
      </c>
      <c r="Q366">
        <v>0</v>
      </c>
      <c r="R366">
        <v>7.3999999999999996E-2</v>
      </c>
      <c r="S366">
        <v>0</v>
      </c>
      <c r="T366">
        <v>0</v>
      </c>
      <c r="U366">
        <v>0.45500000000000002</v>
      </c>
      <c r="V366">
        <v>6.601</v>
      </c>
      <c r="W366">
        <v>66.275000000000006</v>
      </c>
      <c r="Y366" t="str">
        <f t="shared" si="155"/>
        <v>福島県</v>
      </c>
      <c r="Z366" t="str">
        <f t="shared" si="156"/>
        <v>福島県会津若松市</v>
      </c>
      <c r="AA366" s="159">
        <f t="shared" si="157"/>
        <v>683.86599999999999</v>
      </c>
      <c r="AB366" s="159">
        <f t="shared" si="158"/>
        <v>1524.289</v>
      </c>
      <c r="AC366" s="159">
        <f t="shared" si="159"/>
        <v>1915.7090000000001</v>
      </c>
      <c r="AD366" s="159">
        <f t="shared" si="160"/>
        <v>37.701000000000001</v>
      </c>
      <c r="AE366" s="159">
        <f t="shared" si="161"/>
        <v>0</v>
      </c>
      <c r="AF366" s="159">
        <f t="shared" si="162"/>
        <v>0</v>
      </c>
      <c r="AG366" s="159">
        <f t="shared" si="163"/>
        <v>0.45500000000000002</v>
      </c>
      <c r="AH366" s="160">
        <f t="shared" si="164"/>
        <v>4162.0199999999995</v>
      </c>
      <c r="AI366" s="135">
        <f t="shared" si="165"/>
        <v>0.1643110797160994</v>
      </c>
      <c r="AJ366" s="135">
        <f t="shared" si="166"/>
        <v>0.3662377883816032</v>
      </c>
      <c r="AK366" s="135">
        <f t="shared" si="167"/>
        <v>0.46028346812365156</v>
      </c>
      <c r="AL366" s="135">
        <f t="shared" si="168"/>
        <v>9.0583418628454471E-3</v>
      </c>
      <c r="AM366" s="135">
        <f t="shared" si="169"/>
        <v>0</v>
      </c>
      <c r="AN366" s="135">
        <f t="shared" si="170"/>
        <v>0</v>
      </c>
      <c r="AO366" s="135">
        <f t="shared" si="171"/>
        <v>1.0932191580050073E-4</v>
      </c>
      <c r="AP366" s="159">
        <f>IFERROR(VLOOKUP(A366,人口!$A$2:$E$1748,5,0),0)</f>
        <v>118322</v>
      </c>
      <c r="AQ366" s="159">
        <f t="shared" si="146"/>
        <v>0</v>
      </c>
      <c r="AR366" s="159">
        <f t="shared" si="147"/>
        <v>0</v>
      </c>
      <c r="AS366" s="159">
        <f t="shared" si="148"/>
        <v>0</v>
      </c>
      <c r="AT366" s="159">
        <f t="shared" si="149"/>
        <v>0</v>
      </c>
      <c r="AU366" s="159">
        <f t="shared" si="150"/>
        <v>1</v>
      </c>
      <c r="AV366" s="159">
        <f t="shared" si="151"/>
        <v>0</v>
      </c>
      <c r="AW366" s="159">
        <f t="shared" si="152"/>
        <v>0</v>
      </c>
      <c r="AX366" s="159">
        <f t="shared" si="172"/>
        <v>0</v>
      </c>
      <c r="AY366" s="159" t="str">
        <f t="shared" si="173"/>
        <v>10万～20万人未満の市町村平均</v>
      </c>
      <c r="AZ366" s="159"/>
    </row>
    <row r="367" spans="1:52" x14ac:dyDescent="0.3">
      <c r="A367" t="str">
        <f t="shared" si="153"/>
        <v>07203</v>
      </c>
      <c r="B367" s="158" t="str">
        <f t="shared" si="154"/>
        <v>07203</v>
      </c>
      <c r="C367">
        <v>7</v>
      </c>
      <c r="D367" t="s">
        <v>34</v>
      </c>
      <c r="E367">
        <v>7203</v>
      </c>
      <c r="F367" t="s">
        <v>199</v>
      </c>
      <c r="G367">
        <v>1338.7840000000001</v>
      </c>
      <c r="H367">
        <v>2923.7869999999998</v>
      </c>
      <c r="I367">
        <v>1701.7460000000001</v>
      </c>
      <c r="J367">
        <v>3701.3409999999999</v>
      </c>
      <c r="K367">
        <v>796</v>
      </c>
      <c r="L367">
        <v>2985.8510000000001</v>
      </c>
      <c r="M367">
        <v>2.202</v>
      </c>
      <c r="N367">
        <v>13.755000000000001</v>
      </c>
      <c r="O367">
        <v>0</v>
      </c>
      <c r="P367">
        <v>0</v>
      </c>
      <c r="Q367">
        <v>7.9000000000000001E-2</v>
      </c>
      <c r="R367">
        <v>0.66200000000000003</v>
      </c>
      <c r="S367">
        <v>0</v>
      </c>
      <c r="T367">
        <v>0.48699999999999999</v>
      </c>
      <c r="U367">
        <v>4.0599999999999996</v>
      </c>
      <c r="V367">
        <v>15.006</v>
      </c>
      <c r="W367">
        <v>157.97200000000001</v>
      </c>
      <c r="Y367" t="str">
        <f t="shared" si="155"/>
        <v>福島県</v>
      </c>
      <c r="Z367" t="str">
        <f t="shared" si="156"/>
        <v>福島県郡山市</v>
      </c>
      <c r="AA367" s="159">
        <f t="shared" si="157"/>
        <v>1701.7460000000001</v>
      </c>
      <c r="AB367" s="159">
        <f t="shared" si="158"/>
        <v>3701.3409999999999</v>
      </c>
      <c r="AC367" s="159">
        <f t="shared" si="159"/>
        <v>2985.8510000000001</v>
      </c>
      <c r="AD367" s="159">
        <f t="shared" si="160"/>
        <v>13.755000000000001</v>
      </c>
      <c r="AE367" s="159">
        <f t="shared" si="161"/>
        <v>0</v>
      </c>
      <c r="AF367" s="159">
        <f t="shared" si="162"/>
        <v>0.48699999999999999</v>
      </c>
      <c r="AG367" s="159">
        <f t="shared" si="163"/>
        <v>4.0599999999999996</v>
      </c>
      <c r="AH367" s="160">
        <f t="shared" si="164"/>
        <v>8407.239999999998</v>
      </c>
      <c r="AI367" s="135">
        <f t="shared" si="165"/>
        <v>0.20241434763370625</v>
      </c>
      <c r="AJ367" s="135">
        <f t="shared" si="166"/>
        <v>0.44025637426789299</v>
      </c>
      <c r="AK367" s="135">
        <f t="shared" si="167"/>
        <v>0.35515234488369557</v>
      </c>
      <c r="AL367" s="135">
        <f t="shared" si="168"/>
        <v>1.6360898463705098E-3</v>
      </c>
      <c r="AM367" s="135">
        <f t="shared" si="169"/>
        <v>0</v>
      </c>
      <c r="AN367" s="135">
        <f t="shared" si="170"/>
        <v>5.7926263553794125E-5</v>
      </c>
      <c r="AO367" s="135">
        <f t="shared" si="171"/>
        <v>4.8291710478111729E-4</v>
      </c>
      <c r="AP367" s="159">
        <f>IFERROR(VLOOKUP(A367,人口!$A$2:$E$1748,5,0),0)</f>
        <v>322996</v>
      </c>
      <c r="AQ367" s="159">
        <f t="shared" si="146"/>
        <v>0</v>
      </c>
      <c r="AR367" s="159">
        <f t="shared" si="147"/>
        <v>0</v>
      </c>
      <c r="AS367" s="159">
        <f t="shared" si="148"/>
        <v>0</v>
      </c>
      <c r="AT367" s="159">
        <f t="shared" si="149"/>
        <v>0</v>
      </c>
      <c r="AU367" s="159">
        <f t="shared" si="150"/>
        <v>0</v>
      </c>
      <c r="AV367" s="159">
        <f t="shared" si="151"/>
        <v>1</v>
      </c>
      <c r="AW367" s="159">
        <f t="shared" si="152"/>
        <v>0</v>
      </c>
      <c r="AX367" s="159">
        <f t="shared" si="172"/>
        <v>0</v>
      </c>
      <c r="AY367" s="159" t="str">
        <f t="shared" si="173"/>
        <v>20万～50万人未満の市町村平均</v>
      </c>
      <c r="AZ367" s="159"/>
    </row>
    <row r="368" spans="1:52" x14ac:dyDescent="0.3">
      <c r="A368" t="str">
        <f t="shared" si="153"/>
        <v>07204</v>
      </c>
      <c r="B368" s="158" t="str">
        <f t="shared" si="154"/>
        <v>07204</v>
      </c>
      <c r="C368">
        <v>7</v>
      </c>
      <c r="D368" t="s">
        <v>34</v>
      </c>
      <c r="E368">
        <v>7204</v>
      </c>
      <c r="F368" t="s">
        <v>260</v>
      </c>
      <c r="G368">
        <v>1552.8230000000001</v>
      </c>
      <c r="H368">
        <v>1756.239</v>
      </c>
      <c r="I368">
        <v>2141.1970000000001</v>
      </c>
      <c r="J368">
        <v>2408.107</v>
      </c>
      <c r="K368">
        <v>1939.4</v>
      </c>
      <c r="L368">
        <v>6165.8339999999998</v>
      </c>
      <c r="M368">
        <v>19.353000000000002</v>
      </c>
      <c r="N368">
        <v>127.134</v>
      </c>
      <c r="O368">
        <v>0</v>
      </c>
      <c r="P368">
        <v>0</v>
      </c>
      <c r="Q368">
        <v>0</v>
      </c>
      <c r="R368">
        <v>3.3000000000000002E-2</v>
      </c>
      <c r="S368">
        <v>0</v>
      </c>
      <c r="T368">
        <v>0</v>
      </c>
      <c r="U368">
        <v>0.20100000000000001</v>
      </c>
      <c r="V368">
        <v>18.311</v>
      </c>
      <c r="W368">
        <v>172.66</v>
      </c>
      <c r="Y368" t="str">
        <f t="shared" si="155"/>
        <v>福島県</v>
      </c>
      <c r="Z368" t="str">
        <f t="shared" si="156"/>
        <v>福島県いわき市</v>
      </c>
      <c r="AA368" s="159">
        <f t="shared" si="157"/>
        <v>2141.1970000000001</v>
      </c>
      <c r="AB368" s="159">
        <f t="shared" si="158"/>
        <v>2408.107</v>
      </c>
      <c r="AC368" s="159">
        <f t="shared" si="159"/>
        <v>6165.8339999999998</v>
      </c>
      <c r="AD368" s="159">
        <f t="shared" si="160"/>
        <v>127.134</v>
      </c>
      <c r="AE368" s="159">
        <f t="shared" si="161"/>
        <v>0</v>
      </c>
      <c r="AF368" s="159">
        <f t="shared" si="162"/>
        <v>0</v>
      </c>
      <c r="AG368" s="159">
        <f t="shared" si="163"/>
        <v>0.20100000000000001</v>
      </c>
      <c r="AH368" s="160">
        <f t="shared" si="164"/>
        <v>10842.472999999998</v>
      </c>
      <c r="AI368" s="135">
        <f t="shared" si="165"/>
        <v>0.19748234558665725</v>
      </c>
      <c r="AJ368" s="135">
        <f t="shared" si="166"/>
        <v>0.22209942325888202</v>
      </c>
      <c r="AK368" s="135">
        <f t="shared" si="167"/>
        <v>0.56867413919315279</v>
      </c>
      <c r="AL368" s="135">
        <f t="shared" si="168"/>
        <v>1.1725553755125793E-2</v>
      </c>
      <c r="AM368" s="135">
        <f t="shared" si="169"/>
        <v>0</v>
      </c>
      <c r="AN368" s="135">
        <f t="shared" si="170"/>
        <v>0</v>
      </c>
      <c r="AO368" s="135">
        <f t="shared" si="171"/>
        <v>1.8538206182298083E-5</v>
      </c>
      <c r="AP368" s="159">
        <f>IFERROR(VLOOKUP(A368,人口!$A$2:$E$1748,5,0),0)</f>
        <v>321535</v>
      </c>
      <c r="AQ368" s="159">
        <f t="shared" si="146"/>
        <v>0</v>
      </c>
      <c r="AR368" s="159">
        <f t="shared" si="147"/>
        <v>0</v>
      </c>
      <c r="AS368" s="159">
        <f t="shared" si="148"/>
        <v>0</v>
      </c>
      <c r="AT368" s="159">
        <f t="shared" si="149"/>
        <v>0</v>
      </c>
      <c r="AU368" s="159">
        <f t="shared" si="150"/>
        <v>0</v>
      </c>
      <c r="AV368" s="159">
        <f t="shared" si="151"/>
        <v>1</v>
      </c>
      <c r="AW368" s="159">
        <f t="shared" si="152"/>
        <v>0</v>
      </c>
      <c r="AX368" s="159">
        <f t="shared" si="172"/>
        <v>0</v>
      </c>
      <c r="AY368" s="159" t="str">
        <f t="shared" si="173"/>
        <v>20万～50万人未満の市町村平均</v>
      </c>
      <c r="AZ368" s="159"/>
    </row>
    <row r="369" spans="1:52" x14ac:dyDescent="0.3">
      <c r="A369" t="str">
        <f t="shared" si="153"/>
        <v>07205</v>
      </c>
      <c r="B369" s="158" t="str">
        <f t="shared" si="154"/>
        <v>07205</v>
      </c>
      <c r="C369">
        <v>7</v>
      </c>
      <c r="D369" t="s">
        <v>34</v>
      </c>
      <c r="E369">
        <v>7205</v>
      </c>
      <c r="F369" t="s">
        <v>311</v>
      </c>
      <c r="G369">
        <v>373.86599999999999</v>
      </c>
      <c r="H369">
        <v>1340.373</v>
      </c>
      <c r="I369">
        <v>486.89800000000002</v>
      </c>
      <c r="J369">
        <v>1736.6089999999999</v>
      </c>
      <c r="K369">
        <v>328</v>
      </c>
      <c r="L369">
        <v>927.31899999999996</v>
      </c>
      <c r="M369">
        <v>1.109</v>
      </c>
      <c r="N369">
        <v>7.1929999999999996</v>
      </c>
      <c r="O369">
        <v>0</v>
      </c>
      <c r="P369">
        <v>0</v>
      </c>
      <c r="Q369">
        <v>0</v>
      </c>
      <c r="R369">
        <v>0</v>
      </c>
      <c r="S369">
        <v>0</v>
      </c>
      <c r="T369">
        <v>0</v>
      </c>
      <c r="U369">
        <v>0</v>
      </c>
      <c r="V369">
        <v>3.7250000000000001</v>
      </c>
      <c r="W369">
        <v>42.43</v>
      </c>
      <c r="Y369" t="str">
        <f t="shared" si="155"/>
        <v>福島県</v>
      </c>
      <c r="Z369" t="str">
        <f t="shared" si="156"/>
        <v>福島県白河市</v>
      </c>
      <c r="AA369" s="159">
        <f t="shared" si="157"/>
        <v>486.89800000000002</v>
      </c>
      <c r="AB369" s="159">
        <f t="shared" si="158"/>
        <v>1736.6089999999999</v>
      </c>
      <c r="AC369" s="159">
        <f t="shared" si="159"/>
        <v>927.31899999999996</v>
      </c>
      <c r="AD369" s="159">
        <f t="shared" si="160"/>
        <v>7.1929999999999996</v>
      </c>
      <c r="AE369" s="159">
        <f t="shared" si="161"/>
        <v>0</v>
      </c>
      <c r="AF369" s="159">
        <f t="shared" si="162"/>
        <v>0</v>
      </c>
      <c r="AG369" s="159">
        <f t="shared" si="163"/>
        <v>0</v>
      </c>
      <c r="AH369" s="160">
        <f t="shared" si="164"/>
        <v>3158.0190000000002</v>
      </c>
      <c r="AI369" s="135">
        <f t="shared" si="165"/>
        <v>0.15417829975057148</v>
      </c>
      <c r="AJ369" s="135">
        <f t="shared" si="166"/>
        <v>0.54990454458950366</v>
      </c>
      <c r="AK369" s="135">
        <f t="shared" si="167"/>
        <v>0.29363946195383878</v>
      </c>
      <c r="AL369" s="135">
        <f t="shared" si="168"/>
        <v>2.2776937060859986E-3</v>
      </c>
      <c r="AM369" s="135">
        <f t="shared" si="169"/>
        <v>0</v>
      </c>
      <c r="AN369" s="135">
        <f t="shared" si="170"/>
        <v>0</v>
      </c>
      <c r="AO369" s="135">
        <f t="shared" si="171"/>
        <v>0</v>
      </c>
      <c r="AP369" s="159">
        <f>IFERROR(VLOOKUP(A369,人口!$A$2:$E$1748,5,0),0)</f>
        <v>60548</v>
      </c>
      <c r="AQ369" s="159">
        <f t="shared" si="146"/>
        <v>0</v>
      </c>
      <c r="AR369" s="159">
        <f t="shared" si="147"/>
        <v>0</v>
      </c>
      <c r="AS369" s="159">
        <f t="shared" si="148"/>
        <v>0</v>
      </c>
      <c r="AT369" s="159">
        <f t="shared" si="149"/>
        <v>1</v>
      </c>
      <c r="AU369" s="159">
        <f t="shared" si="150"/>
        <v>0</v>
      </c>
      <c r="AV369" s="159">
        <f t="shared" si="151"/>
        <v>0</v>
      </c>
      <c r="AW369" s="159">
        <f t="shared" si="152"/>
        <v>0</v>
      </c>
      <c r="AX369" s="159">
        <f t="shared" si="172"/>
        <v>0</v>
      </c>
      <c r="AY369" s="159" t="str">
        <f t="shared" si="173"/>
        <v>3万～10万人未満の市町村平均</v>
      </c>
      <c r="AZ369" s="159"/>
    </row>
    <row r="370" spans="1:52" x14ac:dyDescent="0.3">
      <c r="A370" t="str">
        <f t="shared" si="153"/>
        <v>07207</v>
      </c>
      <c r="B370" s="158" t="str">
        <f t="shared" si="154"/>
        <v>07207</v>
      </c>
      <c r="C370">
        <v>7</v>
      </c>
      <c r="D370" t="s">
        <v>34</v>
      </c>
      <c r="E370">
        <v>7207</v>
      </c>
      <c r="F370" t="s">
        <v>363</v>
      </c>
      <c r="G370">
        <v>412.95600000000002</v>
      </c>
      <c r="H370">
        <v>1706.0909999999999</v>
      </c>
      <c r="I370">
        <v>540.37699999999995</v>
      </c>
      <c r="J370">
        <v>2223.6979999999999</v>
      </c>
      <c r="K370">
        <v>214.3</v>
      </c>
      <c r="L370">
        <v>758.78399999999999</v>
      </c>
      <c r="M370">
        <v>2.5049999999999999</v>
      </c>
      <c r="N370">
        <v>16.189</v>
      </c>
      <c r="O370">
        <v>0</v>
      </c>
      <c r="P370">
        <v>0</v>
      </c>
      <c r="Q370">
        <v>0</v>
      </c>
      <c r="R370">
        <v>0</v>
      </c>
      <c r="S370">
        <v>0</v>
      </c>
      <c r="T370">
        <v>0</v>
      </c>
      <c r="U370">
        <v>0</v>
      </c>
      <c r="V370">
        <v>4.056</v>
      </c>
      <c r="W370">
        <v>43.844000000000001</v>
      </c>
      <c r="Y370" t="str">
        <f t="shared" si="155"/>
        <v>福島県</v>
      </c>
      <c r="Z370" t="str">
        <f t="shared" si="156"/>
        <v>福島県須賀川市</v>
      </c>
      <c r="AA370" s="159">
        <f t="shared" si="157"/>
        <v>540.37699999999995</v>
      </c>
      <c r="AB370" s="159">
        <f t="shared" si="158"/>
        <v>2223.6979999999999</v>
      </c>
      <c r="AC370" s="159">
        <f t="shared" si="159"/>
        <v>758.78399999999999</v>
      </c>
      <c r="AD370" s="159">
        <f t="shared" si="160"/>
        <v>16.189</v>
      </c>
      <c r="AE370" s="159">
        <f t="shared" si="161"/>
        <v>0</v>
      </c>
      <c r="AF370" s="159">
        <f t="shared" si="162"/>
        <v>0</v>
      </c>
      <c r="AG370" s="159">
        <f t="shared" si="163"/>
        <v>0</v>
      </c>
      <c r="AH370" s="160">
        <f t="shared" si="164"/>
        <v>3539.0479999999998</v>
      </c>
      <c r="AI370" s="135">
        <f t="shared" si="165"/>
        <v>0.15268993243380705</v>
      </c>
      <c r="AJ370" s="135">
        <f t="shared" si="166"/>
        <v>0.62833225206326671</v>
      </c>
      <c r="AK370" s="135">
        <f t="shared" si="167"/>
        <v>0.21440342148509997</v>
      </c>
      <c r="AL370" s="135">
        <f t="shared" si="168"/>
        <v>4.5743940178262629E-3</v>
      </c>
      <c r="AM370" s="135">
        <f t="shared" si="169"/>
        <v>0</v>
      </c>
      <c r="AN370" s="135">
        <f t="shared" si="170"/>
        <v>0</v>
      </c>
      <c r="AO370" s="135">
        <f t="shared" si="171"/>
        <v>0</v>
      </c>
      <c r="AP370" s="159">
        <f>IFERROR(VLOOKUP(A370,人口!$A$2:$E$1748,5,0),0)</f>
        <v>76360</v>
      </c>
      <c r="AQ370" s="159">
        <f t="shared" si="146"/>
        <v>0</v>
      </c>
      <c r="AR370" s="159">
        <f t="shared" si="147"/>
        <v>0</v>
      </c>
      <c r="AS370" s="159">
        <f t="shared" si="148"/>
        <v>0</v>
      </c>
      <c r="AT370" s="159">
        <f t="shared" si="149"/>
        <v>1</v>
      </c>
      <c r="AU370" s="159">
        <f t="shared" si="150"/>
        <v>0</v>
      </c>
      <c r="AV370" s="159">
        <f t="shared" si="151"/>
        <v>0</v>
      </c>
      <c r="AW370" s="159">
        <f t="shared" si="152"/>
        <v>0</v>
      </c>
      <c r="AX370" s="159">
        <f t="shared" si="172"/>
        <v>0</v>
      </c>
      <c r="AY370" s="159" t="str">
        <f t="shared" si="173"/>
        <v>3万～10万人未満の市町村平均</v>
      </c>
      <c r="AZ370" s="159"/>
    </row>
    <row r="371" spans="1:52" x14ac:dyDescent="0.3">
      <c r="A371" t="str">
        <f t="shared" si="153"/>
        <v>07208</v>
      </c>
      <c r="B371" s="158" t="str">
        <f t="shared" si="154"/>
        <v>07208</v>
      </c>
      <c r="C371">
        <v>7</v>
      </c>
      <c r="D371" t="s">
        <v>34</v>
      </c>
      <c r="E371">
        <v>7208</v>
      </c>
      <c r="F371" t="s">
        <v>414</v>
      </c>
      <c r="G371">
        <v>340.18299999999999</v>
      </c>
      <c r="H371">
        <v>1878.04</v>
      </c>
      <c r="I371">
        <v>432.13400000000001</v>
      </c>
      <c r="J371">
        <v>2383.8449999999998</v>
      </c>
      <c r="K371">
        <v>126.7</v>
      </c>
      <c r="L371">
        <v>268.85700000000003</v>
      </c>
      <c r="M371">
        <v>30.039000000000001</v>
      </c>
      <c r="N371">
        <v>176.68600000000001</v>
      </c>
      <c r="O371">
        <v>0</v>
      </c>
      <c r="P371">
        <v>0</v>
      </c>
      <c r="Q371">
        <v>0</v>
      </c>
      <c r="R371">
        <v>1.34</v>
      </c>
      <c r="S371">
        <v>0</v>
      </c>
      <c r="T371">
        <v>0</v>
      </c>
      <c r="U371">
        <v>8.2159999999999993</v>
      </c>
      <c r="V371">
        <v>3.0179999999999998</v>
      </c>
      <c r="W371">
        <v>32.966000000000001</v>
      </c>
      <c r="Y371" t="str">
        <f t="shared" si="155"/>
        <v>福島県</v>
      </c>
      <c r="Z371" t="str">
        <f t="shared" si="156"/>
        <v>福島県喜多方市</v>
      </c>
      <c r="AA371" s="159">
        <f t="shared" si="157"/>
        <v>432.13400000000001</v>
      </c>
      <c r="AB371" s="159">
        <f t="shared" si="158"/>
        <v>2383.8449999999998</v>
      </c>
      <c r="AC371" s="159">
        <f t="shared" si="159"/>
        <v>268.85700000000003</v>
      </c>
      <c r="AD371" s="159">
        <f t="shared" si="160"/>
        <v>176.68600000000001</v>
      </c>
      <c r="AE371" s="159">
        <f t="shared" si="161"/>
        <v>0</v>
      </c>
      <c r="AF371" s="159">
        <f t="shared" si="162"/>
        <v>0</v>
      </c>
      <c r="AG371" s="159">
        <f t="shared" si="163"/>
        <v>8.2159999999999993</v>
      </c>
      <c r="AH371" s="160">
        <f t="shared" si="164"/>
        <v>3269.7379999999998</v>
      </c>
      <c r="AI371" s="135">
        <f t="shared" si="165"/>
        <v>0.13216165943571015</v>
      </c>
      <c r="AJ371" s="135">
        <f t="shared" si="166"/>
        <v>0.72906300137809199</v>
      </c>
      <c r="AK371" s="135">
        <f t="shared" si="167"/>
        <v>8.222585418158887E-2</v>
      </c>
      <c r="AL371" s="135">
        <f t="shared" si="168"/>
        <v>5.4036745451776266E-2</v>
      </c>
      <c r="AM371" s="135">
        <f t="shared" si="169"/>
        <v>0</v>
      </c>
      <c r="AN371" s="135">
        <f t="shared" si="170"/>
        <v>0</v>
      </c>
      <c r="AO371" s="135">
        <f t="shared" si="171"/>
        <v>2.5127395528326732E-3</v>
      </c>
      <c r="AP371" s="159">
        <f>IFERROR(VLOOKUP(A371,人口!$A$2:$E$1748,5,0),0)</f>
        <v>47354</v>
      </c>
      <c r="AQ371" s="159">
        <f t="shared" si="146"/>
        <v>0</v>
      </c>
      <c r="AR371" s="159">
        <f t="shared" si="147"/>
        <v>0</v>
      </c>
      <c r="AS371" s="159">
        <f t="shared" si="148"/>
        <v>0</v>
      </c>
      <c r="AT371" s="159">
        <f t="shared" si="149"/>
        <v>1</v>
      </c>
      <c r="AU371" s="159">
        <f t="shared" si="150"/>
        <v>0</v>
      </c>
      <c r="AV371" s="159">
        <f t="shared" si="151"/>
        <v>0</v>
      </c>
      <c r="AW371" s="159">
        <f t="shared" si="152"/>
        <v>0</v>
      </c>
      <c r="AX371" s="159">
        <f t="shared" si="172"/>
        <v>0</v>
      </c>
      <c r="AY371" s="159" t="str">
        <f t="shared" si="173"/>
        <v>3万～10万人未満の市町村平均</v>
      </c>
      <c r="AZ371" s="159"/>
    </row>
    <row r="372" spans="1:52" x14ac:dyDescent="0.3">
      <c r="A372" t="str">
        <f t="shared" si="153"/>
        <v>07209</v>
      </c>
      <c r="B372" s="158" t="str">
        <f t="shared" si="154"/>
        <v>07209</v>
      </c>
      <c r="C372">
        <v>7</v>
      </c>
      <c r="D372" t="s">
        <v>34</v>
      </c>
      <c r="E372">
        <v>7209</v>
      </c>
      <c r="F372" t="s">
        <v>469</v>
      </c>
      <c r="G372">
        <v>212.84800000000001</v>
      </c>
      <c r="H372">
        <v>1008.971</v>
      </c>
      <c r="I372">
        <v>277.642</v>
      </c>
      <c r="J372">
        <v>1309.28</v>
      </c>
      <c r="K372">
        <v>232.3</v>
      </c>
      <c r="L372">
        <v>792.56500000000005</v>
      </c>
      <c r="M372">
        <v>1.613</v>
      </c>
      <c r="N372">
        <v>8.9309999999999992</v>
      </c>
      <c r="O372">
        <v>0</v>
      </c>
      <c r="P372">
        <v>0</v>
      </c>
      <c r="Q372">
        <v>0</v>
      </c>
      <c r="R372">
        <v>0</v>
      </c>
      <c r="S372">
        <v>0</v>
      </c>
      <c r="T372">
        <v>0</v>
      </c>
      <c r="U372">
        <v>0</v>
      </c>
      <c r="V372">
        <v>2.2480000000000002</v>
      </c>
      <c r="W372">
        <v>26.140999999999998</v>
      </c>
      <c r="Y372" t="str">
        <f t="shared" si="155"/>
        <v>福島県</v>
      </c>
      <c r="Z372" t="str">
        <f t="shared" si="156"/>
        <v>福島県相馬市</v>
      </c>
      <c r="AA372" s="159">
        <f t="shared" si="157"/>
        <v>277.642</v>
      </c>
      <c r="AB372" s="159">
        <f t="shared" si="158"/>
        <v>1309.28</v>
      </c>
      <c r="AC372" s="159">
        <f t="shared" si="159"/>
        <v>792.56500000000005</v>
      </c>
      <c r="AD372" s="159">
        <f t="shared" si="160"/>
        <v>8.9309999999999992</v>
      </c>
      <c r="AE372" s="159">
        <f t="shared" si="161"/>
        <v>0</v>
      </c>
      <c r="AF372" s="159">
        <f t="shared" si="162"/>
        <v>0</v>
      </c>
      <c r="AG372" s="159">
        <f t="shared" si="163"/>
        <v>0</v>
      </c>
      <c r="AH372" s="160">
        <f t="shared" si="164"/>
        <v>2388.4180000000001</v>
      </c>
      <c r="AI372" s="135">
        <f t="shared" si="165"/>
        <v>0.11624514636885168</v>
      </c>
      <c r="AJ372" s="135">
        <f t="shared" si="166"/>
        <v>0.54817875263040217</v>
      </c>
      <c r="AK372" s="135">
        <f t="shared" si="167"/>
        <v>0.33183680578525199</v>
      </c>
      <c r="AL372" s="135">
        <f t="shared" si="168"/>
        <v>3.7392952154941049E-3</v>
      </c>
      <c r="AM372" s="135">
        <f t="shared" si="169"/>
        <v>0</v>
      </c>
      <c r="AN372" s="135">
        <f t="shared" si="170"/>
        <v>0</v>
      </c>
      <c r="AO372" s="135">
        <f t="shared" si="171"/>
        <v>0</v>
      </c>
      <c r="AP372" s="159">
        <f>IFERROR(VLOOKUP(A372,人口!$A$2:$E$1748,5,0),0)</f>
        <v>34708</v>
      </c>
      <c r="AQ372" s="159">
        <f t="shared" si="146"/>
        <v>0</v>
      </c>
      <c r="AR372" s="159">
        <f t="shared" si="147"/>
        <v>0</v>
      </c>
      <c r="AS372" s="159">
        <f t="shared" si="148"/>
        <v>0</v>
      </c>
      <c r="AT372" s="159">
        <f t="shared" si="149"/>
        <v>1</v>
      </c>
      <c r="AU372" s="159">
        <f t="shared" si="150"/>
        <v>0</v>
      </c>
      <c r="AV372" s="159">
        <f t="shared" si="151"/>
        <v>0</v>
      </c>
      <c r="AW372" s="159">
        <f t="shared" si="152"/>
        <v>0</v>
      </c>
      <c r="AX372" s="159">
        <f t="shared" si="172"/>
        <v>0</v>
      </c>
      <c r="AY372" s="159" t="str">
        <f t="shared" si="173"/>
        <v>3万～10万人未満の市町村平均</v>
      </c>
      <c r="AZ372" s="159"/>
    </row>
    <row r="373" spans="1:52" x14ac:dyDescent="0.3">
      <c r="A373" t="str">
        <f t="shared" si="153"/>
        <v>07210</v>
      </c>
      <c r="B373" s="158" t="str">
        <f t="shared" si="154"/>
        <v>07210</v>
      </c>
      <c r="C373">
        <v>7</v>
      </c>
      <c r="D373" t="s">
        <v>34</v>
      </c>
      <c r="E373">
        <v>7210</v>
      </c>
      <c r="F373" t="s">
        <v>522</v>
      </c>
      <c r="G373">
        <v>325.99799999999999</v>
      </c>
      <c r="H373">
        <v>1027.0530000000001</v>
      </c>
      <c r="I373">
        <v>414.03399999999999</v>
      </c>
      <c r="J373">
        <v>1299.539</v>
      </c>
      <c r="K373">
        <v>101.3</v>
      </c>
      <c r="L373">
        <v>278.95600000000002</v>
      </c>
      <c r="M373">
        <v>2.75</v>
      </c>
      <c r="N373">
        <v>17.190999999999999</v>
      </c>
      <c r="O373">
        <v>0</v>
      </c>
      <c r="P373">
        <v>0</v>
      </c>
      <c r="Q373">
        <v>5.0000000000000001E-3</v>
      </c>
      <c r="R373">
        <v>0.68400000000000005</v>
      </c>
      <c r="S373">
        <v>0</v>
      </c>
      <c r="T373">
        <v>3.2000000000000001E-2</v>
      </c>
      <c r="U373">
        <v>4.1929999999999996</v>
      </c>
      <c r="V373">
        <v>3.4180000000000001</v>
      </c>
      <c r="W373">
        <v>39.932000000000002</v>
      </c>
      <c r="Y373" t="str">
        <f t="shared" si="155"/>
        <v>福島県</v>
      </c>
      <c r="Z373" t="str">
        <f t="shared" si="156"/>
        <v>福島県二本松市</v>
      </c>
      <c r="AA373" s="159">
        <f t="shared" si="157"/>
        <v>414.03399999999999</v>
      </c>
      <c r="AB373" s="159">
        <f t="shared" si="158"/>
        <v>1299.539</v>
      </c>
      <c r="AC373" s="159">
        <f t="shared" si="159"/>
        <v>278.95600000000002</v>
      </c>
      <c r="AD373" s="159">
        <f t="shared" si="160"/>
        <v>17.190999999999999</v>
      </c>
      <c r="AE373" s="159">
        <f t="shared" si="161"/>
        <v>0</v>
      </c>
      <c r="AF373" s="159">
        <f t="shared" si="162"/>
        <v>3.2000000000000001E-2</v>
      </c>
      <c r="AG373" s="159">
        <f t="shared" si="163"/>
        <v>4.1929999999999996</v>
      </c>
      <c r="AH373" s="160">
        <f t="shared" si="164"/>
        <v>2013.9449999999999</v>
      </c>
      <c r="AI373" s="135">
        <f t="shared" si="165"/>
        <v>0.20558356856815851</v>
      </c>
      <c r="AJ373" s="135">
        <f t="shared" si="166"/>
        <v>0.64527035246742093</v>
      </c>
      <c r="AK373" s="135">
        <f t="shared" si="167"/>
        <v>0.13851222352149639</v>
      </c>
      <c r="AL373" s="135">
        <f t="shared" si="168"/>
        <v>8.5359828595120528E-3</v>
      </c>
      <c r="AM373" s="135">
        <f t="shared" si="169"/>
        <v>0</v>
      </c>
      <c r="AN373" s="135">
        <f t="shared" si="170"/>
        <v>1.5889212466080255E-5</v>
      </c>
      <c r="AO373" s="135">
        <f t="shared" si="171"/>
        <v>2.0819833709460785E-3</v>
      </c>
      <c r="AP373" s="159">
        <f>IFERROR(VLOOKUP(A373,人口!$A$2:$E$1748,5,0),0)</f>
        <v>54252</v>
      </c>
      <c r="AQ373" s="159">
        <f t="shared" si="146"/>
        <v>0</v>
      </c>
      <c r="AR373" s="159">
        <f t="shared" si="147"/>
        <v>0</v>
      </c>
      <c r="AS373" s="159">
        <f t="shared" si="148"/>
        <v>0</v>
      </c>
      <c r="AT373" s="159">
        <f t="shared" si="149"/>
        <v>1</v>
      </c>
      <c r="AU373" s="159">
        <f t="shared" si="150"/>
        <v>0</v>
      </c>
      <c r="AV373" s="159">
        <f t="shared" si="151"/>
        <v>0</v>
      </c>
      <c r="AW373" s="159">
        <f t="shared" si="152"/>
        <v>0</v>
      </c>
      <c r="AX373" s="159">
        <f t="shared" si="172"/>
        <v>0</v>
      </c>
      <c r="AY373" s="159" t="str">
        <f t="shared" si="173"/>
        <v>3万～10万人未満の市町村平均</v>
      </c>
      <c r="AZ373" s="159"/>
    </row>
    <row r="374" spans="1:52" x14ac:dyDescent="0.3">
      <c r="A374" t="str">
        <f t="shared" si="153"/>
        <v>07211</v>
      </c>
      <c r="B374" s="158" t="str">
        <f t="shared" si="154"/>
        <v>07211</v>
      </c>
      <c r="C374">
        <v>7</v>
      </c>
      <c r="D374" t="s">
        <v>34</v>
      </c>
      <c r="E374">
        <v>7211</v>
      </c>
      <c r="F374" t="s">
        <v>576</v>
      </c>
      <c r="G374">
        <v>288.15199999999999</v>
      </c>
      <c r="H374">
        <v>1138.309</v>
      </c>
      <c r="I374">
        <v>382.93700000000001</v>
      </c>
      <c r="J374">
        <v>1505.354</v>
      </c>
      <c r="K374">
        <v>379.9</v>
      </c>
      <c r="L374">
        <v>1274.0519999999999</v>
      </c>
      <c r="M374">
        <v>1.57</v>
      </c>
      <c r="N374">
        <v>9.7889999999999997</v>
      </c>
      <c r="O374">
        <v>0</v>
      </c>
      <c r="P374">
        <v>0</v>
      </c>
      <c r="Q374">
        <v>0</v>
      </c>
      <c r="R374">
        <v>0</v>
      </c>
      <c r="S374">
        <v>0</v>
      </c>
      <c r="T374">
        <v>0</v>
      </c>
      <c r="U374">
        <v>0</v>
      </c>
      <c r="V374">
        <v>3.1419999999999999</v>
      </c>
      <c r="W374">
        <v>32.67</v>
      </c>
      <c r="Y374" t="str">
        <f t="shared" si="155"/>
        <v>福島県</v>
      </c>
      <c r="Z374" t="str">
        <f t="shared" si="156"/>
        <v>福島県田村市</v>
      </c>
      <c r="AA374" s="159">
        <f t="shared" si="157"/>
        <v>382.93700000000001</v>
      </c>
      <c r="AB374" s="159">
        <f t="shared" si="158"/>
        <v>1505.354</v>
      </c>
      <c r="AC374" s="159">
        <f t="shared" si="159"/>
        <v>1274.0519999999999</v>
      </c>
      <c r="AD374" s="159">
        <f t="shared" si="160"/>
        <v>9.7889999999999997</v>
      </c>
      <c r="AE374" s="159">
        <f t="shared" si="161"/>
        <v>0</v>
      </c>
      <c r="AF374" s="159">
        <f t="shared" si="162"/>
        <v>0</v>
      </c>
      <c r="AG374" s="159">
        <f t="shared" si="163"/>
        <v>0</v>
      </c>
      <c r="AH374" s="160">
        <f t="shared" si="164"/>
        <v>3172.1320000000001</v>
      </c>
      <c r="AI374" s="135">
        <f t="shared" si="165"/>
        <v>0.12071912518142372</v>
      </c>
      <c r="AJ374" s="135">
        <f t="shared" si="166"/>
        <v>0.47455591381443141</v>
      </c>
      <c r="AK374" s="135">
        <f t="shared" si="167"/>
        <v>0.40163902384894445</v>
      </c>
      <c r="AL374" s="135">
        <f t="shared" si="168"/>
        <v>3.0859371552003508E-3</v>
      </c>
      <c r="AM374" s="135">
        <f t="shared" si="169"/>
        <v>0</v>
      </c>
      <c r="AN374" s="135">
        <f t="shared" si="170"/>
        <v>0</v>
      </c>
      <c r="AO374" s="135">
        <f t="shared" si="171"/>
        <v>0</v>
      </c>
      <c r="AP374" s="159">
        <f>IFERROR(VLOOKUP(A374,人口!$A$2:$E$1748,5,0),0)</f>
        <v>36334</v>
      </c>
      <c r="AQ374" s="159">
        <f t="shared" si="146"/>
        <v>0</v>
      </c>
      <c r="AR374" s="159">
        <f t="shared" si="147"/>
        <v>0</v>
      </c>
      <c r="AS374" s="159">
        <f t="shared" si="148"/>
        <v>0</v>
      </c>
      <c r="AT374" s="159">
        <f t="shared" si="149"/>
        <v>1</v>
      </c>
      <c r="AU374" s="159">
        <f t="shared" si="150"/>
        <v>0</v>
      </c>
      <c r="AV374" s="159">
        <f t="shared" si="151"/>
        <v>0</v>
      </c>
      <c r="AW374" s="159">
        <f t="shared" si="152"/>
        <v>0</v>
      </c>
      <c r="AX374" s="159">
        <f t="shared" si="172"/>
        <v>0</v>
      </c>
      <c r="AY374" s="159" t="str">
        <f t="shared" si="173"/>
        <v>3万～10万人未満の市町村平均</v>
      </c>
      <c r="AZ374" s="159"/>
    </row>
    <row r="375" spans="1:52" x14ac:dyDescent="0.3">
      <c r="A375" t="str">
        <f t="shared" si="153"/>
        <v>07212</v>
      </c>
      <c r="B375" s="158" t="str">
        <f t="shared" si="154"/>
        <v>07212</v>
      </c>
      <c r="C375">
        <v>7</v>
      </c>
      <c r="D375" t="s">
        <v>34</v>
      </c>
      <c r="E375">
        <v>7212</v>
      </c>
      <c r="F375" t="s">
        <v>627</v>
      </c>
      <c r="G375">
        <v>415.39299999999997</v>
      </c>
      <c r="H375">
        <v>1574.9770000000001</v>
      </c>
      <c r="I375">
        <v>543.51599999999996</v>
      </c>
      <c r="J375">
        <v>2051.1010000000001</v>
      </c>
      <c r="K375">
        <v>1119</v>
      </c>
      <c r="L375">
        <v>3054.4160000000002</v>
      </c>
      <c r="M375">
        <v>1.361</v>
      </c>
      <c r="N375">
        <v>7.5330000000000004</v>
      </c>
      <c r="O375">
        <v>0</v>
      </c>
      <c r="P375">
        <v>0</v>
      </c>
      <c r="Q375">
        <v>0</v>
      </c>
      <c r="R375">
        <v>0</v>
      </c>
      <c r="S375">
        <v>0</v>
      </c>
      <c r="T375">
        <v>0</v>
      </c>
      <c r="U375">
        <v>0</v>
      </c>
      <c r="V375">
        <v>4.3920000000000003</v>
      </c>
      <c r="W375">
        <v>48.006999999999998</v>
      </c>
      <c r="Y375" t="str">
        <f t="shared" si="155"/>
        <v>福島県</v>
      </c>
      <c r="Z375" t="str">
        <f t="shared" si="156"/>
        <v>福島県南相馬市</v>
      </c>
      <c r="AA375" s="159">
        <f t="shared" si="157"/>
        <v>543.51599999999996</v>
      </c>
      <c r="AB375" s="159">
        <f t="shared" si="158"/>
        <v>2051.1010000000001</v>
      </c>
      <c r="AC375" s="159">
        <f t="shared" si="159"/>
        <v>3054.4160000000002</v>
      </c>
      <c r="AD375" s="159">
        <f t="shared" si="160"/>
        <v>7.5330000000000004</v>
      </c>
      <c r="AE375" s="159">
        <f t="shared" si="161"/>
        <v>0</v>
      </c>
      <c r="AF375" s="159">
        <f t="shared" si="162"/>
        <v>0</v>
      </c>
      <c r="AG375" s="159">
        <f t="shared" si="163"/>
        <v>0</v>
      </c>
      <c r="AH375" s="160">
        <f t="shared" si="164"/>
        <v>5656.5660000000007</v>
      </c>
      <c r="AI375" s="135">
        <f t="shared" si="165"/>
        <v>9.6085858451930004E-2</v>
      </c>
      <c r="AJ375" s="135">
        <f t="shared" si="166"/>
        <v>0.36260533334181905</v>
      </c>
      <c r="AK375" s="135">
        <f t="shared" si="167"/>
        <v>0.53997708150139145</v>
      </c>
      <c r="AL375" s="135">
        <f t="shared" si="168"/>
        <v>1.33172670485945E-3</v>
      </c>
      <c r="AM375" s="135">
        <f t="shared" si="169"/>
        <v>0</v>
      </c>
      <c r="AN375" s="135">
        <f t="shared" si="170"/>
        <v>0</v>
      </c>
      <c r="AO375" s="135">
        <f t="shared" si="171"/>
        <v>0</v>
      </c>
      <c r="AP375" s="159">
        <f>IFERROR(VLOOKUP(A375,人口!$A$2:$E$1748,5,0),0)</f>
        <v>59830</v>
      </c>
      <c r="AQ375" s="159">
        <f t="shared" si="146"/>
        <v>0</v>
      </c>
      <c r="AR375" s="159">
        <f t="shared" si="147"/>
        <v>0</v>
      </c>
      <c r="AS375" s="159">
        <f t="shared" si="148"/>
        <v>0</v>
      </c>
      <c r="AT375" s="159">
        <f t="shared" si="149"/>
        <v>1</v>
      </c>
      <c r="AU375" s="159">
        <f t="shared" si="150"/>
        <v>0</v>
      </c>
      <c r="AV375" s="159">
        <f t="shared" si="151"/>
        <v>0</v>
      </c>
      <c r="AW375" s="159">
        <f t="shared" si="152"/>
        <v>0</v>
      </c>
      <c r="AX375" s="159">
        <f t="shared" si="172"/>
        <v>0</v>
      </c>
      <c r="AY375" s="159" t="str">
        <f t="shared" si="173"/>
        <v>3万～10万人未満の市町村平均</v>
      </c>
      <c r="AZ375" s="159"/>
    </row>
    <row r="376" spans="1:52" x14ac:dyDescent="0.3">
      <c r="A376" t="str">
        <f t="shared" si="153"/>
        <v>07213</v>
      </c>
      <c r="B376" s="158" t="str">
        <f t="shared" si="154"/>
        <v>07213</v>
      </c>
      <c r="C376">
        <v>7</v>
      </c>
      <c r="D376" t="s">
        <v>34</v>
      </c>
      <c r="E376">
        <v>7213</v>
      </c>
      <c r="F376" t="s">
        <v>680</v>
      </c>
      <c r="G376">
        <v>352.51600000000002</v>
      </c>
      <c r="H376">
        <v>774.57799999999997</v>
      </c>
      <c r="I376">
        <v>430.1</v>
      </c>
      <c r="J376">
        <v>940.28899999999999</v>
      </c>
      <c r="K376">
        <v>90.1</v>
      </c>
      <c r="L376">
        <v>247.05699999999999</v>
      </c>
      <c r="M376">
        <v>0.52100000000000002</v>
      </c>
      <c r="N376">
        <v>3.258</v>
      </c>
      <c r="O376">
        <v>0</v>
      </c>
      <c r="P376">
        <v>0</v>
      </c>
      <c r="Q376">
        <v>0</v>
      </c>
      <c r="R376">
        <v>0</v>
      </c>
      <c r="S376">
        <v>0</v>
      </c>
      <c r="T376">
        <v>0</v>
      </c>
      <c r="U376">
        <v>0</v>
      </c>
      <c r="V376">
        <v>3.4159999999999999</v>
      </c>
      <c r="W376">
        <v>39.661999999999999</v>
      </c>
      <c r="Y376" t="str">
        <f t="shared" si="155"/>
        <v>福島県</v>
      </c>
      <c r="Z376" t="str">
        <f t="shared" si="156"/>
        <v>福島県伊達市</v>
      </c>
      <c r="AA376" s="159">
        <f t="shared" si="157"/>
        <v>430.1</v>
      </c>
      <c r="AB376" s="159">
        <f t="shared" si="158"/>
        <v>940.28899999999999</v>
      </c>
      <c r="AC376" s="159">
        <f t="shared" si="159"/>
        <v>247.05699999999999</v>
      </c>
      <c r="AD376" s="159">
        <f t="shared" si="160"/>
        <v>3.258</v>
      </c>
      <c r="AE376" s="159">
        <f t="shared" si="161"/>
        <v>0</v>
      </c>
      <c r="AF376" s="159">
        <f t="shared" si="162"/>
        <v>0</v>
      </c>
      <c r="AG376" s="159">
        <f t="shared" si="163"/>
        <v>0</v>
      </c>
      <c r="AH376" s="160">
        <f t="shared" si="164"/>
        <v>1620.7040000000002</v>
      </c>
      <c r="AI376" s="135">
        <f t="shared" si="165"/>
        <v>0.26537850218176789</v>
      </c>
      <c r="AJ376" s="135">
        <f t="shared" si="166"/>
        <v>0.58017318399905216</v>
      </c>
      <c r="AK376" s="135">
        <f t="shared" si="167"/>
        <v>0.15243807629277151</v>
      </c>
      <c r="AL376" s="135">
        <f t="shared" si="168"/>
        <v>2.0102375264082766E-3</v>
      </c>
      <c r="AM376" s="135">
        <f t="shared" si="169"/>
        <v>0</v>
      </c>
      <c r="AN376" s="135">
        <f t="shared" si="170"/>
        <v>0</v>
      </c>
      <c r="AO376" s="135">
        <f t="shared" si="171"/>
        <v>0</v>
      </c>
      <c r="AP376" s="159">
        <f>IFERROR(VLOOKUP(A376,人口!$A$2:$E$1748,5,0),0)</f>
        <v>60029</v>
      </c>
      <c r="AQ376" s="159">
        <f t="shared" si="146"/>
        <v>0</v>
      </c>
      <c r="AR376" s="159">
        <f t="shared" si="147"/>
        <v>0</v>
      </c>
      <c r="AS376" s="159">
        <f t="shared" si="148"/>
        <v>0</v>
      </c>
      <c r="AT376" s="159">
        <f t="shared" si="149"/>
        <v>1</v>
      </c>
      <c r="AU376" s="159">
        <f t="shared" si="150"/>
        <v>0</v>
      </c>
      <c r="AV376" s="159">
        <f t="shared" si="151"/>
        <v>0</v>
      </c>
      <c r="AW376" s="159">
        <f t="shared" si="152"/>
        <v>0</v>
      </c>
      <c r="AX376" s="159">
        <f t="shared" si="172"/>
        <v>0</v>
      </c>
      <c r="AY376" s="159" t="str">
        <f t="shared" si="173"/>
        <v>3万～10万人未満の市町村平均</v>
      </c>
      <c r="AZ376" s="159"/>
    </row>
    <row r="377" spans="1:52" x14ac:dyDescent="0.3">
      <c r="A377" t="str">
        <f t="shared" si="153"/>
        <v>07214</v>
      </c>
      <c r="B377" s="158" t="str">
        <f t="shared" si="154"/>
        <v>07214</v>
      </c>
      <c r="C377">
        <v>7</v>
      </c>
      <c r="D377" t="s">
        <v>34</v>
      </c>
      <c r="E377">
        <v>7214</v>
      </c>
      <c r="F377" t="s">
        <v>733</v>
      </c>
      <c r="G377">
        <v>191.13</v>
      </c>
      <c r="H377">
        <v>435.33300000000003</v>
      </c>
      <c r="I377">
        <v>249.33799999999999</v>
      </c>
      <c r="J377">
        <v>566.15099999999995</v>
      </c>
      <c r="K377">
        <v>8.4</v>
      </c>
      <c r="L377">
        <v>18.225999999999999</v>
      </c>
      <c r="M377">
        <v>0</v>
      </c>
      <c r="N377">
        <v>0</v>
      </c>
      <c r="O377">
        <v>0</v>
      </c>
      <c r="P377">
        <v>0</v>
      </c>
      <c r="Q377">
        <v>0</v>
      </c>
      <c r="R377">
        <v>0</v>
      </c>
      <c r="S377">
        <v>0</v>
      </c>
      <c r="T377">
        <v>0</v>
      </c>
      <c r="U377">
        <v>0</v>
      </c>
      <c r="V377">
        <v>1.5309999999999999</v>
      </c>
      <c r="W377">
        <v>19.273</v>
      </c>
      <c r="Y377" t="str">
        <f t="shared" si="155"/>
        <v>福島県</v>
      </c>
      <c r="Z377" t="str">
        <f t="shared" si="156"/>
        <v>福島県本宮市</v>
      </c>
      <c r="AA377" s="159">
        <f t="shared" si="157"/>
        <v>249.33799999999999</v>
      </c>
      <c r="AB377" s="159">
        <f t="shared" si="158"/>
        <v>566.15099999999995</v>
      </c>
      <c r="AC377" s="159">
        <f t="shared" si="159"/>
        <v>18.225999999999999</v>
      </c>
      <c r="AD377" s="159">
        <f t="shared" si="160"/>
        <v>0</v>
      </c>
      <c r="AE377" s="159">
        <f t="shared" si="161"/>
        <v>0</v>
      </c>
      <c r="AF377" s="159">
        <f t="shared" si="162"/>
        <v>0</v>
      </c>
      <c r="AG377" s="159">
        <f t="shared" si="163"/>
        <v>0</v>
      </c>
      <c r="AH377" s="160">
        <f t="shared" si="164"/>
        <v>833.71499999999992</v>
      </c>
      <c r="AI377" s="135">
        <f t="shared" si="165"/>
        <v>0.29906862656903138</v>
      </c>
      <c r="AJ377" s="135">
        <f t="shared" si="166"/>
        <v>0.67907018585487844</v>
      </c>
      <c r="AK377" s="135">
        <f t="shared" si="167"/>
        <v>2.1861187576090152E-2</v>
      </c>
      <c r="AL377" s="135">
        <f t="shared" si="168"/>
        <v>0</v>
      </c>
      <c r="AM377" s="135">
        <f t="shared" si="169"/>
        <v>0</v>
      </c>
      <c r="AN377" s="135">
        <f t="shared" si="170"/>
        <v>0</v>
      </c>
      <c r="AO377" s="135">
        <f t="shared" si="171"/>
        <v>0</v>
      </c>
      <c r="AP377" s="159">
        <f>IFERROR(VLOOKUP(A377,人口!$A$2:$E$1748,5,0),0)</f>
        <v>30371</v>
      </c>
      <c r="AQ377" s="159">
        <f t="shared" si="146"/>
        <v>0</v>
      </c>
      <c r="AR377" s="159">
        <f t="shared" si="147"/>
        <v>0</v>
      </c>
      <c r="AS377" s="159">
        <f t="shared" si="148"/>
        <v>0</v>
      </c>
      <c r="AT377" s="159">
        <f t="shared" si="149"/>
        <v>1</v>
      </c>
      <c r="AU377" s="159">
        <f t="shared" si="150"/>
        <v>0</v>
      </c>
      <c r="AV377" s="159">
        <f t="shared" si="151"/>
        <v>0</v>
      </c>
      <c r="AW377" s="159">
        <f t="shared" si="152"/>
        <v>0</v>
      </c>
      <c r="AX377" s="159">
        <f t="shared" si="172"/>
        <v>0</v>
      </c>
      <c r="AY377" s="159" t="str">
        <f t="shared" si="173"/>
        <v>3万～10万人未満の市町村平均</v>
      </c>
      <c r="AZ377" s="159"/>
    </row>
    <row r="378" spans="1:52" x14ac:dyDescent="0.3">
      <c r="A378" t="str">
        <f t="shared" si="153"/>
        <v>07301</v>
      </c>
      <c r="B378" s="158" t="str">
        <f t="shared" si="154"/>
        <v>07301</v>
      </c>
      <c r="C378">
        <v>7</v>
      </c>
      <c r="D378" t="s">
        <v>34</v>
      </c>
      <c r="E378">
        <v>7301</v>
      </c>
      <c r="F378" t="s">
        <v>787</v>
      </c>
      <c r="G378">
        <v>71.510000000000005</v>
      </c>
      <c r="H378">
        <v>171.33500000000001</v>
      </c>
      <c r="I378">
        <v>91.024000000000001</v>
      </c>
      <c r="J378">
        <v>217.45500000000001</v>
      </c>
      <c r="K378">
        <v>76.2</v>
      </c>
      <c r="L378">
        <v>235.09200000000001</v>
      </c>
      <c r="M378">
        <v>0.218</v>
      </c>
      <c r="N378">
        <v>1.3620000000000001</v>
      </c>
      <c r="O378">
        <v>0</v>
      </c>
      <c r="P378">
        <v>0</v>
      </c>
      <c r="Q378">
        <v>0</v>
      </c>
      <c r="R378">
        <v>0</v>
      </c>
      <c r="S378">
        <v>0</v>
      </c>
      <c r="T378">
        <v>0</v>
      </c>
      <c r="U378">
        <v>0</v>
      </c>
      <c r="V378">
        <v>0.66500000000000004</v>
      </c>
      <c r="W378">
        <v>8.5289999999999999</v>
      </c>
      <c r="Y378" t="str">
        <f t="shared" si="155"/>
        <v>福島県</v>
      </c>
      <c r="Z378" t="str">
        <f t="shared" si="156"/>
        <v>福島県桑折町</v>
      </c>
      <c r="AA378" s="159">
        <f t="shared" si="157"/>
        <v>91.024000000000001</v>
      </c>
      <c r="AB378" s="159">
        <f t="shared" si="158"/>
        <v>217.45500000000001</v>
      </c>
      <c r="AC378" s="159">
        <f t="shared" si="159"/>
        <v>235.09200000000001</v>
      </c>
      <c r="AD378" s="159">
        <f t="shared" si="160"/>
        <v>1.3620000000000001</v>
      </c>
      <c r="AE378" s="159">
        <f t="shared" si="161"/>
        <v>0</v>
      </c>
      <c r="AF378" s="159">
        <f t="shared" si="162"/>
        <v>0</v>
      </c>
      <c r="AG378" s="159">
        <f t="shared" si="163"/>
        <v>0</v>
      </c>
      <c r="AH378" s="160">
        <f t="shared" si="164"/>
        <v>544.93299999999999</v>
      </c>
      <c r="AI378" s="135">
        <f t="shared" si="165"/>
        <v>0.1670370485912947</v>
      </c>
      <c r="AJ378" s="135">
        <f t="shared" si="166"/>
        <v>0.39904905740705743</v>
      </c>
      <c r="AK378" s="135">
        <f t="shared" si="167"/>
        <v>0.43141450416840238</v>
      </c>
      <c r="AL378" s="135">
        <f t="shared" si="168"/>
        <v>2.4993898332455553E-3</v>
      </c>
      <c r="AM378" s="135">
        <f t="shared" si="169"/>
        <v>0</v>
      </c>
      <c r="AN378" s="135">
        <f t="shared" si="170"/>
        <v>0</v>
      </c>
      <c r="AO378" s="135">
        <f t="shared" si="171"/>
        <v>0</v>
      </c>
      <c r="AP378" s="159">
        <f>IFERROR(VLOOKUP(A378,人口!$A$2:$E$1748,5,0),0)</f>
        <v>11733</v>
      </c>
      <c r="AQ378" s="159">
        <f t="shared" si="146"/>
        <v>0</v>
      </c>
      <c r="AR378" s="159">
        <f t="shared" si="147"/>
        <v>0</v>
      </c>
      <c r="AS378" s="159">
        <f t="shared" si="148"/>
        <v>1</v>
      </c>
      <c r="AT378" s="159">
        <f t="shared" si="149"/>
        <v>0</v>
      </c>
      <c r="AU378" s="159">
        <f t="shared" si="150"/>
        <v>0</v>
      </c>
      <c r="AV378" s="159">
        <f t="shared" si="151"/>
        <v>0</v>
      </c>
      <c r="AW378" s="159">
        <f t="shared" si="152"/>
        <v>0</v>
      </c>
      <c r="AX378" s="159">
        <f t="shared" si="172"/>
        <v>0</v>
      </c>
      <c r="AY378" s="159" t="str">
        <f t="shared" si="173"/>
        <v>1万～3万人未満の市町村平均</v>
      </c>
      <c r="AZ378" s="159"/>
    </row>
    <row r="379" spans="1:52" x14ac:dyDescent="0.3">
      <c r="A379" t="str">
        <f t="shared" si="153"/>
        <v>07303</v>
      </c>
      <c r="B379" s="158" t="str">
        <f t="shared" si="154"/>
        <v>07303</v>
      </c>
      <c r="C379">
        <v>7</v>
      </c>
      <c r="D379" t="s">
        <v>34</v>
      </c>
      <c r="E379">
        <v>7303</v>
      </c>
      <c r="F379" t="s">
        <v>838</v>
      </c>
      <c r="G379">
        <v>63.280999999999999</v>
      </c>
      <c r="H379">
        <v>227.99799999999999</v>
      </c>
      <c r="I379">
        <v>80.900999999999996</v>
      </c>
      <c r="J379">
        <v>290.53300000000002</v>
      </c>
      <c r="K379">
        <v>19.100000000000001</v>
      </c>
      <c r="L379">
        <v>56.959000000000003</v>
      </c>
      <c r="M379">
        <v>0</v>
      </c>
      <c r="N379">
        <v>0</v>
      </c>
      <c r="O379">
        <v>0</v>
      </c>
      <c r="P379">
        <v>0</v>
      </c>
      <c r="Q379">
        <v>0</v>
      </c>
      <c r="R379">
        <v>0</v>
      </c>
      <c r="S379">
        <v>0</v>
      </c>
      <c r="T379">
        <v>0</v>
      </c>
      <c r="U379">
        <v>0</v>
      </c>
      <c r="V379">
        <v>0.65100000000000002</v>
      </c>
      <c r="W379">
        <v>7.3730000000000002</v>
      </c>
      <c r="Y379" t="str">
        <f t="shared" si="155"/>
        <v>福島県</v>
      </c>
      <c r="Z379" t="str">
        <f t="shared" si="156"/>
        <v>福島県国見町</v>
      </c>
      <c r="AA379" s="159">
        <f t="shared" si="157"/>
        <v>80.900999999999996</v>
      </c>
      <c r="AB379" s="159">
        <f t="shared" si="158"/>
        <v>290.53300000000002</v>
      </c>
      <c r="AC379" s="159">
        <f t="shared" si="159"/>
        <v>56.959000000000003</v>
      </c>
      <c r="AD379" s="159">
        <f t="shared" si="160"/>
        <v>0</v>
      </c>
      <c r="AE379" s="159">
        <f t="shared" si="161"/>
        <v>0</v>
      </c>
      <c r="AF379" s="159">
        <f t="shared" si="162"/>
        <v>0</v>
      </c>
      <c r="AG379" s="159">
        <f t="shared" si="163"/>
        <v>0</v>
      </c>
      <c r="AH379" s="160">
        <f t="shared" si="164"/>
        <v>428.39300000000003</v>
      </c>
      <c r="AI379" s="135">
        <f t="shared" si="165"/>
        <v>0.18884762356060905</v>
      </c>
      <c r="AJ379" s="135">
        <f t="shared" si="166"/>
        <v>0.67819268755558559</v>
      </c>
      <c r="AK379" s="135">
        <f t="shared" si="167"/>
        <v>0.1329596888838053</v>
      </c>
      <c r="AL379" s="135">
        <f t="shared" si="168"/>
        <v>0</v>
      </c>
      <c r="AM379" s="135">
        <f t="shared" si="169"/>
        <v>0</v>
      </c>
      <c r="AN379" s="135">
        <f t="shared" si="170"/>
        <v>0</v>
      </c>
      <c r="AO379" s="135">
        <f t="shared" si="171"/>
        <v>0</v>
      </c>
      <c r="AP379" s="159">
        <f>IFERROR(VLOOKUP(A379,人口!$A$2:$E$1748,5,0),0)</f>
        <v>8980</v>
      </c>
      <c r="AQ379" s="159">
        <f t="shared" si="146"/>
        <v>0</v>
      </c>
      <c r="AR379" s="159">
        <f t="shared" si="147"/>
        <v>1</v>
      </c>
      <c r="AS379" s="159">
        <f t="shared" si="148"/>
        <v>0</v>
      </c>
      <c r="AT379" s="159">
        <f t="shared" si="149"/>
        <v>0</v>
      </c>
      <c r="AU379" s="159">
        <f t="shared" si="150"/>
        <v>0</v>
      </c>
      <c r="AV379" s="159">
        <f t="shared" si="151"/>
        <v>0</v>
      </c>
      <c r="AW379" s="159">
        <f t="shared" si="152"/>
        <v>0</v>
      </c>
      <c r="AX379" s="159">
        <f t="shared" si="172"/>
        <v>0</v>
      </c>
      <c r="AY379" s="159" t="str">
        <f t="shared" si="173"/>
        <v>5千～1万人未満の市町村平均</v>
      </c>
      <c r="AZ379" s="159"/>
    </row>
    <row r="380" spans="1:52" x14ac:dyDescent="0.3">
      <c r="A380" t="str">
        <f t="shared" si="153"/>
        <v>07308</v>
      </c>
      <c r="B380" s="158" t="str">
        <f t="shared" si="154"/>
        <v>07308</v>
      </c>
      <c r="C380">
        <v>7</v>
      </c>
      <c r="D380" t="s">
        <v>34</v>
      </c>
      <c r="E380">
        <v>7308</v>
      </c>
      <c r="F380" t="s">
        <v>890</v>
      </c>
      <c r="G380">
        <v>103.163</v>
      </c>
      <c r="H380">
        <v>176.66</v>
      </c>
      <c r="I380">
        <v>132.797</v>
      </c>
      <c r="J380">
        <v>226.58500000000001</v>
      </c>
      <c r="K380">
        <v>161.80000000000001</v>
      </c>
      <c r="L380">
        <v>402.142</v>
      </c>
      <c r="M380">
        <v>0.20899999999999999</v>
      </c>
      <c r="N380">
        <v>1.306</v>
      </c>
      <c r="O380">
        <v>0</v>
      </c>
      <c r="P380">
        <v>0</v>
      </c>
      <c r="Q380">
        <v>0</v>
      </c>
      <c r="R380">
        <v>0</v>
      </c>
      <c r="S380">
        <v>0</v>
      </c>
      <c r="T380">
        <v>0</v>
      </c>
      <c r="U380">
        <v>0</v>
      </c>
      <c r="V380">
        <v>0.85099999999999998</v>
      </c>
      <c r="W380">
        <v>8.798</v>
      </c>
      <c r="Y380" t="str">
        <f t="shared" si="155"/>
        <v>福島県</v>
      </c>
      <c r="Z380" t="str">
        <f t="shared" si="156"/>
        <v>福島県川俣町</v>
      </c>
      <c r="AA380" s="159">
        <f t="shared" si="157"/>
        <v>132.797</v>
      </c>
      <c r="AB380" s="159">
        <f t="shared" si="158"/>
        <v>226.58500000000001</v>
      </c>
      <c r="AC380" s="159">
        <f t="shared" si="159"/>
        <v>402.142</v>
      </c>
      <c r="AD380" s="159">
        <f t="shared" si="160"/>
        <v>1.306</v>
      </c>
      <c r="AE380" s="159">
        <f t="shared" si="161"/>
        <v>0</v>
      </c>
      <c r="AF380" s="159">
        <f t="shared" si="162"/>
        <v>0</v>
      </c>
      <c r="AG380" s="159">
        <f t="shared" si="163"/>
        <v>0</v>
      </c>
      <c r="AH380" s="160">
        <f t="shared" si="164"/>
        <v>762.83</v>
      </c>
      <c r="AI380" s="135">
        <f t="shared" si="165"/>
        <v>0.17408465844290338</v>
      </c>
      <c r="AJ380" s="135">
        <f t="shared" si="166"/>
        <v>0.29703210413853676</v>
      </c>
      <c r="AK380" s="135">
        <f t="shared" si="167"/>
        <v>0.52717119148434122</v>
      </c>
      <c r="AL380" s="135">
        <f t="shared" si="168"/>
        <v>1.7120459342186332E-3</v>
      </c>
      <c r="AM380" s="135">
        <f t="shared" si="169"/>
        <v>0</v>
      </c>
      <c r="AN380" s="135">
        <f t="shared" si="170"/>
        <v>0</v>
      </c>
      <c r="AO380" s="135">
        <f t="shared" si="171"/>
        <v>0</v>
      </c>
      <c r="AP380" s="159">
        <f>IFERROR(VLOOKUP(A380,人口!$A$2:$E$1748,5,0),0)</f>
        <v>12997</v>
      </c>
      <c r="AQ380" s="159">
        <f t="shared" si="146"/>
        <v>0</v>
      </c>
      <c r="AR380" s="159">
        <f t="shared" si="147"/>
        <v>0</v>
      </c>
      <c r="AS380" s="159">
        <f t="shared" si="148"/>
        <v>1</v>
      </c>
      <c r="AT380" s="159">
        <f t="shared" si="149"/>
        <v>0</v>
      </c>
      <c r="AU380" s="159">
        <f t="shared" si="150"/>
        <v>0</v>
      </c>
      <c r="AV380" s="159">
        <f t="shared" si="151"/>
        <v>0</v>
      </c>
      <c r="AW380" s="159">
        <f t="shared" si="152"/>
        <v>0</v>
      </c>
      <c r="AX380" s="159">
        <f t="shared" si="172"/>
        <v>0</v>
      </c>
      <c r="AY380" s="159" t="str">
        <f t="shared" si="173"/>
        <v>1万～3万人未満の市町村平均</v>
      </c>
      <c r="AZ380" s="159"/>
    </row>
    <row r="381" spans="1:52" x14ac:dyDescent="0.3">
      <c r="A381" t="str">
        <f t="shared" si="153"/>
        <v>07322</v>
      </c>
      <c r="B381" s="158" t="str">
        <f t="shared" si="154"/>
        <v>07322</v>
      </c>
      <c r="C381">
        <v>7</v>
      </c>
      <c r="D381" t="s">
        <v>34</v>
      </c>
      <c r="E381">
        <v>7322</v>
      </c>
      <c r="F381" t="s">
        <v>943</v>
      </c>
      <c r="G381">
        <v>58.145000000000003</v>
      </c>
      <c r="H381">
        <v>343.31299999999999</v>
      </c>
      <c r="I381">
        <v>75.284999999999997</v>
      </c>
      <c r="J381">
        <v>443.26400000000001</v>
      </c>
      <c r="K381">
        <v>111.2</v>
      </c>
      <c r="L381">
        <v>237.69499999999999</v>
      </c>
      <c r="M381">
        <v>0.81499999999999995</v>
      </c>
      <c r="N381">
        <v>5.0940000000000003</v>
      </c>
      <c r="O381">
        <v>0.218</v>
      </c>
      <c r="P381">
        <v>0</v>
      </c>
      <c r="Q381">
        <v>0.02</v>
      </c>
      <c r="R381">
        <v>1.075</v>
      </c>
      <c r="S381">
        <v>0</v>
      </c>
      <c r="T381">
        <v>0.125</v>
      </c>
      <c r="U381">
        <v>6.5890000000000004</v>
      </c>
      <c r="V381">
        <v>0.42799999999999999</v>
      </c>
      <c r="W381">
        <v>6.3140000000000001</v>
      </c>
      <c r="Y381" t="str">
        <f t="shared" si="155"/>
        <v>福島県</v>
      </c>
      <c r="Z381" t="str">
        <f t="shared" si="156"/>
        <v>福島県大玉村</v>
      </c>
      <c r="AA381" s="159">
        <f t="shared" si="157"/>
        <v>75.284999999999997</v>
      </c>
      <c r="AB381" s="159">
        <f t="shared" si="158"/>
        <v>443.26400000000001</v>
      </c>
      <c r="AC381" s="159">
        <f t="shared" si="159"/>
        <v>237.69499999999999</v>
      </c>
      <c r="AD381" s="159">
        <f t="shared" si="160"/>
        <v>5.0940000000000003</v>
      </c>
      <c r="AE381" s="159">
        <f t="shared" si="161"/>
        <v>0</v>
      </c>
      <c r="AF381" s="159">
        <f t="shared" si="162"/>
        <v>0.125</v>
      </c>
      <c r="AG381" s="159">
        <f t="shared" si="163"/>
        <v>6.5890000000000004</v>
      </c>
      <c r="AH381" s="160">
        <f t="shared" si="164"/>
        <v>768.05200000000002</v>
      </c>
      <c r="AI381" s="135">
        <f t="shared" si="165"/>
        <v>9.8020706931301521E-2</v>
      </c>
      <c r="AJ381" s="135">
        <f t="shared" si="166"/>
        <v>0.57712759031940541</v>
      </c>
      <c r="AK381" s="135">
        <f t="shared" si="167"/>
        <v>0.30947774369443731</v>
      </c>
      <c r="AL381" s="135">
        <f t="shared" si="168"/>
        <v>6.6323634337258413E-3</v>
      </c>
      <c r="AM381" s="135">
        <f t="shared" si="169"/>
        <v>0</v>
      </c>
      <c r="AN381" s="135">
        <f t="shared" si="170"/>
        <v>1.6274939717623286E-4</v>
      </c>
      <c r="AO381" s="135">
        <f t="shared" si="171"/>
        <v>8.5788462239535859E-3</v>
      </c>
      <c r="AP381" s="159">
        <f>IFERROR(VLOOKUP(A381,人口!$A$2:$E$1748,5,0),0)</f>
        <v>8787</v>
      </c>
      <c r="AQ381" s="159">
        <f t="shared" si="146"/>
        <v>0</v>
      </c>
      <c r="AR381" s="159">
        <f t="shared" si="147"/>
        <v>1</v>
      </c>
      <c r="AS381" s="159">
        <f t="shared" si="148"/>
        <v>0</v>
      </c>
      <c r="AT381" s="159">
        <f t="shared" si="149"/>
        <v>0</v>
      </c>
      <c r="AU381" s="159">
        <f t="shared" si="150"/>
        <v>0</v>
      </c>
      <c r="AV381" s="159">
        <f t="shared" si="151"/>
        <v>0</v>
      </c>
      <c r="AW381" s="159">
        <f t="shared" si="152"/>
        <v>0</v>
      </c>
      <c r="AX381" s="159">
        <f t="shared" si="172"/>
        <v>0</v>
      </c>
      <c r="AY381" s="159" t="str">
        <f t="shared" si="173"/>
        <v>5千～1万人未満の市町村平均</v>
      </c>
      <c r="AZ381" s="159"/>
    </row>
    <row r="382" spans="1:52" x14ac:dyDescent="0.3">
      <c r="A382" t="str">
        <f t="shared" si="153"/>
        <v>07342</v>
      </c>
      <c r="B382" s="158" t="str">
        <f t="shared" si="154"/>
        <v>07342</v>
      </c>
      <c r="C382">
        <v>7</v>
      </c>
      <c r="D382" t="s">
        <v>34</v>
      </c>
      <c r="E382">
        <v>7342</v>
      </c>
      <c r="F382" t="s">
        <v>989</v>
      </c>
      <c r="G382">
        <v>77.787999999999997</v>
      </c>
      <c r="H382">
        <v>356.03500000000003</v>
      </c>
      <c r="I382">
        <v>102.229</v>
      </c>
      <c r="J382">
        <v>466.15699999999998</v>
      </c>
      <c r="K382">
        <v>0</v>
      </c>
      <c r="L382">
        <v>0</v>
      </c>
      <c r="M382">
        <v>0</v>
      </c>
      <c r="N382">
        <v>0</v>
      </c>
      <c r="O382">
        <v>0</v>
      </c>
      <c r="P382">
        <v>0</v>
      </c>
      <c r="Q382">
        <v>0</v>
      </c>
      <c r="R382">
        <v>0</v>
      </c>
      <c r="S382">
        <v>0</v>
      </c>
      <c r="T382">
        <v>0</v>
      </c>
      <c r="U382">
        <v>0</v>
      </c>
      <c r="V382">
        <v>0.7</v>
      </c>
      <c r="W382">
        <v>10.417999999999999</v>
      </c>
      <c r="Y382" t="str">
        <f t="shared" si="155"/>
        <v>福島県</v>
      </c>
      <c r="Z382" t="str">
        <f t="shared" si="156"/>
        <v>福島県鏡石町</v>
      </c>
      <c r="AA382" s="159">
        <f t="shared" si="157"/>
        <v>102.229</v>
      </c>
      <c r="AB382" s="159">
        <f t="shared" si="158"/>
        <v>466.15699999999998</v>
      </c>
      <c r="AC382" s="159">
        <f t="shared" si="159"/>
        <v>0</v>
      </c>
      <c r="AD382" s="159">
        <f t="shared" si="160"/>
        <v>0</v>
      </c>
      <c r="AE382" s="159">
        <f t="shared" si="161"/>
        <v>0</v>
      </c>
      <c r="AF382" s="159">
        <f t="shared" si="162"/>
        <v>0</v>
      </c>
      <c r="AG382" s="159">
        <f t="shared" si="163"/>
        <v>0</v>
      </c>
      <c r="AH382" s="160">
        <f t="shared" si="164"/>
        <v>568.38599999999997</v>
      </c>
      <c r="AI382" s="135">
        <f t="shared" si="165"/>
        <v>0.17985840608318995</v>
      </c>
      <c r="AJ382" s="135">
        <f t="shared" si="166"/>
        <v>0.82014159391681007</v>
      </c>
      <c r="AK382" s="135">
        <f t="shared" si="167"/>
        <v>0</v>
      </c>
      <c r="AL382" s="135">
        <f t="shared" si="168"/>
        <v>0</v>
      </c>
      <c r="AM382" s="135">
        <f t="shared" si="169"/>
        <v>0</v>
      </c>
      <c r="AN382" s="135">
        <f t="shared" si="170"/>
        <v>0</v>
      </c>
      <c r="AO382" s="135">
        <f t="shared" si="171"/>
        <v>0</v>
      </c>
      <c r="AP382" s="159">
        <f>IFERROR(VLOOKUP(A382,人口!$A$2:$E$1748,5,0),0)</f>
        <v>12624</v>
      </c>
      <c r="AQ382" s="159">
        <f t="shared" si="146"/>
        <v>0</v>
      </c>
      <c r="AR382" s="159">
        <f t="shared" si="147"/>
        <v>0</v>
      </c>
      <c r="AS382" s="159">
        <f t="shared" si="148"/>
        <v>1</v>
      </c>
      <c r="AT382" s="159">
        <f t="shared" si="149"/>
        <v>0</v>
      </c>
      <c r="AU382" s="159">
        <f t="shared" si="150"/>
        <v>0</v>
      </c>
      <c r="AV382" s="159">
        <f t="shared" si="151"/>
        <v>0</v>
      </c>
      <c r="AW382" s="159">
        <f t="shared" si="152"/>
        <v>0</v>
      </c>
      <c r="AX382" s="159">
        <f t="shared" si="172"/>
        <v>0</v>
      </c>
      <c r="AY382" s="159" t="str">
        <f t="shared" si="173"/>
        <v>1万～3万人未満の市町村平均</v>
      </c>
      <c r="AZ382" s="159"/>
    </row>
    <row r="383" spans="1:52" x14ac:dyDescent="0.3">
      <c r="A383" t="str">
        <f t="shared" si="153"/>
        <v>07344</v>
      </c>
      <c r="B383" s="158" t="str">
        <f t="shared" si="154"/>
        <v>07344</v>
      </c>
      <c r="C383">
        <v>7</v>
      </c>
      <c r="D383" t="s">
        <v>34</v>
      </c>
      <c r="E383">
        <v>7344</v>
      </c>
      <c r="F383" t="s">
        <v>1035</v>
      </c>
      <c r="G383">
        <v>45.212000000000003</v>
      </c>
      <c r="H383">
        <v>312.173</v>
      </c>
      <c r="I383">
        <v>58.317999999999998</v>
      </c>
      <c r="J383">
        <v>401.36099999999999</v>
      </c>
      <c r="K383">
        <v>801.7</v>
      </c>
      <c r="L383">
        <v>2759.085</v>
      </c>
      <c r="M383">
        <v>14.276999999999999</v>
      </c>
      <c r="N383">
        <v>91.611999999999995</v>
      </c>
      <c r="O383">
        <v>0</v>
      </c>
      <c r="P383">
        <v>0</v>
      </c>
      <c r="Q383">
        <v>0</v>
      </c>
      <c r="R383">
        <v>0.14199999999999999</v>
      </c>
      <c r="S383">
        <v>0</v>
      </c>
      <c r="T383">
        <v>0</v>
      </c>
      <c r="U383">
        <v>0.871</v>
      </c>
      <c r="V383">
        <v>0.26900000000000002</v>
      </c>
      <c r="W383">
        <v>3.415</v>
      </c>
      <c r="Y383" t="str">
        <f t="shared" si="155"/>
        <v>福島県</v>
      </c>
      <c r="Z383" t="str">
        <f t="shared" si="156"/>
        <v>福島県天栄村</v>
      </c>
      <c r="AA383" s="159">
        <f t="shared" si="157"/>
        <v>58.317999999999998</v>
      </c>
      <c r="AB383" s="159">
        <f t="shared" si="158"/>
        <v>401.36099999999999</v>
      </c>
      <c r="AC383" s="159">
        <f t="shared" si="159"/>
        <v>2759.085</v>
      </c>
      <c r="AD383" s="159">
        <f t="shared" si="160"/>
        <v>91.611999999999995</v>
      </c>
      <c r="AE383" s="159">
        <f t="shared" si="161"/>
        <v>0</v>
      </c>
      <c r="AF383" s="159">
        <f t="shared" si="162"/>
        <v>0</v>
      </c>
      <c r="AG383" s="159">
        <f t="shared" si="163"/>
        <v>0.871</v>
      </c>
      <c r="AH383" s="160">
        <f t="shared" si="164"/>
        <v>3311.2470000000003</v>
      </c>
      <c r="AI383" s="135">
        <f t="shared" si="165"/>
        <v>1.7612095986798929E-2</v>
      </c>
      <c r="AJ383" s="135">
        <f t="shared" si="166"/>
        <v>0.12121143484614708</v>
      </c>
      <c r="AK383" s="135">
        <f t="shared" si="167"/>
        <v>0.83324650803760636</v>
      </c>
      <c r="AL383" s="135">
        <f t="shared" si="168"/>
        <v>2.7666918233523498E-2</v>
      </c>
      <c r="AM383" s="135">
        <f t="shared" si="169"/>
        <v>0</v>
      </c>
      <c r="AN383" s="135">
        <f t="shared" si="170"/>
        <v>0</v>
      </c>
      <c r="AO383" s="135">
        <f t="shared" si="171"/>
        <v>2.6304289592410347E-4</v>
      </c>
      <c r="AP383" s="159">
        <f>IFERROR(VLOOKUP(A383,人口!$A$2:$E$1748,5,0),0)</f>
        <v>5627</v>
      </c>
      <c r="AQ383" s="159">
        <f t="shared" si="146"/>
        <v>0</v>
      </c>
      <c r="AR383" s="159">
        <f t="shared" si="147"/>
        <v>1</v>
      </c>
      <c r="AS383" s="159">
        <f t="shared" si="148"/>
        <v>0</v>
      </c>
      <c r="AT383" s="159">
        <f t="shared" si="149"/>
        <v>0</v>
      </c>
      <c r="AU383" s="159">
        <f t="shared" si="150"/>
        <v>0</v>
      </c>
      <c r="AV383" s="159">
        <f t="shared" si="151"/>
        <v>0</v>
      </c>
      <c r="AW383" s="159">
        <f t="shared" si="152"/>
        <v>0</v>
      </c>
      <c r="AX383" s="159">
        <f t="shared" si="172"/>
        <v>0</v>
      </c>
      <c r="AY383" s="159" t="str">
        <f t="shared" si="173"/>
        <v>5千～1万人未満の市町村平均</v>
      </c>
      <c r="AZ383" s="159"/>
    </row>
    <row r="384" spans="1:52" x14ac:dyDescent="0.3">
      <c r="A384" t="str">
        <f t="shared" si="153"/>
        <v>07362</v>
      </c>
      <c r="B384" s="158" t="str">
        <f t="shared" si="154"/>
        <v>07362</v>
      </c>
      <c r="C384">
        <v>7</v>
      </c>
      <c r="D384" t="s">
        <v>34</v>
      </c>
      <c r="E384">
        <v>7362</v>
      </c>
      <c r="F384" t="s">
        <v>1080</v>
      </c>
      <c r="G384">
        <v>55.406999999999996</v>
      </c>
      <c r="H384">
        <v>257.197</v>
      </c>
      <c r="I384">
        <v>68.653999999999996</v>
      </c>
      <c r="J384">
        <v>318.51600000000002</v>
      </c>
      <c r="K384">
        <v>236.5</v>
      </c>
      <c r="L384">
        <v>660.32500000000005</v>
      </c>
      <c r="M384">
        <v>40.841999999999999</v>
      </c>
      <c r="N384">
        <v>261.75400000000002</v>
      </c>
      <c r="O384">
        <v>0</v>
      </c>
      <c r="P384">
        <v>0</v>
      </c>
      <c r="Q384">
        <v>0</v>
      </c>
      <c r="R384">
        <v>6.4000000000000001E-2</v>
      </c>
      <c r="S384">
        <v>0</v>
      </c>
      <c r="T384">
        <v>0</v>
      </c>
      <c r="U384">
        <v>0.39</v>
      </c>
      <c r="V384">
        <v>0.27400000000000002</v>
      </c>
      <c r="W384">
        <v>3.3650000000000002</v>
      </c>
      <c r="Y384" t="str">
        <f t="shared" si="155"/>
        <v>福島県</v>
      </c>
      <c r="Z384" t="str">
        <f t="shared" si="156"/>
        <v>福島県下郷町</v>
      </c>
      <c r="AA384" s="159">
        <f t="shared" si="157"/>
        <v>68.653999999999996</v>
      </c>
      <c r="AB384" s="159">
        <f t="shared" si="158"/>
        <v>318.51600000000002</v>
      </c>
      <c r="AC384" s="159">
        <f t="shared" si="159"/>
        <v>660.32500000000005</v>
      </c>
      <c r="AD384" s="159">
        <f t="shared" si="160"/>
        <v>261.75400000000002</v>
      </c>
      <c r="AE384" s="159">
        <f t="shared" si="161"/>
        <v>0</v>
      </c>
      <c r="AF384" s="159">
        <f t="shared" si="162"/>
        <v>0</v>
      </c>
      <c r="AG384" s="159">
        <f t="shared" si="163"/>
        <v>0.39</v>
      </c>
      <c r="AH384" s="160">
        <f t="shared" si="164"/>
        <v>1309.6390000000004</v>
      </c>
      <c r="AI384" s="135">
        <f t="shared" si="165"/>
        <v>5.2422079672337168E-2</v>
      </c>
      <c r="AJ384" s="135">
        <f t="shared" si="166"/>
        <v>0.24320900645139609</v>
      </c>
      <c r="AK384" s="135">
        <f t="shared" si="167"/>
        <v>0.5042038302158075</v>
      </c>
      <c r="AL384" s="135">
        <f t="shared" si="168"/>
        <v>0.19986729167350695</v>
      </c>
      <c r="AM384" s="135">
        <f t="shared" si="169"/>
        <v>0</v>
      </c>
      <c r="AN384" s="135">
        <f t="shared" si="170"/>
        <v>0</v>
      </c>
      <c r="AO384" s="135">
        <f t="shared" si="171"/>
        <v>2.977919869521295E-4</v>
      </c>
      <c r="AP384" s="159">
        <f>IFERROR(VLOOKUP(A384,人口!$A$2:$E$1748,5,0),0)</f>
        <v>5585</v>
      </c>
      <c r="AQ384" s="159">
        <f t="shared" si="146"/>
        <v>0</v>
      </c>
      <c r="AR384" s="159">
        <f t="shared" si="147"/>
        <v>1</v>
      </c>
      <c r="AS384" s="159">
        <f t="shared" si="148"/>
        <v>0</v>
      </c>
      <c r="AT384" s="159">
        <f t="shared" si="149"/>
        <v>0</v>
      </c>
      <c r="AU384" s="159">
        <f t="shared" si="150"/>
        <v>0</v>
      </c>
      <c r="AV384" s="159">
        <f t="shared" si="151"/>
        <v>0</v>
      </c>
      <c r="AW384" s="159">
        <f t="shared" si="152"/>
        <v>0</v>
      </c>
      <c r="AX384" s="159">
        <f t="shared" si="172"/>
        <v>0</v>
      </c>
      <c r="AY384" s="159" t="str">
        <f t="shared" si="173"/>
        <v>5千～1万人未満の市町村平均</v>
      </c>
      <c r="AZ384" s="159"/>
    </row>
    <row r="385" spans="1:52" x14ac:dyDescent="0.3">
      <c r="A385" t="str">
        <f t="shared" si="153"/>
        <v>07364</v>
      </c>
      <c r="B385" s="158" t="str">
        <f t="shared" si="154"/>
        <v>07364</v>
      </c>
      <c r="C385">
        <v>7</v>
      </c>
      <c r="D385" t="s">
        <v>34</v>
      </c>
      <c r="E385">
        <v>7364</v>
      </c>
      <c r="F385" t="s">
        <v>1120</v>
      </c>
      <c r="G385">
        <v>5.0220000000000002</v>
      </c>
      <c r="H385">
        <v>1.8049999999999999</v>
      </c>
      <c r="I385">
        <v>6.327</v>
      </c>
      <c r="J385">
        <v>2.2709999999999999</v>
      </c>
      <c r="K385">
        <v>43.7</v>
      </c>
      <c r="L385">
        <v>91.17</v>
      </c>
      <c r="M385">
        <v>67.855000000000004</v>
      </c>
      <c r="N385">
        <v>435.00900000000001</v>
      </c>
      <c r="O385">
        <v>0</v>
      </c>
      <c r="P385">
        <v>0</v>
      </c>
      <c r="Q385">
        <v>0</v>
      </c>
      <c r="R385">
        <v>1.1990000000000001</v>
      </c>
      <c r="S385">
        <v>0</v>
      </c>
      <c r="T385">
        <v>0</v>
      </c>
      <c r="U385">
        <v>7.351</v>
      </c>
      <c r="V385">
        <v>2.5999999999999999E-2</v>
      </c>
      <c r="W385">
        <v>0.32900000000000001</v>
      </c>
      <c r="Y385" t="str">
        <f t="shared" si="155"/>
        <v>福島県</v>
      </c>
      <c r="Z385" t="str">
        <f t="shared" si="156"/>
        <v>福島県檜枝岐村</v>
      </c>
      <c r="AA385" s="159">
        <f t="shared" si="157"/>
        <v>6.327</v>
      </c>
      <c r="AB385" s="159">
        <f t="shared" si="158"/>
        <v>2.2709999999999999</v>
      </c>
      <c r="AC385" s="159">
        <f t="shared" si="159"/>
        <v>91.17</v>
      </c>
      <c r="AD385" s="159">
        <f t="shared" si="160"/>
        <v>435.00900000000001</v>
      </c>
      <c r="AE385" s="159">
        <f t="shared" si="161"/>
        <v>0</v>
      </c>
      <c r="AF385" s="159">
        <f t="shared" si="162"/>
        <v>0</v>
      </c>
      <c r="AG385" s="159">
        <f t="shared" si="163"/>
        <v>7.351</v>
      </c>
      <c r="AH385" s="160">
        <f t="shared" si="164"/>
        <v>542.12800000000004</v>
      </c>
      <c r="AI385" s="135">
        <f t="shared" si="165"/>
        <v>1.1670675560015347E-2</v>
      </c>
      <c r="AJ385" s="135">
        <f t="shared" si="166"/>
        <v>4.1890476049936546E-3</v>
      </c>
      <c r="AK385" s="135">
        <f t="shared" si="167"/>
        <v>0.16817061653336479</v>
      </c>
      <c r="AL385" s="135">
        <f t="shared" si="168"/>
        <v>0.8024101319245639</v>
      </c>
      <c r="AM385" s="135">
        <f t="shared" si="169"/>
        <v>0</v>
      </c>
      <c r="AN385" s="135">
        <f t="shared" si="170"/>
        <v>0</v>
      </c>
      <c r="AO385" s="135">
        <f t="shared" si="171"/>
        <v>1.3559528377062242E-2</v>
      </c>
      <c r="AP385" s="159">
        <f>IFERROR(VLOOKUP(A385,人口!$A$2:$E$1748,5,0),0)</f>
        <v>549</v>
      </c>
      <c r="AQ385" s="159">
        <f t="shared" si="146"/>
        <v>1</v>
      </c>
      <c r="AR385" s="159">
        <f t="shared" si="147"/>
        <v>0</v>
      </c>
      <c r="AS385" s="159">
        <f t="shared" si="148"/>
        <v>0</v>
      </c>
      <c r="AT385" s="159">
        <f t="shared" si="149"/>
        <v>0</v>
      </c>
      <c r="AU385" s="159">
        <f t="shared" si="150"/>
        <v>0</v>
      </c>
      <c r="AV385" s="159">
        <f t="shared" si="151"/>
        <v>0</v>
      </c>
      <c r="AW385" s="159">
        <f t="shared" si="152"/>
        <v>0</v>
      </c>
      <c r="AX385" s="159">
        <f t="shared" si="172"/>
        <v>0</v>
      </c>
      <c r="AY385" s="159" t="str">
        <f t="shared" si="173"/>
        <v>5千人未満の市町村平均</v>
      </c>
      <c r="AZ385" s="159"/>
    </row>
    <row r="386" spans="1:52" x14ac:dyDescent="0.3">
      <c r="A386" t="str">
        <f t="shared" si="153"/>
        <v>07367</v>
      </c>
      <c r="B386" s="158" t="str">
        <f t="shared" si="154"/>
        <v>07367</v>
      </c>
      <c r="C386">
        <v>7</v>
      </c>
      <c r="D386" t="s">
        <v>34</v>
      </c>
      <c r="E386">
        <v>7367</v>
      </c>
      <c r="F386" t="s">
        <v>1158</v>
      </c>
      <c r="G386">
        <v>36.409999999999997</v>
      </c>
      <c r="H386">
        <v>133.577</v>
      </c>
      <c r="I386">
        <v>41.534999999999997</v>
      </c>
      <c r="J386">
        <v>152.655</v>
      </c>
      <c r="K386">
        <v>446</v>
      </c>
      <c r="L386">
        <v>1089.1410000000001</v>
      </c>
      <c r="M386">
        <v>44.819000000000003</v>
      </c>
      <c r="N386">
        <v>287.327</v>
      </c>
      <c r="O386">
        <v>0</v>
      </c>
      <c r="P386">
        <v>0</v>
      </c>
      <c r="Q386">
        <v>0</v>
      </c>
      <c r="R386">
        <v>0.34300000000000003</v>
      </c>
      <c r="S386">
        <v>0</v>
      </c>
      <c r="T386">
        <v>0</v>
      </c>
      <c r="U386">
        <v>2.1059999999999999</v>
      </c>
      <c r="V386">
        <v>0.20399999999999999</v>
      </c>
      <c r="W386">
        <v>2.5569999999999999</v>
      </c>
      <c r="Y386" t="str">
        <f t="shared" si="155"/>
        <v>福島県</v>
      </c>
      <c r="Z386" t="str">
        <f t="shared" si="156"/>
        <v>福島県只見町</v>
      </c>
      <c r="AA386" s="159">
        <f t="shared" si="157"/>
        <v>41.534999999999997</v>
      </c>
      <c r="AB386" s="159">
        <f t="shared" si="158"/>
        <v>152.655</v>
      </c>
      <c r="AC386" s="159">
        <f t="shared" si="159"/>
        <v>1089.1410000000001</v>
      </c>
      <c r="AD386" s="159">
        <f t="shared" si="160"/>
        <v>287.327</v>
      </c>
      <c r="AE386" s="159">
        <f t="shared" si="161"/>
        <v>0</v>
      </c>
      <c r="AF386" s="159">
        <f t="shared" si="162"/>
        <v>0</v>
      </c>
      <c r="AG386" s="159">
        <f t="shared" si="163"/>
        <v>2.1059999999999999</v>
      </c>
      <c r="AH386" s="160">
        <f t="shared" si="164"/>
        <v>1572.7640000000001</v>
      </c>
      <c r="AI386" s="135">
        <f t="shared" si="165"/>
        <v>2.6408920855258637E-2</v>
      </c>
      <c r="AJ386" s="135">
        <f t="shared" si="166"/>
        <v>9.706160619139298E-2</v>
      </c>
      <c r="AK386" s="135">
        <f t="shared" si="167"/>
        <v>0.69250122713897322</v>
      </c>
      <c r="AL386" s="135">
        <f t="shared" si="168"/>
        <v>0.18268920194002405</v>
      </c>
      <c r="AM386" s="135">
        <f t="shared" si="169"/>
        <v>0</v>
      </c>
      <c r="AN386" s="135">
        <f t="shared" si="170"/>
        <v>0</v>
      </c>
      <c r="AO386" s="135">
        <f t="shared" si="171"/>
        <v>1.3390438743511421E-3</v>
      </c>
      <c r="AP386" s="159">
        <f>IFERROR(VLOOKUP(A386,人口!$A$2:$E$1748,5,0),0)</f>
        <v>4275</v>
      </c>
      <c r="AQ386" s="159">
        <f t="shared" si="146"/>
        <v>1</v>
      </c>
      <c r="AR386" s="159">
        <f t="shared" si="147"/>
        <v>0</v>
      </c>
      <c r="AS386" s="159">
        <f t="shared" si="148"/>
        <v>0</v>
      </c>
      <c r="AT386" s="159">
        <f t="shared" si="149"/>
        <v>0</v>
      </c>
      <c r="AU386" s="159">
        <f t="shared" si="150"/>
        <v>0</v>
      </c>
      <c r="AV386" s="159">
        <f t="shared" si="151"/>
        <v>0</v>
      </c>
      <c r="AW386" s="159">
        <f t="shared" si="152"/>
        <v>0</v>
      </c>
      <c r="AX386" s="159">
        <f t="shared" si="172"/>
        <v>0</v>
      </c>
      <c r="AY386" s="159" t="str">
        <f t="shared" si="173"/>
        <v>5千人未満の市町村平均</v>
      </c>
      <c r="AZ386" s="159"/>
    </row>
    <row r="387" spans="1:52" x14ac:dyDescent="0.3">
      <c r="A387" t="str">
        <f t="shared" si="153"/>
        <v>07368</v>
      </c>
      <c r="B387" s="158" t="str">
        <f t="shared" si="154"/>
        <v>07368</v>
      </c>
      <c r="C387">
        <v>7</v>
      </c>
      <c r="D387" t="s">
        <v>34</v>
      </c>
      <c r="E387">
        <v>7368</v>
      </c>
      <c r="F387" t="s">
        <v>1196</v>
      </c>
      <c r="G387">
        <v>143.02199999999999</v>
      </c>
      <c r="H387">
        <v>448.69</v>
      </c>
      <c r="I387">
        <v>178.12700000000001</v>
      </c>
      <c r="J387">
        <v>558.61500000000001</v>
      </c>
      <c r="K387">
        <v>940.9</v>
      </c>
      <c r="L387">
        <v>2383.4059999999999</v>
      </c>
      <c r="M387">
        <v>93.611000000000004</v>
      </c>
      <c r="N387">
        <v>600.12199999999996</v>
      </c>
      <c r="O387">
        <v>0</v>
      </c>
      <c r="P387">
        <v>0</v>
      </c>
      <c r="Q387">
        <v>0</v>
      </c>
      <c r="R387">
        <v>0</v>
      </c>
      <c r="S387">
        <v>0</v>
      </c>
      <c r="T387">
        <v>0</v>
      </c>
      <c r="U387">
        <v>0</v>
      </c>
      <c r="V387">
        <v>0.752</v>
      </c>
      <c r="W387">
        <v>9.2970000000000006</v>
      </c>
      <c r="Y387" t="str">
        <f t="shared" si="155"/>
        <v>福島県</v>
      </c>
      <c r="Z387" t="str">
        <f t="shared" si="156"/>
        <v>福島県南会津町</v>
      </c>
      <c r="AA387" s="159">
        <f t="shared" si="157"/>
        <v>178.12700000000001</v>
      </c>
      <c r="AB387" s="159">
        <f t="shared" si="158"/>
        <v>558.61500000000001</v>
      </c>
      <c r="AC387" s="159">
        <f t="shared" si="159"/>
        <v>2383.4059999999999</v>
      </c>
      <c r="AD387" s="159">
        <f t="shared" si="160"/>
        <v>600.12199999999996</v>
      </c>
      <c r="AE387" s="159">
        <f t="shared" si="161"/>
        <v>0</v>
      </c>
      <c r="AF387" s="159">
        <f t="shared" si="162"/>
        <v>0</v>
      </c>
      <c r="AG387" s="159">
        <f t="shared" si="163"/>
        <v>0</v>
      </c>
      <c r="AH387" s="160">
        <f t="shared" si="164"/>
        <v>3720.27</v>
      </c>
      <c r="AI387" s="135">
        <f t="shared" si="165"/>
        <v>4.7880126980031024E-2</v>
      </c>
      <c r="AJ387" s="135">
        <f t="shared" si="166"/>
        <v>0.15015442427565742</v>
      </c>
      <c r="AK387" s="135">
        <f t="shared" si="167"/>
        <v>0.64065403855096537</v>
      </c>
      <c r="AL387" s="135">
        <f t="shared" si="168"/>
        <v>0.16131141019334616</v>
      </c>
      <c r="AM387" s="135">
        <f t="shared" si="169"/>
        <v>0</v>
      </c>
      <c r="AN387" s="135">
        <f t="shared" si="170"/>
        <v>0</v>
      </c>
      <c r="AO387" s="135">
        <f t="shared" si="171"/>
        <v>0</v>
      </c>
      <c r="AP387" s="159">
        <f>IFERROR(VLOOKUP(A387,人口!$A$2:$E$1748,5,0),0)</f>
        <v>15318</v>
      </c>
      <c r="AQ387" s="159">
        <f t="shared" ref="AQ387:AQ450" si="174">IF(SUMIFS($AP387,$AP387,$BI$17,$AP387,$BJ$17)&gt;0,1,0)</f>
        <v>0</v>
      </c>
      <c r="AR387" s="159">
        <f t="shared" ref="AR387:AR450" si="175">IF(SUMIFS($AP387,$AP387,$BI$18,$AP387,$BJ$18)&gt;0,1,0)</f>
        <v>0</v>
      </c>
      <c r="AS387" s="159">
        <f t="shared" ref="AS387:AS450" si="176">IF(SUMIFS($AP387,$AP387,$BI$19,$AP387,$BJ$19)&gt;0,1,0)</f>
        <v>1</v>
      </c>
      <c r="AT387" s="159">
        <f t="shared" ref="AT387:AT450" si="177">IF(SUMIFS($AP387,$AP387,$BI$20,$AP387,$BJ$20)&gt;0,1,0)</f>
        <v>0</v>
      </c>
      <c r="AU387" s="159">
        <f t="shared" ref="AU387:AU450" si="178">IF(SUMIFS($AP387,$AP387,$BI$21,$AP387,$BJ$21)&gt;0,1,0)</f>
        <v>0</v>
      </c>
      <c r="AV387" s="159">
        <f t="shared" ref="AV387:AV450" si="179">IF(SUMIFS($AP387,$AP387,$BI$22,$AP387,$BJ$22)&gt;0,1,0)</f>
        <v>0</v>
      </c>
      <c r="AW387" s="159">
        <f t="shared" ref="AW387:AW450" si="180">IF(SUMIFS($AP387,$AP387,$BI$23,$AP387,$BJ$23)&gt;0,1,0)</f>
        <v>0</v>
      </c>
      <c r="AX387" s="159">
        <f t="shared" si="172"/>
        <v>0</v>
      </c>
      <c r="AY387" s="159" t="str">
        <f t="shared" si="173"/>
        <v>1万～3万人未満の市町村平均</v>
      </c>
      <c r="AZ387" s="159"/>
    </row>
    <row r="388" spans="1:52" x14ac:dyDescent="0.3">
      <c r="A388" t="str">
        <f t="shared" ref="A388:A451" si="181">IF(LEN(B388)=5,B388,RIGHT(B388,5))</f>
        <v>07402</v>
      </c>
      <c r="B388" s="158" t="str">
        <f t="shared" ref="B388:B451" si="182">0&amp;E388</f>
        <v>07402</v>
      </c>
      <c r="C388">
        <v>7</v>
      </c>
      <c r="D388" t="s">
        <v>34</v>
      </c>
      <c r="E388">
        <v>7402</v>
      </c>
      <c r="F388" t="s">
        <v>1238</v>
      </c>
      <c r="G388">
        <v>30.094999999999999</v>
      </c>
      <c r="H388">
        <v>97.11</v>
      </c>
      <c r="I388">
        <v>37.338000000000001</v>
      </c>
      <c r="J388">
        <v>120.48099999999999</v>
      </c>
      <c r="K388">
        <v>274.7</v>
      </c>
      <c r="L388">
        <v>778.29899999999998</v>
      </c>
      <c r="M388">
        <v>8.8320000000000007</v>
      </c>
      <c r="N388">
        <v>51.951000000000001</v>
      </c>
      <c r="O388">
        <v>0</v>
      </c>
      <c r="P388">
        <v>0</v>
      </c>
      <c r="Q388">
        <v>8.9999999999999993E-3</v>
      </c>
      <c r="R388">
        <v>0.89600000000000002</v>
      </c>
      <c r="S388">
        <v>0</v>
      </c>
      <c r="T388">
        <v>5.3999999999999999E-2</v>
      </c>
      <c r="U388">
        <v>5.4950000000000001</v>
      </c>
      <c r="V388">
        <v>0.13900000000000001</v>
      </c>
      <c r="W388">
        <v>1.694</v>
      </c>
      <c r="Y388" t="str">
        <f t="shared" ref="Y388:Y451" si="183">D388</f>
        <v>福島県</v>
      </c>
      <c r="Z388" t="str">
        <f t="shared" ref="Z388:Z451" si="184">D388&amp;F388</f>
        <v>福島県北塩原村</v>
      </c>
      <c r="AA388" s="159">
        <f t="shared" ref="AA388:AA451" si="185">I388</f>
        <v>37.338000000000001</v>
      </c>
      <c r="AB388" s="159">
        <f t="shared" ref="AB388:AB451" si="186">J388</f>
        <v>120.48099999999999</v>
      </c>
      <c r="AC388" s="159">
        <f t="shared" ref="AC388:AC451" si="187">L388</f>
        <v>778.29899999999998</v>
      </c>
      <c r="AD388" s="159">
        <f t="shared" ref="AD388:AD451" si="188">N388</f>
        <v>51.951000000000001</v>
      </c>
      <c r="AE388" s="159">
        <f t="shared" ref="AE388:AE451" si="189">S388</f>
        <v>0</v>
      </c>
      <c r="AF388" s="159">
        <f t="shared" ref="AF388:AF451" si="190">T388</f>
        <v>5.3999999999999999E-2</v>
      </c>
      <c r="AG388" s="159">
        <f t="shared" ref="AG388:AG451" si="191">U388</f>
        <v>5.4950000000000001</v>
      </c>
      <c r="AH388" s="160">
        <f t="shared" ref="AH388:AH451" si="192">SUM(AA388:AG388)</f>
        <v>993.61799999999994</v>
      </c>
      <c r="AI388" s="135">
        <f t="shared" ref="AI388:AI451" si="193">IFERROR(AA388/$AH388,"")</f>
        <v>3.7577821657820212E-2</v>
      </c>
      <c r="AJ388" s="135">
        <f t="shared" ref="AJ388:AJ451" si="194">IFERROR(AB388/$AH388,"")</f>
        <v>0.1212548484427617</v>
      </c>
      <c r="AK388" s="135">
        <f t="shared" ref="AK388:AK451" si="195">IFERROR(AC388/$AH388,"")</f>
        <v>0.78329800788633064</v>
      </c>
      <c r="AL388" s="135">
        <f t="shared" ref="AL388:AL451" si="196">IFERROR(AD388/$AH388,"")</f>
        <v>5.2284680833076698E-2</v>
      </c>
      <c r="AM388" s="135">
        <f t="shared" ref="AM388:AM451" si="197">IFERROR(AE388/$AH388,"")</f>
        <v>0</v>
      </c>
      <c r="AN388" s="135">
        <f t="shared" ref="AN388:AN451" si="198">IFERROR(AF388/$AH388,"")</f>
        <v>5.434684154272568E-5</v>
      </c>
      <c r="AO388" s="135">
        <f t="shared" ref="AO388:AO451" si="199">IFERROR(AG388/$AH388,"")</f>
        <v>5.5302943384681041E-3</v>
      </c>
      <c r="AP388" s="159">
        <f>IFERROR(VLOOKUP(A388,人口!$A$2:$E$1748,5,0),0)</f>
        <v>2722</v>
      </c>
      <c r="AQ388" s="159">
        <f t="shared" si="174"/>
        <v>1</v>
      </c>
      <c r="AR388" s="159">
        <f t="shared" si="175"/>
        <v>0</v>
      </c>
      <c r="AS388" s="159">
        <f t="shared" si="176"/>
        <v>0</v>
      </c>
      <c r="AT388" s="159">
        <f t="shared" si="177"/>
        <v>0</v>
      </c>
      <c r="AU388" s="159">
        <f t="shared" si="178"/>
        <v>0</v>
      </c>
      <c r="AV388" s="159">
        <f t="shared" si="179"/>
        <v>0</v>
      </c>
      <c r="AW388" s="159">
        <f t="shared" si="180"/>
        <v>0</v>
      </c>
      <c r="AX388" s="159">
        <f t="shared" ref="AX388:AX451" si="200">IF(SUMIFS($AP388,$AP388,$BI$24)&gt;0,1,0)</f>
        <v>0</v>
      </c>
      <c r="AY388" s="159" t="str">
        <f t="shared" ref="AY388:AY451" si="201">IF(AQ388=1,$AQ$1,IF(AR388=1,$AR$1,IF(AS388=1,$AS$1,IF(AT388=1,$AT$1,IF(AU388=1,$AU$1,IF(AV388=1,$AV$1,IF(AW388=1,$AW$1,IF(AX388=1,$AX$1,""))))))))</f>
        <v>5千人未満の市町村平均</v>
      </c>
      <c r="AZ388" s="159"/>
    </row>
    <row r="389" spans="1:52" x14ac:dyDescent="0.3">
      <c r="A389" t="str">
        <f t="shared" si="181"/>
        <v>07405</v>
      </c>
      <c r="B389" s="158" t="str">
        <f t="shared" si="182"/>
        <v>07405</v>
      </c>
      <c r="C389">
        <v>7</v>
      </c>
      <c r="D389" t="s">
        <v>34</v>
      </c>
      <c r="E389">
        <v>7405</v>
      </c>
      <c r="F389" t="s">
        <v>1276</v>
      </c>
      <c r="G389">
        <v>67.286000000000001</v>
      </c>
      <c r="H389">
        <v>268.92599999999999</v>
      </c>
      <c r="I389">
        <v>78.674999999999997</v>
      </c>
      <c r="J389">
        <v>314.947</v>
      </c>
      <c r="K389">
        <v>381.3</v>
      </c>
      <c r="L389">
        <v>926.03399999999999</v>
      </c>
      <c r="M389">
        <v>10.552</v>
      </c>
      <c r="N389">
        <v>64.47</v>
      </c>
      <c r="O389">
        <v>0</v>
      </c>
      <c r="P389">
        <v>0</v>
      </c>
      <c r="Q389">
        <v>0</v>
      </c>
      <c r="R389">
        <v>0</v>
      </c>
      <c r="S389">
        <v>0</v>
      </c>
      <c r="T389">
        <v>0</v>
      </c>
      <c r="U389">
        <v>0</v>
      </c>
      <c r="V389">
        <v>0.314</v>
      </c>
      <c r="W389">
        <v>3.8490000000000002</v>
      </c>
      <c r="Y389" t="str">
        <f t="shared" si="183"/>
        <v>福島県</v>
      </c>
      <c r="Z389" t="str">
        <f t="shared" si="184"/>
        <v>福島県西会津町</v>
      </c>
      <c r="AA389" s="159">
        <f t="shared" si="185"/>
        <v>78.674999999999997</v>
      </c>
      <c r="AB389" s="159">
        <f t="shared" si="186"/>
        <v>314.947</v>
      </c>
      <c r="AC389" s="159">
        <f t="shared" si="187"/>
        <v>926.03399999999999</v>
      </c>
      <c r="AD389" s="159">
        <f t="shared" si="188"/>
        <v>64.47</v>
      </c>
      <c r="AE389" s="159">
        <f t="shared" si="189"/>
        <v>0</v>
      </c>
      <c r="AF389" s="159">
        <f t="shared" si="190"/>
        <v>0</v>
      </c>
      <c r="AG389" s="159">
        <f t="shared" si="191"/>
        <v>0</v>
      </c>
      <c r="AH389" s="160">
        <f t="shared" si="192"/>
        <v>1384.126</v>
      </c>
      <c r="AI389" s="135">
        <f t="shared" si="193"/>
        <v>5.6840923441940978E-2</v>
      </c>
      <c r="AJ389" s="135">
        <f t="shared" si="194"/>
        <v>0.22754214572950729</v>
      </c>
      <c r="AK389" s="135">
        <f t="shared" si="195"/>
        <v>0.66903880138079919</v>
      </c>
      <c r="AL389" s="135">
        <f t="shared" si="196"/>
        <v>4.6578129447752588E-2</v>
      </c>
      <c r="AM389" s="135">
        <f t="shared" si="197"/>
        <v>0</v>
      </c>
      <c r="AN389" s="135">
        <f t="shared" si="198"/>
        <v>0</v>
      </c>
      <c r="AO389" s="135">
        <f t="shared" si="199"/>
        <v>0</v>
      </c>
      <c r="AP389" s="159">
        <f>IFERROR(VLOOKUP(A389,人口!$A$2:$E$1748,5,0),0)</f>
        <v>6155</v>
      </c>
      <c r="AQ389" s="159">
        <f t="shared" si="174"/>
        <v>0</v>
      </c>
      <c r="AR389" s="159">
        <f t="shared" si="175"/>
        <v>1</v>
      </c>
      <c r="AS389" s="159">
        <f t="shared" si="176"/>
        <v>0</v>
      </c>
      <c r="AT389" s="159">
        <f t="shared" si="177"/>
        <v>0</v>
      </c>
      <c r="AU389" s="159">
        <f t="shared" si="178"/>
        <v>0</v>
      </c>
      <c r="AV389" s="159">
        <f t="shared" si="179"/>
        <v>0</v>
      </c>
      <c r="AW389" s="159">
        <f t="shared" si="180"/>
        <v>0</v>
      </c>
      <c r="AX389" s="159">
        <f t="shared" si="200"/>
        <v>0</v>
      </c>
      <c r="AY389" s="159" t="str">
        <f t="shared" si="201"/>
        <v>5千～1万人未満の市町村平均</v>
      </c>
      <c r="AZ389" s="159"/>
    </row>
    <row r="390" spans="1:52" x14ac:dyDescent="0.3">
      <c r="A390" t="str">
        <f t="shared" si="181"/>
        <v>07407</v>
      </c>
      <c r="B390" s="158" t="str">
        <f t="shared" si="182"/>
        <v>07407</v>
      </c>
      <c r="C390">
        <v>7</v>
      </c>
      <c r="D390" t="s">
        <v>34</v>
      </c>
      <c r="E390">
        <v>7407</v>
      </c>
      <c r="F390" t="s">
        <v>1310</v>
      </c>
      <c r="G390">
        <v>31.582999999999998</v>
      </c>
      <c r="H390">
        <v>185.33</v>
      </c>
      <c r="I390">
        <v>39.57</v>
      </c>
      <c r="J390">
        <v>232.21899999999999</v>
      </c>
      <c r="K390">
        <v>14.6</v>
      </c>
      <c r="L390">
        <v>35.814999999999998</v>
      </c>
      <c r="M390">
        <v>4.7969999999999997</v>
      </c>
      <c r="N390">
        <v>28.213999999999999</v>
      </c>
      <c r="O390">
        <v>0</v>
      </c>
      <c r="P390">
        <v>0</v>
      </c>
      <c r="Q390">
        <v>0</v>
      </c>
      <c r="R390">
        <v>1.4999999999999999E-2</v>
      </c>
      <c r="S390">
        <v>0</v>
      </c>
      <c r="T390">
        <v>0</v>
      </c>
      <c r="U390">
        <v>8.8999999999999996E-2</v>
      </c>
      <c r="V390">
        <v>0.18099999999999999</v>
      </c>
      <c r="W390">
        <v>2.222</v>
      </c>
      <c r="Y390" t="str">
        <f t="shared" si="183"/>
        <v>福島県</v>
      </c>
      <c r="Z390" t="str">
        <f t="shared" si="184"/>
        <v>福島県磐梯町</v>
      </c>
      <c r="AA390" s="159">
        <f t="shared" si="185"/>
        <v>39.57</v>
      </c>
      <c r="AB390" s="159">
        <f t="shared" si="186"/>
        <v>232.21899999999999</v>
      </c>
      <c r="AC390" s="159">
        <f t="shared" si="187"/>
        <v>35.814999999999998</v>
      </c>
      <c r="AD390" s="159">
        <f t="shared" si="188"/>
        <v>28.213999999999999</v>
      </c>
      <c r="AE390" s="159">
        <f t="shared" si="189"/>
        <v>0</v>
      </c>
      <c r="AF390" s="159">
        <f t="shared" si="190"/>
        <v>0</v>
      </c>
      <c r="AG390" s="159">
        <f t="shared" si="191"/>
        <v>8.8999999999999996E-2</v>
      </c>
      <c r="AH390" s="160">
        <f t="shared" si="192"/>
        <v>335.90699999999998</v>
      </c>
      <c r="AI390" s="135">
        <f t="shared" si="193"/>
        <v>0.11780046262804884</v>
      </c>
      <c r="AJ390" s="135">
        <f t="shared" si="194"/>
        <v>0.69131932350323155</v>
      </c>
      <c r="AK390" s="135">
        <f t="shared" si="195"/>
        <v>0.10662177328843996</v>
      </c>
      <c r="AL390" s="135">
        <f t="shared" si="196"/>
        <v>8.3993486292336869E-2</v>
      </c>
      <c r="AM390" s="135">
        <f t="shared" si="197"/>
        <v>0</v>
      </c>
      <c r="AN390" s="135">
        <f t="shared" si="198"/>
        <v>0</v>
      </c>
      <c r="AO390" s="135">
        <f t="shared" si="199"/>
        <v>2.6495428794279371E-4</v>
      </c>
      <c r="AP390" s="159">
        <f>IFERROR(VLOOKUP(A390,人口!$A$2:$E$1748,5,0),0)</f>
        <v>3443</v>
      </c>
      <c r="AQ390" s="159">
        <f t="shared" si="174"/>
        <v>1</v>
      </c>
      <c r="AR390" s="159">
        <f t="shared" si="175"/>
        <v>0</v>
      </c>
      <c r="AS390" s="159">
        <f t="shared" si="176"/>
        <v>0</v>
      </c>
      <c r="AT390" s="159">
        <f t="shared" si="177"/>
        <v>0</v>
      </c>
      <c r="AU390" s="159">
        <f t="shared" si="178"/>
        <v>0</v>
      </c>
      <c r="AV390" s="159">
        <f t="shared" si="179"/>
        <v>0</v>
      </c>
      <c r="AW390" s="159">
        <f t="shared" si="180"/>
        <v>0</v>
      </c>
      <c r="AX390" s="159">
        <f t="shared" si="200"/>
        <v>0</v>
      </c>
      <c r="AY390" s="159" t="str">
        <f t="shared" si="201"/>
        <v>5千人未満の市町村平均</v>
      </c>
      <c r="AZ390" s="159"/>
    </row>
    <row r="391" spans="1:52" x14ac:dyDescent="0.3">
      <c r="A391" t="str">
        <f t="shared" si="181"/>
        <v>07408</v>
      </c>
      <c r="B391" s="158" t="str">
        <f t="shared" si="182"/>
        <v>07408</v>
      </c>
      <c r="C391">
        <v>7</v>
      </c>
      <c r="D391" t="s">
        <v>34</v>
      </c>
      <c r="E391">
        <v>7408</v>
      </c>
      <c r="F391" t="s">
        <v>1346</v>
      </c>
      <c r="G391">
        <v>118.05</v>
      </c>
      <c r="H391">
        <v>849.78700000000003</v>
      </c>
      <c r="I391">
        <v>153.10499999999999</v>
      </c>
      <c r="J391">
        <v>1100.8330000000001</v>
      </c>
      <c r="K391">
        <v>187.3</v>
      </c>
      <c r="L391">
        <v>518.68100000000004</v>
      </c>
      <c r="M391">
        <v>19.533000000000001</v>
      </c>
      <c r="N391">
        <v>114.893</v>
      </c>
      <c r="O391">
        <v>0</v>
      </c>
      <c r="P391">
        <v>94.882000000000005</v>
      </c>
      <c r="Q391">
        <v>3.403</v>
      </c>
      <c r="R391">
        <v>3.5339999999999998</v>
      </c>
      <c r="S391">
        <v>660.59799999999996</v>
      </c>
      <c r="T391">
        <v>20.869</v>
      </c>
      <c r="U391">
        <v>21.670999999999999</v>
      </c>
      <c r="V391">
        <v>0.69899999999999995</v>
      </c>
      <c r="W391">
        <v>8.2759999999999998</v>
      </c>
      <c r="Y391" t="str">
        <f t="shared" si="183"/>
        <v>福島県</v>
      </c>
      <c r="Z391" t="str">
        <f t="shared" si="184"/>
        <v>福島県猪苗代町</v>
      </c>
      <c r="AA391" s="159">
        <f t="shared" si="185"/>
        <v>153.10499999999999</v>
      </c>
      <c r="AB391" s="159">
        <f t="shared" si="186"/>
        <v>1100.8330000000001</v>
      </c>
      <c r="AC391" s="159">
        <f t="shared" si="187"/>
        <v>518.68100000000004</v>
      </c>
      <c r="AD391" s="159">
        <f t="shared" si="188"/>
        <v>114.893</v>
      </c>
      <c r="AE391" s="159">
        <f t="shared" si="189"/>
        <v>660.59799999999996</v>
      </c>
      <c r="AF391" s="159">
        <f t="shared" si="190"/>
        <v>20.869</v>
      </c>
      <c r="AG391" s="159">
        <f t="shared" si="191"/>
        <v>21.670999999999999</v>
      </c>
      <c r="AH391" s="160">
        <f t="shared" si="192"/>
        <v>2590.65</v>
      </c>
      <c r="AI391" s="135">
        <f t="shared" si="193"/>
        <v>5.909906780151699E-2</v>
      </c>
      <c r="AJ391" s="135">
        <f t="shared" si="194"/>
        <v>0.42492540482118391</v>
      </c>
      <c r="AK391" s="135">
        <f t="shared" si="195"/>
        <v>0.20021268793546021</v>
      </c>
      <c r="AL391" s="135">
        <f t="shared" si="196"/>
        <v>4.4349101576824347E-2</v>
      </c>
      <c r="AM391" s="135">
        <f t="shared" si="197"/>
        <v>0.25499314843765075</v>
      </c>
      <c r="AN391" s="135">
        <f t="shared" si="198"/>
        <v>8.0555073051164754E-3</v>
      </c>
      <c r="AO391" s="135">
        <f t="shared" si="199"/>
        <v>8.3650821222473123E-3</v>
      </c>
      <c r="AP391" s="159">
        <f>IFERROR(VLOOKUP(A391,人口!$A$2:$E$1748,5,0),0)</f>
        <v>13951</v>
      </c>
      <c r="AQ391" s="159">
        <f t="shared" si="174"/>
        <v>0</v>
      </c>
      <c r="AR391" s="159">
        <f t="shared" si="175"/>
        <v>0</v>
      </c>
      <c r="AS391" s="159">
        <f t="shared" si="176"/>
        <v>1</v>
      </c>
      <c r="AT391" s="159">
        <f t="shared" si="177"/>
        <v>0</v>
      </c>
      <c r="AU391" s="159">
        <f t="shared" si="178"/>
        <v>0</v>
      </c>
      <c r="AV391" s="159">
        <f t="shared" si="179"/>
        <v>0</v>
      </c>
      <c r="AW391" s="159">
        <f t="shared" si="180"/>
        <v>0</v>
      </c>
      <c r="AX391" s="159">
        <f t="shared" si="200"/>
        <v>0</v>
      </c>
      <c r="AY391" s="159" t="str">
        <f t="shared" si="201"/>
        <v>1万～3万人未満の市町村平均</v>
      </c>
      <c r="AZ391" s="159"/>
    </row>
    <row r="392" spans="1:52" x14ac:dyDescent="0.3">
      <c r="A392" t="str">
        <f t="shared" si="181"/>
        <v>07421</v>
      </c>
      <c r="B392" s="158" t="str">
        <f t="shared" si="182"/>
        <v>07421</v>
      </c>
      <c r="C392">
        <v>7</v>
      </c>
      <c r="D392" t="s">
        <v>34</v>
      </c>
      <c r="E392">
        <v>7421</v>
      </c>
      <c r="F392" t="s">
        <v>1378</v>
      </c>
      <c r="G392">
        <v>109.586</v>
      </c>
      <c r="H392">
        <v>580.90700000000004</v>
      </c>
      <c r="I392">
        <v>138.298</v>
      </c>
      <c r="J392">
        <v>733.22500000000002</v>
      </c>
      <c r="K392">
        <v>106.9</v>
      </c>
      <c r="L392">
        <v>250.74100000000001</v>
      </c>
      <c r="M392">
        <v>0.217</v>
      </c>
      <c r="N392">
        <v>1.391</v>
      </c>
      <c r="O392">
        <v>0</v>
      </c>
      <c r="P392">
        <v>0</v>
      </c>
      <c r="Q392">
        <v>0</v>
      </c>
      <c r="R392">
        <v>0.13800000000000001</v>
      </c>
      <c r="S392">
        <v>0</v>
      </c>
      <c r="T392">
        <v>0</v>
      </c>
      <c r="U392">
        <v>0.84799999999999998</v>
      </c>
      <c r="V392">
        <v>0.76900000000000002</v>
      </c>
      <c r="W392">
        <v>9.218</v>
      </c>
      <c r="Y392" t="str">
        <f t="shared" si="183"/>
        <v>福島県</v>
      </c>
      <c r="Z392" t="str">
        <f t="shared" si="184"/>
        <v>福島県会津坂下町</v>
      </c>
      <c r="AA392" s="159">
        <f t="shared" si="185"/>
        <v>138.298</v>
      </c>
      <c r="AB392" s="159">
        <f t="shared" si="186"/>
        <v>733.22500000000002</v>
      </c>
      <c r="AC392" s="159">
        <f t="shared" si="187"/>
        <v>250.74100000000001</v>
      </c>
      <c r="AD392" s="159">
        <f t="shared" si="188"/>
        <v>1.391</v>
      </c>
      <c r="AE392" s="159">
        <f t="shared" si="189"/>
        <v>0</v>
      </c>
      <c r="AF392" s="159">
        <f t="shared" si="190"/>
        <v>0</v>
      </c>
      <c r="AG392" s="159">
        <f t="shared" si="191"/>
        <v>0.84799999999999998</v>
      </c>
      <c r="AH392" s="160">
        <f t="shared" si="192"/>
        <v>1124.5030000000002</v>
      </c>
      <c r="AI392" s="135">
        <f t="shared" si="193"/>
        <v>0.12298588798784883</v>
      </c>
      <c r="AJ392" s="135">
        <f t="shared" si="194"/>
        <v>0.65204361393433363</v>
      </c>
      <c r="AK392" s="135">
        <f t="shared" si="195"/>
        <v>0.22297939623104604</v>
      </c>
      <c r="AL392" s="135">
        <f t="shared" si="196"/>
        <v>1.2369909195440118E-3</v>
      </c>
      <c r="AM392" s="135">
        <f t="shared" si="197"/>
        <v>0</v>
      </c>
      <c r="AN392" s="135">
        <f t="shared" si="198"/>
        <v>0</v>
      </c>
      <c r="AO392" s="135">
        <f t="shared" si="199"/>
        <v>7.5411092722740608E-4</v>
      </c>
      <c r="AP392" s="159">
        <f>IFERROR(VLOOKUP(A392,人口!$A$2:$E$1748,5,0),0)</f>
        <v>15768</v>
      </c>
      <c r="AQ392" s="159">
        <f t="shared" si="174"/>
        <v>0</v>
      </c>
      <c r="AR392" s="159">
        <f t="shared" si="175"/>
        <v>0</v>
      </c>
      <c r="AS392" s="159">
        <f t="shared" si="176"/>
        <v>1</v>
      </c>
      <c r="AT392" s="159">
        <f t="shared" si="177"/>
        <v>0</v>
      </c>
      <c r="AU392" s="159">
        <f t="shared" si="178"/>
        <v>0</v>
      </c>
      <c r="AV392" s="159">
        <f t="shared" si="179"/>
        <v>0</v>
      </c>
      <c r="AW392" s="159">
        <f t="shared" si="180"/>
        <v>0</v>
      </c>
      <c r="AX392" s="159">
        <f t="shared" si="200"/>
        <v>0</v>
      </c>
      <c r="AY392" s="159" t="str">
        <f t="shared" si="201"/>
        <v>1万～3万人未満の市町村平均</v>
      </c>
      <c r="AZ392" s="159"/>
    </row>
    <row r="393" spans="1:52" x14ac:dyDescent="0.3">
      <c r="A393" t="str">
        <f t="shared" si="181"/>
        <v>07422</v>
      </c>
      <c r="B393" s="158" t="str">
        <f t="shared" si="182"/>
        <v>07422</v>
      </c>
      <c r="C393">
        <v>7</v>
      </c>
      <c r="D393" t="s">
        <v>34</v>
      </c>
      <c r="E393">
        <v>7422</v>
      </c>
      <c r="F393" t="s">
        <v>1408</v>
      </c>
      <c r="G393">
        <v>25.06</v>
      </c>
      <c r="H393">
        <v>83.617000000000004</v>
      </c>
      <c r="I393">
        <v>31.643999999999998</v>
      </c>
      <c r="J393">
        <v>105.586</v>
      </c>
      <c r="K393">
        <v>0</v>
      </c>
      <c r="L393">
        <v>0</v>
      </c>
      <c r="M393">
        <v>0.16</v>
      </c>
      <c r="N393">
        <v>0.94</v>
      </c>
      <c r="O393">
        <v>0</v>
      </c>
      <c r="P393">
        <v>0</v>
      </c>
      <c r="Q393">
        <v>0</v>
      </c>
      <c r="R393">
        <v>0</v>
      </c>
      <c r="S393">
        <v>0</v>
      </c>
      <c r="T393">
        <v>0</v>
      </c>
      <c r="U393">
        <v>0</v>
      </c>
      <c r="V393">
        <v>0.184</v>
      </c>
      <c r="W393">
        <v>2.6150000000000002</v>
      </c>
      <c r="Y393" t="str">
        <f t="shared" si="183"/>
        <v>福島県</v>
      </c>
      <c r="Z393" t="str">
        <f t="shared" si="184"/>
        <v>福島県湯川村</v>
      </c>
      <c r="AA393" s="159">
        <f t="shared" si="185"/>
        <v>31.643999999999998</v>
      </c>
      <c r="AB393" s="159">
        <f t="shared" si="186"/>
        <v>105.586</v>
      </c>
      <c r="AC393" s="159">
        <f t="shared" si="187"/>
        <v>0</v>
      </c>
      <c r="AD393" s="159">
        <f t="shared" si="188"/>
        <v>0.94</v>
      </c>
      <c r="AE393" s="159">
        <f t="shared" si="189"/>
        <v>0</v>
      </c>
      <c r="AF393" s="159">
        <f t="shared" si="190"/>
        <v>0</v>
      </c>
      <c r="AG393" s="159">
        <f t="shared" si="191"/>
        <v>0</v>
      </c>
      <c r="AH393" s="160">
        <f t="shared" si="192"/>
        <v>138.16999999999999</v>
      </c>
      <c r="AI393" s="135">
        <f t="shared" si="193"/>
        <v>0.22902221900557285</v>
      </c>
      <c r="AJ393" s="135">
        <f t="shared" si="194"/>
        <v>0.76417456756169944</v>
      </c>
      <c r="AK393" s="135">
        <f t="shared" si="195"/>
        <v>0</v>
      </c>
      <c r="AL393" s="135">
        <f t="shared" si="196"/>
        <v>6.8032134327277996E-3</v>
      </c>
      <c r="AM393" s="135">
        <f t="shared" si="197"/>
        <v>0</v>
      </c>
      <c r="AN393" s="135">
        <f t="shared" si="198"/>
        <v>0</v>
      </c>
      <c r="AO393" s="135">
        <f t="shared" si="199"/>
        <v>0</v>
      </c>
      <c r="AP393" s="159">
        <f>IFERROR(VLOOKUP(A393,人口!$A$2:$E$1748,5,0),0)</f>
        <v>3194</v>
      </c>
      <c r="AQ393" s="159">
        <f t="shared" si="174"/>
        <v>1</v>
      </c>
      <c r="AR393" s="159">
        <f t="shared" si="175"/>
        <v>0</v>
      </c>
      <c r="AS393" s="159">
        <f t="shared" si="176"/>
        <v>0</v>
      </c>
      <c r="AT393" s="159">
        <f t="shared" si="177"/>
        <v>0</v>
      </c>
      <c r="AU393" s="159">
        <f t="shared" si="178"/>
        <v>0</v>
      </c>
      <c r="AV393" s="159">
        <f t="shared" si="179"/>
        <v>0</v>
      </c>
      <c r="AW393" s="159">
        <f t="shared" si="180"/>
        <v>0</v>
      </c>
      <c r="AX393" s="159">
        <f t="shared" si="200"/>
        <v>0</v>
      </c>
      <c r="AY393" s="159" t="str">
        <f t="shared" si="201"/>
        <v>5千人未満の市町村平均</v>
      </c>
      <c r="AZ393" s="159"/>
    </row>
    <row r="394" spans="1:52" x14ac:dyDescent="0.3">
      <c r="A394" t="str">
        <f t="shared" si="181"/>
        <v>07423</v>
      </c>
      <c r="B394" s="158" t="str">
        <f t="shared" si="182"/>
        <v>07423</v>
      </c>
      <c r="C394">
        <v>7</v>
      </c>
      <c r="D394" t="s">
        <v>34</v>
      </c>
      <c r="E394">
        <v>7423</v>
      </c>
      <c r="F394" t="s">
        <v>1435</v>
      </c>
      <c r="G394">
        <v>32.472999999999999</v>
      </c>
      <c r="H394">
        <v>122.11499999999999</v>
      </c>
      <c r="I394">
        <v>39.682000000000002</v>
      </c>
      <c r="J394">
        <v>149.36199999999999</v>
      </c>
      <c r="K394">
        <v>308.3</v>
      </c>
      <c r="L394">
        <v>766.56500000000005</v>
      </c>
      <c r="M394">
        <v>18.167999999999999</v>
      </c>
      <c r="N394">
        <v>116.47199999999999</v>
      </c>
      <c r="O394">
        <v>0</v>
      </c>
      <c r="P394">
        <v>126.63800000000001</v>
      </c>
      <c r="Q394">
        <v>4.0019999999999998</v>
      </c>
      <c r="R394">
        <v>3.54</v>
      </c>
      <c r="S394">
        <v>883.71100000000001</v>
      </c>
      <c r="T394">
        <v>24.54</v>
      </c>
      <c r="U394">
        <v>21.707999999999998</v>
      </c>
      <c r="V394">
        <v>0.17599999999999999</v>
      </c>
      <c r="W394">
        <v>2.1150000000000002</v>
      </c>
      <c r="Y394" t="str">
        <f t="shared" si="183"/>
        <v>福島県</v>
      </c>
      <c r="Z394" t="str">
        <f t="shared" si="184"/>
        <v>福島県柳津町</v>
      </c>
      <c r="AA394" s="159">
        <f t="shared" si="185"/>
        <v>39.682000000000002</v>
      </c>
      <c r="AB394" s="159">
        <f t="shared" si="186"/>
        <v>149.36199999999999</v>
      </c>
      <c r="AC394" s="159">
        <f t="shared" si="187"/>
        <v>766.56500000000005</v>
      </c>
      <c r="AD394" s="159">
        <f t="shared" si="188"/>
        <v>116.47199999999999</v>
      </c>
      <c r="AE394" s="159">
        <f t="shared" si="189"/>
        <v>883.71100000000001</v>
      </c>
      <c r="AF394" s="159">
        <f t="shared" si="190"/>
        <v>24.54</v>
      </c>
      <c r="AG394" s="159">
        <f t="shared" si="191"/>
        <v>21.707999999999998</v>
      </c>
      <c r="AH394" s="160">
        <f t="shared" si="192"/>
        <v>2002.0400000000002</v>
      </c>
      <c r="AI394" s="135">
        <f t="shared" si="193"/>
        <v>1.9820782801542425E-2</v>
      </c>
      <c r="AJ394" s="135">
        <f t="shared" si="194"/>
        <v>7.4604902998941069E-2</v>
      </c>
      <c r="AK394" s="135">
        <f t="shared" si="195"/>
        <v>0.38289195021078498</v>
      </c>
      <c r="AL394" s="135">
        <f t="shared" si="196"/>
        <v>5.8176659806996857E-2</v>
      </c>
      <c r="AM394" s="135">
        <f t="shared" si="197"/>
        <v>0.44140526662803936</v>
      </c>
      <c r="AN394" s="135">
        <f t="shared" si="198"/>
        <v>1.2257497352700245E-2</v>
      </c>
      <c r="AO394" s="135">
        <f t="shared" si="199"/>
        <v>1.0842940200994983E-2</v>
      </c>
      <c r="AP394" s="159">
        <f>IFERROR(VLOOKUP(A394,人口!$A$2:$E$1748,5,0),0)</f>
        <v>3297</v>
      </c>
      <c r="AQ394" s="159">
        <f t="shared" si="174"/>
        <v>1</v>
      </c>
      <c r="AR394" s="159">
        <f t="shared" si="175"/>
        <v>0</v>
      </c>
      <c r="AS394" s="159">
        <f t="shared" si="176"/>
        <v>0</v>
      </c>
      <c r="AT394" s="159">
        <f t="shared" si="177"/>
        <v>0</v>
      </c>
      <c r="AU394" s="159">
        <f t="shared" si="178"/>
        <v>0</v>
      </c>
      <c r="AV394" s="159">
        <f t="shared" si="179"/>
        <v>0</v>
      </c>
      <c r="AW394" s="159">
        <f t="shared" si="180"/>
        <v>0</v>
      </c>
      <c r="AX394" s="159">
        <f t="shared" si="200"/>
        <v>0</v>
      </c>
      <c r="AY394" s="159" t="str">
        <f t="shared" si="201"/>
        <v>5千人未満の市町村平均</v>
      </c>
      <c r="AZ394" s="159"/>
    </row>
    <row r="395" spans="1:52" x14ac:dyDescent="0.3">
      <c r="A395" t="str">
        <f t="shared" si="181"/>
        <v>07444</v>
      </c>
      <c r="B395" s="158" t="str">
        <f t="shared" si="182"/>
        <v>07444</v>
      </c>
      <c r="C395">
        <v>7</v>
      </c>
      <c r="D395" t="s">
        <v>34</v>
      </c>
      <c r="E395">
        <v>7444</v>
      </c>
      <c r="F395" t="s">
        <v>1464</v>
      </c>
      <c r="G395">
        <v>18.202000000000002</v>
      </c>
      <c r="H395">
        <v>27.332999999999998</v>
      </c>
      <c r="I395">
        <v>21.92</v>
      </c>
      <c r="J395">
        <v>32.951000000000001</v>
      </c>
      <c r="K395">
        <v>113.5</v>
      </c>
      <c r="L395">
        <v>246.316</v>
      </c>
      <c r="M395">
        <v>9.9730000000000008</v>
      </c>
      <c r="N395">
        <v>63.932000000000002</v>
      </c>
      <c r="O395">
        <v>0</v>
      </c>
      <c r="P395">
        <v>57.37</v>
      </c>
      <c r="Q395">
        <v>1.5009999999999999</v>
      </c>
      <c r="R395">
        <v>0.879</v>
      </c>
      <c r="S395">
        <v>401.18799999999999</v>
      </c>
      <c r="T395">
        <v>9.2059999999999995</v>
      </c>
      <c r="U395">
        <v>5.3869999999999996</v>
      </c>
      <c r="V395">
        <v>8.3000000000000004E-2</v>
      </c>
      <c r="W395">
        <v>1.0229999999999999</v>
      </c>
      <c r="Y395" t="str">
        <f t="shared" si="183"/>
        <v>福島県</v>
      </c>
      <c r="Z395" t="str">
        <f t="shared" si="184"/>
        <v>福島県三島町</v>
      </c>
      <c r="AA395" s="159">
        <f t="shared" si="185"/>
        <v>21.92</v>
      </c>
      <c r="AB395" s="159">
        <f t="shared" si="186"/>
        <v>32.951000000000001</v>
      </c>
      <c r="AC395" s="159">
        <f t="shared" si="187"/>
        <v>246.316</v>
      </c>
      <c r="AD395" s="159">
        <f t="shared" si="188"/>
        <v>63.932000000000002</v>
      </c>
      <c r="AE395" s="159">
        <f t="shared" si="189"/>
        <v>401.18799999999999</v>
      </c>
      <c r="AF395" s="159">
        <f t="shared" si="190"/>
        <v>9.2059999999999995</v>
      </c>
      <c r="AG395" s="159">
        <f t="shared" si="191"/>
        <v>5.3869999999999996</v>
      </c>
      <c r="AH395" s="160">
        <f t="shared" si="192"/>
        <v>780.9</v>
      </c>
      <c r="AI395" s="135">
        <f t="shared" si="193"/>
        <v>2.8070175438596495E-2</v>
      </c>
      <c r="AJ395" s="135">
        <f t="shared" si="194"/>
        <v>4.2196183890382891E-2</v>
      </c>
      <c r="AK395" s="135">
        <f t="shared" si="195"/>
        <v>0.31542579075425792</v>
      </c>
      <c r="AL395" s="135">
        <f t="shared" si="196"/>
        <v>8.1869637597643749E-2</v>
      </c>
      <c r="AM395" s="135">
        <f t="shared" si="197"/>
        <v>0.51375080035856069</v>
      </c>
      <c r="AN395" s="135">
        <f t="shared" si="198"/>
        <v>1.178896145473172E-2</v>
      </c>
      <c r="AO395" s="135">
        <f t="shared" si="199"/>
        <v>6.8984505058266102E-3</v>
      </c>
      <c r="AP395" s="159">
        <f>IFERROR(VLOOKUP(A395,人口!$A$2:$E$1748,5,0),0)</f>
        <v>1595</v>
      </c>
      <c r="AQ395" s="159">
        <f t="shared" si="174"/>
        <v>1</v>
      </c>
      <c r="AR395" s="159">
        <f t="shared" si="175"/>
        <v>0</v>
      </c>
      <c r="AS395" s="159">
        <f t="shared" si="176"/>
        <v>0</v>
      </c>
      <c r="AT395" s="159">
        <f t="shared" si="177"/>
        <v>0</v>
      </c>
      <c r="AU395" s="159">
        <f t="shared" si="178"/>
        <v>0</v>
      </c>
      <c r="AV395" s="159">
        <f t="shared" si="179"/>
        <v>0</v>
      </c>
      <c r="AW395" s="159">
        <f t="shared" si="180"/>
        <v>0</v>
      </c>
      <c r="AX395" s="159">
        <f t="shared" si="200"/>
        <v>0</v>
      </c>
      <c r="AY395" s="159" t="str">
        <f t="shared" si="201"/>
        <v>5千人未満の市町村平均</v>
      </c>
      <c r="AZ395" s="159"/>
    </row>
    <row r="396" spans="1:52" x14ac:dyDescent="0.3">
      <c r="A396" t="str">
        <f t="shared" si="181"/>
        <v>07445</v>
      </c>
      <c r="B396" s="158" t="str">
        <f t="shared" si="182"/>
        <v>07445</v>
      </c>
      <c r="C396">
        <v>7</v>
      </c>
      <c r="D396" t="s">
        <v>34</v>
      </c>
      <c r="E396">
        <v>7445</v>
      </c>
      <c r="F396" t="s">
        <v>1119</v>
      </c>
      <c r="G396">
        <v>24.841000000000001</v>
      </c>
      <c r="H396">
        <v>69.052000000000007</v>
      </c>
      <c r="I396">
        <v>27.413</v>
      </c>
      <c r="J396">
        <v>76.346999999999994</v>
      </c>
      <c r="K396">
        <v>232.3</v>
      </c>
      <c r="L396">
        <v>531.12199999999996</v>
      </c>
      <c r="M396">
        <v>34.055999999999997</v>
      </c>
      <c r="N396">
        <v>218.32900000000001</v>
      </c>
      <c r="O396">
        <v>0</v>
      </c>
      <c r="P396">
        <v>0</v>
      </c>
      <c r="Q396">
        <v>0</v>
      </c>
      <c r="R396">
        <v>0.91700000000000004</v>
      </c>
      <c r="S396">
        <v>0</v>
      </c>
      <c r="T396">
        <v>0</v>
      </c>
      <c r="U396">
        <v>5.625</v>
      </c>
      <c r="V396">
        <v>0.10100000000000001</v>
      </c>
      <c r="W396">
        <v>1.2849999999999999</v>
      </c>
      <c r="Y396" t="str">
        <f t="shared" si="183"/>
        <v>福島県</v>
      </c>
      <c r="Z396" t="str">
        <f t="shared" si="184"/>
        <v>福島県金山町</v>
      </c>
      <c r="AA396" s="159">
        <f t="shared" si="185"/>
        <v>27.413</v>
      </c>
      <c r="AB396" s="159">
        <f t="shared" si="186"/>
        <v>76.346999999999994</v>
      </c>
      <c r="AC396" s="159">
        <f t="shared" si="187"/>
        <v>531.12199999999996</v>
      </c>
      <c r="AD396" s="159">
        <f t="shared" si="188"/>
        <v>218.32900000000001</v>
      </c>
      <c r="AE396" s="159">
        <f t="shared" si="189"/>
        <v>0</v>
      </c>
      <c r="AF396" s="159">
        <f t="shared" si="190"/>
        <v>0</v>
      </c>
      <c r="AG396" s="159">
        <f t="shared" si="191"/>
        <v>5.625</v>
      </c>
      <c r="AH396" s="160">
        <f t="shared" si="192"/>
        <v>858.83600000000001</v>
      </c>
      <c r="AI396" s="135">
        <f t="shared" si="193"/>
        <v>3.191878309712215E-2</v>
      </c>
      <c r="AJ396" s="135">
        <f t="shared" si="194"/>
        <v>8.8895900963629829E-2</v>
      </c>
      <c r="AK396" s="135">
        <f t="shared" si="195"/>
        <v>0.61842074621930143</v>
      </c>
      <c r="AL396" s="135">
        <f t="shared" si="196"/>
        <v>0.25421500728893526</v>
      </c>
      <c r="AM396" s="135">
        <f t="shared" si="197"/>
        <v>0</v>
      </c>
      <c r="AN396" s="135">
        <f t="shared" si="198"/>
        <v>0</v>
      </c>
      <c r="AO396" s="135">
        <f t="shared" si="199"/>
        <v>6.5495624310112754E-3</v>
      </c>
      <c r="AP396" s="159">
        <f>IFERROR(VLOOKUP(A396,人口!$A$2:$E$1748,5,0),0)</f>
        <v>1998</v>
      </c>
      <c r="AQ396" s="159">
        <f t="shared" si="174"/>
        <v>1</v>
      </c>
      <c r="AR396" s="159">
        <f t="shared" si="175"/>
        <v>0</v>
      </c>
      <c r="AS396" s="159">
        <f t="shared" si="176"/>
        <v>0</v>
      </c>
      <c r="AT396" s="159">
        <f t="shared" si="177"/>
        <v>0</v>
      </c>
      <c r="AU396" s="159">
        <f t="shared" si="178"/>
        <v>0</v>
      </c>
      <c r="AV396" s="159">
        <f t="shared" si="179"/>
        <v>0</v>
      </c>
      <c r="AW396" s="159">
        <f t="shared" si="180"/>
        <v>0</v>
      </c>
      <c r="AX396" s="159">
        <f t="shared" si="200"/>
        <v>0</v>
      </c>
      <c r="AY396" s="159" t="str">
        <f t="shared" si="201"/>
        <v>5千人未満の市町村平均</v>
      </c>
      <c r="AZ396" s="159"/>
    </row>
    <row r="397" spans="1:52" x14ac:dyDescent="0.3">
      <c r="A397" t="str">
        <f t="shared" si="181"/>
        <v>07446</v>
      </c>
      <c r="B397" s="158" t="str">
        <f t="shared" si="182"/>
        <v>07446</v>
      </c>
      <c r="C397">
        <v>7</v>
      </c>
      <c r="D397" t="s">
        <v>34</v>
      </c>
      <c r="E397">
        <v>7446</v>
      </c>
      <c r="F397" t="s">
        <v>1380</v>
      </c>
      <c r="G397">
        <v>16.62</v>
      </c>
      <c r="H397">
        <v>97.942999999999998</v>
      </c>
      <c r="I397">
        <v>20.39</v>
      </c>
      <c r="J397">
        <v>120.23</v>
      </c>
      <c r="K397">
        <v>561.9</v>
      </c>
      <c r="L397">
        <v>1382.56</v>
      </c>
      <c r="M397">
        <v>20.173999999999999</v>
      </c>
      <c r="N397">
        <v>129.33099999999999</v>
      </c>
      <c r="O397">
        <v>0</v>
      </c>
      <c r="P397">
        <v>0</v>
      </c>
      <c r="Q397">
        <v>0</v>
      </c>
      <c r="R397">
        <v>0</v>
      </c>
      <c r="S397">
        <v>0</v>
      </c>
      <c r="T397">
        <v>0</v>
      </c>
      <c r="U397">
        <v>0</v>
      </c>
      <c r="V397">
        <v>6.3E-2</v>
      </c>
      <c r="W397">
        <v>0.77900000000000003</v>
      </c>
      <c r="Y397" t="str">
        <f t="shared" si="183"/>
        <v>福島県</v>
      </c>
      <c r="Z397" t="str">
        <f t="shared" si="184"/>
        <v>福島県昭和村</v>
      </c>
      <c r="AA397" s="159">
        <f t="shared" si="185"/>
        <v>20.39</v>
      </c>
      <c r="AB397" s="159">
        <f t="shared" si="186"/>
        <v>120.23</v>
      </c>
      <c r="AC397" s="159">
        <f t="shared" si="187"/>
        <v>1382.56</v>
      </c>
      <c r="AD397" s="159">
        <f t="shared" si="188"/>
        <v>129.33099999999999</v>
      </c>
      <c r="AE397" s="159">
        <f t="shared" si="189"/>
        <v>0</v>
      </c>
      <c r="AF397" s="159">
        <f t="shared" si="190"/>
        <v>0</v>
      </c>
      <c r="AG397" s="159">
        <f t="shared" si="191"/>
        <v>0</v>
      </c>
      <c r="AH397" s="160">
        <f t="shared" si="192"/>
        <v>1652.5109999999997</v>
      </c>
      <c r="AI397" s="135">
        <f t="shared" si="193"/>
        <v>1.2338798349905086E-2</v>
      </c>
      <c r="AJ397" s="135">
        <f t="shared" si="194"/>
        <v>7.2755945346203457E-2</v>
      </c>
      <c r="AK397" s="135">
        <f t="shared" si="195"/>
        <v>0.83664193460739456</v>
      </c>
      <c r="AL397" s="135">
        <f t="shared" si="196"/>
        <v>7.8263321696497037E-2</v>
      </c>
      <c r="AM397" s="135">
        <f t="shared" si="197"/>
        <v>0</v>
      </c>
      <c r="AN397" s="135">
        <f t="shared" si="198"/>
        <v>0</v>
      </c>
      <c r="AO397" s="135">
        <f t="shared" si="199"/>
        <v>0</v>
      </c>
      <c r="AP397" s="159">
        <f>IFERROR(VLOOKUP(A397,人口!$A$2:$E$1748,5,0),0)</f>
        <v>1244</v>
      </c>
      <c r="AQ397" s="159">
        <f t="shared" si="174"/>
        <v>1</v>
      </c>
      <c r="AR397" s="159">
        <f t="shared" si="175"/>
        <v>0</v>
      </c>
      <c r="AS397" s="159">
        <f t="shared" si="176"/>
        <v>0</v>
      </c>
      <c r="AT397" s="159">
        <f t="shared" si="177"/>
        <v>0</v>
      </c>
      <c r="AU397" s="159">
        <f t="shared" si="178"/>
        <v>0</v>
      </c>
      <c r="AV397" s="159">
        <f t="shared" si="179"/>
        <v>0</v>
      </c>
      <c r="AW397" s="159">
        <f t="shared" si="180"/>
        <v>0</v>
      </c>
      <c r="AX397" s="159">
        <f t="shared" si="200"/>
        <v>0</v>
      </c>
      <c r="AY397" s="159" t="str">
        <f t="shared" si="201"/>
        <v>5千人未満の市町村平均</v>
      </c>
      <c r="AZ397" s="159"/>
    </row>
    <row r="398" spans="1:52" x14ac:dyDescent="0.3">
      <c r="A398" t="str">
        <f t="shared" si="181"/>
        <v>07447</v>
      </c>
      <c r="B398" s="158" t="str">
        <f t="shared" si="182"/>
        <v>07447</v>
      </c>
      <c r="C398">
        <v>7</v>
      </c>
      <c r="D398" t="s">
        <v>34</v>
      </c>
      <c r="E398">
        <v>7447</v>
      </c>
      <c r="F398" t="s">
        <v>1534</v>
      </c>
      <c r="G398">
        <v>148.31700000000001</v>
      </c>
      <c r="H398">
        <v>1078.6279999999999</v>
      </c>
      <c r="I398">
        <v>183.155</v>
      </c>
      <c r="J398">
        <v>1332.1569999999999</v>
      </c>
      <c r="K398">
        <v>487.6</v>
      </c>
      <c r="L398">
        <v>1314.856</v>
      </c>
      <c r="M398">
        <v>8.8230000000000004</v>
      </c>
      <c r="N398">
        <v>54.31</v>
      </c>
      <c r="O398">
        <v>0</v>
      </c>
      <c r="P398">
        <v>0</v>
      </c>
      <c r="Q398">
        <v>4.3999999999999997E-2</v>
      </c>
      <c r="R398">
        <v>0.48</v>
      </c>
      <c r="S398">
        <v>0</v>
      </c>
      <c r="T398">
        <v>0.27100000000000002</v>
      </c>
      <c r="U398">
        <v>2.9420000000000002</v>
      </c>
      <c r="V398">
        <v>1.0169999999999999</v>
      </c>
      <c r="W398">
        <v>12.178000000000001</v>
      </c>
      <c r="Y398" t="str">
        <f t="shared" si="183"/>
        <v>福島県</v>
      </c>
      <c r="Z398" t="str">
        <f t="shared" si="184"/>
        <v>福島県会津美里町</v>
      </c>
      <c r="AA398" s="159">
        <f t="shared" si="185"/>
        <v>183.155</v>
      </c>
      <c r="AB398" s="159">
        <f t="shared" si="186"/>
        <v>1332.1569999999999</v>
      </c>
      <c r="AC398" s="159">
        <f t="shared" si="187"/>
        <v>1314.856</v>
      </c>
      <c r="AD398" s="159">
        <f t="shared" si="188"/>
        <v>54.31</v>
      </c>
      <c r="AE398" s="159">
        <f t="shared" si="189"/>
        <v>0</v>
      </c>
      <c r="AF398" s="159">
        <f t="shared" si="190"/>
        <v>0.27100000000000002</v>
      </c>
      <c r="AG398" s="159">
        <f t="shared" si="191"/>
        <v>2.9420000000000002</v>
      </c>
      <c r="AH398" s="160">
        <f t="shared" si="192"/>
        <v>2887.6909999999998</v>
      </c>
      <c r="AI398" s="135">
        <f t="shared" si="193"/>
        <v>6.34261075717589E-2</v>
      </c>
      <c r="AJ398" s="135">
        <f t="shared" si="194"/>
        <v>0.46132255840392894</v>
      </c>
      <c r="AK398" s="135">
        <f t="shared" si="195"/>
        <v>0.45533126639934818</v>
      </c>
      <c r="AL398" s="135">
        <f t="shared" si="196"/>
        <v>1.8807413951146438E-2</v>
      </c>
      <c r="AM398" s="135">
        <f t="shared" si="197"/>
        <v>0</v>
      </c>
      <c r="AN398" s="135">
        <f t="shared" si="198"/>
        <v>9.3846606163886659E-5</v>
      </c>
      <c r="AO398" s="135">
        <f t="shared" si="199"/>
        <v>1.0188070676537069E-3</v>
      </c>
      <c r="AP398" s="159">
        <f>IFERROR(VLOOKUP(A398,人口!$A$2:$E$1748,5,0),0)</f>
        <v>20147</v>
      </c>
      <c r="AQ398" s="159">
        <f t="shared" si="174"/>
        <v>0</v>
      </c>
      <c r="AR398" s="159">
        <f t="shared" si="175"/>
        <v>0</v>
      </c>
      <c r="AS398" s="159">
        <f t="shared" si="176"/>
        <v>1</v>
      </c>
      <c r="AT398" s="159">
        <f t="shared" si="177"/>
        <v>0</v>
      </c>
      <c r="AU398" s="159">
        <f t="shared" si="178"/>
        <v>0</v>
      </c>
      <c r="AV398" s="159">
        <f t="shared" si="179"/>
        <v>0</v>
      </c>
      <c r="AW398" s="159">
        <f t="shared" si="180"/>
        <v>0</v>
      </c>
      <c r="AX398" s="159">
        <f t="shared" si="200"/>
        <v>0</v>
      </c>
      <c r="AY398" s="159" t="str">
        <f t="shared" si="201"/>
        <v>1万～3万人未満の市町村平均</v>
      </c>
      <c r="AZ398" s="159"/>
    </row>
    <row r="399" spans="1:52" x14ac:dyDescent="0.3">
      <c r="A399" t="str">
        <f t="shared" si="181"/>
        <v>07461</v>
      </c>
      <c r="B399" s="158" t="str">
        <f t="shared" si="182"/>
        <v>07461</v>
      </c>
      <c r="C399">
        <v>7</v>
      </c>
      <c r="D399" t="s">
        <v>34</v>
      </c>
      <c r="E399">
        <v>7461</v>
      </c>
      <c r="F399" t="s">
        <v>1558</v>
      </c>
      <c r="G399">
        <v>130.233</v>
      </c>
      <c r="H399">
        <v>608.32399999999996</v>
      </c>
      <c r="I399">
        <v>167.529</v>
      </c>
      <c r="J399">
        <v>780.25300000000004</v>
      </c>
      <c r="K399">
        <v>457.1</v>
      </c>
      <c r="L399">
        <v>1614.021</v>
      </c>
      <c r="M399">
        <v>6.577</v>
      </c>
      <c r="N399">
        <v>42.646000000000001</v>
      </c>
      <c r="O399">
        <v>5.7000000000000002E-2</v>
      </c>
      <c r="P399">
        <v>0</v>
      </c>
      <c r="Q399">
        <v>0</v>
      </c>
      <c r="R399">
        <v>7.4999999999999997E-2</v>
      </c>
      <c r="S399">
        <v>0</v>
      </c>
      <c r="T399">
        <v>0</v>
      </c>
      <c r="U399">
        <v>0.45700000000000002</v>
      </c>
      <c r="V399">
        <v>1.153</v>
      </c>
      <c r="W399">
        <v>15.134</v>
      </c>
      <c r="Y399" t="str">
        <f t="shared" si="183"/>
        <v>福島県</v>
      </c>
      <c r="Z399" t="str">
        <f t="shared" si="184"/>
        <v>福島県西郷村</v>
      </c>
      <c r="AA399" s="159">
        <f t="shared" si="185"/>
        <v>167.529</v>
      </c>
      <c r="AB399" s="159">
        <f t="shared" si="186"/>
        <v>780.25300000000004</v>
      </c>
      <c r="AC399" s="159">
        <f t="shared" si="187"/>
        <v>1614.021</v>
      </c>
      <c r="AD399" s="159">
        <f t="shared" si="188"/>
        <v>42.646000000000001</v>
      </c>
      <c r="AE399" s="159">
        <f t="shared" si="189"/>
        <v>0</v>
      </c>
      <c r="AF399" s="159">
        <f t="shared" si="190"/>
        <v>0</v>
      </c>
      <c r="AG399" s="159">
        <f t="shared" si="191"/>
        <v>0.45700000000000002</v>
      </c>
      <c r="AH399" s="160">
        <f t="shared" si="192"/>
        <v>2604.9059999999999</v>
      </c>
      <c r="AI399" s="135">
        <f t="shared" si="193"/>
        <v>6.4312877316878223E-2</v>
      </c>
      <c r="AJ399" s="135">
        <f t="shared" si="194"/>
        <v>0.29953211363481064</v>
      </c>
      <c r="AK399" s="135">
        <f t="shared" si="195"/>
        <v>0.61960815476642916</v>
      </c>
      <c r="AL399" s="135">
        <f t="shared" si="196"/>
        <v>1.6371416089486533E-2</v>
      </c>
      <c r="AM399" s="135">
        <f t="shared" si="197"/>
        <v>0</v>
      </c>
      <c r="AN399" s="135">
        <f t="shared" si="198"/>
        <v>0</v>
      </c>
      <c r="AO399" s="135">
        <f t="shared" si="199"/>
        <v>1.7543819239542618E-4</v>
      </c>
      <c r="AP399" s="159">
        <f>IFERROR(VLOOKUP(A399,人口!$A$2:$E$1748,5,0),0)</f>
        <v>20291</v>
      </c>
      <c r="AQ399" s="159">
        <f t="shared" si="174"/>
        <v>0</v>
      </c>
      <c r="AR399" s="159">
        <f t="shared" si="175"/>
        <v>0</v>
      </c>
      <c r="AS399" s="159">
        <f t="shared" si="176"/>
        <v>1</v>
      </c>
      <c r="AT399" s="159">
        <f t="shared" si="177"/>
        <v>0</v>
      </c>
      <c r="AU399" s="159">
        <f t="shared" si="178"/>
        <v>0</v>
      </c>
      <c r="AV399" s="159">
        <f t="shared" si="179"/>
        <v>0</v>
      </c>
      <c r="AW399" s="159">
        <f t="shared" si="180"/>
        <v>0</v>
      </c>
      <c r="AX399" s="159">
        <f t="shared" si="200"/>
        <v>0</v>
      </c>
      <c r="AY399" s="159" t="str">
        <f t="shared" si="201"/>
        <v>1万～3万人未満の市町村平均</v>
      </c>
      <c r="AZ399" s="159"/>
    </row>
    <row r="400" spans="1:52" x14ac:dyDescent="0.3">
      <c r="A400" t="str">
        <f t="shared" si="181"/>
        <v>07464</v>
      </c>
      <c r="B400" s="158" t="str">
        <f t="shared" si="182"/>
        <v>07464</v>
      </c>
      <c r="C400">
        <v>7</v>
      </c>
      <c r="D400" t="s">
        <v>34</v>
      </c>
      <c r="E400">
        <v>7464</v>
      </c>
      <c r="F400" t="s">
        <v>1577</v>
      </c>
      <c r="G400">
        <v>65.641999999999996</v>
      </c>
      <c r="H400">
        <v>312.49700000000001</v>
      </c>
      <c r="I400">
        <v>85.962999999999994</v>
      </c>
      <c r="J400">
        <v>408.01900000000001</v>
      </c>
      <c r="K400">
        <v>15</v>
      </c>
      <c r="L400">
        <v>33.119</v>
      </c>
      <c r="M400">
        <v>0</v>
      </c>
      <c r="N400">
        <v>0</v>
      </c>
      <c r="O400">
        <v>0</v>
      </c>
      <c r="P400">
        <v>0</v>
      </c>
      <c r="Q400">
        <v>0</v>
      </c>
      <c r="R400">
        <v>0</v>
      </c>
      <c r="S400">
        <v>0</v>
      </c>
      <c r="T400">
        <v>0</v>
      </c>
      <c r="U400">
        <v>0</v>
      </c>
      <c r="V400">
        <v>0.32100000000000001</v>
      </c>
      <c r="W400">
        <v>4.07</v>
      </c>
      <c r="Y400" t="str">
        <f t="shared" si="183"/>
        <v>福島県</v>
      </c>
      <c r="Z400" t="str">
        <f t="shared" si="184"/>
        <v>福島県泉崎村</v>
      </c>
      <c r="AA400" s="159">
        <f t="shared" si="185"/>
        <v>85.962999999999994</v>
      </c>
      <c r="AB400" s="159">
        <f t="shared" si="186"/>
        <v>408.01900000000001</v>
      </c>
      <c r="AC400" s="159">
        <f t="shared" si="187"/>
        <v>33.119</v>
      </c>
      <c r="AD400" s="159">
        <f t="shared" si="188"/>
        <v>0</v>
      </c>
      <c r="AE400" s="159">
        <f t="shared" si="189"/>
        <v>0</v>
      </c>
      <c r="AF400" s="159">
        <f t="shared" si="190"/>
        <v>0</v>
      </c>
      <c r="AG400" s="159">
        <f t="shared" si="191"/>
        <v>0</v>
      </c>
      <c r="AH400" s="160">
        <f t="shared" si="192"/>
        <v>527.101</v>
      </c>
      <c r="AI400" s="135">
        <f t="shared" si="193"/>
        <v>0.16308639141265147</v>
      </c>
      <c r="AJ400" s="135">
        <f t="shared" si="194"/>
        <v>0.77408124818583157</v>
      </c>
      <c r="AK400" s="135">
        <f t="shared" si="195"/>
        <v>6.2832360401516976E-2</v>
      </c>
      <c r="AL400" s="135">
        <f t="shared" si="196"/>
        <v>0</v>
      </c>
      <c r="AM400" s="135">
        <f t="shared" si="197"/>
        <v>0</v>
      </c>
      <c r="AN400" s="135">
        <f t="shared" si="198"/>
        <v>0</v>
      </c>
      <c r="AO400" s="135">
        <f t="shared" si="199"/>
        <v>0</v>
      </c>
      <c r="AP400" s="159">
        <f>IFERROR(VLOOKUP(A400,人口!$A$2:$E$1748,5,0),0)</f>
        <v>6443</v>
      </c>
      <c r="AQ400" s="159">
        <f t="shared" si="174"/>
        <v>0</v>
      </c>
      <c r="AR400" s="159">
        <f t="shared" si="175"/>
        <v>1</v>
      </c>
      <c r="AS400" s="159">
        <f t="shared" si="176"/>
        <v>0</v>
      </c>
      <c r="AT400" s="159">
        <f t="shared" si="177"/>
        <v>0</v>
      </c>
      <c r="AU400" s="159">
        <f t="shared" si="178"/>
        <v>0</v>
      </c>
      <c r="AV400" s="159">
        <f t="shared" si="179"/>
        <v>0</v>
      </c>
      <c r="AW400" s="159">
        <f t="shared" si="180"/>
        <v>0</v>
      </c>
      <c r="AX400" s="159">
        <f t="shared" si="200"/>
        <v>0</v>
      </c>
      <c r="AY400" s="159" t="str">
        <f t="shared" si="201"/>
        <v>5千～1万人未満の市町村平均</v>
      </c>
      <c r="AZ400" s="159"/>
    </row>
    <row r="401" spans="1:52" x14ac:dyDescent="0.3">
      <c r="A401" t="str">
        <f t="shared" si="181"/>
        <v>07465</v>
      </c>
      <c r="B401" s="158" t="str">
        <f t="shared" si="182"/>
        <v>07465</v>
      </c>
      <c r="C401">
        <v>7</v>
      </c>
      <c r="D401" t="s">
        <v>34</v>
      </c>
      <c r="E401">
        <v>7465</v>
      </c>
      <c r="F401" t="s">
        <v>1595</v>
      </c>
      <c r="G401">
        <v>39.311999999999998</v>
      </c>
      <c r="H401">
        <v>248.37899999999999</v>
      </c>
      <c r="I401">
        <v>51.783999999999999</v>
      </c>
      <c r="J401">
        <v>325.53699999999998</v>
      </c>
      <c r="K401">
        <v>0</v>
      </c>
      <c r="L401">
        <v>0</v>
      </c>
      <c r="M401">
        <v>0</v>
      </c>
      <c r="N401">
        <v>0</v>
      </c>
      <c r="O401">
        <v>0</v>
      </c>
      <c r="P401">
        <v>0</v>
      </c>
      <c r="Q401">
        <v>0</v>
      </c>
      <c r="R401">
        <v>0</v>
      </c>
      <c r="S401">
        <v>0</v>
      </c>
      <c r="T401">
        <v>0</v>
      </c>
      <c r="U401">
        <v>0</v>
      </c>
      <c r="V401">
        <v>0.19900000000000001</v>
      </c>
      <c r="W401">
        <v>2.4969999999999999</v>
      </c>
      <c r="Y401" t="str">
        <f t="shared" si="183"/>
        <v>福島県</v>
      </c>
      <c r="Z401" t="str">
        <f t="shared" si="184"/>
        <v>福島県中島村</v>
      </c>
      <c r="AA401" s="159">
        <f t="shared" si="185"/>
        <v>51.783999999999999</v>
      </c>
      <c r="AB401" s="159">
        <f t="shared" si="186"/>
        <v>325.53699999999998</v>
      </c>
      <c r="AC401" s="159">
        <f t="shared" si="187"/>
        <v>0</v>
      </c>
      <c r="AD401" s="159">
        <f t="shared" si="188"/>
        <v>0</v>
      </c>
      <c r="AE401" s="159">
        <f t="shared" si="189"/>
        <v>0</v>
      </c>
      <c r="AF401" s="159">
        <f t="shared" si="190"/>
        <v>0</v>
      </c>
      <c r="AG401" s="159">
        <f t="shared" si="191"/>
        <v>0</v>
      </c>
      <c r="AH401" s="160">
        <f t="shared" si="192"/>
        <v>377.32099999999997</v>
      </c>
      <c r="AI401" s="135">
        <f t="shared" si="193"/>
        <v>0.13724123491668899</v>
      </c>
      <c r="AJ401" s="135">
        <f t="shared" si="194"/>
        <v>0.86275876508331106</v>
      </c>
      <c r="AK401" s="135">
        <f t="shared" si="195"/>
        <v>0</v>
      </c>
      <c r="AL401" s="135">
        <f t="shared" si="196"/>
        <v>0</v>
      </c>
      <c r="AM401" s="135">
        <f t="shared" si="197"/>
        <v>0</v>
      </c>
      <c r="AN401" s="135">
        <f t="shared" si="198"/>
        <v>0</v>
      </c>
      <c r="AO401" s="135">
        <f t="shared" si="199"/>
        <v>0</v>
      </c>
      <c r="AP401" s="159">
        <f>IFERROR(VLOOKUP(A401,人口!$A$2:$E$1748,5,0),0)</f>
        <v>5077</v>
      </c>
      <c r="AQ401" s="159">
        <f t="shared" si="174"/>
        <v>0</v>
      </c>
      <c r="AR401" s="159">
        <f t="shared" si="175"/>
        <v>1</v>
      </c>
      <c r="AS401" s="159">
        <f t="shared" si="176"/>
        <v>0</v>
      </c>
      <c r="AT401" s="159">
        <f t="shared" si="177"/>
        <v>0</v>
      </c>
      <c r="AU401" s="159">
        <f t="shared" si="178"/>
        <v>0</v>
      </c>
      <c r="AV401" s="159">
        <f t="shared" si="179"/>
        <v>0</v>
      </c>
      <c r="AW401" s="159">
        <f t="shared" si="180"/>
        <v>0</v>
      </c>
      <c r="AX401" s="159">
        <f t="shared" si="200"/>
        <v>0</v>
      </c>
      <c r="AY401" s="159" t="str">
        <f t="shared" si="201"/>
        <v>5千～1万人未満の市町村平均</v>
      </c>
      <c r="AZ401" s="159"/>
    </row>
    <row r="402" spans="1:52" x14ac:dyDescent="0.3">
      <c r="A402" t="str">
        <f t="shared" si="181"/>
        <v>07466</v>
      </c>
      <c r="B402" s="158" t="str">
        <f t="shared" si="182"/>
        <v>07466</v>
      </c>
      <c r="C402">
        <v>7</v>
      </c>
      <c r="D402" t="s">
        <v>34</v>
      </c>
      <c r="E402">
        <v>7466</v>
      </c>
      <c r="F402" t="s">
        <v>1610</v>
      </c>
      <c r="G402">
        <v>118.69499999999999</v>
      </c>
      <c r="H402">
        <v>677.35599999999999</v>
      </c>
      <c r="I402">
        <v>155.803</v>
      </c>
      <c r="J402">
        <v>884.86</v>
      </c>
      <c r="K402">
        <v>0</v>
      </c>
      <c r="L402">
        <v>0</v>
      </c>
      <c r="M402">
        <v>4.2000000000000003E-2</v>
      </c>
      <c r="N402">
        <v>0.27500000000000002</v>
      </c>
      <c r="O402">
        <v>0</v>
      </c>
      <c r="P402">
        <v>0</v>
      </c>
      <c r="Q402">
        <v>0</v>
      </c>
      <c r="R402">
        <v>0</v>
      </c>
      <c r="S402">
        <v>0</v>
      </c>
      <c r="T402">
        <v>0</v>
      </c>
      <c r="U402">
        <v>0</v>
      </c>
      <c r="V402">
        <v>1.284</v>
      </c>
      <c r="W402">
        <v>14.263999999999999</v>
      </c>
      <c r="Y402" t="str">
        <f t="shared" si="183"/>
        <v>福島県</v>
      </c>
      <c r="Z402" t="str">
        <f t="shared" si="184"/>
        <v>福島県矢吹町</v>
      </c>
      <c r="AA402" s="159">
        <f t="shared" si="185"/>
        <v>155.803</v>
      </c>
      <c r="AB402" s="159">
        <f t="shared" si="186"/>
        <v>884.86</v>
      </c>
      <c r="AC402" s="159">
        <f t="shared" si="187"/>
        <v>0</v>
      </c>
      <c r="AD402" s="159">
        <f t="shared" si="188"/>
        <v>0.27500000000000002</v>
      </c>
      <c r="AE402" s="159">
        <f t="shared" si="189"/>
        <v>0</v>
      </c>
      <c r="AF402" s="159">
        <f t="shared" si="190"/>
        <v>0</v>
      </c>
      <c r="AG402" s="159">
        <f t="shared" si="191"/>
        <v>0</v>
      </c>
      <c r="AH402" s="160">
        <f t="shared" si="192"/>
        <v>1040.9380000000001</v>
      </c>
      <c r="AI402" s="135">
        <f t="shared" si="193"/>
        <v>0.14967558106246479</v>
      </c>
      <c r="AJ402" s="135">
        <f t="shared" si="194"/>
        <v>0.850060234134982</v>
      </c>
      <c r="AK402" s="135">
        <f t="shared" si="195"/>
        <v>0</v>
      </c>
      <c r="AL402" s="135">
        <f t="shared" si="196"/>
        <v>2.6418480255308192E-4</v>
      </c>
      <c r="AM402" s="135">
        <f t="shared" si="197"/>
        <v>0</v>
      </c>
      <c r="AN402" s="135">
        <f t="shared" si="198"/>
        <v>0</v>
      </c>
      <c r="AO402" s="135">
        <f t="shared" si="199"/>
        <v>0</v>
      </c>
      <c r="AP402" s="159">
        <f>IFERROR(VLOOKUP(A402,人口!$A$2:$E$1748,5,0),0)</f>
        <v>17365</v>
      </c>
      <c r="AQ402" s="159">
        <f t="shared" si="174"/>
        <v>0</v>
      </c>
      <c r="AR402" s="159">
        <f t="shared" si="175"/>
        <v>0</v>
      </c>
      <c r="AS402" s="159">
        <f t="shared" si="176"/>
        <v>1</v>
      </c>
      <c r="AT402" s="159">
        <f t="shared" si="177"/>
        <v>0</v>
      </c>
      <c r="AU402" s="159">
        <f t="shared" si="178"/>
        <v>0</v>
      </c>
      <c r="AV402" s="159">
        <f t="shared" si="179"/>
        <v>0</v>
      </c>
      <c r="AW402" s="159">
        <f t="shared" si="180"/>
        <v>0</v>
      </c>
      <c r="AX402" s="159">
        <f t="shared" si="200"/>
        <v>0</v>
      </c>
      <c r="AY402" s="159" t="str">
        <f t="shared" si="201"/>
        <v>1万～3万人未満の市町村平均</v>
      </c>
      <c r="AZ402" s="159"/>
    </row>
    <row r="403" spans="1:52" x14ac:dyDescent="0.3">
      <c r="A403" t="str">
        <f t="shared" si="181"/>
        <v>07481</v>
      </c>
      <c r="B403" s="158" t="str">
        <f t="shared" si="182"/>
        <v>07481</v>
      </c>
      <c r="C403">
        <v>7</v>
      </c>
      <c r="D403" t="s">
        <v>34</v>
      </c>
      <c r="E403">
        <v>7481</v>
      </c>
      <c r="F403" t="s">
        <v>1627</v>
      </c>
      <c r="G403">
        <v>103.009</v>
      </c>
      <c r="H403">
        <v>319.89</v>
      </c>
      <c r="I403">
        <v>137.041</v>
      </c>
      <c r="J403">
        <v>423.64</v>
      </c>
      <c r="K403">
        <v>243</v>
      </c>
      <c r="L403">
        <v>503.22</v>
      </c>
      <c r="M403">
        <v>0</v>
      </c>
      <c r="N403">
        <v>0</v>
      </c>
      <c r="O403">
        <v>0</v>
      </c>
      <c r="P403">
        <v>0</v>
      </c>
      <c r="Q403">
        <v>0</v>
      </c>
      <c r="R403">
        <v>0</v>
      </c>
      <c r="S403">
        <v>0</v>
      </c>
      <c r="T403">
        <v>0</v>
      </c>
      <c r="U403">
        <v>0</v>
      </c>
      <c r="V403">
        <v>0.69799999999999995</v>
      </c>
      <c r="W403">
        <v>7.9240000000000004</v>
      </c>
      <c r="Y403" t="str">
        <f t="shared" si="183"/>
        <v>福島県</v>
      </c>
      <c r="Z403" t="str">
        <f t="shared" si="184"/>
        <v>福島県棚倉町</v>
      </c>
      <c r="AA403" s="159">
        <f t="shared" si="185"/>
        <v>137.041</v>
      </c>
      <c r="AB403" s="159">
        <f t="shared" si="186"/>
        <v>423.64</v>
      </c>
      <c r="AC403" s="159">
        <f t="shared" si="187"/>
        <v>503.22</v>
      </c>
      <c r="AD403" s="159">
        <f t="shared" si="188"/>
        <v>0</v>
      </c>
      <c r="AE403" s="159">
        <f t="shared" si="189"/>
        <v>0</v>
      </c>
      <c r="AF403" s="159">
        <f t="shared" si="190"/>
        <v>0</v>
      </c>
      <c r="AG403" s="159">
        <f t="shared" si="191"/>
        <v>0</v>
      </c>
      <c r="AH403" s="160">
        <f t="shared" si="192"/>
        <v>1063.9010000000001</v>
      </c>
      <c r="AI403" s="135">
        <f t="shared" si="193"/>
        <v>0.12880991746412493</v>
      </c>
      <c r="AJ403" s="135">
        <f t="shared" si="194"/>
        <v>0.39819494483039303</v>
      </c>
      <c r="AK403" s="135">
        <f t="shared" si="195"/>
        <v>0.47299513770548202</v>
      </c>
      <c r="AL403" s="135">
        <f t="shared" si="196"/>
        <v>0</v>
      </c>
      <c r="AM403" s="135">
        <f t="shared" si="197"/>
        <v>0</v>
      </c>
      <c r="AN403" s="135">
        <f t="shared" si="198"/>
        <v>0</v>
      </c>
      <c r="AO403" s="135">
        <f t="shared" si="199"/>
        <v>0</v>
      </c>
      <c r="AP403" s="159">
        <f>IFERROR(VLOOKUP(A403,人口!$A$2:$E$1748,5,0),0)</f>
        <v>13951</v>
      </c>
      <c r="AQ403" s="159">
        <f t="shared" si="174"/>
        <v>0</v>
      </c>
      <c r="AR403" s="159">
        <f t="shared" si="175"/>
        <v>0</v>
      </c>
      <c r="AS403" s="159">
        <f t="shared" si="176"/>
        <v>1</v>
      </c>
      <c r="AT403" s="159">
        <f t="shared" si="177"/>
        <v>0</v>
      </c>
      <c r="AU403" s="159">
        <f t="shared" si="178"/>
        <v>0</v>
      </c>
      <c r="AV403" s="159">
        <f t="shared" si="179"/>
        <v>0</v>
      </c>
      <c r="AW403" s="159">
        <f t="shared" si="180"/>
        <v>0</v>
      </c>
      <c r="AX403" s="159">
        <f t="shared" si="200"/>
        <v>0</v>
      </c>
      <c r="AY403" s="159" t="str">
        <f t="shared" si="201"/>
        <v>1万～3万人未満の市町村平均</v>
      </c>
      <c r="AZ403" s="159"/>
    </row>
    <row r="404" spans="1:52" x14ac:dyDescent="0.3">
      <c r="A404" t="str">
        <f t="shared" si="181"/>
        <v>07482</v>
      </c>
      <c r="B404" s="158" t="str">
        <f t="shared" si="182"/>
        <v>07482</v>
      </c>
      <c r="C404">
        <v>7</v>
      </c>
      <c r="D404" t="s">
        <v>34</v>
      </c>
      <c r="E404">
        <v>7482</v>
      </c>
      <c r="F404" t="s">
        <v>1644</v>
      </c>
      <c r="G404">
        <v>50.335999999999999</v>
      </c>
      <c r="H404">
        <v>128.97999999999999</v>
      </c>
      <c r="I404">
        <v>67.260999999999996</v>
      </c>
      <c r="J404">
        <v>171.244</v>
      </c>
      <c r="K404">
        <v>79.3</v>
      </c>
      <c r="L404">
        <v>167.61600000000001</v>
      </c>
      <c r="M404">
        <v>0.20300000000000001</v>
      </c>
      <c r="N404">
        <v>1.0640000000000001</v>
      </c>
      <c r="O404">
        <v>0</v>
      </c>
      <c r="P404">
        <v>0</v>
      </c>
      <c r="Q404">
        <v>0</v>
      </c>
      <c r="R404">
        <v>0</v>
      </c>
      <c r="S404">
        <v>0</v>
      </c>
      <c r="T404">
        <v>0</v>
      </c>
      <c r="U404">
        <v>0</v>
      </c>
      <c r="V404">
        <v>0.29399999999999998</v>
      </c>
      <c r="W404">
        <v>3.4340000000000002</v>
      </c>
      <c r="Y404" t="str">
        <f t="shared" si="183"/>
        <v>福島県</v>
      </c>
      <c r="Z404" t="str">
        <f t="shared" si="184"/>
        <v>福島県矢祭町</v>
      </c>
      <c r="AA404" s="159">
        <f t="shared" si="185"/>
        <v>67.260999999999996</v>
      </c>
      <c r="AB404" s="159">
        <f t="shared" si="186"/>
        <v>171.244</v>
      </c>
      <c r="AC404" s="159">
        <f t="shared" si="187"/>
        <v>167.61600000000001</v>
      </c>
      <c r="AD404" s="159">
        <f t="shared" si="188"/>
        <v>1.0640000000000001</v>
      </c>
      <c r="AE404" s="159">
        <f t="shared" si="189"/>
        <v>0</v>
      </c>
      <c r="AF404" s="159">
        <f t="shared" si="190"/>
        <v>0</v>
      </c>
      <c r="AG404" s="159">
        <f t="shared" si="191"/>
        <v>0</v>
      </c>
      <c r="AH404" s="160">
        <f t="shared" si="192"/>
        <v>407.185</v>
      </c>
      <c r="AI404" s="135">
        <f t="shared" si="193"/>
        <v>0.16518535800680278</v>
      </c>
      <c r="AJ404" s="135">
        <f t="shared" si="194"/>
        <v>0.42055576703464026</v>
      </c>
      <c r="AK404" s="135">
        <f t="shared" si="195"/>
        <v>0.41164581210015105</v>
      </c>
      <c r="AL404" s="135">
        <f t="shared" si="196"/>
        <v>2.6130628584058843E-3</v>
      </c>
      <c r="AM404" s="135">
        <f t="shared" si="197"/>
        <v>0</v>
      </c>
      <c r="AN404" s="135">
        <f t="shared" si="198"/>
        <v>0</v>
      </c>
      <c r="AO404" s="135">
        <f t="shared" si="199"/>
        <v>0</v>
      </c>
      <c r="AP404" s="159">
        <f>IFERROR(VLOOKUP(A404,人口!$A$2:$E$1748,5,0),0)</f>
        <v>5719</v>
      </c>
      <c r="AQ404" s="159">
        <f t="shared" si="174"/>
        <v>0</v>
      </c>
      <c r="AR404" s="159">
        <f t="shared" si="175"/>
        <v>1</v>
      </c>
      <c r="AS404" s="159">
        <f t="shared" si="176"/>
        <v>0</v>
      </c>
      <c r="AT404" s="159">
        <f t="shared" si="177"/>
        <v>0</v>
      </c>
      <c r="AU404" s="159">
        <f t="shared" si="178"/>
        <v>0</v>
      </c>
      <c r="AV404" s="159">
        <f t="shared" si="179"/>
        <v>0</v>
      </c>
      <c r="AW404" s="159">
        <f t="shared" si="180"/>
        <v>0</v>
      </c>
      <c r="AX404" s="159">
        <f t="shared" si="200"/>
        <v>0</v>
      </c>
      <c r="AY404" s="159" t="str">
        <f t="shared" si="201"/>
        <v>5千～1万人未満の市町村平均</v>
      </c>
      <c r="AZ404" s="159"/>
    </row>
    <row r="405" spans="1:52" x14ac:dyDescent="0.3">
      <c r="A405" t="str">
        <f t="shared" si="181"/>
        <v>07483</v>
      </c>
      <c r="B405" s="158" t="str">
        <f t="shared" si="182"/>
        <v>07483</v>
      </c>
      <c r="C405">
        <v>7</v>
      </c>
      <c r="D405" t="s">
        <v>34</v>
      </c>
      <c r="E405">
        <v>7483</v>
      </c>
      <c r="F405" t="s">
        <v>1661</v>
      </c>
      <c r="G405">
        <v>75.337999999999994</v>
      </c>
      <c r="H405">
        <v>256.19099999999997</v>
      </c>
      <c r="I405">
        <v>100.12</v>
      </c>
      <c r="J405">
        <v>338.66300000000001</v>
      </c>
      <c r="K405">
        <v>291.10000000000002</v>
      </c>
      <c r="L405">
        <v>692.803</v>
      </c>
      <c r="M405">
        <v>1.506</v>
      </c>
      <c r="N405">
        <v>8.1959999999999997</v>
      </c>
      <c r="O405">
        <v>0</v>
      </c>
      <c r="P405">
        <v>0</v>
      </c>
      <c r="Q405">
        <v>0</v>
      </c>
      <c r="R405">
        <v>0</v>
      </c>
      <c r="S405">
        <v>0</v>
      </c>
      <c r="T405">
        <v>0</v>
      </c>
      <c r="U405">
        <v>0</v>
      </c>
      <c r="V405">
        <v>0.44500000000000001</v>
      </c>
      <c r="W405">
        <v>5.1050000000000004</v>
      </c>
      <c r="Y405" t="str">
        <f t="shared" si="183"/>
        <v>福島県</v>
      </c>
      <c r="Z405" t="str">
        <f t="shared" si="184"/>
        <v>福島県塙町</v>
      </c>
      <c r="AA405" s="159">
        <f t="shared" si="185"/>
        <v>100.12</v>
      </c>
      <c r="AB405" s="159">
        <f t="shared" si="186"/>
        <v>338.66300000000001</v>
      </c>
      <c r="AC405" s="159">
        <f t="shared" si="187"/>
        <v>692.803</v>
      </c>
      <c r="AD405" s="159">
        <f t="shared" si="188"/>
        <v>8.1959999999999997</v>
      </c>
      <c r="AE405" s="159">
        <f t="shared" si="189"/>
        <v>0</v>
      </c>
      <c r="AF405" s="159">
        <f t="shared" si="190"/>
        <v>0</v>
      </c>
      <c r="AG405" s="159">
        <f t="shared" si="191"/>
        <v>0</v>
      </c>
      <c r="AH405" s="160">
        <f t="shared" si="192"/>
        <v>1139.7819999999999</v>
      </c>
      <c r="AI405" s="135">
        <f t="shared" si="193"/>
        <v>8.784135913709816E-2</v>
      </c>
      <c r="AJ405" s="135">
        <f t="shared" si="194"/>
        <v>0.2971296265426196</v>
      </c>
      <c r="AK405" s="135">
        <f t="shared" si="195"/>
        <v>0.60783816554393744</v>
      </c>
      <c r="AL405" s="135">
        <f t="shared" si="196"/>
        <v>7.1908487763449507E-3</v>
      </c>
      <c r="AM405" s="135">
        <f t="shared" si="197"/>
        <v>0</v>
      </c>
      <c r="AN405" s="135">
        <f t="shared" si="198"/>
        <v>0</v>
      </c>
      <c r="AO405" s="135">
        <f t="shared" si="199"/>
        <v>0</v>
      </c>
      <c r="AP405" s="159">
        <f>IFERROR(VLOOKUP(A405,人口!$A$2:$E$1748,5,0),0)</f>
        <v>8611</v>
      </c>
      <c r="AQ405" s="159">
        <f t="shared" si="174"/>
        <v>0</v>
      </c>
      <c r="AR405" s="159">
        <f t="shared" si="175"/>
        <v>1</v>
      </c>
      <c r="AS405" s="159">
        <f t="shared" si="176"/>
        <v>0</v>
      </c>
      <c r="AT405" s="159">
        <f t="shared" si="177"/>
        <v>0</v>
      </c>
      <c r="AU405" s="159">
        <f t="shared" si="178"/>
        <v>0</v>
      </c>
      <c r="AV405" s="159">
        <f t="shared" si="179"/>
        <v>0</v>
      </c>
      <c r="AW405" s="159">
        <f t="shared" si="180"/>
        <v>0</v>
      </c>
      <c r="AX405" s="159">
        <f t="shared" si="200"/>
        <v>0</v>
      </c>
      <c r="AY405" s="159" t="str">
        <f t="shared" si="201"/>
        <v>5千～1万人未満の市町村平均</v>
      </c>
      <c r="AZ405" s="159"/>
    </row>
    <row r="406" spans="1:52" x14ac:dyDescent="0.3">
      <c r="A406" t="str">
        <f t="shared" si="181"/>
        <v>07484</v>
      </c>
      <c r="B406" s="158" t="str">
        <f t="shared" si="182"/>
        <v>07484</v>
      </c>
      <c r="C406">
        <v>7</v>
      </c>
      <c r="D406" t="s">
        <v>34</v>
      </c>
      <c r="E406">
        <v>7484</v>
      </c>
      <c r="F406" t="s">
        <v>1675</v>
      </c>
      <c r="G406">
        <v>41.756</v>
      </c>
      <c r="H406">
        <v>248.328</v>
      </c>
      <c r="I406">
        <v>56.167000000000002</v>
      </c>
      <c r="J406">
        <v>332.411</v>
      </c>
      <c r="K406">
        <v>30.9</v>
      </c>
      <c r="L406">
        <v>81.597999999999999</v>
      </c>
      <c r="M406">
        <v>1.2849999999999999</v>
      </c>
      <c r="N406">
        <v>8.4019999999999992</v>
      </c>
      <c r="O406">
        <v>0</v>
      </c>
      <c r="P406">
        <v>0</v>
      </c>
      <c r="Q406">
        <v>0</v>
      </c>
      <c r="R406">
        <v>0</v>
      </c>
      <c r="S406">
        <v>0</v>
      </c>
      <c r="T406">
        <v>0</v>
      </c>
      <c r="U406">
        <v>0</v>
      </c>
      <c r="V406">
        <v>0.185</v>
      </c>
      <c r="W406">
        <v>2.0659999999999998</v>
      </c>
      <c r="Y406" t="str">
        <f t="shared" si="183"/>
        <v>福島県</v>
      </c>
      <c r="Z406" t="str">
        <f t="shared" si="184"/>
        <v>福島県鮫川村</v>
      </c>
      <c r="AA406" s="159">
        <f t="shared" si="185"/>
        <v>56.167000000000002</v>
      </c>
      <c r="AB406" s="159">
        <f t="shared" si="186"/>
        <v>332.411</v>
      </c>
      <c r="AC406" s="159">
        <f t="shared" si="187"/>
        <v>81.597999999999999</v>
      </c>
      <c r="AD406" s="159">
        <f t="shared" si="188"/>
        <v>8.4019999999999992</v>
      </c>
      <c r="AE406" s="159">
        <f t="shared" si="189"/>
        <v>0</v>
      </c>
      <c r="AF406" s="159">
        <f t="shared" si="190"/>
        <v>0</v>
      </c>
      <c r="AG406" s="159">
        <f t="shared" si="191"/>
        <v>0</v>
      </c>
      <c r="AH406" s="160">
        <f t="shared" si="192"/>
        <v>478.57799999999997</v>
      </c>
      <c r="AI406" s="135">
        <f t="shared" si="193"/>
        <v>0.11736226905541</v>
      </c>
      <c r="AJ406" s="135">
        <f t="shared" si="194"/>
        <v>0.69458061172891361</v>
      </c>
      <c r="AK406" s="135">
        <f t="shared" si="195"/>
        <v>0.17050094237511962</v>
      </c>
      <c r="AL406" s="135">
        <f t="shared" si="196"/>
        <v>1.7556176840556815E-2</v>
      </c>
      <c r="AM406" s="135">
        <f t="shared" si="197"/>
        <v>0</v>
      </c>
      <c r="AN406" s="135">
        <f t="shared" si="198"/>
        <v>0</v>
      </c>
      <c r="AO406" s="135">
        <f t="shared" si="199"/>
        <v>0</v>
      </c>
      <c r="AP406" s="159">
        <f>IFERROR(VLOOKUP(A406,人口!$A$2:$E$1748,5,0),0)</f>
        <v>3300</v>
      </c>
      <c r="AQ406" s="159">
        <f t="shared" si="174"/>
        <v>1</v>
      </c>
      <c r="AR406" s="159">
        <f t="shared" si="175"/>
        <v>0</v>
      </c>
      <c r="AS406" s="159">
        <f t="shared" si="176"/>
        <v>0</v>
      </c>
      <c r="AT406" s="159">
        <f t="shared" si="177"/>
        <v>0</v>
      </c>
      <c r="AU406" s="159">
        <f t="shared" si="178"/>
        <v>0</v>
      </c>
      <c r="AV406" s="159">
        <f t="shared" si="179"/>
        <v>0</v>
      </c>
      <c r="AW406" s="159">
        <f t="shared" si="180"/>
        <v>0</v>
      </c>
      <c r="AX406" s="159">
        <f t="shared" si="200"/>
        <v>0</v>
      </c>
      <c r="AY406" s="159" t="str">
        <f t="shared" si="201"/>
        <v>5千人未満の市町村平均</v>
      </c>
      <c r="AZ406" s="159"/>
    </row>
    <row r="407" spans="1:52" x14ac:dyDescent="0.3">
      <c r="A407" t="str">
        <f t="shared" si="181"/>
        <v>07501</v>
      </c>
      <c r="B407" s="158" t="str">
        <f t="shared" si="182"/>
        <v>07501</v>
      </c>
      <c r="C407">
        <v>7</v>
      </c>
      <c r="D407" t="s">
        <v>34</v>
      </c>
      <c r="E407">
        <v>7501</v>
      </c>
      <c r="F407" t="s">
        <v>1689</v>
      </c>
      <c r="G407">
        <v>123.81399999999999</v>
      </c>
      <c r="H407">
        <v>437.76600000000002</v>
      </c>
      <c r="I407">
        <v>163.98</v>
      </c>
      <c r="J407">
        <v>577.10599999999999</v>
      </c>
      <c r="K407">
        <v>0.5</v>
      </c>
      <c r="L407">
        <v>1.2729999999999999</v>
      </c>
      <c r="M407">
        <v>4.1340000000000003</v>
      </c>
      <c r="N407">
        <v>26.808</v>
      </c>
      <c r="O407">
        <v>0</v>
      </c>
      <c r="P407">
        <v>0</v>
      </c>
      <c r="Q407">
        <v>0</v>
      </c>
      <c r="R407">
        <v>0</v>
      </c>
      <c r="S407">
        <v>0</v>
      </c>
      <c r="T407">
        <v>0</v>
      </c>
      <c r="U407">
        <v>0</v>
      </c>
      <c r="V407">
        <v>0.85599999999999998</v>
      </c>
      <c r="W407">
        <v>9.1910000000000007</v>
      </c>
      <c r="Y407" t="str">
        <f t="shared" si="183"/>
        <v>福島県</v>
      </c>
      <c r="Z407" t="str">
        <f t="shared" si="184"/>
        <v>福島県石川町</v>
      </c>
      <c r="AA407" s="159">
        <f t="shared" si="185"/>
        <v>163.98</v>
      </c>
      <c r="AB407" s="159">
        <f t="shared" si="186"/>
        <v>577.10599999999999</v>
      </c>
      <c r="AC407" s="159">
        <f t="shared" si="187"/>
        <v>1.2729999999999999</v>
      </c>
      <c r="AD407" s="159">
        <f t="shared" si="188"/>
        <v>26.808</v>
      </c>
      <c r="AE407" s="159">
        <f t="shared" si="189"/>
        <v>0</v>
      </c>
      <c r="AF407" s="159">
        <f t="shared" si="190"/>
        <v>0</v>
      </c>
      <c r="AG407" s="159">
        <f t="shared" si="191"/>
        <v>0</v>
      </c>
      <c r="AH407" s="160">
        <f t="shared" si="192"/>
        <v>769.16700000000003</v>
      </c>
      <c r="AI407" s="135">
        <f t="shared" si="193"/>
        <v>0.21319167358974056</v>
      </c>
      <c r="AJ407" s="135">
        <f t="shared" si="194"/>
        <v>0.75029999986998919</v>
      </c>
      <c r="AK407" s="135">
        <f t="shared" si="195"/>
        <v>1.6550372025840941E-3</v>
      </c>
      <c r="AL407" s="135">
        <f t="shared" si="196"/>
        <v>3.485328933768609E-2</v>
      </c>
      <c r="AM407" s="135">
        <f t="shared" si="197"/>
        <v>0</v>
      </c>
      <c r="AN407" s="135">
        <f t="shared" si="198"/>
        <v>0</v>
      </c>
      <c r="AO407" s="135">
        <f t="shared" si="199"/>
        <v>0</v>
      </c>
      <c r="AP407" s="159">
        <f>IFERROR(VLOOKUP(A407,人口!$A$2:$E$1748,5,0),0)</f>
        <v>15063</v>
      </c>
      <c r="AQ407" s="159">
        <f t="shared" si="174"/>
        <v>0</v>
      </c>
      <c r="AR407" s="159">
        <f t="shared" si="175"/>
        <v>0</v>
      </c>
      <c r="AS407" s="159">
        <f t="shared" si="176"/>
        <v>1</v>
      </c>
      <c r="AT407" s="159">
        <f t="shared" si="177"/>
        <v>0</v>
      </c>
      <c r="AU407" s="159">
        <f t="shared" si="178"/>
        <v>0</v>
      </c>
      <c r="AV407" s="159">
        <f t="shared" si="179"/>
        <v>0</v>
      </c>
      <c r="AW407" s="159">
        <f t="shared" si="180"/>
        <v>0</v>
      </c>
      <c r="AX407" s="159">
        <f t="shared" si="200"/>
        <v>0</v>
      </c>
      <c r="AY407" s="159" t="str">
        <f t="shared" si="201"/>
        <v>1万～3万人未満の市町村平均</v>
      </c>
      <c r="AZ407" s="159"/>
    </row>
    <row r="408" spans="1:52" x14ac:dyDescent="0.3">
      <c r="A408" t="str">
        <f t="shared" si="181"/>
        <v>07502</v>
      </c>
      <c r="B408" s="158" t="str">
        <f t="shared" si="182"/>
        <v>07502</v>
      </c>
      <c r="C408">
        <v>7</v>
      </c>
      <c r="D408" t="s">
        <v>34</v>
      </c>
      <c r="E408">
        <v>7502</v>
      </c>
      <c r="F408" t="s">
        <v>1701</v>
      </c>
      <c r="G408">
        <v>55.536000000000001</v>
      </c>
      <c r="H408">
        <v>191.14500000000001</v>
      </c>
      <c r="I408">
        <v>73.396000000000001</v>
      </c>
      <c r="J408">
        <v>251.66399999999999</v>
      </c>
      <c r="K408">
        <v>0.9</v>
      </c>
      <c r="L408">
        <v>2.9540000000000002</v>
      </c>
      <c r="M408">
        <v>0.74</v>
      </c>
      <c r="N408">
        <v>4.8</v>
      </c>
      <c r="O408">
        <v>0</v>
      </c>
      <c r="P408">
        <v>0</v>
      </c>
      <c r="Q408">
        <v>0</v>
      </c>
      <c r="R408">
        <v>0</v>
      </c>
      <c r="S408">
        <v>0</v>
      </c>
      <c r="T408">
        <v>0</v>
      </c>
      <c r="U408">
        <v>0</v>
      </c>
      <c r="V408">
        <v>0.36699999999999999</v>
      </c>
      <c r="W408">
        <v>4.5720000000000001</v>
      </c>
      <c r="Y408" t="str">
        <f t="shared" si="183"/>
        <v>福島県</v>
      </c>
      <c r="Z408" t="str">
        <f t="shared" si="184"/>
        <v>福島県玉川村</v>
      </c>
      <c r="AA408" s="159">
        <f t="shared" si="185"/>
        <v>73.396000000000001</v>
      </c>
      <c r="AB408" s="159">
        <f t="shared" si="186"/>
        <v>251.66399999999999</v>
      </c>
      <c r="AC408" s="159">
        <f t="shared" si="187"/>
        <v>2.9540000000000002</v>
      </c>
      <c r="AD408" s="159">
        <f t="shared" si="188"/>
        <v>4.8</v>
      </c>
      <c r="AE408" s="159">
        <f t="shared" si="189"/>
        <v>0</v>
      </c>
      <c r="AF408" s="159">
        <f t="shared" si="190"/>
        <v>0</v>
      </c>
      <c r="AG408" s="159">
        <f t="shared" si="191"/>
        <v>0</v>
      </c>
      <c r="AH408" s="160">
        <f t="shared" si="192"/>
        <v>332.81400000000002</v>
      </c>
      <c r="AI408" s="135">
        <f t="shared" si="193"/>
        <v>0.22053158821443808</v>
      </c>
      <c r="AJ408" s="135">
        <f t="shared" si="194"/>
        <v>0.75617011303611015</v>
      </c>
      <c r="AK408" s="135">
        <f t="shared" si="195"/>
        <v>8.8758285408666697E-3</v>
      </c>
      <c r="AL408" s="135">
        <f t="shared" si="196"/>
        <v>1.4422470208584974E-2</v>
      </c>
      <c r="AM408" s="135">
        <f t="shared" si="197"/>
        <v>0</v>
      </c>
      <c r="AN408" s="135">
        <f t="shared" si="198"/>
        <v>0</v>
      </c>
      <c r="AO408" s="135">
        <f t="shared" si="199"/>
        <v>0</v>
      </c>
      <c r="AP408" s="159">
        <f>IFERROR(VLOOKUP(A408,人口!$A$2:$E$1748,5,0),0)</f>
        <v>6652</v>
      </c>
      <c r="AQ408" s="159">
        <f t="shared" si="174"/>
        <v>0</v>
      </c>
      <c r="AR408" s="159">
        <f t="shared" si="175"/>
        <v>1</v>
      </c>
      <c r="AS408" s="159">
        <f t="shared" si="176"/>
        <v>0</v>
      </c>
      <c r="AT408" s="159">
        <f t="shared" si="177"/>
        <v>0</v>
      </c>
      <c r="AU408" s="159">
        <f t="shared" si="178"/>
        <v>0</v>
      </c>
      <c r="AV408" s="159">
        <f t="shared" si="179"/>
        <v>0</v>
      </c>
      <c r="AW408" s="159">
        <f t="shared" si="180"/>
        <v>0</v>
      </c>
      <c r="AX408" s="159">
        <f t="shared" si="200"/>
        <v>0</v>
      </c>
      <c r="AY408" s="159" t="str">
        <f t="shared" si="201"/>
        <v>5千～1万人未満の市町村平均</v>
      </c>
      <c r="AZ408" s="159"/>
    </row>
    <row r="409" spans="1:52" x14ac:dyDescent="0.3">
      <c r="A409" t="str">
        <f t="shared" si="181"/>
        <v>07503</v>
      </c>
      <c r="B409" s="158" t="str">
        <f t="shared" si="182"/>
        <v>07503</v>
      </c>
      <c r="C409">
        <v>7</v>
      </c>
      <c r="D409" t="s">
        <v>34</v>
      </c>
      <c r="E409">
        <v>7503</v>
      </c>
      <c r="F409" t="s">
        <v>1716</v>
      </c>
      <c r="G409">
        <v>74.268000000000001</v>
      </c>
      <c r="H409">
        <v>282.15899999999999</v>
      </c>
      <c r="I409">
        <v>99.527000000000001</v>
      </c>
      <c r="J409">
        <v>376.61799999999999</v>
      </c>
      <c r="K409">
        <v>1.5</v>
      </c>
      <c r="L409">
        <v>6.3330000000000002</v>
      </c>
      <c r="M409">
        <v>2.468</v>
      </c>
      <c r="N409">
        <v>16.004999999999999</v>
      </c>
      <c r="O409">
        <v>0</v>
      </c>
      <c r="P409">
        <v>0</v>
      </c>
      <c r="Q409">
        <v>0</v>
      </c>
      <c r="R409">
        <v>0</v>
      </c>
      <c r="S409">
        <v>0</v>
      </c>
      <c r="T409">
        <v>0</v>
      </c>
      <c r="U409">
        <v>0</v>
      </c>
      <c r="V409">
        <v>0.32600000000000001</v>
      </c>
      <c r="W409">
        <v>3.6419999999999999</v>
      </c>
      <c r="Y409" t="str">
        <f t="shared" si="183"/>
        <v>福島県</v>
      </c>
      <c r="Z409" t="str">
        <f t="shared" si="184"/>
        <v>福島県平田村</v>
      </c>
      <c r="AA409" s="159">
        <f t="shared" si="185"/>
        <v>99.527000000000001</v>
      </c>
      <c r="AB409" s="159">
        <f t="shared" si="186"/>
        <v>376.61799999999999</v>
      </c>
      <c r="AC409" s="159">
        <f t="shared" si="187"/>
        <v>6.3330000000000002</v>
      </c>
      <c r="AD409" s="159">
        <f t="shared" si="188"/>
        <v>16.004999999999999</v>
      </c>
      <c r="AE409" s="159">
        <f t="shared" si="189"/>
        <v>0</v>
      </c>
      <c r="AF409" s="159">
        <f t="shared" si="190"/>
        <v>0</v>
      </c>
      <c r="AG409" s="159">
        <f t="shared" si="191"/>
        <v>0</v>
      </c>
      <c r="AH409" s="160">
        <f t="shared" si="192"/>
        <v>498.483</v>
      </c>
      <c r="AI409" s="135">
        <f t="shared" si="193"/>
        <v>0.19965976773530894</v>
      </c>
      <c r="AJ409" s="135">
        <f t="shared" si="194"/>
        <v>0.75552827277961332</v>
      </c>
      <c r="AK409" s="135">
        <f t="shared" si="195"/>
        <v>1.2704545591324078E-2</v>
      </c>
      <c r="AL409" s="135">
        <f t="shared" si="196"/>
        <v>3.2107413893753649E-2</v>
      </c>
      <c r="AM409" s="135">
        <f t="shared" si="197"/>
        <v>0</v>
      </c>
      <c r="AN409" s="135">
        <f t="shared" si="198"/>
        <v>0</v>
      </c>
      <c r="AO409" s="135">
        <f t="shared" si="199"/>
        <v>0</v>
      </c>
      <c r="AP409" s="159">
        <f>IFERROR(VLOOKUP(A409,人口!$A$2:$E$1748,5,0),0)</f>
        <v>6036</v>
      </c>
      <c r="AQ409" s="159">
        <f t="shared" si="174"/>
        <v>0</v>
      </c>
      <c r="AR409" s="159">
        <f t="shared" si="175"/>
        <v>1</v>
      </c>
      <c r="AS409" s="159">
        <f t="shared" si="176"/>
        <v>0</v>
      </c>
      <c r="AT409" s="159">
        <f t="shared" si="177"/>
        <v>0</v>
      </c>
      <c r="AU409" s="159">
        <f t="shared" si="178"/>
        <v>0</v>
      </c>
      <c r="AV409" s="159">
        <f t="shared" si="179"/>
        <v>0</v>
      </c>
      <c r="AW409" s="159">
        <f t="shared" si="180"/>
        <v>0</v>
      </c>
      <c r="AX409" s="159">
        <f t="shared" si="200"/>
        <v>0</v>
      </c>
      <c r="AY409" s="159" t="str">
        <f t="shared" si="201"/>
        <v>5千～1万人未満の市町村平均</v>
      </c>
      <c r="AZ409" s="159"/>
    </row>
    <row r="410" spans="1:52" x14ac:dyDescent="0.3">
      <c r="A410" t="str">
        <f t="shared" si="181"/>
        <v>07504</v>
      </c>
      <c r="B410" s="158" t="str">
        <f t="shared" si="182"/>
        <v>07504</v>
      </c>
      <c r="C410">
        <v>7</v>
      </c>
      <c r="D410" t="s">
        <v>34</v>
      </c>
      <c r="E410">
        <v>7504</v>
      </c>
      <c r="F410" t="s">
        <v>1727</v>
      </c>
      <c r="G410">
        <v>48.908000000000001</v>
      </c>
      <c r="H410">
        <v>178.90600000000001</v>
      </c>
      <c r="I410">
        <v>65.504999999999995</v>
      </c>
      <c r="J410">
        <v>238.554</v>
      </c>
      <c r="K410">
        <v>0</v>
      </c>
      <c r="L410">
        <v>0</v>
      </c>
      <c r="M410">
        <v>0</v>
      </c>
      <c r="N410">
        <v>0</v>
      </c>
      <c r="O410">
        <v>0</v>
      </c>
      <c r="P410">
        <v>0</v>
      </c>
      <c r="Q410">
        <v>0</v>
      </c>
      <c r="R410">
        <v>0</v>
      </c>
      <c r="S410">
        <v>0</v>
      </c>
      <c r="T410">
        <v>0</v>
      </c>
      <c r="U410">
        <v>0</v>
      </c>
      <c r="V410">
        <v>0.313</v>
      </c>
      <c r="W410">
        <v>3.5259999999999998</v>
      </c>
      <c r="Y410" t="str">
        <f t="shared" si="183"/>
        <v>福島県</v>
      </c>
      <c r="Z410" t="str">
        <f t="shared" si="184"/>
        <v>福島県浅川町</v>
      </c>
      <c r="AA410" s="159">
        <f t="shared" si="185"/>
        <v>65.504999999999995</v>
      </c>
      <c r="AB410" s="159">
        <f t="shared" si="186"/>
        <v>238.554</v>
      </c>
      <c r="AC410" s="159">
        <f t="shared" si="187"/>
        <v>0</v>
      </c>
      <c r="AD410" s="159">
        <f t="shared" si="188"/>
        <v>0</v>
      </c>
      <c r="AE410" s="159">
        <f t="shared" si="189"/>
        <v>0</v>
      </c>
      <c r="AF410" s="159">
        <f t="shared" si="190"/>
        <v>0</v>
      </c>
      <c r="AG410" s="159">
        <f t="shared" si="191"/>
        <v>0</v>
      </c>
      <c r="AH410" s="160">
        <f t="shared" si="192"/>
        <v>304.05899999999997</v>
      </c>
      <c r="AI410" s="135">
        <f t="shared" si="193"/>
        <v>0.215435162254694</v>
      </c>
      <c r="AJ410" s="135">
        <f t="shared" si="194"/>
        <v>0.78456483774530605</v>
      </c>
      <c r="AK410" s="135">
        <f t="shared" si="195"/>
        <v>0</v>
      </c>
      <c r="AL410" s="135">
        <f t="shared" si="196"/>
        <v>0</v>
      </c>
      <c r="AM410" s="135">
        <f t="shared" si="197"/>
        <v>0</v>
      </c>
      <c r="AN410" s="135">
        <f t="shared" si="198"/>
        <v>0</v>
      </c>
      <c r="AO410" s="135">
        <f t="shared" si="199"/>
        <v>0</v>
      </c>
      <c r="AP410" s="159">
        <f>IFERROR(VLOOKUP(A410,人口!$A$2:$E$1748,5,0),0)</f>
        <v>6341</v>
      </c>
      <c r="AQ410" s="159">
        <f t="shared" si="174"/>
        <v>0</v>
      </c>
      <c r="AR410" s="159">
        <f t="shared" si="175"/>
        <v>1</v>
      </c>
      <c r="AS410" s="159">
        <f t="shared" si="176"/>
        <v>0</v>
      </c>
      <c r="AT410" s="159">
        <f t="shared" si="177"/>
        <v>0</v>
      </c>
      <c r="AU410" s="159">
        <f t="shared" si="178"/>
        <v>0</v>
      </c>
      <c r="AV410" s="159">
        <f t="shared" si="179"/>
        <v>0</v>
      </c>
      <c r="AW410" s="159">
        <f t="shared" si="180"/>
        <v>0</v>
      </c>
      <c r="AX410" s="159">
        <f t="shared" si="200"/>
        <v>0</v>
      </c>
      <c r="AY410" s="159" t="str">
        <f t="shared" si="201"/>
        <v>5千～1万人未満の市町村平均</v>
      </c>
      <c r="AZ410" s="159"/>
    </row>
    <row r="411" spans="1:52" x14ac:dyDescent="0.3">
      <c r="A411" t="str">
        <f t="shared" si="181"/>
        <v>07505</v>
      </c>
      <c r="B411" s="158" t="str">
        <f t="shared" si="182"/>
        <v>07505</v>
      </c>
      <c r="C411">
        <v>7</v>
      </c>
      <c r="D411" t="s">
        <v>34</v>
      </c>
      <c r="E411">
        <v>7505</v>
      </c>
      <c r="F411" t="s">
        <v>1737</v>
      </c>
      <c r="G411">
        <v>51.8</v>
      </c>
      <c r="H411">
        <v>122.093</v>
      </c>
      <c r="I411">
        <v>69.504000000000005</v>
      </c>
      <c r="J411">
        <v>162.97399999999999</v>
      </c>
      <c r="K411">
        <v>110.9</v>
      </c>
      <c r="L411">
        <v>313.726</v>
      </c>
      <c r="M411">
        <v>2.2719999999999998</v>
      </c>
      <c r="N411">
        <v>14.859</v>
      </c>
      <c r="O411">
        <v>0</v>
      </c>
      <c r="P411">
        <v>0</v>
      </c>
      <c r="Q411">
        <v>0</v>
      </c>
      <c r="R411">
        <v>0</v>
      </c>
      <c r="S411">
        <v>0</v>
      </c>
      <c r="T411">
        <v>0</v>
      </c>
      <c r="U411">
        <v>0</v>
      </c>
      <c r="V411">
        <v>0.28199999999999997</v>
      </c>
      <c r="W411">
        <v>3.1709999999999998</v>
      </c>
      <c r="Y411" t="str">
        <f t="shared" si="183"/>
        <v>福島県</v>
      </c>
      <c r="Z411" t="str">
        <f t="shared" si="184"/>
        <v>福島県古殿町</v>
      </c>
      <c r="AA411" s="159">
        <f t="shared" si="185"/>
        <v>69.504000000000005</v>
      </c>
      <c r="AB411" s="159">
        <f t="shared" si="186"/>
        <v>162.97399999999999</v>
      </c>
      <c r="AC411" s="159">
        <f t="shared" si="187"/>
        <v>313.726</v>
      </c>
      <c r="AD411" s="159">
        <f t="shared" si="188"/>
        <v>14.859</v>
      </c>
      <c r="AE411" s="159">
        <f t="shared" si="189"/>
        <v>0</v>
      </c>
      <c r="AF411" s="159">
        <f t="shared" si="190"/>
        <v>0</v>
      </c>
      <c r="AG411" s="159">
        <f t="shared" si="191"/>
        <v>0</v>
      </c>
      <c r="AH411" s="160">
        <f t="shared" si="192"/>
        <v>561.06299999999999</v>
      </c>
      <c r="AI411" s="135">
        <f t="shared" si="193"/>
        <v>0.12387913656755124</v>
      </c>
      <c r="AJ411" s="135">
        <f t="shared" si="194"/>
        <v>0.29047361882711925</v>
      </c>
      <c r="AK411" s="135">
        <f t="shared" si="195"/>
        <v>0.55916358768979602</v>
      </c>
      <c r="AL411" s="135">
        <f t="shared" si="196"/>
        <v>2.648365691553355E-2</v>
      </c>
      <c r="AM411" s="135">
        <f t="shared" si="197"/>
        <v>0</v>
      </c>
      <c r="AN411" s="135">
        <f t="shared" si="198"/>
        <v>0</v>
      </c>
      <c r="AO411" s="135">
        <f t="shared" si="199"/>
        <v>0</v>
      </c>
      <c r="AP411" s="159">
        <f>IFERROR(VLOOKUP(A411,人口!$A$2:$E$1748,5,0),0)</f>
        <v>5174</v>
      </c>
      <c r="AQ411" s="159">
        <f t="shared" si="174"/>
        <v>0</v>
      </c>
      <c r="AR411" s="159">
        <f t="shared" si="175"/>
        <v>1</v>
      </c>
      <c r="AS411" s="159">
        <f t="shared" si="176"/>
        <v>0</v>
      </c>
      <c r="AT411" s="159">
        <f t="shared" si="177"/>
        <v>0</v>
      </c>
      <c r="AU411" s="159">
        <f t="shared" si="178"/>
        <v>0</v>
      </c>
      <c r="AV411" s="159">
        <f t="shared" si="179"/>
        <v>0</v>
      </c>
      <c r="AW411" s="159">
        <f t="shared" si="180"/>
        <v>0</v>
      </c>
      <c r="AX411" s="159">
        <f t="shared" si="200"/>
        <v>0</v>
      </c>
      <c r="AY411" s="159" t="str">
        <f t="shared" si="201"/>
        <v>5千～1万人未満の市町村平均</v>
      </c>
      <c r="AZ411" s="159"/>
    </row>
    <row r="412" spans="1:52" x14ac:dyDescent="0.3">
      <c r="A412" t="str">
        <f t="shared" si="181"/>
        <v>07521</v>
      </c>
      <c r="B412" s="158" t="str">
        <f t="shared" si="182"/>
        <v>07521</v>
      </c>
      <c r="C412">
        <v>7</v>
      </c>
      <c r="D412" t="s">
        <v>34</v>
      </c>
      <c r="E412">
        <v>7521</v>
      </c>
      <c r="F412" t="s">
        <v>1746</v>
      </c>
      <c r="G412">
        <v>114.154</v>
      </c>
      <c r="H412">
        <v>243.15</v>
      </c>
      <c r="I412">
        <v>152.595</v>
      </c>
      <c r="J412">
        <v>323.72000000000003</v>
      </c>
      <c r="K412">
        <v>0</v>
      </c>
      <c r="L412">
        <v>0</v>
      </c>
      <c r="M412">
        <v>0.81200000000000006</v>
      </c>
      <c r="N412">
        <v>5.077</v>
      </c>
      <c r="O412">
        <v>0</v>
      </c>
      <c r="P412">
        <v>0</v>
      </c>
      <c r="Q412">
        <v>0</v>
      </c>
      <c r="R412">
        <v>0</v>
      </c>
      <c r="S412">
        <v>0</v>
      </c>
      <c r="T412">
        <v>0</v>
      </c>
      <c r="U412">
        <v>0</v>
      </c>
      <c r="V412">
        <v>0.89700000000000002</v>
      </c>
      <c r="W412">
        <v>13.472</v>
      </c>
      <c r="Y412" t="str">
        <f t="shared" si="183"/>
        <v>福島県</v>
      </c>
      <c r="Z412" t="str">
        <f t="shared" si="184"/>
        <v>福島県三春町</v>
      </c>
      <c r="AA412" s="159">
        <f t="shared" si="185"/>
        <v>152.595</v>
      </c>
      <c r="AB412" s="159">
        <f t="shared" si="186"/>
        <v>323.72000000000003</v>
      </c>
      <c r="AC412" s="159">
        <f t="shared" si="187"/>
        <v>0</v>
      </c>
      <c r="AD412" s="159">
        <f t="shared" si="188"/>
        <v>5.077</v>
      </c>
      <c r="AE412" s="159">
        <f t="shared" si="189"/>
        <v>0</v>
      </c>
      <c r="AF412" s="159">
        <f t="shared" si="190"/>
        <v>0</v>
      </c>
      <c r="AG412" s="159">
        <f t="shared" si="191"/>
        <v>0</v>
      </c>
      <c r="AH412" s="160">
        <f t="shared" si="192"/>
        <v>481.39200000000005</v>
      </c>
      <c r="AI412" s="135">
        <f t="shared" si="193"/>
        <v>0.31698698773556683</v>
      </c>
      <c r="AJ412" s="135">
        <f t="shared" si="194"/>
        <v>0.67246651377671418</v>
      </c>
      <c r="AK412" s="135">
        <f t="shared" si="195"/>
        <v>0</v>
      </c>
      <c r="AL412" s="135">
        <f t="shared" si="196"/>
        <v>1.0546498487718946E-2</v>
      </c>
      <c r="AM412" s="135">
        <f t="shared" si="197"/>
        <v>0</v>
      </c>
      <c r="AN412" s="135">
        <f t="shared" si="198"/>
        <v>0</v>
      </c>
      <c r="AO412" s="135">
        <f t="shared" si="199"/>
        <v>0</v>
      </c>
      <c r="AP412" s="159">
        <f>IFERROR(VLOOKUP(A412,人口!$A$2:$E$1748,5,0),0)</f>
        <v>17008</v>
      </c>
      <c r="AQ412" s="159">
        <f t="shared" si="174"/>
        <v>0</v>
      </c>
      <c r="AR412" s="159">
        <f t="shared" si="175"/>
        <v>0</v>
      </c>
      <c r="AS412" s="159">
        <f t="shared" si="176"/>
        <v>1</v>
      </c>
      <c r="AT412" s="159">
        <f t="shared" si="177"/>
        <v>0</v>
      </c>
      <c r="AU412" s="159">
        <f t="shared" si="178"/>
        <v>0</v>
      </c>
      <c r="AV412" s="159">
        <f t="shared" si="179"/>
        <v>0</v>
      </c>
      <c r="AW412" s="159">
        <f t="shared" si="180"/>
        <v>0</v>
      </c>
      <c r="AX412" s="159">
        <f t="shared" si="200"/>
        <v>0</v>
      </c>
      <c r="AY412" s="159" t="str">
        <f t="shared" si="201"/>
        <v>1万～3万人未満の市町村平均</v>
      </c>
      <c r="AZ412" s="159"/>
    </row>
    <row r="413" spans="1:52" x14ac:dyDescent="0.3">
      <c r="A413" t="str">
        <f t="shared" si="181"/>
        <v>07522</v>
      </c>
      <c r="B413" s="158" t="str">
        <f t="shared" si="182"/>
        <v>07522</v>
      </c>
      <c r="C413">
        <v>7</v>
      </c>
      <c r="D413" t="s">
        <v>34</v>
      </c>
      <c r="E413">
        <v>7522</v>
      </c>
      <c r="F413" t="s">
        <v>1755</v>
      </c>
      <c r="G413">
        <v>94.111000000000004</v>
      </c>
      <c r="H413">
        <v>285.95699999999999</v>
      </c>
      <c r="I413">
        <v>122.01600000000001</v>
      </c>
      <c r="J413">
        <v>369.39</v>
      </c>
      <c r="K413">
        <v>8.1999999999999993</v>
      </c>
      <c r="L413">
        <v>25.673999999999999</v>
      </c>
      <c r="M413">
        <v>0</v>
      </c>
      <c r="N413">
        <v>0</v>
      </c>
      <c r="O413">
        <v>0</v>
      </c>
      <c r="P413">
        <v>0</v>
      </c>
      <c r="Q413">
        <v>0</v>
      </c>
      <c r="R413">
        <v>0</v>
      </c>
      <c r="S413">
        <v>0</v>
      </c>
      <c r="T413">
        <v>0</v>
      </c>
      <c r="U413">
        <v>0</v>
      </c>
      <c r="V413">
        <v>0.69499999999999995</v>
      </c>
      <c r="W413">
        <v>7.6740000000000004</v>
      </c>
      <c r="Y413" t="str">
        <f t="shared" si="183"/>
        <v>福島県</v>
      </c>
      <c r="Z413" t="str">
        <f t="shared" si="184"/>
        <v>福島県小野町</v>
      </c>
      <c r="AA413" s="159">
        <f t="shared" si="185"/>
        <v>122.01600000000001</v>
      </c>
      <c r="AB413" s="159">
        <f t="shared" si="186"/>
        <v>369.39</v>
      </c>
      <c r="AC413" s="159">
        <f t="shared" si="187"/>
        <v>25.673999999999999</v>
      </c>
      <c r="AD413" s="159">
        <f t="shared" si="188"/>
        <v>0</v>
      </c>
      <c r="AE413" s="159">
        <f t="shared" si="189"/>
        <v>0</v>
      </c>
      <c r="AF413" s="159">
        <f t="shared" si="190"/>
        <v>0</v>
      </c>
      <c r="AG413" s="159">
        <f t="shared" si="191"/>
        <v>0</v>
      </c>
      <c r="AH413" s="160">
        <f t="shared" si="192"/>
        <v>517.08000000000004</v>
      </c>
      <c r="AI413" s="135">
        <f t="shared" si="193"/>
        <v>0.23597122302158272</v>
      </c>
      <c r="AJ413" s="135">
        <f t="shared" si="194"/>
        <v>0.71437688558830348</v>
      </c>
      <c r="AK413" s="135">
        <f t="shared" si="195"/>
        <v>4.9651891390113709E-2</v>
      </c>
      <c r="AL413" s="135">
        <f t="shared" si="196"/>
        <v>0</v>
      </c>
      <c r="AM413" s="135">
        <f t="shared" si="197"/>
        <v>0</v>
      </c>
      <c r="AN413" s="135">
        <f t="shared" si="198"/>
        <v>0</v>
      </c>
      <c r="AO413" s="135">
        <f t="shared" si="199"/>
        <v>0</v>
      </c>
      <c r="AP413" s="159">
        <f>IFERROR(VLOOKUP(A413,人口!$A$2:$E$1748,5,0),0)</f>
        <v>10000</v>
      </c>
      <c r="AQ413" s="159">
        <f t="shared" si="174"/>
        <v>0</v>
      </c>
      <c r="AR413" s="159">
        <f t="shared" si="175"/>
        <v>0</v>
      </c>
      <c r="AS413" s="159">
        <f t="shared" si="176"/>
        <v>1</v>
      </c>
      <c r="AT413" s="159">
        <f t="shared" si="177"/>
        <v>0</v>
      </c>
      <c r="AU413" s="159">
        <f t="shared" si="178"/>
        <v>0</v>
      </c>
      <c r="AV413" s="159">
        <f t="shared" si="179"/>
        <v>0</v>
      </c>
      <c r="AW413" s="159">
        <f t="shared" si="180"/>
        <v>0</v>
      </c>
      <c r="AX413" s="159">
        <f t="shared" si="200"/>
        <v>0</v>
      </c>
      <c r="AY413" s="159" t="str">
        <f t="shared" si="201"/>
        <v>1万～3万人未満の市町村平均</v>
      </c>
      <c r="AZ413" s="159"/>
    </row>
    <row r="414" spans="1:52" x14ac:dyDescent="0.3">
      <c r="A414" t="str">
        <f t="shared" si="181"/>
        <v>07541</v>
      </c>
      <c r="B414" s="158" t="str">
        <f t="shared" si="182"/>
        <v>07541</v>
      </c>
      <c r="C414">
        <v>7</v>
      </c>
      <c r="D414" t="s">
        <v>34</v>
      </c>
      <c r="E414">
        <v>7541</v>
      </c>
      <c r="F414" t="s">
        <v>1764</v>
      </c>
      <c r="G414">
        <v>43.639000000000003</v>
      </c>
      <c r="H414">
        <v>59.683999999999997</v>
      </c>
      <c r="I414">
        <v>58.298000000000002</v>
      </c>
      <c r="J414">
        <v>79.334999999999994</v>
      </c>
      <c r="K414">
        <v>176.4</v>
      </c>
      <c r="L414">
        <v>608.06799999999998</v>
      </c>
      <c r="M414">
        <v>1.4</v>
      </c>
      <c r="N414">
        <v>9.1509999999999998</v>
      </c>
      <c r="O414">
        <v>0</v>
      </c>
      <c r="P414">
        <v>0</v>
      </c>
      <c r="Q414">
        <v>0</v>
      </c>
      <c r="R414">
        <v>0</v>
      </c>
      <c r="S414">
        <v>0</v>
      </c>
      <c r="T414">
        <v>0</v>
      </c>
      <c r="U414">
        <v>0</v>
      </c>
      <c r="V414">
        <v>0.27600000000000002</v>
      </c>
      <c r="W414">
        <v>3.1749999999999998</v>
      </c>
      <c r="Y414" t="str">
        <f t="shared" si="183"/>
        <v>福島県</v>
      </c>
      <c r="Z414" t="str">
        <f t="shared" si="184"/>
        <v>福島県広野町</v>
      </c>
      <c r="AA414" s="159">
        <f t="shared" si="185"/>
        <v>58.298000000000002</v>
      </c>
      <c r="AB414" s="159">
        <f t="shared" si="186"/>
        <v>79.334999999999994</v>
      </c>
      <c r="AC414" s="159">
        <f t="shared" si="187"/>
        <v>608.06799999999998</v>
      </c>
      <c r="AD414" s="159">
        <f t="shared" si="188"/>
        <v>9.1509999999999998</v>
      </c>
      <c r="AE414" s="159">
        <f t="shared" si="189"/>
        <v>0</v>
      </c>
      <c r="AF414" s="159">
        <f t="shared" si="190"/>
        <v>0</v>
      </c>
      <c r="AG414" s="159">
        <f t="shared" si="191"/>
        <v>0</v>
      </c>
      <c r="AH414" s="160">
        <f t="shared" si="192"/>
        <v>754.85199999999998</v>
      </c>
      <c r="AI414" s="135">
        <f t="shared" si="193"/>
        <v>7.7231033368130447E-2</v>
      </c>
      <c r="AJ414" s="135">
        <f t="shared" si="194"/>
        <v>0.10510007259701239</v>
      </c>
      <c r="AK414" s="135">
        <f t="shared" si="195"/>
        <v>0.80554598782277853</v>
      </c>
      <c r="AL414" s="135">
        <f t="shared" si="196"/>
        <v>1.2122906212078659E-2</v>
      </c>
      <c r="AM414" s="135">
        <f t="shared" si="197"/>
        <v>0</v>
      </c>
      <c r="AN414" s="135">
        <f t="shared" si="198"/>
        <v>0</v>
      </c>
      <c r="AO414" s="135">
        <f t="shared" si="199"/>
        <v>0</v>
      </c>
      <c r="AP414" s="159">
        <f>IFERROR(VLOOKUP(A414,人口!$A$2:$E$1748,5,0),0)</f>
        <v>4794</v>
      </c>
      <c r="AQ414" s="159">
        <f t="shared" si="174"/>
        <v>1</v>
      </c>
      <c r="AR414" s="159">
        <f t="shared" si="175"/>
        <v>0</v>
      </c>
      <c r="AS414" s="159">
        <f t="shared" si="176"/>
        <v>0</v>
      </c>
      <c r="AT414" s="159">
        <f t="shared" si="177"/>
        <v>0</v>
      </c>
      <c r="AU414" s="159">
        <f t="shared" si="178"/>
        <v>0</v>
      </c>
      <c r="AV414" s="159">
        <f t="shared" si="179"/>
        <v>0</v>
      </c>
      <c r="AW414" s="159">
        <f t="shared" si="180"/>
        <v>0</v>
      </c>
      <c r="AX414" s="159">
        <f t="shared" si="200"/>
        <v>0</v>
      </c>
      <c r="AY414" s="159" t="str">
        <f t="shared" si="201"/>
        <v>5千人未満の市町村平均</v>
      </c>
      <c r="AZ414" s="159"/>
    </row>
    <row r="415" spans="1:52" x14ac:dyDescent="0.3">
      <c r="A415" t="str">
        <f t="shared" si="181"/>
        <v>07542</v>
      </c>
      <c r="B415" s="158" t="str">
        <f t="shared" si="182"/>
        <v>07542</v>
      </c>
      <c r="C415">
        <v>7</v>
      </c>
      <c r="D415" t="s">
        <v>34</v>
      </c>
      <c r="E415">
        <v>7542</v>
      </c>
      <c r="F415" t="s">
        <v>1773</v>
      </c>
      <c r="G415">
        <v>53.247999999999998</v>
      </c>
      <c r="H415">
        <v>131.93700000000001</v>
      </c>
      <c r="I415">
        <v>70.823999999999998</v>
      </c>
      <c r="J415">
        <v>174.71299999999999</v>
      </c>
      <c r="K415">
        <v>362.3</v>
      </c>
      <c r="L415">
        <v>1138.693</v>
      </c>
      <c r="M415">
        <v>0.84099999999999997</v>
      </c>
      <c r="N415">
        <v>5.4969999999999999</v>
      </c>
      <c r="O415">
        <v>0</v>
      </c>
      <c r="P415">
        <v>0</v>
      </c>
      <c r="Q415">
        <v>0</v>
      </c>
      <c r="R415">
        <v>0</v>
      </c>
      <c r="S415">
        <v>0</v>
      </c>
      <c r="T415">
        <v>0</v>
      </c>
      <c r="U415">
        <v>0</v>
      </c>
      <c r="V415">
        <v>0.35299999999999998</v>
      </c>
      <c r="W415">
        <v>4.0410000000000004</v>
      </c>
      <c r="Y415" t="str">
        <f t="shared" si="183"/>
        <v>福島県</v>
      </c>
      <c r="Z415" t="str">
        <f t="shared" si="184"/>
        <v>福島県楢葉町</v>
      </c>
      <c r="AA415" s="159">
        <f t="shared" si="185"/>
        <v>70.823999999999998</v>
      </c>
      <c r="AB415" s="159">
        <f t="shared" si="186"/>
        <v>174.71299999999999</v>
      </c>
      <c r="AC415" s="159">
        <f t="shared" si="187"/>
        <v>1138.693</v>
      </c>
      <c r="AD415" s="159">
        <f t="shared" si="188"/>
        <v>5.4969999999999999</v>
      </c>
      <c r="AE415" s="159">
        <f t="shared" si="189"/>
        <v>0</v>
      </c>
      <c r="AF415" s="159">
        <f t="shared" si="190"/>
        <v>0</v>
      </c>
      <c r="AG415" s="159">
        <f t="shared" si="191"/>
        <v>0</v>
      </c>
      <c r="AH415" s="160">
        <f t="shared" si="192"/>
        <v>1389.7270000000001</v>
      </c>
      <c r="AI415" s="135">
        <f t="shared" si="193"/>
        <v>5.096252717260296E-2</v>
      </c>
      <c r="AJ415" s="135">
        <f t="shared" si="194"/>
        <v>0.12571749703359003</v>
      </c>
      <c r="AK415" s="135">
        <f t="shared" si="195"/>
        <v>0.81936452267243853</v>
      </c>
      <c r="AL415" s="135">
        <f t="shared" si="196"/>
        <v>3.9554531213684407E-3</v>
      </c>
      <c r="AM415" s="135">
        <f t="shared" si="197"/>
        <v>0</v>
      </c>
      <c r="AN415" s="135">
        <f t="shared" si="198"/>
        <v>0</v>
      </c>
      <c r="AO415" s="135">
        <f t="shared" si="199"/>
        <v>0</v>
      </c>
      <c r="AP415" s="159">
        <f>IFERROR(VLOOKUP(A415,人口!$A$2:$E$1748,5,0),0)</f>
        <v>6845</v>
      </c>
      <c r="AQ415" s="159">
        <f t="shared" si="174"/>
        <v>0</v>
      </c>
      <c r="AR415" s="159">
        <f t="shared" si="175"/>
        <v>1</v>
      </c>
      <c r="AS415" s="159">
        <f t="shared" si="176"/>
        <v>0</v>
      </c>
      <c r="AT415" s="159">
        <f t="shared" si="177"/>
        <v>0</v>
      </c>
      <c r="AU415" s="159">
        <f t="shared" si="178"/>
        <v>0</v>
      </c>
      <c r="AV415" s="159">
        <f t="shared" si="179"/>
        <v>0</v>
      </c>
      <c r="AW415" s="159">
        <f t="shared" si="180"/>
        <v>0</v>
      </c>
      <c r="AX415" s="159">
        <f t="shared" si="200"/>
        <v>0</v>
      </c>
      <c r="AY415" s="159" t="str">
        <f t="shared" si="201"/>
        <v>5千～1万人未満の市町村平均</v>
      </c>
      <c r="AZ415" s="159"/>
    </row>
    <row r="416" spans="1:52" x14ac:dyDescent="0.3">
      <c r="A416" t="str">
        <f t="shared" si="181"/>
        <v>07543</v>
      </c>
      <c r="B416" s="158" t="str">
        <f t="shared" si="182"/>
        <v>07543</v>
      </c>
      <c r="C416">
        <v>7</v>
      </c>
      <c r="D416" t="s">
        <v>34</v>
      </c>
      <c r="E416">
        <v>7543</v>
      </c>
      <c r="F416" t="s">
        <v>1784</v>
      </c>
      <c r="G416">
        <v>67.510000000000005</v>
      </c>
      <c r="H416">
        <v>106.867</v>
      </c>
      <c r="I416">
        <v>87.766000000000005</v>
      </c>
      <c r="J416">
        <v>138.36199999999999</v>
      </c>
      <c r="K416">
        <v>362.5</v>
      </c>
      <c r="L416">
        <v>974.42700000000002</v>
      </c>
      <c r="M416">
        <v>1.583</v>
      </c>
      <c r="N416">
        <v>10.351000000000001</v>
      </c>
      <c r="O416">
        <v>0</v>
      </c>
      <c r="P416">
        <v>0</v>
      </c>
      <c r="Q416">
        <v>0</v>
      </c>
      <c r="R416">
        <v>0</v>
      </c>
      <c r="S416">
        <v>0</v>
      </c>
      <c r="T416">
        <v>0</v>
      </c>
      <c r="U416">
        <v>0</v>
      </c>
      <c r="V416">
        <v>0.81</v>
      </c>
      <c r="W416">
        <v>8.6419999999999995</v>
      </c>
      <c r="Y416" t="str">
        <f t="shared" si="183"/>
        <v>福島県</v>
      </c>
      <c r="Z416" t="str">
        <f t="shared" si="184"/>
        <v>福島県富岡町</v>
      </c>
      <c r="AA416" s="159">
        <f t="shared" si="185"/>
        <v>87.766000000000005</v>
      </c>
      <c r="AB416" s="159">
        <f t="shared" si="186"/>
        <v>138.36199999999999</v>
      </c>
      <c r="AC416" s="159">
        <f t="shared" si="187"/>
        <v>974.42700000000002</v>
      </c>
      <c r="AD416" s="159">
        <f t="shared" si="188"/>
        <v>10.351000000000001</v>
      </c>
      <c r="AE416" s="159">
        <f t="shared" si="189"/>
        <v>0</v>
      </c>
      <c r="AF416" s="159">
        <f t="shared" si="190"/>
        <v>0</v>
      </c>
      <c r="AG416" s="159">
        <f t="shared" si="191"/>
        <v>0</v>
      </c>
      <c r="AH416" s="160">
        <f t="shared" si="192"/>
        <v>1210.9060000000002</v>
      </c>
      <c r="AI416" s="135">
        <f t="shared" si="193"/>
        <v>7.2479614437454265E-2</v>
      </c>
      <c r="AJ416" s="135">
        <f t="shared" si="194"/>
        <v>0.1142632045757474</v>
      </c>
      <c r="AK416" s="135">
        <f t="shared" si="195"/>
        <v>0.80470903604408595</v>
      </c>
      <c r="AL416" s="135">
        <f t="shared" si="196"/>
        <v>8.548144942712315E-3</v>
      </c>
      <c r="AM416" s="135">
        <f t="shared" si="197"/>
        <v>0</v>
      </c>
      <c r="AN416" s="135">
        <f t="shared" si="198"/>
        <v>0</v>
      </c>
      <c r="AO416" s="135">
        <f t="shared" si="199"/>
        <v>0</v>
      </c>
      <c r="AP416" s="159">
        <f>IFERROR(VLOOKUP(A416,人口!$A$2:$E$1748,5,0),0)</f>
        <v>12728</v>
      </c>
      <c r="AQ416" s="159">
        <f t="shared" si="174"/>
        <v>0</v>
      </c>
      <c r="AR416" s="159">
        <f t="shared" si="175"/>
        <v>0</v>
      </c>
      <c r="AS416" s="159">
        <f t="shared" si="176"/>
        <v>1</v>
      </c>
      <c r="AT416" s="159">
        <f t="shared" si="177"/>
        <v>0</v>
      </c>
      <c r="AU416" s="159">
        <f t="shared" si="178"/>
        <v>0</v>
      </c>
      <c r="AV416" s="159">
        <f t="shared" si="179"/>
        <v>0</v>
      </c>
      <c r="AW416" s="159">
        <f t="shared" si="180"/>
        <v>0</v>
      </c>
      <c r="AX416" s="159">
        <f t="shared" si="200"/>
        <v>0</v>
      </c>
      <c r="AY416" s="159" t="str">
        <f t="shared" si="201"/>
        <v>1万～3万人未満の市町村平均</v>
      </c>
      <c r="AZ416" s="159"/>
    </row>
    <row r="417" spans="1:52" x14ac:dyDescent="0.3">
      <c r="A417" t="str">
        <f t="shared" si="181"/>
        <v>07544</v>
      </c>
      <c r="B417" s="158" t="str">
        <f t="shared" si="182"/>
        <v>07544</v>
      </c>
      <c r="C417">
        <v>7</v>
      </c>
      <c r="D417" t="s">
        <v>34</v>
      </c>
      <c r="E417">
        <v>7544</v>
      </c>
      <c r="F417" t="s">
        <v>1791</v>
      </c>
      <c r="G417">
        <v>31.710999999999999</v>
      </c>
      <c r="H417">
        <v>158.679</v>
      </c>
      <c r="I417">
        <v>41.591999999999999</v>
      </c>
      <c r="J417">
        <v>207.01300000000001</v>
      </c>
      <c r="K417">
        <v>741.9</v>
      </c>
      <c r="L417">
        <v>2593.9560000000001</v>
      </c>
      <c r="M417">
        <v>1.772</v>
      </c>
      <c r="N417">
        <v>11.585000000000001</v>
      </c>
      <c r="O417">
        <v>0</v>
      </c>
      <c r="P417">
        <v>0</v>
      </c>
      <c r="Q417">
        <v>0</v>
      </c>
      <c r="R417">
        <v>0</v>
      </c>
      <c r="S417">
        <v>0</v>
      </c>
      <c r="T417">
        <v>0</v>
      </c>
      <c r="U417">
        <v>0</v>
      </c>
      <c r="V417">
        <v>0.128</v>
      </c>
      <c r="W417">
        <v>1.454</v>
      </c>
      <c r="Y417" t="str">
        <f t="shared" si="183"/>
        <v>福島県</v>
      </c>
      <c r="Z417" t="str">
        <f t="shared" si="184"/>
        <v>福島県川内村</v>
      </c>
      <c r="AA417" s="159">
        <f t="shared" si="185"/>
        <v>41.591999999999999</v>
      </c>
      <c r="AB417" s="159">
        <f t="shared" si="186"/>
        <v>207.01300000000001</v>
      </c>
      <c r="AC417" s="159">
        <f t="shared" si="187"/>
        <v>2593.9560000000001</v>
      </c>
      <c r="AD417" s="159">
        <f t="shared" si="188"/>
        <v>11.585000000000001</v>
      </c>
      <c r="AE417" s="159">
        <f t="shared" si="189"/>
        <v>0</v>
      </c>
      <c r="AF417" s="159">
        <f t="shared" si="190"/>
        <v>0</v>
      </c>
      <c r="AG417" s="159">
        <f t="shared" si="191"/>
        <v>0</v>
      </c>
      <c r="AH417" s="160">
        <f t="shared" si="192"/>
        <v>2854.1460000000002</v>
      </c>
      <c r="AI417" s="135">
        <f t="shared" si="193"/>
        <v>1.4572485079599991E-2</v>
      </c>
      <c r="AJ417" s="135">
        <f t="shared" si="194"/>
        <v>7.2530627375053697E-2</v>
      </c>
      <c r="AK417" s="135">
        <f t="shared" si="195"/>
        <v>0.90883788005238697</v>
      </c>
      <c r="AL417" s="135">
        <f t="shared" si="196"/>
        <v>4.0590074929593651E-3</v>
      </c>
      <c r="AM417" s="135">
        <f t="shared" si="197"/>
        <v>0</v>
      </c>
      <c r="AN417" s="135">
        <f t="shared" si="198"/>
        <v>0</v>
      </c>
      <c r="AO417" s="135">
        <f t="shared" si="199"/>
        <v>0</v>
      </c>
      <c r="AP417" s="159">
        <f>IFERROR(VLOOKUP(A417,人口!$A$2:$E$1748,5,0),0)</f>
        <v>2577</v>
      </c>
      <c r="AQ417" s="159">
        <f t="shared" si="174"/>
        <v>1</v>
      </c>
      <c r="AR417" s="159">
        <f t="shared" si="175"/>
        <v>0</v>
      </c>
      <c r="AS417" s="159">
        <f t="shared" si="176"/>
        <v>0</v>
      </c>
      <c r="AT417" s="159">
        <f t="shared" si="177"/>
        <v>0</v>
      </c>
      <c r="AU417" s="159">
        <f t="shared" si="178"/>
        <v>0</v>
      </c>
      <c r="AV417" s="159">
        <f t="shared" si="179"/>
        <v>0</v>
      </c>
      <c r="AW417" s="159">
        <f t="shared" si="180"/>
        <v>0</v>
      </c>
      <c r="AX417" s="159">
        <f t="shared" si="200"/>
        <v>0</v>
      </c>
      <c r="AY417" s="159" t="str">
        <f t="shared" si="201"/>
        <v>5千人未満の市町村平均</v>
      </c>
      <c r="AZ417" s="159"/>
    </row>
    <row r="418" spans="1:52" x14ac:dyDescent="0.3">
      <c r="A418" t="str">
        <f t="shared" si="181"/>
        <v>07545</v>
      </c>
      <c r="B418" s="158" t="str">
        <f t="shared" si="182"/>
        <v>07545</v>
      </c>
      <c r="C418">
        <v>7</v>
      </c>
      <c r="D418" t="s">
        <v>34</v>
      </c>
      <c r="E418">
        <v>7545</v>
      </c>
      <c r="F418" t="s">
        <v>1800</v>
      </c>
      <c r="G418">
        <v>79.474999999999994</v>
      </c>
      <c r="H418">
        <v>37.1</v>
      </c>
      <c r="I418">
        <v>105.062</v>
      </c>
      <c r="J418">
        <v>48.850999999999999</v>
      </c>
      <c r="K418">
        <v>462.6</v>
      </c>
      <c r="L418">
        <v>1360.229</v>
      </c>
      <c r="M418">
        <v>0.84199999999999997</v>
      </c>
      <c r="N418">
        <v>5.5069999999999997</v>
      </c>
      <c r="O418">
        <v>0</v>
      </c>
      <c r="P418">
        <v>0</v>
      </c>
      <c r="Q418">
        <v>0</v>
      </c>
      <c r="R418">
        <v>0</v>
      </c>
      <c r="S418">
        <v>0</v>
      </c>
      <c r="T418">
        <v>0</v>
      </c>
      <c r="U418">
        <v>0</v>
      </c>
      <c r="V418">
        <v>0.54800000000000004</v>
      </c>
      <c r="W418">
        <v>4.9340000000000002</v>
      </c>
      <c r="Y418" t="str">
        <f t="shared" si="183"/>
        <v>福島県</v>
      </c>
      <c r="Z418" t="str">
        <f t="shared" si="184"/>
        <v>福島県大熊町</v>
      </c>
      <c r="AA418" s="159">
        <f t="shared" si="185"/>
        <v>105.062</v>
      </c>
      <c r="AB418" s="159">
        <f t="shared" si="186"/>
        <v>48.850999999999999</v>
      </c>
      <c r="AC418" s="159">
        <f t="shared" si="187"/>
        <v>1360.229</v>
      </c>
      <c r="AD418" s="159">
        <f t="shared" si="188"/>
        <v>5.5069999999999997</v>
      </c>
      <c r="AE418" s="159">
        <f t="shared" si="189"/>
        <v>0</v>
      </c>
      <c r="AF418" s="159">
        <f t="shared" si="190"/>
        <v>0</v>
      </c>
      <c r="AG418" s="159">
        <f t="shared" si="191"/>
        <v>0</v>
      </c>
      <c r="AH418" s="160">
        <f t="shared" si="192"/>
        <v>1519.6490000000001</v>
      </c>
      <c r="AI418" s="135">
        <f t="shared" si="193"/>
        <v>6.9135701731123433E-2</v>
      </c>
      <c r="AJ418" s="135">
        <f t="shared" si="194"/>
        <v>3.2146239032829288E-2</v>
      </c>
      <c r="AK418" s="135">
        <f t="shared" si="195"/>
        <v>0.89509419609396634</v>
      </c>
      <c r="AL418" s="135">
        <f t="shared" si="196"/>
        <v>3.6238631420808351E-3</v>
      </c>
      <c r="AM418" s="135">
        <f t="shared" si="197"/>
        <v>0</v>
      </c>
      <c r="AN418" s="135">
        <f t="shared" si="198"/>
        <v>0</v>
      </c>
      <c r="AO418" s="135">
        <f t="shared" si="199"/>
        <v>0</v>
      </c>
      <c r="AP418" s="159">
        <f>IFERROR(VLOOKUP(A418,人口!$A$2:$E$1748,5,0),0)</f>
        <v>10313</v>
      </c>
      <c r="AQ418" s="159">
        <f t="shared" si="174"/>
        <v>0</v>
      </c>
      <c r="AR418" s="159">
        <f t="shared" si="175"/>
        <v>0</v>
      </c>
      <c r="AS418" s="159">
        <f t="shared" si="176"/>
        <v>1</v>
      </c>
      <c r="AT418" s="159">
        <f t="shared" si="177"/>
        <v>0</v>
      </c>
      <c r="AU418" s="159">
        <f t="shared" si="178"/>
        <v>0</v>
      </c>
      <c r="AV418" s="159">
        <f t="shared" si="179"/>
        <v>0</v>
      </c>
      <c r="AW418" s="159">
        <f t="shared" si="180"/>
        <v>0</v>
      </c>
      <c r="AX418" s="159">
        <f t="shared" si="200"/>
        <v>0</v>
      </c>
      <c r="AY418" s="159" t="str">
        <f t="shared" si="201"/>
        <v>1万～3万人未満の市町村平均</v>
      </c>
      <c r="AZ418" s="159"/>
    </row>
    <row r="419" spans="1:52" x14ac:dyDescent="0.3">
      <c r="A419" t="str">
        <f t="shared" si="181"/>
        <v>07546</v>
      </c>
      <c r="B419" s="158" t="str">
        <f t="shared" si="182"/>
        <v>07546</v>
      </c>
      <c r="C419">
        <v>7</v>
      </c>
      <c r="D419" t="s">
        <v>34</v>
      </c>
      <c r="E419">
        <v>7546</v>
      </c>
      <c r="F419" t="s">
        <v>1809</v>
      </c>
      <c r="G419">
        <v>48.22</v>
      </c>
      <c r="H419">
        <v>5.6760000000000002</v>
      </c>
      <c r="I419">
        <v>63.000999999999998</v>
      </c>
      <c r="J419">
        <v>7.383</v>
      </c>
      <c r="K419">
        <v>328.9</v>
      </c>
      <c r="L419">
        <v>779.56200000000001</v>
      </c>
      <c r="M419">
        <v>5.1999999999999998E-2</v>
      </c>
      <c r="N419">
        <v>0.33800000000000002</v>
      </c>
      <c r="O419">
        <v>0</v>
      </c>
      <c r="P419">
        <v>0</v>
      </c>
      <c r="Q419">
        <v>0</v>
      </c>
      <c r="R419">
        <v>0</v>
      </c>
      <c r="S419">
        <v>0</v>
      </c>
      <c r="T419">
        <v>0</v>
      </c>
      <c r="U419">
        <v>0</v>
      </c>
      <c r="V419">
        <v>0.41099999999999998</v>
      </c>
      <c r="W419">
        <v>3.58</v>
      </c>
      <c r="Y419" t="str">
        <f t="shared" si="183"/>
        <v>福島県</v>
      </c>
      <c r="Z419" t="str">
        <f t="shared" si="184"/>
        <v>福島県双葉町</v>
      </c>
      <c r="AA419" s="159">
        <f t="shared" si="185"/>
        <v>63.000999999999998</v>
      </c>
      <c r="AB419" s="159">
        <f t="shared" si="186"/>
        <v>7.383</v>
      </c>
      <c r="AC419" s="159">
        <f t="shared" si="187"/>
        <v>779.56200000000001</v>
      </c>
      <c r="AD419" s="159">
        <f t="shared" si="188"/>
        <v>0.33800000000000002</v>
      </c>
      <c r="AE419" s="159">
        <f t="shared" si="189"/>
        <v>0</v>
      </c>
      <c r="AF419" s="159">
        <f t="shared" si="190"/>
        <v>0</v>
      </c>
      <c r="AG419" s="159">
        <f t="shared" si="191"/>
        <v>0</v>
      </c>
      <c r="AH419" s="160">
        <f t="shared" si="192"/>
        <v>850.28399999999999</v>
      </c>
      <c r="AI419" s="135">
        <f t="shared" si="193"/>
        <v>7.4094067393953078E-2</v>
      </c>
      <c r="AJ419" s="135">
        <f t="shared" si="194"/>
        <v>8.6829812156879356E-3</v>
      </c>
      <c r="AK419" s="135">
        <f t="shared" si="195"/>
        <v>0.91682543714805875</v>
      </c>
      <c r="AL419" s="135">
        <f t="shared" si="196"/>
        <v>3.9751424230021973E-4</v>
      </c>
      <c r="AM419" s="135">
        <f t="shared" si="197"/>
        <v>0</v>
      </c>
      <c r="AN419" s="135">
        <f t="shared" si="198"/>
        <v>0</v>
      </c>
      <c r="AO419" s="135">
        <f t="shared" si="199"/>
        <v>0</v>
      </c>
      <c r="AP419" s="159">
        <f>IFERROR(VLOOKUP(A419,人口!$A$2:$E$1748,5,0),0)</f>
        <v>5911</v>
      </c>
      <c r="AQ419" s="159">
        <f t="shared" si="174"/>
        <v>0</v>
      </c>
      <c r="AR419" s="159">
        <f t="shared" si="175"/>
        <v>1</v>
      </c>
      <c r="AS419" s="159">
        <f t="shared" si="176"/>
        <v>0</v>
      </c>
      <c r="AT419" s="159">
        <f t="shared" si="177"/>
        <v>0</v>
      </c>
      <c r="AU419" s="159">
        <f t="shared" si="178"/>
        <v>0</v>
      </c>
      <c r="AV419" s="159">
        <f t="shared" si="179"/>
        <v>0</v>
      </c>
      <c r="AW419" s="159">
        <f t="shared" si="180"/>
        <v>0</v>
      </c>
      <c r="AX419" s="159">
        <f t="shared" si="200"/>
        <v>0</v>
      </c>
      <c r="AY419" s="159" t="str">
        <f t="shared" si="201"/>
        <v>5千～1万人未満の市町村平均</v>
      </c>
      <c r="AZ419" s="159"/>
    </row>
    <row r="420" spans="1:52" x14ac:dyDescent="0.3">
      <c r="A420" t="str">
        <f t="shared" si="181"/>
        <v>07547</v>
      </c>
      <c r="B420" s="158" t="str">
        <f t="shared" si="182"/>
        <v>07547</v>
      </c>
      <c r="C420">
        <v>7</v>
      </c>
      <c r="D420" t="s">
        <v>34</v>
      </c>
      <c r="E420">
        <v>7547</v>
      </c>
      <c r="F420" t="s">
        <v>1816</v>
      </c>
      <c r="G420">
        <v>104.922</v>
      </c>
      <c r="H420">
        <v>375.78399999999999</v>
      </c>
      <c r="I420">
        <v>137.096</v>
      </c>
      <c r="J420">
        <v>488.61799999999999</v>
      </c>
      <c r="K420">
        <v>1183.8</v>
      </c>
      <c r="L420">
        <v>3316.09</v>
      </c>
      <c r="M420">
        <v>3.8319999999999999</v>
      </c>
      <c r="N420">
        <v>21.215</v>
      </c>
      <c r="O420">
        <v>0</v>
      </c>
      <c r="P420">
        <v>0</v>
      </c>
      <c r="Q420">
        <v>0</v>
      </c>
      <c r="R420">
        <v>0</v>
      </c>
      <c r="S420">
        <v>0</v>
      </c>
      <c r="T420">
        <v>0</v>
      </c>
      <c r="U420">
        <v>0</v>
      </c>
      <c r="V420">
        <v>0.96499999999999997</v>
      </c>
      <c r="W420">
        <v>10.613</v>
      </c>
      <c r="Y420" t="str">
        <f t="shared" si="183"/>
        <v>福島県</v>
      </c>
      <c r="Z420" t="str">
        <f t="shared" si="184"/>
        <v>福島県浪江町</v>
      </c>
      <c r="AA420" s="159">
        <f t="shared" si="185"/>
        <v>137.096</v>
      </c>
      <c r="AB420" s="159">
        <f t="shared" si="186"/>
        <v>488.61799999999999</v>
      </c>
      <c r="AC420" s="159">
        <f t="shared" si="187"/>
        <v>3316.09</v>
      </c>
      <c r="AD420" s="159">
        <f t="shared" si="188"/>
        <v>21.215</v>
      </c>
      <c r="AE420" s="159">
        <f t="shared" si="189"/>
        <v>0</v>
      </c>
      <c r="AF420" s="159">
        <f t="shared" si="190"/>
        <v>0</v>
      </c>
      <c r="AG420" s="159">
        <f t="shared" si="191"/>
        <v>0</v>
      </c>
      <c r="AH420" s="160">
        <f t="shared" si="192"/>
        <v>3963.0190000000002</v>
      </c>
      <c r="AI420" s="135">
        <f t="shared" si="193"/>
        <v>3.4593828593806893E-2</v>
      </c>
      <c r="AJ420" s="135">
        <f t="shared" si="194"/>
        <v>0.12329438743543747</v>
      </c>
      <c r="AK420" s="135">
        <f t="shared" si="195"/>
        <v>0.83675854190958965</v>
      </c>
      <c r="AL420" s="135">
        <f t="shared" si="196"/>
        <v>5.3532420611659944E-3</v>
      </c>
      <c r="AM420" s="135">
        <f t="shared" si="197"/>
        <v>0</v>
      </c>
      <c r="AN420" s="135">
        <f t="shared" si="198"/>
        <v>0</v>
      </c>
      <c r="AO420" s="135">
        <f t="shared" si="199"/>
        <v>0</v>
      </c>
      <c r="AP420" s="159">
        <f>IFERROR(VLOOKUP(A420,人口!$A$2:$E$1748,5,0),0)</f>
        <v>17166</v>
      </c>
      <c r="AQ420" s="159">
        <f t="shared" si="174"/>
        <v>0</v>
      </c>
      <c r="AR420" s="159">
        <f t="shared" si="175"/>
        <v>0</v>
      </c>
      <c r="AS420" s="159">
        <f t="shared" si="176"/>
        <v>1</v>
      </c>
      <c r="AT420" s="159">
        <f t="shared" si="177"/>
        <v>0</v>
      </c>
      <c r="AU420" s="159">
        <f t="shared" si="178"/>
        <v>0</v>
      </c>
      <c r="AV420" s="159">
        <f t="shared" si="179"/>
        <v>0</v>
      </c>
      <c r="AW420" s="159">
        <f t="shared" si="180"/>
        <v>0</v>
      </c>
      <c r="AX420" s="159">
        <f t="shared" si="200"/>
        <v>0</v>
      </c>
      <c r="AY420" s="159" t="str">
        <f t="shared" si="201"/>
        <v>1万～3万人未満の市町村平均</v>
      </c>
      <c r="AZ420" s="159"/>
    </row>
    <row r="421" spans="1:52" x14ac:dyDescent="0.3">
      <c r="A421" t="str">
        <f t="shared" si="181"/>
        <v>07548</v>
      </c>
      <c r="B421" s="158" t="str">
        <f t="shared" si="182"/>
        <v>07548</v>
      </c>
      <c r="C421">
        <v>7</v>
      </c>
      <c r="D421" t="s">
        <v>34</v>
      </c>
      <c r="E421">
        <v>7548</v>
      </c>
      <c r="F421" t="s">
        <v>1823</v>
      </c>
      <c r="G421">
        <v>22.096</v>
      </c>
      <c r="H421">
        <v>58.011000000000003</v>
      </c>
      <c r="I421">
        <v>29.14</v>
      </c>
      <c r="J421">
        <v>76.108000000000004</v>
      </c>
      <c r="K421">
        <v>459.3</v>
      </c>
      <c r="L421">
        <v>1453.713</v>
      </c>
      <c r="M421">
        <v>1.198</v>
      </c>
      <c r="N421">
        <v>6.6310000000000002</v>
      </c>
      <c r="O421">
        <v>0</v>
      </c>
      <c r="P421">
        <v>0</v>
      </c>
      <c r="Q421">
        <v>0</v>
      </c>
      <c r="R421">
        <v>0</v>
      </c>
      <c r="S421">
        <v>0</v>
      </c>
      <c r="T421">
        <v>0</v>
      </c>
      <c r="U421">
        <v>0</v>
      </c>
      <c r="V421">
        <v>7.0000000000000007E-2</v>
      </c>
      <c r="W421">
        <v>0.79600000000000004</v>
      </c>
      <c r="Y421" t="str">
        <f t="shared" si="183"/>
        <v>福島県</v>
      </c>
      <c r="Z421" t="str">
        <f t="shared" si="184"/>
        <v>福島県葛尾村</v>
      </c>
      <c r="AA421" s="159">
        <f t="shared" si="185"/>
        <v>29.14</v>
      </c>
      <c r="AB421" s="159">
        <f t="shared" si="186"/>
        <v>76.108000000000004</v>
      </c>
      <c r="AC421" s="159">
        <f t="shared" si="187"/>
        <v>1453.713</v>
      </c>
      <c r="AD421" s="159">
        <f t="shared" si="188"/>
        <v>6.6310000000000002</v>
      </c>
      <c r="AE421" s="159">
        <f t="shared" si="189"/>
        <v>0</v>
      </c>
      <c r="AF421" s="159">
        <f t="shared" si="190"/>
        <v>0</v>
      </c>
      <c r="AG421" s="159">
        <f t="shared" si="191"/>
        <v>0</v>
      </c>
      <c r="AH421" s="160">
        <f t="shared" si="192"/>
        <v>1565.5920000000001</v>
      </c>
      <c r="AI421" s="135">
        <f t="shared" si="193"/>
        <v>1.8612767566517967E-2</v>
      </c>
      <c r="AJ421" s="135">
        <f t="shared" si="194"/>
        <v>4.8612920863162302E-2</v>
      </c>
      <c r="AK421" s="135">
        <f t="shared" si="195"/>
        <v>0.92853885303450701</v>
      </c>
      <c r="AL421" s="135">
        <f t="shared" si="196"/>
        <v>4.2354585358126513E-3</v>
      </c>
      <c r="AM421" s="135">
        <f t="shared" si="197"/>
        <v>0</v>
      </c>
      <c r="AN421" s="135">
        <f t="shared" si="198"/>
        <v>0</v>
      </c>
      <c r="AO421" s="135">
        <f t="shared" si="199"/>
        <v>0</v>
      </c>
      <c r="AP421" s="159">
        <f>IFERROR(VLOOKUP(A421,人口!$A$2:$E$1748,5,0),0)</f>
        <v>1408</v>
      </c>
      <c r="AQ421" s="159">
        <f t="shared" si="174"/>
        <v>1</v>
      </c>
      <c r="AR421" s="159">
        <f t="shared" si="175"/>
        <v>0</v>
      </c>
      <c r="AS421" s="159">
        <f t="shared" si="176"/>
        <v>0</v>
      </c>
      <c r="AT421" s="159">
        <f t="shared" si="177"/>
        <v>0</v>
      </c>
      <c r="AU421" s="159">
        <f t="shared" si="178"/>
        <v>0</v>
      </c>
      <c r="AV421" s="159">
        <f t="shared" si="179"/>
        <v>0</v>
      </c>
      <c r="AW421" s="159">
        <f t="shared" si="180"/>
        <v>0</v>
      </c>
      <c r="AX421" s="159">
        <f t="shared" si="200"/>
        <v>0</v>
      </c>
      <c r="AY421" s="159" t="str">
        <f t="shared" si="201"/>
        <v>5千人未満の市町村平均</v>
      </c>
      <c r="AZ421" s="159"/>
    </row>
    <row r="422" spans="1:52" x14ac:dyDescent="0.3">
      <c r="A422" t="str">
        <f t="shared" si="181"/>
        <v>07561</v>
      </c>
      <c r="B422" s="158" t="str">
        <f t="shared" si="182"/>
        <v>07561</v>
      </c>
      <c r="C422">
        <v>7</v>
      </c>
      <c r="D422" t="s">
        <v>34</v>
      </c>
      <c r="E422">
        <v>7561</v>
      </c>
      <c r="F422" t="s">
        <v>1828</v>
      </c>
      <c r="G422">
        <v>55.624000000000002</v>
      </c>
      <c r="H422">
        <v>334.28699999999998</v>
      </c>
      <c r="I422">
        <v>71.856999999999999</v>
      </c>
      <c r="J422">
        <v>429.774</v>
      </c>
      <c r="K422">
        <v>8.4</v>
      </c>
      <c r="L422">
        <v>24.631</v>
      </c>
      <c r="M422">
        <v>0</v>
      </c>
      <c r="N422">
        <v>0</v>
      </c>
      <c r="O422">
        <v>0</v>
      </c>
      <c r="P422">
        <v>0</v>
      </c>
      <c r="Q422">
        <v>0</v>
      </c>
      <c r="R422">
        <v>0</v>
      </c>
      <c r="S422">
        <v>0</v>
      </c>
      <c r="T422">
        <v>0</v>
      </c>
      <c r="U422">
        <v>0</v>
      </c>
      <c r="V422">
        <v>0.38100000000000001</v>
      </c>
      <c r="W422">
        <v>5.4329999999999998</v>
      </c>
      <c r="Y422" t="str">
        <f t="shared" si="183"/>
        <v>福島県</v>
      </c>
      <c r="Z422" t="str">
        <f t="shared" si="184"/>
        <v>福島県新地町</v>
      </c>
      <c r="AA422" s="159">
        <f t="shared" si="185"/>
        <v>71.856999999999999</v>
      </c>
      <c r="AB422" s="159">
        <f t="shared" si="186"/>
        <v>429.774</v>
      </c>
      <c r="AC422" s="159">
        <f t="shared" si="187"/>
        <v>24.631</v>
      </c>
      <c r="AD422" s="159">
        <f t="shared" si="188"/>
        <v>0</v>
      </c>
      <c r="AE422" s="159">
        <f t="shared" si="189"/>
        <v>0</v>
      </c>
      <c r="AF422" s="159">
        <f t="shared" si="190"/>
        <v>0</v>
      </c>
      <c r="AG422" s="159">
        <f t="shared" si="191"/>
        <v>0</v>
      </c>
      <c r="AH422" s="160">
        <f t="shared" si="192"/>
        <v>526.26199999999994</v>
      </c>
      <c r="AI422" s="135">
        <f t="shared" si="193"/>
        <v>0.13654225461842201</v>
      </c>
      <c r="AJ422" s="135">
        <f t="shared" si="194"/>
        <v>0.81665406204514113</v>
      </c>
      <c r="AK422" s="135">
        <f t="shared" si="195"/>
        <v>4.6803683336436988E-2</v>
      </c>
      <c r="AL422" s="135">
        <f t="shared" si="196"/>
        <v>0</v>
      </c>
      <c r="AM422" s="135">
        <f t="shared" si="197"/>
        <v>0</v>
      </c>
      <c r="AN422" s="135">
        <f t="shared" si="198"/>
        <v>0</v>
      </c>
      <c r="AO422" s="135">
        <f t="shared" si="199"/>
        <v>0</v>
      </c>
      <c r="AP422" s="159">
        <f>IFERROR(VLOOKUP(A422,人口!$A$2:$E$1748,5,0),0)</f>
        <v>7980</v>
      </c>
      <c r="AQ422" s="159">
        <f t="shared" si="174"/>
        <v>0</v>
      </c>
      <c r="AR422" s="159">
        <f t="shared" si="175"/>
        <v>1</v>
      </c>
      <c r="AS422" s="159">
        <f t="shared" si="176"/>
        <v>0</v>
      </c>
      <c r="AT422" s="159">
        <f t="shared" si="177"/>
        <v>0</v>
      </c>
      <c r="AU422" s="159">
        <f t="shared" si="178"/>
        <v>0</v>
      </c>
      <c r="AV422" s="159">
        <f t="shared" si="179"/>
        <v>0</v>
      </c>
      <c r="AW422" s="159">
        <f t="shared" si="180"/>
        <v>0</v>
      </c>
      <c r="AX422" s="159">
        <f t="shared" si="200"/>
        <v>0</v>
      </c>
      <c r="AY422" s="159" t="str">
        <f t="shared" si="201"/>
        <v>5千～1万人未満の市町村平均</v>
      </c>
      <c r="AZ422" s="159"/>
    </row>
    <row r="423" spans="1:52" x14ac:dyDescent="0.3">
      <c r="A423" t="str">
        <f t="shared" si="181"/>
        <v>07564</v>
      </c>
      <c r="B423" s="158" t="str">
        <f t="shared" si="182"/>
        <v>07564</v>
      </c>
      <c r="C423">
        <v>7</v>
      </c>
      <c r="D423" t="s">
        <v>34</v>
      </c>
      <c r="E423">
        <v>7564</v>
      </c>
      <c r="F423" t="s">
        <v>1835</v>
      </c>
      <c r="G423">
        <v>62.814999999999998</v>
      </c>
      <c r="H423">
        <v>312.85500000000002</v>
      </c>
      <c r="I423">
        <v>81.72</v>
      </c>
      <c r="J423">
        <v>405.32499999999999</v>
      </c>
      <c r="K423">
        <v>1526.5</v>
      </c>
      <c r="L423">
        <v>4363.7030000000004</v>
      </c>
      <c r="M423">
        <v>1.78</v>
      </c>
      <c r="N423">
        <v>9.8539999999999992</v>
      </c>
      <c r="O423">
        <v>0</v>
      </c>
      <c r="P423">
        <v>0</v>
      </c>
      <c r="Q423">
        <v>0</v>
      </c>
      <c r="R423">
        <v>0</v>
      </c>
      <c r="S423">
        <v>0</v>
      </c>
      <c r="T423">
        <v>0</v>
      </c>
      <c r="U423">
        <v>0</v>
      </c>
      <c r="V423">
        <v>0.28799999999999998</v>
      </c>
      <c r="W423">
        <v>3.238</v>
      </c>
      <c r="Y423" t="str">
        <f t="shared" si="183"/>
        <v>福島県</v>
      </c>
      <c r="Z423" t="str">
        <f t="shared" si="184"/>
        <v>福島県飯舘村</v>
      </c>
      <c r="AA423" s="159">
        <f t="shared" si="185"/>
        <v>81.72</v>
      </c>
      <c r="AB423" s="159">
        <f t="shared" si="186"/>
        <v>405.32499999999999</v>
      </c>
      <c r="AC423" s="159">
        <f t="shared" si="187"/>
        <v>4363.7030000000004</v>
      </c>
      <c r="AD423" s="159">
        <f t="shared" si="188"/>
        <v>9.8539999999999992</v>
      </c>
      <c r="AE423" s="159">
        <f t="shared" si="189"/>
        <v>0</v>
      </c>
      <c r="AF423" s="159">
        <f t="shared" si="190"/>
        <v>0</v>
      </c>
      <c r="AG423" s="159">
        <f t="shared" si="191"/>
        <v>0</v>
      </c>
      <c r="AH423" s="160">
        <f t="shared" si="192"/>
        <v>4860.6020000000008</v>
      </c>
      <c r="AI423" s="135">
        <f t="shared" si="193"/>
        <v>1.6812732250038161E-2</v>
      </c>
      <c r="AJ423" s="135">
        <f t="shared" si="194"/>
        <v>8.3389876398026405E-2</v>
      </c>
      <c r="AK423" s="135">
        <f t="shared" si="195"/>
        <v>0.8977700704562932</v>
      </c>
      <c r="AL423" s="135">
        <f t="shared" si="196"/>
        <v>2.0273208956421442E-3</v>
      </c>
      <c r="AM423" s="135">
        <f t="shared" si="197"/>
        <v>0</v>
      </c>
      <c r="AN423" s="135">
        <f t="shared" si="198"/>
        <v>0</v>
      </c>
      <c r="AO423" s="135">
        <f t="shared" si="199"/>
        <v>0</v>
      </c>
      <c r="AP423" s="159">
        <f>IFERROR(VLOOKUP(A423,人口!$A$2:$E$1748,5,0),0)</f>
        <v>5467</v>
      </c>
      <c r="AQ423" s="159">
        <f t="shared" si="174"/>
        <v>0</v>
      </c>
      <c r="AR423" s="159">
        <f t="shared" si="175"/>
        <v>1</v>
      </c>
      <c r="AS423" s="159">
        <f t="shared" si="176"/>
        <v>0</v>
      </c>
      <c r="AT423" s="159">
        <f t="shared" si="177"/>
        <v>0</v>
      </c>
      <c r="AU423" s="159">
        <f t="shared" si="178"/>
        <v>0</v>
      </c>
      <c r="AV423" s="159">
        <f t="shared" si="179"/>
        <v>0</v>
      </c>
      <c r="AW423" s="159">
        <f t="shared" si="180"/>
        <v>0</v>
      </c>
      <c r="AX423" s="159">
        <f t="shared" si="200"/>
        <v>0</v>
      </c>
      <c r="AY423" s="159" t="str">
        <f t="shared" si="201"/>
        <v>5千～1万人未満の市町村平均</v>
      </c>
      <c r="AZ423" s="159"/>
    </row>
    <row r="424" spans="1:52" x14ac:dyDescent="0.3">
      <c r="A424" t="str">
        <f t="shared" si="181"/>
        <v>099</v>
      </c>
      <c r="B424" s="158" t="str">
        <f t="shared" si="182"/>
        <v>099</v>
      </c>
      <c r="C424">
        <v>8</v>
      </c>
      <c r="D424" t="s">
        <v>35</v>
      </c>
      <c r="E424">
        <v>99</v>
      </c>
      <c r="Y424" t="str">
        <f t="shared" si="183"/>
        <v>茨城県</v>
      </c>
      <c r="Z424" t="str">
        <f t="shared" si="184"/>
        <v>茨城県</v>
      </c>
      <c r="AA424" s="159">
        <f t="shared" si="185"/>
        <v>0</v>
      </c>
      <c r="AB424" s="159">
        <f t="shared" si="186"/>
        <v>0</v>
      </c>
      <c r="AC424" s="159">
        <f t="shared" si="187"/>
        <v>0</v>
      </c>
      <c r="AD424" s="159">
        <f t="shared" si="188"/>
        <v>0</v>
      </c>
      <c r="AE424" s="159">
        <f t="shared" si="189"/>
        <v>0</v>
      </c>
      <c r="AF424" s="159">
        <f t="shared" si="190"/>
        <v>0</v>
      </c>
      <c r="AG424" s="159">
        <f t="shared" si="191"/>
        <v>0</v>
      </c>
      <c r="AH424" s="160">
        <f t="shared" si="192"/>
        <v>0</v>
      </c>
      <c r="AI424" s="135" t="str">
        <f t="shared" si="193"/>
        <v/>
      </c>
      <c r="AJ424" s="135" t="str">
        <f t="shared" si="194"/>
        <v/>
      </c>
      <c r="AK424" s="135" t="str">
        <f t="shared" si="195"/>
        <v/>
      </c>
      <c r="AL424" s="135" t="str">
        <f t="shared" si="196"/>
        <v/>
      </c>
      <c r="AM424" s="135" t="str">
        <f t="shared" si="197"/>
        <v/>
      </c>
      <c r="AN424" s="135" t="str">
        <f t="shared" si="198"/>
        <v/>
      </c>
      <c r="AO424" s="135" t="str">
        <f t="shared" si="199"/>
        <v/>
      </c>
      <c r="AP424" s="159">
        <f>IFERROR(VLOOKUP(A424,人口!$A$2:$E$1748,5,0),0)</f>
        <v>0</v>
      </c>
      <c r="AQ424" s="159">
        <f t="shared" si="174"/>
        <v>0</v>
      </c>
      <c r="AR424" s="159">
        <f t="shared" si="175"/>
        <v>0</v>
      </c>
      <c r="AS424" s="159">
        <f t="shared" si="176"/>
        <v>0</v>
      </c>
      <c r="AT424" s="159">
        <f t="shared" si="177"/>
        <v>0</v>
      </c>
      <c r="AU424" s="159">
        <f t="shared" si="178"/>
        <v>0</v>
      </c>
      <c r="AV424" s="159">
        <f t="shared" si="179"/>
        <v>0</v>
      </c>
      <c r="AW424" s="159">
        <f t="shared" si="180"/>
        <v>0</v>
      </c>
      <c r="AX424" s="159">
        <f t="shared" si="200"/>
        <v>0</v>
      </c>
      <c r="AY424" s="159" t="str">
        <f t="shared" si="201"/>
        <v/>
      </c>
      <c r="AZ424" s="159"/>
    </row>
    <row r="425" spans="1:52" x14ac:dyDescent="0.3">
      <c r="A425" t="str">
        <f t="shared" si="181"/>
        <v>08201</v>
      </c>
      <c r="B425" s="158" t="str">
        <f t="shared" si="182"/>
        <v>08201</v>
      </c>
      <c r="C425">
        <v>8</v>
      </c>
      <c r="D425" t="s">
        <v>35</v>
      </c>
      <c r="E425">
        <v>8201</v>
      </c>
      <c r="F425" t="s">
        <v>82</v>
      </c>
      <c r="G425">
        <v>1056.8520000000001</v>
      </c>
      <c r="H425">
        <v>1150.288</v>
      </c>
      <c r="I425">
        <v>1453.346</v>
      </c>
      <c r="J425">
        <v>1571.193</v>
      </c>
      <c r="K425">
        <v>3.6</v>
      </c>
      <c r="L425">
        <v>5.9960000000000004</v>
      </c>
      <c r="M425">
        <v>0</v>
      </c>
      <c r="N425">
        <v>0</v>
      </c>
      <c r="O425">
        <v>0</v>
      </c>
      <c r="P425">
        <v>0</v>
      </c>
      <c r="Q425">
        <v>0</v>
      </c>
      <c r="R425">
        <v>0</v>
      </c>
      <c r="S425">
        <v>0</v>
      </c>
      <c r="T425">
        <v>0</v>
      </c>
      <c r="U425">
        <v>0</v>
      </c>
      <c r="V425">
        <v>12.18</v>
      </c>
      <c r="W425">
        <v>119.851</v>
      </c>
      <c r="Y425" t="str">
        <f t="shared" si="183"/>
        <v>茨城県</v>
      </c>
      <c r="Z425" t="str">
        <f t="shared" si="184"/>
        <v>茨城県水戸市</v>
      </c>
      <c r="AA425" s="159">
        <f t="shared" si="185"/>
        <v>1453.346</v>
      </c>
      <c r="AB425" s="159">
        <f t="shared" si="186"/>
        <v>1571.193</v>
      </c>
      <c r="AC425" s="159">
        <f t="shared" si="187"/>
        <v>5.9960000000000004</v>
      </c>
      <c r="AD425" s="159">
        <f t="shared" si="188"/>
        <v>0</v>
      </c>
      <c r="AE425" s="159">
        <f t="shared" si="189"/>
        <v>0</v>
      </c>
      <c r="AF425" s="159">
        <f t="shared" si="190"/>
        <v>0</v>
      </c>
      <c r="AG425" s="159">
        <f t="shared" si="191"/>
        <v>0</v>
      </c>
      <c r="AH425" s="160">
        <f t="shared" si="192"/>
        <v>3030.5349999999999</v>
      </c>
      <c r="AI425" s="135">
        <f t="shared" si="193"/>
        <v>0.47956746911023962</v>
      </c>
      <c r="AJ425" s="135">
        <f t="shared" si="194"/>
        <v>0.51845400234612038</v>
      </c>
      <c r="AK425" s="135">
        <f t="shared" si="195"/>
        <v>1.9785285436399844E-3</v>
      </c>
      <c r="AL425" s="135">
        <f t="shared" si="196"/>
        <v>0</v>
      </c>
      <c r="AM425" s="135">
        <f t="shared" si="197"/>
        <v>0</v>
      </c>
      <c r="AN425" s="135">
        <f t="shared" si="198"/>
        <v>0</v>
      </c>
      <c r="AO425" s="135">
        <f t="shared" si="199"/>
        <v>0</v>
      </c>
      <c r="AP425" s="159">
        <f>IFERROR(VLOOKUP(A425,人口!$A$2:$E$1748,5,0),0)</f>
        <v>271912</v>
      </c>
      <c r="AQ425" s="159">
        <f t="shared" si="174"/>
        <v>0</v>
      </c>
      <c r="AR425" s="159">
        <f t="shared" si="175"/>
        <v>0</v>
      </c>
      <c r="AS425" s="159">
        <f t="shared" si="176"/>
        <v>0</v>
      </c>
      <c r="AT425" s="159">
        <f t="shared" si="177"/>
        <v>0</v>
      </c>
      <c r="AU425" s="159">
        <f t="shared" si="178"/>
        <v>0</v>
      </c>
      <c r="AV425" s="159">
        <f t="shared" si="179"/>
        <v>1</v>
      </c>
      <c r="AW425" s="159">
        <f t="shared" si="180"/>
        <v>0</v>
      </c>
      <c r="AX425" s="159">
        <f t="shared" si="200"/>
        <v>0</v>
      </c>
      <c r="AY425" s="159" t="str">
        <f t="shared" si="201"/>
        <v>20万～50万人未満の市町村平均</v>
      </c>
      <c r="AZ425" s="159"/>
    </row>
    <row r="426" spans="1:52" x14ac:dyDescent="0.3">
      <c r="A426" t="str">
        <f t="shared" si="181"/>
        <v>08202</v>
      </c>
      <c r="B426" s="158" t="str">
        <f t="shared" si="182"/>
        <v>08202</v>
      </c>
      <c r="C426">
        <v>8</v>
      </c>
      <c r="D426" t="s">
        <v>35</v>
      </c>
      <c r="E426">
        <v>8202</v>
      </c>
      <c r="F426" t="s">
        <v>132</v>
      </c>
      <c r="G426">
        <v>748.27200000000005</v>
      </c>
      <c r="H426">
        <v>134.92500000000001</v>
      </c>
      <c r="I426">
        <v>1010.16</v>
      </c>
      <c r="J426">
        <v>181.10499999999999</v>
      </c>
      <c r="K426">
        <v>463.1</v>
      </c>
      <c r="L426">
        <v>1131.9590000000001</v>
      </c>
      <c r="M426">
        <v>9.5000000000000001E-2</v>
      </c>
      <c r="N426">
        <v>0.496</v>
      </c>
      <c r="O426">
        <v>0</v>
      </c>
      <c r="P426">
        <v>0</v>
      </c>
      <c r="Q426">
        <v>0</v>
      </c>
      <c r="R426">
        <v>0</v>
      </c>
      <c r="S426">
        <v>0</v>
      </c>
      <c r="T426">
        <v>0</v>
      </c>
      <c r="U426">
        <v>0</v>
      </c>
      <c r="V426">
        <v>8.0340000000000007</v>
      </c>
      <c r="W426">
        <v>72.944000000000003</v>
      </c>
      <c r="Y426" t="str">
        <f t="shared" si="183"/>
        <v>茨城県</v>
      </c>
      <c r="Z426" t="str">
        <f t="shared" si="184"/>
        <v>茨城県日立市</v>
      </c>
      <c r="AA426" s="159">
        <f t="shared" si="185"/>
        <v>1010.16</v>
      </c>
      <c r="AB426" s="159">
        <f t="shared" si="186"/>
        <v>181.10499999999999</v>
      </c>
      <c r="AC426" s="159">
        <f t="shared" si="187"/>
        <v>1131.9590000000001</v>
      </c>
      <c r="AD426" s="159">
        <f t="shared" si="188"/>
        <v>0.496</v>
      </c>
      <c r="AE426" s="159">
        <f t="shared" si="189"/>
        <v>0</v>
      </c>
      <c r="AF426" s="159">
        <f t="shared" si="190"/>
        <v>0</v>
      </c>
      <c r="AG426" s="159">
        <f t="shared" si="191"/>
        <v>0</v>
      </c>
      <c r="AH426" s="160">
        <f t="shared" si="192"/>
        <v>2323.7200000000003</v>
      </c>
      <c r="AI426" s="135">
        <f t="shared" si="193"/>
        <v>0.43471674728452647</v>
      </c>
      <c r="AJ426" s="135">
        <f t="shared" si="194"/>
        <v>7.7937531199972446E-2</v>
      </c>
      <c r="AK426" s="135">
        <f t="shared" si="195"/>
        <v>0.48713227066944381</v>
      </c>
      <c r="AL426" s="135">
        <f t="shared" si="196"/>
        <v>2.1345084605718415E-4</v>
      </c>
      <c r="AM426" s="135">
        <f t="shared" si="197"/>
        <v>0</v>
      </c>
      <c r="AN426" s="135">
        <f t="shared" si="198"/>
        <v>0</v>
      </c>
      <c r="AO426" s="135">
        <f t="shared" si="199"/>
        <v>0</v>
      </c>
      <c r="AP426" s="159">
        <f>IFERROR(VLOOKUP(A426,人口!$A$2:$E$1748,5,0),0)</f>
        <v>177769</v>
      </c>
      <c r="AQ426" s="159">
        <f t="shared" si="174"/>
        <v>0</v>
      </c>
      <c r="AR426" s="159">
        <f t="shared" si="175"/>
        <v>0</v>
      </c>
      <c r="AS426" s="159">
        <f t="shared" si="176"/>
        <v>0</v>
      </c>
      <c r="AT426" s="159">
        <f t="shared" si="177"/>
        <v>0</v>
      </c>
      <c r="AU426" s="159">
        <f t="shared" si="178"/>
        <v>1</v>
      </c>
      <c r="AV426" s="159">
        <f t="shared" si="179"/>
        <v>0</v>
      </c>
      <c r="AW426" s="159">
        <f t="shared" si="180"/>
        <v>0</v>
      </c>
      <c r="AX426" s="159">
        <f t="shared" si="200"/>
        <v>0</v>
      </c>
      <c r="AY426" s="159" t="str">
        <f t="shared" si="201"/>
        <v>10万～20万人未満の市町村平均</v>
      </c>
      <c r="AZ426" s="159"/>
    </row>
    <row r="427" spans="1:52" x14ac:dyDescent="0.3">
      <c r="A427" t="str">
        <f t="shared" si="181"/>
        <v>08203</v>
      </c>
      <c r="B427" s="158" t="str">
        <f t="shared" si="182"/>
        <v>08203</v>
      </c>
      <c r="C427">
        <v>8</v>
      </c>
      <c r="D427" t="s">
        <v>35</v>
      </c>
      <c r="E427">
        <v>8203</v>
      </c>
      <c r="F427" t="s">
        <v>200</v>
      </c>
      <c r="G427">
        <v>641.81799999999998</v>
      </c>
      <c r="H427">
        <v>609.97500000000002</v>
      </c>
      <c r="I427">
        <v>865.19299999999998</v>
      </c>
      <c r="J427">
        <v>817.26599999999996</v>
      </c>
      <c r="K427">
        <v>9.1</v>
      </c>
      <c r="L427">
        <v>19.96</v>
      </c>
      <c r="M427">
        <v>0</v>
      </c>
      <c r="N427">
        <v>0</v>
      </c>
      <c r="O427">
        <v>0</v>
      </c>
      <c r="P427">
        <v>0</v>
      </c>
      <c r="Q427">
        <v>0</v>
      </c>
      <c r="R427">
        <v>0</v>
      </c>
      <c r="S427">
        <v>0</v>
      </c>
      <c r="T427">
        <v>0</v>
      </c>
      <c r="U427">
        <v>0</v>
      </c>
      <c r="V427">
        <v>7.085</v>
      </c>
      <c r="W427">
        <v>80.013999999999996</v>
      </c>
      <c r="Y427" t="str">
        <f t="shared" si="183"/>
        <v>茨城県</v>
      </c>
      <c r="Z427" t="str">
        <f t="shared" si="184"/>
        <v>茨城県土浦市</v>
      </c>
      <c r="AA427" s="159">
        <f t="shared" si="185"/>
        <v>865.19299999999998</v>
      </c>
      <c r="AB427" s="159">
        <f t="shared" si="186"/>
        <v>817.26599999999996</v>
      </c>
      <c r="AC427" s="159">
        <f t="shared" si="187"/>
        <v>19.96</v>
      </c>
      <c r="AD427" s="159">
        <f t="shared" si="188"/>
        <v>0</v>
      </c>
      <c r="AE427" s="159">
        <f t="shared" si="189"/>
        <v>0</v>
      </c>
      <c r="AF427" s="159">
        <f t="shared" si="190"/>
        <v>0</v>
      </c>
      <c r="AG427" s="159">
        <f t="shared" si="191"/>
        <v>0</v>
      </c>
      <c r="AH427" s="160">
        <f t="shared" si="192"/>
        <v>1702.4189999999999</v>
      </c>
      <c r="AI427" s="135">
        <f t="shared" si="193"/>
        <v>0.5082139003382834</v>
      </c>
      <c r="AJ427" s="135">
        <f t="shared" si="194"/>
        <v>0.48006160645528512</v>
      </c>
      <c r="AK427" s="135">
        <f t="shared" si="195"/>
        <v>1.1724493206431555E-2</v>
      </c>
      <c r="AL427" s="135">
        <f t="shared" si="196"/>
        <v>0</v>
      </c>
      <c r="AM427" s="135">
        <f t="shared" si="197"/>
        <v>0</v>
      </c>
      <c r="AN427" s="135">
        <f t="shared" si="198"/>
        <v>0</v>
      </c>
      <c r="AO427" s="135">
        <f t="shared" si="199"/>
        <v>0</v>
      </c>
      <c r="AP427" s="159">
        <f>IFERROR(VLOOKUP(A427,人口!$A$2:$E$1748,5,0),0)</f>
        <v>142030</v>
      </c>
      <c r="AQ427" s="159">
        <f t="shared" si="174"/>
        <v>0</v>
      </c>
      <c r="AR427" s="159">
        <f t="shared" si="175"/>
        <v>0</v>
      </c>
      <c r="AS427" s="159">
        <f t="shared" si="176"/>
        <v>0</v>
      </c>
      <c r="AT427" s="159">
        <f t="shared" si="177"/>
        <v>0</v>
      </c>
      <c r="AU427" s="159">
        <f t="shared" si="178"/>
        <v>1</v>
      </c>
      <c r="AV427" s="159">
        <f t="shared" si="179"/>
        <v>0</v>
      </c>
      <c r="AW427" s="159">
        <f t="shared" si="180"/>
        <v>0</v>
      </c>
      <c r="AX427" s="159">
        <f t="shared" si="200"/>
        <v>0</v>
      </c>
      <c r="AY427" s="159" t="str">
        <f t="shared" si="201"/>
        <v>10万～20万人未満の市町村平均</v>
      </c>
      <c r="AZ427" s="159"/>
    </row>
    <row r="428" spans="1:52" x14ac:dyDescent="0.3">
      <c r="A428" t="str">
        <f t="shared" si="181"/>
        <v>08204</v>
      </c>
      <c r="B428" s="158" t="str">
        <f t="shared" si="182"/>
        <v>08204</v>
      </c>
      <c r="C428">
        <v>8</v>
      </c>
      <c r="D428" t="s">
        <v>35</v>
      </c>
      <c r="E428">
        <v>8204</v>
      </c>
      <c r="F428" t="s">
        <v>261</v>
      </c>
      <c r="G428">
        <v>684.95299999999997</v>
      </c>
      <c r="H428">
        <v>728.18600000000004</v>
      </c>
      <c r="I428">
        <v>954.80399999999997</v>
      </c>
      <c r="J428">
        <v>1006.797</v>
      </c>
      <c r="K428">
        <v>0</v>
      </c>
      <c r="L428">
        <v>0</v>
      </c>
      <c r="M428">
        <v>0</v>
      </c>
      <c r="N428">
        <v>0</v>
      </c>
      <c r="O428">
        <v>0</v>
      </c>
      <c r="P428">
        <v>0</v>
      </c>
      <c r="Q428">
        <v>0</v>
      </c>
      <c r="R428">
        <v>0</v>
      </c>
      <c r="S428">
        <v>0</v>
      </c>
      <c r="T428">
        <v>0</v>
      </c>
      <c r="U428">
        <v>0</v>
      </c>
      <c r="V428">
        <v>6.8019999999999996</v>
      </c>
      <c r="W428">
        <v>71.073999999999998</v>
      </c>
      <c r="Y428" t="str">
        <f t="shared" si="183"/>
        <v>茨城県</v>
      </c>
      <c r="Z428" t="str">
        <f t="shared" si="184"/>
        <v>茨城県古河市</v>
      </c>
      <c r="AA428" s="159">
        <f t="shared" si="185"/>
        <v>954.80399999999997</v>
      </c>
      <c r="AB428" s="159">
        <f t="shared" si="186"/>
        <v>1006.797</v>
      </c>
      <c r="AC428" s="159">
        <f t="shared" si="187"/>
        <v>0</v>
      </c>
      <c r="AD428" s="159">
        <f t="shared" si="188"/>
        <v>0</v>
      </c>
      <c r="AE428" s="159">
        <f t="shared" si="189"/>
        <v>0</v>
      </c>
      <c r="AF428" s="159">
        <f t="shared" si="190"/>
        <v>0</v>
      </c>
      <c r="AG428" s="159">
        <f t="shared" si="191"/>
        <v>0</v>
      </c>
      <c r="AH428" s="160">
        <f t="shared" si="192"/>
        <v>1961.6010000000001</v>
      </c>
      <c r="AI428" s="135">
        <f t="shared" si="193"/>
        <v>0.48674730488004436</v>
      </c>
      <c r="AJ428" s="135">
        <f t="shared" si="194"/>
        <v>0.51325269511995553</v>
      </c>
      <c r="AK428" s="135">
        <f t="shared" si="195"/>
        <v>0</v>
      </c>
      <c r="AL428" s="135">
        <f t="shared" si="196"/>
        <v>0</v>
      </c>
      <c r="AM428" s="135">
        <f t="shared" si="197"/>
        <v>0</v>
      </c>
      <c r="AN428" s="135">
        <f t="shared" si="198"/>
        <v>0</v>
      </c>
      <c r="AO428" s="135">
        <f t="shared" si="199"/>
        <v>0</v>
      </c>
      <c r="AP428" s="159">
        <f>IFERROR(VLOOKUP(A428,人口!$A$2:$E$1748,5,0),0)</f>
        <v>142992</v>
      </c>
      <c r="AQ428" s="159">
        <f t="shared" si="174"/>
        <v>0</v>
      </c>
      <c r="AR428" s="159">
        <f t="shared" si="175"/>
        <v>0</v>
      </c>
      <c r="AS428" s="159">
        <f t="shared" si="176"/>
        <v>0</v>
      </c>
      <c r="AT428" s="159">
        <f t="shared" si="177"/>
        <v>0</v>
      </c>
      <c r="AU428" s="159">
        <f t="shared" si="178"/>
        <v>1</v>
      </c>
      <c r="AV428" s="159">
        <f t="shared" si="179"/>
        <v>0</v>
      </c>
      <c r="AW428" s="159">
        <f t="shared" si="180"/>
        <v>0</v>
      </c>
      <c r="AX428" s="159">
        <f t="shared" si="200"/>
        <v>0</v>
      </c>
      <c r="AY428" s="159" t="str">
        <f t="shared" si="201"/>
        <v>10万～20万人未満の市町村平均</v>
      </c>
      <c r="AZ428" s="159"/>
    </row>
    <row r="429" spans="1:52" x14ac:dyDescent="0.3">
      <c r="A429" t="str">
        <f t="shared" si="181"/>
        <v>08205</v>
      </c>
      <c r="B429" s="158" t="str">
        <f t="shared" si="182"/>
        <v>08205</v>
      </c>
      <c r="C429">
        <v>8</v>
      </c>
      <c r="D429" t="s">
        <v>35</v>
      </c>
      <c r="E429">
        <v>8205</v>
      </c>
      <c r="F429" t="s">
        <v>312</v>
      </c>
      <c r="G429">
        <v>487.68299999999999</v>
      </c>
      <c r="H429">
        <v>1378.1089999999999</v>
      </c>
      <c r="I429">
        <v>668.51400000000001</v>
      </c>
      <c r="J429">
        <v>1877.1969999999999</v>
      </c>
      <c r="K429">
        <v>67.099999999999994</v>
      </c>
      <c r="L429">
        <v>139.738</v>
      </c>
      <c r="M429">
        <v>0</v>
      </c>
      <c r="N429">
        <v>0</v>
      </c>
      <c r="O429">
        <v>0</v>
      </c>
      <c r="P429">
        <v>0</v>
      </c>
      <c r="Q429">
        <v>0</v>
      </c>
      <c r="R429">
        <v>0</v>
      </c>
      <c r="S429">
        <v>0</v>
      </c>
      <c r="T429">
        <v>0</v>
      </c>
      <c r="U429">
        <v>0</v>
      </c>
      <c r="V429">
        <v>4.7009999999999996</v>
      </c>
      <c r="W429">
        <v>51.588999999999999</v>
      </c>
      <c r="Y429" t="str">
        <f t="shared" si="183"/>
        <v>茨城県</v>
      </c>
      <c r="Z429" t="str">
        <f t="shared" si="184"/>
        <v>茨城県石岡市</v>
      </c>
      <c r="AA429" s="159">
        <f t="shared" si="185"/>
        <v>668.51400000000001</v>
      </c>
      <c r="AB429" s="159">
        <f t="shared" si="186"/>
        <v>1877.1969999999999</v>
      </c>
      <c r="AC429" s="159">
        <f t="shared" si="187"/>
        <v>139.738</v>
      </c>
      <c r="AD429" s="159">
        <f t="shared" si="188"/>
        <v>0</v>
      </c>
      <c r="AE429" s="159">
        <f t="shared" si="189"/>
        <v>0</v>
      </c>
      <c r="AF429" s="159">
        <f t="shared" si="190"/>
        <v>0</v>
      </c>
      <c r="AG429" s="159">
        <f t="shared" si="191"/>
        <v>0</v>
      </c>
      <c r="AH429" s="160">
        <f t="shared" si="192"/>
        <v>2685.4489999999996</v>
      </c>
      <c r="AI429" s="135">
        <f t="shared" si="193"/>
        <v>0.24893937661821175</v>
      </c>
      <c r="AJ429" s="135">
        <f t="shared" si="194"/>
        <v>0.69902537713432655</v>
      </c>
      <c r="AK429" s="135">
        <f t="shared" si="195"/>
        <v>5.2035246247461794E-2</v>
      </c>
      <c r="AL429" s="135">
        <f t="shared" si="196"/>
        <v>0</v>
      </c>
      <c r="AM429" s="135">
        <f t="shared" si="197"/>
        <v>0</v>
      </c>
      <c r="AN429" s="135">
        <f t="shared" si="198"/>
        <v>0</v>
      </c>
      <c r="AO429" s="135">
        <f t="shared" si="199"/>
        <v>0</v>
      </c>
      <c r="AP429" s="159">
        <f>IFERROR(VLOOKUP(A429,人口!$A$2:$E$1748,5,0),0)</f>
        <v>74540</v>
      </c>
      <c r="AQ429" s="159">
        <f t="shared" si="174"/>
        <v>0</v>
      </c>
      <c r="AR429" s="159">
        <f t="shared" si="175"/>
        <v>0</v>
      </c>
      <c r="AS429" s="159">
        <f t="shared" si="176"/>
        <v>0</v>
      </c>
      <c r="AT429" s="159">
        <f t="shared" si="177"/>
        <v>1</v>
      </c>
      <c r="AU429" s="159">
        <f t="shared" si="178"/>
        <v>0</v>
      </c>
      <c r="AV429" s="159">
        <f t="shared" si="179"/>
        <v>0</v>
      </c>
      <c r="AW429" s="159">
        <f t="shared" si="180"/>
        <v>0</v>
      </c>
      <c r="AX429" s="159">
        <f t="shared" si="200"/>
        <v>0</v>
      </c>
      <c r="AY429" s="159" t="str">
        <f t="shared" si="201"/>
        <v>3万～10万人未満の市町村平均</v>
      </c>
      <c r="AZ429" s="159"/>
    </row>
    <row r="430" spans="1:52" x14ac:dyDescent="0.3">
      <c r="A430" t="str">
        <f t="shared" si="181"/>
        <v>08207</v>
      </c>
      <c r="B430" s="158" t="str">
        <f t="shared" si="182"/>
        <v>08207</v>
      </c>
      <c r="C430">
        <v>8</v>
      </c>
      <c r="D430" t="s">
        <v>35</v>
      </c>
      <c r="E430">
        <v>8207</v>
      </c>
      <c r="F430" t="s">
        <v>364</v>
      </c>
      <c r="G430">
        <v>283.339</v>
      </c>
      <c r="H430">
        <v>603.69600000000003</v>
      </c>
      <c r="I430">
        <v>390</v>
      </c>
      <c r="J430">
        <v>825.65499999999997</v>
      </c>
      <c r="K430">
        <v>0</v>
      </c>
      <c r="L430">
        <v>0</v>
      </c>
      <c r="M430">
        <v>0</v>
      </c>
      <c r="N430">
        <v>0</v>
      </c>
      <c r="O430">
        <v>0</v>
      </c>
      <c r="P430">
        <v>0</v>
      </c>
      <c r="Q430">
        <v>0</v>
      </c>
      <c r="R430">
        <v>9.6000000000000002E-2</v>
      </c>
      <c r="S430">
        <v>0</v>
      </c>
      <c r="T430">
        <v>0</v>
      </c>
      <c r="U430">
        <v>0.58599999999999997</v>
      </c>
      <c r="V430">
        <v>2.7850000000000001</v>
      </c>
      <c r="W430">
        <v>31.773</v>
      </c>
      <c r="Y430" t="str">
        <f t="shared" si="183"/>
        <v>茨城県</v>
      </c>
      <c r="Z430" t="str">
        <f t="shared" si="184"/>
        <v>茨城県結城市</v>
      </c>
      <c r="AA430" s="159">
        <f t="shared" si="185"/>
        <v>390</v>
      </c>
      <c r="AB430" s="159">
        <f t="shared" si="186"/>
        <v>825.65499999999997</v>
      </c>
      <c r="AC430" s="159">
        <f t="shared" si="187"/>
        <v>0</v>
      </c>
      <c r="AD430" s="159">
        <f t="shared" si="188"/>
        <v>0</v>
      </c>
      <c r="AE430" s="159">
        <f t="shared" si="189"/>
        <v>0</v>
      </c>
      <c r="AF430" s="159">
        <f t="shared" si="190"/>
        <v>0</v>
      </c>
      <c r="AG430" s="159">
        <f t="shared" si="191"/>
        <v>0.58599999999999997</v>
      </c>
      <c r="AH430" s="160">
        <f t="shared" si="192"/>
        <v>1216.241</v>
      </c>
      <c r="AI430" s="135">
        <f t="shared" si="193"/>
        <v>0.32066013232574797</v>
      </c>
      <c r="AJ430" s="135">
        <f t="shared" si="194"/>
        <v>0.67885805527029597</v>
      </c>
      <c r="AK430" s="135">
        <f t="shared" si="195"/>
        <v>0</v>
      </c>
      <c r="AL430" s="135">
        <f t="shared" si="196"/>
        <v>0</v>
      </c>
      <c r="AM430" s="135">
        <f t="shared" si="197"/>
        <v>0</v>
      </c>
      <c r="AN430" s="135">
        <f t="shared" si="198"/>
        <v>0</v>
      </c>
      <c r="AO430" s="135">
        <f t="shared" si="199"/>
        <v>4.8181240395612379E-4</v>
      </c>
      <c r="AP430" s="159">
        <f>IFERROR(VLOOKUP(A430,人口!$A$2:$E$1748,5,0),0)</f>
        <v>51795</v>
      </c>
      <c r="AQ430" s="159">
        <f t="shared" si="174"/>
        <v>0</v>
      </c>
      <c r="AR430" s="159">
        <f t="shared" si="175"/>
        <v>0</v>
      </c>
      <c r="AS430" s="159">
        <f t="shared" si="176"/>
        <v>0</v>
      </c>
      <c r="AT430" s="159">
        <f t="shared" si="177"/>
        <v>1</v>
      </c>
      <c r="AU430" s="159">
        <f t="shared" si="178"/>
        <v>0</v>
      </c>
      <c r="AV430" s="159">
        <f t="shared" si="179"/>
        <v>0</v>
      </c>
      <c r="AW430" s="159">
        <f t="shared" si="180"/>
        <v>0</v>
      </c>
      <c r="AX430" s="159">
        <f t="shared" si="200"/>
        <v>0</v>
      </c>
      <c r="AY430" s="159" t="str">
        <f t="shared" si="201"/>
        <v>3万～10万人未満の市町村平均</v>
      </c>
      <c r="AZ430" s="159"/>
    </row>
    <row r="431" spans="1:52" x14ac:dyDescent="0.3">
      <c r="A431" t="str">
        <f t="shared" si="181"/>
        <v>08208</v>
      </c>
      <c r="B431" s="158" t="str">
        <f t="shared" si="182"/>
        <v>08208</v>
      </c>
      <c r="C431">
        <v>8</v>
      </c>
      <c r="D431" t="s">
        <v>35</v>
      </c>
      <c r="E431">
        <v>8208</v>
      </c>
      <c r="F431" t="s">
        <v>2607</v>
      </c>
      <c r="G431">
        <v>319.45400000000001</v>
      </c>
      <c r="H431">
        <v>297.60199999999998</v>
      </c>
      <c r="I431">
        <v>439.35899999999998</v>
      </c>
      <c r="J431">
        <v>406.60199999999998</v>
      </c>
      <c r="K431">
        <v>0</v>
      </c>
      <c r="L431">
        <v>0</v>
      </c>
      <c r="M431">
        <v>0</v>
      </c>
      <c r="N431">
        <v>0</v>
      </c>
      <c r="O431">
        <v>0</v>
      </c>
      <c r="P431">
        <v>0</v>
      </c>
      <c r="Q431">
        <v>0</v>
      </c>
      <c r="R431">
        <v>0.158</v>
      </c>
      <c r="S431">
        <v>0</v>
      </c>
      <c r="T431">
        <v>0</v>
      </c>
      <c r="U431">
        <v>0.96599999999999997</v>
      </c>
      <c r="V431">
        <v>3.4260000000000002</v>
      </c>
      <c r="W431">
        <v>37.436999999999998</v>
      </c>
      <c r="Y431" t="str">
        <f t="shared" si="183"/>
        <v>茨城県</v>
      </c>
      <c r="Z431" t="str">
        <f t="shared" si="184"/>
        <v>茨城県龍ケ崎市</v>
      </c>
      <c r="AA431" s="159">
        <f t="shared" si="185"/>
        <v>439.35899999999998</v>
      </c>
      <c r="AB431" s="159">
        <f t="shared" si="186"/>
        <v>406.60199999999998</v>
      </c>
      <c r="AC431" s="159">
        <f t="shared" si="187"/>
        <v>0</v>
      </c>
      <c r="AD431" s="159">
        <f t="shared" si="188"/>
        <v>0</v>
      </c>
      <c r="AE431" s="159">
        <f t="shared" si="189"/>
        <v>0</v>
      </c>
      <c r="AF431" s="159">
        <f t="shared" si="190"/>
        <v>0</v>
      </c>
      <c r="AG431" s="159">
        <f t="shared" si="191"/>
        <v>0.96599999999999997</v>
      </c>
      <c r="AH431" s="160">
        <f t="shared" si="192"/>
        <v>846.92700000000002</v>
      </c>
      <c r="AI431" s="135">
        <f t="shared" si="193"/>
        <v>0.51876844167206848</v>
      </c>
      <c r="AJ431" s="135">
        <f t="shared" si="194"/>
        <v>0.48009096415629676</v>
      </c>
      <c r="AK431" s="135">
        <f t="shared" si="195"/>
        <v>0</v>
      </c>
      <c r="AL431" s="135">
        <f t="shared" si="196"/>
        <v>0</v>
      </c>
      <c r="AM431" s="135">
        <f t="shared" si="197"/>
        <v>0</v>
      </c>
      <c r="AN431" s="135">
        <f t="shared" si="198"/>
        <v>0</v>
      </c>
      <c r="AO431" s="135">
        <f t="shared" si="199"/>
        <v>1.1405941716346273E-3</v>
      </c>
      <c r="AP431" s="159">
        <f>IFERROR(VLOOKUP(A431,人口!$A$2:$E$1748,5,0),0)</f>
        <v>77222</v>
      </c>
      <c r="AQ431" s="159">
        <f t="shared" si="174"/>
        <v>0</v>
      </c>
      <c r="AR431" s="159">
        <f t="shared" si="175"/>
        <v>0</v>
      </c>
      <c r="AS431" s="159">
        <f t="shared" si="176"/>
        <v>0</v>
      </c>
      <c r="AT431" s="159">
        <f t="shared" si="177"/>
        <v>1</v>
      </c>
      <c r="AU431" s="159">
        <f t="shared" si="178"/>
        <v>0</v>
      </c>
      <c r="AV431" s="159">
        <f t="shared" si="179"/>
        <v>0</v>
      </c>
      <c r="AW431" s="159">
        <f t="shared" si="180"/>
        <v>0</v>
      </c>
      <c r="AX431" s="159">
        <f t="shared" si="200"/>
        <v>0</v>
      </c>
      <c r="AY431" s="159" t="str">
        <f t="shared" si="201"/>
        <v>3万～10万人未満の市町村平均</v>
      </c>
      <c r="AZ431" s="159"/>
    </row>
    <row r="432" spans="1:52" x14ac:dyDescent="0.3">
      <c r="A432" t="str">
        <f t="shared" si="181"/>
        <v>08210</v>
      </c>
      <c r="B432" s="158" t="str">
        <f t="shared" si="182"/>
        <v>08210</v>
      </c>
      <c r="C432">
        <v>8</v>
      </c>
      <c r="D432" t="s">
        <v>35</v>
      </c>
      <c r="E432">
        <v>8210</v>
      </c>
      <c r="F432" t="s">
        <v>470</v>
      </c>
      <c r="G432">
        <v>297.11900000000003</v>
      </c>
      <c r="H432">
        <v>348.12099999999998</v>
      </c>
      <c r="I432">
        <v>413.57100000000003</v>
      </c>
      <c r="J432">
        <v>481.76</v>
      </c>
      <c r="K432">
        <v>0</v>
      </c>
      <c r="L432">
        <v>0</v>
      </c>
      <c r="M432">
        <v>0</v>
      </c>
      <c r="N432">
        <v>0</v>
      </c>
      <c r="O432">
        <v>0.67700000000000005</v>
      </c>
      <c r="P432">
        <v>0</v>
      </c>
      <c r="Q432">
        <v>0</v>
      </c>
      <c r="R432">
        <v>4.0000000000000001E-3</v>
      </c>
      <c r="S432">
        <v>0</v>
      </c>
      <c r="T432">
        <v>0</v>
      </c>
      <c r="U432">
        <v>2.4E-2</v>
      </c>
      <c r="V432">
        <v>2.68</v>
      </c>
      <c r="W432">
        <v>31.686</v>
      </c>
      <c r="Y432" t="str">
        <f t="shared" si="183"/>
        <v>茨城県</v>
      </c>
      <c r="Z432" t="str">
        <f t="shared" si="184"/>
        <v>茨城県下妻市</v>
      </c>
      <c r="AA432" s="159">
        <f t="shared" si="185"/>
        <v>413.57100000000003</v>
      </c>
      <c r="AB432" s="159">
        <f t="shared" si="186"/>
        <v>481.76</v>
      </c>
      <c r="AC432" s="159">
        <f t="shared" si="187"/>
        <v>0</v>
      </c>
      <c r="AD432" s="159">
        <f t="shared" si="188"/>
        <v>0</v>
      </c>
      <c r="AE432" s="159">
        <f t="shared" si="189"/>
        <v>0</v>
      </c>
      <c r="AF432" s="159">
        <f t="shared" si="190"/>
        <v>0</v>
      </c>
      <c r="AG432" s="159">
        <f t="shared" si="191"/>
        <v>2.4E-2</v>
      </c>
      <c r="AH432" s="160">
        <f t="shared" si="192"/>
        <v>895.35500000000002</v>
      </c>
      <c r="AI432" s="135">
        <f t="shared" si="193"/>
        <v>0.46190728817061388</v>
      </c>
      <c r="AJ432" s="135">
        <f t="shared" si="194"/>
        <v>0.53806590681908295</v>
      </c>
      <c r="AK432" s="135">
        <f t="shared" si="195"/>
        <v>0</v>
      </c>
      <c r="AL432" s="135">
        <f t="shared" si="196"/>
        <v>0</v>
      </c>
      <c r="AM432" s="135">
        <f t="shared" si="197"/>
        <v>0</v>
      </c>
      <c r="AN432" s="135">
        <f t="shared" si="198"/>
        <v>0</v>
      </c>
      <c r="AO432" s="135">
        <f t="shared" si="199"/>
        <v>2.6805010303175835E-5</v>
      </c>
      <c r="AP432" s="159">
        <f>IFERROR(VLOOKUP(A432,人口!$A$2:$E$1748,5,0),0)</f>
        <v>43395</v>
      </c>
      <c r="AQ432" s="159">
        <f t="shared" si="174"/>
        <v>0</v>
      </c>
      <c r="AR432" s="159">
        <f t="shared" si="175"/>
        <v>0</v>
      </c>
      <c r="AS432" s="159">
        <f t="shared" si="176"/>
        <v>0</v>
      </c>
      <c r="AT432" s="159">
        <f t="shared" si="177"/>
        <v>1</v>
      </c>
      <c r="AU432" s="159">
        <f t="shared" si="178"/>
        <v>0</v>
      </c>
      <c r="AV432" s="159">
        <f t="shared" si="179"/>
        <v>0</v>
      </c>
      <c r="AW432" s="159">
        <f t="shared" si="180"/>
        <v>0</v>
      </c>
      <c r="AX432" s="159">
        <f t="shared" si="200"/>
        <v>0</v>
      </c>
      <c r="AY432" s="159" t="str">
        <f t="shared" si="201"/>
        <v>3万～10万人未満の市町村平均</v>
      </c>
      <c r="AZ432" s="159"/>
    </row>
    <row r="433" spans="1:52" x14ac:dyDescent="0.3">
      <c r="A433" t="str">
        <f t="shared" si="181"/>
        <v>08211</v>
      </c>
      <c r="B433" s="158" t="str">
        <f t="shared" si="182"/>
        <v>08211</v>
      </c>
      <c r="C433">
        <v>8</v>
      </c>
      <c r="D433" t="s">
        <v>35</v>
      </c>
      <c r="E433">
        <v>8211</v>
      </c>
      <c r="F433" t="s">
        <v>523</v>
      </c>
      <c r="G433">
        <v>426.36399999999998</v>
      </c>
      <c r="H433">
        <v>542.702</v>
      </c>
      <c r="I433">
        <v>592.36</v>
      </c>
      <c r="J433">
        <v>749.73</v>
      </c>
      <c r="K433">
        <v>0</v>
      </c>
      <c r="L433">
        <v>0</v>
      </c>
      <c r="M433">
        <v>0</v>
      </c>
      <c r="N433">
        <v>0</v>
      </c>
      <c r="O433">
        <v>0.06</v>
      </c>
      <c r="P433">
        <v>0</v>
      </c>
      <c r="Q433">
        <v>0</v>
      </c>
      <c r="R433">
        <v>0</v>
      </c>
      <c r="S433">
        <v>0</v>
      </c>
      <c r="T433">
        <v>0</v>
      </c>
      <c r="U433">
        <v>0</v>
      </c>
      <c r="V433">
        <v>4.1379999999999999</v>
      </c>
      <c r="W433">
        <v>42.667999999999999</v>
      </c>
      <c r="Y433" t="str">
        <f t="shared" si="183"/>
        <v>茨城県</v>
      </c>
      <c r="Z433" t="str">
        <f t="shared" si="184"/>
        <v>茨城県常総市</v>
      </c>
      <c r="AA433" s="159">
        <f t="shared" si="185"/>
        <v>592.36</v>
      </c>
      <c r="AB433" s="159">
        <f t="shared" si="186"/>
        <v>749.73</v>
      </c>
      <c r="AC433" s="159">
        <f t="shared" si="187"/>
        <v>0</v>
      </c>
      <c r="AD433" s="159">
        <f t="shared" si="188"/>
        <v>0</v>
      </c>
      <c r="AE433" s="159">
        <f t="shared" si="189"/>
        <v>0</v>
      </c>
      <c r="AF433" s="159">
        <f t="shared" si="190"/>
        <v>0</v>
      </c>
      <c r="AG433" s="159">
        <f t="shared" si="191"/>
        <v>0</v>
      </c>
      <c r="AH433" s="160">
        <f t="shared" si="192"/>
        <v>1342.0900000000001</v>
      </c>
      <c r="AI433" s="135">
        <f t="shared" si="193"/>
        <v>0.44137129402648106</v>
      </c>
      <c r="AJ433" s="135">
        <f t="shared" si="194"/>
        <v>0.55862870597351888</v>
      </c>
      <c r="AK433" s="135">
        <f t="shared" si="195"/>
        <v>0</v>
      </c>
      <c r="AL433" s="135">
        <f t="shared" si="196"/>
        <v>0</v>
      </c>
      <c r="AM433" s="135">
        <f t="shared" si="197"/>
        <v>0</v>
      </c>
      <c r="AN433" s="135">
        <f t="shared" si="198"/>
        <v>0</v>
      </c>
      <c r="AO433" s="135">
        <f t="shared" si="199"/>
        <v>0</v>
      </c>
      <c r="AP433" s="159">
        <f>IFERROR(VLOOKUP(A433,人口!$A$2:$E$1748,5,0),0)</f>
        <v>63046</v>
      </c>
      <c r="AQ433" s="159">
        <f t="shared" si="174"/>
        <v>0</v>
      </c>
      <c r="AR433" s="159">
        <f t="shared" si="175"/>
        <v>0</v>
      </c>
      <c r="AS433" s="159">
        <f t="shared" si="176"/>
        <v>0</v>
      </c>
      <c r="AT433" s="159">
        <f t="shared" si="177"/>
        <v>1</v>
      </c>
      <c r="AU433" s="159">
        <f t="shared" si="178"/>
        <v>0</v>
      </c>
      <c r="AV433" s="159">
        <f t="shared" si="179"/>
        <v>0</v>
      </c>
      <c r="AW433" s="159">
        <f t="shared" si="180"/>
        <v>0</v>
      </c>
      <c r="AX433" s="159">
        <f t="shared" si="200"/>
        <v>0</v>
      </c>
      <c r="AY433" s="159" t="str">
        <f t="shared" si="201"/>
        <v>3万～10万人未満の市町村平均</v>
      </c>
      <c r="AZ433" s="159"/>
    </row>
    <row r="434" spans="1:52" x14ac:dyDescent="0.3">
      <c r="A434" t="str">
        <f t="shared" si="181"/>
        <v>08212</v>
      </c>
      <c r="B434" s="158" t="str">
        <f t="shared" si="182"/>
        <v>08212</v>
      </c>
      <c r="C434">
        <v>8</v>
      </c>
      <c r="D434" t="s">
        <v>35</v>
      </c>
      <c r="E434">
        <v>8212</v>
      </c>
      <c r="F434" t="s">
        <v>577</v>
      </c>
      <c r="G434">
        <v>371.42200000000003</v>
      </c>
      <c r="H434">
        <v>428.61200000000002</v>
      </c>
      <c r="I434">
        <v>526.40099999999995</v>
      </c>
      <c r="J434">
        <v>603.39499999999998</v>
      </c>
      <c r="K434">
        <v>386.6</v>
      </c>
      <c r="L434">
        <v>975.07100000000003</v>
      </c>
      <c r="M434">
        <v>0.20100000000000001</v>
      </c>
      <c r="N434">
        <v>1.0549999999999999</v>
      </c>
      <c r="O434">
        <v>0</v>
      </c>
      <c r="P434">
        <v>0</v>
      </c>
      <c r="Q434">
        <v>0</v>
      </c>
      <c r="R434">
        <v>0</v>
      </c>
      <c r="S434">
        <v>0</v>
      </c>
      <c r="T434">
        <v>0</v>
      </c>
      <c r="U434">
        <v>0</v>
      </c>
      <c r="V434">
        <v>3.3290000000000002</v>
      </c>
      <c r="W434">
        <v>34.036999999999999</v>
      </c>
      <c r="Y434" t="str">
        <f t="shared" si="183"/>
        <v>茨城県</v>
      </c>
      <c r="Z434" t="str">
        <f t="shared" si="184"/>
        <v>茨城県常陸太田市</v>
      </c>
      <c r="AA434" s="159">
        <f t="shared" si="185"/>
        <v>526.40099999999995</v>
      </c>
      <c r="AB434" s="159">
        <f t="shared" si="186"/>
        <v>603.39499999999998</v>
      </c>
      <c r="AC434" s="159">
        <f t="shared" si="187"/>
        <v>975.07100000000003</v>
      </c>
      <c r="AD434" s="159">
        <f t="shared" si="188"/>
        <v>1.0549999999999999</v>
      </c>
      <c r="AE434" s="159">
        <f t="shared" si="189"/>
        <v>0</v>
      </c>
      <c r="AF434" s="159">
        <f t="shared" si="190"/>
        <v>0</v>
      </c>
      <c r="AG434" s="159">
        <f t="shared" si="191"/>
        <v>0</v>
      </c>
      <c r="AH434" s="160">
        <f t="shared" si="192"/>
        <v>2105.9219999999996</v>
      </c>
      <c r="AI434" s="135">
        <f t="shared" si="193"/>
        <v>0.24996224931407718</v>
      </c>
      <c r="AJ434" s="135">
        <f t="shared" si="194"/>
        <v>0.28652295764040647</v>
      </c>
      <c r="AK434" s="135">
        <f t="shared" si="195"/>
        <v>0.4630138248235216</v>
      </c>
      <c r="AL434" s="135">
        <f t="shared" si="196"/>
        <v>5.0096822199492675E-4</v>
      </c>
      <c r="AM434" s="135">
        <f t="shared" si="197"/>
        <v>0</v>
      </c>
      <c r="AN434" s="135">
        <f t="shared" si="198"/>
        <v>0</v>
      </c>
      <c r="AO434" s="135">
        <f t="shared" si="199"/>
        <v>0</v>
      </c>
      <c r="AP434" s="159">
        <f>IFERROR(VLOOKUP(A434,人口!$A$2:$E$1748,5,0),0)</f>
        <v>51112</v>
      </c>
      <c r="AQ434" s="159">
        <f t="shared" si="174"/>
        <v>0</v>
      </c>
      <c r="AR434" s="159">
        <f t="shared" si="175"/>
        <v>0</v>
      </c>
      <c r="AS434" s="159">
        <f t="shared" si="176"/>
        <v>0</v>
      </c>
      <c r="AT434" s="159">
        <f t="shared" si="177"/>
        <v>1</v>
      </c>
      <c r="AU434" s="159">
        <f t="shared" si="178"/>
        <v>0</v>
      </c>
      <c r="AV434" s="159">
        <f t="shared" si="179"/>
        <v>0</v>
      </c>
      <c r="AW434" s="159">
        <f t="shared" si="180"/>
        <v>0</v>
      </c>
      <c r="AX434" s="159">
        <f t="shared" si="200"/>
        <v>0</v>
      </c>
      <c r="AY434" s="159" t="str">
        <f t="shared" si="201"/>
        <v>3万～10万人未満の市町村平均</v>
      </c>
      <c r="AZ434" s="159"/>
    </row>
    <row r="435" spans="1:52" x14ac:dyDescent="0.3">
      <c r="A435" t="str">
        <f t="shared" si="181"/>
        <v>08214</v>
      </c>
      <c r="B435" s="158" t="str">
        <f t="shared" si="182"/>
        <v>08214</v>
      </c>
      <c r="C435">
        <v>8</v>
      </c>
      <c r="D435" t="s">
        <v>35</v>
      </c>
      <c r="E435">
        <v>8214</v>
      </c>
      <c r="F435" t="s">
        <v>628</v>
      </c>
      <c r="G435">
        <v>148.464</v>
      </c>
      <c r="H435">
        <v>148.68899999999999</v>
      </c>
      <c r="I435">
        <v>198.41499999999999</v>
      </c>
      <c r="J435">
        <v>197.66300000000001</v>
      </c>
      <c r="K435">
        <v>708.1</v>
      </c>
      <c r="L435">
        <v>1940.6980000000001</v>
      </c>
      <c r="M435">
        <v>2.823</v>
      </c>
      <c r="N435">
        <v>19.001000000000001</v>
      </c>
      <c r="O435">
        <v>0</v>
      </c>
      <c r="P435">
        <v>0</v>
      </c>
      <c r="Q435">
        <v>0</v>
      </c>
      <c r="R435">
        <v>0</v>
      </c>
      <c r="S435">
        <v>0</v>
      </c>
      <c r="T435">
        <v>0</v>
      </c>
      <c r="U435">
        <v>0</v>
      </c>
      <c r="V435">
        <v>1.663</v>
      </c>
      <c r="W435">
        <v>16.978999999999999</v>
      </c>
      <c r="Y435" t="str">
        <f t="shared" si="183"/>
        <v>茨城県</v>
      </c>
      <c r="Z435" t="str">
        <f t="shared" si="184"/>
        <v>茨城県高萩市</v>
      </c>
      <c r="AA435" s="159">
        <f t="shared" si="185"/>
        <v>198.41499999999999</v>
      </c>
      <c r="AB435" s="159">
        <f t="shared" si="186"/>
        <v>197.66300000000001</v>
      </c>
      <c r="AC435" s="159">
        <f t="shared" si="187"/>
        <v>1940.6980000000001</v>
      </c>
      <c r="AD435" s="159">
        <f t="shared" si="188"/>
        <v>19.001000000000001</v>
      </c>
      <c r="AE435" s="159">
        <f t="shared" si="189"/>
        <v>0</v>
      </c>
      <c r="AF435" s="159">
        <f t="shared" si="190"/>
        <v>0</v>
      </c>
      <c r="AG435" s="159">
        <f t="shared" si="191"/>
        <v>0</v>
      </c>
      <c r="AH435" s="160">
        <f t="shared" si="192"/>
        <v>2355.777</v>
      </c>
      <c r="AI435" s="135">
        <f t="shared" si="193"/>
        <v>8.4224865086975548E-2</v>
      </c>
      <c r="AJ435" s="135">
        <f t="shared" si="194"/>
        <v>8.3905649813203878E-2</v>
      </c>
      <c r="AK435" s="135">
        <f t="shared" si="195"/>
        <v>0.82380378108793828</v>
      </c>
      <c r="AL435" s="135">
        <f t="shared" si="196"/>
        <v>8.0657040118822798E-3</v>
      </c>
      <c r="AM435" s="135">
        <f t="shared" si="197"/>
        <v>0</v>
      </c>
      <c r="AN435" s="135">
        <f t="shared" si="198"/>
        <v>0</v>
      </c>
      <c r="AO435" s="135">
        <f t="shared" si="199"/>
        <v>0</v>
      </c>
      <c r="AP435" s="159">
        <f>IFERROR(VLOOKUP(A435,人口!$A$2:$E$1748,5,0),0)</f>
        <v>28312</v>
      </c>
      <c r="AQ435" s="159">
        <f t="shared" si="174"/>
        <v>0</v>
      </c>
      <c r="AR435" s="159">
        <f t="shared" si="175"/>
        <v>0</v>
      </c>
      <c r="AS435" s="159">
        <f t="shared" si="176"/>
        <v>1</v>
      </c>
      <c r="AT435" s="159">
        <f t="shared" si="177"/>
        <v>0</v>
      </c>
      <c r="AU435" s="159">
        <f t="shared" si="178"/>
        <v>0</v>
      </c>
      <c r="AV435" s="159">
        <f t="shared" si="179"/>
        <v>0</v>
      </c>
      <c r="AW435" s="159">
        <f t="shared" si="180"/>
        <v>0</v>
      </c>
      <c r="AX435" s="159">
        <f t="shared" si="200"/>
        <v>0</v>
      </c>
      <c r="AY435" s="159" t="str">
        <f t="shared" si="201"/>
        <v>1万～3万人未満の市町村平均</v>
      </c>
      <c r="AZ435" s="159"/>
    </row>
    <row r="436" spans="1:52" x14ac:dyDescent="0.3">
      <c r="A436" t="str">
        <f t="shared" si="181"/>
        <v>08215</v>
      </c>
      <c r="B436" s="158" t="str">
        <f t="shared" si="182"/>
        <v>08215</v>
      </c>
      <c r="C436">
        <v>8</v>
      </c>
      <c r="D436" t="s">
        <v>35</v>
      </c>
      <c r="E436">
        <v>8215</v>
      </c>
      <c r="F436" t="s">
        <v>681</v>
      </c>
      <c r="G436">
        <v>236.73099999999999</v>
      </c>
      <c r="H436">
        <v>230.13</v>
      </c>
      <c r="I436">
        <v>319.29899999999998</v>
      </c>
      <c r="J436">
        <v>308.59300000000002</v>
      </c>
      <c r="K436">
        <v>451.9</v>
      </c>
      <c r="L436">
        <v>1404.9090000000001</v>
      </c>
      <c r="M436">
        <v>4.4960000000000004</v>
      </c>
      <c r="N436">
        <v>30.257000000000001</v>
      </c>
      <c r="O436">
        <v>0</v>
      </c>
      <c r="P436">
        <v>0</v>
      </c>
      <c r="Q436">
        <v>0</v>
      </c>
      <c r="R436">
        <v>0</v>
      </c>
      <c r="S436">
        <v>0</v>
      </c>
      <c r="T436">
        <v>0</v>
      </c>
      <c r="U436">
        <v>0</v>
      </c>
      <c r="V436">
        <v>2.544</v>
      </c>
      <c r="W436">
        <v>25.349</v>
      </c>
      <c r="Y436" t="str">
        <f t="shared" si="183"/>
        <v>茨城県</v>
      </c>
      <c r="Z436" t="str">
        <f t="shared" si="184"/>
        <v>茨城県北茨城市</v>
      </c>
      <c r="AA436" s="159">
        <f t="shared" si="185"/>
        <v>319.29899999999998</v>
      </c>
      <c r="AB436" s="159">
        <f t="shared" si="186"/>
        <v>308.59300000000002</v>
      </c>
      <c r="AC436" s="159">
        <f t="shared" si="187"/>
        <v>1404.9090000000001</v>
      </c>
      <c r="AD436" s="159">
        <f t="shared" si="188"/>
        <v>30.257000000000001</v>
      </c>
      <c r="AE436" s="159">
        <f t="shared" si="189"/>
        <v>0</v>
      </c>
      <c r="AF436" s="159">
        <f t="shared" si="190"/>
        <v>0</v>
      </c>
      <c r="AG436" s="159">
        <f t="shared" si="191"/>
        <v>0</v>
      </c>
      <c r="AH436" s="160">
        <f t="shared" si="192"/>
        <v>2063.058</v>
      </c>
      <c r="AI436" s="135">
        <f t="shared" si="193"/>
        <v>0.15476976410745602</v>
      </c>
      <c r="AJ436" s="135">
        <f t="shared" si="194"/>
        <v>0.14958038019289813</v>
      </c>
      <c r="AK436" s="135">
        <f t="shared" si="195"/>
        <v>0.68098376293831786</v>
      </c>
      <c r="AL436" s="135">
        <f t="shared" si="196"/>
        <v>1.4666092761328088E-2</v>
      </c>
      <c r="AM436" s="135">
        <f t="shared" si="197"/>
        <v>0</v>
      </c>
      <c r="AN436" s="135">
        <f t="shared" si="198"/>
        <v>0</v>
      </c>
      <c r="AO436" s="135">
        <f t="shared" si="199"/>
        <v>0</v>
      </c>
      <c r="AP436" s="159">
        <f>IFERROR(VLOOKUP(A436,人口!$A$2:$E$1748,5,0),0)</f>
        <v>43197</v>
      </c>
      <c r="AQ436" s="159">
        <f t="shared" si="174"/>
        <v>0</v>
      </c>
      <c r="AR436" s="159">
        <f t="shared" si="175"/>
        <v>0</v>
      </c>
      <c r="AS436" s="159">
        <f t="shared" si="176"/>
        <v>0</v>
      </c>
      <c r="AT436" s="159">
        <f t="shared" si="177"/>
        <v>1</v>
      </c>
      <c r="AU436" s="159">
        <f t="shared" si="178"/>
        <v>0</v>
      </c>
      <c r="AV436" s="159">
        <f t="shared" si="179"/>
        <v>0</v>
      </c>
      <c r="AW436" s="159">
        <f t="shared" si="180"/>
        <v>0</v>
      </c>
      <c r="AX436" s="159">
        <f t="shared" si="200"/>
        <v>0</v>
      </c>
      <c r="AY436" s="159" t="str">
        <f t="shared" si="201"/>
        <v>3万～10万人未満の市町村平均</v>
      </c>
      <c r="AZ436" s="159"/>
    </row>
    <row r="437" spans="1:52" x14ac:dyDescent="0.3">
      <c r="A437" t="str">
        <f t="shared" si="181"/>
        <v>08216</v>
      </c>
      <c r="B437" s="158" t="str">
        <f t="shared" si="182"/>
        <v>08216</v>
      </c>
      <c r="C437">
        <v>8</v>
      </c>
      <c r="D437" t="s">
        <v>35</v>
      </c>
      <c r="E437">
        <v>8216</v>
      </c>
      <c r="F437" t="s">
        <v>734</v>
      </c>
      <c r="G437">
        <v>474.03800000000001</v>
      </c>
      <c r="H437">
        <v>1254.6559999999999</v>
      </c>
      <c r="I437">
        <v>645.04899999999998</v>
      </c>
      <c r="J437">
        <v>1696.386</v>
      </c>
      <c r="K437">
        <v>49.3</v>
      </c>
      <c r="L437">
        <v>95.498000000000005</v>
      </c>
      <c r="M437">
        <v>0</v>
      </c>
      <c r="N437">
        <v>0</v>
      </c>
      <c r="O437">
        <v>0</v>
      </c>
      <c r="P437">
        <v>0</v>
      </c>
      <c r="Q437">
        <v>0</v>
      </c>
      <c r="R437">
        <v>0</v>
      </c>
      <c r="S437">
        <v>0</v>
      </c>
      <c r="T437">
        <v>0</v>
      </c>
      <c r="U437">
        <v>0</v>
      </c>
      <c r="V437">
        <v>5.1230000000000002</v>
      </c>
      <c r="W437">
        <v>50.482999999999997</v>
      </c>
      <c r="Y437" t="str">
        <f t="shared" si="183"/>
        <v>茨城県</v>
      </c>
      <c r="Z437" t="str">
        <f t="shared" si="184"/>
        <v>茨城県笠間市</v>
      </c>
      <c r="AA437" s="159">
        <f t="shared" si="185"/>
        <v>645.04899999999998</v>
      </c>
      <c r="AB437" s="159">
        <f t="shared" si="186"/>
        <v>1696.386</v>
      </c>
      <c r="AC437" s="159">
        <f t="shared" si="187"/>
        <v>95.498000000000005</v>
      </c>
      <c r="AD437" s="159">
        <f t="shared" si="188"/>
        <v>0</v>
      </c>
      <c r="AE437" s="159">
        <f t="shared" si="189"/>
        <v>0</v>
      </c>
      <c r="AF437" s="159">
        <f t="shared" si="190"/>
        <v>0</v>
      </c>
      <c r="AG437" s="159">
        <f t="shared" si="191"/>
        <v>0</v>
      </c>
      <c r="AH437" s="160">
        <f t="shared" si="192"/>
        <v>2436.933</v>
      </c>
      <c r="AI437" s="135">
        <f t="shared" si="193"/>
        <v>0.26469705978785629</v>
      </c>
      <c r="AJ437" s="135">
        <f t="shared" si="194"/>
        <v>0.69611515786441402</v>
      </c>
      <c r="AK437" s="135">
        <f t="shared" si="195"/>
        <v>3.918778234772971E-2</v>
      </c>
      <c r="AL437" s="135">
        <f t="shared" si="196"/>
        <v>0</v>
      </c>
      <c r="AM437" s="135">
        <f t="shared" si="197"/>
        <v>0</v>
      </c>
      <c r="AN437" s="135">
        <f t="shared" si="198"/>
        <v>0</v>
      </c>
      <c r="AO437" s="135">
        <f t="shared" si="199"/>
        <v>0</v>
      </c>
      <c r="AP437" s="159">
        <f>IFERROR(VLOOKUP(A437,人口!$A$2:$E$1748,5,0),0)</f>
        <v>75644</v>
      </c>
      <c r="AQ437" s="159">
        <f t="shared" si="174"/>
        <v>0</v>
      </c>
      <c r="AR437" s="159">
        <f t="shared" si="175"/>
        <v>0</v>
      </c>
      <c r="AS437" s="159">
        <f t="shared" si="176"/>
        <v>0</v>
      </c>
      <c r="AT437" s="159">
        <f t="shared" si="177"/>
        <v>1</v>
      </c>
      <c r="AU437" s="159">
        <f t="shared" si="178"/>
        <v>0</v>
      </c>
      <c r="AV437" s="159">
        <f t="shared" si="179"/>
        <v>0</v>
      </c>
      <c r="AW437" s="159">
        <f t="shared" si="180"/>
        <v>0</v>
      </c>
      <c r="AX437" s="159">
        <f t="shared" si="200"/>
        <v>0</v>
      </c>
      <c r="AY437" s="159" t="str">
        <f t="shared" si="201"/>
        <v>3万～10万人未満の市町村平均</v>
      </c>
      <c r="AZ437" s="159"/>
    </row>
    <row r="438" spans="1:52" x14ac:dyDescent="0.3">
      <c r="A438" t="str">
        <f t="shared" si="181"/>
        <v>08217</v>
      </c>
      <c r="B438" s="158" t="str">
        <f t="shared" si="182"/>
        <v>08217</v>
      </c>
      <c r="C438">
        <v>8</v>
      </c>
      <c r="D438" t="s">
        <v>35</v>
      </c>
      <c r="E438">
        <v>8217</v>
      </c>
      <c r="F438" t="s">
        <v>788</v>
      </c>
      <c r="G438">
        <v>355.34399999999999</v>
      </c>
      <c r="H438">
        <v>133.20599999999999</v>
      </c>
      <c r="I438">
        <v>491.34500000000003</v>
      </c>
      <c r="J438">
        <v>182.65100000000001</v>
      </c>
      <c r="K438">
        <v>0</v>
      </c>
      <c r="L438">
        <v>0</v>
      </c>
      <c r="M438">
        <v>0</v>
      </c>
      <c r="N438">
        <v>0</v>
      </c>
      <c r="O438">
        <v>0</v>
      </c>
      <c r="P438">
        <v>0</v>
      </c>
      <c r="Q438">
        <v>0</v>
      </c>
      <c r="R438">
        <v>0.29799999999999999</v>
      </c>
      <c r="S438">
        <v>0</v>
      </c>
      <c r="T438">
        <v>0</v>
      </c>
      <c r="U438">
        <v>1.827</v>
      </c>
      <c r="V438">
        <v>4.3040000000000003</v>
      </c>
      <c r="W438">
        <v>37.811</v>
      </c>
      <c r="Y438" t="str">
        <f t="shared" si="183"/>
        <v>茨城県</v>
      </c>
      <c r="Z438" t="str">
        <f t="shared" si="184"/>
        <v>茨城県取手市</v>
      </c>
      <c r="AA438" s="159">
        <f t="shared" si="185"/>
        <v>491.34500000000003</v>
      </c>
      <c r="AB438" s="159">
        <f t="shared" si="186"/>
        <v>182.65100000000001</v>
      </c>
      <c r="AC438" s="159">
        <f t="shared" si="187"/>
        <v>0</v>
      </c>
      <c r="AD438" s="159">
        <f t="shared" si="188"/>
        <v>0</v>
      </c>
      <c r="AE438" s="159">
        <f t="shared" si="189"/>
        <v>0</v>
      </c>
      <c r="AF438" s="159">
        <f t="shared" si="190"/>
        <v>0</v>
      </c>
      <c r="AG438" s="159">
        <f t="shared" si="191"/>
        <v>1.827</v>
      </c>
      <c r="AH438" s="160">
        <f t="shared" si="192"/>
        <v>675.82300000000009</v>
      </c>
      <c r="AI438" s="135">
        <f t="shared" si="193"/>
        <v>0.72703207792572899</v>
      </c>
      <c r="AJ438" s="135">
        <f t="shared" si="194"/>
        <v>0.27026455151718715</v>
      </c>
      <c r="AK438" s="135">
        <f t="shared" si="195"/>
        <v>0</v>
      </c>
      <c r="AL438" s="135">
        <f t="shared" si="196"/>
        <v>0</v>
      </c>
      <c r="AM438" s="135">
        <f t="shared" si="197"/>
        <v>0</v>
      </c>
      <c r="AN438" s="135">
        <f t="shared" si="198"/>
        <v>0</v>
      </c>
      <c r="AO438" s="135">
        <f t="shared" si="199"/>
        <v>2.703370557083733E-3</v>
      </c>
      <c r="AP438" s="159">
        <f>IFERROR(VLOOKUP(A438,人口!$A$2:$E$1748,5,0),0)</f>
        <v>107097</v>
      </c>
      <c r="AQ438" s="159">
        <f t="shared" si="174"/>
        <v>0</v>
      </c>
      <c r="AR438" s="159">
        <f t="shared" si="175"/>
        <v>0</v>
      </c>
      <c r="AS438" s="159">
        <f t="shared" si="176"/>
        <v>0</v>
      </c>
      <c r="AT438" s="159">
        <f t="shared" si="177"/>
        <v>0</v>
      </c>
      <c r="AU438" s="159">
        <f t="shared" si="178"/>
        <v>1</v>
      </c>
      <c r="AV438" s="159">
        <f t="shared" si="179"/>
        <v>0</v>
      </c>
      <c r="AW438" s="159">
        <f t="shared" si="180"/>
        <v>0</v>
      </c>
      <c r="AX438" s="159">
        <f t="shared" si="200"/>
        <v>0</v>
      </c>
      <c r="AY438" s="159" t="str">
        <f t="shared" si="201"/>
        <v>10万～20万人未満の市町村平均</v>
      </c>
      <c r="AZ438" s="159"/>
    </row>
    <row r="439" spans="1:52" x14ac:dyDescent="0.3">
      <c r="A439" t="str">
        <f t="shared" si="181"/>
        <v>08219</v>
      </c>
      <c r="B439" s="158" t="str">
        <f t="shared" si="182"/>
        <v>08219</v>
      </c>
      <c r="C439">
        <v>8</v>
      </c>
      <c r="D439" t="s">
        <v>35</v>
      </c>
      <c r="E439">
        <v>8219</v>
      </c>
      <c r="F439" t="s">
        <v>839</v>
      </c>
      <c r="G439">
        <v>299.58999999999997</v>
      </c>
      <c r="H439">
        <v>352.214</v>
      </c>
      <c r="I439">
        <v>410.84100000000001</v>
      </c>
      <c r="J439">
        <v>479.09800000000001</v>
      </c>
      <c r="K439">
        <v>0</v>
      </c>
      <c r="L439">
        <v>0</v>
      </c>
      <c r="M439">
        <v>0</v>
      </c>
      <c r="N439">
        <v>0</v>
      </c>
      <c r="O439">
        <v>0</v>
      </c>
      <c r="P439">
        <v>0</v>
      </c>
      <c r="Q439">
        <v>0</v>
      </c>
      <c r="R439">
        <v>0</v>
      </c>
      <c r="S439">
        <v>0</v>
      </c>
      <c r="T439">
        <v>0</v>
      </c>
      <c r="U439">
        <v>0</v>
      </c>
      <c r="V439">
        <v>3.145</v>
      </c>
      <c r="W439">
        <v>31.952000000000002</v>
      </c>
      <c r="Y439" t="str">
        <f t="shared" si="183"/>
        <v>茨城県</v>
      </c>
      <c r="Z439" t="str">
        <f t="shared" si="184"/>
        <v>茨城県牛久市</v>
      </c>
      <c r="AA439" s="159">
        <f t="shared" si="185"/>
        <v>410.84100000000001</v>
      </c>
      <c r="AB439" s="159">
        <f t="shared" si="186"/>
        <v>479.09800000000001</v>
      </c>
      <c r="AC439" s="159">
        <f t="shared" si="187"/>
        <v>0</v>
      </c>
      <c r="AD439" s="159">
        <f t="shared" si="188"/>
        <v>0</v>
      </c>
      <c r="AE439" s="159">
        <f t="shared" si="189"/>
        <v>0</v>
      </c>
      <c r="AF439" s="159">
        <f t="shared" si="190"/>
        <v>0</v>
      </c>
      <c r="AG439" s="159">
        <f t="shared" si="191"/>
        <v>0</v>
      </c>
      <c r="AH439" s="160">
        <f t="shared" si="192"/>
        <v>889.93900000000008</v>
      </c>
      <c r="AI439" s="135">
        <f t="shared" si="193"/>
        <v>0.46165074235425124</v>
      </c>
      <c r="AJ439" s="135">
        <f t="shared" si="194"/>
        <v>0.5383492576457487</v>
      </c>
      <c r="AK439" s="135">
        <f t="shared" si="195"/>
        <v>0</v>
      </c>
      <c r="AL439" s="135">
        <f t="shared" si="196"/>
        <v>0</v>
      </c>
      <c r="AM439" s="135">
        <f t="shared" si="197"/>
        <v>0</v>
      </c>
      <c r="AN439" s="135">
        <f t="shared" si="198"/>
        <v>0</v>
      </c>
      <c r="AO439" s="135">
        <f t="shared" si="199"/>
        <v>0</v>
      </c>
      <c r="AP439" s="159">
        <f>IFERROR(VLOOKUP(A439,人口!$A$2:$E$1748,5,0),0)</f>
        <v>84852</v>
      </c>
      <c r="AQ439" s="159">
        <f t="shared" si="174"/>
        <v>0</v>
      </c>
      <c r="AR439" s="159">
        <f t="shared" si="175"/>
        <v>0</v>
      </c>
      <c r="AS439" s="159">
        <f t="shared" si="176"/>
        <v>0</v>
      </c>
      <c r="AT439" s="159">
        <f t="shared" si="177"/>
        <v>1</v>
      </c>
      <c r="AU439" s="159">
        <f t="shared" si="178"/>
        <v>0</v>
      </c>
      <c r="AV439" s="159">
        <f t="shared" si="179"/>
        <v>0</v>
      </c>
      <c r="AW439" s="159">
        <f t="shared" si="180"/>
        <v>0</v>
      </c>
      <c r="AX439" s="159">
        <f t="shared" si="200"/>
        <v>0</v>
      </c>
      <c r="AY439" s="159" t="str">
        <f t="shared" si="201"/>
        <v>3万～10万人未満の市町村平均</v>
      </c>
      <c r="AZ439" s="159"/>
    </row>
    <row r="440" spans="1:52" x14ac:dyDescent="0.3">
      <c r="A440" t="str">
        <f t="shared" si="181"/>
        <v>08220</v>
      </c>
      <c r="B440" s="158" t="str">
        <f t="shared" si="182"/>
        <v>08220</v>
      </c>
      <c r="C440">
        <v>8</v>
      </c>
      <c r="D440" t="s">
        <v>35</v>
      </c>
      <c r="E440">
        <v>8220</v>
      </c>
      <c r="F440" t="s">
        <v>891</v>
      </c>
      <c r="G440">
        <v>1054.386</v>
      </c>
      <c r="H440">
        <v>2301.3440000000001</v>
      </c>
      <c r="I440">
        <v>1452.674</v>
      </c>
      <c r="J440">
        <v>3151.5390000000002</v>
      </c>
      <c r="K440">
        <v>16.7</v>
      </c>
      <c r="L440">
        <v>34.395000000000003</v>
      </c>
      <c r="M440">
        <v>0</v>
      </c>
      <c r="N440">
        <v>0</v>
      </c>
      <c r="O440">
        <v>0</v>
      </c>
      <c r="P440">
        <v>0</v>
      </c>
      <c r="Q440">
        <v>0</v>
      </c>
      <c r="R440">
        <v>0</v>
      </c>
      <c r="S440">
        <v>0</v>
      </c>
      <c r="T440">
        <v>0</v>
      </c>
      <c r="U440">
        <v>0</v>
      </c>
      <c r="V440">
        <v>10.132999999999999</v>
      </c>
      <c r="W440">
        <v>105.648</v>
      </c>
      <c r="Y440" t="str">
        <f t="shared" si="183"/>
        <v>茨城県</v>
      </c>
      <c r="Z440" t="str">
        <f t="shared" si="184"/>
        <v>茨城県つくば市</v>
      </c>
      <c r="AA440" s="159">
        <f t="shared" si="185"/>
        <v>1452.674</v>
      </c>
      <c r="AB440" s="159">
        <f t="shared" si="186"/>
        <v>3151.5390000000002</v>
      </c>
      <c r="AC440" s="159">
        <f t="shared" si="187"/>
        <v>34.395000000000003</v>
      </c>
      <c r="AD440" s="159">
        <f t="shared" si="188"/>
        <v>0</v>
      </c>
      <c r="AE440" s="159">
        <f t="shared" si="189"/>
        <v>0</v>
      </c>
      <c r="AF440" s="159">
        <f t="shared" si="190"/>
        <v>0</v>
      </c>
      <c r="AG440" s="159">
        <f t="shared" si="191"/>
        <v>0</v>
      </c>
      <c r="AH440" s="160">
        <f t="shared" si="192"/>
        <v>4638.6080000000002</v>
      </c>
      <c r="AI440" s="135">
        <f t="shared" si="193"/>
        <v>0.31317024417670125</v>
      </c>
      <c r="AJ440" s="135">
        <f t="shared" si="194"/>
        <v>0.67941481582405761</v>
      </c>
      <c r="AK440" s="135">
        <f t="shared" si="195"/>
        <v>7.4149399992411522E-3</v>
      </c>
      <c r="AL440" s="135">
        <f t="shared" si="196"/>
        <v>0</v>
      </c>
      <c r="AM440" s="135">
        <f t="shared" si="197"/>
        <v>0</v>
      </c>
      <c r="AN440" s="135">
        <f t="shared" si="198"/>
        <v>0</v>
      </c>
      <c r="AO440" s="135">
        <f t="shared" si="199"/>
        <v>0</v>
      </c>
      <c r="AP440" s="159">
        <f>IFERROR(VLOOKUP(A440,人口!$A$2:$E$1748,5,0),0)</f>
        <v>237653</v>
      </c>
      <c r="AQ440" s="159">
        <f t="shared" si="174"/>
        <v>0</v>
      </c>
      <c r="AR440" s="159">
        <f t="shared" si="175"/>
        <v>0</v>
      </c>
      <c r="AS440" s="159">
        <f t="shared" si="176"/>
        <v>0</v>
      </c>
      <c r="AT440" s="159">
        <f t="shared" si="177"/>
        <v>0</v>
      </c>
      <c r="AU440" s="159">
        <f t="shared" si="178"/>
        <v>0</v>
      </c>
      <c r="AV440" s="159">
        <f t="shared" si="179"/>
        <v>1</v>
      </c>
      <c r="AW440" s="159">
        <f t="shared" si="180"/>
        <v>0</v>
      </c>
      <c r="AX440" s="159">
        <f t="shared" si="200"/>
        <v>0</v>
      </c>
      <c r="AY440" s="159" t="str">
        <f t="shared" si="201"/>
        <v>20万～50万人未満の市町村平均</v>
      </c>
      <c r="AZ440" s="159"/>
    </row>
    <row r="441" spans="1:52" x14ac:dyDescent="0.3">
      <c r="A441" t="str">
        <f t="shared" si="181"/>
        <v>08221</v>
      </c>
      <c r="B441" s="158" t="str">
        <f t="shared" si="182"/>
        <v>08221</v>
      </c>
      <c r="C441">
        <v>8</v>
      </c>
      <c r="D441" t="s">
        <v>35</v>
      </c>
      <c r="E441">
        <v>8221</v>
      </c>
      <c r="F441" t="s">
        <v>944</v>
      </c>
      <c r="G441">
        <v>649.65099999999995</v>
      </c>
      <c r="H441">
        <v>473.90600000000001</v>
      </c>
      <c r="I441">
        <v>897.52099999999996</v>
      </c>
      <c r="J441">
        <v>650.86800000000005</v>
      </c>
      <c r="K441">
        <v>16.100000000000001</v>
      </c>
      <c r="L441">
        <v>32.304000000000002</v>
      </c>
      <c r="M441">
        <v>0</v>
      </c>
      <c r="N441">
        <v>0</v>
      </c>
      <c r="O441">
        <v>0</v>
      </c>
      <c r="P441">
        <v>0</v>
      </c>
      <c r="Q441">
        <v>0</v>
      </c>
      <c r="R441">
        <v>0</v>
      </c>
      <c r="S441">
        <v>0</v>
      </c>
      <c r="T441">
        <v>0</v>
      </c>
      <c r="U441">
        <v>0</v>
      </c>
      <c r="V441">
        <v>6.4029999999999996</v>
      </c>
      <c r="W441">
        <v>65.472999999999999</v>
      </c>
      <c r="Y441" t="str">
        <f t="shared" si="183"/>
        <v>茨城県</v>
      </c>
      <c r="Z441" t="str">
        <f t="shared" si="184"/>
        <v>茨城県ひたちなか市</v>
      </c>
      <c r="AA441" s="159">
        <f t="shared" si="185"/>
        <v>897.52099999999996</v>
      </c>
      <c r="AB441" s="159">
        <f t="shared" si="186"/>
        <v>650.86800000000005</v>
      </c>
      <c r="AC441" s="159">
        <f t="shared" si="187"/>
        <v>32.304000000000002</v>
      </c>
      <c r="AD441" s="159">
        <f t="shared" si="188"/>
        <v>0</v>
      </c>
      <c r="AE441" s="159">
        <f t="shared" si="189"/>
        <v>0</v>
      </c>
      <c r="AF441" s="159">
        <f t="shared" si="190"/>
        <v>0</v>
      </c>
      <c r="AG441" s="159">
        <f t="shared" si="191"/>
        <v>0</v>
      </c>
      <c r="AH441" s="160">
        <f t="shared" si="192"/>
        <v>1580.6930000000002</v>
      </c>
      <c r="AI441" s="135">
        <f t="shared" si="193"/>
        <v>0.5678022234551553</v>
      </c>
      <c r="AJ441" s="135">
        <f t="shared" si="194"/>
        <v>0.41176117057518441</v>
      </c>
      <c r="AK441" s="135">
        <f t="shared" si="195"/>
        <v>2.043660596966014E-2</v>
      </c>
      <c r="AL441" s="135">
        <f t="shared" si="196"/>
        <v>0</v>
      </c>
      <c r="AM441" s="135">
        <f t="shared" si="197"/>
        <v>0</v>
      </c>
      <c r="AN441" s="135">
        <f t="shared" si="198"/>
        <v>0</v>
      </c>
      <c r="AO441" s="135">
        <f t="shared" si="199"/>
        <v>0</v>
      </c>
      <c r="AP441" s="159">
        <f>IFERROR(VLOOKUP(A441,人口!$A$2:$E$1748,5,0),0)</f>
        <v>158660</v>
      </c>
      <c r="AQ441" s="159">
        <f t="shared" si="174"/>
        <v>0</v>
      </c>
      <c r="AR441" s="159">
        <f t="shared" si="175"/>
        <v>0</v>
      </c>
      <c r="AS441" s="159">
        <f t="shared" si="176"/>
        <v>0</v>
      </c>
      <c r="AT441" s="159">
        <f t="shared" si="177"/>
        <v>0</v>
      </c>
      <c r="AU441" s="159">
        <f t="shared" si="178"/>
        <v>1</v>
      </c>
      <c r="AV441" s="159">
        <f t="shared" si="179"/>
        <v>0</v>
      </c>
      <c r="AW441" s="159">
        <f t="shared" si="180"/>
        <v>0</v>
      </c>
      <c r="AX441" s="159">
        <f t="shared" si="200"/>
        <v>0</v>
      </c>
      <c r="AY441" s="159" t="str">
        <f t="shared" si="201"/>
        <v>10万～20万人未満の市町村平均</v>
      </c>
      <c r="AZ441" s="159"/>
    </row>
    <row r="442" spans="1:52" x14ac:dyDescent="0.3">
      <c r="A442" t="str">
        <f t="shared" si="181"/>
        <v>08222</v>
      </c>
      <c r="B442" s="158" t="str">
        <f t="shared" si="182"/>
        <v>08222</v>
      </c>
      <c r="C442">
        <v>8</v>
      </c>
      <c r="D442" t="s">
        <v>35</v>
      </c>
      <c r="E442">
        <v>8222</v>
      </c>
      <c r="F442" t="s">
        <v>990</v>
      </c>
      <c r="G442">
        <v>404.99099999999999</v>
      </c>
      <c r="H442">
        <v>455.03699999999998</v>
      </c>
      <c r="I442">
        <v>552.97799999999995</v>
      </c>
      <c r="J442">
        <v>617.90499999999997</v>
      </c>
      <c r="K442">
        <v>3</v>
      </c>
      <c r="L442">
        <v>7.3170000000000002</v>
      </c>
      <c r="M442">
        <v>0</v>
      </c>
      <c r="N442">
        <v>0</v>
      </c>
      <c r="O442">
        <v>0</v>
      </c>
      <c r="P442">
        <v>0</v>
      </c>
      <c r="Q442">
        <v>0</v>
      </c>
      <c r="R442">
        <v>0</v>
      </c>
      <c r="S442">
        <v>0</v>
      </c>
      <c r="T442">
        <v>0</v>
      </c>
      <c r="U442">
        <v>0</v>
      </c>
      <c r="V442">
        <v>4.048</v>
      </c>
      <c r="W442">
        <v>35.103000000000002</v>
      </c>
      <c r="Y442" t="str">
        <f t="shared" si="183"/>
        <v>茨城県</v>
      </c>
      <c r="Z442" t="str">
        <f t="shared" si="184"/>
        <v>茨城県鹿嶋市</v>
      </c>
      <c r="AA442" s="159">
        <f t="shared" si="185"/>
        <v>552.97799999999995</v>
      </c>
      <c r="AB442" s="159">
        <f t="shared" si="186"/>
        <v>617.90499999999997</v>
      </c>
      <c r="AC442" s="159">
        <f t="shared" si="187"/>
        <v>7.3170000000000002</v>
      </c>
      <c r="AD442" s="159">
        <f t="shared" si="188"/>
        <v>0</v>
      </c>
      <c r="AE442" s="159">
        <f t="shared" si="189"/>
        <v>0</v>
      </c>
      <c r="AF442" s="159">
        <f t="shared" si="190"/>
        <v>0</v>
      </c>
      <c r="AG442" s="159">
        <f t="shared" si="191"/>
        <v>0</v>
      </c>
      <c r="AH442" s="160">
        <f t="shared" si="192"/>
        <v>1178.1999999999998</v>
      </c>
      <c r="AI442" s="135">
        <f t="shared" si="193"/>
        <v>0.46934136818876254</v>
      </c>
      <c r="AJ442" s="135">
        <f t="shared" si="194"/>
        <v>0.52444831098285527</v>
      </c>
      <c r="AK442" s="135">
        <f t="shared" si="195"/>
        <v>6.2103208283822795E-3</v>
      </c>
      <c r="AL442" s="135">
        <f t="shared" si="196"/>
        <v>0</v>
      </c>
      <c r="AM442" s="135">
        <f t="shared" si="197"/>
        <v>0</v>
      </c>
      <c r="AN442" s="135">
        <f t="shared" si="198"/>
        <v>0</v>
      </c>
      <c r="AO442" s="135">
        <f t="shared" si="199"/>
        <v>0</v>
      </c>
      <c r="AP442" s="159">
        <f>IFERROR(VLOOKUP(A442,人口!$A$2:$E$1748,5,0),0)</f>
        <v>67687</v>
      </c>
      <c r="AQ442" s="159">
        <f t="shared" si="174"/>
        <v>0</v>
      </c>
      <c r="AR442" s="159">
        <f t="shared" si="175"/>
        <v>0</v>
      </c>
      <c r="AS442" s="159">
        <f t="shared" si="176"/>
        <v>0</v>
      </c>
      <c r="AT442" s="159">
        <f t="shared" si="177"/>
        <v>1</v>
      </c>
      <c r="AU442" s="159">
        <f t="shared" si="178"/>
        <v>0</v>
      </c>
      <c r="AV442" s="159">
        <f t="shared" si="179"/>
        <v>0</v>
      </c>
      <c r="AW442" s="159">
        <f t="shared" si="180"/>
        <v>0</v>
      </c>
      <c r="AX442" s="159">
        <f t="shared" si="200"/>
        <v>0</v>
      </c>
      <c r="AY442" s="159" t="str">
        <f t="shared" si="201"/>
        <v>3万～10万人未満の市町村平均</v>
      </c>
      <c r="AZ442" s="159"/>
    </row>
    <row r="443" spans="1:52" x14ac:dyDescent="0.3">
      <c r="A443" t="str">
        <f t="shared" si="181"/>
        <v>08223</v>
      </c>
      <c r="B443" s="158" t="str">
        <f t="shared" si="182"/>
        <v>08223</v>
      </c>
      <c r="C443">
        <v>8</v>
      </c>
      <c r="D443" t="s">
        <v>35</v>
      </c>
      <c r="E443">
        <v>8223</v>
      </c>
      <c r="F443" t="s">
        <v>1036</v>
      </c>
      <c r="G443">
        <v>167.79599999999999</v>
      </c>
      <c r="H443">
        <v>297.45100000000002</v>
      </c>
      <c r="I443">
        <v>230.59</v>
      </c>
      <c r="J443">
        <v>406.37900000000002</v>
      </c>
      <c r="K443">
        <v>0</v>
      </c>
      <c r="L443">
        <v>0</v>
      </c>
      <c r="M443">
        <v>0</v>
      </c>
      <c r="N443">
        <v>0</v>
      </c>
      <c r="O443">
        <v>0</v>
      </c>
      <c r="P443">
        <v>0</v>
      </c>
      <c r="Q443">
        <v>0</v>
      </c>
      <c r="R443">
        <v>0</v>
      </c>
      <c r="S443">
        <v>0</v>
      </c>
      <c r="T443">
        <v>0</v>
      </c>
      <c r="U443">
        <v>0</v>
      </c>
      <c r="V443">
        <v>1.8049999999999999</v>
      </c>
      <c r="W443">
        <v>18.100000000000001</v>
      </c>
      <c r="Y443" t="str">
        <f t="shared" si="183"/>
        <v>茨城県</v>
      </c>
      <c r="Z443" t="str">
        <f t="shared" si="184"/>
        <v>茨城県潮来市</v>
      </c>
      <c r="AA443" s="159">
        <f t="shared" si="185"/>
        <v>230.59</v>
      </c>
      <c r="AB443" s="159">
        <f t="shared" si="186"/>
        <v>406.37900000000002</v>
      </c>
      <c r="AC443" s="159">
        <f t="shared" si="187"/>
        <v>0</v>
      </c>
      <c r="AD443" s="159">
        <f t="shared" si="188"/>
        <v>0</v>
      </c>
      <c r="AE443" s="159">
        <f t="shared" si="189"/>
        <v>0</v>
      </c>
      <c r="AF443" s="159">
        <f t="shared" si="190"/>
        <v>0</v>
      </c>
      <c r="AG443" s="159">
        <f t="shared" si="191"/>
        <v>0</v>
      </c>
      <c r="AH443" s="160">
        <f t="shared" si="192"/>
        <v>636.96900000000005</v>
      </c>
      <c r="AI443" s="135">
        <f t="shared" si="193"/>
        <v>0.36201133807139746</v>
      </c>
      <c r="AJ443" s="135">
        <f t="shared" si="194"/>
        <v>0.63798866192860249</v>
      </c>
      <c r="AK443" s="135">
        <f t="shared" si="195"/>
        <v>0</v>
      </c>
      <c r="AL443" s="135">
        <f t="shared" si="196"/>
        <v>0</v>
      </c>
      <c r="AM443" s="135">
        <f t="shared" si="197"/>
        <v>0</v>
      </c>
      <c r="AN443" s="135">
        <f t="shared" si="198"/>
        <v>0</v>
      </c>
      <c r="AO443" s="135">
        <f t="shared" si="199"/>
        <v>0</v>
      </c>
      <c r="AP443" s="159">
        <f>IFERROR(VLOOKUP(A443,人口!$A$2:$E$1748,5,0),0)</f>
        <v>27950</v>
      </c>
      <c r="AQ443" s="159">
        <f t="shared" si="174"/>
        <v>0</v>
      </c>
      <c r="AR443" s="159">
        <f t="shared" si="175"/>
        <v>0</v>
      </c>
      <c r="AS443" s="159">
        <f t="shared" si="176"/>
        <v>1</v>
      </c>
      <c r="AT443" s="159">
        <f t="shared" si="177"/>
        <v>0</v>
      </c>
      <c r="AU443" s="159">
        <f t="shared" si="178"/>
        <v>0</v>
      </c>
      <c r="AV443" s="159">
        <f t="shared" si="179"/>
        <v>0</v>
      </c>
      <c r="AW443" s="159">
        <f t="shared" si="180"/>
        <v>0</v>
      </c>
      <c r="AX443" s="159">
        <f t="shared" si="200"/>
        <v>0</v>
      </c>
      <c r="AY443" s="159" t="str">
        <f t="shared" si="201"/>
        <v>1万～3万人未満の市町村平均</v>
      </c>
      <c r="AZ443" s="159"/>
    </row>
    <row r="444" spans="1:52" x14ac:dyDescent="0.3">
      <c r="A444" t="str">
        <f t="shared" si="181"/>
        <v>08224</v>
      </c>
      <c r="B444" s="158" t="str">
        <f t="shared" si="182"/>
        <v>08224</v>
      </c>
      <c r="C444">
        <v>8</v>
      </c>
      <c r="D444" t="s">
        <v>35</v>
      </c>
      <c r="E444">
        <v>8224</v>
      </c>
      <c r="F444" t="s">
        <v>1081</v>
      </c>
      <c r="G444">
        <v>228.601</v>
      </c>
      <c r="H444">
        <v>170.59200000000001</v>
      </c>
      <c r="I444">
        <v>314.98</v>
      </c>
      <c r="J444">
        <v>233.131</v>
      </c>
      <c r="K444">
        <v>0</v>
      </c>
      <c r="L444">
        <v>0</v>
      </c>
      <c r="M444">
        <v>0</v>
      </c>
      <c r="N444">
        <v>0</v>
      </c>
      <c r="O444">
        <v>0</v>
      </c>
      <c r="P444">
        <v>0</v>
      </c>
      <c r="Q444">
        <v>0</v>
      </c>
      <c r="R444">
        <v>0</v>
      </c>
      <c r="S444">
        <v>0</v>
      </c>
      <c r="T444">
        <v>0</v>
      </c>
      <c r="U444">
        <v>0</v>
      </c>
      <c r="V444">
        <v>2.19</v>
      </c>
      <c r="W444">
        <v>23.337</v>
      </c>
      <c r="Y444" t="str">
        <f t="shared" si="183"/>
        <v>茨城県</v>
      </c>
      <c r="Z444" t="str">
        <f t="shared" si="184"/>
        <v>茨城県守谷市</v>
      </c>
      <c r="AA444" s="159">
        <f t="shared" si="185"/>
        <v>314.98</v>
      </c>
      <c r="AB444" s="159">
        <f t="shared" si="186"/>
        <v>233.131</v>
      </c>
      <c r="AC444" s="159">
        <f t="shared" si="187"/>
        <v>0</v>
      </c>
      <c r="AD444" s="159">
        <f t="shared" si="188"/>
        <v>0</v>
      </c>
      <c r="AE444" s="159">
        <f t="shared" si="189"/>
        <v>0</v>
      </c>
      <c r="AF444" s="159">
        <f t="shared" si="190"/>
        <v>0</v>
      </c>
      <c r="AG444" s="159">
        <f t="shared" si="191"/>
        <v>0</v>
      </c>
      <c r="AH444" s="160">
        <f t="shared" si="192"/>
        <v>548.11099999999999</v>
      </c>
      <c r="AI444" s="135">
        <f t="shared" si="193"/>
        <v>0.5746646208523456</v>
      </c>
      <c r="AJ444" s="135">
        <f t="shared" si="194"/>
        <v>0.4253353791476544</v>
      </c>
      <c r="AK444" s="135">
        <f t="shared" si="195"/>
        <v>0</v>
      </c>
      <c r="AL444" s="135">
        <f t="shared" si="196"/>
        <v>0</v>
      </c>
      <c r="AM444" s="135">
        <f t="shared" si="197"/>
        <v>0</v>
      </c>
      <c r="AN444" s="135">
        <f t="shared" si="198"/>
        <v>0</v>
      </c>
      <c r="AO444" s="135">
        <f t="shared" si="199"/>
        <v>0</v>
      </c>
      <c r="AP444" s="159">
        <f>IFERROR(VLOOKUP(A444,人口!$A$2:$E$1748,5,0),0)</f>
        <v>68498</v>
      </c>
      <c r="AQ444" s="159">
        <f t="shared" si="174"/>
        <v>0</v>
      </c>
      <c r="AR444" s="159">
        <f t="shared" si="175"/>
        <v>0</v>
      </c>
      <c r="AS444" s="159">
        <f t="shared" si="176"/>
        <v>0</v>
      </c>
      <c r="AT444" s="159">
        <f t="shared" si="177"/>
        <v>1</v>
      </c>
      <c r="AU444" s="159">
        <f t="shared" si="178"/>
        <v>0</v>
      </c>
      <c r="AV444" s="159">
        <f t="shared" si="179"/>
        <v>0</v>
      </c>
      <c r="AW444" s="159">
        <f t="shared" si="180"/>
        <v>0</v>
      </c>
      <c r="AX444" s="159">
        <f t="shared" si="200"/>
        <v>0</v>
      </c>
      <c r="AY444" s="159" t="str">
        <f t="shared" si="201"/>
        <v>3万～10万人未満の市町村平均</v>
      </c>
      <c r="AZ444" s="159"/>
    </row>
    <row r="445" spans="1:52" x14ac:dyDescent="0.3">
      <c r="A445" t="str">
        <f t="shared" si="181"/>
        <v>08225</v>
      </c>
      <c r="B445" s="158" t="str">
        <f t="shared" si="182"/>
        <v>08225</v>
      </c>
      <c r="C445">
        <v>8</v>
      </c>
      <c r="D445" t="s">
        <v>35</v>
      </c>
      <c r="E445">
        <v>8225</v>
      </c>
      <c r="F445" t="s">
        <v>1121</v>
      </c>
      <c r="G445">
        <v>346.88799999999998</v>
      </c>
      <c r="H445">
        <v>520.59199999999998</v>
      </c>
      <c r="I445">
        <v>480.49200000000002</v>
      </c>
      <c r="J445">
        <v>716.19600000000003</v>
      </c>
      <c r="K445">
        <v>49.7</v>
      </c>
      <c r="L445">
        <v>93.301000000000002</v>
      </c>
      <c r="M445">
        <v>0</v>
      </c>
      <c r="N445">
        <v>0</v>
      </c>
      <c r="O445">
        <v>0.19600000000000001</v>
      </c>
      <c r="P445">
        <v>0</v>
      </c>
      <c r="Q445">
        <v>0</v>
      </c>
      <c r="R445">
        <v>0</v>
      </c>
      <c r="S445">
        <v>0</v>
      </c>
      <c r="T445">
        <v>0</v>
      </c>
      <c r="U445">
        <v>0</v>
      </c>
      <c r="V445">
        <v>2.8340000000000001</v>
      </c>
      <c r="W445">
        <v>28.427</v>
      </c>
      <c r="Y445" t="str">
        <f t="shared" si="183"/>
        <v>茨城県</v>
      </c>
      <c r="Z445" t="str">
        <f t="shared" si="184"/>
        <v>茨城県常陸大宮市</v>
      </c>
      <c r="AA445" s="159">
        <f t="shared" si="185"/>
        <v>480.49200000000002</v>
      </c>
      <c r="AB445" s="159">
        <f t="shared" si="186"/>
        <v>716.19600000000003</v>
      </c>
      <c r="AC445" s="159">
        <f t="shared" si="187"/>
        <v>93.301000000000002</v>
      </c>
      <c r="AD445" s="159">
        <f t="shared" si="188"/>
        <v>0</v>
      </c>
      <c r="AE445" s="159">
        <f t="shared" si="189"/>
        <v>0</v>
      </c>
      <c r="AF445" s="159">
        <f t="shared" si="190"/>
        <v>0</v>
      </c>
      <c r="AG445" s="159">
        <f t="shared" si="191"/>
        <v>0</v>
      </c>
      <c r="AH445" s="160">
        <f t="shared" si="192"/>
        <v>1289.989</v>
      </c>
      <c r="AI445" s="135">
        <f t="shared" si="193"/>
        <v>0.37247759477018799</v>
      </c>
      <c r="AJ445" s="135">
        <f t="shared" si="194"/>
        <v>0.55519543189903175</v>
      </c>
      <c r="AK445" s="135">
        <f t="shared" si="195"/>
        <v>7.2326973330780336E-2</v>
      </c>
      <c r="AL445" s="135">
        <f t="shared" si="196"/>
        <v>0</v>
      </c>
      <c r="AM445" s="135">
        <f t="shared" si="197"/>
        <v>0</v>
      </c>
      <c r="AN445" s="135">
        <f t="shared" si="198"/>
        <v>0</v>
      </c>
      <c r="AO445" s="135">
        <f t="shared" si="199"/>
        <v>0</v>
      </c>
      <c r="AP445" s="159">
        <f>IFERROR(VLOOKUP(A445,人口!$A$2:$E$1748,5,0),0)</f>
        <v>41385</v>
      </c>
      <c r="AQ445" s="159">
        <f t="shared" si="174"/>
        <v>0</v>
      </c>
      <c r="AR445" s="159">
        <f t="shared" si="175"/>
        <v>0</v>
      </c>
      <c r="AS445" s="159">
        <f t="shared" si="176"/>
        <v>0</v>
      </c>
      <c r="AT445" s="159">
        <f t="shared" si="177"/>
        <v>1</v>
      </c>
      <c r="AU445" s="159">
        <f t="shared" si="178"/>
        <v>0</v>
      </c>
      <c r="AV445" s="159">
        <f t="shared" si="179"/>
        <v>0</v>
      </c>
      <c r="AW445" s="159">
        <f t="shared" si="180"/>
        <v>0</v>
      </c>
      <c r="AX445" s="159">
        <f t="shared" si="200"/>
        <v>0</v>
      </c>
      <c r="AY445" s="159" t="str">
        <f t="shared" si="201"/>
        <v>3万～10万人未満の市町村平均</v>
      </c>
      <c r="AZ445" s="159"/>
    </row>
    <row r="446" spans="1:52" x14ac:dyDescent="0.3">
      <c r="A446" t="str">
        <f t="shared" si="181"/>
        <v>08226</v>
      </c>
      <c r="B446" s="158" t="str">
        <f t="shared" si="182"/>
        <v>08226</v>
      </c>
      <c r="C446">
        <v>8</v>
      </c>
      <c r="D446" t="s">
        <v>35</v>
      </c>
      <c r="E446">
        <v>8226</v>
      </c>
      <c r="F446" t="s">
        <v>1159</v>
      </c>
      <c r="G446">
        <v>302.87599999999998</v>
      </c>
      <c r="H446">
        <v>759.00900000000001</v>
      </c>
      <c r="I446">
        <v>422.16399999999999</v>
      </c>
      <c r="J446">
        <v>1050.0060000000001</v>
      </c>
      <c r="K446">
        <v>0</v>
      </c>
      <c r="L446">
        <v>0</v>
      </c>
      <c r="M446">
        <v>0</v>
      </c>
      <c r="N446">
        <v>0</v>
      </c>
      <c r="O446">
        <v>0.41099999999999998</v>
      </c>
      <c r="P446">
        <v>0</v>
      </c>
      <c r="Q446">
        <v>0</v>
      </c>
      <c r="R446">
        <v>0</v>
      </c>
      <c r="S446">
        <v>0</v>
      </c>
      <c r="T446">
        <v>0</v>
      </c>
      <c r="U446">
        <v>0</v>
      </c>
      <c r="V446">
        <v>3.3130000000000002</v>
      </c>
      <c r="W446">
        <v>36.237000000000002</v>
      </c>
      <c r="Y446" t="str">
        <f t="shared" si="183"/>
        <v>茨城県</v>
      </c>
      <c r="Z446" t="str">
        <f t="shared" si="184"/>
        <v>茨城県那珂市</v>
      </c>
      <c r="AA446" s="159">
        <f t="shared" si="185"/>
        <v>422.16399999999999</v>
      </c>
      <c r="AB446" s="159">
        <f t="shared" si="186"/>
        <v>1050.0060000000001</v>
      </c>
      <c r="AC446" s="159">
        <f t="shared" si="187"/>
        <v>0</v>
      </c>
      <c r="AD446" s="159">
        <f t="shared" si="188"/>
        <v>0</v>
      </c>
      <c r="AE446" s="159">
        <f t="shared" si="189"/>
        <v>0</v>
      </c>
      <c r="AF446" s="159">
        <f t="shared" si="190"/>
        <v>0</v>
      </c>
      <c r="AG446" s="159">
        <f t="shared" si="191"/>
        <v>0</v>
      </c>
      <c r="AH446" s="160">
        <f t="shared" si="192"/>
        <v>1472.17</v>
      </c>
      <c r="AI446" s="135">
        <f t="shared" si="193"/>
        <v>0.28676307763369718</v>
      </c>
      <c r="AJ446" s="135">
        <f t="shared" si="194"/>
        <v>0.71323692236630287</v>
      </c>
      <c r="AK446" s="135">
        <f t="shared" si="195"/>
        <v>0</v>
      </c>
      <c r="AL446" s="135">
        <f t="shared" si="196"/>
        <v>0</v>
      </c>
      <c r="AM446" s="135">
        <f t="shared" si="197"/>
        <v>0</v>
      </c>
      <c r="AN446" s="135">
        <f t="shared" si="198"/>
        <v>0</v>
      </c>
      <c r="AO446" s="135">
        <f t="shared" si="199"/>
        <v>0</v>
      </c>
      <c r="AP446" s="159">
        <f>IFERROR(VLOOKUP(A446,人口!$A$2:$E$1748,5,0),0)</f>
        <v>54649</v>
      </c>
      <c r="AQ446" s="159">
        <f t="shared" si="174"/>
        <v>0</v>
      </c>
      <c r="AR446" s="159">
        <f t="shared" si="175"/>
        <v>0</v>
      </c>
      <c r="AS446" s="159">
        <f t="shared" si="176"/>
        <v>0</v>
      </c>
      <c r="AT446" s="159">
        <f t="shared" si="177"/>
        <v>1</v>
      </c>
      <c r="AU446" s="159">
        <f t="shared" si="178"/>
        <v>0</v>
      </c>
      <c r="AV446" s="159">
        <f t="shared" si="179"/>
        <v>0</v>
      </c>
      <c r="AW446" s="159">
        <f t="shared" si="180"/>
        <v>0</v>
      </c>
      <c r="AX446" s="159">
        <f t="shared" si="200"/>
        <v>0</v>
      </c>
      <c r="AY446" s="159" t="str">
        <f t="shared" si="201"/>
        <v>3万～10万人未満の市町村平均</v>
      </c>
      <c r="AZ446" s="159"/>
    </row>
    <row r="447" spans="1:52" x14ac:dyDescent="0.3">
      <c r="A447" t="str">
        <f t="shared" si="181"/>
        <v>08227</v>
      </c>
      <c r="B447" s="158" t="str">
        <f t="shared" si="182"/>
        <v>08227</v>
      </c>
      <c r="C447">
        <v>8</v>
      </c>
      <c r="D447" t="s">
        <v>35</v>
      </c>
      <c r="E447">
        <v>8227</v>
      </c>
      <c r="F447" t="s">
        <v>1197</v>
      </c>
      <c r="G447">
        <v>673.46699999999998</v>
      </c>
      <c r="H447">
        <v>1999.0709999999999</v>
      </c>
      <c r="I447">
        <v>928.49300000000005</v>
      </c>
      <c r="J447">
        <v>2739.1729999999998</v>
      </c>
      <c r="K447">
        <v>0</v>
      </c>
      <c r="L447">
        <v>0</v>
      </c>
      <c r="M447">
        <v>0</v>
      </c>
      <c r="N447">
        <v>0</v>
      </c>
      <c r="O447">
        <v>1.5049999999999999</v>
      </c>
      <c r="P447">
        <v>0</v>
      </c>
      <c r="Q447">
        <v>0</v>
      </c>
      <c r="R447">
        <v>1.7999999999999999E-2</v>
      </c>
      <c r="S447">
        <v>0</v>
      </c>
      <c r="T447">
        <v>0</v>
      </c>
      <c r="U447">
        <v>0.109</v>
      </c>
      <c r="V447">
        <v>6.57</v>
      </c>
      <c r="W447">
        <v>70.491</v>
      </c>
      <c r="Y447" t="str">
        <f t="shared" si="183"/>
        <v>茨城県</v>
      </c>
      <c r="Z447" t="str">
        <f t="shared" si="184"/>
        <v>茨城県筑西市</v>
      </c>
      <c r="AA447" s="159">
        <f t="shared" si="185"/>
        <v>928.49300000000005</v>
      </c>
      <c r="AB447" s="159">
        <f t="shared" si="186"/>
        <v>2739.1729999999998</v>
      </c>
      <c r="AC447" s="159">
        <f t="shared" si="187"/>
        <v>0</v>
      </c>
      <c r="AD447" s="159">
        <f t="shared" si="188"/>
        <v>0</v>
      </c>
      <c r="AE447" s="159">
        <f t="shared" si="189"/>
        <v>0</v>
      </c>
      <c r="AF447" s="159">
        <f t="shared" si="190"/>
        <v>0</v>
      </c>
      <c r="AG447" s="159">
        <f t="shared" si="191"/>
        <v>0.109</v>
      </c>
      <c r="AH447" s="160">
        <f t="shared" si="192"/>
        <v>3667.7749999999996</v>
      </c>
      <c r="AI447" s="135">
        <f t="shared" si="193"/>
        <v>0.25314884364498919</v>
      </c>
      <c r="AJ447" s="135">
        <f t="shared" si="194"/>
        <v>0.74682143806531209</v>
      </c>
      <c r="AK447" s="135">
        <f t="shared" si="195"/>
        <v>0</v>
      </c>
      <c r="AL447" s="135">
        <f t="shared" si="196"/>
        <v>0</v>
      </c>
      <c r="AM447" s="135">
        <f t="shared" si="197"/>
        <v>0</v>
      </c>
      <c r="AN447" s="135">
        <f t="shared" si="198"/>
        <v>0</v>
      </c>
      <c r="AO447" s="135">
        <f t="shared" si="199"/>
        <v>2.9718289698795595E-5</v>
      </c>
      <c r="AP447" s="159">
        <f>IFERROR(VLOOKUP(A447,人口!$A$2:$E$1748,5,0),0)</f>
        <v>104059</v>
      </c>
      <c r="AQ447" s="159">
        <f t="shared" si="174"/>
        <v>0</v>
      </c>
      <c r="AR447" s="159">
        <f t="shared" si="175"/>
        <v>0</v>
      </c>
      <c r="AS447" s="159">
        <f t="shared" si="176"/>
        <v>0</v>
      </c>
      <c r="AT447" s="159">
        <f t="shared" si="177"/>
        <v>0</v>
      </c>
      <c r="AU447" s="159">
        <f t="shared" si="178"/>
        <v>1</v>
      </c>
      <c r="AV447" s="159">
        <f t="shared" si="179"/>
        <v>0</v>
      </c>
      <c r="AW447" s="159">
        <f t="shared" si="180"/>
        <v>0</v>
      </c>
      <c r="AX447" s="159">
        <f t="shared" si="200"/>
        <v>0</v>
      </c>
      <c r="AY447" s="159" t="str">
        <f t="shared" si="201"/>
        <v>10万～20万人未満の市町村平均</v>
      </c>
      <c r="AZ447" s="159"/>
    </row>
    <row r="448" spans="1:52" x14ac:dyDescent="0.3">
      <c r="A448" t="str">
        <f t="shared" si="181"/>
        <v>08228</v>
      </c>
      <c r="B448" s="158" t="str">
        <f t="shared" si="182"/>
        <v>08228</v>
      </c>
      <c r="C448">
        <v>8</v>
      </c>
      <c r="D448" t="s">
        <v>35</v>
      </c>
      <c r="E448">
        <v>8228</v>
      </c>
      <c r="F448" t="s">
        <v>1239</v>
      </c>
      <c r="G448">
        <v>382.916</v>
      </c>
      <c r="H448">
        <v>776.51</v>
      </c>
      <c r="I448">
        <v>533.00199999999995</v>
      </c>
      <c r="J448">
        <v>1073.8589999999999</v>
      </c>
      <c r="K448">
        <v>0</v>
      </c>
      <c r="L448">
        <v>0</v>
      </c>
      <c r="M448">
        <v>0</v>
      </c>
      <c r="N448">
        <v>0</v>
      </c>
      <c r="O448">
        <v>0</v>
      </c>
      <c r="P448">
        <v>0</v>
      </c>
      <c r="Q448">
        <v>0</v>
      </c>
      <c r="R448">
        <v>4.5999999999999999E-2</v>
      </c>
      <c r="S448">
        <v>0</v>
      </c>
      <c r="T448">
        <v>0</v>
      </c>
      <c r="U448">
        <v>0.28100000000000003</v>
      </c>
      <c r="V448">
        <v>3.915</v>
      </c>
      <c r="W448">
        <v>39.011000000000003</v>
      </c>
      <c r="Y448" t="str">
        <f t="shared" si="183"/>
        <v>茨城県</v>
      </c>
      <c r="Z448" t="str">
        <f t="shared" si="184"/>
        <v>茨城県坂東市</v>
      </c>
      <c r="AA448" s="159">
        <f t="shared" si="185"/>
        <v>533.00199999999995</v>
      </c>
      <c r="AB448" s="159">
        <f t="shared" si="186"/>
        <v>1073.8589999999999</v>
      </c>
      <c r="AC448" s="159">
        <f t="shared" si="187"/>
        <v>0</v>
      </c>
      <c r="AD448" s="159">
        <f t="shared" si="188"/>
        <v>0</v>
      </c>
      <c r="AE448" s="159">
        <f t="shared" si="189"/>
        <v>0</v>
      </c>
      <c r="AF448" s="159">
        <f t="shared" si="190"/>
        <v>0</v>
      </c>
      <c r="AG448" s="159">
        <f t="shared" si="191"/>
        <v>0.28100000000000003</v>
      </c>
      <c r="AH448" s="160">
        <f t="shared" si="192"/>
        <v>1607.1419999999998</v>
      </c>
      <c r="AI448" s="135">
        <f t="shared" si="193"/>
        <v>0.33164586576668398</v>
      </c>
      <c r="AJ448" s="135">
        <f t="shared" si="194"/>
        <v>0.66817928969562124</v>
      </c>
      <c r="AK448" s="135">
        <f t="shared" si="195"/>
        <v>0</v>
      </c>
      <c r="AL448" s="135">
        <f t="shared" si="196"/>
        <v>0</v>
      </c>
      <c r="AM448" s="135">
        <f t="shared" si="197"/>
        <v>0</v>
      </c>
      <c r="AN448" s="135">
        <f t="shared" si="198"/>
        <v>0</v>
      </c>
      <c r="AO448" s="135">
        <f t="shared" si="199"/>
        <v>1.7484453769486458E-4</v>
      </c>
      <c r="AP448" s="159">
        <f>IFERROR(VLOOKUP(A448,人口!$A$2:$E$1748,5,0),0)</f>
        <v>53881</v>
      </c>
      <c r="AQ448" s="159">
        <f t="shared" si="174"/>
        <v>0</v>
      </c>
      <c r="AR448" s="159">
        <f t="shared" si="175"/>
        <v>0</v>
      </c>
      <c r="AS448" s="159">
        <f t="shared" si="176"/>
        <v>0</v>
      </c>
      <c r="AT448" s="159">
        <f t="shared" si="177"/>
        <v>1</v>
      </c>
      <c r="AU448" s="159">
        <f t="shared" si="178"/>
        <v>0</v>
      </c>
      <c r="AV448" s="159">
        <f t="shared" si="179"/>
        <v>0</v>
      </c>
      <c r="AW448" s="159">
        <f t="shared" si="180"/>
        <v>0</v>
      </c>
      <c r="AX448" s="159">
        <f t="shared" si="200"/>
        <v>0</v>
      </c>
      <c r="AY448" s="159" t="str">
        <f t="shared" si="201"/>
        <v>3万～10万人未満の市町村平均</v>
      </c>
      <c r="AZ448" s="159"/>
    </row>
    <row r="449" spans="1:52" x14ac:dyDescent="0.3">
      <c r="A449" t="str">
        <f t="shared" si="181"/>
        <v>08229</v>
      </c>
      <c r="B449" s="158" t="str">
        <f t="shared" si="182"/>
        <v>08229</v>
      </c>
      <c r="C449">
        <v>8</v>
      </c>
      <c r="D449" t="s">
        <v>35</v>
      </c>
      <c r="E449">
        <v>8229</v>
      </c>
      <c r="F449" t="s">
        <v>1277</v>
      </c>
      <c r="G449">
        <v>330.75799999999998</v>
      </c>
      <c r="H449">
        <v>717.72799999999995</v>
      </c>
      <c r="I449">
        <v>455.92099999999999</v>
      </c>
      <c r="J449">
        <v>983.66700000000003</v>
      </c>
      <c r="K449">
        <v>0</v>
      </c>
      <c r="L449">
        <v>0</v>
      </c>
      <c r="M449">
        <v>0</v>
      </c>
      <c r="N449">
        <v>0</v>
      </c>
      <c r="O449">
        <v>0</v>
      </c>
      <c r="P449">
        <v>0</v>
      </c>
      <c r="Q449">
        <v>0</v>
      </c>
      <c r="R449">
        <v>0</v>
      </c>
      <c r="S449">
        <v>0</v>
      </c>
      <c r="T449">
        <v>0</v>
      </c>
      <c r="U449">
        <v>0</v>
      </c>
      <c r="V449">
        <v>3.488</v>
      </c>
      <c r="W449">
        <v>38.200000000000003</v>
      </c>
      <c r="Y449" t="str">
        <f t="shared" si="183"/>
        <v>茨城県</v>
      </c>
      <c r="Z449" t="str">
        <f t="shared" si="184"/>
        <v>茨城県稲敷市</v>
      </c>
      <c r="AA449" s="159">
        <f t="shared" si="185"/>
        <v>455.92099999999999</v>
      </c>
      <c r="AB449" s="159">
        <f t="shared" si="186"/>
        <v>983.66700000000003</v>
      </c>
      <c r="AC449" s="159">
        <f t="shared" si="187"/>
        <v>0</v>
      </c>
      <c r="AD449" s="159">
        <f t="shared" si="188"/>
        <v>0</v>
      </c>
      <c r="AE449" s="159">
        <f t="shared" si="189"/>
        <v>0</v>
      </c>
      <c r="AF449" s="159">
        <f t="shared" si="190"/>
        <v>0</v>
      </c>
      <c r="AG449" s="159">
        <f t="shared" si="191"/>
        <v>0</v>
      </c>
      <c r="AH449" s="160">
        <f t="shared" si="192"/>
        <v>1439.588</v>
      </c>
      <c r="AI449" s="135">
        <f t="shared" si="193"/>
        <v>0.31670241763615703</v>
      </c>
      <c r="AJ449" s="135">
        <f t="shared" si="194"/>
        <v>0.68329758236384297</v>
      </c>
      <c r="AK449" s="135">
        <f t="shared" si="195"/>
        <v>0</v>
      </c>
      <c r="AL449" s="135">
        <f t="shared" si="196"/>
        <v>0</v>
      </c>
      <c r="AM449" s="135">
        <f t="shared" si="197"/>
        <v>0</v>
      </c>
      <c r="AN449" s="135">
        <f t="shared" si="198"/>
        <v>0</v>
      </c>
      <c r="AO449" s="135">
        <f t="shared" si="199"/>
        <v>0</v>
      </c>
      <c r="AP449" s="159">
        <f>IFERROR(VLOOKUP(A449,人口!$A$2:$E$1748,5,0),0)</f>
        <v>40538</v>
      </c>
      <c r="AQ449" s="159">
        <f t="shared" si="174"/>
        <v>0</v>
      </c>
      <c r="AR449" s="159">
        <f t="shared" si="175"/>
        <v>0</v>
      </c>
      <c r="AS449" s="159">
        <f t="shared" si="176"/>
        <v>0</v>
      </c>
      <c r="AT449" s="159">
        <f t="shared" si="177"/>
        <v>1</v>
      </c>
      <c r="AU449" s="159">
        <f t="shared" si="178"/>
        <v>0</v>
      </c>
      <c r="AV449" s="159">
        <f t="shared" si="179"/>
        <v>0</v>
      </c>
      <c r="AW449" s="159">
        <f t="shared" si="180"/>
        <v>0</v>
      </c>
      <c r="AX449" s="159">
        <f t="shared" si="200"/>
        <v>0</v>
      </c>
      <c r="AY449" s="159" t="str">
        <f t="shared" si="201"/>
        <v>3万～10万人未満の市町村平均</v>
      </c>
      <c r="AZ449" s="159"/>
    </row>
    <row r="450" spans="1:52" x14ac:dyDescent="0.3">
      <c r="A450" t="str">
        <f t="shared" si="181"/>
        <v>08230</v>
      </c>
      <c r="B450" s="158" t="str">
        <f t="shared" si="182"/>
        <v>08230</v>
      </c>
      <c r="C450">
        <v>8</v>
      </c>
      <c r="D450" t="s">
        <v>35</v>
      </c>
      <c r="E450">
        <v>8230</v>
      </c>
      <c r="F450" t="s">
        <v>1311</v>
      </c>
      <c r="G450">
        <v>296.08199999999999</v>
      </c>
      <c r="H450">
        <v>996.76800000000003</v>
      </c>
      <c r="I450">
        <v>408.19799999999998</v>
      </c>
      <c r="J450">
        <v>1366.6420000000001</v>
      </c>
      <c r="K450">
        <v>1.9</v>
      </c>
      <c r="L450">
        <v>4.0229999999999997</v>
      </c>
      <c r="M450">
        <v>0</v>
      </c>
      <c r="N450">
        <v>0</v>
      </c>
      <c r="O450">
        <v>0</v>
      </c>
      <c r="P450">
        <v>0</v>
      </c>
      <c r="Q450">
        <v>0</v>
      </c>
      <c r="R450">
        <v>0</v>
      </c>
      <c r="S450">
        <v>0</v>
      </c>
      <c r="T450">
        <v>0</v>
      </c>
      <c r="U450">
        <v>0</v>
      </c>
      <c r="V450">
        <v>2.8159999999999998</v>
      </c>
      <c r="W450">
        <v>34.895000000000003</v>
      </c>
      <c r="Y450" t="str">
        <f t="shared" si="183"/>
        <v>茨城県</v>
      </c>
      <c r="Z450" t="str">
        <f t="shared" si="184"/>
        <v>茨城県かすみがうら市</v>
      </c>
      <c r="AA450" s="159">
        <f t="shared" si="185"/>
        <v>408.19799999999998</v>
      </c>
      <c r="AB450" s="159">
        <f t="shared" si="186"/>
        <v>1366.6420000000001</v>
      </c>
      <c r="AC450" s="159">
        <f t="shared" si="187"/>
        <v>4.0229999999999997</v>
      </c>
      <c r="AD450" s="159">
        <f t="shared" si="188"/>
        <v>0</v>
      </c>
      <c r="AE450" s="159">
        <f t="shared" si="189"/>
        <v>0</v>
      </c>
      <c r="AF450" s="159">
        <f t="shared" si="190"/>
        <v>0</v>
      </c>
      <c r="AG450" s="159">
        <f t="shared" si="191"/>
        <v>0</v>
      </c>
      <c r="AH450" s="160">
        <f t="shared" si="192"/>
        <v>1778.8630000000001</v>
      </c>
      <c r="AI450" s="135">
        <f t="shared" si="193"/>
        <v>0.22947129711506731</v>
      </c>
      <c r="AJ450" s="135">
        <f t="shared" si="194"/>
        <v>0.76826714592410994</v>
      </c>
      <c r="AK450" s="135">
        <f t="shared" si="195"/>
        <v>2.2615569608227274E-3</v>
      </c>
      <c r="AL450" s="135">
        <f t="shared" si="196"/>
        <v>0</v>
      </c>
      <c r="AM450" s="135">
        <f t="shared" si="197"/>
        <v>0</v>
      </c>
      <c r="AN450" s="135">
        <f t="shared" si="198"/>
        <v>0</v>
      </c>
      <c r="AO450" s="135">
        <f t="shared" si="199"/>
        <v>0</v>
      </c>
      <c r="AP450" s="159">
        <f>IFERROR(VLOOKUP(A450,人口!$A$2:$E$1748,5,0),0)</f>
        <v>41717</v>
      </c>
      <c r="AQ450" s="159">
        <f t="shared" si="174"/>
        <v>0</v>
      </c>
      <c r="AR450" s="159">
        <f t="shared" si="175"/>
        <v>0</v>
      </c>
      <c r="AS450" s="159">
        <f t="shared" si="176"/>
        <v>0</v>
      </c>
      <c r="AT450" s="159">
        <f t="shared" si="177"/>
        <v>1</v>
      </c>
      <c r="AU450" s="159">
        <f t="shared" si="178"/>
        <v>0</v>
      </c>
      <c r="AV450" s="159">
        <f t="shared" si="179"/>
        <v>0</v>
      </c>
      <c r="AW450" s="159">
        <f t="shared" si="180"/>
        <v>0</v>
      </c>
      <c r="AX450" s="159">
        <f t="shared" si="200"/>
        <v>0</v>
      </c>
      <c r="AY450" s="159" t="str">
        <f t="shared" si="201"/>
        <v>3万～10万人未満の市町村平均</v>
      </c>
      <c r="AZ450" s="159"/>
    </row>
    <row r="451" spans="1:52" x14ac:dyDescent="0.3">
      <c r="A451" t="str">
        <f t="shared" si="181"/>
        <v>08231</v>
      </c>
      <c r="B451" s="158" t="str">
        <f t="shared" si="182"/>
        <v>08231</v>
      </c>
      <c r="C451">
        <v>8</v>
      </c>
      <c r="D451" t="s">
        <v>35</v>
      </c>
      <c r="E451">
        <v>8231</v>
      </c>
      <c r="F451" t="s">
        <v>1347</v>
      </c>
      <c r="G451">
        <v>320.911</v>
      </c>
      <c r="H451">
        <v>1258.348</v>
      </c>
      <c r="I451">
        <v>442.428</v>
      </c>
      <c r="J451">
        <v>1724.748</v>
      </c>
      <c r="K451">
        <v>82.7</v>
      </c>
      <c r="L451">
        <v>160.23599999999999</v>
      </c>
      <c r="M451">
        <v>0</v>
      </c>
      <c r="N451">
        <v>0</v>
      </c>
      <c r="O451">
        <v>0</v>
      </c>
      <c r="P451">
        <v>0</v>
      </c>
      <c r="Q451">
        <v>0</v>
      </c>
      <c r="R451">
        <v>0</v>
      </c>
      <c r="S451">
        <v>0</v>
      </c>
      <c r="T451">
        <v>0</v>
      </c>
      <c r="U451">
        <v>0</v>
      </c>
      <c r="V451">
        <v>3.032</v>
      </c>
      <c r="W451">
        <v>32.802</v>
      </c>
      <c r="Y451" t="str">
        <f t="shared" si="183"/>
        <v>茨城県</v>
      </c>
      <c r="Z451" t="str">
        <f t="shared" si="184"/>
        <v>茨城県桜川市</v>
      </c>
      <c r="AA451" s="159">
        <f t="shared" si="185"/>
        <v>442.428</v>
      </c>
      <c r="AB451" s="159">
        <f t="shared" si="186"/>
        <v>1724.748</v>
      </c>
      <c r="AC451" s="159">
        <f t="shared" si="187"/>
        <v>160.23599999999999</v>
      </c>
      <c r="AD451" s="159">
        <f t="shared" si="188"/>
        <v>0</v>
      </c>
      <c r="AE451" s="159">
        <f t="shared" si="189"/>
        <v>0</v>
      </c>
      <c r="AF451" s="159">
        <f t="shared" si="190"/>
        <v>0</v>
      </c>
      <c r="AG451" s="159">
        <f t="shared" si="191"/>
        <v>0</v>
      </c>
      <c r="AH451" s="160">
        <f t="shared" si="192"/>
        <v>2327.4119999999998</v>
      </c>
      <c r="AI451" s="135">
        <f t="shared" si="193"/>
        <v>0.19009440528793356</v>
      </c>
      <c r="AJ451" s="135">
        <f t="shared" si="194"/>
        <v>0.74105830854184829</v>
      </c>
      <c r="AK451" s="135">
        <f t="shared" si="195"/>
        <v>6.884728617021825E-2</v>
      </c>
      <c r="AL451" s="135">
        <f t="shared" si="196"/>
        <v>0</v>
      </c>
      <c r="AM451" s="135">
        <f t="shared" si="197"/>
        <v>0</v>
      </c>
      <c r="AN451" s="135">
        <f t="shared" si="198"/>
        <v>0</v>
      </c>
      <c r="AO451" s="135">
        <f t="shared" si="199"/>
        <v>0</v>
      </c>
      <c r="AP451" s="159">
        <f>IFERROR(VLOOKUP(A451,人口!$A$2:$E$1748,5,0),0)</f>
        <v>41440</v>
      </c>
      <c r="AQ451" s="159">
        <f t="shared" ref="AQ451:AQ514" si="202">IF(SUMIFS($AP451,$AP451,$BI$17,$AP451,$BJ$17)&gt;0,1,0)</f>
        <v>0</v>
      </c>
      <c r="AR451" s="159">
        <f t="shared" ref="AR451:AR514" si="203">IF(SUMIFS($AP451,$AP451,$BI$18,$AP451,$BJ$18)&gt;0,1,0)</f>
        <v>0</v>
      </c>
      <c r="AS451" s="159">
        <f t="shared" ref="AS451:AS514" si="204">IF(SUMIFS($AP451,$AP451,$BI$19,$AP451,$BJ$19)&gt;0,1,0)</f>
        <v>0</v>
      </c>
      <c r="AT451" s="159">
        <f t="shared" ref="AT451:AT514" si="205">IF(SUMIFS($AP451,$AP451,$BI$20,$AP451,$BJ$20)&gt;0,1,0)</f>
        <v>1</v>
      </c>
      <c r="AU451" s="159">
        <f t="shared" ref="AU451:AU514" si="206">IF(SUMIFS($AP451,$AP451,$BI$21,$AP451,$BJ$21)&gt;0,1,0)</f>
        <v>0</v>
      </c>
      <c r="AV451" s="159">
        <f t="shared" ref="AV451:AV514" si="207">IF(SUMIFS($AP451,$AP451,$BI$22,$AP451,$BJ$22)&gt;0,1,0)</f>
        <v>0</v>
      </c>
      <c r="AW451" s="159">
        <f t="shared" ref="AW451:AW514" si="208">IF(SUMIFS($AP451,$AP451,$BI$23,$AP451,$BJ$23)&gt;0,1,0)</f>
        <v>0</v>
      </c>
      <c r="AX451" s="159">
        <f t="shared" si="200"/>
        <v>0</v>
      </c>
      <c r="AY451" s="159" t="str">
        <f t="shared" si="201"/>
        <v>3万～10万人未満の市町村平均</v>
      </c>
      <c r="AZ451" s="159"/>
    </row>
    <row r="452" spans="1:52" x14ac:dyDescent="0.3">
      <c r="A452" t="str">
        <f t="shared" ref="A452:A515" si="209">IF(LEN(B452)=5,B452,RIGHT(B452,5))</f>
        <v>08232</v>
      </c>
      <c r="B452" s="158" t="str">
        <f t="shared" ref="B452:B515" si="210">0&amp;E452</f>
        <v>08232</v>
      </c>
      <c r="C452">
        <v>8</v>
      </c>
      <c r="D452" t="s">
        <v>35</v>
      </c>
      <c r="E452">
        <v>8232</v>
      </c>
      <c r="F452" t="s">
        <v>1379</v>
      </c>
      <c r="G452">
        <v>656.54499999999996</v>
      </c>
      <c r="H452">
        <v>581.58000000000004</v>
      </c>
      <c r="I452">
        <v>889.803</v>
      </c>
      <c r="J452">
        <v>785.2</v>
      </c>
      <c r="K452">
        <v>1.7</v>
      </c>
      <c r="L452">
        <v>4.2450000000000001</v>
      </c>
      <c r="M452">
        <v>0</v>
      </c>
      <c r="N452">
        <v>0</v>
      </c>
      <c r="O452">
        <v>0</v>
      </c>
      <c r="P452">
        <v>0</v>
      </c>
      <c r="Q452">
        <v>0</v>
      </c>
      <c r="R452">
        <v>0</v>
      </c>
      <c r="S452">
        <v>0</v>
      </c>
      <c r="T452">
        <v>0</v>
      </c>
      <c r="U452">
        <v>0</v>
      </c>
      <c r="V452">
        <v>6.3940000000000001</v>
      </c>
      <c r="W452">
        <v>57.231999999999999</v>
      </c>
      <c r="Y452" t="str">
        <f t="shared" ref="Y452:Y515" si="211">D452</f>
        <v>茨城県</v>
      </c>
      <c r="Z452" t="str">
        <f t="shared" ref="Z452:Z515" si="212">D452&amp;F452</f>
        <v>茨城県神栖市</v>
      </c>
      <c r="AA452" s="159">
        <f t="shared" ref="AA452:AA515" si="213">I452</f>
        <v>889.803</v>
      </c>
      <c r="AB452" s="159">
        <f t="shared" ref="AB452:AB515" si="214">J452</f>
        <v>785.2</v>
      </c>
      <c r="AC452" s="159">
        <f t="shared" ref="AC452:AC515" si="215">L452</f>
        <v>4.2450000000000001</v>
      </c>
      <c r="AD452" s="159">
        <f t="shared" ref="AD452:AD515" si="216">N452</f>
        <v>0</v>
      </c>
      <c r="AE452" s="159">
        <f t="shared" ref="AE452:AE515" si="217">S452</f>
        <v>0</v>
      </c>
      <c r="AF452" s="159">
        <f t="shared" ref="AF452:AF515" si="218">T452</f>
        <v>0</v>
      </c>
      <c r="AG452" s="159">
        <f t="shared" ref="AG452:AG515" si="219">U452</f>
        <v>0</v>
      </c>
      <c r="AH452" s="160">
        <f t="shared" ref="AH452:AH515" si="220">SUM(AA452:AG452)</f>
        <v>1679.248</v>
      </c>
      <c r="AI452" s="135">
        <f t="shared" ref="AI452:AI515" si="221">IFERROR(AA452/$AH452,"")</f>
        <v>0.52988182805636808</v>
      </c>
      <c r="AJ452" s="135">
        <f t="shared" ref="AJ452:AJ515" si="222">IFERROR(AB452/$AH452,"")</f>
        <v>0.46759025468543064</v>
      </c>
      <c r="AK452" s="135">
        <f t="shared" ref="AK452:AK515" si="223">IFERROR(AC452/$AH452,"")</f>
        <v>2.52791725820129E-3</v>
      </c>
      <c r="AL452" s="135">
        <f t="shared" ref="AL452:AL515" si="224">IFERROR(AD452/$AH452,"")</f>
        <v>0</v>
      </c>
      <c r="AM452" s="135">
        <f t="shared" ref="AM452:AM515" si="225">IFERROR(AE452/$AH452,"")</f>
        <v>0</v>
      </c>
      <c r="AN452" s="135">
        <f t="shared" ref="AN452:AN515" si="226">IFERROR(AF452/$AH452,"")</f>
        <v>0</v>
      </c>
      <c r="AO452" s="135">
        <f t="shared" ref="AO452:AO515" si="227">IFERROR(AG452/$AH452,"")</f>
        <v>0</v>
      </c>
      <c r="AP452" s="159">
        <f>IFERROR(VLOOKUP(A452,人口!$A$2:$E$1748,5,0),0)</f>
        <v>95544</v>
      </c>
      <c r="AQ452" s="159">
        <f t="shared" si="202"/>
        <v>0</v>
      </c>
      <c r="AR452" s="159">
        <f t="shared" si="203"/>
        <v>0</v>
      </c>
      <c r="AS452" s="159">
        <f t="shared" si="204"/>
        <v>0</v>
      </c>
      <c r="AT452" s="159">
        <f t="shared" si="205"/>
        <v>1</v>
      </c>
      <c r="AU452" s="159">
        <f t="shared" si="206"/>
        <v>0</v>
      </c>
      <c r="AV452" s="159">
        <f t="shared" si="207"/>
        <v>0</v>
      </c>
      <c r="AW452" s="159">
        <f t="shared" si="208"/>
        <v>0</v>
      </c>
      <c r="AX452" s="159">
        <f t="shared" ref="AX452:AX515" si="228">IF(SUMIFS($AP452,$AP452,$BI$24)&gt;0,1,0)</f>
        <v>0</v>
      </c>
      <c r="AY452" s="159" t="str">
        <f t="shared" ref="AY452:AY515" si="229">IF(AQ452=1,$AQ$1,IF(AR452=1,$AR$1,IF(AS452=1,$AS$1,IF(AT452=1,$AT$1,IF(AU452=1,$AU$1,IF(AV452=1,$AV$1,IF(AW452=1,$AW$1,IF(AX452=1,$AX$1,""))))))))</f>
        <v>3万～10万人未満の市町村平均</v>
      </c>
      <c r="AZ452" s="159"/>
    </row>
    <row r="453" spans="1:52" x14ac:dyDescent="0.3">
      <c r="A453" t="str">
        <f t="shared" si="209"/>
        <v>08233</v>
      </c>
      <c r="B453" s="158" t="str">
        <f t="shared" si="210"/>
        <v>08233</v>
      </c>
      <c r="C453">
        <v>8</v>
      </c>
      <c r="D453" t="s">
        <v>35</v>
      </c>
      <c r="E453">
        <v>8233</v>
      </c>
      <c r="F453" t="s">
        <v>1409</v>
      </c>
      <c r="G453">
        <v>297.76</v>
      </c>
      <c r="H453">
        <v>1382.923</v>
      </c>
      <c r="I453">
        <v>403.822</v>
      </c>
      <c r="J453">
        <v>1866.027</v>
      </c>
      <c r="K453">
        <v>0</v>
      </c>
      <c r="L453">
        <v>0</v>
      </c>
      <c r="M453">
        <v>0</v>
      </c>
      <c r="N453">
        <v>0</v>
      </c>
      <c r="O453">
        <v>0</v>
      </c>
      <c r="P453">
        <v>0</v>
      </c>
      <c r="Q453">
        <v>0</v>
      </c>
      <c r="R453">
        <v>0</v>
      </c>
      <c r="S453">
        <v>0</v>
      </c>
      <c r="T453">
        <v>0</v>
      </c>
      <c r="U453">
        <v>0</v>
      </c>
      <c r="V453">
        <v>2.9510000000000001</v>
      </c>
      <c r="W453">
        <v>31.198</v>
      </c>
      <c r="Y453" t="str">
        <f t="shared" si="211"/>
        <v>茨城県</v>
      </c>
      <c r="Z453" t="str">
        <f t="shared" si="212"/>
        <v>茨城県行方市</v>
      </c>
      <c r="AA453" s="159">
        <f t="shared" si="213"/>
        <v>403.822</v>
      </c>
      <c r="AB453" s="159">
        <f t="shared" si="214"/>
        <v>1866.027</v>
      </c>
      <c r="AC453" s="159">
        <f t="shared" si="215"/>
        <v>0</v>
      </c>
      <c r="AD453" s="159">
        <f t="shared" si="216"/>
        <v>0</v>
      </c>
      <c r="AE453" s="159">
        <f t="shared" si="217"/>
        <v>0</v>
      </c>
      <c r="AF453" s="159">
        <f t="shared" si="218"/>
        <v>0</v>
      </c>
      <c r="AG453" s="159">
        <f t="shared" si="219"/>
        <v>0</v>
      </c>
      <c r="AH453" s="160">
        <f t="shared" si="220"/>
        <v>2269.8490000000002</v>
      </c>
      <c r="AI453" s="135">
        <f t="shared" si="221"/>
        <v>0.17790698852654954</v>
      </c>
      <c r="AJ453" s="135">
        <f t="shared" si="222"/>
        <v>0.82209301147345037</v>
      </c>
      <c r="AK453" s="135">
        <f t="shared" si="223"/>
        <v>0</v>
      </c>
      <c r="AL453" s="135">
        <f t="shared" si="224"/>
        <v>0</v>
      </c>
      <c r="AM453" s="135">
        <f t="shared" si="225"/>
        <v>0</v>
      </c>
      <c r="AN453" s="135">
        <f t="shared" si="226"/>
        <v>0</v>
      </c>
      <c r="AO453" s="135">
        <f t="shared" si="227"/>
        <v>0</v>
      </c>
      <c r="AP453" s="159">
        <f>IFERROR(VLOOKUP(A453,人口!$A$2:$E$1748,5,0),0)</f>
        <v>34447</v>
      </c>
      <c r="AQ453" s="159">
        <f t="shared" si="202"/>
        <v>0</v>
      </c>
      <c r="AR453" s="159">
        <f t="shared" si="203"/>
        <v>0</v>
      </c>
      <c r="AS453" s="159">
        <f t="shared" si="204"/>
        <v>0</v>
      </c>
      <c r="AT453" s="159">
        <f t="shared" si="205"/>
        <v>1</v>
      </c>
      <c r="AU453" s="159">
        <f t="shared" si="206"/>
        <v>0</v>
      </c>
      <c r="AV453" s="159">
        <f t="shared" si="207"/>
        <v>0</v>
      </c>
      <c r="AW453" s="159">
        <f t="shared" si="208"/>
        <v>0</v>
      </c>
      <c r="AX453" s="159">
        <f t="shared" si="228"/>
        <v>0</v>
      </c>
      <c r="AY453" s="159" t="str">
        <f t="shared" si="229"/>
        <v>3万～10万人未満の市町村平均</v>
      </c>
      <c r="AZ453" s="159"/>
    </row>
    <row r="454" spans="1:52" x14ac:dyDescent="0.3">
      <c r="A454" t="str">
        <f t="shared" si="209"/>
        <v>08234</v>
      </c>
      <c r="B454" s="158" t="str">
        <f t="shared" si="210"/>
        <v>08234</v>
      </c>
      <c r="C454">
        <v>8</v>
      </c>
      <c r="D454" t="s">
        <v>35</v>
      </c>
      <c r="E454">
        <v>8234</v>
      </c>
      <c r="F454" t="s">
        <v>1436</v>
      </c>
      <c r="G454">
        <v>392.51900000000001</v>
      </c>
      <c r="H454">
        <v>2139.34</v>
      </c>
      <c r="I454">
        <v>542.471</v>
      </c>
      <c r="J454">
        <v>2937.6529999999998</v>
      </c>
      <c r="K454">
        <v>0</v>
      </c>
      <c r="L454">
        <v>0</v>
      </c>
      <c r="M454">
        <v>0</v>
      </c>
      <c r="N454">
        <v>0</v>
      </c>
      <c r="O454">
        <v>0</v>
      </c>
      <c r="P454">
        <v>0</v>
      </c>
      <c r="Q454">
        <v>0</v>
      </c>
      <c r="R454">
        <v>3.7999999999999999E-2</v>
      </c>
      <c r="S454">
        <v>0</v>
      </c>
      <c r="T454">
        <v>0</v>
      </c>
      <c r="U454">
        <v>0.23400000000000001</v>
      </c>
      <c r="V454">
        <v>4.3289999999999997</v>
      </c>
      <c r="W454">
        <v>43.216000000000001</v>
      </c>
      <c r="Y454" t="str">
        <f t="shared" si="211"/>
        <v>茨城県</v>
      </c>
      <c r="Z454" t="str">
        <f t="shared" si="212"/>
        <v>茨城県鉾田市</v>
      </c>
      <c r="AA454" s="159">
        <f t="shared" si="213"/>
        <v>542.471</v>
      </c>
      <c r="AB454" s="159">
        <f t="shared" si="214"/>
        <v>2937.6529999999998</v>
      </c>
      <c r="AC454" s="159">
        <f t="shared" si="215"/>
        <v>0</v>
      </c>
      <c r="AD454" s="159">
        <f t="shared" si="216"/>
        <v>0</v>
      </c>
      <c r="AE454" s="159">
        <f t="shared" si="217"/>
        <v>0</v>
      </c>
      <c r="AF454" s="159">
        <f t="shared" si="218"/>
        <v>0</v>
      </c>
      <c r="AG454" s="159">
        <f t="shared" si="219"/>
        <v>0.23400000000000001</v>
      </c>
      <c r="AH454" s="160">
        <f t="shared" si="220"/>
        <v>3480.3579999999997</v>
      </c>
      <c r="AI454" s="135">
        <f t="shared" si="221"/>
        <v>0.1558664367286354</v>
      </c>
      <c r="AJ454" s="135">
        <f t="shared" si="222"/>
        <v>0.84406632880870303</v>
      </c>
      <c r="AK454" s="135">
        <f t="shared" si="223"/>
        <v>0</v>
      </c>
      <c r="AL454" s="135">
        <f t="shared" si="224"/>
        <v>0</v>
      </c>
      <c r="AM454" s="135">
        <f t="shared" si="225"/>
        <v>0</v>
      </c>
      <c r="AN454" s="135">
        <f t="shared" si="226"/>
        <v>0</v>
      </c>
      <c r="AO454" s="135">
        <f t="shared" si="227"/>
        <v>6.723446266159976E-5</v>
      </c>
      <c r="AP454" s="159">
        <f>IFERROR(VLOOKUP(A454,人口!$A$2:$E$1748,5,0),0)</f>
        <v>48717</v>
      </c>
      <c r="AQ454" s="159">
        <f t="shared" si="202"/>
        <v>0</v>
      </c>
      <c r="AR454" s="159">
        <f t="shared" si="203"/>
        <v>0</v>
      </c>
      <c r="AS454" s="159">
        <f t="shared" si="204"/>
        <v>0</v>
      </c>
      <c r="AT454" s="159">
        <f t="shared" si="205"/>
        <v>1</v>
      </c>
      <c r="AU454" s="159">
        <f t="shared" si="206"/>
        <v>0</v>
      </c>
      <c r="AV454" s="159">
        <f t="shared" si="207"/>
        <v>0</v>
      </c>
      <c r="AW454" s="159">
        <f t="shared" si="208"/>
        <v>0</v>
      </c>
      <c r="AX454" s="159">
        <f t="shared" si="228"/>
        <v>0</v>
      </c>
      <c r="AY454" s="159" t="str">
        <f t="shared" si="229"/>
        <v>3万～10万人未満の市町村平均</v>
      </c>
      <c r="AZ454" s="159"/>
    </row>
    <row r="455" spans="1:52" x14ac:dyDescent="0.3">
      <c r="A455" t="str">
        <f t="shared" si="209"/>
        <v>08235</v>
      </c>
      <c r="B455" s="158" t="str">
        <f t="shared" si="210"/>
        <v>08235</v>
      </c>
      <c r="C455">
        <v>8</v>
      </c>
      <c r="D455" t="s">
        <v>35</v>
      </c>
      <c r="E455">
        <v>8235</v>
      </c>
      <c r="F455" t="s">
        <v>1465</v>
      </c>
      <c r="G455">
        <v>253.63900000000001</v>
      </c>
      <c r="H455">
        <v>366.822</v>
      </c>
      <c r="I455">
        <v>351.43200000000002</v>
      </c>
      <c r="J455">
        <v>505.072</v>
      </c>
      <c r="K455">
        <v>0</v>
      </c>
      <c r="L455">
        <v>0</v>
      </c>
      <c r="M455">
        <v>0</v>
      </c>
      <c r="N455">
        <v>0</v>
      </c>
      <c r="O455">
        <v>0</v>
      </c>
      <c r="P455">
        <v>0</v>
      </c>
      <c r="Q455">
        <v>0</v>
      </c>
      <c r="R455">
        <v>0</v>
      </c>
      <c r="S455">
        <v>0</v>
      </c>
      <c r="T455">
        <v>0</v>
      </c>
      <c r="U455">
        <v>0</v>
      </c>
      <c r="V455">
        <v>2.2650000000000001</v>
      </c>
      <c r="W455">
        <v>25.018999999999998</v>
      </c>
      <c r="Y455" t="str">
        <f t="shared" si="211"/>
        <v>茨城県</v>
      </c>
      <c r="Z455" t="str">
        <f t="shared" si="212"/>
        <v>茨城県つくばみらい市</v>
      </c>
      <c r="AA455" s="159">
        <f t="shared" si="213"/>
        <v>351.43200000000002</v>
      </c>
      <c r="AB455" s="159">
        <f t="shared" si="214"/>
        <v>505.072</v>
      </c>
      <c r="AC455" s="159">
        <f t="shared" si="215"/>
        <v>0</v>
      </c>
      <c r="AD455" s="159">
        <f t="shared" si="216"/>
        <v>0</v>
      </c>
      <c r="AE455" s="159">
        <f t="shared" si="217"/>
        <v>0</v>
      </c>
      <c r="AF455" s="159">
        <f t="shared" si="218"/>
        <v>0</v>
      </c>
      <c r="AG455" s="159">
        <f t="shared" si="219"/>
        <v>0</v>
      </c>
      <c r="AH455" s="160">
        <f t="shared" si="220"/>
        <v>856.50400000000002</v>
      </c>
      <c r="AI455" s="135">
        <f t="shared" si="221"/>
        <v>0.41030981758403934</v>
      </c>
      <c r="AJ455" s="135">
        <f t="shared" si="222"/>
        <v>0.58969018241596072</v>
      </c>
      <c r="AK455" s="135">
        <f t="shared" si="223"/>
        <v>0</v>
      </c>
      <c r="AL455" s="135">
        <f t="shared" si="224"/>
        <v>0</v>
      </c>
      <c r="AM455" s="135">
        <f t="shared" si="225"/>
        <v>0</v>
      </c>
      <c r="AN455" s="135">
        <f t="shared" si="226"/>
        <v>0</v>
      </c>
      <c r="AO455" s="135">
        <f t="shared" si="227"/>
        <v>0</v>
      </c>
      <c r="AP455" s="159">
        <f>IFERROR(VLOOKUP(A455,人口!$A$2:$E$1748,5,0),0)</f>
        <v>51835</v>
      </c>
      <c r="AQ455" s="159">
        <f t="shared" si="202"/>
        <v>0</v>
      </c>
      <c r="AR455" s="159">
        <f t="shared" si="203"/>
        <v>0</v>
      </c>
      <c r="AS455" s="159">
        <f t="shared" si="204"/>
        <v>0</v>
      </c>
      <c r="AT455" s="159">
        <f t="shared" si="205"/>
        <v>1</v>
      </c>
      <c r="AU455" s="159">
        <f t="shared" si="206"/>
        <v>0</v>
      </c>
      <c r="AV455" s="159">
        <f t="shared" si="207"/>
        <v>0</v>
      </c>
      <c r="AW455" s="159">
        <f t="shared" si="208"/>
        <v>0</v>
      </c>
      <c r="AX455" s="159">
        <f t="shared" si="228"/>
        <v>0</v>
      </c>
      <c r="AY455" s="159" t="str">
        <f t="shared" si="229"/>
        <v>3万～10万人未満の市町村平均</v>
      </c>
      <c r="AZ455" s="159"/>
    </row>
    <row r="456" spans="1:52" x14ac:dyDescent="0.3">
      <c r="A456" t="str">
        <f t="shared" si="209"/>
        <v>08236</v>
      </c>
      <c r="B456" s="158" t="str">
        <f t="shared" si="210"/>
        <v>08236</v>
      </c>
      <c r="C456">
        <v>8</v>
      </c>
      <c r="D456" t="s">
        <v>35</v>
      </c>
      <c r="E456">
        <v>8236</v>
      </c>
      <c r="F456" t="s">
        <v>1490</v>
      </c>
      <c r="G456">
        <v>368.41500000000002</v>
      </c>
      <c r="H456">
        <v>1448.057</v>
      </c>
      <c r="I456">
        <v>508.96</v>
      </c>
      <c r="J456">
        <v>1988.8109999999999</v>
      </c>
      <c r="K456">
        <v>0</v>
      </c>
      <c r="L456">
        <v>0</v>
      </c>
      <c r="M456">
        <v>0</v>
      </c>
      <c r="N456">
        <v>0</v>
      </c>
      <c r="O456">
        <v>0</v>
      </c>
      <c r="P456">
        <v>0</v>
      </c>
      <c r="Q456">
        <v>0</v>
      </c>
      <c r="R456">
        <v>0</v>
      </c>
      <c r="S456">
        <v>0</v>
      </c>
      <c r="T456">
        <v>0</v>
      </c>
      <c r="U456">
        <v>0</v>
      </c>
      <c r="V456">
        <v>3.5259999999999998</v>
      </c>
      <c r="W456">
        <v>40.771000000000001</v>
      </c>
      <c r="Y456" t="str">
        <f t="shared" si="211"/>
        <v>茨城県</v>
      </c>
      <c r="Z456" t="str">
        <f t="shared" si="212"/>
        <v>茨城県小美玉市</v>
      </c>
      <c r="AA456" s="159">
        <f t="shared" si="213"/>
        <v>508.96</v>
      </c>
      <c r="AB456" s="159">
        <f t="shared" si="214"/>
        <v>1988.8109999999999</v>
      </c>
      <c r="AC456" s="159">
        <f t="shared" si="215"/>
        <v>0</v>
      </c>
      <c r="AD456" s="159">
        <f t="shared" si="216"/>
        <v>0</v>
      </c>
      <c r="AE456" s="159">
        <f t="shared" si="217"/>
        <v>0</v>
      </c>
      <c r="AF456" s="159">
        <f t="shared" si="218"/>
        <v>0</v>
      </c>
      <c r="AG456" s="159">
        <f t="shared" si="219"/>
        <v>0</v>
      </c>
      <c r="AH456" s="160">
        <f t="shared" si="220"/>
        <v>2497.7709999999997</v>
      </c>
      <c r="AI456" s="135">
        <f t="shared" si="221"/>
        <v>0.20376567747803945</v>
      </c>
      <c r="AJ456" s="135">
        <f t="shared" si="222"/>
        <v>0.79623432252196058</v>
      </c>
      <c r="AK456" s="135">
        <f t="shared" si="223"/>
        <v>0</v>
      </c>
      <c r="AL456" s="135">
        <f t="shared" si="224"/>
        <v>0</v>
      </c>
      <c r="AM456" s="135">
        <f t="shared" si="225"/>
        <v>0</v>
      </c>
      <c r="AN456" s="135">
        <f t="shared" si="226"/>
        <v>0</v>
      </c>
      <c r="AO456" s="135">
        <f t="shared" si="227"/>
        <v>0</v>
      </c>
      <c r="AP456" s="159">
        <f>IFERROR(VLOOKUP(A456,人口!$A$2:$E$1748,5,0),0)</f>
        <v>50807</v>
      </c>
      <c r="AQ456" s="159">
        <f t="shared" si="202"/>
        <v>0</v>
      </c>
      <c r="AR456" s="159">
        <f t="shared" si="203"/>
        <v>0</v>
      </c>
      <c r="AS456" s="159">
        <f t="shared" si="204"/>
        <v>0</v>
      </c>
      <c r="AT456" s="159">
        <f t="shared" si="205"/>
        <v>1</v>
      </c>
      <c r="AU456" s="159">
        <f t="shared" si="206"/>
        <v>0</v>
      </c>
      <c r="AV456" s="159">
        <f t="shared" si="207"/>
        <v>0</v>
      </c>
      <c r="AW456" s="159">
        <f t="shared" si="208"/>
        <v>0</v>
      </c>
      <c r="AX456" s="159">
        <f t="shared" si="228"/>
        <v>0</v>
      </c>
      <c r="AY456" s="159" t="str">
        <f t="shared" si="229"/>
        <v>3万～10万人未満の市町村平均</v>
      </c>
      <c r="AZ456" s="159"/>
    </row>
    <row r="457" spans="1:52" x14ac:dyDescent="0.3">
      <c r="A457" t="str">
        <f t="shared" si="209"/>
        <v>08302</v>
      </c>
      <c r="B457" s="158" t="str">
        <f t="shared" si="210"/>
        <v>08302</v>
      </c>
      <c r="C457">
        <v>8</v>
      </c>
      <c r="D457" t="s">
        <v>35</v>
      </c>
      <c r="E457">
        <v>8302</v>
      </c>
      <c r="F457" t="s">
        <v>1512</v>
      </c>
      <c r="G457">
        <v>237.458</v>
      </c>
      <c r="H457">
        <v>1297.731</v>
      </c>
      <c r="I457">
        <v>328.73599999999999</v>
      </c>
      <c r="J457">
        <v>1786.114</v>
      </c>
      <c r="K457">
        <v>0</v>
      </c>
      <c r="L457">
        <v>0</v>
      </c>
      <c r="M457">
        <v>0</v>
      </c>
      <c r="N457">
        <v>0</v>
      </c>
      <c r="O457">
        <v>0</v>
      </c>
      <c r="P457">
        <v>0</v>
      </c>
      <c r="Q457">
        <v>0</v>
      </c>
      <c r="R457">
        <v>0</v>
      </c>
      <c r="S457">
        <v>0</v>
      </c>
      <c r="T457">
        <v>0</v>
      </c>
      <c r="U457">
        <v>0</v>
      </c>
      <c r="V457">
        <v>2.5790000000000002</v>
      </c>
      <c r="W457">
        <v>28.774000000000001</v>
      </c>
      <c r="Y457" t="str">
        <f t="shared" si="211"/>
        <v>茨城県</v>
      </c>
      <c r="Z457" t="str">
        <f t="shared" si="212"/>
        <v>茨城県茨城町</v>
      </c>
      <c r="AA457" s="159">
        <f t="shared" si="213"/>
        <v>328.73599999999999</v>
      </c>
      <c r="AB457" s="159">
        <f t="shared" si="214"/>
        <v>1786.114</v>
      </c>
      <c r="AC457" s="159">
        <f t="shared" si="215"/>
        <v>0</v>
      </c>
      <c r="AD457" s="159">
        <f t="shared" si="216"/>
        <v>0</v>
      </c>
      <c r="AE457" s="159">
        <f t="shared" si="217"/>
        <v>0</v>
      </c>
      <c r="AF457" s="159">
        <f t="shared" si="218"/>
        <v>0</v>
      </c>
      <c r="AG457" s="159">
        <f t="shared" si="219"/>
        <v>0</v>
      </c>
      <c r="AH457" s="160">
        <f t="shared" si="220"/>
        <v>2114.85</v>
      </c>
      <c r="AI457" s="135">
        <f t="shared" si="221"/>
        <v>0.15544175709861219</v>
      </c>
      <c r="AJ457" s="135">
        <f t="shared" si="222"/>
        <v>0.84455824290138781</v>
      </c>
      <c r="AK457" s="135">
        <f t="shared" si="223"/>
        <v>0</v>
      </c>
      <c r="AL457" s="135">
        <f t="shared" si="224"/>
        <v>0</v>
      </c>
      <c r="AM457" s="135">
        <f t="shared" si="225"/>
        <v>0</v>
      </c>
      <c r="AN457" s="135">
        <f t="shared" si="226"/>
        <v>0</v>
      </c>
      <c r="AO457" s="135">
        <f t="shared" si="227"/>
        <v>0</v>
      </c>
      <c r="AP457" s="159">
        <f>IFERROR(VLOOKUP(A457,人口!$A$2:$E$1748,5,0),0)</f>
        <v>32438</v>
      </c>
      <c r="AQ457" s="159">
        <f t="shared" si="202"/>
        <v>0</v>
      </c>
      <c r="AR457" s="159">
        <f t="shared" si="203"/>
        <v>0</v>
      </c>
      <c r="AS457" s="159">
        <f t="shared" si="204"/>
        <v>0</v>
      </c>
      <c r="AT457" s="159">
        <f t="shared" si="205"/>
        <v>1</v>
      </c>
      <c r="AU457" s="159">
        <f t="shared" si="206"/>
        <v>0</v>
      </c>
      <c r="AV457" s="159">
        <f t="shared" si="207"/>
        <v>0</v>
      </c>
      <c r="AW457" s="159">
        <f t="shared" si="208"/>
        <v>0</v>
      </c>
      <c r="AX457" s="159">
        <f t="shared" si="228"/>
        <v>0</v>
      </c>
      <c r="AY457" s="159" t="str">
        <f t="shared" si="229"/>
        <v>3万～10万人未満の市町村平均</v>
      </c>
      <c r="AZ457" s="159"/>
    </row>
    <row r="458" spans="1:52" x14ac:dyDescent="0.3">
      <c r="A458" t="str">
        <f t="shared" si="209"/>
        <v>08309</v>
      </c>
      <c r="B458" s="158" t="str">
        <f t="shared" si="210"/>
        <v>08309</v>
      </c>
      <c r="C458">
        <v>8</v>
      </c>
      <c r="D458" t="s">
        <v>35</v>
      </c>
      <c r="E458">
        <v>8309</v>
      </c>
      <c r="F458" t="s">
        <v>1535</v>
      </c>
      <c r="G458">
        <v>86.706000000000003</v>
      </c>
      <c r="H458">
        <v>63.784999999999997</v>
      </c>
      <c r="I458">
        <v>118.11199999999999</v>
      </c>
      <c r="J458">
        <v>86.370999999999995</v>
      </c>
      <c r="K458">
        <v>1.5</v>
      </c>
      <c r="L458">
        <v>3.117</v>
      </c>
      <c r="M458">
        <v>0</v>
      </c>
      <c r="N458">
        <v>0</v>
      </c>
      <c r="O458">
        <v>0</v>
      </c>
      <c r="P458">
        <v>0</v>
      </c>
      <c r="Q458">
        <v>0</v>
      </c>
      <c r="R458">
        <v>0</v>
      </c>
      <c r="S458">
        <v>0</v>
      </c>
      <c r="T458">
        <v>0</v>
      </c>
      <c r="U458">
        <v>0</v>
      </c>
      <c r="V458">
        <v>1.0049999999999999</v>
      </c>
      <c r="W458">
        <v>11.166</v>
      </c>
      <c r="Y458" t="str">
        <f t="shared" si="211"/>
        <v>茨城県</v>
      </c>
      <c r="Z458" t="str">
        <f t="shared" si="212"/>
        <v>茨城県大洗町</v>
      </c>
      <c r="AA458" s="159">
        <f t="shared" si="213"/>
        <v>118.11199999999999</v>
      </c>
      <c r="AB458" s="159">
        <f t="shared" si="214"/>
        <v>86.370999999999995</v>
      </c>
      <c r="AC458" s="159">
        <f t="shared" si="215"/>
        <v>3.117</v>
      </c>
      <c r="AD458" s="159">
        <f t="shared" si="216"/>
        <v>0</v>
      </c>
      <c r="AE458" s="159">
        <f t="shared" si="217"/>
        <v>0</v>
      </c>
      <c r="AF458" s="159">
        <f t="shared" si="218"/>
        <v>0</v>
      </c>
      <c r="AG458" s="159">
        <f t="shared" si="219"/>
        <v>0</v>
      </c>
      <c r="AH458" s="160">
        <f t="shared" si="220"/>
        <v>207.6</v>
      </c>
      <c r="AI458" s="135">
        <f t="shared" si="221"/>
        <v>0.56894026974951828</v>
      </c>
      <c r="AJ458" s="135">
        <f t="shared" si="222"/>
        <v>0.41604527938342967</v>
      </c>
      <c r="AK458" s="135">
        <f t="shared" si="223"/>
        <v>1.5014450867052024E-2</v>
      </c>
      <c r="AL458" s="135">
        <f t="shared" si="224"/>
        <v>0</v>
      </c>
      <c r="AM458" s="135">
        <f t="shared" si="225"/>
        <v>0</v>
      </c>
      <c r="AN458" s="135">
        <f t="shared" si="226"/>
        <v>0</v>
      </c>
      <c r="AO458" s="135">
        <f t="shared" si="227"/>
        <v>0</v>
      </c>
      <c r="AP458" s="159">
        <f>IFERROR(VLOOKUP(A458,人口!$A$2:$E$1748,5,0),0)</f>
        <v>16712</v>
      </c>
      <c r="AQ458" s="159">
        <f t="shared" si="202"/>
        <v>0</v>
      </c>
      <c r="AR458" s="159">
        <f t="shared" si="203"/>
        <v>0</v>
      </c>
      <c r="AS458" s="159">
        <f t="shared" si="204"/>
        <v>1</v>
      </c>
      <c r="AT458" s="159">
        <f t="shared" si="205"/>
        <v>0</v>
      </c>
      <c r="AU458" s="159">
        <f t="shared" si="206"/>
        <v>0</v>
      </c>
      <c r="AV458" s="159">
        <f t="shared" si="207"/>
        <v>0</v>
      </c>
      <c r="AW458" s="159">
        <f t="shared" si="208"/>
        <v>0</v>
      </c>
      <c r="AX458" s="159">
        <f t="shared" si="228"/>
        <v>0</v>
      </c>
      <c r="AY458" s="159" t="str">
        <f t="shared" si="229"/>
        <v>1万～3万人未満の市町村平均</v>
      </c>
      <c r="AZ458" s="159"/>
    </row>
    <row r="459" spans="1:52" x14ac:dyDescent="0.3">
      <c r="A459" t="str">
        <f t="shared" si="209"/>
        <v>08310</v>
      </c>
      <c r="B459" s="158" t="str">
        <f t="shared" si="210"/>
        <v>08310</v>
      </c>
      <c r="C459">
        <v>8</v>
      </c>
      <c r="D459" t="s">
        <v>35</v>
      </c>
      <c r="E459">
        <v>8310</v>
      </c>
      <c r="F459" t="s">
        <v>1559</v>
      </c>
      <c r="G459">
        <v>145.048</v>
      </c>
      <c r="H459">
        <v>380.83699999999999</v>
      </c>
      <c r="I459">
        <v>200.86799999999999</v>
      </c>
      <c r="J459">
        <v>523.24800000000005</v>
      </c>
      <c r="K459">
        <v>41.9</v>
      </c>
      <c r="L459">
        <v>72.516999999999996</v>
      </c>
      <c r="M459">
        <v>0</v>
      </c>
      <c r="N459">
        <v>0</v>
      </c>
      <c r="O459">
        <v>9.9000000000000005E-2</v>
      </c>
      <c r="P459">
        <v>0</v>
      </c>
      <c r="Q459">
        <v>0</v>
      </c>
      <c r="R459">
        <v>0</v>
      </c>
      <c r="S459">
        <v>0</v>
      </c>
      <c r="T459">
        <v>0</v>
      </c>
      <c r="U459">
        <v>0</v>
      </c>
      <c r="V459">
        <v>1.038</v>
      </c>
      <c r="W459">
        <v>10.426</v>
      </c>
      <c r="Y459" t="str">
        <f t="shared" si="211"/>
        <v>茨城県</v>
      </c>
      <c r="Z459" t="str">
        <f t="shared" si="212"/>
        <v>茨城県城里町</v>
      </c>
      <c r="AA459" s="159">
        <f t="shared" si="213"/>
        <v>200.86799999999999</v>
      </c>
      <c r="AB459" s="159">
        <f t="shared" si="214"/>
        <v>523.24800000000005</v>
      </c>
      <c r="AC459" s="159">
        <f t="shared" si="215"/>
        <v>72.516999999999996</v>
      </c>
      <c r="AD459" s="159">
        <f t="shared" si="216"/>
        <v>0</v>
      </c>
      <c r="AE459" s="159">
        <f t="shared" si="217"/>
        <v>0</v>
      </c>
      <c r="AF459" s="159">
        <f t="shared" si="218"/>
        <v>0</v>
      </c>
      <c r="AG459" s="159">
        <f t="shared" si="219"/>
        <v>0</v>
      </c>
      <c r="AH459" s="160">
        <f t="shared" si="220"/>
        <v>796.63300000000004</v>
      </c>
      <c r="AI459" s="135">
        <f t="shared" si="221"/>
        <v>0.25214622040513007</v>
      </c>
      <c r="AJ459" s="135">
        <f t="shared" si="222"/>
        <v>0.65682440973446998</v>
      </c>
      <c r="AK459" s="135">
        <f t="shared" si="223"/>
        <v>9.1029369860399945E-2</v>
      </c>
      <c r="AL459" s="135">
        <f t="shared" si="224"/>
        <v>0</v>
      </c>
      <c r="AM459" s="135">
        <f t="shared" si="225"/>
        <v>0</v>
      </c>
      <c r="AN459" s="135">
        <f t="shared" si="226"/>
        <v>0</v>
      </c>
      <c r="AO459" s="135">
        <f t="shared" si="227"/>
        <v>0</v>
      </c>
      <c r="AP459" s="159">
        <f>IFERROR(VLOOKUP(A459,人口!$A$2:$E$1748,5,0),0)</f>
        <v>19332</v>
      </c>
      <c r="AQ459" s="159">
        <f t="shared" si="202"/>
        <v>0</v>
      </c>
      <c r="AR459" s="159">
        <f t="shared" si="203"/>
        <v>0</v>
      </c>
      <c r="AS459" s="159">
        <f t="shared" si="204"/>
        <v>1</v>
      </c>
      <c r="AT459" s="159">
        <f t="shared" si="205"/>
        <v>0</v>
      </c>
      <c r="AU459" s="159">
        <f t="shared" si="206"/>
        <v>0</v>
      </c>
      <c r="AV459" s="159">
        <f t="shared" si="207"/>
        <v>0</v>
      </c>
      <c r="AW459" s="159">
        <f t="shared" si="208"/>
        <v>0</v>
      </c>
      <c r="AX459" s="159">
        <f t="shared" si="228"/>
        <v>0</v>
      </c>
      <c r="AY459" s="159" t="str">
        <f t="shared" si="229"/>
        <v>1万～3万人未満の市町村平均</v>
      </c>
      <c r="AZ459" s="159"/>
    </row>
    <row r="460" spans="1:52" x14ac:dyDescent="0.3">
      <c r="A460" t="str">
        <f t="shared" si="209"/>
        <v>08341</v>
      </c>
      <c r="B460" s="158" t="str">
        <f t="shared" si="210"/>
        <v>08341</v>
      </c>
      <c r="C460">
        <v>8</v>
      </c>
      <c r="D460" t="s">
        <v>35</v>
      </c>
      <c r="E460">
        <v>8341</v>
      </c>
      <c r="F460" t="s">
        <v>1578</v>
      </c>
      <c r="G460">
        <v>188.726</v>
      </c>
      <c r="H460">
        <v>169.10900000000001</v>
      </c>
      <c r="I460">
        <v>265.02199999999999</v>
      </c>
      <c r="J460">
        <v>236.286</v>
      </c>
      <c r="K460">
        <v>2.8</v>
      </c>
      <c r="L460">
        <v>5.1909999999999998</v>
      </c>
      <c r="M460">
        <v>0</v>
      </c>
      <c r="N460">
        <v>0</v>
      </c>
      <c r="O460">
        <v>0</v>
      </c>
      <c r="P460">
        <v>0</v>
      </c>
      <c r="Q460">
        <v>0</v>
      </c>
      <c r="R460">
        <v>0</v>
      </c>
      <c r="S460">
        <v>0</v>
      </c>
      <c r="T460">
        <v>0</v>
      </c>
      <c r="U460">
        <v>0</v>
      </c>
      <c r="V460">
        <v>1.895</v>
      </c>
      <c r="W460">
        <v>20.169</v>
      </c>
      <c r="Y460" t="str">
        <f t="shared" si="211"/>
        <v>茨城県</v>
      </c>
      <c r="Z460" t="str">
        <f t="shared" si="212"/>
        <v>茨城県東海村</v>
      </c>
      <c r="AA460" s="159">
        <f t="shared" si="213"/>
        <v>265.02199999999999</v>
      </c>
      <c r="AB460" s="159">
        <f t="shared" si="214"/>
        <v>236.286</v>
      </c>
      <c r="AC460" s="159">
        <f t="shared" si="215"/>
        <v>5.1909999999999998</v>
      </c>
      <c r="AD460" s="159">
        <f t="shared" si="216"/>
        <v>0</v>
      </c>
      <c r="AE460" s="159">
        <f t="shared" si="217"/>
        <v>0</v>
      </c>
      <c r="AF460" s="159">
        <f t="shared" si="218"/>
        <v>0</v>
      </c>
      <c r="AG460" s="159">
        <f t="shared" si="219"/>
        <v>0</v>
      </c>
      <c r="AH460" s="160">
        <f t="shared" si="220"/>
        <v>506.49899999999997</v>
      </c>
      <c r="AI460" s="135">
        <f t="shared" si="221"/>
        <v>0.52324288892969184</v>
      </c>
      <c r="AJ460" s="135">
        <f t="shared" si="222"/>
        <v>0.46650832479432341</v>
      </c>
      <c r="AK460" s="135">
        <f t="shared" si="223"/>
        <v>1.024878627598475E-2</v>
      </c>
      <c r="AL460" s="135">
        <f t="shared" si="224"/>
        <v>0</v>
      </c>
      <c r="AM460" s="135">
        <f t="shared" si="225"/>
        <v>0</v>
      </c>
      <c r="AN460" s="135">
        <f t="shared" si="226"/>
        <v>0</v>
      </c>
      <c r="AO460" s="135">
        <f t="shared" si="227"/>
        <v>0</v>
      </c>
      <c r="AP460" s="159">
        <f>IFERROR(VLOOKUP(A460,人口!$A$2:$E$1748,5,0),0)</f>
        <v>38379</v>
      </c>
      <c r="AQ460" s="159">
        <f t="shared" si="202"/>
        <v>0</v>
      </c>
      <c r="AR460" s="159">
        <f t="shared" si="203"/>
        <v>0</v>
      </c>
      <c r="AS460" s="159">
        <f t="shared" si="204"/>
        <v>0</v>
      </c>
      <c r="AT460" s="159">
        <f t="shared" si="205"/>
        <v>1</v>
      </c>
      <c r="AU460" s="159">
        <f t="shared" si="206"/>
        <v>0</v>
      </c>
      <c r="AV460" s="159">
        <f t="shared" si="207"/>
        <v>0</v>
      </c>
      <c r="AW460" s="159">
        <f t="shared" si="208"/>
        <v>0</v>
      </c>
      <c r="AX460" s="159">
        <f t="shared" si="228"/>
        <v>0</v>
      </c>
      <c r="AY460" s="159" t="str">
        <f t="shared" si="229"/>
        <v>3万～10万人未満の市町村平均</v>
      </c>
      <c r="AZ460" s="159"/>
    </row>
    <row r="461" spans="1:52" x14ac:dyDescent="0.3">
      <c r="A461" t="str">
        <f t="shared" si="209"/>
        <v>08364</v>
      </c>
      <c r="B461" s="158" t="str">
        <f t="shared" si="210"/>
        <v>08364</v>
      </c>
      <c r="C461">
        <v>8</v>
      </c>
      <c r="D461" t="s">
        <v>35</v>
      </c>
      <c r="E461">
        <v>8364</v>
      </c>
      <c r="F461" t="s">
        <v>1596</v>
      </c>
      <c r="G461">
        <v>169.16399999999999</v>
      </c>
      <c r="H461">
        <v>225.15100000000001</v>
      </c>
      <c r="I461">
        <v>225.60599999999999</v>
      </c>
      <c r="J461">
        <v>298.28800000000001</v>
      </c>
      <c r="K461">
        <v>228.9</v>
      </c>
      <c r="L461">
        <v>472.786</v>
      </c>
      <c r="M461">
        <v>0.34</v>
      </c>
      <c r="N461">
        <v>1.7829999999999999</v>
      </c>
      <c r="O461">
        <v>0</v>
      </c>
      <c r="P461">
        <v>0</v>
      </c>
      <c r="Q461">
        <v>0</v>
      </c>
      <c r="R461">
        <v>0</v>
      </c>
      <c r="S461">
        <v>0</v>
      </c>
      <c r="T461">
        <v>0</v>
      </c>
      <c r="U461">
        <v>0</v>
      </c>
      <c r="V461">
        <v>0.93500000000000005</v>
      </c>
      <c r="W461">
        <v>9.9860000000000007</v>
      </c>
      <c r="Y461" t="str">
        <f t="shared" si="211"/>
        <v>茨城県</v>
      </c>
      <c r="Z461" t="str">
        <f t="shared" si="212"/>
        <v>茨城県大子町</v>
      </c>
      <c r="AA461" s="159">
        <f t="shared" si="213"/>
        <v>225.60599999999999</v>
      </c>
      <c r="AB461" s="159">
        <f t="shared" si="214"/>
        <v>298.28800000000001</v>
      </c>
      <c r="AC461" s="159">
        <f t="shared" si="215"/>
        <v>472.786</v>
      </c>
      <c r="AD461" s="159">
        <f t="shared" si="216"/>
        <v>1.7829999999999999</v>
      </c>
      <c r="AE461" s="159">
        <f t="shared" si="217"/>
        <v>0</v>
      </c>
      <c r="AF461" s="159">
        <f t="shared" si="218"/>
        <v>0</v>
      </c>
      <c r="AG461" s="159">
        <f t="shared" si="219"/>
        <v>0</v>
      </c>
      <c r="AH461" s="160">
        <f t="shared" si="220"/>
        <v>998.46300000000008</v>
      </c>
      <c r="AI461" s="135">
        <f t="shared" si="221"/>
        <v>0.22595329020704821</v>
      </c>
      <c r="AJ461" s="135">
        <f t="shared" si="222"/>
        <v>0.29874717440706366</v>
      </c>
      <c r="AK461" s="135">
        <f t="shared" si="223"/>
        <v>0.47351379069630017</v>
      </c>
      <c r="AL461" s="135">
        <f t="shared" si="224"/>
        <v>1.7857446895878965E-3</v>
      </c>
      <c r="AM461" s="135">
        <f t="shared" si="225"/>
        <v>0</v>
      </c>
      <c r="AN461" s="135">
        <f t="shared" si="226"/>
        <v>0</v>
      </c>
      <c r="AO461" s="135">
        <f t="shared" si="227"/>
        <v>0</v>
      </c>
      <c r="AP461" s="159">
        <f>IFERROR(VLOOKUP(A461,人口!$A$2:$E$1748,5,0),0)</f>
        <v>16679</v>
      </c>
      <c r="AQ461" s="159">
        <f t="shared" si="202"/>
        <v>0</v>
      </c>
      <c r="AR461" s="159">
        <f t="shared" si="203"/>
        <v>0</v>
      </c>
      <c r="AS461" s="159">
        <f t="shared" si="204"/>
        <v>1</v>
      </c>
      <c r="AT461" s="159">
        <f t="shared" si="205"/>
        <v>0</v>
      </c>
      <c r="AU461" s="159">
        <f t="shared" si="206"/>
        <v>0</v>
      </c>
      <c r="AV461" s="159">
        <f t="shared" si="207"/>
        <v>0</v>
      </c>
      <c r="AW461" s="159">
        <f t="shared" si="208"/>
        <v>0</v>
      </c>
      <c r="AX461" s="159">
        <f t="shared" si="228"/>
        <v>0</v>
      </c>
      <c r="AY461" s="159" t="str">
        <f t="shared" si="229"/>
        <v>1万～3万人未満の市町村平均</v>
      </c>
      <c r="AZ461" s="159"/>
    </row>
    <row r="462" spans="1:52" x14ac:dyDescent="0.3">
      <c r="A462" t="str">
        <f t="shared" si="209"/>
        <v>08442</v>
      </c>
      <c r="B462" s="158" t="str">
        <f t="shared" si="210"/>
        <v>08442</v>
      </c>
      <c r="C462">
        <v>8</v>
      </c>
      <c r="D462" t="s">
        <v>35</v>
      </c>
      <c r="E462">
        <v>8442</v>
      </c>
      <c r="F462" t="s">
        <v>1611</v>
      </c>
      <c r="G462">
        <v>100.536</v>
      </c>
      <c r="H462">
        <v>156.55000000000001</v>
      </c>
      <c r="I462">
        <v>138.11600000000001</v>
      </c>
      <c r="J462">
        <v>213.84700000000001</v>
      </c>
      <c r="K462">
        <v>0</v>
      </c>
      <c r="L462">
        <v>0</v>
      </c>
      <c r="M462">
        <v>0</v>
      </c>
      <c r="N462">
        <v>0</v>
      </c>
      <c r="O462">
        <v>0</v>
      </c>
      <c r="P462">
        <v>0</v>
      </c>
      <c r="Q462">
        <v>0</v>
      </c>
      <c r="R462">
        <v>0</v>
      </c>
      <c r="S462">
        <v>0</v>
      </c>
      <c r="T462">
        <v>0</v>
      </c>
      <c r="U462">
        <v>0</v>
      </c>
      <c r="V462">
        <v>0.82699999999999996</v>
      </c>
      <c r="W462">
        <v>10.779</v>
      </c>
      <c r="Y462" t="str">
        <f t="shared" si="211"/>
        <v>茨城県</v>
      </c>
      <c r="Z462" t="str">
        <f t="shared" si="212"/>
        <v>茨城県美浦村</v>
      </c>
      <c r="AA462" s="159">
        <f t="shared" si="213"/>
        <v>138.11600000000001</v>
      </c>
      <c r="AB462" s="159">
        <f t="shared" si="214"/>
        <v>213.84700000000001</v>
      </c>
      <c r="AC462" s="159">
        <f t="shared" si="215"/>
        <v>0</v>
      </c>
      <c r="AD462" s="159">
        <f t="shared" si="216"/>
        <v>0</v>
      </c>
      <c r="AE462" s="159">
        <f t="shared" si="217"/>
        <v>0</v>
      </c>
      <c r="AF462" s="159">
        <f t="shared" si="218"/>
        <v>0</v>
      </c>
      <c r="AG462" s="159">
        <f t="shared" si="219"/>
        <v>0</v>
      </c>
      <c r="AH462" s="160">
        <f t="shared" si="220"/>
        <v>351.96300000000002</v>
      </c>
      <c r="AI462" s="135">
        <f t="shared" si="221"/>
        <v>0.39241624829882688</v>
      </c>
      <c r="AJ462" s="135">
        <f t="shared" si="222"/>
        <v>0.60758375170117307</v>
      </c>
      <c r="AK462" s="135">
        <f t="shared" si="223"/>
        <v>0</v>
      </c>
      <c r="AL462" s="135">
        <f t="shared" si="224"/>
        <v>0</v>
      </c>
      <c r="AM462" s="135">
        <f t="shared" si="225"/>
        <v>0</v>
      </c>
      <c r="AN462" s="135">
        <f t="shared" si="226"/>
        <v>0</v>
      </c>
      <c r="AO462" s="135">
        <f t="shared" si="227"/>
        <v>0</v>
      </c>
      <c r="AP462" s="159">
        <f>IFERROR(VLOOKUP(A462,人口!$A$2:$E$1748,5,0),0)</f>
        <v>15172</v>
      </c>
      <c r="AQ462" s="159">
        <f t="shared" si="202"/>
        <v>0</v>
      </c>
      <c r="AR462" s="159">
        <f t="shared" si="203"/>
        <v>0</v>
      </c>
      <c r="AS462" s="159">
        <f t="shared" si="204"/>
        <v>1</v>
      </c>
      <c r="AT462" s="159">
        <f t="shared" si="205"/>
        <v>0</v>
      </c>
      <c r="AU462" s="159">
        <f t="shared" si="206"/>
        <v>0</v>
      </c>
      <c r="AV462" s="159">
        <f t="shared" si="207"/>
        <v>0</v>
      </c>
      <c r="AW462" s="159">
        <f t="shared" si="208"/>
        <v>0</v>
      </c>
      <c r="AX462" s="159">
        <f t="shared" si="228"/>
        <v>0</v>
      </c>
      <c r="AY462" s="159" t="str">
        <f t="shared" si="229"/>
        <v>1万～3万人未満の市町村平均</v>
      </c>
      <c r="AZ462" s="159"/>
    </row>
    <row r="463" spans="1:52" x14ac:dyDescent="0.3">
      <c r="A463" t="str">
        <f t="shared" si="209"/>
        <v>08443</v>
      </c>
      <c r="B463" s="158" t="str">
        <f t="shared" si="210"/>
        <v>08443</v>
      </c>
      <c r="C463">
        <v>8</v>
      </c>
      <c r="D463" t="s">
        <v>35</v>
      </c>
      <c r="E463">
        <v>8443</v>
      </c>
      <c r="F463" t="s">
        <v>1628</v>
      </c>
      <c r="G463">
        <v>246.18199999999999</v>
      </c>
      <c r="H463">
        <v>407.92</v>
      </c>
      <c r="I463">
        <v>335.67</v>
      </c>
      <c r="J463">
        <v>552.66200000000003</v>
      </c>
      <c r="K463">
        <v>0</v>
      </c>
      <c r="L463">
        <v>0</v>
      </c>
      <c r="M463">
        <v>0</v>
      </c>
      <c r="N463">
        <v>0</v>
      </c>
      <c r="O463">
        <v>0</v>
      </c>
      <c r="P463">
        <v>0</v>
      </c>
      <c r="Q463">
        <v>0</v>
      </c>
      <c r="R463">
        <v>0</v>
      </c>
      <c r="S463">
        <v>0</v>
      </c>
      <c r="T463">
        <v>0</v>
      </c>
      <c r="U463">
        <v>0</v>
      </c>
      <c r="V463">
        <v>2.5209999999999999</v>
      </c>
      <c r="W463">
        <v>29.785</v>
      </c>
      <c r="Y463" t="str">
        <f t="shared" si="211"/>
        <v>茨城県</v>
      </c>
      <c r="Z463" t="str">
        <f t="shared" si="212"/>
        <v>茨城県阿見町</v>
      </c>
      <c r="AA463" s="159">
        <f t="shared" si="213"/>
        <v>335.67</v>
      </c>
      <c r="AB463" s="159">
        <f t="shared" si="214"/>
        <v>552.66200000000003</v>
      </c>
      <c r="AC463" s="159">
        <f t="shared" si="215"/>
        <v>0</v>
      </c>
      <c r="AD463" s="159">
        <f t="shared" si="216"/>
        <v>0</v>
      </c>
      <c r="AE463" s="159">
        <f t="shared" si="217"/>
        <v>0</v>
      </c>
      <c r="AF463" s="159">
        <f t="shared" si="218"/>
        <v>0</v>
      </c>
      <c r="AG463" s="159">
        <f t="shared" si="219"/>
        <v>0</v>
      </c>
      <c r="AH463" s="160">
        <f t="shared" si="220"/>
        <v>888.33200000000011</v>
      </c>
      <c r="AI463" s="135">
        <f t="shared" si="221"/>
        <v>0.37786548272492715</v>
      </c>
      <c r="AJ463" s="135">
        <f t="shared" si="222"/>
        <v>0.62213451727507285</v>
      </c>
      <c r="AK463" s="135">
        <f t="shared" si="223"/>
        <v>0</v>
      </c>
      <c r="AL463" s="135">
        <f t="shared" si="224"/>
        <v>0</v>
      </c>
      <c r="AM463" s="135">
        <f t="shared" si="225"/>
        <v>0</v>
      </c>
      <c r="AN463" s="135">
        <f t="shared" si="226"/>
        <v>0</v>
      </c>
      <c r="AO463" s="135">
        <f t="shared" si="227"/>
        <v>0</v>
      </c>
      <c r="AP463" s="159">
        <f>IFERROR(VLOOKUP(A463,人口!$A$2:$E$1748,5,0),0)</f>
        <v>47814</v>
      </c>
      <c r="AQ463" s="159">
        <f t="shared" si="202"/>
        <v>0</v>
      </c>
      <c r="AR463" s="159">
        <f t="shared" si="203"/>
        <v>0</v>
      </c>
      <c r="AS463" s="159">
        <f t="shared" si="204"/>
        <v>0</v>
      </c>
      <c r="AT463" s="159">
        <f t="shared" si="205"/>
        <v>1</v>
      </c>
      <c r="AU463" s="159">
        <f t="shared" si="206"/>
        <v>0</v>
      </c>
      <c r="AV463" s="159">
        <f t="shared" si="207"/>
        <v>0</v>
      </c>
      <c r="AW463" s="159">
        <f t="shared" si="208"/>
        <v>0</v>
      </c>
      <c r="AX463" s="159">
        <f t="shared" si="228"/>
        <v>0</v>
      </c>
      <c r="AY463" s="159" t="str">
        <f t="shared" si="229"/>
        <v>3万～10万人未満の市町村平均</v>
      </c>
      <c r="AZ463" s="159"/>
    </row>
    <row r="464" spans="1:52" x14ac:dyDescent="0.3">
      <c r="A464" t="str">
        <f t="shared" si="209"/>
        <v>08447</v>
      </c>
      <c r="B464" s="158" t="str">
        <f t="shared" si="210"/>
        <v>08447</v>
      </c>
      <c r="C464">
        <v>8</v>
      </c>
      <c r="D464" t="s">
        <v>35</v>
      </c>
      <c r="E464">
        <v>8447</v>
      </c>
      <c r="F464" t="s">
        <v>1645</v>
      </c>
      <c r="G464">
        <v>71.78</v>
      </c>
      <c r="H464">
        <v>146.54400000000001</v>
      </c>
      <c r="I464">
        <v>99.126000000000005</v>
      </c>
      <c r="J464">
        <v>201.35400000000001</v>
      </c>
      <c r="K464">
        <v>0</v>
      </c>
      <c r="L464">
        <v>0</v>
      </c>
      <c r="M464">
        <v>0</v>
      </c>
      <c r="N464">
        <v>0</v>
      </c>
      <c r="O464">
        <v>0</v>
      </c>
      <c r="P464">
        <v>0</v>
      </c>
      <c r="Q464">
        <v>0</v>
      </c>
      <c r="R464">
        <v>5.0000000000000001E-3</v>
      </c>
      <c r="S464">
        <v>0</v>
      </c>
      <c r="T464">
        <v>0</v>
      </c>
      <c r="U464">
        <v>3.3000000000000002E-2</v>
      </c>
      <c r="V464">
        <v>0.77100000000000002</v>
      </c>
      <c r="W464">
        <v>9.8149999999999995</v>
      </c>
      <c r="Y464" t="str">
        <f t="shared" si="211"/>
        <v>茨城県</v>
      </c>
      <c r="Z464" t="str">
        <f t="shared" si="212"/>
        <v>茨城県河内町</v>
      </c>
      <c r="AA464" s="159">
        <f t="shared" si="213"/>
        <v>99.126000000000005</v>
      </c>
      <c r="AB464" s="159">
        <f t="shared" si="214"/>
        <v>201.35400000000001</v>
      </c>
      <c r="AC464" s="159">
        <f t="shared" si="215"/>
        <v>0</v>
      </c>
      <c r="AD464" s="159">
        <f t="shared" si="216"/>
        <v>0</v>
      </c>
      <c r="AE464" s="159">
        <f t="shared" si="217"/>
        <v>0</v>
      </c>
      <c r="AF464" s="159">
        <f t="shared" si="218"/>
        <v>0</v>
      </c>
      <c r="AG464" s="159">
        <f t="shared" si="219"/>
        <v>3.3000000000000002E-2</v>
      </c>
      <c r="AH464" s="160">
        <f t="shared" si="220"/>
        <v>300.51300000000003</v>
      </c>
      <c r="AI464" s="135">
        <f t="shared" si="221"/>
        <v>0.32985594633177262</v>
      </c>
      <c r="AJ464" s="135">
        <f t="shared" si="222"/>
        <v>0.67003424144712542</v>
      </c>
      <c r="AK464" s="135">
        <f t="shared" si="223"/>
        <v>0</v>
      </c>
      <c r="AL464" s="135">
        <f t="shared" si="224"/>
        <v>0</v>
      </c>
      <c r="AM464" s="135">
        <f t="shared" si="225"/>
        <v>0</v>
      </c>
      <c r="AN464" s="135">
        <f t="shared" si="226"/>
        <v>0</v>
      </c>
      <c r="AO464" s="135">
        <f t="shared" si="227"/>
        <v>1.0981222110191572E-4</v>
      </c>
      <c r="AP464" s="159">
        <f>IFERROR(VLOOKUP(A464,人口!$A$2:$E$1748,5,0),0)</f>
        <v>8754</v>
      </c>
      <c r="AQ464" s="159">
        <f t="shared" si="202"/>
        <v>0</v>
      </c>
      <c r="AR464" s="159">
        <f t="shared" si="203"/>
        <v>1</v>
      </c>
      <c r="AS464" s="159">
        <f t="shared" si="204"/>
        <v>0</v>
      </c>
      <c r="AT464" s="159">
        <f t="shared" si="205"/>
        <v>0</v>
      </c>
      <c r="AU464" s="159">
        <f t="shared" si="206"/>
        <v>0</v>
      </c>
      <c r="AV464" s="159">
        <f t="shared" si="207"/>
        <v>0</v>
      </c>
      <c r="AW464" s="159">
        <f t="shared" si="208"/>
        <v>0</v>
      </c>
      <c r="AX464" s="159">
        <f t="shared" si="228"/>
        <v>0</v>
      </c>
      <c r="AY464" s="159" t="str">
        <f t="shared" si="229"/>
        <v>5千～1万人未満の市町村平均</v>
      </c>
      <c r="AZ464" s="159"/>
    </row>
    <row r="465" spans="1:52" x14ac:dyDescent="0.3">
      <c r="A465" t="str">
        <f t="shared" si="209"/>
        <v>08521</v>
      </c>
      <c r="B465" s="158" t="str">
        <f t="shared" si="210"/>
        <v>08521</v>
      </c>
      <c r="C465">
        <v>8</v>
      </c>
      <c r="D465" t="s">
        <v>35</v>
      </c>
      <c r="E465">
        <v>8521</v>
      </c>
      <c r="F465" t="s">
        <v>1662</v>
      </c>
      <c r="G465">
        <v>165.66300000000001</v>
      </c>
      <c r="H465">
        <v>483.74700000000001</v>
      </c>
      <c r="I465">
        <v>230.61099999999999</v>
      </c>
      <c r="J465">
        <v>669.45500000000004</v>
      </c>
      <c r="K465">
        <v>0</v>
      </c>
      <c r="L465">
        <v>0</v>
      </c>
      <c r="M465">
        <v>0</v>
      </c>
      <c r="N465">
        <v>0</v>
      </c>
      <c r="O465">
        <v>0</v>
      </c>
      <c r="P465">
        <v>0</v>
      </c>
      <c r="Q465">
        <v>0</v>
      </c>
      <c r="R465">
        <v>0</v>
      </c>
      <c r="S465">
        <v>0</v>
      </c>
      <c r="T465">
        <v>0</v>
      </c>
      <c r="U465">
        <v>0</v>
      </c>
      <c r="V465">
        <v>1.2210000000000001</v>
      </c>
      <c r="W465">
        <v>14.878</v>
      </c>
      <c r="Y465" t="str">
        <f t="shared" si="211"/>
        <v>茨城県</v>
      </c>
      <c r="Z465" t="str">
        <f t="shared" si="212"/>
        <v>茨城県八千代町</v>
      </c>
      <c r="AA465" s="159">
        <f t="shared" si="213"/>
        <v>230.61099999999999</v>
      </c>
      <c r="AB465" s="159">
        <f t="shared" si="214"/>
        <v>669.45500000000004</v>
      </c>
      <c r="AC465" s="159">
        <f t="shared" si="215"/>
        <v>0</v>
      </c>
      <c r="AD465" s="159">
        <f t="shared" si="216"/>
        <v>0</v>
      </c>
      <c r="AE465" s="159">
        <f t="shared" si="217"/>
        <v>0</v>
      </c>
      <c r="AF465" s="159">
        <f t="shared" si="218"/>
        <v>0</v>
      </c>
      <c r="AG465" s="159">
        <f t="shared" si="219"/>
        <v>0</v>
      </c>
      <c r="AH465" s="160">
        <f t="shared" si="220"/>
        <v>900.06600000000003</v>
      </c>
      <c r="AI465" s="135">
        <f t="shared" si="221"/>
        <v>0.25621565529638934</v>
      </c>
      <c r="AJ465" s="135">
        <f t="shared" si="222"/>
        <v>0.74378434470361066</v>
      </c>
      <c r="AK465" s="135">
        <f t="shared" si="223"/>
        <v>0</v>
      </c>
      <c r="AL465" s="135">
        <f t="shared" si="224"/>
        <v>0</v>
      </c>
      <c r="AM465" s="135">
        <f t="shared" si="225"/>
        <v>0</v>
      </c>
      <c r="AN465" s="135">
        <f t="shared" si="226"/>
        <v>0</v>
      </c>
      <c r="AO465" s="135">
        <f t="shared" si="227"/>
        <v>0</v>
      </c>
      <c r="AP465" s="159">
        <f>IFERROR(VLOOKUP(A465,人口!$A$2:$E$1748,5,0),0)</f>
        <v>22081</v>
      </c>
      <c r="AQ465" s="159">
        <f t="shared" si="202"/>
        <v>0</v>
      </c>
      <c r="AR465" s="159">
        <f t="shared" si="203"/>
        <v>0</v>
      </c>
      <c r="AS465" s="159">
        <f t="shared" si="204"/>
        <v>1</v>
      </c>
      <c r="AT465" s="159">
        <f t="shared" si="205"/>
        <v>0</v>
      </c>
      <c r="AU465" s="159">
        <f t="shared" si="206"/>
        <v>0</v>
      </c>
      <c r="AV465" s="159">
        <f t="shared" si="207"/>
        <v>0</v>
      </c>
      <c r="AW465" s="159">
        <f t="shared" si="208"/>
        <v>0</v>
      </c>
      <c r="AX465" s="159">
        <f t="shared" si="228"/>
        <v>0</v>
      </c>
      <c r="AY465" s="159" t="str">
        <f t="shared" si="229"/>
        <v>1万～3万人未満の市町村平均</v>
      </c>
      <c r="AZ465" s="159"/>
    </row>
    <row r="466" spans="1:52" x14ac:dyDescent="0.3">
      <c r="A466" t="str">
        <f t="shared" si="209"/>
        <v>08542</v>
      </c>
      <c r="B466" s="158" t="str">
        <f t="shared" si="210"/>
        <v>08542</v>
      </c>
      <c r="C466">
        <v>8</v>
      </c>
      <c r="D466" t="s">
        <v>35</v>
      </c>
      <c r="E466">
        <v>8542</v>
      </c>
      <c r="F466" t="s">
        <v>1676</v>
      </c>
      <c r="G466">
        <v>78.347999999999999</v>
      </c>
      <c r="H466">
        <v>43.616</v>
      </c>
      <c r="I466">
        <v>109.327</v>
      </c>
      <c r="J466">
        <v>60.554000000000002</v>
      </c>
      <c r="K466">
        <v>0</v>
      </c>
      <c r="L466">
        <v>0</v>
      </c>
      <c r="M466">
        <v>0</v>
      </c>
      <c r="N466">
        <v>0</v>
      </c>
      <c r="O466">
        <v>0</v>
      </c>
      <c r="P466">
        <v>0</v>
      </c>
      <c r="Q466">
        <v>0</v>
      </c>
      <c r="R466">
        <v>0</v>
      </c>
      <c r="S466">
        <v>0</v>
      </c>
      <c r="T466">
        <v>0</v>
      </c>
      <c r="U466">
        <v>0</v>
      </c>
      <c r="V466">
        <v>0.63700000000000001</v>
      </c>
      <c r="W466">
        <v>8.3580000000000005</v>
      </c>
      <c r="Y466" t="str">
        <f t="shared" si="211"/>
        <v>茨城県</v>
      </c>
      <c r="Z466" t="str">
        <f t="shared" si="212"/>
        <v>茨城県五霞町</v>
      </c>
      <c r="AA466" s="159">
        <f t="shared" si="213"/>
        <v>109.327</v>
      </c>
      <c r="AB466" s="159">
        <f t="shared" si="214"/>
        <v>60.554000000000002</v>
      </c>
      <c r="AC466" s="159">
        <f t="shared" si="215"/>
        <v>0</v>
      </c>
      <c r="AD466" s="159">
        <f t="shared" si="216"/>
        <v>0</v>
      </c>
      <c r="AE466" s="159">
        <f t="shared" si="217"/>
        <v>0</v>
      </c>
      <c r="AF466" s="159">
        <f t="shared" si="218"/>
        <v>0</v>
      </c>
      <c r="AG466" s="159">
        <f t="shared" si="219"/>
        <v>0</v>
      </c>
      <c r="AH466" s="160">
        <f t="shared" si="220"/>
        <v>169.881</v>
      </c>
      <c r="AI466" s="135">
        <f t="shared" si="221"/>
        <v>0.6435504853397378</v>
      </c>
      <c r="AJ466" s="135">
        <f t="shared" si="222"/>
        <v>0.3564495146602622</v>
      </c>
      <c r="AK466" s="135">
        <f t="shared" si="223"/>
        <v>0</v>
      </c>
      <c r="AL466" s="135">
        <f t="shared" si="224"/>
        <v>0</v>
      </c>
      <c r="AM466" s="135">
        <f t="shared" si="225"/>
        <v>0</v>
      </c>
      <c r="AN466" s="135">
        <f t="shared" si="226"/>
        <v>0</v>
      </c>
      <c r="AO466" s="135">
        <f t="shared" si="227"/>
        <v>0</v>
      </c>
      <c r="AP466" s="159">
        <f>IFERROR(VLOOKUP(A466,人口!$A$2:$E$1748,5,0),0)</f>
        <v>8512</v>
      </c>
      <c r="AQ466" s="159">
        <f t="shared" si="202"/>
        <v>0</v>
      </c>
      <c r="AR466" s="159">
        <f t="shared" si="203"/>
        <v>1</v>
      </c>
      <c r="AS466" s="159">
        <f t="shared" si="204"/>
        <v>0</v>
      </c>
      <c r="AT466" s="159">
        <f t="shared" si="205"/>
        <v>0</v>
      </c>
      <c r="AU466" s="159">
        <f t="shared" si="206"/>
        <v>0</v>
      </c>
      <c r="AV466" s="159">
        <f t="shared" si="207"/>
        <v>0</v>
      </c>
      <c r="AW466" s="159">
        <f t="shared" si="208"/>
        <v>0</v>
      </c>
      <c r="AX466" s="159">
        <f t="shared" si="228"/>
        <v>0</v>
      </c>
      <c r="AY466" s="159" t="str">
        <f t="shared" si="229"/>
        <v>5千～1万人未満の市町村平均</v>
      </c>
      <c r="AZ466" s="159"/>
    </row>
    <row r="467" spans="1:52" x14ac:dyDescent="0.3">
      <c r="A467" t="str">
        <f t="shared" si="209"/>
        <v>08546</v>
      </c>
      <c r="B467" s="158" t="str">
        <f t="shared" si="210"/>
        <v>08546</v>
      </c>
      <c r="C467">
        <v>8</v>
      </c>
      <c r="D467" t="s">
        <v>35</v>
      </c>
      <c r="E467">
        <v>8546</v>
      </c>
      <c r="F467" t="s">
        <v>1690</v>
      </c>
      <c r="G467">
        <v>168.81200000000001</v>
      </c>
      <c r="H467">
        <v>130.124</v>
      </c>
      <c r="I467">
        <v>235.244</v>
      </c>
      <c r="J467">
        <v>180.11600000000001</v>
      </c>
      <c r="K467">
        <v>0</v>
      </c>
      <c r="L467">
        <v>0</v>
      </c>
      <c r="M467">
        <v>0</v>
      </c>
      <c r="N467">
        <v>0</v>
      </c>
      <c r="O467">
        <v>0</v>
      </c>
      <c r="P467">
        <v>0</v>
      </c>
      <c r="Q467">
        <v>0</v>
      </c>
      <c r="R467">
        <v>0</v>
      </c>
      <c r="S467">
        <v>0</v>
      </c>
      <c r="T467">
        <v>0</v>
      </c>
      <c r="U467">
        <v>0</v>
      </c>
      <c r="V467">
        <v>1.744</v>
      </c>
      <c r="W467">
        <v>19.361000000000001</v>
      </c>
      <c r="Y467" t="str">
        <f t="shared" si="211"/>
        <v>茨城県</v>
      </c>
      <c r="Z467" t="str">
        <f t="shared" si="212"/>
        <v>茨城県境町</v>
      </c>
      <c r="AA467" s="159">
        <f t="shared" si="213"/>
        <v>235.244</v>
      </c>
      <c r="AB467" s="159">
        <f t="shared" si="214"/>
        <v>180.11600000000001</v>
      </c>
      <c r="AC467" s="159">
        <f t="shared" si="215"/>
        <v>0</v>
      </c>
      <c r="AD467" s="159">
        <f t="shared" si="216"/>
        <v>0</v>
      </c>
      <c r="AE467" s="159">
        <f t="shared" si="217"/>
        <v>0</v>
      </c>
      <c r="AF467" s="159">
        <f t="shared" si="218"/>
        <v>0</v>
      </c>
      <c r="AG467" s="159">
        <f t="shared" si="219"/>
        <v>0</v>
      </c>
      <c r="AH467" s="160">
        <f t="shared" si="220"/>
        <v>415.36</v>
      </c>
      <c r="AI467" s="135">
        <f t="shared" si="221"/>
        <v>0.56636171032357474</v>
      </c>
      <c r="AJ467" s="135">
        <f t="shared" si="222"/>
        <v>0.43363828967642531</v>
      </c>
      <c r="AK467" s="135">
        <f t="shared" si="223"/>
        <v>0</v>
      </c>
      <c r="AL467" s="135">
        <f t="shared" si="224"/>
        <v>0</v>
      </c>
      <c r="AM467" s="135">
        <f t="shared" si="225"/>
        <v>0</v>
      </c>
      <c r="AN467" s="135">
        <f t="shared" si="226"/>
        <v>0</v>
      </c>
      <c r="AO467" s="135">
        <f t="shared" si="227"/>
        <v>0</v>
      </c>
      <c r="AP467" s="159">
        <f>IFERROR(VLOOKUP(A467,人口!$A$2:$E$1748,5,0),0)</f>
        <v>25118</v>
      </c>
      <c r="AQ467" s="159">
        <f t="shared" si="202"/>
        <v>0</v>
      </c>
      <c r="AR467" s="159">
        <f t="shared" si="203"/>
        <v>0</v>
      </c>
      <c r="AS467" s="159">
        <f t="shared" si="204"/>
        <v>1</v>
      </c>
      <c r="AT467" s="159">
        <f t="shared" si="205"/>
        <v>0</v>
      </c>
      <c r="AU467" s="159">
        <f t="shared" si="206"/>
        <v>0</v>
      </c>
      <c r="AV467" s="159">
        <f t="shared" si="207"/>
        <v>0</v>
      </c>
      <c r="AW467" s="159">
        <f t="shared" si="208"/>
        <v>0</v>
      </c>
      <c r="AX467" s="159">
        <f t="shared" si="228"/>
        <v>0</v>
      </c>
      <c r="AY467" s="159" t="str">
        <f t="shared" si="229"/>
        <v>1万～3万人未満の市町村平均</v>
      </c>
      <c r="AZ467" s="159"/>
    </row>
    <row r="468" spans="1:52" x14ac:dyDescent="0.3">
      <c r="A468" t="str">
        <f t="shared" si="209"/>
        <v>08564</v>
      </c>
      <c r="B468" s="158" t="str">
        <f t="shared" si="210"/>
        <v>08564</v>
      </c>
      <c r="C468">
        <v>8</v>
      </c>
      <c r="D468" t="s">
        <v>35</v>
      </c>
      <c r="E468">
        <v>8564</v>
      </c>
      <c r="F468" t="s">
        <v>1702</v>
      </c>
      <c r="G468">
        <v>79.150999999999996</v>
      </c>
      <c r="H468">
        <v>59.284999999999997</v>
      </c>
      <c r="I468">
        <v>109.229</v>
      </c>
      <c r="J468">
        <v>81.180999999999997</v>
      </c>
      <c r="K468">
        <v>0</v>
      </c>
      <c r="L468">
        <v>0</v>
      </c>
      <c r="M468">
        <v>0</v>
      </c>
      <c r="N468">
        <v>0</v>
      </c>
      <c r="O468">
        <v>0</v>
      </c>
      <c r="P468">
        <v>0</v>
      </c>
      <c r="Q468">
        <v>0</v>
      </c>
      <c r="R468">
        <v>0.38200000000000001</v>
      </c>
      <c r="S468">
        <v>0</v>
      </c>
      <c r="T468">
        <v>0</v>
      </c>
      <c r="U468">
        <v>2.34</v>
      </c>
      <c r="V468">
        <v>0.85599999999999998</v>
      </c>
      <c r="W468">
        <v>10.188000000000001</v>
      </c>
      <c r="Y468" t="str">
        <f t="shared" si="211"/>
        <v>茨城県</v>
      </c>
      <c r="Z468" t="str">
        <f t="shared" si="212"/>
        <v>茨城県利根町</v>
      </c>
      <c r="AA468" s="159">
        <f t="shared" si="213"/>
        <v>109.229</v>
      </c>
      <c r="AB468" s="159">
        <f t="shared" si="214"/>
        <v>81.180999999999997</v>
      </c>
      <c r="AC468" s="159">
        <f t="shared" si="215"/>
        <v>0</v>
      </c>
      <c r="AD468" s="159">
        <f t="shared" si="216"/>
        <v>0</v>
      </c>
      <c r="AE468" s="159">
        <f t="shared" si="217"/>
        <v>0</v>
      </c>
      <c r="AF468" s="159">
        <f t="shared" si="218"/>
        <v>0</v>
      </c>
      <c r="AG468" s="159">
        <f t="shared" si="219"/>
        <v>2.34</v>
      </c>
      <c r="AH468" s="160">
        <f t="shared" si="220"/>
        <v>192.75</v>
      </c>
      <c r="AI468" s="135">
        <f t="shared" si="221"/>
        <v>0.56668741893644614</v>
      </c>
      <c r="AJ468" s="135">
        <f t="shared" si="222"/>
        <v>0.42117250324254213</v>
      </c>
      <c r="AK468" s="135">
        <f t="shared" si="223"/>
        <v>0</v>
      </c>
      <c r="AL468" s="135">
        <f t="shared" si="224"/>
        <v>0</v>
      </c>
      <c r="AM468" s="135">
        <f t="shared" si="225"/>
        <v>0</v>
      </c>
      <c r="AN468" s="135">
        <f t="shared" si="226"/>
        <v>0</v>
      </c>
      <c r="AO468" s="135">
        <f t="shared" si="227"/>
        <v>1.2140077821011673E-2</v>
      </c>
      <c r="AP468" s="159">
        <f>IFERROR(VLOOKUP(A468,人口!$A$2:$E$1748,5,0),0)</f>
        <v>16063</v>
      </c>
      <c r="AQ468" s="159">
        <f t="shared" si="202"/>
        <v>0</v>
      </c>
      <c r="AR468" s="159">
        <f t="shared" si="203"/>
        <v>0</v>
      </c>
      <c r="AS468" s="159">
        <f t="shared" si="204"/>
        <v>1</v>
      </c>
      <c r="AT468" s="159">
        <f t="shared" si="205"/>
        <v>0</v>
      </c>
      <c r="AU468" s="159">
        <f t="shared" si="206"/>
        <v>0</v>
      </c>
      <c r="AV468" s="159">
        <f t="shared" si="207"/>
        <v>0</v>
      </c>
      <c r="AW468" s="159">
        <f t="shared" si="208"/>
        <v>0</v>
      </c>
      <c r="AX468" s="159">
        <f t="shared" si="228"/>
        <v>0</v>
      </c>
      <c r="AY468" s="159" t="str">
        <f t="shared" si="229"/>
        <v>1万～3万人未満の市町村平均</v>
      </c>
      <c r="AZ468" s="159"/>
    </row>
    <row r="469" spans="1:52" x14ac:dyDescent="0.3">
      <c r="A469" t="str">
        <f t="shared" si="209"/>
        <v>099</v>
      </c>
      <c r="B469" s="158" t="str">
        <f t="shared" si="210"/>
        <v>099</v>
      </c>
      <c r="C469">
        <v>9</v>
      </c>
      <c r="D469" t="s">
        <v>36</v>
      </c>
      <c r="E469">
        <v>99</v>
      </c>
      <c r="Y469" t="str">
        <f t="shared" si="211"/>
        <v>栃木県</v>
      </c>
      <c r="Z469" t="str">
        <f t="shared" si="212"/>
        <v>栃木県</v>
      </c>
      <c r="AA469" s="159">
        <f t="shared" si="213"/>
        <v>0</v>
      </c>
      <c r="AB469" s="159">
        <f t="shared" si="214"/>
        <v>0</v>
      </c>
      <c r="AC469" s="159">
        <f t="shared" si="215"/>
        <v>0</v>
      </c>
      <c r="AD469" s="159">
        <f t="shared" si="216"/>
        <v>0</v>
      </c>
      <c r="AE469" s="159">
        <f t="shared" si="217"/>
        <v>0</v>
      </c>
      <c r="AF469" s="159">
        <f t="shared" si="218"/>
        <v>0</v>
      </c>
      <c r="AG469" s="159">
        <f t="shared" si="219"/>
        <v>0</v>
      </c>
      <c r="AH469" s="160">
        <f t="shared" si="220"/>
        <v>0</v>
      </c>
      <c r="AI469" s="135" t="str">
        <f t="shared" si="221"/>
        <v/>
      </c>
      <c r="AJ469" s="135" t="str">
        <f t="shared" si="222"/>
        <v/>
      </c>
      <c r="AK469" s="135" t="str">
        <f t="shared" si="223"/>
        <v/>
      </c>
      <c r="AL469" s="135" t="str">
        <f t="shared" si="224"/>
        <v/>
      </c>
      <c r="AM469" s="135" t="str">
        <f t="shared" si="225"/>
        <v/>
      </c>
      <c r="AN469" s="135" t="str">
        <f t="shared" si="226"/>
        <v/>
      </c>
      <c r="AO469" s="135" t="str">
        <f t="shared" si="227"/>
        <v/>
      </c>
      <c r="AP469" s="159">
        <f>IFERROR(VLOOKUP(A469,人口!$A$2:$E$1748,5,0),0)</f>
        <v>0</v>
      </c>
      <c r="AQ469" s="159">
        <f t="shared" si="202"/>
        <v>0</v>
      </c>
      <c r="AR469" s="159">
        <f t="shared" si="203"/>
        <v>0</v>
      </c>
      <c r="AS469" s="159">
        <f t="shared" si="204"/>
        <v>0</v>
      </c>
      <c r="AT469" s="159">
        <f t="shared" si="205"/>
        <v>0</v>
      </c>
      <c r="AU469" s="159">
        <f t="shared" si="206"/>
        <v>0</v>
      </c>
      <c r="AV469" s="159">
        <f t="shared" si="207"/>
        <v>0</v>
      </c>
      <c r="AW469" s="159">
        <f t="shared" si="208"/>
        <v>0</v>
      </c>
      <c r="AX469" s="159">
        <f t="shared" si="228"/>
        <v>0</v>
      </c>
      <c r="AY469" s="159" t="str">
        <f t="shared" si="229"/>
        <v/>
      </c>
      <c r="AZ469" s="159"/>
    </row>
    <row r="470" spans="1:52" x14ac:dyDescent="0.3">
      <c r="A470" t="str">
        <f t="shared" si="209"/>
        <v>09201</v>
      </c>
      <c r="B470" s="158" t="str">
        <f t="shared" si="210"/>
        <v>09201</v>
      </c>
      <c r="C470">
        <v>9</v>
      </c>
      <c r="D470" t="s">
        <v>36</v>
      </c>
      <c r="E470">
        <v>9201</v>
      </c>
      <c r="F470" t="s">
        <v>83</v>
      </c>
      <c r="G470">
        <v>1918.604</v>
      </c>
      <c r="H470">
        <v>2013.2460000000001</v>
      </c>
      <c r="I470">
        <v>2581.462</v>
      </c>
      <c r="J470">
        <v>2686.6689999999999</v>
      </c>
      <c r="K470">
        <v>4.5</v>
      </c>
      <c r="L470">
        <v>7.2809999999999997</v>
      </c>
      <c r="M470">
        <v>0</v>
      </c>
      <c r="N470">
        <v>0</v>
      </c>
      <c r="O470">
        <v>0.253</v>
      </c>
      <c r="P470">
        <v>0</v>
      </c>
      <c r="Q470">
        <v>0</v>
      </c>
      <c r="R470">
        <v>1.1220000000000001</v>
      </c>
      <c r="S470">
        <v>0</v>
      </c>
      <c r="T470">
        <v>0</v>
      </c>
      <c r="U470">
        <v>6.883</v>
      </c>
      <c r="V470">
        <v>20.887</v>
      </c>
      <c r="W470">
        <v>188.76</v>
      </c>
      <c r="Y470" t="str">
        <f t="shared" si="211"/>
        <v>栃木県</v>
      </c>
      <c r="Z470" t="str">
        <f t="shared" si="212"/>
        <v>栃木県宇都宮市</v>
      </c>
      <c r="AA470" s="159">
        <f t="shared" si="213"/>
        <v>2581.462</v>
      </c>
      <c r="AB470" s="159">
        <f t="shared" si="214"/>
        <v>2686.6689999999999</v>
      </c>
      <c r="AC470" s="159">
        <f t="shared" si="215"/>
        <v>7.2809999999999997</v>
      </c>
      <c r="AD470" s="159">
        <f t="shared" si="216"/>
        <v>0</v>
      </c>
      <c r="AE470" s="159">
        <f t="shared" si="217"/>
        <v>0</v>
      </c>
      <c r="AF470" s="159">
        <f t="shared" si="218"/>
        <v>0</v>
      </c>
      <c r="AG470" s="159">
        <f t="shared" si="219"/>
        <v>6.883</v>
      </c>
      <c r="AH470" s="160">
        <f t="shared" si="220"/>
        <v>5282.2949999999992</v>
      </c>
      <c r="AI470" s="135">
        <f t="shared" si="221"/>
        <v>0.48870083931321529</v>
      </c>
      <c r="AJ470" s="135">
        <f t="shared" si="222"/>
        <v>0.50861775042855428</v>
      </c>
      <c r="AK470" s="135">
        <f t="shared" si="223"/>
        <v>1.3783781481344758E-3</v>
      </c>
      <c r="AL470" s="135">
        <f t="shared" si="224"/>
        <v>0</v>
      </c>
      <c r="AM470" s="135">
        <f t="shared" si="225"/>
        <v>0</v>
      </c>
      <c r="AN470" s="135">
        <f t="shared" si="226"/>
        <v>0</v>
      </c>
      <c r="AO470" s="135">
        <f t="shared" si="227"/>
        <v>1.3030321100960854E-3</v>
      </c>
      <c r="AP470" s="159">
        <f>IFERROR(VLOOKUP(A470,人口!$A$2:$E$1748,5,0),0)</f>
        <v>521754</v>
      </c>
      <c r="AQ470" s="159">
        <f t="shared" si="202"/>
        <v>0</v>
      </c>
      <c r="AR470" s="159">
        <f t="shared" si="203"/>
        <v>0</v>
      </c>
      <c r="AS470" s="159">
        <f t="shared" si="204"/>
        <v>0</v>
      </c>
      <c r="AT470" s="159">
        <f t="shared" si="205"/>
        <v>0</v>
      </c>
      <c r="AU470" s="159">
        <f t="shared" si="206"/>
        <v>0</v>
      </c>
      <c r="AV470" s="159">
        <f t="shared" si="207"/>
        <v>0</v>
      </c>
      <c r="AW470" s="159">
        <f t="shared" si="208"/>
        <v>1</v>
      </c>
      <c r="AX470" s="159">
        <f t="shared" si="228"/>
        <v>0</v>
      </c>
      <c r="AY470" s="159" t="str">
        <f t="shared" si="229"/>
        <v>50万～100万人未満の市町村平均</v>
      </c>
      <c r="AZ470" s="159"/>
    </row>
    <row r="471" spans="1:52" x14ac:dyDescent="0.3">
      <c r="A471" t="str">
        <f t="shared" si="209"/>
        <v>09202</v>
      </c>
      <c r="B471" s="158" t="str">
        <f t="shared" si="210"/>
        <v>09202</v>
      </c>
      <c r="C471">
        <v>9</v>
      </c>
      <c r="D471" t="s">
        <v>36</v>
      </c>
      <c r="E471">
        <v>9202</v>
      </c>
      <c r="F471" t="s">
        <v>133</v>
      </c>
      <c r="G471">
        <v>716.82600000000002</v>
      </c>
      <c r="H471">
        <v>127.265</v>
      </c>
      <c r="I471">
        <v>1013.732</v>
      </c>
      <c r="J471">
        <v>178.45</v>
      </c>
      <c r="K471">
        <v>0</v>
      </c>
      <c r="L471">
        <v>0</v>
      </c>
      <c r="M471">
        <v>0</v>
      </c>
      <c r="N471">
        <v>0</v>
      </c>
      <c r="O471">
        <v>0</v>
      </c>
      <c r="P471">
        <v>0</v>
      </c>
      <c r="Q471">
        <v>0</v>
      </c>
      <c r="R471">
        <v>0</v>
      </c>
      <c r="S471">
        <v>0</v>
      </c>
      <c r="T471">
        <v>0</v>
      </c>
      <c r="U471">
        <v>0</v>
      </c>
      <c r="V471">
        <v>7.6369999999999996</v>
      </c>
      <c r="W471">
        <v>80.164000000000001</v>
      </c>
      <c r="Y471" t="str">
        <f t="shared" si="211"/>
        <v>栃木県</v>
      </c>
      <c r="Z471" t="str">
        <f t="shared" si="212"/>
        <v>栃木県足利市</v>
      </c>
      <c r="AA471" s="159">
        <f t="shared" si="213"/>
        <v>1013.732</v>
      </c>
      <c r="AB471" s="159">
        <f t="shared" si="214"/>
        <v>178.45</v>
      </c>
      <c r="AC471" s="159">
        <f t="shared" si="215"/>
        <v>0</v>
      </c>
      <c r="AD471" s="159">
        <f t="shared" si="216"/>
        <v>0</v>
      </c>
      <c r="AE471" s="159">
        <f t="shared" si="217"/>
        <v>0</v>
      </c>
      <c r="AF471" s="159">
        <f t="shared" si="218"/>
        <v>0</v>
      </c>
      <c r="AG471" s="159">
        <f t="shared" si="219"/>
        <v>0</v>
      </c>
      <c r="AH471" s="160">
        <f t="shared" si="220"/>
        <v>1192.182</v>
      </c>
      <c r="AI471" s="135">
        <f t="shared" si="221"/>
        <v>0.85031647852425218</v>
      </c>
      <c r="AJ471" s="135">
        <f t="shared" si="222"/>
        <v>0.14968352147574782</v>
      </c>
      <c r="AK471" s="135">
        <f t="shared" si="223"/>
        <v>0</v>
      </c>
      <c r="AL471" s="135">
        <f t="shared" si="224"/>
        <v>0</v>
      </c>
      <c r="AM471" s="135">
        <f t="shared" si="225"/>
        <v>0</v>
      </c>
      <c r="AN471" s="135">
        <f t="shared" si="226"/>
        <v>0</v>
      </c>
      <c r="AO471" s="135">
        <f t="shared" si="227"/>
        <v>0</v>
      </c>
      <c r="AP471" s="159">
        <f>IFERROR(VLOOKUP(A471,人口!$A$2:$E$1748,5,0),0)</f>
        <v>147442</v>
      </c>
      <c r="AQ471" s="159">
        <f t="shared" si="202"/>
        <v>0</v>
      </c>
      <c r="AR471" s="159">
        <f t="shared" si="203"/>
        <v>0</v>
      </c>
      <c r="AS471" s="159">
        <f t="shared" si="204"/>
        <v>0</v>
      </c>
      <c r="AT471" s="159">
        <f t="shared" si="205"/>
        <v>0</v>
      </c>
      <c r="AU471" s="159">
        <f t="shared" si="206"/>
        <v>1</v>
      </c>
      <c r="AV471" s="159">
        <f t="shared" si="207"/>
        <v>0</v>
      </c>
      <c r="AW471" s="159">
        <f t="shared" si="208"/>
        <v>0</v>
      </c>
      <c r="AX471" s="159">
        <f t="shared" si="228"/>
        <v>0</v>
      </c>
      <c r="AY471" s="159" t="str">
        <f t="shared" si="229"/>
        <v>10万～20万人未満の市町村平均</v>
      </c>
      <c r="AZ471" s="159"/>
    </row>
    <row r="472" spans="1:52" x14ac:dyDescent="0.3">
      <c r="A472" t="str">
        <f t="shared" si="209"/>
        <v>09203</v>
      </c>
      <c r="B472" s="158" t="str">
        <f t="shared" si="210"/>
        <v>09203</v>
      </c>
      <c r="C472">
        <v>9</v>
      </c>
      <c r="D472" t="s">
        <v>36</v>
      </c>
      <c r="E472">
        <v>9203</v>
      </c>
      <c r="F472" t="s">
        <v>201</v>
      </c>
      <c r="G472">
        <v>901.95399999999995</v>
      </c>
      <c r="H472">
        <v>1267.92</v>
      </c>
      <c r="I472">
        <v>1254.115</v>
      </c>
      <c r="J472">
        <v>1746.9390000000001</v>
      </c>
      <c r="K472">
        <v>0</v>
      </c>
      <c r="L472">
        <v>0</v>
      </c>
      <c r="M472">
        <v>0</v>
      </c>
      <c r="N472">
        <v>0</v>
      </c>
      <c r="O472">
        <v>0.17899999999999999</v>
      </c>
      <c r="P472">
        <v>0</v>
      </c>
      <c r="Q472">
        <v>0</v>
      </c>
      <c r="R472">
        <v>0</v>
      </c>
      <c r="S472">
        <v>0</v>
      </c>
      <c r="T472">
        <v>0</v>
      </c>
      <c r="U472">
        <v>0</v>
      </c>
      <c r="V472">
        <v>8.359</v>
      </c>
      <c r="W472">
        <v>79.963999999999999</v>
      </c>
      <c r="Y472" t="str">
        <f t="shared" si="211"/>
        <v>栃木県</v>
      </c>
      <c r="Z472" t="str">
        <f t="shared" si="212"/>
        <v>栃木県栃木市</v>
      </c>
      <c r="AA472" s="159">
        <f t="shared" si="213"/>
        <v>1254.115</v>
      </c>
      <c r="AB472" s="159">
        <f t="shared" si="214"/>
        <v>1746.9390000000001</v>
      </c>
      <c r="AC472" s="159">
        <f t="shared" si="215"/>
        <v>0</v>
      </c>
      <c r="AD472" s="159">
        <f t="shared" si="216"/>
        <v>0</v>
      </c>
      <c r="AE472" s="159">
        <f t="shared" si="217"/>
        <v>0</v>
      </c>
      <c r="AF472" s="159">
        <f t="shared" si="218"/>
        <v>0</v>
      </c>
      <c r="AG472" s="159">
        <f t="shared" si="219"/>
        <v>0</v>
      </c>
      <c r="AH472" s="160">
        <f t="shared" si="220"/>
        <v>3001.0540000000001</v>
      </c>
      <c r="AI472" s="135">
        <f t="shared" si="221"/>
        <v>0.41789151411470771</v>
      </c>
      <c r="AJ472" s="135">
        <f t="shared" si="222"/>
        <v>0.58210848588529229</v>
      </c>
      <c r="AK472" s="135">
        <f t="shared" si="223"/>
        <v>0</v>
      </c>
      <c r="AL472" s="135">
        <f t="shared" si="224"/>
        <v>0</v>
      </c>
      <c r="AM472" s="135">
        <f t="shared" si="225"/>
        <v>0</v>
      </c>
      <c r="AN472" s="135">
        <f t="shared" si="226"/>
        <v>0</v>
      </c>
      <c r="AO472" s="135">
        <f t="shared" si="227"/>
        <v>0</v>
      </c>
      <c r="AP472" s="159">
        <f>IFERROR(VLOOKUP(A472,人口!$A$2:$E$1748,5,0),0)</f>
        <v>159951</v>
      </c>
      <c r="AQ472" s="159">
        <f t="shared" si="202"/>
        <v>0</v>
      </c>
      <c r="AR472" s="159">
        <f t="shared" si="203"/>
        <v>0</v>
      </c>
      <c r="AS472" s="159">
        <f t="shared" si="204"/>
        <v>0</v>
      </c>
      <c r="AT472" s="159">
        <f t="shared" si="205"/>
        <v>0</v>
      </c>
      <c r="AU472" s="159">
        <f t="shared" si="206"/>
        <v>1</v>
      </c>
      <c r="AV472" s="159">
        <f t="shared" si="207"/>
        <v>0</v>
      </c>
      <c r="AW472" s="159">
        <f t="shared" si="208"/>
        <v>0</v>
      </c>
      <c r="AX472" s="159">
        <f t="shared" si="228"/>
        <v>0</v>
      </c>
      <c r="AY472" s="159" t="str">
        <f t="shared" si="229"/>
        <v>10万～20万人未満の市町村平均</v>
      </c>
      <c r="AZ472" s="159"/>
    </row>
    <row r="473" spans="1:52" x14ac:dyDescent="0.3">
      <c r="A473" t="str">
        <f t="shared" si="209"/>
        <v>09204</v>
      </c>
      <c r="B473" s="158" t="str">
        <f t="shared" si="210"/>
        <v>09204</v>
      </c>
      <c r="C473">
        <v>9</v>
      </c>
      <c r="D473" t="s">
        <v>36</v>
      </c>
      <c r="E473">
        <v>9204</v>
      </c>
      <c r="F473" t="s">
        <v>262</v>
      </c>
      <c r="G473">
        <v>658.52700000000004</v>
      </c>
      <c r="H473">
        <v>342.39400000000001</v>
      </c>
      <c r="I473">
        <v>926.71900000000005</v>
      </c>
      <c r="J473">
        <v>477.548</v>
      </c>
      <c r="K473">
        <v>0.2</v>
      </c>
      <c r="L473">
        <v>0.33800000000000002</v>
      </c>
      <c r="M473">
        <v>0.33700000000000002</v>
      </c>
      <c r="N473">
        <v>1.8169999999999999</v>
      </c>
      <c r="O473">
        <v>0.214</v>
      </c>
      <c r="P473">
        <v>0</v>
      </c>
      <c r="Q473">
        <v>0</v>
      </c>
      <c r="R473">
        <v>0</v>
      </c>
      <c r="S473">
        <v>0</v>
      </c>
      <c r="T473">
        <v>0</v>
      </c>
      <c r="U473">
        <v>0</v>
      </c>
      <c r="V473">
        <v>6.7060000000000004</v>
      </c>
      <c r="W473">
        <v>58.69</v>
      </c>
      <c r="Y473" t="str">
        <f t="shared" si="211"/>
        <v>栃木県</v>
      </c>
      <c r="Z473" t="str">
        <f t="shared" si="212"/>
        <v>栃木県佐野市</v>
      </c>
      <c r="AA473" s="159">
        <f t="shared" si="213"/>
        <v>926.71900000000005</v>
      </c>
      <c r="AB473" s="159">
        <f t="shared" si="214"/>
        <v>477.548</v>
      </c>
      <c r="AC473" s="159">
        <f t="shared" si="215"/>
        <v>0.33800000000000002</v>
      </c>
      <c r="AD473" s="159">
        <f t="shared" si="216"/>
        <v>1.8169999999999999</v>
      </c>
      <c r="AE473" s="159">
        <f t="shared" si="217"/>
        <v>0</v>
      </c>
      <c r="AF473" s="159">
        <f t="shared" si="218"/>
        <v>0</v>
      </c>
      <c r="AG473" s="159">
        <f t="shared" si="219"/>
        <v>0</v>
      </c>
      <c r="AH473" s="160">
        <f t="shared" si="220"/>
        <v>1406.422</v>
      </c>
      <c r="AI473" s="135">
        <f t="shared" si="221"/>
        <v>0.65891958459125355</v>
      </c>
      <c r="AJ473" s="135">
        <f t="shared" si="222"/>
        <v>0.33954815837636215</v>
      </c>
      <c r="AK473" s="135">
        <f t="shared" si="223"/>
        <v>2.403261609957751E-4</v>
      </c>
      <c r="AL473" s="135">
        <f t="shared" si="224"/>
        <v>1.2919308713885305E-3</v>
      </c>
      <c r="AM473" s="135">
        <f t="shared" si="225"/>
        <v>0</v>
      </c>
      <c r="AN473" s="135">
        <f t="shared" si="226"/>
        <v>0</v>
      </c>
      <c r="AO473" s="135">
        <f t="shared" si="227"/>
        <v>0</v>
      </c>
      <c r="AP473" s="159">
        <f>IFERROR(VLOOKUP(A473,人口!$A$2:$E$1748,5,0),0)</f>
        <v>117968</v>
      </c>
      <c r="AQ473" s="159">
        <f t="shared" si="202"/>
        <v>0</v>
      </c>
      <c r="AR473" s="159">
        <f t="shared" si="203"/>
        <v>0</v>
      </c>
      <c r="AS473" s="159">
        <f t="shared" si="204"/>
        <v>0</v>
      </c>
      <c r="AT473" s="159">
        <f t="shared" si="205"/>
        <v>0</v>
      </c>
      <c r="AU473" s="159">
        <f t="shared" si="206"/>
        <v>1</v>
      </c>
      <c r="AV473" s="159">
        <f t="shared" si="207"/>
        <v>0</v>
      </c>
      <c r="AW473" s="159">
        <f t="shared" si="208"/>
        <v>0</v>
      </c>
      <c r="AX473" s="159">
        <f t="shared" si="228"/>
        <v>0</v>
      </c>
      <c r="AY473" s="159" t="str">
        <f t="shared" si="229"/>
        <v>10万～20万人未満の市町村平均</v>
      </c>
      <c r="AZ473" s="159"/>
    </row>
    <row r="474" spans="1:52" x14ac:dyDescent="0.3">
      <c r="A474" t="str">
        <f t="shared" si="209"/>
        <v>09205</v>
      </c>
      <c r="B474" s="158" t="str">
        <f t="shared" si="210"/>
        <v>09205</v>
      </c>
      <c r="C474">
        <v>9</v>
      </c>
      <c r="D474" t="s">
        <v>36</v>
      </c>
      <c r="E474">
        <v>9205</v>
      </c>
      <c r="F474" t="s">
        <v>313</v>
      </c>
      <c r="G474">
        <v>615.49400000000003</v>
      </c>
      <c r="H474">
        <v>1081.6659999999999</v>
      </c>
      <c r="I474">
        <v>840.86599999999999</v>
      </c>
      <c r="J474">
        <v>1467.76</v>
      </c>
      <c r="K474">
        <v>6</v>
      </c>
      <c r="L474">
        <v>11.417</v>
      </c>
      <c r="M474">
        <v>3.0259999999999998</v>
      </c>
      <c r="N474">
        <v>16.324999999999999</v>
      </c>
      <c r="O474">
        <v>0</v>
      </c>
      <c r="P474">
        <v>0</v>
      </c>
      <c r="Q474">
        <v>0</v>
      </c>
      <c r="R474">
        <v>0</v>
      </c>
      <c r="S474">
        <v>0</v>
      </c>
      <c r="T474">
        <v>0</v>
      </c>
      <c r="U474">
        <v>0</v>
      </c>
      <c r="V474">
        <v>5.3170000000000002</v>
      </c>
      <c r="W474">
        <v>54.447000000000003</v>
      </c>
      <c r="Y474" t="str">
        <f t="shared" si="211"/>
        <v>栃木県</v>
      </c>
      <c r="Z474" t="str">
        <f t="shared" si="212"/>
        <v>栃木県鹿沼市</v>
      </c>
      <c r="AA474" s="159">
        <f t="shared" si="213"/>
        <v>840.86599999999999</v>
      </c>
      <c r="AB474" s="159">
        <f t="shared" si="214"/>
        <v>1467.76</v>
      </c>
      <c r="AC474" s="159">
        <f t="shared" si="215"/>
        <v>11.417</v>
      </c>
      <c r="AD474" s="159">
        <f t="shared" si="216"/>
        <v>16.324999999999999</v>
      </c>
      <c r="AE474" s="159">
        <f t="shared" si="217"/>
        <v>0</v>
      </c>
      <c r="AF474" s="159">
        <f t="shared" si="218"/>
        <v>0</v>
      </c>
      <c r="AG474" s="159">
        <f t="shared" si="219"/>
        <v>0</v>
      </c>
      <c r="AH474" s="160">
        <f t="shared" si="220"/>
        <v>2336.3679999999999</v>
      </c>
      <c r="AI474" s="135">
        <f t="shared" si="221"/>
        <v>0.35990306321606869</v>
      </c>
      <c r="AJ474" s="135">
        <f t="shared" si="222"/>
        <v>0.62822295117892391</v>
      </c>
      <c r="AK474" s="135">
        <f t="shared" si="223"/>
        <v>4.8866445696910763E-3</v>
      </c>
      <c r="AL474" s="135">
        <f t="shared" si="224"/>
        <v>6.9873410353163542E-3</v>
      </c>
      <c r="AM474" s="135">
        <f t="shared" si="225"/>
        <v>0</v>
      </c>
      <c r="AN474" s="135">
        <f t="shared" si="226"/>
        <v>0</v>
      </c>
      <c r="AO474" s="135">
        <f t="shared" si="227"/>
        <v>0</v>
      </c>
      <c r="AP474" s="159">
        <f>IFERROR(VLOOKUP(A474,人口!$A$2:$E$1748,5,0),0)</f>
        <v>97288</v>
      </c>
      <c r="AQ474" s="159">
        <f t="shared" si="202"/>
        <v>0</v>
      </c>
      <c r="AR474" s="159">
        <f t="shared" si="203"/>
        <v>0</v>
      </c>
      <c r="AS474" s="159">
        <f t="shared" si="204"/>
        <v>0</v>
      </c>
      <c r="AT474" s="159">
        <f t="shared" si="205"/>
        <v>1</v>
      </c>
      <c r="AU474" s="159">
        <f t="shared" si="206"/>
        <v>0</v>
      </c>
      <c r="AV474" s="159">
        <f t="shared" si="207"/>
        <v>0</v>
      </c>
      <c r="AW474" s="159">
        <f t="shared" si="208"/>
        <v>0</v>
      </c>
      <c r="AX474" s="159">
        <f t="shared" si="228"/>
        <v>0</v>
      </c>
      <c r="AY474" s="159" t="str">
        <f t="shared" si="229"/>
        <v>3万～10万人未満の市町村平均</v>
      </c>
      <c r="AZ474" s="159"/>
    </row>
    <row r="475" spans="1:52" x14ac:dyDescent="0.3">
      <c r="A475" t="str">
        <f t="shared" si="209"/>
        <v>09206</v>
      </c>
      <c r="B475" s="158" t="str">
        <f t="shared" si="210"/>
        <v>09206</v>
      </c>
      <c r="C475">
        <v>9</v>
      </c>
      <c r="D475" t="s">
        <v>36</v>
      </c>
      <c r="E475">
        <v>9206</v>
      </c>
      <c r="F475" t="s">
        <v>365</v>
      </c>
      <c r="G475">
        <v>534.46100000000001</v>
      </c>
      <c r="H475">
        <v>1189.8599999999999</v>
      </c>
      <c r="I475">
        <v>701.33299999999997</v>
      </c>
      <c r="J475">
        <v>1551.643</v>
      </c>
      <c r="K475">
        <v>399.3</v>
      </c>
      <c r="L475">
        <v>950.07600000000002</v>
      </c>
      <c r="M475">
        <v>68.293999999999997</v>
      </c>
      <c r="N475">
        <v>426.565</v>
      </c>
      <c r="O475">
        <v>4.3929999999999998</v>
      </c>
      <c r="P475">
        <v>0</v>
      </c>
      <c r="Q475">
        <v>0</v>
      </c>
      <c r="R475">
        <v>3.9239999999999999</v>
      </c>
      <c r="S475">
        <v>0</v>
      </c>
      <c r="T475">
        <v>0</v>
      </c>
      <c r="U475">
        <v>24.06</v>
      </c>
      <c r="V475">
        <v>5.9139999999999997</v>
      </c>
      <c r="W475">
        <v>52.432000000000002</v>
      </c>
      <c r="Y475" t="str">
        <f t="shared" si="211"/>
        <v>栃木県</v>
      </c>
      <c r="Z475" t="str">
        <f t="shared" si="212"/>
        <v>栃木県日光市</v>
      </c>
      <c r="AA475" s="159">
        <f t="shared" si="213"/>
        <v>701.33299999999997</v>
      </c>
      <c r="AB475" s="159">
        <f t="shared" si="214"/>
        <v>1551.643</v>
      </c>
      <c r="AC475" s="159">
        <f t="shared" si="215"/>
        <v>950.07600000000002</v>
      </c>
      <c r="AD475" s="159">
        <f t="shared" si="216"/>
        <v>426.565</v>
      </c>
      <c r="AE475" s="159">
        <f t="shared" si="217"/>
        <v>0</v>
      </c>
      <c r="AF475" s="159">
        <f t="shared" si="218"/>
        <v>0</v>
      </c>
      <c r="AG475" s="159">
        <f t="shared" si="219"/>
        <v>24.06</v>
      </c>
      <c r="AH475" s="160">
        <f t="shared" si="220"/>
        <v>3653.6770000000001</v>
      </c>
      <c r="AI475" s="135">
        <f t="shared" si="221"/>
        <v>0.19195265481869359</v>
      </c>
      <c r="AJ475" s="135">
        <f t="shared" si="222"/>
        <v>0.42467984991557817</v>
      </c>
      <c r="AK475" s="135">
        <f t="shared" si="223"/>
        <v>0.26003283815181255</v>
      </c>
      <c r="AL475" s="135">
        <f t="shared" si="224"/>
        <v>0.11674951015100678</v>
      </c>
      <c r="AM475" s="135">
        <f t="shared" si="225"/>
        <v>0</v>
      </c>
      <c r="AN475" s="135">
        <f t="shared" si="226"/>
        <v>0</v>
      </c>
      <c r="AO475" s="135">
        <f t="shared" si="227"/>
        <v>6.5851469629088716E-3</v>
      </c>
      <c r="AP475" s="159">
        <f>IFERROR(VLOOKUP(A475,人口!$A$2:$E$1748,5,0),0)</f>
        <v>81414</v>
      </c>
      <c r="AQ475" s="159">
        <f t="shared" si="202"/>
        <v>0</v>
      </c>
      <c r="AR475" s="159">
        <f t="shared" si="203"/>
        <v>0</v>
      </c>
      <c r="AS475" s="159">
        <f t="shared" si="204"/>
        <v>0</v>
      </c>
      <c r="AT475" s="159">
        <f t="shared" si="205"/>
        <v>1</v>
      </c>
      <c r="AU475" s="159">
        <f t="shared" si="206"/>
        <v>0</v>
      </c>
      <c r="AV475" s="159">
        <f t="shared" si="207"/>
        <v>0</v>
      </c>
      <c r="AW475" s="159">
        <f t="shared" si="208"/>
        <v>0</v>
      </c>
      <c r="AX475" s="159">
        <f t="shared" si="228"/>
        <v>0</v>
      </c>
      <c r="AY475" s="159" t="str">
        <f t="shared" si="229"/>
        <v>3万～10万人未満の市町村平均</v>
      </c>
      <c r="AZ475" s="159"/>
    </row>
    <row r="476" spans="1:52" x14ac:dyDescent="0.3">
      <c r="A476" t="str">
        <f t="shared" si="209"/>
        <v>09208</v>
      </c>
      <c r="B476" s="158" t="str">
        <f t="shared" si="210"/>
        <v>09208</v>
      </c>
      <c r="C476">
        <v>9</v>
      </c>
      <c r="D476" t="s">
        <v>36</v>
      </c>
      <c r="E476">
        <v>9208</v>
      </c>
      <c r="F476" t="s">
        <v>416</v>
      </c>
      <c r="G476">
        <v>767.99599999999998</v>
      </c>
      <c r="H476">
        <v>977.77599999999995</v>
      </c>
      <c r="I476">
        <v>1049.6849999999999</v>
      </c>
      <c r="J476">
        <v>1326.75</v>
      </c>
      <c r="K476">
        <v>0</v>
      </c>
      <c r="L476">
        <v>0</v>
      </c>
      <c r="M476">
        <v>0</v>
      </c>
      <c r="N476">
        <v>0</v>
      </c>
      <c r="O476">
        <v>0</v>
      </c>
      <c r="P476">
        <v>0</v>
      </c>
      <c r="Q476">
        <v>0</v>
      </c>
      <c r="R476">
        <v>0.09</v>
      </c>
      <c r="S476">
        <v>0</v>
      </c>
      <c r="T476">
        <v>0</v>
      </c>
      <c r="U476">
        <v>0.55000000000000004</v>
      </c>
      <c r="V476">
        <v>7.4450000000000003</v>
      </c>
      <c r="W476">
        <v>74.147000000000006</v>
      </c>
      <c r="Y476" t="str">
        <f t="shared" si="211"/>
        <v>栃木県</v>
      </c>
      <c r="Z476" t="str">
        <f t="shared" si="212"/>
        <v>栃木県小山市</v>
      </c>
      <c r="AA476" s="159">
        <f t="shared" si="213"/>
        <v>1049.6849999999999</v>
      </c>
      <c r="AB476" s="159">
        <f t="shared" si="214"/>
        <v>1326.75</v>
      </c>
      <c r="AC476" s="159">
        <f t="shared" si="215"/>
        <v>0</v>
      </c>
      <c r="AD476" s="159">
        <f t="shared" si="216"/>
        <v>0</v>
      </c>
      <c r="AE476" s="159">
        <f t="shared" si="217"/>
        <v>0</v>
      </c>
      <c r="AF476" s="159">
        <f t="shared" si="218"/>
        <v>0</v>
      </c>
      <c r="AG476" s="159">
        <f t="shared" si="219"/>
        <v>0.55000000000000004</v>
      </c>
      <c r="AH476" s="160">
        <f t="shared" si="220"/>
        <v>2376.9850000000001</v>
      </c>
      <c r="AI476" s="135">
        <f t="shared" si="221"/>
        <v>0.44160354398534274</v>
      </c>
      <c r="AJ476" s="135">
        <f t="shared" si="222"/>
        <v>0.55816507045690233</v>
      </c>
      <c r="AK476" s="135">
        <f t="shared" si="223"/>
        <v>0</v>
      </c>
      <c r="AL476" s="135">
        <f t="shared" si="224"/>
        <v>0</v>
      </c>
      <c r="AM476" s="135">
        <f t="shared" si="225"/>
        <v>0</v>
      </c>
      <c r="AN476" s="135">
        <f t="shared" si="226"/>
        <v>0</v>
      </c>
      <c r="AO476" s="135">
        <f t="shared" si="227"/>
        <v>2.3138555775488698E-4</v>
      </c>
      <c r="AP476" s="159">
        <f>IFERROR(VLOOKUP(A476,人口!$A$2:$E$1748,5,0),0)</f>
        <v>167505</v>
      </c>
      <c r="AQ476" s="159">
        <f t="shared" si="202"/>
        <v>0</v>
      </c>
      <c r="AR476" s="159">
        <f t="shared" si="203"/>
        <v>0</v>
      </c>
      <c r="AS476" s="159">
        <f t="shared" si="204"/>
        <v>0</v>
      </c>
      <c r="AT476" s="159">
        <f t="shared" si="205"/>
        <v>0</v>
      </c>
      <c r="AU476" s="159">
        <f t="shared" si="206"/>
        <v>1</v>
      </c>
      <c r="AV476" s="159">
        <f t="shared" si="207"/>
        <v>0</v>
      </c>
      <c r="AW476" s="159">
        <f t="shared" si="208"/>
        <v>0</v>
      </c>
      <c r="AX476" s="159">
        <f t="shared" si="228"/>
        <v>0</v>
      </c>
      <c r="AY476" s="159" t="str">
        <f t="shared" si="229"/>
        <v>10万～20万人未満の市町村平均</v>
      </c>
      <c r="AZ476" s="159"/>
    </row>
    <row r="477" spans="1:52" x14ac:dyDescent="0.3">
      <c r="A477" t="str">
        <f t="shared" si="209"/>
        <v>09209</v>
      </c>
      <c r="B477" s="158" t="str">
        <f t="shared" si="210"/>
        <v>09209</v>
      </c>
      <c r="C477">
        <v>9</v>
      </c>
      <c r="D477" t="s">
        <v>36</v>
      </c>
      <c r="E477">
        <v>9209</v>
      </c>
      <c r="F477" t="s">
        <v>471</v>
      </c>
      <c r="G477">
        <v>517.22699999999998</v>
      </c>
      <c r="H477">
        <v>1056.7929999999999</v>
      </c>
      <c r="I477">
        <v>706.66099999999994</v>
      </c>
      <c r="J477">
        <v>1436.0250000000001</v>
      </c>
      <c r="K477">
        <v>0.6</v>
      </c>
      <c r="L477">
        <v>1.0569999999999999</v>
      </c>
      <c r="M477">
        <v>0</v>
      </c>
      <c r="N477">
        <v>0</v>
      </c>
      <c r="O477">
        <v>5.7729999999999997</v>
      </c>
      <c r="P477">
        <v>0</v>
      </c>
      <c r="Q477">
        <v>0</v>
      </c>
      <c r="R477">
        <v>0.27100000000000002</v>
      </c>
      <c r="S477">
        <v>0</v>
      </c>
      <c r="T477">
        <v>0</v>
      </c>
      <c r="U477">
        <v>1.663</v>
      </c>
      <c r="V477">
        <v>4.4400000000000004</v>
      </c>
      <c r="W477">
        <v>48.454999999999998</v>
      </c>
      <c r="Y477" t="str">
        <f t="shared" si="211"/>
        <v>栃木県</v>
      </c>
      <c r="Z477" t="str">
        <f t="shared" si="212"/>
        <v>栃木県真岡市</v>
      </c>
      <c r="AA477" s="159">
        <f t="shared" si="213"/>
        <v>706.66099999999994</v>
      </c>
      <c r="AB477" s="159">
        <f t="shared" si="214"/>
        <v>1436.0250000000001</v>
      </c>
      <c r="AC477" s="159">
        <f t="shared" si="215"/>
        <v>1.0569999999999999</v>
      </c>
      <c r="AD477" s="159">
        <f t="shared" si="216"/>
        <v>0</v>
      </c>
      <c r="AE477" s="159">
        <f t="shared" si="217"/>
        <v>0</v>
      </c>
      <c r="AF477" s="159">
        <f t="shared" si="218"/>
        <v>0</v>
      </c>
      <c r="AG477" s="159">
        <f t="shared" si="219"/>
        <v>1.663</v>
      </c>
      <c r="AH477" s="160">
        <f t="shared" si="220"/>
        <v>2145.4059999999999</v>
      </c>
      <c r="AI477" s="135">
        <f t="shared" si="221"/>
        <v>0.32938334282648596</v>
      </c>
      <c r="AJ477" s="135">
        <f t="shared" si="222"/>
        <v>0.66934883187611116</v>
      </c>
      <c r="AK477" s="135">
        <f t="shared" si="223"/>
        <v>4.9268063946870662E-4</v>
      </c>
      <c r="AL477" s="135">
        <f t="shared" si="224"/>
        <v>0</v>
      </c>
      <c r="AM477" s="135">
        <f t="shared" si="225"/>
        <v>0</v>
      </c>
      <c r="AN477" s="135">
        <f t="shared" si="226"/>
        <v>0</v>
      </c>
      <c r="AO477" s="135">
        <f t="shared" si="227"/>
        <v>7.7514465793420925E-4</v>
      </c>
      <c r="AP477" s="159">
        <f>IFERROR(VLOOKUP(A477,人口!$A$2:$E$1748,5,0),0)</f>
        <v>80395</v>
      </c>
      <c r="AQ477" s="159">
        <f t="shared" si="202"/>
        <v>0</v>
      </c>
      <c r="AR477" s="159">
        <f t="shared" si="203"/>
        <v>0</v>
      </c>
      <c r="AS477" s="159">
        <f t="shared" si="204"/>
        <v>0</v>
      </c>
      <c r="AT477" s="159">
        <f t="shared" si="205"/>
        <v>1</v>
      </c>
      <c r="AU477" s="159">
        <f t="shared" si="206"/>
        <v>0</v>
      </c>
      <c r="AV477" s="159">
        <f t="shared" si="207"/>
        <v>0</v>
      </c>
      <c r="AW477" s="159">
        <f t="shared" si="208"/>
        <v>0</v>
      </c>
      <c r="AX477" s="159">
        <f t="shared" si="228"/>
        <v>0</v>
      </c>
      <c r="AY477" s="159" t="str">
        <f t="shared" si="229"/>
        <v>3万～10万人未満の市町村平均</v>
      </c>
      <c r="AZ477" s="159"/>
    </row>
    <row r="478" spans="1:52" x14ac:dyDescent="0.3">
      <c r="A478" t="str">
        <f t="shared" si="209"/>
        <v>09210</v>
      </c>
      <c r="B478" s="158" t="str">
        <f t="shared" si="210"/>
        <v>09210</v>
      </c>
      <c r="C478">
        <v>9</v>
      </c>
      <c r="D478" t="s">
        <v>36</v>
      </c>
      <c r="E478">
        <v>9210</v>
      </c>
      <c r="F478" t="s">
        <v>524</v>
      </c>
      <c r="G478">
        <v>497.52699999999999</v>
      </c>
      <c r="H478">
        <v>2318.0250000000001</v>
      </c>
      <c r="I478">
        <v>665.23299999999995</v>
      </c>
      <c r="J478">
        <v>3084.9940000000001</v>
      </c>
      <c r="K478">
        <v>31.9</v>
      </c>
      <c r="L478">
        <v>60.295000000000002</v>
      </c>
      <c r="M478">
        <v>0</v>
      </c>
      <c r="N478">
        <v>0</v>
      </c>
      <c r="O478">
        <v>0.115</v>
      </c>
      <c r="P478">
        <v>0</v>
      </c>
      <c r="Q478">
        <v>0</v>
      </c>
      <c r="R478">
        <v>6.0000000000000001E-3</v>
      </c>
      <c r="S478">
        <v>0</v>
      </c>
      <c r="T478">
        <v>0</v>
      </c>
      <c r="U478">
        <v>3.9E-2</v>
      </c>
      <c r="V478">
        <v>4.3449999999999998</v>
      </c>
      <c r="W478">
        <v>49.167999999999999</v>
      </c>
      <c r="Y478" t="str">
        <f t="shared" si="211"/>
        <v>栃木県</v>
      </c>
      <c r="Z478" t="str">
        <f t="shared" si="212"/>
        <v>栃木県大田原市</v>
      </c>
      <c r="AA478" s="159">
        <f t="shared" si="213"/>
        <v>665.23299999999995</v>
      </c>
      <c r="AB478" s="159">
        <f t="shared" si="214"/>
        <v>3084.9940000000001</v>
      </c>
      <c r="AC478" s="159">
        <f t="shared" si="215"/>
        <v>60.295000000000002</v>
      </c>
      <c r="AD478" s="159">
        <f t="shared" si="216"/>
        <v>0</v>
      </c>
      <c r="AE478" s="159">
        <f t="shared" si="217"/>
        <v>0</v>
      </c>
      <c r="AF478" s="159">
        <f t="shared" si="218"/>
        <v>0</v>
      </c>
      <c r="AG478" s="159">
        <f t="shared" si="219"/>
        <v>3.9E-2</v>
      </c>
      <c r="AH478" s="160">
        <f t="shared" si="220"/>
        <v>3810.5610000000001</v>
      </c>
      <c r="AI478" s="135">
        <f t="shared" si="221"/>
        <v>0.17457613196587063</v>
      </c>
      <c r="AJ478" s="135">
        <f t="shared" si="222"/>
        <v>0.80959050386544129</v>
      </c>
      <c r="AK478" s="135">
        <f t="shared" si="223"/>
        <v>1.5823129455216699E-2</v>
      </c>
      <c r="AL478" s="135">
        <f t="shared" si="224"/>
        <v>0</v>
      </c>
      <c r="AM478" s="135">
        <f t="shared" si="225"/>
        <v>0</v>
      </c>
      <c r="AN478" s="135">
        <f t="shared" si="226"/>
        <v>0</v>
      </c>
      <c r="AO478" s="135">
        <f t="shared" si="227"/>
        <v>1.0234713471323514E-5</v>
      </c>
      <c r="AP478" s="159">
        <f>IFERROR(VLOOKUP(A478,人口!$A$2:$E$1748,5,0),0)</f>
        <v>70896</v>
      </c>
      <c r="AQ478" s="159">
        <f t="shared" si="202"/>
        <v>0</v>
      </c>
      <c r="AR478" s="159">
        <f t="shared" si="203"/>
        <v>0</v>
      </c>
      <c r="AS478" s="159">
        <f t="shared" si="204"/>
        <v>0</v>
      </c>
      <c r="AT478" s="159">
        <f t="shared" si="205"/>
        <v>1</v>
      </c>
      <c r="AU478" s="159">
        <f t="shared" si="206"/>
        <v>0</v>
      </c>
      <c r="AV478" s="159">
        <f t="shared" si="207"/>
        <v>0</v>
      </c>
      <c r="AW478" s="159">
        <f t="shared" si="208"/>
        <v>0</v>
      </c>
      <c r="AX478" s="159">
        <f t="shared" si="228"/>
        <v>0</v>
      </c>
      <c r="AY478" s="159" t="str">
        <f t="shared" si="229"/>
        <v>3万～10万人未満の市町村平均</v>
      </c>
      <c r="AZ478" s="159"/>
    </row>
    <row r="479" spans="1:52" x14ac:dyDescent="0.3">
      <c r="A479" t="str">
        <f t="shared" si="209"/>
        <v>09211</v>
      </c>
      <c r="B479" s="158" t="str">
        <f t="shared" si="210"/>
        <v>09211</v>
      </c>
      <c r="C479">
        <v>9</v>
      </c>
      <c r="D479" t="s">
        <v>36</v>
      </c>
      <c r="E479">
        <v>9211</v>
      </c>
      <c r="F479" t="s">
        <v>578</v>
      </c>
      <c r="G479">
        <v>205.309</v>
      </c>
      <c r="H479">
        <v>626.39300000000003</v>
      </c>
      <c r="I479">
        <v>275.005</v>
      </c>
      <c r="J479">
        <v>834.56500000000005</v>
      </c>
      <c r="K479">
        <v>206.7</v>
      </c>
      <c r="L479">
        <v>614.25199999999995</v>
      </c>
      <c r="M479">
        <v>0.01</v>
      </c>
      <c r="N479">
        <v>4.9000000000000002E-2</v>
      </c>
      <c r="O479">
        <v>9.5000000000000001E-2</v>
      </c>
      <c r="P479">
        <v>0</v>
      </c>
      <c r="Q479">
        <v>0</v>
      </c>
      <c r="R479">
        <v>0.55700000000000005</v>
      </c>
      <c r="S479">
        <v>0</v>
      </c>
      <c r="T479">
        <v>0</v>
      </c>
      <c r="U479">
        <v>3.4159999999999999</v>
      </c>
      <c r="V479">
        <v>1.962</v>
      </c>
      <c r="W479">
        <v>18.565000000000001</v>
      </c>
      <c r="Y479" t="str">
        <f t="shared" si="211"/>
        <v>栃木県</v>
      </c>
      <c r="Z479" t="str">
        <f t="shared" si="212"/>
        <v>栃木県矢板市</v>
      </c>
      <c r="AA479" s="159">
        <f t="shared" si="213"/>
        <v>275.005</v>
      </c>
      <c r="AB479" s="159">
        <f t="shared" si="214"/>
        <v>834.56500000000005</v>
      </c>
      <c r="AC479" s="159">
        <f t="shared" si="215"/>
        <v>614.25199999999995</v>
      </c>
      <c r="AD479" s="159">
        <f t="shared" si="216"/>
        <v>4.9000000000000002E-2</v>
      </c>
      <c r="AE479" s="159">
        <f t="shared" si="217"/>
        <v>0</v>
      </c>
      <c r="AF479" s="159">
        <f t="shared" si="218"/>
        <v>0</v>
      </c>
      <c r="AG479" s="159">
        <f t="shared" si="219"/>
        <v>3.4159999999999999</v>
      </c>
      <c r="AH479" s="160">
        <f t="shared" si="220"/>
        <v>1727.287</v>
      </c>
      <c r="AI479" s="135">
        <f t="shared" si="221"/>
        <v>0.15921210545786543</v>
      </c>
      <c r="AJ479" s="135">
        <f t="shared" si="222"/>
        <v>0.48316521805582979</v>
      </c>
      <c r="AK479" s="135">
        <f t="shared" si="223"/>
        <v>0.35561664043091851</v>
      </c>
      <c r="AL479" s="135">
        <f t="shared" si="224"/>
        <v>2.836818664182617E-5</v>
      </c>
      <c r="AM479" s="135">
        <f t="shared" si="225"/>
        <v>0</v>
      </c>
      <c r="AN479" s="135">
        <f t="shared" si="226"/>
        <v>0</v>
      </c>
      <c r="AO479" s="135">
        <f t="shared" si="227"/>
        <v>1.9776678687444529E-3</v>
      </c>
      <c r="AP479" s="159">
        <f>IFERROR(VLOOKUP(A479,人口!$A$2:$E$1748,5,0),0)</f>
        <v>32051</v>
      </c>
      <c r="AQ479" s="159">
        <f t="shared" si="202"/>
        <v>0</v>
      </c>
      <c r="AR479" s="159">
        <f t="shared" si="203"/>
        <v>0</v>
      </c>
      <c r="AS479" s="159">
        <f t="shared" si="204"/>
        <v>0</v>
      </c>
      <c r="AT479" s="159">
        <f t="shared" si="205"/>
        <v>1</v>
      </c>
      <c r="AU479" s="159">
        <f t="shared" si="206"/>
        <v>0</v>
      </c>
      <c r="AV479" s="159">
        <f t="shared" si="207"/>
        <v>0</v>
      </c>
      <c r="AW479" s="159">
        <f t="shared" si="208"/>
        <v>0</v>
      </c>
      <c r="AX479" s="159">
        <f t="shared" si="228"/>
        <v>0</v>
      </c>
      <c r="AY479" s="159" t="str">
        <f t="shared" si="229"/>
        <v>3万～10万人未満の市町村平均</v>
      </c>
      <c r="AZ479" s="159"/>
    </row>
    <row r="480" spans="1:52" x14ac:dyDescent="0.3">
      <c r="A480" t="str">
        <f t="shared" si="209"/>
        <v>09213</v>
      </c>
      <c r="B480" s="158" t="str">
        <f t="shared" si="210"/>
        <v>09213</v>
      </c>
      <c r="C480">
        <v>9</v>
      </c>
      <c r="D480" t="s">
        <v>36</v>
      </c>
      <c r="E480">
        <v>9213</v>
      </c>
      <c r="F480" t="s">
        <v>629</v>
      </c>
      <c r="G480">
        <v>666.19299999999998</v>
      </c>
      <c r="H480">
        <v>2439.15</v>
      </c>
      <c r="I480">
        <v>882.36199999999997</v>
      </c>
      <c r="J480">
        <v>3214.931</v>
      </c>
      <c r="K480">
        <v>332.8</v>
      </c>
      <c r="L480">
        <v>1041.3430000000001</v>
      </c>
      <c r="M480">
        <v>5.2999999999999999E-2</v>
      </c>
      <c r="N480">
        <v>0.26800000000000002</v>
      </c>
      <c r="O480">
        <v>7.6999999999999999E-2</v>
      </c>
      <c r="P480">
        <v>0</v>
      </c>
      <c r="Q480">
        <v>0</v>
      </c>
      <c r="R480">
        <v>1.143</v>
      </c>
      <c r="S480">
        <v>0</v>
      </c>
      <c r="T480">
        <v>0</v>
      </c>
      <c r="U480">
        <v>7.0060000000000002</v>
      </c>
      <c r="V480">
        <v>6.4459999999999997</v>
      </c>
      <c r="W480">
        <v>70.69</v>
      </c>
      <c r="Y480" t="str">
        <f t="shared" si="211"/>
        <v>栃木県</v>
      </c>
      <c r="Z480" t="str">
        <f t="shared" si="212"/>
        <v>栃木県那須塩原市</v>
      </c>
      <c r="AA480" s="159">
        <f t="shared" si="213"/>
        <v>882.36199999999997</v>
      </c>
      <c r="AB480" s="159">
        <f t="shared" si="214"/>
        <v>3214.931</v>
      </c>
      <c r="AC480" s="159">
        <f t="shared" si="215"/>
        <v>1041.3430000000001</v>
      </c>
      <c r="AD480" s="159">
        <f t="shared" si="216"/>
        <v>0.26800000000000002</v>
      </c>
      <c r="AE480" s="159">
        <f t="shared" si="217"/>
        <v>0</v>
      </c>
      <c r="AF480" s="159">
        <f t="shared" si="218"/>
        <v>0</v>
      </c>
      <c r="AG480" s="159">
        <f t="shared" si="219"/>
        <v>7.0060000000000002</v>
      </c>
      <c r="AH480" s="160">
        <f t="shared" si="220"/>
        <v>5145.91</v>
      </c>
      <c r="AI480" s="135">
        <f t="shared" si="221"/>
        <v>0.17146860322081031</v>
      </c>
      <c r="AJ480" s="135">
        <f t="shared" si="222"/>
        <v>0.62475461094344831</v>
      </c>
      <c r="AK480" s="135">
        <f t="shared" si="223"/>
        <v>0.20236323604571399</v>
      </c>
      <c r="AL480" s="135">
        <f t="shared" si="224"/>
        <v>5.2080195728257979E-5</v>
      </c>
      <c r="AM480" s="135">
        <f t="shared" si="225"/>
        <v>0</v>
      </c>
      <c r="AN480" s="135">
        <f t="shared" si="226"/>
        <v>0</v>
      </c>
      <c r="AO480" s="135">
        <f t="shared" si="227"/>
        <v>1.3614695942991619E-3</v>
      </c>
      <c r="AP480" s="159">
        <f>IFERROR(VLOOKUP(A480,人口!$A$2:$E$1748,5,0),0)</f>
        <v>117458</v>
      </c>
      <c r="AQ480" s="159">
        <f t="shared" si="202"/>
        <v>0</v>
      </c>
      <c r="AR480" s="159">
        <f t="shared" si="203"/>
        <v>0</v>
      </c>
      <c r="AS480" s="159">
        <f t="shared" si="204"/>
        <v>0</v>
      </c>
      <c r="AT480" s="159">
        <f t="shared" si="205"/>
        <v>0</v>
      </c>
      <c r="AU480" s="159">
        <f t="shared" si="206"/>
        <v>1</v>
      </c>
      <c r="AV480" s="159">
        <f t="shared" si="207"/>
        <v>0</v>
      </c>
      <c r="AW480" s="159">
        <f t="shared" si="208"/>
        <v>0</v>
      </c>
      <c r="AX480" s="159">
        <f t="shared" si="228"/>
        <v>0</v>
      </c>
      <c r="AY480" s="159" t="str">
        <f t="shared" si="229"/>
        <v>10万～20万人未満の市町村平均</v>
      </c>
      <c r="AZ480" s="159"/>
    </row>
    <row r="481" spans="1:52" x14ac:dyDescent="0.3">
      <c r="A481" t="str">
        <f t="shared" si="209"/>
        <v>09214</v>
      </c>
      <c r="B481" s="158" t="str">
        <f t="shared" si="210"/>
        <v>09214</v>
      </c>
      <c r="C481">
        <v>9</v>
      </c>
      <c r="D481" t="s">
        <v>36</v>
      </c>
      <c r="E481">
        <v>9214</v>
      </c>
      <c r="F481" t="s">
        <v>682</v>
      </c>
      <c r="G481">
        <v>262.125</v>
      </c>
      <c r="H481">
        <v>933.649</v>
      </c>
      <c r="I481">
        <v>353.55700000000002</v>
      </c>
      <c r="J481">
        <v>1252.4870000000001</v>
      </c>
      <c r="K481">
        <v>0</v>
      </c>
      <c r="L481">
        <v>0</v>
      </c>
      <c r="M481">
        <v>0</v>
      </c>
      <c r="N481">
        <v>0</v>
      </c>
      <c r="O481">
        <v>5.6529999999999996</v>
      </c>
      <c r="P481">
        <v>0</v>
      </c>
      <c r="Q481">
        <v>0</v>
      </c>
      <c r="R481">
        <v>0</v>
      </c>
      <c r="S481">
        <v>0</v>
      </c>
      <c r="T481">
        <v>0</v>
      </c>
      <c r="U481">
        <v>0</v>
      </c>
      <c r="V481">
        <v>2.4900000000000002</v>
      </c>
      <c r="W481">
        <v>24.242000000000001</v>
      </c>
      <c r="Y481" t="str">
        <f t="shared" si="211"/>
        <v>栃木県</v>
      </c>
      <c r="Z481" t="str">
        <f t="shared" si="212"/>
        <v>栃木県さくら市</v>
      </c>
      <c r="AA481" s="159">
        <f t="shared" si="213"/>
        <v>353.55700000000002</v>
      </c>
      <c r="AB481" s="159">
        <f t="shared" si="214"/>
        <v>1252.4870000000001</v>
      </c>
      <c r="AC481" s="159">
        <f t="shared" si="215"/>
        <v>0</v>
      </c>
      <c r="AD481" s="159">
        <f t="shared" si="216"/>
        <v>0</v>
      </c>
      <c r="AE481" s="159">
        <f t="shared" si="217"/>
        <v>0</v>
      </c>
      <c r="AF481" s="159">
        <f t="shared" si="218"/>
        <v>0</v>
      </c>
      <c r="AG481" s="159">
        <f t="shared" si="219"/>
        <v>0</v>
      </c>
      <c r="AH481" s="160">
        <f t="shared" si="220"/>
        <v>1606.0440000000001</v>
      </c>
      <c r="AI481" s="135">
        <f t="shared" si="221"/>
        <v>0.22014154033139813</v>
      </c>
      <c r="AJ481" s="135">
        <f t="shared" si="222"/>
        <v>0.7798584596686019</v>
      </c>
      <c r="AK481" s="135">
        <f t="shared" si="223"/>
        <v>0</v>
      </c>
      <c r="AL481" s="135">
        <f t="shared" si="224"/>
        <v>0</v>
      </c>
      <c r="AM481" s="135">
        <f t="shared" si="225"/>
        <v>0</v>
      </c>
      <c r="AN481" s="135">
        <f t="shared" si="226"/>
        <v>0</v>
      </c>
      <c r="AO481" s="135">
        <f t="shared" si="227"/>
        <v>0</v>
      </c>
      <c r="AP481" s="159">
        <f>IFERROR(VLOOKUP(A481,人口!$A$2:$E$1748,5,0),0)</f>
        <v>44167</v>
      </c>
      <c r="AQ481" s="159">
        <f t="shared" si="202"/>
        <v>0</v>
      </c>
      <c r="AR481" s="159">
        <f t="shared" si="203"/>
        <v>0</v>
      </c>
      <c r="AS481" s="159">
        <f t="shared" si="204"/>
        <v>0</v>
      </c>
      <c r="AT481" s="159">
        <f t="shared" si="205"/>
        <v>1</v>
      </c>
      <c r="AU481" s="159">
        <f t="shared" si="206"/>
        <v>0</v>
      </c>
      <c r="AV481" s="159">
        <f t="shared" si="207"/>
        <v>0</v>
      </c>
      <c r="AW481" s="159">
        <f t="shared" si="208"/>
        <v>0</v>
      </c>
      <c r="AX481" s="159">
        <f t="shared" si="228"/>
        <v>0</v>
      </c>
      <c r="AY481" s="159" t="str">
        <f t="shared" si="229"/>
        <v>3万～10万人未満の市町村平均</v>
      </c>
      <c r="AZ481" s="159"/>
    </row>
    <row r="482" spans="1:52" x14ac:dyDescent="0.3">
      <c r="A482" t="str">
        <f t="shared" si="209"/>
        <v>09215</v>
      </c>
      <c r="B482" s="158" t="str">
        <f t="shared" si="210"/>
        <v>09215</v>
      </c>
      <c r="C482">
        <v>9</v>
      </c>
      <c r="D482" t="s">
        <v>36</v>
      </c>
      <c r="E482">
        <v>9215</v>
      </c>
      <c r="F482" t="s">
        <v>735</v>
      </c>
      <c r="G482">
        <v>219.09899999999999</v>
      </c>
      <c r="H482">
        <v>539.12400000000002</v>
      </c>
      <c r="I482">
        <v>294.767</v>
      </c>
      <c r="J482">
        <v>721.21699999999998</v>
      </c>
      <c r="K482">
        <v>0.5</v>
      </c>
      <c r="L482">
        <v>0.80900000000000005</v>
      </c>
      <c r="M482">
        <v>0</v>
      </c>
      <c r="N482">
        <v>0</v>
      </c>
      <c r="O482">
        <v>2.1000000000000001E-2</v>
      </c>
      <c r="P482">
        <v>0</v>
      </c>
      <c r="Q482">
        <v>0</v>
      </c>
      <c r="R482">
        <v>0</v>
      </c>
      <c r="S482">
        <v>0</v>
      </c>
      <c r="T482">
        <v>0</v>
      </c>
      <c r="U482">
        <v>0</v>
      </c>
      <c r="V482">
        <v>2.274</v>
      </c>
      <c r="W482">
        <v>21.920999999999999</v>
      </c>
      <c r="Y482" t="str">
        <f t="shared" si="211"/>
        <v>栃木県</v>
      </c>
      <c r="Z482" t="str">
        <f t="shared" si="212"/>
        <v>栃木県那須烏山市</v>
      </c>
      <c r="AA482" s="159">
        <f t="shared" si="213"/>
        <v>294.767</v>
      </c>
      <c r="AB482" s="159">
        <f t="shared" si="214"/>
        <v>721.21699999999998</v>
      </c>
      <c r="AC482" s="159">
        <f t="shared" si="215"/>
        <v>0.80900000000000005</v>
      </c>
      <c r="AD482" s="159">
        <f t="shared" si="216"/>
        <v>0</v>
      </c>
      <c r="AE482" s="159">
        <f t="shared" si="217"/>
        <v>0</v>
      </c>
      <c r="AF482" s="159">
        <f t="shared" si="218"/>
        <v>0</v>
      </c>
      <c r="AG482" s="159">
        <f t="shared" si="219"/>
        <v>0</v>
      </c>
      <c r="AH482" s="160">
        <f t="shared" si="220"/>
        <v>1016.7929999999999</v>
      </c>
      <c r="AI482" s="135">
        <f t="shared" si="221"/>
        <v>0.28989873061675292</v>
      </c>
      <c r="AJ482" s="135">
        <f t="shared" si="222"/>
        <v>0.70930563054623708</v>
      </c>
      <c r="AK482" s="135">
        <f t="shared" si="223"/>
        <v>7.956388370100897E-4</v>
      </c>
      <c r="AL482" s="135">
        <f t="shared" si="224"/>
        <v>0</v>
      </c>
      <c r="AM482" s="135">
        <f t="shared" si="225"/>
        <v>0</v>
      </c>
      <c r="AN482" s="135">
        <f t="shared" si="226"/>
        <v>0</v>
      </c>
      <c r="AO482" s="135">
        <f t="shared" si="227"/>
        <v>0</v>
      </c>
      <c r="AP482" s="159">
        <f>IFERROR(VLOOKUP(A482,人口!$A$2:$E$1748,5,0),0)</f>
        <v>26104</v>
      </c>
      <c r="AQ482" s="159">
        <f t="shared" si="202"/>
        <v>0</v>
      </c>
      <c r="AR482" s="159">
        <f t="shared" si="203"/>
        <v>0</v>
      </c>
      <c r="AS482" s="159">
        <f t="shared" si="204"/>
        <v>1</v>
      </c>
      <c r="AT482" s="159">
        <f t="shared" si="205"/>
        <v>0</v>
      </c>
      <c r="AU482" s="159">
        <f t="shared" si="206"/>
        <v>0</v>
      </c>
      <c r="AV482" s="159">
        <f t="shared" si="207"/>
        <v>0</v>
      </c>
      <c r="AW482" s="159">
        <f t="shared" si="208"/>
        <v>0</v>
      </c>
      <c r="AX482" s="159">
        <f t="shared" si="228"/>
        <v>0</v>
      </c>
      <c r="AY482" s="159" t="str">
        <f t="shared" si="229"/>
        <v>1万～3万人未満の市町村平均</v>
      </c>
      <c r="AZ482" s="159"/>
    </row>
    <row r="483" spans="1:52" x14ac:dyDescent="0.3">
      <c r="A483" t="str">
        <f t="shared" si="209"/>
        <v>09216</v>
      </c>
      <c r="B483" s="158" t="str">
        <f t="shared" si="210"/>
        <v>09216</v>
      </c>
      <c r="C483">
        <v>9</v>
      </c>
      <c r="D483" t="s">
        <v>36</v>
      </c>
      <c r="E483">
        <v>9216</v>
      </c>
      <c r="F483" t="s">
        <v>789</v>
      </c>
      <c r="G483">
        <v>284.97000000000003</v>
      </c>
      <c r="H483">
        <v>523.23099999999999</v>
      </c>
      <c r="I483">
        <v>391.78800000000001</v>
      </c>
      <c r="J483">
        <v>714.46699999999998</v>
      </c>
      <c r="K483">
        <v>0</v>
      </c>
      <c r="L483">
        <v>0</v>
      </c>
      <c r="M483">
        <v>0</v>
      </c>
      <c r="N483">
        <v>0</v>
      </c>
      <c r="O483">
        <v>0</v>
      </c>
      <c r="P483">
        <v>0</v>
      </c>
      <c r="Q483">
        <v>0</v>
      </c>
      <c r="R483">
        <v>0</v>
      </c>
      <c r="S483">
        <v>0</v>
      </c>
      <c r="T483">
        <v>0</v>
      </c>
      <c r="U483">
        <v>0</v>
      </c>
      <c r="V483">
        <v>3.2389999999999999</v>
      </c>
      <c r="W483">
        <v>32.298999999999999</v>
      </c>
      <c r="Y483" t="str">
        <f t="shared" si="211"/>
        <v>栃木県</v>
      </c>
      <c r="Z483" t="str">
        <f t="shared" si="212"/>
        <v>栃木県下野市</v>
      </c>
      <c r="AA483" s="159">
        <f t="shared" si="213"/>
        <v>391.78800000000001</v>
      </c>
      <c r="AB483" s="159">
        <f t="shared" si="214"/>
        <v>714.46699999999998</v>
      </c>
      <c r="AC483" s="159">
        <f t="shared" si="215"/>
        <v>0</v>
      </c>
      <c r="AD483" s="159">
        <f t="shared" si="216"/>
        <v>0</v>
      </c>
      <c r="AE483" s="159">
        <f t="shared" si="217"/>
        <v>0</v>
      </c>
      <c r="AF483" s="159">
        <f t="shared" si="218"/>
        <v>0</v>
      </c>
      <c r="AG483" s="159">
        <f t="shared" si="219"/>
        <v>0</v>
      </c>
      <c r="AH483" s="160">
        <f t="shared" si="220"/>
        <v>1106.2550000000001</v>
      </c>
      <c r="AI483" s="135">
        <f t="shared" si="221"/>
        <v>0.35415704335799608</v>
      </c>
      <c r="AJ483" s="135">
        <f t="shared" si="222"/>
        <v>0.64584295664200375</v>
      </c>
      <c r="AK483" s="135">
        <f t="shared" si="223"/>
        <v>0</v>
      </c>
      <c r="AL483" s="135">
        <f t="shared" si="224"/>
        <v>0</v>
      </c>
      <c r="AM483" s="135">
        <f t="shared" si="225"/>
        <v>0</v>
      </c>
      <c r="AN483" s="135">
        <f t="shared" si="226"/>
        <v>0</v>
      </c>
      <c r="AO483" s="135">
        <f t="shared" si="227"/>
        <v>0</v>
      </c>
      <c r="AP483" s="159">
        <f>IFERROR(VLOOKUP(A483,人口!$A$2:$E$1748,5,0),0)</f>
        <v>60254</v>
      </c>
      <c r="AQ483" s="159">
        <f t="shared" si="202"/>
        <v>0</v>
      </c>
      <c r="AR483" s="159">
        <f t="shared" si="203"/>
        <v>0</v>
      </c>
      <c r="AS483" s="159">
        <f t="shared" si="204"/>
        <v>0</v>
      </c>
      <c r="AT483" s="159">
        <f t="shared" si="205"/>
        <v>1</v>
      </c>
      <c r="AU483" s="159">
        <f t="shared" si="206"/>
        <v>0</v>
      </c>
      <c r="AV483" s="159">
        <f t="shared" si="207"/>
        <v>0</v>
      </c>
      <c r="AW483" s="159">
        <f t="shared" si="208"/>
        <v>0</v>
      </c>
      <c r="AX483" s="159">
        <f t="shared" si="228"/>
        <v>0</v>
      </c>
      <c r="AY483" s="159" t="str">
        <f t="shared" si="229"/>
        <v>3万～10万人未満の市町村平均</v>
      </c>
      <c r="AZ483" s="159"/>
    </row>
    <row r="484" spans="1:52" x14ac:dyDescent="0.3">
      <c r="A484" t="str">
        <f t="shared" si="209"/>
        <v>09301</v>
      </c>
      <c r="B484" s="158" t="str">
        <f t="shared" si="210"/>
        <v>09301</v>
      </c>
      <c r="C484">
        <v>9</v>
      </c>
      <c r="D484" t="s">
        <v>36</v>
      </c>
      <c r="E484">
        <v>9301</v>
      </c>
      <c r="F484" t="s">
        <v>840</v>
      </c>
      <c r="G484">
        <v>203.22</v>
      </c>
      <c r="H484">
        <v>313.26600000000002</v>
      </c>
      <c r="I484">
        <v>279.851</v>
      </c>
      <c r="J484">
        <v>429.14100000000002</v>
      </c>
      <c r="K484">
        <v>0</v>
      </c>
      <c r="L484">
        <v>0</v>
      </c>
      <c r="M484">
        <v>0</v>
      </c>
      <c r="N484">
        <v>0</v>
      </c>
      <c r="O484">
        <v>0</v>
      </c>
      <c r="P484">
        <v>0</v>
      </c>
      <c r="Q484">
        <v>0</v>
      </c>
      <c r="R484">
        <v>9.7000000000000003E-2</v>
      </c>
      <c r="S484">
        <v>0</v>
      </c>
      <c r="T484">
        <v>0</v>
      </c>
      <c r="U484">
        <v>0.59599999999999997</v>
      </c>
      <c r="V484">
        <v>1.599</v>
      </c>
      <c r="W484">
        <v>18.274000000000001</v>
      </c>
      <c r="Y484" t="str">
        <f t="shared" si="211"/>
        <v>栃木県</v>
      </c>
      <c r="Z484" t="str">
        <f t="shared" si="212"/>
        <v>栃木県上三川町</v>
      </c>
      <c r="AA484" s="159">
        <f t="shared" si="213"/>
        <v>279.851</v>
      </c>
      <c r="AB484" s="159">
        <f t="shared" si="214"/>
        <v>429.14100000000002</v>
      </c>
      <c r="AC484" s="159">
        <f t="shared" si="215"/>
        <v>0</v>
      </c>
      <c r="AD484" s="159">
        <f t="shared" si="216"/>
        <v>0</v>
      </c>
      <c r="AE484" s="159">
        <f t="shared" si="217"/>
        <v>0</v>
      </c>
      <c r="AF484" s="159">
        <f t="shared" si="218"/>
        <v>0</v>
      </c>
      <c r="AG484" s="159">
        <f t="shared" si="219"/>
        <v>0.59599999999999997</v>
      </c>
      <c r="AH484" s="160">
        <f t="shared" si="220"/>
        <v>709.58799999999997</v>
      </c>
      <c r="AI484" s="135">
        <f t="shared" si="221"/>
        <v>0.39438519253425935</v>
      </c>
      <c r="AJ484" s="135">
        <f t="shared" si="222"/>
        <v>0.60477488345349706</v>
      </c>
      <c r="AK484" s="135">
        <f t="shared" si="223"/>
        <v>0</v>
      </c>
      <c r="AL484" s="135">
        <f t="shared" si="224"/>
        <v>0</v>
      </c>
      <c r="AM484" s="135">
        <f t="shared" si="225"/>
        <v>0</v>
      </c>
      <c r="AN484" s="135">
        <f t="shared" si="226"/>
        <v>0</v>
      </c>
      <c r="AO484" s="135">
        <f t="shared" si="227"/>
        <v>8.3992401224372451E-4</v>
      </c>
      <c r="AP484" s="159">
        <f>IFERROR(VLOOKUP(A484,人口!$A$2:$E$1748,5,0),0)</f>
        <v>31245</v>
      </c>
      <c r="AQ484" s="159">
        <f t="shared" si="202"/>
        <v>0</v>
      </c>
      <c r="AR484" s="159">
        <f t="shared" si="203"/>
        <v>0</v>
      </c>
      <c r="AS484" s="159">
        <f t="shared" si="204"/>
        <v>0</v>
      </c>
      <c r="AT484" s="159">
        <f t="shared" si="205"/>
        <v>1</v>
      </c>
      <c r="AU484" s="159">
        <f t="shared" si="206"/>
        <v>0</v>
      </c>
      <c r="AV484" s="159">
        <f t="shared" si="207"/>
        <v>0</v>
      </c>
      <c r="AW484" s="159">
        <f t="shared" si="208"/>
        <v>0</v>
      </c>
      <c r="AX484" s="159">
        <f t="shared" si="228"/>
        <v>0</v>
      </c>
      <c r="AY484" s="159" t="str">
        <f t="shared" si="229"/>
        <v>3万～10万人未満の市町村平均</v>
      </c>
      <c r="AZ484" s="159"/>
    </row>
    <row r="485" spans="1:52" x14ac:dyDescent="0.3">
      <c r="A485" t="str">
        <f t="shared" si="209"/>
        <v>09342</v>
      </c>
      <c r="B485" s="158" t="str">
        <f t="shared" si="210"/>
        <v>09342</v>
      </c>
      <c r="C485">
        <v>9</v>
      </c>
      <c r="D485" t="s">
        <v>36</v>
      </c>
      <c r="E485">
        <v>9342</v>
      </c>
      <c r="F485" t="s">
        <v>892</v>
      </c>
      <c r="G485">
        <v>156.87299999999999</v>
      </c>
      <c r="H485">
        <v>381.37299999999999</v>
      </c>
      <c r="I485">
        <v>213.82900000000001</v>
      </c>
      <c r="J485">
        <v>516.44600000000003</v>
      </c>
      <c r="K485">
        <v>7.6</v>
      </c>
      <c r="L485">
        <v>13.819000000000001</v>
      </c>
      <c r="M485">
        <v>0</v>
      </c>
      <c r="N485">
        <v>0</v>
      </c>
      <c r="O485">
        <v>0</v>
      </c>
      <c r="P485">
        <v>0</v>
      </c>
      <c r="Q485">
        <v>0</v>
      </c>
      <c r="R485">
        <v>0</v>
      </c>
      <c r="S485">
        <v>0</v>
      </c>
      <c r="T485">
        <v>0</v>
      </c>
      <c r="U485">
        <v>0</v>
      </c>
      <c r="V485">
        <v>1.3380000000000001</v>
      </c>
      <c r="W485">
        <v>14.583</v>
      </c>
      <c r="Y485" t="str">
        <f t="shared" si="211"/>
        <v>栃木県</v>
      </c>
      <c r="Z485" t="str">
        <f t="shared" si="212"/>
        <v>栃木県益子町</v>
      </c>
      <c r="AA485" s="159">
        <f t="shared" si="213"/>
        <v>213.82900000000001</v>
      </c>
      <c r="AB485" s="159">
        <f t="shared" si="214"/>
        <v>516.44600000000003</v>
      </c>
      <c r="AC485" s="159">
        <f t="shared" si="215"/>
        <v>13.819000000000001</v>
      </c>
      <c r="AD485" s="159">
        <f t="shared" si="216"/>
        <v>0</v>
      </c>
      <c r="AE485" s="159">
        <f t="shared" si="217"/>
        <v>0</v>
      </c>
      <c r="AF485" s="159">
        <f t="shared" si="218"/>
        <v>0</v>
      </c>
      <c r="AG485" s="159">
        <f t="shared" si="219"/>
        <v>0</v>
      </c>
      <c r="AH485" s="160">
        <f t="shared" si="220"/>
        <v>744.09400000000005</v>
      </c>
      <c r="AI485" s="135">
        <f t="shared" si="221"/>
        <v>0.28736826261198178</v>
      </c>
      <c r="AJ485" s="135">
        <f t="shared" si="222"/>
        <v>0.69406015906592444</v>
      </c>
      <c r="AK485" s="135">
        <f t="shared" si="223"/>
        <v>1.8571578322093715E-2</v>
      </c>
      <c r="AL485" s="135">
        <f t="shared" si="224"/>
        <v>0</v>
      </c>
      <c r="AM485" s="135">
        <f t="shared" si="225"/>
        <v>0</v>
      </c>
      <c r="AN485" s="135">
        <f t="shared" si="226"/>
        <v>0</v>
      </c>
      <c r="AO485" s="135">
        <f t="shared" si="227"/>
        <v>0</v>
      </c>
      <c r="AP485" s="159">
        <f>IFERROR(VLOOKUP(A485,人口!$A$2:$E$1748,5,0),0)</f>
        <v>22879</v>
      </c>
      <c r="AQ485" s="159">
        <f t="shared" si="202"/>
        <v>0</v>
      </c>
      <c r="AR485" s="159">
        <f t="shared" si="203"/>
        <v>0</v>
      </c>
      <c r="AS485" s="159">
        <f t="shared" si="204"/>
        <v>1</v>
      </c>
      <c r="AT485" s="159">
        <f t="shared" si="205"/>
        <v>0</v>
      </c>
      <c r="AU485" s="159">
        <f t="shared" si="206"/>
        <v>0</v>
      </c>
      <c r="AV485" s="159">
        <f t="shared" si="207"/>
        <v>0</v>
      </c>
      <c r="AW485" s="159">
        <f t="shared" si="208"/>
        <v>0</v>
      </c>
      <c r="AX485" s="159">
        <f t="shared" si="228"/>
        <v>0</v>
      </c>
      <c r="AY485" s="159" t="str">
        <f t="shared" si="229"/>
        <v>1万～3万人未満の市町村平均</v>
      </c>
      <c r="AZ485" s="159"/>
    </row>
    <row r="486" spans="1:52" x14ac:dyDescent="0.3">
      <c r="A486" t="str">
        <f t="shared" si="209"/>
        <v>09343</v>
      </c>
      <c r="B486" s="158" t="str">
        <f t="shared" si="210"/>
        <v>09343</v>
      </c>
      <c r="C486">
        <v>9</v>
      </c>
      <c r="D486" t="s">
        <v>36</v>
      </c>
      <c r="E486">
        <v>9343</v>
      </c>
      <c r="F486" t="s">
        <v>945</v>
      </c>
      <c r="G486">
        <v>130.316</v>
      </c>
      <c r="H486">
        <v>229.803</v>
      </c>
      <c r="I486">
        <v>177.298</v>
      </c>
      <c r="J486">
        <v>310.68299999999999</v>
      </c>
      <c r="K486">
        <v>24.2</v>
      </c>
      <c r="L486">
        <v>46.463000000000001</v>
      </c>
      <c r="M486">
        <v>0</v>
      </c>
      <c r="N486">
        <v>0</v>
      </c>
      <c r="O486">
        <v>0</v>
      </c>
      <c r="P486">
        <v>0</v>
      </c>
      <c r="Q486">
        <v>0</v>
      </c>
      <c r="R486">
        <v>0</v>
      </c>
      <c r="S486">
        <v>0</v>
      </c>
      <c r="T486">
        <v>0</v>
      </c>
      <c r="U486">
        <v>0</v>
      </c>
      <c r="V486">
        <v>0.72399999999999998</v>
      </c>
      <c r="W486">
        <v>7.1260000000000003</v>
      </c>
      <c r="Y486" t="str">
        <f t="shared" si="211"/>
        <v>栃木県</v>
      </c>
      <c r="Z486" t="str">
        <f t="shared" si="212"/>
        <v>栃木県茂木町</v>
      </c>
      <c r="AA486" s="159">
        <f t="shared" si="213"/>
        <v>177.298</v>
      </c>
      <c r="AB486" s="159">
        <f t="shared" si="214"/>
        <v>310.68299999999999</v>
      </c>
      <c r="AC486" s="159">
        <f t="shared" si="215"/>
        <v>46.463000000000001</v>
      </c>
      <c r="AD486" s="159">
        <f t="shared" si="216"/>
        <v>0</v>
      </c>
      <c r="AE486" s="159">
        <f t="shared" si="217"/>
        <v>0</v>
      </c>
      <c r="AF486" s="159">
        <f t="shared" si="218"/>
        <v>0</v>
      </c>
      <c r="AG486" s="159">
        <f t="shared" si="219"/>
        <v>0</v>
      </c>
      <c r="AH486" s="160">
        <f t="shared" si="220"/>
        <v>534.44399999999996</v>
      </c>
      <c r="AI486" s="135">
        <f t="shared" si="221"/>
        <v>0.33174289542028729</v>
      </c>
      <c r="AJ486" s="135">
        <f t="shared" si="222"/>
        <v>0.58132002604575972</v>
      </c>
      <c r="AK486" s="135">
        <f t="shared" si="223"/>
        <v>8.6937078533953049E-2</v>
      </c>
      <c r="AL486" s="135">
        <f t="shared" si="224"/>
        <v>0</v>
      </c>
      <c r="AM486" s="135">
        <f t="shared" si="225"/>
        <v>0</v>
      </c>
      <c r="AN486" s="135">
        <f t="shared" si="226"/>
        <v>0</v>
      </c>
      <c r="AO486" s="135">
        <f t="shared" si="227"/>
        <v>0</v>
      </c>
      <c r="AP486" s="159">
        <f>IFERROR(VLOOKUP(A486,人口!$A$2:$E$1748,5,0),0)</f>
        <v>12745</v>
      </c>
      <c r="AQ486" s="159">
        <f t="shared" si="202"/>
        <v>0</v>
      </c>
      <c r="AR486" s="159">
        <f t="shared" si="203"/>
        <v>0</v>
      </c>
      <c r="AS486" s="159">
        <f t="shared" si="204"/>
        <v>1</v>
      </c>
      <c r="AT486" s="159">
        <f t="shared" si="205"/>
        <v>0</v>
      </c>
      <c r="AU486" s="159">
        <f t="shared" si="206"/>
        <v>0</v>
      </c>
      <c r="AV486" s="159">
        <f t="shared" si="207"/>
        <v>0</v>
      </c>
      <c r="AW486" s="159">
        <f t="shared" si="208"/>
        <v>0</v>
      </c>
      <c r="AX486" s="159">
        <f t="shared" si="228"/>
        <v>0</v>
      </c>
      <c r="AY486" s="159" t="str">
        <f t="shared" si="229"/>
        <v>1万～3万人未満の市町村平均</v>
      </c>
      <c r="AZ486" s="159"/>
    </row>
    <row r="487" spans="1:52" x14ac:dyDescent="0.3">
      <c r="A487" t="str">
        <f t="shared" si="209"/>
        <v>09344</v>
      </c>
      <c r="B487" s="158" t="str">
        <f t="shared" si="210"/>
        <v>09344</v>
      </c>
      <c r="C487">
        <v>9</v>
      </c>
      <c r="D487" t="s">
        <v>36</v>
      </c>
      <c r="E487">
        <v>9344</v>
      </c>
      <c r="F487" t="s">
        <v>991</v>
      </c>
      <c r="G487">
        <v>101.084</v>
      </c>
      <c r="H487">
        <v>407.339</v>
      </c>
      <c r="I487">
        <v>138.19999999999999</v>
      </c>
      <c r="J487">
        <v>553.77499999999998</v>
      </c>
      <c r="K487">
        <v>0</v>
      </c>
      <c r="L487">
        <v>0</v>
      </c>
      <c r="M487">
        <v>0</v>
      </c>
      <c r="N487">
        <v>0</v>
      </c>
      <c r="O487">
        <v>0</v>
      </c>
      <c r="P487">
        <v>0</v>
      </c>
      <c r="Q487">
        <v>0</v>
      </c>
      <c r="R487">
        <v>0</v>
      </c>
      <c r="S487">
        <v>0</v>
      </c>
      <c r="T487">
        <v>0</v>
      </c>
      <c r="U487">
        <v>0</v>
      </c>
      <c r="V487">
        <v>0.78500000000000003</v>
      </c>
      <c r="W487">
        <v>10.279</v>
      </c>
      <c r="Y487" t="str">
        <f t="shared" si="211"/>
        <v>栃木県</v>
      </c>
      <c r="Z487" t="str">
        <f t="shared" si="212"/>
        <v>栃木県市貝町</v>
      </c>
      <c r="AA487" s="159">
        <f t="shared" si="213"/>
        <v>138.19999999999999</v>
      </c>
      <c r="AB487" s="159">
        <f t="shared" si="214"/>
        <v>553.77499999999998</v>
      </c>
      <c r="AC487" s="159">
        <f t="shared" si="215"/>
        <v>0</v>
      </c>
      <c r="AD487" s="159">
        <f t="shared" si="216"/>
        <v>0</v>
      </c>
      <c r="AE487" s="159">
        <f t="shared" si="217"/>
        <v>0</v>
      </c>
      <c r="AF487" s="159">
        <f t="shared" si="218"/>
        <v>0</v>
      </c>
      <c r="AG487" s="159">
        <f t="shared" si="219"/>
        <v>0</v>
      </c>
      <c r="AH487" s="160">
        <f t="shared" si="220"/>
        <v>691.97499999999991</v>
      </c>
      <c r="AI487" s="135">
        <f t="shared" si="221"/>
        <v>0.19971819791177428</v>
      </c>
      <c r="AJ487" s="135">
        <f t="shared" si="222"/>
        <v>0.80028180208822586</v>
      </c>
      <c r="AK487" s="135">
        <f t="shared" si="223"/>
        <v>0</v>
      </c>
      <c r="AL487" s="135">
        <f t="shared" si="224"/>
        <v>0</v>
      </c>
      <c r="AM487" s="135">
        <f t="shared" si="225"/>
        <v>0</v>
      </c>
      <c r="AN487" s="135">
        <f t="shared" si="226"/>
        <v>0</v>
      </c>
      <c r="AO487" s="135">
        <f t="shared" si="227"/>
        <v>0</v>
      </c>
      <c r="AP487" s="159">
        <f>IFERROR(VLOOKUP(A487,人口!$A$2:$E$1748,5,0),0)</f>
        <v>11734</v>
      </c>
      <c r="AQ487" s="159">
        <f t="shared" si="202"/>
        <v>0</v>
      </c>
      <c r="AR487" s="159">
        <f t="shared" si="203"/>
        <v>0</v>
      </c>
      <c r="AS487" s="159">
        <f t="shared" si="204"/>
        <v>1</v>
      </c>
      <c r="AT487" s="159">
        <f t="shared" si="205"/>
        <v>0</v>
      </c>
      <c r="AU487" s="159">
        <f t="shared" si="206"/>
        <v>0</v>
      </c>
      <c r="AV487" s="159">
        <f t="shared" si="207"/>
        <v>0</v>
      </c>
      <c r="AW487" s="159">
        <f t="shared" si="208"/>
        <v>0</v>
      </c>
      <c r="AX487" s="159">
        <f t="shared" si="228"/>
        <v>0</v>
      </c>
      <c r="AY487" s="159" t="str">
        <f t="shared" si="229"/>
        <v>1万～3万人未満の市町村平均</v>
      </c>
      <c r="AZ487" s="159"/>
    </row>
    <row r="488" spans="1:52" x14ac:dyDescent="0.3">
      <c r="A488" t="str">
        <f t="shared" si="209"/>
        <v>09345</v>
      </c>
      <c r="B488" s="158" t="str">
        <f t="shared" si="210"/>
        <v>09345</v>
      </c>
      <c r="C488">
        <v>9</v>
      </c>
      <c r="D488" t="s">
        <v>36</v>
      </c>
      <c r="E488">
        <v>9345</v>
      </c>
      <c r="F488" t="s">
        <v>1037</v>
      </c>
      <c r="G488">
        <v>153.114</v>
      </c>
      <c r="H488">
        <v>652.98699999999997</v>
      </c>
      <c r="I488">
        <v>208.953</v>
      </c>
      <c r="J488">
        <v>887.05200000000002</v>
      </c>
      <c r="K488">
        <v>0</v>
      </c>
      <c r="L488">
        <v>0</v>
      </c>
      <c r="M488">
        <v>0</v>
      </c>
      <c r="N488">
        <v>0</v>
      </c>
      <c r="O488">
        <v>1.391</v>
      </c>
      <c r="P488">
        <v>0</v>
      </c>
      <c r="Q488">
        <v>0</v>
      </c>
      <c r="R488">
        <v>4.0000000000000001E-3</v>
      </c>
      <c r="S488">
        <v>0</v>
      </c>
      <c r="T488">
        <v>0</v>
      </c>
      <c r="U488">
        <v>2.7E-2</v>
      </c>
      <c r="V488">
        <v>1.234</v>
      </c>
      <c r="W488">
        <v>16.059000000000001</v>
      </c>
      <c r="Y488" t="str">
        <f t="shared" si="211"/>
        <v>栃木県</v>
      </c>
      <c r="Z488" t="str">
        <f t="shared" si="212"/>
        <v>栃木県芳賀町</v>
      </c>
      <c r="AA488" s="159">
        <f t="shared" si="213"/>
        <v>208.953</v>
      </c>
      <c r="AB488" s="159">
        <f t="shared" si="214"/>
        <v>887.05200000000002</v>
      </c>
      <c r="AC488" s="159">
        <f t="shared" si="215"/>
        <v>0</v>
      </c>
      <c r="AD488" s="159">
        <f t="shared" si="216"/>
        <v>0</v>
      </c>
      <c r="AE488" s="159">
        <f t="shared" si="217"/>
        <v>0</v>
      </c>
      <c r="AF488" s="159">
        <f t="shared" si="218"/>
        <v>0</v>
      </c>
      <c r="AG488" s="159">
        <f t="shared" si="219"/>
        <v>2.7E-2</v>
      </c>
      <c r="AH488" s="160">
        <f t="shared" si="220"/>
        <v>1096.0320000000002</v>
      </c>
      <c r="AI488" s="135">
        <f t="shared" si="221"/>
        <v>0.19064498116843301</v>
      </c>
      <c r="AJ488" s="135">
        <f t="shared" si="222"/>
        <v>0.80933038451432071</v>
      </c>
      <c r="AK488" s="135">
        <f t="shared" si="223"/>
        <v>0</v>
      </c>
      <c r="AL488" s="135">
        <f t="shared" si="224"/>
        <v>0</v>
      </c>
      <c r="AM488" s="135">
        <f t="shared" si="225"/>
        <v>0</v>
      </c>
      <c r="AN488" s="135">
        <f t="shared" si="226"/>
        <v>0</v>
      </c>
      <c r="AO488" s="135">
        <f t="shared" si="227"/>
        <v>2.4634317246211785E-5</v>
      </c>
      <c r="AP488" s="159">
        <f>IFERROR(VLOOKUP(A488,人口!$A$2:$E$1748,5,0),0)</f>
        <v>15689</v>
      </c>
      <c r="AQ488" s="159">
        <f t="shared" si="202"/>
        <v>0</v>
      </c>
      <c r="AR488" s="159">
        <f t="shared" si="203"/>
        <v>0</v>
      </c>
      <c r="AS488" s="159">
        <f t="shared" si="204"/>
        <v>1</v>
      </c>
      <c r="AT488" s="159">
        <f t="shared" si="205"/>
        <v>0</v>
      </c>
      <c r="AU488" s="159">
        <f t="shared" si="206"/>
        <v>0</v>
      </c>
      <c r="AV488" s="159">
        <f t="shared" si="207"/>
        <v>0</v>
      </c>
      <c r="AW488" s="159">
        <f t="shared" si="208"/>
        <v>0</v>
      </c>
      <c r="AX488" s="159">
        <f t="shared" si="228"/>
        <v>0</v>
      </c>
      <c r="AY488" s="159" t="str">
        <f t="shared" si="229"/>
        <v>1万～3万人未満の市町村平均</v>
      </c>
      <c r="AZ488" s="159"/>
    </row>
    <row r="489" spans="1:52" x14ac:dyDescent="0.3">
      <c r="A489" t="str">
        <f t="shared" si="209"/>
        <v>09361</v>
      </c>
      <c r="B489" s="158" t="str">
        <f t="shared" si="210"/>
        <v>09361</v>
      </c>
      <c r="C489">
        <v>9</v>
      </c>
      <c r="D489" t="s">
        <v>36</v>
      </c>
      <c r="E489">
        <v>9361</v>
      </c>
      <c r="F489" t="s">
        <v>1082</v>
      </c>
      <c r="G489">
        <v>209.596</v>
      </c>
      <c r="H489">
        <v>473.48599999999999</v>
      </c>
      <c r="I489">
        <v>290.78699999999998</v>
      </c>
      <c r="J489">
        <v>652.36099999999999</v>
      </c>
      <c r="K489">
        <v>0</v>
      </c>
      <c r="L489">
        <v>0</v>
      </c>
      <c r="M489">
        <v>0</v>
      </c>
      <c r="N489">
        <v>0</v>
      </c>
      <c r="O489">
        <v>0</v>
      </c>
      <c r="P489">
        <v>0</v>
      </c>
      <c r="Q489">
        <v>0</v>
      </c>
      <c r="R489">
        <v>0</v>
      </c>
      <c r="S489">
        <v>0</v>
      </c>
      <c r="T489">
        <v>0</v>
      </c>
      <c r="U489">
        <v>0</v>
      </c>
      <c r="V489">
        <v>2.339</v>
      </c>
      <c r="W489">
        <v>21.242000000000001</v>
      </c>
      <c r="Y489" t="str">
        <f t="shared" si="211"/>
        <v>栃木県</v>
      </c>
      <c r="Z489" t="str">
        <f t="shared" si="212"/>
        <v>栃木県壬生町</v>
      </c>
      <c r="AA489" s="159">
        <f t="shared" si="213"/>
        <v>290.78699999999998</v>
      </c>
      <c r="AB489" s="159">
        <f t="shared" si="214"/>
        <v>652.36099999999999</v>
      </c>
      <c r="AC489" s="159">
        <f t="shared" si="215"/>
        <v>0</v>
      </c>
      <c r="AD489" s="159">
        <f t="shared" si="216"/>
        <v>0</v>
      </c>
      <c r="AE489" s="159">
        <f t="shared" si="217"/>
        <v>0</v>
      </c>
      <c r="AF489" s="159">
        <f t="shared" si="218"/>
        <v>0</v>
      </c>
      <c r="AG489" s="159">
        <f t="shared" si="219"/>
        <v>0</v>
      </c>
      <c r="AH489" s="160">
        <f t="shared" si="220"/>
        <v>943.14799999999991</v>
      </c>
      <c r="AI489" s="135">
        <f t="shared" si="221"/>
        <v>0.30831534393329574</v>
      </c>
      <c r="AJ489" s="135">
        <f t="shared" si="222"/>
        <v>0.69168465606670437</v>
      </c>
      <c r="AK489" s="135">
        <f t="shared" si="223"/>
        <v>0</v>
      </c>
      <c r="AL489" s="135">
        <f t="shared" si="224"/>
        <v>0</v>
      </c>
      <c r="AM489" s="135">
        <f t="shared" si="225"/>
        <v>0</v>
      </c>
      <c r="AN489" s="135">
        <f t="shared" si="226"/>
        <v>0</v>
      </c>
      <c r="AO489" s="135">
        <f t="shared" si="227"/>
        <v>0</v>
      </c>
      <c r="AP489" s="159">
        <f>IFERROR(VLOOKUP(A489,人口!$A$2:$E$1748,5,0),0)</f>
        <v>39313</v>
      </c>
      <c r="AQ489" s="159">
        <f t="shared" si="202"/>
        <v>0</v>
      </c>
      <c r="AR489" s="159">
        <f t="shared" si="203"/>
        <v>0</v>
      </c>
      <c r="AS489" s="159">
        <f t="shared" si="204"/>
        <v>0</v>
      </c>
      <c r="AT489" s="159">
        <f t="shared" si="205"/>
        <v>1</v>
      </c>
      <c r="AU489" s="159">
        <f t="shared" si="206"/>
        <v>0</v>
      </c>
      <c r="AV489" s="159">
        <f t="shared" si="207"/>
        <v>0</v>
      </c>
      <c r="AW489" s="159">
        <f t="shared" si="208"/>
        <v>0</v>
      </c>
      <c r="AX489" s="159">
        <f t="shared" si="228"/>
        <v>0</v>
      </c>
      <c r="AY489" s="159" t="str">
        <f t="shared" si="229"/>
        <v>3万～10万人未満の市町村平均</v>
      </c>
      <c r="AZ489" s="159"/>
    </row>
    <row r="490" spans="1:52" x14ac:dyDescent="0.3">
      <c r="A490" t="str">
        <f t="shared" si="209"/>
        <v>09364</v>
      </c>
      <c r="B490" s="158" t="str">
        <f t="shared" si="210"/>
        <v>09364</v>
      </c>
      <c r="C490">
        <v>9</v>
      </c>
      <c r="D490" t="s">
        <v>36</v>
      </c>
      <c r="E490">
        <v>9364</v>
      </c>
      <c r="F490" t="s">
        <v>1122</v>
      </c>
      <c r="G490">
        <v>124.792</v>
      </c>
      <c r="H490">
        <v>183.61600000000001</v>
      </c>
      <c r="I490">
        <v>174.608</v>
      </c>
      <c r="J490">
        <v>254.94200000000001</v>
      </c>
      <c r="K490">
        <v>0</v>
      </c>
      <c r="L490">
        <v>0</v>
      </c>
      <c r="M490">
        <v>0</v>
      </c>
      <c r="N490">
        <v>0</v>
      </c>
      <c r="O490">
        <v>0</v>
      </c>
      <c r="P490">
        <v>0</v>
      </c>
      <c r="Q490">
        <v>0</v>
      </c>
      <c r="R490">
        <v>0</v>
      </c>
      <c r="S490">
        <v>0</v>
      </c>
      <c r="T490">
        <v>0</v>
      </c>
      <c r="U490">
        <v>0</v>
      </c>
      <c r="V490">
        <v>1.2270000000000001</v>
      </c>
      <c r="W490">
        <v>15.688000000000001</v>
      </c>
      <c r="Y490" t="str">
        <f t="shared" si="211"/>
        <v>栃木県</v>
      </c>
      <c r="Z490" t="str">
        <f t="shared" si="212"/>
        <v>栃木県野木町</v>
      </c>
      <c r="AA490" s="159">
        <f t="shared" si="213"/>
        <v>174.608</v>
      </c>
      <c r="AB490" s="159">
        <f t="shared" si="214"/>
        <v>254.94200000000001</v>
      </c>
      <c r="AC490" s="159">
        <f t="shared" si="215"/>
        <v>0</v>
      </c>
      <c r="AD490" s="159">
        <f t="shared" si="216"/>
        <v>0</v>
      </c>
      <c r="AE490" s="159">
        <f t="shared" si="217"/>
        <v>0</v>
      </c>
      <c r="AF490" s="159">
        <f t="shared" si="218"/>
        <v>0</v>
      </c>
      <c r="AG490" s="159">
        <f t="shared" si="219"/>
        <v>0</v>
      </c>
      <c r="AH490" s="160">
        <f t="shared" si="220"/>
        <v>429.55</v>
      </c>
      <c r="AI490" s="135">
        <f t="shared" si="221"/>
        <v>0.40649051332790131</v>
      </c>
      <c r="AJ490" s="135">
        <f t="shared" si="222"/>
        <v>0.59350948667209869</v>
      </c>
      <c r="AK490" s="135">
        <f t="shared" si="223"/>
        <v>0</v>
      </c>
      <c r="AL490" s="135">
        <f t="shared" si="224"/>
        <v>0</v>
      </c>
      <c r="AM490" s="135">
        <f t="shared" si="225"/>
        <v>0</v>
      </c>
      <c r="AN490" s="135">
        <f t="shared" si="226"/>
        <v>0</v>
      </c>
      <c r="AO490" s="135">
        <f t="shared" si="227"/>
        <v>0</v>
      </c>
      <c r="AP490" s="159">
        <f>IFERROR(VLOOKUP(A490,人口!$A$2:$E$1748,5,0),0)</f>
        <v>25598</v>
      </c>
      <c r="AQ490" s="159">
        <f t="shared" si="202"/>
        <v>0</v>
      </c>
      <c r="AR490" s="159">
        <f t="shared" si="203"/>
        <v>0</v>
      </c>
      <c r="AS490" s="159">
        <f t="shared" si="204"/>
        <v>1</v>
      </c>
      <c r="AT490" s="159">
        <f t="shared" si="205"/>
        <v>0</v>
      </c>
      <c r="AU490" s="159">
        <f t="shared" si="206"/>
        <v>0</v>
      </c>
      <c r="AV490" s="159">
        <f t="shared" si="207"/>
        <v>0</v>
      </c>
      <c r="AW490" s="159">
        <f t="shared" si="208"/>
        <v>0</v>
      </c>
      <c r="AX490" s="159">
        <f t="shared" si="228"/>
        <v>0</v>
      </c>
      <c r="AY490" s="159" t="str">
        <f t="shared" si="229"/>
        <v>1万～3万人未満の市町村平均</v>
      </c>
      <c r="AZ490" s="159"/>
    </row>
    <row r="491" spans="1:52" x14ac:dyDescent="0.3">
      <c r="A491" t="str">
        <f t="shared" si="209"/>
        <v>09384</v>
      </c>
      <c r="B491" s="158" t="str">
        <f t="shared" si="210"/>
        <v>09384</v>
      </c>
      <c r="C491">
        <v>9</v>
      </c>
      <c r="D491" t="s">
        <v>36</v>
      </c>
      <c r="E491">
        <v>9384</v>
      </c>
      <c r="F491" t="s">
        <v>1160</v>
      </c>
      <c r="G491">
        <v>101.14400000000001</v>
      </c>
      <c r="H491">
        <v>620.88099999999997</v>
      </c>
      <c r="I491">
        <v>136.02699999999999</v>
      </c>
      <c r="J491">
        <v>830.43</v>
      </c>
      <c r="K491">
        <v>82.3</v>
      </c>
      <c r="L491">
        <v>169.499</v>
      </c>
      <c r="M491">
        <v>0</v>
      </c>
      <c r="N491">
        <v>0</v>
      </c>
      <c r="O491">
        <v>25.475000000000001</v>
      </c>
      <c r="P491">
        <v>0</v>
      </c>
      <c r="Q491">
        <v>0</v>
      </c>
      <c r="R491">
        <v>0.25</v>
      </c>
      <c r="S491">
        <v>0</v>
      </c>
      <c r="T491">
        <v>0</v>
      </c>
      <c r="U491">
        <v>1.532</v>
      </c>
      <c r="V491">
        <v>0.56699999999999995</v>
      </c>
      <c r="W491">
        <v>5.9329999999999998</v>
      </c>
      <c r="Y491" t="str">
        <f t="shared" si="211"/>
        <v>栃木県</v>
      </c>
      <c r="Z491" t="str">
        <f t="shared" si="212"/>
        <v>栃木県塩谷町</v>
      </c>
      <c r="AA491" s="159">
        <f t="shared" si="213"/>
        <v>136.02699999999999</v>
      </c>
      <c r="AB491" s="159">
        <f t="shared" si="214"/>
        <v>830.43</v>
      </c>
      <c r="AC491" s="159">
        <f t="shared" si="215"/>
        <v>169.499</v>
      </c>
      <c r="AD491" s="159">
        <f t="shared" si="216"/>
        <v>0</v>
      </c>
      <c r="AE491" s="159">
        <f t="shared" si="217"/>
        <v>0</v>
      </c>
      <c r="AF491" s="159">
        <f t="shared" si="218"/>
        <v>0</v>
      </c>
      <c r="AG491" s="159">
        <f t="shared" si="219"/>
        <v>1.532</v>
      </c>
      <c r="AH491" s="160">
        <f t="shared" si="220"/>
        <v>1137.4879999999998</v>
      </c>
      <c r="AI491" s="135">
        <f t="shared" si="221"/>
        <v>0.11958543738483396</v>
      </c>
      <c r="AJ491" s="135">
        <f t="shared" si="222"/>
        <v>0.7300560533385847</v>
      </c>
      <c r="AK491" s="135">
        <f t="shared" si="223"/>
        <v>0.1490116818814792</v>
      </c>
      <c r="AL491" s="135">
        <f t="shared" si="224"/>
        <v>0</v>
      </c>
      <c r="AM491" s="135">
        <f t="shared" si="225"/>
        <v>0</v>
      </c>
      <c r="AN491" s="135">
        <f t="shared" si="226"/>
        <v>0</v>
      </c>
      <c r="AO491" s="135">
        <f t="shared" si="227"/>
        <v>1.3468273951021904E-3</v>
      </c>
      <c r="AP491" s="159">
        <f>IFERROR(VLOOKUP(A491,人口!$A$2:$E$1748,5,0),0)</f>
        <v>11071</v>
      </c>
      <c r="AQ491" s="159">
        <f t="shared" si="202"/>
        <v>0</v>
      </c>
      <c r="AR491" s="159">
        <f t="shared" si="203"/>
        <v>0</v>
      </c>
      <c r="AS491" s="159">
        <f t="shared" si="204"/>
        <v>1</v>
      </c>
      <c r="AT491" s="159">
        <f t="shared" si="205"/>
        <v>0</v>
      </c>
      <c r="AU491" s="159">
        <f t="shared" si="206"/>
        <v>0</v>
      </c>
      <c r="AV491" s="159">
        <f t="shared" si="207"/>
        <v>0</v>
      </c>
      <c r="AW491" s="159">
        <f t="shared" si="208"/>
        <v>0</v>
      </c>
      <c r="AX491" s="159">
        <f t="shared" si="228"/>
        <v>0</v>
      </c>
      <c r="AY491" s="159" t="str">
        <f t="shared" si="229"/>
        <v>1万～3万人未満の市町村平均</v>
      </c>
      <c r="AZ491" s="159"/>
    </row>
    <row r="492" spans="1:52" x14ac:dyDescent="0.3">
      <c r="A492" t="str">
        <f t="shared" si="209"/>
        <v>09386</v>
      </c>
      <c r="B492" s="158" t="str">
        <f t="shared" si="210"/>
        <v>09386</v>
      </c>
      <c r="C492">
        <v>9</v>
      </c>
      <c r="D492" t="s">
        <v>36</v>
      </c>
      <c r="E492">
        <v>9386</v>
      </c>
      <c r="F492" t="s">
        <v>1198</v>
      </c>
      <c r="G492">
        <v>157.245</v>
      </c>
      <c r="H492">
        <v>640.93100000000004</v>
      </c>
      <c r="I492">
        <v>213.66900000000001</v>
      </c>
      <c r="J492">
        <v>865.71299999999997</v>
      </c>
      <c r="K492">
        <v>0</v>
      </c>
      <c r="L492">
        <v>0</v>
      </c>
      <c r="M492">
        <v>0</v>
      </c>
      <c r="N492">
        <v>0</v>
      </c>
      <c r="O492">
        <v>4.1059999999999999</v>
      </c>
      <c r="P492">
        <v>0</v>
      </c>
      <c r="Q492">
        <v>0</v>
      </c>
      <c r="R492">
        <v>0</v>
      </c>
      <c r="S492">
        <v>0</v>
      </c>
      <c r="T492">
        <v>0</v>
      </c>
      <c r="U492">
        <v>0</v>
      </c>
      <c r="V492">
        <v>1.4179999999999999</v>
      </c>
      <c r="W492">
        <v>15.263999999999999</v>
      </c>
      <c r="Y492" t="str">
        <f t="shared" si="211"/>
        <v>栃木県</v>
      </c>
      <c r="Z492" t="str">
        <f t="shared" si="212"/>
        <v>栃木県高根沢町</v>
      </c>
      <c r="AA492" s="159">
        <f t="shared" si="213"/>
        <v>213.66900000000001</v>
      </c>
      <c r="AB492" s="159">
        <f t="shared" si="214"/>
        <v>865.71299999999997</v>
      </c>
      <c r="AC492" s="159">
        <f t="shared" si="215"/>
        <v>0</v>
      </c>
      <c r="AD492" s="159">
        <f t="shared" si="216"/>
        <v>0</v>
      </c>
      <c r="AE492" s="159">
        <f t="shared" si="217"/>
        <v>0</v>
      </c>
      <c r="AF492" s="159">
        <f t="shared" si="218"/>
        <v>0</v>
      </c>
      <c r="AG492" s="159">
        <f t="shared" si="219"/>
        <v>0</v>
      </c>
      <c r="AH492" s="160">
        <f t="shared" si="220"/>
        <v>1079.3820000000001</v>
      </c>
      <c r="AI492" s="135">
        <f t="shared" si="221"/>
        <v>0.19795494088283852</v>
      </c>
      <c r="AJ492" s="135">
        <f t="shared" si="222"/>
        <v>0.8020450591171614</v>
      </c>
      <c r="AK492" s="135">
        <f t="shared" si="223"/>
        <v>0</v>
      </c>
      <c r="AL492" s="135">
        <f t="shared" si="224"/>
        <v>0</v>
      </c>
      <c r="AM492" s="135">
        <f t="shared" si="225"/>
        <v>0</v>
      </c>
      <c r="AN492" s="135">
        <f t="shared" si="226"/>
        <v>0</v>
      </c>
      <c r="AO492" s="135">
        <f t="shared" si="227"/>
        <v>0</v>
      </c>
      <c r="AP492" s="159">
        <f>IFERROR(VLOOKUP(A492,人口!$A$2:$E$1748,5,0),0)</f>
        <v>29522</v>
      </c>
      <c r="AQ492" s="159">
        <f t="shared" si="202"/>
        <v>0</v>
      </c>
      <c r="AR492" s="159">
        <f t="shared" si="203"/>
        <v>0</v>
      </c>
      <c r="AS492" s="159">
        <f t="shared" si="204"/>
        <v>1</v>
      </c>
      <c r="AT492" s="159">
        <f t="shared" si="205"/>
        <v>0</v>
      </c>
      <c r="AU492" s="159">
        <f t="shared" si="206"/>
        <v>0</v>
      </c>
      <c r="AV492" s="159">
        <f t="shared" si="207"/>
        <v>0</v>
      </c>
      <c r="AW492" s="159">
        <f t="shared" si="208"/>
        <v>0</v>
      </c>
      <c r="AX492" s="159">
        <f t="shared" si="228"/>
        <v>0</v>
      </c>
      <c r="AY492" s="159" t="str">
        <f t="shared" si="229"/>
        <v>1万～3万人未満の市町村平均</v>
      </c>
      <c r="AZ492" s="159"/>
    </row>
    <row r="493" spans="1:52" x14ac:dyDescent="0.3">
      <c r="A493" t="str">
        <f t="shared" si="209"/>
        <v>09407</v>
      </c>
      <c r="B493" s="158" t="str">
        <f t="shared" si="210"/>
        <v>09407</v>
      </c>
      <c r="C493">
        <v>9</v>
      </c>
      <c r="D493" t="s">
        <v>36</v>
      </c>
      <c r="E493">
        <v>9407</v>
      </c>
      <c r="F493" t="s">
        <v>1240</v>
      </c>
      <c r="G493">
        <v>332.84199999999998</v>
      </c>
      <c r="H493">
        <v>1295.0509999999999</v>
      </c>
      <c r="I493">
        <v>445.02100000000002</v>
      </c>
      <c r="J493">
        <v>1723.2909999999999</v>
      </c>
      <c r="K493">
        <v>134.9</v>
      </c>
      <c r="L493">
        <v>391.36200000000002</v>
      </c>
      <c r="M493">
        <v>2.8000000000000001E-2</v>
      </c>
      <c r="N493">
        <v>0.14299999999999999</v>
      </c>
      <c r="O493">
        <v>0</v>
      </c>
      <c r="P493">
        <v>0</v>
      </c>
      <c r="Q493">
        <v>0</v>
      </c>
      <c r="R493">
        <v>0.71099999999999997</v>
      </c>
      <c r="S493">
        <v>0</v>
      </c>
      <c r="T493">
        <v>0</v>
      </c>
      <c r="U493">
        <v>4.3579999999999997</v>
      </c>
      <c r="V493">
        <v>1.71</v>
      </c>
      <c r="W493">
        <v>17.632000000000001</v>
      </c>
      <c r="Y493" t="str">
        <f t="shared" si="211"/>
        <v>栃木県</v>
      </c>
      <c r="Z493" t="str">
        <f t="shared" si="212"/>
        <v>栃木県那須町</v>
      </c>
      <c r="AA493" s="159">
        <f t="shared" si="213"/>
        <v>445.02100000000002</v>
      </c>
      <c r="AB493" s="159">
        <f t="shared" si="214"/>
        <v>1723.2909999999999</v>
      </c>
      <c r="AC493" s="159">
        <f t="shared" si="215"/>
        <v>391.36200000000002</v>
      </c>
      <c r="AD493" s="159">
        <f t="shared" si="216"/>
        <v>0.14299999999999999</v>
      </c>
      <c r="AE493" s="159">
        <f t="shared" si="217"/>
        <v>0</v>
      </c>
      <c r="AF493" s="159">
        <f t="shared" si="218"/>
        <v>0</v>
      </c>
      <c r="AG493" s="159">
        <f t="shared" si="219"/>
        <v>4.3579999999999997</v>
      </c>
      <c r="AH493" s="160">
        <f t="shared" si="220"/>
        <v>2564.1750000000002</v>
      </c>
      <c r="AI493" s="135">
        <f t="shared" si="221"/>
        <v>0.17355328711963885</v>
      </c>
      <c r="AJ493" s="135">
        <f t="shared" si="222"/>
        <v>0.67206450417775687</v>
      </c>
      <c r="AK493" s="135">
        <f t="shared" si="223"/>
        <v>0.15262686829097077</v>
      </c>
      <c r="AL493" s="135">
        <f t="shared" si="224"/>
        <v>5.5768424542006678E-5</v>
      </c>
      <c r="AM493" s="135">
        <f t="shared" si="225"/>
        <v>0</v>
      </c>
      <c r="AN493" s="135">
        <f t="shared" si="226"/>
        <v>0</v>
      </c>
      <c r="AO493" s="135">
        <f t="shared" si="227"/>
        <v>1.6995719870913644E-3</v>
      </c>
      <c r="AP493" s="159">
        <f>IFERROR(VLOOKUP(A493,人口!$A$2:$E$1748,5,0),0)</f>
        <v>25053</v>
      </c>
      <c r="AQ493" s="159">
        <f t="shared" si="202"/>
        <v>0</v>
      </c>
      <c r="AR493" s="159">
        <f t="shared" si="203"/>
        <v>0</v>
      </c>
      <c r="AS493" s="159">
        <f t="shared" si="204"/>
        <v>1</v>
      </c>
      <c r="AT493" s="159">
        <f t="shared" si="205"/>
        <v>0</v>
      </c>
      <c r="AU493" s="159">
        <f t="shared" si="206"/>
        <v>0</v>
      </c>
      <c r="AV493" s="159">
        <f t="shared" si="207"/>
        <v>0</v>
      </c>
      <c r="AW493" s="159">
        <f t="shared" si="208"/>
        <v>0</v>
      </c>
      <c r="AX493" s="159">
        <f t="shared" si="228"/>
        <v>0</v>
      </c>
      <c r="AY493" s="159" t="str">
        <f t="shared" si="229"/>
        <v>1万～3万人未満の市町村平均</v>
      </c>
      <c r="AZ493" s="159"/>
    </row>
    <row r="494" spans="1:52" x14ac:dyDescent="0.3">
      <c r="A494" t="str">
        <f t="shared" si="209"/>
        <v>09411</v>
      </c>
      <c r="B494" s="158" t="str">
        <f t="shared" si="210"/>
        <v>09411</v>
      </c>
      <c r="C494">
        <v>9</v>
      </c>
      <c r="D494" t="s">
        <v>36</v>
      </c>
      <c r="E494">
        <v>9411</v>
      </c>
      <c r="F494" t="s">
        <v>1278</v>
      </c>
      <c r="G494">
        <v>152.88</v>
      </c>
      <c r="H494">
        <v>375.24799999999999</v>
      </c>
      <c r="I494">
        <v>207.08500000000001</v>
      </c>
      <c r="J494">
        <v>505.62400000000002</v>
      </c>
      <c r="K494">
        <v>12.1</v>
      </c>
      <c r="L494">
        <v>21.126999999999999</v>
      </c>
      <c r="M494">
        <v>0</v>
      </c>
      <c r="N494">
        <v>0</v>
      </c>
      <c r="O494">
        <v>0.315</v>
      </c>
      <c r="P494">
        <v>0</v>
      </c>
      <c r="Q494">
        <v>0</v>
      </c>
      <c r="R494">
        <v>0</v>
      </c>
      <c r="S494">
        <v>0</v>
      </c>
      <c r="T494">
        <v>0</v>
      </c>
      <c r="U494">
        <v>0</v>
      </c>
      <c r="V494">
        <v>0.86899999999999999</v>
      </c>
      <c r="W494">
        <v>9.2539999999999996</v>
      </c>
      <c r="Y494" t="str">
        <f t="shared" si="211"/>
        <v>栃木県</v>
      </c>
      <c r="Z494" t="str">
        <f t="shared" si="212"/>
        <v>栃木県那珂川町</v>
      </c>
      <c r="AA494" s="159">
        <f t="shared" si="213"/>
        <v>207.08500000000001</v>
      </c>
      <c r="AB494" s="159">
        <f t="shared" si="214"/>
        <v>505.62400000000002</v>
      </c>
      <c r="AC494" s="159">
        <f t="shared" si="215"/>
        <v>21.126999999999999</v>
      </c>
      <c r="AD494" s="159">
        <f t="shared" si="216"/>
        <v>0</v>
      </c>
      <c r="AE494" s="159">
        <f t="shared" si="217"/>
        <v>0</v>
      </c>
      <c r="AF494" s="159">
        <f t="shared" si="218"/>
        <v>0</v>
      </c>
      <c r="AG494" s="159">
        <f t="shared" si="219"/>
        <v>0</v>
      </c>
      <c r="AH494" s="160">
        <f t="shared" si="220"/>
        <v>733.83600000000001</v>
      </c>
      <c r="AI494" s="135">
        <f t="shared" si="221"/>
        <v>0.28219520437808993</v>
      </c>
      <c r="AJ494" s="135">
        <f t="shared" si="222"/>
        <v>0.68901498427441554</v>
      </c>
      <c r="AK494" s="135">
        <f t="shared" si="223"/>
        <v>2.8789811347494535E-2</v>
      </c>
      <c r="AL494" s="135">
        <f t="shared" si="224"/>
        <v>0</v>
      </c>
      <c r="AM494" s="135">
        <f t="shared" si="225"/>
        <v>0</v>
      </c>
      <c r="AN494" s="135">
        <f t="shared" si="226"/>
        <v>0</v>
      </c>
      <c r="AO494" s="135">
        <f t="shared" si="227"/>
        <v>0</v>
      </c>
      <c r="AP494" s="159">
        <f>IFERROR(VLOOKUP(A494,人口!$A$2:$E$1748,5,0),0)</f>
        <v>16020</v>
      </c>
      <c r="AQ494" s="159">
        <f t="shared" si="202"/>
        <v>0</v>
      </c>
      <c r="AR494" s="159">
        <f t="shared" si="203"/>
        <v>0</v>
      </c>
      <c r="AS494" s="159">
        <f t="shared" si="204"/>
        <v>1</v>
      </c>
      <c r="AT494" s="159">
        <f t="shared" si="205"/>
        <v>0</v>
      </c>
      <c r="AU494" s="159">
        <f t="shared" si="206"/>
        <v>0</v>
      </c>
      <c r="AV494" s="159">
        <f t="shared" si="207"/>
        <v>0</v>
      </c>
      <c r="AW494" s="159">
        <f t="shared" si="208"/>
        <v>0</v>
      </c>
      <c r="AX494" s="159">
        <f t="shared" si="228"/>
        <v>0</v>
      </c>
      <c r="AY494" s="159" t="str">
        <f t="shared" si="229"/>
        <v>1万～3万人未満の市町村平均</v>
      </c>
      <c r="AZ494" s="159"/>
    </row>
    <row r="495" spans="1:52" x14ac:dyDescent="0.3">
      <c r="A495" t="str">
        <f t="shared" si="209"/>
        <v>099</v>
      </c>
      <c r="B495" s="158" t="str">
        <f t="shared" si="210"/>
        <v>099</v>
      </c>
      <c r="C495">
        <v>10</v>
      </c>
      <c r="D495" t="s">
        <v>37</v>
      </c>
      <c r="E495">
        <v>99</v>
      </c>
      <c r="Y495" t="str">
        <f t="shared" si="211"/>
        <v>群馬県</v>
      </c>
      <c r="Z495" t="str">
        <f t="shared" si="212"/>
        <v>群馬県</v>
      </c>
      <c r="AA495" s="159">
        <f t="shared" si="213"/>
        <v>0</v>
      </c>
      <c r="AB495" s="159">
        <f t="shared" si="214"/>
        <v>0</v>
      </c>
      <c r="AC495" s="159">
        <f t="shared" si="215"/>
        <v>0</v>
      </c>
      <c r="AD495" s="159">
        <f t="shared" si="216"/>
        <v>0</v>
      </c>
      <c r="AE495" s="159">
        <f t="shared" si="217"/>
        <v>0</v>
      </c>
      <c r="AF495" s="159">
        <f t="shared" si="218"/>
        <v>0</v>
      </c>
      <c r="AG495" s="159">
        <f t="shared" si="219"/>
        <v>0</v>
      </c>
      <c r="AH495" s="160">
        <f t="shared" si="220"/>
        <v>0</v>
      </c>
      <c r="AI495" s="135" t="str">
        <f t="shared" si="221"/>
        <v/>
      </c>
      <c r="AJ495" s="135" t="str">
        <f t="shared" si="222"/>
        <v/>
      </c>
      <c r="AK495" s="135" t="str">
        <f t="shared" si="223"/>
        <v/>
      </c>
      <c r="AL495" s="135" t="str">
        <f t="shared" si="224"/>
        <v/>
      </c>
      <c r="AM495" s="135" t="str">
        <f t="shared" si="225"/>
        <v/>
      </c>
      <c r="AN495" s="135" t="str">
        <f t="shared" si="226"/>
        <v/>
      </c>
      <c r="AO495" s="135" t="str">
        <f t="shared" si="227"/>
        <v/>
      </c>
      <c r="AP495" s="159">
        <f>IFERROR(VLOOKUP(A495,人口!$A$2:$E$1748,5,0),0)</f>
        <v>0</v>
      </c>
      <c r="AQ495" s="159">
        <f t="shared" si="202"/>
        <v>0</v>
      </c>
      <c r="AR495" s="159">
        <f t="shared" si="203"/>
        <v>0</v>
      </c>
      <c r="AS495" s="159">
        <f t="shared" si="204"/>
        <v>0</v>
      </c>
      <c r="AT495" s="159">
        <f t="shared" si="205"/>
        <v>0</v>
      </c>
      <c r="AU495" s="159">
        <f t="shared" si="206"/>
        <v>0</v>
      </c>
      <c r="AV495" s="159">
        <f t="shared" si="207"/>
        <v>0</v>
      </c>
      <c r="AW495" s="159">
        <f t="shared" si="208"/>
        <v>0</v>
      </c>
      <c r="AX495" s="159">
        <f t="shared" si="228"/>
        <v>0</v>
      </c>
      <c r="AY495" s="159" t="str">
        <f t="shared" si="229"/>
        <v/>
      </c>
      <c r="AZ495" s="159"/>
    </row>
    <row r="496" spans="1:52" x14ac:dyDescent="0.3">
      <c r="A496" t="str">
        <f t="shared" si="209"/>
        <v>10201</v>
      </c>
      <c r="B496" s="158" t="str">
        <f t="shared" si="210"/>
        <v>010201</v>
      </c>
      <c r="C496">
        <v>10</v>
      </c>
      <c r="D496" t="s">
        <v>37</v>
      </c>
      <c r="E496">
        <v>10201</v>
      </c>
      <c r="F496" t="s">
        <v>84</v>
      </c>
      <c r="G496">
        <v>1470.069</v>
      </c>
      <c r="H496">
        <v>2540.7579999999998</v>
      </c>
      <c r="I496">
        <v>2088.8649999999998</v>
      </c>
      <c r="J496">
        <v>3581.8180000000002</v>
      </c>
      <c r="K496">
        <v>1.1000000000000001</v>
      </c>
      <c r="L496">
        <v>2.1669999999999998</v>
      </c>
      <c r="M496">
        <v>16.763999999999999</v>
      </c>
      <c r="N496">
        <v>100.32299999999999</v>
      </c>
      <c r="O496">
        <v>0</v>
      </c>
      <c r="P496">
        <v>25.895</v>
      </c>
      <c r="Q496">
        <v>5.4009999999999998</v>
      </c>
      <c r="R496">
        <v>20.122</v>
      </c>
      <c r="S496">
        <v>179.035</v>
      </c>
      <c r="T496">
        <v>33.121000000000002</v>
      </c>
      <c r="U496">
        <v>123.389</v>
      </c>
      <c r="V496">
        <v>16.952999999999999</v>
      </c>
      <c r="W496">
        <v>178.66300000000001</v>
      </c>
      <c r="Y496" t="str">
        <f t="shared" si="211"/>
        <v>群馬県</v>
      </c>
      <c r="Z496" t="str">
        <f t="shared" si="212"/>
        <v>群馬県前橋市</v>
      </c>
      <c r="AA496" s="159">
        <f t="shared" si="213"/>
        <v>2088.8649999999998</v>
      </c>
      <c r="AB496" s="159">
        <f t="shared" si="214"/>
        <v>3581.8180000000002</v>
      </c>
      <c r="AC496" s="159">
        <f t="shared" si="215"/>
        <v>2.1669999999999998</v>
      </c>
      <c r="AD496" s="159">
        <f t="shared" si="216"/>
        <v>100.32299999999999</v>
      </c>
      <c r="AE496" s="159">
        <f t="shared" si="217"/>
        <v>179.035</v>
      </c>
      <c r="AF496" s="159">
        <f t="shared" si="218"/>
        <v>33.121000000000002</v>
      </c>
      <c r="AG496" s="159">
        <f t="shared" si="219"/>
        <v>123.389</v>
      </c>
      <c r="AH496" s="160">
        <f t="shared" si="220"/>
        <v>6108.7180000000008</v>
      </c>
      <c r="AI496" s="135">
        <f t="shared" si="221"/>
        <v>0.34194817963441748</v>
      </c>
      <c r="AJ496" s="135">
        <f t="shared" si="222"/>
        <v>0.58634528554109056</v>
      </c>
      <c r="AK496" s="135">
        <f t="shared" si="223"/>
        <v>3.5473891575941129E-4</v>
      </c>
      <c r="AL496" s="135">
        <f t="shared" si="224"/>
        <v>1.6422922125395211E-2</v>
      </c>
      <c r="AM496" s="135">
        <f t="shared" si="225"/>
        <v>2.9308113420851965E-2</v>
      </c>
      <c r="AN496" s="135">
        <f t="shared" si="226"/>
        <v>5.4219232251349623E-3</v>
      </c>
      <c r="AO496" s="135">
        <f t="shared" si="227"/>
        <v>2.0198837137350257E-2</v>
      </c>
      <c r="AP496" s="159">
        <f>IFERROR(VLOOKUP(A496,人口!$A$2:$E$1748,5,0),0)</f>
        <v>336115</v>
      </c>
      <c r="AQ496" s="159">
        <f t="shared" si="202"/>
        <v>0</v>
      </c>
      <c r="AR496" s="159">
        <f t="shared" si="203"/>
        <v>0</v>
      </c>
      <c r="AS496" s="159">
        <f t="shared" si="204"/>
        <v>0</v>
      </c>
      <c r="AT496" s="159">
        <f t="shared" si="205"/>
        <v>0</v>
      </c>
      <c r="AU496" s="159">
        <f t="shared" si="206"/>
        <v>0</v>
      </c>
      <c r="AV496" s="159">
        <f t="shared" si="207"/>
        <v>1</v>
      </c>
      <c r="AW496" s="159">
        <f t="shared" si="208"/>
        <v>0</v>
      </c>
      <c r="AX496" s="159">
        <f t="shared" si="228"/>
        <v>0</v>
      </c>
      <c r="AY496" s="159" t="str">
        <f t="shared" si="229"/>
        <v>20万～50万人未満の市町村平均</v>
      </c>
      <c r="AZ496" s="159"/>
    </row>
    <row r="497" spans="1:52" x14ac:dyDescent="0.3">
      <c r="A497" t="str">
        <f t="shared" si="209"/>
        <v>10202</v>
      </c>
      <c r="B497" s="158" t="str">
        <f t="shared" si="210"/>
        <v>010202</v>
      </c>
      <c r="C497">
        <v>10</v>
      </c>
      <c r="D497" t="s">
        <v>37</v>
      </c>
      <c r="E497">
        <v>10202</v>
      </c>
      <c r="F497" t="s">
        <v>134</v>
      </c>
      <c r="G497">
        <v>1489.9590000000001</v>
      </c>
      <c r="H497">
        <v>1633.673</v>
      </c>
      <c r="I497">
        <v>2102.4409999999998</v>
      </c>
      <c r="J497">
        <v>2286.9409999999998</v>
      </c>
      <c r="K497">
        <v>46.8</v>
      </c>
      <c r="L497">
        <v>81.924000000000007</v>
      </c>
      <c r="M497">
        <v>28.751000000000001</v>
      </c>
      <c r="N497">
        <v>185.08500000000001</v>
      </c>
      <c r="O497">
        <v>0.96099999999999997</v>
      </c>
      <c r="P497">
        <v>0</v>
      </c>
      <c r="Q497">
        <v>0</v>
      </c>
      <c r="R497">
        <v>8.5429999999999993</v>
      </c>
      <c r="S497">
        <v>0</v>
      </c>
      <c r="T497">
        <v>0</v>
      </c>
      <c r="U497">
        <v>52.384999999999998</v>
      </c>
      <c r="V497">
        <v>17.64</v>
      </c>
      <c r="W497">
        <v>177.30099999999999</v>
      </c>
      <c r="Y497" t="str">
        <f t="shared" si="211"/>
        <v>群馬県</v>
      </c>
      <c r="Z497" t="str">
        <f t="shared" si="212"/>
        <v>群馬県高崎市</v>
      </c>
      <c r="AA497" s="159">
        <f t="shared" si="213"/>
        <v>2102.4409999999998</v>
      </c>
      <c r="AB497" s="159">
        <f t="shared" si="214"/>
        <v>2286.9409999999998</v>
      </c>
      <c r="AC497" s="159">
        <f t="shared" si="215"/>
        <v>81.924000000000007</v>
      </c>
      <c r="AD497" s="159">
        <f t="shared" si="216"/>
        <v>185.08500000000001</v>
      </c>
      <c r="AE497" s="159">
        <f t="shared" si="217"/>
        <v>0</v>
      </c>
      <c r="AF497" s="159">
        <f t="shared" si="218"/>
        <v>0</v>
      </c>
      <c r="AG497" s="159">
        <f t="shared" si="219"/>
        <v>52.384999999999998</v>
      </c>
      <c r="AH497" s="160">
        <f t="shared" si="220"/>
        <v>4708.7759999999998</v>
      </c>
      <c r="AI497" s="135">
        <f t="shared" si="221"/>
        <v>0.4464941632390243</v>
      </c>
      <c r="AJ497" s="135">
        <f t="shared" si="222"/>
        <v>0.48567632013075157</v>
      </c>
      <c r="AK497" s="135">
        <f t="shared" si="223"/>
        <v>1.7398151876411198E-2</v>
      </c>
      <c r="AL497" s="135">
        <f t="shared" si="224"/>
        <v>3.930639299894495E-2</v>
      </c>
      <c r="AM497" s="135">
        <f t="shared" si="225"/>
        <v>0</v>
      </c>
      <c r="AN497" s="135">
        <f t="shared" si="226"/>
        <v>0</v>
      </c>
      <c r="AO497" s="135">
        <f t="shared" si="227"/>
        <v>1.1124971754867931E-2</v>
      </c>
      <c r="AP497" s="159">
        <f>IFERROR(VLOOKUP(A497,人口!$A$2:$E$1748,5,0),0)</f>
        <v>373114</v>
      </c>
      <c r="AQ497" s="159">
        <f t="shared" si="202"/>
        <v>0</v>
      </c>
      <c r="AR497" s="159">
        <f t="shared" si="203"/>
        <v>0</v>
      </c>
      <c r="AS497" s="159">
        <f t="shared" si="204"/>
        <v>0</v>
      </c>
      <c r="AT497" s="159">
        <f t="shared" si="205"/>
        <v>0</v>
      </c>
      <c r="AU497" s="159">
        <f t="shared" si="206"/>
        <v>0</v>
      </c>
      <c r="AV497" s="159">
        <f t="shared" si="207"/>
        <v>1</v>
      </c>
      <c r="AW497" s="159">
        <f t="shared" si="208"/>
        <v>0</v>
      </c>
      <c r="AX497" s="159">
        <f t="shared" si="228"/>
        <v>0</v>
      </c>
      <c r="AY497" s="159" t="str">
        <f t="shared" si="229"/>
        <v>20万～50万人未満の市町村平均</v>
      </c>
      <c r="AZ497" s="159"/>
    </row>
    <row r="498" spans="1:52" x14ac:dyDescent="0.3">
      <c r="A498" t="str">
        <f t="shared" si="209"/>
        <v>10203</v>
      </c>
      <c r="B498" s="158" t="str">
        <f t="shared" si="210"/>
        <v>010203</v>
      </c>
      <c r="C498">
        <v>10</v>
      </c>
      <c r="D498" t="s">
        <v>37</v>
      </c>
      <c r="E498">
        <v>10203</v>
      </c>
      <c r="F498" t="s">
        <v>202</v>
      </c>
      <c r="G498">
        <v>539.24</v>
      </c>
      <c r="H498">
        <v>406.31400000000002</v>
      </c>
      <c r="I498">
        <v>769.72199999999998</v>
      </c>
      <c r="J498">
        <v>575.48</v>
      </c>
      <c r="K498">
        <v>44</v>
      </c>
      <c r="L498">
        <v>89.603999999999999</v>
      </c>
      <c r="M498">
        <v>17.622</v>
      </c>
      <c r="N498">
        <v>104.68899999999999</v>
      </c>
      <c r="O498">
        <v>0</v>
      </c>
      <c r="P498">
        <v>5.2329999999999997</v>
      </c>
      <c r="Q498">
        <v>1.66</v>
      </c>
      <c r="R498">
        <v>3.2170000000000001</v>
      </c>
      <c r="S498">
        <v>35.982999999999997</v>
      </c>
      <c r="T498">
        <v>10.177</v>
      </c>
      <c r="U498">
        <v>19.728999999999999</v>
      </c>
      <c r="V498">
        <v>5.907</v>
      </c>
      <c r="W498">
        <v>68.894000000000005</v>
      </c>
      <c r="Y498" t="str">
        <f t="shared" si="211"/>
        <v>群馬県</v>
      </c>
      <c r="Z498" t="str">
        <f t="shared" si="212"/>
        <v>群馬県桐生市</v>
      </c>
      <c r="AA498" s="159">
        <f t="shared" si="213"/>
        <v>769.72199999999998</v>
      </c>
      <c r="AB498" s="159">
        <f t="shared" si="214"/>
        <v>575.48</v>
      </c>
      <c r="AC498" s="159">
        <f t="shared" si="215"/>
        <v>89.603999999999999</v>
      </c>
      <c r="AD498" s="159">
        <f t="shared" si="216"/>
        <v>104.68899999999999</v>
      </c>
      <c r="AE498" s="159">
        <f t="shared" si="217"/>
        <v>35.982999999999997</v>
      </c>
      <c r="AF498" s="159">
        <f t="shared" si="218"/>
        <v>10.177</v>
      </c>
      <c r="AG498" s="159">
        <f t="shared" si="219"/>
        <v>19.728999999999999</v>
      </c>
      <c r="AH498" s="160">
        <f t="shared" si="220"/>
        <v>1605.384</v>
      </c>
      <c r="AI498" s="135">
        <f t="shared" si="221"/>
        <v>0.47946285748456441</v>
      </c>
      <c r="AJ498" s="135">
        <f t="shared" si="222"/>
        <v>0.35846875264734168</v>
      </c>
      <c r="AK498" s="135">
        <f t="shared" si="223"/>
        <v>5.5814683589720589E-2</v>
      </c>
      <c r="AL498" s="135">
        <f t="shared" si="224"/>
        <v>6.5211189347844492E-2</v>
      </c>
      <c r="AM498" s="135">
        <f t="shared" si="225"/>
        <v>2.2413952051347216E-2</v>
      </c>
      <c r="AN498" s="135">
        <f t="shared" si="226"/>
        <v>6.3392932781191286E-3</v>
      </c>
      <c r="AO498" s="135">
        <f t="shared" si="227"/>
        <v>1.2289271601062425E-2</v>
      </c>
      <c r="AP498" s="159">
        <f>IFERROR(VLOOKUP(A498,人口!$A$2:$E$1748,5,0),0)</f>
        <v>110122</v>
      </c>
      <c r="AQ498" s="159">
        <f t="shared" si="202"/>
        <v>0</v>
      </c>
      <c r="AR498" s="159">
        <f t="shared" si="203"/>
        <v>0</v>
      </c>
      <c r="AS498" s="159">
        <f t="shared" si="204"/>
        <v>0</v>
      </c>
      <c r="AT498" s="159">
        <f t="shared" si="205"/>
        <v>0</v>
      </c>
      <c r="AU498" s="159">
        <f t="shared" si="206"/>
        <v>1</v>
      </c>
      <c r="AV498" s="159">
        <f t="shared" si="207"/>
        <v>0</v>
      </c>
      <c r="AW498" s="159">
        <f t="shared" si="208"/>
        <v>0</v>
      </c>
      <c r="AX498" s="159">
        <f t="shared" si="228"/>
        <v>0</v>
      </c>
      <c r="AY498" s="159" t="str">
        <f t="shared" si="229"/>
        <v>10万～20万人未満の市町村平均</v>
      </c>
      <c r="AZ498" s="159"/>
    </row>
    <row r="499" spans="1:52" x14ac:dyDescent="0.3">
      <c r="A499" t="str">
        <f t="shared" si="209"/>
        <v>10204</v>
      </c>
      <c r="B499" s="158" t="str">
        <f t="shared" si="210"/>
        <v>010204</v>
      </c>
      <c r="C499">
        <v>10</v>
      </c>
      <c r="D499" t="s">
        <v>37</v>
      </c>
      <c r="E499">
        <v>10204</v>
      </c>
      <c r="F499" t="s">
        <v>263</v>
      </c>
      <c r="G499">
        <v>986.93</v>
      </c>
      <c r="H499">
        <v>1233.8389999999999</v>
      </c>
      <c r="I499">
        <v>1406.0070000000001</v>
      </c>
      <c r="J499">
        <v>1745.203</v>
      </c>
      <c r="K499">
        <v>0</v>
      </c>
      <c r="L499">
        <v>0</v>
      </c>
      <c r="M499">
        <v>0</v>
      </c>
      <c r="N499">
        <v>0</v>
      </c>
      <c r="O499">
        <v>0</v>
      </c>
      <c r="P499">
        <v>0</v>
      </c>
      <c r="Q499">
        <v>0</v>
      </c>
      <c r="R499">
        <v>0</v>
      </c>
      <c r="S499">
        <v>0</v>
      </c>
      <c r="T499">
        <v>0</v>
      </c>
      <c r="U499">
        <v>0</v>
      </c>
      <c r="V499">
        <v>10.432</v>
      </c>
      <c r="W499">
        <v>108.631</v>
      </c>
      <c r="Y499" t="str">
        <f t="shared" si="211"/>
        <v>群馬県</v>
      </c>
      <c r="Z499" t="str">
        <f t="shared" si="212"/>
        <v>群馬県伊勢崎市</v>
      </c>
      <c r="AA499" s="159">
        <f t="shared" si="213"/>
        <v>1406.0070000000001</v>
      </c>
      <c r="AB499" s="159">
        <f t="shared" si="214"/>
        <v>1745.203</v>
      </c>
      <c r="AC499" s="159">
        <f t="shared" si="215"/>
        <v>0</v>
      </c>
      <c r="AD499" s="159">
        <f t="shared" si="216"/>
        <v>0</v>
      </c>
      <c r="AE499" s="159">
        <f t="shared" si="217"/>
        <v>0</v>
      </c>
      <c r="AF499" s="159">
        <f t="shared" si="218"/>
        <v>0</v>
      </c>
      <c r="AG499" s="159">
        <f t="shared" si="219"/>
        <v>0</v>
      </c>
      <c r="AH499" s="160">
        <f t="shared" si="220"/>
        <v>3151.21</v>
      </c>
      <c r="AI499" s="135">
        <f t="shared" si="221"/>
        <v>0.44618003877875484</v>
      </c>
      <c r="AJ499" s="135">
        <f t="shared" si="222"/>
        <v>0.55381996122124511</v>
      </c>
      <c r="AK499" s="135">
        <f t="shared" si="223"/>
        <v>0</v>
      </c>
      <c r="AL499" s="135">
        <f t="shared" si="224"/>
        <v>0</v>
      </c>
      <c r="AM499" s="135">
        <f t="shared" si="225"/>
        <v>0</v>
      </c>
      <c r="AN499" s="135">
        <f t="shared" si="226"/>
        <v>0</v>
      </c>
      <c r="AO499" s="135">
        <f t="shared" si="227"/>
        <v>0</v>
      </c>
      <c r="AP499" s="159">
        <f>IFERROR(VLOOKUP(A499,人口!$A$2:$E$1748,5,0),0)</f>
        <v>213366</v>
      </c>
      <c r="AQ499" s="159">
        <f t="shared" si="202"/>
        <v>0</v>
      </c>
      <c r="AR499" s="159">
        <f t="shared" si="203"/>
        <v>0</v>
      </c>
      <c r="AS499" s="159">
        <f t="shared" si="204"/>
        <v>0</v>
      </c>
      <c r="AT499" s="159">
        <f t="shared" si="205"/>
        <v>0</v>
      </c>
      <c r="AU499" s="159">
        <f t="shared" si="206"/>
        <v>0</v>
      </c>
      <c r="AV499" s="159">
        <f t="shared" si="207"/>
        <v>1</v>
      </c>
      <c r="AW499" s="159">
        <f t="shared" si="208"/>
        <v>0</v>
      </c>
      <c r="AX499" s="159">
        <f t="shared" si="228"/>
        <v>0</v>
      </c>
      <c r="AY499" s="159" t="str">
        <f t="shared" si="229"/>
        <v>20万～50万人未満の市町村平均</v>
      </c>
      <c r="AZ499" s="159"/>
    </row>
    <row r="500" spans="1:52" x14ac:dyDescent="0.3">
      <c r="A500" t="str">
        <f t="shared" si="209"/>
        <v>10205</v>
      </c>
      <c r="B500" s="158" t="str">
        <f t="shared" si="210"/>
        <v>010205</v>
      </c>
      <c r="C500">
        <v>10</v>
      </c>
      <c r="D500" t="s">
        <v>37</v>
      </c>
      <c r="E500">
        <v>10205</v>
      </c>
      <c r="F500" t="s">
        <v>314</v>
      </c>
      <c r="G500">
        <v>1132.9390000000001</v>
      </c>
      <c r="H500">
        <v>1580.191</v>
      </c>
      <c r="I500">
        <v>1596.4269999999999</v>
      </c>
      <c r="J500">
        <v>2212.7570000000001</v>
      </c>
      <c r="K500">
        <v>0</v>
      </c>
      <c r="L500">
        <v>0</v>
      </c>
      <c r="M500">
        <v>0</v>
      </c>
      <c r="N500">
        <v>0</v>
      </c>
      <c r="O500">
        <v>0</v>
      </c>
      <c r="P500">
        <v>0</v>
      </c>
      <c r="Q500">
        <v>0</v>
      </c>
      <c r="R500">
        <v>0</v>
      </c>
      <c r="S500">
        <v>0</v>
      </c>
      <c r="T500">
        <v>0</v>
      </c>
      <c r="U500">
        <v>0</v>
      </c>
      <c r="V500">
        <v>11.337999999999999</v>
      </c>
      <c r="W500">
        <v>124.774</v>
      </c>
      <c r="Y500" t="str">
        <f t="shared" si="211"/>
        <v>群馬県</v>
      </c>
      <c r="Z500" t="str">
        <f t="shared" si="212"/>
        <v>群馬県太田市</v>
      </c>
      <c r="AA500" s="159">
        <f t="shared" si="213"/>
        <v>1596.4269999999999</v>
      </c>
      <c r="AB500" s="159">
        <f t="shared" si="214"/>
        <v>2212.7570000000001</v>
      </c>
      <c r="AC500" s="159">
        <f t="shared" si="215"/>
        <v>0</v>
      </c>
      <c r="AD500" s="159">
        <f t="shared" si="216"/>
        <v>0</v>
      </c>
      <c r="AE500" s="159">
        <f t="shared" si="217"/>
        <v>0</v>
      </c>
      <c r="AF500" s="159">
        <f t="shared" si="218"/>
        <v>0</v>
      </c>
      <c r="AG500" s="159">
        <f t="shared" si="219"/>
        <v>0</v>
      </c>
      <c r="AH500" s="160">
        <f t="shared" si="220"/>
        <v>3809.1840000000002</v>
      </c>
      <c r="AI500" s="135">
        <f t="shared" si="221"/>
        <v>0.41909947117282859</v>
      </c>
      <c r="AJ500" s="135">
        <f t="shared" si="222"/>
        <v>0.58090052882717136</v>
      </c>
      <c r="AK500" s="135">
        <f t="shared" si="223"/>
        <v>0</v>
      </c>
      <c r="AL500" s="135">
        <f t="shared" si="224"/>
        <v>0</v>
      </c>
      <c r="AM500" s="135">
        <f t="shared" si="225"/>
        <v>0</v>
      </c>
      <c r="AN500" s="135">
        <f t="shared" si="226"/>
        <v>0</v>
      </c>
      <c r="AO500" s="135">
        <f t="shared" si="227"/>
        <v>0</v>
      </c>
      <c r="AP500" s="159">
        <f>IFERROR(VLOOKUP(A500,人口!$A$2:$E$1748,5,0),0)</f>
        <v>224415</v>
      </c>
      <c r="AQ500" s="159">
        <f t="shared" si="202"/>
        <v>0</v>
      </c>
      <c r="AR500" s="159">
        <f t="shared" si="203"/>
        <v>0</v>
      </c>
      <c r="AS500" s="159">
        <f t="shared" si="204"/>
        <v>0</v>
      </c>
      <c r="AT500" s="159">
        <f t="shared" si="205"/>
        <v>0</v>
      </c>
      <c r="AU500" s="159">
        <f t="shared" si="206"/>
        <v>0</v>
      </c>
      <c r="AV500" s="159">
        <f t="shared" si="207"/>
        <v>1</v>
      </c>
      <c r="AW500" s="159">
        <f t="shared" si="208"/>
        <v>0</v>
      </c>
      <c r="AX500" s="159">
        <f t="shared" si="228"/>
        <v>0</v>
      </c>
      <c r="AY500" s="159" t="str">
        <f t="shared" si="229"/>
        <v>20万～50万人未満の市町村平均</v>
      </c>
      <c r="AZ500" s="159"/>
    </row>
    <row r="501" spans="1:52" x14ac:dyDescent="0.3">
      <c r="A501" t="str">
        <f t="shared" si="209"/>
        <v>10206</v>
      </c>
      <c r="B501" s="158" t="str">
        <f t="shared" si="210"/>
        <v>010206</v>
      </c>
      <c r="C501">
        <v>10</v>
      </c>
      <c r="D501" t="s">
        <v>37</v>
      </c>
      <c r="E501">
        <v>10206</v>
      </c>
      <c r="F501" t="s">
        <v>366</v>
      </c>
      <c r="G501">
        <v>309.24299999999999</v>
      </c>
      <c r="H501">
        <v>954.52499999999998</v>
      </c>
      <c r="I501">
        <v>445.83</v>
      </c>
      <c r="J501">
        <v>1367.9749999999999</v>
      </c>
      <c r="K501">
        <v>128.5</v>
      </c>
      <c r="L501">
        <v>252.816</v>
      </c>
      <c r="M501">
        <v>61.094000000000001</v>
      </c>
      <c r="N501">
        <v>354.94</v>
      </c>
      <c r="O501">
        <v>0</v>
      </c>
      <c r="P501">
        <v>0</v>
      </c>
      <c r="Q501">
        <v>3.4000000000000002E-2</v>
      </c>
      <c r="R501">
        <v>2.968</v>
      </c>
      <c r="S501">
        <v>0</v>
      </c>
      <c r="T501">
        <v>0.20899999999999999</v>
      </c>
      <c r="U501">
        <v>18.202000000000002</v>
      </c>
      <c r="V501">
        <v>3.3090000000000002</v>
      </c>
      <c r="W501">
        <v>33.932000000000002</v>
      </c>
      <c r="Y501" t="str">
        <f t="shared" si="211"/>
        <v>群馬県</v>
      </c>
      <c r="Z501" t="str">
        <f t="shared" si="212"/>
        <v>群馬県沼田市</v>
      </c>
      <c r="AA501" s="159">
        <f t="shared" si="213"/>
        <v>445.83</v>
      </c>
      <c r="AB501" s="159">
        <f t="shared" si="214"/>
        <v>1367.9749999999999</v>
      </c>
      <c r="AC501" s="159">
        <f t="shared" si="215"/>
        <v>252.816</v>
      </c>
      <c r="AD501" s="159">
        <f t="shared" si="216"/>
        <v>354.94</v>
      </c>
      <c r="AE501" s="159">
        <f t="shared" si="217"/>
        <v>0</v>
      </c>
      <c r="AF501" s="159">
        <f t="shared" si="218"/>
        <v>0.20899999999999999</v>
      </c>
      <c r="AG501" s="159">
        <f t="shared" si="219"/>
        <v>18.202000000000002</v>
      </c>
      <c r="AH501" s="160">
        <f t="shared" si="220"/>
        <v>2439.9719999999998</v>
      </c>
      <c r="AI501" s="135">
        <f t="shared" si="221"/>
        <v>0.18271930989372009</v>
      </c>
      <c r="AJ501" s="135">
        <f t="shared" si="222"/>
        <v>0.56065192551389931</v>
      </c>
      <c r="AK501" s="135">
        <f t="shared" si="223"/>
        <v>0.10361430377069902</v>
      </c>
      <c r="AL501" s="135">
        <f t="shared" si="224"/>
        <v>0.14546888242979839</v>
      </c>
      <c r="AM501" s="135">
        <f t="shared" si="225"/>
        <v>0</v>
      </c>
      <c r="AN501" s="135">
        <f t="shared" si="226"/>
        <v>8.5656720650892715E-5</v>
      </c>
      <c r="AO501" s="135">
        <f t="shared" si="227"/>
        <v>7.4599216712322941E-3</v>
      </c>
      <c r="AP501" s="159">
        <f>IFERROR(VLOOKUP(A501,人口!$A$2:$E$1748,5,0),0)</f>
        <v>47381</v>
      </c>
      <c r="AQ501" s="159">
        <f t="shared" si="202"/>
        <v>0</v>
      </c>
      <c r="AR501" s="159">
        <f t="shared" si="203"/>
        <v>0</v>
      </c>
      <c r="AS501" s="159">
        <f t="shared" si="204"/>
        <v>0</v>
      </c>
      <c r="AT501" s="159">
        <f t="shared" si="205"/>
        <v>1</v>
      </c>
      <c r="AU501" s="159">
        <f t="shared" si="206"/>
        <v>0</v>
      </c>
      <c r="AV501" s="159">
        <f t="shared" si="207"/>
        <v>0</v>
      </c>
      <c r="AW501" s="159">
        <f t="shared" si="208"/>
        <v>0</v>
      </c>
      <c r="AX501" s="159">
        <f t="shared" si="228"/>
        <v>0</v>
      </c>
      <c r="AY501" s="159" t="str">
        <f t="shared" si="229"/>
        <v>3万～10万人未満の市町村平均</v>
      </c>
      <c r="AZ501" s="159"/>
    </row>
    <row r="502" spans="1:52" x14ac:dyDescent="0.3">
      <c r="A502" t="str">
        <f t="shared" si="209"/>
        <v>10207</v>
      </c>
      <c r="B502" s="158" t="str">
        <f t="shared" si="210"/>
        <v>010207</v>
      </c>
      <c r="C502">
        <v>10</v>
      </c>
      <c r="D502" t="s">
        <v>37</v>
      </c>
      <c r="E502">
        <v>10207</v>
      </c>
      <c r="F502" t="s">
        <v>417</v>
      </c>
      <c r="G502">
        <v>369.858</v>
      </c>
      <c r="H502">
        <v>313.2</v>
      </c>
      <c r="I502">
        <v>524.31899999999996</v>
      </c>
      <c r="J502">
        <v>440.55599999999998</v>
      </c>
      <c r="K502">
        <v>0</v>
      </c>
      <c r="L502">
        <v>0</v>
      </c>
      <c r="M502">
        <v>0</v>
      </c>
      <c r="N502">
        <v>0</v>
      </c>
      <c r="O502">
        <v>7.8E-2</v>
      </c>
      <c r="P502">
        <v>0</v>
      </c>
      <c r="Q502">
        <v>0</v>
      </c>
      <c r="R502">
        <v>0</v>
      </c>
      <c r="S502">
        <v>0</v>
      </c>
      <c r="T502">
        <v>0</v>
      </c>
      <c r="U502">
        <v>0</v>
      </c>
      <c r="V502">
        <v>4.0659999999999998</v>
      </c>
      <c r="W502">
        <v>40.529000000000003</v>
      </c>
      <c r="Y502" t="str">
        <f t="shared" si="211"/>
        <v>群馬県</v>
      </c>
      <c r="Z502" t="str">
        <f t="shared" si="212"/>
        <v>群馬県館林市</v>
      </c>
      <c r="AA502" s="159">
        <f t="shared" si="213"/>
        <v>524.31899999999996</v>
      </c>
      <c r="AB502" s="159">
        <f t="shared" si="214"/>
        <v>440.55599999999998</v>
      </c>
      <c r="AC502" s="159">
        <f t="shared" si="215"/>
        <v>0</v>
      </c>
      <c r="AD502" s="159">
        <f t="shared" si="216"/>
        <v>0</v>
      </c>
      <c r="AE502" s="159">
        <f t="shared" si="217"/>
        <v>0</v>
      </c>
      <c r="AF502" s="159">
        <f t="shared" si="218"/>
        <v>0</v>
      </c>
      <c r="AG502" s="159">
        <f t="shared" si="219"/>
        <v>0</v>
      </c>
      <c r="AH502" s="160">
        <f t="shared" si="220"/>
        <v>964.875</v>
      </c>
      <c r="AI502" s="135">
        <f t="shared" si="221"/>
        <v>0.54340614069179938</v>
      </c>
      <c r="AJ502" s="135">
        <f t="shared" si="222"/>
        <v>0.45659385930820051</v>
      </c>
      <c r="AK502" s="135">
        <f t="shared" si="223"/>
        <v>0</v>
      </c>
      <c r="AL502" s="135">
        <f t="shared" si="224"/>
        <v>0</v>
      </c>
      <c r="AM502" s="135">
        <f t="shared" si="225"/>
        <v>0</v>
      </c>
      <c r="AN502" s="135">
        <f t="shared" si="226"/>
        <v>0</v>
      </c>
      <c r="AO502" s="135">
        <f t="shared" si="227"/>
        <v>0</v>
      </c>
      <c r="AP502" s="159">
        <f>IFERROR(VLOOKUP(A502,人口!$A$2:$E$1748,5,0),0)</f>
        <v>75812</v>
      </c>
      <c r="AQ502" s="159">
        <f t="shared" si="202"/>
        <v>0</v>
      </c>
      <c r="AR502" s="159">
        <f t="shared" si="203"/>
        <v>0</v>
      </c>
      <c r="AS502" s="159">
        <f t="shared" si="204"/>
        <v>0</v>
      </c>
      <c r="AT502" s="159">
        <f t="shared" si="205"/>
        <v>1</v>
      </c>
      <c r="AU502" s="159">
        <f t="shared" si="206"/>
        <v>0</v>
      </c>
      <c r="AV502" s="159">
        <f t="shared" si="207"/>
        <v>0</v>
      </c>
      <c r="AW502" s="159">
        <f t="shared" si="208"/>
        <v>0</v>
      </c>
      <c r="AX502" s="159">
        <f t="shared" si="228"/>
        <v>0</v>
      </c>
      <c r="AY502" s="159" t="str">
        <f t="shared" si="229"/>
        <v>3万～10万人未満の市町村平均</v>
      </c>
      <c r="AZ502" s="159"/>
    </row>
    <row r="503" spans="1:52" x14ac:dyDescent="0.3">
      <c r="A503" t="str">
        <f t="shared" si="209"/>
        <v>10208</v>
      </c>
      <c r="B503" s="158" t="str">
        <f t="shared" si="210"/>
        <v>010208</v>
      </c>
      <c r="C503">
        <v>10</v>
      </c>
      <c r="D503" t="s">
        <v>37</v>
      </c>
      <c r="E503">
        <v>10208</v>
      </c>
      <c r="F503" t="s">
        <v>472</v>
      </c>
      <c r="G503">
        <v>464.89100000000002</v>
      </c>
      <c r="H503">
        <v>865.101</v>
      </c>
      <c r="I503">
        <v>666.125</v>
      </c>
      <c r="J503">
        <v>1231.057</v>
      </c>
      <c r="K503">
        <v>71.599999999999994</v>
      </c>
      <c r="L503">
        <v>139.28700000000001</v>
      </c>
      <c r="M503">
        <v>23.46</v>
      </c>
      <c r="N503">
        <v>138.893</v>
      </c>
      <c r="O503">
        <v>0</v>
      </c>
      <c r="P503">
        <v>0</v>
      </c>
      <c r="Q503">
        <v>9.1999999999999998E-2</v>
      </c>
      <c r="R503">
        <v>15.433999999999999</v>
      </c>
      <c r="S503">
        <v>0</v>
      </c>
      <c r="T503">
        <v>0.56100000000000005</v>
      </c>
      <c r="U503">
        <v>94.644000000000005</v>
      </c>
      <c r="V503">
        <v>5.375</v>
      </c>
      <c r="W503">
        <v>52.509</v>
      </c>
      <c r="Y503" t="str">
        <f t="shared" si="211"/>
        <v>群馬県</v>
      </c>
      <c r="Z503" t="str">
        <f t="shared" si="212"/>
        <v>群馬県渋川市</v>
      </c>
      <c r="AA503" s="159">
        <f t="shared" si="213"/>
        <v>666.125</v>
      </c>
      <c r="AB503" s="159">
        <f t="shared" si="214"/>
        <v>1231.057</v>
      </c>
      <c r="AC503" s="159">
        <f t="shared" si="215"/>
        <v>139.28700000000001</v>
      </c>
      <c r="AD503" s="159">
        <f t="shared" si="216"/>
        <v>138.893</v>
      </c>
      <c r="AE503" s="159">
        <f t="shared" si="217"/>
        <v>0</v>
      </c>
      <c r="AF503" s="159">
        <f t="shared" si="218"/>
        <v>0.56100000000000005</v>
      </c>
      <c r="AG503" s="159">
        <f t="shared" si="219"/>
        <v>94.644000000000005</v>
      </c>
      <c r="AH503" s="160">
        <f t="shared" si="220"/>
        <v>2270.567</v>
      </c>
      <c r="AI503" s="135">
        <f t="shared" si="221"/>
        <v>0.29337385771923929</v>
      </c>
      <c r="AJ503" s="135">
        <f t="shared" si="222"/>
        <v>0.54218043334550359</v>
      </c>
      <c r="AK503" s="135">
        <f t="shared" si="223"/>
        <v>6.1344589258982452E-2</v>
      </c>
      <c r="AL503" s="135">
        <f t="shared" si="224"/>
        <v>6.1171064320057499E-2</v>
      </c>
      <c r="AM503" s="135">
        <f t="shared" si="225"/>
        <v>0</v>
      </c>
      <c r="AN503" s="135">
        <f t="shared" si="226"/>
        <v>2.4707484958602855E-4</v>
      </c>
      <c r="AO503" s="135">
        <f t="shared" si="227"/>
        <v>4.1682980506631162E-2</v>
      </c>
      <c r="AP503" s="159">
        <f>IFERROR(VLOOKUP(A503,人口!$A$2:$E$1748,5,0),0)</f>
        <v>76853</v>
      </c>
      <c r="AQ503" s="159">
        <f t="shared" si="202"/>
        <v>0</v>
      </c>
      <c r="AR503" s="159">
        <f t="shared" si="203"/>
        <v>0</v>
      </c>
      <c r="AS503" s="159">
        <f t="shared" si="204"/>
        <v>0</v>
      </c>
      <c r="AT503" s="159">
        <f t="shared" si="205"/>
        <v>1</v>
      </c>
      <c r="AU503" s="159">
        <f t="shared" si="206"/>
        <v>0</v>
      </c>
      <c r="AV503" s="159">
        <f t="shared" si="207"/>
        <v>0</v>
      </c>
      <c r="AW503" s="159">
        <f t="shared" si="208"/>
        <v>0</v>
      </c>
      <c r="AX503" s="159">
        <f t="shared" si="228"/>
        <v>0</v>
      </c>
      <c r="AY503" s="159" t="str">
        <f t="shared" si="229"/>
        <v>3万～10万人未満の市町村平均</v>
      </c>
      <c r="AZ503" s="159"/>
    </row>
    <row r="504" spans="1:52" x14ac:dyDescent="0.3">
      <c r="A504" t="str">
        <f t="shared" si="209"/>
        <v>10209</v>
      </c>
      <c r="B504" s="158" t="str">
        <f t="shared" si="210"/>
        <v>010209</v>
      </c>
      <c r="C504">
        <v>10</v>
      </c>
      <c r="D504" t="s">
        <v>37</v>
      </c>
      <c r="E504">
        <v>10209</v>
      </c>
      <c r="F504" t="s">
        <v>525</v>
      </c>
      <c r="G504">
        <v>348.90499999999997</v>
      </c>
      <c r="H504">
        <v>455.25299999999999</v>
      </c>
      <c r="I504">
        <v>495.274</v>
      </c>
      <c r="J504">
        <v>641.702</v>
      </c>
      <c r="K504">
        <v>0</v>
      </c>
      <c r="L504">
        <v>0</v>
      </c>
      <c r="M504">
        <v>1.2290000000000001</v>
      </c>
      <c r="N504">
        <v>6.7110000000000003</v>
      </c>
      <c r="O504">
        <v>0</v>
      </c>
      <c r="P504">
        <v>0</v>
      </c>
      <c r="Q504">
        <v>0</v>
      </c>
      <c r="R504">
        <v>0</v>
      </c>
      <c r="S504">
        <v>0</v>
      </c>
      <c r="T504">
        <v>0</v>
      </c>
      <c r="U504">
        <v>0</v>
      </c>
      <c r="V504">
        <v>3.78</v>
      </c>
      <c r="W504">
        <v>41.386000000000003</v>
      </c>
      <c r="Y504" t="str">
        <f t="shared" si="211"/>
        <v>群馬県</v>
      </c>
      <c r="Z504" t="str">
        <f t="shared" si="212"/>
        <v>群馬県藤岡市</v>
      </c>
      <c r="AA504" s="159">
        <f t="shared" si="213"/>
        <v>495.274</v>
      </c>
      <c r="AB504" s="159">
        <f t="shared" si="214"/>
        <v>641.702</v>
      </c>
      <c r="AC504" s="159">
        <f t="shared" si="215"/>
        <v>0</v>
      </c>
      <c r="AD504" s="159">
        <f t="shared" si="216"/>
        <v>6.7110000000000003</v>
      </c>
      <c r="AE504" s="159">
        <f t="shared" si="217"/>
        <v>0</v>
      </c>
      <c r="AF504" s="159">
        <f t="shared" si="218"/>
        <v>0</v>
      </c>
      <c r="AG504" s="159">
        <f t="shared" si="219"/>
        <v>0</v>
      </c>
      <c r="AH504" s="160">
        <f t="shared" si="220"/>
        <v>1143.6870000000001</v>
      </c>
      <c r="AI504" s="135">
        <f t="shared" si="221"/>
        <v>0.43305030134993222</v>
      </c>
      <c r="AJ504" s="135">
        <f t="shared" si="222"/>
        <v>0.56108183445295778</v>
      </c>
      <c r="AK504" s="135">
        <f t="shared" si="223"/>
        <v>0</v>
      </c>
      <c r="AL504" s="135">
        <f t="shared" si="224"/>
        <v>5.8678641971098731E-3</v>
      </c>
      <c r="AM504" s="135">
        <f t="shared" si="225"/>
        <v>0</v>
      </c>
      <c r="AN504" s="135">
        <f t="shared" si="226"/>
        <v>0</v>
      </c>
      <c r="AO504" s="135">
        <f t="shared" si="227"/>
        <v>0</v>
      </c>
      <c r="AP504" s="159">
        <f>IFERROR(VLOOKUP(A504,人口!$A$2:$E$1748,5,0),0)</f>
        <v>65117</v>
      </c>
      <c r="AQ504" s="159">
        <f t="shared" si="202"/>
        <v>0</v>
      </c>
      <c r="AR504" s="159">
        <f t="shared" si="203"/>
        <v>0</v>
      </c>
      <c r="AS504" s="159">
        <f t="shared" si="204"/>
        <v>0</v>
      </c>
      <c r="AT504" s="159">
        <f t="shared" si="205"/>
        <v>1</v>
      </c>
      <c r="AU504" s="159">
        <f t="shared" si="206"/>
        <v>0</v>
      </c>
      <c r="AV504" s="159">
        <f t="shared" si="207"/>
        <v>0</v>
      </c>
      <c r="AW504" s="159">
        <f t="shared" si="208"/>
        <v>0</v>
      </c>
      <c r="AX504" s="159">
        <f t="shared" si="228"/>
        <v>0</v>
      </c>
      <c r="AY504" s="159" t="str">
        <f t="shared" si="229"/>
        <v>3万～10万人未満の市町村平均</v>
      </c>
      <c r="AZ504" s="159"/>
    </row>
    <row r="505" spans="1:52" x14ac:dyDescent="0.3">
      <c r="A505" t="str">
        <f t="shared" si="209"/>
        <v>10210</v>
      </c>
      <c r="B505" s="158" t="str">
        <f t="shared" si="210"/>
        <v>010210</v>
      </c>
      <c r="C505">
        <v>10</v>
      </c>
      <c r="D505" t="s">
        <v>37</v>
      </c>
      <c r="E505">
        <v>10210</v>
      </c>
      <c r="F505" t="s">
        <v>579</v>
      </c>
      <c r="G505">
        <v>298.03800000000001</v>
      </c>
      <c r="H505">
        <v>504.892</v>
      </c>
      <c r="I505">
        <v>419.71600000000001</v>
      </c>
      <c r="J505">
        <v>706.71299999999997</v>
      </c>
      <c r="K505">
        <v>0</v>
      </c>
      <c r="L505">
        <v>0</v>
      </c>
      <c r="M505">
        <v>0.74099999999999999</v>
      </c>
      <c r="N505">
        <v>4.524</v>
      </c>
      <c r="O505">
        <v>0.502</v>
      </c>
      <c r="P505">
        <v>0</v>
      </c>
      <c r="Q505">
        <v>0</v>
      </c>
      <c r="R505">
        <v>0</v>
      </c>
      <c r="S505">
        <v>0</v>
      </c>
      <c r="T505">
        <v>0</v>
      </c>
      <c r="U505">
        <v>0</v>
      </c>
      <c r="V505">
        <v>3.113</v>
      </c>
      <c r="W505">
        <v>33.581000000000003</v>
      </c>
      <c r="Y505" t="str">
        <f t="shared" si="211"/>
        <v>群馬県</v>
      </c>
      <c r="Z505" t="str">
        <f t="shared" si="212"/>
        <v>群馬県富岡市</v>
      </c>
      <c r="AA505" s="159">
        <f t="shared" si="213"/>
        <v>419.71600000000001</v>
      </c>
      <c r="AB505" s="159">
        <f t="shared" si="214"/>
        <v>706.71299999999997</v>
      </c>
      <c r="AC505" s="159">
        <f t="shared" si="215"/>
        <v>0</v>
      </c>
      <c r="AD505" s="159">
        <f t="shared" si="216"/>
        <v>4.524</v>
      </c>
      <c r="AE505" s="159">
        <f t="shared" si="217"/>
        <v>0</v>
      </c>
      <c r="AF505" s="159">
        <f t="shared" si="218"/>
        <v>0</v>
      </c>
      <c r="AG505" s="159">
        <f t="shared" si="219"/>
        <v>0</v>
      </c>
      <c r="AH505" s="160">
        <f t="shared" si="220"/>
        <v>1130.953</v>
      </c>
      <c r="AI505" s="135">
        <f t="shared" si="221"/>
        <v>0.37111710212537569</v>
      </c>
      <c r="AJ505" s="135">
        <f t="shared" si="222"/>
        <v>0.62488273164313635</v>
      </c>
      <c r="AK505" s="135">
        <f t="shared" si="223"/>
        <v>0</v>
      </c>
      <c r="AL505" s="135">
        <f t="shared" si="224"/>
        <v>4.0001662314879576E-3</v>
      </c>
      <c r="AM505" s="135">
        <f t="shared" si="225"/>
        <v>0</v>
      </c>
      <c r="AN505" s="135">
        <f t="shared" si="226"/>
        <v>0</v>
      </c>
      <c r="AO505" s="135">
        <f t="shared" si="227"/>
        <v>0</v>
      </c>
      <c r="AP505" s="159">
        <f>IFERROR(VLOOKUP(A505,人口!$A$2:$E$1748,5,0),0)</f>
        <v>48276</v>
      </c>
      <c r="AQ505" s="159">
        <f t="shared" si="202"/>
        <v>0</v>
      </c>
      <c r="AR505" s="159">
        <f t="shared" si="203"/>
        <v>0</v>
      </c>
      <c r="AS505" s="159">
        <f t="shared" si="204"/>
        <v>0</v>
      </c>
      <c r="AT505" s="159">
        <f t="shared" si="205"/>
        <v>1</v>
      </c>
      <c r="AU505" s="159">
        <f t="shared" si="206"/>
        <v>0</v>
      </c>
      <c r="AV505" s="159">
        <f t="shared" si="207"/>
        <v>0</v>
      </c>
      <c r="AW505" s="159">
        <f t="shared" si="208"/>
        <v>0</v>
      </c>
      <c r="AX505" s="159">
        <f t="shared" si="228"/>
        <v>0</v>
      </c>
      <c r="AY505" s="159" t="str">
        <f t="shared" si="229"/>
        <v>3万～10万人未満の市町村平均</v>
      </c>
      <c r="AZ505" s="159"/>
    </row>
    <row r="506" spans="1:52" x14ac:dyDescent="0.3">
      <c r="A506" t="str">
        <f t="shared" si="209"/>
        <v>10211</v>
      </c>
      <c r="B506" s="158" t="str">
        <f t="shared" si="210"/>
        <v>010211</v>
      </c>
      <c r="C506">
        <v>10</v>
      </c>
      <c r="D506" t="s">
        <v>37</v>
      </c>
      <c r="E506">
        <v>10211</v>
      </c>
      <c r="F506" t="s">
        <v>630</v>
      </c>
      <c r="G506">
        <v>380.108</v>
      </c>
      <c r="H506">
        <v>877.93899999999996</v>
      </c>
      <c r="I506">
        <v>542.524</v>
      </c>
      <c r="J506">
        <v>1244.729</v>
      </c>
      <c r="K506">
        <v>21.1</v>
      </c>
      <c r="L506">
        <v>36.709000000000003</v>
      </c>
      <c r="M506">
        <v>22.667999999999999</v>
      </c>
      <c r="N506">
        <v>155.309</v>
      </c>
      <c r="O506">
        <v>0</v>
      </c>
      <c r="P506">
        <v>0</v>
      </c>
      <c r="Q506">
        <v>0</v>
      </c>
      <c r="R506">
        <v>1.0999999999999999E-2</v>
      </c>
      <c r="S506">
        <v>0</v>
      </c>
      <c r="T506">
        <v>0</v>
      </c>
      <c r="U506">
        <v>6.8000000000000005E-2</v>
      </c>
      <c r="V506">
        <v>3.9910000000000001</v>
      </c>
      <c r="W506">
        <v>39.548000000000002</v>
      </c>
      <c r="Y506" t="str">
        <f t="shared" si="211"/>
        <v>群馬県</v>
      </c>
      <c r="Z506" t="str">
        <f t="shared" si="212"/>
        <v>群馬県安中市</v>
      </c>
      <c r="AA506" s="159">
        <f t="shared" si="213"/>
        <v>542.524</v>
      </c>
      <c r="AB506" s="159">
        <f t="shared" si="214"/>
        <v>1244.729</v>
      </c>
      <c r="AC506" s="159">
        <f t="shared" si="215"/>
        <v>36.709000000000003</v>
      </c>
      <c r="AD506" s="159">
        <f t="shared" si="216"/>
        <v>155.309</v>
      </c>
      <c r="AE506" s="159">
        <f t="shared" si="217"/>
        <v>0</v>
      </c>
      <c r="AF506" s="159">
        <f t="shared" si="218"/>
        <v>0</v>
      </c>
      <c r="AG506" s="159">
        <f t="shared" si="219"/>
        <v>6.8000000000000005E-2</v>
      </c>
      <c r="AH506" s="160">
        <f t="shared" si="220"/>
        <v>1979.3390000000002</v>
      </c>
      <c r="AI506" s="135">
        <f t="shared" si="221"/>
        <v>0.27409352314080609</v>
      </c>
      <c r="AJ506" s="135">
        <f t="shared" si="222"/>
        <v>0.6288609480235573</v>
      </c>
      <c r="AK506" s="135">
        <f t="shared" si="223"/>
        <v>1.8546090386740221E-2</v>
      </c>
      <c r="AL506" s="135">
        <f t="shared" si="224"/>
        <v>7.8465083545567471E-2</v>
      </c>
      <c r="AM506" s="135">
        <f t="shared" si="225"/>
        <v>0</v>
      </c>
      <c r="AN506" s="135">
        <f t="shared" si="226"/>
        <v>0</v>
      </c>
      <c r="AO506" s="135">
        <f t="shared" si="227"/>
        <v>3.4354903328838567E-5</v>
      </c>
      <c r="AP506" s="159">
        <f>IFERROR(VLOOKUP(A506,人口!$A$2:$E$1748,5,0),0)</f>
        <v>57382</v>
      </c>
      <c r="AQ506" s="159">
        <f t="shared" si="202"/>
        <v>0</v>
      </c>
      <c r="AR506" s="159">
        <f t="shared" si="203"/>
        <v>0</v>
      </c>
      <c r="AS506" s="159">
        <f t="shared" si="204"/>
        <v>0</v>
      </c>
      <c r="AT506" s="159">
        <f t="shared" si="205"/>
        <v>1</v>
      </c>
      <c r="AU506" s="159">
        <f t="shared" si="206"/>
        <v>0</v>
      </c>
      <c r="AV506" s="159">
        <f t="shared" si="207"/>
        <v>0</v>
      </c>
      <c r="AW506" s="159">
        <f t="shared" si="208"/>
        <v>0</v>
      </c>
      <c r="AX506" s="159">
        <f t="shared" si="228"/>
        <v>0</v>
      </c>
      <c r="AY506" s="159" t="str">
        <f t="shared" si="229"/>
        <v>3万～10万人未満の市町村平均</v>
      </c>
      <c r="AZ506" s="159"/>
    </row>
    <row r="507" spans="1:52" x14ac:dyDescent="0.3">
      <c r="A507" t="str">
        <f t="shared" si="209"/>
        <v>10212</v>
      </c>
      <c r="B507" s="158" t="str">
        <f t="shared" si="210"/>
        <v>010212</v>
      </c>
      <c r="C507">
        <v>10</v>
      </c>
      <c r="D507" t="s">
        <v>37</v>
      </c>
      <c r="E507">
        <v>10212</v>
      </c>
      <c r="F507" t="s">
        <v>683</v>
      </c>
      <c r="G507">
        <v>252.87200000000001</v>
      </c>
      <c r="H507">
        <v>259.55700000000002</v>
      </c>
      <c r="I507">
        <v>361.00900000000001</v>
      </c>
      <c r="J507">
        <v>367.66800000000001</v>
      </c>
      <c r="K507">
        <v>11.4</v>
      </c>
      <c r="L507">
        <v>19.295999999999999</v>
      </c>
      <c r="M507">
        <v>12.61</v>
      </c>
      <c r="N507">
        <v>75.447000000000003</v>
      </c>
      <c r="O507">
        <v>0</v>
      </c>
      <c r="P507">
        <v>0</v>
      </c>
      <c r="Q507">
        <v>0</v>
      </c>
      <c r="R507">
        <v>2.1000000000000001E-2</v>
      </c>
      <c r="S507">
        <v>0</v>
      </c>
      <c r="T507">
        <v>0</v>
      </c>
      <c r="U507">
        <v>0.128</v>
      </c>
      <c r="V507">
        <v>2.69</v>
      </c>
      <c r="W507">
        <v>36.662999999999997</v>
      </c>
      <c r="Y507" t="str">
        <f t="shared" si="211"/>
        <v>群馬県</v>
      </c>
      <c r="Z507" t="str">
        <f t="shared" si="212"/>
        <v>群馬県みどり市</v>
      </c>
      <c r="AA507" s="159">
        <f t="shared" si="213"/>
        <v>361.00900000000001</v>
      </c>
      <c r="AB507" s="159">
        <f t="shared" si="214"/>
        <v>367.66800000000001</v>
      </c>
      <c r="AC507" s="159">
        <f t="shared" si="215"/>
        <v>19.295999999999999</v>
      </c>
      <c r="AD507" s="159">
        <f t="shared" si="216"/>
        <v>75.447000000000003</v>
      </c>
      <c r="AE507" s="159">
        <f t="shared" si="217"/>
        <v>0</v>
      </c>
      <c r="AF507" s="159">
        <f t="shared" si="218"/>
        <v>0</v>
      </c>
      <c r="AG507" s="159">
        <f t="shared" si="219"/>
        <v>0.128</v>
      </c>
      <c r="AH507" s="160">
        <f t="shared" si="220"/>
        <v>823.54800000000012</v>
      </c>
      <c r="AI507" s="135">
        <f t="shared" si="221"/>
        <v>0.43835817705828922</v>
      </c>
      <c r="AJ507" s="135">
        <f t="shared" si="222"/>
        <v>0.44644392312287801</v>
      </c>
      <c r="AK507" s="135">
        <f t="shared" si="223"/>
        <v>2.3430328286875808E-2</v>
      </c>
      <c r="AL507" s="135">
        <f t="shared" si="224"/>
        <v>9.1612146468693978E-2</v>
      </c>
      <c r="AM507" s="135">
        <f t="shared" si="225"/>
        <v>0</v>
      </c>
      <c r="AN507" s="135">
        <f t="shared" si="226"/>
        <v>0</v>
      </c>
      <c r="AO507" s="135">
        <f t="shared" si="227"/>
        <v>1.5542506326285776E-4</v>
      </c>
      <c r="AP507" s="159">
        <f>IFERROR(VLOOKUP(A507,人口!$A$2:$E$1748,5,0),0)</f>
        <v>50353</v>
      </c>
      <c r="AQ507" s="159">
        <f t="shared" si="202"/>
        <v>0</v>
      </c>
      <c r="AR507" s="159">
        <f t="shared" si="203"/>
        <v>0</v>
      </c>
      <c r="AS507" s="159">
        <f t="shared" si="204"/>
        <v>0</v>
      </c>
      <c r="AT507" s="159">
        <f t="shared" si="205"/>
        <v>1</v>
      </c>
      <c r="AU507" s="159">
        <f t="shared" si="206"/>
        <v>0</v>
      </c>
      <c r="AV507" s="159">
        <f t="shared" si="207"/>
        <v>0</v>
      </c>
      <c r="AW507" s="159">
        <f t="shared" si="208"/>
        <v>0</v>
      </c>
      <c r="AX507" s="159">
        <f t="shared" si="228"/>
        <v>0</v>
      </c>
      <c r="AY507" s="159" t="str">
        <f t="shared" si="229"/>
        <v>3万～10万人未満の市町村平均</v>
      </c>
      <c r="AZ507" s="159"/>
    </row>
    <row r="508" spans="1:52" x14ac:dyDescent="0.3">
      <c r="A508" t="str">
        <f t="shared" si="209"/>
        <v>10344</v>
      </c>
      <c r="B508" s="158" t="str">
        <f t="shared" si="210"/>
        <v>010344</v>
      </c>
      <c r="C508">
        <v>10</v>
      </c>
      <c r="D508" t="s">
        <v>37</v>
      </c>
      <c r="E508">
        <v>10344</v>
      </c>
      <c r="F508" t="s">
        <v>736</v>
      </c>
      <c r="G508">
        <v>72.489999999999995</v>
      </c>
      <c r="H508">
        <v>165.059</v>
      </c>
      <c r="I508">
        <v>103.125</v>
      </c>
      <c r="J508">
        <v>232.92500000000001</v>
      </c>
      <c r="K508">
        <v>9.6999999999999993</v>
      </c>
      <c r="L508">
        <v>17.561</v>
      </c>
      <c r="M508">
        <v>0.29799999999999999</v>
      </c>
      <c r="N508">
        <v>2.04</v>
      </c>
      <c r="O508">
        <v>0</v>
      </c>
      <c r="P508">
        <v>0</v>
      </c>
      <c r="Q508">
        <v>0</v>
      </c>
      <c r="R508">
        <v>2.9540000000000002</v>
      </c>
      <c r="S508">
        <v>0</v>
      </c>
      <c r="T508">
        <v>0</v>
      </c>
      <c r="U508">
        <v>18.116</v>
      </c>
      <c r="V508">
        <v>0.79800000000000004</v>
      </c>
      <c r="W508">
        <v>12.788</v>
      </c>
      <c r="Y508" t="str">
        <f t="shared" si="211"/>
        <v>群馬県</v>
      </c>
      <c r="Z508" t="str">
        <f t="shared" si="212"/>
        <v>群馬県榛東村</v>
      </c>
      <c r="AA508" s="159">
        <f t="shared" si="213"/>
        <v>103.125</v>
      </c>
      <c r="AB508" s="159">
        <f t="shared" si="214"/>
        <v>232.92500000000001</v>
      </c>
      <c r="AC508" s="159">
        <f t="shared" si="215"/>
        <v>17.561</v>
      </c>
      <c r="AD508" s="159">
        <f t="shared" si="216"/>
        <v>2.04</v>
      </c>
      <c r="AE508" s="159">
        <f t="shared" si="217"/>
        <v>0</v>
      </c>
      <c r="AF508" s="159">
        <f t="shared" si="218"/>
        <v>0</v>
      </c>
      <c r="AG508" s="159">
        <f t="shared" si="219"/>
        <v>18.116</v>
      </c>
      <c r="AH508" s="160">
        <f t="shared" si="220"/>
        <v>373.767</v>
      </c>
      <c r="AI508" s="135">
        <f t="shared" si="221"/>
        <v>0.27590718281710264</v>
      </c>
      <c r="AJ508" s="135">
        <f t="shared" si="222"/>
        <v>0.62318235692289581</v>
      </c>
      <c r="AK508" s="135">
        <f t="shared" si="223"/>
        <v>4.698381612073832E-2</v>
      </c>
      <c r="AL508" s="135">
        <f t="shared" si="224"/>
        <v>5.4579457255455937E-3</v>
      </c>
      <c r="AM508" s="135">
        <f t="shared" si="225"/>
        <v>0</v>
      </c>
      <c r="AN508" s="135">
        <f t="shared" si="226"/>
        <v>0</v>
      </c>
      <c r="AO508" s="135">
        <f t="shared" si="227"/>
        <v>4.8468698413717634E-2</v>
      </c>
      <c r="AP508" s="159">
        <f>IFERROR(VLOOKUP(A508,人口!$A$2:$E$1748,5,0),0)</f>
        <v>14676</v>
      </c>
      <c r="AQ508" s="159">
        <f t="shared" si="202"/>
        <v>0</v>
      </c>
      <c r="AR508" s="159">
        <f t="shared" si="203"/>
        <v>0</v>
      </c>
      <c r="AS508" s="159">
        <f t="shared" si="204"/>
        <v>1</v>
      </c>
      <c r="AT508" s="159">
        <f t="shared" si="205"/>
        <v>0</v>
      </c>
      <c r="AU508" s="159">
        <f t="shared" si="206"/>
        <v>0</v>
      </c>
      <c r="AV508" s="159">
        <f t="shared" si="207"/>
        <v>0</v>
      </c>
      <c r="AW508" s="159">
        <f t="shared" si="208"/>
        <v>0</v>
      </c>
      <c r="AX508" s="159">
        <f t="shared" si="228"/>
        <v>0</v>
      </c>
      <c r="AY508" s="159" t="str">
        <f t="shared" si="229"/>
        <v>1万～3万人未満の市町村平均</v>
      </c>
      <c r="AZ508" s="159"/>
    </row>
    <row r="509" spans="1:52" x14ac:dyDescent="0.3">
      <c r="A509" t="str">
        <f t="shared" si="209"/>
        <v>10345</v>
      </c>
      <c r="B509" s="158" t="str">
        <f t="shared" si="210"/>
        <v>010345</v>
      </c>
      <c r="C509">
        <v>10</v>
      </c>
      <c r="D509" t="s">
        <v>37</v>
      </c>
      <c r="E509">
        <v>10345</v>
      </c>
      <c r="F509" t="s">
        <v>790</v>
      </c>
      <c r="G509">
        <v>90.915999999999997</v>
      </c>
      <c r="H509">
        <v>147.381</v>
      </c>
      <c r="I509">
        <v>129.95699999999999</v>
      </c>
      <c r="J509">
        <v>208.95699999999999</v>
      </c>
      <c r="K509">
        <v>5.7</v>
      </c>
      <c r="L509">
        <v>10.132</v>
      </c>
      <c r="M509">
        <v>1.881</v>
      </c>
      <c r="N509">
        <v>12.885</v>
      </c>
      <c r="O509">
        <v>0</v>
      </c>
      <c r="P509">
        <v>0</v>
      </c>
      <c r="Q509">
        <v>0</v>
      </c>
      <c r="R509">
        <v>1.2569999999999999</v>
      </c>
      <c r="S509">
        <v>0</v>
      </c>
      <c r="T509">
        <v>0</v>
      </c>
      <c r="U509">
        <v>7.7110000000000003</v>
      </c>
      <c r="V509">
        <v>0.98099999999999998</v>
      </c>
      <c r="W509">
        <v>17.271999999999998</v>
      </c>
      <c r="Y509" t="str">
        <f t="shared" si="211"/>
        <v>群馬県</v>
      </c>
      <c r="Z509" t="str">
        <f t="shared" si="212"/>
        <v>群馬県吉岡町</v>
      </c>
      <c r="AA509" s="159">
        <f t="shared" si="213"/>
        <v>129.95699999999999</v>
      </c>
      <c r="AB509" s="159">
        <f t="shared" si="214"/>
        <v>208.95699999999999</v>
      </c>
      <c r="AC509" s="159">
        <f t="shared" si="215"/>
        <v>10.132</v>
      </c>
      <c r="AD509" s="159">
        <f t="shared" si="216"/>
        <v>12.885</v>
      </c>
      <c r="AE509" s="159">
        <f t="shared" si="217"/>
        <v>0</v>
      </c>
      <c r="AF509" s="159">
        <f t="shared" si="218"/>
        <v>0</v>
      </c>
      <c r="AG509" s="159">
        <f t="shared" si="219"/>
        <v>7.7110000000000003</v>
      </c>
      <c r="AH509" s="160">
        <f t="shared" si="220"/>
        <v>369.642</v>
      </c>
      <c r="AI509" s="135">
        <f t="shared" si="221"/>
        <v>0.35157530800071418</v>
      </c>
      <c r="AJ509" s="135">
        <f t="shared" si="222"/>
        <v>0.56529561034730902</v>
      </c>
      <c r="AK509" s="135">
        <f t="shared" si="223"/>
        <v>2.74103051060215E-2</v>
      </c>
      <c r="AL509" s="135">
        <f t="shared" si="224"/>
        <v>3.4858051844757904E-2</v>
      </c>
      <c r="AM509" s="135">
        <f t="shared" si="225"/>
        <v>0</v>
      </c>
      <c r="AN509" s="135">
        <f t="shared" si="226"/>
        <v>0</v>
      </c>
      <c r="AO509" s="135">
        <f t="shared" si="227"/>
        <v>2.0860724701197375E-2</v>
      </c>
      <c r="AP509" s="159">
        <f>IFERROR(VLOOKUP(A509,人口!$A$2:$E$1748,5,0),0)</f>
        <v>21671</v>
      </c>
      <c r="AQ509" s="159">
        <f t="shared" si="202"/>
        <v>0</v>
      </c>
      <c r="AR509" s="159">
        <f t="shared" si="203"/>
        <v>0</v>
      </c>
      <c r="AS509" s="159">
        <f t="shared" si="204"/>
        <v>1</v>
      </c>
      <c r="AT509" s="159">
        <f t="shared" si="205"/>
        <v>0</v>
      </c>
      <c r="AU509" s="159">
        <f t="shared" si="206"/>
        <v>0</v>
      </c>
      <c r="AV509" s="159">
        <f t="shared" si="207"/>
        <v>0</v>
      </c>
      <c r="AW509" s="159">
        <f t="shared" si="208"/>
        <v>0</v>
      </c>
      <c r="AX509" s="159">
        <f t="shared" si="228"/>
        <v>0</v>
      </c>
      <c r="AY509" s="159" t="str">
        <f t="shared" si="229"/>
        <v>1万～3万人未満の市町村平均</v>
      </c>
      <c r="AZ509" s="159"/>
    </row>
    <row r="510" spans="1:52" x14ac:dyDescent="0.3">
      <c r="A510" t="str">
        <f t="shared" si="209"/>
        <v>10366</v>
      </c>
      <c r="B510" s="158" t="str">
        <f t="shared" si="210"/>
        <v>010366</v>
      </c>
      <c r="C510">
        <v>10</v>
      </c>
      <c r="D510" t="s">
        <v>37</v>
      </c>
      <c r="E510">
        <v>10366</v>
      </c>
      <c r="F510" t="s">
        <v>841</v>
      </c>
      <c r="G510">
        <v>13.172000000000001</v>
      </c>
      <c r="H510">
        <v>12.319000000000001</v>
      </c>
      <c r="I510">
        <v>18.326000000000001</v>
      </c>
      <c r="J510">
        <v>17.035</v>
      </c>
      <c r="K510">
        <v>0.1</v>
      </c>
      <c r="L510">
        <v>0.16200000000000001</v>
      </c>
      <c r="M510">
        <v>3.448</v>
      </c>
      <c r="N510">
        <v>18.824999999999999</v>
      </c>
      <c r="O510">
        <v>0</v>
      </c>
      <c r="P510">
        <v>0</v>
      </c>
      <c r="Q510">
        <v>0</v>
      </c>
      <c r="R510">
        <v>0</v>
      </c>
      <c r="S510">
        <v>0</v>
      </c>
      <c r="T510">
        <v>0</v>
      </c>
      <c r="U510">
        <v>0</v>
      </c>
      <c r="V510">
        <v>6.0999999999999999E-2</v>
      </c>
      <c r="W510">
        <v>0.66600000000000004</v>
      </c>
      <c r="Y510" t="str">
        <f t="shared" si="211"/>
        <v>群馬県</v>
      </c>
      <c r="Z510" t="str">
        <f t="shared" si="212"/>
        <v>群馬県上野村</v>
      </c>
      <c r="AA510" s="159">
        <f t="shared" si="213"/>
        <v>18.326000000000001</v>
      </c>
      <c r="AB510" s="159">
        <f t="shared" si="214"/>
        <v>17.035</v>
      </c>
      <c r="AC510" s="159">
        <f t="shared" si="215"/>
        <v>0.16200000000000001</v>
      </c>
      <c r="AD510" s="159">
        <f t="shared" si="216"/>
        <v>18.824999999999999</v>
      </c>
      <c r="AE510" s="159">
        <f t="shared" si="217"/>
        <v>0</v>
      </c>
      <c r="AF510" s="159">
        <f t="shared" si="218"/>
        <v>0</v>
      </c>
      <c r="AG510" s="159">
        <f t="shared" si="219"/>
        <v>0</v>
      </c>
      <c r="AH510" s="160">
        <f t="shared" si="220"/>
        <v>54.347999999999999</v>
      </c>
      <c r="AI510" s="135">
        <f t="shared" si="221"/>
        <v>0.33719732096857291</v>
      </c>
      <c r="AJ510" s="135">
        <f t="shared" si="222"/>
        <v>0.31344299698240968</v>
      </c>
      <c r="AK510" s="135">
        <f t="shared" si="223"/>
        <v>2.9807904614705233E-3</v>
      </c>
      <c r="AL510" s="135">
        <f t="shared" si="224"/>
        <v>0.34637889158754692</v>
      </c>
      <c r="AM510" s="135">
        <f t="shared" si="225"/>
        <v>0</v>
      </c>
      <c r="AN510" s="135">
        <f t="shared" si="226"/>
        <v>0</v>
      </c>
      <c r="AO510" s="135">
        <f t="shared" si="227"/>
        <v>0</v>
      </c>
      <c r="AP510" s="159">
        <f>IFERROR(VLOOKUP(A510,人口!$A$2:$E$1748,5,0),0)</f>
        <v>1158</v>
      </c>
      <c r="AQ510" s="159">
        <f t="shared" si="202"/>
        <v>1</v>
      </c>
      <c r="AR510" s="159">
        <f t="shared" si="203"/>
        <v>0</v>
      </c>
      <c r="AS510" s="159">
        <f t="shared" si="204"/>
        <v>0</v>
      </c>
      <c r="AT510" s="159">
        <f t="shared" si="205"/>
        <v>0</v>
      </c>
      <c r="AU510" s="159">
        <f t="shared" si="206"/>
        <v>0</v>
      </c>
      <c r="AV510" s="159">
        <f t="shared" si="207"/>
        <v>0</v>
      </c>
      <c r="AW510" s="159">
        <f t="shared" si="208"/>
        <v>0</v>
      </c>
      <c r="AX510" s="159">
        <f t="shared" si="228"/>
        <v>0</v>
      </c>
      <c r="AY510" s="159" t="str">
        <f t="shared" si="229"/>
        <v>5千人未満の市町村平均</v>
      </c>
      <c r="AZ510" s="159"/>
    </row>
    <row r="511" spans="1:52" x14ac:dyDescent="0.3">
      <c r="A511" t="str">
        <f t="shared" si="209"/>
        <v>10367</v>
      </c>
      <c r="B511" s="158" t="str">
        <f t="shared" si="210"/>
        <v>010367</v>
      </c>
      <c r="C511">
        <v>10</v>
      </c>
      <c r="D511" t="s">
        <v>37</v>
      </c>
      <c r="E511">
        <v>10367</v>
      </c>
      <c r="F511" t="s">
        <v>893</v>
      </c>
      <c r="G511">
        <v>23.600999999999999</v>
      </c>
      <c r="H511">
        <v>11.461</v>
      </c>
      <c r="I511">
        <v>31.407</v>
      </c>
      <c r="J511">
        <v>15.16</v>
      </c>
      <c r="K511">
        <v>0</v>
      </c>
      <c r="L511">
        <v>0</v>
      </c>
      <c r="M511">
        <v>2.0470000000000002</v>
      </c>
      <c r="N511">
        <v>11.176</v>
      </c>
      <c r="O511">
        <v>0</v>
      </c>
      <c r="P511">
        <v>0</v>
      </c>
      <c r="Q511">
        <v>0</v>
      </c>
      <c r="R511">
        <v>0</v>
      </c>
      <c r="S511">
        <v>0</v>
      </c>
      <c r="T511">
        <v>0</v>
      </c>
      <c r="U511">
        <v>0</v>
      </c>
      <c r="V511">
        <v>0.105</v>
      </c>
      <c r="W511">
        <v>1.1679999999999999</v>
      </c>
      <c r="Y511" t="str">
        <f t="shared" si="211"/>
        <v>群馬県</v>
      </c>
      <c r="Z511" t="str">
        <f t="shared" si="212"/>
        <v>群馬県神流町</v>
      </c>
      <c r="AA511" s="159">
        <f t="shared" si="213"/>
        <v>31.407</v>
      </c>
      <c r="AB511" s="159">
        <f t="shared" si="214"/>
        <v>15.16</v>
      </c>
      <c r="AC511" s="159">
        <f t="shared" si="215"/>
        <v>0</v>
      </c>
      <c r="AD511" s="159">
        <f t="shared" si="216"/>
        <v>11.176</v>
      </c>
      <c r="AE511" s="159">
        <f t="shared" si="217"/>
        <v>0</v>
      </c>
      <c r="AF511" s="159">
        <f t="shared" si="218"/>
        <v>0</v>
      </c>
      <c r="AG511" s="159">
        <f t="shared" si="219"/>
        <v>0</v>
      </c>
      <c r="AH511" s="160">
        <f t="shared" si="220"/>
        <v>57.743000000000002</v>
      </c>
      <c r="AI511" s="135">
        <f t="shared" si="221"/>
        <v>0.54391008433922727</v>
      </c>
      <c r="AJ511" s="135">
        <f t="shared" si="222"/>
        <v>0.26254264586183607</v>
      </c>
      <c r="AK511" s="135">
        <f t="shared" si="223"/>
        <v>0</v>
      </c>
      <c r="AL511" s="135">
        <f t="shared" si="224"/>
        <v>0.19354726979893666</v>
      </c>
      <c r="AM511" s="135">
        <f t="shared" si="225"/>
        <v>0</v>
      </c>
      <c r="AN511" s="135">
        <f t="shared" si="226"/>
        <v>0</v>
      </c>
      <c r="AO511" s="135">
        <f t="shared" si="227"/>
        <v>0</v>
      </c>
      <c r="AP511" s="159">
        <f>IFERROR(VLOOKUP(A511,人口!$A$2:$E$1748,5,0),0)</f>
        <v>1799</v>
      </c>
      <c r="AQ511" s="159">
        <f t="shared" si="202"/>
        <v>1</v>
      </c>
      <c r="AR511" s="159">
        <f t="shared" si="203"/>
        <v>0</v>
      </c>
      <c r="AS511" s="159">
        <f t="shared" si="204"/>
        <v>0</v>
      </c>
      <c r="AT511" s="159">
        <f t="shared" si="205"/>
        <v>0</v>
      </c>
      <c r="AU511" s="159">
        <f t="shared" si="206"/>
        <v>0</v>
      </c>
      <c r="AV511" s="159">
        <f t="shared" si="207"/>
        <v>0</v>
      </c>
      <c r="AW511" s="159">
        <f t="shared" si="208"/>
        <v>0</v>
      </c>
      <c r="AX511" s="159">
        <f t="shared" si="228"/>
        <v>0</v>
      </c>
      <c r="AY511" s="159" t="str">
        <f t="shared" si="229"/>
        <v>5千人未満の市町村平均</v>
      </c>
      <c r="AZ511" s="159"/>
    </row>
    <row r="512" spans="1:52" x14ac:dyDescent="0.3">
      <c r="A512" t="str">
        <f t="shared" si="209"/>
        <v>10382</v>
      </c>
      <c r="B512" s="158" t="str">
        <f t="shared" si="210"/>
        <v>010382</v>
      </c>
      <c r="C512">
        <v>10</v>
      </c>
      <c r="D512" t="s">
        <v>37</v>
      </c>
      <c r="E512">
        <v>10382</v>
      </c>
      <c r="F512" t="s">
        <v>946</v>
      </c>
      <c r="G512">
        <v>70.896000000000001</v>
      </c>
      <c r="H512">
        <v>120.036</v>
      </c>
      <c r="I512">
        <v>97.832999999999998</v>
      </c>
      <c r="J512">
        <v>164.60599999999999</v>
      </c>
      <c r="K512">
        <v>22.4</v>
      </c>
      <c r="L512">
        <v>38.494</v>
      </c>
      <c r="M512">
        <v>9.2490000000000006</v>
      </c>
      <c r="N512">
        <v>53.685000000000002</v>
      </c>
      <c r="O512">
        <v>0.14199999999999999</v>
      </c>
      <c r="P512">
        <v>0</v>
      </c>
      <c r="Q512">
        <v>0</v>
      </c>
      <c r="R512">
        <v>0</v>
      </c>
      <c r="S512">
        <v>0</v>
      </c>
      <c r="T512">
        <v>0</v>
      </c>
      <c r="U512">
        <v>0</v>
      </c>
      <c r="V512">
        <v>0.52900000000000003</v>
      </c>
      <c r="W512">
        <v>6.1609999999999996</v>
      </c>
      <c r="Y512" t="str">
        <f t="shared" si="211"/>
        <v>群馬県</v>
      </c>
      <c r="Z512" t="str">
        <f t="shared" si="212"/>
        <v>群馬県下仁田町</v>
      </c>
      <c r="AA512" s="159">
        <f t="shared" si="213"/>
        <v>97.832999999999998</v>
      </c>
      <c r="AB512" s="159">
        <f t="shared" si="214"/>
        <v>164.60599999999999</v>
      </c>
      <c r="AC512" s="159">
        <f t="shared" si="215"/>
        <v>38.494</v>
      </c>
      <c r="AD512" s="159">
        <f t="shared" si="216"/>
        <v>53.685000000000002</v>
      </c>
      <c r="AE512" s="159">
        <f t="shared" si="217"/>
        <v>0</v>
      </c>
      <c r="AF512" s="159">
        <f t="shared" si="218"/>
        <v>0</v>
      </c>
      <c r="AG512" s="159">
        <f t="shared" si="219"/>
        <v>0</v>
      </c>
      <c r="AH512" s="160">
        <f t="shared" si="220"/>
        <v>354.61799999999999</v>
      </c>
      <c r="AI512" s="135">
        <f t="shared" si="221"/>
        <v>0.27588278090790652</v>
      </c>
      <c r="AJ512" s="135">
        <f t="shared" si="222"/>
        <v>0.46417835530063334</v>
      </c>
      <c r="AK512" s="135">
        <f t="shared" si="223"/>
        <v>0.10855060938813033</v>
      </c>
      <c r="AL512" s="135">
        <f t="shared" si="224"/>
        <v>0.15138825440332979</v>
      </c>
      <c r="AM512" s="135">
        <f t="shared" si="225"/>
        <v>0</v>
      </c>
      <c r="AN512" s="135">
        <f t="shared" si="226"/>
        <v>0</v>
      </c>
      <c r="AO512" s="135">
        <f t="shared" si="227"/>
        <v>0</v>
      </c>
      <c r="AP512" s="159">
        <f>IFERROR(VLOOKUP(A512,人口!$A$2:$E$1748,5,0),0)</f>
        <v>7225</v>
      </c>
      <c r="AQ512" s="159">
        <f t="shared" si="202"/>
        <v>0</v>
      </c>
      <c r="AR512" s="159">
        <f t="shared" si="203"/>
        <v>1</v>
      </c>
      <c r="AS512" s="159">
        <f t="shared" si="204"/>
        <v>0</v>
      </c>
      <c r="AT512" s="159">
        <f t="shared" si="205"/>
        <v>0</v>
      </c>
      <c r="AU512" s="159">
        <f t="shared" si="206"/>
        <v>0</v>
      </c>
      <c r="AV512" s="159">
        <f t="shared" si="207"/>
        <v>0</v>
      </c>
      <c r="AW512" s="159">
        <f t="shared" si="208"/>
        <v>0</v>
      </c>
      <c r="AX512" s="159">
        <f t="shared" si="228"/>
        <v>0</v>
      </c>
      <c r="AY512" s="159" t="str">
        <f t="shared" si="229"/>
        <v>5千～1万人未満の市町村平均</v>
      </c>
      <c r="AZ512" s="159"/>
    </row>
    <row r="513" spans="1:52" x14ac:dyDescent="0.3">
      <c r="A513" t="str">
        <f t="shared" si="209"/>
        <v>10383</v>
      </c>
      <c r="B513" s="158" t="str">
        <f t="shared" si="210"/>
        <v>010383</v>
      </c>
      <c r="C513">
        <v>10</v>
      </c>
      <c r="D513" t="s">
        <v>37</v>
      </c>
      <c r="E513">
        <v>10383</v>
      </c>
      <c r="F513" t="s">
        <v>992</v>
      </c>
      <c r="G513">
        <v>23.22</v>
      </c>
      <c r="H513">
        <v>14.087</v>
      </c>
      <c r="I513">
        <v>32.28</v>
      </c>
      <c r="J513">
        <v>19.422000000000001</v>
      </c>
      <c r="K513">
        <v>4.5999999999999996</v>
      </c>
      <c r="L513">
        <v>8.2469999999999999</v>
      </c>
      <c r="M513">
        <v>6.4610000000000003</v>
      </c>
      <c r="N513">
        <v>39.439</v>
      </c>
      <c r="O513">
        <v>0</v>
      </c>
      <c r="P513">
        <v>0</v>
      </c>
      <c r="Q513">
        <v>0</v>
      </c>
      <c r="R513">
        <v>0</v>
      </c>
      <c r="S513">
        <v>0</v>
      </c>
      <c r="T513">
        <v>0</v>
      </c>
      <c r="U513">
        <v>0</v>
      </c>
      <c r="V513">
        <v>0.112</v>
      </c>
      <c r="W513">
        <v>1.222</v>
      </c>
      <c r="Y513" t="str">
        <f t="shared" si="211"/>
        <v>群馬県</v>
      </c>
      <c r="Z513" t="str">
        <f t="shared" si="212"/>
        <v>群馬県南牧村</v>
      </c>
      <c r="AA513" s="159">
        <f t="shared" si="213"/>
        <v>32.28</v>
      </c>
      <c r="AB513" s="159">
        <f t="shared" si="214"/>
        <v>19.422000000000001</v>
      </c>
      <c r="AC513" s="159">
        <f t="shared" si="215"/>
        <v>8.2469999999999999</v>
      </c>
      <c r="AD513" s="159">
        <f t="shared" si="216"/>
        <v>39.439</v>
      </c>
      <c r="AE513" s="159">
        <f t="shared" si="217"/>
        <v>0</v>
      </c>
      <c r="AF513" s="159">
        <f t="shared" si="218"/>
        <v>0</v>
      </c>
      <c r="AG513" s="159">
        <f t="shared" si="219"/>
        <v>0</v>
      </c>
      <c r="AH513" s="160">
        <f t="shared" si="220"/>
        <v>99.388000000000005</v>
      </c>
      <c r="AI513" s="135">
        <f t="shared" si="221"/>
        <v>0.32478770072845814</v>
      </c>
      <c r="AJ513" s="135">
        <f t="shared" si="222"/>
        <v>0.19541594558699238</v>
      </c>
      <c r="AK513" s="135">
        <f t="shared" si="223"/>
        <v>8.2977824284621887E-2</v>
      </c>
      <c r="AL513" s="135">
        <f t="shared" si="224"/>
        <v>0.39681852939992751</v>
      </c>
      <c r="AM513" s="135">
        <f t="shared" si="225"/>
        <v>0</v>
      </c>
      <c r="AN513" s="135">
        <f t="shared" si="226"/>
        <v>0</v>
      </c>
      <c r="AO513" s="135">
        <f t="shared" si="227"/>
        <v>0</v>
      </c>
      <c r="AP513" s="159">
        <f>IFERROR(VLOOKUP(A513,人口!$A$2:$E$1748,5,0),0)</f>
        <v>1786</v>
      </c>
      <c r="AQ513" s="159">
        <f t="shared" si="202"/>
        <v>1</v>
      </c>
      <c r="AR513" s="159">
        <f t="shared" si="203"/>
        <v>0</v>
      </c>
      <c r="AS513" s="159">
        <f t="shared" si="204"/>
        <v>0</v>
      </c>
      <c r="AT513" s="159">
        <f t="shared" si="205"/>
        <v>0</v>
      </c>
      <c r="AU513" s="159">
        <f t="shared" si="206"/>
        <v>0</v>
      </c>
      <c r="AV513" s="159">
        <f t="shared" si="207"/>
        <v>0</v>
      </c>
      <c r="AW513" s="159">
        <f t="shared" si="208"/>
        <v>0</v>
      </c>
      <c r="AX513" s="159">
        <f t="shared" si="228"/>
        <v>0</v>
      </c>
      <c r="AY513" s="159" t="str">
        <f t="shared" si="229"/>
        <v>5千人未満の市町村平均</v>
      </c>
      <c r="AZ513" s="159"/>
    </row>
    <row r="514" spans="1:52" x14ac:dyDescent="0.3">
      <c r="A514" t="str">
        <f t="shared" si="209"/>
        <v>10384</v>
      </c>
      <c r="B514" s="158" t="str">
        <f t="shared" si="210"/>
        <v>010384</v>
      </c>
      <c r="C514">
        <v>10</v>
      </c>
      <c r="D514" t="s">
        <v>37</v>
      </c>
      <c r="E514">
        <v>10384</v>
      </c>
      <c r="F514" t="s">
        <v>1038</v>
      </c>
      <c r="G514">
        <v>89.709000000000003</v>
      </c>
      <c r="H514">
        <v>238.93</v>
      </c>
      <c r="I514">
        <v>126.095</v>
      </c>
      <c r="J514">
        <v>333.88</v>
      </c>
      <c r="K514">
        <v>0</v>
      </c>
      <c r="L514">
        <v>0</v>
      </c>
      <c r="M514">
        <v>0.78800000000000003</v>
      </c>
      <c r="N514">
        <v>4.8090000000000002</v>
      </c>
      <c r="O514">
        <v>5.6000000000000001E-2</v>
      </c>
      <c r="P514">
        <v>0</v>
      </c>
      <c r="Q514">
        <v>0</v>
      </c>
      <c r="R514">
        <v>0</v>
      </c>
      <c r="S514">
        <v>0</v>
      </c>
      <c r="T514">
        <v>0</v>
      </c>
      <c r="U514">
        <v>0</v>
      </c>
      <c r="V514">
        <v>0.86199999999999999</v>
      </c>
      <c r="W514">
        <v>13.288</v>
      </c>
      <c r="Y514" t="str">
        <f t="shared" si="211"/>
        <v>群馬県</v>
      </c>
      <c r="Z514" t="str">
        <f t="shared" si="212"/>
        <v>群馬県甘楽町</v>
      </c>
      <c r="AA514" s="159">
        <f t="shared" si="213"/>
        <v>126.095</v>
      </c>
      <c r="AB514" s="159">
        <f t="shared" si="214"/>
        <v>333.88</v>
      </c>
      <c r="AC514" s="159">
        <f t="shared" si="215"/>
        <v>0</v>
      </c>
      <c r="AD514" s="159">
        <f t="shared" si="216"/>
        <v>4.8090000000000002</v>
      </c>
      <c r="AE514" s="159">
        <f t="shared" si="217"/>
        <v>0</v>
      </c>
      <c r="AF514" s="159">
        <f t="shared" si="218"/>
        <v>0</v>
      </c>
      <c r="AG514" s="159">
        <f t="shared" si="219"/>
        <v>0</v>
      </c>
      <c r="AH514" s="160">
        <f t="shared" si="220"/>
        <v>464.78400000000005</v>
      </c>
      <c r="AI514" s="135">
        <f t="shared" si="221"/>
        <v>0.27129806533787737</v>
      </c>
      <c r="AJ514" s="135">
        <f t="shared" si="222"/>
        <v>0.71835519294984329</v>
      </c>
      <c r="AK514" s="135">
        <f t="shared" si="223"/>
        <v>0</v>
      </c>
      <c r="AL514" s="135">
        <f t="shared" si="224"/>
        <v>1.0346741712279251E-2</v>
      </c>
      <c r="AM514" s="135">
        <f t="shared" si="225"/>
        <v>0</v>
      </c>
      <c r="AN514" s="135">
        <f t="shared" si="226"/>
        <v>0</v>
      </c>
      <c r="AO514" s="135">
        <f t="shared" si="227"/>
        <v>0</v>
      </c>
      <c r="AP514" s="159">
        <f>IFERROR(VLOOKUP(A514,人口!$A$2:$E$1748,5,0),0)</f>
        <v>13142</v>
      </c>
      <c r="AQ514" s="159">
        <f t="shared" si="202"/>
        <v>0</v>
      </c>
      <c r="AR514" s="159">
        <f t="shared" si="203"/>
        <v>0</v>
      </c>
      <c r="AS514" s="159">
        <f t="shared" si="204"/>
        <v>1</v>
      </c>
      <c r="AT514" s="159">
        <f t="shared" si="205"/>
        <v>0</v>
      </c>
      <c r="AU514" s="159">
        <f t="shared" si="206"/>
        <v>0</v>
      </c>
      <c r="AV514" s="159">
        <f t="shared" si="207"/>
        <v>0</v>
      </c>
      <c r="AW514" s="159">
        <f t="shared" si="208"/>
        <v>0</v>
      </c>
      <c r="AX514" s="159">
        <f t="shared" si="228"/>
        <v>0</v>
      </c>
      <c r="AY514" s="159" t="str">
        <f t="shared" si="229"/>
        <v>1万～3万人未満の市町村平均</v>
      </c>
      <c r="AZ514" s="159"/>
    </row>
    <row r="515" spans="1:52" x14ac:dyDescent="0.3">
      <c r="A515" t="str">
        <f t="shared" si="209"/>
        <v>10421</v>
      </c>
      <c r="B515" s="158" t="str">
        <f t="shared" si="210"/>
        <v>010421</v>
      </c>
      <c r="C515">
        <v>10</v>
      </c>
      <c r="D515" t="s">
        <v>37</v>
      </c>
      <c r="E515">
        <v>10421</v>
      </c>
      <c r="F515" t="s">
        <v>1083</v>
      </c>
      <c r="G515">
        <v>121.497</v>
      </c>
      <c r="H515">
        <v>272.00400000000002</v>
      </c>
      <c r="I515">
        <v>174.26</v>
      </c>
      <c r="J515">
        <v>387.56099999999998</v>
      </c>
      <c r="K515">
        <v>6.9</v>
      </c>
      <c r="L515">
        <v>12.166</v>
      </c>
      <c r="M515">
        <v>26.81</v>
      </c>
      <c r="N515">
        <v>203.83</v>
      </c>
      <c r="O515">
        <v>0</v>
      </c>
      <c r="P515">
        <v>25.937000000000001</v>
      </c>
      <c r="Q515">
        <v>3.069</v>
      </c>
      <c r="R515">
        <v>5.476</v>
      </c>
      <c r="S515">
        <v>181.30699999999999</v>
      </c>
      <c r="T515">
        <v>18.818000000000001</v>
      </c>
      <c r="U515">
        <v>33.578000000000003</v>
      </c>
      <c r="V515">
        <v>0.997</v>
      </c>
      <c r="W515">
        <v>11.180999999999999</v>
      </c>
      <c r="Y515" t="str">
        <f t="shared" si="211"/>
        <v>群馬県</v>
      </c>
      <c r="Z515" t="str">
        <f t="shared" si="212"/>
        <v>群馬県中之条町</v>
      </c>
      <c r="AA515" s="159">
        <f t="shared" si="213"/>
        <v>174.26</v>
      </c>
      <c r="AB515" s="159">
        <f t="shared" si="214"/>
        <v>387.56099999999998</v>
      </c>
      <c r="AC515" s="159">
        <f t="shared" si="215"/>
        <v>12.166</v>
      </c>
      <c r="AD515" s="159">
        <f t="shared" si="216"/>
        <v>203.83</v>
      </c>
      <c r="AE515" s="159">
        <f t="shared" si="217"/>
        <v>181.30699999999999</v>
      </c>
      <c r="AF515" s="159">
        <f t="shared" si="218"/>
        <v>18.818000000000001</v>
      </c>
      <c r="AG515" s="159">
        <f t="shared" si="219"/>
        <v>33.578000000000003</v>
      </c>
      <c r="AH515" s="160">
        <f t="shared" si="220"/>
        <v>1011.52</v>
      </c>
      <c r="AI515" s="135">
        <f t="shared" si="221"/>
        <v>0.17227538753558999</v>
      </c>
      <c r="AJ515" s="135">
        <f t="shared" si="222"/>
        <v>0.38314714489085733</v>
      </c>
      <c r="AK515" s="135">
        <f t="shared" si="223"/>
        <v>1.2027443846883899E-2</v>
      </c>
      <c r="AL515" s="135">
        <f t="shared" si="224"/>
        <v>0.20150862068965519</v>
      </c>
      <c r="AM515" s="135">
        <f t="shared" si="225"/>
        <v>0.17924213065485606</v>
      </c>
      <c r="AN515" s="135">
        <f t="shared" si="226"/>
        <v>1.8603685542549826E-2</v>
      </c>
      <c r="AO515" s="135">
        <f t="shared" si="227"/>
        <v>3.3195586839607723E-2</v>
      </c>
      <c r="AP515" s="159">
        <f>IFERROR(VLOOKUP(A515,人口!$A$2:$E$1748,5,0),0)</f>
        <v>15782</v>
      </c>
      <c r="AQ515" s="159">
        <f t="shared" ref="AQ515:AQ578" si="230">IF(SUMIFS($AP515,$AP515,$BI$17,$AP515,$BJ$17)&gt;0,1,0)</f>
        <v>0</v>
      </c>
      <c r="AR515" s="159">
        <f t="shared" ref="AR515:AR578" si="231">IF(SUMIFS($AP515,$AP515,$BI$18,$AP515,$BJ$18)&gt;0,1,0)</f>
        <v>0</v>
      </c>
      <c r="AS515" s="159">
        <f t="shared" ref="AS515:AS578" si="232">IF(SUMIFS($AP515,$AP515,$BI$19,$AP515,$BJ$19)&gt;0,1,0)</f>
        <v>1</v>
      </c>
      <c r="AT515" s="159">
        <f t="shared" ref="AT515:AT578" si="233">IF(SUMIFS($AP515,$AP515,$BI$20,$AP515,$BJ$20)&gt;0,1,0)</f>
        <v>0</v>
      </c>
      <c r="AU515" s="159">
        <f t="shared" ref="AU515:AU578" si="234">IF(SUMIFS($AP515,$AP515,$BI$21,$AP515,$BJ$21)&gt;0,1,0)</f>
        <v>0</v>
      </c>
      <c r="AV515" s="159">
        <f t="shared" ref="AV515:AV578" si="235">IF(SUMIFS($AP515,$AP515,$BI$22,$AP515,$BJ$22)&gt;0,1,0)</f>
        <v>0</v>
      </c>
      <c r="AW515" s="159">
        <f t="shared" ref="AW515:AW578" si="236">IF(SUMIFS($AP515,$AP515,$BI$23,$AP515,$BJ$23)&gt;0,1,0)</f>
        <v>0</v>
      </c>
      <c r="AX515" s="159">
        <f t="shared" si="228"/>
        <v>0</v>
      </c>
      <c r="AY515" s="159" t="str">
        <f t="shared" si="229"/>
        <v>1万～3万人未満の市町村平均</v>
      </c>
      <c r="AZ515" s="159"/>
    </row>
    <row r="516" spans="1:52" x14ac:dyDescent="0.3">
      <c r="A516" t="str">
        <f t="shared" ref="A516:A579" si="237">IF(LEN(B516)=5,B516,RIGHT(B516,5))</f>
        <v>10424</v>
      </c>
      <c r="B516" s="158" t="str">
        <f t="shared" ref="B516:B579" si="238">0&amp;E516</f>
        <v>010424</v>
      </c>
      <c r="C516">
        <v>10</v>
      </c>
      <c r="D516" t="s">
        <v>37</v>
      </c>
      <c r="E516">
        <v>10424</v>
      </c>
      <c r="F516" t="s">
        <v>1123</v>
      </c>
      <c r="G516">
        <v>74.611000000000004</v>
      </c>
      <c r="H516">
        <v>379.541</v>
      </c>
      <c r="I516">
        <v>107.89400000000001</v>
      </c>
      <c r="J516">
        <v>545.72400000000005</v>
      </c>
      <c r="K516">
        <v>0</v>
      </c>
      <c r="L516">
        <v>0</v>
      </c>
      <c r="M516">
        <v>6.516</v>
      </c>
      <c r="N516">
        <v>57.384999999999998</v>
      </c>
      <c r="O516">
        <v>0</v>
      </c>
      <c r="P516">
        <v>73.274000000000001</v>
      </c>
      <c r="Q516">
        <v>6.7060000000000004</v>
      </c>
      <c r="R516">
        <v>12.071999999999999</v>
      </c>
      <c r="S516">
        <v>512.46</v>
      </c>
      <c r="T516">
        <v>41.118000000000002</v>
      </c>
      <c r="U516">
        <v>74.028000000000006</v>
      </c>
      <c r="V516">
        <v>0.28399999999999997</v>
      </c>
      <c r="W516">
        <v>3.1379999999999999</v>
      </c>
      <c r="Y516" t="str">
        <f t="shared" ref="Y516:Y579" si="239">D516</f>
        <v>群馬県</v>
      </c>
      <c r="Z516" t="str">
        <f t="shared" ref="Z516:Z579" si="240">D516&amp;F516</f>
        <v>群馬県長野原町</v>
      </c>
      <c r="AA516" s="159">
        <f t="shared" ref="AA516:AA579" si="241">I516</f>
        <v>107.89400000000001</v>
      </c>
      <c r="AB516" s="159">
        <f t="shared" ref="AB516:AB579" si="242">J516</f>
        <v>545.72400000000005</v>
      </c>
      <c r="AC516" s="159">
        <f t="shared" ref="AC516:AC579" si="243">L516</f>
        <v>0</v>
      </c>
      <c r="AD516" s="159">
        <f t="shared" ref="AD516:AD579" si="244">N516</f>
        <v>57.384999999999998</v>
      </c>
      <c r="AE516" s="159">
        <f t="shared" ref="AE516:AE579" si="245">S516</f>
        <v>512.46</v>
      </c>
      <c r="AF516" s="159">
        <f t="shared" ref="AF516:AF579" si="246">T516</f>
        <v>41.118000000000002</v>
      </c>
      <c r="AG516" s="159">
        <f t="shared" ref="AG516:AG579" si="247">U516</f>
        <v>74.028000000000006</v>
      </c>
      <c r="AH516" s="160">
        <f t="shared" ref="AH516:AH579" si="248">SUM(AA516:AG516)</f>
        <v>1338.6090000000002</v>
      </c>
      <c r="AI516" s="135">
        <f t="shared" ref="AI516:AI579" si="249">IFERROR(AA516/$AH516,"")</f>
        <v>8.0601579699523904E-2</v>
      </c>
      <c r="AJ516" s="135">
        <f t="shared" ref="AJ516:AJ579" si="250">IFERROR(AB516/$AH516,"")</f>
        <v>0.40767991250619112</v>
      </c>
      <c r="AK516" s="135">
        <f t="shared" ref="AK516:AK579" si="251">IFERROR(AC516/$AH516,"")</f>
        <v>0</v>
      </c>
      <c r="AL516" s="135">
        <f t="shared" ref="AL516:AL579" si="252">IFERROR(AD516/$AH516,"")</f>
        <v>4.2869127579450002E-2</v>
      </c>
      <c r="AM516" s="135">
        <f t="shared" ref="AM516:AM579" si="253">IFERROR(AE516/$AH516,"")</f>
        <v>0.38283023646187947</v>
      </c>
      <c r="AN516" s="135">
        <f t="shared" ref="AN516:AN579" si="254">IFERROR(AF516/$AH516,"")</f>
        <v>3.0716960665885258E-2</v>
      </c>
      <c r="AO516" s="135">
        <f t="shared" ref="AO516:AO579" si="255">IFERROR(AG516/$AH516,"")</f>
        <v>5.5302183087070231E-2</v>
      </c>
      <c r="AP516" s="159">
        <f>IFERROR(VLOOKUP(A516,人口!$A$2:$E$1748,5,0),0)</f>
        <v>5510</v>
      </c>
      <c r="AQ516" s="159">
        <f t="shared" si="230"/>
        <v>0</v>
      </c>
      <c r="AR516" s="159">
        <f t="shared" si="231"/>
        <v>1</v>
      </c>
      <c r="AS516" s="159">
        <f t="shared" si="232"/>
        <v>0</v>
      </c>
      <c r="AT516" s="159">
        <f t="shared" si="233"/>
        <v>0</v>
      </c>
      <c r="AU516" s="159">
        <f t="shared" si="234"/>
        <v>0</v>
      </c>
      <c r="AV516" s="159">
        <f t="shared" si="235"/>
        <v>0</v>
      </c>
      <c r="AW516" s="159">
        <f t="shared" si="236"/>
        <v>0</v>
      </c>
      <c r="AX516" s="159">
        <f t="shared" ref="AX516:AX579" si="256">IF(SUMIFS($AP516,$AP516,$BI$24)&gt;0,1,0)</f>
        <v>0</v>
      </c>
      <c r="AY516" s="159" t="str">
        <f t="shared" ref="AY516:AY579" si="257">IF(AQ516=1,$AQ$1,IF(AR516=1,$AR$1,IF(AS516=1,$AS$1,IF(AT516=1,$AT$1,IF(AU516=1,$AU$1,IF(AV516=1,$AV$1,IF(AW516=1,$AW$1,IF(AX516=1,$AX$1,""))))))))</f>
        <v>5千～1万人未満の市町村平均</v>
      </c>
      <c r="AZ516" s="159"/>
    </row>
    <row r="517" spans="1:52" x14ac:dyDescent="0.3">
      <c r="A517" t="str">
        <f t="shared" si="237"/>
        <v>10425</v>
      </c>
      <c r="B517" s="158" t="str">
        <f t="shared" si="238"/>
        <v>010425</v>
      </c>
      <c r="C517">
        <v>10</v>
      </c>
      <c r="D517" t="s">
        <v>37</v>
      </c>
      <c r="E517">
        <v>10425</v>
      </c>
      <c r="F517" t="s">
        <v>1161</v>
      </c>
      <c r="G517">
        <v>133.447</v>
      </c>
      <c r="H517">
        <v>1337.836</v>
      </c>
      <c r="I517">
        <v>194.48599999999999</v>
      </c>
      <c r="J517">
        <v>1937.0260000000001</v>
      </c>
      <c r="K517">
        <v>0.2</v>
      </c>
      <c r="L517">
        <v>0.33100000000000002</v>
      </c>
      <c r="M517">
        <v>29.289000000000001</v>
      </c>
      <c r="N517">
        <v>257.94</v>
      </c>
      <c r="O517">
        <v>0</v>
      </c>
      <c r="P517">
        <v>541.99099999999999</v>
      </c>
      <c r="Q517">
        <v>36.561999999999998</v>
      </c>
      <c r="R517">
        <v>41.561999999999998</v>
      </c>
      <c r="S517">
        <v>3789.078</v>
      </c>
      <c r="T517">
        <v>224.19900000000001</v>
      </c>
      <c r="U517">
        <v>254.86</v>
      </c>
      <c r="V517">
        <v>1.1539999999999999</v>
      </c>
      <c r="W517">
        <v>10.247999999999999</v>
      </c>
      <c r="Y517" t="str">
        <f t="shared" si="239"/>
        <v>群馬県</v>
      </c>
      <c r="Z517" t="str">
        <f t="shared" si="240"/>
        <v>群馬県嬬恋村</v>
      </c>
      <c r="AA517" s="159">
        <f t="shared" si="241"/>
        <v>194.48599999999999</v>
      </c>
      <c r="AB517" s="159">
        <f t="shared" si="242"/>
        <v>1937.0260000000001</v>
      </c>
      <c r="AC517" s="159">
        <f t="shared" si="243"/>
        <v>0.33100000000000002</v>
      </c>
      <c r="AD517" s="159">
        <f t="shared" si="244"/>
        <v>257.94</v>
      </c>
      <c r="AE517" s="159">
        <f t="shared" si="245"/>
        <v>3789.078</v>
      </c>
      <c r="AF517" s="159">
        <f t="shared" si="246"/>
        <v>224.19900000000001</v>
      </c>
      <c r="AG517" s="159">
        <f t="shared" si="247"/>
        <v>254.86</v>
      </c>
      <c r="AH517" s="160">
        <f t="shared" si="248"/>
        <v>6657.92</v>
      </c>
      <c r="AI517" s="135">
        <f t="shared" si="249"/>
        <v>2.9211225127367103E-2</v>
      </c>
      <c r="AJ517" s="135">
        <f t="shared" si="250"/>
        <v>0.29093560751706238</v>
      </c>
      <c r="AK517" s="135">
        <f t="shared" si="251"/>
        <v>4.9715226377006632E-5</v>
      </c>
      <c r="AL517" s="135">
        <f t="shared" si="252"/>
        <v>3.8741829280015377E-2</v>
      </c>
      <c r="AM517" s="135">
        <f t="shared" si="253"/>
        <v>0.56910837018167837</v>
      </c>
      <c r="AN517" s="135">
        <f t="shared" si="254"/>
        <v>3.367403032779006E-2</v>
      </c>
      <c r="AO517" s="135">
        <f t="shared" si="255"/>
        <v>3.82792223397097E-2</v>
      </c>
      <c r="AP517" s="159">
        <f>IFERROR(VLOOKUP(A517,人口!$A$2:$E$1748,5,0),0)</f>
        <v>9514</v>
      </c>
      <c r="AQ517" s="159">
        <f t="shared" si="230"/>
        <v>0</v>
      </c>
      <c r="AR517" s="159">
        <f t="shared" si="231"/>
        <v>1</v>
      </c>
      <c r="AS517" s="159">
        <f t="shared" si="232"/>
        <v>0</v>
      </c>
      <c r="AT517" s="159">
        <f t="shared" si="233"/>
        <v>0</v>
      </c>
      <c r="AU517" s="159">
        <f t="shared" si="234"/>
        <v>0</v>
      </c>
      <c r="AV517" s="159">
        <f t="shared" si="235"/>
        <v>0</v>
      </c>
      <c r="AW517" s="159">
        <f t="shared" si="236"/>
        <v>0</v>
      </c>
      <c r="AX517" s="159">
        <f t="shared" si="256"/>
        <v>0</v>
      </c>
      <c r="AY517" s="159" t="str">
        <f t="shared" si="257"/>
        <v>5千～1万人未満の市町村平均</v>
      </c>
      <c r="AZ517" s="159"/>
    </row>
    <row r="518" spans="1:52" x14ac:dyDescent="0.3">
      <c r="A518" t="str">
        <f t="shared" si="237"/>
        <v>10426</v>
      </c>
      <c r="B518" s="158" t="str">
        <f t="shared" si="238"/>
        <v>010426</v>
      </c>
      <c r="C518">
        <v>10</v>
      </c>
      <c r="D518" t="s">
        <v>37</v>
      </c>
      <c r="E518">
        <v>10426</v>
      </c>
      <c r="F518" t="s">
        <v>1199</v>
      </c>
      <c r="G518">
        <v>42.332999999999998</v>
      </c>
      <c r="H518">
        <v>31.917999999999999</v>
      </c>
      <c r="I518">
        <v>58.042000000000002</v>
      </c>
      <c r="J518">
        <v>43.533000000000001</v>
      </c>
      <c r="K518">
        <v>0</v>
      </c>
      <c r="L518">
        <v>0</v>
      </c>
      <c r="M518">
        <v>4.0730000000000004</v>
      </c>
      <c r="N518">
        <v>35.869</v>
      </c>
      <c r="O518">
        <v>0</v>
      </c>
      <c r="P518">
        <v>185.876</v>
      </c>
      <c r="Q518">
        <v>7.2089999999999996</v>
      </c>
      <c r="R518">
        <v>7.0049999999999999</v>
      </c>
      <c r="S518">
        <v>1300.9970000000001</v>
      </c>
      <c r="T518">
        <v>44.207999999999998</v>
      </c>
      <c r="U518">
        <v>42.954999999999998</v>
      </c>
      <c r="V518">
        <v>0.51500000000000001</v>
      </c>
      <c r="W518">
        <v>5.4089999999999998</v>
      </c>
      <c r="Y518" t="str">
        <f t="shared" si="239"/>
        <v>群馬県</v>
      </c>
      <c r="Z518" t="str">
        <f t="shared" si="240"/>
        <v>群馬県草津町</v>
      </c>
      <c r="AA518" s="159">
        <f t="shared" si="241"/>
        <v>58.042000000000002</v>
      </c>
      <c r="AB518" s="159">
        <f t="shared" si="242"/>
        <v>43.533000000000001</v>
      </c>
      <c r="AC518" s="159">
        <f t="shared" si="243"/>
        <v>0</v>
      </c>
      <c r="AD518" s="159">
        <f t="shared" si="244"/>
        <v>35.869</v>
      </c>
      <c r="AE518" s="159">
        <f t="shared" si="245"/>
        <v>1300.9970000000001</v>
      </c>
      <c r="AF518" s="159">
        <f t="shared" si="246"/>
        <v>44.207999999999998</v>
      </c>
      <c r="AG518" s="159">
        <f t="shared" si="247"/>
        <v>42.954999999999998</v>
      </c>
      <c r="AH518" s="160">
        <f t="shared" si="248"/>
        <v>1525.604</v>
      </c>
      <c r="AI518" s="135">
        <f t="shared" si="249"/>
        <v>3.8045259451338617E-2</v>
      </c>
      <c r="AJ518" s="135">
        <f t="shared" si="250"/>
        <v>2.853492780564288E-2</v>
      </c>
      <c r="AK518" s="135">
        <f t="shared" si="251"/>
        <v>0</v>
      </c>
      <c r="AL518" s="135">
        <f t="shared" si="252"/>
        <v>2.351134370387073E-2</v>
      </c>
      <c r="AM518" s="135">
        <f t="shared" si="253"/>
        <v>0.85277503205287875</v>
      </c>
      <c r="AN518" s="135">
        <f t="shared" si="254"/>
        <v>2.8977375518155431E-2</v>
      </c>
      <c r="AO518" s="135">
        <f t="shared" si="255"/>
        <v>2.815606146811361E-2</v>
      </c>
      <c r="AP518" s="159">
        <f>IFERROR(VLOOKUP(A518,人口!$A$2:$E$1748,5,0),0)</f>
        <v>6370</v>
      </c>
      <c r="AQ518" s="159">
        <f t="shared" si="230"/>
        <v>0</v>
      </c>
      <c r="AR518" s="159">
        <f t="shared" si="231"/>
        <v>1</v>
      </c>
      <c r="AS518" s="159">
        <f t="shared" si="232"/>
        <v>0</v>
      </c>
      <c r="AT518" s="159">
        <f t="shared" si="233"/>
        <v>0</v>
      </c>
      <c r="AU518" s="159">
        <f t="shared" si="234"/>
        <v>0</v>
      </c>
      <c r="AV518" s="159">
        <f t="shared" si="235"/>
        <v>0</v>
      </c>
      <c r="AW518" s="159">
        <f t="shared" si="236"/>
        <v>0</v>
      </c>
      <c r="AX518" s="159">
        <f t="shared" si="256"/>
        <v>0</v>
      </c>
      <c r="AY518" s="159" t="str">
        <f t="shared" si="257"/>
        <v>5千～1万人未満の市町村平均</v>
      </c>
      <c r="AZ518" s="159"/>
    </row>
    <row r="519" spans="1:52" x14ac:dyDescent="0.3">
      <c r="A519" t="str">
        <f t="shared" si="237"/>
        <v>10428</v>
      </c>
      <c r="B519" s="158" t="str">
        <f t="shared" si="238"/>
        <v>010428</v>
      </c>
      <c r="C519">
        <v>10</v>
      </c>
      <c r="D519" t="s">
        <v>37</v>
      </c>
      <c r="E519">
        <v>10428</v>
      </c>
      <c r="F519" t="s">
        <v>1241</v>
      </c>
      <c r="G519">
        <v>34.514000000000003</v>
      </c>
      <c r="H519">
        <v>117.28100000000001</v>
      </c>
      <c r="I519">
        <v>50.003</v>
      </c>
      <c r="J519">
        <v>168.892</v>
      </c>
      <c r="K519">
        <v>126.4</v>
      </c>
      <c r="L519">
        <v>252.64400000000001</v>
      </c>
      <c r="M519">
        <v>0.88600000000000001</v>
      </c>
      <c r="N519">
        <v>5.4189999999999996</v>
      </c>
      <c r="O519">
        <v>0</v>
      </c>
      <c r="P519">
        <v>0</v>
      </c>
      <c r="Q519">
        <v>0</v>
      </c>
      <c r="R519">
        <v>0.16400000000000001</v>
      </c>
      <c r="S519">
        <v>0</v>
      </c>
      <c r="T519">
        <v>0</v>
      </c>
      <c r="U519">
        <v>1.008</v>
      </c>
      <c r="V519">
        <v>0.185</v>
      </c>
      <c r="W519">
        <v>1.9570000000000001</v>
      </c>
      <c r="Y519" t="str">
        <f t="shared" si="239"/>
        <v>群馬県</v>
      </c>
      <c r="Z519" t="str">
        <f t="shared" si="240"/>
        <v>群馬県高山村</v>
      </c>
      <c r="AA519" s="159">
        <f t="shared" si="241"/>
        <v>50.003</v>
      </c>
      <c r="AB519" s="159">
        <f t="shared" si="242"/>
        <v>168.892</v>
      </c>
      <c r="AC519" s="159">
        <f t="shared" si="243"/>
        <v>252.64400000000001</v>
      </c>
      <c r="AD519" s="159">
        <f t="shared" si="244"/>
        <v>5.4189999999999996</v>
      </c>
      <c r="AE519" s="159">
        <f t="shared" si="245"/>
        <v>0</v>
      </c>
      <c r="AF519" s="159">
        <f t="shared" si="246"/>
        <v>0</v>
      </c>
      <c r="AG519" s="159">
        <f t="shared" si="247"/>
        <v>1.008</v>
      </c>
      <c r="AH519" s="160">
        <f t="shared" si="248"/>
        <v>477.96599999999995</v>
      </c>
      <c r="AI519" s="135">
        <f t="shared" si="249"/>
        <v>0.10461622793253078</v>
      </c>
      <c r="AJ519" s="135">
        <f t="shared" si="250"/>
        <v>0.35335567801893863</v>
      </c>
      <c r="AK519" s="135">
        <f t="shared" si="251"/>
        <v>0.52858153090387194</v>
      </c>
      <c r="AL519" s="135">
        <f t="shared" si="252"/>
        <v>1.133762652573614E-2</v>
      </c>
      <c r="AM519" s="135">
        <f t="shared" si="253"/>
        <v>0</v>
      </c>
      <c r="AN519" s="135">
        <f t="shared" si="254"/>
        <v>0</v>
      </c>
      <c r="AO519" s="135">
        <f t="shared" si="255"/>
        <v>2.1089366189226853E-3</v>
      </c>
      <c r="AP519" s="159">
        <f>IFERROR(VLOOKUP(A519,人口!$A$2:$E$1748,5,0),0)</f>
        <v>3596</v>
      </c>
      <c r="AQ519" s="159">
        <f t="shared" si="230"/>
        <v>1</v>
      </c>
      <c r="AR519" s="159">
        <f t="shared" si="231"/>
        <v>0</v>
      </c>
      <c r="AS519" s="159">
        <f t="shared" si="232"/>
        <v>0</v>
      </c>
      <c r="AT519" s="159">
        <f t="shared" si="233"/>
        <v>0</v>
      </c>
      <c r="AU519" s="159">
        <f t="shared" si="234"/>
        <v>0</v>
      </c>
      <c r="AV519" s="159">
        <f t="shared" si="235"/>
        <v>0</v>
      </c>
      <c r="AW519" s="159">
        <f t="shared" si="236"/>
        <v>0</v>
      </c>
      <c r="AX519" s="159">
        <f t="shared" si="256"/>
        <v>0</v>
      </c>
      <c r="AY519" s="159" t="str">
        <f t="shared" si="257"/>
        <v>5千人未満の市町村平均</v>
      </c>
      <c r="AZ519" s="159"/>
    </row>
    <row r="520" spans="1:52" x14ac:dyDescent="0.3">
      <c r="A520" t="str">
        <f t="shared" si="237"/>
        <v>10429</v>
      </c>
      <c r="B520" s="158" t="str">
        <f t="shared" si="238"/>
        <v>010429</v>
      </c>
      <c r="C520">
        <v>10</v>
      </c>
      <c r="D520" t="s">
        <v>37</v>
      </c>
      <c r="E520">
        <v>10429</v>
      </c>
      <c r="F520" t="s">
        <v>1279</v>
      </c>
      <c r="G520">
        <v>125.577</v>
      </c>
      <c r="H520">
        <v>391.18599999999998</v>
      </c>
      <c r="I520">
        <v>178.626</v>
      </c>
      <c r="J520">
        <v>553.16200000000003</v>
      </c>
      <c r="K520">
        <v>21.9</v>
      </c>
      <c r="L520">
        <v>37.287999999999997</v>
      </c>
      <c r="M520">
        <v>13.711</v>
      </c>
      <c r="N520">
        <v>86.850999999999999</v>
      </c>
      <c r="O520">
        <v>0</v>
      </c>
      <c r="P520">
        <v>0</v>
      </c>
      <c r="Q520">
        <v>0</v>
      </c>
      <c r="R520">
        <v>1.897</v>
      </c>
      <c r="S520">
        <v>0</v>
      </c>
      <c r="T520">
        <v>0</v>
      </c>
      <c r="U520">
        <v>11.63</v>
      </c>
      <c r="V520">
        <v>0.93700000000000006</v>
      </c>
      <c r="W520">
        <v>11.002000000000001</v>
      </c>
      <c r="Y520" t="str">
        <f t="shared" si="239"/>
        <v>群馬県</v>
      </c>
      <c r="Z520" t="str">
        <f t="shared" si="240"/>
        <v>群馬県東吾妻町</v>
      </c>
      <c r="AA520" s="159">
        <f t="shared" si="241"/>
        <v>178.626</v>
      </c>
      <c r="AB520" s="159">
        <f t="shared" si="242"/>
        <v>553.16200000000003</v>
      </c>
      <c r="AC520" s="159">
        <f t="shared" si="243"/>
        <v>37.287999999999997</v>
      </c>
      <c r="AD520" s="159">
        <f t="shared" si="244"/>
        <v>86.850999999999999</v>
      </c>
      <c r="AE520" s="159">
        <f t="shared" si="245"/>
        <v>0</v>
      </c>
      <c r="AF520" s="159">
        <f t="shared" si="246"/>
        <v>0</v>
      </c>
      <c r="AG520" s="159">
        <f t="shared" si="247"/>
        <v>11.63</v>
      </c>
      <c r="AH520" s="160">
        <f t="shared" si="248"/>
        <v>867.55700000000002</v>
      </c>
      <c r="AI520" s="135">
        <f t="shared" si="249"/>
        <v>0.20589540514340846</v>
      </c>
      <c r="AJ520" s="135">
        <f t="shared" si="250"/>
        <v>0.63760882570251876</v>
      </c>
      <c r="AK520" s="135">
        <f t="shared" si="251"/>
        <v>4.2980461226178795E-2</v>
      </c>
      <c r="AL520" s="135">
        <f t="shared" si="252"/>
        <v>0.10010984869005725</v>
      </c>
      <c r="AM520" s="135">
        <f t="shared" si="253"/>
        <v>0</v>
      </c>
      <c r="AN520" s="135">
        <f t="shared" si="254"/>
        <v>0</v>
      </c>
      <c r="AO520" s="135">
        <f t="shared" si="255"/>
        <v>1.3405459237836823E-2</v>
      </c>
      <c r="AP520" s="159">
        <f>IFERROR(VLOOKUP(A520,人口!$A$2:$E$1748,5,0),0)</f>
        <v>13556</v>
      </c>
      <c r="AQ520" s="159">
        <f t="shared" si="230"/>
        <v>0</v>
      </c>
      <c r="AR520" s="159">
        <f t="shared" si="231"/>
        <v>0</v>
      </c>
      <c r="AS520" s="159">
        <f t="shared" si="232"/>
        <v>1</v>
      </c>
      <c r="AT520" s="159">
        <f t="shared" si="233"/>
        <v>0</v>
      </c>
      <c r="AU520" s="159">
        <f t="shared" si="234"/>
        <v>0</v>
      </c>
      <c r="AV520" s="159">
        <f t="shared" si="235"/>
        <v>0</v>
      </c>
      <c r="AW520" s="159">
        <f t="shared" si="236"/>
        <v>0</v>
      </c>
      <c r="AX520" s="159">
        <f t="shared" si="256"/>
        <v>0</v>
      </c>
      <c r="AY520" s="159" t="str">
        <f t="shared" si="257"/>
        <v>1万～3万人未満の市町村平均</v>
      </c>
      <c r="AZ520" s="159"/>
    </row>
    <row r="521" spans="1:52" x14ac:dyDescent="0.3">
      <c r="A521" t="str">
        <f t="shared" si="237"/>
        <v>10443</v>
      </c>
      <c r="B521" s="158" t="str">
        <f t="shared" si="238"/>
        <v>010443</v>
      </c>
      <c r="C521">
        <v>10</v>
      </c>
      <c r="D521" t="s">
        <v>37</v>
      </c>
      <c r="E521">
        <v>10443</v>
      </c>
      <c r="F521" t="s">
        <v>1312</v>
      </c>
      <c r="G521">
        <v>52.012</v>
      </c>
      <c r="H521">
        <v>174.99600000000001</v>
      </c>
      <c r="I521">
        <v>71.847999999999999</v>
      </c>
      <c r="J521">
        <v>240.93199999999999</v>
      </c>
      <c r="K521">
        <v>14.6</v>
      </c>
      <c r="L521">
        <v>28.786000000000001</v>
      </c>
      <c r="M521">
        <v>28.359000000000002</v>
      </c>
      <c r="N521">
        <v>164.75899999999999</v>
      </c>
      <c r="O521">
        <v>0</v>
      </c>
      <c r="P521">
        <v>0</v>
      </c>
      <c r="Q521">
        <v>0</v>
      </c>
      <c r="R521">
        <v>1.282</v>
      </c>
      <c r="S521">
        <v>0</v>
      </c>
      <c r="T521">
        <v>0</v>
      </c>
      <c r="U521">
        <v>7.86</v>
      </c>
      <c r="V521">
        <v>0.22</v>
      </c>
      <c r="W521">
        <v>2.4969999999999999</v>
      </c>
      <c r="Y521" t="str">
        <f t="shared" si="239"/>
        <v>群馬県</v>
      </c>
      <c r="Z521" t="str">
        <f t="shared" si="240"/>
        <v>群馬県片品村</v>
      </c>
      <c r="AA521" s="159">
        <f t="shared" si="241"/>
        <v>71.847999999999999</v>
      </c>
      <c r="AB521" s="159">
        <f t="shared" si="242"/>
        <v>240.93199999999999</v>
      </c>
      <c r="AC521" s="159">
        <f t="shared" si="243"/>
        <v>28.786000000000001</v>
      </c>
      <c r="AD521" s="159">
        <f t="shared" si="244"/>
        <v>164.75899999999999</v>
      </c>
      <c r="AE521" s="159">
        <f t="shared" si="245"/>
        <v>0</v>
      </c>
      <c r="AF521" s="159">
        <f t="shared" si="246"/>
        <v>0</v>
      </c>
      <c r="AG521" s="159">
        <f t="shared" si="247"/>
        <v>7.86</v>
      </c>
      <c r="AH521" s="160">
        <f t="shared" si="248"/>
        <v>514.18499999999995</v>
      </c>
      <c r="AI521" s="135">
        <f t="shared" si="249"/>
        <v>0.13973180859029338</v>
      </c>
      <c r="AJ521" s="135">
        <f t="shared" si="250"/>
        <v>0.46857065064130615</v>
      </c>
      <c r="AK521" s="135">
        <f t="shared" si="251"/>
        <v>5.598374126044129E-2</v>
      </c>
      <c r="AL521" s="135">
        <f t="shared" si="252"/>
        <v>0.3204274726022735</v>
      </c>
      <c r="AM521" s="135">
        <f t="shared" si="253"/>
        <v>0</v>
      </c>
      <c r="AN521" s="135">
        <f t="shared" si="254"/>
        <v>0</v>
      </c>
      <c r="AO521" s="135">
        <f t="shared" si="255"/>
        <v>1.5286326905685699E-2</v>
      </c>
      <c r="AP521" s="159">
        <f>IFERROR(VLOOKUP(A521,人口!$A$2:$E$1748,5,0),0)</f>
        <v>4371</v>
      </c>
      <c r="AQ521" s="159">
        <f t="shared" si="230"/>
        <v>1</v>
      </c>
      <c r="AR521" s="159">
        <f t="shared" si="231"/>
        <v>0</v>
      </c>
      <c r="AS521" s="159">
        <f t="shared" si="232"/>
        <v>0</v>
      </c>
      <c r="AT521" s="159">
        <f t="shared" si="233"/>
        <v>0</v>
      </c>
      <c r="AU521" s="159">
        <f t="shared" si="234"/>
        <v>0</v>
      </c>
      <c r="AV521" s="159">
        <f t="shared" si="235"/>
        <v>0</v>
      </c>
      <c r="AW521" s="159">
        <f t="shared" si="236"/>
        <v>0</v>
      </c>
      <c r="AX521" s="159">
        <f t="shared" si="256"/>
        <v>0</v>
      </c>
      <c r="AY521" s="159" t="str">
        <f t="shared" si="257"/>
        <v>5千人未満の市町村平均</v>
      </c>
      <c r="AZ521" s="159"/>
    </row>
    <row r="522" spans="1:52" x14ac:dyDescent="0.3">
      <c r="A522" t="str">
        <f t="shared" si="237"/>
        <v>10444</v>
      </c>
      <c r="B522" s="158" t="str">
        <f t="shared" si="238"/>
        <v>010444</v>
      </c>
      <c r="C522">
        <v>10</v>
      </c>
      <c r="D522" t="s">
        <v>37</v>
      </c>
      <c r="E522">
        <v>10444</v>
      </c>
      <c r="F522" t="s">
        <v>1348</v>
      </c>
      <c r="G522">
        <v>31.443999999999999</v>
      </c>
      <c r="H522">
        <v>121.455</v>
      </c>
      <c r="I522">
        <v>44.417000000000002</v>
      </c>
      <c r="J522">
        <v>170.91399999999999</v>
      </c>
      <c r="K522">
        <v>33.200000000000003</v>
      </c>
      <c r="L522">
        <v>63.768000000000001</v>
      </c>
      <c r="M522">
        <v>14.058</v>
      </c>
      <c r="N522">
        <v>81.674999999999997</v>
      </c>
      <c r="O522">
        <v>0</v>
      </c>
      <c r="P522">
        <v>0</v>
      </c>
      <c r="Q522">
        <v>0</v>
      </c>
      <c r="R522">
        <v>0.60199999999999998</v>
      </c>
      <c r="S522">
        <v>0</v>
      </c>
      <c r="T522">
        <v>0</v>
      </c>
      <c r="U522">
        <v>3.6890000000000001</v>
      </c>
      <c r="V522">
        <v>0.21199999999999999</v>
      </c>
      <c r="W522">
        <v>2.74</v>
      </c>
      <c r="Y522" t="str">
        <f t="shared" si="239"/>
        <v>群馬県</v>
      </c>
      <c r="Z522" t="str">
        <f t="shared" si="240"/>
        <v>群馬県川場村</v>
      </c>
      <c r="AA522" s="159">
        <f t="shared" si="241"/>
        <v>44.417000000000002</v>
      </c>
      <c r="AB522" s="159">
        <f t="shared" si="242"/>
        <v>170.91399999999999</v>
      </c>
      <c r="AC522" s="159">
        <f t="shared" si="243"/>
        <v>63.768000000000001</v>
      </c>
      <c r="AD522" s="159">
        <f t="shared" si="244"/>
        <v>81.674999999999997</v>
      </c>
      <c r="AE522" s="159">
        <f t="shared" si="245"/>
        <v>0</v>
      </c>
      <c r="AF522" s="159">
        <f t="shared" si="246"/>
        <v>0</v>
      </c>
      <c r="AG522" s="159">
        <f t="shared" si="247"/>
        <v>3.6890000000000001</v>
      </c>
      <c r="AH522" s="160">
        <f t="shared" si="248"/>
        <v>364.46300000000002</v>
      </c>
      <c r="AI522" s="135">
        <f t="shared" si="249"/>
        <v>0.12186970968246434</v>
      </c>
      <c r="AJ522" s="135">
        <f t="shared" si="250"/>
        <v>0.46894746517479136</v>
      </c>
      <c r="AK522" s="135">
        <f t="shared" si="251"/>
        <v>0.17496426249029393</v>
      </c>
      <c r="AL522" s="135">
        <f t="shared" si="252"/>
        <v>0.22409682189961669</v>
      </c>
      <c r="AM522" s="135">
        <f t="shared" si="253"/>
        <v>0</v>
      </c>
      <c r="AN522" s="135">
        <f t="shared" si="254"/>
        <v>0</v>
      </c>
      <c r="AO522" s="135">
        <f t="shared" si="255"/>
        <v>1.0121740752833621E-2</v>
      </c>
      <c r="AP522" s="159">
        <f>IFERROR(VLOOKUP(A522,人口!$A$2:$E$1748,5,0),0)</f>
        <v>3264</v>
      </c>
      <c r="AQ522" s="159">
        <f t="shared" si="230"/>
        <v>1</v>
      </c>
      <c r="AR522" s="159">
        <f t="shared" si="231"/>
        <v>0</v>
      </c>
      <c r="AS522" s="159">
        <f t="shared" si="232"/>
        <v>0</v>
      </c>
      <c r="AT522" s="159">
        <f t="shared" si="233"/>
        <v>0</v>
      </c>
      <c r="AU522" s="159">
        <f t="shared" si="234"/>
        <v>0</v>
      </c>
      <c r="AV522" s="159">
        <f t="shared" si="235"/>
        <v>0</v>
      </c>
      <c r="AW522" s="159">
        <f t="shared" si="236"/>
        <v>0</v>
      </c>
      <c r="AX522" s="159">
        <f t="shared" si="256"/>
        <v>0</v>
      </c>
      <c r="AY522" s="159" t="str">
        <f t="shared" si="257"/>
        <v>5千人未満の市町村平均</v>
      </c>
      <c r="AZ522" s="159"/>
    </row>
    <row r="523" spans="1:52" x14ac:dyDescent="0.3">
      <c r="A523" t="str">
        <f t="shared" si="237"/>
        <v>10448</v>
      </c>
      <c r="B523" s="158" t="str">
        <f t="shared" si="238"/>
        <v>010448</v>
      </c>
      <c r="C523">
        <v>10</v>
      </c>
      <c r="D523" t="s">
        <v>37</v>
      </c>
      <c r="E523">
        <v>10448</v>
      </c>
      <c r="F523" t="s">
        <v>1380</v>
      </c>
      <c r="G523">
        <v>73.813999999999993</v>
      </c>
      <c r="H523">
        <v>734.50800000000004</v>
      </c>
      <c r="I523">
        <v>90.575000000000003</v>
      </c>
      <c r="J523">
        <v>901.64200000000005</v>
      </c>
      <c r="K523">
        <v>0</v>
      </c>
      <c r="L523">
        <v>0</v>
      </c>
      <c r="M523">
        <v>2.9889999999999999</v>
      </c>
      <c r="N523">
        <v>17.361999999999998</v>
      </c>
      <c r="O523">
        <v>0</v>
      </c>
      <c r="P523">
        <v>0</v>
      </c>
      <c r="Q523">
        <v>0</v>
      </c>
      <c r="R523">
        <v>2.524</v>
      </c>
      <c r="S523">
        <v>0</v>
      </c>
      <c r="T523">
        <v>0</v>
      </c>
      <c r="U523">
        <v>15.476000000000001</v>
      </c>
      <c r="V523">
        <v>0.35</v>
      </c>
      <c r="W523">
        <v>5.0919999999999996</v>
      </c>
      <c r="Y523" t="str">
        <f t="shared" si="239"/>
        <v>群馬県</v>
      </c>
      <c r="Z523" t="str">
        <f t="shared" si="240"/>
        <v>群馬県昭和村</v>
      </c>
      <c r="AA523" s="159">
        <f t="shared" si="241"/>
        <v>90.575000000000003</v>
      </c>
      <c r="AB523" s="159">
        <f t="shared" si="242"/>
        <v>901.64200000000005</v>
      </c>
      <c r="AC523" s="159">
        <f t="shared" si="243"/>
        <v>0</v>
      </c>
      <c r="AD523" s="159">
        <f t="shared" si="244"/>
        <v>17.361999999999998</v>
      </c>
      <c r="AE523" s="159">
        <f t="shared" si="245"/>
        <v>0</v>
      </c>
      <c r="AF523" s="159">
        <f t="shared" si="246"/>
        <v>0</v>
      </c>
      <c r="AG523" s="159">
        <f t="shared" si="247"/>
        <v>15.476000000000001</v>
      </c>
      <c r="AH523" s="160">
        <f t="shared" si="248"/>
        <v>1025.0550000000001</v>
      </c>
      <c r="AI523" s="135">
        <f t="shared" si="249"/>
        <v>8.8361112330557864E-2</v>
      </c>
      <c r="AJ523" s="135">
        <f t="shared" si="250"/>
        <v>0.87960353346893583</v>
      </c>
      <c r="AK523" s="135">
        <f t="shared" si="251"/>
        <v>0</v>
      </c>
      <c r="AL523" s="135">
        <f t="shared" si="252"/>
        <v>1.6937627737048253E-2</v>
      </c>
      <c r="AM523" s="135">
        <f t="shared" si="253"/>
        <v>0</v>
      </c>
      <c r="AN523" s="135">
        <f t="shared" si="254"/>
        <v>0</v>
      </c>
      <c r="AO523" s="135">
        <f t="shared" si="255"/>
        <v>1.5097726463458059E-2</v>
      </c>
      <c r="AP523" s="159">
        <f>IFERROR(VLOOKUP(A523,人口!$A$2:$E$1748,5,0),0)</f>
        <v>7299</v>
      </c>
      <c r="AQ523" s="159">
        <f t="shared" si="230"/>
        <v>0</v>
      </c>
      <c r="AR523" s="159">
        <f t="shared" si="231"/>
        <v>1</v>
      </c>
      <c r="AS523" s="159">
        <f t="shared" si="232"/>
        <v>0</v>
      </c>
      <c r="AT523" s="159">
        <f t="shared" si="233"/>
        <v>0</v>
      </c>
      <c r="AU523" s="159">
        <f t="shared" si="234"/>
        <v>0</v>
      </c>
      <c r="AV523" s="159">
        <f t="shared" si="235"/>
        <v>0</v>
      </c>
      <c r="AW523" s="159">
        <f t="shared" si="236"/>
        <v>0</v>
      </c>
      <c r="AX523" s="159">
        <f t="shared" si="256"/>
        <v>0</v>
      </c>
      <c r="AY523" s="159" t="str">
        <f t="shared" si="257"/>
        <v>5千～1万人未満の市町村平均</v>
      </c>
      <c r="AZ523" s="159"/>
    </row>
    <row r="524" spans="1:52" x14ac:dyDescent="0.3">
      <c r="A524" t="str">
        <f t="shared" si="237"/>
        <v>10449</v>
      </c>
      <c r="B524" s="158" t="str">
        <f t="shared" si="238"/>
        <v>010449</v>
      </c>
      <c r="C524">
        <v>10</v>
      </c>
      <c r="D524" t="s">
        <v>37</v>
      </c>
      <c r="E524">
        <v>10449</v>
      </c>
      <c r="F524" t="s">
        <v>1410</v>
      </c>
      <c r="G524">
        <v>166.411</v>
      </c>
      <c r="H524">
        <v>389.67099999999999</v>
      </c>
      <c r="I524">
        <v>236.887</v>
      </c>
      <c r="J524">
        <v>552.02599999999995</v>
      </c>
      <c r="K524">
        <v>315.3</v>
      </c>
      <c r="L524">
        <v>733.23500000000001</v>
      </c>
      <c r="M524">
        <v>54.195</v>
      </c>
      <c r="N524">
        <v>314.32499999999999</v>
      </c>
      <c r="O524">
        <v>0</v>
      </c>
      <c r="P524">
        <v>0</v>
      </c>
      <c r="Q524">
        <v>0</v>
      </c>
      <c r="R524">
        <v>0.97699999999999998</v>
      </c>
      <c r="S524">
        <v>0</v>
      </c>
      <c r="T524">
        <v>0</v>
      </c>
      <c r="U524">
        <v>5.9889999999999999</v>
      </c>
      <c r="V524">
        <v>1.492</v>
      </c>
      <c r="W524">
        <v>15.972</v>
      </c>
      <c r="Y524" t="str">
        <f t="shared" si="239"/>
        <v>群馬県</v>
      </c>
      <c r="Z524" t="str">
        <f t="shared" si="240"/>
        <v>群馬県みなかみ町</v>
      </c>
      <c r="AA524" s="159">
        <f t="shared" si="241"/>
        <v>236.887</v>
      </c>
      <c r="AB524" s="159">
        <f t="shared" si="242"/>
        <v>552.02599999999995</v>
      </c>
      <c r="AC524" s="159">
        <f t="shared" si="243"/>
        <v>733.23500000000001</v>
      </c>
      <c r="AD524" s="159">
        <f t="shared" si="244"/>
        <v>314.32499999999999</v>
      </c>
      <c r="AE524" s="159">
        <f t="shared" si="245"/>
        <v>0</v>
      </c>
      <c r="AF524" s="159">
        <f t="shared" si="246"/>
        <v>0</v>
      </c>
      <c r="AG524" s="159">
        <f t="shared" si="247"/>
        <v>5.9889999999999999</v>
      </c>
      <c r="AH524" s="160">
        <f t="shared" si="248"/>
        <v>1842.4620000000002</v>
      </c>
      <c r="AI524" s="135">
        <f t="shared" si="249"/>
        <v>0.12857090132659452</v>
      </c>
      <c r="AJ524" s="135">
        <f t="shared" si="250"/>
        <v>0.29961323489982422</v>
      </c>
      <c r="AK524" s="135">
        <f t="shared" si="251"/>
        <v>0.39796478841897415</v>
      </c>
      <c r="AL524" s="135">
        <f t="shared" si="252"/>
        <v>0.17060053341670001</v>
      </c>
      <c r="AM524" s="135">
        <f t="shared" si="253"/>
        <v>0</v>
      </c>
      <c r="AN524" s="135">
        <f t="shared" si="254"/>
        <v>0</v>
      </c>
      <c r="AO524" s="135">
        <f t="shared" si="255"/>
        <v>3.2505419379069956E-3</v>
      </c>
      <c r="AP524" s="159">
        <f>IFERROR(VLOOKUP(A524,人口!$A$2:$E$1748,5,0),0)</f>
        <v>18692</v>
      </c>
      <c r="AQ524" s="159">
        <f t="shared" si="230"/>
        <v>0</v>
      </c>
      <c r="AR524" s="159">
        <f t="shared" si="231"/>
        <v>0</v>
      </c>
      <c r="AS524" s="159">
        <f t="shared" si="232"/>
        <v>1</v>
      </c>
      <c r="AT524" s="159">
        <f t="shared" si="233"/>
        <v>0</v>
      </c>
      <c r="AU524" s="159">
        <f t="shared" si="234"/>
        <v>0</v>
      </c>
      <c r="AV524" s="159">
        <f t="shared" si="235"/>
        <v>0</v>
      </c>
      <c r="AW524" s="159">
        <f t="shared" si="236"/>
        <v>0</v>
      </c>
      <c r="AX524" s="159">
        <f t="shared" si="256"/>
        <v>0</v>
      </c>
      <c r="AY524" s="159" t="str">
        <f t="shared" si="257"/>
        <v>1万～3万人未満の市町村平均</v>
      </c>
      <c r="AZ524" s="159"/>
    </row>
    <row r="525" spans="1:52" x14ac:dyDescent="0.3">
      <c r="A525" t="str">
        <f t="shared" si="237"/>
        <v>10464</v>
      </c>
      <c r="B525" s="158" t="str">
        <f t="shared" si="238"/>
        <v>010464</v>
      </c>
      <c r="C525">
        <v>10</v>
      </c>
      <c r="D525" t="s">
        <v>37</v>
      </c>
      <c r="E525">
        <v>10464</v>
      </c>
      <c r="F525" t="s">
        <v>1437</v>
      </c>
      <c r="G525">
        <v>164.471</v>
      </c>
      <c r="H525">
        <v>231.31200000000001</v>
      </c>
      <c r="I525">
        <v>236.87700000000001</v>
      </c>
      <c r="J525">
        <v>330.41500000000002</v>
      </c>
      <c r="K525">
        <v>0</v>
      </c>
      <c r="L525">
        <v>0</v>
      </c>
      <c r="M525">
        <v>0</v>
      </c>
      <c r="N525">
        <v>0</v>
      </c>
      <c r="O525">
        <v>0</v>
      </c>
      <c r="P525">
        <v>0</v>
      </c>
      <c r="Q525">
        <v>0</v>
      </c>
      <c r="R525">
        <v>0</v>
      </c>
      <c r="S525">
        <v>0</v>
      </c>
      <c r="T525">
        <v>0</v>
      </c>
      <c r="U525">
        <v>0</v>
      </c>
      <c r="V525">
        <v>1.62</v>
      </c>
      <c r="W525">
        <v>18.724</v>
      </c>
      <c r="Y525" t="str">
        <f t="shared" si="239"/>
        <v>群馬県</v>
      </c>
      <c r="Z525" t="str">
        <f t="shared" si="240"/>
        <v>群馬県玉村町</v>
      </c>
      <c r="AA525" s="159">
        <f t="shared" si="241"/>
        <v>236.87700000000001</v>
      </c>
      <c r="AB525" s="159">
        <f t="shared" si="242"/>
        <v>330.41500000000002</v>
      </c>
      <c r="AC525" s="159">
        <f t="shared" si="243"/>
        <v>0</v>
      </c>
      <c r="AD525" s="159">
        <f t="shared" si="244"/>
        <v>0</v>
      </c>
      <c r="AE525" s="159">
        <f t="shared" si="245"/>
        <v>0</v>
      </c>
      <c r="AF525" s="159">
        <f t="shared" si="246"/>
        <v>0</v>
      </c>
      <c r="AG525" s="159">
        <f t="shared" si="247"/>
        <v>0</v>
      </c>
      <c r="AH525" s="160">
        <f t="shared" si="248"/>
        <v>567.29200000000003</v>
      </c>
      <c r="AI525" s="135">
        <f t="shared" si="249"/>
        <v>0.41755744836874131</v>
      </c>
      <c r="AJ525" s="135">
        <f t="shared" si="250"/>
        <v>0.58244255163125869</v>
      </c>
      <c r="AK525" s="135">
        <f t="shared" si="251"/>
        <v>0</v>
      </c>
      <c r="AL525" s="135">
        <f t="shared" si="252"/>
        <v>0</v>
      </c>
      <c r="AM525" s="135">
        <f t="shared" si="253"/>
        <v>0</v>
      </c>
      <c r="AN525" s="135">
        <f t="shared" si="254"/>
        <v>0</v>
      </c>
      <c r="AO525" s="135">
        <f t="shared" si="255"/>
        <v>0</v>
      </c>
      <c r="AP525" s="159">
        <f>IFERROR(VLOOKUP(A525,人口!$A$2:$E$1748,5,0),0)</f>
        <v>36334</v>
      </c>
      <c r="AQ525" s="159">
        <f t="shared" si="230"/>
        <v>0</v>
      </c>
      <c r="AR525" s="159">
        <f t="shared" si="231"/>
        <v>0</v>
      </c>
      <c r="AS525" s="159">
        <f t="shared" si="232"/>
        <v>0</v>
      </c>
      <c r="AT525" s="159">
        <f t="shared" si="233"/>
        <v>1</v>
      </c>
      <c r="AU525" s="159">
        <f t="shared" si="234"/>
        <v>0</v>
      </c>
      <c r="AV525" s="159">
        <f t="shared" si="235"/>
        <v>0</v>
      </c>
      <c r="AW525" s="159">
        <f t="shared" si="236"/>
        <v>0</v>
      </c>
      <c r="AX525" s="159">
        <f t="shared" si="256"/>
        <v>0</v>
      </c>
      <c r="AY525" s="159" t="str">
        <f t="shared" si="257"/>
        <v>3万～10万人未満の市町村平均</v>
      </c>
      <c r="AZ525" s="159"/>
    </row>
    <row r="526" spans="1:52" x14ac:dyDescent="0.3">
      <c r="A526" t="str">
        <f t="shared" si="237"/>
        <v>10521</v>
      </c>
      <c r="B526" s="158" t="str">
        <f t="shared" si="238"/>
        <v>010521</v>
      </c>
      <c r="C526">
        <v>10</v>
      </c>
      <c r="D526" t="s">
        <v>37</v>
      </c>
      <c r="E526">
        <v>10521</v>
      </c>
      <c r="F526" t="s">
        <v>1466</v>
      </c>
      <c r="G526">
        <v>105.901</v>
      </c>
      <c r="H526">
        <v>267.524</v>
      </c>
      <c r="I526">
        <v>151.387</v>
      </c>
      <c r="J526">
        <v>380.05</v>
      </c>
      <c r="K526">
        <v>0</v>
      </c>
      <c r="L526">
        <v>0</v>
      </c>
      <c r="M526">
        <v>0</v>
      </c>
      <c r="N526">
        <v>0</v>
      </c>
      <c r="O526">
        <v>7.0999999999999994E-2</v>
      </c>
      <c r="P526">
        <v>0</v>
      </c>
      <c r="Q526">
        <v>0</v>
      </c>
      <c r="R526">
        <v>0</v>
      </c>
      <c r="S526">
        <v>0</v>
      </c>
      <c r="T526">
        <v>0</v>
      </c>
      <c r="U526">
        <v>0</v>
      </c>
      <c r="V526">
        <v>1.0640000000000001</v>
      </c>
      <c r="W526">
        <v>12.81</v>
      </c>
      <c r="Y526" t="str">
        <f t="shared" si="239"/>
        <v>群馬県</v>
      </c>
      <c r="Z526" t="str">
        <f t="shared" si="240"/>
        <v>群馬県板倉町</v>
      </c>
      <c r="AA526" s="159">
        <f t="shared" si="241"/>
        <v>151.387</v>
      </c>
      <c r="AB526" s="159">
        <f t="shared" si="242"/>
        <v>380.05</v>
      </c>
      <c r="AC526" s="159">
        <f t="shared" si="243"/>
        <v>0</v>
      </c>
      <c r="AD526" s="159">
        <f t="shared" si="244"/>
        <v>0</v>
      </c>
      <c r="AE526" s="159">
        <f t="shared" si="245"/>
        <v>0</v>
      </c>
      <c r="AF526" s="159">
        <f t="shared" si="246"/>
        <v>0</v>
      </c>
      <c r="AG526" s="159">
        <f t="shared" si="247"/>
        <v>0</v>
      </c>
      <c r="AH526" s="160">
        <f t="shared" si="248"/>
        <v>531.43700000000001</v>
      </c>
      <c r="AI526" s="135">
        <f t="shared" si="249"/>
        <v>0.28486349275643208</v>
      </c>
      <c r="AJ526" s="135">
        <f t="shared" si="250"/>
        <v>0.71513650724356792</v>
      </c>
      <c r="AK526" s="135">
        <f t="shared" si="251"/>
        <v>0</v>
      </c>
      <c r="AL526" s="135">
        <f t="shared" si="252"/>
        <v>0</v>
      </c>
      <c r="AM526" s="135">
        <f t="shared" si="253"/>
        <v>0</v>
      </c>
      <c r="AN526" s="135">
        <f t="shared" si="254"/>
        <v>0</v>
      </c>
      <c r="AO526" s="135">
        <f t="shared" si="255"/>
        <v>0</v>
      </c>
      <c r="AP526" s="159">
        <f>IFERROR(VLOOKUP(A526,人口!$A$2:$E$1748,5,0),0)</f>
        <v>14498</v>
      </c>
      <c r="AQ526" s="159">
        <f t="shared" si="230"/>
        <v>0</v>
      </c>
      <c r="AR526" s="159">
        <f t="shared" si="231"/>
        <v>0</v>
      </c>
      <c r="AS526" s="159">
        <f t="shared" si="232"/>
        <v>1</v>
      </c>
      <c r="AT526" s="159">
        <f t="shared" si="233"/>
        <v>0</v>
      </c>
      <c r="AU526" s="159">
        <f t="shared" si="234"/>
        <v>0</v>
      </c>
      <c r="AV526" s="159">
        <f t="shared" si="235"/>
        <v>0</v>
      </c>
      <c r="AW526" s="159">
        <f t="shared" si="236"/>
        <v>0</v>
      </c>
      <c r="AX526" s="159">
        <f t="shared" si="256"/>
        <v>0</v>
      </c>
      <c r="AY526" s="159" t="str">
        <f t="shared" si="257"/>
        <v>1万～3万人未満の市町村平均</v>
      </c>
      <c r="AZ526" s="159"/>
    </row>
    <row r="527" spans="1:52" x14ac:dyDescent="0.3">
      <c r="A527" t="str">
        <f t="shared" si="237"/>
        <v>10522</v>
      </c>
      <c r="B527" s="158" t="str">
        <f t="shared" si="238"/>
        <v>010522</v>
      </c>
      <c r="C527">
        <v>10</v>
      </c>
      <c r="D527" t="s">
        <v>37</v>
      </c>
      <c r="E527">
        <v>10522</v>
      </c>
      <c r="F527" t="s">
        <v>1134</v>
      </c>
      <c r="G527">
        <v>77.731999999999999</v>
      </c>
      <c r="H527">
        <v>92.951999999999998</v>
      </c>
      <c r="I527">
        <v>110.63200000000001</v>
      </c>
      <c r="J527">
        <v>131.47399999999999</v>
      </c>
      <c r="K527">
        <v>0</v>
      </c>
      <c r="L527">
        <v>0</v>
      </c>
      <c r="M527">
        <v>0</v>
      </c>
      <c r="N527">
        <v>0</v>
      </c>
      <c r="O527">
        <v>0</v>
      </c>
      <c r="P527">
        <v>0</v>
      </c>
      <c r="Q527">
        <v>0</v>
      </c>
      <c r="R527">
        <v>0</v>
      </c>
      <c r="S527">
        <v>0</v>
      </c>
      <c r="T527">
        <v>0</v>
      </c>
      <c r="U527">
        <v>0</v>
      </c>
      <c r="V527">
        <v>0.69699999999999995</v>
      </c>
      <c r="W527">
        <v>7.6130000000000004</v>
      </c>
      <c r="Y527" t="str">
        <f t="shared" si="239"/>
        <v>群馬県</v>
      </c>
      <c r="Z527" t="str">
        <f t="shared" si="240"/>
        <v>群馬県明和町</v>
      </c>
      <c r="AA527" s="159">
        <f t="shared" si="241"/>
        <v>110.63200000000001</v>
      </c>
      <c r="AB527" s="159">
        <f t="shared" si="242"/>
        <v>131.47399999999999</v>
      </c>
      <c r="AC527" s="159">
        <f t="shared" si="243"/>
        <v>0</v>
      </c>
      <c r="AD527" s="159">
        <f t="shared" si="244"/>
        <v>0</v>
      </c>
      <c r="AE527" s="159">
        <f t="shared" si="245"/>
        <v>0</v>
      </c>
      <c r="AF527" s="159">
        <f t="shared" si="246"/>
        <v>0</v>
      </c>
      <c r="AG527" s="159">
        <f t="shared" si="247"/>
        <v>0</v>
      </c>
      <c r="AH527" s="160">
        <f t="shared" si="248"/>
        <v>242.10599999999999</v>
      </c>
      <c r="AI527" s="135">
        <f t="shared" si="249"/>
        <v>0.45695687013126485</v>
      </c>
      <c r="AJ527" s="135">
        <f t="shared" si="250"/>
        <v>0.54304312986873515</v>
      </c>
      <c r="AK527" s="135">
        <f t="shared" si="251"/>
        <v>0</v>
      </c>
      <c r="AL527" s="135">
        <f t="shared" si="252"/>
        <v>0</v>
      </c>
      <c r="AM527" s="135">
        <f t="shared" si="253"/>
        <v>0</v>
      </c>
      <c r="AN527" s="135">
        <f t="shared" si="254"/>
        <v>0</v>
      </c>
      <c r="AO527" s="135">
        <f t="shared" si="255"/>
        <v>0</v>
      </c>
      <c r="AP527" s="159">
        <f>IFERROR(VLOOKUP(A527,人口!$A$2:$E$1748,5,0),0)</f>
        <v>11269</v>
      </c>
      <c r="AQ527" s="159">
        <f t="shared" si="230"/>
        <v>0</v>
      </c>
      <c r="AR527" s="159">
        <f t="shared" si="231"/>
        <v>0</v>
      </c>
      <c r="AS527" s="159">
        <f t="shared" si="232"/>
        <v>1</v>
      </c>
      <c r="AT527" s="159">
        <f t="shared" si="233"/>
        <v>0</v>
      </c>
      <c r="AU527" s="159">
        <f t="shared" si="234"/>
        <v>0</v>
      </c>
      <c r="AV527" s="159">
        <f t="shared" si="235"/>
        <v>0</v>
      </c>
      <c r="AW527" s="159">
        <f t="shared" si="236"/>
        <v>0</v>
      </c>
      <c r="AX527" s="159">
        <f t="shared" si="256"/>
        <v>0</v>
      </c>
      <c r="AY527" s="159" t="str">
        <f t="shared" si="257"/>
        <v>1万～3万人未満の市町村平均</v>
      </c>
      <c r="AZ527" s="159"/>
    </row>
    <row r="528" spans="1:52" x14ac:dyDescent="0.3">
      <c r="A528" t="str">
        <f t="shared" si="237"/>
        <v>10523</v>
      </c>
      <c r="B528" s="158" t="str">
        <f t="shared" si="238"/>
        <v>010523</v>
      </c>
      <c r="C528">
        <v>10</v>
      </c>
      <c r="D528" t="s">
        <v>37</v>
      </c>
      <c r="E528">
        <v>10523</v>
      </c>
      <c r="F528" t="s">
        <v>1513</v>
      </c>
      <c r="G528">
        <v>93.132999999999996</v>
      </c>
      <c r="H528">
        <v>116.45699999999999</v>
      </c>
      <c r="I528">
        <v>133.37799999999999</v>
      </c>
      <c r="J528">
        <v>165.93799999999999</v>
      </c>
      <c r="K528">
        <v>0</v>
      </c>
      <c r="L528">
        <v>0</v>
      </c>
      <c r="M528">
        <v>0</v>
      </c>
      <c r="N528">
        <v>0</v>
      </c>
      <c r="O528">
        <v>0</v>
      </c>
      <c r="P528">
        <v>0</v>
      </c>
      <c r="Q528">
        <v>0</v>
      </c>
      <c r="R528">
        <v>0</v>
      </c>
      <c r="S528">
        <v>0</v>
      </c>
      <c r="T528">
        <v>0</v>
      </c>
      <c r="U528">
        <v>0</v>
      </c>
      <c r="V528">
        <v>0.76200000000000001</v>
      </c>
      <c r="W528">
        <v>10.426</v>
      </c>
      <c r="Y528" t="str">
        <f t="shared" si="239"/>
        <v>群馬県</v>
      </c>
      <c r="Z528" t="str">
        <f t="shared" si="240"/>
        <v>群馬県千代田町</v>
      </c>
      <c r="AA528" s="159">
        <f t="shared" si="241"/>
        <v>133.37799999999999</v>
      </c>
      <c r="AB528" s="159">
        <f t="shared" si="242"/>
        <v>165.93799999999999</v>
      </c>
      <c r="AC528" s="159">
        <f t="shared" si="243"/>
        <v>0</v>
      </c>
      <c r="AD528" s="159">
        <f t="shared" si="244"/>
        <v>0</v>
      </c>
      <c r="AE528" s="159">
        <f t="shared" si="245"/>
        <v>0</v>
      </c>
      <c r="AF528" s="159">
        <f t="shared" si="246"/>
        <v>0</v>
      </c>
      <c r="AG528" s="159">
        <f t="shared" si="247"/>
        <v>0</v>
      </c>
      <c r="AH528" s="160">
        <f t="shared" si="248"/>
        <v>299.31599999999997</v>
      </c>
      <c r="AI528" s="135">
        <f t="shared" si="249"/>
        <v>0.44560932258883584</v>
      </c>
      <c r="AJ528" s="135">
        <f t="shared" si="250"/>
        <v>0.5543906774111641</v>
      </c>
      <c r="AK528" s="135">
        <f t="shared" si="251"/>
        <v>0</v>
      </c>
      <c r="AL528" s="135">
        <f t="shared" si="252"/>
        <v>0</v>
      </c>
      <c r="AM528" s="135">
        <f t="shared" si="253"/>
        <v>0</v>
      </c>
      <c r="AN528" s="135">
        <f t="shared" si="254"/>
        <v>0</v>
      </c>
      <c r="AO528" s="135">
        <f t="shared" si="255"/>
        <v>0</v>
      </c>
      <c r="AP528" s="159">
        <f>IFERROR(VLOOKUP(A528,人口!$A$2:$E$1748,5,0),0)</f>
        <v>11266</v>
      </c>
      <c r="AQ528" s="159">
        <f t="shared" si="230"/>
        <v>0</v>
      </c>
      <c r="AR528" s="159">
        <f t="shared" si="231"/>
        <v>0</v>
      </c>
      <c r="AS528" s="159">
        <f t="shared" si="232"/>
        <v>1</v>
      </c>
      <c r="AT528" s="159">
        <f t="shared" si="233"/>
        <v>0</v>
      </c>
      <c r="AU528" s="159">
        <f t="shared" si="234"/>
        <v>0</v>
      </c>
      <c r="AV528" s="159">
        <f t="shared" si="235"/>
        <v>0</v>
      </c>
      <c r="AW528" s="159">
        <f t="shared" si="236"/>
        <v>0</v>
      </c>
      <c r="AX528" s="159">
        <f t="shared" si="256"/>
        <v>0</v>
      </c>
      <c r="AY528" s="159" t="str">
        <f t="shared" si="257"/>
        <v>1万～3万人未満の市町村平均</v>
      </c>
      <c r="AZ528" s="159"/>
    </row>
    <row r="529" spans="1:52" x14ac:dyDescent="0.3">
      <c r="A529" t="str">
        <f t="shared" si="237"/>
        <v>10524</v>
      </c>
      <c r="B529" s="158" t="str">
        <f t="shared" si="238"/>
        <v>010524</v>
      </c>
      <c r="C529">
        <v>10</v>
      </c>
      <c r="D529" t="s">
        <v>37</v>
      </c>
      <c r="E529">
        <v>10524</v>
      </c>
      <c r="F529" t="s">
        <v>1536</v>
      </c>
      <c r="G529">
        <v>188.68899999999999</v>
      </c>
      <c r="H529">
        <v>40.753</v>
      </c>
      <c r="I529">
        <v>268.25099999999998</v>
      </c>
      <c r="J529">
        <v>57.569000000000003</v>
      </c>
      <c r="K529">
        <v>0</v>
      </c>
      <c r="L529">
        <v>0</v>
      </c>
      <c r="M529">
        <v>0</v>
      </c>
      <c r="N529">
        <v>0</v>
      </c>
      <c r="O529">
        <v>0</v>
      </c>
      <c r="P529">
        <v>0</v>
      </c>
      <c r="Q529">
        <v>0</v>
      </c>
      <c r="R529">
        <v>0</v>
      </c>
      <c r="S529">
        <v>0</v>
      </c>
      <c r="T529">
        <v>0</v>
      </c>
      <c r="U529">
        <v>0</v>
      </c>
      <c r="V529">
        <v>1.6479999999999999</v>
      </c>
      <c r="W529">
        <v>21.042000000000002</v>
      </c>
      <c r="Y529" t="str">
        <f t="shared" si="239"/>
        <v>群馬県</v>
      </c>
      <c r="Z529" t="str">
        <f t="shared" si="240"/>
        <v>群馬県大泉町</v>
      </c>
      <c r="AA529" s="159">
        <f t="shared" si="241"/>
        <v>268.25099999999998</v>
      </c>
      <c r="AB529" s="159">
        <f t="shared" si="242"/>
        <v>57.569000000000003</v>
      </c>
      <c r="AC529" s="159">
        <f t="shared" si="243"/>
        <v>0</v>
      </c>
      <c r="AD529" s="159">
        <f t="shared" si="244"/>
        <v>0</v>
      </c>
      <c r="AE529" s="159">
        <f t="shared" si="245"/>
        <v>0</v>
      </c>
      <c r="AF529" s="159">
        <f t="shared" si="246"/>
        <v>0</v>
      </c>
      <c r="AG529" s="159">
        <f t="shared" si="247"/>
        <v>0</v>
      </c>
      <c r="AH529" s="160">
        <f t="shared" si="248"/>
        <v>325.82</v>
      </c>
      <c r="AI529" s="135">
        <f t="shared" si="249"/>
        <v>0.82331041679454908</v>
      </c>
      <c r="AJ529" s="135">
        <f t="shared" si="250"/>
        <v>0.17668958320545086</v>
      </c>
      <c r="AK529" s="135">
        <f t="shared" si="251"/>
        <v>0</v>
      </c>
      <c r="AL529" s="135">
        <f t="shared" si="252"/>
        <v>0</v>
      </c>
      <c r="AM529" s="135">
        <f t="shared" si="253"/>
        <v>0</v>
      </c>
      <c r="AN529" s="135">
        <f t="shared" si="254"/>
        <v>0</v>
      </c>
      <c r="AO529" s="135">
        <f t="shared" si="255"/>
        <v>0</v>
      </c>
      <c r="AP529" s="159">
        <f>IFERROR(VLOOKUP(A529,人口!$A$2:$E$1748,5,0),0)</f>
        <v>41987</v>
      </c>
      <c r="AQ529" s="159">
        <f t="shared" si="230"/>
        <v>0</v>
      </c>
      <c r="AR529" s="159">
        <f t="shared" si="231"/>
        <v>0</v>
      </c>
      <c r="AS529" s="159">
        <f t="shared" si="232"/>
        <v>0</v>
      </c>
      <c r="AT529" s="159">
        <f t="shared" si="233"/>
        <v>1</v>
      </c>
      <c r="AU529" s="159">
        <f t="shared" si="234"/>
        <v>0</v>
      </c>
      <c r="AV529" s="159">
        <f t="shared" si="235"/>
        <v>0</v>
      </c>
      <c r="AW529" s="159">
        <f t="shared" si="236"/>
        <v>0</v>
      </c>
      <c r="AX529" s="159">
        <f t="shared" si="256"/>
        <v>0</v>
      </c>
      <c r="AY529" s="159" t="str">
        <f t="shared" si="257"/>
        <v>3万～10万人未満の市町村平均</v>
      </c>
      <c r="AZ529" s="159"/>
    </row>
    <row r="530" spans="1:52" x14ac:dyDescent="0.3">
      <c r="A530" t="str">
        <f t="shared" si="237"/>
        <v>10525</v>
      </c>
      <c r="B530" s="158" t="str">
        <f t="shared" si="238"/>
        <v>010525</v>
      </c>
      <c r="C530">
        <v>10</v>
      </c>
      <c r="D530" t="s">
        <v>37</v>
      </c>
      <c r="E530">
        <v>10525</v>
      </c>
      <c r="F530" t="s">
        <v>1560</v>
      </c>
      <c r="G530">
        <v>155.4</v>
      </c>
      <c r="H530">
        <v>202.25399999999999</v>
      </c>
      <c r="I530">
        <v>222.006</v>
      </c>
      <c r="J530">
        <v>287.077</v>
      </c>
      <c r="K530">
        <v>0</v>
      </c>
      <c r="L530">
        <v>0</v>
      </c>
      <c r="M530">
        <v>0</v>
      </c>
      <c r="N530">
        <v>0</v>
      </c>
      <c r="O530">
        <v>0</v>
      </c>
      <c r="P530">
        <v>0</v>
      </c>
      <c r="Q530">
        <v>0</v>
      </c>
      <c r="R530">
        <v>0</v>
      </c>
      <c r="S530">
        <v>0</v>
      </c>
      <c r="T530">
        <v>0</v>
      </c>
      <c r="U530">
        <v>0</v>
      </c>
      <c r="V530">
        <v>1.4830000000000001</v>
      </c>
      <c r="W530">
        <v>20.597000000000001</v>
      </c>
      <c r="Y530" t="str">
        <f t="shared" si="239"/>
        <v>群馬県</v>
      </c>
      <c r="Z530" t="str">
        <f t="shared" si="240"/>
        <v>群馬県邑楽町</v>
      </c>
      <c r="AA530" s="159">
        <f t="shared" si="241"/>
        <v>222.006</v>
      </c>
      <c r="AB530" s="159">
        <f t="shared" si="242"/>
        <v>287.077</v>
      </c>
      <c r="AC530" s="159">
        <f t="shared" si="243"/>
        <v>0</v>
      </c>
      <c r="AD530" s="159">
        <f t="shared" si="244"/>
        <v>0</v>
      </c>
      <c r="AE530" s="159">
        <f t="shared" si="245"/>
        <v>0</v>
      </c>
      <c r="AF530" s="159">
        <f t="shared" si="246"/>
        <v>0</v>
      </c>
      <c r="AG530" s="159">
        <f t="shared" si="247"/>
        <v>0</v>
      </c>
      <c r="AH530" s="160">
        <f t="shared" si="248"/>
        <v>509.08299999999997</v>
      </c>
      <c r="AI530" s="135">
        <f t="shared" si="249"/>
        <v>0.43608998925519021</v>
      </c>
      <c r="AJ530" s="135">
        <f t="shared" si="250"/>
        <v>0.56391001074480984</v>
      </c>
      <c r="AK530" s="135">
        <f t="shared" si="251"/>
        <v>0</v>
      </c>
      <c r="AL530" s="135">
        <f t="shared" si="252"/>
        <v>0</v>
      </c>
      <c r="AM530" s="135">
        <f t="shared" si="253"/>
        <v>0</v>
      </c>
      <c r="AN530" s="135">
        <f t="shared" si="254"/>
        <v>0</v>
      </c>
      <c r="AO530" s="135">
        <f t="shared" si="255"/>
        <v>0</v>
      </c>
      <c r="AP530" s="159">
        <f>IFERROR(VLOOKUP(A530,人口!$A$2:$E$1748,5,0),0)</f>
        <v>26368</v>
      </c>
      <c r="AQ530" s="159">
        <f t="shared" si="230"/>
        <v>0</v>
      </c>
      <c r="AR530" s="159">
        <f t="shared" si="231"/>
        <v>0</v>
      </c>
      <c r="AS530" s="159">
        <f t="shared" si="232"/>
        <v>1</v>
      </c>
      <c r="AT530" s="159">
        <f t="shared" si="233"/>
        <v>0</v>
      </c>
      <c r="AU530" s="159">
        <f t="shared" si="234"/>
        <v>0</v>
      </c>
      <c r="AV530" s="159">
        <f t="shared" si="235"/>
        <v>0</v>
      </c>
      <c r="AW530" s="159">
        <f t="shared" si="236"/>
        <v>0</v>
      </c>
      <c r="AX530" s="159">
        <f t="shared" si="256"/>
        <v>0</v>
      </c>
      <c r="AY530" s="159" t="str">
        <f t="shared" si="257"/>
        <v>1万～3万人未満の市町村平均</v>
      </c>
      <c r="AZ530" s="159"/>
    </row>
    <row r="531" spans="1:52" x14ac:dyDescent="0.3">
      <c r="A531" t="str">
        <f t="shared" si="237"/>
        <v>099</v>
      </c>
      <c r="B531" s="158" t="str">
        <f t="shared" si="238"/>
        <v>099</v>
      </c>
      <c r="C531">
        <v>11</v>
      </c>
      <c r="D531" t="s">
        <v>38</v>
      </c>
      <c r="E531">
        <v>99</v>
      </c>
      <c r="Y531" t="str">
        <f t="shared" si="239"/>
        <v>埼玉県</v>
      </c>
      <c r="Z531" t="str">
        <f t="shared" si="240"/>
        <v>埼玉県</v>
      </c>
      <c r="AA531" s="159">
        <f t="shared" si="241"/>
        <v>0</v>
      </c>
      <c r="AB531" s="159">
        <f t="shared" si="242"/>
        <v>0</v>
      </c>
      <c r="AC531" s="159">
        <f t="shared" si="243"/>
        <v>0</v>
      </c>
      <c r="AD531" s="159">
        <f t="shared" si="244"/>
        <v>0</v>
      </c>
      <c r="AE531" s="159">
        <f t="shared" si="245"/>
        <v>0</v>
      </c>
      <c r="AF531" s="159">
        <f t="shared" si="246"/>
        <v>0</v>
      </c>
      <c r="AG531" s="159">
        <f t="shared" si="247"/>
        <v>0</v>
      </c>
      <c r="AH531" s="160">
        <f t="shared" si="248"/>
        <v>0</v>
      </c>
      <c r="AI531" s="135" t="str">
        <f t="shared" si="249"/>
        <v/>
      </c>
      <c r="AJ531" s="135" t="str">
        <f t="shared" si="250"/>
        <v/>
      </c>
      <c r="AK531" s="135" t="str">
        <f t="shared" si="251"/>
        <v/>
      </c>
      <c r="AL531" s="135" t="str">
        <f t="shared" si="252"/>
        <v/>
      </c>
      <c r="AM531" s="135" t="str">
        <f t="shared" si="253"/>
        <v/>
      </c>
      <c r="AN531" s="135" t="str">
        <f t="shared" si="254"/>
        <v/>
      </c>
      <c r="AO531" s="135" t="str">
        <f t="shared" si="255"/>
        <v/>
      </c>
      <c r="AP531" s="159">
        <f>IFERROR(VLOOKUP(A531,人口!$A$2:$E$1748,5,0),0)</f>
        <v>0</v>
      </c>
      <c r="AQ531" s="159">
        <f t="shared" si="230"/>
        <v>0</v>
      </c>
      <c r="AR531" s="159">
        <f t="shared" si="231"/>
        <v>0</v>
      </c>
      <c r="AS531" s="159">
        <f t="shared" si="232"/>
        <v>0</v>
      </c>
      <c r="AT531" s="159">
        <f t="shared" si="233"/>
        <v>0</v>
      </c>
      <c r="AU531" s="159">
        <f t="shared" si="234"/>
        <v>0</v>
      </c>
      <c r="AV531" s="159">
        <f t="shared" si="235"/>
        <v>0</v>
      </c>
      <c r="AW531" s="159">
        <f t="shared" si="236"/>
        <v>0</v>
      </c>
      <c r="AX531" s="159">
        <f t="shared" si="256"/>
        <v>0</v>
      </c>
      <c r="AY531" s="159" t="str">
        <f t="shared" si="257"/>
        <v/>
      </c>
      <c r="AZ531" s="159"/>
    </row>
    <row r="532" spans="1:52" x14ac:dyDescent="0.3">
      <c r="A532" t="str">
        <f t="shared" si="237"/>
        <v>11100</v>
      </c>
      <c r="B532" s="158" t="str">
        <f t="shared" si="238"/>
        <v>011100</v>
      </c>
      <c r="C532">
        <v>11</v>
      </c>
      <c r="D532" t="s">
        <v>38</v>
      </c>
      <c r="E532">
        <v>11100</v>
      </c>
      <c r="F532" t="s">
        <v>85</v>
      </c>
      <c r="G532">
        <v>2545.5740000000001</v>
      </c>
      <c r="H532">
        <v>369.98399999999998</v>
      </c>
      <c r="I532">
        <v>3430.7910000000002</v>
      </c>
      <c r="J532">
        <v>493.84</v>
      </c>
      <c r="K532">
        <v>0</v>
      </c>
      <c r="L532">
        <v>0</v>
      </c>
      <c r="M532">
        <v>0</v>
      </c>
      <c r="N532">
        <v>0</v>
      </c>
      <c r="O532">
        <v>0</v>
      </c>
      <c r="P532">
        <v>0</v>
      </c>
      <c r="Q532">
        <v>0</v>
      </c>
      <c r="R532">
        <v>6.6159999999999997</v>
      </c>
      <c r="S532">
        <v>0</v>
      </c>
      <c r="T532">
        <v>0</v>
      </c>
      <c r="U532">
        <v>40.570999999999998</v>
      </c>
      <c r="V532">
        <v>28.54</v>
      </c>
      <c r="W532">
        <v>379.98700000000002</v>
      </c>
      <c r="Y532" t="str">
        <f t="shared" si="239"/>
        <v>埼玉県</v>
      </c>
      <c r="Z532" t="str">
        <f t="shared" si="240"/>
        <v>埼玉県さいたま市</v>
      </c>
      <c r="AA532" s="159">
        <f t="shared" si="241"/>
        <v>3430.7910000000002</v>
      </c>
      <c r="AB532" s="159">
        <f t="shared" si="242"/>
        <v>493.84</v>
      </c>
      <c r="AC532" s="159">
        <f t="shared" si="243"/>
        <v>0</v>
      </c>
      <c r="AD532" s="159">
        <f t="shared" si="244"/>
        <v>0</v>
      </c>
      <c r="AE532" s="159">
        <f t="shared" si="245"/>
        <v>0</v>
      </c>
      <c r="AF532" s="159">
        <f t="shared" si="246"/>
        <v>0</v>
      </c>
      <c r="AG532" s="159">
        <f t="shared" si="247"/>
        <v>40.570999999999998</v>
      </c>
      <c r="AH532" s="160">
        <f t="shared" si="248"/>
        <v>3965.2020000000002</v>
      </c>
      <c r="AI532" s="135">
        <f t="shared" si="249"/>
        <v>0.86522477291194744</v>
      </c>
      <c r="AJ532" s="135">
        <f t="shared" si="250"/>
        <v>0.12454346588143554</v>
      </c>
      <c r="AK532" s="135">
        <f t="shared" si="251"/>
        <v>0</v>
      </c>
      <c r="AL532" s="135">
        <f t="shared" si="252"/>
        <v>0</v>
      </c>
      <c r="AM532" s="135">
        <f t="shared" si="253"/>
        <v>0</v>
      </c>
      <c r="AN532" s="135">
        <f t="shared" si="254"/>
        <v>0</v>
      </c>
      <c r="AO532" s="135">
        <f t="shared" si="255"/>
        <v>1.0231761206616964E-2</v>
      </c>
      <c r="AP532" s="159">
        <f>IFERROR(VLOOKUP(A532,人口!$A$2:$E$1748,5,0),0)</f>
        <v>1314145</v>
      </c>
      <c r="AQ532" s="159">
        <f t="shared" si="230"/>
        <v>0</v>
      </c>
      <c r="AR532" s="159">
        <f t="shared" si="231"/>
        <v>0</v>
      </c>
      <c r="AS532" s="159">
        <f t="shared" si="232"/>
        <v>0</v>
      </c>
      <c r="AT532" s="159">
        <f t="shared" si="233"/>
        <v>0</v>
      </c>
      <c r="AU532" s="159">
        <f t="shared" si="234"/>
        <v>0</v>
      </c>
      <c r="AV532" s="159">
        <f t="shared" si="235"/>
        <v>0</v>
      </c>
      <c r="AW532" s="159">
        <f t="shared" si="236"/>
        <v>0</v>
      </c>
      <c r="AX532" s="159">
        <f t="shared" si="256"/>
        <v>1</v>
      </c>
      <c r="AY532" s="159" t="str">
        <f t="shared" si="257"/>
        <v>100万人以上の市町村平均</v>
      </c>
      <c r="AZ532" s="159"/>
    </row>
    <row r="533" spans="1:52" x14ac:dyDescent="0.3">
      <c r="A533" t="str">
        <f t="shared" si="237"/>
        <v>11201</v>
      </c>
      <c r="B533" s="158" t="str">
        <f t="shared" si="238"/>
        <v>011201</v>
      </c>
      <c r="C533">
        <v>11</v>
      </c>
      <c r="D533" t="s">
        <v>38</v>
      </c>
      <c r="E533">
        <v>11201</v>
      </c>
      <c r="F533" t="s">
        <v>135</v>
      </c>
      <c r="G533">
        <v>930.07</v>
      </c>
      <c r="H533">
        <v>308.28399999999999</v>
      </c>
      <c r="I533">
        <v>1282.8499999999999</v>
      </c>
      <c r="J533">
        <v>421.15100000000001</v>
      </c>
      <c r="K533">
        <v>0</v>
      </c>
      <c r="L533">
        <v>0</v>
      </c>
      <c r="M533">
        <v>0</v>
      </c>
      <c r="N533">
        <v>0</v>
      </c>
      <c r="O533">
        <v>0</v>
      </c>
      <c r="P533">
        <v>0</v>
      </c>
      <c r="Q533">
        <v>0</v>
      </c>
      <c r="R533">
        <v>0</v>
      </c>
      <c r="S533">
        <v>0</v>
      </c>
      <c r="T533">
        <v>0</v>
      </c>
      <c r="U533">
        <v>0</v>
      </c>
      <c r="V533">
        <v>10.476000000000001</v>
      </c>
      <c r="W533">
        <v>102.81399999999999</v>
      </c>
      <c r="Y533" t="str">
        <f t="shared" si="239"/>
        <v>埼玉県</v>
      </c>
      <c r="Z533" t="str">
        <f t="shared" si="240"/>
        <v>埼玉県川越市</v>
      </c>
      <c r="AA533" s="159">
        <f t="shared" si="241"/>
        <v>1282.8499999999999</v>
      </c>
      <c r="AB533" s="159">
        <f t="shared" si="242"/>
        <v>421.15100000000001</v>
      </c>
      <c r="AC533" s="159">
        <f t="shared" si="243"/>
        <v>0</v>
      </c>
      <c r="AD533" s="159">
        <f t="shared" si="244"/>
        <v>0</v>
      </c>
      <c r="AE533" s="159">
        <f t="shared" si="245"/>
        <v>0</v>
      </c>
      <c r="AF533" s="159">
        <f t="shared" si="246"/>
        <v>0</v>
      </c>
      <c r="AG533" s="159">
        <f t="shared" si="247"/>
        <v>0</v>
      </c>
      <c r="AH533" s="160">
        <f t="shared" si="248"/>
        <v>1704.001</v>
      </c>
      <c r="AI533" s="135">
        <f t="shared" si="249"/>
        <v>0.75284580232053855</v>
      </c>
      <c r="AJ533" s="135">
        <f t="shared" si="250"/>
        <v>0.24715419767946145</v>
      </c>
      <c r="AK533" s="135">
        <f t="shared" si="251"/>
        <v>0</v>
      </c>
      <c r="AL533" s="135">
        <f t="shared" si="252"/>
        <v>0</v>
      </c>
      <c r="AM533" s="135">
        <f t="shared" si="253"/>
        <v>0</v>
      </c>
      <c r="AN533" s="135">
        <f t="shared" si="254"/>
        <v>0</v>
      </c>
      <c r="AO533" s="135">
        <f t="shared" si="255"/>
        <v>0</v>
      </c>
      <c r="AP533" s="159">
        <f>IFERROR(VLOOKUP(A533,人口!$A$2:$E$1748,5,0),0)</f>
        <v>353301</v>
      </c>
      <c r="AQ533" s="159">
        <f t="shared" si="230"/>
        <v>0</v>
      </c>
      <c r="AR533" s="159">
        <f t="shared" si="231"/>
        <v>0</v>
      </c>
      <c r="AS533" s="159">
        <f t="shared" si="232"/>
        <v>0</v>
      </c>
      <c r="AT533" s="159">
        <f t="shared" si="233"/>
        <v>0</v>
      </c>
      <c r="AU533" s="159">
        <f t="shared" si="234"/>
        <v>0</v>
      </c>
      <c r="AV533" s="159">
        <f t="shared" si="235"/>
        <v>1</v>
      </c>
      <c r="AW533" s="159">
        <f t="shared" si="236"/>
        <v>0</v>
      </c>
      <c r="AX533" s="159">
        <f t="shared" si="256"/>
        <v>0</v>
      </c>
      <c r="AY533" s="159" t="str">
        <f t="shared" si="257"/>
        <v>20万～50万人未満の市町村平均</v>
      </c>
      <c r="AZ533" s="159"/>
    </row>
    <row r="534" spans="1:52" x14ac:dyDescent="0.3">
      <c r="A534" t="str">
        <f t="shared" si="237"/>
        <v>11202</v>
      </c>
      <c r="B534" s="158" t="str">
        <f t="shared" si="238"/>
        <v>011202</v>
      </c>
      <c r="C534">
        <v>11</v>
      </c>
      <c r="D534" t="s">
        <v>38</v>
      </c>
      <c r="E534">
        <v>11202</v>
      </c>
      <c r="F534" t="s">
        <v>203</v>
      </c>
      <c r="G534">
        <v>824.7</v>
      </c>
      <c r="H534">
        <v>552.85</v>
      </c>
      <c r="I534">
        <v>1170.895</v>
      </c>
      <c r="J534">
        <v>778.226</v>
      </c>
      <c r="K534">
        <v>0</v>
      </c>
      <c r="L534">
        <v>0</v>
      </c>
      <c r="M534">
        <v>0</v>
      </c>
      <c r="N534">
        <v>0</v>
      </c>
      <c r="O534">
        <v>0.74</v>
      </c>
      <c r="P534">
        <v>0</v>
      </c>
      <c r="Q534">
        <v>0</v>
      </c>
      <c r="R534">
        <v>0</v>
      </c>
      <c r="S534">
        <v>0</v>
      </c>
      <c r="T534">
        <v>0</v>
      </c>
      <c r="U534">
        <v>0</v>
      </c>
      <c r="V534">
        <v>9.6329999999999991</v>
      </c>
      <c r="W534">
        <v>92.936000000000007</v>
      </c>
      <c r="Y534" t="str">
        <f t="shared" si="239"/>
        <v>埼玉県</v>
      </c>
      <c r="Z534" t="str">
        <f t="shared" si="240"/>
        <v>埼玉県熊谷市</v>
      </c>
      <c r="AA534" s="159">
        <f t="shared" si="241"/>
        <v>1170.895</v>
      </c>
      <c r="AB534" s="159">
        <f t="shared" si="242"/>
        <v>778.226</v>
      </c>
      <c r="AC534" s="159">
        <f t="shared" si="243"/>
        <v>0</v>
      </c>
      <c r="AD534" s="159">
        <f t="shared" si="244"/>
        <v>0</v>
      </c>
      <c r="AE534" s="159">
        <f t="shared" si="245"/>
        <v>0</v>
      </c>
      <c r="AF534" s="159">
        <f t="shared" si="246"/>
        <v>0</v>
      </c>
      <c r="AG534" s="159">
        <f t="shared" si="247"/>
        <v>0</v>
      </c>
      <c r="AH534" s="160">
        <f t="shared" si="248"/>
        <v>1949.1210000000001</v>
      </c>
      <c r="AI534" s="135">
        <f t="shared" si="249"/>
        <v>0.60072976485297724</v>
      </c>
      <c r="AJ534" s="135">
        <f t="shared" si="250"/>
        <v>0.39927023514702265</v>
      </c>
      <c r="AK534" s="135">
        <f t="shared" si="251"/>
        <v>0</v>
      </c>
      <c r="AL534" s="135">
        <f t="shared" si="252"/>
        <v>0</v>
      </c>
      <c r="AM534" s="135">
        <f t="shared" si="253"/>
        <v>0</v>
      </c>
      <c r="AN534" s="135">
        <f t="shared" si="254"/>
        <v>0</v>
      </c>
      <c r="AO534" s="135">
        <f t="shared" si="255"/>
        <v>0</v>
      </c>
      <c r="AP534" s="159">
        <f>IFERROR(VLOOKUP(A534,人口!$A$2:$E$1748,5,0),0)</f>
        <v>196829</v>
      </c>
      <c r="AQ534" s="159">
        <f t="shared" si="230"/>
        <v>0</v>
      </c>
      <c r="AR534" s="159">
        <f t="shared" si="231"/>
        <v>0</v>
      </c>
      <c r="AS534" s="159">
        <f t="shared" si="232"/>
        <v>0</v>
      </c>
      <c r="AT534" s="159">
        <f t="shared" si="233"/>
        <v>0</v>
      </c>
      <c r="AU534" s="159">
        <f t="shared" si="234"/>
        <v>1</v>
      </c>
      <c r="AV534" s="159">
        <f t="shared" si="235"/>
        <v>0</v>
      </c>
      <c r="AW534" s="159">
        <f t="shared" si="236"/>
        <v>0</v>
      </c>
      <c r="AX534" s="159">
        <f t="shared" si="256"/>
        <v>0</v>
      </c>
      <c r="AY534" s="159" t="str">
        <f t="shared" si="257"/>
        <v>10万～20万人未満の市町村平均</v>
      </c>
      <c r="AZ534" s="159"/>
    </row>
    <row r="535" spans="1:52" x14ac:dyDescent="0.3">
      <c r="A535" t="str">
        <f t="shared" si="237"/>
        <v>11203</v>
      </c>
      <c r="B535" s="158" t="str">
        <f t="shared" si="238"/>
        <v>011203</v>
      </c>
      <c r="C535">
        <v>11</v>
      </c>
      <c r="D535" t="s">
        <v>38</v>
      </c>
      <c r="E535">
        <v>11203</v>
      </c>
      <c r="F535" t="s">
        <v>264</v>
      </c>
      <c r="G535">
        <v>1034.5889999999999</v>
      </c>
      <c r="H535">
        <v>46.015999999999998</v>
      </c>
      <c r="I535">
        <v>1384.3240000000001</v>
      </c>
      <c r="J535">
        <v>60.984000000000002</v>
      </c>
      <c r="K535">
        <v>0</v>
      </c>
      <c r="L535">
        <v>0</v>
      </c>
      <c r="M535">
        <v>0</v>
      </c>
      <c r="N535">
        <v>0</v>
      </c>
      <c r="O535">
        <v>0</v>
      </c>
      <c r="P535">
        <v>0</v>
      </c>
      <c r="Q535">
        <v>0</v>
      </c>
      <c r="R535">
        <v>2.48</v>
      </c>
      <c r="S535">
        <v>0</v>
      </c>
      <c r="T535">
        <v>0</v>
      </c>
      <c r="U535">
        <v>15.207000000000001</v>
      </c>
      <c r="V535">
        <v>11.654</v>
      </c>
      <c r="W535">
        <v>139.53</v>
      </c>
      <c r="Y535" t="str">
        <f t="shared" si="239"/>
        <v>埼玉県</v>
      </c>
      <c r="Z535" t="str">
        <f t="shared" si="240"/>
        <v>埼玉県川口市</v>
      </c>
      <c r="AA535" s="159">
        <f t="shared" si="241"/>
        <v>1384.3240000000001</v>
      </c>
      <c r="AB535" s="159">
        <f t="shared" si="242"/>
        <v>60.984000000000002</v>
      </c>
      <c r="AC535" s="159">
        <f t="shared" si="243"/>
        <v>0</v>
      </c>
      <c r="AD535" s="159">
        <f t="shared" si="244"/>
        <v>0</v>
      </c>
      <c r="AE535" s="159">
        <f t="shared" si="245"/>
        <v>0</v>
      </c>
      <c r="AF535" s="159">
        <f t="shared" si="246"/>
        <v>0</v>
      </c>
      <c r="AG535" s="159">
        <f t="shared" si="247"/>
        <v>15.207000000000001</v>
      </c>
      <c r="AH535" s="160">
        <f t="shared" si="248"/>
        <v>1460.5150000000001</v>
      </c>
      <c r="AI535" s="135">
        <f t="shared" si="249"/>
        <v>0.94783278501076673</v>
      </c>
      <c r="AJ535" s="135">
        <f t="shared" si="250"/>
        <v>4.1755134319058688E-2</v>
      </c>
      <c r="AK535" s="135">
        <f t="shared" si="251"/>
        <v>0</v>
      </c>
      <c r="AL535" s="135">
        <f t="shared" si="252"/>
        <v>0</v>
      </c>
      <c r="AM535" s="135">
        <f t="shared" si="253"/>
        <v>0</v>
      </c>
      <c r="AN535" s="135">
        <f t="shared" si="254"/>
        <v>0</v>
      </c>
      <c r="AO535" s="135">
        <f t="shared" si="255"/>
        <v>1.0412080670174562E-2</v>
      </c>
      <c r="AP535" s="159">
        <f>IFERROR(VLOOKUP(A535,人口!$A$2:$E$1748,5,0),0)</f>
        <v>607105</v>
      </c>
      <c r="AQ535" s="159">
        <f t="shared" si="230"/>
        <v>0</v>
      </c>
      <c r="AR535" s="159">
        <f t="shared" si="231"/>
        <v>0</v>
      </c>
      <c r="AS535" s="159">
        <f t="shared" si="232"/>
        <v>0</v>
      </c>
      <c r="AT535" s="159">
        <f t="shared" si="233"/>
        <v>0</v>
      </c>
      <c r="AU535" s="159">
        <f t="shared" si="234"/>
        <v>0</v>
      </c>
      <c r="AV535" s="159">
        <f t="shared" si="235"/>
        <v>0</v>
      </c>
      <c r="AW535" s="159">
        <f t="shared" si="236"/>
        <v>1</v>
      </c>
      <c r="AX535" s="159">
        <f t="shared" si="256"/>
        <v>0</v>
      </c>
      <c r="AY535" s="159" t="str">
        <f t="shared" si="257"/>
        <v>50万～100万人未満の市町村平均</v>
      </c>
      <c r="AZ535" s="159"/>
    </row>
    <row r="536" spans="1:52" x14ac:dyDescent="0.3">
      <c r="A536" t="str">
        <f t="shared" si="237"/>
        <v>11206</v>
      </c>
      <c r="B536" s="158" t="str">
        <f t="shared" si="238"/>
        <v>011206</v>
      </c>
      <c r="C536">
        <v>11</v>
      </c>
      <c r="D536" t="s">
        <v>38</v>
      </c>
      <c r="E536">
        <v>11206</v>
      </c>
      <c r="F536" t="s">
        <v>315</v>
      </c>
      <c r="G536">
        <v>357.72699999999998</v>
      </c>
      <c r="H536">
        <v>70.355000000000004</v>
      </c>
      <c r="I536">
        <v>506.375</v>
      </c>
      <c r="J536">
        <v>98.709000000000003</v>
      </c>
      <c r="K536">
        <v>0</v>
      </c>
      <c r="L536">
        <v>0</v>
      </c>
      <c r="M536">
        <v>0</v>
      </c>
      <c r="N536">
        <v>0</v>
      </c>
      <c r="O536">
        <v>0</v>
      </c>
      <c r="P536">
        <v>0</v>
      </c>
      <c r="Q536">
        <v>0</v>
      </c>
      <c r="R536">
        <v>0</v>
      </c>
      <c r="S536">
        <v>0</v>
      </c>
      <c r="T536">
        <v>0</v>
      </c>
      <c r="U536">
        <v>0</v>
      </c>
      <c r="V536">
        <v>4.0279999999999996</v>
      </c>
      <c r="W536">
        <v>41.673999999999999</v>
      </c>
      <c r="Y536" t="str">
        <f t="shared" si="239"/>
        <v>埼玉県</v>
      </c>
      <c r="Z536" t="str">
        <f t="shared" si="240"/>
        <v>埼玉県行田市</v>
      </c>
      <c r="AA536" s="159">
        <f t="shared" si="241"/>
        <v>506.375</v>
      </c>
      <c r="AB536" s="159">
        <f t="shared" si="242"/>
        <v>98.709000000000003</v>
      </c>
      <c r="AC536" s="159">
        <f t="shared" si="243"/>
        <v>0</v>
      </c>
      <c r="AD536" s="159">
        <f t="shared" si="244"/>
        <v>0</v>
      </c>
      <c r="AE536" s="159">
        <f t="shared" si="245"/>
        <v>0</v>
      </c>
      <c r="AF536" s="159">
        <f t="shared" si="246"/>
        <v>0</v>
      </c>
      <c r="AG536" s="159">
        <f t="shared" si="247"/>
        <v>0</v>
      </c>
      <c r="AH536" s="160">
        <f t="shared" si="248"/>
        <v>605.08400000000006</v>
      </c>
      <c r="AI536" s="135">
        <f t="shared" si="249"/>
        <v>0.83686727793165894</v>
      </c>
      <c r="AJ536" s="135">
        <f t="shared" si="250"/>
        <v>0.16313272206834092</v>
      </c>
      <c r="AK536" s="135">
        <f t="shared" si="251"/>
        <v>0</v>
      </c>
      <c r="AL536" s="135">
        <f t="shared" si="252"/>
        <v>0</v>
      </c>
      <c r="AM536" s="135">
        <f t="shared" si="253"/>
        <v>0</v>
      </c>
      <c r="AN536" s="135">
        <f t="shared" si="254"/>
        <v>0</v>
      </c>
      <c r="AO536" s="135">
        <f t="shared" si="255"/>
        <v>0</v>
      </c>
      <c r="AP536" s="159">
        <f>IFERROR(VLOOKUP(A536,人口!$A$2:$E$1748,5,0),0)</f>
        <v>80936</v>
      </c>
      <c r="AQ536" s="159">
        <f t="shared" si="230"/>
        <v>0</v>
      </c>
      <c r="AR536" s="159">
        <f t="shared" si="231"/>
        <v>0</v>
      </c>
      <c r="AS536" s="159">
        <f t="shared" si="232"/>
        <v>0</v>
      </c>
      <c r="AT536" s="159">
        <f t="shared" si="233"/>
        <v>1</v>
      </c>
      <c r="AU536" s="159">
        <f t="shared" si="234"/>
        <v>0</v>
      </c>
      <c r="AV536" s="159">
        <f t="shared" si="235"/>
        <v>0</v>
      </c>
      <c r="AW536" s="159">
        <f t="shared" si="236"/>
        <v>0</v>
      </c>
      <c r="AX536" s="159">
        <f t="shared" si="256"/>
        <v>0</v>
      </c>
      <c r="AY536" s="159" t="str">
        <f t="shared" si="257"/>
        <v>3万～10万人未満の市町村平均</v>
      </c>
      <c r="AZ536" s="159"/>
    </row>
    <row r="537" spans="1:52" x14ac:dyDescent="0.3">
      <c r="A537" t="str">
        <f t="shared" si="237"/>
        <v>11207</v>
      </c>
      <c r="B537" s="158" t="str">
        <f t="shared" si="238"/>
        <v>011207</v>
      </c>
      <c r="C537">
        <v>11</v>
      </c>
      <c r="D537" t="s">
        <v>38</v>
      </c>
      <c r="E537">
        <v>11207</v>
      </c>
      <c r="F537" t="s">
        <v>367</v>
      </c>
      <c r="G537">
        <v>343.53199999999998</v>
      </c>
      <c r="H537">
        <v>177.16900000000001</v>
      </c>
      <c r="I537">
        <v>471.43</v>
      </c>
      <c r="J537">
        <v>241.369</v>
      </c>
      <c r="K537">
        <v>3.6</v>
      </c>
      <c r="L537">
        <v>6.1040000000000001</v>
      </c>
      <c r="M537">
        <v>6.5019999999999998</v>
      </c>
      <c r="N537">
        <v>34.972000000000001</v>
      </c>
      <c r="O537">
        <v>0</v>
      </c>
      <c r="P537">
        <v>0</v>
      </c>
      <c r="Q537">
        <v>0</v>
      </c>
      <c r="R537">
        <v>0</v>
      </c>
      <c r="S537">
        <v>0</v>
      </c>
      <c r="T537">
        <v>0</v>
      </c>
      <c r="U537">
        <v>0</v>
      </c>
      <c r="V537">
        <v>3.851</v>
      </c>
      <c r="W537">
        <v>34.610999999999997</v>
      </c>
      <c r="Y537" t="str">
        <f t="shared" si="239"/>
        <v>埼玉県</v>
      </c>
      <c r="Z537" t="str">
        <f t="shared" si="240"/>
        <v>埼玉県秩父市</v>
      </c>
      <c r="AA537" s="159">
        <f t="shared" si="241"/>
        <v>471.43</v>
      </c>
      <c r="AB537" s="159">
        <f t="shared" si="242"/>
        <v>241.369</v>
      </c>
      <c r="AC537" s="159">
        <f t="shared" si="243"/>
        <v>6.1040000000000001</v>
      </c>
      <c r="AD537" s="159">
        <f t="shared" si="244"/>
        <v>34.972000000000001</v>
      </c>
      <c r="AE537" s="159">
        <f t="shared" si="245"/>
        <v>0</v>
      </c>
      <c r="AF537" s="159">
        <f t="shared" si="246"/>
        <v>0</v>
      </c>
      <c r="AG537" s="159">
        <f t="shared" si="247"/>
        <v>0</v>
      </c>
      <c r="AH537" s="160">
        <f t="shared" si="248"/>
        <v>753.875</v>
      </c>
      <c r="AI537" s="135">
        <f t="shared" si="249"/>
        <v>0.62534239761233623</v>
      </c>
      <c r="AJ537" s="135">
        <f t="shared" si="250"/>
        <v>0.32017111590117725</v>
      </c>
      <c r="AK537" s="135">
        <f t="shared" si="251"/>
        <v>8.0968330293483669E-3</v>
      </c>
      <c r="AL537" s="135">
        <f t="shared" si="252"/>
        <v>4.6389653457138122E-2</v>
      </c>
      <c r="AM537" s="135">
        <f t="shared" si="253"/>
        <v>0</v>
      </c>
      <c r="AN537" s="135">
        <f t="shared" si="254"/>
        <v>0</v>
      </c>
      <c r="AO537" s="135">
        <f t="shared" si="255"/>
        <v>0</v>
      </c>
      <c r="AP537" s="159">
        <f>IFERROR(VLOOKUP(A537,人口!$A$2:$E$1748,5,0),0)</f>
        <v>62005</v>
      </c>
      <c r="AQ537" s="159">
        <f t="shared" si="230"/>
        <v>0</v>
      </c>
      <c r="AR537" s="159">
        <f t="shared" si="231"/>
        <v>0</v>
      </c>
      <c r="AS537" s="159">
        <f t="shared" si="232"/>
        <v>0</v>
      </c>
      <c r="AT537" s="159">
        <f t="shared" si="233"/>
        <v>1</v>
      </c>
      <c r="AU537" s="159">
        <f t="shared" si="234"/>
        <v>0</v>
      </c>
      <c r="AV537" s="159">
        <f t="shared" si="235"/>
        <v>0</v>
      </c>
      <c r="AW537" s="159">
        <f t="shared" si="236"/>
        <v>0</v>
      </c>
      <c r="AX537" s="159">
        <f t="shared" si="256"/>
        <v>0</v>
      </c>
      <c r="AY537" s="159" t="str">
        <f t="shared" si="257"/>
        <v>3万～10万人未満の市町村平均</v>
      </c>
      <c r="AZ537" s="159"/>
    </row>
    <row r="538" spans="1:52" x14ac:dyDescent="0.3">
      <c r="A538" t="str">
        <f t="shared" si="237"/>
        <v>11208</v>
      </c>
      <c r="B538" s="158" t="str">
        <f t="shared" si="238"/>
        <v>011208</v>
      </c>
      <c r="C538">
        <v>11</v>
      </c>
      <c r="D538" t="s">
        <v>38</v>
      </c>
      <c r="E538">
        <v>11208</v>
      </c>
      <c r="F538" t="s">
        <v>418</v>
      </c>
      <c r="G538">
        <v>728.09400000000005</v>
      </c>
      <c r="H538">
        <v>302.25</v>
      </c>
      <c r="I538">
        <v>991.11500000000001</v>
      </c>
      <c r="J538">
        <v>407.47800000000001</v>
      </c>
      <c r="K538">
        <v>0</v>
      </c>
      <c r="L538">
        <v>0</v>
      </c>
      <c r="M538">
        <v>0</v>
      </c>
      <c r="N538">
        <v>0</v>
      </c>
      <c r="O538">
        <v>0</v>
      </c>
      <c r="P538">
        <v>0</v>
      </c>
      <c r="Q538">
        <v>0</v>
      </c>
      <c r="R538">
        <v>2E-3</v>
      </c>
      <c r="S538">
        <v>0</v>
      </c>
      <c r="T538">
        <v>0</v>
      </c>
      <c r="U538">
        <v>1.2999999999999999E-2</v>
      </c>
      <c r="V538">
        <v>9.2100000000000009</v>
      </c>
      <c r="W538">
        <v>81.510999999999996</v>
      </c>
      <c r="Y538" t="str">
        <f t="shared" si="239"/>
        <v>埼玉県</v>
      </c>
      <c r="Z538" t="str">
        <f t="shared" si="240"/>
        <v>埼玉県所沢市</v>
      </c>
      <c r="AA538" s="159">
        <f t="shared" si="241"/>
        <v>991.11500000000001</v>
      </c>
      <c r="AB538" s="159">
        <f t="shared" si="242"/>
        <v>407.47800000000001</v>
      </c>
      <c r="AC538" s="159">
        <f t="shared" si="243"/>
        <v>0</v>
      </c>
      <c r="AD538" s="159">
        <f t="shared" si="244"/>
        <v>0</v>
      </c>
      <c r="AE538" s="159">
        <f t="shared" si="245"/>
        <v>0</v>
      </c>
      <c r="AF538" s="159">
        <f t="shared" si="246"/>
        <v>0</v>
      </c>
      <c r="AG538" s="159">
        <f t="shared" si="247"/>
        <v>1.2999999999999999E-2</v>
      </c>
      <c r="AH538" s="160">
        <f t="shared" si="248"/>
        <v>1398.606</v>
      </c>
      <c r="AI538" s="135">
        <f t="shared" si="249"/>
        <v>0.70864489355830018</v>
      </c>
      <c r="AJ538" s="135">
        <f t="shared" si="250"/>
        <v>0.29134581147228028</v>
      </c>
      <c r="AK538" s="135">
        <f t="shared" si="251"/>
        <v>0</v>
      </c>
      <c r="AL538" s="135">
        <f t="shared" si="252"/>
        <v>0</v>
      </c>
      <c r="AM538" s="135">
        <f t="shared" si="253"/>
        <v>0</v>
      </c>
      <c r="AN538" s="135">
        <f t="shared" si="254"/>
        <v>0</v>
      </c>
      <c r="AO538" s="135">
        <f t="shared" si="255"/>
        <v>9.2949694195506096E-6</v>
      </c>
      <c r="AP538" s="159">
        <f>IFERROR(VLOOKUP(A538,人口!$A$2:$E$1748,5,0),0)</f>
        <v>344233</v>
      </c>
      <c r="AQ538" s="159">
        <f t="shared" si="230"/>
        <v>0</v>
      </c>
      <c r="AR538" s="159">
        <f t="shared" si="231"/>
        <v>0</v>
      </c>
      <c r="AS538" s="159">
        <f t="shared" si="232"/>
        <v>0</v>
      </c>
      <c r="AT538" s="159">
        <f t="shared" si="233"/>
        <v>0</v>
      </c>
      <c r="AU538" s="159">
        <f t="shared" si="234"/>
        <v>0</v>
      </c>
      <c r="AV538" s="159">
        <f t="shared" si="235"/>
        <v>1</v>
      </c>
      <c r="AW538" s="159">
        <f t="shared" si="236"/>
        <v>0</v>
      </c>
      <c r="AX538" s="159">
        <f t="shared" si="256"/>
        <v>0</v>
      </c>
      <c r="AY538" s="159" t="str">
        <f t="shared" si="257"/>
        <v>20万～50万人未満の市町村平均</v>
      </c>
      <c r="AZ538" s="159"/>
    </row>
    <row r="539" spans="1:52" x14ac:dyDescent="0.3">
      <c r="A539" t="str">
        <f t="shared" si="237"/>
        <v>11209</v>
      </c>
      <c r="B539" s="158" t="str">
        <f t="shared" si="238"/>
        <v>011209</v>
      </c>
      <c r="C539">
        <v>11</v>
      </c>
      <c r="D539" t="s">
        <v>38</v>
      </c>
      <c r="E539">
        <v>11209</v>
      </c>
      <c r="F539" t="s">
        <v>473</v>
      </c>
      <c r="G539">
        <v>276.68900000000002</v>
      </c>
      <c r="H539">
        <v>96.730999999999995</v>
      </c>
      <c r="I539">
        <v>377.00700000000001</v>
      </c>
      <c r="J539">
        <v>130.61199999999999</v>
      </c>
      <c r="K539">
        <v>22.6</v>
      </c>
      <c r="L539">
        <v>38.414000000000001</v>
      </c>
      <c r="M539">
        <v>1.1259999999999999</v>
      </c>
      <c r="N539">
        <v>6.2619999999999996</v>
      </c>
      <c r="O539">
        <v>0</v>
      </c>
      <c r="P539">
        <v>0</v>
      </c>
      <c r="Q539">
        <v>0</v>
      </c>
      <c r="R539">
        <v>0</v>
      </c>
      <c r="S539">
        <v>0</v>
      </c>
      <c r="T539">
        <v>0</v>
      </c>
      <c r="U539">
        <v>0</v>
      </c>
      <c r="V539">
        <v>3.2930000000000001</v>
      </c>
      <c r="W539">
        <v>30.544</v>
      </c>
      <c r="Y539" t="str">
        <f t="shared" si="239"/>
        <v>埼玉県</v>
      </c>
      <c r="Z539" t="str">
        <f t="shared" si="240"/>
        <v>埼玉県飯能市</v>
      </c>
      <c r="AA539" s="159">
        <f t="shared" si="241"/>
        <v>377.00700000000001</v>
      </c>
      <c r="AB539" s="159">
        <f t="shared" si="242"/>
        <v>130.61199999999999</v>
      </c>
      <c r="AC539" s="159">
        <f t="shared" si="243"/>
        <v>38.414000000000001</v>
      </c>
      <c r="AD539" s="159">
        <f t="shared" si="244"/>
        <v>6.2619999999999996</v>
      </c>
      <c r="AE539" s="159">
        <f t="shared" si="245"/>
        <v>0</v>
      </c>
      <c r="AF539" s="159">
        <f t="shared" si="246"/>
        <v>0</v>
      </c>
      <c r="AG539" s="159">
        <f t="shared" si="247"/>
        <v>0</v>
      </c>
      <c r="AH539" s="160">
        <f t="shared" si="248"/>
        <v>552.29499999999996</v>
      </c>
      <c r="AI539" s="135">
        <f t="shared" si="249"/>
        <v>0.68261889026697697</v>
      </c>
      <c r="AJ539" s="135">
        <f t="shared" si="250"/>
        <v>0.23648955721127296</v>
      </c>
      <c r="AK539" s="135">
        <f t="shared" si="251"/>
        <v>6.9553408957169632E-2</v>
      </c>
      <c r="AL539" s="135">
        <f t="shared" si="252"/>
        <v>1.1338143564580523E-2</v>
      </c>
      <c r="AM539" s="135">
        <f t="shared" si="253"/>
        <v>0</v>
      </c>
      <c r="AN539" s="135">
        <f t="shared" si="254"/>
        <v>0</v>
      </c>
      <c r="AO539" s="135">
        <f t="shared" si="255"/>
        <v>0</v>
      </c>
      <c r="AP539" s="159">
        <f>IFERROR(VLOOKUP(A539,人口!$A$2:$E$1748,5,0),0)</f>
        <v>79553</v>
      </c>
      <c r="AQ539" s="159">
        <f t="shared" si="230"/>
        <v>0</v>
      </c>
      <c r="AR539" s="159">
        <f t="shared" si="231"/>
        <v>0</v>
      </c>
      <c r="AS539" s="159">
        <f t="shared" si="232"/>
        <v>0</v>
      </c>
      <c r="AT539" s="159">
        <f t="shared" si="233"/>
        <v>1</v>
      </c>
      <c r="AU539" s="159">
        <f t="shared" si="234"/>
        <v>0</v>
      </c>
      <c r="AV539" s="159">
        <f t="shared" si="235"/>
        <v>0</v>
      </c>
      <c r="AW539" s="159">
        <f t="shared" si="236"/>
        <v>0</v>
      </c>
      <c r="AX539" s="159">
        <f t="shared" si="256"/>
        <v>0</v>
      </c>
      <c r="AY539" s="159" t="str">
        <f t="shared" si="257"/>
        <v>3万～10万人未満の市町村平均</v>
      </c>
      <c r="AZ539" s="159"/>
    </row>
    <row r="540" spans="1:52" x14ac:dyDescent="0.3">
      <c r="A540" t="str">
        <f t="shared" si="237"/>
        <v>11210</v>
      </c>
      <c r="B540" s="158" t="str">
        <f t="shared" si="238"/>
        <v>011210</v>
      </c>
      <c r="C540">
        <v>11</v>
      </c>
      <c r="D540" t="s">
        <v>38</v>
      </c>
      <c r="E540">
        <v>11210</v>
      </c>
      <c r="F540" t="s">
        <v>526</v>
      </c>
      <c r="G540">
        <v>560.803</v>
      </c>
      <c r="H540">
        <v>190.56899999999999</v>
      </c>
      <c r="I540">
        <v>790.12400000000002</v>
      </c>
      <c r="J540">
        <v>266.39400000000001</v>
      </c>
      <c r="K540">
        <v>0</v>
      </c>
      <c r="L540">
        <v>0</v>
      </c>
      <c r="M540">
        <v>0</v>
      </c>
      <c r="N540">
        <v>0</v>
      </c>
      <c r="O540">
        <v>0</v>
      </c>
      <c r="P540">
        <v>0</v>
      </c>
      <c r="Q540">
        <v>0</v>
      </c>
      <c r="R540">
        <v>0</v>
      </c>
      <c r="S540">
        <v>0</v>
      </c>
      <c r="T540">
        <v>0</v>
      </c>
      <c r="U540">
        <v>0</v>
      </c>
      <c r="V540">
        <v>5.5389999999999997</v>
      </c>
      <c r="W540">
        <v>58.216000000000001</v>
      </c>
      <c r="Y540" t="str">
        <f t="shared" si="239"/>
        <v>埼玉県</v>
      </c>
      <c r="Z540" t="str">
        <f t="shared" si="240"/>
        <v>埼玉県加須市</v>
      </c>
      <c r="AA540" s="159">
        <f t="shared" si="241"/>
        <v>790.12400000000002</v>
      </c>
      <c r="AB540" s="159">
        <f t="shared" si="242"/>
        <v>266.39400000000001</v>
      </c>
      <c r="AC540" s="159">
        <f t="shared" si="243"/>
        <v>0</v>
      </c>
      <c r="AD540" s="159">
        <f t="shared" si="244"/>
        <v>0</v>
      </c>
      <c r="AE540" s="159">
        <f t="shared" si="245"/>
        <v>0</v>
      </c>
      <c r="AF540" s="159">
        <f t="shared" si="246"/>
        <v>0</v>
      </c>
      <c r="AG540" s="159">
        <f t="shared" si="247"/>
        <v>0</v>
      </c>
      <c r="AH540" s="160">
        <f t="shared" si="248"/>
        <v>1056.518</v>
      </c>
      <c r="AI540" s="135">
        <f t="shared" si="249"/>
        <v>0.74785663850497575</v>
      </c>
      <c r="AJ540" s="135">
        <f t="shared" si="250"/>
        <v>0.2521433614950242</v>
      </c>
      <c r="AK540" s="135">
        <f t="shared" si="251"/>
        <v>0</v>
      </c>
      <c r="AL540" s="135">
        <f t="shared" si="252"/>
        <v>0</v>
      </c>
      <c r="AM540" s="135">
        <f t="shared" si="253"/>
        <v>0</v>
      </c>
      <c r="AN540" s="135">
        <f t="shared" si="254"/>
        <v>0</v>
      </c>
      <c r="AO540" s="135">
        <f t="shared" si="255"/>
        <v>0</v>
      </c>
      <c r="AP540" s="159">
        <f>IFERROR(VLOOKUP(A540,人口!$A$2:$E$1748,5,0),0)</f>
        <v>113043</v>
      </c>
      <c r="AQ540" s="159">
        <f t="shared" si="230"/>
        <v>0</v>
      </c>
      <c r="AR540" s="159">
        <f t="shared" si="231"/>
        <v>0</v>
      </c>
      <c r="AS540" s="159">
        <f t="shared" si="232"/>
        <v>0</v>
      </c>
      <c r="AT540" s="159">
        <f t="shared" si="233"/>
        <v>0</v>
      </c>
      <c r="AU540" s="159">
        <f t="shared" si="234"/>
        <v>1</v>
      </c>
      <c r="AV540" s="159">
        <f t="shared" si="235"/>
        <v>0</v>
      </c>
      <c r="AW540" s="159">
        <f t="shared" si="236"/>
        <v>0</v>
      </c>
      <c r="AX540" s="159">
        <f t="shared" si="256"/>
        <v>0</v>
      </c>
      <c r="AY540" s="159" t="str">
        <f t="shared" si="257"/>
        <v>10万～20万人未満の市町村平均</v>
      </c>
      <c r="AZ540" s="159"/>
    </row>
    <row r="541" spans="1:52" x14ac:dyDescent="0.3">
      <c r="A541" t="str">
        <f t="shared" si="237"/>
        <v>11211</v>
      </c>
      <c r="B541" s="158" t="str">
        <f t="shared" si="238"/>
        <v>011211</v>
      </c>
      <c r="C541">
        <v>11</v>
      </c>
      <c r="D541" t="s">
        <v>38</v>
      </c>
      <c r="E541">
        <v>11211</v>
      </c>
      <c r="F541" t="s">
        <v>580</v>
      </c>
      <c r="G541">
        <v>371.65800000000002</v>
      </c>
      <c r="H541">
        <v>290.86399999999998</v>
      </c>
      <c r="I541">
        <v>530.06600000000003</v>
      </c>
      <c r="J541">
        <v>411.63600000000002</v>
      </c>
      <c r="K541">
        <v>3.9</v>
      </c>
      <c r="L541">
        <v>6.4820000000000002</v>
      </c>
      <c r="M541">
        <v>0</v>
      </c>
      <c r="N541">
        <v>0</v>
      </c>
      <c r="O541">
        <v>0.107</v>
      </c>
      <c r="P541">
        <v>0</v>
      </c>
      <c r="Q541">
        <v>0</v>
      </c>
      <c r="R541">
        <v>0</v>
      </c>
      <c r="S541">
        <v>0</v>
      </c>
      <c r="T541">
        <v>0</v>
      </c>
      <c r="U541">
        <v>0</v>
      </c>
      <c r="V541">
        <v>4.1029999999999998</v>
      </c>
      <c r="W541">
        <v>40.225000000000001</v>
      </c>
      <c r="Y541" t="str">
        <f t="shared" si="239"/>
        <v>埼玉県</v>
      </c>
      <c r="Z541" t="str">
        <f t="shared" si="240"/>
        <v>埼玉県本庄市</v>
      </c>
      <c r="AA541" s="159">
        <f t="shared" si="241"/>
        <v>530.06600000000003</v>
      </c>
      <c r="AB541" s="159">
        <f t="shared" si="242"/>
        <v>411.63600000000002</v>
      </c>
      <c r="AC541" s="159">
        <f t="shared" si="243"/>
        <v>6.4820000000000002</v>
      </c>
      <c r="AD541" s="159">
        <f t="shared" si="244"/>
        <v>0</v>
      </c>
      <c r="AE541" s="159">
        <f t="shared" si="245"/>
        <v>0</v>
      </c>
      <c r="AF541" s="159">
        <f t="shared" si="246"/>
        <v>0</v>
      </c>
      <c r="AG541" s="159">
        <f t="shared" si="247"/>
        <v>0</v>
      </c>
      <c r="AH541" s="160">
        <f t="shared" si="248"/>
        <v>948.18399999999997</v>
      </c>
      <c r="AI541" s="135">
        <f t="shared" si="249"/>
        <v>0.55903284594551272</v>
      </c>
      <c r="AJ541" s="135">
        <f t="shared" si="250"/>
        <v>0.43413092817427845</v>
      </c>
      <c r="AK541" s="135">
        <f t="shared" si="251"/>
        <v>6.8362258802089054E-3</v>
      </c>
      <c r="AL541" s="135">
        <f t="shared" si="252"/>
        <v>0</v>
      </c>
      <c r="AM541" s="135">
        <f t="shared" si="253"/>
        <v>0</v>
      </c>
      <c r="AN541" s="135">
        <f t="shared" si="254"/>
        <v>0</v>
      </c>
      <c r="AO541" s="135">
        <f t="shared" si="255"/>
        <v>0</v>
      </c>
      <c r="AP541" s="159">
        <f>IFERROR(VLOOKUP(A541,人口!$A$2:$E$1748,5,0),0)</f>
        <v>78243</v>
      </c>
      <c r="AQ541" s="159">
        <f t="shared" si="230"/>
        <v>0</v>
      </c>
      <c r="AR541" s="159">
        <f t="shared" si="231"/>
        <v>0</v>
      </c>
      <c r="AS541" s="159">
        <f t="shared" si="232"/>
        <v>0</v>
      </c>
      <c r="AT541" s="159">
        <f t="shared" si="233"/>
        <v>1</v>
      </c>
      <c r="AU541" s="159">
        <f t="shared" si="234"/>
        <v>0</v>
      </c>
      <c r="AV541" s="159">
        <f t="shared" si="235"/>
        <v>0</v>
      </c>
      <c r="AW541" s="159">
        <f t="shared" si="236"/>
        <v>0</v>
      </c>
      <c r="AX541" s="159">
        <f t="shared" si="256"/>
        <v>0</v>
      </c>
      <c r="AY541" s="159" t="str">
        <f t="shared" si="257"/>
        <v>3万～10万人未満の市町村平均</v>
      </c>
      <c r="AZ541" s="159"/>
    </row>
    <row r="542" spans="1:52" x14ac:dyDescent="0.3">
      <c r="A542" t="str">
        <f t="shared" si="237"/>
        <v>11212</v>
      </c>
      <c r="B542" s="158" t="str">
        <f t="shared" si="238"/>
        <v>011212</v>
      </c>
      <c r="C542">
        <v>11</v>
      </c>
      <c r="D542" t="s">
        <v>38</v>
      </c>
      <c r="E542">
        <v>11212</v>
      </c>
      <c r="F542" t="s">
        <v>631</v>
      </c>
      <c r="G542">
        <v>338.78</v>
      </c>
      <c r="H542">
        <v>180.672</v>
      </c>
      <c r="I542">
        <v>474.32299999999998</v>
      </c>
      <c r="J542">
        <v>250.79499999999999</v>
      </c>
      <c r="K542">
        <v>0</v>
      </c>
      <c r="L542">
        <v>0</v>
      </c>
      <c r="M542">
        <v>0</v>
      </c>
      <c r="N542">
        <v>0</v>
      </c>
      <c r="O542">
        <v>0</v>
      </c>
      <c r="P542">
        <v>0</v>
      </c>
      <c r="Q542">
        <v>0</v>
      </c>
      <c r="R542">
        <v>0</v>
      </c>
      <c r="S542">
        <v>0</v>
      </c>
      <c r="T542">
        <v>0</v>
      </c>
      <c r="U542">
        <v>0</v>
      </c>
      <c r="V542">
        <v>3.766</v>
      </c>
      <c r="W542">
        <v>38.700000000000003</v>
      </c>
      <c r="Y542" t="str">
        <f t="shared" si="239"/>
        <v>埼玉県</v>
      </c>
      <c r="Z542" t="str">
        <f t="shared" si="240"/>
        <v>埼玉県東松山市</v>
      </c>
      <c r="AA542" s="159">
        <f t="shared" si="241"/>
        <v>474.32299999999998</v>
      </c>
      <c r="AB542" s="159">
        <f t="shared" si="242"/>
        <v>250.79499999999999</v>
      </c>
      <c r="AC542" s="159">
        <f t="shared" si="243"/>
        <v>0</v>
      </c>
      <c r="AD542" s="159">
        <f t="shared" si="244"/>
        <v>0</v>
      </c>
      <c r="AE542" s="159">
        <f t="shared" si="245"/>
        <v>0</v>
      </c>
      <c r="AF542" s="159">
        <f t="shared" si="246"/>
        <v>0</v>
      </c>
      <c r="AG542" s="159">
        <f t="shared" si="247"/>
        <v>0</v>
      </c>
      <c r="AH542" s="160">
        <f t="shared" si="248"/>
        <v>725.11799999999994</v>
      </c>
      <c r="AI542" s="135">
        <f t="shared" si="249"/>
        <v>0.65413215504235178</v>
      </c>
      <c r="AJ542" s="135">
        <f t="shared" si="250"/>
        <v>0.34586784495764827</v>
      </c>
      <c r="AK542" s="135">
        <f t="shared" si="251"/>
        <v>0</v>
      </c>
      <c r="AL542" s="135">
        <f t="shared" si="252"/>
        <v>0</v>
      </c>
      <c r="AM542" s="135">
        <f t="shared" si="253"/>
        <v>0</v>
      </c>
      <c r="AN542" s="135">
        <f t="shared" si="254"/>
        <v>0</v>
      </c>
      <c r="AO542" s="135">
        <f t="shared" si="255"/>
        <v>0</v>
      </c>
      <c r="AP542" s="159">
        <f>IFERROR(VLOOKUP(A542,人口!$A$2:$E$1748,5,0),0)</f>
        <v>90348</v>
      </c>
      <c r="AQ542" s="159">
        <f t="shared" si="230"/>
        <v>0</v>
      </c>
      <c r="AR542" s="159">
        <f t="shared" si="231"/>
        <v>0</v>
      </c>
      <c r="AS542" s="159">
        <f t="shared" si="232"/>
        <v>0</v>
      </c>
      <c r="AT542" s="159">
        <f t="shared" si="233"/>
        <v>1</v>
      </c>
      <c r="AU542" s="159">
        <f t="shared" si="234"/>
        <v>0</v>
      </c>
      <c r="AV542" s="159">
        <f t="shared" si="235"/>
        <v>0</v>
      </c>
      <c r="AW542" s="159">
        <f t="shared" si="236"/>
        <v>0</v>
      </c>
      <c r="AX542" s="159">
        <f t="shared" si="256"/>
        <v>0</v>
      </c>
      <c r="AY542" s="159" t="str">
        <f t="shared" si="257"/>
        <v>3万～10万人未満の市町村平均</v>
      </c>
      <c r="AZ542" s="159"/>
    </row>
    <row r="543" spans="1:52" x14ac:dyDescent="0.3">
      <c r="A543" t="str">
        <f t="shared" si="237"/>
        <v>11214</v>
      </c>
      <c r="B543" s="158" t="str">
        <f t="shared" si="238"/>
        <v>011214</v>
      </c>
      <c r="C543">
        <v>11</v>
      </c>
      <c r="D543" t="s">
        <v>38</v>
      </c>
      <c r="E543">
        <v>11214</v>
      </c>
      <c r="F543" t="s">
        <v>684</v>
      </c>
      <c r="G543">
        <v>585.70000000000005</v>
      </c>
      <c r="H543">
        <v>69.712000000000003</v>
      </c>
      <c r="I543">
        <v>804.35699999999997</v>
      </c>
      <c r="J543">
        <v>94.739000000000004</v>
      </c>
      <c r="K543">
        <v>0</v>
      </c>
      <c r="L543">
        <v>0</v>
      </c>
      <c r="M543">
        <v>0</v>
      </c>
      <c r="N543">
        <v>0</v>
      </c>
      <c r="O543">
        <v>0</v>
      </c>
      <c r="P543">
        <v>0</v>
      </c>
      <c r="Q543">
        <v>0</v>
      </c>
      <c r="R543">
        <v>1.69</v>
      </c>
      <c r="S543">
        <v>0</v>
      </c>
      <c r="T543">
        <v>0</v>
      </c>
      <c r="U543">
        <v>10.365</v>
      </c>
      <c r="V543">
        <v>6.88</v>
      </c>
      <c r="W543">
        <v>63.16</v>
      </c>
      <c r="Y543" t="str">
        <f t="shared" si="239"/>
        <v>埼玉県</v>
      </c>
      <c r="Z543" t="str">
        <f t="shared" si="240"/>
        <v>埼玉県春日部市</v>
      </c>
      <c r="AA543" s="159">
        <f t="shared" si="241"/>
        <v>804.35699999999997</v>
      </c>
      <c r="AB543" s="159">
        <f t="shared" si="242"/>
        <v>94.739000000000004</v>
      </c>
      <c r="AC543" s="159">
        <f t="shared" si="243"/>
        <v>0</v>
      </c>
      <c r="AD543" s="159">
        <f t="shared" si="244"/>
        <v>0</v>
      </c>
      <c r="AE543" s="159">
        <f t="shared" si="245"/>
        <v>0</v>
      </c>
      <c r="AF543" s="159">
        <f t="shared" si="246"/>
        <v>0</v>
      </c>
      <c r="AG543" s="159">
        <f t="shared" si="247"/>
        <v>10.365</v>
      </c>
      <c r="AH543" s="160">
        <f t="shared" si="248"/>
        <v>909.46100000000001</v>
      </c>
      <c r="AI543" s="135">
        <f t="shared" si="249"/>
        <v>0.88443264746921524</v>
      </c>
      <c r="AJ543" s="135">
        <f t="shared" si="250"/>
        <v>0.10417049219262839</v>
      </c>
      <c r="AK543" s="135">
        <f t="shared" si="251"/>
        <v>0</v>
      </c>
      <c r="AL543" s="135">
        <f t="shared" si="252"/>
        <v>0</v>
      </c>
      <c r="AM543" s="135">
        <f t="shared" si="253"/>
        <v>0</v>
      </c>
      <c r="AN543" s="135">
        <f t="shared" si="254"/>
        <v>0</v>
      </c>
      <c r="AO543" s="135">
        <f t="shared" si="255"/>
        <v>1.1396860338156336E-2</v>
      </c>
      <c r="AP543" s="159">
        <f>IFERROR(VLOOKUP(A543,人口!$A$2:$E$1748,5,0),0)</f>
        <v>234137</v>
      </c>
      <c r="AQ543" s="159">
        <f t="shared" si="230"/>
        <v>0</v>
      </c>
      <c r="AR543" s="159">
        <f t="shared" si="231"/>
        <v>0</v>
      </c>
      <c r="AS543" s="159">
        <f t="shared" si="232"/>
        <v>0</v>
      </c>
      <c r="AT543" s="159">
        <f t="shared" si="233"/>
        <v>0</v>
      </c>
      <c r="AU543" s="159">
        <f t="shared" si="234"/>
        <v>0</v>
      </c>
      <c r="AV543" s="159">
        <f t="shared" si="235"/>
        <v>1</v>
      </c>
      <c r="AW543" s="159">
        <f t="shared" si="236"/>
        <v>0</v>
      </c>
      <c r="AX543" s="159">
        <f t="shared" si="256"/>
        <v>0</v>
      </c>
      <c r="AY543" s="159" t="str">
        <f t="shared" si="257"/>
        <v>20万～50万人未満の市町村平均</v>
      </c>
      <c r="AZ543" s="159"/>
    </row>
    <row r="544" spans="1:52" x14ac:dyDescent="0.3">
      <c r="A544" t="str">
        <f t="shared" si="237"/>
        <v>11215</v>
      </c>
      <c r="B544" s="158" t="str">
        <f t="shared" si="238"/>
        <v>011215</v>
      </c>
      <c r="C544">
        <v>11</v>
      </c>
      <c r="D544" t="s">
        <v>38</v>
      </c>
      <c r="E544">
        <v>11215</v>
      </c>
      <c r="F544" t="s">
        <v>737</v>
      </c>
      <c r="G544">
        <v>401.92200000000003</v>
      </c>
      <c r="H544">
        <v>233.16200000000001</v>
      </c>
      <c r="I544">
        <v>547.971</v>
      </c>
      <c r="J544">
        <v>314.82799999999997</v>
      </c>
      <c r="K544">
        <v>0</v>
      </c>
      <c r="L544">
        <v>0</v>
      </c>
      <c r="M544">
        <v>0</v>
      </c>
      <c r="N544">
        <v>0</v>
      </c>
      <c r="O544">
        <v>0</v>
      </c>
      <c r="P544">
        <v>0</v>
      </c>
      <c r="Q544">
        <v>0</v>
      </c>
      <c r="R544">
        <v>0</v>
      </c>
      <c r="S544">
        <v>0</v>
      </c>
      <c r="T544">
        <v>0</v>
      </c>
      <c r="U544">
        <v>0</v>
      </c>
      <c r="V544">
        <v>4.5419999999999998</v>
      </c>
      <c r="W544">
        <v>45.6</v>
      </c>
      <c r="Y544" t="str">
        <f t="shared" si="239"/>
        <v>埼玉県</v>
      </c>
      <c r="Z544" t="str">
        <f t="shared" si="240"/>
        <v>埼玉県狭山市</v>
      </c>
      <c r="AA544" s="159">
        <f t="shared" si="241"/>
        <v>547.971</v>
      </c>
      <c r="AB544" s="159">
        <f t="shared" si="242"/>
        <v>314.82799999999997</v>
      </c>
      <c r="AC544" s="159">
        <f t="shared" si="243"/>
        <v>0</v>
      </c>
      <c r="AD544" s="159">
        <f t="shared" si="244"/>
        <v>0</v>
      </c>
      <c r="AE544" s="159">
        <f t="shared" si="245"/>
        <v>0</v>
      </c>
      <c r="AF544" s="159">
        <f t="shared" si="246"/>
        <v>0</v>
      </c>
      <c r="AG544" s="159">
        <f t="shared" si="247"/>
        <v>0</v>
      </c>
      <c r="AH544" s="160">
        <f t="shared" si="248"/>
        <v>862.79899999999998</v>
      </c>
      <c r="AI544" s="135">
        <f t="shared" si="249"/>
        <v>0.63510852469694568</v>
      </c>
      <c r="AJ544" s="135">
        <f t="shared" si="250"/>
        <v>0.36489147530305432</v>
      </c>
      <c r="AK544" s="135">
        <f t="shared" si="251"/>
        <v>0</v>
      </c>
      <c r="AL544" s="135">
        <f t="shared" si="252"/>
        <v>0</v>
      </c>
      <c r="AM544" s="135">
        <f t="shared" si="253"/>
        <v>0</v>
      </c>
      <c r="AN544" s="135">
        <f t="shared" si="254"/>
        <v>0</v>
      </c>
      <c r="AO544" s="135">
        <f t="shared" si="255"/>
        <v>0</v>
      </c>
      <c r="AP544" s="159">
        <f>IFERROR(VLOOKUP(A544,人口!$A$2:$E$1748,5,0),0)</f>
        <v>150719</v>
      </c>
      <c r="AQ544" s="159">
        <f t="shared" si="230"/>
        <v>0</v>
      </c>
      <c r="AR544" s="159">
        <f t="shared" si="231"/>
        <v>0</v>
      </c>
      <c r="AS544" s="159">
        <f t="shared" si="232"/>
        <v>0</v>
      </c>
      <c r="AT544" s="159">
        <f t="shared" si="233"/>
        <v>0</v>
      </c>
      <c r="AU544" s="159">
        <f t="shared" si="234"/>
        <v>1</v>
      </c>
      <c r="AV544" s="159">
        <f t="shared" si="235"/>
        <v>0</v>
      </c>
      <c r="AW544" s="159">
        <f t="shared" si="236"/>
        <v>0</v>
      </c>
      <c r="AX544" s="159">
        <f t="shared" si="256"/>
        <v>0</v>
      </c>
      <c r="AY544" s="159" t="str">
        <f t="shared" si="257"/>
        <v>10万～20万人未満の市町村平均</v>
      </c>
      <c r="AZ544" s="159"/>
    </row>
    <row r="545" spans="1:52" x14ac:dyDescent="0.3">
      <c r="A545" t="str">
        <f t="shared" si="237"/>
        <v>11216</v>
      </c>
      <c r="B545" s="158" t="str">
        <f t="shared" si="238"/>
        <v>011216</v>
      </c>
      <c r="C545">
        <v>11</v>
      </c>
      <c r="D545" t="s">
        <v>38</v>
      </c>
      <c r="E545">
        <v>11216</v>
      </c>
      <c r="F545" t="s">
        <v>791</v>
      </c>
      <c r="G545">
        <v>272.30399999999997</v>
      </c>
      <c r="H545">
        <v>68.885000000000005</v>
      </c>
      <c r="I545">
        <v>386.52</v>
      </c>
      <c r="J545">
        <v>97.025000000000006</v>
      </c>
      <c r="K545">
        <v>0</v>
      </c>
      <c r="L545">
        <v>0</v>
      </c>
      <c r="M545">
        <v>0</v>
      </c>
      <c r="N545">
        <v>0</v>
      </c>
      <c r="O545">
        <v>0</v>
      </c>
      <c r="P545">
        <v>0</v>
      </c>
      <c r="Q545">
        <v>0</v>
      </c>
      <c r="R545">
        <v>0</v>
      </c>
      <c r="S545">
        <v>0</v>
      </c>
      <c r="T545">
        <v>0</v>
      </c>
      <c r="U545">
        <v>0</v>
      </c>
      <c r="V545">
        <v>2.9289999999999998</v>
      </c>
      <c r="W545">
        <v>26.712</v>
      </c>
      <c r="Y545" t="str">
        <f t="shared" si="239"/>
        <v>埼玉県</v>
      </c>
      <c r="Z545" t="str">
        <f t="shared" si="240"/>
        <v>埼玉県羽生市</v>
      </c>
      <c r="AA545" s="159">
        <f t="shared" si="241"/>
        <v>386.52</v>
      </c>
      <c r="AB545" s="159">
        <f t="shared" si="242"/>
        <v>97.025000000000006</v>
      </c>
      <c r="AC545" s="159">
        <f t="shared" si="243"/>
        <v>0</v>
      </c>
      <c r="AD545" s="159">
        <f t="shared" si="244"/>
        <v>0</v>
      </c>
      <c r="AE545" s="159">
        <f t="shared" si="245"/>
        <v>0</v>
      </c>
      <c r="AF545" s="159">
        <f t="shared" si="246"/>
        <v>0</v>
      </c>
      <c r="AG545" s="159">
        <f t="shared" si="247"/>
        <v>0</v>
      </c>
      <c r="AH545" s="160">
        <f t="shared" si="248"/>
        <v>483.54499999999996</v>
      </c>
      <c r="AI545" s="135">
        <f t="shared" si="249"/>
        <v>0.79934649308750994</v>
      </c>
      <c r="AJ545" s="135">
        <f t="shared" si="250"/>
        <v>0.20065350691249006</v>
      </c>
      <c r="AK545" s="135">
        <f t="shared" si="251"/>
        <v>0</v>
      </c>
      <c r="AL545" s="135">
        <f t="shared" si="252"/>
        <v>0</v>
      </c>
      <c r="AM545" s="135">
        <f t="shared" si="253"/>
        <v>0</v>
      </c>
      <c r="AN545" s="135">
        <f t="shared" si="254"/>
        <v>0</v>
      </c>
      <c r="AO545" s="135">
        <f t="shared" si="255"/>
        <v>0</v>
      </c>
      <c r="AP545" s="159">
        <f>IFERROR(VLOOKUP(A545,人口!$A$2:$E$1748,5,0),0)</f>
        <v>54642</v>
      </c>
      <c r="AQ545" s="159">
        <f t="shared" si="230"/>
        <v>0</v>
      </c>
      <c r="AR545" s="159">
        <f t="shared" si="231"/>
        <v>0</v>
      </c>
      <c r="AS545" s="159">
        <f t="shared" si="232"/>
        <v>0</v>
      </c>
      <c r="AT545" s="159">
        <f t="shared" si="233"/>
        <v>1</v>
      </c>
      <c r="AU545" s="159">
        <f t="shared" si="234"/>
        <v>0</v>
      </c>
      <c r="AV545" s="159">
        <f t="shared" si="235"/>
        <v>0</v>
      </c>
      <c r="AW545" s="159">
        <f t="shared" si="236"/>
        <v>0</v>
      </c>
      <c r="AX545" s="159">
        <f t="shared" si="256"/>
        <v>0</v>
      </c>
      <c r="AY545" s="159" t="str">
        <f t="shared" si="257"/>
        <v>3万～10万人未満の市町村平均</v>
      </c>
      <c r="AZ545" s="159"/>
    </row>
    <row r="546" spans="1:52" x14ac:dyDescent="0.3">
      <c r="A546" t="str">
        <f t="shared" si="237"/>
        <v>11217</v>
      </c>
      <c r="B546" s="158" t="str">
        <f t="shared" si="238"/>
        <v>011217</v>
      </c>
      <c r="C546">
        <v>11</v>
      </c>
      <c r="D546" t="s">
        <v>38</v>
      </c>
      <c r="E546">
        <v>11217</v>
      </c>
      <c r="F546" t="s">
        <v>842</v>
      </c>
      <c r="G546">
        <v>381.95600000000002</v>
      </c>
      <c r="H546">
        <v>193.47</v>
      </c>
      <c r="I546">
        <v>538.32799999999997</v>
      </c>
      <c r="J546">
        <v>270.14499999999998</v>
      </c>
      <c r="K546">
        <v>0</v>
      </c>
      <c r="L546">
        <v>0</v>
      </c>
      <c r="M546">
        <v>0</v>
      </c>
      <c r="N546">
        <v>0</v>
      </c>
      <c r="O546">
        <v>0</v>
      </c>
      <c r="P546">
        <v>0</v>
      </c>
      <c r="Q546">
        <v>0</v>
      </c>
      <c r="R546">
        <v>0</v>
      </c>
      <c r="S546">
        <v>0</v>
      </c>
      <c r="T546">
        <v>0</v>
      </c>
      <c r="U546">
        <v>0</v>
      </c>
      <c r="V546">
        <v>4.2240000000000002</v>
      </c>
      <c r="W546">
        <v>43.668999999999997</v>
      </c>
      <c r="Y546" t="str">
        <f t="shared" si="239"/>
        <v>埼玉県</v>
      </c>
      <c r="Z546" t="str">
        <f t="shared" si="240"/>
        <v>埼玉県鴻巣市</v>
      </c>
      <c r="AA546" s="159">
        <f t="shared" si="241"/>
        <v>538.32799999999997</v>
      </c>
      <c r="AB546" s="159">
        <f t="shared" si="242"/>
        <v>270.14499999999998</v>
      </c>
      <c r="AC546" s="159">
        <f t="shared" si="243"/>
        <v>0</v>
      </c>
      <c r="AD546" s="159">
        <f t="shared" si="244"/>
        <v>0</v>
      </c>
      <c r="AE546" s="159">
        <f t="shared" si="245"/>
        <v>0</v>
      </c>
      <c r="AF546" s="159">
        <f t="shared" si="246"/>
        <v>0</v>
      </c>
      <c r="AG546" s="159">
        <f t="shared" si="247"/>
        <v>0</v>
      </c>
      <c r="AH546" s="160">
        <f t="shared" si="248"/>
        <v>808.47299999999996</v>
      </c>
      <c r="AI546" s="135">
        <f t="shared" si="249"/>
        <v>0.66585773427189276</v>
      </c>
      <c r="AJ546" s="135">
        <f t="shared" si="250"/>
        <v>0.33414226572810718</v>
      </c>
      <c r="AK546" s="135">
        <f t="shared" si="251"/>
        <v>0</v>
      </c>
      <c r="AL546" s="135">
        <f t="shared" si="252"/>
        <v>0</v>
      </c>
      <c r="AM546" s="135">
        <f t="shared" si="253"/>
        <v>0</v>
      </c>
      <c r="AN546" s="135">
        <f t="shared" si="254"/>
        <v>0</v>
      </c>
      <c r="AO546" s="135">
        <f t="shared" si="255"/>
        <v>0</v>
      </c>
      <c r="AP546" s="159">
        <f>IFERROR(VLOOKUP(A546,人口!$A$2:$E$1748,5,0),0)</f>
        <v>118395</v>
      </c>
      <c r="AQ546" s="159">
        <f t="shared" si="230"/>
        <v>0</v>
      </c>
      <c r="AR546" s="159">
        <f t="shared" si="231"/>
        <v>0</v>
      </c>
      <c r="AS546" s="159">
        <f t="shared" si="232"/>
        <v>0</v>
      </c>
      <c r="AT546" s="159">
        <f t="shared" si="233"/>
        <v>0</v>
      </c>
      <c r="AU546" s="159">
        <f t="shared" si="234"/>
        <v>1</v>
      </c>
      <c r="AV546" s="159">
        <f t="shared" si="235"/>
        <v>0</v>
      </c>
      <c r="AW546" s="159">
        <f t="shared" si="236"/>
        <v>0</v>
      </c>
      <c r="AX546" s="159">
        <f t="shared" si="256"/>
        <v>0</v>
      </c>
      <c r="AY546" s="159" t="str">
        <f t="shared" si="257"/>
        <v>10万～20万人未満の市町村平均</v>
      </c>
      <c r="AZ546" s="159"/>
    </row>
    <row r="547" spans="1:52" x14ac:dyDescent="0.3">
      <c r="A547" t="str">
        <f t="shared" si="237"/>
        <v>11218</v>
      </c>
      <c r="B547" s="158" t="str">
        <f t="shared" si="238"/>
        <v>011218</v>
      </c>
      <c r="C547">
        <v>11</v>
      </c>
      <c r="D547" t="s">
        <v>38</v>
      </c>
      <c r="E547">
        <v>11218</v>
      </c>
      <c r="F547" t="s">
        <v>894</v>
      </c>
      <c r="G547">
        <v>681.27800000000002</v>
      </c>
      <c r="H547">
        <v>1075.27</v>
      </c>
      <c r="I547">
        <v>963.50699999999995</v>
      </c>
      <c r="J547">
        <v>1509.85</v>
      </c>
      <c r="K547">
        <v>0</v>
      </c>
      <c r="L547">
        <v>0</v>
      </c>
      <c r="M547">
        <v>0</v>
      </c>
      <c r="N547">
        <v>0</v>
      </c>
      <c r="O547">
        <v>0.44900000000000001</v>
      </c>
      <c r="P547">
        <v>0</v>
      </c>
      <c r="Q547">
        <v>0</v>
      </c>
      <c r="R547">
        <v>0</v>
      </c>
      <c r="S547">
        <v>0</v>
      </c>
      <c r="T547">
        <v>0</v>
      </c>
      <c r="U547">
        <v>0</v>
      </c>
      <c r="V547">
        <v>7.3289999999999997</v>
      </c>
      <c r="W547">
        <v>75.325000000000003</v>
      </c>
      <c r="Y547" t="str">
        <f t="shared" si="239"/>
        <v>埼玉県</v>
      </c>
      <c r="Z547" t="str">
        <f t="shared" si="240"/>
        <v>埼玉県深谷市</v>
      </c>
      <c r="AA547" s="159">
        <f t="shared" si="241"/>
        <v>963.50699999999995</v>
      </c>
      <c r="AB547" s="159">
        <f t="shared" si="242"/>
        <v>1509.85</v>
      </c>
      <c r="AC547" s="159">
        <f t="shared" si="243"/>
        <v>0</v>
      </c>
      <c r="AD547" s="159">
        <f t="shared" si="244"/>
        <v>0</v>
      </c>
      <c r="AE547" s="159">
        <f t="shared" si="245"/>
        <v>0</v>
      </c>
      <c r="AF547" s="159">
        <f t="shared" si="246"/>
        <v>0</v>
      </c>
      <c r="AG547" s="159">
        <f t="shared" si="247"/>
        <v>0</v>
      </c>
      <c r="AH547" s="160">
        <f t="shared" si="248"/>
        <v>2473.357</v>
      </c>
      <c r="AI547" s="135">
        <f t="shared" si="249"/>
        <v>0.38955435871166189</v>
      </c>
      <c r="AJ547" s="135">
        <f t="shared" si="250"/>
        <v>0.610445641288338</v>
      </c>
      <c r="AK547" s="135">
        <f t="shared" si="251"/>
        <v>0</v>
      </c>
      <c r="AL547" s="135">
        <f t="shared" si="252"/>
        <v>0</v>
      </c>
      <c r="AM547" s="135">
        <f t="shared" si="253"/>
        <v>0</v>
      </c>
      <c r="AN547" s="135">
        <f t="shared" si="254"/>
        <v>0</v>
      </c>
      <c r="AO547" s="135">
        <f t="shared" si="255"/>
        <v>0</v>
      </c>
      <c r="AP547" s="159">
        <f>IFERROR(VLOOKUP(A547,人口!$A$2:$E$1748,5,0),0)</f>
        <v>143219</v>
      </c>
      <c r="AQ547" s="159">
        <f t="shared" si="230"/>
        <v>0</v>
      </c>
      <c r="AR547" s="159">
        <f t="shared" si="231"/>
        <v>0</v>
      </c>
      <c r="AS547" s="159">
        <f t="shared" si="232"/>
        <v>0</v>
      </c>
      <c r="AT547" s="159">
        <f t="shared" si="233"/>
        <v>0</v>
      </c>
      <c r="AU547" s="159">
        <f t="shared" si="234"/>
        <v>1</v>
      </c>
      <c r="AV547" s="159">
        <f t="shared" si="235"/>
        <v>0</v>
      </c>
      <c r="AW547" s="159">
        <f t="shared" si="236"/>
        <v>0</v>
      </c>
      <c r="AX547" s="159">
        <f t="shared" si="256"/>
        <v>0</v>
      </c>
      <c r="AY547" s="159" t="str">
        <f t="shared" si="257"/>
        <v>10万～20万人未満の市町村平均</v>
      </c>
      <c r="AZ547" s="159"/>
    </row>
    <row r="548" spans="1:52" x14ac:dyDescent="0.3">
      <c r="A548" t="str">
        <f t="shared" si="237"/>
        <v>11219</v>
      </c>
      <c r="B548" s="158" t="str">
        <f t="shared" si="238"/>
        <v>011219</v>
      </c>
      <c r="C548">
        <v>11</v>
      </c>
      <c r="D548" t="s">
        <v>38</v>
      </c>
      <c r="E548">
        <v>11219</v>
      </c>
      <c r="F548" t="s">
        <v>947</v>
      </c>
      <c r="G548">
        <v>542.50699999999995</v>
      </c>
      <c r="H548">
        <v>97.647000000000006</v>
      </c>
      <c r="I548">
        <v>741.51599999999996</v>
      </c>
      <c r="J548">
        <v>132.048</v>
      </c>
      <c r="K548">
        <v>0</v>
      </c>
      <c r="L548">
        <v>0</v>
      </c>
      <c r="M548">
        <v>0</v>
      </c>
      <c r="N548">
        <v>0</v>
      </c>
      <c r="O548">
        <v>0</v>
      </c>
      <c r="P548">
        <v>0</v>
      </c>
      <c r="Q548">
        <v>0</v>
      </c>
      <c r="R548">
        <v>0.33700000000000002</v>
      </c>
      <c r="S548">
        <v>0</v>
      </c>
      <c r="T548">
        <v>0</v>
      </c>
      <c r="U548">
        <v>2.0649999999999999</v>
      </c>
      <c r="V548">
        <v>5.95</v>
      </c>
      <c r="W548">
        <v>64.456999999999994</v>
      </c>
      <c r="Y548" t="str">
        <f t="shared" si="239"/>
        <v>埼玉県</v>
      </c>
      <c r="Z548" t="str">
        <f t="shared" si="240"/>
        <v>埼玉県上尾市</v>
      </c>
      <c r="AA548" s="159">
        <f t="shared" si="241"/>
        <v>741.51599999999996</v>
      </c>
      <c r="AB548" s="159">
        <f t="shared" si="242"/>
        <v>132.048</v>
      </c>
      <c r="AC548" s="159">
        <f t="shared" si="243"/>
        <v>0</v>
      </c>
      <c r="AD548" s="159">
        <f t="shared" si="244"/>
        <v>0</v>
      </c>
      <c r="AE548" s="159">
        <f t="shared" si="245"/>
        <v>0</v>
      </c>
      <c r="AF548" s="159">
        <f t="shared" si="246"/>
        <v>0</v>
      </c>
      <c r="AG548" s="159">
        <f t="shared" si="247"/>
        <v>2.0649999999999999</v>
      </c>
      <c r="AH548" s="160">
        <f t="shared" si="248"/>
        <v>875.62900000000002</v>
      </c>
      <c r="AI548" s="135">
        <f t="shared" si="249"/>
        <v>0.84683810152473249</v>
      </c>
      <c r="AJ548" s="135">
        <f t="shared" si="250"/>
        <v>0.15080359375945748</v>
      </c>
      <c r="AK548" s="135">
        <f t="shared" si="251"/>
        <v>0</v>
      </c>
      <c r="AL548" s="135">
        <f t="shared" si="252"/>
        <v>0</v>
      </c>
      <c r="AM548" s="135">
        <f t="shared" si="253"/>
        <v>0</v>
      </c>
      <c r="AN548" s="135">
        <f t="shared" si="254"/>
        <v>0</v>
      </c>
      <c r="AO548" s="135">
        <f t="shared" si="255"/>
        <v>2.3583047158100062E-3</v>
      </c>
      <c r="AP548" s="159">
        <f>IFERROR(VLOOKUP(A548,人口!$A$2:$E$1748,5,0),0)</f>
        <v>228779</v>
      </c>
      <c r="AQ548" s="159">
        <f t="shared" si="230"/>
        <v>0</v>
      </c>
      <c r="AR548" s="159">
        <f t="shared" si="231"/>
        <v>0</v>
      </c>
      <c r="AS548" s="159">
        <f t="shared" si="232"/>
        <v>0</v>
      </c>
      <c r="AT548" s="159">
        <f t="shared" si="233"/>
        <v>0</v>
      </c>
      <c r="AU548" s="159">
        <f t="shared" si="234"/>
        <v>0</v>
      </c>
      <c r="AV548" s="159">
        <f t="shared" si="235"/>
        <v>1</v>
      </c>
      <c r="AW548" s="159">
        <f t="shared" si="236"/>
        <v>0</v>
      </c>
      <c r="AX548" s="159">
        <f t="shared" si="256"/>
        <v>0</v>
      </c>
      <c r="AY548" s="159" t="str">
        <f t="shared" si="257"/>
        <v>20万～50万人未満の市町村平均</v>
      </c>
      <c r="AZ548" s="159"/>
    </row>
    <row r="549" spans="1:52" x14ac:dyDescent="0.3">
      <c r="A549" t="str">
        <f t="shared" si="237"/>
        <v>11221</v>
      </c>
      <c r="B549" s="158" t="str">
        <f t="shared" si="238"/>
        <v>011221</v>
      </c>
      <c r="C549">
        <v>11</v>
      </c>
      <c r="D549" t="s">
        <v>38</v>
      </c>
      <c r="E549">
        <v>11221</v>
      </c>
      <c r="F549" t="s">
        <v>993</v>
      </c>
      <c r="G549">
        <v>472.85500000000002</v>
      </c>
      <c r="H549">
        <v>4.867</v>
      </c>
      <c r="I549">
        <v>634.28599999999994</v>
      </c>
      <c r="J549">
        <v>6.4669999999999996</v>
      </c>
      <c r="K549">
        <v>0</v>
      </c>
      <c r="L549">
        <v>0</v>
      </c>
      <c r="M549">
        <v>0</v>
      </c>
      <c r="N549">
        <v>0</v>
      </c>
      <c r="O549">
        <v>0</v>
      </c>
      <c r="P549">
        <v>0</v>
      </c>
      <c r="Q549">
        <v>0</v>
      </c>
      <c r="R549">
        <v>0.53600000000000003</v>
      </c>
      <c r="S549">
        <v>0</v>
      </c>
      <c r="T549">
        <v>0</v>
      </c>
      <c r="U549">
        <v>3.2869999999999999</v>
      </c>
      <c r="V549">
        <v>5.32</v>
      </c>
      <c r="W549">
        <v>73.45</v>
      </c>
      <c r="Y549" t="str">
        <f t="shared" si="239"/>
        <v>埼玉県</v>
      </c>
      <c r="Z549" t="str">
        <f t="shared" si="240"/>
        <v>埼玉県草加市</v>
      </c>
      <c r="AA549" s="159">
        <f t="shared" si="241"/>
        <v>634.28599999999994</v>
      </c>
      <c r="AB549" s="159">
        <f t="shared" si="242"/>
        <v>6.4669999999999996</v>
      </c>
      <c r="AC549" s="159">
        <f t="shared" si="243"/>
        <v>0</v>
      </c>
      <c r="AD549" s="159">
        <f t="shared" si="244"/>
        <v>0</v>
      </c>
      <c r="AE549" s="159">
        <f t="shared" si="245"/>
        <v>0</v>
      </c>
      <c r="AF549" s="159">
        <f t="shared" si="246"/>
        <v>0</v>
      </c>
      <c r="AG549" s="159">
        <f t="shared" si="247"/>
        <v>3.2869999999999999</v>
      </c>
      <c r="AH549" s="160">
        <f t="shared" si="248"/>
        <v>644.04</v>
      </c>
      <c r="AI549" s="135">
        <f t="shared" si="249"/>
        <v>0.98485497795167998</v>
      </c>
      <c r="AJ549" s="135">
        <f t="shared" si="250"/>
        <v>1.0041301782497982E-2</v>
      </c>
      <c r="AK549" s="135">
        <f t="shared" si="251"/>
        <v>0</v>
      </c>
      <c r="AL549" s="135">
        <f t="shared" si="252"/>
        <v>0</v>
      </c>
      <c r="AM549" s="135">
        <f t="shared" si="253"/>
        <v>0</v>
      </c>
      <c r="AN549" s="135">
        <f t="shared" si="254"/>
        <v>0</v>
      </c>
      <c r="AO549" s="135">
        <f t="shared" si="255"/>
        <v>5.1037202658219989E-3</v>
      </c>
      <c r="AP549" s="159">
        <f>IFERROR(VLOOKUP(A549,人口!$A$2:$E$1748,5,0),0)</f>
        <v>249645</v>
      </c>
      <c r="AQ549" s="159">
        <f t="shared" si="230"/>
        <v>0</v>
      </c>
      <c r="AR549" s="159">
        <f t="shared" si="231"/>
        <v>0</v>
      </c>
      <c r="AS549" s="159">
        <f t="shared" si="232"/>
        <v>0</v>
      </c>
      <c r="AT549" s="159">
        <f t="shared" si="233"/>
        <v>0</v>
      </c>
      <c r="AU549" s="159">
        <f t="shared" si="234"/>
        <v>0</v>
      </c>
      <c r="AV549" s="159">
        <f t="shared" si="235"/>
        <v>1</v>
      </c>
      <c r="AW549" s="159">
        <f t="shared" si="236"/>
        <v>0</v>
      </c>
      <c r="AX549" s="159">
        <f t="shared" si="256"/>
        <v>0</v>
      </c>
      <c r="AY549" s="159" t="str">
        <f t="shared" si="257"/>
        <v>20万～50万人未満の市町村平均</v>
      </c>
      <c r="AZ549" s="159"/>
    </row>
    <row r="550" spans="1:52" x14ac:dyDescent="0.3">
      <c r="A550" t="str">
        <f t="shared" si="237"/>
        <v>11222</v>
      </c>
      <c r="B550" s="158" t="str">
        <f t="shared" si="238"/>
        <v>011222</v>
      </c>
      <c r="C550">
        <v>11</v>
      </c>
      <c r="D550" t="s">
        <v>38</v>
      </c>
      <c r="E550">
        <v>11222</v>
      </c>
      <c r="F550" t="s">
        <v>1039</v>
      </c>
      <c r="G550">
        <v>729.81600000000003</v>
      </c>
      <c r="H550">
        <v>26.771999999999998</v>
      </c>
      <c r="I550">
        <v>992.23</v>
      </c>
      <c r="J550">
        <v>36.020000000000003</v>
      </c>
      <c r="K550">
        <v>0</v>
      </c>
      <c r="L550">
        <v>0</v>
      </c>
      <c r="M550">
        <v>0</v>
      </c>
      <c r="N550">
        <v>0</v>
      </c>
      <c r="O550">
        <v>0</v>
      </c>
      <c r="P550">
        <v>0</v>
      </c>
      <c r="Q550">
        <v>0</v>
      </c>
      <c r="R550">
        <v>1.556</v>
      </c>
      <c r="S550">
        <v>0</v>
      </c>
      <c r="T550">
        <v>0</v>
      </c>
      <c r="U550">
        <v>9.5380000000000003</v>
      </c>
      <c r="V550">
        <v>8.2479999999999993</v>
      </c>
      <c r="W550">
        <v>79.784999999999997</v>
      </c>
      <c r="Y550" t="str">
        <f t="shared" si="239"/>
        <v>埼玉県</v>
      </c>
      <c r="Z550" t="str">
        <f t="shared" si="240"/>
        <v>埼玉県越谷市</v>
      </c>
      <c r="AA550" s="159">
        <f t="shared" si="241"/>
        <v>992.23</v>
      </c>
      <c r="AB550" s="159">
        <f t="shared" si="242"/>
        <v>36.020000000000003</v>
      </c>
      <c r="AC550" s="159">
        <f t="shared" si="243"/>
        <v>0</v>
      </c>
      <c r="AD550" s="159">
        <f t="shared" si="244"/>
        <v>0</v>
      </c>
      <c r="AE550" s="159">
        <f t="shared" si="245"/>
        <v>0</v>
      </c>
      <c r="AF550" s="159">
        <f t="shared" si="246"/>
        <v>0</v>
      </c>
      <c r="AG550" s="159">
        <f t="shared" si="247"/>
        <v>9.5380000000000003</v>
      </c>
      <c r="AH550" s="160">
        <f t="shared" si="248"/>
        <v>1037.788</v>
      </c>
      <c r="AI550" s="135">
        <f t="shared" si="249"/>
        <v>0.95610086067674704</v>
      </c>
      <c r="AJ550" s="135">
        <f t="shared" si="250"/>
        <v>3.4708437561428732E-2</v>
      </c>
      <c r="AK550" s="135">
        <f t="shared" si="251"/>
        <v>0</v>
      </c>
      <c r="AL550" s="135">
        <f t="shared" si="252"/>
        <v>0</v>
      </c>
      <c r="AM550" s="135">
        <f t="shared" si="253"/>
        <v>0</v>
      </c>
      <c r="AN550" s="135">
        <f t="shared" si="254"/>
        <v>0</v>
      </c>
      <c r="AO550" s="135">
        <f t="shared" si="255"/>
        <v>9.1907017618241878E-3</v>
      </c>
      <c r="AP550" s="159">
        <f>IFERROR(VLOOKUP(A550,人口!$A$2:$E$1748,5,0),0)</f>
        <v>344528</v>
      </c>
      <c r="AQ550" s="159">
        <f t="shared" si="230"/>
        <v>0</v>
      </c>
      <c r="AR550" s="159">
        <f t="shared" si="231"/>
        <v>0</v>
      </c>
      <c r="AS550" s="159">
        <f t="shared" si="232"/>
        <v>0</v>
      </c>
      <c r="AT550" s="159">
        <f t="shared" si="233"/>
        <v>0</v>
      </c>
      <c r="AU550" s="159">
        <f t="shared" si="234"/>
        <v>0</v>
      </c>
      <c r="AV550" s="159">
        <f t="shared" si="235"/>
        <v>1</v>
      </c>
      <c r="AW550" s="159">
        <f t="shared" si="236"/>
        <v>0</v>
      </c>
      <c r="AX550" s="159">
        <f t="shared" si="256"/>
        <v>0</v>
      </c>
      <c r="AY550" s="159" t="str">
        <f t="shared" si="257"/>
        <v>20万～50万人未満の市町村平均</v>
      </c>
      <c r="AZ550" s="159"/>
    </row>
    <row r="551" spans="1:52" x14ac:dyDescent="0.3">
      <c r="A551" t="str">
        <f t="shared" si="237"/>
        <v>11223</v>
      </c>
      <c r="B551" s="158" t="str">
        <f t="shared" si="238"/>
        <v>011223</v>
      </c>
      <c r="C551">
        <v>11</v>
      </c>
      <c r="D551" t="s">
        <v>38</v>
      </c>
      <c r="E551">
        <v>11223</v>
      </c>
      <c r="F551" t="s">
        <v>1084</v>
      </c>
      <c r="G551">
        <v>112.611</v>
      </c>
      <c r="H551">
        <v>2.1999999999999999E-2</v>
      </c>
      <c r="I551">
        <v>150.816</v>
      </c>
      <c r="J551">
        <v>2.9000000000000001E-2</v>
      </c>
      <c r="K551">
        <v>0</v>
      </c>
      <c r="L551">
        <v>0</v>
      </c>
      <c r="M551">
        <v>0</v>
      </c>
      <c r="N551">
        <v>0</v>
      </c>
      <c r="O551">
        <v>0</v>
      </c>
      <c r="P551">
        <v>0</v>
      </c>
      <c r="Q551">
        <v>0</v>
      </c>
      <c r="R551">
        <v>0.3</v>
      </c>
      <c r="S551">
        <v>0</v>
      </c>
      <c r="T551">
        <v>0</v>
      </c>
      <c r="U551">
        <v>1.84</v>
      </c>
      <c r="V551">
        <v>1.2529999999999999</v>
      </c>
      <c r="W551">
        <v>26.3</v>
      </c>
      <c r="Y551" t="str">
        <f t="shared" si="239"/>
        <v>埼玉県</v>
      </c>
      <c r="Z551" t="str">
        <f t="shared" si="240"/>
        <v>埼玉県蕨市</v>
      </c>
      <c r="AA551" s="159">
        <f t="shared" si="241"/>
        <v>150.816</v>
      </c>
      <c r="AB551" s="159">
        <f t="shared" si="242"/>
        <v>2.9000000000000001E-2</v>
      </c>
      <c r="AC551" s="159">
        <f t="shared" si="243"/>
        <v>0</v>
      </c>
      <c r="AD551" s="159">
        <f t="shared" si="244"/>
        <v>0</v>
      </c>
      <c r="AE551" s="159">
        <f t="shared" si="245"/>
        <v>0</v>
      </c>
      <c r="AF551" s="159">
        <f t="shared" si="246"/>
        <v>0</v>
      </c>
      <c r="AG551" s="159">
        <f t="shared" si="247"/>
        <v>1.84</v>
      </c>
      <c r="AH551" s="160">
        <f t="shared" si="248"/>
        <v>152.685</v>
      </c>
      <c r="AI551" s="135">
        <f t="shared" si="249"/>
        <v>0.98775911189704291</v>
      </c>
      <c r="AJ551" s="135">
        <f t="shared" si="250"/>
        <v>1.8993352326685662E-4</v>
      </c>
      <c r="AK551" s="135">
        <f t="shared" si="251"/>
        <v>0</v>
      </c>
      <c r="AL551" s="135">
        <f t="shared" si="252"/>
        <v>0</v>
      </c>
      <c r="AM551" s="135">
        <f t="shared" si="253"/>
        <v>0</v>
      </c>
      <c r="AN551" s="135">
        <f t="shared" si="254"/>
        <v>0</v>
      </c>
      <c r="AO551" s="135">
        <f t="shared" si="255"/>
        <v>1.2050954579690212E-2</v>
      </c>
      <c r="AP551" s="159">
        <f>IFERROR(VLOOKUP(A551,人口!$A$2:$E$1748,5,0),0)</f>
        <v>75679</v>
      </c>
      <c r="AQ551" s="159">
        <f t="shared" si="230"/>
        <v>0</v>
      </c>
      <c r="AR551" s="159">
        <f t="shared" si="231"/>
        <v>0</v>
      </c>
      <c r="AS551" s="159">
        <f t="shared" si="232"/>
        <v>0</v>
      </c>
      <c r="AT551" s="159">
        <f t="shared" si="233"/>
        <v>1</v>
      </c>
      <c r="AU551" s="159">
        <f t="shared" si="234"/>
        <v>0</v>
      </c>
      <c r="AV551" s="159">
        <f t="shared" si="235"/>
        <v>0</v>
      </c>
      <c r="AW551" s="159">
        <f t="shared" si="236"/>
        <v>0</v>
      </c>
      <c r="AX551" s="159">
        <f t="shared" si="256"/>
        <v>0</v>
      </c>
      <c r="AY551" s="159" t="str">
        <f t="shared" si="257"/>
        <v>3万～10万人未満の市町村平均</v>
      </c>
      <c r="AZ551" s="159"/>
    </row>
    <row r="552" spans="1:52" x14ac:dyDescent="0.3">
      <c r="A552" t="str">
        <f t="shared" si="237"/>
        <v>11224</v>
      </c>
      <c r="B552" s="158" t="str">
        <f t="shared" si="238"/>
        <v>011224</v>
      </c>
      <c r="C552">
        <v>11</v>
      </c>
      <c r="D552" t="s">
        <v>38</v>
      </c>
      <c r="E552">
        <v>11224</v>
      </c>
      <c r="F552" t="s">
        <v>1124</v>
      </c>
      <c r="G552">
        <v>244.886</v>
      </c>
      <c r="H552">
        <v>6.6000000000000003E-2</v>
      </c>
      <c r="I552">
        <v>326.33499999999998</v>
      </c>
      <c r="J552">
        <v>8.6999999999999994E-2</v>
      </c>
      <c r="K552">
        <v>0</v>
      </c>
      <c r="L552">
        <v>0</v>
      </c>
      <c r="M552">
        <v>0</v>
      </c>
      <c r="N552">
        <v>0</v>
      </c>
      <c r="O552">
        <v>0</v>
      </c>
      <c r="P552">
        <v>0</v>
      </c>
      <c r="Q552">
        <v>0</v>
      </c>
      <c r="R552">
        <v>0.54900000000000004</v>
      </c>
      <c r="S552">
        <v>0</v>
      </c>
      <c r="T552">
        <v>0</v>
      </c>
      <c r="U552">
        <v>3.3679999999999999</v>
      </c>
      <c r="V552">
        <v>2.3180000000000001</v>
      </c>
      <c r="W552">
        <v>35.374000000000002</v>
      </c>
      <c r="Y552" t="str">
        <f t="shared" si="239"/>
        <v>埼玉県</v>
      </c>
      <c r="Z552" t="str">
        <f t="shared" si="240"/>
        <v>埼玉県戸田市</v>
      </c>
      <c r="AA552" s="159">
        <f t="shared" si="241"/>
        <v>326.33499999999998</v>
      </c>
      <c r="AB552" s="159">
        <f t="shared" si="242"/>
        <v>8.6999999999999994E-2</v>
      </c>
      <c r="AC552" s="159">
        <f t="shared" si="243"/>
        <v>0</v>
      </c>
      <c r="AD552" s="159">
        <f t="shared" si="244"/>
        <v>0</v>
      </c>
      <c r="AE552" s="159">
        <f t="shared" si="245"/>
        <v>0</v>
      </c>
      <c r="AF552" s="159">
        <f t="shared" si="246"/>
        <v>0</v>
      </c>
      <c r="AG552" s="159">
        <f t="shared" si="247"/>
        <v>3.3679999999999999</v>
      </c>
      <c r="AH552" s="160">
        <f t="shared" si="248"/>
        <v>329.78999999999996</v>
      </c>
      <c r="AI552" s="135">
        <f t="shared" si="249"/>
        <v>0.98952363625337336</v>
      </c>
      <c r="AJ552" s="135">
        <f t="shared" si="250"/>
        <v>2.6380423906122077E-4</v>
      </c>
      <c r="AK552" s="135">
        <f t="shared" si="251"/>
        <v>0</v>
      </c>
      <c r="AL552" s="135">
        <f t="shared" si="252"/>
        <v>0</v>
      </c>
      <c r="AM552" s="135">
        <f t="shared" si="253"/>
        <v>0</v>
      </c>
      <c r="AN552" s="135">
        <f t="shared" si="254"/>
        <v>0</v>
      </c>
      <c r="AO552" s="135">
        <f t="shared" si="255"/>
        <v>1.0212559507565422E-2</v>
      </c>
      <c r="AP552" s="159">
        <f>IFERROR(VLOOKUP(A552,人口!$A$2:$E$1748,5,0),0)</f>
        <v>140642</v>
      </c>
      <c r="AQ552" s="159">
        <f t="shared" si="230"/>
        <v>0</v>
      </c>
      <c r="AR552" s="159">
        <f t="shared" si="231"/>
        <v>0</v>
      </c>
      <c r="AS552" s="159">
        <f t="shared" si="232"/>
        <v>0</v>
      </c>
      <c r="AT552" s="159">
        <f t="shared" si="233"/>
        <v>0</v>
      </c>
      <c r="AU552" s="159">
        <f t="shared" si="234"/>
        <v>1</v>
      </c>
      <c r="AV552" s="159">
        <f t="shared" si="235"/>
        <v>0</v>
      </c>
      <c r="AW552" s="159">
        <f t="shared" si="236"/>
        <v>0</v>
      </c>
      <c r="AX552" s="159">
        <f t="shared" si="256"/>
        <v>0</v>
      </c>
      <c r="AY552" s="159" t="str">
        <f t="shared" si="257"/>
        <v>10万～20万人未満の市町村平均</v>
      </c>
      <c r="AZ552" s="159"/>
    </row>
    <row r="553" spans="1:52" x14ac:dyDescent="0.3">
      <c r="A553" t="str">
        <f t="shared" si="237"/>
        <v>11225</v>
      </c>
      <c r="B553" s="158" t="str">
        <f t="shared" si="238"/>
        <v>011225</v>
      </c>
      <c r="C553">
        <v>11</v>
      </c>
      <c r="D553" t="s">
        <v>38</v>
      </c>
      <c r="E553">
        <v>11225</v>
      </c>
      <c r="F553" t="s">
        <v>1162</v>
      </c>
      <c r="G553">
        <v>389.09199999999998</v>
      </c>
      <c r="H553">
        <v>160.566</v>
      </c>
      <c r="I553">
        <v>529.62699999999995</v>
      </c>
      <c r="J553">
        <v>216.62</v>
      </c>
      <c r="K553">
        <v>0</v>
      </c>
      <c r="L553">
        <v>0</v>
      </c>
      <c r="M553">
        <v>0</v>
      </c>
      <c r="N553">
        <v>0</v>
      </c>
      <c r="O553">
        <v>0</v>
      </c>
      <c r="P553">
        <v>0</v>
      </c>
      <c r="Q553">
        <v>0</v>
      </c>
      <c r="R553">
        <v>0</v>
      </c>
      <c r="S553">
        <v>0</v>
      </c>
      <c r="T553">
        <v>0</v>
      </c>
      <c r="U553">
        <v>0</v>
      </c>
      <c r="V553">
        <v>4.04</v>
      </c>
      <c r="W553">
        <v>45.420999999999999</v>
      </c>
      <c r="Y553" t="str">
        <f t="shared" si="239"/>
        <v>埼玉県</v>
      </c>
      <c r="Z553" t="str">
        <f t="shared" si="240"/>
        <v>埼玉県入間市</v>
      </c>
      <c r="AA553" s="159">
        <f t="shared" si="241"/>
        <v>529.62699999999995</v>
      </c>
      <c r="AB553" s="159">
        <f t="shared" si="242"/>
        <v>216.62</v>
      </c>
      <c r="AC553" s="159">
        <f t="shared" si="243"/>
        <v>0</v>
      </c>
      <c r="AD553" s="159">
        <f t="shared" si="244"/>
        <v>0</v>
      </c>
      <c r="AE553" s="159">
        <f t="shared" si="245"/>
        <v>0</v>
      </c>
      <c r="AF553" s="159">
        <f t="shared" si="246"/>
        <v>0</v>
      </c>
      <c r="AG553" s="159">
        <f t="shared" si="247"/>
        <v>0</v>
      </c>
      <c r="AH553" s="160">
        <f t="shared" si="248"/>
        <v>746.24699999999996</v>
      </c>
      <c r="AI553" s="135">
        <f t="shared" si="249"/>
        <v>0.7097207760969223</v>
      </c>
      <c r="AJ553" s="135">
        <f t="shared" si="250"/>
        <v>0.2902792239030777</v>
      </c>
      <c r="AK553" s="135">
        <f t="shared" si="251"/>
        <v>0</v>
      </c>
      <c r="AL553" s="135">
        <f t="shared" si="252"/>
        <v>0</v>
      </c>
      <c r="AM553" s="135">
        <f t="shared" si="253"/>
        <v>0</v>
      </c>
      <c r="AN553" s="135">
        <f t="shared" si="254"/>
        <v>0</v>
      </c>
      <c r="AO553" s="135">
        <f t="shared" si="255"/>
        <v>0</v>
      </c>
      <c r="AP553" s="159">
        <f>IFERROR(VLOOKUP(A553,人口!$A$2:$E$1748,5,0),0)</f>
        <v>147727</v>
      </c>
      <c r="AQ553" s="159">
        <f t="shared" si="230"/>
        <v>0</v>
      </c>
      <c r="AR553" s="159">
        <f t="shared" si="231"/>
        <v>0</v>
      </c>
      <c r="AS553" s="159">
        <f t="shared" si="232"/>
        <v>0</v>
      </c>
      <c r="AT553" s="159">
        <f t="shared" si="233"/>
        <v>0</v>
      </c>
      <c r="AU553" s="159">
        <f t="shared" si="234"/>
        <v>1</v>
      </c>
      <c r="AV553" s="159">
        <f t="shared" si="235"/>
        <v>0</v>
      </c>
      <c r="AW553" s="159">
        <f t="shared" si="236"/>
        <v>0</v>
      </c>
      <c r="AX553" s="159">
        <f t="shared" si="256"/>
        <v>0</v>
      </c>
      <c r="AY553" s="159" t="str">
        <f t="shared" si="257"/>
        <v>10万～20万人未満の市町村平均</v>
      </c>
      <c r="AZ553" s="159"/>
    </row>
    <row r="554" spans="1:52" x14ac:dyDescent="0.3">
      <c r="A554" t="str">
        <f t="shared" si="237"/>
        <v>11227</v>
      </c>
      <c r="B554" s="158" t="str">
        <f t="shared" si="238"/>
        <v>011227</v>
      </c>
      <c r="C554">
        <v>11</v>
      </c>
      <c r="D554" t="s">
        <v>38</v>
      </c>
      <c r="E554">
        <v>11227</v>
      </c>
      <c r="F554" t="s">
        <v>1200</v>
      </c>
      <c r="G554">
        <v>222.99299999999999</v>
      </c>
      <c r="H554">
        <v>16.905000000000001</v>
      </c>
      <c r="I554">
        <v>302.17899999999997</v>
      </c>
      <c r="J554">
        <v>22.706</v>
      </c>
      <c r="K554">
        <v>0</v>
      </c>
      <c r="L554">
        <v>0</v>
      </c>
      <c r="M554">
        <v>0</v>
      </c>
      <c r="N554">
        <v>0</v>
      </c>
      <c r="O554">
        <v>0</v>
      </c>
      <c r="P554">
        <v>0</v>
      </c>
      <c r="Q554">
        <v>0</v>
      </c>
      <c r="R554">
        <v>0.48499999999999999</v>
      </c>
      <c r="S554">
        <v>0</v>
      </c>
      <c r="T554">
        <v>0</v>
      </c>
      <c r="U554">
        <v>2.972</v>
      </c>
      <c r="V554">
        <v>2.3290000000000002</v>
      </c>
      <c r="W554">
        <v>31.425999999999998</v>
      </c>
      <c r="Y554" t="str">
        <f t="shared" si="239"/>
        <v>埼玉県</v>
      </c>
      <c r="Z554" t="str">
        <f t="shared" si="240"/>
        <v>埼玉県朝霞市</v>
      </c>
      <c r="AA554" s="159">
        <f t="shared" si="241"/>
        <v>302.17899999999997</v>
      </c>
      <c r="AB554" s="159">
        <f t="shared" si="242"/>
        <v>22.706</v>
      </c>
      <c r="AC554" s="159">
        <f t="shared" si="243"/>
        <v>0</v>
      </c>
      <c r="AD554" s="159">
        <f t="shared" si="244"/>
        <v>0</v>
      </c>
      <c r="AE554" s="159">
        <f t="shared" si="245"/>
        <v>0</v>
      </c>
      <c r="AF554" s="159">
        <f t="shared" si="246"/>
        <v>0</v>
      </c>
      <c r="AG554" s="159">
        <f t="shared" si="247"/>
        <v>2.972</v>
      </c>
      <c r="AH554" s="160">
        <f t="shared" si="248"/>
        <v>327.85699999999997</v>
      </c>
      <c r="AI554" s="135">
        <f t="shared" si="249"/>
        <v>0.92167926870556371</v>
      </c>
      <c r="AJ554" s="135">
        <f t="shared" si="250"/>
        <v>6.9255803597300047E-2</v>
      </c>
      <c r="AK554" s="135">
        <f t="shared" si="251"/>
        <v>0</v>
      </c>
      <c r="AL554" s="135">
        <f t="shared" si="252"/>
        <v>0</v>
      </c>
      <c r="AM554" s="135">
        <f t="shared" si="253"/>
        <v>0</v>
      </c>
      <c r="AN554" s="135">
        <f t="shared" si="254"/>
        <v>0</v>
      </c>
      <c r="AO554" s="135">
        <f t="shared" si="255"/>
        <v>9.0649276971362519E-3</v>
      </c>
      <c r="AP554" s="159">
        <f>IFERROR(VLOOKUP(A554,人口!$A$2:$E$1748,5,0),0)</f>
        <v>141802</v>
      </c>
      <c r="AQ554" s="159">
        <f t="shared" si="230"/>
        <v>0</v>
      </c>
      <c r="AR554" s="159">
        <f t="shared" si="231"/>
        <v>0</v>
      </c>
      <c r="AS554" s="159">
        <f t="shared" si="232"/>
        <v>0</v>
      </c>
      <c r="AT554" s="159">
        <f t="shared" si="233"/>
        <v>0</v>
      </c>
      <c r="AU554" s="159">
        <f t="shared" si="234"/>
        <v>1</v>
      </c>
      <c r="AV554" s="159">
        <f t="shared" si="235"/>
        <v>0</v>
      </c>
      <c r="AW554" s="159">
        <f t="shared" si="236"/>
        <v>0</v>
      </c>
      <c r="AX554" s="159">
        <f t="shared" si="256"/>
        <v>0</v>
      </c>
      <c r="AY554" s="159" t="str">
        <f t="shared" si="257"/>
        <v>10万～20万人未満の市町村平均</v>
      </c>
      <c r="AZ554" s="159"/>
    </row>
    <row r="555" spans="1:52" x14ac:dyDescent="0.3">
      <c r="A555" t="str">
        <f t="shared" si="237"/>
        <v>11228</v>
      </c>
      <c r="B555" s="158" t="str">
        <f t="shared" si="238"/>
        <v>011228</v>
      </c>
      <c r="C555">
        <v>11</v>
      </c>
      <c r="D555" t="s">
        <v>38</v>
      </c>
      <c r="E555">
        <v>11228</v>
      </c>
      <c r="F555" t="s">
        <v>1242</v>
      </c>
      <c r="G555">
        <v>120.253</v>
      </c>
      <c r="H555">
        <v>12.967000000000001</v>
      </c>
      <c r="I555">
        <v>165.286</v>
      </c>
      <c r="J555">
        <v>17.649000000000001</v>
      </c>
      <c r="K555">
        <v>0</v>
      </c>
      <c r="L555">
        <v>0</v>
      </c>
      <c r="M555">
        <v>0</v>
      </c>
      <c r="N555">
        <v>0</v>
      </c>
      <c r="O555">
        <v>0</v>
      </c>
      <c r="P555">
        <v>0</v>
      </c>
      <c r="Q555">
        <v>0</v>
      </c>
      <c r="R555">
        <v>0.11799999999999999</v>
      </c>
      <c r="S555">
        <v>0</v>
      </c>
      <c r="T555">
        <v>0</v>
      </c>
      <c r="U555">
        <v>0.72599999999999998</v>
      </c>
      <c r="V555">
        <v>1.3109999999999999</v>
      </c>
      <c r="W555">
        <v>18.902999999999999</v>
      </c>
      <c r="Y555" t="str">
        <f t="shared" si="239"/>
        <v>埼玉県</v>
      </c>
      <c r="Z555" t="str">
        <f t="shared" si="240"/>
        <v>埼玉県志木市</v>
      </c>
      <c r="AA555" s="159">
        <f t="shared" si="241"/>
        <v>165.286</v>
      </c>
      <c r="AB555" s="159">
        <f t="shared" si="242"/>
        <v>17.649000000000001</v>
      </c>
      <c r="AC555" s="159">
        <f t="shared" si="243"/>
        <v>0</v>
      </c>
      <c r="AD555" s="159">
        <f t="shared" si="244"/>
        <v>0</v>
      </c>
      <c r="AE555" s="159">
        <f t="shared" si="245"/>
        <v>0</v>
      </c>
      <c r="AF555" s="159">
        <f t="shared" si="246"/>
        <v>0</v>
      </c>
      <c r="AG555" s="159">
        <f t="shared" si="247"/>
        <v>0.72599999999999998</v>
      </c>
      <c r="AH555" s="160">
        <f t="shared" si="248"/>
        <v>183.661</v>
      </c>
      <c r="AI555" s="135">
        <f t="shared" si="249"/>
        <v>0.89995154115462728</v>
      </c>
      <c r="AJ555" s="135">
        <f t="shared" si="250"/>
        <v>9.6095523818339232E-2</v>
      </c>
      <c r="AK555" s="135">
        <f t="shared" si="251"/>
        <v>0</v>
      </c>
      <c r="AL555" s="135">
        <f t="shared" si="252"/>
        <v>0</v>
      </c>
      <c r="AM555" s="135">
        <f t="shared" si="253"/>
        <v>0</v>
      </c>
      <c r="AN555" s="135">
        <f t="shared" si="254"/>
        <v>0</v>
      </c>
      <c r="AO555" s="135">
        <f t="shared" si="255"/>
        <v>3.9529350270335016E-3</v>
      </c>
      <c r="AP555" s="159">
        <f>IFERROR(VLOOKUP(A555,人口!$A$2:$E$1748,5,0),0)</f>
        <v>76474</v>
      </c>
      <c r="AQ555" s="159">
        <f t="shared" si="230"/>
        <v>0</v>
      </c>
      <c r="AR555" s="159">
        <f t="shared" si="231"/>
        <v>0</v>
      </c>
      <c r="AS555" s="159">
        <f t="shared" si="232"/>
        <v>0</v>
      </c>
      <c r="AT555" s="159">
        <f t="shared" si="233"/>
        <v>1</v>
      </c>
      <c r="AU555" s="159">
        <f t="shared" si="234"/>
        <v>0</v>
      </c>
      <c r="AV555" s="159">
        <f t="shared" si="235"/>
        <v>0</v>
      </c>
      <c r="AW555" s="159">
        <f t="shared" si="236"/>
        <v>0</v>
      </c>
      <c r="AX555" s="159">
        <f t="shared" si="256"/>
        <v>0</v>
      </c>
      <c r="AY555" s="159" t="str">
        <f t="shared" si="257"/>
        <v>3万～10万人未満の市町村平均</v>
      </c>
      <c r="AZ555" s="159"/>
    </row>
    <row r="556" spans="1:52" x14ac:dyDescent="0.3">
      <c r="A556" t="str">
        <f t="shared" si="237"/>
        <v>11229</v>
      </c>
      <c r="B556" s="158" t="str">
        <f t="shared" si="238"/>
        <v>011229</v>
      </c>
      <c r="C556">
        <v>11</v>
      </c>
      <c r="D556" t="s">
        <v>38</v>
      </c>
      <c r="E556">
        <v>11229</v>
      </c>
      <c r="F556" t="s">
        <v>1280</v>
      </c>
      <c r="G556">
        <v>123.92700000000001</v>
      </c>
      <c r="H556">
        <v>7.7629999999999999</v>
      </c>
      <c r="I556">
        <v>167.34</v>
      </c>
      <c r="J556">
        <v>10.407</v>
      </c>
      <c r="K556">
        <v>0</v>
      </c>
      <c r="L556">
        <v>0</v>
      </c>
      <c r="M556">
        <v>0</v>
      </c>
      <c r="N556">
        <v>0</v>
      </c>
      <c r="O556">
        <v>0</v>
      </c>
      <c r="P556">
        <v>0</v>
      </c>
      <c r="Q556">
        <v>0</v>
      </c>
      <c r="R556">
        <v>0.39</v>
      </c>
      <c r="S556">
        <v>0</v>
      </c>
      <c r="T556">
        <v>0</v>
      </c>
      <c r="U556">
        <v>2.39</v>
      </c>
      <c r="V556">
        <v>1.3340000000000001</v>
      </c>
      <c r="W556">
        <v>27.099</v>
      </c>
      <c r="Y556" t="str">
        <f t="shared" si="239"/>
        <v>埼玉県</v>
      </c>
      <c r="Z556" t="str">
        <f t="shared" si="240"/>
        <v>埼玉県和光市</v>
      </c>
      <c r="AA556" s="159">
        <f t="shared" si="241"/>
        <v>167.34</v>
      </c>
      <c r="AB556" s="159">
        <f t="shared" si="242"/>
        <v>10.407</v>
      </c>
      <c r="AC556" s="159">
        <f t="shared" si="243"/>
        <v>0</v>
      </c>
      <c r="AD556" s="159">
        <f t="shared" si="244"/>
        <v>0</v>
      </c>
      <c r="AE556" s="159">
        <f t="shared" si="245"/>
        <v>0</v>
      </c>
      <c r="AF556" s="159">
        <f t="shared" si="246"/>
        <v>0</v>
      </c>
      <c r="AG556" s="159">
        <f t="shared" si="247"/>
        <v>2.39</v>
      </c>
      <c r="AH556" s="160">
        <f t="shared" si="248"/>
        <v>180.137</v>
      </c>
      <c r="AI556" s="135">
        <f t="shared" si="249"/>
        <v>0.92895962517417296</v>
      </c>
      <c r="AJ556" s="135">
        <f t="shared" si="250"/>
        <v>5.7772695226411007E-2</v>
      </c>
      <c r="AK556" s="135">
        <f t="shared" si="251"/>
        <v>0</v>
      </c>
      <c r="AL556" s="135">
        <f t="shared" si="252"/>
        <v>0</v>
      </c>
      <c r="AM556" s="135">
        <f t="shared" si="253"/>
        <v>0</v>
      </c>
      <c r="AN556" s="135">
        <f t="shared" si="254"/>
        <v>0</v>
      </c>
      <c r="AO556" s="135">
        <f t="shared" si="255"/>
        <v>1.3267679599416E-2</v>
      </c>
      <c r="AP556" s="159">
        <f>IFERROR(VLOOKUP(A556,人口!$A$2:$E$1748,5,0),0)</f>
        <v>83810</v>
      </c>
      <c r="AQ556" s="159">
        <f t="shared" si="230"/>
        <v>0</v>
      </c>
      <c r="AR556" s="159">
        <f t="shared" si="231"/>
        <v>0</v>
      </c>
      <c r="AS556" s="159">
        <f t="shared" si="232"/>
        <v>0</v>
      </c>
      <c r="AT556" s="159">
        <f t="shared" si="233"/>
        <v>1</v>
      </c>
      <c r="AU556" s="159">
        <f t="shared" si="234"/>
        <v>0</v>
      </c>
      <c r="AV556" s="159">
        <f t="shared" si="235"/>
        <v>0</v>
      </c>
      <c r="AW556" s="159">
        <f t="shared" si="236"/>
        <v>0</v>
      </c>
      <c r="AX556" s="159">
        <f t="shared" si="256"/>
        <v>0</v>
      </c>
      <c r="AY556" s="159" t="str">
        <f t="shared" si="257"/>
        <v>3万～10万人未満の市町村平均</v>
      </c>
      <c r="AZ556" s="159"/>
    </row>
    <row r="557" spans="1:52" x14ac:dyDescent="0.3">
      <c r="A557" t="str">
        <f t="shared" si="237"/>
        <v>11230</v>
      </c>
      <c r="B557" s="158" t="str">
        <f t="shared" si="238"/>
        <v>011230</v>
      </c>
      <c r="C557">
        <v>11</v>
      </c>
      <c r="D557" t="s">
        <v>38</v>
      </c>
      <c r="E557">
        <v>11230</v>
      </c>
      <c r="F557" t="s">
        <v>1313</v>
      </c>
      <c r="G557">
        <v>327.98099999999999</v>
      </c>
      <c r="H557">
        <v>61.825000000000003</v>
      </c>
      <c r="I557">
        <v>445.68599999999998</v>
      </c>
      <c r="J557">
        <v>83.138000000000005</v>
      </c>
      <c r="K557">
        <v>0</v>
      </c>
      <c r="L557">
        <v>0</v>
      </c>
      <c r="M557">
        <v>0</v>
      </c>
      <c r="N557">
        <v>0</v>
      </c>
      <c r="O557">
        <v>0</v>
      </c>
      <c r="P557">
        <v>0</v>
      </c>
      <c r="Q557">
        <v>0</v>
      </c>
      <c r="R557">
        <v>4.0000000000000001E-3</v>
      </c>
      <c r="S557">
        <v>0</v>
      </c>
      <c r="T557">
        <v>0</v>
      </c>
      <c r="U557">
        <v>2.3E-2</v>
      </c>
      <c r="V557">
        <v>3.585</v>
      </c>
      <c r="W557">
        <v>62.988999999999997</v>
      </c>
      <c r="Y557" t="str">
        <f t="shared" si="239"/>
        <v>埼玉県</v>
      </c>
      <c r="Z557" t="str">
        <f t="shared" si="240"/>
        <v>埼玉県新座市</v>
      </c>
      <c r="AA557" s="159">
        <f t="shared" si="241"/>
        <v>445.68599999999998</v>
      </c>
      <c r="AB557" s="159">
        <f t="shared" si="242"/>
        <v>83.138000000000005</v>
      </c>
      <c r="AC557" s="159">
        <f t="shared" si="243"/>
        <v>0</v>
      </c>
      <c r="AD557" s="159">
        <f t="shared" si="244"/>
        <v>0</v>
      </c>
      <c r="AE557" s="159">
        <f t="shared" si="245"/>
        <v>0</v>
      </c>
      <c r="AF557" s="159">
        <f t="shared" si="246"/>
        <v>0</v>
      </c>
      <c r="AG557" s="159">
        <f t="shared" si="247"/>
        <v>2.3E-2</v>
      </c>
      <c r="AH557" s="160">
        <f t="shared" si="248"/>
        <v>528.84699999999998</v>
      </c>
      <c r="AI557" s="135">
        <f t="shared" si="249"/>
        <v>0.84275036069033193</v>
      </c>
      <c r="AJ557" s="135">
        <f t="shared" si="250"/>
        <v>0.15720614847016245</v>
      </c>
      <c r="AK557" s="135">
        <f t="shared" si="251"/>
        <v>0</v>
      </c>
      <c r="AL557" s="135">
        <f t="shared" si="252"/>
        <v>0</v>
      </c>
      <c r="AM557" s="135">
        <f t="shared" si="253"/>
        <v>0</v>
      </c>
      <c r="AN557" s="135">
        <f t="shared" si="254"/>
        <v>0</v>
      </c>
      <c r="AO557" s="135">
        <f t="shared" si="255"/>
        <v>4.3490839505565886E-5</v>
      </c>
      <c r="AP557" s="159">
        <f>IFERROR(VLOOKUP(A557,人口!$A$2:$E$1748,5,0),0)</f>
        <v>165727</v>
      </c>
      <c r="AQ557" s="159">
        <f t="shared" si="230"/>
        <v>0</v>
      </c>
      <c r="AR557" s="159">
        <f t="shared" si="231"/>
        <v>0</v>
      </c>
      <c r="AS557" s="159">
        <f t="shared" si="232"/>
        <v>0</v>
      </c>
      <c r="AT557" s="159">
        <f t="shared" si="233"/>
        <v>0</v>
      </c>
      <c r="AU557" s="159">
        <f t="shared" si="234"/>
        <v>1</v>
      </c>
      <c r="AV557" s="159">
        <f t="shared" si="235"/>
        <v>0</v>
      </c>
      <c r="AW557" s="159">
        <f t="shared" si="236"/>
        <v>0</v>
      </c>
      <c r="AX557" s="159">
        <f t="shared" si="256"/>
        <v>0</v>
      </c>
      <c r="AY557" s="159" t="str">
        <f t="shared" si="257"/>
        <v>10万～20万人未満の市町村平均</v>
      </c>
      <c r="AZ557" s="159"/>
    </row>
    <row r="558" spans="1:52" x14ac:dyDescent="0.3">
      <c r="A558" t="str">
        <f t="shared" si="237"/>
        <v>11231</v>
      </c>
      <c r="B558" s="158" t="str">
        <f t="shared" si="238"/>
        <v>011231</v>
      </c>
      <c r="C558">
        <v>11</v>
      </c>
      <c r="D558" t="s">
        <v>38</v>
      </c>
      <c r="E558">
        <v>11231</v>
      </c>
      <c r="F558" t="s">
        <v>1349</v>
      </c>
      <c r="G558">
        <v>212.93899999999999</v>
      </c>
      <c r="H558">
        <v>106.503</v>
      </c>
      <c r="I558">
        <v>293.78199999999998</v>
      </c>
      <c r="J558">
        <v>145.35400000000001</v>
      </c>
      <c r="K558">
        <v>0</v>
      </c>
      <c r="L558">
        <v>0</v>
      </c>
      <c r="M558">
        <v>0</v>
      </c>
      <c r="N558">
        <v>0</v>
      </c>
      <c r="O558">
        <v>0</v>
      </c>
      <c r="P558">
        <v>0</v>
      </c>
      <c r="Q558">
        <v>0</v>
      </c>
      <c r="R558">
        <v>0</v>
      </c>
      <c r="S558">
        <v>0</v>
      </c>
      <c r="T558">
        <v>0</v>
      </c>
      <c r="U558">
        <v>0</v>
      </c>
      <c r="V558">
        <v>2.4380000000000002</v>
      </c>
      <c r="W558">
        <v>33.481999999999999</v>
      </c>
      <c r="Y558" t="str">
        <f t="shared" si="239"/>
        <v>埼玉県</v>
      </c>
      <c r="Z558" t="str">
        <f t="shared" si="240"/>
        <v>埼玉県桶川市</v>
      </c>
      <c r="AA558" s="159">
        <f t="shared" si="241"/>
        <v>293.78199999999998</v>
      </c>
      <c r="AB558" s="159">
        <f t="shared" si="242"/>
        <v>145.35400000000001</v>
      </c>
      <c r="AC558" s="159">
        <f t="shared" si="243"/>
        <v>0</v>
      </c>
      <c r="AD558" s="159">
        <f t="shared" si="244"/>
        <v>0</v>
      </c>
      <c r="AE558" s="159">
        <f t="shared" si="245"/>
        <v>0</v>
      </c>
      <c r="AF558" s="159">
        <f t="shared" si="246"/>
        <v>0</v>
      </c>
      <c r="AG558" s="159">
        <f t="shared" si="247"/>
        <v>0</v>
      </c>
      <c r="AH558" s="160">
        <f t="shared" si="248"/>
        <v>439.13599999999997</v>
      </c>
      <c r="AI558" s="135">
        <f t="shared" si="249"/>
        <v>0.6690000364351818</v>
      </c>
      <c r="AJ558" s="135">
        <f t="shared" si="250"/>
        <v>0.33099996356481826</v>
      </c>
      <c r="AK558" s="135">
        <f t="shared" si="251"/>
        <v>0</v>
      </c>
      <c r="AL558" s="135">
        <f t="shared" si="252"/>
        <v>0</v>
      </c>
      <c r="AM558" s="135">
        <f t="shared" si="253"/>
        <v>0</v>
      </c>
      <c r="AN558" s="135">
        <f t="shared" si="254"/>
        <v>0</v>
      </c>
      <c r="AO558" s="135">
        <f t="shared" si="255"/>
        <v>0</v>
      </c>
      <c r="AP558" s="159">
        <f>IFERROR(VLOOKUP(A558,人口!$A$2:$E$1748,5,0),0)</f>
        <v>75359</v>
      </c>
      <c r="AQ558" s="159">
        <f t="shared" si="230"/>
        <v>0</v>
      </c>
      <c r="AR558" s="159">
        <f t="shared" si="231"/>
        <v>0</v>
      </c>
      <c r="AS558" s="159">
        <f t="shared" si="232"/>
        <v>0</v>
      </c>
      <c r="AT558" s="159">
        <f t="shared" si="233"/>
        <v>1</v>
      </c>
      <c r="AU558" s="159">
        <f t="shared" si="234"/>
        <v>0</v>
      </c>
      <c r="AV558" s="159">
        <f t="shared" si="235"/>
        <v>0</v>
      </c>
      <c r="AW558" s="159">
        <f t="shared" si="236"/>
        <v>0</v>
      </c>
      <c r="AX558" s="159">
        <f t="shared" si="256"/>
        <v>0</v>
      </c>
      <c r="AY558" s="159" t="str">
        <f t="shared" si="257"/>
        <v>3万～10万人未満の市町村平均</v>
      </c>
      <c r="AZ558" s="159"/>
    </row>
    <row r="559" spans="1:52" x14ac:dyDescent="0.3">
      <c r="A559" t="str">
        <f t="shared" si="237"/>
        <v>11232</v>
      </c>
      <c r="B559" s="158" t="str">
        <f t="shared" si="238"/>
        <v>011232</v>
      </c>
      <c r="C559">
        <v>11</v>
      </c>
      <c r="D559" t="s">
        <v>38</v>
      </c>
      <c r="E559">
        <v>11232</v>
      </c>
      <c r="F559" t="s">
        <v>1381</v>
      </c>
      <c r="G559">
        <v>521.23500000000001</v>
      </c>
      <c r="H559">
        <v>73.039000000000001</v>
      </c>
      <c r="I559">
        <v>724.29399999999998</v>
      </c>
      <c r="J559">
        <v>100.57299999999999</v>
      </c>
      <c r="K559">
        <v>0</v>
      </c>
      <c r="L559">
        <v>0</v>
      </c>
      <c r="M559">
        <v>0</v>
      </c>
      <c r="N559">
        <v>0</v>
      </c>
      <c r="O559">
        <v>0</v>
      </c>
      <c r="P559">
        <v>0</v>
      </c>
      <c r="Q559">
        <v>0</v>
      </c>
      <c r="R559">
        <v>0</v>
      </c>
      <c r="S559">
        <v>0</v>
      </c>
      <c r="T559">
        <v>0</v>
      </c>
      <c r="U559">
        <v>0</v>
      </c>
      <c r="V559">
        <v>5.601</v>
      </c>
      <c r="W559">
        <v>56.668999999999997</v>
      </c>
      <c r="Y559" t="str">
        <f t="shared" si="239"/>
        <v>埼玉県</v>
      </c>
      <c r="Z559" t="str">
        <f t="shared" si="240"/>
        <v>埼玉県久喜市</v>
      </c>
      <c r="AA559" s="159">
        <f t="shared" si="241"/>
        <v>724.29399999999998</v>
      </c>
      <c r="AB559" s="159">
        <f t="shared" si="242"/>
        <v>100.57299999999999</v>
      </c>
      <c r="AC559" s="159">
        <f t="shared" si="243"/>
        <v>0</v>
      </c>
      <c r="AD559" s="159">
        <f t="shared" si="244"/>
        <v>0</v>
      </c>
      <c r="AE559" s="159">
        <f t="shared" si="245"/>
        <v>0</v>
      </c>
      <c r="AF559" s="159">
        <f t="shared" si="246"/>
        <v>0</v>
      </c>
      <c r="AG559" s="159">
        <f t="shared" si="247"/>
        <v>0</v>
      </c>
      <c r="AH559" s="160">
        <f t="shared" si="248"/>
        <v>824.86699999999996</v>
      </c>
      <c r="AI559" s="135">
        <f t="shared" si="249"/>
        <v>0.87807367733222452</v>
      </c>
      <c r="AJ559" s="135">
        <f t="shared" si="250"/>
        <v>0.12192632266777553</v>
      </c>
      <c r="AK559" s="135">
        <f t="shared" si="251"/>
        <v>0</v>
      </c>
      <c r="AL559" s="135">
        <f t="shared" si="252"/>
        <v>0</v>
      </c>
      <c r="AM559" s="135">
        <f t="shared" si="253"/>
        <v>0</v>
      </c>
      <c r="AN559" s="135">
        <f t="shared" si="254"/>
        <v>0</v>
      </c>
      <c r="AO559" s="135">
        <f t="shared" si="255"/>
        <v>0</v>
      </c>
      <c r="AP559" s="159">
        <f>IFERROR(VLOOKUP(A559,人口!$A$2:$E$1748,5,0),0)</f>
        <v>153066</v>
      </c>
      <c r="AQ559" s="159">
        <f t="shared" si="230"/>
        <v>0</v>
      </c>
      <c r="AR559" s="159">
        <f t="shared" si="231"/>
        <v>0</v>
      </c>
      <c r="AS559" s="159">
        <f t="shared" si="232"/>
        <v>0</v>
      </c>
      <c r="AT559" s="159">
        <f t="shared" si="233"/>
        <v>0</v>
      </c>
      <c r="AU559" s="159">
        <f t="shared" si="234"/>
        <v>1</v>
      </c>
      <c r="AV559" s="159">
        <f t="shared" si="235"/>
        <v>0</v>
      </c>
      <c r="AW559" s="159">
        <f t="shared" si="236"/>
        <v>0</v>
      </c>
      <c r="AX559" s="159">
        <f t="shared" si="256"/>
        <v>0</v>
      </c>
      <c r="AY559" s="159" t="str">
        <f t="shared" si="257"/>
        <v>10万～20万人未満の市町村平均</v>
      </c>
      <c r="AZ559" s="159"/>
    </row>
    <row r="560" spans="1:52" x14ac:dyDescent="0.3">
      <c r="A560" t="str">
        <f t="shared" si="237"/>
        <v>11233</v>
      </c>
      <c r="B560" s="158" t="str">
        <f t="shared" si="238"/>
        <v>011233</v>
      </c>
      <c r="C560">
        <v>11</v>
      </c>
      <c r="D560" t="s">
        <v>38</v>
      </c>
      <c r="E560">
        <v>11233</v>
      </c>
      <c r="F560" t="s">
        <v>1411</v>
      </c>
      <c r="G560">
        <v>183.45500000000001</v>
      </c>
      <c r="H560">
        <v>104.875</v>
      </c>
      <c r="I560">
        <v>255.565</v>
      </c>
      <c r="J560">
        <v>144.715</v>
      </c>
      <c r="K560">
        <v>0</v>
      </c>
      <c r="L560">
        <v>0</v>
      </c>
      <c r="M560">
        <v>0</v>
      </c>
      <c r="N560">
        <v>0</v>
      </c>
      <c r="O560">
        <v>0</v>
      </c>
      <c r="P560">
        <v>0</v>
      </c>
      <c r="Q560">
        <v>0</v>
      </c>
      <c r="R560">
        <v>0</v>
      </c>
      <c r="S560">
        <v>0</v>
      </c>
      <c r="T560">
        <v>0</v>
      </c>
      <c r="U560">
        <v>0</v>
      </c>
      <c r="V560">
        <v>2.1840000000000002</v>
      </c>
      <c r="W560">
        <v>27.641999999999999</v>
      </c>
      <c r="Y560" t="str">
        <f t="shared" si="239"/>
        <v>埼玉県</v>
      </c>
      <c r="Z560" t="str">
        <f t="shared" si="240"/>
        <v>埼玉県北本市</v>
      </c>
      <c r="AA560" s="159">
        <f t="shared" si="241"/>
        <v>255.565</v>
      </c>
      <c r="AB560" s="159">
        <f t="shared" si="242"/>
        <v>144.715</v>
      </c>
      <c r="AC560" s="159">
        <f t="shared" si="243"/>
        <v>0</v>
      </c>
      <c r="AD560" s="159">
        <f t="shared" si="244"/>
        <v>0</v>
      </c>
      <c r="AE560" s="159">
        <f t="shared" si="245"/>
        <v>0</v>
      </c>
      <c r="AF560" s="159">
        <f t="shared" si="246"/>
        <v>0</v>
      </c>
      <c r="AG560" s="159">
        <f t="shared" si="247"/>
        <v>0</v>
      </c>
      <c r="AH560" s="160">
        <f t="shared" si="248"/>
        <v>400.28</v>
      </c>
      <c r="AI560" s="135">
        <f t="shared" si="249"/>
        <v>0.63846557409813132</v>
      </c>
      <c r="AJ560" s="135">
        <f t="shared" si="250"/>
        <v>0.36153442590186874</v>
      </c>
      <c r="AK560" s="135">
        <f t="shared" si="251"/>
        <v>0</v>
      </c>
      <c r="AL560" s="135">
        <f t="shared" si="252"/>
        <v>0</v>
      </c>
      <c r="AM560" s="135">
        <f t="shared" si="253"/>
        <v>0</v>
      </c>
      <c r="AN560" s="135">
        <f t="shared" si="254"/>
        <v>0</v>
      </c>
      <c r="AO560" s="135">
        <f t="shared" si="255"/>
        <v>0</v>
      </c>
      <c r="AP560" s="159">
        <f>IFERROR(VLOOKUP(A560,人口!$A$2:$E$1748,5,0),0)</f>
        <v>66171</v>
      </c>
      <c r="AQ560" s="159">
        <f t="shared" si="230"/>
        <v>0</v>
      </c>
      <c r="AR560" s="159">
        <f t="shared" si="231"/>
        <v>0</v>
      </c>
      <c r="AS560" s="159">
        <f t="shared" si="232"/>
        <v>0</v>
      </c>
      <c r="AT560" s="159">
        <f t="shared" si="233"/>
        <v>1</v>
      </c>
      <c r="AU560" s="159">
        <f t="shared" si="234"/>
        <v>0</v>
      </c>
      <c r="AV560" s="159">
        <f t="shared" si="235"/>
        <v>0</v>
      </c>
      <c r="AW560" s="159">
        <f t="shared" si="236"/>
        <v>0</v>
      </c>
      <c r="AX560" s="159">
        <f t="shared" si="256"/>
        <v>0</v>
      </c>
      <c r="AY560" s="159" t="str">
        <f t="shared" si="257"/>
        <v>3万～10万人未満の市町村平均</v>
      </c>
      <c r="AZ560" s="159"/>
    </row>
    <row r="561" spans="1:52" x14ac:dyDescent="0.3">
      <c r="A561" t="str">
        <f t="shared" si="237"/>
        <v>11234</v>
      </c>
      <c r="B561" s="158" t="str">
        <f t="shared" si="238"/>
        <v>011234</v>
      </c>
      <c r="C561">
        <v>11</v>
      </c>
      <c r="D561" t="s">
        <v>38</v>
      </c>
      <c r="E561">
        <v>11234</v>
      </c>
      <c r="F561" t="s">
        <v>1438</v>
      </c>
      <c r="G561">
        <v>250.80199999999999</v>
      </c>
      <c r="H561">
        <v>4.5990000000000002</v>
      </c>
      <c r="I561">
        <v>337.75099999999998</v>
      </c>
      <c r="J561">
        <v>6.149</v>
      </c>
      <c r="K561">
        <v>0</v>
      </c>
      <c r="L561">
        <v>0</v>
      </c>
      <c r="M561">
        <v>0</v>
      </c>
      <c r="N561">
        <v>0</v>
      </c>
      <c r="O561">
        <v>0</v>
      </c>
      <c r="P561">
        <v>0</v>
      </c>
      <c r="Q561">
        <v>0</v>
      </c>
      <c r="R561">
        <v>0.25800000000000001</v>
      </c>
      <c r="S561">
        <v>0</v>
      </c>
      <c r="T561">
        <v>0</v>
      </c>
      <c r="U561">
        <v>1.58</v>
      </c>
      <c r="V561">
        <v>2.6019999999999999</v>
      </c>
      <c r="W561">
        <v>39.033000000000001</v>
      </c>
      <c r="Y561" t="str">
        <f t="shared" si="239"/>
        <v>埼玉県</v>
      </c>
      <c r="Z561" t="str">
        <f t="shared" si="240"/>
        <v>埼玉県八潮市</v>
      </c>
      <c r="AA561" s="159">
        <f t="shared" si="241"/>
        <v>337.75099999999998</v>
      </c>
      <c r="AB561" s="159">
        <f t="shared" si="242"/>
        <v>6.149</v>
      </c>
      <c r="AC561" s="159">
        <f t="shared" si="243"/>
        <v>0</v>
      </c>
      <c r="AD561" s="159">
        <f t="shared" si="244"/>
        <v>0</v>
      </c>
      <c r="AE561" s="159">
        <f t="shared" si="245"/>
        <v>0</v>
      </c>
      <c r="AF561" s="159">
        <f t="shared" si="246"/>
        <v>0</v>
      </c>
      <c r="AG561" s="159">
        <f t="shared" si="247"/>
        <v>1.58</v>
      </c>
      <c r="AH561" s="160">
        <f t="shared" si="248"/>
        <v>345.47999999999996</v>
      </c>
      <c r="AI561" s="135">
        <f t="shared" si="249"/>
        <v>0.97762822739377098</v>
      </c>
      <c r="AJ561" s="135">
        <f t="shared" si="250"/>
        <v>1.7798425379182588E-2</v>
      </c>
      <c r="AK561" s="135">
        <f t="shared" si="251"/>
        <v>0</v>
      </c>
      <c r="AL561" s="135">
        <f t="shared" si="252"/>
        <v>0</v>
      </c>
      <c r="AM561" s="135">
        <f t="shared" si="253"/>
        <v>0</v>
      </c>
      <c r="AN561" s="135">
        <f t="shared" si="254"/>
        <v>0</v>
      </c>
      <c r="AO561" s="135">
        <f t="shared" si="255"/>
        <v>4.5733472270464287E-3</v>
      </c>
      <c r="AP561" s="159">
        <f>IFERROR(VLOOKUP(A561,人口!$A$2:$E$1748,5,0),0)</f>
        <v>92131</v>
      </c>
      <c r="AQ561" s="159">
        <f t="shared" si="230"/>
        <v>0</v>
      </c>
      <c r="AR561" s="159">
        <f t="shared" si="231"/>
        <v>0</v>
      </c>
      <c r="AS561" s="159">
        <f t="shared" si="232"/>
        <v>0</v>
      </c>
      <c r="AT561" s="159">
        <f t="shared" si="233"/>
        <v>1</v>
      </c>
      <c r="AU561" s="159">
        <f t="shared" si="234"/>
        <v>0</v>
      </c>
      <c r="AV561" s="159">
        <f t="shared" si="235"/>
        <v>0</v>
      </c>
      <c r="AW561" s="159">
        <f t="shared" si="236"/>
        <v>0</v>
      </c>
      <c r="AX561" s="159">
        <f t="shared" si="256"/>
        <v>0</v>
      </c>
      <c r="AY561" s="159" t="str">
        <f t="shared" si="257"/>
        <v>3万～10万人未満の市町村平均</v>
      </c>
      <c r="AZ561" s="159"/>
    </row>
    <row r="562" spans="1:52" x14ac:dyDescent="0.3">
      <c r="A562" t="str">
        <f t="shared" si="237"/>
        <v>11235</v>
      </c>
      <c r="B562" s="158" t="str">
        <f t="shared" si="238"/>
        <v>011235</v>
      </c>
      <c r="C562">
        <v>11</v>
      </c>
      <c r="D562" t="s">
        <v>38</v>
      </c>
      <c r="E562">
        <v>11235</v>
      </c>
      <c r="F562" t="s">
        <v>1467</v>
      </c>
      <c r="G562">
        <v>191.65299999999999</v>
      </c>
      <c r="H562">
        <v>29.788</v>
      </c>
      <c r="I562">
        <v>263.22899999999998</v>
      </c>
      <c r="J562">
        <v>40.47</v>
      </c>
      <c r="K562">
        <v>0</v>
      </c>
      <c r="L562">
        <v>0</v>
      </c>
      <c r="M562">
        <v>0</v>
      </c>
      <c r="N562">
        <v>0</v>
      </c>
      <c r="O562">
        <v>0</v>
      </c>
      <c r="P562">
        <v>0</v>
      </c>
      <c r="Q562">
        <v>0</v>
      </c>
      <c r="R562">
        <v>0.18099999999999999</v>
      </c>
      <c r="S562">
        <v>0</v>
      </c>
      <c r="T562">
        <v>0</v>
      </c>
      <c r="U562">
        <v>1.113</v>
      </c>
      <c r="V562">
        <v>2.3519999999999999</v>
      </c>
      <c r="W562">
        <v>30.635999999999999</v>
      </c>
      <c r="Y562" t="str">
        <f t="shared" si="239"/>
        <v>埼玉県</v>
      </c>
      <c r="Z562" t="str">
        <f t="shared" si="240"/>
        <v>埼玉県富士見市</v>
      </c>
      <c r="AA562" s="159">
        <f t="shared" si="241"/>
        <v>263.22899999999998</v>
      </c>
      <c r="AB562" s="159">
        <f t="shared" si="242"/>
        <v>40.47</v>
      </c>
      <c r="AC562" s="159">
        <f t="shared" si="243"/>
        <v>0</v>
      </c>
      <c r="AD562" s="159">
        <f t="shared" si="244"/>
        <v>0</v>
      </c>
      <c r="AE562" s="159">
        <f t="shared" si="245"/>
        <v>0</v>
      </c>
      <c r="AF562" s="159">
        <f t="shared" si="246"/>
        <v>0</v>
      </c>
      <c r="AG562" s="159">
        <f t="shared" si="247"/>
        <v>1.113</v>
      </c>
      <c r="AH562" s="160">
        <f t="shared" si="248"/>
        <v>304.81199999999995</v>
      </c>
      <c r="AI562" s="135">
        <f t="shared" si="249"/>
        <v>0.86357820558245746</v>
      </c>
      <c r="AJ562" s="135">
        <f t="shared" si="250"/>
        <v>0.13277036337152082</v>
      </c>
      <c r="AK562" s="135">
        <f t="shared" si="251"/>
        <v>0</v>
      </c>
      <c r="AL562" s="135">
        <f t="shared" si="252"/>
        <v>0</v>
      </c>
      <c r="AM562" s="135">
        <f t="shared" si="253"/>
        <v>0</v>
      </c>
      <c r="AN562" s="135">
        <f t="shared" si="254"/>
        <v>0</v>
      </c>
      <c r="AO562" s="135">
        <f t="shared" si="255"/>
        <v>3.6514310460218106E-3</v>
      </c>
      <c r="AP562" s="159">
        <f>IFERROR(VLOOKUP(A562,人口!$A$2:$E$1748,5,0),0)</f>
        <v>111620</v>
      </c>
      <c r="AQ562" s="159">
        <f t="shared" si="230"/>
        <v>0</v>
      </c>
      <c r="AR562" s="159">
        <f t="shared" si="231"/>
        <v>0</v>
      </c>
      <c r="AS562" s="159">
        <f t="shared" si="232"/>
        <v>0</v>
      </c>
      <c r="AT562" s="159">
        <f t="shared" si="233"/>
        <v>0</v>
      </c>
      <c r="AU562" s="159">
        <f t="shared" si="234"/>
        <v>1</v>
      </c>
      <c r="AV562" s="159">
        <f t="shared" si="235"/>
        <v>0</v>
      </c>
      <c r="AW562" s="159">
        <f t="shared" si="236"/>
        <v>0</v>
      </c>
      <c r="AX562" s="159">
        <f t="shared" si="256"/>
        <v>0</v>
      </c>
      <c r="AY562" s="159" t="str">
        <f t="shared" si="257"/>
        <v>10万～20万人未満の市町村平均</v>
      </c>
      <c r="AZ562" s="159"/>
    </row>
    <row r="563" spans="1:52" x14ac:dyDescent="0.3">
      <c r="A563" t="str">
        <f t="shared" si="237"/>
        <v>11237</v>
      </c>
      <c r="B563" s="158" t="str">
        <f t="shared" si="238"/>
        <v>011237</v>
      </c>
      <c r="C563">
        <v>11</v>
      </c>
      <c r="D563" t="s">
        <v>38</v>
      </c>
      <c r="E563">
        <v>11237</v>
      </c>
      <c r="F563" t="s">
        <v>1491</v>
      </c>
      <c r="G563">
        <v>314.74200000000002</v>
      </c>
      <c r="H563">
        <v>7.5419999999999998</v>
      </c>
      <c r="I563">
        <v>426.94799999999998</v>
      </c>
      <c r="J563">
        <v>10.151999999999999</v>
      </c>
      <c r="K563">
        <v>0</v>
      </c>
      <c r="L563">
        <v>0</v>
      </c>
      <c r="M563">
        <v>0</v>
      </c>
      <c r="N563">
        <v>0</v>
      </c>
      <c r="O563">
        <v>0</v>
      </c>
      <c r="P563">
        <v>0</v>
      </c>
      <c r="Q563">
        <v>0</v>
      </c>
      <c r="R563">
        <v>0.38500000000000001</v>
      </c>
      <c r="S563">
        <v>0</v>
      </c>
      <c r="T563">
        <v>0</v>
      </c>
      <c r="U563">
        <v>2.3580000000000001</v>
      </c>
      <c r="V563">
        <v>3.2440000000000002</v>
      </c>
      <c r="W563">
        <v>29.341000000000001</v>
      </c>
      <c r="Y563" t="str">
        <f t="shared" si="239"/>
        <v>埼玉県</v>
      </c>
      <c r="Z563" t="str">
        <f t="shared" si="240"/>
        <v>埼玉県三郷市</v>
      </c>
      <c r="AA563" s="159">
        <f t="shared" si="241"/>
        <v>426.94799999999998</v>
      </c>
      <c r="AB563" s="159">
        <f t="shared" si="242"/>
        <v>10.151999999999999</v>
      </c>
      <c r="AC563" s="159">
        <f t="shared" si="243"/>
        <v>0</v>
      </c>
      <c r="AD563" s="159">
        <f t="shared" si="244"/>
        <v>0</v>
      </c>
      <c r="AE563" s="159">
        <f t="shared" si="245"/>
        <v>0</v>
      </c>
      <c r="AF563" s="159">
        <f t="shared" si="246"/>
        <v>0</v>
      </c>
      <c r="AG563" s="159">
        <f t="shared" si="247"/>
        <v>2.3580000000000001</v>
      </c>
      <c r="AH563" s="160">
        <f t="shared" si="248"/>
        <v>439.45799999999997</v>
      </c>
      <c r="AI563" s="135">
        <f t="shared" si="249"/>
        <v>0.97153311579263546</v>
      </c>
      <c r="AJ563" s="135">
        <f t="shared" si="250"/>
        <v>2.3101183730868478E-2</v>
      </c>
      <c r="AK563" s="135">
        <f t="shared" si="251"/>
        <v>0</v>
      </c>
      <c r="AL563" s="135">
        <f t="shared" si="252"/>
        <v>0</v>
      </c>
      <c r="AM563" s="135">
        <f t="shared" si="253"/>
        <v>0</v>
      </c>
      <c r="AN563" s="135">
        <f t="shared" si="254"/>
        <v>0</v>
      </c>
      <c r="AO563" s="135">
        <f t="shared" si="255"/>
        <v>5.3657004764960476E-3</v>
      </c>
      <c r="AP563" s="159">
        <f>IFERROR(VLOOKUP(A563,人口!$A$2:$E$1748,5,0),0)</f>
        <v>142529</v>
      </c>
      <c r="AQ563" s="159">
        <f t="shared" si="230"/>
        <v>0</v>
      </c>
      <c r="AR563" s="159">
        <f t="shared" si="231"/>
        <v>0</v>
      </c>
      <c r="AS563" s="159">
        <f t="shared" si="232"/>
        <v>0</v>
      </c>
      <c r="AT563" s="159">
        <f t="shared" si="233"/>
        <v>0</v>
      </c>
      <c r="AU563" s="159">
        <f t="shared" si="234"/>
        <v>1</v>
      </c>
      <c r="AV563" s="159">
        <f t="shared" si="235"/>
        <v>0</v>
      </c>
      <c r="AW563" s="159">
        <f t="shared" si="236"/>
        <v>0</v>
      </c>
      <c r="AX563" s="159">
        <f t="shared" si="256"/>
        <v>0</v>
      </c>
      <c r="AY563" s="159" t="str">
        <f t="shared" si="257"/>
        <v>10万～20万人未満の市町村平均</v>
      </c>
      <c r="AZ563" s="159"/>
    </row>
    <row r="564" spans="1:52" x14ac:dyDescent="0.3">
      <c r="A564" t="str">
        <f t="shared" si="237"/>
        <v>11238</v>
      </c>
      <c r="B564" s="158" t="str">
        <f t="shared" si="238"/>
        <v>011238</v>
      </c>
      <c r="C564">
        <v>11</v>
      </c>
      <c r="D564" t="s">
        <v>38</v>
      </c>
      <c r="E564">
        <v>11238</v>
      </c>
      <c r="F564" t="s">
        <v>1514</v>
      </c>
      <c r="G564">
        <v>198.67599999999999</v>
      </c>
      <c r="H564">
        <v>64.626999999999995</v>
      </c>
      <c r="I564">
        <v>275.18400000000003</v>
      </c>
      <c r="J564">
        <v>88.582999999999998</v>
      </c>
      <c r="K564">
        <v>0</v>
      </c>
      <c r="L564">
        <v>0</v>
      </c>
      <c r="M564">
        <v>0</v>
      </c>
      <c r="N564">
        <v>0</v>
      </c>
      <c r="O564">
        <v>0</v>
      </c>
      <c r="P564">
        <v>0</v>
      </c>
      <c r="Q564">
        <v>0</v>
      </c>
      <c r="R564">
        <v>0.78</v>
      </c>
      <c r="S564">
        <v>0</v>
      </c>
      <c r="T564">
        <v>0</v>
      </c>
      <c r="U564">
        <v>4.7809999999999997</v>
      </c>
      <c r="V564">
        <v>2.4060000000000001</v>
      </c>
      <c r="W564">
        <v>24.356999999999999</v>
      </c>
      <c r="Y564" t="str">
        <f t="shared" si="239"/>
        <v>埼玉県</v>
      </c>
      <c r="Z564" t="str">
        <f t="shared" si="240"/>
        <v>埼玉県蓮田市</v>
      </c>
      <c r="AA564" s="159">
        <f t="shared" si="241"/>
        <v>275.18400000000003</v>
      </c>
      <c r="AB564" s="159">
        <f t="shared" si="242"/>
        <v>88.582999999999998</v>
      </c>
      <c r="AC564" s="159">
        <f t="shared" si="243"/>
        <v>0</v>
      </c>
      <c r="AD564" s="159">
        <f t="shared" si="244"/>
        <v>0</v>
      </c>
      <c r="AE564" s="159">
        <f t="shared" si="245"/>
        <v>0</v>
      </c>
      <c r="AF564" s="159">
        <f t="shared" si="246"/>
        <v>0</v>
      </c>
      <c r="AG564" s="159">
        <f t="shared" si="247"/>
        <v>4.7809999999999997</v>
      </c>
      <c r="AH564" s="160">
        <f t="shared" si="248"/>
        <v>368.54800000000006</v>
      </c>
      <c r="AI564" s="135">
        <f t="shared" si="249"/>
        <v>0.74667071860381817</v>
      </c>
      <c r="AJ564" s="135">
        <f t="shared" si="250"/>
        <v>0.24035675135938869</v>
      </c>
      <c r="AK564" s="135">
        <f t="shared" si="251"/>
        <v>0</v>
      </c>
      <c r="AL564" s="135">
        <f t="shared" si="252"/>
        <v>0</v>
      </c>
      <c r="AM564" s="135">
        <f t="shared" si="253"/>
        <v>0</v>
      </c>
      <c r="AN564" s="135">
        <f t="shared" si="254"/>
        <v>0</v>
      </c>
      <c r="AO564" s="135">
        <f t="shared" si="255"/>
        <v>1.2972530036793033E-2</v>
      </c>
      <c r="AP564" s="159">
        <f>IFERROR(VLOOKUP(A564,人口!$A$2:$E$1748,5,0),0)</f>
        <v>61570</v>
      </c>
      <c r="AQ564" s="159">
        <f t="shared" si="230"/>
        <v>0</v>
      </c>
      <c r="AR564" s="159">
        <f t="shared" si="231"/>
        <v>0</v>
      </c>
      <c r="AS564" s="159">
        <f t="shared" si="232"/>
        <v>0</v>
      </c>
      <c r="AT564" s="159">
        <f t="shared" si="233"/>
        <v>1</v>
      </c>
      <c r="AU564" s="159">
        <f t="shared" si="234"/>
        <v>0</v>
      </c>
      <c r="AV564" s="159">
        <f t="shared" si="235"/>
        <v>0</v>
      </c>
      <c r="AW564" s="159">
        <f t="shared" si="236"/>
        <v>0</v>
      </c>
      <c r="AX564" s="159">
        <f t="shared" si="256"/>
        <v>0</v>
      </c>
      <c r="AY564" s="159" t="str">
        <f t="shared" si="257"/>
        <v>3万～10万人未満の市町村平均</v>
      </c>
      <c r="AZ564" s="159"/>
    </row>
    <row r="565" spans="1:52" x14ac:dyDescent="0.3">
      <c r="A565" t="str">
        <f t="shared" si="237"/>
        <v>11239</v>
      </c>
      <c r="B565" s="158" t="str">
        <f t="shared" si="238"/>
        <v>011239</v>
      </c>
      <c r="C565">
        <v>11</v>
      </c>
      <c r="D565" t="s">
        <v>38</v>
      </c>
      <c r="E565">
        <v>11239</v>
      </c>
      <c r="F565" t="s">
        <v>1537</v>
      </c>
      <c r="G565">
        <v>279.334</v>
      </c>
      <c r="H565">
        <v>106.45699999999999</v>
      </c>
      <c r="I565">
        <v>382.3</v>
      </c>
      <c r="J565">
        <v>144.30699999999999</v>
      </c>
      <c r="K565">
        <v>0</v>
      </c>
      <c r="L565">
        <v>0</v>
      </c>
      <c r="M565">
        <v>0</v>
      </c>
      <c r="N565">
        <v>0</v>
      </c>
      <c r="O565">
        <v>0</v>
      </c>
      <c r="P565">
        <v>0</v>
      </c>
      <c r="Q565">
        <v>0</v>
      </c>
      <c r="R565">
        <v>0</v>
      </c>
      <c r="S565">
        <v>0</v>
      </c>
      <c r="T565">
        <v>0</v>
      </c>
      <c r="U565">
        <v>0</v>
      </c>
      <c r="V565">
        <v>2.9569999999999999</v>
      </c>
      <c r="W565">
        <v>38.819000000000003</v>
      </c>
      <c r="Y565" t="str">
        <f t="shared" si="239"/>
        <v>埼玉県</v>
      </c>
      <c r="Z565" t="str">
        <f t="shared" si="240"/>
        <v>埼玉県坂戸市</v>
      </c>
      <c r="AA565" s="159">
        <f t="shared" si="241"/>
        <v>382.3</v>
      </c>
      <c r="AB565" s="159">
        <f t="shared" si="242"/>
        <v>144.30699999999999</v>
      </c>
      <c r="AC565" s="159">
        <f t="shared" si="243"/>
        <v>0</v>
      </c>
      <c r="AD565" s="159">
        <f t="shared" si="244"/>
        <v>0</v>
      </c>
      <c r="AE565" s="159">
        <f t="shared" si="245"/>
        <v>0</v>
      </c>
      <c r="AF565" s="159">
        <f t="shared" si="246"/>
        <v>0</v>
      </c>
      <c r="AG565" s="159">
        <f t="shared" si="247"/>
        <v>0</v>
      </c>
      <c r="AH565" s="160">
        <f t="shared" si="248"/>
        <v>526.60699999999997</v>
      </c>
      <c r="AI565" s="135">
        <f t="shared" si="249"/>
        <v>0.72596832172758818</v>
      </c>
      <c r="AJ565" s="135">
        <f t="shared" si="250"/>
        <v>0.27403167827241187</v>
      </c>
      <c r="AK565" s="135">
        <f t="shared" si="251"/>
        <v>0</v>
      </c>
      <c r="AL565" s="135">
        <f t="shared" si="252"/>
        <v>0</v>
      </c>
      <c r="AM565" s="135">
        <f t="shared" si="253"/>
        <v>0</v>
      </c>
      <c r="AN565" s="135">
        <f t="shared" si="254"/>
        <v>0</v>
      </c>
      <c r="AO565" s="135">
        <f t="shared" si="255"/>
        <v>0</v>
      </c>
      <c r="AP565" s="159">
        <f>IFERROR(VLOOKUP(A565,人口!$A$2:$E$1748,5,0),0)</f>
        <v>101026</v>
      </c>
      <c r="AQ565" s="159">
        <f t="shared" si="230"/>
        <v>0</v>
      </c>
      <c r="AR565" s="159">
        <f t="shared" si="231"/>
        <v>0</v>
      </c>
      <c r="AS565" s="159">
        <f t="shared" si="232"/>
        <v>0</v>
      </c>
      <c r="AT565" s="159">
        <f t="shared" si="233"/>
        <v>0</v>
      </c>
      <c r="AU565" s="159">
        <f t="shared" si="234"/>
        <v>1</v>
      </c>
      <c r="AV565" s="159">
        <f t="shared" si="235"/>
        <v>0</v>
      </c>
      <c r="AW565" s="159">
        <f t="shared" si="236"/>
        <v>0</v>
      </c>
      <c r="AX565" s="159">
        <f t="shared" si="256"/>
        <v>0</v>
      </c>
      <c r="AY565" s="159" t="str">
        <f t="shared" si="257"/>
        <v>10万～20万人未満の市町村平均</v>
      </c>
      <c r="AZ565" s="159"/>
    </row>
    <row r="566" spans="1:52" x14ac:dyDescent="0.3">
      <c r="A566" t="str">
        <f t="shared" si="237"/>
        <v>11240</v>
      </c>
      <c r="B566" s="158" t="str">
        <f t="shared" si="238"/>
        <v>011240</v>
      </c>
      <c r="C566">
        <v>11</v>
      </c>
      <c r="D566" t="s">
        <v>38</v>
      </c>
      <c r="E566">
        <v>11240</v>
      </c>
      <c r="F566" t="s">
        <v>1561</v>
      </c>
      <c r="G566">
        <v>191.24100000000001</v>
      </c>
      <c r="H566">
        <v>33.536000000000001</v>
      </c>
      <c r="I566">
        <v>266.666</v>
      </c>
      <c r="J566">
        <v>46.325000000000003</v>
      </c>
      <c r="K566">
        <v>0</v>
      </c>
      <c r="L566">
        <v>0</v>
      </c>
      <c r="M566">
        <v>0</v>
      </c>
      <c r="N566">
        <v>0</v>
      </c>
      <c r="O566">
        <v>0</v>
      </c>
      <c r="P566">
        <v>0</v>
      </c>
      <c r="Q566">
        <v>0</v>
      </c>
      <c r="R566">
        <v>0</v>
      </c>
      <c r="S566">
        <v>0</v>
      </c>
      <c r="T566">
        <v>0</v>
      </c>
      <c r="U566">
        <v>0</v>
      </c>
      <c r="V566">
        <v>2.181</v>
      </c>
      <c r="W566">
        <v>22.923999999999999</v>
      </c>
      <c r="Y566" t="str">
        <f t="shared" si="239"/>
        <v>埼玉県</v>
      </c>
      <c r="Z566" t="str">
        <f t="shared" si="240"/>
        <v>埼玉県幸手市</v>
      </c>
      <c r="AA566" s="159">
        <f t="shared" si="241"/>
        <v>266.666</v>
      </c>
      <c r="AB566" s="159">
        <f t="shared" si="242"/>
        <v>46.325000000000003</v>
      </c>
      <c r="AC566" s="159">
        <f t="shared" si="243"/>
        <v>0</v>
      </c>
      <c r="AD566" s="159">
        <f t="shared" si="244"/>
        <v>0</v>
      </c>
      <c r="AE566" s="159">
        <f t="shared" si="245"/>
        <v>0</v>
      </c>
      <c r="AF566" s="159">
        <f t="shared" si="246"/>
        <v>0</v>
      </c>
      <c r="AG566" s="159">
        <f t="shared" si="247"/>
        <v>0</v>
      </c>
      <c r="AH566" s="160">
        <f t="shared" si="248"/>
        <v>312.99099999999999</v>
      </c>
      <c r="AI566" s="135">
        <f t="shared" si="249"/>
        <v>0.85199254930652957</v>
      </c>
      <c r="AJ566" s="135">
        <f t="shared" si="250"/>
        <v>0.14800745069347043</v>
      </c>
      <c r="AK566" s="135">
        <f t="shared" si="251"/>
        <v>0</v>
      </c>
      <c r="AL566" s="135">
        <f t="shared" si="252"/>
        <v>0</v>
      </c>
      <c r="AM566" s="135">
        <f t="shared" si="253"/>
        <v>0</v>
      </c>
      <c r="AN566" s="135">
        <f t="shared" si="254"/>
        <v>0</v>
      </c>
      <c r="AO566" s="135">
        <f t="shared" si="255"/>
        <v>0</v>
      </c>
      <c r="AP566" s="159">
        <f>IFERROR(VLOOKUP(A566,人口!$A$2:$E$1748,5,0),0)</f>
        <v>50886</v>
      </c>
      <c r="AQ566" s="159">
        <f t="shared" si="230"/>
        <v>0</v>
      </c>
      <c r="AR566" s="159">
        <f t="shared" si="231"/>
        <v>0</v>
      </c>
      <c r="AS566" s="159">
        <f t="shared" si="232"/>
        <v>0</v>
      </c>
      <c r="AT566" s="159">
        <f t="shared" si="233"/>
        <v>1</v>
      </c>
      <c r="AU566" s="159">
        <f t="shared" si="234"/>
        <v>0</v>
      </c>
      <c r="AV566" s="159">
        <f t="shared" si="235"/>
        <v>0</v>
      </c>
      <c r="AW566" s="159">
        <f t="shared" si="236"/>
        <v>0</v>
      </c>
      <c r="AX566" s="159">
        <f t="shared" si="256"/>
        <v>0</v>
      </c>
      <c r="AY566" s="159" t="str">
        <f t="shared" si="257"/>
        <v>3万～10万人未満の市町村平均</v>
      </c>
      <c r="AZ566" s="159"/>
    </row>
    <row r="567" spans="1:52" x14ac:dyDescent="0.3">
      <c r="A567" t="str">
        <f t="shared" si="237"/>
        <v>11241</v>
      </c>
      <c r="B567" s="158" t="str">
        <f t="shared" si="238"/>
        <v>011241</v>
      </c>
      <c r="C567">
        <v>11</v>
      </c>
      <c r="D567" t="s">
        <v>38</v>
      </c>
      <c r="E567">
        <v>11241</v>
      </c>
      <c r="F567" t="s">
        <v>1579</v>
      </c>
      <c r="G567">
        <v>163.95</v>
      </c>
      <c r="H567">
        <v>76.573999999999998</v>
      </c>
      <c r="I567">
        <v>223.839</v>
      </c>
      <c r="J567">
        <v>103.50700000000001</v>
      </c>
      <c r="K567">
        <v>0</v>
      </c>
      <c r="L567">
        <v>0</v>
      </c>
      <c r="M567">
        <v>0</v>
      </c>
      <c r="N567">
        <v>0</v>
      </c>
      <c r="O567">
        <v>0</v>
      </c>
      <c r="P567">
        <v>0</v>
      </c>
      <c r="Q567">
        <v>0</v>
      </c>
      <c r="R567">
        <v>0</v>
      </c>
      <c r="S567">
        <v>0</v>
      </c>
      <c r="T567">
        <v>0</v>
      </c>
      <c r="U567">
        <v>0</v>
      </c>
      <c r="V567">
        <v>1.8009999999999999</v>
      </c>
      <c r="W567">
        <v>26.506</v>
      </c>
      <c r="Y567" t="str">
        <f t="shared" si="239"/>
        <v>埼玉県</v>
      </c>
      <c r="Z567" t="str">
        <f t="shared" si="240"/>
        <v>埼玉県鶴ヶ島市</v>
      </c>
      <c r="AA567" s="159">
        <f t="shared" si="241"/>
        <v>223.839</v>
      </c>
      <c r="AB567" s="159">
        <f t="shared" si="242"/>
        <v>103.50700000000001</v>
      </c>
      <c r="AC567" s="159">
        <f t="shared" si="243"/>
        <v>0</v>
      </c>
      <c r="AD567" s="159">
        <f t="shared" si="244"/>
        <v>0</v>
      </c>
      <c r="AE567" s="159">
        <f t="shared" si="245"/>
        <v>0</v>
      </c>
      <c r="AF567" s="159">
        <f t="shared" si="246"/>
        <v>0</v>
      </c>
      <c r="AG567" s="159">
        <f t="shared" si="247"/>
        <v>0</v>
      </c>
      <c r="AH567" s="160">
        <f t="shared" si="248"/>
        <v>327.346</v>
      </c>
      <c r="AI567" s="135">
        <f t="shared" si="249"/>
        <v>0.68379940491101154</v>
      </c>
      <c r="AJ567" s="135">
        <f t="shared" si="250"/>
        <v>0.3162005950889884</v>
      </c>
      <c r="AK567" s="135">
        <f t="shared" si="251"/>
        <v>0</v>
      </c>
      <c r="AL567" s="135">
        <f t="shared" si="252"/>
        <v>0</v>
      </c>
      <c r="AM567" s="135">
        <f t="shared" si="253"/>
        <v>0</v>
      </c>
      <c r="AN567" s="135">
        <f t="shared" si="254"/>
        <v>0</v>
      </c>
      <c r="AO567" s="135">
        <f t="shared" si="255"/>
        <v>0</v>
      </c>
      <c r="AP567" s="159">
        <f>IFERROR(VLOOKUP(A567,人口!$A$2:$E$1748,5,0),0)</f>
        <v>69935</v>
      </c>
      <c r="AQ567" s="159">
        <f t="shared" si="230"/>
        <v>0</v>
      </c>
      <c r="AR567" s="159">
        <f t="shared" si="231"/>
        <v>0</v>
      </c>
      <c r="AS567" s="159">
        <f t="shared" si="232"/>
        <v>0</v>
      </c>
      <c r="AT567" s="159">
        <f t="shared" si="233"/>
        <v>1</v>
      </c>
      <c r="AU567" s="159">
        <f t="shared" si="234"/>
        <v>0</v>
      </c>
      <c r="AV567" s="159">
        <f t="shared" si="235"/>
        <v>0</v>
      </c>
      <c r="AW567" s="159">
        <f t="shared" si="236"/>
        <v>0</v>
      </c>
      <c r="AX567" s="159">
        <f t="shared" si="256"/>
        <v>0</v>
      </c>
      <c r="AY567" s="159" t="str">
        <f t="shared" si="257"/>
        <v>3万～10万人未満の市町村平均</v>
      </c>
      <c r="AZ567" s="159"/>
    </row>
    <row r="568" spans="1:52" x14ac:dyDescent="0.3">
      <c r="A568" t="str">
        <f t="shared" si="237"/>
        <v>11242</v>
      </c>
      <c r="B568" s="158" t="str">
        <f t="shared" si="238"/>
        <v>011242</v>
      </c>
      <c r="C568">
        <v>11</v>
      </c>
      <c r="D568" t="s">
        <v>38</v>
      </c>
      <c r="E568">
        <v>11242</v>
      </c>
      <c r="F568" t="s">
        <v>1597</v>
      </c>
      <c r="G568">
        <v>217.84</v>
      </c>
      <c r="H568">
        <v>204.50899999999999</v>
      </c>
      <c r="I568">
        <v>298.23099999999999</v>
      </c>
      <c r="J568">
        <v>277.49799999999999</v>
      </c>
      <c r="K568">
        <v>0.7</v>
      </c>
      <c r="L568">
        <v>1.19</v>
      </c>
      <c r="M568">
        <v>0</v>
      </c>
      <c r="N568">
        <v>0</v>
      </c>
      <c r="O568">
        <v>0</v>
      </c>
      <c r="P568">
        <v>0</v>
      </c>
      <c r="Q568">
        <v>0</v>
      </c>
      <c r="R568">
        <v>0</v>
      </c>
      <c r="S568">
        <v>0</v>
      </c>
      <c r="T568">
        <v>0</v>
      </c>
      <c r="U568">
        <v>0</v>
      </c>
      <c r="V568">
        <v>2.327</v>
      </c>
      <c r="W568">
        <v>23.635999999999999</v>
      </c>
      <c r="Y568" t="str">
        <f t="shared" si="239"/>
        <v>埼玉県</v>
      </c>
      <c r="Z568" t="str">
        <f t="shared" si="240"/>
        <v>埼玉県日高市</v>
      </c>
      <c r="AA568" s="159">
        <f t="shared" si="241"/>
        <v>298.23099999999999</v>
      </c>
      <c r="AB568" s="159">
        <f t="shared" si="242"/>
        <v>277.49799999999999</v>
      </c>
      <c r="AC568" s="159">
        <f t="shared" si="243"/>
        <v>1.19</v>
      </c>
      <c r="AD568" s="159">
        <f t="shared" si="244"/>
        <v>0</v>
      </c>
      <c r="AE568" s="159">
        <f t="shared" si="245"/>
        <v>0</v>
      </c>
      <c r="AF568" s="159">
        <f t="shared" si="246"/>
        <v>0</v>
      </c>
      <c r="AG568" s="159">
        <f t="shared" si="247"/>
        <v>0</v>
      </c>
      <c r="AH568" s="160">
        <f t="shared" si="248"/>
        <v>576.9190000000001</v>
      </c>
      <c r="AI568" s="135">
        <f t="shared" si="249"/>
        <v>0.51693738635753017</v>
      </c>
      <c r="AJ568" s="135">
        <f t="shared" si="250"/>
        <v>0.48099993239952221</v>
      </c>
      <c r="AK568" s="135">
        <f t="shared" si="251"/>
        <v>2.0626812429474497E-3</v>
      </c>
      <c r="AL568" s="135">
        <f t="shared" si="252"/>
        <v>0</v>
      </c>
      <c r="AM568" s="135">
        <f t="shared" si="253"/>
        <v>0</v>
      </c>
      <c r="AN568" s="135">
        <f t="shared" si="254"/>
        <v>0</v>
      </c>
      <c r="AO568" s="135">
        <f t="shared" si="255"/>
        <v>0</v>
      </c>
      <c r="AP568" s="159">
        <f>IFERROR(VLOOKUP(A568,人口!$A$2:$E$1748,5,0),0)</f>
        <v>55696</v>
      </c>
      <c r="AQ568" s="159">
        <f t="shared" si="230"/>
        <v>0</v>
      </c>
      <c r="AR568" s="159">
        <f t="shared" si="231"/>
        <v>0</v>
      </c>
      <c r="AS568" s="159">
        <f t="shared" si="232"/>
        <v>0</v>
      </c>
      <c r="AT568" s="159">
        <f t="shared" si="233"/>
        <v>1</v>
      </c>
      <c r="AU568" s="159">
        <f t="shared" si="234"/>
        <v>0</v>
      </c>
      <c r="AV568" s="159">
        <f t="shared" si="235"/>
        <v>0</v>
      </c>
      <c r="AW568" s="159">
        <f t="shared" si="236"/>
        <v>0</v>
      </c>
      <c r="AX568" s="159">
        <f t="shared" si="256"/>
        <v>0</v>
      </c>
      <c r="AY568" s="159" t="str">
        <f t="shared" si="257"/>
        <v>3万～10万人未満の市町村平均</v>
      </c>
      <c r="AZ568" s="159"/>
    </row>
    <row r="569" spans="1:52" x14ac:dyDescent="0.3">
      <c r="A569" t="str">
        <f t="shared" si="237"/>
        <v>11243</v>
      </c>
      <c r="B569" s="158" t="str">
        <f t="shared" si="238"/>
        <v>011243</v>
      </c>
      <c r="C569">
        <v>11</v>
      </c>
      <c r="D569" t="s">
        <v>38</v>
      </c>
      <c r="E569">
        <v>11243</v>
      </c>
      <c r="F569" t="s">
        <v>1612</v>
      </c>
      <c r="G569">
        <v>180.893</v>
      </c>
      <c r="H569">
        <v>32.22</v>
      </c>
      <c r="I569">
        <v>249.58</v>
      </c>
      <c r="J569">
        <v>44.06</v>
      </c>
      <c r="K569">
        <v>0</v>
      </c>
      <c r="L569">
        <v>0</v>
      </c>
      <c r="M569">
        <v>0</v>
      </c>
      <c r="N569">
        <v>0</v>
      </c>
      <c r="O569">
        <v>0</v>
      </c>
      <c r="P569">
        <v>0</v>
      </c>
      <c r="Q569">
        <v>0</v>
      </c>
      <c r="R569">
        <v>1.6E-2</v>
      </c>
      <c r="S569">
        <v>0</v>
      </c>
      <c r="T569">
        <v>0</v>
      </c>
      <c r="U569">
        <v>0.10100000000000001</v>
      </c>
      <c r="V569">
        <v>1.8959999999999999</v>
      </c>
      <c r="W569">
        <v>18.27</v>
      </c>
      <c r="Y569" t="str">
        <f t="shared" si="239"/>
        <v>埼玉県</v>
      </c>
      <c r="Z569" t="str">
        <f t="shared" si="240"/>
        <v>埼玉県吉川市</v>
      </c>
      <c r="AA569" s="159">
        <f t="shared" si="241"/>
        <v>249.58</v>
      </c>
      <c r="AB569" s="159">
        <f t="shared" si="242"/>
        <v>44.06</v>
      </c>
      <c r="AC569" s="159">
        <f t="shared" si="243"/>
        <v>0</v>
      </c>
      <c r="AD569" s="159">
        <f t="shared" si="244"/>
        <v>0</v>
      </c>
      <c r="AE569" s="159">
        <f t="shared" si="245"/>
        <v>0</v>
      </c>
      <c r="AF569" s="159">
        <f t="shared" si="246"/>
        <v>0</v>
      </c>
      <c r="AG569" s="159">
        <f t="shared" si="247"/>
        <v>0.10100000000000001</v>
      </c>
      <c r="AH569" s="160">
        <f t="shared" si="248"/>
        <v>293.74099999999999</v>
      </c>
      <c r="AI569" s="135">
        <f t="shared" si="249"/>
        <v>0.84966007469165017</v>
      </c>
      <c r="AJ569" s="135">
        <f t="shared" si="250"/>
        <v>0.14999608498643363</v>
      </c>
      <c r="AK569" s="135">
        <f t="shared" si="251"/>
        <v>0</v>
      </c>
      <c r="AL569" s="135">
        <f t="shared" si="252"/>
        <v>0</v>
      </c>
      <c r="AM569" s="135">
        <f t="shared" si="253"/>
        <v>0</v>
      </c>
      <c r="AN569" s="135">
        <f t="shared" si="254"/>
        <v>0</v>
      </c>
      <c r="AO569" s="135">
        <f t="shared" si="255"/>
        <v>3.4384032191624598E-4</v>
      </c>
      <c r="AP569" s="159">
        <f>IFERROR(VLOOKUP(A569,人口!$A$2:$E$1748,5,0),0)</f>
        <v>73050</v>
      </c>
      <c r="AQ569" s="159">
        <f t="shared" si="230"/>
        <v>0</v>
      </c>
      <c r="AR569" s="159">
        <f t="shared" si="231"/>
        <v>0</v>
      </c>
      <c r="AS569" s="159">
        <f t="shared" si="232"/>
        <v>0</v>
      </c>
      <c r="AT569" s="159">
        <f t="shared" si="233"/>
        <v>1</v>
      </c>
      <c r="AU569" s="159">
        <f t="shared" si="234"/>
        <v>0</v>
      </c>
      <c r="AV569" s="159">
        <f t="shared" si="235"/>
        <v>0</v>
      </c>
      <c r="AW569" s="159">
        <f t="shared" si="236"/>
        <v>0</v>
      </c>
      <c r="AX569" s="159">
        <f t="shared" si="256"/>
        <v>0</v>
      </c>
      <c r="AY569" s="159" t="str">
        <f t="shared" si="257"/>
        <v>3万～10万人未満の市町村平均</v>
      </c>
      <c r="AZ569" s="159"/>
    </row>
    <row r="570" spans="1:52" x14ac:dyDescent="0.3">
      <c r="A570" t="str">
        <f t="shared" si="237"/>
        <v>11245</v>
      </c>
      <c r="B570" s="158" t="str">
        <f t="shared" si="238"/>
        <v>011245</v>
      </c>
      <c r="C570">
        <v>11</v>
      </c>
      <c r="D570" t="s">
        <v>38</v>
      </c>
      <c r="E570">
        <v>11245</v>
      </c>
      <c r="F570" t="s">
        <v>1629</v>
      </c>
      <c r="G570">
        <v>213.81800000000001</v>
      </c>
      <c r="H570">
        <v>35.954999999999998</v>
      </c>
      <c r="I570">
        <v>293.83</v>
      </c>
      <c r="J570">
        <v>48.883000000000003</v>
      </c>
      <c r="K570">
        <v>0</v>
      </c>
      <c r="L570">
        <v>0</v>
      </c>
      <c r="M570">
        <v>0</v>
      </c>
      <c r="N570">
        <v>0</v>
      </c>
      <c r="O570">
        <v>0</v>
      </c>
      <c r="P570">
        <v>0</v>
      </c>
      <c r="Q570">
        <v>0</v>
      </c>
      <c r="R570">
        <v>0</v>
      </c>
      <c r="S570">
        <v>0</v>
      </c>
      <c r="T570">
        <v>0</v>
      </c>
      <c r="U570">
        <v>0</v>
      </c>
      <c r="V570">
        <v>2.597</v>
      </c>
      <c r="W570">
        <v>36.878999999999998</v>
      </c>
      <c r="Y570" t="str">
        <f t="shared" si="239"/>
        <v>埼玉県</v>
      </c>
      <c r="Z570" t="str">
        <f t="shared" si="240"/>
        <v>埼玉県ふじみ野市</v>
      </c>
      <c r="AA570" s="159">
        <f t="shared" si="241"/>
        <v>293.83</v>
      </c>
      <c r="AB570" s="159">
        <f t="shared" si="242"/>
        <v>48.883000000000003</v>
      </c>
      <c r="AC570" s="159">
        <f t="shared" si="243"/>
        <v>0</v>
      </c>
      <c r="AD570" s="159">
        <f t="shared" si="244"/>
        <v>0</v>
      </c>
      <c r="AE570" s="159">
        <f t="shared" si="245"/>
        <v>0</v>
      </c>
      <c r="AF570" s="159">
        <f t="shared" si="246"/>
        <v>0</v>
      </c>
      <c r="AG570" s="159">
        <f t="shared" si="247"/>
        <v>0</v>
      </c>
      <c r="AH570" s="160">
        <f t="shared" si="248"/>
        <v>342.71299999999997</v>
      </c>
      <c r="AI570" s="135">
        <f t="shared" si="249"/>
        <v>0.85736461704108102</v>
      </c>
      <c r="AJ570" s="135">
        <f t="shared" si="250"/>
        <v>0.142635382958919</v>
      </c>
      <c r="AK570" s="135">
        <f t="shared" si="251"/>
        <v>0</v>
      </c>
      <c r="AL570" s="135">
        <f t="shared" si="252"/>
        <v>0</v>
      </c>
      <c r="AM570" s="135">
        <f t="shared" si="253"/>
        <v>0</v>
      </c>
      <c r="AN570" s="135">
        <f t="shared" si="254"/>
        <v>0</v>
      </c>
      <c r="AO570" s="135">
        <f t="shared" si="255"/>
        <v>0</v>
      </c>
      <c r="AP570" s="159">
        <f>IFERROR(VLOOKUP(A570,人口!$A$2:$E$1748,5,0),0)</f>
        <v>114306</v>
      </c>
      <c r="AQ570" s="159">
        <f t="shared" si="230"/>
        <v>0</v>
      </c>
      <c r="AR570" s="159">
        <f t="shared" si="231"/>
        <v>0</v>
      </c>
      <c r="AS570" s="159">
        <f t="shared" si="232"/>
        <v>0</v>
      </c>
      <c r="AT570" s="159">
        <f t="shared" si="233"/>
        <v>0</v>
      </c>
      <c r="AU570" s="159">
        <f t="shared" si="234"/>
        <v>1</v>
      </c>
      <c r="AV570" s="159">
        <f t="shared" si="235"/>
        <v>0</v>
      </c>
      <c r="AW570" s="159">
        <f t="shared" si="236"/>
        <v>0</v>
      </c>
      <c r="AX570" s="159">
        <f t="shared" si="256"/>
        <v>0</v>
      </c>
      <c r="AY570" s="159" t="str">
        <f t="shared" si="257"/>
        <v>10万～20万人未満の市町村平均</v>
      </c>
      <c r="AZ570" s="159"/>
    </row>
    <row r="571" spans="1:52" x14ac:dyDescent="0.3">
      <c r="A571" t="str">
        <f t="shared" si="237"/>
        <v>11246</v>
      </c>
      <c r="B571" s="158" t="str">
        <f t="shared" si="238"/>
        <v>011246</v>
      </c>
      <c r="C571">
        <v>11</v>
      </c>
      <c r="D571" t="s">
        <v>38</v>
      </c>
      <c r="E571">
        <v>11246</v>
      </c>
      <c r="F571" t="s">
        <v>1646</v>
      </c>
      <c r="G571">
        <v>153.447</v>
      </c>
      <c r="H571">
        <v>45.584000000000003</v>
      </c>
      <c r="I571">
        <v>214.05699999999999</v>
      </c>
      <c r="J571">
        <v>62.956000000000003</v>
      </c>
      <c r="K571">
        <v>0</v>
      </c>
      <c r="L571">
        <v>0</v>
      </c>
      <c r="M571">
        <v>0</v>
      </c>
      <c r="N571">
        <v>0</v>
      </c>
      <c r="O571">
        <v>0</v>
      </c>
      <c r="P571">
        <v>0</v>
      </c>
      <c r="Q571">
        <v>0</v>
      </c>
      <c r="R571">
        <v>0.56399999999999995</v>
      </c>
      <c r="S571">
        <v>0</v>
      </c>
      <c r="T571">
        <v>0</v>
      </c>
      <c r="U571">
        <v>3.4569999999999999</v>
      </c>
      <c r="V571">
        <v>1.7</v>
      </c>
      <c r="W571">
        <v>18.795999999999999</v>
      </c>
      <c r="Y571" t="str">
        <f t="shared" si="239"/>
        <v>埼玉県</v>
      </c>
      <c r="Z571" t="str">
        <f t="shared" si="240"/>
        <v>埼玉県白岡市</v>
      </c>
      <c r="AA571" s="159">
        <f t="shared" si="241"/>
        <v>214.05699999999999</v>
      </c>
      <c r="AB571" s="159">
        <f t="shared" si="242"/>
        <v>62.956000000000003</v>
      </c>
      <c r="AC571" s="159">
        <f t="shared" si="243"/>
        <v>0</v>
      </c>
      <c r="AD571" s="159">
        <f t="shared" si="244"/>
        <v>0</v>
      </c>
      <c r="AE571" s="159">
        <f t="shared" si="245"/>
        <v>0</v>
      </c>
      <c r="AF571" s="159">
        <f t="shared" si="246"/>
        <v>0</v>
      </c>
      <c r="AG571" s="159">
        <f t="shared" si="247"/>
        <v>3.4569999999999999</v>
      </c>
      <c r="AH571" s="160">
        <f t="shared" si="248"/>
        <v>280.46999999999997</v>
      </c>
      <c r="AI571" s="135">
        <f t="shared" si="249"/>
        <v>0.76320818625877995</v>
      </c>
      <c r="AJ571" s="135">
        <f t="shared" si="250"/>
        <v>0.22446607480300926</v>
      </c>
      <c r="AK571" s="135">
        <f t="shared" si="251"/>
        <v>0</v>
      </c>
      <c r="AL571" s="135">
        <f t="shared" si="252"/>
        <v>0</v>
      </c>
      <c r="AM571" s="135">
        <f t="shared" si="253"/>
        <v>0</v>
      </c>
      <c r="AN571" s="135">
        <f t="shared" si="254"/>
        <v>0</v>
      </c>
      <c r="AO571" s="135">
        <f t="shared" si="255"/>
        <v>1.2325738938210861E-2</v>
      </c>
      <c r="AP571" s="159">
        <f>IFERROR(VLOOKUP(A571,人口!$A$2:$E$1748,5,0),0)</f>
        <v>52404</v>
      </c>
      <c r="AQ571" s="159">
        <f t="shared" si="230"/>
        <v>0</v>
      </c>
      <c r="AR571" s="159">
        <f t="shared" si="231"/>
        <v>0</v>
      </c>
      <c r="AS571" s="159">
        <f t="shared" si="232"/>
        <v>0</v>
      </c>
      <c r="AT571" s="159">
        <f t="shared" si="233"/>
        <v>1</v>
      </c>
      <c r="AU571" s="159">
        <f t="shared" si="234"/>
        <v>0</v>
      </c>
      <c r="AV571" s="159">
        <f t="shared" si="235"/>
        <v>0</v>
      </c>
      <c r="AW571" s="159">
        <f t="shared" si="236"/>
        <v>0</v>
      </c>
      <c r="AX571" s="159">
        <f t="shared" si="256"/>
        <v>0</v>
      </c>
      <c r="AY571" s="159" t="str">
        <f t="shared" si="257"/>
        <v>3万～10万人未満の市町村平均</v>
      </c>
      <c r="AZ571" s="159"/>
    </row>
    <row r="572" spans="1:52" x14ac:dyDescent="0.3">
      <c r="A572" t="str">
        <f t="shared" si="237"/>
        <v>11301</v>
      </c>
      <c r="B572" s="158" t="str">
        <f t="shared" si="238"/>
        <v>011301</v>
      </c>
      <c r="C572">
        <v>11</v>
      </c>
      <c r="D572" t="s">
        <v>38</v>
      </c>
      <c r="E572">
        <v>11301</v>
      </c>
      <c r="F572" t="s">
        <v>1663</v>
      </c>
      <c r="G572">
        <v>129.27699999999999</v>
      </c>
      <c r="H572">
        <v>36.485999999999997</v>
      </c>
      <c r="I572">
        <v>179.06</v>
      </c>
      <c r="J572">
        <v>50.018000000000001</v>
      </c>
      <c r="K572">
        <v>0</v>
      </c>
      <c r="L572">
        <v>0</v>
      </c>
      <c r="M572">
        <v>0</v>
      </c>
      <c r="N572">
        <v>0</v>
      </c>
      <c r="O572">
        <v>0</v>
      </c>
      <c r="P572">
        <v>0</v>
      </c>
      <c r="Q572">
        <v>0</v>
      </c>
      <c r="R572">
        <v>0.157</v>
      </c>
      <c r="S572">
        <v>0</v>
      </c>
      <c r="T572">
        <v>0</v>
      </c>
      <c r="U572">
        <v>0.96299999999999997</v>
      </c>
      <c r="V572">
        <v>1.681</v>
      </c>
      <c r="W572">
        <v>16.018000000000001</v>
      </c>
      <c r="Y572" t="str">
        <f t="shared" si="239"/>
        <v>埼玉県</v>
      </c>
      <c r="Z572" t="str">
        <f t="shared" si="240"/>
        <v>埼玉県伊奈町</v>
      </c>
      <c r="AA572" s="159">
        <f t="shared" si="241"/>
        <v>179.06</v>
      </c>
      <c r="AB572" s="159">
        <f t="shared" si="242"/>
        <v>50.018000000000001</v>
      </c>
      <c r="AC572" s="159">
        <f t="shared" si="243"/>
        <v>0</v>
      </c>
      <c r="AD572" s="159">
        <f t="shared" si="244"/>
        <v>0</v>
      </c>
      <c r="AE572" s="159">
        <f t="shared" si="245"/>
        <v>0</v>
      </c>
      <c r="AF572" s="159">
        <f t="shared" si="246"/>
        <v>0</v>
      </c>
      <c r="AG572" s="159">
        <f t="shared" si="247"/>
        <v>0.96299999999999997</v>
      </c>
      <c r="AH572" s="160">
        <f t="shared" si="248"/>
        <v>230.041</v>
      </c>
      <c r="AI572" s="135">
        <f t="shared" si="249"/>
        <v>0.77838298390286953</v>
      </c>
      <c r="AJ572" s="135">
        <f t="shared" si="250"/>
        <v>0.21743080581287685</v>
      </c>
      <c r="AK572" s="135">
        <f t="shared" si="251"/>
        <v>0</v>
      </c>
      <c r="AL572" s="135">
        <f t="shared" si="252"/>
        <v>0</v>
      </c>
      <c r="AM572" s="135">
        <f t="shared" si="253"/>
        <v>0</v>
      </c>
      <c r="AN572" s="135">
        <f t="shared" si="254"/>
        <v>0</v>
      </c>
      <c r="AO572" s="135">
        <f t="shared" si="255"/>
        <v>4.1862102842536763E-3</v>
      </c>
      <c r="AP572" s="159">
        <f>IFERROR(VLOOKUP(A572,人口!$A$2:$E$1748,5,0),0)</f>
        <v>44830</v>
      </c>
      <c r="AQ572" s="159">
        <f t="shared" si="230"/>
        <v>0</v>
      </c>
      <c r="AR572" s="159">
        <f t="shared" si="231"/>
        <v>0</v>
      </c>
      <c r="AS572" s="159">
        <f t="shared" si="232"/>
        <v>0</v>
      </c>
      <c r="AT572" s="159">
        <f t="shared" si="233"/>
        <v>1</v>
      </c>
      <c r="AU572" s="159">
        <f t="shared" si="234"/>
        <v>0</v>
      </c>
      <c r="AV572" s="159">
        <f t="shared" si="235"/>
        <v>0</v>
      </c>
      <c r="AW572" s="159">
        <f t="shared" si="236"/>
        <v>0</v>
      </c>
      <c r="AX572" s="159">
        <f t="shared" si="256"/>
        <v>0</v>
      </c>
      <c r="AY572" s="159" t="str">
        <f t="shared" si="257"/>
        <v>3万～10万人未満の市町村平均</v>
      </c>
      <c r="AZ572" s="159"/>
    </row>
    <row r="573" spans="1:52" x14ac:dyDescent="0.3">
      <c r="A573" t="str">
        <f t="shared" si="237"/>
        <v>11324</v>
      </c>
      <c r="B573" s="158" t="str">
        <f t="shared" si="238"/>
        <v>011324</v>
      </c>
      <c r="C573">
        <v>11</v>
      </c>
      <c r="D573" t="s">
        <v>38</v>
      </c>
      <c r="E573">
        <v>11324</v>
      </c>
      <c r="F573" t="s">
        <v>1677</v>
      </c>
      <c r="G573">
        <v>131.173</v>
      </c>
      <c r="H573">
        <v>112.691</v>
      </c>
      <c r="I573">
        <v>178.29300000000001</v>
      </c>
      <c r="J573">
        <v>152.12299999999999</v>
      </c>
      <c r="K573">
        <v>0</v>
      </c>
      <c r="L573">
        <v>0</v>
      </c>
      <c r="M573">
        <v>0</v>
      </c>
      <c r="N573">
        <v>0</v>
      </c>
      <c r="O573">
        <v>0</v>
      </c>
      <c r="P573">
        <v>0</v>
      </c>
      <c r="Q573">
        <v>0</v>
      </c>
      <c r="R573">
        <v>0</v>
      </c>
      <c r="S573">
        <v>0</v>
      </c>
      <c r="T573">
        <v>0</v>
      </c>
      <c r="U573">
        <v>0</v>
      </c>
      <c r="V573">
        <v>1.325</v>
      </c>
      <c r="W573">
        <v>21.155000000000001</v>
      </c>
      <c r="Y573" t="str">
        <f t="shared" si="239"/>
        <v>埼玉県</v>
      </c>
      <c r="Z573" t="str">
        <f t="shared" si="240"/>
        <v>埼玉県三芳町</v>
      </c>
      <c r="AA573" s="159">
        <f t="shared" si="241"/>
        <v>178.29300000000001</v>
      </c>
      <c r="AB573" s="159">
        <f t="shared" si="242"/>
        <v>152.12299999999999</v>
      </c>
      <c r="AC573" s="159">
        <f t="shared" si="243"/>
        <v>0</v>
      </c>
      <c r="AD573" s="159">
        <f t="shared" si="244"/>
        <v>0</v>
      </c>
      <c r="AE573" s="159">
        <f t="shared" si="245"/>
        <v>0</v>
      </c>
      <c r="AF573" s="159">
        <f t="shared" si="246"/>
        <v>0</v>
      </c>
      <c r="AG573" s="159">
        <f t="shared" si="247"/>
        <v>0</v>
      </c>
      <c r="AH573" s="160">
        <f t="shared" si="248"/>
        <v>330.416</v>
      </c>
      <c r="AI573" s="135">
        <f t="shared" si="249"/>
        <v>0.53960159314318923</v>
      </c>
      <c r="AJ573" s="135">
        <f t="shared" si="250"/>
        <v>0.46039840685681077</v>
      </c>
      <c r="AK573" s="135">
        <f t="shared" si="251"/>
        <v>0</v>
      </c>
      <c r="AL573" s="135">
        <f t="shared" si="252"/>
        <v>0</v>
      </c>
      <c r="AM573" s="135">
        <f t="shared" si="253"/>
        <v>0</v>
      </c>
      <c r="AN573" s="135">
        <f t="shared" si="254"/>
        <v>0</v>
      </c>
      <c r="AO573" s="135">
        <f t="shared" si="255"/>
        <v>0</v>
      </c>
      <c r="AP573" s="159">
        <f>IFERROR(VLOOKUP(A573,人口!$A$2:$E$1748,5,0),0)</f>
        <v>38191</v>
      </c>
      <c r="AQ573" s="159">
        <f t="shared" si="230"/>
        <v>0</v>
      </c>
      <c r="AR573" s="159">
        <f t="shared" si="231"/>
        <v>0</v>
      </c>
      <c r="AS573" s="159">
        <f t="shared" si="232"/>
        <v>0</v>
      </c>
      <c r="AT573" s="159">
        <f t="shared" si="233"/>
        <v>1</v>
      </c>
      <c r="AU573" s="159">
        <f t="shared" si="234"/>
        <v>0</v>
      </c>
      <c r="AV573" s="159">
        <f t="shared" si="235"/>
        <v>0</v>
      </c>
      <c r="AW573" s="159">
        <f t="shared" si="236"/>
        <v>0</v>
      </c>
      <c r="AX573" s="159">
        <f t="shared" si="256"/>
        <v>0</v>
      </c>
      <c r="AY573" s="159" t="str">
        <f t="shared" si="257"/>
        <v>3万～10万人未満の市町村平均</v>
      </c>
      <c r="AZ573" s="159"/>
    </row>
    <row r="574" spans="1:52" x14ac:dyDescent="0.3">
      <c r="A574" t="str">
        <f t="shared" si="237"/>
        <v>11326</v>
      </c>
      <c r="B574" s="158" t="str">
        <f t="shared" si="238"/>
        <v>011326</v>
      </c>
      <c r="C574">
        <v>11</v>
      </c>
      <c r="D574" t="s">
        <v>38</v>
      </c>
      <c r="E574">
        <v>11326</v>
      </c>
      <c r="F574" t="s">
        <v>1691</v>
      </c>
      <c r="G574">
        <v>120.97199999999999</v>
      </c>
      <c r="H574">
        <v>74.320999999999998</v>
      </c>
      <c r="I574">
        <v>165.87299999999999</v>
      </c>
      <c r="J574">
        <v>100.807</v>
      </c>
      <c r="K574">
        <v>1.5</v>
      </c>
      <c r="L574">
        <v>2.786</v>
      </c>
      <c r="M574">
        <v>0</v>
      </c>
      <c r="N574">
        <v>0</v>
      </c>
      <c r="O574">
        <v>0</v>
      </c>
      <c r="P574">
        <v>0</v>
      </c>
      <c r="Q574">
        <v>0</v>
      </c>
      <c r="R574">
        <v>0</v>
      </c>
      <c r="S574">
        <v>0</v>
      </c>
      <c r="T574">
        <v>0</v>
      </c>
      <c r="U574">
        <v>0</v>
      </c>
      <c r="V574">
        <v>1.5569999999999999</v>
      </c>
      <c r="W574">
        <v>15.487</v>
      </c>
      <c r="Y574" t="str">
        <f t="shared" si="239"/>
        <v>埼玉県</v>
      </c>
      <c r="Z574" t="str">
        <f t="shared" si="240"/>
        <v>埼玉県毛呂山町</v>
      </c>
      <c r="AA574" s="159">
        <f t="shared" si="241"/>
        <v>165.87299999999999</v>
      </c>
      <c r="AB574" s="159">
        <f t="shared" si="242"/>
        <v>100.807</v>
      </c>
      <c r="AC574" s="159">
        <f t="shared" si="243"/>
        <v>2.786</v>
      </c>
      <c r="AD574" s="159">
        <f t="shared" si="244"/>
        <v>0</v>
      </c>
      <c r="AE574" s="159">
        <f t="shared" si="245"/>
        <v>0</v>
      </c>
      <c r="AF574" s="159">
        <f t="shared" si="246"/>
        <v>0</v>
      </c>
      <c r="AG574" s="159">
        <f t="shared" si="247"/>
        <v>0</v>
      </c>
      <c r="AH574" s="160">
        <f t="shared" si="248"/>
        <v>269.46600000000001</v>
      </c>
      <c r="AI574" s="135">
        <f t="shared" si="249"/>
        <v>0.61556188906949294</v>
      </c>
      <c r="AJ574" s="135">
        <f t="shared" si="250"/>
        <v>0.37409914423340979</v>
      </c>
      <c r="AK574" s="135">
        <f t="shared" si="251"/>
        <v>1.0338966697097222E-2</v>
      </c>
      <c r="AL574" s="135">
        <f t="shared" si="252"/>
        <v>0</v>
      </c>
      <c r="AM574" s="135">
        <f t="shared" si="253"/>
        <v>0</v>
      </c>
      <c r="AN574" s="135">
        <f t="shared" si="254"/>
        <v>0</v>
      </c>
      <c r="AO574" s="135">
        <f t="shared" si="255"/>
        <v>0</v>
      </c>
      <c r="AP574" s="159">
        <f>IFERROR(VLOOKUP(A574,人口!$A$2:$E$1748,5,0),0)</f>
        <v>33551</v>
      </c>
      <c r="AQ574" s="159">
        <f t="shared" si="230"/>
        <v>0</v>
      </c>
      <c r="AR574" s="159">
        <f t="shared" si="231"/>
        <v>0</v>
      </c>
      <c r="AS574" s="159">
        <f t="shared" si="232"/>
        <v>0</v>
      </c>
      <c r="AT574" s="159">
        <f t="shared" si="233"/>
        <v>1</v>
      </c>
      <c r="AU574" s="159">
        <f t="shared" si="234"/>
        <v>0</v>
      </c>
      <c r="AV574" s="159">
        <f t="shared" si="235"/>
        <v>0</v>
      </c>
      <c r="AW574" s="159">
        <f t="shared" si="236"/>
        <v>0</v>
      </c>
      <c r="AX574" s="159">
        <f t="shared" si="256"/>
        <v>0</v>
      </c>
      <c r="AY574" s="159" t="str">
        <f t="shared" si="257"/>
        <v>3万～10万人未満の市町村平均</v>
      </c>
      <c r="AZ574" s="159"/>
    </row>
    <row r="575" spans="1:52" x14ac:dyDescent="0.3">
      <c r="A575" t="str">
        <f t="shared" si="237"/>
        <v>11327</v>
      </c>
      <c r="B575" s="158" t="str">
        <f t="shared" si="238"/>
        <v>011327</v>
      </c>
      <c r="C575">
        <v>11</v>
      </c>
      <c r="D575" t="s">
        <v>38</v>
      </c>
      <c r="E575">
        <v>11327</v>
      </c>
      <c r="F575" t="s">
        <v>1703</v>
      </c>
      <c r="G575">
        <v>57.968000000000004</v>
      </c>
      <c r="H575">
        <v>47.412999999999997</v>
      </c>
      <c r="I575">
        <v>79.733000000000004</v>
      </c>
      <c r="J575">
        <v>64.641999999999996</v>
      </c>
      <c r="K575">
        <v>4.7</v>
      </c>
      <c r="L575">
        <v>8.5510000000000002</v>
      </c>
      <c r="M575">
        <v>9.9000000000000005E-2</v>
      </c>
      <c r="N575">
        <v>0.55300000000000005</v>
      </c>
      <c r="O575">
        <v>0</v>
      </c>
      <c r="P575">
        <v>0</v>
      </c>
      <c r="Q575">
        <v>0</v>
      </c>
      <c r="R575">
        <v>0</v>
      </c>
      <c r="S575">
        <v>0</v>
      </c>
      <c r="T575">
        <v>0</v>
      </c>
      <c r="U575">
        <v>0</v>
      </c>
      <c r="V575">
        <v>0.69799999999999995</v>
      </c>
      <c r="W575">
        <v>6.6029999999999998</v>
      </c>
      <c r="Y575" t="str">
        <f t="shared" si="239"/>
        <v>埼玉県</v>
      </c>
      <c r="Z575" t="str">
        <f t="shared" si="240"/>
        <v>埼玉県越生町</v>
      </c>
      <c r="AA575" s="159">
        <f t="shared" si="241"/>
        <v>79.733000000000004</v>
      </c>
      <c r="AB575" s="159">
        <f t="shared" si="242"/>
        <v>64.641999999999996</v>
      </c>
      <c r="AC575" s="159">
        <f t="shared" si="243"/>
        <v>8.5510000000000002</v>
      </c>
      <c r="AD575" s="159">
        <f t="shared" si="244"/>
        <v>0.55300000000000005</v>
      </c>
      <c r="AE575" s="159">
        <f t="shared" si="245"/>
        <v>0</v>
      </c>
      <c r="AF575" s="159">
        <f t="shared" si="246"/>
        <v>0</v>
      </c>
      <c r="AG575" s="159">
        <f t="shared" si="247"/>
        <v>0</v>
      </c>
      <c r="AH575" s="160">
        <f t="shared" si="248"/>
        <v>153.47899999999998</v>
      </c>
      <c r="AI575" s="135">
        <f t="shared" si="249"/>
        <v>0.51950429700480205</v>
      </c>
      <c r="AJ575" s="135">
        <f t="shared" si="250"/>
        <v>0.42117814163501199</v>
      </c>
      <c r="AK575" s="135">
        <f t="shared" si="251"/>
        <v>5.5714462564911166E-2</v>
      </c>
      <c r="AL575" s="135">
        <f t="shared" si="252"/>
        <v>3.6030987952749244E-3</v>
      </c>
      <c r="AM575" s="135">
        <f t="shared" si="253"/>
        <v>0</v>
      </c>
      <c r="AN575" s="135">
        <f t="shared" si="254"/>
        <v>0</v>
      </c>
      <c r="AO575" s="135">
        <f t="shared" si="255"/>
        <v>0</v>
      </c>
      <c r="AP575" s="159">
        <f>IFERROR(VLOOKUP(A575,人口!$A$2:$E$1748,5,0),0)</f>
        <v>11567</v>
      </c>
      <c r="AQ575" s="159">
        <f t="shared" si="230"/>
        <v>0</v>
      </c>
      <c r="AR575" s="159">
        <f t="shared" si="231"/>
        <v>0</v>
      </c>
      <c r="AS575" s="159">
        <f t="shared" si="232"/>
        <v>1</v>
      </c>
      <c r="AT575" s="159">
        <f t="shared" si="233"/>
        <v>0</v>
      </c>
      <c r="AU575" s="159">
        <f t="shared" si="234"/>
        <v>0</v>
      </c>
      <c r="AV575" s="159">
        <f t="shared" si="235"/>
        <v>0</v>
      </c>
      <c r="AW575" s="159">
        <f t="shared" si="236"/>
        <v>0</v>
      </c>
      <c r="AX575" s="159">
        <f t="shared" si="256"/>
        <v>0</v>
      </c>
      <c r="AY575" s="159" t="str">
        <f t="shared" si="257"/>
        <v>1万～3万人未満の市町村平均</v>
      </c>
      <c r="AZ575" s="159"/>
    </row>
    <row r="576" spans="1:52" x14ac:dyDescent="0.3">
      <c r="A576" t="str">
        <f t="shared" si="237"/>
        <v>11341</v>
      </c>
      <c r="B576" s="158" t="str">
        <f t="shared" si="238"/>
        <v>011341</v>
      </c>
      <c r="C576">
        <v>11</v>
      </c>
      <c r="D576" t="s">
        <v>38</v>
      </c>
      <c r="E576">
        <v>11341</v>
      </c>
      <c r="F576" t="s">
        <v>1717</v>
      </c>
      <c r="G576">
        <v>85.745999999999995</v>
      </c>
      <c r="H576">
        <v>138.07300000000001</v>
      </c>
      <c r="I576">
        <v>121.11</v>
      </c>
      <c r="J576">
        <v>193.45500000000001</v>
      </c>
      <c r="K576">
        <v>0</v>
      </c>
      <c r="L576">
        <v>0</v>
      </c>
      <c r="M576">
        <v>0</v>
      </c>
      <c r="N576">
        <v>0</v>
      </c>
      <c r="O576">
        <v>0</v>
      </c>
      <c r="P576">
        <v>0</v>
      </c>
      <c r="Q576">
        <v>0</v>
      </c>
      <c r="R576">
        <v>0</v>
      </c>
      <c r="S576">
        <v>0</v>
      </c>
      <c r="T576">
        <v>0</v>
      </c>
      <c r="U576">
        <v>0</v>
      </c>
      <c r="V576">
        <v>0.82299999999999995</v>
      </c>
      <c r="W576">
        <v>13.148</v>
      </c>
      <c r="Y576" t="str">
        <f t="shared" si="239"/>
        <v>埼玉県</v>
      </c>
      <c r="Z576" t="str">
        <f t="shared" si="240"/>
        <v>埼玉県滑川町</v>
      </c>
      <c r="AA576" s="159">
        <f t="shared" si="241"/>
        <v>121.11</v>
      </c>
      <c r="AB576" s="159">
        <f t="shared" si="242"/>
        <v>193.45500000000001</v>
      </c>
      <c r="AC576" s="159">
        <f t="shared" si="243"/>
        <v>0</v>
      </c>
      <c r="AD576" s="159">
        <f t="shared" si="244"/>
        <v>0</v>
      </c>
      <c r="AE576" s="159">
        <f t="shared" si="245"/>
        <v>0</v>
      </c>
      <c r="AF576" s="159">
        <f t="shared" si="246"/>
        <v>0</v>
      </c>
      <c r="AG576" s="159">
        <f t="shared" si="247"/>
        <v>0</v>
      </c>
      <c r="AH576" s="160">
        <f t="shared" si="248"/>
        <v>314.565</v>
      </c>
      <c r="AI576" s="135">
        <f t="shared" si="249"/>
        <v>0.3850078680082018</v>
      </c>
      <c r="AJ576" s="135">
        <f t="shared" si="250"/>
        <v>0.61499213199179825</v>
      </c>
      <c r="AK576" s="135">
        <f t="shared" si="251"/>
        <v>0</v>
      </c>
      <c r="AL576" s="135">
        <f t="shared" si="252"/>
        <v>0</v>
      </c>
      <c r="AM576" s="135">
        <f t="shared" si="253"/>
        <v>0</v>
      </c>
      <c r="AN576" s="135">
        <f t="shared" si="254"/>
        <v>0</v>
      </c>
      <c r="AO576" s="135">
        <f t="shared" si="255"/>
        <v>0</v>
      </c>
      <c r="AP576" s="159">
        <f>IFERROR(VLOOKUP(A576,人口!$A$2:$E$1748,5,0),0)</f>
        <v>19294</v>
      </c>
      <c r="AQ576" s="159">
        <f t="shared" si="230"/>
        <v>0</v>
      </c>
      <c r="AR576" s="159">
        <f t="shared" si="231"/>
        <v>0</v>
      </c>
      <c r="AS576" s="159">
        <f t="shared" si="232"/>
        <v>1</v>
      </c>
      <c r="AT576" s="159">
        <f t="shared" si="233"/>
        <v>0</v>
      </c>
      <c r="AU576" s="159">
        <f t="shared" si="234"/>
        <v>0</v>
      </c>
      <c r="AV576" s="159">
        <f t="shared" si="235"/>
        <v>0</v>
      </c>
      <c r="AW576" s="159">
        <f t="shared" si="236"/>
        <v>0</v>
      </c>
      <c r="AX576" s="159">
        <f t="shared" si="256"/>
        <v>0</v>
      </c>
      <c r="AY576" s="159" t="str">
        <f t="shared" si="257"/>
        <v>1万～3万人未満の市町村平均</v>
      </c>
      <c r="AZ576" s="159"/>
    </row>
    <row r="577" spans="1:52" x14ac:dyDescent="0.3">
      <c r="A577" t="str">
        <f t="shared" si="237"/>
        <v>11342</v>
      </c>
      <c r="B577" s="158" t="str">
        <f t="shared" si="238"/>
        <v>011342</v>
      </c>
      <c r="C577">
        <v>11</v>
      </c>
      <c r="D577" t="s">
        <v>38</v>
      </c>
      <c r="E577">
        <v>11342</v>
      </c>
      <c r="F577" t="s">
        <v>1728</v>
      </c>
      <c r="G577">
        <v>92.224999999999994</v>
      </c>
      <c r="H577">
        <v>132.059</v>
      </c>
      <c r="I577">
        <v>129.58600000000001</v>
      </c>
      <c r="J577">
        <v>184.08500000000001</v>
      </c>
      <c r="K577">
        <v>0</v>
      </c>
      <c r="L577">
        <v>0</v>
      </c>
      <c r="M577">
        <v>0</v>
      </c>
      <c r="N577">
        <v>0</v>
      </c>
      <c r="O577">
        <v>0</v>
      </c>
      <c r="P577">
        <v>0</v>
      </c>
      <c r="Q577">
        <v>0</v>
      </c>
      <c r="R577">
        <v>0</v>
      </c>
      <c r="S577">
        <v>0</v>
      </c>
      <c r="T577">
        <v>0</v>
      </c>
      <c r="U577">
        <v>0</v>
      </c>
      <c r="V577">
        <v>1.119</v>
      </c>
      <c r="W577">
        <v>11.788</v>
      </c>
      <c r="Y577" t="str">
        <f t="shared" si="239"/>
        <v>埼玉県</v>
      </c>
      <c r="Z577" t="str">
        <f t="shared" si="240"/>
        <v>埼玉県嵐山町</v>
      </c>
      <c r="AA577" s="159">
        <f t="shared" si="241"/>
        <v>129.58600000000001</v>
      </c>
      <c r="AB577" s="159">
        <f t="shared" si="242"/>
        <v>184.08500000000001</v>
      </c>
      <c r="AC577" s="159">
        <f t="shared" si="243"/>
        <v>0</v>
      </c>
      <c r="AD577" s="159">
        <f t="shared" si="244"/>
        <v>0</v>
      </c>
      <c r="AE577" s="159">
        <f t="shared" si="245"/>
        <v>0</v>
      </c>
      <c r="AF577" s="159">
        <f t="shared" si="246"/>
        <v>0</v>
      </c>
      <c r="AG577" s="159">
        <f t="shared" si="247"/>
        <v>0</v>
      </c>
      <c r="AH577" s="160">
        <f t="shared" si="248"/>
        <v>313.67100000000005</v>
      </c>
      <c r="AI577" s="135">
        <f t="shared" si="249"/>
        <v>0.41312713001839507</v>
      </c>
      <c r="AJ577" s="135">
        <f t="shared" si="250"/>
        <v>0.58687286998160482</v>
      </c>
      <c r="AK577" s="135">
        <f t="shared" si="251"/>
        <v>0</v>
      </c>
      <c r="AL577" s="135">
        <f t="shared" si="252"/>
        <v>0</v>
      </c>
      <c r="AM577" s="135">
        <f t="shared" si="253"/>
        <v>0</v>
      </c>
      <c r="AN577" s="135">
        <f t="shared" si="254"/>
        <v>0</v>
      </c>
      <c r="AO577" s="135">
        <f t="shared" si="255"/>
        <v>0</v>
      </c>
      <c r="AP577" s="159">
        <f>IFERROR(VLOOKUP(A577,人口!$A$2:$E$1748,5,0),0)</f>
        <v>17890</v>
      </c>
      <c r="AQ577" s="159">
        <f t="shared" si="230"/>
        <v>0</v>
      </c>
      <c r="AR577" s="159">
        <f t="shared" si="231"/>
        <v>0</v>
      </c>
      <c r="AS577" s="159">
        <f t="shared" si="232"/>
        <v>1</v>
      </c>
      <c r="AT577" s="159">
        <f t="shared" si="233"/>
        <v>0</v>
      </c>
      <c r="AU577" s="159">
        <f t="shared" si="234"/>
        <v>0</v>
      </c>
      <c r="AV577" s="159">
        <f t="shared" si="235"/>
        <v>0</v>
      </c>
      <c r="AW577" s="159">
        <f t="shared" si="236"/>
        <v>0</v>
      </c>
      <c r="AX577" s="159">
        <f t="shared" si="256"/>
        <v>0</v>
      </c>
      <c r="AY577" s="159" t="str">
        <f t="shared" si="257"/>
        <v>1万～3万人未満の市町村平均</v>
      </c>
      <c r="AZ577" s="159"/>
    </row>
    <row r="578" spans="1:52" x14ac:dyDescent="0.3">
      <c r="A578" t="str">
        <f t="shared" si="237"/>
        <v>11343</v>
      </c>
      <c r="B578" s="158" t="str">
        <f t="shared" si="238"/>
        <v>011343</v>
      </c>
      <c r="C578">
        <v>11</v>
      </c>
      <c r="D578" t="s">
        <v>38</v>
      </c>
      <c r="E578">
        <v>11343</v>
      </c>
      <c r="F578" t="s">
        <v>1738</v>
      </c>
      <c r="G578">
        <v>146.19499999999999</v>
      </c>
      <c r="H578">
        <v>110.884</v>
      </c>
      <c r="I578">
        <v>204.89500000000001</v>
      </c>
      <c r="J578">
        <v>154.017</v>
      </c>
      <c r="K578">
        <v>8</v>
      </c>
      <c r="L578">
        <v>14.148</v>
      </c>
      <c r="M578">
        <v>6.2E-2</v>
      </c>
      <c r="N578">
        <v>0.34300000000000003</v>
      </c>
      <c r="O578">
        <v>0</v>
      </c>
      <c r="P578">
        <v>0</v>
      </c>
      <c r="Q578">
        <v>0</v>
      </c>
      <c r="R578">
        <v>0</v>
      </c>
      <c r="S578">
        <v>0</v>
      </c>
      <c r="T578">
        <v>0</v>
      </c>
      <c r="U578">
        <v>0</v>
      </c>
      <c r="V578">
        <v>1.6830000000000001</v>
      </c>
      <c r="W578">
        <v>15.02</v>
      </c>
      <c r="Y578" t="str">
        <f t="shared" si="239"/>
        <v>埼玉県</v>
      </c>
      <c r="Z578" t="str">
        <f t="shared" si="240"/>
        <v>埼玉県小川町</v>
      </c>
      <c r="AA578" s="159">
        <f t="shared" si="241"/>
        <v>204.89500000000001</v>
      </c>
      <c r="AB578" s="159">
        <f t="shared" si="242"/>
        <v>154.017</v>
      </c>
      <c r="AC578" s="159">
        <f t="shared" si="243"/>
        <v>14.148</v>
      </c>
      <c r="AD578" s="159">
        <f t="shared" si="244"/>
        <v>0.34300000000000003</v>
      </c>
      <c r="AE578" s="159">
        <f t="shared" si="245"/>
        <v>0</v>
      </c>
      <c r="AF578" s="159">
        <f t="shared" si="246"/>
        <v>0</v>
      </c>
      <c r="AG578" s="159">
        <f t="shared" si="247"/>
        <v>0</v>
      </c>
      <c r="AH578" s="160">
        <f t="shared" si="248"/>
        <v>373.40300000000008</v>
      </c>
      <c r="AI578" s="135">
        <f t="shared" si="249"/>
        <v>0.54872349713312418</v>
      </c>
      <c r="AJ578" s="135">
        <f t="shared" si="250"/>
        <v>0.41246856613364102</v>
      </c>
      <c r="AK578" s="135">
        <f t="shared" si="251"/>
        <v>3.7889358146560144E-2</v>
      </c>
      <c r="AL578" s="135">
        <f t="shared" si="252"/>
        <v>9.1857858667445085E-4</v>
      </c>
      <c r="AM578" s="135">
        <f t="shared" si="253"/>
        <v>0</v>
      </c>
      <c r="AN578" s="135">
        <f t="shared" si="254"/>
        <v>0</v>
      </c>
      <c r="AO578" s="135">
        <f t="shared" si="255"/>
        <v>0</v>
      </c>
      <c r="AP578" s="159">
        <f>IFERROR(VLOOKUP(A578,人口!$A$2:$E$1748,5,0),0)</f>
        <v>29628</v>
      </c>
      <c r="AQ578" s="159">
        <f t="shared" si="230"/>
        <v>0</v>
      </c>
      <c r="AR578" s="159">
        <f t="shared" si="231"/>
        <v>0</v>
      </c>
      <c r="AS578" s="159">
        <f t="shared" si="232"/>
        <v>1</v>
      </c>
      <c r="AT578" s="159">
        <f t="shared" si="233"/>
        <v>0</v>
      </c>
      <c r="AU578" s="159">
        <f t="shared" si="234"/>
        <v>0</v>
      </c>
      <c r="AV578" s="159">
        <f t="shared" si="235"/>
        <v>0</v>
      </c>
      <c r="AW578" s="159">
        <f t="shared" si="236"/>
        <v>0</v>
      </c>
      <c r="AX578" s="159">
        <f t="shared" si="256"/>
        <v>0</v>
      </c>
      <c r="AY578" s="159" t="str">
        <f t="shared" si="257"/>
        <v>1万～3万人未満の市町村平均</v>
      </c>
      <c r="AZ578" s="159"/>
    </row>
    <row r="579" spans="1:52" x14ac:dyDescent="0.3">
      <c r="A579" t="str">
        <f t="shared" si="237"/>
        <v>11346</v>
      </c>
      <c r="B579" s="158" t="str">
        <f t="shared" si="238"/>
        <v>011346</v>
      </c>
      <c r="C579">
        <v>11</v>
      </c>
      <c r="D579" t="s">
        <v>38</v>
      </c>
      <c r="E579">
        <v>11346</v>
      </c>
      <c r="F579" t="s">
        <v>1747</v>
      </c>
      <c r="G579">
        <v>126.833</v>
      </c>
      <c r="H579">
        <v>129.98599999999999</v>
      </c>
      <c r="I579">
        <v>177.61699999999999</v>
      </c>
      <c r="J579">
        <v>180.86500000000001</v>
      </c>
      <c r="K579">
        <v>0</v>
      </c>
      <c r="L579">
        <v>0</v>
      </c>
      <c r="M579">
        <v>0</v>
      </c>
      <c r="N579">
        <v>0</v>
      </c>
      <c r="O579">
        <v>0</v>
      </c>
      <c r="P579">
        <v>0</v>
      </c>
      <c r="Q579">
        <v>0</v>
      </c>
      <c r="R579">
        <v>0</v>
      </c>
      <c r="S579">
        <v>0</v>
      </c>
      <c r="T579">
        <v>0</v>
      </c>
      <c r="U579">
        <v>0</v>
      </c>
      <c r="V579">
        <v>1.252</v>
      </c>
      <c r="W579">
        <v>13.680999999999999</v>
      </c>
      <c r="Y579" t="str">
        <f t="shared" si="239"/>
        <v>埼玉県</v>
      </c>
      <c r="Z579" t="str">
        <f t="shared" si="240"/>
        <v>埼玉県川島町</v>
      </c>
      <c r="AA579" s="159">
        <f t="shared" si="241"/>
        <v>177.61699999999999</v>
      </c>
      <c r="AB579" s="159">
        <f t="shared" si="242"/>
        <v>180.86500000000001</v>
      </c>
      <c r="AC579" s="159">
        <f t="shared" si="243"/>
        <v>0</v>
      </c>
      <c r="AD579" s="159">
        <f t="shared" si="244"/>
        <v>0</v>
      </c>
      <c r="AE579" s="159">
        <f t="shared" si="245"/>
        <v>0</v>
      </c>
      <c r="AF579" s="159">
        <f t="shared" si="246"/>
        <v>0</v>
      </c>
      <c r="AG579" s="159">
        <f t="shared" si="247"/>
        <v>0</v>
      </c>
      <c r="AH579" s="160">
        <f t="shared" si="248"/>
        <v>358.48199999999997</v>
      </c>
      <c r="AI579" s="135">
        <f t="shared" si="249"/>
        <v>0.49546978648858242</v>
      </c>
      <c r="AJ579" s="135">
        <f t="shared" si="250"/>
        <v>0.50453021351141769</v>
      </c>
      <c r="AK579" s="135">
        <f t="shared" si="251"/>
        <v>0</v>
      </c>
      <c r="AL579" s="135">
        <f t="shared" si="252"/>
        <v>0</v>
      </c>
      <c r="AM579" s="135">
        <f t="shared" si="253"/>
        <v>0</v>
      </c>
      <c r="AN579" s="135">
        <f t="shared" si="254"/>
        <v>0</v>
      </c>
      <c r="AO579" s="135">
        <f t="shared" si="255"/>
        <v>0</v>
      </c>
      <c r="AP579" s="159">
        <f>IFERROR(VLOOKUP(A579,人口!$A$2:$E$1748,5,0),0)</f>
        <v>19952</v>
      </c>
      <c r="AQ579" s="159">
        <f t="shared" ref="AQ579:AQ642" si="258">IF(SUMIFS($AP579,$AP579,$BI$17,$AP579,$BJ$17)&gt;0,1,0)</f>
        <v>0</v>
      </c>
      <c r="AR579" s="159">
        <f t="shared" ref="AR579:AR642" si="259">IF(SUMIFS($AP579,$AP579,$BI$18,$AP579,$BJ$18)&gt;0,1,0)</f>
        <v>0</v>
      </c>
      <c r="AS579" s="159">
        <f t="shared" ref="AS579:AS642" si="260">IF(SUMIFS($AP579,$AP579,$BI$19,$AP579,$BJ$19)&gt;0,1,0)</f>
        <v>1</v>
      </c>
      <c r="AT579" s="159">
        <f t="shared" ref="AT579:AT642" si="261">IF(SUMIFS($AP579,$AP579,$BI$20,$AP579,$BJ$20)&gt;0,1,0)</f>
        <v>0</v>
      </c>
      <c r="AU579" s="159">
        <f t="shared" ref="AU579:AU642" si="262">IF(SUMIFS($AP579,$AP579,$BI$21,$AP579,$BJ$21)&gt;0,1,0)</f>
        <v>0</v>
      </c>
      <c r="AV579" s="159">
        <f t="shared" ref="AV579:AV642" si="263">IF(SUMIFS($AP579,$AP579,$BI$22,$AP579,$BJ$22)&gt;0,1,0)</f>
        <v>0</v>
      </c>
      <c r="AW579" s="159">
        <f t="shared" ref="AW579:AW642" si="264">IF(SUMIFS($AP579,$AP579,$BI$23,$AP579,$BJ$23)&gt;0,1,0)</f>
        <v>0</v>
      </c>
      <c r="AX579" s="159">
        <f t="shared" si="256"/>
        <v>0</v>
      </c>
      <c r="AY579" s="159" t="str">
        <f t="shared" si="257"/>
        <v>1万～3万人未満の市町村平均</v>
      </c>
      <c r="AZ579" s="159"/>
    </row>
    <row r="580" spans="1:52" x14ac:dyDescent="0.3">
      <c r="A580" t="str">
        <f t="shared" ref="A580:A643" si="265">IF(LEN(B580)=5,B580,RIGHT(B580,5))</f>
        <v>11347</v>
      </c>
      <c r="B580" s="158" t="str">
        <f t="shared" ref="B580:B643" si="266">0&amp;E580</f>
        <v>011347</v>
      </c>
      <c r="C580">
        <v>11</v>
      </c>
      <c r="D580" t="s">
        <v>38</v>
      </c>
      <c r="E580">
        <v>11347</v>
      </c>
      <c r="F580" t="s">
        <v>1756</v>
      </c>
      <c r="G580">
        <v>117.58499999999999</v>
      </c>
      <c r="H580">
        <v>79.146000000000001</v>
      </c>
      <c r="I580">
        <v>166.46</v>
      </c>
      <c r="J580">
        <v>111.221</v>
      </c>
      <c r="K580">
        <v>0</v>
      </c>
      <c r="L580">
        <v>0</v>
      </c>
      <c r="M580">
        <v>0</v>
      </c>
      <c r="N580">
        <v>0</v>
      </c>
      <c r="O580">
        <v>0</v>
      </c>
      <c r="P580">
        <v>0</v>
      </c>
      <c r="Q580">
        <v>0</v>
      </c>
      <c r="R580">
        <v>0</v>
      </c>
      <c r="S580">
        <v>0</v>
      </c>
      <c r="T580">
        <v>0</v>
      </c>
      <c r="U580">
        <v>0</v>
      </c>
      <c r="V580">
        <v>1.1220000000000001</v>
      </c>
      <c r="W580">
        <v>11.893000000000001</v>
      </c>
      <c r="Y580" t="str">
        <f t="shared" ref="Y580:Y643" si="267">D580</f>
        <v>埼玉県</v>
      </c>
      <c r="Z580" t="str">
        <f t="shared" ref="Z580:Z643" si="268">D580&amp;F580</f>
        <v>埼玉県吉見町</v>
      </c>
      <c r="AA580" s="159">
        <f t="shared" ref="AA580:AA643" si="269">I580</f>
        <v>166.46</v>
      </c>
      <c r="AB580" s="159">
        <f t="shared" ref="AB580:AB643" si="270">J580</f>
        <v>111.221</v>
      </c>
      <c r="AC580" s="159">
        <f t="shared" ref="AC580:AC643" si="271">L580</f>
        <v>0</v>
      </c>
      <c r="AD580" s="159">
        <f t="shared" ref="AD580:AD643" si="272">N580</f>
        <v>0</v>
      </c>
      <c r="AE580" s="159">
        <f t="shared" ref="AE580:AE643" si="273">S580</f>
        <v>0</v>
      </c>
      <c r="AF580" s="159">
        <f t="shared" ref="AF580:AF643" si="274">T580</f>
        <v>0</v>
      </c>
      <c r="AG580" s="159">
        <f t="shared" ref="AG580:AG643" si="275">U580</f>
        <v>0</v>
      </c>
      <c r="AH580" s="160">
        <f t="shared" ref="AH580:AH643" si="276">SUM(AA580:AG580)</f>
        <v>277.68100000000004</v>
      </c>
      <c r="AI580" s="135">
        <f t="shared" ref="AI580:AI643" si="277">IFERROR(AA580/$AH580,"")</f>
        <v>0.59946485355497847</v>
      </c>
      <c r="AJ580" s="135">
        <f t="shared" ref="AJ580:AJ643" si="278">IFERROR(AB580/$AH580,"")</f>
        <v>0.40053514644502142</v>
      </c>
      <c r="AK580" s="135">
        <f t="shared" ref="AK580:AK643" si="279">IFERROR(AC580/$AH580,"")</f>
        <v>0</v>
      </c>
      <c r="AL580" s="135">
        <f t="shared" ref="AL580:AL643" si="280">IFERROR(AD580/$AH580,"")</f>
        <v>0</v>
      </c>
      <c r="AM580" s="135">
        <f t="shared" ref="AM580:AM643" si="281">IFERROR(AE580/$AH580,"")</f>
        <v>0</v>
      </c>
      <c r="AN580" s="135">
        <f t="shared" ref="AN580:AN643" si="282">IFERROR(AF580/$AH580,"")</f>
        <v>0</v>
      </c>
      <c r="AO580" s="135">
        <f t="shared" ref="AO580:AO643" si="283">IFERROR(AG580/$AH580,"")</f>
        <v>0</v>
      </c>
      <c r="AP580" s="159">
        <f>IFERROR(VLOOKUP(A580,人口!$A$2:$E$1748,5,0),0)</f>
        <v>18920</v>
      </c>
      <c r="AQ580" s="159">
        <f t="shared" si="258"/>
        <v>0</v>
      </c>
      <c r="AR580" s="159">
        <f t="shared" si="259"/>
        <v>0</v>
      </c>
      <c r="AS580" s="159">
        <f t="shared" si="260"/>
        <v>1</v>
      </c>
      <c r="AT580" s="159">
        <f t="shared" si="261"/>
        <v>0</v>
      </c>
      <c r="AU580" s="159">
        <f t="shared" si="262"/>
        <v>0</v>
      </c>
      <c r="AV580" s="159">
        <f t="shared" si="263"/>
        <v>0</v>
      </c>
      <c r="AW580" s="159">
        <f t="shared" si="264"/>
        <v>0</v>
      </c>
      <c r="AX580" s="159">
        <f t="shared" ref="AX580:AX643" si="284">IF(SUMIFS($AP580,$AP580,$BI$24)&gt;0,1,0)</f>
        <v>0</v>
      </c>
      <c r="AY580" s="159" t="str">
        <f t="shared" ref="AY580:AY643" si="285">IF(AQ580=1,$AQ$1,IF(AR580=1,$AR$1,IF(AS580=1,$AS$1,IF(AT580=1,$AT$1,IF(AU580=1,$AU$1,IF(AV580=1,$AV$1,IF(AW580=1,$AW$1,IF(AX580=1,$AX$1,""))))))))</f>
        <v>1万～3万人未満の市町村平均</v>
      </c>
      <c r="AZ580" s="159"/>
    </row>
    <row r="581" spans="1:52" x14ac:dyDescent="0.3">
      <c r="A581" t="str">
        <f t="shared" si="265"/>
        <v>11348</v>
      </c>
      <c r="B581" s="158" t="str">
        <f t="shared" si="266"/>
        <v>011348</v>
      </c>
      <c r="C581">
        <v>11</v>
      </c>
      <c r="D581" t="s">
        <v>38</v>
      </c>
      <c r="E581">
        <v>11348</v>
      </c>
      <c r="F581" t="s">
        <v>1765</v>
      </c>
      <c r="G581">
        <v>63.935000000000002</v>
      </c>
      <c r="H581">
        <v>78.897000000000006</v>
      </c>
      <c r="I581">
        <v>88.363</v>
      </c>
      <c r="J581">
        <v>107.98</v>
      </c>
      <c r="K581">
        <v>0</v>
      </c>
      <c r="L581">
        <v>0</v>
      </c>
      <c r="M581">
        <v>0</v>
      </c>
      <c r="N581">
        <v>0</v>
      </c>
      <c r="O581">
        <v>0</v>
      </c>
      <c r="P581">
        <v>0</v>
      </c>
      <c r="Q581">
        <v>0</v>
      </c>
      <c r="R581">
        <v>0</v>
      </c>
      <c r="S581">
        <v>0</v>
      </c>
      <c r="T581">
        <v>0</v>
      </c>
      <c r="U581">
        <v>0</v>
      </c>
      <c r="V581">
        <v>0.67800000000000005</v>
      </c>
      <c r="W581">
        <v>6.4630000000000001</v>
      </c>
      <c r="Y581" t="str">
        <f t="shared" si="267"/>
        <v>埼玉県</v>
      </c>
      <c r="Z581" t="str">
        <f t="shared" si="268"/>
        <v>埼玉県鳩山町</v>
      </c>
      <c r="AA581" s="159">
        <f t="shared" si="269"/>
        <v>88.363</v>
      </c>
      <c r="AB581" s="159">
        <f t="shared" si="270"/>
        <v>107.98</v>
      </c>
      <c r="AC581" s="159">
        <f t="shared" si="271"/>
        <v>0</v>
      </c>
      <c r="AD581" s="159">
        <f t="shared" si="272"/>
        <v>0</v>
      </c>
      <c r="AE581" s="159">
        <f t="shared" si="273"/>
        <v>0</v>
      </c>
      <c r="AF581" s="159">
        <f t="shared" si="274"/>
        <v>0</v>
      </c>
      <c r="AG581" s="159">
        <f t="shared" si="275"/>
        <v>0</v>
      </c>
      <c r="AH581" s="160">
        <f t="shared" si="276"/>
        <v>196.34300000000002</v>
      </c>
      <c r="AI581" s="135">
        <f t="shared" si="277"/>
        <v>0.45004405555583848</v>
      </c>
      <c r="AJ581" s="135">
        <f t="shared" si="278"/>
        <v>0.54995594444416152</v>
      </c>
      <c r="AK581" s="135">
        <f t="shared" si="279"/>
        <v>0</v>
      </c>
      <c r="AL581" s="135">
        <f t="shared" si="280"/>
        <v>0</v>
      </c>
      <c r="AM581" s="135">
        <f t="shared" si="281"/>
        <v>0</v>
      </c>
      <c r="AN581" s="135">
        <f t="shared" si="282"/>
        <v>0</v>
      </c>
      <c r="AO581" s="135">
        <f t="shared" si="283"/>
        <v>0</v>
      </c>
      <c r="AP581" s="159">
        <f>IFERROR(VLOOKUP(A581,人口!$A$2:$E$1748,5,0),0)</f>
        <v>13657</v>
      </c>
      <c r="AQ581" s="159">
        <f t="shared" si="258"/>
        <v>0</v>
      </c>
      <c r="AR581" s="159">
        <f t="shared" si="259"/>
        <v>0</v>
      </c>
      <c r="AS581" s="159">
        <f t="shared" si="260"/>
        <v>1</v>
      </c>
      <c r="AT581" s="159">
        <f t="shared" si="261"/>
        <v>0</v>
      </c>
      <c r="AU581" s="159">
        <f t="shared" si="262"/>
        <v>0</v>
      </c>
      <c r="AV581" s="159">
        <f t="shared" si="263"/>
        <v>0</v>
      </c>
      <c r="AW581" s="159">
        <f t="shared" si="264"/>
        <v>0</v>
      </c>
      <c r="AX581" s="159">
        <f t="shared" si="284"/>
        <v>0</v>
      </c>
      <c r="AY581" s="159" t="str">
        <f t="shared" si="285"/>
        <v>1万～3万人未満の市町村平均</v>
      </c>
      <c r="AZ581" s="159"/>
    </row>
    <row r="582" spans="1:52" x14ac:dyDescent="0.3">
      <c r="A582" t="str">
        <f t="shared" si="265"/>
        <v>11349</v>
      </c>
      <c r="B582" s="158" t="str">
        <f t="shared" si="266"/>
        <v>011349</v>
      </c>
      <c r="C582">
        <v>11</v>
      </c>
      <c r="D582" t="s">
        <v>38</v>
      </c>
      <c r="E582">
        <v>11349</v>
      </c>
      <c r="F582" t="s">
        <v>1774</v>
      </c>
      <c r="G582">
        <v>77.161000000000001</v>
      </c>
      <c r="H582">
        <v>42.914999999999999</v>
      </c>
      <c r="I582">
        <v>107.441</v>
      </c>
      <c r="J582">
        <v>59.329000000000001</v>
      </c>
      <c r="K582">
        <v>11.6</v>
      </c>
      <c r="L582">
        <v>20.41</v>
      </c>
      <c r="M582">
        <v>0.35799999999999998</v>
      </c>
      <c r="N582">
        <v>1.9890000000000001</v>
      </c>
      <c r="O582">
        <v>0</v>
      </c>
      <c r="P582">
        <v>0</v>
      </c>
      <c r="Q582">
        <v>0</v>
      </c>
      <c r="R582">
        <v>0</v>
      </c>
      <c r="S582">
        <v>0</v>
      </c>
      <c r="T582">
        <v>0</v>
      </c>
      <c r="U582">
        <v>0</v>
      </c>
      <c r="V582">
        <v>0.81899999999999995</v>
      </c>
      <c r="W582">
        <v>9.0730000000000004</v>
      </c>
      <c r="Y582" t="str">
        <f t="shared" si="267"/>
        <v>埼玉県</v>
      </c>
      <c r="Z582" t="str">
        <f t="shared" si="268"/>
        <v>埼玉県ときがわ町</v>
      </c>
      <c r="AA582" s="159">
        <f t="shared" si="269"/>
        <v>107.441</v>
      </c>
      <c r="AB582" s="159">
        <f t="shared" si="270"/>
        <v>59.329000000000001</v>
      </c>
      <c r="AC582" s="159">
        <f t="shared" si="271"/>
        <v>20.41</v>
      </c>
      <c r="AD582" s="159">
        <f t="shared" si="272"/>
        <v>1.9890000000000001</v>
      </c>
      <c r="AE582" s="159">
        <f t="shared" si="273"/>
        <v>0</v>
      </c>
      <c r="AF582" s="159">
        <f t="shared" si="274"/>
        <v>0</v>
      </c>
      <c r="AG582" s="159">
        <f t="shared" si="275"/>
        <v>0</v>
      </c>
      <c r="AH582" s="160">
        <f t="shared" si="276"/>
        <v>189.16900000000001</v>
      </c>
      <c r="AI582" s="135">
        <f t="shared" si="277"/>
        <v>0.56796303834137729</v>
      </c>
      <c r="AJ582" s="135">
        <f t="shared" si="278"/>
        <v>0.31362961161712544</v>
      </c>
      <c r="AK582" s="135">
        <f t="shared" si="279"/>
        <v>0.10789294228969862</v>
      </c>
      <c r="AL582" s="135">
        <f t="shared" si="280"/>
        <v>1.0514407751798656E-2</v>
      </c>
      <c r="AM582" s="135">
        <f t="shared" si="281"/>
        <v>0</v>
      </c>
      <c r="AN582" s="135">
        <f t="shared" si="282"/>
        <v>0</v>
      </c>
      <c r="AO582" s="135">
        <f t="shared" si="283"/>
        <v>0</v>
      </c>
      <c r="AP582" s="159">
        <f>IFERROR(VLOOKUP(A582,人口!$A$2:$E$1748,5,0),0)</f>
        <v>11069</v>
      </c>
      <c r="AQ582" s="159">
        <f t="shared" si="258"/>
        <v>0</v>
      </c>
      <c r="AR582" s="159">
        <f t="shared" si="259"/>
        <v>0</v>
      </c>
      <c r="AS582" s="159">
        <f t="shared" si="260"/>
        <v>1</v>
      </c>
      <c r="AT582" s="159">
        <f t="shared" si="261"/>
        <v>0</v>
      </c>
      <c r="AU582" s="159">
        <f t="shared" si="262"/>
        <v>0</v>
      </c>
      <c r="AV582" s="159">
        <f t="shared" si="263"/>
        <v>0</v>
      </c>
      <c r="AW582" s="159">
        <f t="shared" si="264"/>
        <v>0</v>
      </c>
      <c r="AX582" s="159">
        <f t="shared" si="284"/>
        <v>0</v>
      </c>
      <c r="AY582" s="159" t="str">
        <f t="shared" si="285"/>
        <v>1万～3万人未満の市町村平均</v>
      </c>
      <c r="AZ582" s="159"/>
    </row>
    <row r="583" spans="1:52" x14ac:dyDescent="0.3">
      <c r="A583" t="str">
        <f t="shared" si="265"/>
        <v>11361</v>
      </c>
      <c r="B583" s="158" t="str">
        <f t="shared" si="266"/>
        <v>011361</v>
      </c>
      <c r="C583">
        <v>11</v>
      </c>
      <c r="D583" t="s">
        <v>38</v>
      </c>
      <c r="E583">
        <v>11361</v>
      </c>
      <c r="F583" t="s">
        <v>1785</v>
      </c>
      <c r="G583">
        <v>44.43</v>
      </c>
      <c r="H583">
        <v>17.867999999999999</v>
      </c>
      <c r="I583">
        <v>60.634999999999998</v>
      </c>
      <c r="J583">
        <v>24.209</v>
      </c>
      <c r="K583">
        <v>10.1</v>
      </c>
      <c r="L583">
        <v>16.763999999999999</v>
      </c>
      <c r="M583">
        <v>0.19500000000000001</v>
      </c>
      <c r="N583">
        <v>1.048</v>
      </c>
      <c r="O583">
        <v>0</v>
      </c>
      <c r="P583">
        <v>0</v>
      </c>
      <c r="Q583">
        <v>0</v>
      </c>
      <c r="R583">
        <v>0</v>
      </c>
      <c r="S583">
        <v>0</v>
      </c>
      <c r="T583">
        <v>0</v>
      </c>
      <c r="U583">
        <v>0</v>
      </c>
      <c r="V583">
        <v>0.50800000000000001</v>
      </c>
      <c r="W583">
        <v>5.3239999999999998</v>
      </c>
      <c r="Y583" t="str">
        <f t="shared" si="267"/>
        <v>埼玉県</v>
      </c>
      <c r="Z583" t="str">
        <f t="shared" si="268"/>
        <v>埼玉県横瀬町</v>
      </c>
      <c r="AA583" s="159">
        <f t="shared" si="269"/>
        <v>60.634999999999998</v>
      </c>
      <c r="AB583" s="159">
        <f t="shared" si="270"/>
        <v>24.209</v>
      </c>
      <c r="AC583" s="159">
        <f t="shared" si="271"/>
        <v>16.763999999999999</v>
      </c>
      <c r="AD583" s="159">
        <f t="shared" si="272"/>
        <v>1.048</v>
      </c>
      <c r="AE583" s="159">
        <f t="shared" si="273"/>
        <v>0</v>
      </c>
      <c r="AF583" s="159">
        <f t="shared" si="274"/>
        <v>0</v>
      </c>
      <c r="AG583" s="159">
        <f t="shared" si="275"/>
        <v>0</v>
      </c>
      <c r="AH583" s="160">
        <f t="shared" si="276"/>
        <v>102.65599999999999</v>
      </c>
      <c r="AI583" s="135">
        <f t="shared" si="277"/>
        <v>0.59066201683291775</v>
      </c>
      <c r="AJ583" s="135">
        <f t="shared" si="278"/>
        <v>0.2358264495012469</v>
      </c>
      <c r="AK583" s="135">
        <f t="shared" si="279"/>
        <v>0.163302680798005</v>
      </c>
      <c r="AL583" s="135">
        <f t="shared" si="280"/>
        <v>1.0208852867830425E-2</v>
      </c>
      <c r="AM583" s="135">
        <f t="shared" si="281"/>
        <v>0</v>
      </c>
      <c r="AN583" s="135">
        <f t="shared" si="282"/>
        <v>0</v>
      </c>
      <c r="AO583" s="135">
        <f t="shared" si="283"/>
        <v>0</v>
      </c>
      <c r="AP583" s="159">
        <f>IFERROR(VLOOKUP(A583,人口!$A$2:$E$1748,5,0),0)</f>
        <v>8194</v>
      </c>
      <c r="AQ583" s="159">
        <f t="shared" si="258"/>
        <v>0</v>
      </c>
      <c r="AR583" s="159">
        <f t="shared" si="259"/>
        <v>1</v>
      </c>
      <c r="AS583" s="159">
        <f t="shared" si="260"/>
        <v>0</v>
      </c>
      <c r="AT583" s="159">
        <f t="shared" si="261"/>
        <v>0</v>
      </c>
      <c r="AU583" s="159">
        <f t="shared" si="262"/>
        <v>0</v>
      </c>
      <c r="AV583" s="159">
        <f t="shared" si="263"/>
        <v>0</v>
      </c>
      <c r="AW583" s="159">
        <f t="shared" si="264"/>
        <v>0</v>
      </c>
      <c r="AX583" s="159">
        <f t="shared" si="284"/>
        <v>0</v>
      </c>
      <c r="AY583" s="159" t="str">
        <f t="shared" si="285"/>
        <v>5千～1万人未満の市町村平均</v>
      </c>
      <c r="AZ583" s="159"/>
    </row>
    <row r="584" spans="1:52" x14ac:dyDescent="0.3">
      <c r="A584" t="str">
        <f t="shared" si="265"/>
        <v>11362</v>
      </c>
      <c r="B584" s="158" t="str">
        <f t="shared" si="266"/>
        <v>011362</v>
      </c>
      <c r="C584">
        <v>11</v>
      </c>
      <c r="D584" t="s">
        <v>38</v>
      </c>
      <c r="E584">
        <v>11362</v>
      </c>
      <c r="F584" t="s">
        <v>1792</v>
      </c>
      <c r="G584">
        <v>68.036000000000001</v>
      </c>
      <c r="H584">
        <v>23.774999999999999</v>
      </c>
      <c r="I584">
        <v>95.007000000000005</v>
      </c>
      <c r="J584">
        <v>32.936999999999998</v>
      </c>
      <c r="K584">
        <v>6.3</v>
      </c>
      <c r="L584">
        <v>10.356999999999999</v>
      </c>
      <c r="M584">
        <v>2.4E-2</v>
      </c>
      <c r="N584">
        <v>0.128</v>
      </c>
      <c r="O584">
        <v>0</v>
      </c>
      <c r="P584">
        <v>0</v>
      </c>
      <c r="Q584">
        <v>0</v>
      </c>
      <c r="R584">
        <v>0</v>
      </c>
      <c r="S584">
        <v>0</v>
      </c>
      <c r="T584">
        <v>0</v>
      </c>
      <c r="U584">
        <v>0</v>
      </c>
      <c r="V584">
        <v>0.78300000000000003</v>
      </c>
      <c r="W584">
        <v>7.6210000000000004</v>
      </c>
      <c r="Y584" t="str">
        <f t="shared" si="267"/>
        <v>埼玉県</v>
      </c>
      <c r="Z584" t="str">
        <f t="shared" si="268"/>
        <v>埼玉県皆野町</v>
      </c>
      <c r="AA584" s="159">
        <f t="shared" si="269"/>
        <v>95.007000000000005</v>
      </c>
      <c r="AB584" s="159">
        <f t="shared" si="270"/>
        <v>32.936999999999998</v>
      </c>
      <c r="AC584" s="159">
        <f t="shared" si="271"/>
        <v>10.356999999999999</v>
      </c>
      <c r="AD584" s="159">
        <f t="shared" si="272"/>
        <v>0.128</v>
      </c>
      <c r="AE584" s="159">
        <f t="shared" si="273"/>
        <v>0</v>
      </c>
      <c r="AF584" s="159">
        <f t="shared" si="274"/>
        <v>0</v>
      </c>
      <c r="AG584" s="159">
        <f t="shared" si="275"/>
        <v>0</v>
      </c>
      <c r="AH584" s="160">
        <f t="shared" si="276"/>
        <v>138.42899999999997</v>
      </c>
      <c r="AI584" s="135">
        <f t="shared" si="277"/>
        <v>0.68632295256051856</v>
      </c>
      <c r="AJ584" s="135">
        <f t="shared" si="278"/>
        <v>0.23793424788158554</v>
      </c>
      <c r="AK584" s="135">
        <f t="shared" si="279"/>
        <v>7.4818137817942776E-2</v>
      </c>
      <c r="AL584" s="135">
        <f t="shared" si="280"/>
        <v>9.2466173995333365E-4</v>
      </c>
      <c r="AM584" s="135">
        <f t="shared" si="281"/>
        <v>0</v>
      </c>
      <c r="AN584" s="135">
        <f t="shared" si="282"/>
        <v>0</v>
      </c>
      <c r="AO584" s="135">
        <f t="shared" si="283"/>
        <v>0</v>
      </c>
      <c r="AP584" s="159">
        <f>IFERROR(VLOOKUP(A584,人口!$A$2:$E$1748,5,0),0)</f>
        <v>9677</v>
      </c>
      <c r="AQ584" s="159">
        <f t="shared" si="258"/>
        <v>0</v>
      </c>
      <c r="AR584" s="159">
        <f t="shared" si="259"/>
        <v>1</v>
      </c>
      <c r="AS584" s="159">
        <f t="shared" si="260"/>
        <v>0</v>
      </c>
      <c r="AT584" s="159">
        <f t="shared" si="261"/>
        <v>0</v>
      </c>
      <c r="AU584" s="159">
        <f t="shared" si="262"/>
        <v>0</v>
      </c>
      <c r="AV584" s="159">
        <f t="shared" si="263"/>
        <v>0</v>
      </c>
      <c r="AW584" s="159">
        <f t="shared" si="264"/>
        <v>0</v>
      </c>
      <c r="AX584" s="159">
        <f t="shared" si="284"/>
        <v>0</v>
      </c>
      <c r="AY584" s="159" t="str">
        <f t="shared" si="285"/>
        <v>5千～1万人未満の市町村平均</v>
      </c>
      <c r="AZ584" s="159"/>
    </row>
    <row r="585" spans="1:52" x14ac:dyDescent="0.3">
      <c r="A585" t="str">
        <f t="shared" si="265"/>
        <v>11363</v>
      </c>
      <c r="B585" s="158" t="str">
        <f t="shared" si="266"/>
        <v>011363</v>
      </c>
      <c r="C585">
        <v>11</v>
      </c>
      <c r="D585" t="s">
        <v>38</v>
      </c>
      <c r="E585">
        <v>11363</v>
      </c>
      <c r="F585" t="s">
        <v>1801</v>
      </c>
      <c r="G585">
        <v>47.396000000000001</v>
      </c>
      <c r="H585">
        <v>26.483000000000001</v>
      </c>
      <c r="I585">
        <v>66.486000000000004</v>
      </c>
      <c r="J585">
        <v>36.89</v>
      </c>
      <c r="K585">
        <v>1.1000000000000001</v>
      </c>
      <c r="L585">
        <v>1.8660000000000001</v>
      </c>
      <c r="M585">
        <v>0</v>
      </c>
      <c r="N585">
        <v>0</v>
      </c>
      <c r="O585">
        <v>0</v>
      </c>
      <c r="P585">
        <v>0</v>
      </c>
      <c r="Q585">
        <v>0</v>
      </c>
      <c r="R585">
        <v>0</v>
      </c>
      <c r="S585">
        <v>0</v>
      </c>
      <c r="T585">
        <v>0</v>
      </c>
      <c r="U585">
        <v>0</v>
      </c>
      <c r="V585">
        <v>0.51700000000000002</v>
      </c>
      <c r="W585">
        <v>5.008</v>
      </c>
      <c r="Y585" t="str">
        <f t="shared" si="267"/>
        <v>埼玉県</v>
      </c>
      <c r="Z585" t="str">
        <f t="shared" si="268"/>
        <v>埼玉県長瀞町</v>
      </c>
      <c r="AA585" s="159">
        <f t="shared" si="269"/>
        <v>66.486000000000004</v>
      </c>
      <c r="AB585" s="159">
        <f t="shared" si="270"/>
        <v>36.89</v>
      </c>
      <c r="AC585" s="159">
        <f t="shared" si="271"/>
        <v>1.8660000000000001</v>
      </c>
      <c r="AD585" s="159">
        <f t="shared" si="272"/>
        <v>0</v>
      </c>
      <c r="AE585" s="159">
        <f t="shared" si="273"/>
        <v>0</v>
      </c>
      <c r="AF585" s="159">
        <f t="shared" si="274"/>
        <v>0</v>
      </c>
      <c r="AG585" s="159">
        <f t="shared" si="275"/>
        <v>0</v>
      </c>
      <c r="AH585" s="160">
        <f t="shared" si="276"/>
        <v>105.242</v>
      </c>
      <c r="AI585" s="135">
        <f t="shared" si="277"/>
        <v>0.63174398054008862</v>
      </c>
      <c r="AJ585" s="135">
        <f t="shared" si="278"/>
        <v>0.35052545561657894</v>
      </c>
      <c r="AK585" s="135">
        <f t="shared" si="279"/>
        <v>1.7730563843332509E-2</v>
      </c>
      <c r="AL585" s="135">
        <f t="shared" si="280"/>
        <v>0</v>
      </c>
      <c r="AM585" s="135">
        <f t="shared" si="281"/>
        <v>0</v>
      </c>
      <c r="AN585" s="135">
        <f t="shared" si="282"/>
        <v>0</v>
      </c>
      <c r="AO585" s="135">
        <f t="shared" si="283"/>
        <v>0</v>
      </c>
      <c r="AP585" s="159">
        <f>IFERROR(VLOOKUP(A585,人口!$A$2:$E$1748,5,0),0)</f>
        <v>7022</v>
      </c>
      <c r="AQ585" s="159">
        <f t="shared" si="258"/>
        <v>0</v>
      </c>
      <c r="AR585" s="159">
        <f t="shared" si="259"/>
        <v>1</v>
      </c>
      <c r="AS585" s="159">
        <f t="shared" si="260"/>
        <v>0</v>
      </c>
      <c r="AT585" s="159">
        <f t="shared" si="261"/>
        <v>0</v>
      </c>
      <c r="AU585" s="159">
        <f t="shared" si="262"/>
        <v>0</v>
      </c>
      <c r="AV585" s="159">
        <f t="shared" si="263"/>
        <v>0</v>
      </c>
      <c r="AW585" s="159">
        <f t="shared" si="264"/>
        <v>0</v>
      </c>
      <c r="AX585" s="159">
        <f t="shared" si="284"/>
        <v>0</v>
      </c>
      <c r="AY585" s="159" t="str">
        <f t="shared" si="285"/>
        <v>5千～1万人未満の市町村平均</v>
      </c>
      <c r="AZ585" s="159"/>
    </row>
    <row r="586" spans="1:52" x14ac:dyDescent="0.3">
      <c r="A586" t="str">
        <f t="shared" si="265"/>
        <v>11365</v>
      </c>
      <c r="B586" s="158" t="str">
        <f t="shared" si="266"/>
        <v>011365</v>
      </c>
      <c r="C586">
        <v>11</v>
      </c>
      <c r="D586" t="s">
        <v>38</v>
      </c>
      <c r="E586">
        <v>11365</v>
      </c>
      <c r="F586" t="s">
        <v>1810</v>
      </c>
      <c r="G586">
        <v>91.941000000000003</v>
      </c>
      <c r="H586">
        <v>62.558999999999997</v>
      </c>
      <c r="I586">
        <v>127.245</v>
      </c>
      <c r="J586">
        <v>86.058999999999997</v>
      </c>
      <c r="K586">
        <v>0</v>
      </c>
      <c r="L586">
        <v>0</v>
      </c>
      <c r="M586">
        <v>0.59499999999999997</v>
      </c>
      <c r="N586">
        <v>3.2</v>
      </c>
      <c r="O586">
        <v>0</v>
      </c>
      <c r="P586">
        <v>0</v>
      </c>
      <c r="Q586">
        <v>0</v>
      </c>
      <c r="R586">
        <v>0</v>
      </c>
      <c r="S586">
        <v>0</v>
      </c>
      <c r="T586">
        <v>0</v>
      </c>
      <c r="U586">
        <v>0</v>
      </c>
      <c r="V586">
        <v>1.0009999999999999</v>
      </c>
      <c r="W586">
        <v>9.952</v>
      </c>
      <c r="Y586" t="str">
        <f t="shared" si="267"/>
        <v>埼玉県</v>
      </c>
      <c r="Z586" t="str">
        <f t="shared" si="268"/>
        <v>埼玉県小鹿野町</v>
      </c>
      <c r="AA586" s="159">
        <f t="shared" si="269"/>
        <v>127.245</v>
      </c>
      <c r="AB586" s="159">
        <f t="shared" si="270"/>
        <v>86.058999999999997</v>
      </c>
      <c r="AC586" s="159">
        <f t="shared" si="271"/>
        <v>0</v>
      </c>
      <c r="AD586" s="159">
        <f t="shared" si="272"/>
        <v>3.2</v>
      </c>
      <c r="AE586" s="159">
        <f t="shared" si="273"/>
        <v>0</v>
      </c>
      <c r="AF586" s="159">
        <f t="shared" si="274"/>
        <v>0</v>
      </c>
      <c r="AG586" s="159">
        <f t="shared" si="275"/>
        <v>0</v>
      </c>
      <c r="AH586" s="160">
        <f t="shared" si="276"/>
        <v>216.50399999999999</v>
      </c>
      <c r="AI586" s="135">
        <f t="shared" si="277"/>
        <v>0.58772586187784059</v>
      </c>
      <c r="AJ586" s="135">
        <f t="shared" si="278"/>
        <v>0.39749381073790785</v>
      </c>
      <c r="AK586" s="135">
        <f t="shared" si="279"/>
        <v>0</v>
      </c>
      <c r="AL586" s="135">
        <f t="shared" si="280"/>
        <v>1.4780327384251562E-2</v>
      </c>
      <c r="AM586" s="135">
        <f t="shared" si="281"/>
        <v>0</v>
      </c>
      <c r="AN586" s="135">
        <f t="shared" si="282"/>
        <v>0</v>
      </c>
      <c r="AO586" s="135">
        <f t="shared" si="283"/>
        <v>0</v>
      </c>
      <c r="AP586" s="159">
        <f>IFERROR(VLOOKUP(A586,人口!$A$2:$E$1748,5,0),0)</f>
        <v>11459</v>
      </c>
      <c r="AQ586" s="159">
        <f t="shared" si="258"/>
        <v>0</v>
      </c>
      <c r="AR586" s="159">
        <f t="shared" si="259"/>
        <v>0</v>
      </c>
      <c r="AS586" s="159">
        <f t="shared" si="260"/>
        <v>1</v>
      </c>
      <c r="AT586" s="159">
        <f t="shared" si="261"/>
        <v>0</v>
      </c>
      <c r="AU586" s="159">
        <f t="shared" si="262"/>
        <v>0</v>
      </c>
      <c r="AV586" s="159">
        <f t="shared" si="263"/>
        <v>0</v>
      </c>
      <c r="AW586" s="159">
        <f t="shared" si="264"/>
        <v>0</v>
      </c>
      <c r="AX586" s="159">
        <f t="shared" si="284"/>
        <v>0</v>
      </c>
      <c r="AY586" s="159" t="str">
        <f t="shared" si="285"/>
        <v>1万～3万人未満の市町村平均</v>
      </c>
      <c r="AZ586" s="159"/>
    </row>
    <row r="587" spans="1:52" x14ac:dyDescent="0.3">
      <c r="A587" t="str">
        <f t="shared" si="265"/>
        <v>11369</v>
      </c>
      <c r="B587" s="158" t="str">
        <f t="shared" si="266"/>
        <v>011369</v>
      </c>
      <c r="C587">
        <v>11</v>
      </c>
      <c r="D587" t="s">
        <v>38</v>
      </c>
      <c r="E587">
        <v>11369</v>
      </c>
      <c r="F587" t="s">
        <v>1817</v>
      </c>
      <c r="G587">
        <v>23.518000000000001</v>
      </c>
      <c r="H587">
        <v>20.824999999999999</v>
      </c>
      <c r="I587">
        <v>32.786000000000001</v>
      </c>
      <c r="J587">
        <v>28.817</v>
      </c>
      <c r="K587">
        <v>6.4</v>
      </c>
      <c r="L587">
        <v>10.785</v>
      </c>
      <c r="M587">
        <v>1.6E-2</v>
      </c>
      <c r="N587">
        <v>8.8999999999999996E-2</v>
      </c>
      <c r="O587">
        <v>0</v>
      </c>
      <c r="P587">
        <v>0</v>
      </c>
      <c r="Q587">
        <v>0</v>
      </c>
      <c r="R587">
        <v>0</v>
      </c>
      <c r="S587">
        <v>0</v>
      </c>
      <c r="T587">
        <v>0</v>
      </c>
      <c r="U587">
        <v>0</v>
      </c>
      <c r="V587">
        <v>0.23499999999999999</v>
      </c>
      <c r="W587">
        <v>2.3029999999999999</v>
      </c>
      <c r="Y587" t="str">
        <f t="shared" si="267"/>
        <v>埼玉県</v>
      </c>
      <c r="Z587" t="str">
        <f t="shared" si="268"/>
        <v>埼玉県東秩父村</v>
      </c>
      <c r="AA587" s="159">
        <f t="shared" si="269"/>
        <v>32.786000000000001</v>
      </c>
      <c r="AB587" s="159">
        <f t="shared" si="270"/>
        <v>28.817</v>
      </c>
      <c r="AC587" s="159">
        <f t="shared" si="271"/>
        <v>10.785</v>
      </c>
      <c r="AD587" s="159">
        <f t="shared" si="272"/>
        <v>8.8999999999999996E-2</v>
      </c>
      <c r="AE587" s="159">
        <f t="shared" si="273"/>
        <v>0</v>
      </c>
      <c r="AF587" s="159">
        <f t="shared" si="274"/>
        <v>0</v>
      </c>
      <c r="AG587" s="159">
        <f t="shared" si="275"/>
        <v>0</v>
      </c>
      <c r="AH587" s="160">
        <f t="shared" si="276"/>
        <v>72.477000000000004</v>
      </c>
      <c r="AI587" s="135">
        <f t="shared" si="277"/>
        <v>0.45236419829739088</v>
      </c>
      <c r="AJ587" s="135">
        <f t="shared" si="278"/>
        <v>0.39760199787518796</v>
      </c>
      <c r="AK587" s="135">
        <f t="shared" si="279"/>
        <v>0.14880582805579701</v>
      </c>
      <c r="AL587" s="135">
        <f t="shared" si="280"/>
        <v>1.2279757716241013E-3</v>
      </c>
      <c r="AM587" s="135">
        <f t="shared" si="281"/>
        <v>0</v>
      </c>
      <c r="AN587" s="135">
        <f t="shared" si="282"/>
        <v>0</v>
      </c>
      <c r="AO587" s="135">
        <f t="shared" si="283"/>
        <v>0</v>
      </c>
      <c r="AP587" s="159">
        <f>IFERROR(VLOOKUP(A587,人口!$A$2:$E$1748,5,0),0)</f>
        <v>2753</v>
      </c>
      <c r="AQ587" s="159">
        <f t="shared" si="258"/>
        <v>1</v>
      </c>
      <c r="AR587" s="159">
        <f t="shared" si="259"/>
        <v>0</v>
      </c>
      <c r="AS587" s="159">
        <f t="shared" si="260"/>
        <v>0</v>
      </c>
      <c r="AT587" s="159">
        <f t="shared" si="261"/>
        <v>0</v>
      </c>
      <c r="AU587" s="159">
        <f t="shared" si="262"/>
        <v>0</v>
      </c>
      <c r="AV587" s="159">
        <f t="shared" si="263"/>
        <v>0</v>
      </c>
      <c r="AW587" s="159">
        <f t="shared" si="264"/>
        <v>0</v>
      </c>
      <c r="AX587" s="159">
        <f t="shared" si="284"/>
        <v>0</v>
      </c>
      <c r="AY587" s="159" t="str">
        <f t="shared" si="285"/>
        <v>5千人未満の市町村平均</v>
      </c>
      <c r="AZ587" s="159"/>
    </row>
    <row r="588" spans="1:52" x14ac:dyDescent="0.3">
      <c r="A588" t="str">
        <f t="shared" si="265"/>
        <v>11381</v>
      </c>
      <c r="B588" s="158" t="str">
        <f t="shared" si="266"/>
        <v>011381</v>
      </c>
      <c r="C588">
        <v>11</v>
      </c>
      <c r="D588" t="s">
        <v>38</v>
      </c>
      <c r="E588">
        <v>11381</v>
      </c>
      <c r="F588" t="s">
        <v>874</v>
      </c>
      <c r="G588">
        <v>85.298000000000002</v>
      </c>
      <c r="H588">
        <v>271.47500000000002</v>
      </c>
      <c r="I588">
        <v>110.774</v>
      </c>
      <c r="J588">
        <v>351.01499999999999</v>
      </c>
      <c r="K588">
        <v>3.4</v>
      </c>
      <c r="L588">
        <v>5.6079999999999997</v>
      </c>
      <c r="M588">
        <v>0</v>
      </c>
      <c r="N588">
        <v>0</v>
      </c>
      <c r="O588">
        <v>0</v>
      </c>
      <c r="P588">
        <v>0</v>
      </c>
      <c r="Q588">
        <v>0</v>
      </c>
      <c r="R588">
        <v>0</v>
      </c>
      <c r="S588">
        <v>0</v>
      </c>
      <c r="T588">
        <v>0</v>
      </c>
      <c r="U588">
        <v>0</v>
      </c>
      <c r="V588">
        <v>0.78700000000000003</v>
      </c>
      <c r="W588">
        <v>9.2989999999999995</v>
      </c>
      <c r="Y588" t="str">
        <f t="shared" si="267"/>
        <v>埼玉県</v>
      </c>
      <c r="Z588" t="str">
        <f t="shared" si="268"/>
        <v>埼玉県美里町</v>
      </c>
      <c r="AA588" s="159">
        <f t="shared" si="269"/>
        <v>110.774</v>
      </c>
      <c r="AB588" s="159">
        <f t="shared" si="270"/>
        <v>351.01499999999999</v>
      </c>
      <c r="AC588" s="159">
        <f t="shared" si="271"/>
        <v>5.6079999999999997</v>
      </c>
      <c r="AD588" s="159">
        <f t="shared" si="272"/>
        <v>0</v>
      </c>
      <c r="AE588" s="159">
        <f t="shared" si="273"/>
        <v>0</v>
      </c>
      <c r="AF588" s="159">
        <f t="shared" si="274"/>
        <v>0</v>
      </c>
      <c r="AG588" s="159">
        <f t="shared" si="275"/>
        <v>0</v>
      </c>
      <c r="AH588" s="160">
        <f t="shared" si="276"/>
        <v>467.39699999999999</v>
      </c>
      <c r="AI588" s="135">
        <f t="shared" si="277"/>
        <v>0.23700194909252734</v>
      </c>
      <c r="AJ588" s="135">
        <f t="shared" si="278"/>
        <v>0.75099968549220464</v>
      </c>
      <c r="AK588" s="135">
        <f t="shared" si="279"/>
        <v>1.1998365415267963E-2</v>
      </c>
      <c r="AL588" s="135">
        <f t="shared" si="280"/>
        <v>0</v>
      </c>
      <c r="AM588" s="135">
        <f t="shared" si="281"/>
        <v>0</v>
      </c>
      <c r="AN588" s="135">
        <f t="shared" si="282"/>
        <v>0</v>
      </c>
      <c r="AO588" s="135">
        <f t="shared" si="283"/>
        <v>0</v>
      </c>
      <c r="AP588" s="159">
        <f>IFERROR(VLOOKUP(A588,人口!$A$2:$E$1748,5,0),0)</f>
        <v>11205</v>
      </c>
      <c r="AQ588" s="159">
        <f t="shared" si="258"/>
        <v>0</v>
      </c>
      <c r="AR588" s="159">
        <f t="shared" si="259"/>
        <v>0</v>
      </c>
      <c r="AS588" s="159">
        <f t="shared" si="260"/>
        <v>1</v>
      </c>
      <c r="AT588" s="159">
        <f t="shared" si="261"/>
        <v>0</v>
      </c>
      <c r="AU588" s="159">
        <f t="shared" si="262"/>
        <v>0</v>
      </c>
      <c r="AV588" s="159">
        <f t="shared" si="263"/>
        <v>0</v>
      </c>
      <c r="AW588" s="159">
        <f t="shared" si="264"/>
        <v>0</v>
      </c>
      <c r="AX588" s="159">
        <f t="shared" si="284"/>
        <v>0</v>
      </c>
      <c r="AY588" s="159" t="str">
        <f t="shared" si="285"/>
        <v>1万～3万人未満の市町村平均</v>
      </c>
      <c r="AZ588" s="159"/>
    </row>
    <row r="589" spans="1:52" x14ac:dyDescent="0.3">
      <c r="A589" t="str">
        <f t="shared" si="265"/>
        <v>11383</v>
      </c>
      <c r="B589" s="158" t="str">
        <f t="shared" si="266"/>
        <v>011383</v>
      </c>
      <c r="C589">
        <v>11</v>
      </c>
      <c r="D589" t="s">
        <v>38</v>
      </c>
      <c r="E589">
        <v>11383</v>
      </c>
      <c r="F589" t="s">
        <v>1829</v>
      </c>
      <c r="G589">
        <v>97.751999999999995</v>
      </c>
      <c r="H589">
        <v>156.14699999999999</v>
      </c>
      <c r="I589">
        <v>139.60599999999999</v>
      </c>
      <c r="J589">
        <v>221.559</v>
      </c>
      <c r="K589">
        <v>0</v>
      </c>
      <c r="L589">
        <v>0</v>
      </c>
      <c r="M589">
        <v>0.107</v>
      </c>
      <c r="N589">
        <v>0.58599999999999997</v>
      </c>
      <c r="O589">
        <v>0</v>
      </c>
      <c r="P589">
        <v>0</v>
      </c>
      <c r="Q589">
        <v>0</v>
      </c>
      <c r="R589">
        <v>0</v>
      </c>
      <c r="S589">
        <v>0</v>
      </c>
      <c r="T589">
        <v>0</v>
      </c>
      <c r="U589">
        <v>0</v>
      </c>
      <c r="V589">
        <v>0.94599999999999995</v>
      </c>
      <c r="W589">
        <v>12.704000000000001</v>
      </c>
      <c r="Y589" t="str">
        <f t="shared" si="267"/>
        <v>埼玉県</v>
      </c>
      <c r="Z589" t="str">
        <f t="shared" si="268"/>
        <v>埼玉県神川町</v>
      </c>
      <c r="AA589" s="159">
        <f t="shared" si="269"/>
        <v>139.60599999999999</v>
      </c>
      <c r="AB589" s="159">
        <f t="shared" si="270"/>
        <v>221.559</v>
      </c>
      <c r="AC589" s="159">
        <f t="shared" si="271"/>
        <v>0</v>
      </c>
      <c r="AD589" s="159">
        <f t="shared" si="272"/>
        <v>0.58599999999999997</v>
      </c>
      <c r="AE589" s="159">
        <f t="shared" si="273"/>
        <v>0</v>
      </c>
      <c r="AF589" s="159">
        <f t="shared" si="274"/>
        <v>0</v>
      </c>
      <c r="AG589" s="159">
        <f t="shared" si="275"/>
        <v>0</v>
      </c>
      <c r="AH589" s="160">
        <f t="shared" si="276"/>
        <v>361.75099999999998</v>
      </c>
      <c r="AI589" s="135">
        <f t="shared" si="277"/>
        <v>0.38591738516272245</v>
      </c>
      <c r="AJ589" s="135">
        <f t="shared" si="278"/>
        <v>0.6124627160671291</v>
      </c>
      <c r="AK589" s="135">
        <f t="shared" si="279"/>
        <v>0</v>
      </c>
      <c r="AL589" s="135">
        <f t="shared" si="280"/>
        <v>1.6198987701485277E-3</v>
      </c>
      <c r="AM589" s="135">
        <f t="shared" si="281"/>
        <v>0</v>
      </c>
      <c r="AN589" s="135">
        <f t="shared" si="282"/>
        <v>0</v>
      </c>
      <c r="AO589" s="135">
        <f t="shared" si="283"/>
        <v>0</v>
      </c>
      <c r="AP589" s="159">
        <f>IFERROR(VLOOKUP(A589,人口!$A$2:$E$1748,5,0),0)</f>
        <v>13507</v>
      </c>
      <c r="AQ589" s="159">
        <f t="shared" si="258"/>
        <v>0</v>
      </c>
      <c r="AR589" s="159">
        <f t="shared" si="259"/>
        <v>0</v>
      </c>
      <c r="AS589" s="159">
        <f t="shared" si="260"/>
        <v>1</v>
      </c>
      <c r="AT589" s="159">
        <f t="shared" si="261"/>
        <v>0</v>
      </c>
      <c r="AU589" s="159">
        <f t="shared" si="262"/>
        <v>0</v>
      </c>
      <c r="AV589" s="159">
        <f t="shared" si="263"/>
        <v>0</v>
      </c>
      <c r="AW589" s="159">
        <f t="shared" si="264"/>
        <v>0</v>
      </c>
      <c r="AX589" s="159">
        <f t="shared" si="284"/>
        <v>0</v>
      </c>
      <c r="AY589" s="159" t="str">
        <f t="shared" si="285"/>
        <v>1万～3万人未満の市町村平均</v>
      </c>
      <c r="AZ589" s="159"/>
    </row>
    <row r="590" spans="1:52" x14ac:dyDescent="0.3">
      <c r="A590" t="str">
        <f t="shared" si="265"/>
        <v>11385</v>
      </c>
      <c r="B590" s="158" t="str">
        <f t="shared" si="266"/>
        <v>011385</v>
      </c>
      <c r="C590">
        <v>11</v>
      </c>
      <c r="D590" t="s">
        <v>38</v>
      </c>
      <c r="E590">
        <v>11385</v>
      </c>
      <c r="F590" t="s">
        <v>1836</v>
      </c>
      <c r="G590">
        <v>140.303</v>
      </c>
      <c r="H590">
        <v>157.76499999999999</v>
      </c>
      <c r="I590">
        <v>200.64</v>
      </c>
      <c r="J590">
        <v>223.852</v>
      </c>
      <c r="K590">
        <v>0</v>
      </c>
      <c r="L590">
        <v>0</v>
      </c>
      <c r="M590">
        <v>0</v>
      </c>
      <c r="N590">
        <v>0</v>
      </c>
      <c r="O590">
        <v>0</v>
      </c>
      <c r="P590">
        <v>0</v>
      </c>
      <c r="Q590">
        <v>0</v>
      </c>
      <c r="R590">
        <v>0</v>
      </c>
      <c r="S590">
        <v>0</v>
      </c>
      <c r="T590">
        <v>0</v>
      </c>
      <c r="U590">
        <v>0</v>
      </c>
      <c r="V590">
        <v>1.452</v>
      </c>
      <c r="W590">
        <v>17.361999999999998</v>
      </c>
      <c r="Y590" t="str">
        <f t="shared" si="267"/>
        <v>埼玉県</v>
      </c>
      <c r="Z590" t="str">
        <f t="shared" si="268"/>
        <v>埼玉県上里町</v>
      </c>
      <c r="AA590" s="159">
        <f t="shared" si="269"/>
        <v>200.64</v>
      </c>
      <c r="AB590" s="159">
        <f t="shared" si="270"/>
        <v>223.852</v>
      </c>
      <c r="AC590" s="159">
        <f t="shared" si="271"/>
        <v>0</v>
      </c>
      <c r="AD590" s="159">
        <f t="shared" si="272"/>
        <v>0</v>
      </c>
      <c r="AE590" s="159">
        <f t="shared" si="273"/>
        <v>0</v>
      </c>
      <c r="AF590" s="159">
        <f t="shared" si="274"/>
        <v>0</v>
      </c>
      <c r="AG590" s="159">
        <f t="shared" si="275"/>
        <v>0</v>
      </c>
      <c r="AH590" s="160">
        <f t="shared" si="276"/>
        <v>424.49199999999996</v>
      </c>
      <c r="AI590" s="135">
        <f t="shared" si="277"/>
        <v>0.47265908427013936</v>
      </c>
      <c r="AJ590" s="135">
        <f t="shared" si="278"/>
        <v>0.52734091572986064</v>
      </c>
      <c r="AK590" s="135">
        <f t="shared" si="279"/>
        <v>0</v>
      </c>
      <c r="AL590" s="135">
        <f t="shared" si="280"/>
        <v>0</v>
      </c>
      <c r="AM590" s="135">
        <f t="shared" si="281"/>
        <v>0</v>
      </c>
      <c r="AN590" s="135">
        <f t="shared" si="282"/>
        <v>0</v>
      </c>
      <c r="AO590" s="135">
        <f t="shared" si="283"/>
        <v>0</v>
      </c>
      <c r="AP590" s="159">
        <f>IFERROR(VLOOKUP(A590,人口!$A$2:$E$1748,5,0),0)</f>
        <v>30988</v>
      </c>
      <c r="AQ590" s="159">
        <f t="shared" si="258"/>
        <v>0</v>
      </c>
      <c r="AR590" s="159">
        <f t="shared" si="259"/>
        <v>0</v>
      </c>
      <c r="AS590" s="159">
        <f t="shared" si="260"/>
        <v>0</v>
      </c>
      <c r="AT590" s="159">
        <f t="shared" si="261"/>
        <v>1</v>
      </c>
      <c r="AU590" s="159">
        <f t="shared" si="262"/>
        <v>0</v>
      </c>
      <c r="AV590" s="159">
        <f t="shared" si="263"/>
        <v>0</v>
      </c>
      <c r="AW590" s="159">
        <f t="shared" si="264"/>
        <v>0</v>
      </c>
      <c r="AX590" s="159">
        <f t="shared" si="284"/>
        <v>0</v>
      </c>
      <c r="AY590" s="159" t="str">
        <f t="shared" si="285"/>
        <v>3万～10万人未満の市町村平均</v>
      </c>
      <c r="AZ590" s="159"/>
    </row>
    <row r="591" spans="1:52" x14ac:dyDescent="0.3">
      <c r="A591" t="str">
        <f t="shared" si="265"/>
        <v>11408</v>
      </c>
      <c r="B591" s="158" t="str">
        <f t="shared" si="266"/>
        <v>011408</v>
      </c>
      <c r="C591">
        <v>11</v>
      </c>
      <c r="D591" t="s">
        <v>38</v>
      </c>
      <c r="E591">
        <v>11408</v>
      </c>
      <c r="F591" t="s">
        <v>1842</v>
      </c>
      <c r="G591">
        <v>196.54</v>
      </c>
      <c r="H591">
        <v>258.49200000000002</v>
      </c>
      <c r="I591">
        <v>278.12599999999998</v>
      </c>
      <c r="J591">
        <v>363.048</v>
      </c>
      <c r="K591">
        <v>1.9</v>
      </c>
      <c r="L591">
        <v>3.274</v>
      </c>
      <c r="M591">
        <v>0</v>
      </c>
      <c r="N591">
        <v>0</v>
      </c>
      <c r="O591">
        <v>1.4890000000000001</v>
      </c>
      <c r="P591">
        <v>0</v>
      </c>
      <c r="Q591">
        <v>0</v>
      </c>
      <c r="R591">
        <v>0</v>
      </c>
      <c r="S591">
        <v>0</v>
      </c>
      <c r="T591">
        <v>0</v>
      </c>
      <c r="U591">
        <v>0</v>
      </c>
      <c r="V591">
        <v>2.0099999999999998</v>
      </c>
      <c r="W591">
        <v>20.83</v>
      </c>
      <c r="Y591" t="str">
        <f t="shared" si="267"/>
        <v>埼玉県</v>
      </c>
      <c r="Z591" t="str">
        <f t="shared" si="268"/>
        <v>埼玉県寄居町</v>
      </c>
      <c r="AA591" s="159">
        <f t="shared" si="269"/>
        <v>278.12599999999998</v>
      </c>
      <c r="AB591" s="159">
        <f t="shared" si="270"/>
        <v>363.048</v>
      </c>
      <c r="AC591" s="159">
        <f t="shared" si="271"/>
        <v>3.274</v>
      </c>
      <c r="AD591" s="159">
        <f t="shared" si="272"/>
        <v>0</v>
      </c>
      <c r="AE591" s="159">
        <f t="shared" si="273"/>
        <v>0</v>
      </c>
      <c r="AF591" s="159">
        <f t="shared" si="274"/>
        <v>0</v>
      </c>
      <c r="AG591" s="159">
        <f t="shared" si="275"/>
        <v>0</v>
      </c>
      <c r="AH591" s="160">
        <f t="shared" si="276"/>
        <v>644.44799999999998</v>
      </c>
      <c r="AI591" s="135">
        <f t="shared" si="277"/>
        <v>0.4315724464968469</v>
      </c>
      <c r="AJ591" s="135">
        <f t="shared" si="278"/>
        <v>0.56334723670490094</v>
      </c>
      <c r="AK591" s="135">
        <f t="shared" si="279"/>
        <v>5.0803167982521481E-3</v>
      </c>
      <c r="AL591" s="135">
        <f t="shared" si="280"/>
        <v>0</v>
      </c>
      <c r="AM591" s="135">
        <f t="shared" si="281"/>
        <v>0</v>
      </c>
      <c r="AN591" s="135">
        <f t="shared" si="282"/>
        <v>0</v>
      </c>
      <c r="AO591" s="135">
        <f t="shared" si="283"/>
        <v>0</v>
      </c>
      <c r="AP591" s="159">
        <f>IFERROR(VLOOKUP(A591,人口!$A$2:$E$1748,5,0),0)</f>
        <v>33342</v>
      </c>
      <c r="AQ591" s="159">
        <f t="shared" si="258"/>
        <v>0</v>
      </c>
      <c r="AR591" s="159">
        <f t="shared" si="259"/>
        <v>0</v>
      </c>
      <c r="AS591" s="159">
        <f t="shared" si="260"/>
        <v>0</v>
      </c>
      <c r="AT591" s="159">
        <f t="shared" si="261"/>
        <v>1</v>
      </c>
      <c r="AU591" s="159">
        <f t="shared" si="262"/>
        <v>0</v>
      </c>
      <c r="AV591" s="159">
        <f t="shared" si="263"/>
        <v>0</v>
      </c>
      <c r="AW591" s="159">
        <f t="shared" si="264"/>
        <v>0</v>
      </c>
      <c r="AX591" s="159">
        <f t="shared" si="284"/>
        <v>0</v>
      </c>
      <c r="AY591" s="159" t="str">
        <f t="shared" si="285"/>
        <v>3万～10万人未満の市町村平均</v>
      </c>
      <c r="AZ591" s="159"/>
    </row>
    <row r="592" spans="1:52" x14ac:dyDescent="0.3">
      <c r="A592" t="str">
        <f t="shared" si="265"/>
        <v>11442</v>
      </c>
      <c r="B592" s="158" t="str">
        <f t="shared" si="266"/>
        <v>011442</v>
      </c>
      <c r="C592">
        <v>11</v>
      </c>
      <c r="D592" t="s">
        <v>38</v>
      </c>
      <c r="E592">
        <v>11442</v>
      </c>
      <c r="F592" t="s">
        <v>1848</v>
      </c>
      <c r="G592">
        <v>106.995</v>
      </c>
      <c r="H592">
        <v>17.690999999999999</v>
      </c>
      <c r="I592">
        <v>149.14099999999999</v>
      </c>
      <c r="J592">
        <v>24.4</v>
      </c>
      <c r="K592">
        <v>0</v>
      </c>
      <c r="L592">
        <v>0</v>
      </c>
      <c r="M592">
        <v>0</v>
      </c>
      <c r="N592">
        <v>0</v>
      </c>
      <c r="O592">
        <v>0</v>
      </c>
      <c r="P592">
        <v>0</v>
      </c>
      <c r="Q592">
        <v>0</v>
      </c>
      <c r="R592">
        <v>0.36099999999999999</v>
      </c>
      <c r="S592">
        <v>0</v>
      </c>
      <c r="T592">
        <v>0</v>
      </c>
      <c r="U592">
        <v>2.2149999999999999</v>
      </c>
      <c r="V592">
        <v>1.2390000000000001</v>
      </c>
      <c r="W592">
        <v>16.399999999999999</v>
      </c>
      <c r="Y592" t="str">
        <f t="shared" si="267"/>
        <v>埼玉県</v>
      </c>
      <c r="Z592" t="str">
        <f t="shared" si="268"/>
        <v>埼玉県宮代町</v>
      </c>
      <c r="AA592" s="159">
        <f t="shared" si="269"/>
        <v>149.14099999999999</v>
      </c>
      <c r="AB592" s="159">
        <f t="shared" si="270"/>
        <v>24.4</v>
      </c>
      <c r="AC592" s="159">
        <f t="shared" si="271"/>
        <v>0</v>
      </c>
      <c r="AD592" s="159">
        <f t="shared" si="272"/>
        <v>0</v>
      </c>
      <c r="AE592" s="159">
        <f t="shared" si="273"/>
        <v>0</v>
      </c>
      <c r="AF592" s="159">
        <f t="shared" si="274"/>
        <v>0</v>
      </c>
      <c r="AG592" s="159">
        <f t="shared" si="275"/>
        <v>2.2149999999999999</v>
      </c>
      <c r="AH592" s="160">
        <f t="shared" si="276"/>
        <v>175.756</v>
      </c>
      <c r="AI592" s="135">
        <f t="shared" si="277"/>
        <v>0.84856846992421309</v>
      </c>
      <c r="AJ592" s="135">
        <f t="shared" si="278"/>
        <v>0.13882883087917339</v>
      </c>
      <c r="AK592" s="135">
        <f t="shared" si="279"/>
        <v>0</v>
      </c>
      <c r="AL592" s="135">
        <f t="shared" si="280"/>
        <v>0</v>
      </c>
      <c r="AM592" s="135">
        <f t="shared" si="281"/>
        <v>0</v>
      </c>
      <c r="AN592" s="135">
        <f t="shared" si="282"/>
        <v>0</v>
      </c>
      <c r="AO592" s="135">
        <f t="shared" si="283"/>
        <v>1.2602699196613486E-2</v>
      </c>
      <c r="AP592" s="159">
        <f>IFERROR(VLOOKUP(A592,人口!$A$2:$E$1748,5,0),0)</f>
        <v>34001</v>
      </c>
      <c r="AQ592" s="159">
        <f t="shared" si="258"/>
        <v>0</v>
      </c>
      <c r="AR592" s="159">
        <f t="shared" si="259"/>
        <v>0</v>
      </c>
      <c r="AS592" s="159">
        <f t="shared" si="260"/>
        <v>0</v>
      </c>
      <c r="AT592" s="159">
        <f t="shared" si="261"/>
        <v>1</v>
      </c>
      <c r="AU592" s="159">
        <f t="shared" si="262"/>
        <v>0</v>
      </c>
      <c r="AV592" s="159">
        <f t="shared" si="263"/>
        <v>0</v>
      </c>
      <c r="AW592" s="159">
        <f t="shared" si="264"/>
        <v>0</v>
      </c>
      <c r="AX592" s="159">
        <f t="shared" si="284"/>
        <v>0</v>
      </c>
      <c r="AY592" s="159" t="str">
        <f t="shared" si="285"/>
        <v>3万～10万人未満の市町村平均</v>
      </c>
      <c r="AZ592" s="159"/>
    </row>
    <row r="593" spans="1:52" x14ac:dyDescent="0.3">
      <c r="A593" t="str">
        <f t="shared" si="265"/>
        <v>11464</v>
      </c>
      <c r="B593" s="158" t="str">
        <f t="shared" si="266"/>
        <v>011464</v>
      </c>
      <c r="C593">
        <v>11</v>
      </c>
      <c r="D593" t="s">
        <v>38</v>
      </c>
      <c r="E593">
        <v>11464</v>
      </c>
      <c r="F593" t="s">
        <v>1852</v>
      </c>
      <c r="G593">
        <v>160.84800000000001</v>
      </c>
      <c r="H593">
        <v>31.251000000000001</v>
      </c>
      <c r="I593">
        <v>224.512</v>
      </c>
      <c r="J593">
        <v>43.222999999999999</v>
      </c>
      <c r="K593">
        <v>0</v>
      </c>
      <c r="L593">
        <v>0</v>
      </c>
      <c r="M593">
        <v>0</v>
      </c>
      <c r="N593">
        <v>0</v>
      </c>
      <c r="O593">
        <v>0</v>
      </c>
      <c r="P593">
        <v>0</v>
      </c>
      <c r="Q593">
        <v>0</v>
      </c>
      <c r="R593">
        <v>0.251</v>
      </c>
      <c r="S593">
        <v>0</v>
      </c>
      <c r="T593">
        <v>0</v>
      </c>
      <c r="U593">
        <v>1.536</v>
      </c>
      <c r="V593">
        <v>1.748</v>
      </c>
      <c r="W593">
        <v>24.183</v>
      </c>
      <c r="Y593" t="str">
        <f t="shared" si="267"/>
        <v>埼玉県</v>
      </c>
      <c r="Z593" t="str">
        <f t="shared" si="268"/>
        <v>埼玉県杉戸町</v>
      </c>
      <c r="AA593" s="159">
        <f t="shared" si="269"/>
        <v>224.512</v>
      </c>
      <c r="AB593" s="159">
        <f t="shared" si="270"/>
        <v>43.222999999999999</v>
      </c>
      <c r="AC593" s="159">
        <f t="shared" si="271"/>
        <v>0</v>
      </c>
      <c r="AD593" s="159">
        <f t="shared" si="272"/>
        <v>0</v>
      </c>
      <c r="AE593" s="159">
        <f t="shared" si="273"/>
        <v>0</v>
      </c>
      <c r="AF593" s="159">
        <f t="shared" si="274"/>
        <v>0</v>
      </c>
      <c r="AG593" s="159">
        <f t="shared" si="275"/>
        <v>1.536</v>
      </c>
      <c r="AH593" s="160">
        <f t="shared" si="276"/>
        <v>269.27100000000002</v>
      </c>
      <c r="AI593" s="135">
        <f t="shared" si="277"/>
        <v>0.83377712416116101</v>
      </c>
      <c r="AJ593" s="135">
        <f t="shared" si="278"/>
        <v>0.16051858536567248</v>
      </c>
      <c r="AK593" s="135">
        <f t="shared" si="279"/>
        <v>0</v>
      </c>
      <c r="AL593" s="135">
        <f t="shared" si="280"/>
        <v>0</v>
      </c>
      <c r="AM593" s="135">
        <f t="shared" si="281"/>
        <v>0</v>
      </c>
      <c r="AN593" s="135">
        <f t="shared" si="282"/>
        <v>0</v>
      </c>
      <c r="AO593" s="135">
        <f t="shared" si="283"/>
        <v>5.7042904731664382E-3</v>
      </c>
      <c r="AP593" s="159">
        <f>IFERROR(VLOOKUP(A593,人口!$A$2:$E$1748,5,0),0)</f>
        <v>44777</v>
      </c>
      <c r="AQ593" s="159">
        <f t="shared" si="258"/>
        <v>0</v>
      </c>
      <c r="AR593" s="159">
        <f t="shared" si="259"/>
        <v>0</v>
      </c>
      <c r="AS593" s="159">
        <f t="shared" si="260"/>
        <v>0</v>
      </c>
      <c r="AT593" s="159">
        <f t="shared" si="261"/>
        <v>1</v>
      </c>
      <c r="AU593" s="159">
        <f t="shared" si="262"/>
        <v>0</v>
      </c>
      <c r="AV593" s="159">
        <f t="shared" si="263"/>
        <v>0</v>
      </c>
      <c r="AW593" s="159">
        <f t="shared" si="264"/>
        <v>0</v>
      </c>
      <c r="AX593" s="159">
        <f t="shared" si="284"/>
        <v>0</v>
      </c>
      <c r="AY593" s="159" t="str">
        <f t="shared" si="285"/>
        <v>3万～10万人未満の市町村平均</v>
      </c>
      <c r="AZ593" s="159"/>
    </row>
    <row r="594" spans="1:52" x14ac:dyDescent="0.3">
      <c r="A594" t="str">
        <f t="shared" si="265"/>
        <v>11465</v>
      </c>
      <c r="B594" s="158" t="str">
        <f t="shared" si="266"/>
        <v>011465</v>
      </c>
      <c r="C594">
        <v>11</v>
      </c>
      <c r="D594" t="s">
        <v>38</v>
      </c>
      <c r="E594">
        <v>11465</v>
      </c>
      <c r="F594" t="s">
        <v>1856</v>
      </c>
      <c r="G594">
        <v>99.436999999999998</v>
      </c>
      <c r="H594">
        <v>16.303999999999998</v>
      </c>
      <c r="I594">
        <v>137.67099999999999</v>
      </c>
      <c r="J594">
        <v>22.356000000000002</v>
      </c>
      <c r="K594">
        <v>0</v>
      </c>
      <c r="L594">
        <v>0</v>
      </c>
      <c r="M594">
        <v>0</v>
      </c>
      <c r="N594">
        <v>0</v>
      </c>
      <c r="O594">
        <v>0</v>
      </c>
      <c r="P594">
        <v>0</v>
      </c>
      <c r="Q594">
        <v>0</v>
      </c>
      <c r="R594">
        <v>2.9000000000000001E-2</v>
      </c>
      <c r="S594">
        <v>0</v>
      </c>
      <c r="T594">
        <v>0</v>
      </c>
      <c r="U594">
        <v>0.17899999999999999</v>
      </c>
      <c r="V594">
        <v>1.2290000000000001</v>
      </c>
      <c r="W594">
        <v>14.205</v>
      </c>
      <c r="Y594" t="str">
        <f t="shared" si="267"/>
        <v>埼玉県</v>
      </c>
      <c r="Z594" t="str">
        <f t="shared" si="268"/>
        <v>埼玉県松伏町</v>
      </c>
      <c r="AA594" s="159">
        <f t="shared" si="269"/>
        <v>137.67099999999999</v>
      </c>
      <c r="AB594" s="159">
        <f t="shared" si="270"/>
        <v>22.356000000000002</v>
      </c>
      <c r="AC594" s="159">
        <f t="shared" si="271"/>
        <v>0</v>
      </c>
      <c r="AD594" s="159">
        <f t="shared" si="272"/>
        <v>0</v>
      </c>
      <c r="AE594" s="159">
        <f t="shared" si="273"/>
        <v>0</v>
      </c>
      <c r="AF594" s="159">
        <f t="shared" si="274"/>
        <v>0</v>
      </c>
      <c r="AG594" s="159">
        <f t="shared" si="275"/>
        <v>0.17899999999999999</v>
      </c>
      <c r="AH594" s="160">
        <f t="shared" si="276"/>
        <v>160.20599999999999</v>
      </c>
      <c r="AI594" s="135">
        <f t="shared" si="277"/>
        <v>0.85933735315780935</v>
      </c>
      <c r="AJ594" s="135">
        <f t="shared" si="278"/>
        <v>0.13954533538069738</v>
      </c>
      <c r="AK594" s="135">
        <f t="shared" si="279"/>
        <v>0</v>
      </c>
      <c r="AL594" s="135">
        <f t="shared" si="280"/>
        <v>0</v>
      </c>
      <c r="AM594" s="135">
        <f t="shared" si="281"/>
        <v>0</v>
      </c>
      <c r="AN594" s="135">
        <f t="shared" si="282"/>
        <v>0</v>
      </c>
      <c r="AO594" s="135">
        <f t="shared" si="283"/>
        <v>1.1173114614933274E-3</v>
      </c>
      <c r="AP594" s="159">
        <f>IFERROR(VLOOKUP(A594,人口!$A$2:$E$1748,5,0),0)</f>
        <v>29165</v>
      </c>
      <c r="AQ594" s="159">
        <f t="shared" si="258"/>
        <v>0</v>
      </c>
      <c r="AR594" s="159">
        <f t="shared" si="259"/>
        <v>0</v>
      </c>
      <c r="AS594" s="159">
        <f t="shared" si="260"/>
        <v>1</v>
      </c>
      <c r="AT594" s="159">
        <f t="shared" si="261"/>
        <v>0</v>
      </c>
      <c r="AU594" s="159">
        <f t="shared" si="262"/>
        <v>0</v>
      </c>
      <c r="AV594" s="159">
        <f t="shared" si="263"/>
        <v>0</v>
      </c>
      <c r="AW594" s="159">
        <f t="shared" si="264"/>
        <v>0</v>
      </c>
      <c r="AX594" s="159">
        <f t="shared" si="284"/>
        <v>0</v>
      </c>
      <c r="AY594" s="159" t="str">
        <f t="shared" si="285"/>
        <v>1万～3万人未満の市町村平均</v>
      </c>
      <c r="AZ594" s="159"/>
    </row>
    <row r="595" spans="1:52" x14ac:dyDescent="0.3">
      <c r="A595" t="str">
        <f t="shared" si="265"/>
        <v>099</v>
      </c>
      <c r="B595" s="158" t="str">
        <f t="shared" si="266"/>
        <v>099</v>
      </c>
      <c r="C595">
        <v>12</v>
      </c>
      <c r="D595" t="s">
        <v>39</v>
      </c>
      <c r="E595">
        <v>99</v>
      </c>
      <c r="Y595" t="str">
        <f t="shared" si="267"/>
        <v>千葉県</v>
      </c>
      <c r="Z595" t="str">
        <f t="shared" si="268"/>
        <v>千葉県</v>
      </c>
      <c r="AA595" s="159">
        <f t="shared" si="269"/>
        <v>0</v>
      </c>
      <c r="AB595" s="159">
        <f t="shared" si="270"/>
        <v>0</v>
      </c>
      <c r="AC595" s="159">
        <f t="shared" si="271"/>
        <v>0</v>
      </c>
      <c r="AD595" s="159">
        <f t="shared" si="272"/>
        <v>0</v>
      </c>
      <c r="AE595" s="159">
        <f t="shared" si="273"/>
        <v>0</v>
      </c>
      <c r="AF595" s="159">
        <f t="shared" si="274"/>
        <v>0</v>
      </c>
      <c r="AG595" s="159">
        <f t="shared" si="275"/>
        <v>0</v>
      </c>
      <c r="AH595" s="160">
        <f t="shared" si="276"/>
        <v>0</v>
      </c>
      <c r="AI595" s="135" t="str">
        <f t="shared" si="277"/>
        <v/>
      </c>
      <c r="AJ595" s="135" t="str">
        <f t="shared" si="278"/>
        <v/>
      </c>
      <c r="AK595" s="135" t="str">
        <f t="shared" si="279"/>
        <v/>
      </c>
      <c r="AL595" s="135" t="str">
        <f t="shared" si="280"/>
        <v/>
      </c>
      <c r="AM595" s="135" t="str">
        <f t="shared" si="281"/>
        <v/>
      </c>
      <c r="AN595" s="135" t="str">
        <f t="shared" si="282"/>
        <v/>
      </c>
      <c r="AO595" s="135" t="str">
        <f t="shared" si="283"/>
        <v/>
      </c>
      <c r="AP595" s="159">
        <f>IFERROR(VLOOKUP(A595,人口!$A$2:$E$1748,5,0),0)</f>
        <v>0</v>
      </c>
      <c r="AQ595" s="159">
        <f t="shared" si="258"/>
        <v>0</v>
      </c>
      <c r="AR595" s="159">
        <f t="shared" si="259"/>
        <v>0</v>
      </c>
      <c r="AS595" s="159">
        <f t="shared" si="260"/>
        <v>0</v>
      </c>
      <c r="AT595" s="159">
        <f t="shared" si="261"/>
        <v>0</v>
      </c>
      <c r="AU595" s="159">
        <f t="shared" si="262"/>
        <v>0</v>
      </c>
      <c r="AV595" s="159">
        <f t="shared" si="263"/>
        <v>0</v>
      </c>
      <c r="AW595" s="159">
        <f t="shared" si="264"/>
        <v>0</v>
      </c>
      <c r="AX595" s="159">
        <f t="shared" si="284"/>
        <v>0</v>
      </c>
      <c r="AY595" s="159" t="str">
        <f t="shared" si="285"/>
        <v/>
      </c>
      <c r="AZ595" s="159"/>
    </row>
    <row r="596" spans="1:52" x14ac:dyDescent="0.3">
      <c r="A596" t="str">
        <f t="shared" si="265"/>
        <v>12100</v>
      </c>
      <c r="B596" s="158" t="str">
        <f t="shared" si="266"/>
        <v>012100</v>
      </c>
      <c r="C596">
        <v>12</v>
      </c>
      <c r="D596" t="s">
        <v>39</v>
      </c>
      <c r="E596">
        <v>12100</v>
      </c>
      <c r="F596" t="s">
        <v>86</v>
      </c>
      <c r="G596">
        <v>2172.6379999999999</v>
      </c>
      <c r="H596">
        <v>1176.018</v>
      </c>
      <c r="I596">
        <v>2914.06</v>
      </c>
      <c r="J596">
        <v>1567.223</v>
      </c>
      <c r="K596">
        <v>1.9</v>
      </c>
      <c r="L596">
        <v>3.7429999999999999</v>
      </c>
      <c r="M596">
        <v>0</v>
      </c>
      <c r="N596">
        <v>0</v>
      </c>
      <c r="O596">
        <v>0</v>
      </c>
      <c r="P596">
        <v>0</v>
      </c>
      <c r="Q596">
        <v>0</v>
      </c>
      <c r="R596">
        <v>5.1280000000000001</v>
      </c>
      <c r="S596">
        <v>0</v>
      </c>
      <c r="T596">
        <v>0</v>
      </c>
      <c r="U596">
        <v>31.446999999999999</v>
      </c>
      <c r="V596">
        <v>25.486999999999998</v>
      </c>
      <c r="W596">
        <v>204.971</v>
      </c>
      <c r="Y596" t="str">
        <f t="shared" si="267"/>
        <v>千葉県</v>
      </c>
      <c r="Z596" t="str">
        <f t="shared" si="268"/>
        <v>千葉県千葉市</v>
      </c>
      <c r="AA596" s="159">
        <f t="shared" si="269"/>
        <v>2914.06</v>
      </c>
      <c r="AB596" s="159">
        <f t="shared" si="270"/>
        <v>1567.223</v>
      </c>
      <c r="AC596" s="159">
        <f t="shared" si="271"/>
        <v>3.7429999999999999</v>
      </c>
      <c r="AD596" s="159">
        <f t="shared" si="272"/>
        <v>0</v>
      </c>
      <c r="AE596" s="159">
        <f t="shared" si="273"/>
        <v>0</v>
      </c>
      <c r="AF596" s="159">
        <f t="shared" si="274"/>
        <v>0</v>
      </c>
      <c r="AG596" s="159">
        <f t="shared" si="275"/>
        <v>31.446999999999999</v>
      </c>
      <c r="AH596" s="160">
        <f t="shared" si="276"/>
        <v>4516.473</v>
      </c>
      <c r="AI596" s="135">
        <f t="shared" si="277"/>
        <v>0.64520700112676421</v>
      </c>
      <c r="AJ596" s="135">
        <f t="shared" si="278"/>
        <v>0.34700152087702063</v>
      </c>
      <c r="AK596" s="135">
        <f t="shared" si="279"/>
        <v>8.28744022160655E-4</v>
      </c>
      <c r="AL596" s="135">
        <f t="shared" si="280"/>
        <v>0</v>
      </c>
      <c r="AM596" s="135">
        <f t="shared" si="281"/>
        <v>0</v>
      </c>
      <c r="AN596" s="135">
        <f t="shared" si="282"/>
        <v>0</v>
      </c>
      <c r="AO596" s="135">
        <f t="shared" si="283"/>
        <v>6.9627339740545328E-3</v>
      </c>
      <c r="AP596" s="159">
        <f>IFERROR(VLOOKUP(A596,人口!$A$2:$E$1748,5,0),0)</f>
        <v>972516</v>
      </c>
      <c r="AQ596" s="159">
        <f t="shared" si="258"/>
        <v>0</v>
      </c>
      <c r="AR596" s="159">
        <f t="shared" si="259"/>
        <v>0</v>
      </c>
      <c r="AS596" s="159">
        <f t="shared" si="260"/>
        <v>0</v>
      </c>
      <c r="AT596" s="159">
        <f t="shared" si="261"/>
        <v>0</v>
      </c>
      <c r="AU596" s="159">
        <f t="shared" si="262"/>
        <v>0</v>
      </c>
      <c r="AV596" s="159">
        <f t="shared" si="263"/>
        <v>0</v>
      </c>
      <c r="AW596" s="159">
        <f t="shared" si="264"/>
        <v>1</v>
      </c>
      <c r="AX596" s="159">
        <f t="shared" si="284"/>
        <v>0</v>
      </c>
      <c r="AY596" s="159" t="str">
        <f t="shared" si="285"/>
        <v>50万～100万人未満の市町村平均</v>
      </c>
      <c r="AZ596" s="159"/>
    </row>
    <row r="597" spans="1:52" x14ac:dyDescent="0.3">
      <c r="A597" t="str">
        <f t="shared" si="265"/>
        <v>12202</v>
      </c>
      <c r="B597" s="158" t="str">
        <f t="shared" si="266"/>
        <v>012202</v>
      </c>
      <c r="C597">
        <v>12</v>
      </c>
      <c r="D597" t="s">
        <v>39</v>
      </c>
      <c r="E597">
        <v>12202</v>
      </c>
      <c r="F597" t="s">
        <v>136</v>
      </c>
      <c r="G597">
        <v>331.29300000000001</v>
      </c>
      <c r="H597">
        <v>824.31399999999996</v>
      </c>
      <c r="I597">
        <v>457.66399999999999</v>
      </c>
      <c r="J597">
        <v>1132.7750000000001</v>
      </c>
      <c r="K597">
        <v>0</v>
      </c>
      <c r="L597">
        <v>0</v>
      </c>
      <c r="M597">
        <v>0</v>
      </c>
      <c r="N597">
        <v>0</v>
      </c>
      <c r="O597">
        <v>0</v>
      </c>
      <c r="P597">
        <v>0</v>
      </c>
      <c r="Q597">
        <v>0</v>
      </c>
      <c r="R597">
        <v>0</v>
      </c>
      <c r="S597">
        <v>0</v>
      </c>
      <c r="T597">
        <v>0</v>
      </c>
      <c r="U597">
        <v>0</v>
      </c>
      <c r="V597">
        <v>4.2329999999999997</v>
      </c>
      <c r="W597">
        <v>27.652999999999999</v>
      </c>
      <c r="Y597" t="str">
        <f t="shared" si="267"/>
        <v>千葉県</v>
      </c>
      <c r="Z597" t="str">
        <f t="shared" si="268"/>
        <v>千葉県銚子市</v>
      </c>
      <c r="AA597" s="159">
        <f t="shared" si="269"/>
        <v>457.66399999999999</v>
      </c>
      <c r="AB597" s="159">
        <f t="shared" si="270"/>
        <v>1132.7750000000001</v>
      </c>
      <c r="AC597" s="159">
        <f t="shared" si="271"/>
        <v>0</v>
      </c>
      <c r="AD597" s="159">
        <f t="shared" si="272"/>
        <v>0</v>
      </c>
      <c r="AE597" s="159">
        <f t="shared" si="273"/>
        <v>0</v>
      </c>
      <c r="AF597" s="159">
        <f t="shared" si="274"/>
        <v>0</v>
      </c>
      <c r="AG597" s="159">
        <f t="shared" si="275"/>
        <v>0</v>
      </c>
      <c r="AH597" s="160">
        <f t="shared" si="276"/>
        <v>1590.4390000000001</v>
      </c>
      <c r="AI597" s="135">
        <f t="shared" si="277"/>
        <v>0.28775954311985558</v>
      </c>
      <c r="AJ597" s="135">
        <f t="shared" si="278"/>
        <v>0.71224045688014448</v>
      </c>
      <c r="AK597" s="135">
        <f t="shared" si="279"/>
        <v>0</v>
      </c>
      <c r="AL597" s="135">
        <f t="shared" si="280"/>
        <v>0</v>
      </c>
      <c r="AM597" s="135">
        <f t="shared" si="281"/>
        <v>0</v>
      </c>
      <c r="AN597" s="135">
        <f t="shared" si="282"/>
        <v>0</v>
      </c>
      <c r="AO597" s="135">
        <f t="shared" si="283"/>
        <v>0</v>
      </c>
      <c r="AP597" s="159">
        <f>IFERROR(VLOOKUP(A597,人口!$A$2:$E$1748,5,0),0)</f>
        <v>60327</v>
      </c>
      <c r="AQ597" s="159">
        <f t="shared" si="258"/>
        <v>0</v>
      </c>
      <c r="AR597" s="159">
        <f t="shared" si="259"/>
        <v>0</v>
      </c>
      <c r="AS597" s="159">
        <f t="shared" si="260"/>
        <v>0</v>
      </c>
      <c r="AT597" s="159">
        <f t="shared" si="261"/>
        <v>1</v>
      </c>
      <c r="AU597" s="159">
        <f t="shared" si="262"/>
        <v>0</v>
      </c>
      <c r="AV597" s="159">
        <f t="shared" si="263"/>
        <v>0</v>
      </c>
      <c r="AW597" s="159">
        <f t="shared" si="264"/>
        <v>0</v>
      </c>
      <c r="AX597" s="159">
        <f t="shared" si="284"/>
        <v>0</v>
      </c>
      <c r="AY597" s="159" t="str">
        <f t="shared" si="285"/>
        <v>3万～10万人未満の市町村平均</v>
      </c>
      <c r="AZ597" s="159"/>
    </row>
    <row r="598" spans="1:52" x14ac:dyDescent="0.3">
      <c r="A598" t="str">
        <f t="shared" si="265"/>
        <v>12203</v>
      </c>
      <c r="B598" s="158" t="str">
        <f t="shared" si="266"/>
        <v>012203</v>
      </c>
      <c r="C598">
        <v>12</v>
      </c>
      <c r="D598" t="s">
        <v>39</v>
      </c>
      <c r="E598">
        <v>12203</v>
      </c>
      <c r="F598" t="s">
        <v>204</v>
      </c>
      <c r="G598">
        <v>840.04200000000003</v>
      </c>
      <c r="H598">
        <v>146.411</v>
      </c>
      <c r="I598">
        <v>1140.1610000000001</v>
      </c>
      <c r="J598">
        <v>197.19</v>
      </c>
      <c r="K598">
        <v>0</v>
      </c>
      <c r="L598">
        <v>0</v>
      </c>
      <c r="M598">
        <v>0</v>
      </c>
      <c r="N598">
        <v>0</v>
      </c>
      <c r="O598">
        <v>0</v>
      </c>
      <c r="P598">
        <v>0</v>
      </c>
      <c r="Q598">
        <v>0</v>
      </c>
      <c r="R598">
        <v>2.492</v>
      </c>
      <c r="S598">
        <v>0</v>
      </c>
      <c r="T598">
        <v>0</v>
      </c>
      <c r="U598">
        <v>15.279</v>
      </c>
      <c r="V598">
        <v>9.6760000000000002</v>
      </c>
      <c r="W598">
        <v>88.2</v>
      </c>
      <c r="Y598" t="str">
        <f t="shared" si="267"/>
        <v>千葉県</v>
      </c>
      <c r="Z598" t="str">
        <f t="shared" si="268"/>
        <v>千葉県市川市</v>
      </c>
      <c r="AA598" s="159">
        <f t="shared" si="269"/>
        <v>1140.1610000000001</v>
      </c>
      <c r="AB598" s="159">
        <f t="shared" si="270"/>
        <v>197.19</v>
      </c>
      <c r="AC598" s="159">
        <f t="shared" si="271"/>
        <v>0</v>
      </c>
      <c r="AD598" s="159">
        <f t="shared" si="272"/>
        <v>0</v>
      </c>
      <c r="AE598" s="159">
        <f t="shared" si="273"/>
        <v>0</v>
      </c>
      <c r="AF598" s="159">
        <f t="shared" si="274"/>
        <v>0</v>
      </c>
      <c r="AG598" s="159">
        <f t="shared" si="275"/>
        <v>15.279</v>
      </c>
      <c r="AH598" s="160">
        <f t="shared" si="276"/>
        <v>1352.63</v>
      </c>
      <c r="AI598" s="135">
        <f t="shared" si="277"/>
        <v>0.84292156761272485</v>
      </c>
      <c r="AJ598" s="135">
        <f t="shared" si="278"/>
        <v>0.14578266044668534</v>
      </c>
      <c r="AK598" s="135">
        <f t="shared" si="279"/>
        <v>0</v>
      </c>
      <c r="AL598" s="135">
        <f t="shared" si="280"/>
        <v>0</v>
      </c>
      <c r="AM598" s="135">
        <f t="shared" si="281"/>
        <v>0</v>
      </c>
      <c r="AN598" s="135">
        <f t="shared" si="282"/>
        <v>0</v>
      </c>
      <c r="AO598" s="135">
        <f t="shared" si="283"/>
        <v>1.1295771940589812E-2</v>
      </c>
      <c r="AP598" s="159">
        <f>IFERROR(VLOOKUP(A598,人口!$A$2:$E$1748,5,0),0)</f>
        <v>490192</v>
      </c>
      <c r="AQ598" s="159">
        <f t="shared" si="258"/>
        <v>0</v>
      </c>
      <c r="AR598" s="159">
        <f t="shared" si="259"/>
        <v>0</v>
      </c>
      <c r="AS598" s="159">
        <f t="shared" si="260"/>
        <v>0</v>
      </c>
      <c r="AT598" s="159">
        <f t="shared" si="261"/>
        <v>0</v>
      </c>
      <c r="AU598" s="159">
        <f t="shared" si="262"/>
        <v>0</v>
      </c>
      <c r="AV598" s="159">
        <f t="shared" si="263"/>
        <v>1</v>
      </c>
      <c r="AW598" s="159">
        <f t="shared" si="264"/>
        <v>0</v>
      </c>
      <c r="AX598" s="159">
        <f t="shared" si="284"/>
        <v>0</v>
      </c>
      <c r="AY598" s="159" t="str">
        <f t="shared" si="285"/>
        <v>20万～50万人未満の市町村平均</v>
      </c>
      <c r="AZ598" s="159"/>
    </row>
    <row r="599" spans="1:52" x14ac:dyDescent="0.3">
      <c r="A599" t="str">
        <f t="shared" si="265"/>
        <v>12204</v>
      </c>
      <c r="B599" s="158" t="str">
        <f t="shared" si="266"/>
        <v>012204</v>
      </c>
      <c r="C599">
        <v>12</v>
      </c>
      <c r="D599" t="s">
        <v>39</v>
      </c>
      <c r="E599">
        <v>12204</v>
      </c>
      <c r="F599" t="s">
        <v>265</v>
      </c>
      <c r="G599">
        <v>1173.5999999999999</v>
      </c>
      <c r="H599">
        <v>339.245</v>
      </c>
      <c r="I599">
        <v>1591.576</v>
      </c>
      <c r="J599">
        <v>456.24099999999999</v>
      </c>
      <c r="K599">
        <v>0.2</v>
      </c>
      <c r="L599">
        <v>0.41</v>
      </c>
      <c r="M599">
        <v>0</v>
      </c>
      <c r="N599">
        <v>0</v>
      </c>
      <c r="O599">
        <v>0</v>
      </c>
      <c r="P599">
        <v>0</v>
      </c>
      <c r="Q599">
        <v>0</v>
      </c>
      <c r="R599">
        <v>1.8120000000000001</v>
      </c>
      <c r="S599">
        <v>0</v>
      </c>
      <c r="T599">
        <v>0</v>
      </c>
      <c r="U599">
        <v>11.113</v>
      </c>
      <c r="V599">
        <v>13.287000000000001</v>
      </c>
      <c r="W599">
        <v>110.1</v>
      </c>
      <c r="Y599" t="str">
        <f t="shared" si="267"/>
        <v>千葉県</v>
      </c>
      <c r="Z599" t="str">
        <f t="shared" si="268"/>
        <v>千葉県船橋市</v>
      </c>
      <c r="AA599" s="159">
        <f t="shared" si="269"/>
        <v>1591.576</v>
      </c>
      <c r="AB599" s="159">
        <f t="shared" si="270"/>
        <v>456.24099999999999</v>
      </c>
      <c r="AC599" s="159">
        <f t="shared" si="271"/>
        <v>0.41</v>
      </c>
      <c r="AD599" s="159">
        <f t="shared" si="272"/>
        <v>0</v>
      </c>
      <c r="AE599" s="159">
        <f t="shared" si="273"/>
        <v>0</v>
      </c>
      <c r="AF599" s="159">
        <f t="shared" si="274"/>
        <v>0</v>
      </c>
      <c r="AG599" s="159">
        <f t="shared" si="275"/>
        <v>11.113</v>
      </c>
      <c r="AH599" s="160">
        <f t="shared" si="276"/>
        <v>2059.3399999999997</v>
      </c>
      <c r="AI599" s="135">
        <f t="shared" si="277"/>
        <v>0.77285732322006095</v>
      </c>
      <c r="AJ599" s="135">
        <f t="shared" si="278"/>
        <v>0.2215471947322929</v>
      </c>
      <c r="AK599" s="135">
        <f t="shared" si="279"/>
        <v>1.9909291326347279E-4</v>
      </c>
      <c r="AL599" s="135">
        <f t="shared" si="280"/>
        <v>0</v>
      </c>
      <c r="AM599" s="135">
        <f t="shared" si="281"/>
        <v>0</v>
      </c>
      <c r="AN599" s="135">
        <f t="shared" si="282"/>
        <v>0</v>
      </c>
      <c r="AO599" s="135">
        <f t="shared" si="283"/>
        <v>5.3963891343828613E-3</v>
      </c>
      <c r="AP599" s="159">
        <f>IFERROR(VLOOKUP(A599,人口!$A$2:$E$1748,5,0),0)</f>
        <v>642938</v>
      </c>
      <c r="AQ599" s="159">
        <f t="shared" si="258"/>
        <v>0</v>
      </c>
      <c r="AR599" s="159">
        <f t="shared" si="259"/>
        <v>0</v>
      </c>
      <c r="AS599" s="159">
        <f t="shared" si="260"/>
        <v>0</v>
      </c>
      <c r="AT599" s="159">
        <f t="shared" si="261"/>
        <v>0</v>
      </c>
      <c r="AU599" s="159">
        <f t="shared" si="262"/>
        <v>0</v>
      </c>
      <c r="AV599" s="159">
        <f t="shared" si="263"/>
        <v>0</v>
      </c>
      <c r="AW599" s="159">
        <f t="shared" si="264"/>
        <v>1</v>
      </c>
      <c r="AX599" s="159">
        <f t="shared" si="284"/>
        <v>0</v>
      </c>
      <c r="AY599" s="159" t="str">
        <f t="shared" si="285"/>
        <v>50万～100万人未満の市町村平均</v>
      </c>
      <c r="AZ599" s="159"/>
    </row>
    <row r="600" spans="1:52" x14ac:dyDescent="0.3">
      <c r="A600" t="str">
        <f t="shared" si="265"/>
        <v>12205</v>
      </c>
      <c r="B600" s="158" t="str">
        <f t="shared" si="266"/>
        <v>012205</v>
      </c>
      <c r="C600">
        <v>12</v>
      </c>
      <c r="D600" t="s">
        <v>39</v>
      </c>
      <c r="E600">
        <v>12205</v>
      </c>
      <c r="F600" t="s">
        <v>316</v>
      </c>
      <c r="G600">
        <v>274.23599999999999</v>
      </c>
      <c r="H600">
        <v>400.61700000000002</v>
      </c>
      <c r="I600">
        <v>369.83100000000002</v>
      </c>
      <c r="J600">
        <v>537.86099999999999</v>
      </c>
      <c r="K600">
        <v>24.9</v>
      </c>
      <c r="L600">
        <v>81.747</v>
      </c>
      <c r="M600">
        <v>0</v>
      </c>
      <c r="N600">
        <v>0</v>
      </c>
      <c r="O600">
        <v>0</v>
      </c>
      <c r="P600">
        <v>0</v>
      </c>
      <c r="Q600">
        <v>0</v>
      </c>
      <c r="R600">
        <v>2.5000000000000001E-2</v>
      </c>
      <c r="S600">
        <v>0</v>
      </c>
      <c r="T600">
        <v>0</v>
      </c>
      <c r="U600">
        <v>0.153</v>
      </c>
      <c r="V600">
        <v>3.76</v>
      </c>
      <c r="W600">
        <v>24.922000000000001</v>
      </c>
      <c r="Y600" t="str">
        <f t="shared" si="267"/>
        <v>千葉県</v>
      </c>
      <c r="Z600" t="str">
        <f t="shared" si="268"/>
        <v>千葉県館山市</v>
      </c>
      <c r="AA600" s="159">
        <f t="shared" si="269"/>
        <v>369.83100000000002</v>
      </c>
      <c r="AB600" s="159">
        <f t="shared" si="270"/>
        <v>537.86099999999999</v>
      </c>
      <c r="AC600" s="159">
        <f t="shared" si="271"/>
        <v>81.747</v>
      </c>
      <c r="AD600" s="159">
        <f t="shared" si="272"/>
        <v>0</v>
      </c>
      <c r="AE600" s="159">
        <f t="shared" si="273"/>
        <v>0</v>
      </c>
      <c r="AF600" s="159">
        <f t="shared" si="274"/>
        <v>0</v>
      </c>
      <c r="AG600" s="159">
        <f t="shared" si="275"/>
        <v>0.153</v>
      </c>
      <c r="AH600" s="160">
        <f t="shared" si="276"/>
        <v>989.59199999999998</v>
      </c>
      <c r="AI600" s="135">
        <f t="shared" si="277"/>
        <v>0.37372068488831761</v>
      </c>
      <c r="AJ600" s="135">
        <f t="shared" si="278"/>
        <v>0.54351793466398268</v>
      </c>
      <c r="AK600" s="135">
        <f t="shared" si="279"/>
        <v>8.2606771275434726E-2</v>
      </c>
      <c r="AL600" s="135">
        <f t="shared" si="280"/>
        <v>0</v>
      </c>
      <c r="AM600" s="135">
        <f t="shared" si="281"/>
        <v>0</v>
      </c>
      <c r="AN600" s="135">
        <f t="shared" si="282"/>
        <v>0</v>
      </c>
      <c r="AO600" s="135">
        <f t="shared" si="283"/>
        <v>1.5460917226493343E-4</v>
      </c>
      <c r="AP600" s="159">
        <f>IFERROR(VLOOKUP(A600,人口!$A$2:$E$1748,5,0),0)</f>
        <v>46161</v>
      </c>
      <c r="AQ600" s="159">
        <f t="shared" si="258"/>
        <v>0</v>
      </c>
      <c r="AR600" s="159">
        <f t="shared" si="259"/>
        <v>0</v>
      </c>
      <c r="AS600" s="159">
        <f t="shared" si="260"/>
        <v>0</v>
      </c>
      <c r="AT600" s="159">
        <f t="shared" si="261"/>
        <v>1</v>
      </c>
      <c r="AU600" s="159">
        <f t="shared" si="262"/>
        <v>0</v>
      </c>
      <c r="AV600" s="159">
        <f t="shared" si="263"/>
        <v>0</v>
      </c>
      <c r="AW600" s="159">
        <f t="shared" si="264"/>
        <v>0</v>
      </c>
      <c r="AX600" s="159">
        <f t="shared" si="284"/>
        <v>0</v>
      </c>
      <c r="AY600" s="159" t="str">
        <f t="shared" si="285"/>
        <v>3万～10万人未満の市町村平均</v>
      </c>
      <c r="AZ600" s="159"/>
    </row>
    <row r="601" spans="1:52" x14ac:dyDescent="0.3">
      <c r="A601" t="str">
        <f t="shared" si="265"/>
        <v>12206</v>
      </c>
      <c r="B601" s="158" t="str">
        <f t="shared" si="266"/>
        <v>012206</v>
      </c>
      <c r="C601">
        <v>12</v>
      </c>
      <c r="D601" t="s">
        <v>39</v>
      </c>
      <c r="E601">
        <v>12206</v>
      </c>
      <c r="F601" t="s">
        <v>368</v>
      </c>
      <c r="G601">
        <v>533.01700000000005</v>
      </c>
      <c r="H601">
        <v>626.96299999999997</v>
      </c>
      <c r="I601">
        <v>710.12800000000004</v>
      </c>
      <c r="J601">
        <v>830.58299999999997</v>
      </c>
      <c r="K601">
        <v>3.9</v>
      </c>
      <c r="L601">
        <v>10.925000000000001</v>
      </c>
      <c r="M601">
        <v>0</v>
      </c>
      <c r="N601">
        <v>0</v>
      </c>
      <c r="O601">
        <v>0</v>
      </c>
      <c r="P601">
        <v>0</v>
      </c>
      <c r="Q601">
        <v>0</v>
      </c>
      <c r="R601">
        <v>1.8660000000000001</v>
      </c>
      <c r="S601">
        <v>0</v>
      </c>
      <c r="T601">
        <v>0</v>
      </c>
      <c r="U601">
        <v>11.44</v>
      </c>
      <c r="V601">
        <v>6.1210000000000004</v>
      </c>
      <c r="W601">
        <v>43.484000000000002</v>
      </c>
      <c r="Y601" t="str">
        <f t="shared" si="267"/>
        <v>千葉県</v>
      </c>
      <c r="Z601" t="str">
        <f t="shared" si="268"/>
        <v>千葉県木更津市</v>
      </c>
      <c r="AA601" s="159">
        <f t="shared" si="269"/>
        <v>710.12800000000004</v>
      </c>
      <c r="AB601" s="159">
        <f t="shared" si="270"/>
        <v>830.58299999999997</v>
      </c>
      <c r="AC601" s="159">
        <f t="shared" si="271"/>
        <v>10.925000000000001</v>
      </c>
      <c r="AD601" s="159">
        <f t="shared" si="272"/>
        <v>0</v>
      </c>
      <c r="AE601" s="159">
        <f t="shared" si="273"/>
        <v>0</v>
      </c>
      <c r="AF601" s="159">
        <f t="shared" si="274"/>
        <v>0</v>
      </c>
      <c r="AG601" s="159">
        <f t="shared" si="275"/>
        <v>11.44</v>
      </c>
      <c r="AH601" s="160">
        <f t="shared" si="276"/>
        <v>1563.076</v>
      </c>
      <c r="AI601" s="135">
        <f t="shared" si="277"/>
        <v>0.45431444152427652</v>
      </c>
      <c r="AJ601" s="135">
        <f t="shared" si="278"/>
        <v>0.53137723309679119</v>
      </c>
      <c r="AK601" s="135">
        <f t="shared" si="279"/>
        <v>6.9894234189508382E-3</v>
      </c>
      <c r="AL601" s="135">
        <f t="shared" si="280"/>
        <v>0</v>
      </c>
      <c r="AM601" s="135">
        <f t="shared" si="281"/>
        <v>0</v>
      </c>
      <c r="AN601" s="135">
        <f t="shared" si="282"/>
        <v>0</v>
      </c>
      <c r="AO601" s="135">
        <f t="shared" si="283"/>
        <v>7.318901959981472E-3</v>
      </c>
      <c r="AP601" s="159">
        <f>IFERROR(VLOOKUP(A601,人口!$A$2:$E$1748,5,0),0)</f>
        <v>135617</v>
      </c>
      <c r="AQ601" s="159">
        <f t="shared" si="258"/>
        <v>0</v>
      </c>
      <c r="AR601" s="159">
        <f t="shared" si="259"/>
        <v>0</v>
      </c>
      <c r="AS601" s="159">
        <f t="shared" si="260"/>
        <v>0</v>
      </c>
      <c r="AT601" s="159">
        <f t="shared" si="261"/>
        <v>0</v>
      </c>
      <c r="AU601" s="159">
        <f t="shared" si="262"/>
        <v>1</v>
      </c>
      <c r="AV601" s="159">
        <f t="shared" si="263"/>
        <v>0</v>
      </c>
      <c r="AW601" s="159">
        <f t="shared" si="264"/>
        <v>0</v>
      </c>
      <c r="AX601" s="159">
        <f t="shared" si="284"/>
        <v>0</v>
      </c>
      <c r="AY601" s="159" t="str">
        <f t="shared" si="285"/>
        <v>10万～20万人未満の市町村平均</v>
      </c>
      <c r="AZ601" s="159"/>
    </row>
    <row r="602" spans="1:52" x14ac:dyDescent="0.3">
      <c r="A602" t="str">
        <f t="shared" si="265"/>
        <v>12207</v>
      </c>
      <c r="B602" s="158" t="str">
        <f t="shared" si="266"/>
        <v>012207</v>
      </c>
      <c r="C602">
        <v>12</v>
      </c>
      <c r="D602" t="s">
        <v>39</v>
      </c>
      <c r="E602">
        <v>12207</v>
      </c>
      <c r="F602" t="s">
        <v>419</v>
      </c>
      <c r="G602">
        <v>899.69399999999996</v>
      </c>
      <c r="H602">
        <v>140.85</v>
      </c>
      <c r="I602">
        <v>1222.751</v>
      </c>
      <c r="J602">
        <v>189.64400000000001</v>
      </c>
      <c r="K602">
        <v>0</v>
      </c>
      <c r="L602">
        <v>0</v>
      </c>
      <c r="M602">
        <v>0</v>
      </c>
      <c r="N602">
        <v>0</v>
      </c>
      <c r="O602">
        <v>0</v>
      </c>
      <c r="P602">
        <v>0</v>
      </c>
      <c r="Q602">
        <v>0</v>
      </c>
      <c r="R602">
        <v>0.32900000000000001</v>
      </c>
      <c r="S602">
        <v>0</v>
      </c>
      <c r="T602">
        <v>0</v>
      </c>
      <c r="U602">
        <v>2.0169999999999999</v>
      </c>
      <c r="V602">
        <v>10.632999999999999</v>
      </c>
      <c r="W602">
        <v>99.305999999999997</v>
      </c>
      <c r="Y602" t="str">
        <f t="shared" si="267"/>
        <v>千葉県</v>
      </c>
      <c r="Z602" t="str">
        <f t="shared" si="268"/>
        <v>千葉県松戸市</v>
      </c>
      <c r="AA602" s="159">
        <f t="shared" si="269"/>
        <v>1222.751</v>
      </c>
      <c r="AB602" s="159">
        <f t="shared" si="270"/>
        <v>189.64400000000001</v>
      </c>
      <c r="AC602" s="159">
        <f t="shared" si="271"/>
        <v>0</v>
      </c>
      <c r="AD602" s="159">
        <f t="shared" si="272"/>
        <v>0</v>
      </c>
      <c r="AE602" s="159">
        <f t="shared" si="273"/>
        <v>0</v>
      </c>
      <c r="AF602" s="159">
        <f t="shared" si="274"/>
        <v>0</v>
      </c>
      <c r="AG602" s="159">
        <f t="shared" si="275"/>
        <v>2.0169999999999999</v>
      </c>
      <c r="AH602" s="160">
        <f t="shared" si="276"/>
        <v>1414.412</v>
      </c>
      <c r="AI602" s="135">
        <f t="shared" si="277"/>
        <v>0.86449422092007133</v>
      </c>
      <c r="AJ602" s="135">
        <f t="shared" si="278"/>
        <v>0.13407974479854526</v>
      </c>
      <c r="AK602" s="135">
        <f t="shared" si="279"/>
        <v>0</v>
      </c>
      <c r="AL602" s="135">
        <f t="shared" si="280"/>
        <v>0</v>
      </c>
      <c r="AM602" s="135">
        <f t="shared" si="281"/>
        <v>0</v>
      </c>
      <c r="AN602" s="135">
        <f t="shared" si="282"/>
        <v>0</v>
      </c>
      <c r="AO602" s="135">
        <f t="shared" si="283"/>
        <v>1.4260342813833592E-3</v>
      </c>
      <c r="AP602" s="159">
        <f>IFERROR(VLOOKUP(A602,人口!$A$2:$E$1748,5,0),0)</f>
        <v>498473</v>
      </c>
      <c r="AQ602" s="159">
        <f t="shared" si="258"/>
        <v>0</v>
      </c>
      <c r="AR602" s="159">
        <f t="shared" si="259"/>
        <v>0</v>
      </c>
      <c r="AS602" s="159">
        <f t="shared" si="260"/>
        <v>0</v>
      </c>
      <c r="AT602" s="159">
        <f t="shared" si="261"/>
        <v>0</v>
      </c>
      <c r="AU602" s="159">
        <f t="shared" si="262"/>
        <v>0</v>
      </c>
      <c r="AV602" s="159">
        <f t="shared" si="263"/>
        <v>1</v>
      </c>
      <c r="AW602" s="159">
        <f t="shared" si="264"/>
        <v>0</v>
      </c>
      <c r="AX602" s="159">
        <f t="shared" si="284"/>
        <v>0</v>
      </c>
      <c r="AY602" s="159" t="str">
        <f t="shared" si="285"/>
        <v>20万～50万人未満の市町村平均</v>
      </c>
      <c r="AZ602" s="159"/>
    </row>
    <row r="603" spans="1:52" x14ac:dyDescent="0.3">
      <c r="A603" t="str">
        <f t="shared" si="265"/>
        <v>12208</v>
      </c>
      <c r="B603" s="158" t="str">
        <f t="shared" si="266"/>
        <v>012208</v>
      </c>
      <c r="C603">
        <v>12</v>
      </c>
      <c r="D603" t="s">
        <v>39</v>
      </c>
      <c r="E603">
        <v>12208</v>
      </c>
      <c r="F603" t="s">
        <v>474</v>
      </c>
      <c r="G603">
        <v>620.50199999999995</v>
      </c>
      <c r="H603">
        <v>356.68900000000002</v>
      </c>
      <c r="I603">
        <v>857.76300000000003</v>
      </c>
      <c r="J603">
        <v>489.072</v>
      </c>
      <c r="K603">
        <v>0</v>
      </c>
      <c r="L603">
        <v>0</v>
      </c>
      <c r="M603">
        <v>0</v>
      </c>
      <c r="N603">
        <v>0</v>
      </c>
      <c r="O603">
        <v>0</v>
      </c>
      <c r="P603">
        <v>0</v>
      </c>
      <c r="Q603">
        <v>0</v>
      </c>
      <c r="R603">
        <v>0</v>
      </c>
      <c r="S603">
        <v>0</v>
      </c>
      <c r="T603">
        <v>0</v>
      </c>
      <c r="U603">
        <v>0</v>
      </c>
      <c r="V603">
        <v>6.7249999999999996</v>
      </c>
      <c r="W603">
        <v>51.124000000000002</v>
      </c>
      <c r="Y603" t="str">
        <f t="shared" si="267"/>
        <v>千葉県</v>
      </c>
      <c r="Z603" t="str">
        <f t="shared" si="268"/>
        <v>千葉県野田市</v>
      </c>
      <c r="AA603" s="159">
        <f t="shared" si="269"/>
        <v>857.76300000000003</v>
      </c>
      <c r="AB603" s="159">
        <f t="shared" si="270"/>
        <v>489.072</v>
      </c>
      <c r="AC603" s="159">
        <f t="shared" si="271"/>
        <v>0</v>
      </c>
      <c r="AD603" s="159">
        <f t="shared" si="272"/>
        <v>0</v>
      </c>
      <c r="AE603" s="159">
        <f t="shared" si="273"/>
        <v>0</v>
      </c>
      <c r="AF603" s="159">
        <f t="shared" si="274"/>
        <v>0</v>
      </c>
      <c r="AG603" s="159">
        <f t="shared" si="275"/>
        <v>0</v>
      </c>
      <c r="AH603" s="160">
        <f t="shared" si="276"/>
        <v>1346.835</v>
      </c>
      <c r="AI603" s="135">
        <f t="shared" si="277"/>
        <v>0.63687311363307308</v>
      </c>
      <c r="AJ603" s="135">
        <f t="shared" si="278"/>
        <v>0.36312688636692692</v>
      </c>
      <c r="AK603" s="135">
        <f t="shared" si="279"/>
        <v>0</v>
      </c>
      <c r="AL603" s="135">
        <f t="shared" si="280"/>
        <v>0</v>
      </c>
      <c r="AM603" s="135">
        <f t="shared" si="281"/>
        <v>0</v>
      </c>
      <c r="AN603" s="135">
        <f t="shared" si="282"/>
        <v>0</v>
      </c>
      <c r="AO603" s="135">
        <f t="shared" si="283"/>
        <v>0</v>
      </c>
      <c r="AP603" s="159">
        <f>IFERROR(VLOOKUP(A603,人口!$A$2:$E$1748,5,0),0)</f>
        <v>154373</v>
      </c>
      <c r="AQ603" s="159">
        <f t="shared" si="258"/>
        <v>0</v>
      </c>
      <c r="AR603" s="159">
        <f t="shared" si="259"/>
        <v>0</v>
      </c>
      <c r="AS603" s="159">
        <f t="shared" si="260"/>
        <v>0</v>
      </c>
      <c r="AT603" s="159">
        <f t="shared" si="261"/>
        <v>0</v>
      </c>
      <c r="AU603" s="159">
        <f t="shared" si="262"/>
        <v>1</v>
      </c>
      <c r="AV603" s="159">
        <f t="shared" si="263"/>
        <v>0</v>
      </c>
      <c r="AW603" s="159">
        <f t="shared" si="264"/>
        <v>0</v>
      </c>
      <c r="AX603" s="159">
        <f t="shared" si="284"/>
        <v>0</v>
      </c>
      <c r="AY603" s="159" t="str">
        <f t="shared" si="285"/>
        <v>10万～20万人未満の市町村平均</v>
      </c>
      <c r="AZ603" s="159"/>
    </row>
    <row r="604" spans="1:52" x14ac:dyDescent="0.3">
      <c r="A604" t="str">
        <f t="shared" si="265"/>
        <v>12210</v>
      </c>
      <c r="B604" s="158" t="str">
        <f t="shared" si="266"/>
        <v>012210</v>
      </c>
      <c r="C604">
        <v>12</v>
      </c>
      <c r="D604" t="s">
        <v>39</v>
      </c>
      <c r="E604">
        <v>12210</v>
      </c>
      <c r="F604" t="s">
        <v>527</v>
      </c>
      <c r="G604">
        <v>413.80099999999999</v>
      </c>
      <c r="H604">
        <v>818.98599999999999</v>
      </c>
      <c r="I604">
        <v>544.38199999999995</v>
      </c>
      <c r="J604">
        <v>1071.7449999999999</v>
      </c>
      <c r="K604">
        <v>0</v>
      </c>
      <c r="L604">
        <v>0</v>
      </c>
      <c r="M604">
        <v>0</v>
      </c>
      <c r="N604">
        <v>0</v>
      </c>
      <c r="O604">
        <v>0</v>
      </c>
      <c r="P604">
        <v>0</v>
      </c>
      <c r="Q604">
        <v>0</v>
      </c>
      <c r="R604">
        <v>1.552</v>
      </c>
      <c r="S604">
        <v>0</v>
      </c>
      <c r="T604">
        <v>0</v>
      </c>
      <c r="U604">
        <v>9.5169999999999995</v>
      </c>
      <c r="V604">
        <v>4.9240000000000004</v>
      </c>
      <c r="W604">
        <v>39.402999999999999</v>
      </c>
      <c r="Y604" t="str">
        <f t="shared" si="267"/>
        <v>千葉県</v>
      </c>
      <c r="Z604" t="str">
        <f t="shared" si="268"/>
        <v>千葉県茂原市</v>
      </c>
      <c r="AA604" s="159">
        <f t="shared" si="269"/>
        <v>544.38199999999995</v>
      </c>
      <c r="AB604" s="159">
        <f t="shared" si="270"/>
        <v>1071.7449999999999</v>
      </c>
      <c r="AC604" s="159">
        <f t="shared" si="271"/>
        <v>0</v>
      </c>
      <c r="AD604" s="159">
        <f t="shared" si="272"/>
        <v>0</v>
      </c>
      <c r="AE604" s="159">
        <f t="shared" si="273"/>
        <v>0</v>
      </c>
      <c r="AF604" s="159">
        <f t="shared" si="274"/>
        <v>0</v>
      </c>
      <c r="AG604" s="159">
        <f t="shared" si="275"/>
        <v>9.5169999999999995</v>
      </c>
      <c r="AH604" s="160">
        <f t="shared" si="276"/>
        <v>1625.644</v>
      </c>
      <c r="AI604" s="135">
        <f t="shared" si="277"/>
        <v>0.33487159550307444</v>
      </c>
      <c r="AJ604" s="135">
        <f t="shared" si="278"/>
        <v>0.65927410921456353</v>
      </c>
      <c r="AK604" s="135">
        <f t="shared" si="279"/>
        <v>0</v>
      </c>
      <c r="AL604" s="135">
        <f t="shared" si="280"/>
        <v>0</v>
      </c>
      <c r="AM604" s="135">
        <f t="shared" si="281"/>
        <v>0</v>
      </c>
      <c r="AN604" s="135">
        <f t="shared" si="282"/>
        <v>0</v>
      </c>
      <c r="AO604" s="135">
        <f t="shared" si="283"/>
        <v>5.8542952823619435E-3</v>
      </c>
      <c r="AP604" s="159">
        <f>IFERROR(VLOOKUP(A604,人口!$A$2:$E$1748,5,0),0)</f>
        <v>89128</v>
      </c>
      <c r="AQ604" s="159">
        <f t="shared" si="258"/>
        <v>0</v>
      </c>
      <c r="AR604" s="159">
        <f t="shared" si="259"/>
        <v>0</v>
      </c>
      <c r="AS604" s="159">
        <f t="shared" si="260"/>
        <v>0</v>
      </c>
      <c r="AT604" s="159">
        <f t="shared" si="261"/>
        <v>1</v>
      </c>
      <c r="AU604" s="159">
        <f t="shared" si="262"/>
        <v>0</v>
      </c>
      <c r="AV604" s="159">
        <f t="shared" si="263"/>
        <v>0</v>
      </c>
      <c r="AW604" s="159">
        <f t="shared" si="264"/>
        <v>0</v>
      </c>
      <c r="AX604" s="159">
        <f t="shared" si="284"/>
        <v>0</v>
      </c>
      <c r="AY604" s="159" t="str">
        <f t="shared" si="285"/>
        <v>3万～10万人未満の市町村平均</v>
      </c>
      <c r="AZ604" s="159"/>
    </row>
    <row r="605" spans="1:52" x14ac:dyDescent="0.3">
      <c r="A605" t="str">
        <f t="shared" si="265"/>
        <v>12211</v>
      </c>
      <c r="B605" s="158" t="str">
        <f t="shared" si="266"/>
        <v>012211</v>
      </c>
      <c r="C605">
        <v>12</v>
      </c>
      <c r="D605" t="s">
        <v>39</v>
      </c>
      <c r="E605">
        <v>12211</v>
      </c>
      <c r="F605" t="s">
        <v>581</v>
      </c>
      <c r="G605">
        <v>568.76300000000003</v>
      </c>
      <c r="H605">
        <v>1299.9449999999999</v>
      </c>
      <c r="I605">
        <v>762.65899999999999</v>
      </c>
      <c r="J605">
        <v>1734.1590000000001</v>
      </c>
      <c r="K605">
        <v>1.5</v>
      </c>
      <c r="L605">
        <v>2.9590000000000001</v>
      </c>
      <c r="M605">
        <v>0</v>
      </c>
      <c r="N605">
        <v>0</v>
      </c>
      <c r="O605">
        <v>0</v>
      </c>
      <c r="P605">
        <v>0</v>
      </c>
      <c r="Q605">
        <v>0</v>
      </c>
      <c r="R605">
        <v>0</v>
      </c>
      <c r="S605">
        <v>0</v>
      </c>
      <c r="T605">
        <v>0</v>
      </c>
      <c r="U605">
        <v>0</v>
      </c>
      <c r="V605">
        <v>6.4269999999999996</v>
      </c>
      <c r="W605">
        <v>53.697000000000003</v>
      </c>
      <c r="Y605" t="str">
        <f t="shared" si="267"/>
        <v>千葉県</v>
      </c>
      <c r="Z605" t="str">
        <f t="shared" si="268"/>
        <v>千葉県成田市</v>
      </c>
      <c r="AA605" s="159">
        <f t="shared" si="269"/>
        <v>762.65899999999999</v>
      </c>
      <c r="AB605" s="159">
        <f t="shared" si="270"/>
        <v>1734.1590000000001</v>
      </c>
      <c r="AC605" s="159">
        <f t="shared" si="271"/>
        <v>2.9590000000000001</v>
      </c>
      <c r="AD605" s="159">
        <f t="shared" si="272"/>
        <v>0</v>
      </c>
      <c r="AE605" s="159">
        <f t="shared" si="273"/>
        <v>0</v>
      </c>
      <c r="AF605" s="159">
        <f t="shared" si="274"/>
        <v>0</v>
      </c>
      <c r="AG605" s="159">
        <f t="shared" si="275"/>
        <v>0</v>
      </c>
      <c r="AH605" s="160">
        <f t="shared" si="276"/>
        <v>2499.777</v>
      </c>
      <c r="AI605" s="135">
        <f t="shared" si="277"/>
        <v>0.30509081410061778</v>
      </c>
      <c r="AJ605" s="135">
        <f t="shared" si="278"/>
        <v>0.69372548031284398</v>
      </c>
      <c r="AK605" s="135">
        <f t="shared" si="279"/>
        <v>1.1837055865383192E-3</v>
      </c>
      <c r="AL605" s="135">
        <f t="shared" si="280"/>
        <v>0</v>
      </c>
      <c r="AM605" s="135">
        <f t="shared" si="281"/>
        <v>0</v>
      </c>
      <c r="AN605" s="135">
        <f t="shared" si="282"/>
        <v>0</v>
      </c>
      <c r="AO605" s="135">
        <f t="shared" si="283"/>
        <v>0</v>
      </c>
      <c r="AP605" s="159">
        <f>IFERROR(VLOOKUP(A605,人口!$A$2:$E$1748,5,0),0)</f>
        <v>132735</v>
      </c>
      <c r="AQ605" s="159">
        <f t="shared" si="258"/>
        <v>0</v>
      </c>
      <c r="AR605" s="159">
        <f t="shared" si="259"/>
        <v>0</v>
      </c>
      <c r="AS605" s="159">
        <f t="shared" si="260"/>
        <v>0</v>
      </c>
      <c r="AT605" s="159">
        <f t="shared" si="261"/>
        <v>0</v>
      </c>
      <c r="AU605" s="159">
        <f t="shared" si="262"/>
        <v>1</v>
      </c>
      <c r="AV605" s="159">
        <f t="shared" si="263"/>
        <v>0</v>
      </c>
      <c r="AW605" s="159">
        <f t="shared" si="264"/>
        <v>0</v>
      </c>
      <c r="AX605" s="159">
        <f t="shared" si="284"/>
        <v>0</v>
      </c>
      <c r="AY605" s="159" t="str">
        <f t="shared" si="285"/>
        <v>10万～20万人未満の市町村平均</v>
      </c>
      <c r="AZ605" s="159"/>
    </row>
    <row r="606" spans="1:52" x14ac:dyDescent="0.3">
      <c r="A606" t="str">
        <f t="shared" si="265"/>
        <v>12212</v>
      </c>
      <c r="B606" s="158" t="str">
        <f t="shared" si="266"/>
        <v>012212</v>
      </c>
      <c r="C606">
        <v>12</v>
      </c>
      <c r="D606" t="s">
        <v>39</v>
      </c>
      <c r="E606">
        <v>12212</v>
      </c>
      <c r="F606" t="s">
        <v>632</v>
      </c>
      <c r="G606">
        <v>540.52499999999998</v>
      </c>
      <c r="H606">
        <v>567.07100000000003</v>
      </c>
      <c r="I606">
        <v>729.23599999999999</v>
      </c>
      <c r="J606">
        <v>759.09799999999996</v>
      </c>
      <c r="K606">
        <v>0.3</v>
      </c>
      <c r="L606">
        <v>0.61499999999999999</v>
      </c>
      <c r="M606">
        <v>0</v>
      </c>
      <c r="N606">
        <v>0</v>
      </c>
      <c r="O606">
        <v>0</v>
      </c>
      <c r="P606">
        <v>0</v>
      </c>
      <c r="Q606">
        <v>0</v>
      </c>
      <c r="R606">
        <v>0</v>
      </c>
      <c r="S606">
        <v>0</v>
      </c>
      <c r="T606">
        <v>0</v>
      </c>
      <c r="U606">
        <v>0</v>
      </c>
      <c r="V606">
        <v>6.202</v>
      </c>
      <c r="W606">
        <v>47.23</v>
      </c>
      <c r="Y606" t="str">
        <f t="shared" si="267"/>
        <v>千葉県</v>
      </c>
      <c r="Z606" t="str">
        <f t="shared" si="268"/>
        <v>千葉県佐倉市</v>
      </c>
      <c r="AA606" s="159">
        <f t="shared" si="269"/>
        <v>729.23599999999999</v>
      </c>
      <c r="AB606" s="159">
        <f t="shared" si="270"/>
        <v>759.09799999999996</v>
      </c>
      <c r="AC606" s="159">
        <f t="shared" si="271"/>
        <v>0.61499999999999999</v>
      </c>
      <c r="AD606" s="159">
        <f t="shared" si="272"/>
        <v>0</v>
      </c>
      <c r="AE606" s="159">
        <f t="shared" si="273"/>
        <v>0</v>
      </c>
      <c r="AF606" s="159">
        <f t="shared" si="274"/>
        <v>0</v>
      </c>
      <c r="AG606" s="159">
        <f t="shared" si="275"/>
        <v>0</v>
      </c>
      <c r="AH606" s="160">
        <f t="shared" si="276"/>
        <v>1488.9489999999998</v>
      </c>
      <c r="AI606" s="135">
        <f t="shared" si="277"/>
        <v>0.48976559976197981</v>
      </c>
      <c r="AJ606" s="135">
        <f t="shared" si="278"/>
        <v>0.50982135721236932</v>
      </c>
      <c r="AK606" s="135">
        <f t="shared" si="279"/>
        <v>4.1304302565097937E-4</v>
      </c>
      <c r="AL606" s="135">
        <f t="shared" si="280"/>
        <v>0</v>
      </c>
      <c r="AM606" s="135">
        <f t="shared" si="281"/>
        <v>0</v>
      </c>
      <c r="AN606" s="135">
        <f t="shared" si="282"/>
        <v>0</v>
      </c>
      <c r="AO606" s="135">
        <f t="shared" si="283"/>
        <v>0</v>
      </c>
      <c r="AP606" s="159">
        <f>IFERROR(VLOOKUP(A606,人口!$A$2:$E$1748,5,0),0)</f>
        <v>175045</v>
      </c>
      <c r="AQ606" s="159">
        <f t="shared" si="258"/>
        <v>0</v>
      </c>
      <c r="AR606" s="159">
        <f t="shared" si="259"/>
        <v>0</v>
      </c>
      <c r="AS606" s="159">
        <f t="shared" si="260"/>
        <v>0</v>
      </c>
      <c r="AT606" s="159">
        <f t="shared" si="261"/>
        <v>0</v>
      </c>
      <c r="AU606" s="159">
        <f t="shared" si="262"/>
        <v>1</v>
      </c>
      <c r="AV606" s="159">
        <f t="shared" si="263"/>
        <v>0</v>
      </c>
      <c r="AW606" s="159">
        <f t="shared" si="264"/>
        <v>0</v>
      </c>
      <c r="AX606" s="159">
        <f t="shared" si="284"/>
        <v>0</v>
      </c>
      <c r="AY606" s="159" t="str">
        <f t="shared" si="285"/>
        <v>10万～20万人未満の市町村平均</v>
      </c>
      <c r="AZ606" s="159"/>
    </row>
    <row r="607" spans="1:52" x14ac:dyDescent="0.3">
      <c r="A607" t="str">
        <f t="shared" si="265"/>
        <v>12213</v>
      </c>
      <c r="B607" s="158" t="str">
        <f t="shared" si="266"/>
        <v>012213</v>
      </c>
      <c r="C607">
        <v>12</v>
      </c>
      <c r="D607" t="s">
        <v>39</v>
      </c>
      <c r="E607">
        <v>12213</v>
      </c>
      <c r="F607" t="s">
        <v>685</v>
      </c>
      <c r="G607">
        <v>287.09699999999998</v>
      </c>
      <c r="H607">
        <v>943.36900000000003</v>
      </c>
      <c r="I607">
        <v>388.98599999999999</v>
      </c>
      <c r="J607">
        <v>1270.7</v>
      </c>
      <c r="K607">
        <v>0</v>
      </c>
      <c r="L607">
        <v>0</v>
      </c>
      <c r="M607">
        <v>0</v>
      </c>
      <c r="N607">
        <v>0</v>
      </c>
      <c r="O607">
        <v>0</v>
      </c>
      <c r="P607">
        <v>0</v>
      </c>
      <c r="Q607">
        <v>0</v>
      </c>
      <c r="R607">
        <v>1.522</v>
      </c>
      <c r="S607">
        <v>0</v>
      </c>
      <c r="T607">
        <v>0</v>
      </c>
      <c r="U607">
        <v>9.3320000000000007</v>
      </c>
      <c r="V607">
        <v>3.4910000000000001</v>
      </c>
      <c r="W607">
        <v>31.632999999999999</v>
      </c>
      <c r="Y607" t="str">
        <f t="shared" si="267"/>
        <v>千葉県</v>
      </c>
      <c r="Z607" t="str">
        <f t="shared" si="268"/>
        <v>千葉県東金市</v>
      </c>
      <c r="AA607" s="159">
        <f t="shared" si="269"/>
        <v>388.98599999999999</v>
      </c>
      <c r="AB607" s="159">
        <f t="shared" si="270"/>
        <v>1270.7</v>
      </c>
      <c r="AC607" s="159">
        <f t="shared" si="271"/>
        <v>0</v>
      </c>
      <c r="AD607" s="159">
        <f t="shared" si="272"/>
        <v>0</v>
      </c>
      <c r="AE607" s="159">
        <f t="shared" si="273"/>
        <v>0</v>
      </c>
      <c r="AF607" s="159">
        <f t="shared" si="274"/>
        <v>0</v>
      </c>
      <c r="AG607" s="159">
        <f t="shared" si="275"/>
        <v>9.3320000000000007</v>
      </c>
      <c r="AH607" s="160">
        <f t="shared" si="276"/>
        <v>1669.0180000000003</v>
      </c>
      <c r="AI607" s="135">
        <f t="shared" si="277"/>
        <v>0.23306279500880153</v>
      </c>
      <c r="AJ607" s="135">
        <f t="shared" si="278"/>
        <v>0.76134589321385382</v>
      </c>
      <c r="AK607" s="135">
        <f t="shared" si="279"/>
        <v>0</v>
      </c>
      <c r="AL607" s="135">
        <f t="shared" si="280"/>
        <v>0</v>
      </c>
      <c r="AM607" s="135">
        <f t="shared" si="281"/>
        <v>0</v>
      </c>
      <c r="AN607" s="135">
        <f t="shared" si="282"/>
        <v>0</v>
      </c>
      <c r="AO607" s="135">
        <f t="shared" si="283"/>
        <v>5.5913117773445219E-3</v>
      </c>
      <c r="AP607" s="159">
        <f>IFERROR(VLOOKUP(A607,人口!$A$2:$E$1748,5,0),0)</f>
        <v>58484</v>
      </c>
      <c r="AQ607" s="159">
        <f t="shared" si="258"/>
        <v>0</v>
      </c>
      <c r="AR607" s="159">
        <f t="shared" si="259"/>
        <v>0</v>
      </c>
      <c r="AS607" s="159">
        <f t="shared" si="260"/>
        <v>0</v>
      </c>
      <c r="AT607" s="159">
        <f t="shared" si="261"/>
        <v>1</v>
      </c>
      <c r="AU607" s="159">
        <f t="shared" si="262"/>
        <v>0</v>
      </c>
      <c r="AV607" s="159">
        <f t="shared" si="263"/>
        <v>0</v>
      </c>
      <c r="AW607" s="159">
        <f t="shared" si="264"/>
        <v>0</v>
      </c>
      <c r="AX607" s="159">
        <f t="shared" si="284"/>
        <v>0</v>
      </c>
      <c r="AY607" s="159" t="str">
        <f t="shared" si="285"/>
        <v>3万～10万人未満の市町村平均</v>
      </c>
      <c r="AZ607" s="159"/>
    </row>
    <row r="608" spans="1:52" x14ac:dyDescent="0.3">
      <c r="A608" t="str">
        <f t="shared" si="265"/>
        <v>12215</v>
      </c>
      <c r="B608" s="158" t="str">
        <f t="shared" si="266"/>
        <v>012215</v>
      </c>
      <c r="C608">
        <v>12</v>
      </c>
      <c r="D608" t="s">
        <v>39</v>
      </c>
      <c r="E608">
        <v>12215</v>
      </c>
      <c r="F608" t="s">
        <v>738</v>
      </c>
      <c r="G608">
        <v>412.33699999999999</v>
      </c>
      <c r="H608">
        <v>2065.826</v>
      </c>
      <c r="I608">
        <v>567.89200000000005</v>
      </c>
      <c r="J608">
        <v>2831.462</v>
      </c>
      <c r="K608">
        <v>0.2</v>
      </c>
      <c r="L608">
        <v>0.38800000000000001</v>
      </c>
      <c r="M608">
        <v>0</v>
      </c>
      <c r="N608">
        <v>0</v>
      </c>
      <c r="O608">
        <v>0</v>
      </c>
      <c r="P608">
        <v>0</v>
      </c>
      <c r="Q608">
        <v>0</v>
      </c>
      <c r="R608">
        <v>0</v>
      </c>
      <c r="S608">
        <v>0</v>
      </c>
      <c r="T608">
        <v>0</v>
      </c>
      <c r="U608">
        <v>0</v>
      </c>
      <c r="V608">
        <v>4.99</v>
      </c>
      <c r="W608">
        <v>37.837000000000003</v>
      </c>
      <c r="Y608" t="str">
        <f t="shared" si="267"/>
        <v>千葉県</v>
      </c>
      <c r="Z608" t="str">
        <f t="shared" si="268"/>
        <v>千葉県旭市</v>
      </c>
      <c r="AA608" s="159">
        <f t="shared" si="269"/>
        <v>567.89200000000005</v>
      </c>
      <c r="AB608" s="159">
        <f t="shared" si="270"/>
        <v>2831.462</v>
      </c>
      <c r="AC608" s="159">
        <f t="shared" si="271"/>
        <v>0.38800000000000001</v>
      </c>
      <c r="AD608" s="159">
        <f t="shared" si="272"/>
        <v>0</v>
      </c>
      <c r="AE608" s="159">
        <f t="shared" si="273"/>
        <v>0</v>
      </c>
      <c r="AF608" s="159">
        <f t="shared" si="274"/>
        <v>0</v>
      </c>
      <c r="AG608" s="159">
        <f t="shared" si="275"/>
        <v>0</v>
      </c>
      <c r="AH608" s="160">
        <f t="shared" si="276"/>
        <v>3399.7420000000002</v>
      </c>
      <c r="AI608" s="135">
        <f t="shared" si="277"/>
        <v>0.16703973419159454</v>
      </c>
      <c r="AJ608" s="135">
        <f t="shared" si="278"/>
        <v>0.83284613950117381</v>
      </c>
      <c r="AK608" s="135">
        <f t="shared" si="279"/>
        <v>1.1412630723154874E-4</v>
      </c>
      <c r="AL608" s="135">
        <f t="shared" si="280"/>
        <v>0</v>
      </c>
      <c r="AM608" s="135">
        <f t="shared" si="281"/>
        <v>0</v>
      </c>
      <c r="AN608" s="135">
        <f t="shared" si="282"/>
        <v>0</v>
      </c>
      <c r="AO608" s="135">
        <f t="shared" si="283"/>
        <v>0</v>
      </c>
      <c r="AP608" s="159">
        <f>IFERROR(VLOOKUP(A608,人口!$A$2:$E$1748,5,0),0)</f>
        <v>65305</v>
      </c>
      <c r="AQ608" s="159">
        <f t="shared" si="258"/>
        <v>0</v>
      </c>
      <c r="AR608" s="159">
        <f t="shared" si="259"/>
        <v>0</v>
      </c>
      <c r="AS608" s="159">
        <f t="shared" si="260"/>
        <v>0</v>
      </c>
      <c r="AT608" s="159">
        <f t="shared" si="261"/>
        <v>1</v>
      </c>
      <c r="AU608" s="159">
        <f t="shared" si="262"/>
        <v>0</v>
      </c>
      <c r="AV608" s="159">
        <f t="shared" si="263"/>
        <v>0</v>
      </c>
      <c r="AW608" s="159">
        <f t="shared" si="264"/>
        <v>0</v>
      </c>
      <c r="AX608" s="159">
        <f t="shared" si="284"/>
        <v>0</v>
      </c>
      <c r="AY608" s="159" t="str">
        <f t="shared" si="285"/>
        <v>3万～10万人未満の市町村平均</v>
      </c>
      <c r="AZ608" s="159"/>
    </row>
    <row r="609" spans="1:52" x14ac:dyDescent="0.3">
      <c r="A609" t="str">
        <f t="shared" si="265"/>
        <v>12216</v>
      </c>
      <c r="B609" s="158" t="str">
        <f t="shared" si="266"/>
        <v>012216</v>
      </c>
      <c r="C609">
        <v>12</v>
      </c>
      <c r="D609" t="s">
        <v>39</v>
      </c>
      <c r="E609">
        <v>12216</v>
      </c>
      <c r="F609" t="s">
        <v>792</v>
      </c>
      <c r="G609">
        <v>318.59199999999998</v>
      </c>
      <c r="H609">
        <v>22.68</v>
      </c>
      <c r="I609">
        <v>430.43</v>
      </c>
      <c r="J609">
        <v>30.443000000000001</v>
      </c>
      <c r="K609">
        <v>0</v>
      </c>
      <c r="L609">
        <v>0</v>
      </c>
      <c r="M609">
        <v>0</v>
      </c>
      <c r="N609">
        <v>0</v>
      </c>
      <c r="O609">
        <v>0</v>
      </c>
      <c r="P609">
        <v>0</v>
      </c>
      <c r="Q609">
        <v>0</v>
      </c>
      <c r="R609">
        <v>0.63600000000000001</v>
      </c>
      <c r="S609">
        <v>0</v>
      </c>
      <c r="T609">
        <v>0</v>
      </c>
      <c r="U609">
        <v>3.9009999999999998</v>
      </c>
      <c r="V609">
        <v>3.153</v>
      </c>
      <c r="W609">
        <v>35.866999999999997</v>
      </c>
      <c r="Y609" t="str">
        <f t="shared" si="267"/>
        <v>千葉県</v>
      </c>
      <c r="Z609" t="str">
        <f t="shared" si="268"/>
        <v>千葉県習志野市</v>
      </c>
      <c r="AA609" s="159">
        <f t="shared" si="269"/>
        <v>430.43</v>
      </c>
      <c r="AB609" s="159">
        <f t="shared" si="270"/>
        <v>30.443000000000001</v>
      </c>
      <c r="AC609" s="159">
        <f t="shared" si="271"/>
        <v>0</v>
      </c>
      <c r="AD609" s="159">
        <f t="shared" si="272"/>
        <v>0</v>
      </c>
      <c r="AE609" s="159">
        <f t="shared" si="273"/>
        <v>0</v>
      </c>
      <c r="AF609" s="159">
        <f t="shared" si="274"/>
        <v>0</v>
      </c>
      <c r="AG609" s="159">
        <f t="shared" si="275"/>
        <v>3.9009999999999998</v>
      </c>
      <c r="AH609" s="160">
        <f t="shared" si="276"/>
        <v>464.774</v>
      </c>
      <c r="AI609" s="135">
        <f t="shared" si="277"/>
        <v>0.92610602142116383</v>
      </c>
      <c r="AJ609" s="135">
        <f t="shared" si="278"/>
        <v>6.5500651929755113E-2</v>
      </c>
      <c r="AK609" s="135">
        <f t="shared" si="279"/>
        <v>0</v>
      </c>
      <c r="AL609" s="135">
        <f t="shared" si="280"/>
        <v>0</v>
      </c>
      <c r="AM609" s="135">
        <f t="shared" si="281"/>
        <v>0</v>
      </c>
      <c r="AN609" s="135">
        <f t="shared" si="282"/>
        <v>0</v>
      </c>
      <c r="AO609" s="135">
        <f t="shared" si="283"/>
        <v>8.3933266490810576E-3</v>
      </c>
      <c r="AP609" s="159">
        <f>IFERROR(VLOOKUP(A609,人口!$A$2:$E$1748,5,0),0)</f>
        <v>173885</v>
      </c>
      <c r="AQ609" s="159">
        <f t="shared" si="258"/>
        <v>0</v>
      </c>
      <c r="AR609" s="159">
        <f t="shared" si="259"/>
        <v>0</v>
      </c>
      <c r="AS609" s="159">
        <f t="shared" si="260"/>
        <v>0</v>
      </c>
      <c r="AT609" s="159">
        <f t="shared" si="261"/>
        <v>0</v>
      </c>
      <c r="AU609" s="159">
        <f t="shared" si="262"/>
        <v>1</v>
      </c>
      <c r="AV609" s="159">
        <f t="shared" si="263"/>
        <v>0</v>
      </c>
      <c r="AW609" s="159">
        <f t="shared" si="264"/>
        <v>0</v>
      </c>
      <c r="AX609" s="159">
        <f t="shared" si="284"/>
        <v>0</v>
      </c>
      <c r="AY609" s="159" t="str">
        <f t="shared" si="285"/>
        <v>10万～20万人未満の市町村平均</v>
      </c>
      <c r="AZ609" s="159"/>
    </row>
    <row r="610" spans="1:52" x14ac:dyDescent="0.3">
      <c r="A610" t="str">
        <f t="shared" si="265"/>
        <v>12217</v>
      </c>
      <c r="B610" s="158" t="str">
        <f t="shared" si="266"/>
        <v>012217</v>
      </c>
      <c r="C610">
        <v>12</v>
      </c>
      <c r="D610" t="s">
        <v>39</v>
      </c>
      <c r="E610">
        <v>12217</v>
      </c>
      <c r="F610" t="s">
        <v>843</v>
      </c>
      <c r="G610">
        <v>1009.393</v>
      </c>
      <c r="H610">
        <v>623.447</v>
      </c>
      <c r="I610">
        <v>1379.9659999999999</v>
      </c>
      <c r="J610">
        <v>844.83600000000001</v>
      </c>
      <c r="K610">
        <v>0</v>
      </c>
      <c r="L610">
        <v>0</v>
      </c>
      <c r="M610">
        <v>0</v>
      </c>
      <c r="N610">
        <v>0</v>
      </c>
      <c r="O610">
        <v>0</v>
      </c>
      <c r="P610">
        <v>0</v>
      </c>
      <c r="Q610">
        <v>0</v>
      </c>
      <c r="R610">
        <v>0</v>
      </c>
      <c r="S610">
        <v>0</v>
      </c>
      <c r="T610">
        <v>0</v>
      </c>
      <c r="U610">
        <v>0</v>
      </c>
      <c r="V610">
        <v>11.691000000000001</v>
      </c>
      <c r="W610">
        <v>112.18600000000001</v>
      </c>
      <c r="Y610" t="str">
        <f t="shared" si="267"/>
        <v>千葉県</v>
      </c>
      <c r="Z610" t="str">
        <f t="shared" si="268"/>
        <v>千葉県柏市</v>
      </c>
      <c r="AA610" s="159">
        <f t="shared" si="269"/>
        <v>1379.9659999999999</v>
      </c>
      <c r="AB610" s="159">
        <f t="shared" si="270"/>
        <v>844.83600000000001</v>
      </c>
      <c r="AC610" s="159">
        <f t="shared" si="271"/>
        <v>0</v>
      </c>
      <c r="AD610" s="159">
        <f t="shared" si="272"/>
        <v>0</v>
      </c>
      <c r="AE610" s="159">
        <f t="shared" si="273"/>
        <v>0</v>
      </c>
      <c r="AF610" s="159">
        <f t="shared" si="274"/>
        <v>0</v>
      </c>
      <c r="AG610" s="159">
        <f t="shared" si="275"/>
        <v>0</v>
      </c>
      <c r="AH610" s="160">
        <f t="shared" si="276"/>
        <v>2224.8019999999997</v>
      </c>
      <c r="AI610" s="135">
        <f t="shared" si="277"/>
        <v>0.62026463478547755</v>
      </c>
      <c r="AJ610" s="135">
        <f t="shared" si="278"/>
        <v>0.3797353652145225</v>
      </c>
      <c r="AK610" s="135">
        <f t="shared" si="279"/>
        <v>0</v>
      </c>
      <c r="AL610" s="135">
        <f t="shared" si="280"/>
        <v>0</v>
      </c>
      <c r="AM610" s="135">
        <f t="shared" si="281"/>
        <v>0</v>
      </c>
      <c r="AN610" s="135">
        <f t="shared" si="282"/>
        <v>0</v>
      </c>
      <c r="AO610" s="135">
        <f t="shared" si="283"/>
        <v>0</v>
      </c>
      <c r="AP610" s="159">
        <f>IFERROR(VLOOKUP(A610,人口!$A$2:$E$1748,5,0),0)</f>
        <v>424920</v>
      </c>
      <c r="AQ610" s="159">
        <f t="shared" si="258"/>
        <v>0</v>
      </c>
      <c r="AR610" s="159">
        <f t="shared" si="259"/>
        <v>0</v>
      </c>
      <c r="AS610" s="159">
        <f t="shared" si="260"/>
        <v>0</v>
      </c>
      <c r="AT610" s="159">
        <f t="shared" si="261"/>
        <v>0</v>
      </c>
      <c r="AU610" s="159">
        <f t="shared" si="262"/>
        <v>0</v>
      </c>
      <c r="AV610" s="159">
        <f t="shared" si="263"/>
        <v>1</v>
      </c>
      <c r="AW610" s="159">
        <f t="shared" si="264"/>
        <v>0</v>
      </c>
      <c r="AX610" s="159">
        <f t="shared" si="284"/>
        <v>0</v>
      </c>
      <c r="AY610" s="159" t="str">
        <f t="shared" si="285"/>
        <v>20万～50万人未満の市町村平均</v>
      </c>
      <c r="AZ610" s="159"/>
    </row>
    <row r="611" spans="1:52" x14ac:dyDescent="0.3">
      <c r="A611" t="str">
        <f t="shared" si="265"/>
        <v>12218</v>
      </c>
      <c r="B611" s="158" t="str">
        <f t="shared" si="266"/>
        <v>012218</v>
      </c>
      <c r="C611">
        <v>12</v>
      </c>
      <c r="D611" t="s">
        <v>39</v>
      </c>
      <c r="E611">
        <v>12218</v>
      </c>
      <c r="F611" t="s">
        <v>895</v>
      </c>
      <c r="G611">
        <v>116.98699999999999</v>
      </c>
      <c r="H611">
        <v>230.857</v>
      </c>
      <c r="I611">
        <v>155.38800000000001</v>
      </c>
      <c r="J611">
        <v>305.13900000000001</v>
      </c>
      <c r="K611">
        <v>47.1</v>
      </c>
      <c r="L611">
        <v>149.57</v>
      </c>
      <c r="M611">
        <v>0</v>
      </c>
      <c r="N611">
        <v>0</v>
      </c>
      <c r="O611">
        <v>0</v>
      </c>
      <c r="P611">
        <v>0</v>
      </c>
      <c r="Q611">
        <v>0</v>
      </c>
      <c r="R611">
        <v>0</v>
      </c>
      <c r="S611">
        <v>0</v>
      </c>
      <c r="T611">
        <v>0</v>
      </c>
      <c r="U611">
        <v>0</v>
      </c>
      <c r="V611">
        <v>1.6890000000000001</v>
      </c>
      <c r="W611">
        <v>11.183999999999999</v>
      </c>
      <c r="Y611" t="str">
        <f t="shared" si="267"/>
        <v>千葉県</v>
      </c>
      <c r="Z611" t="str">
        <f t="shared" si="268"/>
        <v>千葉県勝浦市</v>
      </c>
      <c r="AA611" s="159">
        <f t="shared" si="269"/>
        <v>155.38800000000001</v>
      </c>
      <c r="AB611" s="159">
        <f t="shared" si="270"/>
        <v>305.13900000000001</v>
      </c>
      <c r="AC611" s="159">
        <f t="shared" si="271"/>
        <v>149.57</v>
      </c>
      <c r="AD611" s="159">
        <f t="shared" si="272"/>
        <v>0</v>
      </c>
      <c r="AE611" s="159">
        <f t="shared" si="273"/>
        <v>0</v>
      </c>
      <c r="AF611" s="159">
        <f t="shared" si="274"/>
        <v>0</v>
      </c>
      <c r="AG611" s="159">
        <f t="shared" si="275"/>
        <v>0</v>
      </c>
      <c r="AH611" s="160">
        <f t="shared" si="276"/>
        <v>610.09699999999998</v>
      </c>
      <c r="AI611" s="135">
        <f t="shared" si="277"/>
        <v>0.25469392572000848</v>
      </c>
      <c r="AJ611" s="135">
        <f t="shared" si="278"/>
        <v>0.50014833706771222</v>
      </c>
      <c r="AK611" s="135">
        <f t="shared" si="279"/>
        <v>0.24515773721227935</v>
      </c>
      <c r="AL611" s="135">
        <f t="shared" si="280"/>
        <v>0</v>
      </c>
      <c r="AM611" s="135">
        <f t="shared" si="281"/>
        <v>0</v>
      </c>
      <c r="AN611" s="135">
        <f t="shared" si="282"/>
        <v>0</v>
      </c>
      <c r="AO611" s="135">
        <f t="shared" si="283"/>
        <v>0</v>
      </c>
      <c r="AP611" s="159">
        <f>IFERROR(VLOOKUP(A611,人口!$A$2:$E$1748,5,0),0)</f>
        <v>17222</v>
      </c>
      <c r="AQ611" s="159">
        <f t="shared" si="258"/>
        <v>0</v>
      </c>
      <c r="AR611" s="159">
        <f t="shared" si="259"/>
        <v>0</v>
      </c>
      <c r="AS611" s="159">
        <f t="shared" si="260"/>
        <v>1</v>
      </c>
      <c r="AT611" s="159">
        <f t="shared" si="261"/>
        <v>0</v>
      </c>
      <c r="AU611" s="159">
        <f t="shared" si="262"/>
        <v>0</v>
      </c>
      <c r="AV611" s="159">
        <f t="shared" si="263"/>
        <v>0</v>
      </c>
      <c r="AW611" s="159">
        <f t="shared" si="264"/>
        <v>0</v>
      </c>
      <c r="AX611" s="159">
        <f t="shared" si="284"/>
        <v>0</v>
      </c>
      <c r="AY611" s="159" t="str">
        <f t="shared" si="285"/>
        <v>1万～3万人未満の市町村平均</v>
      </c>
      <c r="AZ611" s="159"/>
    </row>
    <row r="612" spans="1:52" x14ac:dyDescent="0.3">
      <c r="A612" t="str">
        <f t="shared" si="265"/>
        <v>12219</v>
      </c>
      <c r="B612" s="158" t="str">
        <f t="shared" si="266"/>
        <v>012219</v>
      </c>
      <c r="C612">
        <v>12</v>
      </c>
      <c r="D612" t="s">
        <v>39</v>
      </c>
      <c r="E612">
        <v>12219</v>
      </c>
      <c r="F612" t="s">
        <v>948</v>
      </c>
      <c r="G612">
        <v>1113.9480000000001</v>
      </c>
      <c r="H612">
        <v>1391.5129999999999</v>
      </c>
      <c r="I612">
        <v>1487.0809999999999</v>
      </c>
      <c r="J612">
        <v>1846.896</v>
      </c>
      <c r="K612">
        <v>47.3</v>
      </c>
      <c r="L612">
        <v>131.261</v>
      </c>
      <c r="M612">
        <v>0</v>
      </c>
      <c r="N612">
        <v>0</v>
      </c>
      <c r="O612">
        <v>0</v>
      </c>
      <c r="P612">
        <v>0</v>
      </c>
      <c r="Q612">
        <v>0</v>
      </c>
      <c r="R612">
        <v>0.748</v>
      </c>
      <c r="S612">
        <v>0</v>
      </c>
      <c r="T612">
        <v>0</v>
      </c>
      <c r="U612">
        <v>4.5869999999999997</v>
      </c>
      <c r="V612">
        <v>13.021000000000001</v>
      </c>
      <c r="W612">
        <v>87.11</v>
      </c>
      <c r="Y612" t="str">
        <f t="shared" si="267"/>
        <v>千葉県</v>
      </c>
      <c r="Z612" t="str">
        <f t="shared" si="268"/>
        <v>千葉県市原市</v>
      </c>
      <c r="AA612" s="159">
        <f t="shared" si="269"/>
        <v>1487.0809999999999</v>
      </c>
      <c r="AB612" s="159">
        <f t="shared" si="270"/>
        <v>1846.896</v>
      </c>
      <c r="AC612" s="159">
        <f t="shared" si="271"/>
        <v>131.261</v>
      </c>
      <c r="AD612" s="159">
        <f t="shared" si="272"/>
        <v>0</v>
      </c>
      <c r="AE612" s="159">
        <f t="shared" si="273"/>
        <v>0</v>
      </c>
      <c r="AF612" s="159">
        <f t="shared" si="274"/>
        <v>0</v>
      </c>
      <c r="AG612" s="159">
        <f t="shared" si="275"/>
        <v>4.5869999999999997</v>
      </c>
      <c r="AH612" s="160">
        <f t="shared" si="276"/>
        <v>3469.8249999999998</v>
      </c>
      <c r="AI612" s="135">
        <f t="shared" si="277"/>
        <v>0.4285752163293538</v>
      </c>
      <c r="AJ612" s="135">
        <f t="shared" si="278"/>
        <v>0.53227352964486685</v>
      </c>
      <c r="AK612" s="135">
        <f t="shared" si="279"/>
        <v>3.7829285338597772E-2</v>
      </c>
      <c r="AL612" s="135">
        <f t="shared" si="280"/>
        <v>0</v>
      </c>
      <c r="AM612" s="135">
        <f t="shared" si="281"/>
        <v>0</v>
      </c>
      <c r="AN612" s="135">
        <f t="shared" si="282"/>
        <v>0</v>
      </c>
      <c r="AO612" s="135">
        <f t="shared" si="283"/>
        <v>1.3219686871816301E-3</v>
      </c>
      <c r="AP612" s="159">
        <f>IFERROR(VLOOKUP(A612,人口!$A$2:$E$1748,5,0),0)</f>
        <v>275385</v>
      </c>
      <c r="AQ612" s="159">
        <f t="shared" si="258"/>
        <v>0</v>
      </c>
      <c r="AR612" s="159">
        <f t="shared" si="259"/>
        <v>0</v>
      </c>
      <c r="AS612" s="159">
        <f t="shared" si="260"/>
        <v>0</v>
      </c>
      <c r="AT612" s="159">
        <f t="shared" si="261"/>
        <v>0</v>
      </c>
      <c r="AU612" s="159">
        <f t="shared" si="262"/>
        <v>0</v>
      </c>
      <c r="AV612" s="159">
        <f t="shared" si="263"/>
        <v>1</v>
      </c>
      <c r="AW612" s="159">
        <f t="shared" si="264"/>
        <v>0</v>
      </c>
      <c r="AX612" s="159">
        <f t="shared" si="284"/>
        <v>0</v>
      </c>
      <c r="AY612" s="159" t="str">
        <f t="shared" si="285"/>
        <v>20万～50万人未満の市町村平均</v>
      </c>
      <c r="AZ612" s="159"/>
    </row>
    <row r="613" spans="1:52" x14ac:dyDescent="0.3">
      <c r="A613" t="str">
        <f t="shared" si="265"/>
        <v>12220</v>
      </c>
      <c r="B613" s="158" t="str">
        <f t="shared" si="266"/>
        <v>012220</v>
      </c>
      <c r="C613">
        <v>12</v>
      </c>
      <c r="D613" t="s">
        <v>39</v>
      </c>
      <c r="E613">
        <v>12220</v>
      </c>
      <c r="F613" t="s">
        <v>994</v>
      </c>
      <c r="G613">
        <v>402.315</v>
      </c>
      <c r="H613">
        <v>74.131</v>
      </c>
      <c r="I613">
        <v>550.79499999999996</v>
      </c>
      <c r="J613">
        <v>100.518</v>
      </c>
      <c r="K613">
        <v>0</v>
      </c>
      <c r="L613">
        <v>0</v>
      </c>
      <c r="M613">
        <v>0</v>
      </c>
      <c r="N613">
        <v>0</v>
      </c>
      <c r="O613">
        <v>0</v>
      </c>
      <c r="P613">
        <v>0</v>
      </c>
      <c r="Q613">
        <v>0</v>
      </c>
      <c r="R613">
        <v>0</v>
      </c>
      <c r="S613">
        <v>0</v>
      </c>
      <c r="T613">
        <v>0</v>
      </c>
      <c r="U613">
        <v>0</v>
      </c>
      <c r="V613">
        <v>4.3460000000000001</v>
      </c>
      <c r="W613">
        <v>54.408999999999999</v>
      </c>
      <c r="Y613" t="str">
        <f t="shared" si="267"/>
        <v>千葉県</v>
      </c>
      <c r="Z613" t="str">
        <f t="shared" si="268"/>
        <v>千葉県流山市</v>
      </c>
      <c r="AA613" s="159">
        <f t="shared" si="269"/>
        <v>550.79499999999996</v>
      </c>
      <c r="AB613" s="159">
        <f t="shared" si="270"/>
        <v>100.518</v>
      </c>
      <c r="AC613" s="159">
        <f t="shared" si="271"/>
        <v>0</v>
      </c>
      <c r="AD613" s="159">
        <f t="shared" si="272"/>
        <v>0</v>
      </c>
      <c r="AE613" s="159">
        <f t="shared" si="273"/>
        <v>0</v>
      </c>
      <c r="AF613" s="159">
        <f t="shared" si="274"/>
        <v>0</v>
      </c>
      <c r="AG613" s="159">
        <f t="shared" si="275"/>
        <v>0</v>
      </c>
      <c r="AH613" s="160">
        <f t="shared" si="276"/>
        <v>651.31299999999999</v>
      </c>
      <c r="AI613" s="135">
        <f t="shared" si="277"/>
        <v>0.84566867235875831</v>
      </c>
      <c r="AJ613" s="135">
        <f t="shared" si="278"/>
        <v>0.15433132764124161</v>
      </c>
      <c r="AK613" s="135">
        <f t="shared" si="279"/>
        <v>0</v>
      </c>
      <c r="AL613" s="135">
        <f t="shared" si="280"/>
        <v>0</v>
      </c>
      <c r="AM613" s="135">
        <f t="shared" si="281"/>
        <v>0</v>
      </c>
      <c r="AN613" s="135">
        <f t="shared" si="282"/>
        <v>0</v>
      </c>
      <c r="AO613" s="135">
        <f t="shared" si="283"/>
        <v>0</v>
      </c>
      <c r="AP613" s="159">
        <f>IFERROR(VLOOKUP(A613,人口!$A$2:$E$1748,5,0),0)</f>
        <v>195476</v>
      </c>
      <c r="AQ613" s="159">
        <f t="shared" si="258"/>
        <v>0</v>
      </c>
      <c r="AR613" s="159">
        <f t="shared" si="259"/>
        <v>0</v>
      </c>
      <c r="AS613" s="159">
        <f t="shared" si="260"/>
        <v>0</v>
      </c>
      <c r="AT613" s="159">
        <f t="shared" si="261"/>
        <v>0</v>
      </c>
      <c r="AU613" s="159">
        <f t="shared" si="262"/>
        <v>1</v>
      </c>
      <c r="AV613" s="159">
        <f t="shared" si="263"/>
        <v>0</v>
      </c>
      <c r="AW613" s="159">
        <f t="shared" si="264"/>
        <v>0</v>
      </c>
      <c r="AX613" s="159">
        <f t="shared" si="284"/>
        <v>0</v>
      </c>
      <c r="AY613" s="159" t="str">
        <f t="shared" si="285"/>
        <v>10万～20万人未満の市町村平均</v>
      </c>
      <c r="AZ613" s="159"/>
    </row>
    <row r="614" spans="1:52" x14ac:dyDescent="0.3">
      <c r="A614" t="str">
        <f t="shared" si="265"/>
        <v>12221</v>
      </c>
      <c r="B614" s="158" t="str">
        <f t="shared" si="266"/>
        <v>012221</v>
      </c>
      <c r="C614">
        <v>12</v>
      </c>
      <c r="D614" t="s">
        <v>39</v>
      </c>
      <c r="E614">
        <v>12221</v>
      </c>
      <c r="F614" t="s">
        <v>1040</v>
      </c>
      <c r="G614">
        <v>453.56299999999999</v>
      </c>
      <c r="H614">
        <v>223.97800000000001</v>
      </c>
      <c r="I614">
        <v>615.49800000000005</v>
      </c>
      <c r="J614">
        <v>301.76299999999998</v>
      </c>
      <c r="K614">
        <v>0</v>
      </c>
      <c r="L614">
        <v>0</v>
      </c>
      <c r="M614">
        <v>0</v>
      </c>
      <c r="N614">
        <v>0</v>
      </c>
      <c r="O614">
        <v>0</v>
      </c>
      <c r="P614">
        <v>0</v>
      </c>
      <c r="Q614">
        <v>0</v>
      </c>
      <c r="R614">
        <v>0</v>
      </c>
      <c r="S614">
        <v>0</v>
      </c>
      <c r="T614">
        <v>0</v>
      </c>
      <c r="U614">
        <v>0</v>
      </c>
      <c r="V614">
        <v>5.08</v>
      </c>
      <c r="W614">
        <v>48.546999999999997</v>
      </c>
      <c r="Y614" t="str">
        <f t="shared" si="267"/>
        <v>千葉県</v>
      </c>
      <c r="Z614" t="str">
        <f t="shared" si="268"/>
        <v>千葉県八千代市</v>
      </c>
      <c r="AA614" s="159">
        <f t="shared" si="269"/>
        <v>615.49800000000005</v>
      </c>
      <c r="AB614" s="159">
        <f t="shared" si="270"/>
        <v>301.76299999999998</v>
      </c>
      <c r="AC614" s="159">
        <f t="shared" si="271"/>
        <v>0</v>
      </c>
      <c r="AD614" s="159">
        <f t="shared" si="272"/>
        <v>0</v>
      </c>
      <c r="AE614" s="159">
        <f t="shared" si="273"/>
        <v>0</v>
      </c>
      <c r="AF614" s="159">
        <f t="shared" si="274"/>
        <v>0</v>
      </c>
      <c r="AG614" s="159">
        <f t="shared" si="275"/>
        <v>0</v>
      </c>
      <c r="AH614" s="160">
        <f t="shared" si="276"/>
        <v>917.26099999999997</v>
      </c>
      <c r="AI614" s="135">
        <f t="shared" si="277"/>
        <v>0.67101730041940089</v>
      </c>
      <c r="AJ614" s="135">
        <f t="shared" si="278"/>
        <v>0.32898269958059917</v>
      </c>
      <c r="AK614" s="135">
        <f t="shared" si="279"/>
        <v>0</v>
      </c>
      <c r="AL614" s="135">
        <f t="shared" si="280"/>
        <v>0</v>
      </c>
      <c r="AM614" s="135">
        <f t="shared" si="281"/>
        <v>0</v>
      </c>
      <c r="AN614" s="135">
        <f t="shared" si="282"/>
        <v>0</v>
      </c>
      <c r="AO614" s="135">
        <f t="shared" si="283"/>
        <v>0</v>
      </c>
      <c r="AP614" s="159">
        <f>IFERROR(VLOOKUP(A614,人口!$A$2:$E$1748,5,0),0)</f>
        <v>199786</v>
      </c>
      <c r="AQ614" s="159">
        <f t="shared" si="258"/>
        <v>0</v>
      </c>
      <c r="AR614" s="159">
        <f t="shared" si="259"/>
        <v>0</v>
      </c>
      <c r="AS614" s="159">
        <f t="shared" si="260"/>
        <v>0</v>
      </c>
      <c r="AT614" s="159">
        <f t="shared" si="261"/>
        <v>0</v>
      </c>
      <c r="AU614" s="159">
        <f t="shared" si="262"/>
        <v>1</v>
      </c>
      <c r="AV614" s="159">
        <f t="shared" si="263"/>
        <v>0</v>
      </c>
      <c r="AW614" s="159">
        <f t="shared" si="264"/>
        <v>0</v>
      </c>
      <c r="AX614" s="159">
        <f t="shared" si="284"/>
        <v>0</v>
      </c>
      <c r="AY614" s="159" t="str">
        <f t="shared" si="285"/>
        <v>10万～20万人未満の市町村平均</v>
      </c>
      <c r="AZ614" s="159"/>
    </row>
    <row r="615" spans="1:52" x14ac:dyDescent="0.3">
      <c r="A615" t="str">
        <f t="shared" si="265"/>
        <v>12222</v>
      </c>
      <c r="B615" s="158" t="str">
        <f t="shared" si="266"/>
        <v>012222</v>
      </c>
      <c r="C615">
        <v>12</v>
      </c>
      <c r="D615" t="s">
        <v>39</v>
      </c>
      <c r="E615">
        <v>12222</v>
      </c>
      <c r="F615" t="s">
        <v>1085</v>
      </c>
      <c r="G615">
        <v>304.67500000000001</v>
      </c>
      <c r="H615">
        <v>196.40899999999999</v>
      </c>
      <c r="I615">
        <v>419.38200000000001</v>
      </c>
      <c r="J615">
        <v>267.899</v>
      </c>
      <c r="K615">
        <v>0</v>
      </c>
      <c r="L615">
        <v>0</v>
      </c>
      <c r="M615">
        <v>0</v>
      </c>
      <c r="N615">
        <v>0</v>
      </c>
      <c r="O615">
        <v>0</v>
      </c>
      <c r="P615">
        <v>0</v>
      </c>
      <c r="Q615">
        <v>0</v>
      </c>
      <c r="R615">
        <v>0.20699999999999999</v>
      </c>
      <c r="S615">
        <v>0</v>
      </c>
      <c r="T615">
        <v>0</v>
      </c>
      <c r="U615">
        <v>1.2669999999999999</v>
      </c>
      <c r="V615">
        <v>3.6240000000000001</v>
      </c>
      <c r="W615">
        <v>28.983000000000001</v>
      </c>
      <c r="Y615" t="str">
        <f t="shared" si="267"/>
        <v>千葉県</v>
      </c>
      <c r="Z615" t="str">
        <f t="shared" si="268"/>
        <v>千葉県我孫子市</v>
      </c>
      <c r="AA615" s="159">
        <f t="shared" si="269"/>
        <v>419.38200000000001</v>
      </c>
      <c r="AB615" s="159">
        <f t="shared" si="270"/>
        <v>267.899</v>
      </c>
      <c r="AC615" s="159">
        <f t="shared" si="271"/>
        <v>0</v>
      </c>
      <c r="AD615" s="159">
        <f t="shared" si="272"/>
        <v>0</v>
      </c>
      <c r="AE615" s="159">
        <f t="shared" si="273"/>
        <v>0</v>
      </c>
      <c r="AF615" s="159">
        <f t="shared" si="274"/>
        <v>0</v>
      </c>
      <c r="AG615" s="159">
        <f t="shared" si="275"/>
        <v>1.2669999999999999</v>
      </c>
      <c r="AH615" s="160">
        <f t="shared" si="276"/>
        <v>688.548</v>
      </c>
      <c r="AI615" s="135">
        <f t="shared" si="277"/>
        <v>0.60908171979295567</v>
      </c>
      <c r="AJ615" s="135">
        <f t="shared" si="278"/>
        <v>0.38907817610391721</v>
      </c>
      <c r="AK615" s="135">
        <f t="shared" si="279"/>
        <v>0</v>
      </c>
      <c r="AL615" s="135">
        <f t="shared" si="280"/>
        <v>0</v>
      </c>
      <c r="AM615" s="135">
        <f t="shared" si="281"/>
        <v>0</v>
      </c>
      <c r="AN615" s="135">
        <f t="shared" si="282"/>
        <v>0</v>
      </c>
      <c r="AO615" s="135">
        <f t="shared" si="283"/>
        <v>1.8401041031271602E-3</v>
      </c>
      <c r="AP615" s="159">
        <f>IFERROR(VLOOKUP(A615,人口!$A$2:$E$1748,5,0),0)</f>
        <v>132183</v>
      </c>
      <c r="AQ615" s="159">
        <f t="shared" si="258"/>
        <v>0</v>
      </c>
      <c r="AR615" s="159">
        <f t="shared" si="259"/>
        <v>0</v>
      </c>
      <c r="AS615" s="159">
        <f t="shared" si="260"/>
        <v>0</v>
      </c>
      <c r="AT615" s="159">
        <f t="shared" si="261"/>
        <v>0</v>
      </c>
      <c r="AU615" s="159">
        <f t="shared" si="262"/>
        <v>1</v>
      </c>
      <c r="AV615" s="159">
        <f t="shared" si="263"/>
        <v>0</v>
      </c>
      <c r="AW615" s="159">
        <f t="shared" si="264"/>
        <v>0</v>
      </c>
      <c r="AX615" s="159">
        <f t="shared" si="284"/>
        <v>0</v>
      </c>
      <c r="AY615" s="159" t="str">
        <f t="shared" si="285"/>
        <v>10万～20万人未満の市町村平均</v>
      </c>
      <c r="AZ615" s="159"/>
    </row>
    <row r="616" spans="1:52" x14ac:dyDescent="0.3">
      <c r="A616" t="str">
        <f t="shared" si="265"/>
        <v>12223</v>
      </c>
      <c r="B616" s="158" t="str">
        <f t="shared" si="266"/>
        <v>012223</v>
      </c>
      <c r="C616">
        <v>12</v>
      </c>
      <c r="D616" t="s">
        <v>39</v>
      </c>
      <c r="E616">
        <v>12223</v>
      </c>
      <c r="F616" t="s">
        <v>1125</v>
      </c>
      <c r="G616">
        <v>205.399</v>
      </c>
      <c r="H616">
        <v>523.93499999999995</v>
      </c>
      <c r="I616">
        <v>274.20800000000003</v>
      </c>
      <c r="J616">
        <v>696.27200000000005</v>
      </c>
      <c r="K616">
        <v>183.6</v>
      </c>
      <c r="L616">
        <v>446.29399999999998</v>
      </c>
      <c r="M616">
        <v>0</v>
      </c>
      <c r="N616">
        <v>0</v>
      </c>
      <c r="O616">
        <v>0</v>
      </c>
      <c r="P616">
        <v>0</v>
      </c>
      <c r="Q616">
        <v>0</v>
      </c>
      <c r="R616">
        <v>3.3000000000000002E-2</v>
      </c>
      <c r="S616">
        <v>0</v>
      </c>
      <c r="T616">
        <v>0</v>
      </c>
      <c r="U616">
        <v>0.20399999999999999</v>
      </c>
      <c r="V616">
        <v>2.9969999999999999</v>
      </c>
      <c r="W616">
        <v>17.724</v>
      </c>
      <c r="Y616" t="str">
        <f t="shared" si="267"/>
        <v>千葉県</v>
      </c>
      <c r="Z616" t="str">
        <f t="shared" si="268"/>
        <v>千葉県鴨川市</v>
      </c>
      <c r="AA616" s="159">
        <f t="shared" si="269"/>
        <v>274.20800000000003</v>
      </c>
      <c r="AB616" s="159">
        <f t="shared" si="270"/>
        <v>696.27200000000005</v>
      </c>
      <c r="AC616" s="159">
        <f t="shared" si="271"/>
        <v>446.29399999999998</v>
      </c>
      <c r="AD616" s="159">
        <f t="shared" si="272"/>
        <v>0</v>
      </c>
      <c r="AE616" s="159">
        <f t="shared" si="273"/>
        <v>0</v>
      </c>
      <c r="AF616" s="159">
        <f t="shared" si="274"/>
        <v>0</v>
      </c>
      <c r="AG616" s="159">
        <f t="shared" si="275"/>
        <v>0.20399999999999999</v>
      </c>
      <c r="AH616" s="160">
        <f t="shared" si="276"/>
        <v>1416.9779999999998</v>
      </c>
      <c r="AI616" s="135">
        <f t="shared" si="277"/>
        <v>0.19351606023523305</v>
      </c>
      <c r="AJ616" s="135">
        <f t="shared" si="278"/>
        <v>0.49137813007682557</v>
      </c>
      <c r="AK616" s="135">
        <f t="shared" si="279"/>
        <v>0.31496184132710603</v>
      </c>
      <c r="AL616" s="135">
        <f t="shared" si="280"/>
        <v>0</v>
      </c>
      <c r="AM616" s="135">
        <f t="shared" si="281"/>
        <v>0</v>
      </c>
      <c r="AN616" s="135">
        <f t="shared" si="282"/>
        <v>0</v>
      </c>
      <c r="AO616" s="135">
        <f t="shared" si="283"/>
        <v>1.4396836083552461E-4</v>
      </c>
      <c r="AP616" s="159">
        <f>IFERROR(VLOOKUP(A616,人口!$A$2:$E$1748,5,0),0)</f>
        <v>32673</v>
      </c>
      <c r="AQ616" s="159">
        <f t="shared" si="258"/>
        <v>0</v>
      </c>
      <c r="AR616" s="159">
        <f t="shared" si="259"/>
        <v>0</v>
      </c>
      <c r="AS616" s="159">
        <f t="shared" si="260"/>
        <v>0</v>
      </c>
      <c r="AT616" s="159">
        <f t="shared" si="261"/>
        <v>1</v>
      </c>
      <c r="AU616" s="159">
        <f t="shared" si="262"/>
        <v>0</v>
      </c>
      <c r="AV616" s="159">
        <f t="shared" si="263"/>
        <v>0</v>
      </c>
      <c r="AW616" s="159">
        <f t="shared" si="264"/>
        <v>0</v>
      </c>
      <c r="AX616" s="159">
        <f t="shared" si="284"/>
        <v>0</v>
      </c>
      <c r="AY616" s="159" t="str">
        <f t="shared" si="285"/>
        <v>3万～10万人未満の市町村平均</v>
      </c>
      <c r="AZ616" s="159"/>
    </row>
    <row r="617" spans="1:52" x14ac:dyDescent="0.3">
      <c r="A617" t="str">
        <f t="shared" si="265"/>
        <v>12224</v>
      </c>
      <c r="B617" s="158" t="str">
        <f t="shared" si="266"/>
        <v>012224</v>
      </c>
      <c r="C617">
        <v>12</v>
      </c>
      <c r="D617" t="s">
        <v>39</v>
      </c>
      <c r="E617">
        <v>12224</v>
      </c>
      <c r="F617" t="s">
        <v>2608</v>
      </c>
      <c r="G617">
        <v>244.89699999999999</v>
      </c>
      <c r="H617">
        <v>129.714</v>
      </c>
      <c r="I617">
        <v>335.767</v>
      </c>
      <c r="J617">
        <v>175.97900000000001</v>
      </c>
      <c r="K617">
        <v>0</v>
      </c>
      <c r="L617">
        <v>0</v>
      </c>
      <c r="M617">
        <v>0</v>
      </c>
      <c r="N617">
        <v>0</v>
      </c>
      <c r="O617">
        <v>0</v>
      </c>
      <c r="P617">
        <v>0</v>
      </c>
      <c r="Q617">
        <v>0</v>
      </c>
      <c r="R617">
        <v>0</v>
      </c>
      <c r="S617">
        <v>0</v>
      </c>
      <c r="T617">
        <v>0</v>
      </c>
      <c r="U617">
        <v>0</v>
      </c>
      <c r="V617">
        <v>3.1339999999999999</v>
      </c>
      <c r="W617">
        <v>38.235999999999997</v>
      </c>
      <c r="Y617" t="str">
        <f t="shared" si="267"/>
        <v>千葉県</v>
      </c>
      <c r="Z617" t="str">
        <f t="shared" si="268"/>
        <v>千葉県鎌ケ谷市</v>
      </c>
      <c r="AA617" s="159">
        <f t="shared" si="269"/>
        <v>335.767</v>
      </c>
      <c r="AB617" s="159">
        <f t="shared" si="270"/>
        <v>175.97900000000001</v>
      </c>
      <c r="AC617" s="159">
        <f t="shared" si="271"/>
        <v>0</v>
      </c>
      <c r="AD617" s="159">
        <f t="shared" si="272"/>
        <v>0</v>
      </c>
      <c r="AE617" s="159">
        <f t="shared" si="273"/>
        <v>0</v>
      </c>
      <c r="AF617" s="159">
        <f t="shared" si="274"/>
        <v>0</v>
      </c>
      <c r="AG617" s="159">
        <f t="shared" si="275"/>
        <v>0</v>
      </c>
      <c r="AH617" s="160">
        <f t="shared" si="276"/>
        <v>511.74599999999998</v>
      </c>
      <c r="AI617" s="135">
        <f t="shared" si="277"/>
        <v>0.65612041911416996</v>
      </c>
      <c r="AJ617" s="135">
        <f t="shared" si="278"/>
        <v>0.34387958088583009</v>
      </c>
      <c r="AK617" s="135">
        <f t="shared" si="279"/>
        <v>0</v>
      </c>
      <c r="AL617" s="135">
        <f t="shared" si="280"/>
        <v>0</v>
      </c>
      <c r="AM617" s="135">
        <f t="shared" si="281"/>
        <v>0</v>
      </c>
      <c r="AN617" s="135">
        <f t="shared" si="282"/>
        <v>0</v>
      </c>
      <c r="AO617" s="135">
        <f t="shared" si="283"/>
        <v>0</v>
      </c>
      <c r="AP617" s="159">
        <f>IFERROR(VLOOKUP(A617,人口!$A$2:$E$1748,5,0),0)</f>
        <v>109954</v>
      </c>
      <c r="AQ617" s="159">
        <f t="shared" si="258"/>
        <v>0</v>
      </c>
      <c r="AR617" s="159">
        <f t="shared" si="259"/>
        <v>0</v>
      </c>
      <c r="AS617" s="159">
        <f t="shared" si="260"/>
        <v>0</v>
      </c>
      <c r="AT617" s="159">
        <f t="shared" si="261"/>
        <v>0</v>
      </c>
      <c r="AU617" s="159">
        <f t="shared" si="262"/>
        <v>1</v>
      </c>
      <c r="AV617" s="159">
        <f t="shared" si="263"/>
        <v>0</v>
      </c>
      <c r="AW617" s="159">
        <f t="shared" si="264"/>
        <v>0</v>
      </c>
      <c r="AX617" s="159">
        <f t="shared" si="284"/>
        <v>0</v>
      </c>
      <c r="AY617" s="159" t="str">
        <f t="shared" si="285"/>
        <v>10万～20万人未満の市町村平均</v>
      </c>
      <c r="AZ617" s="159"/>
    </row>
    <row r="618" spans="1:52" x14ac:dyDescent="0.3">
      <c r="A618" t="str">
        <f t="shared" si="265"/>
        <v>12225</v>
      </c>
      <c r="B618" s="158" t="str">
        <f t="shared" si="266"/>
        <v>012225</v>
      </c>
      <c r="C618">
        <v>12</v>
      </c>
      <c r="D618" t="s">
        <v>39</v>
      </c>
      <c r="E618">
        <v>12225</v>
      </c>
      <c r="F618" t="s">
        <v>1201</v>
      </c>
      <c r="G618">
        <v>479.89299999999997</v>
      </c>
      <c r="H618">
        <v>796.78</v>
      </c>
      <c r="I618">
        <v>647.93700000000001</v>
      </c>
      <c r="J618">
        <v>1071.2760000000001</v>
      </c>
      <c r="K618">
        <v>392</v>
      </c>
      <c r="L618">
        <v>1185.693</v>
      </c>
      <c r="M618">
        <v>0</v>
      </c>
      <c r="N618">
        <v>0</v>
      </c>
      <c r="O618">
        <v>5.0999999999999997E-2</v>
      </c>
      <c r="P618">
        <v>0</v>
      </c>
      <c r="Q618">
        <v>0</v>
      </c>
      <c r="R618">
        <v>1.286</v>
      </c>
      <c r="S618">
        <v>0</v>
      </c>
      <c r="T618">
        <v>0</v>
      </c>
      <c r="U618">
        <v>7.8890000000000002</v>
      </c>
      <c r="V618">
        <v>4.3879999999999999</v>
      </c>
      <c r="W618">
        <v>35.631</v>
      </c>
      <c r="Y618" t="str">
        <f t="shared" si="267"/>
        <v>千葉県</v>
      </c>
      <c r="Z618" t="str">
        <f t="shared" si="268"/>
        <v>千葉県君津市</v>
      </c>
      <c r="AA618" s="159">
        <f t="shared" si="269"/>
        <v>647.93700000000001</v>
      </c>
      <c r="AB618" s="159">
        <f t="shared" si="270"/>
        <v>1071.2760000000001</v>
      </c>
      <c r="AC618" s="159">
        <f t="shared" si="271"/>
        <v>1185.693</v>
      </c>
      <c r="AD618" s="159">
        <f t="shared" si="272"/>
        <v>0</v>
      </c>
      <c r="AE618" s="159">
        <f t="shared" si="273"/>
        <v>0</v>
      </c>
      <c r="AF618" s="159">
        <f t="shared" si="274"/>
        <v>0</v>
      </c>
      <c r="AG618" s="159">
        <f t="shared" si="275"/>
        <v>7.8890000000000002</v>
      </c>
      <c r="AH618" s="160">
        <f t="shared" si="276"/>
        <v>2912.7950000000001</v>
      </c>
      <c r="AI618" s="135">
        <f t="shared" si="277"/>
        <v>0.22244510856411109</v>
      </c>
      <c r="AJ618" s="135">
        <f t="shared" si="278"/>
        <v>0.36778283401337891</v>
      </c>
      <c r="AK618" s="135">
        <f t="shared" si="279"/>
        <v>0.40706366222133722</v>
      </c>
      <c r="AL618" s="135">
        <f t="shared" si="280"/>
        <v>0</v>
      </c>
      <c r="AM618" s="135">
        <f t="shared" si="281"/>
        <v>0</v>
      </c>
      <c r="AN618" s="135">
        <f t="shared" si="282"/>
        <v>0</v>
      </c>
      <c r="AO618" s="135">
        <f t="shared" si="283"/>
        <v>2.7083952011727566E-3</v>
      </c>
      <c r="AP618" s="159">
        <f>IFERROR(VLOOKUP(A618,人口!$A$2:$E$1748,5,0),0)</f>
        <v>83885</v>
      </c>
      <c r="AQ618" s="159">
        <f t="shared" si="258"/>
        <v>0</v>
      </c>
      <c r="AR618" s="159">
        <f t="shared" si="259"/>
        <v>0</v>
      </c>
      <c r="AS618" s="159">
        <f t="shared" si="260"/>
        <v>0</v>
      </c>
      <c r="AT618" s="159">
        <f t="shared" si="261"/>
        <v>1</v>
      </c>
      <c r="AU618" s="159">
        <f t="shared" si="262"/>
        <v>0</v>
      </c>
      <c r="AV618" s="159">
        <f t="shared" si="263"/>
        <v>0</v>
      </c>
      <c r="AW618" s="159">
        <f t="shared" si="264"/>
        <v>0</v>
      </c>
      <c r="AX618" s="159">
        <f t="shared" si="284"/>
        <v>0</v>
      </c>
      <c r="AY618" s="159" t="str">
        <f t="shared" si="285"/>
        <v>3万～10万人未満の市町村平均</v>
      </c>
      <c r="AZ618" s="159"/>
    </row>
    <row r="619" spans="1:52" x14ac:dyDescent="0.3">
      <c r="A619" t="str">
        <f t="shared" si="265"/>
        <v>12226</v>
      </c>
      <c r="B619" s="158" t="str">
        <f t="shared" si="266"/>
        <v>012226</v>
      </c>
      <c r="C619">
        <v>12</v>
      </c>
      <c r="D619" t="s">
        <v>39</v>
      </c>
      <c r="E619">
        <v>12226</v>
      </c>
      <c r="F619" t="s">
        <v>1243</v>
      </c>
      <c r="G619">
        <v>289.82400000000001</v>
      </c>
      <c r="H619">
        <v>573.47500000000002</v>
      </c>
      <c r="I619">
        <v>395.56400000000002</v>
      </c>
      <c r="J619">
        <v>779.18700000000001</v>
      </c>
      <c r="K619">
        <v>149.19999999999999</v>
      </c>
      <c r="L619">
        <v>421.49400000000003</v>
      </c>
      <c r="M619">
        <v>0</v>
      </c>
      <c r="N619">
        <v>0</v>
      </c>
      <c r="O619">
        <v>0.26</v>
      </c>
      <c r="P619">
        <v>0</v>
      </c>
      <c r="Q619">
        <v>0</v>
      </c>
      <c r="R619">
        <v>1.4219999999999999</v>
      </c>
      <c r="S619">
        <v>0</v>
      </c>
      <c r="T619">
        <v>0</v>
      </c>
      <c r="U619">
        <v>8.718</v>
      </c>
      <c r="V619">
        <v>3.1819999999999999</v>
      </c>
      <c r="W619">
        <v>24.617999999999999</v>
      </c>
      <c r="Y619" t="str">
        <f t="shared" si="267"/>
        <v>千葉県</v>
      </c>
      <c r="Z619" t="str">
        <f t="shared" si="268"/>
        <v>千葉県富津市</v>
      </c>
      <c r="AA619" s="159">
        <f t="shared" si="269"/>
        <v>395.56400000000002</v>
      </c>
      <c r="AB619" s="159">
        <f t="shared" si="270"/>
        <v>779.18700000000001</v>
      </c>
      <c r="AC619" s="159">
        <f t="shared" si="271"/>
        <v>421.49400000000003</v>
      </c>
      <c r="AD619" s="159">
        <f t="shared" si="272"/>
        <v>0</v>
      </c>
      <c r="AE619" s="159">
        <f t="shared" si="273"/>
        <v>0</v>
      </c>
      <c r="AF619" s="159">
        <f t="shared" si="274"/>
        <v>0</v>
      </c>
      <c r="AG619" s="159">
        <f t="shared" si="275"/>
        <v>8.718</v>
      </c>
      <c r="AH619" s="160">
        <f t="shared" si="276"/>
        <v>1604.963</v>
      </c>
      <c r="AI619" s="135">
        <f t="shared" si="277"/>
        <v>0.24646300257389114</v>
      </c>
      <c r="AJ619" s="135">
        <f t="shared" si="278"/>
        <v>0.48548595824327417</v>
      </c>
      <c r="AK619" s="135">
        <f t="shared" si="279"/>
        <v>0.2626191382605082</v>
      </c>
      <c r="AL619" s="135">
        <f t="shared" si="280"/>
        <v>0</v>
      </c>
      <c r="AM619" s="135">
        <f t="shared" si="281"/>
        <v>0</v>
      </c>
      <c r="AN619" s="135">
        <f t="shared" si="282"/>
        <v>0</v>
      </c>
      <c r="AO619" s="135">
        <f t="shared" si="283"/>
        <v>5.4319009223265588E-3</v>
      </c>
      <c r="AP619" s="159">
        <f>IFERROR(VLOOKUP(A619,人口!$A$2:$E$1748,5,0),0)</f>
        <v>44069</v>
      </c>
      <c r="AQ619" s="159">
        <f t="shared" si="258"/>
        <v>0</v>
      </c>
      <c r="AR619" s="159">
        <f t="shared" si="259"/>
        <v>0</v>
      </c>
      <c r="AS619" s="159">
        <f t="shared" si="260"/>
        <v>0</v>
      </c>
      <c r="AT619" s="159">
        <f t="shared" si="261"/>
        <v>1</v>
      </c>
      <c r="AU619" s="159">
        <f t="shared" si="262"/>
        <v>0</v>
      </c>
      <c r="AV619" s="159">
        <f t="shared" si="263"/>
        <v>0</v>
      </c>
      <c r="AW619" s="159">
        <f t="shared" si="264"/>
        <v>0</v>
      </c>
      <c r="AX619" s="159">
        <f t="shared" si="284"/>
        <v>0</v>
      </c>
      <c r="AY619" s="159" t="str">
        <f t="shared" si="285"/>
        <v>3万～10万人未満の市町村平均</v>
      </c>
      <c r="AZ619" s="159"/>
    </row>
    <row r="620" spans="1:52" x14ac:dyDescent="0.3">
      <c r="A620" t="str">
        <f t="shared" si="265"/>
        <v>12227</v>
      </c>
      <c r="B620" s="158" t="str">
        <f t="shared" si="266"/>
        <v>012227</v>
      </c>
      <c r="C620">
        <v>12</v>
      </c>
      <c r="D620" t="s">
        <v>39</v>
      </c>
      <c r="E620">
        <v>12227</v>
      </c>
      <c r="F620" t="s">
        <v>1281</v>
      </c>
      <c r="G620">
        <v>283.625</v>
      </c>
      <c r="H620">
        <v>0</v>
      </c>
      <c r="I620">
        <v>384.81099999999998</v>
      </c>
      <c r="J620">
        <v>0</v>
      </c>
      <c r="K620">
        <v>0</v>
      </c>
      <c r="L620">
        <v>0</v>
      </c>
      <c r="M620">
        <v>0</v>
      </c>
      <c r="N620">
        <v>0</v>
      </c>
      <c r="O620">
        <v>0</v>
      </c>
      <c r="P620">
        <v>0</v>
      </c>
      <c r="Q620">
        <v>0</v>
      </c>
      <c r="R620">
        <v>0.79800000000000004</v>
      </c>
      <c r="S620">
        <v>0</v>
      </c>
      <c r="T620">
        <v>0</v>
      </c>
      <c r="U620">
        <v>4.8949999999999996</v>
      </c>
      <c r="V620">
        <v>3.145</v>
      </c>
      <c r="W620">
        <v>14.420999999999999</v>
      </c>
      <c r="Y620" t="str">
        <f t="shared" si="267"/>
        <v>千葉県</v>
      </c>
      <c r="Z620" t="str">
        <f t="shared" si="268"/>
        <v>千葉県浦安市</v>
      </c>
      <c r="AA620" s="159">
        <f t="shared" si="269"/>
        <v>384.81099999999998</v>
      </c>
      <c r="AB620" s="159">
        <f t="shared" si="270"/>
        <v>0</v>
      </c>
      <c r="AC620" s="159">
        <f t="shared" si="271"/>
        <v>0</v>
      </c>
      <c r="AD620" s="159">
        <f t="shared" si="272"/>
        <v>0</v>
      </c>
      <c r="AE620" s="159">
        <f t="shared" si="273"/>
        <v>0</v>
      </c>
      <c r="AF620" s="159">
        <f t="shared" si="274"/>
        <v>0</v>
      </c>
      <c r="AG620" s="159">
        <f t="shared" si="275"/>
        <v>4.8949999999999996</v>
      </c>
      <c r="AH620" s="160">
        <f t="shared" si="276"/>
        <v>389.70599999999996</v>
      </c>
      <c r="AI620" s="135">
        <f t="shared" si="277"/>
        <v>0.98743924907494374</v>
      </c>
      <c r="AJ620" s="135">
        <f t="shared" si="278"/>
        <v>0</v>
      </c>
      <c r="AK620" s="135">
        <f t="shared" si="279"/>
        <v>0</v>
      </c>
      <c r="AL620" s="135">
        <f t="shared" si="280"/>
        <v>0</v>
      </c>
      <c r="AM620" s="135">
        <f t="shared" si="281"/>
        <v>0</v>
      </c>
      <c r="AN620" s="135">
        <f t="shared" si="282"/>
        <v>0</v>
      </c>
      <c r="AO620" s="135">
        <f t="shared" si="283"/>
        <v>1.2560750925056324E-2</v>
      </c>
      <c r="AP620" s="159">
        <f>IFERROR(VLOOKUP(A620,人口!$A$2:$E$1748,5,0),0)</f>
        <v>170169</v>
      </c>
      <c r="AQ620" s="159">
        <f t="shared" si="258"/>
        <v>0</v>
      </c>
      <c r="AR620" s="159">
        <f t="shared" si="259"/>
        <v>0</v>
      </c>
      <c r="AS620" s="159">
        <f t="shared" si="260"/>
        <v>0</v>
      </c>
      <c r="AT620" s="159">
        <f t="shared" si="261"/>
        <v>0</v>
      </c>
      <c r="AU620" s="159">
        <f t="shared" si="262"/>
        <v>1</v>
      </c>
      <c r="AV620" s="159">
        <f t="shared" si="263"/>
        <v>0</v>
      </c>
      <c r="AW620" s="159">
        <f t="shared" si="264"/>
        <v>0</v>
      </c>
      <c r="AX620" s="159">
        <f t="shared" si="284"/>
        <v>0</v>
      </c>
      <c r="AY620" s="159" t="str">
        <f t="shared" si="285"/>
        <v>10万～20万人未満の市町村平均</v>
      </c>
      <c r="AZ620" s="159"/>
    </row>
    <row r="621" spans="1:52" x14ac:dyDescent="0.3">
      <c r="A621" t="str">
        <f t="shared" si="265"/>
        <v>12228</v>
      </c>
      <c r="B621" s="158" t="str">
        <f t="shared" si="266"/>
        <v>012228</v>
      </c>
      <c r="C621">
        <v>12</v>
      </c>
      <c r="D621" t="s">
        <v>39</v>
      </c>
      <c r="E621">
        <v>12228</v>
      </c>
      <c r="F621" t="s">
        <v>1314</v>
      </c>
      <c r="G621">
        <v>263.791</v>
      </c>
      <c r="H621">
        <v>169.976</v>
      </c>
      <c r="I621">
        <v>356.54500000000002</v>
      </c>
      <c r="J621">
        <v>227.80199999999999</v>
      </c>
      <c r="K621">
        <v>0</v>
      </c>
      <c r="L621">
        <v>0</v>
      </c>
      <c r="M621">
        <v>0</v>
      </c>
      <c r="N621">
        <v>0</v>
      </c>
      <c r="O621">
        <v>0</v>
      </c>
      <c r="P621">
        <v>0</v>
      </c>
      <c r="Q621">
        <v>0</v>
      </c>
      <c r="R621">
        <v>0</v>
      </c>
      <c r="S621">
        <v>0</v>
      </c>
      <c r="T621">
        <v>0</v>
      </c>
      <c r="U621">
        <v>0</v>
      </c>
      <c r="V621">
        <v>3.274</v>
      </c>
      <c r="W621">
        <v>28.981000000000002</v>
      </c>
      <c r="Y621" t="str">
        <f t="shared" si="267"/>
        <v>千葉県</v>
      </c>
      <c r="Z621" t="str">
        <f t="shared" si="268"/>
        <v>千葉県四街道市</v>
      </c>
      <c r="AA621" s="159">
        <f t="shared" si="269"/>
        <v>356.54500000000002</v>
      </c>
      <c r="AB621" s="159">
        <f t="shared" si="270"/>
        <v>227.80199999999999</v>
      </c>
      <c r="AC621" s="159">
        <f t="shared" si="271"/>
        <v>0</v>
      </c>
      <c r="AD621" s="159">
        <f t="shared" si="272"/>
        <v>0</v>
      </c>
      <c r="AE621" s="159">
        <f t="shared" si="273"/>
        <v>0</v>
      </c>
      <c r="AF621" s="159">
        <f t="shared" si="274"/>
        <v>0</v>
      </c>
      <c r="AG621" s="159">
        <f t="shared" si="275"/>
        <v>0</v>
      </c>
      <c r="AH621" s="160">
        <f t="shared" si="276"/>
        <v>584.34699999999998</v>
      </c>
      <c r="AI621" s="135">
        <f t="shared" si="277"/>
        <v>0.61015971674364722</v>
      </c>
      <c r="AJ621" s="135">
        <f t="shared" si="278"/>
        <v>0.38984028325635284</v>
      </c>
      <c r="AK621" s="135">
        <f t="shared" si="279"/>
        <v>0</v>
      </c>
      <c r="AL621" s="135">
        <f t="shared" si="280"/>
        <v>0</v>
      </c>
      <c r="AM621" s="135">
        <f t="shared" si="281"/>
        <v>0</v>
      </c>
      <c r="AN621" s="135">
        <f t="shared" si="282"/>
        <v>0</v>
      </c>
      <c r="AO621" s="135">
        <f t="shared" si="283"/>
        <v>0</v>
      </c>
      <c r="AP621" s="159">
        <f>IFERROR(VLOOKUP(A621,人口!$A$2:$E$1748,5,0),0)</f>
        <v>94843</v>
      </c>
      <c r="AQ621" s="159">
        <f t="shared" si="258"/>
        <v>0</v>
      </c>
      <c r="AR621" s="159">
        <f t="shared" si="259"/>
        <v>0</v>
      </c>
      <c r="AS621" s="159">
        <f t="shared" si="260"/>
        <v>0</v>
      </c>
      <c r="AT621" s="159">
        <f t="shared" si="261"/>
        <v>1</v>
      </c>
      <c r="AU621" s="159">
        <f t="shared" si="262"/>
        <v>0</v>
      </c>
      <c r="AV621" s="159">
        <f t="shared" si="263"/>
        <v>0</v>
      </c>
      <c r="AW621" s="159">
        <f t="shared" si="264"/>
        <v>0</v>
      </c>
      <c r="AX621" s="159">
        <f t="shared" si="284"/>
        <v>0</v>
      </c>
      <c r="AY621" s="159" t="str">
        <f t="shared" si="285"/>
        <v>3万～10万人未満の市町村平均</v>
      </c>
      <c r="AZ621" s="159"/>
    </row>
    <row r="622" spans="1:52" x14ac:dyDescent="0.3">
      <c r="A622" t="str">
        <f t="shared" si="265"/>
        <v>12229</v>
      </c>
      <c r="B622" s="158" t="str">
        <f t="shared" si="266"/>
        <v>012229</v>
      </c>
      <c r="C622">
        <v>12</v>
      </c>
      <c r="D622" t="s">
        <v>39</v>
      </c>
      <c r="E622">
        <v>12229</v>
      </c>
      <c r="F622" t="s">
        <v>2609</v>
      </c>
      <c r="G622">
        <v>305.40600000000001</v>
      </c>
      <c r="H622">
        <v>689.85900000000004</v>
      </c>
      <c r="I622">
        <v>405.95600000000002</v>
      </c>
      <c r="J622">
        <v>912.64</v>
      </c>
      <c r="K622">
        <v>6.7</v>
      </c>
      <c r="L622">
        <v>16.052</v>
      </c>
      <c r="M622">
        <v>0</v>
      </c>
      <c r="N622">
        <v>0</v>
      </c>
      <c r="O622">
        <v>0</v>
      </c>
      <c r="P622">
        <v>0</v>
      </c>
      <c r="Q622">
        <v>0</v>
      </c>
      <c r="R622">
        <v>0.88800000000000001</v>
      </c>
      <c r="S622">
        <v>0</v>
      </c>
      <c r="T622">
        <v>0</v>
      </c>
      <c r="U622">
        <v>5.4459999999999997</v>
      </c>
      <c r="V622">
        <v>3.0720000000000001</v>
      </c>
      <c r="W622">
        <v>21.007000000000001</v>
      </c>
      <c r="Y622" t="str">
        <f t="shared" si="267"/>
        <v>千葉県</v>
      </c>
      <c r="Z622" t="str">
        <f t="shared" si="268"/>
        <v>千葉県袖ケ浦市</v>
      </c>
      <c r="AA622" s="159">
        <f t="shared" si="269"/>
        <v>405.95600000000002</v>
      </c>
      <c r="AB622" s="159">
        <f t="shared" si="270"/>
        <v>912.64</v>
      </c>
      <c r="AC622" s="159">
        <f t="shared" si="271"/>
        <v>16.052</v>
      </c>
      <c r="AD622" s="159">
        <f t="shared" si="272"/>
        <v>0</v>
      </c>
      <c r="AE622" s="159">
        <f t="shared" si="273"/>
        <v>0</v>
      </c>
      <c r="AF622" s="159">
        <f t="shared" si="274"/>
        <v>0</v>
      </c>
      <c r="AG622" s="159">
        <f t="shared" si="275"/>
        <v>5.4459999999999997</v>
      </c>
      <c r="AH622" s="160">
        <f t="shared" si="276"/>
        <v>1340.0939999999998</v>
      </c>
      <c r="AI622" s="135">
        <f t="shared" si="277"/>
        <v>0.30293098842320021</v>
      </c>
      <c r="AJ622" s="135">
        <f t="shared" si="278"/>
        <v>0.6810268533401389</v>
      </c>
      <c r="AK622" s="135">
        <f t="shared" si="279"/>
        <v>1.197826421131652E-2</v>
      </c>
      <c r="AL622" s="135">
        <f t="shared" si="280"/>
        <v>0</v>
      </c>
      <c r="AM622" s="135">
        <f t="shared" si="281"/>
        <v>0</v>
      </c>
      <c r="AN622" s="135">
        <f t="shared" si="282"/>
        <v>0</v>
      </c>
      <c r="AO622" s="135">
        <f t="shared" si="283"/>
        <v>4.0638940253444914E-3</v>
      </c>
      <c r="AP622" s="159">
        <f>IFERROR(VLOOKUP(A622,人口!$A$2:$E$1748,5,0),0)</f>
        <v>64348</v>
      </c>
      <c r="AQ622" s="159">
        <f t="shared" si="258"/>
        <v>0</v>
      </c>
      <c r="AR622" s="159">
        <f t="shared" si="259"/>
        <v>0</v>
      </c>
      <c r="AS622" s="159">
        <f t="shared" si="260"/>
        <v>0</v>
      </c>
      <c r="AT622" s="159">
        <f t="shared" si="261"/>
        <v>1</v>
      </c>
      <c r="AU622" s="159">
        <f t="shared" si="262"/>
        <v>0</v>
      </c>
      <c r="AV622" s="159">
        <f t="shared" si="263"/>
        <v>0</v>
      </c>
      <c r="AW622" s="159">
        <f t="shared" si="264"/>
        <v>0</v>
      </c>
      <c r="AX622" s="159">
        <f t="shared" si="284"/>
        <v>0</v>
      </c>
      <c r="AY622" s="159" t="str">
        <f t="shared" si="285"/>
        <v>3万～10万人未満の市町村平均</v>
      </c>
      <c r="AZ622" s="159"/>
    </row>
    <row r="623" spans="1:52" x14ac:dyDescent="0.3">
      <c r="A623" t="str">
        <f t="shared" si="265"/>
        <v>12230</v>
      </c>
      <c r="B623" s="158" t="str">
        <f t="shared" si="266"/>
        <v>012230</v>
      </c>
      <c r="C623">
        <v>12</v>
      </c>
      <c r="D623" t="s">
        <v>39</v>
      </c>
      <c r="E623">
        <v>12230</v>
      </c>
      <c r="F623" t="s">
        <v>1382</v>
      </c>
      <c r="G623">
        <v>312.37</v>
      </c>
      <c r="H623">
        <v>1069.2819999999999</v>
      </c>
      <c r="I623">
        <v>419.81</v>
      </c>
      <c r="J623">
        <v>1427.095</v>
      </c>
      <c r="K623">
        <v>0</v>
      </c>
      <c r="L623">
        <v>0</v>
      </c>
      <c r="M623">
        <v>0</v>
      </c>
      <c r="N623">
        <v>0</v>
      </c>
      <c r="O623">
        <v>0</v>
      </c>
      <c r="P623">
        <v>0</v>
      </c>
      <c r="Q623">
        <v>0</v>
      </c>
      <c r="R623">
        <v>1.1080000000000001</v>
      </c>
      <c r="S623">
        <v>0</v>
      </c>
      <c r="T623">
        <v>0</v>
      </c>
      <c r="U623">
        <v>6.7939999999999996</v>
      </c>
      <c r="V623">
        <v>3.6240000000000001</v>
      </c>
      <c r="W623">
        <v>31.166</v>
      </c>
      <c r="Y623" t="str">
        <f t="shared" si="267"/>
        <v>千葉県</v>
      </c>
      <c r="Z623" t="str">
        <f t="shared" si="268"/>
        <v>千葉県八街市</v>
      </c>
      <c r="AA623" s="159">
        <f t="shared" si="269"/>
        <v>419.81</v>
      </c>
      <c r="AB623" s="159">
        <f t="shared" si="270"/>
        <v>1427.095</v>
      </c>
      <c r="AC623" s="159">
        <f t="shared" si="271"/>
        <v>0</v>
      </c>
      <c r="AD623" s="159">
        <f t="shared" si="272"/>
        <v>0</v>
      </c>
      <c r="AE623" s="159">
        <f t="shared" si="273"/>
        <v>0</v>
      </c>
      <c r="AF623" s="159">
        <f t="shared" si="274"/>
        <v>0</v>
      </c>
      <c r="AG623" s="159">
        <f t="shared" si="275"/>
        <v>6.7939999999999996</v>
      </c>
      <c r="AH623" s="160">
        <f t="shared" si="276"/>
        <v>1853.6990000000001</v>
      </c>
      <c r="AI623" s="135">
        <f t="shared" si="277"/>
        <v>0.22647150373388558</v>
      </c>
      <c r="AJ623" s="135">
        <f t="shared" si="278"/>
        <v>0.76986339206095489</v>
      </c>
      <c r="AK623" s="135">
        <f t="shared" si="279"/>
        <v>0</v>
      </c>
      <c r="AL623" s="135">
        <f t="shared" si="280"/>
        <v>0</v>
      </c>
      <c r="AM623" s="135">
        <f t="shared" si="281"/>
        <v>0</v>
      </c>
      <c r="AN623" s="135">
        <f t="shared" si="282"/>
        <v>0</v>
      </c>
      <c r="AO623" s="135">
        <f t="shared" si="283"/>
        <v>3.6651042051595211E-3</v>
      </c>
      <c r="AP623" s="159">
        <f>IFERROR(VLOOKUP(A623,人口!$A$2:$E$1748,5,0),0)</f>
        <v>69509</v>
      </c>
      <c r="AQ623" s="159">
        <f t="shared" si="258"/>
        <v>0</v>
      </c>
      <c r="AR623" s="159">
        <f t="shared" si="259"/>
        <v>0</v>
      </c>
      <c r="AS623" s="159">
        <f t="shared" si="260"/>
        <v>0</v>
      </c>
      <c r="AT623" s="159">
        <f t="shared" si="261"/>
        <v>1</v>
      </c>
      <c r="AU623" s="159">
        <f t="shared" si="262"/>
        <v>0</v>
      </c>
      <c r="AV623" s="159">
        <f t="shared" si="263"/>
        <v>0</v>
      </c>
      <c r="AW623" s="159">
        <f t="shared" si="264"/>
        <v>0</v>
      </c>
      <c r="AX623" s="159">
        <f t="shared" si="284"/>
        <v>0</v>
      </c>
      <c r="AY623" s="159" t="str">
        <f t="shared" si="285"/>
        <v>3万～10万人未満の市町村平均</v>
      </c>
      <c r="AZ623" s="159"/>
    </row>
    <row r="624" spans="1:52" x14ac:dyDescent="0.3">
      <c r="A624" t="str">
        <f t="shared" si="265"/>
        <v>12231</v>
      </c>
      <c r="B624" s="158" t="str">
        <f t="shared" si="266"/>
        <v>012231</v>
      </c>
      <c r="C624">
        <v>12</v>
      </c>
      <c r="D624" t="s">
        <v>39</v>
      </c>
      <c r="E624">
        <v>12231</v>
      </c>
      <c r="F624" t="s">
        <v>1412</v>
      </c>
      <c r="G624">
        <v>337.38099999999997</v>
      </c>
      <c r="H624">
        <v>602.30399999999997</v>
      </c>
      <c r="I624">
        <v>464.25099999999998</v>
      </c>
      <c r="J624">
        <v>823.84500000000003</v>
      </c>
      <c r="K624">
        <v>0.6</v>
      </c>
      <c r="L624">
        <v>1.1000000000000001</v>
      </c>
      <c r="M624">
        <v>0</v>
      </c>
      <c r="N624">
        <v>0</v>
      </c>
      <c r="O624">
        <v>0</v>
      </c>
      <c r="P624">
        <v>0</v>
      </c>
      <c r="Q624">
        <v>0</v>
      </c>
      <c r="R624">
        <v>0.10100000000000001</v>
      </c>
      <c r="S624">
        <v>0</v>
      </c>
      <c r="T624">
        <v>0</v>
      </c>
      <c r="U624">
        <v>0.61899999999999999</v>
      </c>
      <c r="V624">
        <v>3.2050000000000001</v>
      </c>
      <c r="W624">
        <v>26.901</v>
      </c>
      <c r="Y624" t="str">
        <f t="shared" si="267"/>
        <v>千葉県</v>
      </c>
      <c r="Z624" t="str">
        <f t="shared" si="268"/>
        <v>千葉県印西市</v>
      </c>
      <c r="AA624" s="159">
        <f t="shared" si="269"/>
        <v>464.25099999999998</v>
      </c>
      <c r="AB624" s="159">
        <f t="shared" si="270"/>
        <v>823.84500000000003</v>
      </c>
      <c r="AC624" s="159">
        <f t="shared" si="271"/>
        <v>1.1000000000000001</v>
      </c>
      <c r="AD624" s="159">
        <f t="shared" si="272"/>
        <v>0</v>
      </c>
      <c r="AE624" s="159">
        <f t="shared" si="273"/>
        <v>0</v>
      </c>
      <c r="AF624" s="159">
        <f t="shared" si="274"/>
        <v>0</v>
      </c>
      <c r="AG624" s="159">
        <f t="shared" si="275"/>
        <v>0.61899999999999999</v>
      </c>
      <c r="AH624" s="160">
        <f t="shared" si="276"/>
        <v>1289.8149999999998</v>
      </c>
      <c r="AI624" s="135">
        <f t="shared" si="277"/>
        <v>0.3599361148691867</v>
      </c>
      <c r="AJ624" s="135">
        <f t="shared" si="278"/>
        <v>0.63873113586056929</v>
      </c>
      <c r="AK624" s="135">
        <f t="shared" si="279"/>
        <v>8.5283548415858109E-4</v>
      </c>
      <c r="AL624" s="135">
        <f t="shared" si="280"/>
        <v>0</v>
      </c>
      <c r="AM624" s="135">
        <f t="shared" si="281"/>
        <v>0</v>
      </c>
      <c r="AN624" s="135">
        <f t="shared" si="282"/>
        <v>0</v>
      </c>
      <c r="AO624" s="135">
        <f t="shared" si="283"/>
        <v>4.799137860856015E-4</v>
      </c>
      <c r="AP624" s="159">
        <f>IFERROR(VLOOKUP(A624,人口!$A$2:$E$1748,5,0),0)</f>
        <v>103513</v>
      </c>
      <c r="AQ624" s="159">
        <f t="shared" si="258"/>
        <v>0</v>
      </c>
      <c r="AR624" s="159">
        <f t="shared" si="259"/>
        <v>0</v>
      </c>
      <c r="AS624" s="159">
        <f t="shared" si="260"/>
        <v>0</v>
      </c>
      <c r="AT624" s="159">
        <f t="shared" si="261"/>
        <v>0</v>
      </c>
      <c r="AU624" s="159">
        <f t="shared" si="262"/>
        <v>1</v>
      </c>
      <c r="AV624" s="159">
        <f t="shared" si="263"/>
        <v>0</v>
      </c>
      <c r="AW624" s="159">
        <f t="shared" si="264"/>
        <v>0</v>
      </c>
      <c r="AX624" s="159">
        <f t="shared" si="284"/>
        <v>0</v>
      </c>
      <c r="AY624" s="159" t="str">
        <f t="shared" si="285"/>
        <v>10万～20万人未満の市町村平均</v>
      </c>
      <c r="AZ624" s="159"/>
    </row>
    <row r="625" spans="1:52" x14ac:dyDescent="0.3">
      <c r="A625" t="str">
        <f t="shared" si="265"/>
        <v>12232</v>
      </c>
      <c r="B625" s="158" t="str">
        <f t="shared" si="266"/>
        <v>012232</v>
      </c>
      <c r="C625">
        <v>12</v>
      </c>
      <c r="D625" t="s">
        <v>39</v>
      </c>
      <c r="E625">
        <v>12232</v>
      </c>
      <c r="F625" t="s">
        <v>1439</v>
      </c>
      <c r="G625">
        <v>192.31399999999999</v>
      </c>
      <c r="H625">
        <v>277.54199999999997</v>
      </c>
      <c r="I625">
        <v>264.83600000000001</v>
      </c>
      <c r="J625">
        <v>379.58</v>
      </c>
      <c r="K625">
        <v>0</v>
      </c>
      <c r="L625">
        <v>0</v>
      </c>
      <c r="M625">
        <v>0</v>
      </c>
      <c r="N625">
        <v>0</v>
      </c>
      <c r="O625">
        <v>0</v>
      </c>
      <c r="P625">
        <v>0</v>
      </c>
      <c r="Q625">
        <v>0</v>
      </c>
      <c r="R625">
        <v>0</v>
      </c>
      <c r="S625">
        <v>0</v>
      </c>
      <c r="T625">
        <v>0</v>
      </c>
      <c r="U625">
        <v>0</v>
      </c>
      <c r="V625">
        <v>1.8009999999999999</v>
      </c>
      <c r="W625">
        <v>20.324000000000002</v>
      </c>
      <c r="Y625" t="str">
        <f t="shared" si="267"/>
        <v>千葉県</v>
      </c>
      <c r="Z625" t="str">
        <f t="shared" si="268"/>
        <v>千葉県白井市</v>
      </c>
      <c r="AA625" s="159">
        <f t="shared" si="269"/>
        <v>264.83600000000001</v>
      </c>
      <c r="AB625" s="159">
        <f t="shared" si="270"/>
        <v>379.58</v>
      </c>
      <c r="AC625" s="159">
        <f t="shared" si="271"/>
        <v>0</v>
      </c>
      <c r="AD625" s="159">
        <f t="shared" si="272"/>
        <v>0</v>
      </c>
      <c r="AE625" s="159">
        <f t="shared" si="273"/>
        <v>0</v>
      </c>
      <c r="AF625" s="159">
        <f t="shared" si="274"/>
        <v>0</v>
      </c>
      <c r="AG625" s="159">
        <f t="shared" si="275"/>
        <v>0</v>
      </c>
      <c r="AH625" s="160">
        <f t="shared" si="276"/>
        <v>644.41599999999994</v>
      </c>
      <c r="AI625" s="135">
        <f t="shared" si="277"/>
        <v>0.4109705531830371</v>
      </c>
      <c r="AJ625" s="135">
        <f t="shared" si="278"/>
        <v>0.58902944681696301</v>
      </c>
      <c r="AK625" s="135">
        <f t="shared" si="279"/>
        <v>0</v>
      </c>
      <c r="AL625" s="135">
        <f t="shared" si="280"/>
        <v>0</v>
      </c>
      <c r="AM625" s="135">
        <f t="shared" si="281"/>
        <v>0</v>
      </c>
      <c r="AN625" s="135">
        <f t="shared" si="282"/>
        <v>0</v>
      </c>
      <c r="AO625" s="135">
        <f t="shared" si="283"/>
        <v>0</v>
      </c>
      <c r="AP625" s="159">
        <f>IFERROR(VLOOKUP(A625,人口!$A$2:$E$1748,5,0),0)</f>
        <v>63324</v>
      </c>
      <c r="AQ625" s="159">
        <f t="shared" si="258"/>
        <v>0</v>
      </c>
      <c r="AR625" s="159">
        <f t="shared" si="259"/>
        <v>0</v>
      </c>
      <c r="AS625" s="159">
        <f t="shared" si="260"/>
        <v>0</v>
      </c>
      <c r="AT625" s="159">
        <f t="shared" si="261"/>
        <v>1</v>
      </c>
      <c r="AU625" s="159">
        <f t="shared" si="262"/>
        <v>0</v>
      </c>
      <c r="AV625" s="159">
        <f t="shared" si="263"/>
        <v>0</v>
      </c>
      <c r="AW625" s="159">
        <f t="shared" si="264"/>
        <v>0</v>
      </c>
      <c r="AX625" s="159">
        <f t="shared" si="284"/>
        <v>0</v>
      </c>
      <c r="AY625" s="159" t="str">
        <f t="shared" si="285"/>
        <v>3万～10万人未満の市町村平均</v>
      </c>
      <c r="AZ625" s="159"/>
    </row>
    <row r="626" spans="1:52" x14ac:dyDescent="0.3">
      <c r="A626" t="str">
        <f t="shared" si="265"/>
        <v>12233</v>
      </c>
      <c r="B626" s="158" t="str">
        <f t="shared" si="266"/>
        <v>012233</v>
      </c>
      <c r="C626">
        <v>12</v>
      </c>
      <c r="D626" t="s">
        <v>39</v>
      </c>
      <c r="E626">
        <v>12233</v>
      </c>
      <c r="F626" t="s">
        <v>1468</v>
      </c>
      <c r="G626">
        <v>211.18700000000001</v>
      </c>
      <c r="H626">
        <v>759.072</v>
      </c>
      <c r="I626">
        <v>283.495</v>
      </c>
      <c r="J626">
        <v>1012.196</v>
      </c>
      <c r="K626">
        <v>0</v>
      </c>
      <c r="L626">
        <v>0</v>
      </c>
      <c r="M626">
        <v>0</v>
      </c>
      <c r="N626">
        <v>0</v>
      </c>
      <c r="O626">
        <v>0</v>
      </c>
      <c r="P626">
        <v>0</v>
      </c>
      <c r="Q626">
        <v>0</v>
      </c>
      <c r="R626">
        <v>0</v>
      </c>
      <c r="S626">
        <v>0</v>
      </c>
      <c r="T626">
        <v>0</v>
      </c>
      <c r="U626">
        <v>0</v>
      </c>
      <c r="V626">
        <v>2.3380000000000001</v>
      </c>
      <c r="W626">
        <v>21.576000000000001</v>
      </c>
      <c r="Y626" t="str">
        <f t="shared" si="267"/>
        <v>千葉県</v>
      </c>
      <c r="Z626" t="str">
        <f t="shared" si="268"/>
        <v>千葉県富里市</v>
      </c>
      <c r="AA626" s="159">
        <f t="shared" si="269"/>
        <v>283.495</v>
      </c>
      <c r="AB626" s="159">
        <f t="shared" si="270"/>
        <v>1012.196</v>
      </c>
      <c r="AC626" s="159">
        <f t="shared" si="271"/>
        <v>0</v>
      </c>
      <c r="AD626" s="159">
        <f t="shared" si="272"/>
        <v>0</v>
      </c>
      <c r="AE626" s="159">
        <f t="shared" si="273"/>
        <v>0</v>
      </c>
      <c r="AF626" s="159">
        <f t="shared" si="274"/>
        <v>0</v>
      </c>
      <c r="AG626" s="159">
        <f t="shared" si="275"/>
        <v>0</v>
      </c>
      <c r="AH626" s="160">
        <f t="shared" si="276"/>
        <v>1295.691</v>
      </c>
      <c r="AI626" s="135">
        <f t="shared" si="277"/>
        <v>0.21879830916476228</v>
      </c>
      <c r="AJ626" s="135">
        <f t="shared" si="278"/>
        <v>0.78120169083523772</v>
      </c>
      <c r="AK626" s="135">
        <f t="shared" si="279"/>
        <v>0</v>
      </c>
      <c r="AL626" s="135">
        <f t="shared" si="280"/>
        <v>0</v>
      </c>
      <c r="AM626" s="135">
        <f t="shared" si="281"/>
        <v>0</v>
      </c>
      <c r="AN626" s="135">
        <f t="shared" si="282"/>
        <v>0</v>
      </c>
      <c r="AO626" s="135">
        <f t="shared" si="283"/>
        <v>0</v>
      </c>
      <c r="AP626" s="159">
        <f>IFERROR(VLOOKUP(A626,人口!$A$2:$E$1748,5,0),0)</f>
        <v>50245</v>
      </c>
      <c r="AQ626" s="159">
        <f t="shared" si="258"/>
        <v>0</v>
      </c>
      <c r="AR626" s="159">
        <f t="shared" si="259"/>
        <v>0</v>
      </c>
      <c r="AS626" s="159">
        <f t="shared" si="260"/>
        <v>0</v>
      </c>
      <c r="AT626" s="159">
        <f t="shared" si="261"/>
        <v>1</v>
      </c>
      <c r="AU626" s="159">
        <f t="shared" si="262"/>
        <v>0</v>
      </c>
      <c r="AV626" s="159">
        <f t="shared" si="263"/>
        <v>0</v>
      </c>
      <c r="AW626" s="159">
        <f t="shared" si="264"/>
        <v>0</v>
      </c>
      <c r="AX626" s="159">
        <f t="shared" si="284"/>
        <v>0</v>
      </c>
      <c r="AY626" s="159" t="str">
        <f t="shared" si="285"/>
        <v>3万～10万人未満の市町村平均</v>
      </c>
      <c r="AZ626" s="159"/>
    </row>
    <row r="627" spans="1:52" x14ac:dyDescent="0.3">
      <c r="A627" t="str">
        <f t="shared" si="265"/>
        <v>12234</v>
      </c>
      <c r="B627" s="158" t="str">
        <f t="shared" si="266"/>
        <v>012234</v>
      </c>
      <c r="C627">
        <v>12</v>
      </c>
      <c r="D627" t="s">
        <v>39</v>
      </c>
      <c r="E627">
        <v>12234</v>
      </c>
      <c r="F627" t="s">
        <v>1492</v>
      </c>
      <c r="G627">
        <v>297.57100000000003</v>
      </c>
      <c r="H627">
        <v>813.93899999999996</v>
      </c>
      <c r="I627">
        <v>408.50099999999998</v>
      </c>
      <c r="J627">
        <v>1112.269</v>
      </c>
      <c r="K627">
        <v>100.7</v>
      </c>
      <c r="L627">
        <v>321.32499999999999</v>
      </c>
      <c r="M627">
        <v>0</v>
      </c>
      <c r="N627">
        <v>0</v>
      </c>
      <c r="O627">
        <v>7.0000000000000007E-2</v>
      </c>
      <c r="P627">
        <v>0</v>
      </c>
      <c r="Q627">
        <v>0</v>
      </c>
      <c r="R627">
        <v>0.11899999999999999</v>
      </c>
      <c r="S627">
        <v>0</v>
      </c>
      <c r="T627">
        <v>0</v>
      </c>
      <c r="U627">
        <v>0.72799999999999998</v>
      </c>
      <c r="V627">
        <v>4.0229999999999997</v>
      </c>
      <c r="W627">
        <v>26.518000000000001</v>
      </c>
      <c r="Y627" t="str">
        <f t="shared" si="267"/>
        <v>千葉県</v>
      </c>
      <c r="Z627" t="str">
        <f t="shared" si="268"/>
        <v>千葉県南房総市</v>
      </c>
      <c r="AA627" s="159">
        <f t="shared" si="269"/>
        <v>408.50099999999998</v>
      </c>
      <c r="AB627" s="159">
        <f t="shared" si="270"/>
        <v>1112.269</v>
      </c>
      <c r="AC627" s="159">
        <f t="shared" si="271"/>
        <v>321.32499999999999</v>
      </c>
      <c r="AD627" s="159">
        <f t="shared" si="272"/>
        <v>0</v>
      </c>
      <c r="AE627" s="159">
        <f t="shared" si="273"/>
        <v>0</v>
      </c>
      <c r="AF627" s="159">
        <f t="shared" si="274"/>
        <v>0</v>
      </c>
      <c r="AG627" s="159">
        <f t="shared" si="275"/>
        <v>0.72799999999999998</v>
      </c>
      <c r="AH627" s="160">
        <f t="shared" si="276"/>
        <v>1842.8230000000001</v>
      </c>
      <c r="AI627" s="135">
        <f t="shared" si="277"/>
        <v>0.22167131623601397</v>
      </c>
      <c r="AJ627" s="135">
        <f t="shared" si="278"/>
        <v>0.60356800408937805</v>
      </c>
      <c r="AK627" s="135">
        <f t="shared" si="279"/>
        <v>0.17436563359584722</v>
      </c>
      <c r="AL627" s="135">
        <f t="shared" si="280"/>
        <v>0</v>
      </c>
      <c r="AM627" s="135">
        <f t="shared" si="281"/>
        <v>0</v>
      </c>
      <c r="AN627" s="135">
        <f t="shared" si="282"/>
        <v>0</v>
      </c>
      <c r="AO627" s="135">
        <f t="shared" si="283"/>
        <v>3.9504607876068398E-4</v>
      </c>
      <c r="AP627" s="159">
        <f>IFERROR(VLOOKUP(A627,人口!$A$2:$E$1748,5,0),0)</f>
        <v>37684</v>
      </c>
      <c r="AQ627" s="159">
        <f t="shared" si="258"/>
        <v>0</v>
      </c>
      <c r="AR627" s="159">
        <f t="shared" si="259"/>
        <v>0</v>
      </c>
      <c r="AS627" s="159">
        <f t="shared" si="260"/>
        <v>0</v>
      </c>
      <c r="AT627" s="159">
        <f t="shared" si="261"/>
        <v>1</v>
      </c>
      <c r="AU627" s="159">
        <f t="shared" si="262"/>
        <v>0</v>
      </c>
      <c r="AV627" s="159">
        <f t="shared" si="263"/>
        <v>0</v>
      </c>
      <c r="AW627" s="159">
        <f t="shared" si="264"/>
        <v>0</v>
      </c>
      <c r="AX627" s="159">
        <f t="shared" si="284"/>
        <v>0</v>
      </c>
      <c r="AY627" s="159" t="str">
        <f t="shared" si="285"/>
        <v>3万～10万人未満の市町村平均</v>
      </c>
      <c r="AZ627" s="159"/>
    </row>
    <row r="628" spans="1:52" x14ac:dyDescent="0.3">
      <c r="A628" t="str">
        <f t="shared" si="265"/>
        <v>12235</v>
      </c>
      <c r="B628" s="158" t="str">
        <f t="shared" si="266"/>
        <v>012235</v>
      </c>
      <c r="C628">
        <v>12</v>
      </c>
      <c r="D628" t="s">
        <v>39</v>
      </c>
      <c r="E628">
        <v>12235</v>
      </c>
      <c r="F628" t="s">
        <v>1515</v>
      </c>
      <c r="G628">
        <v>277.81400000000002</v>
      </c>
      <c r="H628">
        <v>1525.1869999999999</v>
      </c>
      <c r="I628">
        <v>380.93900000000002</v>
      </c>
      <c r="J628">
        <v>2080.9059999999999</v>
      </c>
      <c r="K628">
        <v>0</v>
      </c>
      <c r="L628">
        <v>0</v>
      </c>
      <c r="M628">
        <v>0</v>
      </c>
      <c r="N628">
        <v>0</v>
      </c>
      <c r="O628">
        <v>0</v>
      </c>
      <c r="P628">
        <v>0</v>
      </c>
      <c r="Q628">
        <v>0</v>
      </c>
      <c r="R628">
        <v>0</v>
      </c>
      <c r="S628">
        <v>0</v>
      </c>
      <c r="T628">
        <v>0</v>
      </c>
      <c r="U628">
        <v>0</v>
      </c>
      <c r="V628">
        <v>3.1930000000000001</v>
      </c>
      <c r="W628">
        <v>25.231000000000002</v>
      </c>
      <c r="Y628" t="str">
        <f t="shared" si="267"/>
        <v>千葉県</v>
      </c>
      <c r="Z628" t="str">
        <f t="shared" si="268"/>
        <v>千葉県匝瑳市</v>
      </c>
      <c r="AA628" s="159">
        <f t="shared" si="269"/>
        <v>380.93900000000002</v>
      </c>
      <c r="AB628" s="159">
        <f t="shared" si="270"/>
        <v>2080.9059999999999</v>
      </c>
      <c r="AC628" s="159">
        <f t="shared" si="271"/>
        <v>0</v>
      </c>
      <c r="AD628" s="159">
        <f t="shared" si="272"/>
        <v>0</v>
      </c>
      <c r="AE628" s="159">
        <f t="shared" si="273"/>
        <v>0</v>
      </c>
      <c r="AF628" s="159">
        <f t="shared" si="274"/>
        <v>0</v>
      </c>
      <c r="AG628" s="159">
        <f t="shared" si="275"/>
        <v>0</v>
      </c>
      <c r="AH628" s="160">
        <f t="shared" si="276"/>
        <v>2461.8449999999998</v>
      </c>
      <c r="AI628" s="135">
        <f t="shared" si="277"/>
        <v>0.15473719913317047</v>
      </c>
      <c r="AJ628" s="135">
        <f t="shared" si="278"/>
        <v>0.84526280086682959</v>
      </c>
      <c r="AK628" s="135">
        <f t="shared" si="279"/>
        <v>0</v>
      </c>
      <c r="AL628" s="135">
        <f t="shared" si="280"/>
        <v>0</v>
      </c>
      <c r="AM628" s="135">
        <f t="shared" si="281"/>
        <v>0</v>
      </c>
      <c r="AN628" s="135">
        <f t="shared" si="282"/>
        <v>0</v>
      </c>
      <c r="AO628" s="135">
        <f t="shared" si="283"/>
        <v>0</v>
      </c>
      <c r="AP628" s="159">
        <f>IFERROR(VLOOKUP(A628,人口!$A$2:$E$1748,5,0),0)</f>
        <v>36121</v>
      </c>
      <c r="AQ628" s="159">
        <f t="shared" si="258"/>
        <v>0</v>
      </c>
      <c r="AR628" s="159">
        <f t="shared" si="259"/>
        <v>0</v>
      </c>
      <c r="AS628" s="159">
        <f t="shared" si="260"/>
        <v>0</v>
      </c>
      <c r="AT628" s="159">
        <f t="shared" si="261"/>
        <v>1</v>
      </c>
      <c r="AU628" s="159">
        <f t="shared" si="262"/>
        <v>0</v>
      </c>
      <c r="AV628" s="159">
        <f t="shared" si="263"/>
        <v>0</v>
      </c>
      <c r="AW628" s="159">
        <f t="shared" si="264"/>
        <v>0</v>
      </c>
      <c r="AX628" s="159">
        <f t="shared" si="284"/>
        <v>0</v>
      </c>
      <c r="AY628" s="159" t="str">
        <f t="shared" si="285"/>
        <v>3万～10万人未満の市町村平均</v>
      </c>
      <c r="AZ628" s="159"/>
    </row>
    <row r="629" spans="1:52" x14ac:dyDescent="0.3">
      <c r="A629" t="str">
        <f t="shared" si="265"/>
        <v>12236</v>
      </c>
      <c r="B629" s="158" t="str">
        <f t="shared" si="266"/>
        <v>012236</v>
      </c>
      <c r="C629">
        <v>12</v>
      </c>
      <c r="D629" t="s">
        <v>39</v>
      </c>
      <c r="E629">
        <v>12236</v>
      </c>
      <c r="F629" t="s">
        <v>1538</v>
      </c>
      <c r="G629">
        <v>532.577</v>
      </c>
      <c r="H629">
        <v>2017.1659999999999</v>
      </c>
      <c r="I629">
        <v>721.11099999999999</v>
      </c>
      <c r="J629">
        <v>2715.2269999999999</v>
      </c>
      <c r="K629">
        <v>0</v>
      </c>
      <c r="L629">
        <v>0</v>
      </c>
      <c r="M629">
        <v>0</v>
      </c>
      <c r="N629">
        <v>0</v>
      </c>
      <c r="O629">
        <v>0</v>
      </c>
      <c r="P629">
        <v>0</v>
      </c>
      <c r="Q629">
        <v>0</v>
      </c>
      <c r="R629">
        <v>0</v>
      </c>
      <c r="S629">
        <v>0</v>
      </c>
      <c r="T629">
        <v>0</v>
      </c>
      <c r="U629">
        <v>0</v>
      </c>
      <c r="V629">
        <v>5.8339999999999996</v>
      </c>
      <c r="W629">
        <v>44.941000000000003</v>
      </c>
      <c r="Y629" t="str">
        <f t="shared" si="267"/>
        <v>千葉県</v>
      </c>
      <c r="Z629" t="str">
        <f t="shared" si="268"/>
        <v>千葉県香取市</v>
      </c>
      <c r="AA629" s="159">
        <f t="shared" si="269"/>
        <v>721.11099999999999</v>
      </c>
      <c r="AB629" s="159">
        <f t="shared" si="270"/>
        <v>2715.2269999999999</v>
      </c>
      <c r="AC629" s="159">
        <f t="shared" si="271"/>
        <v>0</v>
      </c>
      <c r="AD629" s="159">
        <f t="shared" si="272"/>
        <v>0</v>
      </c>
      <c r="AE629" s="159">
        <f t="shared" si="273"/>
        <v>0</v>
      </c>
      <c r="AF629" s="159">
        <f t="shared" si="274"/>
        <v>0</v>
      </c>
      <c r="AG629" s="159">
        <f t="shared" si="275"/>
        <v>0</v>
      </c>
      <c r="AH629" s="160">
        <f t="shared" si="276"/>
        <v>3436.3379999999997</v>
      </c>
      <c r="AI629" s="135">
        <f t="shared" si="277"/>
        <v>0.2098486819399023</v>
      </c>
      <c r="AJ629" s="135">
        <f t="shared" si="278"/>
        <v>0.79015131806009775</v>
      </c>
      <c r="AK629" s="135">
        <f t="shared" si="279"/>
        <v>0</v>
      </c>
      <c r="AL629" s="135">
        <f t="shared" si="280"/>
        <v>0</v>
      </c>
      <c r="AM629" s="135">
        <f t="shared" si="281"/>
        <v>0</v>
      </c>
      <c r="AN629" s="135">
        <f t="shared" si="282"/>
        <v>0</v>
      </c>
      <c r="AO629" s="135">
        <f t="shared" si="283"/>
        <v>0</v>
      </c>
      <c r="AP629" s="159">
        <f>IFERROR(VLOOKUP(A629,人口!$A$2:$E$1748,5,0),0)</f>
        <v>75538</v>
      </c>
      <c r="AQ629" s="159">
        <f t="shared" si="258"/>
        <v>0</v>
      </c>
      <c r="AR629" s="159">
        <f t="shared" si="259"/>
        <v>0</v>
      </c>
      <c r="AS629" s="159">
        <f t="shared" si="260"/>
        <v>0</v>
      </c>
      <c r="AT629" s="159">
        <f t="shared" si="261"/>
        <v>1</v>
      </c>
      <c r="AU629" s="159">
        <f t="shared" si="262"/>
        <v>0</v>
      </c>
      <c r="AV629" s="159">
        <f t="shared" si="263"/>
        <v>0</v>
      </c>
      <c r="AW629" s="159">
        <f t="shared" si="264"/>
        <v>0</v>
      </c>
      <c r="AX629" s="159">
        <f t="shared" si="284"/>
        <v>0</v>
      </c>
      <c r="AY629" s="159" t="str">
        <f t="shared" si="285"/>
        <v>3万～10万人未満の市町村平均</v>
      </c>
      <c r="AZ629" s="159"/>
    </row>
    <row r="630" spans="1:52" x14ac:dyDescent="0.3">
      <c r="A630" t="str">
        <f t="shared" si="265"/>
        <v>12237</v>
      </c>
      <c r="B630" s="158" t="str">
        <f t="shared" si="266"/>
        <v>012237</v>
      </c>
      <c r="C630">
        <v>12</v>
      </c>
      <c r="D630" t="s">
        <v>39</v>
      </c>
      <c r="E630">
        <v>12237</v>
      </c>
      <c r="F630" t="s">
        <v>1562</v>
      </c>
      <c r="G630">
        <v>352.39499999999998</v>
      </c>
      <c r="H630">
        <v>1604.5409999999999</v>
      </c>
      <c r="I630">
        <v>479.42899999999997</v>
      </c>
      <c r="J630">
        <v>2171.2750000000001</v>
      </c>
      <c r="K630">
        <v>0.1</v>
      </c>
      <c r="L630">
        <v>0.219</v>
      </c>
      <c r="M630">
        <v>0</v>
      </c>
      <c r="N630">
        <v>0</v>
      </c>
      <c r="O630">
        <v>0</v>
      </c>
      <c r="P630">
        <v>0</v>
      </c>
      <c r="Q630">
        <v>0</v>
      </c>
      <c r="R630">
        <v>2.7E-2</v>
      </c>
      <c r="S630">
        <v>0</v>
      </c>
      <c r="T630">
        <v>0</v>
      </c>
      <c r="U630">
        <v>0.16800000000000001</v>
      </c>
      <c r="V630">
        <v>4.0960000000000001</v>
      </c>
      <c r="W630">
        <v>33.707999999999998</v>
      </c>
      <c r="Y630" t="str">
        <f t="shared" si="267"/>
        <v>千葉県</v>
      </c>
      <c r="Z630" t="str">
        <f t="shared" si="268"/>
        <v>千葉県山武市</v>
      </c>
      <c r="AA630" s="159">
        <f t="shared" si="269"/>
        <v>479.42899999999997</v>
      </c>
      <c r="AB630" s="159">
        <f t="shared" si="270"/>
        <v>2171.2750000000001</v>
      </c>
      <c r="AC630" s="159">
        <f t="shared" si="271"/>
        <v>0.219</v>
      </c>
      <c r="AD630" s="159">
        <f t="shared" si="272"/>
        <v>0</v>
      </c>
      <c r="AE630" s="159">
        <f t="shared" si="273"/>
        <v>0</v>
      </c>
      <c r="AF630" s="159">
        <f t="shared" si="274"/>
        <v>0</v>
      </c>
      <c r="AG630" s="159">
        <f t="shared" si="275"/>
        <v>0.16800000000000001</v>
      </c>
      <c r="AH630" s="160">
        <f t="shared" si="276"/>
        <v>2651.0910000000003</v>
      </c>
      <c r="AI630" s="135">
        <f t="shared" si="277"/>
        <v>0.18084215140106466</v>
      </c>
      <c r="AJ630" s="135">
        <f t="shared" si="278"/>
        <v>0.81901187096180394</v>
      </c>
      <c r="AK630" s="135">
        <f t="shared" si="279"/>
        <v>8.2607500082041685E-5</v>
      </c>
      <c r="AL630" s="135">
        <f t="shared" si="280"/>
        <v>0</v>
      </c>
      <c r="AM630" s="135">
        <f t="shared" si="281"/>
        <v>0</v>
      </c>
      <c r="AN630" s="135">
        <f t="shared" si="282"/>
        <v>0</v>
      </c>
      <c r="AO630" s="135">
        <f t="shared" si="283"/>
        <v>6.3370137049237462E-5</v>
      </c>
      <c r="AP630" s="159">
        <f>IFERROR(VLOOKUP(A630,人口!$A$2:$E$1748,5,0),0)</f>
        <v>51176</v>
      </c>
      <c r="AQ630" s="159">
        <f t="shared" si="258"/>
        <v>0</v>
      </c>
      <c r="AR630" s="159">
        <f t="shared" si="259"/>
        <v>0</v>
      </c>
      <c r="AS630" s="159">
        <f t="shared" si="260"/>
        <v>0</v>
      </c>
      <c r="AT630" s="159">
        <f t="shared" si="261"/>
        <v>1</v>
      </c>
      <c r="AU630" s="159">
        <f t="shared" si="262"/>
        <v>0</v>
      </c>
      <c r="AV630" s="159">
        <f t="shared" si="263"/>
        <v>0</v>
      </c>
      <c r="AW630" s="159">
        <f t="shared" si="264"/>
        <v>0</v>
      </c>
      <c r="AX630" s="159">
        <f t="shared" si="284"/>
        <v>0</v>
      </c>
      <c r="AY630" s="159" t="str">
        <f t="shared" si="285"/>
        <v>3万～10万人未満の市町村平均</v>
      </c>
      <c r="AZ630" s="159"/>
    </row>
    <row r="631" spans="1:52" x14ac:dyDescent="0.3">
      <c r="A631" t="str">
        <f t="shared" si="265"/>
        <v>12238</v>
      </c>
      <c r="B631" s="158" t="str">
        <f t="shared" si="266"/>
        <v>012238</v>
      </c>
      <c r="C631">
        <v>12</v>
      </c>
      <c r="D631" t="s">
        <v>39</v>
      </c>
      <c r="E631">
        <v>12238</v>
      </c>
      <c r="F631" t="s">
        <v>1580</v>
      </c>
      <c r="G631">
        <v>287.346</v>
      </c>
      <c r="H631">
        <v>919.84900000000005</v>
      </c>
      <c r="I631">
        <v>376.77</v>
      </c>
      <c r="J631">
        <v>1201.403</v>
      </c>
      <c r="K631">
        <v>9.9</v>
      </c>
      <c r="L631">
        <v>31.210999999999999</v>
      </c>
      <c r="M631">
        <v>0</v>
      </c>
      <c r="N631">
        <v>0</v>
      </c>
      <c r="O631">
        <v>0</v>
      </c>
      <c r="P631">
        <v>0</v>
      </c>
      <c r="Q631">
        <v>0</v>
      </c>
      <c r="R631">
        <v>0.14299999999999999</v>
      </c>
      <c r="S631">
        <v>0</v>
      </c>
      <c r="T631">
        <v>0</v>
      </c>
      <c r="U631">
        <v>0.875</v>
      </c>
      <c r="V631">
        <v>3.4140000000000001</v>
      </c>
      <c r="W631">
        <v>25.599</v>
      </c>
      <c r="Y631" t="str">
        <f t="shared" si="267"/>
        <v>千葉県</v>
      </c>
      <c r="Z631" t="str">
        <f t="shared" si="268"/>
        <v>千葉県いすみ市</v>
      </c>
      <c r="AA631" s="159">
        <f t="shared" si="269"/>
        <v>376.77</v>
      </c>
      <c r="AB631" s="159">
        <f t="shared" si="270"/>
        <v>1201.403</v>
      </c>
      <c r="AC631" s="159">
        <f t="shared" si="271"/>
        <v>31.210999999999999</v>
      </c>
      <c r="AD631" s="159">
        <f t="shared" si="272"/>
        <v>0</v>
      </c>
      <c r="AE631" s="159">
        <f t="shared" si="273"/>
        <v>0</v>
      </c>
      <c r="AF631" s="159">
        <f t="shared" si="274"/>
        <v>0</v>
      </c>
      <c r="AG631" s="159">
        <f t="shared" si="275"/>
        <v>0.875</v>
      </c>
      <c r="AH631" s="160">
        <f t="shared" si="276"/>
        <v>1610.259</v>
      </c>
      <c r="AI631" s="135">
        <f t="shared" si="277"/>
        <v>0.23398099311974035</v>
      </c>
      <c r="AJ631" s="135">
        <f t="shared" si="278"/>
        <v>0.74609301981855092</v>
      </c>
      <c r="AK631" s="135">
        <f t="shared" si="279"/>
        <v>1.938259621588825E-2</v>
      </c>
      <c r="AL631" s="135">
        <f t="shared" si="280"/>
        <v>0</v>
      </c>
      <c r="AM631" s="135">
        <f t="shared" si="281"/>
        <v>0</v>
      </c>
      <c r="AN631" s="135">
        <f t="shared" si="282"/>
        <v>0</v>
      </c>
      <c r="AO631" s="135">
        <f t="shared" si="283"/>
        <v>5.4339084582045495E-4</v>
      </c>
      <c r="AP631" s="159">
        <f>IFERROR(VLOOKUP(A631,人口!$A$2:$E$1748,5,0),0)</f>
        <v>37665</v>
      </c>
      <c r="AQ631" s="159">
        <f t="shared" si="258"/>
        <v>0</v>
      </c>
      <c r="AR631" s="159">
        <f t="shared" si="259"/>
        <v>0</v>
      </c>
      <c r="AS631" s="159">
        <f t="shared" si="260"/>
        <v>0</v>
      </c>
      <c r="AT631" s="159">
        <f t="shared" si="261"/>
        <v>1</v>
      </c>
      <c r="AU631" s="159">
        <f t="shared" si="262"/>
        <v>0</v>
      </c>
      <c r="AV631" s="159">
        <f t="shared" si="263"/>
        <v>0</v>
      </c>
      <c r="AW631" s="159">
        <f t="shared" si="264"/>
        <v>0</v>
      </c>
      <c r="AX631" s="159">
        <f t="shared" si="284"/>
        <v>0</v>
      </c>
      <c r="AY631" s="159" t="str">
        <f t="shared" si="285"/>
        <v>3万～10万人未満の市町村平均</v>
      </c>
      <c r="AZ631" s="159"/>
    </row>
    <row r="632" spans="1:52" x14ac:dyDescent="0.3">
      <c r="A632" t="str">
        <f t="shared" si="265"/>
        <v>12239</v>
      </c>
      <c r="B632" s="158" t="str">
        <f t="shared" si="266"/>
        <v>012239</v>
      </c>
      <c r="C632">
        <v>12</v>
      </c>
      <c r="D632" t="s">
        <v>39</v>
      </c>
      <c r="E632">
        <v>12239</v>
      </c>
      <c r="F632" t="s">
        <v>1598</v>
      </c>
      <c r="G632">
        <v>216.43299999999999</v>
      </c>
      <c r="H632">
        <v>667.18299999999999</v>
      </c>
      <c r="I632">
        <v>291.63900000000001</v>
      </c>
      <c r="J632">
        <v>893.40700000000004</v>
      </c>
      <c r="K632">
        <v>0</v>
      </c>
      <c r="L632">
        <v>0</v>
      </c>
      <c r="M632">
        <v>0</v>
      </c>
      <c r="N632">
        <v>0</v>
      </c>
      <c r="O632">
        <v>0</v>
      </c>
      <c r="P632">
        <v>0</v>
      </c>
      <c r="Q632">
        <v>0</v>
      </c>
      <c r="R632">
        <v>2.1440000000000001</v>
      </c>
      <c r="S632">
        <v>0</v>
      </c>
      <c r="T632">
        <v>0</v>
      </c>
      <c r="U632">
        <v>13.148</v>
      </c>
      <c r="V632">
        <v>2.62</v>
      </c>
      <c r="W632">
        <v>23.372</v>
      </c>
      <c r="Y632" t="str">
        <f t="shared" si="267"/>
        <v>千葉県</v>
      </c>
      <c r="Z632" t="str">
        <f t="shared" si="268"/>
        <v>千葉県大網白里市</v>
      </c>
      <c r="AA632" s="159">
        <f t="shared" si="269"/>
        <v>291.63900000000001</v>
      </c>
      <c r="AB632" s="159">
        <f t="shared" si="270"/>
        <v>893.40700000000004</v>
      </c>
      <c r="AC632" s="159">
        <f t="shared" si="271"/>
        <v>0</v>
      </c>
      <c r="AD632" s="159">
        <f t="shared" si="272"/>
        <v>0</v>
      </c>
      <c r="AE632" s="159">
        <f t="shared" si="273"/>
        <v>0</v>
      </c>
      <c r="AF632" s="159">
        <f t="shared" si="274"/>
        <v>0</v>
      </c>
      <c r="AG632" s="159">
        <f t="shared" si="275"/>
        <v>13.148</v>
      </c>
      <c r="AH632" s="160">
        <f t="shared" si="276"/>
        <v>1198.194</v>
      </c>
      <c r="AI632" s="135">
        <f t="shared" si="277"/>
        <v>0.24339881521690146</v>
      </c>
      <c r="AJ632" s="135">
        <f t="shared" si="278"/>
        <v>0.74562800347856861</v>
      </c>
      <c r="AK632" s="135">
        <f t="shared" si="279"/>
        <v>0</v>
      </c>
      <c r="AL632" s="135">
        <f t="shared" si="280"/>
        <v>0</v>
      </c>
      <c r="AM632" s="135">
        <f t="shared" si="281"/>
        <v>0</v>
      </c>
      <c r="AN632" s="135">
        <f t="shared" si="282"/>
        <v>0</v>
      </c>
      <c r="AO632" s="135">
        <f t="shared" si="283"/>
        <v>1.0973181304529985E-2</v>
      </c>
      <c r="AP632" s="159">
        <f>IFERROR(VLOOKUP(A632,人口!$A$2:$E$1748,5,0),0)</f>
        <v>49200</v>
      </c>
      <c r="AQ632" s="159">
        <f t="shared" si="258"/>
        <v>0</v>
      </c>
      <c r="AR632" s="159">
        <f t="shared" si="259"/>
        <v>0</v>
      </c>
      <c r="AS632" s="159">
        <f t="shared" si="260"/>
        <v>0</v>
      </c>
      <c r="AT632" s="159">
        <f t="shared" si="261"/>
        <v>1</v>
      </c>
      <c r="AU632" s="159">
        <f t="shared" si="262"/>
        <v>0</v>
      </c>
      <c r="AV632" s="159">
        <f t="shared" si="263"/>
        <v>0</v>
      </c>
      <c r="AW632" s="159">
        <f t="shared" si="264"/>
        <v>0</v>
      </c>
      <c r="AX632" s="159">
        <f t="shared" si="284"/>
        <v>0</v>
      </c>
      <c r="AY632" s="159" t="str">
        <f t="shared" si="285"/>
        <v>3万～10万人未満の市町村平均</v>
      </c>
      <c r="AZ632" s="159"/>
    </row>
    <row r="633" spans="1:52" x14ac:dyDescent="0.3">
      <c r="A633" t="str">
        <f t="shared" si="265"/>
        <v>12322</v>
      </c>
      <c r="B633" s="158" t="str">
        <f t="shared" si="266"/>
        <v>012322</v>
      </c>
      <c r="C633">
        <v>12</v>
      </c>
      <c r="D633" t="s">
        <v>39</v>
      </c>
      <c r="E633">
        <v>12322</v>
      </c>
      <c r="F633" t="s">
        <v>1613</v>
      </c>
      <c r="G633">
        <v>74.647999999999996</v>
      </c>
      <c r="H633">
        <v>112.55</v>
      </c>
      <c r="I633">
        <v>100.803</v>
      </c>
      <c r="J633">
        <v>150.96299999999999</v>
      </c>
      <c r="K633">
        <v>0</v>
      </c>
      <c r="L633">
        <v>0</v>
      </c>
      <c r="M633">
        <v>0</v>
      </c>
      <c r="N633">
        <v>0</v>
      </c>
      <c r="O633">
        <v>0</v>
      </c>
      <c r="P633">
        <v>0</v>
      </c>
      <c r="Q633">
        <v>0</v>
      </c>
      <c r="R633">
        <v>0</v>
      </c>
      <c r="S633">
        <v>0</v>
      </c>
      <c r="T633">
        <v>0</v>
      </c>
      <c r="U633">
        <v>0</v>
      </c>
      <c r="V633">
        <v>0.77500000000000002</v>
      </c>
      <c r="W633">
        <v>7.6379999999999999</v>
      </c>
      <c r="Y633" t="str">
        <f t="shared" si="267"/>
        <v>千葉県</v>
      </c>
      <c r="Z633" t="str">
        <f t="shared" si="268"/>
        <v>千葉県酒々井町</v>
      </c>
      <c r="AA633" s="159">
        <f t="shared" si="269"/>
        <v>100.803</v>
      </c>
      <c r="AB633" s="159">
        <f t="shared" si="270"/>
        <v>150.96299999999999</v>
      </c>
      <c r="AC633" s="159">
        <f t="shared" si="271"/>
        <v>0</v>
      </c>
      <c r="AD633" s="159">
        <f t="shared" si="272"/>
        <v>0</v>
      </c>
      <c r="AE633" s="159">
        <f t="shared" si="273"/>
        <v>0</v>
      </c>
      <c r="AF633" s="159">
        <f t="shared" si="274"/>
        <v>0</v>
      </c>
      <c r="AG633" s="159">
        <f t="shared" si="275"/>
        <v>0</v>
      </c>
      <c r="AH633" s="160">
        <f t="shared" si="276"/>
        <v>251.76599999999999</v>
      </c>
      <c r="AI633" s="135">
        <f t="shared" si="277"/>
        <v>0.40038368961654869</v>
      </c>
      <c r="AJ633" s="135">
        <f t="shared" si="278"/>
        <v>0.59961631038345131</v>
      </c>
      <c r="AK633" s="135">
        <f t="shared" si="279"/>
        <v>0</v>
      </c>
      <c r="AL633" s="135">
        <f t="shared" si="280"/>
        <v>0</v>
      </c>
      <c r="AM633" s="135">
        <f t="shared" si="281"/>
        <v>0</v>
      </c>
      <c r="AN633" s="135">
        <f t="shared" si="282"/>
        <v>0</v>
      </c>
      <c r="AO633" s="135">
        <f t="shared" si="283"/>
        <v>0</v>
      </c>
      <c r="AP633" s="159">
        <f>IFERROR(VLOOKUP(A633,人口!$A$2:$E$1748,5,0),0)</f>
        <v>20723</v>
      </c>
      <c r="AQ633" s="159">
        <f t="shared" si="258"/>
        <v>0</v>
      </c>
      <c r="AR633" s="159">
        <f t="shared" si="259"/>
        <v>0</v>
      </c>
      <c r="AS633" s="159">
        <f t="shared" si="260"/>
        <v>1</v>
      </c>
      <c r="AT633" s="159">
        <f t="shared" si="261"/>
        <v>0</v>
      </c>
      <c r="AU633" s="159">
        <f t="shared" si="262"/>
        <v>0</v>
      </c>
      <c r="AV633" s="159">
        <f t="shared" si="263"/>
        <v>0</v>
      </c>
      <c r="AW633" s="159">
        <f t="shared" si="264"/>
        <v>0</v>
      </c>
      <c r="AX633" s="159">
        <f t="shared" si="284"/>
        <v>0</v>
      </c>
      <c r="AY633" s="159" t="str">
        <f t="shared" si="285"/>
        <v>1万～3万人未満の市町村平均</v>
      </c>
      <c r="AZ633" s="159"/>
    </row>
    <row r="634" spans="1:52" x14ac:dyDescent="0.3">
      <c r="A634" t="str">
        <f t="shared" si="265"/>
        <v>12329</v>
      </c>
      <c r="B634" s="158" t="str">
        <f t="shared" si="266"/>
        <v>012329</v>
      </c>
      <c r="C634">
        <v>12</v>
      </c>
      <c r="D634" t="s">
        <v>39</v>
      </c>
      <c r="E634">
        <v>12329</v>
      </c>
      <c r="F634" t="s">
        <v>1630</v>
      </c>
      <c r="G634">
        <v>90.519000000000005</v>
      </c>
      <c r="H634">
        <v>121.804</v>
      </c>
      <c r="I634">
        <v>124.87</v>
      </c>
      <c r="J634">
        <v>166.756</v>
      </c>
      <c r="K634">
        <v>0</v>
      </c>
      <c r="L634">
        <v>0</v>
      </c>
      <c r="M634">
        <v>0</v>
      </c>
      <c r="N634">
        <v>0</v>
      </c>
      <c r="O634">
        <v>0</v>
      </c>
      <c r="P634">
        <v>0</v>
      </c>
      <c r="Q634">
        <v>0</v>
      </c>
      <c r="R634">
        <v>6.7000000000000004E-2</v>
      </c>
      <c r="S634">
        <v>0</v>
      </c>
      <c r="T634">
        <v>0</v>
      </c>
      <c r="U634">
        <v>0.41199999999999998</v>
      </c>
      <c r="V634">
        <v>1.028</v>
      </c>
      <c r="W634">
        <v>9.4689999999999994</v>
      </c>
      <c r="Y634" t="str">
        <f t="shared" si="267"/>
        <v>千葉県</v>
      </c>
      <c r="Z634" t="str">
        <f t="shared" si="268"/>
        <v>千葉県栄町</v>
      </c>
      <c r="AA634" s="159">
        <f t="shared" si="269"/>
        <v>124.87</v>
      </c>
      <c r="AB634" s="159">
        <f t="shared" si="270"/>
        <v>166.756</v>
      </c>
      <c r="AC634" s="159">
        <f t="shared" si="271"/>
        <v>0</v>
      </c>
      <c r="AD634" s="159">
        <f t="shared" si="272"/>
        <v>0</v>
      </c>
      <c r="AE634" s="159">
        <f t="shared" si="273"/>
        <v>0</v>
      </c>
      <c r="AF634" s="159">
        <f t="shared" si="274"/>
        <v>0</v>
      </c>
      <c r="AG634" s="159">
        <f t="shared" si="275"/>
        <v>0.41199999999999998</v>
      </c>
      <c r="AH634" s="160">
        <f t="shared" si="276"/>
        <v>292.03799999999995</v>
      </c>
      <c r="AI634" s="135">
        <f t="shared" si="277"/>
        <v>0.42758134215410332</v>
      </c>
      <c r="AJ634" s="135">
        <f t="shared" si="278"/>
        <v>0.57100788253583445</v>
      </c>
      <c r="AK634" s="135">
        <f t="shared" si="279"/>
        <v>0</v>
      </c>
      <c r="AL634" s="135">
        <f t="shared" si="280"/>
        <v>0</v>
      </c>
      <c r="AM634" s="135">
        <f t="shared" si="281"/>
        <v>0</v>
      </c>
      <c r="AN634" s="135">
        <f t="shared" si="282"/>
        <v>0</v>
      </c>
      <c r="AO634" s="135">
        <f t="shared" si="283"/>
        <v>1.4107753100623894E-3</v>
      </c>
      <c r="AP634" s="159">
        <f>IFERROR(VLOOKUP(A634,人口!$A$2:$E$1748,5,0),0)</f>
        <v>20489</v>
      </c>
      <c r="AQ634" s="159">
        <f t="shared" si="258"/>
        <v>0</v>
      </c>
      <c r="AR634" s="159">
        <f t="shared" si="259"/>
        <v>0</v>
      </c>
      <c r="AS634" s="159">
        <f t="shared" si="260"/>
        <v>1</v>
      </c>
      <c r="AT634" s="159">
        <f t="shared" si="261"/>
        <v>0</v>
      </c>
      <c r="AU634" s="159">
        <f t="shared" si="262"/>
        <v>0</v>
      </c>
      <c r="AV634" s="159">
        <f t="shared" si="263"/>
        <v>0</v>
      </c>
      <c r="AW634" s="159">
        <f t="shared" si="264"/>
        <v>0</v>
      </c>
      <c r="AX634" s="159">
        <f t="shared" si="284"/>
        <v>0</v>
      </c>
      <c r="AY634" s="159" t="str">
        <f t="shared" si="285"/>
        <v>1万～3万人未満の市町村平均</v>
      </c>
      <c r="AZ634" s="159"/>
    </row>
    <row r="635" spans="1:52" x14ac:dyDescent="0.3">
      <c r="A635" t="str">
        <f t="shared" si="265"/>
        <v>12342</v>
      </c>
      <c r="B635" s="158" t="str">
        <f t="shared" si="266"/>
        <v>012342</v>
      </c>
      <c r="C635">
        <v>12</v>
      </c>
      <c r="D635" t="s">
        <v>39</v>
      </c>
      <c r="E635">
        <v>12342</v>
      </c>
      <c r="F635" t="s">
        <v>1647</v>
      </c>
      <c r="G635">
        <v>40.94</v>
      </c>
      <c r="H635">
        <v>101.245</v>
      </c>
      <c r="I635">
        <v>55.984000000000002</v>
      </c>
      <c r="J635">
        <v>137.654</v>
      </c>
      <c r="K635">
        <v>0</v>
      </c>
      <c r="L635">
        <v>0</v>
      </c>
      <c r="M635">
        <v>0</v>
      </c>
      <c r="N635">
        <v>0</v>
      </c>
      <c r="O635">
        <v>0</v>
      </c>
      <c r="P635">
        <v>0</v>
      </c>
      <c r="Q635">
        <v>0</v>
      </c>
      <c r="R635">
        <v>0</v>
      </c>
      <c r="S635">
        <v>0</v>
      </c>
      <c r="T635">
        <v>0</v>
      </c>
      <c r="U635">
        <v>0</v>
      </c>
      <c r="V635">
        <v>0.43</v>
      </c>
      <c r="W635">
        <v>3.7250000000000001</v>
      </c>
      <c r="Y635" t="str">
        <f t="shared" si="267"/>
        <v>千葉県</v>
      </c>
      <c r="Z635" t="str">
        <f t="shared" si="268"/>
        <v>千葉県神崎町</v>
      </c>
      <c r="AA635" s="159">
        <f t="shared" si="269"/>
        <v>55.984000000000002</v>
      </c>
      <c r="AB635" s="159">
        <f t="shared" si="270"/>
        <v>137.654</v>
      </c>
      <c r="AC635" s="159">
        <f t="shared" si="271"/>
        <v>0</v>
      </c>
      <c r="AD635" s="159">
        <f t="shared" si="272"/>
        <v>0</v>
      </c>
      <c r="AE635" s="159">
        <f t="shared" si="273"/>
        <v>0</v>
      </c>
      <c r="AF635" s="159">
        <f t="shared" si="274"/>
        <v>0</v>
      </c>
      <c r="AG635" s="159">
        <f t="shared" si="275"/>
        <v>0</v>
      </c>
      <c r="AH635" s="160">
        <f t="shared" si="276"/>
        <v>193.63800000000001</v>
      </c>
      <c r="AI635" s="135">
        <f t="shared" si="277"/>
        <v>0.28911680558568048</v>
      </c>
      <c r="AJ635" s="135">
        <f t="shared" si="278"/>
        <v>0.71088319441431946</v>
      </c>
      <c r="AK635" s="135">
        <f t="shared" si="279"/>
        <v>0</v>
      </c>
      <c r="AL635" s="135">
        <f t="shared" si="280"/>
        <v>0</v>
      </c>
      <c r="AM635" s="135">
        <f t="shared" si="281"/>
        <v>0</v>
      </c>
      <c r="AN635" s="135">
        <f t="shared" si="282"/>
        <v>0</v>
      </c>
      <c r="AO635" s="135">
        <f t="shared" si="283"/>
        <v>0</v>
      </c>
      <c r="AP635" s="159">
        <f>IFERROR(VLOOKUP(A635,人口!$A$2:$E$1748,5,0),0)</f>
        <v>6024</v>
      </c>
      <c r="AQ635" s="159">
        <f t="shared" si="258"/>
        <v>0</v>
      </c>
      <c r="AR635" s="159">
        <f t="shared" si="259"/>
        <v>1</v>
      </c>
      <c r="AS635" s="159">
        <f t="shared" si="260"/>
        <v>0</v>
      </c>
      <c r="AT635" s="159">
        <f t="shared" si="261"/>
        <v>0</v>
      </c>
      <c r="AU635" s="159">
        <f t="shared" si="262"/>
        <v>0</v>
      </c>
      <c r="AV635" s="159">
        <f t="shared" si="263"/>
        <v>0</v>
      </c>
      <c r="AW635" s="159">
        <f t="shared" si="264"/>
        <v>0</v>
      </c>
      <c r="AX635" s="159">
        <f t="shared" si="284"/>
        <v>0</v>
      </c>
      <c r="AY635" s="159" t="str">
        <f t="shared" si="285"/>
        <v>5千～1万人未満の市町村平均</v>
      </c>
      <c r="AZ635" s="159"/>
    </row>
    <row r="636" spans="1:52" x14ac:dyDescent="0.3">
      <c r="A636" t="str">
        <f t="shared" si="265"/>
        <v>12347</v>
      </c>
      <c r="B636" s="158" t="str">
        <f t="shared" si="266"/>
        <v>012347</v>
      </c>
      <c r="C636">
        <v>12</v>
      </c>
      <c r="D636" t="s">
        <v>39</v>
      </c>
      <c r="E636">
        <v>12347</v>
      </c>
      <c r="F636" t="s">
        <v>1664</v>
      </c>
      <c r="G636">
        <v>133.56700000000001</v>
      </c>
      <c r="H636">
        <v>908.82399999999996</v>
      </c>
      <c r="I636">
        <v>181.91</v>
      </c>
      <c r="J636">
        <v>1231.8019999999999</v>
      </c>
      <c r="K636">
        <v>0</v>
      </c>
      <c r="L636">
        <v>0</v>
      </c>
      <c r="M636">
        <v>0</v>
      </c>
      <c r="N636">
        <v>0</v>
      </c>
      <c r="O636">
        <v>0</v>
      </c>
      <c r="P636">
        <v>0</v>
      </c>
      <c r="Q636">
        <v>0</v>
      </c>
      <c r="R636">
        <v>0</v>
      </c>
      <c r="S636">
        <v>0</v>
      </c>
      <c r="T636">
        <v>0</v>
      </c>
      <c r="U636">
        <v>0</v>
      </c>
      <c r="V636">
        <v>1.361</v>
      </c>
      <c r="W636">
        <v>11.489000000000001</v>
      </c>
      <c r="Y636" t="str">
        <f t="shared" si="267"/>
        <v>千葉県</v>
      </c>
      <c r="Z636" t="str">
        <f t="shared" si="268"/>
        <v>千葉県多古町</v>
      </c>
      <c r="AA636" s="159">
        <f t="shared" si="269"/>
        <v>181.91</v>
      </c>
      <c r="AB636" s="159">
        <f t="shared" si="270"/>
        <v>1231.8019999999999</v>
      </c>
      <c r="AC636" s="159">
        <f t="shared" si="271"/>
        <v>0</v>
      </c>
      <c r="AD636" s="159">
        <f t="shared" si="272"/>
        <v>0</v>
      </c>
      <c r="AE636" s="159">
        <f t="shared" si="273"/>
        <v>0</v>
      </c>
      <c r="AF636" s="159">
        <f t="shared" si="274"/>
        <v>0</v>
      </c>
      <c r="AG636" s="159">
        <f t="shared" si="275"/>
        <v>0</v>
      </c>
      <c r="AH636" s="160">
        <f t="shared" si="276"/>
        <v>1413.712</v>
      </c>
      <c r="AI636" s="135">
        <f t="shared" si="277"/>
        <v>0.12867543035639509</v>
      </c>
      <c r="AJ636" s="135">
        <f t="shared" si="278"/>
        <v>0.87132456964360483</v>
      </c>
      <c r="AK636" s="135">
        <f t="shared" si="279"/>
        <v>0</v>
      </c>
      <c r="AL636" s="135">
        <f t="shared" si="280"/>
        <v>0</v>
      </c>
      <c r="AM636" s="135">
        <f t="shared" si="281"/>
        <v>0</v>
      </c>
      <c r="AN636" s="135">
        <f t="shared" si="282"/>
        <v>0</v>
      </c>
      <c r="AO636" s="135">
        <f t="shared" si="283"/>
        <v>0</v>
      </c>
      <c r="AP636" s="159">
        <f>IFERROR(VLOOKUP(A636,人口!$A$2:$E$1748,5,0),0)</f>
        <v>14544</v>
      </c>
      <c r="AQ636" s="159">
        <f t="shared" si="258"/>
        <v>0</v>
      </c>
      <c r="AR636" s="159">
        <f t="shared" si="259"/>
        <v>0</v>
      </c>
      <c r="AS636" s="159">
        <f t="shared" si="260"/>
        <v>1</v>
      </c>
      <c r="AT636" s="159">
        <f t="shared" si="261"/>
        <v>0</v>
      </c>
      <c r="AU636" s="159">
        <f t="shared" si="262"/>
        <v>0</v>
      </c>
      <c r="AV636" s="159">
        <f t="shared" si="263"/>
        <v>0</v>
      </c>
      <c r="AW636" s="159">
        <f t="shared" si="264"/>
        <v>0</v>
      </c>
      <c r="AX636" s="159">
        <f t="shared" si="284"/>
        <v>0</v>
      </c>
      <c r="AY636" s="159" t="str">
        <f t="shared" si="285"/>
        <v>1万～3万人未満の市町村平均</v>
      </c>
      <c r="AZ636" s="159"/>
    </row>
    <row r="637" spans="1:52" x14ac:dyDescent="0.3">
      <c r="A637" t="str">
        <f t="shared" si="265"/>
        <v>12349</v>
      </c>
      <c r="B637" s="158" t="str">
        <f t="shared" si="266"/>
        <v>012349</v>
      </c>
      <c r="C637">
        <v>12</v>
      </c>
      <c r="D637" t="s">
        <v>39</v>
      </c>
      <c r="E637">
        <v>12349</v>
      </c>
      <c r="F637" t="s">
        <v>1678</v>
      </c>
      <c r="G637">
        <v>100.044</v>
      </c>
      <c r="H637">
        <v>445.983</v>
      </c>
      <c r="I637">
        <v>137.97499999999999</v>
      </c>
      <c r="J637">
        <v>611.91499999999996</v>
      </c>
      <c r="K637">
        <v>0</v>
      </c>
      <c r="L637">
        <v>0</v>
      </c>
      <c r="M637">
        <v>0</v>
      </c>
      <c r="N637">
        <v>0</v>
      </c>
      <c r="O637">
        <v>4.7E-2</v>
      </c>
      <c r="P637">
        <v>0</v>
      </c>
      <c r="Q637">
        <v>0</v>
      </c>
      <c r="R637">
        <v>0</v>
      </c>
      <c r="S637">
        <v>0</v>
      </c>
      <c r="T637">
        <v>0</v>
      </c>
      <c r="U637">
        <v>0</v>
      </c>
      <c r="V637">
        <v>1.1819999999999999</v>
      </c>
      <c r="W637">
        <v>9.6370000000000005</v>
      </c>
      <c r="Y637" t="str">
        <f t="shared" si="267"/>
        <v>千葉県</v>
      </c>
      <c r="Z637" t="str">
        <f t="shared" si="268"/>
        <v>千葉県東庄町</v>
      </c>
      <c r="AA637" s="159">
        <f t="shared" si="269"/>
        <v>137.97499999999999</v>
      </c>
      <c r="AB637" s="159">
        <f t="shared" si="270"/>
        <v>611.91499999999996</v>
      </c>
      <c r="AC637" s="159">
        <f t="shared" si="271"/>
        <v>0</v>
      </c>
      <c r="AD637" s="159">
        <f t="shared" si="272"/>
        <v>0</v>
      </c>
      <c r="AE637" s="159">
        <f t="shared" si="273"/>
        <v>0</v>
      </c>
      <c r="AF637" s="159">
        <f t="shared" si="274"/>
        <v>0</v>
      </c>
      <c r="AG637" s="159">
        <f t="shared" si="275"/>
        <v>0</v>
      </c>
      <c r="AH637" s="160">
        <f t="shared" si="276"/>
        <v>749.89</v>
      </c>
      <c r="AI637" s="135">
        <f t="shared" si="277"/>
        <v>0.18399365240235235</v>
      </c>
      <c r="AJ637" s="135">
        <f t="shared" si="278"/>
        <v>0.81600634759764767</v>
      </c>
      <c r="AK637" s="135">
        <f t="shared" si="279"/>
        <v>0</v>
      </c>
      <c r="AL637" s="135">
        <f t="shared" si="280"/>
        <v>0</v>
      </c>
      <c r="AM637" s="135">
        <f t="shared" si="281"/>
        <v>0</v>
      </c>
      <c r="AN637" s="135">
        <f t="shared" si="282"/>
        <v>0</v>
      </c>
      <c r="AO637" s="135">
        <f t="shared" si="283"/>
        <v>0</v>
      </c>
      <c r="AP637" s="159">
        <f>IFERROR(VLOOKUP(A637,人口!$A$2:$E$1748,5,0),0)</f>
        <v>13840</v>
      </c>
      <c r="AQ637" s="159">
        <f t="shared" si="258"/>
        <v>0</v>
      </c>
      <c r="AR637" s="159">
        <f t="shared" si="259"/>
        <v>0</v>
      </c>
      <c r="AS637" s="159">
        <f t="shared" si="260"/>
        <v>1</v>
      </c>
      <c r="AT637" s="159">
        <f t="shared" si="261"/>
        <v>0</v>
      </c>
      <c r="AU637" s="159">
        <f t="shared" si="262"/>
        <v>0</v>
      </c>
      <c r="AV637" s="159">
        <f t="shared" si="263"/>
        <v>0</v>
      </c>
      <c r="AW637" s="159">
        <f t="shared" si="264"/>
        <v>0</v>
      </c>
      <c r="AX637" s="159">
        <f t="shared" si="284"/>
        <v>0</v>
      </c>
      <c r="AY637" s="159" t="str">
        <f t="shared" si="285"/>
        <v>1万～3万人未満の市町村平均</v>
      </c>
      <c r="AZ637" s="159"/>
    </row>
    <row r="638" spans="1:52" x14ac:dyDescent="0.3">
      <c r="A638" t="str">
        <f t="shared" si="265"/>
        <v>12403</v>
      </c>
      <c r="B638" s="158" t="str">
        <f t="shared" si="266"/>
        <v>012403</v>
      </c>
      <c r="C638">
        <v>12</v>
      </c>
      <c r="D638" t="s">
        <v>39</v>
      </c>
      <c r="E638">
        <v>12403</v>
      </c>
      <c r="F638" t="s">
        <v>1692</v>
      </c>
      <c r="G638">
        <v>104.203</v>
      </c>
      <c r="H638">
        <v>269.471</v>
      </c>
      <c r="I638">
        <v>138.803</v>
      </c>
      <c r="J638">
        <v>357.084</v>
      </c>
      <c r="K638">
        <v>0</v>
      </c>
      <c r="L638">
        <v>0</v>
      </c>
      <c r="M638">
        <v>0</v>
      </c>
      <c r="N638">
        <v>0</v>
      </c>
      <c r="O638">
        <v>0</v>
      </c>
      <c r="P638">
        <v>0</v>
      </c>
      <c r="Q638">
        <v>0</v>
      </c>
      <c r="R638">
        <v>0.13400000000000001</v>
      </c>
      <c r="S638">
        <v>0</v>
      </c>
      <c r="T638">
        <v>0</v>
      </c>
      <c r="U638">
        <v>0.82099999999999995</v>
      </c>
      <c r="V638">
        <v>1.359</v>
      </c>
      <c r="W638">
        <v>12.542999999999999</v>
      </c>
      <c r="Y638" t="str">
        <f t="shared" si="267"/>
        <v>千葉県</v>
      </c>
      <c r="Z638" t="str">
        <f t="shared" si="268"/>
        <v>千葉県九十九里町</v>
      </c>
      <c r="AA638" s="159">
        <f t="shared" si="269"/>
        <v>138.803</v>
      </c>
      <c r="AB638" s="159">
        <f t="shared" si="270"/>
        <v>357.084</v>
      </c>
      <c r="AC638" s="159">
        <f t="shared" si="271"/>
        <v>0</v>
      </c>
      <c r="AD638" s="159">
        <f t="shared" si="272"/>
        <v>0</v>
      </c>
      <c r="AE638" s="159">
        <f t="shared" si="273"/>
        <v>0</v>
      </c>
      <c r="AF638" s="159">
        <f t="shared" si="274"/>
        <v>0</v>
      </c>
      <c r="AG638" s="159">
        <f t="shared" si="275"/>
        <v>0.82099999999999995</v>
      </c>
      <c r="AH638" s="160">
        <f t="shared" si="276"/>
        <v>496.70800000000003</v>
      </c>
      <c r="AI638" s="135">
        <f t="shared" si="277"/>
        <v>0.27944587161873774</v>
      </c>
      <c r="AJ638" s="135">
        <f t="shared" si="278"/>
        <v>0.7189012458023627</v>
      </c>
      <c r="AK638" s="135">
        <f t="shared" si="279"/>
        <v>0</v>
      </c>
      <c r="AL638" s="135">
        <f t="shared" si="280"/>
        <v>0</v>
      </c>
      <c r="AM638" s="135">
        <f t="shared" si="281"/>
        <v>0</v>
      </c>
      <c r="AN638" s="135">
        <f t="shared" si="282"/>
        <v>0</v>
      </c>
      <c r="AO638" s="135">
        <f t="shared" si="283"/>
        <v>1.652882578899474E-3</v>
      </c>
      <c r="AP638" s="159">
        <f>IFERROR(VLOOKUP(A638,人口!$A$2:$E$1748,5,0),0)</f>
        <v>15680</v>
      </c>
      <c r="AQ638" s="159">
        <f t="shared" si="258"/>
        <v>0</v>
      </c>
      <c r="AR638" s="159">
        <f t="shared" si="259"/>
        <v>0</v>
      </c>
      <c r="AS638" s="159">
        <f t="shared" si="260"/>
        <v>1</v>
      </c>
      <c r="AT638" s="159">
        <f t="shared" si="261"/>
        <v>0</v>
      </c>
      <c r="AU638" s="159">
        <f t="shared" si="262"/>
        <v>0</v>
      </c>
      <c r="AV638" s="159">
        <f t="shared" si="263"/>
        <v>0</v>
      </c>
      <c r="AW638" s="159">
        <f t="shared" si="264"/>
        <v>0</v>
      </c>
      <c r="AX638" s="159">
        <f t="shared" si="284"/>
        <v>0</v>
      </c>
      <c r="AY638" s="159" t="str">
        <f t="shared" si="285"/>
        <v>1万～3万人未満の市町村平均</v>
      </c>
      <c r="AZ638" s="159"/>
    </row>
    <row r="639" spans="1:52" x14ac:dyDescent="0.3">
      <c r="A639" t="str">
        <f t="shared" si="265"/>
        <v>12409</v>
      </c>
      <c r="B639" s="158" t="str">
        <f t="shared" si="266"/>
        <v>012409</v>
      </c>
      <c r="C639">
        <v>12</v>
      </c>
      <c r="D639" t="s">
        <v>39</v>
      </c>
      <c r="E639">
        <v>12409</v>
      </c>
      <c r="F639" t="s">
        <v>1704</v>
      </c>
      <c r="G639">
        <v>92.966999999999999</v>
      </c>
      <c r="H639">
        <v>422.28399999999999</v>
      </c>
      <c r="I639">
        <v>126.212</v>
      </c>
      <c r="J639">
        <v>571.28899999999999</v>
      </c>
      <c r="K639">
        <v>0</v>
      </c>
      <c r="L639">
        <v>0</v>
      </c>
      <c r="M639">
        <v>0</v>
      </c>
      <c r="N639">
        <v>0</v>
      </c>
      <c r="O639">
        <v>0</v>
      </c>
      <c r="P639">
        <v>0</v>
      </c>
      <c r="Q639">
        <v>0</v>
      </c>
      <c r="R639">
        <v>0</v>
      </c>
      <c r="S639">
        <v>0</v>
      </c>
      <c r="T639">
        <v>0</v>
      </c>
      <c r="U639">
        <v>0</v>
      </c>
      <c r="V639">
        <v>0.84599999999999997</v>
      </c>
      <c r="W639">
        <v>9.92</v>
      </c>
      <c r="Y639" t="str">
        <f t="shared" si="267"/>
        <v>千葉県</v>
      </c>
      <c r="Z639" t="str">
        <f t="shared" si="268"/>
        <v>千葉県芝山町</v>
      </c>
      <c r="AA639" s="159">
        <f t="shared" si="269"/>
        <v>126.212</v>
      </c>
      <c r="AB639" s="159">
        <f t="shared" si="270"/>
        <v>571.28899999999999</v>
      </c>
      <c r="AC639" s="159">
        <f t="shared" si="271"/>
        <v>0</v>
      </c>
      <c r="AD639" s="159">
        <f t="shared" si="272"/>
        <v>0</v>
      </c>
      <c r="AE639" s="159">
        <f t="shared" si="273"/>
        <v>0</v>
      </c>
      <c r="AF639" s="159">
        <f t="shared" si="274"/>
        <v>0</v>
      </c>
      <c r="AG639" s="159">
        <f t="shared" si="275"/>
        <v>0</v>
      </c>
      <c r="AH639" s="160">
        <f t="shared" si="276"/>
        <v>697.50099999999998</v>
      </c>
      <c r="AI639" s="135">
        <f t="shared" si="277"/>
        <v>0.18094884451778565</v>
      </c>
      <c r="AJ639" s="135">
        <f t="shared" si="278"/>
        <v>0.81905115548221441</v>
      </c>
      <c r="AK639" s="135">
        <f t="shared" si="279"/>
        <v>0</v>
      </c>
      <c r="AL639" s="135">
        <f t="shared" si="280"/>
        <v>0</v>
      </c>
      <c r="AM639" s="135">
        <f t="shared" si="281"/>
        <v>0</v>
      </c>
      <c r="AN639" s="135">
        <f t="shared" si="282"/>
        <v>0</v>
      </c>
      <c r="AO639" s="135">
        <f t="shared" si="283"/>
        <v>0</v>
      </c>
      <c r="AP639" s="159">
        <f>IFERROR(VLOOKUP(A639,人口!$A$2:$E$1748,5,0),0)</f>
        <v>7255</v>
      </c>
      <c r="AQ639" s="159">
        <f t="shared" si="258"/>
        <v>0</v>
      </c>
      <c r="AR639" s="159">
        <f t="shared" si="259"/>
        <v>1</v>
      </c>
      <c r="AS639" s="159">
        <f t="shared" si="260"/>
        <v>0</v>
      </c>
      <c r="AT639" s="159">
        <f t="shared" si="261"/>
        <v>0</v>
      </c>
      <c r="AU639" s="159">
        <f t="shared" si="262"/>
        <v>0</v>
      </c>
      <c r="AV639" s="159">
        <f t="shared" si="263"/>
        <v>0</v>
      </c>
      <c r="AW639" s="159">
        <f t="shared" si="264"/>
        <v>0</v>
      </c>
      <c r="AX639" s="159">
        <f t="shared" si="284"/>
        <v>0</v>
      </c>
      <c r="AY639" s="159" t="str">
        <f t="shared" si="285"/>
        <v>5千～1万人未満の市町村平均</v>
      </c>
      <c r="AZ639" s="159"/>
    </row>
    <row r="640" spans="1:52" x14ac:dyDescent="0.3">
      <c r="A640" t="str">
        <f t="shared" si="265"/>
        <v>12410</v>
      </c>
      <c r="B640" s="158" t="str">
        <f t="shared" si="266"/>
        <v>012410</v>
      </c>
      <c r="C640">
        <v>12</v>
      </c>
      <c r="D640" t="s">
        <v>39</v>
      </c>
      <c r="E640">
        <v>12410</v>
      </c>
      <c r="F640" t="s">
        <v>1718</v>
      </c>
      <c r="G640">
        <v>176.886</v>
      </c>
      <c r="H640">
        <v>900.76599999999996</v>
      </c>
      <c r="I640">
        <v>239.762</v>
      </c>
      <c r="J640">
        <v>1214.684</v>
      </c>
      <c r="K640">
        <v>0.1</v>
      </c>
      <c r="L640">
        <v>0.17599999999999999</v>
      </c>
      <c r="M640">
        <v>0</v>
      </c>
      <c r="N640">
        <v>0</v>
      </c>
      <c r="O640">
        <v>0</v>
      </c>
      <c r="P640">
        <v>0</v>
      </c>
      <c r="Q640">
        <v>0</v>
      </c>
      <c r="R640">
        <v>0</v>
      </c>
      <c r="S640">
        <v>0</v>
      </c>
      <c r="T640">
        <v>0</v>
      </c>
      <c r="U640">
        <v>0</v>
      </c>
      <c r="V640">
        <v>2.0670000000000002</v>
      </c>
      <c r="W640">
        <v>17.114000000000001</v>
      </c>
      <c r="Y640" t="str">
        <f t="shared" si="267"/>
        <v>千葉県</v>
      </c>
      <c r="Z640" t="str">
        <f t="shared" si="268"/>
        <v>千葉県横芝光町</v>
      </c>
      <c r="AA640" s="159">
        <f t="shared" si="269"/>
        <v>239.762</v>
      </c>
      <c r="AB640" s="159">
        <f t="shared" si="270"/>
        <v>1214.684</v>
      </c>
      <c r="AC640" s="159">
        <f t="shared" si="271"/>
        <v>0.17599999999999999</v>
      </c>
      <c r="AD640" s="159">
        <f t="shared" si="272"/>
        <v>0</v>
      </c>
      <c r="AE640" s="159">
        <f t="shared" si="273"/>
        <v>0</v>
      </c>
      <c r="AF640" s="159">
        <f t="shared" si="274"/>
        <v>0</v>
      </c>
      <c r="AG640" s="159">
        <f t="shared" si="275"/>
        <v>0</v>
      </c>
      <c r="AH640" s="160">
        <f t="shared" si="276"/>
        <v>1454.6219999999998</v>
      </c>
      <c r="AI640" s="135">
        <f t="shared" si="277"/>
        <v>0.16482770094223792</v>
      </c>
      <c r="AJ640" s="135">
        <f t="shared" si="278"/>
        <v>0.83505130542505213</v>
      </c>
      <c r="AK640" s="135">
        <f t="shared" si="279"/>
        <v>1.2099363271007864E-4</v>
      </c>
      <c r="AL640" s="135">
        <f t="shared" si="280"/>
        <v>0</v>
      </c>
      <c r="AM640" s="135">
        <f t="shared" si="281"/>
        <v>0</v>
      </c>
      <c r="AN640" s="135">
        <f t="shared" si="282"/>
        <v>0</v>
      </c>
      <c r="AO640" s="135">
        <f t="shared" si="283"/>
        <v>0</v>
      </c>
      <c r="AP640" s="159">
        <f>IFERROR(VLOOKUP(A640,人口!$A$2:$E$1748,5,0),0)</f>
        <v>23587</v>
      </c>
      <c r="AQ640" s="159">
        <f t="shared" si="258"/>
        <v>0</v>
      </c>
      <c r="AR640" s="159">
        <f t="shared" si="259"/>
        <v>0</v>
      </c>
      <c r="AS640" s="159">
        <f t="shared" si="260"/>
        <v>1</v>
      </c>
      <c r="AT640" s="159">
        <f t="shared" si="261"/>
        <v>0</v>
      </c>
      <c r="AU640" s="159">
        <f t="shared" si="262"/>
        <v>0</v>
      </c>
      <c r="AV640" s="159">
        <f t="shared" si="263"/>
        <v>0</v>
      </c>
      <c r="AW640" s="159">
        <f t="shared" si="264"/>
        <v>0</v>
      </c>
      <c r="AX640" s="159">
        <f t="shared" si="284"/>
        <v>0</v>
      </c>
      <c r="AY640" s="159" t="str">
        <f t="shared" si="285"/>
        <v>1万～3万人未満の市町村平均</v>
      </c>
      <c r="AZ640" s="159"/>
    </row>
    <row r="641" spans="1:52" x14ac:dyDescent="0.3">
      <c r="A641" t="str">
        <f t="shared" si="265"/>
        <v>12421</v>
      </c>
      <c r="B641" s="158" t="str">
        <f t="shared" si="266"/>
        <v>012421</v>
      </c>
      <c r="C641">
        <v>12</v>
      </c>
      <c r="D641" t="s">
        <v>39</v>
      </c>
      <c r="E641">
        <v>12421</v>
      </c>
      <c r="F641" t="s">
        <v>1729</v>
      </c>
      <c r="G641">
        <v>71.662999999999997</v>
      </c>
      <c r="H641">
        <v>167.54400000000001</v>
      </c>
      <c r="I641">
        <v>94.31</v>
      </c>
      <c r="J641">
        <v>219.60900000000001</v>
      </c>
      <c r="K641">
        <v>0</v>
      </c>
      <c r="L641">
        <v>0</v>
      </c>
      <c r="M641">
        <v>0</v>
      </c>
      <c r="N641">
        <v>0</v>
      </c>
      <c r="O641">
        <v>0</v>
      </c>
      <c r="P641">
        <v>0</v>
      </c>
      <c r="Q641">
        <v>0</v>
      </c>
      <c r="R641">
        <v>3.0000000000000001E-3</v>
      </c>
      <c r="S641">
        <v>0</v>
      </c>
      <c r="T641">
        <v>0</v>
      </c>
      <c r="U641">
        <v>1.6E-2</v>
      </c>
      <c r="V641">
        <v>0.83799999999999997</v>
      </c>
      <c r="W641">
        <v>7.875</v>
      </c>
      <c r="Y641" t="str">
        <f t="shared" si="267"/>
        <v>千葉県</v>
      </c>
      <c r="Z641" t="str">
        <f t="shared" si="268"/>
        <v>千葉県一宮町</v>
      </c>
      <c r="AA641" s="159">
        <f t="shared" si="269"/>
        <v>94.31</v>
      </c>
      <c r="AB641" s="159">
        <f t="shared" si="270"/>
        <v>219.60900000000001</v>
      </c>
      <c r="AC641" s="159">
        <f t="shared" si="271"/>
        <v>0</v>
      </c>
      <c r="AD641" s="159">
        <f t="shared" si="272"/>
        <v>0</v>
      </c>
      <c r="AE641" s="159">
        <f t="shared" si="273"/>
        <v>0</v>
      </c>
      <c r="AF641" s="159">
        <f t="shared" si="274"/>
        <v>0</v>
      </c>
      <c r="AG641" s="159">
        <f t="shared" si="275"/>
        <v>1.6E-2</v>
      </c>
      <c r="AH641" s="160">
        <f t="shared" si="276"/>
        <v>313.935</v>
      </c>
      <c r="AI641" s="135">
        <f t="shared" si="277"/>
        <v>0.30041250577348816</v>
      </c>
      <c r="AJ641" s="135">
        <f t="shared" si="278"/>
        <v>0.6995365282622199</v>
      </c>
      <c r="AK641" s="135">
        <f t="shared" si="279"/>
        <v>0</v>
      </c>
      <c r="AL641" s="135">
        <f t="shared" si="280"/>
        <v>0</v>
      </c>
      <c r="AM641" s="135">
        <f t="shared" si="281"/>
        <v>0</v>
      </c>
      <c r="AN641" s="135">
        <f t="shared" si="282"/>
        <v>0</v>
      </c>
      <c r="AO641" s="135">
        <f t="shared" si="283"/>
        <v>5.0965964291971269E-5</v>
      </c>
      <c r="AP641" s="159">
        <f>IFERROR(VLOOKUP(A641,人口!$A$2:$E$1748,5,0),0)</f>
        <v>12480</v>
      </c>
      <c r="AQ641" s="159">
        <f t="shared" si="258"/>
        <v>0</v>
      </c>
      <c r="AR641" s="159">
        <f t="shared" si="259"/>
        <v>0</v>
      </c>
      <c r="AS641" s="159">
        <f t="shared" si="260"/>
        <v>1</v>
      </c>
      <c r="AT641" s="159">
        <f t="shared" si="261"/>
        <v>0</v>
      </c>
      <c r="AU641" s="159">
        <f t="shared" si="262"/>
        <v>0</v>
      </c>
      <c r="AV641" s="159">
        <f t="shared" si="263"/>
        <v>0</v>
      </c>
      <c r="AW641" s="159">
        <f t="shared" si="264"/>
        <v>0</v>
      </c>
      <c r="AX641" s="159">
        <f t="shared" si="284"/>
        <v>0</v>
      </c>
      <c r="AY641" s="159" t="str">
        <f t="shared" si="285"/>
        <v>1万～3万人未満の市町村平均</v>
      </c>
      <c r="AZ641" s="159"/>
    </row>
    <row r="642" spans="1:52" x14ac:dyDescent="0.3">
      <c r="A642" t="str">
        <f t="shared" si="265"/>
        <v>12422</v>
      </c>
      <c r="B642" s="158" t="str">
        <f t="shared" si="266"/>
        <v>012422</v>
      </c>
      <c r="C642">
        <v>12</v>
      </c>
      <c r="D642" t="s">
        <v>39</v>
      </c>
      <c r="E642">
        <v>12422</v>
      </c>
      <c r="F642" t="s">
        <v>1739</v>
      </c>
      <c r="G642">
        <v>52.825000000000003</v>
      </c>
      <c r="H642">
        <v>195.96700000000001</v>
      </c>
      <c r="I642">
        <v>70.968000000000004</v>
      </c>
      <c r="J642">
        <v>262.18799999999999</v>
      </c>
      <c r="K642">
        <v>0.4</v>
      </c>
      <c r="L642">
        <v>1.0940000000000001</v>
      </c>
      <c r="M642">
        <v>0</v>
      </c>
      <c r="N642">
        <v>0</v>
      </c>
      <c r="O642">
        <v>0</v>
      </c>
      <c r="P642">
        <v>0</v>
      </c>
      <c r="Q642">
        <v>0</v>
      </c>
      <c r="R642">
        <v>0</v>
      </c>
      <c r="S642">
        <v>0</v>
      </c>
      <c r="T642">
        <v>0</v>
      </c>
      <c r="U642">
        <v>0</v>
      </c>
      <c r="V642">
        <v>0.56399999999999995</v>
      </c>
      <c r="W642">
        <v>5.8209999999999997</v>
      </c>
      <c r="Y642" t="str">
        <f t="shared" si="267"/>
        <v>千葉県</v>
      </c>
      <c r="Z642" t="str">
        <f t="shared" si="268"/>
        <v>千葉県睦沢町</v>
      </c>
      <c r="AA642" s="159">
        <f t="shared" si="269"/>
        <v>70.968000000000004</v>
      </c>
      <c r="AB642" s="159">
        <f t="shared" si="270"/>
        <v>262.18799999999999</v>
      </c>
      <c r="AC642" s="159">
        <f t="shared" si="271"/>
        <v>1.0940000000000001</v>
      </c>
      <c r="AD642" s="159">
        <f t="shared" si="272"/>
        <v>0</v>
      </c>
      <c r="AE642" s="159">
        <f t="shared" si="273"/>
        <v>0</v>
      </c>
      <c r="AF642" s="159">
        <f t="shared" si="274"/>
        <v>0</v>
      </c>
      <c r="AG642" s="159">
        <f t="shared" si="275"/>
        <v>0</v>
      </c>
      <c r="AH642" s="160">
        <f t="shared" si="276"/>
        <v>334.25</v>
      </c>
      <c r="AI642" s="135">
        <f t="shared" si="277"/>
        <v>0.21232011967090503</v>
      </c>
      <c r="AJ642" s="135">
        <f t="shared" si="278"/>
        <v>0.78440688107703815</v>
      </c>
      <c r="AK642" s="135">
        <f t="shared" si="279"/>
        <v>3.2729992520568441E-3</v>
      </c>
      <c r="AL642" s="135">
        <f t="shared" si="280"/>
        <v>0</v>
      </c>
      <c r="AM642" s="135">
        <f t="shared" si="281"/>
        <v>0</v>
      </c>
      <c r="AN642" s="135">
        <f t="shared" si="282"/>
        <v>0</v>
      </c>
      <c r="AO642" s="135">
        <f t="shared" si="283"/>
        <v>0</v>
      </c>
      <c r="AP642" s="159">
        <f>IFERROR(VLOOKUP(A642,人口!$A$2:$E$1748,5,0),0)</f>
        <v>6964</v>
      </c>
      <c r="AQ642" s="159">
        <f t="shared" si="258"/>
        <v>0</v>
      </c>
      <c r="AR642" s="159">
        <f t="shared" si="259"/>
        <v>1</v>
      </c>
      <c r="AS642" s="159">
        <f t="shared" si="260"/>
        <v>0</v>
      </c>
      <c r="AT642" s="159">
        <f t="shared" si="261"/>
        <v>0</v>
      </c>
      <c r="AU642" s="159">
        <f t="shared" si="262"/>
        <v>0</v>
      </c>
      <c r="AV642" s="159">
        <f t="shared" si="263"/>
        <v>0</v>
      </c>
      <c r="AW642" s="159">
        <f t="shared" si="264"/>
        <v>0</v>
      </c>
      <c r="AX642" s="159">
        <f t="shared" si="284"/>
        <v>0</v>
      </c>
      <c r="AY642" s="159" t="str">
        <f t="shared" si="285"/>
        <v>5千～1万人未満の市町村平均</v>
      </c>
      <c r="AZ642" s="159"/>
    </row>
    <row r="643" spans="1:52" x14ac:dyDescent="0.3">
      <c r="A643" t="str">
        <f t="shared" si="265"/>
        <v>12423</v>
      </c>
      <c r="B643" s="158" t="str">
        <f t="shared" si="266"/>
        <v>012423</v>
      </c>
      <c r="C643">
        <v>12</v>
      </c>
      <c r="D643" t="s">
        <v>39</v>
      </c>
      <c r="E643">
        <v>12423</v>
      </c>
      <c r="F643" t="s">
        <v>1748</v>
      </c>
      <c r="G643">
        <v>89.555000000000007</v>
      </c>
      <c r="H643">
        <v>362.90499999999997</v>
      </c>
      <c r="I643">
        <v>119.601</v>
      </c>
      <c r="J643">
        <v>482.57100000000003</v>
      </c>
      <c r="K643">
        <v>0</v>
      </c>
      <c r="L643">
        <v>0</v>
      </c>
      <c r="M643">
        <v>0</v>
      </c>
      <c r="N643">
        <v>0</v>
      </c>
      <c r="O643">
        <v>0</v>
      </c>
      <c r="P643">
        <v>0</v>
      </c>
      <c r="Q643">
        <v>0</v>
      </c>
      <c r="R643">
        <v>1.7999999999999999E-2</v>
      </c>
      <c r="S643">
        <v>0</v>
      </c>
      <c r="T643">
        <v>0</v>
      </c>
      <c r="U643">
        <v>0.108</v>
      </c>
      <c r="V643">
        <v>1.018</v>
      </c>
      <c r="W643">
        <v>10.047000000000001</v>
      </c>
      <c r="Y643" t="str">
        <f t="shared" si="267"/>
        <v>千葉県</v>
      </c>
      <c r="Z643" t="str">
        <f t="shared" si="268"/>
        <v>千葉県長生村</v>
      </c>
      <c r="AA643" s="159">
        <f t="shared" si="269"/>
        <v>119.601</v>
      </c>
      <c r="AB643" s="159">
        <f t="shared" si="270"/>
        <v>482.57100000000003</v>
      </c>
      <c r="AC643" s="159">
        <f t="shared" si="271"/>
        <v>0</v>
      </c>
      <c r="AD643" s="159">
        <f t="shared" si="272"/>
        <v>0</v>
      </c>
      <c r="AE643" s="159">
        <f t="shared" si="273"/>
        <v>0</v>
      </c>
      <c r="AF643" s="159">
        <f t="shared" si="274"/>
        <v>0</v>
      </c>
      <c r="AG643" s="159">
        <f t="shared" si="275"/>
        <v>0.108</v>
      </c>
      <c r="AH643" s="160">
        <f t="shared" si="276"/>
        <v>602.28</v>
      </c>
      <c r="AI643" s="135">
        <f t="shared" si="277"/>
        <v>0.1985803945008966</v>
      </c>
      <c r="AJ643" s="135">
        <f t="shared" si="278"/>
        <v>0.80124028690974303</v>
      </c>
      <c r="AK643" s="135">
        <f t="shared" si="279"/>
        <v>0</v>
      </c>
      <c r="AL643" s="135">
        <f t="shared" si="280"/>
        <v>0</v>
      </c>
      <c r="AM643" s="135">
        <f t="shared" si="281"/>
        <v>0</v>
      </c>
      <c r="AN643" s="135">
        <f t="shared" si="282"/>
        <v>0</v>
      </c>
      <c r="AO643" s="135">
        <f t="shared" si="283"/>
        <v>1.7931858936043037E-4</v>
      </c>
      <c r="AP643" s="159">
        <f>IFERROR(VLOOKUP(A643,人口!$A$2:$E$1748,5,0),0)</f>
        <v>14133</v>
      </c>
      <c r="AQ643" s="159">
        <f t="shared" ref="AQ643:AQ706" si="286">IF(SUMIFS($AP643,$AP643,$BI$17,$AP643,$BJ$17)&gt;0,1,0)</f>
        <v>0</v>
      </c>
      <c r="AR643" s="159">
        <f t="shared" ref="AR643:AR706" si="287">IF(SUMIFS($AP643,$AP643,$BI$18,$AP643,$BJ$18)&gt;0,1,0)</f>
        <v>0</v>
      </c>
      <c r="AS643" s="159">
        <f t="shared" ref="AS643:AS706" si="288">IF(SUMIFS($AP643,$AP643,$BI$19,$AP643,$BJ$19)&gt;0,1,0)</f>
        <v>1</v>
      </c>
      <c r="AT643" s="159">
        <f t="shared" ref="AT643:AT706" si="289">IF(SUMIFS($AP643,$AP643,$BI$20,$AP643,$BJ$20)&gt;0,1,0)</f>
        <v>0</v>
      </c>
      <c r="AU643" s="159">
        <f t="shared" ref="AU643:AU706" si="290">IF(SUMIFS($AP643,$AP643,$BI$21,$AP643,$BJ$21)&gt;0,1,0)</f>
        <v>0</v>
      </c>
      <c r="AV643" s="159">
        <f t="shared" ref="AV643:AV706" si="291">IF(SUMIFS($AP643,$AP643,$BI$22,$AP643,$BJ$22)&gt;0,1,0)</f>
        <v>0</v>
      </c>
      <c r="AW643" s="159">
        <f t="shared" ref="AW643:AW706" si="292">IF(SUMIFS($AP643,$AP643,$BI$23,$AP643,$BJ$23)&gt;0,1,0)</f>
        <v>0</v>
      </c>
      <c r="AX643" s="159">
        <f t="shared" si="284"/>
        <v>0</v>
      </c>
      <c r="AY643" s="159" t="str">
        <f t="shared" si="285"/>
        <v>1万～3万人未満の市町村平均</v>
      </c>
      <c r="AZ643" s="159"/>
    </row>
    <row r="644" spans="1:52" x14ac:dyDescent="0.3">
      <c r="A644" t="str">
        <f t="shared" ref="A644:A707" si="293">IF(LEN(B644)=5,B644,RIGHT(B644,5))</f>
        <v>12424</v>
      </c>
      <c r="B644" s="158" t="str">
        <f t="shared" ref="B644:B707" si="294">0&amp;E644</f>
        <v>012424</v>
      </c>
      <c r="C644">
        <v>12</v>
      </c>
      <c r="D644" t="s">
        <v>39</v>
      </c>
      <c r="E644">
        <v>12424</v>
      </c>
      <c r="F644" t="s">
        <v>1757</v>
      </c>
      <c r="G644">
        <v>81.914000000000001</v>
      </c>
      <c r="H644">
        <v>361.91699999999997</v>
      </c>
      <c r="I644">
        <v>109.842</v>
      </c>
      <c r="J644">
        <v>482.94200000000001</v>
      </c>
      <c r="K644">
        <v>0</v>
      </c>
      <c r="L644">
        <v>0</v>
      </c>
      <c r="M644">
        <v>0</v>
      </c>
      <c r="N644">
        <v>0</v>
      </c>
      <c r="O644">
        <v>0</v>
      </c>
      <c r="P644">
        <v>0</v>
      </c>
      <c r="Q644">
        <v>0</v>
      </c>
      <c r="R644">
        <v>1.7000000000000001E-2</v>
      </c>
      <c r="S644">
        <v>0</v>
      </c>
      <c r="T644">
        <v>0</v>
      </c>
      <c r="U644">
        <v>0.105</v>
      </c>
      <c r="V644">
        <v>1.0740000000000001</v>
      </c>
      <c r="W644">
        <v>9.4</v>
      </c>
      <c r="Y644" t="str">
        <f t="shared" ref="Y644:Y707" si="295">D644</f>
        <v>千葉県</v>
      </c>
      <c r="Z644" t="str">
        <f t="shared" ref="Z644:Z707" si="296">D644&amp;F644</f>
        <v>千葉県白子町</v>
      </c>
      <c r="AA644" s="159">
        <f t="shared" ref="AA644:AA707" si="297">I644</f>
        <v>109.842</v>
      </c>
      <c r="AB644" s="159">
        <f t="shared" ref="AB644:AB707" si="298">J644</f>
        <v>482.94200000000001</v>
      </c>
      <c r="AC644" s="159">
        <f t="shared" ref="AC644:AC707" si="299">L644</f>
        <v>0</v>
      </c>
      <c r="AD644" s="159">
        <f t="shared" ref="AD644:AD707" si="300">N644</f>
        <v>0</v>
      </c>
      <c r="AE644" s="159">
        <f t="shared" ref="AE644:AE707" si="301">S644</f>
        <v>0</v>
      </c>
      <c r="AF644" s="159">
        <f t="shared" ref="AF644:AF707" si="302">T644</f>
        <v>0</v>
      </c>
      <c r="AG644" s="159">
        <f t="shared" ref="AG644:AG707" si="303">U644</f>
        <v>0.105</v>
      </c>
      <c r="AH644" s="160">
        <f t="shared" ref="AH644:AH707" si="304">SUM(AA644:AG644)</f>
        <v>592.88900000000001</v>
      </c>
      <c r="AI644" s="135">
        <f t="shared" ref="AI644:AI707" si="305">IFERROR(AA644/$AH644,"")</f>
        <v>0.18526570740897536</v>
      </c>
      <c r="AJ644" s="135">
        <f t="shared" ref="AJ644:AJ707" si="306">IFERROR(AB644/$AH644,"")</f>
        <v>0.81455719367368939</v>
      </c>
      <c r="AK644" s="135">
        <f t="shared" ref="AK644:AK707" si="307">IFERROR(AC644/$AH644,"")</f>
        <v>0</v>
      </c>
      <c r="AL644" s="135">
        <f t="shared" ref="AL644:AL707" si="308">IFERROR(AD644/$AH644,"")</f>
        <v>0</v>
      </c>
      <c r="AM644" s="135">
        <f t="shared" ref="AM644:AM707" si="309">IFERROR(AE644/$AH644,"")</f>
        <v>0</v>
      </c>
      <c r="AN644" s="135">
        <f t="shared" ref="AN644:AN707" si="310">IFERROR(AF644/$AH644,"")</f>
        <v>0</v>
      </c>
      <c r="AO644" s="135">
        <f t="shared" ref="AO644:AO707" si="311">IFERROR(AG644/$AH644,"")</f>
        <v>1.7709891733528536E-4</v>
      </c>
      <c r="AP644" s="159">
        <f>IFERROR(VLOOKUP(A644,人口!$A$2:$E$1748,5,0),0)</f>
        <v>11182</v>
      </c>
      <c r="AQ644" s="159">
        <f t="shared" si="286"/>
        <v>0</v>
      </c>
      <c r="AR644" s="159">
        <f t="shared" si="287"/>
        <v>0</v>
      </c>
      <c r="AS644" s="159">
        <f t="shared" si="288"/>
        <v>1</v>
      </c>
      <c r="AT644" s="159">
        <f t="shared" si="289"/>
        <v>0</v>
      </c>
      <c r="AU644" s="159">
        <f t="shared" si="290"/>
        <v>0</v>
      </c>
      <c r="AV644" s="159">
        <f t="shared" si="291"/>
        <v>0</v>
      </c>
      <c r="AW644" s="159">
        <f t="shared" si="292"/>
        <v>0</v>
      </c>
      <c r="AX644" s="159">
        <f t="shared" ref="AX644:AX707" si="312">IF(SUMIFS($AP644,$AP644,$BI$24)&gt;0,1,0)</f>
        <v>0</v>
      </c>
      <c r="AY644" s="159" t="str">
        <f t="shared" ref="AY644:AY707" si="313">IF(AQ644=1,$AQ$1,IF(AR644=1,$AR$1,IF(AS644=1,$AS$1,IF(AT644=1,$AT$1,IF(AU644=1,$AU$1,IF(AV644=1,$AV$1,IF(AW644=1,$AW$1,IF(AX644=1,$AX$1,""))))))))</f>
        <v>1万～3万人未満の市町村平均</v>
      </c>
      <c r="AZ644" s="159"/>
    </row>
    <row r="645" spans="1:52" x14ac:dyDescent="0.3">
      <c r="A645" t="str">
        <f t="shared" si="293"/>
        <v>12426</v>
      </c>
      <c r="B645" s="158" t="str">
        <f t="shared" si="294"/>
        <v>012426</v>
      </c>
      <c r="C645">
        <v>12</v>
      </c>
      <c r="D645" t="s">
        <v>39</v>
      </c>
      <c r="E645">
        <v>12426</v>
      </c>
      <c r="F645" t="s">
        <v>1766</v>
      </c>
      <c r="G645">
        <v>67.525000000000006</v>
      </c>
      <c r="H645">
        <v>240.078</v>
      </c>
      <c r="I645">
        <v>90.486000000000004</v>
      </c>
      <c r="J645">
        <v>320.41000000000003</v>
      </c>
      <c r="K645">
        <v>0</v>
      </c>
      <c r="L645">
        <v>0</v>
      </c>
      <c r="M645">
        <v>0</v>
      </c>
      <c r="N645">
        <v>0</v>
      </c>
      <c r="O645">
        <v>0</v>
      </c>
      <c r="P645">
        <v>0</v>
      </c>
      <c r="Q645">
        <v>0</v>
      </c>
      <c r="R645">
        <v>8.0000000000000002E-3</v>
      </c>
      <c r="S645">
        <v>0</v>
      </c>
      <c r="T645">
        <v>0</v>
      </c>
      <c r="U645">
        <v>5.0999999999999997E-2</v>
      </c>
      <c r="V645">
        <v>0.74399999999999999</v>
      </c>
      <c r="W645">
        <v>6.5890000000000004</v>
      </c>
      <c r="Y645" t="str">
        <f t="shared" si="295"/>
        <v>千葉県</v>
      </c>
      <c r="Z645" t="str">
        <f t="shared" si="296"/>
        <v>千葉県長柄町</v>
      </c>
      <c r="AA645" s="159">
        <f t="shared" si="297"/>
        <v>90.486000000000004</v>
      </c>
      <c r="AB645" s="159">
        <f t="shared" si="298"/>
        <v>320.41000000000003</v>
      </c>
      <c r="AC645" s="159">
        <f t="shared" si="299"/>
        <v>0</v>
      </c>
      <c r="AD645" s="159">
        <f t="shared" si="300"/>
        <v>0</v>
      </c>
      <c r="AE645" s="159">
        <f t="shared" si="301"/>
        <v>0</v>
      </c>
      <c r="AF645" s="159">
        <f t="shared" si="302"/>
        <v>0</v>
      </c>
      <c r="AG645" s="159">
        <f t="shared" si="303"/>
        <v>5.0999999999999997E-2</v>
      </c>
      <c r="AH645" s="160">
        <f t="shared" si="304"/>
        <v>410.947</v>
      </c>
      <c r="AI645" s="135">
        <f t="shared" si="305"/>
        <v>0.22018897814073349</v>
      </c>
      <c r="AJ645" s="135">
        <f t="shared" si="306"/>
        <v>0.77968691826439906</v>
      </c>
      <c r="AK645" s="135">
        <f t="shared" si="307"/>
        <v>0</v>
      </c>
      <c r="AL645" s="135">
        <f t="shared" si="308"/>
        <v>0</v>
      </c>
      <c r="AM645" s="135">
        <f t="shared" si="309"/>
        <v>0</v>
      </c>
      <c r="AN645" s="135">
        <f t="shared" si="310"/>
        <v>0</v>
      </c>
      <c r="AO645" s="135">
        <f t="shared" si="311"/>
        <v>1.2410359486746464E-4</v>
      </c>
      <c r="AP645" s="159">
        <f>IFERROR(VLOOKUP(A645,人口!$A$2:$E$1748,5,0),0)</f>
        <v>6880</v>
      </c>
      <c r="AQ645" s="159">
        <f t="shared" si="286"/>
        <v>0</v>
      </c>
      <c r="AR645" s="159">
        <f t="shared" si="287"/>
        <v>1</v>
      </c>
      <c r="AS645" s="159">
        <f t="shared" si="288"/>
        <v>0</v>
      </c>
      <c r="AT645" s="159">
        <f t="shared" si="289"/>
        <v>0</v>
      </c>
      <c r="AU645" s="159">
        <f t="shared" si="290"/>
        <v>0</v>
      </c>
      <c r="AV645" s="159">
        <f t="shared" si="291"/>
        <v>0</v>
      </c>
      <c r="AW645" s="159">
        <f t="shared" si="292"/>
        <v>0</v>
      </c>
      <c r="AX645" s="159">
        <f t="shared" si="312"/>
        <v>0</v>
      </c>
      <c r="AY645" s="159" t="str">
        <f t="shared" si="313"/>
        <v>5千～1万人未満の市町村平均</v>
      </c>
      <c r="AZ645" s="159"/>
    </row>
    <row r="646" spans="1:52" x14ac:dyDescent="0.3">
      <c r="A646" t="str">
        <f t="shared" si="293"/>
        <v>12427</v>
      </c>
      <c r="B646" s="158" t="str">
        <f t="shared" si="294"/>
        <v>012427</v>
      </c>
      <c r="C646">
        <v>12</v>
      </c>
      <c r="D646" t="s">
        <v>39</v>
      </c>
      <c r="E646">
        <v>12427</v>
      </c>
      <c r="F646" t="s">
        <v>1775</v>
      </c>
      <c r="G646">
        <v>80.974000000000004</v>
      </c>
      <c r="H646">
        <v>326.23</v>
      </c>
      <c r="I646">
        <v>108.24</v>
      </c>
      <c r="J646">
        <v>434.56799999999998</v>
      </c>
      <c r="K646">
        <v>0.3</v>
      </c>
      <c r="L646">
        <v>0.85799999999999998</v>
      </c>
      <c r="M646">
        <v>0</v>
      </c>
      <c r="N646">
        <v>0</v>
      </c>
      <c r="O646">
        <v>0</v>
      </c>
      <c r="P646">
        <v>0</v>
      </c>
      <c r="Q646">
        <v>0</v>
      </c>
      <c r="R646">
        <v>0</v>
      </c>
      <c r="S646">
        <v>0</v>
      </c>
      <c r="T646">
        <v>0</v>
      </c>
      <c r="U646">
        <v>0</v>
      </c>
      <c r="V646">
        <v>0.83199999999999996</v>
      </c>
      <c r="W646">
        <v>7.6349999999999998</v>
      </c>
      <c r="Y646" t="str">
        <f t="shared" si="295"/>
        <v>千葉県</v>
      </c>
      <c r="Z646" t="str">
        <f t="shared" si="296"/>
        <v>千葉県長南町</v>
      </c>
      <c r="AA646" s="159">
        <f t="shared" si="297"/>
        <v>108.24</v>
      </c>
      <c r="AB646" s="159">
        <f t="shared" si="298"/>
        <v>434.56799999999998</v>
      </c>
      <c r="AC646" s="159">
        <f t="shared" si="299"/>
        <v>0.85799999999999998</v>
      </c>
      <c r="AD646" s="159">
        <f t="shared" si="300"/>
        <v>0</v>
      </c>
      <c r="AE646" s="159">
        <f t="shared" si="301"/>
        <v>0</v>
      </c>
      <c r="AF646" s="159">
        <f t="shared" si="302"/>
        <v>0</v>
      </c>
      <c r="AG646" s="159">
        <f t="shared" si="303"/>
        <v>0</v>
      </c>
      <c r="AH646" s="160">
        <f t="shared" si="304"/>
        <v>543.66599999999994</v>
      </c>
      <c r="AI646" s="135">
        <f t="shared" si="305"/>
        <v>0.19909282537440268</v>
      </c>
      <c r="AJ646" s="135">
        <f t="shared" si="306"/>
        <v>0.79932899979031247</v>
      </c>
      <c r="AK646" s="135">
        <f t="shared" si="307"/>
        <v>1.5781748352848993E-3</v>
      </c>
      <c r="AL646" s="135">
        <f t="shared" si="308"/>
        <v>0</v>
      </c>
      <c r="AM646" s="135">
        <f t="shared" si="309"/>
        <v>0</v>
      </c>
      <c r="AN646" s="135">
        <f t="shared" si="310"/>
        <v>0</v>
      </c>
      <c r="AO646" s="135">
        <f t="shared" si="311"/>
        <v>0</v>
      </c>
      <c r="AP646" s="159">
        <f>IFERROR(VLOOKUP(A646,人口!$A$2:$E$1748,5,0),0)</f>
        <v>7863</v>
      </c>
      <c r="AQ646" s="159">
        <f t="shared" si="286"/>
        <v>0</v>
      </c>
      <c r="AR646" s="159">
        <f t="shared" si="287"/>
        <v>1</v>
      </c>
      <c r="AS646" s="159">
        <f t="shared" si="288"/>
        <v>0</v>
      </c>
      <c r="AT646" s="159">
        <f t="shared" si="289"/>
        <v>0</v>
      </c>
      <c r="AU646" s="159">
        <f t="shared" si="290"/>
        <v>0</v>
      </c>
      <c r="AV646" s="159">
        <f t="shared" si="291"/>
        <v>0</v>
      </c>
      <c r="AW646" s="159">
        <f t="shared" si="292"/>
        <v>0</v>
      </c>
      <c r="AX646" s="159">
        <f t="shared" si="312"/>
        <v>0</v>
      </c>
      <c r="AY646" s="159" t="str">
        <f t="shared" si="313"/>
        <v>5千～1万人未満の市町村平均</v>
      </c>
      <c r="AZ646" s="159"/>
    </row>
    <row r="647" spans="1:52" x14ac:dyDescent="0.3">
      <c r="A647" t="str">
        <f t="shared" si="293"/>
        <v>12441</v>
      </c>
      <c r="B647" s="158" t="str">
        <f t="shared" si="294"/>
        <v>012441</v>
      </c>
      <c r="C647">
        <v>12</v>
      </c>
      <c r="D647" t="s">
        <v>39</v>
      </c>
      <c r="E647">
        <v>12441</v>
      </c>
      <c r="F647" t="s">
        <v>1786</v>
      </c>
      <c r="G647">
        <v>86.724999999999994</v>
      </c>
      <c r="H647">
        <v>269.29199999999997</v>
      </c>
      <c r="I647">
        <v>115.541</v>
      </c>
      <c r="J647">
        <v>357.42700000000002</v>
      </c>
      <c r="K647">
        <v>127.9</v>
      </c>
      <c r="L647">
        <v>421.95800000000003</v>
      </c>
      <c r="M647">
        <v>0</v>
      </c>
      <c r="N647">
        <v>0</v>
      </c>
      <c r="O647">
        <v>0</v>
      </c>
      <c r="P647">
        <v>0</v>
      </c>
      <c r="Q647">
        <v>0</v>
      </c>
      <c r="R647">
        <v>1.2999999999999999E-2</v>
      </c>
      <c r="S647">
        <v>0</v>
      </c>
      <c r="T647">
        <v>0</v>
      </c>
      <c r="U647">
        <v>0.08</v>
      </c>
      <c r="V647">
        <v>1.042</v>
      </c>
      <c r="W647">
        <v>8.4280000000000008</v>
      </c>
      <c r="Y647" t="str">
        <f t="shared" si="295"/>
        <v>千葉県</v>
      </c>
      <c r="Z647" t="str">
        <f t="shared" si="296"/>
        <v>千葉県大多喜町</v>
      </c>
      <c r="AA647" s="159">
        <f t="shared" si="297"/>
        <v>115.541</v>
      </c>
      <c r="AB647" s="159">
        <f t="shared" si="298"/>
        <v>357.42700000000002</v>
      </c>
      <c r="AC647" s="159">
        <f t="shared" si="299"/>
        <v>421.95800000000003</v>
      </c>
      <c r="AD647" s="159">
        <f t="shared" si="300"/>
        <v>0</v>
      </c>
      <c r="AE647" s="159">
        <f t="shared" si="301"/>
        <v>0</v>
      </c>
      <c r="AF647" s="159">
        <f t="shared" si="302"/>
        <v>0</v>
      </c>
      <c r="AG647" s="159">
        <f t="shared" si="303"/>
        <v>0.08</v>
      </c>
      <c r="AH647" s="160">
        <f t="shared" si="304"/>
        <v>895.00600000000009</v>
      </c>
      <c r="AI647" s="135">
        <f t="shared" si="305"/>
        <v>0.12909522394263276</v>
      </c>
      <c r="AJ647" s="135">
        <f t="shared" si="306"/>
        <v>0.39935709928201596</v>
      </c>
      <c r="AK647" s="135">
        <f t="shared" si="307"/>
        <v>0.47145829189971911</v>
      </c>
      <c r="AL647" s="135">
        <f t="shared" si="308"/>
        <v>0</v>
      </c>
      <c r="AM647" s="135">
        <f t="shared" si="309"/>
        <v>0</v>
      </c>
      <c r="AN647" s="135">
        <f t="shared" si="310"/>
        <v>0</v>
      </c>
      <c r="AO647" s="135">
        <f t="shared" si="311"/>
        <v>8.9384875632118663E-5</v>
      </c>
      <c r="AP647" s="159">
        <f>IFERROR(VLOOKUP(A647,人口!$A$2:$E$1748,5,0),0)</f>
        <v>8980</v>
      </c>
      <c r="AQ647" s="159">
        <f t="shared" si="286"/>
        <v>0</v>
      </c>
      <c r="AR647" s="159">
        <f t="shared" si="287"/>
        <v>1</v>
      </c>
      <c r="AS647" s="159">
        <f t="shared" si="288"/>
        <v>0</v>
      </c>
      <c r="AT647" s="159">
        <f t="shared" si="289"/>
        <v>0</v>
      </c>
      <c r="AU647" s="159">
        <f t="shared" si="290"/>
        <v>0</v>
      </c>
      <c r="AV647" s="159">
        <f t="shared" si="291"/>
        <v>0</v>
      </c>
      <c r="AW647" s="159">
        <f t="shared" si="292"/>
        <v>0</v>
      </c>
      <c r="AX647" s="159">
        <f t="shared" si="312"/>
        <v>0</v>
      </c>
      <c r="AY647" s="159" t="str">
        <f t="shared" si="313"/>
        <v>5千～1万人未満の市町村平均</v>
      </c>
      <c r="AZ647" s="159"/>
    </row>
    <row r="648" spans="1:52" x14ac:dyDescent="0.3">
      <c r="A648" t="str">
        <f t="shared" si="293"/>
        <v>12443</v>
      </c>
      <c r="B648" s="158" t="str">
        <f t="shared" si="294"/>
        <v>012443</v>
      </c>
      <c r="C648">
        <v>12</v>
      </c>
      <c r="D648" t="s">
        <v>39</v>
      </c>
      <c r="E648">
        <v>12443</v>
      </c>
      <c r="F648" t="s">
        <v>1793</v>
      </c>
      <c r="G648">
        <v>50.119</v>
      </c>
      <c r="H648">
        <v>55.084000000000003</v>
      </c>
      <c r="I648">
        <v>67.218000000000004</v>
      </c>
      <c r="J648">
        <v>73.608999999999995</v>
      </c>
      <c r="K648">
        <v>14.2</v>
      </c>
      <c r="L648">
        <v>46.002000000000002</v>
      </c>
      <c r="M648">
        <v>0</v>
      </c>
      <c r="N648">
        <v>0</v>
      </c>
      <c r="O648">
        <v>0</v>
      </c>
      <c r="P648">
        <v>0</v>
      </c>
      <c r="Q648">
        <v>0</v>
      </c>
      <c r="R648">
        <v>0.01</v>
      </c>
      <c r="S648">
        <v>0</v>
      </c>
      <c r="T648">
        <v>0</v>
      </c>
      <c r="U648">
        <v>0.06</v>
      </c>
      <c r="V648">
        <v>0.64500000000000002</v>
      </c>
      <c r="W648">
        <v>4.6500000000000004</v>
      </c>
      <c r="Y648" t="str">
        <f t="shared" si="295"/>
        <v>千葉県</v>
      </c>
      <c r="Z648" t="str">
        <f t="shared" si="296"/>
        <v>千葉県御宿町</v>
      </c>
      <c r="AA648" s="159">
        <f t="shared" si="297"/>
        <v>67.218000000000004</v>
      </c>
      <c r="AB648" s="159">
        <f t="shared" si="298"/>
        <v>73.608999999999995</v>
      </c>
      <c r="AC648" s="159">
        <f t="shared" si="299"/>
        <v>46.002000000000002</v>
      </c>
      <c r="AD648" s="159">
        <f t="shared" si="300"/>
        <v>0</v>
      </c>
      <c r="AE648" s="159">
        <f t="shared" si="301"/>
        <v>0</v>
      </c>
      <c r="AF648" s="159">
        <f t="shared" si="302"/>
        <v>0</v>
      </c>
      <c r="AG648" s="159">
        <f t="shared" si="303"/>
        <v>0.06</v>
      </c>
      <c r="AH648" s="160">
        <f t="shared" si="304"/>
        <v>186.88900000000001</v>
      </c>
      <c r="AI648" s="135">
        <f t="shared" si="305"/>
        <v>0.35966803824730187</v>
      </c>
      <c r="AJ648" s="135">
        <f t="shared" si="306"/>
        <v>0.39386480745255198</v>
      </c>
      <c r="AK648" s="135">
        <f t="shared" si="307"/>
        <v>0.24614610811765272</v>
      </c>
      <c r="AL648" s="135">
        <f t="shared" si="308"/>
        <v>0</v>
      </c>
      <c r="AM648" s="135">
        <f t="shared" si="309"/>
        <v>0</v>
      </c>
      <c r="AN648" s="135">
        <f t="shared" si="310"/>
        <v>0</v>
      </c>
      <c r="AO648" s="135">
        <f t="shared" si="311"/>
        <v>3.2104618249335166E-4</v>
      </c>
      <c r="AP648" s="159">
        <f>IFERROR(VLOOKUP(A648,人口!$A$2:$E$1748,5,0),0)</f>
        <v>7430</v>
      </c>
      <c r="AQ648" s="159">
        <f t="shared" si="286"/>
        <v>0</v>
      </c>
      <c r="AR648" s="159">
        <f t="shared" si="287"/>
        <v>1</v>
      </c>
      <c r="AS648" s="159">
        <f t="shared" si="288"/>
        <v>0</v>
      </c>
      <c r="AT648" s="159">
        <f t="shared" si="289"/>
        <v>0</v>
      </c>
      <c r="AU648" s="159">
        <f t="shared" si="290"/>
        <v>0</v>
      </c>
      <c r="AV648" s="159">
        <f t="shared" si="291"/>
        <v>0</v>
      </c>
      <c r="AW648" s="159">
        <f t="shared" si="292"/>
        <v>0</v>
      </c>
      <c r="AX648" s="159">
        <f t="shared" si="312"/>
        <v>0</v>
      </c>
      <c r="AY648" s="159" t="str">
        <f t="shared" si="313"/>
        <v>5千～1万人未満の市町村平均</v>
      </c>
      <c r="AZ648" s="159"/>
    </row>
    <row r="649" spans="1:52" x14ac:dyDescent="0.3">
      <c r="A649" t="str">
        <f t="shared" si="293"/>
        <v>12463</v>
      </c>
      <c r="B649" s="158" t="str">
        <f t="shared" si="294"/>
        <v>012463</v>
      </c>
      <c r="C649">
        <v>12</v>
      </c>
      <c r="D649" t="s">
        <v>39</v>
      </c>
      <c r="E649">
        <v>12463</v>
      </c>
      <c r="F649" t="s">
        <v>1802</v>
      </c>
      <c r="G649">
        <v>55.518000000000001</v>
      </c>
      <c r="H649">
        <v>107.321</v>
      </c>
      <c r="I649">
        <v>75.343000000000004</v>
      </c>
      <c r="J649">
        <v>144.87</v>
      </c>
      <c r="K649">
        <v>12.5</v>
      </c>
      <c r="L649">
        <v>36.575000000000003</v>
      </c>
      <c r="M649">
        <v>0</v>
      </c>
      <c r="N649">
        <v>0</v>
      </c>
      <c r="O649">
        <v>0</v>
      </c>
      <c r="P649">
        <v>0</v>
      </c>
      <c r="Q649">
        <v>0</v>
      </c>
      <c r="R649">
        <v>0</v>
      </c>
      <c r="S649">
        <v>0</v>
      </c>
      <c r="T649">
        <v>0</v>
      </c>
      <c r="U649">
        <v>0</v>
      </c>
      <c r="V649">
        <v>0.75900000000000001</v>
      </c>
      <c r="W649">
        <v>4.7779999999999996</v>
      </c>
      <c r="Y649" t="str">
        <f t="shared" si="295"/>
        <v>千葉県</v>
      </c>
      <c r="Z649" t="str">
        <f t="shared" si="296"/>
        <v>千葉県鋸南町</v>
      </c>
      <c r="AA649" s="159">
        <f t="shared" si="297"/>
        <v>75.343000000000004</v>
      </c>
      <c r="AB649" s="159">
        <f t="shared" si="298"/>
        <v>144.87</v>
      </c>
      <c r="AC649" s="159">
        <f t="shared" si="299"/>
        <v>36.575000000000003</v>
      </c>
      <c r="AD649" s="159">
        <f t="shared" si="300"/>
        <v>0</v>
      </c>
      <c r="AE649" s="159">
        <f t="shared" si="301"/>
        <v>0</v>
      </c>
      <c r="AF649" s="159">
        <f t="shared" si="302"/>
        <v>0</v>
      </c>
      <c r="AG649" s="159">
        <f t="shared" si="303"/>
        <v>0</v>
      </c>
      <c r="AH649" s="160">
        <f t="shared" si="304"/>
        <v>256.78800000000001</v>
      </c>
      <c r="AI649" s="135">
        <f t="shared" si="305"/>
        <v>0.29340545508357091</v>
      </c>
      <c r="AJ649" s="135">
        <f t="shared" si="306"/>
        <v>0.56416187672321139</v>
      </c>
      <c r="AK649" s="135">
        <f t="shared" si="307"/>
        <v>0.14243266819321776</v>
      </c>
      <c r="AL649" s="135">
        <f t="shared" si="308"/>
        <v>0</v>
      </c>
      <c r="AM649" s="135">
        <f t="shared" si="309"/>
        <v>0</v>
      </c>
      <c r="AN649" s="135">
        <f t="shared" si="310"/>
        <v>0</v>
      </c>
      <c r="AO649" s="135">
        <f t="shared" si="311"/>
        <v>0</v>
      </c>
      <c r="AP649" s="159">
        <f>IFERROR(VLOOKUP(A649,人口!$A$2:$E$1748,5,0),0)</f>
        <v>7651</v>
      </c>
      <c r="AQ649" s="159">
        <f t="shared" si="286"/>
        <v>0</v>
      </c>
      <c r="AR649" s="159">
        <f t="shared" si="287"/>
        <v>1</v>
      </c>
      <c r="AS649" s="159">
        <f t="shared" si="288"/>
        <v>0</v>
      </c>
      <c r="AT649" s="159">
        <f t="shared" si="289"/>
        <v>0</v>
      </c>
      <c r="AU649" s="159">
        <f t="shared" si="290"/>
        <v>0</v>
      </c>
      <c r="AV649" s="159">
        <f t="shared" si="291"/>
        <v>0</v>
      </c>
      <c r="AW649" s="159">
        <f t="shared" si="292"/>
        <v>0</v>
      </c>
      <c r="AX649" s="159">
        <f t="shared" si="312"/>
        <v>0</v>
      </c>
      <c r="AY649" s="159" t="str">
        <f t="shared" si="313"/>
        <v>5千～1万人未満の市町村平均</v>
      </c>
      <c r="AZ649" s="159"/>
    </row>
    <row r="650" spans="1:52" x14ac:dyDescent="0.3">
      <c r="A650" t="str">
        <f t="shared" si="293"/>
        <v>099</v>
      </c>
      <c r="B650" s="158" t="str">
        <f t="shared" si="294"/>
        <v>099</v>
      </c>
      <c r="C650">
        <v>13</v>
      </c>
      <c r="D650" t="s">
        <v>40</v>
      </c>
      <c r="E650">
        <v>99</v>
      </c>
      <c r="Y650" t="str">
        <f t="shared" si="295"/>
        <v>東京都</v>
      </c>
      <c r="Z650" t="str">
        <f t="shared" si="296"/>
        <v>東京都</v>
      </c>
      <c r="AA650" s="159">
        <f t="shared" si="297"/>
        <v>0</v>
      </c>
      <c r="AB650" s="159">
        <f t="shared" si="298"/>
        <v>0</v>
      </c>
      <c r="AC650" s="159">
        <f t="shared" si="299"/>
        <v>0</v>
      </c>
      <c r="AD650" s="159">
        <f t="shared" si="300"/>
        <v>0</v>
      </c>
      <c r="AE650" s="159">
        <f t="shared" si="301"/>
        <v>0</v>
      </c>
      <c r="AF650" s="159">
        <f t="shared" si="302"/>
        <v>0</v>
      </c>
      <c r="AG650" s="159">
        <f t="shared" si="303"/>
        <v>0</v>
      </c>
      <c r="AH650" s="160">
        <f t="shared" si="304"/>
        <v>0</v>
      </c>
      <c r="AI650" s="135" t="str">
        <f t="shared" si="305"/>
        <v/>
      </c>
      <c r="AJ650" s="135" t="str">
        <f t="shared" si="306"/>
        <v/>
      </c>
      <c r="AK650" s="135" t="str">
        <f t="shared" si="307"/>
        <v/>
      </c>
      <c r="AL650" s="135" t="str">
        <f t="shared" si="308"/>
        <v/>
      </c>
      <c r="AM650" s="135" t="str">
        <f t="shared" si="309"/>
        <v/>
      </c>
      <c r="AN650" s="135" t="str">
        <f t="shared" si="310"/>
        <v/>
      </c>
      <c r="AO650" s="135" t="str">
        <f t="shared" si="311"/>
        <v/>
      </c>
      <c r="AP650" s="159">
        <f>IFERROR(VLOOKUP(A650,人口!$A$2:$E$1748,5,0),0)</f>
        <v>0</v>
      </c>
      <c r="AQ650" s="159">
        <f t="shared" si="286"/>
        <v>0</v>
      </c>
      <c r="AR650" s="159">
        <f t="shared" si="287"/>
        <v>0</v>
      </c>
      <c r="AS650" s="159">
        <f t="shared" si="288"/>
        <v>0</v>
      </c>
      <c r="AT650" s="159">
        <f t="shared" si="289"/>
        <v>0</v>
      </c>
      <c r="AU650" s="159">
        <f t="shared" si="290"/>
        <v>0</v>
      </c>
      <c r="AV650" s="159">
        <f t="shared" si="291"/>
        <v>0</v>
      </c>
      <c r="AW650" s="159">
        <f t="shared" si="292"/>
        <v>0</v>
      </c>
      <c r="AX650" s="159">
        <f t="shared" si="312"/>
        <v>0</v>
      </c>
      <c r="AY650" s="159" t="str">
        <f t="shared" si="313"/>
        <v/>
      </c>
      <c r="AZ650" s="159"/>
    </row>
    <row r="651" spans="1:52" x14ac:dyDescent="0.3">
      <c r="A651" t="str">
        <f t="shared" si="293"/>
        <v>13101</v>
      </c>
      <c r="B651" s="158" t="str">
        <f t="shared" si="294"/>
        <v>013101</v>
      </c>
      <c r="C651">
        <v>13</v>
      </c>
      <c r="D651" t="s">
        <v>40</v>
      </c>
      <c r="E651">
        <v>13101</v>
      </c>
      <c r="F651" t="s">
        <v>87</v>
      </c>
      <c r="G651">
        <v>183.46199999999999</v>
      </c>
      <c r="H651">
        <v>0</v>
      </c>
      <c r="I651">
        <v>242.965</v>
      </c>
      <c r="J651">
        <v>0</v>
      </c>
      <c r="K651">
        <v>0</v>
      </c>
      <c r="L651">
        <v>0</v>
      </c>
      <c r="M651">
        <v>0</v>
      </c>
      <c r="N651">
        <v>0</v>
      </c>
      <c r="O651">
        <v>0</v>
      </c>
      <c r="P651">
        <v>0</v>
      </c>
      <c r="Q651">
        <v>0</v>
      </c>
      <c r="R651">
        <v>0.47299999999999998</v>
      </c>
      <c r="S651">
        <v>0</v>
      </c>
      <c r="T651">
        <v>0</v>
      </c>
      <c r="U651">
        <v>2.903</v>
      </c>
      <c r="V651">
        <v>3.3380000000000001</v>
      </c>
      <c r="W651">
        <v>50.779000000000003</v>
      </c>
      <c r="Y651" t="str">
        <f t="shared" si="295"/>
        <v>東京都</v>
      </c>
      <c r="Z651" t="str">
        <f t="shared" si="296"/>
        <v>東京都千代田区</v>
      </c>
      <c r="AA651" s="159">
        <f t="shared" si="297"/>
        <v>242.965</v>
      </c>
      <c r="AB651" s="159">
        <f t="shared" si="298"/>
        <v>0</v>
      </c>
      <c r="AC651" s="159">
        <f t="shared" si="299"/>
        <v>0</v>
      </c>
      <c r="AD651" s="159">
        <f t="shared" si="300"/>
        <v>0</v>
      </c>
      <c r="AE651" s="159">
        <f t="shared" si="301"/>
        <v>0</v>
      </c>
      <c r="AF651" s="159">
        <f t="shared" si="302"/>
        <v>0</v>
      </c>
      <c r="AG651" s="159">
        <f t="shared" si="303"/>
        <v>2.903</v>
      </c>
      <c r="AH651" s="160">
        <f t="shared" si="304"/>
        <v>245.86799999999999</v>
      </c>
      <c r="AI651" s="135">
        <f t="shared" si="305"/>
        <v>0.98819285144874491</v>
      </c>
      <c r="AJ651" s="135">
        <f t="shared" si="306"/>
        <v>0</v>
      </c>
      <c r="AK651" s="135">
        <f t="shared" si="307"/>
        <v>0</v>
      </c>
      <c r="AL651" s="135">
        <f t="shared" si="308"/>
        <v>0</v>
      </c>
      <c r="AM651" s="135">
        <f t="shared" si="309"/>
        <v>0</v>
      </c>
      <c r="AN651" s="135">
        <f t="shared" si="310"/>
        <v>0</v>
      </c>
      <c r="AO651" s="135">
        <f t="shared" si="311"/>
        <v>1.1807148551255146E-2</v>
      </c>
      <c r="AP651" s="159">
        <f>IFERROR(VLOOKUP(A651,人口!$A$2:$E$1748,5,0),0)</f>
        <v>65942</v>
      </c>
      <c r="AQ651" s="159">
        <f t="shared" si="286"/>
        <v>0</v>
      </c>
      <c r="AR651" s="159">
        <f t="shared" si="287"/>
        <v>0</v>
      </c>
      <c r="AS651" s="159">
        <f t="shared" si="288"/>
        <v>0</v>
      </c>
      <c r="AT651" s="159">
        <f t="shared" si="289"/>
        <v>1</v>
      </c>
      <c r="AU651" s="159">
        <f t="shared" si="290"/>
        <v>0</v>
      </c>
      <c r="AV651" s="159">
        <f t="shared" si="291"/>
        <v>0</v>
      </c>
      <c r="AW651" s="159">
        <f t="shared" si="292"/>
        <v>0</v>
      </c>
      <c r="AX651" s="159">
        <f t="shared" si="312"/>
        <v>0</v>
      </c>
      <c r="AY651" s="159" t="str">
        <f t="shared" si="313"/>
        <v>3万～10万人未満の市町村平均</v>
      </c>
      <c r="AZ651" s="159"/>
    </row>
    <row r="652" spans="1:52" x14ac:dyDescent="0.3">
      <c r="A652" t="str">
        <f t="shared" si="293"/>
        <v>13102</v>
      </c>
      <c r="B652" s="158" t="str">
        <f t="shared" si="294"/>
        <v>013102</v>
      </c>
      <c r="C652">
        <v>13</v>
      </c>
      <c r="D652" t="s">
        <v>40</v>
      </c>
      <c r="E652">
        <v>13102</v>
      </c>
      <c r="F652" t="s">
        <v>137</v>
      </c>
      <c r="G652">
        <v>169.43899999999999</v>
      </c>
      <c r="H652">
        <v>0</v>
      </c>
      <c r="I652">
        <v>225.03</v>
      </c>
      <c r="J652">
        <v>0</v>
      </c>
      <c r="K652">
        <v>0</v>
      </c>
      <c r="L652">
        <v>0</v>
      </c>
      <c r="M652">
        <v>0</v>
      </c>
      <c r="N652">
        <v>0</v>
      </c>
      <c r="O652">
        <v>0</v>
      </c>
      <c r="P652">
        <v>0</v>
      </c>
      <c r="Q652">
        <v>0</v>
      </c>
      <c r="R652">
        <v>0.59699999999999998</v>
      </c>
      <c r="S652">
        <v>0</v>
      </c>
      <c r="T652">
        <v>0</v>
      </c>
      <c r="U652">
        <v>3.6640000000000001</v>
      </c>
      <c r="V652">
        <v>2.5259999999999998</v>
      </c>
      <c r="W652">
        <v>31.562999999999999</v>
      </c>
      <c r="Y652" t="str">
        <f t="shared" si="295"/>
        <v>東京都</v>
      </c>
      <c r="Z652" t="str">
        <f t="shared" si="296"/>
        <v>東京都中央区</v>
      </c>
      <c r="AA652" s="159">
        <f t="shared" si="297"/>
        <v>225.03</v>
      </c>
      <c r="AB652" s="159">
        <f t="shared" si="298"/>
        <v>0</v>
      </c>
      <c r="AC652" s="159">
        <f t="shared" si="299"/>
        <v>0</v>
      </c>
      <c r="AD652" s="159">
        <f t="shared" si="300"/>
        <v>0</v>
      </c>
      <c r="AE652" s="159">
        <f t="shared" si="301"/>
        <v>0</v>
      </c>
      <c r="AF652" s="159">
        <f t="shared" si="302"/>
        <v>0</v>
      </c>
      <c r="AG652" s="159">
        <f t="shared" si="303"/>
        <v>3.6640000000000001</v>
      </c>
      <c r="AH652" s="160">
        <f t="shared" si="304"/>
        <v>228.69399999999999</v>
      </c>
      <c r="AI652" s="135">
        <f t="shared" si="305"/>
        <v>0.98397859148031874</v>
      </c>
      <c r="AJ652" s="135">
        <f t="shared" si="306"/>
        <v>0</v>
      </c>
      <c r="AK652" s="135">
        <f t="shared" si="307"/>
        <v>0</v>
      </c>
      <c r="AL652" s="135">
        <f t="shared" si="308"/>
        <v>0</v>
      </c>
      <c r="AM652" s="135">
        <f t="shared" si="309"/>
        <v>0</v>
      </c>
      <c r="AN652" s="135">
        <f t="shared" si="310"/>
        <v>0</v>
      </c>
      <c r="AO652" s="135">
        <f t="shared" si="311"/>
        <v>1.6021408519681323E-2</v>
      </c>
      <c r="AP652" s="159">
        <f>IFERROR(VLOOKUP(A652,人口!$A$2:$E$1748,5,0),0)</f>
        <v>168361</v>
      </c>
      <c r="AQ652" s="159">
        <f t="shared" si="286"/>
        <v>0</v>
      </c>
      <c r="AR652" s="159">
        <f t="shared" si="287"/>
        <v>0</v>
      </c>
      <c r="AS652" s="159">
        <f t="shared" si="288"/>
        <v>0</v>
      </c>
      <c r="AT652" s="159">
        <f t="shared" si="289"/>
        <v>0</v>
      </c>
      <c r="AU652" s="159">
        <f t="shared" si="290"/>
        <v>1</v>
      </c>
      <c r="AV652" s="159">
        <f t="shared" si="291"/>
        <v>0</v>
      </c>
      <c r="AW652" s="159">
        <f t="shared" si="292"/>
        <v>0</v>
      </c>
      <c r="AX652" s="159">
        <f t="shared" si="312"/>
        <v>0</v>
      </c>
      <c r="AY652" s="159" t="str">
        <f t="shared" si="313"/>
        <v>10万～20万人未満の市町村平均</v>
      </c>
      <c r="AZ652" s="159"/>
    </row>
    <row r="653" spans="1:52" x14ac:dyDescent="0.3">
      <c r="A653" t="str">
        <f t="shared" si="293"/>
        <v>13103</v>
      </c>
      <c r="B653" s="158" t="str">
        <f t="shared" si="294"/>
        <v>013103</v>
      </c>
      <c r="C653">
        <v>13</v>
      </c>
      <c r="D653" t="s">
        <v>40</v>
      </c>
      <c r="E653">
        <v>13103</v>
      </c>
      <c r="F653" t="s">
        <v>205</v>
      </c>
      <c r="G653">
        <v>363.048</v>
      </c>
      <c r="H653">
        <v>0</v>
      </c>
      <c r="I653">
        <v>482.26799999999997</v>
      </c>
      <c r="J653">
        <v>0</v>
      </c>
      <c r="K653">
        <v>0</v>
      </c>
      <c r="L653">
        <v>0</v>
      </c>
      <c r="M653">
        <v>0</v>
      </c>
      <c r="N653">
        <v>0</v>
      </c>
      <c r="O653">
        <v>0</v>
      </c>
      <c r="P653">
        <v>0</v>
      </c>
      <c r="Q653">
        <v>0</v>
      </c>
      <c r="R653">
        <v>1.131</v>
      </c>
      <c r="S653">
        <v>0</v>
      </c>
      <c r="T653">
        <v>0</v>
      </c>
      <c r="U653">
        <v>6.9340000000000002</v>
      </c>
      <c r="V653">
        <v>5.298</v>
      </c>
      <c r="W653">
        <v>57.484000000000002</v>
      </c>
      <c r="Y653" t="str">
        <f t="shared" si="295"/>
        <v>東京都</v>
      </c>
      <c r="Z653" t="str">
        <f t="shared" si="296"/>
        <v>東京都港区</v>
      </c>
      <c r="AA653" s="159">
        <f t="shared" si="297"/>
        <v>482.26799999999997</v>
      </c>
      <c r="AB653" s="159">
        <f t="shared" si="298"/>
        <v>0</v>
      </c>
      <c r="AC653" s="159">
        <f t="shared" si="299"/>
        <v>0</v>
      </c>
      <c r="AD653" s="159">
        <f t="shared" si="300"/>
        <v>0</v>
      </c>
      <c r="AE653" s="159">
        <f t="shared" si="301"/>
        <v>0</v>
      </c>
      <c r="AF653" s="159">
        <f t="shared" si="302"/>
        <v>0</v>
      </c>
      <c r="AG653" s="159">
        <f t="shared" si="303"/>
        <v>6.9340000000000002</v>
      </c>
      <c r="AH653" s="160">
        <f t="shared" si="304"/>
        <v>489.202</v>
      </c>
      <c r="AI653" s="135">
        <f t="shared" si="305"/>
        <v>0.98582589605111992</v>
      </c>
      <c r="AJ653" s="135">
        <f t="shared" si="306"/>
        <v>0</v>
      </c>
      <c r="AK653" s="135">
        <f t="shared" si="307"/>
        <v>0</v>
      </c>
      <c r="AL653" s="135">
        <f t="shared" si="308"/>
        <v>0</v>
      </c>
      <c r="AM653" s="135">
        <f t="shared" si="309"/>
        <v>0</v>
      </c>
      <c r="AN653" s="135">
        <f t="shared" si="310"/>
        <v>0</v>
      </c>
      <c r="AO653" s="135">
        <f t="shared" si="311"/>
        <v>1.4174103948880013E-2</v>
      </c>
      <c r="AP653" s="159">
        <f>IFERROR(VLOOKUP(A653,人口!$A$2:$E$1748,5,0),0)</f>
        <v>260379</v>
      </c>
      <c r="AQ653" s="159">
        <f t="shared" si="286"/>
        <v>0</v>
      </c>
      <c r="AR653" s="159">
        <f t="shared" si="287"/>
        <v>0</v>
      </c>
      <c r="AS653" s="159">
        <f t="shared" si="288"/>
        <v>0</v>
      </c>
      <c r="AT653" s="159">
        <f t="shared" si="289"/>
        <v>0</v>
      </c>
      <c r="AU653" s="159">
        <f t="shared" si="290"/>
        <v>0</v>
      </c>
      <c r="AV653" s="159">
        <f t="shared" si="291"/>
        <v>1</v>
      </c>
      <c r="AW653" s="159">
        <f t="shared" si="292"/>
        <v>0</v>
      </c>
      <c r="AX653" s="159">
        <f t="shared" si="312"/>
        <v>0</v>
      </c>
      <c r="AY653" s="159" t="str">
        <f t="shared" si="313"/>
        <v>20万～50万人未満の市町村平均</v>
      </c>
      <c r="AZ653" s="159"/>
    </row>
    <row r="654" spans="1:52" x14ac:dyDescent="0.3">
      <c r="A654" t="str">
        <f t="shared" si="293"/>
        <v>13104</v>
      </c>
      <c r="B654" s="158" t="str">
        <f t="shared" si="294"/>
        <v>013104</v>
      </c>
      <c r="C654">
        <v>13</v>
      </c>
      <c r="D654" t="s">
        <v>40</v>
      </c>
      <c r="E654">
        <v>13104</v>
      </c>
      <c r="F654" t="s">
        <v>266</v>
      </c>
      <c r="G654">
        <v>419.327</v>
      </c>
      <c r="H654">
        <v>0</v>
      </c>
      <c r="I654">
        <v>557.87800000000004</v>
      </c>
      <c r="J654">
        <v>0</v>
      </c>
      <c r="K654">
        <v>0</v>
      </c>
      <c r="L654">
        <v>0</v>
      </c>
      <c r="M654">
        <v>0</v>
      </c>
      <c r="N654">
        <v>0</v>
      </c>
      <c r="O654">
        <v>0</v>
      </c>
      <c r="P654">
        <v>0</v>
      </c>
      <c r="Q654">
        <v>0</v>
      </c>
      <c r="R654">
        <v>0.435</v>
      </c>
      <c r="S654">
        <v>0</v>
      </c>
      <c r="T654">
        <v>0</v>
      </c>
      <c r="U654">
        <v>2.6669999999999998</v>
      </c>
      <c r="V654">
        <v>6.3090000000000002</v>
      </c>
      <c r="W654">
        <v>84.838999999999999</v>
      </c>
      <c r="Y654" t="str">
        <f t="shared" si="295"/>
        <v>東京都</v>
      </c>
      <c r="Z654" t="str">
        <f t="shared" si="296"/>
        <v>東京都新宿区</v>
      </c>
      <c r="AA654" s="159">
        <f t="shared" si="297"/>
        <v>557.87800000000004</v>
      </c>
      <c r="AB654" s="159">
        <f t="shared" si="298"/>
        <v>0</v>
      </c>
      <c r="AC654" s="159">
        <f t="shared" si="299"/>
        <v>0</v>
      </c>
      <c r="AD654" s="159">
        <f t="shared" si="300"/>
        <v>0</v>
      </c>
      <c r="AE654" s="159">
        <f t="shared" si="301"/>
        <v>0</v>
      </c>
      <c r="AF654" s="159">
        <f t="shared" si="302"/>
        <v>0</v>
      </c>
      <c r="AG654" s="159">
        <f t="shared" si="303"/>
        <v>2.6669999999999998</v>
      </c>
      <c r="AH654" s="160">
        <f t="shared" si="304"/>
        <v>560.54500000000007</v>
      </c>
      <c r="AI654" s="135">
        <f t="shared" si="305"/>
        <v>0.99524213042663834</v>
      </c>
      <c r="AJ654" s="135">
        <f t="shared" si="306"/>
        <v>0</v>
      </c>
      <c r="AK654" s="135">
        <f t="shared" si="307"/>
        <v>0</v>
      </c>
      <c r="AL654" s="135">
        <f t="shared" si="308"/>
        <v>0</v>
      </c>
      <c r="AM654" s="135">
        <f t="shared" si="309"/>
        <v>0</v>
      </c>
      <c r="AN654" s="135">
        <f t="shared" si="310"/>
        <v>0</v>
      </c>
      <c r="AO654" s="135">
        <f t="shared" si="311"/>
        <v>4.7578695733616382E-3</v>
      </c>
      <c r="AP654" s="159">
        <f>IFERROR(VLOOKUP(A654,人口!$A$2:$E$1748,5,0),0)</f>
        <v>348452</v>
      </c>
      <c r="AQ654" s="159">
        <f t="shared" si="286"/>
        <v>0</v>
      </c>
      <c r="AR654" s="159">
        <f t="shared" si="287"/>
        <v>0</v>
      </c>
      <c r="AS654" s="159">
        <f t="shared" si="288"/>
        <v>0</v>
      </c>
      <c r="AT654" s="159">
        <f t="shared" si="289"/>
        <v>0</v>
      </c>
      <c r="AU654" s="159">
        <f t="shared" si="290"/>
        <v>0</v>
      </c>
      <c r="AV654" s="159">
        <f t="shared" si="291"/>
        <v>1</v>
      </c>
      <c r="AW654" s="159">
        <f t="shared" si="292"/>
        <v>0</v>
      </c>
      <c r="AX654" s="159">
        <f t="shared" si="312"/>
        <v>0</v>
      </c>
      <c r="AY654" s="159" t="str">
        <f t="shared" si="313"/>
        <v>20万～50万人未満の市町村平均</v>
      </c>
      <c r="AZ654" s="159"/>
    </row>
    <row r="655" spans="1:52" x14ac:dyDescent="0.3">
      <c r="A655" t="str">
        <f t="shared" si="293"/>
        <v>13105</v>
      </c>
      <c r="B655" s="158" t="str">
        <f t="shared" si="294"/>
        <v>013105</v>
      </c>
      <c r="C655">
        <v>13</v>
      </c>
      <c r="D655" t="s">
        <v>40</v>
      </c>
      <c r="E655">
        <v>13105</v>
      </c>
      <c r="F655" t="s">
        <v>317</v>
      </c>
      <c r="G655">
        <v>259.625</v>
      </c>
      <c r="H655">
        <v>0</v>
      </c>
      <c r="I655">
        <v>345.05799999999999</v>
      </c>
      <c r="J655">
        <v>0</v>
      </c>
      <c r="K655">
        <v>0</v>
      </c>
      <c r="L655">
        <v>0</v>
      </c>
      <c r="M655">
        <v>0</v>
      </c>
      <c r="N655">
        <v>0</v>
      </c>
      <c r="O655">
        <v>0</v>
      </c>
      <c r="P655">
        <v>0</v>
      </c>
      <c r="Q655">
        <v>0</v>
      </c>
      <c r="R655">
        <v>0.35599999999999998</v>
      </c>
      <c r="S655">
        <v>0</v>
      </c>
      <c r="T655">
        <v>0</v>
      </c>
      <c r="U655">
        <v>2.1840000000000002</v>
      </c>
      <c r="V655">
        <v>3.4569999999999999</v>
      </c>
      <c r="W655">
        <v>58.564999999999998</v>
      </c>
      <c r="Y655" t="str">
        <f t="shared" si="295"/>
        <v>東京都</v>
      </c>
      <c r="Z655" t="str">
        <f t="shared" si="296"/>
        <v>東京都文京区</v>
      </c>
      <c r="AA655" s="159">
        <f t="shared" si="297"/>
        <v>345.05799999999999</v>
      </c>
      <c r="AB655" s="159">
        <f t="shared" si="298"/>
        <v>0</v>
      </c>
      <c r="AC655" s="159">
        <f t="shared" si="299"/>
        <v>0</v>
      </c>
      <c r="AD655" s="159">
        <f t="shared" si="300"/>
        <v>0</v>
      </c>
      <c r="AE655" s="159">
        <f t="shared" si="301"/>
        <v>0</v>
      </c>
      <c r="AF655" s="159">
        <f t="shared" si="302"/>
        <v>0</v>
      </c>
      <c r="AG655" s="159">
        <f t="shared" si="303"/>
        <v>2.1840000000000002</v>
      </c>
      <c r="AH655" s="160">
        <f t="shared" si="304"/>
        <v>347.24200000000002</v>
      </c>
      <c r="AI655" s="135">
        <f t="shared" si="305"/>
        <v>0.99371043825343697</v>
      </c>
      <c r="AJ655" s="135">
        <f t="shared" si="306"/>
        <v>0</v>
      </c>
      <c r="AK655" s="135">
        <f t="shared" si="307"/>
        <v>0</v>
      </c>
      <c r="AL655" s="135">
        <f t="shared" si="308"/>
        <v>0</v>
      </c>
      <c r="AM655" s="135">
        <f t="shared" si="309"/>
        <v>0</v>
      </c>
      <c r="AN655" s="135">
        <f t="shared" si="310"/>
        <v>0</v>
      </c>
      <c r="AO655" s="135">
        <f t="shared" si="311"/>
        <v>6.2895617465629156E-3</v>
      </c>
      <c r="AP655" s="159">
        <f>IFERROR(VLOOKUP(A655,人口!$A$2:$E$1748,5,0),0)</f>
        <v>226114</v>
      </c>
      <c r="AQ655" s="159">
        <f t="shared" si="286"/>
        <v>0</v>
      </c>
      <c r="AR655" s="159">
        <f t="shared" si="287"/>
        <v>0</v>
      </c>
      <c r="AS655" s="159">
        <f t="shared" si="288"/>
        <v>0</v>
      </c>
      <c r="AT655" s="159">
        <f t="shared" si="289"/>
        <v>0</v>
      </c>
      <c r="AU655" s="159">
        <f t="shared" si="290"/>
        <v>0</v>
      </c>
      <c r="AV655" s="159">
        <f t="shared" si="291"/>
        <v>1</v>
      </c>
      <c r="AW655" s="159">
        <f t="shared" si="292"/>
        <v>0</v>
      </c>
      <c r="AX655" s="159">
        <f t="shared" si="312"/>
        <v>0</v>
      </c>
      <c r="AY655" s="159" t="str">
        <f t="shared" si="313"/>
        <v>20万～50万人未満の市町村平均</v>
      </c>
      <c r="AZ655" s="159"/>
    </row>
    <row r="656" spans="1:52" x14ac:dyDescent="0.3">
      <c r="A656" t="str">
        <f t="shared" si="293"/>
        <v>13106</v>
      </c>
      <c r="B656" s="158" t="str">
        <f t="shared" si="294"/>
        <v>013106</v>
      </c>
      <c r="C656">
        <v>13</v>
      </c>
      <c r="D656" t="s">
        <v>40</v>
      </c>
      <c r="E656">
        <v>13106</v>
      </c>
      <c r="F656" t="s">
        <v>369</v>
      </c>
      <c r="G656">
        <v>220.03800000000001</v>
      </c>
      <c r="H656">
        <v>0</v>
      </c>
      <c r="I656">
        <v>292.69900000000001</v>
      </c>
      <c r="J656">
        <v>0</v>
      </c>
      <c r="K656">
        <v>0</v>
      </c>
      <c r="L656">
        <v>0</v>
      </c>
      <c r="M656">
        <v>0</v>
      </c>
      <c r="N656">
        <v>0</v>
      </c>
      <c r="O656">
        <v>0</v>
      </c>
      <c r="P656">
        <v>0</v>
      </c>
      <c r="Q656">
        <v>0</v>
      </c>
      <c r="R656">
        <v>0.44400000000000001</v>
      </c>
      <c r="S656">
        <v>0</v>
      </c>
      <c r="T656">
        <v>0</v>
      </c>
      <c r="U656">
        <v>2.7240000000000002</v>
      </c>
      <c r="V656">
        <v>2.488</v>
      </c>
      <c r="W656">
        <v>46.796999999999997</v>
      </c>
      <c r="Y656" t="str">
        <f t="shared" si="295"/>
        <v>東京都</v>
      </c>
      <c r="Z656" t="str">
        <f t="shared" si="296"/>
        <v>東京都台東区</v>
      </c>
      <c r="AA656" s="159">
        <f t="shared" si="297"/>
        <v>292.69900000000001</v>
      </c>
      <c r="AB656" s="159">
        <f t="shared" si="298"/>
        <v>0</v>
      </c>
      <c r="AC656" s="159">
        <f t="shared" si="299"/>
        <v>0</v>
      </c>
      <c r="AD656" s="159">
        <f t="shared" si="300"/>
        <v>0</v>
      </c>
      <c r="AE656" s="159">
        <f t="shared" si="301"/>
        <v>0</v>
      </c>
      <c r="AF656" s="159">
        <f t="shared" si="302"/>
        <v>0</v>
      </c>
      <c r="AG656" s="159">
        <f t="shared" si="303"/>
        <v>2.7240000000000002</v>
      </c>
      <c r="AH656" s="160">
        <f t="shared" si="304"/>
        <v>295.423</v>
      </c>
      <c r="AI656" s="135">
        <f t="shared" si="305"/>
        <v>0.99077932320773943</v>
      </c>
      <c r="AJ656" s="135">
        <f t="shared" si="306"/>
        <v>0</v>
      </c>
      <c r="AK656" s="135">
        <f t="shared" si="307"/>
        <v>0</v>
      </c>
      <c r="AL656" s="135">
        <f t="shared" si="308"/>
        <v>0</v>
      </c>
      <c r="AM656" s="135">
        <f t="shared" si="309"/>
        <v>0</v>
      </c>
      <c r="AN656" s="135">
        <f t="shared" si="310"/>
        <v>0</v>
      </c>
      <c r="AO656" s="135">
        <f t="shared" si="311"/>
        <v>9.2206767922605893E-3</v>
      </c>
      <c r="AP656" s="159">
        <f>IFERROR(VLOOKUP(A656,人口!$A$2:$E$1748,5,0),0)</f>
        <v>202431</v>
      </c>
      <c r="AQ656" s="159">
        <f t="shared" si="286"/>
        <v>0</v>
      </c>
      <c r="AR656" s="159">
        <f t="shared" si="287"/>
        <v>0</v>
      </c>
      <c r="AS656" s="159">
        <f t="shared" si="288"/>
        <v>0</v>
      </c>
      <c r="AT656" s="159">
        <f t="shared" si="289"/>
        <v>0</v>
      </c>
      <c r="AU656" s="159">
        <f t="shared" si="290"/>
        <v>0</v>
      </c>
      <c r="AV656" s="159">
        <f t="shared" si="291"/>
        <v>1</v>
      </c>
      <c r="AW656" s="159">
        <f t="shared" si="292"/>
        <v>0</v>
      </c>
      <c r="AX656" s="159">
        <f t="shared" si="312"/>
        <v>0</v>
      </c>
      <c r="AY656" s="159" t="str">
        <f t="shared" si="313"/>
        <v>20万～50万人未満の市町村平均</v>
      </c>
      <c r="AZ656" s="159"/>
    </row>
    <row r="657" spans="1:52" x14ac:dyDescent="0.3">
      <c r="A657" t="str">
        <f t="shared" si="293"/>
        <v>13107</v>
      </c>
      <c r="B657" s="158" t="str">
        <f t="shared" si="294"/>
        <v>013107</v>
      </c>
      <c r="C657">
        <v>13</v>
      </c>
      <c r="D657" t="s">
        <v>40</v>
      </c>
      <c r="E657">
        <v>13107</v>
      </c>
      <c r="F657" t="s">
        <v>420</v>
      </c>
      <c r="G657">
        <v>283.18599999999998</v>
      </c>
      <c r="H657">
        <v>0</v>
      </c>
      <c r="I657">
        <v>378.14699999999999</v>
      </c>
      <c r="J657">
        <v>0</v>
      </c>
      <c r="K657">
        <v>0</v>
      </c>
      <c r="L657">
        <v>0</v>
      </c>
      <c r="M657">
        <v>0</v>
      </c>
      <c r="N657">
        <v>0</v>
      </c>
      <c r="O657">
        <v>0</v>
      </c>
      <c r="P657">
        <v>0</v>
      </c>
      <c r="Q657">
        <v>0</v>
      </c>
      <c r="R657">
        <v>0.66600000000000004</v>
      </c>
      <c r="S657">
        <v>0</v>
      </c>
      <c r="T657">
        <v>0</v>
      </c>
      <c r="U657">
        <v>4.0819999999999999</v>
      </c>
      <c r="V657">
        <v>3.367</v>
      </c>
      <c r="W657">
        <v>44.76</v>
      </c>
      <c r="Y657" t="str">
        <f t="shared" si="295"/>
        <v>東京都</v>
      </c>
      <c r="Z657" t="str">
        <f t="shared" si="296"/>
        <v>東京都墨田区</v>
      </c>
      <c r="AA657" s="159">
        <f t="shared" si="297"/>
        <v>378.14699999999999</v>
      </c>
      <c r="AB657" s="159">
        <f t="shared" si="298"/>
        <v>0</v>
      </c>
      <c r="AC657" s="159">
        <f t="shared" si="299"/>
        <v>0</v>
      </c>
      <c r="AD657" s="159">
        <f t="shared" si="300"/>
        <v>0</v>
      </c>
      <c r="AE657" s="159">
        <f t="shared" si="301"/>
        <v>0</v>
      </c>
      <c r="AF657" s="159">
        <f t="shared" si="302"/>
        <v>0</v>
      </c>
      <c r="AG657" s="159">
        <f t="shared" si="303"/>
        <v>4.0819999999999999</v>
      </c>
      <c r="AH657" s="160">
        <f t="shared" si="304"/>
        <v>382.22899999999998</v>
      </c>
      <c r="AI657" s="135">
        <f t="shared" si="305"/>
        <v>0.98932053821138644</v>
      </c>
      <c r="AJ657" s="135">
        <f t="shared" si="306"/>
        <v>0</v>
      </c>
      <c r="AK657" s="135">
        <f t="shared" si="307"/>
        <v>0</v>
      </c>
      <c r="AL657" s="135">
        <f t="shared" si="308"/>
        <v>0</v>
      </c>
      <c r="AM657" s="135">
        <f t="shared" si="309"/>
        <v>0</v>
      </c>
      <c r="AN657" s="135">
        <f t="shared" si="310"/>
        <v>0</v>
      </c>
      <c r="AO657" s="135">
        <f t="shared" si="311"/>
        <v>1.0679461788613632E-2</v>
      </c>
      <c r="AP657" s="159">
        <f>IFERROR(VLOOKUP(A657,人口!$A$2:$E$1748,5,0),0)</f>
        <v>274896</v>
      </c>
      <c r="AQ657" s="159">
        <f t="shared" si="286"/>
        <v>0</v>
      </c>
      <c r="AR657" s="159">
        <f t="shared" si="287"/>
        <v>0</v>
      </c>
      <c r="AS657" s="159">
        <f t="shared" si="288"/>
        <v>0</v>
      </c>
      <c r="AT657" s="159">
        <f t="shared" si="289"/>
        <v>0</v>
      </c>
      <c r="AU657" s="159">
        <f t="shared" si="290"/>
        <v>0</v>
      </c>
      <c r="AV657" s="159">
        <f t="shared" si="291"/>
        <v>1</v>
      </c>
      <c r="AW657" s="159">
        <f t="shared" si="292"/>
        <v>0</v>
      </c>
      <c r="AX657" s="159">
        <f t="shared" si="312"/>
        <v>0</v>
      </c>
      <c r="AY657" s="159" t="str">
        <f t="shared" si="313"/>
        <v>20万～50万人未満の市町村平均</v>
      </c>
      <c r="AZ657" s="159"/>
    </row>
    <row r="658" spans="1:52" x14ac:dyDescent="0.3">
      <c r="A658" t="str">
        <f t="shared" si="293"/>
        <v>13108</v>
      </c>
      <c r="B658" s="158" t="str">
        <f t="shared" si="294"/>
        <v>013108</v>
      </c>
      <c r="C658">
        <v>13</v>
      </c>
      <c r="D658" t="s">
        <v>40</v>
      </c>
      <c r="E658">
        <v>13108</v>
      </c>
      <c r="F658" t="s">
        <v>475</v>
      </c>
      <c r="G658">
        <v>573.75800000000004</v>
      </c>
      <c r="H658">
        <v>0</v>
      </c>
      <c r="I658">
        <v>772.38900000000001</v>
      </c>
      <c r="J658">
        <v>0</v>
      </c>
      <c r="K658">
        <v>0</v>
      </c>
      <c r="L658">
        <v>0</v>
      </c>
      <c r="M658">
        <v>0</v>
      </c>
      <c r="N658">
        <v>0</v>
      </c>
      <c r="O658">
        <v>0</v>
      </c>
      <c r="P658">
        <v>0</v>
      </c>
      <c r="Q658">
        <v>0</v>
      </c>
      <c r="R658">
        <v>1.5640000000000001</v>
      </c>
      <c r="S658">
        <v>0</v>
      </c>
      <c r="T658">
        <v>0</v>
      </c>
      <c r="U658">
        <v>9.5879999999999992</v>
      </c>
      <c r="V658">
        <v>4.6790000000000003</v>
      </c>
      <c r="W658">
        <v>40.659999999999997</v>
      </c>
      <c r="Y658" t="str">
        <f t="shared" si="295"/>
        <v>東京都</v>
      </c>
      <c r="Z658" t="str">
        <f t="shared" si="296"/>
        <v>東京都江東区</v>
      </c>
      <c r="AA658" s="159">
        <f t="shared" si="297"/>
        <v>772.38900000000001</v>
      </c>
      <c r="AB658" s="159">
        <f t="shared" si="298"/>
        <v>0</v>
      </c>
      <c r="AC658" s="159">
        <f t="shared" si="299"/>
        <v>0</v>
      </c>
      <c r="AD658" s="159">
        <f t="shared" si="300"/>
        <v>0</v>
      </c>
      <c r="AE658" s="159">
        <f t="shared" si="301"/>
        <v>0</v>
      </c>
      <c r="AF658" s="159">
        <f t="shared" si="302"/>
        <v>0</v>
      </c>
      <c r="AG658" s="159">
        <f t="shared" si="303"/>
        <v>9.5879999999999992</v>
      </c>
      <c r="AH658" s="160">
        <f t="shared" si="304"/>
        <v>781.97699999999998</v>
      </c>
      <c r="AI658" s="135">
        <f t="shared" si="305"/>
        <v>0.98773876981036535</v>
      </c>
      <c r="AJ658" s="135">
        <f t="shared" si="306"/>
        <v>0</v>
      </c>
      <c r="AK658" s="135">
        <f t="shared" si="307"/>
        <v>0</v>
      </c>
      <c r="AL658" s="135">
        <f t="shared" si="308"/>
        <v>0</v>
      </c>
      <c r="AM658" s="135">
        <f t="shared" si="309"/>
        <v>0</v>
      </c>
      <c r="AN658" s="135">
        <f t="shared" si="310"/>
        <v>0</v>
      </c>
      <c r="AO658" s="135">
        <f t="shared" si="311"/>
        <v>1.2261230189634733E-2</v>
      </c>
      <c r="AP658" s="159">
        <f>IFERROR(VLOOKUP(A658,人口!$A$2:$E$1748,5,0),0)</f>
        <v>521835</v>
      </c>
      <c r="AQ658" s="159">
        <f t="shared" si="286"/>
        <v>0</v>
      </c>
      <c r="AR658" s="159">
        <f t="shared" si="287"/>
        <v>0</v>
      </c>
      <c r="AS658" s="159">
        <f t="shared" si="288"/>
        <v>0</v>
      </c>
      <c r="AT658" s="159">
        <f t="shared" si="289"/>
        <v>0</v>
      </c>
      <c r="AU658" s="159">
        <f t="shared" si="290"/>
        <v>0</v>
      </c>
      <c r="AV658" s="159">
        <f t="shared" si="291"/>
        <v>0</v>
      </c>
      <c r="AW658" s="159">
        <f t="shared" si="292"/>
        <v>1</v>
      </c>
      <c r="AX658" s="159">
        <f t="shared" si="312"/>
        <v>0</v>
      </c>
      <c r="AY658" s="159" t="str">
        <f t="shared" si="313"/>
        <v>50万～100万人未満の市町村平均</v>
      </c>
      <c r="AZ658" s="159"/>
    </row>
    <row r="659" spans="1:52" x14ac:dyDescent="0.3">
      <c r="A659" t="str">
        <f t="shared" si="293"/>
        <v>13109</v>
      </c>
      <c r="B659" s="158" t="str">
        <f t="shared" si="294"/>
        <v>013109</v>
      </c>
      <c r="C659">
        <v>13</v>
      </c>
      <c r="D659" t="s">
        <v>40</v>
      </c>
      <c r="E659">
        <v>13109</v>
      </c>
      <c r="F659" t="s">
        <v>528</v>
      </c>
      <c r="G659">
        <v>445.50700000000001</v>
      </c>
      <c r="H659">
        <v>0</v>
      </c>
      <c r="I659">
        <v>599.55600000000004</v>
      </c>
      <c r="J659">
        <v>0</v>
      </c>
      <c r="K659">
        <v>0</v>
      </c>
      <c r="L659">
        <v>0</v>
      </c>
      <c r="M659">
        <v>0</v>
      </c>
      <c r="N659">
        <v>0</v>
      </c>
      <c r="O659">
        <v>0</v>
      </c>
      <c r="P659">
        <v>0</v>
      </c>
      <c r="Q659">
        <v>0</v>
      </c>
      <c r="R659">
        <v>1.0900000000000001</v>
      </c>
      <c r="S659">
        <v>0</v>
      </c>
      <c r="T659">
        <v>0</v>
      </c>
      <c r="U659">
        <v>6.6820000000000004</v>
      </c>
      <c r="V659">
        <v>4.9470000000000001</v>
      </c>
      <c r="W659">
        <v>65.718999999999994</v>
      </c>
      <c r="Y659" t="str">
        <f t="shared" si="295"/>
        <v>東京都</v>
      </c>
      <c r="Z659" t="str">
        <f t="shared" si="296"/>
        <v>東京都品川区</v>
      </c>
      <c r="AA659" s="159">
        <f t="shared" si="297"/>
        <v>599.55600000000004</v>
      </c>
      <c r="AB659" s="159">
        <f t="shared" si="298"/>
        <v>0</v>
      </c>
      <c r="AC659" s="159">
        <f t="shared" si="299"/>
        <v>0</v>
      </c>
      <c r="AD659" s="159">
        <f t="shared" si="300"/>
        <v>0</v>
      </c>
      <c r="AE659" s="159">
        <f t="shared" si="301"/>
        <v>0</v>
      </c>
      <c r="AF659" s="159">
        <f t="shared" si="302"/>
        <v>0</v>
      </c>
      <c r="AG659" s="159">
        <f t="shared" si="303"/>
        <v>6.6820000000000004</v>
      </c>
      <c r="AH659" s="160">
        <f t="shared" si="304"/>
        <v>606.23800000000006</v>
      </c>
      <c r="AI659" s="135">
        <f t="shared" si="305"/>
        <v>0.98897792616101265</v>
      </c>
      <c r="AJ659" s="135">
        <f t="shared" si="306"/>
        <v>0</v>
      </c>
      <c r="AK659" s="135">
        <f t="shared" si="307"/>
        <v>0</v>
      </c>
      <c r="AL659" s="135">
        <f t="shared" si="308"/>
        <v>0</v>
      </c>
      <c r="AM659" s="135">
        <f t="shared" si="309"/>
        <v>0</v>
      </c>
      <c r="AN659" s="135">
        <f t="shared" si="310"/>
        <v>0</v>
      </c>
      <c r="AO659" s="135">
        <f t="shared" si="311"/>
        <v>1.1022073838987328E-2</v>
      </c>
      <c r="AP659" s="159">
        <f>IFERROR(VLOOKUP(A659,人口!$A$2:$E$1748,5,0),0)</f>
        <v>401704</v>
      </c>
      <c r="AQ659" s="159">
        <f t="shared" si="286"/>
        <v>0</v>
      </c>
      <c r="AR659" s="159">
        <f t="shared" si="287"/>
        <v>0</v>
      </c>
      <c r="AS659" s="159">
        <f t="shared" si="288"/>
        <v>0</v>
      </c>
      <c r="AT659" s="159">
        <f t="shared" si="289"/>
        <v>0</v>
      </c>
      <c r="AU659" s="159">
        <f t="shared" si="290"/>
        <v>0</v>
      </c>
      <c r="AV659" s="159">
        <f t="shared" si="291"/>
        <v>1</v>
      </c>
      <c r="AW659" s="159">
        <f t="shared" si="292"/>
        <v>0</v>
      </c>
      <c r="AX659" s="159">
        <f t="shared" si="312"/>
        <v>0</v>
      </c>
      <c r="AY659" s="159" t="str">
        <f t="shared" si="313"/>
        <v>20万～50万人未満の市町村平均</v>
      </c>
      <c r="AZ659" s="159"/>
    </row>
    <row r="660" spans="1:52" x14ac:dyDescent="0.3">
      <c r="A660" t="str">
        <f t="shared" si="293"/>
        <v>13110</v>
      </c>
      <c r="B660" s="158" t="str">
        <f t="shared" si="294"/>
        <v>013110</v>
      </c>
      <c r="C660">
        <v>13</v>
      </c>
      <c r="D660" t="s">
        <v>40</v>
      </c>
      <c r="E660">
        <v>13110</v>
      </c>
      <c r="F660" t="s">
        <v>582</v>
      </c>
      <c r="G660">
        <v>362.34199999999998</v>
      </c>
      <c r="H660">
        <v>0.17199999999999999</v>
      </c>
      <c r="I660">
        <v>486.14600000000002</v>
      </c>
      <c r="J660">
        <v>0.22800000000000001</v>
      </c>
      <c r="K660">
        <v>0</v>
      </c>
      <c r="L660">
        <v>0</v>
      </c>
      <c r="M660">
        <v>0</v>
      </c>
      <c r="N660">
        <v>0</v>
      </c>
      <c r="O660">
        <v>0</v>
      </c>
      <c r="P660">
        <v>0</v>
      </c>
      <c r="Q660">
        <v>0</v>
      </c>
      <c r="R660">
        <v>0.55800000000000005</v>
      </c>
      <c r="S660">
        <v>0</v>
      </c>
      <c r="T660">
        <v>0</v>
      </c>
      <c r="U660">
        <v>3.423</v>
      </c>
      <c r="V660">
        <v>4.2309999999999999</v>
      </c>
      <c r="W660">
        <v>75.247</v>
      </c>
      <c r="Y660" t="str">
        <f t="shared" si="295"/>
        <v>東京都</v>
      </c>
      <c r="Z660" t="str">
        <f t="shared" si="296"/>
        <v>東京都目黒区</v>
      </c>
      <c r="AA660" s="159">
        <f t="shared" si="297"/>
        <v>486.14600000000002</v>
      </c>
      <c r="AB660" s="159">
        <f t="shared" si="298"/>
        <v>0.22800000000000001</v>
      </c>
      <c r="AC660" s="159">
        <f t="shared" si="299"/>
        <v>0</v>
      </c>
      <c r="AD660" s="159">
        <f t="shared" si="300"/>
        <v>0</v>
      </c>
      <c r="AE660" s="159">
        <f t="shared" si="301"/>
        <v>0</v>
      </c>
      <c r="AF660" s="159">
        <f t="shared" si="302"/>
        <v>0</v>
      </c>
      <c r="AG660" s="159">
        <f t="shared" si="303"/>
        <v>3.423</v>
      </c>
      <c r="AH660" s="160">
        <f t="shared" si="304"/>
        <v>489.79700000000003</v>
      </c>
      <c r="AI660" s="135">
        <f t="shared" si="305"/>
        <v>0.99254589146115635</v>
      </c>
      <c r="AJ660" s="135">
        <f t="shared" si="306"/>
        <v>4.6549897202310345E-4</v>
      </c>
      <c r="AK660" s="135">
        <f t="shared" si="307"/>
        <v>0</v>
      </c>
      <c r="AL660" s="135">
        <f t="shared" si="308"/>
        <v>0</v>
      </c>
      <c r="AM660" s="135">
        <f t="shared" si="309"/>
        <v>0</v>
      </c>
      <c r="AN660" s="135">
        <f t="shared" si="310"/>
        <v>0</v>
      </c>
      <c r="AO660" s="135">
        <f t="shared" si="311"/>
        <v>6.98860956682054E-3</v>
      </c>
      <c r="AP660" s="159">
        <f>IFERROR(VLOOKUP(A660,人口!$A$2:$E$1748,5,0),0)</f>
        <v>281474</v>
      </c>
      <c r="AQ660" s="159">
        <f t="shared" si="286"/>
        <v>0</v>
      </c>
      <c r="AR660" s="159">
        <f t="shared" si="287"/>
        <v>0</v>
      </c>
      <c r="AS660" s="159">
        <f t="shared" si="288"/>
        <v>0</v>
      </c>
      <c r="AT660" s="159">
        <f t="shared" si="289"/>
        <v>0</v>
      </c>
      <c r="AU660" s="159">
        <f t="shared" si="290"/>
        <v>0</v>
      </c>
      <c r="AV660" s="159">
        <f t="shared" si="291"/>
        <v>1</v>
      </c>
      <c r="AW660" s="159">
        <f t="shared" si="292"/>
        <v>0</v>
      </c>
      <c r="AX660" s="159">
        <f t="shared" si="312"/>
        <v>0</v>
      </c>
      <c r="AY660" s="159" t="str">
        <f t="shared" si="313"/>
        <v>20万～50万人未満の市町村平均</v>
      </c>
      <c r="AZ660" s="159"/>
    </row>
    <row r="661" spans="1:52" x14ac:dyDescent="0.3">
      <c r="A661" t="str">
        <f t="shared" si="293"/>
        <v>13111</v>
      </c>
      <c r="B661" s="158" t="str">
        <f t="shared" si="294"/>
        <v>013111</v>
      </c>
      <c r="C661">
        <v>13</v>
      </c>
      <c r="D661" t="s">
        <v>40</v>
      </c>
      <c r="E661">
        <v>13111</v>
      </c>
      <c r="F661" t="s">
        <v>633</v>
      </c>
      <c r="G661">
        <v>1013.119</v>
      </c>
      <c r="H661">
        <v>0.223</v>
      </c>
      <c r="I661">
        <v>1376.0940000000001</v>
      </c>
      <c r="J661">
        <v>0.3</v>
      </c>
      <c r="K661">
        <v>0</v>
      </c>
      <c r="L661">
        <v>0</v>
      </c>
      <c r="M661">
        <v>0</v>
      </c>
      <c r="N661">
        <v>0</v>
      </c>
      <c r="O661">
        <v>0</v>
      </c>
      <c r="P661">
        <v>0</v>
      </c>
      <c r="Q661">
        <v>0</v>
      </c>
      <c r="R661">
        <v>1.762</v>
      </c>
      <c r="S661">
        <v>0</v>
      </c>
      <c r="T661">
        <v>0</v>
      </c>
      <c r="U661">
        <v>10.805999999999999</v>
      </c>
      <c r="V661">
        <v>10.521000000000001</v>
      </c>
      <c r="W661">
        <v>106.346</v>
      </c>
      <c r="Y661" t="str">
        <f t="shared" si="295"/>
        <v>東京都</v>
      </c>
      <c r="Z661" t="str">
        <f t="shared" si="296"/>
        <v>東京都大田区</v>
      </c>
      <c r="AA661" s="159">
        <f t="shared" si="297"/>
        <v>1376.0940000000001</v>
      </c>
      <c r="AB661" s="159">
        <f t="shared" si="298"/>
        <v>0.3</v>
      </c>
      <c r="AC661" s="159">
        <f t="shared" si="299"/>
        <v>0</v>
      </c>
      <c r="AD661" s="159">
        <f t="shared" si="300"/>
        <v>0</v>
      </c>
      <c r="AE661" s="159">
        <f t="shared" si="301"/>
        <v>0</v>
      </c>
      <c r="AF661" s="159">
        <f t="shared" si="302"/>
        <v>0</v>
      </c>
      <c r="AG661" s="159">
        <f t="shared" si="303"/>
        <v>10.805999999999999</v>
      </c>
      <c r="AH661" s="160">
        <f t="shared" si="304"/>
        <v>1387.2</v>
      </c>
      <c r="AI661" s="135">
        <f t="shared" si="305"/>
        <v>0.99199394463667823</v>
      </c>
      <c r="AJ661" s="135">
        <f t="shared" si="306"/>
        <v>2.1626297577854669E-4</v>
      </c>
      <c r="AK661" s="135">
        <f t="shared" si="307"/>
        <v>0</v>
      </c>
      <c r="AL661" s="135">
        <f t="shared" si="308"/>
        <v>0</v>
      </c>
      <c r="AM661" s="135">
        <f t="shared" si="309"/>
        <v>0</v>
      </c>
      <c r="AN661" s="135">
        <f t="shared" si="310"/>
        <v>0</v>
      </c>
      <c r="AO661" s="135">
        <f t="shared" si="311"/>
        <v>7.7897923875432521E-3</v>
      </c>
      <c r="AP661" s="159">
        <f>IFERROR(VLOOKUP(A661,人口!$A$2:$E$1748,5,0),0)</f>
        <v>734493</v>
      </c>
      <c r="AQ661" s="159">
        <f t="shared" si="286"/>
        <v>0</v>
      </c>
      <c r="AR661" s="159">
        <f t="shared" si="287"/>
        <v>0</v>
      </c>
      <c r="AS661" s="159">
        <f t="shared" si="288"/>
        <v>0</v>
      </c>
      <c r="AT661" s="159">
        <f t="shared" si="289"/>
        <v>0</v>
      </c>
      <c r="AU661" s="159">
        <f t="shared" si="290"/>
        <v>0</v>
      </c>
      <c r="AV661" s="159">
        <f t="shared" si="291"/>
        <v>0</v>
      </c>
      <c r="AW661" s="159">
        <f t="shared" si="292"/>
        <v>1</v>
      </c>
      <c r="AX661" s="159">
        <f t="shared" si="312"/>
        <v>0</v>
      </c>
      <c r="AY661" s="159" t="str">
        <f t="shared" si="313"/>
        <v>50万～100万人未満の市町村平均</v>
      </c>
      <c r="AZ661" s="159"/>
    </row>
    <row r="662" spans="1:52" x14ac:dyDescent="0.3">
      <c r="A662" t="str">
        <f t="shared" si="293"/>
        <v>13112</v>
      </c>
      <c r="B662" s="158" t="str">
        <f t="shared" si="294"/>
        <v>013112</v>
      </c>
      <c r="C662">
        <v>13</v>
      </c>
      <c r="D662" t="s">
        <v>40</v>
      </c>
      <c r="E662">
        <v>13112</v>
      </c>
      <c r="F662" t="s">
        <v>686</v>
      </c>
      <c r="G662">
        <v>1252.355</v>
      </c>
      <c r="H662">
        <v>13.287000000000001</v>
      </c>
      <c r="I662">
        <v>1680.652</v>
      </c>
      <c r="J662">
        <v>17.686</v>
      </c>
      <c r="K662">
        <v>0</v>
      </c>
      <c r="L662">
        <v>0</v>
      </c>
      <c r="M662">
        <v>0</v>
      </c>
      <c r="N662">
        <v>0</v>
      </c>
      <c r="O662">
        <v>0</v>
      </c>
      <c r="P662">
        <v>0</v>
      </c>
      <c r="Q662">
        <v>0</v>
      </c>
      <c r="R662">
        <v>1.7010000000000001</v>
      </c>
      <c r="S662">
        <v>0</v>
      </c>
      <c r="T662">
        <v>0</v>
      </c>
      <c r="U662">
        <v>10.432</v>
      </c>
      <c r="V662">
        <v>14.092000000000001</v>
      </c>
      <c r="W662">
        <v>168.16399999999999</v>
      </c>
      <c r="Y662" t="str">
        <f t="shared" si="295"/>
        <v>東京都</v>
      </c>
      <c r="Z662" t="str">
        <f t="shared" si="296"/>
        <v>東京都世田谷区</v>
      </c>
      <c r="AA662" s="159">
        <f t="shared" si="297"/>
        <v>1680.652</v>
      </c>
      <c r="AB662" s="159">
        <f t="shared" si="298"/>
        <v>17.686</v>
      </c>
      <c r="AC662" s="159">
        <f t="shared" si="299"/>
        <v>0</v>
      </c>
      <c r="AD662" s="159">
        <f t="shared" si="300"/>
        <v>0</v>
      </c>
      <c r="AE662" s="159">
        <f t="shared" si="301"/>
        <v>0</v>
      </c>
      <c r="AF662" s="159">
        <f t="shared" si="302"/>
        <v>0</v>
      </c>
      <c r="AG662" s="159">
        <f t="shared" si="303"/>
        <v>10.432</v>
      </c>
      <c r="AH662" s="160">
        <f t="shared" si="304"/>
        <v>1708.77</v>
      </c>
      <c r="AI662" s="135">
        <f t="shared" si="305"/>
        <v>0.98354488901373505</v>
      </c>
      <c r="AJ662" s="135">
        <f t="shared" si="306"/>
        <v>1.0350134892349467E-2</v>
      </c>
      <c r="AK662" s="135">
        <f t="shared" si="307"/>
        <v>0</v>
      </c>
      <c r="AL662" s="135">
        <f t="shared" si="308"/>
        <v>0</v>
      </c>
      <c r="AM662" s="135">
        <f t="shared" si="309"/>
        <v>0</v>
      </c>
      <c r="AN662" s="135">
        <f t="shared" si="310"/>
        <v>0</v>
      </c>
      <c r="AO662" s="135">
        <f t="shared" si="311"/>
        <v>6.1049760939155071E-3</v>
      </c>
      <c r="AP662" s="159">
        <f>IFERROR(VLOOKUP(A662,人口!$A$2:$E$1748,5,0),0)</f>
        <v>917486</v>
      </c>
      <c r="AQ662" s="159">
        <f t="shared" si="286"/>
        <v>0</v>
      </c>
      <c r="AR662" s="159">
        <f t="shared" si="287"/>
        <v>0</v>
      </c>
      <c r="AS662" s="159">
        <f t="shared" si="288"/>
        <v>0</v>
      </c>
      <c r="AT662" s="159">
        <f t="shared" si="289"/>
        <v>0</v>
      </c>
      <c r="AU662" s="159">
        <f t="shared" si="290"/>
        <v>0</v>
      </c>
      <c r="AV662" s="159">
        <f t="shared" si="291"/>
        <v>0</v>
      </c>
      <c r="AW662" s="159">
        <f t="shared" si="292"/>
        <v>1</v>
      </c>
      <c r="AX662" s="159">
        <f t="shared" si="312"/>
        <v>0</v>
      </c>
      <c r="AY662" s="159" t="str">
        <f t="shared" si="313"/>
        <v>50万～100万人未満の市町村平均</v>
      </c>
      <c r="AZ662" s="159"/>
    </row>
    <row r="663" spans="1:52" x14ac:dyDescent="0.3">
      <c r="A663" t="str">
        <f t="shared" si="293"/>
        <v>13113</v>
      </c>
      <c r="B663" s="158" t="str">
        <f t="shared" si="294"/>
        <v>013113</v>
      </c>
      <c r="C663">
        <v>13</v>
      </c>
      <c r="D663" t="s">
        <v>40</v>
      </c>
      <c r="E663">
        <v>13113</v>
      </c>
      <c r="F663" t="s">
        <v>739</v>
      </c>
      <c r="G663">
        <v>331.70699999999999</v>
      </c>
      <c r="H663">
        <v>0</v>
      </c>
      <c r="I663">
        <v>444.12099999999998</v>
      </c>
      <c r="J663">
        <v>0</v>
      </c>
      <c r="K663">
        <v>0</v>
      </c>
      <c r="L663">
        <v>0</v>
      </c>
      <c r="M663">
        <v>0</v>
      </c>
      <c r="N663">
        <v>0</v>
      </c>
      <c r="O663">
        <v>0</v>
      </c>
      <c r="P663">
        <v>0</v>
      </c>
      <c r="Q663">
        <v>0</v>
      </c>
      <c r="R663">
        <v>0.53900000000000003</v>
      </c>
      <c r="S663">
        <v>0</v>
      </c>
      <c r="T663">
        <v>0</v>
      </c>
      <c r="U663">
        <v>3.3050000000000002</v>
      </c>
      <c r="V663">
        <v>3.8540000000000001</v>
      </c>
      <c r="W663">
        <v>75.543999999999997</v>
      </c>
      <c r="Y663" t="str">
        <f t="shared" si="295"/>
        <v>東京都</v>
      </c>
      <c r="Z663" t="str">
        <f t="shared" si="296"/>
        <v>東京都渋谷区</v>
      </c>
      <c r="AA663" s="159">
        <f t="shared" si="297"/>
        <v>444.12099999999998</v>
      </c>
      <c r="AB663" s="159">
        <f t="shared" si="298"/>
        <v>0</v>
      </c>
      <c r="AC663" s="159">
        <f t="shared" si="299"/>
        <v>0</v>
      </c>
      <c r="AD663" s="159">
        <f t="shared" si="300"/>
        <v>0</v>
      </c>
      <c r="AE663" s="159">
        <f t="shared" si="301"/>
        <v>0</v>
      </c>
      <c r="AF663" s="159">
        <f t="shared" si="302"/>
        <v>0</v>
      </c>
      <c r="AG663" s="159">
        <f t="shared" si="303"/>
        <v>3.3050000000000002</v>
      </c>
      <c r="AH663" s="160">
        <f t="shared" si="304"/>
        <v>447.42599999999999</v>
      </c>
      <c r="AI663" s="135">
        <f t="shared" si="305"/>
        <v>0.99261330365244749</v>
      </c>
      <c r="AJ663" s="135">
        <f t="shared" si="306"/>
        <v>0</v>
      </c>
      <c r="AK663" s="135">
        <f t="shared" si="307"/>
        <v>0</v>
      </c>
      <c r="AL663" s="135">
        <f t="shared" si="308"/>
        <v>0</v>
      </c>
      <c r="AM663" s="135">
        <f t="shared" si="309"/>
        <v>0</v>
      </c>
      <c r="AN663" s="135">
        <f t="shared" si="310"/>
        <v>0</v>
      </c>
      <c r="AO663" s="135">
        <f t="shared" si="311"/>
        <v>7.386696347552445E-3</v>
      </c>
      <c r="AP663" s="159">
        <f>IFERROR(VLOOKUP(A663,人口!$A$2:$E$1748,5,0),0)</f>
        <v>229671</v>
      </c>
      <c r="AQ663" s="159">
        <f t="shared" si="286"/>
        <v>0</v>
      </c>
      <c r="AR663" s="159">
        <f t="shared" si="287"/>
        <v>0</v>
      </c>
      <c r="AS663" s="159">
        <f t="shared" si="288"/>
        <v>0</v>
      </c>
      <c r="AT663" s="159">
        <f t="shared" si="289"/>
        <v>0</v>
      </c>
      <c r="AU663" s="159">
        <f t="shared" si="290"/>
        <v>0</v>
      </c>
      <c r="AV663" s="159">
        <f t="shared" si="291"/>
        <v>1</v>
      </c>
      <c r="AW663" s="159">
        <f t="shared" si="292"/>
        <v>0</v>
      </c>
      <c r="AX663" s="159">
        <f t="shared" si="312"/>
        <v>0</v>
      </c>
      <c r="AY663" s="159" t="str">
        <f t="shared" si="313"/>
        <v>20万～50万人未満の市町村平均</v>
      </c>
      <c r="AZ663" s="159"/>
    </row>
    <row r="664" spans="1:52" x14ac:dyDescent="0.3">
      <c r="A664" t="str">
        <f t="shared" si="293"/>
        <v>13114</v>
      </c>
      <c r="B664" s="158" t="str">
        <f t="shared" si="294"/>
        <v>013114</v>
      </c>
      <c r="C664">
        <v>13</v>
      </c>
      <c r="D664" t="s">
        <v>40</v>
      </c>
      <c r="E664">
        <v>13114</v>
      </c>
      <c r="F664" t="s">
        <v>793</v>
      </c>
      <c r="G664">
        <v>403.05599999999998</v>
      </c>
      <c r="H664">
        <v>0.315</v>
      </c>
      <c r="I664">
        <v>537.93200000000002</v>
      </c>
      <c r="J664">
        <v>0.41699999999999998</v>
      </c>
      <c r="K664">
        <v>0</v>
      </c>
      <c r="L664">
        <v>0</v>
      </c>
      <c r="M664">
        <v>0</v>
      </c>
      <c r="N664">
        <v>0</v>
      </c>
      <c r="O664">
        <v>0</v>
      </c>
      <c r="P664">
        <v>0</v>
      </c>
      <c r="Q664">
        <v>0</v>
      </c>
      <c r="R664">
        <v>0.65500000000000003</v>
      </c>
      <c r="S664">
        <v>0</v>
      </c>
      <c r="T664">
        <v>0</v>
      </c>
      <c r="U664">
        <v>4.0140000000000002</v>
      </c>
      <c r="V664">
        <v>4.79</v>
      </c>
      <c r="W664">
        <v>78.64</v>
      </c>
      <c r="Y664" t="str">
        <f t="shared" si="295"/>
        <v>東京都</v>
      </c>
      <c r="Z664" t="str">
        <f t="shared" si="296"/>
        <v>東京都中野区</v>
      </c>
      <c r="AA664" s="159">
        <f t="shared" si="297"/>
        <v>537.93200000000002</v>
      </c>
      <c r="AB664" s="159">
        <f t="shared" si="298"/>
        <v>0.41699999999999998</v>
      </c>
      <c r="AC664" s="159">
        <f t="shared" si="299"/>
        <v>0</v>
      </c>
      <c r="AD664" s="159">
        <f t="shared" si="300"/>
        <v>0</v>
      </c>
      <c r="AE664" s="159">
        <f t="shared" si="301"/>
        <v>0</v>
      </c>
      <c r="AF664" s="159">
        <f t="shared" si="302"/>
        <v>0</v>
      </c>
      <c r="AG664" s="159">
        <f t="shared" si="303"/>
        <v>4.0140000000000002</v>
      </c>
      <c r="AH664" s="160">
        <f t="shared" si="304"/>
        <v>542.36300000000006</v>
      </c>
      <c r="AI664" s="135">
        <f t="shared" si="305"/>
        <v>0.99183019490636337</v>
      </c>
      <c r="AJ664" s="135">
        <f t="shared" si="306"/>
        <v>7.6885775762727164E-4</v>
      </c>
      <c r="AK664" s="135">
        <f t="shared" si="307"/>
        <v>0</v>
      </c>
      <c r="AL664" s="135">
        <f t="shared" si="308"/>
        <v>0</v>
      </c>
      <c r="AM664" s="135">
        <f t="shared" si="309"/>
        <v>0</v>
      </c>
      <c r="AN664" s="135">
        <f t="shared" si="310"/>
        <v>0</v>
      </c>
      <c r="AO664" s="135">
        <f t="shared" si="311"/>
        <v>7.4009473360092774E-3</v>
      </c>
      <c r="AP664" s="159">
        <f>IFERROR(VLOOKUP(A664,人口!$A$2:$E$1748,5,0),0)</f>
        <v>335234</v>
      </c>
      <c r="AQ664" s="159">
        <f t="shared" si="286"/>
        <v>0</v>
      </c>
      <c r="AR664" s="159">
        <f t="shared" si="287"/>
        <v>0</v>
      </c>
      <c r="AS664" s="159">
        <f t="shared" si="288"/>
        <v>0</v>
      </c>
      <c r="AT664" s="159">
        <f t="shared" si="289"/>
        <v>0</v>
      </c>
      <c r="AU664" s="159">
        <f t="shared" si="290"/>
        <v>0</v>
      </c>
      <c r="AV664" s="159">
        <f t="shared" si="291"/>
        <v>1</v>
      </c>
      <c r="AW664" s="159">
        <f t="shared" si="292"/>
        <v>0</v>
      </c>
      <c r="AX664" s="159">
        <f t="shared" si="312"/>
        <v>0</v>
      </c>
      <c r="AY664" s="159" t="str">
        <f t="shared" si="313"/>
        <v>20万～50万人未満の市町村平均</v>
      </c>
      <c r="AZ664" s="159"/>
    </row>
    <row r="665" spans="1:52" x14ac:dyDescent="0.3">
      <c r="A665" t="str">
        <f t="shared" si="293"/>
        <v>13115</v>
      </c>
      <c r="B665" s="158" t="str">
        <f t="shared" si="294"/>
        <v>013115</v>
      </c>
      <c r="C665">
        <v>13</v>
      </c>
      <c r="D665" t="s">
        <v>40</v>
      </c>
      <c r="E665">
        <v>13115</v>
      </c>
      <c r="F665" t="s">
        <v>844</v>
      </c>
      <c r="G665">
        <v>801.26400000000001</v>
      </c>
      <c r="H665">
        <v>7.2880000000000003</v>
      </c>
      <c r="I665">
        <v>1074.6479999999999</v>
      </c>
      <c r="J665">
        <v>9.6850000000000005</v>
      </c>
      <c r="K665">
        <v>0</v>
      </c>
      <c r="L665">
        <v>0</v>
      </c>
      <c r="M665">
        <v>0</v>
      </c>
      <c r="N665">
        <v>0</v>
      </c>
      <c r="O665">
        <v>0</v>
      </c>
      <c r="P665">
        <v>0</v>
      </c>
      <c r="Q665">
        <v>0</v>
      </c>
      <c r="R665">
        <v>1.0980000000000001</v>
      </c>
      <c r="S665">
        <v>0</v>
      </c>
      <c r="T665">
        <v>0</v>
      </c>
      <c r="U665">
        <v>6.73</v>
      </c>
      <c r="V665">
        <v>9.2189999999999994</v>
      </c>
      <c r="W665">
        <v>115.884</v>
      </c>
      <c r="Y665" t="str">
        <f t="shared" si="295"/>
        <v>東京都</v>
      </c>
      <c r="Z665" t="str">
        <f t="shared" si="296"/>
        <v>東京都杉並区</v>
      </c>
      <c r="AA665" s="159">
        <f t="shared" si="297"/>
        <v>1074.6479999999999</v>
      </c>
      <c r="AB665" s="159">
        <f t="shared" si="298"/>
        <v>9.6850000000000005</v>
      </c>
      <c r="AC665" s="159">
        <f t="shared" si="299"/>
        <v>0</v>
      </c>
      <c r="AD665" s="159">
        <f t="shared" si="300"/>
        <v>0</v>
      </c>
      <c r="AE665" s="159">
        <f t="shared" si="301"/>
        <v>0</v>
      </c>
      <c r="AF665" s="159">
        <f t="shared" si="302"/>
        <v>0</v>
      </c>
      <c r="AG665" s="159">
        <f t="shared" si="303"/>
        <v>6.73</v>
      </c>
      <c r="AH665" s="160">
        <f t="shared" si="304"/>
        <v>1091.0629999999999</v>
      </c>
      <c r="AI665" s="135">
        <f t="shared" si="305"/>
        <v>0.98495503925987782</v>
      </c>
      <c r="AJ665" s="135">
        <f t="shared" si="306"/>
        <v>8.8766643172759063E-3</v>
      </c>
      <c r="AK665" s="135">
        <f t="shared" si="307"/>
        <v>0</v>
      </c>
      <c r="AL665" s="135">
        <f t="shared" si="308"/>
        <v>0</v>
      </c>
      <c r="AM665" s="135">
        <f t="shared" si="309"/>
        <v>0</v>
      </c>
      <c r="AN665" s="135">
        <f t="shared" si="310"/>
        <v>0</v>
      </c>
      <c r="AO665" s="135">
        <f t="shared" si="311"/>
        <v>6.1682964228463449E-3</v>
      </c>
      <c r="AP665" s="159">
        <f>IFERROR(VLOOKUP(A665,人口!$A$2:$E$1748,5,0),0)</f>
        <v>574118</v>
      </c>
      <c r="AQ665" s="159">
        <f t="shared" si="286"/>
        <v>0</v>
      </c>
      <c r="AR665" s="159">
        <f t="shared" si="287"/>
        <v>0</v>
      </c>
      <c r="AS665" s="159">
        <f t="shared" si="288"/>
        <v>0</v>
      </c>
      <c r="AT665" s="159">
        <f t="shared" si="289"/>
        <v>0</v>
      </c>
      <c r="AU665" s="159">
        <f t="shared" si="290"/>
        <v>0</v>
      </c>
      <c r="AV665" s="159">
        <f t="shared" si="291"/>
        <v>0</v>
      </c>
      <c r="AW665" s="159">
        <f t="shared" si="292"/>
        <v>1</v>
      </c>
      <c r="AX665" s="159">
        <f t="shared" si="312"/>
        <v>0</v>
      </c>
      <c r="AY665" s="159" t="str">
        <f t="shared" si="313"/>
        <v>50万～100万人未満の市町村平均</v>
      </c>
      <c r="AZ665" s="159"/>
    </row>
    <row r="666" spans="1:52" x14ac:dyDescent="0.3">
      <c r="A666" t="str">
        <f t="shared" si="293"/>
        <v>13116</v>
      </c>
      <c r="B666" s="158" t="str">
        <f t="shared" si="294"/>
        <v>013116</v>
      </c>
      <c r="C666">
        <v>13</v>
      </c>
      <c r="D666" t="s">
        <v>40</v>
      </c>
      <c r="E666">
        <v>13116</v>
      </c>
      <c r="F666" t="s">
        <v>896</v>
      </c>
      <c r="G666">
        <v>332.05</v>
      </c>
      <c r="H666">
        <v>0</v>
      </c>
      <c r="I666">
        <v>442.28800000000001</v>
      </c>
      <c r="J666">
        <v>0</v>
      </c>
      <c r="K666">
        <v>0</v>
      </c>
      <c r="L666">
        <v>0</v>
      </c>
      <c r="M666">
        <v>0</v>
      </c>
      <c r="N666">
        <v>0</v>
      </c>
      <c r="O666">
        <v>0</v>
      </c>
      <c r="P666">
        <v>0</v>
      </c>
      <c r="Q666">
        <v>0</v>
      </c>
      <c r="R666">
        <v>0.33300000000000002</v>
      </c>
      <c r="S666">
        <v>0</v>
      </c>
      <c r="T666">
        <v>0</v>
      </c>
      <c r="U666">
        <v>2.0419999999999998</v>
      </c>
      <c r="V666">
        <v>3.875</v>
      </c>
      <c r="W666">
        <v>70.263000000000005</v>
      </c>
      <c r="Y666" t="str">
        <f t="shared" si="295"/>
        <v>東京都</v>
      </c>
      <c r="Z666" t="str">
        <f t="shared" si="296"/>
        <v>東京都豊島区</v>
      </c>
      <c r="AA666" s="159">
        <f t="shared" si="297"/>
        <v>442.28800000000001</v>
      </c>
      <c r="AB666" s="159">
        <f t="shared" si="298"/>
        <v>0</v>
      </c>
      <c r="AC666" s="159">
        <f t="shared" si="299"/>
        <v>0</v>
      </c>
      <c r="AD666" s="159">
        <f t="shared" si="300"/>
        <v>0</v>
      </c>
      <c r="AE666" s="159">
        <f t="shared" si="301"/>
        <v>0</v>
      </c>
      <c r="AF666" s="159">
        <f t="shared" si="302"/>
        <v>0</v>
      </c>
      <c r="AG666" s="159">
        <f t="shared" si="303"/>
        <v>2.0419999999999998</v>
      </c>
      <c r="AH666" s="160">
        <f t="shared" si="304"/>
        <v>444.33</v>
      </c>
      <c r="AI666" s="135">
        <f t="shared" si="305"/>
        <v>0.99540431661152751</v>
      </c>
      <c r="AJ666" s="135">
        <f t="shared" si="306"/>
        <v>0</v>
      </c>
      <c r="AK666" s="135">
        <f t="shared" si="307"/>
        <v>0</v>
      </c>
      <c r="AL666" s="135">
        <f t="shared" si="308"/>
        <v>0</v>
      </c>
      <c r="AM666" s="135">
        <f t="shared" si="309"/>
        <v>0</v>
      </c>
      <c r="AN666" s="135">
        <f t="shared" si="310"/>
        <v>0</v>
      </c>
      <c r="AO666" s="135">
        <f t="shared" si="311"/>
        <v>4.5956833884725316E-3</v>
      </c>
      <c r="AP666" s="159">
        <f>IFERROR(VLOOKUP(A666,人口!$A$2:$E$1748,5,0),0)</f>
        <v>290246</v>
      </c>
      <c r="AQ666" s="159">
        <f t="shared" si="286"/>
        <v>0</v>
      </c>
      <c r="AR666" s="159">
        <f t="shared" si="287"/>
        <v>0</v>
      </c>
      <c r="AS666" s="159">
        <f t="shared" si="288"/>
        <v>0</v>
      </c>
      <c r="AT666" s="159">
        <f t="shared" si="289"/>
        <v>0</v>
      </c>
      <c r="AU666" s="159">
        <f t="shared" si="290"/>
        <v>0</v>
      </c>
      <c r="AV666" s="159">
        <f t="shared" si="291"/>
        <v>1</v>
      </c>
      <c r="AW666" s="159">
        <f t="shared" si="292"/>
        <v>0</v>
      </c>
      <c r="AX666" s="159">
        <f t="shared" si="312"/>
        <v>0</v>
      </c>
      <c r="AY666" s="159" t="str">
        <f t="shared" si="313"/>
        <v>20万～50万人未満の市町村平均</v>
      </c>
      <c r="AZ666" s="159"/>
    </row>
    <row r="667" spans="1:52" x14ac:dyDescent="0.3">
      <c r="A667" t="str">
        <f t="shared" si="293"/>
        <v>13117</v>
      </c>
      <c r="B667" s="158" t="str">
        <f t="shared" si="294"/>
        <v>013117</v>
      </c>
      <c r="C667">
        <v>13</v>
      </c>
      <c r="D667" t="s">
        <v>40</v>
      </c>
      <c r="E667">
        <v>13117</v>
      </c>
      <c r="F667" t="s">
        <v>949</v>
      </c>
      <c r="G667">
        <v>405.26100000000002</v>
      </c>
      <c r="H667">
        <v>0</v>
      </c>
      <c r="I667">
        <v>541.87599999999998</v>
      </c>
      <c r="J667">
        <v>0</v>
      </c>
      <c r="K667">
        <v>0</v>
      </c>
      <c r="L667">
        <v>0</v>
      </c>
      <c r="M667">
        <v>0</v>
      </c>
      <c r="N667">
        <v>0</v>
      </c>
      <c r="O667">
        <v>0</v>
      </c>
      <c r="P667">
        <v>0</v>
      </c>
      <c r="Q667">
        <v>0</v>
      </c>
      <c r="R667">
        <v>0.59399999999999997</v>
      </c>
      <c r="S667">
        <v>0</v>
      </c>
      <c r="T667">
        <v>0</v>
      </c>
      <c r="U667">
        <v>3.64</v>
      </c>
      <c r="V667">
        <v>4.6539999999999999</v>
      </c>
      <c r="W667">
        <v>67.748999999999995</v>
      </c>
      <c r="Y667" t="str">
        <f t="shared" si="295"/>
        <v>東京都</v>
      </c>
      <c r="Z667" t="str">
        <f t="shared" si="296"/>
        <v>東京都北区</v>
      </c>
      <c r="AA667" s="159">
        <f t="shared" si="297"/>
        <v>541.87599999999998</v>
      </c>
      <c r="AB667" s="159">
        <f t="shared" si="298"/>
        <v>0</v>
      </c>
      <c r="AC667" s="159">
        <f t="shared" si="299"/>
        <v>0</v>
      </c>
      <c r="AD667" s="159">
        <f t="shared" si="300"/>
        <v>0</v>
      </c>
      <c r="AE667" s="159">
        <f t="shared" si="301"/>
        <v>0</v>
      </c>
      <c r="AF667" s="159">
        <f t="shared" si="302"/>
        <v>0</v>
      </c>
      <c r="AG667" s="159">
        <f t="shared" si="303"/>
        <v>3.64</v>
      </c>
      <c r="AH667" s="160">
        <f t="shared" si="304"/>
        <v>545.51599999999996</v>
      </c>
      <c r="AI667" s="135">
        <f t="shared" si="305"/>
        <v>0.99332741844418859</v>
      </c>
      <c r="AJ667" s="135">
        <f t="shared" si="306"/>
        <v>0</v>
      </c>
      <c r="AK667" s="135">
        <f t="shared" si="307"/>
        <v>0</v>
      </c>
      <c r="AL667" s="135">
        <f t="shared" si="308"/>
        <v>0</v>
      </c>
      <c r="AM667" s="135">
        <f t="shared" si="309"/>
        <v>0</v>
      </c>
      <c r="AN667" s="135">
        <f t="shared" si="310"/>
        <v>0</v>
      </c>
      <c r="AO667" s="135">
        <f t="shared" si="311"/>
        <v>6.672581555811379E-3</v>
      </c>
      <c r="AP667" s="159">
        <f>IFERROR(VLOOKUP(A667,人口!$A$2:$E$1748,5,0),0)</f>
        <v>353908</v>
      </c>
      <c r="AQ667" s="159">
        <f t="shared" si="286"/>
        <v>0</v>
      </c>
      <c r="AR667" s="159">
        <f t="shared" si="287"/>
        <v>0</v>
      </c>
      <c r="AS667" s="159">
        <f t="shared" si="288"/>
        <v>0</v>
      </c>
      <c r="AT667" s="159">
        <f t="shared" si="289"/>
        <v>0</v>
      </c>
      <c r="AU667" s="159">
        <f t="shared" si="290"/>
        <v>0</v>
      </c>
      <c r="AV667" s="159">
        <f t="shared" si="291"/>
        <v>1</v>
      </c>
      <c r="AW667" s="159">
        <f t="shared" si="292"/>
        <v>0</v>
      </c>
      <c r="AX667" s="159">
        <f t="shared" si="312"/>
        <v>0</v>
      </c>
      <c r="AY667" s="159" t="str">
        <f t="shared" si="313"/>
        <v>20万～50万人未満の市町村平均</v>
      </c>
      <c r="AZ667" s="159"/>
    </row>
    <row r="668" spans="1:52" x14ac:dyDescent="0.3">
      <c r="A668" t="str">
        <f t="shared" si="293"/>
        <v>13118</v>
      </c>
      <c r="B668" s="158" t="str">
        <f t="shared" si="294"/>
        <v>013118</v>
      </c>
      <c r="C668">
        <v>13</v>
      </c>
      <c r="D668" t="s">
        <v>40</v>
      </c>
      <c r="E668">
        <v>13118</v>
      </c>
      <c r="F668" t="s">
        <v>995</v>
      </c>
      <c r="G668">
        <v>222.03200000000001</v>
      </c>
      <c r="H668">
        <v>0</v>
      </c>
      <c r="I668">
        <v>296.81700000000001</v>
      </c>
      <c r="J668">
        <v>0</v>
      </c>
      <c r="K668">
        <v>0</v>
      </c>
      <c r="L668">
        <v>0</v>
      </c>
      <c r="M668">
        <v>0</v>
      </c>
      <c r="N668">
        <v>0</v>
      </c>
      <c r="O668">
        <v>0</v>
      </c>
      <c r="P668">
        <v>0</v>
      </c>
      <c r="Q668">
        <v>0</v>
      </c>
      <c r="R668">
        <v>0.36699999999999999</v>
      </c>
      <c r="S668">
        <v>0</v>
      </c>
      <c r="T668">
        <v>0</v>
      </c>
      <c r="U668">
        <v>2.2490000000000001</v>
      </c>
      <c r="V668">
        <v>2.722</v>
      </c>
      <c r="W668">
        <v>41.23</v>
      </c>
      <c r="Y668" t="str">
        <f t="shared" si="295"/>
        <v>東京都</v>
      </c>
      <c r="Z668" t="str">
        <f t="shared" si="296"/>
        <v>東京都荒川区</v>
      </c>
      <c r="AA668" s="159">
        <f t="shared" si="297"/>
        <v>296.81700000000001</v>
      </c>
      <c r="AB668" s="159">
        <f t="shared" si="298"/>
        <v>0</v>
      </c>
      <c r="AC668" s="159">
        <f t="shared" si="299"/>
        <v>0</v>
      </c>
      <c r="AD668" s="159">
        <f t="shared" si="300"/>
        <v>0</v>
      </c>
      <c r="AE668" s="159">
        <f t="shared" si="301"/>
        <v>0</v>
      </c>
      <c r="AF668" s="159">
        <f t="shared" si="302"/>
        <v>0</v>
      </c>
      <c r="AG668" s="159">
        <f t="shared" si="303"/>
        <v>2.2490000000000001</v>
      </c>
      <c r="AH668" s="160">
        <f t="shared" si="304"/>
        <v>299.06600000000003</v>
      </c>
      <c r="AI668" s="135">
        <f t="shared" si="305"/>
        <v>0.99247992082015335</v>
      </c>
      <c r="AJ668" s="135">
        <f t="shared" si="306"/>
        <v>0</v>
      </c>
      <c r="AK668" s="135">
        <f t="shared" si="307"/>
        <v>0</v>
      </c>
      <c r="AL668" s="135">
        <f t="shared" si="308"/>
        <v>0</v>
      </c>
      <c r="AM668" s="135">
        <f t="shared" si="309"/>
        <v>0</v>
      </c>
      <c r="AN668" s="135">
        <f t="shared" si="310"/>
        <v>0</v>
      </c>
      <c r="AO668" s="135">
        <f t="shared" si="311"/>
        <v>7.5200791798465888E-3</v>
      </c>
      <c r="AP668" s="159">
        <f>IFERROR(VLOOKUP(A668,人口!$A$2:$E$1748,5,0),0)</f>
        <v>217146</v>
      </c>
      <c r="AQ668" s="159">
        <f t="shared" si="286"/>
        <v>0</v>
      </c>
      <c r="AR668" s="159">
        <f t="shared" si="287"/>
        <v>0</v>
      </c>
      <c r="AS668" s="159">
        <f t="shared" si="288"/>
        <v>0</v>
      </c>
      <c r="AT668" s="159">
        <f t="shared" si="289"/>
        <v>0</v>
      </c>
      <c r="AU668" s="159">
        <f t="shared" si="290"/>
        <v>0</v>
      </c>
      <c r="AV668" s="159">
        <f t="shared" si="291"/>
        <v>1</v>
      </c>
      <c r="AW668" s="159">
        <f t="shared" si="292"/>
        <v>0</v>
      </c>
      <c r="AX668" s="159">
        <f t="shared" si="312"/>
        <v>0</v>
      </c>
      <c r="AY668" s="159" t="str">
        <f t="shared" si="313"/>
        <v>20万～50万人未満の市町村平均</v>
      </c>
      <c r="AZ668" s="159"/>
    </row>
    <row r="669" spans="1:52" x14ac:dyDescent="0.3">
      <c r="A669" t="str">
        <f t="shared" si="293"/>
        <v>13119</v>
      </c>
      <c r="B669" s="158" t="str">
        <f t="shared" si="294"/>
        <v>013119</v>
      </c>
      <c r="C669">
        <v>13</v>
      </c>
      <c r="D669" t="s">
        <v>40</v>
      </c>
      <c r="E669">
        <v>13119</v>
      </c>
      <c r="F669" t="s">
        <v>1041</v>
      </c>
      <c r="G669">
        <v>656.48800000000006</v>
      </c>
      <c r="H669">
        <v>2.032</v>
      </c>
      <c r="I669">
        <v>874.69200000000001</v>
      </c>
      <c r="J669">
        <v>2.6850000000000001</v>
      </c>
      <c r="K669">
        <v>0</v>
      </c>
      <c r="L669">
        <v>0</v>
      </c>
      <c r="M669">
        <v>0</v>
      </c>
      <c r="N669">
        <v>0</v>
      </c>
      <c r="O669">
        <v>0</v>
      </c>
      <c r="P669">
        <v>0</v>
      </c>
      <c r="Q669">
        <v>0</v>
      </c>
      <c r="R669">
        <v>1.3280000000000001</v>
      </c>
      <c r="S669">
        <v>0</v>
      </c>
      <c r="T669">
        <v>0</v>
      </c>
      <c r="U669">
        <v>8.1460000000000008</v>
      </c>
      <c r="V669">
        <v>7.6989999999999998</v>
      </c>
      <c r="W669">
        <v>97.701999999999998</v>
      </c>
      <c r="Y669" t="str">
        <f t="shared" si="295"/>
        <v>東京都</v>
      </c>
      <c r="Z669" t="str">
        <f t="shared" si="296"/>
        <v>東京都板橋区</v>
      </c>
      <c r="AA669" s="159">
        <f t="shared" si="297"/>
        <v>874.69200000000001</v>
      </c>
      <c r="AB669" s="159">
        <f t="shared" si="298"/>
        <v>2.6850000000000001</v>
      </c>
      <c r="AC669" s="159">
        <f t="shared" si="299"/>
        <v>0</v>
      </c>
      <c r="AD669" s="159">
        <f t="shared" si="300"/>
        <v>0</v>
      </c>
      <c r="AE669" s="159">
        <f t="shared" si="301"/>
        <v>0</v>
      </c>
      <c r="AF669" s="159">
        <f t="shared" si="302"/>
        <v>0</v>
      </c>
      <c r="AG669" s="159">
        <f t="shared" si="303"/>
        <v>8.1460000000000008</v>
      </c>
      <c r="AH669" s="160">
        <f t="shared" si="304"/>
        <v>885.52299999999991</v>
      </c>
      <c r="AI669" s="135">
        <f t="shared" si="305"/>
        <v>0.98776881007043305</v>
      </c>
      <c r="AJ669" s="135">
        <f t="shared" si="306"/>
        <v>3.0321064500865593E-3</v>
      </c>
      <c r="AK669" s="135">
        <f t="shared" si="307"/>
        <v>0</v>
      </c>
      <c r="AL669" s="135">
        <f t="shared" si="308"/>
        <v>0</v>
      </c>
      <c r="AM669" s="135">
        <f t="shared" si="309"/>
        <v>0</v>
      </c>
      <c r="AN669" s="135">
        <f t="shared" si="310"/>
        <v>0</v>
      </c>
      <c r="AO669" s="135">
        <f t="shared" si="311"/>
        <v>9.1990834794804903E-3</v>
      </c>
      <c r="AP669" s="159">
        <f>IFERROR(VLOOKUP(A669,人口!$A$2:$E$1748,5,0),0)</f>
        <v>571357</v>
      </c>
      <c r="AQ669" s="159">
        <f t="shared" si="286"/>
        <v>0</v>
      </c>
      <c r="AR669" s="159">
        <f t="shared" si="287"/>
        <v>0</v>
      </c>
      <c r="AS669" s="159">
        <f t="shared" si="288"/>
        <v>0</v>
      </c>
      <c r="AT669" s="159">
        <f t="shared" si="289"/>
        <v>0</v>
      </c>
      <c r="AU669" s="159">
        <f t="shared" si="290"/>
        <v>0</v>
      </c>
      <c r="AV669" s="159">
        <f t="shared" si="291"/>
        <v>0</v>
      </c>
      <c r="AW669" s="159">
        <f t="shared" si="292"/>
        <v>1</v>
      </c>
      <c r="AX669" s="159">
        <f t="shared" si="312"/>
        <v>0</v>
      </c>
      <c r="AY669" s="159" t="str">
        <f t="shared" si="313"/>
        <v>50万～100万人未満の市町村平均</v>
      </c>
      <c r="AZ669" s="159"/>
    </row>
    <row r="670" spans="1:52" x14ac:dyDescent="0.3">
      <c r="A670" t="str">
        <f t="shared" si="293"/>
        <v>13120</v>
      </c>
      <c r="B670" s="158" t="str">
        <f t="shared" si="294"/>
        <v>013120</v>
      </c>
      <c r="C670">
        <v>13</v>
      </c>
      <c r="D670" t="s">
        <v>40</v>
      </c>
      <c r="E670">
        <v>13120</v>
      </c>
      <c r="F670" t="s">
        <v>1086</v>
      </c>
      <c r="G670">
        <v>998.476</v>
      </c>
      <c r="H670">
        <v>26.08</v>
      </c>
      <c r="I670">
        <v>1336.115</v>
      </c>
      <c r="J670">
        <v>34.552999999999997</v>
      </c>
      <c r="K670">
        <v>0</v>
      </c>
      <c r="L670">
        <v>0</v>
      </c>
      <c r="M670">
        <v>0</v>
      </c>
      <c r="N670">
        <v>0</v>
      </c>
      <c r="O670">
        <v>0</v>
      </c>
      <c r="P670">
        <v>0</v>
      </c>
      <c r="Q670">
        <v>0</v>
      </c>
      <c r="R670">
        <v>1.5409999999999999</v>
      </c>
      <c r="S670">
        <v>0</v>
      </c>
      <c r="T670">
        <v>0</v>
      </c>
      <c r="U670">
        <v>9.4499999999999993</v>
      </c>
      <c r="V670">
        <v>11.397</v>
      </c>
      <c r="W670">
        <v>144.67699999999999</v>
      </c>
      <c r="Y670" t="str">
        <f t="shared" si="295"/>
        <v>東京都</v>
      </c>
      <c r="Z670" t="str">
        <f t="shared" si="296"/>
        <v>東京都練馬区</v>
      </c>
      <c r="AA670" s="159">
        <f t="shared" si="297"/>
        <v>1336.115</v>
      </c>
      <c r="AB670" s="159">
        <f t="shared" si="298"/>
        <v>34.552999999999997</v>
      </c>
      <c r="AC670" s="159">
        <f t="shared" si="299"/>
        <v>0</v>
      </c>
      <c r="AD670" s="159">
        <f t="shared" si="300"/>
        <v>0</v>
      </c>
      <c r="AE670" s="159">
        <f t="shared" si="301"/>
        <v>0</v>
      </c>
      <c r="AF670" s="159">
        <f t="shared" si="302"/>
        <v>0</v>
      </c>
      <c r="AG670" s="159">
        <f t="shared" si="303"/>
        <v>9.4499999999999993</v>
      </c>
      <c r="AH670" s="160">
        <f t="shared" si="304"/>
        <v>1380.1180000000002</v>
      </c>
      <c r="AI670" s="135">
        <f t="shared" si="305"/>
        <v>0.96811649438671177</v>
      </c>
      <c r="AJ670" s="135">
        <f t="shared" si="306"/>
        <v>2.5036265015020449E-2</v>
      </c>
      <c r="AK670" s="135">
        <f t="shared" si="307"/>
        <v>0</v>
      </c>
      <c r="AL670" s="135">
        <f t="shared" si="308"/>
        <v>0</v>
      </c>
      <c r="AM670" s="135">
        <f t="shared" si="309"/>
        <v>0</v>
      </c>
      <c r="AN670" s="135">
        <f t="shared" si="310"/>
        <v>0</v>
      </c>
      <c r="AO670" s="135">
        <f t="shared" si="311"/>
        <v>6.8472405982676829E-3</v>
      </c>
      <c r="AP670" s="159">
        <f>IFERROR(VLOOKUP(A670,人口!$A$2:$E$1748,5,0),0)</f>
        <v>739435</v>
      </c>
      <c r="AQ670" s="159">
        <f t="shared" si="286"/>
        <v>0</v>
      </c>
      <c r="AR670" s="159">
        <f t="shared" si="287"/>
        <v>0</v>
      </c>
      <c r="AS670" s="159">
        <f t="shared" si="288"/>
        <v>0</v>
      </c>
      <c r="AT670" s="159">
        <f t="shared" si="289"/>
        <v>0</v>
      </c>
      <c r="AU670" s="159">
        <f t="shared" si="290"/>
        <v>0</v>
      </c>
      <c r="AV670" s="159">
        <f t="shared" si="291"/>
        <v>0</v>
      </c>
      <c r="AW670" s="159">
        <f t="shared" si="292"/>
        <v>1</v>
      </c>
      <c r="AX670" s="159">
        <f t="shared" si="312"/>
        <v>0</v>
      </c>
      <c r="AY670" s="159" t="str">
        <f t="shared" si="313"/>
        <v>50万～100万人未満の市町村平均</v>
      </c>
      <c r="AZ670" s="159"/>
    </row>
    <row r="671" spans="1:52" x14ac:dyDescent="0.3">
      <c r="A671" t="str">
        <f t="shared" si="293"/>
        <v>13121</v>
      </c>
      <c r="B671" s="158" t="str">
        <f t="shared" si="294"/>
        <v>013121</v>
      </c>
      <c r="C671">
        <v>13</v>
      </c>
      <c r="D671" t="s">
        <v>40</v>
      </c>
      <c r="E671">
        <v>13121</v>
      </c>
      <c r="F671" t="s">
        <v>1126</v>
      </c>
      <c r="G671">
        <v>909.29499999999996</v>
      </c>
      <c r="H671">
        <v>4.1000000000000002E-2</v>
      </c>
      <c r="I671">
        <v>1218.5260000000001</v>
      </c>
      <c r="J671">
        <v>5.3999999999999999E-2</v>
      </c>
      <c r="K671">
        <v>0</v>
      </c>
      <c r="L671">
        <v>0</v>
      </c>
      <c r="M671">
        <v>0</v>
      </c>
      <c r="N671">
        <v>0</v>
      </c>
      <c r="O671">
        <v>0</v>
      </c>
      <c r="P671">
        <v>0</v>
      </c>
      <c r="Q671">
        <v>0</v>
      </c>
      <c r="R671">
        <v>1.99</v>
      </c>
      <c r="S671">
        <v>0</v>
      </c>
      <c r="T671">
        <v>0</v>
      </c>
      <c r="U671">
        <v>12.201000000000001</v>
      </c>
      <c r="V671">
        <v>11.05</v>
      </c>
      <c r="W671">
        <v>120.95</v>
      </c>
      <c r="Y671" t="str">
        <f t="shared" si="295"/>
        <v>東京都</v>
      </c>
      <c r="Z671" t="str">
        <f t="shared" si="296"/>
        <v>東京都足立区</v>
      </c>
      <c r="AA671" s="159">
        <f t="shared" si="297"/>
        <v>1218.5260000000001</v>
      </c>
      <c r="AB671" s="159">
        <f t="shared" si="298"/>
        <v>5.3999999999999999E-2</v>
      </c>
      <c r="AC671" s="159">
        <f t="shared" si="299"/>
        <v>0</v>
      </c>
      <c r="AD671" s="159">
        <f t="shared" si="300"/>
        <v>0</v>
      </c>
      <c r="AE671" s="159">
        <f t="shared" si="301"/>
        <v>0</v>
      </c>
      <c r="AF671" s="159">
        <f t="shared" si="302"/>
        <v>0</v>
      </c>
      <c r="AG671" s="159">
        <f t="shared" si="303"/>
        <v>12.201000000000001</v>
      </c>
      <c r="AH671" s="160">
        <f t="shared" si="304"/>
        <v>1230.7810000000002</v>
      </c>
      <c r="AI671" s="135">
        <f t="shared" si="305"/>
        <v>0.99004290771469494</v>
      </c>
      <c r="AJ671" s="135">
        <f t="shared" si="306"/>
        <v>4.387458044932445E-5</v>
      </c>
      <c r="AK671" s="135">
        <f t="shared" si="307"/>
        <v>0</v>
      </c>
      <c r="AL671" s="135">
        <f t="shared" si="308"/>
        <v>0</v>
      </c>
      <c r="AM671" s="135">
        <f t="shared" si="309"/>
        <v>0</v>
      </c>
      <c r="AN671" s="135">
        <f t="shared" si="310"/>
        <v>0</v>
      </c>
      <c r="AO671" s="135">
        <f t="shared" si="311"/>
        <v>9.9132177048556966E-3</v>
      </c>
      <c r="AP671" s="159">
        <f>IFERROR(VLOOKUP(A671,人口!$A$2:$E$1748,5,0),0)</f>
        <v>691298</v>
      </c>
      <c r="AQ671" s="159">
        <f t="shared" si="286"/>
        <v>0</v>
      </c>
      <c r="AR671" s="159">
        <f t="shared" si="287"/>
        <v>0</v>
      </c>
      <c r="AS671" s="159">
        <f t="shared" si="288"/>
        <v>0</v>
      </c>
      <c r="AT671" s="159">
        <f t="shared" si="289"/>
        <v>0</v>
      </c>
      <c r="AU671" s="159">
        <f t="shared" si="290"/>
        <v>0</v>
      </c>
      <c r="AV671" s="159">
        <f t="shared" si="291"/>
        <v>0</v>
      </c>
      <c r="AW671" s="159">
        <f t="shared" si="292"/>
        <v>1</v>
      </c>
      <c r="AX671" s="159">
        <f t="shared" si="312"/>
        <v>0</v>
      </c>
      <c r="AY671" s="159" t="str">
        <f t="shared" si="313"/>
        <v>50万～100万人未満の市町村平均</v>
      </c>
      <c r="AZ671" s="159"/>
    </row>
    <row r="672" spans="1:52" x14ac:dyDescent="0.3">
      <c r="A672" t="str">
        <f t="shared" si="293"/>
        <v>13122</v>
      </c>
      <c r="B672" s="158" t="str">
        <f t="shared" si="294"/>
        <v>013122</v>
      </c>
      <c r="C672">
        <v>13</v>
      </c>
      <c r="D672" t="s">
        <v>40</v>
      </c>
      <c r="E672">
        <v>13122</v>
      </c>
      <c r="F672" t="s">
        <v>1164</v>
      </c>
      <c r="G672">
        <v>594.03700000000003</v>
      </c>
      <c r="H672">
        <v>1.7000000000000001E-2</v>
      </c>
      <c r="I672">
        <v>800.18100000000004</v>
      </c>
      <c r="J672">
        <v>2.3E-2</v>
      </c>
      <c r="K672">
        <v>0</v>
      </c>
      <c r="L672">
        <v>0</v>
      </c>
      <c r="M672">
        <v>0</v>
      </c>
      <c r="N672">
        <v>0</v>
      </c>
      <c r="O672">
        <v>0</v>
      </c>
      <c r="P672">
        <v>0</v>
      </c>
      <c r="Q672">
        <v>0</v>
      </c>
      <c r="R672">
        <v>0.63500000000000001</v>
      </c>
      <c r="S672">
        <v>0</v>
      </c>
      <c r="T672">
        <v>0</v>
      </c>
      <c r="U672">
        <v>3.8940000000000001</v>
      </c>
      <c r="V672">
        <v>7.68</v>
      </c>
      <c r="W672">
        <v>80.432000000000002</v>
      </c>
      <c r="Y672" t="str">
        <f t="shared" si="295"/>
        <v>東京都</v>
      </c>
      <c r="Z672" t="str">
        <f t="shared" si="296"/>
        <v>東京都葛飾区</v>
      </c>
      <c r="AA672" s="159">
        <f t="shared" si="297"/>
        <v>800.18100000000004</v>
      </c>
      <c r="AB672" s="159">
        <f t="shared" si="298"/>
        <v>2.3E-2</v>
      </c>
      <c r="AC672" s="159">
        <f t="shared" si="299"/>
        <v>0</v>
      </c>
      <c r="AD672" s="159">
        <f t="shared" si="300"/>
        <v>0</v>
      </c>
      <c r="AE672" s="159">
        <f t="shared" si="301"/>
        <v>0</v>
      </c>
      <c r="AF672" s="159">
        <f t="shared" si="302"/>
        <v>0</v>
      </c>
      <c r="AG672" s="159">
        <f t="shared" si="303"/>
        <v>3.8940000000000001</v>
      </c>
      <c r="AH672" s="160">
        <f t="shared" si="304"/>
        <v>804.09800000000007</v>
      </c>
      <c r="AI672" s="135">
        <f t="shared" si="305"/>
        <v>0.99512870321776692</v>
      </c>
      <c r="AJ672" s="135">
        <f t="shared" si="306"/>
        <v>2.8603478680459346E-5</v>
      </c>
      <c r="AK672" s="135">
        <f t="shared" si="307"/>
        <v>0</v>
      </c>
      <c r="AL672" s="135">
        <f t="shared" si="308"/>
        <v>0</v>
      </c>
      <c r="AM672" s="135">
        <f t="shared" si="309"/>
        <v>0</v>
      </c>
      <c r="AN672" s="135">
        <f t="shared" si="310"/>
        <v>0</v>
      </c>
      <c r="AO672" s="135">
        <f t="shared" si="311"/>
        <v>4.8426933035525515E-3</v>
      </c>
      <c r="AP672" s="159">
        <f>IFERROR(VLOOKUP(A672,人口!$A$2:$E$1748,5,0),0)</f>
        <v>464550</v>
      </c>
      <c r="AQ672" s="159">
        <f t="shared" si="286"/>
        <v>0</v>
      </c>
      <c r="AR672" s="159">
        <f t="shared" si="287"/>
        <v>0</v>
      </c>
      <c r="AS672" s="159">
        <f t="shared" si="288"/>
        <v>0</v>
      </c>
      <c r="AT672" s="159">
        <f t="shared" si="289"/>
        <v>0</v>
      </c>
      <c r="AU672" s="159">
        <f t="shared" si="290"/>
        <v>0</v>
      </c>
      <c r="AV672" s="159">
        <f t="shared" si="291"/>
        <v>1</v>
      </c>
      <c r="AW672" s="159">
        <f t="shared" si="292"/>
        <v>0</v>
      </c>
      <c r="AX672" s="159">
        <f t="shared" si="312"/>
        <v>0</v>
      </c>
      <c r="AY672" s="159" t="str">
        <f t="shared" si="313"/>
        <v>20万～50万人未満の市町村平均</v>
      </c>
      <c r="AZ672" s="159"/>
    </row>
    <row r="673" spans="1:52" x14ac:dyDescent="0.3">
      <c r="A673" t="str">
        <f t="shared" si="293"/>
        <v>13123</v>
      </c>
      <c r="B673" s="158" t="str">
        <f t="shared" si="294"/>
        <v>013123</v>
      </c>
      <c r="C673">
        <v>13</v>
      </c>
      <c r="D673" t="s">
        <v>40</v>
      </c>
      <c r="E673">
        <v>13123</v>
      </c>
      <c r="F673" t="s">
        <v>1202</v>
      </c>
      <c r="G673">
        <v>775.64300000000003</v>
      </c>
      <c r="H673">
        <v>0</v>
      </c>
      <c r="I673">
        <v>1047.7639999999999</v>
      </c>
      <c r="J673">
        <v>0</v>
      </c>
      <c r="K673">
        <v>0.8</v>
      </c>
      <c r="L673">
        <v>1.647</v>
      </c>
      <c r="M673">
        <v>0</v>
      </c>
      <c r="N673">
        <v>0</v>
      </c>
      <c r="O673">
        <v>0</v>
      </c>
      <c r="P673">
        <v>0</v>
      </c>
      <c r="Q673">
        <v>0</v>
      </c>
      <c r="R673">
        <v>1.5269999999999999</v>
      </c>
      <c r="S673">
        <v>0</v>
      </c>
      <c r="T673">
        <v>0</v>
      </c>
      <c r="U673">
        <v>9.3659999999999997</v>
      </c>
      <c r="V673">
        <v>9.3970000000000002</v>
      </c>
      <c r="W673">
        <v>92.950999999999993</v>
      </c>
      <c r="Y673" t="str">
        <f t="shared" si="295"/>
        <v>東京都</v>
      </c>
      <c r="Z673" t="str">
        <f t="shared" si="296"/>
        <v>東京都江戸川区</v>
      </c>
      <c r="AA673" s="159">
        <f t="shared" si="297"/>
        <v>1047.7639999999999</v>
      </c>
      <c r="AB673" s="159">
        <f t="shared" si="298"/>
        <v>0</v>
      </c>
      <c r="AC673" s="159">
        <f t="shared" si="299"/>
        <v>1.647</v>
      </c>
      <c r="AD673" s="159">
        <f t="shared" si="300"/>
        <v>0</v>
      </c>
      <c r="AE673" s="159">
        <f t="shared" si="301"/>
        <v>0</v>
      </c>
      <c r="AF673" s="159">
        <f t="shared" si="302"/>
        <v>0</v>
      </c>
      <c r="AG673" s="159">
        <f t="shared" si="303"/>
        <v>9.3659999999999997</v>
      </c>
      <c r="AH673" s="160">
        <f t="shared" si="304"/>
        <v>1058.7769999999998</v>
      </c>
      <c r="AI673" s="135">
        <f t="shared" si="305"/>
        <v>0.98959837623975599</v>
      </c>
      <c r="AJ673" s="135">
        <f t="shared" si="306"/>
        <v>0</v>
      </c>
      <c r="AK673" s="135">
        <f t="shared" si="307"/>
        <v>1.5555683585873137E-3</v>
      </c>
      <c r="AL673" s="135">
        <f t="shared" si="308"/>
        <v>0</v>
      </c>
      <c r="AM673" s="135">
        <f t="shared" si="309"/>
        <v>0</v>
      </c>
      <c r="AN673" s="135">
        <f t="shared" si="310"/>
        <v>0</v>
      </c>
      <c r="AO673" s="135">
        <f t="shared" si="311"/>
        <v>8.8460554016568192E-3</v>
      </c>
      <c r="AP673" s="159">
        <f>IFERROR(VLOOKUP(A673,人口!$A$2:$E$1748,5,0),0)</f>
        <v>700079</v>
      </c>
      <c r="AQ673" s="159">
        <f t="shared" si="286"/>
        <v>0</v>
      </c>
      <c r="AR673" s="159">
        <f t="shared" si="287"/>
        <v>0</v>
      </c>
      <c r="AS673" s="159">
        <f t="shared" si="288"/>
        <v>0</v>
      </c>
      <c r="AT673" s="159">
        <f t="shared" si="289"/>
        <v>0</v>
      </c>
      <c r="AU673" s="159">
        <f t="shared" si="290"/>
        <v>0</v>
      </c>
      <c r="AV673" s="159">
        <f t="shared" si="291"/>
        <v>0</v>
      </c>
      <c r="AW673" s="159">
        <f t="shared" si="292"/>
        <v>1</v>
      </c>
      <c r="AX673" s="159">
        <f t="shared" si="312"/>
        <v>0</v>
      </c>
      <c r="AY673" s="159" t="str">
        <f t="shared" si="313"/>
        <v>50万～100万人未満の市町村平均</v>
      </c>
      <c r="AZ673" s="159"/>
    </row>
    <row r="674" spans="1:52" x14ac:dyDescent="0.3">
      <c r="A674" t="str">
        <f t="shared" si="293"/>
        <v>13201</v>
      </c>
      <c r="B674" s="158" t="str">
        <f t="shared" si="294"/>
        <v>013201</v>
      </c>
      <c r="C674">
        <v>13</v>
      </c>
      <c r="D674" t="s">
        <v>40</v>
      </c>
      <c r="E674">
        <v>13201</v>
      </c>
      <c r="F674" t="s">
        <v>1244</v>
      </c>
      <c r="G674">
        <v>1177.971</v>
      </c>
      <c r="H674">
        <v>456.98399999999998</v>
      </c>
      <c r="I674">
        <v>1599.6189999999999</v>
      </c>
      <c r="J674">
        <v>614.87</v>
      </c>
      <c r="K674">
        <v>2.2999999999999998</v>
      </c>
      <c r="L674">
        <v>3.778</v>
      </c>
      <c r="M674">
        <v>8.5999999999999993E-2</v>
      </c>
      <c r="N674">
        <v>0.63300000000000001</v>
      </c>
      <c r="O674">
        <v>0</v>
      </c>
      <c r="P674">
        <v>0</v>
      </c>
      <c r="Q674">
        <v>0</v>
      </c>
      <c r="R674">
        <v>0</v>
      </c>
      <c r="S674">
        <v>0</v>
      </c>
      <c r="T674">
        <v>0</v>
      </c>
      <c r="U674">
        <v>0</v>
      </c>
      <c r="V674">
        <v>13.521000000000001</v>
      </c>
      <c r="W674">
        <v>105.98099999999999</v>
      </c>
      <c r="Y674" t="str">
        <f t="shared" si="295"/>
        <v>東京都</v>
      </c>
      <c r="Z674" t="str">
        <f t="shared" si="296"/>
        <v>東京都八王子市</v>
      </c>
      <c r="AA674" s="159">
        <f t="shared" si="297"/>
        <v>1599.6189999999999</v>
      </c>
      <c r="AB674" s="159">
        <f t="shared" si="298"/>
        <v>614.87</v>
      </c>
      <c r="AC674" s="159">
        <f t="shared" si="299"/>
        <v>3.778</v>
      </c>
      <c r="AD674" s="159">
        <f t="shared" si="300"/>
        <v>0.63300000000000001</v>
      </c>
      <c r="AE674" s="159">
        <f t="shared" si="301"/>
        <v>0</v>
      </c>
      <c r="AF674" s="159">
        <f t="shared" si="302"/>
        <v>0</v>
      </c>
      <c r="AG674" s="159">
        <f t="shared" si="303"/>
        <v>0</v>
      </c>
      <c r="AH674" s="160">
        <f t="shared" si="304"/>
        <v>2218.8999999999996</v>
      </c>
      <c r="AI674" s="135">
        <f t="shared" si="305"/>
        <v>0.72090630492586427</v>
      </c>
      <c r="AJ674" s="135">
        <f t="shared" si="306"/>
        <v>0.27710577313083062</v>
      </c>
      <c r="AK674" s="135">
        <f t="shared" si="307"/>
        <v>1.7026454549551582E-3</v>
      </c>
      <c r="AL674" s="135">
        <f t="shared" si="308"/>
        <v>2.8527648835008341E-4</v>
      </c>
      <c r="AM674" s="135">
        <f t="shared" si="309"/>
        <v>0</v>
      </c>
      <c r="AN674" s="135">
        <f t="shared" si="310"/>
        <v>0</v>
      </c>
      <c r="AO674" s="135">
        <f t="shared" si="311"/>
        <v>0</v>
      </c>
      <c r="AP674" s="159">
        <f>IFERROR(VLOOKUP(A674,人口!$A$2:$E$1748,5,0),0)</f>
        <v>562480</v>
      </c>
      <c r="AQ674" s="159">
        <f t="shared" si="286"/>
        <v>0</v>
      </c>
      <c r="AR674" s="159">
        <f t="shared" si="287"/>
        <v>0</v>
      </c>
      <c r="AS674" s="159">
        <f t="shared" si="288"/>
        <v>0</v>
      </c>
      <c r="AT674" s="159">
        <f t="shared" si="289"/>
        <v>0</v>
      </c>
      <c r="AU674" s="159">
        <f t="shared" si="290"/>
        <v>0</v>
      </c>
      <c r="AV674" s="159">
        <f t="shared" si="291"/>
        <v>0</v>
      </c>
      <c r="AW674" s="159">
        <f t="shared" si="292"/>
        <v>1</v>
      </c>
      <c r="AX674" s="159">
        <f t="shared" si="312"/>
        <v>0</v>
      </c>
      <c r="AY674" s="159" t="str">
        <f t="shared" si="313"/>
        <v>50万～100万人未満の市町村平均</v>
      </c>
      <c r="AZ674" s="159"/>
    </row>
    <row r="675" spans="1:52" x14ac:dyDescent="0.3">
      <c r="A675" t="str">
        <f t="shared" si="293"/>
        <v>13202</v>
      </c>
      <c r="B675" s="158" t="str">
        <f t="shared" si="294"/>
        <v>013202</v>
      </c>
      <c r="C675">
        <v>13</v>
      </c>
      <c r="D675" t="s">
        <v>40</v>
      </c>
      <c r="E675">
        <v>13202</v>
      </c>
      <c r="F675" t="s">
        <v>1282</v>
      </c>
      <c r="G675">
        <v>323.71899999999999</v>
      </c>
      <c r="H675">
        <v>168.38900000000001</v>
      </c>
      <c r="I675">
        <v>439.66699999999997</v>
      </c>
      <c r="J675">
        <v>226.839</v>
      </c>
      <c r="K675">
        <v>0</v>
      </c>
      <c r="L675">
        <v>0</v>
      </c>
      <c r="M675">
        <v>0</v>
      </c>
      <c r="N675">
        <v>0</v>
      </c>
      <c r="O675">
        <v>0</v>
      </c>
      <c r="P675">
        <v>0</v>
      </c>
      <c r="Q675">
        <v>0</v>
      </c>
      <c r="R675">
        <v>0</v>
      </c>
      <c r="S675">
        <v>0</v>
      </c>
      <c r="T675">
        <v>0</v>
      </c>
      <c r="U675">
        <v>0</v>
      </c>
      <c r="V675">
        <v>3.6190000000000002</v>
      </c>
      <c r="W675">
        <v>45.363999999999997</v>
      </c>
      <c r="Y675" t="str">
        <f t="shared" si="295"/>
        <v>東京都</v>
      </c>
      <c r="Z675" t="str">
        <f t="shared" si="296"/>
        <v>東京都立川市</v>
      </c>
      <c r="AA675" s="159">
        <f t="shared" si="297"/>
        <v>439.66699999999997</v>
      </c>
      <c r="AB675" s="159">
        <f t="shared" si="298"/>
        <v>226.839</v>
      </c>
      <c r="AC675" s="159">
        <f t="shared" si="299"/>
        <v>0</v>
      </c>
      <c r="AD675" s="159">
        <f t="shared" si="300"/>
        <v>0</v>
      </c>
      <c r="AE675" s="159">
        <f t="shared" si="301"/>
        <v>0</v>
      </c>
      <c r="AF675" s="159">
        <f t="shared" si="302"/>
        <v>0</v>
      </c>
      <c r="AG675" s="159">
        <f t="shared" si="303"/>
        <v>0</v>
      </c>
      <c r="AH675" s="160">
        <f t="shared" si="304"/>
        <v>666.50599999999997</v>
      </c>
      <c r="AI675" s="135">
        <f t="shared" si="305"/>
        <v>0.65965947793418211</v>
      </c>
      <c r="AJ675" s="135">
        <f t="shared" si="306"/>
        <v>0.34034052206581789</v>
      </c>
      <c r="AK675" s="135">
        <f t="shared" si="307"/>
        <v>0</v>
      </c>
      <c r="AL675" s="135">
        <f t="shared" si="308"/>
        <v>0</v>
      </c>
      <c r="AM675" s="135">
        <f t="shared" si="309"/>
        <v>0</v>
      </c>
      <c r="AN675" s="135">
        <f t="shared" si="310"/>
        <v>0</v>
      </c>
      <c r="AO675" s="135">
        <f t="shared" si="311"/>
        <v>0</v>
      </c>
      <c r="AP675" s="159">
        <f>IFERROR(VLOOKUP(A675,人口!$A$2:$E$1748,5,0),0)</f>
        <v>184090</v>
      </c>
      <c r="AQ675" s="159">
        <f t="shared" si="286"/>
        <v>0</v>
      </c>
      <c r="AR675" s="159">
        <f t="shared" si="287"/>
        <v>0</v>
      </c>
      <c r="AS675" s="159">
        <f t="shared" si="288"/>
        <v>0</v>
      </c>
      <c r="AT675" s="159">
        <f t="shared" si="289"/>
        <v>0</v>
      </c>
      <c r="AU675" s="159">
        <f t="shared" si="290"/>
        <v>1</v>
      </c>
      <c r="AV675" s="159">
        <f t="shared" si="291"/>
        <v>0</v>
      </c>
      <c r="AW675" s="159">
        <f t="shared" si="292"/>
        <v>0</v>
      </c>
      <c r="AX675" s="159">
        <f t="shared" si="312"/>
        <v>0</v>
      </c>
      <c r="AY675" s="159" t="str">
        <f t="shared" si="313"/>
        <v>10万～20万人未満の市町村平均</v>
      </c>
      <c r="AZ675" s="159"/>
    </row>
    <row r="676" spans="1:52" x14ac:dyDescent="0.3">
      <c r="A676" t="str">
        <f t="shared" si="293"/>
        <v>13203</v>
      </c>
      <c r="B676" s="158" t="str">
        <f t="shared" si="294"/>
        <v>013203</v>
      </c>
      <c r="C676">
        <v>13</v>
      </c>
      <c r="D676" t="s">
        <v>40</v>
      </c>
      <c r="E676">
        <v>13203</v>
      </c>
      <c r="F676" t="s">
        <v>1315</v>
      </c>
      <c r="G676">
        <v>221.83799999999999</v>
      </c>
      <c r="H676">
        <v>20.661999999999999</v>
      </c>
      <c r="I676">
        <v>298.60199999999998</v>
      </c>
      <c r="J676">
        <v>27.591999999999999</v>
      </c>
      <c r="K676">
        <v>0</v>
      </c>
      <c r="L676">
        <v>0</v>
      </c>
      <c r="M676">
        <v>0</v>
      </c>
      <c r="N676">
        <v>0</v>
      </c>
      <c r="O676">
        <v>0</v>
      </c>
      <c r="P676">
        <v>0</v>
      </c>
      <c r="Q676">
        <v>0</v>
      </c>
      <c r="R676">
        <v>0</v>
      </c>
      <c r="S676">
        <v>0</v>
      </c>
      <c r="T676">
        <v>0</v>
      </c>
      <c r="U676">
        <v>0</v>
      </c>
      <c r="V676">
        <v>2.5</v>
      </c>
      <c r="W676">
        <v>43.003</v>
      </c>
      <c r="Y676" t="str">
        <f t="shared" si="295"/>
        <v>東京都</v>
      </c>
      <c r="Z676" t="str">
        <f t="shared" si="296"/>
        <v>東京都武蔵野市</v>
      </c>
      <c r="AA676" s="159">
        <f t="shared" si="297"/>
        <v>298.60199999999998</v>
      </c>
      <c r="AB676" s="159">
        <f t="shared" si="298"/>
        <v>27.591999999999999</v>
      </c>
      <c r="AC676" s="159">
        <f t="shared" si="299"/>
        <v>0</v>
      </c>
      <c r="AD676" s="159">
        <f t="shared" si="300"/>
        <v>0</v>
      </c>
      <c r="AE676" s="159">
        <f t="shared" si="301"/>
        <v>0</v>
      </c>
      <c r="AF676" s="159">
        <f t="shared" si="302"/>
        <v>0</v>
      </c>
      <c r="AG676" s="159">
        <f t="shared" si="303"/>
        <v>0</v>
      </c>
      <c r="AH676" s="160">
        <f t="shared" si="304"/>
        <v>326.19399999999996</v>
      </c>
      <c r="AI676" s="135">
        <f t="shared" si="305"/>
        <v>0.91541230065543822</v>
      </c>
      <c r="AJ676" s="135">
        <f t="shared" si="306"/>
        <v>8.4587699344561826E-2</v>
      </c>
      <c r="AK676" s="135">
        <f t="shared" si="307"/>
        <v>0</v>
      </c>
      <c r="AL676" s="135">
        <f t="shared" si="308"/>
        <v>0</v>
      </c>
      <c r="AM676" s="135">
        <f t="shared" si="309"/>
        <v>0</v>
      </c>
      <c r="AN676" s="135">
        <f t="shared" si="310"/>
        <v>0</v>
      </c>
      <c r="AO676" s="135">
        <f t="shared" si="311"/>
        <v>0</v>
      </c>
      <c r="AP676" s="159">
        <f>IFERROR(VLOOKUP(A676,人口!$A$2:$E$1748,5,0),0)</f>
        <v>146871</v>
      </c>
      <c r="AQ676" s="159">
        <f t="shared" si="286"/>
        <v>0</v>
      </c>
      <c r="AR676" s="159">
        <f t="shared" si="287"/>
        <v>0</v>
      </c>
      <c r="AS676" s="159">
        <f t="shared" si="288"/>
        <v>0</v>
      </c>
      <c r="AT676" s="159">
        <f t="shared" si="289"/>
        <v>0</v>
      </c>
      <c r="AU676" s="159">
        <f t="shared" si="290"/>
        <v>1</v>
      </c>
      <c r="AV676" s="159">
        <f t="shared" si="291"/>
        <v>0</v>
      </c>
      <c r="AW676" s="159">
        <f t="shared" si="292"/>
        <v>0</v>
      </c>
      <c r="AX676" s="159">
        <f t="shared" si="312"/>
        <v>0</v>
      </c>
      <c r="AY676" s="159" t="str">
        <f t="shared" si="313"/>
        <v>10万～20万人未満の市町村平均</v>
      </c>
      <c r="AZ676" s="159"/>
    </row>
    <row r="677" spans="1:52" x14ac:dyDescent="0.3">
      <c r="A677" t="str">
        <f t="shared" si="293"/>
        <v>13204</v>
      </c>
      <c r="B677" s="158" t="str">
        <f t="shared" si="294"/>
        <v>013204</v>
      </c>
      <c r="C677">
        <v>13</v>
      </c>
      <c r="D677" t="s">
        <v>40</v>
      </c>
      <c r="E677">
        <v>13204</v>
      </c>
      <c r="F677" t="s">
        <v>1351</v>
      </c>
      <c r="G677">
        <v>291.726</v>
      </c>
      <c r="H677">
        <v>88.644999999999996</v>
      </c>
      <c r="I677">
        <v>394.74400000000003</v>
      </c>
      <c r="J677">
        <v>118.886</v>
      </c>
      <c r="K677">
        <v>0</v>
      </c>
      <c r="L677">
        <v>0</v>
      </c>
      <c r="M677">
        <v>0</v>
      </c>
      <c r="N677">
        <v>0</v>
      </c>
      <c r="O677">
        <v>0</v>
      </c>
      <c r="P677">
        <v>0</v>
      </c>
      <c r="Q677">
        <v>0</v>
      </c>
      <c r="R677">
        <v>0</v>
      </c>
      <c r="S677">
        <v>0</v>
      </c>
      <c r="T677">
        <v>0</v>
      </c>
      <c r="U677">
        <v>0</v>
      </c>
      <c r="V677">
        <v>3.452</v>
      </c>
      <c r="W677">
        <v>49.561999999999998</v>
      </c>
      <c r="Y677" t="str">
        <f t="shared" si="295"/>
        <v>東京都</v>
      </c>
      <c r="Z677" t="str">
        <f t="shared" si="296"/>
        <v>東京都三鷹市</v>
      </c>
      <c r="AA677" s="159">
        <f t="shared" si="297"/>
        <v>394.74400000000003</v>
      </c>
      <c r="AB677" s="159">
        <f t="shared" si="298"/>
        <v>118.886</v>
      </c>
      <c r="AC677" s="159">
        <f t="shared" si="299"/>
        <v>0</v>
      </c>
      <c r="AD677" s="159">
        <f t="shared" si="300"/>
        <v>0</v>
      </c>
      <c r="AE677" s="159">
        <f t="shared" si="301"/>
        <v>0</v>
      </c>
      <c r="AF677" s="159">
        <f t="shared" si="302"/>
        <v>0</v>
      </c>
      <c r="AG677" s="159">
        <f t="shared" si="303"/>
        <v>0</v>
      </c>
      <c r="AH677" s="160">
        <f t="shared" si="304"/>
        <v>513.63</v>
      </c>
      <c r="AI677" s="135">
        <f t="shared" si="305"/>
        <v>0.76853766329848339</v>
      </c>
      <c r="AJ677" s="135">
        <f t="shared" si="306"/>
        <v>0.23146233670151664</v>
      </c>
      <c r="AK677" s="135">
        <f t="shared" si="307"/>
        <v>0</v>
      </c>
      <c r="AL677" s="135">
        <f t="shared" si="308"/>
        <v>0</v>
      </c>
      <c r="AM677" s="135">
        <f t="shared" si="309"/>
        <v>0</v>
      </c>
      <c r="AN677" s="135">
        <f t="shared" si="310"/>
        <v>0</v>
      </c>
      <c r="AO677" s="135">
        <f t="shared" si="311"/>
        <v>0</v>
      </c>
      <c r="AP677" s="159">
        <f>IFERROR(VLOOKUP(A677,人口!$A$2:$E$1748,5,0),0)</f>
        <v>188461</v>
      </c>
      <c r="AQ677" s="159">
        <f t="shared" si="286"/>
        <v>0</v>
      </c>
      <c r="AR677" s="159">
        <f t="shared" si="287"/>
        <v>0</v>
      </c>
      <c r="AS677" s="159">
        <f t="shared" si="288"/>
        <v>0</v>
      </c>
      <c r="AT677" s="159">
        <f t="shared" si="289"/>
        <v>0</v>
      </c>
      <c r="AU677" s="159">
        <f t="shared" si="290"/>
        <v>1</v>
      </c>
      <c r="AV677" s="159">
        <f t="shared" si="291"/>
        <v>0</v>
      </c>
      <c r="AW677" s="159">
        <f t="shared" si="292"/>
        <v>0</v>
      </c>
      <c r="AX677" s="159">
        <f t="shared" si="312"/>
        <v>0</v>
      </c>
      <c r="AY677" s="159" t="str">
        <f t="shared" si="313"/>
        <v>10万～20万人未満の市町村平均</v>
      </c>
      <c r="AZ677" s="159"/>
    </row>
    <row r="678" spans="1:52" x14ac:dyDescent="0.3">
      <c r="A678" t="str">
        <f t="shared" si="293"/>
        <v>13205</v>
      </c>
      <c r="B678" s="158" t="str">
        <f t="shared" si="294"/>
        <v>013205</v>
      </c>
      <c r="C678">
        <v>13</v>
      </c>
      <c r="D678" t="s">
        <v>40</v>
      </c>
      <c r="E678">
        <v>13205</v>
      </c>
      <c r="F678" t="s">
        <v>1383</v>
      </c>
      <c r="G678">
        <v>347.92399999999998</v>
      </c>
      <c r="H678">
        <v>274.27999999999997</v>
      </c>
      <c r="I678">
        <v>468.83</v>
      </c>
      <c r="J678">
        <v>366.30399999999997</v>
      </c>
      <c r="K678">
        <v>3.7</v>
      </c>
      <c r="L678">
        <v>5.9939999999999998</v>
      </c>
      <c r="M678">
        <v>0.30099999999999999</v>
      </c>
      <c r="N678">
        <v>1.7869999999999999</v>
      </c>
      <c r="O678">
        <v>0</v>
      </c>
      <c r="P678">
        <v>0</v>
      </c>
      <c r="Q678">
        <v>0</v>
      </c>
      <c r="R678">
        <v>0</v>
      </c>
      <c r="S678">
        <v>0</v>
      </c>
      <c r="T678">
        <v>0</v>
      </c>
      <c r="U678">
        <v>0</v>
      </c>
      <c r="V678">
        <v>4.5590000000000002</v>
      </c>
      <c r="W678">
        <v>36.6</v>
      </c>
      <c r="Y678" t="str">
        <f t="shared" si="295"/>
        <v>東京都</v>
      </c>
      <c r="Z678" t="str">
        <f t="shared" si="296"/>
        <v>東京都青梅市</v>
      </c>
      <c r="AA678" s="159">
        <f t="shared" si="297"/>
        <v>468.83</v>
      </c>
      <c r="AB678" s="159">
        <f t="shared" si="298"/>
        <v>366.30399999999997</v>
      </c>
      <c r="AC678" s="159">
        <f t="shared" si="299"/>
        <v>5.9939999999999998</v>
      </c>
      <c r="AD678" s="159">
        <f t="shared" si="300"/>
        <v>1.7869999999999999</v>
      </c>
      <c r="AE678" s="159">
        <f t="shared" si="301"/>
        <v>0</v>
      </c>
      <c r="AF678" s="159">
        <f t="shared" si="302"/>
        <v>0</v>
      </c>
      <c r="AG678" s="159">
        <f t="shared" si="303"/>
        <v>0</v>
      </c>
      <c r="AH678" s="160">
        <f t="shared" si="304"/>
        <v>842.91500000000008</v>
      </c>
      <c r="AI678" s="135">
        <f t="shared" si="305"/>
        <v>0.55620080316520637</v>
      </c>
      <c r="AJ678" s="135">
        <f t="shared" si="306"/>
        <v>0.43456813557713403</v>
      </c>
      <c r="AK678" s="135">
        <f t="shared" si="307"/>
        <v>7.1110372932027535E-3</v>
      </c>
      <c r="AL678" s="135">
        <f t="shared" si="308"/>
        <v>2.1200239644566768E-3</v>
      </c>
      <c r="AM678" s="135">
        <f t="shared" si="309"/>
        <v>0</v>
      </c>
      <c r="AN678" s="135">
        <f t="shared" si="310"/>
        <v>0</v>
      </c>
      <c r="AO678" s="135">
        <f t="shared" si="311"/>
        <v>0</v>
      </c>
      <c r="AP678" s="159">
        <f>IFERROR(VLOOKUP(A678,人口!$A$2:$E$1748,5,0),0)</f>
        <v>133032</v>
      </c>
      <c r="AQ678" s="159">
        <f t="shared" si="286"/>
        <v>0</v>
      </c>
      <c r="AR678" s="159">
        <f t="shared" si="287"/>
        <v>0</v>
      </c>
      <c r="AS678" s="159">
        <f t="shared" si="288"/>
        <v>0</v>
      </c>
      <c r="AT678" s="159">
        <f t="shared" si="289"/>
        <v>0</v>
      </c>
      <c r="AU678" s="159">
        <f t="shared" si="290"/>
        <v>1</v>
      </c>
      <c r="AV678" s="159">
        <f t="shared" si="291"/>
        <v>0</v>
      </c>
      <c r="AW678" s="159">
        <f t="shared" si="292"/>
        <v>0</v>
      </c>
      <c r="AX678" s="159">
        <f t="shared" si="312"/>
        <v>0</v>
      </c>
      <c r="AY678" s="159" t="str">
        <f t="shared" si="313"/>
        <v>10万～20万人未満の市町村平均</v>
      </c>
      <c r="AZ678" s="159"/>
    </row>
    <row r="679" spans="1:52" x14ac:dyDescent="0.3">
      <c r="A679" t="str">
        <f t="shared" si="293"/>
        <v>13206</v>
      </c>
      <c r="B679" s="158" t="str">
        <f t="shared" si="294"/>
        <v>013206</v>
      </c>
      <c r="C679">
        <v>13</v>
      </c>
      <c r="D679" t="s">
        <v>40</v>
      </c>
      <c r="E679">
        <v>13206</v>
      </c>
      <c r="F679" t="s">
        <v>441</v>
      </c>
      <c r="G679">
        <v>435.34</v>
      </c>
      <c r="H679">
        <v>85.593999999999994</v>
      </c>
      <c r="I679">
        <v>591.92600000000004</v>
      </c>
      <c r="J679">
        <v>115.46899999999999</v>
      </c>
      <c r="K679">
        <v>0</v>
      </c>
      <c r="L679">
        <v>0</v>
      </c>
      <c r="M679">
        <v>0</v>
      </c>
      <c r="N679">
        <v>0</v>
      </c>
      <c r="O679">
        <v>0.122</v>
      </c>
      <c r="P679">
        <v>0</v>
      </c>
      <c r="Q679">
        <v>0</v>
      </c>
      <c r="R679">
        <v>0</v>
      </c>
      <c r="S679">
        <v>0</v>
      </c>
      <c r="T679">
        <v>0</v>
      </c>
      <c r="U679">
        <v>0</v>
      </c>
      <c r="V679">
        <v>4.7759999999999998</v>
      </c>
      <c r="W679">
        <v>51.204999999999998</v>
      </c>
      <c r="Y679" t="str">
        <f t="shared" si="295"/>
        <v>東京都</v>
      </c>
      <c r="Z679" t="str">
        <f t="shared" si="296"/>
        <v>東京都府中市</v>
      </c>
      <c r="AA679" s="159">
        <f t="shared" si="297"/>
        <v>591.92600000000004</v>
      </c>
      <c r="AB679" s="159">
        <f t="shared" si="298"/>
        <v>115.46899999999999</v>
      </c>
      <c r="AC679" s="159">
        <f t="shared" si="299"/>
        <v>0</v>
      </c>
      <c r="AD679" s="159">
        <f t="shared" si="300"/>
        <v>0</v>
      </c>
      <c r="AE679" s="159">
        <f t="shared" si="301"/>
        <v>0</v>
      </c>
      <c r="AF679" s="159">
        <f t="shared" si="302"/>
        <v>0</v>
      </c>
      <c r="AG679" s="159">
        <f t="shared" si="303"/>
        <v>0</v>
      </c>
      <c r="AH679" s="160">
        <f t="shared" si="304"/>
        <v>707.39499999999998</v>
      </c>
      <c r="AI679" s="135">
        <f t="shared" si="305"/>
        <v>0.83676870772340783</v>
      </c>
      <c r="AJ679" s="135">
        <f t="shared" si="306"/>
        <v>0.16323129227659228</v>
      </c>
      <c r="AK679" s="135">
        <f t="shared" si="307"/>
        <v>0</v>
      </c>
      <c r="AL679" s="135">
        <f t="shared" si="308"/>
        <v>0</v>
      </c>
      <c r="AM679" s="135">
        <f t="shared" si="309"/>
        <v>0</v>
      </c>
      <c r="AN679" s="135">
        <f t="shared" si="310"/>
        <v>0</v>
      </c>
      <c r="AO679" s="135">
        <f t="shared" si="311"/>
        <v>0</v>
      </c>
      <c r="AP679" s="159">
        <f>IFERROR(VLOOKUP(A679,人口!$A$2:$E$1748,5,0),0)</f>
        <v>260232</v>
      </c>
      <c r="AQ679" s="159">
        <f t="shared" si="286"/>
        <v>0</v>
      </c>
      <c r="AR679" s="159">
        <f t="shared" si="287"/>
        <v>0</v>
      </c>
      <c r="AS679" s="159">
        <f t="shared" si="288"/>
        <v>0</v>
      </c>
      <c r="AT679" s="159">
        <f t="shared" si="289"/>
        <v>0</v>
      </c>
      <c r="AU679" s="159">
        <f t="shared" si="290"/>
        <v>0</v>
      </c>
      <c r="AV679" s="159">
        <f t="shared" si="291"/>
        <v>1</v>
      </c>
      <c r="AW679" s="159">
        <f t="shared" si="292"/>
        <v>0</v>
      </c>
      <c r="AX679" s="159">
        <f t="shared" si="312"/>
        <v>0</v>
      </c>
      <c r="AY679" s="159" t="str">
        <f t="shared" si="313"/>
        <v>20万～50万人未満の市町村平均</v>
      </c>
      <c r="AZ679" s="159"/>
    </row>
    <row r="680" spans="1:52" x14ac:dyDescent="0.3">
      <c r="A680" t="str">
        <f t="shared" si="293"/>
        <v>13207</v>
      </c>
      <c r="B680" s="158" t="str">
        <f t="shared" si="294"/>
        <v>013207</v>
      </c>
      <c r="C680">
        <v>13</v>
      </c>
      <c r="D680" t="s">
        <v>40</v>
      </c>
      <c r="E680">
        <v>13207</v>
      </c>
      <c r="F680" t="s">
        <v>1440</v>
      </c>
      <c r="G680">
        <v>221.68100000000001</v>
      </c>
      <c r="H680">
        <v>39.920999999999999</v>
      </c>
      <c r="I680">
        <v>301.15300000000002</v>
      </c>
      <c r="J680">
        <v>53.768999999999998</v>
      </c>
      <c r="K680">
        <v>0</v>
      </c>
      <c r="L680">
        <v>0</v>
      </c>
      <c r="M680">
        <v>0</v>
      </c>
      <c r="N680">
        <v>0</v>
      </c>
      <c r="O680">
        <v>0</v>
      </c>
      <c r="P680">
        <v>0</v>
      </c>
      <c r="Q680">
        <v>0</v>
      </c>
      <c r="R680">
        <v>0</v>
      </c>
      <c r="S680">
        <v>0</v>
      </c>
      <c r="T680">
        <v>0</v>
      </c>
      <c r="U680">
        <v>0</v>
      </c>
      <c r="V680">
        <v>2.44</v>
      </c>
      <c r="W680">
        <v>23.936</v>
      </c>
      <c r="Y680" t="str">
        <f t="shared" si="295"/>
        <v>東京都</v>
      </c>
      <c r="Z680" t="str">
        <f t="shared" si="296"/>
        <v>東京都昭島市</v>
      </c>
      <c r="AA680" s="159">
        <f t="shared" si="297"/>
        <v>301.15300000000002</v>
      </c>
      <c r="AB680" s="159">
        <f t="shared" si="298"/>
        <v>53.768999999999998</v>
      </c>
      <c r="AC680" s="159">
        <f t="shared" si="299"/>
        <v>0</v>
      </c>
      <c r="AD680" s="159">
        <f t="shared" si="300"/>
        <v>0</v>
      </c>
      <c r="AE680" s="159">
        <f t="shared" si="301"/>
        <v>0</v>
      </c>
      <c r="AF680" s="159">
        <f t="shared" si="302"/>
        <v>0</v>
      </c>
      <c r="AG680" s="159">
        <f t="shared" si="303"/>
        <v>0</v>
      </c>
      <c r="AH680" s="160">
        <f t="shared" si="304"/>
        <v>354.92200000000003</v>
      </c>
      <c r="AI680" s="135">
        <f t="shared" si="305"/>
        <v>0.8485047418869498</v>
      </c>
      <c r="AJ680" s="135">
        <f t="shared" si="306"/>
        <v>0.15149525811305017</v>
      </c>
      <c r="AK680" s="135">
        <f t="shared" si="307"/>
        <v>0</v>
      </c>
      <c r="AL680" s="135">
        <f t="shared" si="308"/>
        <v>0</v>
      </c>
      <c r="AM680" s="135">
        <f t="shared" si="309"/>
        <v>0</v>
      </c>
      <c r="AN680" s="135">
        <f t="shared" si="310"/>
        <v>0</v>
      </c>
      <c r="AO680" s="135">
        <f t="shared" si="311"/>
        <v>0</v>
      </c>
      <c r="AP680" s="159">
        <f>IFERROR(VLOOKUP(A680,人口!$A$2:$E$1748,5,0),0)</f>
        <v>113397</v>
      </c>
      <c r="AQ680" s="159">
        <f t="shared" si="286"/>
        <v>0</v>
      </c>
      <c r="AR680" s="159">
        <f t="shared" si="287"/>
        <v>0</v>
      </c>
      <c r="AS680" s="159">
        <f t="shared" si="288"/>
        <v>0</v>
      </c>
      <c r="AT680" s="159">
        <f t="shared" si="289"/>
        <v>0</v>
      </c>
      <c r="AU680" s="159">
        <f t="shared" si="290"/>
        <v>1</v>
      </c>
      <c r="AV680" s="159">
        <f t="shared" si="291"/>
        <v>0</v>
      </c>
      <c r="AW680" s="159">
        <f t="shared" si="292"/>
        <v>0</v>
      </c>
      <c r="AX680" s="159">
        <f t="shared" si="312"/>
        <v>0</v>
      </c>
      <c r="AY680" s="159" t="str">
        <f t="shared" si="313"/>
        <v>10万～20万人未満の市町村平均</v>
      </c>
      <c r="AZ680" s="159"/>
    </row>
    <row r="681" spans="1:52" x14ac:dyDescent="0.3">
      <c r="A681" t="str">
        <f t="shared" si="293"/>
        <v>13208</v>
      </c>
      <c r="B681" s="158" t="str">
        <f t="shared" si="294"/>
        <v>013208</v>
      </c>
      <c r="C681">
        <v>13</v>
      </c>
      <c r="D681" t="s">
        <v>40</v>
      </c>
      <c r="E681">
        <v>13208</v>
      </c>
      <c r="F681" t="s">
        <v>1469</v>
      </c>
      <c r="G681">
        <v>348.41399999999999</v>
      </c>
      <c r="H681">
        <v>88.472999999999999</v>
      </c>
      <c r="I681">
        <v>474.06</v>
      </c>
      <c r="J681">
        <v>119.398</v>
      </c>
      <c r="K681">
        <v>0</v>
      </c>
      <c r="L681">
        <v>0</v>
      </c>
      <c r="M681">
        <v>0</v>
      </c>
      <c r="N681">
        <v>0</v>
      </c>
      <c r="O681">
        <v>0</v>
      </c>
      <c r="P681">
        <v>0</v>
      </c>
      <c r="Q681">
        <v>0</v>
      </c>
      <c r="R681">
        <v>4.8000000000000001E-2</v>
      </c>
      <c r="S681">
        <v>0</v>
      </c>
      <c r="T681">
        <v>0</v>
      </c>
      <c r="U681">
        <v>0.29199999999999998</v>
      </c>
      <c r="V681">
        <v>3.661</v>
      </c>
      <c r="W681">
        <v>50.514000000000003</v>
      </c>
      <c r="Y681" t="str">
        <f t="shared" si="295"/>
        <v>東京都</v>
      </c>
      <c r="Z681" t="str">
        <f t="shared" si="296"/>
        <v>東京都調布市</v>
      </c>
      <c r="AA681" s="159">
        <f t="shared" si="297"/>
        <v>474.06</v>
      </c>
      <c r="AB681" s="159">
        <f t="shared" si="298"/>
        <v>119.398</v>
      </c>
      <c r="AC681" s="159">
        <f t="shared" si="299"/>
        <v>0</v>
      </c>
      <c r="AD681" s="159">
        <f t="shared" si="300"/>
        <v>0</v>
      </c>
      <c r="AE681" s="159">
        <f t="shared" si="301"/>
        <v>0</v>
      </c>
      <c r="AF681" s="159">
        <f t="shared" si="302"/>
        <v>0</v>
      </c>
      <c r="AG681" s="159">
        <f t="shared" si="303"/>
        <v>0.29199999999999998</v>
      </c>
      <c r="AH681" s="160">
        <f t="shared" si="304"/>
        <v>593.75</v>
      </c>
      <c r="AI681" s="135">
        <f t="shared" si="305"/>
        <v>0.7984168421052632</v>
      </c>
      <c r="AJ681" s="135">
        <f t="shared" si="306"/>
        <v>0.20109136842105263</v>
      </c>
      <c r="AK681" s="135">
        <f t="shared" si="307"/>
        <v>0</v>
      </c>
      <c r="AL681" s="135">
        <f t="shared" si="308"/>
        <v>0</v>
      </c>
      <c r="AM681" s="135">
        <f t="shared" si="309"/>
        <v>0</v>
      </c>
      <c r="AN681" s="135">
        <f t="shared" si="310"/>
        <v>0</v>
      </c>
      <c r="AO681" s="135">
        <f t="shared" si="311"/>
        <v>4.9178947368421053E-4</v>
      </c>
      <c r="AP681" s="159">
        <f>IFERROR(VLOOKUP(A681,人口!$A$2:$E$1748,5,0),0)</f>
        <v>237054</v>
      </c>
      <c r="AQ681" s="159">
        <f t="shared" si="286"/>
        <v>0</v>
      </c>
      <c r="AR681" s="159">
        <f t="shared" si="287"/>
        <v>0</v>
      </c>
      <c r="AS681" s="159">
        <f t="shared" si="288"/>
        <v>0</v>
      </c>
      <c r="AT681" s="159">
        <f t="shared" si="289"/>
        <v>0</v>
      </c>
      <c r="AU681" s="159">
        <f t="shared" si="290"/>
        <v>0</v>
      </c>
      <c r="AV681" s="159">
        <f t="shared" si="291"/>
        <v>1</v>
      </c>
      <c r="AW681" s="159">
        <f t="shared" si="292"/>
        <v>0</v>
      </c>
      <c r="AX681" s="159">
        <f t="shared" si="312"/>
        <v>0</v>
      </c>
      <c r="AY681" s="159" t="str">
        <f t="shared" si="313"/>
        <v>20万～50万人未満の市町村平均</v>
      </c>
      <c r="AZ681" s="159"/>
    </row>
    <row r="682" spans="1:52" x14ac:dyDescent="0.3">
      <c r="A682" t="str">
        <f t="shared" si="293"/>
        <v>13209</v>
      </c>
      <c r="B682" s="158" t="str">
        <f t="shared" si="294"/>
        <v>013209</v>
      </c>
      <c r="C682">
        <v>13</v>
      </c>
      <c r="D682" t="s">
        <v>40</v>
      </c>
      <c r="E682">
        <v>13209</v>
      </c>
      <c r="F682" t="s">
        <v>1493</v>
      </c>
      <c r="G682">
        <v>828.22299999999996</v>
      </c>
      <c r="H682">
        <v>279.26900000000001</v>
      </c>
      <c r="I682">
        <v>1124.8140000000001</v>
      </c>
      <c r="J682">
        <v>375.94200000000001</v>
      </c>
      <c r="K682">
        <v>0.6</v>
      </c>
      <c r="L682">
        <v>0.97099999999999997</v>
      </c>
      <c r="M682">
        <v>0</v>
      </c>
      <c r="N682">
        <v>0</v>
      </c>
      <c r="O682">
        <v>0</v>
      </c>
      <c r="P682">
        <v>0</v>
      </c>
      <c r="Q682">
        <v>0</v>
      </c>
      <c r="R682">
        <v>0</v>
      </c>
      <c r="S682">
        <v>0</v>
      </c>
      <c r="T682">
        <v>0</v>
      </c>
      <c r="U682">
        <v>0</v>
      </c>
      <c r="V682">
        <v>8.9019999999999992</v>
      </c>
      <c r="W682">
        <v>113.89</v>
      </c>
      <c r="Y682" t="str">
        <f t="shared" si="295"/>
        <v>東京都</v>
      </c>
      <c r="Z682" t="str">
        <f t="shared" si="296"/>
        <v>東京都町田市</v>
      </c>
      <c r="AA682" s="159">
        <f t="shared" si="297"/>
        <v>1124.8140000000001</v>
      </c>
      <c r="AB682" s="159">
        <f t="shared" si="298"/>
        <v>375.94200000000001</v>
      </c>
      <c r="AC682" s="159">
        <f t="shared" si="299"/>
        <v>0.97099999999999997</v>
      </c>
      <c r="AD682" s="159">
        <f t="shared" si="300"/>
        <v>0</v>
      </c>
      <c r="AE682" s="159">
        <f t="shared" si="301"/>
        <v>0</v>
      </c>
      <c r="AF682" s="159">
        <f t="shared" si="302"/>
        <v>0</v>
      </c>
      <c r="AG682" s="159">
        <f t="shared" si="303"/>
        <v>0</v>
      </c>
      <c r="AH682" s="160">
        <f t="shared" si="304"/>
        <v>1501.7270000000001</v>
      </c>
      <c r="AI682" s="135">
        <f t="shared" si="305"/>
        <v>0.74901363563417322</v>
      </c>
      <c r="AJ682" s="135">
        <f t="shared" si="306"/>
        <v>0.25033977547184005</v>
      </c>
      <c r="AK682" s="135">
        <f t="shared" si="307"/>
        <v>6.4658889398672321E-4</v>
      </c>
      <c r="AL682" s="135">
        <f t="shared" si="308"/>
        <v>0</v>
      </c>
      <c r="AM682" s="135">
        <f t="shared" si="309"/>
        <v>0</v>
      </c>
      <c r="AN682" s="135">
        <f t="shared" si="310"/>
        <v>0</v>
      </c>
      <c r="AO682" s="135">
        <f t="shared" si="311"/>
        <v>0</v>
      </c>
      <c r="AP682" s="159">
        <f>IFERROR(VLOOKUP(A682,人口!$A$2:$E$1748,5,0),0)</f>
        <v>428821</v>
      </c>
      <c r="AQ682" s="159">
        <f t="shared" si="286"/>
        <v>0</v>
      </c>
      <c r="AR682" s="159">
        <f t="shared" si="287"/>
        <v>0</v>
      </c>
      <c r="AS682" s="159">
        <f t="shared" si="288"/>
        <v>0</v>
      </c>
      <c r="AT682" s="159">
        <f t="shared" si="289"/>
        <v>0</v>
      </c>
      <c r="AU682" s="159">
        <f t="shared" si="290"/>
        <v>0</v>
      </c>
      <c r="AV682" s="159">
        <f t="shared" si="291"/>
        <v>1</v>
      </c>
      <c r="AW682" s="159">
        <f t="shared" si="292"/>
        <v>0</v>
      </c>
      <c r="AX682" s="159">
        <f t="shared" si="312"/>
        <v>0</v>
      </c>
      <c r="AY682" s="159" t="str">
        <f t="shared" si="313"/>
        <v>20万～50万人未満の市町村平均</v>
      </c>
      <c r="AZ682" s="159"/>
    </row>
    <row r="683" spans="1:52" x14ac:dyDescent="0.3">
      <c r="A683" t="str">
        <f t="shared" si="293"/>
        <v>13210</v>
      </c>
      <c r="B683" s="158" t="str">
        <f t="shared" si="294"/>
        <v>013210</v>
      </c>
      <c r="C683">
        <v>13</v>
      </c>
      <c r="D683" t="s">
        <v>40</v>
      </c>
      <c r="E683">
        <v>13210</v>
      </c>
      <c r="F683" t="s">
        <v>1516</v>
      </c>
      <c r="G683">
        <v>198.83799999999999</v>
      </c>
      <c r="H683">
        <v>43.079000000000001</v>
      </c>
      <c r="I683">
        <v>270.322</v>
      </c>
      <c r="J683">
        <v>58.014000000000003</v>
      </c>
      <c r="K683">
        <v>0</v>
      </c>
      <c r="L683">
        <v>0</v>
      </c>
      <c r="M683">
        <v>0</v>
      </c>
      <c r="N683">
        <v>0</v>
      </c>
      <c r="O683">
        <v>0</v>
      </c>
      <c r="P683">
        <v>0</v>
      </c>
      <c r="Q683">
        <v>0</v>
      </c>
      <c r="R683">
        <v>0</v>
      </c>
      <c r="S683">
        <v>0</v>
      </c>
      <c r="T683">
        <v>0</v>
      </c>
      <c r="U683">
        <v>0</v>
      </c>
      <c r="V683">
        <v>2.2799999999999998</v>
      </c>
      <c r="W683">
        <v>27.914999999999999</v>
      </c>
      <c r="Y683" t="str">
        <f t="shared" si="295"/>
        <v>東京都</v>
      </c>
      <c r="Z683" t="str">
        <f t="shared" si="296"/>
        <v>東京都小金井市</v>
      </c>
      <c r="AA683" s="159">
        <f t="shared" si="297"/>
        <v>270.322</v>
      </c>
      <c r="AB683" s="159">
        <f t="shared" si="298"/>
        <v>58.014000000000003</v>
      </c>
      <c r="AC683" s="159">
        <f t="shared" si="299"/>
        <v>0</v>
      </c>
      <c r="AD683" s="159">
        <f t="shared" si="300"/>
        <v>0</v>
      </c>
      <c r="AE683" s="159">
        <f t="shared" si="301"/>
        <v>0</v>
      </c>
      <c r="AF683" s="159">
        <f t="shared" si="302"/>
        <v>0</v>
      </c>
      <c r="AG683" s="159">
        <f t="shared" si="303"/>
        <v>0</v>
      </c>
      <c r="AH683" s="160">
        <f t="shared" si="304"/>
        <v>328.33600000000001</v>
      </c>
      <c r="AI683" s="135">
        <f t="shared" si="305"/>
        <v>0.82330904926660486</v>
      </c>
      <c r="AJ683" s="135">
        <f t="shared" si="306"/>
        <v>0.17669095073339505</v>
      </c>
      <c r="AK683" s="135">
        <f t="shared" si="307"/>
        <v>0</v>
      </c>
      <c r="AL683" s="135">
        <f t="shared" si="308"/>
        <v>0</v>
      </c>
      <c r="AM683" s="135">
        <f t="shared" si="309"/>
        <v>0</v>
      </c>
      <c r="AN683" s="135">
        <f t="shared" si="310"/>
        <v>0</v>
      </c>
      <c r="AO683" s="135">
        <f t="shared" si="311"/>
        <v>0</v>
      </c>
      <c r="AP683" s="159">
        <f>IFERROR(VLOOKUP(A683,人口!$A$2:$E$1748,5,0),0)</f>
        <v>122306</v>
      </c>
      <c r="AQ683" s="159">
        <f t="shared" si="286"/>
        <v>0</v>
      </c>
      <c r="AR683" s="159">
        <f t="shared" si="287"/>
        <v>0</v>
      </c>
      <c r="AS683" s="159">
        <f t="shared" si="288"/>
        <v>0</v>
      </c>
      <c r="AT683" s="159">
        <f t="shared" si="289"/>
        <v>0</v>
      </c>
      <c r="AU683" s="159">
        <f t="shared" si="290"/>
        <v>1</v>
      </c>
      <c r="AV683" s="159">
        <f t="shared" si="291"/>
        <v>0</v>
      </c>
      <c r="AW683" s="159">
        <f t="shared" si="292"/>
        <v>0</v>
      </c>
      <c r="AX683" s="159">
        <f t="shared" si="312"/>
        <v>0</v>
      </c>
      <c r="AY683" s="159" t="str">
        <f t="shared" si="313"/>
        <v>10万～20万人未満の市町村平均</v>
      </c>
      <c r="AZ683" s="159"/>
    </row>
    <row r="684" spans="1:52" x14ac:dyDescent="0.3">
      <c r="A684" t="str">
        <f t="shared" si="293"/>
        <v>13211</v>
      </c>
      <c r="B684" s="158" t="str">
        <f t="shared" si="294"/>
        <v>013211</v>
      </c>
      <c r="C684">
        <v>13</v>
      </c>
      <c r="D684" t="s">
        <v>40</v>
      </c>
      <c r="E684">
        <v>13211</v>
      </c>
      <c r="F684" t="s">
        <v>1539</v>
      </c>
      <c r="G684">
        <v>341.28199999999998</v>
      </c>
      <c r="H684">
        <v>121.148</v>
      </c>
      <c r="I684">
        <v>463.11700000000002</v>
      </c>
      <c r="J684">
        <v>162.73599999999999</v>
      </c>
      <c r="K684">
        <v>0</v>
      </c>
      <c r="L684">
        <v>0</v>
      </c>
      <c r="M684">
        <v>0</v>
      </c>
      <c r="N684">
        <v>0</v>
      </c>
      <c r="O684">
        <v>0</v>
      </c>
      <c r="P684">
        <v>0</v>
      </c>
      <c r="Q684">
        <v>0</v>
      </c>
      <c r="R684">
        <v>0</v>
      </c>
      <c r="S684">
        <v>0</v>
      </c>
      <c r="T684">
        <v>0</v>
      </c>
      <c r="U684">
        <v>0</v>
      </c>
      <c r="V684">
        <v>4.1559999999999997</v>
      </c>
      <c r="W684">
        <v>49.448999999999998</v>
      </c>
      <c r="Y684" t="str">
        <f t="shared" si="295"/>
        <v>東京都</v>
      </c>
      <c r="Z684" t="str">
        <f t="shared" si="296"/>
        <v>東京都小平市</v>
      </c>
      <c r="AA684" s="159">
        <f t="shared" si="297"/>
        <v>463.11700000000002</v>
      </c>
      <c r="AB684" s="159">
        <f t="shared" si="298"/>
        <v>162.73599999999999</v>
      </c>
      <c r="AC684" s="159">
        <f t="shared" si="299"/>
        <v>0</v>
      </c>
      <c r="AD684" s="159">
        <f t="shared" si="300"/>
        <v>0</v>
      </c>
      <c r="AE684" s="159">
        <f t="shared" si="301"/>
        <v>0</v>
      </c>
      <c r="AF684" s="159">
        <f t="shared" si="302"/>
        <v>0</v>
      </c>
      <c r="AG684" s="159">
        <f t="shared" si="303"/>
        <v>0</v>
      </c>
      <c r="AH684" s="160">
        <f t="shared" si="304"/>
        <v>625.85300000000007</v>
      </c>
      <c r="AI684" s="135">
        <f t="shared" si="305"/>
        <v>0.73997727900960764</v>
      </c>
      <c r="AJ684" s="135">
        <f t="shared" si="306"/>
        <v>0.26002272099039225</v>
      </c>
      <c r="AK684" s="135">
        <f t="shared" si="307"/>
        <v>0</v>
      </c>
      <c r="AL684" s="135">
        <f t="shared" si="308"/>
        <v>0</v>
      </c>
      <c r="AM684" s="135">
        <f t="shared" si="309"/>
        <v>0</v>
      </c>
      <c r="AN684" s="135">
        <f t="shared" si="310"/>
        <v>0</v>
      </c>
      <c r="AO684" s="135">
        <f t="shared" si="311"/>
        <v>0</v>
      </c>
      <c r="AP684" s="159">
        <f>IFERROR(VLOOKUP(A684,人口!$A$2:$E$1748,5,0),0)</f>
        <v>194869</v>
      </c>
      <c r="AQ684" s="159">
        <f t="shared" si="286"/>
        <v>0</v>
      </c>
      <c r="AR684" s="159">
        <f t="shared" si="287"/>
        <v>0</v>
      </c>
      <c r="AS684" s="159">
        <f t="shared" si="288"/>
        <v>0</v>
      </c>
      <c r="AT684" s="159">
        <f t="shared" si="289"/>
        <v>0</v>
      </c>
      <c r="AU684" s="159">
        <f t="shared" si="290"/>
        <v>1</v>
      </c>
      <c r="AV684" s="159">
        <f t="shared" si="291"/>
        <v>0</v>
      </c>
      <c r="AW684" s="159">
        <f t="shared" si="292"/>
        <v>0</v>
      </c>
      <c r="AX684" s="159">
        <f t="shared" si="312"/>
        <v>0</v>
      </c>
      <c r="AY684" s="159" t="str">
        <f t="shared" si="313"/>
        <v>10万～20万人未満の市町村平均</v>
      </c>
      <c r="AZ684" s="159"/>
    </row>
    <row r="685" spans="1:52" x14ac:dyDescent="0.3">
      <c r="A685" t="str">
        <f t="shared" si="293"/>
        <v>13212</v>
      </c>
      <c r="B685" s="158" t="str">
        <f t="shared" si="294"/>
        <v>013212</v>
      </c>
      <c r="C685">
        <v>13</v>
      </c>
      <c r="D685" t="s">
        <v>40</v>
      </c>
      <c r="E685">
        <v>13212</v>
      </c>
      <c r="F685" t="s">
        <v>1563</v>
      </c>
      <c r="G685">
        <v>350.26</v>
      </c>
      <c r="H685">
        <v>80.831999999999994</v>
      </c>
      <c r="I685">
        <v>476.71100000000001</v>
      </c>
      <c r="J685">
        <v>109.06100000000001</v>
      </c>
      <c r="K685">
        <v>0</v>
      </c>
      <c r="L685">
        <v>0</v>
      </c>
      <c r="M685">
        <v>0</v>
      </c>
      <c r="N685">
        <v>0</v>
      </c>
      <c r="O685">
        <v>0</v>
      </c>
      <c r="P685">
        <v>0</v>
      </c>
      <c r="Q685">
        <v>0</v>
      </c>
      <c r="R685">
        <v>0</v>
      </c>
      <c r="S685">
        <v>0</v>
      </c>
      <c r="T685">
        <v>0</v>
      </c>
      <c r="U685">
        <v>0</v>
      </c>
      <c r="V685">
        <v>3.7330000000000001</v>
      </c>
      <c r="W685">
        <v>35.755000000000003</v>
      </c>
      <c r="Y685" t="str">
        <f t="shared" si="295"/>
        <v>東京都</v>
      </c>
      <c r="Z685" t="str">
        <f t="shared" si="296"/>
        <v>東京都日野市</v>
      </c>
      <c r="AA685" s="159">
        <f t="shared" si="297"/>
        <v>476.71100000000001</v>
      </c>
      <c r="AB685" s="159">
        <f t="shared" si="298"/>
        <v>109.06100000000001</v>
      </c>
      <c r="AC685" s="159">
        <f t="shared" si="299"/>
        <v>0</v>
      </c>
      <c r="AD685" s="159">
        <f t="shared" si="300"/>
        <v>0</v>
      </c>
      <c r="AE685" s="159">
        <f t="shared" si="301"/>
        <v>0</v>
      </c>
      <c r="AF685" s="159">
        <f t="shared" si="302"/>
        <v>0</v>
      </c>
      <c r="AG685" s="159">
        <f t="shared" si="303"/>
        <v>0</v>
      </c>
      <c r="AH685" s="160">
        <f t="shared" si="304"/>
        <v>585.77200000000005</v>
      </c>
      <c r="AI685" s="135">
        <f t="shared" si="305"/>
        <v>0.81381663855561548</v>
      </c>
      <c r="AJ685" s="135">
        <f t="shared" si="306"/>
        <v>0.18618336144438449</v>
      </c>
      <c r="AK685" s="135">
        <f t="shared" si="307"/>
        <v>0</v>
      </c>
      <c r="AL685" s="135">
        <f t="shared" si="308"/>
        <v>0</v>
      </c>
      <c r="AM685" s="135">
        <f t="shared" si="309"/>
        <v>0</v>
      </c>
      <c r="AN685" s="135">
        <f t="shared" si="310"/>
        <v>0</v>
      </c>
      <c r="AO685" s="135">
        <f t="shared" si="311"/>
        <v>0</v>
      </c>
      <c r="AP685" s="159">
        <f>IFERROR(VLOOKUP(A685,人口!$A$2:$E$1748,5,0),0)</f>
        <v>186346</v>
      </c>
      <c r="AQ685" s="159">
        <f t="shared" si="286"/>
        <v>0</v>
      </c>
      <c r="AR685" s="159">
        <f t="shared" si="287"/>
        <v>0</v>
      </c>
      <c r="AS685" s="159">
        <f t="shared" si="288"/>
        <v>0</v>
      </c>
      <c r="AT685" s="159">
        <f t="shared" si="289"/>
        <v>0</v>
      </c>
      <c r="AU685" s="159">
        <f t="shared" si="290"/>
        <v>1</v>
      </c>
      <c r="AV685" s="159">
        <f t="shared" si="291"/>
        <v>0</v>
      </c>
      <c r="AW685" s="159">
        <f t="shared" si="292"/>
        <v>0</v>
      </c>
      <c r="AX685" s="159">
        <f t="shared" si="312"/>
        <v>0</v>
      </c>
      <c r="AY685" s="159" t="str">
        <f t="shared" si="313"/>
        <v>10万～20万人未満の市町村平均</v>
      </c>
      <c r="AZ685" s="159"/>
    </row>
    <row r="686" spans="1:52" x14ac:dyDescent="0.3">
      <c r="A686" t="str">
        <f t="shared" si="293"/>
        <v>13213</v>
      </c>
      <c r="B686" s="158" t="str">
        <f t="shared" si="294"/>
        <v>013213</v>
      </c>
      <c r="C686">
        <v>13</v>
      </c>
      <c r="D686" t="s">
        <v>40</v>
      </c>
      <c r="E686">
        <v>13213</v>
      </c>
      <c r="F686" t="s">
        <v>1581</v>
      </c>
      <c r="G686">
        <v>264.76900000000001</v>
      </c>
      <c r="H686">
        <v>107.71</v>
      </c>
      <c r="I686">
        <v>359.83100000000002</v>
      </c>
      <c r="J686">
        <v>144.85499999999999</v>
      </c>
      <c r="K686">
        <v>0</v>
      </c>
      <c r="L686">
        <v>0</v>
      </c>
      <c r="M686">
        <v>0</v>
      </c>
      <c r="N686">
        <v>0</v>
      </c>
      <c r="O686">
        <v>0</v>
      </c>
      <c r="P686">
        <v>0</v>
      </c>
      <c r="Q686">
        <v>0</v>
      </c>
      <c r="R686">
        <v>2.3E-2</v>
      </c>
      <c r="S686">
        <v>0</v>
      </c>
      <c r="T686">
        <v>0</v>
      </c>
      <c r="U686">
        <v>0.14099999999999999</v>
      </c>
      <c r="V686">
        <v>3.976</v>
      </c>
      <c r="W686">
        <v>38.939</v>
      </c>
      <c r="Y686" t="str">
        <f t="shared" si="295"/>
        <v>東京都</v>
      </c>
      <c r="Z686" t="str">
        <f t="shared" si="296"/>
        <v>東京都東村山市</v>
      </c>
      <c r="AA686" s="159">
        <f t="shared" si="297"/>
        <v>359.83100000000002</v>
      </c>
      <c r="AB686" s="159">
        <f t="shared" si="298"/>
        <v>144.85499999999999</v>
      </c>
      <c r="AC686" s="159">
        <f t="shared" si="299"/>
        <v>0</v>
      </c>
      <c r="AD686" s="159">
        <f t="shared" si="300"/>
        <v>0</v>
      </c>
      <c r="AE686" s="159">
        <f t="shared" si="301"/>
        <v>0</v>
      </c>
      <c r="AF686" s="159">
        <f t="shared" si="302"/>
        <v>0</v>
      </c>
      <c r="AG686" s="159">
        <f t="shared" si="303"/>
        <v>0.14099999999999999</v>
      </c>
      <c r="AH686" s="160">
        <f t="shared" si="304"/>
        <v>504.82700000000006</v>
      </c>
      <c r="AI686" s="135">
        <f t="shared" si="305"/>
        <v>0.712780814021437</v>
      </c>
      <c r="AJ686" s="135">
        <f t="shared" si="306"/>
        <v>0.28693988237554641</v>
      </c>
      <c r="AK686" s="135">
        <f t="shared" si="307"/>
        <v>0</v>
      </c>
      <c r="AL686" s="135">
        <f t="shared" si="308"/>
        <v>0</v>
      </c>
      <c r="AM686" s="135">
        <f t="shared" si="309"/>
        <v>0</v>
      </c>
      <c r="AN686" s="135">
        <f t="shared" si="310"/>
        <v>0</v>
      </c>
      <c r="AO686" s="135">
        <f t="shared" si="311"/>
        <v>2.7930360301647888E-4</v>
      </c>
      <c r="AP686" s="159">
        <f>IFERROR(VLOOKUP(A686,人口!$A$2:$E$1748,5,0),0)</f>
        <v>151255</v>
      </c>
      <c r="AQ686" s="159">
        <f t="shared" si="286"/>
        <v>0</v>
      </c>
      <c r="AR686" s="159">
        <f t="shared" si="287"/>
        <v>0</v>
      </c>
      <c r="AS686" s="159">
        <f t="shared" si="288"/>
        <v>0</v>
      </c>
      <c r="AT686" s="159">
        <f t="shared" si="289"/>
        <v>0</v>
      </c>
      <c r="AU686" s="159">
        <f t="shared" si="290"/>
        <v>1</v>
      </c>
      <c r="AV686" s="159">
        <f t="shared" si="291"/>
        <v>0</v>
      </c>
      <c r="AW686" s="159">
        <f t="shared" si="292"/>
        <v>0</v>
      </c>
      <c r="AX686" s="159">
        <f t="shared" si="312"/>
        <v>0</v>
      </c>
      <c r="AY686" s="159" t="str">
        <f t="shared" si="313"/>
        <v>10万～20万人未満の市町村平均</v>
      </c>
      <c r="AZ686" s="159"/>
    </row>
    <row r="687" spans="1:52" x14ac:dyDescent="0.3">
      <c r="A687" t="str">
        <f t="shared" si="293"/>
        <v>13214</v>
      </c>
      <c r="B687" s="158" t="str">
        <f t="shared" si="294"/>
        <v>013214</v>
      </c>
      <c r="C687">
        <v>13</v>
      </c>
      <c r="D687" t="s">
        <v>40</v>
      </c>
      <c r="E687">
        <v>13214</v>
      </c>
      <c r="F687" t="s">
        <v>1599</v>
      </c>
      <c r="G687">
        <v>207.62100000000001</v>
      </c>
      <c r="H687">
        <v>89.363</v>
      </c>
      <c r="I687">
        <v>281.64</v>
      </c>
      <c r="J687">
        <v>119.96</v>
      </c>
      <c r="K687">
        <v>0</v>
      </c>
      <c r="L687">
        <v>0</v>
      </c>
      <c r="M687">
        <v>0</v>
      </c>
      <c r="N687">
        <v>0</v>
      </c>
      <c r="O687">
        <v>0</v>
      </c>
      <c r="P687">
        <v>0</v>
      </c>
      <c r="Q687">
        <v>0</v>
      </c>
      <c r="R687">
        <v>0</v>
      </c>
      <c r="S687">
        <v>0</v>
      </c>
      <c r="T687">
        <v>0</v>
      </c>
      <c r="U687">
        <v>0</v>
      </c>
      <c r="V687">
        <v>2.351</v>
      </c>
      <c r="W687">
        <v>36.662999999999997</v>
      </c>
      <c r="Y687" t="str">
        <f t="shared" si="295"/>
        <v>東京都</v>
      </c>
      <c r="Z687" t="str">
        <f t="shared" si="296"/>
        <v>東京都国分寺市</v>
      </c>
      <c r="AA687" s="159">
        <f t="shared" si="297"/>
        <v>281.64</v>
      </c>
      <c r="AB687" s="159">
        <f t="shared" si="298"/>
        <v>119.96</v>
      </c>
      <c r="AC687" s="159">
        <f t="shared" si="299"/>
        <v>0</v>
      </c>
      <c r="AD687" s="159">
        <f t="shared" si="300"/>
        <v>0</v>
      </c>
      <c r="AE687" s="159">
        <f t="shared" si="301"/>
        <v>0</v>
      </c>
      <c r="AF687" s="159">
        <f t="shared" si="302"/>
        <v>0</v>
      </c>
      <c r="AG687" s="159">
        <f t="shared" si="303"/>
        <v>0</v>
      </c>
      <c r="AH687" s="160">
        <f t="shared" si="304"/>
        <v>401.59999999999997</v>
      </c>
      <c r="AI687" s="135">
        <f t="shared" si="305"/>
        <v>0.70129482071713145</v>
      </c>
      <c r="AJ687" s="135">
        <f t="shared" si="306"/>
        <v>0.29870517928286855</v>
      </c>
      <c r="AK687" s="135">
        <f t="shared" si="307"/>
        <v>0</v>
      </c>
      <c r="AL687" s="135">
        <f t="shared" si="308"/>
        <v>0</v>
      </c>
      <c r="AM687" s="135">
        <f t="shared" si="309"/>
        <v>0</v>
      </c>
      <c r="AN687" s="135">
        <f t="shared" si="310"/>
        <v>0</v>
      </c>
      <c r="AO687" s="135">
        <f t="shared" si="311"/>
        <v>0</v>
      </c>
      <c r="AP687" s="159">
        <f>IFERROR(VLOOKUP(A687,人口!$A$2:$E$1748,5,0),0)</f>
        <v>125170</v>
      </c>
      <c r="AQ687" s="159">
        <f t="shared" si="286"/>
        <v>0</v>
      </c>
      <c r="AR687" s="159">
        <f t="shared" si="287"/>
        <v>0</v>
      </c>
      <c r="AS687" s="159">
        <f t="shared" si="288"/>
        <v>0</v>
      </c>
      <c r="AT687" s="159">
        <f t="shared" si="289"/>
        <v>0</v>
      </c>
      <c r="AU687" s="159">
        <f t="shared" si="290"/>
        <v>1</v>
      </c>
      <c r="AV687" s="159">
        <f t="shared" si="291"/>
        <v>0</v>
      </c>
      <c r="AW687" s="159">
        <f t="shared" si="292"/>
        <v>0</v>
      </c>
      <c r="AX687" s="159">
        <f t="shared" si="312"/>
        <v>0</v>
      </c>
      <c r="AY687" s="159" t="str">
        <f t="shared" si="313"/>
        <v>10万～20万人未満の市町村平均</v>
      </c>
      <c r="AZ687" s="159"/>
    </row>
    <row r="688" spans="1:52" x14ac:dyDescent="0.3">
      <c r="A688" t="str">
        <f t="shared" si="293"/>
        <v>13215</v>
      </c>
      <c r="B688" s="158" t="str">
        <f t="shared" si="294"/>
        <v>013215</v>
      </c>
      <c r="C688">
        <v>13</v>
      </c>
      <c r="D688" t="s">
        <v>40</v>
      </c>
      <c r="E688">
        <v>13215</v>
      </c>
      <c r="F688" t="s">
        <v>1614</v>
      </c>
      <c r="G688">
        <v>133.39400000000001</v>
      </c>
      <c r="H688">
        <v>29.882999999999999</v>
      </c>
      <c r="I688">
        <v>180.899</v>
      </c>
      <c r="J688">
        <v>40.21</v>
      </c>
      <c r="K688">
        <v>0</v>
      </c>
      <c r="L688">
        <v>0</v>
      </c>
      <c r="M688">
        <v>0</v>
      </c>
      <c r="N688">
        <v>0</v>
      </c>
      <c r="O688">
        <v>0</v>
      </c>
      <c r="P688">
        <v>0</v>
      </c>
      <c r="Q688">
        <v>0</v>
      </c>
      <c r="R688">
        <v>0</v>
      </c>
      <c r="S688">
        <v>0</v>
      </c>
      <c r="T688">
        <v>0</v>
      </c>
      <c r="U688">
        <v>0</v>
      </c>
      <c r="V688">
        <v>1.3879999999999999</v>
      </c>
      <c r="W688">
        <v>22.690999999999999</v>
      </c>
      <c r="Y688" t="str">
        <f t="shared" si="295"/>
        <v>東京都</v>
      </c>
      <c r="Z688" t="str">
        <f t="shared" si="296"/>
        <v>東京都国立市</v>
      </c>
      <c r="AA688" s="159">
        <f t="shared" si="297"/>
        <v>180.899</v>
      </c>
      <c r="AB688" s="159">
        <f t="shared" si="298"/>
        <v>40.21</v>
      </c>
      <c r="AC688" s="159">
        <f t="shared" si="299"/>
        <v>0</v>
      </c>
      <c r="AD688" s="159">
        <f t="shared" si="300"/>
        <v>0</v>
      </c>
      <c r="AE688" s="159">
        <f t="shared" si="301"/>
        <v>0</v>
      </c>
      <c r="AF688" s="159">
        <f t="shared" si="302"/>
        <v>0</v>
      </c>
      <c r="AG688" s="159">
        <f t="shared" si="303"/>
        <v>0</v>
      </c>
      <c r="AH688" s="160">
        <f t="shared" si="304"/>
        <v>221.10900000000001</v>
      </c>
      <c r="AI688" s="135">
        <f t="shared" si="305"/>
        <v>0.81814399232957502</v>
      </c>
      <c r="AJ688" s="135">
        <f t="shared" si="306"/>
        <v>0.18185600767042498</v>
      </c>
      <c r="AK688" s="135">
        <f t="shared" si="307"/>
        <v>0</v>
      </c>
      <c r="AL688" s="135">
        <f t="shared" si="308"/>
        <v>0</v>
      </c>
      <c r="AM688" s="135">
        <f t="shared" si="309"/>
        <v>0</v>
      </c>
      <c r="AN688" s="135">
        <f t="shared" si="310"/>
        <v>0</v>
      </c>
      <c r="AO688" s="135">
        <f t="shared" si="311"/>
        <v>0</v>
      </c>
      <c r="AP688" s="159">
        <f>IFERROR(VLOOKUP(A688,人口!$A$2:$E$1748,5,0),0)</f>
        <v>76280</v>
      </c>
      <c r="AQ688" s="159">
        <f t="shared" si="286"/>
        <v>0</v>
      </c>
      <c r="AR688" s="159">
        <f t="shared" si="287"/>
        <v>0</v>
      </c>
      <c r="AS688" s="159">
        <f t="shared" si="288"/>
        <v>0</v>
      </c>
      <c r="AT688" s="159">
        <f t="shared" si="289"/>
        <v>1</v>
      </c>
      <c r="AU688" s="159">
        <f t="shared" si="290"/>
        <v>0</v>
      </c>
      <c r="AV688" s="159">
        <f t="shared" si="291"/>
        <v>0</v>
      </c>
      <c r="AW688" s="159">
        <f t="shared" si="292"/>
        <v>0</v>
      </c>
      <c r="AX688" s="159">
        <f t="shared" si="312"/>
        <v>0</v>
      </c>
      <c r="AY688" s="159" t="str">
        <f t="shared" si="313"/>
        <v>3万～10万人未満の市町村平均</v>
      </c>
      <c r="AZ688" s="159"/>
    </row>
    <row r="689" spans="1:52" x14ac:dyDescent="0.3">
      <c r="A689" t="str">
        <f t="shared" si="293"/>
        <v>13218</v>
      </c>
      <c r="B689" s="158" t="str">
        <f t="shared" si="294"/>
        <v>013218</v>
      </c>
      <c r="C689">
        <v>13</v>
      </c>
      <c r="D689" t="s">
        <v>40</v>
      </c>
      <c r="E689">
        <v>13218</v>
      </c>
      <c r="F689" t="s">
        <v>1631</v>
      </c>
      <c r="G689">
        <v>106.33799999999999</v>
      </c>
      <c r="H689">
        <v>8.0370000000000008</v>
      </c>
      <c r="I689">
        <v>144.33500000000001</v>
      </c>
      <c r="J689">
        <v>10.808</v>
      </c>
      <c r="K689">
        <v>0</v>
      </c>
      <c r="L689">
        <v>0</v>
      </c>
      <c r="M689">
        <v>0</v>
      </c>
      <c r="N689">
        <v>0</v>
      </c>
      <c r="O689">
        <v>0</v>
      </c>
      <c r="P689">
        <v>0</v>
      </c>
      <c r="Q689">
        <v>0</v>
      </c>
      <c r="R689">
        <v>0</v>
      </c>
      <c r="S689">
        <v>0</v>
      </c>
      <c r="T689">
        <v>0</v>
      </c>
      <c r="U689">
        <v>0</v>
      </c>
      <c r="V689">
        <v>1.4970000000000001</v>
      </c>
      <c r="W689">
        <v>15.75</v>
      </c>
      <c r="Y689" t="str">
        <f t="shared" si="295"/>
        <v>東京都</v>
      </c>
      <c r="Z689" t="str">
        <f t="shared" si="296"/>
        <v>東京都福生市</v>
      </c>
      <c r="AA689" s="159">
        <f t="shared" si="297"/>
        <v>144.33500000000001</v>
      </c>
      <c r="AB689" s="159">
        <f t="shared" si="298"/>
        <v>10.808</v>
      </c>
      <c r="AC689" s="159">
        <f t="shared" si="299"/>
        <v>0</v>
      </c>
      <c r="AD689" s="159">
        <f t="shared" si="300"/>
        <v>0</v>
      </c>
      <c r="AE689" s="159">
        <f t="shared" si="301"/>
        <v>0</v>
      </c>
      <c r="AF689" s="159">
        <f t="shared" si="302"/>
        <v>0</v>
      </c>
      <c r="AG689" s="159">
        <f t="shared" si="303"/>
        <v>0</v>
      </c>
      <c r="AH689" s="160">
        <f t="shared" si="304"/>
        <v>155.143</v>
      </c>
      <c r="AI689" s="135">
        <f t="shared" si="305"/>
        <v>0.93033523910198979</v>
      </c>
      <c r="AJ689" s="135">
        <f t="shared" si="306"/>
        <v>6.9664760898010228E-2</v>
      </c>
      <c r="AK689" s="135">
        <f t="shared" si="307"/>
        <v>0</v>
      </c>
      <c r="AL689" s="135">
        <f t="shared" si="308"/>
        <v>0</v>
      </c>
      <c r="AM689" s="135">
        <f t="shared" si="309"/>
        <v>0</v>
      </c>
      <c r="AN689" s="135">
        <f t="shared" si="310"/>
        <v>0</v>
      </c>
      <c r="AO689" s="135">
        <f t="shared" si="311"/>
        <v>0</v>
      </c>
      <c r="AP689" s="159">
        <f>IFERROR(VLOOKUP(A689,人口!$A$2:$E$1748,5,0),0)</f>
        <v>57617</v>
      </c>
      <c r="AQ689" s="159">
        <f t="shared" si="286"/>
        <v>0</v>
      </c>
      <c r="AR689" s="159">
        <f t="shared" si="287"/>
        <v>0</v>
      </c>
      <c r="AS689" s="159">
        <f t="shared" si="288"/>
        <v>0</v>
      </c>
      <c r="AT689" s="159">
        <f t="shared" si="289"/>
        <v>1</v>
      </c>
      <c r="AU689" s="159">
        <f t="shared" si="290"/>
        <v>0</v>
      </c>
      <c r="AV689" s="159">
        <f t="shared" si="291"/>
        <v>0</v>
      </c>
      <c r="AW689" s="159">
        <f t="shared" si="292"/>
        <v>0</v>
      </c>
      <c r="AX689" s="159">
        <f t="shared" si="312"/>
        <v>0</v>
      </c>
      <c r="AY689" s="159" t="str">
        <f t="shared" si="313"/>
        <v>3万～10万人未満の市町村平均</v>
      </c>
      <c r="AZ689" s="159"/>
    </row>
    <row r="690" spans="1:52" x14ac:dyDescent="0.3">
      <c r="A690" t="str">
        <f t="shared" si="293"/>
        <v>13219</v>
      </c>
      <c r="B690" s="158" t="str">
        <f t="shared" si="294"/>
        <v>013219</v>
      </c>
      <c r="C690">
        <v>13</v>
      </c>
      <c r="D690" t="s">
        <v>40</v>
      </c>
      <c r="E690">
        <v>13219</v>
      </c>
      <c r="F690" t="s">
        <v>1648</v>
      </c>
      <c r="G690">
        <v>118.285</v>
      </c>
      <c r="H690">
        <v>19.852</v>
      </c>
      <c r="I690">
        <v>160.941</v>
      </c>
      <c r="J690">
        <v>26.748999999999999</v>
      </c>
      <c r="K690">
        <v>0</v>
      </c>
      <c r="L690">
        <v>0</v>
      </c>
      <c r="M690">
        <v>0</v>
      </c>
      <c r="N690">
        <v>0</v>
      </c>
      <c r="O690">
        <v>0</v>
      </c>
      <c r="P690">
        <v>0</v>
      </c>
      <c r="Q690">
        <v>0</v>
      </c>
      <c r="R690">
        <v>0.16800000000000001</v>
      </c>
      <c r="S690">
        <v>0</v>
      </c>
      <c r="T690">
        <v>0</v>
      </c>
      <c r="U690">
        <v>1.0269999999999999</v>
      </c>
      <c r="V690">
        <v>1.3280000000000001</v>
      </c>
      <c r="W690">
        <v>16.221</v>
      </c>
      <c r="Y690" t="str">
        <f t="shared" si="295"/>
        <v>東京都</v>
      </c>
      <c r="Z690" t="str">
        <f t="shared" si="296"/>
        <v>東京都狛江市</v>
      </c>
      <c r="AA690" s="159">
        <f t="shared" si="297"/>
        <v>160.941</v>
      </c>
      <c r="AB690" s="159">
        <f t="shared" si="298"/>
        <v>26.748999999999999</v>
      </c>
      <c r="AC690" s="159">
        <f t="shared" si="299"/>
        <v>0</v>
      </c>
      <c r="AD690" s="159">
        <f t="shared" si="300"/>
        <v>0</v>
      </c>
      <c r="AE690" s="159">
        <f t="shared" si="301"/>
        <v>0</v>
      </c>
      <c r="AF690" s="159">
        <f t="shared" si="302"/>
        <v>0</v>
      </c>
      <c r="AG690" s="159">
        <f t="shared" si="303"/>
        <v>1.0269999999999999</v>
      </c>
      <c r="AH690" s="160">
        <f t="shared" si="304"/>
        <v>188.71699999999998</v>
      </c>
      <c r="AI690" s="135">
        <f t="shared" si="305"/>
        <v>0.85281665138805729</v>
      </c>
      <c r="AJ690" s="135">
        <f t="shared" si="306"/>
        <v>0.14174133755835458</v>
      </c>
      <c r="AK690" s="135">
        <f t="shared" si="307"/>
        <v>0</v>
      </c>
      <c r="AL690" s="135">
        <f t="shared" si="308"/>
        <v>0</v>
      </c>
      <c r="AM690" s="135">
        <f t="shared" si="309"/>
        <v>0</v>
      </c>
      <c r="AN690" s="135">
        <f t="shared" si="310"/>
        <v>0</v>
      </c>
      <c r="AO690" s="135">
        <f t="shared" si="311"/>
        <v>5.4420110535881774E-3</v>
      </c>
      <c r="AP690" s="159">
        <f>IFERROR(VLOOKUP(A690,人口!$A$2:$E$1748,5,0),0)</f>
        <v>83257</v>
      </c>
      <c r="AQ690" s="159">
        <f t="shared" si="286"/>
        <v>0</v>
      </c>
      <c r="AR690" s="159">
        <f t="shared" si="287"/>
        <v>0</v>
      </c>
      <c r="AS690" s="159">
        <f t="shared" si="288"/>
        <v>0</v>
      </c>
      <c r="AT690" s="159">
        <f t="shared" si="289"/>
        <v>1</v>
      </c>
      <c r="AU690" s="159">
        <f t="shared" si="290"/>
        <v>0</v>
      </c>
      <c r="AV690" s="159">
        <f t="shared" si="291"/>
        <v>0</v>
      </c>
      <c r="AW690" s="159">
        <f t="shared" si="292"/>
        <v>0</v>
      </c>
      <c r="AX690" s="159">
        <f t="shared" si="312"/>
        <v>0</v>
      </c>
      <c r="AY690" s="159" t="str">
        <f t="shared" si="313"/>
        <v>3万～10万人未満の市町村平均</v>
      </c>
      <c r="AZ690" s="159"/>
    </row>
    <row r="691" spans="1:52" x14ac:dyDescent="0.3">
      <c r="A691" t="str">
        <f t="shared" si="293"/>
        <v>13220</v>
      </c>
      <c r="B691" s="158" t="str">
        <f t="shared" si="294"/>
        <v>013220</v>
      </c>
      <c r="C691">
        <v>13</v>
      </c>
      <c r="D691" t="s">
        <v>40</v>
      </c>
      <c r="E691">
        <v>13220</v>
      </c>
      <c r="F691" t="s">
        <v>1665</v>
      </c>
      <c r="G691">
        <v>153.346</v>
      </c>
      <c r="H691">
        <v>39.915999999999997</v>
      </c>
      <c r="I691">
        <v>208.351</v>
      </c>
      <c r="J691">
        <v>53.713000000000001</v>
      </c>
      <c r="K691">
        <v>0.8</v>
      </c>
      <c r="L691">
        <v>1.3520000000000001</v>
      </c>
      <c r="M691">
        <v>0</v>
      </c>
      <c r="N691">
        <v>0</v>
      </c>
      <c r="O691">
        <v>0</v>
      </c>
      <c r="P691">
        <v>0</v>
      </c>
      <c r="Q691">
        <v>0</v>
      </c>
      <c r="R691">
        <v>0</v>
      </c>
      <c r="S691">
        <v>0</v>
      </c>
      <c r="T691">
        <v>0</v>
      </c>
      <c r="U691">
        <v>0</v>
      </c>
      <c r="V691">
        <v>1.7789999999999999</v>
      </c>
      <c r="W691">
        <v>18.747</v>
      </c>
      <c r="Y691" t="str">
        <f t="shared" si="295"/>
        <v>東京都</v>
      </c>
      <c r="Z691" t="str">
        <f t="shared" si="296"/>
        <v>東京都東大和市</v>
      </c>
      <c r="AA691" s="159">
        <f t="shared" si="297"/>
        <v>208.351</v>
      </c>
      <c r="AB691" s="159">
        <f t="shared" si="298"/>
        <v>53.713000000000001</v>
      </c>
      <c r="AC691" s="159">
        <f t="shared" si="299"/>
        <v>1.3520000000000001</v>
      </c>
      <c r="AD691" s="159">
        <f t="shared" si="300"/>
        <v>0</v>
      </c>
      <c r="AE691" s="159">
        <f t="shared" si="301"/>
        <v>0</v>
      </c>
      <c r="AF691" s="159">
        <f t="shared" si="302"/>
        <v>0</v>
      </c>
      <c r="AG691" s="159">
        <f t="shared" si="303"/>
        <v>0</v>
      </c>
      <c r="AH691" s="160">
        <f t="shared" si="304"/>
        <v>263.416</v>
      </c>
      <c r="AI691" s="135">
        <f t="shared" si="305"/>
        <v>0.79095802836577889</v>
      </c>
      <c r="AJ691" s="135">
        <f t="shared" si="306"/>
        <v>0.20390940565493365</v>
      </c>
      <c r="AK691" s="135">
        <f t="shared" si="307"/>
        <v>5.1325659792875152E-3</v>
      </c>
      <c r="AL691" s="135">
        <f t="shared" si="308"/>
        <v>0</v>
      </c>
      <c r="AM691" s="135">
        <f t="shared" si="309"/>
        <v>0</v>
      </c>
      <c r="AN691" s="135">
        <f t="shared" si="310"/>
        <v>0</v>
      </c>
      <c r="AO691" s="135">
        <f t="shared" si="311"/>
        <v>0</v>
      </c>
      <c r="AP691" s="159">
        <f>IFERROR(VLOOKUP(A691,人口!$A$2:$E$1748,5,0),0)</f>
        <v>85301</v>
      </c>
      <c r="AQ691" s="159">
        <f t="shared" si="286"/>
        <v>0</v>
      </c>
      <c r="AR691" s="159">
        <f t="shared" si="287"/>
        <v>0</v>
      </c>
      <c r="AS691" s="159">
        <f t="shared" si="288"/>
        <v>0</v>
      </c>
      <c r="AT691" s="159">
        <f t="shared" si="289"/>
        <v>1</v>
      </c>
      <c r="AU691" s="159">
        <f t="shared" si="290"/>
        <v>0</v>
      </c>
      <c r="AV691" s="159">
        <f t="shared" si="291"/>
        <v>0</v>
      </c>
      <c r="AW691" s="159">
        <f t="shared" si="292"/>
        <v>0</v>
      </c>
      <c r="AX691" s="159">
        <f t="shared" si="312"/>
        <v>0</v>
      </c>
      <c r="AY691" s="159" t="str">
        <f t="shared" si="313"/>
        <v>3万～10万人未満の市町村平均</v>
      </c>
      <c r="AZ691" s="159"/>
    </row>
    <row r="692" spans="1:52" x14ac:dyDescent="0.3">
      <c r="A692" t="str">
        <f t="shared" si="293"/>
        <v>13221</v>
      </c>
      <c r="B692" s="158" t="str">
        <f t="shared" si="294"/>
        <v>013221</v>
      </c>
      <c r="C692">
        <v>13</v>
      </c>
      <c r="D692" t="s">
        <v>40</v>
      </c>
      <c r="E692">
        <v>13221</v>
      </c>
      <c r="F692" t="s">
        <v>1679</v>
      </c>
      <c r="G692">
        <v>132.286</v>
      </c>
      <c r="H692">
        <v>126.514</v>
      </c>
      <c r="I692">
        <v>180.08799999999999</v>
      </c>
      <c r="J692">
        <v>170.559</v>
      </c>
      <c r="K692">
        <v>0</v>
      </c>
      <c r="L692">
        <v>0</v>
      </c>
      <c r="M692">
        <v>0</v>
      </c>
      <c r="N692">
        <v>0</v>
      </c>
      <c r="O692">
        <v>0</v>
      </c>
      <c r="P692">
        <v>0</v>
      </c>
      <c r="Q692">
        <v>0</v>
      </c>
      <c r="R692">
        <v>0</v>
      </c>
      <c r="S692">
        <v>0</v>
      </c>
      <c r="T692">
        <v>0</v>
      </c>
      <c r="U692">
        <v>0</v>
      </c>
      <c r="V692">
        <v>2.1720000000000002</v>
      </c>
      <c r="W692">
        <v>24.863</v>
      </c>
      <c r="Y692" t="str">
        <f t="shared" si="295"/>
        <v>東京都</v>
      </c>
      <c r="Z692" t="str">
        <f t="shared" si="296"/>
        <v>東京都清瀬市</v>
      </c>
      <c r="AA692" s="159">
        <f t="shared" si="297"/>
        <v>180.08799999999999</v>
      </c>
      <c r="AB692" s="159">
        <f t="shared" si="298"/>
        <v>170.559</v>
      </c>
      <c r="AC692" s="159">
        <f t="shared" si="299"/>
        <v>0</v>
      </c>
      <c r="AD692" s="159">
        <f t="shared" si="300"/>
        <v>0</v>
      </c>
      <c r="AE692" s="159">
        <f t="shared" si="301"/>
        <v>0</v>
      </c>
      <c r="AF692" s="159">
        <f t="shared" si="302"/>
        <v>0</v>
      </c>
      <c r="AG692" s="159">
        <f t="shared" si="303"/>
        <v>0</v>
      </c>
      <c r="AH692" s="160">
        <f t="shared" si="304"/>
        <v>350.64699999999999</v>
      </c>
      <c r="AI692" s="135">
        <f t="shared" si="305"/>
        <v>0.51358773923632595</v>
      </c>
      <c r="AJ692" s="135">
        <f t="shared" si="306"/>
        <v>0.486412260763674</v>
      </c>
      <c r="AK692" s="135">
        <f t="shared" si="307"/>
        <v>0</v>
      </c>
      <c r="AL692" s="135">
        <f t="shared" si="308"/>
        <v>0</v>
      </c>
      <c r="AM692" s="135">
        <f t="shared" si="309"/>
        <v>0</v>
      </c>
      <c r="AN692" s="135">
        <f t="shared" si="310"/>
        <v>0</v>
      </c>
      <c r="AO692" s="135">
        <f t="shared" si="311"/>
        <v>0</v>
      </c>
      <c r="AP692" s="159">
        <f>IFERROR(VLOOKUP(A692,人口!$A$2:$E$1748,5,0),0)</f>
        <v>74636</v>
      </c>
      <c r="AQ692" s="159">
        <f t="shared" si="286"/>
        <v>0</v>
      </c>
      <c r="AR692" s="159">
        <f t="shared" si="287"/>
        <v>0</v>
      </c>
      <c r="AS692" s="159">
        <f t="shared" si="288"/>
        <v>0</v>
      </c>
      <c r="AT692" s="159">
        <f t="shared" si="289"/>
        <v>1</v>
      </c>
      <c r="AU692" s="159">
        <f t="shared" si="290"/>
        <v>0</v>
      </c>
      <c r="AV692" s="159">
        <f t="shared" si="291"/>
        <v>0</v>
      </c>
      <c r="AW692" s="159">
        <f t="shared" si="292"/>
        <v>0</v>
      </c>
      <c r="AX692" s="159">
        <f t="shared" si="312"/>
        <v>0</v>
      </c>
      <c r="AY692" s="159" t="str">
        <f t="shared" si="313"/>
        <v>3万～10万人未満の市町村平均</v>
      </c>
      <c r="AZ692" s="159"/>
    </row>
    <row r="693" spans="1:52" x14ac:dyDescent="0.3">
      <c r="A693" t="str">
        <f t="shared" si="293"/>
        <v>13222</v>
      </c>
      <c r="B693" s="158" t="str">
        <f t="shared" si="294"/>
        <v>013222</v>
      </c>
      <c r="C693">
        <v>13</v>
      </c>
      <c r="D693" t="s">
        <v>40</v>
      </c>
      <c r="E693">
        <v>13222</v>
      </c>
      <c r="F693" t="s">
        <v>1693</v>
      </c>
      <c r="G693">
        <v>208.524</v>
      </c>
      <c r="H693">
        <v>108.474</v>
      </c>
      <c r="I693">
        <v>282.71800000000002</v>
      </c>
      <c r="J693">
        <v>145.608</v>
      </c>
      <c r="K693">
        <v>0</v>
      </c>
      <c r="L693">
        <v>0</v>
      </c>
      <c r="M693">
        <v>0</v>
      </c>
      <c r="N693">
        <v>0</v>
      </c>
      <c r="O693">
        <v>0</v>
      </c>
      <c r="P693">
        <v>0</v>
      </c>
      <c r="Q693">
        <v>0</v>
      </c>
      <c r="R693">
        <v>0</v>
      </c>
      <c r="S693">
        <v>0</v>
      </c>
      <c r="T693">
        <v>0</v>
      </c>
      <c r="U693">
        <v>0</v>
      </c>
      <c r="V693">
        <v>2.13</v>
      </c>
      <c r="W693">
        <v>34.884999999999998</v>
      </c>
      <c r="Y693" t="str">
        <f t="shared" si="295"/>
        <v>東京都</v>
      </c>
      <c r="Z693" t="str">
        <f t="shared" si="296"/>
        <v>東京都東久留米市</v>
      </c>
      <c r="AA693" s="159">
        <f t="shared" si="297"/>
        <v>282.71800000000002</v>
      </c>
      <c r="AB693" s="159">
        <f t="shared" si="298"/>
        <v>145.608</v>
      </c>
      <c r="AC693" s="159">
        <f t="shared" si="299"/>
        <v>0</v>
      </c>
      <c r="AD693" s="159">
        <f t="shared" si="300"/>
        <v>0</v>
      </c>
      <c r="AE693" s="159">
        <f t="shared" si="301"/>
        <v>0</v>
      </c>
      <c r="AF693" s="159">
        <f t="shared" si="302"/>
        <v>0</v>
      </c>
      <c r="AG693" s="159">
        <f t="shared" si="303"/>
        <v>0</v>
      </c>
      <c r="AH693" s="160">
        <f t="shared" si="304"/>
        <v>428.32600000000002</v>
      </c>
      <c r="AI693" s="135">
        <f t="shared" si="305"/>
        <v>0.66005332387013627</v>
      </c>
      <c r="AJ693" s="135">
        <f t="shared" si="306"/>
        <v>0.33994667612986368</v>
      </c>
      <c r="AK693" s="135">
        <f t="shared" si="307"/>
        <v>0</v>
      </c>
      <c r="AL693" s="135">
        <f t="shared" si="308"/>
        <v>0</v>
      </c>
      <c r="AM693" s="135">
        <f t="shared" si="309"/>
        <v>0</v>
      </c>
      <c r="AN693" s="135">
        <f t="shared" si="310"/>
        <v>0</v>
      </c>
      <c r="AO693" s="135">
        <f t="shared" si="311"/>
        <v>0</v>
      </c>
      <c r="AP693" s="159">
        <f>IFERROR(VLOOKUP(A693,人口!$A$2:$E$1748,5,0),0)</f>
        <v>116916</v>
      </c>
      <c r="AQ693" s="159">
        <f t="shared" si="286"/>
        <v>0</v>
      </c>
      <c r="AR693" s="159">
        <f t="shared" si="287"/>
        <v>0</v>
      </c>
      <c r="AS693" s="159">
        <f t="shared" si="288"/>
        <v>0</v>
      </c>
      <c r="AT693" s="159">
        <f t="shared" si="289"/>
        <v>0</v>
      </c>
      <c r="AU693" s="159">
        <f t="shared" si="290"/>
        <v>1</v>
      </c>
      <c r="AV693" s="159">
        <f t="shared" si="291"/>
        <v>0</v>
      </c>
      <c r="AW693" s="159">
        <f t="shared" si="292"/>
        <v>0</v>
      </c>
      <c r="AX693" s="159">
        <f t="shared" si="312"/>
        <v>0</v>
      </c>
      <c r="AY693" s="159" t="str">
        <f t="shared" si="313"/>
        <v>10万～20万人未満の市町村平均</v>
      </c>
      <c r="AZ693" s="159"/>
    </row>
    <row r="694" spans="1:52" x14ac:dyDescent="0.3">
      <c r="A694" t="str">
        <f t="shared" si="293"/>
        <v>13223</v>
      </c>
      <c r="B694" s="158" t="str">
        <f t="shared" si="294"/>
        <v>013223</v>
      </c>
      <c r="C694">
        <v>13</v>
      </c>
      <c r="D694" t="s">
        <v>40</v>
      </c>
      <c r="E694">
        <v>13223</v>
      </c>
      <c r="F694" t="s">
        <v>1705</v>
      </c>
      <c r="G694">
        <v>171.90299999999999</v>
      </c>
      <c r="H694">
        <v>118.821</v>
      </c>
      <c r="I694">
        <v>235.44300000000001</v>
      </c>
      <c r="J694">
        <v>161.19200000000001</v>
      </c>
      <c r="K694">
        <v>0</v>
      </c>
      <c r="L694">
        <v>0</v>
      </c>
      <c r="M694">
        <v>0</v>
      </c>
      <c r="N694">
        <v>0</v>
      </c>
      <c r="O694">
        <v>0</v>
      </c>
      <c r="P694">
        <v>0</v>
      </c>
      <c r="Q694">
        <v>0</v>
      </c>
      <c r="R694">
        <v>0</v>
      </c>
      <c r="S694">
        <v>0</v>
      </c>
      <c r="T694">
        <v>0</v>
      </c>
      <c r="U694">
        <v>0</v>
      </c>
      <c r="V694">
        <v>2.1560000000000001</v>
      </c>
      <c r="W694">
        <v>21.68</v>
      </c>
      <c r="Y694" t="str">
        <f t="shared" si="295"/>
        <v>東京都</v>
      </c>
      <c r="Z694" t="str">
        <f t="shared" si="296"/>
        <v>東京都武蔵村山市</v>
      </c>
      <c r="AA694" s="159">
        <f t="shared" si="297"/>
        <v>235.44300000000001</v>
      </c>
      <c r="AB694" s="159">
        <f t="shared" si="298"/>
        <v>161.19200000000001</v>
      </c>
      <c r="AC694" s="159">
        <f t="shared" si="299"/>
        <v>0</v>
      </c>
      <c r="AD694" s="159">
        <f t="shared" si="300"/>
        <v>0</v>
      </c>
      <c r="AE694" s="159">
        <f t="shared" si="301"/>
        <v>0</v>
      </c>
      <c r="AF694" s="159">
        <f t="shared" si="302"/>
        <v>0</v>
      </c>
      <c r="AG694" s="159">
        <f t="shared" si="303"/>
        <v>0</v>
      </c>
      <c r="AH694" s="160">
        <f t="shared" si="304"/>
        <v>396.63499999999999</v>
      </c>
      <c r="AI694" s="135">
        <f t="shared" si="305"/>
        <v>0.59360116984128986</v>
      </c>
      <c r="AJ694" s="135">
        <f t="shared" si="306"/>
        <v>0.4063988301587102</v>
      </c>
      <c r="AK694" s="135">
        <f t="shared" si="307"/>
        <v>0</v>
      </c>
      <c r="AL694" s="135">
        <f t="shared" si="308"/>
        <v>0</v>
      </c>
      <c r="AM694" s="135">
        <f t="shared" si="309"/>
        <v>0</v>
      </c>
      <c r="AN694" s="135">
        <f t="shared" si="310"/>
        <v>0</v>
      </c>
      <c r="AO694" s="135">
        <f t="shared" si="311"/>
        <v>0</v>
      </c>
      <c r="AP694" s="159">
        <f>IFERROR(VLOOKUP(A694,人口!$A$2:$E$1748,5,0),0)</f>
        <v>72382</v>
      </c>
      <c r="AQ694" s="159">
        <f t="shared" si="286"/>
        <v>0</v>
      </c>
      <c r="AR694" s="159">
        <f t="shared" si="287"/>
        <v>0</v>
      </c>
      <c r="AS694" s="159">
        <f t="shared" si="288"/>
        <v>0</v>
      </c>
      <c r="AT694" s="159">
        <f t="shared" si="289"/>
        <v>1</v>
      </c>
      <c r="AU694" s="159">
        <f t="shared" si="290"/>
        <v>0</v>
      </c>
      <c r="AV694" s="159">
        <f t="shared" si="291"/>
        <v>0</v>
      </c>
      <c r="AW694" s="159">
        <f t="shared" si="292"/>
        <v>0</v>
      </c>
      <c r="AX694" s="159">
        <f t="shared" si="312"/>
        <v>0</v>
      </c>
      <c r="AY694" s="159" t="str">
        <f t="shared" si="313"/>
        <v>3万～10万人未満の市町村平均</v>
      </c>
      <c r="AZ694" s="159"/>
    </row>
    <row r="695" spans="1:52" x14ac:dyDescent="0.3">
      <c r="A695" t="str">
        <f t="shared" si="293"/>
        <v>13224</v>
      </c>
      <c r="B695" s="158" t="str">
        <f t="shared" si="294"/>
        <v>013224</v>
      </c>
      <c r="C695">
        <v>13</v>
      </c>
      <c r="D695" t="s">
        <v>40</v>
      </c>
      <c r="E695">
        <v>13224</v>
      </c>
      <c r="F695" t="s">
        <v>1719</v>
      </c>
      <c r="G695">
        <v>213.82</v>
      </c>
      <c r="H695">
        <v>23.09</v>
      </c>
      <c r="I695">
        <v>293.15800000000002</v>
      </c>
      <c r="J695">
        <v>31.486000000000001</v>
      </c>
      <c r="K695">
        <v>0</v>
      </c>
      <c r="L695">
        <v>0</v>
      </c>
      <c r="M695">
        <v>0</v>
      </c>
      <c r="N695">
        <v>0</v>
      </c>
      <c r="O695">
        <v>0</v>
      </c>
      <c r="P695">
        <v>0</v>
      </c>
      <c r="Q695">
        <v>0</v>
      </c>
      <c r="R695">
        <v>0</v>
      </c>
      <c r="S695">
        <v>0</v>
      </c>
      <c r="T695">
        <v>0</v>
      </c>
      <c r="U695">
        <v>0</v>
      </c>
      <c r="V695">
        <v>2.3180000000000001</v>
      </c>
      <c r="W695">
        <v>24.472000000000001</v>
      </c>
      <c r="Y695" t="str">
        <f t="shared" si="295"/>
        <v>東京都</v>
      </c>
      <c r="Z695" t="str">
        <f t="shared" si="296"/>
        <v>東京都多摩市</v>
      </c>
      <c r="AA695" s="159">
        <f t="shared" si="297"/>
        <v>293.15800000000002</v>
      </c>
      <c r="AB695" s="159">
        <f t="shared" si="298"/>
        <v>31.486000000000001</v>
      </c>
      <c r="AC695" s="159">
        <f t="shared" si="299"/>
        <v>0</v>
      </c>
      <c r="AD695" s="159">
        <f t="shared" si="300"/>
        <v>0</v>
      </c>
      <c r="AE695" s="159">
        <f t="shared" si="301"/>
        <v>0</v>
      </c>
      <c r="AF695" s="159">
        <f t="shared" si="302"/>
        <v>0</v>
      </c>
      <c r="AG695" s="159">
        <f t="shared" si="303"/>
        <v>0</v>
      </c>
      <c r="AH695" s="160">
        <f t="shared" si="304"/>
        <v>324.64400000000001</v>
      </c>
      <c r="AI695" s="135">
        <f t="shared" si="305"/>
        <v>0.90301376276783185</v>
      </c>
      <c r="AJ695" s="135">
        <f t="shared" si="306"/>
        <v>9.6986237232168163E-2</v>
      </c>
      <c r="AK695" s="135">
        <f t="shared" si="307"/>
        <v>0</v>
      </c>
      <c r="AL695" s="135">
        <f t="shared" si="308"/>
        <v>0</v>
      </c>
      <c r="AM695" s="135">
        <f t="shared" si="309"/>
        <v>0</v>
      </c>
      <c r="AN695" s="135">
        <f t="shared" si="310"/>
        <v>0</v>
      </c>
      <c r="AO695" s="135">
        <f t="shared" si="311"/>
        <v>0</v>
      </c>
      <c r="AP695" s="159">
        <f>IFERROR(VLOOKUP(A695,人口!$A$2:$E$1748,5,0),0)</f>
        <v>148823</v>
      </c>
      <c r="AQ695" s="159">
        <f t="shared" si="286"/>
        <v>0</v>
      </c>
      <c r="AR695" s="159">
        <f t="shared" si="287"/>
        <v>0</v>
      </c>
      <c r="AS695" s="159">
        <f t="shared" si="288"/>
        <v>0</v>
      </c>
      <c r="AT695" s="159">
        <f t="shared" si="289"/>
        <v>0</v>
      </c>
      <c r="AU695" s="159">
        <f t="shared" si="290"/>
        <v>1</v>
      </c>
      <c r="AV695" s="159">
        <f t="shared" si="291"/>
        <v>0</v>
      </c>
      <c r="AW695" s="159">
        <f t="shared" si="292"/>
        <v>0</v>
      </c>
      <c r="AX695" s="159">
        <f t="shared" si="312"/>
        <v>0</v>
      </c>
      <c r="AY695" s="159" t="str">
        <f t="shared" si="313"/>
        <v>10万～20万人未満の市町村平均</v>
      </c>
      <c r="AZ695" s="159"/>
    </row>
    <row r="696" spans="1:52" x14ac:dyDescent="0.3">
      <c r="A696" t="str">
        <f t="shared" si="293"/>
        <v>13225</v>
      </c>
      <c r="B696" s="158" t="str">
        <f t="shared" si="294"/>
        <v>013225</v>
      </c>
      <c r="C696">
        <v>13</v>
      </c>
      <c r="D696" t="s">
        <v>40</v>
      </c>
      <c r="E696">
        <v>13225</v>
      </c>
      <c r="F696" t="s">
        <v>1730</v>
      </c>
      <c r="G696">
        <v>141.86799999999999</v>
      </c>
      <c r="H696">
        <v>71.241</v>
      </c>
      <c r="I696">
        <v>194.20599999999999</v>
      </c>
      <c r="J696">
        <v>96.771000000000001</v>
      </c>
      <c r="K696">
        <v>0</v>
      </c>
      <c r="L696">
        <v>0</v>
      </c>
      <c r="M696">
        <v>0</v>
      </c>
      <c r="N696">
        <v>0</v>
      </c>
      <c r="O696">
        <v>0</v>
      </c>
      <c r="P696">
        <v>0</v>
      </c>
      <c r="Q696">
        <v>0</v>
      </c>
      <c r="R696">
        <v>0</v>
      </c>
      <c r="S696">
        <v>0</v>
      </c>
      <c r="T696">
        <v>0</v>
      </c>
      <c r="U696">
        <v>0</v>
      </c>
      <c r="V696">
        <v>1.407</v>
      </c>
      <c r="W696">
        <v>17.538</v>
      </c>
      <c r="Y696" t="str">
        <f t="shared" si="295"/>
        <v>東京都</v>
      </c>
      <c r="Z696" t="str">
        <f t="shared" si="296"/>
        <v>東京都稲城市</v>
      </c>
      <c r="AA696" s="159">
        <f t="shared" si="297"/>
        <v>194.20599999999999</v>
      </c>
      <c r="AB696" s="159">
        <f t="shared" si="298"/>
        <v>96.771000000000001</v>
      </c>
      <c r="AC696" s="159">
        <f t="shared" si="299"/>
        <v>0</v>
      </c>
      <c r="AD696" s="159">
        <f t="shared" si="300"/>
        <v>0</v>
      </c>
      <c r="AE696" s="159">
        <f t="shared" si="301"/>
        <v>0</v>
      </c>
      <c r="AF696" s="159">
        <f t="shared" si="302"/>
        <v>0</v>
      </c>
      <c r="AG696" s="159">
        <f t="shared" si="303"/>
        <v>0</v>
      </c>
      <c r="AH696" s="160">
        <f t="shared" si="304"/>
        <v>290.97699999999998</v>
      </c>
      <c r="AI696" s="135">
        <f t="shared" si="305"/>
        <v>0.66742732243441927</v>
      </c>
      <c r="AJ696" s="135">
        <f t="shared" si="306"/>
        <v>0.33257267756558084</v>
      </c>
      <c r="AK696" s="135">
        <f t="shared" si="307"/>
        <v>0</v>
      </c>
      <c r="AL696" s="135">
        <f t="shared" si="308"/>
        <v>0</v>
      </c>
      <c r="AM696" s="135">
        <f t="shared" si="309"/>
        <v>0</v>
      </c>
      <c r="AN696" s="135">
        <f t="shared" si="310"/>
        <v>0</v>
      </c>
      <c r="AO696" s="135">
        <f t="shared" si="311"/>
        <v>0</v>
      </c>
      <c r="AP696" s="159">
        <f>IFERROR(VLOOKUP(A696,人口!$A$2:$E$1748,5,0),0)</f>
        <v>91540</v>
      </c>
      <c r="AQ696" s="159">
        <f t="shared" si="286"/>
        <v>0</v>
      </c>
      <c r="AR696" s="159">
        <f t="shared" si="287"/>
        <v>0</v>
      </c>
      <c r="AS696" s="159">
        <f t="shared" si="288"/>
        <v>0</v>
      </c>
      <c r="AT696" s="159">
        <f t="shared" si="289"/>
        <v>1</v>
      </c>
      <c r="AU696" s="159">
        <f t="shared" si="290"/>
        <v>0</v>
      </c>
      <c r="AV696" s="159">
        <f t="shared" si="291"/>
        <v>0</v>
      </c>
      <c r="AW696" s="159">
        <f t="shared" si="292"/>
        <v>0</v>
      </c>
      <c r="AX696" s="159">
        <f t="shared" si="312"/>
        <v>0</v>
      </c>
      <c r="AY696" s="159" t="str">
        <f t="shared" si="313"/>
        <v>3万～10万人未満の市町村平均</v>
      </c>
      <c r="AZ696" s="159"/>
    </row>
    <row r="697" spans="1:52" x14ac:dyDescent="0.3">
      <c r="A697" t="str">
        <f t="shared" si="293"/>
        <v>13227</v>
      </c>
      <c r="B697" s="158" t="str">
        <f t="shared" si="294"/>
        <v>013227</v>
      </c>
      <c r="C697">
        <v>13</v>
      </c>
      <c r="D697" t="s">
        <v>40</v>
      </c>
      <c r="E697">
        <v>13227</v>
      </c>
      <c r="F697" t="s">
        <v>1740</v>
      </c>
      <c r="G697">
        <v>144.233</v>
      </c>
      <c r="H697">
        <v>23.062000000000001</v>
      </c>
      <c r="I697">
        <v>194.25399999999999</v>
      </c>
      <c r="J697">
        <v>30.835000000000001</v>
      </c>
      <c r="K697">
        <v>0</v>
      </c>
      <c r="L697">
        <v>0</v>
      </c>
      <c r="M697">
        <v>0</v>
      </c>
      <c r="N697">
        <v>0</v>
      </c>
      <c r="O697">
        <v>0</v>
      </c>
      <c r="P697">
        <v>0</v>
      </c>
      <c r="Q697">
        <v>0</v>
      </c>
      <c r="R697">
        <v>0</v>
      </c>
      <c r="S697">
        <v>0</v>
      </c>
      <c r="T697">
        <v>0</v>
      </c>
      <c r="U697">
        <v>0</v>
      </c>
      <c r="V697">
        <v>1.482</v>
      </c>
      <c r="W697">
        <v>19.978000000000002</v>
      </c>
      <c r="Y697" t="str">
        <f t="shared" si="295"/>
        <v>東京都</v>
      </c>
      <c r="Z697" t="str">
        <f t="shared" si="296"/>
        <v>東京都羽村市</v>
      </c>
      <c r="AA697" s="159">
        <f t="shared" si="297"/>
        <v>194.25399999999999</v>
      </c>
      <c r="AB697" s="159">
        <f t="shared" si="298"/>
        <v>30.835000000000001</v>
      </c>
      <c r="AC697" s="159">
        <f t="shared" si="299"/>
        <v>0</v>
      </c>
      <c r="AD697" s="159">
        <f t="shared" si="300"/>
        <v>0</v>
      </c>
      <c r="AE697" s="159">
        <f t="shared" si="301"/>
        <v>0</v>
      </c>
      <c r="AF697" s="159">
        <f t="shared" si="302"/>
        <v>0</v>
      </c>
      <c r="AG697" s="159">
        <f t="shared" si="303"/>
        <v>0</v>
      </c>
      <c r="AH697" s="160">
        <f t="shared" si="304"/>
        <v>225.089</v>
      </c>
      <c r="AI697" s="135">
        <f t="shared" si="305"/>
        <v>0.86300974281284293</v>
      </c>
      <c r="AJ697" s="135">
        <f t="shared" si="306"/>
        <v>0.13699025718715707</v>
      </c>
      <c r="AK697" s="135">
        <f t="shared" si="307"/>
        <v>0</v>
      </c>
      <c r="AL697" s="135">
        <f t="shared" si="308"/>
        <v>0</v>
      </c>
      <c r="AM697" s="135">
        <f t="shared" si="309"/>
        <v>0</v>
      </c>
      <c r="AN697" s="135">
        <f t="shared" si="310"/>
        <v>0</v>
      </c>
      <c r="AO697" s="135">
        <f t="shared" si="311"/>
        <v>0</v>
      </c>
      <c r="AP697" s="159">
        <f>IFERROR(VLOOKUP(A697,人口!$A$2:$E$1748,5,0),0)</f>
        <v>55354</v>
      </c>
      <c r="AQ697" s="159">
        <f t="shared" si="286"/>
        <v>0</v>
      </c>
      <c r="AR697" s="159">
        <f t="shared" si="287"/>
        <v>0</v>
      </c>
      <c r="AS697" s="159">
        <f t="shared" si="288"/>
        <v>0</v>
      </c>
      <c r="AT697" s="159">
        <f t="shared" si="289"/>
        <v>1</v>
      </c>
      <c r="AU697" s="159">
        <f t="shared" si="290"/>
        <v>0</v>
      </c>
      <c r="AV697" s="159">
        <f t="shared" si="291"/>
        <v>0</v>
      </c>
      <c r="AW697" s="159">
        <f t="shared" si="292"/>
        <v>0</v>
      </c>
      <c r="AX697" s="159">
        <f t="shared" si="312"/>
        <v>0</v>
      </c>
      <c r="AY697" s="159" t="str">
        <f t="shared" si="313"/>
        <v>3万～10万人未満の市町村平均</v>
      </c>
      <c r="AZ697" s="159"/>
    </row>
    <row r="698" spans="1:52" x14ac:dyDescent="0.3">
      <c r="A698" t="str">
        <f t="shared" si="293"/>
        <v>13228</v>
      </c>
      <c r="B698" s="158" t="str">
        <f t="shared" si="294"/>
        <v>013228</v>
      </c>
      <c r="C698">
        <v>13</v>
      </c>
      <c r="D698" t="s">
        <v>40</v>
      </c>
      <c r="E698">
        <v>13228</v>
      </c>
      <c r="F698" t="s">
        <v>1749</v>
      </c>
      <c r="G698">
        <v>232.32</v>
      </c>
      <c r="H698">
        <v>265.06599999999997</v>
      </c>
      <c r="I698">
        <v>316.42500000000001</v>
      </c>
      <c r="J698">
        <v>357.41800000000001</v>
      </c>
      <c r="K698">
        <v>0</v>
      </c>
      <c r="L698">
        <v>0</v>
      </c>
      <c r="M698">
        <v>0.54800000000000004</v>
      </c>
      <c r="N698">
        <v>3.3959999999999999</v>
      </c>
      <c r="O698">
        <v>0</v>
      </c>
      <c r="P698">
        <v>0</v>
      </c>
      <c r="Q698">
        <v>0</v>
      </c>
      <c r="R698">
        <v>0</v>
      </c>
      <c r="S698">
        <v>0</v>
      </c>
      <c r="T698">
        <v>0</v>
      </c>
      <c r="U698">
        <v>0</v>
      </c>
      <c r="V698">
        <v>2.903</v>
      </c>
      <c r="W698">
        <v>20.933</v>
      </c>
      <c r="Y698" t="str">
        <f t="shared" si="295"/>
        <v>東京都</v>
      </c>
      <c r="Z698" t="str">
        <f t="shared" si="296"/>
        <v>東京都あきる野市</v>
      </c>
      <c r="AA698" s="159">
        <f t="shared" si="297"/>
        <v>316.42500000000001</v>
      </c>
      <c r="AB698" s="159">
        <f t="shared" si="298"/>
        <v>357.41800000000001</v>
      </c>
      <c r="AC698" s="159">
        <f t="shared" si="299"/>
        <v>0</v>
      </c>
      <c r="AD698" s="159">
        <f t="shared" si="300"/>
        <v>3.3959999999999999</v>
      </c>
      <c r="AE698" s="159">
        <f t="shared" si="301"/>
        <v>0</v>
      </c>
      <c r="AF698" s="159">
        <f t="shared" si="302"/>
        <v>0</v>
      </c>
      <c r="AG698" s="159">
        <f t="shared" si="303"/>
        <v>0</v>
      </c>
      <c r="AH698" s="160">
        <f t="shared" si="304"/>
        <v>677.23900000000003</v>
      </c>
      <c r="AI698" s="135">
        <f t="shared" si="305"/>
        <v>0.46722796531209809</v>
      </c>
      <c r="AJ698" s="135">
        <f t="shared" si="306"/>
        <v>0.52775755678571379</v>
      </c>
      <c r="AK698" s="135">
        <f t="shared" si="307"/>
        <v>0</v>
      </c>
      <c r="AL698" s="135">
        <f t="shared" si="308"/>
        <v>5.0144779021881487E-3</v>
      </c>
      <c r="AM698" s="135">
        <f t="shared" si="309"/>
        <v>0</v>
      </c>
      <c r="AN698" s="135">
        <f t="shared" si="310"/>
        <v>0</v>
      </c>
      <c r="AO698" s="135">
        <f t="shared" si="311"/>
        <v>0</v>
      </c>
      <c r="AP698" s="159">
        <f>IFERROR(VLOOKUP(A698,人口!$A$2:$E$1748,5,0),0)</f>
        <v>80667</v>
      </c>
      <c r="AQ698" s="159">
        <f t="shared" si="286"/>
        <v>0</v>
      </c>
      <c r="AR698" s="159">
        <f t="shared" si="287"/>
        <v>0</v>
      </c>
      <c r="AS698" s="159">
        <f t="shared" si="288"/>
        <v>0</v>
      </c>
      <c r="AT698" s="159">
        <f t="shared" si="289"/>
        <v>1</v>
      </c>
      <c r="AU698" s="159">
        <f t="shared" si="290"/>
        <v>0</v>
      </c>
      <c r="AV698" s="159">
        <f t="shared" si="291"/>
        <v>0</v>
      </c>
      <c r="AW698" s="159">
        <f t="shared" si="292"/>
        <v>0</v>
      </c>
      <c r="AX698" s="159">
        <f t="shared" si="312"/>
        <v>0</v>
      </c>
      <c r="AY698" s="159" t="str">
        <f t="shared" si="313"/>
        <v>3万～10万人未満の市町村平均</v>
      </c>
      <c r="AZ698" s="159"/>
    </row>
    <row r="699" spans="1:52" x14ac:dyDescent="0.3">
      <c r="A699" t="str">
        <f t="shared" si="293"/>
        <v>13229</v>
      </c>
      <c r="B699" s="158" t="str">
        <f t="shared" si="294"/>
        <v>013229</v>
      </c>
      <c r="C699">
        <v>13</v>
      </c>
      <c r="D699" t="s">
        <v>40</v>
      </c>
      <c r="E699">
        <v>13229</v>
      </c>
      <c r="F699" t="s">
        <v>1758</v>
      </c>
      <c r="G699">
        <v>298.279</v>
      </c>
      <c r="H699">
        <v>94.468999999999994</v>
      </c>
      <c r="I699">
        <v>404.00299999999999</v>
      </c>
      <c r="J699">
        <v>126.617</v>
      </c>
      <c r="K699">
        <v>0</v>
      </c>
      <c r="L699">
        <v>0</v>
      </c>
      <c r="M699">
        <v>0</v>
      </c>
      <c r="N699">
        <v>0</v>
      </c>
      <c r="O699">
        <v>0</v>
      </c>
      <c r="P699">
        <v>0</v>
      </c>
      <c r="Q699">
        <v>0</v>
      </c>
      <c r="R699">
        <v>0</v>
      </c>
      <c r="S699">
        <v>0</v>
      </c>
      <c r="T699">
        <v>0</v>
      </c>
      <c r="U699">
        <v>0</v>
      </c>
      <c r="V699">
        <v>3.4590000000000001</v>
      </c>
      <c r="W699">
        <v>43.823</v>
      </c>
      <c r="Y699" t="str">
        <f t="shared" si="295"/>
        <v>東京都</v>
      </c>
      <c r="Z699" t="str">
        <f t="shared" si="296"/>
        <v>東京都西東京市</v>
      </c>
      <c r="AA699" s="159">
        <f t="shared" si="297"/>
        <v>404.00299999999999</v>
      </c>
      <c r="AB699" s="159">
        <f t="shared" si="298"/>
        <v>126.617</v>
      </c>
      <c r="AC699" s="159">
        <f t="shared" si="299"/>
        <v>0</v>
      </c>
      <c r="AD699" s="159">
        <f t="shared" si="300"/>
        <v>0</v>
      </c>
      <c r="AE699" s="159">
        <f t="shared" si="301"/>
        <v>0</v>
      </c>
      <c r="AF699" s="159">
        <f t="shared" si="302"/>
        <v>0</v>
      </c>
      <c r="AG699" s="159">
        <f t="shared" si="303"/>
        <v>0</v>
      </c>
      <c r="AH699" s="160">
        <f t="shared" si="304"/>
        <v>530.62</v>
      </c>
      <c r="AI699" s="135">
        <f t="shared" si="305"/>
        <v>0.76137914138177976</v>
      </c>
      <c r="AJ699" s="135">
        <f t="shared" si="306"/>
        <v>0.23862085861822019</v>
      </c>
      <c r="AK699" s="135">
        <f t="shared" si="307"/>
        <v>0</v>
      </c>
      <c r="AL699" s="135">
        <f t="shared" si="308"/>
        <v>0</v>
      </c>
      <c r="AM699" s="135">
        <f t="shared" si="309"/>
        <v>0</v>
      </c>
      <c r="AN699" s="135">
        <f t="shared" si="310"/>
        <v>0</v>
      </c>
      <c r="AO699" s="135">
        <f t="shared" si="311"/>
        <v>0</v>
      </c>
      <c r="AP699" s="159">
        <f>IFERROR(VLOOKUP(A699,人口!$A$2:$E$1748,5,0),0)</f>
        <v>205125</v>
      </c>
      <c r="AQ699" s="159">
        <f t="shared" si="286"/>
        <v>0</v>
      </c>
      <c r="AR699" s="159">
        <f t="shared" si="287"/>
        <v>0</v>
      </c>
      <c r="AS699" s="159">
        <f t="shared" si="288"/>
        <v>0</v>
      </c>
      <c r="AT699" s="159">
        <f t="shared" si="289"/>
        <v>0</v>
      </c>
      <c r="AU699" s="159">
        <f t="shared" si="290"/>
        <v>0</v>
      </c>
      <c r="AV699" s="159">
        <f t="shared" si="291"/>
        <v>1</v>
      </c>
      <c r="AW699" s="159">
        <f t="shared" si="292"/>
        <v>0</v>
      </c>
      <c r="AX699" s="159">
        <f t="shared" si="312"/>
        <v>0</v>
      </c>
      <c r="AY699" s="159" t="str">
        <f t="shared" si="313"/>
        <v>20万～50万人未満の市町村平均</v>
      </c>
      <c r="AZ699" s="159"/>
    </row>
    <row r="700" spans="1:52" x14ac:dyDescent="0.3">
      <c r="A700" t="str">
        <f t="shared" si="293"/>
        <v>13303</v>
      </c>
      <c r="B700" s="158" t="str">
        <f t="shared" si="294"/>
        <v>013303</v>
      </c>
      <c r="C700">
        <v>13</v>
      </c>
      <c r="D700" t="s">
        <v>40</v>
      </c>
      <c r="E700">
        <v>13303</v>
      </c>
      <c r="F700" t="s">
        <v>1767</v>
      </c>
      <c r="G700">
        <v>127.527</v>
      </c>
      <c r="H700">
        <v>167.571</v>
      </c>
      <c r="I700">
        <v>174.08199999999999</v>
      </c>
      <c r="J700">
        <v>227.06100000000001</v>
      </c>
      <c r="K700">
        <v>0</v>
      </c>
      <c r="L700">
        <v>0</v>
      </c>
      <c r="M700">
        <v>0</v>
      </c>
      <c r="N700">
        <v>0</v>
      </c>
      <c r="O700">
        <v>0</v>
      </c>
      <c r="P700">
        <v>0</v>
      </c>
      <c r="Q700">
        <v>0</v>
      </c>
      <c r="R700">
        <v>0</v>
      </c>
      <c r="S700">
        <v>0</v>
      </c>
      <c r="T700">
        <v>0</v>
      </c>
      <c r="U700">
        <v>0</v>
      </c>
      <c r="V700">
        <v>1.3069999999999999</v>
      </c>
      <c r="W700">
        <v>18.338999999999999</v>
      </c>
      <c r="Y700" t="str">
        <f t="shared" si="295"/>
        <v>東京都</v>
      </c>
      <c r="Z700" t="str">
        <f t="shared" si="296"/>
        <v>東京都瑞穂町</v>
      </c>
      <c r="AA700" s="159">
        <f t="shared" si="297"/>
        <v>174.08199999999999</v>
      </c>
      <c r="AB700" s="159">
        <f t="shared" si="298"/>
        <v>227.06100000000001</v>
      </c>
      <c r="AC700" s="159">
        <f t="shared" si="299"/>
        <v>0</v>
      </c>
      <c r="AD700" s="159">
        <f t="shared" si="300"/>
        <v>0</v>
      </c>
      <c r="AE700" s="159">
        <f t="shared" si="301"/>
        <v>0</v>
      </c>
      <c r="AF700" s="159">
        <f t="shared" si="302"/>
        <v>0</v>
      </c>
      <c r="AG700" s="159">
        <f t="shared" si="303"/>
        <v>0</v>
      </c>
      <c r="AH700" s="160">
        <f t="shared" si="304"/>
        <v>401.14300000000003</v>
      </c>
      <c r="AI700" s="135">
        <f t="shared" si="305"/>
        <v>0.43396494516917905</v>
      </c>
      <c r="AJ700" s="135">
        <f t="shared" si="306"/>
        <v>0.56603505483082095</v>
      </c>
      <c r="AK700" s="135">
        <f t="shared" si="307"/>
        <v>0</v>
      </c>
      <c r="AL700" s="135">
        <f t="shared" si="308"/>
        <v>0</v>
      </c>
      <c r="AM700" s="135">
        <f t="shared" si="309"/>
        <v>0</v>
      </c>
      <c r="AN700" s="135">
        <f t="shared" si="310"/>
        <v>0</v>
      </c>
      <c r="AO700" s="135">
        <f t="shared" si="311"/>
        <v>0</v>
      </c>
      <c r="AP700" s="159">
        <f>IFERROR(VLOOKUP(A700,人口!$A$2:$E$1748,5,0),0)</f>
        <v>32824</v>
      </c>
      <c r="AQ700" s="159">
        <f t="shared" si="286"/>
        <v>0</v>
      </c>
      <c r="AR700" s="159">
        <f t="shared" si="287"/>
        <v>0</v>
      </c>
      <c r="AS700" s="159">
        <f t="shared" si="288"/>
        <v>0</v>
      </c>
      <c r="AT700" s="159">
        <f t="shared" si="289"/>
        <v>1</v>
      </c>
      <c r="AU700" s="159">
        <f t="shared" si="290"/>
        <v>0</v>
      </c>
      <c r="AV700" s="159">
        <f t="shared" si="291"/>
        <v>0</v>
      </c>
      <c r="AW700" s="159">
        <f t="shared" si="292"/>
        <v>0</v>
      </c>
      <c r="AX700" s="159">
        <f t="shared" si="312"/>
        <v>0</v>
      </c>
      <c r="AY700" s="159" t="str">
        <f t="shared" si="313"/>
        <v>3万～10万人未満の市町村平均</v>
      </c>
      <c r="AZ700" s="159"/>
    </row>
    <row r="701" spans="1:52" x14ac:dyDescent="0.3">
      <c r="A701" t="str">
        <f t="shared" si="293"/>
        <v>13305</v>
      </c>
      <c r="B701" s="158" t="str">
        <f t="shared" si="294"/>
        <v>013305</v>
      </c>
      <c r="C701">
        <v>13</v>
      </c>
      <c r="D701" t="s">
        <v>40</v>
      </c>
      <c r="E701">
        <v>13305</v>
      </c>
      <c r="F701" t="s">
        <v>1776</v>
      </c>
      <c r="G701">
        <v>61.112000000000002</v>
      </c>
      <c r="H701">
        <v>114.38200000000001</v>
      </c>
      <c r="I701">
        <v>83.347999999999999</v>
      </c>
      <c r="J701">
        <v>154.691</v>
      </c>
      <c r="K701">
        <v>0</v>
      </c>
      <c r="L701">
        <v>0</v>
      </c>
      <c r="M701">
        <v>0</v>
      </c>
      <c r="N701">
        <v>0</v>
      </c>
      <c r="O701">
        <v>0</v>
      </c>
      <c r="P701">
        <v>0</v>
      </c>
      <c r="Q701">
        <v>0</v>
      </c>
      <c r="R701">
        <v>0</v>
      </c>
      <c r="S701">
        <v>0</v>
      </c>
      <c r="T701">
        <v>0</v>
      </c>
      <c r="U701">
        <v>0</v>
      </c>
      <c r="V701">
        <v>0.73099999999999998</v>
      </c>
      <c r="W701">
        <v>8.0579999999999998</v>
      </c>
      <c r="Y701" t="str">
        <f t="shared" si="295"/>
        <v>東京都</v>
      </c>
      <c r="Z701" t="str">
        <f t="shared" si="296"/>
        <v>東京都日の出町</v>
      </c>
      <c r="AA701" s="159">
        <f t="shared" si="297"/>
        <v>83.347999999999999</v>
      </c>
      <c r="AB701" s="159">
        <f t="shared" si="298"/>
        <v>154.691</v>
      </c>
      <c r="AC701" s="159">
        <f t="shared" si="299"/>
        <v>0</v>
      </c>
      <c r="AD701" s="159">
        <f t="shared" si="300"/>
        <v>0</v>
      </c>
      <c r="AE701" s="159">
        <f t="shared" si="301"/>
        <v>0</v>
      </c>
      <c r="AF701" s="159">
        <f t="shared" si="302"/>
        <v>0</v>
      </c>
      <c r="AG701" s="159">
        <f t="shared" si="303"/>
        <v>0</v>
      </c>
      <c r="AH701" s="160">
        <f t="shared" si="304"/>
        <v>238.03899999999999</v>
      </c>
      <c r="AI701" s="135">
        <f t="shared" si="305"/>
        <v>0.35014430408462482</v>
      </c>
      <c r="AJ701" s="135">
        <f t="shared" si="306"/>
        <v>0.64985569591537529</v>
      </c>
      <c r="AK701" s="135">
        <f t="shared" si="307"/>
        <v>0</v>
      </c>
      <c r="AL701" s="135">
        <f t="shared" si="308"/>
        <v>0</v>
      </c>
      <c r="AM701" s="135">
        <f t="shared" si="309"/>
        <v>0</v>
      </c>
      <c r="AN701" s="135">
        <f t="shared" si="310"/>
        <v>0</v>
      </c>
      <c r="AO701" s="135">
        <f t="shared" si="311"/>
        <v>0</v>
      </c>
      <c r="AP701" s="159">
        <f>IFERROR(VLOOKUP(A701,人口!$A$2:$E$1748,5,0),0)</f>
        <v>16695</v>
      </c>
      <c r="AQ701" s="159">
        <f t="shared" si="286"/>
        <v>0</v>
      </c>
      <c r="AR701" s="159">
        <f t="shared" si="287"/>
        <v>0</v>
      </c>
      <c r="AS701" s="159">
        <f t="shared" si="288"/>
        <v>1</v>
      </c>
      <c r="AT701" s="159">
        <f t="shared" si="289"/>
        <v>0</v>
      </c>
      <c r="AU701" s="159">
        <f t="shared" si="290"/>
        <v>0</v>
      </c>
      <c r="AV701" s="159">
        <f t="shared" si="291"/>
        <v>0</v>
      </c>
      <c r="AW701" s="159">
        <f t="shared" si="292"/>
        <v>0</v>
      </c>
      <c r="AX701" s="159">
        <f t="shared" si="312"/>
        <v>0</v>
      </c>
      <c r="AY701" s="159" t="str">
        <f t="shared" si="313"/>
        <v>1万～3万人未満の市町村平均</v>
      </c>
      <c r="AZ701" s="159"/>
    </row>
    <row r="702" spans="1:52" x14ac:dyDescent="0.3">
      <c r="A702" t="str">
        <f t="shared" si="293"/>
        <v>13307</v>
      </c>
      <c r="B702" s="158" t="str">
        <f t="shared" si="294"/>
        <v>013307</v>
      </c>
      <c r="C702">
        <v>13</v>
      </c>
      <c r="D702" t="s">
        <v>40</v>
      </c>
      <c r="E702">
        <v>13307</v>
      </c>
      <c r="F702" t="s">
        <v>1787</v>
      </c>
      <c r="G702">
        <v>18.094999999999999</v>
      </c>
      <c r="H702">
        <v>34.359000000000002</v>
      </c>
      <c r="I702">
        <v>24.463999999999999</v>
      </c>
      <c r="J702">
        <v>46.098999999999997</v>
      </c>
      <c r="K702">
        <v>0</v>
      </c>
      <c r="L702">
        <v>0</v>
      </c>
      <c r="M702">
        <v>2.08</v>
      </c>
      <c r="N702">
        <v>12.878</v>
      </c>
      <c r="O702">
        <v>0</v>
      </c>
      <c r="P702">
        <v>0</v>
      </c>
      <c r="Q702">
        <v>0</v>
      </c>
      <c r="R702">
        <v>0</v>
      </c>
      <c r="S702">
        <v>0</v>
      </c>
      <c r="T702">
        <v>0</v>
      </c>
      <c r="U702">
        <v>0</v>
      </c>
      <c r="V702">
        <v>0.21299999999999999</v>
      </c>
      <c r="W702">
        <v>1.4390000000000001</v>
      </c>
      <c r="Y702" t="str">
        <f t="shared" si="295"/>
        <v>東京都</v>
      </c>
      <c r="Z702" t="str">
        <f t="shared" si="296"/>
        <v>東京都檜原村</v>
      </c>
      <c r="AA702" s="159">
        <f t="shared" si="297"/>
        <v>24.463999999999999</v>
      </c>
      <c r="AB702" s="159">
        <f t="shared" si="298"/>
        <v>46.098999999999997</v>
      </c>
      <c r="AC702" s="159">
        <f t="shared" si="299"/>
        <v>0</v>
      </c>
      <c r="AD702" s="159">
        <f t="shared" si="300"/>
        <v>12.878</v>
      </c>
      <c r="AE702" s="159">
        <f t="shared" si="301"/>
        <v>0</v>
      </c>
      <c r="AF702" s="159">
        <f t="shared" si="302"/>
        <v>0</v>
      </c>
      <c r="AG702" s="159">
        <f t="shared" si="303"/>
        <v>0</v>
      </c>
      <c r="AH702" s="160">
        <f t="shared" si="304"/>
        <v>83.440999999999988</v>
      </c>
      <c r="AI702" s="135">
        <f t="shared" si="305"/>
        <v>0.29318919955417605</v>
      </c>
      <c r="AJ702" s="135">
        <f t="shared" si="306"/>
        <v>0.55247420332929853</v>
      </c>
      <c r="AK702" s="135">
        <f t="shared" si="307"/>
        <v>0</v>
      </c>
      <c r="AL702" s="135">
        <f t="shared" si="308"/>
        <v>0.15433659711652548</v>
      </c>
      <c r="AM702" s="135">
        <f t="shared" si="309"/>
        <v>0</v>
      </c>
      <c r="AN702" s="135">
        <f t="shared" si="310"/>
        <v>0</v>
      </c>
      <c r="AO702" s="135">
        <f t="shared" si="311"/>
        <v>0</v>
      </c>
      <c r="AP702" s="159">
        <f>IFERROR(VLOOKUP(A702,人口!$A$2:$E$1748,5,0),0)</f>
        <v>2138</v>
      </c>
      <c r="AQ702" s="159">
        <f t="shared" si="286"/>
        <v>1</v>
      </c>
      <c r="AR702" s="159">
        <f t="shared" si="287"/>
        <v>0</v>
      </c>
      <c r="AS702" s="159">
        <f t="shared" si="288"/>
        <v>0</v>
      </c>
      <c r="AT702" s="159">
        <f t="shared" si="289"/>
        <v>0</v>
      </c>
      <c r="AU702" s="159">
        <f t="shared" si="290"/>
        <v>0</v>
      </c>
      <c r="AV702" s="159">
        <f t="shared" si="291"/>
        <v>0</v>
      </c>
      <c r="AW702" s="159">
        <f t="shared" si="292"/>
        <v>0</v>
      </c>
      <c r="AX702" s="159">
        <f t="shared" si="312"/>
        <v>0</v>
      </c>
      <c r="AY702" s="159" t="str">
        <f t="shared" si="313"/>
        <v>5千人未満の市町村平均</v>
      </c>
      <c r="AZ702" s="159"/>
    </row>
    <row r="703" spans="1:52" x14ac:dyDescent="0.3">
      <c r="A703" t="str">
        <f t="shared" si="293"/>
        <v>13308</v>
      </c>
      <c r="B703" s="158" t="str">
        <f t="shared" si="294"/>
        <v>013308</v>
      </c>
      <c r="C703">
        <v>13</v>
      </c>
      <c r="D703" t="s">
        <v>40</v>
      </c>
      <c r="E703">
        <v>13308</v>
      </c>
      <c r="F703" t="s">
        <v>1794</v>
      </c>
      <c r="G703">
        <v>33.622</v>
      </c>
      <c r="H703">
        <v>26.036999999999999</v>
      </c>
      <c r="I703">
        <v>44.536000000000001</v>
      </c>
      <c r="J703">
        <v>34.222999999999999</v>
      </c>
      <c r="K703">
        <v>2</v>
      </c>
      <c r="L703">
        <v>3.3</v>
      </c>
      <c r="M703">
        <v>12.491</v>
      </c>
      <c r="N703">
        <v>77.340999999999994</v>
      </c>
      <c r="O703">
        <v>0</v>
      </c>
      <c r="P703">
        <v>0</v>
      </c>
      <c r="Q703">
        <v>0</v>
      </c>
      <c r="R703">
        <v>0</v>
      </c>
      <c r="S703">
        <v>0</v>
      </c>
      <c r="T703">
        <v>0</v>
      </c>
      <c r="U703">
        <v>0</v>
      </c>
      <c r="V703">
        <v>0.436</v>
      </c>
      <c r="W703">
        <v>2.8940000000000001</v>
      </c>
      <c r="Y703" t="str">
        <f t="shared" si="295"/>
        <v>東京都</v>
      </c>
      <c r="Z703" t="str">
        <f t="shared" si="296"/>
        <v>東京都奥多摩町</v>
      </c>
      <c r="AA703" s="159">
        <f t="shared" si="297"/>
        <v>44.536000000000001</v>
      </c>
      <c r="AB703" s="159">
        <f t="shared" si="298"/>
        <v>34.222999999999999</v>
      </c>
      <c r="AC703" s="159">
        <f t="shared" si="299"/>
        <v>3.3</v>
      </c>
      <c r="AD703" s="159">
        <f t="shared" si="300"/>
        <v>77.340999999999994</v>
      </c>
      <c r="AE703" s="159">
        <f t="shared" si="301"/>
        <v>0</v>
      </c>
      <c r="AF703" s="159">
        <f t="shared" si="302"/>
        <v>0</v>
      </c>
      <c r="AG703" s="159">
        <f t="shared" si="303"/>
        <v>0</v>
      </c>
      <c r="AH703" s="160">
        <f t="shared" si="304"/>
        <v>159.39999999999998</v>
      </c>
      <c r="AI703" s="135">
        <f t="shared" si="305"/>
        <v>0.27939774153074032</v>
      </c>
      <c r="AJ703" s="135">
        <f t="shared" si="306"/>
        <v>0.21469887076537017</v>
      </c>
      <c r="AK703" s="135">
        <f t="shared" si="307"/>
        <v>2.0702634880803011E-2</v>
      </c>
      <c r="AL703" s="135">
        <f t="shared" si="308"/>
        <v>0.48520075282308661</v>
      </c>
      <c r="AM703" s="135">
        <f t="shared" si="309"/>
        <v>0</v>
      </c>
      <c r="AN703" s="135">
        <f t="shared" si="310"/>
        <v>0</v>
      </c>
      <c r="AO703" s="135">
        <f t="shared" si="311"/>
        <v>0</v>
      </c>
      <c r="AP703" s="159">
        <f>IFERROR(VLOOKUP(A703,人口!$A$2:$E$1748,5,0),0)</f>
        <v>5038</v>
      </c>
      <c r="AQ703" s="159">
        <f t="shared" si="286"/>
        <v>0</v>
      </c>
      <c r="AR703" s="159">
        <f t="shared" si="287"/>
        <v>1</v>
      </c>
      <c r="AS703" s="159">
        <f t="shared" si="288"/>
        <v>0</v>
      </c>
      <c r="AT703" s="159">
        <f t="shared" si="289"/>
        <v>0</v>
      </c>
      <c r="AU703" s="159">
        <f t="shared" si="290"/>
        <v>0</v>
      </c>
      <c r="AV703" s="159">
        <f t="shared" si="291"/>
        <v>0</v>
      </c>
      <c r="AW703" s="159">
        <f t="shared" si="292"/>
        <v>0</v>
      </c>
      <c r="AX703" s="159">
        <f t="shared" si="312"/>
        <v>0</v>
      </c>
      <c r="AY703" s="159" t="str">
        <f t="shared" si="313"/>
        <v>5千～1万人未満の市町村平均</v>
      </c>
      <c r="AZ703" s="159"/>
    </row>
    <row r="704" spans="1:52" x14ac:dyDescent="0.3">
      <c r="A704" t="str">
        <f t="shared" si="293"/>
        <v>13361</v>
      </c>
      <c r="B704" s="158" t="str">
        <f t="shared" si="294"/>
        <v>013361</v>
      </c>
      <c r="C704">
        <v>13</v>
      </c>
      <c r="D704" t="s">
        <v>40</v>
      </c>
      <c r="E704">
        <v>13361</v>
      </c>
      <c r="F704" t="s">
        <v>1803</v>
      </c>
      <c r="G704">
        <v>62.216999999999999</v>
      </c>
      <c r="H704">
        <v>161.99</v>
      </c>
      <c r="I704">
        <v>82.081000000000003</v>
      </c>
      <c r="J704">
        <v>212.898</v>
      </c>
      <c r="K704">
        <v>172.8</v>
      </c>
      <c r="L704">
        <v>623.58900000000006</v>
      </c>
      <c r="M704">
        <v>0</v>
      </c>
      <c r="N704">
        <v>0</v>
      </c>
      <c r="O704">
        <v>0</v>
      </c>
      <c r="P704">
        <v>0</v>
      </c>
      <c r="Q704">
        <v>0</v>
      </c>
      <c r="R704">
        <v>0.14000000000000001</v>
      </c>
      <c r="S704">
        <v>0</v>
      </c>
      <c r="T704">
        <v>0</v>
      </c>
      <c r="U704">
        <v>0.85699999999999998</v>
      </c>
      <c r="V704">
        <v>0.35699999999999998</v>
      </c>
      <c r="W704">
        <v>3.4449999999999998</v>
      </c>
      <c r="Y704" t="str">
        <f t="shared" si="295"/>
        <v>東京都</v>
      </c>
      <c r="Z704" t="str">
        <f t="shared" si="296"/>
        <v>東京都大島町</v>
      </c>
      <c r="AA704" s="159">
        <f t="shared" si="297"/>
        <v>82.081000000000003</v>
      </c>
      <c r="AB704" s="159">
        <f t="shared" si="298"/>
        <v>212.898</v>
      </c>
      <c r="AC704" s="159">
        <f t="shared" si="299"/>
        <v>623.58900000000006</v>
      </c>
      <c r="AD704" s="159">
        <f t="shared" si="300"/>
        <v>0</v>
      </c>
      <c r="AE704" s="159">
        <f t="shared" si="301"/>
        <v>0</v>
      </c>
      <c r="AF704" s="159">
        <f t="shared" si="302"/>
        <v>0</v>
      </c>
      <c r="AG704" s="159">
        <f t="shared" si="303"/>
        <v>0.85699999999999998</v>
      </c>
      <c r="AH704" s="160">
        <f t="shared" si="304"/>
        <v>919.42499999999995</v>
      </c>
      <c r="AI704" s="135">
        <f t="shared" si="305"/>
        <v>8.9274274682546159E-2</v>
      </c>
      <c r="AJ704" s="135">
        <f t="shared" si="306"/>
        <v>0.23155559181009872</v>
      </c>
      <c r="AK704" s="135">
        <f t="shared" si="307"/>
        <v>0.67823802920303455</v>
      </c>
      <c r="AL704" s="135">
        <f t="shared" si="308"/>
        <v>0</v>
      </c>
      <c r="AM704" s="135">
        <f t="shared" si="309"/>
        <v>0</v>
      </c>
      <c r="AN704" s="135">
        <f t="shared" si="310"/>
        <v>0</v>
      </c>
      <c r="AO704" s="135">
        <f t="shared" si="311"/>
        <v>9.3210430432063521E-4</v>
      </c>
      <c r="AP704" s="159">
        <f>IFERROR(VLOOKUP(A704,人口!$A$2:$E$1748,5,0),0)</f>
        <v>7544</v>
      </c>
      <c r="AQ704" s="159">
        <f t="shared" si="286"/>
        <v>0</v>
      </c>
      <c r="AR704" s="159">
        <f t="shared" si="287"/>
        <v>1</v>
      </c>
      <c r="AS704" s="159">
        <f t="shared" si="288"/>
        <v>0</v>
      </c>
      <c r="AT704" s="159">
        <f t="shared" si="289"/>
        <v>0</v>
      </c>
      <c r="AU704" s="159">
        <f t="shared" si="290"/>
        <v>0</v>
      </c>
      <c r="AV704" s="159">
        <f t="shared" si="291"/>
        <v>0</v>
      </c>
      <c r="AW704" s="159">
        <f t="shared" si="292"/>
        <v>0</v>
      </c>
      <c r="AX704" s="159">
        <f t="shared" si="312"/>
        <v>0</v>
      </c>
      <c r="AY704" s="159" t="str">
        <f t="shared" si="313"/>
        <v>5千～1万人未満の市町村平均</v>
      </c>
      <c r="AZ704" s="159"/>
    </row>
    <row r="705" spans="1:52" x14ac:dyDescent="0.3">
      <c r="A705" t="str">
        <f t="shared" si="293"/>
        <v>13362</v>
      </c>
      <c r="B705" s="158" t="str">
        <f t="shared" si="294"/>
        <v>013362</v>
      </c>
      <c r="C705">
        <v>13</v>
      </c>
      <c r="D705" t="s">
        <v>40</v>
      </c>
      <c r="E705">
        <v>13362</v>
      </c>
      <c r="F705" t="s">
        <v>1811</v>
      </c>
      <c r="G705">
        <v>2.4540000000000002</v>
      </c>
      <c r="H705">
        <v>81.388999999999996</v>
      </c>
      <c r="I705">
        <v>3.2709999999999999</v>
      </c>
      <c r="J705">
        <v>108.2</v>
      </c>
      <c r="K705">
        <v>6.8</v>
      </c>
      <c r="L705">
        <v>26.376000000000001</v>
      </c>
      <c r="M705">
        <v>0</v>
      </c>
      <c r="N705">
        <v>0</v>
      </c>
      <c r="O705">
        <v>0</v>
      </c>
      <c r="P705">
        <v>0</v>
      </c>
      <c r="Q705">
        <v>0</v>
      </c>
      <c r="R705">
        <v>0.126</v>
      </c>
      <c r="S705">
        <v>0</v>
      </c>
      <c r="T705">
        <v>0</v>
      </c>
      <c r="U705">
        <v>0.77400000000000002</v>
      </c>
      <c r="V705">
        <v>1.4999999999999999E-2</v>
      </c>
      <c r="W705">
        <v>0.13700000000000001</v>
      </c>
      <c r="Y705" t="str">
        <f t="shared" si="295"/>
        <v>東京都</v>
      </c>
      <c r="Z705" t="str">
        <f t="shared" si="296"/>
        <v>東京都利島村</v>
      </c>
      <c r="AA705" s="159">
        <f t="shared" si="297"/>
        <v>3.2709999999999999</v>
      </c>
      <c r="AB705" s="159">
        <f t="shared" si="298"/>
        <v>108.2</v>
      </c>
      <c r="AC705" s="159">
        <f t="shared" si="299"/>
        <v>26.376000000000001</v>
      </c>
      <c r="AD705" s="159">
        <f t="shared" si="300"/>
        <v>0</v>
      </c>
      <c r="AE705" s="159">
        <f t="shared" si="301"/>
        <v>0</v>
      </c>
      <c r="AF705" s="159">
        <f t="shared" si="302"/>
        <v>0</v>
      </c>
      <c r="AG705" s="159">
        <f t="shared" si="303"/>
        <v>0.77400000000000002</v>
      </c>
      <c r="AH705" s="160">
        <f t="shared" si="304"/>
        <v>138.62100000000001</v>
      </c>
      <c r="AI705" s="135">
        <f t="shared" si="305"/>
        <v>2.3596713340691522E-2</v>
      </c>
      <c r="AJ705" s="135">
        <f t="shared" si="306"/>
        <v>0.78054551619163037</v>
      </c>
      <c r="AK705" s="135">
        <f t="shared" si="307"/>
        <v>0.19027420087865474</v>
      </c>
      <c r="AL705" s="135">
        <f t="shared" si="308"/>
        <v>0</v>
      </c>
      <c r="AM705" s="135">
        <f t="shared" si="309"/>
        <v>0</v>
      </c>
      <c r="AN705" s="135">
        <f t="shared" si="310"/>
        <v>0</v>
      </c>
      <c r="AO705" s="135">
        <f t="shared" si="311"/>
        <v>5.5835695890233076E-3</v>
      </c>
      <c r="AP705" s="159">
        <f>IFERROR(VLOOKUP(A705,人口!$A$2:$E$1748,5,0),0)</f>
        <v>322</v>
      </c>
      <c r="AQ705" s="159">
        <f t="shared" si="286"/>
        <v>1</v>
      </c>
      <c r="AR705" s="159">
        <f t="shared" si="287"/>
        <v>0</v>
      </c>
      <c r="AS705" s="159">
        <f t="shared" si="288"/>
        <v>0</v>
      </c>
      <c r="AT705" s="159">
        <f t="shared" si="289"/>
        <v>0</v>
      </c>
      <c r="AU705" s="159">
        <f t="shared" si="290"/>
        <v>0</v>
      </c>
      <c r="AV705" s="159">
        <f t="shared" si="291"/>
        <v>0</v>
      </c>
      <c r="AW705" s="159">
        <f t="shared" si="292"/>
        <v>0</v>
      </c>
      <c r="AX705" s="159">
        <f t="shared" si="312"/>
        <v>0</v>
      </c>
      <c r="AY705" s="159" t="str">
        <f t="shared" si="313"/>
        <v>5千人未満の市町村平均</v>
      </c>
      <c r="AZ705" s="159"/>
    </row>
    <row r="706" spans="1:52" x14ac:dyDescent="0.3">
      <c r="A706" t="str">
        <f t="shared" si="293"/>
        <v>13363</v>
      </c>
      <c r="B706" s="158" t="str">
        <f t="shared" si="294"/>
        <v>013363</v>
      </c>
      <c r="C706">
        <v>13</v>
      </c>
      <c r="D706" t="s">
        <v>40</v>
      </c>
      <c r="E706">
        <v>13363</v>
      </c>
      <c r="F706" t="s">
        <v>1818</v>
      </c>
      <c r="G706">
        <v>23.532</v>
      </c>
      <c r="H706">
        <v>23.238</v>
      </c>
      <c r="I706">
        <v>31.271999999999998</v>
      </c>
      <c r="J706">
        <v>30.817</v>
      </c>
      <c r="K706">
        <v>67.8</v>
      </c>
      <c r="L706">
        <v>266.51499999999999</v>
      </c>
      <c r="M706">
        <v>0</v>
      </c>
      <c r="N706">
        <v>0</v>
      </c>
      <c r="O706">
        <v>0</v>
      </c>
      <c r="P706">
        <v>0</v>
      </c>
      <c r="Q706">
        <v>0</v>
      </c>
      <c r="R706">
        <v>0.65500000000000003</v>
      </c>
      <c r="S706">
        <v>0</v>
      </c>
      <c r="T706">
        <v>0</v>
      </c>
      <c r="U706">
        <v>4.016</v>
      </c>
      <c r="V706">
        <v>0.126</v>
      </c>
      <c r="W706">
        <v>1.1819999999999999</v>
      </c>
      <c r="Y706" t="str">
        <f t="shared" si="295"/>
        <v>東京都</v>
      </c>
      <c r="Z706" t="str">
        <f t="shared" si="296"/>
        <v>東京都新島村</v>
      </c>
      <c r="AA706" s="159">
        <f t="shared" si="297"/>
        <v>31.271999999999998</v>
      </c>
      <c r="AB706" s="159">
        <f t="shared" si="298"/>
        <v>30.817</v>
      </c>
      <c r="AC706" s="159">
        <f t="shared" si="299"/>
        <v>266.51499999999999</v>
      </c>
      <c r="AD706" s="159">
        <f t="shared" si="300"/>
        <v>0</v>
      </c>
      <c r="AE706" s="159">
        <f t="shared" si="301"/>
        <v>0</v>
      </c>
      <c r="AF706" s="159">
        <f t="shared" si="302"/>
        <v>0</v>
      </c>
      <c r="AG706" s="159">
        <f t="shared" si="303"/>
        <v>4.016</v>
      </c>
      <c r="AH706" s="160">
        <f t="shared" si="304"/>
        <v>332.62</v>
      </c>
      <c r="AI706" s="135">
        <f t="shared" si="305"/>
        <v>9.401719680115446E-2</v>
      </c>
      <c r="AJ706" s="135">
        <f t="shared" si="306"/>
        <v>9.2649269436594309E-2</v>
      </c>
      <c r="AK706" s="135">
        <f t="shared" si="307"/>
        <v>0.80125969574890255</v>
      </c>
      <c r="AL706" s="135">
        <f t="shared" si="308"/>
        <v>0</v>
      </c>
      <c r="AM706" s="135">
        <f t="shared" si="309"/>
        <v>0</v>
      </c>
      <c r="AN706" s="135">
        <f t="shared" si="310"/>
        <v>0</v>
      </c>
      <c r="AO706" s="135">
        <f t="shared" si="311"/>
        <v>1.2073838013348565E-2</v>
      </c>
      <c r="AP706" s="159">
        <f>IFERROR(VLOOKUP(A706,人口!$A$2:$E$1748,5,0),0)</f>
        <v>2688</v>
      </c>
      <c r="AQ706" s="159">
        <f t="shared" si="286"/>
        <v>1</v>
      </c>
      <c r="AR706" s="159">
        <f t="shared" si="287"/>
        <v>0</v>
      </c>
      <c r="AS706" s="159">
        <f t="shared" si="288"/>
        <v>0</v>
      </c>
      <c r="AT706" s="159">
        <f t="shared" si="289"/>
        <v>0</v>
      </c>
      <c r="AU706" s="159">
        <f t="shared" si="290"/>
        <v>0</v>
      </c>
      <c r="AV706" s="159">
        <f t="shared" si="291"/>
        <v>0</v>
      </c>
      <c r="AW706" s="159">
        <f t="shared" si="292"/>
        <v>0</v>
      </c>
      <c r="AX706" s="159">
        <f t="shared" si="312"/>
        <v>0</v>
      </c>
      <c r="AY706" s="159" t="str">
        <f t="shared" si="313"/>
        <v>5千人未満の市町村平均</v>
      </c>
      <c r="AZ706" s="159"/>
    </row>
    <row r="707" spans="1:52" x14ac:dyDescent="0.3">
      <c r="A707" t="str">
        <f t="shared" si="293"/>
        <v>13364</v>
      </c>
      <c r="B707" s="158" t="str">
        <f t="shared" si="294"/>
        <v>013364</v>
      </c>
      <c r="C707">
        <v>13</v>
      </c>
      <c r="D707" t="s">
        <v>40</v>
      </c>
      <c r="E707">
        <v>13364</v>
      </c>
      <c r="F707" t="s">
        <v>1824</v>
      </c>
      <c r="G707">
        <v>10.45</v>
      </c>
      <c r="H707">
        <v>20.152000000000001</v>
      </c>
      <c r="I707">
        <v>13.72</v>
      </c>
      <c r="J707">
        <v>26.405000000000001</v>
      </c>
      <c r="K707">
        <v>27.2</v>
      </c>
      <c r="L707">
        <v>108.697</v>
      </c>
      <c r="M707">
        <v>0</v>
      </c>
      <c r="N707">
        <v>0</v>
      </c>
      <c r="O707">
        <v>0</v>
      </c>
      <c r="P707">
        <v>0</v>
      </c>
      <c r="Q707">
        <v>0</v>
      </c>
      <c r="R707">
        <v>0.21199999999999999</v>
      </c>
      <c r="S707">
        <v>0</v>
      </c>
      <c r="T707">
        <v>0</v>
      </c>
      <c r="U707">
        <v>1.302</v>
      </c>
      <c r="V707">
        <v>8.3000000000000004E-2</v>
      </c>
      <c r="W707">
        <v>0.77600000000000002</v>
      </c>
      <c r="Y707" t="str">
        <f t="shared" si="295"/>
        <v>東京都</v>
      </c>
      <c r="Z707" t="str">
        <f t="shared" si="296"/>
        <v>東京都神津島村</v>
      </c>
      <c r="AA707" s="159">
        <f t="shared" si="297"/>
        <v>13.72</v>
      </c>
      <c r="AB707" s="159">
        <f t="shared" si="298"/>
        <v>26.405000000000001</v>
      </c>
      <c r="AC707" s="159">
        <f t="shared" si="299"/>
        <v>108.697</v>
      </c>
      <c r="AD707" s="159">
        <f t="shared" si="300"/>
        <v>0</v>
      </c>
      <c r="AE707" s="159">
        <f t="shared" si="301"/>
        <v>0</v>
      </c>
      <c r="AF707" s="159">
        <f t="shared" si="302"/>
        <v>0</v>
      </c>
      <c r="AG707" s="159">
        <f t="shared" si="303"/>
        <v>1.302</v>
      </c>
      <c r="AH707" s="160">
        <f t="shared" si="304"/>
        <v>150.124</v>
      </c>
      <c r="AI707" s="135">
        <f t="shared" si="305"/>
        <v>9.1391116676880449E-2</v>
      </c>
      <c r="AJ707" s="135">
        <f t="shared" si="306"/>
        <v>0.175887932642349</v>
      </c>
      <c r="AK707" s="135">
        <f t="shared" si="307"/>
        <v>0.72404812022061771</v>
      </c>
      <c r="AL707" s="135">
        <f t="shared" si="308"/>
        <v>0</v>
      </c>
      <c r="AM707" s="135">
        <f t="shared" si="309"/>
        <v>0</v>
      </c>
      <c r="AN707" s="135">
        <f t="shared" si="310"/>
        <v>0</v>
      </c>
      <c r="AO707" s="135">
        <f t="shared" si="311"/>
        <v>8.6728304601529412E-3</v>
      </c>
      <c r="AP707" s="159">
        <f>IFERROR(VLOOKUP(A707,人口!$A$2:$E$1748,5,0),0)</f>
        <v>1919</v>
      </c>
      <c r="AQ707" s="159">
        <f t="shared" ref="AQ707:AQ770" si="314">IF(SUMIFS($AP707,$AP707,$BI$17,$AP707,$BJ$17)&gt;0,1,0)</f>
        <v>1</v>
      </c>
      <c r="AR707" s="159">
        <f t="shared" ref="AR707:AR770" si="315">IF(SUMIFS($AP707,$AP707,$BI$18,$AP707,$BJ$18)&gt;0,1,0)</f>
        <v>0</v>
      </c>
      <c r="AS707" s="159">
        <f t="shared" ref="AS707:AS770" si="316">IF(SUMIFS($AP707,$AP707,$BI$19,$AP707,$BJ$19)&gt;0,1,0)</f>
        <v>0</v>
      </c>
      <c r="AT707" s="159">
        <f t="shared" ref="AT707:AT770" si="317">IF(SUMIFS($AP707,$AP707,$BI$20,$AP707,$BJ$20)&gt;0,1,0)</f>
        <v>0</v>
      </c>
      <c r="AU707" s="159">
        <f t="shared" ref="AU707:AU770" si="318">IF(SUMIFS($AP707,$AP707,$BI$21,$AP707,$BJ$21)&gt;0,1,0)</f>
        <v>0</v>
      </c>
      <c r="AV707" s="159">
        <f t="shared" ref="AV707:AV770" si="319">IF(SUMIFS($AP707,$AP707,$BI$22,$AP707,$BJ$22)&gt;0,1,0)</f>
        <v>0</v>
      </c>
      <c r="AW707" s="159">
        <f t="shared" ref="AW707:AW770" si="320">IF(SUMIFS($AP707,$AP707,$BI$23,$AP707,$BJ$23)&gt;0,1,0)</f>
        <v>0</v>
      </c>
      <c r="AX707" s="159">
        <f t="shared" si="312"/>
        <v>0</v>
      </c>
      <c r="AY707" s="159" t="str">
        <f t="shared" si="313"/>
        <v>5千人未満の市町村平均</v>
      </c>
      <c r="AZ707" s="159"/>
    </row>
    <row r="708" spans="1:52" x14ac:dyDescent="0.3">
      <c r="A708" t="str">
        <f t="shared" ref="A708:A771" si="321">IF(LEN(B708)=5,B708,RIGHT(B708,5))</f>
        <v>13381</v>
      </c>
      <c r="B708" s="158" t="str">
        <f t="shared" ref="B708:B771" si="322">0&amp;E708</f>
        <v>013381</v>
      </c>
      <c r="C708">
        <v>13</v>
      </c>
      <c r="D708" t="s">
        <v>40</v>
      </c>
      <c r="E708">
        <v>13381</v>
      </c>
      <c r="F708" t="s">
        <v>1830</v>
      </c>
      <c r="G708">
        <v>23.838999999999999</v>
      </c>
      <c r="H708">
        <v>53.722999999999999</v>
      </c>
      <c r="I708">
        <v>29.274999999999999</v>
      </c>
      <c r="J708">
        <v>65.938999999999993</v>
      </c>
      <c r="K708">
        <v>192.7</v>
      </c>
      <c r="L708">
        <v>655.64599999999996</v>
      </c>
      <c r="M708">
        <v>0</v>
      </c>
      <c r="N708">
        <v>0</v>
      </c>
      <c r="O708">
        <v>0</v>
      </c>
      <c r="P708">
        <v>0</v>
      </c>
      <c r="Q708">
        <v>0</v>
      </c>
      <c r="R708">
        <v>1.101</v>
      </c>
      <c r="S708">
        <v>0</v>
      </c>
      <c r="T708">
        <v>0</v>
      </c>
      <c r="U708">
        <v>6.7530000000000001</v>
      </c>
      <c r="V708">
        <v>0.114</v>
      </c>
      <c r="W708">
        <v>1.095</v>
      </c>
      <c r="Y708" t="str">
        <f t="shared" ref="Y708:Y771" si="323">D708</f>
        <v>東京都</v>
      </c>
      <c r="Z708" t="str">
        <f t="shared" ref="Z708:Z771" si="324">D708&amp;F708</f>
        <v>東京都三宅村</v>
      </c>
      <c r="AA708" s="159">
        <f t="shared" ref="AA708:AA771" si="325">I708</f>
        <v>29.274999999999999</v>
      </c>
      <c r="AB708" s="159">
        <f t="shared" ref="AB708:AB771" si="326">J708</f>
        <v>65.938999999999993</v>
      </c>
      <c r="AC708" s="159">
        <f t="shared" ref="AC708:AC771" si="327">L708</f>
        <v>655.64599999999996</v>
      </c>
      <c r="AD708" s="159">
        <f t="shared" ref="AD708:AD771" si="328">N708</f>
        <v>0</v>
      </c>
      <c r="AE708" s="159">
        <f t="shared" ref="AE708:AE771" si="329">S708</f>
        <v>0</v>
      </c>
      <c r="AF708" s="159">
        <f t="shared" ref="AF708:AF771" si="330">T708</f>
        <v>0</v>
      </c>
      <c r="AG708" s="159">
        <f t="shared" ref="AG708:AG771" si="331">U708</f>
        <v>6.7530000000000001</v>
      </c>
      <c r="AH708" s="160">
        <f t="shared" ref="AH708:AH771" si="332">SUM(AA708:AG708)</f>
        <v>757.61299999999994</v>
      </c>
      <c r="AI708" s="135">
        <f t="shared" ref="AI708:AI771" si="333">IFERROR(AA708/$AH708,"")</f>
        <v>3.8641100403504165E-2</v>
      </c>
      <c r="AJ708" s="135">
        <f t="shared" ref="AJ708:AJ771" si="334">IFERROR(AB708/$AH708,"")</f>
        <v>8.7035201349501656E-2</v>
      </c>
      <c r="AK708" s="135">
        <f t="shared" ref="AK708:AK771" si="335">IFERROR(AC708/$AH708,"")</f>
        <v>0.86541017643572637</v>
      </c>
      <c r="AL708" s="135">
        <f t="shared" ref="AL708:AL771" si="336">IFERROR(AD708/$AH708,"")</f>
        <v>0</v>
      </c>
      <c r="AM708" s="135">
        <f t="shared" ref="AM708:AM771" si="337">IFERROR(AE708/$AH708,"")</f>
        <v>0</v>
      </c>
      <c r="AN708" s="135">
        <f t="shared" ref="AN708:AN771" si="338">IFERROR(AF708/$AH708,"")</f>
        <v>0</v>
      </c>
      <c r="AO708" s="135">
        <f t="shared" ref="AO708:AO771" si="339">IFERROR(AG708/$AH708,"")</f>
        <v>8.9135218112677585E-3</v>
      </c>
      <c r="AP708" s="159">
        <f>IFERROR(VLOOKUP(A708,人口!$A$2:$E$1748,5,0),0)</f>
        <v>2425</v>
      </c>
      <c r="AQ708" s="159">
        <f t="shared" si="314"/>
        <v>1</v>
      </c>
      <c r="AR708" s="159">
        <f t="shared" si="315"/>
        <v>0</v>
      </c>
      <c r="AS708" s="159">
        <f t="shared" si="316"/>
        <v>0</v>
      </c>
      <c r="AT708" s="159">
        <f t="shared" si="317"/>
        <v>0</v>
      </c>
      <c r="AU708" s="159">
        <f t="shared" si="318"/>
        <v>0</v>
      </c>
      <c r="AV708" s="159">
        <f t="shared" si="319"/>
        <v>0</v>
      </c>
      <c r="AW708" s="159">
        <f t="shared" si="320"/>
        <v>0</v>
      </c>
      <c r="AX708" s="159">
        <f t="shared" ref="AX708:AX771" si="340">IF(SUMIFS($AP708,$AP708,$BI$24)&gt;0,1,0)</f>
        <v>0</v>
      </c>
      <c r="AY708" s="159" t="str">
        <f t="shared" ref="AY708:AY771" si="341">IF(AQ708=1,$AQ$1,IF(AR708=1,$AR$1,IF(AS708=1,$AS$1,IF(AT708=1,$AT$1,IF(AU708=1,$AU$1,IF(AV708=1,$AV$1,IF(AW708=1,$AW$1,IF(AX708=1,$AX$1,""))))))))</f>
        <v>5千人未満の市町村平均</v>
      </c>
      <c r="AZ708" s="159"/>
    </row>
    <row r="709" spans="1:52" x14ac:dyDescent="0.3">
      <c r="A709" t="str">
        <f t="shared" si="321"/>
        <v>13382</v>
      </c>
      <c r="B709" s="158" t="str">
        <f t="shared" si="322"/>
        <v>013382</v>
      </c>
      <c r="C709">
        <v>13</v>
      </c>
      <c r="D709" t="s">
        <v>40</v>
      </c>
      <c r="E709">
        <v>13382</v>
      </c>
      <c r="F709" t="s">
        <v>1837</v>
      </c>
      <c r="G709">
        <v>1.58</v>
      </c>
      <c r="H709">
        <v>8.4570000000000007</v>
      </c>
      <c r="I709">
        <v>1.829</v>
      </c>
      <c r="J709">
        <v>9.7899999999999991</v>
      </c>
      <c r="K709">
        <v>40.1</v>
      </c>
      <c r="L709">
        <v>156.41800000000001</v>
      </c>
      <c r="M709">
        <v>0</v>
      </c>
      <c r="N709">
        <v>0</v>
      </c>
      <c r="O709">
        <v>0</v>
      </c>
      <c r="P709">
        <v>0</v>
      </c>
      <c r="Q709">
        <v>0</v>
      </c>
      <c r="R709">
        <v>8.5999999999999993E-2</v>
      </c>
      <c r="S709">
        <v>0</v>
      </c>
      <c r="T709">
        <v>0</v>
      </c>
      <c r="U709">
        <v>0.52700000000000002</v>
      </c>
      <c r="V709">
        <v>1.4999999999999999E-2</v>
      </c>
      <c r="W709">
        <v>0.14299999999999999</v>
      </c>
      <c r="Y709" t="str">
        <f t="shared" si="323"/>
        <v>東京都</v>
      </c>
      <c r="Z709" t="str">
        <f t="shared" si="324"/>
        <v>東京都御蔵島村</v>
      </c>
      <c r="AA709" s="159">
        <f t="shared" si="325"/>
        <v>1.829</v>
      </c>
      <c r="AB709" s="159">
        <f t="shared" si="326"/>
        <v>9.7899999999999991</v>
      </c>
      <c r="AC709" s="159">
        <f t="shared" si="327"/>
        <v>156.41800000000001</v>
      </c>
      <c r="AD709" s="159">
        <f t="shared" si="328"/>
        <v>0</v>
      </c>
      <c r="AE709" s="159">
        <f t="shared" si="329"/>
        <v>0</v>
      </c>
      <c r="AF709" s="159">
        <f t="shared" si="330"/>
        <v>0</v>
      </c>
      <c r="AG709" s="159">
        <f t="shared" si="331"/>
        <v>0.52700000000000002</v>
      </c>
      <c r="AH709" s="160">
        <f t="shared" si="332"/>
        <v>168.56399999999999</v>
      </c>
      <c r="AI709" s="135">
        <f t="shared" si="333"/>
        <v>1.0850478156664531E-2</v>
      </c>
      <c r="AJ709" s="135">
        <f t="shared" si="334"/>
        <v>5.8078830592534582E-2</v>
      </c>
      <c r="AK709" s="135">
        <f t="shared" si="335"/>
        <v>0.92794428229040604</v>
      </c>
      <c r="AL709" s="135">
        <f t="shared" si="336"/>
        <v>0</v>
      </c>
      <c r="AM709" s="135">
        <f t="shared" si="337"/>
        <v>0</v>
      </c>
      <c r="AN709" s="135">
        <f t="shared" si="338"/>
        <v>0</v>
      </c>
      <c r="AO709" s="135">
        <f t="shared" si="339"/>
        <v>3.126408960394865E-3</v>
      </c>
      <c r="AP709" s="159">
        <f>IFERROR(VLOOKUP(A709,人口!$A$2:$E$1748,5,0),0)</f>
        <v>318</v>
      </c>
      <c r="AQ709" s="159">
        <f t="shared" si="314"/>
        <v>1</v>
      </c>
      <c r="AR709" s="159">
        <f t="shared" si="315"/>
        <v>0</v>
      </c>
      <c r="AS709" s="159">
        <f t="shared" si="316"/>
        <v>0</v>
      </c>
      <c r="AT709" s="159">
        <f t="shared" si="317"/>
        <v>0</v>
      </c>
      <c r="AU709" s="159">
        <f t="shared" si="318"/>
        <v>0</v>
      </c>
      <c r="AV709" s="159">
        <f t="shared" si="319"/>
        <v>0</v>
      </c>
      <c r="AW709" s="159">
        <f t="shared" si="320"/>
        <v>0</v>
      </c>
      <c r="AX709" s="159">
        <f t="shared" si="340"/>
        <v>0</v>
      </c>
      <c r="AY709" s="159" t="str">
        <f t="shared" si="341"/>
        <v>5千人未満の市町村平均</v>
      </c>
      <c r="AZ709" s="159"/>
    </row>
    <row r="710" spans="1:52" x14ac:dyDescent="0.3">
      <c r="A710" t="str">
        <f t="shared" si="321"/>
        <v>13401</v>
      </c>
      <c r="B710" s="158" t="str">
        <f t="shared" si="322"/>
        <v>013401</v>
      </c>
      <c r="C710">
        <v>13</v>
      </c>
      <c r="D710" t="s">
        <v>40</v>
      </c>
      <c r="E710">
        <v>13401</v>
      </c>
      <c r="F710" t="s">
        <v>1843</v>
      </c>
      <c r="G710">
        <v>54.951000000000001</v>
      </c>
      <c r="H710">
        <v>267.18599999999998</v>
      </c>
      <c r="I710">
        <v>62.884</v>
      </c>
      <c r="J710">
        <v>306.09199999999998</v>
      </c>
      <c r="K710">
        <v>98.1</v>
      </c>
      <c r="L710">
        <v>371.988</v>
      </c>
      <c r="M710">
        <v>0</v>
      </c>
      <c r="N710">
        <v>0</v>
      </c>
      <c r="O710">
        <v>0</v>
      </c>
      <c r="P710">
        <v>530.40300000000002</v>
      </c>
      <c r="Q710">
        <v>7.8259999999999996</v>
      </c>
      <c r="R710">
        <v>6.6550000000000002</v>
      </c>
      <c r="S710">
        <v>3713.7060000000001</v>
      </c>
      <c r="T710">
        <v>47.99</v>
      </c>
      <c r="U710">
        <v>40.81</v>
      </c>
      <c r="V710">
        <v>0.33500000000000002</v>
      </c>
      <c r="W710">
        <v>3.351</v>
      </c>
      <c r="Y710" t="str">
        <f t="shared" si="323"/>
        <v>東京都</v>
      </c>
      <c r="Z710" t="str">
        <f t="shared" si="324"/>
        <v>東京都八丈町</v>
      </c>
      <c r="AA710" s="159">
        <f t="shared" si="325"/>
        <v>62.884</v>
      </c>
      <c r="AB710" s="159">
        <f t="shared" si="326"/>
        <v>306.09199999999998</v>
      </c>
      <c r="AC710" s="159">
        <f t="shared" si="327"/>
        <v>371.988</v>
      </c>
      <c r="AD710" s="159">
        <f t="shared" si="328"/>
        <v>0</v>
      </c>
      <c r="AE710" s="159">
        <f t="shared" si="329"/>
        <v>3713.7060000000001</v>
      </c>
      <c r="AF710" s="159">
        <f t="shared" si="330"/>
        <v>47.99</v>
      </c>
      <c r="AG710" s="159">
        <f t="shared" si="331"/>
        <v>40.81</v>
      </c>
      <c r="AH710" s="160">
        <f t="shared" si="332"/>
        <v>4543.47</v>
      </c>
      <c r="AI710" s="135">
        <f t="shared" si="333"/>
        <v>1.384052277224236E-2</v>
      </c>
      <c r="AJ710" s="135">
        <f t="shared" si="334"/>
        <v>6.7369653590757722E-2</v>
      </c>
      <c r="AK710" s="135">
        <f t="shared" si="335"/>
        <v>8.1873105797991397E-2</v>
      </c>
      <c r="AL710" s="135">
        <f t="shared" si="336"/>
        <v>0</v>
      </c>
      <c r="AM710" s="135">
        <f t="shared" si="337"/>
        <v>0.81737218469583817</v>
      </c>
      <c r="AN710" s="135">
        <f t="shared" si="338"/>
        <v>1.0562411548882242E-2</v>
      </c>
      <c r="AO710" s="135">
        <f t="shared" si="339"/>
        <v>8.9821215942880658E-3</v>
      </c>
      <c r="AP710" s="159">
        <f>IFERROR(VLOOKUP(A710,人口!$A$2:$E$1748,5,0),0)</f>
        <v>7326</v>
      </c>
      <c r="AQ710" s="159">
        <f t="shared" si="314"/>
        <v>0</v>
      </c>
      <c r="AR710" s="159">
        <f t="shared" si="315"/>
        <v>1</v>
      </c>
      <c r="AS710" s="159">
        <f t="shared" si="316"/>
        <v>0</v>
      </c>
      <c r="AT710" s="159">
        <f t="shared" si="317"/>
        <v>0</v>
      </c>
      <c r="AU710" s="159">
        <f t="shared" si="318"/>
        <v>0</v>
      </c>
      <c r="AV710" s="159">
        <f t="shared" si="319"/>
        <v>0</v>
      </c>
      <c r="AW710" s="159">
        <f t="shared" si="320"/>
        <v>0</v>
      </c>
      <c r="AX710" s="159">
        <f t="shared" si="340"/>
        <v>0</v>
      </c>
      <c r="AY710" s="159" t="str">
        <f t="shared" si="341"/>
        <v>5千～1万人未満の市町村平均</v>
      </c>
      <c r="AZ710" s="159"/>
    </row>
    <row r="711" spans="1:52" x14ac:dyDescent="0.3">
      <c r="A711" t="str">
        <f t="shared" si="321"/>
        <v>13402</v>
      </c>
      <c r="B711" s="158" t="str">
        <f t="shared" si="322"/>
        <v>013402</v>
      </c>
      <c r="C711">
        <v>13</v>
      </c>
      <c r="D711" t="s">
        <v>40</v>
      </c>
      <c r="E711">
        <v>13402</v>
      </c>
      <c r="F711" t="s">
        <v>1849</v>
      </c>
      <c r="G711">
        <v>1.8520000000000001</v>
      </c>
      <c r="H711">
        <v>11.362</v>
      </c>
      <c r="I711">
        <v>2.2080000000000002</v>
      </c>
      <c r="J711">
        <v>13.555</v>
      </c>
      <c r="K711">
        <v>0</v>
      </c>
      <c r="L711">
        <v>0</v>
      </c>
      <c r="M711">
        <v>0</v>
      </c>
      <c r="N711">
        <v>0</v>
      </c>
      <c r="O711">
        <v>0</v>
      </c>
      <c r="P711">
        <v>0</v>
      </c>
      <c r="Q711">
        <v>0</v>
      </c>
      <c r="R711">
        <v>0</v>
      </c>
      <c r="S711">
        <v>0</v>
      </c>
      <c r="T711">
        <v>0</v>
      </c>
      <c r="U711">
        <v>0</v>
      </c>
      <c r="V711">
        <v>0</v>
      </c>
      <c r="W711">
        <v>8.2000000000000003E-2</v>
      </c>
      <c r="Y711" t="str">
        <f t="shared" si="323"/>
        <v>東京都</v>
      </c>
      <c r="Z711" t="str">
        <f t="shared" si="324"/>
        <v>東京都青ヶ島村</v>
      </c>
      <c r="AA711" s="159">
        <f t="shared" si="325"/>
        <v>2.2080000000000002</v>
      </c>
      <c r="AB711" s="159">
        <f t="shared" si="326"/>
        <v>13.555</v>
      </c>
      <c r="AC711" s="159">
        <f t="shared" si="327"/>
        <v>0</v>
      </c>
      <c r="AD711" s="159">
        <f t="shared" si="328"/>
        <v>0</v>
      </c>
      <c r="AE711" s="159">
        <f t="shared" si="329"/>
        <v>0</v>
      </c>
      <c r="AF711" s="159">
        <f t="shared" si="330"/>
        <v>0</v>
      </c>
      <c r="AG711" s="159">
        <f t="shared" si="331"/>
        <v>0</v>
      </c>
      <c r="AH711" s="160">
        <f t="shared" si="332"/>
        <v>15.763</v>
      </c>
      <c r="AI711" s="135">
        <f t="shared" si="333"/>
        <v>0.14007485884666626</v>
      </c>
      <c r="AJ711" s="135">
        <f t="shared" si="334"/>
        <v>0.85992514115333374</v>
      </c>
      <c r="AK711" s="135">
        <f t="shared" si="335"/>
        <v>0</v>
      </c>
      <c r="AL711" s="135">
        <f t="shared" si="336"/>
        <v>0</v>
      </c>
      <c r="AM711" s="135">
        <f t="shared" si="337"/>
        <v>0</v>
      </c>
      <c r="AN711" s="135">
        <f t="shared" si="338"/>
        <v>0</v>
      </c>
      <c r="AO711" s="135">
        <f t="shared" si="339"/>
        <v>0</v>
      </c>
      <c r="AP711" s="159">
        <f>IFERROR(VLOOKUP(A711,人口!$A$2:$E$1748,5,0),0)</f>
        <v>168</v>
      </c>
      <c r="AQ711" s="159">
        <f t="shared" si="314"/>
        <v>1</v>
      </c>
      <c r="AR711" s="159">
        <f t="shared" si="315"/>
        <v>0</v>
      </c>
      <c r="AS711" s="159">
        <f t="shared" si="316"/>
        <v>0</v>
      </c>
      <c r="AT711" s="159">
        <f t="shared" si="317"/>
        <v>0</v>
      </c>
      <c r="AU711" s="159">
        <f t="shared" si="318"/>
        <v>0</v>
      </c>
      <c r="AV711" s="159">
        <f t="shared" si="319"/>
        <v>0</v>
      </c>
      <c r="AW711" s="159">
        <f t="shared" si="320"/>
        <v>0</v>
      </c>
      <c r="AX711" s="159">
        <f t="shared" si="340"/>
        <v>0</v>
      </c>
      <c r="AY711" s="159" t="str">
        <f t="shared" si="341"/>
        <v>5千人未満の市町村平均</v>
      </c>
      <c r="AZ711" s="159"/>
    </row>
    <row r="712" spans="1:52" x14ac:dyDescent="0.3">
      <c r="A712" t="str">
        <f t="shared" si="321"/>
        <v>13421</v>
      </c>
      <c r="B712" s="158" t="str">
        <f t="shared" si="322"/>
        <v>013421</v>
      </c>
      <c r="C712">
        <v>13</v>
      </c>
      <c r="D712" t="s">
        <v>40</v>
      </c>
      <c r="E712">
        <v>13421</v>
      </c>
      <c r="F712" t="s">
        <v>1853</v>
      </c>
      <c r="G712">
        <v>12.941000000000001</v>
      </c>
      <c r="H712">
        <v>2.698</v>
      </c>
      <c r="I712">
        <v>18.959</v>
      </c>
      <c r="J712">
        <v>3.964</v>
      </c>
      <c r="K712">
        <v>25.4</v>
      </c>
      <c r="L712">
        <v>70.34</v>
      </c>
      <c r="M712">
        <v>0</v>
      </c>
      <c r="N712">
        <v>0</v>
      </c>
      <c r="O712">
        <v>0</v>
      </c>
      <c r="P712">
        <v>0</v>
      </c>
      <c r="Q712">
        <v>0</v>
      </c>
      <c r="R712">
        <v>0</v>
      </c>
      <c r="S712">
        <v>0</v>
      </c>
      <c r="T712">
        <v>0</v>
      </c>
      <c r="U712">
        <v>0</v>
      </c>
      <c r="V712">
        <v>0</v>
      </c>
      <c r="W712">
        <v>1.133</v>
      </c>
      <c r="Y712" t="str">
        <f t="shared" si="323"/>
        <v>東京都</v>
      </c>
      <c r="Z712" t="str">
        <f t="shared" si="324"/>
        <v>東京都小笠原村</v>
      </c>
      <c r="AA712" s="159">
        <f t="shared" si="325"/>
        <v>18.959</v>
      </c>
      <c r="AB712" s="159">
        <f t="shared" si="326"/>
        <v>3.964</v>
      </c>
      <c r="AC712" s="159">
        <f t="shared" si="327"/>
        <v>70.34</v>
      </c>
      <c r="AD712" s="159">
        <f t="shared" si="328"/>
        <v>0</v>
      </c>
      <c r="AE712" s="159">
        <f t="shared" si="329"/>
        <v>0</v>
      </c>
      <c r="AF712" s="159">
        <f t="shared" si="330"/>
        <v>0</v>
      </c>
      <c r="AG712" s="159">
        <f t="shared" si="331"/>
        <v>0</v>
      </c>
      <c r="AH712" s="160">
        <f t="shared" si="332"/>
        <v>93.263000000000005</v>
      </c>
      <c r="AI712" s="135">
        <f t="shared" si="333"/>
        <v>0.20328533287584571</v>
      </c>
      <c r="AJ712" s="135">
        <f t="shared" si="334"/>
        <v>4.2503457962964945E-2</v>
      </c>
      <c r="AK712" s="135">
        <f t="shared" si="335"/>
        <v>0.75421120916118933</v>
      </c>
      <c r="AL712" s="135">
        <f t="shared" si="336"/>
        <v>0</v>
      </c>
      <c r="AM712" s="135">
        <f t="shared" si="337"/>
        <v>0</v>
      </c>
      <c r="AN712" s="135">
        <f t="shared" si="338"/>
        <v>0</v>
      </c>
      <c r="AO712" s="135">
        <f t="shared" si="339"/>
        <v>0</v>
      </c>
      <c r="AP712" s="159">
        <f>IFERROR(VLOOKUP(A712,人口!$A$2:$E$1748,5,0),0)</f>
        <v>2629</v>
      </c>
      <c r="AQ712" s="159">
        <f t="shared" si="314"/>
        <v>1</v>
      </c>
      <c r="AR712" s="159">
        <f t="shared" si="315"/>
        <v>0</v>
      </c>
      <c r="AS712" s="159">
        <f t="shared" si="316"/>
        <v>0</v>
      </c>
      <c r="AT712" s="159">
        <f t="shared" si="317"/>
        <v>0</v>
      </c>
      <c r="AU712" s="159">
        <f t="shared" si="318"/>
        <v>0</v>
      </c>
      <c r="AV712" s="159">
        <f t="shared" si="319"/>
        <v>0</v>
      </c>
      <c r="AW712" s="159">
        <f t="shared" si="320"/>
        <v>0</v>
      </c>
      <c r="AX712" s="159">
        <f t="shared" si="340"/>
        <v>0</v>
      </c>
      <c r="AY712" s="159" t="str">
        <f t="shared" si="341"/>
        <v>5千人未満の市町村平均</v>
      </c>
      <c r="AZ712" s="159"/>
    </row>
    <row r="713" spans="1:52" x14ac:dyDescent="0.3">
      <c r="A713" t="str">
        <f t="shared" si="321"/>
        <v>099</v>
      </c>
      <c r="B713" s="158" t="str">
        <f t="shared" si="322"/>
        <v>099</v>
      </c>
      <c r="C713">
        <v>14</v>
      </c>
      <c r="D713" t="s">
        <v>41</v>
      </c>
      <c r="E713">
        <v>99</v>
      </c>
      <c r="Y713" t="str">
        <f t="shared" si="323"/>
        <v>神奈川県</v>
      </c>
      <c r="Z713" t="str">
        <f t="shared" si="324"/>
        <v>神奈川県</v>
      </c>
      <c r="AA713" s="159">
        <f t="shared" si="325"/>
        <v>0</v>
      </c>
      <c r="AB713" s="159">
        <f t="shared" si="326"/>
        <v>0</v>
      </c>
      <c r="AC713" s="159">
        <f t="shared" si="327"/>
        <v>0</v>
      </c>
      <c r="AD713" s="159">
        <f t="shared" si="328"/>
        <v>0</v>
      </c>
      <c r="AE713" s="159">
        <f t="shared" si="329"/>
        <v>0</v>
      </c>
      <c r="AF713" s="159">
        <f t="shared" si="330"/>
        <v>0</v>
      </c>
      <c r="AG713" s="159">
        <f t="shared" si="331"/>
        <v>0</v>
      </c>
      <c r="AH713" s="160">
        <f t="shared" si="332"/>
        <v>0</v>
      </c>
      <c r="AI713" s="135" t="str">
        <f t="shared" si="333"/>
        <v/>
      </c>
      <c r="AJ713" s="135" t="str">
        <f t="shared" si="334"/>
        <v/>
      </c>
      <c r="AK713" s="135" t="str">
        <f t="shared" si="335"/>
        <v/>
      </c>
      <c r="AL713" s="135" t="str">
        <f t="shared" si="336"/>
        <v/>
      </c>
      <c r="AM713" s="135" t="str">
        <f t="shared" si="337"/>
        <v/>
      </c>
      <c r="AN713" s="135" t="str">
        <f t="shared" si="338"/>
        <v/>
      </c>
      <c r="AO713" s="135" t="str">
        <f t="shared" si="339"/>
        <v/>
      </c>
      <c r="AP713" s="159">
        <f>IFERROR(VLOOKUP(A713,人口!$A$2:$E$1748,5,0),0)</f>
        <v>0</v>
      </c>
      <c r="AQ713" s="159">
        <f t="shared" si="314"/>
        <v>0</v>
      </c>
      <c r="AR713" s="159">
        <f t="shared" si="315"/>
        <v>0</v>
      </c>
      <c r="AS713" s="159">
        <f t="shared" si="316"/>
        <v>0</v>
      </c>
      <c r="AT713" s="159">
        <f t="shared" si="317"/>
        <v>0</v>
      </c>
      <c r="AU713" s="159">
        <f t="shared" si="318"/>
        <v>0</v>
      </c>
      <c r="AV713" s="159">
        <f t="shared" si="319"/>
        <v>0</v>
      </c>
      <c r="AW713" s="159">
        <f t="shared" si="320"/>
        <v>0</v>
      </c>
      <c r="AX713" s="159">
        <f t="shared" si="340"/>
        <v>0</v>
      </c>
      <c r="AY713" s="159" t="str">
        <f t="shared" si="341"/>
        <v/>
      </c>
      <c r="AZ713" s="159"/>
    </row>
    <row r="714" spans="1:52" x14ac:dyDescent="0.3">
      <c r="A714" t="str">
        <f t="shared" si="321"/>
        <v>14100</v>
      </c>
      <c r="B714" s="158" t="str">
        <f t="shared" si="322"/>
        <v>014100</v>
      </c>
      <c r="C714">
        <v>14</v>
      </c>
      <c r="D714" t="s">
        <v>41</v>
      </c>
      <c r="E714">
        <v>14100</v>
      </c>
      <c r="F714" t="s">
        <v>88</v>
      </c>
      <c r="G714">
        <v>6180.5739999999996</v>
      </c>
      <c r="H714">
        <v>666.197</v>
      </c>
      <c r="I714">
        <v>8377.4619999999995</v>
      </c>
      <c r="J714">
        <v>896.61900000000003</v>
      </c>
      <c r="K714">
        <v>2.5</v>
      </c>
      <c r="L714">
        <v>5.98</v>
      </c>
      <c r="M714">
        <v>0</v>
      </c>
      <c r="N714">
        <v>0</v>
      </c>
      <c r="O714">
        <v>0</v>
      </c>
      <c r="P714">
        <v>0</v>
      </c>
      <c r="Q714">
        <v>3.0000000000000001E-3</v>
      </c>
      <c r="R714">
        <v>10.255000000000001</v>
      </c>
      <c r="S714">
        <v>0</v>
      </c>
      <c r="T714">
        <v>1.4999999999999999E-2</v>
      </c>
      <c r="U714">
        <v>62.881999999999998</v>
      </c>
      <c r="V714">
        <v>65.632999999999996</v>
      </c>
      <c r="W714">
        <v>716.97400000000005</v>
      </c>
      <c r="Y714" t="str">
        <f t="shared" si="323"/>
        <v>神奈川県</v>
      </c>
      <c r="Z714" t="str">
        <f t="shared" si="324"/>
        <v>神奈川県横浜市</v>
      </c>
      <c r="AA714" s="159">
        <f t="shared" si="325"/>
        <v>8377.4619999999995</v>
      </c>
      <c r="AB714" s="159">
        <f t="shared" si="326"/>
        <v>896.61900000000003</v>
      </c>
      <c r="AC714" s="159">
        <f t="shared" si="327"/>
        <v>5.98</v>
      </c>
      <c r="AD714" s="159">
        <f t="shared" si="328"/>
        <v>0</v>
      </c>
      <c r="AE714" s="159">
        <f t="shared" si="329"/>
        <v>0</v>
      </c>
      <c r="AF714" s="159">
        <f t="shared" si="330"/>
        <v>1.4999999999999999E-2</v>
      </c>
      <c r="AG714" s="159">
        <f t="shared" si="331"/>
        <v>62.881999999999998</v>
      </c>
      <c r="AH714" s="160">
        <f t="shared" si="332"/>
        <v>9342.9579999999987</v>
      </c>
      <c r="AI714" s="135">
        <f t="shared" si="333"/>
        <v>0.89666056510154502</v>
      </c>
      <c r="AJ714" s="135">
        <f t="shared" si="334"/>
        <v>9.596735851750593E-2</v>
      </c>
      <c r="AK714" s="135">
        <f t="shared" si="335"/>
        <v>6.4005425262534646E-4</v>
      </c>
      <c r="AL714" s="135">
        <f t="shared" si="336"/>
        <v>0</v>
      </c>
      <c r="AM714" s="135">
        <f t="shared" si="337"/>
        <v>0</v>
      </c>
      <c r="AN714" s="135">
        <f t="shared" si="338"/>
        <v>1.6054872557491966E-6</v>
      </c>
      <c r="AO714" s="135">
        <f t="shared" si="339"/>
        <v>6.7304166410680653E-3</v>
      </c>
      <c r="AP714" s="159">
        <f>IFERROR(VLOOKUP(A714,人口!$A$2:$E$1748,5,0),0)</f>
        <v>3754772</v>
      </c>
      <c r="AQ714" s="159">
        <f t="shared" si="314"/>
        <v>0</v>
      </c>
      <c r="AR714" s="159">
        <f t="shared" si="315"/>
        <v>0</v>
      </c>
      <c r="AS714" s="159">
        <f t="shared" si="316"/>
        <v>0</v>
      </c>
      <c r="AT714" s="159">
        <f t="shared" si="317"/>
        <v>0</v>
      </c>
      <c r="AU714" s="159">
        <f t="shared" si="318"/>
        <v>0</v>
      </c>
      <c r="AV714" s="159">
        <f t="shared" si="319"/>
        <v>0</v>
      </c>
      <c r="AW714" s="159">
        <f t="shared" si="320"/>
        <v>0</v>
      </c>
      <c r="AX714" s="159">
        <f t="shared" si="340"/>
        <v>1</v>
      </c>
      <c r="AY714" s="159" t="str">
        <f t="shared" si="341"/>
        <v>100万人以上の市町村平均</v>
      </c>
      <c r="AZ714" s="159"/>
    </row>
    <row r="715" spans="1:52" x14ac:dyDescent="0.3">
      <c r="A715" t="str">
        <f t="shared" si="321"/>
        <v>14130</v>
      </c>
      <c r="B715" s="158" t="str">
        <f t="shared" si="322"/>
        <v>014130</v>
      </c>
      <c r="C715">
        <v>14</v>
      </c>
      <c r="D715" t="s">
        <v>41</v>
      </c>
      <c r="E715">
        <v>14130</v>
      </c>
      <c r="F715" t="s">
        <v>138</v>
      </c>
      <c r="G715">
        <v>2161</v>
      </c>
      <c r="H715">
        <v>132.31100000000001</v>
      </c>
      <c r="I715">
        <v>2937.9659999999999</v>
      </c>
      <c r="J715">
        <v>178.72300000000001</v>
      </c>
      <c r="K715">
        <v>4.3</v>
      </c>
      <c r="L715">
        <v>10.305</v>
      </c>
      <c r="M715">
        <v>0.17199999999999999</v>
      </c>
      <c r="N715">
        <v>1.262</v>
      </c>
      <c r="O715">
        <v>0</v>
      </c>
      <c r="P715">
        <v>0</v>
      </c>
      <c r="Q715">
        <v>0</v>
      </c>
      <c r="R715">
        <v>3.6840000000000002</v>
      </c>
      <c r="S715">
        <v>0</v>
      </c>
      <c r="T715">
        <v>0</v>
      </c>
      <c r="U715">
        <v>22.59</v>
      </c>
      <c r="V715">
        <v>21.774000000000001</v>
      </c>
      <c r="W715">
        <v>261.47300000000001</v>
      </c>
      <c r="Y715" t="str">
        <f t="shared" si="323"/>
        <v>神奈川県</v>
      </c>
      <c r="Z715" t="str">
        <f t="shared" si="324"/>
        <v>神奈川県川崎市</v>
      </c>
      <c r="AA715" s="159">
        <f t="shared" si="325"/>
        <v>2937.9659999999999</v>
      </c>
      <c r="AB715" s="159">
        <f t="shared" si="326"/>
        <v>178.72300000000001</v>
      </c>
      <c r="AC715" s="159">
        <f t="shared" si="327"/>
        <v>10.305</v>
      </c>
      <c r="AD715" s="159">
        <f t="shared" si="328"/>
        <v>1.262</v>
      </c>
      <c r="AE715" s="159">
        <f t="shared" si="329"/>
        <v>0</v>
      </c>
      <c r="AF715" s="159">
        <f t="shared" si="330"/>
        <v>0</v>
      </c>
      <c r="AG715" s="159">
        <f t="shared" si="331"/>
        <v>22.59</v>
      </c>
      <c r="AH715" s="160">
        <f t="shared" si="332"/>
        <v>3150.846</v>
      </c>
      <c r="AI715" s="135">
        <f t="shared" si="333"/>
        <v>0.93243719305862616</v>
      </c>
      <c r="AJ715" s="135">
        <f t="shared" si="334"/>
        <v>5.6722226348098259E-2</v>
      </c>
      <c r="AK715" s="135">
        <f t="shared" si="335"/>
        <v>3.2705501950904613E-3</v>
      </c>
      <c r="AL715" s="135">
        <f t="shared" si="336"/>
        <v>4.0052735043223311E-4</v>
      </c>
      <c r="AM715" s="135">
        <f t="shared" si="337"/>
        <v>0</v>
      </c>
      <c r="AN715" s="135">
        <f t="shared" si="338"/>
        <v>0</v>
      </c>
      <c r="AO715" s="135">
        <f t="shared" si="339"/>
        <v>7.1695030477528891E-3</v>
      </c>
      <c r="AP715" s="159">
        <f>IFERROR(VLOOKUP(A715,人口!$A$2:$E$1748,5,0),0)</f>
        <v>1514299</v>
      </c>
      <c r="AQ715" s="159">
        <f t="shared" si="314"/>
        <v>0</v>
      </c>
      <c r="AR715" s="159">
        <f t="shared" si="315"/>
        <v>0</v>
      </c>
      <c r="AS715" s="159">
        <f t="shared" si="316"/>
        <v>0</v>
      </c>
      <c r="AT715" s="159">
        <f t="shared" si="317"/>
        <v>0</v>
      </c>
      <c r="AU715" s="159">
        <f t="shared" si="318"/>
        <v>0</v>
      </c>
      <c r="AV715" s="159">
        <f t="shared" si="319"/>
        <v>0</v>
      </c>
      <c r="AW715" s="159">
        <f t="shared" si="320"/>
        <v>0</v>
      </c>
      <c r="AX715" s="159">
        <f t="shared" si="340"/>
        <v>1</v>
      </c>
      <c r="AY715" s="159" t="str">
        <f t="shared" si="341"/>
        <v>100万人以上の市町村平均</v>
      </c>
      <c r="AZ715" s="159"/>
    </row>
    <row r="716" spans="1:52" x14ac:dyDescent="0.3">
      <c r="A716" t="str">
        <f t="shared" si="321"/>
        <v>14150</v>
      </c>
      <c r="B716" s="158" t="str">
        <f t="shared" si="322"/>
        <v>014150</v>
      </c>
      <c r="C716">
        <v>14</v>
      </c>
      <c r="D716" t="s">
        <v>41</v>
      </c>
      <c r="E716">
        <v>14150</v>
      </c>
      <c r="F716" t="s">
        <v>206</v>
      </c>
      <c r="G716">
        <v>1569.0630000000001</v>
      </c>
      <c r="H716">
        <v>281.137</v>
      </c>
      <c r="I716">
        <v>2130.0889999999999</v>
      </c>
      <c r="J716">
        <v>378.54700000000003</v>
      </c>
      <c r="K716">
        <v>11.3</v>
      </c>
      <c r="L716">
        <v>19.702999999999999</v>
      </c>
      <c r="M716">
        <v>15.382</v>
      </c>
      <c r="N716">
        <v>100.855</v>
      </c>
      <c r="O716">
        <v>0</v>
      </c>
      <c r="P716">
        <v>0</v>
      </c>
      <c r="Q716">
        <v>0</v>
      </c>
      <c r="R716">
        <v>0</v>
      </c>
      <c r="S716">
        <v>0</v>
      </c>
      <c r="T716">
        <v>0</v>
      </c>
      <c r="U716">
        <v>0</v>
      </c>
      <c r="V716">
        <v>17</v>
      </c>
      <c r="W716">
        <v>176.691</v>
      </c>
      <c r="Y716" t="str">
        <f t="shared" si="323"/>
        <v>神奈川県</v>
      </c>
      <c r="Z716" t="str">
        <f t="shared" si="324"/>
        <v>神奈川県相模原市</v>
      </c>
      <c r="AA716" s="159">
        <f t="shared" si="325"/>
        <v>2130.0889999999999</v>
      </c>
      <c r="AB716" s="159">
        <f t="shared" si="326"/>
        <v>378.54700000000003</v>
      </c>
      <c r="AC716" s="159">
        <f t="shared" si="327"/>
        <v>19.702999999999999</v>
      </c>
      <c r="AD716" s="159">
        <f t="shared" si="328"/>
        <v>100.855</v>
      </c>
      <c r="AE716" s="159">
        <f t="shared" si="329"/>
        <v>0</v>
      </c>
      <c r="AF716" s="159">
        <f t="shared" si="330"/>
        <v>0</v>
      </c>
      <c r="AG716" s="159">
        <f t="shared" si="331"/>
        <v>0</v>
      </c>
      <c r="AH716" s="160">
        <f t="shared" si="332"/>
        <v>2629.194</v>
      </c>
      <c r="AI716" s="135">
        <f t="shared" si="333"/>
        <v>0.8101680591086089</v>
      </c>
      <c r="AJ716" s="135">
        <f t="shared" si="334"/>
        <v>0.14397834469422949</v>
      </c>
      <c r="AK716" s="135">
        <f t="shared" si="335"/>
        <v>7.4939316003307475E-3</v>
      </c>
      <c r="AL716" s="135">
        <f t="shared" si="336"/>
        <v>3.8359664596830816E-2</v>
      </c>
      <c r="AM716" s="135">
        <f t="shared" si="337"/>
        <v>0</v>
      </c>
      <c r="AN716" s="135">
        <f t="shared" si="338"/>
        <v>0</v>
      </c>
      <c r="AO716" s="135">
        <f t="shared" si="339"/>
        <v>0</v>
      </c>
      <c r="AP716" s="159">
        <f>IFERROR(VLOOKUP(A716,人口!$A$2:$E$1748,5,0),0)</f>
        <v>718300</v>
      </c>
      <c r="AQ716" s="159">
        <f t="shared" si="314"/>
        <v>0</v>
      </c>
      <c r="AR716" s="159">
        <f t="shared" si="315"/>
        <v>0</v>
      </c>
      <c r="AS716" s="159">
        <f t="shared" si="316"/>
        <v>0</v>
      </c>
      <c r="AT716" s="159">
        <f t="shared" si="317"/>
        <v>0</v>
      </c>
      <c r="AU716" s="159">
        <f t="shared" si="318"/>
        <v>0</v>
      </c>
      <c r="AV716" s="159">
        <f t="shared" si="319"/>
        <v>0</v>
      </c>
      <c r="AW716" s="159">
        <f t="shared" si="320"/>
        <v>1</v>
      </c>
      <c r="AX716" s="159">
        <f t="shared" si="340"/>
        <v>0</v>
      </c>
      <c r="AY716" s="159" t="str">
        <f t="shared" si="341"/>
        <v>50万～100万人未満の市町村平均</v>
      </c>
      <c r="AZ716" s="159"/>
    </row>
    <row r="717" spans="1:52" x14ac:dyDescent="0.3">
      <c r="A717" t="str">
        <f t="shared" si="321"/>
        <v>14201</v>
      </c>
      <c r="B717" s="158" t="str">
        <f t="shared" si="322"/>
        <v>014201</v>
      </c>
      <c r="C717">
        <v>14</v>
      </c>
      <c r="D717" t="s">
        <v>41</v>
      </c>
      <c r="E717">
        <v>14201</v>
      </c>
      <c r="F717" t="s">
        <v>267</v>
      </c>
      <c r="G717">
        <v>931.96400000000006</v>
      </c>
      <c r="H717">
        <v>111.259</v>
      </c>
      <c r="I717">
        <v>1257.4380000000001</v>
      </c>
      <c r="J717">
        <v>149.01</v>
      </c>
      <c r="K717">
        <v>15.1</v>
      </c>
      <c r="L717">
        <v>46.091000000000001</v>
      </c>
      <c r="M717">
        <v>0</v>
      </c>
      <c r="N717">
        <v>0</v>
      </c>
      <c r="O717">
        <v>0</v>
      </c>
      <c r="P717">
        <v>0</v>
      </c>
      <c r="Q717">
        <v>0</v>
      </c>
      <c r="R717">
        <v>0.154</v>
      </c>
      <c r="S717">
        <v>0</v>
      </c>
      <c r="T717">
        <v>0</v>
      </c>
      <c r="U717">
        <v>0.94399999999999995</v>
      </c>
      <c r="V717">
        <v>11.525</v>
      </c>
      <c r="W717">
        <v>71.533000000000001</v>
      </c>
      <c r="Y717" t="str">
        <f t="shared" si="323"/>
        <v>神奈川県</v>
      </c>
      <c r="Z717" t="str">
        <f t="shared" si="324"/>
        <v>神奈川県横須賀市</v>
      </c>
      <c r="AA717" s="159">
        <f t="shared" si="325"/>
        <v>1257.4380000000001</v>
      </c>
      <c r="AB717" s="159">
        <f t="shared" si="326"/>
        <v>149.01</v>
      </c>
      <c r="AC717" s="159">
        <f t="shared" si="327"/>
        <v>46.091000000000001</v>
      </c>
      <c r="AD717" s="159">
        <f t="shared" si="328"/>
        <v>0</v>
      </c>
      <c r="AE717" s="159">
        <f t="shared" si="329"/>
        <v>0</v>
      </c>
      <c r="AF717" s="159">
        <f t="shared" si="330"/>
        <v>0</v>
      </c>
      <c r="AG717" s="159">
        <f t="shared" si="331"/>
        <v>0.94399999999999995</v>
      </c>
      <c r="AH717" s="160">
        <f t="shared" si="332"/>
        <v>1453.4829999999999</v>
      </c>
      <c r="AI717" s="135">
        <f t="shared" si="333"/>
        <v>0.86512054148552142</v>
      </c>
      <c r="AJ717" s="135">
        <f t="shared" si="334"/>
        <v>0.10251925891118094</v>
      </c>
      <c r="AK717" s="135">
        <f t="shared" si="335"/>
        <v>3.1710725202840351E-2</v>
      </c>
      <c r="AL717" s="135">
        <f t="shared" si="336"/>
        <v>0</v>
      </c>
      <c r="AM717" s="135">
        <f t="shared" si="337"/>
        <v>0</v>
      </c>
      <c r="AN717" s="135">
        <f t="shared" si="338"/>
        <v>0</v>
      </c>
      <c r="AO717" s="135">
        <f t="shared" si="339"/>
        <v>6.4947440045738409E-4</v>
      </c>
      <c r="AP717" s="159">
        <f>IFERROR(VLOOKUP(A717,人口!$A$2:$E$1748,5,0),0)</f>
        <v>401050</v>
      </c>
      <c r="AQ717" s="159">
        <f t="shared" si="314"/>
        <v>0</v>
      </c>
      <c r="AR717" s="159">
        <f t="shared" si="315"/>
        <v>0</v>
      </c>
      <c r="AS717" s="159">
        <f t="shared" si="316"/>
        <v>0</v>
      </c>
      <c r="AT717" s="159">
        <f t="shared" si="317"/>
        <v>0</v>
      </c>
      <c r="AU717" s="159">
        <f t="shared" si="318"/>
        <v>0</v>
      </c>
      <c r="AV717" s="159">
        <f t="shared" si="319"/>
        <v>1</v>
      </c>
      <c r="AW717" s="159">
        <f t="shared" si="320"/>
        <v>0</v>
      </c>
      <c r="AX717" s="159">
        <f t="shared" si="340"/>
        <v>0</v>
      </c>
      <c r="AY717" s="159" t="str">
        <f t="shared" si="341"/>
        <v>20万～50万人未満の市町村平均</v>
      </c>
      <c r="AZ717" s="159"/>
    </row>
    <row r="718" spans="1:52" x14ac:dyDescent="0.3">
      <c r="A718" t="str">
        <f t="shared" si="321"/>
        <v>14203</v>
      </c>
      <c r="B718" s="158" t="str">
        <f t="shared" si="322"/>
        <v>014203</v>
      </c>
      <c r="C718">
        <v>14</v>
      </c>
      <c r="D718" t="s">
        <v>41</v>
      </c>
      <c r="E718">
        <v>14203</v>
      </c>
      <c r="F718" t="s">
        <v>318</v>
      </c>
      <c r="G718">
        <v>649.04700000000003</v>
      </c>
      <c r="H718">
        <v>279.95600000000002</v>
      </c>
      <c r="I718">
        <v>890.50300000000004</v>
      </c>
      <c r="J718">
        <v>381.67399999999998</v>
      </c>
      <c r="K718">
        <v>0</v>
      </c>
      <c r="L718">
        <v>0</v>
      </c>
      <c r="M718">
        <v>0</v>
      </c>
      <c r="N718">
        <v>0</v>
      </c>
      <c r="O718">
        <v>0</v>
      </c>
      <c r="P718">
        <v>0</v>
      </c>
      <c r="Q718">
        <v>0</v>
      </c>
      <c r="R718">
        <v>2.1999999999999999E-2</v>
      </c>
      <c r="S718">
        <v>0</v>
      </c>
      <c r="T718">
        <v>0</v>
      </c>
      <c r="U718">
        <v>0.13400000000000001</v>
      </c>
      <c r="V718">
        <v>6.9550000000000001</v>
      </c>
      <c r="W718">
        <v>59.212000000000003</v>
      </c>
      <c r="Y718" t="str">
        <f t="shared" si="323"/>
        <v>神奈川県</v>
      </c>
      <c r="Z718" t="str">
        <f t="shared" si="324"/>
        <v>神奈川県平塚市</v>
      </c>
      <c r="AA718" s="159">
        <f t="shared" si="325"/>
        <v>890.50300000000004</v>
      </c>
      <c r="AB718" s="159">
        <f t="shared" si="326"/>
        <v>381.67399999999998</v>
      </c>
      <c r="AC718" s="159">
        <f t="shared" si="327"/>
        <v>0</v>
      </c>
      <c r="AD718" s="159">
        <f t="shared" si="328"/>
        <v>0</v>
      </c>
      <c r="AE718" s="159">
        <f t="shared" si="329"/>
        <v>0</v>
      </c>
      <c r="AF718" s="159">
        <f t="shared" si="330"/>
        <v>0</v>
      </c>
      <c r="AG718" s="159">
        <f t="shared" si="331"/>
        <v>0.13400000000000001</v>
      </c>
      <c r="AH718" s="160">
        <f t="shared" si="332"/>
        <v>1272.3110000000001</v>
      </c>
      <c r="AI718" s="135">
        <f t="shared" si="333"/>
        <v>0.69990984908564013</v>
      </c>
      <c r="AJ718" s="135">
        <f t="shared" si="334"/>
        <v>0.29998483075285831</v>
      </c>
      <c r="AK718" s="135">
        <f t="shared" si="335"/>
        <v>0</v>
      </c>
      <c r="AL718" s="135">
        <f t="shared" si="336"/>
        <v>0</v>
      </c>
      <c r="AM718" s="135">
        <f t="shared" si="337"/>
        <v>0</v>
      </c>
      <c r="AN718" s="135">
        <f t="shared" si="338"/>
        <v>0</v>
      </c>
      <c r="AO718" s="135">
        <f t="shared" si="339"/>
        <v>1.0532016150139391E-4</v>
      </c>
      <c r="AP718" s="159">
        <f>IFERROR(VLOOKUP(A718,人口!$A$2:$E$1748,5,0),0)</f>
        <v>256947</v>
      </c>
      <c r="AQ718" s="159">
        <f t="shared" si="314"/>
        <v>0</v>
      </c>
      <c r="AR718" s="159">
        <f t="shared" si="315"/>
        <v>0</v>
      </c>
      <c r="AS718" s="159">
        <f t="shared" si="316"/>
        <v>0</v>
      </c>
      <c r="AT718" s="159">
        <f t="shared" si="317"/>
        <v>0</v>
      </c>
      <c r="AU718" s="159">
        <f t="shared" si="318"/>
        <v>0</v>
      </c>
      <c r="AV718" s="159">
        <f t="shared" si="319"/>
        <v>1</v>
      </c>
      <c r="AW718" s="159">
        <f t="shared" si="320"/>
        <v>0</v>
      </c>
      <c r="AX718" s="159">
        <f t="shared" si="340"/>
        <v>0</v>
      </c>
      <c r="AY718" s="159" t="str">
        <f t="shared" si="341"/>
        <v>20万～50万人未満の市町村平均</v>
      </c>
      <c r="AZ718" s="159"/>
    </row>
    <row r="719" spans="1:52" x14ac:dyDescent="0.3">
      <c r="A719" t="str">
        <f t="shared" si="321"/>
        <v>14204</v>
      </c>
      <c r="B719" s="158" t="str">
        <f t="shared" si="322"/>
        <v>014204</v>
      </c>
      <c r="C719">
        <v>14</v>
      </c>
      <c r="D719" t="s">
        <v>41</v>
      </c>
      <c r="E719">
        <v>14204</v>
      </c>
      <c r="F719" t="s">
        <v>370</v>
      </c>
      <c r="G719">
        <v>431.41699999999997</v>
      </c>
      <c r="H719">
        <v>20.635000000000002</v>
      </c>
      <c r="I719">
        <v>608.01499999999999</v>
      </c>
      <c r="J719">
        <v>28.896000000000001</v>
      </c>
      <c r="K719">
        <v>0</v>
      </c>
      <c r="L719">
        <v>0</v>
      </c>
      <c r="M719">
        <v>0</v>
      </c>
      <c r="N719">
        <v>0</v>
      </c>
      <c r="O719">
        <v>0</v>
      </c>
      <c r="P719">
        <v>0</v>
      </c>
      <c r="Q719">
        <v>0</v>
      </c>
      <c r="R719">
        <v>7.0000000000000001E-3</v>
      </c>
      <c r="S719">
        <v>0</v>
      </c>
      <c r="T719">
        <v>0</v>
      </c>
      <c r="U719">
        <v>4.4999999999999998E-2</v>
      </c>
      <c r="V719">
        <v>4.93</v>
      </c>
      <c r="W719">
        <v>48.228999999999999</v>
      </c>
      <c r="Y719" t="str">
        <f t="shared" si="323"/>
        <v>神奈川県</v>
      </c>
      <c r="Z719" t="str">
        <f t="shared" si="324"/>
        <v>神奈川県鎌倉市</v>
      </c>
      <c r="AA719" s="159">
        <f t="shared" si="325"/>
        <v>608.01499999999999</v>
      </c>
      <c r="AB719" s="159">
        <f t="shared" si="326"/>
        <v>28.896000000000001</v>
      </c>
      <c r="AC719" s="159">
        <f t="shared" si="327"/>
        <v>0</v>
      </c>
      <c r="AD719" s="159">
        <f t="shared" si="328"/>
        <v>0</v>
      </c>
      <c r="AE719" s="159">
        <f t="shared" si="329"/>
        <v>0</v>
      </c>
      <c r="AF719" s="159">
        <f t="shared" si="330"/>
        <v>0</v>
      </c>
      <c r="AG719" s="159">
        <f t="shared" si="331"/>
        <v>4.4999999999999998E-2</v>
      </c>
      <c r="AH719" s="160">
        <f t="shared" si="332"/>
        <v>636.9559999999999</v>
      </c>
      <c r="AI719" s="135">
        <f t="shared" si="333"/>
        <v>0.95456358052989543</v>
      </c>
      <c r="AJ719" s="135">
        <f t="shared" si="334"/>
        <v>4.5365770948071774E-2</v>
      </c>
      <c r="AK719" s="135">
        <f t="shared" si="335"/>
        <v>0</v>
      </c>
      <c r="AL719" s="135">
        <f t="shared" si="336"/>
        <v>0</v>
      </c>
      <c r="AM719" s="135">
        <f t="shared" si="337"/>
        <v>0</v>
      </c>
      <c r="AN719" s="135">
        <f t="shared" si="338"/>
        <v>0</v>
      </c>
      <c r="AO719" s="135">
        <f t="shared" si="339"/>
        <v>7.0648522032919081E-5</v>
      </c>
      <c r="AP719" s="159">
        <f>IFERROR(VLOOKUP(A719,人口!$A$2:$E$1748,5,0),0)</f>
        <v>176408</v>
      </c>
      <c r="AQ719" s="159">
        <f t="shared" si="314"/>
        <v>0</v>
      </c>
      <c r="AR719" s="159">
        <f t="shared" si="315"/>
        <v>0</v>
      </c>
      <c r="AS719" s="159">
        <f t="shared" si="316"/>
        <v>0</v>
      </c>
      <c r="AT719" s="159">
        <f t="shared" si="317"/>
        <v>0</v>
      </c>
      <c r="AU719" s="159">
        <f t="shared" si="318"/>
        <v>1</v>
      </c>
      <c r="AV719" s="159">
        <f t="shared" si="319"/>
        <v>0</v>
      </c>
      <c r="AW719" s="159">
        <f t="shared" si="320"/>
        <v>0</v>
      </c>
      <c r="AX719" s="159">
        <f t="shared" si="340"/>
        <v>0</v>
      </c>
      <c r="AY719" s="159" t="str">
        <f t="shared" si="341"/>
        <v>10万～20万人未満の市町村平均</v>
      </c>
      <c r="AZ719" s="159"/>
    </row>
    <row r="720" spans="1:52" x14ac:dyDescent="0.3">
      <c r="A720" t="str">
        <f t="shared" si="321"/>
        <v>14205</v>
      </c>
      <c r="B720" s="158" t="str">
        <f t="shared" si="322"/>
        <v>014205</v>
      </c>
      <c r="C720">
        <v>14</v>
      </c>
      <c r="D720" t="s">
        <v>41</v>
      </c>
      <c r="E720">
        <v>14205</v>
      </c>
      <c r="F720" t="s">
        <v>421</v>
      </c>
      <c r="G720">
        <v>909.399</v>
      </c>
      <c r="H720">
        <v>214.60300000000001</v>
      </c>
      <c r="I720">
        <v>1266.7550000000001</v>
      </c>
      <c r="J720">
        <v>297.01299999999998</v>
      </c>
      <c r="K720">
        <v>0</v>
      </c>
      <c r="L720">
        <v>0</v>
      </c>
      <c r="M720">
        <v>0</v>
      </c>
      <c r="N720">
        <v>0</v>
      </c>
      <c r="O720">
        <v>0</v>
      </c>
      <c r="P720">
        <v>0</v>
      </c>
      <c r="Q720">
        <v>0</v>
      </c>
      <c r="R720">
        <v>1.2E-2</v>
      </c>
      <c r="S720">
        <v>0</v>
      </c>
      <c r="T720">
        <v>0</v>
      </c>
      <c r="U720">
        <v>7.1999999999999995E-2</v>
      </c>
      <c r="V720">
        <v>8.8889999999999993</v>
      </c>
      <c r="W720">
        <v>86.168999999999997</v>
      </c>
      <c r="Y720" t="str">
        <f t="shared" si="323"/>
        <v>神奈川県</v>
      </c>
      <c r="Z720" t="str">
        <f t="shared" si="324"/>
        <v>神奈川県藤沢市</v>
      </c>
      <c r="AA720" s="159">
        <f t="shared" si="325"/>
        <v>1266.7550000000001</v>
      </c>
      <c r="AB720" s="159">
        <f t="shared" si="326"/>
        <v>297.01299999999998</v>
      </c>
      <c r="AC720" s="159">
        <f t="shared" si="327"/>
        <v>0</v>
      </c>
      <c r="AD720" s="159">
        <f t="shared" si="328"/>
        <v>0</v>
      </c>
      <c r="AE720" s="159">
        <f t="shared" si="329"/>
        <v>0</v>
      </c>
      <c r="AF720" s="159">
        <f t="shared" si="330"/>
        <v>0</v>
      </c>
      <c r="AG720" s="159">
        <f t="shared" si="331"/>
        <v>7.1999999999999995E-2</v>
      </c>
      <c r="AH720" s="160">
        <f t="shared" si="332"/>
        <v>1563.84</v>
      </c>
      <c r="AI720" s="135">
        <f t="shared" si="333"/>
        <v>0.81002851954164123</v>
      </c>
      <c r="AJ720" s="135">
        <f t="shared" si="334"/>
        <v>0.18992543994270514</v>
      </c>
      <c r="AK720" s="135">
        <f t="shared" si="335"/>
        <v>0</v>
      </c>
      <c r="AL720" s="135">
        <f t="shared" si="336"/>
        <v>0</v>
      </c>
      <c r="AM720" s="135">
        <f t="shared" si="337"/>
        <v>0</v>
      </c>
      <c r="AN720" s="135">
        <f t="shared" si="338"/>
        <v>0</v>
      </c>
      <c r="AO720" s="135">
        <f t="shared" si="339"/>
        <v>4.6040515653775321E-5</v>
      </c>
      <c r="AP720" s="159">
        <f>IFERROR(VLOOKUP(A720,人口!$A$2:$E$1748,5,0),0)</f>
        <v>436206</v>
      </c>
      <c r="AQ720" s="159">
        <f t="shared" si="314"/>
        <v>0</v>
      </c>
      <c r="AR720" s="159">
        <f t="shared" si="315"/>
        <v>0</v>
      </c>
      <c r="AS720" s="159">
        <f t="shared" si="316"/>
        <v>0</v>
      </c>
      <c r="AT720" s="159">
        <f t="shared" si="317"/>
        <v>0</v>
      </c>
      <c r="AU720" s="159">
        <f t="shared" si="318"/>
        <v>0</v>
      </c>
      <c r="AV720" s="159">
        <f t="shared" si="319"/>
        <v>1</v>
      </c>
      <c r="AW720" s="159">
        <f t="shared" si="320"/>
        <v>0</v>
      </c>
      <c r="AX720" s="159">
        <f t="shared" si="340"/>
        <v>0</v>
      </c>
      <c r="AY720" s="159" t="str">
        <f t="shared" si="341"/>
        <v>20万～50万人未満の市町村平均</v>
      </c>
      <c r="AZ720" s="159"/>
    </row>
    <row r="721" spans="1:52" x14ac:dyDescent="0.3">
      <c r="A721" t="str">
        <f t="shared" si="321"/>
        <v>14206</v>
      </c>
      <c r="B721" s="158" t="str">
        <f t="shared" si="322"/>
        <v>014206</v>
      </c>
      <c r="C721">
        <v>14</v>
      </c>
      <c r="D721" t="s">
        <v>41</v>
      </c>
      <c r="E721">
        <v>14206</v>
      </c>
      <c r="F721" t="s">
        <v>476</v>
      </c>
      <c r="G721">
        <v>567.95699999999999</v>
      </c>
      <c r="H721">
        <v>305.89</v>
      </c>
      <c r="I721">
        <v>754.34299999999996</v>
      </c>
      <c r="J721">
        <v>403.94499999999999</v>
      </c>
      <c r="K721">
        <v>36.799999999999997</v>
      </c>
      <c r="L721">
        <v>77.561000000000007</v>
      </c>
      <c r="M721">
        <v>0.90900000000000003</v>
      </c>
      <c r="N721">
        <v>5.976</v>
      </c>
      <c r="O721">
        <v>0</v>
      </c>
      <c r="P721">
        <v>0</v>
      </c>
      <c r="Q721">
        <v>0</v>
      </c>
      <c r="R721">
        <v>1.528</v>
      </c>
      <c r="S721">
        <v>0</v>
      </c>
      <c r="T721">
        <v>0</v>
      </c>
      <c r="U721">
        <v>9.3719999999999999</v>
      </c>
      <c r="V721">
        <v>6.6120000000000001</v>
      </c>
      <c r="W721">
        <v>53.44</v>
      </c>
      <c r="Y721" t="str">
        <f t="shared" si="323"/>
        <v>神奈川県</v>
      </c>
      <c r="Z721" t="str">
        <f t="shared" si="324"/>
        <v>神奈川県小田原市</v>
      </c>
      <c r="AA721" s="159">
        <f t="shared" si="325"/>
        <v>754.34299999999996</v>
      </c>
      <c r="AB721" s="159">
        <f t="shared" si="326"/>
        <v>403.94499999999999</v>
      </c>
      <c r="AC721" s="159">
        <f t="shared" si="327"/>
        <v>77.561000000000007</v>
      </c>
      <c r="AD721" s="159">
        <f t="shared" si="328"/>
        <v>5.976</v>
      </c>
      <c r="AE721" s="159">
        <f t="shared" si="329"/>
        <v>0</v>
      </c>
      <c r="AF721" s="159">
        <f t="shared" si="330"/>
        <v>0</v>
      </c>
      <c r="AG721" s="159">
        <f t="shared" si="331"/>
        <v>9.3719999999999999</v>
      </c>
      <c r="AH721" s="160">
        <f t="shared" si="332"/>
        <v>1251.1970000000001</v>
      </c>
      <c r="AI721" s="135">
        <f t="shared" si="333"/>
        <v>0.60289706576981872</v>
      </c>
      <c r="AJ721" s="135">
        <f t="shared" si="334"/>
        <v>0.32284684186423079</v>
      </c>
      <c r="AK721" s="135">
        <f t="shared" si="335"/>
        <v>6.1989438913296627E-2</v>
      </c>
      <c r="AL721" s="135">
        <f t="shared" si="336"/>
        <v>4.7762262857088044E-3</v>
      </c>
      <c r="AM721" s="135">
        <f t="shared" si="337"/>
        <v>0</v>
      </c>
      <c r="AN721" s="135">
        <f t="shared" si="338"/>
        <v>0</v>
      </c>
      <c r="AO721" s="135">
        <f t="shared" si="339"/>
        <v>7.4904271669449327E-3</v>
      </c>
      <c r="AP721" s="159">
        <f>IFERROR(VLOOKUP(A721,人口!$A$2:$E$1748,5,0),0)</f>
        <v>190580</v>
      </c>
      <c r="AQ721" s="159">
        <f t="shared" si="314"/>
        <v>0</v>
      </c>
      <c r="AR721" s="159">
        <f t="shared" si="315"/>
        <v>0</v>
      </c>
      <c r="AS721" s="159">
        <f t="shared" si="316"/>
        <v>0</v>
      </c>
      <c r="AT721" s="159">
        <f t="shared" si="317"/>
        <v>0</v>
      </c>
      <c r="AU721" s="159">
        <f t="shared" si="318"/>
        <v>1</v>
      </c>
      <c r="AV721" s="159">
        <f t="shared" si="319"/>
        <v>0</v>
      </c>
      <c r="AW721" s="159">
        <f t="shared" si="320"/>
        <v>0</v>
      </c>
      <c r="AX721" s="159">
        <f t="shared" si="340"/>
        <v>0</v>
      </c>
      <c r="AY721" s="159" t="str">
        <f t="shared" si="341"/>
        <v>10万～20万人未満の市町村平均</v>
      </c>
      <c r="AZ721" s="159"/>
    </row>
    <row r="722" spans="1:52" x14ac:dyDescent="0.3">
      <c r="A722" t="str">
        <f t="shared" si="321"/>
        <v>14207</v>
      </c>
      <c r="B722" s="158" t="str">
        <f t="shared" si="322"/>
        <v>014207</v>
      </c>
      <c r="C722">
        <v>14</v>
      </c>
      <c r="D722" t="s">
        <v>41</v>
      </c>
      <c r="E722">
        <v>14207</v>
      </c>
      <c r="F722" t="s">
        <v>529</v>
      </c>
      <c r="G722">
        <v>484.09399999999999</v>
      </c>
      <c r="H722">
        <v>69.352999999999994</v>
      </c>
      <c r="I722">
        <v>673.22799999999995</v>
      </c>
      <c r="J722">
        <v>95.674000000000007</v>
      </c>
      <c r="K722">
        <v>0</v>
      </c>
      <c r="L722">
        <v>0</v>
      </c>
      <c r="M722">
        <v>0</v>
      </c>
      <c r="N722">
        <v>0</v>
      </c>
      <c r="O722">
        <v>0</v>
      </c>
      <c r="P722">
        <v>0</v>
      </c>
      <c r="Q722">
        <v>0</v>
      </c>
      <c r="R722">
        <v>6.7000000000000004E-2</v>
      </c>
      <c r="S722">
        <v>0</v>
      </c>
      <c r="T722">
        <v>0</v>
      </c>
      <c r="U722">
        <v>0.40799999999999997</v>
      </c>
      <c r="V722">
        <v>5.5220000000000002</v>
      </c>
      <c r="W722">
        <v>43.386000000000003</v>
      </c>
      <c r="Y722" t="str">
        <f t="shared" si="323"/>
        <v>神奈川県</v>
      </c>
      <c r="Z722" t="str">
        <f t="shared" si="324"/>
        <v>神奈川県茅ヶ崎市</v>
      </c>
      <c r="AA722" s="159">
        <f t="shared" si="325"/>
        <v>673.22799999999995</v>
      </c>
      <c r="AB722" s="159">
        <f t="shared" si="326"/>
        <v>95.674000000000007</v>
      </c>
      <c r="AC722" s="159">
        <f t="shared" si="327"/>
        <v>0</v>
      </c>
      <c r="AD722" s="159">
        <f t="shared" si="328"/>
        <v>0</v>
      </c>
      <c r="AE722" s="159">
        <f t="shared" si="329"/>
        <v>0</v>
      </c>
      <c r="AF722" s="159">
        <f t="shared" si="330"/>
        <v>0</v>
      </c>
      <c r="AG722" s="159">
        <f t="shared" si="331"/>
        <v>0.40799999999999997</v>
      </c>
      <c r="AH722" s="160">
        <f t="shared" si="332"/>
        <v>769.31</v>
      </c>
      <c r="AI722" s="135">
        <f t="shared" si="333"/>
        <v>0.87510626405480241</v>
      </c>
      <c r="AJ722" s="135">
        <f t="shared" si="334"/>
        <v>0.12436339057077123</v>
      </c>
      <c r="AK722" s="135">
        <f t="shared" si="335"/>
        <v>0</v>
      </c>
      <c r="AL722" s="135">
        <f t="shared" si="336"/>
        <v>0</v>
      </c>
      <c r="AM722" s="135">
        <f t="shared" si="337"/>
        <v>0</v>
      </c>
      <c r="AN722" s="135">
        <f t="shared" si="338"/>
        <v>0</v>
      </c>
      <c r="AO722" s="135">
        <f t="shared" si="339"/>
        <v>5.3034537442643408E-4</v>
      </c>
      <c r="AP722" s="159">
        <f>IFERROR(VLOOKUP(A722,人口!$A$2:$E$1748,5,0),0)</f>
        <v>243884</v>
      </c>
      <c r="AQ722" s="159">
        <f t="shared" si="314"/>
        <v>0</v>
      </c>
      <c r="AR722" s="159">
        <f t="shared" si="315"/>
        <v>0</v>
      </c>
      <c r="AS722" s="159">
        <f t="shared" si="316"/>
        <v>0</v>
      </c>
      <c r="AT722" s="159">
        <f t="shared" si="317"/>
        <v>0</v>
      </c>
      <c r="AU722" s="159">
        <f t="shared" si="318"/>
        <v>0</v>
      </c>
      <c r="AV722" s="159">
        <f t="shared" si="319"/>
        <v>1</v>
      </c>
      <c r="AW722" s="159">
        <f t="shared" si="320"/>
        <v>0</v>
      </c>
      <c r="AX722" s="159">
        <f t="shared" si="340"/>
        <v>0</v>
      </c>
      <c r="AY722" s="159" t="str">
        <f t="shared" si="341"/>
        <v>20万～50万人未満の市町村平均</v>
      </c>
      <c r="AZ722" s="159"/>
    </row>
    <row r="723" spans="1:52" x14ac:dyDescent="0.3">
      <c r="A723" t="str">
        <f t="shared" si="321"/>
        <v>14208</v>
      </c>
      <c r="B723" s="158" t="str">
        <f t="shared" si="322"/>
        <v>014208</v>
      </c>
      <c r="C723">
        <v>14</v>
      </c>
      <c r="D723" t="s">
        <v>41</v>
      </c>
      <c r="E723">
        <v>14208</v>
      </c>
      <c r="F723" t="s">
        <v>583</v>
      </c>
      <c r="G723">
        <v>138.947</v>
      </c>
      <c r="H723">
        <v>2.3330000000000002</v>
      </c>
      <c r="I723">
        <v>195.60900000000001</v>
      </c>
      <c r="J723">
        <v>3.2610000000000001</v>
      </c>
      <c r="K723">
        <v>3.3</v>
      </c>
      <c r="L723">
        <v>10.569000000000001</v>
      </c>
      <c r="M723">
        <v>0</v>
      </c>
      <c r="N723">
        <v>0</v>
      </c>
      <c r="O723">
        <v>0</v>
      </c>
      <c r="P723">
        <v>0</v>
      </c>
      <c r="Q723">
        <v>0</v>
      </c>
      <c r="R723">
        <v>7.0000000000000001E-3</v>
      </c>
      <c r="S723">
        <v>0</v>
      </c>
      <c r="T723">
        <v>0</v>
      </c>
      <c r="U723">
        <v>4.5999999999999999E-2</v>
      </c>
      <c r="V723">
        <v>1.5840000000000001</v>
      </c>
      <c r="W723">
        <v>14.391999999999999</v>
      </c>
      <c r="Y723" t="str">
        <f t="shared" si="323"/>
        <v>神奈川県</v>
      </c>
      <c r="Z723" t="str">
        <f t="shared" si="324"/>
        <v>神奈川県逗子市</v>
      </c>
      <c r="AA723" s="159">
        <f t="shared" si="325"/>
        <v>195.60900000000001</v>
      </c>
      <c r="AB723" s="159">
        <f t="shared" si="326"/>
        <v>3.2610000000000001</v>
      </c>
      <c r="AC723" s="159">
        <f t="shared" si="327"/>
        <v>10.569000000000001</v>
      </c>
      <c r="AD723" s="159">
        <f t="shared" si="328"/>
        <v>0</v>
      </c>
      <c r="AE723" s="159">
        <f t="shared" si="329"/>
        <v>0</v>
      </c>
      <c r="AF723" s="159">
        <f t="shared" si="330"/>
        <v>0</v>
      </c>
      <c r="AG723" s="159">
        <f t="shared" si="331"/>
        <v>4.5999999999999999E-2</v>
      </c>
      <c r="AH723" s="160">
        <f t="shared" si="332"/>
        <v>209.48499999999999</v>
      </c>
      <c r="AI723" s="135">
        <f t="shared" si="333"/>
        <v>0.93376136716232672</v>
      </c>
      <c r="AJ723" s="135">
        <f t="shared" si="334"/>
        <v>1.5566747022459844E-2</v>
      </c>
      <c r="AK723" s="135">
        <f t="shared" si="335"/>
        <v>5.0452299687328457E-2</v>
      </c>
      <c r="AL723" s="135">
        <f t="shared" si="336"/>
        <v>0</v>
      </c>
      <c r="AM723" s="135">
        <f t="shared" si="337"/>
        <v>0</v>
      </c>
      <c r="AN723" s="135">
        <f t="shared" si="338"/>
        <v>0</v>
      </c>
      <c r="AO723" s="135">
        <f t="shared" si="339"/>
        <v>2.1958612788505145E-4</v>
      </c>
      <c r="AP723" s="159">
        <f>IFERROR(VLOOKUP(A723,人口!$A$2:$E$1748,5,0),0)</f>
        <v>59525</v>
      </c>
      <c r="AQ723" s="159">
        <f t="shared" si="314"/>
        <v>0</v>
      </c>
      <c r="AR723" s="159">
        <f t="shared" si="315"/>
        <v>0</v>
      </c>
      <c r="AS723" s="159">
        <f t="shared" si="316"/>
        <v>0</v>
      </c>
      <c r="AT723" s="159">
        <f t="shared" si="317"/>
        <v>1</v>
      </c>
      <c r="AU723" s="159">
        <f t="shared" si="318"/>
        <v>0</v>
      </c>
      <c r="AV723" s="159">
        <f t="shared" si="319"/>
        <v>0</v>
      </c>
      <c r="AW723" s="159">
        <f t="shared" si="320"/>
        <v>0</v>
      </c>
      <c r="AX723" s="159">
        <f t="shared" si="340"/>
        <v>0</v>
      </c>
      <c r="AY723" s="159" t="str">
        <f t="shared" si="341"/>
        <v>3万～10万人未満の市町村平均</v>
      </c>
      <c r="AZ723" s="159"/>
    </row>
    <row r="724" spans="1:52" x14ac:dyDescent="0.3">
      <c r="A724" t="str">
        <f t="shared" si="321"/>
        <v>14210</v>
      </c>
      <c r="B724" s="158" t="str">
        <f t="shared" si="322"/>
        <v>014210</v>
      </c>
      <c r="C724">
        <v>14</v>
      </c>
      <c r="D724" t="s">
        <v>41</v>
      </c>
      <c r="E724">
        <v>14210</v>
      </c>
      <c r="F724" t="s">
        <v>634</v>
      </c>
      <c r="G724">
        <v>142.357</v>
      </c>
      <c r="H724">
        <v>308.96199999999999</v>
      </c>
      <c r="I724">
        <v>192.29300000000001</v>
      </c>
      <c r="J724">
        <v>414.51900000000001</v>
      </c>
      <c r="K724">
        <v>0</v>
      </c>
      <c r="L724">
        <v>0</v>
      </c>
      <c r="M724">
        <v>0</v>
      </c>
      <c r="N724">
        <v>0</v>
      </c>
      <c r="O724">
        <v>0</v>
      </c>
      <c r="P724">
        <v>0</v>
      </c>
      <c r="Q724">
        <v>0</v>
      </c>
      <c r="R724">
        <v>0</v>
      </c>
      <c r="S724">
        <v>0</v>
      </c>
      <c r="T724">
        <v>0</v>
      </c>
      <c r="U724">
        <v>0</v>
      </c>
      <c r="V724">
        <v>1.8640000000000001</v>
      </c>
      <c r="W724">
        <v>11.429</v>
      </c>
      <c r="Y724" t="str">
        <f t="shared" si="323"/>
        <v>神奈川県</v>
      </c>
      <c r="Z724" t="str">
        <f t="shared" si="324"/>
        <v>神奈川県三浦市</v>
      </c>
      <c r="AA724" s="159">
        <f t="shared" si="325"/>
        <v>192.29300000000001</v>
      </c>
      <c r="AB724" s="159">
        <f t="shared" si="326"/>
        <v>414.51900000000001</v>
      </c>
      <c r="AC724" s="159">
        <f t="shared" si="327"/>
        <v>0</v>
      </c>
      <c r="AD724" s="159">
        <f t="shared" si="328"/>
        <v>0</v>
      </c>
      <c r="AE724" s="159">
        <f t="shared" si="329"/>
        <v>0</v>
      </c>
      <c r="AF724" s="159">
        <f t="shared" si="330"/>
        <v>0</v>
      </c>
      <c r="AG724" s="159">
        <f t="shared" si="331"/>
        <v>0</v>
      </c>
      <c r="AH724" s="160">
        <f t="shared" si="332"/>
        <v>606.81200000000001</v>
      </c>
      <c r="AI724" s="135">
        <f t="shared" si="333"/>
        <v>0.31689056907246399</v>
      </c>
      <c r="AJ724" s="135">
        <f t="shared" si="334"/>
        <v>0.68310943092753607</v>
      </c>
      <c r="AK724" s="135">
        <f t="shared" si="335"/>
        <v>0</v>
      </c>
      <c r="AL724" s="135">
        <f t="shared" si="336"/>
        <v>0</v>
      </c>
      <c r="AM724" s="135">
        <f t="shared" si="337"/>
        <v>0</v>
      </c>
      <c r="AN724" s="135">
        <f t="shared" si="338"/>
        <v>0</v>
      </c>
      <c r="AO724" s="135">
        <f t="shared" si="339"/>
        <v>0</v>
      </c>
      <c r="AP724" s="159">
        <f>IFERROR(VLOOKUP(A724,人口!$A$2:$E$1748,5,0),0)</f>
        <v>43036</v>
      </c>
      <c r="AQ724" s="159">
        <f t="shared" si="314"/>
        <v>0</v>
      </c>
      <c r="AR724" s="159">
        <f t="shared" si="315"/>
        <v>0</v>
      </c>
      <c r="AS724" s="159">
        <f t="shared" si="316"/>
        <v>0</v>
      </c>
      <c r="AT724" s="159">
        <f t="shared" si="317"/>
        <v>1</v>
      </c>
      <c r="AU724" s="159">
        <f t="shared" si="318"/>
        <v>0</v>
      </c>
      <c r="AV724" s="159">
        <f t="shared" si="319"/>
        <v>0</v>
      </c>
      <c r="AW724" s="159">
        <f t="shared" si="320"/>
        <v>0</v>
      </c>
      <c r="AX724" s="159">
        <f t="shared" si="340"/>
        <v>0</v>
      </c>
      <c r="AY724" s="159" t="str">
        <f t="shared" si="341"/>
        <v>3万～10万人未満の市町村平均</v>
      </c>
      <c r="AZ724" s="159"/>
    </row>
    <row r="725" spans="1:52" x14ac:dyDescent="0.3">
      <c r="A725" t="str">
        <f t="shared" si="321"/>
        <v>14211</v>
      </c>
      <c r="B725" s="158" t="str">
        <f t="shared" si="322"/>
        <v>014211</v>
      </c>
      <c r="C725">
        <v>14</v>
      </c>
      <c r="D725" t="s">
        <v>41</v>
      </c>
      <c r="E725">
        <v>14211</v>
      </c>
      <c r="F725" t="s">
        <v>687</v>
      </c>
      <c r="G725">
        <v>452.21600000000001</v>
      </c>
      <c r="H725">
        <v>200.173</v>
      </c>
      <c r="I725">
        <v>616.28099999999995</v>
      </c>
      <c r="J725">
        <v>270.928</v>
      </c>
      <c r="K725">
        <v>29.6</v>
      </c>
      <c r="L725">
        <v>60.292999999999999</v>
      </c>
      <c r="M725">
        <v>3.4870000000000001</v>
      </c>
      <c r="N725">
        <v>22.914999999999999</v>
      </c>
      <c r="O725">
        <v>0</v>
      </c>
      <c r="P725">
        <v>0</v>
      </c>
      <c r="Q725">
        <v>0</v>
      </c>
      <c r="R725">
        <v>0</v>
      </c>
      <c r="S725">
        <v>0</v>
      </c>
      <c r="T725">
        <v>0</v>
      </c>
      <c r="U725">
        <v>0</v>
      </c>
      <c r="V725">
        <v>4.8280000000000003</v>
      </c>
      <c r="W725">
        <v>39.326999999999998</v>
      </c>
      <c r="Y725" t="str">
        <f t="shared" si="323"/>
        <v>神奈川県</v>
      </c>
      <c r="Z725" t="str">
        <f t="shared" si="324"/>
        <v>神奈川県秦野市</v>
      </c>
      <c r="AA725" s="159">
        <f t="shared" si="325"/>
        <v>616.28099999999995</v>
      </c>
      <c r="AB725" s="159">
        <f t="shared" si="326"/>
        <v>270.928</v>
      </c>
      <c r="AC725" s="159">
        <f t="shared" si="327"/>
        <v>60.292999999999999</v>
      </c>
      <c r="AD725" s="159">
        <f t="shared" si="328"/>
        <v>22.914999999999999</v>
      </c>
      <c r="AE725" s="159">
        <f t="shared" si="329"/>
        <v>0</v>
      </c>
      <c r="AF725" s="159">
        <f t="shared" si="330"/>
        <v>0</v>
      </c>
      <c r="AG725" s="159">
        <f t="shared" si="331"/>
        <v>0</v>
      </c>
      <c r="AH725" s="160">
        <f t="shared" si="332"/>
        <v>970.41699999999992</v>
      </c>
      <c r="AI725" s="135">
        <f t="shared" si="333"/>
        <v>0.6350682232483561</v>
      </c>
      <c r="AJ725" s="135">
        <f t="shared" si="334"/>
        <v>0.27918719478327358</v>
      </c>
      <c r="AK725" s="135">
        <f t="shared" si="335"/>
        <v>6.2131022024552333E-2</v>
      </c>
      <c r="AL725" s="135">
        <f t="shared" si="336"/>
        <v>2.3613559943817967E-2</v>
      </c>
      <c r="AM725" s="135">
        <f t="shared" si="337"/>
        <v>0</v>
      </c>
      <c r="AN725" s="135">
        <f t="shared" si="338"/>
        <v>0</v>
      </c>
      <c r="AO725" s="135">
        <f t="shared" si="339"/>
        <v>0</v>
      </c>
      <c r="AP725" s="159">
        <f>IFERROR(VLOOKUP(A725,人口!$A$2:$E$1748,5,0),0)</f>
        <v>161193</v>
      </c>
      <c r="AQ725" s="159">
        <f t="shared" si="314"/>
        <v>0</v>
      </c>
      <c r="AR725" s="159">
        <f t="shared" si="315"/>
        <v>0</v>
      </c>
      <c r="AS725" s="159">
        <f t="shared" si="316"/>
        <v>0</v>
      </c>
      <c r="AT725" s="159">
        <f t="shared" si="317"/>
        <v>0</v>
      </c>
      <c r="AU725" s="159">
        <f t="shared" si="318"/>
        <v>1</v>
      </c>
      <c r="AV725" s="159">
        <f t="shared" si="319"/>
        <v>0</v>
      </c>
      <c r="AW725" s="159">
        <f t="shared" si="320"/>
        <v>0</v>
      </c>
      <c r="AX725" s="159">
        <f t="shared" si="340"/>
        <v>0</v>
      </c>
      <c r="AY725" s="159" t="str">
        <f t="shared" si="341"/>
        <v>10万～20万人未満の市町村平均</v>
      </c>
      <c r="AZ725" s="159"/>
    </row>
    <row r="726" spans="1:52" x14ac:dyDescent="0.3">
      <c r="A726" t="str">
        <f t="shared" si="321"/>
        <v>14212</v>
      </c>
      <c r="B726" s="158" t="str">
        <f t="shared" si="322"/>
        <v>014212</v>
      </c>
      <c r="C726">
        <v>14</v>
      </c>
      <c r="D726" t="s">
        <v>41</v>
      </c>
      <c r="E726">
        <v>14212</v>
      </c>
      <c r="F726" t="s">
        <v>740</v>
      </c>
      <c r="G726">
        <v>631.36699999999996</v>
      </c>
      <c r="H726">
        <v>209.31100000000001</v>
      </c>
      <c r="I726">
        <v>849.40800000000002</v>
      </c>
      <c r="J726">
        <v>279.92200000000003</v>
      </c>
      <c r="K726">
        <v>14.8</v>
      </c>
      <c r="L726">
        <v>30.728999999999999</v>
      </c>
      <c r="M726">
        <v>0.221</v>
      </c>
      <c r="N726">
        <v>1.446</v>
      </c>
      <c r="O726">
        <v>3.7999999999999999E-2</v>
      </c>
      <c r="P726">
        <v>0</v>
      </c>
      <c r="Q726">
        <v>0</v>
      </c>
      <c r="R726">
        <v>0</v>
      </c>
      <c r="S726">
        <v>0</v>
      </c>
      <c r="T726">
        <v>0</v>
      </c>
      <c r="U726">
        <v>0</v>
      </c>
      <c r="V726">
        <v>6.5510000000000002</v>
      </c>
      <c r="W726">
        <v>58.311999999999998</v>
      </c>
      <c r="Y726" t="str">
        <f t="shared" si="323"/>
        <v>神奈川県</v>
      </c>
      <c r="Z726" t="str">
        <f t="shared" si="324"/>
        <v>神奈川県厚木市</v>
      </c>
      <c r="AA726" s="159">
        <f t="shared" si="325"/>
        <v>849.40800000000002</v>
      </c>
      <c r="AB726" s="159">
        <f t="shared" si="326"/>
        <v>279.92200000000003</v>
      </c>
      <c r="AC726" s="159">
        <f t="shared" si="327"/>
        <v>30.728999999999999</v>
      </c>
      <c r="AD726" s="159">
        <f t="shared" si="328"/>
        <v>1.446</v>
      </c>
      <c r="AE726" s="159">
        <f t="shared" si="329"/>
        <v>0</v>
      </c>
      <c r="AF726" s="159">
        <f t="shared" si="330"/>
        <v>0</v>
      </c>
      <c r="AG726" s="159">
        <f t="shared" si="331"/>
        <v>0</v>
      </c>
      <c r="AH726" s="160">
        <f t="shared" si="332"/>
        <v>1161.5049999999999</v>
      </c>
      <c r="AI726" s="135">
        <f t="shared" si="333"/>
        <v>0.7312994778326396</v>
      </c>
      <c r="AJ726" s="135">
        <f t="shared" si="334"/>
        <v>0.24099939302887208</v>
      </c>
      <c r="AK726" s="135">
        <f t="shared" si="335"/>
        <v>2.6456192612171279E-2</v>
      </c>
      <c r="AL726" s="135">
        <f t="shared" si="336"/>
        <v>1.244936526317149E-3</v>
      </c>
      <c r="AM726" s="135">
        <f t="shared" si="337"/>
        <v>0</v>
      </c>
      <c r="AN726" s="135">
        <f t="shared" si="338"/>
        <v>0</v>
      </c>
      <c r="AO726" s="135">
        <f t="shared" si="339"/>
        <v>0</v>
      </c>
      <c r="AP726" s="159">
        <f>IFERROR(VLOOKUP(A726,人口!$A$2:$E$1748,5,0),0)</f>
        <v>224378</v>
      </c>
      <c r="AQ726" s="159">
        <f t="shared" si="314"/>
        <v>0</v>
      </c>
      <c r="AR726" s="159">
        <f t="shared" si="315"/>
        <v>0</v>
      </c>
      <c r="AS726" s="159">
        <f t="shared" si="316"/>
        <v>0</v>
      </c>
      <c r="AT726" s="159">
        <f t="shared" si="317"/>
        <v>0</v>
      </c>
      <c r="AU726" s="159">
        <f t="shared" si="318"/>
        <v>0</v>
      </c>
      <c r="AV726" s="159">
        <f t="shared" si="319"/>
        <v>1</v>
      </c>
      <c r="AW726" s="159">
        <f t="shared" si="320"/>
        <v>0</v>
      </c>
      <c r="AX726" s="159">
        <f t="shared" si="340"/>
        <v>0</v>
      </c>
      <c r="AY726" s="159" t="str">
        <f t="shared" si="341"/>
        <v>20万～50万人未満の市町村平均</v>
      </c>
      <c r="AZ726" s="159"/>
    </row>
    <row r="727" spans="1:52" x14ac:dyDescent="0.3">
      <c r="A727" t="str">
        <f t="shared" si="321"/>
        <v>14213</v>
      </c>
      <c r="B727" s="158" t="str">
        <f t="shared" si="322"/>
        <v>014213</v>
      </c>
      <c r="C727">
        <v>14</v>
      </c>
      <c r="D727" t="s">
        <v>41</v>
      </c>
      <c r="E727">
        <v>14213</v>
      </c>
      <c r="F727" t="s">
        <v>794</v>
      </c>
      <c r="G727">
        <v>423.29300000000001</v>
      </c>
      <c r="H727">
        <v>43.838000000000001</v>
      </c>
      <c r="I727">
        <v>574.59199999999998</v>
      </c>
      <c r="J727">
        <v>59.033000000000001</v>
      </c>
      <c r="K727">
        <v>0</v>
      </c>
      <c r="L727">
        <v>0</v>
      </c>
      <c r="M727">
        <v>0</v>
      </c>
      <c r="N727">
        <v>0</v>
      </c>
      <c r="O727">
        <v>0</v>
      </c>
      <c r="P727">
        <v>0</v>
      </c>
      <c r="Q727">
        <v>0</v>
      </c>
      <c r="R727">
        <v>2.3E-2</v>
      </c>
      <c r="S727">
        <v>0</v>
      </c>
      <c r="T727">
        <v>0</v>
      </c>
      <c r="U727">
        <v>0.14199999999999999</v>
      </c>
      <c r="V727">
        <v>4.5060000000000002</v>
      </c>
      <c r="W727">
        <v>47.075000000000003</v>
      </c>
      <c r="Y727" t="str">
        <f t="shared" si="323"/>
        <v>神奈川県</v>
      </c>
      <c r="Z727" t="str">
        <f t="shared" si="324"/>
        <v>神奈川県大和市</v>
      </c>
      <c r="AA727" s="159">
        <f t="shared" si="325"/>
        <v>574.59199999999998</v>
      </c>
      <c r="AB727" s="159">
        <f t="shared" si="326"/>
        <v>59.033000000000001</v>
      </c>
      <c r="AC727" s="159">
        <f t="shared" si="327"/>
        <v>0</v>
      </c>
      <c r="AD727" s="159">
        <f t="shared" si="328"/>
        <v>0</v>
      </c>
      <c r="AE727" s="159">
        <f t="shared" si="329"/>
        <v>0</v>
      </c>
      <c r="AF727" s="159">
        <f t="shared" si="330"/>
        <v>0</v>
      </c>
      <c r="AG727" s="159">
        <f t="shared" si="331"/>
        <v>0.14199999999999999</v>
      </c>
      <c r="AH727" s="160">
        <f t="shared" si="332"/>
        <v>633.76700000000005</v>
      </c>
      <c r="AI727" s="135">
        <f t="shared" si="333"/>
        <v>0.9066297235419325</v>
      </c>
      <c r="AJ727" s="135">
        <f t="shared" si="334"/>
        <v>9.3146219351906923E-2</v>
      </c>
      <c r="AK727" s="135">
        <f t="shared" si="335"/>
        <v>0</v>
      </c>
      <c r="AL727" s="135">
        <f t="shared" si="336"/>
        <v>0</v>
      </c>
      <c r="AM727" s="135">
        <f t="shared" si="337"/>
        <v>0</v>
      </c>
      <c r="AN727" s="135">
        <f t="shared" si="338"/>
        <v>0</v>
      </c>
      <c r="AO727" s="135">
        <f t="shared" si="339"/>
        <v>2.2405710616046586E-4</v>
      </c>
      <c r="AP727" s="159">
        <f>IFERROR(VLOOKUP(A727,人口!$A$2:$E$1748,5,0),0)</f>
        <v>239192</v>
      </c>
      <c r="AQ727" s="159">
        <f t="shared" si="314"/>
        <v>0</v>
      </c>
      <c r="AR727" s="159">
        <f t="shared" si="315"/>
        <v>0</v>
      </c>
      <c r="AS727" s="159">
        <f t="shared" si="316"/>
        <v>0</v>
      </c>
      <c r="AT727" s="159">
        <f t="shared" si="317"/>
        <v>0</v>
      </c>
      <c r="AU727" s="159">
        <f t="shared" si="318"/>
        <v>0</v>
      </c>
      <c r="AV727" s="159">
        <f t="shared" si="319"/>
        <v>1</v>
      </c>
      <c r="AW727" s="159">
        <f t="shared" si="320"/>
        <v>0</v>
      </c>
      <c r="AX727" s="159">
        <f t="shared" si="340"/>
        <v>0</v>
      </c>
      <c r="AY727" s="159" t="str">
        <f t="shared" si="341"/>
        <v>20万～50万人未満の市町村平均</v>
      </c>
      <c r="AZ727" s="159"/>
    </row>
    <row r="728" spans="1:52" x14ac:dyDescent="0.3">
      <c r="A728" t="str">
        <f t="shared" si="321"/>
        <v>14214</v>
      </c>
      <c r="B728" s="158" t="str">
        <f t="shared" si="322"/>
        <v>014214</v>
      </c>
      <c r="C728">
        <v>14</v>
      </c>
      <c r="D728" t="s">
        <v>41</v>
      </c>
      <c r="E728">
        <v>14214</v>
      </c>
      <c r="F728" t="s">
        <v>845</v>
      </c>
      <c r="G728">
        <v>276.24</v>
      </c>
      <c r="H728">
        <v>225.43</v>
      </c>
      <c r="I728">
        <v>377.49700000000001</v>
      </c>
      <c r="J728">
        <v>306.221</v>
      </c>
      <c r="K728">
        <v>3.6</v>
      </c>
      <c r="L728">
        <v>7.19</v>
      </c>
      <c r="M728">
        <v>0.85399999999999998</v>
      </c>
      <c r="N728">
        <v>5.61</v>
      </c>
      <c r="O728">
        <v>0</v>
      </c>
      <c r="P728">
        <v>0</v>
      </c>
      <c r="Q728">
        <v>0</v>
      </c>
      <c r="R728">
        <v>0</v>
      </c>
      <c r="S728">
        <v>0</v>
      </c>
      <c r="T728">
        <v>0</v>
      </c>
      <c r="U728">
        <v>0</v>
      </c>
      <c r="V728">
        <v>2.8559999999999999</v>
      </c>
      <c r="W728">
        <v>29.724</v>
      </c>
      <c r="Y728" t="str">
        <f t="shared" si="323"/>
        <v>神奈川県</v>
      </c>
      <c r="Z728" t="str">
        <f t="shared" si="324"/>
        <v>神奈川県伊勢原市</v>
      </c>
      <c r="AA728" s="159">
        <f t="shared" si="325"/>
        <v>377.49700000000001</v>
      </c>
      <c r="AB728" s="159">
        <f t="shared" si="326"/>
        <v>306.221</v>
      </c>
      <c r="AC728" s="159">
        <f t="shared" si="327"/>
        <v>7.19</v>
      </c>
      <c r="AD728" s="159">
        <f t="shared" si="328"/>
        <v>5.61</v>
      </c>
      <c r="AE728" s="159">
        <f t="shared" si="329"/>
        <v>0</v>
      </c>
      <c r="AF728" s="159">
        <f t="shared" si="330"/>
        <v>0</v>
      </c>
      <c r="AG728" s="159">
        <f t="shared" si="331"/>
        <v>0</v>
      </c>
      <c r="AH728" s="160">
        <f t="shared" si="332"/>
        <v>696.51800000000014</v>
      </c>
      <c r="AI728" s="135">
        <f t="shared" si="333"/>
        <v>0.54197737890478059</v>
      </c>
      <c r="AJ728" s="135">
        <f t="shared" si="334"/>
        <v>0.4396454937273695</v>
      </c>
      <c r="AK728" s="135">
        <f t="shared" si="335"/>
        <v>1.0322777013659372E-2</v>
      </c>
      <c r="AL728" s="135">
        <f t="shared" si="336"/>
        <v>8.0543503541904149E-3</v>
      </c>
      <c r="AM728" s="135">
        <f t="shared" si="337"/>
        <v>0</v>
      </c>
      <c r="AN728" s="135">
        <f t="shared" si="338"/>
        <v>0</v>
      </c>
      <c r="AO728" s="135">
        <f t="shared" si="339"/>
        <v>0</v>
      </c>
      <c r="AP728" s="159">
        <f>IFERROR(VLOOKUP(A728,人口!$A$2:$E$1748,5,0),0)</f>
        <v>100427</v>
      </c>
      <c r="AQ728" s="159">
        <f t="shared" si="314"/>
        <v>0</v>
      </c>
      <c r="AR728" s="159">
        <f t="shared" si="315"/>
        <v>0</v>
      </c>
      <c r="AS728" s="159">
        <f t="shared" si="316"/>
        <v>0</v>
      </c>
      <c r="AT728" s="159">
        <f t="shared" si="317"/>
        <v>0</v>
      </c>
      <c r="AU728" s="159">
        <f t="shared" si="318"/>
        <v>1</v>
      </c>
      <c r="AV728" s="159">
        <f t="shared" si="319"/>
        <v>0</v>
      </c>
      <c r="AW728" s="159">
        <f t="shared" si="320"/>
        <v>0</v>
      </c>
      <c r="AX728" s="159">
        <f t="shared" si="340"/>
        <v>0</v>
      </c>
      <c r="AY728" s="159" t="str">
        <f t="shared" si="341"/>
        <v>10万～20万人未満の市町村平均</v>
      </c>
      <c r="AZ728" s="159"/>
    </row>
    <row r="729" spans="1:52" x14ac:dyDescent="0.3">
      <c r="A729" t="str">
        <f t="shared" si="321"/>
        <v>14215</v>
      </c>
      <c r="B729" s="158" t="str">
        <f t="shared" si="322"/>
        <v>014215</v>
      </c>
      <c r="C729">
        <v>14</v>
      </c>
      <c r="D729" t="s">
        <v>41</v>
      </c>
      <c r="E729">
        <v>14215</v>
      </c>
      <c r="F729" t="s">
        <v>897</v>
      </c>
      <c r="G729">
        <v>289.755</v>
      </c>
      <c r="H729">
        <v>101.718</v>
      </c>
      <c r="I729">
        <v>390.43099999999998</v>
      </c>
      <c r="J729">
        <v>136.16900000000001</v>
      </c>
      <c r="K729">
        <v>0</v>
      </c>
      <c r="L729">
        <v>0</v>
      </c>
      <c r="M729">
        <v>0</v>
      </c>
      <c r="N729">
        <v>0</v>
      </c>
      <c r="O729">
        <v>0</v>
      </c>
      <c r="P729">
        <v>0</v>
      </c>
      <c r="Q729">
        <v>0</v>
      </c>
      <c r="R729">
        <v>0</v>
      </c>
      <c r="S729">
        <v>0</v>
      </c>
      <c r="T729">
        <v>0</v>
      </c>
      <c r="U729">
        <v>0</v>
      </c>
      <c r="V729">
        <v>2.9740000000000002</v>
      </c>
      <c r="W729">
        <v>36.497</v>
      </c>
      <c r="Y729" t="str">
        <f t="shared" si="323"/>
        <v>神奈川県</v>
      </c>
      <c r="Z729" t="str">
        <f t="shared" si="324"/>
        <v>神奈川県海老名市</v>
      </c>
      <c r="AA729" s="159">
        <f t="shared" si="325"/>
        <v>390.43099999999998</v>
      </c>
      <c r="AB729" s="159">
        <f t="shared" si="326"/>
        <v>136.16900000000001</v>
      </c>
      <c r="AC729" s="159">
        <f t="shared" si="327"/>
        <v>0</v>
      </c>
      <c r="AD729" s="159">
        <f t="shared" si="328"/>
        <v>0</v>
      </c>
      <c r="AE729" s="159">
        <f t="shared" si="329"/>
        <v>0</v>
      </c>
      <c r="AF729" s="159">
        <f t="shared" si="330"/>
        <v>0</v>
      </c>
      <c r="AG729" s="159">
        <f t="shared" si="331"/>
        <v>0</v>
      </c>
      <c r="AH729" s="160">
        <f t="shared" si="332"/>
        <v>526.6</v>
      </c>
      <c r="AI729" s="135">
        <f t="shared" si="333"/>
        <v>0.74141853399164448</v>
      </c>
      <c r="AJ729" s="135">
        <f t="shared" si="334"/>
        <v>0.25858146600835552</v>
      </c>
      <c r="AK729" s="135">
        <f t="shared" si="335"/>
        <v>0</v>
      </c>
      <c r="AL729" s="135">
        <f t="shared" si="336"/>
        <v>0</v>
      </c>
      <c r="AM729" s="135">
        <f t="shared" si="337"/>
        <v>0</v>
      </c>
      <c r="AN729" s="135">
        <f t="shared" si="338"/>
        <v>0</v>
      </c>
      <c r="AO729" s="135">
        <f t="shared" si="339"/>
        <v>0</v>
      </c>
      <c r="AP729" s="159">
        <f>IFERROR(VLOOKUP(A729,人口!$A$2:$E$1748,5,0),0)</f>
        <v>134442</v>
      </c>
      <c r="AQ729" s="159">
        <f t="shared" si="314"/>
        <v>0</v>
      </c>
      <c r="AR729" s="159">
        <f t="shared" si="315"/>
        <v>0</v>
      </c>
      <c r="AS729" s="159">
        <f t="shared" si="316"/>
        <v>0</v>
      </c>
      <c r="AT729" s="159">
        <f t="shared" si="317"/>
        <v>0</v>
      </c>
      <c r="AU729" s="159">
        <f t="shared" si="318"/>
        <v>1</v>
      </c>
      <c r="AV729" s="159">
        <f t="shared" si="319"/>
        <v>0</v>
      </c>
      <c r="AW729" s="159">
        <f t="shared" si="320"/>
        <v>0</v>
      </c>
      <c r="AX729" s="159">
        <f t="shared" si="340"/>
        <v>0</v>
      </c>
      <c r="AY729" s="159" t="str">
        <f t="shared" si="341"/>
        <v>10万～20万人未満の市町村平均</v>
      </c>
      <c r="AZ729" s="159"/>
    </row>
    <row r="730" spans="1:52" x14ac:dyDescent="0.3">
      <c r="A730" t="str">
        <f t="shared" si="321"/>
        <v>14216</v>
      </c>
      <c r="B730" s="158" t="str">
        <f t="shared" si="322"/>
        <v>014216</v>
      </c>
      <c r="C730">
        <v>14</v>
      </c>
      <c r="D730" t="s">
        <v>41</v>
      </c>
      <c r="E730">
        <v>14216</v>
      </c>
      <c r="F730" t="s">
        <v>950</v>
      </c>
      <c r="G730">
        <v>261.42700000000002</v>
      </c>
      <c r="H730">
        <v>44.716000000000001</v>
      </c>
      <c r="I730">
        <v>353.28800000000001</v>
      </c>
      <c r="J730">
        <v>59.978000000000002</v>
      </c>
      <c r="K730">
        <v>0</v>
      </c>
      <c r="L730">
        <v>0</v>
      </c>
      <c r="M730">
        <v>0</v>
      </c>
      <c r="N730">
        <v>0</v>
      </c>
      <c r="O730">
        <v>0</v>
      </c>
      <c r="P730">
        <v>0</v>
      </c>
      <c r="Q730">
        <v>0</v>
      </c>
      <c r="R730">
        <v>0</v>
      </c>
      <c r="S730">
        <v>0</v>
      </c>
      <c r="T730">
        <v>0</v>
      </c>
      <c r="U730">
        <v>0</v>
      </c>
      <c r="V730">
        <v>2.6970000000000001</v>
      </c>
      <c r="W730">
        <v>33.243000000000002</v>
      </c>
      <c r="Y730" t="str">
        <f t="shared" si="323"/>
        <v>神奈川県</v>
      </c>
      <c r="Z730" t="str">
        <f t="shared" si="324"/>
        <v>神奈川県座間市</v>
      </c>
      <c r="AA730" s="159">
        <f t="shared" si="325"/>
        <v>353.28800000000001</v>
      </c>
      <c r="AB730" s="159">
        <f t="shared" si="326"/>
        <v>59.978000000000002</v>
      </c>
      <c r="AC730" s="159">
        <f t="shared" si="327"/>
        <v>0</v>
      </c>
      <c r="AD730" s="159">
        <f t="shared" si="328"/>
        <v>0</v>
      </c>
      <c r="AE730" s="159">
        <f t="shared" si="329"/>
        <v>0</v>
      </c>
      <c r="AF730" s="159">
        <f t="shared" si="330"/>
        <v>0</v>
      </c>
      <c r="AG730" s="159">
        <f t="shared" si="331"/>
        <v>0</v>
      </c>
      <c r="AH730" s="160">
        <f t="shared" si="332"/>
        <v>413.26600000000002</v>
      </c>
      <c r="AI730" s="135">
        <f t="shared" si="333"/>
        <v>0.85486829306064371</v>
      </c>
      <c r="AJ730" s="135">
        <f t="shared" si="334"/>
        <v>0.14513170693935626</v>
      </c>
      <c r="AK730" s="135">
        <f t="shared" si="335"/>
        <v>0</v>
      </c>
      <c r="AL730" s="135">
        <f t="shared" si="336"/>
        <v>0</v>
      </c>
      <c r="AM730" s="135">
        <f t="shared" si="337"/>
        <v>0</v>
      </c>
      <c r="AN730" s="135">
        <f t="shared" si="338"/>
        <v>0</v>
      </c>
      <c r="AO730" s="135">
        <f t="shared" si="339"/>
        <v>0</v>
      </c>
      <c r="AP730" s="159">
        <f>IFERROR(VLOOKUP(A730,人口!$A$2:$E$1748,5,0),0)</f>
        <v>131698</v>
      </c>
      <c r="AQ730" s="159">
        <f t="shared" si="314"/>
        <v>0</v>
      </c>
      <c r="AR730" s="159">
        <f t="shared" si="315"/>
        <v>0</v>
      </c>
      <c r="AS730" s="159">
        <f t="shared" si="316"/>
        <v>0</v>
      </c>
      <c r="AT730" s="159">
        <f t="shared" si="317"/>
        <v>0</v>
      </c>
      <c r="AU730" s="159">
        <f t="shared" si="318"/>
        <v>1</v>
      </c>
      <c r="AV730" s="159">
        <f t="shared" si="319"/>
        <v>0</v>
      </c>
      <c r="AW730" s="159">
        <f t="shared" si="320"/>
        <v>0</v>
      </c>
      <c r="AX730" s="159">
        <f t="shared" si="340"/>
        <v>0</v>
      </c>
      <c r="AY730" s="159" t="str">
        <f t="shared" si="341"/>
        <v>10万～20万人未満の市町村平均</v>
      </c>
      <c r="AZ730" s="159"/>
    </row>
    <row r="731" spans="1:52" x14ac:dyDescent="0.3">
      <c r="A731" t="str">
        <f t="shared" si="321"/>
        <v>14217</v>
      </c>
      <c r="B731" s="158" t="str">
        <f t="shared" si="322"/>
        <v>014217</v>
      </c>
      <c r="C731">
        <v>14</v>
      </c>
      <c r="D731" t="s">
        <v>41</v>
      </c>
      <c r="E731">
        <v>14217</v>
      </c>
      <c r="F731" t="s">
        <v>996</v>
      </c>
      <c r="G731">
        <v>162.768</v>
      </c>
      <c r="H731">
        <v>128.733</v>
      </c>
      <c r="I731">
        <v>218.428</v>
      </c>
      <c r="J731">
        <v>171.80699999999999</v>
      </c>
      <c r="K731">
        <v>0.7</v>
      </c>
      <c r="L731">
        <v>1.5129999999999999</v>
      </c>
      <c r="M731">
        <v>2.4620000000000002</v>
      </c>
      <c r="N731">
        <v>16.178999999999998</v>
      </c>
      <c r="O731">
        <v>0</v>
      </c>
      <c r="P731">
        <v>0</v>
      </c>
      <c r="Q731">
        <v>0</v>
      </c>
      <c r="R731">
        <v>6.0000000000000001E-3</v>
      </c>
      <c r="S731">
        <v>0</v>
      </c>
      <c r="T731">
        <v>0</v>
      </c>
      <c r="U731">
        <v>3.5000000000000003E-2</v>
      </c>
      <c r="V731">
        <v>1.657</v>
      </c>
      <c r="W731">
        <v>17.462</v>
      </c>
      <c r="Y731" t="str">
        <f t="shared" si="323"/>
        <v>神奈川県</v>
      </c>
      <c r="Z731" t="str">
        <f t="shared" si="324"/>
        <v>神奈川県南足柄市</v>
      </c>
      <c r="AA731" s="159">
        <f t="shared" si="325"/>
        <v>218.428</v>
      </c>
      <c r="AB731" s="159">
        <f t="shared" si="326"/>
        <v>171.80699999999999</v>
      </c>
      <c r="AC731" s="159">
        <f t="shared" si="327"/>
        <v>1.5129999999999999</v>
      </c>
      <c r="AD731" s="159">
        <f t="shared" si="328"/>
        <v>16.178999999999998</v>
      </c>
      <c r="AE731" s="159">
        <f t="shared" si="329"/>
        <v>0</v>
      </c>
      <c r="AF731" s="159">
        <f t="shared" si="330"/>
        <v>0</v>
      </c>
      <c r="AG731" s="159">
        <f t="shared" si="331"/>
        <v>3.5000000000000003E-2</v>
      </c>
      <c r="AH731" s="160">
        <f t="shared" si="332"/>
        <v>407.96199999999999</v>
      </c>
      <c r="AI731" s="135">
        <f t="shared" si="333"/>
        <v>0.53541261195895695</v>
      </c>
      <c r="AJ731" s="135">
        <f t="shared" si="334"/>
        <v>0.42113481157558791</v>
      </c>
      <c r="AK731" s="135">
        <f t="shared" si="335"/>
        <v>3.7086787494913739E-3</v>
      </c>
      <c r="AL731" s="135">
        <f t="shared" si="336"/>
        <v>3.9658105411778548E-2</v>
      </c>
      <c r="AM731" s="135">
        <f t="shared" si="337"/>
        <v>0</v>
      </c>
      <c r="AN731" s="135">
        <f t="shared" si="338"/>
        <v>0</v>
      </c>
      <c r="AO731" s="135">
        <f t="shared" si="339"/>
        <v>8.5792304185193725E-5</v>
      </c>
      <c r="AP731" s="159">
        <f>IFERROR(VLOOKUP(A731,人口!$A$2:$E$1748,5,0),0)</f>
        <v>42195</v>
      </c>
      <c r="AQ731" s="159">
        <f t="shared" si="314"/>
        <v>0</v>
      </c>
      <c r="AR731" s="159">
        <f t="shared" si="315"/>
        <v>0</v>
      </c>
      <c r="AS731" s="159">
        <f t="shared" si="316"/>
        <v>0</v>
      </c>
      <c r="AT731" s="159">
        <f t="shared" si="317"/>
        <v>1</v>
      </c>
      <c r="AU731" s="159">
        <f t="shared" si="318"/>
        <v>0</v>
      </c>
      <c r="AV731" s="159">
        <f t="shared" si="319"/>
        <v>0</v>
      </c>
      <c r="AW731" s="159">
        <f t="shared" si="320"/>
        <v>0</v>
      </c>
      <c r="AX731" s="159">
        <f t="shared" si="340"/>
        <v>0</v>
      </c>
      <c r="AY731" s="159" t="str">
        <f t="shared" si="341"/>
        <v>3万～10万人未満の市町村平均</v>
      </c>
      <c r="AZ731" s="159"/>
    </row>
    <row r="732" spans="1:52" x14ac:dyDescent="0.3">
      <c r="A732" t="str">
        <f t="shared" si="321"/>
        <v>14218</v>
      </c>
      <c r="B732" s="158" t="str">
        <f t="shared" si="322"/>
        <v>014218</v>
      </c>
      <c r="C732">
        <v>14</v>
      </c>
      <c r="D732" t="s">
        <v>41</v>
      </c>
      <c r="E732">
        <v>14218</v>
      </c>
      <c r="F732" t="s">
        <v>1042</v>
      </c>
      <c r="G732">
        <v>228.505</v>
      </c>
      <c r="H732">
        <v>59.247</v>
      </c>
      <c r="I732">
        <v>312.76100000000002</v>
      </c>
      <c r="J732">
        <v>80.53</v>
      </c>
      <c r="K732">
        <v>0</v>
      </c>
      <c r="L732">
        <v>0</v>
      </c>
      <c r="M732">
        <v>0</v>
      </c>
      <c r="N732">
        <v>0</v>
      </c>
      <c r="O732">
        <v>0</v>
      </c>
      <c r="P732">
        <v>0</v>
      </c>
      <c r="Q732">
        <v>0</v>
      </c>
      <c r="R732">
        <v>0</v>
      </c>
      <c r="S732">
        <v>0</v>
      </c>
      <c r="T732">
        <v>0</v>
      </c>
      <c r="U732">
        <v>0</v>
      </c>
      <c r="V732">
        <v>2.3849999999999998</v>
      </c>
      <c r="W732">
        <v>28.681000000000001</v>
      </c>
      <c r="Y732" t="str">
        <f t="shared" si="323"/>
        <v>神奈川県</v>
      </c>
      <c r="Z732" t="str">
        <f t="shared" si="324"/>
        <v>神奈川県綾瀬市</v>
      </c>
      <c r="AA732" s="159">
        <f t="shared" si="325"/>
        <v>312.76100000000002</v>
      </c>
      <c r="AB732" s="159">
        <f t="shared" si="326"/>
        <v>80.53</v>
      </c>
      <c r="AC732" s="159">
        <f t="shared" si="327"/>
        <v>0</v>
      </c>
      <c r="AD732" s="159">
        <f t="shared" si="328"/>
        <v>0</v>
      </c>
      <c r="AE732" s="159">
        <f t="shared" si="329"/>
        <v>0</v>
      </c>
      <c r="AF732" s="159">
        <f t="shared" si="330"/>
        <v>0</v>
      </c>
      <c r="AG732" s="159">
        <f t="shared" si="331"/>
        <v>0</v>
      </c>
      <c r="AH732" s="160">
        <f t="shared" si="332"/>
        <v>393.29100000000005</v>
      </c>
      <c r="AI732" s="135">
        <f t="shared" si="333"/>
        <v>0.79524067420815625</v>
      </c>
      <c r="AJ732" s="135">
        <f t="shared" si="334"/>
        <v>0.20475932579184367</v>
      </c>
      <c r="AK732" s="135">
        <f t="shared" si="335"/>
        <v>0</v>
      </c>
      <c r="AL732" s="135">
        <f t="shared" si="336"/>
        <v>0</v>
      </c>
      <c r="AM732" s="135">
        <f t="shared" si="337"/>
        <v>0</v>
      </c>
      <c r="AN732" s="135">
        <f t="shared" si="338"/>
        <v>0</v>
      </c>
      <c r="AO732" s="135">
        <f t="shared" si="339"/>
        <v>0</v>
      </c>
      <c r="AP732" s="159">
        <f>IFERROR(VLOOKUP(A732,人口!$A$2:$E$1748,5,0),0)</f>
        <v>85297</v>
      </c>
      <c r="AQ732" s="159">
        <f t="shared" si="314"/>
        <v>0</v>
      </c>
      <c r="AR732" s="159">
        <f t="shared" si="315"/>
        <v>0</v>
      </c>
      <c r="AS732" s="159">
        <f t="shared" si="316"/>
        <v>0</v>
      </c>
      <c r="AT732" s="159">
        <f t="shared" si="317"/>
        <v>1</v>
      </c>
      <c r="AU732" s="159">
        <f t="shared" si="318"/>
        <v>0</v>
      </c>
      <c r="AV732" s="159">
        <f t="shared" si="319"/>
        <v>0</v>
      </c>
      <c r="AW732" s="159">
        <f t="shared" si="320"/>
        <v>0</v>
      </c>
      <c r="AX732" s="159">
        <f t="shared" si="340"/>
        <v>0</v>
      </c>
      <c r="AY732" s="159" t="str">
        <f t="shared" si="341"/>
        <v>3万～10万人未満の市町村平均</v>
      </c>
      <c r="AZ732" s="159"/>
    </row>
    <row r="733" spans="1:52" x14ac:dyDescent="0.3">
      <c r="A733" t="str">
        <f t="shared" si="321"/>
        <v>14301</v>
      </c>
      <c r="B733" s="158" t="str">
        <f t="shared" si="322"/>
        <v>014301</v>
      </c>
      <c r="C733">
        <v>14</v>
      </c>
      <c r="D733" t="s">
        <v>41</v>
      </c>
      <c r="E733">
        <v>14301</v>
      </c>
      <c r="F733" t="s">
        <v>1087</v>
      </c>
      <c r="G733">
        <v>96.341999999999999</v>
      </c>
      <c r="H733">
        <v>3.2519999999999998</v>
      </c>
      <c r="I733">
        <v>135.006</v>
      </c>
      <c r="J733">
        <v>4.5250000000000004</v>
      </c>
      <c r="K733">
        <v>0</v>
      </c>
      <c r="L733">
        <v>0</v>
      </c>
      <c r="M733">
        <v>0</v>
      </c>
      <c r="N733">
        <v>0</v>
      </c>
      <c r="O733">
        <v>0</v>
      </c>
      <c r="P733">
        <v>0</v>
      </c>
      <c r="Q733">
        <v>0</v>
      </c>
      <c r="R733">
        <v>0</v>
      </c>
      <c r="S733">
        <v>0</v>
      </c>
      <c r="T733">
        <v>0</v>
      </c>
      <c r="U733">
        <v>0</v>
      </c>
      <c r="V733">
        <v>1.1259999999999999</v>
      </c>
      <c r="W733">
        <v>10.006</v>
      </c>
      <c r="Y733" t="str">
        <f t="shared" si="323"/>
        <v>神奈川県</v>
      </c>
      <c r="Z733" t="str">
        <f t="shared" si="324"/>
        <v>神奈川県葉山町</v>
      </c>
      <c r="AA733" s="159">
        <f t="shared" si="325"/>
        <v>135.006</v>
      </c>
      <c r="AB733" s="159">
        <f t="shared" si="326"/>
        <v>4.5250000000000004</v>
      </c>
      <c r="AC733" s="159">
        <f t="shared" si="327"/>
        <v>0</v>
      </c>
      <c r="AD733" s="159">
        <f t="shared" si="328"/>
        <v>0</v>
      </c>
      <c r="AE733" s="159">
        <f t="shared" si="329"/>
        <v>0</v>
      </c>
      <c r="AF733" s="159">
        <f t="shared" si="330"/>
        <v>0</v>
      </c>
      <c r="AG733" s="159">
        <f t="shared" si="331"/>
        <v>0</v>
      </c>
      <c r="AH733" s="160">
        <f t="shared" si="332"/>
        <v>139.53100000000001</v>
      </c>
      <c r="AI733" s="135">
        <f t="shared" si="333"/>
        <v>0.96756993069640429</v>
      </c>
      <c r="AJ733" s="135">
        <f t="shared" si="334"/>
        <v>3.243006930359562E-2</v>
      </c>
      <c r="AK733" s="135">
        <f t="shared" si="335"/>
        <v>0</v>
      </c>
      <c r="AL733" s="135">
        <f t="shared" si="336"/>
        <v>0</v>
      </c>
      <c r="AM733" s="135">
        <f t="shared" si="337"/>
        <v>0</v>
      </c>
      <c r="AN733" s="135">
        <f t="shared" si="338"/>
        <v>0</v>
      </c>
      <c r="AO733" s="135">
        <f t="shared" si="339"/>
        <v>0</v>
      </c>
      <c r="AP733" s="159">
        <f>IFERROR(VLOOKUP(A733,人口!$A$2:$E$1748,5,0),0)</f>
        <v>32994</v>
      </c>
      <c r="AQ733" s="159">
        <f t="shared" si="314"/>
        <v>0</v>
      </c>
      <c r="AR733" s="159">
        <f t="shared" si="315"/>
        <v>0</v>
      </c>
      <c r="AS733" s="159">
        <f t="shared" si="316"/>
        <v>0</v>
      </c>
      <c r="AT733" s="159">
        <f t="shared" si="317"/>
        <v>1</v>
      </c>
      <c r="AU733" s="159">
        <f t="shared" si="318"/>
        <v>0</v>
      </c>
      <c r="AV733" s="159">
        <f t="shared" si="319"/>
        <v>0</v>
      </c>
      <c r="AW733" s="159">
        <f t="shared" si="320"/>
        <v>0</v>
      </c>
      <c r="AX733" s="159">
        <f t="shared" si="340"/>
        <v>0</v>
      </c>
      <c r="AY733" s="159" t="str">
        <f t="shared" si="341"/>
        <v>3万～10万人未満の市町村平均</v>
      </c>
      <c r="AZ733" s="159"/>
    </row>
    <row r="734" spans="1:52" x14ac:dyDescent="0.3">
      <c r="A734" t="str">
        <f t="shared" si="321"/>
        <v>14321</v>
      </c>
      <c r="B734" s="158" t="str">
        <f t="shared" si="322"/>
        <v>014321</v>
      </c>
      <c r="C734">
        <v>14</v>
      </c>
      <c r="D734" t="s">
        <v>41</v>
      </c>
      <c r="E734">
        <v>14321</v>
      </c>
      <c r="F734" t="s">
        <v>1127</v>
      </c>
      <c r="G734">
        <v>147.518</v>
      </c>
      <c r="H734">
        <v>31.192</v>
      </c>
      <c r="I734">
        <v>204.55500000000001</v>
      </c>
      <c r="J734">
        <v>43.003999999999998</v>
      </c>
      <c r="K734">
        <v>0</v>
      </c>
      <c r="L734">
        <v>0</v>
      </c>
      <c r="M734">
        <v>0</v>
      </c>
      <c r="N734">
        <v>0</v>
      </c>
      <c r="O734">
        <v>0</v>
      </c>
      <c r="P734">
        <v>0</v>
      </c>
      <c r="Q734">
        <v>0</v>
      </c>
      <c r="R734">
        <v>0</v>
      </c>
      <c r="S734">
        <v>0</v>
      </c>
      <c r="T734">
        <v>0</v>
      </c>
      <c r="U734">
        <v>0</v>
      </c>
      <c r="V734">
        <v>1.423</v>
      </c>
      <c r="W734">
        <v>15.013</v>
      </c>
      <c r="Y734" t="str">
        <f t="shared" si="323"/>
        <v>神奈川県</v>
      </c>
      <c r="Z734" t="str">
        <f t="shared" si="324"/>
        <v>神奈川県寒川町</v>
      </c>
      <c r="AA734" s="159">
        <f t="shared" si="325"/>
        <v>204.55500000000001</v>
      </c>
      <c r="AB734" s="159">
        <f t="shared" si="326"/>
        <v>43.003999999999998</v>
      </c>
      <c r="AC734" s="159">
        <f t="shared" si="327"/>
        <v>0</v>
      </c>
      <c r="AD734" s="159">
        <f t="shared" si="328"/>
        <v>0</v>
      </c>
      <c r="AE734" s="159">
        <f t="shared" si="329"/>
        <v>0</v>
      </c>
      <c r="AF734" s="159">
        <f t="shared" si="330"/>
        <v>0</v>
      </c>
      <c r="AG734" s="159">
        <f t="shared" si="331"/>
        <v>0</v>
      </c>
      <c r="AH734" s="160">
        <f t="shared" si="332"/>
        <v>247.559</v>
      </c>
      <c r="AI734" s="135">
        <f t="shared" si="333"/>
        <v>0.82628787480964139</v>
      </c>
      <c r="AJ734" s="135">
        <f t="shared" si="334"/>
        <v>0.17371212519035867</v>
      </c>
      <c r="AK734" s="135">
        <f t="shared" si="335"/>
        <v>0</v>
      </c>
      <c r="AL734" s="135">
        <f t="shared" si="336"/>
        <v>0</v>
      </c>
      <c r="AM734" s="135">
        <f t="shared" si="337"/>
        <v>0</v>
      </c>
      <c r="AN734" s="135">
        <f t="shared" si="338"/>
        <v>0</v>
      </c>
      <c r="AO734" s="135">
        <f t="shared" si="339"/>
        <v>0</v>
      </c>
      <c r="AP734" s="159">
        <f>IFERROR(VLOOKUP(A734,人口!$A$2:$E$1748,5,0),0)</f>
        <v>48695</v>
      </c>
      <c r="AQ734" s="159">
        <f t="shared" si="314"/>
        <v>0</v>
      </c>
      <c r="AR734" s="159">
        <f t="shared" si="315"/>
        <v>0</v>
      </c>
      <c r="AS734" s="159">
        <f t="shared" si="316"/>
        <v>0</v>
      </c>
      <c r="AT734" s="159">
        <f t="shared" si="317"/>
        <v>1</v>
      </c>
      <c r="AU734" s="159">
        <f t="shared" si="318"/>
        <v>0</v>
      </c>
      <c r="AV734" s="159">
        <f t="shared" si="319"/>
        <v>0</v>
      </c>
      <c r="AW734" s="159">
        <f t="shared" si="320"/>
        <v>0</v>
      </c>
      <c r="AX734" s="159">
        <f t="shared" si="340"/>
        <v>0</v>
      </c>
      <c r="AY734" s="159" t="str">
        <f t="shared" si="341"/>
        <v>3万～10万人未満の市町村平均</v>
      </c>
      <c r="AZ734" s="159"/>
    </row>
    <row r="735" spans="1:52" x14ac:dyDescent="0.3">
      <c r="A735" t="str">
        <f t="shared" si="321"/>
        <v>14341</v>
      </c>
      <c r="B735" s="158" t="str">
        <f t="shared" si="322"/>
        <v>014341</v>
      </c>
      <c r="C735">
        <v>14</v>
      </c>
      <c r="D735" t="s">
        <v>41</v>
      </c>
      <c r="E735">
        <v>14341</v>
      </c>
      <c r="F735" t="s">
        <v>1165</v>
      </c>
      <c r="G735">
        <v>96.45</v>
      </c>
      <c r="H735">
        <v>51.429000000000002</v>
      </c>
      <c r="I735">
        <v>130.52000000000001</v>
      </c>
      <c r="J735">
        <v>69.12</v>
      </c>
      <c r="K735">
        <v>0</v>
      </c>
      <c r="L735">
        <v>0</v>
      </c>
      <c r="M735">
        <v>0</v>
      </c>
      <c r="N735">
        <v>0</v>
      </c>
      <c r="O735">
        <v>0</v>
      </c>
      <c r="P735">
        <v>0</v>
      </c>
      <c r="Q735">
        <v>0</v>
      </c>
      <c r="R735">
        <v>8.2000000000000003E-2</v>
      </c>
      <c r="S735">
        <v>0</v>
      </c>
      <c r="T735">
        <v>0</v>
      </c>
      <c r="U735">
        <v>0.502</v>
      </c>
      <c r="V735">
        <v>1.1499999999999999</v>
      </c>
      <c r="W735">
        <v>11.041</v>
      </c>
      <c r="Y735" t="str">
        <f t="shared" si="323"/>
        <v>神奈川県</v>
      </c>
      <c r="Z735" t="str">
        <f t="shared" si="324"/>
        <v>神奈川県大磯町</v>
      </c>
      <c r="AA735" s="159">
        <f t="shared" si="325"/>
        <v>130.52000000000001</v>
      </c>
      <c r="AB735" s="159">
        <f t="shared" si="326"/>
        <v>69.12</v>
      </c>
      <c r="AC735" s="159">
        <f t="shared" si="327"/>
        <v>0</v>
      </c>
      <c r="AD735" s="159">
        <f t="shared" si="328"/>
        <v>0</v>
      </c>
      <c r="AE735" s="159">
        <f t="shared" si="329"/>
        <v>0</v>
      </c>
      <c r="AF735" s="159">
        <f t="shared" si="330"/>
        <v>0</v>
      </c>
      <c r="AG735" s="159">
        <f t="shared" si="331"/>
        <v>0.502</v>
      </c>
      <c r="AH735" s="160">
        <f t="shared" si="332"/>
        <v>200.14200000000002</v>
      </c>
      <c r="AI735" s="135">
        <f t="shared" si="333"/>
        <v>0.65213698274225296</v>
      </c>
      <c r="AJ735" s="135">
        <f t="shared" si="334"/>
        <v>0.34535479809335368</v>
      </c>
      <c r="AK735" s="135">
        <f t="shared" si="335"/>
        <v>0</v>
      </c>
      <c r="AL735" s="135">
        <f t="shared" si="336"/>
        <v>0</v>
      </c>
      <c r="AM735" s="135">
        <f t="shared" si="337"/>
        <v>0</v>
      </c>
      <c r="AN735" s="135">
        <f t="shared" si="338"/>
        <v>0</v>
      </c>
      <c r="AO735" s="135">
        <f t="shared" si="339"/>
        <v>2.5082191643932806E-3</v>
      </c>
      <c r="AP735" s="159">
        <f>IFERROR(VLOOKUP(A735,人口!$A$2:$E$1748,5,0),0)</f>
        <v>32773</v>
      </c>
      <c r="AQ735" s="159">
        <f t="shared" si="314"/>
        <v>0</v>
      </c>
      <c r="AR735" s="159">
        <f t="shared" si="315"/>
        <v>0</v>
      </c>
      <c r="AS735" s="159">
        <f t="shared" si="316"/>
        <v>0</v>
      </c>
      <c r="AT735" s="159">
        <f t="shared" si="317"/>
        <v>1</v>
      </c>
      <c r="AU735" s="159">
        <f t="shared" si="318"/>
        <v>0</v>
      </c>
      <c r="AV735" s="159">
        <f t="shared" si="319"/>
        <v>0</v>
      </c>
      <c r="AW735" s="159">
        <f t="shared" si="320"/>
        <v>0</v>
      </c>
      <c r="AX735" s="159">
        <f t="shared" si="340"/>
        <v>0</v>
      </c>
      <c r="AY735" s="159" t="str">
        <f t="shared" si="341"/>
        <v>3万～10万人未満の市町村平均</v>
      </c>
      <c r="AZ735" s="159"/>
    </row>
    <row r="736" spans="1:52" x14ac:dyDescent="0.3">
      <c r="A736" t="str">
        <f t="shared" si="321"/>
        <v>14342</v>
      </c>
      <c r="B736" s="158" t="str">
        <f t="shared" si="322"/>
        <v>014342</v>
      </c>
      <c r="C736">
        <v>14</v>
      </c>
      <c r="D736" t="s">
        <v>41</v>
      </c>
      <c r="E736">
        <v>14342</v>
      </c>
      <c r="F736" t="s">
        <v>1203</v>
      </c>
      <c r="G736">
        <v>78.546999999999997</v>
      </c>
      <c r="H736">
        <v>21.102</v>
      </c>
      <c r="I736">
        <v>106.283</v>
      </c>
      <c r="J736">
        <v>28.346</v>
      </c>
      <c r="K736">
        <v>0</v>
      </c>
      <c r="L736">
        <v>0</v>
      </c>
      <c r="M736">
        <v>0</v>
      </c>
      <c r="N736">
        <v>0</v>
      </c>
      <c r="O736">
        <v>0</v>
      </c>
      <c r="P736">
        <v>0</v>
      </c>
      <c r="Q736">
        <v>0</v>
      </c>
      <c r="R736">
        <v>3.5000000000000003E-2</v>
      </c>
      <c r="S736">
        <v>0</v>
      </c>
      <c r="T736">
        <v>0</v>
      </c>
      <c r="U736">
        <v>0.216</v>
      </c>
      <c r="V736">
        <v>0.89400000000000002</v>
      </c>
      <c r="W736">
        <v>9.0749999999999993</v>
      </c>
      <c r="Y736" t="str">
        <f t="shared" si="323"/>
        <v>神奈川県</v>
      </c>
      <c r="Z736" t="str">
        <f t="shared" si="324"/>
        <v>神奈川県二宮町</v>
      </c>
      <c r="AA736" s="159">
        <f t="shared" si="325"/>
        <v>106.283</v>
      </c>
      <c r="AB736" s="159">
        <f t="shared" si="326"/>
        <v>28.346</v>
      </c>
      <c r="AC736" s="159">
        <f t="shared" si="327"/>
        <v>0</v>
      </c>
      <c r="AD736" s="159">
        <f t="shared" si="328"/>
        <v>0</v>
      </c>
      <c r="AE736" s="159">
        <f t="shared" si="329"/>
        <v>0</v>
      </c>
      <c r="AF736" s="159">
        <f t="shared" si="330"/>
        <v>0</v>
      </c>
      <c r="AG736" s="159">
        <f t="shared" si="331"/>
        <v>0.216</v>
      </c>
      <c r="AH736" s="160">
        <f t="shared" si="332"/>
        <v>134.845</v>
      </c>
      <c r="AI736" s="135">
        <f t="shared" si="333"/>
        <v>0.78818643627869034</v>
      </c>
      <c r="AJ736" s="135">
        <f t="shared" si="334"/>
        <v>0.21021172457265749</v>
      </c>
      <c r="AK736" s="135">
        <f t="shared" si="335"/>
        <v>0</v>
      </c>
      <c r="AL736" s="135">
        <f t="shared" si="336"/>
        <v>0</v>
      </c>
      <c r="AM736" s="135">
        <f t="shared" si="337"/>
        <v>0</v>
      </c>
      <c r="AN736" s="135">
        <f t="shared" si="338"/>
        <v>0</v>
      </c>
      <c r="AO736" s="135">
        <f t="shared" si="339"/>
        <v>1.6018391486521562E-3</v>
      </c>
      <c r="AP736" s="159">
        <f>IFERROR(VLOOKUP(A736,人口!$A$2:$E$1748,5,0),0)</f>
        <v>28547</v>
      </c>
      <c r="AQ736" s="159">
        <f t="shared" si="314"/>
        <v>0</v>
      </c>
      <c r="AR736" s="159">
        <f t="shared" si="315"/>
        <v>0</v>
      </c>
      <c r="AS736" s="159">
        <f t="shared" si="316"/>
        <v>1</v>
      </c>
      <c r="AT736" s="159">
        <f t="shared" si="317"/>
        <v>0</v>
      </c>
      <c r="AU736" s="159">
        <f t="shared" si="318"/>
        <v>0</v>
      </c>
      <c r="AV736" s="159">
        <f t="shared" si="319"/>
        <v>0</v>
      </c>
      <c r="AW736" s="159">
        <f t="shared" si="320"/>
        <v>0</v>
      </c>
      <c r="AX736" s="159">
        <f t="shared" si="340"/>
        <v>0</v>
      </c>
      <c r="AY736" s="159" t="str">
        <f t="shared" si="341"/>
        <v>1万～3万人未満の市町村平均</v>
      </c>
      <c r="AZ736" s="159"/>
    </row>
    <row r="737" spans="1:52" x14ac:dyDescent="0.3">
      <c r="A737" t="str">
        <f t="shared" si="321"/>
        <v>14361</v>
      </c>
      <c r="B737" s="158" t="str">
        <f t="shared" si="322"/>
        <v>014361</v>
      </c>
      <c r="C737">
        <v>14</v>
      </c>
      <c r="D737" t="s">
        <v>41</v>
      </c>
      <c r="E737">
        <v>14361</v>
      </c>
      <c r="F737" t="s">
        <v>1245</v>
      </c>
      <c r="G737">
        <v>50.725000000000001</v>
      </c>
      <c r="H737">
        <v>88.031999999999996</v>
      </c>
      <c r="I737">
        <v>70.417000000000002</v>
      </c>
      <c r="J737">
        <v>121.629</v>
      </c>
      <c r="K737">
        <v>0</v>
      </c>
      <c r="L737">
        <v>0</v>
      </c>
      <c r="M737">
        <v>0</v>
      </c>
      <c r="N737">
        <v>0</v>
      </c>
      <c r="O737">
        <v>0</v>
      </c>
      <c r="P737">
        <v>0</v>
      </c>
      <c r="Q737">
        <v>0</v>
      </c>
      <c r="R737">
        <v>0</v>
      </c>
      <c r="S737">
        <v>0</v>
      </c>
      <c r="T737">
        <v>0</v>
      </c>
      <c r="U737">
        <v>0</v>
      </c>
      <c r="V737">
        <v>0.45800000000000002</v>
      </c>
      <c r="W737">
        <v>4.8339999999999996</v>
      </c>
      <c r="Y737" t="str">
        <f t="shared" si="323"/>
        <v>神奈川県</v>
      </c>
      <c r="Z737" t="str">
        <f t="shared" si="324"/>
        <v>神奈川県中井町</v>
      </c>
      <c r="AA737" s="159">
        <f t="shared" si="325"/>
        <v>70.417000000000002</v>
      </c>
      <c r="AB737" s="159">
        <f t="shared" si="326"/>
        <v>121.629</v>
      </c>
      <c r="AC737" s="159">
        <f t="shared" si="327"/>
        <v>0</v>
      </c>
      <c r="AD737" s="159">
        <f t="shared" si="328"/>
        <v>0</v>
      </c>
      <c r="AE737" s="159">
        <f t="shared" si="329"/>
        <v>0</v>
      </c>
      <c r="AF737" s="159">
        <f t="shared" si="330"/>
        <v>0</v>
      </c>
      <c r="AG737" s="159">
        <f t="shared" si="331"/>
        <v>0</v>
      </c>
      <c r="AH737" s="160">
        <f t="shared" si="332"/>
        <v>192.04599999999999</v>
      </c>
      <c r="AI737" s="135">
        <f t="shared" si="333"/>
        <v>0.36666736094477365</v>
      </c>
      <c r="AJ737" s="135">
        <f t="shared" si="334"/>
        <v>0.63333263905522641</v>
      </c>
      <c r="AK737" s="135">
        <f t="shared" si="335"/>
        <v>0</v>
      </c>
      <c r="AL737" s="135">
        <f t="shared" si="336"/>
        <v>0</v>
      </c>
      <c r="AM737" s="135">
        <f t="shared" si="337"/>
        <v>0</v>
      </c>
      <c r="AN737" s="135">
        <f t="shared" si="338"/>
        <v>0</v>
      </c>
      <c r="AO737" s="135">
        <f t="shared" si="339"/>
        <v>0</v>
      </c>
      <c r="AP737" s="159">
        <f>IFERROR(VLOOKUP(A737,人口!$A$2:$E$1748,5,0),0)</f>
        <v>9394</v>
      </c>
      <c r="AQ737" s="159">
        <f t="shared" si="314"/>
        <v>0</v>
      </c>
      <c r="AR737" s="159">
        <f t="shared" si="315"/>
        <v>1</v>
      </c>
      <c r="AS737" s="159">
        <f t="shared" si="316"/>
        <v>0</v>
      </c>
      <c r="AT737" s="159">
        <f t="shared" si="317"/>
        <v>0</v>
      </c>
      <c r="AU737" s="159">
        <f t="shared" si="318"/>
        <v>0</v>
      </c>
      <c r="AV737" s="159">
        <f t="shared" si="319"/>
        <v>0</v>
      </c>
      <c r="AW737" s="159">
        <f t="shared" si="320"/>
        <v>0</v>
      </c>
      <c r="AX737" s="159">
        <f t="shared" si="340"/>
        <v>0</v>
      </c>
      <c r="AY737" s="159" t="str">
        <f t="shared" si="341"/>
        <v>5千～1万人未満の市町村平均</v>
      </c>
      <c r="AZ737" s="159"/>
    </row>
    <row r="738" spans="1:52" x14ac:dyDescent="0.3">
      <c r="A738" t="str">
        <f t="shared" si="321"/>
        <v>14362</v>
      </c>
      <c r="B738" s="158" t="str">
        <f t="shared" si="322"/>
        <v>014362</v>
      </c>
      <c r="C738">
        <v>14</v>
      </c>
      <c r="D738" t="s">
        <v>41</v>
      </c>
      <c r="E738">
        <v>14362</v>
      </c>
      <c r="F738" t="s">
        <v>1283</v>
      </c>
      <c r="G738">
        <v>63.085999999999999</v>
      </c>
      <c r="H738">
        <v>62.564999999999998</v>
      </c>
      <c r="I738">
        <v>86.097999999999999</v>
      </c>
      <c r="J738">
        <v>84.902000000000001</v>
      </c>
      <c r="K738">
        <v>0</v>
      </c>
      <c r="L738">
        <v>0</v>
      </c>
      <c r="M738">
        <v>0</v>
      </c>
      <c r="N738">
        <v>0</v>
      </c>
      <c r="O738">
        <v>0</v>
      </c>
      <c r="P738">
        <v>0</v>
      </c>
      <c r="Q738">
        <v>0</v>
      </c>
      <c r="R738">
        <v>0</v>
      </c>
      <c r="S738">
        <v>0</v>
      </c>
      <c r="T738">
        <v>0</v>
      </c>
      <c r="U738">
        <v>0</v>
      </c>
      <c r="V738">
        <v>0.60399999999999998</v>
      </c>
      <c r="W738">
        <v>7.258</v>
      </c>
      <c r="Y738" t="str">
        <f t="shared" si="323"/>
        <v>神奈川県</v>
      </c>
      <c r="Z738" t="str">
        <f t="shared" si="324"/>
        <v>神奈川県大井町</v>
      </c>
      <c r="AA738" s="159">
        <f t="shared" si="325"/>
        <v>86.097999999999999</v>
      </c>
      <c r="AB738" s="159">
        <f t="shared" si="326"/>
        <v>84.902000000000001</v>
      </c>
      <c r="AC738" s="159">
        <f t="shared" si="327"/>
        <v>0</v>
      </c>
      <c r="AD738" s="159">
        <f t="shared" si="328"/>
        <v>0</v>
      </c>
      <c r="AE738" s="159">
        <f t="shared" si="329"/>
        <v>0</v>
      </c>
      <c r="AF738" s="159">
        <f t="shared" si="330"/>
        <v>0</v>
      </c>
      <c r="AG738" s="159">
        <f t="shared" si="331"/>
        <v>0</v>
      </c>
      <c r="AH738" s="160">
        <f t="shared" si="332"/>
        <v>171</v>
      </c>
      <c r="AI738" s="135">
        <f t="shared" si="333"/>
        <v>0.50349707602339178</v>
      </c>
      <c r="AJ738" s="135">
        <f t="shared" si="334"/>
        <v>0.49650292397660817</v>
      </c>
      <c r="AK738" s="135">
        <f t="shared" si="335"/>
        <v>0</v>
      </c>
      <c r="AL738" s="135">
        <f t="shared" si="336"/>
        <v>0</v>
      </c>
      <c r="AM738" s="135">
        <f t="shared" si="337"/>
        <v>0</v>
      </c>
      <c r="AN738" s="135">
        <f t="shared" si="338"/>
        <v>0</v>
      </c>
      <c r="AO738" s="135">
        <f t="shared" si="339"/>
        <v>0</v>
      </c>
      <c r="AP738" s="159">
        <f>IFERROR(VLOOKUP(A738,人口!$A$2:$E$1748,5,0),0)</f>
        <v>17326</v>
      </c>
      <c r="AQ738" s="159">
        <f t="shared" si="314"/>
        <v>0</v>
      </c>
      <c r="AR738" s="159">
        <f t="shared" si="315"/>
        <v>0</v>
      </c>
      <c r="AS738" s="159">
        <f t="shared" si="316"/>
        <v>1</v>
      </c>
      <c r="AT738" s="159">
        <f t="shared" si="317"/>
        <v>0</v>
      </c>
      <c r="AU738" s="159">
        <f t="shared" si="318"/>
        <v>0</v>
      </c>
      <c r="AV738" s="159">
        <f t="shared" si="319"/>
        <v>0</v>
      </c>
      <c r="AW738" s="159">
        <f t="shared" si="320"/>
        <v>0</v>
      </c>
      <c r="AX738" s="159">
        <f t="shared" si="340"/>
        <v>0</v>
      </c>
      <c r="AY738" s="159" t="str">
        <f t="shared" si="341"/>
        <v>1万～3万人未満の市町村平均</v>
      </c>
      <c r="AZ738" s="159"/>
    </row>
    <row r="739" spans="1:52" x14ac:dyDescent="0.3">
      <c r="A739" t="str">
        <f t="shared" si="321"/>
        <v>14363</v>
      </c>
      <c r="B739" s="158" t="str">
        <f t="shared" si="322"/>
        <v>014363</v>
      </c>
      <c r="C739">
        <v>14</v>
      </c>
      <c r="D739" t="s">
        <v>41</v>
      </c>
      <c r="E739">
        <v>14363</v>
      </c>
      <c r="F739" t="s">
        <v>1316</v>
      </c>
      <c r="G739">
        <v>42.39</v>
      </c>
      <c r="H739">
        <v>15.616</v>
      </c>
      <c r="I739">
        <v>57.802</v>
      </c>
      <c r="J739">
        <v>21.157</v>
      </c>
      <c r="K739">
        <v>0</v>
      </c>
      <c r="L739">
        <v>0</v>
      </c>
      <c r="M739">
        <v>2.5259999999999998</v>
      </c>
      <c r="N739">
        <v>16.602</v>
      </c>
      <c r="O739">
        <v>0</v>
      </c>
      <c r="P739">
        <v>0</v>
      </c>
      <c r="Q739">
        <v>0</v>
      </c>
      <c r="R739">
        <v>0</v>
      </c>
      <c r="S739">
        <v>0</v>
      </c>
      <c r="T739">
        <v>0</v>
      </c>
      <c r="U739">
        <v>0</v>
      </c>
      <c r="V739">
        <v>0.54</v>
      </c>
      <c r="W739">
        <v>5.5659999999999998</v>
      </c>
      <c r="Y739" t="str">
        <f t="shared" si="323"/>
        <v>神奈川県</v>
      </c>
      <c r="Z739" t="str">
        <f t="shared" si="324"/>
        <v>神奈川県松田町</v>
      </c>
      <c r="AA739" s="159">
        <f t="shared" si="325"/>
        <v>57.802</v>
      </c>
      <c r="AB739" s="159">
        <f t="shared" si="326"/>
        <v>21.157</v>
      </c>
      <c r="AC739" s="159">
        <f t="shared" si="327"/>
        <v>0</v>
      </c>
      <c r="AD739" s="159">
        <f t="shared" si="328"/>
        <v>16.602</v>
      </c>
      <c r="AE739" s="159">
        <f t="shared" si="329"/>
        <v>0</v>
      </c>
      <c r="AF739" s="159">
        <f t="shared" si="330"/>
        <v>0</v>
      </c>
      <c r="AG739" s="159">
        <f t="shared" si="331"/>
        <v>0</v>
      </c>
      <c r="AH739" s="160">
        <f t="shared" si="332"/>
        <v>95.561000000000007</v>
      </c>
      <c r="AI739" s="135">
        <f t="shared" si="333"/>
        <v>0.60487018762884437</v>
      </c>
      <c r="AJ739" s="135">
        <f t="shared" si="334"/>
        <v>0.2213978505875828</v>
      </c>
      <c r="AK739" s="135">
        <f t="shared" si="335"/>
        <v>0</v>
      </c>
      <c r="AL739" s="135">
        <f t="shared" si="336"/>
        <v>0.17373196178357278</v>
      </c>
      <c r="AM739" s="135">
        <f t="shared" si="337"/>
        <v>0</v>
      </c>
      <c r="AN739" s="135">
        <f t="shared" si="338"/>
        <v>0</v>
      </c>
      <c r="AO739" s="135">
        <f t="shared" si="339"/>
        <v>0</v>
      </c>
      <c r="AP739" s="159">
        <f>IFERROR(VLOOKUP(A739,人口!$A$2:$E$1748,5,0),0)</f>
        <v>11116</v>
      </c>
      <c r="AQ739" s="159">
        <f t="shared" si="314"/>
        <v>0</v>
      </c>
      <c r="AR739" s="159">
        <f t="shared" si="315"/>
        <v>0</v>
      </c>
      <c r="AS739" s="159">
        <f t="shared" si="316"/>
        <v>1</v>
      </c>
      <c r="AT739" s="159">
        <f t="shared" si="317"/>
        <v>0</v>
      </c>
      <c r="AU739" s="159">
        <f t="shared" si="318"/>
        <v>0</v>
      </c>
      <c r="AV739" s="159">
        <f t="shared" si="319"/>
        <v>0</v>
      </c>
      <c r="AW739" s="159">
        <f t="shared" si="320"/>
        <v>0</v>
      </c>
      <c r="AX739" s="159">
        <f t="shared" si="340"/>
        <v>0</v>
      </c>
      <c r="AY739" s="159" t="str">
        <f t="shared" si="341"/>
        <v>1万～3万人未満の市町村平均</v>
      </c>
      <c r="AZ739" s="159"/>
    </row>
    <row r="740" spans="1:52" x14ac:dyDescent="0.3">
      <c r="A740" t="str">
        <f t="shared" si="321"/>
        <v>14364</v>
      </c>
      <c r="B740" s="158" t="str">
        <f t="shared" si="322"/>
        <v>014364</v>
      </c>
      <c r="C740">
        <v>14</v>
      </c>
      <c r="D740" t="s">
        <v>41</v>
      </c>
      <c r="E740">
        <v>14364</v>
      </c>
      <c r="F740" t="s">
        <v>1352</v>
      </c>
      <c r="G740">
        <v>60</v>
      </c>
      <c r="H740">
        <v>38.988</v>
      </c>
      <c r="I740">
        <v>80.703000000000003</v>
      </c>
      <c r="J740">
        <v>52.164999999999999</v>
      </c>
      <c r="K740">
        <v>3.5</v>
      </c>
      <c r="L740">
        <v>6.3159999999999998</v>
      </c>
      <c r="M740">
        <v>22.259</v>
      </c>
      <c r="N740">
        <v>146.28</v>
      </c>
      <c r="O740">
        <v>0</v>
      </c>
      <c r="P740">
        <v>0</v>
      </c>
      <c r="Q740">
        <v>0</v>
      </c>
      <c r="R740">
        <v>0</v>
      </c>
      <c r="S740">
        <v>0</v>
      </c>
      <c r="T740">
        <v>0</v>
      </c>
      <c r="U740">
        <v>0</v>
      </c>
      <c r="V740">
        <v>0.64400000000000002</v>
      </c>
      <c r="W740">
        <v>5.952</v>
      </c>
      <c r="Y740" t="str">
        <f t="shared" si="323"/>
        <v>神奈川県</v>
      </c>
      <c r="Z740" t="str">
        <f t="shared" si="324"/>
        <v>神奈川県山北町</v>
      </c>
      <c r="AA740" s="159">
        <f t="shared" si="325"/>
        <v>80.703000000000003</v>
      </c>
      <c r="AB740" s="159">
        <f t="shared" si="326"/>
        <v>52.164999999999999</v>
      </c>
      <c r="AC740" s="159">
        <f t="shared" si="327"/>
        <v>6.3159999999999998</v>
      </c>
      <c r="AD740" s="159">
        <f t="shared" si="328"/>
        <v>146.28</v>
      </c>
      <c r="AE740" s="159">
        <f t="shared" si="329"/>
        <v>0</v>
      </c>
      <c r="AF740" s="159">
        <f t="shared" si="330"/>
        <v>0</v>
      </c>
      <c r="AG740" s="159">
        <f t="shared" si="331"/>
        <v>0</v>
      </c>
      <c r="AH740" s="160">
        <f t="shared" si="332"/>
        <v>285.464</v>
      </c>
      <c r="AI740" s="135">
        <f t="shared" si="333"/>
        <v>0.28270815234145114</v>
      </c>
      <c r="AJ740" s="135">
        <f t="shared" si="334"/>
        <v>0.18273757811843175</v>
      </c>
      <c r="AK740" s="135">
        <f t="shared" si="335"/>
        <v>2.212538183448701E-2</v>
      </c>
      <c r="AL740" s="135">
        <f t="shared" si="336"/>
        <v>0.51242888770563011</v>
      </c>
      <c r="AM740" s="135">
        <f t="shared" si="337"/>
        <v>0</v>
      </c>
      <c r="AN740" s="135">
        <f t="shared" si="338"/>
        <v>0</v>
      </c>
      <c r="AO740" s="135">
        <f t="shared" si="339"/>
        <v>0</v>
      </c>
      <c r="AP740" s="159">
        <f>IFERROR(VLOOKUP(A740,人口!$A$2:$E$1748,5,0),0)</f>
        <v>10104</v>
      </c>
      <c r="AQ740" s="159">
        <f t="shared" si="314"/>
        <v>0</v>
      </c>
      <c r="AR740" s="159">
        <f t="shared" si="315"/>
        <v>0</v>
      </c>
      <c r="AS740" s="159">
        <f t="shared" si="316"/>
        <v>1</v>
      </c>
      <c r="AT740" s="159">
        <f t="shared" si="317"/>
        <v>0</v>
      </c>
      <c r="AU740" s="159">
        <f t="shared" si="318"/>
        <v>0</v>
      </c>
      <c r="AV740" s="159">
        <f t="shared" si="319"/>
        <v>0</v>
      </c>
      <c r="AW740" s="159">
        <f t="shared" si="320"/>
        <v>0</v>
      </c>
      <c r="AX740" s="159">
        <f t="shared" si="340"/>
        <v>0</v>
      </c>
      <c r="AY740" s="159" t="str">
        <f t="shared" si="341"/>
        <v>1万～3万人未満の市町村平均</v>
      </c>
      <c r="AZ740" s="159"/>
    </row>
    <row r="741" spans="1:52" x14ac:dyDescent="0.3">
      <c r="A741" t="str">
        <f t="shared" si="321"/>
        <v>14366</v>
      </c>
      <c r="B741" s="158" t="str">
        <f t="shared" si="322"/>
        <v>014366</v>
      </c>
      <c r="C741">
        <v>14</v>
      </c>
      <c r="D741" t="s">
        <v>41</v>
      </c>
      <c r="E741">
        <v>14366</v>
      </c>
      <c r="F741" t="s">
        <v>1384</v>
      </c>
      <c r="G741">
        <v>56.106999999999999</v>
      </c>
      <c r="H741">
        <v>34.758000000000003</v>
      </c>
      <c r="I741">
        <v>75.733000000000004</v>
      </c>
      <c r="J741">
        <v>46.667999999999999</v>
      </c>
      <c r="K741">
        <v>0</v>
      </c>
      <c r="L741">
        <v>0</v>
      </c>
      <c r="M741">
        <v>0.97599999999999998</v>
      </c>
      <c r="N741">
        <v>6.4160000000000004</v>
      </c>
      <c r="O741">
        <v>0</v>
      </c>
      <c r="P741">
        <v>0</v>
      </c>
      <c r="Q741">
        <v>0</v>
      </c>
      <c r="R741">
        <v>0</v>
      </c>
      <c r="S741">
        <v>0</v>
      </c>
      <c r="T741">
        <v>0</v>
      </c>
      <c r="U741">
        <v>0</v>
      </c>
      <c r="V741">
        <v>0.52600000000000002</v>
      </c>
      <c r="W741">
        <v>6.4640000000000004</v>
      </c>
      <c r="Y741" t="str">
        <f t="shared" si="323"/>
        <v>神奈川県</v>
      </c>
      <c r="Z741" t="str">
        <f t="shared" si="324"/>
        <v>神奈川県開成町</v>
      </c>
      <c r="AA741" s="159">
        <f t="shared" si="325"/>
        <v>75.733000000000004</v>
      </c>
      <c r="AB741" s="159">
        <f t="shared" si="326"/>
        <v>46.667999999999999</v>
      </c>
      <c r="AC741" s="159">
        <f t="shared" si="327"/>
        <v>0</v>
      </c>
      <c r="AD741" s="159">
        <f t="shared" si="328"/>
        <v>6.4160000000000004</v>
      </c>
      <c r="AE741" s="159">
        <f t="shared" si="329"/>
        <v>0</v>
      </c>
      <c r="AF741" s="159">
        <f t="shared" si="330"/>
        <v>0</v>
      </c>
      <c r="AG741" s="159">
        <f t="shared" si="331"/>
        <v>0</v>
      </c>
      <c r="AH741" s="160">
        <f t="shared" si="332"/>
        <v>128.81700000000001</v>
      </c>
      <c r="AI741" s="135">
        <f t="shared" si="333"/>
        <v>0.58791153341562064</v>
      </c>
      <c r="AJ741" s="135">
        <f t="shared" si="334"/>
        <v>0.36228137590535409</v>
      </c>
      <c r="AK741" s="135">
        <f t="shared" si="335"/>
        <v>0</v>
      </c>
      <c r="AL741" s="135">
        <f t="shared" si="336"/>
        <v>4.9807090679025286E-2</v>
      </c>
      <c r="AM741" s="135">
        <f t="shared" si="337"/>
        <v>0</v>
      </c>
      <c r="AN741" s="135">
        <f t="shared" si="338"/>
        <v>0</v>
      </c>
      <c r="AO741" s="135">
        <f t="shared" si="339"/>
        <v>0</v>
      </c>
      <c r="AP741" s="159">
        <f>IFERROR(VLOOKUP(A741,人口!$A$2:$E$1748,5,0),0)</f>
        <v>18005</v>
      </c>
      <c r="AQ741" s="159">
        <f t="shared" si="314"/>
        <v>0</v>
      </c>
      <c r="AR741" s="159">
        <f t="shared" si="315"/>
        <v>0</v>
      </c>
      <c r="AS741" s="159">
        <f t="shared" si="316"/>
        <v>1</v>
      </c>
      <c r="AT741" s="159">
        <f t="shared" si="317"/>
        <v>0</v>
      </c>
      <c r="AU741" s="159">
        <f t="shared" si="318"/>
        <v>0</v>
      </c>
      <c r="AV741" s="159">
        <f t="shared" si="319"/>
        <v>0</v>
      </c>
      <c r="AW741" s="159">
        <f t="shared" si="320"/>
        <v>0</v>
      </c>
      <c r="AX741" s="159">
        <f t="shared" si="340"/>
        <v>0</v>
      </c>
      <c r="AY741" s="159" t="str">
        <f t="shared" si="341"/>
        <v>1万～3万人未満の市町村平均</v>
      </c>
      <c r="AZ741" s="159"/>
    </row>
    <row r="742" spans="1:52" x14ac:dyDescent="0.3">
      <c r="A742" t="str">
        <f t="shared" si="321"/>
        <v>14382</v>
      </c>
      <c r="B742" s="158" t="str">
        <f t="shared" si="322"/>
        <v>014382</v>
      </c>
      <c r="C742">
        <v>14</v>
      </c>
      <c r="D742" t="s">
        <v>41</v>
      </c>
      <c r="E742">
        <v>14382</v>
      </c>
      <c r="F742" t="s">
        <v>1413</v>
      </c>
      <c r="G742">
        <v>110.575</v>
      </c>
      <c r="H742">
        <v>2.887</v>
      </c>
      <c r="I742">
        <v>147.905</v>
      </c>
      <c r="J742">
        <v>3.8519999999999999</v>
      </c>
      <c r="K742">
        <v>24.3</v>
      </c>
      <c r="L742">
        <v>53.457000000000001</v>
      </c>
      <c r="M742">
        <v>1.0189999999999999</v>
      </c>
      <c r="N742">
        <v>6.694</v>
      </c>
      <c r="O742">
        <v>0</v>
      </c>
      <c r="P742">
        <v>0.34399999999999997</v>
      </c>
      <c r="Q742">
        <v>0.31900000000000001</v>
      </c>
      <c r="R742">
        <v>3.38</v>
      </c>
      <c r="S742">
        <v>2.1909999999999998</v>
      </c>
      <c r="T742">
        <v>1.958</v>
      </c>
      <c r="U742">
        <v>20.727</v>
      </c>
      <c r="V742">
        <v>1.77</v>
      </c>
      <c r="W742">
        <v>14.157</v>
      </c>
      <c r="Y742" t="str">
        <f t="shared" si="323"/>
        <v>神奈川県</v>
      </c>
      <c r="Z742" t="str">
        <f t="shared" si="324"/>
        <v>神奈川県箱根町</v>
      </c>
      <c r="AA742" s="159">
        <f t="shared" si="325"/>
        <v>147.905</v>
      </c>
      <c r="AB742" s="159">
        <f t="shared" si="326"/>
        <v>3.8519999999999999</v>
      </c>
      <c r="AC742" s="159">
        <f t="shared" si="327"/>
        <v>53.457000000000001</v>
      </c>
      <c r="AD742" s="159">
        <f t="shared" si="328"/>
        <v>6.694</v>
      </c>
      <c r="AE742" s="159">
        <f t="shared" si="329"/>
        <v>2.1909999999999998</v>
      </c>
      <c r="AF742" s="159">
        <f t="shared" si="330"/>
        <v>1.958</v>
      </c>
      <c r="AG742" s="159">
        <f t="shared" si="331"/>
        <v>20.727</v>
      </c>
      <c r="AH742" s="160">
        <f t="shared" si="332"/>
        <v>236.78399999999999</v>
      </c>
      <c r="AI742" s="135">
        <f t="shared" si="333"/>
        <v>0.62464102304209745</v>
      </c>
      <c r="AJ742" s="135">
        <f t="shared" si="334"/>
        <v>1.6267991080478411E-2</v>
      </c>
      <c r="AK742" s="135">
        <f t="shared" si="335"/>
        <v>0.22576272045408474</v>
      </c>
      <c r="AL742" s="135">
        <f t="shared" si="336"/>
        <v>2.8270491249408745E-2</v>
      </c>
      <c r="AM742" s="135">
        <f t="shared" si="337"/>
        <v>9.2531589972295429E-3</v>
      </c>
      <c r="AN742" s="135">
        <f t="shared" si="338"/>
        <v>8.2691398067436996E-3</v>
      </c>
      <c r="AO742" s="135">
        <f t="shared" si="339"/>
        <v>8.7535475369957427E-2</v>
      </c>
      <c r="AP742" s="159">
        <f>IFERROR(VLOOKUP(A742,人口!$A$2:$E$1748,5,0),0)</f>
        <v>11468</v>
      </c>
      <c r="AQ742" s="159">
        <f t="shared" si="314"/>
        <v>0</v>
      </c>
      <c r="AR742" s="159">
        <f t="shared" si="315"/>
        <v>0</v>
      </c>
      <c r="AS742" s="159">
        <f t="shared" si="316"/>
        <v>1</v>
      </c>
      <c r="AT742" s="159">
        <f t="shared" si="317"/>
        <v>0</v>
      </c>
      <c r="AU742" s="159">
        <f t="shared" si="318"/>
        <v>0</v>
      </c>
      <c r="AV742" s="159">
        <f t="shared" si="319"/>
        <v>0</v>
      </c>
      <c r="AW742" s="159">
        <f t="shared" si="320"/>
        <v>0</v>
      </c>
      <c r="AX742" s="159">
        <f t="shared" si="340"/>
        <v>0</v>
      </c>
      <c r="AY742" s="159" t="str">
        <f t="shared" si="341"/>
        <v>1万～3万人未満の市町村平均</v>
      </c>
      <c r="AZ742" s="159"/>
    </row>
    <row r="743" spans="1:52" x14ac:dyDescent="0.3">
      <c r="A743" t="str">
        <f t="shared" si="321"/>
        <v>14383</v>
      </c>
      <c r="B743" s="158" t="str">
        <f t="shared" si="322"/>
        <v>014383</v>
      </c>
      <c r="C743">
        <v>14</v>
      </c>
      <c r="D743" t="s">
        <v>41</v>
      </c>
      <c r="E743">
        <v>14383</v>
      </c>
      <c r="F743" t="s">
        <v>1441</v>
      </c>
      <c r="G743">
        <v>29.437000000000001</v>
      </c>
      <c r="H743">
        <v>10.106999999999999</v>
      </c>
      <c r="I743">
        <v>39.341000000000001</v>
      </c>
      <c r="J743">
        <v>13.425000000000001</v>
      </c>
      <c r="K743">
        <v>0</v>
      </c>
      <c r="L743">
        <v>0</v>
      </c>
      <c r="M743">
        <v>0.218</v>
      </c>
      <c r="N743">
        <v>1.4339999999999999</v>
      </c>
      <c r="O743">
        <v>0</v>
      </c>
      <c r="P743">
        <v>0</v>
      </c>
      <c r="Q743">
        <v>2E-3</v>
      </c>
      <c r="R743">
        <v>0.51500000000000001</v>
      </c>
      <c r="S743">
        <v>0</v>
      </c>
      <c r="T743">
        <v>0.01</v>
      </c>
      <c r="U743">
        <v>3.157</v>
      </c>
      <c r="V743">
        <v>0.374</v>
      </c>
      <c r="W743">
        <v>3.2080000000000002</v>
      </c>
      <c r="Y743" t="str">
        <f t="shared" si="323"/>
        <v>神奈川県</v>
      </c>
      <c r="Z743" t="str">
        <f t="shared" si="324"/>
        <v>神奈川県真鶴町</v>
      </c>
      <c r="AA743" s="159">
        <f t="shared" si="325"/>
        <v>39.341000000000001</v>
      </c>
      <c r="AB743" s="159">
        <f t="shared" si="326"/>
        <v>13.425000000000001</v>
      </c>
      <c r="AC743" s="159">
        <f t="shared" si="327"/>
        <v>0</v>
      </c>
      <c r="AD743" s="159">
        <f t="shared" si="328"/>
        <v>1.4339999999999999</v>
      </c>
      <c r="AE743" s="159">
        <f t="shared" si="329"/>
        <v>0</v>
      </c>
      <c r="AF743" s="159">
        <f t="shared" si="330"/>
        <v>0.01</v>
      </c>
      <c r="AG743" s="159">
        <f t="shared" si="331"/>
        <v>3.157</v>
      </c>
      <c r="AH743" s="160">
        <f t="shared" si="332"/>
        <v>57.367000000000004</v>
      </c>
      <c r="AI743" s="135">
        <f t="shared" si="333"/>
        <v>0.68577753760872973</v>
      </c>
      <c r="AJ743" s="135">
        <f t="shared" si="334"/>
        <v>0.23401955828263635</v>
      </c>
      <c r="AK743" s="135">
        <f t="shared" si="335"/>
        <v>0</v>
      </c>
      <c r="AL743" s="135">
        <f t="shared" si="336"/>
        <v>2.4996949465720706E-2</v>
      </c>
      <c r="AM743" s="135">
        <f t="shared" si="337"/>
        <v>0</v>
      </c>
      <c r="AN743" s="135">
        <f t="shared" si="338"/>
        <v>1.7431624453082781E-4</v>
      </c>
      <c r="AO743" s="135">
        <f t="shared" si="339"/>
        <v>5.5031638398382342E-2</v>
      </c>
      <c r="AP743" s="159">
        <f>IFERROR(VLOOKUP(A743,人口!$A$2:$E$1748,5,0),0)</f>
        <v>7204</v>
      </c>
      <c r="AQ743" s="159">
        <f t="shared" si="314"/>
        <v>0</v>
      </c>
      <c r="AR743" s="159">
        <f t="shared" si="315"/>
        <v>1</v>
      </c>
      <c r="AS743" s="159">
        <f t="shared" si="316"/>
        <v>0</v>
      </c>
      <c r="AT743" s="159">
        <f t="shared" si="317"/>
        <v>0</v>
      </c>
      <c r="AU743" s="159">
        <f t="shared" si="318"/>
        <v>0</v>
      </c>
      <c r="AV743" s="159">
        <f t="shared" si="319"/>
        <v>0</v>
      </c>
      <c r="AW743" s="159">
        <f t="shared" si="320"/>
        <v>0</v>
      </c>
      <c r="AX743" s="159">
        <f t="shared" si="340"/>
        <v>0</v>
      </c>
      <c r="AY743" s="159" t="str">
        <f t="shared" si="341"/>
        <v>5千～1万人未満の市町村平均</v>
      </c>
      <c r="AZ743" s="159"/>
    </row>
    <row r="744" spans="1:52" x14ac:dyDescent="0.3">
      <c r="A744" t="str">
        <f t="shared" si="321"/>
        <v>14384</v>
      </c>
      <c r="B744" s="158" t="str">
        <f t="shared" si="322"/>
        <v>014384</v>
      </c>
      <c r="C744">
        <v>14</v>
      </c>
      <c r="D744" t="s">
        <v>41</v>
      </c>
      <c r="E744">
        <v>14384</v>
      </c>
      <c r="F744" t="s">
        <v>1470</v>
      </c>
      <c r="G744">
        <v>86.087999999999994</v>
      </c>
      <c r="H744">
        <v>31.948</v>
      </c>
      <c r="I744">
        <v>115.005</v>
      </c>
      <c r="J744">
        <v>42.447000000000003</v>
      </c>
      <c r="K744">
        <v>39.299999999999997</v>
      </c>
      <c r="L744">
        <v>90.239000000000004</v>
      </c>
      <c r="M744">
        <v>3.21</v>
      </c>
      <c r="N744">
        <v>21.096</v>
      </c>
      <c r="O744">
        <v>0</v>
      </c>
      <c r="P744">
        <v>5.8000000000000003E-2</v>
      </c>
      <c r="Q744">
        <v>2.4E-2</v>
      </c>
      <c r="R744">
        <v>0.94199999999999995</v>
      </c>
      <c r="S744">
        <v>0.36899999999999999</v>
      </c>
      <c r="T744">
        <v>0.14599999999999999</v>
      </c>
      <c r="U744">
        <v>5.7770000000000001</v>
      </c>
      <c r="V744">
        <v>1.2150000000000001</v>
      </c>
      <c r="W744">
        <v>10.997</v>
      </c>
      <c r="Y744" t="str">
        <f t="shared" si="323"/>
        <v>神奈川県</v>
      </c>
      <c r="Z744" t="str">
        <f t="shared" si="324"/>
        <v>神奈川県湯河原町</v>
      </c>
      <c r="AA744" s="159">
        <f t="shared" si="325"/>
        <v>115.005</v>
      </c>
      <c r="AB744" s="159">
        <f t="shared" si="326"/>
        <v>42.447000000000003</v>
      </c>
      <c r="AC744" s="159">
        <f t="shared" si="327"/>
        <v>90.239000000000004</v>
      </c>
      <c r="AD744" s="159">
        <f t="shared" si="328"/>
        <v>21.096</v>
      </c>
      <c r="AE744" s="159">
        <f t="shared" si="329"/>
        <v>0.36899999999999999</v>
      </c>
      <c r="AF744" s="159">
        <f t="shared" si="330"/>
        <v>0.14599999999999999</v>
      </c>
      <c r="AG744" s="159">
        <f t="shared" si="331"/>
        <v>5.7770000000000001</v>
      </c>
      <c r="AH744" s="160">
        <f t="shared" si="332"/>
        <v>275.07900000000001</v>
      </c>
      <c r="AI744" s="135">
        <f t="shared" si="333"/>
        <v>0.41807989704775717</v>
      </c>
      <c r="AJ744" s="135">
        <f t="shared" si="334"/>
        <v>0.1543083986781979</v>
      </c>
      <c r="AK744" s="135">
        <f t="shared" si="335"/>
        <v>0.32804757905910664</v>
      </c>
      <c r="AL744" s="135">
        <f t="shared" si="336"/>
        <v>7.6690696127294344E-2</v>
      </c>
      <c r="AM744" s="135">
        <f t="shared" si="337"/>
        <v>1.341432824752162E-3</v>
      </c>
      <c r="AN744" s="135">
        <f t="shared" si="338"/>
        <v>5.3075661900763048E-4</v>
      </c>
      <c r="AO744" s="135">
        <f t="shared" si="339"/>
        <v>2.1001239643884121E-2</v>
      </c>
      <c r="AP744" s="159">
        <f>IFERROR(VLOOKUP(A744,人口!$A$2:$E$1748,5,0),0)</f>
        <v>24803</v>
      </c>
      <c r="AQ744" s="159">
        <f t="shared" si="314"/>
        <v>0</v>
      </c>
      <c r="AR744" s="159">
        <f t="shared" si="315"/>
        <v>0</v>
      </c>
      <c r="AS744" s="159">
        <f t="shared" si="316"/>
        <v>1</v>
      </c>
      <c r="AT744" s="159">
        <f t="shared" si="317"/>
        <v>0</v>
      </c>
      <c r="AU744" s="159">
        <f t="shared" si="318"/>
        <v>0</v>
      </c>
      <c r="AV744" s="159">
        <f t="shared" si="319"/>
        <v>0</v>
      </c>
      <c r="AW744" s="159">
        <f t="shared" si="320"/>
        <v>0</v>
      </c>
      <c r="AX744" s="159">
        <f t="shared" si="340"/>
        <v>0</v>
      </c>
      <c r="AY744" s="159" t="str">
        <f t="shared" si="341"/>
        <v>1万～3万人未満の市町村平均</v>
      </c>
      <c r="AZ744" s="159"/>
    </row>
    <row r="745" spans="1:52" x14ac:dyDescent="0.3">
      <c r="A745" t="str">
        <f t="shared" si="321"/>
        <v>14401</v>
      </c>
      <c r="B745" s="158" t="str">
        <f t="shared" si="322"/>
        <v>014401</v>
      </c>
      <c r="C745">
        <v>14</v>
      </c>
      <c r="D745" t="s">
        <v>41</v>
      </c>
      <c r="E745">
        <v>14401</v>
      </c>
      <c r="F745" t="s">
        <v>1494</v>
      </c>
      <c r="G745">
        <v>167.60599999999999</v>
      </c>
      <c r="H745">
        <v>55.978999999999999</v>
      </c>
      <c r="I745">
        <v>228.714</v>
      </c>
      <c r="J745">
        <v>75.942999999999998</v>
      </c>
      <c r="K745">
        <v>0.1</v>
      </c>
      <c r="L745">
        <v>0.191</v>
      </c>
      <c r="M745">
        <v>1.256</v>
      </c>
      <c r="N745">
        <v>8.2379999999999995</v>
      </c>
      <c r="O745">
        <v>0</v>
      </c>
      <c r="P745">
        <v>0</v>
      </c>
      <c r="Q745">
        <v>0</v>
      </c>
      <c r="R745">
        <v>0</v>
      </c>
      <c r="S745">
        <v>0</v>
      </c>
      <c r="T745">
        <v>0</v>
      </c>
      <c r="U745">
        <v>0</v>
      </c>
      <c r="V745">
        <v>1.5649999999999999</v>
      </c>
      <c r="W745">
        <v>14.42</v>
      </c>
      <c r="Y745" t="str">
        <f t="shared" si="323"/>
        <v>神奈川県</v>
      </c>
      <c r="Z745" t="str">
        <f t="shared" si="324"/>
        <v>神奈川県愛川町</v>
      </c>
      <c r="AA745" s="159">
        <f t="shared" si="325"/>
        <v>228.714</v>
      </c>
      <c r="AB745" s="159">
        <f t="shared" si="326"/>
        <v>75.942999999999998</v>
      </c>
      <c r="AC745" s="159">
        <f t="shared" si="327"/>
        <v>0.191</v>
      </c>
      <c r="AD745" s="159">
        <f t="shared" si="328"/>
        <v>8.2379999999999995</v>
      </c>
      <c r="AE745" s="159">
        <f t="shared" si="329"/>
        <v>0</v>
      </c>
      <c r="AF745" s="159">
        <f t="shared" si="330"/>
        <v>0</v>
      </c>
      <c r="AG745" s="159">
        <f t="shared" si="331"/>
        <v>0</v>
      </c>
      <c r="AH745" s="160">
        <f t="shared" si="332"/>
        <v>313.08599999999996</v>
      </c>
      <c r="AI745" s="135">
        <f t="shared" si="333"/>
        <v>0.73051493838753578</v>
      </c>
      <c r="AJ745" s="135">
        <f t="shared" si="334"/>
        <v>0.24256274633806688</v>
      </c>
      <c r="AK745" s="135">
        <f t="shared" si="335"/>
        <v>6.1005602294577222E-4</v>
      </c>
      <c r="AL745" s="135">
        <f t="shared" si="336"/>
        <v>2.631225925145168E-2</v>
      </c>
      <c r="AM745" s="135">
        <f t="shared" si="337"/>
        <v>0</v>
      </c>
      <c r="AN745" s="135">
        <f t="shared" si="338"/>
        <v>0</v>
      </c>
      <c r="AO745" s="135">
        <f t="shared" si="339"/>
        <v>0</v>
      </c>
      <c r="AP745" s="159">
        <f>IFERROR(VLOOKUP(A745,人口!$A$2:$E$1748,5,0),0)</f>
        <v>40248</v>
      </c>
      <c r="AQ745" s="159">
        <f t="shared" si="314"/>
        <v>0</v>
      </c>
      <c r="AR745" s="159">
        <f t="shared" si="315"/>
        <v>0</v>
      </c>
      <c r="AS745" s="159">
        <f t="shared" si="316"/>
        <v>0</v>
      </c>
      <c r="AT745" s="159">
        <f t="shared" si="317"/>
        <v>1</v>
      </c>
      <c r="AU745" s="159">
        <f t="shared" si="318"/>
        <v>0</v>
      </c>
      <c r="AV745" s="159">
        <f t="shared" si="319"/>
        <v>0</v>
      </c>
      <c r="AW745" s="159">
        <f t="shared" si="320"/>
        <v>0</v>
      </c>
      <c r="AX745" s="159">
        <f t="shared" si="340"/>
        <v>0</v>
      </c>
      <c r="AY745" s="159" t="str">
        <f t="shared" si="341"/>
        <v>3万～10万人未満の市町村平均</v>
      </c>
      <c r="AZ745" s="159"/>
    </row>
    <row r="746" spans="1:52" x14ac:dyDescent="0.3">
      <c r="A746" t="str">
        <f t="shared" si="321"/>
        <v>14402</v>
      </c>
      <c r="B746" s="158" t="str">
        <f t="shared" si="322"/>
        <v>014402</v>
      </c>
      <c r="C746">
        <v>14</v>
      </c>
      <c r="D746" t="s">
        <v>41</v>
      </c>
      <c r="E746">
        <v>14402</v>
      </c>
      <c r="F746" t="s">
        <v>1517</v>
      </c>
      <c r="G746">
        <v>14.65</v>
      </c>
      <c r="H746">
        <v>5.8339999999999996</v>
      </c>
      <c r="I746">
        <v>19.821000000000002</v>
      </c>
      <c r="J746">
        <v>7.8410000000000002</v>
      </c>
      <c r="K746">
        <v>33.700000000000003</v>
      </c>
      <c r="L746">
        <v>64.671000000000006</v>
      </c>
      <c r="M746">
        <v>3.121</v>
      </c>
      <c r="N746">
        <v>20.462</v>
      </c>
      <c r="O746">
        <v>0</v>
      </c>
      <c r="P746">
        <v>0</v>
      </c>
      <c r="Q746">
        <v>0</v>
      </c>
      <c r="R746">
        <v>0</v>
      </c>
      <c r="S746">
        <v>0</v>
      </c>
      <c r="T746">
        <v>0</v>
      </c>
      <c r="U746">
        <v>0</v>
      </c>
      <c r="V746">
        <v>0.159</v>
      </c>
      <c r="W746">
        <v>1.248</v>
      </c>
      <c r="Y746" t="str">
        <f t="shared" si="323"/>
        <v>神奈川県</v>
      </c>
      <c r="Z746" t="str">
        <f t="shared" si="324"/>
        <v>神奈川県清川村</v>
      </c>
      <c r="AA746" s="159">
        <f t="shared" si="325"/>
        <v>19.821000000000002</v>
      </c>
      <c r="AB746" s="159">
        <f t="shared" si="326"/>
        <v>7.8410000000000002</v>
      </c>
      <c r="AC746" s="159">
        <f t="shared" si="327"/>
        <v>64.671000000000006</v>
      </c>
      <c r="AD746" s="159">
        <f t="shared" si="328"/>
        <v>20.462</v>
      </c>
      <c r="AE746" s="159">
        <f t="shared" si="329"/>
        <v>0</v>
      </c>
      <c r="AF746" s="159">
        <f t="shared" si="330"/>
        <v>0</v>
      </c>
      <c r="AG746" s="159">
        <f t="shared" si="331"/>
        <v>0</v>
      </c>
      <c r="AH746" s="160">
        <f t="shared" si="332"/>
        <v>112.79500000000002</v>
      </c>
      <c r="AI746" s="135">
        <f t="shared" si="333"/>
        <v>0.17572587437386408</v>
      </c>
      <c r="AJ746" s="135">
        <f t="shared" si="334"/>
        <v>6.9515492708010093E-2</v>
      </c>
      <c r="AK746" s="135">
        <f t="shared" si="335"/>
        <v>0.57334988253025398</v>
      </c>
      <c r="AL746" s="135">
        <f t="shared" si="336"/>
        <v>0.18140875038787177</v>
      </c>
      <c r="AM746" s="135">
        <f t="shared" si="337"/>
        <v>0</v>
      </c>
      <c r="AN746" s="135">
        <f t="shared" si="338"/>
        <v>0</v>
      </c>
      <c r="AO746" s="135">
        <f t="shared" si="339"/>
        <v>0</v>
      </c>
      <c r="AP746" s="159">
        <f>IFERROR(VLOOKUP(A746,人口!$A$2:$E$1748,5,0),0)</f>
        <v>2936</v>
      </c>
      <c r="AQ746" s="159">
        <f t="shared" si="314"/>
        <v>1</v>
      </c>
      <c r="AR746" s="159">
        <f t="shared" si="315"/>
        <v>0</v>
      </c>
      <c r="AS746" s="159">
        <f t="shared" si="316"/>
        <v>0</v>
      </c>
      <c r="AT746" s="159">
        <f t="shared" si="317"/>
        <v>0</v>
      </c>
      <c r="AU746" s="159">
        <f t="shared" si="318"/>
        <v>0</v>
      </c>
      <c r="AV746" s="159">
        <f t="shared" si="319"/>
        <v>0</v>
      </c>
      <c r="AW746" s="159">
        <f t="shared" si="320"/>
        <v>0</v>
      </c>
      <c r="AX746" s="159">
        <f t="shared" si="340"/>
        <v>0</v>
      </c>
      <c r="AY746" s="159" t="str">
        <f t="shared" si="341"/>
        <v>5千人未満の市町村平均</v>
      </c>
      <c r="AZ746" s="159"/>
    </row>
    <row r="747" spans="1:52" x14ac:dyDescent="0.3">
      <c r="A747" t="str">
        <f t="shared" si="321"/>
        <v>099</v>
      </c>
      <c r="B747" s="158" t="str">
        <f t="shared" si="322"/>
        <v>099</v>
      </c>
      <c r="C747">
        <v>15</v>
      </c>
      <c r="D747" t="s">
        <v>42</v>
      </c>
      <c r="E747">
        <v>99</v>
      </c>
      <c r="Y747" t="str">
        <f t="shared" si="323"/>
        <v>新潟県</v>
      </c>
      <c r="Z747" t="str">
        <f t="shared" si="324"/>
        <v>新潟県</v>
      </c>
      <c r="AA747" s="159">
        <f t="shared" si="325"/>
        <v>0</v>
      </c>
      <c r="AB747" s="159">
        <f t="shared" si="326"/>
        <v>0</v>
      </c>
      <c r="AC747" s="159">
        <f t="shared" si="327"/>
        <v>0</v>
      </c>
      <c r="AD747" s="159">
        <f t="shared" si="328"/>
        <v>0</v>
      </c>
      <c r="AE747" s="159">
        <f t="shared" si="329"/>
        <v>0</v>
      </c>
      <c r="AF747" s="159">
        <f t="shared" si="330"/>
        <v>0</v>
      </c>
      <c r="AG747" s="159">
        <f t="shared" si="331"/>
        <v>0</v>
      </c>
      <c r="AH747" s="160">
        <f t="shared" si="332"/>
        <v>0</v>
      </c>
      <c r="AI747" s="135" t="str">
        <f t="shared" si="333"/>
        <v/>
      </c>
      <c r="AJ747" s="135" t="str">
        <f t="shared" si="334"/>
        <v/>
      </c>
      <c r="AK747" s="135" t="str">
        <f t="shared" si="335"/>
        <v/>
      </c>
      <c r="AL747" s="135" t="str">
        <f t="shared" si="336"/>
        <v/>
      </c>
      <c r="AM747" s="135" t="str">
        <f t="shared" si="337"/>
        <v/>
      </c>
      <c r="AN747" s="135" t="str">
        <f t="shared" si="338"/>
        <v/>
      </c>
      <c r="AO747" s="135" t="str">
        <f t="shared" si="339"/>
        <v/>
      </c>
      <c r="AP747" s="159">
        <f>IFERROR(VLOOKUP(A747,人口!$A$2:$E$1748,5,0),0)</f>
        <v>0</v>
      </c>
      <c r="AQ747" s="159">
        <f t="shared" si="314"/>
        <v>0</v>
      </c>
      <c r="AR747" s="159">
        <f t="shared" si="315"/>
        <v>0</v>
      </c>
      <c r="AS747" s="159">
        <f t="shared" si="316"/>
        <v>0</v>
      </c>
      <c r="AT747" s="159">
        <f t="shared" si="317"/>
        <v>0</v>
      </c>
      <c r="AU747" s="159">
        <f t="shared" si="318"/>
        <v>0</v>
      </c>
      <c r="AV747" s="159">
        <f t="shared" si="319"/>
        <v>0</v>
      </c>
      <c r="AW747" s="159">
        <f t="shared" si="320"/>
        <v>0</v>
      </c>
      <c r="AX747" s="159">
        <f t="shared" si="340"/>
        <v>0</v>
      </c>
      <c r="AY747" s="159" t="str">
        <f t="shared" si="341"/>
        <v/>
      </c>
      <c r="AZ747" s="159"/>
    </row>
    <row r="748" spans="1:52" x14ac:dyDescent="0.3">
      <c r="A748" t="str">
        <f t="shared" si="321"/>
        <v>15100</v>
      </c>
      <c r="B748" s="158" t="str">
        <f t="shared" si="322"/>
        <v>015100</v>
      </c>
      <c r="C748">
        <v>15</v>
      </c>
      <c r="D748" t="s">
        <v>42</v>
      </c>
      <c r="E748">
        <v>15100</v>
      </c>
      <c r="F748" t="s">
        <v>89</v>
      </c>
      <c r="G748">
        <v>3055.8960000000002</v>
      </c>
      <c r="H748">
        <v>1780.6559999999999</v>
      </c>
      <c r="I748">
        <v>3493.2269999999999</v>
      </c>
      <c r="J748">
        <v>2039.2070000000001</v>
      </c>
      <c r="K748">
        <v>87.9</v>
      </c>
      <c r="L748">
        <v>167.43199999999999</v>
      </c>
      <c r="M748">
        <v>0</v>
      </c>
      <c r="N748">
        <v>0</v>
      </c>
      <c r="O748">
        <v>0</v>
      </c>
      <c r="P748">
        <v>5.2089999999999996</v>
      </c>
      <c r="Q748">
        <v>13.939</v>
      </c>
      <c r="R748">
        <v>97.924999999999997</v>
      </c>
      <c r="S748">
        <v>35.613</v>
      </c>
      <c r="T748">
        <v>85.474000000000004</v>
      </c>
      <c r="U748">
        <v>600.47699999999998</v>
      </c>
      <c r="V748">
        <v>35.396999999999998</v>
      </c>
      <c r="W748">
        <v>392.06799999999998</v>
      </c>
      <c r="Y748" t="str">
        <f t="shared" si="323"/>
        <v>新潟県</v>
      </c>
      <c r="Z748" t="str">
        <f t="shared" si="324"/>
        <v>新潟県新潟市</v>
      </c>
      <c r="AA748" s="159">
        <f t="shared" si="325"/>
        <v>3493.2269999999999</v>
      </c>
      <c r="AB748" s="159">
        <f t="shared" si="326"/>
        <v>2039.2070000000001</v>
      </c>
      <c r="AC748" s="159">
        <f t="shared" si="327"/>
        <v>167.43199999999999</v>
      </c>
      <c r="AD748" s="159">
        <f t="shared" si="328"/>
        <v>0</v>
      </c>
      <c r="AE748" s="159">
        <f t="shared" si="329"/>
        <v>35.613</v>
      </c>
      <c r="AF748" s="159">
        <f t="shared" si="330"/>
        <v>85.474000000000004</v>
      </c>
      <c r="AG748" s="159">
        <f t="shared" si="331"/>
        <v>600.47699999999998</v>
      </c>
      <c r="AH748" s="160">
        <f t="shared" si="332"/>
        <v>6421.43</v>
      </c>
      <c r="AI748" s="135">
        <f t="shared" si="333"/>
        <v>0.54399518487315124</v>
      </c>
      <c r="AJ748" s="135">
        <f t="shared" si="334"/>
        <v>0.31756275471351397</v>
      </c>
      <c r="AK748" s="135">
        <f t="shared" si="335"/>
        <v>2.6073943031380858E-2</v>
      </c>
      <c r="AL748" s="135">
        <f t="shared" si="336"/>
        <v>0</v>
      </c>
      <c r="AM748" s="135">
        <f t="shared" si="337"/>
        <v>5.5459609463935598E-3</v>
      </c>
      <c r="AN748" s="135">
        <f t="shared" si="338"/>
        <v>1.3310742311292032E-2</v>
      </c>
      <c r="AO748" s="135">
        <f t="shared" si="339"/>
        <v>9.3511414124268263E-2</v>
      </c>
      <c r="AP748" s="159">
        <f>IFERROR(VLOOKUP(A748,人口!$A$2:$E$1748,5,0),0)</f>
        <v>788465</v>
      </c>
      <c r="AQ748" s="159">
        <f t="shared" si="314"/>
        <v>0</v>
      </c>
      <c r="AR748" s="159">
        <f t="shared" si="315"/>
        <v>0</v>
      </c>
      <c r="AS748" s="159">
        <f t="shared" si="316"/>
        <v>0</v>
      </c>
      <c r="AT748" s="159">
        <f t="shared" si="317"/>
        <v>0</v>
      </c>
      <c r="AU748" s="159">
        <f t="shared" si="318"/>
        <v>0</v>
      </c>
      <c r="AV748" s="159">
        <f t="shared" si="319"/>
        <v>0</v>
      </c>
      <c r="AW748" s="159">
        <f t="shared" si="320"/>
        <v>1</v>
      </c>
      <c r="AX748" s="159">
        <f t="shared" si="340"/>
        <v>0</v>
      </c>
      <c r="AY748" s="159" t="str">
        <f t="shared" si="341"/>
        <v>50万～100万人未満の市町村平均</v>
      </c>
      <c r="AZ748" s="159"/>
    </row>
    <row r="749" spans="1:52" x14ac:dyDescent="0.3">
      <c r="A749" t="str">
        <f t="shared" si="321"/>
        <v>15202</v>
      </c>
      <c r="B749" s="158" t="str">
        <f t="shared" si="322"/>
        <v>015202</v>
      </c>
      <c r="C749">
        <v>15</v>
      </c>
      <c r="D749" t="s">
        <v>42</v>
      </c>
      <c r="E749">
        <v>15202</v>
      </c>
      <c r="F749" t="s">
        <v>139</v>
      </c>
      <c r="G749">
        <v>1222.7860000000001</v>
      </c>
      <c r="H749">
        <v>1295.7550000000001</v>
      </c>
      <c r="I749">
        <v>1375.0740000000001</v>
      </c>
      <c r="J749">
        <v>1459.8430000000001</v>
      </c>
      <c r="K749">
        <v>239.4</v>
      </c>
      <c r="L749">
        <v>442.47300000000001</v>
      </c>
      <c r="M749">
        <v>11.906000000000001</v>
      </c>
      <c r="N749">
        <v>70.995999999999995</v>
      </c>
      <c r="O749">
        <v>0.20100000000000001</v>
      </c>
      <c r="P749">
        <v>14.929</v>
      </c>
      <c r="Q749">
        <v>21.437999999999999</v>
      </c>
      <c r="R749">
        <v>87.616</v>
      </c>
      <c r="S749">
        <v>97.813000000000002</v>
      </c>
      <c r="T749">
        <v>131.45500000000001</v>
      </c>
      <c r="U749">
        <v>537.26199999999994</v>
      </c>
      <c r="V749">
        <v>12.747</v>
      </c>
      <c r="W749">
        <v>139.30000000000001</v>
      </c>
      <c r="Y749" t="str">
        <f t="shared" si="323"/>
        <v>新潟県</v>
      </c>
      <c r="Z749" t="str">
        <f t="shared" si="324"/>
        <v>新潟県長岡市</v>
      </c>
      <c r="AA749" s="159">
        <f t="shared" si="325"/>
        <v>1375.0740000000001</v>
      </c>
      <c r="AB749" s="159">
        <f t="shared" si="326"/>
        <v>1459.8430000000001</v>
      </c>
      <c r="AC749" s="159">
        <f t="shared" si="327"/>
        <v>442.47300000000001</v>
      </c>
      <c r="AD749" s="159">
        <f t="shared" si="328"/>
        <v>70.995999999999995</v>
      </c>
      <c r="AE749" s="159">
        <f t="shared" si="329"/>
        <v>97.813000000000002</v>
      </c>
      <c r="AF749" s="159">
        <f t="shared" si="330"/>
        <v>131.45500000000001</v>
      </c>
      <c r="AG749" s="159">
        <f t="shared" si="331"/>
        <v>537.26199999999994</v>
      </c>
      <c r="AH749" s="160">
        <f t="shared" si="332"/>
        <v>4114.9160000000002</v>
      </c>
      <c r="AI749" s="135">
        <f t="shared" si="333"/>
        <v>0.33416818229096296</v>
      </c>
      <c r="AJ749" s="135">
        <f t="shared" si="334"/>
        <v>0.3547686028098751</v>
      </c>
      <c r="AK749" s="135">
        <f t="shared" si="335"/>
        <v>0.10752904798056631</v>
      </c>
      <c r="AL749" s="135">
        <f t="shared" si="336"/>
        <v>1.7253329108054695E-2</v>
      </c>
      <c r="AM749" s="135">
        <f t="shared" si="337"/>
        <v>2.3770351569752577E-2</v>
      </c>
      <c r="AN749" s="135">
        <f t="shared" si="338"/>
        <v>3.1945974109799567E-2</v>
      </c>
      <c r="AO749" s="135">
        <f t="shared" si="339"/>
        <v>0.1305645121309888</v>
      </c>
      <c r="AP749" s="159">
        <f>IFERROR(VLOOKUP(A749,人口!$A$2:$E$1748,5,0),0)</f>
        <v>268872</v>
      </c>
      <c r="AQ749" s="159">
        <f t="shared" si="314"/>
        <v>0</v>
      </c>
      <c r="AR749" s="159">
        <f t="shared" si="315"/>
        <v>0</v>
      </c>
      <c r="AS749" s="159">
        <f t="shared" si="316"/>
        <v>0</v>
      </c>
      <c r="AT749" s="159">
        <f t="shared" si="317"/>
        <v>0</v>
      </c>
      <c r="AU749" s="159">
        <f t="shared" si="318"/>
        <v>0</v>
      </c>
      <c r="AV749" s="159">
        <f t="shared" si="319"/>
        <v>1</v>
      </c>
      <c r="AW749" s="159">
        <f t="shared" si="320"/>
        <v>0</v>
      </c>
      <c r="AX749" s="159">
        <f t="shared" si="340"/>
        <v>0</v>
      </c>
      <c r="AY749" s="159" t="str">
        <f t="shared" si="341"/>
        <v>20万～50万人未満の市町村平均</v>
      </c>
      <c r="AZ749" s="159"/>
    </row>
    <row r="750" spans="1:52" x14ac:dyDescent="0.3">
      <c r="A750" t="str">
        <f t="shared" si="321"/>
        <v>15204</v>
      </c>
      <c r="B750" s="158" t="str">
        <f t="shared" si="322"/>
        <v>015204</v>
      </c>
      <c r="C750">
        <v>15</v>
      </c>
      <c r="D750" t="s">
        <v>42</v>
      </c>
      <c r="E750">
        <v>15204</v>
      </c>
      <c r="F750" t="s">
        <v>207</v>
      </c>
      <c r="G750">
        <v>540.928</v>
      </c>
      <c r="H750">
        <v>762.93600000000004</v>
      </c>
      <c r="I750">
        <v>616.33199999999999</v>
      </c>
      <c r="J750">
        <v>870.97400000000005</v>
      </c>
      <c r="K750">
        <v>163.30000000000001</v>
      </c>
      <c r="L750">
        <v>359.89499999999998</v>
      </c>
      <c r="M750">
        <v>4.9580000000000002</v>
      </c>
      <c r="N750">
        <v>27.638999999999999</v>
      </c>
      <c r="O750">
        <v>0</v>
      </c>
      <c r="P750">
        <v>0</v>
      </c>
      <c r="Q750">
        <v>0</v>
      </c>
      <c r="R750">
        <v>3.6509999999999998</v>
      </c>
      <c r="S750">
        <v>0</v>
      </c>
      <c r="T750">
        <v>0</v>
      </c>
      <c r="U750">
        <v>22.387</v>
      </c>
      <c r="V750">
        <v>5.7439999999999998</v>
      </c>
      <c r="W750">
        <v>63.383000000000003</v>
      </c>
      <c r="Y750" t="str">
        <f t="shared" si="323"/>
        <v>新潟県</v>
      </c>
      <c r="Z750" t="str">
        <f t="shared" si="324"/>
        <v>新潟県三条市</v>
      </c>
      <c r="AA750" s="159">
        <f t="shared" si="325"/>
        <v>616.33199999999999</v>
      </c>
      <c r="AB750" s="159">
        <f t="shared" si="326"/>
        <v>870.97400000000005</v>
      </c>
      <c r="AC750" s="159">
        <f t="shared" si="327"/>
        <v>359.89499999999998</v>
      </c>
      <c r="AD750" s="159">
        <f t="shared" si="328"/>
        <v>27.638999999999999</v>
      </c>
      <c r="AE750" s="159">
        <f t="shared" si="329"/>
        <v>0</v>
      </c>
      <c r="AF750" s="159">
        <f t="shared" si="330"/>
        <v>0</v>
      </c>
      <c r="AG750" s="159">
        <f t="shared" si="331"/>
        <v>22.387</v>
      </c>
      <c r="AH750" s="160">
        <f t="shared" si="332"/>
        <v>1897.2269999999999</v>
      </c>
      <c r="AI750" s="135">
        <f t="shared" si="333"/>
        <v>0.32485938688412092</v>
      </c>
      <c r="AJ750" s="135">
        <f t="shared" si="334"/>
        <v>0.45907737977585189</v>
      </c>
      <c r="AK750" s="135">
        <f t="shared" si="335"/>
        <v>0.18969527631643446</v>
      </c>
      <c r="AL750" s="135">
        <f t="shared" si="336"/>
        <v>1.4568103869489524E-2</v>
      </c>
      <c r="AM750" s="135">
        <f t="shared" si="337"/>
        <v>0</v>
      </c>
      <c r="AN750" s="135">
        <f t="shared" si="338"/>
        <v>0</v>
      </c>
      <c r="AO750" s="135">
        <f t="shared" si="339"/>
        <v>1.1799853154103332E-2</v>
      </c>
      <c r="AP750" s="159">
        <f>IFERROR(VLOOKUP(A750,人口!$A$2:$E$1748,5,0),0)</f>
        <v>97068</v>
      </c>
      <c r="AQ750" s="159">
        <f t="shared" si="314"/>
        <v>0</v>
      </c>
      <c r="AR750" s="159">
        <f t="shared" si="315"/>
        <v>0</v>
      </c>
      <c r="AS750" s="159">
        <f t="shared" si="316"/>
        <v>0</v>
      </c>
      <c r="AT750" s="159">
        <f t="shared" si="317"/>
        <v>1</v>
      </c>
      <c r="AU750" s="159">
        <f t="shared" si="318"/>
        <v>0</v>
      </c>
      <c r="AV750" s="159">
        <f t="shared" si="319"/>
        <v>0</v>
      </c>
      <c r="AW750" s="159">
        <f t="shared" si="320"/>
        <v>0</v>
      </c>
      <c r="AX750" s="159">
        <f t="shared" si="340"/>
        <v>0</v>
      </c>
      <c r="AY750" s="159" t="str">
        <f t="shared" si="341"/>
        <v>3万～10万人未満の市町村平均</v>
      </c>
      <c r="AZ750" s="159"/>
    </row>
    <row r="751" spans="1:52" x14ac:dyDescent="0.3">
      <c r="A751" t="str">
        <f t="shared" si="321"/>
        <v>15205</v>
      </c>
      <c r="B751" s="158" t="str">
        <f t="shared" si="322"/>
        <v>015205</v>
      </c>
      <c r="C751">
        <v>15</v>
      </c>
      <c r="D751" t="s">
        <v>42</v>
      </c>
      <c r="E751">
        <v>15205</v>
      </c>
      <c r="F751" t="s">
        <v>268</v>
      </c>
      <c r="G751">
        <v>493.459</v>
      </c>
      <c r="H751">
        <v>697.21</v>
      </c>
      <c r="I751">
        <v>562.553</v>
      </c>
      <c r="J751">
        <v>796.38400000000001</v>
      </c>
      <c r="K751">
        <v>201.2</v>
      </c>
      <c r="L751">
        <v>373.80200000000002</v>
      </c>
      <c r="M751">
        <v>2.734</v>
      </c>
      <c r="N751">
        <v>15.787000000000001</v>
      </c>
      <c r="O751">
        <v>0</v>
      </c>
      <c r="P751">
        <v>53.390999999999998</v>
      </c>
      <c r="Q751">
        <v>12.696999999999999</v>
      </c>
      <c r="R751">
        <v>43.012999999999998</v>
      </c>
      <c r="S751">
        <v>370.06400000000002</v>
      </c>
      <c r="T751">
        <v>77.858999999999995</v>
      </c>
      <c r="U751">
        <v>263.75599999999997</v>
      </c>
      <c r="V751">
        <v>4.2919999999999998</v>
      </c>
      <c r="W751">
        <v>44.307000000000002</v>
      </c>
      <c r="Y751" t="str">
        <f t="shared" si="323"/>
        <v>新潟県</v>
      </c>
      <c r="Z751" t="str">
        <f t="shared" si="324"/>
        <v>新潟県柏崎市</v>
      </c>
      <c r="AA751" s="159">
        <f t="shared" si="325"/>
        <v>562.553</v>
      </c>
      <c r="AB751" s="159">
        <f t="shared" si="326"/>
        <v>796.38400000000001</v>
      </c>
      <c r="AC751" s="159">
        <f t="shared" si="327"/>
        <v>373.80200000000002</v>
      </c>
      <c r="AD751" s="159">
        <f t="shared" si="328"/>
        <v>15.787000000000001</v>
      </c>
      <c r="AE751" s="159">
        <f t="shared" si="329"/>
        <v>370.06400000000002</v>
      </c>
      <c r="AF751" s="159">
        <f t="shared" si="330"/>
        <v>77.858999999999995</v>
      </c>
      <c r="AG751" s="159">
        <f t="shared" si="331"/>
        <v>263.75599999999997</v>
      </c>
      <c r="AH751" s="160">
        <f t="shared" si="332"/>
        <v>2460.2049999999999</v>
      </c>
      <c r="AI751" s="135">
        <f t="shared" si="333"/>
        <v>0.22866102621529508</v>
      </c>
      <c r="AJ751" s="135">
        <f t="shared" si="334"/>
        <v>0.32370635780351636</v>
      </c>
      <c r="AK751" s="135">
        <f t="shared" si="335"/>
        <v>0.15193937090608303</v>
      </c>
      <c r="AL751" s="135">
        <f t="shared" si="336"/>
        <v>6.4169449293859666E-3</v>
      </c>
      <c r="AM751" s="135">
        <f t="shared" si="337"/>
        <v>0.15041998532642606</v>
      </c>
      <c r="AN751" s="135">
        <f t="shared" si="338"/>
        <v>3.164736271977335E-2</v>
      </c>
      <c r="AO751" s="135">
        <f t="shared" si="339"/>
        <v>0.10720895209952015</v>
      </c>
      <c r="AP751" s="159">
        <f>IFERROR(VLOOKUP(A751,人口!$A$2:$E$1748,5,0),0)</f>
        <v>82903</v>
      </c>
      <c r="AQ751" s="159">
        <f t="shared" si="314"/>
        <v>0</v>
      </c>
      <c r="AR751" s="159">
        <f t="shared" si="315"/>
        <v>0</v>
      </c>
      <c r="AS751" s="159">
        <f t="shared" si="316"/>
        <v>0</v>
      </c>
      <c r="AT751" s="159">
        <f t="shared" si="317"/>
        <v>1</v>
      </c>
      <c r="AU751" s="159">
        <f t="shared" si="318"/>
        <v>0</v>
      </c>
      <c r="AV751" s="159">
        <f t="shared" si="319"/>
        <v>0</v>
      </c>
      <c r="AW751" s="159">
        <f t="shared" si="320"/>
        <v>0</v>
      </c>
      <c r="AX751" s="159">
        <f t="shared" si="340"/>
        <v>0</v>
      </c>
      <c r="AY751" s="159" t="str">
        <f t="shared" si="341"/>
        <v>3万～10万人未満の市町村平均</v>
      </c>
      <c r="AZ751" s="159"/>
    </row>
    <row r="752" spans="1:52" x14ac:dyDescent="0.3">
      <c r="A752" t="str">
        <f t="shared" si="321"/>
        <v>15206</v>
      </c>
      <c r="B752" s="158" t="str">
        <f t="shared" si="322"/>
        <v>015206</v>
      </c>
      <c r="C752">
        <v>15</v>
      </c>
      <c r="D752" t="s">
        <v>42</v>
      </c>
      <c r="E752">
        <v>15206</v>
      </c>
      <c r="F752" t="s">
        <v>319</v>
      </c>
      <c r="G752">
        <v>547.33500000000004</v>
      </c>
      <c r="H752">
        <v>2421.114</v>
      </c>
      <c r="I752">
        <v>605.13800000000003</v>
      </c>
      <c r="J752">
        <v>2682.4859999999999</v>
      </c>
      <c r="K752">
        <v>187.6</v>
      </c>
      <c r="L752">
        <v>384.57900000000001</v>
      </c>
      <c r="M752">
        <v>42.286000000000001</v>
      </c>
      <c r="N752">
        <v>266.30399999999997</v>
      </c>
      <c r="O752">
        <v>0</v>
      </c>
      <c r="P752">
        <v>1.129</v>
      </c>
      <c r="Q752">
        <v>0.61299999999999999</v>
      </c>
      <c r="R752">
        <v>5.2880000000000003</v>
      </c>
      <c r="S752">
        <v>7.726</v>
      </c>
      <c r="T752">
        <v>3.7559999999999998</v>
      </c>
      <c r="U752">
        <v>32.427</v>
      </c>
      <c r="V752">
        <v>5.6239999999999997</v>
      </c>
      <c r="W752">
        <v>62.795000000000002</v>
      </c>
      <c r="Y752" t="str">
        <f t="shared" si="323"/>
        <v>新潟県</v>
      </c>
      <c r="Z752" t="str">
        <f t="shared" si="324"/>
        <v>新潟県新発田市</v>
      </c>
      <c r="AA752" s="159">
        <f t="shared" si="325"/>
        <v>605.13800000000003</v>
      </c>
      <c r="AB752" s="159">
        <f t="shared" si="326"/>
        <v>2682.4859999999999</v>
      </c>
      <c r="AC752" s="159">
        <f t="shared" si="327"/>
        <v>384.57900000000001</v>
      </c>
      <c r="AD752" s="159">
        <f t="shared" si="328"/>
        <v>266.30399999999997</v>
      </c>
      <c r="AE752" s="159">
        <f t="shared" si="329"/>
        <v>7.726</v>
      </c>
      <c r="AF752" s="159">
        <f t="shared" si="330"/>
        <v>3.7559999999999998</v>
      </c>
      <c r="AG752" s="159">
        <f t="shared" si="331"/>
        <v>32.427</v>
      </c>
      <c r="AH752" s="160">
        <f t="shared" si="332"/>
        <v>3982.4160000000002</v>
      </c>
      <c r="AI752" s="135">
        <f t="shared" si="333"/>
        <v>0.15195248311577697</v>
      </c>
      <c r="AJ752" s="135">
        <f t="shared" si="334"/>
        <v>0.67358256897320612</v>
      </c>
      <c r="AK752" s="135">
        <f t="shared" si="335"/>
        <v>9.6569268504345093E-2</v>
      </c>
      <c r="AL752" s="135">
        <f t="shared" si="336"/>
        <v>6.6869960345679602E-2</v>
      </c>
      <c r="AM752" s="135">
        <f t="shared" si="337"/>
        <v>1.9400283646911823E-3</v>
      </c>
      <c r="AN752" s="135">
        <f t="shared" si="338"/>
        <v>9.4314607012426616E-4</v>
      </c>
      <c r="AO752" s="135">
        <f t="shared" si="339"/>
        <v>8.1425446261766728E-3</v>
      </c>
      <c r="AP752" s="159">
        <f>IFERROR(VLOOKUP(A752,人口!$A$2:$E$1748,5,0),0)</f>
        <v>97032</v>
      </c>
      <c r="AQ752" s="159">
        <f t="shared" si="314"/>
        <v>0</v>
      </c>
      <c r="AR752" s="159">
        <f t="shared" si="315"/>
        <v>0</v>
      </c>
      <c r="AS752" s="159">
        <f t="shared" si="316"/>
        <v>0</v>
      </c>
      <c r="AT752" s="159">
        <f t="shared" si="317"/>
        <v>1</v>
      </c>
      <c r="AU752" s="159">
        <f t="shared" si="318"/>
        <v>0</v>
      </c>
      <c r="AV752" s="159">
        <f t="shared" si="319"/>
        <v>0</v>
      </c>
      <c r="AW752" s="159">
        <f t="shared" si="320"/>
        <v>0</v>
      </c>
      <c r="AX752" s="159">
        <f t="shared" si="340"/>
        <v>0</v>
      </c>
      <c r="AY752" s="159" t="str">
        <f t="shared" si="341"/>
        <v>3万～10万人未満の市町村平均</v>
      </c>
      <c r="AZ752" s="159"/>
    </row>
    <row r="753" spans="1:52" x14ac:dyDescent="0.3">
      <c r="A753" t="str">
        <f t="shared" si="321"/>
        <v>15208</v>
      </c>
      <c r="B753" s="158" t="str">
        <f t="shared" si="322"/>
        <v>015208</v>
      </c>
      <c r="C753">
        <v>15</v>
      </c>
      <c r="D753" t="s">
        <v>42</v>
      </c>
      <c r="E753">
        <v>15208</v>
      </c>
      <c r="F753" t="s">
        <v>371</v>
      </c>
      <c r="G753">
        <v>168.51300000000001</v>
      </c>
      <c r="H753">
        <v>440.77300000000002</v>
      </c>
      <c r="I753">
        <v>194.99600000000001</v>
      </c>
      <c r="J753">
        <v>510.899</v>
      </c>
      <c r="K753">
        <v>1</v>
      </c>
      <c r="L753">
        <v>1.6180000000000001</v>
      </c>
      <c r="M753">
        <v>1.4019999999999999</v>
      </c>
      <c r="N753">
        <v>7.9980000000000002</v>
      </c>
      <c r="O753">
        <v>0.32300000000000001</v>
      </c>
      <c r="P753">
        <v>0.69499999999999995</v>
      </c>
      <c r="Q753">
        <v>6.9950000000000001</v>
      </c>
      <c r="R753">
        <v>25.547999999999998</v>
      </c>
      <c r="S753">
        <v>4.3630000000000004</v>
      </c>
      <c r="T753">
        <v>42.896000000000001</v>
      </c>
      <c r="U753">
        <v>156.65899999999999</v>
      </c>
      <c r="V753">
        <v>1.6850000000000001</v>
      </c>
      <c r="W753">
        <v>17.521000000000001</v>
      </c>
      <c r="Y753" t="str">
        <f t="shared" si="323"/>
        <v>新潟県</v>
      </c>
      <c r="Z753" t="str">
        <f t="shared" si="324"/>
        <v>新潟県小千谷市</v>
      </c>
      <c r="AA753" s="159">
        <f t="shared" si="325"/>
        <v>194.99600000000001</v>
      </c>
      <c r="AB753" s="159">
        <f t="shared" si="326"/>
        <v>510.899</v>
      </c>
      <c r="AC753" s="159">
        <f t="shared" si="327"/>
        <v>1.6180000000000001</v>
      </c>
      <c r="AD753" s="159">
        <f t="shared" si="328"/>
        <v>7.9980000000000002</v>
      </c>
      <c r="AE753" s="159">
        <f t="shared" si="329"/>
        <v>4.3630000000000004</v>
      </c>
      <c r="AF753" s="159">
        <f t="shared" si="330"/>
        <v>42.896000000000001</v>
      </c>
      <c r="AG753" s="159">
        <f t="shared" si="331"/>
        <v>156.65899999999999</v>
      </c>
      <c r="AH753" s="160">
        <f t="shared" si="332"/>
        <v>919.42900000000009</v>
      </c>
      <c r="AI753" s="135">
        <f t="shared" si="333"/>
        <v>0.21208380418716399</v>
      </c>
      <c r="AJ753" s="135">
        <f t="shared" si="334"/>
        <v>0.55566987771758336</v>
      </c>
      <c r="AK753" s="135">
        <f t="shared" si="335"/>
        <v>1.7597878683400241E-3</v>
      </c>
      <c r="AL753" s="135">
        <f t="shared" si="336"/>
        <v>8.698877237937894E-3</v>
      </c>
      <c r="AM753" s="135">
        <f t="shared" si="337"/>
        <v>4.7453365077673205E-3</v>
      </c>
      <c r="AN753" s="135">
        <f t="shared" si="338"/>
        <v>4.6655043510700663E-2</v>
      </c>
      <c r="AO753" s="135">
        <f t="shared" si="339"/>
        <v>0.17038727297050668</v>
      </c>
      <c r="AP753" s="159">
        <f>IFERROR(VLOOKUP(A753,人口!$A$2:$E$1748,5,0),0)</f>
        <v>35198</v>
      </c>
      <c r="AQ753" s="159">
        <f t="shared" si="314"/>
        <v>0</v>
      </c>
      <c r="AR753" s="159">
        <f t="shared" si="315"/>
        <v>0</v>
      </c>
      <c r="AS753" s="159">
        <f t="shared" si="316"/>
        <v>0</v>
      </c>
      <c r="AT753" s="159">
        <f t="shared" si="317"/>
        <v>1</v>
      </c>
      <c r="AU753" s="159">
        <f t="shared" si="318"/>
        <v>0</v>
      </c>
      <c r="AV753" s="159">
        <f t="shared" si="319"/>
        <v>0</v>
      </c>
      <c r="AW753" s="159">
        <f t="shared" si="320"/>
        <v>0</v>
      </c>
      <c r="AX753" s="159">
        <f t="shared" si="340"/>
        <v>0</v>
      </c>
      <c r="AY753" s="159" t="str">
        <f t="shared" si="341"/>
        <v>3万～10万人未満の市町村平均</v>
      </c>
      <c r="AZ753" s="159"/>
    </row>
    <row r="754" spans="1:52" x14ac:dyDescent="0.3">
      <c r="A754" t="str">
        <f t="shared" si="321"/>
        <v>15209</v>
      </c>
      <c r="B754" s="158" t="str">
        <f t="shared" si="322"/>
        <v>015209</v>
      </c>
      <c r="C754">
        <v>15</v>
      </c>
      <c r="D754" t="s">
        <v>42</v>
      </c>
      <c r="E754">
        <v>15209</v>
      </c>
      <c r="F754" t="s">
        <v>422</v>
      </c>
      <c r="G754">
        <v>141.154</v>
      </c>
      <c r="H754">
        <v>93.819000000000003</v>
      </c>
      <c r="I754">
        <v>159.977</v>
      </c>
      <c r="J754">
        <v>106.53100000000001</v>
      </c>
      <c r="K754">
        <v>61.9</v>
      </c>
      <c r="L754">
        <v>132.011</v>
      </c>
      <c r="M754">
        <v>0.98899999999999999</v>
      </c>
      <c r="N754">
        <v>5.5579999999999998</v>
      </c>
      <c r="O754">
        <v>0</v>
      </c>
      <c r="P754">
        <v>0</v>
      </c>
      <c r="Q754">
        <v>0</v>
      </c>
      <c r="R754">
        <v>0.19700000000000001</v>
      </c>
      <c r="S754">
        <v>0</v>
      </c>
      <c r="T754">
        <v>0</v>
      </c>
      <c r="U754">
        <v>1.206</v>
      </c>
      <c r="V754">
        <v>1.4950000000000001</v>
      </c>
      <c r="W754">
        <v>17.675000000000001</v>
      </c>
      <c r="Y754" t="str">
        <f t="shared" si="323"/>
        <v>新潟県</v>
      </c>
      <c r="Z754" t="str">
        <f t="shared" si="324"/>
        <v>新潟県加茂市</v>
      </c>
      <c r="AA754" s="159">
        <f t="shared" si="325"/>
        <v>159.977</v>
      </c>
      <c r="AB754" s="159">
        <f t="shared" si="326"/>
        <v>106.53100000000001</v>
      </c>
      <c r="AC754" s="159">
        <f t="shared" si="327"/>
        <v>132.011</v>
      </c>
      <c r="AD754" s="159">
        <f t="shared" si="328"/>
        <v>5.5579999999999998</v>
      </c>
      <c r="AE754" s="159">
        <f t="shared" si="329"/>
        <v>0</v>
      </c>
      <c r="AF754" s="159">
        <f t="shared" si="330"/>
        <v>0</v>
      </c>
      <c r="AG754" s="159">
        <f t="shared" si="331"/>
        <v>1.206</v>
      </c>
      <c r="AH754" s="160">
        <f t="shared" si="332"/>
        <v>405.28300000000002</v>
      </c>
      <c r="AI754" s="135">
        <f t="shared" si="333"/>
        <v>0.39472911521085263</v>
      </c>
      <c r="AJ754" s="135">
        <f t="shared" si="334"/>
        <v>0.26285583160408899</v>
      </c>
      <c r="AK754" s="135">
        <f t="shared" si="335"/>
        <v>0.32572548071347673</v>
      </c>
      <c r="AL754" s="135">
        <f t="shared" si="336"/>
        <v>1.3713874009025791E-2</v>
      </c>
      <c r="AM754" s="135">
        <f t="shared" si="337"/>
        <v>0</v>
      </c>
      <c r="AN754" s="135">
        <f t="shared" si="338"/>
        <v>0</v>
      </c>
      <c r="AO754" s="135">
        <f t="shared" si="339"/>
        <v>2.9756984625557942E-3</v>
      </c>
      <c r="AP754" s="159">
        <f>IFERROR(VLOOKUP(A754,人口!$A$2:$E$1748,5,0),0)</f>
        <v>26717</v>
      </c>
      <c r="AQ754" s="159">
        <f t="shared" si="314"/>
        <v>0</v>
      </c>
      <c r="AR754" s="159">
        <f t="shared" si="315"/>
        <v>0</v>
      </c>
      <c r="AS754" s="159">
        <f t="shared" si="316"/>
        <v>1</v>
      </c>
      <c r="AT754" s="159">
        <f t="shared" si="317"/>
        <v>0</v>
      </c>
      <c r="AU754" s="159">
        <f t="shared" si="318"/>
        <v>0</v>
      </c>
      <c r="AV754" s="159">
        <f t="shared" si="319"/>
        <v>0</v>
      </c>
      <c r="AW754" s="159">
        <f t="shared" si="320"/>
        <v>0</v>
      </c>
      <c r="AX754" s="159">
        <f t="shared" si="340"/>
        <v>0</v>
      </c>
      <c r="AY754" s="159" t="str">
        <f t="shared" si="341"/>
        <v>1万～3万人未満の市町村平均</v>
      </c>
      <c r="AZ754" s="159"/>
    </row>
    <row r="755" spans="1:52" x14ac:dyDescent="0.3">
      <c r="A755" t="str">
        <f t="shared" si="321"/>
        <v>15210</v>
      </c>
      <c r="B755" s="158" t="str">
        <f t="shared" si="322"/>
        <v>015210</v>
      </c>
      <c r="C755">
        <v>15</v>
      </c>
      <c r="D755" t="s">
        <v>42</v>
      </c>
      <c r="E755">
        <v>15210</v>
      </c>
      <c r="F755" t="s">
        <v>477</v>
      </c>
      <c r="G755">
        <v>268.12900000000002</v>
      </c>
      <c r="H755">
        <v>717.84400000000005</v>
      </c>
      <c r="I755">
        <v>312.904</v>
      </c>
      <c r="J755">
        <v>838.327</v>
      </c>
      <c r="K755">
        <v>258.7</v>
      </c>
      <c r="L755">
        <v>511.59399999999999</v>
      </c>
      <c r="M755">
        <v>62.802</v>
      </c>
      <c r="N755">
        <v>393.73500000000001</v>
      </c>
      <c r="O755">
        <v>0.36399999999999999</v>
      </c>
      <c r="P755">
        <v>64.957999999999998</v>
      </c>
      <c r="Q755">
        <v>23.841999999999999</v>
      </c>
      <c r="R755">
        <v>55.41</v>
      </c>
      <c r="S755">
        <v>444.96499999999997</v>
      </c>
      <c r="T755">
        <v>146.20099999999999</v>
      </c>
      <c r="U755">
        <v>339.77699999999999</v>
      </c>
      <c r="V755">
        <v>2.4260000000000002</v>
      </c>
      <c r="W755">
        <v>28.364999999999998</v>
      </c>
      <c r="Y755" t="str">
        <f t="shared" si="323"/>
        <v>新潟県</v>
      </c>
      <c r="Z755" t="str">
        <f t="shared" si="324"/>
        <v>新潟県十日町市</v>
      </c>
      <c r="AA755" s="159">
        <f t="shared" si="325"/>
        <v>312.904</v>
      </c>
      <c r="AB755" s="159">
        <f t="shared" si="326"/>
        <v>838.327</v>
      </c>
      <c r="AC755" s="159">
        <f t="shared" si="327"/>
        <v>511.59399999999999</v>
      </c>
      <c r="AD755" s="159">
        <f t="shared" si="328"/>
        <v>393.73500000000001</v>
      </c>
      <c r="AE755" s="159">
        <f t="shared" si="329"/>
        <v>444.96499999999997</v>
      </c>
      <c r="AF755" s="159">
        <f t="shared" si="330"/>
        <v>146.20099999999999</v>
      </c>
      <c r="AG755" s="159">
        <f t="shared" si="331"/>
        <v>339.77699999999999</v>
      </c>
      <c r="AH755" s="160">
        <f t="shared" si="332"/>
        <v>2987.5030000000002</v>
      </c>
      <c r="AI755" s="135">
        <f t="shared" si="333"/>
        <v>0.10473763540990585</v>
      </c>
      <c r="AJ755" s="135">
        <f t="shared" si="334"/>
        <v>0.28061126633178274</v>
      </c>
      <c r="AK755" s="135">
        <f t="shared" si="335"/>
        <v>0.17124468159529879</v>
      </c>
      <c r="AL755" s="135">
        <f t="shared" si="336"/>
        <v>0.13179400991396495</v>
      </c>
      <c r="AM755" s="135">
        <f t="shared" si="337"/>
        <v>0.14894210984892733</v>
      </c>
      <c r="AN755" s="135">
        <f t="shared" si="338"/>
        <v>4.8937524079473722E-2</v>
      </c>
      <c r="AO755" s="135">
        <f t="shared" si="339"/>
        <v>0.11373277282064653</v>
      </c>
      <c r="AP755" s="159">
        <f>IFERROR(VLOOKUP(A755,人口!$A$2:$E$1748,5,0),0)</f>
        <v>52047</v>
      </c>
      <c r="AQ755" s="159">
        <f t="shared" si="314"/>
        <v>0</v>
      </c>
      <c r="AR755" s="159">
        <f t="shared" si="315"/>
        <v>0</v>
      </c>
      <c r="AS755" s="159">
        <f t="shared" si="316"/>
        <v>0</v>
      </c>
      <c r="AT755" s="159">
        <f t="shared" si="317"/>
        <v>1</v>
      </c>
      <c r="AU755" s="159">
        <f t="shared" si="318"/>
        <v>0</v>
      </c>
      <c r="AV755" s="159">
        <f t="shared" si="319"/>
        <v>0</v>
      </c>
      <c r="AW755" s="159">
        <f t="shared" si="320"/>
        <v>0</v>
      </c>
      <c r="AX755" s="159">
        <f t="shared" si="340"/>
        <v>0</v>
      </c>
      <c r="AY755" s="159" t="str">
        <f t="shared" si="341"/>
        <v>3万～10万人未満の市町村平均</v>
      </c>
      <c r="AZ755" s="159"/>
    </row>
    <row r="756" spans="1:52" x14ac:dyDescent="0.3">
      <c r="A756" t="str">
        <f t="shared" si="321"/>
        <v>15211</v>
      </c>
      <c r="B756" s="158" t="str">
        <f t="shared" si="322"/>
        <v>015211</v>
      </c>
      <c r="C756">
        <v>15</v>
      </c>
      <c r="D756" t="s">
        <v>42</v>
      </c>
      <c r="E756">
        <v>15211</v>
      </c>
      <c r="F756" t="s">
        <v>530</v>
      </c>
      <c r="G756">
        <v>205.084</v>
      </c>
      <c r="H756">
        <v>388.53800000000001</v>
      </c>
      <c r="I756">
        <v>235.08</v>
      </c>
      <c r="J756">
        <v>446.18900000000002</v>
      </c>
      <c r="K756">
        <v>3.1</v>
      </c>
      <c r="L756">
        <v>5.016</v>
      </c>
      <c r="M756">
        <v>0</v>
      </c>
      <c r="N756">
        <v>0</v>
      </c>
      <c r="O756">
        <v>0</v>
      </c>
      <c r="P756">
        <v>0</v>
      </c>
      <c r="Q756">
        <v>0</v>
      </c>
      <c r="R756">
        <v>2.78</v>
      </c>
      <c r="S756">
        <v>0</v>
      </c>
      <c r="T756">
        <v>0</v>
      </c>
      <c r="U756">
        <v>17.044</v>
      </c>
      <c r="V756">
        <v>1.972</v>
      </c>
      <c r="W756">
        <v>24.044</v>
      </c>
      <c r="Y756" t="str">
        <f t="shared" si="323"/>
        <v>新潟県</v>
      </c>
      <c r="Z756" t="str">
        <f t="shared" si="324"/>
        <v>新潟県見附市</v>
      </c>
      <c r="AA756" s="159">
        <f t="shared" si="325"/>
        <v>235.08</v>
      </c>
      <c r="AB756" s="159">
        <f t="shared" si="326"/>
        <v>446.18900000000002</v>
      </c>
      <c r="AC756" s="159">
        <f t="shared" si="327"/>
        <v>5.016</v>
      </c>
      <c r="AD756" s="159">
        <f t="shared" si="328"/>
        <v>0</v>
      </c>
      <c r="AE756" s="159">
        <f t="shared" si="329"/>
        <v>0</v>
      </c>
      <c r="AF756" s="159">
        <f t="shared" si="330"/>
        <v>0</v>
      </c>
      <c r="AG756" s="159">
        <f t="shared" si="331"/>
        <v>17.044</v>
      </c>
      <c r="AH756" s="160">
        <f t="shared" si="332"/>
        <v>703.32899999999995</v>
      </c>
      <c r="AI756" s="135">
        <f t="shared" si="333"/>
        <v>0.33423902611722256</v>
      </c>
      <c r="AJ756" s="135">
        <f t="shared" si="334"/>
        <v>0.63439585172799651</v>
      </c>
      <c r="AK756" s="135">
        <f t="shared" si="335"/>
        <v>7.1317974944869337E-3</v>
      </c>
      <c r="AL756" s="135">
        <f t="shared" si="336"/>
        <v>0</v>
      </c>
      <c r="AM756" s="135">
        <f t="shared" si="337"/>
        <v>0</v>
      </c>
      <c r="AN756" s="135">
        <f t="shared" si="338"/>
        <v>0</v>
      </c>
      <c r="AO756" s="135">
        <f t="shared" si="339"/>
        <v>2.4233324660294119E-2</v>
      </c>
      <c r="AP756" s="159">
        <f>IFERROR(VLOOKUP(A756,人口!$A$2:$E$1748,5,0),0)</f>
        <v>40170</v>
      </c>
      <c r="AQ756" s="159">
        <f t="shared" si="314"/>
        <v>0</v>
      </c>
      <c r="AR756" s="159">
        <f t="shared" si="315"/>
        <v>0</v>
      </c>
      <c r="AS756" s="159">
        <f t="shared" si="316"/>
        <v>0</v>
      </c>
      <c r="AT756" s="159">
        <f t="shared" si="317"/>
        <v>1</v>
      </c>
      <c r="AU756" s="159">
        <f t="shared" si="318"/>
        <v>0</v>
      </c>
      <c r="AV756" s="159">
        <f t="shared" si="319"/>
        <v>0</v>
      </c>
      <c r="AW756" s="159">
        <f t="shared" si="320"/>
        <v>0</v>
      </c>
      <c r="AX756" s="159">
        <f t="shared" si="340"/>
        <v>0</v>
      </c>
      <c r="AY756" s="159" t="str">
        <f t="shared" si="341"/>
        <v>3万～10万人未満の市町村平均</v>
      </c>
      <c r="AZ756" s="159"/>
    </row>
    <row r="757" spans="1:52" x14ac:dyDescent="0.3">
      <c r="A757" t="str">
        <f t="shared" si="321"/>
        <v>15212</v>
      </c>
      <c r="B757" s="158" t="str">
        <f t="shared" si="322"/>
        <v>015212</v>
      </c>
      <c r="C757">
        <v>15</v>
      </c>
      <c r="D757" t="s">
        <v>42</v>
      </c>
      <c r="E757">
        <v>15212</v>
      </c>
      <c r="F757" t="s">
        <v>584</v>
      </c>
      <c r="G757">
        <v>355.21499999999997</v>
      </c>
      <c r="H757">
        <v>918.23400000000004</v>
      </c>
      <c r="I757">
        <v>398.81099999999998</v>
      </c>
      <c r="J757">
        <v>1034.1500000000001</v>
      </c>
      <c r="K757">
        <v>587.1</v>
      </c>
      <c r="L757">
        <v>1246.5070000000001</v>
      </c>
      <c r="M757">
        <v>45.465000000000003</v>
      </c>
      <c r="N757">
        <v>268.63400000000001</v>
      </c>
      <c r="O757">
        <v>0</v>
      </c>
      <c r="P757">
        <v>0</v>
      </c>
      <c r="Q757">
        <v>7.0000000000000007E-2</v>
      </c>
      <c r="R757">
        <v>1.1919999999999999</v>
      </c>
      <c r="S757">
        <v>0</v>
      </c>
      <c r="T757">
        <v>0.42899999999999999</v>
      </c>
      <c r="U757">
        <v>7.31</v>
      </c>
      <c r="V757">
        <v>3.3929999999999998</v>
      </c>
      <c r="W757">
        <v>36.808</v>
      </c>
      <c r="Y757" t="str">
        <f t="shared" si="323"/>
        <v>新潟県</v>
      </c>
      <c r="Z757" t="str">
        <f t="shared" si="324"/>
        <v>新潟県村上市</v>
      </c>
      <c r="AA757" s="159">
        <f t="shared" si="325"/>
        <v>398.81099999999998</v>
      </c>
      <c r="AB757" s="159">
        <f t="shared" si="326"/>
        <v>1034.1500000000001</v>
      </c>
      <c r="AC757" s="159">
        <f t="shared" si="327"/>
        <v>1246.5070000000001</v>
      </c>
      <c r="AD757" s="159">
        <f t="shared" si="328"/>
        <v>268.63400000000001</v>
      </c>
      <c r="AE757" s="159">
        <f t="shared" si="329"/>
        <v>0</v>
      </c>
      <c r="AF757" s="159">
        <f t="shared" si="330"/>
        <v>0.42899999999999999</v>
      </c>
      <c r="AG757" s="159">
        <f t="shared" si="331"/>
        <v>7.31</v>
      </c>
      <c r="AH757" s="160">
        <f t="shared" si="332"/>
        <v>2955.8409999999999</v>
      </c>
      <c r="AI757" s="135">
        <f t="shared" si="333"/>
        <v>0.13492302190814728</v>
      </c>
      <c r="AJ757" s="135">
        <f t="shared" si="334"/>
        <v>0.34986658619323574</v>
      </c>
      <c r="AK757" s="135">
        <f t="shared" si="335"/>
        <v>0.42170976043704655</v>
      </c>
      <c r="AL757" s="135">
        <f t="shared" si="336"/>
        <v>9.0882425678512485E-2</v>
      </c>
      <c r="AM757" s="135">
        <f t="shared" si="337"/>
        <v>0</v>
      </c>
      <c r="AN757" s="135">
        <f t="shared" si="338"/>
        <v>1.451363588230896E-4</v>
      </c>
      <c r="AO757" s="135">
        <f t="shared" si="339"/>
        <v>2.4730694242349302E-3</v>
      </c>
      <c r="AP757" s="159">
        <f>IFERROR(VLOOKUP(A757,人口!$A$2:$E$1748,5,0),0)</f>
        <v>59239</v>
      </c>
      <c r="AQ757" s="159">
        <f t="shared" si="314"/>
        <v>0</v>
      </c>
      <c r="AR757" s="159">
        <f t="shared" si="315"/>
        <v>0</v>
      </c>
      <c r="AS757" s="159">
        <f t="shared" si="316"/>
        <v>0</v>
      </c>
      <c r="AT757" s="159">
        <f t="shared" si="317"/>
        <v>1</v>
      </c>
      <c r="AU757" s="159">
        <f t="shared" si="318"/>
        <v>0</v>
      </c>
      <c r="AV757" s="159">
        <f t="shared" si="319"/>
        <v>0</v>
      </c>
      <c r="AW757" s="159">
        <f t="shared" si="320"/>
        <v>0</v>
      </c>
      <c r="AX757" s="159">
        <f t="shared" si="340"/>
        <v>0</v>
      </c>
      <c r="AY757" s="159" t="str">
        <f t="shared" si="341"/>
        <v>3万～10万人未満の市町村平均</v>
      </c>
      <c r="AZ757" s="159"/>
    </row>
    <row r="758" spans="1:52" x14ac:dyDescent="0.3">
      <c r="A758" t="str">
        <f t="shared" si="321"/>
        <v>15213</v>
      </c>
      <c r="B758" s="158" t="str">
        <f t="shared" si="322"/>
        <v>015213</v>
      </c>
      <c r="C758">
        <v>15</v>
      </c>
      <c r="D758" t="s">
        <v>42</v>
      </c>
      <c r="E758">
        <v>15213</v>
      </c>
      <c r="F758" t="s">
        <v>635</v>
      </c>
      <c r="G758">
        <v>481.738</v>
      </c>
      <c r="H758">
        <v>372.935</v>
      </c>
      <c r="I758">
        <v>562.40499999999997</v>
      </c>
      <c r="J758">
        <v>436.07900000000001</v>
      </c>
      <c r="K758">
        <v>1</v>
      </c>
      <c r="L758">
        <v>1.6180000000000001</v>
      </c>
      <c r="M758">
        <v>0</v>
      </c>
      <c r="N758">
        <v>0</v>
      </c>
      <c r="O758">
        <v>0</v>
      </c>
      <c r="P758">
        <v>0</v>
      </c>
      <c r="Q758">
        <v>5.2999999999999999E-2</v>
      </c>
      <c r="R758">
        <v>7.0380000000000003</v>
      </c>
      <c r="S758">
        <v>0</v>
      </c>
      <c r="T758">
        <v>0.32600000000000001</v>
      </c>
      <c r="U758">
        <v>43.158000000000001</v>
      </c>
      <c r="V758">
        <v>4.6189999999999998</v>
      </c>
      <c r="W758">
        <v>58.179000000000002</v>
      </c>
      <c r="Y758" t="str">
        <f t="shared" si="323"/>
        <v>新潟県</v>
      </c>
      <c r="Z758" t="str">
        <f t="shared" si="324"/>
        <v>新潟県燕市</v>
      </c>
      <c r="AA758" s="159">
        <f t="shared" si="325"/>
        <v>562.40499999999997</v>
      </c>
      <c r="AB758" s="159">
        <f t="shared" si="326"/>
        <v>436.07900000000001</v>
      </c>
      <c r="AC758" s="159">
        <f t="shared" si="327"/>
        <v>1.6180000000000001</v>
      </c>
      <c r="AD758" s="159">
        <f t="shared" si="328"/>
        <v>0</v>
      </c>
      <c r="AE758" s="159">
        <f t="shared" si="329"/>
        <v>0</v>
      </c>
      <c r="AF758" s="159">
        <f t="shared" si="330"/>
        <v>0.32600000000000001</v>
      </c>
      <c r="AG758" s="159">
        <f t="shared" si="331"/>
        <v>43.158000000000001</v>
      </c>
      <c r="AH758" s="160">
        <f t="shared" si="332"/>
        <v>1043.586</v>
      </c>
      <c r="AI758" s="135">
        <f t="shared" si="333"/>
        <v>0.53891581527540611</v>
      </c>
      <c r="AJ758" s="135">
        <f t="shared" si="334"/>
        <v>0.41786589701280008</v>
      </c>
      <c r="AK758" s="135">
        <f t="shared" si="335"/>
        <v>1.5504232521325507E-3</v>
      </c>
      <c r="AL758" s="135">
        <f t="shared" si="336"/>
        <v>0</v>
      </c>
      <c r="AM758" s="135">
        <f t="shared" si="337"/>
        <v>0</v>
      </c>
      <c r="AN758" s="135">
        <f t="shared" si="338"/>
        <v>3.1238441297602688E-4</v>
      </c>
      <c r="AO758" s="135">
        <f t="shared" si="339"/>
        <v>4.1355480046685184E-2</v>
      </c>
      <c r="AP758" s="159">
        <f>IFERROR(VLOOKUP(A758,人口!$A$2:$E$1748,5,0),0)</f>
        <v>79270</v>
      </c>
      <c r="AQ758" s="159">
        <f t="shared" si="314"/>
        <v>0</v>
      </c>
      <c r="AR758" s="159">
        <f t="shared" si="315"/>
        <v>0</v>
      </c>
      <c r="AS758" s="159">
        <f t="shared" si="316"/>
        <v>0</v>
      </c>
      <c r="AT758" s="159">
        <f t="shared" si="317"/>
        <v>1</v>
      </c>
      <c r="AU758" s="159">
        <f t="shared" si="318"/>
        <v>0</v>
      </c>
      <c r="AV758" s="159">
        <f t="shared" si="319"/>
        <v>0</v>
      </c>
      <c r="AW758" s="159">
        <f t="shared" si="320"/>
        <v>0</v>
      </c>
      <c r="AX758" s="159">
        <f t="shared" si="340"/>
        <v>0</v>
      </c>
      <c r="AY758" s="159" t="str">
        <f t="shared" si="341"/>
        <v>3万～10万人未満の市町村平均</v>
      </c>
      <c r="AZ758" s="159"/>
    </row>
    <row r="759" spans="1:52" x14ac:dyDescent="0.3">
      <c r="A759" t="str">
        <f t="shared" si="321"/>
        <v>15216</v>
      </c>
      <c r="B759" s="158" t="str">
        <f t="shared" si="322"/>
        <v>015216</v>
      </c>
      <c r="C759">
        <v>15</v>
      </c>
      <c r="D759" t="s">
        <v>42</v>
      </c>
      <c r="E759">
        <v>15216</v>
      </c>
      <c r="F759" t="s">
        <v>688</v>
      </c>
      <c r="G759">
        <v>267.64400000000001</v>
      </c>
      <c r="H759">
        <v>176.352</v>
      </c>
      <c r="I759">
        <v>314.90600000000001</v>
      </c>
      <c r="J759">
        <v>207.607</v>
      </c>
      <c r="K759">
        <v>467.1</v>
      </c>
      <c r="L759">
        <v>958.30600000000004</v>
      </c>
      <c r="M759">
        <v>49.289000000000001</v>
      </c>
      <c r="N759">
        <v>271.77600000000001</v>
      </c>
      <c r="O759">
        <v>0</v>
      </c>
      <c r="P759">
        <v>9.0340000000000007</v>
      </c>
      <c r="Q759">
        <v>0.79400000000000004</v>
      </c>
      <c r="R759">
        <v>2.46</v>
      </c>
      <c r="S759">
        <v>63.311</v>
      </c>
      <c r="T759">
        <v>4.8680000000000003</v>
      </c>
      <c r="U759">
        <v>15.084</v>
      </c>
      <c r="V759">
        <v>2.6309999999999998</v>
      </c>
      <c r="W759">
        <v>26.742000000000001</v>
      </c>
      <c r="Y759" t="str">
        <f t="shared" si="323"/>
        <v>新潟県</v>
      </c>
      <c r="Z759" t="str">
        <f t="shared" si="324"/>
        <v>新潟県糸魚川市</v>
      </c>
      <c r="AA759" s="159">
        <f t="shared" si="325"/>
        <v>314.90600000000001</v>
      </c>
      <c r="AB759" s="159">
        <f t="shared" si="326"/>
        <v>207.607</v>
      </c>
      <c r="AC759" s="159">
        <f t="shared" si="327"/>
        <v>958.30600000000004</v>
      </c>
      <c r="AD759" s="159">
        <f t="shared" si="328"/>
        <v>271.77600000000001</v>
      </c>
      <c r="AE759" s="159">
        <f t="shared" si="329"/>
        <v>63.311</v>
      </c>
      <c r="AF759" s="159">
        <f t="shared" si="330"/>
        <v>4.8680000000000003</v>
      </c>
      <c r="AG759" s="159">
        <f t="shared" si="331"/>
        <v>15.084</v>
      </c>
      <c r="AH759" s="160">
        <f t="shared" si="332"/>
        <v>1835.8579999999999</v>
      </c>
      <c r="AI759" s="135">
        <f t="shared" si="333"/>
        <v>0.17153069572919039</v>
      </c>
      <c r="AJ759" s="135">
        <f t="shared" si="334"/>
        <v>0.11308445424428251</v>
      </c>
      <c r="AK759" s="135">
        <f t="shared" si="335"/>
        <v>0.52199353109009528</v>
      </c>
      <c r="AL759" s="135">
        <f t="shared" si="336"/>
        <v>0.14803759332148783</v>
      </c>
      <c r="AM759" s="135">
        <f t="shared" si="337"/>
        <v>3.4485782669465725E-2</v>
      </c>
      <c r="AN759" s="135">
        <f t="shared" si="338"/>
        <v>2.6516212038185964E-3</v>
      </c>
      <c r="AO759" s="135">
        <f t="shared" si="339"/>
        <v>8.2163217416597583E-3</v>
      </c>
      <c r="AP759" s="159">
        <f>IFERROR(VLOOKUP(A759,人口!$A$2:$E$1748,5,0),0)</f>
        <v>42164</v>
      </c>
      <c r="AQ759" s="159">
        <f t="shared" si="314"/>
        <v>0</v>
      </c>
      <c r="AR759" s="159">
        <f t="shared" si="315"/>
        <v>0</v>
      </c>
      <c r="AS759" s="159">
        <f t="shared" si="316"/>
        <v>0</v>
      </c>
      <c r="AT759" s="159">
        <f t="shared" si="317"/>
        <v>1</v>
      </c>
      <c r="AU759" s="159">
        <f t="shared" si="318"/>
        <v>0</v>
      </c>
      <c r="AV759" s="159">
        <f t="shared" si="319"/>
        <v>0</v>
      </c>
      <c r="AW759" s="159">
        <f t="shared" si="320"/>
        <v>0</v>
      </c>
      <c r="AX759" s="159">
        <f t="shared" si="340"/>
        <v>0</v>
      </c>
      <c r="AY759" s="159" t="str">
        <f t="shared" si="341"/>
        <v>3万～10万人未満の市町村平均</v>
      </c>
      <c r="AZ759" s="159"/>
    </row>
    <row r="760" spans="1:52" x14ac:dyDescent="0.3">
      <c r="A760" t="str">
        <f t="shared" si="321"/>
        <v>15217</v>
      </c>
      <c r="B760" s="158" t="str">
        <f t="shared" si="322"/>
        <v>015217</v>
      </c>
      <c r="C760">
        <v>15</v>
      </c>
      <c r="D760" t="s">
        <v>42</v>
      </c>
      <c r="E760">
        <v>15217</v>
      </c>
      <c r="F760" t="s">
        <v>741</v>
      </c>
      <c r="G760">
        <v>188.90899999999999</v>
      </c>
      <c r="H760">
        <v>400.33600000000001</v>
      </c>
      <c r="I760">
        <v>228.226</v>
      </c>
      <c r="J760">
        <v>483.678</v>
      </c>
      <c r="K760">
        <v>186.5</v>
      </c>
      <c r="L760">
        <v>375.82799999999997</v>
      </c>
      <c r="M760">
        <v>52.188000000000002</v>
      </c>
      <c r="N760">
        <v>292.48399999999998</v>
      </c>
      <c r="O760">
        <v>0</v>
      </c>
      <c r="P760">
        <v>648.66600000000005</v>
      </c>
      <c r="Q760">
        <v>30.154</v>
      </c>
      <c r="R760">
        <v>24.609000000000002</v>
      </c>
      <c r="S760">
        <v>4542.21</v>
      </c>
      <c r="T760">
        <v>184.905</v>
      </c>
      <c r="U760">
        <v>150.9</v>
      </c>
      <c r="V760">
        <v>2.1819999999999999</v>
      </c>
      <c r="W760">
        <v>24</v>
      </c>
      <c r="Y760" t="str">
        <f t="shared" si="323"/>
        <v>新潟県</v>
      </c>
      <c r="Z760" t="str">
        <f t="shared" si="324"/>
        <v>新潟県妙高市</v>
      </c>
      <c r="AA760" s="159">
        <f t="shared" si="325"/>
        <v>228.226</v>
      </c>
      <c r="AB760" s="159">
        <f t="shared" si="326"/>
        <v>483.678</v>
      </c>
      <c r="AC760" s="159">
        <f t="shared" si="327"/>
        <v>375.82799999999997</v>
      </c>
      <c r="AD760" s="159">
        <f t="shared" si="328"/>
        <v>292.48399999999998</v>
      </c>
      <c r="AE760" s="159">
        <f t="shared" si="329"/>
        <v>4542.21</v>
      </c>
      <c r="AF760" s="159">
        <f t="shared" si="330"/>
        <v>184.905</v>
      </c>
      <c r="AG760" s="159">
        <f t="shared" si="331"/>
        <v>150.9</v>
      </c>
      <c r="AH760" s="160">
        <f t="shared" si="332"/>
        <v>6258.2309999999989</v>
      </c>
      <c r="AI760" s="135">
        <f t="shared" si="333"/>
        <v>3.6468132927659595E-2</v>
      </c>
      <c r="AJ760" s="135">
        <f t="shared" si="334"/>
        <v>7.7286696512161357E-2</v>
      </c>
      <c r="AK760" s="135">
        <f t="shared" si="335"/>
        <v>6.0053392084760064E-2</v>
      </c>
      <c r="AL760" s="135">
        <f t="shared" si="336"/>
        <v>4.6735890701381913E-2</v>
      </c>
      <c r="AM760" s="135">
        <f t="shared" si="337"/>
        <v>0.72579775339069474</v>
      </c>
      <c r="AN760" s="135">
        <f t="shared" si="338"/>
        <v>2.9545889245698991E-2</v>
      </c>
      <c r="AO760" s="135">
        <f t="shared" si="339"/>
        <v>2.4112245137643533E-2</v>
      </c>
      <c r="AP760" s="159">
        <f>IFERROR(VLOOKUP(A760,人口!$A$2:$E$1748,5,0),0)</f>
        <v>32038</v>
      </c>
      <c r="AQ760" s="159">
        <f t="shared" si="314"/>
        <v>0</v>
      </c>
      <c r="AR760" s="159">
        <f t="shared" si="315"/>
        <v>0</v>
      </c>
      <c r="AS760" s="159">
        <f t="shared" si="316"/>
        <v>0</v>
      </c>
      <c r="AT760" s="159">
        <f t="shared" si="317"/>
        <v>1</v>
      </c>
      <c r="AU760" s="159">
        <f t="shared" si="318"/>
        <v>0</v>
      </c>
      <c r="AV760" s="159">
        <f t="shared" si="319"/>
        <v>0</v>
      </c>
      <c r="AW760" s="159">
        <f t="shared" si="320"/>
        <v>0</v>
      </c>
      <c r="AX760" s="159">
        <f t="shared" si="340"/>
        <v>0</v>
      </c>
      <c r="AY760" s="159" t="str">
        <f t="shared" si="341"/>
        <v>3万～10万人未満の市町村平均</v>
      </c>
      <c r="AZ760" s="159"/>
    </row>
    <row r="761" spans="1:52" x14ac:dyDescent="0.3">
      <c r="A761" t="str">
        <f t="shared" si="321"/>
        <v>15218</v>
      </c>
      <c r="B761" s="158" t="str">
        <f t="shared" si="322"/>
        <v>015218</v>
      </c>
      <c r="C761">
        <v>15</v>
      </c>
      <c r="D761" t="s">
        <v>42</v>
      </c>
      <c r="E761">
        <v>15218</v>
      </c>
      <c r="F761" t="s">
        <v>795</v>
      </c>
      <c r="G761">
        <v>281.93200000000002</v>
      </c>
      <c r="H761">
        <v>711.95500000000004</v>
      </c>
      <c r="I761">
        <v>316.74200000000002</v>
      </c>
      <c r="J761">
        <v>801.29200000000003</v>
      </c>
      <c r="K761">
        <v>213.7</v>
      </c>
      <c r="L761">
        <v>499.12299999999999</v>
      </c>
      <c r="M761">
        <v>16.556000000000001</v>
      </c>
      <c r="N761">
        <v>92.873000000000005</v>
      </c>
      <c r="O761">
        <v>0</v>
      </c>
      <c r="P761">
        <v>0</v>
      </c>
      <c r="Q761">
        <v>0</v>
      </c>
      <c r="R761">
        <v>1.98</v>
      </c>
      <c r="S761">
        <v>0</v>
      </c>
      <c r="T761">
        <v>0</v>
      </c>
      <c r="U761">
        <v>12.141999999999999</v>
      </c>
      <c r="V761">
        <v>3.2050000000000001</v>
      </c>
      <c r="W761">
        <v>35.567999999999998</v>
      </c>
      <c r="Y761" t="str">
        <f t="shared" si="323"/>
        <v>新潟県</v>
      </c>
      <c r="Z761" t="str">
        <f t="shared" si="324"/>
        <v>新潟県五泉市</v>
      </c>
      <c r="AA761" s="159">
        <f t="shared" si="325"/>
        <v>316.74200000000002</v>
      </c>
      <c r="AB761" s="159">
        <f t="shared" si="326"/>
        <v>801.29200000000003</v>
      </c>
      <c r="AC761" s="159">
        <f t="shared" si="327"/>
        <v>499.12299999999999</v>
      </c>
      <c r="AD761" s="159">
        <f t="shared" si="328"/>
        <v>92.873000000000005</v>
      </c>
      <c r="AE761" s="159">
        <f t="shared" si="329"/>
        <v>0</v>
      </c>
      <c r="AF761" s="159">
        <f t="shared" si="330"/>
        <v>0</v>
      </c>
      <c r="AG761" s="159">
        <f t="shared" si="331"/>
        <v>12.141999999999999</v>
      </c>
      <c r="AH761" s="160">
        <f t="shared" si="332"/>
        <v>1722.1720000000003</v>
      </c>
      <c r="AI761" s="135">
        <f t="shared" si="333"/>
        <v>0.18392007302406493</v>
      </c>
      <c r="AJ761" s="135">
        <f t="shared" si="334"/>
        <v>0.46527989074262033</v>
      </c>
      <c r="AK761" s="135">
        <f t="shared" si="335"/>
        <v>0.28982180641654837</v>
      </c>
      <c r="AL761" s="135">
        <f t="shared" si="336"/>
        <v>5.3927830669642747E-2</v>
      </c>
      <c r="AM761" s="135">
        <f t="shared" si="337"/>
        <v>0</v>
      </c>
      <c r="AN761" s="135">
        <f t="shared" si="338"/>
        <v>0</v>
      </c>
      <c r="AO761" s="135">
        <f t="shared" si="339"/>
        <v>7.0503991471235145E-3</v>
      </c>
      <c r="AP761" s="159">
        <f>IFERROR(VLOOKUP(A761,人口!$A$2:$E$1748,5,0),0)</f>
        <v>49746</v>
      </c>
      <c r="AQ761" s="159">
        <f t="shared" si="314"/>
        <v>0</v>
      </c>
      <c r="AR761" s="159">
        <f t="shared" si="315"/>
        <v>0</v>
      </c>
      <c r="AS761" s="159">
        <f t="shared" si="316"/>
        <v>0</v>
      </c>
      <c r="AT761" s="159">
        <f t="shared" si="317"/>
        <v>1</v>
      </c>
      <c r="AU761" s="159">
        <f t="shared" si="318"/>
        <v>0</v>
      </c>
      <c r="AV761" s="159">
        <f t="shared" si="319"/>
        <v>0</v>
      </c>
      <c r="AW761" s="159">
        <f t="shared" si="320"/>
        <v>0</v>
      </c>
      <c r="AX761" s="159">
        <f t="shared" si="340"/>
        <v>0</v>
      </c>
      <c r="AY761" s="159" t="str">
        <f t="shared" si="341"/>
        <v>3万～10万人未満の市町村平均</v>
      </c>
      <c r="AZ761" s="159"/>
    </row>
    <row r="762" spans="1:52" x14ac:dyDescent="0.3">
      <c r="A762" t="str">
        <f t="shared" si="321"/>
        <v>15222</v>
      </c>
      <c r="B762" s="158" t="str">
        <f t="shared" si="322"/>
        <v>015222</v>
      </c>
      <c r="C762">
        <v>15</v>
      </c>
      <c r="D762" t="s">
        <v>42</v>
      </c>
      <c r="E762">
        <v>15222</v>
      </c>
      <c r="F762" t="s">
        <v>846</v>
      </c>
      <c r="G762">
        <v>1039.5170000000001</v>
      </c>
      <c r="H762">
        <v>2880.529</v>
      </c>
      <c r="I762">
        <v>1228.8989999999999</v>
      </c>
      <c r="J762">
        <v>3407.7510000000002</v>
      </c>
      <c r="K762">
        <v>403.1</v>
      </c>
      <c r="L762">
        <v>783.09</v>
      </c>
      <c r="M762">
        <v>38.088999999999999</v>
      </c>
      <c r="N762">
        <v>214.26900000000001</v>
      </c>
      <c r="O762">
        <v>0</v>
      </c>
      <c r="P762">
        <v>143.08600000000001</v>
      </c>
      <c r="Q762">
        <v>7.66</v>
      </c>
      <c r="R762">
        <v>23.33</v>
      </c>
      <c r="S762">
        <v>1002.355</v>
      </c>
      <c r="T762">
        <v>46.968000000000004</v>
      </c>
      <c r="U762">
        <v>143.06</v>
      </c>
      <c r="V762">
        <v>10.484</v>
      </c>
      <c r="W762">
        <v>107.069</v>
      </c>
      <c r="Y762" t="str">
        <f t="shared" si="323"/>
        <v>新潟県</v>
      </c>
      <c r="Z762" t="str">
        <f t="shared" si="324"/>
        <v>新潟県上越市</v>
      </c>
      <c r="AA762" s="159">
        <f t="shared" si="325"/>
        <v>1228.8989999999999</v>
      </c>
      <c r="AB762" s="159">
        <f t="shared" si="326"/>
        <v>3407.7510000000002</v>
      </c>
      <c r="AC762" s="159">
        <f t="shared" si="327"/>
        <v>783.09</v>
      </c>
      <c r="AD762" s="159">
        <f t="shared" si="328"/>
        <v>214.26900000000001</v>
      </c>
      <c r="AE762" s="159">
        <f t="shared" si="329"/>
        <v>1002.355</v>
      </c>
      <c r="AF762" s="159">
        <f t="shared" si="330"/>
        <v>46.968000000000004</v>
      </c>
      <c r="AG762" s="159">
        <f t="shared" si="331"/>
        <v>143.06</v>
      </c>
      <c r="AH762" s="160">
        <f t="shared" si="332"/>
        <v>6826.3919999999998</v>
      </c>
      <c r="AI762" s="135">
        <f t="shared" si="333"/>
        <v>0.18002174501552209</v>
      </c>
      <c r="AJ762" s="135">
        <f t="shared" si="334"/>
        <v>0.49920236048559768</v>
      </c>
      <c r="AK762" s="135">
        <f t="shared" si="335"/>
        <v>0.1147150647076816</v>
      </c>
      <c r="AL762" s="135">
        <f t="shared" si="336"/>
        <v>3.1388323436450767E-2</v>
      </c>
      <c r="AM762" s="135">
        <f t="shared" si="337"/>
        <v>0.14683525352777865</v>
      </c>
      <c r="AN762" s="135">
        <f t="shared" si="338"/>
        <v>6.880354951781264E-3</v>
      </c>
      <c r="AO762" s="135">
        <f t="shared" si="339"/>
        <v>2.0956897875187949E-2</v>
      </c>
      <c r="AP762" s="159">
        <f>IFERROR(VLOOKUP(A762,人口!$A$2:$E$1748,5,0),0)</f>
        <v>191197</v>
      </c>
      <c r="AQ762" s="159">
        <f t="shared" si="314"/>
        <v>0</v>
      </c>
      <c r="AR762" s="159">
        <f t="shared" si="315"/>
        <v>0</v>
      </c>
      <c r="AS762" s="159">
        <f t="shared" si="316"/>
        <v>0</v>
      </c>
      <c r="AT762" s="159">
        <f t="shared" si="317"/>
        <v>0</v>
      </c>
      <c r="AU762" s="159">
        <f t="shared" si="318"/>
        <v>1</v>
      </c>
      <c r="AV762" s="159">
        <f t="shared" si="319"/>
        <v>0</v>
      </c>
      <c r="AW762" s="159">
        <f t="shared" si="320"/>
        <v>0</v>
      </c>
      <c r="AX762" s="159">
        <f t="shared" si="340"/>
        <v>0</v>
      </c>
      <c r="AY762" s="159" t="str">
        <f t="shared" si="341"/>
        <v>10万～20万人未満の市町村平均</v>
      </c>
      <c r="AZ762" s="159"/>
    </row>
    <row r="763" spans="1:52" x14ac:dyDescent="0.3">
      <c r="A763" t="str">
        <f t="shared" si="321"/>
        <v>15223</v>
      </c>
      <c r="B763" s="158" t="str">
        <f t="shared" si="322"/>
        <v>015223</v>
      </c>
      <c r="C763">
        <v>15</v>
      </c>
      <c r="D763" t="s">
        <v>42</v>
      </c>
      <c r="E763">
        <v>15223</v>
      </c>
      <c r="F763" t="s">
        <v>898</v>
      </c>
      <c r="G763">
        <v>259.31099999999998</v>
      </c>
      <c r="H763">
        <v>843.41200000000003</v>
      </c>
      <c r="I763">
        <v>292.05900000000003</v>
      </c>
      <c r="J763">
        <v>951.67700000000002</v>
      </c>
      <c r="K763">
        <v>31.1</v>
      </c>
      <c r="L763">
        <v>68.475999999999999</v>
      </c>
      <c r="M763">
        <v>4.4889999999999999</v>
      </c>
      <c r="N763">
        <v>25.181000000000001</v>
      </c>
      <c r="O763">
        <v>0</v>
      </c>
      <c r="P763">
        <v>0</v>
      </c>
      <c r="Q763">
        <v>0.36399999999999999</v>
      </c>
      <c r="R763">
        <v>9.5749999999999993</v>
      </c>
      <c r="S763">
        <v>0</v>
      </c>
      <c r="T763">
        <v>2.2330000000000001</v>
      </c>
      <c r="U763">
        <v>58.715000000000003</v>
      </c>
      <c r="V763">
        <v>2.9089999999999998</v>
      </c>
      <c r="W763">
        <v>32.680999999999997</v>
      </c>
      <c r="Y763" t="str">
        <f t="shared" si="323"/>
        <v>新潟県</v>
      </c>
      <c r="Z763" t="str">
        <f t="shared" si="324"/>
        <v>新潟県阿賀野市</v>
      </c>
      <c r="AA763" s="159">
        <f t="shared" si="325"/>
        <v>292.05900000000003</v>
      </c>
      <c r="AB763" s="159">
        <f t="shared" si="326"/>
        <v>951.67700000000002</v>
      </c>
      <c r="AC763" s="159">
        <f t="shared" si="327"/>
        <v>68.475999999999999</v>
      </c>
      <c r="AD763" s="159">
        <f t="shared" si="328"/>
        <v>25.181000000000001</v>
      </c>
      <c r="AE763" s="159">
        <f t="shared" si="329"/>
        <v>0</v>
      </c>
      <c r="AF763" s="159">
        <f t="shared" si="330"/>
        <v>2.2330000000000001</v>
      </c>
      <c r="AG763" s="159">
        <f t="shared" si="331"/>
        <v>58.715000000000003</v>
      </c>
      <c r="AH763" s="160">
        <f t="shared" si="332"/>
        <v>1398.3409999999999</v>
      </c>
      <c r="AI763" s="135">
        <f t="shared" si="333"/>
        <v>0.20886107179865288</v>
      </c>
      <c r="AJ763" s="135">
        <f t="shared" si="334"/>
        <v>0.68057576799936503</v>
      </c>
      <c r="AK763" s="135">
        <f t="shared" si="335"/>
        <v>4.8969457378422003E-2</v>
      </c>
      <c r="AL763" s="135">
        <f t="shared" si="336"/>
        <v>1.8007767776243421E-2</v>
      </c>
      <c r="AM763" s="135">
        <f t="shared" si="337"/>
        <v>0</v>
      </c>
      <c r="AN763" s="135">
        <f t="shared" si="338"/>
        <v>1.5968923173961145E-3</v>
      </c>
      <c r="AO763" s="135">
        <f t="shared" si="339"/>
        <v>4.1989042729920677E-2</v>
      </c>
      <c r="AP763" s="159">
        <f>IFERROR(VLOOKUP(A763,人口!$A$2:$E$1748,5,0),0)</f>
        <v>41901</v>
      </c>
      <c r="AQ763" s="159">
        <f t="shared" si="314"/>
        <v>0</v>
      </c>
      <c r="AR763" s="159">
        <f t="shared" si="315"/>
        <v>0</v>
      </c>
      <c r="AS763" s="159">
        <f t="shared" si="316"/>
        <v>0</v>
      </c>
      <c r="AT763" s="159">
        <f t="shared" si="317"/>
        <v>1</v>
      </c>
      <c r="AU763" s="159">
        <f t="shared" si="318"/>
        <v>0</v>
      </c>
      <c r="AV763" s="159">
        <f t="shared" si="319"/>
        <v>0</v>
      </c>
      <c r="AW763" s="159">
        <f t="shared" si="320"/>
        <v>0</v>
      </c>
      <c r="AX763" s="159">
        <f t="shared" si="340"/>
        <v>0</v>
      </c>
      <c r="AY763" s="159" t="str">
        <f t="shared" si="341"/>
        <v>3万～10万人未満の市町村平均</v>
      </c>
      <c r="AZ763" s="159"/>
    </row>
    <row r="764" spans="1:52" x14ac:dyDescent="0.3">
      <c r="A764" t="str">
        <f t="shared" si="321"/>
        <v>15224</v>
      </c>
      <c r="B764" s="158" t="str">
        <f t="shared" si="322"/>
        <v>015224</v>
      </c>
      <c r="C764">
        <v>15</v>
      </c>
      <c r="D764" t="s">
        <v>42</v>
      </c>
      <c r="E764">
        <v>15224</v>
      </c>
      <c r="F764" t="s">
        <v>951</v>
      </c>
      <c r="G764">
        <v>537.62</v>
      </c>
      <c r="H764">
        <v>1447.8119999999999</v>
      </c>
      <c r="I764">
        <v>671.64800000000002</v>
      </c>
      <c r="J764">
        <v>1811.5519999999999</v>
      </c>
      <c r="K764">
        <v>1045.8</v>
      </c>
      <c r="L764">
        <v>2442.7350000000001</v>
      </c>
      <c r="M764">
        <v>20.373000000000001</v>
      </c>
      <c r="N764">
        <v>120.815</v>
      </c>
      <c r="O764">
        <v>0</v>
      </c>
      <c r="P764">
        <v>0</v>
      </c>
      <c r="Q764">
        <v>0</v>
      </c>
      <c r="R764">
        <v>0</v>
      </c>
      <c r="S764">
        <v>0</v>
      </c>
      <c r="T764">
        <v>0</v>
      </c>
      <c r="U764">
        <v>0</v>
      </c>
      <c r="V764">
        <v>4.1189999999999998</v>
      </c>
      <c r="W764">
        <v>40.195</v>
      </c>
      <c r="Y764" t="str">
        <f t="shared" si="323"/>
        <v>新潟県</v>
      </c>
      <c r="Z764" t="str">
        <f t="shared" si="324"/>
        <v>新潟県佐渡市</v>
      </c>
      <c r="AA764" s="159">
        <f t="shared" si="325"/>
        <v>671.64800000000002</v>
      </c>
      <c r="AB764" s="159">
        <f t="shared" si="326"/>
        <v>1811.5519999999999</v>
      </c>
      <c r="AC764" s="159">
        <f t="shared" si="327"/>
        <v>2442.7350000000001</v>
      </c>
      <c r="AD764" s="159">
        <f t="shared" si="328"/>
        <v>120.815</v>
      </c>
      <c r="AE764" s="159">
        <f t="shared" si="329"/>
        <v>0</v>
      </c>
      <c r="AF764" s="159">
        <f t="shared" si="330"/>
        <v>0</v>
      </c>
      <c r="AG764" s="159">
        <f t="shared" si="331"/>
        <v>0</v>
      </c>
      <c r="AH764" s="160">
        <f t="shared" si="332"/>
        <v>5046.7499999999991</v>
      </c>
      <c r="AI764" s="135">
        <f t="shared" si="333"/>
        <v>0.13308525288552042</v>
      </c>
      <c r="AJ764" s="135">
        <f t="shared" si="334"/>
        <v>0.35895417843166399</v>
      </c>
      <c r="AK764" s="135">
        <f t="shared" si="335"/>
        <v>0.48402139991083382</v>
      </c>
      <c r="AL764" s="135">
        <f t="shared" si="336"/>
        <v>2.3939168771981972E-2</v>
      </c>
      <c r="AM764" s="135">
        <f t="shared" si="337"/>
        <v>0</v>
      </c>
      <c r="AN764" s="135">
        <f t="shared" si="338"/>
        <v>0</v>
      </c>
      <c r="AO764" s="135">
        <f t="shared" si="339"/>
        <v>0</v>
      </c>
      <c r="AP764" s="159">
        <f>IFERROR(VLOOKUP(A764,人口!$A$2:$E$1748,5,0),0)</f>
        <v>54157</v>
      </c>
      <c r="AQ764" s="159">
        <f t="shared" si="314"/>
        <v>0</v>
      </c>
      <c r="AR764" s="159">
        <f t="shared" si="315"/>
        <v>0</v>
      </c>
      <c r="AS764" s="159">
        <f t="shared" si="316"/>
        <v>0</v>
      </c>
      <c r="AT764" s="159">
        <f t="shared" si="317"/>
        <v>1</v>
      </c>
      <c r="AU764" s="159">
        <f t="shared" si="318"/>
        <v>0</v>
      </c>
      <c r="AV764" s="159">
        <f t="shared" si="319"/>
        <v>0</v>
      </c>
      <c r="AW764" s="159">
        <f t="shared" si="320"/>
        <v>0</v>
      </c>
      <c r="AX764" s="159">
        <f t="shared" si="340"/>
        <v>0</v>
      </c>
      <c r="AY764" s="159" t="str">
        <f t="shared" si="341"/>
        <v>3万～10万人未満の市町村平均</v>
      </c>
      <c r="AZ764" s="159"/>
    </row>
    <row r="765" spans="1:52" x14ac:dyDescent="0.3">
      <c r="A765" t="str">
        <f t="shared" si="321"/>
        <v>15225</v>
      </c>
      <c r="B765" s="158" t="str">
        <f t="shared" si="322"/>
        <v>015225</v>
      </c>
      <c r="C765">
        <v>15</v>
      </c>
      <c r="D765" t="s">
        <v>42</v>
      </c>
      <c r="E765">
        <v>15225</v>
      </c>
      <c r="F765" t="s">
        <v>997</v>
      </c>
      <c r="G765">
        <v>197.148</v>
      </c>
      <c r="H765">
        <v>452.69499999999999</v>
      </c>
      <c r="I765">
        <v>228.16499999999999</v>
      </c>
      <c r="J765">
        <v>524.57000000000005</v>
      </c>
      <c r="K765">
        <v>144.80000000000001</v>
      </c>
      <c r="L765">
        <v>319.97699999999998</v>
      </c>
      <c r="M765">
        <v>105.877</v>
      </c>
      <c r="N765">
        <v>637.928</v>
      </c>
      <c r="O765">
        <v>4.9000000000000002E-2</v>
      </c>
      <c r="P765">
        <v>0</v>
      </c>
      <c r="Q765">
        <v>0.11</v>
      </c>
      <c r="R765">
        <v>3.7989999999999999</v>
      </c>
      <c r="S765">
        <v>0</v>
      </c>
      <c r="T765">
        <v>0.67600000000000005</v>
      </c>
      <c r="U765">
        <v>23.295000000000002</v>
      </c>
      <c r="V765">
        <v>2.3180000000000001</v>
      </c>
      <c r="W765">
        <v>24.071000000000002</v>
      </c>
      <c r="Y765" t="str">
        <f t="shared" si="323"/>
        <v>新潟県</v>
      </c>
      <c r="Z765" t="str">
        <f t="shared" si="324"/>
        <v>新潟県魚沼市</v>
      </c>
      <c r="AA765" s="159">
        <f t="shared" si="325"/>
        <v>228.16499999999999</v>
      </c>
      <c r="AB765" s="159">
        <f t="shared" si="326"/>
        <v>524.57000000000005</v>
      </c>
      <c r="AC765" s="159">
        <f t="shared" si="327"/>
        <v>319.97699999999998</v>
      </c>
      <c r="AD765" s="159">
        <f t="shared" si="328"/>
        <v>637.928</v>
      </c>
      <c r="AE765" s="159">
        <f t="shared" si="329"/>
        <v>0</v>
      </c>
      <c r="AF765" s="159">
        <f t="shared" si="330"/>
        <v>0.67600000000000005</v>
      </c>
      <c r="AG765" s="159">
        <f t="shared" si="331"/>
        <v>23.295000000000002</v>
      </c>
      <c r="AH765" s="160">
        <f t="shared" si="332"/>
        <v>1734.6109999999999</v>
      </c>
      <c r="AI765" s="135">
        <f t="shared" si="333"/>
        <v>0.13153669612379951</v>
      </c>
      <c r="AJ765" s="135">
        <f t="shared" si="334"/>
        <v>0.30241362472623551</v>
      </c>
      <c r="AK765" s="135">
        <f t="shared" si="335"/>
        <v>0.18446614255299892</v>
      </c>
      <c r="AL765" s="135">
        <f t="shared" si="336"/>
        <v>0.36776429989202192</v>
      </c>
      <c r="AM765" s="135">
        <f t="shared" si="337"/>
        <v>0</v>
      </c>
      <c r="AN765" s="135">
        <f t="shared" si="338"/>
        <v>3.8971273674616387E-4</v>
      </c>
      <c r="AO765" s="135">
        <f t="shared" si="339"/>
        <v>1.3429523968198059E-2</v>
      </c>
      <c r="AP765" s="159">
        <f>IFERROR(VLOOKUP(A765,人口!$A$2:$E$1748,5,0),0)</f>
        <v>35732</v>
      </c>
      <c r="AQ765" s="159">
        <f t="shared" si="314"/>
        <v>0</v>
      </c>
      <c r="AR765" s="159">
        <f t="shared" si="315"/>
        <v>0</v>
      </c>
      <c r="AS765" s="159">
        <f t="shared" si="316"/>
        <v>0</v>
      </c>
      <c r="AT765" s="159">
        <f t="shared" si="317"/>
        <v>1</v>
      </c>
      <c r="AU765" s="159">
        <f t="shared" si="318"/>
        <v>0</v>
      </c>
      <c r="AV765" s="159">
        <f t="shared" si="319"/>
        <v>0</v>
      </c>
      <c r="AW765" s="159">
        <f t="shared" si="320"/>
        <v>0</v>
      </c>
      <c r="AX765" s="159">
        <f t="shared" si="340"/>
        <v>0</v>
      </c>
      <c r="AY765" s="159" t="str">
        <f t="shared" si="341"/>
        <v>3万～10万人未満の市町村平均</v>
      </c>
      <c r="AZ765" s="159"/>
    </row>
    <row r="766" spans="1:52" x14ac:dyDescent="0.3">
      <c r="A766" t="str">
        <f t="shared" si="321"/>
        <v>15226</v>
      </c>
      <c r="B766" s="158" t="str">
        <f t="shared" si="322"/>
        <v>015226</v>
      </c>
      <c r="C766">
        <v>15</v>
      </c>
      <c r="D766" t="s">
        <v>42</v>
      </c>
      <c r="E766">
        <v>15226</v>
      </c>
      <c r="F766" t="s">
        <v>1043</v>
      </c>
      <c r="G766">
        <v>308.08199999999999</v>
      </c>
      <c r="H766">
        <v>974.56</v>
      </c>
      <c r="I766">
        <v>347.387</v>
      </c>
      <c r="J766">
        <v>1099.701</v>
      </c>
      <c r="K766">
        <v>103</v>
      </c>
      <c r="L766">
        <v>196.464</v>
      </c>
      <c r="M766">
        <v>94.747</v>
      </c>
      <c r="N766">
        <v>520.11400000000003</v>
      </c>
      <c r="O766">
        <v>2.25</v>
      </c>
      <c r="P766">
        <v>0</v>
      </c>
      <c r="Q766">
        <v>0</v>
      </c>
      <c r="R766">
        <v>1.2709999999999999</v>
      </c>
      <c r="S766">
        <v>0</v>
      </c>
      <c r="T766">
        <v>0</v>
      </c>
      <c r="U766">
        <v>7.7949999999999999</v>
      </c>
      <c r="V766">
        <v>3.242</v>
      </c>
      <c r="W766">
        <v>36.270000000000003</v>
      </c>
      <c r="Y766" t="str">
        <f t="shared" si="323"/>
        <v>新潟県</v>
      </c>
      <c r="Z766" t="str">
        <f t="shared" si="324"/>
        <v>新潟県南魚沼市</v>
      </c>
      <c r="AA766" s="159">
        <f t="shared" si="325"/>
        <v>347.387</v>
      </c>
      <c r="AB766" s="159">
        <f t="shared" si="326"/>
        <v>1099.701</v>
      </c>
      <c r="AC766" s="159">
        <f t="shared" si="327"/>
        <v>196.464</v>
      </c>
      <c r="AD766" s="159">
        <f t="shared" si="328"/>
        <v>520.11400000000003</v>
      </c>
      <c r="AE766" s="159">
        <f t="shared" si="329"/>
        <v>0</v>
      </c>
      <c r="AF766" s="159">
        <f t="shared" si="330"/>
        <v>0</v>
      </c>
      <c r="AG766" s="159">
        <f t="shared" si="331"/>
        <v>7.7949999999999999</v>
      </c>
      <c r="AH766" s="160">
        <f t="shared" si="332"/>
        <v>2171.4610000000002</v>
      </c>
      <c r="AI766" s="135">
        <f t="shared" si="333"/>
        <v>0.15997846611106531</v>
      </c>
      <c r="AJ766" s="135">
        <f t="shared" si="334"/>
        <v>0.50643368681270351</v>
      </c>
      <c r="AK766" s="135">
        <f t="shared" si="335"/>
        <v>9.04754909252342E-2</v>
      </c>
      <c r="AL766" s="135">
        <f t="shared" si="336"/>
        <v>0.23952260712948562</v>
      </c>
      <c r="AM766" s="135">
        <f t="shared" si="337"/>
        <v>0</v>
      </c>
      <c r="AN766" s="135">
        <f t="shared" si="338"/>
        <v>0</v>
      </c>
      <c r="AO766" s="135">
        <f t="shared" si="339"/>
        <v>3.5897490215113233E-3</v>
      </c>
      <c r="AP766" s="159">
        <f>IFERROR(VLOOKUP(A766,人口!$A$2:$E$1748,5,0),0)</f>
        <v>56196</v>
      </c>
      <c r="AQ766" s="159">
        <f t="shared" si="314"/>
        <v>0</v>
      </c>
      <c r="AR766" s="159">
        <f t="shared" si="315"/>
        <v>0</v>
      </c>
      <c r="AS766" s="159">
        <f t="shared" si="316"/>
        <v>0</v>
      </c>
      <c r="AT766" s="159">
        <f t="shared" si="317"/>
        <v>1</v>
      </c>
      <c r="AU766" s="159">
        <f t="shared" si="318"/>
        <v>0</v>
      </c>
      <c r="AV766" s="159">
        <f t="shared" si="319"/>
        <v>0</v>
      </c>
      <c r="AW766" s="159">
        <f t="shared" si="320"/>
        <v>0</v>
      </c>
      <c r="AX766" s="159">
        <f t="shared" si="340"/>
        <v>0</v>
      </c>
      <c r="AY766" s="159" t="str">
        <f t="shared" si="341"/>
        <v>3万～10万人未満の市町村平均</v>
      </c>
      <c r="AZ766" s="159"/>
    </row>
    <row r="767" spans="1:52" x14ac:dyDescent="0.3">
      <c r="A767" t="str">
        <f t="shared" si="321"/>
        <v>15227</v>
      </c>
      <c r="B767" s="158" t="str">
        <f t="shared" si="322"/>
        <v>015227</v>
      </c>
      <c r="C767">
        <v>15</v>
      </c>
      <c r="D767" t="s">
        <v>42</v>
      </c>
      <c r="E767">
        <v>15227</v>
      </c>
      <c r="F767" t="s">
        <v>1088</v>
      </c>
      <c r="G767">
        <v>221.53100000000001</v>
      </c>
      <c r="H767">
        <v>908.52700000000004</v>
      </c>
      <c r="I767">
        <v>244.59299999999999</v>
      </c>
      <c r="J767">
        <v>1005.175</v>
      </c>
      <c r="K767">
        <v>125</v>
      </c>
      <c r="L767">
        <v>268.79599999999999</v>
      </c>
      <c r="M767">
        <v>10.433999999999999</v>
      </c>
      <c r="N767">
        <v>65.936999999999998</v>
      </c>
      <c r="O767">
        <v>0</v>
      </c>
      <c r="P767">
        <v>11.24</v>
      </c>
      <c r="Q767">
        <v>1.571</v>
      </c>
      <c r="R767">
        <v>3.9740000000000002</v>
      </c>
      <c r="S767">
        <v>78.230999999999995</v>
      </c>
      <c r="T767">
        <v>9.6329999999999991</v>
      </c>
      <c r="U767">
        <v>24.367000000000001</v>
      </c>
      <c r="V767">
        <v>2.0329999999999999</v>
      </c>
      <c r="W767">
        <v>22.919</v>
      </c>
      <c r="Y767" t="str">
        <f t="shared" si="323"/>
        <v>新潟県</v>
      </c>
      <c r="Z767" t="str">
        <f t="shared" si="324"/>
        <v>新潟県胎内市</v>
      </c>
      <c r="AA767" s="159">
        <f t="shared" si="325"/>
        <v>244.59299999999999</v>
      </c>
      <c r="AB767" s="159">
        <f t="shared" si="326"/>
        <v>1005.175</v>
      </c>
      <c r="AC767" s="159">
        <f t="shared" si="327"/>
        <v>268.79599999999999</v>
      </c>
      <c r="AD767" s="159">
        <f t="shared" si="328"/>
        <v>65.936999999999998</v>
      </c>
      <c r="AE767" s="159">
        <f t="shared" si="329"/>
        <v>78.230999999999995</v>
      </c>
      <c r="AF767" s="159">
        <f t="shared" si="330"/>
        <v>9.6329999999999991</v>
      </c>
      <c r="AG767" s="159">
        <f t="shared" si="331"/>
        <v>24.367000000000001</v>
      </c>
      <c r="AH767" s="160">
        <f t="shared" si="332"/>
        <v>1696.732</v>
      </c>
      <c r="AI767" s="135">
        <f t="shared" si="333"/>
        <v>0.14415535276048308</v>
      </c>
      <c r="AJ767" s="135">
        <f t="shared" si="334"/>
        <v>0.59241824872755389</v>
      </c>
      <c r="AK767" s="135">
        <f t="shared" si="335"/>
        <v>0.15841983294945813</v>
      </c>
      <c r="AL767" s="135">
        <f t="shared" si="336"/>
        <v>3.8861175483223043E-2</v>
      </c>
      <c r="AM767" s="135">
        <f t="shared" si="337"/>
        <v>4.6106868969289193E-2</v>
      </c>
      <c r="AN767" s="135">
        <f t="shared" si="338"/>
        <v>5.6773845250752616E-3</v>
      </c>
      <c r="AO767" s="135">
        <f t="shared" si="339"/>
        <v>1.4361136584917359E-2</v>
      </c>
      <c r="AP767" s="159">
        <f>IFERROR(VLOOKUP(A767,人口!$A$2:$E$1748,5,0),0)</f>
        <v>28941</v>
      </c>
      <c r="AQ767" s="159">
        <f t="shared" si="314"/>
        <v>0</v>
      </c>
      <c r="AR767" s="159">
        <f t="shared" si="315"/>
        <v>0</v>
      </c>
      <c r="AS767" s="159">
        <f t="shared" si="316"/>
        <v>1</v>
      </c>
      <c r="AT767" s="159">
        <f t="shared" si="317"/>
        <v>0</v>
      </c>
      <c r="AU767" s="159">
        <f t="shared" si="318"/>
        <v>0</v>
      </c>
      <c r="AV767" s="159">
        <f t="shared" si="319"/>
        <v>0</v>
      </c>
      <c r="AW767" s="159">
        <f t="shared" si="320"/>
        <v>0</v>
      </c>
      <c r="AX767" s="159">
        <f t="shared" si="340"/>
        <v>0</v>
      </c>
      <c r="AY767" s="159" t="str">
        <f t="shared" si="341"/>
        <v>1万～3万人未満の市町村平均</v>
      </c>
      <c r="AZ767" s="159"/>
    </row>
    <row r="768" spans="1:52" x14ac:dyDescent="0.3">
      <c r="A768" t="str">
        <f t="shared" si="321"/>
        <v>15307</v>
      </c>
      <c r="B768" s="158" t="str">
        <f t="shared" si="322"/>
        <v>015307</v>
      </c>
      <c r="C768">
        <v>15</v>
      </c>
      <c r="D768" t="s">
        <v>42</v>
      </c>
      <c r="E768">
        <v>15307</v>
      </c>
      <c r="F768" t="s">
        <v>1128</v>
      </c>
      <c r="G768">
        <v>125.93600000000001</v>
      </c>
      <c r="H768">
        <v>231.679</v>
      </c>
      <c r="I768">
        <v>142.50399999999999</v>
      </c>
      <c r="J768">
        <v>262.51100000000002</v>
      </c>
      <c r="K768">
        <v>0.2</v>
      </c>
      <c r="L768">
        <v>0.32400000000000001</v>
      </c>
      <c r="M768">
        <v>0</v>
      </c>
      <c r="N768">
        <v>0</v>
      </c>
      <c r="O768">
        <v>0</v>
      </c>
      <c r="P768">
        <v>0</v>
      </c>
      <c r="Q768">
        <v>0</v>
      </c>
      <c r="R768">
        <v>2.8090000000000002</v>
      </c>
      <c r="S768">
        <v>0</v>
      </c>
      <c r="T768">
        <v>0</v>
      </c>
      <c r="U768">
        <v>17.225000000000001</v>
      </c>
      <c r="V768">
        <v>0.91</v>
      </c>
      <c r="W768">
        <v>13.098000000000001</v>
      </c>
      <c r="Y768" t="str">
        <f t="shared" si="323"/>
        <v>新潟県</v>
      </c>
      <c r="Z768" t="str">
        <f t="shared" si="324"/>
        <v>新潟県聖籠町</v>
      </c>
      <c r="AA768" s="159">
        <f t="shared" si="325"/>
        <v>142.50399999999999</v>
      </c>
      <c r="AB768" s="159">
        <f t="shared" si="326"/>
        <v>262.51100000000002</v>
      </c>
      <c r="AC768" s="159">
        <f t="shared" si="327"/>
        <v>0.32400000000000001</v>
      </c>
      <c r="AD768" s="159">
        <f t="shared" si="328"/>
        <v>0</v>
      </c>
      <c r="AE768" s="159">
        <f t="shared" si="329"/>
        <v>0</v>
      </c>
      <c r="AF768" s="159">
        <f t="shared" si="330"/>
        <v>0</v>
      </c>
      <c r="AG768" s="159">
        <f t="shared" si="331"/>
        <v>17.225000000000001</v>
      </c>
      <c r="AH768" s="160">
        <f t="shared" si="332"/>
        <v>422.56400000000002</v>
      </c>
      <c r="AI768" s="135">
        <f t="shared" si="333"/>
        <v>0.33723648962050717</v>
      </c>
      <c r="AJ768" s="135">
        <f t="shared" si="334"/>
        <v>0.621233706610123</v>
      </c>
      <c r="AK768" s="135">
        <f t="shared" si="335"/>
        <v>7.6674775891935891E-4</v>
      </c>
      <c r="AL768" s="135">
        <f t="shared" si="336"/>
        <v>0</v>
      </c>
      <c r="AM768" s="135">
        <f t="shared" si="337"/>
        <v>0</v>
      </c>
      <c r="AN768" s="135">
        <f t="shared" si="338"/>
        <v>0</v>
      </c>
      <c r="AO768" s="135">
        <f t="shared" si="339"/>
        <v>4.0763056010450487E-2</v>
      </c>
      <c r="AP768" s="159">
        <f>IFERROR(VLOOKUP(A768,人口!$A$2:$E$1748,5,0),0)</f>
        <v>14336</v>
      </c>
      <c r="AQ768" s="159">
        <f t="shared" si="314"/>
        <v>0</v>
      </c>
      <c r="AR768" s="159">
        <f t="shared" si="315"/>
        <v>0</v>
      </c>
      <c r="AS768" s="159">
        <f t="shared" si="316"/>
        <v>1</v>
      </c>
      <c r="AT768" s="159">
        <f t="shared" si="317"/>
        <v>0</v>
      </c>
      <c r="AU768" s="159">
        <f t="shared" si="318"/>
        <v>0</v>
      </c>
      <c r="AV768" s="159">
        <f t="shared" si="319"/>
        <v>0</v>
      </c>
      <c r="AW768" s="159">
        <f t="shared" si="320"/>
        <v>0</v>
      </c>
      <c r="AX768" s="159">
        <f t="shared" si="340"/>
        <v>0</v>
      </c>
      <c r="AY768" s="159" t="str">
        <f t="shared" si="341"/>
        <v>1万～3万人未満の市町村平均</v>
      </c>
      <c r="AZ768" s="159"/>
    </row>
    <row r="769" spans="1:52" x14ac:dyDescent="0.3">
      <c r="A769" t="str">
        <f t="shared" si="321"/>
        <v>15342</v>
      </c>
      <c r="B769" s="158" t="str">
        <f t="shared" si="322"/>
        <v>015342</v>
      </c>
      <c r="C769">
        <v>15</v>
      </c>
      <c r="D769" t="s">
        <v>42</v>
      </c>
      <c r="E769">
        <v>15342</v>
      </c>
      <c r="F769" t="s">
        <v>1166</v>
      </c>
      <c r="G769">
        <v>55.497</v>
      </c>
      <c r="H769">
        <v>23.872</v>
      </c>
      <c r="I769">
        <v>65.293000000000006</v>
      </c>
      <c r="J769">
        <v>28.134</v>
      </c>
      <c r="K769">
        <v>0.9</v>
      </c>
      <c r="L769">
        <v>2.278</v>
      </c>
      <c r="M769">
        <v>0</v>
      </c>
      <c r="N769">
        <v>0</v>
      </c>
      <c r="O769">
        <v>0</v>
      </c>
      <c r="P769">
        <v>0</v>
      </c>
      <c r="Q769">
        <v>0</v>
      </c>
      <c r="R769">
        <v>0.39600000000000002</v>
      </c>
      <c r="S769">
        <v>0</v>
      </c>
      <c r="T769">
        <v>0</v>
      </c>
      <c r="U769">
        <v>2.4289999999999998</v>
      </c>
      <c r="V769">
        <v>0.42199999999999999</v>
      </c>
      <c r="W769">
        <v>7.4969999999999999</v>
      </c>
      <c r="Y769" t="str">
        <f t="shared" si="323"/>
        <v>新潟県</v>
      </c>
      <c r="Z769" t="str">
        <f t="shared" si="324"/>
        <v>新潟県弥彦村</v>
      </c>
      <c r="AA769" s="159">
        <f t="shared" si="325"/>
        <v>65.293000000000006</v>
      </c>
      <c r="AB769" s="159">
        <f t="shared" si="326"/>
        <v>28.134</v>
      </c>
      <c r="AC769" s="159">
        <f t="shared" si="327"/>
        <v>2.278</v>
      </c>
      <c r="AD769" s="159">
        <f t="shared" si="328"/>
        <v>0</v>
      </c>
      <c r="AE769" s="159">
        <f t="shared" si="329"/>
        <v>0</v>
      </c>
      <c r="AF769" s="159">
        <f t="shared" si="330"/>
        <v>0</v>
      </c>
      <c r="AG769" s="159">
        <f t="shared" si="331"/>
        <v>2.4289999999999998</v>
      </c>
      <c r="AH769" s="160">
        <f t="shared" si="332"/>
        <v>98.134000000000015</v>
      </c>
      <c r="AI769" s="135">
        <f t="shared" si="333"/>
        <v>0.66534534412130353</v>
      </c>
      <c r="AJ769" s="135">
        <f t="shared" si="334"/>
        <v>0.28668962846719787</v>
      </c>
      <c r="AK769" s="135">
        <f t="shared" si="335"/>
        <v>2.3213157519310329E-2</v>
      </c>
      <c r="AL769" s="135">
        <f t="shared" si="336"/>
        <v>0</v>
      </c>
      <c r="AM769" s="135">
        <f t="shared" si="337"/>
        <v>0</v>
      </c>
      <c r="AN769" s="135">
        <f t="shared" si="338"/>
        <v>0</v>
      </c>
      <c r="AO769" s="135">
        <f t="shared" si="339"/>
        <v>2.4751869892188225E-2</v>
      </c>
      <c r="AP769" s="159">
        <f>IFERROR(VLOOKUP(A769,人口!$A$2:$E$1748,5,0),0)</f>
        <v>8000</v>
      </c>
      <c r="AQ769" s="159">
        <f t="shared" si="314"/>
        <v>0</v>
      </c>
      <c r="AR769" s="159">
        <f t="shared" si="315"/>
        <v>1</v>
      </c>
      <c r="AS769" s="159">
        <f t="shared" si="316"/>
        <v>0</v>
      </c>
      <c r="AT769" s="159">
        <f t="shared" si="317"/>
        <v>0</v>
      </c>
      <c r="AU769" s="159">
        <f t="shared" si="318"/>
        <v>0</v>
      </c>
      <c r="AV769" s="159">
        <f t="shared" si="319"/>
        <v>0</v>
      </c>
      <c r="AW769" s="159">
        <f t="shared" si="320"/>
        <v>0</v>
      </c>
      <c r="AX769" s="159">
        <f t="shared" si="340"/>
        <v>0</v>
      </c>
      <c r="AY769" s="159" t="str">
        <f t="shared" si="341"/>
        <v>5千～1万人未満の市町村平均</v>
      </c>
      <c r="AZ769" s="159"/>
    </row>
    <row r="770" spans="1:52" x14ac:dyDescent="0.3">
      <c r="A770" t="str">
        <f t="shared" si="321"/>
        <v>15361</v>
      </c>
      <c r="B770" s="158" t="str">
        <f t="shared" si="322"/>
        <v>015361</v>
      </c>
      <c r="C770">
        <v>15</v>
      </c>
      <c r="D770" t="s">
        <v>42</v>
      </c>
      <c r="E770">
        <v>15361</v>
      </c>
      <c r="F770" t="s">
        <v>1204</v>
      </c>
      <c r="G770">
        <v>70.361000000000004</v>
      </c>
      <c r="H770">
        <v>35.29</v>
      </c>
      <c r="I770">
        <v>80.489999999999995</v>
      </c>
      <c r="J770">
        <v>40.44</v>
      </c>
      <c r="K770">
        <v>20.2</v>
      </c>
      <c r="L770">
        <v>35.515000000000001</v>
      </c>
      <c r="M770">
        <v>0</v>
      </c>
      <c r="N770">
        <v>0</v>
      </c>
      <c r="O770">
        <v>0</v>
      </c>
      <c r="P770">
        <v>0</v>
      </c>
      <c r="Q770">
        <v>0</v>
      </c>
      <c r="R770">
        <v>1.355</v>
      </c>
      <c r="S770">
        <v>0</v>
      </c>
      <c r="T770">
        <v>0</v>
      </c>
      <c r="U770">
        <v>8.3059999999999992</v>
      </c>
      <c r="V770">
        <v>0.73799999999999999</v>
      </c>
      <c r="W770">
        <v>9.7189999999999994</v>
      </c>
      <c r="Y770" t="str">
        <f t="shared" si="323"/>
        <v>新潟県</v>
      </c>
      <c r="Z770" t="str">
        <f t="shared" si="324"/>
        <v>新潟県田上町</v>
      </c>
      <c r="AA770" s="159">
        <f t="shared" si="325"/>
        <v>80.489999999999995</v>
      </c>
      <c r="AB770" s="159">
        <f t="shared" si="326"/>
        <v>40.44</v>
      </c>
      <c r="AC770" s="159">
        <f t="shared" si="327"/>
        <v>35.515000000000001</v>
      </c>
      <c r="AD770" s="159">
        <f t="shared" si="328"/>
        <v>0</v>
      </c>
      <c r="AE770" s="159">
        <f t="shared" si="329"/>
        <v>0</v>
      </c>
      <c r="AF770" s="159">
        <f t="shared" si="330"/>
        <v>0</v>
      </c>
      <c r="AG770" s="159">
        <f t="shared" si="331"/>
        <v>8.3059999999999992</v>
      </c>
      <c r="AH770" s="160">
        <f t="shared" si="332"/>
        <v>164.751</v>
      </c>
      <c r="AI770" s="135">
        <f t="shared" si="333"/>
        <v>0.48855545641604597</v>
      </c>
      <c r="AJ770" s="135">
        <f t="shared" si="334"/>
        <v>0.24546133255640329</v>
      </c>
      <c r="AK770" s="135">
        <f t="shared" si="335"/>
        <v>0.21556773555243974</v>
      </c>
      <c r="AL770" s="135">
        <f t="shared" si="336"/>
        <v>0</v>
      </c>
      <c r="AM770" s="135">
        <f t="shared" si="337"/>
        <v>0</v>
      </c>
      <c r="AN770" s="135">
        <f t="shared" si="338"/>
        <v>0</v>
      </c>
      <c r="AO770" s="135">
        <f t="shared" si="339"/>
        <v>5.0415475475110917E-2</v>
      </c>
      <c r="AP770" s="159">
        <f>IFERROR(VLOOKUP(A770,人口!$A$2:$E$1748,5,0),0)</f>
        <v>11566</v>
      </c>
      <c r="AQ770" s="159">
        <f t="shared" si="314"/>
        <v>0</v>
      </c>
      <c r="AR770" s="159">
        <f t="shared" si="315"/>
        <v>0</v>
      </c>
      <c r="AS770" s="159">
        <f t="shared" si="316"/>
        <v>1</v>
      </c>
      <c r="AT770" s="159">
        <f t="shared" si="317"/>
        <v>0</v>
      </c>
      <c r="AU770" s="159">
        <f t="shared" si="318"/>
        <v>0</v>
      </c>
      <c r="AV770" s="159">
        <f t="shared" si="319"/>
        <v>0</v>
      </c>
      <c r="AW770" s="159">
        <f t="shared" si="320"/>
        <v>0</v>
      </c>
      <c r="AX770" s="159">
        <f t="shared" si="340"/>
        <v>0</v>
      </c>
      <c r="AY770" s="159" t="str">
        <f t="shared" si="341"/>
        <v>1万～3万人未満の市町村平均</v>
      </c>
      <c r="AZ770" s="159"/>
    </row>
    <row r="771" spans="1:52" x14ac:dyDescent="0.3">
      <c r="A771" t="str">
        <f t="shared" si="321"/>
        <v>15385</v>
      </c>
      <c r="B771" s="158" t="str">
        <f t="shared" si="322"/>
        <v>015385</v>
      </c>
      <c r="C771">
        <v>15</v>
      </c>
      <c r="D771" t="s">
        <v>42</v>
      </c>
      <c r="E771">
        <v>15385</v>
      </c>
      <c r="F771" t="s">
        <v>1246</v>
      </c>
      <c r="G771">
        <v>83.858000000000004</v>
      </c>
      <c r="H771">
        <v>112.86199999999999</v>
      </c>
      <c r="I771">
        <v>94.185000000000002</v>
      </c>
      <c r="J771">
        <v>127.05800000000001</v>
      </c>
      <c r="K771">
        <v>918.1</v>
      </c>
      <c r="L771">
        <v>2130.9859999999999</v>
      </c>
      <c r="M771">
        <v>70.388000000000005</v>
      </c>
      <c r="N771">
        <v>394.85700000000003</v>
      </c>
      <c r="O771">
        <v>0</v>
      </c>
      <c r="P771">
        <v>0</v>
      </c>
      <c r="Q771">
        <v>0</v>
      </c>
      <c r="R771">
        <v>6.4000000000000001E-2</v>
      </c>
      <c r="S771">
        <v>0</v>
      </c>
      <c r="T771">
        <v>0</v>
      </c>
      <c r="U771">
        <v>0.39400000000000002</v>
      </c>
      <c r="V771">
        <v>0.54600000000000004</v>
      </c>
      <c r="W771">
        <v>6.976</v>
      </c>
      <c r="Y771" t="str">
        <f t="shared" si="323"/>
        <v>新潟県</v>
      </c>
      <c r="Z771" t="str">
        <f t="shared" si="324"/>
        <v>新潟県阿賀町</v>
      </c>
      <c r="AA771" s="159">
        <f t="shared" si="325"/>
        <v>94.185000000000002</v>
      </c>
      <c r="AB771" s="159">
        <f t="shared" si="326"/>
        <v>127.05800000000001</v>
      </c>
      <c r="AC771" s="159">
        <f t="shared" si="327"/>
        <v>2130.9859999999999</v>
      </c>
      <c r="AD771" s="159">
        <f t="shared" si="328"/>
        <v>394.85700000000003</v>
      </c>
      <c r="AE771" s="159">
        <f t="shared" si="329"/>
        <v>0</v>
      </c>
      <c r="AF771" s="159">
        <f t="shared" si="330"/>
        <v>0</v>
      </c>
      <c r="AG771" s="159">
        <f t="shared" si="331"/>
        <v>0.39400000000000002</v>
      </c>
      <c r="AH771" s="160">
        <f t="shared" si="332"/>
        <v>2747.4799999999996</v>
      </c>
      <c r="AI771" s="135">
        <f t="shared" si="333"/>
        <v>3.4280504316682933E-2</v>
      </c>
      <c r="AJ771" s="135">
        <f t="shared" si="334"/>
        <v>4.624528658989329E-2</v>
      </c>
      <c r="AK771" s="135">
        <f t="shared" si="335"/>
        <v>0.77561474514828144</v>
      </c>
      <c r="AL771" s="135">
        <f t="shared" si="336"/>
        <v>0.14371605980753274</v>
      </c>
      <c r="AM771" s="135">
        <f t="shared" si="337"/>
        <v>0</v>
      </c>
      <c r="AN771" s="135">
        <f t="shared" si="338"/>
        <v>0</v>
      </c>
      <c r="AO771" s="135">
        <f t="shared" si="339"/>
        <v>1.4340413760973694E-4</v>
      </c>
      <c r="AP771" s="159">
        <f>IFERROR(VLOOKUP(A771,人口!$A$2:$E$1748,5,0),0)</f>
        <v>10720</v>
      </c>
      <c r="AQ771" s="159">
        <f t="shared" ref="AQ771:AQ834" si="342">IF(SUMIFS($AP771,$AP771,$BI$17,$AP771,$BJ$17)&gt;0,1,0)</f>
        <v>0</v>
      </c>
      <c r="AR771" s="159">
        <f t="shared" ref="AR771:AR834" si="343">IF(SUMIFS($AP771,$AP771,$BI$18,$AP771,$BJ$18)&gt;0,1,0)</f>
        <v>0</v>
      </c>
      <c r="AS771" s="159">
        <f t="shared" ref="AS771:AS834" si="344">IF(SUMIFS($AP771,$AP771,$BI$19,$AP771,$BJ$19)&gt;0,1,0)</f>
        <v>1</v>
      </c>
      <c r="AT771" s="159">
        <f t="shared" ref="AT771:AT834" si="345">IF(SUMIFS($AP771,$AP771,$BI$20,$AP771,$BJ$20)&gt;0,1,0)</f>
        <v>0</v>
      </c>
      <c r="AU771" s="159">
        <f t="shared" ref="AU771:AU834" si="346">IF(SUMIFS($AP771,$AP771,$BI$21,$AP771,$BJ$21)&gt;0,1,0)</f>
        <v>0</v>
      </c>
      <c r="AV771" s="159">
        <f t="shared" ref="AV771:AV834" si="347">IF(SUMIFS($AP771,$AP771,$BI$22,$AP771,$BJ$22)&gt;0,1,0)</f>
        <v>0</v>
      </c>
      <c r="AW771" s="159">
        <f t="shared" ref="AW771:AW834" si="348">IF(SUMIFS($AP771,$AP771,$BI$23,$AP771,$BJ$23)&gt;0,1,0)</f>
        <v>0</v>
      </c>
      <c r="AX771" s="159">
        <f t="shared" si="340"/>
        <v>0</v>
      </c>
      <c r="AY771" s="159" t="str">
        <f t="shared" si="341"/>
        <v>1万～3万人未満の市町村平均</v>
      </c>
      <c r="AZ771" s="159"/>
    </row>
    <row r="772" spans="1:52" x14ac:dyDescent="0.3">
      <c r="A772" t="str">
        <f t="shared" ref="A772:A835" si="349">IF(LEN(B772)=5,B772,RIGHT(B772,5))</f>
        <v>15405</v>
      </c>
      <c r="B772" s="158" t="str">
        <f t="shared" ref="B772:B835" si="350">0&amp;E772</f>
        <v>015405</v>
      </c>
      <c r="C772">
        <v>15</v>
      </c>
      <c r="D772" t="s">
        <v>42</v>
      </c>
      <c r="E772">
        <v>15405</v>
      </c>
      <c r="F772" t="s">
        <v>1284</v>
      </c>
      <c r="G772">
        <v>38.381999999999998</v>
      </c>
      <c r="H772">
        <v>83.575999999999993</v>
      </c>
      <c r="I772">
        <v>44.826000000000001</v>
      </c>
      <c r="J772">
        <v>97.831999999999994</v>
      </c>
      <c r="K772">
        <v>25.5</v>
      </c>
      <c r="L772">
        <v>46.325000000000003</v>
      </c>
      <c r="M772">
        <v>0</v>
      </c>
      <c r="N772">
        <v>0</v>
      </c>
      <c r="O772">
        <v>0</v>
      </c>
      <c r="P772">
        <v>8.5000000000000006E-2</v>
      </c>
      <c r="Q772">
        <v>3.6999999999999998E-2</v>
      </c>
      <c r="R772">
        <v>2.488</v>
      </c>
      <c r="S772">
        <v>0.59399999999999997</v>
      </c>
      <c r="T772">
        <v>0.224</v>
      </c>
      <c r="U772">
        <v>15.254</v>
      </c>
      <c r="V772">
        <v>0.20100000000000001</v>
      </c>
      <c r="W772">
        <v>2.5230000000000001</v>
      </c>
      <c r="Y772" t="str">
        <f t="shared" ref="Y772:Y835" si="351">D772</f>
        <v>新潟県</v>
      </c>
      <c r="Z772" t="str">
        <f t="shared" ref="Z772:Z835" si="352">D772&amp;F772</f>
        <v>新潟県出雲崎町</v>
      </c>
      <c r="AA772" s="159">
        <f t="shared" ref="AA772:AA835" si="353">I772</f>
        <v>44.826000000000001</v>
      </c>
      <c r="AB772" s="159">
        <f t="shared" ref="AB772:AB835" si="354">J772</f>
        <v>97.831999999999994</v>
      </c>
      <c r="AC772" s="159">
        <f t="shared" ref="AC772:AC835" si="355">L772</f>
        <v>46.325000000000003</v>
      </c>
      <c r="AD772" s="159">
        <f t="shared" ref="AD772:AD835" si="356">N772</f>
        <v>0</v>
      </c>
      <c r="AE772" s="159">
        <f t="shared" ref="AE772:AE835" si="357">S772</f>
        <v>0.59399999999999997</v>
      </c>
      <c r="AF772" s="159">
        <f t="shared" ref="AF772:AF835" si="358">T772</f>
        <v>0.224</v>
      </c>
      <c r="AG772" s="159">
        <f t="shared" ref="AG772:AG835" si="359">U772</f>
        <v>15.254</v>
      </c>
      <c r="AH772" s="160">
        <f t="shared" ref="AH772:AH835" si="360">SUM(AA772:AG772)</f>
        <v>205.05499999999998</v>
      </c>
      <c r="AI772" s="135">
        <f t="shared" ref="AI772:AI835" si="361">IFERROR(AA772/$AH772,"")</f>
        <v>0.21860476457535785</v>
      </c>
      <c r="AJ772" s="135">
        <f t="shared" ref="AJ772:AJ835" si="362">IFERROR(AB772/$AH772,"")</f>
        <v>0.4771012655141304</v>
      </c>
      <c r="AK772" s="135">
        <f t="shared" ref="AK772:AK835" si="363">IFERROR(AC772/$AH772,"")</f>
        <v>0.22591499841505941</v>
      </c>
      <c r="AL772" s="135">
        <f t="shared" ref="AL772:AL835" si="364">IFERROR(AD772/$AH772,"")</f>
        <v>0</v>
      </c>
      <c r="AM772" s="135">
        <f t="shared" ref="AM772:AM835" si="365">IFERROR(AE772/$AH772,"")</f>
        <v>2.8967837897149549E-3</v>
      </c>
      <c r="AN772" s="135">
        <f t="shared" ref="AN772:AN835" si="366">IFERROR(AF772/$AH772,"")</f>
        <v>1.092389846626515E-3</v>
      </c>
      <c r="AO772" s="135">
        <f t="shared" ref="AO772:AO835" si="367">IFERROR(AG772/$AH772,"")</f>
        <v>7.438979785911097E-2</v>
      </c>
      <c r="AP772" s="159">
        <f>IFERROR(VLOOKUP(A772,人口!$A$2:$E$1748,5,0),0)</f>
        <v>4330</v>
      </c>
      <c r="AQ772" s="159">
        <f t="shared" si="342"/>
        <v>1</v>
      </c>
      <c r="AR772" s="159">
        <f t="shared" si="343"/>
        <v>0</v>
      </c>
      <c r="AS772" s="159">
        <f t="shared" si="344"/>
        <v>0</v>
      </c>
      <c r="AT772" s="159">
        <f t="shared" si="345"/>
        <v>0</v>
      </c>
      <c r="AU772" s="159">
        <f t="shared" si="346"/>
        <v>0</v>
      </c>
      <c r="AV772" s="159">
        <f t="shared" si="347"/>
        <v>0</v>
      </c>
      <c r="AW772" s="159">
        <f t="shared" si="348"/>
        <v>0</v>
      </c>
      <c r="AX772" s="159">
        <f t="shared" ref="AX772:AX835" si="368">IF(SUMIFS($AP772,$AP772,$BI$24)&gt;0,1,0)</f>
        <v>0</v>
      </c>
      <c r="AY772" s="159" t="str">
        <f t="shared" ref="AY772:AY835" si="369">IF(AQ772=1,$AQ$1,IF(AR772=1,$AR$1,IF(AS772=1,$AS$1,IF(AT772=1,$AT$1,IF(AU772=1,$AU$1,IF(AV772=1,$AV$1,IF(AW772=1,$AW$1,IF(AX772=1,$AX$1,""))))))))</f>
        <v>5千人未満の市町村平均</v>
      </c>
      <c r="AZ772" s="159"/>
    </row>
    <row r="773" spans="1:52" x14ac:dyDescent="0.3">
      <c r="A773" t="str">
        <f t="shared" si="349"/>
        <v>15461</v>
      </c>
      <c r="B773" s="158" t="str">
        <f t="shared" si="350"/>
        <v>015461</v>
      </c>
      <c r="C773">
        <v>15</v>
      </c>
      <c r="D773" t="s">
        <v>42</v>
      </c>
      <c r="E773">
        <v>15461</v>
      </c>
      <c r="F773" t="s">
        <v>1317</v>
      </c>
      <c r="G773">
        <v>56.503</v>
      </c>
      <c r="H773">
        <v>26.474</v>
      </c>
      <c r="I773">
        <v>65.150999999999996</v>
      </c>
      <c r="J773">
        <v>30.53</v>
      </c>
      <c r="K773">
        <v>106.5</v>
      </c>
      <c r="L773">
        <v>236.90100000000001</v>
      </c>
      <c r="M773">
        <v>46.195999999999998</v>
      </c>
      <c r="N773">
        <v>288.505</v>
      </c>
      <c r="O773">
        <v>0</v>
      </c>
      <c r="P773">
        <v>0</v>
      </c>
      <c r="Q773">
        <v>0</v>
      </c>
      <c r="R773">
        <v>1.7230000000000001</v>
      </c>
      <c r="S773">
        <v>0</v>
      </c>
      <c r="T773">
        <v>0</v>
      </c>
      <c r="U773">
        <v>10.563000000000001</v>
      </c>
      <c r="V773">
        <v>0.85299999999999998</v>
      </c>
      <c r="W773">
        <v>7.6340000000000003</v>
      </c>
      <c r="Y773" t="str">
        <f t="shared" si="351"/>
        <v>新潟県</v>
      </c>
      <c r="Z773" t="str">
        <f t="shared" si="352"/>
        <v>新潟県湯沢町</v>
      </c>
      <c r="AA773" s="159">
        <f t="shared" si="353"/>
        <v>65.150999999999996</v>
      </c>
      <c r="AB773" s="159">
        <f t="shared" si="354"/>
        <v>30.53</v>
      </c>
      <c r="AC773" s="159">
        <f t="shared" si="355"/>
        <v>236.90100000000001</v>
      </c>
      <c r="AD773" s="159">
        <f t="shared" si="356"/>
        <v>288.505</v>
      </c>
      <c r="AE773" s="159">
        <f t="shared" si="357"/>
        <v>0</v>
      </c>
      <c r="AF773" s="159">
        <f t="shared" si="358"/>
        <v>0</v>
      </c>
      <c r="AG773" s="159">
        <f t="shared" si="359"/>
        <v>10.563000000000001</v>
      </c>
      <c r="AH773" s="160">
        <f t="shared" si="360"/>
        <v>631.65</v>
      </c>
      <c r="AI773" s="135">
        <f t="shared" si="361"/>
        <v>0.1031441462835431</v>
      </c>
      <c r="AJ773" s="135">
        <f t="shared" si="362"/>
        <v>4.8333729122140429E-2</v>
      </c>
      <c r="AK773" s="135">
        <f t="shared" si="363"/>
        <v>0.37505105675611494</v>
      </c>
      <c r="AL773" s="135">
        <f t="shared" si="364"/>
        <v>0.45674819916092774</v>
      </c>
      <c r="AM773" s="135">
        <f t="shared" si="365"/>
        <v>0</v>
      </c>
      <c r="AN773" s="135">
        <f t="shared" si="366"/>
        <v>0</v>
      </c>
      <c r="AO773" s="135">
        <f t="shared" si="367"/>
        <v>1.6722868677273808E-2</v>
      </c>
      <c r="AP773" s="159">
        <f>IFERROR(VLOOKUP(A773,人口!$A$2:$E$1748,5,0),0)</f>
        <v>8271</v>
      </c>
      <c r="AQ773" s="159">
        <f t="shared" si="342"/>
        <v>0</v>
      </c>
      <c r="AR773" s="159">
        <f t="shared" si="343"/>
        <v>1</v>
      </c>
      <c r="AS773" s="159">
        <f t="shared" si="344"/>
        <v>0</v>
      </c>
      <c r="AT773" s="159">
        <f t="shared" si="345"/>
        <v>0</v>
      </c>
      <c r="AU773" s="159">
        <f t="shared" si="346"/>
        <v>0</v>
      </c>
      <c r="AV773" s="159">
        <f t="shared" si="347"/>
        <v>0</v>
      </c>
      <c r="AW773" s="159">
        <f t="shared" si="348"/>
        <v>0</v>
      </c>
      <c r="AX773" s="159">
        <f t="shared" si="368"/>
        <v>0</v>
      </c>
      <c r="AY773" s="159" t="str">
        <f t="shared" si="369"/>
        <v>5千～1万人未満の市町村平均</v>
      </c>
      <c r="AZ773" s="159"/>
    </row>
    <row r="774" spans="1:52" x14ac:dyDescent="0.3">
      <c r="A774" t="str">
        <f t="shared" si="349"/>
        <v>15482</v>
      </c>
      <c r="B774" s="158" t="str">
        <f t="shared" si="350"/>
        <v>015482</v>
      </c>
      <c r="C774">
        <v>15</v>
      </c>
      <c r="D774" t="s">
        <v>42</v>
      </c>
      <c r="E774">
        <v>15482</v>
      </c>
      <c r="F774" t="s">
        <v>1353</v>
      </c>
      <c r="G774">
        <v>64.789000000000001</v>
      </c>
      <c r="H774">
        <v>373.64100000000002</v>
      </c>
      <c r="I774">
        <v>77.796999999999997</v>
      </c>
      <c r="J774">
        <v>448.61700000000002</v>
      </c>
      <c r="K774">
        <v>41.9</v>
      </c>
      <c r="L774">
        <v>80.989000000000004</v>
      </c>
      <c r="M774">
        <v>27.99</v>
      </c>
      <c r="N774">
        <v>172.73099999999999</v>
      </c>
      <c r="O774">
        <v>0</v>
      </c>
      <c r="P774">
        <v>48.582999999999998</v>
      </c>
      <c r="Q774">
        <v>7.9089999999999998</v>
      </c>
      <c r="R774">
        <v>10.789</v>
      </c>
      <c r="S774">
        <v>337.721</v>
      </c>
      <c r="T774">
        <v>48.497</v>
      </c>
      <c r="U774">
        <v>66.155000000000001</v>
      </c>
      <c r="V774">
        <v>0.47199999999999998</v>
      </c>
      <c r="W774">
        <v>5.5529999999999999</v>
      </c>
      <c r="Y774" t="str">
        <f t="shared" si="351"/>
        <v>新潟県</v>
      </c>
      <c r="Z774" t="str">
        <f t="shared" si="352"/>
        <v>新潟県津南町</v>
      </c>
      <c r="AA774" s="159">
        <f t="shared" si="353"/>
        <v>77.796999999999997</v>
      </c>
      <c r="AB774" s="159">
        <f t="shared" si="354"/>
        <v>448.61700000000002</v>
      </c>
      <c r="AC774" s="159">
        <f t="shared" si="355"/>
        <v>80.989000000000004</v>
      </c>
      <c r="AD774" s="159">
        <f t="shared" si="356"/>
        <v>172.73099999999999</v>
      </c>
      <c r="AE774" s="159">
        <f t="shared" si="357"/>
        <v>337.721</v>
      </c>
      <c r="AF774" s="159">
        <f t="shared" si="358"/>
        <v>48.497</v>
      </c>
      <c r="AG774" s="159">
        <f t="shared" si="359"/>
        <v>66.155000000000001</v>
      </c>
      <c r="AH774" s="160">
        <f t="shared" si="360"/>
        <v>1232.5070000000001</v>
      </c>
      <c r="AI774" s="135">
        <f t="shared" si="361"/>
        <v>6.3120939678233054E-2</v>
      </c>
      <c r="AJ774" s="135">
        <f t="shared" si="362"/>
        <v>0.36398738506150474</v>
      </c>
      <c r="AK774" s="135">
        <f t="shared" si="363"/>
        <v>6.5710782981354271E-2</v>
      </c>
      <c r="AL774" s="135">
        <f t="shared" si="364"/>
        <v>0.14014606002237714</v>
      </c>
      <c r="AM774" s="135">
        <f t="shared" si="365"/>
        <v>0.27401142549291807</v>
      </c>
      <c r="AN774" s="135">
        <f t="shared" si="366"/>
        <v>3.9348255222891225E-2</v>
      </c>
      <c r="AO774" s="135">
        <f t="shared" si="367"/>
        <v>5.3675151540721472E-2</v>
      </c>
      <c r="AP774" s="159">
        <f>IFERROR(VLOOKUP(A774,人口!$A$2:$E$1748,5,0),0)</f>
        <v>9427</v>
      </c>
      <c r="AQ774" s="159">
        <f t="shared" si="342"/>
        <v>0</v>
      </c>
      <c r="AR774" s="159">
        <f t="shared" si="343"/>
        <v>1</v>
      </c>
      <c r="AS774" s="159">
        <f t="shared" si="344"/>
        <v>0</v>
      </c>
      <c r="AT774" s="159">
        <f t="shared" si="345"/>
        <v>0</v>
      </c>
      <c r="AU774" s="159">
        <f t="shared" si="346"/>
        <v>0</v>
      </c>
      <c r="AV774" s="159">
        <f t="shared" si="347"/>
        <v>0</v>
      </c>
      <c r="AW774" s="159">
        <f t="shared" si="348"/>
        <v>0</v>
      </c>
      <c r="AX774" s="159">
        <f t="shared" si="368"/>
        <v>0</v>
      </c>
      <c r="AY774" s="159" t="str">
        <f t="shared" si="369"/>
        <v>5千～1万人未満の市町村平均</v>
      </c>
      <c r="AZ774" s="159"/>
    </row>
    <row r="775" spans="1:52" x14ac:dyDescent="0.3">
      <c r="A775" t="str">
        <f t="shared" si="349"/>
        <v>15504</v>
      </c>
      <c r="B775" s="158" t="str">
        <f t="shared" si="350"/>
        <v>015504</v>
      </c>
      <c r="C775">
        <v>15</v>
      </c>
      <c r="D775" t="s">
        <v>42</v>
      </c>
      <c r="E775">
        <v>15504</v>
      </c>
      <c r="F775" t="s">
        <v>1385</v>
      </c>
      <c r="G775">
        <v>35.539000000000001</v>
      </c>
      <c r="H775">
        <v>136.52699999999999</v>
      </c>
      <c r="I775">
        <v>41.671999999999997</v>
      </c>
      <c r="J775">
        <v>160.33000000000001</v>
      </c>
      <c r="K775">
        <v>1.9</v>
      </c>
      <c r="L775">
        <v>3.26</v>
      </c>
      <c r="M775">
        <v>0</v>
      </c>
      <c r="N775">
        <v>0</v>
      </c>
      <c r="O775">
        <v>0</v>
      </c>
      <c r="P775">
        <v>0</v>
      </c>
      <c r="Q775">
        <v>0</v>
      </c>
      <c r="R775">
        <v>2.0569999999999999</v>
      </c>
      <c r="S775">
        <v>0</v>
      </c>
      <c r="T775">
        <v>0</v>
      </c>
      <c r="U775">
        <v>12.612</v>
      </c>
      <c r="V775">
        <v>0.22600000000000001</v>
      </c>
      <c r="W775">
        <v>2.7509999999999999</v>
      </c>
      <c r="Y775" t="str">
        <f t="shared" si="351"/>
        <v>新潟県</v>
      </c>
      <c r="Z775" t="str">
        <f t="shared" si="352"/>
        <v>新潟県刈羽村</v>
      </c>
      <c r="AA775" s="159">
        <f t="shared" si="353"/>
        <v>41.671999999999997</v>
      </c>
      <c r="AB775" s="159">
        <f t="shared" si="354"/>
        <v>160.33000000000001</v>
      </c>
      <c r="AC775" s="159">
        <f t="shared" si="355"/>
        <v>3.26</v>
      </c>
      <c r="AD775" s="159">
        <f t="shared" si="356"/>
        <v>0</v>
      </c>
      <c r="AE775" s="159">
        <f t="shared" si="357"/>
        <v>0</v>
      </c>
      <c r="AF775" s="159">
        <f t="shared" si="358"/>
        <v>0</v>
      </c>
      <c r="AG775" s="159">
        <f t="shared" si="359"/>
        <v>12.612</v>
      </c>
      <c r="AH775" s="160">
        <f t="shared" si="360"/>
        <v>217.874</v>
      </c>
      <c r="AI775" s="135">
        <f t="shared" si="361"/>
        <v>0.19126651183711685</v>
      </c>
      <c r="AJ775" s="135">
        <f t="shared" si="362"/>
        <v>0.73588404307076571</v>
      </c>
      <c r="AK775" s="135">
        <f t="shared" si="363"/>
        <v>1.496277665072473E-2</v>
      </c>
      <c r="AL775" s="135">
        <f t="shared" si="364"/>
        <v>0</v>
      </c>
      <c r="AM775" s="135">
        <f t="shared" si="365"/>
        <v>0</v>
      </c>
      <c r="AN775" s="135">
        <f t="shared" si="366"/>
        <v>0</v>
      </c>
      <c r="AO775" s="135">
        <f t="shared" si="367"/>
        <v>5.788666844139273E-2</v>
      </c>
      <c r="AP775" s="159">
        <f>IFERROR(VLOOKUP(A775,人口!$A$2:$E$1748,5,0),0)</f>
        <v>4528</v>
      </c>
      <c r="AQ775" s="159">
        <f t="shared" si="342"/>
        <v>1</v>
      </c>
      <c r="AR775" s="159">
        <f t="shared" si="343"/>
        <v>0</v>
      </c>
      <c r="AS775" s="159">
        <f t="shared" si="344"/>
        <v>0</v>
      </c>
      <c r="AT775" s="159">
        <f t="shared" si="345"/>
        <v>0</v>
      </c>
      <c r="AU775" s="159">
        <f t="shared" si="346"/>
        <v>0</v>
      </c>
      <c r="AV775" s="159">
        <f t="shared" si="347"/>
        <v>0</v>
      </c>
      <c r="AW775" s="159">
        <f t="shared" si="348"/>
        <v>0</v>
      </c>
      <c r="AX775" s="159">
        <f t="shared" si="368"/>
        <v>0</v>
      </c>
      <c r="AY775" s="159" t="str">
        <f t="shared" si="369"/>
        <v>5千人未満の市町村平均</v>
      </c>
      <c r="AZ775" s="159"/>
    </row>
    <row r="776" spans="1:52" x14ac:dyDescent="0.3">
      <c r="A776" t="str">
        <f t="shared" si="349"/>
        <v>15581</v>
      </c>
      <c r="B776" s="158" t="str">
        <f t="shared" si="350"/>
        <v>015581</v>
      </c>
      <c r="C776">
        <v>15</v>
      </c>
      <c r="D776" t="s">
        <v>42</v>
      </c>
      <c r="E776">
        <v>15581</v>
      </c>
      <c r="F776" t="s">
        <v>1414</v>
      </c>
      <c r="G776">
        <v>48.920999999999999</v>
      </c>
      <c r="H776">
        <v>135.43199999999999</v>
      </c>
      <c r="I776">
        <v>53.155999999999999</v>
      </c>
      <c r="J776">
        <v>147.55500000000001</v>
      </c>
      <c r="K776">
        <v>352</v>
      </c>
      <c r="L776">
        <v>816.03899999999999</v>
      </c>
      <c r="M776">
        <v>46.15</v>
      </c>
      <c r="N776">
        <v>291.66899999999998</v>
      </c>
      <c r="O776">
        <v>0</v>
      </c>
      <c r="P776">
        <v>0</v>
      </c>
      <c r="Q776">
        <v>0</v>
      </c>
      <c r="R776">
        <v>0</v>
      </c>
      <c r="S776">
        <v>0</v>
      </c>
      <c r="T776">
        <v>0</v>
      </c>
      <c r="U776">
        <v>0</v>
      </c>
      <c r="V776">
        <v>0.26300000000000001</v>
      </c>
      <c r="W776">
        <v>3.2759999999999998</v>
      </c>
      <c r="Y776" t="str">
        <f t="shared" si="351"/>
        <v>新潟県</v>
      </c>
      <c r="Z776" t="str">
        <f t="shared" si="352"/>
        <v>新潟県関川村</v>
      </c>
      <c r="AA776" s="159">
        <f t="shared" si="353"/>
        <v>53.155999999999999</v>
      </c>
      <c r="AB776" s="159">
        <f t="shared" si="354"/>
        <v>147.55500000000001</v>
      </c>
      <c r="AC776" s="159">
        <f t="shared" si="355"/>
        <v>816.03899999999999</v>
      </c>
      <c r="AD776" s="159">
        <f t="shared" si="356"/>
        <v>291.66899999999998</v>
      </c>
      <c r="AE776" s="159">
        <f t="shared" si="357"/>
        <v>0</v>
      </c>
      <c r="AF776" s="159">
        <f t="shared" si="358"/>
        <v>0</v>
      </c>
      <c r="AG776" s="159">
        <f t="shared" si="359"/>
        <v>0</v>
      </c>
      <c r="AH776" s="160">
        <f t="shared" si="360"/>
        <v>1308.4189999999999</v>
      </c>
      <c r="AI776" s="135">
        <f t="shared" si="361"/>
        <v>4.06261297030997E-2</v>
      </c>
      <c r="AJ776" s="135">
        <f t="shared" si="362"/>
        <v>0.11277350756905855</v>
      </c>
      <c r="AK776" s="135">
        <f t="shared" si="363"/>
        <v>0.62368323908472745</v>
      </c>
      <c r="AL776" s="135">
        <f t="shared" si="364"/>
        <v>0.22291712364311433</v>
      </c>
      <c r="AM776" s="135">
        <f t="shared" si="365"/>
        <v>0</v>
      </c>
      <c r="AN776" s="135">
        <f t="shared" si="366"/>
        <v>0</v>
      </c>
      <c r="AO776" s="135">
        <f t="shared" si="367"/>
        <v>0</v>
      </c>
      <c r="AP776" s="159">
        <f>IFERROR(VLOOKUP(A776,人口!$A$2:$E$1748,5,0),0)</f>
        <v>5471</v>
      </c>
      <c r="AQ776" s="159">
        <f t="shared" si="342"/>
        <v>0</v>
      </c>
      <c r="AR776" s="159">
        <f t="shared" si="343"/>
        <v>1</v>
      </c>
      <c r="AS776" s="159">
        <f t="shared" si="344"/>
        <v>0</v>
      </c>
      <c r="AT776" s="159">
        <f t="shared" si="345"/>
        <v>0</v>
      </c>
      <c r="AU776" s="159">
        <f t="shared" si="346"/>
        <v>0</v>
      </c>
      <c r="AV776" s="159">
        <f t="shared" si="347"/>
        <v>0</v>
      </c>
      <c r="AW776" s="159">
        <f t="shared" si="348"/>
        <v>0</v>
      </c>
      <c r="AX776" s="159">
        <f t="shared" si="368"/>
        <v>0</v>
      </c>
      <c r="AY776" s="159" t="str">
        <f t="shared" si="369"/>
        <v>5千～1万人未満の市町村平均</v>
      </c>
      <c r="AZ776" s="159"/>
    </row>
    <row r="777" spans="1:52" x14ac:dyDescent="0.3">
      <c r="A777" t="str">
        <f t="shared" si="349"/>
        <v>15586</v>
      </c>
      <c r="B777" s="158" t="str">
        <f t="shared" si="350"/>
        <v>015586</v>
      </c>
      <c r="C777">
        <v>15</v>
      </c>
      <c r="D777" t="s">
        <v>42</v>
      </c>
      <c r="E777">
        <v>15586</v>
      </c>
      <c r="F777" t="s">
        <v>1442</v>
      </c>
      <c r="G777">
        <v>3.6509999999999998</v>
      </c>
      <c r="H777">
        <v>0.76900000000000002</v>
      </c>
      <c r="I777">
        <v>4.1189999999999998</v>
      </c>
      <c r="J777">
        <v>0.87</v>
      </c>
      <c r="K777">
        <v>41</v>
      </c>
      <c r="L777">
        <v>91.17</v>
      </c>
      <c r="M777">
        <v>0</v>
      </c>
      <c r="N777">
        <v>0</v>
      </c>
      <c r="O777">
        <v>0</v>
      </c>
      <c r="P777">
        <v>0</v>
      </c>
      <c r="Q777">
        <v>0</v>
      </c>
      <c r="R777">
        <v>0</v>
      </c>
      <c r="S777">
        <v>0</v>
      </c>
      <c r="T777">
        <v>0</v>
      </c>
      <c r="U777">
        <v>0</v>
      </c>
      <c r="V777">
        <v>1.4999999999999999E-2</v>
      </c>
      <c r="W777">
        <v>0.186</v>
      </c>
      <c r="Y777" t="str">
        <f t="shared" si="351"/>
        <v>新潟県</v>
      </c>
      <c r="Z777" t="str">
        <f t="shared" si="352"/>
        <v>新潟県粟島浦村</v>
      </c>
      <c r="AA777" s="159">
        <f t="shared" si="353"/>
        <v>4.1189999999999998</v>
      </c>
      <c r="AB777" s="159">
        <f t="shared" si="354"/>
        <v>0.87</v>
      </c>
      <c r="AC777" s="159">
        <f t="shared" si="355"/>
        <v>91.17</v>
      </c>
      <c r="AD777" s="159">
        <f t="shared" si="356"/>
        <v>0</v>
      </c>
      <c r="AE777" s="159">
        <f t="shared" si="357"/>
        <v>0</v>
      </c>
      <c r="AF777" s="159">
        <f t="shared" si="358"/>
        <v>0</v>
      </c>
      <c r="AG777" s="159">
        <f t="shared" si="359"/>
        <v>0</v>
      </c>
      <c r="AH777" s="160">
        <f t="shared" si="360"/>
        <v>96.159000000000006</v>
      </c>
      <c r="AI777" s="135">
        <f t="shared" si="361"/>
        <v>4.2835304027704107E-2</v>
      </c>
      <c r="AJ777" s="135">
        <f t="shared" si="362"/>
        <v>9.0475150531931486E-3</v>
      </c>
      <c r="AK777" s="135">
        <f t="shared" si="363"/>
        <v>0.94811718091910269</v>
      </c>
      <c r="AL777" s="135">
        <f t="shared" si="364"/>
        <v>0</v>
      </c>
      <c r="AM777" s="135">
        <f t="shared" si="365"/>
        <v>0</v>
      </c>
      <c r="AN777" s="135">
        <f t="shared" si="366"/>
        <v>0</v>
      </c>
      <c r="AO777" s="135">
        <f t="shared" si="367"/>
        <v>0</v>
      </c>
      <c r="AP777" s="159">
        <f>IFERROR(VLOOKUP(A777,人口!$A$2:$E$1748,5,0),0)</f>
        <v>340</v>
      </c>
      <c r="AQ777" s="159">
        <f t="shared" si="342"/>
        <v>1</v>
      </c>
      <c r="AR777" s="159">
        <f t="shared" si="343"/>
        <v>0</v>
      </c>
      <c r="AS777" s="159">
        <f t="shared" si="344"/>
        <v>0</v>
      </c>
      <c r="AT777" s="159">
        <f t="shared" si="345"/>
        <v>0</v>
      </c>
      <c r="AU777" s="159">
        <f t="shared" si="346"/>
        <v>0</v>
      </c>
      <c r="AV777" s="159">
        <f t="shared" si="347"/>
        <v>0</v>
      </c>
      <c r="AW777" s="159">
        <f t="shared" si="348"/>
        <v>0</v>
      </c>
      <c r="AX777" s="159">
        <f t="shared" si="368"/>
        <v>0</v>
      </c>
      <c r="AY777" s="159" t="str">
        <f t="shared" si="369"/>
        <v>5千人未満の市町村平均</v>
      </c>
      <c r="AZ777" s="159"/>
    </row>
    <row r="778" spans="1:52" x14ac:dyDescent="0.3">
      <c r="A778" t="str">
        <f t="shared" si="349"/>
        <v>099</v>
      </c>
      <c r="B778" s="158" t="str">
        <f t="shared" si="350"/>
        <v>099</v>
      </c>
      <c r="C778">
        <v>16</v>
      </c>
      <c r="D778" t="s">
        <v>43</v>
      </c>
      <c r="E778">
        <v>99</v>
      </c>
      <c r="Y778" t="str">
        <f t="shared" si="351"/>
        <v>富山県</v>
      </c>
      <c r="Z778" t="str">
        <f t="shared" si="352"/>
        <v>富山県</v>
      </c>
      <c r="AA778" s="159">
        <f t="shared" si="353"/>
        <v>0</v>
      </c>
      <c r="AB778" s="159">
        <f t="shared" si="354"/>
        <v>0</v>
      </c>
      <c r="AC778" s="159">
        <f t="shared" si="355"/>
        <v>0</v>
      </c>
      <c r="AD778" s="159">
        <f t="shared" si="356"/>
        <v>0</v>
      </c>
      <c r="AE778" s="159">
        <f t="shared" si="357"/>
        <v>0</v>
      </c>
      <c r="AF778" s="159">
        <f t="shared" si="358"/>
        <v>0</v>
      </c>
      <c r="AG778" s="159">
        <f t="shared" si="359"/>
        <v>0</v>
      </c>
      <c r="AH778" s="160">
        <f t="shared" si="360"/>
        <v>0</v>
      </c>
      <c r="AI778" s="135" t="str">
        <f t="shared" si="361"/>
        <v/>
      </c>
      <c r="AJ778" s="135" t="str">
        <f t="shared" si="362"/>
        <v/>
      </c>
      <c r="AK778" s="135" t="str">
        <f t="shared" si="363"/>
        <v/>
      </c>
      <c r="AL778" s="135" t="str">
        <f t="shared" si="364"/>
        <v/>
      </c>
      <c r="AM778" s="135" t="str">
        <f t="shared" si="365"/>
        <v/>
      </c>
      <c r="AN778" s="135" t="str">
        <f t="shared" si="366"/>
        <v/>
      </c>
      <c r="AO778" s="135" t="str">
        <f t="shared" si="367"/>
        <v/>
      </c>
      <c r="AP778" s="159">
        <f>IFERROR(VLOOKUP(A778,人口!$A$2:$E$1748,5,0),0)</f>
        <v>0</v>
      </c>
      <c r="AQ778" s="159">
        <f t="shared" si="342"/>
        <v>0</v>
      </c>
      <c r="AR778" s="159">
        <f t="shared" si="343"/>
        <v>0</v>
      </c>
      <c r="AS778" s="159">
        <f t="shared" si="344"/>
        <v>0</v>
      </c>
      <c r="AT778" s="159">
        <f t="shared" si="345"/>
        <v>0</v>
      </c>
      <c r="AU778" s="159">
        <f t="shared" si="346"/>
        <v>0</v>
      </c>
      <c r="AV778" s="159">
        <f t="shared" si="347"/>
        <v>0</v>
      </c>
      <c r="AW778" s="159">
        <f t="shared" si="348"/>
        <v>0</v>
      </c>
      <c r="AX778" s="159">
        <f t="shared" si="368"/>
        <v>0</v>
      </c>
      <c r="AY778" s="159" t="str">
        <f t="shared" si="369"/>
        <v/>
      </c>
      <c r="AZ778" s="159"/>
    </row>
    <row r="779" spans="1:52" x14ac:dyDescent="0.3">
      <c r="A779" t="str">
        <f t="shared" si="349"/>
        <v>16201</v>
      </c>
      <c r="B779" s="158" t="str">
        <f t="shared" si="350"/>
        <v>016201</v>
      </c>
      <c r="C779">
        <v>16</v>
      </c>
      <c r="D779" t="s">
        <v>43</v>
      </c>
      <c r="E779">
        <v>16201</v>
      </c>
      <c r="F779" t="s">
        <v>90</v>
      </c>
      <c r="G779">
        <v>1918.3340000000001</v>
      </c>
      <c r="H779">
        <v>1305.7380000000001</v>
      </c>
      <c r="I779">
        <v>2235.4720000000002</v>
      </c>
      <c r="J779">
        <v>1522.2760000000001</v>
      </c>
      <c r="K779">
        <v>217.7</v>
      </c>
      <c r="L779">
        <v>416.38499999999999</v>
      </c>
      <c r="M779">
        <v>172.47300000000001</v>
      </c>
      <c r="N779">
        <v>1058.8789999999999</v>
      </c>
      <c r="O779">
        <v>0.104</v>
      </c>
      <c r="P779">
        <v>13.651</v>
      </c>
      <c r="Q779">
        <v>0.217</v>
      </c>
      <c r="R779">
        <v>0.13</v>
      </c>
      <c r="S779">
        <v>95.665000000000006</v>
      </c>
      <c r="T779">
        <v>1.3280000000000001</v>
      </c>
      <c r="U779">
        <v>0.79700000000000004</v>
      </c>
      <c r="V779">
        <v>20.241</v>
      </c>
      <c r="W779">
        <v>273.20400000000001</v>
      </c>
      <c r="Y779" t="str">
        <f t="shared" si="351"/>
        <v>富山県</v>
      </c>
      <c r="Z779" t="str">
        <f t="shared" si="352"/>
        <v>富山県富山市</v>
      </c>
      <c r="AA779" s="159">
        <f t="shared" si="353"/>
        <v>2235.4720000000002</v>
      </c>
      <c r="AB779" s="159">
        <f t="shared" si="354"/>
        <v>1522.2760000000001</v>
      </c>
      <c r="AC779" s="159">
        <f t="shared" si="355"/>
        <v>416.38499999999999</v>
      </c>
      <c r="AD779" s="159">
        <f t="shared" si="356"/>
        <v>1058.8789999999999</v>
      </c>
      <c r="AE779" s="159">
        <f t="shared" si="357"/>
        <v>95.665000000000006</v>
      </c>
      <c r="AF779" s="159">
        <f t="shared" si="358"/>
        <v>1.3280000000000001</v>
      </c>
      <c r="AG779" s="159">
        <f t="shared" si="359"/>
        <v>0.79700000000000004</v>
      </c>
      <c r="AH779" s="160">
        <f t="shared" si="360"/>
        <v>5330.8020000000006</v>
      </c>
      <c r="AI779" s="135">
        <f t="shared" si="361"/>
        <v>0.41935003400989196</v>
      </c>
      <c r="AJ779" s="135">
        <f t="shared" si="362"/>
        <v>0.28556228499951786</v>
      </c>
      <c r="AK779" s="135">
        <f t="shared" si="363"/>
        <v>7.8109260107578543E-2</v>
      </c>
      <c r="AL779" s="135">
        <f t="shared" si="364"/>
        <v>0.19863408920458869</v>
      </c>
      <c r="AM779" s="135">
        <f t="shared" si="365"/>
        <v>1.794570498022624E-2</v>
      </c>
      <c r="AN779" s="135">
        <f t="shared" si="366"/>
        <v>2.4911823774358903E-4</v>
      </c>
      <c r="AO779" s="135">
        <f t="shared" si="367"/>
        <v>1.4950846045304252E-4</v>
      </c>
      <c r="AP779" s="159">
        <f>IFERROR(VLOOKUP(A779,人口!$A$2:$E$1748,5,0),0)</f>
        <v>415765</v>
      </c>
      <c r="AQ779" s="159">
        <f t="shared" si="342"/>
        <v>0</v>
      </c>
      <c r="AR779" s="159">
        <f t="shared" si="343"/>
        <v>0</v>
      </c>
      <c r="AS779" s="159">
        <f t="shared" si="344"/>
        <v>0</v>
      </c>
      <c r="AT779" s="159">
        <f t="shared" si="345"/>
        <v>0</v>
      </c>
      <c r="AU779" s="159">
        <f t="shared" si="346"/>
        <v>0</v>
      </c>
      <c r="AV779" s="159">
        <f t="shared" si="347"/>
        <v>1</v>
      </c>
      <c r="AW779" s="159">
        <f t="shared" si="348"/>
        <v>0</v>
      </c>
      <c r="AX779" s="159">
        <f t="shared" si="368"/>
        <v>0</v>
      </c>
      <c r="AY779" s="159" t="str">
        <f t="shared" si="369"/>
        <v>20万～50万人未満の市町村平均</v>
      </c>
      <c r="AZ779" s="159"/>
    </row>
    <row r="780" spans="1:52" x14ac:dyDescent="0.3">
      <c r="A780" t="str">
        <f t="shared" si="349"/>
        <v>16202</v>
      </c>
      <c r="B780" s="158" t="str">
        <f t="shared" si="350"/>
        <v>016202</v>
      </c>
      <c r="C780">
        <v>16</v>
      </c>
      <c r="D780" t="s">
        <v>43</v>
      </c>
      <c r="E780">
        <v>16202</v>
      </c>
      <c r="F780" t="s">
        <v>140</v>
      </c>
      <c r="G780">
        <v>905.83399999999995</v>
      </c>
      <c r="H780">
        <v>327.03800000000001</v>
      </c>
      <c r="I780">
        <v>1085.5070000000001</v>
      </c>
      <c r="J780">
        <v>392.12099999999998</v>
      </c>
      <c r="K780">
        <v>128.4</v>
      </c>
      <c r="L780">
        <v>252.62700000000001</v>
      </c>
      <c r="M780">
        <v>0</v>
      </c>
      <c r="N780">
        <v>0</v>
      </c>
      <c r="O780">
        <v>0</v>
      </c>
      <c r="P780">
        <v>0</v>
      </c>
      <c r="Q780">
        <v>0</v>
      </c>
      <c r="R780">
        <v>0.14099999999999999</v>
      </c>
      <c r="S780">
        <v>0</v>
      </c>
      <c r="T780">
        <v>0</v>
      </c>
      <c r="U780">
        <v>0.86199999999999999</v>
      </c>
      <c r="V780">
        <v>9.2710000000000008</v>
      </c>
      <c r="W780">
        <v>149.03100000000001</v>
      </c>
      <c r="Y780" t="str">
        <f t="shared" si="351"/>
        <v>富山県</v>
      </c>
      <c r="Z780" t="str">
        <f t="shared" si="352"/>
        <v>富山県高岡市</v>
      </c>
      <c r="AA780" s="159">
        <f t="shared" si="353"/>
        <v>1085.5070000000001</v>
      </c>
      <c r="AB780" s="159">
        <f t="shared" si="354"/>
        <v>392.12099999999998</v>
      </c>
      <c r="AC780" s="159">
        <f t="shared" si="355"/>
        <v>252.62700000000001</v>
      </c>
      <c r="AD780" s="159">
        <f t="shared" si="356"/>
        <v>0</v>
      </c>
      <c r="AE780" s="159">
        <f t="shared" si="357"/>
        <v>0</v>
      </c>
      <c r="AF780" s="159">
        <f t="shared" si="358"/>
        <v>0</v>
      </c>
      <c r="AG780" s="159">
        <f t="shared" si="359"/>
        <v>0.86199999999999999</v>
      </c>
      <c r="AH780" s="160">
        <f t="shared" si="360"/>
        <v>1731.1170000000002</v>
      </c>
      <c r="AI780" s="135">
        <f t="shared" si="361"/>
        <v>0.62705582580495711</v>
      </c>
      <c r="AJ780" s="135">
        <f t="shared" si="362"/>
        <v>0.22651328593041367</v>
      </c>
      <c r="AK780" s="135">
        <f t="shared" si="363"/>
        <v>0.14593294387381095</v>
      </c>
      <c r="AL780" s="135">
        <f t="shared" si="364"/>
        <v>0</v>
      </c>
      <c r="AM780" s="135">
        <f t="shared" si="365"/>
        <v>0</v>
      </c>
      <c r="AN780" s="135">
        <f t="shared" si="366"/>
        <v>0</v>
      </c>
      <c r="AO780" s="135">
        <f t="shared" si="367"/>
        <v>4.9794439081818267E-4</v>
      </c>
      <c r="AP780" s="159">
        <f>IFERROR(VLOOKUP(A780,人口!$A$2:$E$1748,5,0),0)</f>
        <v>170493</v>
      </c>
      <c r="AQ780" s="159">
        <f t="shared" si="342"/>
        <v>0</v>
      </c>
      <c r="AR780" s="159">
        <f t="shared" si="343"/>
        <v>0</v>
      </c>
      <c r="AS780" s="159">
        <f t="shared" si="344"/>
        <v>0</v>
      </c>
      <c r="AT780" s="159">
        <f t="shared" si="345"/>
        <v>0</v>
      </c>
      <c r="AU780" s="159">
        <f t="shared" si="346"/>
        <v>1</v>
      </c>
      <c r="AV780" s="159">
        <f t="shared" si="347"/>
        <v>0</v>
      </c>
      <c r="AW780" s="159">
        <f t="shared" si="348"/>
        <v>0</v>
      </c>
      <c r="AX780" s="159">
        <f t="shared" si="368"/>
        <v>0</v>
      </c>
      <c r="AY780" s="159" t="str">
        <f t="shared" si="369"/>
        <v>10万～20万人未満の市町村平均</v>
      </c>
      <c r="AZ780" s="159"/>
    </row>
    <row r="781" spans="1:52" x14ac:dyDescent="0.3">
      <c r="A781" t="str">
        <f t="shared" si="349"/>
        <v>16204</v>
      </c>
      <c r="B781" s="158" t="str">
        <f t="shared" si="350"/>
        <v>016204</v>
      </c>
      <c r="C781">
        <v>16</v>
      </c>
      <c r="D781" t="s">
        <v>43</v>
      </c>
      <c r="E781">
        <v>16204</v>
      </c>
      <c r="F781" t="s">
        <v>208</v>
      </c>
      <c r="G781">
        <v>226.16399999999999</v>
      </c>
      <c r="H781">
        <v>294.96800000000002</v>
      </c>
      <c r="I781">
        <v>261.19299999999998</v>
      </c>
      <c r="J781">
        <v>340.947</v>
      </c>
      <c r="K781">
        <v>11.5</v>
      </c>
      <c r="L781">
        <v>19.135999999999999</v>
      </c>
      <c r="M781">
        <v>70.415000000000006</v>
      </c>
      <c r="N781">
        <v>416.76600000000002</v>
      </c>
      <c r="O781">
        <v>6.71</v>
      </c>
      <c r="P781">
        <v>0</v>
      </c>
      <c r="Q781">
        <v>0</v>
      </c>
      <c r="R781">
        <v>4.4999999999999998E-2</v>
      </c>
      <c r="S781">
        <v>0</v>
      </c>
      <c r="T781">
        <v>0</v>
      </c>
      <c r="U781">
        <v>0.27400000000000002</v>
      </c>
      <c r="V781">
        <v>2.4860000000000002</v>
      </c>
      <c r="W781">
        <v>34.731999999999999</v>
      </c>
      <c r="Y781" t="str">
        <f t="shared" si="351"/>
        <v>富山県</v>
      </c>
      <c r="Z781" t="str">
        <f t="shared" si="352"/>
        <v>富山県魚津市</v>
      </c>
      <c r="AA781" s="159">
        <f t="shared" si="353"/>
        <v>261.19299999999998</v>
      </c>
      <c r="AB781" s="159">
        <f t="shared" si="354"/>
        <v>340.947</v>
      </c>
      <c r="AC781" s="159">
        <f t="shared" si="355"/>
        <v>19.135999999999999</v>
      </c>
      <c r="AD781" s="159">
        <f t="shared" si="356"/>
        <v>416.76600000000002</v>
      </c>
      <c r="AE781" s="159">
        <f t="shared" si="357"/>
        <v>0</v>
      </c>
      <c r="AF781" s="159">
        <f t="shared" si="358"/>
        <v>0</v>
      </c>
      <c r="AG781" s="159">
        <f t="shared" si="359"/>
        <v>0.27400000000000002</v>
      </c>
      <c r="AH781" s="160">
        <f t="shared" si="360"/>
        <v>1038.3159999999998</v>
      </c>
      <c r="AI781" s="135">
        <f t="shared" si="361"/>
        <v>0.25155444007412003</v>
      </c>
      <c r="AJ781" s="135">
        <f t="shared" si="362"/>
        <v>0.3283653531294905</v>
      </c>
      <c r="AK781" s="135">
        <f t="shared" si="363"/>
        <v>1.8429842167509702E-2</v>
      </c>
      <c r="AL781" s="135">
        <f t="shared" si="364"/>
        <v>0.40138647579349651</v>
      </c>
      <c r="AM781" s="135">
        <f t="shared" si="365"/>
        <v>0</v>
      </c>
      <c r="AN781" s="135">
        <f t="shared" si="366"/>
        <v>0</v>
      </c>
      <c r="AO781" s="135">
        <f t="shared" si="367"/>
        <v>2.638888353834479E-4</v>
      </c>
      <c r="AP781" s="159">
        <f>IFERROR(VLOOKUP(A781,人口!$A$2:$E$1748,5,0),0)</f>
        <v>41672</v>
      </c>
      <c r="AQ781" s="159">
        <f t="shared" si="342"/>
        <v>0</v>
      </c>
      <c r="AR781" s="159">
        <f t="shared" si="343"/>
        <v>0</v>
      </c>
      <c r="AS781" s="159">
        <f t="shared" si="344"/>
        <v>0</v>
      </c>
      <c r="AT781" s="159">
        <f t="shared" si="345"/>
        <v>1</v>
      </c>
      <c r="AU781" s="159">
        <f t="shared" si="346"/>
        <v>0</v>
      </c>
      <c r="AV781" s="159">
        <f t="shared" si="347"/>
        <v>0</v>
      </c>
      <c r="AW781" s="159">
        <f t="shared" si="348"/>
        <v>0</v>
      </c>
      <c r="AX781" s="159">
        <f t="shared" si="368"/>
        <v>0</v>
      </c>
      <c r="AY781" s="159" t="str">
        <f t="shared" si="369"/>
        <v>3万～10万人未満の市町村平均</v>
      </c>
      <c r="AZ781" s="159"/>
    </row>
    <row r="782" spans="1:52" x14ac:dyDescent="0.3">
      <c r="A782" t="str">
        <f t="shared" si="349"/>
        <v>16205</v>
      </c>
      <c r="B782" s="158" t="str">
        <f t="shared" si="350"/>
        <v>016205</v>
      </c>
      <c r="C782">
        <v>16</v>
      </c>
      <c r="D782" t="s">
        <v>43</v>
      </c>
      <c r="E782">
        <v>16205</v>
      </c>
      <c r="F782" t="s">
        <v>269</v>
      </c>
      <c r="G782">
        <v>304.59300000000002</v>
      </c>
      <c r="H782">
        <v>331.70400000000001</v>
      </c>
      <c r="I782">
        <v>363.68200000000002</v>
      </c>
      <c r="J782">
        <v>396.166</v>
      </c>
      <c r="K782">
        <v>95.6</v>
      </c>
      <c r="L782">
        <v>202.45599999999999</v>
      </c>
      <c r="M782">
        <v>0.27200000000000002</v>
      </c>
      <c r="N782">
        <v>1.59</v>
      </c>
      <c r="O782">
        <v>0</v>
      </c>
      <c r="P782">
        <v>0</v>
      </c>
      <c r="Q782">
        <v>0</v>
      </c>
      <c r="R782">
        <v>7.0999999999999994E-2</v>
      </c>
      <c r="S782">
        <v>0</v>
      </c>
      <c r="T782">
        <v>0</v>
      </c>
      <c r="U782">
        <v>0.436</v>
      </c>
      <c r="V782">
        <v>3.0739999999999998</v>
      </c>
      <c r="W782">
        <v>43.006</v>
      </c>
      <c r="Y782" t="str">
        <f t="shared" si="351"/>
        <v>富山県</v>
      </c>
      <c r="Z782" t="str">
        <f t="shared" si="352"/>
        <v>富山県氷見市</v>
      </c>
      <c r="AA782" s="159">
        <f t="shared" si="353"/>
        <v>363.68200000000002</v>
      </c>
      <c r="AB782" s="159">
        <f t="shared" si="354"/>
        <v>396.166</v>
      </c>
      <c r="AC782" s="159">
        <f t="shared" si="355"/>
        <v>202.45599999999999</v>
      </c>
      <c r="AD782" s="159">
        <f t="shared" si="356"/>
        <v>1.59</v>
      </c>
      <c r="AE782" s="159">
        <f t="shared" si="357"/>
        <v>0</v>
      </c>
      <c r="AF782" s="159">
        <f t="shared" si="358"/>
        <v>0</v>
      </c>
      <c r="AG782" s="159">
        <f t="shared" si="359"/>
        <v>0.436</v>
      </c>
      <c r="AH782" s="160">
        <f t="shared" si="360"/>
        <v>964.33</v>
      </c>
      <c r="AI782" s="135">
        <f t="shared" si="361"/>
        <v>0.37713438345794492</v>
      </c>
      <c r="AJ782" s="135">
        <f t="shared" si="362"/>
        <v>0.41081994752833573</v>
      </c>
      <c r="AK782" s="135">
        <f t="shared" si="363"/>
        <v>0.20994472846432236</v>
      </c>
      <c r="AL782" s="135">
        <f t="shared" si="364"/>
        <v>1.648813165617579E-3</v>
      </c>
      <c r="AM782" s="135">
        <f t="shared" si="365"/>
        <v>0</v>
      </c>
      <c r="AN782" s="135">
        <f t="shared" si="366"/>
        <v>0</v>
      </c>
      <c r="AO782" s="135">
        <f t="shared" si="367"/>
        <v>4.521273837794116E-4</v>
      </c>
      <c r="AP782" s="159">
        <f>IFERROR(VLOOKUP(A782,人口!$A$2:$E$1748,5,0),0)</f>
        <v>46732</v>
      </c>
      <c r="AQ782" s="159">
        <f t="shared" si="342"/>
        <v>0</v>
      </c>
      <c r="AR782" s="159">
        <f t="shared" si="343"/>
        <v>0</v>
      </c>
      <c r="AS782" s="159">
        <f t="shared" si="344"/>
        <v>0</v>
      </c>
      <c r="AT782" s="159">
        <f t="shared" si="345"/>
        <v>1</v>
      </c>
      <c r="AU782" s="159">
        <f t="shared" si="346"/>
        <v>0</v>
      </c>
      <c r="AV782" s="159">
        <f t="shared" si="347"/>
        <v>0</v>
      </c>
      <c r="AW782" s="159">
        <f t="shared" si="348"/>
        <v>0</v>
      </c>
      <c r="AX782" s="159">
        <f t="shared" si="368"/>
        <v>0</v>
      </c>
      <c r="AY782" s="159" t="str">
        <f t="shared" si="369"/>
        <v>3万～10万人未満の市町村平均</v>
      </c>
      <c r="AZ782" s="159"/>
    </row>
    <row r="783" spans="1:52" x14ac:dyDescent="0.3">
      <c r="A783" t="str">
        <f t="shared" si="349"/>
        <v>16206</v>
      </c>
      <c r="B783" s="158" t="str">
        <f t="shared" si="350"/>
        <v>016206</v>
      </c>
      <c r="C783">
        <v>16</v>
      </c>
      <c r="D783" t="s">
        <v>43</v>
      </c>
      <c r="E783">
        <v>16206</v>
      </c>
      <c r="F783" t="s">
        <v>320</v>
      </c>
      <c r="G783">
        <v>200.762</v>
      </c>
      <c r="H783">
        <v>417.60399999999998</v>
      </c>
      <c r="I783">
        <v>232.244</v>
      </c>
      <c r="J783">
        <v>483.43200000000002</v>
      </c>
      <c r="K783">
        <v>0</v>
      </c>
      <c r="L783">
        <v>0</v>
      </c>
      <c r="M783">
        <v>7.0469999999999997</v>
      </c>
      <c r="N783">
        <v>43.783999999999999</v>
      </c>
      <c r="O783">
        <v>0</v>
      </c>
      <c r="P783">
        <v>0</v>
      </c>
      <c r="Q783">
        <v>0</v>
      </c>
      <c r="R783">
        <v>0</v>
      </c>
      <c r="S783">
        <v>0</v>
      </c>
      <c r="T783">
        <v>0</v>
      </c>
      <c r="U783">
        <v>0</v>
      </c>
      <c r="V783">
        <v>1.9059999999999999</v>
      </c>
      <c r="W783">
        <v>27.076000000000001</v>
      </c>
      <c r="Y783" t="str">
        <f t="shared" si="351"/>
        <v>富山県</v>
      </c>
      <c r="Z783" t="str">
        <f t="shared" si="352"/>
        <v>富山県滑川市</v>
      </c>
      <c r="AA783" s="159">
        <f t="shared" si="353"/>
        <v>232.244</v>
      </c>
      <c r="AB783" s="159">
        <f t="shared" si="354"/>
        <v>483.43200000000002</v>
      </c>
      <c r="AC783" s="159">
        <f t="shared" si="355"/>
        <v>0</v>
      </c>
      <c r="AD783" s="159">
        <f t="shared" si="356"/>
        <v>43.783999999999999</v>
      </c>
      <c r="AE783" s="159">
        <f t="shared" si="357"/>
        <v>0</v>
      </c>
      <c r="AF783" s="159">
        <f t="shared" si="358"/>
        <v>0</v>
      </c>
      <c r="AG783" s="159">
        <f t="shared" si="359"/>
        <v>0</v>
      </c>
      <c r="AH783" s="160">
        <f t="shared" si="360"/>
        <v>759.46</v>
      </c>
      <c r="AI783" s="135">
        <f t="shared" si="361"/>
        <v>0.30580149053274691</v>
      </c>
      <c r="AJ783" s="135">
        <f t="shared" si="362"/>
        <v>0.63654702025123111</v>
      </c>
      <c r="AK783" s="135">
        <f t="shared" si="363"/>
        <v>0</v>
      </c>
      <c r="AL783" s="135">
        <f t="shared" si="364"/>
        <v>5.7651489216021909E-2</v>
      </c>
      <c r="AM783" s="135">
        <f t="shared" si="365"/>
        <v>0</v>
      </c>
      <c r="AN783" s="135">
        <f t="shared" si="366"/>
        <v>0</v>
      </c>
      <c r="AO783" s="135">
        <f t="shared" si="367"/>
        <v>0</v>
      </c>
      <c r="AP783" s="159">
        <f>IFERROR(VLOOKUP(A783,人口!$A$2:$E$1748,5,0),0)</f>
        <v>33284</v>
      </c>
      <c r="AQ783" s="159">
        <f t="shared" si="342"/>
        <v>0</v>
      </c>
      <c r="AR783" s="159">
        <f t="shared" si="343"/>
        <v>0</v>
      </c>
      <c r="AS783" s="159">
        <f t="shared" si="344"/>
        <v>0</v>
      </c>
      <c r="AT783" s="159">
        <f t="shared" si="345"/>
        <v>1</v>
      </c>
      <c r="AU783" s="159">
        <f t="shared" si="346"/>
        <v>0</v>
      </c>
      <c r="AV783" s="159">
        <f t="shared" si="347"/>
        <v>0</v>
      </c>
      <c r="AW783" s="159">
        <f t="shared" si="348"/>
        <v>0</v>
      </c>
      <c r="AX783" s="159">
        <f t="shared" si="368"/>
        <v>0</v>
      </c>
      <c r="AY783" s="159" t="str">
        <f t="shared" si="369"/>
        <v>3万～10万人未満の市町村平均</v>
      </c>
      <c r="AZ783" s="159"/>
    </row>
    <row r="784" spans="1:52" x14ac:dyDescent="0.3">
      <c r="A784" t="str">
        <f t="shared" si="349"/>
        <v>16207</v>
      </c>
      <c r="B784" s="158" t="str">
        <f t="shared" si="350"/>
        <v>016207</v>
      </c>
      <c r="C784">
        <v>16</v>
      </c>
      <c r="D784" t="s">
        <v>43</v>
      </c>
      <c r="E784">
        <v>16207</v>
      </c>
      <c r="F784" t="s">
        <v>372</v>
      </c>
      <c r="G784">
        <v>272.01600000000002</v>
      </c>
      <c r="H784">
        <v>303.25900000000001</v>
      </c>
      <c r="I784">
        <v>319.83100000000002</v>
      </c>
      <c r="J784">
        <v>356.74799999999999</v>
      </c>
      <c r="K784">
        <v>21.8</v>
      </c>
      <c r="L784">
        <v>43.901000000000003</v>
      </c>
      <c r="M784">
        <v>110.712</v>
      </c>
      <c r="N784">
        <v>662.81200000000001</v>
      </c>
      <c r="O784">
        <v>30.71</v>
      </c>
      <c r="P784">
        <v>28.995000000000001</v>
      </c>
      <c r="Q784">
        <v>0.72399999999999998</v>
      </c>
      <c r="R784">
        <v>0.64200000000000002</v>
      </c>
      <c r="S784">
        <v>201.38800000000001</v>
      </c>
      <c r="T784">
        <v>4.4429999999999996</v>
      </c>
      <c r="U784">
        <v>3.9359999999999999</v>
      </c>
      <c r="V784">
        <v>2.6230000000000002</v>
      </c>
      <c r="W784">
        <v>34.261000000000003</v>
      </c>
      <c r="Y784" t="str">
        <f t="shared" si="351"/>
        <v>富山県</v>
      </c>
      <c r="Z784" t="str">
        <f t="shared" si="352"/>
        <v>富山県黒部市</v>
      </c>
      <c r="AA784" s="159">
        <f t="shared" si="353"/>
        <v>319.83100000000002</v>
      </c>
      <c r="AB784" s="159">
        <f t="shared" si="354"/>
        <v>356.74799999999999</v>
      </c>
      <c r="AC784" s="159">
        <f t="shared" si="355"/>
        <v>43.901000000000003</v>
      </c>
      <c r="AD784" s="159">
        <f t="shared" si="356"/>
        <v>662.81200000000001</v>
      </c>
      <c r="AE784" s="159">
        <f t="shared" si="357"/>
        <v>201.38800000000001</v>
      </c>
      <c r="AF784" s="159">
        <f t="shared" si="358"/>
        <v>4.4429999999999996</v>
      </c>
      <c r="AG784" s="159">
        <f t="shared" si="359"/>
        <v>3.9359999999999999</v>
      </c>
      <c r="AH784" s="160">
        <f t="shared" si="360"/>
        <v>1593.0589999999997</v>
      </c>
      <c r="AI784" s="135">
        <f t="shared" si="361"/>
        <v>0.20076532005405956</v>
      </c>
      <c r="AJ784" s="135">
        <f t="shared" si="362"/>
        <v>0.22393897526708054</v>
      </c>
      <c r="AK784" s="135">
        <f t="shared" si="363"/>
        <v>2.7557673632928856E-2</v>
      </c>
      <c r="AL784" s="135">
        <f t="shared" si="364"/>
        <v>0.4160624308327564</v>
      </c>
      <c r="AM784" s="135">
        <f t="shared" si="365"/>
        <v>0.12641590801093999</v>
      </c>
      <c r="AN784" s="135">
        <f t="shared" si="366"/>
        <v>2.7889739174757496E-3</v>
      </c>
      <c r="AO784" s="135">
        <f t="shared" si="367"/>
        <v>2.4707182847590707E-3</v>
      </c>
      <c r="AP784" s="159">
        <f>IFERROR(VLOOKUP(A784,人口!$A$2:$E$1748,5,0),0)</f>
        <v>41116</v>
      </c>
      <c r="AQ784" s="159">
        <f t="shared" si="342"/>
        <v>0</v>
      </c>
      <c r="AR784" s="159">
        <f t="shared" si="343"/>
        <v>0</v>
      </c>
      <c r="AS784" s="159">
        <f t="shared" si="344"/>
        <v>0</v>
      </c>
      <c r="AT784" s="159">
        <f t="shared" si="345"/>
        <v>1</v>
      </c>
      <c r="AU784" s="159">
        <f t="shared" si="346"/>
        <v>0</v>
      </c>
      <c r="AV784" s="159">
        <f t="shared" si="347"/>
        <v>0</v>
      </c>
      <c r="AW784" s="159">
        <f t="shared" si="348"/>
        <v>0</v>
      </c>
      <c r="AX784" s="159">
        <f t="shared" si="368"/>
        <v>0</v>
      </c>
      <c r="AY784" s="159" t="str">
        <f t="shared" si="369"/>
        <v>3万～10万人未満の市町村平均</v>
      </c>
      <c r="AZ784" s="159"/>
    </row>
    <row r="785" spans="1:52" x14ac:dyDescent="0.3">
      <c r="A785" t="str">
        <f t="shared" si="349"/>
        <v>16208</v>
      </c>
      <c r="B785" s="158" t="str">
        <f t="shared" si="350"/>
        <v>016208</v>
      </c>
      <c r="C785">
        <v>16</v>
      </c>
      <c r="D785" t="s">
        <v>43</v>
      </c>
      <c r="E785">
        <v>16208</v>
      </c>
      <c r="F785" t="s">
        <v>423</v>
      </c>
      <c r="G785">
        <v>314.89100000000002</v>
      </c>
      <c r="H785">
        <v>627.03599999999994</v>
      </c>
      <c r="I785">
        <v>376.50200000000001</v>
      </c>
      <c r="J785">
        <v>750.23800000000006</v>
      </c>
      <c r="K785">
        <v>14.6</v>
      </c>
      <c r="L785">
        <v>28.724</v>
      </c>
      <c r="M785">
        <v>0.16600000000000001</v>
      </c>
      <c r="N785">
        <v>0.96899999999999997</v>
      </c>
      <c r="O785">
        <v>0</v>
      </c>
      <c r="P785">
        <v>0</v>
      </c>
      <c r="Q785">
        <v>0</v>
      </c>
      <c r="R785">
        <v>1.4E-2</v>
      </c>
      <c r="S785">
        <v>0</v>
      </c>
      <c r="T785">
        <v>0</v>
      </c>
      <c r="U785">
        <v>8.3000000000000004E-2</v>
      </c>
      <c r="V785">
        <v>3.2519999999999998</v>
      </c>
      <c r="W785">
        <v>53.459000000000003</v>
      </c>
      <c r="Y785" t="str">
        <f t="shared" si="351"/>
        <v>富山県</v>
      </c>
      <c r="Z785" t="str">
        <f t="shared" si="352"/>
        <v>富山県砺波市</v>
      </c>
      <c r="AA785" s="159">
        <f t="shared" si="353"/>
        <v>376.50200000000001</v>
      </c>
      <c r="AB785" s="159">
        <f t="shared" si="354"/>
        <v>750.23800000000006</v>
      </c>
      <c r="AC785" s="159">
        <f t="shared" si="355"/>
        <v>28.724</v>
      </c>
      <c r="AD785" s="159">
        <f t="shared" si="356"/>
        <v>0.96899999999999997</v>
      </c>
      <c r="AE785" s="159">
        <f t="shared" si="357"/>
        <v>0</v>
      </c>
      <c r="AF785" s="159">
        <f t="shared" si="358"/>
        <v>0</v>
      </c>
      <c r="AG785" s="159">
        <f t="shared" si="359"/>
        <v>8.3000000000000004E-2</v>
      </c>
      <c r="AH785" s="160">
        <f t="shared" si="360"/>
        <v>1156.5160000000001</v>
      </c>
      <c r="AI785" s="135">
        <f t="shared" si="361"/>
        <v>0.32554845760888734</v>
      </c>
      <c r="AJ785" s="135">
        <f t="shared" si="362"/>
        <v>0.64870524921401862</v>
      </c>
      <c r="AK785" s="135">
        <f t="shared" si="363"/>
        <v>2.4836664602997275E-2</v>
      </c>
      <c r="AL785" s="135">
        <f t="shared" si="364"/>
        <v>8.3786130066510096E-4</v>
      </c>
      <c r="AM785" s="135">
        <f t="shared" si="365"/>
        <v>0</v>
      </c>
      <c r="AN785" s="135">
        <f t="shared" si="366"/>
        <v>0</v>
      </c>
      <c r="AO785" s="135">
        <f t="shared" si="367"/>
        <v>7.1767273431582436E-5</v>
      </c>
      <c r="AP785" s="159">
        <f>IFERROR(VLOOKUP(A785,人口!$A$2:$E$1748,5,0),0)</f>
        <v>48354</v>
      </c>
      <c r="AQ785" s="159">
        <f t="shared" si="342"/>
        <v>0</v>
      </c>
      <c r="AR785" s="159">
        <f t="shared" si="343"/>
        <v>0</v>
      </c>
      <c r="AS785" s="159">
        <f t="shared" si="344"/>
        <v>0</v>
      </c>
      <c r="AT785" s="159">
        <f t="shared" si="345"/>
        <v>1</v>
      </c>
      <c r="AU785" s="159">
        <f t="shared" si="346"/>
        <v>0</v>
      </c>
      <c r="AV785" s="159">
        <f t="shared" si="347"/>
        <v>0</v>
      </c>
      <c r="AW785" s="159">
        <f t="shared" si="348"/>
        <v>0</v>
      </c>
      <c r="AX785" s="159">
        <f t="shared" si="368"/>
        <v>0</v>
      </c>
      <c r="AY785" s="159" t="str">
        <f t="shared" si="369"/>
        <v>3万～10万人未満の市町村平均</v>
      </c>
      <c r="AZ785" s="159"/>
    </row>
    <row r="786" spans="1:52" x14ac:dyDescent="0.3">
      <c r="A786" t="str">
        <f t="shared" si="349"/>
        <v>16209</v>
      </c>
      <c r="B786" s="158" t="str">
        <f t="shared" si="350"/>
        <v>016209</v>
      </c>
      <c r="C786">
        <v>16</v>
      </c>
      <c r="D786" t="s">
        <v>43</v>
      </c>
      <c r="E786">
        <v>16209</v>
      </c>
      <c r="F786" t="s">
        <v>478</v>
      </c>
      <c r="G786">
        <v>228.32900000000001</v>
      </c>
      <c r="H786">
        <v>457.96199999999999</v>
      </c>
      <c r="I786">
        <v>277.27300000000002</v>
      </c>
      <c r="J786">
        <v>556.11599999999999</v>
      </c>
      <c r="K786">
        <v>66.2</v>
      </c>
      <c r="L786">
        <v>136.084</v>
      </c>
      <c r="M786">
        <v>0</v>
      </c>
      <c r="N786">
        <v>0</v>
      </c>
      <c r="O786">
        <v>5.6000000000000001E-2</v>
      </c>
      <c r="P786">
        <v>0</v>
      </c>
      <c r="Q786">
        <v>0</v>
      </c>
      <c r="R786">
        <v>0</v>
      </c>
      <c r="S786">
        <v>0</v>
      </c>
      <c r="T786">
        <v>0</v>
      </c>
      <c r="U786">
        <v>0</v>
      </c>
      <c r="V786">
        <v>2.3639999999999999</v>
      </c>
      <c r="W786">
        <v>37.423999999999999</v>
      </c>
      <c r="Y786" t="str">
        <f t="shared" si="351"/>
        <v>富山県</v>
      </c>
      <c r="Z786" t="str">
        <f t="shared" si="352"/>
        <v>富山県小矢部市</v>
      </c>
      <c r="AA786" s="159">
        <f t="shared" si="353"/>
        <v>277.27300000000002</v>
      </c>
      <c r="AB786" s="159">
        <f t="shared" si="354"/>
        <v>556.11599999999999</v>
      </c>
      <c r="AC786" s="159">
        <f t="shared" si="355"/>
        <v>136.084</v>
      </c>
      <c r="AD786" s="159">
        <f t="shared" si="356"/>
        <v>0</v>
      </c>
      <c r="AE786" s="159">
        <f t="shared" si="357"/>
        <v>0</v>
      </c>
      <c r="AF786" s="159">
        <f t="shared" si="358"/>
        <v>0</v>
      </c>
      <c r="AG786" s="159">
        <f t="shared" si="359"/>
        <v>0</v>
      </c>
      <c r="AH786" s="160">
        <f t="shared" si="360"/>
        <v>969.47299999999996</v>
      </c>
      <c r="AI786" s="135">
        <f t="shared" si="361"/>
        <v>0.28600383919923511</v>
      </c>
      <c r="AJ786" s="135">
        <f t="shared" si="362"/>
        <v>0.57362711493770324</v>
      </c>
      <c r="AK786" s="135">
        <f t="shared" si="363"/>
        <v>0.1403690458630617</v>
      </c>
      <c r="AL786" s="135">
        <f t="shared" si="364"/>
        <v>0</v>
      </c>
      <c r="AM786" s="135">
        <f t="shared" si="365"/>
        <v>0</v>
      </c>
      <c r="AN786" s="135">
        <f t="shared" si="366"/>
        <v>0</v>
      </c>
      <c r="AO786" s="135">
        <f t="shared" si="367"/>
        <v>0</v>
      </c>
      <c r="AP786" s="159">
        <f>IFERROR(VLOOKUP(A786,人口!$A$2:$E$1748,5,0),0)</f>
        <v>29783</v>
      </c>
      <c r="AQ786" s="159">
        <f t="shared" si="342"/>
        <v>0</v>
      </c>
      <c r="AR786" s="159">
        <f t="shared" si="343"/>
        <v>0</v>
      </c>
      <c r="AS786" s="159">
        <f t="shared" si="344"/>
        <v>1</v>
      </c>
      <c r="AT786" s="159">
        <f t="shared" si="345"/>
        <v>0</v>
      </c>
      <c r="AU786" s="159">
        <f t="shared" si="346"/>
        <v>0</v>
      </c>
      <c r="AV786" s="159">
        <f t="shared" si="347"/>
        <v>0</v>
      </c>
      <c r="AW786" s="159">
        <f t="shared" si="348"/>
        <v>0</v>
      </c>
      <c r="AX786" s="159">
        <f t="shared" si="368"/>
        <v>0</v>
      </c>
      <c r="AY786" s="159" t="str">
        <f t="shared" si="369"/>
        <v>1万～3万人未満の市町村平均</v>
      </c>
      <c r="AZ786" s="159"/>
    </row>
    <row r="787" spans="1:52" x14ac:dyDescent="0.3">
      <c r="A787" t="str">
        <f t="shared" si="349"/>
        <v>16210</v>
      </c>
      <c r="B787" s="158" t="str">
        <f t="shared" si="350"/>
        <v>016210</v>
      </c>
      <c r="C787">
        <v>16</v>
      </c>
      <c r="D787" t="s">
        <v>43</v>
      </c>
      <c r="E787">
        <v>16210</v>
      </c>
      <c r="F787" t="s">
        <v>531</v>
      </c>
      <c r="G787">
        <v>410.988</v>
      </c>
      <c r="H787">
        <v>1381.325</v>
      </c>
      <c r="I787">
        <v>480.96499999999997</v>
      </c>
      <c r="J787">
        <v>1617.8</v>
      </c>
      <c r="K787">
        <v>337.2</v>
      </c>
      <c r="L787">
        <v>692.99</v>
      </c>
      <c r="M787">
        <v>94.150999999999996</v>
      </c>
      <c r="N787">
        <v>535.64099999999996</v>
      </c>
      <c r="O787">
        <v>0.95899999999999996</v>
      </c>
      <c r="P787">
        <v>0</v>
      </c>
      <c r="Q787">
        <v>0</v>
      </c>
      <c r="R787">
        <v>4.9000000000000002E-2</v>
      </c>
      <c r="S787">
        <v>0</v>
      </c>
      <c r="T787">
        <v>0</v>
      </c>
      <c r="U787">
        <v>0.30299999999999999</v>
      </c>
      <c r="V787">
        <v>4.1630000000000003</v>
      </c>
      <c r="W787">
        <v>63.58</v>
      </c>
      <c r="Y787" t="str">
        <f t="shared" si="351"/>
        <v>富山県</v>
      </c>
      <c r="Z787" t="str">
        <f t="shared" si="352"/>
        <v>富山県南砺市</v>
      </c>
      <c r="AA787" s="159">
        <f t="shared" si="353"/>
        <v>480.96499999999997</v>
      </c>
      <c r="AB787" s="159">
        <f t="shared" si="354"/>
        <v>1617.8</v>
      </c>
      <c r="AC787" s="159">
        <f t="shared" si="355"/>
        <v>692.99</v>
      </c>
      <c r="AD787" s="159">
        <f t="shared" si="356"/>
        <v>535.64099999999996</v>
      </c>
      <c r="AE787" s="159">
        <f t="shared" si="357"/>
        <v>0</v>
      </c>
      <c r="AF787" s="159">
        <f t="shared" si="358"/>
        <v>0</v>
      </c>
      <c r="AG787" s="159">
        <f t="shared" si="359"/>
        <v>0.30299999999999999</v>
      </c>
      <c r="AH787" s="160">
        <f t="shared" si="360"/>
        <v>3327.6990000000001</v>
      </c>
      <c r="AI787" s="135">
        <f t="shared" si="361"/>
        <v>0.14453380549142214</v>
      </c>
      <c r="AJ787" s="135">
        <f t="shared" si="362"/>
        <v>0.48616175922161226</v>
      </c>
      <c r="AK787" s="135">
        <f t="shared" si="363"/>
        <v>0.20824900329026153</v>
      </c>
      <c r="AL787" s="135">
        <f t="shared" si="364"/>
        <v>0.16096437808828262</v>
      </c>
      <c r="AM787" s="135">
        <f t="shared" si="365"/>
        <v>0</v>
      </c>
      <c r="AN787" s="135">
        <f t="shared" si="366"/>
        <v>0</v>
      </c>
      <c r="AO787" s="135">
        <f t="shared" si="367"/>
        <v>9.1053908421404693E-5</v>
      </c>
      <c r="AP787" s="159">
        <f>IFERROR(VLOOKUP(A787,人口!$A$2:$E$1748,5,0),0)</f>
        <v>50337</v>
      </c>
      <c r="AQ787" s="159">
        <f t="shared" si="342"/>
        <v>0</v>
      </c>
      <c r="AR787" s="159">
        <f t="shared" si="343"/>
        <v>0</v>
      </c>
      <c r="AS787" s="159">
        <f t="shared" si="344"/>
        <v>0</v>
      </c>
      <c r="AT787" s="159">
        <f t="shared" si="345"/>
        <v>1</v>
      </c>
      <c r="AU787" s="159">
        <f t="shared" si="346"/>
        <v>0</v>
      </c>
      <c r="AV787" s="159">
        <f t="shared" si="347"/>
        <v>0</v>
      </c>
      <c r="AW787" s="159">
        <f t="shared" si="348"/>
        <v>0</v>
      </c>
      <c r="AX787" s="159">
        <f t="shared" si="368"/>
        <v>0</v>
      </c>
      <c r="AY787" s="159" t="str">
        <f t="shared" si="369"/>
        <v>3万～10万人未満の市町村平均</v>
      </c>
      <c r="AZ787" s="159"/>
    </row>
    <row r="788" spans="1:52" x14ac:dyDescent="0.3">
      <c r="A788" t="str">
        <f t="shared" si="349"/>
        <v>16211</v>
      </c>
      <c r="B788" s="158" t="str">
        <f t="shared" si="350"/>
        <v>016211</v>
      </c>
      <c r="C788">
        <v>16</v>
      </c>
      <c r="D788" t="s">
        <v>43</v>
      </c>
      <c r="E788">
        <v>16211</v>
      </c>
      <c r="F788" t="s">
        <v>585</v>
      </c>
      <c r="G788">
        <v>542.65099999999995</v>
      </c>
      <c r="H788">
        <v>172.36500000000001</v>
      </c>
      <c r="I788">
        <v>641.08399999999995</v>
      </c>
      <c r="J788">
        <v>203.31700000000001</v>
      </c>
      <c r="K788">
        <v>0</v>
      </c>
      <c r="L788">
        <v>0</v>
      </c>
      <c r="M788">
        <v>0</v>
      </c>
      <c r="N788">
        <v>0</v>
      </c>
      <c r="O788">
        <v>0.51200000000000001</v>
      </c>
      <c r="P788">
        <v>0</v>
      </c>
      <c r="Q788">
        <v>0</v>
      </c>
      <c r="R788">
        <v>0.151</v>
      </c>
      <c r="S788">
        <v>0</v>
      </c>
      <c r="T788">
        <v>0</v>
      </c>
      <c r="U788">
        <v>0.92300000000000004</v>
      </c>
      <c r="V788">
        <v>4.7949999999999999</v>
      </c>
      <c r="W788">
        <v>79.69</v>
      </c>
      <c r="Y788" t="str">
        <f t="shared" si="351"/>
        <v>富山県</v>
      </c>
      <c r="Z788" t="str">
        <f t="shared" si="352"/>
        <v>富山県射水市</v>
      </c>
      <c r="AA788" s="159">
        <f t="shared" si="353"/>
        <v>641.08399999999995</v>
      </c>
      <c r="AB788" s="159">
        <f t="shared" si="354"/>
        <v>203.31700000000001</v>
      </c>
      <c r="AC788" s="159">
        <f t="shared" si="355"/>
        <v>0</v>
      </c>
      <c r="AD788" s="159">
        <f t="shared" si="356"/>
        <v>0</v>
      </c>
      <c r="AE788" s="159">
        <f t="shared" si="357"/>
        <v>0</v>
      </c>
      <c r="AF788" s="159">
        <f t="shared" si="358"/>
        <v>0</v>
      </c>
      <c r="AG788" s="159">
        <f t="shared" si="359"/>
        <v>0.92300000000000004</v>
      </c>
      <c r="AH788" s="160">
        <f t="shared" si="360"/>
        <v>845.32399999999996</v>
      </c>
      <c r="AI788" s="135">
        <f t="shared" si="361"/>
        <v>0.75838849955756604</v>
      </c>
      <c r="AJ788" s="135">
        <f t="shared" si="362"/>
        <v>0.24051961141526801</v>
      </c>
      <c r="AK788" s="135">
        <f t="shared" si="363"/>
        <v>0</v>
      </c>
      <c r="AL788" s="135">
        <f t="shared" si="364"/>
        <v>0</v>
      </c>
      <c r="AM788" s="135">
        <f t="shared" si="365"/>
        <v>0</v>
      </c>
      <c r="AN788" s="135">
        <f t="shared" si="366"/>
        <v>0</v>
      </c>
      <c r="AO788" s="135">
        <f t="shared" si="367"/>
        <v>1.0918890271659151E-3</v>
      </c>
      <c r="AP788" s="159">
        <f>IFERROR(VLOOKUP(A788,人口!$A$2:$E$1748,5,0),0)</f>
        <v>92883</v>
      </c>
      <c r="AQ788" s="159">
        <f t="shared" si="342"/>
        <v>0</v>
      </c>
      <c r="AR788" s="159">
        <f t="shared" si="343"/>
        <v>0</v>
      </c>
      <c r="AS788" s="159">
        <f t="shared" si="344"/>
        <v>0</v>
      </c>
      <c r="AT788" s="159">
        <f t="shared" si="345"/>
        <v>1</v>
      </c>
      <c r="AU788" s="159">
        <f t="shared" si="346"/>
        <v>0</v>
      </c>
      <c r="AV788" s="159">
        <f t="shared" si="347"/>
        <v>0</v>
      </c>
      <c r="AW788" s="159">
        <f t="shared" si="348"/>
        <v>0</v>
      </c>
      <c r="AX788" s="159">
        <f t="shared" si="368"/>
        <v>0</v>
      </c>
      <c r="AY788" s="159" t="str">
        <f t="shared" si="369"/>
        <v>3万～10万人未満の市町村平均</v>
      </c>
      <c r="AZ788" s="159"/>
    </row>
    <row r="789" spans="1:52" x14ac:dyDescent="0.3">
      <c r="A789" t="str">
        <f t="shared" si="349"/>
        <v>16321</v>
      </c>
      <c r="B789" s="158" t="str">
        <f t="shared" si="350"/>
        <v>016321</v>
      </c>
      <c r="C789">
        <v>16</v>
      </c>
      <c r="D789" t="s">
        <v>43</v>
      </c>
      <c r="E789">
        <v>16321</v>
      </c>
      <c r="F789" t="s">
        <v>636</v>
      </c>
      <c r="G789">
        <v>13.79</v>
      </c>
      <c r="H789">
        <v>15.775</v>
      </c>
      <c r="I789">
        <v>16.350999999999999</v>
      </c>
      <c r="J789">
        <v>18.718</v>
      </c>
      <c r="K789">
        <v>0</v>
      </c>
      <c r="L789">
        <v>0</v>
      </c>
      <c r="M789">
        <v>0</v>
      </c>
      <c r="N789">
        <v>0</v>
      </c>
      <c r="O789">
        <v>0</v>
      </c>
      <c r="P789">
        <v>0</v>
      </c>
      <c r="Q789">
        <v>0</v>
      </c>
      <c r="R789">
        <v>0</v>
      </c>
      <c r="S789">
        <v>0</v>
      </c>
      <c r="T789">
        <v>0</v>
      </c>
      <c r="U789">
        <v>0</v>
      </c>
      <c r="V789">
        <v>0.13100000000000001</v>
      </c>
      <c r="W789">
        <v>3.6469999999999998</v>
      </c>
      <c r="Y789" t="str">
        <f t="shared" si="351"/>
        <v>富山県</v>
      </c>
      <c r="Z789" t="str">
        <f t="shared" si="352"/>
        <v>富山県舟橋村</v>
      </c>
      <c r="AA789" s="159">
        <f t="shared" si="353"/>
        <v>16.350999999999999</v>
      </c>
      <c r="AB789" s="159">
        <f t="shared" si="354"/>
        <v>18.718</v>
      </c>
      <c r="AC789" s="159">
        <f t="shared" si="355"/>
        <v>0</v>
      </c>
      <c r="AD789" s="159">
        <f t="shared" si="356"/>
        <v>0</v>
      </c>
      <c r="AE789" s="159">
        <f t="shared" si="357"/>
        <v>0</v>
      </c>
      <c r="AF789" s="159">
        <f t="shared" si="358"/>
        <v>0</v>
      </c>
      <c r="AG789" s="159">
        <f t="shared" si="359"/>
        <v>0</v>
      </c>
      <c r="AH789" s="160">
        <f t="shared" si="360"/>
        <v>35.069000000000003</v>
      </c>
      <c r="AI789" s="135">
        <f t="shared" si="361"/>
        <v>0.46625224557301315</v>
      </c>
      <c r="AJ789" s="135">
        <f t="shared" si="362"/>
        <v>0.53374775442698674</v>
      </c>
      <c r="AK789" s="135">
        <f t="shared" si="363"/>
        <v>0</v>
      </c>
      <c r="AL789" s="135">
        <f t="shared" si="364"/>
        <v>0</v>
      </c>
      <c r="AM789" s="135">
        <f t="shared" si="365"/>
        <v>0</v>
      </c>
      <c r="AN789" s="135">
        <f t="shared" si="366"/>
        <v>0</v>
      </c>
      <c r="AO789" s="135">
        <f t="shared" si="367"/>
        <v>0</v>
      </c>
      <c r="AP789" s="159">
        <f>IFERROR(VLOOKUP(A789,人口!$A$2:$E$1748,5,0),0)</f>
        <v>3161</v>
      </c>
      <c r="AQ789" s="159">
        <f t="shared" si="342"/>
        <v>1</v>
      </c>
      <c r="AR789" s="159">
        <f t="shared" si="343"/>
        <v>0</v>
      </c>
      <c r="AS789" s="159">
        <f t="shared" si="344"/>
        <v>0</v>
      </c>
      <c r="AT789" s="159">
        <f t="shared" si="345"/>
        <v>0</v>
      </c>
      <c r="AU789" s="159">
        <f t="shared" si="346"/>
        <v>0</v>
      </c>
      <c r="AV789" s="159">
        <f t="shared" si="347"/>
        <v>0</v>
      </c>
      <c r="AW789" s="159">
        <f t="shared" si="348"/>
        <v>0</v>
      </c>
      <c r="AX789" s="159">
        <f t="shared" si="368"/>
        <v>0</v>
      </c>
      <c r="AY789" s="159" t="str">
        <f t="shared" si="369"/>
        <v>5千人未満の市町村平均</v>
      </c>
      <c r="AZ789" s="159"/>
    </row>
    <row r="790" spans="1:52" x14ac:dyDescent="0.3">
      <c r="A790" t="str">
        <f t="shared" si="349"/>
        <v>16322</v>
      </c>
      <c r="B790" s="158" t="str">
        <f t="shared" si="350"/>
        <v>016322</v>
      </c>
      <c r="C790">
        <v>16</v>
      </c>
      <c r="D790" t="s">
        <v>43</v>
      </c>
      <c r="E790">
        <v>16322</v>
      </c>
      <c r="F790" t="s">
        <v>689</v>
      </c>
      <c r="G790">
        <v>133.37</v>
      </c>
      <c r="H790">
        <v>255.184</v>
      </c>
      <c r="I790">
        <v>155.48400000000001</v>
      </c>
      <c r="J790">
        <v>297.68099999999998</v>
      </c>
      <c r="K790">
        <v>0.2</v>
      </c>
      <c r="L790">
        <v>0.32400000000000001</v>
      </c>
      <c r="M790">
        <v>40.073</v>
      </c>
      <c r="N790">
        <v>249.863</v>
      </c>
      <c r="O790">
        <v>0</v>
      </c>
      <c r="P790">
        <v>0</v>
      </c>
      <c r="Q790">
        <v>0</v>
      </c>
      <c r="R790">
        <v>0.153</v>
      </c>
      <c r="S790">
        <v>0</v>
      </c>
      <c r="T790">
        <v>0</v>
      </c>
      <c r="U790">
        <v>0.94</v>
      </c>
      <c r="V790">
        <v>1.2110000000000001</v>
      </c>
      <c r="W790">
        <v>19.094000000000001</v>
      </c>
      <c r="Y790" t="str">
        <f t="shared" si="351"/>
        <v>富山県</v>
      </c>
      <c r="Z790" t="str">
        <f t="shared" si="352"/>
        <v>富山県上市町</v>
      </c>
      <c r="AA790" s="159">
        <f t="shared" si="353"/>
        <v>155.48400000000001</v>
      </c>
      <c r="AB790" s="159">
        <f t="shared" si="354"/>
        <v>297.68099999999998</v>
      </c>
      <c r="AC790" s="159">
        <f t="shared" si="355"/>
        <v>0.32400000000000001</v>
      </c>
      <c r="AD790" s="159">
        <f t="shared" si="356"/>
        <v>249.863</v>
      </c>
      <c r="AE790" s="159">
        <f t="shared" si="357"/>
        <v>0</v>
      </c>
      <c r="AF790" s="159">
        <f t="shared" si="358"/>
        <v>0</v>
      </c>
      <c r="AG790" s="159">
        <f t="shared" si="359"/>
        <v>0.94</v>
      </c>
      <c r="AH790" s="160">
        <f t="shared" si="360"/>
        <v>704.29200000000003</v>
      </c>
      <c r="AI790" s="135">
        <f t="shared" si="361"/>
        <v>0.22076638666916562</v>
      </c>
      <c r="AJ790" s="135">
        <f t="shared" si="362"/>
        <v>0.42266701879334134</v>
      </c>
      <c r="AK790" s="135">
        <f t="shared" si="363"/>
        <v>4.600364621492222E-4</v>
      </c>
      <c r="AL790" s="135">
        <f t="shared" si="364"/>
        <v>0.35477188438886142</v>
      </c>
      <c r="AM790" s="135">
        <f t="shared" si="365"/>
        <v>0</v>
      </c>
      <c r="AN790" s="135">
        <f t="shared" si="366"/>
        <v>0</v>
      </c>
      <c r="AO790" s="135">
        <f t="shared" si="367"/>
        <v>1.3346736864823111E-3</v>
      </c>
      <c r="AP790" s="159">
        <f>IFERROR(VLOOKUP(A790,人口!$A$2:$E$1748,5,0),0)</f>
        <v>20334</v>
      </c>
      <c r="AQ790" s="159">
        <f t="shared" si="342"/>
        <v>0</v>
      </c>
      <c r="AR790" s="159">
        <f t="shared" si="343"/>
        <v>0</v>
      </c>
      <c r="AS790" s="159">
        <f t="shared" si="344"/>
        <v>1</v>
      </c>
      <c r="AT790" s="159">
        <f t="shared" si="345"/>
        <v>0</v>
      </c>
      <c r="AU790" s="159">
        <f t="shared" si="346"/>
        <v>0</v>
      </c>
      <c r="AV790" s="159">
        <f t="shared" si="347"/>
        <v>0</v>
      </c>
      <c r="AW790" s="159">
        <f t="shared" si="348"/>
        <v>0</v>
      </c>
      <c r="AX790" s="159">
        <f t="shared" si="368"/>
        <v>0</v>
      </c>
      <c r="AY790" s="159" t="str">
        <f t="shared" si="369"/>
        <v>1万～3万人未満の市町村平均</v>
      </c>
      <c r="AZ790" s="159"/>
    </row>
    <row r="791" spans="1:52" x14ac:dyDescent="0.3">
      <c r="A791" t="str">
        <f t="shared" si="349"/>
        <v>16323</v>
      </c>
      <c r="B791" s="158" t="str">
        <f t="shared" si="350"/>
        <v>016323</v>
      </c>
      <c r="C791">
        <v>16</v>
      </c>
      <c r="D791" t="s">
        <v>43</v>
      </c>
      <c r="E791">
        <v>16323</v>
      </c>
      <c r="F791" t="s">
        <v>742</v>
      </c>
      <c r="G791">
        <v>169.351</v>
      </c>
      <c r="H791">
        <v>547.21900000000005</v>
      </c>
      <c r="I791">
        <v>198.398</v>
      </c>
      <c r="J791">
        <v>641.43100000000004</v>
      </c>
      <c r="K791">
        <v>0</v>
      </c>
      <c r="L791">
        <v>0</v>
      </c>
      <c r="M791">
        <v>26.417999999999999</v>
      </c>
      <c r="N791">
        <v>167.65600000000001</v>
      </c>
      <c r="O791">
        <v>0</v>
      </c>
      <c r="P791">
        <v>2.1629999999999998</v>
      </c>
      <c r="Q791">
        <v>2.5000000000000001E-2</v>
      </c>
      <c r="R791">
        <v>8.8999999999999996E-2</v>
      </c>
      <c r="S791">
        <v>15.159000000000001</v>
      </c>
      <c r="T791">
        <v>0.154</v>
      </c>
      <c r="U791">
        <v>0.54600000000000004</v>
      </c>
      <c r="V791">
        <v>1.4</v>
      </c>
      <c r="W791">
        <v>21.728000000000002</v>
      </c>
      <c r="Y791" t="str">
        <f t="shared" si="351"/>
        <v>富山県</v>
      </c>
      <c r="Z791" t="str">
        <f t="shared" si="352"/>
        <v>富山県立山町</v>
      </c>
      <c r="AA791" s="159">
        <f t="shared" si="353"/>
        <v>198.398</v>
      </c>
      <c r="AB791" s="159">
        <f t="shared" si="354"/>
        <v>641.43100000000004</v>
      </c>
      <c r="AC791" s="159">
        <f t="shared" si="355"/>
        <v>0</v>
      </c>
      <c r="AD791" s="159">
        <f t="shared" si="356"/>
        <v>167.65600000000001</v>
      </c>
      <c r="AE791" s="159">
        <f t="shared" si="357"/>
        <v>15.159000000000001</v>
      </c>
      <c r="AF791" s="159">
        <f t="shared" si="358"/>
        <v>0.154</v>
      </c>
      <c r="AG791" s="159">
        <f t="shared" si="359"/>
        <v>0.54600000000000004</v>
      </c>
      <c r="AH791" s="160">
        <f t="shared" si="360"/>
        <v>1023.3440000000002</v>
      </c>
      <c r="AI791" s="135">
        <f t="shared" si="361"/>
        <v>0.19387224628277486</v>
      </c>
      <c r="AJ791" s="135">
        <f t="shared" si="362"/>
        <v>0.62679900404946909</v>
      </c>
      <c r="AK791" s="135">
        <f t="shared" si="363"/>
        <v>0</v>
      </c>
      <c r="AL791" s="135">
        <f t="shared" si="364"/>
        <v>0.16383151706562013</v>
      </c>
      <c r="AM791" s="135">
        <f t="shared" si="365"/>
        <v>1.4813200644162665E-2</v>
      </c>
      <c r="AN791" s="135">
        <f t="shared" si="366"/>
        <v>1.5048703075407681E-4</v>
      </c>
      <c r="AO791" s="135">
        <f t="shared" si="367"/>
        <v>5.3354492721899966E-4</v>
      </c>
      <c r="AP791" s="159">
        <f>IFERROR(VLOOKUP(A791,人口!$A$2:$E$1748,5,0),0)</f>
        <v>25764</v>
      </c>
      <c r="AQ791" s="159">
        <f t="shared" si="342"/>
        <v>0</v>
      </c>
      <c r="AR791" s="159">
        <f t="shared" si="343"/>
        <v>0</v>
      </c>
      <c r="AS791" s="159">
        <f t="shared" si="344"/>
        <v>1</v>
      </c>
      <c r="AT791" s="159">
        <f t="shared" si="345"/>
        <v>0</v>
      </c>
      <c r="AU791" s="159">
        <f t="shared" si="346"/>
        <v>0</v>
      </c>
      <c r="AV791" s="159">
        <f t="shared" si="347"/>
        <v>0</v>
      </c>
      <c r="AW791" s="159">
        <f t="shared" si="348"/>
        <v>0</v>
      </c>
      <c r="AX791" s="159">
        <f t="shared" si="368"/>
        <v>0</v>
      </c>
      <c r="AY791" s="159" t="str">
        <f t="shared" si="369"/>
        <v>1万～3万人未満の市町村平均</v>
      </c>
      <c r="AZ791" s="159"/>
    </row>
    <row r="792" spans="1:52" x14ac:dyDescent="0.3">
      <c r="A792" t="str">
        <f t="shared" si="349"/>
        <v>16342</v>
      </c>
      <c r="B792" s="158" t="str">
        <f t="shared" si="350"/>
        <v>016342</v>
      </c>
      <c r="C792">
        <v>16</v>
      </c>
      <c r="D792" t="s">
        <v>43</v>
      </c>
      <c r="E792">
        <v>16342</v>
      </c>
      <c r="F792" t="s">
        <v>796</v>
      </c>
      <c r="G792">
        <v>169.80099999999999</v>
      </c>
      <c r="H792">
        <v>461.16</v>
      </c>
      <c r="I792">
        <v>200.56800000000001</v>
      </c>
      <c r="J792">
        <v>545.13699999999994</v>
      </c>
      <c r="K792">
        <v>2.7</v>
      </c>
      <c r="L792">
        <v>5.5250000000000004</v>
      </c>
      <c r="M792">
        <v>18.004000000000001</v>
      </c>
      <c r="N792">
        <v>82.82</v>
      </c>
      <c r="O792">
        <v>1.599</v>
      </c>
      <c r="P792">
        <v>0</v>
      </c>
      <c r="Q792">
        <v>0</v>
      </c>
      <c r="R792">
        <v>6.0000000000000001E-3</v>
      </c>
      <c r="S792">
        <v>0</v>
      </c>
      <c r="T792">
        <v>0</v>
      </c>
      <c r="U792">
        <v>3.7999999999999999E-2</v>
      </c>
      <c r="V792">
        <v>1.5129999999999999</v>
      </c>
      <c r="W792">
        <v>21.265000000000001</v>
      </c>
      <c r="Y792" t="str">
        <f t="shared" si="351"/>
        <v>富山県</v>
      </c>
      <c r="Z792" t="str">
        <f t="shared" si="352"/>
        <v>富山県入善町</v>
      </c>
      <c r="AA792" s="159">
        <f t="shared" si="353"/>
        <v>200.56800000000001</v>
      </c>
      <c r="AB792" s="159">
        <f t="shared" si="354"/>
        <v>545.13699999999994</v>
      </c>
      <c r="AC792" s="159">
        <f t="shared" si="355"/>
        <v>5.5250000000000004</v>
      </c>
      <c r="AD792" s="159">
        <f t="shared" si="356"/>
        <v>82.82</v>
      </c>
      <c r="AE792" s="159">
        <f t="shared" si="357"/>
        <v>0</v>
      </c>
      <c r="AF792" s="159">
        <f t="shared" si="358"/>
        <v>0</v>
      </c>
      <c r="AG792" s="159">
        <f t="shared" si="359"/>
        <v>3.7999999999999999E-2</v>
      </c>
      <c r="AH792" s="160">
        <f t="shared" si="360"/>
        <v>834.08799999999997</v>
      </c>
      <c r="AI792" s="135">
        <f t="shared" si="361"/>
        <v>0.24046383595016355</v>
      </c>
      <c r="AJ792" s="135">
        <f t="shared" si="362"/>
        <v>0.65357252472161209</v>
      </c>
      <c r="AK792" s="135">
        <f t="shared" si="363"/>
        <v>6.6240013044187194E-3</v>
      </c>
      <c r="AL792" s="135">
        <f t="shared" si="364"/>
        <v>9.9294079281802394E-2</v>
      </c>
      <c r="AM792" s="135">
        <f t="shared" si="365"/>
        <v>0</v>
      </c>
      <c r="AN792" s="135">
        <f t="shared" si="366"/>
        <v>0</v>
      </c>
      <c r="AO792" s="135">
        <f t="shared" si="367"/>
        <v>4.5558742003241862E-5</v>
      </c>
      <c r="AP792" s="159">
        <f>IFERROR(VLOOKUP(A792,人口!$A$2:$E$1748,5,0),0)</f>
        <v>24492</v>
      </c>
      <c r="AQ792" s="159">
        <f t="shared" si="342"/>
        <v>0</v>
      </c>
      <c r="AR792" s="159">
        <f t="shared" si="343"/>
        <v>0</v>
      </c>
      <c r="AS792" s="159">
        <f t="shared" si="344"/>
        <v>1</v>
      </c>
      <c r="AT792" s="159">
        <f t="shared" si="345"/>
        <v>0</v>
      </c>
      <c r="AU792" s="159">
        <f t="shared" si="346"/>
        <v>0</v>
      </c>
      <c r="AV792" s="159">
        <f t="shared" si="347"/>
        <v>0</v>
      </c>
      <c r="AW792" s="159">
        <f t="shared" si="348"/>
        <v>0</v>
      </c>
      <c r="AX792" s="159">
        <f t="shared" si="368"/>
        <v>0</v>
      </c>
      <c r="AY792" s="159" t="str">
        <f t="shared" si="369"/>
        <v>1万～3万人未満の市町村平均</v>
      </c>
      <c r="AZ792" s="159"/>
    </row>
    <row r="793" spans="1:52" x14ac:dyDescent="0.3">
      <c r="A793" t="str">
        <f t="shared" si="349"/>
        <v>16343</v>
      </c>
      <c r="B793" s="158" t="str">
        <f t="shared" si="350"/>
        <v>016343</v>
      </c>
      <c r="C793">
        <v>16</v>
      </c>
      <c r="D793" t="s">
        <v>43</v>
      </c>
      <c r="E793">
        <v>16343</v>
      </c>
      <c r="F793" t="s">
        <v>847</v>
      </c>
      <c r="G793">
        <v>88.245000000000005</v>
      </c>
      <c r="H793">
        <v>252.48699999999999</v>
      </c>
      <c r="I793">
        <v>106.973</v>
      </c>
      <c r="J793">
        <v>306.19299999999998</v>
      </c>
      <c r="K793">
        <v>78</v>
      </c>
      <c r="L793">
        <v>177.94499999999999</v>
      </c>
      <c r="M793">
        <v>38.417000000000002</v>
      </c>
      <c r="N793">
        <v>220.124</v>
      </c>
      <c r="O793">
        <v>0.58599999999999997</v>
      </c>
      <c r="P793">
        <v>0</v>
      </c>
      <c r="Q793">
        <v>0</v>
      </c>
      <c r="R793">
        <v>0</v>
      </c>
      <c r="S793">
        <v>0</v>
      </c>
      <c r="T793">
        <v>0</v>
      </c>
      <c r="U793">
        <v>1E-3</v>
      </c>
      <c r="V793">
        <v>0.84399999999999997</v>
      </c>
      <c r="W793">
        <v>10.939</v>
      </c>
      <c r="Y793" t="str">
        <f t="shared" si="351"/>
        <v>富山県</v>
      </c>
      <c r="Z793" t="str">
        <f t="shared" si="352"/>
        <v>富山県朝日町</v>
      </c>
      <c r="AA793" s="159">
        <f t="shared" si="353"/>
        <v>106.973</v>
      </c>
      <c r="AB793" s="159">
        <f t="shared" si="354"/>
        <v>306.19299999999998</v>
      </c>
      <c r="AC793" s="159">
        <f t="shared" si="355"/>
        <v>177.94499999999999</v>
      </c>
      <c r="AD793" s="159">
        <f t="shared" si="356"/>
        <v>220.124</v>
      </c>
      <c r="AE793" s="159">
        <f t="shared" si="357"/>
        <v>0</v>
      </c>
      <c r="AF793" s="159">
        <f t="shared" si="358"/>
        <v>0</v>
      </c>
      <c r="AG793" s="159">
        <f t="shared" si="359"/>
        <v>1E-3</v>
      </c>
      <c r="AH793" s="160">
        <f t="shared" si="360"/>
        <v>811.23599999999999</v>
      </c>
      <c r="AI793" s="135">
        <f t="shared" si="361"/>
        <v>0.13186421707123452</v>
      </c>
      <c r="AJ793" s="135">
        <f t="shared" si="362"/>
        <v>0.37744010374293052</v>
      </c>
      <c r="AK793" s="135">
        <f t="shared" si="363"/>
        <v>0.21935047261216217</v>
      </c>
      <c r="AL793" s="135">
        <f t="shared" si="364"/>
        <v>0.27134397388676046</v>
      </c>
      <c r="AM793" s="135">
        <f t="shared" si="365"/>
        <v>0</v>
      </c>
      <c r="AN793" s="135">
        <f t="shared" si="366"/>
        <v>0</v>
      </c>
      <c r="AO793" s="135">
        <f t="shared" si="367"/>
        <v>1.2326869123165146E-6</v>
      </c>
      <c r="AP793" s="159">
        <f>IFERROR(VLOOKUP(A793,人口!$A$2:$E$1748,5,0),0)</f>
        <v>11829</v>
      </c>
      <c r="AQ793" s="159">
        <f t="shared" si="342"/>
        <v>0</v>
      </c>
      <c r="AR793" s="159">
        <f t="shared" si="343"/>
        <v>0</v>
      </c>
      <c r="AS793" s="159">
        <f t="shared" si="344"/>
        <v>1</v>
      </c>
      <c r="AT793" s="159">
        <f t="shared" si="345"/>
        <v>0</v>
      </c>
      <c r="AU793" s="159">
        <f t="shared" si="346"/>
        <v>0</v>
      </c>
      <c r="AV793" s="159">
        <f t="shared" si="347"/>
        <v>0</v>
      </c>
      <c r="AW793" s="159">
        <f t="shared" si="348"/>
        <v>0</v>
      </c>
      <c r="AX793" s="159">
        <f t="shared" si="368"/>
        <v>0</v>
      </c>
      <c r="AY793" s="159" t="str">
        <f t="shared" si="369"/>
        <v>1万～3万人未満の市町村平均</v>
      </c>
      <c r="AZ793" s="159"/>
    </row>
    <row r="794" spans="1:52" x14ac:dyDescent="0.3">
      <c r="A794" t="str">
        <f t="shared" si="349"/>
        <v>099</v>
      </c>
      <c r="B794" s="158" t="str">
        <f t="shared" si="350"/>
        <v>099</v>
      </c>
      <c r="C794">
        <v>17</v>
      </c>
      <c r="D794" t="s">
        <v>44</v>
      </c>
      <c r="E794">
        <v>99</v>
      </c>
      <c r="Y794" t="str">
        <f t="shared" si="351"/>
        <v>石川県</v>
      </c>
      <c r="Z794" t="str">
        <f t="shared" si="352"/>
        <v>石川県</v>
      </c>
      <c r="AA794" s="159">
        <f t="shared" si="353"/>
        <v>0</v>
      </c>
      <c r="AB794" s="159">
        <f t="shared" si="354"/>
        <v>0</v>
      </c>
      <c r="AC794" s="159">
        <f t="shared" si="355"/>
        <v>0</v>
      </c>
      <c r="AD794" s="159">
        <f t="shared" si="356"/>
        <v>0</v>
      </c>
      <c r="AE794" s="159">
        <f t="shared" si="357"/>
        <v>0</v>
      </c>
      <c r="AF794" s="159">
        <f t="shared" si="358"/>
        <v>0</v>
      </c>
      <c r="AG794" s="159">
        <f t="shared" si="359"/>
        <v>0</v>
      </c>
      <c r="AH794" s="160">
        <f t="shared" si="360"/>
        <v>0</v>
      </c>
      <c r="AI794" s="135" t="str">
        <f t="shared" si="361"/>
        <v/>
      </c>
      <c r="AJ794" s="135" t="str">
        <f t="shared" si="362"/>
        <v/>
      </c>
      <c r="AK794" s="135" t="str">
        <f t="shared" si="363"/>
        <v/>
      </c>
      <c r="AL794" s="135" t="str">
        <f t="shared" si="364"/>
        <v/>
      </c>
      <c r="AM794" s="135" t="str">
        <f t="shared" si="365"/>
        <v/>
      </c>
      <c r="AN794" s="135" t="str">
        <f t="shared" si="366"/>
        <v/>
      </c>
      <c r="AO794" s="135" t="str">
        <f t="shared" si="367"/>
        <v/>
      </c>
      <c r="AP794" s="159">
        <f>IFERROR(VLOOKUP(A794,人口!$A$2:$E$1748,5,0),0)</f>
        <v>0</v>
      </c>
      <c r="AQ794" s="159">
        <f t="shared" si="342"/>
        <v>0</v>
      </c>
      <c r="AR794" s="159">
        <f t="shared" si="343"/>
        <v>0</v>
      </c>
      <c r="AS794" s="159">
        <f t="shared" si="344"/>
        <v>0</v>
      </c>
      <c r="AT794" s="159">
        <f t="shared" si="345"/>
        <v>0</v>
      </c>
      <c r="AU794" s="159">
        <f t="shared" si="346"/>
        <v>0</v>
      </c>
      <c r="AV794" s="159">
        <f t="shared" si="347"/>
        <v>0</v>
      </c>
      <c r="AW794" s="159">
        <f t="shared" si="348"/>
        <v>0</v>
      </c>
      <c r="AX794" s="159">
        <f t="shared" si="368"/>
        <v>0</v>
      </c>
      <c r="AY794" s="159" t="str">
        <f t="shared" si="369"/>
        <v/>
      </c>
      <c r="AZ794" s="159"/>
    </row>
    <row r="795" spans="1:52" x14ac:dyDescent="0.3">
      <c r="A795" t="str">
        <f t="shared" si="349"/>
        <v>17201</v>
      </c>
      <c r="B795" s="158" t="str">
        <f t="shared" si="350"/>
        <v>017201</v>
      </c>
      <c r="C795">
        <v>17</v>
      </c>
      <c r="D795" t="s">
        <v>44</v>
      </c>
      <c r="E795">
        <v>17201</v>
      </c>
      <c r="F795" t="s">
        <v>91</v>
      </c>
      <c r="G795">
        <v>1498.8869999999999</v>
      </c>
      <c r="H795">
        <v>815.09699999999998</v>
      </c>
      <c r="I795">
        <v>1786.1510000000001</v>
      </c>
      <c r="J795">
        <v>972.3</v>
      </c>
      <c r="K795">
        <v>259.7</v>
      </c>
      <c r="L795">
        <v>554.50599999999997</v>
      </c>
      <c r="M795">
        <v>19.422000000000001</v>
      </c>
      <c r="N795">
        <v>116.636</v>
      </c>
      <c r="O795">
        <v>0</v>
      </c>
      <c r="P795">
        <v>0</v>
      </c>
      <c r="Q795">
        <v>0</v>
      </c>
      <c r="R795">
        <v>1.831</v>
      </c>
      <c r="S795">
        <v>0</v>
      </c>
      <c r="T795">
        <v>0</v>
      </c>
      <c r="U795">
        <v>11.23</v>
      </c>
      <c r="V795">
        <v>17.934000000000001</v>
      </c>
      <c r="W795">
        <v>198.13</v>
      </c>
      <c r="Y795" t="str">
        <f t="shared" si="351"/>
        <v>石川県</v>
      </c>
      <c r="Z795" t="str">
        <f t="shared" si="352"/>
        <v>石川県金沢市</v>
      </c>
      <c r="AA795" s="159">
        <f t="shared" si="353"/>
        <v>1786.1510000000001</v>
      </c>
      <c r="AB795" s="159">
        <f t="shared" si="354"/>
        <v>972.3</v>
      </c>
      <c r="AC795" s="159">
        <f t="shared" si="355"/>
        <v>554.50599999999997</v>
      </c>
      <c r="AD795" s="159">
        <f t="shared" si="356"/>
        <v>116.636</v>
      </c>
      <c r="AE795" s="159">
        <f t="shared" si="357"/>
        <v>0</v>
      </c>
      <c r="AF795" s="159">
        <f t="shared" si="358"/>
        <v>0</v>
      </c>
      <c r="AG795" s="159">
        <f t="shared" si="359"/>
        <v>11.23</v>
      </c>
      <c r="AH795" s="160">
        <f t="shared" si="360"/>
        <v>3440.8229999999999</v>
      </c>
      <c r="AI795" s="135">
        <f t="shared" si="361"/>
        <v>0.51910574882811467</v>
      </c>
      <c r="AJ795" s="135">
        <f t="shared" si="362"/>
        <v>0.28257774375490979</v>
      </c>
      <c r="AK795" s="135">
        <f t="shared" si="363"/>
        <v>0.16115504924257945</v>
      </c>
      <c r="AL795" s="135">
        <f t="shared" si="364"/>
        <v>3.3897704124856175E-2</v>
      </c>
      <c r="AM795" s="135">
        <f t="shared" si="365"/>
        <v>0</v>
      </c>
      <c r="AN795" s="135">
        <f t="shared" si="366"/>
        <v>0</v>
      </c>
      <c r="AO795" s="135">
        <f t="shared" si="367"/>
        <v>3.2637540495398924E-3</v>
      </c>
      <c r="AP795" s="159">
        <f>IFERROR(VLOOKUP(A795,人口!$A$2:$E$1748,5,0),0)</f>
        <v>452220</v>
      </c>
      <c r="AQ795" s="159">
        <f t="shared" si="342"/>
        <v>0</v>
      </c>
      <c r="AR795" s="159">
        <f t="shared" si="343"/>
        <v>0</v>
      </c>
      <c r="AS795" s="159">
        <f t="shared" si="344"/>
        <v>0</v>
      </c>
      <c r="AT795" s="159">
        <f t="shared" si="345"/>
        <v>0</v>
      </c>
      <c r="AU795" s="159">
        <f t="shared" si="346"/>
        <v>0</v>
      </c>
      <c r="AV795" s="159">
        <f t="shared" si="347"/>
        <v>1</v>
      </c>
      <c r="AW795" s="159">
        <f t="shared" si="348"/>
        <v>0</v>
      </c>
      <c r="AX795" s="159">
        <f t="shared" si="368"/>
        <v>0</v>
      </c>
      <c r="AY795" s="159" t="str">
        <f t="shared" si="369"/>
        <v>20万～50万人未満の市町村平均</v>
      </c>
      <c r="AZ795" s="159"/>
    </row>
    <row r="796" spans="1:52" x14ac:dyDescent="0.3">
      <c r="A796" t="str">
        <f t="shared" si="349"/>
        <v>17202</v>
      </c>
      <c r="B796" s="158" t="str">
        <f t="shared" si="350"/>
        <v>017202</v>
      </c>
      <c r="C796">
        <v>17</v>
      </c>
      <c r="D796" t="s">
        <v>44</v>
      </c>
      <c r="E796">
        <v>17202</v>
      </c>
      <c r="F796" t="s">
        <v>141</v>
      </c>
      <c r="G796">
        <v>357.678</v>
      </c>
      <c r="H796">
        <v>900.87300000000005</v>
      </c>
      <c r="I796">
        <v>416.37200000000001</v>
      </c>
      <c r="J796">
        <v>1049.905</v>
      </c>
      <c r="K796">
        <v>436</v>
      </c>
      <c r="L796">
        <v>990.57899999999995</v>
      </c>
      <c r="M796">
        <v>0.63100000000000001</v>
      </c>
      <c r="N796">
        <v>3.4790000000000001</v>
      </c>
      <c r="O796">
        <v>0</v>
      </c>
      <c r="P796">
        <v>0</v>
      </c>
      <c r="Q796">
        <v>0</v>
      </c>
      <c r="R796">
        <v>0.45900000000000002</v>
      </c>
      <c r="S796">
        <v>0</v>
      </c>
      <c r="T796">
        <v>0</v>
      </c>
      <c r="U796">
        <v>2.8130000000000002</v>
      </c>
      <c r="V796">
        <v>4.0389999999999997</v>
      </c>
      <c r="W796">
        <v>39.200000000000003</v>
      </c>
      <c r="Y796" t="str">
        <f t="shared" si="351"/>
        <v>石川県</v>
      </c>
      <c r="Z796" t="str">
        <f t="shared" si="352"/>
        <v>石川県七尾市</v>
      </c>
      <c r="AA796" s="159">
        <f t="shared" si="353"/>
        <v>416.37200000000001</v>
      </c>
      <c r="AB796" s="159">
        <f t="shared" si="354"/>
        <v>1049.905</v>
      </c>
      <c r="AC796" s="159">
        <f t="shared" si="355"/>
        <v>990.57899999999995</v>
      </c>
      <c r="AD796" s="159">
        <f t="shared" si="356"/>
        <v>3.4790000000000001</v>
      </c>
      <c r="AE796" s="159">
        <f t="shared" si="357"/>
        <v>0</v>
      </c>
      <c r="AF796" s="159">
        <f t="shared" si="358"/>
        <v>0</v>
      </c>
      <c r="AG796" s="159">
        <f t="shared" si="359"/>
        <v>2.8130000000000002</v>
      </c>
      <c r="AH796" s="160">
        <f t="shared" si="360"/>
        <v>2463.1479999999997</v>
      </c>
      <c r="AI796" s="135">
        <f t="shared" si="361"/>
        <v>0.16904059358187168</v>
      </c>
      <c r="AJ796" s="135">
        <f t="shared" si="362"/>
        <v>0.4262451951730063</v>
      </c>
      <c r="AK796" s="135">
        <f t="shared" si="363"/>
        <v>0.40215975653919295</v>
      </c>
      <c r="AL796" s="135">
        <f t="shared" si="364"/>
        <v>1.4124202037392802E-3</v>
      </c>
      <c r="AM796" s="135">
        <f t="shared" si="365"/>
        <v>0</v>
      </c>
      <c r="AN796" s="135">
        <f t="shared" si="366"/>
        <v>0</v>
      </c>
      <c r="AO796" s="135">
        <f t="shared" si="367"/>
        <v>1.1420345021898807E-3</v>
      </c>
      <c r="AP796" s="159">
        <f>IFERROR(VLOOKUP(A796,人口!$A$2:$E$1748,5,0),0)</f>
        <v>52117</v>
      </c>
      <c r="AQ796" s="159">
        <f t="shared" si="342"/>
        <v>0</v>
      </c>
      <c r="AR796" s="159">
        <f t="shared" si="343"/>
        <v>0</v>
      </c>
      <c r="AS796" s="159">
        <f t="shared" si="344"/>
        <v>0</v>
      </c>
      <c r="AT796" s="159">
        <f t="shared" si="345"/>
        <v>1</v>
      </c>
      <c r="AU796" s="159">
        <f t="shared" si="346"/>
        <v>0</v>
      </c>
      <c r="AV796" s="159">
        <f t="shared" si="347"/>
        <v>0</v>
      </c>
      <c r="AW796" s="159">
        <f t="shared" si="348"/>
        <v>0</v>
      </c>
      <c r="AX796" s="159">
        <f t="shared" si="368"/>
        <v>0</v>
      </c>
      <c r="AY796" s="159" t="str">
        <f t="shared" si="369"/>
        <v>3万～10万人未満の市町村平均</v>
      </c>
      <c r="AZ796" s="159"/>
    </row>
    <row r="797" spans="1:52" x14ac:dyDescent="0.3">
      <c r="A797" t="str">
        <f t="shared" si="349"/>
        <v>17203</v>
      </c>
      <c r="B797" s="158" t="str">
        <f t="shared" si="350"/>
        <v>017203</v>
      </c>
      <c r="C797">
        <v>17</v>
      </c>
      <c r="D797" t="s">
        <v>44</v>
      </c>
      <c r="E797">
        <v>17203</v>
      </c>
      <c r="F797" t="s">
        <v>209</v>
      </c>
      <c r="G797">
        <v>568.76300000000003</v>
      </c>
      <c r="H797">
        <v>817.44200000000001</v>
      </c>
      <c r="I797">
        <v>688.77499999999998</v>
      </c>
      <c r="J797">
        <v>990.64200000000005</v>
      </c>
      <c r="K797">
        <v>290</v>
      </c>
      <c r="L797">
        <v>656.24099999999999</v>
      </c>
      <c r="M797">
        <v>8.718</v>
      </c>
      <c r="N797">
        <v>51.837000000000003</v>
      </c>
      <c r="O797">
        <v>0.189</v>
      </c>
      <c r="P797">
        <v>0</v>
      </c>
      <c r="Q797">
        <v>0</v>
      </c>
      <c r="R797">
        <v>0</v>
      </c>
      <c r="S797">
        <v>0</v>
      </c>
      <c r="T797">
        <v>0</v>
      </c>
      <c r="U797">
        <v>0</v>
      </c>
      <c r="V797">
        <v>6.17</v>
      </c>
      <c r="W797">
        <v>70.099999999999994</v>
      </c>
      <c r="Y797" t="str">
        <f t="shared" si="351"/>
        <v>石川県</v>
      </c>
      <c r="Z797" t="str">
        <f t="shared" si="352"/>
        <v>石川県小松市</v>
      </c>
      <c r="AA797" s="159">
        <f t="shared" si="353"/>
        <v>688.77499999999998</v>
      </c>
      <c r="AB797" s="159">
        <f t="shared" si="354"/>
        <v>990.64200000000005</v>
      </c>
      <c r="AC797" s="159">
        <f t="shared" si="355"/>
        <v>656.24099999999999</v>
      </c>
      <c r="AD797" s="159">
        <f t="shared" si="356"/>
        <v>51.837000000000003</v>
      </c>
      <c r="AE797" s="159">
        <f t="shared" si="357"/>
        <v>0</v>
      </c>
      <c r="AF797" s="159">
        <f t="shared" si="358"/>
        <v>0</v>
      </c>
      <c r="AG797" s="159">
        <f t="shared" si="359"/>
        <v>0</v>
      </c>
      <c r="AH797" s="160">
        <f t="shared" si="360"/>
        <v>2387.4949999999999</v>
      </c>
      <c r="AI797" s="135">
        <f t="shared" si="361"/>
        <v>0.28849275077015868</v>
      </c>
      <c r="AJ797" s="135">
        <f t="shared" si="362"/>
        <v>0.41492945534964476</v>
      </c>
      <c r="AK797" s="135">
        <f t="shared" si="363"/>
        <v>0.27486591594956222</v>
      </c>
      <c r="AL797" s="135">
        <f t="shared" si="364"/>
        <v>2.1711877930634411E-2</v>
      </c>
      <c r="AM797" s="135">
        <f t="shared" si="365"/>
        <v>0</v>
      </c>
      <c r="AN797" s="135">
        <f t="shared" si="366"/>
        <v>0</v>
      </c>
      <c r="AO797" s="135">
        <f t="shared" si="367"/>
        <v>0</v>
      </c>
      <c r="AP797" s="159">
        <f>IFERROR(VLOOKUP(A797,人口!$A$2:$E$1748,5,0),0)</f>
        <v>108265</v>
      </c>
      <c r="AQ797" s="159">
        <f t="shared" si="342"/>
        <v>0</v>
      </c>
      <c r="AR797" s="159">
        <f t="shared" si="343"/>
        <v>0</v>
      </c>
      <c r="AS797" s="159">
        <f t="shared" si="344"/>
        <v>0</v>
      </c>
      <c r="AT797" s="159">
        <f t="shared" si="345"/>
        <v>0</v>
      </c>
      <c r="AU797" s="159">
        <f t="shared" si="346"/>
        <v>1</v>
      </c>
      <c r="AV797" s="159">
        <f t="shared" si="347"/>
        <v>0</v>
      </c>
      <c r="AW797" s="159">
        <f t="shared" si="348"/>
        <v>0</v>
      </c>
      <c r="AX797" s="159">
        <f t="shared" si="368"/>
        <v>0</v>
      </c>
      <c r="AY797" s="159" t="str">
        <f t="shared" si="369"/>
        <v>10万～20万人未満の市町村平均</v>
      </c>
      <c r="AZ797" s="159"/>
    </row>
    <row r="798" spans="1:52" x14ac:dyDescent="0.3">
      <c r="A798" t="str">
        <f t="shared" si="349"/>
        <v>17204</v>
      </c>
      <c r="B798" s="158" t="str">
        <f t="shared" si="350"/>
        <v>017204</v>
      </c>
      <c r="C798">
        <v>17</v>
      </c>
      <c r="D798" t="s">
        <v>44</v>
      </c>
      <c r="E798">
        <v>17204</v>
      </c>
      <c r="F798" t="s">
        <v>270</v>
      </c>
      <c r="G798">
        <v>195.65600000000001</v>
      </c>
      <c r="H798">
        <v>401.47500000000002</v>
      </c>
      <c r="I798">
        <v>228.96100000000001</v>
      </c>
      <c r="J798">
        <v>470.92399999999998</v>
      </c>
      <c r="K798">
        <v>582.20000000000005</v>
      </c>
      <c r="L798">
        <v>1415.704</v>
      </c>
      <c r="M798">
        <v>1.2769999999999999</v>
      </c>
      <c r="N798">
        <v>7.04</v>
      </c>
      <c r="O798">
        <v>0</v>
      </c>
      <c r="P798">
        <v>0</v>
      </c>
      <c r="Q798">
        <v>0</v>
      </c>
      <c r="R798">
        <v>8.0000000000000002E-3</v>
      </c>
      <c r="S798">
        <v>0</v>
      </c>
      <c r="T798">
        <v>0</v>
      </c>
      <c r="U798">
        <v>4.7E-2</v>
      </c>
      <c r="V798">
        <v>1.554</v>
      </c>
      <c r="W798">
        <v>15.557</v>
      </c>
      <c r="Y798" t="str">
        <f t="shared" si="351"/>
        <v>石川県</v>
      </c>
      <c r="Z798" t="str">
        <f t="shared" si="352"/>
        <v>石川県輪島市</v>
      </c>
      <c r="AA798" s="159">
        <f t="shared" si="353"/>
        <v>228.96100000000001</v>
      </c>
      <c r="AB798" s="159">
        <f t="shared" si="354"/>
        <v>470.92399999999998</v>
      </c>
      <c r="AC798" s="159">
        <f t="shared" si="355"/>
        <v>1415.704</v>
      </c>
      <c r="AD798" s="159">
        <f t="shared" si="356"/>
        <v>7.04</v>
      </c>
      <c r="AE798" s="159">
        <f t="shared" si="357"/>
        <v>0</v>
      </c>
      <c r="AF798" s="159">
        <f t="shared" si="358"/>
        <v>0</v>
      </c>
      <c r="AG798" s="159">
        <f t="shared" si="359"/>
        <v>4.7E-2</v>
      </c>
      <c r="AH798" s="160">
        <f t="shared" si="360"/>
        <v>2122.6759999999999</v>
      </c>
      <c r="AI798" s="135">
        <f t="shared" si="361"/>
        <v>0.10786431843578578</v>
      </c>
      <c r="AJ798" s="135">
        <f t="shared" si="362"/>
        <v>0.2218539240091281</v>
      </c>
      <c r="AK798" s="135">
        <f t="shared" si="363"/>
        <v>0.66694304736097265</v>
      </c>
      <c r="AL798" s="135">
        <f t="shared" si="364"/>
        <v>3.3165683316719085E-3</v>
      </c>
      <c r="AM798" s="135">
        <f t="shared" si="365"/>
        <v>0</v>
      </c>
      <c r="AN798" s="135">
        <f t="shared" si="366"/>
        <v>0</v>
      </c>
      <c r="AO798" s="135">
        <f t="shared" si="367"/>
        <v>2.2141862441559615E-5</v>
      </c>
      <c r="AP798" s="159">
        <f>IFERROR(VLOOKUP(A798,人口!$A$2:$E$1748,5,0),0)</f>
        <v>26410</v>
      </c>
      <c r="AQ798" s="159">
        <f t="shared" si="342"/>
        <v>0</v>
      </c>
      <c r="AR798" s="159">
        <f t="shared" si="343"/>
        <v>0</v>
      </c>
      <c r="AS798" s="159">
        <f t="shared" si="344"/>
        <v>1</v>
      </c>
      <c r="AT798" s="159">
        <f t="shared" si="345"/>
        <v>0</v>
      </c>
      <c r="AU798" s="159">
        <f t="shared" si="346"/>
        <v>0</v>
      </c>
      <c r="AV798" s="159">
        <f t="shared" si="347"/>
        <v>0</v>
      </c>
      <c r="AW798" s="159">
        <f t="shared" si="348"/>
        <v>0</v>
      </c>
      <c r="AX798" s="159">
        <f t="shared" si="368"/>
        <v>0</v>
      </c>
      <c r="AY798" s="159" t="str">
        <f t="shared" si="369"/>
        <v>1万～3万人未満の市町村平均</v>
      </c>
      <c r="AZ798" s="159"/>
    </row>
    <row r="799" spans="1:52" x14ac:dyDescent="0.3">
      <c r="A799" t="str">
        <f t="shared" si="349"/>
        <v>17205</v>
      </c>
      <c r="B799" s="158" t="str">
        <f t="shared" si="350"/>
        <v>017205</v>
      </c>
      <c r="C799">
        <v>17</v>
      </c>
      <c r="D799" t="s">
        <v>44</v>
      </c>
      <c r="E799">
        <v>17205</v>
      </c>
      <c r="F799" t="s">
        <v>321</v>
      </c>
      <c r="G799">
        <v>143.68899999999999</v>
      </c>
      <c r="H799">
        <v>579.98400000000004</v>
      </c>
      <c r="I799">
        <v>170.33600000000001</v>
      </c>
      <c r="J799">
        <v>688.24300000000005</v>
      </c>
      <c r="K799">
        <v>525.6</v>
      </c>
      <c r="L799">
        <v>1277.7539999999999</v>
      </c>
      <c r="M799">
        <v>0</v>
      </c>
      <c r="N799">
        <v>0</v>
      </c>
      <c r="O799">
        <v>0</v>
      </c>
      <c r="P799">
        <v>0</v>
      </c>
      <c r="Q799">
        <v>0</v>
      </c>
      <c r="R799">
        <v>0.221</v>
      </c>
      <c r="S799">
        <v>0</v>
      </c>
      <c r="T799">
        <v>0</v>
      </c>
      <c r="U799">
        <v>1.3520000000000001</v>
      </c>
      <c r="V799">
        <v>1.79</v>
      </c>
      <c r="W799">
        <v>16.161000000000001</v>
      </c>
      <c r="Y799" t="str">
        <f t="shared" si="351"/>
        <v>石川県</v>
      </c>
      <c r="Z799" t="str">
        <f t="shared" si="352"/>
        <v>石川県珠洲市</v>
      </c>
      <c r="AA799" s="159">
        <f t="shared" si="353"/>
        <v>170.33600000000001</v>
      </c>
      <c r="AB799" s="159">
        <f t="shared" si="354"/>
        <v>688.24300000000005</v>
      </c>
      <c r="AC799" s="159">
        <f t="shared" si="355"/>
        <v>1277.7539999999999</v>
      </c>
      <c r="AD799" s="159">
        <f t="shared" si="356"/>
        <v>0</v>
      </c>
      <c r="AE799" s="159">
        <f t="shared" si="357"/>
        <v>0</v>
      </c>
      <c r="AF799" s="159">
        <f t="shared" si="358"/>
        <v>0</v>
      </c>
      <c r="AG799" s="159">
        <f t="shared" si="359"/>
        <v>1.3520000000000001</v>
      </c>
      <c r="AH799" s="160">
        <f t="shared" si="360"/>
        <v>2137.6849999999999</v>
      </c>
      <c r="AI799" s="135">
        <f t="shared" si="361"/>
        <v>7.9682460231512139E-2</v>
      </c>
      <c r="AJ799" s="135">
        <f t="shared" si="362"/>
        <v>0.32195716394136653</v>
      </c>
      <c r="AK799" s="135">
        <f t="shared" si="363"/>
        <v>0.59772791594645602</v>
      </c>
      <c r="AL799" s="135">
        <f t="shared" si="364"/>
        <v>0</v>
      </c>
      <c r="AM799" s="135">
        <f t="shared" si="365"/>
        <v>0</v>
      </c>
      <c r="AN799" s="135">
        <f t="shared" si="366"/>
        <v>0</v>
      </c>
      <c r="AO799" s="135">
        <f t="shared" si="367"/>
        <v>6.3245988066529919E-4</v>
      </c>
      <c r="AP799" s="159">
        <f>IFERROR(VLOOKUP(A799,人口!$A$2:$E$1748,5,0),0)</f>
        <v>14074</v>
      </c>
      <c r="AQ799" s="159">
        <f t="shared" si="342"/>
        <v>0</v>
      </c>
      <c r="AR799" s="159">
        <f t="shared" si="343"/>
        <v>0</v>
      </c>
      <c r="AS799" s="159">
        <f t="shared" si="344"/>
        <v>1</v>
      </c>
      <c r="AT799" s="159">
        <f t="shared" si="345"/>
        <v>0</v>
      </c>
      <c r="AU799" s="159">
        <f t="shared" si="346"/>
        <v>0</v>
      </c>
      <c r="AV799" s="159">
        <f t="shared" si="347"/>
        <v>0</v>
      </c>
      <c r="AW799" s="159">
        <f t="shared" si="348"/>
        <v>0</v>
      </c>
      <c r="AX799" s="159">
        <f t="shared" si="368"/>
        <v>0</v>
      </c>
      <c r="AY799" s="159" t="str">
        <f t="shared" si="369"/>
        <v>1万～3万人未満の市町村平均</v>
      </c>
      <c r="AZ799" s="159"/>
    </row>
    <row r="800" spans="1:52" x14ac:dyDescent="0.3">
      <c r="A800" t="str">
        <f t="shared" si="349"/>
        <v>17206</v>
      </c>
      <c r="B800" s="158" t="str">
        <f t="shared" si="350"/>
        <v>017206</v>
      </c>
      <c r="C800">
        <v>17</v>
      </c>
      <c r="D800" t="s">
        <v>44</v>
      </c>
      <c r="E800">
        <v>17206</v>
      </c>
      <c r="F800" t="s">
        <v>373</v>
      </c>
      <c r="G800">
        <v>396.01</v>
      </c>
      <c r="H800">
        <v>1027.625</v>
      </c>
      <c r="I800">
        <v>482.608</v>
      </c>
      <c r="J800">
        <v>1253.3720000000001</v>
      </c>
      <c r="K800">
        <v>284</v>
      </c>
      <c r="L800">
        <v>661.28499999999997</v>
      </c>
      <c r="M800">
        <v>5.08</v>
      </c>
      <c r="N800">
        <v>28.402999999999999</v>
      </c>
      <c r="O800">
        <v>0</v>
      </c>
      <c r="P800">
        <v>0</v>
      </c>
      <c r="Q800">
        <v>0</v>
      </c>
      <c r="R800">
        <v>0.01</v>
      </c>
      <c r="S800">
        <v>0</v>
      </c>
      <c r="T800">
        <v>0</v>
      </c>
      <c r="U800">
        <v>5.8999999999999997E-2</v>
      </c>
      <c r="V800">
        <v>4.8609999999999998</v>
      </c>
      <c r="W800">
        <v>49.665999999999997</v>
      </c>
      <c r="Y800" t="str">
        <f t="shared" si="351"/>
        <v>石川県</v>
      </c>
      <c r="Z800" t="str">
        <f t="shared" si="352"/>
        <v>石川県加賀市</v>
      </c>
      <c r="AA800" s="159">
        <f t="shared" si="353"/>
        <v>482.608</v>
      </c>
      <c r="AB800" s="159">
        <f t="shared" si="354"/>
        <v>1253.3720000000001</v>
      </c>
      <c r="AC800" s="159">
        <f t="shared" si="355"/>
        <v>661.28499999999997</v>
      </c>
      <c r="AD800" s="159">
        <f t="shared" si="356"/>
        <v>28.402999999999999</v>
      </c>
      <c r="AE800" s="159">
        <f t="shared" si="357"/>
        <v>0</v>
      </c>
      <c r="AF800" s="159">
        <f t="shared" si="358"/>
        <v>0</v>
      </c>
      <c r="AG800" s="159">
        <f t="shared" si="359"/>
        <v>5.8999999999999997E-2</v>
      </c>
      <c r="AH800" s="160">
        <f t="shared" si="360"/>
        <v>2425.7269999999999</v>
      </c>
      <c r="AI800" s="135">
        <f t="shared" si="361"/>
        <v>0.1989539630799344</v>
      </c>
      <c r="AJ800" s="135">
        <f t="shared" si="362"/>
        <v>0.51669952966677624</v>
      </c>
      <c r="AK800" s="135">
        <f t="shared" si="363"/>
        <v>0.27261311763442464</v>
      </c>
      <c r="AL800" s="135">
        <f t="shared" si="364"/>
        <v>1.1709067013724133E-2</v>
      </c>
      <c r="AM800" s="135">
        <f t="shared" si="365"/>
        <v>0</v>
      </c>
      <c r="AN800" s="135">
        <f t="shared" si="366"/>
        <v>0</v>
      </c>
      <c r="AO800" s="135">
        <f t="shared" si="367"/>
        <v>2.4322605140644434E-5</v>
      </c>
      <c r="AP800" s="159">
        <f>IFERROR(VLOOKUP(A800,人口!$A$2:$E$1748,5,0),0)</f>
        <v>66350</v>
      </c>
      <c r="AQ800" s="159">
        <f t="shared" si="342"/>
        <v>0</v>
      </c>
      <c r="AR800" s="159">
        <f t="shared" si="343"/>
        <v>0</v>
      </c>
      <c r="AS800" s="159">
        <f t="shared" si="344"/>
        <v>0</v>
      </c>
      <c r="AT800" s="159">
        <f t="shared" si="345"/>
        <v>1</v>
      </c>
      <c r="AU800" s="159">
        <f t="shared" si="346"/>
        <v>0</v>
      </c>
      <c r="AV800" s="159">
        <f t="shared" si="347"/>
        <v>0</v>
      </c>
      <c r="AW800" s="159">
        <f t="shared" si="348"/>
        <v>0</v>
      </c>
      <c r="AX800" s="159">
        <f t="shared" si="368"/>
        <v>0</v>
      </c>
      <c r="AY800" s="159" t="str">
        <f t="shared" si="369"/>
        <v>3万～10万人未満の市町村平均</v>
      </c>
      <c r="AZ800" s="159"/>
    </row>
    <row r="801" spans="1:52" x14ac:dyDescent="0.3">
      <c r="A801" t="str">
        <f t="shared" si="349"/>
        <v>17207</v>
      </c>
      <c r="B801" s="158" t="str">
        <f t="shared" si="350"/>
        <v>017207</v>
      </c>
      <c r="C801">
        <v>17</v>
      </c>
      <c r="D801" t="s">
        <v>44</v>
      </c>
      <c r="E801">
        <v>17207</v>
      </c>
      <c r="F801" t="s">
        <v>424</v>
      </c>
      <c r="G801">
        <v>160.012</v>
      </c>
      <c r="H801">
        <v>761</v>
      </c>
      <c r="I801">
        <v>193.376</v>
      </c>
      <c r="J801">
        <v>920.58399999999995</v>
      </c>
      <c r="K801">
        <v>53.9</v>
      </c>
      <c r="L801">
        <v>110.258</v>
      </c>
      <c r="M801">
        <v>0.35099999999999998</v>
      </c>
      <c r="N801">
        <v>2.1070000000000002</v>
      </c>
      <c r="O801">
        <v>0</v>
      </c>
      <c r="P801">
        <v>0</v>
      </c>
      <c r="Q801">
        <v>0</v>
      </c>
      <c r="R801">
        <v>8.9999999999999993E-3</v>
      </c>
      <c r="S801">
        <v>0</v>
      </c>
      <c r="T801">
        <v>0</v>
      </c>
      <c r="U801">
        <v>5.6000000000000001E-2</v>
      </c>
      <c r="V801">
        <v>1.458</v>
      </c>
      <c r="W801">
        <v>15.672000000000001</v>
      </c>
      <c r="Y801" t="str">
        <f t="shared" si="351"/>
        <v>石川県</v>
      </c>
      <c r="Z801" t="str">
        <f t="shared" si="352"/>
        <v>石川県羽咋市</v>
      </c>
      <c r="AA801" s="159">
        <f t="shared" si="353"/>
        <v>193.376</v>
      </c>
      <c r="AB801" s="159">
        <f t="shared" si="354"/>
        <v>920.58399999999995</v>
      </c>
      <c r="AC801" s="159">
        <f t="shared" si="355"/>
        <v>110.258</v>
      </c>
      <c r="AD801" s="159">
        <f t="shared" si="356"/>
        <v>2.1070000000000002</v>
      </c>
      <c r="AE801" s="159">
        <f t="shared" si="357"/>
        <v>0</v>
      </c>
      <c r="AF801" s="159">
        <f t="shared" si="358"/>
        <v>0</v>
      </c>
      <c r="AG801" s="159">
        <f t="shared" si="359"/>
        <v>5.6000000000000001E-2</v>
      </c>
      <c r="AH801" s="160">
        <f t="shared" si="360"/>
        <v>1226.3810000000001</v>
      </c>
      <c r="AI801" s="135">
        <f t="shared" si="361"/>
        <v>0.15768019889414464</v>
      </c>
      <c r="AJ801" s="135">
        <f t="shared" si="362"/>
        <v>0.7506508988642191</v>
      </c>
      <c r="AK801" s="135">
        <f t="shared" si="363"/>
        <v>8.9905176286977695E-2</v>
      </c>
      <c r="AL801" s="135">
        <f t="shared" si="364"/>
        <v>1.7180631467708649E-3</v>
      </c>
      <c r="AM801" s="135">
        <f t="shared" si="365"/>
        <v>0</v>
      </c>
      <c r="AN801" s="135">
        <f t="shared" si="366"/>
        <v>0</v>
      </c>
      <c r="AO801" s="135">
        <f t="shared" si="367"/>
        <v>4.5662807887597733E-5</v>
      </c>
      <c r="AP801" s="159">
        <f>IFERROR(VLOOKUP(A801,人口!$A$2:$E$1748,5,0),0)</f>
        <v>21324</v>
      </c>
      <c r="AQ801" s="159">
        <f t="shared" si="342"/>
        <v>0</v>
      </c>
      <c r="AR801" s="159">
        <f t="shared" si="343"/>
        <v>0</v>
      </c>
      <c r="AS801" s="159">
        <f t="shared" si="344"/>
        <v>1</v>
      </c>
      <c r="AT801" s="159">
        <f t="shared" si="345"/>
        <v>0</v>
      </c>
      <c r="AU801" s="159">
        <f t="shared" si="346"/>
        <v>0</v>
      </c>
      <c r="AV801" s="159">
        <f t="shared" si="347"/>
        <v>0</v>
      </c>
      <c r="AW801" s="159">
        <f t="shared" si="348"/>
        <v>0</v>
      </c>
      <c r="AX801" s="159">
        <f t="shared" si="368"/>
        <v>0</v>
      </c>
      <c r="AY801" s="159" t="str">
        <f t="shared" si="369"/>
        <v>1万～3万人未満の市町村平均</v>
      </c>
      <c r="AZ801" s="159"/>
    </row>
    <row r="802" spans="1:52" x14ac:dyDescent="0.3">
      <c r="A802" t="str">
        <f t="shared" si="349"/>
        <v>17209</v>
      </c>
      <c r="B802" s="158" t="str">
        <f t="shared" si="350"/>
        <v>017209</v>
      </c>
      <c r="C802">
        <v>17</v>
      </c>
      <c r="D802" t="s">
        <v>44</v>
      </c>
      <c r="E802">
        <v>17209</v>
      </c>
      <c r="F802" t="s">
        <v>479</v>
      </c>
      <c r="G802">
        <v>189.56700000000001</v>
      </c>
      <c r="H802">
        <v>328.21600000000001</v>
      </c>
      <c r="I802">
        <v>230.87200000000001</v>
      </c>
      <c r="J802">
        <v>400.036</v>
      </c>
      <c r="K802">
        <v>13</v>
      </c>
      <c r="L802">
        <v>30.56</v>
      </c>
      <c r="M802">
        <v>0.97899999999999998</v>
      </c>
      <c r="N802">
        <v>5.8780000000000001</v>
      </c>
      <c r="O802">
        <v>0</v>
      </c>
      <c r="P802">
        <v>0</v>
      </c>
      <c r="Q802">
        <v>0</v>
      </c>
      <c r="R802">
        <v>4.0000000000000001E-3</v>
      </c>
      <c r="S802">
        <v>0</v>
      </c>
      <c r="T802">
        <v>0</v>
      </c>
      <c r="U802">
        <v>2.1999999999999999E-2</v>
      </c>
      <c r="V802">
        <v>2.1469999999999998</v>
      </c>
      <c r="W802">
        <v>23.475000000000001</v>
      </c>
      <c r="Y802" t="str">
        <f t="shared" si="351"/>
        <v>石川県</v>
      </c>
      <c r="Z802" t="str">
        <f t="shared" si="352"/>
        <v>石川県かほく市</v>
      </c>
      <c r="AA802" s="159">
        <f t="shared" si="353"/>
        <v>230.87200000000001</v>
      </c>
      <c r="AB802" s="159">
        <f t="shared" si="354"/>
        <v>400.036</v>
      </c>
      <c r="AC802" s="159">
        <f t="shared" si="355"/>
        <v>30.56</v>
      </c>
      <c r="AD802" s="159">
        <f t="shared" si="356"/>
        <v>5.8780000000000001</v>
      </c>
      <c r="AE802" s="159">
        <f t="shared" si="357"/>
        <v>0</v>
      </c>
      <c r="AF802" s="159">
        <f t="shared" si="358"/>
        <v>0</v>
      </c>
      <c r="AG802" s="159">
        <f t="shared" si="359"/>
        <v>2.1999999999999999E-2</v>
      </c>
      <c r="AH802" s="160">
        <f t="shared" si="360"/>
        <v>667.36800000000005</v>
      </c>
      <c r="AI802" s="135">
        <f t="shared" si="361"/>
        <v>0.34594406684168255</v>
      </c>
      <c r="AJ802" s="135">
        <f t="shared" si="362"/>
        <v>0.59942340657628168</v>
      </c>
      <c r="AK802" s="135">
        <f t="shared" si="363"/>
        <v>4.5791826997998102E-2</v>
      </c>
      <c r="AL802" s="135">
        <f t="shared" si="364"/>
        <v>8.8077342635547399E-3</v>
      </c>
      <c r="AM802" s="135">
        <f t="shared" si="365"/>
        <v>0</v>
      </c>
      <c r="AN802" s="135">
        <f t="shared" si="366"/>
        <v>0</v>
      </c>
      <c r="AO802" s="135">
        <f t="shared" si="367"/>
        <v>3.2965320482852035E-5</v>
      </c>
      <c r="AP802" s="159">
        <f>IFERROR(VLOOKUP(A802,人口!$A$2:$E$1748,5,0),0)</f>
        <v>35618</v>
      </c>
      <c r="AQ802" s="159">
        <f t="shared" si="342"/>
        <v>0</v>
      </c>
      <c r="AR802" s="159">
        <f t="shared" si="343"/>
        <v>0</v>
      </c>
      <c r="AS802" s="159">
        <f t="shared" si="344"/>
        <v>0</v>
      </c>
      <c r="AT802" s="159">
        <f t="shared" si="345"/>
        <v>1</v>
      </c>
      <c r="AU802" s="159">
        <f t="shared" si="346"/>
        <v>0</v>
      </c>
      <c r="AV802" s="159">
        <f t="shared" si="347"/>
        <v>0</v>
      </c>
      <c r="AW802" s="159">
        <f t="shared" si="348"/>
        <v>0</v>
      </c>
      <c r="AX802" s="159">
        <f t="shared" si="368"/>
        <v>0</v>
      </c>
      <c r="AY802" s="159" t="str">
        <f t="shared" si="369"/>
        <v>3万～10万人未満の市町村平均</v>
      </c>
      <c r="AZ802" s="159"/>
    </row>
    <row r="803" spans="1:52" x14ac:dyDescent="0.3">
      <c r="A803" t="str">
        <f t="shared" si="349"/>
        <v>17210</v>
      </c>
      <c r="B803" s="158" t="str">
        <f t="shared" si="350"/>
        <v>017210</v>
      </c>
      <c r="C803">
        <v>17</v>
      </c>
      <c r="D803" t="s">
        <v>44</v>
      </c>
      <c r="E803">
        <v>17210</v>
      </c>
      <c r="F803" t="s">
        <v>532</v>
      </c>
      <c r="G803">
        <v>557.92499999999995</v>
      </c>
      <c r="H803">
        <v>1263.414</v>
      </c>
      <c r="I803">
        <v>676.90200000000004</v>
      </c>
      <c r="J803">
        <v>1534.039</v>
      </c>
      <c r="K803">
        <v>415.3</v>
      </c>
      <c r="L803">
        <v>963.68</v>
      </c>
      <c r="M803">
        <v>84.23</v>
      </c>
      <c r="N803">
        <v>504.911</v>
      </c>
      <c r="O803">
        <v>3.556</v>
      </c>
      <c r="P803">
        <v>0</v>
      </c>
      <c r="Q803">
        <v>8.9999999999999993E-3</v>
      </c>
      <c r="R803">
        <v>0.46</v>
      </c>
      <c r="S803">
        <v>0</v>
      </c>
      <c r="T803">
        <v>5.2999999999999999E-2</v>
      </c>
      <c r="U803">
        <v>2.823</v>
      </c>
      <c r="V803">
        <v>5.3869999999999996</v>
      </c>
      <c r="W803">
        <v>63.390999999999998</v>
      </c>
      <c r="Y803" t="str">
        <f t="shared" si="351"/>
        <v>石川県</v>
      </c>
      <c r="Z803" t="str">
        <f t="shared" si="352"/>
        <v>石川県白山市</v>
      </c>
      <c r="AA803" s="159">
        <f t="shared" si="353"/>
        <v>676.90200000000004</v>
      </c>
      <c r="AB803" s="159">
        <f t="shared" si="354"/>
        <v>1534.039</v>
      </c>
      <c r="AC803" s="159">
        <f t="shared" si="355"/>
        <v>963.68</v>
      </c>
      <c r="AD803" s="159">
        <f t="shared" si="356"/>
        <v>504.911</v>
      </c>
      <c r="AE803" s="159">
        <f t="shared" si="357"/>
        <v>0</v>
      </c>
      <c r="AF803" s="159">
        <f t="shared" si="358"/>
        <v>5.2999999999999999E-2</v>
      </c>
      <c r="AG803" s="159">
        <f t="shared" si="359"/>
        <v>2.823</v>
      </c>
      <c r="AH803" s="160">
        <f t="shared" si="360"/>
        <v>3682.4079999999994</v>
      </c>
      <c r="AI803" s="135">
        <f t="shared" si="361"/>
        <v>0.18382047833917375</v>
      </c>
      <c r="AJ803" s="135">
        <f t="shared" si="362"/>
        <v>0.41658583187957449</v>
      </c>
      <c r="AK803" s="135">
        <f t="shared" si="363"/>
        <v>0.26169832348832617</v>
      </c>
      <c r="AL803" s="135">
        <f t="shared" si="364"/>
        <v>0.13711435560644014</v>
      </c>
      <c r="AM803" s="135">
        <f t="shared" si="365"/>
        <v>0</v>
      </c>
      <c r="AN803" s="135">
        <f t="shared" si="366"/>
        <v>1.4392756044414418E-5</v>
      </c>
      <c r="AO803" s="135">
        <f t="shared" si="367"/>
        <v>7.6661793044116794E-4</v>
      </c>
      <c r="AP803" s="159">
        <f>IFERROR(VLOOKUP(A803,人口!$A$2:$E$1748,5,0),0)</f>
        <v>113715</v>
      </c>
      <c r="AQ803" s="159">
        <f t="shared" si="342"/>
        <v>0</v>
      </c>
      <c r="AR803" s="159">
        <f t="shared" si="343"/>
        <v>0</v>
      </c>
      <c r="AS803" s="159">
        <f t="shared" si="344"/>
        <v>0</v>
      </c>
      <c r="AT803" s="159">
        <f t="shared" si="345"/>
        <v>0</v>
      </c>
      <c r="AU803" s="159">
        <f t="shared" si="346"/>
        <v>1</v>
      </c>
      <c r="AV803" s="159">
        <f t="shared" si="347"/>
        <v>0</v>
      </c>
      <c r="AW803" s="159">
        <f t="shared" si="348"/>
        <v>0</v>
      </c>
      <c r="AX803" s="159">
        <f t="shared" si="368"/>
        <v>0</v>
      </c>
      <c r="AY803" s="159" t="str">
        <f t="shared" si="369"/>
        <v>10万～20万人未満の市町村平均</v>
      </c>
      <c r="AZ803" s="159"/>
    </row>
    <row r="804" spans="1:52" x14ac:dyDescent="0.3">
      <c r="A804" t="str">
        <f t="shared" si="349"/>
        <v>17211</v>
      </c>
      <c r="B804" s="158" t="str">
        <f t="shared" si="350"/>
        <v>017211</v>
      </c>
      <c r="C804">
        <v>17</v>
      </c>
      <c r="D804" t="s">
        <v>44</v>
      </c>
      <c r="E804">
        <v>17211</v>
      </c>
      <c r="F804" t="s">
        <v>586</v>
      </c>
      <c r="G804">
        <v>278.54899999999998</v>
      </c>
      <c r="H804">
        <v>289.45600000000002</v>
      </c>
      <c r="I804">
        <v>336.63400000000001</v>
      </c>
      <c r="J804">
        <v>350.08699999999999</v>
      </c>
      <c r="K804">
        <v>33.6</v>
      </c>
      <c r="L804">
        <v>64.134</v>
      </c>
      <c r="M804">
        <v>3.7210000000000001</v>
      </c>
      <c r="N804">
        <v>12.111000000000001</v>
      </c>
      <c r="O804">
        <v>0.38400000000000001</v>
      </c>
      <c r="P804">
        <v>0</v>
      </c>
      <c r="Q804">
        <v>0</v>
      </c>
      <c r="R804">
        <v>0</v>
      </c>
      <c r="S804">
        <v>0</v>
      </c>
      <c r="T804">
        <v>0</v>
      </c>
      <c r="U804">
        <v>0</v>
      </c>
      <c r="V804">
        <v>2.5870000000000002</v>
      </c>
      <c r="W804">
        <v>32.643000000000001</v>
      </c>
      <c r="Y804" t="str">
        <f t="shared" si="351"/>
        <v>石川県</v>
      </c>
      <c r="Z804" t="str">
        <f t="shared" si="352"/>
        <v>石川県能美市</v>
      </c>
      <c r="AA804" s="159">
        <f t="shared" si="353"/>
        <v>336.63400000000001</v>
      </c>
      <c r="AB804" s="159">
        <f t="shared" si="354"/>
        <v>350.08699999999999</v>
      </c>
      <c r="AC804" s="159">
        <f t="shared" si="355"/>
        <v>64.134</v>
      </c>
      <c r="AD804" s="159">
        <f t="shared" si="356"/>
        <v>12.111000000000001</v>
      </c>
      <c r="AE804" s="159">
        <f t="shared" si="357"/>
        <v>0</v>
      </c>
      <c r="AF804" s="159">
        <f t="shared" si="358"/>
        <v>0</v>
      </c>
      <c r="AG804" s="159">
        <f t="shared" si="359"/>
        <v>0</v>
      </c>
      <c r="AH804" s="160">
        <f t="shared" si="360"/>
        <v>762.96600000000001</v>
      </c>
      <c r="AI804" s="135">
        <f t="shared" si="361"/>
        <v>0.44121756408542451</v>
      </c>
      <c r="AJ804" s="135">
        <f t="shared" si="362"/>
        <v>0.45885006671332668</v>
      </c>
      <c r="AK804" s="135">
        <f t="shared" si="363"/>
        <v>8.4058791610635342E-2</v>
      </c>
      <c r="AL804" s="135">
        <f t="shared" si="364"/>
        <v>1.5873577590613475E-2</v>
      </c>
      <c r="AM804" s="135">
        <f t="shared" si="365"/>
        <v>0</v>
      </c>
      <c r="AN804" s="135">
        <f t="shared" si="366"/>
        <v>0</v>
      </c>
      <c r="AO804" s="135">
        <f t="shared" si="367"/>
        <v>0</v>
      </c>
      <c r="AP804" s="159">
        <f>IFERROR(VLOOKUP(A804,人口!$A$2:$E$1748,5,0),0)</f>
        <v>50272</v>
      </c>
      <c r="AQ804" s="159">
        <f t="shared" si="342"/>
        <v>0</v>
      </c>
      <c r="AR804" s="159">
        <f t="shared" si="343"/>
        <v>0</v>
      </c>
      <c r="AS804" s="159">
        <f t="shared" si="344"/>
        <v>0</v>
      </c>
      <c r="AT804" s="159">
        <f t="shared" si="345"/>
        <v>1</v>
      </c>
      <c r="AU804" s="159">
        <f t="shared" si="346"/>
        <v>0</v>
      </c>
      <c r="AV804" s="159">
        <f t="shared" si="347"/>
        <v>0</v>
      </c>
      <c r="AW804" s="159">
        <f t="shared" si="348"/>
        <v>0</v>
      </c>
      <c r="AX804" s="159">
        <f t="shared" si="368"/>
        <v>0</v>
      </c>
      <c r="AY804" s="159" t="str">
        <f t="shared" si="369"/>
        <v>3万～10万人未満の市町村平均</v>
      </c>
      <c r="AZ804" s="159"/>
    </row>
    <row r="805" spans="1:52" x14ac:dyDescent="0.3">
      <c r="A805" t="str">
        <f t="shared" si="349"/>
        <v>17212</v>
      </c>
      <c r="B805" s="158" t="str">
        <f t="shared" si="350"/>
        <v>017212</v>
      </c>
      <c r="C805">
        <v>17</v>
      </c>
      <c r="D805" t="s">
        <v>44</v>
      </c>
      <c r="E805">
        <v>17212</v>
      </c>
      <c r="F805" t="s">
        <v>637</v>
      </c>
      <c r="G805">
        <v>165.27</v>
      </c>
      <c r="H805">
        <v>70.063000000000002</v>
      </c>
      <c r="I805">
        <v>196.614</v>
      </c>
      <c r="J805">
        <v>83.427999999999997</v>
      </c>
      <c r="K805">
        <v>0</v>
      </c>
      <c r="L805">
        <v>0</v>
      </c>
      <c r="M805">
        <v>0</v>
      </c>
      <c r="N805">
        <v>0</v>
      </c>
      <c r="O805">
        <v>0.27100000000000002</v>
      </c>
      <c r="P805">
        <v>0</v>
      </c>
      <c r="Q805">
        <v>0</v>
      </c>
      <c r="R805">
        <v>4.8000000000000001E-2</v>
      </c>
      <c r="S805">
        <v>0</v>
      </c>
      <c r="T805">
        <v>0</v>
      </c>
      <c r="U805">
        <v>0.29699999999999999</v>
      </c>
      <c r="V805">
        <v>1.621</v>
      </c>
      <c r="W805">
        <v>34.451000000000001</v>
      </c>
      <c r="Y805" t="str">
        <f t="shared" si="351"/>
        <v>石川県</v>
      </c>
      <c r="Z805" t="str">
        <f t="shared" si="352"/>
        <v>石川県野々市市</v>
      </c>
      <c r="AA805" s="159">
        <f t="shared" si="353"/>
        <v>196.614</v>
      </c>
      <c r="AB805" s="159">
        <f t="shared" si="354"/>
        <v>83.427999999999997</v>
      </c>
      <c r="AC805" s="159">
        <f t="shared" si="355"/>
        <v>0</v>
      </c>
      <c r="AD805" s="159">
        <f t="shared" si="356"/>
        <v>0</v>
      </c>
      <c r="AE805" s="159">
        <f t="shared" si="357"/>
        <v>0</v>
      </c>
      <c r="AF805" s="159">
        <f t="shared" si="358"/>
        <v>0</v>
      </c>
      <c r="AG805" s="159">
        <f t="shared" si="359"/>
        <v>0.29699999999999999</v>
      </c>
      <c r="AH805" s="160">
        <f t="shared" si="360"/>
        <v>280.33900000000006</v>
      </c>
      <c r="AI805" s="135">
        <f t="shared" si="361"/>
        <v>0.70134373026942365</v>
      </c>
      <c r="AJ805" s="135">
        <f t="shared" si="362"/>
        <v>0.29759683811385496</v>
      </c>
      <c r="AK805" s="135">
        <f t="shared" si="363"/>
        <v>0</v>
      </c>
      <c r="AL805" s="135">
        <f t="shared" si="364"/>
        <v>0</v>
      </c>
      <c r="AM805" s="135">
        <f t="shared" si="365"/>
        <v>0</v>
      </c>
      <c r="AN805" s="135">
        <f t="shared" si="366"/>
        <v>0</v>
      </c>
      <c r="AO805" s="135">
        <f t="shared" si="367"/>
        <v>1.0594316167211837E-3</v>
      </c>
      <c r="AP805" s="159">
        <f>IFERROR(VLOOKUP(A805,人口!$A$2:$E$1748,5,0),0)</f>
        <v>52912</v>
      </c>
      <c r="AQ805" s="159">
        <f t="shared" si="342"/>
        <v>0</v>
      </c>
      <c r="AR805" s="159">
        <f t="shared" si="343"/>
        <v>0</v>
      </c>
      <c r="AS805" s="159">
        <f t="shared" si="344"/>
        <v>0</v>
      </c>
      <c r="AT805" s="159">
        <f t="shared" si="345"/>
        <v>1</v>
      </c>
      <c r="AU805" s="159">
        <f t="shared" si="346"/>
        <v>0</v>
      </c>
      <c r="AV805" s="159">
        <f t="shared" si="347"/>
        <v>0</v>
      </c>
      <c r="AW805" s="159">
        <f t="shared" si="348"/>
        <v>0</v>
      </c>
      <c r="AX805" s="159">
        <f t="shared" si="368"/>
        <v>0</v>
      </c>
      <c r="AY805" s="159" t="str">
        <f t="shared" si="369"/>
        <v>3万～10万人未満の市町村平均</v>
      </c>
      <c r="AZ805" s="159"/>
    </row>
    <row r="806" spans="1:52" x14ac:dyDescent="0.3">
      <c r="A806" t="str">
        <f t="shared" si="349"/>
        <v>17324</v>
      </c>
      <c r="B806" s="158" t="str">
        <f t="shared" si="350"/>
        <v>017324</v>
      </c>
      <c r="C806">
        <v>17</v>
      </c>
      <c r="D806" t="s">
        <v>44</v>
      </c>
      <c r="E806">
        <v>17324</v>
      </c>
      <c r="F806" t="s">
        <v>690</v>
      </c>
      <c r="G806">
        <v>39.94</v>
      </c>
      <c r="H806">
        <v>115.236</v>
      </c>
      <c r="I806">
        <v>48.808999999999997</v>
      </c>
      <c r="J806">
        <v>140.946</v>
      </c>
      <c r="K806">
        <v>0</v>
      </c>
      <c r="L806">
        <v>0</v>
      </c>
      <c r="M806">
        <v>3.6960000000000002</v>
      </c>
      <c r="N806">
        <v>12.042999999999999</v>
      </c>
      <c r="O806">
        <v>0.188</v>
      </c>
      <c r="P806">
        <v>0</v>
      </c>
      <c r="Q806">
        <v>0</v>
      </c>
      <c r="R806">
        <v>0</v>
      </c>
      <c r="S806">
        <v>0</v>
      </c>
      <c r="T806">
        <v>0</v>
      </c>
      <c r="U806">
        <v>0</v>
      </c>
      <c r="V806">
        <v>0.315</v>
      </c>
      <c r="W806">
        <v>4.9660000000000002</v>
      </c>
      <c r="Y806" t="str">
        <f t="shared" si="351"/>
        <v>石川県</v>
      </c>
      <c r="Z806" t="str">
        <f t="shared" si="352"/>
        <v>石川県川北町</v>
      </c>
      <c r="AA806" s="159">
        <f t="shared" si="353"/>
        <v>48.808999999999997</v>
      </c>
      <c r="AB806" s="159">
        <f t="shared" si="354"/>
        <v>140.946</v>
      </c>
      <c r="AC806" s="159">
        <f t="shared" si="355"/>
        <v>0</v>
      </c>
      <c r="AD806" s="159">
        <f t="shared" si="356"/>
        <v>12.042999999999999</v>
      </c>
      <c r="AE806" s="159">
        <f t="shared" si="357"/>
        <v>0</v>
      </c>
      <c r="AF806" s="159">
        <f t="shared" si="358"/>
        <v>0</v>
      </c>
      <c r="AG806" s="159">
        <f t="shared" si="359"/>
        <v>0</v>
      </c>
      <c r="AH806" s="160">
        <f t="shared" si="360"/>
        <v>201.798</v>
      </c>
      <c r="AI806" s="135">
        <f t="shared" si="361"/>
        <v>0.24187058345474186</v>
      </c>
      <c r="AJ806" s="135">
        <f t="shared" si="362"/>
        <v>0.69845092617369842</v>
      </c>
      <c r="AK806" s="135">
        <f t="shared" si="363"/>
        <v>0</v>
      </c>
      <c r="AL806" s="135">
        <f t="shared" si="364"/>
        <v>5.9678490371559673E-2</v>
      </c>
      <c r="AM806" s="135">
        <f t="shared" si="365"/>
        <v>0</v>
      </c>
      <c r="AN806" s="135">
        <f t="shared" si="366"/>
        <v>0</v>
      </c>
      <c r="AO806" s="135">
        <f t="shared" si="367"/>
        <v>0</v>
      </c>
      <c r="AP806" s="159">
        <f>IFERROR(VLOOKUP(A806,人口!$A$2:$E$1748,5,0),0)</f>
        <v>6184</v>
      </c>
      <c r="AQ806" s="159">
        <f t="shared" si="342"/>
        <v>0</v>
      </c>
      <c r="AR806" s="159">
        <f t="shared" si="343"/>
        <v>1</v>
      </c>
      <c r="AS806" s="159">
        <f t="shared" si="344"/>
        <v>0</v>
      </c>
      <c r="AT806" s="159">
        <f t="shared" si="345"/>
        <v>0</v>
      </c>
      <c r="AU806" s="159">
        <f t="shared" si="346"/>
        <v>0</v>
      </c>
      <c r="AV806" s="159">
        <f t="shared" si="347"/>
        <v>0</v>
      </c>
      <c r="AW806" s="159">
        <f t="shared" si="348"/>
        <v>0</v>
      </c>
      <c r="AX806" s="159">
        <f t="shared" si="368"/>
        <v>0</v>
      </c>
      <c r="AY806" s="159" t="str">
        <f t="shared" si="369"/>
        <v>5千～1万人未満の市町村平均</v>
      </c>
      <c r="AZ806" s="159"/>
    </row>
    <row r="807" spans="1:52" x14ac:dyDescent="0.3">
      <c r="A807" t="str">
        <f t="shared" si="349"/>
        <v>17361</v>
      </c>
      <c r="B807" s="158" t="str">
        <f t="shared" si="350"/>
        <v>017361</v>
      </c>
      <c r="C807">
        <v>17</v>
      </c>
      <c r="D807" t="s">
        <v>44</v>
      </c>
      <c r="E807">
        <v>17361</v>
      </c>
      <c r="F807" t="s">
        <v>743</v>
      </c>
      <c r="G807">
        <v>155.84700000000001</v>
      </c>
      <c r="H807">
        <v>422.03199999999998</v>
      </c>
      <c r="I807">
        <v>191.22800000000001</v>
      </c>
      <c r="J807">
        <v>518.47799999999995</v>
      </c>
      <c r="K807">
        <v>46.4</v>
      </c>
      <c r="L807">
        <v>103.14100000000001</v>
      </c>
      <c r="M807">
        <v>0.39300000000000002</v>
      </c>
      <c r="N807">
        <v>2.3610000000000002</v>
      </c>
      <c r="O807">
        <v>0</v>
      </c>
      <c r="P807">
        <v>0</v>
      </c>
      <c r="Q807">
        <v>0</v>
      </c>
      <c r="R807">
        <v>0</v>
      </c>
      <c r="S807">
        <v>0</v>
      </c>
      <c r="T807">
        <v>0</v>
      </c>
      <c r="U807">
        <v>0</v>
      </c>
      <c r="V807">
        <v>1.5609999999999999</v>
      </c>
      <c r="W807">
        <v>16.353999999999999</v>
      </c>
      <c r="Y807" t="str">
        <f t="shared" si="351"/>
        <v>石川県</v>
      </c>
      <c r="Z807" t="str">
        <f t="shared" si="352"/>
        <v>石川県津幡町</v>
      </c>
      <c r="AA807" s="159">
        <f t="shared" si="353"/>
        <v>191.22800000000001</v>
      </c>
      <c r="AB807" s="159">
        <f t="shared" si="354"/>
        <v>518.47799999999995</v>
      </c>
      <c r="AC807" s="159">
        <f t="shared" si="355"/>
        <v>103.14100000000001</v>
      </c>
      <c r="AD807" s="159">
        <f t="shared" si="356"/>
        <v>2.3610000000000002</v>
      </c>
      <c r="AE807" s="159">
        <f t="shared" si="357"/>
        <v>0</v>
      </c>
      <c r="AF807" s="159">
        <f t="shared" si="358"/>
        <v>0</v>
      </c>
      <c r="AG807" s="159">
        <f t="shared" si="359"/>
        <v>0</v>
      </c>
      <c r="AH807" s="160">
        <f t="shared" si="360"/>
        <v>815.20799999999986</v>
      </c>
      <c r="AI807" s="135">
        <f t="shared" si="361"/>
        <v>0.23457571564557761</v>
      </c>
      <c r="AJ807" s="135">
        <f t="shared" si="362"/>
        <v>0.63600700680071842</v>
      </c>
      <c r="AK807" s="135">
        <f t="shared" si="363"/>
        <v>0.12652108418955657</v>
      </c>
      <c r="AL807" s="135">
        <f t="shared" si="364"/>
        <v>2.8961933641475559E-3</v>
      </c>
      <c r="AM807" s="135">
        <f t="shared" si="365"/>
        <v>0</v>
      </c>
      <c r="AN807" s="135">
        <f t="shared" si="366"/>
        <v>0</v>
      </c>
      <c r="AO807" s="135">
        <f t="shared" si="367"/>
        <v>0</v>
      </c>
      <c r="AP807" s="159">
        <f>IFERROR(VLOOKUP(A807,人口!$A$2:$E$1748,5,0),0)</f>
        <v>37600</v>
      </c>
      <c r="AQ807" s="159">
        <f t="shared" si="342"/>
        <v>0</v>
      </c>
      <c r="AR807" s="159">
        <f t="shared" si="343"/>
        <v>0</v>
      </c>
      <c r="AS807" s="159">
        <f t="shared" si="344"/>
        <v>0</v>
      </c>
      <c r="AT807" s="159">
        <f t="shared" si="345"/>
        <v>1</v>
      </c>
      <c r="AU807" s="159">
        <f t="shared" si="346"/>
        <v>0</v>
      </c>
      <c r="AV807" s="159">
        <f t="shared" si="347"/>
        <v>0</v>
      </c>
      <c r="AW807" s="159">
        <f t="shared" si="348"/>
        <v>0</v>
      </c>
      <c r="AX807" s="159">
        <f t="shared" si="368"/>
        <v>0</v>
      </c>
      <c r="AY807" s="159" t="str">
        <f t="shared" si="369"/>
        <v>3万～10万人未満の市町村平均</v>
      </c>
      <c r="AZ807" s="159"/>
    </row>
    <row r="808" spans="1:52" x14ac:dyDescent="0.3">
      <c r="A808" t="str">
        <f t="shared" si="349"/>
        <v>17365</v>
      </c>
      <c r="B808" s="158" t="str">
        <f t="shared" si="350"/>
        <v>017365</v>
      </c>
      <c r="C808">
        <v>17</v>
      </c>
      <c r="D808" t="s">
        <v>44</v>
      </c>
      <c r="E808">
        <v>17365</v>
      </c>
      <c r="F808" t="s">
        <v>797</v>
      </c>
      <c r="G808">
        <v>89.242000000000004</v>
      </c>
      <c r="H808">
        <v>115.694</v>
      </c>
      <c r="I808">
        <v>107.83199999999999</v>
      </c>
      <c r="J808">
        <v>139.976</v>
      </c>
      <c r="K808">
        <v>0.1</v>
      </c>
      <c r="L808">
        <v>0.16200000000000001</v>
      </c>
      <c r="M808">
        <v>0</v>
      </c>
      <c r="N808">
        <v>0</v>
      </c>
      <c r="O808">
        <v>0</v>
      </c>
      <c r="P808">
        <v>0</v>
      </c>
      <c r="Q808">
        <v>0</v>
      </c>
      <c r="R808">
        <v>0</v>
      </c>
      <c r="S808">
        <v>0</v>
      </c>
      <c r="T808">
        <v>0</v>
      </c>
      <c r="U808">
        <v>0</v>
      </c>
      <c r="V808">
        <v>1.2050000000000001</v>
      </c>
      <c r="W808">
        <v>11.081</v>
      </c>
      <c r="Y808" t="str">
        <f t="shared" si="351"/>
        <v>石川県</v>
      </c>
      <c r="Z808" t="str">
        <f t="shared" si="352"/>
        <v>石川県内灘町</v>
      </c>
      <c r="AA808" s="159">
        <f t="shared" si="353"/>
        <v>107.83199999999999</v>
      </c>
      <c r="AB808" s="159">
        <f t="shared" si="354"/>
        <v>139.976</v>
      </c>
      <c r="AC808" s="159">
        <f t="shared" si="355"/>
        <v>0.16200000000000001</v>
      </c>
      <c r="AD808" s="159">
        <f t="shared" si="356"/>
        <v>0</v>
      </c>
      <c r="AE808" s="159">
        <f t="shared" si="357"/>
        <v>0</v>
      </c>
      <c r="AF808" s="159">
        <f t="shared" si="358"/>
        <v>0</v>
      </c>
      <c r="AG808" s="159">
        <f t="shared" si="359"/>
        <v>0</v>
      </c>
      <c r="AH808" s="160">
        <f t="shared" si="360"/>
        <v>247.97</v>
      </c>
      <c r="AI808" s="135">
        <f t="shared" si="361"/>
        <v>0.43485905553091098</v>
      </c>
      <c r="AJ808" s="135">
        <f t="shared" si="362"/>
        <v>0.56448763963382664</v>
      </c>
      <c r="AK808" s="135">
        <f t="shared" si="363"/>
        <v>6.5330483526233017E-4</v>
      </c>
      <c r="AL808" s="135">
        <f t="shared" si="364"/>
        <v>0</v>
      </c>
      <c r="AM808" s="135">
        <f t="shared" si="365"/>
        <v>0</v>
      </c>
      <c r="AN808" s="135">
        <f t="shared" si="366"/>
        <v>0</v>
      </c>
      <c r="AO808" s="135">
        <f t="shared" si="367"/>
        <v>0</v>
      </c>
      <c r="AP808" s="159">
        <f>IFERROR(VLOOKUP(A808,人口!$A$2:$E$1748,5,0),0)</f>
        <v>26575</v>
      </c>
      <c r="AQ808" s="159">
        <f t="shared" si="342"/>
        <v>0</v>
      </c>
      <c r="AR808" s="159">
        <f t="shared" si="343"/>
        <v>0</v>
      </c>
      <c r="AS808" s="159">
        <f t="shared" si="344"/>
        <v>1</v>
      </c>
      <c r="AT808" s="159">
        <f t="shared" si="345"/>
        <v>0</v>
      </c>
      <c r="AU808" s="159">
        <f t="shared" si="346"/>
        <v>0</v>
      </c>
      <c r="AV808" s="159">
        <f t="shared" si="347"/>
        <v>0</v>
      </c>
      <c r="AW808" s="159">
        <f t="shared" si="348"/>
        <v>0</v>
      </c>
      <c r="AX808" s="159">
        <f t="shared" si="368"/>
        <v>0</v>
      </c>
      <c r="AY808" s="159" t="str">
        <f t="shared" si="369"/>
        <v>1万～3万人未満の市町村平均</v>
      </c>
      <c r="AZ808" s="159"/>
    </row>
    <row r="809" spans="1:52" x14ac:dyDescent="0.3">
      <c r="A809" t="str">
        <f t="shared" si="349"/>
        <v>17384</v>
      </c>
      <c r="B809" s="158" t="str">
        <f t="shared" si="350"/>
        <v>017384</v>
      </c>
      <c r="C809">
        <v>17</v>
      </c>
      <c r="D809" t="s">
        <v>44</v>
      </c>
      <c r="E809">
        <v>17384</v>
      </c>
      <c r="F809" t="s">
        <v>848</v>
      </c>
      <c r="G809">
        <v>202.50899999999999</v>
      </c>
      <c r="H809">
        <v>838.48699999999997</v>
      </c>
      <c r="I809">
        <v>247.66499999999999</v>
      </c>
      <c r="J809">
        <v>1026.462</v>
      </c>
      <c r="K809">
        <v>279.2</v>
      </c>
      <c r="L809">
        <v>567.95500000000004</v>
      </c>
      <c r="M809">
        <v>0</v>
      </c>
      <c r="N809">
        <v>0</v>
      </c>
      <c r="O809">
        <v>0</v>
      </c>
      <c r="P809">
        <v>0</v>
      </c>
      <c r="Q809">
        <v>0</v>
      </c>
      <c r="R809">
        <v>0.14000000000000001</v>
      </c>
      <c r="S809">
        <v>0</v>
      </c>
      <c r="T809">
        <v>0</v>
      </c>
      <c r="U809">
        <v>0.86099999999999999</v>
      </c>
      <c r="V809">
        <v>2.0790000000000002</v>
      </c>
      <c r="W809">
        <v>21.375</v>
      </c>
      <c r="Y809" t="str">
        <f t="shared" si="351"/>
        <v>石川県</v>
      </c>
      <c r="Z809" t="str">
        <f t="shared" si="352"/>
        <v>石川県志賀町</v>
      </c>
      <c r="AA809" s="159">
        <f t="shared" si="353"/>
        <v>247.66499999999999</v>
      </c>
      <c r="AB809" s="159">
        <f t="shared" si="354"/>
        <v>1026.462</v>
      </c>
      <c r="AC809" s="159">
        <f t="shared" si="355"/>
        <v>567.95500000000004</v>
      </c>
      <c r="AD809" s="159">
        <f t="shared" si="356"/>
        <v>0</v>
      </c>
      <c r="AE809" s="159">
        <f t="shared" si="357"/>
        <v>0</v>
      </c>
      <c r="AF809" s="159">
        <f t="shared" si="358"/>
        <v>0</v>
      </c>
      <c r="AG809" s="159">
        <f t="shared" si="359"/>
        <v>0.86099999999999999</v>
      </c>
      <c r="AH809" s="160">
        <f t="shared" si="360"/>
        <v>1842.943</v>
      </c>
      <c r="AI809" s="135">
        <f t="shared" si="361"/>
        <v>0.1343855995546254</v>
      </c>
      <c r="AJ809" s="135">
        <f t="shared" si="362"/>
        <v>0.55696893501318268</v>
      </c>
      <c r="AK809" s="135">
        <f t="shared" si="363"/>
        <v>0.30817827789573526</v>
      </c>
      <c r="AL809" s="135">
        <f t="shared" si="364"/>
        <v>0</v>
      </c>
      <c r="AM809" s="135">
        <f t="shared" si="365"/>
        <v>0</v>
      </c>
      <c r="AN809" s="135">
        <f t="shared" si="366"/>
        <v>0</v>
      </c>
      <c r="AO809" s="135">
        <f t="shared" si="367"/>
        <v>4.6718753645663485E-4</v>
      </c>
      <c r="AP809" s="159">
        <f>IFERROR(VLOOKUP(A809,人口!$A$2:$E$1748,5,0),0)</f>
        <v>20023</v>
      </c>
      <c r="AQ809" s="159">
        <f t="shared" si="342"/>
        <v>0</v>
      </c>
      <c r="AR809" s="159">
        <f t="shared" si="343"/>
        <v>0</v>
      </c>
      <c r="AS809" s="159">
        <f t="shared" si="344"/>
        <v>1</v>
      </c>
      <c r="AT809" s="159">
        <f t="shared" si="345"/>
        <v>0</v>
      </c>
      <c r="AU809" s="159">
        <f t="shared" si="346"/>
        <v>0</v>
      </c>
      <c r="AV809" s="159">
        <f t="shared" si="347"/>
        <v>0</v>
      </c>
      <c r="AW809" s="159">
        <f t="shared" si="348"/>
        <v>0</v>
      </c>
      <c r="AX809" s="159">
        <f t="shared" si="368"/>
        <v>0</v>
      </c>
      <c r="AY809" s="159" t="str">
        <f t="shared" si="369"/>
        <v>1万～3万人未満の市町村平均</v>
      </c>
      <c r="AZ809" s="159"/>
    </row>
    <row r="810" spans="1:52" x14ac:dyDescent="0.3">
      <c r="A810" t="str">
        <f t="shared" si="349"/>
        <v>17386</v>
      </c>
      <c r="B810" s="158" t="str">
        <f t="shared" si="350"/>
        <v>017386</v>
      </c>
      <c r="C810">
        <v>17</v>
      </c>
      <c r="D810" t="s">
        <v>44</v>
      </c>
      <c r="E810">
        <v>17386</v>
      </c>
      <c r="F810" t="s">
        <v>900</v>
      </c>
      <c r="G810">
        <v>109.355</v>
      </c>
      <c r="H810">
        <v>460.90800000000002</v>
      </c>
      <c r="I810">
        <v>133.20599999999999</v>
      </c>
      <c r="J810">
        <v>561.88400000000001</v>
      </c>
      <c r="K810">
        <v>175.4</v>
      </c>
      <c r="L810">
        <v>399.99700000000001</v>
      </c>
      <c r="M810">
        <v>1.51</v>
      </c>
      <c r="N810">
        <v>9.0660000000000007</v>
      </c>
      <c r="O810">
        <v>0</v>
      </c>
      <c r="P810">
        <v>0</v>
      </c>
      <c r="Q810">
        <v>0</v>
      </c>
      <c r="R810">
        <v>0</v>
      </c>
      <c r="S810">
        <v>0</v>
      </c>
      <c r="T810">
        <v>0</v>
      </c>
      <c r="U810">
        <v>0</v>
      </c>
      <c r="V810">
        <v>0.82099999999999995</v>
      </c>
      <c r="W810">
        <v>9.4949999999999992</v>
      </c>
      <c r="Y810" t="str">
        <f t="shared" si="351"/>
        <v>石川県</v>
      </c>
      <c r="Z810" t="str">
        <f t="shared" si="352"/>
        <v>石川県宝達志水町</v>
      </c>
      <c r="AA810" s="159">
        <f t="shared" si="353"/>
        <v>133.20599999999999</v>
      </c>
      <c r="AB810" s="159">
        <f t="shared" si="354"/>
        <v>561.88400000000001</v>
      </c>
      <c r="AC810" s="159">
        <f t="shared" si="355"/>
        <v>399.99700000000001</v>
      </c>
      <c r="AD810" s="159">
        <f t="shared" si="356"/>
        <v>9.0660000000000007</v>
      </c>
      <c r="AE810" s="159">
        <f t="shared" si="357"/>
        <v>0</v>
      </c>
      <c r="AF810" s="159">
        <f t="shared" si="358"/>
        <v>0</v>
      </c>
      <c r="AG810" s="159">
        <f t="shared" si="359"/>
        <v>0</v>
      </c>
      <c r="AH810" s="160">
        <f t="shared" si="360"/>
        <v>1104.153</v>
      </c>
      <c r="AI810" s="135">
        <f t="shared" si="361"/>
        <v>0.12064088944195232</v>
      </c>
      <c r="AJ810" s="135">
        <f t="shared" si="362"/>
        <v>0.50888237409127179</v>
      </c>
      <c r="AK810" s="135">
        <f t="shared" si="363"/>
        <v>0.36226591785739837</v>
      </c>
      <c r="AL810" s="135">
        <f t="shared" si="364"/>
        <v>8.210818609377505E-3</v>
      </c>
      <c r="AM810" s="135">
        <f t="shared" si="365"/>
        <v>0</v>
      </c>
      <c r="AN810" s="135">
        <f t="shared" si="366"/>
        <v>0</v>
      </c>
      <c r="AO810" s="135">
        <f t="shared" si="367"/>
        <v>0</v>
      </c>
      <c r="AP810" s="159">
        <f>IFERROR(VLOOKUP(A810,人口!$A$2:$E$1748,5,0),0)</f>
        <v>13004</v>
      </c>
      <c r="AQ810" s="159">
        <f t="shared" si="342"/>
        <v>0</v>
      </c>
      <c r="AR810" s="159">
        <f t="shared" si="343"/>
        <v>0</v>
      </c>
      <c r="AS810" s="159">
        <f t="shared" si="344"/>
        <v>1</v>
      </c>
      <c r="AT810" s="159">
        <f t="shared" si="345"/>
        <v>0</v>
      </c>
      <c r="AU810" s="159">
        <f t="shared" si="346"/>
        <v>0</v>
      </c>
      <c r="AV810" s="159">
        <f t="shared" si="347"/>
        <v>0</v>
      </c>
      <c r="AW810" s="159">
        <f t="shared" si="348"/>
        <v>0</v>
      </c>
      <c r="AX810" s="159">
        <f t="shared" si="368"/>
        <v>0</v>
      </c>
      <c r="AY810" s="159" t="str">
        <f t="shared" si="369"/>
        <v>1万～3万人未満の市町村平均</v>
      </c>
      <c r="AZ810" s="159"/>
    </row>
    <row r="811" spans="1:52" x14ac:dyDescent="0.3">
      <c r="A811" t="str">
        <f t="shared" si="349"/>
        <v>17407</v>
      </c>
      <c r="B811" s="158" t="str">
        <f t="shared" si="350"/>
        <v>017407</v>
      </c>
      <c r="C811">
        <v>17</v>
      </c>
      <c r="D811" t="s">
        <v>44</v>
      </c>
      <c r="E811">
        <v>17407</v>
      </c>
      <c r="F811" t="s">
        <v>952</v>
      </c>
      <c r="G811">
        <v>141.56200000000001</v>
      </c>
      <c r="H811">
        <v>504.14800000000002</v>
      </c>
      <c r="I811">
        <v>170.28100000000001</v>
      </c>
      <c r="J811">
        <v>606.73900000000003</v>
      </c>
      <c r="K811">
        <v>125.4</v>
      </c>
      <c r="L811">
        <v>283.44900000000001</v>
      </c>
      <c r="M811">
        <v>0.112</v>
      </c>
      <c r="N811">
        <v>0.61899999999999999</v>
      </c>
      <c r="O811">
        <v>0</v>
      </c>
      <c r="P811">
        <v>0</v>
      </c>
      <c r="Q811">
        <v>0</v>
      </c>
      <c r="R811">
        <v>0</v>
      </c>
      <c r="S811">
        <v>0</v>
      </c>
      <c r="T811">
        <v>0</v>
      </c>
      <c r="U811">
        <v>0</v>
      </c>
      <c r="V811">
        <v>0.96499999999999997</v>
      </c>
      <c r="W811">
        <v>12</v>
      </c>
      <c r="Y811" t="str">
        <f t="shared" si="351"/>
        <v>石川県</v>
      </c>
      <c r="Z811" t="str">
        <f t="shared" si="352"/>
        <v>石川県中能登町</v>
      </c>
      <c r="AA811" s="159">
        <f t="shared" si="353"/>
        <v>170.28100000000001</v>
      </c>
      <c r="AB811" s="159">
        <f t="shared" si="354"/>
        <v>606.73900000000003</v>
      </c>
      <c r="AC811" s="159">
        <f t="shared" si="355"/>
        <v>283.44900000000001</v>
      </c>
      <c r="AD811" s="159">
        <f t="shared" si="356"/>
        <v>0.61899999999999999</v>
      </c>
      <c r="AE811" s="159">
        <f t="shared" si="357"/>
        <v>0</v>
      </c>
      <c r="AF811" s="159">
        <f t="shared" si="358"/>
        <v>0</v>
      </c>
      <c r="AG811" s="159">
        <f t="shared" si="359"/>
        <v>0</v>
      </c>
      <c r="AH811" s="160">
        <f t="shared" si="360"/>
        <v>1061.088</v>
      </c>
      <c r="AI811" s="135">
        <f t="shared" si="361"/>
        <v>0.16047773605959167</v>
      </c>
      <c r="AJ811" s="135">
        <f t="shared" si="362"/>
        <v>0.57180837027654641</v>
      </c>
      <c r="AK811" s="135">
        <f t="shared" si="363"/>
        <v>0.2671305301728038</v>
      </c>
      <c r="AL811" s="135">
        <f t="shared" si="364"/>
        <v>5.8336349105823459E-4</v>
      </c>
      <c r="AM811" s="135">
        <f t="shared" si="365"/>
        <v>0</v>
      </c>
      <c r="AN811" s="135">
        <f t="shared" si="366"/>
        <v>0</v>
      </c>
      <c r="AO811" s="135">
        <f t="shared" si="367"/>
        <v>0</v>
      </c>
      <c r="AP811" s="159">
        <f>IFERROR(VLOOKUP(A811,人口!$A$2:$E$1748,5,0),0)</f>
        <v>17863</v>
      </c>
      <c r="AQ811" s="159">
        <f t="shared" si="342"/>
        <v>0</v>
      </c>
      <c r="AR811" s="159">
        <f t="shared" si="343"/>
        <v>0</v>
      </c>
      <c r="AS811" s="159">
        <f t="shared" si="344"/>
        <v>1</v>
      </c>
      <c r="AT811" s="159">
        <f t="shared" si="345"/>
        <v>0</v>
      </c>
      <c r="AU811" s="159">
        <f t="shared" si="346"/>
        <v>0</v>
      </c>
      <c r="AV811" s="159">
        <f t="shared" si="347"/>
        <v>0</v>
      </c>
      <c r="AW811" s="159">
        <f t="shared" si="348"/>
        <v>0</v>
      </c>
      <c r="AX811" s="159">
        <f t="shared" si="368"/>
        <v>0</v>
      </c>
      <c r="AY811" s="159" t="str">
        <f t="shared" si="369"/>
        <v>1万～3万人未満の市町村平均</v>
      </c>
      <c r="AZ811" s="159"/>
    </row>
    <row r="812" spans="1:52" x14ac:dyDescent="0.3">
      <c r="A812" t="str">
        <f t="shared" si="349"/>
        <v>17461</v>
      </c>
      <c r="B812" s="158" t="str">
        <f t="shared" si="350"/>
        <v>017461</v>
      </c>
      <c r="C812">
        <v>17</v>
      </c>
      <c r="D812" t="s">
        <v>44</v>
      </c>
      <c r="E812">
        <v>17461</v>
      </c>
      <c r="F812" t="s">
        <v>998</v>
      </c>
      <c r="G812">
        <v>80.195999999999998</v>
      </c>
      <c r="H812">
        <v>289.56700000000001</v>
      </c>
      <c r="I812">
        <v>97.009</v>
      </c>
      <c r="J812">
        <v>350.589</v>
      </c>
      <c r="K812">
        <v>281.8</v>
      </c>
      <c r="L812">
        <v>627.09799999999996</v>
      </c>
      <c r="M812">
        <v>0</v>
      </c>
      <c r="N812">
        <v>0</v>
      </c>
      <c r="O812">
        <v>0</v>
      </c>
      <c r="P812">
        <v>0</v>
      </c>
      <c r="Q812">
        <v>0</v>
      </c>
      <c r="R812">
        <v>5.7000000000000002E-2</v>
      </c>
      <c r="S812">
        <v>0</v>
      </c>
      <c r="T812">
        <v>0</v>
      </c>
      <c r="U812">
        <v>0.34799999999999998</v>
      </c>
      <c r="V812">
        <v>0.42299999999999999</v>
      </c>
      <c r="W812">
        <v>4.9770000000000003</v>
      </c>
      <c r="Y812" t="str">
        <f t="shared" si="351"/>
        <v>石川県</v>
      </c>
      <c r="Z812" t="str">
        <f t="shared" si="352"/>
        <v>石川県穴水町</v>
      </c>
      <c r="AA812" s="159">
        <f t="shared" si="353"/>
        <v>97.009</v>
      </c>
      <c r="AB812" s="159">
        <f t="shared" si="354"/>
        <v>350.589</v>
      </c>
      <c r="AC812" s="159">
        <f t="shared" si="355"/>
        <v>627.09799999999996</v>
      </c>
      <c r="AD812" s="159">
        <f t="shared" si="356"/>
        <v>0</v>
      </c>
      <c r="AE812" s="159">
        <f t="shared" si="357"/>
        <v>0</v>
      </c>
      <c r="AF812" s="159">
        <f t="shared" si="358"/>
        <v>0</v>
      </c>
      <c r="AG812" s="159">
        <f t="shared" si="359"/>
        <v>0.34799999999999998</v>
      </c>
      <c r="AH812" s="160">
        <f t="shared" si="360"/>
        <v>1075.0439999999999</v>
      </c>
      <c r="AI812" s="135">
        <f t="shared" si="361"/>
        <v>9.0237236801470458E-2</v>
      </c>
      <c r="AJ812" s="135">
        <f t="shared" si="362"/>
        <v>0.32611595432373003</v>
      </c>
      <c r="AK812" s="135">
        <f t="shared" si="363"/>
        <v>0.58332310119399766</v>
      </c>
      <c r="AL812" s="135">
        <f t="shared" si="364"/>
        <v>0</v>
      </c>
      <c r="AM812" s="135">
        <f t="shared" si="365"/>
        <v>0</v>
      </c>
      <c r="AN812" s="135">
        <f t="shared" si="366"/>
        <v>0</v>
      </c>
      <c r="AO812" s="135">
        <f t="shared" si="367"/>
        <v>3.2370768080190206E-4</v>
      </c>
      <c r="AP812" s="159">
        <f>IFERROR(VLOOKUP(A812,人口!$A$2:$E$1748,5,0),0)</f>
        <v>8114</v>
      </c>
      <c r="AQ812" s="159">
        <f t="shared" si="342"/>
        <v>0</v>
      </c>
      <c r="AR812" s="159">
        <f t="shared" si="343"/>
        <v>1</v>
      </c>
      <c r="AS812" s="159">
        <f t="shared" si="344"/>
        <v>0</v>
      </c>
      <c r="AT812" s="159">
        <f t="shared" si="345"/>
        <v>0</v>
      </c>
      <c r="AU812" s="159">
        <f t="shared" si="346"/>
        <v>0</v>
      </c>
      <c r="AV812" s="159">
        <f t="shared" si="347"/>
        <v>0</v>
      </c>
      <c r="AW812" s="159">
        <f t="shared" si="348"/>
        <v>0</v>
      </c>
      <c r="AX812" s="159">
        <f t="shared" si="368"/>
        <v>0</v>
      </c>
      <c r="AY812" s="159" t="str">
        <f t="shared" si="369"/>
        <v>5千～1万人未満の市町村平均</v>
      </c>
      <c r="AZ812" s="159"/>
    </row>
    <row r="813" spans="1:52" x14ac:dyDescent="0.3">
      <c r="A813" t="str">
        <f t="shared" si="349"/>
        <v>17463</v>
      </c>
      <c r="B813" s="158" t="str">
        <f t="shared" si="350"/>
        <v>017463</v>
      </c>
      <c r="C813">
        <v>17</v>
      </c>
      <c r="D813" t="s">
        <v>44</v>
      </c>
      <c r="E813">
        <v>17463</v>
      </c>
      <c r="F813" t="s">
        <v>1044</v>
      </c>
      <c r="G813">
        <v>160.791</v>
      </c>
      <c r="H813">
        <v>506.596</v>
      </c>
      <c r="I813">
        <v>195.06</v>
      </c>
      <c r="J813">
        <v>615.19100000000003</v>
      </c>
      <c r="K813">
        <v>282.7</v>
      </c>
      <c r="L813">
        <v>622.91700000000003</v>
      </c>
      <c r="M813">
        <v>0</v>
      </c>
      <c r="N813">
        <v>0</v>
      </c>
      <c r="O813">
        <v>0</v>
      </c>
      <c r="P813">
        <v>0</v>
      </c>
      <c r="Q813">
        <v>0</v>
      </c>
      <c r="R813">
        <v>9.5000000000000001E-2</v>
      </c>
      <c r="S813">
        <v>0</v>
      </c>
      <c r="T813">
        <v>0</v>
      </c>
      <c r="U813">
        <v>0.58099999999999996</v>
      </c>
      <c r="V813">
        <v>1.0469999999999999</v>
      </c>
      <c r="W813">
        <v>10.744999999999999</v>
      </c>
      <c r="Y813" t="str">
        <f t="shared" si="351"/>
        <v>石川県</v>
      </c>
      <c r="Z813" t="str">
        <f t="shared" si="352"/>
        <v>石川県能登町</v>
      </c>
      <c r="AA813" s="159">
        <f t="shared" si="353"/>
        <v>195.06</v>
      </c>
      <c r="AB813" s="159">
        <f t="shared" si="354"/>
        <v>615.19100000000003</v>
      </c>
      <c r="AC813" s="159">
        <f t="shared" si="355"/>
        <v>622.91700000000003</v>
      </c>
      <c r="AD813" s="159">
        <f t="shared" si="356"/>
        <v>0</v>
      </c>
      <c r="AE813" s="159">
        <f t="shared" si="357"/>
        <v>0</v>
      </c>
      <c r="AF813" s="159">
        <f t="shared" si="358"/>
        <v>0</v>
      </c>
      <c r="AG813" s="159">
        <f t="shared" si="359"/>
        <v>0.58099999999999996</v>
      </c>
      <c r="AH813" s="160">
        <f t="shared" si="360"/>
        <v>1433.749</v>
      </c>
      <c r="AI813" s="135">
        <f t="shared" si="361"/>
        <v>0.13604891790683027</v>
      </c>
      <c r="AJ813" s="135">
        <f t="shared" si="362"/>
        <v>0.42907859046457925</v>
      </c>
      <c r="AK813" s="135">
        <f t="shared" si="363"/>
        <v>0.43446726030846405</v>
      </c>
      <c r="AL813" s="135">
        <f t="shared" si="364"/>
        <v>0</v>
      </c>
      <c r="AM813" s="135">
        <f t="shared" si="365"/>
        <v>0</v>
      </c>
      <c r="AN813" s="135">
        <f t="shared" si="366"/>
        <v>0</v>
      </c>
      <c r="AO813" s="135">
        <f t="shared" si="367"/>
        <v>4.0523132012646563E-4</v>
      </c>
      <c r="AP813" s="159">
        <f>IFERROR(VLOOKUP(A813,人口!$A$2:$E$1748,5,0),0)</f>
        <v>16972</v>
      </c>
      <c r="AQ813" s="159">
        <f t="shared" si="342"/>
        <v>0</v>
      </c>
      <c r="AR813" s="159">
        <f t="shared" si="343"/>
        <v>0</v>
      </c>
      <c r="AS813" s="159">
        <f t="shared" si="344"/>
        <v>1</v>
      </c>
      <c r="AT813" s="159">
        <f t="shared" si="345"/>
        <v>0</v>
      </c>
      <c r="AU813" s="159">
        <f t="shared" si="346"/>
        <v>0</v>
      </c>
      <c r="AV813" s="159">
        <f t="shared" si="347"/>
        <v>0</v>
      </c>
      <c r="AW813" s="159">
        <f t="shared" si="348"/>
        <v>0</v>
      </c>
      <c r="AX813" s="159">
        <f t="shared" si="368"/>
        <v>0</v>
      </c>
      <c r="AY813" s="159" t="str">
        <f t="shared" si="369"/>
        <v>1万～3万人未満の市町村平均</v>
      </c>
      <c r="AZ813" s="159"/>
    </row>
    <row r="814" spans="1:52" x14ac:dyDescent="0.3">
      <c r="A814" t="str">
        <f t="shared" si="349"/>
        <v>099</v>
      </c>
      <c r="B814" s="158" t="str">
        <f t="shared" si="350"/>
        <v>099</v>
      </c>
      <c r="C814">
        <v>18</v>
      </c>
      <c r="D814" t="s">
        <v>45</v>
      </c>
      <c r="E814">
        <v>99</v>
      </c>
      <c r="Y814" t="str">
        <f t="shared" si="351"/>
        <v>福井県</v>
      </c>
      <c r="Z814" t="str">
        <f t="shared" si="352"/>
        <v>福井県</v>
      </c>
      <c r="AA814" s="159">
        <f t="shared" si="353"/>
        <v>0</v>
      </c>
      <c r="AB814" s="159">
        <f t="shared" si="354"/>
        <v>0</v>
      </c>
      <c r="AC814" s="159">
        <f t="shared" si="355"/>
        <v>0</v>
      </c>
      <c r="AD814" s="159">
        <f t="shared" si="356"/>
        <v>0</v>
      </c>
      <c r="AE814" s="159">
        <f t="shared" si="357"/>
        <v>0</v>
      </c>
      <c r="AF814" s="159">
        <f t="shared" si="358"/>
        <v>0</v>
      </c>
      <c r="AG814" s="159">
        <f t="shared" si="359"/>
        <v>0</v>
      </c>
      <c r="AH814" s="160">
        <f t="shared" si="360"/>
        <v>0</v>
      </c>
      <c r="AI814" s="135" t="str">
        <f t="shared" si="361"/>
        <v/>
      </c>
      <c r="AJ814" s="135" t="str">
        <f t="shared" si="362"/>
        <v/>
      </c>
      <c r="AK814" s="135" t="str">
        <f t="shared" si="363"/>
        <v/>
      </c>
      <c r="AL814" s="135" t="str">
        <f t="shared" si="364"/>
        <v/>
      </c>
      <c r="AM814" s="135" t="str">
        <f t="shared" si="365"/>
        <v/>
      </c>
      <c r="AN814" s="135" t="str">
        <f t="shared" si="366"/>
        <v/>
      </c>
      <c r="AO814" s="135" t="str">
        <f t="shared" si="367"/>
        <v/>
      </c>
      <c r="AP814" s="159">
        <f>IFERROR(VLOOKUP(A814,人口!$A$2:$E$1748,5,0),0)</f>
        <v>0</v>
      </c>
      <c r="AQ814" s="159">
        <f t="shared" si="342"/>
        <v>0</v>
      </c>
      <c r="AR814" s="159">
        <f t="shared" si="343"/>
        <v>0</v>
      </c>
      <c r="AS814" s="159">
        <f t="shared" si="344"/>
        <v>0</v>
      </c>
      <c r="AT814" s="159">
        <f t="shared" si="345"/>
        <v>0</v>
      </c>
      <c r="AU814" s="159">
        <f t="shared" si="346"/>
        <v>0</v>
      </c>
      <c r="AV814" s="159">
        <f t="shared" si="347"/>
        <v>0</v>
      </c>
      <c r="AW814" s="159">
        <f t="shared" si="348"/>
        <v>0</v>
      </c>
      <c r="AX814" s="159">
        <f t="shared" si="368"/>
        <v>0</v>
      </c>
      <c r="AY814" s="159" t="str">
        <f t="shared" si="369"/>
        <v/>
      </c>
      <c r="AZ814" s="159"/>
    </row>
    <row r="815" spans="1:52" x14ac:dyDescent="0.3">
      <c r="A815" t="str">
        <f t="shared" si="349"/>
        <v>18201</v>
      </c>
      <c r="B815" s="158" t="str">
        <f t="shared" si="350"/>
        <v>018201</v>
      </c>
      <c r="C815">
        <v>18</v>
      </c>
      <c r="D815" t="s">
        <v>45</v>
      </c>
      <c r="E815">
        <v>18201</v>
      </c>
      <c r="F815" t="s">
        <v>92</v>
      </c>
      <c r="G815">
        <v>1166.5329999999999</v>
      </c>
      <c r="H815">
        <v>693.48299999999995</v>
      </c>
      <c r="I815">
        <v>1391.432</v>
      </c>
      <c r="J815">
        <v>827.95600000000002</v>
      </c>
      <c r="K815">
        <v>370.9</v>
      </c>
      <c r="L815">
        <v>902.976</v>
      </c>
      <c r="M815">
        <v>4.6520000000000001</v>
      </c>
      <c r="N815">
        <v>27.280999999999999</v>
      </c>
      <c r="O815">
        <v>0.627</v>
      </c>
      <c r="P815">
        <v>0</v>
      </c>
      <c r="Q815">
        <v>0</v>
      </c>
      <c r="R815">
        <v>8.9999999999999993E-3</v>
      </c>
      <c r="S815">
        <v>0</v>
      </c>
      <c r="T815">
        <v>0</v>
      </c>
      <c r="U815">
        <v>5.5E-2</v>
      </c>
      <c r="V815">
        <v>13.026999999999999</v>
      </c>
      <c r="W815">
        <v>161.01499999999999</v>
      </c>
      <c r="Y815" t="str">
        <f t="shared" si="351"/>
        <v>福井県</v>
      </c>
      <c r="Z815" t="str">
        <f t="shared" si="352"/>
        <v>福井県福井市</v>
      </c>
      <c r="AA815" s="159">
        <f t="shared" si="353"/>
        <v>1391.432</v>
      </c>
      <c r="AB815" s="159">
        <f t="shared" si="354"/>
        <v>827.95600000000002</v>
      </c>
      <c r="AC815" s="159">
        <f t="shared" si="355"/>
        <v>902.976</v>
      </c>
      <c r="AD815" s="159">
        <f t="shared" si="356"/>
        <v>27.280999999999999</v>
      </c>
      <c r="AE815" s="159">
        <f t="shared" si="357"/>
        <v>0</v>
      </c>
      <c r="AF815" s="159">
        <f t="shared" si="358"/>
        <v>0</v>
      </c>
      <c r="AG815" s="159">
        <f t="shared" si="359"/>
        <v>5.5E-2</v>
      </c>
      <c r="AH815" s="160">
        <f t="shared" si="360"/>
        <v>3149.7</v>
      </c>
      <c r="AI815" s="135">
        <f t="shared" si="361"/>
        <v>0.44176651744610601</v>
      </c>
      <c r="AJ815" s="135">
        <f t="shared" si="362"/>
        <v>0.2628682096707623</v>
      </c>
      <c r="AK815" s="135">
        <f t="shared" si="363"/>
        <v>0.28668635108105534</v>
      </c>
      <c r="AL815" s="135">
        <f t="shared" si="364"/>
        <v>8.6614598215703081E-3</v>
      </c>
      <c r="AM815" s="135">
        <f t="shared" si="365"/>
        <v>0</v>
      </c>
      <c r="AN815" s="135">
        <f t="shared" si="366"/>
        <v>0</v>
      </c>
      <c r="AO815" s="135">
        <f t="shared" si="367"/>
        <v>1.7461980506079945E-5</v>
      </c>
      <c r="AP815" s="159">
        <f>IFERROR(VLOOKUP(A815,人口!$A$2:$E$1748,5,0),0)</f>
        <v>263152</v>
      </c>
      <c r="AQ815" s="159">
        <f t="shared" si="342"/>
        <v>0</v>
      </c>
      <c r="AR815" s="159">
        <f t="shared" si="343"/>
        <v>0</v>
      </c>
      <c r="AS815" s="159">
        <f t="shared" si="344"/>
        <v>0</v>
      </c>
      <c r="AT815" s="159">
        <f t="shared" si="345"/>
        <v>0</v>
      </c>
      <c r="AU815" s="159">
        <f t="shared" si="346"/>
        <v>0</v>
      </c>
      <c r="AV815" s="159">
        <f t="shared" si="347"/>
        <v>1</v>
      </c>
      <c r="AW815" s="159">
        <f t="shared" si="348"/>
        <v>0</v>
      </c>
      <c r="AX815" s="159">
        <f t="shared" si="368"/>
        <v>0</v>
      </c>
      <c r="AY815" s="159" t="str">
        <f t="shared" si="369"/>
        <v>20万～50万人未満の市町村平均</v>
      </c>
      <c r="AZ815" s="159"/>
    </row>
    <row r="816" spans="1:52" x14ac:dyDescent="0.3">
      <c r="A816" t="str">
        <f t="shared" si="349"/>
        <v>18202</v>
      </c>
      <c r="B816" s="158" t="str">
        <f t="shared" si="350"/>
        <v>018202</v>
      </c>
      <c r="C816">
        <v>18</v>
      </c>
      <c r="D816" t="s">
        <v>45</v>
      </c>
      <c r="E816">
        <v>18202</v>
      </c>
      <c r="F816" t="s">
        <v>142</v>
      </c>
      <c r="G816">
        <v>303.262</v>
      </c>
      <c r="H816">
        <v>112.217</v>
      </c>
      <c r="I816">
        <v>356.803</v>
      </c>
      <c r="J816">
        <v>132.19900000000001</v>
      </c>
      <c r="K816">
        <v>321.39999999999998</v>
      </c>
      <c r="L816">
        <v>997.35500000000002</v>
      </c>
      <c r="M816">
        <v>4.4029999999999996</v>
      </c>
      <c r="N816">
        <v>26.690999999999999</v>
      </c>
      <c r="O816">
        <v>0</v>
      </c>
      <c r="P816">
        <v>0</v>
      </c>
      <c r="Q816">
        <v>0</v>
      </c>
      <c r="R816">
        <v>5.0000000000000001E-3</v>
      </c>
      <c r="S816">
        <v>0</v>
      </c>
      <c r="T816">
        <v>0</v>
      </c>
      <c r="U816">
        <v>2.9000000000000001E-2</v>
      </c>
      <c r="V816">
        <v>3.649</v>
      </c>
      <c r="W816">
        <v>36.127000000000002</v>
      </c>
      <c r="Y816" t="str">
        <f t="shared" si="351"/>
        <v>福井県</v>
      </c>
      <c r="Z816" t="str">
        <f t="shared" si="352"/>
        <v>福井県敦賀市</v>
      </c>
      <c r="AA816" s="159">
        <f t="shared" si="353"/>
        <v>356.803</v>
      </c>
      <c r="AB816" s="159">
        <f t="shared" si="354"/>
        <v>132.19900000000001</v>
      </c>
      <c r="AC816" s="159">
        <f t="shared" si="355"/>
        <v>997.35500000000002</v>
      </c>
      <c r="AD816" s="159">
        <f t="shared" si="356"/>
        <v>26.690999999999999</v>
      </c>
      <c r="AE816" s="159">
        <f t="shared" si="357"/>
        <v>0</v>
      </c>
      <c r="AF816" s="159">
        <f t="shared" si="358"/>
        <v>0</v>
      </c>
      <c r="AG816" s="159">
        <f t="shared" si="359"/>
        <v>2.9000000000000001E-2</v>
      </c>
      <c r="AH816" s="160">
        <f t="shared" si="360"/>
        <v>1513.077</v>
      </c>
      <c r="AI816" s="135">
        <f t="shared" si="361"/>
        <v>0.23581285023828927</v>
      </c>
      <c r="AJ816" s="135">
        <f t="shared" si="362"/>
        <v>8.7370966580022039E-2</v>
      </c>
      <c r="AK816" s="135">
        <f t="shared" si="363"/>
        <v>0.65915680431332979</v>
      </c>
      <c r="AL816" s="135">
        <f t="shared" si="364"/>
        <v>1.7640212626323711E-2</v>
      </c>
      <c r="AM816" s="135">
        <f t="shared" si="365"/>
        <v>0</v>
      </c>
      <c r="AN816" s="135">
        <f t="shared" si="366"/>
        <v>0</v>
      </c>
      <c r="AO816" s="135">
        <f t="shared" si="367"/>
        <v>1.9166242035269853E-5</v>
      </c>
      <c r="AP816" s="159">
        <f>IFERROR(VLOOKUP(A816,人口!$A$2:$E$1748,5,0),0)</f>
        <v>65537</v>
      </c>
      <c r="AQ816" s="159">
        <f t="shared" si="342"/>
        <v>0</v>
      </c>
      <c r="AR816" s="159">
        <f t="shared" si="343"/>
        <v>0</v>
      </c>
      <c r="AS816" s="159">
        <f t="shared" si="344"/>
        <v>0</v>
      </c>
      <c r="AT816" s="159">
        <f t="shared" si="345"/>
        <v>1</v>
      </c>
      <c r="AU816" s="159">
        <f t="shared" si="346"/>
        <v>0</v>
      </c>
      <c r="AV816" s="159">
        <f t="shared" si="347"/>
        <v>0</v>
      </c>
      <c r="AW816" s="159">
        <f t="shared" si="348"/>
        <v>0</v>
      </c>
      <c r="AX816" s="159">
        <f t="shared" si="368"/>
        <v>0</v>
      </c>
      <c r="AY816" s="159" t="str">
        <f t="shared" si="369"/>
        <v>3万～10万人未満の市町村平均</v>
      </c>
      <c r="AZ816" s="159"/>
    </row>
    <row r="817" spans="1:52" x14ac:dyDescent="0.3">
      <c r="A817" t="str">
        <f t="shared" si="349"/>
        <v>18204</v>
      </c>
      <c r="B817" s="158" t="str">
        <f t="shared" si="350"/>
        <v>018204</v>
      </c>
      <c r="C817">
        <v>18</v>
      </c>
      <c r="D817" t="s">
        <v>45</v>
      </c>
      <c r="E817">
        <v>18204</v>
      </c>
      <c r="F817" t="s">
        <v>210</v>
      </c>
      <c r="G817">
        <v>176.99700000000001</v>
      </c>
      <c r="H817">
        <v>133.745</v>
      </c>
      <c r="I817">
        <v>202.065</v>
      </c>
      <c r="J817">
        <v>152.9</v>
      </c>
      <c r="K817">
        <v>196.1</v>
      </c>
      <c r="L817">
        <v>530.41200000000003</v>
      </c>
      <c r="M817">
        <v>1.087</v>
      </c>
      <c r="N817">
        <v>6.5869999999999997</v>
      </c>
      <c r="O817">
        <v>0</v>
      </c>
      <c r="P817">
        <v>0</v>
      </c>
      <c r="Q817">
        <v>0</v>
      </c>
      <c r="R817">
        <v>0</v>
      </c>
      <c r="S817">
        <v>0</v>
      </c>
      <c r="T817">
        <v>0</v>
      </c>
      <c r="U817">
        <v>0</v>
      </c>
      <c r="V817">
        <v>2.0910000000000002</v>
      </c>
      <c r="W817">
        <v>21.710999999999999</v>
      </c>
      <c r="Y817" t="str">
        <f t="shared" si="351"/>
        <v>福井県</v>
      </c>
      <c r="Z817" t="str">
        <f t="shared" si="352"/>
        <v>福井県小浜市</v>
      </c>
      <c r="AA817" s="159">
        <f t="shared" si="353"/>
        <v>202.065</v>
      </c>
      <c r="AB817" s="159">
        <f t="shared" si="354"/>
        <v>152.9</v>
      </c>
      <c r="AC817" s="159">
        <f t="shared" si="355"/>
        <v>530.41200000000003</v>
      </c>
      <c r="AD817" s="159">
        <f t="shared" si="356"/>
        <v>6.5869999999999997</v>
      </c>
      <c r="AE817" s="159">
        <f t="shared" si="357"/>
        <v>0</v>
      </c>
      <c r="AF817" s="159">
        <f t="shared" si="358"/>
        <v>0</v>
      </c>
      <c r="AG817" s="159">
        <f t="shared" si="359"/>
        <v>0</v>
      </c>
      <c r="AH817" s="160">
        <f t="shared" si="360"/>
        <v>891.96400000000006</v>
      </c>
      <c r="AI817" s="135">
        <f t="shared" si="361"/>
        <v>0.22653941190451632</v>
      </c>
      <c r="AJ817" s="135">
        <f t="shared" si="362"/>
        <v>0.17141947432856033</v>
      </c>
      <c r="AK817" s="135">
        <f t="shared" si="363"/>
        <v>0.59465628657658831</v>
      </c>
      <c r="AL817" s="135">
        <f t="shared" si="364"/>
        <v>7.3848271903350351E-3</v>
      </c>
      <c r="AM817" s="135">
        <f t="shared" si="365"/>
        <v>0</v>
      </c>
      <c r="AN817" s="135">
        <f t="shared" si="366"/>
        <v>0</v>
      </c>
      <c r="AO817" s="135">
        <f t="shared" si="367"/>
        <v>0</v>
      </c>
      <c r="AP817" s="159">
        <f>IFERROR(VLOOKUP(A817,人口!$A$2:$E$1748,5,0),0)</f>
        <v>29190</v>
      </c>
      <c r="AQ817" s="159">
        <f t="shared" si="342"/>
        <v>0</v>
      </c>
      <c r="AR817" s="159">
        <f t="shared" si="343"/>
        <v>0</v>
      </c>
      <c r="AS817" s="159">
        <f t="shared" si="344"/>
        <v>1</v>
      </c>
      <c r="AT817" s="159">
        <f t="shared" si="345"/>
        <v>0</v>
      </c>
      <c r="AU817" s="159">
        <f t="shared" si="346"/>
        <v>0</v>
      </c>
      <c r="AV817" s="159">
        <f t="shared" si="347"/>
        <v>0</v>
      </c>
      <c r="AW817" s="159">
        <f t="shared" si="348"/>
        <v>0</v>
      </c>
      <c r="AX817" s="159">
        <f t="shared" si="368"/>
        <v>0</v>
      </c>
      <c r="AY817" s="159" t="str">
        <f t="shared" si="369"/>
        <v>1万～3万人未満の市町村平均</v>
      </c>
      <c r="AZ817" s="159"/>
    </row>
    <row r="818" spans="1:52" x14ac:dyDescent="0.3">
      <c r="A818" t="str">
        <f t="shared" si="349"/>
        <v>18205</v>
      </c>
      <c r="B818" s="158" t="str">
        <f t="shared" si="350"/>
        <v>018205</v>
      </c>
      <c r="C818">
        <v>18</v>
      </c>
      <c r="D818" t="s">
        <v>45</v>
      </c>
      <c r="E818">
        <v>18205</v>
      </c>
      <c r="F818" t="s">
        <v>271</v>
      </c>
      <c r="G818">
        <v>233.404</v>
      </c>
      <c r="H818">
        <v>884.41700000000003</v>
      </c>
      <c r="I818">
        <v>276.68299999999999</v>
      </c>
      <c r="J818">
        <v>1049.309</v>
      </c>
      <c r="K818">
        <v>721.5</v>
      </c>
      <c r="L818">
        <v>1840.3119999999999</v>
      </c>
      <c r="M818">
        <v>48.716000000000001</v>
      </c>
      <c r="N818">
        <v>274.04899999999998</v>
      </c>
      <c r="O818">
        <v>2.9769999999999999</v>
      </c>
      <c r="P818">
        <v>0</v>
      </c>
      <c r="Q818">
        <v>0</v>
      </c>
      <c r="R818">
        <v>3.6999999999999998E-2</v>
      </c>
      <c r="S818">
        <v>0</v>
      </c>
      <c r="T818">
        <v>0</v>
      </c>
      <c r="U818">
        <v>0.22700000000000001</v>
      </c>
      <c r="V818">
        <v>2.1080000000000001</v>
      </c>
      <c r="W818">
        <v>27.681000000000001</v>
      </c>
      <c r="Y818" t="str">
        <f t="shared" si="351"/>
        <v>福井県</v>
      </c>
      <c r="Z818" t="str">
        <f t="shared" si="352"/>
        <v>福井県大野市</v>
      </c>
      <c r="AA818" s="159">
        <f t="shared" si="353"/>
        <v>276.68299999999999</v>
      </c>
      <c r="AB818" s="159">
        <f t="shared" si="354"/>
        <v>1049.309</v>
      </c>
      <c r="AC818" s="159">
        <f t="shared" si="355"/>
        <v>1840.3119999999999</v>
      </c>
      <c r="AD818" s="159">
        <f t="shared" si="356"/>
        <v>274.04899999999998</v>
      </c>
      <c r="AE818" s="159">
        <f t="shared" si="357"/>
        <v>0</v>
      </c>
      <c r="AF818" s="159">
        <f t="shared" si="358"/>
        <v>0</v>
      </c>
      <c r="AG818" s="159">
        <f t="shared" si="359"/>
        <v>0.22700000000000001</v>
      </c>
      <c r="AH818" s="160">
        <f t="shared" si="360"/>
        <v>3440.58</v>
      </c>
      <c r="AI818" s="135">
        <f t="shared" si="361"/>
        <v>8.0417545878892507E-2</v>
      </c>
      <c r="AJ818" s="135">
        <f t="shared" si="362"/>
        <v>0.30498026495532732</v>
      </c>
      <c r="AK818" s="135">
        <f t="shared" si="363"/>
        <v>0.53488423463485801</v>
      </c>
      <c r="AL818" s="135">
        <f t="shared" si="364"/>
        <v>7.9651977282899966E-2</v>
      </c>
      <c r="AM818" s="135">
        <f t="shared" si="365"/>
        <v>0</v>
      </c>
      <c r="AN818" s="135">
        <f t="shared" si="366"/>
        <v>0</v>
      </c>
      <c r="AO818" s="135">
        <f t="shared" si="367"/>
        <v>6.5977248022135811E-5</v>
      </c>
      <c r="AP818" s="159">
        <f>IFERROR(VLOOKUP(A818,人口!$A$2:$E$1748,5,0),0)</f>
        <v>32902</v>
      </c>
      <c r="AQ818" s="159">
        <f t="shared" si="342"/>
        <v>0</v>
      </c>
      <c r="AR818" s="159">
        <f t="shared" si="343"/>
        <v>0</v>
      </c>
      <c r="AS818" s="159">
        <f t="shared" si="344"/>
        <v>0</v>
      </c>
      <c r="AT818" s="159">
        <f t="shared" si="345"/>
        <v>1</v>
      </c>
      <c r="AU818" s="159">
        <f t="shared" si="346"/>
        <v>0</v>
      </c>
      <c r="AV818" s="159">
        <f t="shared" si="347"/>
        <v>0</v>
      </c>
      <c r="AW818" s="159">
        <f t="shared" si="348"/>
        <v>0</v>
      </c>
      <c r="AX818" s="159">
        <f t="shared" si="368"/>
        <v>0</v>
      </c>
      <c r="AY818" s="159" t="str">
        <f t="shared" si="369"/>
        <v>3万～10万人未満の市町村平均</v>
      </c>
      <c r="AZ818" s="159"/>
    </row>
    <row r="819" spans="1:52" x14ac:dyDescent="0.3">
      <c r="A819" t="str">
        <f t="shared" si="349"/>
        <v>18206</v>
      </c>
      <c r="B819" s="158" t="str">
        <f t="shared" si="350"/>
        <v>018206</v>
      </c>
      <c r="C819">
        <v>18</v>
      </c>
      <c r="D819" t="s">
        <v>45</v>
      </c>
      <c r="E819">
        <v>18206</v>
      </c>
      <c r="F819" t="s">
        <v>322</v>
      </c>
      <c r="G819">
        <v>166.363</v>
      </c>
      <c r="H819">
        <v>334.57600000000002</v>
      </c>
      <c r="I819">
        <v>200.01</v>
      </c>
      <c r="J819">
        <v>402.51799999999997</v>
      </c>
      <c r="K819">
        <v>96.6</v>
      </c>
      <c r="L819">
        <v>204.53299999999999</v>
      </c>
      <c r="M819">
        <v>16.617999999999999</v>
      </c>
      <c r="N819">
        <v>95.911000000000001</v>
      </c>
      <c r="O819">
        <v>0</v>
      </c>
      <c r="P819">
        <v>0</v>
      </c>
      <c r="Q819">
        <v>0</v>
      </c>
      <c r="R819">
        <v>7.0000000000000001E-3</v>
      </c>
      <c r="S819">
        <v>0</v>
      </c>
      <c r="T819">
        <v>0</v>
      </c>
      <c r="U819">
        <v>4.5999999999999999E-2</v>
      </c>
      <c r="V819">
        <v>1.6839999999999999</v>
      </c>
      <c r="W819">
        <v>18.998000000000001</v>
      </c>
      <c r="Y819" t="str">
        <f t="shared" si="351"/>
        <v>福井県</v>
      </c>
      <c r="Z819" t="str">
        <f t="shared" si="352"/>
        <v>福井県勝山市</v>
      </c>
      <c r="AA819" s="159">
        <f t="shared" si="353"/>
        <v>200.01</v>
      </c>
      <c r="AB819" s="159">
        <f t="shared" si="354"/>
        <v>402.51799999999997</v>
      </c>
      <c r="AC819" s="159">
        <f t="shared" si="355"/>
        <v>204.53299999999999</v>
      </c>
      <c r="AD819" s="159">
        <f t="shared" si="356"/>
        <v>95.911000000000001</v>
      </c>
      <c r="AE819" s="159">
        <f t="shared" si="357"/>
        <v>0</v>
      </c>
      <c r="AF819" s="159">
        <f t="shared" si="358"/>
        <v>0</v>
      </c>
      <c r="AG819" s="159">
        <f t="shared" si="359"/>
        <v>4.5999999999999999E-2</v>
      </c>
      <c r="AH819" s="160">
        <f t="shared" si="360"/>
        <v>903.01800000000003</v>
      </c>
      <c r="AI819" s="135">
        <f t="shared" si="361"/>
        <v>0.22149060151624883</v>
      </c>
      <c r="AJ819" s="135">
        <f t="shared" si="362"/>
        <v>0.44574748233147066</v>
      </c>
      <c r="AK819" s="135">
        <f t="shared" si="363"/>
        <v>0.22649936103156301</v>
      </c>
      <c r="AL819" s="135">
        <f t="shared" si="364"/>
        <v>0.10621161482938324</v>
      </c>
      <c r="AM819" s="135">
        <f t="shared" si="365"/>
        <v>0</v>
      </c>
      <c r="AN819" s="135">
        <f t="shared" si="366"/>
        <v>0</v>
      </c>
      <c r="AO819" s="135">
        <f t="shared" si="367"/>
        <v>5.0940291334170523E-5</v>
      </c>
      <c r="AP819" s="159">
        <f>IFERROR(VLOOKUP(A819,人口!$A$2:$E$1748,5,0),0)</f>
        <v>22946</v>
      </c>
      <c r="AQ819" s="159">
        <f t="shared" si="342"/>
        <v>0</v>
      </c>
      <c r="AR819" s="159">
        <f t="shared" si="343"/>
        <v>0</v>
      </c>
      <c r="AS819" s="159">
        <f t="shared" si="344"/>
        <v>1</v>
      </c>
      <c r="AT819" s="159">
        <f t="shared" si="345"/>
        <v>0</v>
      </c>
      <c r="AU819" s="159">
        <f t="shared" si="346"/>
        <v>0</v>
      </c>
      <c r="AV819" s="159">
        <f t="shared" si="347"/>
        <v>0</v>
      </c>
      <c r="AW819" s="159">
        <f t="shared" si="348"/>
        <v>0</v>
      </c>
      <c r="AX819" s="159">
        <f t="shared" si="368"/>
        <v>0</v>
      </c>
      <c r="AY819" s="159" t="str">
        <f t="shared" si="369"/>
        <v>1万～3万人未満の市町村平均</v>
      </c>
      <c r="AZ819" s="159"/>
    </row>
    <row r="820" spans="1:52" x14ac:dyDescent="0.3">
      <c r="A820" t="str">
        <f t="shared" si="349"/>
        <v>18207</v>
      </c>
      <c r="B820" s="158" t="str">
        <f t="shared" si="350"/>
        <v>018207</v>
      </c>
      <c r="C820">
        <v>18</v>
      </c>
      <c r="D820" t="s">
        <v>45</v>
      </c>
      <c r="E820">
        <v>18207</v>
      </c>
      <c r="F820" t="s">
        <v>374</v>
      </c>
      <c r="G820">
        <v>353.72500000000002</v>
      </c>
      <c r="H820">
        <v>370.28500000000003</v>
      </c>
      <c r="I820">
        <v>418.63900000000001</v>
      </c>
      <c r="J820">
        <v>438.76600000000002</v>
      </c>
      <c r="K820">
        <v>5.2</v>
      </c>
      <c r="L820">
        <v>10.244999999999999</v>
      </c>
      <c r="M820">
        <v>3.4000000000000002E-2</v>
      </c>
      <c r="N820">
        <v>0.20599999999999999</v>
      </c>
      <c r="O820">
        <v>0</v>
      </c>
      <c r="P820">
        <v>0</v>
      </c>
      <c r="Q820">
        <v>0</v>
      </c>
      <c r="R820">
        <v>0</v>
      </c>
      <c r="S820">
        <v>0</v>
      </c>
      <c r="T820">
        <v>0</v>
      </c>
      <c r="U820">
        <v>0</v>
      </c>
      <c r="V820">
        <v>3.5960000000000001</v>
      </c>
      <c r="W820">
        <v>51.302</v>
      </c>
      <c r="Y820" t="str">
        <f t="shared" si="351"/>
        <v>福井県</v>
      </c>
      <c r="Z820" t="str">
        <f t="shared" si="352"/>
        <v>福井県鯖江市</v>
      </c>
      <c r="AA820" s="159">
        <f t="shared" si="353"/>
        <v>418.63900000000001</v>
      </c>
      <c r="AB820" s="159">
        <f t="shared" si="354"/>
        <v>438.76600000000002</v>
      </c>
      <c r="AC820" s="159">
        <f t="shared" si="355"/>
        <v>10.244999999999999</v>
      </c>
      <c r="AD820" s="159">
        <f t="shared" si="356"/>
        <v>0.20599999999999999</v>
      </c>
      <c r="AE820" s="159">
        <f t="shared" si="357"/>
        <v>0</v>
      </c>
      <c r="AF820" s="159">
        <f t="shared" si="358"/>
        <v>0</v>
      </c>
      <c r="AG820" s="159">
        <f t="shared" si="359"/>
        <v>0</v>
      </c>
      <c r="AH820" s="160">
        <f t="shared" si="360"/>
        <v>867.85599999999999</v>
      </c>
      <c r="AI820" s="135">
        <f t="shared" si="361"/>
        <v>0.48238302206817724</v>
      </c>
      <c r="AJ820" s="135">
        <f t="shared" si="362"/>
        <v>0.50557465754687414</v>
      </c>
      <c r="AK820" s="135">
        <f t="shared" si="363"/>
        <v>1.1804953817223133E-2</v>
      </c>
      <c r="AL820" s="135">
        <f t="shared" si="364"/>
        <v>2.3736656772552127E-4</v>
      </c>
      <c r="AM820" s="135">
        <f t="shared" si="365"/>
        <v>0</v>
      </c>
      <c r="AN820" s="135">
        <f t="shared" si="366"/>
        <v>0</v>
      </c>
      <c r="AO820" s="135">
        <f t="shared" si="367"/>
        <v>0</v>
      </c>
      <c r="AP820" s="159">
        <f>IFERROR(VLOOKUP(A820,人口!$A$2:$E$1748,5,0),0)</f>
        <v>69395</v>
      </c>
      <c r="AQ820" s="159">
        <f t="shared" si="342"/>
        <v>0</v>
      </c>
      <c r="AR820" s="159">
        <f t="shared" si="343"/>
        <v>0</v>
      </c>
      <c r="AS820" s="159">
        <f t="shared" si="344"/>
        <v>0</v>
      </c>
      <c r="AT820" s="159">
        <f t="shared" si="345"/>
        <v>1</v>
      </c>
      <c r="AU820" s="159">
        <f t="shared" si="346"/>
        <v>0</v>
      </c>
      <c r="AV820" s="159">
        <f t="shared" si="347"/>
        <v>0</v>
      </c>
      <c r="AW820" s="159">
        <f t="shared" si="348"/>
        <v>0</v>
      </c>
      <c r="AX820" s="159">
        <f t="shared" si="368"/>
        <v>0</v>
      </c>
      <c r="AY820" s="159" t="str">
        <f t="shared" si="369"/>
        <v>3万～10万人未満の市町村平均</v>
      </c>
      <c r="AZ820" s="159"/>
    </row>
    <row r="821" spans="1:52" x14ac:dyDescent="0.3">
      <c r="A821" t="str">
        <f t="shared" si="349"/>
        <v>18208</v>
      </c>
      <c r="B821" s="158" t="str">
        <f t="shared" si="350"/>
        <v>018208</v>
      </c>
      <c r="C821">
        <v>18</v>
      </c>
      <c r="D821" t="s">
        <v>45</v>
      </c>
      <c r="E821">
        <v>18208</v>
      </c>
      <c r="F821" t="s">
        <v>425</v>
      </c>
      <c r="G821">
        <v>195.96299999999999</v>
      </c>
      <c r="H821">
        <v>583.95399999999995</v>
      </c>
      <c r="I821">
        <v>240.84800000000001</v>
      </c>
      <c r="J821">
        <v>718.50900000000001</v>
      </c>
      <c r="K821">
        <v>47.6</v>
      </c>
      <c r="L821">
        <v>104.273</v>
      </c>
      <c r="M821">
        <v>0</v>
      </c>
      <c r="N821">
        <v>0</v>
      </c>
      <c r="O821">
        <v>0</v>
      </c>
      <c r="P821">
        <v>0</v>
      </c>
      <c r="Q821">
        <v>0</v>
      </c>
      <c r="R821">
        <v>0</v>
      </c>
      <c r="S821">
        <v>0</v>
      </c>
      <c r="T821">
        <v>0</v>
      </c>
      <c r="U821">
        <v>0</v>
      </c>
      <c r="V821">
        <v>2.1379999999999999</v>
      </c>
      <c r="W821">
        <v>24.965</v>
      </c>
      <c r="Y821" t="str">
        <f t="shared" si="351"/>
        <v>福井県</v>
      </c>
      <c r="Z821" t="str">
        <f t="shared" si="352"/>
        <v>福井県あわら市</v>
      </c>
      <c r="AA821" s="159">
        <f t="shared" si="353"/>
        <v>240.84800000000001</v>
      </c>
      <c r="AB821" s="159">
        <f t="shared" si="354"/>
        <v>718.50900000000001</v>
      </c>
      <c r="AC821" s="159">
        <f t="shared" si="355"/>
        <v>104.273</v>
      </c>
      <c r="AD821" s="159">
        <f t="shared" si="356"/>
        <v>0</v>
      </c>
      <c r="AE821" s="159">
        <f t="shared" si="357"/>
        <v>0</v>
      </c>
      <c r="AF821" s="159">
        <f t="shared" si="358"/>
        <v>0</v>
      </c>
      <c r="AG821" s="159">
        <f t="shared" si="359"/>
        <v>0</v>
      </c>
      <c r="AH821" s="160">
        <f t="shared" si="360"/>
        <v>1063.6299999999999</v>
      </c>
      <c r="AI821" s="135">
        <f t="shared" si="361"/>
        <v>0.22643964536539965</v>
      </c>
      <c r="AJ821" s="135">
        <f t="shared" si="362"/>
        <v>0.67552532365578266</v>
      </c>
      <c r="AK821" s="135">
        <f t="shared" si="363"/>
        <v>9.8035030978817828E-2</v>
      </c>
      <c r="AL821" s="135">
        <f t="shared" si="364"/>
        <v>0</v>
      </c>
      <c r="AM821" s="135">
        <f t="shared" si="365"/>
        <v>0</v>
      </c>
      <c r="AN821" s="135">
        <f t="shared" si="366"/>
        <v>0</v>
      </c>
      <c r="AO821" s="135">
        <f t="shared" si="367"/>
        <v>0</v>
      </c>
      <c r="AP821" s="159">
        <f>IFERROR(VLOOKUP(A821,人口!$A$2:$E$1748,5,0),0)</f>
        <v>28001</v>
      </c>
      <c r="AQ821" s="159">
        <f t="shared" si="342"/>
        <v>0</v>
      </c>
      <c r="AR821" s="159">
        <f t="shared" si="343"/>
        <v>0</v>
      </c>
      <c r="AS821" s="159">
        <f t="shared" si="344"/>
        <v>1</v>
      </c>
      <c r="AT821" s="159">
        <f t="shared" si="345"/>
        <v>0</v>
      </c>
      <c r="AU821" s="159">
        <f t="shared" si="346"/>
        <v>0</v>
      </c>
      <c r="AV821" s="159">
        <f t="shared" si="347"/>
        <v>0</v>
      </c>
      <c r="AW821" s="159">
        <f t="shared" si="348"/>
        <v>0</v>
      </c>
      <c r="AX821" s="159">
        <f t="shared" si="368"/>
        <v>0</v>
      </c>
      <c r="AY821" s="159" t="str">
        <f t="shared" si="369"/>
        <v>1万～3万人未満の市町村平均</v>
      </c>
      <c r="AZ821" s="159"/>
    </row>
    <row r="822" spans="1:52" x14ac:dyDescent="0.3">
      <c r="A822" t="str">
        <f t="shared" si="349"/>
        <v>18209</v>
      </c>
      <c r="B822" s="158" t="str">
        <f t="shared" si="350"/>
        <v>018209</v>
      </c>
      <c r="C822">
        <v>18</v>
      </c>
      <c r="D822" t="s">
        <v>45</v>
      </c>
      <c r="E822">
        <v>18209</v>
      </c>
      <c r="F822" t="s">
        <v>480</v>
      </c>
      <c r="G822">
        <v>472.47199999999998</v>
      </c>
      <c r="H822">
        <v>708.41099999999994</v>
      </c>
      <c r="I822">
        <v>555.96400000000006</v>
      </c>
      <c r="J822">
        <v>834.65599999999995</v>
      </c>
      <c r="K822">
        <v>112.3</v>
      </c>
      <c r="L822">
        <v>253.024</v>
      </c>
      <c r="M822">
        <v>0.20300000000000001</v>
      </c>
      <c r="N822">
        <v>1.2310000000000001</v>
      </c>
      <c r="O822">
        <v>0</v>
      </c>
      <c r="P822">
        <v>0</v>
      </c>
      <c r="Q822">
        <v>0</v>
      </c>
      <c r="R822">
        <v>0</v>
      </c>
      <c r="S822">
        <v>0</v>
      </c>
      <c r="T822">
        <v>0</v>
      </c>
      <c r="U822">
        <v>0</v>
      </c>
      <c r="V822">
        <v>4.3840000000000003</v>
      </c>
      <c r="W822">
        <v>58.484000000000002</v>
      </c>
      <c r="Y822" t="str">
        <f t="shared" si="351"/>
        <v>福井県</v>
      </c>
      <c r="Z822" t="str">
        <f t="shared" si="352"/>
        <v>福井県越前市</v>
      </c>
      <c r="AA822" s="159">
        <f t="shared" si="353"/>
        <v>555.96400000000006</v>
      </c>
      <c r="AB822" s="159">
        <f t="shared" si="354"/>
        <v>834.65599999999995</v>
      </c>
      <c r="AC822" s="159">
        <f t="shared" si="355"/>
        <v>253.024</v>
      </c>
      <c r="AD822" s="159">
        <f t="shared" si="356"/>
        <v>1.2310000000000001</v>
      </c>
      <c r="AE822" s="159">
        <f t="shared" si="357"/>
        <v>0</v>
      </c>
      <c r="AF822" s="159">
        <f t="shared" si="358"/>
        <v>0</v>
      </c>
      <c r="AG822" s="159">
        <f t="shared" si="359"/>
        <v>0</v>
      </c>
      <c r="AH822" s="160">
        <f t="shared" si="360"/>
        <v>1644.8749999999998</v>
      </c>
      <c r="AI822" s="135">
        <f t="shared" si="361"/>
        <v>0.33799772019150398</v>
      </c>
      <c r="AJ822" s="135">
        <f t="shared" si="362"/>
        <v>0.50742822402918164</v>
      </c>
      <c r="AK822" s="135">
        <f t="shared" si="363"/>
        <v>0.15382567064366595</v>
      </c>
      <c r="AL822" s="135">
        <f t="shared" si="364"/>
        <v>7.483851356486057E-4</v>
      </c>
      <c r="AM822" s="135">
        <f t="shared" si="365"/>
        <v>0</v>
      </c>
      <c r="AN822" s="135">
        <f t="shared" si="366"/>
        <v>0</v>
      </c>
      <c r="AO822" s="135">
        <f t="shared" si="367"/>
        <v>0</v>
      </c>
      <c r="AP822" s="159">
        <f>IFERROR(VLOOKUP(A822,人口!$A$2:$E$1748,5,0),0)</f>
        <v>82153</v>
      </c>
      <c r="AQ822" s="159">
        <f t="shared" si="342"/>
        <v>0</v>
      </c>
      <c r="AR822" s="159">
        <f t="shared" si="343"/>
        <v>0</v>
      </c>
      <c r="AS822" s="159">
        <f t="shared" si="344"/>
        <v>0</v>
      </c>
      <c r="AT822" s="159">
        <f t="shared" si="345"/>
        <v>1</v>
      </c>
      <c r="AU822" s="159">
        <f t="shared" si="346"/>
        <v>0</v>
      </c>
      <c r="AV822" s="159">
        <f t="shared" si="347"/>
        <v>0</v>
      </c>
      <c r="AW822" s="159">
        <f t="shared" si="348"/>
        <v>0</v>
      </c>
      <c r="AX822" s="159">
        <f t="shared" si="368"/>
        <v>0</v>
      </c>
      <c r="AY822" s="159" t="str">
        <f t="shared" si="369"/>
        <v>3万～10万人未満の市町村平均</v>
      </c>
      <c r="AZ822" s="159"/>
    </row>
    <row r="823" spans="1:52" x14ac:dyDescent="0.3">
      <c r="A823" t="str">
        <f t="shared" si="349"/>
        <v>18210</v>
      </c>
      <c r="B823" s="158" t="str">
        <f t="shared" si="350"/>
        <v>018210</v>
      </c>
      <c r="C823">
        <v>18</v>
      </c>
      <c r="D823" t="s">
        <v>45</v>
      </c>
      <c r="E823">
        <v>18210</v>
      </c>
      <c r="F823" t="s">
        <v>533</v>
      </c>
      <c r="G823">
        <v>522.04700000000003</v>
      </c>
      <c r="H823">
        <v>542.66399999999999</v>
      </c>
      <c r="I823">
        <v>637.32299999999998</v>
      </c>
      <c r="J823">
        <v>663.16</v>
      </c>
      <c r="K823">
        <v>104.3</v>
      </c>
      <c r="L823">
        <v>257.459</v>
      </c>
      <c r="M823">
        <v>4.5570000000000004</v>
      </c>
      <c r="N823">
        <v>26.728999999999999</v>
      </c>
      <c r="O823">
        <v>0</v>
      </c>
      <c r="P823">
        <v>0</v>
      </c>
      <c r="Q823">
        <v>0</v>
      </c>
      <c r="R823">
        <v>2E-3</v>
      </c>
      <c r="S823">
        <v>0</v>
      </c>
      <c r="T823">
        <v>0</v>
      </c>
      <c r="U823">
        <v>1.4999999999999999E-2</v>
      </c>
      <c r="V823">
        <v>5.0750000000000002</v>
      </c>
      <c r="W823">
        <v>67.245000000000005</v>
      </c>
      <c r="Y823" t="str">
        <f t="shared" si="351"/>
        <v>福井県</v>
      </c>
      <c r="Z823" t="str">
        <f t="shared" si="352"/>
        <v>福井県坂井市</v>
      </c>
      <c r="AA823" s="159">
        <f t="shared" si="353"/>
        <v>637.32299999999998</v>
      </c>
      <c r="AB823" s="159">
        <f t="shared" si="354"/>
        <v>663.16</v>
      </c>
      <c r="AC823" s="159">
        <f t="shared" si="355"/>
        <v>257.459</v>
      </c>
      <c r="AD823" s="159">
        <f t="shared" si="356"/>
        <v>26.728999999999999</v>
      </c>
      <c r="AE823" s="159">
        <f t="shared" si="357"/>
        <v>0</v>
      </c>
      <c r="AF823" s="159">
        <f t="shared" si="358"/>
        <v>0</v>
      </c>
      <c r="AG823" s="159">
        <f t="shared" si="359"/>
        <v>1.4999999999999999E-2</v>
      </c>
      <c r="AH823" s="160">
        <f t="shared" si="360"/>
        <v>1584.6860000000001</v>
      </c>
      <c r="AI823" s="135">
        <f t="shared" si="361"/>
        <v>0.40217620399246279</v>
      </c>
      <c r="AJ823" s="135">
        <f t="shared" si="362"/>
        <v>0.41848038034033236</v>
      </c>
      <c r="AK823" s="135">
        <f t="shared" si="363"/>
        <v>0.16246688618439234</v>
      </c>
      <c r="AL823" s="135">
        <f t="shared" si="364"/>
        <v>1.6867063885211326E-2</v>
      </c>
      <c r="AM823" s="135">
        <f t="shared" si="365"/>
        <v>0</v>
      </c>
      <c r="AN823" s="135">
        <f t="shared" si="366"/>
        <v>0</v>
      </c>
      <c r="AO823" s="135">
        <f t="shared" si="367"/>
        <v>9.4655976010389429E-6</v>
      </c>
      <c r="AP823" s="159">
        <f>IFERROR(VLOOKUP(A823,人口!$A$2:$E$1748,5,0),0)</f>
        <v>91376</v>
      </c>
      <c r="AQ823" s="159">
        <f t="shared" si="342"/>
        <v>0</v>
      </c>
      <c r="AR823" s="159">
        <f t="shared" si="343"/>
        <v>0</v>
      </c>
      <c r="AS823" s="159">
        <f t="shared" si="344"/>
        <v>0</v>
      </c>
      <c r="AT823" s="159">
        <f t="shared" si="345"/>
        <v>1</v>
      </c>
      <c r="AU823" s="159">
        <f t="shared" si="346"/>
        <v>0</v>
      </c>
      <c r="AV823" s="159">
        <f t="shared" si="347"/>
        <v>0</v>
      </c>
      <c r="AW823" s="159">
        <f t="shared" si="348"/>
        <v>0</v>
      </c>
      <c r="AX823" s="159">
        <f t="shared" si="368"/>
        <v>0</v>
      </c>
      <c r="AY823" s="159" t="str">
        <f t="shared" si="369"/>
        <v>3万～10万人未満の市町村平均</v>
      </c>
      <c r="AZ823" s="159"/>
    </row>
    <row r="824" spans="1:52" x14ac:dyDescent="0.3">
      <c r="A824" t="str">
        <f t="shared" si="349"/>
        <v>18322</v>
      </c>
      <c r="B824" s="158" t="str">
        <f t="shared" si="350"/>
        <v>018322</v>
      </c>
      <c r="C824">
        <v>18</v>
      </c>
      <c r="D824" t="s">
        <v>45</v>
      </c>
      <c r="E824">
        <v>18322</v>
      </c>
      <c r="F824" t="s">
        <v>587</v>
      </c>
      <c r="G824">
        <v>110.464</v>
      </c>
      <c r="H824">
        <v>115.17100000000001</v>
      </c>
      <c r="I824">
        <v>132.81399999999999</v>
      </c>
      <c r="J824">
        <v>138.57900000000001</v>
      </c>
      <c r="K824">
        <v>66.2</v>
      </c>
      <c r="L824">
        <v>140.85300000000001</v>
      </c>
      <c r="M824">
        <v>6.85</v>
      </c>
      <c r="N824">
        <v>32.226999999999997</v>
      </c>
      <c r="O824">
        <v>0</v>
      </c>
      <c r="P824">
        <v>0</v>
      </c>
      <c r="Q824">
        <v>0</v>
      </c>
      <c r="R824">
        <v>0</v>
      </c>
      <c r="S824">
        <v>0</v>
      </c>
      <c r="T824">
        <v>0</v>
      </c>
      <c r="U824">
        <v>0</v>
      </c>
      <c r="V824">
        <v>0.97599999999999998</v>
      </c>
      <c r="W824">
        <v>13.345000000000001</v>
      </c>
      <c r="Y824" t="str">
        <f t="shared" si="351"/>
        <v>福井県</v>
      </c>
      <c r="Z824" t="str">
        <f t="shared" si="352"/>
        <v>福井県永平寺町</v>
      </c>
      <c r="AA824" s="159">
        <f t="shared" si="353"/>
        <v>132.81399999999999</v>
      </c>
      <c r="AB824" s="159">
        <f t="shared" si="354"/>
        <v>138.57900000000001</v>
      </c>
      <c r="AC824" s="159">
        <f t="shared" si="355"/>
        <v>140.85300000000001</v>
      </c>
      <c r="AD824" s="159">
        <f t="shared" si="356"/>
        <v>32.226999999999997</v>
      </c>
      <c r="AE824" s="159">
        <f t="shared" si="357"/>
        <v>0</v>
      </c>
      <c r="AF824" s="159">
        <f t="shared" si="358"/>
        <v>0</v>
      </c>
      <c r="AG824" s="159">
        <f t="shared" si="359"/>
        <v>0</v>
      </c>
      <c r="AH824" s="160">
        <f t="shared" si="360"/>
        <v>444.47300000000001</v>
      </c>
      <c r="AI824" s="135">
        <f t="shared" si="361"/>
        <v>0.29881230130964082</v>
      </c>
      <c r="AJ824" s="135">
        <f t="shared" si="362"/>
        <v>0.31178271796037105</v>
      </c>
      <c r="AK824" s="135">
        <f t="shared" si="363"/>
        <v>0.31689888924636594</v>
      </c>
      <c r="AL824" s="135">
        <f t="shared" si="364"/>
        <v>7.2506091483622165E-2</v>
      </c>
      <c r="AM824" s="135">
        <f t="shared" si="365"/>
        <v>0</v>
      </c>
      <c r="AN824" s="135">
        <f t="shared" si="366"/>
        <v>0</v>
      </c>
      <c r="AO824" s="135">
        <f t="shared" si="367"/>
        <v>0</v>
      </c>
      <c r="AP824" s="159">
        <f>IFERROR(VLOOKUP(A824,人口!$A$2:$E$1748,5,0),0)</f>
        <v>18440</v>
      </c>
      <c r="AQ824" s="159">
        <f t="shared" si="342"/>
        <v>0</v>
      </c>
      <c r="AR824" s="159">
        <f t="shared" si="343"/>
        <v>0</v>
      </c>
      <c r="AS824" s="159">
        <f t="shared" si="344"/>
        <v>1</v>
      </c>
      <c r="AT824" s="159">
        <f t="shared" si="345"/>
        <v>0</v>
      </c>
      <c r="AU824" s="159">
        <f t="shared" si="346"/>
        <v>0</v>
      </c>
      <c r="AV824" s="159">
        <f t="shared" si="347"/>
        <v>0</v>
      </c>
      <c r="AW824" s="159">
        <f t="shared" si="348"/>
        <v>0</v>
      </c>
      <c r="AX824" s="159">
        <f t="shared" si="368"/>
        <v>0</v>
      </c>
      <c r="AY824" s="159" t="str">
        <f t="shared" si="369"/>
        <v>1万～3万人未満の市町村平均</v>
      </c>
      <c r="AZ824" s="159"/>
    </row>
    <row r="825" spans="1:52" x14ac:dyDescent="0.3">
      <c r="A825" t="str">
        <f t="shared" si="349"/>
        <v>18382</v>
      </c>
      <c r="B825" s="158" t="str">
        <f t="shared" si="350"/>
        <v>018382</v>
      </c>
      <c r="C825">
        <v>18</v>
      </c>
      <c r="D825" t="s">
        <v>45</v>
      </c>
      <c r="E825">
        <v>18382</v>
      </c>
      <c r="F825" t="s">
        <v>638</v>
      </c>
      <c r="G825">
        <v>29.091999999999999</v>
      </c>
      <c r="H825">
        <v>71.444000000000003</v>
      </c>
      <c r="I825">
        <v>39.43</v>
      </c>
      <c r="J825">
        <v>95.650999999999996</v>
      </c>
      <c r="K825">
        <v>205.2</v>
      </c>
      <c r="L825">
        <v>484.35599999999999</v>
      </c>
      <c r="M825">
        <v>10.115</v>
      </c>
      <c r="N825">
        <v>58.377000000000002</v>
      </c>
      <c r="O825">
        <v>0</v>
      </c>
      <c r="P825">
        <v>0</v>
      </c>
      <c r="Q825">
        <v>0</v>
      </c>
      <c r="R825">
        <v>0</v>
      </c>
      <c r="S825">
        <v>0</v>
      </c>
      <c r="T825">
        <v>0</v>
      </c>
      <c r="U825">
        <v>0</v>
      </c>
      <c r="V825">
        <v>0.124</v>
      </c>
      <c r="W825">
        <v>1.6859999999999999</v>
      </c>
      <c r="Y825" t="str">
        <f t="shared" si="351"/>
        <v>福井県</v>
      </c>
      <c r="Z825" t="str">
        <f t="shared" si="352"/>
        <v>福井県池田町</v>
      </c>
      <c r="AA825" s="159">
        <f t="shared" si="353"/>
        <v>39.43</v>
      </c>
      <c r="AB825" s="159">
        <f t="shared" si="354"/>
        <v>95.650999999999996</v>
      </c>
      <c r="AC825" s="159">
        <f t="shared" si="355"/>
        <v>484.35599999999999</v>
      </c>
      <c r="AD825" s="159">
        <f t="shared" si="356"/>
        <v>58.377000000000002</v>
      </c>
      <c r="AE825" s="159">
        <f t="shared" si="357"/>
        <v>0</v>
      </c>
      <c r="AF825" s="159">
        <f t="shared" si="358"/>
        <v>0</v>
      </c>
      <c r="AG825" s="159">
        <f t="shared" si="359"/>
        <v>0</v>
      </c>
      <c r="AH825" s="160">
        <f t="shared" si="360"/>
        <v>677.81399999999996</v>
      </c>
      <c r="AI825" s="135">
        <f t="shared" si="361"/>
        <v>5.8172300955719417E-2</v>
      </c>
      <c r="AJ825" s="135">
        <f t="shared" si="362"/>
        <v>0.14111688457305396</v>
      </c>
      <c r="AK825" s="135">
        <f t="shared" si="363"/>
        <v>0.71458541723835745</v>
      </c>
      <c r="AL825" s="135">
        <f t="shared" si="364"/>
        <v>8.6125397232869202E-2</v>
      </c>
      <c r="AM825" s="135">
        <f t="shared" si="365"/>
        <v>0</v>
      </c>
      <c r="AN825" s="135">
        <f t="shared" si="366"/>
        <v>0</v>
      </c>
      <c r="AO825" s="135">
        <f t="shared" si="367"/>
        <v>0</v>
      </c>
      <c r="AP825" s="159">
        <f>IFERROR(VLOOKUP(A825,人口!$A$2:$E$1748,5,0),0)</f>
        <v>2528</v>
      </c>
      <c r="AQ825" s="159">
        <f t="shared" si="342"/>
        <v>1</v>
      </c>
      <c r="AR825" s="159">
        <f t="shared" si="343"/>
        <v>0</v>
      </c>
      <c r="AS825" s="159">
        <f t="shared" si="344"/>
        <v>0</v>
      </c>
      <c r="AT825" s="159">
        <f t="shared" si="345"/>
        <v>0</v>
      </c>
      <c r="AU825" s="159">
        <f t="shared" si="346"/>
        <v>0</v>
      </c>
      <c r="AV825" s="159">
        <f t="shared" si="347"/>
        <v>0</v>
      </c>
      <c r="AW825" s="159">
        <f t="shared" si="348"/>
        <v>0</v>
      </c>
      <c r="AX825" s="159">
        <f t="shared" si="368"/>
        <v>0</v>
      </c>
      <c r="AY825" s="159" t="str">
        <f t="shared" si="369"/>
        <v>5千人未満の市町村平均</v>
      </c>
      <c r="AZ825" s="159"/>
    </row>
    <row r="826" spans="1:52" x14ac:dyDescent="0.3">
      <c r="A826" t="str">
        <f t="shared" si="349"/>
        <v>18404</v>
      </c>
      <c r="B826" s="158" t="str">
        <f t="shared" si="350"/>
        <v>018404</v>
      </c>
      <c r="C826">
        <v>18</v>
      </c>
      <c r="D826" t="s">
        <v>45</v>
      </c>
      <c r="E826">
        <v>18404</v>
      </c>
      <c r="F826" t="s">
        <v>691</v>
      </c>
      <c r="G826">
        <v>79.811000000000007</v>
      </c>
      <c r="H826">
        <v>189.43299999999999</v>
      </c>
      <c r="I826">
        <v>93.582999999999998</v>
      </c>
      <c r="J826">
        <v>222.45500000000001</v>
      </c>
      <c r="K826">
        <v>353.6</v>
      </c>
      <c r="L826">
        <v>886.02200000000005</v>
      </c>
      <c r="M826">
        <v>14.178000000000001</v>
      </c>
      <c r="N826">
        <v>86.129000000000005</v>
      </c>
      <c r="O826">
        <v>0</v>
      </c>
      <c r="P826">
        <v>0</v>
      </c>
      <c r="Q826">
        <v>0</v>
      </c>
      <c r="R826">
        <v>0</v>
      </c>
      <c r="S826">
        <v>0</v>
      </c>
      <c r="T826">
        <v>0</v>
      </c>
      <c r="U826">
        <v>0</v>
      </c>
      <c r="V826">
        <v>0.46300000000000002</v>
      </c>
      <c r="W826">
        <v>6.4189999999999996</v>
      </c>
      <c r="Y826" t="str">
        <f t="shared" si="351"/>
        <v>福井県</v>
      </c>
      <c r="Z826" t="str">
        <f t="shared" si="352"/>
        <v>福井県南越前町</v>
      </c>
      <c r="AA826" s="159">
        <f t="shared" si="353"/>
        <v>93.582999999999998</v>
      </c>
      <c r="AB826" s="159">
        <f t="shared" si="354"/>
        <v>222.45500000000001</v>
      </c>
      <c r="AC826" s="159">
        <f t="shared" si="355"/>
        <v>886.02200000000005</v>
      </c>
      <c r="AD826" s="159">
        <f t="shared" si="356"/>
        <v>86.129000000000005</v>
      </c>
      <c r="AE826" s="159">
        <f t="shared" si="357"/>
        <v>0</v>
      </c>
      <c r="AF826" s="159">
        <f t="shared" si="358"/>
        <v>0</v>
      </c>
      <c r="AG826" s="159">
        <f t="shared" si="359"/>
        <v>0</v>
      </c>
      <c r="AH826" s="160">
        <f t="shared" si="360"/>
        <v>1288.1889999999999</v>
      </c>
      <c r="AI826" s="135">
        <f t="shared" si="361"/>
        <v>7.2646948545593865E-2</v>
      </c>
      <c r="AJ826" s="135">
        <f t="shared" si="362"/>
        <v>0.1726881692049847</v>
      </c>
      <c r="AK826" s="135">
        <f t="shared" si="363"/>
        <v>0.68780435169062937</v>
      </c>
      <c r="AL826" s="135">
        <f t="shared" si="364"/>
        <v>6.6860530558792236E-2</v>
      </c>
      <c r="AM826" s="135">
        <f t="shared" si="365"/>
        <v>0</v>
      </c>
      <c r="AN826" s="135">
        <f t="shared" si="366"/>
        <v>0</v>
      </c>
      <c r="AO826" s="135">
        <f t="shared" si="367"/>
        <v>0</v>
      </c>
      <c r="AP826" s="159">
        <f>IFERROR(VLOOKUP(A826,人口!$A$2:$E$1748,5,0),0)</f>
        <v>10487</v>
      </c>
      <c r="AQ826" s="159">
        <f t="shared" si="342"/>
        <v>0</v>
      </c>
      <c r="AR826" s="159">
        <f t="shared" si="343"/>
        <v>0</v>
      </c>
      <c r="AS826" s="159">
        <f t="shared" si="344"/>
        <v>1</v>
      </c>
      <c r="AT826" s="159">
        <f t="shared" si="345"/>
        <v>0</v>
      </c>
      <c r="AU826" s="159">
        <f t="shared" si="346"/>
        <v>0</v>
      </c>
      <c r="AV826" s="159">
        <f t="shared" si="347"/>
        <v>0</v>
      </c>
      <c r="AW826" s="159">
        <f t="shared" si="348"/>
        <v>0</v>
      </c>
      <c r="AX826" s="159">
        <f t="shared" si="368"/>
        <v>0</v>
      </c>
      <c r="AY826" s="159" t="str">
        <f t="shared" si="369"/>
        <v>1万～3万人未満の市町村平均</v>
      </c>
      <c r="AZ826" s="159"/>
    </row>
    <row r="827" spans="1:52" x14ac:dyDescent="0.3">
      <c r="A827" t="str">
        <f t="shared" si="349"/>
        <v>18423</v>
      </c>
      <c r="B827" s="158" t="str">
        <f t="shared" si="350"/>
        <v>018423</v>
      </c>
      <c r="C827">
        <v>18</v>
      </c>
      <c r="D827" t="s">
        <v>45</v>
      </c>
      <c r="E827">
        <v>18423</v>
      </c>
      <c r="F827" t="s">
        <v>744</v>
      </c>
      <c r="G827">
        <v>140.316</v>
      </c>
      <c r="H827">
        <v>185.828</v>
      </c>
      <c r="I827">
        <v>168.16300000000001</v>
      </c>
      <c r="J827">
        <v>223.02500000000001</v>
      </c>
      <c r="K827">
        <v>141.6</v>
      </c>
      <c r="L827">
        <v>328.83100000000002</v>
      </c>
      <c r="M827">
        <v>1.49</v>
      </c>
      <c r="N827">
        <v>9.0470000000000006</v>
      </c>
      <c r="O827">
        <v>0</v>
      </c>
      <c r="P827">
        <v>0</v>
      </c>
      <c r="Q827">
        <v>0</v>
      </c>
      <c r="R827">
        <v>0</v>
      </c>
      <c r="S827">
        <v>0</v>
      </c>
      <c r="T827">
        <v>0</v>
      </c>
      <c r="U827">
        <v>0</v>
      </c>
      <c r="V827">
        <v>0.98699999999999999</v>
      </c>
      <c r="W827">
        <v>14.394</v>
      </c>
      <c r="Y827" t="str">
        <f t="shared" si="351"/>
        <v>福井県</v>
      </c>
      <c r="Z827" t="str">
        <f t="shared" si="352"/>
        <v>福井県越前町</v>
      </c>
      <c r="AA827" s="159">
        <f t="shared" si="353"/>
        <v>168.16300000000001</v>
      </c>
      <c r="AB827" s="159">
        <f t="shared" si="354"/>
        <v>223.02500000000001</v>
      </c>
      <c r="AC827" s="159">
        <f t="shared" si="355"/>
        <v>328.83100000000002</v>
      </c>
      <c r="AD827" s="159">
        <f t="shared" si="356"/>
        <v>9.0470000000000006</v>
      </c>
      <c r="AE827" s="159">
        <f t="shared" si="357"/>
        <v>0</v>
      </c>
      <c r="AF827" s="159">
        <f t="shared" si="358"/>
        <v>0</v>
      </c>
      <c r="AG827" s="159">
        <f t="shared" si="359"/>
        <v>0</v>
      </c>
      <c r="AH827" s="160">
        <f t="shared" si="360"/>
        <v>729.06600000000003</v>
      </c>
      <c r="AI827" s="135">
        <f t="shared" si="361"/>
        <v>0.23065538648078501</v>
      </c>
      <c r="AJ827" s="135">
        <f t="shared" si="362"/>
        <v>0.30590508952550249</v>
      </c>
      <c r="AK827" s="135">
        <f t="shared" si="363"/>
        <v>0.45103049655312416</v>
      </c>
      <c r="AL827" s="135">
        <f t="shared" si="364"/>
        <v>1.2409027440588369E-2</v>
      </c>
      <c r="AM827" s="135">
        <f t="shared" si="365"/>
        <v>0</v>
      </c>
      <c r="AN827" s="135">
        <f t="shared" si="366"/>
        <v>0</v>
      </c>
      <c r="AO827" s="135">
        <f t="shared" si="367"/>
        <v>0</v>
      </c>
      <c r="AP827" s="159">
        <f>IFERROR(VLOOKUP(A827,人口!$A$2:$E$1748,5,0),0)</f>
        <v>21322</v>
      </c>
      <c r="AQ827" s="159">
        <f t="shared" si="342"/>
        <v>0</v>
      </c>
      <c r="AR827" s="159">
        <f t="shared" si="343"/>
        <v>0</v>
      </c>
      <c r="AS827" s="159">
        <f t="shared" si="344"/>
        <v>1</v>
      </c>
      <c r="AT827" s="159">
        <f t="shared" si="345"/>
        <v>0</v>
      </c>
      <c r="AU827" s="159">
        <f t="shared" si="346"/>
        <v>0</v>
      </c>
      <c r="AV827" s="159">
        <f t="shared" si="347"/>
        <v>0</v>
      </c>
      <c r="AW827" s="159">
        <f t="shared" si="348"/>
        <v>0</v>
      </c>
      <c r="AX827" s="159">
        <f t="shared" si="368"/>
        <v>0</v>
      </c>
      <c r="AY827" s="159" t="str">
        <f t="shared" si="369"/>
        <v>1万～3万人未満の市町村平均</v>
      </c>
      <c r="AZ827" s="159"/>
    </row>
    <row r="828" spans="1:52" x14ac:dyDescent="0.3">
      <c r="A828" t="str">
        <f t="shared" si="349"/>
        <v>18442</v>
      </c>
      <c r="B828" s="158" t="str">
        <f t="shared" si="350"/>
        <v>018442</v>
      </c>
      <c r="C828">
        <v>18</v>
      </c>
      <c r="D828" t="s">
        <v>45</v>
      </c>
      <c r="E828">
        <v>18442</v>
      </c>
      <c r="F828" t="s">
        <v>798</v>
      </c>
      <c r="G828">
        <v>67.998999999999995</v>
      </c>
      <c r="H828">
        <v>128.50800000000001</v>
      </c>
      <c r="I828">
        <v>80.435000000000002</v>
      </c>
      <c r="J828">
        <v>152.24600000000001</v>
      </c>
      <c r="K828">
        <v>251.7</v>
      </c>
      <c r="L828">
        <v>738.86400000000003</v>
      </c>
      <c r="M828">
        <v>2.9750000000000001</v>
      </c>
      <c r="N828">
        <v>18.035</v>
      </c>
      <c r="O828">
        <v>0</v>
      </c>
      <c r="P828">
        <v>0</v>
      </c>
      <c r="Q828">
        <v>0</v>
      </c>
      <c r="R828">
        <v>0</v>
      </c>
      <c r="S828">
        <v>0</v>
      </c>
      <c r="T828">
        <v>0</v>
      </c>
      <c r="U828">
        <v>0</v>
      </c>
      <c r="V828">
        <v>0.82799999999999996</v>
      </c>
      <c r="W828">
        <v>7.9370000000000003</v>
      </c>
      <c r="Y828" t="str">
        <f t="shared" si="351"/>
        <v>福井県</v>
      </c>
      <c r="Z828" t="str">
        <f t="shared" si="352"/>
        <v>福井県美浜町</v>
      </c>
      <c r="AA828" s="159">
        <f t="shared" si="353"/>
        <v>80.435000000000002</v>
      </c>
      <c r="AB828" s="159">
        <f t="shared" si="354"/>
        <v>152.24600000000001</v>
      </c>
      <c r="AC828" s="159">
        <f t="shared" si="355"/>
        <v>738.86400000000003</v>
      </c>
      <c r="AD828" s="159">
        <f t="shared" si="356"/>
        <v>18.035</v>
      </c>
      <c r="AE828" s="159">
        <f t="shared" si="357"/>
        <v>0</v>
      </c>
      <c r="AF828" s="159">
        <f t="shared" si="358"/>
        <v>0</v>
      </c>
      <c r="AG828" s="159">
        <f t="shared" si="359"/>
        <v>0</v>
      </c>
      <c r="AH828" s="160">
        <f t="shared" si="360"/>
        <v>989.58</v>
      </c>
      <c r="AI828" s="135">
        <f t="shared" si="361"/>
        <v>8.1281958002384844E-2</v>
      </c>
      <c r="AJ828" s="135">
        <f t="shared" si="362"/>
        <v>0.15384910770225751</v>
      </c>
      <c r="AK828" s="135">
        <f t="shared" si="363"/>
        <v>0.74664403080094588</v>
      </c>
      <c r="AL828" s="135">
        <f t="shared" si="364"/>
        <v>1.8224903494411769E-2</v>
      </c>
      <c r="AM828" s="135">
        <f t="shared" si="365"/>
        <v>0</v>
      </c>
      <c r="AN828" s="135">
        <f t="shared" si="366"/>
        <v>0</v>
      </c>
      <c r="AO828" s="135">
        <f t="shared" si="367"/>
        <v>0</v>
      </c>
      <c r="AP828" s="159">
        <f>IFERROR(VLOOKUP(A828,人口!$A$2:$E$1748,5,0),0)</f>
        <v>9346</v>
      </c>
      <c r="AQ828" s="159">
        <f t="shared" si="342"/>
        <v>0</v>
      </c>
      <c r="AR828" s="159">
        <f t="shared" si="343"/>
        <v>1</v>
      </c>
      <c r="AS828" s="159">
        <f t="shared" si="344"/>
        <v>0</v>
      </c>
      <c r="AT828" s="159">
        <f t="shared" si="345"/>
        <v>0</v>
      </c>
      <c r="AU828" s="159">
        <f t="shared" si="346"/>
        <v>0</v>
      </c>
      <c r="AV828" s="159">
        <f t="shared" si="347"/>
        <v>0</v>
      </c>
      <c r="AW828" s="159">
        <f t="shared" si="348"/>
        <v>0</v>
      </c>
      <c r="AX828" s="159">
        <f t="shared" si="368"/>
        <v>0</v>
      </c>
      <c r="AY828" s="159" t="str">
        <f t="shared" si="369"/>
        <v>5千～1万人未満の市町村平均</v>
      </c>
      <c r="AZ828" s="159"/>
    </row>
    <row r="829" spans="1:52" x14ac:dyDescent="0.3">
      <c r="A829" t="str">
        <f t="shared" si="349"/>
        <v>18481</v>
      </c>
      <c r="B829" s="158" t="str">
        <f t="shared" si="350"/>
        <v>018481</v>
      </c>
      <c r="C829">
        <v>18</v>
      </c>
      <c r="D829" t="s">
        <v>45</v>
      </c>
      <c r="E829">
        <v>18481</v>
      </c>
      <c r="F829" t="s">
        <v>849</v>
      </c>
      <c r="G829">
        <v>75.341999999999999</v>
      </c>
      <c r="H829">
        <v>60.511000000000003</v>
      </c>
      <c r="I829">
        <v>85.706999999999994</v>
      </c>
      <c r="J829">
        <v>68.915000000000006</v>
      </c>
      <c r="K829">
        <v>59.9</v>
      </c>
      <c r="L829">
        <v>139.92500000000001</v>
      </c>
      <c r="M829">
        <v>0</v>
      </c>
      <c r="N829">
        <v>0</v>
      </c>
      <c r="O829">
        <v>0</v>
      </c>
      <c r="P829">
        <v>0</v>
      </c>
      <c r="Q829">
        <v>0</v>
      </c>
      <c r="R829">
        <v>0</v>
      </c>
      <c r="S829">
        <v>0</v>
      </c>
      <c r="T829">
        <v>0</v>
      </c>
      <c r="U829">
        <v>0</v>
      </c>
      <c r="V829">
        <v>0.73499999999999999</v>
      </c>
      <c r="W829">
        <v>7.2160000000000002</v>
      </c>
      <c r="Y829" t="str">
        <f t="shared" si="351"/>
        <v>福井県</v>
      </c>
      <c r="Z829" t="str">
        <f t="shared" si="352"/>
        <v>福井県高浜町</v>
      </c>
      <c r="AA829" s="159">
        <f t="shared" si="353"/>
        <v>85.706999999999994</v>
      </c>
      <c r="AB829" s="159">
        <f t="shared" si="354"/>
        <v>68.915000000000006</v>
      </c>
      <c r="AC829" s="159">
        <f t="shared" si="355"/>
        <v>139.92500000000001</v>
      </c>
      <c r="AD829" s="159">
        <f t="shared" si="356"/>
        <v>0</v>
      </c>
      <c r="AE829" s="159">
        <f t="shared" si="357"/>
        <v>0</v>
      </c>
      <c r="AF829" s="159">
        <f t="shared" si="358"/>
        <v>0</v>
      </c>
      <c r="AG829" s="159">
        <f t="shared" si="359"/>
        <v>0</v>
      </c>
      <c r="AH829" s="160">
        <f t="shared" si="360"/>
        <v>294.54700000000003</v>
      </c>
      <c r="AI829" s="135">
        <f t="shared" si="361"/>
        <v>0.29097902881373766</v>
      </c>
      <c r="AJ829" s="135">
        <f t="shared" si="362"/>
        <v>0.23396945139485378</v>
      </c>
      <c r="AK829" s="135">
        <f t="shared" si="363"/>
        <v>0.47505151979140847</v>
      </c>
      <c r="AL829" s="135">
        <f t="shared" si="364"/>
        <v>0</v>
      </c>
      <c r="AM829" s="135">
        <f t="shared" si="365"/>
        <v>0</v>
      </c>
      <c r="AN829" s="135">
        <f t="shared" si="366"/>
        <v>0</v>
      </c>
      <c r="AO829" s="135">
        <f t="shared" si="367"/>
        <v>0</v>
      </c>
      <c r="AP829" s="159">
        <f>IFERROR(VLOOKUP(A829,人口!$A$2:$E$1748,5,0),0)</f>
        <v>10387</v>
      </c>
      <c r="AQ829" s="159">
        <f t="shared" si="342"/>
        <v>0</v>
      </c>
      <c r="AR829" s="159">
        <f t="shared" si="343"/>
        <v>0</v>
      </c>
      <c r="AS829" s="159">
        <f t="shared" si="344"/>
        <v>1</v>
      </c>
      <c r="AT829" s="159">
        <f t="shared" si="345"/>
        <v>0</v>
      </c>
      <c r="AU829" s="159">
        <f t="shared" si="346"/>
        <v>0</v>
      </c>
      <c r="AV829" s="159">
        <f t="shared" si="347"/>
        <v>0</v>
      </c>
      <c r="AW829" s="159">
        <f t="shared" si="348"/>
        <v>0</v>
      </c>
      <c r="AX829" s="159">
        <f t="shared" si="368"/>
        <v>0</v>
      </c>
      <c r="AY829" s="159" t="str">
        <f t="shared" si="369"/>
        <v>1万～3万人未満の市町村平均</v>
      </c>
      <c r="AZ829" s="159"/>
    </row>
    <row r="830" spans="1:52" x14ac:dyDescent="0.3">
      <c r="A830" t="str">
        <f t="shared" si="349"/>
        <v>18483</v>
      </c>
      <c r="B830" s="158" t="str">
        <f t="shared" si="350"/>
        <v>018483</v>
      </c>
      <c r="C830">
        <v>18</v>
      </c>
      <c r="D830" t="s">
        <v>45</v>
      </c>
      <c r="E830">
        <v>18483</v>
      </c>
      <c r="F830" t="s">
        <v>901</v>
      </c>
      <c r="G830">
        <v>66.055000000000007</v>
      </c>
      <c r="H830">
        <v>116.065</v>
      </c>
      <c r="I830">
        <v>75.582999999999998</v>
      </c>
      <c r="J830">
        <v>133.00200000000001</v>
      </c>
      <c r="K830">
        <v>288.60000000000002</v>
      </c>
      <c r="L830">
        <v>791.43700000000001</v>
      </c>
      <c r="M830">
        <v>1.7529999999999999</v>
      </c>
      <c r="N830">
        <v>10.622999999999999</v>
      </c>
      <c r="O830">
        <v>0</v>
      </c>
      <c r="P830">
        <v>0</v>
      </c>
      <c r="Q830">
        <v>0</v>
      </c>
      <c r="R830">
        <v>0</v>
      </c>
      <c r="S830">
        <v>0</v>
      </c>
      <c r="T830">
        <v>0</v>
      </c>
      <c r="U830">
        <v>0</v>
      </c>
      <c r="V830">
        <v>0.36499999999999999</v>
      </c>
      <c r="W830">
        <v>4.7190000000000003</v>
      </c>
      <c r="Y830" t="str">
        <f t="shared" si="351"/>
        <v>福井県</v>
      </c>
      <c r="Z830" t="str">
        <f t="shared" si="352"/>
        <v>福井県おおい町</v>
      </c>
      <c r="AA830" s="159">
        <f t="shared" si="353"/>
        <v>75.582999999999998</v>
      </c>
      <c r="AB830" s="159">
        <f t="shared" si="354"/>
        <v>133.00200000000001</v>
      </c>
      <c r="AC830" s="159">
        <f t="shared" si="355"/>
        <v>791.43700000000001</v>
      </c>
      <c r="AD830" s="159">
        <f t="shared" si="356"/>
        <v>10.622999999999999</v>
      </c>
      <c r="AE830" s="159">
        <f t="shared" si="357"/>
        <v>0</v>
      </c>
      <c r="AF830" s="159">
        <f t="shared" si="358"/>
        <v>0</v>
      </c>
      <c r="AG830" s="159">
        <f t="shared" si="359"/>
        <v>0</v>
      </c>
      <c r="AH830" s="160">
        <f t="shared" si="360"/>
        <v>1010.6450000000001</v>
      </c>
      <c r="AI830" s="135">
        <f t="shared" si="361"/>
        <v>7.4786893518495601E-2</v>
      </c>
      <c r="AJ830" s="135">
        <f t="shared" si="362"/>
        <v>0.13160110622424293</v>
      </c>
      <c r="AK830" s="135">
        <f t="shared" si="363"/>
        <v>0.78310089101514369</v>
      </c>
      <c r="AL830" s="135">
        <f t="shared" si="364"/>
        <v>1.0511109242117655E-2</v>
      </c>
      <c r="AM830" s="135">
        <f t="shared" si="365"/>
        <v>0</v>
      </c>
      <c r="AN830" s="135">
        <f t="shared" si="366"/>
        <v>0</v>
      </c>
      <c r="AO830" s="135">
        <f t="shared" si="367"/>
        <v>0</v>
      </c>
      <c r="AP830" s="159">
        <f>IFERROR(VLOOKUP(A830,人口!$A$2:$E$1748,5,0),0)</f>
        <v>8213</v>
      </c>
      <c r="AQ830" s="159">
        <f t="shared" si="342"/>
        <v>0</v>
      </c>
      <c r="AR830" s="159">
        <f t="shared" si="343"/>
        <v>1</v>
      </c>
      <c r="AS830" s="159">
        <f t="shared" si="344"/>
        <v>0</v>
      </c>
      <c r="AT830" s="159">
        <f t="shared" si="345"/>
        <v>0</v>
      </c>
      <c r="AU830" s="159">
        <f t="shared" si="346"/>
        <v>0</v>
      </c>
      <c r="AV830" s="159">
        <f t="shared" si="347"/>
        <v>0</v>
      </c>
      <c r="AW830" s="159">
        <f t="shared" si="348"/>
        <v>0</v>
      </c>
      <c r="AX830" s="159">
        <f t="shared" si="368"/>
        <v>0</v>
      </c>
      <c r="AY830" s="159" t="str">
        <f t="shared" si="369"/>
        <v>5千～1万人未満の市町村平均</v>
      </c>
      <c r="AZ830" s="159"/>
    </row>
    <row r="831" spans="1:52" x14ac:dyDescent="0.3">
      <c r="A831" t="str">
        <f t="shared" si="349"/>
        <v>18501</v>
      </c>
      <c r="B831" s="158" t="str">
        <f t="shared" si="350"/>
        <v>018501</v>
      </c>
      <c r="C831">
        <v>18</v>
      </c>
      <c r="D831" t="s">
        <v>45</v>
      </c>
      <c r="E831">
        <v>18501</v>
      </c>
      <c r="F831" t="s">
        <v>953</v>
      </c>
      <c r="G831">
        <v>135.297</v>
      </c>
      <c r="H831">
        <v>267.49799999999999</v>
      </c>
      <c r="I831">
        <v>159.49700000000001</v>
      </c>
      <c r="J831">
        <v>315.59199999999998</v>
      </c>
      <c r="K831">
        <v>139.4</v>
      </c>
      <c r="L831">
        <v>420.553</v>
      </c>
      <c r="M831">
        <v>0.90300000000000002</v>
      </c>
      <c r="N831">
        <v>5.4710000000000001</v>
      </c>
      <c r="O831">
        <v>0</v>
      </c>
      <c r="P831">
        <v>0</v>
      </c>
      <c r="Q831">
        <v>0</v>
      </c>
      <c r="R831">
        <v>0</v>
      </c>
      <c r="S831">
        <v>0</v>
      </c>
      <c r="T831">
        <v>0</v>
      </c>
      <c r="U831">
        <v>0</v>
      </c>
      <c r="V831">
        <v>0.84</v>
      </c>
      <c r="W831">
        <v>9.4860000000000007</v>
      </c>
      <c r="Y831" t="str">
        <f t="shared" si="351"/>
        <v>福井県</v>
      </c>
      <c r="Z831" t="str">
        <f t="shared" si="352"/>
        <v>福井県若狭町</v>
      </c>
      <c r="AA831" s="159">
        <f t="shared" si="353"/>
        <v>159.49700000000001</v>
      </c>
      <c r="AB831" s="159">
        <f t="shared" si="354"/>
        <v>315.59199999999998</v>
      </c>
      <c r="AC831" s="159">
        <f t="shared" si="355"/>
        <v>420.553</v>
      </c>
      <c r="AD831" s="159">
        <f t="shared" si="356"/>
        <v>5.4710000000000001</v>
      </c>
      <c r="AE831" s="159">
        <f t="shared" si="357"/>
        <v>0</v>
      </c>
      <c r="AF831" s="159">
        <f t="shared" si="358"/>
        <v>0</v>
      </c>
      <c r="AG831" s="159">
        <f t="shared" si="359"/>
        <v>0</v>
      </c>
      <c r="AH831" s="160">
        <f t="shared" si="360"/>
        <v>901.11300000000006</v>
      </c>
      <c r="AI831" s="135">
        <f t="shared" si="361"/>
        <v>0.17699999889026127</v>
      </c>
      <c r="AJ831" s="135">
        <f t="shared" si="362"/>
        <v>0.35022466660674073</v>
      </c>
      <c r="AK831" s="135">
        <f t="shared" si="363"/>
        <v>0.46670395388813607</v>
      </c>
      <c r="AL831" s="135">
        <f t="shared" si="364"/>
        <v>6.0713806148618432E-3</v>
      </c>
      <c r="AM831" s="135">
        <f t="shared" si="365"/>
        <v>0</v>
      </c>
      <c r="AN831" s="135">
        <f t="shared" si="366"/>
        <v>0</v>
      </c>
      <c r="AO831" s="135">
        <f t="shared" si="367"/>
        <v>0</v>
      </c>
      <c r="AP831" s="159">
        <f>IFERROR(VLOOKUP(A831,人口!$A$2:$E$1748,5,0),0)</f>
        <v>14678</v>
      </c>
      <c r="AQ831" s="159">
        <f t="shared" si="342"/>
        <v>0</v>
      </c>
      <c r="AR831" s="159">
        <f t="shared" si="343"/>
        <v>0</v>
      </c>
      <c r="AS831" s="159">
        <f t="shared" si="344"/>
        <v>1</v>
      </c>
      <c r="AT831" s="159">
        <f t="shared" si="345"/>
        <v>0</v>
      </c>
      <c r="AU831" s="159">
        <f t="shared" si="346"/>
        <v>0</v>
      </c>
      <c r="AV831" s="159">
        <f t="shared" si="347"/>
        <v>0</v>
      </c>
      <c r="AW831" s="159">
        <f t="shared" si="348"/>
        <v>0</v>
      </c>
      <c r="AX831" s="159">
        <f t="shared" si="368"/>
        <v>0</v>
      </c>
      <c r="AY831" s="159" t="str">
        <f t="shared" si="369"/>
        <v>1万～3万人未満の市町村平均</v>
      </c>
      <c r="AZ831" s="159"/>
    </row>
    <row r="832" spans="1:52" x14ac:dyDescent="0.3">
      <c r="A832" t="str">
        <f t="shared" si="349"/>
        <v>099</v>
      </c>
      <c r="B832" s="158" t="str">
        <f t="shared" si="350"/>
        <v>099</v>
      </c>
      <c r="C832">
        <v>19</v>
      </c>
      <c r="D832" t="s">
        <v>46</v>
      </c>
      <c r="E832">
        <v>99</v>
      </c>
      <c r="Y832" t="str">
        <f t="shared" si="351"/>
        <v>山梨県</v>
      </c>
      <c r="Z832" t="str">
        <f t="shared" si="352"/>
        <v>山梨県</v>
      </c>
      <c r="AA832" s="159">
        <f t="shared" si="353"/>
        <v>0</v>
      </c>
      <c r="AB832" s="159">
        <f t="shared" si="354"/>
        <v>0</v>
      </c>
      <c r="AC832" s="159">
        <f t="shared" si="355"/>
        <v>0</v>
      </c>
      <c r="AD832" s="159">
        <f t="shared" si="356"/>
        <v>0</v>
      </c>
      <c r="AE832" s="159">
        <f t="shared" si="357"/>
        <v>0</v>
      </c>
      <c r="AF832" s="159">
        <f t="shared" si="358"/>
        <v>0</v>
      </c>
      <c r="AG832" s="159">
        <f t="shared" si="359"/>
        <v>0</v>
      </c>
      <c r="AH832" s="160">
        <f t="shared" si="360"/>
        <v>0</v>
      </c>
      <c r="AI832" s="135" t="str">
        <f t="shared" si="361"/>
        <v/>
      </c>
      <c r="AJ832" s="135" t="str">
        <f t="shared" si="362"/>
        <v/>
      </c>
      <c r="AK832" s="135" t="str">
        <f t="shared" si="363"/>
        <v/>
      </c>
      <c r="AL832" s="135" t="str">
        <f t="shared" si="364"/>
        <v/>
      </c>
      <c r="AM832" s="135" t="str">
        <f t="shared" si="365"/>
        <v/>
      </c>
      <c r="AN832" s="135" t="str">
        <f t="shared" si="366"/>
        <v/>
      </c>
      <c r="AO832" s="135" t="str">
        <f t="shared" si="367"/>
        <v/>
      </c>
      <c r="AP832" s="159">
        <f>IFERROR(VLOOKUP(A832,人口!$A$2:$E$1748,5,0),0)</f>
        <v>0</v>
      </c>
      <c r="AQ832" s="159">
        <f t="shared" si="342"/>
        <v>0</v>
      </c>
      <c r="AR832" s="159">
        <f t="shared" si="343"/>
        <v>0</v>
      </c>
      <c r="AS832" s="159">
        <f t="shared" si="344"/>
        <v>0</v>
      </c>
      <c r="AT832" s="159">
        <f t="shared" si="345"/>
        <v>0</v>
      </c>
      <c r="AU832" s="159">
        <f t="shared" si="346"/>
        <v>0</v>
      </c>
      <c r="AV832" s="159">
        <f t="shared" si="347"/>
        <v>0</v>
      </c>
      <c r="AW832" s="159">
        <f t="shared" si="348"/>
        <v>0</v>
      </c>
      <c r="AX832" s="159">
        <f t="shared" si="368"/>
        <v>0</v>
      </c>
      <c r="AY832" s="159" t="str">
        <f t="shared" si="369"/>
        <v/>
      </c>
      <c r="AZ832" s="159"/>
    </row>
    <row r="833" spans="1:52" x14ac:dyDescent="0.3">
      <c r="A833" t="str">
        <f t="shared" si="349"/>
        <v>19201</v>
      </c>
      <c r="B833" s="158" t="str">
        <f t="shared" si="350"/>
        <v>019201</v>
      </c>
      <c r="C833">
        <v>19</v>
      </c>
      <c r="D833" t="s">
        <v>46</v>
      </c>
      <c r="E833">
        <v>19201</v>
      </c>
      <c r="F833" t="s">
        <v>93</v>
      </c>
      <c r="G833">
        <v>745.96799999999996</v>
      </c>
      <c r="H833">
        <v>337.279</v>
      </c>
      <c r="I833">
        <v>1122.432</v>
      </c>
      <c r="J833">
        <v>503.77600000000001</v>
      </c>
      <c r="K833">
        <v>1.4</v>
      </c>
      <c r="L833">
        <v>2.444</v>
      </c>
      <c r="M833">
        <v>22.683</v>
      </c>
      <c r="N833">
        <v>144.999</v>
      </c>
      <c r="O833">
        <v>0</v>
      </c>
      <c r="P833">
        <v>0</v>
      </c>
      <c r="Q833">
        <v>0</v>
      </c>
      <c r="R833">
        <v>5.2999999999999999E-2</v>
      </c>
      <c r="S833">
        <v>0</v>
      </c>
      <c r="T833">
        <v>0</v>
      </c>
      <c r="U833">
        <v>0.32700000000000001</v>
      </c>
      <c r="V833">
        <v>9.5570000000000004</v>
      </c>
      <c r="W833">
        <v>101.959</v>
      </c>
      <c r="Y833" t="str">
        <f t="shared" si="351"/>
        <v>山梨県</v>
      </c>
      <c r="Z833" t="str">
        <f t="shared" si="352"/>
        <v>山梨県甲府市</v>
      </c>
      <c r="AA833" s="159">
        <f t="shared" si="353"/>
        <v>1122.432</v>
      </c>
      <c r="AB833" s="159">
        <f t="shared" si="354"/>
        <v>503.77600000000001</v>
      </c>
      <c r="AC833" s="159">
        <f t="shared" si="355"/>
        <v>2.444</v>
      </c>
      <c r="AD833" s="159">
        <f t="shared" si="356"/>
        <v>144.999</v>
      </c>
      <c r="AE833" s="159">
        <f t="shared" si="357"/>
        <v>0</v>
      </c>
      <c r="AF833" s="159">
        <f t="shared" si="358"/>
        <v>0</v>
      </c>
      <c r="AG833" s="159">
        <f t="shared" si="359"/>
        <v>0.32700000000000001</v>
      </c>
      <c r="AH833" s="160">
        <f t="shared" si="360"/>
        <v>1773.9780000000001</v>
      </c>
      <c r="AI833" s="135">
        <f t="shared" si="361"/>
        <v>0.63272036068091031</v>
      </c>
      <c r="AJ833" s="135">
        <f t="shared" si="362"/>
        <v>0.28398097383394832</v>
      </c>
      <c r="AK833" s="135">
        <f t="shared" si="363"/>
        <v>1.3776946501027633E-3</v>
      </c>
      <c r="AL833" s="135">
        <f t="shared" si="364"/>
        <v>8.1736639349529697E-2</v>
      </c>
      <c r="AM833" s="135">
        <f t="shared" si="365"/>
        <v>0</v>
      </c>
      <c r="AN833" s="135">
        <f t="shared" si="366"/>
        <v>0</v>
      </c>
      <c r="AO833" s="135">
        <f t="shared" si="367"/>
        <v>1.8433148550883947E-4</v>
      </c>
      <c r="AP833" s="159">
        <f>IFERROR(VLOOKUP(A833,人口!$A$2:$E$1748,5,0),0)</f>
        <v>187880</v>
      </c>
      <c r="AQ833" s="159">
        <f t="shared" si="342"/>
        <v>0</v>
      </c>
      <c r="AR833" s="159">
        <f t="shared" si="343"/>
        <v>0</v>
      </c>
      <c r="AS833" s="159">
        <f t="shared" si="344"/>
        <v>0</v>
      </c>
      <c r="AT833" s="159">
        <f t="shared" si="345"/>
        <v>0</v>
      </c>
      <c r="AU833" s="159">
        <f t="shared" si="346"/>
        <v>1</v>
      </c>
      <c r="AV833" s="159">
        <f t="shared" si="347"/>
        <v>0</v>
      </c>
      <c r="AW833" s="159">
        <f t="shared" si="348"/>
        <v>0</v>
      </c>
      <c r="AX833" s="159">
        <f t="shared" si="368"/>
        <v>0</v>
      </c>
      <c r="AY833" s="159" t="str">
        <f t="shared" si="369"/>
        <v>10万～20万人未満の市町村平均</v>
      </c>
      <c r="AZ833" s="159"/>
    </row>
    <row r="834" spans="1:52" x14ac:dyDescent="0.3">
      <c r="A834" t="str">
        <f t="shared" si="349"/>
        <v>19202</v>
      </c>
      <c r="B834" s="158" t="str">
        <f t="shared" si="350"/>
        <v>019202</v>
      </c>
      <c r="C834">
        <v>19</v>
      </c>
      <c r="D834" t="s">
        <v>46</v>
      </c>
      <c r="E834">
        <v>19202</v>
      </c>
      <c r="F834" t="s">
        <v>143</v>
      </c>
      <c r="G834">
        <v>211.709</v>
      </c>
      <c r="H834">
        <v>78.227999999999994</v>
      </c>
      <c r="I834">
        <v>298.08499999999998</v>
      </c>
      <c r="J834">
        <v>109.63200000000001</v>
      </c>
      <c r="K834">
        <v>0</v>
      </c>
      <c r="L834">
        <v>0</v>
      </c>
      <c r="M834">
        <v>11.699</v>
      </c>
      <c r="N834">
        <v>76.709000000000003</v>
      </c>
      <c r="O834">
        <v>0</v>
      </c>
      <c r="P834">
        <v>0</v>
      </c>
      <c r="Q834">
        <v>0</v>
      </c>
      <c r="R834">
        <v>0</v>
      </c>
      <c r="S834">
        <v>0</v>
      </c>
      <c r="T834">
        <v>0</v>
      </c>
      <c r="U834">
        <v>0</v>
      </c>
      <c r="V834">
        <v>2.3149999999999999</v>
      </c>
      <c r="W834">
        <v>28.262</v>
      </c>
      <c r="Y834" t="str">
        <f t="shared" si="351"/>
        <v>山梨県</v>
      </c>
      <c r="Z834" t="str">
        <f t="shared" si="352"/>
        <v>山梨県富士吉田市</v>
      </c>
      <c r="AA834" s="159">
        <f t="shared" si="353"/>
        <v>298.08499999999998</v>
      </c>
      <c r="AB834" s="159">
        <f t="shared" si="354"/>
        <v>109.63200000000001</v>
      </c>
      <c r="AC834" s="159">
        <f t="shared" si="355"/>
        <v>0</v>
      </c>
      <c r="AD834" s="159">
        <f t="shared" si="356"/>
        <v>76.709000000000003</v>
      </c>
      <c r="AE834" s="159">
        <f t="shared" si="357"/>
        <v>0</v>
      </c>
      <c r="AF834" s="159">
        <f t="shared" si="358"/>
        <v>0</v>
      </c>
      <c r="AG834" s="159">
        <f t="shared" si="359"/>
        <v>0</v>
      </c>
      <c r="AH834" s="160">
        <f t="shared" si="360"/>
        <v>484.42599999999999</v>
      </c>
      <c r="AI834" s="135">
        <f t="shared" si="361"/>
        <v>0.61533650134385853</v>
      </c>
      <c r="AJ834" s="135">
        <f t="shared" si="362"/>
        <v>0.22631320366784607</v>
      </c>
      <c r="AK834" s="135">
        <f t="shared" si="363"/>
        <v>0</v>
      </c>
      <c r="AL834" s="135">
        <f t="shared" si="364"/>
        <v>0.15835029498829545</v>
      </c>
      <c r="AM834" s="135">
        <f t="shared" si="365"/>
        <v>0</v>
      </c>
      <c r="AN834" s="135">
        <f t="shared" si="366"/>
        <v>0</v>
      </c>
      <c r="AO834" s="135">
        <f t="shared" si="367"/>
        <v>0</v>
      </c>
      <c r="AP834" s="159">
        <f>IFERROR(VLOOKUP(A834,人口!$A$2:$E$1748,5,0),0)</f>
        <v>48580</v>
      </c>
      <c r="AQ834" s="159">
        <f t="shared" si="342"/>
        <v>0</v>
      </c>
      <c r="AR834" s="159">
        <f t="shared" si="343"/>
        <v>0</v>
      </c>
      <c r="AS834" s="159">
        <f t="shared" si="344"/>
        <v>0</v>
      </c>
      <c r="AT834" s="159">
        <f t="shared" si="345"/>
        <v>1</v>
      </c>
      <c r="AU834" s="159">
        <f t="shared" si="346"/>
        <v>0</v>
      </c>
      <c r="AV834" s="159">
        <f t="shared" si="347"/>
        <v>0</v>
      </c>
      <c r="AW834" s="159">
        <f t="shared" si="348"/>
        <v>0</v>
      </c>
      <c r="AX834" s="159">
        <f t="shared" si="368"/>
        <v>0</v>
      </c>
      <c r="AY834" s="159" t="str">
        <f t="shared" si="369"/>
        <v>3万～10万人未満の市町村平均</v>
      </c>
      <c r="AZ834" s="159"/>
    </row>
    <row r="835" spans="1:52" x14ac:dyDescent="0.3">
      <c r="A835" t="str">
        <f t="shared" si="349"/>
        <v>19204</v>
      </c>
      <c r="B835" s="158" t="str">
        <f t="shared" si="350"/>
        <v>019204</v>
      </c>
      <c r="C835">
        <v>19</v>
      </c>
      <c r="D835" t="s">
        <v>46</v>
      </c>
      <c r="E835">
        <v>19204</v>
      </c>
      <c r="F835" t="s">
        <v>211</v>
      </c>
      <c r="G835">
        <v>148.71</v>
      </c>
      <c r="H835">
        <v>95.563000000000002</v>
      </c>
      <c r="I835">
        <v>207.46100000000001</v>
      </c>
      <c r="J835">
        <v>132.66900000000001</v>
      </c>
      <c r="K835">
        <v>0</v>
      </c>
      <c r="L835">
        <v>0</v>
      </c>
      <c r="M835">
        <v>8.77</v>
      </c>
      <c r="N835">
        <v>57.506</v>
      </c>
      <c r="O835">
        <v>0</v>
      </c>
      <c r="P835">
        <v>0</v>
      </c>
      <c r="Q835">
        <v>0</v>
      </c>
      <c r="R835">
        <v>0</v>
      </c>
      <c r="S835">
        <v>0</v>
      </c>
      <c r="T835">
        <v>0</v>
      </c>
      <c r="U835">
        <v>0</v>
      </c>
      <c r="V835">
        <v>1.6779999999999999</v>
      </c>
      <c r="W835">
        <v>18.175000000000001</v>
      </c>
      <c r="Y835" t="str">
        <f t="shared" si="351"/>
        <v>山梨県</v>
      </c>
      <c r="Z835" t="str">
        <f t="shared" si="352"/>
        <v>山梨県都留市</v>
      </c>
      <c r="AA835" s="159">
        <f t="shared" si="353"/>
        <v>207.46100000000001</v>
      </c>
      <c r="AB835" s="159">
        <f t="shared" si="354"/>
        <v>132.66900000000001</v>
      </c>
      <c r="AC835" s="159">
        <f t="shared" si="355"/>
        <v>0</v>
      </c>
      <c r="AD835" s="159">
        <f t="shared" si="356"/>
        <v>57.506</v>
      </c>
      <c r="AE835" s="159">
        <f t="shared" si="357"/>
        <v>0</v>
      </c>
      <c r="AF835" s="159">
        <f t="shared" si="358"/>
        <v>0</v>
      </c>
      <c r="AG835" s="159">
        <f t="shared" si="359"/>
        <v>0</v>
      </c>
      <c r="AH835" s="160">
        <f t="shared" si="360"/>
        <v>397.63599999999997</v>
      </c>
      <c r="AI835" s="135">
        <f t="shared" si="361"/>
        <v>0.52173595952076779</v>
      </c>
      <c r="AJ835" s="135">
        <f t="shared" si="362"/>
        <v>0.33364433803780347</v>
      </c>
      <c r="AK835" s="135">
        <f t="shared" si="363"/>
        <v>0</v>
      </c>
      <c r="AL835" s="135">
        <f t="shared" si="364"/>
        <v>0.14461970244142885</v>
      </c>
      <c r="AM835" s="135">
        <f t="shared" si="365"/>
        <v>0</v>
      </c>
      <c r="AN835" s="135">
        <f t="shared" si="366"/>
        <v>0</v>
      </c>
      <c r="AO835" s="135">
        <f t="shared" si="367"/>
        <v>0</v>
      </c>
      <c r="AP835" s="159">
        <f>IFERROR(VLOOKUP(A835,人口!$A$2:$E$1748,5,0),0)</f>
        <v>30242</v>
      </c>
      <c r="AQ835" s="159">
        <f t="shared" ref="AQ835:AQ898" si="370">IF(SUMIFS($AP835,$AP835,$BI$17,$AP835,$BJ$17)&gt;0,1,0)</f>
        <v>0</v>
      </c>
      <c r="AR835" s="159">
        <f t="shared" ref="AR835:AR898" si="371">IF(SUMIFS($AP835,$AP835,$BI$18,$AP835,$BJ$18)&gt;0,1,0)</f>
        <v>0</v>
      </c>
      <c r="AS835" s="159">
        <f t="shared" ref="AS835:AS898" si="372">IF(SUMIFS($AP835,$AP835,$BI$19,$AP835,$BJ$19)&gt;0,1,0)</f>
        <v>0</v>
      </c>
      <c r="AT835" s="159">
        <f t="shared" ref="AT835:AT898" si="373">IF(SUMIFS($AP835,$AP835,$BI$20,$AP835,$BJ$20)&gt;0,1,0)</f>
        <v>1</v>
      </c>
      <c r="AU835" s="159">
        <f t="shared" ref="AU835:AU898" si="374">IF(SUMIFS($AP835,$AP835,$BI$21,$AP835,$BJ$21)&gt;0,1,0)</f>
        <v>0</v>
      </c>
      <c r="AV835" s="159">
        <f t="shared" ref="AV835:AV898" si="375">IF(SUMIFS($AP835,$AP835,$BI$22,$AP835,$BJ$22)&gt;0,1,0)</f>
        <v>0</v>
      </c>
      <c r="AW835" s="159">
        <f t="shared" ref="AW835:AW898" si="376">IF(SUMIFS($AP835,$AP835,$BI$23,$AP835,$BJ$23)&gt;0,1,0)</f>
        <v>0</v>
      </c>
      <c r="AX835" s="159">
        <f t="shared" si="368"/>
        <v>0</v>
      </c>
      <c r="AY835" s="159" t="str">
        <f t="shared" si="369"/>
        <v>3万～10万人未満の市町村平均</v>
      </c>
      <c r="AZ835" s="159"/>
    </row>
    <row r="836" spans="1:52" x14ac:dyDescent="0.3">
      <c r="A836" t="str">
        <f t="shared" ref="A836:A899" si="377">IF(LEN(B836)=5,B836,RIGHT(B836,5))</f>
        <v>19205</v>
      </c>
      <c r="B836" s="158" t="str">
        <f t="shared" ref="B836:B899" si="378">0&amp;E836</f>
        <v>019205</v>
      </c>
      <c r="C836">
        <v>19</v>
      </c>
      <c r="D836" t="s">
        <v>46</v>
      </c>
      <c r="E836">
        <v>19205</v>
      </c>
      <c r="F836" t="s">
        <v>272</v>
      </c>
      <c r="G836">
        <v>205.78899999999999</v>
      </c>
      <c r="H836">
        <v>623.10799999999995</v>
      </c>
      <c r="I836">
        <v>309.721</v>
      </c>
      <c r="J836">
        <v>931.51300000000003</v>
      </c>
      <c r="K836">
        <v>0</v>
      </c>
      <c r="L836">
        <v>0</v>
      </c>
      <c r="M836">
        <v>29.4</v>
      </c>
      <c r="N836">
        <v>165.863</v>
      </c>
      <c r="O836">
        <v>0.27700000000000002</v>
      </c>
      <c r="P836">
        <v>0</v>
      </c>
      <c r="Q836">
        <v>0</v>
      </c>
      <c r="R836">
        <v>0</v>
      </c>
      <c r="S836">
        <v>0</v>
      </c>
      <c r="T836">
        <v>0</v>
      </c>
      <c r="U836">
        <v>0</v>
      </c>
      <c r="V836">
        <v>2.5790000000000002</v>
      </c>
      <c r="W836">
        <v>27.181000000000001</v>
      </c>
      <c r="Y836" t="str">
        <f t="shared" ref="Y836:Y899" si="379">D836</f>
        <v>山梨県</v>
      </c>
      <c r="Z836" t="str">
        <f t="shared" ref="Z836:Z899" si="380">D836&amp;F836</f>
        <v>山梨県山梨市</v>
      </c>
      <c r="AA836" s="159">
        <f t="shared" ref="AA836:AA899" si="381">I836</f>
        <v>309.721</v>
      </c>
      <c r="AB836" s="159">
        <f t="shared" ref="AB836:AB899" si="382">J836</f>
        <v>931.51300000000003</v>
      </c>
      <c r="AC836" s="159">
        <f t="shared" ref="AC836:AC899" si="383">L836</f>
        <v>0</v>
      </c>
      <c r="AD836" s="159">
        <f t="shared" ref="AD836:AD899" si="384">N836</f>
        <v>165.863</v>
      </c>
      <c r="AE836" s="159">
        <f t="shared" ref="AE836:AE899" si="385">S836</f>
        <v>0</v>
      </c>
      <c r="AF836" s="159">
        <f t="shared" ref="AF836:AF899" si="386">T836</f>
        <v>0</v>
      </c>
      <c r="AG836" s="159">
        <f t="shared" ref="AG836:AG899" si="387">U836</f>
        <v>0</v>
      </c>
      <c r="AH836" s="160">
        <f t="shared" ref="AH836:AH899" si="388">SUM(AA836:AG836)</f>
        <v>1407.097</v>
      </c>
      <c r="AI836" s="135">
        <f t="shared" ref="AI836:AI899" si="389">IFERROR(AA836/$AH836,"")</f>
        <v>0.22011346765716935</v>
      </c>
      <c r="AJ836" s="135">
        <f t="shared" ref="AJ836:AJ899" si="390">IFERROR(AB836/$AH836,"")</f>
        <v>0.66201050815970752</v>
      </c>
      <c r="AK836" s="135">
        <f t="shared" ref="AK836:AK899" si="391">IFERROR(AC836/$AH836,"")</f>
        <v>0</v>
      </c>
      <c r="AL836" s="135">
        <f t="shared" ref="AL836:AL899" si="392">IFERROR(AD836/$AH836,"")</f>
        <v>0.11787602418312312</v>
      </c>
      <c r="AM836" s="135">
        <f t="shared" ref="AM836:AM899" si="393">IFERROR(AE836/$AH836,"")</f>
        <v>0</v>
      </c>
      <c r="AN836" s="135">
        <f t="shared" ref="AN836:AN899" si="394">IFERROR(AF836/$AH836,"")</f>
        <v>0</v>
      </c>
      <c r="AO836" s="135">
        <f t="shared" ref="AO836:AO899" si="395">IFERROR(AG836/$AH836,"")</f>
        <v>0</v>
      </c>
      <c r="AP836" s="159">
        <f>IFERROR(VLOOKUP(A836,人口!$A$2:$E$1748,5,0),0)</f>
        <v>34556</v>
      </c>
      <c r="AQ836" s="159">
        <f t="shared" si="370"/>
        <v>0</v>
      </c>
      <c r="AR836" s="159">
        <f t="shared" si="371"/>
        <v>0</v>
      </c>
      <c r="AS836" s="159">
        <f t="shared" si="372"/>
        <v>0</v>
      </c>
      <c r="AT836" s="159">
        <f t="shared" si="373"/>
        <v>1</v>
      </c>
      <c r="AU836" s="159">
        <f t="shared" si="374"/>
        <v>0</v>
      </c>
      <c r="AV836" s="159">
        <f t="shared" si="375"/>
        <v>0</v>
      </c>
      <c r="AW836" s="159">
        <f t="shared" si="376"/>
        <v>0</v>
      </c>
      <c r="AX836" s="159">
        <f t="shared" ref="AX836:AX899" si="396">IF(SUMIFS($AP836,$AP836,$BI$24)&gt;0,1,0)</f>
        <v>0</v>
      </c>
      <c r="AY836" s="159" t="str">
        <f t="shared" ref="AY836:AY899" si="397">IF(AQ836=1,$AQ$1,IF(AR836=1,$AR$1,IF(AS836=1,$AS$1,IF(AT836=1,$AT$1,IF(AU836=1,$AU$1,IF(AV836=1,$AV$1,IF(AW836=1,$AW$1,IF(AX836=1,$AX$1,""))))))))</f>
        <v>3万～10万人未満の市町村平均</v>
      </c>
      <c r="AZ836" s="159"/>
    </row>
    <row r="837" spans="1:52" x14ac:dyDescent="0.3">
      <c r="A837" t="str">
        <f t="shared" si="377"/>
        <v>19206</v>
      </c>
      <c r="B837" s="158" t="str">
        <f t="shared" si="378"/>
        <v>019206</v>
      </c>
      <c r="C837">
        <v>19</v>
      </c>
      <c r="D837" t="s">
        <v>46</v>
      </c>
      <c r="E837">
        <v>19206</v>
      </c>
      <c r="F837" t="s">
        <v>323</v>
      </c>
      <c r="G837">
        <v>137.60599999999999</v>
      </c>
      <c r="H837">
        <v>75.302999999999997</v>
      </c>
      <c r="I837">
        <v>193.54400000000001</v>
      </c>
      <c r="J837">
        <v>105.333</v>
      </c>
      <c r="K837">
        <v>0.1</v>
      </c>
      <c r="L837">
        <v>0.16200000000000001</v>
      </c>
      <c r="M837">
        <v>30.684000000000001</v>
      </c>
      <c r="N837">
        <v>201.19200000000001</v>
      </c>
      <c r="O837">
        <v>0</v>
      </c>
      <c r="P837">
        <v>0</v>
      </c>
      <c r="Q837">
        <v>0</v>
      </c>
      <c r="R837">
        <v>0</v>
      </c>
      <c r="S837">
        <v>0</v>
      </c>
      <c r="T837">
        <v>0</v>
      </c>
      <c r="U837">
        <v>0</v>
      </c>
      <c r="V837">
        <v>1.6319999999999999</v>
      </c>
      <c r="W837">
        <v>16.658999999999999</v>
      </c>
      <c r="Y837" t="str">
        <f t="shared" si="379"/>
        <v>山梨県</v>
      </c>
      <c r="Z837" t="str">
        <f t="shared" si="380"/>
        <v>山梨県大月市</v>
      </c>
      <c r="AA837" s="159">
        <f t="shared" si="381"/>
        <v>193.54400000000001</v>
      </c>
      <c r="AB837" s="159">
        <f t="shared" si="382"/>
        <v>105.333</v>
      </c>
      <c r="AC837" s="159">
        <f t="shared" si="383"/>
        <v>0.16200000000000001</v>
      </c>
      <c r="AD837" s="159">
        <f t="shared" si="384"/>
        <v>201.19200000000001</v>
      </c>
      <c r="AE837" s="159">
        <f t="shared" si="385"/>
        <v>0</v>
      </c>
      <c r="AF837" s="159">
        <f t="shared" si="386"/>
        <v>0</v>
      </c>
      <c r="AG837" s="159">
        <f t="shared" si="387"/>
        <v>0</v>
      </c>
      <c r="AH837" s="160">
        <f t="shared" si="388"/>
        <v>500.23099999999999</v>
      </c>
      <c r="AI837" s="135">
        <f t="shared" si="389"/>
        <v>0.38690924792745757</v>
      </c>
      <c r="AJ837" s="135">
        <f t="shared" si="390"/>
        <v>0.21056871725262929</v>
      </c>
      <c r="AK837" s="135">
        <f t="shared" si="391"/>
        <v>3.2385038112392076E-4</v>
      </c>
      <c r="AL837" s="135">
        <f t="shared" si="392"/>
        <v>0.4021981844387893</v>
      </c>
      <c r="AM837" s="135">
        <f t="shared" si="393"/>
        <v>0</v>
      </c>
      <c r="AN837" s="135">
        <f t="shared" si="394"/>
        <v>0</v>
      </c>
      <c r="AO837" s="135">
        <f t="shared" si="395"/>
        <v>0</v>
      </c>
      <c r="AP837" s="159">
        <f>IFERROR(VLOOKUP(A837,人口!$A$2:$E$1748,5,0),0)</f>
        <v>23755</v>
      </c>
      <c r="AQ837" s="159">
        <f t="shared" si="370"/>
        <v>0</v>
      </c>
      <c r="AR837" s="159">
        <f t="shared" si="371"/>
        <v>0</v>
      </c>
      <c r="AS837" s="159">
        <f t="shared" si="372"/>
        <v>1</v>
      </c>
      <c r="AT837" s="159">
        <f t="shared" si="373"/>
        <v>0</v>
      </c>
      <c r="AU837" s="159">
        <f t="shared" si="374"/>
        <v>0</v>
      </c>
      <c r="AV837" s="159">
        <f t="shared" si="375"/>
        <v>0</v>
      </c>
      <c r="AW837" s="159">
        <f t="shared" si="376"/>
        <v>0</v>
      </c>
      <c r="AX837" s="159">
        <f t="shared" si="396"/>
        <v>0</v>
      </c>
      <c r="AY837" s="159" t="str">
        <f t="shared" si="397"/>
        <v>1万～3万人未満の市町村平均</v>
      </c>
      <c r="AZ837" s="159"/>
    </row>
    <row r="838" spans="1:52" x14ac:dyDescent="0.3">
      <c r="A838" t="str">
        <f t="shared" si="377"/>
        <v>19207</v>
      </c>
      <c r="B838" s="158" t="str">
        <f t="shared" si="378"/>
        <v>019207</v>
      </c>
      <c r="C838">
        <v>19</v>
      </c>
      <c r="D838" t="s">
        <v>46</v>
      </c>
      <c r="E838">
        <v>19207</v>
      </c>
      <c r="F838" t="s">
        <v>375</v>
      </c>
      <c r="G838">
        <v>189.154</v>
      </c>
      <c r="H838">
        <v>557.404</v>
      </c>
      <c r="I838">
        <v>281.73399999999998</v>
      </c>
      <c r="J838">
        <v>825.07100000000003</v>
      </c>
      <c r="K838">
        <v>10.6</v>
      </c>
      <c r="L838">
        <v>17.765999999999998</v>
      </c>
      <c r="M838">
        <v>6.5209999999999999</v>
      </c>
      <c r="N838">
        <v>38.496000000000002</v>
      </c>
      <c r="O838">
        <v>0.86699999999999999</v>
      </c>
      <c r="P838">
        <v>0</v>
      </c>
      <c r="Q838">
        <v>0</v>
      </c>
      <c r="R838">
        <v>0.82599999999999996</v>
      </c>
      <c r="S838">
        <v>0</v>
      </c>
      <c r="T838">
        <v>0</v>
      </c>
      <c r="U838">
        <v>5.0679999999999996</v>
      </c>
      <c r="V838">
        <v>2.4340000000000002</v>
      </c>
      <c r="W838">
        <v>22.956</v>
      </c>
      <c r="Y838" t="str">
        <f t="shared" si="379"/>
        <v>山梨県</v>
      </c>
      <c r="Z838" t="str">
        <f t="shared" si="380"/>
        <v>山梨県韮崎市</v>
      </c>
      <c r="AA838" s="159">
        <f t="shared" si="381"/>
        <v>281.73399999999998</v>
      </c>
      <c r="AB838" s="159">
        <f t="shared" si="382"/>
        <v>825.07100000000003</v>
      </c>
      <c r="AC838" s="159">
        <f t="shared" si="383"/>
        <v>17.765999999999998</v>
      </c>
      <c r="AD838" s="159">
        <f t="shared" si="384"/>
        <v>38.496000000000002</v>
      </c>
      <c r="AE838" s="159">
        <f t="shared" si="385"/>
        <v>0</v>
      </c>
      <c r="AF838" s="159">
        <f t="shared" si="386"/>
        <v>0</v>
      </c>
      <c r="AG838" s="159">
        <f t="shared" si="387"/>
        <v>5.0679999999999996</v>
      </c>
      <c r="AH838" s="160">
        <f t="shared" si="388"/>
        <v>1168.1350000000002</v>
      </c>
      <c r="AI838" s="135">
        <f t="shared" si="389"/>
        <v>0.2411827400086462</v>
      </c>
      <c r="AJ838" s="135">
        <f t="shared" si="390"/>
        <v>0.70631476670076654</v>
      </c>
      <c r="AK838" s="135">
        <f t="shared" si="391"/>
        <v>1.5208858565148716E-2</v>
      </c>
      <c r="AL838" s="135">
        <f t="shared" si="392"/>
        <v>3.2955095087468481E-2</v>
      </c>
      <c r="AM838" s="135">
        <f t="shared" si="393"/>
        <v>0</v>
      </c>
      <c r="AN838" s="135">
        <f t="shared" si="394"/>
        <v>0</v>
      </c>
      <c r="AO838" s="135">
        <f t="shared" si="395"/>
        <v>4.3385396379699249E-3</v>
      </c>
      <c r="AP838" s="159">
        <f>IFERROR(VLOOKUP(A838,人口!$A$2:$E$1748,5,0),0)</f>
        <v>29334</v>
      </c>
      <c r="AQ838" s="159">
        <f t="shared" si="370"/>
        <v>0</v>
      </c>
      <c r="AR838" s="159">
        <f t="shared" si="371"/>
        <v>0</v>
      </c>
      <c r="AS838" s="159">
        <f t="shared" si="372"/>
        <v>1</v>
      </c>
      <c r="AT838" s="159">
        <f t="shared" si="373"/>
        <v>0</v>
      </c>
      <c r="AU838" s="159">
        <f t="shared" si="374"/>
        <v>0</v>
      </c>
      <c r="AV838" s="159">
        <f t="shared" si="375"/>
        <v>0</v>
      </c>
      <c r="AW838" s="159">
        <f t="shared" si="376"/>
        <v>0</v>
      </c>
      <c r="AX838" s="159">
        <f t="shared" si="396"/>
        <v>0</v>
      </c>
      <c r="AY838" s="159" t="str">
        <f t="shared" si="397"/>
        <v>1万～3万人未満の市町村平均</v>
      </c>
      <c r="AZ838" s="159"/>
    </row>
    <row r="839" spans="1:52" x14ac:dyDescent="0.3">
      <c r="A839" t="str">
        <f t="shared" si="377"/>
        <v>19208</v>
      </c>
      <c r="B839" s="158" t="str">
        <f t="shared" si="378"/>
        <v>019208</v>
      </c>
      <c r="C839">
        <v>19</v>
      </c>
      <c r="D839" t="s">
        <v>46</v>
      </c>
      <c r="E839">
        <v>19208</v>
      </c>
      <c r="F839" t="s">
        <v>426</v>
      </c>
      <c r="G839">
        <v>395.85599999999999</v>
      </c>
      <c r="H839">
        <v>841.01800000000003</v>
      </c>
      <c r="I839">
        <v>581.35199999999998</v>
      </c>
      <c r="J839">
        <v>1228.739</v>
      </c>
      <c r="K839">
        <v>0</v>
      </c>
      <c r="L839">
        <v>0</v>
      </c>
      <c r="M839">
        <v>10.223000000000001</v>
      </c>
      <c r="N839">
        <v>63.34</v>
      </c>
      <c r="O839">
        <v>0</v>
      </c>
      <c r="P839">
        <v>0</v>
      </c>
      <c r="Q839">
        <v>0</v>
      </c>
      <c r="R839">
        <v>8.7999999999999995E-2</v>
      </c>
      <c r="S839">
        <v>0</v>
      </c>
      <c r="T839">
        <v>0</v>
      </c>
      <c r="U839">
        <v>0.53900000000000003</v>
      </c>
      <c r="V839">
        <v>4.2880000000000003</v>
      </c>
      <c r="W839">
        <v>44.317</v>
      </c>
      <c r="Y839" t="str">
        <f t="shared" si="379"/>
        <v>山梨県</v>
      </c>
      <c r="Z839" t="str">
        <f t="shared" si="380"/>
        <v>山梨県南アルプス市</v>
      </c>
      <c r="AA839" s="159">
        <f t="shared" si="381"/>
        <v>581.35199999999998</v>
      </c>
      <c r="AB839" s="159">
        <f t="shared" si="382"/>
        <v>1228.739</v>
      </c>
      <c r="AC839" s="159">
        <f t="shared" si="383"/>
        <v>0</v>
      </c>
      <c r="AD839" s="159">
        <f t="shared" si="384"/>
        <v>63.34</v>
      </c>
      <c r="AE839" s="159">
        <f t="shared" si="385"/>
        <v>0</v>
      </c>
      <c r="AF839" s="159">
        <f t="shared" si="386"/>
        <v>0</v>
      </c>
      <c r="AG839" s="159">
        <f t="shared" si="387"/>
        <v>0.53900000000000003</v>
      </c>
      <c r="AH839" s="160">
        <f t="shared" si="388"/>
        <v>1873.9699999999998</v>
      </c>
      <c r="AI839" s="135">
        <f t="shared" si="389"/>
        <v>0.31022481683271347</v>
      </c>
      <c r="AJ839" s="135">
        <f t="shared" si="390"/>
        <v>0.65568765775332594</v>
      </c>
      <c r="AK839" s="135">
        <f t="shared" si="391"/>
        <v>0</v>
      </c>
      <c r="AL839" s="135">
        <f t="shared" si="392"/>
        <v>3.3799900745476189E-2</v>
      </c>
      <c r="AM839" s="135">
        <f t="shared" si="393"/>
        <v>0</v>
      </c>
      <c r="AN839" s="135">
        <f t="shared" si="394"/>
        <v>0</v>
      </c>
      <c r="AO839" s="135">
        <f t="shared" si="395"/>
        <v>2.8762466848455422E-4</v>
      </c>
      <c r="AP839" s="159">
        <f>IFERROR(VLOOKUP(A839,人口!$A$2:$E$1748,5,0),0)</f>
        <v>71612</v>
      </c>
      <c r="AQ839" s="159">
        <f t="shared" si="370"/>
        <v>0</v>
      </c>
      <c r="AR839" s="159">
        <f t="shared" si="371"/>
        <v>0</v>
      </c>
      <c r="AS839" s="159">
        <f t="shared" si="372"/>
        <v>0</v>
      </c>
      <c r="AT839" s="159">
        <f t="shared" si="373"/>
        <v>1</v>
      </c>
      <c r="AU839" s="159">
        <f t="shared" si="374"/>
        <v>0</v>
      </c>
      <c r="AV839" s="159">
        <f t="shared" si="375"/>
        <v>0</v>
      </c>
      <c r="AW839" s="159">
        <f t="shared" si="376"/>
        <v>0</v>
      </c>
      <c r="AX839" s="159">
        <f t="shared" si="396"/>
        <v>0</v>
      </c>
      <c r="AY839" s="159" t="str">
        <f t="shared" si="397"/>
        <v>3万～10万人未満の市町村平均</v>
      </c>
      <c r="AZ839" s="159"/>
    </row>
    <row r="840" spans="1:52" x14ac:dyDescent="0.3">
      <c r="A840" t="str">
        <f t="shared" si="377"/>
        <v>19209</v>
      </c>
      <c r="B840" s="158" t="str">
        <f t="shared" si="378"/>
        <v>019209</v>
      </c>
      <c r="C840">
        <v>19</v>
      </c>
      <c r="D840" t="s">
        <v>46</v>
      </c>
      <c r="E840">
        <v>19209</v>
      </c>
      <c r="F840" t="s">
        <v>481</v>
      </c>
      <c r="G840">
        <v>476.34100000000001</v>
      </c>
      <c r="H840">
        <v>1896.527</v>
      </c>
      <c r="I840">
        <v>725.77599999999995</v>
      </c>
      <c r="J840">
        <v>2871.5120000000002</v>
      </c>
      <c r="K840">
        <v>18.399999999999999</v>
      </c>
      <c r="L840">
        <v>34.970999999999997</v>
      </c>
      <c r="M840">
        <v>49.18</v>
      </c>
      <c r="N840">
        <v>294.80200000000002</v>
      </c>
      <c r="O840">
        <v>0</v>
      </c>
      <c r="P840">
        <v>0</v>
      </c>
      <c r="Q840">
        <v>0</v>
      </c>
      <c r="R840">
        <v>4.0650000000000004</v>
      </c>
      <c r="S840">
        <v>0</v>
      </c>
      <c r="T840">
        <v>0</v>
      </c>
      <c r="U840">
        <v>24.923999999999999</v>
      </c>
      <c r="V840">
        <v>4.4420000000000002</v>
      </c>
      <c r="W840">
        <v>44.84</v>
      </c>
      <c r="Y840" t="str">
        <f t="shared" si="379"/>
        <v>山梨県</v>
      </c>
      <c r="Z840" t="str">
        <f t="shared" si="380"/>
        <v>山梨県北杜市</v>
      </c>
      <c r="AA840" s="159">
        <f t="shared" si="381"/>
        <v>725.77599999999995</v>
      </c>
      <c r="AB840" s="159">
        <f t="shared" si="382"/>
        <v>2871.5120000000002</v>
      </c>
      <c r="AC840" s="159">
        <f t="shared" si="383"/>
        <v>34.970999999999997</v>
      </c>
      <c r="AD840" s="159">
        <f t="shared" si="384"/>
        <v>294.80200000000002</v>
      </c>
      <c r="AE840" s="159">
        <f t="shared" si="385"/>
        <v>0</v>
      </c>
      <c r="AF840" s="159">
        <f t="shared" si="386"/>
        <v>0</v>
      </c>
      <c r="AG840" s="159">
        <f t="shared" si="387"/>
        <v>24.923999999999999</v>
      </c>
      <c r="AH840" s="160">
        <f t="shared" si="388"/>
        <v>3951.9850000000001</v>
      </c>
      <c r="AI840" s="135">
        <f t="shared" si="389"/>
        <v>0.18364847032567178</v>
      </c>
      <c r="AJ840" s="135">
        <f t="shared" si="390"/>
        <v>0.72659992383574334</v>
      </c>
      <c r="AK840" s="135">
        <f t="shared" si="391"/>
        <v>8.8489708336443578E-3</v>
      </c>
      <c r="AL840" s="135">
        <f t="shared" si="392"/>
        <v>7.459593090560819E-2</v>
      </c>
      <c r="AM840" s="135">
        <f t="shared" si="393"/>
        <v>0</v>
      </c>
      <c r="AN840" s="135">
        <f t="shared" si="394"/>
        <v>0</v>
      </c>
      <c r="AO840" s="135">
        <f t="shared" si="395"/>
        <v>6.3067040993323607E-3</v>
      </c>
      <c r="AP840" s="159">
        <f>IFERROR(VLOOKUP(A840,人口!$A$2:$E$1748,5,0),0)</f>
        <v>46652</v>
      </c>
      <c r="AQ840" s="159">
        <f t="shared" si="370"/>
        <v>0</v>
      </c>
      <c r="AR840" s="159">
        <f t="shared" si="371"/>
        <v>0</v>
      </c>
      <c r="AS840" s="159">
        <f t="shared" si="372"/>
        <v>0</v>
      </c>
      <c r="AT840" s="159">
        <f t="shared" si="373"/>
        <v>1</v>
      </c>
      <c r="AU840" s="159">
        <f t="shared" si="374"/>
        <v>0</v>
      </c>
      <c r="AV840" s="159">
        <f t="shared" si="375"/>
        <v>0</v>
      </c>
      <c r="AW840" s="159">
        <f t="shared" si="376"/>
        <v>0</v>
      </c>
      <c r="AX840" s="159">
        <f t="shared" si="396"/>
        <v>0</v>
      </c>
      <c r="AY840" s="159" t="str">
        <f t="shared" si="397"/>
        <v>3万～10万人未満の市町村平均</v>
      </c>
      <c r="AZ840" s="159"/>
    </row>
    <row r="841" spans="1:52" x14ac:dyDescent="0.3">
      <c r="A841" t="str">
        <f t="shared" si="377"/>
        <v>19210</v>
      </c>
      <c r="B841" s="158" t="str">
        <f t="shared" si="378"/>
        <v>019210</v>
      </c>
      <c r="C841">
        <v>19</v>
      </c>
      <c r="D841" t="s">
        <v>46</v>
      </c>
      <c r="E841">
        <v>19210</v>
      </c>
      <c r="F841" t="s">
        <v>534</v>
      </c>
      <c r="G841">
        <v>283.04300000000001</v>
      </c>
      <c r="H841">
        <v>261.512</v>
      </c>
      <c r="I841">
        <v>425.048</v>
      </c>
      <c r="J841">
        <v>389.65899999999999</v>
      </c>
      <c r="K841">
        <v>0</v>
      </c>
      <c r="L841">
        <v>0</v>
      </c>
      <c r="M841">
        <v>4.6500000000000004</v>
      </c>
      <c r="N841">
        <v>29.701000000000001</v>
      </c>
      <c r="O841">
        <v>0.14499999999999999</v>
      </c>
      <c r="P841">
        <v>0</v>
      </c>
      <c r="Q841">
        <v>0</v>
      </c>
      <c r="R841">
        <v>0.41499999999999998</v>
      </c>
      <c r="S841">
        <v>0</v>
      </c>
      <c r="T841">
        <v>0</v>
      </c>
      <c r="U841">
        <v>2.5430000000000001</v>
      </c>
      <c r="V841">
        <v>3.214</v>
      </c>
      <c r="W841">
        <v>37.840000000000003</v>
      </c>
      <c r="Y841" t="str">
        <f t="shared" si="379"/>
        <v>山梨県</v>
      </c>
      <c r="Z841" t="str">
        <f t="shared" si="380"/>
        <v>山梨県甲斐市</v>
      </c>
      <c r="AA841" s="159">
        <f t="shared" si="381"/>
        <v>425.048</v>
      </c>
      <c r="AB841" s="159">
        <f t="shared" si="382"/>
        <v>389.65899999999999</v>
      </c>
      <c r="AC841" s="159">
        <f t="shared" si="383"/>
        <v>0</v>
      </c>
      <c r="AD841" s="159">
        <f t="shared" si="384"/>
        <v>29.701000000000001</v>
      </c>
      <c r="AE841" s="159">
        <f t="shared" si="385"/>
        <v>0</v>
      </c>
      <c r="AF841" s="159">
        <f t="shared" si="386"/>
        <v>0</v>
      </c>
      <c r="AG841" s="159">
        <f t="shared" si="387"/>
        <v>2.5430000000000001</v>
      </c>
      <c r="AH841" s="160">
        <f t="shared" si="388"/>
        <v>846.95100000000002</v>
      </c>
      <c r="AI841" s="135">
        <f t="shared" si="389"/>
        <v>0.50185665994845041</v>
      </c>
      <c r="AJ841" s="135">
        <f t="shared" si="390"/>
        <v>0.46007266063798258</v>
      </c>
      <c r="AK841" s="135">
        <f t="shared" si="391"/>
        <v>0</v>
      </c>
      <c r="AL841" s="135">
        <f t="shared" si="392"/>
        <v>3.506814443810799E-2</v>
      </c>
      <c r="AM841" s="135">
        <f t="shared" si="393"/>
        <v>0</v>
      </c>
      <c r="AN841" s="135">
        <f t="shared" si="394"/>
        <v>0</v>
      </c>
      <c r="AO841" s="135">
        <f t="shared" si="395"/>
        <v>3.0025349754590289E-3</v>
      </c>
      <c r="AP841" s="159">
        <f>IFERROR(VLOOKUP(A841,人口!$A$2:$E$1748,5,0),0)</f>
        <v>75843</v>
      </c>
      <c r="AQ841" s="159">
        <f t="shared" si="370"/>
        <v>0</v>
      </c>
      <c r="AR841" s="159">
        <f t="shared" si="371"/>
        <v>0</v>
      </c>
      <c r="AS841" s="159">
        <f t="shared" si="372"/>
        <v>0</v>
      </c>
      <c r="AT841" s="159">
        <f t="shared" si="373"/>
        <v>1</v>
      </c>
      <c r="AU841" s="159">
        <f t="shared" si="374"/>
        <v>0</v>
      </c>
      <c r="AV841" s="159">
        <f t="shared" si="375"/>
        <v>0</v>
      </c>
      <c r="AW841" s="159">
        <f t="shared" si="376"/>
        <v>0</v>
      </c>
      <c r="AX841" s="159">
        <f t="shared" si="396"/>
        <v>0</v>
      </c>
      <c r="AY841" s="159" t="str">
        <f t="shared" si="397"/>
        <v>3万～10万人未満の市町村平均</v>
      </c>
      <c r="AZ841" s="159"/>
    </row>
    <row r="842" spans="1:52" x14ac:dyDescent="0.3">
      <c r="A842" t="str">
        <f t="shared" si="377"/>
        <v>19211</v>
      </c>
      <c r="B842" s="158" t="str">
        <f t="shared" si="378"/>
        <v>019211</v>
      </c>
      <c r="C842">
        <v>19</v>
      </c>
      <c r="D842" t="s">
        <v>46</v>
      </c>
      <c r="E842">
        <v>19211</v>
      </c>
      <c r="F842" t="s">
        <v>588</v>
      </c>
      <c r="G842">
        <v>376.73599999999999</v>
      </c>
      <c r="H842">
        <v>1072.184</v>
      </c>
      <c r="I842">
        <v>565.16300000000001</v>
      </c>
      <c r="J842">
        <v>1598.115</v>
      </c>
      <c r="K842">
        <v>0.4</v>
      </c>
      <c r="L842">
        <v>0.72599999999999998</v>
      </c>
      <c r="M842">
        <v>9.8710000000000004</v>
      </c>
      <c r="N842">
        <v>63.097999999999999</v>
      </c>
      <c r="O842">
        <v>0.33</v>
      </c>
      <c r="P842">
        <v>0</v>
      </c>
      <c r="Q842">
        <v>0</v>
      </c>
      <c r="R842">
        <v>0.03</v>
      </c>
      <c r="S842">
        <v>0</v>
      </c>
      <c r="T842">
        <v>0</v>
      </c>
      <c r="U842">
        <v>0.18099999999999999</v>
      </c>
      <c r="V842">
        <v>4.6849999999999996</v>
      </c>
      <c r="W842">
        <v>48.515999999999998</v>
      </c>
      <c r="Y842" t="str">
        <f t="shared" si="379"/>
        <v>山梨県</v>
      </c>
      <c r="Z842" t="str">
        <f t="shared" si="380"/>
        <v>山梨県笛吹市</v>
      </c>
      <c r="AA842" s="159">
        <f t="shared" si="381"/>
        <v>565.16300000000001</v>
      </c>
      <c r="AB842" s="159">
        <f t="shared" si="382"/>
        <v>1598.115</v>
      </c>
      <c r="AC842" s="159">
        <f t="shared" si="383"/>
        <v>0.72599999999999998</v>
      </c>
      <c r="AD842" s="159">
        <f t="shared" si="384"/>
        <v>63.097999999999999</v>
      </c>
      <c r="AE842" s="159">
        <f t="shared" si="385"/>
        <v>0</v>
      </c>
      <c r="AF842" s="159">
        <f t="shared" si="386"/>
        <v>0</v>
      </c>
      <c r="AG842" s="159">
        <f t="shared" si="387"/>
        <v>0.18099999999999999</v>
      </c>
      <c r="AH842" s="160">
        <f t="shared" si="388"/>
        <v>2227.2830000000004</v>
      </c>
      <c r="AI842" s="135">
        <f t="shared" si="389"/>
        <v>0.25374548272491637</v>
      </c>
      <c r="AJ842" s="135">
        <f t="shared" si="390"/>
        <v>0.71751771104076123</v>
      </c>
      <c r="AK842" s="135">
        <f t="shared" si="391"/>
        <v>3.2595768027682151E-4</v>
      </c>
      <c r="AL842" s="135">
        <f t="shared" si="392"/>
        <v>2.8329583622736756E-2</v>
      </c>
      <c r="AM842" s="135">
        <f t="shared" si="393"/>
        <v>0</v>
      </c>
      <c r="AN842" s="135">
        <f t="shared" si="394"/>
        <v>0</v>
      </c>
      <c r="AO842" s="135">
        <f t="shared" si="395"/>
        <v>8.1264931308684156E-5</v>
      </c>
      <c r="AP842" s="159">
        <f>IFERROR(VLOOKUP(A842,人口!$A$2:$E$1748,5,0),0)</f>
        <v>69156</v>
      </c>
      <c r="AQ842" s="159">
        <f t="shared" si="370"/>
        <v>0</v>
      </c>
      <c r="AR842" s="159">
        <f t="shared" si="371"/>
        <v>0</v>
      </c>
      <c r="AS842" s="159">
        <f t="shared" si="372"/>
        <v>0</v>
      </c>
      <c r="AT842" s="159">
        <f t="shared" si="373"/>
        <v>1</v>
      </c>
      <c r="AU842" s="159">
        <f t="shared" si="374"/>
        <v>0</v>
      </c>
      <c r="AV842" s="159">
        <f t="shared" si="375"/>
        <v>0</v>
      </c>
      <c r="AW842" s="159">
        <f t="shared" si="376"/>
        <v>0</v>
      </c>
      <c r="AX842" s="159">
        <f t="shared" si="396"/>
        <v>0</v>
      </c>
      <c r="AY842" s="159" t="str">
        <f t="shared" si="397"/>
        <v>3万～10万人未満の市町村平均</v>
      </c>
      <c r="AZ842" s="159"/>
    </row>
    <row r="843" spans="1:52" x14ac:dyDescent="0.3">
      <c r="A843" t="str">
        <f t="shared" si="377"/>
        <v>19212</v>
      </c>
      <c r="B843" s="158" t="str">
        <f t="shared" si="378"/>
        <v>019212</v>
      </c>
      <c r="C843">
        <v>19</v>
      </c>
      <c r="D843" t="s">
        <v>46</v>
      </c>
      <c r="E843">
        <v>19212</v>
      </c>
      <c r="F843" t="s">
        <v>639</v>
      </c>
      <c r="G843">
        <v>131.053</v>
      </c>
      <c r="H843">
        <v>79.269000000000005</v>
      </c>
      <c r="I843">
        <v>184.11500000000001</v>
      </c>
      <c r="J843">
        <v>110.68899999999999</v>
      </c>
      <c r="K843">
        <v>0</v>
      </c>
      <c r="L843">
        <v>0</v>
      </c>
      <c r="M843">
        <v>10.026</v>
      </c>
      <c r="N843">
        <v>65.739000000000004</v>
      </c>
      <c r="O843">
        <v>0</v>
      </c>
      <c r="P843">
        <v>0</v>
      </c>
      <c r="Q843">
        <v>0</v>
      </c>
      <c r="R843">
        <v>0</v>
      </c>
      <c r="S843">
        <v>0</v>
      </c>
      <c r="T843">
        <v>0</v>
      </c>
      <c r="U843">
        <v>0</v>
      </c>
      <c r="V843">
        <v>1.23</v>
      </c>
      <c r="W843">
        <v>14.265000000000001</v>
      </c>
      <c r="Y843" t="str">
        <f t="shared" si="379"/>
        <v>山梨県</v>
      </c>
      <c r="Z843" t="str">
        <f t="shared" si="380"/>
        <v>山梨県上野原市</v>
      </c>
      <c r="AA843" s="159">
        <f t="shared" si="381"/>
        <v>184.11500000000001</v>
      </c>
      <c r="AB843" s="159">
        <f t="shared" si="382"/>
        <v>110.68899999999999</v>
      </c>
      <c r="AC843" s="159">
        <f t="shared" si="383"/>
        <v>0</v>
      </c>
      <c r="AD843" s="159">
        <f t="shared" si="384"/>
        <v>65.739000000000004</v>
      </c>
      <c r="AE843" s="159">
        <f t="shared" si="385"/>
        <v>0</v>
      </c>
      <c r="AF843" s="159">
        <f t="shared" si="386"/>
        <v>0</v>
      </c>
      <c r="AG843" s="159">
        <f t="shared" si="387"/>
        <v>0</v>
      </c>
      <c r="AH843" s="160">
        <f t="shared" si="388"/>
        <v>360.54300000000001</v>
      </c>
      <c r="AI843" s="135">
        <f t="shared" si="389"/>
        <v>0.51066030958859276</v>
      </c>
      <c r="AJ843" s="135">
        <f t="shared" si="390"/>
        <v>0.30700637649323381</v>
      </c>
      <c r="AK843" s="135">
        <f t="shared" si="391"/>
        <v>0</v>
      </c>
      <c r="AL843" s="135">
        <f t="shared" si="392"/>
        <v>0.18233331391817342</v>
      </c>
      <c r="AM843" s="135">
        <f t="shared" si="393"/>
        <v>0</v>
      </c>
      <c r="AN843" s="135">
        <f t="shared" si="394"/>
        <v>0</v>
      </c>
      <c r="AO843" s="135">
        <f t="shared" si="395"/>
        <v>0</v>
      </c>
      <c r="AP843" s="159">
        <f>IFERROR(VLOOKUP(A843,人口!$A$2:$E$1748,5,0),0)</f>
        <v>22971</v>
      </c>
      <c r="AQ843" s="159">
        <f t="shared" si="370"/>
        <v>0</v>
      </c>
      <c r="AR843" s="159">
        <f t="shared" si="371"/>
        <v>0</v>
      </c>
      <c r="AS843" s="159">
        <f t="shared" si="372"/>
        <v>1</v>
      </c>
      <c r="AT843" s="159">
        <f t="shared" si="373"/>
        <v>0</v>
      </c>
      <c r="AU843" s="159">
        <f t="shared" si="374"/>
        <v>0</v>
      </c>
      <c r="AV843" s="159">
        <f t="shared" si="375"/>
        <v>0</v>
      </c>
      <c r="AW843" s="159">
        <f t="shared" si="376"/>
        <v>0</v>
      </c>
      <c r="AX843" s="159">
        <f t="shared" si="396"/>
        <v>0</v>
      </c>
      <c r="AY843" s="159" t="str">
        <f t="shared" si="397"/>
        <v>1万～3万人未満の市町村平均</v>
      </c>
      <c r="AZ843" s="159"/>
    </row>
    <row r="844" spans="1:52" x14ac:dyDescent="0.3">
      <c r="A844" t="str">
        <f t="shared" si="377"/>
        <v>19213</v>
      </c>
      <c r="B844" s="158" t="str">
        <f t="shared" si="378"/>
        <v>019213</v>
      </c>
      <c r="C844">
        <v>19</v>
      </c>
      <c r="D844" t="s">
        <v>46</v>
      </c>
      <c r="E844">
        <v>19213</v>
      </c>
      <c r="F844" t="s">
        <v>692</v>
      </c>
      <c r="G844">
        <v>200.97399999999999</v>
      </c>
      <c r="H844">
        <v>699.60599999999999</v>
      </c>
      <c r="I844">
        <v>300.40100000000001</v>
      </c>
      <c r="J844">
        <v>1039.2860000000001</v>
      </c>
      <c r="K844">
        <v>0</v>
      </c>
      <c r="L844">
        <v>0</v>
      </c>
      <c r="M844">
        <v>15.215</v>
      </c>
      <c r="N844">
        <v>96.899000000000001</v>
      </c>
      <c r="O844">
        <v>2.1869999999999998</v>
      </c>
      <c r="P844">
        <v>0</v>
      </c>
      <c r="Q844">
        <v>0</v>
      </c>
      <c r="R844">
        <v>0</v>
      </c>
      <c r="S844">
        <v>0</v>
      </c>
      <c r="T844">
        <v>0</v>
      </c>
      <c r="U844">
        <v>0</v>
      </c>
      <c r="V844">
        <v>2.2530000000000001</v>
      </c>
      <c r="W844">
        <v>25.452999999999999</v>
      </c>
      <c r="Y844" t="str">
        <f t="shared" si="379"/>
        <v>山梨県</v>
      </c>
      <c r="Z844" t="str">
        <f t="shared" si="380"/>
        <v>山梨県甲州市</v>
      </c>
      <c r="AA844" s="159">
        <f t="shared" si="381"/>
        <v>300.40100000000001</v>
      </c>
      <c r="AB844" s="159">
        <f t="shared" si="382"/>
        <v>1039.2860000000001</v>
      </c>
      <c r="AC844" s="159">
        <f t="shared" si="383"/>
        <v>0</v>
      </c>
      <c r="AD844" s="159">
        <f t="shared" si="384"/>
        <v>96.899000000000001</v>
      </c>
      <c r="AE844" s="159">
        <f t="shared" si="385"/>
        <v>0</v>
      </c>
      <c r="AF844" s="159">
        <f t="shared" si="386"/>
        <v>0</v>
      </c>
      <c r="AG844" s="159">
        <f t="shared" si="387"/>
        <v>0</v>
      </c>
      <c r="AH844" s="160">
        <f t="shared" si="388"/>
        <v>1436.5860000000002</v>
      </c>
      <c r="AI844" s="135">
        <f t="shared" si="389"/>
        <v>0.20910756474029399</v>
      </c>
      <c r="AJ844" s="135">
        <f t="shared" si="390"/>
        <v>0.7234415482261416</v>
      </c>
      <c r="AK844" s="135">
        <f t="shared" si="391"/>
        <v>0</v>
      </c>
      <c r="AL844" s="135">
        <f t="shared" si="392"/>
        <v>6.7450887033564291E-2</v>
      </c>
      <c r="AM844" s="135">
        <f t="shared" si="393"/>
        <v>0</v>
      </c>
      <c r="AN844" s="135">
        <f t="shared" si="394"/>
        <v>0</v>
      </c>
      <c r="AO844" s="135">
        <f t="shared" si="395"/>
        <v>0</v>
      </c>
      <c r="AP844" s="159">
        <f>IFERROR(VLOOKUP(A844,人口!$A$2:$E$1748,5,0),0)</f>
        <v>31235</v>
      </c>
      <c r="AQ844" s="159">
        <f t="shared" si="370"/>
        <v>0</v>
      </c>
      <c r="AR844" s="159">
        <f t="shared" si="371"/>
        <v>0</v>
      </c>
      <c r="AS844" s="159">
        <f t="shared" si="372"/>
        <v>0</v>
      </c>
      <c r="AT844" s="159">
        <f t="shared" si="373"/>
        <v>1</v>
      </c>
      <c r="AU844" s="159">
        <f t="shared" si="374"/>
        <v>0</v>
      </c>
      <c r="AV844" s="159">
        <f t="shared" si="375"/>
        <v>0</v>
      </c>
      <c r="AW844" s="159">
        <f t="shared" si="376"/>
        <v>0</v>
      </c>
      <c r="AX844" s="159">
        <f t="shared" si="396"/>
        <v>0</v>
      </c>
      <c r="AY844" s="159" t="str">
        <f t="shared" si="397"/>
        <v>3万～10万人未満の市町村平均</v>
      </c>
      <c r="AZ844" s="159"/>
    </row>
    <row r="845" spans="1:52" x14ac:dyDescent="0.3">
      <c r="A845" t="str">
        <f t="shared" si="377"/>
        <v>19214</v>
      </c>
      <c r="B845" s="158" t="str">
        <f t="shared" si="378"/>
        <v>019214</v>
      </c>
      <c r="C845">
        <v>19</v>
      </c>
      <c r="D845" t="s">
        <v>46</v>
      </c>
      <c r="E845">
        <v>19214</v>
      </c>
      <c r="F845" t="s">
        <v>745</v>
      </c>
      <c r="G845">
        <v>159.85300000000001</v>
      </c>
      <c r="H845">
        <v>204.15100000000001</v>
      </c>
      <c r="I845">
        <v>235.76499999999999</v>
      </c>
      <c r="J845">
        <v>299.63400000000001</v>
      </c>
      <c r="K845">
        <v>1.3</v>
      </c>
      <c r="L845">
        <v>2.2250000000000001</v>
      </c>
      <c r="M845">
        <v>0</v>
      </c>
      <c r="N845">
        <v>0</v>
      </c>
      <c r="O845">
        <v>0</v>
      </c>
      <c r="P845">
        <v>0</v>
      </c>
      <c r="Q845">
        <v>0</v>
      </c>
      <c r="R845">
        <v>1.4E-2</v>
      </c>
      <c r="S845">
        <v>0</v>
      </c>
      <c r="T845">
        <v>0</v>
      </c>
      <c r="U845">
        <v>8.5000000000000006E-2</v>
      </c>
      <c r="V845">
        <v>1.762</v>
      </c>
      <c r="W845">
        <v>21.957999999999998</v>
      </c>
      <c r="Y845" t="str">
        <f t="shared" si="379"/>
        <v>山梨県</v>
      </c>
      <c r="Z845" t="str">
        <f t="shared" si="380"/>
        <v>山梨県中央市</v>
      </c>
      <c r="AA845" s="159">
        <f t="shared" si="381"/>
        <v>235.76499999999999</v>
      </c>
      <c r="AB845" s="159">
        <f t="shared" si="382"/>
        <v>299.63400000000001</v>
      </c>
      <c r="AC845" s="159">
        <f t="shared" si="383"/>
        <v>2.2250000000000001</v>
      </c>
      <c r="AD845" s="159">
        <f t="shared" si="384"/>
        <v>0</v>
      </c>
      <c r="AE845" s="159">
        <f t="shared" si="385"/>
        <v>0</v>
      </c>
      <c r="AF845" s="159">
        <f t="shared" si="386"/>
        <v>0</v>
      </c>
      <c r="AG845" s="159">
        <f t="shared" si="387"/>
        <v>8.5000000000000006E-2</v>
      </c>
      <c r="AH845" s="160">
        <f t="shared" si="388"/>
        <v>537.70900000000006</v>
      </c>
      <c r="AI845" s="135">
        <f t="shared" si="389"/>
        <v>0.43846206777271712</v>
      </c>
      <c r="AJ845" s="135">
        <f t="shared" si="390"/>
        <v>0.55724192825487384</v>
      </c>
      <c r="AK845" s="135">
        <f t="shared" si="391"/>
        <v>4.1379259041600565E-3</v>
      </c>
      <c r="AL845" s="135">
        <f t="shared" si="392"/>
        <v>0</v>
      </c>
      <c r="AM845" s="135">
        <f t="shared" si="393"/>
        <v>0</v>
      </c>
      <c r="AN845" s="135">
        <f t="shared" si="394"/>
        <v>0</v>
      </c>
      <c r="AO845" s="135">
        <f t="shared" si="395"/>
        <v>1.5807806824881114E-4</v>
      </c>
      <c r="AP845" s="159">
        <f>IFERROR(VLOOKUP(A845,人口!$A$2:$E$1748,5,0),0)</f>
        <v>31010</v>
      </c>
      <c r="AQ845" s="159">
        <f t="shared" si="370"/>
        <v>0</v>
      </c>
      <c r="AR845" s="159">
        <f t="shared" si="371"/>
        <v>0</v>
      </c>
      <c r="AS845" s="159">
        <f t="shared" si="372"/>
        <v>0</v>
      </c>
      <c r="AT845" s="159">
        <f t="shared" si="373"/>
        <v>1</v>
      </c>
      <c r="AU845" s="159">
        <f t="shared" si="374"/>
        <v>0</v>
      </c>
      <c r="AV845" s="159">
        <f t="shared" si="375"/>
        <v>0</v>
      </c>
      <c r="AW845" s="159">
        <f t="shared" si="376"/>
        <v>0</v>
      </c>
      <c r="AX845" s="159">
        <f t="shared" si="396"/>
        <v>0</v>
      </c>
      <c r="AY845" s="159" t="str">
        <f t="shared" si="397"/>
        <v>3万～10万人未満の市町村平均</v>
      </c>
      <c r="AZ845" s="159"/>
    </row>
    <row r="846" spans="1:52" x14ac:dyDescent="0.3">
      <c r="A846" t="str">
        <f t="shared" si="377"/>
        <v>19346</v>
      </c>
      <c r="B846" s="158" t="str">
        <f t="shared" si="378"/>
        <v>019346</v>
      </c>
      <c r="C846">
        <v>19</v>
      </c>
      <c r="D846" t="s">
        <v>46</v>
      </c>
      <c r="E846">
        <v>19346</v>
      </c>
      <c r="F846" t="s">
        <v>799</v>
      </c>
      <c r="G846">
        <v>102.83199999999999</v>
      </c>
      <c r="H846">
        <v>114.093</v>
      </c>
      <c r="I846">
        <v>150.65700000000001</v>
      </c>
      <c r="J846">
        <v>166.36199999999999</v>
      </c>
      <c r="K846">
        <v>11.2</v>
      </c>
      <c r="L846">
        <v>19.792000000000002</v>
      </c>
      <c r="M846">
        <v>1.7430000000000001</v>
      </c>
      <c r="N846">
        <v>11.122999999999999</v>
      </c>
      <c r="O846">
        <v>0</v>
      </c>
      <c r="P846">
        <v>0</v>
      </c>
      <c r="Q846">
        <v>0</v>
      </c>
      <c r="R846">
        <v>0</v>
      </c>
      <c r="S846">
        <v>0</v>
      </c>
      <c r="T846">
        <v>0</v>
      </c>
      <c r="U846">
        <v>0</v>
      </c>
      <c r="V846">
        <v>1.101</v>
      </c>
      <c r="W846">
        <v>12.202</v>
      </c>
      <c r="Y846" t="str">
        <f t="shared" si="379"/>
        <v>山梨県</v>
      </c>
      <c r="Z846" t="str">
        <f t="shared" si="380"/>
        <v>山梨県市川三郷町</v>
      </c>
      <c r="AA846" s="159">
        <f t="shared" si="381"/>
        <v>150.65700000000001</v>
      </c>
      <c r="AB846" s="159">
        <f t="shared" si="382"/>
        <v>166.36199999999999</v>
      </c>
      <c r="AC846" s="159">
        <f t="shared" si="383"/>
        <v>19.792000000000002</v>
      </c>
      <c r="AD846" s="159">
        <f t="shared" si="384"/>
        <v>11.122999999999999</v>
      </c>
      <c r="AE846" s="159">
        <f t="shared" si="385"/>
        <v>0</v>
      </c>
      <c r="AF846" s="159">
        <f t="shared" si="386"/>
        <v>0</v>
      </c>
      <c r="AG846" s="159">
        <f t="shared" si="387"/>
        <v>0</v>
      </c>
      <c r="AH846" s="160">
        <f t="shared" si="388"/>
        <v>347.93400000000003</v>
      </c>
      <c r="AI846" s="135">
        <f t="shared" si="389"/>
        <v>0.43300453534290984</v>
      </c>
      <c r="AJ846" s="135">
        <f t="shared" si="390"/>
        <v>0.47814240631843963</v>
      </c>
      <c r="AK846" s="135">
        <f t="shared" si="391"/>
        <v>5.6884351629906821E-2</v>
      </c>
      <c r="AL846" s="135">
        <f t="shared" si="392"/>
        <v>3.1968706708743605E-2</v>
      </c>
      <c r="AM846" s="135">
        <f t="shared" si="393"/>
        <v>0</v>
      </c>
      <c r="AN846" s="135">
        <f t="shared" si="394"/>
        <v>0</v>
      </c>
      <c r="AO846" s="135">
        <f t="shared" si="395"/>
        <v>0</v>
      </c>
      <c r="AP846" s="159">
        <f>IFERROR(VLOOKUP(A846,人口!$A$2:$E$1748,5,0),0)</f>
        <v>15695</v>
      </c>
      <c r="AQ846" s="159">
        <f t="shared" si="370"/>
        <v>0</v>
      </c>
      <c r="AR846" s="159">
        <f t="shared" si="371"/>
        <v>0</v>
      </c>
      <c r="AS846" s="159">
        <f t="shared" si="372"/>
        <v>1</v>
      </c>
      <c r="AT846" s="159">
        <f t="shared" si="373"/>
        <v>0</v>
      </c>
      <c r="AU846" s="159">
        <f t="shared" si="374"/>
        <v>0</v>
      </c>
      <c r="AV846" s="159">
        <f t="shared" si="375"/>
        <v>0</v>
      </c>
      <c r="AW846" s="159">
        <f t="shared" si="376"/>
        <v>0</v>
      </c>
      <c r="AX846" s="159">
        <f t="shared" si="396"/>
        <v>0</v>
      </c>
      <c r="AY846" s="159" t="str">
        <f t="shared" si="397"/>
        <v>1万～3万人未満の市町村平均</v>
      </c>
      <c r="AZ846" s="159"/>
    </row>
    <row r="847" spans="1:52" x14ac:dyDescent="0.3">
      <c r="A847" t="str">
        <f t="shared" si="377"/>
        <v>19364</v>
      </c>
      <c r="B847" s="158" t="str">
        <f t="shared" si="378"/>
        <v>019364</v>
      </c>
      <c r="C847">
        <v>19</v>
      </c>
      <c r="D847" t="s">
        <v>46</v>
      </c>
      <c r="E847">
        <v>19364</v>
      </c>
      <c r="F847" t="s">
        <v>850</v>
      </c>
      <c r="G847">
        <v>20.039000000000001</v>
      </c>
      <c r="H847">
        <v>14.452999999999999</v>
      </c>
      <c r="I847">
        <v>28.015999999999998</v>
      </c>
      <c r="J847">
        <v>20.097999999999999</v>
      </c>
      <c r="K847">
        <v>11.5</v>
      </c>
      <c r="L847">
        <v>23.824999999999999</v>
      </c>
      <c r="M847">
        <v>16.61</v>
      </c>
      <c r="N847">
        <v>102.913</v>
      </c>
      <c r="O847">
        <v>0</v>
      </c>
      <c r="P847">
        <v>0</v>
      </c>
      <c r="Q847">
        <v>0</v>
      </c>
      <c r="R847">
        <v>0</v>
      </c>
      <c r="S847">
        <v>0</v>
      </c>
      <c r="T847">
        <v>0</v>
      </c>
      <c r="U847">
        <v>0</v>
      </c>
      <c r="V847">
        <v>5.8999999999999997E-2</v>
      </c>
      <c r="W847">
        <v>0.67600000000000005</v>
      </c>
      <c r="Y847" t="str">
        <f t="shared" si="379"/>
        <v>山梨県</v>
      </c>
      <c r="Z847" t="str">
        <f t="shared" si="380"/>
        <v>山梨県早川町</v>
      </c>
      <c r="AA847" s="159">
        <f t="shared" si="381"/>
        <v>28.015999999999998</v>
      </c>
      <c r="AB847" s="159">
        <f t="shared" si="382"/>
        <v>20.097999999999999</v>
      </c>
      <c r="AC847" s="159">
        <f t="shared" si="383"/>
        <v>23.824999999999999</v>
      </c>
      <c r="AD847" s="159">
        <f t="shared" si="384"/>
        <v>102.913</v>
      </c>
      <c r="AE847" s="159">
        <f t="shared" si="385"/>
        <v>0</v>
      </c>
      <c r="AF847" s="159">
        <f t="shared" si="386"/>
        <v>0</v>
      </c>
      <c r="AG847" s="159">
        <f t="shared" si="387"/>
        <v>0</v>
      </c>
      <c r="AH847" s="160">
        <f t="shared" si="388"/>
        <v>174.85199999999998</v>
      </c>
      <c r="AI847" s="135">
        <f t="shared" si="389"/>
        <v>0.1602269347791275</v>
      </c>
      <c r="AJ847" s="135">
        <f t="shared" si="390"/>
        <v>0.11494292315787066</v>
      </c>
      <c r="AK847" s="135">
        <f t="shared" si="391"/>
        <v>0.13625809255827787</v>
      </c>
      <c r="AL847" s="135">
        <f t="shared" si="392"/>
        <v>0.58857204950472408</v>
      </c>
      <c r="AM847" s="135">
        <f t="shared" si="393"/>
        <v>0</v>
      </c>
      <c r="AN847" s="135">
        <f t="shared" si="394"/>
        <v>0</v>
      </c>
      <c r="AO847" s="135">
        <f t="shared" si="395"/>
        <v>0</v>
      </c>
      <c r="AP847" s="159">
        <f>IFERROR(VLOOKUP(A847,人口!$A$2:$E$1748,5,0),0)</f>
        <v>1040</v>
      </c>
      <c r="AQ847" s="159">
        <f t="shared" si="370"/>
        <v>1</v>
      </c>
      <c r="AR847" s="159">
        <f t="shared" si="371"/>
        <v>0</v>
      </c>
      <c r="AS847" s="159">
        <f t="shared" si="372"/>
        <v>0</v>
      </c>
      <c r="AT847" s="159">
        <f t="shared" si="373"/>
        <v>0</v>
      </c>
      <c r="AU847" s="159">
        <f t="shared" si="374"/>
        <v>0</v>
      </c>
      <c r="AV847" s="159">
        <f t="shared" si="375"/>
        <v>0</v>
      </c>
      <c r="AW847" s="159">
        <f t="shared" si="376"/>
        <v>0</v>
      </c>
      <c r="AX847" s="159">
        <f t="shared" si="396"/>
        <v>0</v>
      </c>
      <c r="AY847" s="159" t="str">
        <f t="shared" si="397"/>
        <v>5千人未満の市町村平均</v>
      </c>
      <c r="AZ847" s="159"/>
    </row>
    <row r="848" spans="1:52" x14ac:dyDescent="0.3">
      <c r="A848" t="str">
        <f t="shared" si="377"/>
        <v>19365</v>
      </c>
      <c r="B848" s="158" t="str">
        <f t="shared" si="378"/>
        <v>019365</v>
      </c>
      <c r="C848">
        <v>19</v>
      </c>
      <c r="D848" t="s">
        <v>46</v>
      </c>
      <c r="E848">
        <v>19365</v>
      </c>
      <c r="F848" t="s">
        <v>902</v>
      </c>
      <c r="G848">
        <v>117.354</v>
      </c>
      <c r="H848">
        <v>98.872</v>
      </c>
      <c r="I848">
        <v>166.934</v>
      </c>
      <c r="J848">
        <v>139.97200000000001</v>
      </c>
      <c r="K848">
        <v>22.3</v>
      </c>
      <c r="L848">
        <v>40.265000000000001</v>
      </c>
      <c r="M848">
        <v>7.7720000000000002</v>
      </c>
      <c r="N848">
        <v>48.155999999999999</v>
      </c>
      <c r="O848">
        <v>0</v>
      </c>
      <c r="P848">
        <v>0</v>
      </c>
      <c r="Q848">
        <v>0</v>
      </c>
      <c r="R848">
        <v>0</v>
      </c>
      <c r="S848">
        <v>0</v>
      </c>
      <c r="T848">
        <v>0</v>
      </c>
      <c r="U848">
        <v>0</v>
      </c>
      <c r="V848">
        <v>0.74</v>
      </c>
      <c r="W848">
        <v>8.3559999999999999</v>
      </c>
      <c r="Y848" t="str">
        <f t="shared" si="379"/>
        <v>山梨県</v>
      </c>
      <c r="Z848" t="str">
        <f t="shared" si="380"/>
        <v>山梨県身延町</v>
      </c>
      <c r="AA848" s="159">
        <f t="shared" si="381"/>
        <v>166.934</v>
      </c>
      <c r="AB848" s="159">
        <f t="shared" si="382"/>
        <v>139.97200000000001</v>
      </c>
      <c r="AC848" s="159">
        <f t="shared" si="383"/>
        <v>40.265000000000001</v>
      </c>
      <c r="AD848" s="159">
        <f t="shared" si="384"/>
        <v>48.155999999999999</v>
      </c>
      <c r="AE848" s="159">
        <f t="shared" si="385"/>
        <v>0</v>
      </c>
      <c r="AF848" s="159">
        <f t="shared" si="386"/>
        <v>0</v>
      </c>
      <c r="AG848" s="159">
        <f t="shared" si="387"/>
        <v>0</v>
      </c>
      <c r="AH848" s="160">
        <f t="shared" si="388"/>
        <v>395.327</v>
      </c>
      <c r="AI848" s="135">
        <f t="shared" si="389"/>
        <v>0.42226814763474285</v>
      </c>
      <c r="AJ848" s="135">
        <f t="shared" si="390"/>
        <v>0.35406638049007533</v>
      </c>
      <c r="AK848" s="135">
        <f t="shared" si="391"/>
        <v>0.10185239055263111</v>
      </c>
      <c r="AL848" s="135">
        <f t="shared" si="392"/>
        <v>0.1218130813225507</v>
      </c>
      <c r="AM848" s="135">
        <f t="shared" si="393"/>
        <v>0</v>
      </c>
      <c r="AN848" s="135">
        <f t="shared" si="394"/>
        <v>0</v>
      </c>
      <c r="AO848" s="135">
        <f t="shared" si="395"/>
        <v>0</v>
      </c>
      <c r="AP848" s="159">
        <f>IFERROR(VLOOKUP(A848,人口!$A$2:$E$1748,5,0),0)</f>
        <v>11406</v>
      </c>
      <c r="AQ848" s="159">
        <f t="shared" si="370"/>
        <v>0</v>
      </c>
      <c r="AR848" s="159">
        <f t="shared" si="371"/>
        <v>0</v>
      </c>
      <c r="AS848" s="159">
        <f t="shared" si="372"/>
        <v>1</v>
      </c>
      <c r="AT848" s="159">
        <f t="shared" si="373"/>
        <v>0</v>
      </c>
      <c r="AU848" s="159">
        <f t="shared" si="374"/>
        <v>0</v>
      </c>
      <c r="AV848" s="159">
        <f t="shared" si="375"/>
        <v>0</v>
      </c>
      <c r="AW848" s="159">
        <f t="shared" si="376"/>
        <v>0</v>
      </c>
      <c r="AX848" s="159">
        <f t="shared" si="396"/>
        <v>0</v>
      </c>
      <c r="AY848" s="159" t="str">
        <f t="shared" si="397"/>
        <v>1万～3万人未満の市町村平均</v>
      </c>
      <c r="AZ848" s="159"/>
    </row>
    <row r="849" spans="1:52" x14ac:dyDescent="0.3">
      <c r="A849" t="str">
        <f t="shared" si="377"/>
        <v>19366</v>
      </c>
      <c r="B849" s="158" t="str">
        <f t="shared" si="378"/>
        <v>019366</v>
      </c>
      <c r="C849">
        <v>19</v>
      </c>
      <c r="D849" t="s">
        <v>46</v>
      </c>
      <c r="E849">
        <v>19366</v>
      </c>
      <c r="F849" t="s">
        <v>862</v>
      </c>
      <c r="G849">
        <v>65.861000000000004</v>
      </c>
      <c r="H849">
        <v>101.63500000000001</v>
      </c>
      <c r="I849">
        <v>83.15</v>
      </c>
      <c r="J849">
        <v>127.74</v>
      </c>
      <c r="K849">
        <v>10.7</v>
      </c>
      <c r="L849">
        <v>18.257999999999999</v>
      </c>
      <c r="M849">
        <v>4.2549999999999999</v>
      </c>
      <c r="N849">
        <v>26.361000000000001</v>
      </c>
      <c r="O849">
        <v>0</v>
      </c>
      <c r="P849">
        <v>0</v>
      </c>
      <c r="Q849">
        <v>0</v>
      </c>
      <c r="R849">
        <v>0</v>
      </c>
      <c r="S849">
        <v>0</v>
      </c>
      <c r="T849">
        <v>0</v>
      </c>
      <c r="U849">
        <v>0</v>
      </c>
      <c r="V849">
        <v>0.42599999999999999</v>
      </c>
      <c r="W849">
        <v>5.024</v>
      </c>
      <c r="Y849" t="str">
        <f t="shared" si="379"/>
        <v>山梨県</v>
      </c>
      <c r="Z849" t="str">
        <f t="shared" si="380"/>
        <v>山梨県南部町</v>
      </c>
      <c r="AA849" s="159">
        <f t="shared" si="381"/>
        <v>83.15</v>
      </c>
      <c r="AB849" s="159">
        <f t="shared" si="382"/>
        <v>127.74</v>
      </c>
      <c r="AC849" s="159">
        <f t="shared" si="383"/>
        <v>18.257999999999999</v>
      </c>
      <c r="AD849" s="159">
        <f t="shared" si="384"/>
        <v>26.361000000000001</v>
      </c>
      <c r="AE849" s="159">
        <f t="shared" si="385"/>
        <v>0</v>
      </c>
      <c r="AF849" s="159">
        <f t="shared" si="386"/>
        <v>0</v>
      </c>
      <c r="AG849" s="159">
        <f t="shared" si="387"/>
        <v>0</v>
      </c>
      <c r="AH849" s="160">
        <f t="shared" si="388"/>
        <v>255.50899999999999</v>
      </c>
      <c r="AI849" s="135">
        <f t="shared" si="389"/>
        <v>0.32542884986438836</v>
      </c>
      <c r="AJ849" s="135">
        <f t="shared" si="390"/>
        <v>0.49994325053129246</v>
      </c>
      <c r="AK849" s="135">
        <f t="shared" si="391"/>
        <v>7.1457365493974773E-2</v>
      </c>
      <c r="AL849" s="135">
        <f t="shared" si="392"/>
        <v>0.10317053411034446</v>
      </c>
      <c r="AM849" s="135">
        <f t="shared" si="393"/>
        <v>0</v>
      </c>
      <c r="AN849" s="135">
        <f t="shared" si="394"/>
        <v>0</v>
      </c>
      <c r="AO849" s="135">
        <f t="shared" si="395"/>
        <v>0</v>
      </c>
      <c r="AP849" s="159">
        <f>IFERROR(VLOOKUP(A849,人口!$A$2:$E$1748,5,0),0)</f>
        <v>7644</v>
      </c>
      <c r="AQ849" s="159">
        <f t="shared" si="370"/>
        <v>0</v>
      </c>
      <c r="AR849" s="159">
        <f t="shared" si="371"/>
        <v>1</v>
      </c>
      <c r="AS849" s="159">
        <f t="shared" si="372"/>
        <v>0</v>
      </c>
      <c r="AT849" s="159">
        <f t="shared" si="373"/>
        <v>0</v>
      </c>
      <c r="AU849" s="159">
        <f t="shared" si="374"/>
        <v>0</v>
      </c>
      <c r="AV849" s="159">
        <f t="shared" si="375"/>
        <v>0</v>
      </c>
      <c r="AW849" s="159">
        <f t="shared" si="376"/>
        <v>0</v>
      </c>
      <c r="AX849" s="159">
        <f t="shared" si="396"/>
        <v>0</v>
      </c>
      <c r="AY849" s="159" t="str">
        <f t="shared" si="397"/>
        <v>5千～1万人未満の市町村平均</v>
      </c>
      <c r="AZ849" s="159"/>
    </row>
    <row r="850" spans="1:52" x14ac:dyDescent="0.3">
      <c r="A850" t="str">
        <f t="shared" si="377"/>
        <v>19368</v>
      </c>
      <c r="B850" s="158" t="str">
        <f t="shared" si="378"/>
        <v>019368</v>
      </c>
      <c r="C850">
        <v>19</v>
      </c>
      <c r="D850" t="s">
        <v>46</v>
      </c>
      <c r="E850">
        <v>19368</v>
      </c>
      <c r="F850" t="s">
        <v>999</v>
      </c>
      <c r="G850">
        <v>94.215000000000003</v>
      </c>
      <c r="H850">
        <v>95.89</v>
      </c>
      <c r="I850">
        <v>137.05000000000001</v>
      </c>
      <c r="J850">
        <v>138.851</v>
      </c>
      <c r="K850">
        <v>7.2</v>
      </c>
      <c r="L850">
        <v>12.051</v>
      </c>
      <c r="M850">
        <v>5.5679999999999996</v>
      </c>
      <c r="N850">
        <v>34.5</v>
      </c>
      <c r="O850">
        <v>0</v>
      </c>
      <c r="P850">
        <v>0</v>
      </c>
      <c r="Q850">
        <v>0</v>
      </c>
      <c r="R850">
        <v>0</v>
      </c>
      <c r="S850">
        <v>0</v>
      </c>
      <c r="T850">
        <v>0</v>
      </c>
      <c r="U850">
        <v>0</v>
      </c>
      <c r="V850">
        <v>1.0129999999999999</v>
      </c>
      <c r="W850">
        <v>10.169</v>
      </c>
      <c r="Y850" t="str">
        <f t="shared" si="379"/>
        <v>山梨県</v>
      </c>
      <c r="Z850" t="str">
        <f t="shared" si="380"/>
        <v>山梨県富士川町</v>
      </c>
      <c r="AA850" s="159">
        <f t="shared" si="381"/>
        <v>137.05000000000001</v>
      </c>
      <c r="AB850" s="159">
        <f t="shared" si="382"/>
        <v>138.851</v>
      </c>
      <c r="AC850" s="159">
        <f t="shared" si="383"/>
        <v>12.051</v>
      </c>
      <c r="AD850" s="159">
        <f t="shared" si="384"/>
        <v>34.5</v>
      </c>
      <c r="AE850" s="159">
        <f t="shared" si="385"/>
        <v>0</v>
      </c>
      <c r="AF850" s="159">
        <f t="shared" si="386"/>
        <v>0</v>
      </c>
      <c r="AG850" s="159">
        <f t="shared" si="387"/>
        <v>0</v>
      </c>
      <c r="AH850" s="160">
        <f t="shared" si="388"/>
        <v>322.452</v>
      </c>
      <c r="AI850" s="135">
        <f t="shared" si="389"/>
        <v>0.42502449977050849</v>
      </c>
      <c r="AJ850" s="135">
        <f t="shared" si="390"/>
        <v>0.43060982719908697</v>
      </c>
      <c r="AK850" s="135">
        <f t="shared" si="391"/>
        <v>3.737300435413643E-2</v>
      </c>
      <c r="AL850" s="135">
        <f t="shared" si="392"/>
        <v>0.1069926686762681</v>
      </c>
      <c r="AM850" s="135">
        <f t="shared" si="393"/>
        <v>0</v>
      </c>
      <c r="AN850" s="135">
        <f t="shared" si="394"/>
        <v>0</v>
      </c>
      <c r="AO850" s="135">
        <f t="shared" si="395"/>
        <v>0</v>
      </c>
      <c r="AP850" s="159">
        <f>IFERROR(VLOOKUP(A850,人口!$A$2:$E$1748,5,0),0)</f>
        <v>14970</v>
      </c>
      <c r="AQ850" s="159">
        <f t="shared" si="370"/>
        <v>0</v>
      </c>
      <c r="AR850" s="159">
        <f t="shared" si="371"/>
        <v>0</v>
      </c>
      <c r="AS850" s="159">
        <f t="shared" si="372"/>
        <v>1</v>
      </c>
      <c r="AT850" s="159">
        <f t="shared" si="373"/>
        <v>0</v>
      </c>
      <c r="AU850" s="159">
        <f t="shared" si="374"/>
        <v>0</v>
      </c>
      <c r="AV850" s="159">
        <f t="shared" si="375"/>
        <v>0</v>
      </c>
      <c r="AW850" s="159">
        <f t="shared" si="376"/>
        <v>0</v>
      </c>
      <c r="AX850" s="159">
        <f t="shared" si="396"/>
        <v>0</v>
      </c>
      <c r="AY850" s="159" t="str">
        <f t="shared" si="397"/>
        <v>1万～3万人未満の市町村平均</v>
      </c>
      <c r="AZ850" s="159"/>
    </row>
    <row r="851" spans="1:52" x14ac:dyDescent="0.3">
      <c r="A851" t="str">
        <f t="shared" si="377"/>
        <v>19384</v>
      </c>
      <c r="B851" s="158" t="str">
        <f t="shared" si="378"/>
        <v>019384</v>
      </c>
      <c r="C851">
        <v>19</v>
      </c>
      <c r="D851" t="s">
        <v>46</v>
      </c>
      <c r="E851">
        <v>19384</v>
      </c>
      <c r="F851" t="s">
        <v>1045</v>
      </c>
      <c r="G851">
        <v>99.212999999999994</v>
      </c>
      <c r="H851">
        <v>55.231000000000002</v>
      </c>
      <c r="I851">
        <v>146.89400000000001</v>
      </c>
      <c r="J851">
        <v>81.405000000000001</v>
      </c>
      <c r="K851">
        <v>0</v>
      </c>
      <c r="L851">
        <v>0</v>
      </c>
      <c r="M851">
        <v>0</v>
      </c>
      <c r="N851">
        <v>0</v>
      </c>
      <c r="O851">
        <v>0</v>
      </c>
      <c r="P851">
        <v>0</v>
      </c>
      <c r="Q851">
        <v>0</v>
      </c>
      <c r="R851">
        <v>6.0000000000000001E-3</v>
      </c>
      <c r="S851">
        <v>0</v>
      </c>
      <c r="T851">
        <v>0</v>
      </c>
      <c r="U851">
        <v>3.6999999999999998E-2</v>
      </c>
      <c r="V851">
        <v>0.88900000000000001</v>
      </c>
      <c r="W851">
        <v>20.905999999999999</v>
      </c>
      <c r="Y851" t="str">
        <f t="shared" si="379"/>
        <v>山梨県</v>
      </c>
      <c r="Z851" t="str">
        <f t="shared" si="380"/>
        <v>山梨県昭和町</v>
      </c>
      <c r="AA851" s="159">
        <f t="shared" si="381"/>
        <v>146.89400000000001</v>
      </c>
      <c r="AB851" s="159">
        <f t="shared" si="382"/>
        <v>81.405000000000001</v>
      </c>
      <c r="AC851" s="159">
        <f t="shared" si="383"/>
        <v>0</v>
      </c>
      <c r="AD851" s="159">
        <f t="shared" si="384"/>
        <v>0</v>
      </c>
      <c r="AE851" s="159">
        <f t="shared" si="385"/>
        <v>0</v>
      </c>
      <c r="AF851" s="159">
        <f t="shared" si="386"/>
        <v>0</v>
      </c>
      <c r="AG851" s="159">
        <f t="shared" si="387"/>
        <v>3.6999999999999998E-2</v>
      </c>
      <c r="AH851" s="160">
        <f t="shared" si="388"/>
        <v>228.33600000000001</v>
      </c>
      <c r="AI851" s="135">
        <f t="shared" si="389"/>
        <v>0.64332387358979748</v>
      </c>
      <c r="AJ851" s="135">
        <f t="shared" si="390"/>
        <v>0.35651408450704225</v>
      </c>
      <c r="AK851" s="135">
        <f t="shared" si="391"/>
        <v>0</v>
      </c>
      <c r="AL851" s="135">
        <f t="shared" si="392"/>
        <v>0</v>
      </c>
      <c r="AM851" s="135">
        <f t="shared" si="393"/>
        <v>0</v>
      </c>
      <c r="AN851" s="135">
        <f t="shared" si="394"/>
        <v>0</v>
      </c>
      <c r="AO851" s="135">
        <f t="shared" si="395"/>
        <v>1.6204190316025506E-4</v>
      </c>
      <c r="AP851" s="159">
        <f>IFERROR(VLOOKUP(A851,人口!$A$2:$E$1748,5,0),0)</f>
        <v>20470</v>
      </c>
      <c r="AQ851" s="159">
        <f t="shared" si="370"/>
        <v>0</v>
      </c>
      <c r="AR851" s="159">
        <f t="shared" si="371"/>
        <v>0</v>
      </c>
      <c r="AS851" s="159">
        <f t="shared" si="372"/>
        <v>1</v>
      </c>
      <c r="AT851" s="159">
        <f t="shared" si="373"/>
        <v>0</v>
      </c>
      <c r="AU851" s="159">
        <f t="shared" si="374"/>
        <v>0</v>
      </c>
      <c r="AV851" s="159">
        <f t="shared" si="375"/>
        <v>0</v>
      </c>
      <c r="AW851" s="159">
        <f t="shared" si="376"/>
        <v>0</v>
      </c>
      <c r="AX851" s="159">
        <f t="shared" si="396"/>
        <v>0</v>
      </c>
      <c r="AY851" s="159" t="str">
        <f t="shared" si="397"/>
        <v>1万～3万人未満の市町村平均</v>
      </c>
      <c r="AZ851" s="159"/>
    </row>
    <row r="852" spans="1:52" x14ac:dyDescent="0.3">
      <c r="A852" t="str">
        <f t="shared" si="377"/>
        <v>19422</v>
      </c>
      <c r="B852" s="158" t="str">
        <f t="shared" si="378"/>
        <v>019422</v>
      </c>
      <c r="C852">
        <v>19</v>
      </c>
      <c r="D852" t="s">
        <v>46</v>
      </c>
      <c r="E852">
        <v>19422</v>
      </c>
      <c r="F852" t="s">
        <v>1089</v>
      </c>
      <c r="G852">
        <v>17.702999999999999</v>
      </c>
      <c r="H852">
        <v>21.797000000000001</v>
      </c>
      <c r="I852">
        <v>24.062999999999999</v>
      </c>
      <c r="J852">
        <v>29.456</v>
      </c>
      <c r="K852">
        <v>0.3</v>
      </c>
      <c r="L852">
        <v>0.48499999999999999</v>
      </c>
      <c r="M852">
        <v>8.7449999999999992</v>
      </c>
      <c r="N852">
        <v>57.343000000000004</v>
      </c>
      <c r="O852">
        <v>0</v>
      </c>
      <c r="P852">
        <v>0</v>
      </c>
      <c r="Q852">
        <v>0</v>
      </c>
      <c r="R852">
        <v>0</v>
      </c>
      <c r="S852">
        <v>0</v>
      </c>
      <c r="T852">
        <v>0</v>
      </c>
      <c r="U852">
        <v>0</v>
      </c>
      <c r="V852">
        <v>8.8999999999999996E-2</v>
      </c>
      <c r="W852">
        <v>1.026</v>
      </c>
      <c r="Y852" t="str">
        <f t="shared" si="379"/>
        <v>山梨県</v>
      </c>
      <c r="Z852" t="str">
        <f t="shared" si="380"/>
        <v>山梨県道志村</v>
      </c>
      <c r="AA852" s="159">
        <f t="shared" si="381"/>
        <v>24.062999999999999</v>
      </c>
      <c r="AB852" s="159">
        <f t="shared" si="382"/>
        <v>29.456</v>
      </c>
      <c r="AC852" s="159">
        <f t="shared" si="383"/>
        <v>0.48499999999999999</v>
      </c>
      <c r="AD852" s="159">
        <f t="shared" si="384"/>
        <v>57.343000000000004</v>
      </c>
      <c r="AE852" s="159">
        <f t="shared" si="385"/>
        <v>0</v>
      </c>
      <c r="AF852" s="159">
        <f t="shared" si="386"/>
        <v>0</v>
      </c>
      <c r="AG852" s="159">
        <f t="shared" si="387"/>
        <v>0</v>
      </c>
      <c r="AH852" s="160">
        <f t="shared" si="388"/>
        <v>111.34700000000001</v>
      </c>
      <c r="AI852" s="135">
        <f t="shared" si="389"/>
        <v>0.21610820228654565</v>
      </c>
      <c r="AJ852" s="135">
        <f t="shared" si="390"/>
        <v>0.26454237653461699</v>
      </c>
      <c r="AK852" s="135">
        <f t="shared" si="391"/>
        <v>4.3557527369394774E-3</v>
      </c>
      <c r="AL852" s="135">
        <f t="shared" si="392"/>
        <v>0.51499366844189787</v>
      </c>
      <c r="AM852" s="135">
        <f t="shared" si="393"/>
        <v>0</v>
      </c>
      <c r="AN852" s="135">
        <f t="shared" si="394"/>
        <v>0</v>
      </c>
      <c r="AO852" s="135">
        <f t="shared" si="395"/>
        <v>0</v>
      </c>
      <c r="AP852" s="159">
        <f>IFERROR(VLOOKUP(A852,人口!$A$2:$E$1748,5,0),0)</f>
        <v>1671</v>
      </c>
      <c r="AQ852" s="159">
        <f t="shared" si="370"/>
        <v>1</v>
      </c>
      <c r="AR852" s="159">
        <f t="shared" si="371"/>
        <v>0</v>
      </c>
      <c r="AS852" s="159">
        <f t="shared" si="372"/>
        <v>0</v>
      </c>
      <c r="AT852" s="159">
        <f t="shared" si="373"/>
        <v>0</v>
      </c>
      <c r="AU852" s="159">
        <f t="shared" si="374"/>
        <v>0</v>
      </c>
      <c r="AV852" s="159">
        <f t="shared" si="375"/>
        <v>0</v>
      </c>
      <c r="AW852" s="159">
        <f t="shared" si="376"/>
        <v>0</v>
      </c>
      <c r="AX852" s="159">
        <f t="shared" si="396"/>
        <v>0</v>
      </c>
      <c r="AY852" s="159" t="str">
        <f t="shared" si="397"/>
        <v>5千人未満の市町村平均</v>
      </c>
      <c r="AZ852" s="159"/>
    </row>
    <row r="853" spans="1:52" x14ac:dyDescent="0.3">
      <c r="A853" t="str">
        <f t="shared" si="377"/>
        <v>19423</v>
      </c>
      <c r="B853" s="158" t="str">
        <f t="shared" si="378"/>
        <v>019423</v>
      </c>
      <c r="C853">
        <v>19</v>
      </c>
      <c r="D853" t="s">
        <v>46</v>
      </c>
      <c r="E853">
        <v>19423</v>
      </c>
      <c r="F853" t="s">
        <v>1129</v>
      </c>
      <c r="G853">
        <v>20.396000000000001</v>
      </c>
      <c r="H853">
        <v>15.538</v>
      </c>
      <c r="I853">
        <v>28.202999999999999</v>
      </c>
      <c r="J853">
        <v>21.373999999999999</v>
      </c>
      <c r="K853">
        <v>0</v>
      </c>
      <c r="L853">
        <v>0</v>
      </c>
      <c r="M853">
        <v>0.83199999999999996</v>
      </c>
      <c r="N853">
        <v>5.452</v>
      </c>
      <c r="O853">
        <v>0</v>
      </c>
      <c r="P853">
        <v>0</v>
      </c>
      <c r="Q853">
        <v>0</v>
      </c>
      <c r="R853">
        <v>0</v>
      </c>
      <c r="S853">
        <v>0</v>
      </c>
      <c r="T853">
        <v>0</v>
      </c>
      <c r="U853">
        <v>0</v>
      </c>
      <c r="V853">
        <v>0.223</v>
      </c>
      <c r="W853">
        <v>4.47</v>
      </c>
      <c r="Y853" t="str">
        <f t="shared" si="379"/>
        <v>山梨県</v>
      </c>
      <c r="Z853" t="str">
        <f t="shared" si="380"/>
        <v>山梨県西桂町</v>
      </c>
      <c r="AA853" s="159">
        <f t="shared" si="381"/>
        <v>28.202999999999999</v>
      </c>
      <c r="AB853" s="159">
        <f t="shared" si="382"/>
        <v>21.373999999999999</v>
      </c>
      <c r="AC853" s="159">
        <f t="shared" si="383"/>
        <v>0</v>
      </c>
      <c r="AD853" s="159">
        <f t="shared" si="384"/>
        <v>5.452</v>
      </c>
      <c r="AE853" s="159">
        <f t="shared" si="385"/>
        <v>0</v>
      </c>
      <c r="AF853" s="159">
        <f t="shared" si="386"/>
        <v>0</v>
      </c>
      <c r="AG853" s="159">
        <f t="shared" si="387"/>
        <v>0</v>
      </c>
      <c r="AH853" s="160">
        <f t="shared" si="388"/>
        <v>55.028999999999996</v>
      </c>
      <c r="AI853" s="135">
        <f t="shared" si="389"/>
        <v>0.51251158480074144</v>
      </c>
      <c r="AJ853" s="135">
        <f t="shared" si="390"/>
        <v>0.38841338203492703</v>
      </c>
      <c r="AK853" s="135">
        <f t="shared" si="391"/>
        <v>0</v>
      </c>
      <c r="AL853" s="135">
        <f t="shared" si="392"/>
        <v>9.9075033164331541E-2</v>
      </c>
      <c r="AM853" s="135">
        <f t="shared" si="393"/>
        <v>0</v>
      </c>
      <c r="AN853" s="135">
        <f t="shared" si="394"/>
        <v>0</v>
      </c>
      <c r="AO853" s="135">
        <f t="shared" si="395"/>
        <v>0</v>
      </c>
      <c r="AP853" s="159">
        <f>IFERROR(VLOOKUP(A853,人口!$A$2:$E$1748,5,0),0)</f>
        <v>4269</v>
      </c>
      <c r="AQ853" s="159">
        <f t="shared" si="370"/>
        <v>1</v>
      </c>
      <c r="AR853" s="159">
        <f t="shared" si="371"/>
        <v>0</v>
      </c>
      <c r="AS853" s="159">
        <f t="shared" si="372"/>
        <v>0</v>
      </c>
      <c r="AT853" s="159">
        <f t="shared" si="373"/>
        <v>0</v>
      </c>
      <c r="AU853" s="159">
        <f t="shared" si="374"/>
        <v>0</v>
      </c>
      <c r="AV853" s="159">
        <f t="shared" si="375"/>
        <v>0</v>
      </c>
      <c r="AW853" s="159">
        <f t="shared" si="376"/>
        <v>0</v>
      </c>
      <c r="AX853" s="159">
        <f t="shared" si="396"/>
        <v>0</v>
      </c>
      <c r="AY853" s="159" t="str">
        <f t="shared" si="397"/>
        <v>5千人未満の市町村平均</v>
      </c>
      <c r="AZ853" s="159"/>
    </row>
    <row r="854" spans="1:52" x14ac:dyDescent="0.3">
      <c r="A854" t="str">
        <f t="shared" si="377"/>
        <v>19424</v>
      </c>
      <c r="B854" s="158" t="str">
        <f t="shared" si="378"/>
        <v>019424</v>
      </c>
      <c r="C854">
        <v>19</v>
      </c>
      <c r="D854" t="s">
        <v>46</v>
      </c>
      <c r="E854">
        <v>19424</v>
      </c>
      <c r="F854" t="s">
        <v>1167</v>
      </c>
      <c r="G854">
        <v>66.331000000000003</v>
      </c>
      <c r="H854">
        <v>65.156000000000006</v>
      </c>
      <c r="I854">
        <v>92.706999999999994</v>
      </c>
      <c r="J854">
        <v>90.725999999999999</v>
      </c>
      <c r="K854">
        <v>0</v>
      </c>
      <c r="L854">
        <v>0</v>
      </c>
      <c r="M854">
        <v>0.629</v>
      </c>
      <c r="N854">
        <v>4.1269999999999998</v>
      </c>
      <c r="O854">
        <v>0</v>
      </c>
      <c r="P854">
        <v>0</v>
      </c>
      <c r="Q854">
        <v>0</v>
      </c>
      <c r="R854">
        <v>0</v>
      </c>
      <c r="S854">
        <v>0</v>
      </c>
      <c r="T854">
        <v>0</v>
      </c>
      <c r="U854">
        <v>0</v>
      </c>
      <c r="V854">
        <v>0.432</v>
      </c>
      <c r="W854">
        <v>6.1349999999999998</v>
      </c>
      <c r="Y854" t="str">
        <f t="shared" si="379"/>
        <v>山梨県</v>
      </c>
      <c r="Z854" t="str">
        <f t="shared" si="380"/>
        <v>山梨県忍野村</v>
      </c>
      <c r="AA854" s="159">
        <f t="shared" si="381"/>
        <v>92.706999999999994</v>
      </c>
      <c r="AB854" s="159">
        <f t="shared" si="382"/>
        <v>90.725999999999999</v>
      </c>
      <c r="AC854" s="159">
        <f t="shared" si="383"/>
        <v>0</v>
      </c>
      <c r="AD854" s="159">
        <f t="shared" si="384"/>
        <v>4.1269999999999998</v>
      </c>
      <c r="AE854" s="159">
        <f t="shared" si="385"/>
        <v>0</v>
      </c>
      <c r="AF854" s="159">
        <f t="shared" si="386"/>
        <v>0</v>
      </c>
      <c r="AG854" s="159">
        <f t="shared" si="387"/>
        <v>0</v>
      </c>
      <c r="AH854" s="160">
        <f t="shared" si="388"/>
        <v>187.56</v>
      </c>
      <c r="AI854" s="135">
        <f t="shared" si="389"/>
        <v>0.49427916400085303</v>
      </c>
      <c r="AJ854" s="135">
        <f t="shared" si="390"/>
        <v>0.48371721049264232</v>
      </c>
      <c r="AK854" s="135">
        <f t="shared" si="391"/>
        <v>0</v>
      </c>
      <c r="AL854" s="135">
        <f t="shared" si="392"/>
        <v>2.2003625506504584E-2</v>
      </c>
      <c r="AM854" s="135">
        <f t="shared" si="393"/>
        <v>0</v>
      </c>
      <c r="AN854" s="135">
        <f t="shared" si="394"/>
        <v>0</v>
      </c>
      <c r="AO854" s="135">
        <f t="shared" si="395"/>
        <v>0</v>
      </c>
      <c r="AP854" s="159">
        <f>IFERROR(VLOOKUP(A854,人口!$A$2:$E$1748,5,0),0)</f>
        <v>9683</v>
      </c>
      <c r="AQ854" s="159">
        <f t="shared" si="370"/>
        <v>0</v>
      </c>
      <c r="AR854" s="159">
        <f t="shared" si="371"/>
        <v>1</v>
      </c>
      <c r="AS854" s="159">
        <f t="shared" si="372"/>
        <v>0</v>
      </c>
      <c r="AT854" s="159">
        <f t="shared" si="373"/>
        <v>0</v>
      </c>
      <c r="AU854" s="159">
        <f t="shared" si="374"/>
        <v>0</v>
      </c>
      <c r="AV854" s="159">
        <f t="shared" si="375"/>
        <v>0</v>
      </c>
      <c r="AW854" s="159">
        <f t="shared" si="376"/>
        <v>0</v>
      </c>
      <c r="AX854" s="159">
        <f t="shared" si="396"/>
        <v>0</v>
      </c>
      <c r="AY854" s="159" t="str">
        <f t="shared" si="397"/>
        <v>5千～1万人未満の市町村平均</v>
      </c>
      <c r="AZ854" s="159"/>
    </row>
    <row r="855" spans="1:52" x14ac:dyDescent="0.3">
      <c r="A855" t="str">
        <f t="shared" si="377"/>
        <v>19425</v>
      </c>
      <c r="B855" s="158" t="str">
        <f t="shared" si="378"/>
        <v>019425</v>
      </c>
      <c r="C855">
        <v>19</v>
      </c>
      <c r="D855" t="s">
        <v>46</v>
      </c>
      <c r="E855">
        <v>19425</v>
      </c>
      <c r="F855" t="s">
        <v>1205</v>
      </c>
      <c r="G855">
        <v>94.707999999999998</v>
      </c>
      <c r="H855">
        <v>15.288</v>
      </c>
      <c r="I855">
        <v>126.92100000000001</v>
      </c>
      <c r="J855">
        <v>20.414000000000001</v>
      </c>
      <c r="K855">
        <v>0</v>
      </c>
      <c r="L855">
        <v>0</v>
      </c>
      <c r="M855">
        <v>0.23100000000000001</v>
      </c>
      <c r="N855">
        <v>1.512</v>
      </c>
      <c r="O855">
        <v>0</v>
      </c>
      <c r="P855">
        <v>0</v>
      </c>
      <c r="Q855">
        <v>0</v>
      </c>
      <c r="R855">
        <v>0</v>
      </c>
      <c r="S855">
        <v>0</v>
      </c>
      <c r="T855">
        <v>0</v>
      </c>
      <c r="U855">
        <v>0</v>
      </c>
      <c r="V855">
        <v>0.38500000000000001</v>
      </c>
      <c r="W855">
        <v>4.7240000000000002</v>
      </c>
      <c r="Y855" t="str">
        <f t="shared" si="379"/>
        <v>山梨県</v>
      </c>
      <c r="Z855" t="str">
        <f t="shared" si="380"/>
        <v>山梨県山中湖村</v>
      </c>
      <c r="AA855" s="159">
        <f t="shared" si="381"/>
        <v>126.92100000000001</v>
      </c>
      <c r="AB855" s="159">
        <f t="shared" si="382"/>
        <v>20.414000000000001</v>
      </c>
      <c r="AC855" s="159">
        <f t="shared" si="383"/>
        <v>0</v>
      </c>
      <c r="AD855" s="159">
        <f t="shared" si="384"/>
        <v>1.512</v>
      </c>
      <c r="AE855" s="159">
        <f t="shared" si="385"/>
        <v>0</v>
      </c>
      <c r="AF855" s="159">
        <f t="shared" si="386"/>
        <v>0</v>
      </c>
      <c r="AG855" s="159">
        <f t="shared" si="387"/>
        <v>0</v>
      </c>
      <c r="AH855" s="160">
        <f t="shared" si="388"/>
        <v>148.84700000000001</v>
      </c>
      <c r="AI855" s="135">
        <f t="shared" si="389"/>
        <v>0.85269437744798349</v>
      </c>
      <c r="AJ855" s="135">
        <f t="shared" si="390"/>
        <v>0.13714754076333416</v>
      </c>
      <c r="AK855" s="135">
        <f t="shared" si="391"/>
        <v>0</v>
      </c>
      <c r="AL855" s="135">
        <f t="shared" si="392"/>
        <v>1.0158081788682338E-2</v>
      </c>
      <c r="AM855" s="135">
        <f t="shared" si="393"/>
        <v>0</v>
      </c>
      <c r="AN855" s="135">
        <f t="shared" si="394"/>
        <v>0</v>
      </c>
      <c r="AO855" s="135">
        <f t="shared" si="395"/>
        <v>0</v>
      </c>
      <c r="AP855" s="159">
        <f>IFERROR(VLOOKUP(A855,人口!$A$2:$E$1748,5,0),0)</f>
        <v>5817</v>
      </c>
      <c r="AQ855" s="159">
        <f t="shared" si="370"/>
        <v>0</v>
      </c>
      <c r="AR855" s="159">
        <f t="shared" si="371"/>
        <v>1</v>
      </c>
      <c r="AS855" s="159">
        <f t="shared" si="372"/>
        <v>0</v>
      </c>
      <c r="AT855" s="159">
        <f t="shared" si="373"/>
        <v>0</v>
      </c>
      <c r="AU855" s="159">
        <f t="shared" si="374"/>
        <v>0</v>
      </c>
      <c r="AV855" s="159">
        <f t="shared" si="375"/>
        <v>0</v>
      </c>
      <c r="AW855" s="159">
        <f t="shared" si="376"/>
        <v>0</v>
      </c>
      <c r="AX855" s="159">
        <f t="shared" si="396"/>
        <v>0</v>
      </c>
      <c r="AY855" s="159" t="str">
        <f t="shared" si="397"/>
        <v>5千～1万人未満の市町村平均</v>
      </c>
      <c r="AZ855" s="159"/>
    </row>
    <row r="856" spans="1:52" x14ac:dyDescent="0.3">
      <c r="A856" t="str">
        <f t="shared" si="377"/>
        <v>19429</v>
      </c>
      <c r="B856" s="158" t="str">
        <f t="shared" si="378"/>
        <v>019429</v>
      </c>
      <c r="C856">
        <v>19</v>
      </c>
      <c r="D856" t="s">
        <v>46</v>
      </c>
      <c r="E856">
        <v>19429</v>
      </c>
      <c r="F856" t="s">
        <v>1247</v>
      </c>
      <c r="G856">
        <v>45.494</v>
      </c>
      <c r="H856">
        <v>54.283999999999999</v>
      </c>
      <c r="I856">
        <v>64.646000000000001</v>
      </c>
      <c r="J856">
        <v>76.731999999999999</v>
      </c>
      <c r="K856">
        <v>0</v>
      </c>
      <c r="L856">
        <v>0</v>
      </c>
      <c r="M856">
        <v>0</v>
      </c>
      <c r="N856">
        <v>0</v>
      </c>
      <c r="O856">
        <v>0</v>
      </c>
      <c r="P856">
        <v>0</v>
      </c>
      <c r="Q856">
        <v>0</v>
      </c>
      <c r="R856">
        <v>0</v>
      </c>
      <c r="S856">
        <v>0</v>
      </c>
      <c r="T856">
        <v>0</v>
      </c>
      <c r="U856">
        <v>0</v>
      </c>
      <c r="V856">
        <v>0.14199999999999999</v>
      </c>
      <c r="W856">
        <v>1.9570000000000001</v>
      </c>
      <c r="Y856" t="str">
        <f t="shared" si="379"/>
        <v>山梨県</v>
      </c>
      <c r="Z856" t="str">
        <f t="shared" si="380"/>
        <v>山梨県鳴沢村</v>
      </c>
      <c r="AA856" s="159">
        <f t="shared" si="381"/>
        <v>64.646000000000001</v>
      </c>
      <c r="AB856" s="159">
        <f t="shared" si="382"/>
        <v>76.731999999999999</v>
      </c>
      <c r="AC856" s="159">
        <f t="shared" si="383"/>
        <v>0</v>
      </c>
      <c r="AD856" s="159">
        <f t="shared" si="384"/>
        <v>0</v>
      </c>
      <c r="AE856" s="159">
        <f t="shared" si="385"/>
        <v>0</v>
      </c>
      <c r="AF856" s="159">
        <f t="shared" si="386"/>
        <v>0</v>
      </c>
      <c r="AG856" s="159">
        <f t="shared" si="387"/>
        <v>0</v>
      </c>
      <c r="AH856" s="160">
        <f t="shared" si="388"/>
        <v>141.37799999999999</v>
      </c>
      <c r="AI856" s="135">
        <f t="shared" si="389"/>
        <v>0.45725643310840447</v>
      </c>
      <c r="AJ856" s="135">
        <f t="shared" si="390"/>
        <v>0.54274356689159564</v>
      </c>
      <c r="AK856" s="135">
        <f t="shared" si="391"/>
        <v>0</v>
      </c>
      <c r="AL856" s="135">
        <f t="shared" si="392"/>
        <v>0</v>
      </c>
      <c r="AM856" s="135">
        <f t="shared" si="393"/>
        <v>0</v>
      </c>
      <c r="AN856" s="135">
        <f t="shared" si="394"/>
        <v>0</v>
      </c>
      <c r="AO856" s="135">
        <f t="shared" si="395"/>
        <v>0</v>
      </c>
      <c r="AP856" s="159">
        <f>IFERROR(VLOOKUP(A856,人口!$A$2:$E$1748,5,0),0)</f>
        <v>3153</v>
      </c>
      <c r="AQ856" s="159">
        <f t="shared" si="370"/>
        <v>1</v>
      </c>
      <c r="AR856" s="159">
        <f t="shared" si="371"/>
        <v>0</v>
      </c>
      <c r="AS856" s="159">
        <f t="shared" si="372"/>
        <v>0</v>
      </c>
      <c r="AT856" s="159">
        <f t="shared" si="373"/>
        <v>0</v>
      </c>
      <c r="AU856" s="159">
        <f t="shared" si="374"/>
        <v>0</v>
      </c>
      <c r="AV856" s="159">
        <f t="shared" si="375"/>
        <v>0</v>
      </c>
      <c r="AW856" s="159">
        <f t="shared" si="376"/>
        <v>0</v>
      </c>
      <c r="AX856" s="159">
        <f t="shared" si="396"/>
        <v>0</v>
      </c>
      <c r="AY856" s="159" t="str">
        <f t="shared" si="397"/>
        <v>5千人未満の市町村平均</v>
      </c>
      <c r="AZ856" s="159"/>
    </row>
    <row r="857" spans="1:52" x14ac:dyDescent="0.3">
      <c r="A857" t="str">
        <f t="shared" si="377"/>
        <v>19430</v>
      </c>
      <c r="B857" s="158" t="str">
        <f t="shared" si="378"/>
        <v>019430</v>
      </c>
      <c r="C857">
        <v>19</v>
      </c>
      <c r="D857" t="s">
        <v>46</v>
      </c>
      <c r="E857">
        <v>19430</v>
      </c>
      <c r="F857" t="s">
        <v>1285</v>
      </c>
      <c r="G857">
        <v>164.33699999999999</v>
      </c>
      <c r="H857">
        <v>282.87200000000001</v>
      </c>
      <c r="I857">
        <v>238.315</v>
      </c>
      <c r="J857">
        <v>408.08800000000002</v>
      </c>
      <c r="K857">
        <v>9.1</v>
      </c>
      <c r="L857">
        <v>16.553999999999998</v>
      </c>
      <c r="M857">
        <v>4.024</v>
      </c>
      <c r="N857">
        <v>26.387</v>
      </c>
      <c r="O857">
        <v>0</v>
      </c>
      <c r="P857">
        <v>0</v>
      </c>
      <c r="Q857">
        <v>0</v>
      </c>
      <c r="R857">
        <v>0</v>
      </c>
      <c r="S857">
        <v>0</v>
      </c>
      <c r="T857">
        <v>0</v>
      </c>
      <c r="U857">
        <v>0</v>
      </c>
      <c r="V857">
        <v>1.746</v>
      </c>
      <c r="W857">
        <v>18.145</v>
      </c>
      <c r="Y857" t="str">
        <f t="shared" si="379"/>
        <v>山梨県</v>
      </c>
      <c r="Z857" t="str">
        <f t="shared" si="380"/>
        <v>山梨県富士河口湖町</v>
      </c>
      <c r="AA857" s="159">
        <f t="shared" si="381"/>
        <v>238.315</v>
      </c>
      <c r="AB857" s="159">
        <f t="shared" si="382"/>
        <v>408.08800000000002</v>
      </c>
      <c r="AC857" s="159">
        <f t="shared" si="383"/>
        <v>16.553999999999998</v>
      </c>
      <c r="AD857" s="159">
        <f t="shared" si="384"/>
        <v>26.387</v>
      </c>
      <c r="AE857" s="159">
        <f t="shared" si="385"/>
        <v>0</v>
      </c>
      <c r="AF857" s="159">
        <f t="shared" si="386"/>
        <v>0</v>
      </c>
      <c r="AG857" s="159">
        <f t="shared" si="387"/>
        <v>0</v>
      </c>
      <c r="AH857" s="160">
        <f t="shared" si="388"/>
        <v>689.34400000000005</v>
      </c>
      <c r="AI857" s="135">
        <f t="shared" si="389"/>
        <v>0.3457127355862965</v>
      </c>
      <c r="AJ857" s="135">
        <f t="shared" si="390"/>
        <v>0.59199470801225507</v>
      </c>
      <c r="AK857" s="135">
        <f t="shared" si="391"/>
        <v>2.4014135177792217E-2</v>
      </c>
      <c r="AL857" s="135">
        <f t="shared" si="392"/>
        <v>3.8278421223656114E-2</v>
      </c>
      <c r="AM857" s="135">
        <f t="shared" si="393"/>
        <v>0</v>
      </c>
      <c r="AN857" s="135">
        <f t="shared" si="394"/>
        <v>0</v>
      </c>
      <c r="AO857" s="135">
        <f t="shared" si="395"/>
        <v>0</v>
      </c>
      <c r="AP857" s="159">
        <f>IFERROR(VLOOKUP(A857,人口!$A$2:$E$1748,5,0),0)</f>
        <v>26674</v>
      </c>
      <c r="AQ857" s="159">
        <f t="shared" si="370"/>
        <v>0</v>
      </c>
      <c r="AR857" s="159">
        <f t="shared" si="371"/>
        <v>0</v>
      </c>
      <c r="AS857" s="159">
        <f t="shared" si="372"/>
        <v>1</v>
      </c>
      <c r="AT857" s="159">
        <f t="shared" si="373"/>
        <v>0</v>
      </c>
      <c r="AU857" s="159">
        <f t="shared" si="374"/>
        <v>0</v>
      </c>
      <c r="AV857" s="159">
        <f t="shared" si="375"/>
        <v>0</v>
      </c>
      <c r="AW857" s="159">
        <f t="shared" si="376"/>
        <v>0</v>
      </c>
      <c r="AX857" s="159">
        <f t="shared" si="396"/>
        <v>0</v>
      </c>
      <c r="AY857" s="159" t="str">
        <f t="shared" si="397"/>
        <v>1万～3万人未満の市町村平均</v>
      </c>
      <c r="AZ857" s="159"/>
    </row>
    <row r="858" spans="1:52" x14ac:dyDescent="0.3">
      <c r="A858" t="str">
        <f t="shared" si="377"/>
        <v>19442</v>
      </c>
      <c r="B858" s="158" t="str">
        <f t="shared" si="378"/>
        <v>019442</v>
      </c>
      <c r="C858">
        <v>19</v>
      </c>
      <c r="D858" t="s">
        <v>46</v>
      </c>
      <c r="E858">
        <v>19442</v>
      </c>
      <c r="F858" t="s">
        <v>1318</v>
      </c>
      <c r="G858">
        <v>8.5120000000000005</v>
      </c>
      <c r="H858">
        <v>6.1420000000000003</v>
      </c>
      <c r="I858">
        <v>11.74</v>
      </c>
      <c r="J858">
        <v>8.4169999999999998</v>
      </c>
      <c r="K858">
        <v>0</v>
      </c>
      <c r="L858">
        <v>0</v>
      </c>
      <c r="M858">
        <v>1.4079999999999999</v>
      </c>
      <c r="N858">
        <v>8.73</v>
      </c>
      <c r="O858">
        <v>0</v>
      </c>
      <c r="P858">
        <v>0</v>
      </c>
      <c r="Q858">
        <v>0</v>
      </c>
      <c r="R858">
        <v>0</v>
      </c>
      <c r="S858">
        <v>0</v>
      </c>
      <c r="T858">
        <v>0</v>
      </c>
      <c r="U858">
        <v>0</v>
      </c>
      <c r="V858">
        <v>3.7999999999999999E-2</v>
      </c>
      <c r="W858">
        <v>0.439</v>
      </c>
      <c r="Y858" t="str">
        <f t="shared" si="379"/>
        <v>山梨県</v>
      </c>
      <c r="Z858" t="str">
        <f t="shared" si="380"/>
        <v>山梨県小菅村</v>
      </c>
      <c r="AA858" s="159">
        <f t="shared" si="381"/>
        <v>11.74</v>
      </c>
      <c r="AB858" s="159">
        <f t="shared" si="382"/>
        <v>8.4169999999999998</v>
      </c>
      <c r="AC858" s="159">
        <f t="shared" si="383"/>
        <v>0</v>
      </c>
      <c r="AD858" s="159">
        <f t="shared" si="384"/>
        <v>8.73</v>
      </c>
      <c r="AE858" s="159">
        <f t="shared" si="385"/>
        <v>0</v>
      </c>
      <c r="AF858" s="159">
        <f t="shared" si="386"/>
        <v>0</v>
      </c>
      <c r="AG858" s="159">
        <f t="shared" si="387"/>
        <v>0</v>
      </c>
      <c r="AH858" s="160">
        <f t="shared" si="388"/>
        <v>28.887</v>
      </c>
      <c r="AI858" s="135">
        <f t="shared" si="389"/>
        <v>0.40641118842385848</v>
      </c>
      <c r="AJ858" s="135">
        <f t="shared" si="390"/>
        <v>0.29137674386402185</v>
      </c>
      <c r="AK858" s="135">
        <f t="shared" si="391"/>
        <v>0</v>
      </c>
      <c r="AL858" s="135">
        <f t="shared" si="392"/>
        <v>0.30221206771211967</v>
      </c>
      <c r="AM858" s="135">
        <f t="shared" si="393"/>
        <v>0</v>
      </c>
      <c r="AN858" s="135">
        <f t="shared" si="394"/>
        <v>0</v>
      </c>
      <c r="AO858" s="135">
        <f t="shared" si="395"/>
        <v>0</v>
      </c>
      <c r="AP858" s="159">
        <f>IFERROR(VLOOKUP(A858,人口!$A$2:$E$1748,5,0),0)</f>
        <v>717</v>
      </c>
      <c r="AQ858" s="159">
        <f t="shared" si="370"/>
        <v>1</v>
      </c>
      <c r="AR858" s="159">
        <f t="shared" si="371"/>
        <v>0</v>
      </c>
      <c r="AS858" s="159">
        <f t="shared" si="372"/>
        <v>0</v>
      </c>
      <c r="AT858" s="159">
        <f t="shared" si="373"/>
        <v>0</v>
      </c>
      <c r="AU858" s="159">
        <f t="shared" si="374"/>
        <v>0</v>
      </c>
      <c r="AV858" s="159">
        <f t="shared" si="375"/>
        <v>0</v>
      </c>
      <c r="AW858" s="159">
        <f t="shared" si="376"/>
        <v>0</v>
      </c>
      <c r="AX858" s="159">
        <f t="shared" si="396"/>
        <v>0</v>
      </c>
      <c r="AY858" s="159" t="str">
        <f t="shared" si="397"/>
        <v>5千人未満の市町村平均</v>
      </c>
      <c r="AZ858" s="159"/>
    </row>
    <row r="859" spans="1:52" x14ac:dyDescent="0.3">
      <c r="A859" t="str">
        <f t="shared" si="377"/>
        <v>19443</v>
      </c>
      <c r="B859" s="158" t="str">
        <f t="shared" si="378"/>
        <v>019443</v>
      </c>
      <c r="C859">
        <v>19</v>
      </c>
      <c r="D859" t="s">
        <v>46</v>
      </c>
      <c r="E859">
        <v>19443</v>
      </c>
      <c r="F859" t="s">
        <v>1354</v>
      </c>
      <c r="G859">
        <v>5.7590000000000003</v>
      </c>
      <c r="H859">
        <v>4.3129999999999997</v>
      </c>
      <c r="I859">
        <v>8.0109999999999992</v>
      </c>
      <c r="J859">
        <v>5.9589999999999996</v>
      </c>
      <c r="K859">
        <v>0</v>
      </c>
      <c r="L859">
        <v>0</v>
      </c>
      <c r="M859">
        <v>8.2910000000000004</v>
      </c>
      <c r="N859">
        <v>51.34</v>
      </c>
      <c r="O859">
        <v>0</v>
      </c>
      <c r="P859">
        <v>0</v>
      </c>
      <c r="Q859">
        <v>0</v>
      </c>
      <c r="R859">
        <v>0</v>
      </c>
      <c r="S859">
        <v>0</v>
      </c>
      <c r="T859">
        <v>0</v>
      </c>
      <c r="U859">
        <v>0</v>
      </c>
      <c r="V859">
        <v>2.9000000000000001E-2</v>
      </c>
      <c r="W859">
        <v>0.34300000000000003</v>
      </c>
      <c r="Y859" t="str">
        <f t="shared" si="379"/>
        <v>山梨県</v>
      </c>
      <c r="Z859" t="str">
        <f t="shared" si="380"/>
        <v>山梨県丹波山村</v>
      </c>
      <c r="AA859" s="159">
        <f t="shared" si="381"/>
        <v>8.0109999999999992</v>
      </c>
      <c r="AB859" s="159">
        <f t="shared" si="382"/>
        <v>5.9589999999999996</v>
      </c>
      <c r="AC859" s="159">
        <f t="shared" si="383"/>
        <v>0</v>
      </c>
      <c r="AD859" s="159">
        <f t="shared" si="384"/>
        <v>51.34</v>
      </c>
      <c r="AE859" s="159">
        <f t="shared" si="385"/>
        <v>0</v>
      </c>
      <c r="AF859" s="159">
        <f t="shared" si="386"/>
        <v>0</v>
      </c>
      <c r="AG859" s="159">
        <f t="shared" si="387"/>
        <v>0</v>
      </c>
      <c r="AH859" s="160">
        <f t="shared" si="388"/>
        <v>65.31</v>
      </c>
      <c r="AI859" s="135">
        <f t="shared" si="389"/>
        <v>0.1226611544939519</v>
      </c>
      <c r="AJ859" s="135">
        <f t="shared" si="390"/>
        <v>9.1241770019905064E-2</v>
      </c>
      <c r="AK859" s="135">
        <f t="shared" si="391"/>
        <v>0</v>
      </c>
      <c r="AL859" s="135">
        <f t="shared" si="392"/>
        <v>0.78609707548614305</v>
      </c>
      <c r="AM859" s="135">
        <f t="shared" si="393"/>
        <v>0</v>
      </c>
      <c r="AN859" s="135">
        <f t="shared" si="394"/>
        <v>0</v>
      </c>
      <c r="AO859" s="135">
        <f t="shared" si="395"/>
        <v>0</v>
      </c>
      <c r="AP859" s="159">
        <f>IFERROR(VLOOKUP(A859,人口!$A$2:$E$1748,5,0),0)</f>
        <v>544</v>
      </c>
      <c r="AQ859" s="159">
        <f t="shared" si="370"/>
        <v>1</v>
      </c>
      <c r="AR859" s="159">
        <f t="shared" si="371"/>
        <v>0</v>
      </c>
      <c r="AS859" s="159">
        <f t="shared" si="372"/>
        <v>0</v>
      </c>
      <c r="AT859" s="159">
        <f t="shared" si="373"/>
        <v>0</v>
      </c>
      <c r="AU859" s="159">
        <f t="shared" si="374"/>
        <v>0</v>
      </c>
      <c r="AV859" s="159">
        <f t="shared" si="375"/>
        <v>0</v>
      </c>
      <c r="AW859" s="159">
        <f t="shared" si="376"/>
        <v>0</v>
      </c>
      <c r="AX859" s="159">
        <f t="shared" si="396"/>
        <v>0</v>
      </c>
      <c r="AY859" s="159" t="str">
        <f t="shared" si="397"/>
        <v>5千人未満の市町村平均</v>
      </c>
      <c r="AZ859" s="159"/>
    </row>
    <row r="860" spans="1:52" x14ac:dyDescent="0.3">
      <c r="A860" t="str">
        <f t="shared" si="377"/>
        <v>099</v>
      </c>
      <c r="B860" s="158" t="str">
        <f t="shared" si="378"/>
        <v>099</v>
      </c>
      <c r="C860">
        <v>20</v>
      </c>
      <c r="D860" t="s">
        <v>47</v>
      </c>
      <c r="E860">
        <v>99</v>
      </c>
      <c r="Y860" t="str">
        <f t="shared" si="379"/>
        <v>長野県</v>
      </c>
      <c r="Z860" t="str">
        <f t="shared" si="380"/>
        <v>長野県</v>
      </c>
      <c r="AA860" s="159">
        <f t="shared" si="381"/>
        <v>0</v>
      </c>
      <c r="AB860" s="159">
        <f t="shared" si="382"/>
        <v>0</v>
      </c>
      <c r="AC860" s="159">
        <f t="shared" si="383"/>
        <v>0</v>
      </c>
      <c r="AD860" s="159">
        <f t="shared" si="384"/>
        <v>0</v>
      </c>
      <c r="AE860" s="159">
        <f t="shared" si="385"/>
        <v>0</v>
      </c>
      <c r="AF860" s="159">
        <f t="shared" si="386"/>
        <v>0</v>
      </c>
      <c r="AG860" s="159">
        <f t="shared" si="387"/>
        <v>0</v>
      </c>
      <c r="AH860" s="160">
        <f t="shared" si="388"/>
        <v>0</v>
      </c>
      <c r="AI860" s="135" t="str">
        <f t="shared" si="389"/>
        <v/>
      </c>
      <c r="AJ860" s="135" t="str">
        <f t="shared" si="390"/>
        <v/>
      </c>
      <c r="AK860" s="135" t="str">
        <f t="shared" si="391"/>
        <v/>
      </c>
      <c r="AL860" s="135" t="str">
        <f t="shared" si="392"/>
        <v/>
      </c>
      <c r="AM860" s="135" t="str">
        <f t="shared" si="393"/>
        <v/>
      </c>
      <c r="AN860" s="135" t="str">
        <f t="shared" si="394"/>
        <v/>
      </c>
      <c r="AO860" s="135" t="str">
        <f t="shared" si="395"/>
        <v/>
      </c>
      <c r="AP860" s="159">
        <f>IFERROR(VLOOKUP(A860,人口!$A$2:$E$1748,5,0),0)</f>
        <v>0</v>
      </c>
      <c r="AQ860" s="159">
        <f t="shared" si="370"/>
        <v>0</v>
      </c>
      <c r="AR860" s="159">
        <f t="shared" si="371"/>
        <v>0</v>
      </c>
      <c r="AS860" s="159">
        <f t="shared" si="372"/>
        <v>0</v>
      </c>
      <c r="AT860" s="159">
        <f t="shared" si="373"/>
        <v>0</v>
      </c>
      <c r="AU860" s="159">
        <f t="shared" si="374"/>
        <v>0</v>
      </c>
      <c r="AV860" s="159">
        <f t="shared" si="375"/>
        <v>0</v>
      </c>
      <c r="AW860" s="159">
        <f t="shared" si="376"/>
        <v>0</v>
      </c>
      <c r="AX860" s="159">
        <f t="shared" si="396"/>
        <v>0</v>
      </c>
      <c r="AY860" s="159" t="str">
        <f t="shared" si="397"/>
        <v/>
      </c>
      <c r="AZ860" s="159"/>
    </row>
    <row r="861" spans="1:52" x14ac:dyDescent="0.3">
      <c r="A861" t="str">
        <f t="shared" si="377"/>
        <v>20201</v>
      </c>
      <c r="B861" s="158" t="str">
        <f t="shared" si="378"/>
        <v>020201</v>
      </c>
      <c r="C861">
        <v>20</v>
      </c>
      <c r="D861" t="s">
        <v>47</v>
      </c>
      <c r="E861">
        <v>20201</v>
      </c>
      <c r="F861" t="s">
        <v>94</v>
      </c>
      <c r="G861">
        <v>1700.6590000000001</v>
      </c>
      <c r="H861">
        <v>1404.373</v>
      </c>
      <c r="I861">
        <v>2410.4360000000001</v>
      </c>
      <c r="J861">
        <v>1984.289</v>
      </c>
      <c r="K861">
        <v>96.9</v>
      </c>
      <c r="L861">
        <v>188.102</v>
      </c>
      <c r="M861">
        <v>32.704000000000001</v>
      </c>
      <c r="N861">
        <v>178.33699999999999</v>
      </c>
      <c r="O861">
        <v>0</v>
      </c>
      <c r="P861">
        <v>0</v>
      </c>
      <c r="Q861">
        <v>0</v>
      </c>
      <c r="R861">
        <v>4.335</v>
      </c>
      <c r="S861">
        <v>0</v>
      </c>
      <c r="T861">
        <v>0</v>
      </c>
      <c r="U861">
        <v>26.582000000000001</v>
      </c>
      <c r="V861">
        <v>20.344999999999999</v>
      </c>
      <c r="W861">
        <v>200.49299999999999</v>
      </c>
      <c r="Y861" t="str">
        <f t="shared" si="379"/>
        <v>長野県</v>
      </c>
      <c r="Z861" t="str">
        <f t="shared" si="380"/>
        <v>長野県長野市</v>
      </c>
      <c r="AA861" s="159">
        <f t="shared" si="381"/>
        <v>2410.4360000000001</v>
      </c>
      <c r="AB861" s="159">
        <f t="shared" si="382"/>
        <v>1984.289</v>
      </c>
      <c r="AC861" s="159">
        <f t="shared" si="383"/>
        <v>188.102</v>
      </c>
      <c r="AD861" s="159">
        <f t="shared" si="384"/>
        <v>178.33699999999999</v>
      </c>
      <c r="AE861" s="159">
        <f t="shared" si="385"/>
        <v>0</v>
      </c>
      <c r="AF861" s="159">
        <f t="shared" si="386"/>
        <v>0</v>
      </c>
      <c r="AG861" s="159">
        <f t="shared" si="387"/>
        <v>26.582000000000001</v>
      </c>
      <c r="AH861" s="160">
        <f t="shared" si="388"/>
        <v>4787.746000000001</v>
      </c>
      <c r="AI861" s="135">
        <f t="shared" si="389"/>
        <v>0.50345945670467895</v>
      </c>
      <c r="AJ861" s="135">
        <f t="shared" si="390"/>
        <v>0.41445160206911552</v>
      </c>
      <c r="AK861" s="135">
        <f t="shared" si="391"/>
        <v>3.9288216208629274E-2</v>
      </c>
      <c r="AL861" s="135">
        <f t="shared" si="392"/>
        <v>3.7248634326048198E-2</v>
      </c>
      <c r="AM861" s="135">
        <f t="shared" si="393"/>
        <v>0</v>
      </c>
      <c r="AN861" s="135">
        <f t="shared" si="394"/>
        <v>0</v>
      </c>
      <c r="AO861" s="135">
        <f t="shared" si="395"/>
        <v>5.5520906915279122E-3</v>
      </c>
      <c r="AP861" s="159">
        <f>IFERROR(VLOOKUP(A861,人口!$A$2:$E$1748,5,0),0)</f>
        <v>375884</v>
      </c>
      <c r="AQ861" s="159">
        <f t="shared" si="370"/>
        <v>0</v>
      </c>
      <c r="AR861" s="159">
        <f t="shared" si="371"/>
        <v>0</v>
      </c>
      <c r="AS861" s="159">
        <f t="shared" si="372"/>
        <v>0</v>
      </c>
      <c r="AT861" s="159">
        <f t="shared" si="373"/>
        <v>0</v>
      </c>
      <c r="AU861" s="159">
        <f t="shared" si="374"/>
        <v>0</v>
      </c>
      <c r="AV861" s="159">
        <f t="shared" si="375"/>
        <v>1</v>
      </c>
      <c r="AW861" s="159">
        <f t="shared" si="376"/>
        <v>0</v>
      </c>
      <c r="AX861" s="159">
        <f t="shared" si="396"/>
        <v>0</v>
      </c>
      <c r="AY861" s="159" t="str">
        <f t="shared" si="397"/>
        <v>20万～50万人未満の市町村平均</v>
      </c>
      <c r="AZ861" s="159"/>
    </row>
    <row r="862" spans="1:52" x14ac:dyDescent="0.3">
      <c r="A862" t="str">
        <f t="shared" si="377"/>
        <v>20202</v>
      </c>
      <c r="B862" s="158" t="str">
        <f t="shared" si="378"/>
        <v>020202</v>
      </c>
      <c r="C862">
        <v>20</v>
      </c>
      <c r="D862" t="s">
        <v>47</v>
      </c>
      <c r="E862">
        <v>20202</v>
      </c>
      <c r="F862" t="s">
        <v>144</v>
      </c>
      <c r="G862">
        <v>1082.933</v>
      </c>
      <c r="H862">
        <v>2131.4769999999999</v>
      </c>
      <c r="I862">
        <v>1602.33</v>
      </c>
      <c r="J862">
        <v>3138.5369999999998</v>
      </c>
      <c r="K862">
        <v>14.1</v>
      </c>
      <c r="L862">
        <v>27.962</v>
      </c>
      <c r="M862">
        <v>70.466999999999999</v>
      </c>
      <c r="N862">
        <v>406.78800000000001</v>
      </c>
      <c r="O862">
        <v>1.5449999999999999</v>
      </c>
      <c r="P862">
        <v>3.0489999999999999</v>
      </c>
      <c r="Q862">
        <v>1.244</v>
      </c>
      <c r="R862">
        <v>1.597</v>
      </c>
      <c r="S862">
        <v>20.553999999999998</v>
      </c>
      <c r="T862">
        <v>7.63</v>
      </c>
      <c r="U862">
        <v>9.7940000000000005</v>
      </c>
      <c r="V862">
        <v>13.64</v>
      </c>
      <c r="W862">
        <v>136.87899999999999</v>
      </c>
      <c r="Y862" t="str">
        <f t="shared" si="379"/>
        <v>長野県</v>
      </c>
      <c r="Z862" t="str">
        <f t="shared" si="380"/>
        <v>長野県松本市</v>
      </c>
      <c r="AA862" s="159">
        <f t="shared" si="381"/>
        <v>1602.33</v>
      </c>
      <c r="AB862" s="159">
        <f t="shared" si="382"/>
        <v>3138.5369999999998</v>
      </c>
      <c r="AC862" s="159">
        <f t="shared" si="383"/>
        <v>27.962</v>
      </c>
      <c r="AD862" s="159">
        <f t="shared" si="384"/>
        <v>406.78800000000001</v>
      </c>
      <c r="AE862" s="159">
        <f t="shared" si="385"/>
        <v>20.553999999999998</v>
      </c>
      <c r="AF862" s="159">
        <f t="shared" si="386"/>
        <v>7.63</v>
      </c>
      <c r="AG862" s="159">
        <f t="shared" si="387"/>
        <v>9.7940000000000005</v>
      </c>
      <c r="AH862" s="160">
        <f t="shared" si="388"/>
        <v>5213.5950000000003</v>
      </c>
      <c r="AI862" s="135">
        <f t="shared" si="389"/>
        <v>0.30733687599439541</v>
      </c>
      <c r="AJ862" s="135">
        <f t="shared" si="390"/>
        <v>0.60199094866402159</v>
      </c>
      <c r="AK862" s="135">
        <f t="shared" si="391"/>
        <v>5.3632857941593084E-3</v>
      </c>
      <c r="AL862" s="135">
        <f t="shared" si="392"/>
        <v>7.8024472556844165E-2</v>
      </c>
      <c r="AM862" s="135">
        <f t="shared" si="393"/>
        <v>3.9423852447303632E-3</v>
      </c>
      <c r="AN862" s="135">
        <f t="shared" si="394"/>
        <v>1.4634815324166912E-3</v>
      </c>
      <c r="AO862" s="135">
        <f t="shared" si="395"/>
        <v>1.8785502134323821E-3</v>
      </c>
      <c r="AP862" s="159">
        <f>IFERROR(VLOOKUP(A862,人口!$A$2:$E$1748,5,0),0)</f>
        <v>238737</v>
      </c>
      <c r="AQ862" s="159">
        <f t="shared" si="370"/>
        <v>0</v>
      </c>
      <c r="AR862" s="159">
        <f t="shared" si="371"/>
        <v>0</v>
      </c>
      <c r="AS862" s="159">
        <f t="shared" si="372"/>
        <v>0</v>
      </c>
      <c r="AT862" s="159">
        <f t="shared" si="373"/>
        <v>0</v>
      </c>
      <c r="AU862" s="159">
        <f t="shared" si="374"/>
        <v>0</v>
      </c>
      <c r="AV862" s="159">
        <f t="shared" si="375"/>
        <v>1</v>
      </c>
      <c r="AW862" s="159">
        <f t="shared" si="376"/>
        <v>0</v>
      </c>
      <c r="AX862" s="159">
        <f t="shared" si="396"/>
        <v>0</v>
      </c>
      <c r="AY862" s="159" t="str">
        <f t="shared" si="397"/>
        <v>20万～50万人未満の市町村平均</v>
      </c>
      <c r="AZ862" s="159"/>
    </row>
    <row r="863" spans="1:52" x14ac:dyDescent="0.3">
      <c r="A863" t="str">
        <f t="shared" si="377"/>
        <v>20203</v>
      </c>
      <c r="B863" s="158" t="str">
        <f t="shared" si="378"/>
        <v>020203</v>
      </c>
      <c r="C863">
        <v>20</v>
      </c>
      <c r="D863" t="s">
        <v>47</v>
      </c>
      <c r="E863">
        <v>20203</v>
      </c>
      <c r="F863" t="s">
        <v>212</v>
      </c>
      <c r="G863">
        <v>856.44600000000003</v>
      </c>
      <c r="H863">
        <v>1326.7439999999999</v>
      </c>
      <c r="I863">
        <v>1294.732</v>
      </c>
      <c r="J863">
        <v>1994.8230000000001</v>
      </c>
      <c r="K863">
        <v>164.9</v>
      </c>
      <c r="L863">
        <v>342.959</v>
      </c>
      <c r="M863">
        <v>22.742999999999999</v>
      </c>
      <c r="N863">
        <v>148.34800000000001</v>
      </c>
      <c r="O863">
        <v>0.433</v>
      </c>
      <c r="P863">
        <v>0</v>
      </c>
      <c r="Q863">
        <v>0</v>
      </c>
      <c r="R863">
        <v>1.49</v>
      </c>
      <c r="S863">
        <v>0</v>
      </c>
      <c r="T863">
        <v>0</v>
      </c>
      <c r="U863">
        <v>9.1359999999999992</v>
      </c>
      <c r="V863">
        <v>10.334</v>
      </c>
      <c r="W863">
        <v>97.364999999999995</v>
      </c>
      <c r="Y863" t="str">
        <f t="shared" si="379"/>
        <v>長野県</v>
      </c>
      <c r="Z863" t="str">
        <f t="shared" si="380"/>
        <v>長野県上田市</v>
      </c>
      <c r="AA863" s="159">
        <f t="shared" si="381"/>
        <v>1294.732</v>
      </c>
      <c r="AB863" s="159">
        <f t="shared" si="382"/>
        <v>1994.8230000000001</v>
      </c>
      <c r="AC863" s="159">
        <f t="shared" si="383"/>
        <v>342.959</v>
      </c>
      <c r="AD863" s="159">
        <f t="shared" si="384"/>
        <v>148.34800000000001</v>
      </c>
      <c r="AE863" s="159">
        <f t="shared" si="385"/>
        <v>0</v>
      </c>
      <c r="AF863" s="159">
        <f t="shared" si="386"/>
        <v>0</v>
      </c>
      <c r="AG863" s="159">
        <f t="shared" si="387"/>
        <v>9.1359999999999992</v>
      </c>
      <c r="AH863" s="160">
        <f t="shared" si="388"/>
        <v>3789.998</v>
      </c>
      <c r="AI863" s="135">
        <f t="shared" si="389"/>
        <v>0.34161812222592203</v>
      </c>
      <c r="AJ863" s="135">
        <f t="shared" si="390"/>
        <v>0.52633880017878643</v>
      </c>
      <c r="AK863" s="135">
        <f t="shared" si="391"/>
        <v>9.0490549071529855E-2</v>
      </c>
      <c r="AL863" s="135">
        <f t="shared" si="392"/>
        <v>3.9141973161991118E-2</v>
      </c>
      <c r="AM863" s="135">
        <f t="shared" si="393"/>
        <v>0</v>
      </c>
      <c r="AN863" s="135">
        <f t="shared" si="394"/>
        <v>0</v>
      </c>
      <c r="AO863" s="135">
        <f t="shared" si="395"/>
        <v>2.410555361770639E-3</v>
      </c>
      <c r="AP863" s="159">
        <f>IFERROR(VLOOKUP(A863,人口!$A$2:$E$1748,5,0),0)</f>
        <v>156810</v>
      </c>
      <c r="AQ863" s="159">
        <f t="shared" si="370"/>
        <v>0</v>
      </c>
      <c r="AR863" s="159">
        <f t="shared" si="371"/>
        <v>0</v>
      </c>
      <c r="AS863" s="159">
        <f t="shared" si="372"/>
        <v>0</v>
      </c>
      <c r="AT863" s="159">
        <f t="shared" si="373"/>
        <v>0</v>
      </c>
      <c r="AU863" s="159">
        <f t="shared" si="374"/>
        <v>1</v>
      </c>
      <c r="AV863" s="159">
        <f t="shared" si="375"/>
        <v>0</v>
      </c>
      <c r="AW863" s="159">
        <f t="shared" si="376"/>
        <v>0</v>
      </c>
      <c r="AX863" s="159">
        <f t="shared" si="396"/>
        <v>0</v>
      </c>
      <c r="AY863" s="159" t="str">
        <f t="shared" si="397"/>
        <v>10万～20万人未満の市町村平均</v>
      </c>
      <c r="AZ863" s="159"/>
    </row>
    <row r="864" spans="1:52" x14ac:dyDescent="0.3">
      <c r="A864" t="str">
        <f t="shared" si="377"/>
        <v>20204</v>
      </c>
      <c r="B864" s="158" t="str">
        <f t="shared" si="378"/>
        <v>020204</v>
      </c>
      <c r="C864">
        <v>20</v>
      </c>
      <c r="D864" t="s">
        <v>47</v>
      </c>
      <c r="E864">
        <v>20204</v>
      </c>
      <c r="F864" t="s">
        <v>273</v>
      </c>
      <c r="G864">
        <v>226.94200000000001</v>
      </c>
      <c r="H864">
        <v>44.848999999999997</v>
      </c>
      <c r="I864">
        <v>340.125</v>
      </c>
      <c r="J864">
        <v>66.914000000000001</v>
      </c>
      <c r="K864">
        <v>16.399999999999999</v>
      </c>
      <c r="L864">
        <v>29.061</v>
      </c>
      <c r="M864">
        <v>0.41599999999999998</v>
      </c>
      <c r="N864">
        <v>2.7189999999999999</v>
      </c>
      <c r="O864">
        <v>0</v>
      </c>
      <c r="P864">
        <v>0</v>
      </c>
      <c r="Q864">
        <v>0</v>
      </c>
      <c r="R864">
        <v>0</v>
      </c>
      <c r="S864">
        <v>0</v>
      </c>
      <c r="T864">
        <v>0</v>
      </c>
      <c r="U864">
        <v>0</v>
      </c>
      <c r="V864">
        <v>3.0910000000000002</v>
      </c>
      <c r="W864">
        <v>33.944000000000003</v>
      </c>
      <c r="Y864" t="str">
        <f t="shared" si="379"/>
        <v>長野県</v>
      </c>
      <c r="Z864" t="str">
        <f t="shared" si="380"/>
        <v>長野県岡谷市</v>
      </c>
      <c r="AA864" s="159">
        <f t="shared" si="381"/>
        <v>340.125</v>
      </c>
      <c r="AB864" s="159">
        <f t="shared" si="382"/>
        <v>66.914000000000001</v>
      </c>
      <c r="AC864" s="159">
        <f t="shared" si="383"/>
        <v>29.061</v>
      </c>
      <c r="AD864" s="159">
        <f t="shared" si="384"/>
        <v>2.7189999999999999</v>
      </c>
      <c r="AE864" s="159">
        <f t="shared" si="385"/>
        <v>0</v>
      </c>
      <c r="AF864" s="159">
        <f t="shared" si="386"/>
        <v>0</v>
      </c>
      <c r="AG864" s="159">
        <f t="shared" si="387"/>
        <v>0</v>
      </c>
      <c r="AH864" s="160">
        <f t="shared" si="388"/>
        <v>438.81899999999996</v>
      </c>
      <c r="AI864" s="135">
        <f t="shared" si="389"/>
        <v>0.77509178043794824</v>
      </c>
      <c r="AJ864" s="135">
        <f t="shared" si="390"/>
        <v>0.15248656051811796</v>
      </c>
      <c r="AK864" s="135">
        <f t="shared" si="391"/>
        <v>6.6225482488224074E-2</v>
      </c>
      <c r="AL864" s="135">
        <f t="shared" si="392"/>
        <v>6.1961765557097571E-3</v>
      </c>
      <c r="AM864" s="135">
        <f t="shared" si="393"/>
        <v>0</v>
      </c>
      <c r="AN864" s="135">
        <f t="shared" si="394"/>
        <v>0</v>
      </c>
      <c r="AO864" s="135">
        <f t="shared" si="395"/>
        <v>0</v>
      </c>
      <c r="AP864" s="159">
        <f>IFERROR(VLOOKUP(A864,人口!$A$2:$E$1748,5,0),0)</f>
        <v>49413</v>
      </c>
      <c r="AQ864" s="159">
        <f t="shared" si="370"/>
        <v>0</v>
      </c>
      <c r="AR864" s="159">
        <f t="shared" si="371"/>
        <v>0</v>
      </c>
      <c r="AS864" s="159">
        <f t="shared" si="372"/>
        <v>0</v>
      </c>
      <c r="AT864" s="159">
        <f t="shared" si="373"/>
        <v>1</v>
      </c>
      <c r="AU864" s="159">
        <f t="shared" si="374"/>
        <v>0</v>
      </c>
      <c r="AV864" s="159">
        <f t="shared" si="375"/>
        <v>0</v>
      </c>
      <c r="AW864" s="159">
        <f t="shared" si="376"/>
        <v>0</v>
      </c>
      <c r="AX864" s="159">
        <f t="shared" si="396"/>
        <v>0</v>
      </c>
      <c r="AY864" s="159" t="str">
        <f t="shared" si="397"/>
        <v>3万～10万人未満の市町村平均</v>
      </c>
      <c r="AZ864" s="159"/>
    </row>
    <row r="865" spans="1:52" x14ac:dyDescent="0.3">
      <c r="A865" t="str">
        <f t="shared" si="377"/>
        <v>20205</v>
      </c>
      <c r="B865" s="158" t="str">
        <f t="shared" si="378"/>
        <v>020205</v>
      </c>
      <c r="C865">
        <v>20</v>
      </c>
      <c r="D865" t="s">
        <v>47</v>
      </c>
      <c r="E865">
        <v>20205</v>
      </c>
      <c r="F865" t="s">
        <v>324</v>
      </c>
      <c r="G865">
        <v>574.43700000000001</v>
      </c>
      <c r="H865">
        <v>648.04100000000005</v>
      </c>
      <c r="I865">
        <v>819.82399999999996</v>
      </c>
      <c r="J865">
        <v>921.34900000000005</v>
      </c>
      <c r="K865">
        <v>18.399999999999999</v>
      </c>
      <c r="L865">
        <v>38.011000000000003</v>
      </c>
      <c r="M865">
        <v>8.2420000000000009</v>
      </c>
      <c r="N865">
        <v>42.003</v>
      </c>
      <c r="O865">
        <v>0.16200000000000001</v>
      </c>
      <c r="P865">
        <v>0</v>
      </c>
      <c r="Q865">
        <v>0</v>
      </c>
      <c r="R865">
        <v>0</v>
      </c>
      <c r="S865">
        <v>0</v>
      </c>
      <c r="T865">
        <v>0</v>
      </c>
      <c r="U865">
        <v>0</v>
      </c>
      <c r="V865">
        <v>7.1639999999999997</v>
      </c>
      <c r="W865">
        <v>75.600999999999999</v>
      </c>
      <c r="Y865" t="str">
        <f t="shared" si="379"/>
        <v>長野県</v>
      </c>
      <c r="Z865" t="str">
        <f t="shared" si="380"/>
        <v>長野県飯田市</v>
      </c>
      <c r="AA865" s="159">
        <f t="shared" si="381"/>
        <v>819.82399999999996</v>
      </c>
      <c r="AB865" s="159">
        <f t="shared" si="382"/>
        <v>921.34900000000005</v>
      </c>
      <c r="AC865" s="159">
        <f t="shared" si="383"/>
        <v>38.011000000000003</v>
      </c>
      <c r="AD865" s="159">
        <f t="shared" si="384"/>
        <v>42.003</v>
      </c>
      <c r="AE865" s="159">
        <f t="shared" si="385"/>
        <v>0</v>
      </c>
      <c r="AF865" s="159">
        <f t="shared" si="386"/>
        <v>0</v>
      </c>
      <c r="AG865" s="159">
        <f t="shared" si="387"/>
        <v>0</v>
      </c>
      <c r="AH865" s="160">
        <f t="shared" si="388"/>
        <v>1821.1869999999999</v>
      </c>
      <c r="AI865" s="135">
        <f t="shared" si="389"/>
        <v>0.45015915444158122</v>
      </c>
      <c r="AJ865" s="135">
        <f t="shared" si="390"/>
        <v>0.50590576365853701</v>
      </c>
      <c r="AK865" s="135">
        <f t="shared" si="391"/>
        <v>2.087155245452554E-2</v>
      </c>
      <c r="AL865" s="135">
        <f t="shared" si="392"/>
        <v>2.3063529445356244E-2</v>
      </c>
      <c r="AM865" s="135">
        <f t="shared" si="393"/>
        <v>0</v>
      </c>
      <c r="AN865" s="135">
        <f t="shared" si="394"/>
        <v>0</v>
      </c>
      <c r="AO865" s="135">
        <f t="shared" si="395"/>
        <v>0</v>
      </c>
      <c r="AP865" s="159">
        <f>IFERROR(VLOOKUP(A865,人口!$A$2:$E$1748,5,0),0)</f>
        <v>100702</v>
      </c>
      <c r="AQ865" s="159">
        <f t="shared" si="370"/>
        <v>0</v>
      </c>
      <c r="AR865" s="159">
        <f t="shared" si="371"/>
        <v>0</v>
      </c>
      <c r="AS865" s="159">
        <f t="shared" si="372"/>
        <v>0</v>
      </c>
      <c r="AT865" s="159">
        <f t="shared" si="373"/>
        <v>0</v>
      </c>
      <c r="AU865" s="159">
        <f t="shared" si="374"/>
        <v>1</v>
      </c>
      <c r="AV865" s="159">
        <f t="shared" si="375"/>
        <v>0</v>
      </c>
      <c r="AW865" s="159">
        <f t="shared" si="376"/>
        <v>0</v>
      </c>
      <c r="AX865" s="159">
        <f t="shared" si="396"/>
        <v>0</v>
      </c>
      <c r="AY865" s="159" t="str">
        <f t="shared" si="397"/>
        <v>10万～20万人未満の市町村平均</v>
      </c>
      <c r="AZ865" s="159"/>
    </row>
    <row r="866" spans="1:52" x14ac:dyDescent="0.3">
      <c r="A866" t="str">
        <f t="shared" si="377"/>
        <v>20206</v>
      </c>
      <c r="B866" s="158" t="str">
        <f t="shared" si="378"/>
        <v>020206</v>
      </c>
      <c r="C866">
        <v>20</v>
      </c>
      <c r="D866" t="s">
        <v>47</v>
      </c>
      <c r="E866">
        <v>20206</v>
      </c>
      <c r="F866" t="s">
        <v>376</v>
      </c>
      <c r="G866">
        <v>231.22</v>
      </c>
      <c r="H866">
        <v>147.36099999999999</v>
      </c>
      <c r="I866">
        <v>353.14</v>
      </c>
      <c r="J866">
        <v>223.804</v>
      </c>
      <c r="K866">
        <v>31.5</v>
      </c>
      <c r="L866">
        <v>56.37</v>
      </c>
      <c r="M866">
        <v>0.41099999999999998</v>
      </c>
      <c r="N866">
        <v>2.6459999999999999</v>
      </c>
      <c r="O866">
        <v>0</v>
      </c>
      <c r="P866">
        <v>0</v>
      </c>
      <c r="Q866">
        <v>0</v>
      </c>
      <c r="R866">
        <v>0.41099999999999998</v>
      </c>
      <c r="S866">
        <v>0</v>
      </c>
      <c r="T866">
        <v>0</v>
      </c>
      <c r="U866">
        <v>2.5179999999999998</v>
      </c>
      <c r="V866">
        <v>3.1429999999999998</v>
      </c>
      <c r="W866">
        <v>32.652999999999999</v>
      </c>
      <c r="Y866" t="str">
        <f t="shared" si="379"/>
        <v>長野県</v>
      </c>
      <c r="Z866" t="str">
        <f t="shared" si="380"/>
        <v>長野県諏訪市</v>
      </c>
      <c r="AA866" s="159">
        <f t="shared" si="381"/>
        <v>353.14</v>
      </c>
      <c r="AB866" s="159">
        <f t="shared" si="382"/>
        <v>223.804</v>
      </c>
      <c r="AC866" s="159">
        <f t="shared" si="383"/>
        <v>56.37</v>
      </c>
      <c r="AD866" s="159">
        <f t="shared" si="384"/>
        <v>2.6459999999999999</v>
      </c>
      <c r="AE866" s="159">
        <f t="shared" si="385"/>
        <v>0</v>
      </c>
      <c r="AF866" s="159">
        <f t="shared" si="386"/>
        <v>0</v>
      </c>
      <c r="AG866" s="159">
        <f t="shared" si="387"/>
        <v>2.5179999999999998</v>
      </c>
      <c r="AH866" s="160">
        <f t="shared" si="388"/>
        <v>638.47799999999995</v>
      </c>
      <c r="AI866" s="135">
        <f t="shared" si="389"/>
        <v>0.55309658281099738</v>
      </c>
      <c r="AJ866" s="135">
        <f t="shared" si="390"/>
        <v>0.35052734784910367</v>
      </c>
      <c r="AK866" s="135">
        <f t="shared" si="391"/>
        <v>8.8288085102384103E-2</v>
      </c>
      <c r="AL866" s="135">
        <f t="shared" si="392"/>
        <v>4.1442304981534209E-3</v>
      </c>
      <c r="AM866" s="135">
        <f t="shared" si="393"/>
        <v>0</v>
      </c>
      <c r="AN866" s="135">
        <f t="shared" si="394"/>
        <v>0</v>
      </c>
      <c r="AO866" s="135">
        <f t="shared" si="395"/>
        <v>3.9437537393614188E-3</v>
      </c>
      <c r="AP866" s="159">
        <f>IFERROR(VLOOKUP(A866,人口!$A$2:$E$1748,5,0),0)</f>
        <v>49452</v>
      </c>
      <c r="AQ866" s="159">
        <f t="shared" si="370"/>
        <v>0</v>
      </c>
      <c r="AR866" s="159">
        <f t="shared" si="371"/>
        <v>0</v>
      </c>
      <c r="AS866" s="159">
        <f t="shared" si="372"/>
        <v>0</v>
      </c>
      <c r="AT866" s="159">
        <f t="shared" si="373"/>
        <v>1</v>
      </c>
      <c r="AU866" s="159">
        <f t="shared" si="374"/>
        <v>0</v>
      </c>
      <c r="AV866" s="159">
        <f t="shared" si="375"/>
        <v>0</v>
      </c>
      <c r="AW866" s="159">
        <f t="shared" si="376"/>
        <v>0</v>
      </c>
      <c r="AX866" s="159">
        <f t="shared" si="396"/>
        <v>0</v>
      </c>
      <c r="AY866" s="159" t="str">
        <f t="shared" si="397"/>
        <v>3万～10万人未満の市町村平均</v>
      </c>
      <c r="AZ866" s="159"/>
    </row>
    <row r="867" spans="1:52" x14ac:dyDescent="0.3">
      <c r="A867" t="str">
        <f t="shared" si="377"/>
        <v>20207</v>
      </c>
      <c r="B867" s="158" t="str">
        <f t="shared" si="378"/>
        <v>020207</v>
      </c>
      <c r="C867">
        <v>20</v>
      </c>
      <c r="D867" t="s">
        <v>47</v>
      </c>
      <c r="E867">
        <v>20207</v>
      </c>
      <c r="F867" t="s">
        <v>427</v>
      </c>
      <c r="G867">
        <v>264.36099999999999</v>
      </c>
      <c r="H867">
        <v>460.12</v>
      </c>
      <c r="I867">
        <v>382.173</v>
      </c>
      <c r="J867">
        <v>663.03499999999997</v>
      </c>
      <c r="K867">
        <v>13</v>
      </c>
      <c r="L867">
        <v>21.635000000000002</v>
      </c>
      <c r="M867">
        <v>13.212</v>
      </c>
      <c r="N867">
        <v>79.909000000000006</v>
      </c>
      <c r="O867">
        <v>0</v>
      </c>
      <c r="P867">
        <v>0</v>
      </c>
      <c r="Q867">
        <v>0</v>
      </c>
      <c r="R867">
        <v>0.159</v>
      </c>
      <c r="S867">
        <v>0</v>
      </c>
      <c r="T867">
        <v>0</v>
      </c>
      <c r="U867">
        <v>0.97599999999999998</v>
      </c>
      <c r="V867">
        <v>2.9860000000000002</v>
      </c>
      <c r="W867">
        <v>33.045000000000002</v>
      </c>
      <c r="Y867" t="str">
        <f t="shared" si="379"/>
        <v>長野県</v>
      </c>
      <c r="Z867" t="str">
        <f t="shared" si="380"/>
        <v>長野県須坂市</v>
      </c>
      <c r="AA867" s="159">
        <f t="shared" si="381"/>
        <v>382.173</v>
      </c>
      <c r="AB867" s="159">
        <f t="shared" si="382"/>
        <v>663.03499999999997</v>
      </c>
      <c r="AC867" s="159">
        <f t="shared" si="383"/>
        <v>21.635000000000002</v>
      </c>
      <c r="AD867" s="159">
        <f t="shared" si="384"/>
        <v>79.909000000000006</v>
      </c>
      <c r="AE867" s="159">
        <f t="shared" si="385"/>
        <v>0</v>
      </c>
      <c r="AF867" s="159">
        <f t="shared" si="386"/>
        <v>0</v>
      </c>
      <c r="AG867" s="159">
        <f t="shared" si="387"/>
        <v>0.97599999999999998</v>
      </c>
      <c r="AH867" s="160">
        <f t="shared" si="388"/>
        <v>1147.7280000000003</v>
      </c>
      <c r="AI867" s="135">
        <f t="shared" si="389"/>
        <v>0.33298220484295921</v>
      </c>
      <c r="AJ867" s="135">
        <f t="shared" si="390"/>
        <v>0.57769349532293346</v>
      </c>
      <c r="AK867" s="135">
        <f t="shared" si="391"/>
        <v>1.8850285084967864E-2</v>
      </c>
      <c r="AL867" s="135">
        <f t="shared" si="392"/>
        <v>6.9623639050367322E-2</v>
      </c>
      <c r="AM867" s="135">
        <f t="shared" si="393"/>
        <v>0</v>
      </c>
      <c r="AN867" s="135">
        <f t="shared" si="394"/>
        <v>0</v>
      </c>
      <c r="AO867" s="135">
        <f t="shared" si="395"/>
        <v>8.5037569877183423E-4</v>
      </c>
      <c r="AP867" s="159">
        <f>IFERROR(VLOOKUP(A867,人口!$A$2:$E$1748,5,0),0)</f>
        <v>50524</v>
      </c>
      <c r="AQ867" s="159">
        <f t="shared" si="370"/>
        <v>0</v>
      </c>
      <c r="AR867" s="159">
        <f t="shared" si="371"/>
        <v>0</v>
      </c>
      <c r="AS867" s="159">
        <f t="shared" si="372"/>
        <v>0</v>
      </c>
      <c r="AT867" s="159">
        <f t="shared" si="373"/>
        <v>1</v>
      </c>
      <c r="AU867" s="159">
        <f t="shared" si="374"/>
        <v>0</v>
      </c>
      <c r="AV867" s="159">
        <f t="shared" si="375"/>
        <v>0</v>
      </c>
      <c r="AW867" s="159">
        <f t="shared" si="376"/>
        <v>0</v>
      </c>
      <c r="AX867" s="159">
        <f t="shared" si="396"/>
        <v>0</v>
      </c>
      <c r="AY867" s="159" t="str">
        <f t="shared" si="397"/>
        <v>3万～10万人未満の市町村平均</v>
      </c>
      <c r="AZ867" s="159"/>
    </row>
    <row r="868" spans="1:52" x14ac:dyDescent="0.3">
      <c r="A868" t="str">
        <f t="shared" si="377"/>
        <v>20208</v>
      </c>
      <c r="B868" s="158" t="str">
        <f t="shared" si="378"/>
        <v>020208</v>
      </c>
      <c r="C868">
        <v>20</v>
      </c>
      <c r="D868" t="s">
        <v>47</v>
      </c>
      <c r="E868">
        <v>20208</v>
      </c>
      <c r="F868" t="s">
        <v>482</v>
      </c>
      <c r="G868">
        <v>247.08699999999999</v>
      </c>
      <c r="H868">
        <v>643.58199999999999</v>
      </c>
      <c r="I868">
        <v>376.88200000000001</v>
      </c>
      <c r="J868">
        <v>975.25900000000001</v>
      </c>
      <c r="K868">
        <v>0</v>
      </c>
      <c r="L868">
        <v>0</v>
      </c>
      <c r="M868">
        <v>1.601</v>
      </c>
      <c r="N868">
        <v>8.7050000000000001</v>
      </c>
      <c r="O868">
        <v>0</v>
      </c>
      <c r="P868">
        <v>0</v>
      </c>
      <c r="Q868">
        <v>0.12</v>
      </c>
      <c r="R868">
        <v>2.5329999999999999</v>
      </c>
      <c r="S868">
        <v>0</v>
      </c>
      <c r="T868">
        <v>0.73599999999999999</v>
      </c>
      <c r="U868">
        <v>15.531000000000001</v>
      </c>
      <c r="V868">
        <v>3.3559999999999999</v>
      </c>
      <c r="W868">
        <v>29.998999999999999</v>
      </c>
      <c r="Y868" t="str">
        <f t="shared" si="379"/>
        <v>長野県</v>
      </c>
      <c r="Z868" t="str">
        <f t="shared" si="380"/>
        <v>長野県小諸市</v>
      </c>
      <c r="AA868" s="159">
        <f t="shared" si="381"/>
        <v>376.88200000000001</v>
      </c>
      <c r="AB868" s="159">
        <f t="shared" si="382"/>
        <v>975.25900000000001</v>
      </c>
      <c r="AC868" s="159">
        <f t="shared" si="383"/>
        <v>0</v>
      </c>
      <c r="AD868" s="159">
        <f t="shared" si="384"/>
        <v>8.7050000000000001</v>
      </c>
      <c r="AE868" s="159">
        <f t="shared" si="385"/>
        <v>0</v>
      </c>
      <c r="AF868" s="159">
        <f t="shared" si="386"/>
        <v>0.73599999999999999</v>
      </c>
      <c r="AG868" s="159">
        <f t="shared" si="387"/>
        <v>15.531000000000001</v>
      </c>
      <c r="AH868" s="160">
        <f t="shared" si="388"/>
        <v>1377.1130000000001</v>
      </c>
      <c r="AI868" s="135">
        <f t="shared" si="389"/>
        <v>0.27367543549440021</v>
      </c>
      <c r="AJ868" s="135">
        <f t="shared" si="390"/>
        <v>0.70819097633963224</v>
      </c>
      <c r="AK868" s="135">
        <f t="shared" si="391"/>
        <v>0</v>
      </c>
      <c r="AL868" s="135">
        <f t="shared" si="392"/>
        <v>6.3211951379443807E-3</v>
      </c>
      <c r="AM868" s="135">
        <f t="shared" si="393"/>
        <v>0</v>
      </c>
      <c r="AN868" s="135">
        <f t="shared" si="394"/>
        <v>5.3445142119782469E-4</v>
      </c>
      <c r="AO868" s="135">
        <f t="shared" si="395"/>
        <v>1.1277941606825293E-2</v>
      </c>
      <c r="AP868" s="159">
        <f>IFERROR(VLOOKUP(A868,人口!$A$2:$E$1748,5,0),0)</f>
        <v>42230</v>
      </c>
      <c r="AQ868" s="159">
        <f t="shared" si="370"/>
        <v>0</v>
      </c>
      <c r="AR868" s="159">
        <f t="shared" si="371"/>
        <v>0</v>
      </c>
      <c r="AS868" s="159">
        <f t="shared" si="372"/>
        <v>0</v>
      </c>
      <c r="AT868" s="159">
        <f t="shared" si="373"/>
        <v>1</v>
      </c>
      <c r="AU868" s="159">
        <f t="shared" si="374"/>
        <v>0</v>
      </c>
      <c r="AV868" s="159">
        <f t="shared" si="375"/>
        <v>0</v>
      </c>
      <c r="AW868" s="159">
        <f t="shared" si="376"/>
        <v>0</v>
      </c>
      <c r="AX868" s="159">
        <f t="shared" si="396"/>
        <v>0</v>
      </c>
      <c r="AY868" s="159" t="str">
        <f t="shared" si="397"/>
        <v>3万～10万人未満の市町村平均</v>
      </c>
      <c r="AZ868" s="159"/>
    </row>
    <row r="869" spans="1:52" x14ac:dyDescent="0.3">
      <c r="A869" t="str">
        <f t="shared" si="377"/>
        <v>20209</v>
      </c>
      <c r="B869" s="158" t="str">
        <f t="shared" si="378"/>
        <v>020209</v>
      </c>
      <c r="C869">
        <v>20</v>
      </c>
      <c r="D869" t="s">
        <v>47</v>
      </c>
      <c r="E869">
        <v>20209</v>
      </c>
      <c r="F869" t="s">
        <v>535</v>
      </c>
      <c r="G869">
        <v>437.464</v>
      </c>
      <c r="H869">
        <v>1318.5250000000001</v>
      </c>
      <c r="I869">
        <v>643.35199999999998</v>
      </c>
      <c r="J869">
        <v>1930.758</v>
      </c>
      <c r="K869">
        <v>22.5</v>
      </c>
      <c r="L869">
        <v>41.07</v>
      </c>
      <c r="M869">
        <v>35.655999999999999</v>
      </c>
      <c r="N869">
        <v>218.10599999999999</v>
      </c>
      <c r="O869">
        <v>3.645</v>
      </c>
      <c r="P869">
        <v>0</v>
      </c>
      <c r="Q869">
        <v>0</v>
      </c>
      <c r="R869">
        <v>0</v>
      </c>
      <c r="S869">
        <v>0</v>
      </c>
      <c r="T869">
        <v>0</v>
      </c>
      <c r="U869">
        <v>0</v>
      </c>
      <c r="V869">
        <v>5.0650000000000004</v>
      </c>
      <c r="W869">
        <v>57.118000000000002</v>
      </c>
      <c r="Y869" t="str">
        <f t="shared" si="379"/>
        <v>長野県</v>
      </c>
      <c r="Z869" t="str">
        <f t="shared" si="380"/>
        <v>長野県伊那市</v>
      </c>
      <c r="AA869" s="159">
        <f t="shared" si="381"/>
        <v>643.35199999999998</v>
      </c>
      <c r="AB869" s="159">
        <f t="shared" si="382"/>
        <v>1930.758</v>
      </c>
      <c r="AC869" s="159">
        <f t="shared" si="383"/>
        <v>41.07</v>
      </c>
      <c r="AD869" s="159">
        <f t="shared" si="384"/>
        <v>218.10599999999999</v>
      </c>
      <c r="AE869" s="159">
        <f t="shared" si="385"/>
        <v>0</v>
      </c>
      <c r="AF869" s="159">
        <f t="shared" si="386"/>
        <v>0</v>
      </c>
      <c r="AG869" s="159">
        <f t="shared" si="387"/>
        <v>0</v>
      </c>
      <c r="AH869" s="160">
        <f t="shared" si="388"/>
        <v>2833.2860000000001</v>
      </c>
      <c r="AI869" s="135">
        <f t="shared" si="389"/>
        <v>0.22706920515613319</v>
      </c>
      <c r="AJ869" s="135">
        <f t="shared" si="390"/>
        <v>0.68145538431347907</v>
      </c>
      <c r="AK869" s="135">
        <f t="shared" si="391"/>
        <v>1.4495536278370767E-2</v>
      </c>
      <c r="AL869" s="135">
        <f t="shared" si="392"/>
        <v>7.6979874252016911E-2</v>
      </c>
      <c r="AM869" s="135">
        <f t="shared" si="393"/>
        <v>0</v>
      </c>
      <c r="AN869" s="135">
        <f t="shared" si="394"/>
        <v>0</v>
      </c>
      <c r="AO869" s="135">
        <f t="shared" si="395"/>
        <v>0</v>
      </c>
      <c r="AP869" s="159">
        <f>IFERROR(VLOOKUP(A869,人口!$A$2:$E$1748,5,0),0)</f>
        <v>67724</v>
      </c>
      <c r="AQ869" s="159">
        <f t="shared" si="370"/>
        <v>0</v>
      </c>
      <c r="AR869" s="159">
        <f t="shared" si="371"/>
        <v>0</v>
      </c>
      <c r="AS869" s="159">
        <f t="shared" si="372"/>
        <v>0</v>
      </c>
      <c r="AT869" s="159">
        <f t="shared" si="373"/>
        <v>1</v>
      </c>
      <c r="AU869" s="159">
        <f t="shared" si="374"/>
        <v>0</v>
      </c>
      <c r="AV869" s="159">
        <f t="shared" si="375"/>
        <v>0</v>
      </c>
      <c r="AW869" s="159">
        <f t="shared" si="376"/>
        <v>0</v>
      </c>
      <c r="AX869" s="159">
        <f t="shared" si="396"/>
        <v>0</v>
      </c>
      <c r="AY869" s="159" t="str">
        <f t="shared" si="397"/>
        <v>3万～10万人未満の市町村平均</v>
      </c>
      <c r="AZ869" s="159"/>
    </row>
    <row r="870" spans="1:52" x14ac:dyDescent="0.3">
      <c r="A870" t="str">
        <f t="shared" si="377"/>
        <v>20210</v>
      </c>
      <c r="B870" s="158" t="str">
        <f t="shared" si="378"/>
        <v>020210</v>
      </c>
      <c r="C870">
        <v>20</v>
      </c>
      <c r="D870" t="s">
        <v>47</v>
      </c>
      <c r="E870">
        <v>20210</v>
      </c>
      <c r="F870" t="s">
        <v>589</v>
      </c>
      <c r="G870">
        <v>215.292</v>
      </c>
      <c r="H870">
        <v>429.08100000000002</v>
      </c>
      <c r="I870">
        <v>312.98399999999998</v>
      </c>
      <c r="J870">
        <v>621.65499999999997</v>
      </c>
      <c r="K870">
        <v>5.2</v>
      </c>
      <c r="L870">
        <v>9.39</v>
      </c>
      <c r="M870">
        <v>13.992000000000001</v>
      </c>
      <c r="N870">
        <v>84.748999999999995</v>
      </c>
      <c r="O870">
        <v>0</v>
      </c>
      <c r="P870">
        <v>0</v>
      </c>
      <c r="Q870">
        <v>0</v>
      </c>
      <c r="R870">
        <v>0</v>
      </c>
      <c r="S870">
        <v>0</v>
      </c>
      <c r="T870">
        <v>0</v>
      </c>
      <c r="U870">
        <v>0</v>
      </c>
      <c r="V870">
        <v>2.677</v>
      </c>
      <c r="W870">
        <v>27.143999999999998</v>
      </c>
      <c r="Y870" t="str">
        <f t="shared" si="379"/>
        <v>長野県</v>
      </c>
      <c r="Z870" t="str">
        <f t="shared" si="380"/>
        <v>長野県駒ヶ根市</v>
      </c>
      <c r="AA870" s="159">
        <f t="shared" si="381"/>
        <v>312.98399999999998</v>
      </c>
      <c r="AB870" s="159">
        <f t="shared" si="382"/>
        <v>621.65499999999997</v>
      </c>
      <c r="AC870" s="159">
        <f t="shared" si="383"/>
        <v>9.39</v>
      </c>
      <c r="AD870" s="159">
        <f t="shared" si="384"/>
        <v>84.748999999999995</v>
      </c>
      <c r="AE870" s="159">
        <f t="shared" si="385"/>
        <v>0</v>
      </c>
      <c r="AF870" s="159">
        <f t="shared" si="386"/>
        <v>0</v>
      </c>
      <c r="AG870" s="159">
        <f t="shared" si="387"/>
        <v>0</v>
      </c>
      <c r="AH870" s="160">
        <f t="shared" si="388"/>
        <v>1028.7779999999998</v>
      </c>
      <c r="AI870" s="135">
        <f t="shared" si="389"/>
        <v>0.30422890069577696</v>
      </c>
      <c r="AJ870" s="135">
        <f t="shared" si="390"/>
        <v>0.60426544891123268</v>
      </c>
      <c r="AK870" s="135">
        <f t="shared" si="391"/>
        <v>9.1273335938365733E-3</v>
      </c>
      <c r="AL870" s="135">
        <f t="shared" si="392"/>
        <v>8.2378316799153958E-2</v>
      </c>
      <c r="AM870" s="135">
        <f t="shared" si="393"/>
        <v>0</v>
      </c>
      <c r="AN870" s="135">
        <f t="shared" si="394"/>
        <v>0</v>
      </c>
      <c r="AO870" s="135">
        <f t="shared" si="395"/>
        <v>0</v>
      </c>
      <c r="AP870" s="159">
        <f>IFERROR(VLOOKUP(A870,人口!$A$2:$E$1748,5,0),0)</f>
        <v>32736</v>
      </c>
      <c r="AQ870" s="159">
        <f t="shared" si="370"/>
        <v>0</v>
      </c>
      <c r="AR870" s="159">
        <f t="shared" si="371"/>
        <v>0</v>
      </c>
      <c r="AS870" s="159">
        <f t="shared" si="372"/>
        <v>0</v>
      </c>
      <c r="AT870" s="159">
        <f t="shared" si="373"/>
        <v>1</v>
      </c>
      <c r="AU870" s="159">
        <f t="shared" si="374"/>
        <v>0</v>
      </c>
      <c r="AV870" s="159">
        <f t="shared" si="375"/>
        <v>0</v>
      </c>
      <c r="AW870" s="159">
        <f t="shared" si="376"/>
        <v>0</v>
      </c>
      <c r="AX870" s="159">
        <f t="shared" si="396"/>
        <v>0</v>
      </c>
      <c r="AY870" s="159" t="str">
        <f t="shared" si="397"/>
        <v>3万～10万人未満の市町村平均</v>
      </c>
      <c r="AZ870" s="159"/>
    </row>
    <row r="871" spans="1:52" x14ac:dyDescent="0.3">
      <c r="A871" t="str">
        <f t="shared" si="377"/>
        <v>20211</v>
      </c>
      <c r="B871" s="158" t="str">
        <f t="shared" si="378"/>
        <v>020211</v>
      </c>
      <c r="C871">
        <v>20</v>
      </c>
      <c r="D871" t="s">
        <v>47</v>
      </c>
      <c r="E871">
        <v>20211</v>
      </c>
      <c r="F871" t="s">
        <v>640</v>
      </c>
      <c r="G871">
        <v>269.38400000000001</v>
      </c>
      <c r="H871">
        <v>663.822</v>
      </c>
      <c r="I871">
        <v>379.91500000000002</v>
      </c>
      <c r="J871">
        <v>933.72900000000004</v>
      </c>
      <c r="K871">
        <v>34.799999999999997</v>
      </c>
      <c r="L871">
        <v>76.87</v>
      </c>
      <c r="M871">
        <v>3.4390000000000001</v>
      </c>
      <c r="N871">
        <v>20.288</v>
      </c>
      <c r="O871">
        <v>0</v>
      </c>
      <c r="P871">
        <v>0</v>
      </c>
      <c r="Q871">
        <v>0</v>
      </c>
      <c r="R871">
        <v>0.55200000000000005</v>
      </c>
      <c r="S871">
        <v>0</v>
      </c>
      <c r="T871">
        <v>0</v>
      </c>
      <c r="U871">
        <v>3.3820000000000001</v>
      </c>
      <c r="V871">
        <v>3.1190000000000002</v>
      </c>
      <c r="W871">
        <v>35.058</v>
      </c>
      <c r="Y871" t="str">
        <f t="shared" si="379"/>
        <v>長野県</v>
      </c>
      <c r="Z871" t="str">
        <f t="shared" si="380"/>
        <v>長野県中野市</v>
      </c>
      <c r="AA871" s="159">
        <f t="shared" si="381"/>
        <v>379.91500000000002</v>
      </c>
      <c r="AB871" s="159">
        <f t="shared" si="382"/>
        <v>933.72900000000004</v>
      </c>
      <c r="AC871" s="159">
        <f t="shared" si="383"/>
        <v>76.87</v>
      </c>
      <c r="AD871" s="159">
        <f t="shared" si="384"/>
        <v>20.288</v>
      </c>
      <c r="AE871" s="159">
        <f t="shared" si="385"/>
        <v>0</v>
      </c>
      <c r="AF871" s="159">
        <f t="shared" si="386"/>
        <v>0</v>
      </c>
      <c r="AG871" s="159">
        <f t="shared" si="387"/>
        <v>3.3820000000000001</v>
      </c>
      <c r="AH871" s="160">
        <f t="shared" si="388"/>
        <v>1414.1840000000002</v>
      </c>
      <c r="AI871" s="135">
        <f t="shared" si="389"/>
        <v>0.26864608848636384</v>
      </c>
      <c r="AJ871" s="135">
        <f t="shared" si="390"/>
        <v>0.66025990960157932</v>
      </c>
      <c r="AK871" s="135">
        <f t="shared" si="391"/>
        <v>5.4356434523371779E-2</v>
      </c>
      <c r="AL871" s="135">
        <f t="shared" si="392"/>
        <v>1.4346082263694115E-2</v>
      </c>
      <c r="AM871" s="135">
        <f t="shared" si="393"/>
        <v>0</v>
      </c>
      <c r="AN871" s="135">
        <f t="shared" si="394"/>
        <v>0</v>
      </c>
      <c r="AO871" s="135">
        <f t="shared" si="395"/>
        <v>2.3914851249908073E-3</v>
      </c>
      <c r="AP871" s="159">
        <f>IFERROR(VLOOKUP(A871,人口!$A$2:$E$1748,5,0),0)</f>
        <v>44344</v>
      </c>
      <c r="AQ871" s="159">
        <f t="shared" si="370"/>
        <v>0</v>
      </c>
      <c r="AR871" s="159">
        <f t="shared" si="371"/>
        <v>0</v>
      </c>
      <c r="AS871" s="159">
        <f t="shared" si="372"/>
        <v>0</v>
      </c>
      <c r="AT871" s="159">
        <f t="shared" si="373"/>
        <v>1</v>
      </c>
      <c r="AU871" s="159">
        <f t="shared" si="374"/>
        <v>0</v>
      </c>
      <c r="AV871" s="159">
        <f t="shared" si="375"/>
        <v>0</v>
      </c>
      <c r="AW871" s="159">
        <f t="shared" si="376"/>
        <v>0</v>
      </c>
      <c r="AX871" s="159">
        <f t="shared" si="396"/>
        <v>0</v>
      </c>
      <c r="AY871" s="159" t="str">
        <f t="shared" si="397"/>
        <v>3万～10万人未満の市町村平均</v>
      </c>
      <c r="AZ871" s="159"/>
    </row>
    <row r="872" spans="1:52" x14ac:dyDescent="0.3">
      <c r="A872" t="str">
        <f t="shared" si="377"/>
        <v>20212</v>
      </c>
      <c r="B872" s="158" t="str">
        <f t="shared" si="378"/>
        <v>020212</v>
      </c>
      <c r="C872">
        <v>20</v>
      </c>
      <c r="D872" t="s">
        <v>47</v>
      </c>
      <c r="E872">
        <v>20212</v>
      </c>
      <c r="F872" t="s">
        <v>693</v>
      </c>
      <c r="G872">
        <v>233.43899999999999</v>
      </c>
      <c r="H872">
        <v>804.52499999999998</v>
      </c>
      <c r="I872">
        <v>320.37799999999999</v>
      </c>
      <c r="J872">
        <v>1101.4839999999999</v>
      </c>
      <c r="K872">
        <v>58.5</v>
      </c>
      <c r="L872">
        <v>121.245</v>
      </c>
      <c r="M872">
        <v>28.521000000000001</v>
      </c>
      <c r="N872">
        <v>167.221</v>
      </c>
      <c r="O872">
        <v>1.02</v>
      </c>
      <c r="P872">
        <v>0</v>
      </c>
      <c r="Q872">
        <v>0</v>
      </c>
      <c r="R872">
        <v>0</v>
      </c>
      <c r="S872">
        <v>0</v>
      </c>
      <c r="T872">
        <v>0</v>
      </c>
      <c r="U872">
        <v>0</v>
      </c>
      <c r="V872">
        <v>2.266</v>
      </c>
      <c r="W872">
        <v>24.369</v>
      </c>
      <c r="Y872" t="str">
        <f t="shared" si="379"/>
        <v>長野県</v>
      </c>
      <c r="Z872" t="str">
        <f t="shared" si="380"/>
        <v>長野県大町市</v>
      </c>
      <c r="AA872" s="159">
        <f t="shared" si="381"/>
        <v>320.37799999999999</v>
      </c>
      <c r="AB872" s="159">
        <f t="shared" si="382"/>
        <v>1101.4839999999999</v>
      </c>
      <c r="AC872" s="159">
        <f t="shared" si="383"/>
        <v>121.245</v>
      </c>
      <c r="AD872" s="159">
        <f t="shared" si="384"/>
        <v>167.221</v>
      </c>
      <c r="AE872" s="159">
        <f t="shared" si="385"/>
        <v>0</v>
      </c>
      <c r="AF872" s="159">
        <f t="shared" si="386"/>
        <v>0</v>
      </c>
      <c r="AG872" s="159">
        <f t="shared" si="387"/>
        <v>0</v>
      </c>
      <c r="AH872" s="160">
        <f t="shared" si="388"/>
        <v>1710.328</v>
      </c>
      <c r="AI872" s="135">
        <f t="shared" si="389"/>
        <v>0.18731962524147414</v>
      </c>
      <c r="AJ872" s="135">
        <f t="shared" si="390"/>
        <v>0.64401915889817618</v>
      </c>
      <c r="AK872" s="135">
        <f t="shared" si="391"/>
        <v>7.0889911174932527E-2</v>
      </c>
      <c r="AL872" s="135">
        <f t="shared" si="392"/>
        <v>9.7771304685417074E-2</v>
      </c>
      <c r="AM872" s="135">
        <f t="shared" si="393"/>
        <v>0</v>
      </c>
      <c r="AN872" s="135">
        <f t="shared" si="394"/>
        <v>0</v>
      </c>
      <c r="AO872" s="135">
        <f t="shared" si="395"/>
        <v>0</v>
      </c>
      <c r="AP872" s="159">
        <f>IFERROR(VLOOKUP(A872,人口!$A$2:$E$1748,5,0),0)</f>
        <v>27249</v>
      </c>
      <c r="AQ872" s="159">
        <f t="shared" si="370"/>
        <v>0</v>
      </c>
      <c r="AR872" s="159">
        <f t="shared" si="371"/>
        <v>0</v>
      </c>
      <c r="AS872" s="159">
        <f t="shared" si="372"/>
        <v>1</v>
      </c>
      <c r="AT872" s="159">
        <f t="shared" si="373"/>
        <v>0</v>
      </c>
      <c r="AU872" s="159">
        <f t="shared" si="374"/>
        <v>0</v>
      </c>
      <c r="AV872" s="159">
        <f t="shared" si="375"/>
        <v>0</v>
      </c>
      <c r="AW872" s="159">
        <f t="shared" si="376"/>
        <v>0</v>
      </c>
      <c r="AX872" s="159">
        <f t="shared" si="396"/>
        <v>0</v>
      </c>
      <c r="AY872" s="159" t="str">
        <f t="shared" si="397"/>
        <v>1万～3万人未満の市町村平均</v>
      </c>
      <c r="AZ872" s="159"/>
    </row>
    <row r="873" spans="1:52" x14ac:dyDescent="0.3">
      <c r="A873" t="str">
        <f t="shared" si="377"/>
        <v>20213</v>
      </c>
      <c r="B873" s="158" t="str">
        <f t="shared" si="378"/>
        <v>020213</v>
      </c>
      <c r="C873">
        <v>20</v>
      </c>
      <c r="D873" t="s">
        <v>47</v>
      </c>
      <c r="E873">
        <v>20213</v>
      </c>
      <c r="F873" t="s">
        <v>746</v>
      </c>
      <c r="G873">
        <v>134.173</v>
      </c>
      <c r="H873">
        <v>621.18899999999996</v>
      </c>
      <c r="I873">
        <v>177.18299999999999</v>
      </c>
      <c r="J873">
        <v>819.33900000000006</v>
      </c>
      <c r="K873">
        <v>254.3</v>
      </c>
      <c r="L873">
        <v>543.59299999999996</v>
      </c>
      <c r="M873">
        <v>6.0229999999999997</v>
      </c>
      <c r="N873">
        <v>34.090000000000003</v>
      </c>
      <c r="O873">
        <v>0</v>
      </c>
      <c r="P873">
        <v>2.5870000000000002</v>
      </c>
      <c r="Q873">
        <v>1.417</v>
      </c>
      <c r="R873">
        <v>3.718</v>
      </c>
      <c r="S873">
        <v>17.702000000000002</v>
      </c>
      <c r="T873">
        <v>8.6890000000000001</v>
      </c>
      <c r="U873">
        <v>22.797999999999998</v>
      </c>
      <c r="V873">
        <v>1.8420000000000001</v>
      </c>
      <c r="W873">
        <v>21.588999999999999</v>
      </c>
      <c r="Y873" t="str">
        <f t="shared" si="379"/>
        <v>長野県</v>
      </c>
      <c r="Z873" t="str">
        <f t="shared" si="380"/>
        <v>長野県飯山市</v>
      </c>
      <c r="AA873" s="159">
        <f t="shared" si="381"/>
        <v>177.18299999999999</v>
      </c>
      <c r="AB873" s="159">
        <f t="shared" si="382"/>
        <v>819.33900000000006</v>
      </c>
      <c r="AC873" s="159">
        <f t="shared" si="383"/>
        <v>543.59299999999996</v>
      </c>
      <c r="AD873" s="159">
        <f t="shared" si="384"/>
        <v>34.090000000000003</v>
      </c>
      <c r="AE873" s="159">
        <f t="shared" si="385"/>
        <v>17.702000000000002</v>
      </c>
      <c r="AF873" s="159">
        <f t="shared" si="386"/>
        <v>8.6890000000000001</v>
      </c>
      <c r="AG873" s="159">
        <f t="shared" si="387"/>
        <v>22.797999999999998</v>
      </c>
      <c r="AH873" s="160">
        <f t="shared" si="388"/>
        <v>1623.394</v>
      </c>
      <c r="AI873" s="135">
        <f t="shared" si="389"/>
        <v>0.10914355972733668</v>
      </c>
      <c r="AJ873" s="135">
        <f t="shared" si="390"/>
        <v>0.50470742161175908</v>
      </c>
      <c r="AK873" s="135">
        <f t="shared" si="391"/>
        <v>0.33484970376877082</v>
      </c>
      <c r="AL873" s="135">
        <f t="shared" si="392"/>
        <v>2.099921522440024E-2</v>
      </c>
      <c r="AM873" s="135">
        <f t="shared" si="393"/>
        <v>1.0904315280209242E-2</v>
      </c>
      <c r="AN873" s="135">
        <f t="shared" si="394"/>
        <v>5.352366708266755E-3</v>
      </c>
      <c r="AO873" s="135">
        <f t="shared" si="395"/>
        <v>1.404341767925716E-2</v>
      </c>
      <c r="AP873" s="159">
        <f>IFERROR(VLOOKUP(A873,人口!$A$2:$E$1748,5,0),0)</f>
        <v>20750</v>
      </c>
      <c r="AQ873" s="159">
        <f t="shared" si="370"/>
        <v>0</v>
      </c>
      <c r="AR873" s="159">
        <f t="shared" si="371"/>
        <v>0</v>
      </c>
      <c r="AS873" s="159">
        <f t="shared" si="372"/>
        <v>1</v>
      </c>
      <c r="AT873" s="159">
        <f t="shared" si="373"/>
        <v>0</v>
      </c>
      <c r="AU873" s="159">
        <f t="shared" si="374"/>
        <v>0</v>
      </c>
      <c r="AV873" s="159">
        <f t="shared" si="375"/>
        <v>0</v>
      </c>
      <c r="AW873" s="159">
        <f t="shared" si="376"/>
        <v>0</v>
      </c>
      <c r="AX873" s="159">
        <f t="shared" si="396"/>
        <v>0</v>
      </c>
      <c r="AY873" s="159" t="str">
        <f t="shared" si="397"/>
        <v>1万～3万人未満の市町村平均</v>
      </c>
      <c r="AZ873" s="159"/>
    </row>
    <row r="874" spans="1:52" x14ac:dyDescent="0.3">
      <c r="A874" t="str">
        <f t="shared" si="377"/>
        <v>20214</v>
      </c>
      <c r="B874" s="158" t="str">
        <f t="shared" si="378"/>
        <v>020214</v>
      </c>
      <c r="C874">
        <v>20</v>
      </c>
      <c r="D874" t="s">
        <v>47</v>
      </c>
      <c r="E874">
        <v>20214</v>
      </c>
      <c r="F874" t="s">
        <v>800</v>
      </c>
      <c r="G874">
        <v>396.17</v>
      </c>
      <c r="H874">
        <v>802.43399999999997</v>
      </c>
      <c r="I874">
        <v>601.56700000000001</v>
      </c>
      <c r="J874">
        <v>1212.7159999999999</v>
      </c>
      <c r="K874">
        <v>5.6</v>
      </c>
      <c r="L874">
        <v>10.818</v>
      </c>
      <c r="M874">
        <v>12.282</v>
      </c>
      <c r="N874">
        <v>80.238</v>
      </c>
      <c r="O874">
        <v>0</v>
      </c>
      <c r="P874">
        <v>4.5730000000000004</v>
      </c>
      <c r="Q874">
        <v>2.0720000000000001</v>
      </c>
      <c r="R874">
        <v>10.645</v>
      </c>
      <c r="S874">
        <v>31.628</v>
      </c>
      <c r="T874">
        <v>12.704000000000001</v>
      </c>
      <c r="U874">
        <v>65.272999999999996</v>
      </c>
      <c r="V874">
        <v>4.6349999999999998</v>
      </c>
      <c r="W874">
        <v>52.298000000000002</v>
      </c>
      <c r="Y874" t="str">
        <f t="shared" si="379"/>
        <v>長野県</v>
      </c>
      <c r="Z874" t="str">
        <f t="shared" si="380"/>
        <v>長野県茅野市</v>
      </c>
      <c r="AA874" s="159">
        <f t="shared" si="381"/>
        <v>601.56700000000001</v>
      </c>
      <c r="AB874" s="159">
        <f t="shared" si="382"/>
        <v>1212.7159999999999</v>
      </c>
      <c r="AC874" s="159">
        <f t="shared" si="383"/>
        <v>10.818</v>
      </c>
      <c r="AD874" s="159">
        <f t="shared" si="384"/>
        <v>80.238</v>
      </c>
      <c r="AE874" s="159">
        <f t="shared" si="385"/>
        <v>31.628</v>
      </c>
      <c r="AF874" s="159">
        <f t="shared" si="386"/>
        <v>12.704000000000001</v>
      </c>
      <c r="AG874" s="159">
        <f t="shared" si="387"/>
        <v>65.272999999999996</v>
      </c>
      <c r="AH874" s="160">
        <f t="shared" si="388"/>
        <v>2014.9439999999997</v>
      </c>
      <c r="AI874" s="135">
        <f t="shared" si="389"/>
        <v>0.29855271412009471</v>
      </c>
      <c r="AJ874" s="135">
        <f t="shared" si="390"/>
        <v>0.6018608953896486</v>
      </c>
      <c r="AK874" s="135">
        <f t="shared" si="391"/>
        <v>5.3688837009862314E-3</v>
      </c>
      <c r="AL874" s="135">
        <f t="shared" si="392"/>
        <v>3.9821454095002151E-2</v>
      </c>
      <c r="AM874" s="135">
        <f t="shared" si="393"/>
        <v>1.5696714151857326E-2</v>
      </c>
      <c r="AN874" s="135">
        <f t="shared" si="394"/>
        <v>6.3048898629440827E-3</v>
      </c>
      <c r="AO874" s="135">
        <f t="shared" si="395"/>
        <v>3.2394448679467024E-2</v>
      </c>
      <c r="AP874" s="159">
        <f>IFERROR(VLOOKUP(A874,人口!$A$2:$E$1748,5,0),0)</f>
        <v>55672</v>
      </c>
      <c r="AQ874" s="159">
        <f t="shared" si="370"/>
        <v>0</v>
      </c>
      <c r="AR874" s="159">
        <f t="shared" si="371"/>
        <v>0</v>
      </c>
      <c r="AS874" s="159">
        <f t="shared" si="372"/>
        <v>0</v>
      </c>
      <c r="AT874" s="159">
        <f t="shared" si="373"/>
        <v>1</v>
      </c>
      <c r="AU874" s="159">
        <f t="shared" si="374"/>
        <v>0</v>
      </c>
      <c r="AV874" s="159">
        <f t="shared" si="375"/>
        <v>0</v>
      </c>
      <c r="AW874" s="159">
        <f t="shared" si="376"/>
        <v>0</v>
      </c>
      <c r="AX874" s="159">
        <f t="shared" si="396"/>
        <v>0</v>
      </c>
      <c r="AY874" s="159" t="str">
        <f t="shared" si="397"/>
        <v>3万～10万人未満の市町村平均</v>
      </c>
      <c r="AZ874" s="159"/>
    </row>
    <row r="875" spans="1:52" x14ac:dyDescent="0.3">
      <c r="A875" t="str">
        <f t="shared" si="377"/>
        <v>20215</v>
      </c>
      <c r="B875" s="158" t="str">
        <f t="shared" si="378"/>
        <v>020215</v>
      </c>
      <c r="C875">
        <v>20</v>
      </c>
      <c r="D875" t="s">
        <v>47</v>
      </c>
      <c r="E875">
        <v>20215</v>
      </c>
      <c r="F875" t="s">
        <v>851</v>
      </c>
      <c r="G875">
        <v>349.62700000000001</v>
      </c>
      <c r="H875">
        <v>946.24300000000005</v>
      </c>
      <c r="I875">
        <v>518.59400000000005</v>
      </c>
      <c r="J875">
        <v>1397.4590000000001</v>
      </c>
      <c r="K875">
        <v>35.1</v>
      </c>
      <c r="L875">
        <v>69.275999999999996</v>
      </c>
      <c r="M875">
        <v>18.443999999999999</v>
      </c>
      <c r="N875">
        <v>110.65900000000001</v>
      </c>
      <c r="O875">
        <v>0</v>
      </c>
      <c r="P875">
        <v>0</v>
      </c>
      <c r="Q875">
        <v>0</v>
      </c>
      <c r="R875">
        <v>0</v>
      </c>
      <c r="S875">
        <v>0</v>
      </c>
      <c r="T875">
        <v>0</v>
      </c>
      <c r="U875">
        <v>0</v>
      </c>
      <c r="V875">
        <v>4.34</v>
      </c>
      <c r="W875">
        <v>47.761000000000003</v>
      </c>
      <c r="Y875" t="str">
        <f t="shared" si="379"/>
        <v>長野県</v>
      </c>
      <c r="Z875" t="str">
        <f t="shared" si="380"/>
        <v>長野県塩尻市</v>
      </c>
      <c r="AA875" s="159">
        <f t="shared" si="381"/>
        <v>518.59400000000005</v>
      </c>
      <c r="AB875" s="159">
        <f t="shared" si="382"/>
        <v>1397.4590000000001</v>
      </c>
      <c r="AC875" s="159">
        <f t="shared" si="383"/>
        <v>69.275999999999996</v>
      </c>
      <c r="AD875" s="159">
        <f t="shared" si="384"/>
        <v>110.65900000000001</v>
      </c>
      <c r="AE875" s="159">
        <f t="shared" si="385"/>
        <v>0</v>
      </c>
      <c r="AF875" s="159">
        <f t="shared" si="386"/>
        <v>0</v>
      </c>
      <c r="AG875" s="159">
        <f t="shared" si="387"/>
        <v>0</v>
      </c>
      <c r="AH875" s="160">
        <f t="shared" si="388"/>
        <v>2095.9880000000003</v>
      </c>
      <c r="AI875" s="135">
        <f t="shared" si="389"/>
        <v>0.24742221806613396</v>
      </c>
      <c r="AJ875" s="135">
        <f t="shared" si="390"/>
        <v>0.66673043929640807</v>
      </c>
      <c r="AK875" s="135">
        <f t="shared" si="391"/>
        <v>3.3051715944938609E-2</v>
      </c>
      <c r="AL875" s="135">
        <f t="shared" si="392"/>
        <v>5.2795626692519228E-2</v>
      </c>
      <c r="AM875" s="135">
        <f t="shared" si="393"/>
        <v>0</v>
      </c>
      <c r="AN875" s="135">
        <f t="shared" si="394"/>
        <v>0</v>
      </c>
      <c r="AO875" s="135">
        <f t="shared" si="395"/>
        <v>0</v>
      </c>
      <c r="AP875" s="159">
        <f>IFERROR(VLOOKUP(A875,人口!$A$2:$E$1748,5,0),0)</f>
        <v>67035</v>
      </c>
      <c r="AQ875" s="159">
        <f t="shared" si="370"/>
        <v>0</v>
      </c>
      <c r="AR875" s="159">
        <f t="shared" si="371"/>
        <v>0</v>
      </c>
      <c r="AS875" s="159">
        <f t="shared" si="372"/>
        <v>0</v>
      </c>
      <c r="AT875" s="159">
        <f t="shared" si="373"/>
        <v>1</v>
      </c>
      <c r="AU875" s="159">
        <f t="shared" si="374"/>
        <v>0</v>
      </c>
      <c r="AV875" s="159">
        <f t="shared" si="375"/>
        <v>0</v>
      </c>
      <c r="AW875" s="159">
        <f t="shared" si="376"/>
        <v>0</v>
      </c>
      <c r="AX875" s="159">
        <f t="shared" si="396"/>
        <v>0</v>
      </c>
      <c r="AY875" s="159" t="str">
        <f t="shared" si="397"/>
        <v>3万～10万人未満の市町村平均</v>
      </c>
      <c r="AZ875" s="159"/>
    </row>
    <row r="876" spans="1:52" x14ac:dyDescent="0.3">
      <c r="A876" t="str">
        <f t="shared" si="377"/>
        <v>20217</v>
      </c>
      <c r="B876" s="158" t="str">
        <f t="shared" si="378"/>
        <v>020217</v>
      </c>
      <c r="C876">
        <v>20</v>
      </c>
      <c r="D876" t="s">
        <v>47</v>
      </c>
      <c r="E876">
        <v>20217</v>
      </c>
      <c r="F876" t="s">
        <v>903</v>
      </c>
      <c r="G876">
        <v>578.66099999999994</v>
      </c>
      <c r="H876">
        <v>1852.62</v>
      </c>
      <c r="I876">
        <v>885.27700000000004</v>
      </c>
      <c r="J876">
        <v>2814.3</v>
      </c>
      <c r="K876">
        <v>283.60000000000002</v>
      </c>
      <c r="L876">
        <v>557.40899999999999</v>
      </c>
      <c r="M876">
        <v>4.3520000000000003</v>
      </c>
      <c r="N876">
        <v>26.152000000000001</v>
      </c>
      <c r="O876">
        <v>0</v>
      </c>
      <c r="P876">
        <v>0</v>
      </c>
      <c r="Q876">
        <v>0</v>
      </c>
      <c r="R876">
        <v>3.786</v>
      </c>
      <c r="S876">
        <v>0</v>
      </c>
      <c r="T876">
        <v>0</v>
      </c>
      <c r="U876">
        <v>23.213000000000001</v>
      </c>
      <c r="V876">
        <v>6.8979999999999997</v>
      </c>
      <c r="W876">
        <v>67.683999999999997</v>
      </c>
      <c r="Y876" t="str">
        <f t="shared" si="379"/>
        <v>長野県</v>
      </c>
      <c r="Z876" t="str">
        <f t="shared" si="380"/>
        <v>長野県佐久市</v>
      </c>
      <c r="AA876" s="159">
        <f t="shared" si="381"/>
        <v>885.27700000000004</v>
      </c>
      <c r="AB876" s="159">
        <f t="shared" si="382"/>
        <v>2814.3</v>
      </c>
      <c r="AC876" s="159">
        <f t="shared" si="383"/>
        <v>557.40899999999999</v>
      </c>
      <c r="AD876" s="159">
        <f t="shared" si="384"/>
        <v>26.152000000000001</v>
      </c>
      <c r="AE876" s="159">
        <f t="shared" si="385"/>
        <v>0</v>
      </c>
      <c r="AF876" s="159">
        <f t="shared" si="386"/>
        <v>0</v>
      </c>
      <c r="AG876" s="159">
        <f t="shared" si="387"/>
        <v>23.213000000000001</v>
      </c>
      <c r="AH876" s="160">
        <f t="shared" si="388"/>
        <v>4306.3509999999997</v>
      </c>
      <c r="AI876" s="135">
        <f t="shared" si="389"/>
        <v>0.20557474297845207</v>
      </c>
      <c r="AJ876" s="135">
        <f t="shared" si="390"/>
        <v>0.65352313362287473</v>
      </c>
      <c r="AK876" s="135">
        <f t="shared" si="391"/>
        <v>0.12943882187030273</v>
      </c>
      <c r="AL876" s="135">
        <f t="shared" si="392"/>
        <v>6.0728909464184419E-3</v>
      </c>
      <c r="AM876" s="135">
        <f t="shared" si="393"/>
        <v>0</v>
      </c>
      <c r="AN876" s="135">
        <f t="shared" si="394"/>
        <v>0</v>
      </c>
      <c r="AO876" s="135">
        <f t="shared" si="395"/>
        <v>5.3904105819520985E-3</v>
      </c>
      <c r="AP876" s="159">
        <f>IFERROR(VLOOKUP(A876,人口!$A$2:$E$1748,5,0),0)</f>
        <v>98921</v>
      </c>
      <c r="AQ876" s="159">
        <f t="shared" si="370"/>
        <v>0</v>
      </c>
      <c r="AR876" s="159">
        <f t="shared" si="371"/>
        <v>0</v>
      </c>
      <c r="AS876" s="159">
        <f t="shared" si="372"/>
        <v>0</v>
      </c>
      <c r="AT876" s="159">
        <f t="shared" si="373"/>
        <v>1</v>
      </c>
      <c r="AU876" s="159">
        <f t="shared" si="374"/>
        <v>0</v>
      </c>
      <c r="AV876" s="159">
        <f t="shared" si="375"/>
        <v>0</v>
      </c>
      <c r="AW876" s="159">
        <f t="shared" si="376"/>
        <v>0</v>
      </c>
      <c r="AX876" s="159">
        <f t="shared" si="396"/>
        <v>0</v>
      </c>
      <c r="AY876" s="159" t="str">
        <f t="shared" si="397"/>
        <v>3万～10万人未満の市町村平均</v>
      </c>
      <c r="AZ876" s="159"/>
    </row>
    <row r="877" spans="1:52" x14ac:dyDescent="0.3">
      <c r="A877" t="str">
        <f t="shared" si="377"/>
        <v>20218</v>
      </c>
      <c r="B877" s="158" t="str">
        <f t="shared" si="378"/>
        <v>020218</v>
      </c>
      <c r="C877">
        <v>20</v>
      </c>
      <c r="D877" t="s">
        <v>47</v>
      </c>
      <c r="E877">
        <v>20218</v>
      </c>
      <c r="F877" t="s">
        <v>954</v>
      </c>
      <c r="G877">
        <v>330.233</v>
      </c>
      <c r="H877">
        <v>273.28199999999998</v>
      </c>
      <c r="I877">
        <v>476.53100000000001</v>
      </c>
      <c r="J877">
        <v>393.00200000000001</v>
      </c>
      <c r="K877">
        <v>74.2</v>
      </c>
      <c r="L877">
        <v>152.518</v>
      </c>
      <c r="M877">
        <v>1.24</v>
      </c>
      <c r="N877">
        <v>7.3220000000000001</v>
      </c>
      <c r="O877">
        <v>0</v>
      </c>
      <c r="P877">
        <v>0</v>
      </c>
      <c r="Q877">
        <v>0</v>
      </c>
      <c r="R877">
        <v>7.0000000000000001E-3</v>
      </c>
      <c r="S877">
        <v>0</v>
      </c>
      <c r="T877">
        <v>0</v>
      </c>
      <c r="U877">
        <v>4.3999999999999997E-2</v>
      </c>
      <c r="V877">
        <v>3.9609999999999999</v>
      </c>
      <c r="W877">
        <v>40.421999999999997</v>
      </c>
      <c r="Y877" t="str">
        <f t="shared" si="379"/>
        <v>長野県</v>
      </c>
      <c r="Z877" t="str">
        <f t="shared" si="380"/>
        <v>長野県千曲市</v>
      </c>
      <c r="AA877" s="159">
        <f t="shared" si="381"/>
        <v>476.53100000000001</v>
      </c>
      <c r="AB877" s="159">
        <f t="shared" si="382"/>
        <v>393.00200000000001</v>
      </c>
      <c r="AC877" s="159">
        <f t="shared" si="383"/>
        <v>152.518</v>
      </c>
      <c r="AD877" s="159">
        <f t="shared" si="384"/>
        <v>7.3220000000000001</v>
      </c>
      <c r="AE877" s="159">
        <f t="shared" si="385"/>
        <v>0</v>
      </c>
      <c r="AF877" s="159">
        <f t="shared" si="386"/>
        <v>0</v>
      </c>
      <c r="AG877" s="159">
        <f t="shared" si="387"/>
        <v>4.3999999999999997E-2</v>
      </c>
      <c r="AH877" s="160">
        <f t="shared" si="388"/>
        <v>1029.4170000000001</v>
      </c>
      <c r="AI877" s="135">
        <f t="shared" si="389"/>
        <v>0.46291347432575908</v>
      </c>
      <c r="AJ877" s="135">
        <f t="shared" si="390"/>
        <v>0.38177142984815671</v>
      </c>
      <c r="AK877" s="135">
        <f t="shared" si="391"/>
        <v>0.14815958935980267</v>
      </c>
      <c r="AL877" s="135">
        <f t="shared" si="392"/>
        <v>7.1127638265153954E-3</v>
      </c>
      <c r="AM877" s="135">
        <f t="shared" si="393"/>
        <v>0</v>
      </c>
      <c r="AN877" s="135">
        <f t="shared" si="394"/>
        <v>0</v>
      </c>
      <c r="AO877" s="135">
        <f t="shared" si="395"/>
        <v>4.2742639766003465E-5</v>
      </c>
      <c r="AP877" s="159">
        <f>IFERROR(VLOOKUP(A877,人口!$A$2:$E$1748,5,0),0)</f>
        <v>60421</v>
      </c>
      <c r="AQ877" s="159">
        <f t="shared" si="370"/>
        <v>0</v>
      </c>
      <c r="AR877" s="159">
        <f t="shared" si="371"/>
        <v>0</v>
      </c>
      <c r="AS877" s="159">
        <f t="shared" si="372"/>
        <v>0</v>
      </c>
      <c r="AT877" s="159">
        <f t="shared" si="373"/>
        <v>1</v>
      </c>
      <c r="AU877" s="159">
        <f t="shared" si="374"/>
        <v>0</v>
      </c>
      <c r="AV877" s="159">
        <f t="shared" si="375"/>
        <v>0</v>
      </c>
      <c r="AW877" s="159">
        <f t="shared" si="376"/>
        <v>0</v>
      </c>
      <c r="AX877" s="159">
        <f t="shared" si="396"/>
        <v>0</v>
      </c>
      <c r="AY877" s="159" t="str">
        <f t="shared" si="397"/>
        <v>3万～10万人未満の市町村平均</v>
      </c>
      <c r="AZ877" s="159"/>
    </row>
    <row r="878" spans="1:52" x14ac:dyDescent="0.3">
      <c r="A878" t="str">
        <f t="shared" si="377"/>
        <v>20219</v>
      </c>
      <c r="B878" s="158" t="str">
        <f t="shared" si="378"/>
        <v>020219</v>
      </c>
      <c r="C878">
        <v>20</v>
      </c>
      <c r="D878" t="s">
        <v>47</v>
      </c>
      <c r="E878">
        <v>20219</v>
      </c>
      <c r="F878" t="s">
        <v>1000</v>
      </c>
      <c r="G878">
        <v>199.42099999999999</v>
      </c>
      <c r="H878">
        <v>447.23599999999999</v>
      </c>
      <c r="I878">
        <v>304.75200000000001</v>
      </c>
      <c r="J878">
        <v>679.72900000000004</v>
      </c>
      <c r="K878">
        <v>0</v>
      </c>
      <c r="L878">
        <v>0</v>
      </c>
      <c r="M878">
        <v>5</v>
      </c>
      <c r="N878">
        <v>43.920999999999999</v>
      </c>
      <c r="O878">
        <v>0</v>
      </c>
      <c r="P878">
        <v>0</v>
      </c>
      <c r="Q878">
        <v>0.25800000000000001</v>
      </c>
      <c r="R878">
        <v>3.8250000000000002</v>
      </c>
      <c r="S878">
        <v>0</v>
      </c>
      <c r="T878">
        <v>1.5820000000000001</v>
      </c>
      <c r="U878">
        <v>23.457000000000001</v>
      </c>
      <c r="V878">
        <v>2.4420000000000002</v>
      </c>
      <c r="W878">
        <v>25.123999999999999</v>
      </c>
      <c r="Y878" t="str">
        <f t="shared" si="379"/>
        <v>長野県</v>
      </c>
      <c r="Z878" t="str">
        <f t="shared" si="380"/>
        <v>長野県東御市</v>
      </c>
      <c r="AA878" s="159">
        <f t="shared" si="381"/>
        <v>304.75200000000001</v>
      </c>
      <c r="AB878" s="159">
        <f t="shared" si="382"/>
        <v>679.72900000000004</v>
      </c>
      <c r="AC878" s="159">
        <f t="shared" si="383"/>
        <v>0</v>
      </c>
      <c r="AD878" s="159">
        <f t="shared" si="384"/>
        <v>43.920999999999999</v>
      </c>
      <c r="AE878" s="159">
        <f t="shared" si="385"/>
        <v>0</v>
      </c>
      <c r="AF878" s="159">
        <f t="shared" si="386"/>
        <v>1.5820000000000001</v>
      </c>
      <c r="AG878" s="159">
        <f t="shared" si="387"/>
        <v>23.457000000000001</v>
      </c>
      <c r="AH878" s="160">
        <f t="shared" si="388"/>
        <v>1053.4410000000003</v>
      </c>
      <c r="AI878" s="135">
        <f t="shared" si="389"/>
        <v>0.28929194895585036</v>
      </c>
      <c r="AJ878" s="135">
        <f t="shared" si="390"/>
        <v>0.64524638779010868</v>
      </c>
      <c r="AK878" s="135">
        <f t="shared" si="391"/>
        <v>0</v>
      </c>
      <c r="AL878" s="135">
        <f t="shared" si="392"/>
        <v>4.1692890252040683E-2</v>
      </c>
      <c r="AM878" s="135">
        <f t="shared" si="393"/>
        <v>0</v>
      </c>
      <c r="AN878" s="135">
        <f t="shared" si="394"/>
        <v>1.501745233003082E-3</v>
      </c>
      <c r="AO878" s="135">
        <f t="shared" si="395"/>
        <v>2.2267027768997024E-2</v>
      </c>
      <c r="AP878" s="159">
        <f>IFERROR(VLOOKUP(A878,人口!$A$2:$E$1748,5,0),0)</f>
        <v>30078</v>
      </c>
      <c r="AQ878" s="159">
        <f t="shared" si="370"/>
        <v>0</v>
      </c>
      <c r="AR878" s="159">
        <f t="shared" si="371"/>
        <v>0</v>
      </c>
      <c r="AS878" s="159">
        <f t="shared" si="372"/>
        <v>0</v>
      </c>
      <c r="AT878" s="159">
        <f t="shared" si="373"/>
        <v>1</v>
      </c>
      <c r="AU878" s="159">
        <f t="shared" si="374"/>
        <v>0</v>
      </c>
      <c r="AV878" s="159">
        <f t="shared" si="375"/>
        <v>0</v>
      </c>
      <c r="AW878" s="159">
        <f t="shared" si="376"/>
        <v>0</v>
      </c>
      <c r="AX878" s="159">
        <f t="shared" si="396"/>
        <v>0</v>
      </c>
      <c r="AY878" s="159" t="str">
        <f t="shared" si="397"/>
        <v>3万～10万人未満の市町村平均</v>
      </c>
      <c r="AZ878" s="159"/>
    </row>
    <row r="879" spans="1:52" x14ac:dyDescent="0.3">
      <c r="A879" t="str">
        <f t="shared" si="377"/>
        <v>20220</v>
      </c>
      <c r="B879" s="158" t="str">
        <f t="shared" si="378"/>
        <v>020220</v>
      </c>
      <c r="C879">
        <v>20</v>
      </c>
      <c r="D879" t="s">
        <v>47</v>
      </c>
      <c r="E879">
        <v>20220</v>
      </c>
      <c r="F879" t="s">
        <v>1046</v>
      </c>
      <c r="G879">
        <v>574.024</v>
      </c>
      <c r="H879">
        <v>1960.5050000000001</v>
      </c>
      <c r="I879">
        <v>829.43399999999997</v>
      </c>
      <c r="J879">
        <v>2822.3290000000002</v>
      </c>
      <c r="K879">
        <v>10.6</v>
      </c>
      <c r="L879">
        <v>21.541</v>
      </c>
      <c r="M879">
        <v>22.827999999999999</v>
      </c>
      <c r="N879">
        <v>124.657</v>
      </c>
      <c r="O879">
        <v>0.76900000000000002</v>
      </c>
      <c r="P879">
        <v>0</v>
      </c>
      <c r="Q879">
        <v>0</v>
      </c>
      <c r="R879">
        <v>0</v>
      </c>
      <c r="S879">
        <v>0</v>
      </c>
      <c r="T879">
        <v>0</v>
      </c>
      <c r="U879">
        <v>0</v>
      </c>
      <c r="V879">
        <v>7.0970000000000004</v>
      </c>
      <c r="W879">
        <v>69.600999999999999</v>
      </c>
      <c r="Y879" t="str">
        <f t="shared" si="379"/>
        <v>長野県</v>
      </c>
      <c r="Z879" t="str">
        <f t="shared" si="380"/>
        <v>長野県安曇野市</v>
      </c>
      <c r="AA879" s="159">
        <f t="shared" si="381"/>
        <v>829.43399999999997</v>
      </c>
      <c r="AB879" s="159">
        <f t="shared" si="382"/>
        <v>2822.3290000000002</v>
      </c>
      <c r="AC879" s="159">
        <f t="shared" si="383"/>
        <v>21.541</v>
      </c>
      <c r="AD879" s="159">
        <f t="shared" si="384"/>
        <v>124.657</v>
      </c>
      <c r="AE879" s="159">
        <f t="shared" si="385"/>
        <v>0</v>
      </c>
      <c r="AF879" s="159">
        <f t="shared" si="386"/>
        <v>0</v>
      </c>
      <c r="AG879" s="159">
        <f t="shared" si="387"/>
        <v>0</v>
      </c>
      <c r="AH879" s="160">
        <f t="shared" si="388"/>
        <v>3797.9610000000002</v>
      </c>
      <c r="AI879" s="135">
        <f t="shared" si="389"/>
        <v>0.21838928835762134</v>
      </c>
      <c r="AJ879" s="135">
        <f t="shared" si="390"/>
        <v>0.74311689877805487</v>
      </c>
      <c r="AK879" s="135">
        <f t="shared" si="391"/>
        <v>5.6717275401195538E-3</v>
      </c>
      <c r="AL879" s="135">
        <f t="shared" si="392"/>
        <v>3.282208532420422E-2</v>
      </c>
      <c r="AM879" s="135">
        <f t="shared" si="393"/>
        <v>0</v>
      </c>
      <c r="AN879" s="135">
        <f t="shared" si="394"/>
        <v>0</v>
      </c>
      <c r="AO879" s="135">
        <f t="shared" si="395"/>
        <v>0</v>
      </c>
      <c r="AP879" s="159">
        <f>IFERROR(VLOOKUP(A879,人口!$A$2:$E$1748,5,0),0)</f>
        <v>97494</v>
      </c>
      <c r="AQ879" s="159">
        <f t="shared" si="370"/>
        <v>0</v>
      </c>
      <c r="AR879" s="159">
        <f t="shared" si="371"/>
        <v>0</v>
      </c>
      <c r="AS879" s="159">
        <f t="shared" si="372"/>
        <v>0</v>
      </c>
      <c r="AT879" s="159">
        <f t="shared" si="373"/>
        <v>1</v>
      </c>
      <c r="AU879" s="159">
        <f t="shared" si="374"/>
        <v>0</v>
      </c>
      <c r="AV879" s="159">
        <f t="shared" si="375"/>
        <v>0</v>
      </c>
      <c r="AW879" s="159">
        <f t="shared" si="376"/>
        <v>0</v>
      </c>
      <c r="AX879" s="159">
        <f t="shared" si="396"/>
        <v>0</v>
      </c>
      <c r="AY879" s="159" t="str">
        <f t="shared" si="397"/>
        <v>3万～10万人未満の市町村平均</v>
      </c>
      <c r="AZ879" s="159"/>
    </row>
    <row r="880" spans="1:52" x14ac:dyDescent="0.3">
      <c r="A880" t="str">
        <f t="shared" si="377"/>
        <v>20303</v>
      </c>
      <c r="B880" s="158" t="str">
        <f t="shared" si="378"/>
        <v>020303</v>
      </c>
      <c r="C880">
        <v>20</v>
      </c>
      <c r="D880" t="s">
        <v>47</v>
      </c>
      <c r="E880">
        <v>20303</v>
      </c>
      <c r="F880" t="s">
        <v>1090</v>
      </c>
      <c r="G880">
        <v>48.11</v>
      </c>
      <c r="H880">
        <v>220.86699999999999</v>
      </c>
      <c r="I880">
        <v>71.546999999999997</v>
      </c>
      <c r="J880">
        <v>326.59399999999999</v>
      </c>
      <c r="K880">
        <v>0</v>
      </c>
      <c r="L880">
        <v>0</v>
      </c>
      <c r="M880">
        <v>4.3959999999999999</v>
      </c>
      <c r="N880">
        <v>27.957000000000001</v>
      </c>
      <c r="O880">
        <v>0</v>
      </c>
      <c r="P880">
        <v>0</v>
      </c>
      <c r="Q880">
        <v>0</v>
      </c>
      <c r="R880">
        <v>1.4470000000000001</v>
      </c>
      <c r="S880">
        <v>0</v>
      </c>
      <c r="T880">
        <v>0</v>
      </c>
      <c r="U880">
        <v>8.8740000000000006</v>
      </c>
      <c r="V880">
        <v>0.247</v>
      </c>
      <c r="W880">
        <v>2.8260000000000001</v>
      </c>
      <c r="Y880" t="str">
        <f t="shared" si="379"/>
        <v>長野県</v>
      </c>
      <c r="Z880" t="str">
        <f t="shared" si="380"/>
        <v>長野県小海町</v>
      </c>
      <c r="AA880" s="159">
        <f t="shared" si="381"/>
        <v>71.546999999999997</v>
      </c>
      <c r="AB880" s="159">
        <f t="shared" si="382"/>
        <v>326.59399999999999</v>
      </c>
      <c r="AC880" s="159">
        <f t="shared" si="383"/>
        <v>0</v>
      </c>
      <c r="AD880" s="159">
        <f t="shared" si="384"/>
        <v>27.957000000000001</v>
      </c>
      <c r="AE880" s="159">
        <f t="shared" si="385"/>
        <v>0</v>
      </c>
      <c r="AF880" s="159">
        <f t="shared" si="386"/>
        <v>0</v>
      </c>
      <c r="AG880" s="159">
        <f t="shared" si="387"/>
        <v>8.8740000000000006</v>
      </c>
      <c r="AH880" s="160">
        <f t="shared" si="388"/>
        <v>434.97199999999998</v>
      </c>
      <c r="AI880" s="135">
        <f t="shared" si="389"/>
        <v>0.16448644970250959</v>
      </c>
      <c r="AJ880" s="135">
        <f t="shared" si="390"/>
        <v>0.75083913447302353</v>
      </c>
      <c r="AK880" s="135">
        <f t="shared" si="391"/>
        <v>0</v>
      </c>
      <c r="AL880" s="135">
        <f t="shared" si="392"/>
        <v>6.4273102636491553E-2</v>
      </c>
      <c r="AM880" s="135">
        <f t="shared" si="393"/>
        <v>0</v>
      </c>
      <c r="AN880" s="135">
        <f t="shared" si="394"/>
        <v>0</v>
      </c>
      <c r="AO880" s="135">
        <f t="shared" si="395"/>
        <v>2.040131318797532E-2</v>
      </c>
      <c r="AP880" s="159">
        <f>IFERROR(VLOOKUP(A880,人口!$A$2:$E$1748,5,0),0)</f>
        <v>4577</v>
      </c>
      <c r="AQ880" s="159">
        <f t="shared" si="370"/>
        <v>1</v>
      </c>
      <c r="AR880" s="159">
        <f t="shared" si="371"/>
        <v>0</v>
      </c>
      <c r="AS880" s="159">
        <f t="shared" si="372"/>
        <v>0</v>
      </c>
      <c r="AT880" s="159">
        <f t="shared" si="373"/>
        <v>0</v>
      </c>
      <c r="AU880" s="159">
        <f t="shared" si="374"/>
        <v>0</v>
      </c>
      <c r="AV880" s="159">
        <f t="shared" si="375"/>
        <v>0</v>
      </c>
      <c r="AW880" s="159">
        <f t="shared" si="376"/>
        <v>0</v>
      </c>
      <c r="AX880" s="159">
        <f t="shared" si="396"/>
        <v>0</v>
      </c>
      <c r="AY880" s="159" t="str">
        <f t="shared" si="397"/>
        <v>5千人未満の市町村平均</v>
      </c>
      <c r="AZ880" s="159"/>
    </row>
    <row r="881" spans="1:52" x14ac:dyDescent="0.3">
      <c r="A881" t="str">
        <f t="shared" si="377"/>
        <v>20304</v>
      </c>
      <c r="B881" s="158" t="str">
        <f t="shared" si="378"/>
        <v>020304</v>
      </c>
      <c r="C881">
        <v>20</v>
      </c>
      <c r="D881" t="s">
        <v>47</v>
      </c>
      <c r="E881">
        <v>20304</v>
      </c>
      <c r="F881" t="s">
        <v>1130</v>
      </c>
      <c r="G881">
        <v>41.445</v>
      </c>
      <c r="H881">
        <v>716.86</v>
      </c>
      <c r="I881">
        <v>62.267000000000003</v>
      </c>
      <c r="J881">
        <v>1071.1310000000001</v>
      </c>
      <c r="K881">
        <v>0</v>
      </c>
      <c r="L881">
        <v>0</v>
      </c>
      <c r="M881">
        <v>10.667</v>
      </c>
      <c r="N881">
        <v>67.834999999999994</v>
      </c>
      <c r="O881">
        <v>0</v>
      </c>
      <c r="P881">
        <v>0</v>
      </c>
      <c r="Q881">
        <v>0</v>
      </c>
      <c r="R881">
        <v>3.5000000000000003E-2</v>
      </c>
      <c r="S881">
        <v>0</v>
      </c>
      <c r="T881">
        <v>0</v>
      </c>
      <c r="U881">
        <v>0.218</v>
      </c>
      <c r="V881">
        <v>0.23200000000000001</v>
      </c>
      <c r="W881">
        <v>2.6309999999999998</v>
      </c>
      <c r="Y881" t="str">
        <f t="shared" si="379"/>
        <v>長野県</v>
      </c>
      <c r="Z881" t="str">
        <f t="shared" si="380"/>
        <v>長野県川上村</v>
      </c>
      <c r="AA881" s="159">
        <f t="shared" si="381"/>
        <v>62.267000000000003</v>
      </c>
      <c r="AB881" s="159">
        <f t="shared" si="382"/>
        <v>1071.1310000000001</v>
      </c>
      <c r="AC881" s="159">
        <f t="shared" si="383"/>
        <v>0</v>
      </c>
      <c r="AD881" s="159">
        <f t="shared" si="384"/>
        <v>67.834999999999994</v>
      </c>
      <c r="AE881" s="159">
        <f t="shared" si="385"/>
        <v>0</v>
      </c>
      <c r="AF881" s="159">
        <f t="shared" si="386"/>
        <v>0</v>
      </c>
      <c r="AG881" s="159">
        <f t="shared" si="387"/>
        <v>0.218</v>
      </c>
      <c r="AH881" s="160">
        <f t="shared" si="388"/>
        <v>1201.4510000000002</v>
      </c>
      <c r="AI881" s="135">
        <f t="shared" si="389"/>
        <v>5.1826499790669771E-2</v>
      </c>
      <c r="AJ881" s="135">
        <f t="shared" si="390"/>
        <v>0.89153115690943685</v>
      </c>
      <c r="AK881" s="135">
        <f t="shared" si="391"/>
        <v>0</v>
      </c>
      <c r="AL881" s="135">
        <f t="shared" si="392"/>
        <v>5.6460896033213158E-2</v>
      </c>
      <c r="AM881" s="135">
        <f t="shared" si="393"/>
        <v>0</v>
      </c>
      <c r="AN881" s="135">
        <f t="shared" si="394"/>
        <v>0</v>
      </c>
      <c r="AO881" s="135">
        <f t="shared" si="395"/>
        <v>1.8144726668003935E-4</v>
      </c>
      <c r="AP881" s="159">
        <f>IFERROR(VLOOKUP(A881,人口!$A$2:$E$1748,5,0),0)</f>
        <v>3963</v>
      </c>
      <c r="AQ881" s="159">
        <f t="shared" si="370"/>
        <v>1</v>
      </c>
      <c r="AR881" s="159">
        <f t="shared" si="371"/>
        <v>0</v>
      </c>
      <c r="AS881" s="159">
        <f t="shared" si="372"/>
        <v>0</v>
      </c>
      <c r="AT881" s="159">
        <f t="shared" si="373"/>
        <v>0</v>
      </c>
      <c r="AU881" s="159">
        <f t="shared" si="374"/>
        <v>0</v>
      </c>
      <c r="AV881" s="159">
        <f t="shared" si="375"/>
        <v>0</v>
      </c>
      <c r="AW881" s="159">
        <f t="shared" si="376"/>
        <v>0</v>
      </c>
      <c r="AX881" s="159">
        <f t="shared" si="396"/>
        <v>0</v>
      </c>
      <c r="AY881" s="159" t="str">
        <f t="shared" si="397"/>
        <v>5千人未満の市町村平均</v>
      </c>
      <c r="AZ881" s="159"/>
    </row>
    <row r="882" spans="1:52" x14ac:dyDescent="0.3">
      <c r="A882" t="str">
        <f t="shared" si="377"/>
        <v>20305</v>
      </c>
      <c r="B882" s="158" t="str">
        <f t="shared" si="378"/>
        <v>020305</v>
      </c>
      <c r="C882">
        <v>20</v>
      </c>
      <c r="D882" t="s">
        <v>47</v>
      </c>
      <c r="E882">
        <v>20305</v>
      </c>
      <c r="F882" t="s">
        <v>992</v>
      </c>
      <c r="G882">
        <v>54.427</v>
      </c>
      <c r="H882">
        <v>780.76099999999997</v>
      </c>
      <c r="I882">
        <v>75.384</v>
      </c>
      <c r="J882">
        <v>1076.479</v>
      </c>
      <c r="K882">
        <v>0</v>
      </c>
      <c r="L882">
        <v>0</v>
      </c>
      <c r="M882">
        <v>6.3360000000000003</v>
      </c>
      <c r="N882">
        <v>40.292999999999999</v>
      </c>
      <c r="O882">
        <v>0</v>
      </c>
      <c r="P882">
        <v>0</v>
      </c>
      <c r="Q882">
        <v>0</v>
      </c>
      <c r="R882">
        <v>2.327</v>
      </c>
      <c r="S882">
        <v>0</v>
      </c>
      <c r="T882">
        <v>0</v>
      </c>
      <c r="U882">
        <v>14.268000000000001</v>
      </c>
      <c r="V882">
        <v>0.183</v>
      </c>
      <c r="W882">
        <v>2.032</v>
      </c>
      <c r="Y882" t="str">
        <f t="shared" si="379"/>
        <v>長野県</v>
      </c>
      <c r="Z882" t="str">
        <f t="shared" si="380"/>
        <v>長野県南牧村</v>
      </c>
      <c r="AA882" s="159">
        <f t="shared" si="381"/>
        <v>75.384</v>
      </c>
      <c r="AB882" s="159">
        <f t="shared" si="382"/>
        <v>1076.479</v>
      </c>
      <c r="AC882" s="159">
        <f t="shared" si="383"/>
        <v>0</v>
      </c>
      <c r="AD882" s="159">
        <f t="shared" si="384"/>
        <v>40.292999999999999</v>
      </c>
      <c r="AE882" s="159">
        <f t="shared" si="385"/>
        <v>0</v>
      </c>
      <c r="AF882" s="159">
        <f t="shared" si="386"/>
        <v>0</v>
      </c>
      <c r="AG882" s="159">
        <f t="shared" si="387"/>
        <v>14.268000000000001</v>
      </c>
      <c r="AH882" s="160">
        <f t="shared" si="388"/>
        <v>1206.424</v>
      </c>
      <c r="AI882" s="135">
        <f t="shared" si="389"/>
        <v>6.2485494320404768E-2</v>
      </c>
      <c r="AJ882" s="135">
        <f t="shared" si="390"/>
        <v>0.89228911228556462</v>
      </c>
      <c r="AK882" s="135">
        <f t="shared" si="391"/>
        <v>0</v>
      </c>
      <c r="AL882" s="135">
        <f t="shared" si="392"/>
        <v>3.3398705596042522E-2</v>
      </c>
      <c r="AM882" s="135">
        <f t="shared" si="393"/>
        <v>0</v>
      </c>
      <c r="AN882" s="135">
        <f t="shared" si="394"/>
        <v>0</v>
      </c>
      <c r="AO882" s="135">
        <f t="shared" si="395"/>
        <v>1.1826687797988105E-2</v>
      </c>
      <c r="AP882" s="159">
        <f>IFERROR(VLOOKUP(A882,人口!$A$2:$E$1748,5,0),0)</f>
        <v>3113</v>
      </c>
      <c r="AQ882" s="159">
        <f t="shared" si="370"/>
        <v>1</v>
      </c>
      <c r="AR882" s="159">
        <f t="shared" si="371"/>
        <v>0</v>
      </c>
      <c r="AS882" s="159">
        <f t="shared" si="372"/>
        <v>0</v>
      </c>
      <c r="AT882" s="159">
        <f t="shared" si="373"/>
        <v>0</v>
      </c>
      <c r="AU882" s="159">
        <f t="shared" si="374"/>
        <v>0</v>
      </c>
      <c r="AV882" s="159">
        <f t="shared" si="375"/>
        <v>0</v>
      </c>
      <c r="AW882" s="159">
        <f t="shared" si="376"/>
        <v>0</v>
      </c>
      <c r="AX882" s="159">
        <f t="shared" si="396"/>
        <v>0</v>
      </c>
      <c r="AY882" s="159" t="str">
        <f t="shared" si="397"/>
        <v>5千人未満の市町村平均</v>
      </c>
      <c r="AZ882" s="159"/>
    </row>
    <row r="883" spans="1:52" x14ac:dyDescent="0.3">
      <c r="A883" t="str">
        <f t="shared" si="377"/>
        <v>20306</v>
      </c>
      <c r="B883" s="158" t="str">
        <f t="shared" si="378"/>
        <v>020306</v>
      </c>
      <c r="C883">
        <v>20</v>
      </c>
      <c r="D883" t="s">
        <v>47</v>
      </c>
      <c r="E883">
        <v>20306</v>
      </c>
      <c r="F883" t="s">
        <v>1206</v>
      </c>
      <c r="G883">
        <v>11.891</v>
      </c>
      <c r="H883">
        <v>64.278999999999996</v>
      </c>
      <c r="I883">
        <v>17.555</v>
      </c>
      <c r="J883">
        <v>94.335999999999999</v>
      </c>
      <c r="K883">
        <v>0.2</v>
      </c>
      <c r="L883">
        <v>0.32400000000000001</v>
      </c>
      <c r="M883">
        <v>1.3240000000000001</v>
      </c>
      <c r="N883">
        <v>8.4179999999999993</v>
      </c>
      <c r="O883">
        <v>0</v>
      </c>
      <c r="P883">
        <v>0</v>
      </c>
      <c r="Q883">
        <v>0</v>
      </c>
      <c r="R883">
        <v>0</v>
      </c>
      <c r="S883">
        <v>0</v>
      </c>
      <c r="T883">
        <v>0</v>
      </c>
      <c r="U883">
        <v>0</v>
      </c>
      <c r="V883">
        <v>5.2999999999999999E-2</v>
      </c>
      <c r="W883">
        <v>0.61399999999999999</v>
      </c>
      <c r="Y883" t="str">
        <f t="shared" si="379"/>
        <v>長野県</v>
      </c>
      <c r="Z883" t="str">
        <f t="shared" si="380"/>
        <v>長野県南相木村</v>
      </c>
      <c r="AA883" s="159">
        <f t="shared" si="381"/>
        <v>17.555</v>
      </c>
      <c r="AB883" s="159">
        <f t="shared" si="382"/>
        <v>94.335999999999999</v>
      </c>
      <c r="AC883" s="159">
        <f t="shared" si="383"/>
        <v>0.32400000000000001</v>
      </c>
      <c r="AD883" s="159">
        <f t="shared" si="384"/>
        <v>8.4179999999999993</v>
      </c>
      <c r="AE883" s="159">
        <f t="shared" si="385"/>
        <v>0</v>
      </c>
      <c r="AF883" s="159">
        <f t="shared" si="386"/>
        <v>0</v>
      </c>
      <c r="AG883" s="159">
        <f t="shared" si="387"/>
        <v>0</v>
      </c>
      <c r="AH883" s="160">
        <f t="shared" si="388"/>
        <v>120.63299999999998</v>
      </c>
      <c r="AI883" s="135">
        <f t="shared" si="389"/>
        <v>0.14552402742201556</v>
      </c>
      <c r="AJ883" s="135">
        <f t="shared" si="390"/>
        <v>0.78200823986802959</v>
      </c>
      <c r="AK883" s="135">
        <f t="shared" si="391"/>
        <v>2.6858322349605835E-3</v>
      </c>
      <c r="AL883" s="135">
        <f t="shared" si="392"/>
        <v>6.9781900474994413E-2</v>
      </c>
      <c r="AM883" s="135">
        <f t="shared" si="393"/>
        <v>0</v>
      </c>
      <c r="AN883" s="135">
        <f t="shared" si="394"/>
        <v>0</v>
      </c>
      <c r="AO883" s="135">
        <f t="shared" si="395"/>
        <v>0</v>
      </c>
      <c r="AP883" s="159">
        <f>IFERROR(VLOOKUP(A883,人口!$A$2:$E$1748,5,0),0)</f>
        <v>984</v>
      </c>
      <c r="AQ883" s="159">
        <f t="shared" si="370"/>
        <v>1</v>
      </c>
      <c r="AR883" s="159">
        <f t="shared" si="371"/>
        <v>0</v>
      </c>
      <c r="AS883" s="159">
        <f t="shared" si="372"/>
        <v>0</v>
      </c>
      <c r="AT883" s="159">
        <f t="shared" si="373"/>
        <v>0</v>
      </c>
      <c r="AU883" s="159">
        <f t="shared" si="374"/>
        <v>0</v>
      </c>
      <c r="AV883" s="159">
        <f t="shared" si="375"/>
        <v>0</v>
      </c>
      <c r="AW883" s="159">
        <f t="shared" si="376"/>
        <v>0</v>
      </c>
      <c r="AX883" s="159">
        <f t="shared" si="396"/>
        <v>0</v>
      </c>
      <c r="AY883" s="159" t="str">
        <f t="shared" si="397"/>
        <v>5千人未満の市町村平均</v>
      </c>
      <c r="AZ883" s="159"/>
    </row>
    <row r="884" spans="1:52" x14ac:dyDescent="0.3">
      <c r="A884" t="str">
        <f t="shared" si="377"/>
        <v>20307</v>
      </c>
      <c r="B884" s="158" t="str">
        <f t="shared" si="378"/>
        <v>020307</v>
      </c>
      <c r="C884">
        <v>20</v>
      </c>
      <c r="D884" t="s">
        <v>47</v>
      </c>
      <c r="E884">
        <v>20307</v>
      </c>
      <c r="F884" t="s">
        <v>1248</v>
      </c>
      <c r="G884">
        <v>9.7639999999999993</v>
      </c>
      <c r="H884">
        <v>46.563000000000002</v>
      </c>
      <c r="I884">
        <v>14.412000000000001</v>
      </c>
      <c r="J884">
        <v>68.283000000000001</v>
      </c>
      <c r="K884">
        <v>0</v>
      </c>
      <c r="L884">
        <v>0</v>
      </c>
      <c r="M884">
        <v>1.732</v>
      </c>
      <c r="N884">
        <v>11.012</v>
      </c>
      <c r="O884">
        <v>0</v>
      </c>
      <c r="P884">
        <v>0</v>
      </c>
      <c r="Q884">
        <v>0</v>
      </c>
      <c r="R884">
        <v>0</v>
      </c>
      <c r="S884">
        <v>0</v>
      </c>
      <c r="T884">
        <v>0</v>
      </c>
      <c r="U884">
        <v>0</v>
      </c>
      <c r="V884">
        <v>0.04</v>
      </c>
      <c r="W884">
        <v>0.46100000000000002</v>
      </c>
      <c r="Y884" t="str">
        <f t="shared" si="379"/>
        <v>長野県</v>
      </c>
      <c r="Z884" t="str">
        <f t="shared" si="380"/>
        <v>長野県北相木村</v>
      </c>
      <c r="AA884" s="159">
        <f t="shared" si="381"/>
        <v>14.412000000000001</v>
      </c>
      <c r="AB884" s="159">
        <f t="shared" si="382"/>
        <v>68.283000000000001</v>
      </c>
      <c r="AC884" s="159">
        <f t="shared" si="383"/>
        <v>0</v>
      </c>
      <c r="AD884" s="159">
        <f t="shared" si="384"/>
        <v>11.012</v>
      </c>
      <c r="AE884" s="159">
        <f t="shared" si="385"/>
        <v>0</v>
      </c>
      <c r="AF884" s="159">
        <f t="shared" si="386"/>
        <v>0</v>
      </c>
      <c r="AG884" s="159">
        <f t="shared" si="387"/>
        <v>0</v>
      </c>
      <c r="AH884" s="160">
        <f t="shared" si="388"/>
        <v>93.707000000000008</v>
      </c>
      <c r="AI884" s="135">
        <f t="shared" si="389"/>
        <v>0.15379854226471876</v>
      </c>
      <c r="AJ884" s="135">
        <f t="shared" si="390"/>
        <v>0.72868622408144534</v>
      </c>
      <c r="AK884" s="135">
        <f t="shared" si="391"/>
        <v>0</v>
      </c>
      <c r="AL884" s="135">
        <f t="shared" si="392"/>
        <v>0.11751523365383588</v>
      </c>
      <c r="AM884" s="135">
        <f t="shared" si="393"/>
        <v>0</v>
      </c>
      <c r="AN884" s="135">
        <f t="shared" si="394"/>
        <v>0</v>
      </c>
      <c r="AO884" s="135">
        <f t="shared" si="395"/>
        <v>0</v>
      </c>
      <c r="AP884" s="159">
        <f>IFERROR(VLOOKUP(A884,人口!$A$2:$E$1748,5,0),0)</f>
        <v>746</v>
      </c>
      <c r="AQ884" s="159">
        <f t="shared" si="370"/>
        <v>1</v>
      </c>
      <c r="AR884" s="159">
        <f t="shared" si="371"/>
        <v>0</v>
      </c>
      <c r="AS884" s="159">
        <f t="shared" si="372"/>
        <v>0</v>
      </c>
      <c r="AT884" s="159">
        <f t="shared" si="373"/>
        <v>0</v>
      </c>
      <c r="AU884" s="159">
        <f t="shared" si="374"/>
        <v>0</v>
      </c>
      <c r="AV884" s="159">
        <f t="shared" si="375"/>
        <v>0</v>
      </c>
      <c r="AW884" s="159">
        <f t="shared" si="376"/>
        <v>0</v>
      </c>
      <c r="AX884" s="159">
        <f t="shared" si="396"/>
        <v>0</v>
      </c>
      <c r="AY884" s="159" t="str">
        <f t="shared" si="397"/>
        <v>5千人未満の市町村平均</v>
      </c>
      <c r="AZ884" s="159"/>
    </row>
    <row r="885" spans="1:52" x14ac:dyDescent="0.3">
      <c r="A885" t="str">
        <f t="shared" si="377"/>
        <v>20309</v>
      </c>
      <c r="B885" s="158" t="str">
        <f t="shared" si="378"/>
        <v>020309</v>
      </c>
      <c r="C885">
        <v>20</v>
      </c>
      <c r="D885" t="s">
        <v>47</v>
      </c>
      <c r="E885">
        <v>20309</v>
      </c>
      <c r="F885" t="s">
        <v>1286</v>
      </c>
      <c r="G885">
        <v>84.828000000000003</v>
      </c>
      <c r="H885">
        <v>299.14999999999998</v>
      </c>
      <c r="I885">
        <v>127.277</v>
      </c>
      <c r="J885">
        <v>446.24</v>
      </c>
      <c r="K885">
        <v>21.9</v>
      </c>
      <c r="L885">
        <v>38.606000000000002</v>
      </c>
      <c r="M885">
        <v>11.000999999999999</v>
      </c>
      <c r="N885">
        <v>69.956999999999994</v>
      </c>
      <c r="O885">
        <v>0</v>
      </c>
      <c r="P885">
        <v>0</v>
      </c>
      <c r="Q885">
        <v>0</v>
      </c>
      <c r="R885">
        <v>0.77200000000000002</v>
      </c>
      <c r="S885">
        <v>0</v>
      </c>
      <c r="T885">
        <v>0</v>
      </c>
      <c r="U885">
        <v>4.7350000000000003</v>
      </c>
      <c r="V885">
        <v>0.55800000000000005</v>
      </c>
      <c r="W885">
        <v>6.5609999999999999</v>
      </c>
      <c r="Y885" t="str">
        <f t="shared" si="379"/>
        <v>長野県</v>
      </c>
      <c r="Z885" t="str">
        <f t="shared" si="380"/>
        <v>長野県佐久穂町</v>
      </c>
      <c r="AA885" s="159">
        <f t="shared" si="381"/>
        <v>127.277</v>
      </c>
      <c r="AB885" s="159">
        <f t="shared" si="382"/>
        <v>446.24</v>
      </c>
      <c r="AC885" s="159">
        <f t="shared" si="383"/>
        <v>38.606000000000002</v>
      </c>
      <c r="AD885" s="159">
        <f t="shared" si="384"/>
        <v>69.956999999999994</v>
      </c>
      <c r="AE885" s="159">
        <f t="shared" si="385"/>
        <v>0</v>
      </c>
      <c r="AF885" s="159">
        <f t="shared" si="386"/>
        <v>0</v>
      </c>
      <c r="AG885" s="159">
        <f t="shared" si="387"/>
        <v>4.7350000000000003</v>
      </c>
      <c r="AH885" s="160">
        <f t="shared" si="388"/>
        <v>686.81500000000005</v>
      </c>
      <c r="AI885" s="135">
        <f t="shared" si="389"/>
        <v>0.18531482276886788</v>
      </c>
      <c r="AJ885" s="135">
        <f t="shared" si="390"/>
        <v>0.64972372472936668</v>
      </c>
      <c r="AK885" s="135">
        <f t="shared" si="391"/>
        <v>5.6210187605104718E-2</v>
      </c>
      <c r="AL885" s="135">
        <f t="shared" si="392"/>
        <v>0.10185712309719501</v>
      </c>
      <c r="AM885" s="135">
        <f t="shared" si="393"/>
        <v>0</v>
      </c>
      <c r="AN885" s="135">
        <f t="shared" si="394"/>
        <v>0</v>
      </c>
      <c r="AO885" s="135">
        <f t="shared" si="395"/>
        <v>6.8941417994656494E-3</v>
      </c>
      <c r="AP885" s="159">
        <f>IFERROR(VLOOKUP(A885,人口!$A$2:$E$1748,5,0),0)</f>
        <v>10969</v>
      </c>
      <c r="AQ885" s="159">
        <f t="shared" si="370"/>
        <v>0</v>
      </c>
      <c r="AR885" s="159">
        <f t="shared" si="371"/>
        <v>0</v>
      </c>
      <c r="AS885" s="159">
        <f t="shared" si="372"/>
        <v>1</v>
      </c>
      <c r="AT885" s="159">
        <f t="shared" si="373"/>
        <v>0</v>
      </c>
      <c r="AU885" s="159">
        <f t="shared" si="374"/>
        <v>0</v>
      </c>
      <c r="AV885" s="159">
        <f t="shared" si="375"/>
        <v>0</v>
      </c>
      <c r="AW885" s="159">
        <f t="shared" si="376"/>
        <v>0</v>
      </c>
      <c r="AX885" s="159">
        <f t="shared" si="396"/>
        <v>0</v>
      </c>
      <c r="AY885" s="159" t="str">
        <f t="shared" si="397"/>
        <v>1万～3万人未満の市町村平均</v>
      </c>
      <c r="AZ885" s="159"/>
    </row>
    <row r="886" spans="1:52" x14ac:dyDescent="0.3">
      <c r="A886" t="str">
        <f t="shared" si="377"/>
        <v>20321</v>
      </c>
      <c r="B886" s="158" t="str">
        <f t="shared" si="378"/>
        <v>020321</v>
      </c>
      <c r="C886">
        <v>20</v>
      </c>
      <c r="D886" t="s">
        <v>47</v>
      </c>
      <c r="E886">
        <v>20321</v>
      </c>
      <c r="F886" t="s">
        <v>1319</v>
      </c>
      <c r="G886">
        <v>271.91000000000003</v>
      </c>
      <c r="H886">
        <v>126.69799999999999</v>
      </c>
      <c r="I886">
        <v>396.20499999999998</v>
      </c>
      <c r="J886">
        <v>183.661</v>
      </c>
      <c r="K886">
        <v>44.3</v>
      </c>
      <c r="L886">
        <v>77.552999999999997</v>
      </c>
      <c r="M886">
        <v>0.79600000000000004</v>
      </c>
      <c r="N886">
        <v>4.3289999999999997</v>
      </c>
      <c r="O886">
        <v>0</v>
      </c>
      <c r="P886">
        <v>0</v>
      </c>
      <c r="Q886">
        <v>0</v>
      </c>
      <c r="R886">
        <v>0.39100000000000001</v>
      </c>
      <c r="S886">
        <v>0</v>
      </c>
      <c r="T886">
        <v>0</v>
      </c>
      <c r="U886">
        <v>2.3969999999999998</v>
      </c>
      <c r="V886">
        <v>2.972</v>
      </c>
      <c r="W886">
        <v>33.459000000000003</v>
      </c>
      <c r="Y886" t="str">
        <f t="shared" si="379"/>
        <v>長野県</v>
      </c>
      <c r="Z886" t="str">
        <f t="shared" si="380"/>
        <v>長野県軽井沢町</v>
      </c>
      <c r="AA886" s="159">
        <f t="shared" si="381"/>
        <v>396.20499999999998</v>
      </c>
      <c r="AB886" s="159">
        <f t="shared" si="382"/>
        <v>183.661</v>
      </c>
      <c r="AC886" s="159">
        <f t="shared" si="383"/>
        <v>77.552999999999997</v>
      </c>
      <c r="AD886" s="159">
        <f t="shared" si="384"/>
        <v>4.3289999999999997</v>
      </c>
      <c r="AE886" s="159">
        <f t="shared" si="385"/>
        <v>0</v>
      </c>
      <c r="AF886" s="159">
        <f t="shared" si="386"/>
        <v>0</v>
      </c>
      <c r="AG886" s="159">
        <f t="shared" si="387"/>
        <v>2.3969999999999998</v>
      </c>
      <c r="AH886" s="160">
        <f t="shared" si="388"/>
        <v>664.14499999999998</v>
      </c>
      <c r="AI886" s="135">
        <f t="shared" si="389"/>
        <v>0.59656400334264359</v>
      </c>
      <c r="AJ886" s="135">
        <f t="shared" si="390"/>
        <v>0.27653750310549657</v>
      </c>
      <c r="AK886" s="135">
        <f t="shared" si="391"/>
        <v>0.1167711870148838</v>
      </c>
      <c r="AL886" s="135">
        <f t="shared" si="392"/>
        <v>6.5181549209886395E-3</v>
      </c>
      <c r="AM886" s="135">
        <f t="shared" si="393"/>
        <v>0</v>
      </c>
      <c r="AN886" s="135">
        <f t="shared" si="394"/>
        <v>0</v>
      </c>
      <c r="AO886" s="135">
        <f t="shared" si="395"/>
        <v>3.6091516159874725E-3</v>
      </c>
      <c r="AP886" s="159">
        <f>IFERROR(VLOOKUP(A886,人口!$A$2:$E$1748,5,0),0)</f>
        <v>20420</v>
      </c>
      <c r="AQ886" s="159">
        <f t="shared" si="370"/>
        <v>0</v>
      </c>
      <c r="AR886" s="159">
        <f t="shared" si="371"/>
        <v>0</v>
      </c>
      <c r="AS886" s="159">
        <f t="shared" si="372"/>
        <v>1</v>
      </c>
      <c r="AT886" s="159">
        <f t="shared" si="373"/>
        <v>0</v>
      </c>
      <c r="AU886" s="159">
        <f t="shared" si="374"/>
        <v>0</v>
      </c>
      <c r="AV886" s="159">
        <f t="shared" si="375"/>
        <v>0</v>
      </c>
      <c r="AW886" s="159">
        <f t="shared" si="376"/>
        <v>0</v>
      </c>
      <c r="AX886" s="159">
        <f t="shared" si="396"/>
        <v>0</v>
      </c>
      <c r="AY886" s="159" t="str">
        <f t="shared" si="397"/>
        <v>1万～3万人未満の市町村平均</v>
      </c>
      <c r="AZ886" s="159"/>
    </row>
    <row r="887" spans="1:52" x14ac:dyDescent="0.3">
      <c r="A887" t="str">
        <f t="shared" si="377"/>
        <v>20323</v>
      </c>
      <c r="B887" s="158" t="str">
        <f t="shared" si="378"/>
        <v>020323</v>
      </c>
      <c r="C887">
        <v>20</v>
      </c>
      <c r="D887" t="s">
        <v>47</v>
      </c>
      <c r="E887">
        <v>20323</v>
      </c>
      <c r="F887" t="s">
        <v>1355</v>
      </c>
      <c r="G887">
        <v>88.203000000000003</v>
      </c>
      <c r="H887">
        <v>233.93199999999999</v>
      </c>
      <c r="I887">
        <v>132.785</v>
      </c>
      <c r="J887">
        <v>349.77800000000002</v>
      </c>
      <c r="K887">
        <v>29</v>
      </c>
      <c r="L887">
        <v>54.735999999999997</v>
      </c>
      <c r="M887">
        <v>1.7999999999999999E-2</v>
      </c>
      <c r="N887">
        <v>9.6000000000000002E-2</v>
      </c>
      <c r="O887">
        <v>0</v>
      </c>
      <c r="P887">
        <v>0</v>
      </c>
      <c r="Q887">
        <v>0</v>
      </c>
      <c r="R887">
        <v>0.57899999999999996</v>
      </c>
      <c r="S887">
        <v>0</v>
      </c>
      <c r="T887">
        <v>0</v>
      </c>
      <c r="U887">
        <v>3.5510000000000002</v>
      </c>
      <c r="V887">
        <v>0.94499999999999995</v>
      </c>
      <c r="W887">
        <v>10.622</v>
      </c>
      <c r="Y887" t="str">
        <f t="shared" si="379"/>
        <v>長野県</v>
      </c>
      <c r="Z887" t="str">
        <f t="shared" si="380"/>
        <v>長野県御代田町</v>
      </c>
      <c r="AA887" s="159">
        <f t="shared" si="381"/>
        <v>132.785</v>
      </c>
      <c r="AB887" s="159">
        <f t="shared" si="382"/>
        <v>349.77800000000002</v>
      </c>
      <c r="AC887" s="159">
        <f t="shared" si="383"/>
        <v>54.735999999999997</v>
      </c>
      <c r="AD887" s="159">
        <f t="shared" si="384"/>
        <v>9.6000000000000002E-2</v>
      </c>
      <c r="AE887" s="159">
        <f t="shared" si="385"/>
        <v>0</v>
      </c>
      <c r="AF887" s="159">
        <f t="shared" si="386"/>
        <v>0</v>
      </c>
      <c r="AG887" s="159">
        <f t="shared" si="387"/>
        <v>3.5510000000000002</v>
      </c>
      <c r="AH887" s="160">
        <f t="shared" si="388"/>
        <v>540.94600000000003</v>
      </c>
      <c r="AI887" s="135">
        <f t="shared" si="389"/>
        <v>0.24546812435991761</v>
      </c>
      <c r="AJ887" s="135">
        <f t="shared" si="390"/>
        <v>0.64660428212797583</v>
      </c>
      <c r="AK887" s="135">
        <f t="shared" si="391"/>
        <v>0.10118570060597545</v>
      </c>
      <c r="AL887" s="135">
        <f t="shared" si="392"/>
        <v>1.7746688209174298E-4</v>
      </c>
      <c r="AM887" s="135">
        <f t="shared" si="393"/>
        <v>0</v>
      </c>
      <c r="AN887" s="135">
        <f t="shared" si="394"/>
        <v>0</v>
      </c>
      <c r="AO887" s="135">
        <f t="shared" si="395"/>
        <v>6.5644260240393677E-3</v>
      </c>
      <c r="AP887" s="159">
        <f>IFERROR(VLOOKUP(A887,人口!$A$2:$E$1748,5,0),0)</f>
        <v>15774</v>
      </c>
      <c r="AQ887" s="159">
        <f t="shared" si="370"/>
        <v>0</v>
      </c>
      <c r="AR887" s="159">
        <f t="shared" si="371"/>
        <v>0</v>
      </c>
      <c r="AS887" s="159">
        <f t="shared" si="372"/>
        <v>1</v>
      </c>
      <c r="AT887" s="159">
        <f t="shared" si="373"/>
        <v>0</v>
      </c>
      <c r="AU887" s="159">
        <f t="shared" si="374"/>
        <v>0</v>
      </c>
      <c r="AV887" s="159">
        <f t="shared" si="375"/>
        <v>0</v>
      </c>
      <c r="AW887" s="159">
        <f t="shared" si="376"/>
        <v>0</v>
      </c>
      <c r="AX887" s="159">
        <f t="shared" si="396"/>
        <v>0</v>
      </c>
      <c r="AY887" s="159" t="str">
        <f t="shared" si="397"/>
        <v>1万～3万人未満の市町村平均</v>
      </c>
      <c r="AZ887" s="159"/>
    </row>
    <row r="888" spans="1:52" x14ac:dyDescent="0.3">
      <c r="A888" t="str">
        <f t="shared" si="377"/>
        <v>20324</v>
      </c>
      <c r="B888" s="158" t="str">
        <f t="shared" si="378"/>
        <v>020324</v>
      </c>
      <c r="C888">
        <v>20</v>
      </c>
      <c r="D888" t="s">
        <v>47</v>
      </c>
      <c r="E888">
        <v>20324</v>
      </c>
      <c r="F888" t="s">
        <v>1386</v>
      </c>
      <c r="G888">
        <v>60.317999999999998</v>
      </c>
      <c r="H888">
        <v>379.65600000000001</v>
      </c>
      <c r="I888">
        <v>90.820999999999998</v>
      </c>
      <c r="J888">
        <v>568.17100000000005</v>
      </c>
      <c r="K888">
        <v>15.7</v>
      </c>
      <c r="L888">
        <v>38.441000000000003</v>
      </c>
      <c r="M888">
        <v>0.17</v>
      </c>
      <c r="N888">
        <v>0.98399999999999999</v>
      </c>
      <c r="O888">
        <v>0</v>
      </c>
      <c r="P888">
        <v>0</v>
      </c>
      <c r="Q888">
        <v>0</v>
      </c>
      <c r="R888">
        <v>0.192</v>
      </c>
      <c r="S888">
        <v>0</v>
      </c>
      <c r="T888">
        <v>0</v>
      </c>
      <c r="U888">
        <v>1.1779999999999999</v>
      </c>
      <c r="V888">
        <v>0.42899999999999999</v>
      </c>
      <c r="W888">
        <v>5.07</v>
      </c>
      <c r="Y888" t="str">
        <f t="shared" si="379"/>
        <v>長野県</v>
      </c>
      <c r="Z888" t="str">
        <f t="shared" si="380"/>
        <v>長野県立科町</v>
      </c>
      <c r="AA888" s="159">
        <f t="shared" si="381"/>
        <v>90.820999999999998</v>
      </c>
      <c r="AB888" s="159">
        <f t="shared" si="382"/>
        <v>568.17100000000005</v>
      </c>
      <c r="AC888" s="159">
        <f t="shared" si="383"/>
        <v>38.441000000000003</v>
      </c>
      <c r="AD888" s="159">
        <f t="shared" si="384"/>
        <v>0.98399999999999999</v>
      </c>
      <c r="AE888" s="159">
        <f t="shared" si="385"/>
        <v>0</v>
      </c>
      <c r="AF888" s="159">
        <f t="shared" si="386"/>
        <v>0</v>
      </c>
      <c r="AG888" s="159">
        <f t="shared" si="387"/>
        <v>1.1779999999999999</v>
      </c>
      <c r="AH888" s="160">
        <f t="shared" si="388"/>
        <v>699.59500000000014</v>
      </c>
      <c r="AI888" s="135">
        <f t="shared" si="389"/>
        <v>0.12981939550740068</v>
      </c>
      <c r="AJ888" s="135">
        <f t="shared" si="390"/>
        <v>0.81214273972798534</v>
      </c>
      <c r="AK888" s="135">
        <f t="shared" si="391"/>
        <v>5.4947505342376655E-2</v>
      </c>
      <c r="AL888" s="135">
        <f t="shared" si="392"/>
        <v>1.4065280626648273E-3</v>
      </c>
      <c r="AM888" s="135">
        <f t="shared" si="393"/>
        <v>0</v>
      </c>
      <c r="AN888" s="135">
        <f t="shared" si="394"/>
        <v>0</v>
      </c>
      <c r="AO888" s="135">
        <f t="shared" si="395"/>
        <v>1.6838313595723235E-3</v>
      </c>
      <c r="AP888" s="159">
        <f>IFERROR(VLOOKUP(A888,人口!$A$2:$E$1748,5,0),0)</f>
        <v>7166</v>
      </c>
      <c r="AQ888" s="159">
        <f t="shared" si="370"/>
        <v>0</v>
      </c>
      <c r="AR888" s="159">
        <f t="shared" si="371"/>
        <v>1</v>
      </c>
      <c r="AS888" s="159">
        <f t="shared" si="372"/>
        <v>0</v>
      </c>
      <c r="AT888" s="159">
        <f t="shared" si="373"/>
        <v>0</v>
      </c>
      <c r="AU888" s="159">
        <f t="shared" si="374"/>
        <v>0</v>
      </c>
      <c r="AV888" s="159">
        <f t="shared" si="375"/>
        <v>0</v>
      </c>
      <c r="AW888" s="159">
        <f t="shared" si="376"/>
        <v>0</v>
      </c>
      <c r="AX888" s="159">
        <f t="shared" si="396"/>
        <v>0</v>
      </c>
      <c r="AY888" s="159" t="str">
        <f t="shared" si="397"/>
        <v>5千～1万人未満の市町村平均</v>
      </c>
      <c r="AZ888" s="159"/>
    </row>
    <row r="889" spans="1:52" x14ac:dyDescent="0.3">
      <c r="A889" t="str">
        <f t="shared" si="377"/>
        <v>20349</v>
      </c>
      <c r="B889" s="158" t="str">
        <f t="shared" si="378"/>
        <v>020349</v>
      </c>
      <c r="C889">
        <v>20</v>
      </c>
      <c r="D889" t="s">
        <v>47</v>
      </c>
      <c r="E889">
        <v>20349</v>
      </c>
      <c r="F889" t="s">
        <v>1415</v>
      </c>
      <c r="G889">
        <v>40.384999999999998</v>
      </c>
      <c r="H889">
        <v>81.983999999999995</v>
      </c>
      <c r="I889">
        <v>59.521999999999998</v>
      </c>
      <c r="J889">
        <v>120.232</v>
      </c>
      <c r="K889">
        <v>37</v>
      </c>
      <c r="L889">
        <v>69.771000000000001</v>
      </c>
      <c r="M889">
        <v>0.68600000000000005</v>
      </c>
      <c r="N889">
        <v>3.9740000000000002</v>
      </c>
      <c r="O889">
        <v>0</v>
      </c>
      <c r="P889">
        <v>0</v>
      </c>
      <c r="Q889">
        <v>0</v>
      </c>
      <c r="R889">
        <v>0</v>
      </c>
      <c r="S889">
        <v>0</v>
      </c>
      <c r="T889">
        <v>0</v>
      </c>
      <c r="U889">
        <v>0</v>
      </c>
      <c r="V889">
        <v>0.23799999999999999</v>
      </c>
      <c r="W889">
        <v>2.6819999999999999</v>
      </c>
      <c r="Y889" t="str">
        <f t="shared" si="379"/>
        <v>長野県</v>
      </c>
      <c r="Z889" t="str">
        <f t="shared" si="380"/>
        <v>長野県青木村</v>
      </c>
      <c r="AA889" s="159">
        <f t="shared" si="381"/>
        <v>59.521999999999998</v>
      </c>
      <c r="AB889" s="159">
        <f t="shared" si="382"/>
        <v>120.232</v>
      </c>
      <c r="AC889" s="159">
        <f t="shared" si="383"/>
        <v>69.771000000000001</v>
      </c>
      <c r="AD889" s="159">
        <f t="shared" si="384"/>
        <v>3.9740000000000002</v>
      </c>
      <c r="AE889" s="159">
        <f t="shared" si="385"/>
        <v>0</v>
      </c>
      <c r="AF889" s="159">
        <f t="shared" si="386"/>
        <v>0</v>
      </c>
      <c r="AG889" s="159">
        <f t="shared" si="387"/>
        <v>0</v>
      </c>
      <c r="AH889" s="160">
        <f t="shared" si="388"/>
        <v>253.49899999999997</v>
      </c>
      <c r="AI889" s="135">
        <f t="shared" si="389"/>
        <v>0.23480171519414281</v>
      </c>
      <c r="AJ889" s="135">
        <f t="shared" si="390"/>
        <v>0.47428983940765057</v>
      </c>
      <c r="AK889" s="135">
        <f t="shared" si="391"/>
        <v>0.27523185495800778</v>
      </c>
      <c r="AL889" s="135">
        <f t="shared" si="392"/>
        <v>1.5676590440198979E-2</v>
      </c>
      <c r="AM889" s="135">
        <f t="shared" si="393"/>
        <v>0</v>
      </c>
      <c r="AN889" s="135">
        <f t="shared" si="394"/>
        <v>0</v>
      </c>
      <c r="AO889" s="135">
        <f t="shared" si="395"/>
        <v>0</v>
      </c>
      <c r="AP889" s="159">
        <f>IFERROR(VLOOKUP(A889,人口!$A$2:$E$1748,5,0),0)</f>
        <v>4351</v>
      </c>
      <c r="AQ889" s="159">
        <f t="shared" si="370"/>
        <v>1</v>
      </c>
      <c r="AR889" s="159">
        <f t="shared" si="371"/>
        <v>0</v>
      </c>
      <c r="AS889" s="159">
        <f t="shared" si="372"/>
        <v>0</v>
      </c>
      <c r="AT889" s="159">
        <f t="shared" si="373"/>
        <v>0</v>
      </c>
      <c r="AU889" s="159">
        <f t="shared" si="374"/>
        <v>0</v>
      </c>
      <c r="AV889" s="159">
        <f t="shared" si="375"/>
        <v>0</v>
      </c>
      <c r="AW889" s="159">
        <f t="shared" si="376"/>
        <v>0</v>
      </c>
      <c r="AX889" s="159">
        <f t="shared" si="396"/>
        <v>0</v>
      </c>
      <c r="AY889" s="159" t="str">
        <f t="shared" si="397"/>
        <v>5千人未満の市町村平均</v>
      </c>
      <c r="AZ889" s="159"/>
    </row>
    <row r="890" spans="1:52" x14ac:dyDescent="0.3">
      <c r="A890" t="str">
        <f t="shared" si="377"/>
        <v>20350</v>
      </c>
      <c r="B890" s="158" t="str">
        <f t="shared" si="378"/>
        <v>020350</v>
      </c>
      <c r="C890">
        <v>20</v>
      </c>
      <c r="D890" t="s">
        <v>47</v>
      </c>
      <c r="E890">
        <v>20350</v>
      </c>
      <c r="F890" t="s">
        <v>1443</v>
      </c>
      <c r="G890">
        <v>55.113</v>
      </c>
      <c r="H890">
        <v>209.065</v>
      </c>
      <c r="I890">
        <v>82.426000000000002</v>
      </c>
      <c r="J890">
        <v>310.56400000000002</v>
      </c>
      <c r="K890">
        <v>110.4</v>
      </c>
      <c r="L890">
        <v>237.82499999999999</v>
      </c>
      <c r="M890">
        <v>8.9420000000000002</v>
      </c>
      <c r="N890">
        <v>51.750999999999998</v>
      </c>
      <c r="O890">
        <v>0</v>
      </c>
      <c r="P890">
        <v>0</v>
      </c>
      <c r="Q890">
        <v>0</v>
      </c>
      <c r="R890">
        <v>0.30499999999999999</v>
      </c>
      <c r="S890">
        <v>0</v>
      </c>
      <c r="T890">
        <v>0</v>
      </c>
      <c r="U890">
        <v>1.873</v>
      </c>
      <c r="V890">
        <v>0.35</v>
      </c>
      <c r="W890">
        <v>3.7480000000000002</v>
      </c>
      <c r="Y890" t="str">
        <f t="shared" si="379"/>
        <v>長野県</v>
      </c>
      <c r="Z890" t="str">
        <f t="shared" si="380"/>
        <v>長野県長和町</v>
      </c>
      <c r="AA890" s="159">
        <f t="shared" si="381"/>
        <v>82.426000000000002</v>
      </c>
      <c r="AB890" s="159">
        <f t="shared" si="382"/>
        <v>310.56400000000002</v>
      </c>
      <c r="AC890" s="159">
        <f t="shared" si="383"/>
        <v>237.82499999999999</v>
      </c>
      <c r="AD890" s="159">
        <f t="shared" si="384"/>
        <v>51.750999999999998</v>
      </c>
      <c r="AE890" s="159">
        <f t="shared" si="385"/>
        <v>0</v>
      </c>
      <c r="AF890" s="159">
        <f t="shared" si="386"/>
        <v>0</v>
      </c>
      <c r="AG890" s="159">
        <f t="shared" si="387"/>
        <v>1.873</v>
      </c>
      <c r="AH890" s="160">
        <f t="shared" si="388"/>
        <v>684.43900000000008</v>
      </c>
      <c r="AI890" s="135">
        <f t="shared" si="389"/>
        <v>0.12042855535701501</v>
      </c>
      <c r="AJ890" s="135">
        <f t="shared" si="390"/>
        <v>0.45374971326882307</v>
      </c>
      <c r="AK890" s="135">
        <f t="shared" si="391"/>
        <v>0.34747435490964129</v>
      </c>
      <c r="AL890" s="135">
        <f t="shared" si="392"/>
        <v>7.5610828722501189E-2</v>
      </c>
      <c r="AM890" s="135">
        <f t="shared" si="393"/>
        <v>0</v>
      </c>
      <c r="AN890" s="135">
        <f t="shared" si="394"/>
        <v>0</v>
      </c>
      <c r="AO890" s="135">
        <f t="shared" si="395"/>
        <v>2.7365477420193763E-3</v>
      </c>
      <c r="AP890" s="159">
        <f>IFERROR(VLOOKUP(A890,人口!$A$2:$E$1748,5,0),0)</f>
        <v>5995</v>
      </c>
      <c r="AQ890" s="159">
        <f t="shared" si="370"/>
        <v>0</v>
      </c>
      <c r="AR890" s="159">
        <f t="shared" si="371"/>
        <v>1</v>
      </c>
      <c r="AS890" s="159">
        <f t="shared" si="372"/>
        <v>0</v>
      </c>
      <c r="AT890" s="159">
        <f t="shared" si="373"/>
        <v>0</v>
      </c>
      <c r="AU890" s="159">
        <f t="shared" si="374"/>
        <v>0</v>
      </c>
      <c r="AV890" s="159">
        <f t="shared" si="375"/>
        <v>0</v>
      </c>
      <c r="AW890" s="159">
        <f t="shared" si="376"/>
        <v>0</v>
      </c>
      <c r="AX890" s="159">
        <f t="shared" si="396"/>
        <v>0</v>
      </c>
      <c r="AY890" s="159" t="str">
        <f t="shared" si="397"/>
        <v>5千～1万人未満の市町村平均</v>
      </c>
      <c r="AZ890" s="159"/>
    </row>
    <row r="891" spans="1:52" x14ac:dyDescent="0.3">
      <c r="A891" t="str">
        <f t="shared" si="377"/>
        <v>20361</v>
      </c>
      <c r="B891" s="158" t="str">
        <f t="shared" si="378"/>
        <v>020361</v>
      </c>
      <c r="C891">
        <v>20</v>
      </c>
      <c r="D891" t="s">
        <v>47</v>
      </c>
      <c r="E891">
        <v>20361</v>
      </c>
      <c r="F891" t="s">
        <v>1471</v>
      </c>
      <c r="G891">
        <v>86.534999999999997</v>
      </c>
      <c r="H891">
        <v>9.2439999999999998</v>
      </c>
      <c r="I891">
        <v>128.04300000000001</v>
      </c>
      <c r="J891">
        <v>13.593</v>
      </c>
      <c r="K891">
        <v>0</v>
      </c>
      <c r="L891">
        <v>0</v>
      </c>
      <c r="M891">
        <v>1.516</v>
      </c>
      <c r="N891">
        <v>9.9049999999999994</v>
      </c>
      <c r="O891">
        <v>0</v>
      </c>
      <c r="P891">
        <v>0</v>
      </c>
      <c r="Q891">
        <v>0</v>
      </c>
      <c r="R891">
        <v>6.0999999999999999E-2</v>
      </c>
      <c r="S891">
        <v>0</v>
      </c>
      <c r="T891">
        <v>0</v>
      </c>
      <c r="U891">
        <v>0.377</v>
      </c>
      <c r="V891">
        <v>1.153</v>
      </c>
      <c r="W891">
        <v>14.089</v>
      </c>
      <c r="Y891" t="str">
        <f t="shared" si="379"/>
        <v>長野県</v>
      </c>
      <c r="Z891" t="str">
        <f t="shared" si="380"/>
        <v>長野県下諏訪町</v>
      </c>
      <c r="AA891" s="159">
        <f t="shared" si="381"/>
        <v>128.04300000000001</v>
      </c>
      <c r="AB891" s="159">
        <f t="shared" si="382"/>
        <v>13.593</v>
      </c>
      <c r="AC891" s="159">
        <f t="shared" si="383"/>
        <v>0</v>
      </c>
      <c r="AD891" s="159">
        <f t="shared" si="384"/>
        <v>9.9049999999999994</v>
      </c>
      <c r="AE891" s="159">
        <f t="shared" si="385"/>
        <v>0</v>
      </c>
      <c r="AF891" s="159">
        <f t="shared" si="386"/>
        <v>0</v>
      </c>
      <c r="AG891" s="159">
        <f t="shared" si="387"/>
        <v>0.377</v>
      </c>
      <c r="AH891" s="160">
        <f t="shared" si="388"/>
        <v>151.91800000000001</v>
      </c>
      <c r="AI891" s="135">
        <f t="shared" si="389"/>
        <v>0.84284284943193044</v>
      </c>
      <c r="AJ891" s="135">
        <f t="shared" si="390"/>
        <v>8.9475901473163144E-2</v>
      </c>
      <c r="AK891" s="135">
        <f t="shared" si="391"/>
        <v>0</v>
      </c>
      <c r="AL891" s="135">
        <f t="shared" si="392"/>
        <v>6.5199647178082909E-2</v>
      </c>
      <c r="AM891" s="135">
        <f t="shared" si="393"/>
        <v>0</v>
      </c>
      <c r="AN891" s="135">
        <f t="shared" si="394"/>
        <v>0</v>
      </c>
      <c r="AO891" s="135">
        <f t="shared" si="395"/>
        <v>2.4816019168235493E-3</v>
      </c>
      <c r="AP891" s="159">
        <f>IFERROR(VLOOKUP(A891,人口!$A$2:$E$1748,5,0),0)</f>
        <v>19859</v>
      </c>
      <c r="AQ891" s="159">
        <f t="shared" si="370"/>
        <v>0</v>
      </c>
      <c r="AR891" s="159">
        <f t="shared" si="371"/>
        <v>0</v>
      </c>
      <c r="AS891" s="159">
        <f t="shared" si="372"/>
        <v>1</v>
      </c>
      <c r="AT891" s="159">
        <f t="shared" si="373"/>
        <v>0</v>
      </c>
      <c r="AU891" s="159">
        <f t="shared" si="374"/>
        <v>0</v>
      </c>
      <c r="AV891" s="159">
        <f t="shared" si="375"/>
        <v>0</v>
      </c>
      <c r="AW891" s="159">
        <f t="shared" si="376"/>
        <v>0</v>
      </c>
      <c r="AX891" s="159">
        <f t="shared" si="396"/>
        <v>0</v>
      </c>
      <c r="AY891" s="159" t="str">
        <f t="shared" si="397"/>
        <v>1万～3万人未満の市町村平均</v>
      </c>
      <c r="AZ891" s="159"/>
    </row>
    <row r="892" spans="1:52" x14ac:dyDescent="0.3">
      <c r="A892" t="str">
        <f t="shared" si="377"/>
        <v>20362</v>
      </c>
      <c r="B892" s="158" t="str">
        <f t="shared" si="378"/>
        <v>020362</v>
      </c>
      <c r="C892">
        <v>20</v>
      </c>
      <c r="D892" t="s">
        <v>47</v>
      </c>
      <c r="E892">
        <v>20362</v>
      </c>
      <c r="F892" t="s">
        <v>1495</v>
      </c>
      <c r="G892">
        <v>124.30500000000001</v>
      </c>
      <c r="H892">
        <v>458.11099999999999</v>
      </c>
      <c r="I892">
        <v>190.71100000000001</v>
      </c>
      <c r="J892">
        <v>698.93399999999997</v>
      </c>
      <c r="K892">
        <v>0.4</v>
      </c>
      <c r="L892">
        <v>0.81899999999999995</v>
      </c>
      <c r="M892">
        <v>7.3010000000000002</v>
      </c>
      <c r="N892">
        <v>45.235999999999997</v>
      </c>
      <c r="O892">
        <v>0</v>
      </c>
      <c r="P892">
        <v>0</v>
      </c>
      <c r="Q892">
        <v>0</v>
      </c>
      <c r="R892">
        <v>0.77800000000000002</v>
      </c>
      <c r="S892">
        <v>0</v>
      </c>
      <c r="T892">
        <v>0</v>
      </c>
      <c r="U892">
        <v>4.7720000000000002</v>
      </c>
      <c r="V892">
        <v>1.522</v>
      </c>
      <c r="W892">
        <v>16.292999999999999</v>
      </c>
      <c r="Y892" t="str">
        <f t="shared" si="379"/>
        <v>長野県</v>
      </c>
      <c r="Z892" t="str">
        <f t="shared" si="380"/>
        <v>長野県富士見町</v>
      </c>
      <c r="AA892" s="159">
        <f t="shared" si="381"/>
        <v>190.71100000000001</v>
      </c>
      <c r="AB892" s="159">
        <f t="shared" si="382"/>
        <v>698.93399999999997</v>
      </c>
      <c r="AC892" s="159">
        <f t="shared" si="383"/>
        <v>0.81899999999999995</v>
      </c>
      <c r="AD892" s="159">
        <f t="shared" si="384"/>
        <v>45.235999999999997</v>
      </c>
      <c r="AE892" s="159">
        <f t="shared" si="385"/>
        <v>0</v>
      </c>
      <c r="AF892" s="159">
        <f t="shared" si="386"/>
        <v>0</v>
      </c>
      <c r="AG892" s="159">
        <f t="shared" si="387"/>
        <v>4.7720000000000002</v>
      </c>
      <c r="AH892" s="160">
        <f t="shared" si="388"/>
        <v>940.47199999999998</v>
      </c>
      <c r="AI892" s="135">
        <f t="shared" si="389"/>
        <v>0.20278221999166376</v>
      </c>
      <c r="AJ892" s="135">
        <f t="shared" si="390"/>
        <v>0.74317364046989165</v>
      </c>
      <c r="AK892" s="135">
        <f t="shared" si="391"/>
        <v>8.7083932323344022E-4</v>
      </c>
      <c r="AL892" s="135">
        <f t="shared" si="392"/>
        <v>4.8099252290339317E-2</v>
      </c>
      <c r="AM892" s="135">
        <f t="shared" si="393"/>
        <v>0</v>
      </c>
      <c r="AN892" s="135">
        <f t="shared" si="394"/>
        <v>0</v>
      </c>
      <c r="AO892" s="135">
        <f t="shared" si="395"/>
        <v>5.0740479248717668E-3</v>
      </c>
      <c r="AP892" s="159">
        <f>IFERROR(VLOOKUP(A892,人口!$A$2:$E$1748,5,0),0)</f>
        <v>14469</v>
      </c>
      <c r="AQ892" s="159">
        <f t="shared" si="370"/>
        <v>0</v>
      </c>
      <c r="AR892" s="159">
        <f t="shared" si="371"/>
        <v>0</v>
      </c>
      <c r="AS892" s="159">
        <f t="shared" si="372"/>
        <v>1</v>
      </c>
      <c r="AT892" s="159">
        <f t="shared" si="373"/>
        <v>0</v>
      </c>
      <c r="AU892" s="159">
        <f t="shared" si="374"/>
        <v>0</v>
      </c>
      <c r="AV892" s="159">
        <f t="shared" si="375"/>
        <v>0</v>
      </c>
      <c r="AW892" s="159">
        <f t="shared" si="376"/>
        <v>0</v>
      </c>
      <c r="AX892" s="159">
        <f t="shared" si="396"/>
        <v>0</v>
      </c>
      <c r="AY892" s="159" t="str">
        <f t="shared" si="397"/>
        <v>1万～3万人未満の市町村平均</v>
      </c>
      <c r="AZ892" s="159"/>
    </row>
    <row r="893" spans="1:52" x14ac:dyDescent="0.3">
      <c r="A893" t="str">
        <f t="shared" si="377"/>
        <v>20363</v>
      </c>
      <c r="B893" s="158" t="str">
        <f t="shared" si="378"/>
        <v>020363</v>
      </c>
      <c r="C893">
        <v>20</v>
      </c>
      <c r="D893" t="s">
        <v>47</v>
      </c>
      <c r="E893">
        <v>20363</v>
      </c>
      <c r="F893" t="s">
        <v>1518</v>
      </c>
      <c r="G893">
        <v>59.179000000000002</v>
      </c>
      <c r="H893">
        <v>381.94799999999998</v>
      </c>
      <c r="I893">
        <v>90.989000000000004</v>
      </c>
      <c r="J893">
        <v>583.96600000000001</v>
      </c>
      <c r="K893">
        <v>0</v>
      </c>
      <c r="L893">
        <v>0</v>
      </c>
      <c r="M893">
        <v>0.63300000000000001</v>
      </c>
      <c r="N893">
        <v>3.9580000000000002</v>
      </c>
      <c r="O893">
        <v>0</v>
      </c>
      <c r="P893">
        <v>0</v>
      </c>
      <c r="Q893">
        <v>0</v>
      </c>
      <c r="R893">
        <v>0.254</v>
      </c>
      <c r="S893">
        <v>0</v>
      </c>
      <c r="T893">
        <v>0</v>
      </c>
      <c r="U893">
        <v>1.5549999999999999</v>
      </c>
      <c r="V893">
        <v>0.59799999999999998</v>
      </c>
      <c r="W893">
        <v>8.4559999999999995</v>
      </c>
      <c r="Y893" t="str">
        <f t="shared" si="379"/>
        <v>長野県</v>
      </c>
      <c r="Z893" t="str">
        <f t="shared" si="380"/>
        <v>長野県原村</v>
      </c>
      <c r="AA893" s="159">
        <f t="shared" si="381"/>
        <v>90.989000000000004</v>
      </c>
      <c r="AB893" s="159">
        <f t="shared" si="382"/>
        <v>583.96600000000001</v>
      </c>
      <c r="AC893" s="159">
        <f t="shared" si="383"/>
        <v>0</v>
      </c>
      <c r="AD893" s="159">
        <f t="shared" si="384"/>
        <v>3.9580000000000002</v>
      </c>
      <c r="AE893" s="159">
        <f t="shared" si="385"/>
        <v>0</v>
      </c>
      <c r="AF893" s="159">
        <f t="shared" si="386"/>
        <v>0</v>
      </c>
      <c r="AG893" s="159">
        <f t="shared" si="387"/>
        <v>1.5549999999999999</v>
      </c>
      <c r="AH893" s="160">
        <f t="shared" si="388"/>
        <v>680.46799999999996</v>
      </c>
      <c r="AI893" s="135">
        <f t="shared" si="389"/>
        <v>0.13371532533491656</v>
      </c>
      <c r="AJ893" s="135">
        <f t="shared" si="390"/>
        <v>0.85818289765279199</v>
      </c>
      <c r="AK893" s="135">
        <f t="shared" si="391"/>
        <v>0</v>
      </c>
      <c r="AL893" s="135">
        <f t="shared" si="392"/>
        <v>5.8165850561672271E-3</v>
      </c>
      <c r="AM893" s="135">
        <f t="shared" si="393"/>
        <v>0</v>
      </c>
      <c r="AN893" s="135">
        <f t="shared" si="394"/>
        <v>0</v>
      </c>
      <c r="AO893" s="135">
        <f t="shared" si="395"/>
        <v>2.2851919561243145E-3</v>
      </c>
      <c r="AP893" s="159">
        <f>IFERROR(VLOOKUP(A893,人口!$A$2:$E$1748,5,0),0)</f>
        <v>8035</v>
      </c>
      <c r="AQ893" s="159">
        <f t="shared" si="370"/>
        <v>0</v>
      </c>
      <c r="AR893" s="159">
        <f t="shared" si="371"/>
        <v>1</v>
      </c>
      <c r="AS893" s="159">
        <f t="shared" si="372"/>
        <v>0</v>
      </c>
      <c r="AT893" s="159">
        <f t="shared" si="373"/>
        <v>0</v>
      </c>
      <c r="AU893" s="159">
        <f t="shared" si="374"/>
        <v>0</v>
      </c>
      <c r="AV893" s="159">
        <f t="shared" si="375"/>
        <v>0</v>
      </c>
      <c r="AW893" s="159">
        <f t="shared" si="376"/>
        <v>0</v>
      </c>
      <c r="AX893" s="159">
        <f t="shared" si="396"/>
        <v>0</v>
      </c>
      <c r="AY893" s="159" t="str">
        <f t="shared" si="397"/>
        <v>5千～1万人未満の市町村平均</v>
      </c>
      <c r="AZ893" s="159"/>
    </row>
    <row r="894" spans="1:52" x14ac:dyDescent="0.3">
      <c r="A894" t="str">
        <f t="shared" si="377"/>
        <v>20382</v>
      </c>
      <c r="B894" s="158" t="str">
        <f t="shared" si="378"/>
        <v>020382</v>
      </c>
      <c r="C894">
        <v>20</v>
      </c>
      <c r="D894" t="s">
        <v>47</v>
      </c>
      <c r="E894">
        <v>20382</v>
      </c>
      <c r="F894" t="s">
        <v>1540</v>
      </c>
      <c r="G894">
        <v>127.14400000000001</v>
      </c>
      <c r="H894">
        <v>194.93799999999999</v>
      </c>
      <c r="I894">
        <v>187.90199999999999</v>
      </c>
      <c r="J894">
        <v>286.76600000000002</v>
      </c>
      <c r="K894">
        <v>23.8</v>
      </c>
      <c r="L894">
        <v>44.683999999999997</v>
      </c>
      <c r="M894">
        <v>6.2510000000000003</v>
      </c>
      <c r="N894">
        <v>36.981999999999999</v>
      </c>
      <c r="O894">
        <v>0.155</v>
      </c>
      <c r="P894">
        <v>0</v>
      </c>
      <c r="Q894">
        <v>0</v>
      </c>
      <c r="R894">
        <v>0</v>
      </c>
      <c r="S894">
        <v>0</v>
      </c>
      <c r="T894">
        <v>0</v>
      </c>
      <c r="U894">
        <v>0</v>
      </c>
      <c r="V894">
        <v>1.593</v>
      </c>
      <c r="W894">
        <v>17.181999999999999</v>
      </c>
      <c r="Y894" t="str">
        <f t="shared" si="379"/>
        <v>長野県</v>
      </c>
      <c r="Z894" t="str">
        <f t="shared" si="380"/>
        <v>長野県辰野町</v>
      </c>
      <c r="AA894" s="159">
        <f t="shared" si="381"/>
        <v>187.90199999999999</v>
      </c>
      <c r="AB894" s="159">
        <f t="shared" si="382"/>
        <v>286.76600000000002</v>
      </c>
      <c r="AC894" s="159">
        <f t="shared" si="383"/>
        <v>44.683999999999997</v>
      </c>
      <c r="AD894" s="159">
        <f t="shared" si="384"/>
        <v>36.981999999999999</v>
      </c>
      <c r="AE894" s="159">
        <f t="shared" si="385"/>
        <v>0</v>
      </c>
      <c r="AF894" s="159">
        <f t="shared" si="386"/>
        <v>0</v>
      </c>
      <c r="AG894" s="159">
        <f t="shared" si="387"/>
        <v>0</v>
      </c>
      <c r="AH894" s="160">
        <f t="shared" si="388"/>
        <v>556.33399999999995</v>
      </c>
      <c r="AI894" s="135">
        <f t="shared" si="389"/>
        <v>0.33775034421768219</v>
      </c>
      <c r="AJ894" s="135">
        <f t="shared" si="390"/>
        <v>0.51545654229293925</v>
      </c>
      <c r="AK894" s="135">
        <f t="shared" si="391"/>
        <v>8.0318657497115045E-2</v>
      </c>
      <c r="AL894" s="135">
        <f t="shared" si="392"/>
        <v>6.6474455992263648E-2</v>
      </c>
      <c r="AM894" s="135">
        <f t="shared" si="393"/>
        <v>0</v>
      </c>
      <c r="AN894" s="135">
        <f t="shared" si="394"/>
        <v>0</v>
      </c>
      <c r="AO894" s="135">
        <f t="shared" si="395"/>
        <v>0</v>
      </c>
      <c r="AP894" s="159">
        <f>IFERROR(VLOOKUP(A894,人口!$A$2:$E$1748,5,0),0)</f>
        <v>19405</v>
      </c>
      <c r="AQ894" s="159">
        <f t="shared" si="370"/>
        <v>0</v>
      </c>
      <c r="AR894" s="159">
        <f t="shared" si="371"/>
        <v>0</v>
      </c>
      <c r="AS894" s="159">
        <f t="shared" si="372"/>
        <v>1</v>
      </c>
      <c r="AT894" s="159">
        <f t="shared" si="373"/>
        <v>0</v>
      </c>
      <c r="AU894" s="159">
        <f t="shared" si="374"/>
        <v>0</v>
      </c>
      <c r="AV894" s="159">
        <f t="shared" si="375"/>
        <v>0</v>
      </c>
      <c r="AW894" s="159">
        <f t="shared" si="376"/>
        <v>0</v>
      </c>
      <c r="AX894" s="159">
        <f t="shared" si="396"/>
        <v>0</v>
      </c>
      <c r="AY894" s="159" t="str">
        <f t="shared" si="397"/>
        <v>1万～3万人未満の市町村平均</v>
      </c>
      <c r="AZ894" s="159"/>
    </row>
    <row r="895" spans="1:52" x14ac:dyDescent="0.3">
      <c r="A895" t="str">
        <f t="shared" si="377"/>
        <v>20383</v>
      </c>
      <c r="B895" s="158" t="str">
        <f t="shared" si="378"/>
        <v>020383</v>
      </c>
      <c r="C895">
        <v>20</v>
      </c>
      <c r="D895" t="s">
        <v>47</v>
      </c>
      <c r="E895">
        <v>20383</v>
      </c>
      <c r="F895" t="s">
        <v>1564</v>
      </c>
      <c r="G895">
        <v>149.49100000000001</v>
      </c>
      <c r="H895">
        <v>378.60300000000001</v>
      </c>
      <c r="I895">
        <v>221.131</v>
      </c>
      <c r="J895">
        <v>557.94500000000005</v>
      </c>
      <c r="K895">
        <v>0.4</v>
      </c>
      <c r="L895">
        <v>0.71199999999999997</v>
      </c>
      <c r="M895">
        <v>4</v>
      </c>
      <c r="N895">
        <v>24.949000000000002</v>
      </c>
      <c r="O895">
        <v>0</v>
      </c>
      <c r="P895">
        <v>0</v>
      </c>
      <c r="Q895">
        <v>0</v>
      </c>
      <c r="R895">
        <v>0</v>
      </c>
      <c r="S895">
        <v>0</v>
      </c>
      <c r="T895">
        <v>0</v>
      </c>
      <c r="U895">
        <v>0</v>
      </c>
      <c r="V895">
        <v>1.6240000000000001</v>
      </c>
      <c r="W895">
        <v>20.509</v>
      </c>
      <c r="Y895" t="str">
        <f t="shared" si="379"/>
        <v>長野県</v>
      </c>
      <c r="Z895" t="str">
        <f t="shared" si="380"/>
        <v>長野県箕輪町</v>
      </c>
      <c r="AA895" s="159">
        <f t="shared" si="381"/>
        <v>221.131</v>
      </c>
      <c r="AB895" s="159">
        <f t="shared" si="382"/>
        <v>557.94500000000005</v>
      </c>
      <c r="AC895" s="159">
        <f t="shared" si="383"/>
        <v>0.71199999999999997</v>
      </c>
      <c r="AD895" s="159">
        <f t="shared" si="384"/>
        <v>24.949000000000002</v>
      </c>
      <c r="AE895" s="159">
        <f t="shared" si="385"/>
        <v>0</v>
      </c>
      <c r="AF895" s="159">
        <f t="shared" si="386"/>
        <v>0</v>
      </c>
      <c r="AG895" s="159">
        <f t="shared" si="387"/>
        <v>0</v>
      </c>
      <c r="AH895" s="160">
        <f t="shared" si="388"/>
        <v>804.73699999999997</v>
      </c>
      <c r="AI895" s="135">
        <f t="shared" si="389"/>
        <v>0.27478666943361624</v>
      </c>
      <c r="AJ895" s="135">
        <f t="shared" si="390"/>
        <v>0.69332589404985734</v>
      </c>
      <c r="AK895" s="135">
        <f t="shared" si="391"/>
        <v>8.8476110828755229E-4</v>
      </c>
      <c r="AL895" s="135">
        <f t="shared" si="392"/>
        <v>3.1002675408238967E-2</v>
      </c>
      <c r="AM895" s="135">
        <f t="shared" si="393"/>
        <v>0</v>
      </c>
      <c r="AN895" s="135">
        <f t="shared" si="394"/>
        <v>0</v>
      </c>
      <c r="AO895" s="135">
        <f t="shared" si="395"/>
        <v>0</v>
      </c>
      <c r="AP895" s="159">
        <f>IFERROR(VLOOKUP(A895,人口!$A$2:$E$1748,5,0),0)</f>
        <v>25024</v>
      </c>
      <c r="AQ895" s="159">
        <f t="shared" si="370"/>
        <v>0</v>
      </c>
      <c r="AR895" s="159">
        <f t="shared" si="371"/>
        <v>0</v>
      </c>
      <c r="AS895" s="159">
        <f t="shared" si="372"/>
        <v>1</v>
      </c>
      <c r="AT895" s="159">
        <f t="shared" si="373"/>
        <v>0</v>
      </c>
      <c r="AU895" s="159">
        <f t="shared" si="374"/>
        <v>0</v>
      </c>
      <c r="AV895" s="159">
        <f t="shared" si="375"/>
        <v>0</v>
      </c>
      <c r="AW895" s="159">
        <f t="shared" si="376"/>
        <v>0</v>
      </c>
      <c r="AX895" s="159">
        <f t="shared" si="396"/>
        <v>0</v>
      </c>
      <c r="AY895" s="159" t="str">
        <f t="shared" si="397"/>
        <v>1万～3万人未満の市町村平均</v>
      </c>
      <c r="AZ895" s="159"/>
    </row>
    <row r="896" spans="1:52" x14ac:dyDescent="0.3">
      <c r="A896" t="str">
        <f t="shared" si="377"/>
        <v>20384</v>
      </c>
      <c r="B896" s="158" t="str">
        <f t="shared" si="378"/>
        <v>020384</v>
      </c>
      <c r="C896">
        <v>20</v>
      </c>
      <c r="D896" t="s">
        <v>47</v>
      </c>
      <c r="E896">
        <v>20384</v>
      </c>
      <c r="F896" t="s">
        <v>1582</v>
      </c>
      <c r="G896">
        <v>80.861000000000004</v>
      </c>
      <c r="H896">
        <v>355.43099999999998</v>
      </c>
      <c r="I896">
        <v>118.453</v>
      </c>
      <c r="J896">
        <v>518.80799999999999</v>
      </c>
      <c r="K896">
        <v>14.3</v>
      </c>
      <c r="L896">
        <v>23.803000000000001</v>
      </c>
      <c r="M896">
        <v>1.159</v>
      </c>
      <c r="N896">
        <v>6.2130000000000001</v>
      </c>
      <c r="O896">
        <v>0</v>
      </c>
      <c r="P896">
        <v>0</v>
      </c>
      <c r="Q896">
        <v>0</v>
      </c>
      <c r="R896">
        <v>0</v>
      </c>
      <c r="S896">
        <v>0</v>
      </c>
      <c r="T896">
        <v>0</v>
      </c>
      <c r="U896">
        <v>0</v>
      </c>
      <c r="V896">
        <v>0.88400000000000001</v>
      </c>
      <c r="W896">
        <v>10.170999999999999</v>
      </c>
      <c r="Y896" t="str">
        <f t="shared" si="379"/>
        <v>長野県</v>
      </c>
      <c r="Z896" t="str">
        <f t="shared" si="380"/>
        <v>長野県飯島町</v>
      </c>
      <c r="AA896" s="159">
        <f t="shared" si="381"/>
        <v>118.453</v>
      </c>
      <c r="AB896" s="159">
        <f t="shared" si="382"/>
        <v>518.80799999999999</v>
      </c>
      <c r="AC896" s="159">
        <f t="shared" si="383"/>
        <v>23.803000000000001</v>
      </c>
      <c r="AD896" s="159">
        <f t="shared" si="384"/>
        <v>6.2130000000000001</v>
      </c>
      <c r="AE896" s="159">
        <f t="shared" si="385"/>
        <v>0</v>
      </c>
      <c r="AF896" s="159">
        <f t="shared" si="386"/>
        <v>0</v>
      </c>
      <c r="AG896" s="159">
        <f t="shared" si="387"/>
        <v>0</v>
      </c>
      <c r="AH896" s="160">
        <f t="shared" si="388"/>
        <v>667.27699999999993</v>
      </c>
      <c r="AI896" s="135">
        <f t="shared" si="389"/>
        <v>0.1775169832018787</v>
      </c>
      <c r="AJ896" s="135">
        <f t="shared" si="390"/>
        <v>0.77750019856821084</v>
      </c>
      <c r="AK896" s="135">
        <f t="shared" si="391"/>
        <v>3.5671842428256939E-2</v>
      </c>
      <c r="AL896" s="135">
        <f t="shared" si="392"/>
        <v>9.3109758016535864E-3</v>
      </c>
      <c r="AM896" s="135">
        <f t="shared" si="393"/>
        <v>0</v>
      </c>
      <c r="AN896" s="135">
        <f t="shared" si="394"/>
        <v>0</v>
      </c>
      <c r="AO896" s="135">
        <f t="shared" si="395"/>
        <v>0</v>
      </c>
      <c r="AP896" s="159">
        <f>IFERROR(VLOOKUP(A896,人口!$A$2:$E$1748,5,0),0)</f>
        <v>9356</v>
      </c>
      <c r="AQ896" s="159">
        <f t="shared" si="370"/>
        <v>0</v>
      </c>
      <c r="AR896" s="159">
        <f t="shared" si="371"/>
        <v>1</v>
      </c>
      <c r="AS896" s="159">
        <f t="shared" si="372"/>
        <v>0</v>
      </c>
      <c r="AT896" s="159">
        <f t="shared" si="373"/>
        <v>0</v>
      </c>
      <c r="AU896" s="159">
        <f t="shared" si="374"/>
        <v>0</v>
      </c>
      <c r="AV896" s="159">
        <f t="shared" si="375"/>
        <v>0</v>
      </c>
      <c r="AW896" s="159">
        <f t="shared" si="376"/>
        <v>0</v>
      </c>
      <c r="AX896" s="159">
        <f t="shared" si="396"/>
        <v>0</v>
      </c>
      <c r="AY896" s="159" t="str">
        <f t="shared" si="397"/>
        <v>5千～1万人未満の市町村平均</v>
      </c>
      <c r="AZ896" s="159"/>
    </row>
    <row r="897" spans="1:52" x14ac:dyDescent="0.3">
      <c r="A897" t="str">
        <f t="shared" si="377"/>
        <v>20385</v>
      </c>
      <c r="B897" s="158" t="str">
        <f t="shared" si="378"/>
        <v>020385</v>
      </c>
      <c r="C897">
        <v>20</v>
      </c>
      <c r="D897" t="s">
        <v>47</v>
      </c>
      <c r="E897">
        <v>20385</v>
      </c>
      <c r="F897" t="s">
        <v>1600</v>
      </c>
      <c r="G897">
        <v>84.602999999999994</v>
      </c>
      <c r="H897">
        <v>275.70499999999998</v>
      </c>
      <c r="I897">
        <v>124.989</v>
      </c>
      <c r="J897">
        <v>405.91300000000001</v>
      </c>
      <c r="K897">
        <v>0.2</v>
      </c>
      <c r="L897">
        <v>0.33100000000000002</v>
      </c>
      <c r="M897">
        <v>2.1</v>
      </c>
      <c r="N897">
        <v>12.522</v>
      </c>
      <c r="O897">
        <v>0</v>
      </c>
      <c r="P897">
        <v>0</v>
      </c>
      <c r="Q897">
        <v>0</v>
      </c>
      <c r="R897">
        <v>0</v>
      </c>
      <c r="S897">
        <v>0</v>
      </c>
      <c r="T897">
        <v>0</v>
      </c>
      <c r="U897">
        <v>0</v>
      </c>
      <c r="V897">
        <v>0.86099999999999999</v>
      </c>
      <c r="W897">
        <v>14.483000000000001</v>
      </c>
      <c r="Y897" t="str">
        <f t="shared" si="379"/>
        <v>長野県</v>
      </c>
      <c r="Z897" t="str">
        <f t="shared" si="380"/>
        <v>長野県南箕輪村</v>
      </c>
      <c r="AA897" s="159">
        <f t="shared" si="381"/>
        <v>124.989</v>
      </c>
      <c r="AB897" s="159">
        <f t="shared" si="382"/>
        <v>405.91300000000001</v>
      </c>
      <c r="AC897" s="159">
        <f t="shared" si="383"/>
        <v>0.33100000000000002</v>
      </c>
      <c r="AD897" s="159">
        <f t="shared" si="384"/>
        <v>12.522</v>
      </c>
      <c r="AE897" s="159">
        <f t="shared" si="385"/>
        <v>0</v>
      </c>
      <c r="AF897" s="159">
        <f t="shared" si="386"/>
        <v>0</v>
      </c>
      <c r="AG897" s="159">
        <f t="shared" si="387"/>
        <v>0</v>
      </c>
      <c r="AH897" s="160">
        <f t="shared" si="388"/>
        <v>543.75500000000011</v>
      </c>
      <c r="AI897" s="135">
        <f t="shared" si="389"/>
        <v>0.22986271390607899</v>
      </c>
      <c r="AJ897" s="135">
        <f t="shared" si="390"/>
        <v>0.74649980230066837</v>
      </c>
      <c r="AK897" s="135">
        <f t="shared" si="391"/>
        <v>6.0873003466634784E-4</v>
      </c>
      <c r="AL897" s="135">
        <f t="shared" si="392"/>
        <v>2.3028753758586124E-2</v>
      </c>
      <c r="AM897" s="135">
        <f t="shared" si="393"/>
        <v>0</v>
      </c>
      <c r="AN897" s="135">
        <f t="shared" si="394"/>
        <v>0</v>
      </c>
      <c r="AO897" s="135">
        <f t="shared" si="395"/>
        <v>0</v>
      </c>
      <c r="AP897" s="159">
        <f>IFERROR(VLOOKUP(A897,人口!$A$2:$E$1748,5,0),0)</f>
        <v>15647</v>
      </c>
      <c r="AQ897" s="159">
        <f t="shared" si="370"/>
        <v>0</v>
      </c>
      <c r="AR897" s="159">
        <f t="shared" si="371"/>
        <v>0</v>
      </c>
      <c r="AS897" s="159">
        <f t="shared" si="372"/>
        <v>1</v>
      </c>
      <c r="AT897" s="159">
        <f t="shared" si="373"/>
        <v>0</v>
      </c>
      <c r="AU897" s="159">
        <f t="shared" si="374"/>
        <v>0</v>
      </c>
      <c r="AV897" s="159">
        <f t="shared" si="375"/>
        <v>0</v>
      </c>
      <c r="AW897" s="159">
        <f t="shared" si="376"/>
        <v>0</v>
      </c>
      <c r="AX897" s="159">
        <f t="shared" si="396"/>
        <v>0</v>
      </c>
      <c r="AY897" s="159" t="str">
        <f t="shared" si="397"/>
        <v>1万～3万人未満の市町村平均</v>
      </c>
      <c r="AZ897" s="159"/>
    </row>
    <row r="898" spans="1:52" x14ac:dyDescent="0.3">
      <c r="A898" t="str">
        <f t="shared" si="377"/>
        <v>20386</v>
      </c>
      <c r="B898" s="158" t="str">
        <f t="shared" si="378"/>
        <v>020386</v>
      </c>
      <c r="C898">
        <v>20</v>
      </c>
      <c r="D898" t="s">
        <v>47</v>
      </c>
      <c r="E898">
        <v>20386</v>
      </c>
      <c r="F898" t="s">
        <v>1615</v>
      </c>
      <c r="G898">
        <v>46.311</v>
      </c>
      <c r="H898">
        <v>156.191</v>
      </c>
      <c r="I898">
        <v>68.510000000000005</v>
      </c>
      <c r="J898">
        <v>230.14500000000001</v>
      </c>
      <c r="K898">
        <v>5.7</v>
      </c>
      <c r="L898">
        <v>9.9529999999999994</v>
      </c>
      <c r="M898">
        <v>0.13900000000000001</v>
      </c>
      <c r="N898">
        <v>0.70099999999999996</v>
      </c>
      <c r="O898">
        <v>0</v>
      </c>
      <c r="P898">
        <v>0</v>
      </c>
      <c r="Q898">
        <v>0</v>
      </c>
      <c r="R898">
        <v>0</v>
      </c>
      <c r="S898">
        <v>0</v>
      </c>
      <c r="T898">
        <v>0</v>
      </c>
      <c r="U898">
        <v>0</v>
      </c>
      <c r="V898">
        <v>0.43099999999999999</v>
      </c>
      <c r="W898">
        <v>5.2320000000000002</v>
      </c>
      <c r="Y898" t="str">
        <f t="shared" si="379"/>
        <v>長野県</v>
      </c>
      <c r="Z898" t="str">
        <f t="shared" si="380"/>
        <v>長野県中川村</v>
      </c>
      <c r="AA898" s="159">
        <f t="shared" si="381"/>
        <v>68.510000000000005</v>
      </c>
      <c r="AB898" s="159">
        <f t="shared" si="382"/>
        <v>230.14500000000001</v>
      </c>
      <c r="AC898" s="159">
        <f t="shared" si="383"/>
        <v>9.9529999999999994</v>
      </c>
      <c r="AD898" s="159">
        <f t="shared" si="384"/>
        <v>0.70099999999999996</v>
      </c>
      <c r="AE898" s="159">
        <f t="shared" si="385"/>
        <v>0</v>
      </c>
      <c r="AF898" s="159">
        <f t="shared" si="386"/>
        <v>0</v>
      </c>
      <c r="AG898" s="159">
        <f t="shared" si="387"/>
        <v>0</v>
      </c>
      <c r="AH898" s="160">
        <f t="shared" si="388"/>
        <v>309.30900000000003</v>
      </c>
      <c r="AI898" s="135">
        <f t="shared" si="389"/>
        <v>0.22149371663934769</v>
      </c>
      <c r="AJ898" s="135">
        <f t="shared" si="390"/>
        <v>0.74406176347923914</v>
      </c>
      <c r="AK898" s="135">
        <f t="shared" si="391"/>
        <v>3.2178177809245763E-2</v>
      </c>
      <c r="AL898" s="135">
        <f t="shared" si="392"/>
        <v>2.2663420721673144E-3</v>
      </c>
      <c r="AM898" s="135">
        <f t="shared" si="393"/>
        <v>0</v>
      </c>
      <c r="AN898" s="135">
        <f t="shared" si="394"/>
        <v>0</v>
      </c>
      <c r="AO898" s="135">
        <f t="shared" si="395"/>
        <v>0</v>
      </c>
      <c r="AP898" s="159">
        <f>IFERROR(VLOOKUP(A898,人口!$A$2:$E$1748,5,0),0)</f>
        <v>4876</v>
      </c>
      <c r="AQ898" s="159">
        <f t="shared" si="370"/>
        <v>1</v>
      </c>
      <c r="AR898" s="159">
        <f t="shared" si="371"/>
        <v>0</v>
      </c>
      <c r="AS898" s="159">
        <f t="shared" si="372"/>
        <v>0</v>
      </c>
      <c r="AT898" s="159">
        <f t="shared" si="373"/>
        <v>0</v>
      </c>
      <c r="AU898" s="159">
        <f t="shared" si="374"/>
        <v>0</v>
      </c>
      <c r="AV898" s="159">
        <f t="shared" si="375"/>
        <v>0</v>
      </c>
      <c r="AW898" s="159">
        <f t="shared" si="376"/>
        <v>0</v>
      </c>
      <c r="AX898" s="159">
        <f t="shared" si="396"/>
        <v>0</v>
      </c>
      <c r="AY898" s="159" t="str">
        <f t="shared" si="397"/>
        <v>5千人未満の市町村平均</v>
      </c>
      <c r="AZ898" s="159"/>
    </row>
    <row r="899" spans="1:52" x14ac:dyDescent="0.3">
      <c r="A899" t="str">
        <f t="shared" si="377"/>
        <v>20388</v>
      </c>
      <c r="B899" s="158" t="str">
        <f t="shared" si="378"/>
        <v>020388</v>
      </c>
      <c r="C899">
        <v>20</v>
      </c>
      <c r="D899" t="s">
        <v>47</v>
      </c>
      <c r="E899">
        <v>20388</v>
      </c>
      <c r="F899" t="s">
        <v>1632</v>
      </c>
      <c r="G899">
        <v>55.707000000000001</v>
      </c>
      <c r="H899">
        <v>142.84700000000001</v>
      </c>
      <c r="I899">
        <v>81.042000000000002</v>
      </c>
      <c r="J899">
        <v>207.09200000000001</v>
      </c>
      <c r="K899">
        <v>2</v>
      </c>
      <c r="L899">
        <v>3.2930000000000001</v>
      </c>
      <c r="M899">
        <v>9.9190000000000005</v>
      </c>
      <c r="N899">
        <v>57.209000000000003</v>
      </c>
      <c r="O899">
        <v>0</v>
      </c>
      <c r="P899">
        <v>0</v>
      </c>
      <c r="Q899">
        <v>0</v>
      </c>
      <c r="R899">
        <v>0</v>
      </c>
      <c r="S899">
        <v>0</v>
      </c>
      <c r="T899">
        <v>0</v>
      </c>
      <c r="U899">
        <v>0</v>
      </c>
      <c r="V899">
        <v>0.55800000000000005</v>
      </c>
      <c r="W899">
        <v>8.016</v>
      </c>
      <c r="Y899" t="str">
        <f t="shared" si="379"/>
        <v>長野県</v>
      </c>
      <c r="Z899" t="str">
        <f t="shared" si="380"/>
        <v>長野県宮田村</v>
      </c>
      <c r="AA899" s="159">
        <f t="shared" si="381"/>
        <v>81.042000000000002</v>
      </c>
      <c r="AB899" s="159">
        <f t="shared" si="382"/>
        <v>207.09200000000001</v>
      </c>
      <c r="AC899" s="159">
        <f t="shared" si="383"/>
        <v>3.2930000000000001</v>
      </c>
      <c r="AD899" s="159">
        <f t="shared" si="384"/>
        <v>57.209000000000003</v>
      </c>
      <c r="AE899" s="159">
        <f t="shared" si="385"/>
        <v>0</v>
      </c>
      <c r="AF899" s="159">
        <f t="shared" si="386"/>
        <v>0</v>
      </c>
      <c r="AG899" s="159">
        <f t="shared" si="387"/>
        <v>0</v>
      </c>
      <c r="AH899" s="160">
        <f t="shared" si="388"/>
        <v>348.63600000000002</v>
      </c>
      <c r="AI899" s="135">
        <f t="shared" si="389"/>
        <v>0.23245447974391628</v>
      </c>
      <c r="AJ899" s="135">
        <f t="shared" si="390"/>
        <v>0.5940063561995893</v>
      </c>
      <c r="AK899" s="135">
        <f t="shared" si="391"/>
        <v>9.4453814293417766E-3</v>
      </c>
      <c r="AL899" s="135">
        <f t="shared" si="392"/>
        <v>0.16409378262715268</v>
      </c>
      <c r="AM899" s="135">
        <f t="shared" si="393"/>
        <v>0</v>
      </c>
      <c r="AN899" s="135">
        <f t="shared" si="394"/>
        <v>0</v>
      </c>
      <c r="AO899" s="135">
        <f t="shared" si="395"/>
        <v>0</v>
      </c>
      <c r="AP899" s="159">
        <f>IFERROR(VLOOKUP(A899,人口!$A$2:$E$1748,5,0),0)</f>
        <v>9017</v>
      </c>
      <c r="AQ899" s="159">
        <f t="shared" ref="AQ899:AQ962" si="398">IF(SUMIFS($AP899,$AP899,$BI$17,$AP899,$BJ$17)&gt;0,1,0)</f>
        <v>0</v>
      </c>
      <c r="AR899" s="159">
        <f t="shared" ref="AR899:AR962" si="399">IF(SUMIFS($AP899,$AP899,$BI$18,$AP899,$BJ$18)&gt;0,1,0)</f>
        <v>1</v>
      </c>
      <c r="AS899" s="159">
        <f t="shared" ref="AS899:AS962" si="400">IF(SUMIFS($AP899,$AP899,$BI$19,$AP899,$BJ$19)&gt;0,1,0)</f>
        <v>0</v>
      </c>
      <c r="AT899" s="159">
        <f t="shared" ref="AT899:AT962" si="401">IF(SUMIFS($AP899,$AP899,$BI$20,$AP899,$BJ$20)&gt;0,1,0)</f>
        <v>0</v>
      </c>
      <c r="AU899" s="159">
        <f t="shared" ref="AU899:AU962" si="402">IF(SUMIFS($AP899,$AP899,$BI$21,$AP899,$BJ$21)&gt;0,1,0)</f>
        <v>0</v>
      </c>
      <c r="AV899" s="159">
        <f t="shared" ref="AV899:AV962" si="403">IF(SUMIFS($AP899,$AP899,$BI$22,$AP899,$BJ$22)&gt;0,1,0)</f>
        <v>0</v>
      </c>
      <c r="AW899" s="159">
        <f t="shared" ref="AW899:AW962" si="404">IF(SUMIFS($AP899,$AP899,$BI$23,$AP899,$BJ$23)&gt;0,1,0)</f>
        <v>0</v>
      </c>
      <c r="AX899" s="159">
        <f t="shared" si="396"/>
        <v>0</v>
      </c>
      <c r="AY899" s="159" t="str">
        <f t="shared" si="397"/>
        <v>5千～1万人未満の市町村平均</v>
      </c>
      <c r="AZ899" s="159"/>
    </row>
    <row r="900" spans="1:52" x14ac:dyDescent="0.3">
      <c r="A900" t="str">
        <f t="shared" ref="A900:A963" si="405">IF(LEN(B900)=5,B900,RIGHT(B900,5))</f>
        <v>20402</v>
      </c>
      <c r="B900" s="158" t="str">
        <f t="shared" ref="B900:B963" si="406">0&amp;E900</f>
        <v>020402</v>
      </c>
      <c r="C900">
        <v>20</v>
      </c>
      <c r="D900" t="s">
        <v>47</v>
      </c>
      <c r="E900">
        <v>20402</v>
      </c>
      <c r="F900" t="s">
        <v>1649</v>
      </c>
      <c r="G900">
        <v>91.995000000000005</v>
      </c>
      <c r="H900">
        <v>205.708</v>
      </c>
      <c r="I900">
        <v>135.583</v>
      </c>
      <c r="J900">
        <v>302.16699999999997</v>
      </c>
      <c r="K900">
        <v>4.5</v>
      </c>
      <c r="L900">
        <v>8.5809999999999995</v>
      </c>
      <c r="M900">
        <v>1.075</v>
      </c>
      <c r="N900">
        <v>5.5579999999999998</v>
      </c>
      <c r="O900">
        <v>1.8109999999999999</v>
      </c>
      <c r="P900">
        <v>0</v>
      </c>
      <c r="Q900">
        <v>0</v>
      </c>
      <c r="R900">
        <v>0</v>
      </c>
      <c r="S900">
        <v>0</v>
      </c>
      <c r="T900">
        <v>0</v>
      </c>
      <c r="U900">
        <v>0</v>
      </c>
      <c r="V900">
        <v>0.89300000000000002</v>
      </c>
      <c r="W900">
        <v>10.801</v>
      </c>
      <c r="Y900" t="str">
        <f t="shared" ref="Y900:Y963" si="407">D900</f>
        <v>長野県</v>
      </c>
      <c r="Z900" t="str">
        <f t="shared" ref="Z900:Z963" si="408">D900&amp;F900</f>
        <v>長野県松川町</v>
      </c>
      <c r="AA900" s="159">
        <f t="shared" ref="AA900:AA963" si="409">I900</f>
        <v>135.583</v>
      </c>
      <c r="AB900" s="159">
        <f t="shared" ref="AB900:AB963" si="410">J900</f>
        <v>302.16699999999997</v>
      </c>
      <c r="AC900" s="159">
        <f t="shared" ref="AC900:AC963" si="411">L900</f>
        <v>8.5809999999999995</v>
      </c>
      <c r="AD900" s="159">
        <f t="shared" ref="AD900:AD963" si="412">N900</f>
        <v>5.5579999999999998</v>
      </c>
      <c r="AE900" s="159">
        <f t="shared" ref="AE900:AE963" si="413">S900</f>
        <v>0</v>
      </c>
      <c r="AF900" s="159">
        <f t="shared" ref="AF900:AF963" si="414">T900</f>
        <v>0</v>
      </c>
      <c r="AG900" s="159">
        <f t="shared" ref="AG900:AG963" si="415">U900</f>
        <v>0</v>
      </c>
      <c r="AH900" s="160">
        <f t="shared" ref="AH900:AH963" si="416">SUM(AA900:AG900)</f>
        <v>451.88900000000001</v>
      </c>
      <c r="AI900" s="135">
        <f t="shared" ref="AI900:AI963" si="417">IFERROR(AA900/$AH900,"")</f>
        <v>0.30003607080499856</v>
      </c>
      <c r="AJ900" s="135">
        <f t="shared" ref="AJ900:AJ963" si="418">IFERROR(AB900/$AH900,"")</f>
        <v>0.66867527202476706</v>
      </c>
      <c r="AK900" s="135">
        <f t="shared" ref="AK900:AK963" si="419">IFERROR(AC900/$AH900,"")</f>
        <v>1.8989176545567605E-2</v>
      </c>
      <c r="AL900" s="135">
        <f t="shared" ref="AL900:AL963" si="420">IFERROR(AD900/$AH900,"")</f>
        <v>1.2299480624666676E-2</v>
      </c>
      <c r="AM900" s="135">
        <f t="shared" ref="AM900:AM963" si="421">IFERROR(AE900/$AH900,"")</f>
        <v>0</v>
      </c>
      <c r="AN900" s="135">
        <f t="shared" ref="AN900:AN963" si="422">IFERROR(AF900/$AH900,"")</f>
        <v>0</v>
      </c>
      <c r="AO900" s="135">
        <f t="shared" ref="AO900:AO963" si="423">IFERROR(AG900/$AH900,"")</f>
        <v>0</v>
      </c>
      <c r="AP900" s="159">
        <f>IFERROR(VLOOKUP(A900,人口!$A$2:$E$1748,5,0),0)</f>
        <v>13157</v>
      </c>
      <c r="AQ900" s="159">
        <f t="shared" si="398"/>
        <v>0</v>
      </c>
      <c r="AR900" s="159">
        <f t="shared" si="399"/>
        <v>0</v>
      </c>
      <c r="AS900" s="159">
        <f t="shared" si="400"/>
        <v>1</v>
      </c>
      <c r="AT900" s="159">
        <f t="shared" si="401"/>
        <v>0</v>
      </c>
      <c r="AU900" s="159">
        <f t="shared" si="402"/>
        <v>0</v>
      </c>
      <c r="AV900" s="159">
        <f t="shared" si="403"/>
        <v>0</v>
      </c>
      <c r="AW900" s="159">
        <f t="shared" si="404"/>
        <v>0</v>
      </c>
      <c r="AX900" s="159">
        <f t="shared" ref="AX900:AX963" si="424">IF(SUMIFS($AP900,$AP900,$BI$24)&gt;0,1,0)</f>
        <v>0</v>
      </c>
      <c r="AY900" s="159" t="str">
        <f t="shared" ref="AY900:AY963" si="425">IF(AQ900=1,$AQ$1,IF(AR900=1,$AR$1,IF(AS900=1,$AS$1,IF(AT900=1,$AT$1,IF(AU900=1,$AU$1,IF(AV900=1,$AV$1,IF(AW900=1,$AW$1,IF(AX900=1,$AX$1,""))))))))</f>
        <v>1万～3万人未満の市町村平均</v>
      </c>
      <c r="AZ900" s="159"/>
    </row>
    <row r="901" spans="1:52" x14ac:dyDescent="0.3">
      <c r="A901" t="str">
        <f t="shared" si="405"/>
        <v>20403</v>
      </c>
      <c r="B901" s="158" t="str">
        <f t="shared" si="406"/>
        <v>020403</v>
      </c>
      <c r="C901">
        <v>20</v>
      </c>
      <c r="D901" t="s">
        <v>47</v>
      </c>
      <c r="E901">
        <v>20403</v>
      </c>
      <c r="F901" t="s">
        <v>1299</v>
      </c>
      <c r="G901">
        <v>81.614000000000004</v>
      </c>
      <c r="H901">
        <v>198.87899999999999</v>
      </c>
      <c r="I901">
        <v>119.223</v>
      </c>
      <c r="J901">
        <v>289.608</v>
      </c>
      <c r="K901">
        <v>7.3</v>
      </c>
      <c r="L901">
        <v>13.189</v>
      </c>
      <c r="M901">
        <v>0.35399999999999998</v>
      </c>
      <c r="N901">
        <v>1.839</v>
      </c>
      <c r="O901">
        <v>0</v>
      </c>
      <c r="P901">
        <v>0</v>
      </c>
      <c r="Q901">
        <v>0</v>
      </c>
      <c r="R901">
        <v>0</v>
      </c>
      <c r="S901">
        <v>0</v>
      </c>
      <c r="T901">
        <v>0</v>
      </c>
      <c r="U901">
        <v>0</v>
      </c>
      <c r="V901">
        <v>0.82899999999999996</v>
      </c>
      <c r="W901">
        <v>10.269</v>
      </c>
      <c r="Y901" t="str">
        <f t="shared" si="407"/>
        <v>長野県</v>
      </c>
      <c r="Z901" t="str">
        <f t="shared" si="408"/>
        <v>長野県高森町</v>
      </c>
      <c r="AA901" s="159">
        <f t="shared" si="409"/>
        <v>119.223</v>
      </c>
      <c r="AB901" s="159">
        <f t="shared" si="410"/>
        <v>289.608</v>
      </c>
      <c r="AC901" s="159">
        <f t="shared" si="411"/>
        <v>13.189</v>
      </c>
      <c r="AD901" s="159">
        <f t="shared" si="412"/>
        <v>1.839</v>
      </c>
      <c r="AE901" s="159">
        <f t="shared" si="413"/>
        <v>0</v>
      </c>
      <c r="AF901" s="159">
        <f t="shared" si="414"/>
        <v>0</v>
      </c>
      <c r="AG901" s="159">
        <f t="shared" si="415"/>
        <v>0</v>
      </c>
      <c r="AH901" s="160">
        <f t="shared" si="416"/>
        <v>423.85900000000004</v>
      </c>
      <c r="AI901" s="135">
        <f t="shared" si="417"/>
        <v>0.28127985957594387</v>
      </c>
      <c r="AJ901" s="135">
        <f t="shared" si="418"/>
        <v>0.68326495367563267</v>
      </c>
      <c r="AK901" s="135">
        <f t="shared" si="419"/>
        <v>3.1116479772754616E-2</v>
      </c>
      <c r="AL901" s="135">
        <f t="shared" si="420"/>
        <v>4.3387069756687952E-3</v>
      </c>
      <c r="AM901" s="135">
        <f t="shared" si="421"/>
        <v>0</v>
      </c>
      <c r="AN901" s="135">
        <f t="shared" si="422"/>
        <v>0</v>
      </c>
      <c r="AO901" s="135">
        <f t="shared" si="423"/>
        <v>0</v>
      </c>
      <c r="AP901" s="159">
        <f>IFERROR(VLOOKUP(A901,人口!$A$2:$E$1748,5,0),0)</f>
        <v>13030</v>
      </c>
      <c r="AQ901" s="159">
        <f t="shared" si="398"/>
        <v>0</v>
      </c>
      <c r="AR901" s="159">
        <f t="shared" si="399"/>
        <v>0</v>
      </c>
      <c r="AS901" s="159">
        <f t="shared" si="400"/>
        <v>1</v>
      </c>
      <c r="AT901" s="159">
        <f t="shared" si="401"/>
        <v>0</v>
      </c>
      <c r="AU901" s="159">
        <f t="shared" si="402"/>
        <v>0</v>
      </c>
      <c r="AV901" s="159">
        <f t="shared" si="403"/>
        <v>0</v>
      </c>
      <c r="AW901" s="159">
        <f t="shared" si="404"/>
        <v>0</v>
      </c>
      <c r="AX901" s="159">
        <f t="shared" si="424"/>
        <v>0</v>
      </c>
      <c r="AY901" s="159" t="str">
        <f t="shared" si="425"/>
        <v>1万～3万人未満の市町村平均</v>
      </c>
      <c r="AZ901" s="159"/>
    </row>
    <row r="902" spans="1:52" x14ac:dyDescent="0.3">
      <c r="A902" t="str">
        <f t="shared" si="405"/>
        <v>20404</v>
      </c>
      <c r="B902" s="158" t="str">
        <f t="shared" si="406"/>
        <v>020404</v>
      </c>
      <c r="C902">
        <v>20</v>
      </c>
      <c r="D902" t="s">
        <v>47</v>
      </c>
      <c r="E902">
        <v>20404</v>
      </c>
      <c r="F902" t="s">
        <v>1680</v>
      </c>
      <c r="G902">
        <v>49.927</v>
      </c>
      <c r="H902">
        <v>95.759</v>
      </c>
      <c r="I902">
        <v>69.486000000000004</v>
      </c>
      <c r="J902">
        <v>132.87</v>
      </c>
      <c r="K902">
        <v>93.5</v>
      </c>
      <c r="L902">
        <v>228.98099999999999</v>
      </c>
      <c r="M902">
        <v>0.40799999999999997</v>
      </c>
      <c r="N902">
        <v>2.12</v>
      </c>
      <c r="O902">
        <v>0</v>
      </c>
      <c r="P902">
        <v>0</v>
      </c>
      <c r="Q902">
        <v>0</v>
      </c>
      <c r="R902">
        <v>0</v>
      </c>
      <c r="S902">
        <v>0</v>
      </c>
      <c r="T902">
        <v>0</v>
      </c>
      <c r="U902">
        <v>0</v>
      </c>
      <c r="V902">
        <v>0.248</v>
      </c>
      <c r="W902">
        <v>2.8210000000000002</v>
      </c>
      <c r="Y902" t="str">
        <f t="shared" si="407"/>
        <v>長野県</v>
      </c>
      <c r="Z902" t="str">
        <f t="shared" si="408"/>
        <v>長野県阿南町</v>
      </c>
      <c r="AA902" s="159">
        <f t="shared" si="409"/>
        <v>69.486000000000004</v>
      </c>
      <c r="AB902" s="159">
        <f t="shared" si="410"/>
        <v>132.87</v>
      </c>
      <c r="AC902" s="159">
        <f t="shared" si="411"/>
        <v>228.98099999999999</v>
      </c>
      <c r="AD902" s="159">
        <f t="shared" si="412"/>
        <v>2.12</v>
      </c>
      <c r="AE902" s="159">
        <f t="shared" si="413"/>
        <v>0</v>
      </c>
      <c r="AF902" s="159">
        <f t="shared" si="414"/>
        <v>0</v>
      </c>
      <c r="AG902" s="159">
        <f t="shared" si="415"/>
        <v>0</v>
      </c>
      <c r="AH902" s="160">
        <f t="shared" si="416"/>
        <v>433.45699999999999</v>
      </c>
      <c r="AI902" s="135">
        <f t="shared" si="417"/>
        <v>0.16030655866671897</v>
      </c>
      <c r="AJ902" s="135">
        <f t="shared" si="418"/>
        <v>0.30653559637980238</v>
      </c>
      <c r="AK902" s="135">
        <f t="shared" si="419"/>
        <v>0.52826693305218275</v>
      </c>
      <c r="AL902" s="135">
        <f t="shared" si="420"/>
        <v>4.8909119012958613E-3</v>
      </c>
      <c r="AM902" s="135">
        <f t="shared" si="421"/>
        <v>0</v>
      </c>
      <c r="AN902" s="135">
        <f t="shared" si="422"/>
        <v>0</v>
      </c>
      <c r="AO902" s="135">
        <f t="shared" si="423"/>
        <v>0</v>
      </c>
      <c r="AP902" s="159">
        <f>IFERROR(VLOOKUP(A902,人口!$A$2:$E$1748,5,0),0)</f>
        <v>4518</v>
      </c>
      <c r="AQ902" s="159">
        <f t="shared" si="398"/>
        <v>1</v>
      </c>
      <c r="AR902" s="159">
        <f t="shared" si="399"/>
        <v>0</v>
      </c>
      <c r="AS902" s="159">
        <f t="shared" si="400"/>
        <v>0</v>
      </c>
      <c r="AT902" s="159">
        <f t="shared" si="401"/>
        <v>0</v>
      </c>
      <c r="AU902" s="159">
        <f t="shared" si="402"/>
        <v>0</v>
      </c>
      <c r="AV902" s="159">
        <f t="shared" si="403"/>
        <v>0</v>
      </c>
      <c r="AW902" s="159">
        <f t="shared" si="404"/>
        <v>0</v>
      </c>
      <c r="AX902" s="159">
        <f t="shared" si="424"/>
        <v>0</v>
      </c>
      <c r="AY902" s="159" t="str">
        <f t="shared" si="425"/>
        <v>5千人未満の市町村平均</v>
      </c>
      <c r="AZ902" s="159"/>
    </row>
    <row r="903" spans="1:52" x14ac:dyDescent="0.3">
      <c r="A903" t="str">
        <f t="shared" si="405"/>
        <v>20407</v>
      </c>
      <c r="B903" s="158" t="str">
        <f t="shared" si="406"/>
        <v>020407</v>
      </c>
      <c r="C903">
        <v>20</v>
      </c>
      <c r="D903" t="s">
        <v>47</v>
      </c>
      <c r="E903">
        <v>20407</v>
      </c>
      <c r="F903" t="s">
        <v>1694</v>
      </c>
      <c r="G903">
        <v>52.776000000000003</v>
      </c>
      <c r="H903">
        <v>106.116</v>
      </c>
      <c r="I903">
        <v>73.674000000000007</v>
      </c>
      <c r="J903">
        <v>147.691</v>
      </c>
      <c r="K903">
        <v>61.4</v>
      </c>
      <c r="L903">
        <v>140.51499999999999</v>
      </c>
      <c r="M903">
        <v>1.923</v>
      </c>
      <c r="N903">
        <v>9.9969999999999999</v>
      </c>
      <c r="O903">
        <v>0</v>
      </c>
      <c r="P903">
        <v>0</v>
      </c>
      <c r="Q903">
        <v>0</v>
      </c>
      <c r="R903">
        <v>0</v>
      </c>
      <c r="S903">
        <v>0</v>
      </c>
      <c r="T903">
        <v>0</v>
      </c>
      <c r="U903">
        <v>0</v>
      </c>
      <c r="V903">
        <v>0.53900000000000003</v>
      </c>
      <c r="W903">
        <v>6.0389999999999997</v>
      </c>
      <c r="Y903" t="str">
        <f t="shared" si="407"/>
        <v>長野県</v>
      </c>
      <c r="Z903" t="str">
        <f t="shared" si="408"/>
        <v>長野県阿智村</v>
      </c>
      <c r="AA903" s="159">
        <f t="shared" si="409"/>
        <v>73.674000000000007</v>
      </c>
      <c r="AB903" s="159">
        <f t="shared" si="410"/>
        <v>147.691</v>
      </c>
      <c r="AC903" s="159">
        <f t="shared" si="411"/>
        <v>140.51499999999999</v>
      </c>
      <c r="AD903" s="159">
        <f t="shared" si="412"/>
        <v>9.9969999999999999</v>
      </c>
      <c r="AE903" s="159">
        <f t="shared" si="413"/>
        <v>0</v>
      </c>
      <c r="AF903" s="159">
        <f t="shared" si="414"/>
        <v>0</v>
      </c>
      <c r="AG903" s="159">
        <f t="shared" si="415"/>
        <v>0</v>
      </c>
      <c r="AH903" s="160">
        <f t="shared" si="416"/>
        <v>371.87700000000001</v>
      </c>
      <c r="AI903" s="135">
        <f t="shared" si="417"/>
        <v>0.19811389249671263</v>
      </c>
      <c r="AJ903" s="135">
        <f t="shared" si="418"/>
        <v>0.39715013297407475</v>
      </c>
      <c r="AK903" s="135">
        <f t="shared" si="419"/>
        <v>0.37785343003197291</v>
      </c>
      <c r="AL903" s="135">
        <f t="shared" si="420"/>
        <v>2.6882544497239678E-2</v>
      </c>
      <c r="AM903" s="135">
        <f t="shared" si="421"/>
        <v>0</v>
      </c>
      <c r="AN903" s="135">
        <f t="shared" si="422"/>
        <v>0</v>
      </c>
      <c r="AO903" s="135">
        <f t="shared" si="423"/>
        <v>0</v>
      </c>
      <c r="AP903" s="159">
        <f>IFERROR(VLOOKUP(A903,人口!$A$2:$E$1748,5,0),0)</f>
        <v>6359</v>
      </c>
      <c r="AQ903" s="159">
        <f t="shared" si="398"/>
        <v>0</v>
      </c>
      <c r="AR903" s="159">
        <f t="shared" si="399"/>
        <v>1</v>
      </c>
      <c r="AS903" s="159">
        <f t="shared" si="400"/>
        <v>0</v>
      </c>
      <c r="AT903" s="159">
        <f t="shared" si="401"/>
        <v>0</v>
      </c>
      <c r="AU903" s="159">
        <f t="shared" si="402"/>
        <v>0</v>
      </c>
      <c r="AV903" s="159">
        <f t="shared" si="403"/>
        <v>0</v>
      </c>
      <c r="AW903" s="159">
        <f t="shared" si="404"/>
        <v>0</v>
      </c>
      <c r="AX903" s="159">
        <f t="shared" si="424"/>
        <v>0</v>
      </c>
      <c r="AY903" s="159" t="str">
        <f t="shared" si="425"/>
        <v>5千～1万人未満の市町村平均</v>
      </c>
      <c r="AZ903" s="159"/>
    </row>
    <row r="904" spans="1:52" x14ac:dyDescent="0.3">
      <c r="A904" t="str">
        <f t="shared" si="405"/>
        <v>20409</v>
      </c>
      <c r="B904" s="158" t="str">
        <f t="shared" si="406"/>
        <v>020409</v>
      </c>
      <c r="C904">
        <v>20</v>
      </c>
      <c r="D904" t="s">
        <v>47</v>
      </c>
      <c r="E904">
        <v>20409</v>
      </c>
      <c r="F904" t="s">
        <v>1706</v>
      </c>
      <c r="G904">
        <v>5.94</v>
      </c>
      <c r="H904">
        <v>7.085</v>
      </c>
      <c r="I904">
        <v>7.827</v>
      </c>
      <c r="J904">
        <v>9.3049999999999997</v>
      </c>
      <c r="K904">
        <v>61.9</v>
      </c>
      <c r="L904">
        <v>156.84299999999999</v>
      </c>
      <c r="M904">
        <v>2.46</v>
      </c>
      <c r="N904">
        <v>15.141</v>
      </c>
      <c r="O904">
        <v>0</v>
      </c>
      <c r="P904">
        <v>0</v>
      </c>
      <c r="Q904">
        <v>0</v>
      </c>
      <c r="R904">
        <v>0</v>
      </c>
      <c r="S904">
        <v>0</v>
      </c>
      <c r="T904">
        <v>0</v>
      </c>
      <c r="U904">
        <v>0</v>
      </c>
      <c r="V904">
        <v>2.5999999999999999E-2</v>
      </c>
      <c r="W904">
        <v>0.309</v>
      </c>
      <c r="Y904" t="str">
        <f t="shared" si="407"/>
        <v>長野県</v>
      </c>
      <c r="Z904" t="str">
        <f t="shared" si="408"/>
        <v>長野県平谷村</v>
      </c>
      <c r="AA904" s="159">
        <f t="shared" si="409"/>
        <v>7.827</v>
      </c>
      <c r="AB904" s="159">
        <f t="shared" si="410"/>
        <v>9.3049999999999997</v>
      </c>
      <c r="AC904" s="159">
        <f t="shared" si="411"/>
        <v>156.84299999999999</v>
      </c>
      <c r="AD904" s="159">
        <f t="shared" si="412"/>
        <v>15.141</v>
      </c>
      <c r="AE904" s="159">
        <f t="shared" si="413"/>
        <v>0</v>
      </c>
      <c r="AF904" s="159">
        <f t="shared" si="414"/>
        <v>0</v>
      </c>
      <c r="AG904" s="159">
        <f t="shared" si="415"/>
        <v>0</v>
      </c>
      <c r="AH904" s="160">
        <f t="shared" si="416"/>
        <v>189.11599999999999</v>
      </c>
      <c r="AI904" s="135">
        <f t="shared" si="417"/>
        <v>4.1387296685632104E-2</v>
      </c>
      <c r="AJ904" s="135">
        <f t="shared" si="418"/>
        <v>4.9202605808075471E-2</v>
      </c>
      <c r="AK904" s="135">
        <f t="shared" si="419"/>
        <v>0.82934812496034183</v>
      </c>
      <c r="AL904" s="135">
        <f t="shared" si="420"/>
        <v>8.0061972545950641E-2</v>
      </c>
      <c r="AM904" s="135">
        <f t="shared" si="421"/>
        <v>0</v>
      </c>
      <c r="AN904" s="135">
        <f t="shared" si="422"/>
        <v>0</v>
      </c>
      <c r="AO904" s="135">
        <f t="shared" si="423"/>
        <v>0</v>
      </c>
      <c r="AP904" s="159">
        <f>IFERROR(VLOOKUP(A904,人口!$A$2:$E$1748,5,0),0)</f>
        <v>401</v>
      </c>
      <c r="AQ904" s="159">
        <f t="shared" si="398"/>
        <v>1</v>
      </c>
      <c r="AR904" s="159">
        <f t="shared" si="399"/>
        <v>0</v>
      </c>
      <c r="AS904" s="159">
        <f t="shared" si="400"/>
        <v>0</v>
      </c>
      <c r="AT904" s="159">
        <f t="shared" si="401"/>
        <v>0</v>
      </c>
      <c r="AU904" s="159">
        <f t="shared" si="402"/>
        <v>0</v>
      </c>
      <c r="AV904" s="159">
        <f t="shared" si="403"/>
        <v>0</v>
      </c>
      <c r="AW904" s="159">
        <f t="shared" si="404"/>
        <v>0</v>
      </c>
      <c r="AX904" s="159">
        <f t="shared" si="424"/>
        <v>0</v>
      </c>
      <c r="AY904" s="159" t="str">
        <f t="shared" si="425"/>
        <v>5千人未満の市町村平均</v>
      </c>
      <c r="AZ904" s="159"/>
    </row>
    <row r="905" spans="1:52" x14ac:dyDescent="0.3">
      <c r="A905" t="str">
        <f t="shared" si="405"/>
        <v>20410</v>
      </c>
      <c r="B905" s="158" t="str">
        <f t="shared" si="406"/>
        <v>020410</v>
      </c>
      <c r="C905">
        <v>20</v>
      </c>
      <c r="D905" t="s">
        <v>47</v>
      </c>
      <c r="E905">
        <v>20410</v>
      </c>
      <c r="F905" t="s">
        <v>1720</v>
      </c>
      <c r="G905">
        <v>13.811</v>
      </c>
      <c r="H905">
        <v>20.501999999999999</v>
      </c>
      <c r="I905">
        <v>17.896999999999998</v>
      </c>
      <c r="J905">
        <v>26.49</v>
      </c>
      <c r="K905">
        <v>127.8</v>
      </c>
      <c r="L905">
        <v>301.16300000000001</v>
      </c>
      <c r="M905">
        <v>6.9809999999999999</v>
      </c>
      <c r="N905">
        <v>42.96</v>
      </c>
      <c r="O905">
        <v>0</v>
      </c>
      <c r="P905">
        <v>0</v>
      </c>
      <c r="Q905">
        <v>0</v>
      </c>
      <c r="R905">
        <v>0</v>
      </c>
      <c r="S905">
        <v>0</v>
      </c>
      <c r="T905">
        <v>0</v>
      </c>
      <c r="U905">
        <v>0</v>
      </c>
      <c r="V905">
        <v>0.05</v>
      </c>
      <c r="W905">
        <v>0.626</v>
      </c>
      <c r="Y905" t="str">
        <f t="shared" si="407"/>
        <v>長野県</v>
      </c>
      <c r="Z905" t="str">
        <f t="shared" si="408"/>
        <v>長野県根羽村</v>
      </c>
      <c r="AA905" s="159">
        <f t="shared" si="409"/>
        <v>17.896999999999998</v>
      </c>
      <c r="AB905" s="159">
        <f t="shared" si="410"/>
        <v>26.49</v>
      </c>
      <c r="AC905" s="159">
        <f t="shared" si="411"/>
        <v>301.16300000000001</v>
      </c>
      <c r="AD905" s="159">
        <f t="shared" si="412"/>
        <v>42.96</v>
      </c>
      <c r="AE905" s="159">
        <f t="shared" si="413"/>
        <v>0</v>
      </c>
      <c r="AF905" s="159">
        <f t="shared" si="414"/>
        <v>0</v>
      </c>
      <c r="AG905" s="159">
        <f t="shared" si="415"/>
        <v>0</v>
      </c>
      <c r="AH905" s="160">
        <f t="shared" si="416"/>
        <v>388.51</v>
      </c>
      <c r="AI905" s="135">
        <f t="shared" si="417"/>
        <v>4.6065738333633623E-2</v>
      </c>
      <c r="AJ905" s="135">
        <f t="shared" si="418"/>
        <v>6.8183573138400552E-2</v>
      </c>
      <c r="AK905" s="135">
        <f t="shared" si="419"/>
        <v>0.77517438418573525</v>
      </c>
      <c r="AL905" s="135">
        <f t="shared" si="420"/>
        <v>0.11057630434223058</v>
      </c>
      <c r="AM905" s="135">
        <f t="shared" si="421"/>
        <v>0</v>
      </c>
      <c r="AN905" s="135">
        <f t="shared" si="422"/>
        <v>0</v>
      </c>
      <c r="AO905" s="135">
        <f t="shared" si="423"/>
        <v>0</v>
      </c>
      <c r="AP905" s="159">
        <f>IFERROR(VLOOKUP(A905,人口!$A$2:$E$1748,5,0),0)</f>
        <v>895</v>
      </c>
      <c r="AQ905" s="159">
        <f t="shared" si="398"/>
        <v>1</v>
      </c>
      <c r="AR905" s="159">
        <f t="shared" si="399"/>
        <v>0</v>
      </c>
      <c r="AS905" s="159">
        <f t="shared" si="400"/>
        <v>0</v>
      </c>
      <c r="AT905" s="159">
        <f t="shared" si="401"/>
        <v>0</v>
      </c>
      <c r="AU905" s="159">
        <f t="shared" si="402"/>
        <v>0</v>
      </c>
      <c r="AV905" s="159">
        <f t="shared" si="403"/>
        <v>0</v>
      </c>
      <c r="AW905" s="159">
        <f t="shared" si="404"/>
        <v>0</v>
      </c>
      <c r="AX905" s="159">
        <f t="shared" si="424"/>
        <v>0</v>
      </c>
      <c r="AY905" s="159" t="str">
        <f t="shared" si="425"/>
        <v>5千人未満の市町村平均</v>
      </c>
      <c r="AZ905" s="159"/>
    </row>
    <row r="906" spans="1:52" x14ac:dyDescent="0.3">
      <c r="A906" t="str">
        <f t="shared" si="405"/>
        <v>20411</v>
      </c>
      <c r="B906" s="158" t="str">
        <f t="shared" si="406"/>
        <v>020411</v>
      </c>
      <c r="C906">
        <v>20</v>
      </c>
      <c r="D906" t="s">
        <v>47</v>
      </c>
      <c r="E906">
        <v>20411</v>
      </c>
      <c r="F906" t="s">
        <v>1731</v>
      </c>
      <c r="G906">
        <v>33.475000000000001</v>
      </c>
      <c r="H906">
        <v>77.311999999999998</v>
      </c>
      <c r="I906">
        <v>46.823999999999998</v>
      </c>
      <c r="J906">
        <v>107.86499999999999</v>
      </c>
      <c r="K906">
        <v>22.1</v>
      </c>
      <c r="L906">
        <v>53.186999999999998</v>
      </c>
      <c r="M906">
        <v>8.7999999999999995E-2</v>
      </c>
      <c r="N906">
        <v>0.45600000000000002</v>
      </c>
      <c r="O906">
        <v>0</v>
      </c>
      <c r="P906">
        <v>0</v>
      </c>
      <c r="Q906">
        <v>0</v>
      </c>
      <c r="R906">
        <v>0</v>
      </c>
      <c r="S906">
        <v>0</v>
      </c>
      <c r="T906">
        <v>0</v>
      </c>
      <c r="U906">
        <v>0</v>
      </c>
      <c r="V906">
        <v>0.21</v>
      </c>
      <c r="W906">
        <v>2.4409999999999998</v>
      </c>
      <c r="Y906" t="str">
        <f t="shared" si="407"/>
        <v>長野県</v>
      </c>
      <c r="Z906" t="str">
        <f t="shared" si="408"/>
        <v>長野県下條村</v>
      </c>
      <c r="AA906" s="159">
        <f t="shared" si="409"/>
        <v>46.823999999999998</v>
      </c>
      <c r="AB906" s="159">
        <f t="shared" si="410"/>
        <v>107.86499999999999</v>
      </c>
      <c r="AC906" s="159">
        <f t="shared" si="411"/>
        <v>53.186999999999998</v>
      </c>
      <c r="AD906" s="159">
        <f t="shared" si="412"/>
        <v>0.45600000000000002</v>
      </c>
      <c r="AE906" s="159">
        <f t="shared" si="413"/>
        <v>0</v>
      </c>
      <c r="AF906" s="159">
        <f t="shared" si="414"/>
        <v>0</v>
      </c>
      <c r="AG906" s="159">
        <f t="shared" si="415"/>
        <v>0</v>
      </c>
      <c r="AH906" s="160">
        <f t="shared" si="416"/>
        <v>208.33199999999997</v>
      </c>
      <c r="AI906" s="135">
        <f t="shared" si="417"/>
        <v>0.22475663844248606</v>
      </c>
      <c r="AJ906" s="135">
        <f t="shared" si="418"/>
        <v>0.51775531363400729</v>
      </c>
      <c r="AK906" s="135">
        <f t="shared" si="419"/>
        <v>0.25529923391509707</v>
      </c>
      <c r="AL906" s="135">
        <f t="shared" si="420"/>
        <v>2.1888140084096543E-3</v>
      </c>
      <c r="AM906" s="135">
        <f t="shared" si="421"/>
        <v>0</v>
      </c>
      <c r="AN906" s="135">
        <f t="shared" si="422"/>
        <v>0</v>
      </c>
      <c r="AO906" s="135">
        <f t="shared" si="423"/>
        <v>0</v>
      </c>
      <c r="AP906" s="159">
        <f>IFERROR(VLOOKUP(A906,人口!$A$2:$E$1748,5,0),0)</f>
        <v>3730</v>
      </c>
      <c r="AQ906" s="159">
        <f t="shared" si="398"/>
        <v>1</v>
      </c>
      <c r="AR906" s="159">
        <f t="shared" si="399"/>
        <v>0</v>
      </c>
      <c r="AS906" s="159">
        <f t="shared" si="400"/>
        <v>0</v>
      </c>
      <c r="AT906" s="159">
        <f t="shared" si="401"/>
        <v>0</v>
      </c>
      <c r="AU906" s="159">
        <f t="shared" si="402"/>
        <v>0</v>
      </c>
      <c r="AV906" s="159">
        <f t="shared" si="403"/>
        <v>0</v>
      </c>
      <c r="AW906" s="159">
        <f t="shared" si="404"/>
        <v>0</v>
      </c>
      <c r="AX906" s="159">
        <f t="shared" si="424"/>
        <v>0</v>
      </c>
      <c r="AY906" s="159" t="str">
        <f t="shared" si="425"/>
        <v>5千人未満の市町村平均</v>
      </c>
      <c r="AZ906" s="159"/>
    </row>
    <row r="907" spans="1:52" x14ac:dyDescent="0.3">
      <c r="A907" t="str">
        <f t="shared" si="405"/>
        <v>20412</v>
      </c>
      <c r="B907" s="158" t="str">
        <f t="shared" si="406"/>
        <v>020412</v>
      </c>
      <c r="C907">
        <v>20</v>
      </c>
      <c r="D907" t="s">
        <v>47</v>
      </c>
      <c r="E907">
        <v>20412</v>
      </c>
      <c r="F907" t="s">
        <v>1741</v>
      </c>
      <c r="G907">
        <v>9.27</v>
      </c>
      <c r="H907">
        <v>28.516999999999999</v>
      </c>
      <c r="I907">
        <v>12.612</v>
      </c>
      <c r="J907">
        <v>38.664000000000001</v>
      </c>
      <c r="K907">
        <v>93.6</v>
      </c>
      <c r="L907">
        <v>288.52</v>
      </c>
      <c r="M907">
        <v>0</v>
      </c>
      <c r="N907">
        <v>0</v>
      </c>
      <c r="O907">
        <v>0</v>
      </c>
      <c r="P907">
        <v>0</v>
      </c>
      <c r="Q907">
        <v>0</v>
      </c>
      <c r="R907">
        <v>0</v>
      </c>
      <c r="S907">
        <v>0</v>
      </c>
      <c r="T907">
        <v>0</v>
      </c>
      <c r="U907">
        <v>0</v>
      </c>
      <c r="V907">
        <v>3.1E-2</v>
      </c>
      <c r="W907">
        <v>0.36099999999999999</v>
      </c>
      <c r="Y907" t="str">
        <f t="shared" si="407"/>
        <v>長野県</v>
      </c>
      <c r="Z907" t="str">
        <f t="shared" si="408"/>
        <v>長野県売木村</v>
      </c>
      <c r="AA907" s="159">
        <f t="shared" si="409"/>
        <v>12.612</v>
      </c>
      <c r="AB907" s="159">
        <f t="shared" si="410"/>
        <v>38.664000000000001</v>
      </c>
      <c r="AC907" s="159">
        <f t="shared" si="411"/>
        <v>288.52</v>
      </c>
      <c r="AD907" s="159">
        <f t="shared" si="412"/>
        <v>0</v>
      </c>
      <c r="AE907" s="159">
        <f t="shared" si="413"/>
        <v>0</v>
      </c>
      <c r="AF907" s="159">
        <f t="shared" si="414"/>
        <v>0</v>
      </c>
      <c r="AG907" s="159">
        <f t="shared" si="415"/>
        <v>0</v>
      </c>
      <c r="AH907" s="160">
        <f t="shared" si="416"/>
        <v>339.79599999999999</v>
      </c>
      <c r="AI907" s="135">
        <f t="shared" si="417"/>
        <v>3.7116387479546556E-2</v>
      </c>
      <c r="AJ907" s="135">
        <f t="shared" si="418"/>
        <v>0.11378591860998953</v>
      </c>
      <c r="AK907" s="135">
        <f t="shared" si="419"/>
        <v>0.84909769391046386</v>
      </c>
      <c r="AL907" s="135">
        <f t="shared" si="420"/>
        <v>0</v>
      </c>
      <c r="AM907" s="135">
        <f t="shared" si="421"/>
        <v>0</v>
      </c>
      <c r="AN907" s="135">
        <f t="shared" si="422"/>
        <v>0</v>
      </c>
      <c r="AO907" s="135">
        <f t="shared" si="423"/>
        <v>0</v>
      </c>
      <c r="AP907" s="159">
        <f>IFERROR(VLOOKUP(A907,人口!$A$2:$E$1748,5,0),0)</f>
        <v>544</v>
      </c>
      <c r="AQ907" s="159">
        <f t="shared" si="398"/>
        <v>1</v>
      </c>
      <c r="AR907" s="159">
        <f t="shared" si="399"/>
        <v>0</v>
      </c>
      <c r="AS907" s="159">
        <f t="shared" si="400"/>
        <v>0</v>
      </c>
      <c r="AT907" s="159">
        <f t="shared" si="401"/>
        <v>0</v>
      </c>
      <c r="AU907" s="159">
        <f t="shared" si="402"/>
        <v>0</v>
      </c>
      <c r="AV907" s="159">
        <f t="shared" si="403"/>
        <v>0</v>
      </c>
      <c r="AW907" s="159">
        <f t="shared" si="404"/>
        <v>0</v>
      </c>
      <c r="AX907" s="159">
        <f t="shared" si="424"/>
        <v>0</v>
      </c>
      <c r="AY907" s="159" t="str">
        <f t="shared" si="425"/>
        <v>5千人未満の市町村平均</v>
      </c>
      <c r="AZ907" s="159"/>
    </row>
    <row r="908" spans="1:52" x14ac:dyDescent="0.3">
      <c r="A908" t="str">
        <f t="shared" si="405"/>
        <v>20413</v>
      </c>
      <c r="B908" s="158" t="str">
        <f t="shared" si="406"/>
        <v>020413</v>
      </c>
      <c r="C908">
        <v>20</v>
      </c>
      <c r="D908" t="s">
        <v>47</v>
      </c>
      <c r="E908">
        <v>20413</v>
      </c>
      <c r="F908" t="s">
        <v>1750</v>
      </c>
      <c r="G908">
        <v>17.721</v>
      </c>
      <c r="H908">
        <v>15.275</v>
      </c>
      <c r="I908">
        <v>24.247</v>
      </c>
      <c r="J908">
        <v>20.834</v>
      </c>
      <c r="K908">
        <v>98.3</v>
      </c>
      <c r="L908">
        <v>279.96800000000002</v>
      </c>
      <c r="M908">
        <v>0.84599999999999997</v>
      </c>
      <c r="N908">
        <v>4.431</v>
      </c>
      <c r="O908">
        <v>0</v>
      </c>
      <c r="P908">
        <v>0</v>
      </c>
      <c r="Q908">
        <v>0</v>
      </c>
      <c r="R908">
        <v>0</v>
      </c>
      <c r="S908">
        <v>0</v>
      </c>
      <c r="T908">
        <v>0</v>
      </c>
      <c r="U908">
        <v>0</v>
      </c>
      <c r="V908">
        <v>8.1000000000000003E-2</v>
      </c>
      <c r="W908">
        <v>0.95</v>
      </c>
      <c r="Y908" t="str">
        <f t="shared" si="407"/>
        <v>長野県</v>
      </c>
      <c r="Z908" t="str">
        <f t="shared" si="408"/>
        <v>長野県天龍村</v>
      </c>
      <c r="AA908" s="159">
        <f t="shared" si="409"/>
        <v>24.247</v>
      </c>
      <c r="AB908" s="159">
        <f t="shared" si="410"/>
        <v>20.834</v>
      </c>
      <c r="AC908" s="159">
        <f t="shared" si="411"/>
        <v>279.96800000000002</v>
      </c>
      <c r="AD908" s="159">
        <f t="shared" si="412"/>
        <v>4.431</v>
      </c>
      <c r="AE908" s="159">
        <f t="shared" si="413"/>
        <v>0</v>
      </c>
      <c r="AF908" s="159">
        <f t="shared" si="414"/>
        <v>0</v>
      </c>
      <c r="AG908" s="159">
        <f t="shared" si="415"/>
        <v>0</v>
      </c>
      <c r="AH908" s="160">
        <f t="shared" si="416"/>
        <v>329.48</v>
      </c>
      <c r="AI908" s="135">
        <f t="shared" si="417"/>
        <v>7.3591720286512077E-2</v>
      </c>
      <c r="AJ908" s="135">
        <f t="shared" si="418"/>
        <v>6.3232973169843387E-2</v>
      </c>
      <c r="AK908" s="135">
        <f t="shared" si="419"/>
        <v>0.84972684229695283</v>
      </c>
      <c r="AL908" s="135">
        <f t="shared" si="420"/>
        <v>1.3448464246691756E-2</v>
      </c>
      <c r="AM908" s="135">
        <f t="shared" si="421"/>
        <v>0</v>
      </c>
      <c r="AN908" s="135">
        <f t="shared" si="422"/>
        <v>0</v>
      </c>
      <c r="AO908" s="135">
        <f t="shared" si="423"/>
        <v>0</v>
      </c>
      <c r="AP908" s="159">
        <f>IFERROR(VLOOKUP(A908,人口!$A$2:$E$1748,5,0),0)</f>
        <v>1246</v>
      </c>
      <c r="AQ908" s="159">
        <f t="shared" si="398"/>
        <v>1</v>
      </c>
      <c r="AR908" s="159">
        <f t="shared" si="399"/>
        <v>0</v>
      </c>
      <c r="AS908" s="159">
        <f t="shared" si="400"/>
        <v>0</v>
      </c>
      <c r="AT908" s="159">
        <f t="shared" si="401"/>
        <v>0</v>
      </c>
      <c r="AU908" s="159">
        <f t="shared" si="402"/>
        <v>0</v>
      </c>
      <c r="AV908" s="159">
        <f t="shared" si="403"/>
        <v>0</v>
      </c>
      <c r="AW908" s="159">
        <f t="shared" si="404"/>
        <v>0</v>
      </c>
      <c r="AX908" s="159">
        <f t="shared" si="424"/>
        <v>0</v>
      </c>
      <c r="AY908" s="159" t="str">
        <f t="shared" si="425"/>
        <v>5千人未満の市町村平均</v>
      </c>
      <c r="AZ908" s="159"/>
    </row>
    <row r="909" spans="1:52" x14ac:dyDescent="0.3">
      <c r="A909" t="str">
        <f t="shared" si="405"/>
        <v>20414</v>
      </c>
      <c r="B909" s="158" t="str">
        <f t="shared" si="406"/>
        <v>020414</v>
      </c>
      <c r="C909">
        <v>20</v>
      </c>
      <c r="D909" t="s">
        <v>47</v>
      </c>
      <c r="E909">
        <v>20414</v>
      </c>
      <c r="F909" t="s">
        <v>1759</v>
      </c>
      <c r="G909">
        <v>14.246</v>
      </c>
      <c r="H909">
        <v>38.64</v>
      </c>
      <c r="I909">
        <v>20.373999999999999</v>
      </c>
      <c r="J909">
        <v>55.033999999999999</v>
      </c>
      <c r="K909">
        <v>0.1</v>
      </c>
      <c r="L909">
        <v>0.16900000000000001</v>
      </c>
      <c r="M909">
        <v>0.25900000000000001</v>
      </c>
      <c r="N909">
        <v>1.3029999999999999</v>
      </c>
      <c r="O909">
        <v>0</v>
      </c>
      <c r="P909">
        <v>0</v>
      </c>
      <c r="Q909">
        <v>0</v>
      </c>
      <c r="R909">
        <v>0</v>
      </c>
      <c r="S909">
        <v>0</v>
      </c>
      <c r="T909">
        <v>0</v>
      </c>
      <c r="U909">
        <v>0</v>
      </c>
      <c r="V909">
        <v>0.11700000000000001</v>
      </c>
      <c r="W909">
        <v>1.2969999999999999</v>
      </c>
      <c r="Y909" t="str">
        <f t="shared" si="407"/>
        <v>長野県</v>
      </c>
      <c r="Z909" t="str">
        <f t="shared" si="408"/>
        <v>長野県泰阜村</v>
      </c>
      <c r="AA909" s="159">
        <f t="shared" si="409"/>
        <v>20.373999999999999</v>
      </c>
      <c r="AB909" s="159">
        <f t="shared" si="410"/>
        <v>55.033999999999999</v>
      </c>
      <c r="AC909" s="159">
        <f t="shared" si="411"/>
        <v>0.16900000000000001</v>
      </c>
      <c r="AD909" s="159">
        <f t="shared" si="412"/>
        <v>1.3029999999999999</v>
      </c>
      <c r="AE909" s="159">
        <f t="shared" si="413"/>
        <v>0</v>
      </c>
      <c r="AF909" s="159">
        <f t="shared" si="414"/>
        <v>0</v>
      </c>
      <c r="AG909" s="159">
        <f t="shared" si="415"/>
        <v>0</v>
      </c>
      <c r="AH909" s="160">
        <f t="shared" si="416"/>
        <v>76.88</v>
      </c>
      <c r="AI909" s="135">
        <f t="shared" si="417"/>
        <v>0.26501040582726326</v>
      </c>
      <c r="AJ909" s="135">
        <f t="shared" si="418"/>
        <v>0.71584287200832464</v>
      </c>
      <c r="AK909" s="135">
        <f t="shared" si="419"/>
        <v>2.1982310093652448E-3</v>
      </c>
      <c r="AL909" s="135">
        <f t="shared" si="420"/>
        <v>1.6948491155046826E-2</v>
      </c>
      <c r="AM909" s="135">
        <f t="shared" si="421"/>
        <v>0</v>
      </c>
      <c r="AN909" s="135">
        <f t="shared" si="422"/>
        <v>0</v>
      </c>
      <c r="AO909" s="135">
        <f t="shared" si="423"/>
        <v>0</v>
      </c>
      <c r="AP909" s="159">
        <f>IFERROR(VLOOKUP(A909,人口!$A$2:$E$1748,5,0),0)</f>
        <v>1616</v>
      </c>
      <c r="AQ909" s="159">
        <f t="shared" si="398"/>
        <v>1</v>
      </c>
      <c r="AR909" s="159">
        <f t="shared" si="399"/>
        <v>0</v>
      </c>
      <c r="AS909" s="159">
        <f t="shared" si="400"/>
        <v>0</v>
      </c>
      <c r="AT909" s="159">
        <f t="shared" si="401"/>
        <v>0</v>
      </c>
      <c r="AU909" s="159">
        <f t="shared" si="402"/>
        <v>0</v>
      </c>
      <c r="AV909" s="159">
        <f t="shared" si="403"/>
        <v>0</v>
      </c>
      <c r="AW909" s="159">
        <f t="shared" si="404"/>
        <v>0</v>
      </c>
      <c r="AX909" s="159">
        <f t="shared" si="424"/>
        <v>0</v>
      </c>
      <c r="AY909" s="159" t="str">
        <f t="shared" si="425"/>
        <v>5千人未満の市町村平均</v>
      </c>
      <c r="AZ909" s="159"/>
    </row>
    <row r="910" spans="1:52" x14ac:dyDescent="0.3">
      <c r="A910" t="str">
        <f t="shared" si="405"/>
        <v>20415</v>
      </c>
      <c r="B910" s="158" t="str">
        <f t="shared" si="406"/>
        <v>020415</v>
      </c>
      <c r="C910">
        <v>20</v>
      </c>
      <c r="D910" t="s">
        <v>47</v>
      </c>
      <c r="E910">
        <v>20415</v>
      </c>
      <c r="F910" t="s">
        <v>1768</v>
      </c>
      <c r="G910">
        <v>47.523000000000003</v>
      </c>
      <c r="H910">
        <v>92.15</v>
      </c>
      <c r="I910">
        <v>68.733999999999995</v>
      </c>
      <c r="J910">
        <v>132.809</v>
      </c>
      <c r="K910">
        <v>0</v>
      </c>
      <c r="L910">
        <v>0</v>
      </c>
      <c r="M910">
        <v>0.66900000000000004</v>
      </c>
      <c r="N910">
        <v>3.37</v>
      </c>
      <c r="O910">
        <v>0</v>
      </c>
      <c r="P910">
        <v>0</v>
      </c>
      <c r="Q910">
        <v>0</v>
      </c>
      <c r="R910">
        <v>0</v>
      </c>
      <c r="S910">
        <v>0</v>
      </c>
      <c r="T910">
        <v>0</v>
      </c>
      <c r="U910">
        <v>0</v>
      </c>
      <c r="V910">
        <v>0.36499999999999999</v>
      </c>
      <c r="W910">
        <v>4.7329999999999997</v>
      </c>
      <c r="Y910" t="str">
        <f t="shared" si="407"/>
        <v>長野県</v>
      </c>
      <c r="Z910" t="str">
        <f t="shared" si="408"/>
        <v>長野県喬木村</v>
      </c>
      <c r="AA910" s="159">
        <f t="shared" si="409"/>
        <v>68.733999999999995</v>
      </c>
      <c r="AB910" s="159">
        <f t="shared" si="410"/>
        <v>132.809</v>
      </c>
      <c r="AC910" s="159">
        <f t="shared" si="411"/>
        <v>0</v>
      </c>
      <c r="AD910" s="159">
        <f t="shared" si="412"/>
        <v>3.37</v>
      </c>
      <c r="AE910" s="159">
        <f t="shared" si="413"/>
        <v>0</v>
      </c>
      <c r="AF910" s="159">
        <f t="shared" si="414"/>
        <v>0</v>
      </c>
      <c r="AG910" s="159">
        <f t="shared" si="415"/>
        <v>0</v>
      </c>
      <c r="AH910" s="160">
        <f t="shared" si="416"/>
        <v>204.91300000000001</v>
      </c>
      <c r="AI910" s="135">
        <f t="shared" si="417"/>
        <v>0.33543015816468447</v>
      </c>
      <c r="AJ910" s="135">
        <f t="shared" si="418"/>
        <v>0.64812383792145933</v>
      </c>
      <c r="AK910" s="135">
        <f t="shared" si="419"/>
        <v>0</v>
      </c>
      <c r="AL910" s="135">
        <f t="shared" si="420"/>
        <v>1.6446003913856123E-2</v>
      </c>
      <c r="AM910" s="135">
        <f t="shared" si="421"/>
        <v>0</v>
      </c>
      <c r="AN910" s="135">
        <f t="shared" si="422"/>
        <v>0</v>
      </c>
      <c r="AO910" s="135">
        <f t="shared" si="423"/>
        <v>0</v>
      </c>
      <c r="AP910" s="159">
        <f>IFERROR(VLOOKUP(A910,人口!$A$2:$E$1748,5,0),0)</f>
        <v>6341</v>
      </c>
      <c r="AQ910" s="159">
        <f t="shared" si="398"/>
        <v>0</v>
      </c>
      <c r="AR910" s="159">
        <f t="shared" si="399"/>
        <v>1</v>
      </c>
      <c r="AS910" s="159">
        <f t="shared" si="400"/>
        <v>0</v>
      </c>
      <c r="AT910" s="159">
        <f t="shared" si="401"/>
        <v>0</v>
      </c>
      <c r="AU910" s="159">
        <f t="shared" si="402"/>
        <v>0</v>
      </c>
      <c r="AV910" s="159">
        <f t="shared" si="403"/>
        <v>0</v>
      </c>
      <c r="AW910" s="159">
        <f t="shared" si="404"/>
        <v>0</v>
      </c>
      <c r="AX910" s="159">
        <f t="shared" si="424"/>
        <v>0</v>
      </c>
      <c r="AY910" s="159" t="str">
        <f t="shared" si="425"/>
        <v>5千～1万人未満の市町村平均</v>
      </c>
      <c r="AZ910" s="159"/>
    </row>
    <row r="911" spans="1:52" x14ac:dyDescent="0.3">
      <c r="A911" t="str">
        <f t="shared" si="405"/>
        <v>20416</v>
      </c>
      <c r="B911" s="158" t="str">
        <f t="shared" si="406"/>
        <v>020416</v>
      </c>
      <c r="C911">
        <v>20</v>
      </c>
      <c r="D911" t="s">
        <v>47</v>
      </c>
      <c r="E911">
        <v>20416</v>
      </c>
      <c r="F911" t="s">
        <v>1777</v>
      </c>
      <c r="G911">
        <v>51.83</v>
      </c>
      <c r="H911">
        <v>117.611</v>
      </c>
      <c r="I911">
        <v>75.858999999999995</v>
      </c>
      <c r="J911">
        <v>171.34200000000001</v>
      </c>
      <c r="K911">
        <v>0</v>
      </c>
      <c r="L911">
        <v>0</v>
      </c>
      <c r="M911">
        <v>0.56899999999999995</v>
      </c>
      <c r="N911">
        <v>2.8660000000000001</v>
      </c>
      <c r="O911">
        <v>0</v>
      </c>
      <c r="P911">
        <v>0</v>
      </c>
      <c r="Q911">
        <v>0</v>
      </c>
      <c r="R911">
        <v>0</v>
      </c>
      <c r="S911">
        <v>0</v>
      </c>
      <c r="T911">
        <v>0</v>
      </c>
      <c r="U911">
        <v>0</v>
      </c>
      <c r="V911">
        <v>0.439</v>
      </c>
      <c r="W911">
        <v>5.3579999999999997</v>
      </c>
      <c r="Y911" t="str">
        <f t="shared" si="407"/>
        <v>長野県</v>
      </c>
      <c r="Z911" t="str">
        <f t="shared" si="408"/>
        <v>長野県豊丘村</v>
      </c>
      <c r="AA911" s="159">
        <f t="shared" si="409"/>
        <v>75.858999999999995</v>
      </c>
      <c r="AB911" s="159">
        <f t="shared" si="410"/>
        <v>171.34200000000001</v>
      </c>
      <c r="AC911" s="159">
        <f t="shared" si="411"/>
        <v>0</v>
      </c>
      <c r="AD911" s="159">
        <f t="shared" si="412"/>
        <v>2.8660000000000001</v>
      </c>
      <c r="AE911" s="159">
        <f t="shared" si="413"/>
        <v>0</v>
      </c>
      <c r="AF911" s="159">
        <f t="shared" si="414"/>
        <v>0</v>
      </c>
      <c r="AG911" s="159">
        <f t="shared" si="415"/>
        <v>0</v>
      </c>
      <c r="AH911" s="160">
        <f t="shared" si="416"/>
        <v>250.06700000000004</v>
      </c>
      <c r="AI911" s="135">
        <f t="shared" si="417"/>
        <v>0.30335470094014799</v>
      </c>
      <c r="AJ911" s="135">
        <f t="shared" si="418"/>
        <v>0.6851843705886822</v>
      </c>
      <c r="AK911" s="135">
        <f t="shared" si="419"/>
        <v>0</v>
      </c>
      <c r="AL911" s="135">
        <f t="shared" si="420"/>
        <v>1.1460928471169725E-2</v>
      </c>
      <c r="AM911" s="135">
        <f t="shared" si="421"/>
        <v>0</v>
      </c>
      <c r="AN911" s="135">
        <f t="shared" si="422"/>
        <v>0</v>
      </c>
      <c r="AO911" s="135">
        <f t="shared" si="423"/>
        <v>0</v>
      </c>
      <c r="AP911" s="159">
        <f>IFERROR(VLOOKUP(A911,人口!$A$2:$E$1748,5,0),0)</f>
        <v>6707</v>
      </c>
      <c r="AQ911" s="159">
        <f t="shared" si="398"/>
        <v>0</v>
      </c>
      <c r="AR911" s="159">
        <f t="shared" si="399"/>
        <v>1</v>
      </c>
      <c r="AS911" s="159">
        <f t="shared" si="400"/>
        <v>0</v>
      </c>
      <c r="AT911" s="159">
        <f t="shared" si="401"/>
        <v>0</v>
      </c>
      <c r="AU911" s="159">
        <f t="shared" si="402"/>
        <v>0</v>
      </c>
      <c r="AV911" s="159">
        <f t="shared" si="403"/>
        <v>0</v>
      </c>
      <c r="AW911" s="159">
        <f t="shared" si="404"/>
        <v>0</v>
      </c>
      <c r="AX911" s="159">
        <f t="shared" si="424"/>
        <v>0</v>
      </c>
      <c r="AY911" s="159" t="str">
        <f t="shared" si="425"/>
        <v>5千～1万人未満の市町村平均</v>
      </c>
      <c r="AZ911" s="159"/>
    </row>
    <row r="912" spans="1:52" x14ac:dyDescent="0.3">
      <c r="A912" t="str">
        <f t="shared" si="405"/>
        <v>20417</v>
      </c>
      <c r="B912" s="158" t="str">
        <f t="shared" si="406"/>
        <v>020417</v>
      </c>
      <c r="C912">
        <v>20</v>
      </c>
      <c r="D912" t="s">
        <v>47</v>
      </c>
      <c r="E912">
        <v>20417</v>
      </c>
      <c r="F912" t="s">
        <v>1788</v>
      </c>
      <c r="G912">
        <v>10.282</v>
      </c>
      <c r="H912">
        <v>55.869</v>
      </c>
      <c r="I912">
        <v>14.843</v>
      </c>
      <c r="J912">
        <v>80.296999999999997</v>
      </c>
      <c r="K912">
        <v>0.1</v>
      </c>
      <c r="L912">
        <v>0.20499999999999999</v>
      </c>
      <c r="M912">
        <v>3.8450000000000002</v>
      </c>
      <c r="N912">
        <v>19.363</v>
      </c>
      <c r="O912">
        <v>0</v>
      </c>
      <c r="P912">
        <v>0</v>
      </c>
      <c r="Q912">
        <v>0</v>
      </c>
      <c r="R912">
        <v>0</v>
      </c>
      <c r="S912">
        <v>0</v>
      </c>
      <c r="T912">
        <v>0</v>
      </c>
      <c r="U912">
        <v>0</v>
      </c>
      <c r="V912">
        <v>5.8000000000000003E-2</v>
      </c>
      <c r="W912">
        <v>0.63600000000000001</v>
      </c>
      <c r="Y912" t="str">
        <f t="shared" si="407"/>
        <v>長野県</v>
      </c>
      <c r="Z912" t="str">
        <f t="shared" si="408"/>
        <v>長野県大鹿村</v>
      </c>
      <c r="AA912" s="159">
        <f t="shared" si="409"/>
        <v>14.843</v>
      </c>
      <c r="AB912" s="159">
        <f t="shared" si="410"/>
        <v>80.296999999999997</v>
      </c>
      <c r="AC912" s="159">
        <f t="shared" si="411"/>
        <v>0.20499999999999999</v>
      </c>
      <c r="AD912" s="159">
        <f t="shared" si="412"/>
        <v>19.363</v>
      </c>
      <c r="AE912" s="159">
        <f t="shared" si="413"/>
        <v>0</v>
      </c>
      <c r="AF912" s="159">
        <f t="shared" si="414"/>
        <v>0</v>
      </c>
      <c r="AG912" s="159">
        <f t="shared" si="415"/>
        <v>0</v>
      </c>
      <c r="AH912" s="160">
        <f t="shared" si="416"/>
        <v>114.708</v>
      </c>
      <c r="AI912" s="135">
        <f t="shared" si="417"/>
        <v>0.12939812393207101</v>
      </c>
      <c r="AJ912" s="135">
        <f t="shared" si="418"/>
        <v>0.70001220490288385</v>
      </c>
      <c r="AK912" s="135">
        <f t="shared" si="419"/>
        <v>1.7871464937057571E-3</v>
      </c>
      <c r="AL912" s="135">
        <f t="shared" si="420"/>
        <v>0.16880252467133941</v>
      </c>
      <c r="AM912" s="135">
        <f t="shared" si="421"/>
        <v>0</v>
      </c>
      <c r="AN912" s="135">
        <f t="shared" si="422"/>
        <v>0</v>
      </c>
      <c r="AO912" s="135">
        <f t="shared" si="423"/>
        <v>0</v>
      </c>
      <c r="AP912" s="159">
        <f>IFERROR(VLOOKUP(A912,人口!$A$2:$E$1748,5,0),0)</f>
        <v>1000</v>
      </c>
      <c r="AQ912" s="159">
        <f t="shared" si="398"/>
        <v>1</v>
      </c>
      <c r="AR912" s="159">
        <f t="shared" si="399"/>
        <v>0</v>
      </c>
      <c r="AS912" s="159">
        <f t="shared" si="400"/>
        <v>0</v>
      </c>
      <c r="AT912" s="159">
        <f t="shared" si="401"/>
        <v>0</v>
      </c>
      <c r="AU912" s="159">
        <f t="shared" si="402"/>
        <v>0</v>
      </c>
      <c r="AV912" s="159">
        <f t="shared" si="403"/>
        <v>0</v>
      </c>
      <c r="AW912" s="159">
        <f t="shared" si="404"/>
        <v>0</v>
      </c>
      <c r="AX912" s="159">
        <f t="shared" si="424"/>
        <v>0</v>
      </c>
      <c r="AY912" s="159" t="str">
        <f t="shared" si="425"/>
        <v>5千人未満の市町村平均</v>
      </c>
      <c r="AZ912" s="159"/>
    </row>
    <row r="913" spans="1:52" x14ac:dyDescent="0.3">
      <c r="A913" t="str">
        <f t="shared" si="405"/>
        <v>20422</v>
      </c>
      <c r="B913" s="158" t="str">
        <f t="shared" si="406"/>
        <v>020422</v>
      </c>
      <c r="C913">
        <v>20</v>
      </c>
      <c r="D913" t="s">
        <v>47</v>
      </c>
      <c r="E913">
        <v>20422</v>
      </c>
      <c r="F913" t="s">
        <v>1795</v>
      </c>
      <c r="G913">
        <v>35.158000000000001</v>
      </c>
      <c r="H913">
        <v>33.030999999999999</v>
      </c>
      <c r="I913">
        <v>48.445999999999998</v>
      </c>
      <c r="J913">
        <v>45.383000000000003</v>
      </c>
      <c r="K913">
        <v>9.6999999999999993</v>
      </c>
      <c r="L913">
        <v>17.158000000000001</v>
      </c>
      <c r="M913">
        <v>15.68</v>
      </c>
      <c r="N913">
        <v>91.994</v>
      </c>
      <c r="O913">
        <v>0</v>
      </c>
      <c r="P913">
        <v>0</v>
      </c>
      <c r="Q913">
        <v>0</v>
      </c>
      <c r="R913">
        <v>0</v>
      </c>
      <c r="S913">
        <v>0</v>
      </c>
      <c r="T913">
        <v>0</v>
      </c>
      <c r="U913">
        <v>0</v>
      </c>
      <c r="V913">
        <v>0.249</v>
      </c>
      <c r="W913">
        <v>2.8639999999999999</v>
      </c>
      <c r="Y913" t="str">
        <f t="shared" si="407"/>
        <v>長野県</v>
      </c>
      <c r="Z913" t="str">
        <f t="shared" si="408"/>
        <v>長野県上松町</v>
      </c>
      <c r="AA913" s="159">
        <f t="shared" si="409"/>
        <v>48.445999999999998</v>
      </c>
      <c r="AB913" s="159">
        <f t="shared" si="410"/>
        <v>45.383000000000003</v>
      </c>
      <c r="AC913" s="159">
        <f t="shared" si="411"/>
        <v>17.158000000000001</v>
      </c>
      <c r="AD913" s="159">
        <f t="shared" si="412"/>
        <v>91.994</v>
      </c>
      <c r="AE913" s="159">
        <f t="shared" si="413"/>
        <v>0</v>
      </c>
      <c r="AF913" s="159">
        <f t="shared" si="414"/>
        <v>0</v>
      </c>
      <c r="AG913" s="159">
        <f t="shared" si="415"/>
        <v>0</v>
      </c>
      <c r="AH913" s="160">
        <f t="shared" si="416"/>
        <v>202.98099999999999</v>
      </c>
      <c r="AI913" s="135">
        <f t="shared" si="417"/>
        <v>0.23867258511880421</v>
      </c>
      <c r="AJ913" s="135">
        <f t="shared" si="418"/>
        <v>0.2235825027958282</v>
      </c>
      <c r="AK913" s="135">
        <f t="shared" si="419"/>
        <v>8.4530079169971586E-2</v>
      </c>
      <c r="AL913" s="135">
        <f t="shared" si="420"/>
        <v>0.45321483291539605</v>
      </c>
      <c r="AM913" s="135">
        <f t="shared" si="421"/>
        <v>0</v>
      </c>
      <c r="AN913" s="135">
        <f t="shared" si="422"/>
        <v>0</v>
      </c>
      <c r="AO913" s="135">
        <f t="shared" si="423"/>
        <v>0</v>
      </c>
      <c r="AP913" s="159">
        <f>IFERROR(VLOOKUP(A913,人口!$A$2:$E$1748,5,0),0)</f>
        <v>4361</v>
      </c>
      <c r="AQ913" s="159">
        <f t="shared" si="398"/>
        <v>1</v>
      </c>
      <c r="AR913" s="159">
        <f t="shared" si="399"/>
        <v>0</v>
      </c>
      <c r="AS913" s="159">
        <f t="shared" si="400"/>
        <v>0</v>
      </c>
      <c r="AT913" s="159">
        <f t="shared" si="401"/>
        <v>0</v>
      </c>
      <c r="AU913" s="159">
        <f t="shared" si="402"/>
        <v>0</v>
      </c>
      <c r="AV913" s="159">
        <f t="shared" si="403"/>
        <v>0</v>
      </c>
      <c r="AW913" s="159">
        <f t="shared" si="404"/>
        <v>0</v>
      </c>
      <c r="AX913" s="159">
        <f t="shared" si="424"/>
        <v>0</v>
      </c>
      <c r="AY913" s="159" t="str">
        <f t="shared" si="425"/>
        <v>5千人未満の市町村平均</v>
      </c>
      <c r="AZ913" s="159"/>
    </row>
    <row r="914" spans="1:52" x14ac:dyDescent="0.3">
      <c r="A914" t="str">
        <f t="shared" si="405"/>
        <v>20423</v>
      </c>
      <c r="B914" s="158" t="str">
        <f t="shared" si="406"/>
        <v>020423</v>
      </c>
      <c r="C914">
        <v>20</v>
      </c>
      <c r="D914" t="s">
        <v>47</v>
      </c>
      <c r="E914">
        <v>20423</v>
      </c>
      <c r="F914" t="s">
        <v>1804</v>
      </c>
      <c r="G914">
        <v>42.491</v>
      </c>
      <c r="H914">
        <v>51.884</v>
      </c>
      <c r="I914">
        <v>56.07</v>
      </c>
      <c r="J914">
        <v>68.343999999999994</v>
      </c>
      <c r="K914">
        <v>28.9</v>
      </c>
      <c r="L914">
        <v>53.728000000000002</v>
      </c>
      <c r="M914">
        <v>9.2159999999999993</v>
      </c>
      <c r="N914">
        <v>63.634999999999998</v>
      </c>
      <c r="O914">
        <v>0</v>
      </c>
      <c r="P914">
        <v>0</v>
      </c>
      <c r="Q914">
        <v>0</v>
      </c>
      <c r="R914">
        <v>0</v>
      </c>
      <c r="S914">
        <v>0</v>
      </c>
      <c r="T914">
        <v>0</v>
      </c>
      <c r="U914">
        <v>0</v>
      </c>
      <c r="V914">
        <v>0.22500000000000001</v>
      </c>
      <c r="W914">
        <v>2.5950000000000002</v>
      </c>
      <c r="Y914" t="str">
        <f t="shared" si="407"/>
        <v>長野県</v>
      </c>
      <c r="Z914" t="str">
        <f t="shared" si="408"/>
        <v>長野県南木曽町</v>
      </c>
      <c r="AA914" s="159">
        <f t="shared" si="409"/>
        <v>56.07</v>
      </c>
      <c r="AB914" s="159">
        <f t="shared" si="410"/>
        <v>68.343999999999994</v>
      </c>
      <c r="AC914" s="159">
        <f t="shared" si="411"/>
        <v>53.728000000000002</v>
      </c>
      <c r="AD914" s="159">
        <f t="shared" si="412"/>
        <v>63.634999999999998</v>
      </c>
      <c r="AE914" s="159">
        <f t="shared" si="413"/>
        <v>0</v>
      </c>
      <c r="AF914" s="159">
        <f t="shared" si="414"/>
        <v>0</v>
      </c>
      <c r="AG914" s="159">
        <f t="shared" si="415"/>
        <v>0</v>
      </c>
      <c r="AH914" s="160">
        <f t="shared" si="416"/>
        <v>241.77699999999999</v>
      </c>
      <c r="AI914" s="135">
        <f t="shared" si="417"/>
        <v>0.23190791514494763</v>
      </c>
      <c r="AJ914" s="135">
        <f t="shared" si="418"/>
        <v>0.28267370345400927</v>
      </c>
      <c r="AK914" s="135">
        <f t="shared" si="419"/>
        <v>0.22222130310161844</v>
      </c>
      <c r="AL914" s="135">
        <f t="shared" si="420"/>
        <v>0.26319707829942468</v>
      </c>
      <c r="AM914" s="135">
        <f t="shared" si="421"/>
        <v>0</v>
      </c>
      <c r="AN914" s="135">
        <f t="shared" si="422"/>
        <v>0</v>
      </c>
      <c r="AO914" s="135">
        <f t="shared" si="423"/>
        <v>0</v>
      </c>
      <c r="AP914" s="159">
        <f>IFERROR(VLOOKUP(A914,人口!$A$2:$E$1748,5,0),0)</f>
        <v>4092</v>
      </c>
      <c r="AQ914" s="159">
        <f t="shared" si="398"/>
        <v>1</v>
      </c>
      <c r="AR914" s="159">
        <f t="shared" si="399"/>
        <v>0</v>
      </c>
      <c r="AS914" s="159">
        <f t="shared" si="400"/>
        <v>0</v>
      </c>
      <c r="AT914" s="159">
        <f t="shared" si="401"/>
        <v>0</v>
      </c>
      <c r="AU914" s="159">
        <f t="shared" si="402"/>
        <v>0</v>
      </c>
      <c r="AV914" s="159">
        <f t="shared" si="403"/>
        <v>0</v>
      </c>
      <c r="AW914" s="159">
        <f t="shared" si="404"/>
        <v>0</v>
      </c>
      <c r="AX914" s="159">
        <f t="shared" si="424"/>
        <v>0</v>
      </c>
      <c r="AY914" s="159" t="str">
        <f t="shared" si="425"/>
        <v>5千人未満の市町村平均</v>
      </c>
      <c r="AZ914" s="159"/>
    </row>
    <row r="915" spans="1:52" x14ac:dyDescent="0.3">
      <c r="A915" t="str">
        <f t="shared" si="405"/>
        <v>20425</v>
      </c>
      <c r="B915" s="158" t="str">
        <f t="shared" si="406"/>
        <v>020425</v>
      </c>
      <c r="C915">
        <v>20</v>
      </c>
      <c r="D915" t="s">
        <v>47</v>
      </c>
      <c r="E915">
        <v>20425</v>
      </c>
      <c r="F915" t="s">
        <v>1812</v>
      </c>
      <c r="G915">
        <v>28.399000000000001</v>
      </c>
      <c r="H915">
        <v>48.194000000000003</v>
      </c>
      <c r="I915">
        <v>39.578000000000003</v>
      </c>
      <c r="J915">
        <v>66.989000000000004</v>
      </c>
      <c r="K915">
        <v>4.9000000000000004</v>
      </c>
      <c r="L915">
        <v>10.878</v>
      </c>
      <c r="M915">
        <v>7.2130000000000001</v>
      </c>
      <c r="N915">
        <v>42.320999999999998</v>
      </c>
      <c r="O915">
        <v>0</v>
      </c>
      <c r="P915">
        <v>0</v>
      </c>
      <c r="Q915">
        <v>0</v>
      </c>
      <c r="R915">
        <v>0</v>
      </c>
      <c r="S915">
        <v>0</v>
      </c>
      <c r="T915">
        <v>0</v>
      </c>
      <c r="U915">
        <v>0</v>
      </c>
      <c r="V915">
        <v>0.153</v>
      </c>
      <c r="W915">
        <v>1.7170000000000001</v>
      </c>
      <c r="Y915" t="str">
        <f t="shared" si="407"/>
        <v>長野県</v>
      </c>
      <c r="Z915" t="str">
        <f t="shared" si="408"/>
        <v>長野県木祖村</v>
      </c>
      <c r="AA915" s="159">
        <f t="shared" si="409"/>
        <v>39.578000000000003</v>
      </c>
      <c r="AB915" s="159">
        <f t="shared" si="410"/>
        <v>66.989000000000004</v>
      </c>
      <c r="AC915" s="159">
        <f t="shared" si="411"/>
        <v>10.878</v>
      </c>
      <c r="AD915" s="159">
        <f t="shared" si="412"/>
        <v>42.320999999999998</v>
      </c>
      <c r="AE915" s="159">
        <f t="shared" si="413"/>
        <v>0</v>
      </c>
      <c r="AF915" s="159">
        <f t="shared" si="414"/>
        <v>0</v>
      </c>
      <c r="AG915" s="159">
        <f t="shared" si="415"/>
        <v>0</v>
      </c>
      <c r="AH915" s="160">
        <f t="shared" si="416"/>
        <v>159.76600000000002</v>
      </c>
      <c r="AI915" s="135">
        <f t="shared" si="417"/>
        <v>0.24772479751636767</v>
      </c>
      <c r="AJ915" s="135">
        <f t="shared" si="418"/>
        <v>0.41929446815968352</v>
      </c>
      <c r="AK915" s="135">
        <f t="shared" si="419"/>
        <v>6.8087077350625289E-2</v>
      </c>
      <c r="AL915" s="135">
        <f t="shared" si="420"/>
        <v>0.26489365697332345</v>
      </c>
      <c r="AM915" s="135">
        <f t="shared" si="421"/>
        <v>0</v>
      </c>
      <c r="AN915" s="135">
        <f t="shared" si="422"/>
        <v>0</v>
      </c>
      <c r="AO915" s="135">
        <f t="shared" si="423"/>
        <v>0</v>
      </c>
      <c r="AP915" s="159">
        <f>IFERROR(VLOOKUP(A915,人口!$A$2:$E$1748,5,0),0)</f>
        <v>2830</v>
      </c>
      <c r="AQ915" s="159">
        <f t="shared" si="398"/>
        <v>1</v>
      </c>
      <c r="AR915" s="159">
        <f t="shared" si="399"/>
        <v>0</v>
      </c>
      <c r="AS915" s="159">
        <f t="shared" si="400"/>
        <v>0</v>
      </c>
      <c r="AT915" s="159">
        <f t="shared" si="401"/>
        <v>0</v>
      </c>
      <c r="AU915" s="159">
        <f t="shared" si="402"/>
        <v>0</v>
      </c>
      <c r="AV915" s="159">
        <f t="shared" si="403"/>
        <v>0</v>
      </c>
      <c r="AW915" s="159">
        <f t="shared" si="404"/>
        <v>0</v>
      </c>
      <c r="AX915" s="159">
        <f t="shared" si="424"/>
        <v>0</v>
      </c>
      <c r="AY915" s="159" t="str">
        <f t="shared" si="425"/>
        <v>5千人未満の市町村平均</v>
      </c>
      <c r="AZ915" s="159"/>
    </row>
    <row r="916" spans="1:52" x14ac:dyDescent="0.3">
      <c r="A916" t="str">
        <f t="shared" si="405"/>
        <v>20429</v>
      </c>
      <c r="B916" s="158" t="str">
        <f t="shared" si="406"/>
        <v>020429</v>
      </c>
      <c r="C916">
        <v>20</v>
      </c>
      <c r="D916" t="s">
        <v>47</v>
      </c>
      <c r="E916">
        <v>20429</v>
      </c>
      <c r="F916" t="s">
        <v>1819</v>
      </c>
      <c r="G916">
        <v>7.258</v>
      </c>
      <c r="H916">
        <v>7.117</v>
      </c>
      <c r="I916">
        <v>9.9329999999999998</v>
      </c>
      <c r="J916">
        <v>9.718</v>
      </c>
      <c r="K916">
        <v>3.2</v>
      </c>
      <c r="L916">
        <v>5.2850000000000001</v>
      </c>
      <c r="M916">
        <v>19.215</v>
      </c>
      <c r="N916">
        <v>112.73099999999999</v>
      </c>
      <c r="O916">
        <v>0</v>
      </c>
      <c r="P916">
        <v>0</v>
      </c>
      <c r="Q916">
        <v>0</v>
      </c>
      <c r="R916">
        <v>0.67800000000000005</v>
      </c>
      <c r="S916">
        <v>0</v>
      </c>
      <c r="T916">
        <v>0</v>
      </c>
      <c r="U916">
        <v>4.1580000000000004</v>
      </c>
      <c r="V916">
        <v>4.4999999999999998E-2</v>
      </c>
      <c r="W916">
        <v>0.52900000000000003</v>
      </c>
      <c r="Y916" t="str">
        <f t="shared" si="407"/>
        <v>長野県</v>
      </c>
      <c r="Z916" t="str">
        <f t="shared" si="408"/>
        <v>長野県王滝村</v>
      </c>
      <c r="AA916" s="159">
        <f t="shared" si="409"/>
        <v>9.9329999999999998</v>
      </c>
      <c r="AB916" s="159">
        <f t="shared" si="410"/>
        <v>9.718</v>
      </c>
      <c r="AC916" s="159">
        <f t="shared" si="411"/>
        <v>5.2850000000000001</v>
      </c>
      <c r="AD916" s="159">
        <f t="shared" si="412"/>
        <v>112.73099999999999</v>
      </c>
      <c r="AE916" s="159">
        <f t="shared" si="413"/>
        <v>0</v>
      </c>
      <c r="AF916" s="159">
        <f t="shared" si="414"/>
        <v>0</v>
      </c>
      <c r="AG916" s="159">
        <f t="shared" si="415"/>
        <v>4.1580000000000004</v>
      </c>
      <c r="AH916" s="160">
        <f t="shared" si="416"/>
        <v>141.82499999999999</v>
      </c>
      <c r="AI916" s="135">
        <f t="shared" si="417"/>
        <v>7.0037017451084094E-2</v>
      </c>
      <c r="AJ916" s="135">
        <f t="shared" si="418"/>
        <v>6.8521064692402614E-2</v>
      </c>
      <c r="AK916" s="135">
        <f t="shared" si="419"/>
        <v>3.7264234091309717E-2</v>
      </c>
      <c r="AL916" s="135">
        <f t="shared" si="420"/>
        <v>0.79485986250661034</v>
      </c>
      <c r="AM916" s="135">
        <f t="shared" si="421"/>
        <v>0</v>
      </c>
      <c r="AN916" s="135">
        <f t="shared" si="422"/>
        <v>0</v>
      </c>
      <c r="AO916" s="135">
        <f t="shared" si="423"/>
        <v>2.9317821258593342E-2</v>
      </c>
      <c r="AP916" s="159">
        <f>IFERROR(VLOOKUP(A916,人口!$A$2:$E$1748,5,0),0)</f>
        <v>737</v>
      </c>
      <c r="AQ916" s="159">
        <f t="shared" si="398"/>
        <v>1</v>
      </c>
      <c r="AR916" s="159">
        <f t="shared" si="399"/>
        <v>0</v>
      </c>
      <c r="AS916" s="159">
        <f t="shared" si="400"/>
        <v>0</v>
      </c>
      <c r="AT916" s="159">
        <f t="shared" si="401"/>
        <v>0</v>
      </c>
      <c r="AU916" s="159">
        <f t="shared" si="402"/>
        <v>0</v>
      </c>
      <c r="AV916" s="159">
        <f t="shared" si="403"/>
        <v>0</v>
      </c>
      <c r="AW916" s="159">
        <f t="shared" si="404"/>
        <v>0</v>
      </c>
      <c r="AX916" s="159">
        <f t="shared" si="424"/>
        <v>0</v>
      </c>
      <c r="AY916" s="159" t="str">
        <f t="shared" si="425"/>
        <v>5千人未満の市町村平均</v>
      </c>
      <c r="AZ916" s="159"/>
    </row>
    <row r="917" spans="1:52" x14ac:dyDescent="0.3">
      <c r="A917" t="str">
        <f t="shared" si="405"/>
        <v>20430</v>
      </c>
      <c r="B917" s="158" t="str">
        <f t="shared" si="406"/>
        <v>020430</v>
      </c>
      <c r="C917">
        <v>20</v>
      </c>
      <c r="D917" t="s">
        <v>47</v>
      </c>
      <c r="E917">
        <v>20430</v>
      </c>
      <c r="F917" t="s">
        <v>1825</v>
      </c>
      <c r="G917">
        <v>33.515000000000001</v>
      </c>
      <c r="H917">
        <v>23.827999999999999</v>
      </c>
      <c r="I917">
        <v>46.237000000000002</v>
      </c>
      <c r="J917">
        <v>32.787999999999997</v>
      </c>
      <c r="K917">
        <v>17.7</v>
      </c>
      <c r="L917">
        <v>33.091999999999999</v>
      </c>
      <c r="M917">
        <v>19.782</v>
      </c>
      <c r="N917">
        <v>120.13500000000001</v>
      </c>
      <c r="O917">
        <v>0</v>
      </c>
      <c r="P917">
        <v>0</v>
      </c>
      <c r="Q917">
        <v>0</v>
      </c>
      <c r="R917">
        <v>0</v>
      </c>
      <c r="S917">
        <v>0</v>
      </c>
      <c r="T917">
        <v>0</v>
      </c>
      <c r="U917">
        <v>0</v>
      </c>
      <c r="V917">
        <v>0.19700000000000001</v>
      </c>
      <c r="W917">
        <v>2.27</v>
      </c>
      <c r="Y917" t="str">
        <f t="shared" si="407"/>
        <v>長野県</v>
      </c>
      <c r="Z917" t="str">
        <f t="shared" si="408"/>
        <v>長野県大桑村</v>
      </c>
      <c r="AA917" s="159">
        <f t="shared" si="409"/>
        <v>46.237000000000002</v>
      </c>
      <c r="AB917" s="159">
        <f t="shared" si="410"/>
        <v>32.787999999999997</v>
      </c>
      <c r="AC917" s="159">
        <f t="shared" si="411"/>
        <v>33.091999999999999</v>
      </c>
      <c r="AD917" s="159">
        <f t="shared" si="412"/>
        <v>120.13500000000001</v>
      </c>
      <c r="AE917" s="159">
        <f t="shared" si="413"/>
        <v>0</v>
      </c>
      <c r="AF917" s="159">
        <f t="shared" si="414"/>
        <v>0</v>
      </c>
      <c r="AG917" s="159">
        <f t="shared" si="415"/>
        <v>0</v>
      </c>
      <c r="AH917" s="160">
        <f t="shared" si="416"/>
        <v>232.25200000000001</v>
      </c>
      <c r="AI917" s="135">
        <f t="shared" si="417"/>
        <v>0.19908117045278403</v>
      </c>
      <c r="AJ917" s="135">
        <f t="shared" si="418"/>
        <v>0.14117424177186846</v>
      </c>
      <c r="AK917" s="135">
        <f t="shared" si="419"/>
        <v>0.14248316483819298</v>
      </c>
      <c r="AL917" s="135">
        <f t="shared" si="420"/>
        <v>0.51726142293715449</v>
      </c>
      <c r="AM917" s="135">
        <f t="shared" si="421"/>
        <v>0</v>
      </c>
      <c r="AN917" s="135">
        <f t="shared" si="422"/>
        <v>0</v>
      </c>
      <c r="AO917" s="135">
        <f t="shared" si="423"/>
        <v>0</v>
      </c>
      <c r="AP917" s="159">
        <f>IFERROR(VLOOKUP(A917,人口!$A$2:$E$1748,5,0),0)</f>
        <v>3636</v>
      </c>
      <c r="AQ917" s="159">
        <f t="shared" si="398"/>
        <v>1</v>
      </c>
      <c r="AR917" s="159">
        <f t="shared" si="399"/>
        <v>0</v>
      </c>
      <c r="AS917" s="159">
        <f t="shared" si="400"/>
        <v>0</v>
      </c>
      <c r="AT917" s="159">
        <f t="shared" si="401"/>
        <v>0</v>
      </c>
      <c r="AU917" s="159">
        <f t="shared" si="402"/>
        <v>0</v>
      </c>
      <c r="AV917" s="159">
        <f t="shared" si="403"/>
        <v>0</v>
      </c>
      <c r="AW917" s="159">
        <f t="shared" si="404"/>
        <v>0</v>
      </c>
      <c r="AX917" s="159">
        <f t="shared" si="424"/>
        <v>0</v>
      </c>
      <c r="AY917" s="159" t="str">
        <f t="shared" si="425"/>
        <v>5千人未満の市町村平均</v>
      </c>
      <c r="AZ917" s="159"/>
    </row>
    <row r="918" spans="1:52" x14ac:dyDescent="0.3">
      <c r="A918" t="str">
        <f t="shared" si="405"/>
        <v>20432</v>
      </c>
      <c r="B918" s="158" t="str">
        <f t="shared" si="406"/>
        <v>020432</v>
      </c>
      <c r="C918">
        <v>20</v>
      </c>
      <c r="D918" t="s">
        <v>47</v>
      </c>
      <c r="E918">
        <v>20432</v>
      </c>
      <c r="F918" t="s">
        <v>1831</v>
      </c>
      <c r="G918">
        <v>107.336</v>
      </c>
      <c r="H918">
        <v>222.119</v>
      </c>
      <c r="I918">
        <v>147.94</v>
      </c>
      <c r="J918">
        <v>305.267</v>
      </c>
      <c r="K918">
        <v>24.4</v>
      </c>
      <c r="L918">
        <v>44.204999999999998</v>
      </c>
      <c r="M918">
        <v>36.042999999999999</v>
      </c>
      <c r="N918">
        <v>211.46100000000001</v>
      </c>
      <c r="O918">
        <v>0</v>
      </c>
      <c r="P918">
        <v>0</v>
      </c>
      <c r="Q918">
        <v>0</v>
      </c>
      <c r="R918">
        <v>1.2629999999999999</v>
      </c>
      <c r="S918">
        <v>0</v>
      </c>
      <c r="T918">
        <v>0</v>
      </c>
      <c r="U918">
        <v>7.7439999999999998</v>
      </c>
      <c r="V918">
        <v>0.61699999999999999</v>
      </c>
      <c r="W918">
        <v>6.9909999999999997</v>
      </c>
      <c r="Y918" t="str">
        <f t="shared" si="407"/>
        <v>長野県</v>
      </c>
      <c r="Z918" t="str">
        <f t="shared" si="408"/>
        <v>長野県木曽町</v>
      </c>
      <c r="AA918" s="159">
        <f t="shared" si="409"/>
        <v>147.94</v>
      </c>
      <c r="AB918" s="159">
        <f t="shared" si="410"/>
        <v>305.267</v>
      </c>
      <c r="AC918" s="159">
        <f t="shared" si="411"/>
        <v>44.204999999999998</v>
      </c>
      <c r="AD918" s="159">
        <f t="shared" si="412"/>
        <v>211.46100000000001</v>
      </c>
      <c r="AE918" s="159">
        <f t="shared" si="413"/>
        <v>0</v>
      </c>
      <c r="AF918" s="159">
        <f t="shared" si="414"/>
        <v>0</v>
      </c>
      <c r="AG918" s="159">
        <f t="shared" si="415"/>
        <v>7.7439999999999998</v>
      </c>
      <c r="AH918" s="160">
        <f t="shared" si="416"/>
        <v>716.61700000000008</v>
      </c>
      <c r="AI918" s="135">
        <f t="shared" si="417"/>
        <v>0.20644221390226575</v>
      </c>
      <c r="AJ918" s="135">
        <f t="shared" si="418"/>
        <v>0.42598347513385804</v>
      </c>
      <c r="AK918" s="135">
        <f t="shared" si="419"/>
        <v>6.1685670309244676E-2</v>
      </c>
      <c r="AL918" s="135">
        <f t="shared" si="420"/>
        <v>0.29508231035546184</v>
      </c>
      <c r="AM918" s="135">
        <f t="shared" si="421"/>
        <v>0</v>
      </c>
      <c r="AN918" s="135">
        <f t="shared" si="422"/>
        <v>0</v>
      </c>
      <c r="AO918" s="135">
        <f t="shared" si="423"/>
        <v>1.0806330299169569E-2</v>
      </c>
      <c r="AP918" s="159">
        <f>IFERROR(VLOOKUP(A918,人口!$A$2:$E$1748,5,0),0)</f>
        <v>10928</v>
      </c>
      <c r="AQ918" s="159">
        <f t="shared" si="398"/>
        <v>0</v>
      </c>
      <c r="AR918" s="159">
        <f t="shared" si="399"/>
        <v>0</v>
      </c>
      <c r="AS918" s="159">
        <f t="shared" si="400"/>
        <v>1</v>
      </c>
      <c r="AT918" s="159">
        <f t="shared" si="401"/>
        <v>0</v>
      </c>
      <c r="AU918" s="159">
        <f t="shared" si="402"/>
        <v>0</v>
      </c>
      <c r="AV918" s="159">
        <f t="shared" si="403"/>
        <v>0</v>
      </c>
      <c r="AW918" s="159">
        <f t="shared" si="404"/>
        <v>0</v>
      </c>
      <c r="AX918" s="159">
        <f t="shared" si="424"/>
        <v>0</v>
      </c>
      <c r="AY918" s="159" t="str">
        <f t="shared" si="425"/>
        <v>1万～3万人未満の市町村平均</v>
      </c>
      <c r="AZ918" s="159"/>
    </row>
    <row r="919" spans="1:52" x14ac:dyDescent="0.3">
      <c r="A919" t="str">
        <f t="shared" si="405"/>
        <v>20446</v>
      </c>
      <c r="B919" s="158" t="str">
        <f t="shared" si="406"/>
        <v>020446</v>
      </c>
      <c r="C919">
        <v>20</v>
      </c>
      <c r="D919" t="s">
        <v>47</v>
      </c>
      <c r="E919">
        <v>20446</v>
      </c>
      <c r="F919" t="s">
        <v>1838</v>
      </c>
      <c r="G919">
        <v>31.901</v>
      </c>
      <c r="H919">
        <v>74.942999999999998</v>
      </c>
      <c r="I919">
        <v>46.258000000000003</v>
      </c>
      <c r="J919">
        <v>108.187</v>
      </c>
      <c r="K919">
        <v>10.6</v>
      </c>
      <c r="L919">
        <v>22.818999999999999</v>
      </c>
      <c r="M919">
        <v>4.7E-2</v>
      </c>
      <c r="N919">
        <v>0.27100000000000002</v>
      </c>
      <c r="O919">
        <v>0</v>
      </c>
      <c r="P919">
        <v>0</v>
      </c>
      <c r="Q919">
        <v>0</v>
      </c>
      <c r="R919">
        <v>0</v>
      </c>
      <c r="S919">
        <v>0</v>
      </c>
      <c r="T919">
        <v>0</v>
      </c>
      <c r="U919">
        <v>0</v>
      </c>
      <c r="V919">
        <v>0.189</v>
      </c>
      <c r="W919">
        <v>1.9430000000000001</v>
      </c>
      <c r="Y919" t="str">
        <f t="shared" si="407"/>
        <v>長野県</v>
      </c>
      <c r="Z919" t="str">
        <f t="shared" si="408"/>
        <v>長野県麻績村</v>
      </c>
      <c r="AA919" s="159">
        <f t="shared" si="409"/>
        <v>46.258000000000003</v>
      </c>
      <c r="AB919" s="159">
        <f t="shared" si="410"/>
        <v>108.187</v>
      </c>
      <c r="AC919" s="159">
        <f t="shared" si="411"/>
        <v>22.818999999999999</v>
      </c>
      <c r="AD919" s="159">
        <f t="shared" si="412"/>
        <v>0.27100000000000002</v>
      </c>
      <c r="AE919" s="159">
        <f t="shared" si="413"/>
        <v>0</v>
      </c>
      <c r="AF919" s="159">
        <f t="shared" si="414"/>
        <v>0</v>
      </c>
      <c r="AG919" s="159">
        <f t="shared" si="415"/>
        <v>0</v>
      </c>
      <c r="AH919" s="160">
        <f t="shared" si="416"/>
        <v>177.53499999999997</v>
      </c>
      <c r="AI919" s="135">
        <f t="shared" si="417"/>
        <v>0.26055707325316141</v>
      </c>
      <c r="AJ919" s="135">
        <f t="shared" si="418"/>
        <v>0.60938406511392129</v>
      </c>
      <c r="AK919" s="135">
        <f t="shared" si="419"/>
        <v>0.12853240206156535</v>
      </c>
      <c r="AL919" s="135">
        <f t="shared" si="420"/>
        <v>1.5264595713521281E-3</v>
      </c>
      <c r="AM919" s="135">
        <f t="shared" si="421"/>
        <v>0</v>
      </c>
      <c r="AN919" s="135">
        <f t="shared" si="422"/>
        <v>0</v>
      </c>
      <c r="AO919" s="135">
        <f t="shared" si="423"/>
        <v>0</v>
      </c>
      <c r="AP919" s="159">
        <f>IFERROR(VLOOKUP(A919,人口!$A$2:$E$1748,5,0),0)</f>
        <v>2707</v>
      </c>
      <c r="AQ919" s="159">
        <f t="shared" si="398"/>
        <v>1</v>
      </c>
      <c r="AR919" s="159">
        <f t="shared" si="399"/>
        <v>0</v>
      </c>
      <c r="AS919" s="159">
        <f t="shared" si="400"/>
        <v>0</v>
      </c>
      <c r="AT919" s="159">
        <f t="shared" si="401"/>
        <v>0</v>
      </c>
      <c r="AU919" s="159">
        <f t="shared" si="402"/>
        <v>0</v>
      </c>
      <c r="AV919" s="159">
        <f t="shared" si="403"/>
        <v>0</v>
      </c>
      <c r="AW919" s="159">
        <f t="shared" si="404"/>
        <v>0</v>
      </c>
      <c r="AX919" s="159">
        <f t="shared" si="424"/>
        <v>0</v>
      </c>
      <c r="AY919" s="159" t="str">
        <f t="shared" si="425"/>
        <v>5千人未満の市町村平均</v>
      </c>
      <c r="AZ919" s="159"/>
    </row>
    <row r="920" spans="1:52" x14ac:dyDescent="0.3">
      <c r="A920" t="str">
        <f t="shared" si="405"/>
        <v>20448</v>
      </c>
      <c r="B920" s="158" t="str">
        <f t="shared" si="406"/>
        <v>020448</v>
      </c>
      <c r="C920">
        <v>20</v>
      </c>
      <c r="D920" t="s">
        <v>47</v>
      </c>
      <c r="E920">
        <v>20448</v>
      </c>
      <c r="F920" t="s">
        <v>1844</v>
      </c>
      <c r="G920">
        <v>14.87</v>
      </c>
      <c r="H920">
        <v>38.664999999999999</v>
      </c>
      <c r="I920">
        <v>21.407</v>
      </c>
      <c r="J920">
        <v>55.4</v>
      </c>
      <c r="K920">
        <v>4.8</v>
      </c>
      <c r="L920">
        <v>8.9589999999999996</v>
      </c>
      <c r="M920">
        <v>7.8E-2</v>
      </c>
      <c r="N920">
        <v>0.44900000000000001</v>
      </c>
      <c r="O920">
        <v>0</v>
      </c>
      <c r="P920">
        <v>0</v>
      </c>
      <c r="Q920">
        <v>0</v>
      </c>
      <c r="R920">
        <v>0</v>
      </c>
      <c r="S920">
        <v>0</v>
      </c>
      <c r="T920">
        <v>0</v>
      </c>
      <c r="U920">
        <v>0</v>
      </c>
      <c r="V920">
        <v>0.10100000000000001</v>
      </c>
      <c r="W920">
        <v>1.337</v>
      </c>
      <c r="Y920" t="str">
        <f t="shared" si="407"/>
        <v>長野県</v>
      </c>
      <c r="Z920" t="str">
        <f t="shared" si="408"/>
        <v>長野県生坂村</v>
      </c>
      <c r="AA920" s="159">
        <f t="shared" si="409"/>
        <v>21.407</v>
      </c>
      <c r="AB920" s="159">
        <f t="shared" si="410"/>
        <v>55.4</v>
      </c>
      <c r="AC920" s="159">
        <f t="shared" si="411"/>
        <v>8.9589999999999996</v>
      </c>
      <c r="AD920" s="159">
        <f t="shared" si="412"/>
        <v>0.44900000000000001</v>
      </c>
      <c r="AE920" s="159">
        <f t="shared" si="413"/>
        <v>0</v>
      </c>
      <c r="AF920" s="159">
        <f t="shared" si="414"/>
        <v>0</v>
      </c>
      <c r="AG920" s="159">
        <f t="shared" si="415"/>
        <v>0</v>
      </c>
      <c r="AH920" s="160">
        <f t="shared" si="416"/>
        <v>86.215000000000003</v>
      </c>
      <c r="AI920" s="135">
        <f t="shared" si="417"/>
        <v>0.24829786000115989</v>
      </c>
      <c r="AJ920" s="135">
        <f t="shared" si="418"/>
        <v>0.64257959751783333</v>
      </c>
      <c r="AK920" s="135">
        <f t="shared" si="419"/>
        <v>0.10391463202458968</v>
      </c>
      <c r="AL920" s="135">
        <f t="shared" si="420"/>
        <v>5.2079104564170964E-3</v>
      </c>
      <c r="AM920" s="135">
        <f t="shared" si="421"/>
        <v>0</v>
      </c>
      <c r="AN920" s="135">
        <f t="shared" si="422"/>
        <v>0</v>
      </c>
      <c r="AO920" s="135">
        <f t="shared" si="423"/>
        <v>0</v>
      </c>
      <c r="AP920" s="159">
        <f>IFERROR(VLOOKUP(A920,人口!$A$2:$E$1748,5,0),0)</f>
        <v>1740</v>
      </c>
      <c r="AQ920" s="159">
        <f t="shared" si="398"/>
        <v>1</v>
      </c>
      <c r="AR920" s="159">
        <f t="shared" si="399"/>
        <v>0</v>
      </c>
      <c r="AS920" s="159">
        <f t="shared" si="400"/>
        <v>0</v>
      </c>
      <c r="AT920" s="159">
        <f t="shared" si="401"/>
        <v>0</v>
      </c>
      <c r="AU920" s="159">
        <f t="shared" si="402"/>
        <v>0</v>
      </c>
      <c r="AV920" s="159">
        <f t="shared" si="403"/>
        <v>0</v>
      </c>
      <c r="AW920" s="159">
        <f t="shared" si="404"/>
        <v>0</v>
      </c>
      <c r="AX920" s="159">
        <f t="shared" si="424"/>
        <v>0</v>
      </c>
      <c r="AY920" s="159" t="str">
        <f t="shared" si="425"/>
        <v>5千人未満の市町村平均</v>
      </c>
      <c r="AZ920" s="159"/>
    </row>
    <row r="921" spans="1:52" x14ac:dyDescent="0.3">
      <c r="A921" t="str">
        <f t="shared" si="405"/>
        <v>20450</v>
      </c>
      <c r="B921" s="158" t="str">
        <f t="shared" si="406"/>
        <v>020450</v>
      </c>
      <c r="C921">
        <v>20</v>
      </c>
      <c r="D921" t="s">
        <v>47</v>
      </c>
      <c r="E921">
        <v>20450</v>
      </c>
      <c r="F921" t="s">
        <v>1850</v>
      </c>
      <c r="G921">
        <v>54.215000000000003</v>
      </c>
      <c r="H921">
        <v>235.17500000000001</v>
      </c>
      <c r="I921">
        <v>79.183000000000007</v>
      </c>
      <c r="J921">
        <v>341.98</v>
      </c>
      <c r="K921">
        <v>1.4</v>
      </c>
      <c r="L921">
        <v>2.2719999999999998</v>
      </c>
      <c r="M921">
        <v>1.1850000000000001</v>
      </c>
      <c r="N921">
        <v>7.1070000000000002</v>
      </c>
      <c r="O921">
        <v>3.4000000000000002E-2</v>
      </c>
      <c r="P921">
        <v>0</v>
      </c>
      <c r="Q921">
        <v>0</v>
      </c>
      <c r="R921">
        <v>0</v>
      </c>
      <c r="S921">
        <v>0</v>
      </c>
      <c r="T921">
        <v>0</v>
      </c>
      <c r="U921">
        <v>0</v>
      </c>
      <c r="V921">
        <v>0.38800000000000001</v>
      </c>
      <c r="W921">
        <v>5.452</v>
      </c>
      <c r="Y921" t="str">
        <f t="shared" si="407"/>
        <v>長野県</v>
      </c>
      <c r="Z921" t="str">
        <f t="shared" si="408"/>
        <v>長野県山形村</v>
      </c>
      <c r="AA921" s="159">
        <f t="shared" si="409"/>
        <v>79.183000000000007</v>
      </c>
      <c r="AB921" s="159">
        <f t="shared" si="410"/>
        <v>341.98</v>
      </c>
      <c r="AC921" s="159">
        <f t="shared" si="411"/>
        <v>2.2719999999999998</v>
      </c>
      <c r="AD921" s="159">
        <f t="shared" si="412"/>
        <v>7.1070000000000002</v>
      </c>
      <c r="AE921" s="159">
        <f t="shared" si="413"/>
        <v>0</v>
      </c>
      <c r="AF921" s="159">
        <f t="shared" si="414"/>
        <v>0</v>
      </c>
      <c r="AG921" s="159">
        <f t="shared" si="415"/>
        <v>0</v>
      </c>
      <c r="AH921" s="160">
        <f t="shared" si="416"/>
        <v>430.54200000000003</v>
      </c>
      <c r="AI921" s="135">
        <f t="shared" si="417"/>
        <v>0.18391469357228796</v>
      </c>
      <c r="AJ921" s="135">
        <f t="shared" si="418"/>
        <v>0.79430113670675562</v>
      </c>
      <c r="AK921" s="135">
        <f t="shared" si="419"/>
        <v>5.277069368377533E-3</v>
      </c>
      <c r="AL921" s="135">
        <f t="shared" si="420"/>
        <v>1.6507100352578841E-2</v>
      </c>
      <c r="AM921" s="135">
        <f t="shared" si="421"/>
        <v>0</v>
      </c>
      <c r="AN921" s="135">
        <f t="shared" si="422"/>
        <v>0</v>
      </c>
      <c r="AO921" s="135">
        <f t="shared" si="423"/>
        <v>0</v>
      </c>
      <c r="AP921" s="159">
        <f>IFERROR(VLOOKUP(A921,人口!$A$2:$E$1748,5,0),0)</f>
        <v>8709</v>
      </c>
      <c r="AQ921" s="159">
        <f t="shared" si="398"/>
        <v>0</v>
      </c>
      <c r="AR921" s="159">
        <f t="shared" si="399"/>
        <v>1</v>
      </c>
      <c r="AS921" s="159">
        <f t="shared" si="400"/>
        <v>0</v>
      </c>
      <c r="AT921" s="159">
        <f t="shared" si="401"/>
        <v>0</v>
      </c>
      <c r="AU921" s="159">
        <f t="shared" si="402"/>
        <v>0</v>
      </c>
      <c r="AV921" s="159">
        <f t="shared" si="403"/>
        <v>0</v>
      </c>
      <c r="AW921" s="159">
        <f t="shared" si="404"/>
        <v>0</v>
      </c>
      <c r="AX921" s="159">
        <f t="shared" si="424"/>
        <v>0</v>
      </c>
      <c r="AY921" s="159" t="str">
        <f t="shared" si="425"/>
        <v>5千～1万人未満の市町村平均</v>
      </c>
      <c r="AZ921" s="159"/>
    </row>
    <row r="922" spans="1:52" x14ac:dyDescent="0.3">
      <c r="A922" t="str">
        <f t="shared" si="405"/>
        <v>20451</v>
      </c>
      <c r="B922" s="158" t="str">
        <f t="shared" si="406"/>
        <v>020451</v>
      </c>
      <c r="C922">
        <v>20</v>
      </c>
      <c r="D922" t="s">
        <v>47</v>
      </c>
      <c r="E922">
        <v>20451</v>
      </c>
      <c r="F922" t="s">
        <v>1854</v>
      </c>
      <c r="G922">
        <v>28.305</v>
      </c>
      <c r="H922">
        <v>172.351</v>
      </c>
      <c r="I922">
        <v>40.387</v>
      </c>
      <c r="J922">
        <v>245.393</v>
      </c>
      <c r="K922">
        <v>9.4</v>
      </c>
      <c r="L922">
        <v>18.984000000000002</v>
      </c>
      <c r="M922">
        <v>7.8280000000000003</v>
      </c>
      <c r="N922">
        <v>46.966999999999999</v>
      </c>
      <c r="O922">
        <v>0</v>
      </c>
      <c r="P922">
        <v>0</v>
      </c>
      <c r="Q922">
        <v>0</v>
      </c>
      <c r="R922">
        <v>0</v>
      </c>
      <c r="S922">
        <v>0</v>
      </c>
      <c r="T922">
        <v>0</v>
      </c>
      <c r="U922">
        <v>0</v>
      </c>
      <c r="V922">
        <v>0.27400000000000002</v>
      </c>
      <c r="W922">
        <v>3.2010000000000001</v>
      </c>
      <c r="Y922" t="str">
        <f t="shared" si="407"/>
        <v>長野県</v>
      </c>
      <c r="Z922" t="str">
        <f t="shared" si="408"/>
        <v>長野県朝日村</v>
      </c>
      <c r="AA922" s="159">
        <f t="shared" si="409"/>
        <v>40.387</v>
      </c>
      <c r="AB922" s="159">
        <f t="shared" si="410"/>
        <v>245.393</v>
      </c>
      <c r="AC922" s="159">
        <f t="shared" si="411"/>
        <v>18.984000000000002</v>
      </c>
      <c r="AD922" s="159">
        <f t="shared" si="412"/>
        <v>46.966999999999999</v>
      </c>
      <c r="AE922" s="159">
        <f t="shared" si="413"/>
        <v>0</v>
      </c>
      <c r="AF922" s="159">
        <f t="shared" si="414"/>
        <v>0</v>
      </c>
      <c r="AG922" s="159">
        <f t="shared" si="415"/>
        <v>0</v>
      </c>
      <c r="AH922" s="160">
        <f t="shared" si="416"/>
        <v>351.73099999999994</v>
      </c>
      <c r="AI922" s="135">
        <f t="shared" si="417"/>
        <v>0.11482354412889398</v>
      </c>
      <c r="AJ922" s="135">
        <f t="shared" si="418"/>
        <v>0.69767236894103746</v>
      </c>
      <c r="AK922" s="135">
        <f t="shared" si="419"/>
        <v>5.3973064643150603E-2</v>
      </c>
      <c r="AL922" s="135">
        <f t="shared" si="420"/>
        <v>0.13353102228691816</v>
      </c>
      <c r="AM922" s="135">
        <f t="shared" si="421"/>
        <v>0</v>
      </c>
      <c r="AN922" s="135">
        <f t="shared" si="422"/>
        <v>0</v>
      </c>
      <c r="AO922" s="135">
        <f t="shared" si="423"/>
        <v>0</v>
      </c>
      <c r="AP922" s="159">
        <f>IFERROR(VLOOKUP(A922,人口!$A$2:$E$1748,5,0),0)</f>
        <v>4574</v>
      </c>
      <c r="AQ922" s="159">
        <f t="shared" si="398"/>
        <v>1</v>
      </c>
      <c r="AR922" s="159">
        <f t="shared" si="399"/>
        <v>0</v>
      </c>
      <c r="AS922" s="159">
        <f t="shared" si="400"/>
        <v>0</v>
      </c>
      <c r="AT922" s="159">
        <f t="shared" si="401"/>
        <v>0</v>
      </c>
      <c r="AU922" s="159">
        <f t="shared" si="402"/>
        <v>0</v>
      </c>
      <c r="AV922" s="159">
        <f t="shared" si="403"/>
        <v>0</v>
      </c>
      <c r="AW922" s="159">
        <f t="shared" si="404"/>
        <v>0</v>
      </c>
      <c r="AX922" s="159">
        <f t="shared" si="424"/>
        <v>0</v>
      </c>
      <c r="AY922" s="159" t="str">
        <f t="shared" si="425"/>
        <v>5千人未満の市町村平均</v>
      </c>
      <c r="AZ922" s="159"/>
    </row>
    <row r="923" spans="1:52" x14ac:dyDescent="0.3">
      <c r="A923" t="str">
        <f t="shared" si="405"/>
        <v>20452</v>
      </c>
      <c r="B923" s="158" t="str">
        <f t="shared" si="406"/>
        <v>020452</v>
      </c>
      <c r="C923">
        <v>20</v>
      </c>
      <c r="D923" t="s">
        <v>47</v>
      </c>
      <c r="E923">
        <v>20452</v>
      </c>
      <c r="F923" t="s">
        <v>1857</v>
      </c>
      <c r="G923">
        <v>51.469000000000001</v>
      </c>
      <c r="H923">
        <v>118.446</v>
      </c>
      <c r="I923">
        <v>75.167000000000002</v>
      </c>
      <c r="J923">
        <v>172.22200000000001</v>
      </c>
      <c r="K923">
        <v>62.9</v>
      </c>
      <c r="L923">
        <v>133.02500000000001</v>
      </c>
      <c r="M923">
        <v>0.54500000000000004</v>
      </c>
      <c r="N923">
        <v>3.1589999999999998</v>
      </c>
      <c r="O923">
        <v>0</v>
      </c>
      <c r="P923">
        <v>0</v>
      </c>
      <c r="Q923">
        <v>0</v>
      </c>
      <c r="R923">
        <v>0</v>
      </c>
      <c r="S923">
        <v>0</v>
      </c>
      <c r="T923">
        <v>0</v>
      </c>
      <c r="U923">
        <v>0</v>
      </c>
      <c r="V923">
        <v>0.43</v>
      </c>
      <c r="W923">
        <v>4.2350000000000003</v>
      </c>
      <c r="Y923" t="str">
        <f t="shared" si="407"/>
        <v>長野県</v>
      </c>
      <c r="Z923" t="str">
        <f t="shared" si="408"/>
        <v>長野県筑北村</v>
      </c>
      <c r="AA923" s="159">
        <f t="shared" si="409"/>
        <v>75.167000000000002</v>
      </c>
      <c r="AB923" s="159">
        <f t="shared" si="410"/>
        <v>172.22200000000001</v>
      </c>
      <c r="AC923" s="159">
        <f t="shared" si="411"/>
        <v>133.02500000000001</v>
      </c>
      <c r="AD923" s="159">
        <f t="shared" si="412"/>
        <v>3.1589999999999998</v>
      </c>
      <c r="AE923" s="159">
        <f t="shared" si="413"/>
        <v>0</v>
      </c>
      <c r="AF923" s="159">
        <f t="shared" si="414"/>
        <v>0</v>
      </c>
      <c r="AG923" s="159">
        <f t="shared" si="415"/>
        <v>0</v>
      </c>
      <c r="AH923" s="160">
        <f t="shared" si="416"/>
        <v>383.57299999999998</v>
      </c>
      <c r="AI923" s="135">
        <f t="shared" si="417"/>
        <v>0.19596530517007194</v>
      </c>
      <c r="AJ923" s="135">
        <f t="shared" si="418"/>
        <v>0.44899406371147088</v>
      </c>
      <c r="AK923" s="135">
        <f t="shared" si="419"/>
        <v>0.34680491066889485</v>
      </c>
      <c r="AL923" s="135">
        <f t="shared" si="420"/>
        <v>8.2357204495624031E-3</v>
      </c>
      <c r="AM923" s="135">
        <f t="shared" si="421"/>
        <v>0</v>
      </c>
      <c r="AN923" s="135">
        <f t="shared" si="422"/>
        <v>0</v>
      </c>
      <c r="AO923" s="135">
        <f t="shared" si="423"/>
        <v>0</v>
      </c>
      <c r="AP923" s="159">
        <f>IFERROR(VLOOKUP(A923,人口!$A$2:$E$1748,5,0),0)</f>
        <v>4432</v>
      </c>
      <c r="AQ923" s="159">
        <f t="shared" si="398"/>
        <v>1</v>
      </c>
      <c r="AR923" s="159">
        <f t="shared" si="399"/>
        <v>0</v>
      </c>
      <c r="AS923" s="159">
        <f t="shared" si="400"/>
        <v>0</v>
      </c>
      <c r="AT923" s="159">
        <f t="shared" si="401"/>
        <v>0</v>
      </c>
      <c r="AU923" s="159">
        <f t="shared" si="402"/>
        <v>0</v>
      </c>
      <c r="AV923" s="159">
        <f t="shared" si="403"/>
        <v>0</v>
      </c>
      <c r="AW923" s="159">
        <f t="shared" si="404"/>
        <v>0</v>
      </c>
      <c r="AX923" s="159">
        <f t="shared" si="424"/>
        <v>0</v>
      </c>
      <c r="AY923" s="159" t="str">
        <f t="shared" si="425"/>
        <v>5千人未満の市町村平均</v>
      </c>
      <c r="AZ923" s="159"/>
    </row>
    <row r="924" spans="1:52" x14ac:dyDescent="0.3">
      <c r="A924" t="str">
        <f t="shared" si="405"/>
        <v>20481</v>
      </c>
      <c r="B924" s="158" t="str">
        <f t="shared" si="406"/>
        <v>020481</v>
      </c>
      <c r="C924">
        <v>20</v>
      </c>
      <c r="D924" t="s">
        <v>47</v>
      </c>
      <c r="E924">
        <v>20481</v>
      </c>
      <c r="F924" t="s">
        <v>638</v>
      </c>
      <c r="G924">
        <v>69.757000000000005</v>
      </c>
      <c r="H924">
        <v>236.95500000000001</v>
      </c>
      <c r="I924">
        <v>94.457999999999998</v>
      </c>
      <c r="J924">
        <v>317.24299999999999</v>
      </c>
      <c r="K924">
        <v>0.5</v>
      </c>
      <c r="L924">
        <v>0.88800000000000001</v>
      </c>
      <c r="M924">
        <v>0</v>
      </c>
      <c r="N924">
        <v>0</v>
      </c>
      <c r="O924">
        <v>0</v>
      </c>
      <c r="P924">
        <v>0</v>
      </c>
      <c r="Q924">
        <v>0</v>
      </c>
      <c r="R924">
        <v>0</v>
      </c>
      <c r="S924">
        <v>0</v>
      </c>
      <c r="T924">
        <v>0</v>
      </c>
      <c r="U924">
        <v>0</v>
      </c>
      <c r="V924">
        <v>0.83699999999999997</v>
      </c>
      <c r="W924">
        <v>8.5020000000000007</v>
      </c>
      <c r="Y924" t="str">
        <f t="shared" si="407"/>
        <v>長野県</v>
      </c>
      <c r="Z924" t="str">
        <f t="shared" si="408"/>
        <v>長野県池田町</v>
      </c>
      <c r="AA924" s="159">
        <f t="shared" si="409"/>
        <v>94.457999999999998</v>
      </c>
      <c r="AB924" s="159">
        <f t="shared" si="410"/>
        <v>317.24299999999999</v>
      </c>
      <c r="AC924" s="159">
        <f t="shared" si="411"/>
        <v>0.88800000000000001</v>
      </c>
      <c r="AD924" s="159">
        <f t="shared" si="412"/>
        <v>0</v>
      </c>
      <c r="AE924" s="159">
        <f t="shared" si="413"/>
        <v>0</v>
      </c>
      <c r="AF924" s="159">
        <f t="shared" si="414"/>
        <v>0</v>
      </c>
      <c r="AG924" s="159">
        <f t="shared" si="415"/>
        <v>0</v>
      </c>
      <c r="AH924" s="160">
        <f t="shared" si="416"/>
        <v>412.589</v>
      </c>
      <c r="AI924" s="135">
        <f t="shared" si="417"/>
        <v>0.2289396954354091</v>
      </c>
      <c r="AJ924" s="135">
        <f t="shared" si="418"/>
        <v>0.7689080416588906</v>
      </c>
      <c r="AK924" s="135">
        <f t="shared" si="419"/>
        <v>2.1522629057003457E-3</v>
      </c>
      <c r="AL924" s="135">
        <f t="shared" si="420"/>
        <v>0</v>
      </c>
      <c r="AM924" s="135">
        <f t="shared" si="421"/>
        <v>0</v>
      </c>
      <c r="AN924" s="135">
        <f t="shared" si="422"/>
        <v>0</v>
      </c>
      <c r="AO924" s="135">
        <f t="shared" si="423"/>
        <v>0</v>
      </c>
      <c r="AP924" s="159">
        <f>IFERROR(VLOOKUP(A924,人口!$A$2:$E$1748,5,0),0)</f>
        <v>9785</v>
      </c>
      <c r="AQ924" s="159">
        <f t="shared" si="398"/>
        <v>0</v>
      </c>
      <c r="AR924" s="159">
        <f t="shared" si="399"/>
        <v>1</v>
      </c>
      <c r="AS924" s="159">
        <f t="shared" si="400"/>
        <v>0</v>
      </c>
      <c r="AT924" s="159">
        <f t="shared" si="401"/>
        <v>0</v>
      </c>
      <c r="AU924" s="159">
        <f t="shared" si="402"/>
        <v>0</v>
      </c>
      <c r="AV924" s="159">
        <f t="shared" si="403"/>
        <v>0</v>
      </c>
      <c r="AW924" s="159">
        <f t="shared" si="404"/>
        <v>0</v>
      </c>
      <c r="AX924" s="159">
        <f t="shared" si="424"/>
        <v>0</v>
      </c>
      <c r="AY924" s="159" t="str">
        <f t="shared" si="425"/>
        <v>5千～1万人未満の市町村平均</v>
      </c>
      <c r="AZ924" s="159"/>
    </row>
    <row r="925" spans="1:52" x14ac:dyDescent="0.3">
      <c r="A925" t="str">
        <f t="shared" si="405"/>
        <v>20482</v>
      </c>
      <c r="B925" s="158" t="str">
        <f t="shared" si="406"/>
        <v>020482</v>
      </c>
      <c r="C925">
        <v>20</v>
      </c>
      <c r="D925" t="s">
        <v>47</v>
      </c>
      <c r="E925">
        <v>20482</v>
      </c>
      <c r="F925" t="s">
        <v>1860</v>
      </c>
      <c r="G925">
        <v>61.133000000000003</v>
      </c>
      <c r="H925">
        <v>345.26799999999997</v>
      </c>
      <c r="I925">
        <v>84.715999999999994</v>
      </c>
      <c r="J925">
        <v>477.077</v>
      </c>
      <c r="K925">
        <v>0</v>
      </c>
      <c r="L925">
        <v>0</v>
      </c>
      <c r="M925">
        <v>4.2889999999999997</v>
      </c>
      <c r="N925">
        <v>21.667000000000002</v>
      </c>
      <c r="O925">
        <v>0</v>
      </c>
      <c r="P925">
        <v>0</v>
      </c>
      <c r="Q925">
        <v>0</v>
      </c>
      <c r="R925">
        <v>0</v>
      </c>
      <c r="S925">
        <v>0</v>
      </c>
      <c r="T925">
        <v>0</v>
      </c>
      <c r="U925">
        <v>0</v>
      </c>
      <c r="V925">
        <v>0.7</v>
      </c>
      <c r="W925">
        <v>7.6769999999999996</v>
      </c>
      <c r="Y925" t="str">
        <f t="shared" si="407"/>
        <v>長野県</v>
      </c>
      <c r="Z925" t="str">
        <f t="shared" si="408"/>
        <v>長野県松川村</v>
      </c>
      <c r="AA925" s="159">
        <f t="shared" si="409"/>
        <v>84.715999999999994</v>
      </c>
      <c r="AB925" s="159">
        <f t="shared" si="410"/>
        <v>477.077</v>
      </c>
      <c r="AC925" s="159">
        <f t="shared" si="411"/>
        <v>0</v>
      </c>
      <c r="AD925" s="159">
        <f t="shared" si="412"/>
        <v>21.667000000000002</v>
      </c>
      <c r="AE925" s="159">
        <f t="shared" si="413"/>
        <v>0</v>
      </c>
      <c r="AF925" s="159">
        <f t="shared" si="414"/>
        <v>0</v>
      </c>
      <c r="AG925" s="159">
        <f t="shared" si="415"/>
        <v>0</v>
      </c>
      <c r="AH925" s="160">
        <f t="shared" si="416"/>
        <v>583.46</v>
      </c>
      <c r="AI925" s="135">
        <f t="shared" si="417"/>
        <v>0.1451959003187879</v>
      </c>
      <c r="AJ925" s="135">
        <f t="shared" si="418"/>
        <v>0.81766873478901714</v>
      </c>
      <c r="AK925" s="135">
        <f t="shared" si="419"/>
        <v>0</v>
      </c>
      <c r="AL925" s="135">
        <f t="shared" si="420"/>
        <v>3.7135364892194836E-2</v>
      </c>
      <c r="AM925" s="135">
        <f t="shared" si="421"/>
        <v>0</v>
      </c>
      <c r="AN925" s="135">
        <f t="shared" si="422"/>
        <v>0</v>
      </c>
      <c r="AO925" s="135">
        <f t="shared" si="423"/>
        <v>0</v>
      </c>
      <c r="AP925" s="159">
        <f>IFERROR(VLOOKUP(A925,人口!$A$2:$E$1748,5,0),0)</f>
        <v>9663</v>
      </c>
      <c r="AQ925" s="159">
        <f t="shared" si="398"/>
        <v>0</v>
      </c>
      <c r="AR925" s="159">
        <f t="shared" si="399"/>
        <v>1</v>
      </c>
      <c r="AS925" s="159">
        <f t="shared" si="400"/>
        <v>0</v>
      </c>
      <c r="AT925" s="159">
        <f t="shared" si="401"/>
        <v>0</v>
      </c>
      <c r="AU925" s="159">
        <f t="shared" si="402"/>
        <v>0</v>
      </c>
      <c r="AV925" s="159">
        <f t="shared" si="403"/>
        <v>0</v>
      </c>
      <c r="AW925" s="159">
        <f t="shared" si="404"/>
        <v>0</v>
      </c>
      <c r="AX925" s="159">
        <f t="shared" si="424"/>
        <v>0</v>
      </c>
      <c r="AY925" s="159" t="str">
        <f t="shared" si="425"/>
        <v>5千～1万人未満の市町村平均</v>
      </c>
      <c r="AZ925" s="159"/>
    </row>
    <row r="926" spans="1:52" x14ac:dyDescent="0.3">
      <c r="A926" t="str">
        <f t="shared" si="405"/>
        <v>20485</v>
      </c>
      <c r="B926" s="158" t="str">
        <f t="shared" si="406"/>
        <v>020485</v>
      </c>
      <c r="C926">
        <v>20</v>
      </c>
      <c r="D926" t="s">
        <v>47</v>
      </c>
      <c r="E926">
        <v>20485</v>
      </c>
      <c r="F926" t="s">
        <v>1862</v>
      </c>
      <c r="G926">
        <v>82.123999999999995</v>
      </c>
      <c r="H926">
        <v>216.941</v>
      </c>
      <c r="I926">
        <v>105.191</v>
      </c>
      <c r="J926">
        <v>277.54000000000002</v>
      </c>
      <c r="K926">
        <v>43.9</v>
      </c>
      <c r="L926">
        <v>91.05</v>
      </c>
      <c r="M926">
        <v>4.3979999999999997</v>
      </c>
      <c r="N926">
        <v>23.524999999999999</v>
      </c>
      <c r="O926">
        <v>0</v>
      </c>
      <c r="P926">
        <v>0</v>
      </c>
      <c r="Q926">
        <v>0</v>
      </c>
      <c r="R926">
        <v>0.1</v>
      </c>
      <c r="S926">
        <v>0</v>
      </c>
      <c r="T926">
        <v>0</v>
      </c>
      <c r="U926">
        <v>0.61099999999999999</v>
      </c>
      <c r="V926">
        <v>0.78200000000000003</v>
      </c>
      <c r="W926">
        <v>8.0679999999999996</v>
      </c>
      <c r="Y926" t="str">
        <f t="shared" si="407"/>
        <v>長野県</v>
      </c>
      <c r="Z926" t="str">
        <f t="shared" si="408"/>
        <v>長野県白馬村</v>
      </c>
      <c r="AA926" s="159">
        <f t="shared" si="409"/>
        <v>105.191</v>
      </c>
      <c r="AB926" s="159">
        <f t="shared" si="410"/>
        <v>277.54000000000002</v>
      </c>
      <c r="AC926" s="159">
        <f t="shared" si="411"/>
        <v>91.05</v>
      </c>
      <c r="AD926" s="159">
        <f t="shared" si="412"/>
        <v>23.524999999999999</v>
      </c>
      <c r="AE926" s="159">
        <f t="shared" si="413"/>
        <v>0</v>
      </c>
      <c r="AF926" s="159">
        <f t="shared" si="414"/>
        <v>0</v>
      </c>
      <c r="AG926" s="159">
        <f t="shared" si="415"/>
        <v>0.61099999999999999</v>
      </c>
      <c r="AH926" s="160">
        <f t="shared" si="416"/>
        <v>497.91699999999997</v>
      </c>
      <c r="AI926" s="135">
        <f t="shared" si="417"/>
        <v>0.21126211798351935</v>
      </c>
      <c r="AJ926" s="135">
        <f t="shared" si="418"/>
        <v>0.55740213730400856</v>
      </c>
      <c r="AK926" s="135">
        <f t="shared" si="419"/>
        <v>0.18286180226824952</v>
      </c>
      <c r="AL926" s="135">
        <f t="shared" si="420"/>
        <v>4.7246830295009007E-2</v>
      </c>
      <c r="AM926" s="135">
        <f t="shared" si="421"/>
        <v>0</v>
      </c>
      <c r="AN926" s="135">
        <f t="shared" si="422"/>
        <v>0</v>
      </c>
      <c r="AO926" s="135">
        <f t="shared" si="423"/>
        <v>1.2271121492136239E-3</v>
      </c>
      <c r="AP926" s="159">
        <f>IFERROR(VLOOKUP(A926,人口!$A$2:$E$1748,5,0),0)</f>
        <v>9484</v>
      </c>
      <c r="AQ926" s="159">
        <f t="shared" si="398"/>
        <v>0</v>
      </c>
      <c r="AR926" s="159">
        <f t="shared" si="399"/>
        <v>1</v>
      </c>
      <c r="AS926" s="159">
        <f t="shared" si="400"/>
        <v>0</v>
      </c>
      <c r="AT926" s="159">
        <f t="shared" si="401"/>
        <v>0</v>
      </c>
      <c r="AU926" s="159">
        <f t="shared" si="402"/>
        <v>0</v>
      </c>
      <c r="AV926" s="159">
        <f t="shared" si="403"/>
        <v>0</v>
      </c>
      <c r="AW926" s="159">
        <f t="shared" si="404"/>
        <v>0</v>
      </c>
      <c r="AX926" s="159">
        <f t="shared" si="424"/>
        <v>0</v>
      </c>
      <c r="AY926" s="159" t="str">
        <f t="shared" si="425"/>
        <v>5千～1万人未満の市町村平均</v>
      </c>
      <c r="AZ926" s="159"/>
    </row>
    <row r="927" spans="1:52" x14ac:dyDescent="0.3">
      <c r="A927" t="str">
        <f t="shared" si="405"/>
        <v>20486</v>
      </c>
      <c r="B927" s="158" t="str">
        <f t="shared" si="406"/>
        <v>020486</v>
      </c>
      <c r="C927">
        <v>20</v>
      </c>
      <c r="D927" t="s">
        <v>47</v>
      </c>
      <c r="E927">
        <v>20486</v>
      </c>
      <c r="F927" t="s">
        <v>1864</v>
      </c>
      <c r="G927">
        <v>31.195</v>
      </c>
      <c r="H927">
        <v>62.697000000000003</v>
      </c>
      <c r="I927">
        <v>40.561</v>
      </c>
      <c r="J927">
        <v>81.459000000000003</v>
      </c>
      <c r="K927">
        <v>67.7</v>
      </c>
      <c r="L927">
        <v>123.375</v>
      </c>
      <c r="M927">
        <v>11.612</v>
      </c>
      <c r="N927">
        <v>62.119</v>
      </c>
      <c r="O927">
        <v>0</v>
      </c>
      <c r="P927">
        <v>47.005000000000003</v>
      </c>
      <c r="Q927">
        <v>4.5049999999999999</v>
      </c>
      <c r="R927">
        <v>6.6150000000000002</v>
      </c>
      <c r="S927">
        <v>328.21100000000001</v>
      </c>
      <c r="T927">
        <v>27.622</v>
      </c>
      <c r="U927">
        <v>40.563000000000002</v>
      </c>
      <c r="V927">
        <v>0.14599999999999999</v>
      </c>
      <c r="W927">
        <v>1.7769999999999999</v>
      </c>
      <c r="Y927" t="str">
        <f t="shared" si="407"/>
        <v>長野県</v>
      </c>
      <c r="Z927" t="str">
        <f t="shared" si="408"/>
        <v>長野県小谷村</v>
      </c>
      <c r="AA927" s="159">
        <f t="shared" si="409"/>
        <v>40.561</v>
      </c>
      <c r="AB927" s="159">
        <f t="shared" si="410"/>
        <v>81.459000000000003</v>
      </c>
      <c r="AC927" s="159">
        <f t="shared" si="411"/>
        <v>123.375</v>
      </c>
      <c r="AD927" s="159">
        <f t="shared" si="412"/>
        <v>62.119</v>
      </c>
      <c r="AE927" s="159">
        <f t="shared" si="413"/>
        <v>328.21100000000001</v>
      </c>
      <c r="AF927" s="159">
        <f t="shared" si="414"/>
        <v>27.622</v>
      </c>
      <c r="AG927" s="159">
        <f t="shared" si="415"/>
        <v>40.563000000000002</v>
      </c>
      <c r="AH927" s="160">
        <f t="shared" si="416"/>
        <v>703.91</v>
      </c>
      <c r="AI927" s="135">
        <f t="shared" si="417"/>
        <v>5.762242332116322E-2</v>
      </c>
      <c r="AJ927" s="135">
        <f t="shared" si="418"/>
        <v>0.1157236010285406</v>
      </c>
      <c r="AK927" s="135">
        <f t="shared" si="419"/>
        <v>0.17527098634768651</v>
      </c>
      <c r="AL927" s="135">
        <f t="shared" si="420"/>
        <v>8.8248497677259882E-2</v>
      </c>
      <c r="AM927" s="135">
        <f t="shared" si="421"/>
        <v>0.46626841499623534</v>
      </c>
      <c r="AN927" s="135">
        <f t="shared" si="422"/>
        <v>3.9240812035629555E-2</v>
      </c>
      <c r="AO927" s="135">
        <f t="shared" si="423"/>
        <v>5.7625264593484972E-2</v>
      </c>
      <c r="AP927" s="159">
        <f>IFERROR(VLOOKUP(A927,人口!$A$2:$E$1748,5,0),0)</f>
        <v>2965</v>
      </c>
      <c r="AQ927" s="159">
        <f t="shared" si="398"/>
        <v>1</v>
      </c>
      <c r="AR927" s="159">
        <f t="shared" si="399"/>
        <v>0</v>
      </c>
      <c r="AS927" s="159">
        <f t="shared" si="400"/>
        <v>0</v>
      </c>
      <c r="AT927" s="159">
        <f t="shared" si="401"/>
        <v>0</v>
      </c>
      <c r="AU927" s="159">
        <f t="shared" si="402"/>
        <v>0</v>
      </c>
      <c r="AV927" s="159">
        <f t="shared" si="403"/>
        <v>0</v>
      </c>
      <c r="AW927" s="159">
        <f t="shared" si="404"/>
        <v>0</v>
      </c>
      <c r="AX927" s="159">
        <f t="shared" si="424"/>
        <v>0</v>
      </c>
      <c r="AY927" s="159" t="str">
        <f t="shared" si="425"/>
        <v>5千人未満の市町村平均</v>
      </c>
      <c r="AZ927" s="159"/>
    </row>
    <row r="928" spans="1:52" x14ac:dyDescent="0.3">
      <c r="A928" t="str">
        <f t="shared" si="405"/>
        <v>20521</v>
      </c>
      <c r="B928" s="158" t="str">
        <f t="shared" si="406"/>
        <v>020521</v>
      </c>
      <c r="C928">
        <v>20</v>
      </c>
      <c r="D928" t="s">
        <v>47</v>
      </c>
      <c r="E928">
        <v>20521</v>
      </c>
      <c r="F928" t="s">
        <v>1866</v>
      </c>
      <c r="G928">
        <v>103.02</v>
      </c>
      <c r="H928">
        <v>92.408000000000001</v>
      </c>
      <c r="I928">
        <v>153.74199999999999</v>
      </c>
      <c r="J928">
        <v>137.38</v>
      </c>
      <c r="K928">
        <v>18.7</v>
      </c>
      <c r="L928">
        <v>43.978999999999999</v>
      </c>
      <c r="M928">
        <v>0.438</v>
      </c>
      <c r="N928">
        <v>3.9049999999999998</v>
      </c>
      <c r="O928">
        <v>0</v>
      </c>
      <c r="P928">
        <v>0</v>
      </c>
      <c r="Q928">
        <v>0</v>
      </c>
      <c r="R928">
        <v>0</v>
      </c>
      <c r="S928">
        <v>0</v>
      </c>
      <c r="T928">
        <v>0</v>
      </c>
      <c r="U928">
        <v>0</v>
      </c>
      <c r="V928">
        <v>1.155</v>
      </c>
      <c r="W928">
        <v>12.72</v>
      </c>
      <c r="Y928" t="str">
        <f t="shared" si="407"/>
        <v>長野県</v>
      </c>
      <c r="Z928" t="str">
        <f t="shared" si="408"/>
        <v>長野県坂城町</v>
      </c>
      <c r="AA928" s="159">
        <f t="shared" si="409"/>
        <v>153.74199999999999</v>
      </c>
      <c r="AB928" s="159">
        <f t="shared" si="410"/>
        <v>137.38</v>
      </c>
      <c r="AC928" s="159">
        <f t="shared" si="411"/>
        <v>43.978999999999999</v>
      </c>
      <c r="AD928" s="159">
        <f t="shared" si="412"/>
        <v>3.9049999999999998</v>
      </c>
      <c r="AE928" s="159">
        <f t="shared" si="413"/>
        <v>0</v>
      </c>
      <c r="AF928" s="159">
        <f t="shared" si="414"/>
        <v>0</v>
      </c>
      <c r="AG928" s="159">
        <f t="shared" si="415"/>
        <v>0</v>
      </c>
      <c r="AH928" s="160">
        <f t="shared" si="416"/>
        <v>339.00599999999991</v>
      </c>
      <c r="AI928" s="135">
        <f t="shared" si="417"/>
        <v>0.45350819749502969</v>
      </c>
      <c r="AJ928" s="135">
        <f t="shared" si="418"/>
        <v>0.40524356501064884</v>
      </c>
      <c r="AK928" s="135">
        <f t="shared" si="419"/>
        <v>0.12972926732860188</v>
      </c>
      <c r="AL928" s="135">
        <f t="shared" si="420"/>
        <v>1.1518970165719783E-2</v>
      </c>
      <c r="AM928" s="135">
        <f t="shared" si="421"/>
        <v>0</v>
      </c>
      <c r="AN928" s="135">
        <f t="shared" si="422"/>
        <v>0</v>
      </c>
      <c r="AO928" s="135">
        <f t="shared" si="423"/>
        <v>0</v>
      </c>
      <c r="AP928" s="159">
        <f>IFERROR(VLOOKUP(A928,人口!$A$2:$E$1748,5,0),0)</f>
        <v>14931</v>
      </c>
      <c r="AQ928" s="159">
        <f t="shared" si="398"/>
        <v>0</v>
      </c>
      <c r="AR928" s="159">
        <f t="shared" si="399"/>
        <v>0</v>
      </c>
      <c r="AS928" s="159">
        <f t="shared" si="400"/>
        <v>1</v>
      </c>
      <c r="AT928" s="159">
        <f t="shared" si="401"/>
        <v>0</v>
      </c>
      <c r="AU928" s="159">
        <f t="shared" si="402"/>
        <v>0</v>
      </c>
      <c r="AV928" s="159">
        <f t="shared" si="403"/>
        <v>0</v>
      </c>
      <c r="AW928" s="159">
        <f t="shared" si="404"/>
        <v>0</v>
      </c>
      <c r="AX928" s="159">
        <f t="shared" si="424"/>
        <v>0</v>
      </c>
      <c r="AY928" s="159" t="str">
        <f t="shared" si="425"/>
        <v>1万～3万人未満の市町村平均</v>
      </c>
      <c r="AZ928" s="159"/>
    </row>
    <row r="929" spans="1:52" x14ac:dyDescent="0.3">
      <c r="A929" t="str">
        <f t="shared" si="405"/>
        <v>20541</v>
      </c>
      <c r="B929" s="158" t="str">
        <f t="shared" si="406"/>
        <v>020541</v>
      </c>
      <c r="C929">
        <v>20</v>
      </c>
      <c r="D929" t="s">
        <v>47</v>
      </c>
      <c r="E929">
        <v>20541</v>
      </c>
      <c r="F929" t="s">
        <v>1868</v>
      </c>
      <c r="G929">
        <v>65.183000000000007</v>
      </c>
      <c r="H929">
        <v>155.357</v>
      </c>
      <c r="I929">
        <v>94.397999999999996</v>
      </c>
      <c r="J929">
        <v>224.392</v>
      </c>
      <c r="K929">
        <v>0</v>
      </c>
      <c r="L929">
        <v>0</v>
      </c>
      <c r="M929">
        <v>1.712</v>
      </c>
      <c r="N929">
        <v>8.843</v>
      </c>
      <c r="O929">
        <v>0</v>
      </c>
      <c r="P929">
        <v>0</v>
      </c>
      <c r="Q929">
        <v>0</v>
      </c>
      <c r="R929">
        <v>0</v>
      </c>
      <c r="S929">
        <v>0</v>
      </c>
      <c r="T929">
        <v>0</v>
      </c>
      <c r="U929">
        <v>0</v>
      </c>
      <c r="V929">
        <v>0.73899999999999999</v>
      </c>
      <c r="W929">
        <v>8.9499999999999993</v>
      </c>
      <c r="Y929" t="str">
        <f t="shared" si="407"/>
        <v>長野県</v>
      </c>
      <c r="Z929" t="str">
        <f t="shared" si="408"/>
        <v>長野県小布施町</v>
      </c>
      <c r="AA929" s="159">
        <f t="shared" si="409"/>
        <v>94.397999999999996</v>
      </c>
      <c r="AB929" s="159">
        <f t="shared" si="410"/>
        <v>224.392</v>
      </c>
      <c r="AC929" s="159">
        <f t="shared" si="411"/>
        <v>0</v>
      </c>
      <c r="AD929" s="159">
        <f t="shared" si="412"/>
        <v>8.843</v>
      </c>
      <c r="AE929" s="159">
        <f t="shared" si="413"/>
        <v>0</v>
      </c>
      <c r="AF929" s="159">
        <f t="shared" si="414"/>
        <v>0</v>
      </c>
      <c r="AG929" s="159">
        <f t="shared" si="415"/>
        <v>0</v>
      </c>
      <c r="AH929" s="160">
        <f t="shared" si="416"/>
        <v>327.63299999999998</v>
      </c>
      <c r="AI929" s="135">
        <f t="shared" si="417"/>
        <v>0.28812115995641463</v>
      </c>
      <c r="AJ929" s="135">
        <f t="shared" si="418"/>
        <v>0.68488827438017541</v>
      </c>
      <c r="AK929" s="135">
        <f t="shared" si="419"/>
        <v>0</v>
      </c>
      <c r="AL929" s="135">
        <f t="shared" si="420"/>
        <v>2.6990565663409974E-2</v>
      </c>
      <c r="AM929" s="135">
        <f t="shared" si="421"/>
        <v>0</v>
      </c>
      <c r="AN929" s="135">
        <f t="shared" si="422"/>
        <v>0</v>
      </c>
      <c r="AO929" s="135">
        <f t="shared" si="423"/>
        <v>0</v>
      </c>
      <c r="AP929" s="159">
        <f>IFERROR(VLOOKUP(A929,人口!$A$2:$E$1748,5,0),0)</f>
        <v>11030</v>
      </c>
      <c r="AQ929" s="159">
        <f t="shared" si="398"/>
        <v>0</v>
      </c>
      <c r="AR929" s="159">
        <f t="shared" si="399"/>
        <v>0</v>
      </c>
      <c r="AS929" s="159">
        <f t="shared" si="400"/>
        <v>1</v>
      </c>
      <c r="AT929" s="159">
        <f t="shared" si="401"/>
        <v>0</v>
      </c>
      <c r="AU929" s="159">
        <f t="shared" si="402"/>
        <v>0</v>
      </c>
      <c r="AV929" s="159">
        <f t="shared" si="403"/>
        <v>0</v>
      </c>
      <c r="AW929" s="159">
        <f t="shared" si="404"/>
        <v>0</v>
      </c>
      <c r="AX929" s="159">
        <f t="shared" si="424"/>
        <v>0</v>
      </c>
      <c r="AY929" s="159" t="str">
        <f t="shared" si="425"/>
        <v>1万～3万人未満の市町村平均</v>
      </c>
      <c r="AZ929" s="159"/>
    </row>
    <row r="930" spans="1:52" x14ac:dyDescent="0.3">
      <c r="A930" t="str">
        <f t="shared" si="405"/>
        <v>20543</v>
      </c>
      <c r="B930" s="158" t="str">
        <f t="shared" si="406"/>
        <v>020543</v>
      </c>
      <c r="C930">
        <v>20</v>
      </c>
      <c r="D930" t="s">
        <v>47</v>
      </c>
      <c r="E930">
        <v>20543</v>
      </c>
      <c r="F930" t="s">
        <v>1241</v>
      </c>
      <c r="G930">
        <v>46.311999999999998</v>
      </c>
      <c r="H930">
        <v>183.01400000000001</v>
      </c>
      <c r="I930">
        <v>67.099999999999994</v>
      </c>
      <c r="J930">
        <v>263.61799999999999</v>
      </c>
      <c r="K930">
        <v>0</v>
      </c>
      <c r="L930">
        <v>0</v>
      </c>
      <c r="M930">
        <v>9.8810000000000002</v>
      </c>
      <c r="N930">
        <v>59.761000000000003</v>
      </c>
      <c r="O930">
        <v>0</v>
      </c>
      <c r="P930">
        <v>0</v>
      </c>
      <c r="Q930">
        <v>0</v>
      </c>
      <c r="R930">
        <v>1.2190000000000001</v>
      </c>
      <c r="S930">
        <v>0</v>
      </c>
      <c r="T930">
        <v>0</v>
      </c>
      <c r="U930">
        <v>7.476</v>
      </c>
      <c r="V930">
        <v>0.432</v>
      </c>
      <c r="W930">
        <v>5.2160000000000002</v>
      </c>
      <c r="Y930" t="str">
        <f t="shared" si="407"/>
        <v>長野県</v>
      </c>
      <c r="Z930" t="str">
        <f t="shared" si="408"/>
        <v>長野県高山村</v>
      </c>
      <c r="AA930" s="159">
        <f t="shared" si="409"/>
        <v>67.099999999999994</v>
      </c>
      <c r="AB930" s="159">
        <f t="shared" si="410"/>
        <v>263.61799999999999</v>
      </c>
      <c r="AC930" s="159">
        <f t="shared" si="411"/>
        <v>0</v>
      </c>
      <c r="AD930" s="159">
        <f t="shared" si="412"/>
        <v>59.761000000000003</v>
      </c>
      <c r="AE930" s="159">
        <f t="shared" si="413"/>
        <v>0</v>
      </c>
      <c r="AF930" s="159">
        <f t="shared" si="414"/>
        <v>0</v>
      </c>
      <c r="AG930" s="159">
        <f t="shared" si="415"/>
        <v>7.476</v>
      </c>
      <c r="AH930" s="160">
        <f t="shared" si="416"/>
        <v>397.95499999999998</v>
      </c>
      <c r="AI930" s="135">
        <f t="shared" si="417"/>
        <v>0.16861202899825356</v>
      </c>
      <c r="AJ930" s="135">
        <f t="shared" si="418"/>
        <v>0.66243168197409252</v>
      </c>
      <c r="AK930" s="135">
        <f t="shared" si="419"/>
        <v>0</v>
      </c>
      <c r="AL930" s="135">
        <f t="shared" si="420"/>
        <v>0.15017024537950271</v>
      </c>
      <c r="AM930" s="135">
        <f t="shared" si="421"/>
        <v>0</v>
      </c>
      <c r="AN930" s="135">
        <f t="shared" si="422"/>
        <v>0</v>
      </c>
      <c r="AO930" s="135">
        <f t="shared" si="423"/>
        <v>1.8786043648151174E-2</v>
      </c>
      <c r="AP930" s="159">
        <f>IFERROR(VLOOKUP(A930,人口!$A$2:$E$1748,5,0),0)</f>
        <v>7014</v>
      </c>
      <c r="AQ930" s="159">
        <f t="shared" si="398"/>
        <v>0</v>
      </c>
      <c r="AR930" s="159">
        <f t="shared" si="399"/>
        <v>1</v>
      </c>
      <c r="AS930" s="159">
        <f t="shared" si="400"/>
        <v>0</v>
      </c>
      <c r="AT930" s="159">
        <f t="shared" si="401"/>
        <v>0</v>
      </c>
      <c r="AU930" s="159">
        <f t="shared" si="402"/>
        <v>0</v>
      </c>
      <c r="AV930" s="159">
        <f t="shared" si="403"/>
        <v>0</v>
      </c>
      <c r="AW930" s="159">
        <f t="shared" si="404"/>
        <v>0</v>
      </c>
      <c r="AX930" s="159">
        <f t="shared" si="424"/>
        <v>0</v>
      </c>
      <c r="AY930" s="159" t="str">
        <f t="shared" si="425"/>
        <v>5千～1万人未満の市町村平均</v>
      </c>
      <c r="AZ930" s="159"/>
    </row>
    <row r="931" spans="1:52" x14ac:dyDescent="0.3">
      <c r="A931" t="str">
        <f t="shared" si="405"/>
        <v>20561</v>
      </c>
      <c r="B931" s="158" t="str">
        <f t="shared" si="406"/>
        <v>020561</v>
      </c>
      <c r="C931">
        <v>20</v>
      </c>
      <c r="D931" t="s">
        <v>47</v>
      </c>
      <c r="E931">
        <v>20561</v>
      </c>
      <c r="F931" t="s">
        <v>1871</v>
      </c>
      <c r="G931">
        <v>91.638000000000005</v>
      </c>
      <c r="H931">
        <v>240.767</v>
      </c>
      <c r="I931">
        <v>126.429</v>
      </c>
      <c r="J931">
        <v>331.37299999999999</v>
      </c>
      <c r="K931">
        <v>2.6</v>
      </c>
      <c r="L931">
        <v>4.5510000000000002</v>
      </c>
      <c r="M931">
        <v>14.765000000000001</v>
      </c>
      <c r="N931">
        <v>89.302000000000007</v>
      </c>
      <c r="O931">
        <v>0</v>
      </c>
      <c r="P931">
        <v>160.78</v>
      </c>
      <c r="Q931">
        <v>11.87</v>
      </c>
      <c r="R931">
        <v>10.268000000000001</v>
      </c>
      <c r="S931">
        <v>1122.373</v>
      </c>
      <c r="T931">
        <v>72.786000000000001</v>
      </c>
      <c r="U931">
        <v>62.963999999999999</v>
      </c>
      <c r="V931">
        <v>1.1080000000000001</v>
      </c>
      <c r="W931">
        <v>11.743</v>
      </c>
      <c r="Y931" t="str">
        <f t="shared" si="407"/>
        <v>長野県</v>
      </c>
      <c r="Z931" t="str">
        <f t="shared" si="408"/>
        <v>長野県山ノ内町</v>
      </c>
      <c r="AA931" s="159">
        <f t="shared" si="409"/>
        <v>126.429</v>
      </c>
      <c r="AB931" s="159">
        <f t="shared" si="410"/>
        <v>331.37299999999999</v>
      </c>
      <c r="AC931" s="159">
        <f t="shared" si="411"/>
        <v>4.5510000000000002</v>
      </c>
      <c r="AD931" s="159">
        <f t="shared" si="412"/>
        <v>89.302000000000007</v>
      </c>
      <c r="AE931" s="159">
        <f t="shared" si="413"/>
        <v>1122.373</v>
      </c>
      <c r="AF931" s="159">
        <f t="shared" si="414"/>
        <v>72.786000000000001</v>
      </c>
      <c r="AG931" s="159">
        <f t="shared" si="415"/>
        <v>62.963999999999999</v>
      </c>
      <c r="AH931" s="160">
        <f t="shared" si="416"/>
        <v>1809.778</v>
      </c>
      <c r="AI931" s="135">
        <f t="shared" si="417"/>
        <v>6.9858844565466038E-2</v>
      </c>
      <c r="AJ931" s="135">
        <f t="shared" si="418"/>
        <v>0.18310146327339596</v>
      </c>
      <c r="AK931" s="135">
        <f t="shared" si="419"/>
        <v>2.5146730703986897E-3</v>
      </c>
      <c r="AL931" s="135">
        <f t="shared" si="420"/>
        <v>4.9344173705283191E-2</v>
      </c>
      <c r="AM931" s="135">
        <f t="shared" si="421"/>
        <v>0.62017164536202785</v>
      </c>
      <c r="AN931" s="135">
        <f t="shared" si="422"/>
        <v>4.0218192507589332E-2</v>
      </c>
      <c r="AO931" s="135">
        <f t="shared" si="423"/>
        <v>3.4791007515838961E-2</v>
      </c>
      <c r="AP931" s="159">
        <f>IFERROR(VLOOKUP(A931,人口!$A$2:$E$1748,5,0),0)</f>
        <v>12346</v>
      </c>
      <c r="AQ931" s="159">
        <f t="shared" si="398"/>
        <v>0</v>
      </c>
      <c r="AR931" s="159">
        <f t="shared" si="399"/>
        <v>0</v>
      </c>
      <c r="AS931" s="159">
        <f t="shared" si="400"/>
        <v>1</v>
      </c>
      <c r="AT931" s="159">
        <f t="shared" si="401"/>
        <v>0</v>
      </c>
      <c r="AU931" s="159">
        <f t="shared" si="402"/>
        <v>0</v>
      </c>
      <c r="AV931" s="159">
        <f t="shared" si="403"/>
        <v>0</v>
      </c>
      <c r="AW931" s="159">
        <f t="shared" si="404"/>
        <v>0</v>
      </c>
      <c r="AX931" s="159">
        <f t="shared" si="424"/>
        <v>0</v>
      </c>
      <c r="AY931" s="159" t="str">
        <f t="shared" si="425"/>
        <v>1万～3万人未満の市町村平均</v>
      </c>
      <c r="AZ931" s="159"/>
    </row>
    <row r="932" spans="1:52" x14ac:dyDescent="0.3">
      <c r="A932" t="str">
        <f t="shared" si="405"/>
        <v>20562</v>
      </c>
      <c r="B932" s="158" t="str">
        <f t="shared" si="406"/>
        <v>020562</v>
      </c>
      <c r="C932">
        <v>20</v>
      </c>
      <c r="D932" t="s">
        <v>47</v>
      </c>
      <c r="E932">
        <v>20562</v>
      </c>
      <c r="F932" t="s">
        <v>1873</v>
      </c>
      <c r="G932">
        <v>33.921999999999997</v>
      </c>
      <c r="H932">
        <v>180.65700000000001</v>
      </c>
      <c r="I932">
        <v>44.539000000000001</v>
      </c>
      <c r="J932">
        <v>236.911</v>
      </c>
      <c r="K932">
        <v>0.3</v>
      </c>
      <c r="L932">
        <v>0.58599999999999997</v>
      </c>
      <c r="M932">
        <v>5.9859999999999998</v>
      </c>
      <c r="N932">
        <v>36.201999999999998</v>
      </c>
      <c r="O932">
        <v>0</v>
      </c>
      <c r="P932">
        <v>0</v>
      </c>
      <c r="Q932">
        <v>0.38600000000000001</v>
      </c>
      <c r="R932">
        <v>6.1609999999999996</v>
      </c>
      <c r="S932">
        <v>0</v>
      </c>
      <c r="T932">
        <v>2.3650000000000002</v>
      </c>
      <c r="U932">
        <v>37.780999999999999</v>
      </c>
      <c r="V932">
        <v>0.26300000000000001</v>
      </c>
      <c r="W932">
        <v>3.5779999999999998</v>
      </c>
      <c r="Y932" t="str">
        <f t="shared" si="407"/>
        <v>長野県</v>
      </c>
      <c r="Z932" t="str">
        <f t="shared" si="408"/>
        <v>長野県木島平村</v>
      </c>
      <c r="AA932" s="159">
        <f t="shared" si="409"/>
        <v>44.539000000000001</v>
      </c>
      <c r="AB932" s="159">
        <f t="shared" si="410"/>
        <v>236.911</v>
      </c>
      <c r="AC932" s="159">
        <f t="shared" si="411"/>
        <v>0.58599999999999997</v>
      </c>
      <c r="AD932" s="159">
        <f t="shared" si="412"/>
        <v>36.201999999999998</v>
      </c>
      <c r="AE932" s="159">
        <f t="shared" si="413"/>
        <v>0</v>
      </c>
      <c r="AF932" s="159">
        <f t="shared" si="414"/>
        <v>2.3650000000000002</v>
      </c>
      <c r="AG932" s="159">
        <f t="shared" si="415"/>
        <v>37.780999999999999</v>
      </c>
      <c r="AH932" s="160">
        <f t="shared" si="416"/>
        <v>358.38400000000001</v>
      </c>
      <c r="AI932" s="135">
        <f t="shared" si="417"/>
        <v>0.12427731148711996</v>
      </c>
      <c r="AJ932" s="135">
        <f t="shared" si="418"/>
        <v>0.66105350685298447</v>
      </c>
      <c r="AK932" s="135">
        <f t="shared" si="419"/>
        <v>1.6351176391803204E-3</v>
      </c>
      <c r="AL932" s="135">
        <f t="shared" si="420"/>
        <v>0.10101455422117057</v>
      </c>
      <c r="AM932" s="135">
        <f t="shared" si="421"/>
        <v>0</v>
      </c>
      <c r="AN932" s="135">
        <f t="shared" si="422"/>
        <v>6.5990669226304753E-3</v>
      </c>
      <c r="AO932" s="135">
        <f t="shared" si="423"/>
        <v>0.10542044287691414</v>
      </c>
      <c r="AP932" s="159">
        <f>IFERROR(VLOOKUP(A932,人口!$A$2:$E$1748,5,0),0)</f>
        <v>4669</v>
      </c>
      <c r="AQ932" s="159">
        <f t="shared" si="398"/>
        <v>1</v>
      </c>
      <c r="AR932" s="159">
        <f t="shared" si="399"/>
        <v>0</v>
      </c>
      <c r="AS932" s="159">
        <f t="shared" si="400"/>
        <v>0</v>
      </c>
      <c r="AT932" s="159">
        <f t="shared" si="401"/>
        <v>0</v>
      </c>
      <c r="AU932" s="159">
        <f t="shared" si="402"/>
        <v>0</v>
      </c>
      <c r="AV932" s="159">
        <f t="shared" si="403"/>
        <v>0</v>
      </c>
      <c r="AW932" s="159">
        <f t="shared" si="404"/>
        <v>0</v>
      </c>
      <c r="AX932" s="159">
        <f t="shared" si="424"/>
        <v>0</v>
      </c>
      <c r="AY932" s="159" t="str">
        <f t="shared" si="425"/>
        <v>5千人未満の市町村平均</v>
      </c>
      <c r="AZ932" s="159"/>
    </row>
    <row r="933" spans="1:52" x14ac:dyDescent="0.3">
      <c r="A933" t="str">
        <f t="shared" si="405"/>
        <v>20563</v>
      </c>
      <c r="B933" s="158" t="str">
        <f t="shared" si="406"/>
        <v>020563</v>
      </c>
      <c r="C933">
        <v>20</v>
      </c>
      <c r="D933" t="s">
        <v>47</v>
      </c>
      <c r="E933">
        <v>20563</v>
      </c>
      <c r="F933" t="s">
        <v>1875</v>
      </c>
      <c r="G933">
        <v>17.155999999999999</v>
      </c>
      <c r="H933">
        <v>58.140999999999998</v>
      </c>
      <c r="I933">
        <v>21.731999999999999</v>
      </c>
      <c r="J933">
        <v>73.632000000000005</v>
      </c>
      <c r="K933">
        <v>1.8</v>
      </c>
      <c r="L933">
        <v>3.5449999999999999</v>
      </c>
      <c r="M933">
        <v>2.5230000000000001</v>
      </c>
      <c r="N933">
        <v>14.605</v>
      </c>
      <c r="O933">
        <v>0</v>
      </c>
      <c r="P933">
        <v>125.134</v>
      </c>
      <c r="Q933">
        <v>16.449000000000002</v>
      </c>
      <c r="R933">
        <v>11.243</v>
      </c>
      <c r="S933">
        <v>874.42499999999995</v>
      </c>
      <c r="T933">
        <v>100.86199999999999</v>
      </c>
      <c r="U933">
        <v>68.941999999999993</v>
      </c>
      <c r="V933">
        <v>0.224</v>
      </c>
      <c r="W933">
        <v>2.6219999999999999</v>
      </c>
      <c r="Y933" t="str">
        <f t="shared" si="407"/>
        <v>長野県</v>
      </c>
      <c r="Z933" t="str">
        <f t="shared" si="408"/>
        <v>長野県野沢温泉村</v>
      </c>
      <c r="AA933" s="159">
        <f t="shared" si="409"/>
        <v>21.731999999999999</v>
      </c>
      <c r="AB933" s="159">
        <f t="shared" si="410"/>
        <v>73.632000000000005</v>
      </c>
      <c r="AC933" s="159">
        <f t="shared" si="411"/>
        <v>3.5449999999999999</v>
      </c>
      <c r="AD933" s="159">
        <f t="shared" si="412"/>
        <v>14.605</v>
      </c>
      <c r="AE933" s="159">
        <f t="shared" si="413"/>
        <v>874.42499999999995</v>
      </c>
      <c r="AF933" s="159">
        <f t="shared" si="414"/>
        <v>100.86199999999999</v>
      </c>
      <c r="AG933" s="159">
        <f t="shared" si="415"/>
        <v>68.941999999999993</v>
      </c>
      <c r="AH933" s="160">
        <f t="shared" si="416"/>
        <v>1157.7429999999999</v>
      </c>
      <c r="AI933" s="135">
        <f t="shared" si="417"/>
        <v>1.877100530946851E-2</v>
      </c>
      <c r="AJ933" s="135">
        <f t="shared" si="418"/>
        <v>6.3599607166702807E-2</v>
      </c>
      <c r="AK933" s="135">
        <f t="shared" si="419"/>
        <v>3.0619921692465429E-3</v>
      </c>
      <c r="AL933" s="135">
        <f t="shared" si="420"/>
        <v>1.2615062237474122E-2</v>
      </c>
      <c r="AM933" s="135">
        <f t="shared" si="421"/>
        <v>0.75528420383452977</v>
      </c>
      <c r="AN933" s="135">
        <f t="shared" si="422"/>
        <v>8.7119507524554246E-2</v>
      </c>
      <c r="AO933" s="135">
        <f t="shared" si="423"/>
        <v>5.9548621758024015E-2</v>
      </c>
      <c r="AP933" s="159">
        <f>IFERROR(VLOOKUP(A933,人口!$A$2:$E$1748,5,0),0)</f>
        <v>3746</v>
      </c>
      <c r="AQ933" s="159">
        <f t="shared" si="398"/>
        <v>1</v>
      </c>
      <c r="AR933" s="159">
        <f t="shared" si="399"/>
        <v>0</v>
      </c>
      <c r="AS933" s="159">
        <f t="shared" si="400"/>
        <v>0</v>
      </c>
      <c r="AT933" s="159">
        <f t="shared" si="401"/>
        <v>0</v>
      </c>
      <c r="AU933" s="159">
        <f t="shared" si="402"/>
        <v>0</v>
      </c>
      <c r="AV933" s="159">
        <f t="shared" si="403"/>
        <v>0</v>
      </c>
      <c r="AW933" s="159">
        <f t="shared" si="404"/>
        <v>0</v>
      </c>
      <c r="AX933" s="159">
        <f t="shared" si="424"/>
        <v>0</v>
      </c>
      <c r="AY933" s="159" t="str">
        <f t="shared" si="425"/>
        <v>5千人未満の市町村平均</v>
      </c>
      <c r="AZ933" s="159"/>
    </row>
    <row r="934" spans="1:52" x14ac:dyDescent="0.3">
      <c r="A934" t="str">
        <f t="shared" si="405"/>
        <v>20583</v>
      </c>
      <c r="B934" s="158" t="str">
        <f t="shared" si="406"/>
        <v>020583</v>
      </c>
      <c r="C934">
        <v>20</v>
      </c>
      <c r="D934" t="s">
        <v>47</v>
      </c>
      <c r="E934">
        <v>20583</v>
      </c>
      <c r="F934" t="s">
        <v>1877</v>
      </c>
      <c r="G934">
        <v>82.765000000000001</v>
      </c>
      <c r="H934">
        <v>446.21899999999999</v>
      </c>
      <c r="I934">
        <v>109.432</v>
      </c>
      <c r="J934">
        <v>589.16999999999996</v>
      </c>
      <c r="K934">
        <v>36.1</v>
      </c>
      <c r="L934">
        <v>63.783999999999999</v>
      </c>
      <c r="M934">
        <v>5.9720000000000004</v>
      </c>
      <c r="N934">
        <v>33.418999999999997</v>
      </c>
      <c r="O934">
        <v>0</v>
      </c>
      <c r="P934">
        <v>0</v>
      </c>
      <c r="Q934">
        <v>0</v>
      </c>
      <c r="R934">
        <v>4.1040000000000001</v>
      </c>
      <c r="S934">
        <v>0</v>
      </c>
      <c r="T934">
        <v>0</v>
      </c>
      <c r="U934">
        <v>25.167999999999999</v>
      </c>
      <c r="V934">
        <v>0.42899999999999999</v>
      </c>
      <c r="W934">
        <v>5.3390000000000004</v>
      </c>
      <c r="Y934" t="str">
        <f t="shared" si="407"/>
        <v>長野県</v>
      </c>
      <c r="Z934" t="str">
        <f t="shared" si="408"/>
        <v>長野県信濃町</v>
      </c>
      <c r="AA934" s="159">
        <f t="shared" si="409"/>
        <v>109.432</v>
      </c>
      <c r="AB934" s="159">
        <f t="shared" si="410"/>
        <v>589.16999999999996</v>
      </c>
      <c r="AC934" s="159">
        <f t="shared" si="411"/>
        <v>63.783999999999999</v>
      </c>
      <c r="AD934" s="159">
        <f t="shared" si="412"/>
        <v>33.418999999999997</v>
      </c>
      <c r="AE934" s="159">
        <f t="shared" si="413"/>
        <v>0</v>
      </c>
      <c r="AF934" s="159">
        <f t="shared" si="414"/>
        <v>0</v>
      </c>
      <c r="AG934" s="159">
        <f t="shared" si="415"/>
        <v>25.167999999999999</v>
      </c>
      <c r="AH934" s="160">
        <f t="shared" si="416"/>
        <v>820.97299999999996</v>
      </c>
      <c r="AI934" s="135">
        <f t="shared" si="417"/>
        <v>0.13329549205637703</v>
      </c>
      <c r="AJ934" s="135">
        <f t="shared" si="418"/>
        <v>0.71764844885276369</v>
      </c>
      <c r="AK934" s="135">
        <f t="shared" si="419"/>
        <v>7.7693176267672637E-2</v>
      </c>
      <c r="AL934" s="135">
        <f t="shared" si="420"/>
        <v>4.0706576221142474E-2</v>
      </c>
      <c r="AM934" s="135">
        <f t="shared" si="421"/>
        <v>0</v>
      </c>
      <c r="AN934" s="135">
        <f t="shared" si="422"/>
        <v>0</v>
      </c>
      <c r="AO934" s="135">
        <f t="shared" si="423"/>
        <v>3.0656306602044159E-2</v>
      </c>
      <c r="AP934" s="159">
        <f>IFERROR(VLOOKUP(A934,人口!$A$2:$E$1748,5,0),0)</f>
        <v>8210</v>
      </c>
      <c r="AQ934" s="159">
        <f t="shared" si="398"/>
        <v>0</v>
      </c>
      <c r="AR934" s="159">
        <f t="shared" si="399"/>
        <v>1</v>
      </c>
      <c r="AS934" s="159">
        <f t="shared" si="400"/>
        <v>0</v>
      </c>
      <c r="AT934" s="159">
        <f t="shared" si="401"/>
        <v>0</v>
      </c>
      <c r="AU934" s="159">
        <f t="shared" si="402"/>
        <v>0</v>
      </c>
      <c r="AV934" s="159">
        <f t="shared" si="403"/>
        <v>0</v>
      </c>
      <c r="AW934" s="159">
        <f t="shared" si="404"/>
        <v>0</v>
      </c>
      <c r="AX934" s="159">
        <f t="shared" si="424"/>
        <v>0</v>
      </c>
      <c r="AY934" s="159" t="str">
        <f t="shared" si="425"/>
        <v>5千～1万人未満の市町村平均</v>
      </c>
      <c r="AZ934" s="159"/>
    </row>
    <row r="935" spans="1:52" x14ac:dyDescent="0.3">
      <c r="A935" t="str">
        <f t="shared" si="405"/>
        <v>20588</v>
      </c>
      <c r="B935" s="158" t="str">
        <f t="shared" si="406"/>
        <v>020588</v>
      </c>
      <c r="C935">
        <v>20</v>
      </c>
      <c r="D935" t="s">
        <v>47</v>
      </c>
      <c r="E935">
        <v>20588</v>
      </c>
      <c r="F935" t="s">
        <v>1879</v>
      </c>
      <c r="G935">
        <v>34.725000000000001</v>
      </c>
      <c r="H935">
        <v>45.966999999999999</v>
      </c>
      <c r="I935">
        <v>47.984000000000002</v>
      </c>
      <c r="J935">
        <v>63.381999999999998</v>
      </c>
      <c r="K935">
        <v>9.1</v>
      </c>
      <c r="L935">
        <v>15.412000000000001</v>
      </c>
      <c r="M935">
        <v>1.21</v>
      </c>
      <c r="N935">
        <v>6.7519999999999998</v>
      </c>
      <c r="O935">
        <v>0</v>
      </c>
      <c r="P935">
        <v>0</v>
      </c>
      <c r="Q935">
        <v>0</v>
      </c>
      <c r="R935">
        <v>0</v>
      </c>
      <c r="S935">
        <v>0</v>
      </c>
      <c r="T935">
        <v>0</v>
      </c>
      <c r="U935">
        <v>0</v>
      </c>
      <c r="V935">
        <v>0.14799999999999999</v>
      </c>
      <c r="W935">
        <v>1.698</v>
      </c>
      <c r="Y935" t="str">
        <f t="shared" si="407"/>
        <v>長野県</v>
      </c>
      <c r="Z935" t="str">
        <f t="shared" si="408"/>
        <v>長野県小川村</v>
      </c>
      <c r="AA935" s="159">
        <f t="shared" si="409"/>
        <v>47.984000000000002</v>
      </c>
      <c r="AB935" s="159">
        <f t="shared" si="410"/>
        <v>63.381999999999998</v>
      </c>
      <c r="AC935" s="159">
        <f t="shared" si="411"/>
        <v>15.412000000000001</v>
      </c>
      <c r="AD935" s="159">
        <f t="shared" si="412"/>
        <v>6.7519999999999998</v>
      </c>
      <c r="AE935" s="159">
        <f t="shared" si="413"/>
        <v>0</v>
      </c>
      <c r="AF935" s="159">
        <f t="shared" si="414"/>
        <v>0</v>
      </c>
      <c r="AG935" s="159">
        <f t="shared" si="415"/>
        <v>0</v>
      </c>
      <c r="AH935" s="160">
        <f t="shared" si="416"/>
        <v>133.53</v>
      </c>
      <c r="AI935" s="135">
        <f t="shared" si="417"/>
        <v>0.35934995881075416</v>
      </c>
      <c r="AJ935" s="135">
        <f t="shared" si="418"/>
        <v>0.47466486931775631</v>
      </c>
      <c r="AK935" s="135">
        <f t="shared" si="419"/>
        <v>0.11541975586010635</v>
      </c>
      <c r="AL935" s="135">
        <f t="shared" si="420"/>
        <v>5.0565416011383209E-2</v>
      </c>
      <c r="AM935" s="135">
        <f t="shared" si="421"/>
        <v>0</v>
      </c>
      <c r="AN935" s="135">
        <f t="shared" si="422"/>
        <v>0</v>
      </c>
      <c r="AO935" s="135">
        <f t="shared" si="423"/>
        <v>0</v>
      </c>
      <c r="AP935" s="159">
        <f>IFERROR(VLOOKUP(A935,人口!$A$2:$E$1748,5,0),0)</f>
        <v>2438</v>
      </c>
      <c r="AQ935" s="159">
        <f t="shared" si="398"/>
        <v>1</v>
      </c>
      <c r="AR935" s="159">
        <f t="shared" si="399"/>
        <v>0</v>
      </c>
      <c r="AS935" s="159">
        <f t="shared" si="400"/>
        <v>0</v>
      </c>
      <c r="AT935" s="159">
        <f t="shared" si="401"/>
        <v>0</v>
      </c>
      <c r="AU935" s="159">
        <f t="shared" si="402"/>
        <v>0</v>
      </c>
      <c r="AV935" s="159">
        <f t="shared" si="403"/>
        <v>0</v>
      </c>
      <c r="AW935" s="159">
        <f t="shared" si="404"/>
        <v>0</v>
      </c>
      <c r="AX935" s="159">
        <f t="shared" si="424"/>
        <v>0</v>
      </c>
      <c r="AY935" s="159" t="str">
        <f t="shared" si="425"/>
        <v>5千人未満の市町村平均</v>
      </c>
      <c r="AZ935" s="159"/>
    </row>
    <row r="936" spans="1:52" x14ac:dyDescent="0.3">
      <c r="A936" t="str">
        <f t="shared" si="405"/>
        <v>20590</v>
      </c>
      <c r="B936" s="158" t="str">
        <f t="shared" si="406"/>
        <v>020590</v>
      </c>
      <c r="C936">
        <v>20</v>
      </c>
      <c r="D936" t="s">
        <v>47</v>
      </c>
      <c r="E936">
        <v>20590</v>
      </c>
      <c r="F936" t="s">
        <v>1881</v>
      </c>
      <c r="G936">
        <v>80.679000000000002</v>
      </c>
      <c r="H936">
        <v>449.798</v>
      </c>
      <c r="I936">
        <v>112.80200000000001</v>
      </c>
      <c r="J936">
        <v>627.46199999999999</v>
      </c>
      <c r="K936">
        <v>20.7</v>
      </c>
      <c r="L936">
        <v>40.96</v>
      </c>
      <c r="M936">
        <v>6.0309999999999997</v>
      </c>
      <c r="N936">
        <v>31.305</v>
      </c>
      <c r="O936">
        <v>0</v>
      </c>
      <c r="P936">
        <v>0</v>
      </c>
      <c r="Q936">
        <v>0</v>
      </c>
      <c r="R936">
        <v>0.68500000000000005</v>
      </c>
      <c r="S936">
        <v>0</v>
      </c>
      <c r="T936">
        <v>0</v>
      </c>
      <c r="U936">
        <v>4.1989999999999998</v>
      </c>
      <c r="V936">
        <v>0.59199999999999997</v>
      </c>
      <c r="W936">
        <v>6.915</v>
      </c>
      <c r="Y936" t="str">
        <f t="shared" si="407"/>
        <v>長野県</v>
      </c>
      <c r="Z936" t="str">
        <f t="shared" si="408"/>
        <v>長野県飯綱町</v>
      </c>
      <c r="AA936" s="159">
        <f t="shared" si="409"/>
        <v>112.80200000000001</v>
      </c>
      <c r="AB936" s="159">
        <f t="shared" si="410"/>
        <v>627.46199999999999</v>
      </c>
      <c r="AC936" s="159">
        <f t="shared" si="411"/>
        <v>40.96</v>
      </c>
      <c r="AD936" s="159">
        <f t="shared" si="412"/>
        <v>31.305</v>
      </c>
      <c r="AE936" s="159">
        <f t="shared" si="413"/>
        <v>0</v>
      </c>
      <c r="AF936" s="159">
        <f t="shared" si="414"/>
        <v>0</v>
      </c>
      <c r="AG936" s="159">
        <f t="shared" si="415"/>
        <v>4.1989999999999998</v>
      </c>
      <c r="AH936" s="160">
        <f t="shared" si="416"/>
        <v>816.72799999999995</v>
      </c>
      <c r="AI936" s="135">
        <f t="shared" si="417"/>
        <v>0.13811452527646906</v>
      </c>
      <c r="AJ936" s="135">
        <f t="shared" si="418"/>
        <v>0.76826311819847004</v>
      </c>
      <c r="AK936" s="135">
        <f t="shared" si="419"/>
        <v>5.0151335573165125E-2</v>
      </c>
      <c r="AL936" s="135">
        <f t="shared" si="420"/>
        <v>3.8329774416941749E-2</v>
      </c>
      <c r="AM936" s="135">
        <f t="shared" si="421"/>
        <v>0</v>
      </c>
      <c r="AN936" s="135">
        <f t="shared" si="422"/>
        <v>0</v>
      </c>
      <c r="AO936" s="135">
        <f t="shared" si="423"/>
        <v>5.14124653495411E-3</v>
      </c>
      <c r="AP936" s="159">
        <f>IFERROR(VLOOKUP(A936,人口!$A$2:$E$1748,5,0),0)</f>
        <v>11016</v>
      </c>
      <c r="AQ936" s="159">
        <f t="shared" si="398"/>
        <v>0</v>
      </c>
      <c r="AR936" s="159">
        <f t="shared" si="399"/>
        <v>0</v>
      </c>
      <c r="AS936" s="159">
        <f t="shared" si="400"/>
        <v>1</v>
      </c>
      <c r="AT936" s="159">
        <f t="shared" si="401"/>
        <v>0</v>
      </c>
      <c r="AU936" s="159">
        <f t="shared" si="402"/>
        <v>0</v>
      </c>
      <c r="AV936" s="159">
        <f t="shared" si="403"/>
        <v>0</v>
      </c>
      <c r="AW936" s="159">
        <f t="shared" si="404"/>
        <v>0</v>
      </c>
      <c r="AX936" s="159">
        <f t="shared" si="424"/>
        <v>0</v>
      </c>
      <c r="AY936" s="159" t="str">
        <f t="shared" si="425"/>
        <v>1万～3万人未満の市町村平均</v>
      </c>
      <c r="AZ936" s="159"/>
    </row>
    <row r="937" spans="1:52" x14ac:dyDescent="0.3">
      <c r="A937" t="str">
        <f t="shared" si="405"/>
        <v>20602</v>
      </c>
      <c r="B937" s="158" t="str">
        <f t="shared" si="406"/>
        <v>020602</v>
      </c>
      <c r="C937">
        <v>20</v>
      </c>
      <c r="D937" t="s">
        <v>47</v>
      </c>
      <c r="E937">
        <v>20602</v>
      </c>
      <c r="F937" t="s">
        <v>1883</v>
      </c>
      <c r="G937">
        <v>12.661</v>
      </c>
      <c r="H937">
        <v>140.13</v>
      </c>
      <c r="I937">
        <v>15.388999999999999</v>
      </c>
      <c r="J937">
        <v>170.29900000000001</v>
      </c>
      <c r="K937">
        <v>84.3</v>
      </c>
      <c r="L937">
        <v>175.751</v>
      </c>
      <c r="M937">
        <v>30.443000000000001</v>
      </c>
      <c r="N937">
        <v>185.011</v>
      </c>
      <c r="O937">
        <v>0</v>
      </c>
      <c r="P937">
        <v>181.727</v>
      </c>
      <c r="Q937">
        <v>16.672000000000001</v>
      </c>
      <c r="R937">
        <v>18.515999999999998</v>
      </c>
      <c r="S937">
        <v>1271.068</v>
      </c>
      <c r="T937">
        <v>102.23099999999999</v>
      </c>
      <c r="U937">
        <v>113.54</v>
      </c>
      <c r="V937">
        <v>9.2999999999999999E-2</v>
      </c>
      <c r="W937">
        <v>1.1599999999999999</v>
      </c>
      <c r="Y937" t="str">
        <f t="shared" si="407"/>
        <v>長野県</v>
      </c>
      <c r="Z937" t="str">
        <f t="shared" si="408"/>
        <v>長野県栄村</v>
      </c>
      <c r="AA937" s="159">
        <f t="shared" si="409"/>
        <v>15.388999999999999</v>
      </c>
      <c r="AB937" s="159">
        <f t="shared" si="410"/>
        <v>170.29900000000001</v>
      </c>
      <c r="AC937" s="159">
        <f t="shared" si="411"/>
        <v>175.751</v>
      </c>
      <c r="AD937" s="159">
        <f t="shared" si="412"/>
        <v>185.011</v>
      </c>
      <c r="AE937" s="159">
        <f t="shared" si="413"/>
        <v>1271.068</v>
      </c>
      <c r="AF937" s="159">
        <f t="shared" si="414"/>
        <v>102.23099999999999</v>
      </c>
      <c r="AG937" s="159">
        <f t="shared" si="415"/>
        <v>113.54</v>
      </c>
      <c r="AH937" s="160">
        <f t="shared" si="416"/>
        <v>2033.289</v>
      </c>
      <c r="AI937" s="135">
        <f t="shared" si="417"/>
        <v>7.5685256744122452E-3</v>
      </c>
      <c r="AJ937" s="135">
        <f t="shared" si="418"/>
        <v>8.3755432700417895E-2</v>
      </c>
      <c r="AK937" s="135">
        <f t="shared" si="419"/>
        <v>8.6436802638483759E-2</v>
      </c>
      <c r="AL937" s="135">
        <f t="shared" si="420"/>
        <v>9.0991000295580216E-2</v>
      </c>
      <c r="AM937" s="135">
        <f t="shared" si="421"/>
        <v>0.62512903969873446</v>
      </c>
      <c r="AN937" s="135">
        <f t="shared" si="422"/>
        <v>5.0278637222746003E-2</v>
      </c>
      <c r="AO937" s="135">
        <f t="shared" si="423"/>
        <v>5.5840561769625471E-2</v>
      </c>
      <c r="AP937" s="159">
        <f>IFERROR(VLOOKUP(A937,人口!$A$2:$E$1748,5,0),0)</f>
        <v>1798</v>
      </c>
      <c r="AQ937" s="159">
        <f t="shared" si="398"/>
        <v>1</v>
      </c>
      <c r="AR937" s="159">
        <f t="shared" si="399"/>
        <v>0</v>
      </c>
      <c r="AS937" s="159">
        <f t="shared" si="400"/>
        <v>0</v>
      </c>
      <c r="AT937" s="159">
        <f t="shared" si="401"/>
        <v>0</v>
      </c>
      <c r="AU937" s="159">
        <f t="shared" si="402"/>
        <v>0</v>
      </c>
      <c r="AV937" s="159">
        <f t="shared" si="403"/>
        <v>0</v>
      </c>
      <c r="AW937" s="159">
        <f t="shared" si="404"/>
        <v>0</v>
      </c>
      <c r="AX937" s="159">
        <f t="shared" si="424"/>
        <v>0</v>
      </c>
      <c r="AY937" s="159" t="str">
        <f t="shared" si="425"/>
        <v>5千人未満の市町村平均</v>
      </c>
      <c r="AZ937" s="159"/>
    </row>
    <row r="938" spans="1:52" x14ac:dyDescent="0.3">
      <c r="A938" t="str">
        <f t="shared" si="405"/>
        <v>099</v>
      </c>
      <c r="B938" s="158" t="str">
        <f t="shared" si="406"/>
        <v>099</v>
      </c>
      <c r="C938">
        <v>21</v>
      </c>
      <c r="D938" t="s">
        <v>48</v>
      </c>
      <c r="E938">
        <v>99</v>
      </c>
      <c r="Y938" t="str">
        <f t="shared" si="407"/>
        <v>岐阜県</v>
      </c>
      <c r="Z938" t="str">
        <f t="shared" si="408"/>
        <v>岐阜県</v>
      </c>
      <c r="AA938" s="159">
        <f t="shared" si="409"/>
        <v>0</v>
      </c>
      <c r="AB938" s="159">
        <f t="shared" si="410"/>
        <v>0</v>
      </c>
      <c r="AC938" s="159">
        <f t="shared" si="411"/>
        <v>0</v>
      </c>
      <c r="AD938" s="159">
        <f t="shared" si="412"/>
        <v>0</v>
      </c>
      <c r="AE938" s="159">
        <f t="shared" si="413"/>
        <v>0</v>
      </c>
      <c r="AF938" s="159">
        <f t="shared" si="414"/>
        <v>0</v>
      </c>
      <c r="AG938" s="159">
        <f t="shared" si="415"/>
        <v>0</v>
      </c>
      <c r="AH938" s="160">
        <f t="shared" si="416"/>
        <v>0</v>
      </c>
      <c r="AI938" s="135" t="str">
        <f t="shared" si="417"/>
        <v/>
      </c>
      <c r="AJ938" s="135" t="str">
        <f t="shared" si="418"/>
        <v/>
      </c>
      <c r="AK938" s="135" t="str">
        <f t="shared" si="419"/>
        <v/>
      </c>
      <c r="AL938" s="135" t="str">
        <f t="shared" si="420"/>
        <v/>
      </c>
      <c r="AM938" s="135" t="str">
        <f t="shared" si="421"/>
        <v/>
      </c>
      <c r="AN938" s="135" t="str">
        <f t="shared" si="422"/>
        <v/>
      </c>
      <c r="AO938" s="135" t="str">
        <f t="shared" si="423"/>
        <v/>
      </c>
      <c r="AP938" s="159">
        <f>IFERROR(VLOOKUP(A938,人口!$A$2:$E$1748,5,0),0)</f>
        <v>0</v>
      </c>
      <c r="AQ938" s="159">
        <f t="shared" si="398"/>
        <v>0</v>
      </c>
      <c r="AR938" s="159">
        <f t="shared" si="399"/>
        <v>0</v>
      </c>
      <c r="AS938" s="159">
        <f t="shared" si="400"/>
        <v>0</v>
      </c>
      <c r="AT938" s="159">
        <f t="shared" si="401"/>
        <v>0</v>
      </c>
      <c r="AU938" s="159">
        <f t="shared" si="402"/>
        <v>0</v>
      </c>
      <c r="AV938" s="159">
        <f t="shared" si="403"/>
        <v>0</v>
      </c>
      <c r="AW938" s="159">
        <f t="shared" si="404"/>
        <v>0</v>
      </c>
      <c r="AX938" s="159">
        <f t="shared" si="424"/>
        <v>0</v>
      </c>
      <c r="AY938" s="159" t="str">
        <f t="shared" si="425"/>
        <v/>
      </c>
      <c r="AZ938" s="159"/>
    </row>
    <row r="939" spans="1:52" x14ac:dyDescent="0.3">
      <c r="A939" t="str">
        <f t="shared" si="405"/>
        <v>21201</v>
      </c>
      <c r="B939" s="158" t="str">
        <f t="shared" si="406"/>
        <v>021201</v>
      </c>
      <c r="C939">
        <v>21</v>
      </c>
      <c r="D939" t="s">
        <v>48</v>
      </c>
      <c r="E939">
        <v>21201</v>
      </c>
      <c r="F939" t="s">
        <v>95</v>
      </c>
      <c r="G939">
        <v>1354.443</v>
      </c>
      <c r="H939">
        <v>283.89100000000002</v>
      </c>
      <c r="I939">
        <v>1838.8969999999999</v>
      </c>
      <c r="J939">
        <v>383.459</v>
      </c>
      <c r="K939">
        <v>2.1</v>
      </c>
      <c r="L939">
        <v>3.4329999999999998</v>
      </c>
      <c r="M939">
        <v>0</v>
      </c>
      <c r="N939">
        <v>0</v>
      </c>
      <c r="O939">
        <v>0</v>
      </c>
      <c r="P939">
        <v>0</v>
      </c>
      <c r="Q939">
        <v>0</v>
      </c>
      <c r="R939">
        <v>0</v>
      </c>
      <c r="S939">
        <v>0</v>
      </c>
      <c r="T939">
        <v>0</v>
      </c>
      <c r="U939">
        <v>0</v>
      </c>
      <c r="V939">
        <v>16.991</v>
      </c>
      <c r="W939">
        <v>248.78200000000001</v>
      </c>
      <c r="Y939" t="str">
        <f t="shared" si="407"/>
        <v>岐阜県</v>
      </c>
      <c r="Z939" t="str">
        <f t="shared" si="408"/>
        <v>岐阜県岐阜市</v>
      </c>
      <c r="AA939" s="159">
        <f t="shared" si="409"/>
        <v>1838.8969999999999</v>
      </c>
      <c r="AB939" s="159">
        <f t="shared" si="410"/>
        <v>383.459</v>
      </c>
      <c r="AC939" s="159">
        <f t="shared" si="411"/>
        <v>3.4329999999999998</v>
      </c>
      <c r="AD939" s="159">
        <f t="shared" si="412"/>
        <v>0</v>
      </c>
      <c r="AE939" s="159">
        <f t="shared" si="413"/>
        <v>0</v>
      </c>
      <c r="AF939" s="159">
        <f t="shared" si="414"/>
        <v>0</v>
      </c>
      <c r="AG939" s="159">
        <f t="shared" si="415"/>
        <v>0</v>
      </c>
      <c r="AH939" s="160">
        <f t="shared" si="416"/>
        <v>2225.7889999999998</v>
      </c>
      <c r="AI939" s="135">
        <f t="shared" si="417"/>
        <v>0.82617759365330679</v>
      </c>
      <c r="AJ939" s="135">
        <f t="shared" si="418"/>
        <v>0.17228003193474317</v>
      </c>
      <c r="AK939" s="135">
        <f t="shared" si="419"/>
        <v>1.5423744119500997E-3</v>
      </c>
      <c r="AL939" s="135">
        <f t="shared" si="420"/>
        <v>0</v>
      </c>
      <c r="AM939" s="135">
        <f t="shared" si="421"/>
        <v>0</v>
      </c>
      <c r="AN939" s="135">
        <f t="shared" si="422"/>
        <v>0</v>
      </c>
      <c r="AO939" s="135">
        <f t="shared" si="423"/>
        <v>0</v>
      </c>
      <c r="AP939" s="159">
        <f>IFERROR(VLOOKUP(A939,人口!$A$2:$E$1748,5,0),0)</f>
        <v>408804</v>
      </c>
      <c r="AQ939" s="159">
        <f t="shared" si="398"/>
        <v>0</v>
      </c>
      <c r="AR939" s="159">
        <f t="shared" si="399"/>
        <v>0</v>
      </c>
      <c r="AS939" s="159">
        <f t="shared" si="400"/>
        <v>0</v>
      </c>
      <c r="AT939" s="159">
        <f t="shared" si="401"/>
        <v>0</v>
      </c>
      <c r="AU939" s="159">
        <f t="shared" si="402"/>
        <v>0</v>
      </c>
      <c r="AV939" s="159">
        <f t="shared" si="403"/>
        <v>1</v>
      </c>
      <c r="AW939" s="159">
        <f t="shared" si="404"/>
        <v>0</v>
      </c>
      <c r="AX939" s="159">
        <f t="shared" si="424"/>
        <v>0</v>
      </c>
      <c r="AY939" s="159" t="str">
        <f t="shared" si="425"/>
        <v>20万～50万人未満の市町村平均</v>
      </c>
      <c r="AZ939" s="159"/>
    </row>
    <row r="940" spans="1:52" x14ac:dyDescent="0.3">
      <c r="A940" t="str">
        <f t="shared" si="405"/>
        <v>21202</v>
      </c>
      <c r="B940" s="158" t="str">
        <f t="shared" si="406"/>
        <v>021202</v>
      </c>
      <c r="C940">
        <v>21</v>
      </c>
      <c r="D940" t="s">
        <v>48</v>
      </c>
      <c r="E940">
        <v>21202</v>
      </c>
      <c r="F940" t="s">
        <v>145</v>
      </c>
      <c r="G940">
        <v>672.81500000000005</v>
      </c>
      <c r="H940">
        <v>229.81899999999999</v>
      </c>
      <c r="I940">
        <v>916.66700000000003</v>
      </c>
      <c r="J940">
        <v>312.02999999999997</v>
      </c>
      <c r="K940">
        <v>121.6</v>
      </c>
      <c r="L940">
        <v>382.67399999999998</v>
      </c>
      <c r="M940">
        <v>3.589</v>
      </c>
      <c r="N940">
        <v>21.027999999999999</v>
      </c>
      <c r="O940">
        <v>0</v>
      </c>
      <c r="P940">
        <v>0</v>
      </c>
      <c r="Q940">
        <v>0</v>
      </c>
      <c r="R940">
        <v>0</v>
      </c>
      <c r="S940">
        <v>0</v>
      </c>
      <c r="T940">
        <v>0</v>
      </c>
      <c r="U940">
        <v>0</v>
      </c>
      <c r="V940">
        <v>7.7590000000000003</v>
      </c>
      <c r="W940">
        <v>107.58499999999999</v>
      </c>
      <c r="Y940" t="str">
        <f t="shared" si="407"/>
        <v>岐阜県</v>
      </c>
      <c r="Z940" t="str">
        <f t="shared" si="408"/>
        <v>岐阜県大垣市</v>
      </c>
      <c r="AA940" s="159">
        <f t="shared" si="409"/>
        <v>916.66700000000003</v>
      </c>
      <c r="AB940" s="159">
        <f t="shared" si="410"/>
        <v>312.02999999999997</v>
      </c>
      <c r="AC940" s="159">
        <f t="shared" si="411"/>
        <v>382.67399999999998</v>
      </c>
      <c r="AD940" s="159">
        <f t="shared" si="412"/>
        <v>21.027999999999999</v>
      </c>
      <c r="AE940" s="159">
        <f t="shared" si="413"/>
        <v>0</v>
      </c>
      <c r="AF940" s="159">
        <f t="shared" si="414"/>
        <v>0</v>
      </c>
      <c r="AG940" s="159">
        <f t="shared" si="415"/>
        <v>0</v>
      </c>
      <c r="AH940" s="160">
        <f t="shared" si="416"/>
        <v>1632.3990000000001</v>
      </c>
      <c r="AI940" s="135">
        <f t="shared" si="417"/>
        <v>0.56154592106464163</v>
      </c>
      <c r="AJ940" s="135">
        <f t="shared" si="418"/>
        <v>0.19114812003682921</v>
      </c>
      <c r="AK940" s="135">
        <f t="shared" si="419"/>
        <v>0.23442430435206096</v>
      </c>
      <c r="AL940" s="135">
        <f t="shared" si="420"/>
        <v>1.2881654546468111E-2</v>
      </c>
      <c r="AM940" s="135">
        <f t="shared" si="421"/>
        <v>0</v>
      </c>
      <c r="AN940" s="135">
        <f t="shared" si="422"/>
        <v>0</v>
      </c>
      <c r="AO940" s="135">
        <f t="shared" si="423"/>
        <v>0</v>
      </c>
      <c r="AP940" s="159">
        <f>IFERROR(VLOOKUP(A940,人口!$A$2:$E$1748,5,0),0)</f>
        <v>161310</v>
      </c>
      <c r="AQ940" s="159">
        <f t="shared" si="398"/>
        <v>0</v>
      </c>
      <c r="AR940" s="159">
        <f t="shared" si="399"/>
        <v>0</v>
      </c>
      <c r="AS940" s="159">
        <f t="shared" si="400"/>
        <v>0</v>
      </c>
      <c r="AT940" s="159">
        <f t="shared" si="401"/>
        <v>0</v>
      </c>
      <c r="AU940" s="159">
        <f t="shared" si="402"/>
        <v>1</v>
      </c>
      <c r="AV940" s="159">
        <f t="shared" si="403"/>
        <v>0</v>
      </c>
      <c r="AW940" s="159">
        <f t="shared" si="404"/>
        <v>0</v>
      </c>
      <c r="AX940" s="159">
        <f t="shared" si="424"/>
        <v>0</v>
      </c>
      <c r="AY940" s="159" t="str">
        <f t="shared" si="425"/>
        <v>10万～20万人未満の市町村平均</v>
      </c>
      <c r="AZ940" s="159"/>
    </row>
    <row r="941" spans="1:52" x14ac:dyDescent="0.3">
      <c r="A941" t="str">
        <f t="shared" si="405"/>
        <v>21203</v>
      </c>
      <c r="B941" s="158" t="str">
        <f t="shared" si="406"/>
        <v>021203</v>
      </c>
      <c r="C941">
        <v>21</v>
      </c>
      <c r="D941" t="s">
        <v>48</v>
      </c>
      <c r="E941">
        <v>21203</v>
      </c>
      <c r="F941" t="s">
        <v>213</v>
      </c>
      <c r="G941">
        <v>548.25400000000002</v>
      </c>
      <c r="H941">
        <v>690.274</v>
      </c>
      <c r="I941">
        <v>698.86699999999996</v>
      </c>
      <c r="J941">
        <v>879.49</v>
      </c>
      <c r="K941">
        <v>1451.3</v>
      </c>
      <c r="L941">
        <v>3111.069</v>
      </c>
      <c r="M941">
        <v>301.024</v>
      </c>
      <c r="N941">
        <v>1777.6559999999999</v>
      </c>
      <c r="O941">
        <v>2.7E-2</v>
      </c>
      <c r="P941">
        <v>104.197</v>
      </c>
      <c r="Q941">
        <v>5.7869999999999999</v>
      </c>
      <c r="R941">
        <v>5.3739999999999997</v>
      </c>
      <c r="S941">
        <v>723.40499999999997</v>
      </c>
      <c r="T941">
        <v>35.485999999999997</v>
      </c>
      <c r="U941">
        <v>32.954999999999998</v>
      </c>
      <c r="V941">
        <v>5.2359999999999998</v>
      </c>
      <c r="W941">
        <v>71.683999999999997</v>
      </c>
      <c r="Y941" t="str">
        <f t="shared" si="407"/>
        <v>岐阜県</v>
      </c>
      <c r="Z941" t="str">
        <f t="shared" si="408"/>
        <v>岐阜県高山市</v>
      </c>
      <c r="AA941" s="159">
        <f t="shared" si="409"/>
        <v>698.86699999999996</v>
      </c>
      <c r="AB941" s="159">
        <f t="shared" si="410"/>
        <v>879.49</v>
      </c>
      <c r="AC941" s="159">
        <f t="shared" si="411"/>
        <v>3111.069</v>
      </c>
      <c r="AD941" s="159">
        <f t="shared" si="412"/>
        <v>1777.6559999999999</v>
      </c>
      <c r="AE941" s="159">
        <f t="shared" si="413"/>
        <v>723.40499999999997</v>
      </c>
      <c r="AF941" s="159">
        <f t="shared" si="414"/>
        <v>35.485999999999997</v>
      </c>
      <c r="AG941" s="159">
        <f t="shared" si="415"/>
        <v>32.954999999999998</v>
      </c>
      <c r="AH941" s="160">
        <f t="shared" si="416"/>
        <v>7258.927999999999</v>
      </c>
      <c r="AI941" s="135">
        <f t="shared" si="417"/>
        <v>9.6276888267799329E-2</v>
      </c>
      <c r="AJ941" s="135">
        <f t="shared" si="418"/>
        <v>0.12115976353533196</v>
      </c>
      <c r="AK941" s="135">
        <f t="shared" si="419"/>
        <v>0.42858518503007614</v>
      </c>
      <c r="AL941" s="135">
        <f t="shared" si="420"/>
        <v>0.24489235876151413</v>
      </c>
      <c r="AM941" s="135">
        <f t="shared" si="421"/>
        <v>9.965727721779305E-2</v>
      </c>
      <c r="AN941" s="135">
        <f t="shared" si="422"/>
        <v>4.8886006308369503E-3</v>
      </c>
      <c r="AO941" s="135">
        <f t="shared" si="423"/>
        <v>4.5399265566485854E-3</v>
      </c>
      <c r="AP941" s="159">
        <f>IFERROR(VLOOKUP(A941,人口!$A$2:$E$1748,5,0),0)</f>
        <v>87595</v>
      </c>
      <c r="AQ941" s="159">
        <f t="shared" si="398"/>
        <v>0</v>
      </c>
      <c r="AR941" s="159">
        <f t="shared" si="399"/>
        <v>0</v>
      </c>
      <c r="AS941" s="159">
        <f t="shared" si="400"/>
        <v>0</v>
      </c>
      <c r="AT941" s="159">
        <f t="shared" si="401"/>
        <v>1</v>
      </c>
      <c r="AU941" s="159">
        <f t="shared" si="402"/>
        <v>0</v>
      </c>
      <c r="AV941" s="159">
        <f t="shared" si="403"/>
        <v>0</v>
      </c>
      <c r="AW941" s="159">
        <f t="shared" si="404"/>
        <v>0</v>
      </c>
      <c r="AX941" s="159">
        <f t="shared" si="424"/>
        <v>0</v>
      </c>
      <c r="AY941" s="159" t="str">
        <f t="shared" si="425"/>
        <v>3万～10万人未満の市町村平均</v>
      </c>
      <c r="AZ941" s="159"/>
    </row>
    <row r="942" spans="1:52" x14ac:dyDescent="0.3">
      <c r="A942" t="str">
        <f t="shared" si="405"/>
        <v>21204</v>
      </c>
      <c r="B942" s="158" t="str">
        <f t="shared" si="406"/>
        <v>021204</v>
      </c>
      <c r="C942">
        <v>21</v>
      </c>
      <c r="D942" t="s">
        <v>48</v>
      </c>
      <c r="E942">
        <v>21204</v>
      </c>
      <c r="F942" t="s">
        <v>274</v>
      </c>
      <c r="G942">
        <v>448.375</v>
      </c>
      <c r="H942">
        <v>43.732999999999997</v>
      </c>
      <c r="I942">
        <v>618.54100000000005</v>
      </c>
      <c r="J942">
        <v>60.088999999999999</v>
      </c>
      <c r="K942">
        <v>7.1</v>
      </c>
      <c r="L942">
        <v>11.938000000000001</v>
      </c>
      <c r="M942">
        <v>0.55600000000000005</v>
      </c>
      <c r="N942">
        <v>1.71</v>
      </c>
      <c r="O942">
        <v>0</v>
      </c>
      <c r="P942">
        <v>0</v>
      </c>
      <c r="Q942">
        <v>0</v>
      </c>
      <c r="R942">
        <v>0</v>
      </c>
      <c r="S942">
        <v>0</v>
      </c>
      <c r="T942">
        <v>0</v>
      </c>
      <c r="U942">
        <v>0</v>
      </c>
      <c r="V942">
        <v>5.3170000000000002</v>
      </c>
      <c r="W942">
        <v>73.591999999999999</v>
      </c>
      <c r="Y942" t="str">
        <f t="shared" si="407"/>
        <v>岐阜県</v>
      </c>
      <c r="Z942" t="str">
        <f t="shared" si="408"/>
        <v>岐阜県多治見市</v>
      </c>
      <c r="AA942" s="159">
        <f t="shared" si="409"/>
        <v>618.54100000000005</v>
      </c>
      <c r="AB942" s="159">
        <f t="shared" si="410"/>
        <v>60.088999999999999</v>
      </c>
      <c r="AC942" s="159">
        <f t="shared" si="411"/>
        <v>11.938000000000001</v>
      </c>
      <c r="AD942" s="159">
        <f t="shared" si="412"/>
        <v>1.71</v>
      </c>
      <c r="AE942" s="159">
        <f t="shared" si="413"/>
        <v>0</v>
      </c>
      <c r="AF942" s="159">
        <f t="shared" si="414"/>
        <v>0</v>
      </c>
      <c r="AG942" s="159">
        <f t="shared" si="415"/>
        <v>0</v>
      </c>
      <c r="AH942" s="160">
        <f t="shared" si="416"/>
        <v>692.27800000000013</v>
      </c>
      <c r="AI942" s="135">
        <f t="shared" si="417"/>
        <v>0.89348643175140618</v>
      </c>
      <c r="AJ942" s="135">
        <f t="shared" si="418"/>
        <v>8.6798944932527086E-2</v>
      </c>
      <c r="AK942" s="135">
        <f t="shared" si="419"/>
        <v>1.7244517375967456E-2</v>
      </c>
      <c r="AL942" s="135">
        <f t="shared" si="420"/>
        <v>2.4701059400992083E-3</v>
      </c>
      <c r="AM942" s="135">
        <f t="shared" si="421"/>
        <v>0</v>
      </c>
      <c r="AN942" s="135">
        <f t="shared" si="422"/>
        <v>0</v>
      </c>
      <c r="AO942" s="135">
        <f t="shared" si="423"/>
        <v>0</v>
      </c>
      <c r="AP942" s="159">
        <f>IFERROR(VLOOKUP(A942,人口!$A$2:$E$1748,5,0),0)</f>
        <v>110308</v>
      </c>
      <c r="AQ942" s="159">
        <f t="shared" si="398"/>
        <v>0</v>
      </c>
      <c r="AR942" s="159">
        <f t="shared" si="399"/>
        <v>0</v>
      </c>
      <c r="AS942" s="159">
        <f t="shared" si="400"/>
        <v>0</v>
      </c>
      <c r="AT942" s="159">
        <f t="shared" si="401"/>
        <v>0</v>
      </c>
      <c r="AU942" s="159">
        <f t="shared" si="402"/>
        <v>1</v>
      </c>
      <c r="AV942" s="159">
        <f t="shared" si="403"/>
        <v>0</v>
      </c>
      <c r="AW942" s="159">
        <f t="shared" si="404"/>
        <v>0</v>
      </c>
      <c r="AX942" s="159">
        <f t="shared" si="424"/>
        <v>0</v>
      </c>
      <c r="AY942" s="159" t="str">
        <f t="shared" si="425"/>
        <v>10万～20万人未満の市町村平均</v>
      </c>
      <c r="AZ942" s="159"/>
    </row>
    <row r="943" spans="1:52" x14ac:dyDescent="0.3">
      <c r="A943" t="str">
        <f t="shared" si="405"/>
        <v>21205</v>
      </c>
      <c r="B943" s="158" t="str">
        <f t="shared" si="406"/>
        <v>021205</v>
      </c>
      <c r="C943">
        <v>21</v>
      </c>
      <c r="D943" t="s">
        <v>48</v>
      </c>
      <c r="E943">
        <v>21205</v>
      </c>
      <c r="F943" t="s">
        <v>325</v>
      </c>
      <c r="G943">
        <v>461.75099999999998</v>
      </c>
      <c r="H943">
        <v>281.45</v>
      </c>
      <c r="I943">
        <v>632.41099999999994</v>
      </c>
      <c r="J943">
        <v>383.935</v>
      </c>
      <c r="K943">
        <v>149.69999999999999</v>
      </c>
      <c r="L943">
        <v>408.86700000000002</v>
      </c>
      <c r="M943">
        <v>11.597</v>
      </c>
      <c r="N943">
        <v>70.584000000000003</v>
      </c>
      <c r="O943">
        <v>0</v>
      </c>
      <c r="P943">
        <v>0</v>
      </c>
      <c r="Q943">
        <v>0</v>
      </c>
      <c r="R943">
        <v>0</v>
      </c>
      <c r="S943">
        <v>0</v>
      </c>
      <c r="T943">
        <v>0</v>
      </c>
      <c r="U943">
        <v>0</v>
      </c>
      <c r="V943">
        <v>4.8689999999999998</v>
      </c>
      <c r="W943">
        <v>66.671000000000006</v>
      </c>
      <c r="Y943" t="str">
        <f t="shared" si="407"/>
        <v>岐阜県</v>
      </c>
      <c r="Z943" t="str">
        <f t="shared" si="408"/>
        <v>岐阜県関市</v>
      </c>
      <c r="AA943" s="159">
        <f t="shared" si="409"/>
        <v>632.41099999999994</v>
      </c>
      <c r="AB943" s="159">
        <f t="shared" si="410"/>
        <v>383.935</v>
      </c>
      <c r="AC943" s="159">
        <f t="shared" si="411"/>
        <v>408.86700000000002</v>
      </c>
      <c r="AD943" s="159">
        <f t="shared" si="412"/>
        <v>70.584000000000003</v>
      </c>
      <c r="AE943" s="159">
        <f t="shared" si="413"/>
        <v>0</v>
      </c>
      <c r="AF943" s="159">
        <f t="shared" si="414"/>
        <v>0</v>
      </c>
      <c r="AG943" s="159">
        <f t="shared" si="415"/>
        <v>0</v>
      </c>
      <c r="AH943" s="160">
        <f t="shared" si="416"/>
        <v>1495.797</v>
      </c>
      <c r="AI943" s="135">
        <f t="shared" si="417"/>
        <v>0.42279199650754745</v>
      </c>
      <c r="AJ943" s="135">
        <f t="shared" si="418"/>
        <v>0.25667587246130324</v>
      </c>
      <c r="AK943" s="135">
        <f t="shared" si="419"/>
        <v>0.27334390963479671</v>
      </c>
      <c r="AL943" s="135">
        <f t="shared" si="420"/>
        <v>4.7188221396352578E-2</v>
      </c>
      <c r="AM943" s="135">
        <f t="shared" si="421"/>
        <v>0</v>
      </c>
      <c r="AN943" s="135">
        <f t="shared" si="422"/>
        <v>0</v>
      </c>
      <c r="AO943" s="135">
        <f t="shared" si="423"/>
        <v>0</v>
      </c>
      <c r="AP943" s="159">
        <f>IFERROR(VLOOKUP(A943,人口!$A$2:$E$1748,5,0),0)</f>
        <v>88272</v>
      </c>
      <c r="AQ943" s="159">
        <f t="shared" si="398"/>
        <v>0</v>
      </c>
      <c r="AR943" s="159">
        <f t="shared" si="399"/>
        <v>0</v>
      </c>
      <c r="AS943" s="159">
        <f t="shared" si="400"/>
        <v>0</v>
      </c>
      <c r="AT943" s="159">
        <f t="shared" si="401"/>
        <v>1</v>
      </c>
      <c r="AU943" s="159">
        <f t="shared" si="402"/>
        <v>0</v>
      </c>
      <c r="AV943" s="159">
        <f t="shared" si="403"/>
        <v>0</v>
      </c>
      <c r="AW943" s="159">
        <f t="shared" si="404"/>
        <v>0</v>
      </c>
      <c r="AX943" s="159">
        <f t="shared" si="424"/>
        <v>0</v>
      </c>
      <c r="AY943" s="159" t="str">
        <f t="shared" si="425"/>
        <v>3万～10万人未満の市町村平均</v>
      </c>
      <c r="AZ943" s="159"/>
    </row>
    <row r="944" spans="1:52" x14ac:dyDescent="0.3">
      <c r="A944" t="str">
        <f t="shared" si="405"/>
        <v>21206</v>
      </c>
      <c r="B944" s="158" t="str">
        <f t="shared" si="406"/>
        <v>021206</v>
      </c>
      <c r="C944">
        <v>21</v>
      </c>
      <c r="D944" t="s">
        <v>48</v>
      </c>
      <c r="E944">
        <v>21206</v>
      </c>
      <c r="F944" t="s">
        <v>377</v>
      </c>
      <c r="G944">
        <v>515.47</v>
      </c>
      <c r="H944">
        <v>493.09</v>
      </c>
      <c r="I944">
        <v>690.197</v>
      </c>
      <c r="J944">
        <v>657.721</v>
      </c>
      <c r="K944">
        <v>87.6</v>
      </c>
      <c r="L944">
        <v>169.5</v>
      </c>
      <c r="M944">
        <v>19.11</v>
      </c>
      <c r="N944">
        <v>122.33199999999999</v>
      </c>
      <c r="O944">
        <v>0</v>
      </c>
      <c r="P944">
        <v>0</v>
      </c>
      <c r="Q944">
        <v>0</v>
      </c>
      <c r="R944">
        <v>0</v>
      </c>
      <c r="S944">
        <v>0</v>
      </c>
      <c r="T944">
        <v>0</v>
      </c>
      <c r="U944">
        <v>0</v>
      </c>
      <c r="V944">
        <v>4.798</v>
      </c>
      <c r="W944">
        <v>65.593000000000004</v>
      </c>
      <c r="Y944" t="str">
        <f t="shared" si="407"/>
        <v>岐阜県</v>
      </c>
      <c r="Z944" t="str">
        <f t="shared" si="408"/>
        <v>岐阜県中津川市</v>
      </c>
      <c r="AA944" s="159">
        <f t="shared" si="409"/>
        <v>690.197</v>
      </c>
      <c r="AB944" s="159">
        <f t="shared" si="410"/>
        <v>657.721</v>
      </c>
      <c r="AC944" s="159">
        <f t="shared" si="411"/>
        <v>169.5</v>
      </c>
      <c r="AD944" s="159">
        <f t="shared" si="412"/>
        <v>122.33199999999999</v>
      </c>
      <c r="AE944" s="159">
        <f t="shared" si="413"/>
        <v>0</v>
      </c>
      <c r="AF944" s="159">
        <f t="shared" si="414"/>
        <v>0</v>
      </c>
      <c r="AG944" s="159">
        <f t="shared" si="415"/>
        <v>0</v>
      </c>
      <c r="AH944" s="160">
        <f t="shared" si="416"/>
        <v>1639.75</v>
      </c>
      <c r="AI944" s="135">
        <f t="shared" si="417"/>
        <v>0.4209159932916603</v>
      </c>
      <c r="AJ944" s="135">
        <f t="shared" si="418"/>
        <v>0.40111053514255224</v>
      </c>
      <c r="AK944" s="135">
        <f t="shared" si="419"/>
        <v>0.1033694160695228</v>
      </c>
      <c r="AL944" s="135">
        <f t="shared" si="420"/>
        <v>7.4604055496264671E-2</v>
      </c>
      <c r="AM944" s="135">
        <f t="shared" si="421"/>
        <v>0</v>
      </c>
      <c r="AN944" s="135">
        <f t="shared" si="422"/>
        <v>0</v>
      </c>
      <c r="AO944" s="135">
        <f t="shared" si="423"/>
        <v>0</v>
      </c>
      <c r="AP944" s="159">
        <f>IFERROR(VLOOKUP(A944,人口!$A$2:$E$1748,5,0),0)</f>
        <v>78304</v>
      </c>
      <c r="AQ944" s="159">
        <f t="shared" si="398"/>
        <v>0</v>
      </c>
      <c r="AR944" s="159">
        <f t="shared" si="399"/>
        <v>0</v>
      </c>
      <c r="AS944" s="159">
        <f t="shared" si="400"/>
        <v>0</v>
      </c>
      <c r="AT944" s="159">
        <f t="shared" si="401"/>
        <v>1</v>
      </c>
      <c r="AU944" s="159">
        <f t="shared" si="402"/>
        <v>0</v>
      </c>
      <c r="AV944" s="159">
        <f t="shared" si="403"/>
        <v>0</v>
      </c>
      <c r="AW944" s="159">
        <f t="shared" si="404"/>
        <v>0</v>
      </c>
      <c r="AX944" s="159">
        <f t="shared" si="424"/>
        <v>0</v>
      </c>
      <c r="AY944" s="159" t="str">
        <f t="shared" si="425"/>
        <v>3万～10万人未満の市町村平均</v>
      </c>
      <c r="AZ944" s="159"/>
    </row>
    <row r="945" spans="1:52" x14ac:dyDescent="0.3">
      <c r="A945" t="str">
        <f t="shared" si="405"/>
        <v>21207</v>
      </c>
      <c r="B945" s="158" t="str">
        <f t="shared" si="406"/>
        <v>021207</v>
      </c>
      <c r="C945">
        <v>21</v>
      </c>
      <c r="D945" t="s">
        <v>48</v>
      </c>
      <c r="E945">
        <v>21207</v>
      </c>
      <c r="F945" t="s">
        <v>428</v>
      </c>
      <c r="G945">
        <v>139.90899999999999</v>
      </c>
      <c r="H945">
        <v>42.624000000000002</v>
      </c>
      <c r="I945">
        <v>187.863</v>
      </c>
      <c r="J945">
        <v>57.045000000000002</v>
      </c>
      <c r="K945">
        <v>30.4</v>
      </c>
      <c r="L945">
        <v>74.363</v>
      </c>
      <c r="M945">
        <v>4.8259999999999996</v>
      </c>
      <c r="N945">
        <v>25.346</v>
      </c>
      <c r="O945">
        <v>0</v>
      </c>
      <c r="P945">
        <v>0</v>
      </c>
      <c r="Q945">
        <v>0</v>
      </c>
      <c r="R945">
        <v>0</v>
      </c>
      <c r="S945">
        <v>0</v>
      </c>
      <c r="T945">
        <v>0</v>
      </c>
      <c r="U945">
        <v>0</v>
      </c>
      <c r="V945">
        <v>1.5269999999999999</v>
      </c>
      <c r="W945">
        <v>22.116</v>
      </c>
      <c r="Y945" t="str">
        <f t="shared" si="407"/>
        <v>岐阜県</v>
      </c>
      <c r="Z945" t="str">
        <f t="shared" si="408"/>
        <v>岐阜県美濃市</v>
      </c>
      <c r="AA945" s="159">
        <f t="shared" si="409"/>
        <v>187.863</v>
      </c>
      <c r="AB945" s="159">
        <f t="shared" si="410"/>
        <v>57.045000000000002</v>
      </c>
      <c r="AC945" s="159">
        <f t="shared" si="411"/>
        <v>74.363</v>
      </c>
      <c r="AD945" s="159">
        <f t="shared" si="412"/>
        <v>25.346</v>
      </c>
      <c r="AE945" s="159">
        <f t="shared" si="413"/>
        <v>0</v>
      </c>
      <c r="AF945" s="159">
        <f t="shared" si="414"/>
        <v>0</v>
      </c>
      <c r="AG945" s="159">
        <f t="shared" si="415"/>
        <v>0</v>
      </c>
      <c r="AH945" s="160">
        <f t="shared" si="416"/>
        <v>344.61700000000002</v>
      </c>
      <c r="AI945" s="135">
        <f t="shared" si="417"/>
        <v>0.54513561431966495</v>
      </c>
      <c r="AJ945" s="135">
        <f t="shared" si="418"/>
        <v>0.16553159014209978</v>
      </c>
      <c r="AK945" s="135">
        <f t="shared" si="419"/>
        <v>0.21578447958168051</v>
      </c>
      <c r="AL945" s="135">
        <f t="shared" si="420"/>
        <v>7.3548315956554658E-2</v>
      </c>
      <c r="AM945" s="135">
        <f t="shared" si="421"/>
        <v>0</v>
      </c>
      <c r="AN945" s="135">
        <f t="shared" si="422"/>
        <v>0</v>
      </c>
      <c r="AO945" s="135">
        <f t="shared" si="423"/>
        <v>0</v>
      </c>
      <c r="AP945" s="159">
        <f>IFERROR(VLOOKUP(A945,人口!$A$2:$E$1748,5,0),0)</f>
        <v>20461</v>
      </c>
      <c r="AQ945" s="159">
        <f t="shared" si="398"/>
        <v>0</v>
      </c>
      <c r="AR945" s="159">
        <f t="shared" si="399"/>
        <v>0</v>
      </c>
      <c r="AS945" s="159">
        <f t="shared" si="400"/>
        <v>1</v>
      </c>
      <c r="AT945" s="159">
        <f t="shared" si="401"/>
        <v>0</v>
      </c>
      <c r="AU945" s="159">
        <f t="shared" si="402"/>
        <v>0</v>
      </c>
      <c r="AV945" s="159">
        <f t="shared" si="403"/>
        <v>0</v>
      </c>
      <c r="AW945" s="159">
        <f t="shared" si="404"/>
        <v>0</v>
      </c>
      <c r="AX945" s="159">
        <f t="shared" si="424"/>
        <v>0</v>
      </c>
      <c r="AY945" s="159" t="str">
        <f t="shared" si="425"/>
        <v>1万～3万人未満の市町村平均</v>
      </c>
      <c r="AZ945" s="159"/>
    </row>
    <row r="946" spans="1:52" x14ac:dyDescent="0.3">
      <c r="A946" t="str">
        <f t="shared" si="405"/>
        <v>21208</v>
      </c>
      <c r="B946" s="158" t="str">
        <f t="shared" si="406"/>
        <v>021208</v>
      </c>
      <c r="C946">
        <v>21</v>
      </c>
      <c r="D946" t="s">
        <v>48</v>
      </c>
      <c r="E946">
        <v>21208</v>
      </c>
      <c r="F946" t="s">
        <v>483</v>
      </c>
      <c r="G946">
        <v>222.32499999999999</v>
      </c>
      <c r="H946">
        <v>99.917000000000002</v>
      </c>
      <c r="I946">
        <v>304.75799999999998</v>
      </c>
      <c r="J946">
        <v>136.60300000000001</v>
      </c>
      <c r="K946">
        <v>9.8000000000000007</v>
      </c>
      <c r="L946">
        <v>16.91</v>
      </c>
      <c r="M946">
        <v>0.63800000000000001</v>
      </c>
      <c r="N946">
        <v>2.7890000000000001</v>
      </c>
      <c r="O946">
        <v>0</v>
      </c>
      <c r="P946">
        <v>0</v>
      </c>
      <c r="Q946">
        <v>0</v>
      </c>
      <c r="R946">
        <v>0</v>
      </c>
      <c r="S946">
        <v>0</v>
      </c>
      <c r="T946">
        <v>0</v>
      </c>
      <c r="U946">
        <v>0</v>
      </c>
      <c r="V946">
        <v>2.5009999999999999</v>
      </c>
      <c r="W946">
        <v>34.53</v>
      </c>
      <c r="Y946" t="str">
        <f t="shared" si="407"/>
        <v>岐阜県</v>
      </c>
      <c r="Z946" t="str">
        <f t="shared" si="408"/>
        <v>岐阜県瑞浪市</v>
      </c>
      <c r="AA946" s="159">
        <f t="shared" si="409"/>
        <v>304.75799999999998</v>
      </c>
      <c r="AB946" s="159">
        <f t="shared" si="410"/>
        <v>136.60300000000001</v>
      </c>
      <c r="AC946" s="159">
        <f t="shared" si="411"/>
        <v>16.91</v>
      </c>
      <c r="AD946" s="159">
        <f t="shared" si="412"/>
        <v>2.7890000000000001</v>
      </c>
      <c r="AE946" s="159">
        <f t="shared" si="413"/>
        <v>0</v>
      </c>
      <c r="AF946" s="159">
        <f t="shared" si="414"/>
        <v>0</v>
      </c>
      <c r="AG946" s="159">
        <f t="shared" si="415"/>
        <v>0</v>
      </c>
      <c r="AH946" s="160">
        <f t="shared" si="416"/>
        <v>461.06</v>
      </c>
      <c r="AI946" s="135">
        <f t="shared" si="417"/>
        <v>0.66099423068581087</v>
      </c>
      <c r="AJ946" s="135">
        <f t="shared" si="418"/>
        <v>0.29628031058864357</v>
      </c>
      <c r="AK946" s="135">
        <f t="shared" si="419"/>
        <v>3.6676354487485359E-2</v>
      </c>
      <c r="AL946" s="135">
        <f t="shared" si="420"/>
        <v>6.0491042380601224E-3</v>
      </c>
      <c r="AM946" s="135">
        <f t="shared" si="421"/>
        <v>0</v>
      </c>
      <c r="AN946" s="135">
        <f t="shared" si="422"/>
        <v>0</v>
      </c>
      <c r="AO946" s="135">
        <f t="shared" si="423"/>
        <v>0</v>
      </c>
      <c r="AP946" s="159">
        <f>IFERROR(VLOOKUP(A946,人口!$A$2:$E$1748,5,0),0)</f>
        <v>37240</v>
      </c>
      <c r="AQ946" s="159">
        <f t="shared" si="398"/>
        <v>0</v>
      </c>
      <c r="AR946" s="159">
        <f t="shared" si="399"/>
        <v>0</v>
      </c>
      <c r="AS946" s="159">
        <f t="shared" si="400"/>
        <v>0</v>
      </c>
      <c r="AT946" s="159">
        <f t="shared" si="401"/>
        <v>1</v>
      </c>
      <c r="AU946" s="159">
        <f t="shared" si="402"/>
        <v>0</v>
      </c>
      <c r="AV946" s="159">
        <f t="shared" si="403"/>
        <v>0</v>
      </c>
      <c r="AW946" s="159">
        <f t="shared" si="404"/>
        <v>0</v>
      </c>
      <c r="AX946" s="159">
        <f t="shared" si="424"/>
        <v>0</v>
      </c>
      <c r="AY946" s="159" t="str">
        <f t="shared" si="425"/>
        <v>3万～10万人未満の市町村平均</v>
      </c>
      <c r="AZ946" s="159"/>
    </row>
    <row r="947" spans="1:52" x14ac:dyDescent="0.3">
      <c r="A947" t="str">
        <f t="shared" si="405"/>
        <v>21209</v>
      </c>
      <c r="B947" s="158" t="str">
        <f t="shared" si="406"/>
        <v>021209</v>
      </c>
      <c r="C947">
        <v>21</v>
      </c>
      <c r="D947" t="s">
        <v>48</v>
      </c>
      <c r="E947">
        <v>21209</v>
      </c>
      <c r="F947" t="s">
        <v>536</v>
      </c>
      <c r="G947">
        <v>292.58699999999999</v>
      </c>
      <c r="H947">
        <v>56.732999999999997</v>
      </c>
      <c r="I947">
        <v>405.25299999999999</v>
      </c>
      <c r="J947">
        <v>78.281000000000006</v>
      </c>
      <c r="K947">
        <v>0</v>
      </c>
      <c r="L947">
        <v>0</v>
      </c>
      <c r="M947">
        <v>0</v>
      </c>
      <c r="N947">
        <v>0</v>
      </c>
      <c r="O947">
        <v>0</v>
      </c>
      <c r="P947">
        <v>0</v>
      </c>
      <c r="Q947">
        <v>0</v>
      </c>
      <c r="R947">
        <v>0</v>
      </c>
      <c r="S947">
        <v>0</v>
      </c>
      <c r="T947">
        <v>0</v>
      </c>
      <c r="U947">
        <v>0</v>
      </c>
      <c r="V947">
        <v>3.44</v>
      </c>
      <c r="W947">
        <v>47.859000000000002</v>
      </c>
      <c r="Y947" t="str">
        <f t="shared" si="407"/>
        <v>岐阜県</v>
      </c>
      <c r="Z947" t="str">
        <f t="shared" si="408"/>
        <v>岐阜県羽島市</v>
      </c>
      <c r="AA947" s="159">
        <f t="shared" si="409"/>
        <v>405.25299999999999</v>
      </c>
      <c r="AB947" s="159">
        <f t="shared" si="410"/>
        <v>78.281000000000006</v>
      </c>
      <c r="AC947" s="159">
        <f t="shared" si="411"/>
        <v>0</v>
      </c>
      <c r="AD947" s="159">
        <f t="shared" si="412"/>
        <v>0</v>
      </c>
      <c r="AE947" s="159">
        <f t="shared" si="413"/>
        <v>0</v>
      </c>
      <c r="AF947" s="159">
        <f t="shared" si="414"/>
        <v>0</v>
      </c>
      <c r="AG947" s="159">
        <f t="shared" si="415"/>
        <v>0</v>
      </c>
      <c r="AH947" s="160">
        <f t="shared" si="416"/>
        <v>483.53399999999999</v>
      </c>
      <c r="AI947" s="135">
        <f t="shared" si="417"/>
        <v>0.83810652405001507</v>
      </c>
      <c r="AJ947" s="135">
        <f t="shared" si="418"/>
        <v>0.16189347594998491</v>
      </c>
      <c r="AK947" s="135">
        <f t="shared" si="419"/>
        <v>0</v>
      </c>
      <c r="AL947" s="135">
        <f t="shared" si="420"/>
        <v>0</v>
      </c>
      <c r="AM947" s="135">
        <f t="shared" si="421"/>
        <v>0</v>
      </c>
      <c r="AN947" s="135">
        <f t="shared" si="422"/>
        <v>0</v>
      </c>
      <c r="AO947" s="135">
        <f t="shared" si="423"/>
        <v>0</v>
      </c>
      <c r="AP947" s="159">
        <f>IFERROR(VLOOKUP(A947,人口!$A$2:$E$1748,5,0),0)</f>
        <v>67807</v>
      </c>
      <c r="AQ947" s="159">
        <f t="shared" si="398"/>
        <v>0</v>
      </c>
      <c r="AR947" s="159">
        <f t="shared" si="399"/>
        <v>0</v>
      </c>
      <c r="AS947" s="159">
        <f t="shared" si="400"/>
        <v>0</v>
      </c>
      <c r="AT947" s="159">
        <f t="shared" si="401"/>
        <v>1</v>
      </c>
      <c r="AU947" s="159">
        <f t="shared" si="402"/>
        <v>0</v>
      </c>
      <c r="AV947" s="159">
        <f t="shared" si="403"/>
        <v>0</v>
      </c>
      <c r="AW947" s="159">
        <f t="shared" si="404"/>
        <v>0</v>
      </c>
      <c r="AX947" s="159">
        <f t="shared" si="424"/>
        <v>0</v>
      </c>
      <c r="AY947" s="159" t="str">
        <f t="shared" si="425"/>
        <v>3万～10万人未満の市町村平均</v>
      </c>
      <c r="AZ947" s="159"/>
    </row>
    <row r="948" spans="1:52" x14ac:dyDescent="0.3">
      <c r="A948" t="str">
        <f t="shared" si="405"/>
        <v>21210</v>
      </c>
      <c r="B948" s="158" t="str">
        <f t="shared" si="406"/>
        <v>021210</v>
      </c>
      <c r="C948">
        <v>21</v>
      </c>
      <c r="D948" t="s">
        <v>48</v>
      </c>
      <c r="E948">
        <v>21210</v>
      </c>
      <c r="F948" t="s">
        <v>590</v>
      </c>
      <c r="G948">
        <v>345.61</v>
      </c>
      <c r="H948">
        <v>478.59300000000002</v>
      </c>
      <c r="I948">
        <v>472.64</v>
      </c>
      <c r="J948">
        <v>649.28200000000004</v>
      </c>
      <c r="K948">
        <v>116.4</v>
      </c>
      <c r="L948">
        <v>221.08699999999999</v>
      </c>
      <c r="M948">
        <v>17.274999999999999</v>
      </c>
      <c r="N948">
        <v>105.986</v>
      </c>
      <c r="O948">
        <v>0.125</v>
      </c>
      <c r="P948">
        <v>0</v>
      </c>
      <c r="Q948">
        <v>0</v>
      </c>
      <c r="R948">
        <v>0</v>
      </c>
      <c r="S948">
        <v>0</v>
      </c>
      <c r="T948">
        <v>0</v>
      </c>
      <c r="U948">
        <v>0</v>
      </c>
      <c r="V948">
        <v>3.1779999999999999</v>
      </c>
      <c r="W948">
        <v>43.667999999999999</v>
      </c>
      <c r="Y948" t="str">
        <f t="shared" si="407"/>
        <v>岐阜県</v>
      </c>
      <c r="Z948" t="str">
        <f t="shared" si="408"/>
        <v>岐阜県恵那市</v>
      </c>
      <c r="AA948" s="159">
        <f t="shared" si="409"/>
        <v>472.64</v>
      </c>
      <c r="AB948" s="159">
        <f t="shared" si="410"/>
        <v>649.28200000000004</v>
      </c>
      <c r="AC948" s="159">
        <f t="shared" si="411"/>
        <v>221.08699999999999</v>
      </c>
      <c r="AD948" s="159">
        <f t="shared" si="412"/>
        <v>105.986</v>
      </c>
      <c r="AE948" s="159">
        <f t="shared" si="413"/>
        <v>0</v>
      </c>
      <c r="AF948" s="159">
        <f t="shared" si="414"/>
        <v>0</v>
      </c>
      <c r="AG948" s="159">
        <f t="shared" si="415"/>
        <v>0</v>
      </c>
      <c r="AH948" s="160">
        <f t="shared" si="416"/>
        <v>1448.9950000000001</v>
      </c>
      <c r="AI948" s="135">
        <f t="shared" si="417"/>
        <v>0.32618470043029818</v>
      </c>
      <c r="AJ948" s="135">
        <f t="shared" si="418"/>
        <v>0.44809126325487664</v>
      </c>
      <c r="AK948" s="135">
        <f t="shared" si="419"/>
        <v>0.15257954651327296</v>
      </c>
      <c r="AL948" s="135">
        <f t="shared" si="420"/>
        <v>7.3144489801552109E-2</v>
      </c>
      <c r="AM948" s="135">
        <f t="shared" si="421"/>
        <v>0</v>
      </c>
      <c r="AN948" s="135">
        <f t="shared" si="422"/>
        <v>0</v>
      </c>
      <c r="AO948" s="135">
        <f t="shared" si="423"/>
        <v>0</v>
      </c>
      <c r="AP948" s="159">
        <f>IFERROR(VLOOKUP(A948,人口!$A$2:$E$1748,5,0),0)</f>
        <v>49821</v>
      </c>
      <c r="AQ948" s="159">
        <f t="shared" si="398"/>
        <v>0</v>
      </c>
      <c r="AR948" s="159">
        <f t="shared" si="399"/>
        <v>0</v>
      </c>
      <c r="AS948" s="159">
        <f t="shared" si="400"/>
        <v>0</v>
      </c>
      <c r="AT948" s="159">
        <f t="shared" si="401"/>
        <v>1</v>
      </c>
      <c r="AU948" s="159">
        <f t="shared" si="402"/>
        <v>0</v>
      </c>
      <c r="AV948" s="159">
        <f t="shared" si="403"/>
        <v>0</v>
      </c>
      <c r="AW948" s="159">
        <f t="shared" si="404"/>
        <v>0</v>
      </c>
      <c r="AX948" s="159">
        <f t="shared" si="424"/>
        <v>0</v>
      </c>
      <c r="AY948" s="159" t="str">
        <f t="shared" si="425"/>
        <v>3万～10万人未満の市町村平均</v>
      </c>
      <c r="AZ948" s="159"/>
    </row>
    <row r="949" spans="1:52" x14ac:dyDescent="0.3">
      <c r="A949" t="str">
        <f t="shared" si="405"/>
        <v>21211</v>
      </c>
      <c r="B949" s="158" t="str">
        <f t="shared" si="406"/>
        <v>021211</v>
      </c>
      <c r="C949">
        <v>21</v>
      </c>
      <c r="D949" t="s">
        <v>48</v>
      </c>
      <c r="E949">
        <v>21211</v>
      </c>
      <c r="F949" t="s">
        <v>641</v>
      </c>
      <c r="G949">
        <v>256.197</v>
      </c>
      <c r="H949">
        <v>231.25700000000001</v>
      </c>
      <c r="I949">
        <v>354.54399999999998</v>
      </c>
      <c r="J949">
        <v>318.21899999999999</v>
      </c>
      <c r="K949">
        <v>0</v>
      </c>
      <c r="L949">
        <v>0</v>
      </c>
      <c r="M949">
        <v>0</v>
      </c>
      <c r="N949">
        <v>0</v>
      </c>
      <c r="O949">
        <v>0.224</v>
      </c>
      <c r="P949">
        <v>0</v>
      </c>
      <c r="Q949">
        <v>0</v>
      </c>
      <c r="R949">
        <v>0</v>
      </c>
      <c r="S949">
        <v>0</v>
      </c>
      <c r="T949">
        <v>0</v>
      </c>
      <c r="U949">
        <v>0</v>
      </c>
      <c r="V949">
        <v>2.8820000000000001</v>
      </c>
      <c r="W949">
        <v>41.686999999999998</v>
      </c>
      <c r="Y949" t="str">
        <f t="shared" si="407"/>
        <v>岐阜県</v>
      </c>
      <c r="Z949" t="str">
        <f t="shared" si="408"/>
        <v>岐阜県美濃加茂市</v>
      </c>
      <c r="AA949" s="159">
        <f t="shared" si="409"/>
        <v>354.54399999999998</v>
      </c>
      <c r="AB949" s="159">
        <f t="shared" si="410"/>
        <v>318.21899999999999</v>
      </c>
      <c r="AC949" s="159">
        <f t="shared" si="411"/>
        <v>0</v>
      </c>
      <c r="AD949" s="159">
        <f t="shared" si="412"/>
        <v>0</v>
      </c>
      <c r="AE949" s="159">
        <f t="shared" si="413"/>
        <v>0</v>
      </c>
      <c r="AF949" s="159">
        <f t="shared" si="414"/>
        <v>0</v>
      </c>
      <c r="AG949" s="159">
        <f t="shared" si="415"/>
        <v>0</v>
      </c>
      <c r="AH949" s="160">
        <f t="shared" si="416"/>
        <v>672.76299999999992</v>
      </c>
      <c r="AI949" s="135">
        <f t="shared" si="417"/>
        <v>0.52699687705774545</v>
      </c>
      <c r="AJ949" s="135">
        <f t="shared" si="418"/>
        <v>0.47300312294225461</v>
      </c>
      <c r="AK949" s="135">
        <f t="shared" si="419"/>
        <v>0</v>
      </c>
      <c r="AL949" s="135">
        <f t="shared" si="420"/>
        <v>0</v>
      </c>
      <c r="AM949" s="135">
        <f t="shared" si="421"/>
        <v>0</v>
      </c>
      <c r="AN949" s="135">
        <f t="shared" si="422"/>
        <v>0</v>
      </c>
      <c r="AO949" s="135">
        <f t="shared" si="423"/>
        <v>0</v>
      </c>
      <c r="AP949" s="159">
        <f>IFERROR(VLOOKUP(A949,人口!$A$2:$E$1748,5,0),0)</f>
        <v>57330</v>
      </c>
      <c r="AQ949" s="159">
        <f t="shared" si="398"/>
        <v>0</v>
      </c>
      <c r="AR949" s="159">
        <f t="shared" si="399"/>
        <v>0</v>
      </c>
      <c r="AS949" s="159">
        <f t="shared" si="400"/>
        <v>0</v>
      </c>
      <c r="AT949" s="159">
        <f t="shared" si="401"/>
        <v>1</v>
      </c>
      <c r="AU949" s="159">
        <f t="shared" si="402"/>
        <v>0</v>
      </c>
      <c r="AV949" s="159">
        <f t="shared" si="403"/>
        <v>0</v>
      </c>
      <c r="AW949" s="159">
        <f t="shared" si="404"/>
        <v>0</v>
      </c>
      <c r="AX949" s="159">
        <f t="shared" si="424"/>
        <v>0</v>
      </c>
      <c r="AY949" s="159" t="str">
        <f t="shared" si="425"/>
        <v>3万～10万人未満の市町村平均</v>
      </c>
      <c r="AZ949" s="159"/>
    </row>
    <row r="950" spans="1:52" x14ac:dyDescent="0.3">
      <c r="A950" t="str">
        <f t="shared" si="405"/>
        <v>21212</v>
      </c>
      <c r="B950" s="158" t="str">
        <f t="shared" si="406"/>
        <v>021212</v>
      </c>
      <c r="C950">
        <v>21</v>
      </c>
      <c r="D950" t="s">
        <v>48</v>
      </c>
      <c r="E950">
        <v>21212</v>
      </c>
      <c r="F950" t="s">
        <v>694</v>
      </c>
      <c r="G950">
        <v>340.63600000000002</v>
      </c>
      <c r="H950">
        <v>34.875999999999998</v>
      </c>
      <c r="I950">
        <v>468.197</v>
      </c>
      <c r="J950">
        <v>47.811999999999998</v>
      </c>
      <c r="K950">
        <v>4.2</v>
      </c>
      <c r="L950">
        <v>6.9390000000000001</v>
      </c>
      <c r="M950">
        <v>0.80800000000000005</v>
      </c>
      <c r="N950">
        <v>2.484</v>
      </c>
      <c r="O950">
        <v>0</v>
      </c>
      <c r="P950">
        <v>0</v>
      </c>
      <c r="Q950">
        <v>0</v>
      </c>
      <c r="R950">
        <v>0</v>
      </c>
      <c r="S950">
        <v>0</v>
      </c>
      <c r="T950">
        <v>0</v>
      </c>
      <c r="U950">
        <v>0</v>
      </c>
      <c r="V950">
        <v>3.5790000000000002</v>
      </c>
      <c r="W950">
        <v>51.011000000000003</v>
      </c>
      <c r="Y950" t="str">
        <f t="shared" si="407"/>
        <v>岐阜県</v>
      </c>
      <c r="Z950" t="str">
        <f t="shared" si="408"/>
        <v>岐阜県土岐市</v>
      </c>
      <c r="AA950" s="159">
        <f t="shared" si="409"/>
        <v>468.197</v>
      </c>
      <c r="AB950" s="159">
        <f t="shared" si="410"/>
        <v>47.811999999999998</v>
      </c>
      <c r="AC950" s="159">
        <f t="shared" si="411"/>
        <v>6.9390000000000001</v>
      </c>
      <c r="AD950" s="159">
        <f t="shared" si="412"/>
        <v>2.484</v>
      </c>
      <c r="AE950" s="159">
        <f t="shared" si="413"/>
        <v>0</v>
      </c>
      <c r="AF950" s="159">
        <f t="shared" si="414"/>
        <v>0</v>
      </c>
      <c r="AG950" s="159">
        <f t="shared" si="415"/>
        <v>0</v>
      </c>
      <c r="AH950" s="160">
        <f t="shared" si="416"/>
        <v>525.43200000000002</v>
      </c>
      <c r="AI950" s="135">
        <f t="shared" si="417"/>
        <v>0.89107058572755371</v>
      </c>
      <c r="AJ950" s="135">
        <f t="shared" si="418"/>
        <v>9.0995599811202962E-2</v>
      </c>
      <c r="AK950" s="135">
        <f t="shared" si="419"/>
        <v>1.3206275978623304E-2</v>
      </c>
      <c r="AL950" s="135">
        <f t="shared" si="420"/>
        <v>4.727538482620015E-3</v>
      </c>
      <c r="AM950" s="135">
        <f t="shared" si="421"/>
        <v>0</v>
      </c>
      <c r="AN950" s="135">
        <f t="shared" si="422"/>
        <v>0</v>
      </c>
      <c r="AO950" s="135">
        <f t="shared" si="423"/>
        <v>0</v>
      </c>
      <c r="AP950" s="159">
        <f>IFERROR(VLOOKUP(A950,人口!$A$2:$E$1748,5,0),0)</f>
        <v>57979</v>
      </c>
      <c r="AQ950" s="159">
        <f t="shared" si="398"/>
        <v>0</v>
      </c>
      <c r="AR950" s="159">
        <f t="shared" si="399"/>
        <v>0</v>
      </c>
      <c r="AS950" s="159">
        <f t="shared" si="400"/>
        <v>0</v>
      </c>
      <c r="AT950" s="159">
        <f t="shared" si="401"/>
        <v>1</v>
      </c>
      <c r="AU950" s="159">
        <f t="shared" si="402"/>
        <v>0</v>
      </c>
      <c r="AV950" s="159">
        <f t="shared" si="403"/>
        <v>0</v>
      </c>
      <c r="AW950" s="159">
        <f t="shared" si="404"/>
        <v>0</v>
      </c>
      <c r="AX950" s="159">
        <f t="shared" si="424"/>
        <v>0</v>
      </c>
      <c r="AY950" s="159" t="str">
        <f t="shared" si="425"/>
        <v>3万～10万人未満の市町村平均</v>
      </c>
      <c r="AZ950" s="159"/>
    </row>
    <row r="951" spans="1:52" x14ac:dyDescent="0.3">
      <c r="A951" t="str">
        <f t="shared" si="405"/>
        <v>21213</v>
      </c>
      <c r="B951" s="158" t="str">
        <f t="shared" si="406"/>
        <v>021213</v>
      </c>
      <c r="C951">
        <v>21</v>
      </c>
      <c r="D951" t="s">
        <v>48</v>
      </c>
      <c r="E951">
        <v>21213</v>
      </c>
      <c r="F951" t="s">
        <v>747</v>
      </c>
      <c r="G951">
        <v>572.04</v>
      </c>
      <c r="H951">
        <v>176.63800000000001</v>
      </c>
      <c r="I951">
        <v>789.46400000000006</v>
      </c>
      <c r="J951">
        <v>242.31100000000001</v>
      </c>
      <c r="K951">
        <v>0</v>
      </c>
      <c r="L951">
        <v>0</v>
      </c>
      <c r="M951">
        <v>0</v>
      </c>
      <c r="N951">
        <v>0</v>
      </c>
      <c r="O951">
        <v>0.115</v>
      </c>
      <c r="P951">
        <v>0</v>
      </c>
      <c r="Q951">
        <v>0</v>
      </c>
      <c r="R951">
        <v>0</v>
      </c>
      <c r="S951">
        <v>0</v>
      </c>
      <c r="T951">
        <v>0</v>
      </c>
      <c r="U951">
        <v>0</v>
      </c>
      <c r="V951">
        <v>6.1680000000000001</v>
      </c>
      <c r="W951">
        <v>85.497</v>
      </c>
      <c r="Y951" t="str">
        <f t="shared" si="407"/>
        <v>岐阜県</v>
      </c>
      <c r="Z951" t="str">
        <f t="shared" si="408"/>
        <v>岐阜県各務原市</v>
      </c>
      <c r="AA951" s="159">
        <f t="shared" si="409"/>
        <v>789.46400000000006</v>
      </c>
      <c r="AB951" s="159">
        <f t="shared" si="410"/>
        <v>242.31100000000001</v>
      </c>
      <c r="AC951" s="159">
        <f t="shared" si="411"/>
        <v>0</v>
      </c>
      <c r="AD951" s="159">
        <f t="shared" si="412"/>
        <v>0</v>
      </c>
      <c r="AE951" s="159">
        <f t="shared" si="413"/>
        <v>0</v>
      </c>
      <c r="AF951" s="159">
        <f t="shared" si="414"/>
        <v>0</v>
      </c>
      <c r="AG951" s="159">
        <f t="shared" si="415"/>
        <v>0</v>
      </c>
      <c r="AH951" s="160">
        <f t="shared" si="416"/>
        <v>1031.7750000000001</v>
      </c>
      <c r="AI951" s="135">
        <f t="shared" si="417"/>
        <v>0.765151316905333</v>
      </c>
      <c r="AJ951" s="135">
        <f t="shared" si="418"/>
        <v>0.23484868309466694</v>
      </c>
      <c r="AK951" s="135">
        <f t="shared" si="419"/>
        <v>0</v>
      </c>
      <c r="AL951" s="135">
        <f t="shared" si="420"/>
        <v>0</v>
      </c>
      <c r="AM951" s="135">
        <f t="shared" si="421"/>
        <v>0</v>
      </c>
      <c r="AN951" s="135">
        <f t="shared" si="422"/>
        <v>0</v>
      </c>
      <c r="AO951" s="135">
        <f t="shared" si="423"/>
        <v>0</v>
      </c>
      <c r="AP951" s="159">
        <f>IFERROR(VLOOKUP(A951,人口!$A$2:$E$1748,5,0),0)</f>
        <v>147651</v>
      </c>
      <c r="AQ951" s="159">
        <f t="shared" si="398"/>
        <v>0</v>
      </c>
      <c r="AR951" s="159">
        <f t="shared" si="399"/>
        <v>0</v>
      </c>
      <c r="AS951" s="159">
        <f t="shared" si="400"/>
        <v>0</v>
      </c>
      <c r="AT951" s="159">
        <f t="shared" si="401"/>
        <v>0</v>
      </c>
      <c r="AU951" s="159">
        <f t="shared" si="402"/>
        <v>1</v>
      </c>
      <c r="AV951" s="159">
        <f t="shared" si="403"/>
        <v>0</v>
      </c>
      <c r="AW951" s="159">
        <f t="shared" si="404"/>
        <v>0</v>
      </c>
      <c r="AX951" s="159">
        <f t="shared" si="424"/>
        <v>0</v>
      </c>
      <c r="AY951" s="159" t="str">
        <f t="shared" si="425"/>
        <v>10万～20万人未満の市町村平均</v>
      </c>
      <c r="AZ951" s="159"/>
    </row>
    <row r="952" spans="1:52" x14ac:dyDescent="0.3">
      <c r="A952" t="str">
        <f t="shared" si="405"/>
        <v>21214</v>
      </c>
      <c r="B952" s="158" t="str">
        <f t="shared" si="406"/>
        <v>021214</v>
      </c>
      <c r="C952">
        <v>21</v>
      </c>
      <c r="D952" t="s">
        <v>48</v>
      </c>
      <c r="E952">
        <v>21214</v>
      </c>
      <c r="F952" t="s">
        <v>801</v>
      </c>
      <c r="G952">
        <v>403.1</v>
      </c>
      <c r="H952">
        <v>157.566</v>
      </c>
      <c r="I952">
        <v>553.89200000000005</v>
      </c>
      <c r="J952">
        <v>215.554</v>
      </c>
      <c r="K952">
        <v>0</v>
      </c>
      <c r="L952">
        <v>0</v>
      </c>
      <c r="M952">
        <v>0</v>
      </c>
      <c r="N952">
        <v>0</v>
      </c>
      <c r="O952">
        <v>0.51200000000000001</v>
      </c>
      <c r="P952">
        <v>0</v>
      </c>
      <c r="Q952">
        <v>0</v>
      </c>
      <c r="R952">
        <v>0</v>
      </c>
      <c r="S952">
        <v>0</v>
      </c>
      <c r="T952">
        <v>0</v>
      </c>
      <c r="U952">
        <v>0</v>
      </c>
      <c r="V952">
        <v>4.28</v>
      </c>
      <c r="W952">
        <v>60.372</v>
      </c>
      <c r="Y952" t="str">
        <f t="shared" si="407"/>
        <v>岐阜県</v>
      </c>
      <c r="Z952" t="str">
        <f t="shared" si="408"/>
        <v>岐阜県可児市</v>
      </c>
      <c r="AA952" s="159">
        <f t="shared" si="409"/>
        <v>553.89200000000005</v>
      </c>
      <c r="AB952" s="159">
        <f t="shared" si="410"/>
        <v>215.554</v>
      </c>
      <c r="AC952" s="159">
        <f t="shared" si="411"/>
        <v>0</v>
      </c>
      <c r="AD952" s="159">
        <f t="shared" si="412"/>
        <v>0</v>
      </c>
      <c r="AE952" s="159">
        <f t="shared" si="413"/>
        <v>0</v>
      </c>
      <c r="AF952" s="159">
        <f t="shared" si="414"/>
        <v>0</v>
      </c>
      <c r="AG952" s="159">
        <f t="shared" si="415"/>
        <v>0</v>
      </c>
      <c r="AH952" s="160">
        <f t="shared" si="416"/>
        <v>769.44600000000003</v>
      </c>
      <c r="AI952" s="135">
        <f t="shared" si="417"/>
        <v>0.71985818368020638</v>
      </c>
      <c r="AJ952" s="135">
        <f t="shared" si="418"/>
        <v>0.28014181631979373</v>
      </c>
      <c r="AK952" s="135">
        <f t="shared" si="419"/>
        <v>0</v>
      </c>
      <c r="AL952" s="135">
        <f t="shared" si="420"/>
        <v>0</v>
      </c>
      <c r="AM952" s="135">
        <f t="shared" si="421"/>
        <v>0</v>
      </c>
      <c r="AN952" s="135">
        <f t="shared" si="422"/>
        <v>0</v>
      </c>
      <c r="AO952" s="135">
        <f t="shared" si="423"/>
        <v>0</v>
      </c>
      <c r="AP952" s="159">
        <f>IFERROR(VLOOKUP(A952,人口!$A$2:$E$1748,5,0),0)</f>
        <v>102327</v>
      </c>
      <c r="AQ952" s="159">
        <f t="shared" si="398"/>
        <v>0</v>
      </c>
      <c r="AR952" s="159">
        <f t="shared" si="399"/>
        <v>0</v>
      </c>
      <c r="AS952" s="159">
        <f t="shared" si="400"/>
        <v>0</v>
      </c>
      <c r="AT952" s="159">
        <f t="shared" si="401"/>
        <v>0</v>
      </c>
      <c r="AU952" s="159">
        <f t="shared" si="402"/>
        <v>1</v>
      </c>
      <c r="AV952" s="159">
        <f t="shared" si="403"/>
        <v>0</v>
      </c>
      <c r="AW952" s="159">
        <f t="shared" si="404"/>
        <v>0</v>
      </c>
      <c r="AX952" s="159">
        <f t="shared" si="424"/>
        <v>0</v>
      </c>
      <c r="AY952" s="159" t="str">
        <f t="shared" si="425"/>
        <v>10万～20万人未満の市町村平均</v>
      </c>
      <c r="AZ952" s="159"/>
    </row>
    <row r="953" spans="1:52" x14ac:dyDescent="0.3">
      <c r="A953" t="str">
        <f t="shared" si="405"/>
        <v>21215</v>
      </c>
      <c r="B953" s="158" t="str">
        <f t="shared" si="406"/>
        <v>021215</v>
      </c>
      <c r="C953">
        <v>21</v>
      </c>
      <c r="D953" t="s">
        <v>48</v>
      </c>
      <c r="E953">
        <v>21215</v>
      </c>
      <c r="F953" t="s">
        <v>852</v>
      </c>
      <c r="G953">
        <v>156.33199999999999</v>
      </c>
      <c r="H953">
        <v>150.81</v>
      </c>
      <c r="I953">
        <v>212.542</v>
      </c>
      <c r="J953">
        <v>204.26599999999999</v>
      </c>
      <c r="K953">
        <v>71.599999999999994</v>
      </c>
      <c r="L953">
        <v>176.49700000000001</v>
      </c>
      <c r="M953">
        <v>4.2969999999999997</v>
      </c>
      <c r="N953">
        <v>26.15</v>
      </c>
      <c r="O953">
        <v>0</v>
      </c>
      <c r="P953">
        <v>0</v>
      </c>
      <c r="Q953">
        <v>0</v>
      </c>
      <c r="R953">
        <v>0</v>
      </c>
      <c r="S953">
        <v>0</v>
      </c>
      <c r="T953">
        <v>0</v>
      </c>
      <c r="U953">
        <v>0</v>
      </c>
      <c r="V953">
        <v>2.0259999999999998</v>
      </c>
      <c r="W953">
        <v>28.707000000000001</v>
      </c>
      <c r="Y953" t="str">
        <f t="shared" si="407"/>
        <v>岐阜県</v>
      </c>
      <c r="Z953" t="str">
        <f t="shared" si="408"/>
        <v>岐阜県山県市</v>
      </c>
      <c r="AA953" s="159">
        <f t="shared" si="409"/>
        <v>212.542</v>
      </c>
      <c r="AB953" s="159">
        <f t="shared" si="410"/>
        <v>204.26599999999999</v>
      </c>
      <c r="AC953" s="159">
        <f t="shared" si="411"/>
        <v>176.49700000000001</v>
      </c>
      <c r="AD953" s="159">
        <f t="shared" si="412"/>
        <v>26.15</v>
      </c>
      <c r="AE953" s="159">
        <f t="shared" si="413"/>
        <v>0</v>
      </c>
      <c r="AF953" s="159">
        <f t="shared" si="414"/>
        <v>0</v>
      </c>
      <c r="AG953" s="159">
        <f t="shared" si="415"/>
        <v>0</v>
      </c>
      <c r="AH953" s="160">
        <f t="shared" si="416"/>
        <v>619.45500000000004</v>
      </c>
      <c r="AI953" s="135">
        <f t="shared" si="417"/>
        <v>0.34311128330548624</v>
      </c>
      <c r="AJ953" s="135">
        <f t="shared" si="418"/>
        <v>0.32975115222251816</v>
      </c>
      <c r="AK953" s="135">
        <f t="shared" si="419"/>
        <v>0.28492303718591344</v>
      </c>
      <c r="AL953" s="135">
        <f t="shared" si="420"/>
        <v>4.2214527286082118E-2</v>
      </c>
      <c r="AM953" s="135">
        <f t="shared" si="421"/>
        <v>0</v>
      </c>
      <c r="AN953" s="135">
        <f t="shared" si="422"/>
        <v>0</v>
      </c>
      <c r="AO953" s="135">
        <f t="shared" si="423"/>
        <v>0</v>
      </c>
      <c r="AP953" s="159">
        <f>IFERROR(VLOOKUP(A953,人口!$A$2:$E$1748,5,0),0)</f>
        <v>26971</v>
      </c>
      <c r="AQ953" s="159">
        <f t="shared" si="398"/>
        <v>0</v>
      </c>
      <c r="AR953" s="159">
        <f t="shared" si="399"/>
        <v>0</v>
      </c>
      <c r="AS953" s="159">
        <f t="shared" si="400"/>
        <v>1</v>
      </c>
      <c r="AT953" s="159">
        <f t="shared" si="401"/>
        <v>0</v>
      </c>
      <c r="AU953" s="159">
        <f t="shared" si="402"/>
        <v>0</v>
      </c>
      <c r="AV953" s="159">
        <f t="shared" si="403"/>
        <v>0</v>
      </c>
      <c r="AW953" s="159">
        <f t="shared" si="404"/>
        <v>0</v>
      </c>
      <c r="AX953" s="159">
        <f t="shared" si="424"/>
        <v>0</v>
      </c>
      <c r="AY953" s="159" t="str">
        <f t="shared" si="425"/>
        <v>1万～3万人未満の市町村平均</v>
      </c>
      <c r="AZ953" s="159"/>
    </row>
    <row r="954" spans="1:52" x14ac:dyDescent="0.3">
      <c r="A954" t="str">
        <f t="shared" si="405"/>
        <v>21216</v>
      </c>
      <c r="B954" s="158" t="str">
        <f t="shared" si="406"/>
        <v>021216</v>
      </c>
      <c r="C954">
        <v>21</v>
      </c>
      <c r="D954" t="s">
        <v>48</v>
      </c>
      <c r="E954">
        <v>21216</v>
      </c>
      <c r="F954" t="s">
        <v>904</v>
      </c>
      <c r="G954">
        <v>187.422</v>
      </c>
      <c r="H954">
        <v>34.276000000000003</v>
      </c>
      <c r="I954">
        <v>256.93400000000003</v>
      </c>
      <c r="J954">
        <v>46.798000000000002</v>
      </c>
      <c r="K954">
        <v>0</v>
      </c>
      <c r="L954">
        <v>0</v>
      </c>
      <c r="M954">
        <v>0</v>
      </c>
      <c r="N954">
        <v>0</v>
      </c>
      <c r="O954">
        <v>0</v>
      </c>
      <c r="P954">
        <v>0</v>
      </c>
      <c r="Q954">
        <v>0</v>
      </c>
      <c r="R954">
        <v>0</v>
      </c>
      <c r="S954">
        <v>0</v>
      </c>
      <c r="T954">
        <v>0</v>
      </c>
      <c r="U954">
        <v>0</v>
      </c>
      <c r="V954">
        <v>2.097</v>
      </c>
      <c r="W954">
        <v>32.137999999999998</v>
      </c>
      <c r="Y954" t="str">
        <f t="shared" si="407"/>
        <v>岐阜県</v>
      </c>
      <c r="Z954" t="str">
        <f t="shared" si="408"/>
        <v>岐阜県瑞穂市</v>
      </c>
      <c r="AA954" s="159">
        <f t="shared" si="409"/>
        <v>256.93400000000003</v>
      </c>
      <c r="AB954" s="159">
        <f t="shared" si="410"/>
        <v>46.798000000000002</v>
      </c>
      <c r="AC954" s="159">
        <f t="shared" si="411"/>
        <v>0</v>
      </c>
      <c r="AD954" s="159">
        <f t="shared" si="412"/>
        <v>0</v>
      </c>
      <c r="AE954" s="159">
        <f t="shared" si="413"/>
        <v>0</v>
      </c>
      <c r="AF954" s="159">
        <f t="shared" si="414"/>
        <v>0</v>
      </c>
      <c r="AG954" s="159">
        <f t="shared" si="415"/>
        <v>0</v>
      </c>
      <c r="AH954" s="160">
        <f t="shared" si="416"/>
        <v>303.73200000000003</v>
      </c>
      <c r="AI954" s="135">
        <f t="shared" si="417"/>
        <v>0.84592337982168486</v>
      </c>
      <c r="AJ954" s="135">
        <f t="shared" si="418"/>
        <v>0.15407662017831508</v>
      </c>
      <c r="AK954" s="135">
        <f t="shared" si="419"/>
        <v>0</v>
      </c>
      <c r="AL954" s="135">
        <f t="shared" si="420"/>
        <v>0</v>
      </c>
      <c r="AM954" s="135">
        <f t="shared" si="421"/>
        <v>0</v>
      </c>
      <c r="AN954" s="135">
        <f t="shared" si="422"/>
        <v>0</v>
      </c>
      <c r="AO954" s="135">
        <f t="shared" si="423"/>
        <v>0</v>
      </c>
      <c r="AP954" s="159">
        <f>IFERROR(VLOOKUP(A954,人口!$A$2:$E$1748,5,0),0)</f>
        <v>55055</v>
      </c>
      <c r="AQ954" s="159">
        <f t="shared" si="398"/>
        <v>0</v>
      </c>
      <c r="AR954" s="159">
        <f t="shared" si="399"/>
        <v>0</v>
      </c>
      <c r="AS954" s="159">
        <f t="shared" si="400"/>
        <v>0</v>
      </c>
      <c r="AT954" s="159">
        <f t="shared" si="401"/>
        <v>1</v>
      </c>
      <c r="AU954" s="159">
        <f t="shared" si="402"/>
        <v>0</v>
      </c>
      <c r="AV954" s="159">
        <f t="shared" si="403"/>
        <v>0</v>
      </c>
      <c r="AW954" s="159">
        <f t="shared" si="404"/>
        <v>0</v>
      </c>
      <c r="AX954" s="159">
        <f t="shared" si="424"/>
        <v>0</v>
      </c>
      <c r="AY954" s="159" t="str">
        <f t="shared" si="425"/>
        <v>3万～10万人未満の市町村平均</v>
      </c>
      <c r="AZ954" s="159"/>
    </row>
    <row r="955" spans="1:52" x14ac:dyDescent="0.3">
      <c r="A955" t="str">
        <f t="shared" si="405"/>
        <v>21217</v>
      </c>
      <c r="B955" s="158" t="str">
        <f t="shared" si="406"/>
        <v>021217</v>
      </c>
      <c r="C955">
        <v>21</v>
      </c>
      <c r="D955" t="s">
        <v>48</v>
      </c>
      <c r="E955">
        <v>21217</v>
      </c>
      <c r="F955" t="s">
        <v>955</v>
      </c>
      <c r="G955">
        <v>184.22900000000001</v>
      </c>
      <c r="H955">
        <v>139.435</v>
      </c>
      <c r="I955">
        <v>231.21199999999999</v>
      </c>
      <c r="J955">
        <v>175.02699999999999</v>
      </c>
      <c r="K955">
        <v>508</v>
      </c>
      <c r="L955">
        <v>1004.524</v>
      </c>
      <c r="M955">
        <v>86.228999999999999</v>
      </c>
      <c r="N955">
        <v>501.43200000000002</v>
      </c>
      <c r="O955">
        <v>0</v>
      </c>
      <c r="P955">
        <v>0</v>
      </c>
      <c r="Q955">
        <v>0</v>
      </c>
      <c r="R955">
        <v>0</v>
      </c>
      <c r="S955">
        <v>0</v>
      </c>
      <c r="T955">
        <v>0</v>
      </c>
      <c r="U955">
        <v>0</v>
      </c>
      <c r="V955">
        <v>1.62</v>
      </c>
      <c r="W955">
        <v>24.219000000000001</v>
      </c>
      <c r="Y955" t="str">
        <f t="shared" si="407"/>
        <v>岐阜県</v>
      </c>
      <c r="Z955" t="str">
        <f t="shared" si="408"/>
        <v>岐阜県飛騨市</v>
      </c>
      <c r="AA955" s="159">
        <f t="shared" si="409"/>
        <v>231.21199999999999</v>
      </c>
      <c r="AB955" s="159">
        <f t="shared" si="410"/>
        <v>175.02699999999999</v>
      </c>
      <c r="AC955" s="159">
        <f t="shared" si="411"/>
        <v>1004.524</v>
      </c>
      <c r="AD955" s="159">
        <f t="shared" si="412"/>
        <v>501.43200000000002</v>
      </c>
      <c r="AE955" s="159">
        <f t="shared" si="413"/>
        <v>0</v>
      </c>
      <c r="AF955" s="159">
        <f t="shared" si="414"/>
        <v>0</v>
      </c>
      <c r="AG955" s="159">
        <f t="shared" si="415"/>
        <v>0</v>
      </c>
      <c r="AH955" s="160">
        <f t="shared" si="416"/>
        <v>1912.1949999999999</v>
      </c>
      <c r="AI955" s="135">
        <f t="shared" si="417"/>
        <v>0.12091444648689072</v>
      </c>
      <c r="AJ955" s="135">
        <f t="shared" si="418"/>
        <v>9.1531982878315224E-2</v>
      </c>
      <c r="AK955" s="135">
        <f t="shared" si="419"/>
        <v>0.52532508452328341</v>
      </c>
      <c r="AL955" s="135">
        <f t="shared" si="420"/>
        <v>0.26222848611151062</v>
      </c>
      <c r="AM955" s="135">
        <f t="shared" si="421"/>
        <v>0</v>
      </c>
      <c r="AN955" s="135">
        <f t="shared" si="422"/>
        <v>0</v>
      </c>
      <c r="AO955" s="135">
        <f t="shared" si="423"/>
        <v>0</v>
      </c>
      <c r="AP955" s="159">
        <f>IFERROR(VLOOKUP(A955,人口!$A$2:$E$1748,5,0),0)</f>
        <v>23745</v>
      </c>
      <c r="AQ955" s="159">
        <f t="shared" si="398"/>
        <v>0</v>
      </c>
      <c r="AR955" s="159">
        <f t="shared" si="399"/>
        <v>0</v>
      </c>
      <c r="AS955" s="159">
        <f t="shared" si="400"/>
        <v>1</v>
      </c>
      <c r="AT955" s="159">
        <f t="shared" si="401"/>
        <v>0</v>
      </c>
      <c r="AU955" s="159">
        <f t="shared" si="402"/>
        <v>0</v>
      </c>
      <c r="AV955" s="159">
        <f t="shared" si="403"/>
        <v>0</v>
      </c>
      <c r="AW955" s="159">
        <f t="shared" si="404"/>
        <v>0</v>
      </c>
      <c r="AX955" s="159">
        <f t="shared" si="424"/>
        <v>0</v>
      </c>
      <c r="AY955" s="159" t="str">
        <f t="shared" si="425"/>
        <v>1万～3万人未満の市町村平均</v>
      </c>
      <c r="AZ955" s="159"/>
    </row>
    <row r="956" spans="1:52" x14ac:dyDescent="0.3">
      <c r="A956" t="str">
        <f t="shared" si="405"/>
        <v>21218</v>
      </c>
      <c r="B956" s="158" t="str">
        <f t="shared" si="406"/>
        <v>021218</v>
      </c>
      <c r="C956">
        <v>21</v>
      </c>
      <c r="D956" t="s">
        <v>48</v>
      </c>
      <c r="E956">
        <v>21218</v>
      </c>
      <c r="F956" t="s">
        <v>1001</v>
      </c>
      <c r="G956">
        <v>185.00399999999999</v>
      </c>
      <c r="H956">
        <v>291.84300000000002</v>
      </c>
      <c r="I956">
        <v>250.23599999999999</v>
      </c>
      <c r="J956">
        <v>393.40800000000002</v>
      </c>
      <c r="K956">
        <v>189.4</v>
      </c>
      <c r="L956">
        <v>536.50099999999998</v>
      </c>
      <c r="M956">
        <v>10.785</v>
      </c>
      <c r="N956">
        <v>63.188000000000002</v>
      </c>
      <c r="O956">
        <v>0</v>
      </c>
      <c r="P956">
        <v>0</v>
      </c>
      <c r="Q956">
        <v>0</v>
      </c>
      <c r="R956">
        <v>0</v>
      </c>
      <c r="S956">
        <v>0</v>
      </c>
      <c r="T956">
        <v>0</v>
      </c>
      <c r="U956">
        <v>0</v>
      </c>
      <c r="V956">
        <v>1.837</v>
      </c>
      <c r="W956">
        <v>34.207999999999998</v>
      </c>
      <c r="Y956" t="str">
        <f t="shared" si="407"/>
        <v>岐阜県</v>
      </c>
      <c r="Z956" t="str">
        <f t="shared" si="408"/>
        <v>岐阜県本巣市</v>
      </c>
      <c r="AA956" s="159">
        <f t="shared" si="409"/>
        <v>250.23599999999999</v>
      </c>
      <c r="AB956" s="159">
        <f t="shared" si="410"/>
        <v>393.40800000000002</v>
      </c>
      <c r="AC956" s="159">
        <f t="shared" si="411"/>
        <v>536.50099999999998</v>
      </c>
      <c r="AD956" s="159">
        <f t="shared" si="412"/>
        <v>63.188000000000002</v>
      </c>
      <c r="AE956" s="159">
        <f t="shared" si="413"/>
        <v>0</v>
      </c>
      <c r="AF956" s="159">
        <f t="shared" si="414"/>
        <v>0</v>
      </c>
      <c r="AG956" s="159">
        <f t="shared" si="415"/>
        <v>0</v>
      </c>
      <c r="AH956" s="160">
        <f t="shared" si="416"/>
        <v>1243.3330000000001</v>
      </c>
      <c r="AI956" s="135">
        <f t="shared" si="417"/>
        <v>0.20126225234912928</v>
      </c>
      <c r="AJ956" s="135">
        <f t="shared" si="418"/>
        <v>0.31641402584826428</v>
      </c>
      <c r="AK956" s="135">
        <f t="shared" si="419"/>
        <v>0.43150226045637002</v>
      </c>
      <c r="AL956" s="135">
        <f t="shared" si="420"/>
        <v>5.0821461346236281E-2</v>
      </c>
      <c r="AM956" s="135">
        <f t="shared" si="421"/>
        <v>0</v>
      </c>
      <c r="AN956" s="135">
        <f t="shared" si="422"/>
        <v>0</v>
      </c>
      <c r="AO956" s="135">
        <f t="shared" si="423"/>
        <v>0</v>
      </c>
      <c r="AP956" s="159">
        <f>IFERROR(VLOOKUP(A956,人口!$A$2:$E$1748,5,0),0)</f>
        <v>34183</v>
      </c>
      <c r="AQ956" s="159">
        <f t="shared" si="398"/>
        <v>0</v>
      </c>
      <c r="AR956" s="159">
        <f t="shared" si="399"/>
        <v>0</v>
      </c>
      <c r="AS956" s="159">
        <f t="shared" si="400"/>
        <v>0</v>
      </c>
      <c r="AT956" s="159">
        <f t="shared" si="401"/>
        <v>1</v>
      </c>
      <c r="AU956" s="159">
        <f t="shared" si="402"/>
        <v>0</v>
      </c>
      <c r="AV956" s="159">
        <f t="shared" si="403"/>
        <v>0</v>
      </c>
      <c r="AW956" s="159">
        <f t="shared" si="404"/>
        <v>0</v>
      </c>
      <c r="AX956" s="159">
        <f t="shared" si="424"/>
        <v>0</v>
      </c>
      <c r="AY956" s="159" t="str">
        <f t="shared" si="425"/>
        <v>3万～10万人未満の市町村平均</v>
      </c>
      <c r="AZ956" s="159"/>
    </row>
    <row r="957" spans="1:52" x14ac:dyDescent="0.3">
      <c r="A957" t="str">
        <f t="shared" si="405"/>
        <v>21219</v>
      </c>
      <c r="B957" s="158" t="str">
        <f t="shared" si="406"/>
        <v>021219</v>
      </c>
      <c r="C957">
        <v>21</v>
      </c>
      <c r="D957" t="s">
        <v>48</v>
      </c>
      <c r="E957">
        <v>21219</v>
      </c>
      <c r="F957" t="s">
        <v>1047</v>
      </c>
      <c r="G957">
        <v>327.31</v>
      </c>
      <c r="H957">
        <v>342.09399999999999</v>
      </c>
      <c r="I957">
        <v>419.40899999999999</v>
      </c>
      <c r="J957">
        <v>437.85700000000003</v>
      </c>
      <c r="K957">
        <v>805.1</v>
      </c>
      <c r="L957">
        <v>1885.527</v>
      </c>
      <c r="M957">
        <v>74.457999999999998</v>
      </c>
      <c r="N957">
        <v>428.54199999999997</v>
      </c>
      <c r="O957">
        <v>0</v>
      </c>
      <c r="P957">
        <v>0</v>
      </c>
      <c r="Q957">
        <v>0</v>
      </c>
      <c r="R957">
        <v>2.1000000000000001E-2</v>
      </c>
      <c r="S957">
        <v>0</v>
      </c>
      <c r="T957">
        <v>0</v>
      </c>
      <c r="U957">
        <v>0.126</v>
      </c>
      <c r="V957">
        <v>2.72</v>
      </c>
      <c r="W957">
        <v>36.862000000000002</v>
      </c>
      <c r="Y957" t="str">
        <f t="shared" si="407"/>
        <v>岐阜県</v>
      </c>
      <c r="Z957" t="str">
        <f t="shared" si="408"/>
        <v>岐阜県郡上市</v>
      </c>
      <c r="AA957" s="159">
        <f t="shared" si="409"/>
        <v>419.40899999999999</v>
      </c>
      <c r="AB957" s="159">
        <f t="shared" si="410"/>
        <v>437.85700000000003</v>
      </c>
      <c r="AC957" s="159">
        <f t="shared" si="411"/>
        <v>1885.527</v>
      </c>
      <c r="AD957" s="159">
        <f t="shared" si="412"/>
        <v>428.54199999999997</v>
      </c>
      <c r="AE957" s="159">
        <f t="shared" si="413"/>
        <v>0</v>
      </c>
      <c r="AF957" s="159">
        <f t="shared" si="414"/>
        <v>0</v>
      </c>
      <c r="AG957" s="159">
        <f t="shared" si="415"/>
        <v>0.126</v>
      </c>
      <c r="AH957" s="160">
        <f t="shared" si="416"/>
        <v>3171.4610000000002</v>
      </c>
      <c r="AI957" s="135">
        <f t="shared" si="417"/>
        <v>0.13224472884894373</v>
      </c>
      <c r="AJ957" s="135">
        <f t="shared" si="418"/>
        <v>0.13806160630699857</v>
      </c>
      <c r="AK957" s="135">
        <f t="shared" si="419"/>
        <v>0.59452946134289519</v>
      </c>
      <c r="AL957" s="135">
        <f t="shared" si="420"/>
        <v>0.13512447417767393</v>
      </c>
      <c r="AM957" s="135">
        <f t="shared" si="421"/>
        <v>0</v>
      </c>
      <c r="AN957" s="135">
        <f t="shared" si="422"/>
        <v>0</v>
      </c>
      <c r="AO957" s="135">
        <f t="shared" si="423"/>
        <v>3.9729323488449012E-5</v>
      </c>
      <c r="AP957" s="159">
        <f>IFERROR(VLOOKUP(A957,人口!$A$2:$E$1748,5,0),0)</f>
        <v>41264</v>
      </c>
      <c r="AQ957" s="159">
        <f t="shared" si="398"/>
        <v>0</v>
      </c>
      <c r="AR957" s="159">
        <f t="shared" si="399"/>
        <v>0</v>
      </c>
      <c r="AS957" s="159">
        <f t="shared" si="400"/>
        <v>0</v>
      </c>
      <c r="AT957" s="159">
        <f t="shared" si="401"/>
        <v>1</v>
      </c>
      <c r="AU957" s="159">
        <f t="shared" si="402"/>
        <v>0</v>
      </c>
      <c r="AV957" s="159">
        <f t="shared" si="403"/>
        <v>0</v>
      </c>
      <c r="AW957" s="159">
        <f t="shared" si="404"/>
        <v>0</v>
      </c>
      <c r="AX957" s="159">
        <f t="shared" si="424"/>
        <v>0</v>
      </c>
      <c r="AY957" s="159" t="str">
        <f t="shared" si="425"/>
        <v>3万～10万人未満の市町村平均</v>
      </c>
      <c r="AZ957" s="159"/>
    </row>
    <row r="958" spans="1:52" x14ac:dyDescent="0.3">
      <c r="A958" t="str">
        <f t="shared" si="405"/>
        <v>21220</v>
      </c>
      <c r="B958" s="158" t="str">
        <f t="shared" si="406"/>
        <v>021220</v>
      </c>
      <c r="C958">
        <v>21</v>
      </c>
      <c r="D958" t="s">
        <v>48</v>
      </c>
      <c r="E958">
        <v>21220</v>
      </c>
      <c r="F958" t="s">
        <v>1091</v>
      </c>
      <c r="G958">
        <v>233.30500000000001</v>
      </c>
      <c r="H958">
        <v>91.311999999999998</v>
      </c>
      <c r="I958">
        <v>302.15899999999999</v>
      </c>
      <c r="J958">
        <v>118.10299999999999</v>
      </c>
      <c r="K958">
        <v>433.5</v>
      </c>
      <c r="L958">
        <v>994.32899999999995</v>
      </c>
      <c r="M958">
        <v>41.954999999999998</v>
      </c>
      <c r="N958">
        <v>236.01599999999999</v>
      </c>
      <c r="O958">
        <v>0</v>
      </c>
      <c r="P958">
        <v>0</v>
      </c>
      <c r="Q958">
        <v>1.6E-2</v>
      </c>
      <c r="R958">
        <v>2.282</v>
      </c>
      <c r="S958">
        <v>0</v>
      </c>
      <c r="T958">
        <v>0.1</v>
      </c>
      <c r="U958">
        <v>13.992000000000001</v>
      </c>
      <c r="V958">
        <v>2.266</v>
      </c>
      <c r="W958">
        <v>29.638999999999999</v>
      </c>
      <c r="Y958" t="str">
        <f t="shared" si="407"/>
        <v>岐阜県</v>
      </c>
      <c r="Z958" t="str">
        <f t="shared" si="408"/>
        <v>岐阜県下呂市</v>
      </c>
      <c r="AA958" s="159">
        <f t="shared" si="409"/>
        <v>302.15899999999999</v>
      </c>
      <c r="AB958" s="159">
        <f t="shared" si="410"/>
        <v>118.10299999999999</v>
      </c>
      <c r="AC958" s="159">
        <f t="shared" si="411"/>
        <v>994.32899999999995</v>
      </c>
      <c r="AD958" s="159">
        <f t="shared" si="412"/>
        <v>236.01599999999999</v>
      </c>
      <c r="AE958" s="159">
        <f t="shared" si="413"/>
        <v>0</v>
      </c>
      <c r="AF958" s="159">
        <f t="shared" si="414"/>
        <v>0.1</v>
      </c>
      <c r="AG958" s="159">
        <f t="shared" si="415"/>
        <v>13.992000000000001</v>
      </c>
      <c r="AH958" s="160">
        <f t="shared" si="416"/>
        <v>1664.6989999999998</v>
      </c>
      <c r="AI958" s="135">
        <f t="shared" si="417"/>
        <v>0.18150969034041592</v>
      </c>
      <c r="AJ958" s="135">
        <f t="shared" si="418"/>
        <v>7.0945558326159869E-2</v>
      </c>
      <c r="AK958" s="135">
        <f t="shared" si="419"/>
        <v>0.59730257542054155</v>
      </c>
      <c r="AL958" s="135">
        <f t="shared" si="420"/>
        <v>0.14177698190483687</v>
      </c>
      <c r="AM958" s="135">
        <f t="shared" si="421"/>
        <v>0</v>
      </c>
      <c r="AN958" s="135">
        <f t="shared" si="422"/>
        <v>6.0070919727830685E-5</v>
      </c>
      <c r="AO958" s="135">
        <f t="shared" si="423"/>
        <v>8.4051230883180703E-3</v>
      </c>
      <c r="AP958" s="159">
        <f>IFERROR(VLOOKUP(A958,人口!$A$2:$E$1748,5,0),0)</f>
        <v>32008</v>
      </c>
      <c r="AQ958" s="159">
        <f t="shared" si="398"/>
        <v>0</v>
      </c>
      <c r="AR958" s="159">
        <f t="shared" si="399"/>
        <v>0</v>
      </c>
      <c r="AS958" s="159">
        <f t="shared" si="400"/>
        <v>0</v>
      </c>
      <c r="AT958" s="159">
        <f t="shared" si="401"/>
        <v>1</v>
      </c>
      <c r="AU958" s="159">
        <f t="shared" si="402"/>
        <v>0</v>
      </c>
      <c r="AV958" s="159">
        <f t="shared" si="403"/>
        <v>0</v>
      </c>
      <c r="AW958" s="159">
        <f t="shared" si="404"/>
        <v>0</v>
      </c>
      <c r="AX958" s="159">
        <f t="shared" si="424"/>
        <v>0</v>
      </c>
      <c r="AY958" s="159" t="str">
        <f t="shared" si="425"/>
        <v>3万～10万人未満の市町村平均</v>
      </c>
      <c r="AZ958" s="159"/>
    </row>
    <row r="959" spans="1:52" x14ac:dyDescent="0.3">
      <c r="A959" t="str">
        <f t="shared" si="405"/>
        <v>21221</v>
      </c>
      <c r="B959" s="158" t="str">
        <f t="shared" si="406"/>
        <v>021221</v>
      </c>
      <c r="C959">
        <v>21</v>
      </c>
      <c r="D959" t="s">
        <v>48</v>
      </c>
      <c r="E959">
        <v>21221</v>
      </c>
      <c r="F959" t="s">
        <v>1131</v>
      </c>
      <c r="G959">
        <v>226.458</v>
      </c>
      <c r="H959">
        <v>126.27800000000001</v>
      </c>
      <c r="I959">
        <v>317.03899999999999</v>
      </c>
      <c r="J959">
        <v>176.24</v>
      </c>
      <c r="K959">
        <v>61.6</v>
      </c>
      <c r="L959">
        <v>188.08199999999999</v>
      </c>
      <c r="M959">
        <v>0.50600000000000001</v>
      </c>
      <c r="N959">
        <v>2.9660000000000002</v>
      </c>
      <c r="O959">
        <v>0</v>
      </c>
      <c r="P959">
        <v>0</v>
      </c>
      <c r="Q959">
        <v>0</v>
      </c>
      <c r="R959">
        <v>0</v>
      </c>
      <c r="S959">
        <v>0</v>
      </c>
      <c r="T959">
        <v>0</v>
      </c>
      <c r="U959">
        <v>0</v>
      </c>
      <c r="V959">
        <v>2.593</v>
      </c>
      <c r="W959">
        <v>36.366</v>
      </c>
      <c r="Y959" t="str">
        <f t="shared" si="407"/>
        <v>岐阜県</v>
      </c>
      <c r="Z959" t="str">
        <f t="shared" si="408"/>
        <v>岐阜県海津市</v>
      </c>
      <c r="AA959" s="159">
        <f t="shared" si="409"/>
        <v>317.03899999999999</v>
      </c>
      <c r="AB959" s="159">
        <f t="shared" si="410"/>
        <v>176.24</v>
      </c>
      <c r="AC959" s="159">
        <f t="shared" si="411"/>
        <v>188.08199999999999</v>
      </c>
      <c r="AD959" s="159">
        <f t="shared" si="412"/>
        <v>2.9660000000000002</v>
      </c>
      <c r="AE959" s="159">
        <f t="shared" si="413"/>
        <v>0</v>
      </c>
      <c r="AF959" s="159">
        <f t="shared" si="414"/>
        <v>0</v>
      </c>
      <c r="AG959" s="159">
        <f t="shared" si="415"/>
        <v>0</v>
      </c>
      <c r="AH959" s="160">
        <f t="shared" si="416"/>
        <v>684.327</v>
      </c>
      <c r="AI959" s="135">
        <f t="shared" si="417"/>
        <v>0.46328582680502156</v>
      </c>
      <c r="AJ959" s="135">
        <f t="shared" si="418"/>
        <v>0.25753769762116652</v>
      </c>
      <c r="AK959" s="135">
        <f t="shared" si="419"/>
        <v>0.27484229030858054</v>
      </c>
      <c r="AL959" s="135">
        <f t="shared" si="420"/>
        <v>4.334185265231388E-3</v>
      </c>
      <c r="AM959" s="135">
        <f t="shared" si="421"/>
        <v>0</v>
      </c>
      <c r="AN959" s="135">
        <f t="shared" si="422"/>
        <v>0</v>
      </c>
      <c r="AO959" s="135">
        <f t="shared" si="423"/>
        <v>0</v>
      </c>
      <c r="AP959" s="159">
        <f>IFERROR(VLOOKUP(A959,人口!$A$2:$E$1748,5,0),0)</f>
        <v>34254</v>
      </c>
      <c r="AQ959" s="159">
        <f t="shared" si="398"/>
        <v>0</v>
      </c>
      <c r="AR959" s="159">
        <f t="shared" si="399"/>
        <v>0</v>
      </c>
      <c r="AS959" s="159">
        <f t="shared" si="400"/>
        <v>0</v>
      </c>
      <c r="AT959" s="159">
        <f t="shared" si="401"/>
        <v>1</v>
      </c>
      <c r="AU959" s="159">
        <f t="shared" si="402"/>
        <v>0</v>
      </c>
      <c r="AV959" s="159">
        <f t="shared" si="403"/>
        <v>0</v>
      </c>
      <c r="AW959" s="159">
        <f t="shared" si="404"/>
        <v>0</v>
      </c>
      <c r="AX959" s="159">
        <f t="shared" si="424"/>
        <v>0</v>
      </c>
      <c r="AY959" s="159" t="str">
        <f t="shared" si="425"/>
        <v>3万～10万人未満の市町村平均</v>
      </c>
      <c r="AZ959" s="159"/>
    </row>
    <row r="960" spans="1:52" x14ac:dyDescent="0.3">
      <c r="A960" t="str">
        <f t="shared" si="405"/>
        <v>21302</v>
      </c>
      <c r="B960" s="158" t="str">
        <f t="shared" si="406"/>
        <v>021302</v>
      </c>
      <c r="C960">
        <v>21</v>
      </c>
      <c r="D960" t="s">
        <v>48</v>
      </c>
      <c r="E960">
        <v>21302</v>
      </c>
      <c r="F960" t="s">
        <v>1168</v>
      </c>
      <c r="G960">
        <v>90.525000000000006</v>
      </c>
      <c r="H960">
        <v>5.33</v>
      </c>
      <c r="I960">
        <v>124.212</v>
      </c>
      <c r="J960">
        <v>7.2809999999999997</v>
      </c>
      <c r="K960">
        <v>0</v>
      </c>
      <c r="L960">
        <v>0</v>
      </c>
      <c r="M960">
        <v>0</v>
      </c>
      <c r="N960">
        <v>0</v>
      </c>
      <c r="O960">
        <v>0</v>
      </c>
      <c r="P960">
        <v>0</v>
      </c>
      <c r="Q960">
        <v>0</v>
      </c>
      <c r="R960">
        <v>0</v>
      </c>
      <c r="S960">
        <v>0</v>
      </c>
      <c r="T960">
        <v>0</v>
      </c>
      <c r="U960">
        <v>0</v>
      </c>
      <c r="V960">
        <v>1.0860000000000001</v>
      </c>
      <c r="W960">
        <v>32.213999999999999</v>
      </c>
      <c r="Y960" t="str">
        <f t="shared" si="407"/>
        <v>岐阜県</v>
      </c>
      <c r="Z960" t="str">
        <f t="shared" si="408"/>
        <v>岐阜県岐南町</v>
      </c>
      <c r="AA960" s="159">
        <f t="shared" si="409"/>
        <v>124.212</v>
      </c>
      <c r="AB960" s="159">
        <f t="shared" si="410"/>
        <v>7.2809999999999997</v>
      </c>
      <c r="AC960" s="159">
        <f t="shared" si="411"/>
        <v>0</v>
      </c>
      <c r="AD960" s="159">
        <f t="shared" si="412"/>
        <v>0</v>
      </c>
      <c r="AE960" s="159">
        <f t="shared" si="413"/>
        <v>0</v>
      </c>
      <c r="AF960" s="159">
        <f t="shared" si="414"/>
        <v>0</v>
      </c>
      <c r="AG960" s="159">
        <f t="shared" si="415"/>
        <v>0</v>
      </c>
      <c r="AH960" s="160">
        <f t="shared" si="416"/>
        <v>131.49299999999999</v>
      </c>
      <c r="AI960" s="135">
        <f t="shared" si="417"/>
        <v>0.94462823116059413</v>
      </c>
      <c r="AJ960" s="135">
        <f t="shared" si="418"/>
        <v>5.5371768839405901E-2</v>
      </c>
      <c r="AK960" s="135">
        <f t="shared" si="419"/>
        <v>0</v>
      </c>
      <c r="AL960" s="135">
        <f t="shared" si="420"/>
        <v>0</v>
      </c>
      <c r="AM960" s="135">
        <f t="shared" si="421"/>
        <v>0</v>
      </c>
      <c r="AN960" s="135">
        <f t="shared" si="422"/>
        <v>0</v>
      </c>
      <c r="AO960" s="135">
        <f t="shared" si="423"/>
        <v>0</v>
      </c>
      <c r="AP960" s="159">
        <f>IFERROR(VLOOKUP(A960,人口!$A$2:$E$1748,5,0),0)</f>
        <v>25923</v>
      </c>
      <c r="AQ960" s="159">
        <f t="shared" si="398"/>
        <v>0</v>
      </c>
      <c r="AR960" s="159">
        <f t="shared" si="399"/>
        <v>0</v>
      </c>
      <c r="AS960" s="159">
        <f t="shared" si="400"/>
        <v>1</v>
      </c>
      <c r="AT960" s="159">
        <f t="shared" si="401"/>
        <v>0</v>
      </c>
      <c r="AU960" s="159">
        <f t="shared" si="402"/>
        <v>0</v>
      </c>
      <c r="AV960" s="159">
        <f t="shared" si="403"/>
        <v>0</v>
      </c>
      <c r="AW960" s="159">
        <f t="shared" si="404"/>
        <v>0</v>
      </c>
      <c r="AX960" s="159">
        <f t="shared" si="424"/>
        <v>0</v>
      </c>
      <c r="AY960" s="159" t="str">
        <f t="shared" si="425"/>
        <v>1万～3万人未満の市町村平均</v>
      </c>
      <c r="AZ960" s="159"/>
    </row>
    <row r="961" spans="1:52" x14ac:dyDescent="0.3">
      <c r="A961" t="str">
        <f t="shared" si="405"/>
        <v>21303</v>
      </c>
      <c r="B961" s="158" t="str">
        <f t="shared" si="406"/>
        <v>021303</v>
      </c>
      <c r="C961">
        <v>21</v>
      </c>
      <c r="D961" t="s">
        <v>48</v>
      </c>
      <c r="E961">
        <v>21303</v>
      </c>
      <c r="F961" t="s">
        <v>1207</v>
      </c>
      <c r="G961">
        <v>80.549000000000007</v>
      </c>
      <c r="H961">
        <v>5.7619999999999996</v>
      </c>
      <c r="I961">
        <v>110.879</v>
      </c>
      <c r="J961">
        <v>7.8920000000000003</v>
      </c>
      <c r="K961">
        <v>0</v>
      </c>
      <c r="L961">
        <v>0</v>
      </c>
      <c r="M961">
        <v>0</v>
      </c>
      <c r="N961">
        <v>0</v>
      </c>
      <c r="O961">
        <v>0</v>
      </c>
      <c r="P961">
        <v>0</v>
      </c>
      <c r="Q961">
        <v>0</v>
      </c>
      <c r="R961">
        <v>0</v>
      </c>
      <c r="S961">
        <v>0</v>
      </c>
      <c r="T961">
        <v>0</v>
      </c>
      <c r="U961">
        <v>0</v>
      </c>
      <c r="V961">
        <v>1.0920000000000001</v>
      </c>
      <c r="W961">
        <v>27.573</v>
      </c>
      <c r="Y961" t="str">
        <f t="shared" si="407"/>
        <v>岐阜県</v>
      </c>
      <c r="Z961" t="str">
        <f t="shared" si="408"/>
        <v>岐阜県笠松町</v>
      </c>
      <c r="AA961" s="159">
        <f t="shared" si="409"/>
        <v>110.879</v>
      </c>
      <c r="AB961" s="159">
        <f t="shared" si="410"/>
        <v>7.8920000000000003</v>
      </c>
      <c r="AC961" s="159">
        <f t="shared" si="411"/>
        <v>0</v>
      </c>
      <c r="AD961" s="159">
        <f t="shared" si="412"/>
        <v>0</v>
      </c>
      <c r="AE961" s="159">
        <f t="shared" si="413"/>
        <v>0</v>
      </c>
      <c r="AF961" s="159">
        <f t="shared" si="414"/>
        <v>0</v>
      </c>
      <c r="AG961" s="159">
        <f t="shared" si="415"/>
        <v>0</v>
      </c>
      <c r="AH961" s="160">
        <f t="shared" si="416"/>
        <v>118.771</v>
      </c>
      <c r="AI961" s="135">
        <f t="shared" si="417"/>
        <v>0.93355280329373336</v>
      </c>
      <c r="AJ961" s="135">
        <f t="shared" si="418"/>
        <v>6.6447196706266684E-2</v>
      </c>
      <c r="AK961" s="135">
        <f t="shared" si="419"/>
        <v>0</v>
      </c>
      <c r="AL961" s="135">
        <f t="shared" si="420"/>
        <v>0</v>
      </c>
      <c r="AM961" s="135">
        <f t="shared" si="421"/>
        <v>0</v>
      </c>
      <c r="AN961" s="135">
        <f t="shared" si="422"/>
        <v>0</v>
      </c>
      <c r="AO961" s="135">
        <f t="shared" si="423"/>
        <v>0</v>
      </c>
      <c r="AP961" s="159">
        <f>IFERROR(VLOOKUP(A961,人口!$A$2:$E$1748,5,0),0)</f>
        <v>22227</v>
      </c>
      <c r="AQ961" s="159">
        <f t="shared" si="398"/>
        <v>0</v>
      </c>
      <c r="AR961" s="159">
        <f t="shared" si="399"/>
        <v>0</v>
      </c>
      <c r="AS961" s="159">
        <f t="shared" si="400"/>
        <v>1</v>
      </c>
      <c r="AT961" s="159">
        <f t="shared" si="401"/>
        <v>0</v>
      </c>
      <c r="AU961" s="159">
        <f t="shared" si="402"/>
        <v>0</v>
      </c>
      <c r="AV961" s="159">
        <f t="shared" si="403"/>
        <v>0</v>
      </c>
      <c r="AW961" s="159">
        <f t="shared" si="404"/>
        <v>0</v>
      </c>
      <c r="AX961" s="159">
        <f t="shared" si="424"/>
        <v>0</v>
      </c>
      <c r="AY961" s="159" t="str">
        <f t="shared" si="425"/>
        <v>1万～3万人未満の市町村平均</v>
      </c>
      <c r="AZ961" s="159"/>
    </row>
    <row r="962" spans="1:52" x14ac:dyDescent="0.3">
      <c r="A962" t="str">
        <f t="shared" si="405"/>
        <v>21341</v>
      </c>
      <c r="B962" s="158" t="str">
        <f t="shared" si="406"/>
        <v>021341</v>
      </c>
      <c r="C962">
        <v>21</v>
      </c>
      <c r="D962" t="s">
        <v>48</v>
      </c>
      <c r="E962">
        <v>21341</v>
      </c>
      <c r="F962" t="s">
        <v>1249</v>
      </c>
      <c r="G962">
        <v>193.08600000000001</v>
      </c>
      <c r="H962">
        <v>111.75700000000001</v>
      </c>
      <c r="I962">
        <v>262.83300000000003</v>
      </c>
      <c r="J962">
        <v>151.70400000000001</v>
      </c>
      <c r="K962">
        <v>19.100000000000001</v>
      </c>
      <c r="L962">
        <v>66.331000000000003</v>
      </c>
      <c r="M962">
        <v>0.377</v>
      </c>
      <c r="N962">
        <v>2.2080000000000002</v>
      </c>
      <c r="O962">
        <v>0</v>
      </c>
      <c r="P962">
        <v>0</v>
      </c>
      <c r="Q962">
        <v>0</v>
      </c>
      <c r="R962">
        <v>0</v>
      </c>
      <c r="S962">
        <v>0</v>
      </c>
      <c r="T962">
        <v>0</v>
      </c>
      <c r="U962">
        <v>0</v>
      </c>
      <c r="V962">
        <v>1.494</v>
      </c>
      <c r="W962">
        <v>24.123000000000001</v>
      </c>
      <c r="Y962" t="str">
        <f t="shared" si="407"/>
        <v>岐阜県</v>
      </c>
      <c r="Z962" t="str">
        <f t="shared" si="408"/>
        <v>岐阜県養老町</v>
      </c>
      <c r="AA962" s="159">
        <f t="shared" si="409"/>
        <v>262.83300000000003</v>
      </c>
      <c r="AB962" s="159">
        <f t="shared" si="410"/>
        <v>151.70400000000001</v>
      </c>
      <c r="AC962" s="159">
        <f t="shared" si="411"/>
        <v>66.331000000000003</v>
      </c>
      <c r="AD962" s="159">
        <f t="shared" si="412"/>
        <v>2.2080000000000002</v>
      </c>
      <c r="AE962" s="159">
        <f t="shared" si="413"/>
        <v>0</v>
      </c>
      <c r="AF962" s="159">
        <f t="shared" si="414"/>
        <v>0</v>
      </c>
      <c r="AG962" s="159">
        <f t="shared" si="415"/>
        <v>0</v>
      </c>
      <c r="AH962" s="160">
        <f t="shared" si="416"/>
        <v>483.07600000000008</v>
      </c>
      <c r="AI962" s="135">
        <f t="shared" si="417"/>
        <v>0.54408209060272084</v>
      </c>
      <c r="AJ962" s="135">
        <f t="shared" si="418"/>
        <v>0.31403754274689694</v>
      </c>
      <c r="AK962" s="135">
        <f t="shared" si="419"/>
        <v>0.13730965727959987</v>
      </c>
      <c r="AL962" s="135">
        <f t="shared" si="420"/>
        <v>4.5707093707822366E-3</v>
      </c>
      <c r="AM962" s="135">
        <f t="shared" si="421"/>
        <v>0</v>
      </c>
      <c r="AN962" s="135">
        <f t="shared" si="422"/>
        <v>0</v>
      </c>
      <c r="AO962" s="135">
        <f t="shared" si="423"/>
        <v>0</v>
      </c>
      <c r="AP962" s="159">
        <f>IFERROR(VLOOKUP(A962,人口!$A$2:$E$1748,5,0),0)</f>
        <v>28587</v>
      </c>
      <c r="AQ962" s="159">
        <f t="shared" si="398"/>
        <v>0</v>
      </c>
      <c r="AR962" s="159">
        <f t="shared" si="399"/>
        <v>0</v>
      </c>
      <c r="AS962" s="159">
        <f t="shared" si="400"/>
        <v>1</v>
      </c>
      <c r="AT962" s="159">
        <f t="shared" si="401"/>
        <v>0</v>
      </c>
      <c r="AU962" s="159">
        <f t="shared" si="402"/>
        <v>0</v>
      </c>
      <c r="AV962" s="159">
        <f t="shared" si="403"/>
        <v>0</v>
      </c>
      <c r="AW962" s="159">
        <f t="shared" si="404"/>
        <v>0</v>
      </c>
      <c r="AX962" s="159">
        <f t="shared" si="424"/>
        <v>0</v>
      </c>
      <c r="AY962" s="159" t="str">
        <f t="shared" si="425"/>
        <v>1万～3万人未満の市町村平均</v>
      </c>
      <c r="AZ962" s="159"/>
    </row>
    <row r="963" spans="1:52" x14ac:dyDescent="0.3">
      <c r="A963" t="str">
        <f t="shared" si="405"/>
        <v>21361</v>
      </c>
      <c r="B963" s="158" t="str">
        <f t="shared" si="406"/>
        <v>021361</v>
      </c>
      <c r="C963">
        <v>21</v>
      </c>
      <c r="D963" t="s">
        <v>48</v>
      </c>
      <c r="E963">
        <v>21361</v>
      </c>
      <c r="F963" t="s">
        <v>1287</v>
      </c>
      <c r="G963">
        <v>148.94200000000001</v>
      </c>
      <c r="H963">
        <v>158.95500000000001</v>
      </c>
      <c r="I963">
        <v>200.63900000000001</v>
      </c>
      <c r="J963">
        <v>213.59299999999999</v>
      </c>
      <c r="K963">
        <v>17.2</v>
      </c>
      <c r="L963">
        <v>37.573999999999998</v>
      </c>
      <c r="M963">
        <v>0.378</v>
      </c>
      <c r="N963">
        <v>2.2149999999999999</v>
      </c>
      <c r="O963">
        <v>0</v>
      </c>
      <c r="P963">
        <v>0</v>
      </c>
      <c r="Q963">
        <v>0</v>
      </c>
      <c r="R963">
        <v>0</v>
      </c>
      <c r="S963">
        <v>0</v>
      </c>
      <c r="T963">
        <v>0</v>
      </c>
      <c r="U963">
        <v>0</v>
      </c>
      <c r="V963">
        <v>1.327</v>
      </c>
      <c r="W963">
        <v>18.686</v>
      </c>
      <c r="Y963" t="str">
        <f t="shared" si="407"/>
        <v>岐阜県</v>
      </c>
      <c r="Z963" t="str">
        <f t="shared" si="408"/>
        <v>岐阜県垂井町</v>
      </c>
      <c r="AA963" s="159">
        <f t="shared" si="409"/>
        <v>200.63900000000001</v>
      </c>
      <c r="AB963" s="159">
        <f t="shared" si="410"/>
        <v>213.59299999999999</v>
      </c>
      <c r="AC963" s="159">
        <f t="shared" si="411"/>
        <v>37.573999999999998</v>
      </c>
      <c r="AD963" s="159">
        <f t="shared" si="412"/>
        <v>2.2149999999999999</v>
      </c>
      <c r="AE963" s="159">
        <f t="shared" si="413"/>
        <v>0</v>
      </c>
      <c r="AF963" s="159">
        <f t="shared" si="414"/>
        <v>0</v>
      </c>
      <c r="AG963" s="159">
        <f t="shared" si="415"/>
        <v>0</v>
      </c>
      <c r="AH963" s="160">
        <f t="shared" si="416"/>
        <v>454.02099999999996</v>
      </c>
      <c r="AI963" s="135">
        <f t="shared" si="417"/>
        <v>0.44191568231425427</v>
      </c>
      <c r="AJ963" s="135">
        <f t="shared" si="418"/>
        <v>0.470447402212673</v>
      </c>
      <c r="AK963" s="135">
        <f t="shared" si="419"/>
        <v>8.2758286510976373E-2</v>
      </c>
      <c r="AL963" s="135">
        <f t="shared" si="420"/>
        <v>4.878628962096467E-3</v>
      </c>
      <c r="AM963" s="135">
        <f t="shared" si="421"/>
        <v>0</v>
      </c>
      <c r="AN963" s="135">
        <f t="shared" si="422"/>
        <v>0</v>
      </c>
      <c r="AO963" s="135">
        <f t="shared" si="423"/>
        <v>0</v>
      </c>
      <c r="AP963" s="159">
        <f>IFERROR(VLOOKUP(A963,人口!$A$2:$E$1748,5,0),0)</f>
        <v>27130</v>
      </c>
      <c r="AQ963" s="159">
        <f t="shared" ref="AQ963:AQ1026" si="426">IF(SUMIFS($AP963,$AP963,$BI$17,$AP963,$BJ$17)&gt;0,1,0)</f>
        <v>0</v>
      </c>
      <c r="AR963" s="159">
        <f t="shared" ref="AR963:AR1026" si="427">IF(SUMIFS($AP963,$AP963,$BI$18,$AP963,$BJ$18)&gt;0,1,0)</f>
        <v>0</v>
      </c>
      <c r="AS963" s="159">
        <f t="shared" ref="AS963:AS1026" si="428">IF(SUMIFS($AP963,$AP963,$BI$19,$AP963,$BJ$19)&gt;0,1,0)</f>
        <v>1</v>
      </c>
      <c r="AT963" s="159">
        <f t="shared" ref="AT963:AT1026" si="429">IF(SUMIFS($AP963,$AP963,$BI$20,$AP963,$BJ$20)&gt;0,1,0)</f>
        <v>0</v>
      </c>
      <c r="AU963" s="159">
        <f t="shared" ref="AU963:AU1026" si="430">IF(SUMIFS($AP963,$AP963,$BI$21,$AP963,$BJ$21)&gt;0,1,0)</f>
        <v>0</v>
      </c>
      <c r="AV963" s="159">
        <f t="shared" ref="AV963:AV1026" si="431">IF(SUMIFS($AP963,$AP963,$BI$22,$AP963,$BJ$22)&gt;0,1,0)</f>
        <v>0</v>
      </c>
      <c r="AW963" s="159">
        <f t="shared" ref="AW963:AW1026" si="432">IF(SUMIFS($AP963,$AP963,$BI$23,$AP963,$BJ$23)&gt;0,1,0)</f>
        <v>0</v>
      </c>
      <c r="AX963" s="159">
        <f t="shared" si="424"/>
        <v>0</v>
      </c>
      <c r="AY963" s="159" t="str">
        <f t="shared" si="425"/>
        <v>1万～3万人未満の市町村平均</v>
      </c>
      <c r="AZ963" s="159"/>
    </row>
    <row r="964" spans="1:52" x14ac:dyDescent="0.3">
      <c r="A964" t="str">
        <f t="shared" ref="A964:A1027" si="433">IF(LEN(B964)=5,B964,RIGHT(B964,5))</f>
        <v>21362</v>
      </c>
      <c r="B964" s="158" t="str">
        <f t="shared" ref="B964:B1027" si="434">0&amp;E964</f>
        <v>021362</v>
      </c>
      <c r="C964">
        <v>21</v>
      </c>
      <c r="D964" t="s">
        <v>48</v>
      </c>
      <c r="E964">
        <v>21362</v>
      </c>
      <c r="F964" t="s">
        <v>2610</v>
      </c>
      <c r="G964">
        <v>54.021999999999998</v>
      </c>
      <c r="H964">
        <v>42.932000000000002</v>
      </c>
      <c r="I964">
        <v>71.113</v>
      </c>
      <c r="J964">
        <v>56.322000000000003</v>
      </c>
      <c r="K964">
        <v>68.900000000000006</v>
      </c>
      <c r="L964">
        <v>191.227</v>
      </c>
      <c r="M964">
        <v>0.378</v>
      </c>
      <c r="N964">
        <v>2.2120000000000002</v>
      </c>
      <c r="O964">
        <v>0</v>
      </c>
      <c r="P964">
        <v>0</v>
      </c>
      <c r="Q964">
        <v>0</v>
      </c>
      <c r="R964">
        <v>0</v>
      </c>
      <c r="S964">
        <v>0</v>
      </c>
      <c r="T964">
        <v>0</v>
      </c>
      <c r="U964">
        <v>0</v>
      </c>
      <c r="V964">
        <v>0.65900000000000003</v>
      </c>
      <c r="W964">
        <v>7.3620000000000001</v>
      </c>
      <c r="Y964" t="str">
        <f t="shared" ref="Y964:Y1027" si="435">D964</f>
        <v>岐阜県</v>
      </c>
      <c r="Z964" t="str">
        <f t="shared" ref="Z964:Z1027" si="436">D964&amp;F964</f>
        <v>岐阜県関ケ原町</v>
      </c>
      <c r="AA964" s="159">
        <f t="shared" ref="AA964:AA1027" si="437">I964</f>
        <v>71.113</v>
      </c>
      <c r="AB964" s="159">
        <f t="shared" ref="AB964:AB1027" si="438">J964</f>
        <v>56.322000000000003</v>
      </c>
      <c r="AC964" s="159">
        <f t="shared" ref="AC964:AC1027" si="439">L964</f>
        <v>191.227</v>
      </c>
      <c r="AD964" s="159">
        <f t="shared" ref="AD964:AD1027" si="440">N964</f>
        <v>2.2120000000000002</v>
      </c>
      <c r="AE964" s="159">
        <f t="shared" ref="AE964:AE1027" si="441">S964</f>
        <v>0</v>
      </c>
      <c r="AF964" s="159">
        <f t="shared" ref="AF964:AF1027" si="442">T964</f>
        <v>0</v>
      </c>
      <c r="AG964" s="159">
        <f t="shared" ref="AG964:AG1027" si="443">U964</f>
        <v>0</v>
      </c>
      <c r="AH964" s="160">
        <f t="shared" ref="AH964:AH1027" si="444">SUM(AA964:AG964)</f>
        <v>320.87400000000002</v>
      </c>
      <c r="AI964" s="135">
        <f t="shared" ref="AI964:AI1027" si="445">IFERROR(AA964/$AH964,"")</f>
        <v>0.22162281767921363</v>
      </c>
      <c r="AJ964" s="135">
        <f t="shared" ref="AJ964:AJ1027" si="446">IFERROR(AB964/$AH964,"")</f>
        <v>0.17552684231193552</v>
      </c>
      <c r="AK964" s="135">
        <f t="shared" ref="AK964:AK1027" si="447">IFERROR(AC964/$AH964,"")</f>
        <v>0.59595666834957017</v>
      </c>
      <c r="AL964" s="135">
        <f t="shared" ref="AL964:AL1027" si="448">IFERROR(AD964/$AH964,"")</f>
        <v>6.8936716592805898E-3</v>
      </c>
      <c r="AM964" s="135">
        <f t="shared" ref="AM964:AM1027" si="449">IFERROR(AE964/$AH964,"")</f>
        <v>0</v>
      </c>
      <c r="AN964" s="135">
        <f t="shared" ref="AN964:AN1027" si="450">IFERROR(AF964/$AH964,"")</f>
        <v>0</v>
      </c>
      <c r="AO964" s="135">
        <f t="shared" ref="AO964:AO1027" si="451">IFERROR(AG964/$AH964,"")</f>
        <v>0</v>
      </c>
      <c r="AP964" s="159">
        <f>IFERROR(VLOOKUP(A964,人口!$A$2:$E$1748,5,0),0)</f>
        <v>7000</v>
      </c>
      <c r="AQ964" s="159">
        <f t="shared" si="426"/>
        <v>0</v>
      </c>
      <c r="AR964" s="159">
        <f t="shared" si="427"/>
        <v>1</v>
      </c>
      <c r="AS964" s="159">
        <f t="shared" si="428"/>
        <v>0</v>
      </c>
      <c r="AT964" s="159">
        <f t="shared" si="429"/>
        <v>0</v>
      </c>
      <c r="AU964" s="159">
        <f t="shared" si="430"/>
        <v>0</v>
      </c>
      <c r="AV964" s="159">
        <f t="shared" si="431"/>
        <v>0</v>
      </c>
      <c r="AW964" s="159">
        <f t="shared" si="432"/>
        <v>0</v>
      </c>
      <c r="AX964" s="159">
        <f t="shared" ref="AX964:AX1027" si="452">IF(SUMIFS($AP964,$AP964,$BI$24)&gt;0,1,0)</f>
        <v>0</v>
      </c>
      <c r="AY964" s="159" t="str">
        <f t="shared" ref="AY964:AY1027" si="453">IF(AQ964=1,$AQ$1,IF(AR964=1,$AR$1,IF(AS964=1,$AS$1,IF(AT964=1,$AT$1,IF(AU964=1,$AU$1,IF(AV964=1,$AV$1,IF(AW964=1,$AW$1,IF(AX964=1,$AX$1,""))))))))</f>
        <v>5千～1万人未満の市町村平均</v>
      </c>
      <c r="AZ964" s="159"/>
    </row>
    <row r="965" spans="1:52" x14ac:dyDescent="0.3">
      <c r="A965" t="str">
        <f t="shared" si="433"/>
        <v>21381</v>
      </c>
      <c r="B965" s="158" t="str">
        <f t="shared" si="434"/>
        <v>021381</v>
      </c>
      <c r="C965">
        <v>21</v>
      </c>
      <c r="D965" t="s">
        <v>48</v>
      </c>
      <c r="E965">
        <v>21381</v>
      </c>
      <c r="F965" t="s">
        <v>1356</v>
      </c>
      <c r="G965">
        <v>103.506</v>
      </c>
      <c r="H965">
        <v>73.150999999999996</v>
      </c>
      <c r="I965">
        <v>139.66999999999999</v>
      </c>
      <c r="J965">
        <v>98.444999999999993</v>
      </c>
      <c r="K965">
        <v>0</v>
      </c>
      <c r="L965">
        <v>0</v>
      </c>
      <c r="M965">
        <v>0</v>
      </c>
      <c r="N965">
        <v>0</v>
      </c>
      <c r="O965">
        <v>0</v>
      </c>
      <c r="P965">
        <v>0</v>
      </c>
      <c r="Q965">
        <v>0</v>
      </c>
      <c r="R965">
        <v>0</v>
      </c>
      <c r="S965">
        <v>0</v>
      </c>
      <c r="T965">
        <v>0</v>
      </c>
      <c r="U965">
        <v>0</v>
      </c>
      <c r="V965">
        <v>1.113</v>
      </c>
      <c r="W965">
        <v>19.902999999999999</v>
      </c>
      <c r="Y965" t="str">
        <f t="shared" si="435"/>
        <v>岐阜県</v>
      </c>
      <c r="Z965" t="str">
        <f t="shared" si="436"/>
        <v>岐阜県神戸町</v>
      </c>
      <c r="AA965" s="159">
        <f t="shared" si="437"/>
        <v>139.66999999999999</v>
      </c>
      <c r="AB965" s="159">
        <f t="shared" si="438"/>
        <v>98.444999999999993</v>
      </c>
      <c r="AC965" s="159">
        <f t="shared" si="439"/>
        <v>0</v>
      </c>
      <c r="AD965" s="159">
        <f t="shared" si="440"/>
        <v>0</v>
      </c>
      <c r="AE965" s="159">
        <f t="shared" si="441"/>
        <v>0</v>
      </c>
      <c r="AF965" s="159">
        <f t="shared" si="442"/>
        <v>0</v>
      </c>
      <c r="AG965" s="159">
        <f t="shared" si="443"/>
        <v>0</v>
      </c>
      <c r="AH965" s="160">
        <f t="shared" si="444"/>
        <v>238.11499999999998</v>
      </c>
      <c r="AI965" s="135">
        <f t="shared" si="445"/>
        <v>0.58656531507884846</v>
      </c>
      <c r="AJ965" s="135">
        <f t="shared" si="446"/>
        <v>0.41343468492115154</v>
      </c>
      <c r="AK965" s="135">
        <f t="shared" si="447"/>
        <v>0</v>
      </c>
      <c r="AL965" s="135">
        <f t="shared" si="448"/>
        <v>0</v>
      </c>
      <c r="AM965" s="135">
        <f t="shared" si="449"/>
        <v>0</v>
      </c>
      <c r="AN965" s="135">
        <f t="shared" si="450"/>
        <v>0</v>
      </c>
      <c r="AO965" s="135">
        <f t="shared" si="451"/>
        <v>0</v>
      </c>
      <c r="AP965" s="159">
        <f>IFERROR(VLOOKUP(A965,人口!$A$2:$E$1748,5,0),0)</f>
        <v>19183</v>
      </c>
      <c r="AQ965" s="159">
        <f t="shared" si="426"/>
        <v>0</v>
      </c>
      <c r="AR965" s="159">
        <f t="shared" si="427"/>
        <v>0</v>
      </c>
      <c r="AS965" s="159">
        <f t="shared" si="428"/>
        <v>1</v>
      </c>
      <c r="AT965" s="159">
        <f t="shared" si="429"/>
        <v>0</v>
      </c>
      <c r="AU965" s="159">
        <f t="shared" si="430"/>
        <v>0</v>
      </c>
      <c r="AV965" s="159">
        <f t="shared" si="431"/>
        <v>0</v>
      </c>
      <c r="AW965" s="159">
        <f t="shared" si="432"/>
        <v>0</v>
      </c>
      <c r="AX965" s="159">
        <f t="shared" si="452"/>
        <v>0</v>
      </c>
      <c r="AY965" s="159" t="str">
        <f t="shared" si="453"/>
        <v>1万～3万人未満の市町村平均</v>
      </c>
      <c r="AZ965" s="159"/>
    </row>
    <row r="966" spans="1:52" x14ac:dyDescent="0.3">
      <c r="A966" t="str">
        <f t="shared" si="433"/>
        <v>21382</v>
      </c>
      <c r="B966" s="158" t="str">
        <f t="shared" si="434"/>
        <v>021382</v>
      </c>
      <c r="C966">
        <v>21</v>
      </c>
      <c r="D966" t="s">
        <v>48</v>
      </c>
      <c r="E966">
        <v>21382</v>
      </c>
      <c r="F966" t="s">
        <v>1387</v>
      </c>
      <c r="G966">
        <v>64.436000000000007</v>
      </c>
      <c r="H966">
        <v>31.859000000000002</v>
      </c>
      <c r="I966">
        <v>89.808999999999997</v>
      </c>
      <c r="J966">
        <v>44.302</v>
      </c>
      <c r="K966">
        <v>0</v>
      </c>
      <c r="L966">
        <v>0</v>
      </c>
      <c r="M966">
        <v>0</v>
      </c>
      <c r="N966">
        <v>0</v>
      </c>
      <c r="O966">
        <v>0</v>
      </c>
      <c r="P966">
        <v>0</v>
      </c>
      <c r="Q966">
        <v>0</v>
      </c>
      <c r="R966">
        <v>0</v>
      </c>
      <c r="S966">
        <v>0</v>
      </c>
      <c r="T966">
        <v>0</v>
      </c>
      <c r="U966">
        <v>0</v>
      </c>
      <c r="V966">
        <v>0.59</v>
      </c>
      <c r="W966">
        <v>12.537000000000001</v>
      </c>
      <c r="Y966" t="str">
        <f t="shared" si="435"/>
        <v>岐阜県</v>
      </c>
      <c r="Z966" t="str">
        <f t="shared" si="436"/>
        <v>岐阜県輪之内町</v>
      </c>
      <c r="AA966" s="159">
        <f t="shared" si="437"/>
        <v>89.808999999999997</v>
      </c>
      <c r="AB966" s="159">
        <f t="shared" si="438"/>
        <v>44.302</v>
      </c>
      <c r="AC966" s="159">
        <f t="shared" si="439"/>
        <v>0</v>
      </c>
      <c r="AD966" s="159">
        <f t="shared" si="440"/>
        <v>0</v>
      </c>
      <c r="AE966" s="159">
        <f t="shared" si="441"/>
        <v>0</v>
      </c>
      <c r="AF966" s="159">
        <f t="shared" si="442"/>
        <v>0</v>
      </c>
      <c r="AG966" s="159">
        <f t="shared" si="443"/>
        <v>0</v>
      </c>
      <c r="AH966" s="160">
        <f t="shared" si="444"/>
        <v>134.11099999999999</v>
      </c>
      <c r="AI966" s="135">
        <f t="shared" si="445"/>
        <v>0.66966169814556598</v>
      </c>
      <c r="AJ966" s="135">
        <f t="shared" si="446"/>
        <v>0.33033830185443402</v>
      </c>
      <c r="AK966" s="135">
        <f t="shared" si="447"/>
        <v>0</v>
      </c>
      <c r="AL966" s="135">
        <f t="shared" si="448"/>
        <v>0</v>
      </c>
      <c r="AM966" s="135">
        <f t="shared" si="449"/>
        <v>0</v>
      </c>
      <c r="AN966" s="135">
        <f t="shared" si="450"/>
        <v>0</v>
      </c>
      <c r="AO966" s="135">
        <f t="shared" si="451"/>
        <v>0</v>
      </c>
      <c r="AP966" s="159">
        <f>IFERROR(VLOOKUP(A966,人口!$A$2:$E$1748,5,0),0)</f>
        <v>9664</v>
      </c>
      <c r="AQ966" s="159">
        <f t="shared" si="426"/>
        <v>0</v>
      </c>
      <c r="AR966" s="159">
        <f t="shared" si="427"/>
        <v>1</v>
      </c>
      <c r="AS966" s="159">
        <f t="shared" si="428"/>
        <v>0</v>
      </c>
      <c r="AT966" s="159">
        <f t="shared" si="429"/>
        <v>0</v>
      </c>
      <c r="AU966" s="159">
        <f t="shared" si="430"/>
        <v>0</v>
      </c>
      <c r="AV966" s="159">
        <f t="shared" si="431"/>
        <v>0</v>
      </c>
      <c r="AW966" s="159">
        <f t="shared" si="432"/>
        <v>0</v>
      </c>
      <c r="AX966" s="159">
        <f t="shared" si="452"/>
        <v>0</v>
      </c>
      <c r="AY966" s="159" t="str">
        <f t="shared" si="453"/>
        <v>5千～1万人未満の市町村平均</v>
      </c>
      <c r="AZ966" s="159"/>
    </row>
    <row r="967" spans="1:52" x14ac:dyDescent="0.3">
      <c r="A967" t="str">
        <f t="shared" si="433"/>
        <v>21383</v>
      </c>
      <c r="B967" s="158" t="str">
        <f t="shared" si="434"/>
        <v>021383</v>
      </c>
      <c r="C967">
        <v>21</v>
      </c>
      <c r="D967" t="s">
        <v>48</v>
      </c>
      <c r="E967">
        <v>21383</v>
      </c>
      <c r="F967" t="s">
        <v>1416</v>
      </c>
      <c r="G967">
        <v>79.424999999999997</v>
      </c>
      <c r="H967">
        <v>22.893000000000001</v>
      </c>
      <c r="I967">
        <v>110.325</v>
      </c>
      <c r="J967">
        <v>31.678999999999998</v>
      </c>
      <c r="K967">
        <v>0</v>
      </c>
      <c r="L967">
        <v>0</v>
      </c>
      <c r="M967">
        <v>0</v>
      </c>
      <c r="N967">
        <v>0</v>
      </c>
      <c r="O967">
        <v>0</v>
      </c>
      <c r="P967">
        <v>0</v>
      </c>
      <c r="Q967">
        <v>0</v>
      </c>
      <c r="R967">
        <v>0</v>
      </c>
      <c r="S967">
        <v>0</v>
      </c>
      <c r="T967">
        <v>0</v>
      </c>
      <c r="U967">
        <v>0</v>
      </c>
      <c r="V967">
        <v>0.83599999999999997</v>
      </c>
      <c r="W967">
        <v>15.558999999999999</v>
      </c>
      <c r="Y967" t="str">
        <f t="shared" si="435"/>
        <v>岐阜県</v>
      </c>
      <c r="Z967" t="str">
        <f t="shared" si="436"/>
        <v>岐阜県安八町</v>
      </c>
      <c r="AA967" s="159">
        <f t="shared" si="437"/>
        <v>110.325</v>
      </c>
      <c r="AB967" s="159">
        <f t="shared" si="438"/>
        <v>31.678999999999998</v>
      </c>
      <c r="AC967" s="159">
        <f t="shared" si="439"/>
        <v>0</v>
      </c>
      <c r="AD967" s="159">
        <f t="shared" si="440"/>
        <v>0</v>
      </c>
      <c r="AE967" s="159">
        <f t="shared" si="441"/>
        <v>0</v>
      </c>
      <c r="AF967" s="159">
        <f t="shared" si="442"/>
        <v>0</v>
      </c>
      <c r="AG967" s="159">
        <f t="shared" si="443"/>
        <v>0</v>
      </c>
      <c r="AH967" s="160">
        <f t="shared" si="444"/>
        <v>142.00399999999999</v>
      </c>
      <c r="AI967" s="135">
        <f t="shared" si="445"/>
        <v>0.77691473479620299</v>
      </c>
      <c r="AJ967" s="135">
        <f t="shared" si="446"/>
        <v>0.22308526520379707</v>
      </c>
      <c r="AK967" s="135">
        <f t="shared" si="447"/>
        <v>0</v>
      </c>
      <c r="AL967" s="135">
        <f t="shared" si="448"/>
        <v>0</v>
      </c>
      <c r="AM967" s="135">
        <f t="shared" si="449"/>
        <v>0</v>
      </c>
      <c r="AN967" s="135">
        <f t="shared" si="450"/>
        <v>0</v>
      </c>
      <c r="AO967" s="135">
        <f t="shared" si="451"/>
        <v>0</v>
      </c>
      <c r="AP967" s="159">
        <f>IFERROR(VLOOKUP(A967,人口!$A$2:$E$1748,5,0),0)</f>
        <v>14971</v>
      </c>
      <c r="AQ967" s="159">
        <f t="shared" si="426"/>
        <v>0</v>
      </c>
      <c r="AR967" s="159">
        <f t="shared" si="427"/>
        <v>0</v>
      </c>
      <c r="AS967" s="159">
        <f t="shared" si="428"/>
        <v>1</v>
      </c>
      <c r="AT967" s="159">
        <f t="shared" si="429"/>
        <v>0</v>
      </c>
      <c r="AU967" s="159">
        <f t="shared" si="430"/>
        <v>0</v>
      </c>
      <c r="AV967" s="159">
        <f t="shared" si="431"/>
        <v>0</v>
      </c>
      <c r="AW967" s="159">
        <f t="shared" si="432"/>
        <v>0</v>
      </c>
      <c r="AX967" s="159">
        <f t="shared" si="452"/>
        <v>0</v>
      </c>
      <c r="AY967" s="159" t="str">
        <f t="shared" si="453"/>
        <v>1万～3万人未満の市町村平均</v>
      </c>
      <c r="AZ967" s="159"/>
    </row>
    <row r="968" spans="1:52" x14ac:dyDescent="0.3">
      <c r="A968" t="str">
        <f t="shared" si="433"/>
        <v>21401</v>
      </c>
      <c r="B968" s="158" t="str">
        <f t="shared" si="434"/>
        <v>021401</v>
      </c>
      <c r="C968">
        <v>21</v>
      </c>
      <c r="D968" t="s">
        <v>48</v>
      </c>
      <c r="E968">
        <v>21401</v>
      </c>
      <c r="F968" t="s">
        <v>1444</v>
      </c>
      <c r="G968">
        <v>156.90899999999999</v>
      </c>
      <c r="H968">
        <v>225.03700000000001</v>
      </c>
      <c r="I968">
        <v>208.23599999999999</v>
      </c>
      <c r="J968">
        <v>297.63499999999999</v>
      </c>
      <c r="K968">
        <v>821.3</v>
      </c>
      <c r="L968">
        <v>2447.4540000000002</v>
      </c>
      <c r="M968">
        <v>45.357999999999997</v>
      </c>
      <c r="N968">
        <v>265.06799999999998</v>
      </c>
      <c r="O968">
        <v>0</v>
      </c>
      <c r="P968">
        <v>0</v>
      </c>
      <c r="Q968">
        <v>0</v>
      </c>
      <c r="R968">
        <v>0</v>
      </c>
      <c r="S968">
        <v>0</v>
      </c>
      <c r="T968">
        <v>0</v>
      </c>
      <c r="U968">
        <v>0</v>
      </c>
      <c r="V968">
        <v>1.153</v>
      </c>
      <c r="W968">
        <v>16.411999999999999</v>
      </c>
      <c r="Y968" t="str">
        <f t="shared" si="435"/>
        <v>岐阜県</v>
      </c>
      <c r="Z968" t="str">
        <f t="shared" si="436"/>
        <v>岐阜県揖斐川町</v>
      </c>
      <c r="AA968" s="159">
        <f t="shared" si="437"/>
        <v>208.23599999999999</v>
      </c>
      <c r="AB968" s="159">
        <f t="shared" si="438"/>
        <v>297.63499999999999</v>
      </c>
      <c r="AC968" s="159">
        <f t="shared" si="439"/>
        <v>2447.4540000000002</v>
      </c>
      <c r="AD968" s="159">
        <f t="shared" si="440"/>
        <v>265.06799999999998</v>
      </c>
      <c r="AE968" s="159">
        <f t="shared" si="441"/>
        <v>0</v>
      </c>
      <c r="AF968" s="159">
        <f t="shared" si="442"/>
        <v>0</v>
      </c>
      <c r="AG968" s="159">
        <f t="shared" si="443"/>
        <v>0</v>
      </c>
      <c r="AH968" s="160">
        <f t="shared" si="444"/>
        <v>3218.393</v>
      </c>
      <c r="AI968" s="135">
        <f t="shared" si="445"/>
        <v>6.4701855864091176E-2</v>
      </c>
      <c r="AJ968" s="135">
        <f t="shared" si="446"/>
        <v>9.2479383344420643E-2</v>
      </c>
      <c r="AK968" s="135">
        <f t="shared" si="447"/>
        <v>0.76045840268730391</v>
      </c>
      <c r="AL968" s="135">
        <f t="shared" si="448"/>
        <v>8.2360358104184281E-2</v>
      </c>
      <c r="AM968" s="135">
        <f t="shared" si="449"/>
        <v>0</v>
      </c>
      <c r="AN968" s="135">
        <f t="shared" si="450"/>
        <v>0</v>
      </c>
      <c r="AO968" s="135">
        <f t="shared" si="451"/>
        <v>0</v>
      </c>
      <c r="AP968" s="159">
        <f>IFERROR(VLOOKUP(A968,人口!$A$2:$E$1748,5,0),0)</f>
        <v>20862</v>
      </c>
      <c r="AQ968" s="159">
        <f t="shared" si="426"/>
        <v>0</v>
      </c>
      <c r="AR968" s="159">
        <f t="shared" si="427"/>
        <v>0</v>
      </c>
      <c r="AS968" s="159">
        <f t="shared" si="428"/>
        <v>1</v>
      </c>
      <c r="AT968" s="159">
        <f t="shared" si="429"/>
        <v>0</v>
      </c>
      <c r="AU968" s="159">
        <f t="shared" si="430"/>
        <v>0</v>
      </c>
      <c r="AV968" s="159">
        <f t="shared" si="431"/>
        <v>0</v>
      </c>
      <c r="AW968" s="159">
        <f t="shared" si="432"/>
        <v>0</v>
      </c>
      <c r="AX968" s="159">
        <f t="shared" si="452"/>
        <v>0</v>
      </c>
      <c r="AY968" s="159" t="str">
        <f t="shared" si="453"/>
        <v>1万～3万人未満の市町村平均</v>
      </c>
      <c r="AZ968" s="159"/>
    </row>
    <row r="969" spans="1:52" x14ac:dyDescent="0.3">
      <c r="A969" t="str">
        <f t="shared" si="433"/>
        <v>21403</v>
      </c>
      <c r="B969" s="158" t="str">
        <f t="shared" si="434"/>
        <v>021403</v>
      </c>
      <c r="C969">
        <v>21</v>
      </c>
      <c r="D969" t="s">
        <v>48</v>
      </c>
      <c r="E969">
        <v>21403</v>
      </c>
      <c r="F969" t="s">
        <v>1472</v>
      </c>
      <c r="G969">
        <v>120.634</v>
      </c>
      <c r="H969">
        <v>197.262</v>
      </c>
      <c r="I969">
        <v>162.40299999999999</v>
      </c>
      <c r="J969">
        <v>264.67599999999999</v>
      </c>
      <c r="K969">
        <v>1.8</v>
      </c>
      <c r="L969">
        <v>3.4009999999999998</v>
      </c>
      <c r="M969">
        <v>0</v>
      </c>
      <c r="N969">
        <v>0</v>
      </c>
      <c r="O969">
        <v>0</v>
      </c>
      <c r="P969">
        <v>0</v>
      </c>
      <c r="Q969">
        <v>0</v>
      </c>
      <c r="R969">
        <v>0</v>
      </c>
      <c r="S969">
        <v>0</v>
      </c>
      <c r="T969">
        <v>0</v>
      </c>
      <c r="U969">
        <v>0</v>
      </c>
      <c r="V969">
        <v>0.99</v>
      </c>
      <c r="W969">
        <v>14.058</v>
      </c>
      <c r="Y969" t="str">
        <f t="shared" si="435"/>
        <v>岐阜県</v>
      </c>
      <c r="Z969" t="str">
        <f t="shared" si="436"/>
        <v>岐阜県大野町</v>
      </c>
      <c r="AA969" s="159">
        <f t="shared" si="437"/>
        <v>162.40299999999999</v>
      </c>
      <c r="AB969" s="159">
        <f t="shared" si="438"/>
        <v>264.67599999999999</v>
      </c>
      <c r="AC969" s="159">
        <f t="shared" si="439"/>
        <v>3.4009999999999998</v>
      </c>
      <c r="AD969" s="159">
        <f t="shared" si="440"/>
        <v>0</v>
      </c>
      <c r="AE969" s="159">
        <f t="shared" si="441"/>
        <v>0</v>
      </c>
      <c r="AF969" s="159">
        <f t="shared" si="442"/>
        <v>0</v>
      </c>
      <c r="AG969" s="159">
        <f t="shared" si="443"/>
        <v>0</v>
      </c>
      <c r="AH969" s="160">
        <f t="shared" si="444"/>
        <v>430.47999999999996</v>
      </c>
      <c r="AI969" s="135">
        <f t="shared" si="445"/>
        <v>0.37726026760825127</v>
      </c>
      <c r="AJ969" s="135">
        <f t="shared" si="446"/>
        <v>0.61483924921018396</v>
      </c>
      <c r="AK969" s="135">
        <f t="shared" si="447"/>
        <v>7.9004831815647648E-3</v>
      </c>
      <c r="AL969" s="135">
        <f t="shared" si="448"/>
        <v>0</v>
      </c>
      <c r="AM969" s="135">
        <f t="shared" si="449"/>
        <v>0</v>
      </c>
      <c r="AN969" s="135">
        <f t="shared" si="450"/>
        <v>0</v>
      </c>
      <c r="AO969" s="135">
        <f t="shared" si="451"/>
        <v>0</v>
      </c>
      <c r="AP969" s="159">
        <f>IFERROR(VLOOKUP(A969,人口!$A$2:$E$1748,5,0),0)</f>
        <v>22952</v>
      </c>
      <c r="AQ969" s="159">
        <f t="shared" si="426"/>
        <v>0</v>
      </c>
      <c r="AR969" s="159">
        <f t="shared" si="427"/>
        <v>0</v>
      </c>
      <c r="AS969" s="159">
        <f t="shared" si="428"/>
        <v>1</v>
      </c>
      <c r="AT969" s="159">
        <f t="shared" si="429"/>
        <v>0</v>
      </c>
      <c r="AU969" s="159">
        <f t="shared" si="430"/>
        <v>0</v>
      </c>
      <c r="AV969" s="159">
        <f t="shared" si="431"/>
        <v>0</v>
      </c>
      <c r="AW969" s="159">
        <f t="shared" si="432"/>
        <v>0</v>
      </c>
      <c r="AX969" s="159">
        <f t="shared" si="452"/>
        <v>0</v>
      </c>
      <c r="AY969" s="159" t="str">
        <f t="shared" si="453"/>
        <v>1万～3万人未満の市町村平均</v>
      </c>
      <c r="AZ969" s="159"/>
    </row>
    <row r="970" spans="1:52" x14ac:dyDescent="0.3">
      <c r="A970" t="str">
        <f t="shared" si="433"/>
        <v>21404</v>
      </c>
      <c r="B970" s="158" t="str">
        <f t="shared" si="434"/>
        <v>021404</v>
      </c>
      <c r="C970">
        <v>21</v>
      </c>
      <c r="D970" t="s">
        <v>48</v>
      </c>
      <c r="E970">
        <v>21404</v>
      </c>
      <c r="F970" t="s">
        <v>638</v>
      </c>
      <c r="G970">
        <v>122.47199999999999</v>
      </c>
      <c r="H970">
        <v>173.39599999999999</v>
      </c>
      <c r="I970">
        <v>166.32499999999999</v>
      </c>
      <c r="J970">
        <v>232.13499999999999</v>
      </c>
      <c r="K970">
        <v>21.1</v>
      </c>
      <c r="L970">
        <v>55.936999999999998</v>
      </c>
      <c r="M970">
        <v>0.502</v>
      </c>
      <c r="N970">
        <v>2.9420000000000002</v>
      </c>
      <c r="O970">
        <v>0</v>
      </c>
      <c r="P970">
        <v>0</v>
      </c>
      <c r="Q970">
        <v>0</v>
      </c>
      <c r="R970">
        <v>0</v>
      </c>
      <c r="S970">
        <v>0</v>
      </c>
      <c r="T970">
        <v>0</v>
      </c>
      <c r="U970">
        <v>0</v>
      </c>
      <c r="V970">
        <v>1.0669999999999999</v>
      </c>
      <c r="W970">
        <v>15.709</v>
      </c>
      <c r="Y970" t="str">
        <f t="shared" si="435"/>
        <v>岐阜県</v>
      </c>
      <c r="Z970" t="str">
        <f t="shared" si="436"/>
        <v>岐阜県池田町</v>
      </c>
      <c r="AA970" s="159">
        <f t="shared" si="437"/>
        <v>166.32499999999999</v>
      </c>
      <c r="AB970" s="159">
        <f t="shared" si="438"/>
        <v>232.13499999999999</v>
      </c>
      <c r="AC970" s="159">
        <f t="shared" si="439"/>
        <v>55.936999999999998</v>
      </c>
      <c r="AD970" s="159">
        <f t="shared" si="440"/>
        <v>2.9420000000000002</v>
      </c>
      <c r="AE970" s="159">
        <f t="shared" si="441"/>
        <v>0</v>
      </c>
      <c r="AF970" s="159">
        <f t="shared" si="442"/>
        <v>0</v>
      </c>
      <c r="AG970" s="159">
        <f t="shared" si="443"/>
        <v>0</v>
      </c>
      <c r="AH970" s="160">
        <f t="shared" si="444"/>
        <v>457.339</v>
      </c>
      <c r="AI970" s="135">
        <f t="shared" si="445"/>
        <v>0.3636798960945819</v>
      </c>
      <c r="AJ970" s="135">
        <f t="shared" si="446"/>
        <v>0.50757753001602746</v>
      </c>
      <c r="AK970" s="135">
        <f t="shared" si="447"/>
        <v>0.12230970899048627</v>
      </c>
      <c r="AL970" s="135">
        <f t="shared" si="448"/>
        <v>6.4328648989043146E-3</v>
      </c>
      <c r="AM970" s="135">
        <f t="shared" si="449"/>
        <v>0</v>
      </c>
      <c r="AN970" s="135">
        <f t="shared" si="450"/>
        <v>0</v>
      </c>
      <c r="AO970" s="135">
        <f t="shared" si="451"/>
        <v>0</v>
      </c>
      <c r="AP970" s="159">
        <f>IFERROR(VLOOKUP(A970,人口!$A$2:$E$1748,5,0),0)</f>
        <v>23779</v>
      </c>
      <c r="AQ970" s="159">
        <f t="shared" si="426"/>
        <v>0</v>
      </c>
      <c r="AR970" s="159">
        <f t="shared" si="427"/>
        <v>0</v>
      </c>
      <c r="AS970" s="159">
        <f t="shared" si="428"/>
        <v>1</v>
      </c>
      <c r="AT970" s="159">
        <f t="shared" si="429"/>
        <v>0</v>
      </c>
      <c r="AU970" s="159">
        <f t="shared" si="430"/>
        <v>0</v>
      </c>
      <c r="AV970" s="159">
        <f t="shared" si="431"/>
        <v>0</v>
      </c>
      <c r="AW970" s="159">
        <f t="shared" si="432"/>
        <v>0</v>
      </c>
      <c r="AX970" s="159">
        <f t="shared" si="452"/>
        <v>0</v>
      </c>
      <c r="AY970" s="159" t="str">
        <f t="shared" si="453"/>
        <v>1万～3万人未満の市町村平均</v>
      </c>
      <c r="AZ970" s="159"/>
    </row>
    <row r="971" spans="1:52" x14ac:dyDescent="0.3">
      <c r="A971" t="str">
        <f t="shared" si="433"/>
        <v>21421</v>
      </c>
      <c r="B971" s="158" t="str">
        <f t="shared" si="434"/>
        <v>021421</v>
      </c>
      <c r="C971">
        <v>21</v>
      </c>
      <c r="D971" t="s">
        <v>48</v>
      </c>
      <c r="E971">
        <v>21421</v>
      </c>
      <c r="F971" t="s">
        <v>1519</v>
      </c>
      <c r="G971">
        <v>55.081000000000003</v>
      </c>
      <c r="H971">
        <v>8.5670000000000002</v>
      </c>
      <c r="I971">
        <v>74.972999999999999</v>
      </c>
      <c r="J971">
        <v>11.606999999999999</v>
      </c>
      <c r="K971">
        <v>0</v>
      </c>
      <c r="L971">
        <v>0</v>
      </c>
      <c r="M971">
        <v>0</v>
      </c>
      <c r="N971">
        <v>0</v>
      </c>
      <c r="O971">
        <v>0</v>
      </c>
      <c r="P971">
        <v>0</v>
      </c>
      <c r="Q971">
        <v>0</v>
      </c>
      <c r="R971">
        <v>0</v>
      </c>
      <c r="S971">
        <v>0</v>
      </c>
      <c r="T971">
        <v>0</v>
      </c>
      <c r="U971">
        <v>0</v>
      </c>
      <c r="V971">
        <v>0.64500000000000002</v>
      </c>
      <c r="W971">
        <v>16.035</v>
      </c>
      <c r="Y971" t="str">
        <f t="shared" si="435"/>
        <v>岐阜県</v>
      </c>
      <c r="Z971" t="str">
        <f t="shared" si="436"/>
        <v>岐阜県北方町</v>
      </c>
      <c r="AA971" s="159">
        <f t="shared" si="437"/>
        <v>74.972999999999999</v>
      </c>
      <c r="AB971" s="159">
        <f t="shared" si="438"/>
        <v>11.606999999999999</v>
      </c>
      <c r="AC971" s="159">
        <f t="shared" si="439"/>
        <v>0</v>
      </c>
      <c r="AD971" s="159">
        <f t="shared" si="440"/>
        <v>0</v>
      </c>
      <c r="AE971" s="159">
        <f t="shared" si="441"/>
        <v>0</v>
      </c>
      <c r="AF971" s="159">
        <f t="shared" si="442"/>
        <v>0</v>
      </c>
      <c r="AG971" s="159">
        <f t="shared" si="443"/>
        <v>0</v>
      </c>
      <c r="AH971" s="160">
        <f t="shared" si="444"/>
        <v>86.58</v>
      </c>
      <c r="AI971" s="135">
        <f t="shared" si="445"/>
        <v>0.8659390159390159</v>
      </c>
      <c r="AJ971" s="135">
        <f t="shared" si="446"/>
        <v>0.13406098406098405</v>
      </c>
      <c r="AK971" s="135">
        <f t="shared" si="447"/>
        <v>0</v>
      </c>
      <c r="AL971" s="135">
        <f t="shared" si="448"/>
        <v>0</v>
      </c>
      <c r="AM971" s="135">
        <f t="shared" si="449"/>
        <v>0</v>
      </c>
      <c r="AN971" s="135">
        <f t="shared" si="450"/>
        <v>0</v>
      </c>
      <c r="AO971" s="135">
        <f t="shared" si="451"/>
        <v>0</v>
      </c>
      <c r="AP971" s="159">
        <f>IFERROR(VLOOKUP(A971,人口!$A$2:$E$1748,5,0),0)</f>
        <v>18428</v>
      </c>
      <c r="AQ971" s="159">
        <f t="shared" si="426"/>
        <v>0</v>
      </c>
      <c r="AR971" s="159">
        <f t="shared" si="427"/>
        <v>0</v>
      </c>
      <c r="AS971" s="159">
        <f t="shared" si="428"/>
        <v>1</v>
      </c>
      <c r="AT971" s="159">
        <f t="shared" si="429"/>
        <v>0</v>
      </c>
      <c r="AU971" s="159">
        <f t="shared" si="430"/>
        <v>0</v>
      </c>
      <c r="AV971" s="159">
        <f t="shared" si="431"/>
        <v>0</v>
      </c>
      <c r="AW971" s="159">
        <f t="shared" si="432"/>
        <v>0</v>
      </c>
      <c r="AX971" s="159">
        <f t="shared" si="452"/>
        <v>0</v>
      </c>
      <c r="AY971" s="159" t="str">
        <f t="shared" si="453"/>
        <v>1万～3万人未満の市町村平均</v>
      </c>
      <c r="AZ971" s="159"/>
    </row>
    <row r="972" spans="1:52" x14ac:dyDescent="0.3">
      <c r="A972" t="str">
        <f t="shared" si="433"/>
        <v>21501</v>
      </c>
      <c r="B972" s="158" t="str">
        <f t="shared" si="434"/>
        <v>021501</v>
      </c>
      <c r="C972">
        <v>21</v>
      </c>
      <c r="D972" t="s">
        <v>48</v>
      </c>
      <c r="E972">
        <v>21501</v>
      </c>
      <c r="F972" t="s">
        <v>1541</v>
      </c>
      <c r="G972">
        <v>46.808</v>
      </c>
      <c r="H972">
        <v>25.402999999999999</v>
      </c>
      <c r="I972">
        <v>65.284000000000006</v>
      </c>
      <c r="J972">
        <v>35.322000000000003</v>
      </c>
      <c r="K972">
        <v>0</v>
      </c>
      <c r="L972">
        <v>0</v>
      </c>
      <c r="M972">
        <v>0</v>
      </c>
      <c r="N972">
        <v>0</v>
      </c>
      <c r="O972">
        <v>0</v>
      </c>
      <c r="P972">
        <v>0</v>
      </c>
      <c r="Q972">
        <v>0</v>
      </c>
      <c r="R972">
        <v>0</v>
      </c>
      <c r="S972">
        <v>0</v>
      </c>
      <c r="T972">
        <v>0</v>
      </c>
      <c r="U972">
        <v>0</v>
      </c>
      <c r="V972">
        <v>0.44800000000000001</v>
      </c>
      <c r="W972">
        <v>8.9510000000000005</v>
      </c>
      <c r="Y972" t="str">
        <f t="shared" si="435"/>
        <v>岐阜県</v>
      </c>
      <c r="Z972" t="str">
        <f t="shared" si="436"/>
        <v>岐阜県坂祝町</v>
      </c>
      <c r="AA972" s="159">
        <f t="shared" si="437"/>
        <v>65.284000000000006</v>
      </c>
      <c r="AB972" s="159">
        <f t="shared" si="438"/>
        <v>35.322000000000003</v>
      </c>
      <c r="AC972" s="159">
        <f t="shared" si="439"/>
        <v>0</v>
      </c>
      <c r="AD972" s="159">
        <f t="shared" si="440"/>
        <v>0</v>
      </c>
      <c r="AE972" s="159">
        <f t="shared" si="441"/>
        <v>0</v>
      </c>
      <c r="AF972" s="159">
        <f t="shared" si="442"/>
        <v>0</v>
      </c>
      <c r="AG972" s="159">
        <f t="shared" si="443"/>
        <v>0</v>
      </c>
      <c r="AH972" s="160">
        <f t="shared" si="444"/>
        <v>100.60600000000001</v>
      </c>
      <c r="AI972" s="135">
        <f t="shared" si="445"/>
        <v>0.64890761982386735</v>
      </c>
      <c r="AJ972" s="135">
        <f t="shared" si="446"/>
        <v>0.35109238017613265</v>
      </c>
      <c r="AK972" s="135">
        <f t="shared" si="447"/>
        <v>0</v>
      </c>
      <c r="AL972" s="135">
        <f t="shared" si="448"/>
        <v>0</v>
      </c>
      <c r="AM972" s="135">
        <f t="shared" si="449"/>
        <v>0</v>
      </c>
      <c r="AN972" s="135">
        <f t="shared" si="450"/>
        <v>0</v>
      </c>
      <c r="AO972" s="135">
        <f t="shared" si="451"/>
        <v>0</v>
      </c>
      <c r="AP972" s="159">
        <f>IFERROR(VLOOKUP(A972,人口!$A$2:$E$1748,5,0),0)</f>
        <v>8291</v>
      </c>
      <c r="AQ972" s="159">
        <f t="shared" si="426"/>
        <v>0</v>
      </c>
      <c r="AR972" s="159">
        <f t="shared" si="427"/>
        <v>1</v>
      </c>
      <c r="AS972" s="159">
        <f t="shared" si="428"/>
        <v>0</v>
      </c>
      <c r="AT972" s="159">
        <f t="shared" si="429"/>
        <v>0</v>
      </c>
      <c r="AU972" s="159">
        <f t="shared" si="430"/>
        <v>0</v>
      </c>
      <c r="AV972" s="159">
        <f t="shared" si="431"/>
        <v>0</v>
      </c>
      <c r="AW972" s="159">
        <f t="shared" si="432"/>
        <v>0</v>
      </c>
      <c r="AX972" s="159">
        <f t="shared" si="452"/>
        <v>0</v>
      </c>
      <c r="AY972" s="159" t="str">
        <f t="shared" si="453"/>
        <v>5千～1万人未満の市町村平均</v>
      </c>
      <c r="AZ972" s="159"/>
    </row>
    <row r="973" spans="1:52" x14ac:dyDescent="0.3">
      <c r="A973" t="str">
        <f t="shared" si="433"/>
        <v>21502</v>
      </c>
      <c r="B973" s="158" t="str">
        <f t="shared" si="434"/>
        <v>021502</v>
      </c>
      <c r="C973">
        <v>21</v>
      </c>
      <c r="D973" t="s">
        <v>48</v>
      </c>
      <c r="E973">
        <v>21502</v>
      </c>
      <c r="F973" t="s">
        <v>1565</v>
      </c>
      <c r="G973">
        <v>40.252000000000002</v>
      </c>
      <c r="H973">
        <v>78.466999999999999</v>
      </c>
      <c r="I973">
        <v>55.868000000000002</v>
      </c>
      <c r="J973">
        <v>108.52</v>
      </c>
      <c r="K973">
        <v>0</v>
      </c>
      <c r="L973">
        <v>0</v>
      </c>
      <c r="M973">
        <v>0</v>
      </c>
      <c r="N973">
        <v>0</v>
      </c>
      <c r="O973">
        <v>0</v>
      </c>
      <c r="P973">
        <v>0</v>
      </c>
      <c r="Q973">
        <v>0</v>
      </c>
      <c r="R973">
        <v>0</v>
      </c>
      <c r="S973">
        <v>0</v>
      </c>
      <c r="T973">
        <v>0</v>
      </c>
      <c r="U973">
        <v>0</v>
      </c>
      <c r="V973">
        <v>0.4</v>
      </c>
      <c r="W973">
        <v>8.282</v>
      </c>
      <c r="Y973" t="str">
        <f t="shared" si="435"/>
        <v>岐阜県</v>
      </c>
      <c r="Z973" t="str">
        <f t="shared" si="436"/>
        <v>岐阜県富加町</v>
      </c>
      <c r="AA973" s="159">
        <f t="shared" si="437"/>
        <v>55.868000000000002</v>
      </c>
      <c r="AB973" s="159">
        <f t="shared" si="438"/>
        <v>108.52</v>
      </c>
      <c r="AC973" s="159">
        <f t="shared" si="439"/>
        <v>0</v>
      </c>
      <c r="AD973" s="159">
        <f t="shared" si="440"/>
        <v>0</v>
      </c>
      <c r="AE973" s="159">
        <f t="shared" si="441"/>
        <v>0</v>
      </c>
      <c r="AF973" s="159">
        <f t="shared" si="442"/>
        <v>0</v>
      </c>
      <c r="AG973" s="159">
        <f t="shared" si="443"/>
        <v>0</v>
      </c>
      <c r="AH973" s="160">
        <f t="shared" si="444"/>
        <v>164.38800000000001</v>
      </c>
      <c r="AI973" s="135">
        <f t="shared" si="445"/>
        <v>0.33985449059542061</v>
      </c>
      <c r="AJ973" s="135">
        <f t="shared" si="446"/>
        <v>0.66014550940457939</v>
      </c>
      <c r="AK973" s="135">
        <f t="shared" si="447"/>
        <v>0</v>
      </c>
      <c r="AL973" s="135">
        <f t="shared" si="448"/>
        <v>0</v>
      </c>
      <c r="AM973" s="135">
        <f t="shared" si="449"/>
        <v>0</v>
      </c>
      <c r="AN973" s="135">
        <f t="shared" si="450"/>
        <v>0</v>
      </c>
      <c r="AO973" s="135">
        <f t="shared" si="451"/>
        <v>0</v>
      </c>
      <c r="AP973" s="159">
        <f>IFERROR(VLOOKUP(A973,人口!$A$2:$E$1748,5,0),0)</f>
        <v>5769</v>
      </c>
      <c r="AQ973" s="159">
        <f t="shared" si="426"/>
        <v>0</v>
      </c>
      <c r="AR973" s="159">
        <f t="shared" si="427"/>
        <v>1</v>
      </c>
      <c r="AS973" s="159">
        <f t="shared" si="428"/>
        <v>0</v>
      </c>
      <c r="AT973" s="159">
        <f t="shared" si="429"/>
        <v>0</v>
      </c>
      <c r="AU973" s="159">
        <f t="shared" si="430"/>
        <v>0</v>
      </c>
      <c r="AV973" s="159">
        <f t="shared" si="431"/>
        <v>0</v>
      </c>
      <c r="AW973" s="159">
        <f t="shared" si="432"/>
        <v>0</v>
      </c>
      <c r="AX973" s="159">
        <f t="shared" si="452"/>
        <v>0</v>
      </c>
      <c r="AY973" s="159" t="str">
        <f t="shared" si="453"/>
        <v>5千～1万人未満の市町村平均</v>
      </c>
      <c r="AZ973" s="159"/>
    </row>
    <row r="974" spans="1:52" x14ac:dyDescent="0.3">
      <c r="A974" t="str">
        <f t="shared" si="433"/>
        <v>21503</v>
      </c>
      <c r="B974" s="158" t="str">
        <f t="shared" si="434"/>
        <v>021503</v>
      </c>
      <c r="C974">
        <v>21</v>
      </c>
      <c r="D974" t="s">
        <v>48</v>
      </c>
      <c r="E974">
        <v>21503</v>
      </c>
      <c r="F974" t="s">
        <v>1583</v>
      </c>
      <c r="G974">
        <v>61.155000000000001</v>
      </c>
      <c r="H974">
        <v>43.518999999999998</v>
      </c>
      <c r="I974">
        <v>84.022999999999996</v>
      </c>
      <c r="J974">
        <v>59.619</v>
      </c>
      <c r="K974">
        <v>3</v>
      </c>
      <c r="L974">
        <v>5.1840000000000002</v>
      </c>
      <c r="M974">
        <v>0.19800000000000001</v>
      </c>
      <c r="N974">
        <v>1.1579999999999999</v>
      </c>
      <c r="O974">
        <v>3.9159999999999999</v>
      </c>
      <c r="P974">
        <v>0</v>
      </c>
      <c r="Q974">
        <v>0</v>
      </c>
      <c r="R974">
        <v>0</v>
      </c>
      <c r="S974">
        <v>0</v>
      </c>
      <c r="T974">
        <v>0</v>
      </c>
      <c r="U974">
        <v>0</v>
      </c>
      <c r="V974">
        <v>0.55000000000000004</v>
      </c>
      <c r="W974">
        <v>8.3879999999999999</v>
      </c>
      <c r="Y974" t="str">
        <f t="shared" si="435"/>
        <v>岐阜県</v>
      </c>
      <c r="Z974" t="str">
        <f t="shared" si="436"/>
        <v>岐阜県川辺町</v>
      </c>
      <c r="AA974" s="159">
        <f t="shared" si="437"/>
        <v>84.022999999999996</v>
      </c>
      <c r="AB974" s="159">
        <f t="shared" si="438"/>
        <v>59.619</v>
      </c>
      <c r="AC974" s="159">
        <f t="shared" si="439"/>
        <v>5.1840000000000002</v>
      </c>
      <c r="AD974" s="159">
        <f t="shared" si="440"/>
        <v>1.1579999999999999</v>
      </c>
      <c r="AE974" s="159">
        <f t="shared" si="441"/>
        <v>0</v>
      </c>
      <c r="AF974" s="159">
        <f t="shared" si="442"/>
        <v>0</v>
      </c>
      <c r="AG974" s="159">
        <f t="shared" si="443"/>
        <v>0</v>
      </c>
      <c r="AH974" s="160">
        <f t="shared" si="444"/>
        <v>149.98399999999998</v>
      </c>
      <c r="AI974" s="135">
        <f t="shared" si="445"/>
        <v>0.56021308939620229</v>
      </c>
      <c r="AJ974" s="135">
        <f t="shared" si="446"/>
        <v>0.39750240025602734</v>
      </c>
      <c r="AK974" s="135">
        <f t="shared" si="447"/>
        <v>3.4563686793257956E-2</v>
      </c>
      <c r="AL974" s="135">
        <f t="shared" si="448"/>
        <v>7.7208235545124819E-3</v>
      </c>
      <c r="AM974" s="135">
        <f t="shared" si="449"/>
        <v>0</v>
      </c>
      <c r="AN974" s="135">
        <f t="shared" si="450"/>
        <v>0</v>
      </c>
      <c r="AO974" s="135">
        <f t="shared" si="451"/>
        <v>0</v>
      </c>
      <c r="AP974" s="159">
        <f>IFERROR(VLOOKUP(A974,人口!$A$2:$E$1748,5,0),0)</f>
        <v>10222</v>
      </c>
      <c r="AQ974" s="159">
        <f t="shared" si="426"/>
        <v>0</v>
      </c>
      <c r="AR974" s="159">
        <f t="shared" si="427"/>
        <v>0</v>
      </c>
      <c r="AS974" s="159">
        <f t="shared" si="428"/>
        <v>1</v>
      </c>
      <c r="AT974" s="159">
        <f t="shared" si="429"/>
        <v>0</v>
      </c>
      <c r="AU974" s="159">
        <f t="shared" si="430"/>
        <v>0</v>
      </c>
      <c r="AV974" s="159">
        <f t="shared" si="431"/>
        <v>0</v>
      </c>
      <c r="AW974" s="159">
        <f t="shared" si="432"/>
        <v>0</v>
      </c>
      <c r="AX974" s="159">
        <f t="shared" si="452"/>
        <v>0</v>
      </c>
      <c r="AY974" s="159" t="str">
        <f t="shared" si="453"/>
        <v>1万～3万人未満の市町村平均</v>
      </c>
      <c r="AZ974" s="159"/>
    </row>
    <row r="975" spans="1:52" x14ac:dyDescent="0.3">
      <c r="A975" t="str">
        <f t="shared" si="433"/>
        <v>21504</v>
      </c>
      <c r="B975" s="158" t="str">
        <f t="shared" si="434"/>
        <v>021504</v>
      </c>
      <c r="C975">
        <v>21</v>
      </c>
      <c r="D975" t="s">
        <v>48</v>
      </c>
      <c r="E975">
        <v>21504</v>
      </c>
      <c r="F975" t="s">
        <v>1601</v>
      </c>
      <c r="G975">
        <v>34.399000000000001</v>
      </c>
      <c r="H975">
        <v>22.029</v>
      </c>
      <c r="I975">
        <v>46.658999999999999</v>
      </c>
      <c r="J975">
        <v>29.774000000000001</v>
      </c>
      <c r="K975">
        <v>32.200000000000003</v>
      </c>
      <c r="L975">
        <v>57.15</v>
      </c>
      <c r="M975">
        <v>0.498</v>
      </c>
      <c r="N975">
        <v>2.9119999999999999</v>
      </c>
      <c r="O975">
        <v>3.14</v>
      </c>
      <c r="P975">
        <v>0</v>
      </c>
      <c r="Q975">
        <v>0</v>
      </c>
      <c r="R975">
        <v>0</v>
      </c>
      <c r="S975">
        <v>0</v>
      </c>
      <c r="T975">
        <v>0</v>
      </c>
      <c r="U975">
        <v>0</v>
      </c>
      <c r="V975">
        <v>0.19500000000000001</v>
      </c>
      <c r="W975">
        <v>2.827</v>
      </c>
      <c r="Y975" t="str">
        <f t="shared" si="435"/>
        <v>岐阜県</v>
      </c>
      <c r="Z975" t="str">
        <f t="shared" si="436"/>
        <v>岐阜県七宗町</v>
      </c>
      <c r="AA975" s="159">
        <f t="shared" si="437"/>
        <v>46.658999999999999</v>
      </c>
      <c r="AB975" s="159">
        <f t="shared" si="438"/>
        <v>29.774000000000001</v>
      </c>
      <c r="AC975" s="159">
        <f t="shared" si="439"/>
        <v>57.15</v>
      </c>
      <c r="AD975" s="159">
        <f t="shared" si="440"/>
        <v>2.9119999999999999</v>
      </c>
      <c r="AE975" s="159">
        <f t="shared" si="441"/>
        <v>0</v>
      </c>
      <c r="AF975" s="159">
        <f t="shared" si="442"/>
        <v>0</v>
      </c>
      <c r="AG975" s="159">
        <f t="shared" si="443"/>
        <v>0</v>
      </c>
      <c r="AH975" s="160">
        <f t="shared" si="444"/>
        <v>136.495</v>
      </c>
      <c r="AI975" s="135">
        <f t="shared" si="445"/>
        <v>0.34183669731491995</v>
      </c>
      <c r="AJ975" s="135">
        <f t="shared" si="446"/>
        <v>0.21813253232719146</v>
      </c>
      <c r="AK975" s="135">
        <f t="shared" si="447"/>
        <v>0.41869665555514851</v>
      </c>
      <c r="AL975" s="135">
        <f t="shared" si="448"/>
        <v>2.1334114802740025E-2</v>
      </c>
      <c r="AM975" s="135">
        <f t="shared" si="449"/>
        <v>0</v>
      </c>
      <c r="AN975" s="135">
        <f t="shared" si="450"/>
        <v>0</v>
      </c>
      <c r="AO975" s="135">
        <f t="shared" si="451"/>
        <v>0</v>
      </c>
      <c r="AP975" s="159">
        <f>IFERROR(VLOOKUP(A975,人口!$A$2:$E$1748,5,0),0)</f>
        <v>3721</v>
      </c>
      <c r="AQ975" s="159">
        <f t="shared" si="426"/>
        <v>1</v>
      </c>
      <c r="AR975" s="159">
        <f t="shared" si="427"/>
        <v>0</v>
      </c>
      <c r="AS975" s="159">
        <f t="shared" si="428"/>
        <v>0</v>
      </c>
      <c r="AT975" s="159">
        <f t="shared" si="429"/>
        <v>0</v>
      </c>
      <c r="AU975" s="159">
        <f t="shared" si="430"/>
        <v>0</v>
      </c>
      <c r="AV975" s="159">
        <f t="shared" si="431"/>
        <v>0</v>
      </c>
      <c r="AW975" s="159">
        <f t="shared" si="432"/>
        <v>0</v>
      </c>
      <c r="AX975" s="159">
        <f t="shared" si="452"/>
        <v>0</v>
      </c>
      <c r="AY975" s="159" t="str">
        <f t="shared" si="453"/>
        <v>5千人未満の市町村平均</v>
      </c>
      <c r="AZ975" s="159"/>
    </row>
    <row r="976" spans="1:52" x14ac:dyDescent="0.3">
      <c r="A976" t="str">
        <f t="shared" si="433"/>
        <v>21505</v>
      </c>
      <c r="B976" s="158" t="str">
        <f t="shared" si="434"/>
        <v>021505</v>
      </c>
      <c r="C976">
        <v>21</v>
      </c>
      <c r="D976" t="s">
        <v>48</v>
      </c>
      <c r="E976">
        <v>21505</v>
      </c>
      <c r="F976" t="s">
        <v>1616</v>
      </c>
      <c r="G976">
        <v>91.143000000000001</v>
      </c>
      <c r="H976">
        <v>60.662999999999997</v>
      </c>
      <c r="I976">
        <v>124.774</v>
      </c>
      <c r="J976">
        <v>82.754999999999995</v>
      </c>
      <c r="K976">
        <v>13.5</v>
      </c>
      <c r="L976">
        <v>24.094999999999999</v>
      </c>
      <c r="M976">
        <v>0.56100000000000005</v>
      </c>
      <c r="N976">
        <v>3.105</v>
      </c>
      <c r="O976">
        <v>0</v>
      </c>
      <c r="P976">
        <v>0</v>
      </c>
      <c r="Q976">
        <v>0</v>
      </c>
      <c r="R976">
        <v>0</v>
      </c>
      <c r="S976">
        <v>0</v>
      </c>
      <c r="T976">
        <v>0</v>
      </c>
      <c r="U976">
        <v>0</v>
      </c>
      <c r="V976">
        <v>0.67900000000000005</v>
      </c>
      <c r="W976">
        <v>9.7759999999999998</v>
      </c>
      <c r="Y976" t="str">
        <f t="shared" si="435"/>
        <v>岐阜県</v>
      </c>
      <c r="Z976" t="str">
        <f t="shared" si="436"/>
        <v>岐阜県八百津町</v>
      </c>
      <c r="AA976" s="159">
        <f t="shared" si="437"/>
        <v>124.774</v>
      </c>
      <c r="AB976" s="159">
        <f t="shared" si="438"/>
        <v>82.754999999999995</v>
      </c>
      <c r="AC976" s="159">
        <f t="shared" si="439"/>
        <v>24.094999999999999</v>
      </c>
      <c r="AD976" s="159">
        <f t="shared" si="440"/>
        <v>3.105</v>
      </c>
      <c r="AE976" s="159">
        <f t="shared" si="441"/>
        <v>0</v>
      </c>
      <c r="AF976" s="159">
        <f t="shared" si="442"/>
        <v>0</v>
      </c>
      <c r="AG976" s="159">
        <f t="shared" si="443"/>
        <v>0</v>
      </c>
      <c r="AH976" s="160">
        <f t="shared" si="444"/>
        <v>234.72899999999998</v>
      </c>
      <c r="AI976" s="135">
        <f t="shared" si="445"/>
        <v>0.53156618909465814</v>
      </c>
      <c r="AJ976" s="135">
        <f t="shared" si="446"/>
        <v>0.35255550017253939</v>
      </c>
      <c r="AK976" s="135">
        <f t="shared" si="447"/>
        <v>0.10265029033481164</v>
      </c>
      <c r="AL976" s="135">
        <f t="shared" si="448"/>
        <v>1.3228020397990875E-2</v>
      </c>
      <c r="AM976" s="135">
        <f t="shared" si="449"/>
        <v>0</v>
      </c>
      <c r="AN976" s="135">
        <f t="shared" si="450"/>
        <v>0</v>
      </c>
      <c r="AO976" s="135">
        <f t="shared" si="451"/>
        <v>0</v>
      </c>
      <c r="AP976" s="159">
        <f>IFERROR(VLOOKUP(A976,人口!$A$2:$E$1748,5,0),0)</f>
        <v>10889</v>
      </c>
      <c r="AQ976" s="159">
        <f t="shared" si="426"/>
        <v>0</v>
      </c>
      <c r="AR976" s="159">
        <f t="shared" si="427"/>
        <v>0</v>
      </c>
      <c r="AS976" s="159">
        <f t="shared" si="428"/>
        <v>1</v>
      </c>
      <c r="AT976" s="159">
        <f t="shared" si="429"/>
        <v>0</v>
      </c>
      <c r="AU976" s="159">
        <f t="shared" si="430"/>
        <v>0</v>
      </c>
      <c r="AV976" s="159">
        <f t="shared" si="431"/>
        <v>0</v>
      </c>
      <c r="AW976" s="159">
        <f t="shared" si="432"/>
        <v>0</v>
      </c>
      <c r="AX976" s="159">
        <f t="shared" si="452"/>
        <v>0</v>
      </c>
      <c r="AY976" s="159" t="str">
        <f t="shared" si="453"/>
        <v>1万～3万人未満の市町村平均</v>
      </c>
      <c r="AZ976" s="159"/>
    </row>
    <row r="977" spans="1:52" x14ac:dyDescent="0.3">
      <c r="A977" t="str">
        <f t="shared" si="433"/>
        <v>21506</v>
      </c>
      <c r="B977" s="158" t="str">
        <f t="shared" si="434"/>
        <v>021506</v>
      </c>
      <c r="C977">
        <v>21</v>
      </c>
      <c r="D977" t="s">
        <v>48</v>
      </c>
      <c r="E977">
        <v>21506</v>
      </c>
      <c r="F977" t="s">
        <v>1633</v>
      </c>
      <c r="G977">
        <v>87.031999999999996</v>
      </c>
      <c r="H977">
        <v>68.665000000000006</v>
      </c>
      <c r="I977">
        <v>118.05</v>
      </c>
      <c r="J977">
        <v>92.843000000000004</v>
      </c>
      <c r="K977">
        <v>118.4</v>
      </c>
      <c r="L977">
        <v>231.542</v>
      </c>
      <c r="M977">
        <v>10.082000000000001</v>
      </c>
      <c r="N977">
        <v>57.094999999999999</v>
      </c>
      <c r="O977">
        <v>0</v>
      </c>
      <c r="P977">
        <v>0</v>
      </c>
      <c r="Q977">
        <v>0</v>
      </c>
      <c r="R977">
        <v>0</v>
      </c>
      <c r="S977">
        <v>0</v>
      </c>
      <c r="T977">
        <v>0</v>
      </c>
      <c r="U977">
        <v>0</v>
      </c>
      <c r="V977">
        <v>0.41599999999999998</v>
      </c>
      <c r="W977">
        <v>6.1</v>
      </c>
      <c r="Y977" t="str">
        <f t="shared" si="435"/>
        <v>岐阜県</v>
      </c>
      <c r="Z977" t="str">
        <f t="shared" si="436"/>
        <v>岐阜県白川町</v>
      </c>
      <c r="AA977" s="159">
        <f t="shared" si="437"/>
        <v>118.05</v>
      </c>
      <c r="AB977" s="159">
        <f t="shared" si="438"/>
        <v>92.843000000000004</v>
      </c>
      <c r="AC977" s="159">
        <f t="shared" si="439"/>
        <v>231.542</v>
      </c>
      <c r="AD977" s="159">
        <f t="shared" si="440"/>
        <v>57.094999999999999</v>
      </c>
      <c r="AE977" s="159">
        <f t="shared" si="441"/>
        <v>0</v>
      </c>
      <c r="AF977" s="159">
        <f t="shared" si="442"/>
        <v>0</v>
      </c>
      <c r="AG977" s="159">
        <f t="shared" si="443"/>
        <v>0</v>
      </c>
      <c r="AH977" s="160">
        <f t="shared" si="444"/>
        <v>499.53</v>
      </c>
      <c r="AI977" s="135">
        <f t="shared" si="445"/>
        <v>0.23632214281424541</v>
      </c>
      <c r="AJ977" s="135">
        <f t="shared" si="446"/>
        <v>0.18586070906652255</v>
      </c>
      <c r="AK977" s="135">
        <f t="shared" si="447"/>
        <v>0.46351970852601448</v>
      </c>
      <c r="AL977" s="135">
        <f t="shared" si="448"/>
        <v>0.11429743959321763</v>
      </c>
      <c r="AM977" s="135">
        <f t="shared" si="449"/>
        <v>0</v>
      </c>
      <c r="AN977" s="135">
        <f t="shared" si="450"/>
        <v>0</v>
      </c>
      <c r="AO977" s="135">
        <f t="shared" si="451"/>
        <v>0</v>
      </c>
      <c r="AP977" s="159">
        <f>IFERROR(VLOOKUP(A977,人口!$A$2:$E$1748,5,0),0)</f>
        <v>8033</v>
      </c>
      <c r="AQ977" s="159">
        <f t="shared" si="426"/>
        <v>0</v>
      </c>
      <c r="AR977" s="159">
        <f t="shared" si="427"/>
        <v>1</v>
      </c>
      <c r="AS977" s="159">
        <f t="shared" si="428"/>
        <v>0</v>
      </c>
      <c r="AT977" s="159">
        <f t="shared" si="429"/>
        <v>0</v>
      </c>
      <c r="AU977" s="159">
        <f t="shared" si="430"/>
        <v>0</v>
      </c>
      <c r="AV977" s="159">
        <f t="shared" si="431"/>
        <v>0</v>
      </c>
      <c r="AW977" s="159">
        <f t="shared" si="432"/>
        <v>0</v>
      </c>
      <c r="AX977" s="159">
        <f t="shared" si="452"/>
        <v>0</v>
      </c>
      <c r="AY977" s="159" t="str">
        <f t="shared" si="453"/>
        <v>5千～1万人未満の市町村平均</v>
      </c>
      <c r="AZ977" s="159"/>
    </row>
    <row r="978" spans="1:52" x14ac:dyDescent="0.3">
      <c r="A978" t="str">
        <f t="shared" si="433"/>
        <v>21507</v>
      </c>
      <c r="B978" s="158" t="str">
        <f t="shared" si="434"/>
        <v>021507</v>
      </c>
      <c r="C978">
        <v>21</v>
      </c>
      <c r="D978" t="s">
        <v>48</v>
      </c>
      <c r="E978">
        <v>21507</v>
      </c>
      <c r="F978" t="s">
        <v>1650</v>
      </c>
      <c r="G978">
        <v>26.114999999999998</v>
      </c>
      <c r="H978">
        <v>22.077999999999999</v>
      </c>
      <c r="I978">
        <v>34.765999999999998</v>
      </c>
      <c r="J978">
        <v>29.314</v>
      </c>
      <c r="K978">
        <v>42.2</v>
      </c>
      <c r="L978">
        <v>77.661000000000001</v>
      </c>
      <c r="M978">
        <v>3.8620000000000001</v>
      </c>
      <c r="N978">
        <v>20.986000000000001</v>
      </c>
      <c r="O978">
        <v>0</v>
      </c>
      <c r="P978">
        <v>0</v>
      </c>
      <c r="Q978">
        <v>0</v>
      </c>
      <c r="R978">
        <v>0</v>
      </c>
      <c r="S978">
        <v>0</v>
      </c>
      <c r="T978">
        <v>0</v>
      </c>
      <c r="U978">
        <v>0</v>
      </c>
      <c r="V978">
        <v>0.109</v>
      </c>
      <c r="W978">
        <v>1.605</v>
      </c>
      <c r="Y978" t="str">
        <f t="shared" si="435"/>
        <v>岐阜県</v>
      </c>
      <c r="Z978" t="str">
        <f t="shared" si="436"/>
        <v>岐阜県東白川村</v>
      </c>
      <c r="AA978" s="159">
        <f t="shared" si="437"/>
        <v>34.765999999999998</v>
      </c>
      <c r="AB978" s="159">
        <f t="shared" si="438"/>
        <v>29.314</v>
      </c>
      <c r="AC978" s="159">
        <f t="shared" si="439"/>
        <v>77.661000000000001</v>
      </c>
      <c r="AD978" s="159">
        <f t="shared" si="440"/>
        <v>20.986000000000001</v>
      </c>
      <c r="AE978" s="159">
        <f t="shared" si="441"/>
        <v>0</v>
      </c>
      <c r="AF978" s="159">
        <f t="shared" si="442"/>
        <v>0</v>
      </c>
      <c r="AG978" s="159">
        <f t="shared" si="443"/>
        <v>0</v>
      </c>
      <c r="AH978" s="160">
        <f t="shared" si="444"/>
        <v>162.72699999999998</v>
      </c>
      <c r="AI978" s="135">
        <f t="shared" si="445"/>
        <v>0.21364616812206949</v>
      </c>
      <c r="AJ978" s="135">
        <f t="shared" si="446"/>
        <v>0.18014220135564477</v>
      </c>
      <c r="AK978" s="135">
        <f t="shared" si="447"/>
        <v>0.47724716857067367</v>
      </c>
      <c r="AL978" s="135">
        <f t="shared" si="448"/>
        <v>0.12896446195161224</v>
      </c>
      <c r="AM978" s="135">
        <f t="shared" si="449"/>
        <v>0</v>
      </c>
      <c r="AN978" s="135">
        <f t="shared" si="450"/>
        <v>0</v>
      </c>
      <c r="AO978" s="135">
        <f t="shared" si="451"/>
        <v>0</v>
      </c>
      <c r="AP978" s="159">
        <f>IFERROR(VLOOKUP(A978,人口!$A$2:$E$1748,5,0),0)</f>
        <v>2214</v>
      </c>
      <c r="AQ978" s="159">
        <f t="shared" si="426"/>
        <v>1</v>
      </c>
      <c r="AR978" s="159">
        <f t="shared" si="427"/>
        <v>0</v>
      </c>
      <c r="AS978" s="159">
        <f t="shared" si="428"/>
        <v>0</v>
      </c>
      <c r="AT978" s="159">
        <f t="shared" si="429"/>
        <v>0</v>
      </c>
      <c r="AU978" s="159">
        <f t="shared" si="430"/>
        <v>0</v>
      </c>
      <c r="AV978" s="159">
        <f t="shared" si="431"/>
        <v>0</v>
      </c>
      <c r="AW978" s="159">
        <f t="shared" si="432"/>
        <v>0</v>
      </c>
      <c r="AX978" s="159">
        <f t="shared" si="452"/>
        <v>0</v>
      </c>
      <c r="AY978" s="159" t="str">
        <f t="shared" si="453"/>
        <v>5千人未満の市町村平均</v>
      </c>
      <c r="AZ978" s="159"/>
    </row>
    <row r="979" spans="1:52" x14ac:dyDescent="0.3">
      <c r="A979" t="str">
        <f t="shared" si="433"/>
        <v>21521</v>
      </c>
      <c r="B979" s="158" t="str">
        <f t="shared" si="434"/>
        <v>021521</v>
      </c>
      <c r="C979">
        <v>21</v>
      </c>
      <c r="D979" t="s">
        <v>48</v>
      </c>
      <c r="E979">
        <v>21521</v>
      </c>
      <c r="F979" t="s">
        <v>1666</v>
      </c>
      <c r="G979">
        <v>102.866</v>
      </c>
      <c r="H979">
        <v>64.188999999999993</v>
      </c>
      <c r="I979">
        <v>142.88</v>
      </c>
      <c r="J979">
        <v>88.858999999999995</v>
      </c>
      <c r="K979">
        <v>0</v>
      </c>
      <c r="L979">
        <v>0</v>
      </c>
      <c r="M979">
        <v>0</v>
      </c>
      <c r="N979">
        <v>0</v>
      </c>
      <c r="O979">
        <v>0.14299999999999999</v>
      </c>
      <c r="P979">
        <v>0</v>
      </c>
      <c r="Q979">
        <v>0</v>
      </c>
      <c r="R979">
        <v>0</v>
      </c>
      <c r="S979">
        <v>0</v>
      </c>
      <c r="T979">
        <v>0</v>
      </c>
      <c r="U979">
        <v>0</v>
      </c>
      <c r="V979">
        <v>0.89</v>
      </c>
      <c r="W979">
        <v>14.587</v>
      </c>
      <c r="Y979" t="str">
        <f t="shared" si="435"/>
        <v>岐阜県</v>
      </c>
      <c r="Z979" t="str">
        <f t="shared" si="436"/>
        <v>岐阜県御嵩町</v>
      </c>
      <c r="AA979" s="159">
        <f t="shared" si="437"/>
        <v>142.88</v>
      </c>
      <c r="AB979" s="159">
        <f t="shared" si="438"/>
        <v>88.858999999999995</v>
      </c>
      <c r="AC979" s="159">
        <f t="shared" si="439"/>
        <v>0</v>
      </c>
      <c r="AD979" s="159">
        <f t="shared" si="440"/>
        <v>0</v>
      </c>
      <c r="AE979" s="159">
        <f t="shared" si="441"/>
        <v>0</v>
      </c>
      <c r="AF979" s="159">
        <f t="shared" si="442"/>
        <v>0</v>
      </c>
      <c r="AG979" s="159">
        <f t="shared" si="443"/>
        <v>0</v>
      </c>
      <c r="AH979" s="160">
        <f t="shared" si="444"/>
        <v>231.73899999999998</v>
      </c>
      <c r="AI979" s="135">
        <f t="shared" si="445"/>
        <v>0.61655569412140387</v>
      </c>
      <c r="AJ979" s="135">
        <f t="shared" si="446"/>
        <v>0.38344430587859618</v>
      </c>
      <c r="AK979" s="135">
        <f t="shared" si="447"/>
        <v>0</v>
      </c>
      <c r="AL979" s="135">
        <f t="shared" si="448"/>
        <v>0</v>
      </c>
      <c r="AM979" s="135">
        <f t="shared" si="449"/>
        <v>0</v>
      </c>
      <c r="AN979" s="135">
        <f t="shared" si="450"/>
        <v>0</v>
      </c>
      <c r="AO979" s="135">
        <f t="shared" si="451"/>
        <v>0</v>
      </c>
      <c r="AP979" s="159">
        <f>IFERROR(VLOOKUP(A979,人口!$A$2:$E$1748,5,0),0)</f>
        <v>18348</v>
      </c>
      <c r="AQ979" s="159">
        <f t="shared" si="426"/>
        <v>0</v>
      </c>
      <c r="AR979" s="159">
        <f t="shared" si="427"/>
        <v>0</v>
      </c>
      <c r="AS979" s="159">
        <f t="shared" si="428"/>
        <v>1</v>
      </c>
      <c r="AT979" s="159">
        <f t="shared" si="429"/>
        <v>0</v>
      </c>
      <c r="AU979" s="159">
        <f t="shared" si="430"/>
        <v>0</v>
      </c>
      <c r="AV979" s="159">
        <f t="shared" si="431"/>
        <v>0</v>
      </c>
      <c r="AW979" s="159">
        <f t="shared" si="432"/>
        <v>0</v>
      </c>
      <c r="AX979" s="159">
        <f t="shared" si="452"/>
        <v>0</v>
      </c>
      <c r="AY979" s="159" t="str">
        <f t="shared" si="453"/>
        <v>1万～3万人未満の市町村平均</v>
      </c>
      <c r="AZ979" s="159"/>
    </row>
    <row r="980" spans="1:52" x14ac:dyDescent="0.3">
      <c r="A980" t="str">
        <f t="shared" si="433"/>
        <v>21604</v>
      </c>
      <c r="B980" s="158" t="str">
        <f t="shared" si="434"/>
        <v>021604</v>
      </c>
      <c r="C980">
        <v>21</v>
      </c>
      <c r="D980" t="s">
        <v>48</v>
      </c>
      <c r="E980">
        <v>21604</v>
      </c>
      <c r="F980" t="s">
        <v>1681</v>
      </c>
      <c r="G980">
        <v>16.311</v>
      </c>
      <c r="H980">
        <v>8.6140000000000008</v>
      </c>
      <c r="I980">
        <v>19.966000000000001</v>
      </c>
      <c r="J980">
        <v>10.555</v>
      </c>
      <c r="K980">
        <v>26.6</v>
      </c>
      <c r="L980">
        <v>56.83</v>
      </c>
      <c r="M980">
        <v>48.103000000000002</v>
      </c>
      <c r="N980">
        <v>284.25400000000002</v>
      </c>
      <c r="O980">
        <v>0</v>
      </c>
      <c r="P980">
        <v>0</v>
      </c>
      <c r="Q980">
        <v>0</v>
      </c>
      <c r="R980">
        <v>0.22900000000000001</v>
      </c>
      <c r="S980">
        <v>0</v>
      </c>
      <c r="T980">
        <v>0</v>
      </c>
      <c r="U980">
        <v>1.4019999999999999</v>
      </c>
      <c r="V980">
        <v>7.0999999999999994E-2</v>
      </c>
      <c r="W980">
        <v>1.252</v>
      </c>
      <c r="Y980" t="str">
        <f t="shared" si="435"/>
        <v>岐阜県</v>
      </c>
      <c r="Z980" t="str">
        <f t="shared" si="436"/>
        <v>岐阜県白川村</v>
      </c>
      <c r="AA980" s="159">
        <f t="shared" si="437"/>
        <v>19.966000000000001</v>
      </c>
      <c r="AB980" s="159">
        <f t="shared" si="438"/>
        <v>10.555</v>
      </c>
      <c r="AC980" s="159">
        <f t="shared" si="439"/>
        <v>56.83</v>
      </c>
      <c r="AD980" s="159">
        <f t="shared" si="440"/>
        <v>284.25400000000002</v>
      </c>
      <c r="AE980" s="159">
        <f t="shared" si="441"/>
        <v>0</v>
      </c>
      <c r="AF980" s="159">
        <f t="shared" si="442"/>
        <v>0</v>
      </c>
      <c r="AG980" s="159">
        <f t="shared" si="443"/>
        <v>1.4019999999999999</v>
      </c>
      <c r="AH980" s="160">
        <f t="shared" si="444"/>
        <v>373.00700000000001</v>
      </c>
      <c r="AI980" s="135">
        <f t="shared" si="445"/>
        <v>5.3527145603165627E-2</v>
      </c>
      <c r="AJ980" s="135">
        <f t="shared" si="446"/>
        <v>2.8297056087419271E-2</v>
      </c>
      <c r="AK980" s="135">
        <f t="shared" si="447"/>
        <v>0.15235639009455587</v>
      </c>
      <c r="AL980" s="135">
        <f t="shared" si="448"/>
        <v>0.76206076561565872</v>
      </c>
      <c r="AM980" s="135">
        <f t="shared" si="449"/>
        <v>0</v>
      </c>
      <c r="AN980" s="135">
        <f t="shared" si="450"/>
        <v>0</v>
      </c>
      <c r="AO980" s="135">
        <f t="shared" si="451"/>
        <v>3.7586425992005511E-3</v>
      </c>
      <c r="AP980" s="159">
        <f>IFERROR(VLOOKUP(A980,人口!$A$2:$E$1748,5,0),0)</f>
        <v>1608</v>
      </c>
      <c r="AQ980" s="159">
        <f t="shared" si="426"/>
        <v>1</v>
      </c>
      <c r="AR980" s="159">
        <f t="shared" si="427"/>
        <v>0</v>
      </c>
      <c r="AS980" s="159">
        <f t="shared" si="428"/>
        <v>0</v>
      </c>
      <c r="AT980" s="159">
        <f t="shared" si="429"/>
        <v>0</v>
      </c>
      <c r="AU980" s="159">
        <f t="shared" si="430"/>
        <v>0</v>
      </c>
      <c r="AV980" s="159">
        <f t="shared" si="431"/>
        <v>0</v>
      </c>
      <c r="AW980" s="159">
        <f t="shared" si="432"/>
        <v>0</v>
      </c>
      <c r="AX980" s="159">
        <f t="shared" si="452"/>
        <v>0</v>
      </c>
      <c r="AY980" s="159" t="str">
        <f t="shared" si="453"/>
        <v>5千人未満の市町村平均</v>
      </c>
      <c r="AZ980" s="159"/>
    </row>
    <row r="981" spans="1:52" x14ac:dyDescent="0.3">
      <c r="A981" t="str">
        <f t="shared" si="433"/>
        <v>099</v>
      </c>
      <c r="B981" s="158" t="str">
        <f t="shared" si="434"/>
        <v>099</v>
      </c>
      <c r="C981">
        <v>22</v>
      </c>
      <c r="D981" t="s">
        <v>49</v>
      </c>
      <c r="E981">
        <v>99</v>
      </c>
      <c r="Y981" t="str">
        <f t="shared" si="435"/>
        <v>静岡県</v>
      </c>
      <c r="Z981" t="str">
        <f t="shared" si="436"/>
        <v>静岡県</v>
      </c>
      <c r="AA981" s="159">
        <f t="shared" si="437"/>
        <v>0</v>
      </c>
      <c r="AB981" s="159">
        <f t="shared" si="438"/>
        <v>0</v>
      </c>
      <c r="AC981" s="159">
        <f t="shared" si="439"/>
        <v>0</v>
      </c>
      <c r="AD981" s="159">
        <f t="shared" si="440"/>
        <v>0</v>
      </c>
      <c r="AE981" s="159">
        <f t="shared" si="441"/>
        <v>0</v>
      </c>
      <c r="AF981" s="159">
        <f t="shared" si="442"/>
        <v>0</v>
      </c>
      <c r="AG981" s="159">
        <f t="shared" si="443"/>
        <v>0</v>
      </c>
      <c r="AH981" s="160">
        <f t="shared" si="444"/>
        <v>0</v>
      </c>
      <c r="AI981" s="135" t="str">
        <f t="shared" si="445"/>
        <v/>
      </c>
      <c r="AJ981" s="135" t="str">
        <f t="shared" si="446"/>
        <v/>
      </c>
      <c r="AK981" s="135" t="str">
        <f t="shared" si="447"/>
        <v/>
      </c>
      <c r="AL981" s="135" t="str">
        <f t="shared" si="448"/>
        <v/>
      </c>
      <c r="AM981" s="135" t="str">
        <f t="shared" si="449"/>
        <v/>
      </c>
      <c r="AN981" s="135" t="str">
        <f t="shared" si="450"/>
        <v/>
      </c>
      <c r="AO981" s="135" t="str">
        <f t="shared" si="451"/>
        <v/>
      </c>
      <c r="AP981" s="159">
        <f>IFERROR(VLOOKUP(A981,人口!$A$2:$E$1748,5,0),0)</f>
        <v>0</v>
      </c>
      <c r="AQ981" s="159">
        <f t="shared" si="426"/>
        <v>0</v>
      </c>
      <c r="AR981" s="159">
        <f t="shared" si="427"/>
        <v>0</v>
      </c>
      <c r="AS981" s="159">
        <f t="shared" si="428"/>
        <v>0</v>
      </c>
      <c r="AT981" s="159">
        <f t="shared" si="429"/>
        <v>0</v>
      </c>
      <c r="AU981" s="159">
        <f t="shared" si="430"/>
        <v>0</v>
      </c>
      <c r="AV981" s="159">
        <f t="shared" si="431"/>
        <v>0</v>
      </c>
      <c r="AW981" s="159">
        <f t="shared" si="432"/>
        <v>0</v>
      </c>
      <c r="AX981" s="159">
        <f t="shared" si="452"/>
        <v>0</v>
      </c>
      <c r="AY981" s="159" t="str">
        <f t="shared" si="453"/>
        <v/>
      </c>
      <c r="AZ981" s="159"/>
    </row>
    <row r="982" spans="1:52" x14ac:dyDescent="0.3">
      <c r="A982" t="str">
        <f t="shared" si="433"/>
        <v>22100</v>
      </c>
      <c r="B982" s="158" t="str">
        <f t="shared" si="434"/>
        <v>022100</v>
      </c>
      <c r="C982">
        <v>22</v>
      </c>
      <c r="D982" t="s">
        <v>49</v>
      </c>
      <c r="E982">
        <v>22100</v>
      </c>
      <c r="F982" t="s">
        <v>96</v>
      </c>
      <c r="G982">
        <v>2135.748</v>
      </c>
      <c r="H982">
        <v>652.82899999999995</v>
      </c>
      <c r="I982">
        <v>3026.1759999999999</v>
      </c>
      <c r="J982">
        <v>918.07500000000005</v>
      </c>
      <c r="K982">
        <v>148.19999999999999</v>
      </c>
      <c r="L982">
        <v>292.214</v>
      </c>
      <c r="M982">
        <v>48.292000000000002</v>
      </c>
      <c r="N982">
        <v>282.14499999999998</v>
      </c>
      <c r="O982">
        <v>0</v>
      </c>
      <c r="P982">
        <v>0</v>
      </c>
      <c r="Q982">
        <v>0</v>
      </c>
      <c r="R982">
        <v>0.86899999999999999</v>
      </c>
      <c r="S982">
        <v>0</v>
      </c>
      <c r="T982">
        <v>0</v>
      </c>
      <c r="U982">
        <v>5.3259999999999996</v>
      </c>
      <c r="V982">
        <v>27.341000000000001</v>
      </c>
      <c r="W982">
        <v>212.53200000000001</v>
      </c>
      <c r="Y982" t="str">
        <f t="shared" si="435"/>
        <v>静岡県</v>
      </c>
      <c r="Z982" t="str">
        <f t="shared" si="436"/>
        <v>静岡県静岡市</v>
      </c>
      <c r="AA982" s="159">
        <f t="shared" si="437"/>
        <v>3026.1759999999999</v>
      </c>
      <c r="AB982" s="159">
        <f t="shared" si="438"/>
        <v>918.07500000000005</v>
      </c>
      <c r="AC982" s="159">
        <f t="shared" si="439"/>
        <v>292.214</v>
      </c>
      <c r="AD982" s="159">
        <f t="shared" si="440"/>
        <v>282.14499999999998</v>
      </c>
      <c r="AE982" s="159">
        <f t="shared" si="441"/>
        <v>0</v>
      </c>
      <c r="AF982" s="159">
        <f t="shared" si="442"/>
        <v>0</v>
      </c>
      <c r="AG982" s="159">
        <f t="shared" si="443"/>
        <v>5.3259999999999996</v>
      </c>
      <c r="AH982" s="160">
        <f t="shared" si="444"/>
        <v>4523.9360000000006</v>
      </c>
      <c r="AI982" s="135">
        <f t="shared" si="445"/>
        <v>0.66892546667326847</v>
      </c>
      <c r="AJ982" s="135">
        <f t="shared" si="446"/>
        <v>0.20293722103937809</v>
      </c>
      <c r="AK982" s="135">
        <f t="shared" si="447"/>
        <v>6.4592867803611717E-2</v>
      </c>
      <c r="AL982" s="135">
        <f t="shared" si="448"/>
        <v>6.2367151082597092E-2</v>
      </c>
      <c r="AM982" s="135">
        <f t="shared" si="449"/>
        <v>0</v>
      </c>
      <c r="AN982" s="135">
        <f t="shared" si="450"/>
        <v>0</v>
      </c>
      <c r="AO982" s="135">
        <f t="shared" si="451"/>
        <v>1.1772934011444899E-3</v>
      </c>
      <c r="AP982" s="159">
        <f>IFERROR(VLOOKUP(A982,人口!$A$2:$E$1748,5,0),0)</f>
        <v>698275</v>
      </c>
      <c r="AQ982" s="159">
        <f t="shared" si="426"/>
        <v>0</v>
      </c>
      <c r="AR982" s="159">
        <f t="shared" si="427"/>
        <v>0</v>
      </c>
      <c r="AS982" s="159">
        <f t="shared" si="428"/>
        <v>0</v>
      </c>
      <c r="AT982" s="159">
        <f t="shared" si="429"/>
        <v>0</v>
      </c>
      <c r="AU982" s="159">
        <f t="shared" si="430"/>
        <v>0</v>
      </c>
      <c r="AV982" s="159">
        <f t="shared" si="431"/>
        <v>0</v>
      </c>
      <c r="AW982" s="159">
        <f t="shared" si="432"/>
        <v>1</v>
      </c>
      <c r="AX982" s="159">
        <f t="shared" si="452"/>
        <v>0</v>
      </c>
      <c r="AY982" s="159" t="str">
        <f t="shared" si="453"/>
        <v>50万～100万人未満の市町村平均</v>
      </c>
      <c r="AZ982" s="159"/>
    </row>
    <row r="983" spans="1:52" x14ac:dyDescent="0.3">
      <c r="A983" t="str">
        <f t="shared" si="433"/>
        <v>22130</v>
      </c>
      <c r="B983" s="158" t="str">
        <f t="shared" si="434"/>
        <v>022130</v>
      </c>
      <c r="C983">
        <v>22</v>
      </c>
      <c r="D983" t="s">
        <v>49</v>
      </c>
      <c r="E983">
        <v>22130</v>
      </c>
      <c r="F983" t="s">
        <v>146</v>
      </c>
      <c r="G983">
        <v>2772.4879999999998</v>
      </c>
      <c r="H983">
        <v>2088.4110000000001</v>
      </c>
      <c r="I983">
        <v>4001.672</v>
      </c>
      <c r="J983">
        <v>2995.1460000000002</v>
      </c>
      <c r="K983">
        <v>515.5</v>
      </c>
      <c r="L983">
        <v>1358.7719999999999</v>
      </c>
      <c r="M983">
        <v>58.613999999999997</v>
      </c>
      <c r="N983">
        <v>341.16699999999997</v>
      </c>
      <c r="O983">
        <v>0</v>
      </c>
      <c r="P983">
        <v>0</v>
      </c>
      <c r="Q983">
        <v>0</v>
      </c>
      <c r="R983">
        <v>0</v>
      </c>
      <c r="S983">
        <v>0</v>
      </c>
      <c r="T983">
        <v>0</v>
      </c>
      <c r="U983">
        <v>0</v>
      </c>
      <c r="V983">
        <v>38.238</v>
      </c>
      <c r="W983">
        <v>311.58199999999999</v>
      </c>
      <c r="Y983" t="str">
        <f t="shared" si="435"/>
        <v>静岡県</v>
      </c>
      <c r="Z983" t="str">
        <f t="shared" si="436"/>
        <v>静岡県浜松市</v>
      </c>
      <c r="AA983" s="159">
        <f t="shared" si="437"/>
        <v>4001.672</v>
      </c>
      <c r="AB983" s="159">
        <f t="shared" si="438"/>
        <v>2995.1460000000002</v>
      </c>
      <c r="AC983" s="159">
        <f t="shared" si="439"/>
        <v>1358.7719999999999</v>
      </c>
      <c r="AD983" s="159">
        <f t="shared" si="440"/>
        <v>341.16699999999997</v>
      </c>
      <c r="AE983" s="159">
        <f t="shared" si="441"/>
        <v>0</v>
      </c>
      <c r="AF983" s="159">
        <f t="shared" si="442"/>
        <v>0</v>
      </c>
      <c r="AG983" s="159">
        <f t="shared" si="443"/>
        <v>0</v>
      </c>
      <c r="AH983" s="160">
        <f t="shared" si="444"/>
        <v>8696.7569999999996</v>
      </c>
      <c r="AI983" s="135">
        <f t="shared" si="445"/>
        <v>0.46013381769779244</v>
      </c>
      <c r="AJ983" s="135">
        <f t="shared" si="446"/>
        <v>0.34439803250797973</v>
      </c>
      <c r="AK983" s="135">
        <f t="shared" si="447"/>
        <v>0.1562389290628679</v>
      </c>
      <c r="AL983" s="135">
        <f t="shared" si="448"/>
        <v>3.9229220731359975E-2</v>
      </c>
      <c r="AM983" s="135">
        <f t="shared" si="449"/>
        <v>0</v>
      </c>
      <c r="AN983" s="135">
        <f t="shared" si="450"/>
        <v>0</v>
      </c>
      <c r="AO983" s="135">
        <f t="shared" si="451"/>
        <v>0</v>
      </c>
      <c r="AP983" s="159">
        <f>IFERROR(VLOOKUP(A983,人口!$A$2:$E$1748,5,0),0)</f>
        <v>802527</v>
      </c>
      <c r="AQ983" s="159">
        <f t="shared" si="426"/>
        <v>0</v>
      </c>
      <c r="AR983" s="159">
        <f t="shared" si="427"/>
        <v>0</v>
      </c>
      <c r="AS983" s="159">
        <f t="shared" si="428"/>
        <v>0</v>
      </c>
      <c r="AT983" s="159">
        <f t="shared" si="429"/>
        <v>0</v>
      </c>
      <c r="AU983" s="159">
        <f t="shared" si="430"/>
        <v>0</v>
      </c>
      <c r="AV983" s="159">
        <f t="shared" si="431"/>
        <v>0</v>
      </c>
      <c r="AW983" s="159">
        <f t="shared" si="432"/>
        <v>1</v>
      </c>
      <c r="AX983" s="159">
        <f t="shared" si="452"/>
        <v>0</v>
      </c>
      <c r="AY983" s="159" t="str">
        <f t="shared" si="453"/>
        <v>50万～100万人未満の市町村平均</v>
      </c>
      <c r="AZ983" s="159"/>
    </row>
    <row r="984" spans="1:52" x14ac:dyDescent="0.3">
      <c r="A984" t="str">
        <f t="shared" si="433"/>
        <v>22203</v>
      </c>
      <c r="B984" s="158" t="str">
        <f t="shared" si="434"/>
        <v>022203</v>
      </c>
      <c r="C984">
        <v>22</v>
      </c>
      <c r="D984" t="s">
        <v>49</v>
      </c>
      <c r="E984">
        <v>22203</v>
      </c>
      <c r="F984" t="s">
        <v>214</v>
      </c>
      <c r="G984">
        <v>657.47199999999998</v>
      </c>
      <c r="H984">
        <v>256.85899999999998</v>
      </c>
      <c r="I984">
        <v>898.85</v>
      </c>
      <c r="J984">
        <v>348.97399999999999</v>
      </c>
      <c r="K984">
        <v>200</v>
      </c>
      <c r="L984">
        <v>609.78</v>
      </c>
      <c r="M984">
        <v>4.694</v>
      </c>
      <c r="N984">
        <v>24.689</v>
      </c>
      <c r="O984">
        <v>0</v>
      </c>
      <c r="P984">
        <v>0</v>
      </c>
      <c r="Q984">
        <v>0.22800000000000001</v>
      </c>
      <c r="R984">
        <v>1.7050000000000001</v>
      </c>
      <c r="S984">
        <v>0</v>
      </c>
      <c r="T984">
        <v>1.3959999999999999</v>
      </c>
      <c r="U984">
        <v>10.457000000000001</v>
      </c>
      <c r="V984">
        <v>8.157</v>
      </c>
      <c r="W984">
        <v>63.191000000000003</v>
      </c>
      <c r="Y984" t="str">
        <f t="shared" si="435"/>
        <v>静岡県</v>
      </c>
      <c r="Z984" t="str">
        <f t="shared" si="436"/>
        <v>静岡県沼津市</v>
      </c>
      <c r="AA984" s="159">
        <f t="shared" si="437"/>
        <v>898.85</v>
      </c>
      <c r="AB984" s="159">
        <f t="shared" si="438"/>
        <v>348.97399999999999</v>
      </c>
      <c r="AC984" s="159">
        <f t="shared" si="439"/>
        <v>609.78</v>
      </c>
      <c r="AD984" s="159">
        <f t="shared" si="440"/>
        <v>24.689</v>
      </c>
      <c r="AE984" s="159">
        <f t="shared" si="441"/>
        <v>0</v>
      </c>
      <c r="AF984" s="159">
        <f t="shared" si="442"/>
        <v>1.3959999999999999</v>
      </c>
      <c r="AG984" s="159">
        <f t="shared" si="443"/>
        <v>10.457000000000001</v>
      </c>
      <c r="AH984" s="160">
        <f t="shared" si="444"/>
        <v>1894.1460000000002</v>
      </c>
      <c r="AI984" s="135">
        <f t="shared" si="445"/>
        <v>0.47454103326776287</v>
      </c>
      <c r="AJ984" s="135">
        <f t="shared" si="446"/>
        <v>0.18423817382609364</v>
      </c>
      <c r="AK984" s="135">
        <f t="shared" si="447"/>
        <v>0.32192872143963552</v>
      </c>
      <c r="AL984" s="135">
        <f t="shared" si="448"/>
        <v>1.3034370106633806E-2</v>
      </c>
      <c r="AM984" s="135">
        <f t="shared" si="449"/>
        <v>0</v>
      </c>
      <c r="AN984" s="135">
        <f t="shared" si="450"/>
        <v>7.370076013147877E-4</v>
      </c>
      <c r="AO984" s="135">
        <f t="shared" si="451"/>
        <v>5.5206937585592659E-3</v>
      </c>
      <c r="AP984" s="159">
        <f>IFERROR(VLOOKUP(A984,人口!$A$2:$E$1748,5,0),0)</f>
        <v>194869</v>
      </c>
      <c r="AQ984" s="159">
        <f t="shared" si="426"/>
        <v>0</v>
      </c>
      <c r="AR984" s="159">
        <f t="shared" si="427"/>
        <v>0</v>
      </c>
      <c r="AS984" s="159">
        <f t="shared" si="428"/>
        <v>0</v>
      </c>
      <c r="AT984" s="159">
        <f t="shared" si="429"/>
        <v>0</v>
      </c>
      <c r="AU984" s="159">
        <f t="shared" si="430"/>
        <v>1</v>
      </c>
      <c r="AV984" s="159">
        <f t="shared" si="431"/>
        <v>0</v>
      </c>
      <c r="AW984" s="159">
        <f t="shared" si="432"/>
        <v>0</v>
      </c>
      <c r="AX984" s="159">
        <f t="shared" si="452"/>
        <v>0</v>
      </c>
      <c r="AY984" s="159" t="str">
        <f t="shared" si="453"/>
        <v>10万～20万人未満の市町村平均</v>
      </c>
      <c r="AZ984" s="159"/>
    </row>
    <row r="985" spans="1:52" x14ac:dyDescent="0.3">
      <c r="A985" t="str">
        <f t="shared" si="433"/>
        <v>22205</v>
      </c>
      <c r="B985" s="158" t="str">
        <f t="shared" si="434"/>
        <v>022205</v>
      </c>
      <c r="C985">
        <v>22</v>
      </c>
      <c r="D985" t="s">
        <v>49</v>
      </c>
      <c r="E985">
        <v>22205</v>
      </c>
      <c r="F985" t="s">
        <v>275</v>
      </c>
      <c r="G985">
        <v>150.321</v>
      </c>
      <c r="H985">
        <v>23.969000000000001</v>
      </c>
      <c r="I985">
        <v>197.79599999999999</v>
      </c>
      <c r="J985">
        <v>31.390999999999998</v>
      </c>
      <c r="K985">
        <v>47.3</v>
      </c>
      <c r="L985">
        <v>138.596</v>
      </c>
      <c r="M985">
        <v>1.6</v>
      </c>
      <c r="N985">
        <v>10.509</v>
      </c>
      <c r="O985">
        <v>0</v>
      </c>
      <c r="P985">
        <v>0</v>
      </c>
      <c r="Q985">
        <v>0</v>
      </c>
      <c r="R985">
        <v>1.302</v>
      </c>
      <c r="S985">
        <v>0</v>
      </c>
      <c r="T985">
        <v>0</v>
      </c>
      <c r="U985">
        <v>7.9859999999999998</v>
      </c>
      <c r="V985">
        <v>2.2730000000000001</v>
      </c>
      <c r="W985">
        <v>15.709</v>
      </c>
      <c r="Y985" t="str">
        <f t="shared" si="435"/>
        <v>静岡県</v>
      </c>
      <c r="Z985" t="str">
        <f t="shared" si="436"/>
        <v>静岡県熱海市</v>
      </c>
      <c r="AA985" s="159">
        <f t="shared" si="437"/>
        <v>197.79599999999999</v>
      </c>
      <c r="AB985" s="159">
        <f t="shared" si="438"/>
        <v>31.390999999999998</v>
      </c>
      <c r="AC985" s="159">
        <f t="shared" si="439"/>
        <v>138.596</v>
      </c>
      <c r="AD985" s="159">
        <f t="shared" si="440"/>
        <v>10.509</v>
      </c>
      <c r="AE985" s="159">
        <f t="shared" si="441"/>
        <v>0</v>
      </c>
      <c r="AF985" s="159">
        <f t="shared" si="442"/>
        <v>0</v>
      </c>
      <c r="AG985" s="159">
        <f t="shared" si="443"/>
        <v>7.9859999999999998</v>
      </c>
      <c r="AH985" s="160">
        <f t="shared" si="444"/>
        <v>386.27800000000002</v>
      </c>
      <c r="AI985" s="135">
        <f t="shared" si="445"/>
        <v>0.51205608396025659</v>
      </c>
      <c r="AJ985" s="135">
        <f t="shared" si="446"/>
        <v>8.1265306333780332E-2</v>
      </c>
      <c r="AK985" s="135">
        <f t="shared" si="447"/>
        <v>0.35879858547470994</v>
      </c>
      <c r="AL985" s="135">
        <f t="shared" si="448"/>
        <v>2.7205794790280576E-2</v>
      </c>
      <c r="AM985" s="135">
        <f t="shared" si="449"/>
        <v>0</v>
      </c>
      <c r="AN985" s="135">
        <f t="shared" si="450"/>
        <v>0</v>
      </c>
      <c r="AO985" s="135">
        <f t="shared" si="451"/>
        <v>2.0674229440972563E-2</v>
      </c>
      <c r="AP985" s="159">
        <f>IFERROR(VLOOKUP(A985,人口!$A$2:$E$1748,5,0),0)</f>
        <v>36607</v>
      </c>
      <c r="AQ985" s="159">
        <f t="shared" si="426"/>
        <v>0</v>
      </c>
      <c r="AR985" s="159">
        <f t="shared" si="427"/>
        <v>0</v>
      </c>
      <c r="AS985" s="159">
        <f t="shared" si="428"/>
        <v>0</v>
      </c>
      <c r="AT985" s="159">
        <f t="shared" si="429"/>
        <v>1</v>
      </c>
      <c r="AU985" s="159">
        <f t="shared" si="430"/>
        <v>0</v>
      </c>
      <c r="AV985" s="159">
        <f t="shared" si="431"/>
        <v>0</v>
      </c>
      <c r="AW985" s="159">
        <f t="shared" si="432"/>
        <v>0</v>
      </c>
      <c r="AX985" s="159">
        <f t="shared" si="452"/>
        <v>0</v>
      </c>
      <c r="AY985" s="159" t="str">
        <f t="shared" si="453"/>
        <v>3万～10万人未満の市町村平均</v>
      </c>
      <c r="AZ985" s="159"/>
    </row>
    <row r="986" spans="1:52" x14ac:dyDescent="0.3">
      <c r="A986" t="str">
        <f t="shared" si="433"/>
        <v>22206</v>
      </c>
      <c r="B986" s="158" t="str">
        <f t="shared" si="434"/>
        <v>022206</v>
      </c>
      <c r="C986">
        <v>22</v>
      </c>
      <c r="D986" t="s">
        <v>49</v>
      </c>
      <c r="E986">
        <v>22206</v>
      </c>
      <c r="F986" t="s">
        <v>326</v>
      </c>
      <c r="G986">
        <v>315.65899999999999</v>
      </c>
      <c r="H986">
        <v>134.96199999999999</v>
      </c>
      <c r="I986">
        <v>430.12200000000001</v>
      </c>
      <c r="J986">
        <v>182.74100000000001</v>
      </c>
      <c r="K986">
        <v>0.6</v>
      </c>
      <c r="L986">
        <v>1.1000000000000001</v>
      </c>
      <c r="M986">
        <v>6.09</v>
      </c>
      <c r="N986">
        <v>39.997</v>
      </c>
      <c r="O986">
        <v>0</v>
      </c>
      <c r="P986">
        <v>0</v>
      </c>
      <c r="Q986">
        <v>0</v>
      </c>
      <c r="R986">
        <v>0.77300000000000002</v>
      </c>
      <c r="S986">
        <v>0</v>
      </c>
      <c r="T986">
        <v>0</v>
      </c>
      <c r="U986">
        <v>4.7380000000000004</v>
      </c>
      <c r="V986">
        <v>3.879</v>
      </c>
      <c r="W986">
        <v>39.679000000000002</v>
      </c>
      <c r="Y986" t="str">
        <f t="shared" si="435"/>
        <v>静岡県</v>
      </c>
      <c r="Z986" t="str">
        <f t="shared" si="436"/>
        <v>静岡県三島市</v>
      </c>
      <c r="AA986" s="159">
        <f t="shared" si="437"/>
        <v>430.12200000000001</v>
      </c>
      <c r="AB986" s="159">
        <f t="shared" si="438"/>
        <v>182.74100000000001</v>
      </c>
      <c r="AC986" s="159">
        <f t="shared" si="439"/>
        <v>1.1000000000000001</v>
      </c>
      <c r="AD986" s="159">
        <f t="shared" si="440"/>
        <v>39.997</v>
      </c>
      <c r="AE986" s="159">
        <f t="shared" si="441"/>
        <v>0</v>
      </c>
      <c r="AF986" s="159">
        <f t="shared" si="442"/>
        <v>0</v>
      </c>
      <c r="AG986" s="159">
        <f t="shared" si="443"/>
        <v>4.7380000000000004</v>
      </c>
      <c r="AH986" s="160">
        <f t="shared" si="444"/>
        <v>658.69800000000009</v>
      </c>
      <c r="AI986" s="135">
        <f t="shared" si="445"/>
        <v>0.65298816756692746</v>
      </c>
      <c r="AJ986" s="135">
        <f t="shared" si="446"/>
        <v>0.2774275920072628</v>
      </c>
      <c r="AK986" s="135">
        <f t="shared" si="447"/>
        <v>1.6699610443632741E-3</v>
      </c>
      <c r="AL986" s="135">
        <f t="shared" si="448"/>
        <v>6.0721301719452607E-2</v>
      </c>
      <c r="AM986" s="135">
        <f t="shared" si="449"/>
        <v>0</v>
      </c>
      <c r="AN986" s="135">
        <f t="shared" si="450"/>
        <v>0</v>
      </c>
      <c r="AO986" s="135">
        <f t="shared" si="451"/>
        <v>7.1929776619938119E-3</v>
      </c>
      <c r="AP986" s="159">
        <f>IFERROR(VLOOKUP(A986,人口!$A$2:$E$1748,5,0),0)</f>
        <v>109445</v>
      </c>
      <c r="AQ986" s="159">
        <f t="shared" si="426"/>
        <v>0</v>
      </c>
      <c r="AR986" s="159">
        <f t="shared" si="427"/>
        <v>0</v>
      </c>
      <c r="AS986" s="159">
        <f t="shared" si="428"/>
        <v>0</v>
      </c>
      <c r="AT986" s="159">
        <f t="shared" si="429"/>
        <v>0</v>
      </c>
      <c r="AU986" s="159">
        <f t="shared" si="430"/>
        <v>1</v>
      </c>
      <c r="AV986" s="159">
        <f t="shared" si="431"/>
        <v>0</v>
      </c>
      <c r="AW986" s="159">
        <f t="shared" si="432"/>
        <v>0</v>
      </c>
      <c r="AX986" s="159">
        <f t="shared" si="452"/>
        <v>0</v>
      </c>
      <c r="AY986" s="159" t="str">
        <f t="shared" si="453"/>
        <v>10万～20万人未満の市町村平均</v>
      </c>
      <c r="AZ986" s="159"/>
    </row>
    <row r="987" spans="1:52" x14ac:dyDescent="0.3">
      <c r="A987" t="str">
        <f t="shared" si="433"/>
        <v>22207</v>
      </c>
      <c r="B987" s="158" t="str">
        <f t="shared" si="434"/>
        <v>022207</v>
      </c>
      <c r="C987">
        <v>22</v>
      </c>
      <c r="D987" t="s">
        <v>49</v>
      </c>
      <c r="E987">
        <v>22207</v>
      </c>
      <c r="F987" t="s">
        <v>378</v>
      </c>
      <c r="G987">
        <v>582.58799999999997</v>
      </c>
      <c r="H987">
        <v>843.78700000000003</v>
      </c>
      <c r="I987">
        <v>789.548</v>
      </c>
      <c r="J987">
        <v>1136.9349999999999</v>
      </c>
      <c r="K987">
        <v>2.2999999999999998</v>
      </c>
      <c r="L987">
        <v>4.3529999999999998</v>
      </c>
      <c r="M987">
        <v>11.212999999999999</v>
      </c>
      <c r="N987">
        <v>69.474000000000004</v>
      </c>
      <c r="O987">
        <v>0.81799999999999995</v>
      </c>
      <c r="P987">
        <v>0</v>
      </c>
      <c r="Q987">
        <v>0</v>
      </c>
      <c r="R987">
        <v>0.23300000000000001</v>
      </c>
      <c r="S987">
        <v>0</v>
      </c>
      <c r="T987">
        <v>0</v>
      </c>
      <c r="U987">
        <v>1.427</v>
      </c>
      <c r="V987">
        <v>6.7619999999999996</v>
      </c>
      <c r="W987">
        <v>55.094999999999999</v>
      </c>
      <c r="Y987" t="str">
        <f t="shared" si="435"/>
        <v>静岡県</v>
      </c>
      <c r="Z987" t="str">
        <f t="shared" si="436"/>
        <v>静岡県富士宮市</v>
      </c>
      <c r="AA987" s="159">
        <f t="shared" si="437"/>
        <v>789.548</v>
      </c>
      <c r="AB987" s="159">
        <f t="shared" si="438"/>
        <v>1136.9349999999999</v>
      </c>
      <c r="AC987" s="159">
        <f t="shared" si="439"/>
        <v>4.3529999999999998</v>
      </c>
      <c r="AD987" s="159">
        <f t="shared" si="440"/>
        <v>69.474000000000004</v>
      </c>
      <c r="AE987" s="159">
        <f t="shared" si="441"/>
        <v>0</v>
      </c>
      <c r="AF987" s="159">
        <f t="shared" si="442"/>
        <v>0</v>
      </c>
      <c r="AG987" s="159">
        <f t="shared" si="443"/>
        <v>1.427</v>
      </c>
      <c r="AH987" s="160">
        <f t="shared" si="444"/>
        <v>2001.7369999999999</v>
      </c>
      <c r="AI987" s="135">
        <f t="shared" si="445"/>
        <v>0.3944314362975756</v>
      </c>
      <c r="AJ987" s="135">
        <f t="shared" si="446"/>
        <v>0.56797421439479812</v>
      </c>
      <c r="AK987" s="135">
        <f t="shared" si="447"/>
        <v>2.174611350042488E-3</v>
      </c>
      <c r="AL987" s="135">
        <f t="shared" si="448"/>
        <v>3.4706857094613332E-2</v>
      </c>
      <c r="AM987" s="135">
        <f t="shared" si="449"/>
        <v>0</v>
      </c>
      <c r="AN987" s="135">
        <f t="shared" si="450"/>
        <v>0</v>
      </c>
      <c r="AO987" s="135">
        <f t="shared" si="451"/>
        <v>7.128808629705102E-4</v>
      </c>
      <c r="AP987" s="159">
        <f>IFERROR(VLOOKUP(A987,人口!$A$2:$E$1748,5,0),0)</f>
        <v>132299</v>
      </c>
      <c r="AQ987" s="159">
        <f t="shared" si="426"/>
        <v>0</v>
      </c>
      <c r="AR987" s="159">
        <f t="shared" si="427"/>
        <v>0</v>
      </c>
      <c r="AS987" s="159">
        <f t="shared" si="428"/>
        <v>0</v>
      </c>
      <c r="AT987" s="159">
        <f t="shared" si="429"/>
        <v>0</v>
      </c>
      <c r="AU987" s="159">
        <f t="shared" si="430"/>
        <v>1</v>
      </c>
      <c r="AV987" s="159">
        <f t="shared" si="431"/>
        <v>0</v>
      </c>
      <c r="AW987" s="159">
        <f t="shared" si="432"/>
        <v>0</v>
      </c>
      <c r="AX987" s="159">
        <f t="shared" si="452"/>
        <v>0</v>
      </c>
      <c r="AY987" s="159" t="str">
        <f t="shared" si="453"/>
        <v>10万～20万人未満の市町村平均</v>
      </c>
      <c r="AZ987" s="159"/>
    </row>
    <row r="988" spans="1:52" x14ac:dyDescent="0.3">
      <c r="A988" t="str">
        <f t="shared" si="433"/>
        <v>22208</v>
      </c>
      <c r="B988" s="158" t="str">
        <f t="shared" si="434"/>
        <v>022208</v>
      </c>
      <c r="C988">
        <v>22</v>
      </c>
      <c r="D988" t="s">
        <v>49</v>
      </c>
      <c r="E988">
        <v>22208</v>
      </c>
      <c r="F988" t="s">
        <v>429</v>
      </c>
      <c r="G988">
        <v>333.327</v>
      </c>
      <c r="H988">
        <v>58.511000000000003</v>
      </c>
      <c r="I988">
        <v>444.202</v>
      </c>
      <c r="J988">
        <v>77.572000000000003</v>
      </c>
      <c r="K988">
        <v>109.2</v>
      </c>
      <c r="L988">
        <v>316.85000000000002</v>
      </c>
      <c r="M988">
        <v>1.3340000000000001</v>
      </c>
      <c r="N988">
        <v>8.7590000000000003</v>
      </c>
      <c r="O988">
        <v>0</v>
      </c>
      <c r="P988">
        <v>93.801000000000002</v>
      </c>
      <c r="Q988">
        <v>8.9700000000000006</v>
      </c>
      <c r="R988">
        <v>17.991</v>
      </c>
      <c r="S988">
        <v>656.75099999999998</v>
      </c>
      <c r="T988">
        <v>55.002000000000002</v>
      </c>
      <c r="U988">
        <v>110.319</v>
      </c>
      <c r="V988">
        <v>4.4660000000000002</v>
      </c>
      <c r="W988">
        <v>31.044</v>
      </c>
      <c r="Y988" t="str">
        <f t="shared" si="435"/>
        <v>静岡県</v>
      </c>
      <c r="Z988" t="str">
        <f t="shared" si="436"/>
        <v>静岡県伊東市</v>
      </c>
      <c r="AA988" s="159">
        <f t="shared" si="437"/>
        <v>444.202</v>
      </c>
      <c r="AB988" s="159">
        <f t="shared" si="438"/>
        <v>77.572000000000003</v>
      </c>
      <c r="AC988" s="159">
        <f t="shared" si="439"/>
        <v>316.85000000000002</v>
      </c>
      <c r="AD988" s="159">
        <f t="shared" si="440"/>
        <v>8.7590000000000003</v>
      </c>
      <c r="AE988" s="159">
        <f t="shared" si="441"/>
        <v>656.75099999999998</v>
      </c>
      <c r="AF988" s="159">
        <f t="shared" si="442"/>
        <v>55.002000000000002</v>
      </c>
      <c r="AG988" s="159">
        <f t="shared" si="443"/>
        <v>110.319</v>
      </c>
      <c r="AH988" s="160">
        <f t="shared" si="444"/>
        <v>1669.4549999999999</v>
      </c>
      <c r="AI988" s="135">
        <f t="shared" si="445"/>
        <v>0.26607605476038587</v>
      </c>
      <c r="AJ988" s="135">
        <f t="shared" si="446"/>
        <v>4.646546327993268E-2</v>
      </c>
      <c r="AK988" s="135">
        <f t="shared" si="447"/>
        <v>0.18979247718566841</v>
      </c>
      <c r="AL988" s="135">
        <f t="shared" si="448"/>
        <v>5.24662240072359E-3</v>
      </c>
      <c r="AM988" s="135">
        <f t="shared" si="449"/>
        <v>0.39339245442374909</v>
      </c>
      <c r="AN988" s="135">
        <f t="shared" si="450"/>
        <v>3.2946081206142126E-2</v>
      </c>
      <c r="AO988" s="135">
        <f t="shared" si="451"/>
        <v>6.60808467433983E-2</v>
      </c>
      <c r="AP988" s="159">
        <f>IFERROR(VLOOKUP(A988,人口!$A$2:$E$1748,5,0),0)</f>
        <v>68487</v>
      </c>
      <c r="AQ988" s="159">
        <f t="shared" si="426"/>
        <v>0</v>
      </c>
      <c r="AR988" s="159">
        <f t="shared" si="427"/>
        <v>0</v>
      </c>
      <c r="AS988" s="159">
        <f t="shared" si="428"/>
        <v>0</v>
      </c>
      <c r="AT988" s="159">
        <f t="shared" si="429"/>
        <v>1</v>
      </c>
      <c r="AU988" s="159">
        <f t="shared" si="430"/>
        <v>0</v>
      </c>
      <c r="AV988" s="159">
        <f t="shared" si="431"/>
        <v>0</v>
      </c>
      <c r="AW988" s="159">
        <f t="shared" si="432"/>
        <v>0</v>
      </c>
      <c r="AX988" s="159">
        <f t="shared" si="452"/>
        <v>0</v>
      </c>
      <c r="AY988" s="159" t="str">
        <f t="shared" si="453"/>
        <v>3万～10万人未満の市町村平均</v>
      </c>
      <c r="AZ988" s="159"/>
    </row>
    <row r="989" spans="1:52" x14ac:dyDescent="0.3">
      <c r="A989" t="str">
        <f t="shared" si="433"/>
        <v>22209</v>
      </c>
      <c r="B989" s="158" t="str">
        <f t="shared" si="434"/>
        <v>022209</v>
      </c>
      <c r="C989">
        <v>22</v>
      </c>
      <c r="D989" t="s">
        <v>49</v>
      </c>
      <c r="E989">
        <v>22209</v>
      </c>
      <c r="F989" t="s">
        <v>484</v>
      </c>
      <c r="G989">
        <v>413.88499999999999</v>
      </c>
      <c r="H989">
        <v>502.67899999999997</v>
      </c>
      <c r="I989">
        <v>589.25199999999995</v>
      </c>
      <c r="J989">
        <v>710.95100000000002</v>
      </c>
      <c r="K989">
        <v>158.9</v>
      </c>
      <c r="L989">
        <v>388.351</v>
      </c>
      <c r="M989">
        <v>1.458</v>
      </c>
      <c r="N989">
        <v>8.798</v>
      </c>
      <c r="O989">
        <v>0</v>
      </c>
      <c r="P989">
        <v>0</v>
      </c>
      <c r="Q989">
        <v>0</v>
      </c>
      <c r="R989">
        <v>0</v>
      </c>
      <c r="S989">
        <v>0</v>
      </c>
      <c r="T989">
        <v>0</v>
      </c>
      <c r="U989">
        <v>0</v>
      </c>
      <c r="V989">
        <v>5.0460000000000003</v>
      </c>
      <c r="W989">
        <v>37.792999999999999</v>
      </c>
      <c r="Y989" t="str">
        <f t="shared" si="435"/>
        <v>静岡県</v>
      </c>
      <c r="Z989" t="str">
        <f t="shared" si="436"/>
        <v>静岡県島田市</v>
      </c>
      <c r="AA989" s="159">
        <f t="shared" si="437"/>
        <v>589.25199999999995</v>
      </c>
      <c r="AB989" s="159">
        <f t="shared" si="438"/>
        <v>710.95100000000002</v>
      </c>
      <c r="AC989" s="159">
        <f t="shared" si="439"/>
        <v>388.351</v>
      </c>
      <c r="AD989" s="159">
        <f t="shared" si="440"/>
        <v>8.798</v>
      </c>
      <c r="AE989" s="159">
        <f t="shared" si="441"/>
        <v>0</v>
      </c>
      <c r="AF989" s="159">
        <f t="shared" si="442"/>
        <v>0</v>
      </c>
      <c r="AG989" s="159">
        <f t="shared" si="443"/>
        <v>0</v>
      </c>
      <c r="AH989" s="160">
        <f t="shared" si="444"/>
        <v>1697.3520000000001</v>
      </c>
      <c r="AI989" s="135">
        <f t="shared" si="445"/>
        <v>0.34715957562132072</v>
      </c>
      <c r="AJ989" s="135">
        <f t="shared" si="446"/>
        <v>0.41885890492956085</v>
      </c>
      <c r="AK989" s="135">
        <f t="shared" si="447"/>
        <v>0.22879815147358945</v>
      </c>
      <c r="AL989" s="135">
        <f t="shared" si="448"/>
        <v>5.183367975528941E-3</v>
      </c>
      <c r="AM989" s="135">
        <f t="shared" si="449"/>
        <v>0</v>
      </c>
      <c r="AN989" s="135">
        <f t="shared" si="450"/>
        <v>0</v>
      </c>
      <c r="AO989" s="135">
        <f t="shared" si="451"/>
        <v>0</v>
      </c>
      <c r="AP989" s="159">
        <f>IFERROR(VLOOKUP(A989,人口!$A$2:$E$1748,5,0),0)</f>
        <v>98282</v>
      </c>
      <c r="AQ989" s="159">
        <f t="shared" si="426"/>
        <v>0</v>
      </c>
      <c r="AR989" s="159">
        <f t="shared" si="427"/>
        <v>0</v>
      </c>
      <c r="AS989" s="159">
        <f t="shared" si="428"/>
        <v>0</v>
      </c>
      <c r="AT989" s="159">
        <f t="shared" si="429"/>
        <v>1</v>
      </c>
      <c r="AU989" s="159">
        <f t="shared" si="430"/>
        <v>0</v>
      </c>
      <c r="AV989" s="159">
        <f t="shared" si="431"/>
        <v>0</v>
      </c>
      <c r="AW989" s="159">
        <f t="shared" si="432"/>
        <v>0</v>
      </c>
      <c r="AX989" s="159">
        <f t="shared" si="452"/>
        <v>0</v>
      </c>
      <c r="AY989" s="159" t="str">
        <f t="shared" si="453"/>
        <v>3万～10万人未満の市町村平均</v>
      </c>
      <c r="AZ989" s="159"/>
    </row>
    <row r="990" spans="1:52" x14ac:dyDescent="0.3">
      <c r="A990" t="str">
        <f t="shared" si="433"/>
        <v>22210</v>
      </c>
      <c r="B990" s="158" t="str">
        <f t="shared" si="434"/>
        <v>022210</v>
      </c>
      <c r="C990">
        <v>22</v>
      </c>
      <c r="D990" t="s">
        <v>49</v>
      </c>
      <c r="E990">
        <v>22210</v>
      </c>
      <c r="F990" t="s">
        <v>537</v>
      </c>
      <c r="G990">
        <v>1028.5409999999999</v>
      </c>
      <c r="H990">
        <v>439.07299999999998</v>
      </c>
      <c r="I990">
        <v>1389.9480000000001</v>
      </c>
      <c r="J990">
        <v>590.34900000000005</v>
      </c>
      <c r="K990">
        <v>0</v>
      </c>
      <c r="L990">
        <v>0</v>
      </c>
      <c r="M990">
        <v>11.036</v>
      </c>
      <c r="N990">
        <v>68.378</v>
      </c>
      <c r="O990">
        <v>0</v>
      </c>
      <c r="P990">
        <v>0</v>
      </c>
      <c r="Q990">
        <v>0</v>
      </c>
      <c r="R990">
        <v>0.53800000000000003</v>
      </c>
      <c r="S990">
        <v>0</v>
      </c>
      <c r="T990">
        <v>0</v>
      </c>
      <c r="U990">
        <v>3.2959999999999998</v>
      </c>
      <c r="V990">
        <v>11.446999999999999</v>
      </c>
      <c r="W990">
        <v>91.825999999999993</v>
      </c>
      <c r="Y990" t="str">
        <f t="shared" si="435"/>
        <v>静岡県</v>
      </c>
      <c r="Z990" t="str">
        <f t="shared" si="436"/>
        <v>静岡県富士市</v>
      </c>
      <c r="AA990" s="159">
        <f t="shared" si="437"/>
        <v>1389.9480000000001</v>
      </c>
      <c r="AB990" s="159">
        <f t="shared" si="438"/>
        <v>590.34900000000005</v>
      </c>
      <c r="AC990" s="159">
        <f t="shared" si="439"/>
        <v>0</v>
      </c>
      <c r="AD990" s="159">
        <f t="shared" si="440"/>
        <v>68.378</v>
      </c>
      <c r="AE990" s="159">
        <f t="shared" si="441"/>
        <v>0</v>
      </c>
      <c r="AF990" s="159">
        <f t="shared" si="442"/>
        <v>0</v>
      </c>
      <c r="AG990" s="159">
        <f t="shared" si="443"/>
        <v>3.2959999999999998</v>
      </c>
      <c r="AH990" s="160">
        <f t="shared" si="444"/>
        <v>2051.971</v>
      </c>
      <c r="AI990" s="135">
        <f t="shared" si="445"/>
        <v>0.67737214609758134</v>
      </c>
      <c r="AJ990" s="135">
        <f t="shared" si="446"/>
        <v>0.28769851035906457</v>
      </c>
      <c r="AK990" s="135">
        <f t="shared" si="447"/>
        <v>0</v>
      </c>
      <c r="AL990" s="135">
        <f t="shared" si="448"/>
        <v>3.332308302602717E-2</v>
      </c>
      <c r="AM990" s="135">
        <f t="shared" si="449"/>
        <v>0</v>
      </c>
      <c r="AN990" s="135">
        <f t="shared" si="450"/>
        <v>0</v>
      </c>
      <c r="AO990" s="135">
        <f t="shared" si="451"/>
        <v>1.6062605173269991E-3</v>
      </c>
      <c r="AP990" s="159">
        <f>IFERROR(VLOOKUP(A990,人口!$A$2:$E$1748,5,0),0)</f>
        <v>253354</v>
      </c>
      <c r="AQ990" s="159">
        <f t="shared" si="426"/>
        <v>0</v>
      </c>
      <c r="AR990" s="159">
        <f t="shared" si="427"/>
        <v>0</v>
      </c>
      <c r="AS990" s="159">
        <f t="shared" si="428"/>
        <v>0</v>
      </c>
      <c r="AT990" s="159">
        <f t="shared" si="429"/>
        <v>0</v>
      </c>
      <c r="AU990" s="159">
        <f t="shared" si="430"/>
        <v>0</v>
      </c>
      <c r="AV990" s="159">
        <f t="shared" si="431"/>
        <v>1</v>
      </c>
      <c r="AW990" s="159">
        <f t="shared" si="432"/>
        <v>0</v>
      </c>
      <c r="AX990" s="159">
        <f t="shared" si="452"/>
        <v>0</v>
      </c>
      <c r="AY990" s="159" t="str">
        <f t="shared" si="453"/>
        <v>20万～50万人未満の市町村平均</v>
      </c>
      <c r="AZ990" s="159"/>
    </row>
    <row r="991" spans="1:52" x14ac:dyDescent="0.3">
      <c r="A991" t="str">
        <f t="shared" si="433"/>
        <v>22211</v>
      </c>
      <c r="B991" s="158" t="str">
        <f t="shared" si="434"/>
        <v>022211</v>
      </c>
      <c r="C991">
        <v>22</v>
      </c>
      <c r="D991" t="s">
        <v>49</v>
      </c>
      <c r="E991">
        <v>22211</v>
      </c>
      <c r="F991" t="s">
        <v>591</v>
      </c>
      <c r="G991">
        <v>737.10900000000004</v>
      </c>
      <c r="H991">
        <v>453.524</v>
      </c>
      <c r="I991">
        <v>1079.249</v>
      </c>
      <c r="J991">
        <v>660.51700000000005</v>
      </c>
      <c r="K991">
        <v>16.8</v>
      </c>
      <c r="L991">
        <v>39.279000000000003</v>
      </c>
      <c r="M991">
        <v>0</v>
      </c>
      <c r="N991">
        <v>0</v>
      </c>
      <c r="O991">
        <v>0</v>
      </c>
      <c r="P991">
        <v>0</v>
      </c>
      <c r="Q991">
        <v>0</v>
      </c>
      <c r="R991">
        <v>0.01</v>
      </c>
      <c r="S991">
        <v>0</v>
      </c>
      <c r="T991">
        <v>0</v>
      </c>
      <c r="U991">
        <v>6.2E-2</v>
      </c>
      <c r="V991">
        <v>8.7530000000000001</v>
      </c>
      <c r="W991">
        <v>58.917000000000002</v>
      </c>
      <c r="Y991" t="str">
        <f t="shared" si="435"/>
        <v>静岡県</v>
      </c>
      <c r="Z991" t="str">
        <f t="shared" si="436"/>
        <v>静岡県磐田市</v>
      </c>
      <c r="AA991" s="159">
        <f t="shared" si="437"/>
        <v>1079.249</v>
      </c>
      <c r="AB991" s="159">
        <f t="shared" si="438"/>
        <v>660.51700000000005</v>
      </c>
      <c r="AC991" s="159">
        <f t="shared" si="439"/>
        <v>39.279000000000003</v>
      </c>
      <c r="AD991" s="159">
        <f t="shared" si="440"/>
        <v>0</v>
      </c>
      <c r="AE991" s="159">
        <f t="shared" si="441"/>
        <v>0</v>
      </c>
      <c r="AF991" s="159">
        <f t="shared" si="442"/>
        <v>0</v>
      </c>
      <c r="AG991" s="159">
        <f t="shared" si="443"/>
        <v>6.2E-2</v>
      </c>
      <c r="AH991" s="160">
        <f t="shared" si="444"/>
        <v>1779.107</v>
      </c>
      <c r="AI991" s="135">
        <f t="shared" si="445"/>
        <v>0.60662399732000383</v>
      </c>
      <c r="AJ991" s="135">
        <f t="shared" si="446"/>
        <v>0.3712632236284833</v>
      </c>
      <c r="AK991" s="135">
        <f t="shared" si="447"/>
        <v>2.2077930107632652E-2</v>
      </c>
      <c r="AL991" s="135">
        <f t="shared" si="448"/>
        <v>0</v>
      </c>
      <c r="AM991" s="135">
        <f t="shared" si="449"/>
        <v>0</v>
      </c>
      <c r="AN991" s="135">
        <f t="shared" si="450"/>
        <v>0</v>
      </c>
      <c r="AO991" s="135">
        <f t="shared" si="451"/>
        <v>3.4848943880272521E-5</v>
      </c>
      <c r="AP991" s="159">
        <f>IFERROR(VLOOKUP(A991,人口!$A$2:$E$1748,5,0),0)</f>
        <v>169818</v>
      </c>
      <c r="AQ991" s="159">
        <f t="shared" si="426"/>
        <v>0</v>
      </c>
      <c r="AR991" s="159">
        <f t="shared" si="427"/>
        <v>0</v>
      </c>
      <c r="AS991" s="159">
        <f t="shared" si="428"/>
        <v>0</v>
      </c>
      <c r="AT991" s="159">
        <f t="shared" si="429"/>
        <v>0</v>
      </c>
      <c r="AU991" s="159">
        <f t="shared" si="430"/>
        <v>1</v>
      </c>
      <c r="AV991" s="159">
        <f t="shared" si="431"/>
        <v>0</v>
      </c>
      <c r="AW991" s="159">
        <f t="shared" si="432"/>
        <v>0</v>
      </c>
      <c r="AX991" s="159">
        <f t="shared" si="452"/>
        <v>0</v>
      </c>
      <c r="AY991" s="159" t="str">
        <f t="shared" si="453"/>
        <v>10万～20万人未満の市町村平均</v>
      </c>
      <c r="AZ991" s="159"/>
    </row>
    <row r="992" spans="1:52" x14ac:dyDescent="0.3">
      <c r="A992" t="str">
        <f t="shared" si="433"/>
        <v>22212</v>
      </c>
      <c r="B992" s="158" t="str">
        <f t="shared" si="434"/>
        <v>022212</v>
      </c>
      <c r="C992">
        <v>22</v>
      </c>
      <c r="D992" t="s">
        <v>49</v>
      </c>
      <c r="E992">
        <v>22212</v>
      </c>
      <c r="F992" t="s">
        <v>642</v>
      </c>
      <c r="G992">
        <v>536.53099999999995</v>
      </c>
      <c r="H992">
        <v>176.23500000000001</v>
      </c>
      <c r="I992">
        <v>746.524</v>
      </c>
      <c r="J992">
        <v>243.779</v>
      </c>
      <c r="K992">
        <v>2</v>
      </c>
      <c r="L992">
        <v>4.8840000000000003</v>
      </c>
      <c r="M992">
        <v>0</v>
      </c>
      <c r="N992">
        <v>0</v>
      </c>
      <c r="O992">
        <v>0</v>
      </c>
      <c r="P992">
        <v>0</v>
      </c>
      <c r="Q992">
        <v>0</v>
      </c>
      <c r="R992">
        <v>1.0999999999999999E-2</v>
      </c>
      <c r="S992">
        <v>0</v>
      </c>
      <c r="T992">
        <v>0</v>
      </c>
      <c r="U992">
        <v>7.0000000000000007E-2</v>
      </c>
      <c r="V992">
        <v>6.6529999999999996</v>
      </c>
      <c r="W992">
        <v>51.389000000000003</v>
      </c>
      <c r="Y992" t="str">
        <f t="shared" si="435"/>
        <v>静岡県</v>
      </c>
      <c r="Z992" t="str">
        <f t="shared" si="436"/>
        <v>静岡県焼津市</v>
      </c>
      <c r="AA992" s="159">
        <f t="shared" si="437"/>
        <v>746.524</v>
      </c>
      <c r="AB992" s="159">
        <f t="shared" si="438"/>
        <v>243.779</v>
      </c>
      <c r="AC992" s="159">
        <f t="shared" si="439"/>
        <v>4.8840000000000003</v>
      </c>
      <c r="AD992" s="159">
        <f t="shared" si="440"/>
        <v>0</v>
      </c>
      <c r="AE992" s="159">
        <f t="shared" si="441"/>
        <v>0</v>
      </c>
      <c r="AF992" s="159">
        <f t="shared" si="442"/>
        <v>0</v>
      </c>
      <c r="AG992" s="159">
        <f t="shared" si="443"/>
        <v>7.0000000000000007E-2</v>
      </c>
      <c r="AH992" s="160">
        <f t="shared" si="444"/>
        <v>995.25700000000006</v>
      </c>
      <c r="AI992" s="135">
        <f t="shared" si="445"/>
        <v>0.75008163720526455</v>
      </c>
      <c r="AJ992" s="135">
        <f t="shared" si="446"/>
        <v>0.24494075399620396</v>
      </c>
      <c r="AK992" s="135">
        <f t="shared" si="447"/>
        <v>4.9072752063034977E-3</v>
      </c>
      <c r="AL992" s="135">
        <f t="shared" si="448"/>
        <v>0</v>
      </c>
      <c r="AM992" s="135">
        <f t="shared" si="449"/>
        <v>0</v>
      </c>
      <c r="AN992" s="135">
        <f t="shared" si="450"/>
        <v>0</v>
      </c>
      <c r="AO992" s="135">
        <f t="shared" si="451"/>
        <v>7.0333592227937107E-5</v>
      </c>
      <c r="AP992" s="159">
        <f>IFERROR(VLOOKUP(A992,人口!$A$2:$E$1748,5,0),0)</f>
        <v>139435</v>
      </c>
      <c r="AQ992" s="159">
        <f t="shared" si="426"/>
        <v>0</v>
      </c>
      <c r="AR992" s="159">
        <f t="shared" si="427"/>
        <v>0</v>
      </c>
      <c r="AS992" s="159">
        <f t="shared" si="428"/>
        <v>0</v>
      </c>
      <c r="AT992" s="159">
        <f t="shared" si="429"/>
        <v>0</v>
      </c>
      <c r="AU992" s="159">
        <f t="shared" si="430"/>
        <v>1</v>
      </c>
      <c r="AV992" s="159">
        <f t="shared" si="431"/>
        <v>0</v>
      </c>
      <c r="AW992" s="159">
        <f t="shared" si="432"/>
        <v>0</v>
      </c>
      <c r="AX992" s="159">
        <f t="shared" si="452"/>
        <v>0</v>
      </c>
      <c r="AY992" s="159" t="str">
        <f t="shared" si="453"/>
        <v>10万～20万人未満の市町村平均</v>
      </c>
      <c r="AZ992" s="159"/>
    </row>
    <row r="993" spans="1:52" x14ac:dyDescent="0.3">
      <c r="A993" t="str">
        <f t="shared" si="433"/>
        <v>22213</v>
      </c>
      <c r="B993" s="158" t="str">
        <f t="shared" si="434"/>
        <v>022213</v>
      </c>
      <c r="C993">
        <v>22</v>
      </c>
      <c r="D993" t="s">
        <v>49</v>
      </c>
      <c r="E993">
        <v>22213</v>
      </c>
      <c r="F993" t="s">
        <v>695</v>
      </c>
      <c r="G993">
        <v>588.75400000000002</v>
      </c>
      <c r="H993">
        <v>899.02599999999995</v>
      </c>
      <c r="I993">
        <v>852.26800000000003</v>
      </c>
      <c r="J993">
        <v>1294.9259999999999</v>
      </c>
      <c r="K993">
        <v>86.8</v>
      </c>
      <c r="L993">
        <v>249.57599999999999</v>
      </c>
      <c r="M993">
        <v>0.16400000000000001</v>
      </c>
      <c r="N993">
        <v>0.94599999999999995</v>
      </c>
      <c r="O993">
        <v>0</v>
      </c>
      <c r="P993">
        <v>0</v>
      </c>
      <c r="Q993">
        <v>0</v>
      </c>
      <c r="R993">
        <v>0.16200000000000001</v>
      </c>
      <c r="S993">
        <v>0</v>
      </c>
      <c r="T993">
        <v>0</v>
      </c>
      <c r="U993">
        <v>0.99299999999999999</v>
      </c>
      <c r="V993">
        <v>6.6289999999999996</v>
      </c>
      <c r="W993">
        <v>48.786999999999999</v>
      </c>
      <c r="Y993" t="str">
        <f t="shared" si="435"/>
        <v>静岡県</v>
      </c>
      <c r="Z993" t="str">
        <f t="shared" si="436"/>
        <v>静岡県掛川市</v>
      </c>
      <c r="AA993" s="159">
        <f t="shared" si="437"/>
        <v>852.26800000000003</v>
      </c>
      <c r="AB993" s="159">
        <f t="shared" si="438"/>
        <v>1294.9259999999999</v>
      </c>
      <c r="AC993" s="159">
        <f t="shared" si="439"/>
        <v>249.57599999999999</v>
      </c>
      <c r="AD993" s="159">
        <f t="shared" si="440"/>
        <v>0.94599999999999995</v>
      </c>
      <c r="AE993" s="159">
        <f t="shared" si="441"/>
        <v>0</v>
      </c>
      <c r="AF993" s="159">
        <f t="shared" si="442"/>
        <v>0</v>
      </c>
      <c r="AG993" s="159">
        <f t="shared" si="443"/>
        <v>0.99299999999999999</v>
      </c>
      <c r="AH993" s="160">
        <f t="shared" si="444"/>
        <v>2398.7089999999998</v>
      </c>
      <c r="AI993" s="135">
        <f t="shared" si="445"/>
        <v>0.35530278995909886</v>
      </c>
      <c r="AJ993" s="135">
        <f t="shared" si="446"/>
        <v>0.53984289048817513</v>
      </c>
      <c r="AK993" s="135">
        <f t="shared" si="447"/>
        <v>0.10404596806031911</v>
      </c>
      <c r="AL993" s="135">
        <f t="shared" si="448"/>
        <v>3.9437880960133137E-4</v>
      </c>
      <c r="AM993" s="135">
        <f t="shared" si="449"/>
        <v>0</v>
      </c>
      <c r="AN993" s="135">
        <f t="shared" si="450"/>
        <v>0</v>
      </c>
      <c r="AO993" s="135">
        <f t="shared" si="451"/>
        <v>4.1397268280562587E-4</v>
      </c>
      <c r="AP993" s="159">
        <f>IFERROR(VLOOKUP(A993,人口!$A$2:$E$1748,5,0),0)</f>
        <v>117804</v>
      </c>
      <c r="AQ993" s="159">
        <f t="shared" si="426"/>
        <v>0</v>
      </c>
      <c r="AR993" s="159">
        <f t="shared" si="427"/>
        <v>0</v>
      </c>
      <c r="AS993" s="159">
        <f t="shared" si="428"/>
        <v>0</v>
      </c>
      <c r="AT993" s="159">
        <f t="shared" si="429"/>
        <v>0</v>
      </c>
      <c r="AU993" s="159">
        <f t="shared" si="430"/>
        <v>1</v>
      </c>
      <c r="AV993" s="159">
        <f t="shared" si="431"/>
        <v>0</v>
      </c>
      <c r="AW993" s="159">
        <f t="shared" si="432"/>
        <v>0</v>
      </c>
      <c r="AX993" s="159">
        <f t="shared" si="452"/>
        <v>0</v>
      </c>
      <c r="AY993" s="159" t="str">
        <f t="shared" si="453"/>
        <v>10万～20万人未満の市町村平均</v>
      </c>
      <c r="AZ993" s="159"/>
    </row>
    <row r="994" spans="1:52" x14ac:dyDescent="0.3">
      <c r="A994" t="str">
        <f t="shared" si="433"/>
        <v>22214</v>
      </c>
      <c r="B994" s="158" t="str">
        <f t="shared" si="434"/>
        <v>022214</v>
      </c>
      <c r="C994">
        <v>22</v>
      </c>
      <c r="D994" t="s">
        <v>49</v>
      </c>
      <c r="E994">
        <v>22214</v>
      </c>
      <c r="F994" t="s">
        <v>748</v>
      </c>
      <c r="G994">
        <v>521.91</v>
      </c>
      <c r="H994">
        <v>324.53500000000003</v>
      </c>
      <c r="I994">
        <v>739.85699999999997</v>
      </c>
      <c r="J994">
        <v>456.98700000000002</v>
      </c>
      <c r="K994">
        <v>84.7</v>
      </c>
      <c r="L994">
        <v>197.322</v>
      </c>
      <c r="M994">
        <v>0.79500000000000004</v>
      </c>
      <c r="N994">
        <v>4.798</v>
      </c>
      <c r="O994">
        <v>0</v>
      </c>
      <c r="P994">
        <v>0</v>
      </c>
      <c r="Q994">
        <v>0</v>
      </c>
      <c r="R994">
        <v>0</v>
      </c>
      <c r="S994">
        <v>0</v>
      </c>
      <c r="T994">
        <v>0</v>
      </c>
      <c r="U994">
        <v>0</v>
      </c>
      <c r="V994">
        <v>6.6790000000000003</v>
      </c>
      <c r="W994">
        <v>51.753999999999998</v>
      </c>
      <c r="Y994" t="str">
        <f t="shared" si="435"/>
        <v>静岡県</v>
      </c>
      <c r="Z994" t="str">
        <f t="shared" si="436"/>
        <v>静岡県藤枝市</v>
      </c>
      <c r="AA994" s="159">
        <f t="shared" si="437"/>
        <v>739.85699999999997</v>
      </c>
      <c r="AB994" s="159">
        <f t="shared" si="438"/>
        <v>456.98700000000002</v>
      </c>
      <c r="AC994" s="159">
        <f t="shared" si="439"/>
        <v>197.322</v>
      </c>
      <c r="AD994" s="159">
        <f t="shared" si="440"/>
        <v>4.798</v>
      </c>
      <c r="AE994" s="159">
        <f t="shared" si="441"/>
        <v>0</v>
      </c>
      <c r="AF994" s="159">
        <f t="shared" si="442"/>
        <v>0</v>
      </c>
      <c r="AG994" s="159">
        <f t="shared" si="443"/>
        <v>0</v>
      </c>
      <c r="AH994" s="160">
        <f t="shared" si="444"/>
        <v>1398.9640000000002</v>
      </c>
      <c r="AI994" s="135">
        <f t="shared" si="445"/>
        <v>0.52886064258980203</v>
      </c>
      <c r="AJ994" s="135">
        <f t="shared" si="446"/>
        <v>0.32666101486528598</v>
      </c>
      <c r="AK994" s="135">
        <f t="shared" si="447"/>
        <v>0.14104866172396144</v>
      </c>
      <c r="AL994" s="135">
        <f t="shared" si="448"/>
        <v>3.4296808209503598E-3</v>
      </c>
      <c r="AM994" s="135">
        <f t="shared" si="449"/>
        <v>0</v>
      </c>
      <c r="AN994" s="135">
        <f t="shared" si="450"/>
        <v>0</v>
      </c>
      <c r="AO994" s="135">
        <f t="shared" si="451"/>
        <v>0</v>
      </c>
      <c r="AP994" s="159">
        <f>IFERROR(VLOOKUP(A994,人口!$A$2:$E$1748,5,0),0)</f>
        <v>144662</v>
      </c>
      <c r="AQ994" s="159">
        <f t="shared" si="426"/>
        <v>0</v>
      </c>
      <c r="AR994" s="159">
        <f t="shared" si="427"/>
        <v>0</v>
      </c>
      <c r="AS994" s="159">
        <f t="shared" si="428"/>
        <v>0</v>
      </c>
      <c r="AT994" s="159">
        <f t="shared" si="429"/>
        <v>0</v>
      </c>
      <c r="AU994" s="159">
        <f t="shared" si="430"/>
        <v>1</v>
      </c>
      <c r="AV994" s="159">
        <f t="shared" si="431"/>
        <v>0</v>
      </c>
      <c r="AW994" s="159">
        <f t="shared" si="432"/>
        <v>0</v>
      </c>
      <c r="AX994" s="159">
        <f t="shared" si="452"/>
        <v>0</v>
      </c>
      <c r="AY994" s="159" t="str">
        <f t="shared" si="453"/>
        <v>10万～20万人未満の市町村平均</v>
      </c>
      <c r="AZ994" s="159"/>
    </row>
    <row r="995" spans="1:52" x14ac:dyDescent="0.3">
      <c r="A995" t="str">
        <f t="shared" si="433"/>
        <v>22215</v>
      </c>
      <c r="B995" s="158" t="str">
        <f t="shared" si="434"/>
        <v>022215</v>
      </c>
      <c r="C995">
        <v>22</v>
      </c>
      <c r="D995" t="s">
        <v>49</v>
      </c>
      <c r="E995">
        <v>22215</v>
      </c>
      <c r="F995" t="s">
        <v>802</v>
      </c>
      <c r="G995">
        <v>361.89499999999998</v>
      </c>
      <c r="H995">
        <v>372.19200000000001</v>
      </c>
      <c r="I995">
        <v>475.04700000000003</v>
      </c>
      <c r="J995">
        <v>486.59</v>
      </c>
      <c r="K995">
        <v>46.8</v>
      </c>
      <c r="L995">
        <v>107.02200000000001</v>
      </c>
      <c r="M995">
        <v>11.804</v>
      </c>
      <c r="N995">
        <v>77.540000000000006</v>
      </c>
      <c r="O995">
        <v>0</v>
      </c>
      <c r="P995">
        <v>0</v>
      </c>
      <c r="Q995">
        <v>3.3000000000000002E-2</v>
      </c>
      <c r="R995">
        <v>2.4350000000000001</v>
      </c>
      <c r="S995">
        <v>0</v>
      </c>
      <c r="T995">
        <v>0.20300000000000001</v>
      </c>
      <c r="U995">
        <v>14.93</v>
      </c>
      <c r="V995">
        <v>4.0970000000000004</v>
      </c>
      <c r="W995">
        <v>32.351999999999997</v>
      </c>
      <c r="Y995" t="str">
        <f t="shared" si="435"/>
        <v>静岡県</v>
      </c>
      <c r="Z995" t="str">
        <f t="shared" si="436"/>
        <v>静岡県御殿場市</v>
      </c>
      <c r="AA995" s="159">
        <f t="shared" si="437"/>
        <v>475.04700000000003</v>
      </c>
      <c r="AB995" s="159">
        <f t="shared" si="438"/>
        <v>486.59</v>
      </c>
      <c r="AC995" s="159">
        <f t="shared" si="439"/>
        <v>107.02200000000001</v>
      </c>
      <c r="AD995" s="159">
        <f t="shared" si="440"/>
        <v>77.540000000000006</v>
      </c>
      <c r="AE995" s="159">
        <f t="shared" si="441"/>
        <v>0</v>
      </c>
      <c r="AF995" s="159">
        <f t="shared" si="442"/>
        <v>0.20300000000000001</v>
      </c>
      <c r="AG995" s="159">
        <f t="shared" si="443"/>
        <v>14.93</v>
      </c>
      <c r="AH995" s="160">
        <f t="shared" si="444"/>
        <v>1161.3319999999999</v>
      </c>
      <c r="AI995" s="135">
        <f t="shared" si="445"/>
        <v>0.40905356952189387</v>
      </c>
      <c r="AJ995" s="135">
        <f t="shared" si="446"/>
        <v>0.41899301836167435</v>
      </c>
      <c r="AK995" s="135">
        <f t="shared" si="447"/>
        <v>9.2154526009788768E-2</v>
      </c>
      <c r="AL995" s="135">
        <f t="shared" si="448"/>
        <v>6.6768159320504394E-2</v>
      </c>
      <c r="AM995" s="135">
        <f t="shared" si="449"/>
        <v>0</v>
      </c>
      <c r="AN995" s="135">
        <f t="shared" si="450"/>
        <v>1.7479928220353873E-4</v>
      </c>
      <c r="AO995" s="135">
        <f t="shared" si="451"/>
        <v>1.2855927503935138E-2</v>
      </c>
      <c r="AP995" s="159">
        <f>IFERROR(VLOOKUP(A995,人口!$A$2:$E$1748,5,0),0)</f>
        <v>88252</v>
      </c>
      <c r="AQ995" s="159">
        <f t="shared" si="426"/>
        <v>0</v>
      </c>
      <c r="AR995" s="159">
        <f t="shared" si="427"/>
        <v>0</v>
      </c>
      <c r="AS995" s="159">
        <f t="shared" si="428"/>
        <v>0</v>
      </c>
      <c r="AT995" s="159">
        <f t="shared" si="429"/>
        <v>1</v>
      </c>
      <c r="AU995" s="159">
        <f t="shared" si="430"/>
        <v>0</v>
      </c>
      <c r="AV995" s="159">
        <f t="shared" si="431"/>
        <v>0</v>
      </c>
      <c r="AW995" s="159">
        <f t="shared" si="432"/>
        <v>0</v>
      </c>
      <c r="AX995" s="159">
        <f t="shared" si="452"/>
        <v>0</v>
      </c>
      <c r="AY995" s="159" t="str">
        <f t="shared" si="453"/>
        <v>3万～10万人未満の市町村平均</v>
      </c>
      <c r="AZ995" s="159"/>
    </row>
    <row r="996" spans="1:52" x14ac:dyDescent="0.3">
      <c r="A996" t="str">
        <f t="shared" si="433"/>
        <v>22216</v>
      </c>
      <c r="B996" s="158" t="str">
        <f t="shared" si="434"/>
        <v>022216</v>
      </c>
      <c r="C996">
        <v>22</v>
      </c>
      <c r="D996" t="s">
        <v>49</v>
      </c>
      <c r="E996">
        <v>22216</v>
      </c>
      <c r="F996" t="s">
        <v>853</v>
      </c>
      <c r="G996">
        <v>403.94600000000003</v>
      </c>
      <c r="H996">
        <v>386.35399999999998</v>
      </c>
      <c r="I996">
        <v>591.36199999999997</v>
      </c>
      <c r="J996">
        <v>562.71500000000003</v>
      </c>
      <c r="K996">
        <v>8.8000000000000007</v>
      </c>
      <c r="L996">
        <v>27.434999999999999</v>
      </c>
      <c r="M996">
        <v>0</v>
      </c>
      <c r="N996">
        <v>0</v>
      </c>
      <c r="O996">
        <v>0</v>
      </c>
      <c r="P996">
        <v>0</v>
      </c>
      <c r="Q996">
        <v>0</v>
      </c>
      <c r="R996">
        <v>5.7000000000000002E-2</v>
      </c>
      <c r="S996">
        <v>0</v>
      </c>
      <c r="T996">
        <v>0</v>
      </c>
      <c r="U996">
        <v>0.35</v>
      </c>
      <c r="V996">
        <v>4.5039999999999996</v>
      </c>
      <c r="W996">
        <v>34.856000000000002</v>
      </c>
      <c r="Y996" t="str">
        <f t="shared" si="435"/>
        <v>静岡県</v>
      </c>
      <c r="Z996" t="str">
        <f t="shared" si="436"/>
        <v>静岡県袋井市</v>
      </c>
      <c r="AA996" s="159">
        <f t="shared" si="437"/>
        <v>591.36199999999997</v>
      </c>
      <c r="AB996" s="159">
        <f t="shared" si="438"/>
        <v>562.71500000000003</v>
      </c>
      <c r="AC996" s="159">
        <f t="shared" si="439"/>
        <v>27.434999999999999</v>
      </c>
      <c r="AD996" s="159">
        <f t="shared" si="440"/>
        <v>0</v>
      </c>
      <c r="AE996" s="159">
        <f t="shared" si="441"/>
        <v>0</v>
      </c>
      <c r="AF996" s="159">
        <f t="shared" si="442"/>
        <v>0</v>
      </c>
      <c r="AG996" s="159">
        <f t="shared" si="443"/>
        <v>0.35</v>
      </c>
      <c r="AH996" s="160">
        <f t="shared" si="444"/>
        <v>1181.8619999999999</v>
      </c>
      <c r="AI996" s="135">
        <f t="shared" si="445"/>
        <v>0.50036467878652502</v>
      </c>
      <c r="AJ996" s="135">
        <f t="shared" si="446"/>
        <v>0.47612580825849388</v>
      </c>
      <c r="AK996" s="135">
        <f t="shared" si="447"/>
        <v>2.3213370088893629E-2</v>
      </c>
      <c r="AL996" s="135">
        <f t="shared" si="448"/>
        <v>0</v>
      </c>
      <c r="AM996" s="135">
        <f t="shared" si="449"/>
        <v>0</v>
      </c>
      <c r="AN996" s="135">
        <f t="shared" si="450"/>
        <v>0</v>
      </c>
      <c r="AO996" s="135">
        <f t="shared" si="451"/>
        <v>2.9614286608758045E-4</v>
      </c>
      <c r="AP996" s="159">
        <f>IFERROR(VLOOKUP(A996,人口!$A$2:$E$1748,5,0),0)</f>
        <v>88521</v>
      </c>
      <c r="AQ996" s="159">
        <f t="shared" si="426"/>
        <v>0</v>
      </c>
      <c r="AR996" s="159">
        <f t="shared" si="427"/>
        <v>0</v>
      </c>
      <c r="AS996" s="159">
        <f t="shared" si="428"/>
        <v>0</v>
      </c>
      <c r="AT996" s="159">
        <f t="shared" si="429"/>
        <v>1</v>
      </c>
      <c r="AU996" s="159">
        <f t="shared" si="430"/>
        <v>0</v>
      </c>
      <c r="AV996" s="159">
        <f t="shared" si="431"/>
        <v>0</v>
      </c>
      <c r="AW996" s="159">
        <f t="shared" si="432"/>
        <v>0</v>
      </c>
      <c r="AX996" s="159">
        <f t="shared" si="452"/>
        <v>0</v>
      </c>
      <c r="AY996" s="159" t="str">
        <f t="shared" si="453"/>
        <v>3万～10万人未満の市町村平均</v>
      </c>
      <c r="AZ996" s="159"/>
    </row>
    <row r="997" spans="1:52" x14ac:dyDescent="0.3">
      <c r="A997" t="str">
        <f t="shared" si="433"/>
        <v>22219</v>
      </c>
      <c r="B997" s="158" t="str">
        <f t="shared" si="434"/>
        <v>022219</v>
      </c>
      <c r="C997">
        <v>22</v>
      </c>
      <c r="D997" t="s">
        <v>49</v>
      </c>
      <c r="E997">
        <v>22219</v>
      </c>
      <c r="F997" t="s">
        <v>905</v>
      </c>
      <c r="G997">
        <v>113.569</v>
      </c>
      <c r="H997">
        <v>34.753</v>
      </c>
      <c r="I997">
        <v>163.96700000000001</v>
      </c>
      <c r="J997">
        <v>49.86</v>
      </c>
      <c r="K997">
        <v>58.9</v>
      </c>
      <c r="L997">
        <v>189.50200000000001</v>
      </c>
      <c r="M997">
        <v>0</v>
      </c>
      <c r="N997">
        <v>0</v>
      </c>
      <c r="O997">
        <v>0</v>
      </c>
      <c r="P997">
        <v>0</v>
      </c>
      <c r="Q997">
        <v>0</v>
      </c>
      <c r="R997">
        <v>3.1</v>
      </c>
      <c r="S997">
        <v>0</v>
      </c>
      <c r="T997">
        <v>0</v>
      </c>
      <c r="U997">
        <v>19.010000000000002</v>
      </c>
      <c r="V997">
        <v>1.677</v>
      </c>
      <c r="W997">
        <v>10.282</v>
      </c>
      <c r="Y997" t="str">
        <f t="shared" si="435"/>
        <v>静岡県</v>
      </c>
      <c r="Z997" t="str">
        <f t="shared" si="436"/>
        <v>静岡県下田市</v>
      </c>
      <c r="AA997" s="159">
        <f t="shared" si="437"/>
        <v>163.96700000000001</v>
      </c>
      <c r="AB997" s="159">
        <f t="shared" si="438"/>
        <v>49.86</v>
      </c>
      <c r="AC997" s="159">
        <f t="shared" si="439"/>
        <v>189.50200000000001</v>
      </c>
      <c r="AD997" s="159">
        <f t="shared" si="440"/>
        <v>0</v>
      </c>
      <c r="AE997" s="159">
        <f t="shared" si="441"/>
        <v>0</v>
      </c>
      <c r="AF997" s="159">
        <f t="shared" si="442"/>
        <v>0</v>
      </c>
      <c r="AG997" s="159">
        <f t="shared" si="443"/>
        <v>19.010000000000002</v>
      </c>
      <c r="AH997" s="160">
        <f t="shared" si="444"/>
        <v>422.339</v>
      </c>
      <c r="AI997" s="135">
        <f t="shared" si="445"/>
        <v>0.3882355169662286</v>
      </c>
      <c r="AJ997" s="135">
        <f t="shared" si="446"/>
        <v>0.11805682165274815</v>
      </c>
      <c r="AK997" s="135">
        <f t="shared" si="447"/>
        <v>0.44869642633050705</v>
      </c>
      <c r="AL997" s="135">
        <f t="shared" si="448"/>
        <v>0</v>
      </c>
      <c r="AM997" s="135">
        <f t="shared" si="449"/>
        <v>0</v>
      </c>
      <c r="AN997" s="135">
        <f t="shared" si="450"/>
        <v>0</v>
      </c>
      <c r="AO997" s="135">
        <f t="shared" si="451"/>
        <v>4.5011235050516296E-2</v>
      </c>
      <c r="AP997" s="159">
        <f>IFERROR(VLOOKUP(A997,人口!$A$2:$E$1748,5,0),0)</f>
        <v>21230</v>
      </c>
      <c r="AQ997" s="159">
        <f t="shared" si="426"/>
        <v>0</v>
      </c>
      <c r="AR997" s="159">
        <f t="shared" si="427"/>
        <v>0</v>
      </c>
      <c r="AS997" s="159">
        <f t="shared" si="428"/>
        <v>1</v>
      </c>
      <c r="AT997" s="159">
        <f t="shared" si="429"/>
        <v>0</v>
      </c>
      <c r="AU997" s="159">
        <f t="shared" si="430"/>
        <v>0</v>
      </c>
      <c r="AV997" s="159">
        <f t="shared" si="431"/>
        <v>0</v>
      </c>
      <c r="AW997" s="159">
        <f t="shared" si="432"/>
        <v>0</v>
      </c>
      <c r="AX997" s="159">
        <f t="shared" si="452"/>
        <v>0</v>
      </c>
      <c r="AY997" s="159" t="str">
        <f t="shared" si="453"/>
        <v>1万～3万人未満の市町村平均</v>
      </c>
      <c r="AZ997" s="159"/>
    </row>
    <row r="998" spans="1:52" x14ac:dyDescent="0.3">
      <c r="A998" t="str">
        <f t="shared" si="433"/>
        <v>22220</v>
      </c>
      <c r="B998" s="158" t="str">
        <f t="shared" si="434"/>
        <v>022220</v>
      </c>
      <c r="C998">
        <v>22</v>
      </c>
      <c r="D998" t="s">
        <v>49</v>
      </c>
      <c r="E998">
        <v>22220</v>
      </c>
      <c r="F998" t="s">
        <v>956</v>
      </c>
      <c r="G998">
        <v>214.83199999999999</v>
      </c>
      <c r="H998">
        <v>145.55500000000001</v>
      </c>
      <c r="I998">
        <v>290.88400000000001</v>
      </c>
      <c r="J998">
        <v>196.15299999999999</v>
      </c>
      <c r="K998">
        <v>106.4</v>
      </c>
      <c r="L998">
        <v>210.70099999999999</v>
      </c>
      <c r="M998">
        <v>45.091999999999999</v>
      </c>
      <c r="N998">
        <v>296.15300000000002</v>
      </c>
      <c r="O998">
        <v>0</v>
      </c>
      <c r="P998">
        <v>0</v>
      </c>
      <c r="Q998">
        <v>8.0000000000000002E-3</v>
      </c>
      <c r="R998">
        <v>4.056</v>
      </c>
      <c r="S998">
        <v>0</v>
      </c>
      <c r="T998">
        <v>4.7E-2</v>
      </c>
      <c r="U998">
        <v>24.870999999999999</v>
      </c>
      <c r="V998">
        <v>2.137</v>
      </c>
      <c r="W998">
        <v>19.303000000000001</v>
      </c>
      <c r="Y998" t="str">
        <f t="shared" si="435"/>
        <v>静岡県</v>
      </c>
      <c r="Z998" t="str">
        <f t="shared" si="436"/>
        <v>静岡県裾野市</v>
      </c>
      <c r="AA998" s="159">
        <f t="shared" si="437"/>
        <v>290.88400000000001</v>
      </c>
      <c r="AB998" s="159">
        <f t="shared" si="438"/>
        <v>196.15299999999999</v>
      </c>
      <c r="AC998" s="159">
        <f t="shared" si="439"/>
        <v>210.70099999999999</v>
      </c>
      <c r="AD998" s="159">
        <f t="shared" si="440"/>
        <v>296.15300000000002</v>
      </c>
      <c r="AE998" s="159">
        <f t="shared" si="441"/>
        <v>0</v>
      </c>
      <c r="AF998" s="159">
        <f t="shared" si="442"/>
        <v>4.7E-2</v>
      </c>
      <c r="AG998" s="159">
        <f t="shared" si="443"/>
        <v>24.870999999999999</v>
      </c>
      <c r="AH998" s="160">
        <f t="shared" si="444"/>
        <v>1018.8090000000001</v>
      </c>
      <c r="AI998" s="135">
        <f t="shared" si="445"/>
        <v>0.28551377147237605</v>
      </c>
      <c r="AJ998" s="135">
        <f t="shared" si="446"/>
        <v>0.1925316717853886</v>
      </c>
      <c r="AK998" s="135">
        <f t="shared" si="447"/>
        <v>0.20681109020434643</v>
      </c>
      <c r="AL998" s="135">
        <f t="shared" si="448"/>
        <v>0.29068549649639924</v>
      </c>
      <c r="AM998" s="135">
        <f t="shared" si="449"/>
        <v>0</v>
      </c>
      <c r="AN998" s="135">
        <f t="shared" si="450"/>
        <v>4.6132297614174981E-5</v>
      </c>
      <c r="AO998" s="135">
        <f t="shared" si="451"/>
        <v>2.4411837743875443E-2</v>
      </c>
      <c r="AP998" s="159">
        <f>IFERROR(VLOOKUP(A998,人口!$A$2:$E$1748,5,0),0)</f>
        <v>51552</v>
      </c>
      <c r="AQ998" s="159">
        <f t="shared" si="426"/>
        <v>0</v>
      </c>
      <c r="AR998" s="159">
        <f t="shared" si="427"/>
        <v>0</v>
      </c>
      <c r="AS998" s="159">
        <f t="shared" si="428"/>
        <v>0</v>
      </c>
      <c r="AT998" s="159">
        <f t="shared" si="429"/>
        <v>1</v>
      </c>
      <c r="AU998" s="159">
        <f t="shared" si="430"/>
        <v>0</v>
      </c>
      <c r="AV998" s="159">
        <f t="shared" si="431"/>
        <v>0</v>
      </c>
      <c r="AW998" s="159">
        <f t="shared" si="432"/>
        <v>0</v>
      </c>
      <c r="AX998" s="159">
        <f t="shared" si="452"/>
        <v>0</v>
      </c>
      <c r="AY998" s="159" t="str">
        <f t="shared" si="453"/>
        <v>3万～10万人未満の市町村平均</v>
      </c>
      <c r="AZ998" s="159"/>
    </row>
    <row r="999" spans="1:52" x14ac:dyDescent="0.3">
      <c r="A999" t="str">
        <f t="shared" si="433"/>
        <v>22221</v>
      </c>
      <c r="B999" s="158" t="str">
        <f t="shared" si="434"/>
        <v>022221</v>
      </c>
      <c r="C999">
        <v>22</v>
      </c>
      <c r="D999" t="s">
        <v>49</v>
      </c>
      <c r="E999">
        <v>22221</v>
      </c>
      <c r="F999" t="s">
        <v>1002</v>
      </c>
      <c r="G999">
        <v>273.53500000000003</v>
      </c>
      <c r="H999">
        <v>307.62299999999999</v>
      </c>
      <c r="I999">
        <v>392.73899999999998</v>
      </c>
      <c r="J999">
        <v>439.42</v>
      </c>
      <c r="K999">
        <v>20.399999999999999</v>
      </c>
      <c r="L999">
        <v>55.192</v>
      </c>
      <c r="M999">
        <v>0</v>
      </c>
      <c r="N999">
        <v>0</v>
      </c>
      <c r="O999">
        <v>0</v>
      </c>
      <c r="P999">
        <v>0</v>
      </c>
      <c r="Q999">
        <v>0</v>
      </c>
      <c r="R999">
        <v>0</v>
      </c>
      <c r="S999">
        <v>0</v>
      </c>
      <c r="T999">
        <v>0</v>
      </c>
      <c r="U999">
        <v>0</v>
      </c>
      <c r="V999">
        <v>3.085</v>
      </c>
      <c r="W999">
        <v>20.263999999999999</v>
      </c>
      <c r="Y999" t="str">
        <f t="shared" si="435"/>
        <v>静岡県</v>
      </c>
      <c r="Z999" t="str">
        <f t="shared" si="436"/>
        <v>静岡県湖西市</v>
      </c>
      <c r="AA999" s="159">
        <f t="shared" si="437"/>
        <v>392.73899999999998</v>
      </c>
      <c r="AB999" s="159">
        <f t="shared" si="438"/>
        <v>439.42</v>
      </c>
      <c r="AC999" s="159">
        <f t="shared" si="439"/>
        <v>55.192</v>
      </c>
      <c r="AD999" s="159">
        <f t="shared" si="440"/>
        <v>0</v>
      </c>
      <c r="AE999" s="159">
        <f t="shared" si="441"/>
        <v>0</v>
      </c>
      <c r="AF999" s="159">
        <f t="shared" si="442"/>
        <v>0</v>
      </c>
      <c r="AG999" s="159">
        <f t="shared" si="443"/>
        <v>0</v>
      </c>
      <c r="AH999" s="160">
        <f t="shared" si="444"/>
        <v>887.351</v>
      </c>
      <c r="AI999" s="135">
        <f t="shared" si="445"/>
        <v>0.44259712334803247</v>
      </c>
      <c r="AJ999" s="135">
        <f t="shared" si="446"/>
        <v>0.49520426527946665</v>
      </c>
      <c r="AK999" s="135">
        <f t="shared" si="447"/>
        <v>6.219861137250085E-2</v>
      </c>
      <c r="AL999" s="135">
        <f t="shared" si="448"/>
        <v>0</v>
      </c>
      <c r="AM999" s="135">
        <f t="shared" si="449"/>
        <v>0</v>
      </c>
      <c r="AN999" s="135">
        <f t="shared" si="450"/>
        <v>0</v>
      </c>
      <c r="AO999" s="135">
        <f t="shared" si="451"/>
        <v>0</v>
      </c>
      <c r="AP999" s="159">
        <f>IFERROR(VLOOKUP(A999,人口!$A$2:$E$1748,5,0),0)</f>
        <v>59656</v>
      </c>
      <c r="AQ999" s="159">
        <f t="shared" si="426"/>
        <v>0</v>
      </c>
      <c r="AR999" s="159">
        <f t="shared" si="427"/>
        <v>0</v>
      </c>
      <c r="AS999" s="159">
        <f t="shared" si="428"/>
        <v>0</v>
      </c>
      <c r="AT999" s="159">
        <f t="shared" si="429"/>
        <v>1</v>
      </c>
      <c r="AU999" s="159">
        <f t="shared" si="430"/>
        <v>0</v>
      </c>
      <c r="AV999" s="159">
        <f t="shared" si="431"/>
        <v>0</v>
      </c>
      <c r="AW999" s="159">
        <f t="shared" si="432"/>
        <v>0</v>
      </c>
      <c r="AX999" s="159">
        <f t="shared" si="452"/>
        <v>0</v>
      </c>
      <c r="AY999" s="159" t="str">
        <f t="shared" si="453"/>
        <v>3万～10万人未満の市町村平均</v>
      </c>
      <c r="AZ999" s="159"/>
    </row>
    <row r="1000" spans="1:52" x14ac:dyDescent="0.3">
      <c r="A1000" t="str">
        <f t="shared" si="433"/>
        <v>22222</v>
      </c>
      <c r="B1000" s="158" t="str">
        <f t="shared" si="434"/>
        <v>022222</v>
      </c>
      <c r="C1000">
        <v>22</v>
      </c>
      <c r="D1000" t="s">
        <v>49</v>
      </c>
      <c r="E1000">
        <v>22222</v>
      </c>
      <c r="F1000" t="s">
        <v>1048</v>
      </c>
      <c r="G1000">
        <v>210.203</v>
      </c>
      <c r="H1000">
        <v>142.16800000000001</v>
      </c>
      <c r="I1000">
        <v>296.87400000000002</v>
      </c>
      <c r="J1000">
        <v>199.86699999999999</v>
      </c>
      <c r="K1000">
        <v>778.3</v>
      </c>
      <c r="L1000">
        <v>2319.5790000000002</v>
      </c>
      <c r="M1000">
        <v>41.680999999999997</v>
      </c>
      <c r="N1000">
        <v>273.755</v>
      </c>
      <c r="O1000">
        <v>0</v>
      </c>
      <c r="P1000">
        <v>8.9250000000000007</v>
      </c>
      <c r="Q1000">
        <v>11.574</v>
      </c>
      <c r="R1000">
        <v>30.029</v>
      </c>
      <c r="S1000">
        <v>59.627000000000002</v>
      </c>
      <c r="T1000">
        <v>70.97</v>
      </c>
      <c r="U1000">
        <v>184.14</v>
      </c>
      <c r="V1000">
        <v>2.5190000000000001</v>
      </c>
      <c r="W1000">
        <v>17.724</v>
      </c>
      <c r="Y1000" t="str">
        <f t="shared" si="435"/>
        <v>静岡県</v>
      </c>
      <c r="Z1000" t="str">
        <f t="shared" si="436"/>
        <v>静岡県伊豆市</v>
      </c>
      <c r="AA1000" s="159">
        <f t="shared" si="437"/>
        <v>296.87400000000002</v>
      </c>
      <c r="AB1000" s="159">
        <f t="shared" si="438"/>
        <v>199.86699999999999</v>
      </c>
      <c r="AC1000" s="159">
        <f t="shared" si="439"/>
        <v>2319.5790000000002</v>
      </c>
      <c r="AD1000" s="159">
        <f t="shared" si="440"/>
        <v>273.755</v>
      </c>
      <c r="AE1000" s="159">
        <f t="shared" si="441"/>
        <v>59.627000000000002</v>
      </c>
      <c r="AF1000" s="159">
        <f t="shared" si="442"/>
        <v>70.97</v>
      </c>
      <c r="AG1000" s="159">
        <f t="shared" si="443"/>
        <v>184.14</v>
      </c>
      <c r="AH1000" s="160">
        <f t="shared" si="444"/>
        <v>3404.8119999999999</v>
      </c>
      <c r="AI1000" s="135">
        <f t="shared" si="445"/>
        <v>8.7192479349814334E-2</v>
      </c>
      <c r="AJ1000" s="135">
        <f t="shared" si="446"/>
        <v>5.8701332114665945E-2</v>
      </c>
      <c r="AK1000" s="135">
        <f t="shared" si="447"/>
        <v>0.68126492740274658</v>
      </c>
      <c r="AL1000" s="135">
        <f t="shared" si="448"/>
        <v>8.0402383450246306E-2</v>
      </c>
      <c r="AM1000" s="135">
        <f t="shared" si="449"/>
        <v>1.7512567507398352E-2</v>
      </c>
      <c r="AN1000" s="135">
        <f t="shared" si="450"/>
        <v>2.0844028980161019E-2</v>
      </c>
      <c r="AO1000" s="135">
        <f t="shared" si="451"/>
        <v>5.4082281194967594E-2</v>
      </c>
      <c r="AP1000" s="159">
        <f>IFERROR(VLOOKUP(A1000,人口!$A$2:$E$1748,5,0),0)</f>
        <v>30360</v>
      </c>
      <c r="AQ1000" s="159">
        <f t="shared" si="426"/>
        <v>0</v>
      </c>
      <c r="AR1000" s="159">
        <f t="shared" si="427"/>
        <v>0</v>
      </c>
      <c r="AS1000" s="159">
        <f t="shared" si="428"/>
        <v>0</v>
      </c>
      <c r="AT1000" s="159">
        <f t="shared" si="429"/>
        <v>1</v>
      </c>
      <c r="AU1000" s="159">
        <f t="shared" si="430"/>
        <v>0</v>
      </c>
      <c r="AV1000" s="159">
        <f t="shared" si="431"/>
        <v>0</v>
      </c>
      <c r="AW1000" s="159">
        <f t="shared" si="432"/>
        <v>0</v>
      </c>
      <c r="AX1000" s="159">
        <f t="shared" si="452"/>
        <v>0</v>
      </c>
      <c r="AY1000" s="159" t="str">
        <f t="shared" si="453"/>
        <v>3万～10万人未満の市町村平均</v>
      </c>
      <c r="AZ1000" s="159"/>
    </row>
    <row r="1001" spans="1:52" x14ac:dyDescent="0.3">
      <c r="A1001" t="str">
        <f t="shared" si="433"/>
        <v>22223</v>
      </c>
      <c r="B1001" s="158" t="str">
        <f t="shared" si="434"/>
        <v>022223</v>
      </c>
      <c r="C1001">
        <v>22</v>
      </c>
      <c r="D1001" t="s">
        <v>49</v>
      </c>
      <c r="E1001">
        <v>22223</v>
      </c>
      <c r="F1001" t="s">
        <v>1092</v>
      </c>
      <c r="G1001">
        <v>182.005</v>
      </c>
      <c r="H1001">
        <v>309.71499999999997</v>
      </c>
      <c r="I1001">
        <v>272.15899999999999</v>
      </c>
      <c r="J1001">
        <v>460.88</v>
      </c>
      <c r="K1001">
        <v>2.5</v>
      </c>
      <c r="L1001">
        <v>6.35</v>
      </c>
      <c r="M1001">
        <v>0</v>
      </c>
      <c r="N1001">
        <v>0</v>
      </c>
      <c r="O1001">
        <v>0</v>
      </c>
      <c r="P1001">
        <v>0.188</v>
      </c>
      <c r="Q1001">
        <v>1.7999999999999999E-2</v>
      </c>
      <c r="R1001">
        <v>1.3939999999999999</v>
      </c>
      <c r="S1001">
        <v>1.3149999999999999</v>
      </c>
      <c r="T1001">
        <v>0.11</v>
      </c>
      <c r="U1001">
        <v>8.5500000000000007</v>
      </c>
      <c r="V1001">
        <v>2.3719999999999999</v>
      </c>
      <c r="W1001">
        <v>18.609000000000002</v>
      </c>
      <c r="Y1001" t="str">
        <f t="shared" si="435"/>
        <v>静岡県</v>
      </c>
      <c r="Z1001" t="str">
        <f t="shared" si="436"/>
        <v>静岡県御前崎市</v>
      </c>
      <c r="AA1001" s="159">
        <f t="shared" si="437"/>
        <v>272.15899999999999</v>
      </c>
      <c r="AB1001" s="159">
        <f t="shared" si="438"/>
        <v>460.88</v>
      </c>
      <c r="AC1001" s="159">
        <f t="shared" si="439"/>
        <v>6.35</v>
      </c>
      <c r="AD1001" s="159">
        <f t="shared" si="440"/>
        <v>0</v>
      </c>
      <c r="AE1001" s="159">
        <f t="shared" si="441"/>
        <v>1.3149999999999999</v>
      </c>
      <c r="AF1001" s="159">
        <f t="shared" si="442"/>
        <v>0.11</v>
      </c>
      <c r="AG1001" s="159">
        <f t="shared" si="443"/>
        <v>8.5500000000000007</v>
      </c>
      <c r="AH1001" s="160">
        <f t="shared" si="444"/>
        <v>749.36400000000003</v>
      </c>
      <c r="AI1001" s="135">
        <f t="shared" si="445"/>
        <v>0.36318664894497199</v>
      </c>
      <c r="AJ1001" s="135">
        <f t="shared" si="446"/>
        <v>0.61502821058924628</v>
      </c>
      <c r="AK1001" s="135">
        <f t="shared" si="447"/>
        <v>8.4738524935812232E-3</v>
      </c>
      <c r="AL1001" s="135">
        <f t="shared" si="448"/>
        <v>0</v>
      </c>
      <c r="AM1001" s="135">
        <f t="shared" si="449"/>
        <v>1.7548214218991037E-3</v>
      </c>
      <c r="AN1001" s="135">
        <f t="shared" si="450"/>
        <v>1.4679114555809993E-4</v>
      </c>
      <c r="AO1001" s="135">
        <f t="shared" si="451"/>
        <v>1.1409675404743223E-2</v>
      </c>
      <c r="AP1001" s="159">
        <f>IFERROR(VLOOKUP(A1001,人口!$A$2:$E$1748,5,0),0)</f>
        <v>32305</v>
      </c>
      <c r="AQ1001" s="159">
        <f t="shared" si="426"/>
        <v>0</v>
      </c>
      <c r="AR1001" s="159">
        <f t="shared" si="427"/>
        <v>0</v>
      </c>
      <c r="AS1001" s="159">
        <f t="shared" si="428"/>
        <v>0</v>
      </c>
      <c r="AT1001" s="159">
        <f t="shared" si="429"/>
        <v>1</v>
      </c>
      <c r="AU1001" s="159">
        <f t="shared" si="430"/>
        <v>0</v>
      </c>
      <c r="AV1001" s="159">
        <f t="shared" si="431"/>
        <v>0</v>
      </c>
      <c r="AW1001" s="159">
        <f t="shared" si="432"/>
        <v>0</v>
      </c>
      <c r="AX1001" s="159">
        <f t="shared" si="452"/>
        <v>0</v>
      </c>
      <c r="AY1001" s="159" t="str">
        <f t="shared" si="453"/>
        <v>3万～10万人未満の市町村平均</v>
      </c>
      <c r="AZ1001" s="159"/>
    </row>
    <row r="1002" spans="1:52" x14ac:dyDescent="0.3">
      <c r="A1002" t="str">
        <f t="shared" si="433"/>
        <v>22224</v>
      </c>
      <c r="B1002" s="158" t="str">
        <f t="shared" si="434"/>
        <v>022224</v>
      </c>
      <c r="C1002">
        <v>22</v>
      </c>
      <c r="D1002" t="s">
        <v>49</v>
      </c>
      <c r="E1002">
        <v>22224</v>
      </c>
      <c r="F1002" t="s">
        <v>1132</v>
      </c>
      <c r="G1002">
        <v>241.95</v>
      </c>
      <c r="H1002">
        <v>521.56100000000004</v>
      </c>
      <c r="I1002">
        <v>354.63299999999998</v>
      </c>
      <c r="J1002">
        <v>761.00599999999997</v>
      </c>
      <c r="K1002">
        <v>0.3</v>
      </c>
      <c r="L1002">
        <v>0.48499999999999999</v>
      </c>
      <c r="M1002">
        <v>0</v>
      </c>
      <c r="N1002">
        <v>0</v>
      </c>
      <c r="O1002">
        <v>0</v>
      </c>
      <c r="P1002">
        <v>0</v>
      </c>
      <c r="Q1002">
        <v>0</v>
      </c>
      <c r="R1002">
        <v>6.2E-2</v>
      </c>
      <c r="S1002">
        <v>0</v>
      </c>
      <c r="T1002">
        <v>0</v>
      </c>
      <c r="U1002">
        <v>0.379</v>
      </c>
      <c r="V1002">
        <v>2.669</v>
      </c>
      <c r="W1002">
        <v>22.074000000000002</v>
      </c>
      <c r="Y1002" t="str">
        <f t="shared" si="435"/>
        <v>静岡県</v>
      </c>
      <c r="Z1002" t="str">
        <f t="shared" si="436"/>
        <v>静岡県菊川市</v>
      </c>
      <c r="AA1002" s="159">
        <f t="shared" si="437"/>
        <v>354.63299999999998</v>
      </c>
      <c r="AB1002" s="159">
        <f t="shared" si="438"/>
        <v>761.00599999999997</v>
      </c>
      <c r="AC1002" s="159">
        <f t="shared" si="439"/>
        <v>0.48499999999999999</v>
      </c>
      <c r="AD1002" s="159">
        <f t="shared" si="440"/>
        <v>0</v>
      </c>
      <c r="AE1002" s="159">
        <f t="shared" si="441"/>
        <v>0</v>
      </c>
      <c r="AF1002" s="159">
        <f t="shared" si="442"/>
        <v>0</v>
      </c>
      <c r="AG1002" s="159">
        <f t="shared" si="443"/>
        <v>0.379</v>
      </c>
      <c r="AH1002" s="160">
        <f t="shared" si="444"/>
        <v>1116.5029999999997</v>
      </c>
      <c r="AI1002" s="135">
        <f t="shared" si="445"/>
        <v>0.31762834493055558</v>
      </c>
      <c r="AJ1002" s="135">
        <f t="shared" si="446"/>
        <v>0.68159781030592859</v>
      </c>
      <c r="AK1002" s="135">
        <f t="shared" si="447"/>
        <v>4.3439202581632122E-4</v>
      </c>
      <c r="AL1002" s="135">
        <f t="shared" si="448"/>
        <v>0</v>
      </c>
      <c r="AM1002" s="135">
        <f t="shared" si="449"/>
        <v>0</v>
      </c>
      <c r="AN1002" s="135">
        <f t="shared" si="450"/>
        <v>0</v>
      </c>
      <c r="AO1002" s="135">
        <f t="shared" si="451"/>
        <v>3.3945273769976446E-4</v>
      </c>
      <c r="AP1002" s="159">
        <f>IFERROR(VLOOKUP(A1002,人口!$A$2:$E$1748,5,0),0)</f>
        <v>48598</v>
      </c>
      <c r="AQ1002" s="159">
        <f t="shared" si="426"/>
        <v>0</v>
      </c>
      <c r="AR1002" s="159">
        <f t="shared" si="427"/>
        <v>0</v>
      </c>
      <c r="AS1002" s="159">
        <f t="shared" si="428"/>
        <v>0</v>
      </c>
      <c r="AT1002" s="159">
        <f t="shared" si="429"/>
        <v>1</v>
      </c>
      <c r="AU1002" s="159">
        <f t="shared" si="430"/>
        <v>0</v>
      </c>
      <c r="AV1002" s="159">
        <f t="shared" si="431"/>
        <v>0</v>
      </c>
      <c r="AW1002" s="159">
        <f t="shared" si="432"/>
        <v>0</v>
      </c>
      <c r="AX1002" s="159">
        <f t="shared" si="452"/>
        <v>0</v>
      </c>
      <c r="AY1002" s="159" t="str">
        <f t="shared" si="453"/>
        <v>3万～10万人未満の市町村平均</v>
      </c>
      <c r="AZ1002" s="159"/>
    </row>
    <row r="1003" spans="1:52" x14ac:dyDescent="0.3">
      <c r="A1003" t="str">
        <f t="shared" si="433"/>
        <v>22225</v>
      </c>
      <c r="B1003" s="158" t="str">
        <f t="shared" si="434"/>
        <v>022225</v>
      </c>
      <c r="C1003">
        <v>22</v>
      </c>
      <c r="D1003" t="s">
        <v>49</v>
      </c>
      <c r="E1003">
        <v>22225</v>
      </c>
      <c r="F1003" t="s">
        <v>1169</v>
      </c>
      <c r="G1003">
        <v>203.34399999999999</v>
      </c>
      <c r="H1003">
        <v>90.512</v>
      </c>
      <c r="I1003">
        <v>287.327</v>
      </c>
      <c r="J1003">
        <v>127.212</v>
      </c>
      <c r="K1003">
        <v>64.400000000000006</v>
      </c>
      <c r="L1003">
        <v>162.33099999999999</v>
      </c>
      <c r="M1003">
        <v>3.7269999999999999</v>
      </c>
      <c r="N1003">
        <v>24.48</v>
      </c>
      <c r="O1003">
        <v>0</v>
      </c>
      <c r="P1003">
        <v>0</v>
      </c>
      <c r="Q1003">
        <v>0</v>
      </c>
      <c r="R1003">
        <v>0.754</v>
      </c>
      <c r="S1003">
        <v>0</v>
      </c>
      <c r="T1003">
        <v>0</v>
      </c>
      <c r="U1003">
        <v>4.6260000000000003</v>
      </c>
      <c r="V1003">
        <v>2.637</v>
      </c>
      <c r="W1003">
        <v>19.959</v>
      </c>
      <c r="Y1003" t="str">
        <f t="shared" si="435"/>
        <v>静岡県</v>
      </c>
      <c r="Z1003" t="str">
        <f t="shared" si="436"/>
        <v>静岡県伊豆の国市</v>
      </c>
      <c r="AA1003" s="159">
        <f t="shared" si="437"/>
        <v>287.327</v>
      </c>
      <c r="AB1003" s="159">
        <f t="shared" si="438"/>
        <v>127.212</v>
      </c>
      <c r="AC1003" s="159">
        <f t="shared" si="439"/>
        <v>162.33099999999999</v>
      </c>
      <c r="AD1003" s="159">
        <f t="shared" si="440"/>
        <v>24.48</v>
      </c>
      <c r="AE1003" s="159">
        <f t="shared" si="441"/>
        <v>0</v>
      </c>
      <c r="AF1003" s="159">
        <f t="shared" si="442"/>
        <v>0</v>
      </c>
      <c r="AG1003" s="159">
        <f t="shared" si="443"/>
        <v>4.6260000000000003</v>
      </c>
      <c r="AH1003" s="160">
        <f t="shared" si="444"/>
        <v>605.976</v>
      </c>
      <c r="AI1003" s="135">
        <f t="shared" si="445"/>
        <v>0.47415574214160294</v>
      </c>
      <c r="AJ1003" s="135">
        <f t="shared" si="446"/>
        <v>0.20992910610321203</v>
      </c>
      <c r="AK1003" s="135">
        <f t="shared" si="447"/>
        <v>0.26788354654309737</v>
      </c>
      <c r="AL1003" s="135">
        <f t="shared" si="448"/>
        <v>4.0397639510475661E-2</v>
      </c>
      <c r="AM1003" s="135">
        <f t="shared" si="449"/>
        <v>0</v>
      </c>
      <c r="AN1003" s="135">
        <f t="shared" si="450"/>
        <v>0</v>
      </c>
      <c r="AO1003" s="135">
        <f t="shared" si="451"/>
        <v>7.633965701611946E-3</v>
      </c>
      <c r="AP1003" s="159">
        <f>IFERROR(VLOOKUP(A1003,人口!$A$2:$E$1748,5,0),0)</f>
        <v>48476</v>
      </c>
      <c r="AQ1003" s="159">
        <f t="shared" si="426"/>
        <v>0</v>
      </c>
      <c r="AR1003" s="159">
        <f t="shared" si="427"/>
        <v>0</v>
      </c>
      <c r="AS1003" s="159">
        <f t="shared" si="428"/>
        <v>0</v>
      </c>
      <c r="AT1003" s="159">
        <f t="shared" si="429"/>
        <v>1</v>
      </c>
      <c r="AU1003" s="159">
        <f t="shared" si="430"/>
        <v>0</v>
      </c>
      <c r="AV1003" s="159">
        <f t="shared" si="431"/>
        <v>0</v>
      </c>
      <c r="AW1003" s="159">
        <f t="shared" si="432"/>
        <v>0</v>
      </c>
      <c r="AX1003" s="159">
        <f t="shared" si="452"/>
        <v>0</v>
      </c>
      <c r="AY1003" s="159" t="str">
        <f t="shared" si="453"/>
        <v>3万～10万人未満の市町村平均</v>
      </c>
      <c r="AZ1003" s="159"/>
    </row>
    <row r="1004" spans="1:52" x14ac:dyDescent="0.3">
      <c r="A1004" t="str">
        <f t="shared" si="433"/>
        <v>22226</v>
      </c>
      <c r="B1004" s="158" t="str">
        <f t="shared" si="434"/>
        <v>022226</v>
      </c>
      <c r="C1004">
        <v>22</v>
      </c>
      <c r="D1004" t="s">
        <v>49</v>
      </c>
      <c r="E1004">
        <v>22226</v>
      </c>
      <c r="F1004" t="s">
        <v>1208</v>
      </c>
      <c r="G1004">
        <v>287.041</v>
      </c>
      <c r="H1004">
        <v>660.53399999999999</v>
      </c>
      <c r="I1004">
        <v>418.464</v>
      </c>
      <c r="J1004">
        <v>958.59699999999998</v>
      </c>
      <c r="K1004">
        <v>0.9</v>
      </c>
      <c r="L1004">
        <v>2.6629999999999998</v>
      </c>
      <c r="M1004">
        <v>0</v>
      </c>
      <c r="N1004">
        <v>0</v>
      </c>
      <c r="O1004">
        <v>0</v>
      </c>
      <c r="P1004">
        <v>0</v>
      </c>
      <c r="Q1004">
        <v>0</v>
      </c>
      <c r="R1004">
        <v>0.28399999999999997</v>
      </c>
      <c r="S1004">
        <v>0</v>
      </c>
      <c r="T1004">
        <v>0</v>
      </c>
      <c r="U1004">
        <v>1.7410000000000001</v>
      </c>
      <c r="V1004">
        <v>3.2919999999999998</v>
      </c>
      <c r="W1004">
        <v>26.535</v>
      </c>
      <c r="Y1004" t="str">
        <f t="shared" si="435"/>
        <v>静岡県</v>
      </c>
      <c r="Z1004" t="str">
        <f t="shared" si="436"/>
        <v>静岡県牧之原市</v>
      </c>
      <c r="AA1004" s="159">
        <f t="shared" si="437"/>
        <v>418.464</v>
      </c>
      <c r="AB1004" s="159">
        <f t="shared" si="438"/>
        <v>958.59699999999998</v>
      </c>
      <c r="AC1004" s="159">
        <f t="shared" si="439"/>
        <v>2.6629999999999998</v>
      </c>
      <c r="AD1004" s="159">
        <f t="shared" si="440"/>
        <v>0</v>
      </c>
      <c r="AE1004" s="159">
        <f t="shared" si="441"/>
        <v>0</v>
      </c>
      <c r="AF1004" s="159">
        <f t="shared" si="442"/>
        <v>0</v>
      </c>
      <c r="AG1004" s="159">
        <f t="shared" si="443"/>
        <v>1.7410000000000001</v>
      </c>
      <c r="AH1004" s="160">
        <f t="shared" si="444"/>
        <v>1381.4649999999999</v>
      </c>
      <c r="AI1004" s="135">
        <f t="shared" si="445"/>
        <v>0.30291321169917446</v>
      </c>
      <c r="AJ1004" s="135">
        <f t="shared" si="446"/>
        <v>0.69389886823046554</v>
      </c>
      <c r="AK1004" s="135">
        <f t="shared" si="447"/>
        <v>1.9276637482672379E-3</v>
      </c>
      <c r="AL1004" s="135">
        <f t="shared" si="448"/>
        <v>0</v>
      </c>
      <c r="AM1004" s="135">
        <f t="shared" si="449"/>
        <v>0</v>
      </c>
      <c r="AN1004" s="135">
        <f t="shared" si="450"/>
        <v>0</v>
      </c>
      <c r="AO1004" s="135">
        <f t="shared" si="451"/>
        <v>1.2602563220928508E-3</v>
      </c>
      <c r="AP1004" s="159">
        <f>IFERROR(VLOOKUP(A1004,人口!$A$2:$E$1748,5,0),0)</f>
        <v>45623</v>
      </c>
      <c r="AQ1004" s="159">
        <f t="shared" si="426"/>
        <v>0</v>
      </c>
      <c r="AR1004" s="159">
        <f t="shared" si="427"/>
        <v>0</v>
      </c>
      <c r="AS1004" s="159">
        <f t="shared" si="428"/>
        <v>0</v>
      </c>
      <c r="AT1004" s="159">
        <f t="shared" si="429"/>
        <v>1</v>
      </c>
      <c r="AU1004" s="159">
        <f t="shared" si="430"/>
        <v>0</v>
      </c>
      <c r="AV1004" s="159">
        <f t="shared" si="431"/>
        <v>0</v>
      </c>
      <c r="AW1004" s="159">
        <f t="shared" si="432"/>
        <v>0</v>
      </c>
      <c r="AX1004" s="159">
        <f t="shared" si="452"/>
        <v>0</v>
      </c>
      <c r="AY1004" s="159" t="str">
        <f t="shared" si="453"/>
        <v>3万～10万人未満の市町村平均</v>
      </c>
      <c r="AZ1004" s="159"/>
    </row>
    <row r="1005" spans="1:52" x14ac:dyDescent="0.3">
      <c r="A1005" t="str">
        <f t="shared" si="433"/>
        <v>22301</v>
      </c>
      <c r="B1005" s="158" t="str">
        <f t="shared" si="434"/>
        <v>022301</v>
      </c>
      <c r="C1005">
        <v>22</v>
      </c>
      <c r="D1005" t="s">
        <v>49</v>
      </c>
      <c r="E1005">
        <v>22301</v>
      </c>
      <c r="F1005" t="s">
        <v>1250</v>
      </c>
      <c r="G1005">
        <v>69.888000000000005</v>
      </c>
      <c r="H1005">
        <v>42.372</v>
      </c>
      <c r="I1005">
        <v>96.17</v>
      </c>
      <c r="J1005">
        <v>57.976999999999997</v>
      </c>
      <c r="K1005">
        <v>104.9</v>
      </c>
      <c r="L1005">
        <v>291.29399999999998</v>
      </c>
      <c r="M1005">
        <v>6.4669999999999996</v>
      </c>
      <c r="N1005">
        <v>42.470999999999997</v>
      </c>
      <c r="O1005">
        <v>0</v>
      </c>
      <c r="P1005">
        <v>13.35</v>
      </c>
      <c r="Q1005">
        <v>3.1659999999999999</v>
      </c>
      <c r="R1005">
        <v>6.524</v>
      </c>
      <c r="S1005">
        <v>93.49</v>
      </c>
      <c r="T1005">
        <v>19.417000000000002</v>
      </c>
      <c r="U1005">
        <v>40.006</v>
      </c>
      <c r="V1005">
        <v>1.224</v>
      </c>
      <c r="W1005">
        <v>6.84</v>
      </c>
      <c r="Y1005" t="str">
        <f t="shared" si="435"/>
        <v>静岡県</v>
      </c>
      <c r="Z1005" t="str">
        <f t="shared" si="436"/>
        <v>静岡県東伊豆町</v>
      </c>
      <c r="AA1005" s="159">
        <f t="shared" si="437"/>
        <v>96.17</v>
      </c>
      <c r="AB1005" s="159">
        <f t="shared" si="438"/>
        <v>57.976999999999997</v>
      </c>
      <c r="AC1005" s="159">
        <f t="shared" si="439"/>
        <v>291.29399999999998</v>
      </c>
      <c r="AD1005" s="159">
        <f t="shared" si="440"/>
        <v>42.470999999999997</v>
      </c>
      <c r="AE1005" s="159">
        <f t="shared" si="441"/>
        <v>93.49</v>
      </c>
      <c r="AF1005" s="159">
        <f t="shared" si="442"/>
        <v>19.417000000000002</v>
      </c>
      <c r="AG1005" s="159">
        <f t="shared" si="443"/>
        <v>40.006</v>
      </c>
      <c r="AH1005" s="160">
        <f t="shared" si="444"/>
        <v>640.82499999999993</v>
      </c>
      <c r="AI1005" s="135">
        <f t="shared" si="445"/>
        <v>0.1500721725900207</v>
      </c>
      <c r="AJ1005" s="135">
        <f t="shared" si="446"/>
        <v>9.0472437873054271E-2</v>
      </c>
      <c r="AK1005" s="135">
        <f t="shared" si="447"/>
        <v>0.45456091756719857</v>
      </c>
      <c r="AL1005" s="135">
        <f t="shared" si="448"/>
        <v>6.6275504232824869E-2</v>
      </c>
      <c r="AM1005" s="135">
        <f t="shared" si="449"/>
        <v>0.14589006358990364</v>
      </c>
      <c r="AN1005" s="135">
        <f t="shared" si="450"/>
        <v>3.0300003901221086E-2</v>
      </c>
      <c r="AO1005" s="135">
        <f t="shared" si="451"/>
        <v>6.2428900245776936E-2</v>
      </c>
      <c r="AP1005" s="159">
        <f>IFERROR(VLOOKUP(A1005,人口!$A$2:$E$1748,5,0),0)</f>
        <v>12086</v>
      </c>
      <c r="AQ1005" s="159">
        <f t="shared" si="426"/>
        <v>0</v>
      </c>
      <c r="AR1005" s="159">
        <f t="shared" si="427"/>
        <v>0</v>
      </c>
      <c r="AS1005" s="159">
        <f t="shared" si="428"/>
        <v>1</v>
      </c>
      <c r="AT1005" s="159">
        <f t="shared" si="429"/>
        <v>0</v>
      </c>
      <c r="AU1005" s="159">
        <f t="shared" si="430"/>
        <v>0</v>
      </c>
      <c r="AV1005" s="159">
        <f t="shared" si="431"/>
        <v>0</v>
      </c>
      <c r="AW1005" s="159">
        <f t="shared" si="432"/>
        <v>0</v>
      </c>
      <c r="AX1005" s="159">
        <f t="shared" si="452"/>
        <v>0</v>
      </c>
      <c r="AY1005" s="159" t="str">
        <f t="shared" si="453"/>
        <v>1万～3万人未満の市町村平均</v>
      </c>
      <c r="AZ1005" s="159"/>
    </row>
    <row r="1006" spans="1:52" x14ac:dyDescent="0.3">
      <c r="A1006" t="str">
        <f t="shared" si="433"/>
        <v>22302</v>
      </c>
      <c r="B1006" s="158" t="str">
        <f t="shared" si="434"/>
        <v>022302</v>
      </c>
      <c r="C1006">
        <v>22</v>
      </c>
      <c r="D1006" t="s">
        <v>49</v>
      </c>
      <c r="E1006">
        <v>22302</v>
      </c>
      <c r="F1006" t="s">
        <v>1288</v>
      </c>
      <c r="G1006">
        <v>47.470999999999997</v>
      </c>
      <c r="H1006">
        <v>41.906999999999996</v>
      </c>
      <c r="I1006">
        <v>67.314999999999998</v>
      </c>
      <c r="J1006">
        <v>59.09</v>
      </c>
      <c r="K1006">
        <v>130.19999999999999</v>
      </c>
      <c r="L1006">
        <v>360.89699999999999</v>
      </c>
      <c r="M1006">
        <v>1.9530000000000001</v>
      </c>
      <c r="N1006">
        <v>12.827999999999999</v>
      </c>
      <c r="O1006">
        <v>0</v>
      </c>
      <c r="P1006">
        <v>0</v>
      </c>
      <c r="Q1006">
        <v>0.371</v>
      </c>
      <c r="R1006">
        <v>5.1580000000000004</v>
      </c>
      <c r="S1006">
        <v>0</v>
      </c>
      <c r="T1006">
        <v>2.2730000000000001</v>
      </c>
      <c r="U1006">
        <v>31.632000000000001</v>
      </c>
      <c r="V1006">
        <v>0.54400000000000004</v>
      </c>
      <c r="W1006">
        <v>3.5630000000000002</v>
      </c>
      <c r="Y1006" t="str">
        <f t="shared" si="435"/>
        <v>静岡県</v>
      </c>
      <c r="Z1006" t="str">
        <f t="shared" si="436"/>
        <v>静岡県河津町</v>
      </c>
      <c r="AA1006" s="159">
        <f t="shared" si="437"/>
        <v>67.314999999999998</v>
      </c>
      <c r="AB1006" s="159">
        <f t="shared" si="438"/>
        <v>59.09</v>
      </c>
      <c r="AC1006" s="159">
        <f t="shared" si="439"/>
        <v>360.89699999999999</v>
      </c>
      <c r="AD1006" s="159">
        <f t="shared" si="440"/>
        <v>12.827999999999999</v>
      </c>
      <c r="AE1006" s="159">
        <f t="shared" si="441"/>
        <v>0</v>
      </c>
      <c r="AF1006" s="159">
        <f t="shared" si="442"/>
        <v>2.2730000000000001</v>
      </c>
      <c r="AG1006" s="159">
        <f t="shared" si="443"/>
        <v>31.632000000000001</v>
      </c>
      <c r="AH1006" s="160">
        <f t="shared" si="444"/>
        <v>534.03499999999997</v>
      </c>
      <c r="AI1006" s="135">
        <f t="shared" si="445"/>
        <v>0.12604979074405237</v>
      </c>
      <c r="AJ1006" s="135">
        <f t="shared" si="446"/>
        <v>0.11064817849017387</v>
      </c>
      <c r="AK1006" s="135">
        <f t="shared" si="447"/>
        <v>0.67579278511708041</v>
      </c>
      <c r="AL1006" s="135">
        <f t="shared" si="448"/>
        <v>2.4020897506717726E-2</v>
      </c>
      <c r="AM1006" s="135">
        <f t="shared" si="449"/>
        <v>0</v>
      </c>
      <c r="AN1006" s="135">
        <f t="shared" si="450"/>
        <v>4.2562753377587614E-3</v>
      </c>
      <c r="AO1006" s="135">
        <f t="shared" si="451"/>
        <v>5.9232072804216961E-2</v>
      </c>
      <c r="AP1006" s="159">
        <f>IFERROR(VLOOKUP(A1006,人口!$A$2:$E$1748,5,0),0)</f>
        <v>7189</v>
      </c>
      <c r="AQ1006" s="159">
        <f t="shared" si="426"/>
        <v>0</v>
      </c>
      <c r="AR1006" s="159">
        <f t="shared" si="427"/>
        <v>1</v>
      </c>
      <c r="AS1006" s="159">
        <f t="shared" si="428"/>
        <v>0</v>
      </c>
      <c r="AT1006" s="159">
        <f t="shared" si="429"/>
        <v>0</v>
      </c>
      <c r="AU1006" s="159">
        <f t="shared" si="430"/>
        <v>0</v>
      </c>
      <c r="AV1006" s="159">
        <f t="shared" si="431"/>
        <v>0</v>
      </c>
      <c r="AW1006" s="159">
        <f t="shared" si="432"/>
        <v>0</v>
      </c>
      <c r="AX1006" s="159">
        <f t="shared" si="452"/>
        <v>0</v>
      </c>
      <c r="AY1006" s="159" t="str">
        <f t="shared" si="453"/>
        <v>5千～1万人未満の市町村平均</v>
      </c>
      <c r="AZ1006" s="159"/>
    </row>
    <row r="1007" spans="1:52" x14ac:dyDescent="0.3">
      <c r="A1007" t="str">
        <f t="shared" si="433"/>
        <v>22304</v>
      </c>
      <c r="B1007" s="158" t="str">
        <f t="shared" si="434"/>
        <v>022304</v>
      </c>
      <c r="C1007">
        <v>22</v>
      </c>
      <c r="D1007" t="s">
        <v>49</v>
      </c>
      <c r="E1007">
        <v>22304</v>
      </c>
      <c r="F1007" t="s">
        <v>1321</v>
      </c>
      <c r="G1007">
        <v>62.789000000000001</v>
      </c>
      <c r="H1007">
        <v>35.950000000000003</v>
      </c>
      <c r="I1007">
        <v>92.620999999999995</v>
      </c>
      <c r="J1007">
        <v>52.694000000000003</v>
      </c>
      <c r="K1007">
        <v>81.900000000000006</v>
      </c>
      <c r="L1007">
        <v>269.50700000000001</v>
      </c>
      <c r="M1007">
        <v>0</v>
      </c>
      <c r="N1007">
        <v>0</v>
      </c>
      <c r="O1007">
        <v>0</v>
      </c>
      <c r="P1007">
        <v>0.35599999999999998</v>
      </c>
      <c r="Q1007">
        <v>0.152</v>
      </c>
      <c r="R1007">
        <v>5.133</v>
      </c>
      <c r="S1007">
        <v>2.492</v>
      </c>
      <c r="T1007">
        <v>0.93200000000000005</v>
      </c>
      <c r="U1007">
        <v>31.477</v>
      </c>
      <c r="V1007">
        <v>0.52100000000000002</v>
      </c>
      <c r="W1007">
        <v>3.72</v>
      </c>
      <c r="Y1007" t="str">
        <f t="shared" si="435"/>
        <v>静岡県</v>
      </c>
      <c r="Z1007" t="str">
        <f t="shared" si="436"/>
        <v>静岡県南伊豆町</v>
      </c>
      <c r="AA1007" s="159">
        <f t="shared" si="437"/>
        <v>92.620999999999995</v>
      </c>
      <c r="AB1007" s="159">
        <f t="shared" si="438"/>
        <v>52.694000000000003</v>
      </c>
      <c r="AC1007" s="159">
        <f t="shared" si="439"/>
        <v>269.50700000000001</v>
      </c>
      <c r="AD1007" s="159">
        <f t="shared" si="440"/>
        <v>0</v>
      </c>
      <c r="AE1007" s="159">
        <f t="shared" si="441"/>
        <v>2.492</v>
      </c>
      <c r="AF1007" s="159">
        <f t="shared" si="442"/>
        <v>0.93200000000000005</v>
      </c>
      <c r="AG1007" s="159">
        <f t="shared" si="443"/>
        <v>31.477</v>
      </c>
      <c r="AH1007" s="160">
        <f t="shared" si="444"/>
        <v>449.72300000000001</v>
      </c>
      <c r="AI1007" s="135">
        <f t="shared" si="445"/>
        <v>0.20595121886138798</v>
      </c>
      <c r="AJ1007" s="135">
        <f t="shared" si="446"/>
        <v>0.11716990236212069</v>
      </c>
      <c r="AK1007" s="135">
        <f t="shared" si="447"/>
        <v>0.5992733304723129</v>
      </c>
      <c r="AL1007" s="135">
        <f t="shared" si="448"/>
        <v>0</v>
      </c>
      <c r="AM1007" s="135">
        <f t="shared" si="449"/>
        <v>5.5411886872586014E-3</v>
      </c>
      <c r="AN1007" s="135">
        <f t="shared" si="450"/>
        <v>2.072386780306989E-3</v>
      </c>
      <c r="AO1007" s="135">
        <f t="shared" si="451"/>
        <v>6.9991972836612765E-2</v>
      </c>
      <c r="AP1007" s="159">
        <f>IFERROR(VLOOKUP(A1007,人口!$A$2:$E$1748,5,0),0)</f>
        <v>8167</v>
      </c>
      <c r="AQ1007" s="159">
        <f t="shared" si="426"/>
        <v>0</v>
      </c>
      <c r="AR1007" s="159">
        <f t="shared" si="427"/>
        <v>1</v>
      </c>
      <c r="AS1007" s="159">
        <f t="shared" si="428"/>
        <v>0</v>
      </c>
      <c r="AT1007" s="159">
        <f t="shared" si="429"/>
        <v>0</v>
      </c>
      <c r="AU1007" s="159">
        <f t="shared" si="430"/>
        <v>0</v>
      </c>
      <c r="AV1007" s="159">
        <f t="shared" si="431"/>
        <v>0</v>
      </c>
      <c r="AW1007" s="159">
        <f t="shared" si="432"/>
        <v>0</v>
      </c>
      <c r="AX1007" s="159">
        <f t="shared" si="452"/>
        <v>0</v>
      </c>
      <c r="AY1007" s="159" t="str">
        <f t="shared" si="453"/>
        <v>5千～1万人未満の市町村平均</v>
      </c>
      <c r="AZ1007" s="159"/>
    </row>
    <row r="1008" spans="1:52" x14ac:dyDescent="0.3">
      <c r="A1008" t="str">
        <f t="shared" si="433"/>
        <v>22305</v>
      </c>
      <c r="B1008" s="158" t="str">
        <f t="shared" si="434"/>
        <v>022305</v>
      </c>
      <c r="C1008">
        <v>22</v>
      </c>
      <c r="D1008" t="s">
        <v>49</v>
      </c>
      <c r="E1008">
        <v>22305</v>
      </c>
      <c r="F1008" t="s">
        <v>1357</v>
      </c>
      <c r="G1008">
        <v>41.23</v>
      </c>
      <c r="H1008">
        <v>29.341999999999999</v>
      </c>
      <c r="I1008">
        <v>56.933</v>
      </c>
      <c r="J1008">
        <v>40.295000000000002</v>
      </c>
      <c r="K1008">
        <v>144.69999999999999</v>
      </c>
      <c r="L1008">
        <v>405.101</v>
      </c>
      <c r="M1008">
        <v>0</v>
      </c>
      <c r="N1008">
        <v>0</v>
      </c>
      <c r="O1008">
        <v>0</v>
      </c>
      <c r="P1008">
        <v>0</v>
      </c>
      <c r="Q1008">
        <v>0</v>
      </c>
      <c r="R1008">
        <v>2.0139999999999998</v>
      </c>
      <c r="S1008">
        <v>0</v>
      </c>
      <c r="T1008">
        <v>0</v>
      </c>
      <c r="U1008">
        <v>12.347</v>
      </c>
      <c r="V1008">
        <v>0.61699999999999999</v>
      </c>
      <c r="W1008">
        <v>3.59</v>
      </c>
      <c r="Y1008" t="str">
        <f t="shared" si="435"/>
        <v>静岡県</v>
      </c>
      <c r="Z1008" t="str">
        <f t="shared" si="436"/>
        <v>静岡県松崎町</v>
      </c>
      <c r="AA1008" s="159">
        <f t="shared" si="437"/>
        <v>56.933</v>
      </c>
      <c r="AB1008" s="159">
        <f t="shared" si="438"/>
        <v>40.295000000000002</v>
      </c>
      <c r="AC1008" s="159">
        <f t="shared" si="439"/>
        <v>405.101</v>
      </c>
      <c r="AD1008" s="159">
        <f t="shared" si="440"/>
        <v>0</v>
      </c>
      <c r="AE1008" s="159">
        <f t="shared" si="441"/>
        <v>0</v>
      </c>
      <c r="AF1008" s="159">
        <f t="shared" si="442"/>
        <v>0</v>
      </c>
      <c r="AG1008" s="159">
        <f t="shared" si="443"/>
        <v>12.347</v>
      </c>
      <c r="AH1008" s="160">
        <f t="shared" si="444"/>
        <v>514.67600000000004</v>
      </c>
      <c r="AI1008" s="135">
        <f t="shared" si="445"/>
        <v>0.11061910794363831</v>
      </c>
      <c r="AJ1008" s="135">
        <f t="shared" si="446"/>
        <v>7.8291973979746479E-2</v>
      </c>
      <c r="AK1008" s="135">
        <f t="shared" si="447"/>
        <v>0.78709906815161379</v>
      </c>
      <c r="AL1008" s="135">
        <f t="shared" si="448"/>
        <v>0</v>
      </c>
      <c r="AM1008" s="135">
        <f t="shared" si="449"/>
        <v>0</v>
      </c>
      <c r="AN1008" s="135">
        <f t="shared" si="450"/>
        <v>0</v>
      </c>
      <c r="AO1008" s="135">
        <f t="shared" si="451"/>
        <v>2.3989849925001357E-2</v>
      </c>
      <c r="AP1008" s="159">
        <f>IFERROR(VLOOKUP(A1008,人口!$A$2:$E$1748,5,0),0)</f>
        <v>6507</v>
      </c>
      <c r="AQ1008" s="159">
        <f t="shared" si="426"/>
        <v>0</v>
      </c>
      <c r="AR1008" s="159">
        <f t="shared" si="427"/>
        <v>1</v>
      </c>
      <c r="AS1008" s="159">
        <f t="shared" si="428"/>
        <v>0</v>
      </c>
      <c r="AT1008" s="159">
        <f t="shared" si="429"/>
        <v>0</v>
      </c>
      <c r="AU1008" s="159">
        <f t="shared" si="430"/>
        <v>0</v>
      </c>
      <c r="AV1008" s="159">
        <f t="shared" si="431"/>
        <v>0</v>
      </c>
      <c r="AW1008" s="159">
        <f t="shared" si="432"/>
        <v>0</v>
      </c>
      <c r="AX1008" s="159">
        <f t="shared" si="452"/>
        <v>0</v>
      </c>
      <c r="AY1008" s="159" t="str">
        <f t="shared" si="453"/>
        <v>5千～1万人未満の市町村平均</v>
      </c>
      <c r="AZ1008" s="159"/>
    </row>
    <row r="1009" spans="1:52" x14ac:dyDescent="0.3">
      <c r="A1009" t="str">
        <f t="shared" si="433"/>
        <v>22306</v>
      </c>
      <c r="B1009" s="158" t="str">
        <f t="shared" si="434"/>
        <v>022306</v>
      </c>
      <c r="C1009">
        <v>22</v>
      </c>
      <c r="D1009" t="s">
        <v>49</v>
      </c>
      <c r="E1009">
        <v>22306</v>
      </c>
      <c r="F1009" t="s">
        <v>1388</v>
      </c>
      <c r="G1009">
        <v>43.545999999999999</v>
      </c>
      <c r="H1009">
        <v>22.632000000000001</v>
      </c>
      <c r="I1009">
        <v>60.515000000000001</v>
      </c>
      <c r="J1009">
        <v>31.245000000000001</v>
      </c>
      <c r="K1009">
        <v>93.4</v>
      </c>
      <c r="L1009">
        <v>249.65</v>
      </c>
      <c r="M1009">
        <v>0</v>
      </c>
      <c r="N1009">
        <v>0</v>
      </c>
      <c r="O1009">
        <v>0</v>
      </c>
      <c r="P1009">
        <v>0</v>
      </c>
      <c r="Q1009">
        <v>0</v>
      </c>
      <c r="R1009">
        <v>0.42599999999999999</v>
      </c>
      <c r="S1009">
        <v>0</v>
      </c>
      <c r="T1009">
        <v>0</v>
      </c>
      <c r="U1009">
        <v>2.6150000000000002</v>
      </c>
      <c r="V1009">
        <v>0.627</v>
      </c>
      <c r="W1009">
        <v>3.81</v>
      </c>
      <c r="Y1009" t="str">
        <f t="shared" si="435"/>
        <v>静岡県</v>
      </c>
      <c r="Z1009" t="str">
        <f t="shared" si="436"/>
        <v>静岡県西伊豆町</v>
      </c>
      <c r="AA1009" s="159">
        <f t="shared" si="437"/>
        <v>60.515000000000001</v>
      </c>
      <c r="AB1009" s="159">
        <f t="shared" si="438"/>
        <v>31.245000000000001</v>
      </c>
      <c r="AC1009" s="159">
        <f t="shared" si="439"/>
        <v>249.65</v>
      </c>
      <c r="AD1009" s="159">
        <f t="shared" si="440"/>
        <v>0</v>
      </c>
      <c r="AE1009" s="159">
        <f t="shared" si="441"/>
        <v>0</v>
      </c>
      <c r="AF1009" s="159">
        <f t="shared" si="442"/>
        <v>0</v>
      </c>
      <c r="AG1009" s="159">
        <f t="shared" si="443"/>
        <v>2.6150000000000002</v>
      </c>
      <c r="AH1009" s="160">
        <f t="shared" si="444"/>
        <v>344.02500000000003</v>
      </c>
      <c r="AI1009" s="135">
        <f t="shared" si="445"/>
        <v>0.17590291403241043</v>
      </c>
      <c r="AJ1009" s="135">
        <f t="shared" si="446"/>
        <v>9.0821887944190091E-2</v>
      </c>
      <c r="AK1009" s="135">
        <f t="shared" si="447"/>
        <v>0.72567400624954581</v>
      </c>
      <c r="AL1009" s="135">
        <f t="shared" si="448"/>
        <v>0</v>
      </c>
      <c r="AM1009" s="135">
        <f t="shared" si="449"/>
        <v>0</v>
      </c>
      <c r="AN1009" s="135">
        <f t="shared" si="450"/>
        <v>0</v>
      </c>
      <c r="AO1009" s="135">
        <f t="shared" si="451"/>
        <v>7.6011917738536446E-3</v>
      </c>
      <c r="AP1009" s="159">
        <f>IFERROR(VLOOKUP(A1009,人口!$A$2:$E$1748,5,0),0)</f>
        <v>7741</v>
      </c>
      <c r="AQ1009" s="159">
        <f t="shared" si="426"/>
        <v>0</v>
      </c>
      <c r="AR1009" s="159">
        <f t="shared" si="427"/>
        <v>1</v>
      </c>
      <c r="AS1009" s="159">
        <f t="shared" si="428"/>
        <v>0</v>
      </c>
      <c r="AT1009" s="159">
        <f t="shared" si="429"/>
        <v>0</v>
      </c>
      <c r="AU1009" s="159">
        <f t="shared" si="430"/>
        <v>0</v>
      </c>
      <c r="AV1009" s="159">
        <f t="shared" si="431"/>
        <v>0</v>
      </c>
      <c r="AW1009" s="159">
        <f t="shared" si="432"/>
        <v>0</v>
      </c>
      <c r="AX1009" s="159">
        <f t="shared" si="452"/>
        <v>0</v>
      </c>
      <c r="AY1009" s="159" t="str">
        <f t="shared" si="453"/>
        <v>5千～1万人未満の市町村平均</v>
      </c>
      <c r="AZ1009" s="159"/>
    </row>
    <row r="1010" spans="1:52" x14ac:dyDescent="0.3">
      <c r="A1010" t="str">
        <f t="shared" si="433"/>
        <v>22325</v>
      </c>
      <c r="B1010" s="158" t="str">
        <f t="shared" si="434"/>
        <v>022325</v>
      </c>
      <c r="C1010">
        <v>22</v>
      </c>
      <c r="D1010" t="s">
        <v>49</v>
      </c>
      <c r="E1010">
        <v>22325</v>
      </c>
      <c r="F1010" t="s">
        <v>1417</v>
      </c>
      <c r="G1010">
        <v>135.27000000000001</v>
      </c>
      <c r="H1010">
        <v>103.005</v>
      </c>
      <c r="I1010">
        <v>188.626</v>
      </c>
      <c r="J1010">
        <v>142.69399999999999</v>
      </c>
      <c r="K1010">
        <v>58.8</v>
      </c>
      <c r="L1010">
        <v>141.36799999999999</v>
      </c>
      <c r="M1010">
        <v>7.3339999999999996</v>
      </c>
      <c r="N1010">
        <v>48.167999999999999</v>
      </c>
      <c r="O1010">
        <v>0</v>
      </c>
      <c r="P1010">
        <v>0</v>
      </c>
      <c r="Q1010">
        <v>0</v>
      </c>
      <c r="R1010">
        <v>0.41099999999999998</v>
      </c>
      <c r="S1010">
        <v>0</v>
      </c>
      <c r="T1010">
        <v>0</v>
      </c>
      <c r="U1010">
        <v>2.5230000000000001</v>
      </c>
      <c r="V1010">
        <v>1.867</v>
      </c>
      <c r="W1010">
        <v>16.161999999999999</v>
      </c>
      <c r="Y1010" t="str">
        <f t="shared" si="435"/>
        <v>静岡県</v>
      </c>
      <c r="Z1010" t="str">
        <f t="shared" si="436"/>
        <v>静岡県函南町</v>
      </c>
      <c r="AA1010" s="159">
        <f t="shared" si="437"/>
        <v>188.626</v>
      </c>
      <c r="AB1010" s="159">
        <f t="shared" si="438"/>
        <v>142.69399999999999</v>
      </c>
      <c r="AC1010" s="159">
        <f t="shared" si="439"/>
        <v>141.36799999999999</v>
      </c>
      <c r="AD1010" s="159">
        <f t="shared" si="440"/>
        <v>48.167999999999999</v>
      </c>
      <c r="AE1010" s="159">
        <f t="shared" si="441"/>
        <v>0</v>
      </c>
      <c r="AF1010" s="159">
        <f t="shared" si="442"/>
        <v>0</v>
      </c>
      <c r="AG1010" s="159">
        <f t="shared" si="443"/>
        <v>2.5230000000000001</v>
      </c>
      <c r="AH1010" s="160">
        <f t="shared" si="444"/>
        <v>523.37900000000002</v>
      </c>
      <c r="AI1010" s="135">
        <f t="shared" si="445"/>
        <v>0.36040039818181469</v>
      </c>
      <c r="AJ1010" s="135">
        <f t="shared" si="446"/>
        <v>0.2726399033969647</v>
      </c>
      <c r="AK1010" s="135">
        <f t="shared" si="447"/>
        <v>0.27010636651451431</v>
      </c>
      <c r="AL1010" s="135">
        <f t="shared" si="448"/>
        <v>9.2032733449374154E-2</v>
      </c>
      <c r="AM1010" s="135">
        <f t="shared" si="449"/>
        <v>0</v>
      </c>
      <c r="AN1010" s="135">
        <f t="shared" si="450"/>
        <v>0</v>
      </c>
      <c r="AO1010" s="135">
        <f t="shared" si="451"/>
        <v>4.8205984573320669E-3</v>
      </c>
      <c r="AP1010" s="159">
        <f>IFERROR(VLOOKUP(A1010,人口!$A$2:$E$1748,5,0),0)</f>
        <v>37739</v>
      </c>
      <c r="AQ1010" s="159">
        <f t="shared" si="426"/>
        <v>0</v>
      </c>
      <c r="AR1010" s="159">
        <f t="shared" si="427"/>
        <v>0</v>
      </c>
      <c r="AS1010" s="159">
        <f t="shared" si="428"/>
        <v>0</v>
      </c>
      <c r="AT1010" s="159">
        <f t="shared" si="429"/>
        <v>1</v>
      </c>
      <c r="AU1010" s="159">
        <f t="shared" si="430"/>
        <v>0</v>
      </c>
      <c r="AV1010" s="159">
        <f t="shared" si="431"/>
        <v>0</v>
      </c>
      <c r="AW1010" s="159">
        <f t="shared" si="432"/>
        <v>0</v>
      </c>
      <c r="AX1010" s="159">
        <f t="shared" si="452"/>
        <v>0</v>
      </c>
      <c r="AY1010" s="159" t="str">
        <f t="shared" si="453"/>
        <v>3万～10万人未満の市町村平均</v>
      </c>
      <c r="AZ1010" s="159"/>
    </row>
    <row r="1011" spans="1:52" x14ac:dyDescent="0.3">
      <c r="A1011" t="str">
        <f t="shared" si="433"/>
        <v>22341</v>
      </c>
      <c r="B1011" s="158" t="str">
        <f t="shared" si="434"/>
        <v>022341</v>
      </c>
      <c r="C1011">
        <v>22</v>
      </c>
      <c r="D1011" t="s">
        <v>49</v>
      </c>
      <c r="E1011">
        <v>22341</v>
      </c>
      <c r="F1011" t="s">
        <v>1445</v>
      </c>
      <c r="G1011">
        <v>96.367999999999995</v>
      </c>
      <c r="H1011">
        <v>11.282</v>
      </c>
      <c r="I1011">
        <v>121.422</v>
      </c>
      <c r="J1011">
        <v>14.053000000000001</v>
      </c>
      <c r="K1011">
        <v>0</v>
      </c>
      <c r="L1011">
        <v>0</v>
      </c>
      <c r="M1011">
        <v>0</v>
      </c>
      <c r="N1011">
        <v>0</v>
      </c>
      <c r="O1011">
        <v>0</v>
      </c>
      <c r="P1011">
        <v>0</v>
      </c>
      <c r="Q1011">
        <v>0</v>
      </c>
      <c r="R1011">
        <v>0</v>
      </c>
      <c r="S1011">
        <v>0</v>
      </c>
      <c r="T1011">
        <v>0</v>
      </c>
      <c r="U1011">
        <v>0</v>
      </c>
      <c r="V1011">
        <v>1.236</v>
      </c>
      <c r="W1011">
        <v>15.064</v>
      </c>
      <c r="Y1011" t="str">
        <f t="shared" si="435"/>
        <v>静岡県</v>
      </c>
      <c r="Z1011" t="str">
        <f t="shared" si="436"/>
        <v>静岡県清水町</v>
      </c>
      <c r="AA1011" s="159">
        <f t="shared" si="437"/>
        <v>121.422</v>
      </c>
      <c r="AB1011" s="159">
        <f t="shared" si="438"/>
        <v>14.053000000000001</v>
      </c>
      <c r="AC1011" s="159">
        <f t="shared" si="439"/>
        <v>0</v>
      </c>
      <c r="AD1011" s="159">
        <f t="shared" si="440"/>
        <v>0</v>
      </c>
      <c r="AE1011" s="159">
        <f t="shared" si="441"/>
        <v>0</v>
      </c>
      <c r="AF1011" s="159">
        <f t="shared" si="442"/>
        <v>0</v>
      </c>
      <c r="AG1011" s="159">
        <f t="shared" si="443"/>
        <v>0</v>
      </c>
      <c r="AH1011" s="160">
        <f t="shared" si="444"/>
        <v>135.47499999999999</v>
      </c>
      <c r="AI1011" s="135">
        <f t="shared" si="445"/>
        <v>0.89626868425908846</v>
      </c>
      <c r="AJ1011" s="135">
        <f t="shared" si="446"/>
        <v>0.10373131574091161</v>
      </c>
      <c r="AK1011" s="135">
        <f t="shared" si="447"/>
        <v>0</v>
      </c>
      <c r="AL1011" s="135">
        <f t="shared" si="448"/>
        <v>0</v>
      </c>
      <c r="AM1011" s="135">
        <f t="shared" si="449"/>
        <v>0</v>
      </c>
      <c r="AN1011" s="135">
        <f t="shared" si="450"/>
        <v>0</v>
      </c>
      <c r="AO1011" s="135">
        <f t="shared" si="451"/>
        <v>0</v>
      </c>
      <c r="AP1011" s="159">
        <f>IFERROR(VLOOKUP(A1011,人口!$A$2:$E$1748,5,0),0)</f>
        <v>32287</v>
      </c>
      <c r="AQ1011" s="159">
        <f t="shared" si="426"/>
        <v>0</v>
      </c>
      <c r="AR1011" s="159">
        <f t="shared" si="427"/>
        <v>0</v>
      </c>
      <c r="AS1011" s="159">
        <f t="shared" si="428"/>
        <v>0</v>
      </c>
      <c r="AT1011" s="159">
        <f t="shared" si="429"/>
        <v>1</v>
      </c>
      <c r="AU1011" s="159">
        <f t="shared" si="430"/>
        <v>0</v>
      </c>
      <c r="AV1011" s="159">
        <f t="shared" si="431"/>
        <v>0</v>
      </c>
      <c r="AW1011" s="159">
        <f t="shared" si="432"/>
        <v>0</v>
      </c>
      <c r="AX1011" s="159">
        <f t="shared" si="452"/>
        <v>0</v>
      </c>
      <c r="AY1011" s="159" t="str">
        <f t="shared" si="453"/>
        <v>3万～10万人未満の市町村平均</v>
      </c>
      <c r="AZ1011" s="159"/>
    </row>
    <row r="1012" spans="1:52" x14ac:dyDescent="0.3">
      <c r="A1012" t="str">
        <f t="shared" si="433"/>
        <v>22342</v>
      </c>
      <c r="B1012" s="158" t="str">
        <f t="shared" si="434"/>
        <v>022342</v>
      </c>
      <c r="C1012">
        <v>22</v>
      </c>
      <c r="D1012" t="s">
        <v>49</v>
      </c>
      <c r="E1012">
        <v>22342</v>
      </c>
      <c r="F1012" t="s">
        <v>1473</v>
      </c>
      <c r="G1012">
        <v>129.417</v>
      </c>
      <c r="H1012">
        <v>42.996000000000002</v>
      </c>
      <c r="I1012">
        <v>175.79599999999999</v>
      </c>
      <c r="J1012">
        <v>58.140999999999998</v>
      </c>
      <c r="K1012">
        <v>18.3</v>
      </c>
      <c r="L1012">
        <v>33.457000000000001</v>
      </c>
      <c r="M1012">
        <v>18.556000000000001</v>
      </c>
      <c r="N1012">
        <v>121.875</v>
      </c>
      <c r="O1012">
        <v>0</v>
      </c>
      <c r="P1012">
        <v>0</v>
      </c>
      <c r="Q1012">
        <v>0</v>
      </c>
      <c r="R1012">
        <v>0.11</v>
      </c>
      <c r="S1012">
        <v>0</v>
      </c>
      <c r="T1012">
        <v>0</v>
      </c>
      <c r="U1012">
        <v>0.67500000000000004</v>
      </c>
      <c r="V1012">
        <v>1.5649999999999999</v>
      </c>
      <c r="W1012">
        <v>19.707999999999998</v>
      </c>
      <c r="Y1012" t="str">
        <f t="shared" si="435"/>
        <v>静岡県</v>
      </c>
      <c r="Z1012" t="str">
        <f t="shared" si="436"/>
        <v>静岡県長泉町</v>
      </c>
      <c r="AA1012" s="159">
        <f t="shared" si="437"/>
        <v>175.79599999999999</v>
      </c>
      <c r="AB1012" s="159">
        <f t="shared" si="438"/>
        <v>58.140999999999998</v>
      </c>
      <c r="AC1012" s="159">
        <f t="shared" si="439"/>
        <v>33.457000000000001</v>
      </c>
      <c r="AD1012" s="159">
        <f t="shared" si="440"/>
        <v>121.875</v>
      </c>
      <c r="AE1012" s="159">
        <f t="shared" si="441"/>
        <v>0</v>
      </c>
      <c r="AF1012" s="159">
        <f t="shared" si="442"/>
        <v>0</v>
      </c>
      <c r="AG1012" s="159">
        <f t="shared" si="443"/>
        <v>0.67500000000000004</v>
      </c>
      <c r="AH1012" s="160">
        <f t="shared" si="444"/>
        <v>389.94400000000002</v>
      </c>
      <c r="AI1012" s="135">
        <f t="shared" si="445"/>
        <v>0.45082370801961302</v>
      </c>
      <c r="AJ1012" s="135">
        <f t="shared" si="446"/>
        <v>0.1491008965389902</v>
      </c>
      <c r="AK1012" s="135">
        <f t="shared" si="447"/>
        <v>8.5799499415300656E-2</v>
      </c>
      <c r="AL1012" s="135">
        <f t="shared" si="448"/>
        <v>0.31254487823892663</v>
      </c>
      <c r="AM1012" s="135">
        <f t="shared" si="449"/>
        <v>0</v>
      </c>
      <c r="AN1012" s="135">
        <f t="shared" si="450"/>
        <v>0</v>
      </c>
      <c r="AO1012" s="135">
        <f t="shared" si="451"/>
        <v>1.7310177871694397E-3</v>
      </c>
      <c r="AP1012" s="159">
        <f>IFERROR(VLOOKUP(A1012,人口!$A$2:$E$1748,5,0),0)</f>
        <v>43601</v>
      </c>
      <c r="AQ1012" s="159">
        <f t="shared" si="426"/>
        <v>0</v>
      </c>
      <c r="AR1012" s="159">
        <f t="shared" si="427"/>
        <v>0</v>
      </c>
      <c r="AS1012" s="159">
        <f t="shared" si="428"/>
        <v>0</v>
      </c>
      <c r="AT1012" s="159">
        <f t="shared" si="429"/>
        <v>1</v>
      </c>
      <c r="AU1012" s="159">
        <f t="shared" si="430"/>
        <v>0</v>
      </c>
      <c r="AV1012" s="159">
        <f t="shared" si="431"/>
        <v>0</v>
      </c>
      <c r="AW1012" s="159">
        <f t="shared" si="432"/>
        <v>0</v>
      </c>
      <c r="AX1012" s="159">
        <f t="shared" si="452"/>
        <v>0</v>
      </c>
      <c r="AY1012" s="159" t="str">
        <f t="shared" si="453"/>
        <v>3万～10万人未満の市町村平均</v>
      </c>
      <c r="AZ1012" s="159"/>
    </row>
    <row r="1013" spans="1:52" x14ac:dyDescent="0.3">
      <c r="A1013" t="str">
        <f t="shared" si="433"/>
        <v>22344</v>
      </c>
      <c r="B1013" s="158" t="str">
        <f t="shared" si="434"/>
        <v>022344</v>
      </c>
      <c r="C1013">
        <v>22</v>
      </c>
      <c r="D1013" t="s">
        <v>49</v>
      </c>
      <c r="E1013">
        <v>22344</v>
      </c>
      <c r="F1013" t="s">
        <v>1496</v>
      </c>
      <c r="G1013">
        <v>106.047</v>
      </c>
      <c r="H1013">
        <v>116.434</v>
      </c>
      <c r="I1013">
        <v>141.74</v>
      </c>
      <c r="J1013">
        <v>154.99299999999999</v>
      </c>
      <c r="K1013">
        <v>78.400000000000006</v>
      </c>
      <c r="L1013">
        <v>166.42599999999999</v>
      </c>
      <c r="M1013">
        <v>7.8780000000000001</v>
      </c>
      <c r="N1013">
        <v>51.774000000000001</v>
      </c>
      <c r="O1013">
        <v>0</v>
      </c>
      <c r="P1013">
        <v>0.90400000000000003</v>
      </c>
      <c r="Q1013">
        <v>0.105</v>
      </c>
      <c r="R1013">
        <v>0.57799999999999996</v>
      </c>
      <c r="S1013">
        <v>6.335</v>
      </c>
      <c r="T1013">
        <v>0.64400000000000002</v>
      </c>
      <c r="U1013">
        <v>3.5419999999999998</v>
      </c>
      <c r="V1013">
        <v>1.01</v>
      </c>
      <c r="W1013">
        <v>9.1880000000000006</v>
      </c>
      <c r="Y1013" t="str">
        <f t="shared" si="435"/>
        <v>静岡県</v>
      </c>
      <c r="Z1013" t="str">
        <f t="shared" si="436"/>
        <v>静岡県小山町</v>
      </c>
      <c r="AA1013" s="159">
        <f t="shared" si="437"/>
        <v>141.74</v>
      </c>
      <c r="AB1013" s="159">
        <f t="shared" si="438"/>
        <v>154.99299999999999</v>
      </c>
      <c r="AC1013" s="159">
        <f t="shared" si="439"/>
        <v>166.42599999999999</v>
      </c>
      <c r="AD1013" s="159">
        <f t="shared" si="440"/>
        <v>51.774000000000001</v>
      </c>
      <c r="AE1013" s="159">
        <f t="shared" si="441"/>
        <v>6.335</v>
      </c>
      <c r="AF1013" s="159">
        <f t="shared" si="442"/>
        <v>0.64400000000000002</v>
      </c>
      <c r="AG1013" s="159">
        <f t="shared" si="443"/>
        <v>3.5419999999999998</v>
      </c>
      <c r="AH1013" s="160">
        <f t="shared" si="444"/>
        <v>525.45400000000006</v>
      </c>
      <c r="AI1013" s="135">
        <f t="shared" si="445"/>
        <v>0.26974768485918843</v>
      </c>
      <c r="AJ1013" s="135">
        <f t="shared" si="446"/>
        <v>0.29496968335953283</v>
      </c>
      <c r="AK1013" s="135">
        <f t="shared" si="447"/>
        <v>0.31672801044430143</v>
      </c>
      <c r="AL1013" s="135">
        <f t="shared" si="448"/>
        <v>9.8531936192321298E-2</v>
      </c>
      <c r="AM1013" s="135">
        <f t="shared" si="449"/>
        <v>1.2056240888831371E-2</v>
      </c>
      <c r="AN1013" s="135">
        <f t="shared" si="450"/>
        <v>1.2256068085883824E-3</v>
      </c>
      <c r="AO1013" s="135">
        <f t="shared" si="451"/>
        <v>6.7408374472361036E-3</v>
      </c>
      <c r="AP1013" s="159">
        <f>IFERROR(VLOOKUP(A1013,人口!$A$2:$E$1748,5,0),0)</f>
        <v>18306</v>
      </c>
      <c r="AQ1013" s="159">
        <f t="shared" si="426"/>
        <v>0</v>
      </c>
      <c r="AR1013" s="159">
        <f t="shared" si="427"/>
        <v>0</v>
      </c>
      <c r="AS1013" s="159">
        <f t="shared" si="428"/>
        <v>1</v>
      </c>
      <c r="AT1013" s="159">
        <f t="shared" si="429"/>
        <v>0</v>
      </c>
      <c r="AU1013" s="159">
        <f t="shared" si="430"/>
        <v>0</v>
      </c>
      <c r="AV1013" s="159">
        <f t="shared" si="431"/>
        <v>0</v>
      </c>
      <c r="AW1013" s="159">
        <f t="shared" si="432"/>
        <v>0</v>
      </c>
      <c r="AX1013" s="159">
        <f t="shared" si="452"/>
        <v>0</v>
      </c>
      <c r="AY1013" s="159" t="str">
        <f t="shared" si="453"/>
        <v>1万～3万人未満の市町村平均</v>
      </c>
      <c r="AZ1013" s="159"/>
    </row>
    <row r="1014" spans="1:52" x14ac:dyDescent="0.3">
      <c r="A1014" t="str">
        <f t="shared" si="433"/>
        <v>22424</v>
      </c>
      <c r="B1014" s="158" t="str">
        <f t="shared" si="434"/>
        <v>022424</v>
      </c>
      <c r="C1014">
        <v>22</v>
      </c>
      <c r="D1014" t="s">
        <v>49</v>
      </c>
      <c r="E1014">
        <v>22424</v>
      </c>
      <c r="F1014" t="s">
        <v>1520</v>
      </c>
      <c r="G1014">
        <v>151.56800000000001</v>
      </c>
      <c r="H1014">
        <v>55.984999999999999</v>
      </c>
      <c r="I1014">
        <v>216.89</v>
      </c>
      <c r="J1014">
        <v>79.763000000000005</v>
      </c>
      <c r="K1014">
        <v>1</v>
      </c>
      <c r="L1014">
        <v>2.4769999999999999</v>
      </c>
      <c r="M1014">
        <v>0</v>
      </c>
      <c r="N1014">
        <v>0</v>
      </c>
      <c r="O1014">
        <v>0</v>
      </c>
      <c r="P1014">
        <v>0</v>
      </c>
      <c r="Q1014">
        <v>0</v>
      </c>
      <c r="R1014">
        <v>0</v>
      </c>
      <c r="S1014">
        <v>0</v>
      </c>
      <c r="T1014">
        <v>0</v>
      </c>
      <c r="U1014">
        <v>0</v>
      </c>
      <c r="V1014">
        <v>1.6379999999999999</v>
      </c>
      <c r="W1014">
        <v>14.452999999999999</v>
      </c>
      <c r="Y1014" t="str">
        <f t="shared" si="435"/>
        <v>静岡県</v>
      </c>
      <c r="Z1014" t="str">
        <f t="shared" si="436"/>
        <v>静岡県吉田町</v>
      </c>
      <c r="AA1014" s="159">
        <f t="shared" si="437"/>
        <v>216.89</v>
      </c>
      <c r="AB1014" s="159">
        <f t="shared" si="438"/>
        <v>79.763000000000005</v>
      </c>
      <c r="AC1014" s="159">
        <f t="shared" si="439"/>
        <v>2.4769999999999999</v>
      </c>
      <c r="AD1014" s="159">
        <f t="shared" si="440"/>
        <v>0</v>
      </c>
      <c r="AE1014" s="159">
        <f t="shared" si="441"/>
        <v>0</v>
      </c>
      <c r="AF1014" s="159">
        <f t="shared" si="442"/>
        <v>0</v>
      </c>
      <c r="AG1014" s="159">
        <f t="shared" si="443"/>
        <v>0</v>
      </c>
      <c r="AH1014" s="160">
        <f t="shared" si="444"/>
        <v>299.13</v>
      </c>
      <c r="AI1014" s="135">
        <f t="shared" si="445"/>
        <v>0.72506936783338349</v>
      </c>
      <c r="AJ1014" s="135">
        <f t="shared" si="446"/>
        <v>0.26664995152609233</v>
      </c>
      <c r="AK1014" s="135">
        <f t="shared" si="447"/>
        <v>8.2806806405241861E-3</v>
      </c>
      <c r="AL1014" s="135">
        <f t="shared" si="448"/>
        <v>0</v>
      </c>
      <c r="AM1014" s="135">
        <f t="shared" si="449"/>
        <v>0</v>
      </c>
      <c r="AN1014" s="135">
        <f t="shared" si="450"/>
        <v>0</v>
      </c>
      <c r="AO1014" s="135">
        <f t="shared" si="451"/>
        <v>0</v>
      </c>
      <c r="AP1014" s="159">
        <f>IFERROR(VLOOKUP(A1014,人口!$A$2:$E$1748,5,0),0)</f>
        <v>29604</v>
      </c>
      <c r="AQ1014" s="159">
        <f t="shared" si="426"/>
        <v>0</v>
      </c>
      <c r="AR1014" s="159">
        <f t="shared" si="427"/>
        <v>0</v>
      </c>
      <c r="AS1014" s="159">
        <f t="shared" si="428"/>
        <v>1</v>
      </c>
      <c r="AT1014" s="159">
        <f t="shared" si="429"/>
        <v>0</v>
      </c>
      <c r="AU1014" s="159">
        <f t="shared" si="430"/>
        <v>0</v>
      </c>
      <c r="AV1014" s="159">
        <f t="shared" si="431"/>
        <v>0</v>
      </c>
      <c r="AW1014" s="159">
        <f t="shared" si="432"/>
        <v>0</v>
      </c>
      <c r="AX1014" s="159">
        <f t="shared" si="452"/>
        <v>0</v>
      </c>
      <c r="AY1014" s="159" t="str">
        <f t="shared" si="453"/>
        <v>1万～3万人未満の市町村平均</v>
      </c>
      <c r="AZ1014" s="159"/>
    </row>
    <row r="1015" spans="1:52" x14ac:dyDescent="0.3">
      <c r="A1015" t="str">
        <f t="shared" si="433"/>
        <v>22429</v>
      </c>
      <c r="B1015" s="158" t="str">
        <f t="shared" si="434"/>
        <v>022429</v>
      </c>
      <c r="C1015">
        <v>22</v>
      </c>
      <c r="D1015" t="s">
        <v>49</v>
      </c>
      <c r="E1015">
        <v>22429</v>
      </c>
      <c r="F1015" t="s">
        <v>1542</v>
      </c>
      <c r="G1015">
        <v>66.379000000000005</v>
      </c>
      <c r="H1015">
        <v>82.802000000000007</v>
      </c>
      <c r="I1015">
        <v>90.706000000000003</v>
      </c>
      <c r="J1015">
        <v>112.524</v>
      </c>
      <c r="K1015">
        <v>62.5</v>
      </c>
      <c r="L1015">
        <v>144.881</v>
      </c>
      <c r="M1015">
        <v>6.7830000000000004</v>
      </c>
      <c r="N1015">
        <v>37.161999999999999</v>
      </c>
      <c r="O1015">
        <v>0</v>
      </c>
      <c r="P1015">
        <v>0</v>
      </c>
      <c r="Q1015">
        <v>0</v>
      </c>
      <c r="R1015">
        <v>0</v>
      </c>
      <c r="S1015">
        <v>0</v>
      </c>
      <c r="T1015">
        <v>0</v>
      </c>
      <c r="U1015">
        <v>0</v>
      </c>
      <c r="V1015">
        <v>0.38700000000000001</v>
      </c>
      <c r="W1015">
        <v>3.1419999999999999</v>
      </c>
      <c r="Y1015" t="str">
        <f t="shared" si="435"/>
        <v>静岡県</v>
      </c>
      <c r="Z1015" t="str">
        <f t="shared" si="436"/>
        <v>静岡県川根本町</v>
      </c>
      <c r="AA1015" s="159">
        <f t="shared" si="437"/>
        <v>90.706000000000003</v>
      </c>
      <c r="AB1015" s="159">
        <f t="shared" si="438"/>
        <v>112.524</v>
      </c>
      <c r="AC1015" s="159">
        <f t="shared" si="439"/>
        <v>144.881</v>
      </c>
      <c r="AD1015" s="159">
        <f t="shared" si="440"/>
        <v>37.161999999999999</v>
      </c>
      <c r="AE1015" s="159">
        <f t="shared" si="441"/>
        <v>0</v>
      </c>
      <c r="AF1015" s="159">
        <f t="shared" si="442"/>
        <v>0</v>
      </c>
      <c r="AG1015" s="159">
        <f t="shared" si="443"/>
        <v>0</v>
      </c>
      <c r="AH1015" s="160">
        <f t="shared" si="444"/>
        <v>385.27299999999997</v>
      </c>
      <c r="AI1015" s="135">
        <f t="shared" si="445"/>
        <v>0.23543305655989391</v>
      </c>
      <c r="AJ1015" s="135">
        <f t="shared" si="446"/>
        <v>0.29206303063022848</v>
      </c>
      <c r="AK1015" s="135">
        <f t="shared" si="447"/>
        <v>0.37604763375580436</v>
      </c>
      <c r="AL1015" s="135">
        <f t="shared" si="448"/>
        <v>9.6456279054073349E-2</v>
      </c>
      <c r="AM1015" s="135">
        <f t="shared" si="449"/>
        <v>0</v>
      </c>
      <c r="AN1015" s="135">
        <f t="shared" si="450"/>
        <v>0</v>
      </c>
      <c r="AO1015" s="135">
        <f t="shared" si="451"/>
        <v>0</v>
      </c>
      <c r="AP1015" s="159">
        <f>IFERROR(VLOOKUP(A1015,人口!$A$2:$E$1748,5,0),0)</f>
        <v>6649</v>
      </c>
      <c r="AQ1015" s="159">
        <f t="shared" si="426"/>
        <v>0</v>
      </c>
      <c r="AR1015" s="159">
        <f t="shared" si="427"/>
        <v>1</v>
      </c>
      <c r="AS1015" s="159">
        <f t="shared" si="428"/>
        <v>0</v>
      </c>
      <c r="AT1015" s="159">
        <f t="shared" si="429"/>
        <v>0</v>
      </c>
      <c r="AU1015" s="159">
        <f t="shared" si="430"/>
        <v>0</v>
      </c>
      <c r="AV1015" s="159">
        <f t="shared" si="431"/>
        <v>0</v>
      </c>
      <c r="AW1015" s="159">
        <f t="shared" si="432"/>
        <v>0</v>
      </c>
      <c r="AX1015" s="159">
        <f t="shared" si="452"/>
        <v>0</v>
      </c>
      <c r="AY1015" s="159" t="str">
        <f t="shared" si="453"/>
        <v>5千～1万人未満の市町村平均</v>
      </c>
      <c r="AZ1015" s="159"/>
    </row>
    <row r="1016" spans="1:52" x14ac:dyDescent="0.3">
      <c r="A1016" t="str">
        <f t="shared" si="433"/>
        <v>22461</v>
      </c>
      <c r="B1016" s="158" t="str">
        <f t="shared" si="434"/>
        <v>022461</v>
      </c>
      <c r="C1016">
        <v>22</v>
      </c>
      <c r="D1016" t="s">
        <v>49</v>
      </c>
      <c r="E1016">
        <v>22461</v>
      </c>
      <c r="F1016" t="s">
        <v>1566</v>
      </c>
      <c r="G1016">
        <v>109.386</v>
      </c>
      <c r="H1016">
        <v>151.54499999999999</v>
      </c>
      <c r="I1016">
        <v>128.12100000000001</v>
      </c>
      <c r="J1016">
        <v>176.71</v>
      </c>
      <c r="K1016">
        <v>47.6</v>
      </c>
      <c r="L1016">
        <v>113.539</v>
      </c>
      <c r="M1016">
        <v>1.49</v>
      </c>
      <c r="N1016">
        <v>8.52</v>
      </c>
      <c r="O1016">
        <v>0</v>
      </c>
      <c r="P1016">
        <v>0</v>
      </c>
      <c r="Q1016">
        <v>0</v>
      </c>
      <c r="R1016">
        <v>0</v>
      </c>
      <c r="S1016">
        <v>0</v>
      </c>
      <c r="T1016">
        <v>0</v>
      </c>
      <c r="U1016">
        <v>0</v>
      </c>
      <c r="V1016">
        <v>1.2230000000000001</v>
      </c>
      <c r="W1016">
        <v>9.5500000000000007</v>
      </c>
      <c r="Y1016" t="str">
        <f t="shared" si="435"/>
        <v>静岡県</v>
      </c>
      <c r="Z1016" t="str">
        <f t="shared" si="436"/>
        <v>静岡県森町</v>
      </c>
      <c r="AA1016" s="159">
        <f t="shared" si="437"/>
        <v>128.12100000000001</v>
      </c>
      <c r="AB1016" s="159">
        <f t="shared" si="438"/>
        <v>176.71</v>
      </c>
      <c r="AC1016" s="159">
        <f t="shared" si="439"/>
        <v>113.539</v>
      </c>
      <c r="AD1016" s="159">
        <f t="shared" si="440"/>
        <v>8.52</v>
      </c>
      <c r="AE1016" s="159">
        <f t="shared" si="441"/>
        <v>0</v>
      </c>
      <c r="AF1016" s="159">
        <f t="shared" si="442"/>
        <v>0</v>
      </c>
      <c r="AG1016" s="159">
        <f t="shared" si="443"/>
        <v>0</v>
      </c>
      <c r="AH1016" s="160">
        <f t="shared" si="444"/>
        <v>426.89</v>
      </c>
      <c r="AI1016" s="135">
        <f t="shared" si="445"/>
        <v>0.30012649628709975</v>
      </c>
      <c r="AJ1016" s="135">
        <f t="shared" si="446"/>
        <v>0.41394738691466187</v>
      </c>
      <c r="AK1016" s="135">
        <f t="shared" si="447"/>
        <v>0.26596781372250466</v>
      </c>
      <c r="AL1016" s="135">
        <f t="shared" si="448"/>
        <v>1.9958303075733794E-2</v>
      </c>
      <c r="AM1016" s="135">
        <f t="shared" si="449"/>
        <v>0</v>
      </c>
      <c r="AN1016" s="135">
        <f t="shared" si="450"/>
        <v>0</v>
      </c>
      <c r="AO1016" s="135">
        <f t="shared" si="451"/>
        <v>0</v>
      </c>
      <c r="AP1016" s="159">
        <f>IFERROR(VLOOKUP(A1016,人口!$A$2:$E$1748,5,0),0)</f>
        <v>18243</v>
      </c>
      <c r="AQ1016" s="159">
        <f t="shared" si="426"/>
        <v>0</v>
      </c>
      <c r="AR1016" s="159">
        <f t="shared" si="427"/>
        <v>0</v>
      </c>
      <c r="AS1016" s="159">
        <f t="shared" si="428"/>
        <v>1</v>
      </c>
      <c r="AT1016" s="159">
        <f t="shared" si="429"/>
        <v>0</v>
      </c>
      <c r="AU1016" s="159">
        <f t="shared" si="430"/>
        <v>0</v>
      </c>
      <c r="AV1016" s="159">
        <f t="shared" si="431"/>
        <v>0</v>
      </c>
      <c r="AW1016" s="159">
        <f t="shared" si="432"/>
        <v>0</v>
      </c>
      <c r="AX1016" s="159">
        <f t="shared" si="452"/>
        <v>0</v>
      </c>
      <c r="AY1016" s="159" t="str">
        <f t="shared" si="453"/>
        <v>1万～3万人未満の市町村平均</v>
      </c>
      <c r="AZ1016" s="159"/>
    </row>
    <row r="1017" spans="1:52" x14ac:dyDescent="0.3">
      <c r="A1017" t="str">
        <f t="shared" si="433"/>
        <v>099</v>
      </c>
      <c r="B1017" s="158" t="str">
        <f t="shared" si="434"/>
        <v>099</v>
      </c>
      <c r="C1017">
        <v>23</v>
      </c>
      <c r="D1017" t="s">
        <v>50</v>
      </c>
      <c r="E1017">
        <v>99</v>
      </c>
      <c r="Y1017" t="str">
        <f t="shared" si="435"/>
        <v>愛知県</v>
      </c>
      <c r="Z1017" t="str">
        <f t="shared" si="436"/>
        <v>愛知県</v>
      </c>
      <c r="AA1017" s="159">
        <f t="shared" si="437"/>
        <v>0</v>
      </c>
      <c r="AB1017" s="159">
        <f t="shared" si="438"/>
        <v>0</v>
      </c>
      <c r="AC1017" s="159">
        <f t="shared" si="439"/>
        <v>0</v>
      </c>
      <c r="AD1017" s="159">
        <f t="shared" si="440"/>
        <v>0</v>
      </c>
      <c r="AE1017" s="159">
        <f t="shared" si="441"/>
        <v>0</v>
      </c>
      <c r="AF1017" s="159">
        <f t="shared" si="442"/>
        <v>0</v>
      </c>
      <c r="AG1017" s="159">
        <f t="shared" si="443"/>
        <v>0</v>
      </c>
      <c r="AH1017" s="160">
        <f t="shared" si="444"/>
        <v>0</v>
      </c>
      <c r="AI1017" s="135" t="str">
        <f t="shared" si="445"/>
        <v/>
      </c>
      <c r="AJ1017" s="135" t="str">
        <f t="shared" si="446"/>
        <v/>
      </c>
      <c r="AK1017" s="135" t="str">
        <f t="shared" si="447"/>
        <v/>
      </c>
      <c r="AL1017" s="135" t="str">
        <f t="shared" si="448"/>
        <v/>
      </c>
      <c r="AM1017" s="135" t="str">
        <f t="shared" si="449"/>
        <v/>
      </c>
      <c r="AN1017" s="135" t="str">
        <f t="shared" si="450"/>
        <v/>
      </c>
      <c r="AO1017" s="135" t="str">
        <f t="shared" si="451"/>
        <v/>
      </c>
      <c r="AP1017" s="159">
        <f>IFERROR(VLOOKUP(A1017,人口!$A$2:$E$1748,5,0),0)</f>
        <v>0</v>
      </c>
      <c r="AQ1017" s="159">
        <f t="shared" si="426"/>
        <v>0</v>
      </c>
      <c r="AR1017" s="159">
        <f t="shared" si="427"/>
        <v>0</v>
      </c>
      <c r="AS1017" s="159">
        <f t="shared" si="428"/>
        <v>0</v>
      </c>
      <c r="AT1017" s="159">
        <f t="shared" si="429"/>
        <v>0</v>
      </c>
      <c r="AU1017" s="159">
        <f t="shared" si="430"/>
        <v>0</v>
      </c>
      <c r="AV1017" s="159">
        <f t="shared" si="431"/>
        <v>0</v>
      </c>
      <c r="AW1017" s="159">
        <f t="shared" si="432"/>
        <v>0</v>
      </c>
      <c r="AX1017" s="159">
        <f t="shared" si="452"/>
        <v>0</v>
      </c>
      <c r="AY1017" s="159" t="str">
        <f t="shared" si="453"/>
        <v/>
      </c>
      <c r="AZ1017" s="159"/>
    </row>
    <row r="1018" spans="1:52" x14ac:dyDescent="0.3">
      <c r="A1018" t="str">
        <f t="shared" si="433"/>
        <v>23100</v>
      </c>
      <c r="B1018" s="158" t="str">
        <f t="shared" si="434"/>
        <v>023100</v>
      </c>
      <c r="C1018">
        <v>23</v>
      </c>
      <c r="D1018" t="s">
        <v>50</v>
      </c>
      <c r="E1018">
        <v>23100</v>
      </c>
      <c r="F1018" t="s">
        <v>97</v>
      </c>
      <c r="G1018">
        <v>4720.107</v>
      </c>
      <c r="H1018">
        <v>125.908</v>
      </c>
      <c r="I1018">
        <v>6468.91</v>
      </c>
      <c r="J1018">
        <v>171.56899999999999</v>
      </c>
      <c r="K1018">
        <v>0</v>
      </c>
      <c r="L1018">
        <v>0</v>
      </c>
      <c r="M1018">
        <v>0</v>
      </c>
      <c r="N1018">
        <v>0</v>
      </c>
      <c r="O1018">
        <v>0</v>
      </c>
      <c r="P1018">
        <v>0</v>
      </c>
      <c r="Q1018">
        <v>0</v>
      </c>
      <c r="R1018">
        <v>1.0999999999999999E-2</v>
      </c>
      <c r="S1018">
        <v>0</v>
      </c>
      <c r="T1018">
        <v>0</v>
      </c>
      <c r="U1018">
        <v>6.6000000000000003E-2</v>
      </c>
      <c r="V1018">
        <v>56.9</v>
      </c>
      <c r="W1018">
        <v>694.48199999999997</v>
      </c>
      <c r="Y1018" t="str">
        <f t="shared" si="435"/>
        <v>愛知県</v>
      </c>
      <c r="Z1018" t="str">
        <f t="shared" si="436"/>
        <v>愛知県名古屋市</v>
      </c>
      <c r="AA1018" s="159">
        <f t="shared" si="437"/>
        <v>6468.91</v>
      </c>
      <c r="AB1018" s="159">
        <f t="shared" si="438"/>
        <v>171.56899999999999</v>
      </c>
      <c r="AC1018" s="159">
        <f t="shared" si="439"/>
        <v>0</v>
      </c>
      <c r="AD1018" s="159">
        <f t="shared" si="440"/>
        <v>0</v>
      </c>
      <c r="AE1018" s="159">
        <f t="shared" si="441"/>
        <v>0</v>
      </c>
      <c r="AF1018" s="159">
        <f t="shared" si="442"/>
        <v>0</v>
      </c>
      <c r="AG1018" s="159">
        <f t="shared" si="443"/>
        <v>6.6000000000000003E-2</v>
      </c>
      <c r="AH1018" s="160">
        <f t="shared" si="444"/>
        <v>6640.5450000000001</v>
      </c>
      <c r="AI1018" s="135">
        <f t="shared" si="445"/>
        <v>0.97415347686070941</v>
      </c>
      <c r="AJ1018" s="135">
        <f t="shared" si="446"/>
        <v>2.5836584196026077E-2</v>
      </c>
      <c r="AK1018" s="135">
        <f t="shared" si="447"/>
        <v>0</v>
      </c>
      <c r="AL1018" s="135">
        <f t="shared" si="448"/>
        <v>0</v>
      </c>
      <c r="AM1018" s="135">
        <f t="shared" si="449"/>
        <v>0</v>
      </c>
      <c r="AN1018" s="135">
        <f t="shared" si="450"/>
        <v>0</v>
      </c>
      <c r="AO1018" s="135">
        <f t="shared" si="451"/>
        <v>9.9389432644459155E-6</v>
      </c>
      <c r="AP1018" s="159">
        <f>IFERROR(VLOOKUP(A1018,人口!$A$2:$E$1748,5,0),0)</f>
        <v>2301639</v>
      </c>
      <c r="AQ1018" s="159">
        <f t="shared" si="426"/>
        <v>0</v>
      </c>
      <c r="AR1018" s="159">
        <f t="shared" si="427"/>
        <v>0</v>
      </c>
      <c r="AS1018" s="159">
        <f t="shared" si="428"/>
        <v>0</v>
      </c>
      <c r="AT1018" s="159">
        <f t="shared" si="429"/>
        <v>0</v>
      </c>
      <c r="AU1018" s="159">
        <f t="shared" si="430"/>
        <v>0</v>
      </c>
      <c r="AV1018" s="159">
        <f t="shared" si="431"/>
        <v>0</v>
      </c>
      <c r="AW1018" s="159">
        <f t="shared" si="432"/>
        <v>0</v>
      </c>
      <c r="AX1018" s="159">
        <f t="shared" si="452"/>
        <v>1</v>
      </c>
      <c r="AY1018" s="159" t="str">
        <f t="shared" si="453"/>
        <v>100万人以上の市町村平均</v>
      </c>
      <c r="AZ1018" s="159"/>
    </row>
    <row r="1019" spans="1:52" x14ac:dyDescent="0.3">
      <c r="A1019" t="str">
        <f t="shared" si="433"/>
        <v>23201</v>
      </c>
      <c r="B1019" s="158" t="str">
        <f t="shared" si="434"/>
        <v>023201</v>
      </c>
      <c r="C1019">
        <v>23</v>
      </c>
      <c r="D1019" t="s">
        <v>50</v>
      </c>
      <c r="E1019">
        <v>23201</v>
      </c>
      <c r="F1019" t="s">
        <v>147</v>
      </c>
      <c r="G1019">
        <v>1308.577</v>
      </c>
      <c r="H1019">
        <v>1581.7940000000001</v>
      </c>
      <c r="I1019">
        <v>1888.9680000000001</v>
      </c>
      <c r="J1019">
        <v>2268.1550000000002</v>
      </c>
      <c r="K1019">
        <v>28.2</v>
      </c>
      <c r="L1019">
        <v>78.713999999999999</v>
      </c>
      <c r="M1019">
        <v>0</v>
      </c>
      <c r="N1019">
        <v>0</v>
      </c>
      <c r="O1019">
        <v>0.91400000000000003</v>
      </c>
      <c r="P1019">
        <v>0</v>
      </c>
      <c r="Q1019">
        <v>0</v>
      </c>
      <c r="R1019">
        <v>0</v>
      </c>
      <c r="S1019">
        <v>0</v>
      </c>
      <c r="T1019">
        <v>0</v>
      </c>
      <c r="U1019">
        <v>0</v>
      </c>
      <c r="V1019">
        <v>16.25</v>
      </c>
      <c r="W1019">
        <v>129.28100000000001</v>
      </c>
      <c r="Y1019" t="str">
        <f t="shared" si="435"/>
        <v>愛知県</v>
      </c>
      <c r="Z1019" t="str">
        <f t="shared" si="436"/>
        <v>愛知県豊橋市</v>
      </c>
      <c r="AA1019" s="159">
        <f t="shared" si="437"/>
        <v>1888.9680000000001</v>
      </c>
      <c r="AB1019" s="159">
        <f t="shared" si="438"/>
        <v>2268.1550000000002</v>
      </c>
      <c r="AC1019" s="159">
        <f t="shared" si="439"/>
        <v>78.713999999999999</v>
      </c>
      <c r="AD1019" s="159">
        <f t="shared" si="440"/>
        <v>0</v>
      </c>
      <c r="AE1019" s="159">
        <f t="shared" si="441"/>
        <v>0</v>
      </c>
      <c r="AF1019" s="159">
        <f t="shared" si="442"/>
        <v>0</v>
      </c>
      <c r="AG1019" s="159">
        <f t="shared" si="443"/>
        <v>0</v>
      </c>
      <c r="AH1019" s="160">
        <f t="shared" si="444"/>
        <v>4235.8370000000004</v>
      </c>
      <c r="AI1019" s="135">
        <f t="shared" si="445"/>
        <v>0.44594917132080386</v>
      </c>
      <c r="AJ1019" s="135">
        <f t="shared" si="446"/>
        <v>0.535467960641545</v>
      </c>
      <c r="AK1019" s="135">
        <f t="shared" si="447"/>
        <v>1.8582868037651117E-2</v>
      </c>
      <c r="AL1019" s="135">
        <f t="shared" si="448"/>
        <v>0</v>
      </c>
      <c r="AM1019" s="135">
        <f t="shared" si="449"/>
        <v>0</v>
      </c>
      <c r="AN1019" s="135">
        <f t="shared" si="450"/>
        <v>0</v>
      </c>
      <c r="AO1019" s="135">
        <f t="shared" si="451"/>
        <v>0</v>
      </c>
      <c r="AP1019" s="159">
        <f>IFERROR(VLOOKUP(A1019,人口!$A$2:$E$1748,5,0),0)</f>
        <v>377429</v>
      </c>
      <c r="AQ1019" s="159">
        <f t="shared" si="426"/>
        <v>0</v>
      </c>
      <c r="AR1019" s="159">
        <f t="shared" si="427"/>
        <v>0</v>
      </c>
      <c r="AS1019" s="159">
        <f t="shared" si="428"/>
        <v>0</v>
      </c>
      <c r="AT1019" s="159">
        <f t="shared" si="429"/>
        <v>0</v>
      </c>
      <c r="AU1019" s="159">
        <f t="shared" si="430"/>
        <v>0</v>
      </c>
      <c r="AV1019" s="159">
        <f t="shared" si="431"/>
        <v>1</v>
      </c>
      <c r="AW1019" s="159">
        <f t="shared" si="432"/>
        <v>0</v>
      </c>
      <c r="AX1019" s="159">
        <f t="shared" si="452"/>
        <v>0</v>
      </c>
      <c r="AY1019" s="159" t="str">
        <f t="shared" si="453"/>
        <v>20万～50万人未満の市町村平均</v>
      </c>
      <c r="AZ1019" s="159"/>
    </row>
    <row r="1020" spans="1:52" x14ac:dyDescent="0.3">
      <c r="A1020" t="str">
        <f t="shared" si="433"/>
        <v>23202</v>
      </c>
      <c r="B1020" s="158" t="str">
        <f t="shared" si="434"/>
        <v>023202</v>
      </c>
      <c r="C1020">
        <v>23</v>
      </c>
      <c r="D1020" t="s">
        <v>50</v>
      </c>
      <c r="E1020">
        <v>23202</v>
      </c>
      <c r="F1020" t="s">
        <v>215</v>
      </c>
      <c r="G1020">
        <v>1195.134</v>
      </c>
      <c r="H1020">
        <v>363.54700000000003</v>
      </c>
      <c r="I1020">
        <v>1685.7460000000001</v>
      </c>
      <c r="J1020">
        <v>509.69900000000001</v>
      </c>
      <c r="K1020">
        <v>167.8</v>
      </c>
      <c r="L1020">
        <v>435.95499999999998</v>
      </c>
      <c r="M1020">
        <v>2.27</v>
      </c>
      <c r="N1020">
        <v>13.39</v>
      </c>
      <c r="O1020">
        <v>0.63700000000000001</v>
      </c>
      <c r="P1020">
        <v>0</v>
      </c>
      <c r="Q1020">
        <v>0</v>
      </c>
      <c r="R1020">
        <v>0</v>
      </c>
      <c r="S1020">
        <v>0</v>
      </c>
      <c r="T1020">
        <v>0</v>
      </c>
      <c r="U1020">
        <v>0</v>
      </c>
      <c r="V1020">
        <v>13.695</v>
      </c>
      <c r="W1020">
        <v>128.25299999999999</v>
      </c>
      <c r="Y1020" t="str">
        <f t="shared" si="435"/>
        <v>愛知県</v>
      </c>
      <c r="Z1020" t="str">
        <f t="shared" si="436"/>
        <v>愛知県岡崎市</v>
      </c>
      <c r="AA1020" s="159">
        <f t="shared" si="437"/>
        <v>1685.7460000000001</v>
      </c>
      <c r="AB1020" s="159">
        <f t="shared" si="438"/>
        <v>509.69900000000001</v>
      </c>
      <c r="AC1020" s="159">
        <f t="shared" si="439"/>
        <v>435.95499999999998</v>
      </c>
      <c r="AD1020" s="159">
        <f t="shared" si="440"/>
        <v>13.39</v>
      </c>
      <c r="AE1020" s="159">
        <f t="shared" si="441"/>
        <v>0</v>
      </c>
      <c r="AF1020" s="159">
        <f t="shared" si="442"/>
        <v>0</v>
      </c>
      <c r="AG1020" s="159">
        <f t="shared" si="443"/>
        <v>0</v>
      </c>
      <c r="AH1020" s="160">
        <f t="shared" si="444"/>
        <v>2644.79</v>
      </c>
      <c r="AI1020" s="135">
        <f t="shared" si="445"/>
        <v>0.63738368641744714</v>
      </c>
      <c r="AJ1020" s="135">
        <f t="shared" si="446"/>
        <v>0.19271813641158655</v>
      </c>
      <c r="AK1020" s="135">
        <f t="shared" si="447"/>
        <v>0.16483539335826283</v>
      </c>
      <c r="AL1020" s="135">
        <f t="shared" si="448"/>
        <v>5.0627838127034665E-3</v>
      </c>
      <c r="AM1020" s="135">
        <f t="shared" si="449"/>
        <v>0</v>
      </c>
      <c r="AN1020" s="135">
        <f t="shared" si="450"/>
        <v>0</v>
      </c>
      <c r="AO1020" s="135">
        <f t="shared" si="451"/>
        <v>0</v>
      </c>
      <c r="AP1020" s="159">
        <f>IFERROR(VLOOKUP(A1020,人口!$A$2:$E$1748,5,0),0)</f>
        <v>387791</v>
      </c>
      <c r="AQ1020" s="159">
        <f t="shared" si="426"/>
        <v>0</v>
      </c>
      <c r="AR1020" s="159">
        <f t="shared" si="427"/>
        <v>0</v>
      </c>
      <c r="AS1020" s="159">
        <f t="shared" si="428"/>
        <v>0</v>
      </c>
      <c r="AT1020" s="159">
        <f t="shared" si="429"/>
        <v>0</v>
      </c>
      <c r="AU1020" s="159">
        <f t="shared" si="430"/>
        <v>0</v>
      </c>
      <c r="AV1020" s="159">
        <f t="shared" si="431"/>
        <v>1</v>
      </c>
      <c r="AW1020" s="159">
        <f t="shared" si="432"/>
        <v>0</v>
      </c>
      <c r="AX1020" s="159">
        <f t="shared" si="452"/>
        <v>0</v>
      </c>
      <c r="AY1020" s="159" t="str">
        <f t="shared" si="453"/>
        <v>20万～50万人未満の市町村平均</v>
      </c>
      <c r="AZ1020" s="159"/>
    </row>
    <row r="1021" spans="1:52" x14ac:dyDescent="0.3">
      <c r="A1021" t="str">
        <f t="shared" si="433"/>
        <v>23203</v>
      </c>
      <c r="B1021" s="158" t="str">
        <f t="shared" si="434"/>
        <v>023203</v>
      </c>
      <c r="C1021">
        <v>23</v>
      </c>
      <c r="D1021" t="s">
        <v>50</v>
      </c>
      <c r="E1021">
        <v>23203</v>
      </c>
      <c r="F1021" t="s">
        <v>276</v>
      </c>
      <c r="G1021">
        <v>1206.2180000000001</v>
      </c>
      <c r="H1021">
        <v>128.464</v>
      </c>
      <c r="I1021">
        <v>1661.0619999999999</v>
      </c>
      <c r="J1021">
        <v>175.99100000000001</v>
      </c>
      <c r="K1021">
        <v>0</v>
      </c>
      <c r="L1021">
        <v>0</v>
      </c>
      <c r="M1021">
        <v>0</v>
      </c>
      <c r="N1021">
        <v>0</v>
      </c>
      <c r="O1021">
        <v>0</v>
      </c>
      <c r="P1021">
        <v>0</v>
      </c>
      <c r="Q1021">
        <v>0</v>
      </c>
      <c r="R1021">
        <v>0.01</v>
      </c>
      <c r="S1021">
        <v>0</v>
      </c>
      <c r="T1021">
        <v>0</v>
      </c>
      <c r="U1021">
        <v>6.4000000000000001E-2</v>
      </c>
      <c r="V1021">
        <v>14.958</v>
      </c>
      <c r="W1021">
        <v>145.381</v>
      </c>
      <c r="Y1021" t="str">
        <f t="shared" si="435"/>
        <v>愛知県</v>
      </c>
      <c r="Z1021" t="str">
        <f t="shared" si="436"/>
        <v>愛知県一宮市</v>
      </c>
      <c r="AA1021" s="159">
        <f t="shared" si="437"/>
        <v>1661.0619999999999</v>
      </c>
      <c r="AB1021" s="159">
        <f t="shared" si="438"/>
        <v>175.99100000000001</v>
      </c>
      <c r="AC1021" s="159">
        <f t="shared" si="439"/>
        <v>0</v>
      </c>
      <c r="AD1021" s="159">
        <f t="shared" si="440"/>
        <v>0</v>
      </c>
      <c r="AE1021" s="159">
        <f t="shared" si="441"/>
        <v>0</v>
      </c>
      <c r="AF1021" s="159">
        <f t="shared" si="442"/>
        <v>0</v>
      </c>
      <c r="AG1021" s="159">
        <f t="shared" si="443"/>
        <v>6.4000000000000001E-2</v>
      </c>
      <c r="AH1021" s="160">
        <f t="shared" si="444"/>
        <v>1837.117</v>
      </c>
      <c r="AI1021" s="135">
        <f t="shared" si="445"/>
        <v>0.90416778027746736</v>
      </c>
      <c r="AJ1021" s="135">
        <f t="shared" si="446"/>
        <v>9.5797382529256445E-2</v>
      </c>
      <c r="AK1021" s="135">
        <f t="shared" si="447"/>
        <v>0</v>
      </c>
      <c r="AL1021" s="135">
        <f t="shared" si="448"/>
        <v>0</v>
      </c>
      <c r="AM1021" s="135">
        <f t="shared" si="449"/>
        <v>0</v>
      </c>
      <c r="AN1021" s="135">
        <f t="shared" si="450"/>
        <v>0</v>
      </c>
      <c r="AO1021" s="135">
        <f t="shared" si="451"/>
        <v>3.4837193276203966E-5</v>
      </c>
      <c r="AP1021" s="159">
        <f>IFERROR(VLOOKUP(A1021,人口!$A$2:$E$1748,5,0),0)</f>
        <v>385228</v>
      </c>
      <c r="AQ1021" s="159">
        <f t="shared" si="426"/>
        <v>0</v>
      </c>
      <c r="AR1021" s="159">
        <f t="shared" si="427"/>
        <v>0</v>
      </c>
      <c r="AS1021" s="159">
        <f t="shared" si="428"/>
        <v>0</v>
      </c>
      <c r="AT1021" s="159">
        <f t="shared" si="429"/>
        <v>0</v>
      </c>
      <c r="AU1021" s="159">
        <f t="shared" si="430"/>
        <v>0</v>
      </c>
      <c r="AV1021" s="159">
        <f t="shared" si="431"/>
        <v>1</v>
      </c>
      <c r="AW1021" s="159">
        <f t="shared" si="432"/>
        <v>0</v>
      </c>
      <c r="AX1021" s="159">
        <f t="shared" si="452"/>
        <v>0</v>
      </c>
      <c r="AY1021" s="159" t="str">
        <f t="shared" si="453"/>
        <v>20万～50万人未満の市町村平均</v>
      </c>
      <c r="AZ1021" s="159"/>
    </row>
    <row r="1022" spans="1:52" x14ac:dyDescent="0.3">
      <c r="A1022" t="str">
        <f t="shared" si="433"/>
        <v>23204</v>
      </c>
      <c r="B1022" s="158" t="str">
        <f t="shared" si="434"/>
        <v>023204</v>
      </c>
      <c r="C1022">
        <v>23</v>
      </c>
      <c r="D1022" t="s">
        <v>50</v>
      </c>
      <c r="E1022">
        <v>23204</v>
      </c>
      <c r="F1022" t="s">
        <v>327</v>
      </c>
      <c r="G1022">
        <v>428.88099999999997</v>
      </c>
      <c r="H1022">
        <v>55.588999999999999</v>
      </c>
      <c r="I1022">
        <v>598.95899999999995</v>
      </c>
      <c r="J1022">
        <v>77.125</v>
      </c>
      <c r="K1022">
        <v>24.1</v>
      </c>
      <c r="L1022">
        <v>50.661999999999999</v>
      </c>
      <c r="M1022">
        <v>2.1000000000000001E-2</v>
      </c>
      <c r="N1022">
        <v>0.11700000000000001</v>
      </c>
      <c r="O1022">
        <v>0.19500000000000001</v>
      </c>
      <c r="P1022">
        <v>0</v>
      </c>
      <c r="Q1022">
        <v>0</v>
      </c>
      <c r="R1022">
        <v>0</v>
      </c>
      <c r="S1022">
        <v>0</v>
      </c>
      <c r="T1022">
        <v>0</v>
      </c>
      <c r="U1022">
        <v>0</v>
      </c>
      <c r="V1022">
        <v>5.26</v>
      </c>
      <c r="W1022">
        <v>52.594999999999999</v>
      </c>
      <c r="Y1022" t="str">
        <f t="shared" si="435"/>
        <v>愛知県</v>
      </c>
      <c r="Z1022" t="str">
        <f t="shared" si="436"/>
        <v>愛知県瀬戸市</v>
      </c>
      <c r="AA1022" s="159">
        <f t="shared" si="437"/>
        <v>598.95899999999995</v>
      </c>
      <c r="AB1022" s="159">
        <f t="shared" si="438"/>
        <v>77.125</v>
      </c>
      <c r="AC1022" s="159">
        <f t="shared" si="439"/>
        <v>50.661999999999999</v>
      </c>
      <c r="AD1022" s="159">
        <f t="shared" si="440"/>
        <v>0.11700000000000001</v>
      </c>
      <c r="AE1022" s="159">
        <f t="shared" si="441"/>
        <v>0</v>
      </c>
      <c r="AF1022" s="159">
        <f t="shared" si="442"/>
        <v>0</v>
      </c>
      <c r="AG1022" s="159">
        <f t="shared" si="443"/>
        <v>0</v>
      </c>
      <c r="AH1022" s="160">
        <f t="shared" si="444"/>
        <v>726.86299999999994</v>
      </c>
      <c r="AI1022" s="135">
        <f t="shared" si="445"/>
        <v>0.8240328645150462</v>
      </c>
      <c r="AJ1022" s="135">
        <f t="shared" si="446"/>
        <v>0.10610665283554123</v>
      </c>
      <c r="AK1022" s="135">
        <f t="shared" si="447"/>
        <v>6.969951696537037E-2</v>
      </c>
      <c r="AL1022" s="135">
        <f t="shared" si="448"/>
        <v>1.6096568404224733E-4</v>
      </c>
      <c r="AM1022" s="135">
        <f t="shared" si="449"/>
        <v>0</v>
      </c>
      <c r="AN1022" s="135">
        <f t="shared" si="450"/>
        <v>0</v>
      </c>
      <c r="AO1022" s="135">
        <f t="shared" si="451"/>
        <v>0</v>
      </c>
      <c r="AP1022" s="159">
        <f>IFERROR(VLOOKUP(A1022,人口!$A$2:$E$1748,5,0),0)</f>
        <v>129527</v>
      </c>
      <c r="AQ1022" s="159">
        <f t="shared" si="426"/>
        <v>0</v>
      </c>
      <c r="AR1022" s="159">
        <f t="shared" si="427"/>
        <v>0</v>
      </c>
      <c r="AS1022" s="159">
        <f t="shared" si="428"/>
        <v>0</v>
      </c>
      <c r="AT1022" s="159">
        <f t="shared" si="429"/>
        <v>0</v>
      </c>
      <c r="AU1022" s="159">
        <f t="shared" si="430"/>
        <v>1</v>
      </c>
      <c r="AV1022" s="159">
        <f t="shared" si="431"/>
        <v>0</v>
      </c>
      <c r="AW1022" s="159">
        <f t="shared" si="432"/>
        <v>0</v>
      </c>
      <c r="AX1022" s="159">
        <f t="shared" si="452"/>
        <v>0</v>
      </c>
      <c r="AY1022" s="159" t="str">
        <f t="shared" si="453"/>
        <v>10万～20万人未満の市町村平均</v>
      </c>
      <c r="AZ1022" s="159"/>
    </row>
    <row r="1023" spans="1:52" x14ac:dyDescent="0.3">
      <c r="A1023" t="str">
        <f t="shared" si="433"/>
        <v>23205</v>
      </c>
      <c r="B1023" s="158" t="str">
        <f t="shared" si="434"/>
        <v>023205</v>
      </c>
      <c r="C1023">
        <v>23</v>
      </c>
      <c r="D1023" t="s">
        <v>50</v>
      </c>
      <c r="E1023">
        <v>23205</v>
      </c>
      <c r="F1023" t="s">
        <v>379</v>
      </c>
      <c r="G1023">
        <v>437.089</v>
      </c>
      <c r="H1023">
        <v>155.34200000000001</v>
      </c>
      <c r="I1023">
        <v>612.23</v>
      </c>
      <c r="J1023">
        <v>216.53399999999999</v>
      </c>
      <c r="K1023">
        <v>0</v>
      </c>
      <c r="L1023">
        <v>0</v>
      </c>
      <c r="M1023">
        <v>0</v>
      </c>
      <c r="N1023">
        <v>0</v>
      </c>
      <c r="O1023">
        <v>0</v>
      </c>
      <c r="P1023">
        <v>0</v>
      </c>
      <c r="Q1023">
        <v>0</v>
      </c>
      <c r="R1023">
        <v>0</v>
      </c>
      <c r="S1023">
        <v>0</v>
      </c>
      <c r="T1023">
        <v>0</v>
      </c>
      <c r="U1023">
        <v>0</v>
      </c>
      <c r="V1023">
        <v>4.8570000000000002</v>
      </c>
      <c r="W1023">
        <v>41.936</v>
      </c>
      <c r="Y1023" t="str">
        <f t="shared" si="435"/>
        <v>愛知県</v>
      </c>
      <c r="Z1023" t="str">
        <f t="shared" si="436"/>
        <v>愛知県半田市</v>
      </c>
      <c r="AA1023" s="159">
        <f t="shared" si="437"/>
        <v>612.23</v>
      </c>
      <c r="AB1023" s="159">
        <f t="shared" si="438"/>
        <v>216.53399999999999</v>
      </c>
      <c r="AC1023" s="159">
        <f t="shared" si="439"/>
        <v>0</v>
      </c>
      <c r="AD1023" s="159">
        <f t="shared" si="440"/>
        <v>0</v>
      </c>
      <c r="AE1023" s="159">
        <f t="shared" si="441"/>
        <v>0</v>
      </c>
      <c r="AF1023" s="159">
        <f t="shared" si="442"/>
        <v>0</v>
      </c>
      <c r="AG1023" s="159">
        <f t="shared" si="443"/>
        <v>0</v>
      </c>
      <c r="AH1023" s="160">
        <f t="shared" si="444"/>
        <v>828.76400000000001</v>
      </c>
      <c r="AI1023" s="135">
        <f t="shared" si="445"/>
        <v>0.73872658561423998</v>
      </c>
      <c r="AJ1023" s="135">
        <f t="shared" si="446"/>
        <v>0.26127341438575996</v>
      </c>
      <c r="AK1023" s="135">
        <f t="shared" si="447"/>
        <v>0</v>
      </c>
      <c r="AL1023" s="135">
        <f t="shared" si="448"/>
        <v>0</v>
      </c>
      <c r="AM1023" s="135">
        <f t="shared" si="449"/>
        <v>0</v>
      </c>
      <c r="AN1023" s="135">
        <f t="shared" si="450"/>
        <v>0</v>
      </c>
      <c r="AO1023" s="135">
        <f t="shared" si="451"/>
        <v>0</v>
      </c>
      <c r="AP1023" s="159">
        <f>IFERROR(VLOOKUP(A1023,人口!$A$2:$E$1748,5,0),0)</f>
        <v>120078</v>
      </c>
      <c r="AQ1023" s="159">
        <f t="shared" si="426"/>
        <v>0</v>
      </c>
      <c r="AR1023" s="159">
        <f t="shared" si="427"/>
        <v>0</v>
      </c>
      <c r="AS1023" s="159">
        <f t="shared" si="428"/>
        <v>0</v>
      </c>
      <c r="AT1023" s="159">
        <f t="shared" si="429"/>
        <v>0</v>
      </c>
      <c r="AU1023" s="159">
        <f t="shared" si="430"/>
        <v>1</v>
      </c>
      <c r="AV1023" s="159">
        <f t="shared" si="431"/>
        <v>0</v>
      </c>
      <c r="AW1023" s="159">
        <f t="shared" si="432"/>
        <v>0</v>
      </c>
      <c r="AX1023" s="159">
        <f t="shared" si="452"/>
        <v>0</v>
      </c>
      <c r="AY1023" s="159" t="str">
        <f t="shared" si="453"/>
        <v>10万～20万人未満の市町村平均</v>
      </c>
      <c r="AZ1023" s="159"/>
    </row>
    <row r="1024" spans="1:52" x14ac:dyDescent="0.3">
      <c r="A1024" t="str">
        <f t="shared" si="433"/>
        <v>23206</v>
      </c>
      <c r="B1024" s="158" t="str">
        <f t="shared" si="434"/>
        <v>023206</v>
      </c>
      <c r="C1024">
        <v>23</v>
      </c>
      <c r="D1024" t="s">
        <v>50</v>
      </c>
      <c r="E1024">
        <v>23206</v>
      </c>
      <c r="F1024" t="s">
        <v>430</v>
      </c>
      <c r="G1024">
        <v>873.80399999999997</v>
      </c>
      <c r="H1024">
        <v>106.902</v>
      </c>
      <c r="I1024">
        <v>1204.4459999999999</v>
      </c>
      <c r="J1024">
        <v>145.71</v>
      </c>
      <c r="K1024">
        <v>2.8</v>
      </c>
      <c r="L1024">
        <v>4.8380000000000001</v>
      </c>
      <c r="M1024">
        <v>3.5000000000000003E-2</v>
      </c>
      <c r="N1024">
        <v>0.108</v>
      </c>
      <c r="O1024">
        <v>0</v>
      </c>
      <c r="P1024">
        <v>0</v>
      </c>
      <c r="Q1024">
        <v>0</v>
      </c>
      <c r="R1024">
        <v>0</v>
      </c>
      <c r="S1024">
        <v>0</v>
      </c>
      <c r="T1024">
        <v>0</v>
      </c>
      <c r="U1024">
        <v>0</v>
      </c>
      <c r="V1024">
        <v>10.503</v>
      </c>
      <c r="W1024">
        <v>97.707999999999998</v>
      </c>
      <c r="Y1024" t="str">
        <f t="shared" si="435"/>
        <v>愛知県</v>
      </c>
      <c r="Z1024" t="str">
        <f t="shared" si="436"/>
        <v>愛知県春日井市</v>
      </c>
      <c r="AA1024" s="159">
        <f t="shared" si="437"/>
        <v>1204.4459999999999</v>
      </c>
      <c r="AB1024" s="159">
        <f t="shared" si="438"/>
        <v>145.71</v>
      </c>
      <c r="AC1024" s="159">
        <f t="shared" si="439"/>
        <v>4.8380000000000001</v>
      </c>
      <c r="AD1024" s="159">
        <f t="shared" si="440"/>
        <v>0.108</v>
      </c>
      <c r="AE1024" s="159">
        <f t="shared" si="441"/>
        <v>0</v>
      </c>
      <c r="AF1024" s="159">
        <f t="shared" si="442"/>
        <v>0</v>
      </c>
      <c r="AG1024" s="159">
        <f t="shared" si="443"/>
        <v>0</v>
      </c>
      <c r="AH1024" s="160">
        <f t="shared" si="444"/>
        <v>1355.1019999999999</v>
      </c>
      <c r="AI1024" s="135">
        <f t="shared" si="445"/>
        <v>0.88882312918141959</v>
      </c>
      <c r="AJ1024" s="135">
        <f t="shared" si="446"/>
        <v>0.1075269610700892</v>
      </c>
      <c r="AK1024" s="135">
        <f t="shared" si="447"/>
        <v>3.5702109509099687E-3</v>
      </c>
      <c r="AL1024" s="135">
        <f t="shared" si="448"/>
        <v>7.9698797581289094E-5</v>
      </c>
      <c r="AM1024" s="135">
        <f t="shared" si="449"/>
        <v>0</v>
      </c>
      <c r="AN1024" s="135">
        <f t="shared" si="450"/>
        <v>0</v>
      </c>
      <c r="AO1024" s="135">
        <f t="shared" si="451"/>
        <v>0</v>
      </c>
      <c r="AP1024" s="159">
        <f>IFERROR(VLOOKUP(A1024,人口!$A$2:$E$1748,5,0),0)</f>
        <v>311338</v>
      </c>
      <c r="AQ1024" s="159">
        <f t="shared" si="426"/>
        <v>0</v>
      </c>
      <c r="AR1024" s="159">
        <f t="shared" si="427"/>
        <v>0</v>
      </c>
      <c r="AS1024" s="159">
        <f t="shared" si="428"/>
        <v>0</v>
      </c>
      <c r="AT1024" s="159">
        <f t="shared" si="429"/>
        <v>0</v>
      </c>
      <c r="AU1024" s="159">
        <f t="shared" si="430"/>
        <v>0</v>
      </c>
      <c r="AV1024" s="159">
        <f t="shared" si="431"/>
        <v>1</v>
      </c>
      <c r="AW1024" s="159">
        <f t="shared" si="432"/>
        <v>0</v>
      </c>
      <c r="AX1024" s="159">
        <f t="shared" si="452"/>
        <v>0</v>
      </c>
      <c r="AY1024" s="159" t="str">
        <f t="shared" si="453"/>
        <v>20万～50万人未満の市町村平均</v>
      </c>
      <c r="AZ1024" s="159"/>
    </row>
    <row r="1025" spans="1:52" x14ac:dyDescent="0.3">
      <c r="A1025" t="str">
        <f t="shared" si="433"/>
        <v>23207</v>
      </c>
      <c r="B1025" s="158" t="str">
        <f t="shared" si="434"/>
        <v>023207</v>
      </c>
      <c r="C1025">
        <v>23</v>
      </c>
      <c r="D1025" t="s">
        <v>50</v>
      </c>
      <c r="E1025">
        <v>23207</v>
      </c>
      <c r="F1025" t="s">
        <v>485</v>
      </c>
      <c r="G1025">
        <v>703.80399999999997</v>
      </c>
      <c r="H1025">
        <v>471.048</v>
      </c>
      <c r="I1025">
        <v>1006.619</v>
      </c>
      <c r="J1025">
        <v>669.72199999999998</v>
      </c>
      <c r="K1025">
        <v>61.8</v>
      </c>
      <c r="L1025">
        <v>171.631</v>
      </c>
      <c r="M1025">
        <v>0</v>
      </c>
      <c r="N1025">
        <v>0</v>
      </c>
      <c r="O1025">
        <v>10.481</v>
      </c>
      <c r="P1025">
        <v>0</v>
      </c>
      <c r="Q1025">
        <v>0</v>
      </c>
      <c r="R1025">
        <v>0</v>
      </c>
      <c r="S1025">
        <v>0</v>
      </c>
      <c r="T1025">
        <v>0</v>
      </c>
      <c r="U1025">
        <v>0</v>
      </c>
      <c r="V1025">
        <v>8.157</v>
      </c>
      <c r="W1025">
        <v>70.885999999999996</v>
      </c>
      <c r="Y1025" t="str">
        <f t="shared" si="435"/>
        <v>愛知県</v>
      </c>
      <c r="Z1025" t="str">
        <f t="shared" si="436"/>
        <v>愛知県豊川市</v>
      </c>
      <c r="AA1025" s="159">
        <f t="shared" si="437"/>
        <v>1006.619</v>
      </c>
      <c r="AB1025" s="159">
        <f t="shared" si="438"/>
        <v>669.72199999999998</v>
      </c>
      <c r="AC1025" s="159">
        <f t="shared" si="439"/>
        <v>171.631</v>
      </c>
      <c r="AD1025" s="159">
        <f t="shared" si="440"/>
        <v>0</v>
      </c>
      <c r="AE1025" s="159">
        <f t="shared" si="441"/>
        <v>0</v>
      </c>
      <c r="AF1025" s="159">
        <f t="shared" si="442"/>
        <v>0</v>
      </c>
      <c r="AG1025" s="159">
        <f t="shared" si="443"/>
        <v>0</v>
      </c>
      <c r="AH1025" s="160">
        <f t="shared" si="444"/>
        <v>1847.972</v>
      </c>
      <c r="AI1025" s="135">
        <f t="shared" si="445"/>
        <v>0.54471550434746852</v>
      </c>
      <c r="AJ1025" s="135">
        <f t="shared" si="446"/>
        <v>0.36240917070172057</v>
      </c>
      <c r="AK1025" s="135">
        <f t="shared" si="447"/>
        <v>9.2875324950810939E-2</v>
      </c>
      <c r="AL1025" s="135">
        <f t="shared" si="448"/>
        <v>0</v>
      </c>
      <c r="AM1025" s="135">
        <f t="shared" si="449"/>
        <v>0</v>
      </c>
      <c r="AN1025" s="135">
        <f t="shared" si="450"/>
        <v>0</v>
      </c>
      <c r="AO1025" s="135">
        <f t="shared" si="451"/>
        <v>0</v>
      </c>
      <c r="AP1025" s="159">
        <f>IFERROR(VLOOKUP(A1025,人口!$A$2:$E$1748,5,0),0)</f>
        <v>186802</v>
      </c>
      <c r="AQ1025" s="159">
        <f t="shared" si="426"/>
        <v>0</v>
      </c>
      <c r="AR1025" s="159">
        <f t="shared" si="427"/>
        <v>0</v>
      </c>
      <c r="AS1025" s="159">
        <f t="shared" si="428"/>
        <v>0</v>
      </c>
      <c r="AT1025" s="159">
        <f t="shared" si="429"/>
        <v>0</v>
      </c>
      <c r="AU1025" s="159">
        <f t="shared" si="430"/>
        <v>1</v>
      </c>
      <c r="AV1025" s="159">
        <f t="shared" si="431"/>
        <v>0</v>
      </c>
      <c r="AW1025" s="159">
        <f t="shared" si="432"/>
        <v>0</v>
      </c>
      <c r="AX1025" s="159">
        <f t="shared" si="452"/>
        <v>0</v>
      </c>
      <c r="AY1025" s="159" t="str">
        <f t="shared" si="453"/>
        <v>10万～20万人未満の市町村平均</v>
      </c>
      <c r="AZ1025" s="159"/>
    </row>
    <row r="1026" spans="1:52" x14ac:dyDescent="0.3">
      <c r="A1026" t="str">
        <f t="shared" si="433"/>
        <v>23208</v>
      </c>
      <c r="B1026" s="158" t="str">
        <f t="shared" si="434"/>
        <v>023208</v>
      </c>
      <c r="C1026">
        <v>23</v>
      </c>
      <c r="D1026" t="s">
        <v>50</v>
      </c>
      <c r="E1026">
        <v>23208</v>
      </c>
      <c r="F1026" t="s">
        <v>538</v>
      </c>
      <c r="G1026">
        <v>215.89400000000001</v>
      </c>
      <c r="H1026">
        <v>39.921999999999997</v>
      </c>
      <c r="I1026">
        <v>303.63299999999998</v>
      </c>
      <c r="J1026">
        <v>55.886000000000003</v>
      </c>
      <c r="K1026">
        <v>0</v>
      </c>
      <c r="L1026">
        <v>0</v>
      </c>
      <c r="M1026">
        <v>0</v>
      </c>
      <c r="N1026">
        <v>0</v>
      </c>
      <c r="O1026">
        <v>0</v>
      </c>
      <c r="P1026">
        <v>0</v>
      </c>
      <c r="Q1026">
        <v>0</v>
      </c>
      <c r="R1026">
        <v>0.28899999999999998</v>
      </c>
      <c r="S1026">
        <v>0</v>
      </c>
      <c r="T1026">
        <v>0</v>
      </c>
      <c r="U1026">
        <v>1.77</v>
      </c>
      <c r="V1026">
        <v>2.8519999999999999</v>
      </c>
      <c r="W1026">
        <v>34.795999999999999</v>
      </c>
      <c r="Y1026" t="str">
        <f t="shared" si="435"/>
        <v>愛知県</v>
      </c>
      <c r="Z1026" t="str">
        <f t="shared" si="436"/>
        <v>愛知県津島市</v>
      </c>
      <c r="AA1026" s="159">
        <f t="shared" si="437"/>
        <v>303.63299999999998</v>
      </c>
      <c r="AB1026" s="159">
        <f t="shared" si="438"/>
        <v>55.886000000000003</v>
      </c>
      <c r="AC1026" s="159">
        <f t="shared" si="439"/>
        <v>0</v>
      </c>
      <c r="AD1026" s="159">
        <f t="shared" si="440"/>
        <v>0</v>
      </c>
      <c r="AE1026" s="159">
        <f t="shared" si="441"/>
        <v>0</v>
      </c>
      <c r="AF1026" s="159">
        <f t="shared" si="442"/>
        <v>0</v>
      </c>
      <c r="AG1026" s="159">
        <f t="shared" si="443"/>
        <v>1.77</v>
      </c>
      <c r="AH1026" s="160">
        <f t="shared" si="444"/>
        <v>361.28899999999999</v>
      </c>
      <c r="AI1026" s="135">
        <f t="shared" si="445"/>
        <v>0.84041584437943029</v>
      </c>
      <c r="AJ1026" s="135">
        <f t="shared" si="446"/>
        <v>0.1546850305434154</v>
      </c>
      <c r="AK1026" s="135">
        <f t="shared" si="447"/>
        <v>0</v>
      </c>
      <c r="AL1026" s="135">
        <f t="shared" si="448"/>
        <v>0</v>
      </c>
      <c r="AM1026" s="135">
        <f t="shared" si="449"/>
        <v>0</v>
      </c>
      <c r="AN1026" s="135">
        <f t="shared" si="450"/>
        <v>0</v>
      </c>
      <c r="AO1026" s="135">
        <f t="shared" si="451"/>
        <v>4.8991250771543001E-3</v>
      </c>
      <c r="AP1026" s="159">
        <f>IFERROR(VLOOKUP(A1026,人口!$A$2:$E$1748,5,0),0)</f>
        <v>62346</v>
      </c>
      <c r="AQ1026" s="159">
        <f t="shared" si="426"/>
        <v>0</v>
      </c>
      <c r="AR1026" s="159">
        <f t="shared" si="427"/>
        <v>0</v>
      </c>
      <c r="AS1026" s="159">
        <f t="shared" si="428"/>
        <v>0</v>
      </c>
      <c r="AT1026" s="159">
        <f t="shared" si="429"/>
        <v>1</v>
      </c>
      <c r="AU1026" s="159">
        <f t="shared" si="430"/>
        <v>0</v>
      </c>
      <c r="AV1026" s="159">
        <f t="shared" si="431"/>
        <v>0</v>
      </c>
      <c r="AW1026" s="159">
        <f t="shared" si="432"/>
        <v>0</v>
      </c>
      <c r="AX1026" s="159">
        <f t="shared" si="452"/>
        <v>0</v>
      </c>
      <c r="AY1026" s="159" t="str">
        <f t="shared" si="453"/>
        <v>3万～10万人未満の市町村平均</v>
      </c>
      <c r="AZ1026" s="159"/>
    </row>
    <row r="1027" spans="1:52" x14ac:dyDescent="0.3">
      <c r="A1027" t="str">
        <f t="shared" si="433"/>
        <v>23209</v>
      </c>
      <c r="B1027" s="158" t="str">
        <f t="shared" si="434"/>
        <v>023209</v>
      </c>
      <c r="C1027">
        <v>23</v>
      </c>
      <c r="D1027" t="s">
        <v>50</v>
      </c>
      <c r="E1027">
        <v>23209</v>
      </c>
      <c r="F1027" t="s">
        <v>592</v>
      </c>
      <c r="G1027">
        <v>320.34199999999998</v>
      </c>
      <c r="H1027">
        <v>105.44499999999999</v>
      </c>
      <c r="I1027">
        <v>449.54500000000002</v>
      </c>
      <c r="J1027">
        <v>147.375</v>
      </c>
      <c r="K1027">
        <v>1</v>
      </c>
      <c r="L1027">
        <v>1.9850000000000001</v>
      </c>
      <c r="M1027">
        <v>0</v>
      </c>
      <c r="N1027">
        <v>0</v>
      </c>
      <c r="O1027">
        <v>0</v>
      </c>
      <c r="P1027">
        <v>0</v>
      </c>
      <c r="Q1027">
        <v>0</v>
      </c>
      <c r="R1027">
        <v>0</v>
      </c>
      <c r="S1027">
        <v>0</v>
      </c>
      <c r="T1027">
        <v>0</v>
      </c>
      <c r="U1027">
        <v>0</v>
      </c>
      <c r="V1027">
        <v>3.665</v>
      </c>
      <c r="W1027">
        <v>30.777000000000001</v>
      </c>
      <c r="Y1027" t="str">
        <f t="shared" si="435"/>
        <v>愛知県</v>
      </c>
      <c r="Z1027" t="str">
        <f t="shared" si="436"/>
        <v>愛知県碧南市</v>
      </c>
      <c r="AA1027" s="159">
        <f t="shared" si="437"/>
        <v>449.54500000000002</v>
      </c>
      <c r="AB1027" s="159">
        <f t="shared" si="438"/>
        <v>147.375</v>
      </c>
      <c r="AC1027" s="159">
        <f t="shared" si="439"/>
        <v>1.9850000000000001</v>
      </c>
      <c r="AD1027" s="159">
        <f t="shared" si="440"/>
        <v>0</v>
      </c>
      <c r="AE1027" s="159">
        <f t="shared" si="441"/>
        <v>0</v>
      </c>
      <c r="AF1027" s="159">
        <f t="shared" si="442"/>
        <v>0</v>
      </c>
      <c r="AG1027" s="159">
        <f t="shared" si="443"/>
        <v>0</v>
      </c>
      <c r="AH1027" s="160">
        <f t="shared" si="444"/>
        <v>598.90500000000009</v>
      </c>
      <c r="AI1027" s="135">
        <f t="shared" si="445"/>
        <v>0.75061153271386938</v>
      </c>
      <c r="AJ1027" s="135">
        <f t="shared" si="446"/>
        <v>0.2460740852055</v>
      </c>
      <c r="AK1027" s="135">
        <f t="shared" si="447"/>
        <v>3.3143820806304835E-3</v>
      </c>
      <c r="AL1027" s="135">
        <f t="shared" si="448"/>
        <v>0</v>
      </c>
      <c r="AM1027" s="135">
        <f t="shared" si="449"/>
        <v>0</v>
      </c>
      <c r="AN1027" s="135">
        <f t="shared" si="450"/>
        <v>0</v>
      </c>
      <c r="AO1027" s="135">
        <f t="shared" si="451"/>
        <v>0</v>
      </c>
      <c r="AP1027" s="159">
        <f>IFERROR(VLOOKUP(A1027,人口!$A$2:$E$1748,5,0),0)</f>
        <v>73277</v>
      </c>
      <c r="AQ1027" s="159">
        <f t="shared" ref="AQ1027:AQ1090" si="454">IF(SUMIFS($AP1027,$AP1027,$BI$17,$AP1027,$BJ$17)&gt;0,1,0)</f>
        <v>0</v>
      </c>
      <c r="AR1027" s="159">
        <f t="shared" ref="AR1027:AR1090" si="455">IF(SUMIFS($AP1027,$AP1027,$BI$18,$AP1027,$BJ$18)&gt;0,1,0)</f>
        <v>0</v>
      </c>
      <c r="AS1027" s="159">
        <f t="shared" ref="AS1027:AS1090" si="456">IF(SUMIFS($AP1027,$AP1027,$BI$19,$AP1027,$BJ$19)&gt;0,1,0)</f>
        <v>0</v>
      </c>
      <c r="AT1027" s="159">
        <f t="shared" ref="AT1027:AT1090" si="457">IF(SUMIFS($AP1027,$AP1027,$BI$20,$AP1027,$BJ$20)&gt;0,1,0)</f>
        <v>1</v>
      </c>
      <c r="AU1027" s="159">
        <f t="shared" ref="AU1027:AU1090" si="458">IF(SUMIFS($AP1027,$AP1027,$BI$21,$AP1027,$BJ$21)&gt;0,1,0)</f>
        <v>0</v>
      </c>
      <c r="AV1027" s="159">
        <f t="shared" ref="AV1027:AV1090" si="459">IF(SUMIFS($AP1027,$AP1027,$BI$22,$AP1027,$BJ$22)&gt;0,1,0)</f>
        <v>0</v>
      </c>
      <c r="AW1027" s="159">
        <f t="shared" ref="AW1027:AW1090" si="460">IF(SUMIFS($AP1027,$AP1027,$BI$23,$AP1027,$BJ$23)&gt;0,1,0)</f>
        <v>0</v>
      </c>
      <c r="AX1027" s="159">
        <f t="shared" si="452"/>
        <v>0</v>
      </c>
      <c r="AY1027" s="159" t="str">
        <f t="shared" si="453"/>
        <v>3万～10万人未満の市町村平均</v>
      </c>
      <c r="AZ1027" s="159"/>
    </row>
    <row r="1028" spans="1:52" x14ac:dyDescent="0.3">
      <c r="A1028" t="str">
        <f t="shared" ref="A1028:A1091" si="461">IF(LEN(B1028)=5,B1028,RIGHT(B1028,5))</f>
        <v>23210</v>
      </c>
      <c r="B1028" s="158" t="str">
        <f t="shared" ref="B1028:B1091" si="462">0&amp;E1028</f>
        <v>023210</v>
      </c>
      <c r="C1028">
        <v>23</v>
      </c>
      <c r="D1028" t="s">
        <v>50</v>
      </c>
      <c r="E1028">
        <v>23210</v>
      </c>
      <c r="F1028" t="s">
        <v>643</v>
      </c>
      <c r="G1028">
        <v>475.89100000000002</v>
      </c>
      <c r="H1028">
        <v>251.09700000000001</v>
      </c>
      <c r="I1028">
        <v>670.83600000000001</v>
      </c>
      <c r="J1028">
        <v>352.33800000000002</v>
      </c>
      <c r="K1028">
        <v>0</v>
      </c>
      <c r="L1028">
        <v>0</v>
      </c>
      <c r="M1028">
        <v>0</v>
      </c>
      <c r="N1028">
        <v>0</v>
      </c>
      <c r="O1028">
        <v>0</v>
      </c>
      <c r="P1028">
        <v>0</v>
      </c>
      <c r="Q1028">
        <v>0</v>
      </c>
      <c r="R1028">
        <v>0</v>
      </c>
      <c r="S1028">
        <v>0</v>
      </c>
      <c r="T1028">
        <v>0</v>
      </c>
      <c r="U1028">
        <v>0</v>
      </c>
      <c r="V1028">
        <v>5.226</v>
      </c>
      <c r="W1028">
        <v>56.783999999999999</v>
      </c>
      <c r="Y1028" t="str">
        <f t="shared" ref="Y1028:Y1091" si="463">D1028</f>
        <v>愛知県</v>
      </c>
      <c r="Z1028" t="str">
        <f t="shared" ref="Z1028:Z1091" si="464">D1028&amp;F1028</f>
        <v>愛知県刈谷市</v>
      </c>
      <c r="AA1028" s="159">
        <f t="shared" ref="AA1028:AA1091" si="465">I1028</f>
        <v>670.83600000000001</v>
      </c>
      <c r="AB1028" s="159">
        <f t="shared" ref="AB1028:AB1091" si="466">J1028</f>
        <v>352.33800000000002</v>
      </c>
      <c r="AC1028" s="159">
        <f t="shared" ref="AC1028:AC1091" si="467">L1028</f>
        <v>0</v>
      </c>
      <c r="AD1028" s="159">
        <f t="shared" ref="AD1028:AD1091" si="468">N1028</f>
        <v>0</v>
      </c>
      <c r="AE1028" s="159">
        <f t="shared" ref="AE1028:AE1091" si="469">S1028</f>
        <v>0</v>
      </c>
      <c r="AF1028" s="159">
        <f t="shared" ref="AF1028:AF1091" si="470">T1028</f>
        <v>0</v>
      </c>
      <c r="AG1028" s="159">
        <f t="shared" ref="AG1028:AG1091" si="471">U1028</f>
        <v>0</v>
      </c>
      <c r="AH1028" s="160">
        <f t="shared" ref="AH1028:AH1091" si="472">SUM(AA1028:AG1028)</f>
        <v>1023.174</v>
      </c>
      <c r="AI1028" s="135">
        <f t="shared" ref="AI1028:AI1091" si="473">IFERROR(AA1028/$AH1028,"")</f>
        <v>0.65564214884271887</v>
      </c>
      <c r="AJ1028" s="135">
        <f t="shared" ref="AJ1028:AJ1091" si="474">IFERROR(AB1028/$AH1028,"")</f>
        <v>0.34435785115728118</v>
      </c>
      <c r="AK1028" s="135">
        <f t="shared" ref="AK1028:AK1091" si="475">IFERROR(AC1028/$AH1028,"")</f>
        <v>0</v>
      </c>
      <c r="AL1028" s="135">
        <f t="shared" ref="AL1028:AL1091" si="476">IFERROR(AD1028/$AH1028,"")</f>
        <v>0</v>
      </c>
      <c r="AM1028" s="135">
        <f t="shared" ref="AM1028:AM1091" si="477">IFERROR(AE1028/$AH1028,"")</f>
        <v>0</v>
      </c>
      <c r="AN1028" s="135">
        <f t="shared" ref="AN1028:AN1091" si="478">IFERROR(AF1028/$AH1028,"")</f>
        <v>0</v>
      </c>
      <c r="AO1028" s="135">
        <f t="shared" ref="AO1028:AO1091" si="479">IFERROR(AG1028/$AH1028,"")</f>
        <v>0</v>
      </c>
      <c r="AP1028" s="159">
        <f>IFERROR(VLOOKUP(A1028,人口!$A$2:$E$1748,5,0),0)</f>
        <v>152665</v>
      </c>
      <c r="AQ1028" s="159">
        <f t="shared" si="454"/>
        <v>0</v>
      </c>
      <c r="AR1028" s="159">
        <f t="shared" si="455"/>
        <v>0</v>
      </c>
      <c r="AS1028" s="159">
        <f t="shared" si="456"/>
        <v>0</v>
      </c>
      <c r="AT1028" s="159">
        <f t="shared" si="457"/>
        <v>0</v>
      </c>
      <c r="AU1028" s="159">
        <f t="shared" si="458"/>
        <v>1</v>
      </c>
      <c r="AV1028" s="159">
        <f t="shared" si="459"/>
        <v>0</v>
      </c>
      <c r="AW1028" s="159">
        <f t="shared" si="460"/>
        <v>0</v>
      </c>
      <c r="AX1028" s="159">
        <f t="shared" ref="AX1028:AX1091" si="480">IF(SUMIFS($AP1028,$AP1028,$BI$24)&gt;0,1,0)</f>
        <v>0</v>
      </c>
      <c r="AY1028" s="159" t="str">
        <f t="shared" ref="AY1028:AY1091" si="481">IF(AQ1028=1,$AQ$1,IF(AR1028=1,$AR$1,IF(AS1028=1,$AS$1,IF(AT1028=1,$AT$1,IF(AU1028=1,$AU$1,IF(AV1028=1,$AV$1,IF(AW1028=1,$AW$1,IF(AX1028=1,$AX$1,""))))))))</f>
        <v>10万～20万人未満の市町村平均</v>
      </c>
      <c r="AZ1028" s="159"/>
    </row>
    <row r="1029" spans="1:52" x14ac:dyDescent="0.3">
      <c r="A1029" t="str">
        <f t="shared" si="461"/>
        <v>23211</v>
      </c>
      <c r="B1029" s="158" t="str">
        <f t="shared" si="462"/>
        <v>023211</v>
      </c>
      <c r="C1029">
        <v>23</v>
      </c>
      <c r="D1029" t="s">
        <v>50</v>
      </c>
      <c r="E1029">
        <v>23211</v>
      </c>
      <c r="F1029" t="s">
        <v>696</v>
      </c>
      <c r="G1029">
        <v>1644.8869999999999</v>
      </c>
      <c r="H1029">
        <v>1063.548</v>
      </c>
      <c r="I1029">
        <v>2299.6469999999999</v>
      </c>
      <c r="J1029">
        <v>1478.9829999999999</v>
      </c>
      <c r="K1029">
        <v>428.7</v>
      </c>
      <c r="L1029">
        <v>1009.582</v>
      </c>
      <c r="M1029">
        <v>26.920999999999999</v>
      </c>
      <c r="N1029">
        <v>170.114</v>
      </c>
      <c r="O1029">
        <v>5.585</v>
      </c>
      <c r="P1029">
        <v>0</v>
      </c>
      <c r="Q1029">
        <v>0</v>
      </c>
      <c r="R1029">
        <v>0</v>
      </c>
      <c r="S1029">
        <v>0</v>
      </c>
      <c r="T1029">
        <v>0</v>
      </c>
      <c r="U1029">
        <v>0</v>
      </c>
      <c r="V1029">
        <v>16.202999999999999</v>
      </c>
      <c r="W1029">
        <v>153.31299999999999</v>
      </c>
      <c r="Y1029" t="str">
        <f t="shared" si="463"/>
        <v>愛知県</v>
      </c>
      <c r="Z1029" t="str">
        <f t="shared" si="464"/>
        <v>愛知県豊田市</v>
      </c>
      <c r="AA1029" s="159">
        <f t="shared" si="465"/>
        <v>2299.6469999999999</v>
      </c>
      <c r="AB1029" s="159">
        <f t="shared" si="466"/>
        <v>1478.9829999999999</v>
      </c>
      <c r="AC1029" s="159">
        <f t="shared" si="467"/>
        <v>1009.582</v>
      </c>
      <c r="AD1029" s="159">
        <f t="shared" si="468"/>
        <v>170.114</v>
      </c>
      <c r="AE1029" s="159">
        <f t="shared" si="469"/>
        <v>0</v>
      </c>
      <c r="AF1029" s="159">
        <f t="shared" si="470"/>
        <v>0</v>
      </c>
      <c r="AG1029" s="159">
        <f t="shared" si="471"/>
        <v>0</v>
      </c>
      <c r="AH1029" s="160">
        <f t="shared" si="472"/>
        <v>4958.326</v>
      </c>
      <c r="AI1029" s="135">
        <f t="shared" si="473"/>
        <v>0.46379503889014151</v>
      </c>
      <c r="AJ1029" s="135">
        <f t="shared" si="474"/>
        <v>0.29828272687193219</v>
      </c>
      <c r="AK1029" s="135">
        <f t="shared" si="475"/>
        <v>0.20361347761321058</v>
      </c>
      <c r="AL1029" s="135">
        <f t="shared" si="476"/>
        <v>3.4308756624715678E-2</v>
      </c>
      <c r="AM1029" s="135">
        <f t="shared" si="477"/>
        <v>0</v>
      </c>
      <c r="AN1029" s="135">
        <f t="shared" si="478"/>
        <v>0</v>
      </c>
      <c r="AO1029" s="135">
        <f t="shared" si="479"/>
        <v>0</v>
      </c>
      <c r="AP1029" s="159">
        <f>IFERROR(VLOOKUP(A1029,人口!$A$2:$E$1748,5,0),0)</f>
        <v>425145</v>
      </c>
      <c r="AQ1029" s="159">
        <f t="shared" si="454"/>
        <v>0</v>
      </c>
      <c r="AR1029" s="159">
        <f t="shared" si="455"/>
        <v>0</v>
      </c>
      <c r="AS1029" s="159">
        <f t="shared" si="456"/>
        <v>0</v>
      </c>
      <c r="AT1029" s="159">
        <f t="shared" si="457"/>
        <v>0</v>
      </c>
      <c r="AU1029" s="159">
        <f t="shared" si="458"/>
        <v>0</v>
      </c>
      <c r="AV1029" s="159">
        <f t="shared" si="459"/>
        <v>1</v>
      </c>
      <c r="AW1029" s="159">
        <f t="shared" si="460"/>
        <v>0</v>
      </c>
      <c r="AX1029" s="159">
        <f t="shared" si="480"/>
        <v>0</v>
      </c>
      <c r="AY1029" s="159" t="str">
        <f t="shared" si="481"/>
        <v>20万～50万人未満の市町村平均</v>
      </c>
      <c r="AZ1029" s="159"/>
    </row>
    <row r="1030" spans="1:52" x14ac:dyDescent="0.3">
      <c r="A1030" t="str">
        <f t="shared" si="461"/>
        <v>23212</v>
      </c>
      <c r="B1030" s="158" t="str">
        <f t="shared" si="462"/>
        <v>023212</v>
      </c>
      <c r="C1030">
        <v>23</v>
      </c>
      <c r="D1030" t="s">
        <v>50</v>
      </c>
      <c r="E1030">
        <v>23212</v>
      </c>
      <c r="F1030" t="s">
        <v>749</v>
      </c>
      <c r="G1030">
        <v>646.16</v>
      </c>
      <c r="H1030">
        <v>547.76</v>
      </c>
      <c r="I1030">
        <v>922.327</v>
      </c>
      <c r="J1030">
        <v>778.58600000000001</v>
      </c>
      <c r="K1030">
        <v>0</v>
      </c>
      <c r="L1030">
        <v>0</v>
      </c>
      <c r="M1030">
        <v>0</v>
      </c>
      <c r="N1030">
        <v>0</v>
      </c>
      <c r="O1030">
        <v>1.3149999999999999</v>
      </c>
      <c r="P1030">
        <v>0</v>
      </c>
      <c r="Q1030">
        <v>0</v>
      </c>
      <c r="R1030">
        <v>0</v>
      </c>
      <c r="S1030">
        <v>0</v>
      </c>
      <c r="T1030">
        <v>0</v>
      </c>
      <c r="U1030">
        <v>0</v>
      </c>
      <c r="V1030">
        <v>6.8769999999999998</v>
      </c>
      <c r="W1030">
        <v>75.088999999999999</v>
      </c>
      <c r="Y1030" t="str">
        <f t="shared" si="463"/>
        <v>愛知県</v>
      </c>
      <c r="Z1030" t="str">
        <f t="shared" si="464"/>
        <v>愛知県安城市</v>
      </c>
      <c r="AA1030" s="159">
        <f t="shared" si="465"/>
        <v>922.327</v>
      </c>
      <c r="AB1030" s="159">
        <f t="shared" si="466"/>
        <v>778.58600000000001</v>
      </c>
      <c r="AC1030" s="159">
        <f t="shared" si="467"/>
        <v>0</v>
      </c>
      <c r="AD1030" s="159">
        <f t="shared" si="468"/>
        <v>0</v>
      </c>
      <c r="AE1030" s="159">
        <f t="shared" si="469"/>
        <v>0</v>
      </c>
      <c r="AF1030" s="159">
        <f t="shared" si="470"/>
        <v>0</v>
      </c>
      <c r="AG1030" s="159">
        <f t="shared" si="471"/>
        <v>0</v>
      </c>
      <c r="AH1030" s="160">
        <f t="shared" si="472"/>
        <v>1700.913</v>
      </c>
      <c r="AI1030" s="135">
        <f t="shared" si="473"/>
        <v>0.54225407178380081</v>
      </c>
      <c r="AJ1030" s="135">
        <f t="shared" si="474"/>
        <v>0.45774592821619919</v>
      </c>
      <c r="AK1030" s="135">
        <f t="shared" si="475"/>
        <v>0</v>
      </c>
      <c r="AL1030" s="135">
        <f t="shared" si="476"/>
        <v>0</v>
      </c>
      <c r="AM1030" s="135">
        <f t="shared" si="477"/>
        <v>0</v>
      </c>
      <c r="AN1030" s="135">
        <f t="shared" si="478"/>
        <v>0</v>
      </c>
      <c r="AO1030" s="135">
        <f t="shared" si="479"/>
        <v>0</v>
      </c>
      <c r="AP1030" s="159">
        <f>IFERROR(VLOOKUP(A1030,人口!$A$2:$E$1748,5,0),0)</f>
        <v>190228</v>
      </c>
      <c r="AQ1030" s="159">
        <f t="shared" si="454"/>
        <v>0</v>
      </c>
      <c r="AR1030" s="159">
        <f t="shared" si="455"/>
        <v>0</v>
      </c>
      <c r="AS1030" s="159">
        <f t="shared" si="456"/>
        <v>0</v>
      </c>
      <c r="AT1030" s="159">
        <f t="shared" si="457"/>
        <v>0</v>
      </c>
      <c r="AU1030" s="159">
        <f t="shared" si="458"/>
        <v>1</v>
      </c>
      <c r="AV1030" s="159">
        <f t="shared" si="459"/>
        <v>0</v>
      </c>
      <c r="AW1030" s="159">
        <f t="shared" si="460"/>
        <v>0</v>
      </c>
      <c r="AX1030" s="159">
        <f t="shared" si="480"/>
        <v>0</v>
      </c>
      <c r="AY1030" s="159" t="str">
        <f t="shared" si="481"/>
        <v>10万～20万人未満の市町村平均</v>
      </c>
      <c r="AZ1030" s="159"/>
    </row>
    <row r="1031" spans="1:52" x14ac:dyDescent="0.3">
      <c r="A1031" t="str">
        <f t="shared" si="461"/>
        <v>23213</v>
      </c>
      <c r="B1031" s="158" t="str">
        <f t="shared" si="462"/>
        <v>023213</v>
      </c>
      <c r="C1031">
        <v>23</v>
      </c>
      <c r="D1031" t="s">
        <v>50</v>
      </c>
      <c r="E1031">
        <v>23213</v>
      </c>
      <c r="F1031" t="s">
        <v>803</v>
      </c>
      <c r="G1031">
        <v>766.36699999999996</v>
      </c>
      <c r="H1031">
        <v>516.50199999999995</v>
      </c>
      <c r="I1031">
        <v>1110.5060000000001</v>
      </c>
      <c r="J1031">
        <v>744.63300000000004</v>
      </c>
      <c r="K1031">
        <v>33.200000000000003</v>
      </c>
      <c r="L1031">
        <v>108.676</v>
      </c>
      <c r="M1031">
        <v>0</v>
      </c>
      <c r="N1031">
        <v>0</v>
      </c>
      <c r="O1031">
        <v>0</v>
      </c>
      <c r="P1031">
        <v>0</v>
      </c>
      <c r="Q1031">
        <v>0</v>
      </c>
      <c r="R1031">
        <v>0</v>
      </c>
      <c r="S1031">
        <v>0</v>
      </c>
      <c r="T1031">
        <v>0</v>
      </c>
      <c r="U1031">
        <v>0</v>
      </c>
      <c r="V1031">
        <v>9.0109999999999992</v>
      </c>
      <c r="W1031">
        <v>72.838999999999999</v>
      </c>
      <c r="Y1031" t="str">
        <f t="shared" si="463"/>
        <v>愛知県</v>
      </c>
      <c r="Z1031" t="str">
        <f t="shared" si="464"/>
        <v>愛知県西尾市</v>
      </c>
      <c r="AA1031" s="159">
        <f t="shared" si="465"/>
        <v>1110.5060000000001</v>
      </c>
      <c r="AB1031" s="159">
        <f t="shared" si="466"/>
        <v>744.63300000000004</v>
      </c>
      <c r="AC1031" s="159">
        <f t="shared" si="467"/>
        <v>108.676</v>
      </c>
      <c r="AD1031" s="159">
        <f t="shared" si="468"/>
        <v>0</v>
      </c>
      <c r="AE1031" s="159">
        <f t="shared" si="469"/>
        <v>0</v>
      </c>
      <c r="AF1031" s="159">
        <f t="shared" si="470"/>
        <v>0</v>
      </c>
      <c r="AG1031" s="159">
        <f t="shared" si="471"/>
        <v>0</v>
      </c>
      <c r="AH1031" s="160">
        <f t="shared" si="472"/>
        <v>1963.8150000000001</v>
      </c>
      <c r="AI1031" s="135">
        <f t="shared" si="473"/>
        <v>0.56548401962506656</v>
      </c>
      <c r="AJ1031" s="135">
        <f t="shared" si="474"/>
        <v>0.37917675544794188</v>
      </c>
      <c r="AK1031" s="135">
        <f t="shared" si="475"/>
        <v>5.5339224926991594E-2</v>
      </c>
      <c r="AL1031" s="135">
        <f t="shared" si="476"/>
        <v>0</v>
      </c>
      <c r="AM1031" s="135">
        <f t="shared" si="477"/>
        <v>0</v>
      </c>
      <c r="AN1031" s="135">
        <f t="shared" si="478"/>
        <v>0</v>
      </c>
      <c r="AO1031" s="135">
        <f t="shared" si="479"/>
        <v>0</v>
      </c>
      <c r="AP1031" s="159">
        <f>IFERROR(VLOOKUP(A1031,人口!$A$2:$E$1748,5,0),0)</f>
        <v>172350</v>
      </c>
      <c r="AQ1031" s="159">
        <f t="shared" si="454"/>
        <v>0</v>
      </c>
      <c r="AR1031" s="159">
        <f t="shared" si="455"/>
        <v>0</v>
      </c>
      <c r="AS1031" s="159">
        <f t="shared" si="456"/>
        <v>0</v>
      </c>
      <c r="AT1031" s="159">
        <f t="shared" si="457"/>
        <v>0</v>
      </c>
      <c r="AU1031" s="159">
        <f t="shared" si="458"/>
        <v>1</v>
      </c>
      <c r="AV1031" s="159">
        <f t="shared" si="459"/>
        <v>0</v>
      </c>
      <c r="AW1031" s="159">
        <f t="shared" si="460"/>
        <v>0</v>
      </c>
      <c r="AX1031" s="159">
        <f t="shared" si="480"/>
        <v>0</v>
      </c>
      <c r="AY1031" s="159" t="str">
        <f t="shared" si="481"/>
        <v>10万～20万人未満の市町村平均</v>
      </c>
      <c r="AZ1031" s="159"/>
    </row>
    <row r="1032" spans="1:52" x14ac:dyDescent="0.3">
      <c r="A1032" t="str">
        <f t="shared" si="461"/>
        <v>23214</v>
      </c>
      <c r="B1032" s="158" t="str">
        <f t="shared" si="462"/>
        <v>023214</v>
      </c>
      <c r="C1032">
        <v>23</v>
      </c>
      <c r="D1032" t="s">
        <v>50</v>
      </c>
      <c r="E1032">
        <v>23214</v>
      </c>
      <c r="F1032" t="s">
        <v>854</v>
      </c>
      <c r="G1032">
        <v>322.75299999999999</v>
      </c>
      <c r="H1032">
        <v>154.56899999999999</v>
      </c>
      <c r="I1032">
        <v>459.96800000000002</v>
      </c>
      <c r="J1032">
        <v>219.096</v>
      </c>
      <c r="K1032">
        <v>19.399999999999999</v>
      </c>
      <c r="L1032">
        <v>56.953000000000003</v>
      </c>
      <c r="M1032">
        <v>0</v>
      </c>
      <c r="N1032">
        <v>0</v>
      </c>
      <c r="O1032">
        <v>0.224</v>
      </c>
      <c r="P1032">
        <v>0</v>
      </c>
      <c r="Q1032">
        <v>0</v>
      </c>
      <c r="R1032">
        <v>0</v>
      </c>
      <c r="S1032">
        <v>0</v>
      </c>
      <c r="T1032">
        <v>0</v>
      </c>
      <c r="U1032">
        <v>0</v>
      </c>
      <c r="V1032">
        <v>4.0460000000000003</v>
      </c>
      <c r="W1032">
        <v>32.081000000000003</v>
      </c>
      <c r="Y1032" t="str">
        <f t="shared" si="463"/>
        <v>愛知県</v>
      </c>
      <c r="Z1032" t="str">
        <f t="shared" si="464"/>
        <v>愛知県蒲郡市</v>
      </c>
      <c r="AA1032" s="159">
        <f t="shared" si="465"/>
        <v>459.96800000000002</v>
      </c>
      <c r="AB1032" s="159">
        <f t="shared" si="466"/>
        <v>219.096</v>
      </c>
      <c r="AC1032" s="159">
        <f t="shared" si="467"/>
        <v>56.953000000000003</v>
      </c>
      <c r="AD1032" s="159">
        <f t="shared" si="468"/>
        <v>0</v>
      </c>
      <c r="AE1032" s="159">
        <f t="shared" si="469"/>
        <v>0</v>
      </c>
      <c r="AF1032" s="159">
        <f t="shared" si="470"/>
        <v>0</v>
      </c>
      <c r="AG1032" s="159">
        <f t="shared" si="471"/>
        <v>0</v>
      </c>
      <c r="AH1032" s="160">
        <f t="shared" si="472"/>
        <v>736.01700000000005</v>
      </c>
      <c r="AI1032" s="135">
        <f t="shared" si="473"/>
        <v>0.62494208693549191</v>
      </c>
      <c r="AJ1032" s="135">
        <f t="shared" si="474"/>
        <v>0.29767790689617224</v>
      </c>
      <c r="AK1032" s="135">
        <f t="shared" si="475"/>
        <v>7.7380006168335791E-2</v>
      </c>
      <c r="AL1032" s="135">
        <f t="shared" si="476"/>
        <v>0</v>
      </c>
      <c r="AM1032" s="135">
        <f t="shared" si="477"/>
        <v>0</v>
      </c>
      <c r="AN1032" s="135">
        <f t="shared" si="478"/>
        <v>0</v>
      </c>
      <c r="AO1032" s="135">
        <f t="shared" si="479"/>
        <v>0</v>
      </c>
      <c r="AP1032" s="159">
        <f>IFERROR(VLOOKUP(A1032,人口!$A$2:$E$1748,5,0),0)</f>
        <v>80239</v>
      </c>
      <c r="AQ1032" s="159">
        <f t="shared" si="454"/>
        <v>0</v>
      </c>
      <c r="AR1032" s="159">
        <f t="shared" si="455"/>
        <v>0</v>
      </c>
      <c r="AS1032" s="159">
        <f t="shared" si="456"/>
        <v>0</v>
      </c>
      <c r="AT1032" s="159">
        <f t="shared" si="457"/>
        <v>1</v>
      </c>
      <c r="AU1032" s="159">
        <f t="shared" si="458"/>
        <v>0</v>
      </c>
      <c r="AV1032" s="159">
        <f t="shared" si="459"/>
        <v>0</v>
      </c>
      <c r="AW1032" s="159">
        <f t="shared" si="460"/>
        <v>0</v>
      </c>
      <c r="AX1032" s="159">
        <f t="shared" si="480"/>
        <v>0</v>
      </c>
      <c r="AY1032" s="159" t="str">
        <f t="shared" si="481"/>
        <v>3万～10万人未満の市町村平均</v>
      </c>
      <c r="AZ1032" s="159"/>
    </row>
    <row r="1033" spans="1:52" x14ac:dyDescent="0.3">
      <c r="A1033" t="str">
        <f t="shared" si="461"/>
        <v>23215</v>
      </c>
      <c r="B1033" s="158" t="str">
        <f t="shared" si="462"/>
        <v>023215</v>
      </c>
      <c r="C1033">
        <v>23</v>
      </c>
      <c r="D1033" t="s">
        <v>50</v>
      </c>
      <c r="E1033">
        <v>23215</v>
      </c>
      <c r="F1033" t="s">
        <v>906</v>
      </c>
      <c r="G1033">
        <v>290.48599999999999</v>
      </c>
      <c r="H1033">
        <v>203.399</v>
      </c>
      <c r="I1033">
        <v>402.09100000000001</v>
      </c>
      <c r="J1033">
        <v>279.86099999999999</v>
      </c>
      <c r="K1033">
        <v>0</v>
      </c>
      <c r="L1033">
        <v>0</v>
      </c>
      <c r="M1033">
        <v>0</v>
      </c>
      <c r="N1033">
        <v>0</v>
      </c>
      <c r="O1033">
        <v>0.154</v>
      </c>
      <c r="P1033">
        <v>0</v>
      </c>
      <c r="Q1033">
        <v>0</v>
      </c>
      <c r="R1033">
        <v>0</v>
      </c>
      <c r="S1033">
        <v>0</v>
      </c>
      <c r="T1033">
        <v>0</v>
      </c>
      <c r="U1033">
        <v>0</v>
      </c>
      <c r="V1033">
        <v>3.4689999999999999</v>
      </c>
      <c r="W1033">
        <v>36.518999999999998</v>
      </c>
      <c r="Y1033" t="str">
        <f t="shared" si="463"/>
        <v>愛知県</v>
      </c>
      <c r="Z1033" t="str">
        <f t="shared" si="464"/>
        <v>愛知県犬山市</v>
      </c>
      <c r="AA1033" s="159">
        <f t="shared" si="465"/>
        <v>402.09100000000001</v>
      </c>
      <c r="AB1033" s="159">
        <f t="shared" si="466"/>
        <v>279.86099999999999</v>
      </c>
      <c r="AC1033" s="159">
        <f t="shared" si="467"/>
        <v>0</v>
      </c>
      <c r="AD1033" s="159">
        <f t="shared" si="468"/>
        <v>0</v>
      </c>
      <c r="AE1033" s="159">
        <f t="shared" si="469"/>
        <v>0</v>
      </c>
      <c r="AF1033" s="159">
        <f t="shared" si="470"/>
        <v>0</v>
      </c>
      <c r="AG1033" s="159">
        <f t="shared" si="471"/>
        <v>0</v>
      </c>
      <c r="AH1033" s="160">
        <f t="shared" si="472"/>
        <v>681.952</v>
      </c>
      <c r="AI1033" s="135">
        <f t="shared" si="473"/>
        <v>0.58961774435737413</v>
      </c>
      <c r="AJ1033" s="135">
        <f t="shared" si="474"/>
        <v>0.41038225564262587</v>
      </c>
      <c r="AK1033" s="135">
        <f t="shared" si="475"/>
        <v>0</v>
      </c>
      <c r="AL1033" s="135">
        <f t="shared" si="476"/>
        <v>0</v>
      </c>
      <c r="AM1033" s="135">
        <f t="shared" si="477"/>
        <v>0</v>
      </c>
      <c r="AN1033" s="135">
        <f t="shared" si="478"/>
        <v>0</v>
      </c>
      <c r="AO1033" s="135">
        <f t="shared" si="479"/>
        <v>0</v>
      </c>
      <c r="AP1033" s="159">
        <f>IFERROR(VLOOKUP(A1033,人口!$A$2:$E$1748,5,0),0)</f>
        <v>73884</v>
      </c>
      <c r="AQ1033" s="159">
        <f t="shared" si="454"/>
        <v>0</v>
      </c>
      <c r="AR1033" s="159">
        <f t="shared" si="455"/>
        <v>0</v>
      </c>
      <c r="AS1033" s="159">
        <f t="shared" si="456"/>
        <v>0</v>
      </c>
      <c r="AT1033" s="159">
        <f t="shared" si="457"/>
        <v>1</v>
      </c>
      <c r="AU1033" s="159">
        <f t="shared" si="458"/>
        <v>0</v>
      </c>
      <c r="AV1033" s="159">
        <f t="shared" si="459"/>
        <v>0</v>
      </c>
      <c r="AW1033" s="159">
        <f t="shared" si="460"/>
        <v>0</v>
      </c>
      <c r="AX1033" s="159">
        <f t="shared" si="480"/>
        <v>0</v>
      </c>
      <c r="AY1033" s="159" t="str">
        <f t="shared" si="481"/>
        <v>3万～10万人未満の市町村平均</v>
      </c>
      <c r="AZ1033" s="159"/>
    </row>
    <row r="1034" spans="1:52" x14ac:dyDescent="0.3">
      <c r="A1034" t="str">
        <f t="shared" si="461"/>
        <v>23216</v>
      </c>
      <c r="B1034" s="158" t="str">
        <f t="shared" si="462"/>
        <v>023216</v>
      </c>
      <c r="C1034">
        <v>23</v>
      </c>
      <c r="D1034" t="s">
        <v>50</v>
      </c>
      <c r="E1034">
        <v>23216</v>
      </c>
      <c r="F1034" t="s">
        <v>957</v>
      </c>
      <c r="G1034">
        <v>277.15899999999999</v>
      </c>
      <c r="H1034">
        <v>300.48399999999998</v>
      </c>
      <c r="I1034">
        <v>381.34100000000001</v>
      </c>
      <c r="J1034">
        <v>411.31200000000001</v>
      </c>
      <c r="K1034">
        <v>3.7</v>
      </c>
      <c r="L1034">
        <v>7.2510000000000003</v>
      </c>
      <c r="M1034">
        <v>0</v>
      </c>
      <c r="N1034">
        <v>0</v>
      </c>
      <c r="O1034">
        <v>7.5999999999999998E-2</v>
      </c>
      <c r="P1034">
        <v>0</v>
      </c>
      <c r="Q1034">
        <v>0</v>
      </c>
      <c r="R1034">
        <v>1E-3</v>
      </c>
      <c r="S1034">
        <v>0</v>
      </c>
      <c r="T1034">
        <v>0</v>
      </c>
      <c r="U1034">
        <v>6.0000000000000001E-3</v>
      </c>
      <c r="V1034">
        <v>2.8690000000000002</v>
      </c>
      <c r="W1034">
        <v>28.468</v>
      </c>
      <c r="Y1034" t="str">
        <f t="shared" si="463"/>
        <v>愛知県</v>
      </c>
      <c r="Z1034" t="str">
        <f t="shared" si="464"/>
        <v>愛知県常滑市</v>
      </c>
      <c r="AA1034" s="159">
        <f t="shared" si="465"/>
        <v>381.34100000000001</v>
      </c>
      <c r="AB1034" s="159">
        <f t="shared" si="466"/>
        <v>411.31200000000001</v>
      </c>
      <c r="AC1034" s="159">
        <f t="shared" si="467"/>
        <v>7.2510000000000003</v>
      </c>
      <c r="AD1034" s="159">
        <f t="shared" si="468"/>
        <v>0</v>
      </c>
      <c r="AE1034" s="159">
        <f t="shared" si="469"/>
        <v>0</v>
      </c>
      <c r="AF1034" s="159">
        <f t="shared" si="470"/>
        <v>0</v>
      </c>
      <c r="AG1034" s="159">
        <f t="shared" si="471"/>
        <v>6.0000000000000001E-3</v>
      </c>
      <c r="AH1034" s="160">
        <f t="shared" si="472"/>
        <v>799.91</v>
      </c>
      <c r="AI1034" s="135">
        <f t="shared" si="473"/>
        <v>0.47672988211173761</v>
      </c>
      <c r="AJ1034" s="135">
        <f t="shared" si="474"/>
        <v>0.51419784725781659</v>
      </c>
      <c r="AK1034" s="135">
        <f t="shared" si="475"/>
        <v>9.064769786600993E-3</v>
      </c>
      <c r="AL1034" s="135">
        <f t="shared" si="476"/>
        <v>0</v>
      </c>
      <c r="AM1034" s="135">
        <f t="shared" si="477"/>
        <v>0</v>
      </c>
      <c r="AN1034" s="135">
        <f t="shared" si="478"/>
        <v>0</v>
      </c>
      <c r="AO1034" s="135">
        <f t="shared" si="479"/>
        <v>7.500843844932555E-6</v>
      </c>
      <c r="AP1034" s="159">
        <f>IFERROR(VLOOKUP(A1034,人口!$A$2:$E$1748,5,0),0)</f>
        <v>59313</v>
      </c>
      <c r="AQ1034" s="159">
        <f t="shared" si="454"/>
        <v>0</v>
      </c>
      <c r="AR1034" s="159">
        <f t="shared" si="455"/>
        <v>0</v>
      </c>
      <c r="AS1034" s="159">
        <f t="shared" si="456"/>
        <v>0</v>
      </c>
      <c r="AT1034" s="159">
        <f t="shared" si="457"/>
        <v>1</v>
      </c>
      <c r="AU1034" s="159">
        <f t="shared" si="458"/>
        <v>0</v>
      </c>
      <c r="AV1034" s="159">
        <f t="shared" si="459"/>
        <v>0</v>
      </c>
      <c r="AW1034" s="159">
        <f t="shared" si="460"/>
        <v>0</v>
      </c>
      <c r="AX1034" s="159">
        <f t="shared" si="480"/>
        <v>0</v>
      </c>
      <c r="AY1034" s="159" t="str">
        <f t="shared" si="481"/>
        <v>3万～10万人未満の市町村平均</v>
      </c>
      <c r="AZ1034" s="159"/>
    </row>
    <row r="1035" spans="1:52" x14ac:dyDescent="0.3">
      <c r="A1035" t="str">
        <f t="shared" si="461"/>
        <v>23217</v>
      </c>
      <c r="B1035" s="158" t="str">
        <f t="shared" si="462"/>
        <v>023217</v>
      </c>
      <c r="C1035">
        <v>23</v>
      </c>
      <c r="D1035" t="s">
        <v>50</v>
      </c>
      <c r="E1035">
        <v>23217</v>
      </c>
      <c r="F1035" t="s">
        <v>1003</v>
      </c>
      <c r="G1035">
        <v>313.73700000000002</v>
      </c>
      <c r="H1035">
        <v>30.812000000000001</v>
      </c>
      <c r="I1035">
        <v>433.67700000000002</v>
      </c>
      <c r="J1035">
        <v>42.357999999999997</v>
      </c>
      <c r="K1035">
        <v>0</v>
      </c>
      <c r="L1035">
        <v>0</v>
      </c>
      <c r="M1035">
        <v>0</v>
      </c>
      <c r="N1035">
        <v>0</v>
      </c>
      <c r="O1035">
        <v>0.114</v>
      </c>
      <c r="P1035">
        <v>0</v>
      </c>
      <c r="Q1035">
        <v>0</v>
      </c>
      <c r="R1035">
        <v>0</v>
      </c>
      <c r="S1035">
        <v>0</v>
      </c>
      <c r="T1035">
        <v>0</v>
      </c>
      <c r="U1035">
        <v>0</v>
      </c>
      <c r="V1035">
        <v>4.2080000000000002</v>
      </c>
      <c r="W1035">
        <v>43.426000000000002</v>
      </c>
      <c r="Y1035" t="str">
        <f t="shared" si="463"/>
        <v>愛知県</v>
      </c>
      <c r="Z1035" t="str">
        <f t="shared" si="464"/>
        <v>愛知県江南市</v>
      </c>
      <c r="AA1035" s="159">
        <f t="shared" si="465"/>
        <v>433.67700000000002</v>
      </c>
      <c r="AB1035" s="159">
        <f t="shared" si="466"/>
        <v>42.357999999999997</v>
      </c>
      <c r="AC1035" s="159">
        <f t="shared" si="467"/>
        <v>0</v>
      </c>
      <c r="AD1035" s="159">
        <f t="shared" si="468"/>
        <v>0</v>
      </c>
      <c r="AE1035" s="159">
        <f t="shared" si="469"/>
        <v>0</v>
      </c>
      <c r="AF1035" s="159">
        <f t="shared" si="470"/>
        <v>0</v>
      </c>
      <c r="AG1035" s="159">
        <f t="shared" si="471"/>
        <v>0</v>
      </c>
      <c r="AH1035" s="160">
        <f t="shared" si="472"/>
        <v>476.03500000000003</v>
      </c>
      <c r="AI1035" s="135">
        <f t="shared" si="473"/>
        <v>0.91101914775174098</v>
      </c>
      <c r="AJ1035" s="135">
        <f t="shared" si="474"/>
        <v>8.8980852248259051E-2</v>
      </c>
      <c r="AK1035" s="135">
        <f t="shared" si="475"/>
        <v>0</v>
      </c>
      <c r="AL1035" s="135">
        <f t="shared" si="476"/>
        <v>0</v>
      </c>
      <c r="AM1035" s="135">
        <f t="shared" si="477"/>
        <v>0</v>
      </c>
      <c r="AN1035" s="135">
        <f t="shared" si="478"/>
        <v>0</v>
      </c>
      <c r="AO1035" s="135">
        <f t="shared" si="479"/>
        <v>0</v>
      </c>
      <c r="AP1035" s="159">
        <f>IFERROR(VLOOKUP(A1035,人口!$A$2:$E$1748,5,0),0)</f>
        <v>100615</v>
      </c>
      <c r="AQ1035" s="159">
        <f t="shared" si="454"/>
        <v>0</v>
      </c>
      <c r="AR1035" s="159">
        <f t="shared" si="455"/>
        <v>0</v>
      </c>
      <c r="AS1035" s="159">
        <f t="shared" si="456"/>
        <v>0</v>
      </c>
      <c r="AT1035" s="159">
        <f t="shared" si="457"/>
        <v>0</v>
      </c>
      <c r="AU1035" s="159">
        <f t="shared" si="458"/>
        <v>1</v>
      </c>
      <c r="AV1035" s="159">
        <f t="shared" si="459"/>
        <v>0</v>
      </c>
      <c r="AW1035" s="159">
        <f t="shared" si="460"/>
        <v>0</v>
      </c>
      <c r="AX1035" s="159">
        <f t="shared" si="480"/>
        <v>0</v>
      </c>
      <c r="AY1035" s="159" t="str">
        <f t="shared" si="481"/>
        <v>10万～20万人未満の市町村平均</v>
      </c>
      <c r="AZ1035" s="159"/>
    </row>
    <row r="1036" spans="1:52" x14ac:dyDescent="0.3">
      <c r="A1036" t="str">
        <f t="shared" si="461"/>
        <v>23219</v>
      </c>
      <c r="B1036" s="158" t="str">
        <f t="shared" si="462"/>
        <v>023219</v>
      </c>
      <c r="C1036">
        <v>23</v>
      </c>
      <c r="D1036" t="s">
        <v>50</v>
      </c>
      <c r="E1036">
        <v>23219</v>
      </c>
      <c r="F1036" t="s">
        <v>1049</v>
      </c>
      <c r="G1036">
        <v>609.35599999999999</v>
      </c>
      <c r="H1036">
        <v>187.614</v>
      </c>
      <c r="I1036">
        <v>836.29100000000005</v>
      </c>
      <c r="J1036">
        <v>256.25400000000002</v>
      </c>
      <c r="K1036">
        <v>0</v>
      </c>
      <c r="L1036">
        <v>0</v>
      </c>
      <c r="M1036">
        <v>0</v>
      </c>
      <c r="N1036">
        <v>0</v>
      </c>
      <c r="O1036">
        <v>0</v>
      </c>
      <c r="P1036">
        <v>0</v>
      </c>
      <c r="Q1036">
        <v>0</v>
      </c>
      <c r="R1036">
        <v>0</v>
      </c>
      <c r="S1036">
        <v>0</v>
      </c>
      <c r="T1036">
        <v>0</v>
      </c>
      <c r="U1036">
        <v>0</v>
      </c>
      <c r="V1036">
        <v>6.0049999999999999</v>
      </c>
      <c r="W1036">
        <v>68.260999999999996</v>
      </c>
      <c r="Y1036" t="str">
        <f t="shared" si="463"/>
        <v>愛知県</v>
      </c>
      <c r="Z1036" t="str">
        <f t="shared" si="464"/>
        <v>愛知県小牧市</v>
      </c>
      <c r="AA1036" s="159">
        <f t="shared" si="465"/>
        <v>836.29100000000005</v>
      </c>
      <c r="AB1036" s="159">
        <f t="shared" si="466"/>
        <v>256.25400000000002</v>
      </c>
      <c r="AC1036" s="159">
        <f t="shared" si="467"/>
        <v>0</v>
      </c>
      <c r="AD1036" s="159">
        <f t="shared" si="468"/>
        <v>0</v>
      </c>
      <c r="AE1036" s="159">
        <f t="shared" si="469"/>
        <v>0</v>
      </c>
      <c r="AF1036" s="159">
        <f t="shared" si="470"/>
        <v>0</v>
      </c>
      <c r="AG1036" s="159">
        <f t="shared" si="471"/>
        <v>0</v>
      </c>
      <c r="AH1036" s="160">
        <f t="shared" si="472"/>
        <v>1092.5450000000001</v>
      </c>
      <c r="AI1036" s="135">
        <f t="shared" si="473"/>
        <v>0.76545222393585621</v>
      </c>
      <c r="AJ1036" s="135">
        <f t="shared" si="474"/>
        <v>0.23454777606414381</v>
      </c>
      <c r="AK1036" s="135">
        <f t="shared" si="475"/>
        <v>0</v>
      </c>
      <c r="AL1036" s="135">
        <f t="shared" si="476"/>
        <v>0</v>
      </c>
      <c r="AM1036" s="135">
        <f t="shared" si="477"/>
        <v>0</v>
      </c>
      <c r="AN1036" s="135">
        <f t="shared" si="478"/>
        <v>0</v>
      </c>
      <c r="AO1036" s="135">
        <f t="shared" si="479"/>
        <v>0</v>
      </c>
      <c r="AP1036" s="159">
        <f>IFERROR(VLOOKUP(A1036,人口!$A$2:$E$1748,5,0),0)</f>
        <v>153026</v>
      </c>
      <c r="AQ1036" s="159">
        <f t="shared" si="454"/>
        <v>0</v>
      </c>
      <c r="AR1036" s="159">
        <f t="shared" si="455"/>
        <v>0</v>
      </c>
      <c r="AS1036" s="159">
        <f t="shared" si="456"/>
        <v>0</v>
      </c>
      <c r="AT1036" s="159">
        <f t="shared" si="457"/>
        <v>0</v>
      </c>
      <c r="AU1036" s="159">
        <f t="shared" si="458"/>
        <v>1</v>
      </c>
      <c r="AV1036" s="159">
        <f t="shared" si="459"/>
        <v>0</v>
      </c>
      <c r="AW1036" s="159">
        <f t="shared" si="460"/>
        <v>0</v>
      </c>
      <c r="AX1036" s="159">
        <f t="shared" si="480"/>
        <v>0</v>
      </c>
      <c r="AY1036" s="159" t="str">
        <f t="shared" si="481"/>
        <v>10万～20万人未満の市町村平均</v>
      </c>
      <c r="AZ1036" s="159"/>
    </row>
    <row r="1037" spans="1:52" x14ac:dyDescent="0.3">
      <c r="A1037" t="str">
        <f t="shared" si="461"/>
        <v>23220</v>
      </c>
      <c r="B1037" s="158" t="str">
        <f t="shared" si="462"/>
        <v>023220</v>
      </c>
      <c r="C1037">
        <v>23</v>
      </c>
      <c r="D1037" t="s">
        <v>50</v>
      </c>
      <c r="E1037">
        <v>23220</v>
      </c>
      <c r="F1037" t="s">
        <v>1093</v>
      </c>
      <c r="G1037">
        <v>550.78099999999995</v>
      </c>
      <c r="H1037">
        <v>156.83699999999999</v>
      </c>
      <c r="I1037">
        <v>773.58299999999997</v>
      </c>
      <c r="J1037">
        <v>219.33</v>
      </c>
      <c r="K1037">
        <v>0</v>
      </c>
      <c r="L1037">
        <v>0</v>
      </c>
      <c r="M1037">
        <v>0</v>
      </c>
      <c r="N1037">
        <v>0</v>
      </c>
      <c r="O1037">
        <v>0</v>
      </c>
      <c r="P1037">
        <v>0</v>
      </c>
      <c r="Q1037">
        <v>0</v>
      </c>
      <c r="R1037">
        <v>4.4999999999999998E-2</v>
      </c>
      <c r="S1037">
        <v>0</v>
      </c>
      <c r="T1037">
        <v>0</v>
      </c>
      <c r="U1037">
        <v>0.27800000000000002</v>
      </c>
      <c r="V1037">
        <v>6.1379999999999999</v>
      </c>
      <c r="W1037">
        <v>70.25</v>
      </c>
      <c r="Y1037" t="str">
        <f t="shared" si="463"/>
        <v>愛知県</v>
      </c>
      <c r="Z1037" t="str">
        <f t="shared" si="464"/>
        <v>愛知県稲沢市</v>
      </c>
      <c r="AA1037" s="159">
        <f t="shared" si="465"/>
        <v>773.58299999999997</v>
      </c>
      <c r="AB1037" s="159">
        <f t="shared" si="466"/>
        <v>219.33</v>
      </c>
      <c r="AC1037" s="159">
        <f t="shared" si="467"/>
        <v>0</v>
      </c>
      <c r="AD1037" s="159">
        <f t="shared" si="468"/>
        <v>0</v>
      </c>
      <c r="AE1037" s="159">
        <f t="shared" si="469"/>
        <v>0</v>
      </c>
      <c r="AF1037" s="159">
        <f t="shared" si="470"/>
        <v>0</v>
      </c>
      <c r="AG1037" s="159">
        <f t="shared" si="471"/>
        <v>0.27800000000000002</v>
      </c>
      <c r="AH1037" s="160">
        <f t="shared" si="472"/>
        <v>993.19100000000003</v>
      </c>
      <c r="AI1037" s="135">
        <f t="shared" si="473"/>
        <v>0.77888643775467148</v>
      </c>
      <c r="AJ1037" s="135">
        <f t="shared" si="474"/>
        <v>0.22083365636619745</v>
      </c>
      <c r="AK1037" s="135">
        <f t="shared" si="475"/>
        <v>0</v>
      </c>
      <c r="AL1037" s="135">
        <f t="shared" si="476"/>
        <v>0</v>
      </c>
      <c r="AM1037" s="135">
        <f t="shared" si="477"/>
        <v>0</v>
      </c>
      <c r="AN1037" s="135">
        <f t="shared" si="478"/>
        <v>0</v>
      </c>
      <c r="AO1037" s="135">
        <f t="shared" si="479"/>
        <v>2.7990587913100302E-4</v>
      </c>
      <c r="AP1037" s="159">
        <f>IFERROR(VLOOKUP(A1037,人口!$A$2:$E$1748,5,0),0)</f>
        <v>136702</v>
      </c>
      <c r="AQ1037" s="159">
        <f t="shared" si="454"/>
        <v>0</v>
      </c>
      <c r="AR1037" s="159">
        <f t="shared" si="455"/>
        <v>0</v>
      </c>
      <c r="AS1037" s="159">
        <f t="shared" si="456"/>
        <v>0</v>
      </c>
      <c r="AT1037" s="159">
        <f t="shared" si="457"/>
        <v>0</v>
      </c>
      <c r="AU1037" s="159">
        <f t="shared" si="458"/>
        <v>1</v>
      </c>
      <c r="AV1037" s="159">
        <f t="shared" si="459"/>
        <v>0</v>
      </c>
      <c r="AW1037" s="159">
        <f t="shared" si="460"/>
        <v>0</v>
      </c>
      <c r="AX1037" s="159">
        <f t="shared" si="480"/>
        <v>0</v>
      </c>
      <c r="AY1037" s="159" t="str">
        <f t="shared" si="481"/>
        <v>10万～20万人未満の市町村平均</v>
      </c>
      <c r="AZ1037" s="159"/>
    </row>
    <row r="1038" spans="1:52" x14ac:dyDescent="0.3">
      <c r="A1038" t="str">
        <f t="shared" si="461"/>
        <v>23221</v>
      </c>
      <c r="B1038" s="158" t="str">
        <f t="shared" si="462"/>
        <v>023221</v>
      </c>
      <c r="C1038">
        <v>23</v>
      </c>
      <c r="D1038" t="s">
        <v>50</v>
      </c>
      <c r="E1038">
        <v>23221</v>
      </c>
      <c r="F1038" t="s">
        <v>1133</v>
      </c>
      <c r="G1038">
        <v>306.02999999999997</v>
      </c>
      <c r="H1038">
        <v>419.57499999999999</v>
      </c>
      <c r="I1038">
        <v>431.25700000000001</v>
      </c>
      <c r="J1038">
        <v>588.36699999999996</v>
      </c>
      <c r="K1038">
        <v>293.7</v>
      </c>
      <c r="L1038">
        <v>801.22</v>
      </c>
      <c r="M1038">
        <v>11.301</v>
      </c>
      <c r="N1038">
        <v>67.58</v>
      </c>
      <c r="O1038">
        <v>57.826000000000001</v>
      </c>
      <c r="P1038">
        <v>0</v>
      </c>
      <c r="Q1038">
        <v>0</v>
      </c>
      <c r="R1038">
        <v>0</v>
      </c>
      <c r="S1038">
        <v>0</v>
      </c>
      <c r="T1038">
        <v>0</v>
      </c>
      <c r="U1038">
        <v>0</v>
      </c>
      <c r="V1038">
        <v>3.496</v>
      </c>
      <c r="W1038">
        <v>29.533999999999999</v>
      </c>
      <c r="Y1038" t="str">
        <f t="shared" si="463"/>
        <v>愛知県</v>
      </c>
      <c r="Z1038" t="str">
        <f t="shared" si="464"/>
        <v>愛知県新城市</v>
      </c>
      <c r="AA1038" s="159">
        <f t="shared" si="465"/>
        <v>431.25700000000001</v>
      </c>
      <c r="AB1038" s="159">
        <f t="shared" si="466"/>
        <v>588.36699999999996</v>
      </c>
      <c r="AC1038" s="159">
        <f t="shared" si="467"/>
        <v>801.22</v>
      </c>
      <c r="AD1038" s="159">
        <f t="shared" si="468"/>
        <v>67.58</v>
      </c>
      <c r="AE1038" s="159">
        <f t="shared" si="469"/>
        <v>0</v>
      </c>
      <c r="AF1038" s="159">
        <f t="shared" si="470"/>
        <v>0</v>
      </c>
      <c r="AG1038" s="159">
        <f t="shared" si="471"/>
        <v>0</v>
      </c>
      <c r="AH1038" s="160">
        <f t="shared" si="472"/>
        <v>1888.424</v>
      </c>
      <c r="AI1038" s="135">
        <f t="shared" si="473"/>
        <v>0.22836873498748164</v>
      </c>
      <c r="AJ1038" s="135">
        <f t="shared" si="474"/>
        <v>0.31156509343240713</v>
      </c>
      <c r="AK1038" s="135">
        <f t="shared" si="475"/>
        <v>0.42427971684325133</v>
      </c>
      <c r="AL1038" s="135">
        <f t="shared" si="476"/>
        <v>3.5786454736859943E-2</v>
      </c>
      <c r="AM1038" s="135">
        <f t="shared" si="477"/>
        <v>0</v>
      </c>
      <c r="AN1038" s="135">
        <f t="shared" si="478"/>
        <v>0</v>
      </c>
      <c r="AO1038" s="135">
        <f t="shared" si="479"/>
        <v>0</v>
      </c>
      <c r="AP1038" s="159">
        <f>IFERROR(VLOOKUP(A1038,人口!$A$2:$E$1748,5,0),0)</f>
        <v>46029</v>
      </c>
      <c r="AQ1038" s="159">
        <f t="shared" si="454"/>
        <v>0</v>
      </c>
      <c r="AR1038" s="159">
        <f t="shared" si="455"/>
        <v>0</v>
      </c>
      <c r="AS1038" s="159">
        <f t="shared" si="456"/>
        <v>0</v>
      </c>
      <c r="AT1038" s="159">
        <f t="shared" si="457"/>
        <v>1</v>
      </c>
      <c r="AU1038" s="159">
        <f t="shared" si="458"/>
        <v>0</v>
      </c>
      <c r="AV1038" s="159">
        <f t="shared" si="459"/>
        <v>0</v>
      </c>
      <c r="AW1038" s="159">
        <f t="shared" si="460"/>
        <v>0</v>
      </c>
      <c r="AX1038" s="159">
        <f t="shared" si="480"/>
        <v>0</v>
      </c>
      <c r="AY1038" s="159" t="str">
        <f t="shared" si="481"/>
        <v>3万～10万人未満の市町村平均</v>
      </c>
      <c r="AZ1038" s="159"/>
    </row>
    <row r="1039" spans="1:52" x14ac:dyDescent="0.3">
      <c r="A1039" t="str">
        <f t="shared" si="461"/>
        <v>23222</v>
      </c>
      <c r="B1039" s="158" t="str">
        <f t="shared" si="462"/>
        <v>023222</v>
      </c>
      <c r="C1039">
        <v>23</v>
      </c>
      <c r="D1039" t="s">
        <v>50</v>
      </c>
      <c r="E1039">
        <v>23222</v>
      </c>
      <c r="F1039" t="s">
        <v>1170</v>
      </c>
      <c r="G1039">
        <v>440.39600000000002</v>
      </c>
      <c r="H1039">
        <v>110.43600000000001</v>
      </c>
      <c r="I1039">
        <v>617.59900000000005</v>
      </c>
      <c r="J1039">
        <v>154.24199999999999</v>
      </c>
      <c r="K1039">
        <v>0</v>
      </c>
      <c r="L1039">
        <v>0</v>
      </c>
      <c r="M1039">
        <v>0</v>
      </c>
      <c r="N1039">
        <v>0</v>
      </c>
      <c r="O1039">
        <v>0</v>
      </c>
      <c r="P1039">
        <v>0</v>
      </c>
      <c r="Q1039">
        <v>0</v>
      </c>
      <c r="R1039">
        <v>0</v>
      </c>
      <c r="S1039">
        <v>0</v>
      </c>
      <c r="T1039">
        <v>0</v>
      </c>
      <c r="U1039">
        <v>0</v>
      </c>
      <c r="V1039">
        <v>4.0670000000000002</v>
      </c>
      <c r="W1039">
        <v>34.046999999999997</v>
      </c>
      <c r="Y1039" t="str">
        <f t="shared" si="463"/>
        <v>愛知県</v>
      </c>
      <c r="Z1039" t="str">
        <f t="shared" si="464"/>
        <v>愛知県東海市</v>
      </c>
      <c r="AA1039" s="159">
        <f t="shared" si="465"/>
        <v>617.59900000000005</v>
      </c>
      <c r="AB1039" s="159">
        <f t="shared" si="466"/>
        <v>154.24199999999999</v>
      </c>
      <c r="AC1039" s="159">
        <f t="shared" si="467"/>
        <v>0</v>
      </c>
      <c r="AD1039" s="159">
        <f t="shared" si="468"/>
        <v>0</v>
      </c>
      <c r="AE1039" s="159">
        <f t="shared" si="469"/>
        <v>0</v>
      </c>
      <c r="AF1039" s="159">
        <f t="shared" si="470"/>
        <v>0</v>
      </c>
      <c r="AG1039" s="159">
        <f t="shared" si="471"/>
        <v>0</v>
      </c>
      <c r="AH1039" s="160">
        <f t="shared" si="472"/>
        <v>771.84100000000001</v>
      </c>
      <c r="AI1039" s="135">
        <f t="shared" si="473"/>
        <v>0.80016350517787993</v>
      </c>
      <c r="AJ1039" s="135">
        <f t="shared" si="474"/>
        <v>0.1998364948221201</v>
      </c>
      <c r="AK1039" s="135">
        <f t="shared" si="475"/>
        <v>0</v>
      </c>
      <c r="AL1039" s="135">
        <f t="shared" si="476"/>
        <v>0</v>
      </c>
      <c r="AM1039" s="135">
        <f t="shared" si="477"/>
        <v>0</v>
      </c>
      <c r="AN1039" s="135">
        <f t="shared" si="478"/>
        <v>0</v>
      </c>
      <c r="AO1039" s="135">
        <f t="shared" si="479"/>
        <v>0</v>
      </c>
      <c r="AP1039" s="159">
        <f>IFERROR(VLOOKUP(A1039,人口!$A$2:$E$1748,5,0),0)</f>
        <v>115058</v>
      </c>
      <c r="AQ1039" s="159">
        <f t="shared" si="454"/>
        <v>0</v>
      </c>
      <c r="AR1039" s="159">
        <f t="shared" si="455"/>
        <v>0</v>
      </c>
      <c r="AS1039" s="159">
        <f t="shared" si="456"/>
        <v>0</v>
      </c>
      <c r="AT1039" s="159">
        <f t="shared" si="457"/>
        <v>0</v>
      </c>
      <c r="AU1039" s="159">
        <f t="shared" si="458"/>
        <v>1</v>
      </c>
      <c r="AV1039" s="159">
        <f t="shared" si="459"/>
        <v>0</v>
      </c>
      <c r="AW1039" s="159">
        <f t="shared" si="460"/>
        <v>0</v>
      </c>
      <c r="AX1039" s="159">
        <f t="shared" si="480"/>
        <v>0</v>
      </c>
      <c r="AY1039" s="159" t="str">
        <f t="shared" si="481"/>
        <v>10万～20万人未満の市町村平均</v>
      </c>
      <c r="AZ1039" s="159"/>
    </row>
    <row r="1040" spans="1:52" x14ac:dyDescent="0.3">
      <c r="A1040" t="str">
        <f t="shared" si="461"/>
        <v>23223</v>
      </c>
      <c r="B1040" s="158" t="str">
        <f t="shared" si="462"/>
        <v>023223</v>
      </c>
      <c r="C1040">
        <v>23</v>
      </c>
      <c r="D1040" t="s">
        <v>50</v>
      </c>
      <c r="E1040">
        <v>23223</v>
      </c>
      <c r="F1040" t="s">
        <v>1209</v>
      </c>
      <c r="G1040">
        <v>289.44600000000003</v>
      </c>
      <c r="H1040">
        <v>130.73099999999999</v>
      </c>
      <c r="I1040">
        <v>408.77800000000002</v>
      </c>
      <c r="J1040">
        <v>183.41200000000001</v>
      </c>
      <c r="K1040">
        <v>0</v>
      </c>
      <c r="L1040">
        <v>0</v>
      </c>
      <c r="M1040">
        <v>0</v>
      </c>
      <c r="N1040">
        <v>0</v>
      </c>
      <c r="O1040">
        <v>0.128</v>
      </c>
      <c r="P1040">
        <v>0</v>
      </c>
      <c r="Q1040">
        <v>0</v>
      </c>
      <c r="R1040">
        <v>0</v>
      </c>
      <c r="S1040">
        <v>0</v>
      </c>
      <c r="T1040">
        <v>0</v>
      </c>
      <c r="U1040">
        <v>0</v>
      </c>
      <c r="V1040">
        <v>2.9049999999999998</v>
      </c>
      <c r="W1040">
        <v>32.466000000000001</v>
      </c>
      <c r="Y1040" t="str">
        <f t="shared" si="463"/>
        <v>愛知県</v>
      </c>
      <c r="Z1040" t="str">
        <f t="shared" si="464"/>
        <v>愛知県大府市</v>
      </c>
      <c r="AA1040" s="159">
        <f t="shared" si="465"/>
        <v>408.77800000000002</v>
      </c>
      <c r="AB1040" s="159">
        <f t="shared" si="466"/>
        <v>183.41200000000001</v>
      </c>
      <c r="AC1040" s="159">
        <f t="shared" si="467"/>
        <v>0</v>
      </c>
      <c r="AD1040" s="159">
        <f t="shared" si="468"/>
        <v>0</v>
      </c>
      <c r="AE1040" s="159">
        <f t="shared" si="469"/>
        <v>0</v>
      </c>
      <c r="AF1040" s="159">
        <f t="shared" si="470"/>
        <v>0</v>
      </c>
      <c r="AG1040" s="159">
        <f t="shared" si="471"/>
        <v>0</v>
      </c>
      <c r="AH1040" s="160">
        <f t="shared" si="472"/>
        <v>592.19000000000005</v>
      </c>
      <c r="AI1040" s="135">
        <f t="shared" si="473"/>
        <v>0.69028183522180375</v>
      </c>
      <c r="AJ1040" s="135">
        <f t="shared" si="474"/>
        <v>0.30971816477819619</v>
      </c>
      <c r="AK1040" s="135">
        <f t="shared" si="475"/>
        <v>0</v>
      </c>
      <c r="AL1040" s="135">
        <f t="shared" si="476"/>
        <v>0</v>
      </c>
      <c r="AM1040" s="135">
        <f t="shared" si="477"/>
        <v>0</v>
      </c>
      <c r="AN1040" s="135">
        <f t="shared" si="478"/>
        <v>0</v>
      </c>
      <c r="AO1040" s="135">
        <f t="shared" si="479"/>
        <v>0</v>
      </c>
      <c r="AP1040" s="159">
        <f>IFERROR(VLOOKUP(A1040,人口!$A$2:$E$1748,5,0),0)</f>
        <v>92761</v>
      </c>
      <c r="AQ1040" s="159">
        <f t="shared" si="454"/>
        <v>0</v>
      </c>
      <c r="AR1040" s="159">
        <f t="shared" si="455"/>
        <v>0</v>
      </c>
      <c r="AS1040" s="159">
        <f t="shared" si="456"/>
        <v>0</v>
      </c>
      <c r="AT1040" s="159">
        <f t="shared" si="457"/>
        <v>1</v>
      </c>
      <c r="AU1040" s="159">
        <f t="shared" si="458"/>
        <v>0</v>
      </c>
      <c r="AV1040" s="159">
        <f t="shared" si="459"/>
        <v>0</v>
      </c>
      <c r="AW1040" s="159">
        <f t="shared" si="460"/>
        <v>0</v>
      </c>
      <c r="AX1040" s="159">
        <f t="shared" si="480"/>
        <v>0</v>
      </c>
      <c r="AY1040" s="159" t="str">
        <f t="shared" si="481"/>
        <v>3万～10万人未満の市町村平均</v>
      </c>
      <c r="AZ1040" s="159"/>
    </row>
    <row r="1041" spans="1:52" x14ac:dyDescent="0.3">
      <c r="A1041" t="str">
        <f t="shared" si="461"/>
        <v>23224</v>
      </c>
      <c r="B1041" s="158" t="str">
        <f t="shared" si="462"/>
        <v>023224</v>
      </c>
      <c r="C1041">
        <v>23</v>
      </c>
      <c r="D1041" t="s">
        <v>50</v>
      </c>
      <c r="E1041">
        <v>23224</v>
      </c>
      <c r="F1041" t="s">
        <v>1251</v>
      </c>
      <c r="G1041">
        <v>272.48399999999998</v>
      </c>
      <c r="H1041">
        <v>196.94300000000001</v>
      </c>
      <c r="I1041">
        <v>379.74099999999999</v>
      </c>
      <c r="J1041">
        <v>272.846</v>
      </c>
      <c r="K1041">
        <v>0.3</v>
      </c>
      <c r="L1041">
        <v>0.55700000000000005</v>
      </c>
      <c r="M1041">
        <v>0</v>
      </c>
      <c r="N1041">
        <v>0</v>
      </c>
      <c r="O1041">
        <v>0</v>
      </c>
      <c r="P1041">
        <v>0</v>
      </c>
      <c r="Q1041">
        <v>0</v>
      </c>
      <c r="R1041">
        <v>0</v>
      </c>
      <c r="S1041">
        <v>0</v>
      </c>
      <c r="T1041">
        <v>0</v>
      </c>
      <c r="U1041">
        <v>0</v>
      </c>
      <c r="V1041">
        <v>3.444</v>
      </c>
      <c r="W1041">
        <v>27.631</v>
      </c>
      <c r="Y1041" t="str">
        <f t="shared" si="463"/>
        <v>愛知県</v>
      </c>
      <c r="Z1041" t="str">
        <f t="shared" si="464"/>
        <v>愛知県知多市</v>
      </c>
      <c r="AA1041" s="159">
        <f t="shared" si="465"/>
        <v>379.74099999999999</v>
      </c>
      <c r="AB1041" s="159">
        <f t="shared" si="466"/>
        <v>272.846</v>
      </c>
      <c r="AC1041" s="159">
        <f t="shared" si="467"/>
        <v>0.55700000000000005</v>
      </c>
      <c r="AD1041" s="159">
        <f t="shared" si="468"/>
        <v>0</v>
      </c>
      <c r="AE1041" s="159">
        <f t="shared" si="469"/>
        <v>0</v>
      </c>
      <c r="AF1041" s="159">
        <f t="shared" si="470"/>
        <v>0</v>
      </c>
      <c r="AG1041" s="159">
        <f t="shared" si="471"/>
        <v>0</v>
      </c>
      <c r="AH1041" s="160">
        <f t="shared" si="472"/>
        <v>653.14400000000001</v>
      </c>
      <c r="AI1041" s="135">
        <f t="shared" si="473"/>
        <v>0.58140471320260156</v>
      </c>
      <c r="AJ1041" s="135">
        <f t="shared" si="474"/>
        <v>0.41774248863956492</v>
      </c>
      <c r="AK1041" s="135">
        <f t="shared" si="475"/>
        <v>8.5279815783349464E-4</v>
      </c>
      <c r="AL1041" s="135">
        <f t="shared" si="476"/>
        <v>0</v>
      </c>
      <c r="AM1041" s="135">
        <f t="shared" si="477"/>
        <v>0</v>
      </c>
      <c r="AN1041" s="135">
        <f t="shared" si="478"/>
        <v>0</v>
      </c>
      <c r="AO1041" s="135">
        <f t="shared" si="479"/>
        <v>0</v>
      </c>
      <c r="AP1041" s="159">
        <f>IFERROR(VLOOKUP(A1041,人口!$A$2:$E$1748,5,0),0)</f>
        <v>85331</v>
      </c>
      <c r="AQ1041" s="159">
        <f t="shared" si="454"/>
        <v>0</v>
      </c>
      <c r="AR1041" s="159">
        <f t="shared" si="455"/>
        <v>0</v>
      </c>
      <c r="AS1041" s="159">
        <f t="shared" si="456"/>
        <v>0</v>
      </c>
      <c r="AT1041" s="159">
        <f t="shared" si="457"/>
        <v>1</v>
      </c>
      <c r="AU1041" s="159">
        <f t="shared" si="458"/>
        <v>0</v>
      </c>
      <c r="AV1041" s="159">
        <f t="shared" si="459"/>
        <v>0</v>
      </c>
      <c r="AW1041" s="159">
        <f t="shared" si="460"/>
        <v>0</v>
      </c>
      <c r="AX1041" s="159">
        <f t="shared" si="480"/>
        <v>0</v>
      </c>
      <c r="AY1041" s="159" t="str">
        <f t="shared" si="481"/>
        <v>3万～10万人未満の市町村平均</v>
      </c>
      <c r="AZ1041" s="159"/>
    </row>
    <row r="1042" spans="1:52" x14ac:dyDescent="0.3">
      <c r="A1042" t="str">
        <f t="shared" si="461"/>
        <v>23225</v>
      </c>
      <c r="B1042" s="158" t="str">
        <f t="shared" si="462"/>
        <v>023225</v>
      </c>
      <c r="C1042">
        <v>23</v>
      </c>
      <c r="D1042" t="s">
        <v>50</v>
      </c>
      <c r="E1042">
        <v>23225</v>
      </c>
      <c r="F1042" t="s">
        <v>1289</v>
      </c>
      <c r="G1042">
        <v>171.566</v>
      </c>
      <c r="H1042">
        <v>85.290999999999997</v>
      </c>
      <c r="I1042">
        <v>242.869</v>
      </c>
      <c r="J1042">
        <v>120.029</v>
      </c>
      <c r="K1042">
        <v>0</v>
      </c>
      <c r="L1042">
        <v>0</v>
      </c>
      <c r="M1042">
        <v>0</v>
      </c>
      <c r="N1042">
        <v>0</v>
      </c>
      <c r="O1042">
        <v>0</v>
      </c>
      <c r="P1042">
        <v>0</v>
      </c>
      <c r="Q1042">
        <v>0</v>
      </c>
      <c r="R1042">
        <v>0</v>
      </c>
      <c r="S1042">
        <v>0</v>
      </c>
      <c r="T1042">
        <v>0</v>
      </c>
      <c r="U1042">
        <v>0</v>
      </c>
      <c r="V1042">
        <v>2.1309999999999998</v>
      </c>
      <c r="W1042">
        <v>28.899000000000001</v>
      </c>
      <c r="Y1042" t="str">
        <f t="shared" si="463"/>
        <v>愛知県</v>
      </c>
      <c r="Z1042" t="str">
        <f t="shared" si="464"/>
        <v>愛知県知立市</v>
      </c>
      <c r="AA1042" s="159">
        <f t="shared" si="465"/>
        <v>242.869</v>
      </c>
      <c r="AB1042" s="159">
        <f t="shared" si="466"/>
        <v>120.029</v>
      </c>
      <c r="AC1042" s="159">
        <f t="shared" si="467"/>
        <v>0</v>
      </c>
      <c r="AD1042" s="159">
        <f t="shared" si="468"/>
        <v>0</v>
      </c>
      <c r="AE1042" s="159">
        <f t="shared" si="469"/>
        <v>0</v>
      </c>
      <c r="AF1042" s="159">
        <f t="shared" si="470"/>
        <v>0</v>
      </c>
      <c r="AG1042" s="159">
        <f t="shared" si="471"/>
        <v>0</v>
      </c>
      <c r="AH1042" s="160">
        <f t="shared" si="472"/>
        <v>362.89800000000002</v>
      </c>
      <c r="AI1042" s="135">
        <f t="shared" si="473"/>
        <v>0.66924865940291756</v>
      </c>
      <c r="AJ1042" s="135">
        <f t="shared" si="474"/>
        <v>0.33075134059708233</v>
      </c>
      <c r="AK1042" s="135">
        <f t="shared" si="475"/>
        <v>0</v>
      </c>
      <c r="AL1042" s="135">
        <f t="shared" si="476"/>
        <v>0</v>
      </c>
      <c r="AM1042" s="135">
        <f t="shared" si="477"/>
        <v>0</v>
      </c>
      <c r="AN1042" s="135">
        <f t="shared" si="478"/>
        <v>0</v>
      </c>
      <c r="AO1042" s="135">
        <f t="shared" si="479"/>
        <v>0</v>
      </c>
      <c r="AP1042" s="159">
        <f>IFERROR(VLOOKUP(A1042,人口!$A$2:$E$1748,5,0),0)</f>
        <v>72363</v>
      </c>
      <c r="AQ1042" s="159">
        <f t="shared" si="454"/>
        <v>0</v>
      </c>
      <c r="AR1042" s="159">
        <f t="shared" si="455"/>
        <v>0</v>
      </c>
      <c r="AS1042" s="159">
        <f t="shared" si="456"/>
        <v>0</v>
      </c>
      <c r="AT1042" s="159">
        <f t="shared" si="457"/>
        <v>1</v>
      </c>
      <c r="AU1042" s="159">
        <f t="shared" si="458"/>
        <v>0</v>
      </c>
      <c r="AV1042" s="159">
        <f t="shared" si="459"/>
        <v>0</v>
      </c>
      <c r="AW1042" s="159">
        <f t="shared" si="460"/>
        <v>0</v>
      </c>
      <c r="AX1042" s="159">
        <f t="shared" si="480"/>
        <v>0</v>
      </c>
      <c r="AY1042" s="159" t="str">
        <f t="shared" si="481"/>
        <v>3万～10万人未満の市町村平均</v>
      </c>
      <c r="AZ1042" s="159"/>
    </row>
    <row r="1043" spans="1:52" x14ac:dyDescent="0.3">
      <c r="A1043" t="str">
        <f t="shared" si="461"/>
        <v>23226</v>
      </c>
      <c r="B1043" s="158" t="str">
        <f t="shared" si="462"/>
        <v>023226</v>
      </c>
      <c r="C1043">
        <v>23</v>
      </c>
      <c r="D1043" t="s">
        <v>50</v>
      </c>
      <c r="E1043">
        <v>23226</v>
      </c>
      <c r="F1043" t="s">
        <v>1322</v>
      </c>
      <c r="G1043">
        <v>213.131</v>
      </c>
      <c r="H1043">
        <v>34.6</v>
      </c>
      <c r="I1043">
        <v>297.38299999999998</v>
      </c>
      <c r="J1043">
        <v>47.618000000000002</v>
      </c>
      <c r="K1043">
        <v>0</v>
      </c>
      <c r="L1043">
        <v>0</v>
      </c>
      <c r="M1043">
        <v>0</v>
      </c>
      <c r="N1043">
        <v>0</v>
      </c>
      <c r="O1043">
        <v>0</v>
      </c>
      <c r="P1043">
        <v>0</v>
      </c>
      <c r="Q1043">
        <v>0</v>
      </c>
      <c r="R1043">
        <v>0</v>
      </c>
      <c r="S1043">
        <v>0</v>
      </c>
      <c r="T1043">
        <v>0</v>
      </c>
      <c r="U1043">
        <v>0</v>
      </c>
      <c r="V1043">
        <v>2.722</v>
      </c>
      <c r="W1043">
        <v>36.962000000000003</v>
      </c>
      <c r="Y1043" t="str">
        <f t="shared" si="463"/>
        <v>愛知県</v>
      </c>
      <c r="Z1043" t="str">
        <f t="shared" si="464"/>
        <v>愛知県尾張旭市</v>
      </c>
      <c r="AA1043" s="159">
        <f t="shared" si="465"/>
        <v>297.38299999999998</v>
      </c>
      <c r="AB1043" s="159">
        <f t="shared" si="466"/>
        <v>47.618000000000002</v>
      </c>
      <c r="AC1043" s="159">
        <f t="shared" si="467"/>
        <v>0</v>
      </c>
      <c r="AD1043" s="159">
        <f t="shared" si="468"/>
        <v>0</v>
      </c>
      <c r="AE1043" s="159">
        <f t="shared" si="469"/>
        <v>0</v>
      </c>
      <c r="AF1043" s="159">
        <f t="shared" si="470"/>
        <v>0</v>
      </c>
      <c r="AG1043" s="159">
        <f t="shared" si="471"/>
        <v>0</v>
      </c>
      <c r="AH1043" s="160">
        <f t="shared" si="472"/>
        <v>345.00099999999998</v>
      </c>
      <c r="AI1043" s="135">
        <f t="shared" si="473"/>
        <v>0.86197721166025609</v>
      </c>
      <c r="AJ1043" s="135">
        <f t="shared" si="474"/>
        <v>0.13802278833974396</v>
      </c>
      <c r="AK1043" s="135">
        <f t="shared" si="475"/>
        <v>0</v>
      </c>
      <c r="AL1043" s="135">
        <f t="shared" si="476"/>
        <v>0</v>
      </c>
      <c r="AM1043" s="135">
        <f t="shared" si="477"/>
        <v>0</v>
      </c>
      <c r="AN1043" s="135">
        <f t="shared" si="478"/>
        <v>0</v>
      </c>
      <c r="AO1043" s="135">
        <f t="shared" si="479"/>
        <v>0</v>
      </c>
      <c r="AP1043" s="159">
        <f>IFERROR(VLOOKUP(A1043,人口!$A$2:$E$1748,5,0),0)</f>
        <v>83822</v>
      </c>
      <c r="AQ1043" s="159">
        <f t="shared" si="454"/>
        <v>0</v>
      </c>
      <c r="AR1043" s="159">
        <f t="shared" si="455"/>
        <v>0</v>
      </c>
      <c r="AS1043" s="159">
        <f t="shared" si="456"/>
        <v>0</v>
      </c>
      <c r="AT1043" s="159">
        <f t="shared" si="457"/>
        <v>1</v>
      </c>
      <c r="AU1043" s="159">
        <f t="shared" si="458"/>
        <v>0</v>
      </c>
      <c r="AV1043" s="159">
        <f t="shared" si="459"/>
        <v>0</v>
      </c>
      <c r="AW1043" s="159">
        <f t="shared" si="460"/>
        <v>0</v>
      </c>
      <c r="AX1043" s="159">
        <f t="shared" si="480"/>
        <v>0</v>
      </c>
      <c r="AY1043" s="159" t="str">
        <f t="shared" si="481"/>
        <v>3万～10万人未満の市町村平均</v>
      </c>
      <c r="AZ1043" s="159"/>
    </row>
    <row r="1044" spans="1:52" x14ac:dyDescent="0.3">
      <c r="A1044" t="str">
        <f t="shared" si="461"/>
        <v>23227</v>
      </c>
      <c r="B1044" s="158" t="str">
        <f t="shared" si="462"/>
        <v>023227</v>
      </c>
      <c r="C1044">
        <v>23</v>
      </c>
      <c r="D1044" t="s">
        <v>50</v>
      </c>
      <c r="E1044">
        <v>23227</v>
      </c>
      <c r="F1044" t="s">
        <v>1358</v>
      </c>
      <c r="G1044">
        <v>166.90899999999999</v>
      </c>
      <c r="H1044">
        <v>30.306000000000001</v>
      </c>
      <c r="I1044">
        <v>237.45599999999999</v>
      </c>
      <c r="J1044">
        <v>42.923000000000002</v>
      </c>
      <c r="K1044">
        <v>0</v>
      </c>
      <c r="L1044">
        <v>0</v>
      </c>
      <c r="M1044">
        <v>0</v>
      </c>
      <c r="N1044">
        <v>0</v>
      </c>
      <c r="O1044">
        <v>0</v>
      </c>
      <c r="P1044">
        <v>0</v>
      </c>
      <c r="Q1044">
        <v>0</v>
      </c>
      <c r="R1044">
        <v>0</v>
      </c>
      <c r="S1044">
        <v>0</v>
      </c>
      <c r="T1044">
        <v>0</v>
      </c>
      <c r="U1044">
        <v>0</v>
      </c>
      <c r="V1044">
        <v>1.677</v>
      </c>
      <c r="W1044">
        <v>15.997999999999999</v>
      </c>
      <c r="Y1044" t="str">
        <f t="shared" si="463"/>
        <v>愛知県</v>
      </c>
      <c r="Z1044" t="str">
        <f t="shared" si="464"/>
        <v>愛知県高浜市</v>
      </c>
      <c r="AA1044" s="159">
        <f t="shared" si="465"/>
        <v>237.45599999999999</v>
      </c>
      <c r="AB1044" s="159">
        <f t="shared" si="466"/>
        <v>42.923000000000002</v>
      </c>
      <c r="AC1044" s="159">
        <f t="shared" si="467"/>
        <v>0</v>
      </c>
      <c r="AD1044" s="159">
        <f t="shared" si="468"/>
        <v>0</v>
      </c>
      <c r="AE1044" s="159">
        <f t="shared" si="469"/>
        <v>0</v>
      </c>
      <c r="AF1044" s="159">
        <f t="shared" si="470"/>
        <v>0</v>
      </c>
      <c r="AG1044" s="159">
        <f t="shared" si="471"/>
        <v>0</v>
      </c>
      <c r="AH1044" s="160">
        <f t="shared" si="472"/>
        <v>280.37900000000002</v>
      </c>
      <c r="AI1044" s="135">
        <f t="shared" si="473"/>
        <v>0.84691078861112978</v>
      </c>
      <c r="AJ1044" s="135">
        <f t="shared" si="474"/>
        <v>0.15308921138887005</v>
      </c>
      <c r="AK1044" s="135">
        <f t="shared" si="475"/>
        <v>0</v>
      </c>
      <c r="AL1044" s="135">
        <f t="shared" si="476"/>
        <v>0</v>
      </c>
      <c r="AM1044" s="135">
        <f t="shared" si="477"/>
        <v>0</v>
      </c>
      <c r="AN1044" s="135">
        <f t="shared" si="478"/>
        <v>0</v>
      </c>
      <c r="AO1044" s="135">
        <f t="shared" si="479"/>
        <v>0</v>
      </c>
      <c r="AP1044" s="159">
        <f>IFERROR(VLOOKUP(A1044,人口!$A$2:$E$1748,5,0),0)</f>
        <v>49155</v>
      </c>
      <c r="AQ1044" s="159">
        <f t="shared" si="454"/>
        <v>0</v>
      </c>
      <c r="AR1044" s="159">
        <f t="shared" si="455"/>
        <v>0</v>
      </c>
      <c r="AS1044" s="159">
        <f t="shared" si="456"/>
        <v>0</v>
      </c>
      <c r="AT1044" s="159">
        <f t="shared" si="457"/>
        <v>1</v>
      </c>
      <c r="AU1044" s="159">
        <f t="shared" si="458"/>
        <v>0</v>
      </c>
      <c r="AV1044" s="159">
        <f t="shared" si="459"/>
        <v>0</v>
      </c>
      <c r="AW1044" s="159">
        <f t="shared" si="460"/>
        <v>0</v>
      </c>
      <c r="AX1044" s="159">
        <f t="shared" si="480"/>
        <v>0</v>
      </c>
      <c r="AY1044" s="159" t="str">
        <f t="shared" si="481"/>
        <v>3万～10万人未満の市町村平均</v>
      </c>
      <c r="AZ1044" s="159"/>
    </row>
    <row r="1045" spans="1:52" x14ac:dyDescent="0.3">
      <c r="A1045" t="str">
        <f t="shared" si="461"/>
        <v>23228</v>
      </c>
      <c r="B1045" s="158" t="str">
        <f t="shared" si="462"/>
        <v>023228</v>
      </c>
      <c r="C1045">
        <v>23</v>
      </c>
      <c r="D1045" t="s">
        <v>50</v>
      </c>
      <c r="E1045">
        <v>23228</v>
      </c>
      <c r="F1045" t="s">
        <v>1389</v>
      </c>
      <c r="G1045">
        <v>122.855</v>
      </c>
      <c r="H1045">
        <v>15.667999999999999</v>
      </c>
      <c r="I1045">
        <v>170.363</v>
      </c>
      <c r="J1045">
        <v>21.606000000000002</v>
      </c>
      <c r="K1045">
        <v>0</v>
      </c>
      <c r="L1045">
        <v>0</v>
      </c>
      <c r="M1045">
        <v>0</v>
      </c>
      <c r="N1045">
        <v>0</v>
      </c>
      <c r="O1045">
        <v>0</v>
      </c>
      <c r="P1045">
        <v>0</v>
      </c>
      <c r="Q1045">
        <v>0</v>
      </c>
      <c r="R1045">
        <v>0</v>
      </c>
      <c r="S1045">
        <v>0</v>
      </c>
      <c r="T1045">
        <v>0</v>
      </c>
      <c r="U1045">
        <v>0</v>
      </c>
      <c r="V1045">
        <v>1.3879999999999999</v>
      </c>
      <c r="W1045">
        <v>19.934999999999999</v>
      </c>
      <c r="Y1045" t="str">
        <f t="shared" si="463"/>
        <v>愛知県</v>
      </c>
      <c r="Z1045" t="str">
        <f t="shared" si="464"/>
        <v>愛知県岩倉市</v>
      </c>
      <c r="AA1045" s="159">
        <f t="shared" si="465"/>
        <v>170.363</v>
      </c>
      <c r="AB1045" s="159">
        <f t="shared" si="466"/>
        <v>21.606000000000002</v>
      </c>
      <c r="AC1045" s="159">
        <f t="shared" si="467"/>
        <v>0</v>
      </c>
      <c r="AD1045" s="159">
        <f t="shared" si="468"/>
        <v>0</v>
      </c>
      <c r="AE1045" s="159">
        <f t="shared" si="469"/>
        <v>0</v>
      </c>
      <c r="AF1045" s="159">
        <f t="shared" si="470"/>
        <v>0</v>
      </c>
      <c r="AG1045" s="159">
        <f t="shared" si="471"/>
        <v>0</v>
      </c>
      <c r="AH1045" s="160">
        <f t="shared" si="472"/>
        <v>191.96899999999999</v>
      </c>
      <c r="AI1045" s="135">
        <f t="shared" si="473"/>
        <v>0.8874505779578995</v>
      </c>
      <c r="AJ1045" s="135">
        <f t="shared" si="474"/>
        <v>0.11254942204210056</v>
      </c>
      <c r="AK1045" s="135">
        <f t="shared" si="475"/>
        <v>0</v>
      </c>
      <c r="AL1045" s="135">
        <f t="shared" si="476"/>
        <v>0</v>
      </c>
      <c r="AM1045" s="135">
        <f t="shared" si="477"/>
        <v>0</v>
      </c>
      <c r="AN1045" s="135">
        <f t="shared" si="478"/>
        <v>0</v>
      </c>
      <c r="AO1045" s="135">
        <f t="shared" si="479"/>
        <v>0</v>
      </c>
      <c r="AP1045" s="159">
        <f>IFERROR(VLOOKUP(A1045,人口!$A$2:$E$1748,5,0),0)</f>
        <v>48092</v>
      </c>
      <c r="AQ1045" s="159">
        <f t="shared" si="454"/>
        <v>0</v>
      </c>
      <c r="AR1045" s="159">
        <f t="shared" si="455"/>
        <v>0</v>
      </c>
      <c r="AS1045" s="159">
        <f t="shared" si="456"/>
        <v>0</v>
      </c>
      <c r="AT1045" s="159">
        <f t="shared" si="457"/>
        <v>1</v>
      </c>
      <c r="AU1045" s="159">
        <f t="shared" si="458"/>
        <v>0</v>
      </c>
      <c r="AV1045" s="159">
        <f t="shared" si="459"/>
        <v>0</v>
      </c>
      <c r="AW1045" s="159">
        <f t="shared" si="460"/>
        <v>0</v>
      </c>
      <c r="AX1045" s="159">
        <f t="shared" si="480"/>
        <v>0</v>
      </c>
      <c r="AY1045" s="159" t="str">
        <f t="shared" si="481"/>
        <v>3万～10万人未満の市町村平均</v>
      </c>
      <c r="AZ1045" s="159"/>
    </row>
    <row r="1046" spans="1:52" x14ac:dyDescent="0.3">
      <c r="A1046" t="str">
        <f t="shared" si="461"/>
        <v>23229</v>
      </c>
      <c r="B1046" s="158" t="str">
        <f t="shared" si="462"/>
        <v>023229</v>
      </c>
      <c r="C1046">
        <v>23</v>
      </c>
      <c r="D1046" t="s">
        <v>50</v>
      </c>
      <c r="E1046">
        <v>23229</v>
      </c>
      <c r="F1046" t="s">
        <v>1418</v>
      </c>
      <c r="G1046">
        <v>187.881</v>
      </c>
      <c r="H1046">
        <v>103.384</v>
      </c>
      <c r="I1046">
        <v>266.11799999999999</v>
      </c>
      <c r="J1046">
        <v>145.392</v>
      </c>
      <c r="K1046">
        <v>0</v>
      </c>
      <c r="L1046">
        <v>0</v>
      </c>
      <c r="M1046">
        <v>0</v>
      </c>
      <c r="N1046">
        <v>0</v>
      </c>
      <c r="O1046">
        <v>0.26300000000000001</v>
      </c>
      <c r="P1046">
        <v>0</v>
      </c>
      <c r="Q1046">
        <v>0</v>
      </c>
      <c r="R1046">
        <v>0</v>
      </c>
      <c r="S1046">
        <v>0</v>
      </c>
      <c r="T1046">
        <v>0</v>
      </c>
      <c r="U1046">
        <v>0</v>
      </c>
      <c r="V1046">
        <v>2.5009999999999999</v>
      </c>
      <c r="W1046">
        <v>25.901</v>
      </c>
      <c r="Y1046" t="str">
        <f t="shared" si="463"/>
        <v>愛知県</v>
      </c>
      <c r="Z1046" t="str">
        <f t="shared" si="464"/>
        <v>愛知県豊明市</v>
      </c>
      <c r="AA1046" s="159">
        <f t="shared" si="465"/>
        <v>266.11799999999999</v>
      </c>
      <c r="AB1046" s="159">
        <f t="shared" si="466"/>
        <v>145.392</v>
      </c>
      <c r="AC1046" s="159">
        <f t="shared" si="467"/>
        <v>0</v>
      </c>
      <c r="AD1046" s="159">
        <f t="shared" si="468"/>
        <v>0</v>
      </c>
      <c r="AE1046" s="159">
        <f t="shared" si="469"/>
        <v>0</v>
      </c>
      <c r="AF1046" s="159">
        <f t="shared" si="470"/>
        <v>0</v>
      </c>
      <c r="AG1046" s="159">
        <f t="shared" si="471"/>
        <v>0</v>
      </c>
      <c r="AH1046" s="160">
        <f t="shared" si="472"/>
        <v>411.51</v>
      </c>
      <c r="AI1046" s="135">
        <f t="shared" si="473"/>
        <v>0.6466865932784136</v>
      </c>
      <c r="AJ1046" s="135">
        <f t="shared" si="474"/>
        <v>0.35331340672158634</v>
      </c>
      <c r="AK1046" s="135">
        <f t="shared" si="475"/>
        <v>0</v>
      </c>
      <c r="AL1046" s="135">
        <f t="shared" si="476"/>
        <v>0</v>
      </c>
      <c r="AM1046" s="135">
        <f t="shared" si="477"/>
        <v>0</v>
      </c>
      <c r="AN1046" s="135">
        <f t="shared" si="478"/>
        <v>0</v>
      </c>
      <c r="AO1046" s="135">
        <f t="shared" si="479"/>
        <v>0</v>
      </c>
      <c r="AP1046" s="159">
        <f>IFERROR(VLOOKUP(A1046,人口!$A$2:$E$1748,5,0),0)</f>
        <v>69009</v>
      </c>
      <c r="AQ1046" s="159">
        <f t="shared" si="454"/>
        <v>0</v>
      </c>
      <c r="AR1046" s="159">
        <f t="shared" si="455"/>
        <v>0</v>
      </c>
      <c r="AS1046" s="159">
        <f t="shared" si="456"/>
        <v>0</v>
      </c>
      <c r="AT1046" s="159">
        <f t="shared" si="457"/>
        <v>1</v>
      </c>
      <c r="AU1046" s="159">
        <f t="shared" si="458"/>
        <v>0</v>
      </c>
      <c r="AV1046" s="159">
        <f t="shared" si="459"/>
        <v>0</v>
      </c>
      <c r="AW1046" s="159">
        <f t="shared" si="460"/>
        <v>0</v>
      </c>
      <c r="AX1046" s="159">
        <f t="shared" si="480"/>
        <v>0</v>
      </c>
      <c r="AY1046" s="159" t="str">
        <f t="shared" si="481"/>
        <v>3万～10万人未満の市町村平均</v>
      </c>
      <c r="AZ1046" s="159"/>
    </row>
    <row r="1047" spans="1:52" x14ac:dyDescent="0.3">
      <c r="A1047" t="str">
        <f t="shared" si="461"/>
        <v>23230</v>
      </c>
      <c r="B1047" s="158" t="str">
        <f t="shared" si="462"/>
        <v>023230</v>
      </c>
      <c r="C1047">
        <v>23</v>
      </c>
      <c r="D1047" t="s">
        <v>50</v>
      </c>
      <c r="E1047">
        <v>23230</v>
      </c>
      <c r="F1047" t="s">
        <v>1446</v>
      </c>
      <c r="G1047">
        <v>249.02199999999999</v>
      </c>
      <c r="H1047">
        <v>109.129</v>
      </c>
      <c r="I1047">
        <v>353.83199999999999</v>
      </c>
      <c r="J1047">
        <v>153.84100000000001</v>
      </c>
      <c r="K1047">
        <v>0</v>
      </c>
      <c r="L1047">
        <v>0</v>
      </c>
      <c r="M1047">
        <v>0</v>
      </c>
      <c r="N1047">
        <v>0</v>
      </c>
      <c r="O1047">
        <v>0</v>
      </c>
      <c r="P1047">
        <v>0</v>
      </c>
      <c r="Q1047">
        <v>0</v>
      </c>
      <c r="R1047">
        <v>0</v>
      </c>
      <c r="S1047">
        <v>0</v>
      </c>
      <c r="T1047">
        <v>0</v>
      </c>
      <c r="U1047">
        <v>0</v>
      </c>
      <c r="V1047">
        <v>2.7679999999999998</v>
      </c>
      <c r="W1047">
        <v>35.335999999999999</v>
      </c>
      <c r="Y1047" t="str">
        <f t="shared" si="463"/>
        <v>愛知県</v>
      </c>
      <c r="Z1047" t="str">
        <f t="shared" si="464"/>
        <v>愛知県日進市</v>
      </c>
      <c r="AA1047" s="159">
        <f t="shared" si="465"/>
        <v>353.83199999999999</v>
      </c>
      <c r="AB1047" s="159">
        <f t="shared" si="466"/>
        <v>153.84100000000001</v>
      </c>
      <c r="AC1047" s="159">
        <f t="shared" si="467"/>
        <v>0</v>
      </c>
      <c r="AD1047" s="159">
        <f t="shared" si="468"/>
        <v>0</v>
      </c>
      <c r="AE1047" s="159">
        <f t="shared" si="469"/>
        <v>0</v>
      </c>
      <c r="AF1047" s="159">
        <f t="shared" si="470"/>
        <v>0</v>
      </c>
      <c r="AG1047" s="159">
        <f t="shared" si="471"/>
        <v>0</v>
      </c>
      <c r="AH1047" s="160">
        <f t="shared" si="472"/>
        <v>507.673</v>
      </c>
      <c r="AI1047" s="135">
        <f t="shared" si="473"/>
        <v>0.69696832409838616</v>
      </c>
      <c r="AJ1047" s="135">
        <f t="shared" si="474"/>
        <v>0.30303167590161384</v>
      </c>
      <c r="AK1047" s="135">
        <f t="shared" si="475"/>
        <v>0</v>
      </c>
      <c r="AL1047" s="135">
        <f t="shared" si="476"/>
        <v>0</v>
      </c>
      <c r="AM1047" s="135">
        <f t="shared" si="477"/>
        <v>0</v>
      </c>
      <c r="AN1047" s="135">
        <f t="shared" si="478"/>
        <v>0</v>
      </c>
      <c r="AO1047" s="135">
        <f t="shared" si="479"/>
        <v>0</v>
      </c>
      <c r="AP1047" s="159">
        <f>IFERROR(VLOOKUP(A1047,人口!$A$2:$E$1748,5,0),0)</f>
        <v>91539</v>
      </c>
      <c r="AQ1047" s="159">
        <f t="shared" si="454"/>
        <v>0</v>
      </c>
      <c r="AR1047" s="159">
        <f t="shared" si="455"/>
        <v>0</v>
      </c>
      <c r="AS1047" s="159">
        <f t="shared" si="456"/>
        <v>0</v>
      </c>
      <c r="AT1047" s="159">
        <f t="shared" si="457"/>
        <v>1</v>
      </c>
      <c r="AU1047" s="159">
        <f t="shared" si="458"/>
        <v>0</v>
      </c>
      <c r="AV1047" s="159">
        <f t="shared" si="459"/>
        <v>0</v>
      </c>
      <c r="AW1047" s="159">
        <f t="shared" si="460"/>
        <v>0</v>
      </c>
      <c r="AX1047" s="159">
        <f t="shared" si="480"/>
        <v>0</v>
      </c>
      <c r="AY1047" s="159" t="str">
        <f t="shared" si="481"/>
        <v>3万～10万人未満の市町村平均</v>
      </c>
      <c r="AZ1047" s="159"/>
    </row>
    <row r="1048" spans="1:52" x14ac:dyDescent="0.3">
      <c r="A1048" t="str">
        <f t="shared" si="461"/>
        <v>23231</v>
      </c>
      <c r="B1048" s="158" t="str">
        <f t="shared" si="462"/>
        <v>023231</v>
      </c>
      <c r="C1048">
        <v>23</v>
      </c>
      <c r="D1048" t="s">
        <v>50</v>
      </c>
      <c r="E1048">
        <v>23231</v>
      </c>
      <c r="F1048" t="s">
        <v>1474</v>
      </c>
      <c r="G1048">
        <v>440.09199999999998</v>
      </c>
      <c r="H1048">
        <v>1449.2429999999999</v>
      </c>
      <c r="I1048">
        <v>644.03700000000003</v>
      </c>
      <c r="J1048">
        <v>2113.2959999999998</v>
      </c>
      <c r="K1048">
        <v>104.9</v>
      </c>
      <c r="L1048">
        <v>318.01</v>
      </c>
      <c r="M1048">
        <v>0</v>
      </c>
      <c r="N1048">
        <v>0</v>
      </c>
      <c r="O1048">
        <v>0</v>
      </c>
      <c r="P1048">
        <v>0</v>
      </c>
      <c r="Q1048">
        <v>0</v>
      </c>
      <c r="R1048">
        <v>2.5999999999999999E-2</v>
      </c>
      <c r="S1048">
        <v>0</v>
      </c>
      <c r="T1048">
        <v>0</v>
      </c>
      <c r="U1048">
        <v>0.159</v>
      </c>
      <c r="V1048">
        <v>4.4039999999999999</v>
      </c>
      <c r="W1048">
        <v>40.271000000000001</v>
      </c>
      <c r="Y1048" t="str">
        <f t="shared" si="463"/>
        <v>愛知県</v>
      </c>
      <c r="Z1048" t="str">
        <f t="shared" si="464"/>
        <v>愛知県田原市</v>
      </c>
      <c r="AA1048" s="159">
        <f t="shared" si="465"/>
        <v>644.03700000000003</v>
      </c>
      <c r="AB1048" s="159">
        <f t="shared" si="466"/>
        <v>2113.2959999999998</v>
      </c>
      <c r="AC1048" s="159">
        <f t="shared" si="467"/>
        <v>318.01</v>
      </c>
      <c r="AD1048" s="159">
        <f t="shared" si="468"/>
        <v>0</v>
      </c>
      <c r="AE1048" s="159">
        <f t="shared" si="469"/>
        <v>0</v>
      </c>
      <c r="AF1048" s="159">
        <f t="shared" si="470"/>
        <v>0</v>
      </c>
      <c r="AG1048" s="159">
        <f t="shared" si="471"/>
        <v>0.159</v>
      </c>
      <c r="AH1048" s="160">
        <f t="shared" si="472"/>
        <v>3075.502</v>
      </c>
      <c r="AI1048" s="135">
        <f t="shared" si="473"/>
        <v>0.2094087404267661</v>
      </c>
      <c r="AJ1048" s="135">
        <f t="shared" si="474"/>
        <v>0.6871385549415997</v>
      </c>
      <c r="AK1048" s="135">
        <f t="shared" si="475"/>
        <v>0.10340100575450772</v>
      </c>
      <c r="AL1048" s="135">
        <f t="shared" si="476"/>
        <v>0</v>
      </c>
      <c r="AM1048" s="135">
        <f t="shared" si="477"/>
        <v>0</v>
      </c>
      <c r="AN1048" s="135">
        <f t="shared" si="478"/>
        <v>0</v>
      </c>
      <c r="AO1048" s="135">
        <f t="shared" si="479"/>
        <v>5.1698877126400827E-5</v>
      </c>
      <c r="AP1048" s="159">
        <f>IFERROR(VLOOKUP(A1048,人口!$A$2:$E$1748,5,0),0)</f>
        <v>61860</v>
      </c>
      <c r="AQ1048" s="159">
        <f t="shared" si="454"/>
        <v>0</v>
      </c>
      <c r="AR1048" s="159">
        <f t="shared" si="455"/>
        <v>0</v>
      </c>
      <c r="AS1048" s="159">
        <f t="shared" si="456"/>
        <v>0</v>
      </c>
      <c r="AT1048" s="159">
        <f t="shared" si="457"/>
        <v>1</v>
      </c>
      <c r="AU1048" s="159">
        <f t="shared" si="458"/>
        <v>0</v>
      </c>
      <c r="AV1048" s="159">
        <f t="shared" si="459"/>
        <v>0</v>
      </c>
      <c r="AW1048" s="159">
        <f t="shared" si="460"/>
        <v>0</v>
      </c>
      <c r="AX1048" s="159">
        <f t="shared" si="480"/>
        <v>0</v>
      </c>
      <c r="AY1048" s="159" t="str">
        <f t="shared" si="481"/>
        <v>3万～10万人未満の市町村平均</v>
      </c>
      <c r="AZ1048" s="159"/>
    </row>
    <row r="1049" spans="1:52" x14ac:dyDescent="0.3">
      <c r="A1049" t="str">
        <f t="shared" si="461"/>
        <v>23232</v>
      </c>
      <c r="B1049" s="158" t="str">
        <f t="shared" si="462"/>
        <v>023232</v>
      </c>
      <c r="C1049">
        <v>23</v>
      </c>
      <c r="D1049" t="s">
        <v>50</v>
      </c>
      <c r="E1049">
        <v>23232</v>
      </c>
      <c r="F1049" t="s">
        <v>1497</v>
      </c>
      <c r="G1049">
        <v>261.14499999999998</v>
      </c>
      <c r="H1049">
        <v>132.93</v>
      </c>
      <c r="I1049">
        <v>369.01600000000002</v>
      </c>
      <c r="J1049">
        <v>186.91300000000001</v>
      </c>
      <c r="K1049">
        <v>0</v>
      </c>
      <c r="L1049">
        <v>0</v>
      </c>
      <c r="M1049">
        <v>0</v>
      </c>
      <c r="N1049">
        <v>0</v>
      </c>
      <c r="O1049">
        <v>0</v>
      </c>
      <c r="P1049">
        <v>0</v>
      </c>
      <c r="Q1049">
        <v>0</v>
      </c>
      <c r="R1049">
        <v>0.53300000000000003</v>
      </c>
      <c r="S1049">
        <v>0</v>
      </c>
      <c r="T1049">
        <v>0</v>
      </c>
      <c r="U1049">
        <v>3.2709999999999999</v>
      </c>
      <c r="V1049">
        <v>3.28</v>
      </c>
      <c r="W1049">
        <v>42.515999999999998</v>
      </c>
      <c r="Y1049" t="str">
        <f t="shared" si="463"/>
        <v>愛知県</v>
      </c>
      <c r="Z1049" t="str">
        <f t="shared" si="464"/>
        <v>愛知県愛西市</v>
      </c>
      <c r="AA1049" s="159">
        <f t="shared" si="465"/>
        <v>369.01600000000002</v>
      </c>
      <c r="AB1049" s="159">
        <f t="shared" si="466"/>
        <v>186.91300000000001</v>
      </c>
      <c r="AC1049" s="159">
        <f t="shared" si="467"/>
        <v>0</v>
      </c>
      <c r="AD1049" s="159">
        <f t="shared" si="468"/>
        <v>0</v>
      </c>
      <c r="AE1049" s="159">
        <f t="shared" si="469"/>
        <v>0</v>
      </c>
      <c r="AF1049" s="159">
        <f t="shared" si="470"/>
        <v>0</v>
      </c>
      <c r="AG1049" s="159">
        <f t="shared" si="471"/>
        <v>3.2709999999999999</v>
      </c>
      <c r="AH1049" s="160">
        <f t="shared" si="472"/>
        <v>559.20000000000005</v>
      </c>
      <c r="AI1049" s="135">
        <f t="shared" si="473"/>
        <v>0.65989985693848352</v>
      </c>
      <c r="AJ1049" s="135">
        <f t="shared" si="474"/>
        <v>0.33425071530758227</v>
      </c>
      <c r="AK1049" s="135">
        <f t="shared" si="475"/>
        <v>0</v>
      </c>
      <c r="AL1049" s="135">
        <f t="shared" si="476"/>
        <v>0</v>
      </c>
      <c r="AM1049" s="135">
        <f t="shared" si="477"/>
        <v>0</v>
      </c>
      <c r="AN1049" s="135">
        <f t="shared" si="478"/>
        <v>0</v>
      </c>
      <c r="AO1049" s="135">
        <f t="shared" si="479"/>
        <v>5.849427753934191E-3</v>
      </c>
      <c r="AP1049" s="159">
        <f>IFERROR(VLOOKUP(A1049,人口!$A$2:$E$1748,5,0),0)</f>
        <v>63040</v>
      </c>
      <c r="AQ1049" s="159">
        <f t="shared" si="454"/>
        <v>0</v>
      </c>
      <c r="AR1049" s="159">
        <f t="shared" si="455"/>
        <v>0</v>
      </c>
      <c r="AS1049" s="159">
        <f t="shared" si="456"/>
        <v>0</v>
      </c>
      <c r="AT1049" s="159">
        <f t="shared" si="457"/>
        <v>1</v>
      </c>
      <c r="AU1049" s="159">
        <f t="shared" si="458"/>
        <v>0</v>
      </c>
      <c r="AV1049" s="159">
        <f t="shared" si="459"/>
        <v>0</v>
      </c>
      <c r="AW1049" s="159">
        <f t="shared" si="460"/>
        <v>0</v>
      </c>
      <c r="AX1049" s="159">
        <f t="shared" si="480"/>
        <v>0</v>
      </c>
      <c r="AY1049" s="159" t="str">
        <f t="shared" si="481"/>
        <v>3万～10万人未満の市町村平均</v>
      </c>
      <c r="AZ1049" s="159"/>
    </row>
    <row r="1050" spans="1:52" x14ac:dyDescent="0.3">
      <c r="A1050" t="str">
        <f t="shared" si="461"/>
        <v>23233</v>
      </c>
      <c r="B1050" s="158" t="str">
        <f t="shared" si="462"/>
        <v>023233</v>
      </c>
      <c r="C1050">
        <v>23</v>
      </c>
      <c r="D1050" t="s">
        <v>50</v>
      </c>
      <c r="E1050">
        <v>23233</v>
      </c>
      <c r="F1050" t="s">
        <v>1521</v>
      </c>
      <c r="G1050">
        <v>214.17500000000001</v>
      </c>
      <c r="H1050">
        <v>19.975000000000001</v>
      </c>
      <c r="I1050">
        <v>295.15800000000002</v>
      </c>
      <c r="J1050">
        <v>27.382000000000001</v>
      </c>
      <c r="K1050">
        <v>0</v>
      </c>
      <c r="L1050">
        <v>0</v>
      </c>
      <c r="M1050">
        <v>0</v>
      </c>
      <c r="N1050">
        <v>0</v>
      </c>
      <c r="O1050">
        <v>0</v>
      </c>
      <c r="P1050">
        <v>0</v>
      </c>
      <c r="Q1050">
        <v>0</v>
      </c>
      <c r="R1050">
        <v>0</v>
      </c>
      <c r="S1050">
        <v>0</v>
      </c>
      <c r="T1050">
        <v>0</v>
      </c>
      <c r="U1050">
        <v>0</v>
      </c>
      <c r="V1050">
        <v>2.3450000000000002</v>
      </c>
      <c r="W1050">
        <v>35.795999999999999</v>
      </c>
      <c r="Y1050" t="str">
        <f t="shared" si="463"/>
        <v>愛知県</v>
      </c>
      <c r="Z1050" t="str">
        <f t="shared" si="464"/>
        <v>愛知県清須市</v>
      </c>
      <c r="AA1050" s="159">
        <f t="shared" si="465"/>
        <v>295.15800000000002</v>
      </c>
      <c r="AB1050" s="159">
        <f t="shared" si="466"/>
        <v>27.382000000000001</v>
      </c>
      <c r="AC1050" s="159">
        <f t="shared" si="467"/>
        <v>0</v>
      </c>
      <c r="AD1050" s="159">
        <f t="shared" si="468"/>
        <v>0</v>
      </c>
      <c r="AE1050" s="159">
        <f t="shared" si="469"/>
        <v>0</v>
      </c>
      <c r="AF1050" s="159">
        <f t="shared" si="470"/>
        <v>0</v>
      </c>
      <c r="AG1050" s="159">
        <f t="shared" si="471"/>
        <v>0</v>
      </c>
      <c r="AH1050" s="160">
        <f t="shared" si="472"/>
        <v>322.54000000000002</v>
      </c>
      <c r="AI1050" s="135">
        <f t="shared" si="473"/>
        <v>0.91510510324300864</v>
      </c>
      <c r="AJ1050" s="135">
        <f t="shared" si="474"/>
        <v>8.4894896756991384E-2</v>
      </c>
      <c r="AK1050" s="135">
        <f t="shared" si="475"/>
        <v>0</v>
      </c>
      <c r="AL1050" s="135">
        <f t="shared" si="476"/>
        <v>0</v>
      </c>
      <c r="AM1050" s="135">
        <f t="shared" si="477"/>
        <v>0</v>
      </c>
      <c r="AN1050" s="135">
        <f t="shared" si="478"/>
        <v>0</v>
      </c>
      <c r="AO1050" s="135">
        <f t="shared" si="479"/>
        <v>0</v>
      </c>
      <c r="AP1050" s="159">
        <f>IFERROR(VLOOKUP(A1050,人口!$A$2:$E$1748,5,0),0)</f>
        <v>69453</v>
      </c>
      <c r="AQ1050" s="159">
        <f t="shared" si="454"/>
        <v>0</v>
      </c>
      <c r="AR1050" s="159">
        <f t="shared" si="455"/>
        <v>0</v>
      </c>
      <c r="AS1050" s="159">
        <f t="shared" si="456"/>
        <v>0</v>
      </c>
      <c r="AT1050" s="159">
        <f t="shared" si="457"/>
        <v>1</v>
      </c>
      <c r="AU1050" s="159">
        <f t="shared" si="458"/>
        <v>0</v>
      </c>
      <c r="AV1050" s="159">
        <f t="shared" si="459"/>
        <v>0</v>
      </c>
      <c r="AW1050" s="159">
        <f t="shared" si="460"/>
        <v>0</v>
      </c>
      <c r="AX1050" s="159">
        <f t="shared" si="480"/>
        <v>0</v>
      </c>
      <c r="AY1050" s="159" t="str">
        <f t="shared" si="481"/>
        <v>3万～10万人未満の市町村平均</v>
      </c>
      <c r="AZ1050" s="159"/>
    </row>
    <row r="1051" spans="1:52" x14ac:dyDescent="0.3">
      <c r="A1051" t="str">
        <f t="shared" si="461"/>
        <v>23234</v>
      </c>
      <c r="B1051" s="158" t="str">
        <f t="shared" si="462"/>
        <v>023234</v>
      </c>
      <c r="C1051">
        <v>23</v>
      </c>
      <c r="D1051" t="s">
        <v>50</v>
      </c>
      <c r="E1051">
        <v>23234</v>
      </c>
      <c r="F1051" t="s">
        <v>1543</v>
      </c>
      <c r="G1051">
        <v>243.06399999999999</v>
      </c>
      <c r="H1051">
        <v>19.951000000000001</v>
      </c>
      <c r="I1051">
        <v>336.51100000000002</v>
      </c>
      <c r="J1051">
        <v>27.463999999999999</v>
      </c>
      <c r="K1051">
        <v>0</v>
      </c>
      <c r="L1051">
        <v>0</v>
      </c>
      <c r="M1051">
        <v>0</v>
      </c>
      <c r="N1051">
        <v>0</v>
      </c>
      <c r="O1051">
        <v>0</v>
      </c>
      <c r="P1051">
        <v>0</v>
      </c>
      <c r="Q1051">
        <v>0</v>
      </c>
      <c r="R1051">
        <v>0</v>
      </c>
      <c r="S1051">
        <v>0</v>
      </c>
      <c r="T1051">
        <v>0</v>
      </c>
      <c r="U1051">
        <v>0</v>
      </c>
      <c r="V1051">
        <v>2.7639999999999998</v>
      </c>
      <c r="W1051">
        <v>38.173999999999999</v>
      </c>
      <c r="Y1051" t="str">
        <f t="shared" si="463"/>
        <v>愛知県</v>
      </c>
      <c r="Z1051" t="str">
        <f t="shared" si="464"/>
        <v>愛知県北名古屋市</v>
      </c>
      <c r="AA1051" s="159">
        <f t="shared" si="465"/>
        <v>336.51100000000002</v>
      </c>
      <c r="AB1051" s="159">
        <f t="shared" si="466"/>
        <v>27.463999999999999</v>
      </c>
      <c r="AC1051" s="159">
        <f t="shared" si="467"/>
        <v>0</v>
      </c>
      <c r="AD1051" s="159">
        <f t="shared" si="468"/>
        <v>0</v>
      </c>
      <c r="AE1051" s="159">
        <f t="shared" si="469"/>
        <v>0</v>
      </c>
      <c r="AF1051" s="159">
        <f t="shared" si="470"/>
        <v>0</v>
      </c>
      <c r="AG1051" s="159">
        <f t="shared" si="471"/>
        <v>0</v>
      </c>
      <c r="AH1051" s="160">
        <f t="shared" si="472"/>
        <v>363.97500000000002</v>
      </c>
      <c r="AI1051" s="135">
        <f t="shared" si="473"/>
        <v>0.92454426815028501</v>
      </c>
      <c r="AJ1051" s="135">
        <f t="shared" si="474"/>
        <v>7.5455731849714949E-2</v>
      </c>
      <c r="AK1051" s="135">
        <f t="shared" si="475"/>
        <v>0</v>
      </c>
      <c r="AL1051" s="135">
        <f t="shared" si="476"/>
        <v>0</v>
      </c>
      <c r="AM1051" s="135">
        <f t="shared" si="477"/>
        <v>0</v>
      </c>
      <c r="AN1051" s="135">
        <f t="shared" si="478"/>
        <v>0</v>
      </c>
      <c r="AO1051" s="135">
        <f t="shared" si="479"/>
        <v>0</v>
      </c>
      <c r="AP1051" s="159">
        <f>IFERROR(VLOOKUP(A1051,人口!$A$2:$E$1748,5,0),0)</f>
        <v>86297</v>
      </c>
      <c r="AQ1051" s="159">
        <f t="shared" si="454"/>
        <v>0</v>
      </c>
      <c r="AR1051" s="159">
        <f t="shared" si="455"/>
        <v>0</v>
      </c>
      <c r="AS1051" s="159">
        <f t="shared" si="456"/>
        <v>0</v>
      </c>
      <c r="AT1051" s="159">
        <f t="shared" si="457"/>
        <v>1</v>
      </c>
      <c r="AU1051" s="159">
        <f t="shared" si="458"/>
        <v>0</v>
      </c>
      <c r="AV1051" s="159">
        <f t="shared" si="459"/>
        <v>0</v>
      </c>
      <c r="AW1051" s="159">
        <f t="shared" si="460"/>
        <v>0</v>
      </c>
      <c r="AX1051" s="159">
        <f t="shared" si="480"/>
        <v>0</v>
      </c>
      <c r="AY1051" s="159" t="str">
        <f t="shared" si="481"/>
        <v>3万～10万人未満の市町村平均</v>
      </c>
      <c r="AZ1051" s="159"/>
    </row>
    <row r="1052" spans="1:52" x14ac:dyDescent="0.3">
      <c r="A1052" t="str">
        <f t="shared" si="461"/>
        <v>23235</v>
      </c>
      <c r="B1052" s="158" t="str">
        <f t="shared" si="462"/>
        <v>023235</v>
      </c>
      <c r="C1052">
        <v>23</v>
      </c>
      <c r="D1052" t="s">
        <v>50</v>
      </c>
      <c r="E1052">
        <v>23235</v>
      </c>
      <c r="F1052" t="s">
        <v>1567</v>
      </c>
      <c r="G1052">
        <v>223.46799999999999</v>
      </c>
      <c r="H1052">
        <v>76.397000000000006</v>
      </c>
      <c r="I1052">
        <v>311.78300000000002</v>
      </c>
      <c r="J1052">
        <v>106.254</v>
      </c>
      <c r="K1052">
        <v>0</v>
      </c>
      <c r="L1052">
        <v>0</v>
      </c>
      <c r="M1052">
        <v>0</v>
      </c>
      <c r="N1052">
        <v>0</v>
      </c>
      <c r="O1052">
        <v>0</v>
      </c>
      <c r="P1052">
        <v>0</v>
      </c>
      <c r="Q1052">
        <v>0</v>
      </c>
      <c r="R1052">
        <v>6.0999999999999999E-2</v>
      </c>
      <c r="S1052">
        <v>0</v>
      </c>
      <c r="T1052">
        <v>0</v>
      </c>
      <c r="U1052">
        <v>0.373</v>
      </c>
      <c r="V1052">
        <v>2.222</v>
      </c>
      <c r="W1052">
        <v>7.2649999999999997</v>
      </c>
      <c r="Y1052" t="str">
        <f t="shared" si="463"/>
        <v>愛知県</v>
      </c>
      <c r="Z1052" t="str">
        <f t="shared" si="464"/>
        <v>愛知県弥富市</v>
      </c>
      <c r="AA1052" s="159">
        <f t="shared" si="465"/>
        <v>311.78300000000002</v>
      </c>
      <c r="AB1052" s="159">
        <f t="shared" si="466"/>
        <v>106.254</v>
      </c>
      <c r="AC1052" s="159">
        <f t="shared" si="467"/>
        <v>0</v>
      </c>
      <c r="AD1052" s="159">
        <f t="shared" si="468"/>
        <v>0</v>
      </c>
      <c r="AE1052" s="159">
        <f t="shared" si="469"/>
        <v>0</v>
      </c>
      <c r="AF1052" s="159">
        <f t="shared" si="470"/>
        <v>0</v>
      </c>
      <c r="AG1052" s="159">
        <f t="shared" si="471"/>
        <v>0.373</v>
      </c>
      <c r="AH1052" s="160">
        <f t="shared" si="472"/>
        <v>418.41</v>
      </c>
      <c r="AI1052" s="135">
        <f t="shared" si="473"/>
        <v>0.74516144451614441</v>
      </c>
      <c r="AJ1052" s="135">
        <f t="shared" si="474"/>
        <v>0.25394708539470856</v>
      </c>
      <c r="AK1052" s="135">
        <f t="shared" si="475"/>
        <v>0</v>
      </c>
      <c r="AL1052" s="135">
        <f t="shared" si="476"/>
        <v>0</v>
      </c>
      <c r="AM1052" s="135">
        <f t="shared" si="477"/>
        <v>0</v>
      </c>
      <c r="AN1052" s="135">
        <f t="shared" si="478"/>
        <v>0</v>
      </c>
      <c r="AO1052" s="135">
        <f t="shared" si="479"/>
        <v>8.9147008914700889E-4</v>
      </c>
      <c r="AP1052" s="159">
        <f>IFERROR(VLOOKUP(A1052,人口!$A$2:$E$1748,5,0),0)</f>
        <v>44616</v>
      </c>
      <c r="AQ1052" s="159">
        <f t="shared" si="454"/>
        <v>0</v>
      </c>
      <c r="AR1052" s="159">
        <f t="shared" si="455"/>
        <v>0</v>
      </c>
      <c r="AS1052" s="159">
        <f t="shared" si="456"/>
        <v>0</v>
      </c>
      <c r="AT1052" s="159">
        <f t="shared" si="457"/>
        <v>1</v>
      </c>
      <c r="AU1052" s="159">
        <f t="shared" si="458"/>
        <v>0</v>
      </c>
      <c r="AV1052" s="159">
        <f t="shared" si="459"/>
        <v>0</v>
      </c>
      <c r="AW1052" s="159">
        <f t="shared" si="460"/>
        <v>0</v>
      </c>
      <c r="AX1052" s="159">
        <f t="shared" si="480"/>
        <v>0</v>
      </c>
      <c r="AY1052" s="159" t="str">
        <f t="shared" si="481"/>
        <v>3万～10万人未満の市町村平均</v>
      </c>
      <c r="AZ1052" s="159"/>
    </row>
    <row r="1053" spans="1:52" x14ac:dyDescent="0.3">
      <c r="A1053" t="str">
        <f t="shared" si="461"/>
        <v>23236</v>
      </c>
      <c r="B1053" s="158" t="str">
        <f t="shared" si="462"/>
        <v>023236</v>
      </c>
      <c r="C1053">
        <v>23</v>
      </c>
      <c r="D1053" t="s">
        <v>50</v>
      </c>
      <c r="E1053">
        <v>23236</v>
      </c>
      <c r="F1053" t="s">
        <v>1584</v>
      </c>
      <c r="G1053">
        <v>266.92700000000002</v>
      </c>
      <c r="H1053">
        <v>171.49100000000001</v>
      </c>
      <c r="I1053">
        <v>378.17200000000003</v>
      </c>
      <c r="J1053">
        <v>241.68</v>
      </c>
      <c r="K1053">
        <v>0</v>
      </c>
      <c r="L1053">
        <v>0</v>
      </c>
      <c r="M1053">
        <v>0</v>
      </c>
      <c r="N1053">
        <v>0</v>
      </c>
      <c r="O1053">
        <v>0</v>
      </c>
      <c r="P1053">
        <v>0</v>
      </c>
      <c r="Q1053">
        <v>0</v>
      </c>
      <c r="R1053">
        <v>0</v>
      </c>
      <c r="S1053">
        <v>0</v>
      </c>
      <c r="T1053">
        <v>0</v>
      </c>
      <c r="U1053">
        <v>0</v>
      </c>
      <c r="V1053">
        <v>2.1970000000000001</v>
      </c>
      <c r="W1053">
        <v>24.763999999999999</v>
      </c>
      <c r="Y1053" t="str">
        <f t="shared" si="463"/>
        <v>愛知県</v>
      </c>
      <c r="Z1053" t="str">
        <f t="shared" si="464"/>
        <v>愛知県みよし市</v>
      </c>
      <c r="AA1053" s="159">
        <f t="shared" si="465"/>
        <v>378.17200000000003</v>
      </c>
      <c r="AB1053" s="159">
        <f t="shared" si="466"/>
        <v>241.68</v>
      </c>
      <c r="AC1053" s="159">
        <f t="shared" si="467"/>
        <v>0</v>
      </c>
      <c r="AD1053" s="159">
        <f t="shared" si="468"/>
        <v>0</v>
      </c>
      <c r="AE1053" s="159">
        <f t="shared" si="469"/>
        <v>0</v>
      </c>
      <c r="AF1053" s="159">
        <f t="shared" si="470"/>
        <v>0</v>
      </c>
      <c r="AG1053" s="159">
        <f t="shared" si="471"/>
        <v>0</v>
      </c>
      <c r="AH1053" s="160">
        <f t="shared" si="472"/>
        <v>619.85200000000009</v>
      </c>
      <c r="AI1053" s="135">
        <f t="shared" si="473"/>
        <v>0.61010047559740066</v>
      </c>
      <c r="AJ1053" s="135">
        <f t="shared" si="474"/>
        <v>0.38989952440259928</v>
      </c>
      <c r="AK1053" s="135">
        <f t="shared" si="475"/>
        <v>0</v>
      </c>
      <c r="AL1053" s="135">
        <f t="shared" si="476"/>
        <v>0</v>
      </c>
      <c r="AM1053" s="135">
        <f t="shared" si="477"/>
        <v>0</v>
      </c>
      <c r="AN1053" s="135">
        <f t="shared" si="478"/>
        <v>0</v>
      </c>
      <c r="AO1053" s="135">
        <f t="shared" si="479"/>
        <v>0</v>
      </c>
      <c r="AP1053" s="159">
        <f>IFERROR(VLOOKUP(A1053,人口!$A$2:$E$1748,5,0),0)</f>
        <v>61145</v>
      </c>
      <c r="AQ1053" s="159">
        <f t="shared" si="454"/>
        <v>0</v>
      </c>
      <c r="AR1053" s="159">
        <f t="shared" si="455"/>
        <v>0</v>
      </c>
      <c r="AS1053" s="159">
        <f t="shared" si="456"/>
        <v>0</v>
      </c>
      <c r="AT1053" s="159">
        <f t="shared" si="457"/>
        <v>1</v>
      </c>
      <c r="AU1053" s="159">
        <f t="shared" si="458"/>
        <v>0</v>
      </c>
      <c r="AV1053" s="159">
        <f t="shared" si="459"/>
        <v>0</v>
      </c>
      <c r="AW1053" s="159">
        <f t="shared" si="460"/>
        <v>0</v>
      </c>
      <c r="AX1053" s="159">
        <f t="shared" si="480"/>
        <v>0</v>
      </c>
      <c r="AY1053" s="159" t="str">
        <f t="shared" si="481"/>
        <v>3万～10万人未満の市町村平均</v>
      </c>
      <c r="AZ1053" s="159"/>
    </row>
    <row r="1054" spans="1:52" x14ac:dyDescent="0.3">
      <c r="A1054" t="str">
        <f t="shared" si="461"/>
        <v>23237</v>
      </c>
      <c r="B1054" s="158" t="str">
        <f t="shared" si="462"/>
        <v>023237</v>
      </c>
      <c r="C1054">
        <v>23</v>
      </c>
      <c r="D1054" t="s">
        <v>50</v>
      </c>
      <c r="E1054">
        <v>23237</v>
      </c>
      <c r="F1054" t="s">
        <v>1602</v>
      </c>
      <c r="G1054">
        <v>267.459</v>
      </c>
      <c r="H1054">
        <v>41.286000000000001</v>
      </c>
      <c r="I1054">
        <v>375.34300000000002</v>
      </c>
      <c r="J1054">
        <v>57.588999999999999</v>
      </c>
      <c r="K1054">
        <v>0</v>
      </c>
      <c r="L1054">
        <v>0</v>
      </c>
      <c r="M1054">
        <v>0</v>
      </c>
      <c r="N1054">
        <v>0</v>
      </c>
      <c r="O1054">
        <v>0</v>
      </c>
      <c r="P1054">
        <v>0</v>
      </c>
      <c r="Q1054">
        <v>0</v>
      </c>
      <c r="R1054">
        <v>2.1000000000000001E-2</v>
      </c>
      <c r="S1054">
        <v>0</v>
      </c>
      <c r="T1054">
        <v>0</v>
      </c>
      <c r="U1054">
        <v>0.128</v>
      </c>
      <c r="V1054">
        <v>3.383</v>
      </c>
      <c r="W1054">
        <v>42.982999999999997</v>
      </c>
      <c r="Y1054" t="str">
        <f t="shared" si="463"/>
        <v>愛知県</v>
      </c>
      <c r="Z1054" t="str">
        <f t="shared" si="464"/>
        <v>愛知県あま市</v>
      </c>
      <c r="AA1054" s="159">
        <f t="shared" si="465"/>
        <v>375.34300000000002</v>
      </c>
      <c r="AB1054" s="159">
        <f t="shared" si="466"/>
        <v>57.588999999999999</v>
      </c>
      <c r="AC1054" s="159">
        <f t="shared" si="467"/>
        <v>0</v>
      </c>
      <c r="AD1054" s="159">
        <f t="shared" si="468"/>
        <v>0</v>
      </c>
      <c r="AE1054" s="159">
        <f t="shared" si="469"/>
        <v>0</v>
      </c>
      <c r="AF1054" s="159">
        <f t="shared" si="470"/>
        <v>0</v>
      </c>
      <c r="AG1054" s="159">
        <f t="shared" si="471"/>
        <v>0.128</v>
      </c>
      <c r="AH1054" s="160">
        <f t="shared" si="472"/>
        <v>433.06</v>
      </c>
      <c r="AI1054" s="135">
        <f t="shared" si="473"/>
        <v>0.86672285595529497</v>
      </c>
      <c r="AJ1054" s="135">
        <f t="shared" si="474"/>
        <v>0.13298157299219507</v>
      </c>
      <c r="AK1054" s="135">
        <f t="shared" si="475"/>
        <v>0</v>
      </c>
      <c r="AL1054" s="135">
        <f t="shared" si="476"/>
        <v>0</v>
      </c>
      <c r="AM1054" s="135">
        <f t="shared" si="477"/>
        <v>0</v>
      </c>
      <c r="AN1054" s="135">
        <f t="shared" si="478"/>
        <v>0</v>
      </c>
      <c r="AO1054" s="135">
        <f t="shared" si="479"/>
        <v>2.9557105251004482E-4</v>
      </c>
      <c r="AP1054" s="159">
        <f>IFERROR(VLOOKUP(A1054,人口!$A$2:$E$1748,5,0),0)</f>
        <v>89225</v>
      </c>
      <c r="AQ1054" s="159">
        <f t="shared" si="454"/>
        <v>0</v>
      </c>
      <c r="AR1054" s="159">
        <f t="shared" si="455"/>
        <v>0</v>
      </c>
      <c r="AS1054" s="159">
        <f t="shared" si="456"/>
        <v>0</v>
      </c>
      <c r="AT1054" s="159">
        <f t="shared" si="457"/>
        <v>1</v>
      </c>
      <c r="AU1054" s="159">
        <f t="shared" si="458"/>
        <v>0</v>
      </c>
      <c r="AV1054" s="159">
        <f t="shared" si="459"/>
        <v>0</v>
      </c>
      <c r="AW1054" s="159">
        <f t="shared" si="460"/>
        <v>0</v>
      </c>
      <c r="AX1054" s="159">
        <f t="shared" si="480"/>
        <v>0</v>
      </c>
      <c r="AY1054" s="159" t="str">
        <f t="shared" si="481"/>
        <v>3万～10万人未満の市町村平均</v>
      </c>
      <c r="AZ1054" s="159"/>
    </row>
    <row r="1055" spans="1:52" x14ac:dyDescent="0.3">
      <c r="A1055" t="str">
        <f t="shared" si="461"/>
        <v>23238</v>
      </c>
      <c r="B1055" s="158" t="str">
        <f t="shared" si="462"/>
        <v>023238</v>
      </c>
      <c r="C1055">
        <v>23</v>
      </c>
      <c r="D1055" t="s">
        <v>50</v>
      </c>
      <c r="E1055">
        <v>23238</v>
      </c>
      <c r="F1055" t="s">
        <v>1617</v>
      </c>
      <c r="G1055">
        <v>147.095</v>
      </c>
      <c r="H1055">
        <v>53.719000000000001</v>
      </c>
      <c r="I1055">
        <v>206.09399999999999</v>
      </c>
      <c r="J1055">
        <v>74.501000000000005</v>
      </c>
      <c r="K1055">
        <v>0</v>
      </c>
      <c r="L1055">
        <v>0</v>
      </c>
      <c r="M1055">
        <v>0</v>
      </c>
      <c r="N1055">
        <v>0</v>
      </c>
      <c r="O1055">
        <v>0</v>
      </c>
      <c r="P1055">
        <v>0</v>
      </c>
      <c r="Q1055">
        <v>0</v>
      </c>
      <c r="R1055">
        <v>0</v>
      </c>
      <c r="S1055">
        <v>0</v>
      </c>
      <c r="T1055">
        <v>0</v>
      </c>
      <c r="U1055">
        <v>0</v>
      </c>
      <c r="V1055">
        <v>1.6359999999999999</v>
      </c>
      <c r="W1055">
        <v>22.068000000000001</v>
      </c>
      <c r="Y1055" t="str">
        <f t="shared" si="463"/>
        <v>愛知県</v>
      </c>
      <c r="Z1055" t="str">
        <f t="shared" si="464"/>
        <v>愛知県長久手市</v>
      </c>
      <c r="AA1055" s="159">
        <f t="shared" si="465"/>
        <v>206.09399999999999</v>
      </c>
      <c r="AB1055" s="159">
        <f t="shared" si="466"/>
        <v>74.501000000000005</v>
      </c>
      <c r="AC1055" s="159">
        <f t="shared" si="467"/>
        <v>0</v>
      </c>
      <c r="AD1055" s="159">
        <f t="shared" si="468"/>
        <v>0</v>
      </c>
      <c r="AE1055" s="159">
        <f t="shared" si="469"/>
        <v>0</v>
      </c>
      <c r="AF1055" s="159">
        <f t="shared" si="470"/>
        <v>0</v>
      </c>
      <c r="AG1055" s="159">
        <f t="shared" si="471"/>
        <v>0</v>
      </c>
      <c r="AH1055" s="160">
        <f t="shared" si="472"/>
        <v>280.59500000000003</v>
      </c>
      <c r="AI1055" s="135">
        <f t="shared" si="473"/>
        <v>0.73448921042784077</v>
      </c>
      <c r="AJ1055" s="135">
        <f t="shared" si="474"/>
        <v>0.26551078957215918</v>
      </c>
      <c r="AK1055" s="135">
        <f t="shared" si="475"/>
        <v>0</v>
      </c>
      <c r="AL1055" s="135">
        <f t="shared" si="476"/>
        <v>0</v>
      </c>
      <c r="AM1055" s="135">
        <f t="shared" si="477"/>
        <v>0</v>
      </c>
      <c r="AN1055" s="135">
        <f t="shared" si="478"/>
        <v>0</v>
      </c>
      <c r="AO1055" s="135">
        <f t="shared" si="479"/>
        <v>0</v>
      </c>
      <c r="AP1055" s="159">
        <f>IFERROR(VLOOKUP(A1055,人口!$A$2:$E$1748,5,0),0)</f>
        <v>59480</v>
      </c>
      <c r="AQ1055" s="159">
        <f t="shared" si="454"/>
        <v>0</v>
      </c>
      <c r="AR1055" s="159">
        <f t="shared" si="455"/>
        <v>0</v>
      </c>
      <c r="AS1055" s="159">
        <f t="shared" si="456"/>
        <v>0</v>
      </c>
      <c r="AT1055" s="159">
        <f t="shared" si="457"/>
        <v>1</v>
      </c>
      <c r="AU1055" s="159">
        <f t="shared" si="458"/>
        <v>0</v>
      </c>
      <c r="AV1055" s="159">
        <f t="shared" si="459"/>
        <v>0</v>
      </c>
      <c r="AW1055" s="159">
        <f t="shared" si="460"/>
        <v>0</v>
      </c>
      <c r="AX1055" s="159">
        <f t="shared" si="480"/>
        <v>0</v>
      </c>
      <c r="AY1055" s="159" t="str">
        <f t="shared" si="481"/>
        <v>3万～10万人未満の市町村平均</v>
      </c>
      <c r="AZ1055" s="159"/>
    </row>
    <row r="1056" spans="1:52" x14ac:dyDescent="0.3">
      <c r="A1056" t="str">
        <f t="shared" si="461"/>
        <v>23302</v>
      </c>
      <c r="B1056" s="158" t="str">
        <f t="shared" si="462"/>
        <v>023302</v>
      </c>
      <c r="C1056">
        <v>23</v>
      </c>
      <c r="D1056" t="s">
        <v>50</v>
      </c>
      <c r="E1056">
        <v>23302</v>
      </c>
      <c r="F1056" t="s">
        <v>1634</v>
      </c>
      <c r="G1056">
        <v>123.926</v>
      </c>
      <c r="H1056">
        <v>76.177000000000007</v>
      </c>
      <c r="I1056">
        <v>176.131</v>
      </c>
      <c r="J1056">
        <v>107.59699999999999</v>
      </c>
      <c r="K1056">
        <v>0</v>
      </c>
      <c r="L1056">
        <v>0</v>
      </c>
      <c r="M1056">
        <v>0</v>
      </c>
      <c r="N1056">
        <v>0</v>
      </c>
      <c r="O1056">
        <v>0</v>
      </c>
      <c r="P1056">
        <v>0</v>
      </c>
      <c r="Q1056">
        <v>0</v>
      </c>
      <c r="R1056">
        <v>0</v>
      </c>
      <c r="S1056">
        <v>0</v>
      </c>
      <c r="T1056">
        <v>0</v>
      </c>
      <c r="U1056">
        <v>0</v>
      </c>
      <c r="V1056">
        <v>1.468</v>
      </c>
      <c r="W1056">
        <v>18.07</v>
      </c>
      <c r="Y1056" t="str">
        <f t="shared" si="463"/>
        <v>愛知県</v>
      </c>
      <c r="Z1056" t="str">
        <f t="shared" si="464"/>
        <v>愛知県東郷町</v>
      </c>
      <c r="AA1056" s="159">
        <f t="shared" si="465"/>
        <v>176.131</v>
      </c>
      <c r="AB1056" s="159">
        <f t="shared" si="466"/>
        <v>107.59699999999999</v>
      </c>
      <c r="AC1056" s="159">
        <f t="shared" si="467"/>
        <v>0</v>
      </c>
      <c r="AD1056" s="159">
        <f t="shared" si="468"/>
        <v>0</v>
      </c>
      <c r="AE1056" s="159">
        <f t="shared" si="469"/>
        <v>0</v>
      </c>
      <c r="AF1056" s="159">
        <f t="shared" si="470"/>
        <v>0</v>
      </c>
      <c r="AG1056" s="159">
        <f t="shared" si="471"/>
        <v>0</v>
      </c>
      <c r="AH1056" s="160">
        <f t="shared" si="472"/>
        <v>283.72800000000001</v>
      </c>
      <c r="AI1056" s="135">
        <f t="shared" si="473"/>
        <v>0.6207741216940168</v>
      </c>
      <c r="AJ1056" s="135">
        <f t="shared" si="474"/>
        <v>0.37922587830598314</v>
      </c>
      <c r="AK1056" s="135">
        <f t="shared" si="475"/>
        <v>0</v>
      </c>
      <c r="AL1056" s="135">
        <f t="shared" si="476"/>
        <v>0</v>
      </c>
      <c r="AM1056" s="135">
        <f t="shared" si="477"/>
        <v>0</v>
      </c>
      <c r="AN1056" s="135">
        <f t="shared" si="478"/>
        <v>0</v>
      </c>
      <c r="AO1056" s="135">
        <f t="shared" si="479"/>
        <v>0</v>
      </c>
      <c r="AP1056" s="159">
        <f>IFERROR(VLOOKUP(A1056,人口!$A$2:$E$1748,5,0),0)</f>
        <v>44085</v>
      </c>
      <c r="AQ1056" s="159">
        <f t="shared" si="454"/>
        <v>0</v>
      </c>
      <c r="AR1056" s="159">
        <f t="shared" si="455"/>
        <v>0</v>
      </c>
      <c r="AS1056" s="159">
        <f t="shared" si="456"/>
        <v>0</v>
      </c>
      <c r="AT1056" s="159">
        <f t="shared" si="457"/>
        <v>1</v>
      </c>
      <c r="AU1056" s="159">
        <f t="shared" si="458"/>
        <v>0</v>
      </c>
      <c r="AV1056" s="159">
        <f t="shared" si="459"/>
        <v>0</v>
      </c>
      <c r="AW1056" s="159">
        <f t="shared" si="460"/>
        <v>0</v>
      </c>
      <c r="AX1056" s="159">
        <f t="shared" si="480"/>
        <v>0</v>
      </c>
      <c r="AY1056" s="159" t="str">
        <f t="shared" si="481"/>
        <v>3万～10万人未満の市町村平均</v>
      </c>
      <c r="AZ1056" s="159"/>
    </row>
    <row r="1057" spans="1:52" x14ac:dyDescent="0.3">
      <c r="A1057" t="str">
        <f t="shared" si="461"/>
        <v>23342</v>
      </c>
      <c r="B1057" s="158" t="str">
        <f t="shared" si="462"/>
        <v>023342</v>
      </c>
      <c r="C1057">
        <v>23</v>
      </c>
      <c r="D1057" t="s">
        <v>50</v>
      </c>
      <c r="E1057">
        <v>23342</v>
      </c>
      <c r="F1057" t="s">
        <v>1651</v>
      </c>
      <c r="G1057">
        <v>67.067999999999998</v>
      </c>
      <c r="H1057">
        <v>6.2610000000000001</v>
      </c>
      <c r="I1057">
        <v>92.603999999999999</v>
      </c>
      <c r="J1057">
        <v>8.61</v>
      </c>
      <c r="K1057">
        <v>0</v>
      </c>
      <c r="L1057">
        <v>0</v>
      </c>
      <c r="M1057">
        <v>0</v>
      </c>
      <c r="N1057">
        <v>0</v>
      </c>
      <c r="O1057">
        <v>0</v>
      </c>
      <c r="P1057">
        <v>0</v>
      </c>
      <c r="Q1057">
        <v>0</v>
      </c>
      <c r="R1057">
        <v>0</v>
      </c>
      <c r="S1057">
        <v>0</v>
      </c>
      <c r="T1057">
        <v>0</v>
      </c>
      <c r="U1057">
        <v>0</v>
      </c>
      <c r="V1057">
        <v>0.59299999999999997</v>
      </c>
      <c r="W1057">
        <v>11.673</v>
      </c>
      <c r="Y1057" t="str">
        <f t="shared" si="463"/>
        <v>愛知県</v>
      </c>
      <c r="Z1057" t="str">
        <f t="shared" si="464"/>
        <v>愛知県豊山町</v>
      </c>
      <c r="AA1057" s="159">
        <f t="shared" si="465"/>
        <v>92.603999999999999</v>
      </c>
      <c r="AB1057" s="159">
        <f t="shared" si="466"/>
        <v>8.61</v>
      </c>
      <c r="AC1057" s="159">
        <f t="shared" si="467"/>
        <v>0</v>
      </c>
      <c r="AD1057" s="159">
        <f t="shared" si="468"/>
        <v>0</v>
      </c>
      <c r="AE1057" s="159">
        <f t="shared" si="469"/>
        <v>0</v>
      </c>
      <c r="AF1057" s="159">
        <f t="shared" si="470"/>
        <v>0</v>
      </c>
      <c r="AG1057" s="159">
        <f t="shared" si="471"/>
        <v>0</v>
      </c>
      <c r="AH1057" s="160">
        <f t="shared" si="472"/>
        <v>101.214</v>
      </c>
      <c r="AI1057" s="135">
        <f t="shared" si="473"/>
        <v>0.9149327168178315</v>
      </c>
      <c r="AJ1057" s="135">
        <f t="shared" si="474"/>
        <v>8.5067283182168468E-2</v>
      </c>
      <c r="AK1057" s="135">
        <f t="shared" si="475"/>
        <v>0</v>
      </c>
      <c r="AL1057" s="135">
        <f t="shared" si="476"/>
        <v>0</v>
      </c>
      <c r="AM1057" s="135">
        <f t="shared" si="477"/>
        <v>0</v>
      </c>
      <c r="AN1057" s="135">
        <f t="shared" si="478"/>
        <v>0</v>
      </c>
      <c r="AO1057" s="135">
        <f t="shared" si="479"/>
        <v>0</v>
      </c>
      <c r="AP1057" s="159">
        <f>IFERROR(VLOOKUP(A1057,人口!$A$2:$E$1748,5,0),0)</f>
        <v>15762</v>
      </c>
      <c r="AQ1057" s="159">
        <f t="shared" si="454"/>
        <v>0</v>
      </c>
      <c r="AR1057" s="159">
        <f t="shared" si="455"/>
        <v>0</v>
      </c>
      <c r="AS1057" s="159">
        <f t="shared" si="456"/>
        <v>1</v>
      </c>
      <c r="AT1057" s="159">
        <f t="shared" si="457"/>
        <v>0</v>
      </c>
      <c r="AU1057" s="159">
        <f t="shared" si="458"/>
        <v>0</v>
      </c>
      <c r="AV1057" s="159">
        <f t="shared" si="459"/>
        <v>0</v>
      </c>
      <c r="AW1057" s="159">
        <f t="shared" si="460"/>
        <v>0</v>
      </c>
      <c r="AX1057" s="159">
        <f t="shared" si="480"/>
        <v>0</v>
      </c>
      <c r="AY1057" s="159" t="str">
        <f t="shared" si="481"/>
        <v>1万～3万人未満の市町村平均</v>
      </c>
      <c r="AZ1057" s="159"/>
    </row>
    <row r="1058" spans="1:52" x14ac:dyDescent="0.3">
      <c r="A1058" t="str">
        <f t="shared" si="461"/>
        <v>23361</v>
      </c>
      <c r="B1058" s="158" t="str">
        <f t="shared" si="462"/>
        <v>023361</v>
      </c>
      <c r="C1058">
        <v>23</v>
      </c>
      <c r="D1058" t="s">
        <v>50</v>
      </c>
      <c r="E1058">
        <v>23361</v>
      </c>
      <c r="F1058" t="s">
        <v>1667</v>
      </c>
      <c r="G1058">
        <v>127.179</v>
      </c>
      <c r="H1058">
        <v>88.578999999999994</v>
      </c>
      <c r="I1058">
        <v>175.179</v>
      </c>
      <c r="J1058">
        <v>121.55200000000001</v>
      </c>
      <c r="K1058">
        <v>0</v>
      </c>
      <c r="L1058">
        <v>0</v>
      </c>
      <c r="M1058">
        <v>0</v>
      </c>
      <c r="N1058">
        <v>0</v>
      </c>
      <c r="O1058">
        <v>0</v>
      </c>
      <c r="P1058">
        <v>0</v>
      </c>
      <c r="Q1058">
        <v>0</v>
      </c>
      <c r="R1058">
        <v>0</v>
      </c>
      <c r="S1058">
        <v>0</v>
      </c>
      <c r="T1058">
        <v>0</v>
      </c>
      <c r="U1058">
        <v>0</v>
      </c>
      <c r="V1058">
        <v>1.21</v>
      </c>
      <c r="W1058">
        <v>19.367000000000001</v>
      </c>
      <c r="Y1058" t="str">
        <f t="shared" si="463"/>
        <v>愛知県</v>
      </c>
      <c r="Z1058" t="str">
        <f t="shared" si="464"/>
        <v>愛知県大口町</v>
      </c>
      <c r="AA1058" s="159">
        <f t="shared" si="465"/>
        <v>175.179</v>
      </c>
      <c r="AB1058" s="159">
        <f t="shared" si="466"/>
        <v>121.55200000000001</v>
      </c>
      <c r="AC1058" s="159">
        <f t="shared" si="467"/>
        <v>0</v>
      </c>
      <c r="AD1058" s="159">
        <f t="shared" si="468"/>
        <v>0</v>
      </c>
      <c r="AE1058" s="159">
        <f t="shared" si="469"/>
        <v>0</v>
      </c>
      <c r="AF1058" s="159">
        <f t="shared" si="470"/>
        <v>0</v>
      </c>
      <c r="AG1058" s="159">
        <f t="shared" si="471"/>
        <v>0</v>
      </c>
      <c r="AH1058" s="160">
        <f t="shared" si="472"/>
        <v>296.73099999999999</v>
      </c>
      <c r="AI1058" s="135">
        <f t="shared" si="473"/>
        <v>0.59036298870020321</v>
      </c>
      <c r="AJ1058" s="135">
        <f t="shared" si="474"/>
        <v>0.40963701129979679</v>
      </c>
      <c r="AK1058" s="135">
        <f t="shared" si="475"/>
        <v>0</v>
      </c>
      <c r="AL1058" s="135">
        <f t="shared" si="476"/>
        <v>0</v>
      </c>
      <c r="AM1058" s="135">
        <f t="shared" si="477"/>
        <v>0</v>
      </c>
      <c r="AN1058" s="135">
        <f t="shared" si="478"/>
        <v>0</v>
      </c>
      <c r="AO1058" s="135">
        <f t="shared" si="479"/>
        <v>0</v>
      </c>
      <c r="AP1058" s="159">
        <f>IFERROR(VLOOKUP(A1058,人口!$A$2:$E$1748,5,0),0)</f>
        <v>24217</v>
      </c>
      <c r="AQ1058" s="159">
        <f t="shared" si="454"/>
        <v>0</v>
      </c>
      <c r="AR1058" s="159">
        <f t="shared" si="455"/>
        <v>0</v>
      </c>
      <c r="AS1058" s="159">
        <f t="shared" si="456"/>
        <v>1</v>
      </c>
      <c r="AT1058" s="159">
        <f t="shared" si="457"/>
        <v>0</v>
      </c>
      <c r="AU1058" s="159">
        <f t="shared" si="458"/>
        <v>0</v>
      </c>
      <c r="AV1058" s="159">
        <f t="shared" si="459"/>
        <v>0</v>
      </c>
      <c r="AW1058" s="159">
        <f t="shared" si="460"/>
        <v>0</v>
      </c>
      <c r="AX1058" s="159">
        <f t="shared" si="480"/>
        <v>0</v>
      </c>
      <c r="AY1058" s="159" t="str">
        <f t="shared" si="481"/>
        <v>1万～3万人未満の市町村平均</v>
      </c>
      <c r="AZ1058" s="159"/>
    </row>
    <row r="1059" spans="1:52" x14ac:dyDescent="0.3">
      <c r="A1059" t="str">
        <f t="shared" si="461"/>
        <v>23362</v>
      </c>
      <c r="B1059" s="158" t="str">
        <f t="shared" si="462"/>
        <v>023362</v>
      </c>
      <c r="C1059">
        <v>23</v>
      </c>
      <c r="D1059" t="s">
        <v>50</v>
      </c>
      <c r="E1059">
        <v>23362</v>
      </c>
      <c r="F1059" t="s">
        <v>1682</v>
      </c>
      <c r="G1059">
        <v>116.11</v>
      </c>
      <c r="H1059">
        <v>29.195</v>
      </c>
      <c r="I1059">
        <v>159.73099999999999</v>
      </c>
      <c r="J1059">
        <v>39.957999999999998</v>
      </c>
      <c r="K1059">
        <v>0</v>
      </c>
      <c r="L1059">
        <v>0</v>
      </c>
      <c r="M1059">
        <v>0</v>
      </c>
      <c r="N1059">
        <v>0</v>
      </c>
      <c r="O1059">
        <v>0</v>
      </c>
      <c r="P1059">
        <v>0</v>
      </c>
      <c r="Q1059">
        <v>0</v>
      </c>
      <c r="R1059">
        <v>0</v>
      </c>
      <c r="S1059">
        <v>0</v>
      </c>
      <c r="T1059">
        <v>0</v>
      </c>
      <c r="U1059">
        <v>0</v>
      </c>
      <c r="V1059">
        <v>1.3260000000000001</v>
      </c>
      <c r="W1059">
        <v>17.724</v>
      </c>
      <c r="Y1059" t="str">
        <f t="shared" si="463"/>
        <v>愛知県</v>
      </c>
      <c r="Z1059" t="str">
        <f t="shared" si="464"/>
        <v>愛知県扶桑町</v>
      </c>
      <c r="AA1059" s="159">
        <f t="shared" si="465"/>
        <v>159.73099999999999</v>
      </c>
      <c r="AB1059" s="159">
        <f t="shared" si="466"/>
        <v>39.957999999999998</v>
      </c>
      <c r="AC1059" s="159">
        <f t="shared" si="467"/>
        <v>0</v>
      </c>
      <c r="AD1059" s="159">
        <f t="shared" si="468"/>
        <v>0</v>
      </c>
      <c r="AE1059" s="159">
        <f t="shared" si="469"/>
        <v>0</v>
      </c>
      <c r="AF1059" s="159">
        <f t="shared" si="470"/>
        <v>0</v>
      </c>
      <c r="AG1059" s="159">
        <f t="shared" si="471"/>
        <v>0</v>
      </c>
      <c r="AH1059" s="160">
        <f t="shared" si="472"/>
        <v>199.68899999999999</v>
      </c>
      <c r="AI1059" s="135">
        <f t="shared" si="473"/>
        <v>0.79989884270039913</v>
      </c>
      <c r="AJ1059" s="135">
        <f t="shared" si="474"/>
        <v>0.20010115729960087</v>
      </c>
      <c r="AK1059" s="135">
        <f t="shared" si="475"/>
        <v>0</v>
      </c>
      <c r="AL1059" s="135">
        <f t="shared" si="476"/>
        <v>0</v>
      </c>
      <c r="AM1059" s="135">
        <f t="shared" si="477"/>
        <v>0</v>
      </c>
      <c r="AN1059" s="135">
        <f t="shared" si="478"/>
        <v>0</v>
      </c>
      <c r="AO1059" s="135">
        <f t="shared" si="479"/>
        <v>0</v>
      </c>
      <c r="AP1059" s="159">
        <f>IFERROR(VLOOKUP(A1059,人口!$A$2:$E$1748,5,0),0)</f>
        <v>34798</v>
      </c>
      <c r="AQ1059" s="159">
        <f t="shared" si="454"/>
        <v>0</v>
      </c>
      <c r="AR1059" s="159">
        <f t="shared" si="455"/>
        <v>0</v>
      </c>
      <c r="AS1059" s="159">
        <f t="shared" si="456"/>
        <v>0</v>
      </c>
      <c r="AT1059" s="159">
        <f t="shared" si="457"/>
        <v>1</v>
      </c>
      <c r="AU1059" s="159">
        <f t="shared" si="458"/>
        <v>0</v>
      </c>
      <c r="AV1059" s="159">
        <f t="shared" si="459"/>
        <v>0</v>
      </c>
      <c r="AW1059" s="159">
        <f t="shared" si="460"/>
        <v>0</v>
      </c>
      <c r="AX1059" s="159">
        <f t="shared" si="480"/>
        <v>0</v>
      </c>
      <c r="AY1059" s="159" t="str">
        <f t="shared" si="481"/>
        <v>3万～10万人未満の市町村平均</v>
      </c>
      <c r="AZ1059" s="159"/>
    </row>
    <row r="1060" spans="1:52" x14ac:dyDescent="0.3">
      <c r="A1060" t="str">
        <f t="shared" si="461"/>
        <v>23424</v>
      </c>
      <c r="B1060" s="158" t="str">
        <f t="shared" si="462"/>
        <v>023424</v>
      </c>
      <c r="C1060">
        <v>23</v>
      </c>
      <c r="D1060" t="s">
        <v>50</v>
      </c>
      <c r="E1060">
        <v>23424</v>
      </c>
      <c r="F1060" t="s">
        <v>1695</v>
      </c>
      <c r="G1060">
        <v>79.641000000000005</v>
      </c>
      <c r="H1060">
        <v>5.5460000000000003</v>
      </c>
      <c r="I1060">
        <v>111.446</v>
      </c>
      <c r="J1060">
        <v>7.71</v>
      </c>
      <c r="K1060">
        <v>0</v>
      </c>
      <c r="L1060">
        <v>0</v>
      </c>
      <c r="M1060">
        <v>0</v>
      </c>
      <c r="N1060">
        <v>0</v>
      </c>
      <c r="O1060">
        <v>0</v>
      </c>
      <c r="P1060">
        <v>0</v>
      </c>
      <c r="Q1060">
        <v>0</v>
      </c>
      <c r="R1060">
        <v>0</v>
      </c>
      <c r="S1060">
        <v>0</v>
      </c>
      <c r="T1060">
        <v>0</v>
      </c>
      <c r="U1060">
        <v>0</v>
      </c>
      <c r="V1060">
        <v>0.94899999999999995</v>
      </c>
      <c r="W1060">
        <v>16.521000000000001</v>
      </c>
      <c r="Y1060" t="str">
        <f t="shared" si="463"/>
        <v>愛知県</v>
      </c>
      <c r="Z1060" t="str">
        <f t="shared" si="464"/>
        <v>愛知県大治町</v>
      </c>
      <c r="AA1060" s="159">
        <f t="shared" si="465"/>
        <v>111.446</v>
      </c>
      <c r="AB1060" s="159">
        <f t="shared" si="466"/>
        <v>7.71</v>
      </c>
      <c r="AC1060" s="159">
        <f t="shared" si="467"/>
        <v>0</v>
      </c>
      <c r="AD1060" s="159">
        <f t="shared" si="468"/>
        <v>0</v>
      </c>
      <c r="AE1060" s="159">
        <f t="shared" si="469"/>
        <v>0</v>
      </c>
      <c r="AF1060" s="159">
        <f t="shared" si="470"/>
        <v>0</v>
      </c>
      <c r="AG1060" s="159">
        <f t="shared" si="471"/>
        <v>0</v>
      </c>
      <c r="AH1060" s="160">
        <f t="shared" si="472"/>
        <v>119.15599999999999</v>
      </c>
      <c r="AI1060" s="135">
        <f t="shared" si="473"/>
        <v>0.93529490751619726</v>
      </c>
      <c r="AJ1060" s="135">
        <f t="shared" si="474"/>
        <v>6.4705092483802754E-2</v>
      </c>
      <c r="AK1060" s="135">
        <f t="shared" si="475"/>
        <v>0</v>
      </c>
      <c r="AL1060" s="135">
        <f t="shared" si="476"/>
        <v>0</v>
      </c>
      <c r="AM1060" s="135">
        <f t="shared" si="477"/>
        <v>0</v>
      </c>
      <c r="AN1060" s="135">
        <f t="shared" si="478"/>
        <v>0</v>
      </c>
      <c r="AO1060" s="135">
        <f t="shared" si="479"/>
        <v>0</v>
      </c>
      <c r="AP1060" s="159">
        <f>IFERROR(VLOOKUP(A1060,人口!$A$2:$E$1748,5,0),0)</f>
        <v>32768</v>
      </c>
      <c r="AQ1060" s="159">
        <f t="shared" si="454"/>
        <v>0</v>
      </c>
      <c r="AR1060" s="159">
        <f t="shared" si="455"/>
        <v>0</v>
      </c>
      <c r="AS1060" s="159">
        <f t="shared" si="456"/>
        <v>0</v>
      </c>
      <c r="AT1060" s="159">
        <f t="shared" si="457"/>
        <v>1</v>
      </c>
      <c r="AU1060" s="159">
        <f t="shared" si="458"/>
        <v>0</v>
      </c>
      <c r="AV1060" s="159">
        <f t="shared" si="459"/>
        <v>0</v>
      </c>
      <c r="AW1060" s="159">
        <f t="shared" si="460"/>
        <v>0</v>
      </c>
      <c r="AX1060" s="159">
        <f t="shared" si="480"/>
        <v>0</v>
      </c>
      <c r="AY1060" s="159" t="str">
        <f t="shared" si="481"/>
        <v>3万～10万人未満の市町村平均</v>
      </c>
      <c r="AZ1060" s="159"/>
    </row>
    <row r="1061" spans="1:52" x14ac:dyDescent="0.3">
      <c r="A1061" t="str">
        <f t="shared" si="461"/>
        <v>23425</v>
      </c>
      <c r="B1061" s="158" t="str">
        <f t="shared" si="462"/>
        <v>023425</v>
      </c>
      <c r="C1061">
        <v>23</v>
      </c>
      <c r="D1061" t="s">
        <v>50</v>
      </c>
      <c r="E1061">
        <v>23425</v>
      </c>
      <c r="F1061" t="s">
        <v>1707</v>
      </c>
      <c r="G1061">
        <v>105.319</v>
      </c>
      <c r="H1061">
        <v>7.577</v>
      </c>
      <c r="I1061">
        <v>148.221</v>
      </c>
      <c r="J1061">
        <v>10.611000000000001</v>
      </c>
      <c r="K1061">
        <v>0</v>
      </c>
      <c r="L1061">
        <v>0</v>
      </c>
      <c r="M1061">
        <v>0</v>
      </c>
      <c r="N1061">
        <v>0</v>
      </c>
      <c r="O1061">
        <v>0</v>
      </c>
      <c r="P1061">
        <v>0</v>
      </c>
      <c r="Q1061">
        <v>0</v>
      </c>
      <c r="R1061">
        <v>0</v>
      </c>
      <c r="S1061">
        <v>0</v>
      </c>
      <c r="T1061">
        <v>0</v>
      </c>
      <c r="U1061">
        <v>0</v>
      </c>
      <c r="V1061">
        <v>1.238</v>
      </c>
      <c r="W1061">
        <v>11.212999999999999</v>
      </c>
      <c r="Y1061" t="str">
        <f t="shared" si="463"/>
        <v>愛知県</v>
      </c>
      <c r="Z1061" t="str">
        <f t="shared" si="464"/>
        <v>愛知県蟹江町</v>
      </c>
      <c r="AA1061" s="159">
        <f t="shared" si="465"/>
        <v>148.221</v>
      </c>
      <c r="AB1061" s="159">
        <f t="shared" si="466"/>
        <v>10.611000000000001</v>
      </c>
      <c r="AC1061" s="159">
        <f t="shared" si="467"/>
        <v>0</v>
      </c>
      <c r="AD1061" s="159">
        <f t="shared" si="468"/>
        <v>0</v>
      </c>
      <c r="AE1061" s="159">
        <f t="shared" si="469"/>
        <v>0</v>
      </c>
      <c r="AF1061" s="159">
        <f t="shared" si="470"/>
        <v>0</v>
      </c>
      <c r="AG1061" s="159">
        <f t="shared" si="471"/>
        <v>0</v>
      </c>
      <c r="AH1061" s="160">
        <f t="shared" si="472"/>
        <v>158.83199999999999</v>
      </c>
      <c r="AI1061" s="135">
        <f t="shared" si="473"/>
        <v>0.93319356300997292</v>
      </c>
      <c r="AJ1061" s="135">
        <f t="shared" si="474"/>
        <v>6.680643699002721E-2</v>
      </c>
      <c r="AK1061" s="135">
        <f t="shared" si="475"/>
        <v>0</v>
      </c>
      <c r="AL1061" s="135">
        <f t="shared" si="476"/>
        <v>0</v>
      </c>
      <c r="AM1061" s="135">
        <f t="shared" si="477"/>
        <v>0</v>
      </c>
      <c r="AN1061" s="135">
        <f t="shared" si="478"/>
        <v>0</v>
      </c>
      <c r="AO1061" s="135">
        <f t="shared" si="479"/>
        <v>0</v>
      </c>
      <c r="AP1061" s="159">
        <f>IFERROR(VLOOKUP(A1061,人口!$A$2:$E$1748,5,0),0)</f>
        <v>37811</v>
      </c>
      <c r="AQ1061" s="159">
        <f t="shared" si="454"/>
        <v>0</v>
      </c>
      <c r="AR1061" s="159">
        <f t="shared" si="455"/>
        <v>0</v>
      </c>
      <c r="AS1061" s="159">
        <f t="shared" si="456"/>
        <v>0</v>
      </c>
      <c r="AT1061" s="159">
        <f t="shared" si="457"/>
        <v>1</v>
      </c>
      <c r="AU1061" s="159">
        <f t="shared" si="458"/>
        <v>0</v>
      </c>
      <c r="AV1061" s="159">
        <f t="shared" si="459"/>
        <v>0</v>
      </c>
      <c r="AW1061" s="159">
        <f t="shared" si="460"/>
        <v>0</v>
      </c>
      <c r="AX1061" s="159">
        <f t="shared" si="480"/>
        <v>0</v>
      </c>
      <c r="AY1061" s="159" t="str">
        <f t="shared" si="481"/>
        <v>3万～10万人未満の市町村平均</v>
      </c>
      <c r="AZ1061" s="159"/>
    </row>
    <row r="1062" spans="1:52" x14ac:dyDescent="0.3">
      <c r="A1062" t="str">
        <f t="shared" si="461"/>
        <v>23427</v>
      </c>
      <c r="B1062" s="158" t="str">
        <f t="shared" si="462"/>
        <v>023427</v>
      </c>
      <c r="C1062">
        <v>23</v>
      </c>
      <c r="D1062" t="s">
        <v>50</v>
      </c>
      <c r="E1062">
        <v>23427</v>
      </c>
      <c r="F1062" t="s">
        <v>1721</v>
      </c>
      <c r="G1062">
        <v>136.089</v>
      </c>
      <c r="H1062">
        <v>26.928999999999998</v>
      </c>
      <c r="I1062">
        <v>189.53899999999999</v>
      </c>
      <c r="J1062">
        <v>37.478999999999999</v>
      </c>
      <c r="K1062">
        <v>0</v>
      </c>
      <c r="L1062">
        <v>0</v>
      </c>
      <c r="M1062">
        <v>0</v>
      </c>
      <c r="N1062">
        <v>0</v>
      </c>
      <c r="O1062">
        <v>0</v>
      </c>
      <c r="P1062">
        <v>0</v>
      </c>
      <c r="Q1062">
        <v>0</v>
      </c>
      <c r="R1062">
        <v>0</v>
      </c>
      <c r="S1062">
        <v>0</v>
      </c>
      <c r="T1062">
        <v>0</v>
      </c>
      <c r="U1062">
        <v>0</v>
      </c>
      <c r="V1062">
        <v>0.58199999999999996</v>
      </c>
      <c r="W1062">
        <v>0</v>
      </c>
      <c r="Y1062" t="str">
        <f t="shared" si="463"/>
        <v>愛知県</v>
      </c>
      <c r="Z1062" t="str">
        <f t="shared" si="464"/>
        <v>愛知県飛島村</v>
      </c>
      <c r="AA1062" s="159">
        <f t="shared" si="465"/>
        <v>189.53899999999999</v>
      </c>
      <c r="AB1062" s="159">
        <f t="shared" si="466"/>
        <v>37.478999999999999</v>
      </c>
      <c r="AC1062" s="159">
        <f t="shared" si="467"/>
        <v>0</v>
      </c>
      <c r="AD1062" s="159">
        <f t="shared" si="468"/>
        <v>0</v>
      </c>
      <c r="AE1062" s="159">
        <f t="shared" si="469"/>
        <v>0</v>
      </c>
      <c r="AF1062" s="159">
        <f t="shared" si="470"/>
        <v>0</v>
      </c>
      <c r="AG1062" s="159">
        <f t="shared" si="471"/>
        <v>0</v>
      </c>
      <c r="AH1062" s="160">
        <f t="shared" si="472"/>
        <v>227.01799999999997</v>
      </c>
      <c r="AI1062" s="135">
        <f t="shared" si="473"/>
        <v>0.83490736417376599</v>
      </c>
      <c r="AJ1062" s="135">
        <f t="shared" si="474"/>
        <v>0.16509263582623407</v>
      </c>
      <c r="AK1062" s="135">
        <f t="shared" si="475"/>
        <v>0</v>
      </c>
      <c r="AL1062" s="135">
        <f t="shared" si="476"/>
        <v>0</v>
      </c>
      <c r="AM1062" s="135">
        <f t="shared" si="477"/>
        <v>0</v>
      </c>
      <c r="AN1062" s="135">
        <f t="shared" si="478"/>
        <v>0</v>
      </c>
      <c r="AO1062" s="135">
        <f t="shared" si="479"/>
        <v>0</v>
      </c>
      <c r="AP1062" s="159">
        <f>IFERROR(VLOOKUP(A1062,人口!$A$2:$E$1748,5,0),0)</f>
        <v>4824</v>
      </c>
      <c r="AQ1062" s="159">
        <f t="shared" si="454"/>
        <v>1</v>
      </c>
      <c r="AR1062" s="159">
        <f t="shared" si="455"/>
        <v>0</v>
      </c>
      <c r="AS1062" s="159">
        <f t="shared" si="456"/>
        <v>0</v>
      </c>
      <c r="AT1062" s="159">
        <f t="shared" si="457"/>
        <v>0</v>
      </c>
      <c r="AU1062" s="159">
        <f t="shared" si="458"/>
        <v>0</v>
      </c>
      <c r="AV1062" s="159">
        <f t="shared" si="459"/>
        <v>0</v>
      </c>
      <c r="AW1062" s="159">
        <f t="shared" si="460"/>
        <v>0</v>
      </c>
      <c r="AX1062" s="159">
        <f t="shared" si="480"/>
        <v>0</v>
      </c>
      <c r="AY1062" s="159" t="str">
        <f t="shared" si="481"/>
        <v>5千人未満の市町村平均</v>
      </c>
      <c r="AZ1062" s="159"/>
    </row>
    <row r="1063" spans="1:52" x14ac:dyDescent="0.3">
      <c r="A1063" t="str">
        <f t="shared" si="461"/>
        <v>23441</v>
      </c>
      <c r="B1063" s="158" t="str">
        <f t="shared" si="462"/>
        <v>023441</v>
      </c>
      <c r="C1063">
        <v>23</v>
      </c>
      <c r="D1063" t="s">
        <v>50</v>
      </c>
      <c r="E1063">
        <v>23441</v>
      </c>
      <c r="F1063" t="s">
        <v>1732</v>
      </c>
      <c r="G1063">
        <v>93.570999999999998</v>
      </c>
      <c r="H1063">
        <v>173.268</v>
      </c>
      <c r="I1063">
        <v>135.452</v>
      </c>
      <c r="J1063">
        <v>249.08099999999999</v>
      </c>
      <c r="K1063">
        <v>1.1000000000000001</v>
      </c>
      <c r="L1063">
        <v>2.0379999999999998</v>
      </c>
      <c r="M1063">
        <v>0</v>
      </c>
      <c r="N1063">
        <v>0</v>
      </c>
      <c r="O1063">
        <v>0</v>
      </c>
      <c r="P1063">
        <v>0</v>
      </c>
      <c r="Q1063">
        <v>0</v>
      </c>
      <c r="R1063">
        <v>0</v>
      </c>
      <c r="S1063">
        <v>0</v>
      </c>
      <c r="T1063">
        <v>0</v>
      </c>
      <c r="U1063">
        <v>0</v>
      </c>
      <c r="V1063">
        <v>1.125</v>
      </c>
      <c r="W1063">
        <v>12.34</v>
      </c>
      <c r="Y1063" t="str">
        <f t="shared" si="463"/>
        <v>愛知県</v>
      </c>
      <c r="Z1063" t="str">
        <f t="shared" si="464"/>
        <v>愛知県阿久比町</v>
      </c>
      <c r="AA1063" s="159">
        <f t="shared" si="465"/>
        <v>135.452</v>
      </c>
      <c r="AB1063" s="159">
        <f t="shared" si="466"/>
        <v>249.08099999999999</v>
      </c>
      <c r="AC1063" s="159">
        <f t="shared" si="467"/>
        <v>2.0379999999999998</v>
      </c>
      <c r="AD1063" s="159">
        <f t="shared" si="468"/>
        <v>0</v>
      </c>
      <c r="AE1063" s="159">
        <f t="shared" si="469"/>
        <v>0</v>
      </c>
      <c r="AF1063" s="159">
        <f t="shared" si="470"/>
        <v>0</v>
      </c>
      <c r="AG1063" s="159">
        <f t="shared" si="471"/>
        <v>0</v>
      </c>
      <c r="AH1063" s="160">
        <f t="shared" si="472"/>
        <v>386.57100000000003</v>
      </c>
      <c r="AI1063" s="135">
        <f t="shared" si="473"/>
        <v>0.350393588758598</v>
      </c>
      <c r="AJ1063" s="135">
        <f t="shared" si="474"/>
        <v>0.64433441722219198</v>
      </c>
      <c r="AK1063" s="135">
        <f t="shared" si="475"/>
        <v>5.2719940192099248E-3</v>
      </c>
      <c r="AL1063" s="135">
        <f t="shared" si="476"/>
        <v>0</v>
      </c>
      <c r="AM1063" s="135">
        <f t="shared" si="477"/>
        <v>0</v>
      </c>
      <c r="AN1063" s="135">
        <f t="shared" si="478"/>
        <v>0</v>
      </c>
      <c r="AO1063" s="135">
        <f t="shared" si="479"/>
        <v>0</v>
      </c>
      <c r="AP1063" s="159">
        <f>IFERROR(VLOOKUP(A1063,人口!$A$2:$E$1748,5,0),0)</f>
        <v>28698</v>
      </c>
      <c r="AQ1063" s="159">
        <f t="shared" si="454"/>
        <v>0</v>
      </c>
      <c r="AR1063" s="159">
        <f t="shared" si="455"/>
        <v>0</v>
      </c>
      <c r="AS1063" s="159">
        <f t="shared" si="456"/>
        <v>1</v>
      </c>
      <c r="AT1063" s="159">
        <f t="shared" si="457"/>
        <v>0</v>
      </c>
      <c r="AU1063" s="159">
        <f t="shared" si="458"/>
        <v>0</v>
      </c>
      <c r="AV1063" s="159">
        <f t="shared" si="459"/>
        <v>0</v>
      </c>
      <c r="AW1063" s="159">
        <f t="shared" si="460"/>
        <v>0</v>
      </c>
      <c r="AX1063" s="159">
        <f t="shared" si="480"/>
        <v>0</v>
      </c>
      <c r="AY1063" s="159" t="str">
        <f t="shared" si="481"/>
        <v>1万～3万人未満の市町村平均</v>
      </c>
      <c r="AZ1063" s="159"/>
    </row>
    <row r="1064" spans="1:52" x14ac:dyDescent="0.3">
      <c r="A1064" t="str">
        <f t="shared" si="461"/>
        <v>23442</v>
      </c>
      <c r="B1064" s="158" t="str">
        <f t="shared" si="462"/>
        <v>023442</v>
      </c>
      <c r="C1064">
        <v>23</v>
      </c>
      <c r="D1064" t="s">
        <v>50</v>
      </c>
      <c r="E1064">
        <v>23442</v>
      </c>
      <c r="F1064" t="s">
        <v>1742</v>
      </c>
      <c r="G1064">
        <v>175.703</v>
      </c>
      <c r="H1064">
        <v>204.45599999999999</v>
      </c>
      <c r="I1064">
        <v>249.56700000000001</v>
      </c>
      <c r="J1064">
        <v>288.81799999999998</v>
      </c>
      <c r="K1064">
        <v>0</v>
      </c>
      <c r="L1064">
        <v>0</v>
      </c>
      <c r="M1064">
        <v>0</v>
      </c>
      <c r="N1064">
        <v>0</v>
      </c>
      <c r="O1064">
        <v>0</v>
      </c>
      <c r="P1064">
        <v>0</v>
      </c>
      <c r="Q1064">
        <v>0</v>
      </c>
      <c r="R1064">
        <v>0</v>
      </c>
      <c r="S1064">
        <v>0</v>
      </c>
      <c r="T1064">
        <v>0</v>
      </c>
      <c r="U1064">
        <v>0</v>
      </c>
      <c r="V1064">
        <v>2</v>
      </c>
      <c r="W1064">
        <v>19.792999999999999</v>
      </c>
      <c r="Y1064" t="str">
        <f t="shared" si="463"/>
        <v>愛知県</v>
      </c>
      <c r="Z1064" t="str">
        <f t="shared" si="464"/>
        <v>愛知県東浦町</v>
      </c>
      <c r="AA1064" s="159">
        <f t="shared" si="465"/>
        <v>249.56700000000001</v>
      </c>
      <c r="AB1064" s="159">
        <f t="shared" si="466"/>
        <v>288.81799999999998</v>
      </c>
      <c r="AC1064" s="159">
        <f t="shared" si="467"/>
        <v>0</v>
      </c>
      <c r="AD1064" s="159">
        <f t="shared" si="468"/>
        <v>0</v>
      </c>
      <c r="AE1064" s="159">
        <f t="shared" si="469"/>
        <v>0</v>
      </c>
      <c r="AF1064" s="159">
        <f t="shared" si="470"/>
        <v>0</v>
      </c>
      <c r="AG1064" s="159">
        <f t="shared" si="471"/>
        <v>0</v>
      </c>
      <c r="AH1064" s="160">
        <f t="shared" si="472"/>
        <v>538.38499999999999</v>
      </c>
      <c r="AI1064" s="135">
        <f t="shared" si="473"/>
        <v>0.46354746138915465</v>
      </c>
      <c r="AJ1064" s="135">
        <f t="shared" si="474"/>
        <v>0.53645253861084541</v>
      </c>
      <c r="AK1064" s="135">
        <f t="shared" si="475"/>
        <v>0</v>
      </c>
      <c r="AL1064" s="135">
        <f t="shared" si="476"/>
        <v>0</v>
      </c>
      <c r="AM1064" s="135">
        <f t="shared" si="477"/>
        <v>0</v>
      </c>
      <c r="AN1064" s="135">
        <f t="shared" si="478"/>
        <v>0</v>
      </c>
      <c r="AO1064" s="135">
        <f t="shared" si="479"/>
        <v>0</v>
      </c>
      <c r="AP1064" s="159">
        <f>IFERROR(VLOOKUP(A1064,人口!$A$2:$E$1748,5,0),0)</f>
        <v>50168</v>
      </c>
      <c r="AQ1064" s="159">
        <f t="shared" si="454"/>
        <v>0</v>
      </c>
      <c r="AR1064" s="159">
        <f t="shared" si="455"/>
        <v>0</v>
      </c>
      <c r="AS1064" s="159">
        <f t="shared" si="456"/>
        <v>0</v>
      </c>
      <c r="AT1064" s="159">
        <f t="shared" si="457"/>
        <v>1</v>
      </c>
      <c r="AU1064" s="159">
        <f t="shared" si="458"/>
        <v>0</v>
      </c>
      <c r="AV1064" s="159">
        <f t="shared" si="459"/>
        <v>0</v>
      </c>
      <c r="AW1064" s="159">
        <f t="shared" si="460"/>
        <v>0</v>
      </c>
      <c r="AX1064" s="159">
        <f t="shared" si="480"/>
        <v>0</v>
      </c>
      <c r="AY1064" s="159" t="str">
        <f t="shared" si="481"/>
        <v>3万～10万人未満の市町村平均</v>
      </c>
      <c r="AZ1064" s="159"/>
    </row>
    <row r="1065" spans="1:52" x14ac:dyDescent="0.3">
      <c r="A1065" t="str">
        <f t="shared" si="461"/>
        <v>23445</v>
      </c>
      <c r="B1065" s="158" t="str">
        <f t="shared" si="462"/>
        <v>023445</v>
      </c>
      <c r="C1065">
        <v>23</v>
      </c>
      <c r="D1065" t="s">
        <v>50</v>
      </c>
      <c r="E1065">
        <v>23445</v>
      </c>
      <c r="F1065" t="s">
        <v>1751</v>
      </c>
      <c r="G1065">
        <v>103.205</v>
      </c>
      <c r="H1065">
        <v>177.54900000000001</v>
      </c>
      <c r="I1065">
        <v>148.24100000000001</v>
      </c>
      <c r="J1065">
        <v>253.50800000000001</v>
      </c>
      <c r="K1065">
        <v>4.0999999999999996</v>
      </c>
      <c r="L1065">
        <v>10.148</v>
      </c>
      <c r="M1065">
        <v>0</v>
      </c>
      <c r="N1065">
        <v>0</v>
      </c>
      <c r="O1065">
        <v>0</v>
      </c>
      <c r="P1065">
        <v>0</v>
      </c>
      <c r="Q1065">
        <v>0</v>
      </c>
      <c r="R1065">
        <v>4.8000000000000001E-2</v>
      </c>
      <c r="S1065">
        <v>0</v>
      </c>
      <c r="T1065">
        <v>0</v>
      </c>
      <c r="U1065">
        <v>0.29699999999999999</v>
      </c>
      <c r="V1065">
        <v>1.456</v>
      </c>
      <c r="W1065">
        <v>10.11</v>
      </c>
      <c r="Y1065" t="str">
        <f t="shared" si="463"/>
        <v>愛知県</v>
      </c>
      <c r="Z1065" t="str">
        <f t="shared" si="464"/>
        <v>愛知県南知多町</v>
      </c>
      <c r="AA1065" s="159">
        <f t="shared" si="465"/>
        <v>148.24100000000001</v>
      </c>
      <c r="AB1065" s="159">
        <f t="shared" si="466"/>
        <v>253.50800000000001</v>
      </c>
      <c r="AC1065" s="159">
        <f t="shared" si="467"/>
        <v>10.148</v>
      </c>
      <c r="AD1065" s="159">
        <f t="shared" si="468"/>
        <v>0</v>
      </c>
      <c r="AE1065" s="159">
        <f t="shared" si="469"/>
        <v>0</v>
      </c>
      <c r="AF1065" s="159">
        <f t="shared" si="470"/>
        <v>0</v>
      </c>
      <c r="AG1065" s="159">
        <f t="shared" si="471"/>
        <v>0.29699999999999999</v>
      </c>
      <c r="AH1065" s="160">
        <f t="shared" si="472"/>
        <v>412.19400000000007</v>
      </c>
      <c r="AI1065" s="135">
        <f t="shared" si="473"/>
        <v>0.35963890789288538</v>
      </c>
      <c r="AJ1065" s="135">
        <f t="shared" si="474"/>
        <v>0.61502108230590447</v>
      </c>
      <c r="AK1065" s="135">
        <f t="shared" si="475"/>
        <v>2.4619475295613227E-2</v>
      </c>
      <c r="AL1065" s="135">
        <f t="shared" si="476"/>
        <v>0</v>
      </c>
      <c r="AM1065" s="135">
        <f t="shared" si="477"/>
        <v>0</v>
      </c>
      <c r="AN1065" s="135">
        <f t="shared" si="478"/>
        <v>0</v>
      </c>
      <c r="AO1065" s="135">
        <f t="shared" si="479"/>
        <v>7.2053450559687903E-4</v>
      </c>
      <c r="AP1065" s="159">
        <f>IFERROR(VLOOKUP(A1065,人口!$A$2:$E$1748,5,0),0)</f>
        <v>17693</v>
      </c>
      <c r="AQ1065" s="159">
        <f t="shared" si="454"/>
        <v>0</v>
      </c>
      <c r="AR1065" s="159">
        <f t="shared" si="455"/>
        <v>0</v>
      </c>
      <c r="AS1065" s="159">
        <f t="shared" si="456"/>
        <v>1</v>
      </c>
      <c r="AT1065" s="159">
        <f t="shared" si="457"/>
        <v>0</v>
      </c>
      <c r="AU1065" s="159">
        <f t="shared" si="458"/>
        <v>0</v>
      </c>
      <c r="AV1065" s="159">
        <f t="shared" si="459"/>
        <v>0</v>
      </c>
      <c r="AW1065" s="159">
        <f t="shared" si="460"/>
        <v>0</v>
      </c>
      <c r="AX1065" s="159">
        <f t="shared" si="480"/>
        <v>0</v>
      </c>
      <c r="AY1065" s="159" t="str">
        <f t="shared" si="481"/>
        <v>1万～3万人未満の市町村平均</v>
      </c>
      <c r="AZ1065" s="159"/>
    </row>
    <row r="1066" spans="1:52" x14ac:dyDescent="0.3">
      <c r="A1066" t="str">
        <f t="shared" si="461"/>
        <v>23446</v>
      </c>
      <c r="B1066" s="158" t="str">
        <f t="shared" si="462"/>
        <v>023446</v>
      </c>
      <c r="C1066">
        <v>23</v>
      </c>
      <c r="D1066" t="s">
        <v>50</v>
      </c>
      <c r="E1066">
        <v>23446</v>
      </c>
      <c r="F1066" t="s">
        <v>798</v>
      </c>
      <c r="G1066">
        <v>119.252</v>
      </c>
      <c r="H1066">
        <v>270.14400000000001</v>
      </c>
      <c r="I1066">
        <v>141.05699999999999</v>
      </c>
      <c r="J1066">
        <v>319.97000000000003</v>
      </c>
      <c r="K1066">
        <v>30.5</v>
      </c>
      <c r="L1066">
        <v>65.944999999999993</v>
      </c>
      <c r="M1066">
        <v>0</v>
      </c>
      <c r="N1066">
        <v>0</v>
      </c>
      <c r="O1066">
        <v>1.2999999999999999E-2</v>
      </c>
      <c r="P1066">
        <v>0</v>
      </c>
      <c r="Q1066">
        <v>0</v>
      </c>
      <c r="R1066">
        <v>6.0000000000000001E-3</v>
      </c>
      <c r="S1066">
        <v>0</v>
      </c>
      <c r="T1066">
        <v>0</v>
      </c>
      <c r="U1066">
        <v>3.6999999999999998E-2</v>
      </c>
      <c r="V1066">
        <v>1.577</v>
      </c>
      <c r="W1066">
        <v>12.038</v>
      </c>
      <c r="Y1066" t="str">
        <f t="shared" si="463"/>
        <v>愛知県</v>
      </c>
      <c r="Z1066" t="str">
        <f t="shared" si="464"/>
        <v>愛知県美浜町</v>
      </c>
      <c r="AA1066" s="159">
        <f t="shared" si="465"/>
        <v>141.05699999999999</v>
      </c>
      <c r="AB1066" s="159">
        <f t="shared" si="466"/>
        <v>319.97000000000003</v>
      </c>
      <c r="AC1066" s="159">
        <f t="shared" si="467"/>
        <v>65.944999999999993</v>
      </c>
      <c r="AD1066" s="159">
        <f t="shared" si="468"/>
        <v>0</v>
      </c>
      <c r="AE1066" s="159">
        <f t="shared" si="469"/>
        <v>0</v>
      </c>
      <c r="AF1066" s="159">
        <f t="shared" si="470"/>
        <v>0</v>
      </c>
      <c r="AG1066" s="159">
        <f t="shared" si="471"/>
        <v>3.6999999999999998E-2</v>
      </c>
      <c r="AH1066" s="160">
        <f t="shared" si="472"/>
        <v>527.00900000000001</v>
      </c>
      <c r="AI1066" s="135">
        <f t="shared" si="473"/>
        <v>0.26765577058456302</v>
      </c>
      <c r="AJ1066" s="135">
        <f t="shared" si="474"/>
        <v>0.60714333151805755</v>
      </c>
      <c r="AK1066" s="135">
        <f t="shared" si="475"/>
        <v>0.12513069036771665</v>
      </c>
      <c r="AL1066" s="135">
        <f t="shared" si="476"/>
        <v>0</v>
      </c>
      <c r="AM1066" s="135">
        <f t="shared" si="477"/>
        <v>0</v>
      </c>
      <c r="AN1066" s="135">
        <f t="shared" si="478"/>
        <v>0</v>
      </c>
      <c r="AO1066" s="135">
        <f t="shared" si="479"/>
        <v>7.0207529662681282E-5</v>
      </c>
      <c r="AP1066" s="159">
        <f>IFERROR(VLOOKUP(A1066,人口!$A$2:$E$1748,5,0),0)</f>
        <v>21841</v>
      </c>
      <c r="AQ1066" s="159">
        <f t="shared" si="454"/>
        <v>0</v>
      </c>
      <c r="AR1066" s="159">
        <f t="shared" si="455"/>
        <v>0</v>
      </c>
      <c r="AS1066" s="159">
        <f t="shared" si="456"/>
        <v>1</v>
      </c>
      <c r="AT1066" s="159">
        <f t="shared" si="457"/>
        <v>0</v>
      </c>
      <c r="AU1066" s="159">
        <f t="shared" si="458"/>
        <v>0</v>
      </c>
      <c r="AV1066" s="159">
        <f t="shared" si="459"/>
        <v>0</v>
      </c>
      <c r="AW1066" s="159">
        <f t="shared" si="460"/>
        <v>0</v>
      </c>
      <c r="AX1066" s="159">
        <f t="shared" si="480"/>
        <v>0</v>
      </c>
      <c r="AY1066" s="159" t="str">
        <f t="shared" si="481"/>
        <v>1万～3万人未満の市町村平均</v>
      </c>
      <c r="AZ1066" s="159"/>
    </row>
    <row r="1067" spans="1:52" x14ac:dyDescent="0.3">
      <c r="A1067" t="str">
        <f t="shared" si="461"/>
        <v>23447</v>
      </c>
      <c r="B1067" s="158" t="str">
        <f t="shared" si="462"/>
        <v>023447</v>
      </c>
      <c r="C1067">
        <v>23</v>
      </c>
      <c r="D1067" t="s">
        <v>50</v>
      </c>
      <c r="E1067">
        <v>23447</v>
      </c>
      <c r="F1067" t="s">
        <v>1769</v>
      </c>
      <c r="G1067">
        <v>183.14599999999999</v>
      </c>
      <c r="H1067">
        <v>93.522000000000006</v>
      </c>
      <c r="I1067">
        <v>256.72300000000001</v>
      </c>
      <c r="J1067">
        <v>130.21</v>
      </c>
      <c r="K1067">
        <v>0.4</v>
      </c>
      <c r="L1067">
        <v>0.94099999999999995</v>
      </c>
      <c r="M1067">
        <v>0</v>
      </c>
      <c r="N1067">
        <v>0</v>
      </c>
      <c r="O1067">
        <v>0</v>
      </c>
      <c r="P1067">
        <v>0</v>
      </c>
      <c r="Q1067">
        <v>0</v>
      </c>
      <c r="R1067">
        <v>0</v>
      </c>
      <c r="S1067">
        <v>0</v>
      </c>
      <c r="T1067">
        <v>0</v>
      </c>
      <c r="U1067">
        <v>0</v>
      </c>
      <c r="V1067">
        <v>1.8859999999999999</v>
      </c>
      <c r="W1067">
        <v>16.760000000000002</v>
      </c>
      <c r="Y1067" t="str">
        <f t="shared" si="463"/>
        <v>愛知県</v>
      </c>
      <c r="Z1067" t="str">
        <f t="shared" si="464"/>
        <v>愛知県武豊町</v>
      </c>
      <c r="AA1067" s="159">
        <f t="shared" si="465"/>
        <v>256.72300000000001</v>
      </c>
      <c r="AB1067" s="159">
        <f t="shared" si="466"/>
        <v>130.21</v>
      </c>
      <c r="AC1067" s="159">
        <f t="shared" si="467"/>
        <v>0.94099999999999995</v>
      </c>
      <c r="AD1067" s="159">
        <f t="shared" si="468"/>
        <v>0</v>
      </c>
      <c r="AE1067" s="159">
        <f t="shared" si="469"/>
        <v>0</v>
      </c>
      <c r="AF1067" s="159">
        <f t="shared" si="470"/>
        <v>0</v>
      </c>
      <c r="AG1067" s="159">
        <f t="shared" si="471"/>
        <v>0</v>
      </c>
      <c r="AH1067" s="160">
        <f t="shared" si="472"/>
        <v>387.87399999999997</v>
      </c>
      <c r="AI1067" s="135">
        <f t="shared" si="473"/>
        <v>0.6618721543594055</v>
      </c>
      <c r="AJ1067" s="135">
        <f t="shared" si="474"/>
        <v>0.33570180006909467</v>
      </c>
      <c r="AK1067" s="135">
        <f t="shared" si="475"/>
        <v>2.4260455715000235E-3</v>
      </c>
      <c r="AL1067" s="135">
        <f t="shared" si="476"/>
        <v>0</v>
      </c>
      <c r="AM1067" s="135">
        <f t="shared" si="477"/>
        <v>0</v>
      </c>
      <c r="AN1067" s="135">
        <f t="shared" si="478"/>
        <v>0</v>
      </c>
      <c r="AO1067" s="135">
        <f t="shared" si="479"/>
        <v>0</v>
      </c>
      <c r="AP1067" s="159">
        <f>IFERROR(VLOOKUP(A1067,人口!$A$2:$E$1748,5,0),0)</f>
        <v>43639</v>
      </c>
      <c r="AQ1067" s="159">
        <f t="shared" si="454"/>
        <v>0</v>
      </c>
      <c r="AR1067" s="159">
        <f t="shared" si="455"/>
        <v>0</v>
      </c>
      <c r="AS1067" s="159">
        <f t="shared" si="456"/>
        <v>0</v>
      </c>
      <c r="AT1067" s="159">
        <f t="shared" si="457"/>
        <v>1</v>
      </c>
      <c r="AU1067" s="159">
        <f t="shared" si="458"/>
        <v>0</v>
      </c>
      <c r="AV1067" s="159">
        <f t="shared" si="459"/>
        <v>0</v>
      </c>
      <c r="AW1067" s="159">
        <f t="shared" si="460"/>
        <v>0</v>
      </c>
      <c r="AX1067" s="159">
        <f t="shared" si="480"/>
        <v>0</v>
      </c>
      <c r="AY1067" s="159" t="str">
        <f t="shared" si="481"/>
        <v>3万～10万人未満の市町村平均</v>
      </c>
      <c r="AZ1067" s="159"/>
    </row>
    <row r="1068" spans="1:52" x14ac:dyDescent="0.3">
      <c r="A1068" t="str">
        <f t="shared" si="461"/>
        <v>23501</v>
      </c>
      <c r="B1068" s="158" t="str">
        <f t="shared" si="462"/>
        <v>023501</v>
      </c>
      <c r="C1068">
        <v>23</v>
      </c>
      <c r="D1068" t="s">
        <v>50</v>
      </c>
      <c r="E1068">
        <v>23501</v>
      </c>
      <c r="F1068" t="s">
        <v>1778</v>
      </c>
      <c r="G1068">
        <v>167.57400000000001</v>
      </c>
      <c r="H1068">
        <v>185.44499999999999</v>
      </c>
      <c r="I1068">
        <v>242.346</v>
      </c>
      <c r="J1068">
        <v>266.64100000000002</v>
      </c>
      <c r="K1068">
        <v>34.700000000000003</v>
      </c>
      <c r="L1068">
        <v>98.025999999999996</v>
      </c>
      <c r="M1068">
        <v>0</v>
      </c>
      <c r="N1068">
        <v>0</v>
      </c>
      <c r="O1068">
        <v>0</v>
      </c>
      <c r="P1068">
        <v>0</v>
      </c>
      <c r="Q1068">
        <v>0</v>
      </c>
      <c r="R1068">
        <v>0</v>
      </c>
      <c r="S1068">
        <v>0</v>
      </c>
      <c r="T1068">
        <v>0</v>
      </c>
      <c r="U1068">
        <v>0</v>
      </c>
      <c r="V1068">
        <v>1.788</v>
      </c>
      <c r="W1068">
        <v>16.241</v>
      </c>
      <c r="Y1068" t="str">
        <f t="shared" si="463"/>
        <v>愛知県</v>
      </c>
      <c r="Z1068" t="str">
        <f t="shared" si="464"/>
        <v>愛知県幸田町</v>
      </c>
      <c r="AA1068" s="159">
        <f t="shared" si="465"/>
        <v>242.346</v>
      </c>
      <c r="AB1068" s="159">
        <f t="shared" si="466"/>
        <v>266.64100000000002</v>
      </c>
      <c r="AC1068" s="159">
        <f t="shared" si="467"/>
        <v>98.025999999999996</v>
      </c>
      <c r="AD1068" s="159">
        <f t="shared" si="468"/>
        <v>0</v>
      </c>
      <c r="AE1068" s="159">
        <f t="shared" si="469"/>
        <v>0</v>
      </c>
      <c r="AF1068" s="159">
        <f t="shared" si="470"/>
        <v>0</v>
      </c>
      <c r="AG1068" s="159">
        <f t="shared" si="471"/>
        <v>0</v>
      </c>
      <c r="AH1068" s="160">
        <f t="shared" si="472"/>
        <v>607.01300000000003</v>
      </c>
      <c r="AI1068" s="135">
        <f t="shared" si="473"/>
        <v>0.39924350878811488</v>
      </c>
      <c r="AJ1068" s="135">
        <f t="shared" si="474"/>
        <v>0.43926736330193916</v>
      </c>
      <c r="AK1068" s="135">
        <f t="shared" si="475"/>
        <v>0.16148912790994591</v>
      </c>
      <c r="AL1068" s="135">
        <f t="shared" si="476"/>
        <v>0</v>
      </c>
      <c r="AM1068" s="135">
        <f t="shared" si="477"/>
        <v>0</v>
      </c>
      <c r="AN1068" s="135">
        <f t="shared" si="478"/>
        <v>0</v>
      </c>
      <c r="AO1068" s="135">
        <f t="shared" si="479"/>
        <v>0</v>
      </c>
      <c r="AP1068" s="159">
        <f>IFERROR(VLOOKUP(A1068,人口!$A$2:$E$1748,5,0),0)</f>
        <v>42378</v>
      </c>
      <c r="AQ1068" s="159">
        <f t="shared" si="454"/>
        <v>0</v>
      </c>
      <c r="AR1068" s="159">
        <f t="shared" si="455"/>
        <v>0</v>
      </c>
      <c r="AS1068" s="159">
        <f t="shared" si="456"/>
        <v>0</v>
      </c>
      <c r="AT1068" s="159">
        <f t="shared" si="457"/>
        <v>1</v>
      </c>
      <c r="AU1068" s="159">
        <f t="shared" si="458"/>
        <v>0</v>
      </c>
      <c r="AV1068" s="159">
        <f t="shared" si="459"/>
        <v>0</v>
      </c>
      <c r="AW1068" s="159">
        <f t="shared" si="460"/>
        <v>0</v>
      </c>
      <c r="AX1068" s="159">
        <f t="shared" si="480"/>
        <v>0</v>
      </c>
      <c r="AY1068" s="159" t="str">
        <f t="shared" si="481"/>
        <v>3万～10万人未満の市町村平均</v>
      </c>
      <c r="AZ1068" s="159"/>
    </row>
    <row r="1069" spans="1:52" x14ac:dyDescent="0.3">
      <c r="A1069" t="str">
        <f t="shared" si="461"/>
        <v>23561</v>
      </c>
      <c r="B1069" s="158" t="str">
        <f t="shared" si="462"/>
        <v>023561</v>
      </c>
      <c r="C1069">
        <v>23</v>
      </c>
      <c r="D1069" t="s">
        <v>50</v>
      </c>
      <c r="E1069">
        <v>23561</v>
      </c>
      <c r="F1069" t="s">
        <v>1789</v>
      </c>
      <c r="G1069">
        <v>61.771000000000001</v>
      </c>
      <c r="H1069">
        <v>119.446</v>
      </c>
      <c r="I1069">
        <v>83.344999999999999</v>
      </c>
      <c r="J1069">
        <v>160.48500000000001</v>
      </c>
      <c r="K1069">
        <v>600.29999999999995</v>
      </c>
      <c r="L1069">
        <v>1650.627</v>
      </c>
      <c r="M1069">
        <v>9.0909999999999993</v>
      </c>
      <c r="N1069">
        <v>54.250999999999998</v>
      </c>
      <c r="O1069">
        <v>0</v>
      </c>
      <c r="P1069">
        <v>0</v>
      </c>
      <c r="Q1069">
        <v>0</v>
      </c>
      <c r="R1069">
        <v>0</v>
      </c>
      <c r="S1069">
        <v>0</v>
      </c>
      <c r="T1069">
        <v>0</v>
      </c>
      <c r="U1069">
        <v>0</v>
      </c>
      <c r="V1069">
        <v>0.26</v>
      </c>
      <c r="W1069">
        <v>2.6970000000000001</v>
      </c>
      <c r="Y1069" t="str">
        <f t="shared" si="463"/>
        <v>愛知県</v>
      </c>
      <c r="Z1069" t="str">
        <f t="shared" si="464"/>
        <v>愛知県設楽町</v>
      </c>
      <c r="AA1069" s="159">
        <f t="shared" si="465"/>
        <v>83.344999999999999</v>
      </c>
      <c r="AB1069" s="159">
        <f t="shared" si="466"/>
        <v>160.48500000000001</v>
      </c>
      <c r="AC1069" s="159">
        <f t="shared" si="467"/>
        <v>1650.627</v>
      </c>
      <c r="AD1069" s="159">
        <f t="shared" si="468"/>
        <v>54.250999999999998</v>
      </c>
      <c r="AE1069" s="159">
        <f t="shared" si="469"/>
        <v>0</v>
      </c>
      <c r="AF1069" s="159">
        <f t="shared" si="470"/>
        <v>0</v>
      </c>
      <c r="AG1069" s="159">
        <f t="shared" si="471"/>
        <v>0</v>
      </c>
      <c r="AH1069" s="160">
        <f t="shared" si="472"/>
        <v>1948.7079999999999</v>
      </c>
      <c r="AI1069" s="135">
        <f t="shared" si="473"/>
        <v>4.2769363085695754E-2</v>
      </c>
      <c r="AJ1069" s="135">
        <f t="shared" si="474"/>
        <v>8.2354565178569608E-2</v>
      </c>
      <c r="AK1069" s="135">
        <f t="shared" si="475"/>
        <v>0.84703660066054021</v>
      </c>
      <c r="AL1069" s="135">
        <f t="shared" si="476"/>
        <v>2.7839471075194439E-2</v>
      </c>
      <c r="AM1069" s="135">
        <f t="shared" si="477"/>
        <v>0</v>
      </c>
      <c r="AN1069" s="135">
        <f t="shared" si="478"/>
        <v>0</v>
      </c>
      <c r="AO1069" s="135">
        <f t="shared" si="479"/>
        <v>0</v>
      </c>
      <c r="AP1069" s="159">
        <f>IFERROR(VLOOKUP(A1069,人口!$A$2:$E$1748,5,0),0)</f>
        <v>4727</v>
      </c>
      <c r="AQ1069" s="159">
        <f t="shared" si="454"/>
        <v>1</v>
      </c>
      <c r="AR1069" s="159">
        <f t="shared" si="455"/>
        <v>0</v>
      </c>
      <c r="AS1069" s="159">
        <f t="shared" si="456"/>
        <v>0</v>
      </c>
      <c r="AT1069" s="159">
        <f t="shared" si="457"/>
        <v>0</v>
      </c>
      <c r="AU1069" s="159">
        <f t="shared" si="458"/>
        <v>0</v>
      </c>
      <c r="AV1069" s="159">
        <f t="shared" si="459"/>
        <v>0</v>
      </c>
      <c r="AW1069" s="159">
        <f t="shared" si="460"/>
        <v>0</v>
      </c>
      <c r="AX1069" s="159">
        <f t="shared" si="480"/>
        <v>0</v>
      </c>
      <c r="AY1069" s="159" t="str">
        <f t="shared" si="481"/>
        <v>5千人未満の市町村平均</v>
      </c>
      <c r="AZ1069" s="159"/>
    </row>
    <row r="1070" spans="1:52" x14ac:dyDescent="0.3">
      <c r="A1070" t="str">
        <f t="shared" si="461"/>
        <v>23562</v>
      </c>
      <c r="B1070" s="158" t="str">
        <f t="shared" si="462"/>
        <v>023562</v>
      </c>
      <c r="C1070">
        <v>23</v>
      </c>
      <c r="D1070" t="s">
        <v>50</v>
      </c>
      <c r="E1070">
        <v>23562</v>
      </c>
      <c r="F1070" t="s">
        <v>1796</v>
      </c>
      <c r="G1070">
        <v>36.953000000000003</v>
      </c>
      <c r="H1070">
        <v>18.411000000000001</v>
      </c>
      <c r="I1070">
        <v>50.142000000000003</v>
      </c>
      <c r="J1070">
        <v>24.864999999999998</v>
      </c>
      <c r="K1070">
        <v>83.3</v>
      </c>
      <c r="L1070">
        <v>221.93899999999999</v>
      </c>
      <c r="M1070">
        <v>6.2539999999999996</v>
      </c>
      <c r="N1070">
        <v>36.457000000000001</v>
      </c>
      <c r="O1070">
        <v>0</v>
      </c>
      <c r="P1070">
        <v>0</v>
      </c>
      <c r="Q1070">
        <v>0</v>
      </c>
      <c r="R1070">
        <v>0</v>
      </c>
      <c r="S1070">
        <v>0</v>
      </c>
      <c r="T1070">
        <v>0</v>
      </c>
      <c r="U1070">
        <v>0</v>
      </c>
      <c r="V1070">
        <v>0.16800000000000001</v>
      </c>
      <c r="W1070">
        <v>1.665</v>
      </c>
      <c r="Y1070" t="str">
        <f t="shared" si="463"/>
        <v>愛知県</v>
      </c>
      <c r="Z1070" t="str">
        <f t="shared" si="464"/>
        <v>愛知県東栄町</v>
      </c>
      <c r="AA1070" s="159">
        <f t="shared" si="465"/>
        <v>50.142000000000003</v>
      </c>
      <c r="AB1070" s="159">
        <f t="shared" si="466"/>
        <v>24.864999999999998</v>
      </c>
      <c r="AC1070" s="159">
        <f t="shared" si="467"/>
        <v>221.93899999999999</v>
      </c>
      <c r="AD1070" s="159">
        <f t="shared" si="468"/>
        <v>36.457000000000001</v>
      </c>
      <c r="AE1070" s="159">
        <f t="shared" si="469"/>
        <v>0</v>
      </c>
      <c r="AF1070" s="159">
        <f t="shared" si="470"/>
        <v>0</v>
      </c>
      <c r="AG1070" s="159">
        <f t="shared" si="471"/>
        <v>0</v>
      </c>
      <c r="AH1070" s="160">
        <f t="shared" si="472"/>
        <v>333.40300000000002</v>
      </c>
      <c r="AI1070" s="135">
        <f t="shared" si="473"/>
        <v>0.1503945675353851</v>
      </c>
      <c r="AJ1070" s="135">
        <f t="shared" si="474"/>
        <v>7.4579412902703326E-2</v>
      </c>
      <c r="AK1070" s="135">
        <f t="shared" si="475"/>
        <v>0.66567787332447514</v>
      </c>
      <c r="AL1070" s="135">
        <f t="shared" si="476"/>
        <v>0.10934814623743637</v>
      </c>
      <c r="AM1070" s="135">
        <f t="shared" si="477"/>
        <v>0</v>
      </c>
      <c r="AN1070" s="135">
        <f t="shared" si="478"/>
        <v>0</v>
      </c>
      <c r="AO1070" s="135">
        <f t="shared" si="479"/>
        <v>0</v>
      </c>
      <c r="AP1070" s="159">
        <f>IFERROR(VLOOKUP(A1070,人口!$A$2:$E$1748,5,0),0)</f>
        <v>3134</v>
      </c>
      <c r="AQ1070" s="159">
        <f t="shared" si="454"/>
        <v>1</v>
      </c>
      <c r="AR1070" s="159">
        <f t="shared" si="455"/>
        <v>0</v>
      </c>
      <c r="AS1070" s="159">
        <f t="shared" si="456"/>
        <v>0</v>
      </c>
      <c r="AT1070" s="159">
        <f t="shared" si="457"/>
        <v>0</v>
      </c>
      <c r="AU1070" s="159">
        <f t="shared" si="458"/>
        <v>0</v>
      </c>
      <c r="AV1070" s="159">
        <f t="shared" si="459"/>
        <v>0</v>
      </c>
      <c r="AW1070" s="159">
        <f t="shared" si="460"/>
        <v>0</v>
      </c>
      <c r="AX1070" s="159">
        <f t="shared" si="480"/>
        <v>0</v>
      </c>
      <c r="AY1070" s="159" t="str">
        <f t="shared" si="481"/>
        <v>5千人未満の市町村平均</v>
      </c>
      <c r="AZ1070" s="159"/>
    </row>
    <row r="1071" spans="1:52" x14ac:dyDescent="0.3">
      <c r="A1071" t="str">
        <f t="shared" si="461"/>
        <v>23563</v>
      </c>
      <c r="B1071" s="158" t="str">
        <f t="shared" si="462"/>
        <v>023563</v>
      </c>
      <c r="C1071">
        <v>23</v>
      </c>
      <c r="D1071" t="s">
        <v>50</v>
      </c>
      <c r="E1071">
        <v>23563</v>
      </c>
      <c r="F1071" t="s">
        <v>1805</v>
      </c>
      <c r="G1071">
        <v>16.748999999999999</v>
      </c>
      <c r="H1071">
        <v>10.579000000000001</v>
      </c>
      <c r="I1071">
        <v>22.434000000000001</v>
      </c>
      <c r="J1071">
        <v>14.098000000000001</v>
      </c>
      <c r="K1071">
        <v>151.80000000000001</v>
      </c>
      <c r="L1071">
        <v>413.822</v>
      </c>
      <c r="M1071">
        <v>16.884</v>
      </c>
      <c r="N1071">
        <v>97.632000000000005</v>
      </c>
      <c r="O1071">
        <v>0</v>
      </c>
      <c r="P1071">
        <v>0</v>
      </c>
      <c r="Q1071">
        <v>0</v>
      </c>
      <c r="R1071">
        <v>0</v>
      </c>
      <c r="S1071">
        <v>0</v>
      </c>
      <c r="T1071">
        <v>0</v>
      </c>
      <c r="U1071">
        <v>0</v>
      </c>
      <c r="V1071">
        <v>6.3E-2</v>
      </c>
      <c r="W1071">
        <v>0.60899999999999999</v>
      </c>
      <c r="Y1071" t="str">
        <f t="shared" si="463"/>
        <v>愛知県</v>
      </c>
      <c r="Z1071" t="str">
        <f t="shared" si="464"/>
        <v>愛知県豊根村</v>
      </c>
      <c r="AA1071" s="159">
        <f t="shared" si="465"/>
        <v>22.434000000000001</v>
      </c>
      <c r="AB1071" s="159">
        <f t="shared" si="466"/>
        <v>14.098000000000001</v>
      </c>
      <c r="AC1071" s="159">
        <f t="shared" si="467"/>
        <v>413.822</v>
      </c>
      <c r="AD1071" s="159">
        <f t="shared" si="468"/>
        <v>97.632000000000005</v>
      </c>
      <c r="AE1071" s="159">
        <f t="shared" si="469"/>
        <v>0</v>
      </c>
      <c r="AF1071" s="159">
        <f t="shared" si="470"/>
        <v>0</v>
      </c>
      <c r="AG1071" s="159">
        <f t="shared" si="471"/>
        <v>0</v>
      </c>
      <c r="AH1071" s="160">
        <f t="shared" si="472"/>
        <v>547.98599999999999</v>
      </c>
      <c r="AI1071" s="135">
        <f t="shared" si="473"/>
        <v>4.0939002091294308E-2</v>
      </c>
      <c r="AJ1071" s="135">
        <f t="shared" si="474"/>
        <v>2.572693462971682E-2</v>
      </c>
      <c r="AK1071" s="135">
        <f t="shared" si="475"/>
        <v>0.75516892767333477</v>
      </c>
      <c r="AL1071" s="135">
        <f t="shared" si="476"/>
        <v>0.17816513560565417</v>
      </c>
      <c r="AM1071" s="135">
        <f t="shared" si="477"/>
        <v>0</v>
      </c>
      <c r="AN1071" s="135">
        <f t="shared" si="478"/>
        <v>0</v>
      </c>
      <c r="AO1071" s="135">
        <f t="shared" si="479"/>
        <v>0</v>
      </c>
      <c r="AP1071" s="159">
        <f>IFERROR(VLOOKUP(A1071,人口!$A$2:$E$1748,5,0),0)</f>
        <v>1090</v>
      </c>
      <c r="AQ1071" s="159">
        <f t="shared" si="454"/>
        <v>1</v>
      </c>
      <c r="AR1071" s="159">
        <f t="shared" si="455"/>
        <v>0</v>
      </c>
      <c r="AS1071" s="159">
        <f t="shared" si="456"/>
        <v>0</v>
      </c>
      <c r="AT1071" s="159">
        <f t="shared" si="457"/>
        <v>0</v>
      </c>
      <c r="AU1071" s="159">
        <f t="shared" si="458"/>
        <v>0</v>
      </c>
      <c r="AV1071" s="159">
        <f t="shared" si="459"/>
        <v>0</v>
      </c>
      <c r="AW1071" s="159">
        <f t="shared" si="460"/>
        <v>0</v>
      </c>
      <c r="AX1071" s="159">
        <f t="shared" si="480"/>
        <v>0</v>
      </c>
      <c r="AY1071" s="159" t="str">
        <f t="shared" si="481"/>
        <v>5千人未満の市町村平均</v>
      </c>
      <c r="AZ1071" s="159"/>
    </row>
    <row r="1072" spans="1:52" x14ac:dyDescent="0.3">
      <c r="A1072" t="str">
        <f t="shared" si="461"/>
        <v>099</v>
      </c>
      <c r="B1072" s="158" t="str">
        <f t="shared" si="462"/>
        <v>099</v>
      </c>
      <c r="C1072">
        <v>24</v>
      </c>
      <c r="D1072" t="s">
        <v>51</v>
      </c>
      <c r="E1072">
        <v>99</v>
      </c>
      <c r="Y1072" t="str">
        <f t="shared" si="463"/>
        <v>三重県</v>
      </c>
      <c r="Z1072" t="str">
        <f t="shared" si="464"/>
        <v>三重県</v>
      </c>
      <c r="AA1072" s="159">
        <f t="shared" si="465"/>
        <v>0</v>
      </c>
      <c r="AB1072" s="159">
        <f t="shared" si="466"/>
        <v>0</v>
      </c>
      <c r="AC1072" s="159">
        <f t="shared" si="467"/>
        <v>0</v>
      </c>
      <c r="AD1072" s="159">
        <f t="shared" si="468"/>
        <v>0</v>
      </c>
      <c r="AE1072" s="159">
        <f t="shared" si="469"/>
        <v>0</v>
      </c>
      <c r="AF1072" s="159">
        <f t="shared" si="470"/>
        <v>0</v>
      </c>
      <c r="AG1072" s="159">
        <f t="shared" si="471"/>
        <v>0</v>
      </c>
      <c r="AH1072" s="160">
        <f t="shared" si="472"/>
        <v>0</v>
      </c>
      <c r="AI1072" s="135" t="str">
        <f t="shared" si="473"/>
        <v/>
      </c>
      <c r="AJ1072" s="135" t="str">
        <f t="shared" si="474"/>
        <v/>
      </c>
      <c r="AK1072" s="135" t="str">
        <f t="shared" si="475"/>
        <v/>
      </c>
      <c r="AL1072" s="135" t="str">
        <f t="shared" si="476"/>
        <v/>
      </c>
      <c r="AM1072" s="135" t="str">
        <f t="shared" si="477"/>
        <v/>
      </c>
      <c r="AN1072" s="135" t="str">
        <f t="shared" si="478"/>
        <v/>
      </c>
      <c r="AO1072" s="135" t="str">
        <f t="shared" si="479"/>
        <v/>
      </c>
      <c r="AP1072" s="159">
        <f>IFERROR(VLOOKUP(A1072,人口!$A$2:$E$1748,5,0),0)</f>
        <v>0</v>
      </c>
      <c r="AQ1072" s="159">
        <f t="shared" si="454"/>
        <v>0</v>
      </c>
      <c r="AR1072" s="159">
        <f t="shared" si="455"/>
        <v>0</v>
      </c>
      <c r="AS1072" s="159">
        <f t="shared" si="456"/>
        <v>0</v>
      </c>
      <c r="AT1072" s="159">
        <f t="shared" si="457"/>
        <v>0</v>
      </c>
      <c r="AU1072" s="159">
        <f t="shared" si="458"/>
        <v>0</v>
      </c>
      <c r="AV1072" s="159">
        <f t="shared" si="459"/>
        <v>0</v>
      </c>
      <c r="AW1072" s="159">
        <f t="shared" si="460"/>
        <v>0</v>
      </c>
      <c r="AX1072" s="159">
        <f t="shared" si="480"/>
        <v>0</v>
      </c>
      <c r="AY1072" s="159" t="str">
        <f t="shared" si="481"/>
        <v/>
      </c>
      <c r="AZ1072" s="159"/>
    </row>
    <row r="1073" spans="1:52" x14ac:dyDescent="0.3">
      <c r="A1073" t="str">
        <f t="shared" si="461"/>
        <v>24201</v>
      </c>
      <c r="B1073" s="158" t="str">
        <f t="shared" si="462"/>
        <v>024201</v>
      </c>
      <c r="C1073">
        <v>24</v>
      </c>
      <c r="D1073" t="s">
        <v>51</v>
      </c>
      <c r="E1073">
        <v>24201</v>
      </c>
      <c r="F1073" t="s">
        <v>98</v>
      </c>
      <c r="G1073">
        <v>1355.874</v>
      </c>
      <c r="H1073">
        <v>1832.2159999999999</v>
      </c>
      <c r="I1073">
        <v>1873.962</v>
      </c>
      <c r="J1073">
        <v>2521.8580000000002</v>
      </c>
      <c r="K1073">
        <v>846.9</v>
      </c>
      <c r="L1073">
        <v>2598.8879999999999</v>
      </c>
      <c r="M1073">
        <v>0.77300000000000002</v>
      </c>
      <c r="N1073">
        <v>4.2060000000000004</v>
      </c>
      <c r="O1073">
        <v>2.5329999999999999</v>
      </c>
      <c r="P1073">
        <v>0</v>
      </c>
      <c r="Q1073">
        <v>0</v>
      </c>
      <c r="R1073">
        <v>0</v>
      </c>
      <c r="S1073">
        <v>0</v>
      </c>
      <c r="T1073">
        <v>0</v>
      </c>
      <c r="U1073">
        <v>0</v>
      </c>
      <c r="V1073">
        <v>16.335000000000001</v>
      </c>
      <c r="W1073">
        <v>137.34100000000001</v>
      </c>
      <c r="Y1073" t="str">
        <f t="shared" si="463"/>
        <v>三重県</v>
      </c>
      <c r="Z1073" t="str">
        <f t="shared" si="464"/>
        <v>三重県津市</v>
      </c>
      <c r="AA1073" s="159">
        <f t="shared" si="465"/>
        <v>1873.962</v>
      </c>
      <c r="AB1073" s="159">
        <f t="shared" si="466"/>
        <v>2521.8580000000002</v>
      </c>
      <c r="AC1073" s="159">
        <f t="shared" si="467"/>
        <v>2598.8879999999999</v>
      </c>
      <c r="AD1073" s="159">
        <f t="shared" si="468"/>
        <v>4.2060000000000004</v>
      </c>
      <c r="AE1073" s="159">
        <f t="shared" si="469"/>
        <v>0</v>
      </c>
      <c r="AF1073" s="159">
        <f t="shared" si="470"/>
        <v>0</v>
      </c>
      <c r="AG1073" s="159">
        <f t="shared" si="471"/>
        <v>0</v>
      </c>
      <c r="AH1073" s="160">
        <f t="shared" si="472"/>
        <v>6998.9139999999998</v>
      </c>
      <c r="AI1073" s="135">
        <f t="shared" si="473"/>
        <v>0.26775039670440298</v>
      </c>
      <c r="AJ1073" s="135">
        <f t="shared" si="474"/>
        <v>0.36032132985203136</v>
      </c>
      <c r="AK1073" s="135">
        <f t="shared" si="475"/>
        <v>0.37132732306755017</v>
      </c>
      <c r="AL1073" s="135">
        <f t="shared" si="476"/>
        <v>6.00950376015479E-4</v>
      </c>
      <c r="AM1073" s="135">
        <f t="shared" si="477"/>
        <v>0</v>
      </c>
      <c r="AN1073" s="135">
        <f t="shared" si="478"/>
        <v>0</v>
      </c>
      <c r="AO1073" s="135">
        <f t="shared" si="479"/>
        <v>0</v>
      </c>
      <c r="AP1073" s="159">
        <f>IFERROR(VLOOKUP(A1073,人口!$A$2:$E$1748,5,0),0)</f>
        <v>278105</v>
      </c>
      <c r="AQ1073" s="159">
        <f t="shared" si="454"/>
        <v>0</v>
      </c>
      <c r="AR1073" s="159">
        <f t="shared" si="455"/>
        <v>0</v>
      </c>
      <c r="AS1073" s="159">
        <f t="shared" si="456"/>
        <v>0</v>
      </c>
      <c r="AT1073" s="159">
        <f t="shared" si="457"/>
        <v>0</v>
      </c>
      <c r="AU1073" s="159">
        <f t="shared" si="458"/>
        <v>0</v>
      </c>
      <c r="AV1073" s="159">
        <f t="shared" si="459"/>
        <v>1</v>
      </c>
      <c r="AW1073" s="159">
        <f t="shared" si="460"/>
        <v>0</v>
      </c>
      <c r="AX1073" s="159">
        <f t="shared" si="480"/>
        <v>0</v>
      </c>
      <c r="AY1073" s="159" t="str">
        <f t="shared" si="481"/>
        <v>20万～50万人未満の市町村平均</v>
      </c>
      <c r="AZ1073" s="159"/>
    </row>
    <row r="1074" spans="1:52" x14ac:dyDescent="0.3">
      <c r="A1074" t="str">
        <f t="shared" si="461"/>
        <v>24202</v>
      </c>
      <c r="B1074" s="158" t="str">
        <f t="shared" si="462"/>
        <v>024202</v>
      </c>
      <c r="C1074">
        <v>24</v>
      </c>
      <c r="D1074" t="s">
        <v>51</v>
      </c>
      <c r="E1074">
        <v>24202</v>
      </c>
      <c r="F1074" t="s">
        <v>148</v>
      </c>
      <c r="G1074">
        <v>1280.6780000000001</v>
      </c>
      <c r="H1074">
        <v>991.80799999999999</v>
      </c>
      <c r="I1074">
        <v>1716.4480000000001</v>
      </c>
      <c r="J1074">
        <v>1324.18</v>
      </c>
      <c r="K1074">
        <v>8</v>
      </c>
      <c r="L1074">
        <v>20.898</v>
      </c>
      <c r="M1074">
        <v>0.19500000000000001</v>
      </c>
      <c r="N1074">
        <v>1.075</v>
      </c>
      <c r="O1074">
        <v>0</v>
      </c>
      <c r="P1074">
        <v>0</v>
      </c>
      <c r="Q1074">
        <v>0</v>
      </c>
      <c r="R1074">
        <v>0.03</v>
      </c>
      <c r="S1074">
        <v>0</v>
      </c>
      <c r="T1074">
        <v>0</v>
      </c>
      <c r="U1074">
        <v>0.184</v>
      </c>
      <c r="V1074">
        <v>15.535</v>
      </c>
      <c r="W1074">
        <v>131.19200000000001</v>
      </c>
      <c r="Y1074" t="str">
        <f t="shared" si="463"/>
        <v>三重県</v>
      </c>
      <c r="Z1074" t="str">
        <f t="shared" si="464"/>
        <v>三重県四日市市</v>
      </c>
      <c r="AA1074" s="159">
        <f t="shared" si="465"/>
        <v>1716.4480000000001</v>
      </c>
      <c r="AB1074" s="159">
        <f t="shared" si="466"/>
        <v>1324.18</v>
      </c>
      <c r="AC1074" s="159">
        <f t="shared" si="467"/>
        <v>20.898</v>
      </c>
      <c r="AD1074" s="159">
        <f t="shared" si="468"/>
        <v>1.075</v>
      </c>
      <c r="AE1074" s="159">
        <f t="shared" si="469"/>
        <v>0</v>
      </c>
      <c r="AF1074" s="159">
        <f t="shared" si="470"/>
        <v>0</v>
      </c>
      <c r="AG1074" s="159">
        <f t="shared" si="471"/>
        <v>0.184</v>
      </c>
      <c r="AH1074" s="160">
        <f t="shared" si="472"/>
        <v>3062.7850000000003</v>
      </c>
      <c r="AI1074" s="135">
        <f t="shared" si="473"/>
        <v>0.5604206628934123</v>
      </c>
      <c r="AJ1074" s="135">
        <f t="shared" si="474"/>
        <v>0.43234507156068741</v>
      </c>
      <c r="AK1074" s="135">
        <f t="shared" si="475"/>
        <v>6.8232017591832259E-3</v>
      </c>
      <c r="AL1074" s="135">
        <f t="shared" si="476"/>
        <v>3.5098774481395197E-4</v>
      </c>
      <c r="AM1074" s="135">
        <f t="shared" si="477"/>
        <v>0</v>
      </c>
      <c r="AN1074" s="135">
        <f t="shared" si="478"/>
        <v>0</v>
      </c>
      <c r="AO1074" s="135">
        <f t="shared" si="479"/>
        <v>6.0076041903039217E-5</v>
      </c>
      <c r="AP1074" s="159">
        <f>IFERROR(VLOOKUP(A1074,人口!$A$2:$E$1748,5,0),0)</f>
        <v>311551</v>
      </c>
      <c r="AQ1074" s="159">
        <f t="shared" si="454"/>
        <v>0</v>
      </c>
      <c r="AR1074" s="159">
        <f t="shared" si="455"/>
        <v>0</v>
      </c>
      <c r="AS1074" s="159">
        <f t="shared" si="456"/>
        <v>0</v>
      </c>
      <c r="AT1074" s="159">
        <f t="shared" si="457"/>
        <v>0</v>
      </c>
      <c r="AU1074" s="159">
        <f t="shared" si="458"/>
        <v>0</v>
      </c>
      <c r="AV1074" s="159">
        <f t="shared" si="459"/>
        <v>1</v>
      </c>
      <c r="AW1074" s="159">
        <f t="shared" si="460"/>
        <v>0</v>
      </c>
      <c r="AX1074" s="159">
        <f t="shared" si="480"/>
        <v>0</v>
      </c>
      <c r="AY1074" s="159" t="str">
        <f t="shared" si="481"/>
        <v>20万～50万人未満の市町村平均</v>
      </c>
      <c r="AZ1074" s="159"/>
    </row>
    <row r="1075" spans="1:52" x14ac:dyDescent="0.3">
      <c r="A1075" t="str">
        <f t="shared" si="461"/>
        <v>24203</v>
      </c>
      <c r="B1075" s="158" t="str">
        <f t="shared" si="462"/>
        <v>024203</v>
      </c>
      <c r="C1075">
        <v>24</v>
      </c>
      <c r="D1075" t="s">
        <v>51</v>
      </c>
      <c r="E1075">
        <v>24203</v>
      </c>
      <c r="F1075" t="s">
        <v>216</v>
      </c>
      <c r="G1075">
        <v>555.88900000000001</v>
      </c>
      <c r="H1075">
        <v>532.98500000000001</v>
      </c>
      <c r="I1075">
        <v>766.18700000000001</v>
      </c>
      <c r="J1075">
        <v>730.68799999999999</v>
      </c>
      <c r="K1075">
        <v>213.5</v>
      </c>
      <c r="L1075">
        <v>618.06200000000001</v>
      </c>
      <c r="M1075">
        <v>0.03</v>
      </c>
      <c r="N1075">
        <v>0.18</v>
      </c>
      <c r="O1075">
        <v>0</v>
      </c>
      <c r="P1075">
        <v>0</v>
      </c>
      <c r="Q1075">
        <v>0</v>
      </c>
      <c r="R1075">
        <v>0</v>
      </c>
      <c r="S1075">
        <v>0</v>
      </c>
      <c r="T1075">
        <v>0</v>
      </c>
      <c r="U1075">
        <v>0</v>
      </c>
      <c r="V1075">
        <v>7.0730000000000004</v>
      </c>
      <c r="W1075">
        <v>61.439</v>
      </c>
      <c r="Y1075" t="str">
        <f t="shared" si="463"/>
        <v>三重県</v>
      </c>
      <c r="Z1075" t="str">
        <f t="shared" si="464"/>
        <v>三重県伊勢市</v>
      </c>
      <c r="AA1075" s="159">
        <f t="shared" si="465"/>
        <v>766.18700000000001</v>
      </c>
      <c r="AB1075" s="159">
        <f t="shared" si="466"/>
        <v>730.68799999999999</v>
      </c>
      <c r="AC1075" s="159">
        <f t="shared" si="467"/>
        <v>618.06200000000001</v>
      </c>
      <c r="AD1075" s="159">
        <f t="shared" si="468"/>
        <v>0.18</v>
      </c>
      <c r="AE1075" s="159">
        <f t="shared" si="469"/>
        <v>0</v>
      </c>
      <c r="AF1075" s="159">
        <f t="shared" si="470"/>
        <v>0</v>
      </c>
      <c r="AG1075" s="159">
        <f t="shared" si="471"/>
        <v>0</v>
      </c>
      <c r="AH1075" s="160">
        <f t="shared" si="472"/>
        <v>2115.1169999999997</v>
      </c>
      <c r="AI1075" s="135">
        <f t="shared" si="473"/>
        <v>0.36224331798193676</v>
      </c>
      <c r="AJ1075" s="135">
        <f t="shared" si="474"/>
        <v>0.34545984926602175</v>
      </c>
      <c r="AK1075" s="135">
        <f t="shared" si="475"/>
        <v>0.2922117310768152</v>
      </c>
      <c r="AL1075" s="135">
        <f t="shared" si="476"/>
        <v>8.5101675226476847E-5</v>
      </c>
      <c r="AM1075" s="135">
        <f t="shared" si="477"/>
        <v>0</v>
      </c>
      <c r="AN1075" s="135">
        <f t="shared" si="478"/>
        <v>0</v>
      </c>
      <c r="AO1075" s="135">
        <f t="shared" si="479"/>
        <v>0</v>
      </c>
      <c r="AP1075" s="159">
        <f>IFERROR(VLOOKUP(A1075,人口!$A$2:$E$1748,5,0),0)</f>
        <v>125462</v>
      </c>
      <c r="AQ1075" s="159">
        <f t="shared" si="454"/>
        <v>0</v>
      </c>
      <c r="AR1075" s="159">
        <f t="shared" si="455"/>
        <v>0</v>
      </c>
      <c r="AS1075" s="159">
        <f t="shared" si="456"/>
        <v>0</v>
      </c>
      <c r="AT1075" s="159">
        <f t="shared" si="457"/>
        <v>0</v>
      </c>
      <c r="AU1075" s="159">
        <f t="shared" si="458"/>
        <v>1</v>
      </c>
      <c r="AV1075" s="159">
        <f t="shared" si="459"/>
        <v>0</v>
      </c>
      <c r="AW1075" s="159">
        <f t="shared" si="460"/>
        <v>0</v>
      </c>
      <c r="AX1075" s="159">
        <f t="shared" si="480"/>
        <v>0</v>
      </c>
      <c r="AY1075" s="159" t="str">
        <f t="shared" si="481"/>
        <v>10万～20万人未満の市町村平均</v>
      </c>
      <c r="AZ1075" s="159"/>
    </row>
    <row r="1076" spans="1:52" x14ac:dyDescent="0.3">
      <c r="A1076" t="str">
        <f t="shared" si="461"/>
        <v>24204</v>
      </c>
      <c r="B1076" s="158" t="str">
        <f t="shared" si="462"/>
        <v>024204</v>
      </c>
      <c r="C1076">
        <v>24</v>
      </c>
      <c r="D1076" t="s">
        <v>51</v>
      </c>
      <c r="E1076">
        <v>24204</v>
      </c>
      <c r="F1076" t="s">
        <v>277</v>
      </c>
      <c r="G1076">
        <v>857.90899999999999</v>
      </c>
      <c r="H1076">
        <v>1299.0909999999999</v>
      </c>
      <c r="I1076">
        <v>1165.7619999999999</v>
      </c>
      <c r="J1076">
        <v>1757.6389999999999</v>
      </c>
      <c r="K1076">
        <v>520.9</v>
      </c>
      <c r="L1076">
        <v>1525.614</v>
      </c>
      <c r="M1076">
        <v>7.7519999999999998</v>
      </c>
      <c r="N1076">
        <v>45.261000000000003</v>
      </c>
      <c r="O1076">
        <v>0</v>
      </c>
      <c r="P1076">
        <v>0</v>
      </c>
      <c r="Q1076">
        <v>0</v>
      </c>
      <c r="R1076">
        <v>0</v>
      </c>
      <c r="S1076">
        <v>0</v>
      </c>
      <c r="T1076">
        <v>0</v>
      </c>
      <c r="U1076">
        <v>0</v>
      </c>
      <c r="V1076">
        <v>9.3190000000000008</v>
      </c>
      <c r="W1076">
        <v>86.781000000000006</v>
      </c>
      <c r="Y1076" t="str">
        <f t="shared" si="463"/>
        <v>三重県</v>
      </c>
      <c r="Z1076" t="str">
        <f t="shared" si="464"/>
        <v>三重県松阪市</v>
      </c>
      <c r="AA1076" s="159">
        <f t="shared" si="465"/>
        <v>1165.7619999999999</v>
      </c>
      <c r="AB1076" s="159">
        <f t="shared" si="466"/>
        <v>1757.6389999999999</v>
      </c>
      <c r="AC1076" s="159">
        <f t="shared" si="467"/>
        <v>1525.614</v>
      </c>
      <c r="AD1076" s="159">
        <f t="shared" si="468"/>
        <v>45.261000000000003</v>
      </c>
      <c r="AE1076" s="159">
        <f t="shared" si="469"/>
        <v>0</v>
      </c>
      <c r="AF1076" s="159">
        <f t="shared" si="470"/>
        <v>0</v>
      </c>
      <c r="AG1076" s="159">
        <f t="shared" si="471"/>
        <v>0</v>
      </c>
      <c r="AH1076" s="160">
        <f t="shared" si="472"/>
        <v>4494.2759999999998</v>
      </c>
      <c r="AI1076" s="135">
        <f t="shared" si="473"/>
        <v>0.25938816396678799</v>
      </c>
      <c r="AJ1076" s="135">
        <f t="shared" si="474"/>
        <v>0.39108390316927577</v>
      </c>
      <c r="AK1076" s="135">
        <f t="shared" si="475"/>
        <v>0.33945712279352674</v>
      </c>
      <c r="AL1076" s="135">
        <f t="shared" si="476"/>
        <v>1.0070810070409561E-2</v>
      </c>
      <c r="AM1076" s="135">
        <f t="shared" si="477"/>
        <v>0</v>
      </c>
      <c r="AN1076" s="135">
        <f t="shared" si="478"/>
        <v>0</v>
      </c>
      <c r="AO1076" s="135">
        <f t="shared" si="479"/>
        <v>0</v>
      </c>
      <c r="AP1076" s="159">
        <f>IFERROR(VLOOKUP(A1076,人口!$A$2:$E$1748,5,0),0)</f>
        <v>163477</v>
      </c>
      <c r="AQ1076" s="159">
        <f t="shared" si="454"/>
        <v>0</v>
      </c>
      <c r="AR1076" s="159">
        <f t="shared" si="455"/>
        <v>0</v>
      </c>
      <c r="AS1076" s="159">
        <f t="shared" si="456"/>
        <v>0</v>
      </c>
      <c r="AT1076" s="159">
        <f t="shared" si="457"/>
        <v>0</v>
      </c>
      <c r="AU1076" s="159">
        <f t="shared" si="458"/>
        <v>1</v>
      </c>
      <c r="AV1076" s="159">
        <f t="shared" si="459"/>
        <v>0</v>
      </c>
      <c r="AW1076" s="159">
        <f t="shared" si="460"/>
        <v>0</v>
      </c>
      <c r="AX1076" s="159">
        <f t="shared" si="480"/>
        <v>0</v>
      </c>
      <c r="AY1076" s="159" t="str">
        <f t="shared" si="481"/>
        <v>10万～20万人未満の市町村平均</v>
      </c>
      <c r="AZ1076" s="159"/>
    </row>
    <row r="1077" spans="1:52" x14ac:dyDescent="0.3">
      <c r="A1077" t="str">
        <f t="shared" si="461"/>
        <v>24205</v>
      </c>
      <c r="B1077" s="158" t="str">
        <f t="shared" si="462"/>
        <v>024205</v>
      </c>
      <c r="C1077">
        <v>24</v>
      </c>
      <c r="D1077" t="s">
        <v>51</v>
      </c>
      <c r="E1077">
        <v>24205</v>
      </c>
      <c r="F1077" t="s">
        <v>328</v>
      </c>
      <c r="G1077">
        <v>543.34199999999998</v>
      </c>
      <c r="H1077">
        <v>331.40300000000002</v>
      </c>
      <c r="I1077">
        <v>751.88599999999997</v>
      </c>
      <c r="J1077">
        <v>456.42899999999997</v>
      </c>
      <c r="K1077">
        <v>59.4</v>
      </c>
      <c r="L1077">
        <v>171.798</v>
      </c>
      <c r="M1077">
        <v>9.0999999999999998E-2</v>
      </c>
      <c r="N1077">
        <v>0.503</v>
      </c>
      <c r="O1077">
        <v>0.13100000000000001</v>
      </c>
      <c r="P1077">
        <v>0</v>
      </c>
      <c r="Q1077">
        <v>0</v>
      </c>
      <c r="R1077">
        <v>6.0000000000000001E-3</v>
      </c>
      <c r="S1077">
        <v>0</v>
      </c>
      <c r="T1077">
        <v>0</v>
      </c>
      <c r="U1077">
        <v>3.7999999999999999E-2</v>
      </c>
      <c r="V1077">
        <v>6.6360000000000001</v>
      </c>
      <c r="W1077">
        <v>52.845999999999997</v>
      </c>
      <c r="Y1077" t="str">
        <f t="shared" si="463"/>
        <v>三重県</v>
      </c>
      <c r="Z1077" t="str">
        <f t="shared" si="464"/>
        <v>三重県桑名市</v>
      </c>
      <c r="AA1077" s="159">
        <f t="shared" si="465"/>
        <v>751.88599999999997</v>
      </c>
      <c r="AB1077" s="159">
        <f t="shared" si="466"/>
        <v>456.42899999999997</v>
      </c>
      <c r="AC1077" s="159">
        <f t="shared" si="467"/>
        <v>171.798</v>
      </c>
      <c r="AD1077" s="159">
        <f t="shared" si="468"/>
        <v>0.503</v>
      </c>
      <c r="AE1077" s="159">
        <f t="shared" si="469"/>
        <v>0</v>
      </c>
      <c r="AF1077" s="159">
        <f t="shared" si="470"/>
        <v>0</v>
      </c>
      <c r="AG1077" s="159">
        <f t="shared" si="471"/>
        <v>3.7999999999999999E-2</v>
      </c>
      <c r="AH1077" s="160">
        <f t="shared" si="472"/>
        <v>1380.654</v>
      </c>
      <c r="AI1077" s="135">
        <f t="shared" si="473"/>
        <v>0.54458684072910368</v>
      </c>
      <c r="AJ1077" s="135">
        <f t="shared" si="474"/>
        <v>0.3305889817434346</v>
      </c>
      <c r="AK1077" s="135">
        <f t="shared" si="475"/>
        <v>0.12443233424159855</v>
      </c>
      <c r="AL1077" s="135">
        <f t="shared" si="476"/>
        <v>3.6432009757694545E-4</v>
      </c>
      <c r="AM1077" s="135">
        <f t="shared" si="477"/>
        <v>0</v>
      </c>
      <c r="AN1077" s="135">
        <f t="shared" si="478"/>
        <v>0</v>
      </c>
      <c r="AO1077" s="135">
        <f t="shared" si="479"/>
        <v>2.7523188286131065E-5</v>
      </c>
      <c r="AP1077" s="159">
        <f>IFERROR(VLOOKUP(A1077,人口!$A$2:$E$1748,5,0),0)</f>
        <v>142019</v>
      </c>
      <c r="AQ1077" s="159">
        <f t="shared" si="454"/>
        <v>0</v>
      </c>
      <c r="AR1077" s="159">
        <f t="shared" si="455"/>
        <v>0</v>
      </c>
      <c r="AS1077" s="159">
        <f t="shared" si="456"/>
        <v>0</v>
      </c>
      <c r="AT1077" s="159">
        <f t="shared" si="457"/>
        <v>0</v>
      </c>
      <c r="AU1077" s="159">
        <f t="shared" si="458"/>
        <v>1</v>
      </c>
      <c r="AV1077" s="159">
        <f t="shared" si="459"/>
        <v>0</v>
      </c>
      <c r="AW1077" s="159">
        <f t="shared" si="460"/>
        <v>0</v>
      </c>
      <c r="AX1077" s="159">
        <f t="shared" si="480"/>
        <v>0</v>
      </c>
      <c r="AY1077" s="159" t="str">
        <f t="shared" si="481"/>
        <v>10万～20万人未満の市町村平均</v>
      </c>
      <c r="AZ1077" s="159"/>
    </row>
    <row r="1078" spans="1:52" x14ac:dyDescent="0.3">
      <c r="A1078" t="str">
        <f t="shared" si="461"/>
        <v>24207</v>
      </c>
      <c r="B1078" s="158" t="str">
        <f t="shared" si="462"/>
        <v>024207</v>
      </c>
      <c r="C1078">
        <v>24</v>
      </c>
      <c r="D1078" t="s">
        <v>51</v>
      </c>
      <c r="E1078">
        <v>24207</v>
      </c>
      <c r="F1078" t="s">
        <v>380</v>
      </c>
      <c r="G1078">
        <v>880.75099999999998</v>
      </c>
      <c r="H1078">
        <v>1460.461</v>
      </c>
      <c r="I1078">
        <v>1209.973</v>
      </c>
      <c r="J1078">
        <v>1997.4190000000001</v>
      </c>
      <c r="K1078">
        <v>39.299999999999997</v>
      </c>
      <c r="L1078">
        <v>107.761</v>
      </c>
      <c r="M1078">
        <v>0.34399999999999997</v>
      </c>
      <c r="N1078">
        <v>1.893</v>
      </c>
      <c r="O1078">
        <v>0</v>
      </c>
      <c r="P1078">
        <v>0</v>
      </c>
      <c r="Q1078">
        <v>0</v>
      </c>
      <c r="R1078">
        <v>0</v>
      </c>
      <c r="S1078">
        <v>0</v>
      </c>
      <c r="T1078">
        <v>0</v>
      </c>
      <c r="U1078">
        <v>0</v>
      </c>
      <c r="V1078">
        <v>9.9139999999999997</v>
      </c>
      <c r="W1078">
        <v>90.268000000000001</v>
      </c>
      <c r="Y1078" t="str">
        <f t="shared" si="463"/>
        <v>三重県</v>
      </c>
      <c r="Z1078" t="str">
        <f t="shared" si="464"/>
        <v>三重県鈴鹿市</v>
      </c>
      <c r="AA1078" s="159">
        <f t="shared" si="465"/>
        <v>1209.973</v>
      </c>
      <c r="AB1078" s="159">
        <f t="shared" si="466"/>
        <v>1997.4190000000001</v>
      </c>
      <c r="AC1078" s="159">
        <f t="shared" si="467"/>
        <v>107.761</v>
      </c>
      <c r="AD1078" s="159">
        <f t="shared" si="468"/>
        <v>1.893</v>
      </c>
      <c r="AE1078" s="159">
        <f t="shared" si="469"/>
        <v>0</v>
      </c>
      <c r="AF1078" s="159">
        <f t="shared" si="470"/>
        <v>0</v>
      </c>
      <c r="AG1078" s="159">
        <f t="shared" si="471"/>
        <v>0</v>
      </c>
      <c r="AH1078" s="160">
        <f t="shared" si="472"/>
        <v>3317.0459999999998</v>
      </c>
      <c r="AI1078" s="135">
        <f t="shared" si="473"/>
        <v>0.36477425998915902</v>
      </c>
      <c r="AJ1078" s="135">
        <f t="shared" si="474"/>
        <v>0.60216801334681525</v>
      </c>
      <c r="AK1078" s="135">
        <f t="shared" si="475"/>
        <v>3.2487038165886155E-2</v>
      </c>
      <c r="AL1078" s="135">
        <f t="shared" si="476"/>
        <v>5.7068849813960982E-4</v>
      </c>
      <c r="AM1078" s="135">
        <f t="shared" si="477"/>
        <v>0</v>
      </c>
      <c r="AN1078" s="135">
        <f t="shared" si="478"/>
        <v>0</v>
      </c>
      <c r="AO1078" s="135">
        <f t="shared" si="479"/>
        <v>0</v>
      </c>
      <c r="AP1078" s="159">
        <f>IFERROR(VLOOKUP(A1078,人口!$A$2:$E$1748,5,0),0)</f>
        <v>199884</v>
      </c>
      <c r="AQ1078" s="159">
        <f t="shared" si="454"/>
        <v>0</v>
      </c>
      <c r="AR1078" s="159">
        <f t="shared" si="455"/>
        <v>0</v>
      </c>
      <c r="AS1078" s="159">
        <f t="shared" si="456"/>
        <v>0</v>
      </c>
      <c r="AT1078" s="159">
        <f t="shared" si="457"/>
        <v>0</v>
      </c>
      <c r="AU1078" s="159">
        <f t="shared" si="458"/>
        <v>1</v>
      </c>
      <c r="AV1078" s="159">
        <f t="shared" si="459"/>
        <v>0</v>
      </c>
      <c r="AW1078" s="159">
        <f t="shared" si="460"/>
        <v>0</v>
      </c>
      <c r="AX1078" s="159">
        <f t="shared" si="480"/>
        <v>0</v>
      </c>
      <c r="AY1078" s="159" t="str">
        <f t="shared" si="481"/>
        <v>10万～20万人未満の市町村平均</v>
      </c>
      <c r="AZ1078" s="159"/>
    </row>
    <row r="1079" spans="1:52" x14ac:dyDescent="0.3">
      <c r="A1079" t="str">
        <f t="shared" si="461"/>
        <v>24208</v>
      </c>
      <c r="B1079" s="158" t="str">
        <f t="shared" si="462"/>
        <v>024208</v>
      </c>
      <c r="C1079">
        <v>24</v>
      </c>
      <c r="D1079" t="s">
        <v>51</v>
      </c>
      <c r="E1079">
        <v>24208</v>
      </c>
      <c r="F1079" t="s">
        <v>431</v>
      </c>
      <c r="G1079">
        <v>332.767</v>
      </c>
      <c r="H1079">
        <v>240.36699999999999</v>
      </c>
      <c r="I1079">
        <v>433.286</v>
      </c>
      <c r="J1079">
        <v>312.19499999999999</v>
      </c>
      <c r="K1079">
        <v>105.4</v>
      </c>
      <c r="L1079">
        <v>272.721</v>
      </c>
      <c r="M1079">
        <v>2.081</v>
      </c>
      <c r="N1079">
        <v>11.455</v>
      </c>
      <c r="O1079">
        <v>0</v>
      </c>
      <c r="P1079">
        <v>0</v>
      </c>
      <c r="Q1079">
        <v>0</v>
      </c>
      <c r="R1079">
        <v>0</v>
      </c>
      <c r="S1079">
        <v>0</v>
      </c>
      <c r="T1079">
        <v>0</v>
      </c>
      <c r="U1079">
        <v>0</v>
      </c>
      <c r="V1079">
        <v>3.5760000000000001</v>
      </c>
      <c r="W1079">
        <v>32.566000000000003</v>
      </c>
      <c r="Y1079" t="str">
        <f t="shared" si="463"/>
        <v>三重県</v>
      </c>
      <c r="Z1079" t="str">
        <f t="shared" si="464"/>
        <v>三重県名張市</v>
      </c>
      <c r="AA1079" s="159">
        <f t="shared" si="465"/>
        <v>433.286</v>
      </c>
      <c r="AB1079" s="159">
        <f t="shared" si="466"/>
        <v>312.19499999999999</v>
      </c>
      <c r="AC1079" s="159">
        <f t="shared" si="467"/>
        <v>272.721</v>
      </c>
      <c r="AD1079" s="159">
        <f t="shared" si="468"/>
        <v>11.455</v>
      </c>
      <c r="AE1079" s="159">
        <f t="shared" si="469"/>
        <v>0</v>
      </c>
      <c r="AF1079" s="159">
        <f t="shared" si="470"/>
        <v>0</v>
      </c>
      <c r="AG1079" s="159">
        <f t="shared" si="471"/>
        <v>0</v>
      </c>
      <c r="AH1079" s="160">
        <f t="shared" si="472"/>
        <v>1029.6569999999999</v>
      </c>
      <c r="AI1079" s="135">
        <f t="shared" si="473"/>
        <v>0.42080615195157223</v>
      </c>
      <c r="AJ1079" s="135">
        <f t="shared" si="474"/>
        <v>0.30320291126074023</v>
      </c>
      <c r="AK1079" s="135">
        <f t="shared" si="475"/>
        <v>0.26486587281007173</v>
      </c>
      <c r="AL1079" s="135">
        <f t="shared" si="476"/>
        <v>1.1125063977615847E-2</v>
      </c>
      <c r="AM1079" s="135">
        <f t="shared" si="477"/>
        <v>0</v>
      </c>
      <c r="AN1079" s="135">
        <f t="shared" si="478"/>
        <v>0</v>
      </c>
      <c r="AO1079" s="135">
        <f t="shared" si="479"/>
        <v>0</v>
      </c>
      <c r="AP1079" s="159">
        <f>IFERROR(VLOOKUP(A1079,人口!$A$2:$E$1748,5,0),0)</f>
        <v>78398</v>
      </c>
      <c r="AQ1079" s="159">
        <f t="shared" si="454"/>
        <v>0</v>
      </c>
      <c r="AR1079" s="159">
        <f t="shared" si="455"/>
        <v>0</v>
      </c>
      <c r="AS1079" s="159">
        <f t="shared" si="456"/>
        <v>0</v>
      </c>
      <c r="AT1079" s="159">
        <f t="shared" si="457"/>
        <v>1</v>
      </c>
      <c r="AU1079" s="159">
        <f t="shared" si="458"/>
        <v>0</v>
      </c>
      <c r="AV1079" s="159">
        <f t="shared" si="459"/>
        <v>0</v>
      </c>
      <c r="AW1079" s="159">
        <f t="shared" si="460"/>
        <v>0</v>
      </c>
      <c r="AX1079" s="159">
        <f t="shared" si="480"/>
        <v>0</v>
      </c>
      <c r="AY1079" s="159" t="str">
        <f t="shared" si="481"/>
        <v>3万～10万人未満の市町村平均</v>
      </c>
      <c r="AZ1079" s="159"/>
    </row>
    <row r="1080" spans="1:52" x14ac:dyDescent="0.3">
      <c r="A1080" t="str">
        <f t="shared" si="461"/>
        <v>24209</v>
      </c>
      <c r="B1080" s="158" t="str">
        <f t="shared" si="462"/>
        <v>024209</v>
      </c>
      <c r="C1080">
        <v>24</v>
      </c>
      <c r="D1080" t="s">
        <v>51</v>
      </c>
      <c r="E1080">
        <v>24209</v>
      </c>
      <c r="F1080" t="s">
        <v>486</v>
      </c>
      <c r="G1080">
        <v>108.55800000000001</v>
      </c>
      <c r="H1080">
        <v>13.036</v>
      </c>
      <c r="I1080">
        <v>146.392</v>
      </c>
      <c r="J1080">
        <v>17.454000000000001</v>
      </c>
      <c r="K1080">
        <v>60.7</v>
      </c>
      <c r="L1080">
        <v>136.12899999999999</v>
      </c>
      <c r="M1080">
        <v>4.2720000000000002</v>
      </c>
      <c r="N1080">
        <v>25.245000000000001</v>
      </c>
      <c r="O1080">
        <v>0</v>
      </c>
      <c r="P1080">
        <v>0</v>
      </c>
      <c r="Q1080">
        <v>0</v>
      </c>
      <c r="R1080">
        <v>0</v>
      </c>
      <c r="S1080">
        <v>0</v>
      </c>
      <c r="T1080">
        <v>0</v>
      </c>
      <c r="U1080">
        <v>0</v>
      </c>
      <c r="V1080">
        <v>1.363</v>
      </c>
      <c r="W1080">
        <v>10.622</v>
      </c>
      <c r="Y1080" t="str">
        <f t="shared" si="463"/>
        <v>三重県</v>
      </c>
      <c r="Z1080" t="str">
        <f t="shared" si="464"/>
        <v>三重県尾鷲市</v>
      </c>
      <c r="AA1080" s="159">
        <f t="shared" si="465"/>
        <v>146.392</v>
      </c>
      <c r="AB1080" s="159">
        <f t="shared" si="466"/>
        <v>17.454000000000001</v>
      </c>
      <c r="AC1080" s="159">
        <f t="shared" si="467"/>
        <v>136.12899999999999</v>
      </c>
      <c r="AD1080" s="159">
        <f t="shared" si="468"/>
        <v>25.245000000000001</v>
      </c>
      <c r="AE1080" s="159">
        <f t="shared" si="469"/>
        <v>0</v>
      </c>
      <c r="AF1080" s="159">
        <f t="shared" si="470"/>
        <v>0</v>
      </c>
      <c r="AG1080" s="159">
        <f t="shared" si="471"/>
        <v>0</v>
      </c>
      <c r="AH1080" s="160">
        <f t="shared" si="472"/>
        <v>325.22000000000003</v>
      </c>
      <c r="AI1080" s="135">
        <f t="shared" si="473"/>
        <v>0.4501322181907631</v>
      </c>
      <c r="AJ1080" s="135">
        <f t="shared" si="474"/>
        <v>5.3668286083266709E-2</v>
      </c>
      <c r="AK1080" s="135">
        <f t="shared" si="475"/>
        <v>0.41857511838140332</v>
      </c>
      <c r="AL1080" s="135">
        <f t="shared" si="476"/>
        <v>7.7624377344566745E-2</v>
      </c>
      <c r="AM1080" s="135">
        <f t="shared" si="477"/>
        <v>0</v>
      </c>
      <c r="AN1080" s="135">
        <f t="shared" si="478"/>
        <v>0</v>
      </c>
      <c r="AO1080" s="135">
        <f t="shared" si="479"/>
        <v>0</v>
      </c>
      <c r="AP1080" s="159">
        <f>IFERROR(VLOOKUP(A1080,人口!$A$2:$E$1748,5,0),0)</f>
        <v>17576</v>
      </c>
      <c r="AQ1080" s="159">
        <f t="shared" si="454"/>
        <v>0</v>
      </c>
      <c r="AR1080" s="159">
        <f t="shared" si="455"/>
        <v>0</v>
      </c>
      <c r="AS1080" s="159">
        <f t="shared" si="456"/>
        <v>1</v>
      </c>
      <c r="AT1080" s="159">
        <f t="shared" si="457"/>
        <v>0</v>
      </c>
      <c r="AU1080" s="159">
        <f t="shared" si="458"/>
        <v>0</v>
      </c>
      <c r="AV1080" s="159">
        <f t="shared" si="459"/>
        <v>0</v>
      </c>
      <c r="AW1080" s="159">
        <f t="shared" si="460"/>
        <v>0</v>
      </c>
      <c r="AX1080" s="159">
        <f t="shared" si="480"/>
        <v>0</v>
      </c>
      <c r="AY1080" s="159" t="str">
        <f t="shared" si="481"/>
        <v>1万～3万人未満の市町村平均</v>
      </c>
      <c r="AZ1080" s="159"/>
    </row>
    <row r="1081" spans="1:52" x14ac:dyDescent="0.3">
      <c r="A1081" t="str">
        <f t="shared" si="461"/>
        <v>24210</v>
      </c>
      <c r="B1081" s="158" t="str">
        <f t="shared" si="462"/>
        <v>024210</v>
      </c>
      <c r="C1081">
        <v>24</v>
      </c>
      <c r="D1081" t="s">
        <v>51</v>
      </c>
      <c r="E1081">
        <v>24210</v>
      </c>
      <c r="F1081" t="s">
        <v>539</v>
      </c>
      <c r="G1081">
        <v>299.73700000000002</v>
      </c>
      <c r="H1081">
        <v>390.08499999999998</v>
      </c>
      <c r="I1081">
        <v>405.86500000000001</v>
      </c>
      <c r="J1081">
        <v>526.61900000000003</v>
      </c>
      <c r="K1081">
        <v>331.7</v>
      </c>
      <c r="L1081">
        <v>1004.859</v>
      </c>
      <c r="M1081">
        <v>0.17199999999999999</v>
      </c>
      <c r="N1081">
        <v>0.94699999999999995</v>
      </c>
      <c r="O1081">
        <v>0</v>
      </c>
      <c r="P1081">
        <v>0</v>
      </c>
      <c r="Q1081">
        <v>0</v>
      </c>
      <c r="R1081">
        <v>0</v>
      </c>
      <c r="S1081">
        <v>0</v>
      </c>
      <c r="T1081">
        <v>0</v>
      </c>
      <c r="U1081">
        <v>0</v>
      </c>
      <c r="V1081">
        <v>2.91</v>
      </c>
      <c r="W1081">
        <v>29.57</v>
      </c>
      <c r="Y1081" t="str">
        <f t="shared" si="463"/>
        <v>三重県</v>
      </c>
      <c r="Z1081" t="str">
        <f t="shared" si="464"/>
        <v>三重県亀山市</v>
      </c>
      <c r="AA1081" s="159">
        <f t="shared" si="465"/>
        <v>405.86500000000001</v>
      </c>
      <c r="AB1081" s="159">
        <f t="shared" si="466"/>
        <v>526.61900000000003</v>
      </c>
      <c r="AC1081" s="159">
        <f t="shared" si="467"/>
        <v>1004.859</v>
      </c>
      <c r="AD1081" s="159">
        <f t="shared" si="468"/>
        <v>0.94699999999999995</v>
      </c>
      <c r="AE1081" s="159">
        <f t="shared" si="469"/>
        <v>0</v>
      </c>
      <c r="AF1081" s="159">
        <f t="shared" si="470"/>
        <v>0</v>
      </c>
      <c r="AG1081" s="159">
        <f t="shared" si="471"/>
        <v>0</v>
      </c>
      <c r="AH1081" s="160">
        <f t="shared" si="472"/>
        <v>1938.29</v>
      </c>
      <c r="AI1081" s="135">
        <f t="shared" si="473"/>
        <v>0.20939333123526407</v>
      </c>
      <c r="AJ1081" s="135">
        <f t="shared" si="474"/>
        <v>0.27169257438257433</v>
      </c>
      <c r="AK1081" s="135">
        <f t="shared" si="475"/>
        <v>0.51842551940112158</v>
      </c>
      <c r="AL1081" s="135">
        <f t="shared" si="476"/>
        <v>4.885749810399888E-4</v>
      </c>
      <c r="AM1081" s="135">
        <f t="shared" si="477"/>
        <v>0</v>
      </c>
      <c r="AN1081" s="135">
        <f t="shared" si="478"/>
        <v>0</v>
      </c>
      <c r="AO1081" s="135">
        <f t="shared" si="479"/>
        <v>0</v>
      </c>
      <c r="AP1081" s="159">
        <f>IFERROR(VLOOKUP(A1081,人口!$A$2:$E$1748,5,0),0)</f>
        <v>49720</v>
      </c>
      <c r="AQ1081" s="159">
        <f t="shared" si="454"/>
        <v>0</v>
      </c>
      <c r="AR1081" s="159">
        <f t="shared" si="455"/>
        <v>0</v>
      </c>
      <c r="AS1081" s="159">
        <f t="shared" si="456"/>
        <v>0</v>
      </c>
      <c r="AT1081" s="159">
        <f t="shared" si="457"/>
        <v>1</v>
      </c>
      <c r="AU1081" s="159">
        <f t="shared" si="458"/>
        <v>0</v>
      </c>
      <c r="AV1081" s="159">
        <f t="shared" si="459"/>
        <v>0</v>
      </c>
      <c r="AW1081" s="159">
        <f t="shared" si="460"/>
        <v>0</v>
      </c>
      <c r="AX1081" s="159">
        <f t="shared" si="480"/>
        <v>0</v>
      </c>
      <c r="AY1081" s="159" t="str">
        <f t="shared" si="481"/>
        <v>3万～10万人未満の市町村平均</v>
      </c>
      <c r="AZ1081" s="159"/>
    </row>
    <row r="1082" spans="1:52" x14ac:dyDescent="0.3">
      <c r="A1082" t="str">
        <f t="shared" si="461"/>
        <v>24211</v>
      </c>
      <c r="B1082" s="158" t="str">
        <f t="shared" si="462"/>
        <v>024211</v>
      </c>
      <c r="C1082">
        <v>24</v>
      </c>
      <c r="D1082" t="s">
        <v>51</v>
      </c>
      <c r="E1082">
        <v>24211</v>
      </c>
      <c r="F1082" t="s">
        <v>593</v>
      </c>
      <c r="G1082">
        <v>114.254</v>
      </c>
      <c r="H1082">
        <v>75.915999999999997</v>
      </c>
      <c r="I1082">
        <v>156.363</v>
      </c>
      <c r="J1082">
        <v>103.36799999999999</v>
      </c>
      <c r="K1082">
        <v>315.3</v>
      </c>
      <c r="L1082">
        <v>976.21100000000001</v>
      </c>
      <c r="M1082">
        <v>0</v>
      </c>
      <c r="N1082">
        <v>0</v>
      </c>
      <c r="O1082">
        <v>0</v>
      </c>
      <c r="P1082">
        <v>0</v>
      </c>
      <c r="Q1082">
        <v>0</v>
      </c>
      <c r="R1082">
        <v>0</v>
      </c>
      <c r="S1082">
        <v>0</v>
      </c>
      <c r="T1082">
        <v>0</v>
      </c>
      <c r="U1082">
        <v>0</v>
      </c>
      <c r="V1082">
        <v>1.7150000000000001</v>
      </c>
      <c r="W1082">
        <v>11.381</v>
      </c>
      <c r="Y1082" t="str">
        <f t="shared" si="463"/>
        <v>三重県</v>
      </c>
      <c r="Z1082" t="str">
        <f t="shared" si="464"/>
        <v>三重県鳥羽市</v>
      </c>
      <c r="AA1082" s="159">
        <f t="shared" si="465"/>
        <v>156.363</v>
      </c>
      <c r="AB1082" s="159">
        <f t="shared" si="466"/>
        <v>103.36799999999999</v>
      </c>
      <c r="AC1082" s="159">
        <f t="shared" si="467"/>
        <v>976.21100000000001</v>
      </c>
      <c r="AD1082" s="159">
        <f t="shared" si="468"/>
        <v>0</v>
      </c>
      <c r="AE1082" s="159">
        <f t="shared" si="469"/>
        <v>0</v>
      </c>
      <c r="AF1082" s="159">
        <f t="shared" si="470"/>
        <v>0</v>
      </c>
      <c r="AG1082" s="159">
        <f t="shared" si="471"/>
        <v>0</v>
      </c>
      <c r="AH1082" s="160">
        <f t="shared" si="472"/>
        <v>1235.942</v>
      </c>
      <c r="AI1082" s="135">
        <f t="shared" si="473"/>
        <v>0.1265132182578147</v>
      </c>
      <c r="AJ1082" s="135">
        <f t="shared" si="474"/>
        <v>8.3634992580557982E-2</v>
      </c>
      <c r="AK1082" s="135">
        <f t="shared" si="475"/>
        <v>0.78985178916162735</v>
      </c>
      <c r="AL1082" s="135">
        <f t="shared" si="476"/>
        <v>0</v>
      </c>
      <c r="AM1082" s="135">
        <f t="shared" si="477"/>
        <v>0</v>
      </c>
      <c r="AN1082" s="135">
        <f t="shared" si="478"/>
        <v>0</v>
      </c>
      <c r="AO1082" s="135">
        <f t="shared" si="479"/>
        <v>0</v>
      </c>
      <c r="AP1082" s="159">
        <f>IFERROR(VLOOKUP(A1082,人口!$A$2:$E$1748,5,0),0)</f>
        <v>18523</v>
      </c>
      <c r="AQ1082" s="159">
        <f t="shared" si="454"/>
        <v>0</v>
      </c>
      <c r="AR1082" s="159">
        <f t="shared" si="455"/>
        <v>0</v>
      </c>
      <c r="AS1082" s="159">
        <f t="shared" si="456"/>
        <v>1</v>
      </c>
      <c r="AT1082" s="159">
        <f t="shared" si="457"/>
        <v>0</v>
      </c>
      <c r="AU1082" s="159">
        <f t="shared" si="458"/>
        <v>0</v>
      </c>
      <c r="AV1082" s="159">
        <f t="shared" si="459"/>
        <v>0</v>
      </c>
      <c r="AW1082" s="159">
        <f t="shared" si="460"/>
        <v>0</v>
      </c>
      <c r="AX1082" s="159">
        <f t="shared" si="480"/>
        <v>0</v>
      </c>
      <c r="AY1082" s="159" t="str">
        <f t="shared" si="481"/>
        <v>1万～3万人未満の市町村平均</v>
      </c>
      <c r="AZ1082" s="159"/>
    </row>
    <row r="1083" spans="1:52" x14ac:dyDescent="0.3">
      <c r="A1083" t="str">
        <f t="shared" si="461"/>
        <v>24212</v>
      </c>
      <c r="B1083" s="158" t="str">
        <f t="shared" si="462"/>
        <v>024212</v>
      </c>
      <c r="C1083">
        <v>24</v>
      </c>
      <c r="D1083" t="s">
        <v>51</v>
      </c>
      <c r="E1083">
        <v>24212</v>
      </c>
      <c r="F1083" t="s">
        <v>644</v>
      </c>
      <c r="G1083">
        <v>133.994</v>
      </c>
      <c r="H1083">
        <v>98.677000000000007</v>
      </c>
      <c r="I1083">
        <v>181.78899999999999</v>
      </c>
      <c r="J1083">
        <v>133.09200000000001</v>
      </c>
      <c r="K1083">
        <v>118.9</v>
      </c>
      <c r="L1083">
        <v>250.679</v>
      </c>
      <c r="M1083">
        <v>4.7069999999999999</v>
      </c>
      <c r="N1083">
        <v>27.651</v>
      </c>
      <c r="O1083">
        <v>0</v>
      </c>
      <c r="P1083">
        <v>0</v>
      </c>
      <c r="Q1083">
        <v>0</v>
      </c>
      <c r="R1083">
        <v>0</v>
      </c>
      <c r="S1083">
        <v>0</v>
      </c>
      <c r="T1083">
        <v>0</v>
      </c>
      <c r="U1083">
        <v>0</v>
      </c>
      <c r="V1083">
        <v>1.742</v>
      </c>
      <c r="W1083">
        <v>11.311</v>
      </c>
      <c r="Y1083" t="str">
        <f t="shared" si="463"/>
        <v>三重県</v>
      </c>
      <c r="Z1083" t="str">
        <f t="shared" si="464"/>
        <v>三重県熊野市</v>
      </c>
      <c r="AA1083" s="159">
        <f t="shared" si="465"/>
        <v>181.78899999999999</v>
      </c>
      <c r="AB1083" s="159">
        <f t="shared" si="466"/>
        <v>133.09200000000001</v>
      </c>
      <c r="AC1083" s="159">
        <f t="shared" si="467"/>
        <v>250.679</v>
      </c>
      <c r="AD1083" s="159">
        <f t="shared" si="468"/>
        <v>27.651</v>
      </c>
      <c r="AE1083" s="159">
        <f t="shared" si="469"/>
        <v>0</v>
      </c>
      <c r="AF1083" s="159">
        <f t="shared" si="470"/>
        <v>0</v>
      </c>
      <c r="AG1083" s="159">
        <f t="shared" si="471"/>
        <v>0</v>
      </c>
      <c r="AH1083" s="160">
        <f t="shared" si="472"/>
        <v>593.2109999999999</v>
      </c>
      <c r="AI1083" s="135">
        <f t="shared" si="473"/>
        <v>0.30644913867072598</v>
      </c>
      <c r="AJ1083" s="135">
        <f t="shared" si="474"/>
        <v>0.22435861775995394</v>
      </c>
      <c r="AK1083" s="135">
        <f t="shared" si="475"/>
        <v>0.42257982404237288</v>
      </c>
      <c r="AL1083" s="135">
        <f t="shared" si="476"/>
        <v>4.6612419526947418E-2</v>
      </c>
      <c r="AM1083" s="135">
        <f t="shared" si="477"/>
        <v>0</v>
      </c>
      <c r="AN1083" s="135">
        <f t="shared" si="478"/>
        <v>0</v>
      </c>
      <c r="AO1083" s="135">
        <f t="shared" si="479"/>
        <v>0</v>
      </c>
      <c r="AP1083" s="159">
        <f>IFERROR(VLOOKUP(A1083,人口!$A$2:$E$1748,5,0),0)</f>
        <v>16694</v>
      </c>
      <c r="AQ1083" s="159">
        <f t="shared" si="454"/>
        <v>0</v>
      </c>
      <c r="AR1083" s="159">
        <f t="shared" si="455"/>
        <v>0</v>
      </c>
      <c r="AS1083" s="159">
        <f t="shared" si="456"/>
        <v>1</v>
      </c>
      <c r="AT1083" s="159">
        <f t="shared" si="457"/>
        <v>0</v>
      </c>
      <c r="AU1083" s="159">
        <f t="shared" si="458"/>
        <v>0</v>
      </c>
      <c r="AV1083" s="159">
        <f t="shared" si="459"/>
        <v>0</v>
      </c>
      <c r="AW1083" s="159">
        <f t="shared" si="460"/>
        <v>0</v>
      </c>
      <c r="AX1083" s="159">
        <f t="shared" si="480"/>
        <v>0</v>
      </c>
      <c r="AY1083" s="159" t="str">
        <f t="shared" si="481"/>
        <v>1万～3万人未満の市町村平均</v>
      </c>
      <c r="AZ1083" s="159"/>
    </row>
    <row r="1084" spans="1:52" x14ac:dyDescent="0.3">
      <c r="A1084" t="str">
        <f t="shared" si="461"/>
        <v>24214</v>
      </c>
      <c r="B1084" s="158" t="str">
        <f t="shared" si="462"/>
        <v>024214</v>
      </c>
      <c r="C1084">
        <v>24</v>
      </c>
      <c r="D1084" t="s">
        <v>51</v>
      </c>
      <c r="E1084">
        <v>24214</v>
      </c>
      <c r="F1084" t="s">
        <v>697</v>
      </c>
      <c r="G1084">
        <v>357.15699999999998</v>
      </c>
      <c r="H1084">
        <v>766.30200000000002</v>
      </c>
      <c r="I1084">
        <v>485.661</v>
      </c>
      <c r="J1084">
        <v>1038.433</v>
      </c>
      <c r="K1084">
        <v>230.4</v>
      </c>
      <c r="L1084">
        <v>725.11900000000003</v>
      </c>
      <c r="M1084">
        <v>0.35599999999999998</v>
      </c>
      <c r="N1084">
        <v>1.9630000000000001</v>
      </c>
      <c r="O1084">
        <v>0</v>
      </c>
      <c r="P1084">
        <v>0</v>
      </c>
      <c r="Q1084">
        <v>0</v>
      </c>
      <c r="R1084">
        <v>0</v>
      </c>
      <c r="S1084">
        <v>0</v>
      </c>
      <c r="T1084">
        <v>0</v>
      </c>
      <c r="U1084">
        <v>0</v>
      </c>
      <c r="V1084">
        <v>3.1629999999999998</v>
      </c>
      <c r="W1084">
        <v>32.036000000000001</v>
      </c>
      <c r="Y1084" t="str">
        <f t="shared" si="463"/>
        <v>三重県</v>
      </c>
      <c r="Z1084" t="str">
        <f t="shared" si="464"/>
        <v>三重県いなべ市</v>
      </c>
      <c r="AA1084" s="159">
        <f t="shared" si="465"/>
        <v>485.661</v>
      </c>
      <c r="AB1084" s="159">
        <f t="shared" si="466"/>
        <v>1038.433</v>
      </c>
      <c r="AC1084" s="159">
        <f t="shared" si="467"/>
        <v>725.11900000000003</v>
      </c>
      <c r="AD1084" s="159">
        <f t="shared" si="468"/>
        <v>1.9630000000000001</v>
      </c>
      <c r="AE1084" s="159">
        <f t="shared" si="469"/>
        <v>0</v>
      </c>
      <c r="AF1084" s="159">
        <f t="shared" si="470"/>
        <v>0</v>
      </c>
      <c r="AG1084" s="159">
        <f t="shared" si="471"/>
        <v>0</v>
      </c>
      <c r="AH1084" s="160">
        <f t="shared" si="472"/>
        <v>2251.1760000000004</v>
      </c>
      <c r="AI1084" s="135">
        <f t="shared" si="473"/>
        <v>0.21573657501679119</v>
      </c>
      <c r="AJ1084" s="135">
        <f t="shared" si="474"/>
        <v>0.46128467965187964</v>
      </c>
      <c r="AK1084" s="135">
        <f t="shared" si="475"/>
        <v>0.32210675664630395</v>
      </c>
      <c r="AL1084" s="135">
        <f t="shared" si="476"/>
        <v>8.7198868502507125E-4</v>
      </c>
      <c r="AM1084" s="135">
        <f t="shared" si="477"/>
        <v>0</v>
      </c>
      <c r="AN1084" s="135">
        <f t="shared" si="478"/>
        <v>0</v>
      </c>
      <c r="AO1084" s="135">
        <f t="shared" si="479"/>
        <v>0</v>
      </c>
      <c r="AP1084" s="159">
        <f>IFERROR(VLOOKUP(A1084,人口!$A$2:$E$1748,5,0),0)</f>
        <v>45713</v>
      </c>
      <c r="AQ1084" s="159">
        <f t="shared" si="454"/>
        <v>0</v>
      </c>
      <c r="AR1084" s="159">
        <f t="shared" si="455"/>
        <v>0</v>
      </c>
      <c r="AS1084" s="159">
        <f t="shared" si="456"/>
        <v>0</v>
      </c>
      <c r="AT1084" s="159">
        <f t="shared" si="457"/>
        <v>1</v>
      </c>
      <c r="AU1084" s="159">
        <f t="shared" si="458"/>
        <v>0</v>
      </c>
      <c r="AV1084" s="159">
        <f t="shared" si="459"/>
        <v>0</v>
      </c>
      <c r="AW1084" s="159">
        <f t="shared" si="460"/>
        <v>0</v>
      </c>
      <c r="AX1084" s="159">
        <f t="shared" si="480"/>
        <v>0</v>
      </c>
      <c r="AY1084" s="159" t="str">
        <f t="shared" si="481"/>
        <v>3万～10万人未満の市町村平均</v>
      </c>
      <c r="AZ1084" s="159"/>
    </row>
    <row r="1085" spans="1:52" x14ac:dyDescent="0.3">
      <c r="A1085" t="str">
        <f t="shared" si="461"/>
        <v>24215</v>
      </c>
      <c r="B1085" s="158" t="str">
        <f t="shared" si="462"/>
        <v>024215</v>
      </c>
      <c r="C1085">
        <v>24</v>
      </c>
      <c r="D1085" t="s">
        <v>51</v>
      </c>
      <c r="E1085">
        <v>24215</v>
      </c>
      <c r="F1085" t="s">
        <v>750</v>
      </c>
      <c r="G1085">
        <v>336.83100000000002</v>
      </c>
      <c r="H1085">
        <v>268.161</v>
      </c>
      <c r="I1085">
        <v>472.95499999999998</v>
      </c>
      <c r="J1085">
        <v>374.74</v>
      </c>
      <c r="K1085">
        <v>189</v>
      </c>
      <c r="L1085">
        <v>519.23</v>
      </c>
      <c r="M1085">
        <v>0</v>
      </c>
      <c r="N1085">
        <v>0</v>
      </c>
      <c r="O1085">
        <v>0</v>
      </c>
      <c r="P1085">
        <v>0</v>
      </c>
      <c r="Q1085">
        <v>0</v>
      </c>
      <c r="R1085">
        <v>0</v>
      </c>
      <c r="S1085">
        <v>0</v>
      </c>
      <c r="T1085">
        <v>0</v>
      </c>
      <c r="U1085">
        <v>0</v>
      </c>
      <c r="V1085">
        <v>5.0709999999999997</v>
      </c>
      <c r="W1085">
        <v>32.640999999999998</v>
      </c>
      <c r="Y1085" t="str">
        <f t="shared" si="463"/>
        <v>三重県</v>
      </c>
      <c r="Z1085" t="str">
        <f t="shared" si="464"/>
        <v>三重県志摩市</v>
      </c>
      <c r="AA1085" s="159">
        <f t="shared" si="465"/>
        <v>472.95499999999998</v>
      </c>
      <c r="AB1085" s="159">
        <f t="shared" si="466"/>
        <v>374.74</v>
      </c>
      <c r="AC1085" s="159">
        <f t="shared" si="467"/>
        <v>519.23</v>
      </c>
      <c r="AD1085" s="159">
        <f t="shared" si="468"/>
        <v>0</v>
      </c>
      <c r="AE1085" s="159">
        <f t="shared" si="469"/>
        <v>0</v>
      </c>
      <c r="AF1085" s="159">
        <f t="shared" si="470"/>
        <v>0</v>
      </c>
      <c r="AG1085" s="159">
        <f t="shared" si="471"/>
        <v>0</v>
      </c>
      <c r="AH1085" s="160">
        <f t="shared" si="472"/>
        <v>1366.925</v>
      </c>
      <c r="AI1085" s="135">
        <f t="shared" si="473"/>
        <v>0.34599923185251569</v>
      </c>
      <c r="AJ1085" s="135">
        <f t="shared" si="474"/>
        <v>0.27414817930756991</v>
      </c>
      <c r="AK1085" s="135">
        <f t="shared" si="475"/>
        <v>0.37985258883991441</v>
      </c>
      <c r="AL1085" s="135">
        <f t="shared" si="476"/>
        <v>0</v>
      </c>
      <c r="AM1085" s="135">
        <f t="shared" si="477"/>
        <v>0</v>
      </c>
      <c r="AN1085" s="135">
        <f t="shared" si="478"/>
        <v>0</v>
      </c>
      <c r="AO1085" s="135">
        <f t="shared" si="479"/>
        <v>0</v>
      </c>
      <c r="AP1085" s="159">
        <f>IFERROR(VLOOKUP(A1085,人口!$A$2:$E$1748,5,0),0)</f>
        <v>49295</v>
      </c>
      <c r="AQ1085" s="159">
        <f t="shared" si="454"/>
        <v>0</v>
      </c>
      <c r="AR1085" s="159">
        <f t="shared" si="455"/>
        <v>0</v>
      </c>
      <c r="AS1085" s="159">
        <f t="shared" si="456"/>
        <v>0</v>
      </c>
      <c r="AT1085" s="159">
        <f t="shared" si="457"/>
        <v>1</v>
      </c>
      <c r="AU1085" s="159">
        <f t="shared" si="458"/>
        <v>0</v>
      </c>
      <c r="AV1085" s="159">
        <f t="shared" si="459"/>
        <v>0</v>
      </c>
      <c r="AW1085" s="159">
        <f t="shared" si="460"/>
        <v>0</v>
      </c>
      <c r="AX1085" s="159">
        <f t="shared" si="480"/>
        <v>0</v>
      </c>
      <c r="AY1085" s="159" t="str">
        <f t="shared" si="481"/>
        <v>3万～10万人未満の市町村平均</v>
      </c>
      <c r="AZ1085" s="159"/>
    </row>
    <row r="1086" spans="1:52" x14ac:dyDescent="0.3">
      <c r="A1086" t="str">
        <f t="shared" si="461"/>
        <v>24216</v>
      </c>
      <c r="B1086" s="158" t="str">
        <f t="shared" si="462"/>
        <v>024216</v>
      </c>
      <c r="C1086">
        <v>24</v>
      </c>
      <c r="D1086" t="s">
        <v>51</v>
      </c>
      <c r="E1086">
        <v>24216</v>
      </c>
      <c r="F1086" t="s">
        <v>804</v>
      </c>
      <c r="G1086">
        <v>697.53200000000004</v>
      </c>
      <c r="H1086">
        <v>1836.64</v>
      </c>
      <c r="I1086">
        <v>910.40200000000004</v>
      </c>
      <c r="J1086">
        <v>2392.3020000000001</v>
      </c>
      <c r="K1086">
        <v>773.9</v>
      </c>
      <c r="L1086">
        <v>2140.3809999999999</v>
      </c>
      <c r="M1086">
        <v>0.78400000000000003</v>
      </c>
      <c r="N1086">
        <v>4.4560000000000004</v>
      </c>
      <c r="O1086">
        <v>6.0999999999999999E-2</v>
      </c>
      <c r="P1086">
        <v>0</v>
      </c>
      <c r="Q1086">
        <v>0</v>
      </c>
      <c r="R1086">
        <v>0</v>
      </c>
      <c r="S1086">
        <v>0</v>
      </c>
      <c r="T1086">
        <v>0</v>
      </c>
      <c r="U1086">
        <v>0</v>
      </c>
      <c r="V1086">
        <v>6.9930000000000003</v>
      </c>
      <c r="W1086">
        <v>69.722999999999999</v>
      </c>
      <c r="Y1086" t="str">
        <f t="shared" si="463"/>
        <v>三重県</v>
      </c>
      <c r="Z1086" t="str">
        <f t="shared" si="464"/>
        <v>三重県伊賀市</v>
      </c>
      <c r="AA1086" s="159">
        <f t="shared" si="465"/>
        <v>910.40200000000004</v>
      </c>
      <c r="AB1086" s="159">
        <f t="shared" si="466"/>
        <v>2392.3020000000001</v>
      </c>
      <c r="AC1086" s="159">
        <f t="shared" si="467"/>
        <v>2140.3809999999999</v>
      </c>
      <c r="AD1086" s="159">
        <f t="shared" si="468"/>
        <v>4.4560000000000004</v>
      </c>
      <c r="AE1086" s="159">
        <f t="shared" si="469"/>
        <v>0</v>
      </c>
      <c r="AF1086" s="159">
        <f t="shared" si="470"/>
        <v>0</v>
      </c>
      <c r="AG1086" s="159">
        <f t="shared" si="471"/>
        <v>0</v>
      </c>
      <c r="AH1086" s="160">
        <f t="shared" si="472"/>
        <v>5447.5410000000002</v>
      </c>
      <c r="AI1086" s="135">
        <f t="shared" si="473"/>
        <v>0.16712164259066614</v>
      </c>
      <c r="AJ1086" s="135">
        <f t="shared" si="474"/>
        <v>0.43915263785990782</v>
      </c>
      <c r="AK1086" s="135">
        <f t="shared" si="475"/>
        <v>0.39290773580226379</v>
      </c>
      <c r="AL1086" s="135">
        <f t="shared" si="476"/>
        <v>8.1798374716225176E-4</v>
      </c>
      <c r="AM1086" s="135">
        <f t="shared" si="477"/>
        <v>0</v>
      </c>
      <c r="AN1086" s="135">
        <f t="shared" si="478"/>
        <v>0</v>
      </c>
      <c r="AO1086" s="135">
        <f t="shared" si="479"/>
        <v>0</v>
      </c>
      <c r="AP1086" s="159">
        <f>IFERROR(VLOOKUP(A1086,人口!$A$2:$E$1748,5,0),0)</f>
        <v>91230</v>
      </c>
      <c r="AQ1086" s="159">
        <f t="shared" si="454"/>
        <v>0</v>
      </c>
      <c r="AR1086" s="159">
        <f t="shared" si="455"/>
        <v>0</v>
      </c>
      <c r="AS1086" s="159">
        <f t="shared" si="456"/>
        <v>0</v>
      </c>
      <c r="AT1086" s="159">
        <f t="shared" si="457"/>
        <v>1</v>
      </c>
      <c r="AU1086" s="159">
        <f t="shared" si="458"/>
        <v>0</v>
      </c>
      <c r="AV1086" s="159">
        <f t="shared" si="459"/>
        <v>0</v>
      </c>
      <c r="AW1086" s="159">
        <f t="shared" si="460"/>
        <v>0</v>
      </c>
      <c r="AX1086" s="159">
        <f t="shared" si="480"/>
        <v>0</v>
      </c>
      <c r="AY1086" s="159" t="str">
        <f t="shared" si="481"/>
        <v>3万～10万人未満の市町村平均</v>
      </c>
      <c r="AZ1086" s="159"/>
    </row>
    <row r="1087" spans="1:52" x14ac:dyDescent="0.3">
      <c r="A1087" t="str">
        <f t="shared" si="461"/>
        <v>24303</v>
      </c>
      <c r="B1087" s="158" t="str">
        <f t="shared" si="462"/>
        <v>024303</v>
      </c>
      <c r="C1087">
        <v>24</v>
      </c>
      <c r="D1087" t="s">
        <v>51</v>
      </c>
      <c r="E1087">
        <v>24303</v>
      </c>
      <c r="F1087" t="s">
        <v>855</v>
      </c>
      <c r="G1087">
        <v>38.299999999999997</v>
      </c>
      <c r="H1087">
        <v>127.59399999999999</v>
      </c>
      <c r="I1087">
        <v>53.290999999999997</v>
      </c>
      <c r="J1087">
        <v>176.905</v>
      </c>
      <c r="K1087">
        <v>0</v>
      </c>
      <c r="L1087">
        <v>0</v>
      </c>
      <c r="M1087">
        <v>0</v>
      </c>
      <c r="N1087">
        <v>0</v>
      </c>
      <c r="O1087">
        <v>0</v>
      </c>
      <c r="P1087">
        <v>0</v>
      </c>
      <c r="Q1087">
        <v>0</v>
      </c>
      <c r="R1087">
        <v>0</v>
      </c>
      <c r="S1087">
        <v>0</v>
      </c>
      <c r="T1087">
        <v>0</v>
      </c>
      <c r="U1087">
        <v>0</v>
      </c>
      <c r="V1087">
        <v>0.40300000000000002</v>
      </c>
      <c r="W1087">
        <v>8.8999999999999996E-2</v>
      </c>
      <c r="Y1087" t="str">
        <f t="shared" si="463"/>
        <v>三重県</v>
      </c>
      <c r="Z1087" t="str">
        <f t="shared" si="464"/>
        <v>三重県木曽岬町</v>
      </c>
      <c r="AA1087" s="159">
        <f t="shared" si="465"/>
        <v>53.290999999999997</v>
      </c>
      <c r="AB1087" s="159">
        <f t="shared" si="466"/>
        <v>176.905</v>
      </c>
      <c r="AC1087" s="159">
        <f t="shared" si="467"/>
        <v>0</v>
      </c>
      <c r="AD1087" s="159">
        <f t="shared" si="468"/>
        <v>0</v>
      </c>
      <c r="AE1087" s="159">
        <f t="shared" si="469"/>
        <v>0</v>
      </c>
      <c r="AF1087" s="159">
        <f t="shared" si="470"/>
        <v>0</v>
      </c>
      <c r="AG1087" s="159">
        <f t="shared" si="471"/>
        <v>0</v>
      </c>
      <c r="AH1087" s="160">
        <f t="shared" si="472"/>
        <v>230.196</v>
      </c>
      <c r="AI1087" s="135">
        <f t="shared" si="473"/>
        <v>0.23150271942171019</v>
      </c>
      <c r="AJ1087" s="135">
        <f t="shared" si="474"/>
        <v>0.76849728057828981</v>
      </c>
      <c r="AK1087" s="135">
        <f t="shared" si="475"/>
        <v>0</v>
      </c>
      <c r="AL1087" s="135">
        <f t="shared" si="476"/>
        <v>0</v>
      </c>
      <c r="AM1087" s="135">
        <f t="shared" si="477"/>
        <v>0</v>
      </c>
      <c r="AN1087" s="135">
        <f t="shared" si="478"/>
        <v>0</v>
      </c>
      <c r="AO1087" s="135">
        <f t="shared" si="479"/>
        <v>0</v>
      </c>
      <c r="AP1087" s="159">
        <f>IFERROR(VLOOKUP(A1087,人口!$A$2:$E$1748,5,0),0)</f>
        <v>6257</v>
      </c>
      <c r="AQ1087" s="159">
        <f t="shared" si="454"/>
        <v>0</v>
      </c>
      <c r="AR1087" s="159">
        <f t="shared" si="455"/>
        <v>1</v>
      </c>
      <c r="AS1087" s="159">
        <f t="shared" si="456"/>
        <v>0</v>
      </c>
      <c r="AT1087" s="159">
        <f t="shared" si="457"/>
        <v>0</v>
      </c>
      <c r="AU1087" s="159">
        <f t="shared" si="458"/>
        <v>0</v>
      </c>
      <c r="AV1087" s="159">
        <f t="shared" si="459"/>
        <v>0</v>
      </c>
      <c r="AW1087" s="159">
        <f t="shared" si="460"/>
        <v>0</v>
      </c>
      <c r="AX1087" s="159">
        <f t="shared" si="480"/>
        <v>0</v>
      </c>
      <c r="AY1087" s="159" t="str">
        <f t="shared" si="481"/>
        <v>5千～1万人未満の市町村平均</v>
      </c>
      <c r="AZ1087" s="159"/>
    </row>
    <row r="1088" spans="1:52" x14ac:dyDescent="0.3">
      <c r="A1088" t="str">
        <f t="shared" si="461"/>
        <v>24324</v>
      </c>
      <c r="B1088" s="158" t="str">
        <f t="shared" si="462"/>
        <v>024324</v>
      </c>
      <c r="C1088">
        <v>24</v>
      </c>
      <c r="D1088" t="s">
        <v>51</v>
      </c>
      <c r="E1088">
        <v>24324</v>
      </c>
      <c r="F1088" t="s">
        <v>907</v>
      </c>
      <c r="G1088">
        <v>120.63</v>
      </c>
      <c r="H1088">
        <v>204.83</v>
      </c>
      <c r="I1088">
        <v>165.41300000000001</v>
      </c>
      <c r="J1088">
        <v>279.78300000000002</v>
      </c>
      <c r="K1088">
        <v>0</v>
      </c>
      <c r="L1088">
        <v>0</v>
      </c>
      <c r="M1088">
        <v>0</v>
      </c>
      <c r="N1088">
        <v>0</v>
      </c>
      <c r="O1088">
        <v>0.61799999999999999</v>
      </c>
      <c r="P1088">
        <v>0</v>
      </c>
      <c r="Q1088">
        <v>0</v>
      </c>
      <c r="R1088">
        <v>0</v>
      </c>
      <c r="S1088">
        <v>0</v>
      </c>
      <c r="T1088">
        <v>0</v>
      </c>
      <c r="U1088">
        <v>0</v>
      </c>
      <c r="V1088">
        <v>1.2949999999999999</v>
      </c>
      <c r="W1088">
        <v>13.39</v>
      </c>
      <c r="Y1088" t="str">
        <f t="shared" si="463"/>
        <v>三重県</v>
      </c>
      <c r="Z1088" t="str">
        <f t="shared" si="464"/>
        <v>三重県東員町</v>
      </c>
      <c r="AA1088" s="159">
        <f t="shared" si="465"/>
        <v>165.41300000000001</v>
      </c>
      <c r="AB1088" s="159">
        <f t="shared" si="466"/>
        <v>279.78300000000002</v>
      </c>
      <c r="AC1088" s="159">
        <f t="shared" si="467"/>
        <v>0</v>
      </c>
      <c r="AD1088" s="159">
        <f t="shared" si="468"/>
        <v>0</v>
      </c>
      <c r="AE1088" s="159">
        <f t="shared" si="469"/>
        <v>0</v>
      </c>
      <c r="AF1088" s="159">
        <f t="shared" si="470"/>
        <v>0</v>
      </c>
      <c r="AG1088" s="159">
        <f t="shared" si="471"/>
        <v>0</v>
      </c>
      <c r="AH1088" s="160">
        <f t="shared" si="472"/>
        <v>445.19600000000003</v>
      </c>
      <c r="AI1088" s="135">
        <f t="shared" si="473"/>
        <v>0.37155095733115301</v>
      </c>
      <c r="AJ1088" s="135">
        <f t="shared" si="474"/>
        <v>0.62844904266884694</v>
      </c>
      <c r="AK1088" s="135">
        <f t="shared" si="475"/>
        <v>0</v>
      </c>
      <c r="AL1088" s="135">
        <f t="shared" si="476"/>
        <v>0</v>
      </c>
      <c r="AM1088" s="135">
        <f t="shared" si="477"/>
        <v>0</v>
      </c>
      <c r="AN1088" s="135">
        <f t="shared" si="478"/>
        <v>0</v>
      </c>
      <c r="AO1088" s="135">
        <f t="shared" si="479"/>
        <v>0</v>
      </c>
      <c r="AP1088" s="159">
        <f>IFERROR(VLOOKUP(A1088,人口!$A$2:$E$1748,5,0),0)</f>
        <v>25918</v>
      </c>
      <c r="AQ1088" s="159">
        <f t="shared" si="454"/>
        <v>0</v>
      </c>
      <c r="AR1088" s="159">
        <f t="shared" si="455"/>
        <v>0</v>
      </c>
      <c r="AS1088" s="159">
        <f t="shared" si="456"/>
        <v>1</v>
      </c>
      <c r="AT1088" s="159">
        <f t="shared" si="457"/>
        <v>0</v>
      </c>
      <c r="AU1088" s="159">
        <f t="shared" si="458"/>
        <v>0</v>
      </c>
      <c r="AV1088" s="159">
        <f t="shared" si="459"/>
        <v>0</v>
      </c>
      <c r="AW1088" s="159">
        <f t="shared" si="460"/>
        <v>0</v>
      </c>
      <c r="AX1088" s="159">
        <f t="shared" si="480"/>
        <v>0</v>
      </c>
      <c r="AY1088" s="159" t="str">
        <f t="shared" si="481"/>
        <v>1万～3万人未満の市町村平均</v>
      </c>
      <c r="AZ1088" s="159"/>
    </row>
    <row r="1089" spans="1:52" x14ac:dyDescent="0.3">
      <c r="A1089" t="str">
        <f t="shared" si="461"/>
        <v>24341</v>
      </c>
      <c r="B1089" s="158" t="str">
        <f t="shared" si="462"/>
        <v>024341</v>
      </c>
      <c r="C1089">
        <v>24</v>
      </c>
      <c r="D1089" t="s">
        <v>51</v>
      </c>
      <c r="E1089">
        <v>24341</v>
      </c>
      <c r="F1089" t="s">
        <v>958</v>
      </c>
      <c r="G1089">
        <v>218.14699999999999</v>
      </c>
      <c r="H1089">
        <v>559.57899999999995</v>
      </c>
      <c r="I1089">
        <v>290.39299999999997</v>
      </c>
      <c r="J1089">
        <v>742.423</v>
      </c>
      <c r="K1089">
        <v>64.400000000000006</v>
      </c>
      <c r="L1089">
        <v>194.91499999999999</v>
      </c>
      <c r="M1089">
        <v>0.76700000000000002</v>
      </c>
      <c r="N1089">
        <v>4.2270000000000003</v>
      </c>
      <c r="O1089">
        <v>0</v>
      </c>
      <c r="P1089">
        <v>0</v>
      </c>
      <c r="Q1089">
        <v>0</v>
      </c>
      <c r="R1089">
        <v>0</v>
      </c>
      <c r="S1089">
        <v>0</v>
      </c>
      <c r="T1089">
        <v>0</v>
      </c>
      <c r="U1089">
        <v>0</v>
      </c>
      <c r="V1089">
        <v>2.0310000000000001</v>
      </c>
      <c r="W1089">
        <v>20.594999999999999</v>
      </c>
      <c r="Y1089" t="str">
        <f t="shared" si="463"/>
        <v>三重県</v>
      </c>
      <c r="Z1089" t="str">
        <f t="shared" si="464"/>
        <v>三重県菰野町</v>
      </c>
      <c r="AA1089" s="159">
        <f t="shared" si="465"/>
        <v>290.39299999999997</v>
      </c>
      <c r="AB1089" s="159">
        <f t="shared" si="466"/>
        <v>742.423</v>
      </c>
      <c r="AC1089" s="159">
        <f t="shared" si="467"/>
        <v>194.91499999999999</v>
      </c>
      <c r="AD1089" s="159">
        <f t="shared" si="468"/>
        <v>4.2270000000000003</v>
      </c>
      <c r="AE1089" s="159">
        <f t="shared" si="469"/>
        <v>0</v>
      </c>
      <c r="AF1089" s="159">
        <f t="shared" si="470"/>
        <v>0</v>
      </c>
      <c r="AG1089" s="159">
        <f t="shared" si="471"/>
        <v>0</v>
      </c>
      <c r="AH1089" s="160">
        <f t="shared" si="472"/>
        <v>1231.9580000000001</v>
      </c>
      <c r="AI1089" s="135">
        <f t="shared" si="473"/>
        <v>0.23571663969063877</v>
      </c>
      <c r="AJ1089" s="135">
        <f t="shared" si="474"/>
        <v>0.60263661585865747</v>
      </c>
      <c r="AK1089" s="135">
        <f t="shared" si="475"/>
        <v>0.15821562098707909</v>
      </c>
      <c r="AL1089" s="135">
        <f t="shared" si="476"/>
        <v>3.4311234636245718E-3</v>
      </c>
      <c r="AM1089" s="135">
        <f t="shared" si="477"/>
        <v>0</v>
      </c>
      <c r="AN1089" s="135">
        <f t="shared" si="478"/>
        <v>0</v>
      </c>
      <c r="AO1089" s="135">
        <f t="shared" si="479"/>
        <v>0</v>
      </c>
      <c r="AP1089" s="159">
        <f>IFERROR(VLOOKUP(A1089,人口!$A$2:$E$1748,5,0),0)</f>
        <v>41697</v>
      </c>
      <c r="AQ1089" s="159">
        <f t="shared" si="454"/>
        <v>0</v>
      </c>
      <c r="AR1089" s="159">
        <f t="shared" si="455"/>
        <v>0</v>
      </c>
      <c r="AS1089" s="159">
        <f t="shared" si="456"/>
        <v>0</v>
      </c>
      <c r="AT1089" s="159">
        <f t="shared" si="457"/>
        <v>1</v>
      </c>
      <c r="AU1089" s="159">
        <f t="shared" si="458"/>
        <v>0</v>
      </c>
      <c r="AV1089" s="159">
        <f t="shared" si="459"/>
        <v>0</v>
      </c>
      <c r="AW1089" s="159">
        <f t="shared" si="460"/>
        <v>0</v>
      </c>
      <c r="AX1089" s="159">
        <f t="shared" si="480"/>
        <v>0</v>
      </c>
      <c r="AY1089" s="159" t="str">
        <f t="shared" si="481"/>
        <v>3万～10万人未満の市町村平均</v>
      </c>
      <c r="AZ1089" s="159"/>
    </row>
    <row r="1090" spans="1:52" x14ac:dyDescent="0.3">
      <c r="A1090" t="str">
        <f t="shared" si="461"/>
        <v>24343</v>
      </c>
      <c r="B1090" s="158" t="str">
        <f t="shared" si="462"/>
        <v>024343</v>
      </c>
      <c r="C1090">
        <v>24</v>
      </c>
      <c r="D1090" t="s">
        <v>51</v>
      </c>
      <c r="E1090">
        <v>24343</v>
      </c>
      <c r="F1090" t="s">
        <v>847</v>
      </c>
      <c r="G1090">
        <v>48.195999999999998</v>
      </c>
      <c r="H1090">
        <v>17.713999999999999</v>
      </c>
      <c r="I1090">
        <v>58.423000000000002</v>
      </c>
      <c r="J1090">
        <v>21.481999999999999</v>
      </c>
      <c r="K1090">
        <v>0</v>
      </c>
      <c r="L1090">
        <v>0</v>
      </c>
      <c r="M1090">
        <v>0</v>
      </c>
      <c r="N1090">
        <v>0</v>
      </c>
      <c r="O1090">
        <v>0</v>
      </c>
      <c r="P1090">
        <v>0</v>
      </c>
      <c r="Q1090">
        <v>0</v>
      </c>
      <c r="R1090">
        <v>0</v>
      </c>
      <c r="S1090">
        <v>0</v>
      </c>
      <c r="T1090">
        <v>0</v>
      </c>
      <c r="U1090">
        <v>0</v>
      </c>
      <c r="V1090">
        <v>0.41499999999999998</v>
      </c>
      <c r="W1090">
        <v>5.968</v>
      </c>
      <c r="Y1090" t="str">
        <f t="shared" si="463"/>
        <v>三重県</v>
      </c>
      <c r="Z1090" t="str">
        <f t="shared" si="464"/>
        <v>三重県朝日町</v>
      </c>
      <c r="AA1090" s="159">
        <f t="shared" si="465"/>
        <v>58.423000000000002</v>
      </c>
      <c r="AB1090" s="159">
        <f t="shared" si="466"/>
        <v>21.481999999999999</v>
      </c>
      <c r="AC1090" s="159">
        <f t="shared" si="467"/>
        <v>0</v>
      </c>
      <c r="AD1090" s="159">
        <f t="shared" si="468"/>
        <v>0</v>
      </c>
      <c r="AE1090" s="159">
        <f t="shared" si="469"/>
        <v>0</v>
      </c>
      <c r="AF1090" s="159">
        <f t="shared" si="470"/>
        <v>0</v>
      </c>
      <c r="AG1090" s="159">
        <f t="shared" si="471"/>
        <v>0</v>
      </c>
      <c r="AH1090" s="160">
        <f t="shared" si="472"/>
        <v>79.905000000000001</v>
      </c>
      <c r="AI1090" s="135">
        <f t="shared" si="473"/>
        <v>0.73115574745009704</v>
      </c>
      <c r="AJ1090" s="135">
        <f t="shared" si="474"/>
        <v>0.26884425254990302</v>
      </c>
      <c r="AK1090" s="135">
        <f t="shared" si="475"/>
        <v>0</v>
      </c>
      <c r="AL1090" s="135">
        <f t="shared" si="476"/>
        <v>0</v>
      </c>
      <c r="AM1090" s="135">
        <f t="shared" si="477"/>
        <v>0</v>
      </c>
      <c r="AN1090" s="135">
        <f t="shared" si="478"/>
        <v>0</v>
      </c>
      <c r="AO1090" s="135">
        <f t="shared" si="479"/>
        <v>0</v>
      </c>
      <c r="AP1090" s="159">
        <f>IFERROR(VLOOKUP(A1090,人口!$A$2:$E$1748,5,0),0)</f>
        <v>10921</v>
      </c>
      <c r="AQ1090" s="159">
        <f t="shared" si="454"/>
        <v>0</v>
      </c>
      <c r="AR1090" s="159">
        <f t="shared" si="455"/>
        <v>0</v>
      </c>
      <c r="AS1090" s="159">
        <f t="shared" si="456"/>
        <v>1</v>
      </c>
      <c r="AT1090" s="159">
        <f t="shared" si="457"/>
        <v>0</v>
      </c>
      <c r="AU1090" s="159">
        <f t="shared" si="458"/>
        <v>0</v>
      </c>
      <c r="AV1090" s="159">
        <f t="shared" si="459"/>
        <v>0</v>
      </c>
      <c r="AW1090" s="159">
        <f t="shared" si="460"/>
        <v>0</v>
      </c>
      <c r="AX1090" s="159">
        <f t="shared" si="480"/>
        <v>0</v>
      </c>
      <c r="AY1090" s="159" t="str">
        <f t="shared" si="481"/>
        <v>1万～3万人未満の市町村平均</v>
      </c>
      <c r="AZ1090" s="159"/>
    </row>
    <row r="1091" spans="1:52" x14ac:dyDescent="0.3">
      <c r="A1091" t="str">
        <f t="shared" si="461"/>
        <v>24344</v>
      </c>
      <c r="B1091" s="158" t="str">
        <f t="shared" si="462"/>
        <v>024344</v>
      </c>
      <c r="C1091">
        <v>24</v>
      </c>
      <c r="D1091" t="s">
        <v>51</v>
      </c>
      <c r="E1091">
        <v>24344</v>
      </c>
      <c r="F1091" t="s">
        <v>1050</v>
      </c>
      <c r="G1091">
        <v>75.248000000000005</v>
      </c>
      <c r="H1091">
        <v>7.8010000000000002</v>
      </c>
      <c r="I1091">
        <v>103.486</v>
      </c>
      <c r="J1091">
        <v>10.7</v>
      </c>
      <c r="K1091">
        <v>0</v>
      </c>
      <c r="L1091">
        <v>0</v>
      </c>
      <c r="M1091">
        <v>0</v>
      </c>
      <c r="N1091">
        <v>0</v>
      </c>
      <c r="O1091">
        <v>0</v>
      </c>
      <c r="P1091">
        <v>0</v>
      </c>
      <c r="Q1091">
        <v>0</v>
      </c>
      <c r="R1091">
        <v>0</v>
      </c>
      <c r="S1091">
        <v>0</v>
      </c>
      <c r="T1091">
        <v>0</v>
      </c>
      <c r="U1091">
        <v>0</v>
      </c>
      <c r="V1091">
        <v>0.73599999999999999</v>
      </c>
      <c r="W1091">
        <v>10.154</v>
      </c>
      <c r="Y1091" t="str">
        <f t="shared" si="463"/>
        <v>三重県</v>
      </c>
      <c r="Z1091" t="str">
        <f t="shared" si="464"/>
        <v>三重県川越町</v>
      </c>
      <c r="AA1091" s="159">
        <f t="shared" si="465"/>
        <v>103.486</v>
      </c>
      <c r="AB1091" s="159">
        <f t="shared" si="466"/>
        <v>10.7</v>
      </c>
      <c r="AC1091" s="159">
        <f t="shared" si="467"/>
        <v>0</v>
      </c>
      <c r="AD1091" s="159">
        <f t="shared" si="468"/>
        <v>0</v>
      </c>
      <c r="AE1091" s="159">
        <f t="shared" si="469"/>
        <v>0</v>
      </c>
      <c r="AF1091" s="159">
        <f t="shared" si="470"/>
        <v>0</v>
      </c>
      <c r="AG1091" s="159">
        <f t="shared" si="471"/>
        <v>0</v>
      </c>
      <c r="AH1091" s="160">
        <f t="shared" si="472"/>
        <v>114.18600000000001</v>
      </c>
      <c r="AI1091" s="135">
        <f t="shared" si="473"/>
        <v>0.90629324085264396</v>
      </c>
      <c r="AJ1091" s="135">
        <f t="shared" si="474"/>
        <v>9.3706759147356058E-2</v>
      </c>
      <c r="AK1091" s="135">
        <f t="shared" si="475"/>
        <v>0</v>
      </c>
      <c r="AL1091" s="135">
        <f t="shared" si="476"/>
        <v>0</v>
      </c>
      <c r="AM1091" s="135">
        <f t="shared" si="477"/>
        <v>0</v>
      </c>
      <c r="AN1091" s="135">
        <f t="shared" si="478"/>
        <v>0</v>
      </c>
      <c r="AO1091" s="135">
        <f t="shared" si="479"/>
        <v>0</v>
      </c>
      <c r="AP1091" s="159">
        <f>IFERROR(VLOOKUP(A1091,人口!$A$2:$E$1748,5,0),0)</f>
        <v>15226</v>
      </c>
      <c r="AQ1091" s="159">
        <f t="shared" ref="AQ1091:AQ1154" si="482">IF(SUMIFS($AP1091,$AP1091,$BI$17,$AP1091,$BJ$17)&gt;0,1,0)</f>
        <v>0</v>
      </c>
      <c r="AR1091" s="159">
        <f t="shared" ref="AR1091:AR1154" si="483">IF(SUMIFS($AP1091,$AP1091,$BI$18,$AP1091,$BJ$18)&gt;0,1,0)</f>
        <v>0</v>
      </c>
      <c r="AS1091" s="159">
        <f t="shared" ref="AS1091:AS1154" si="484">IF(SUMIFS($AP1091,$AP1091,$BI$19,$AP1091,$BJ$19)&gt;0,1,0)</f>
        <v>1</v>
      </c>
      <c r="AT1091" s="159">
        <f t="shared" ref="AT1091:AT1154" si="485">IF(SUMIFS($AP1091,$AP1091,$BI$20,$AP1091,$BJ$20)&gt;0,1,0)</f>
        <v>0</v>
      </c>
      <c r="AU1091" s="159">
        <f t="shared" ref="AU1091:AU1154" si="486">IF(SUMIFS($AP1091,$AP1091,$BI$21,$AP1091,$BJ$21)&gt;0,1,0)</f>
        <v>0</v>
      </c>
      <c r="AV1091" s="159">
        <f t="shared" ref="AV1091:AV1154" si="487">IF(SUMIFS($AP1091,$AP1091,$BI$22,$AP1091,$BJ$22)&gt;0,1,0)</f>
        <v>0</v>
      </c>
      <c r="AW1091" s="159">
        <f t="shared" ref="AW1091:AW1154" si="488">IF(SUMIFS($AP1091,$AP1091,$BI$23,$AP1091,$BJ$23)&gt;0,1,0)</f>
        <v>0</v>
      </c>
      <c r="AX1091" s="159">
        <f t="shared" si="480"/>
        <v>0</v>
      </c>
      <c r="AY1091" s="159" t="str">
        <f t="shared" si="481"/>
        <v>1万～3万人未満の市町村平均</v>
      </c>
      <c r="AZ1091" s="159"/>
    </row>
    <row r="1092" spans="1:52" x14ac:dyDescent="0.3">
      <c r="A1092" t="str">
        <f t="shared" ref="A1092:A1155" si="489">IF(LEN(B1092)=5,B1092,RIGHT(B1092,5))</f>
        <v>24441</v>
      </c>
      <c r="B1092" s="158" t="str">
        <f t="shared" ref="B1092:B1155" si="490">0&amp;E1092</f>
        <v>024441</v>
      </c>
      <c r="C1092">
        <v>24</v>
      </c>
      <c r="D1092" t="s">
        <v>51</v>
      </c>
      <c r="E1092">
        <v>24441</v>
      </c>
      <c r="F1092" t="s">
        <v>1094</v>
      </c>
      <c r="G1092">
        <v>122.95699999999999</v>
      </c>
      <c r="H1092">
        <v>392.108</v>
      </c>
      <c r="I1092">
        <v>168.68899999999999</v>
      </c>
      <c r="J1092">
        <v>536.30700000000002</v>
      </c>
      <c r="K1092">
        <v>59.2</v>
      </c>
      <c r="L1092">
        <v>126.523</v>
      </c>
      <c r="M1092">
        <v>3.4000000000000002E-2</v>
      </c>
      <c r="N1092">
        <v>0.19700000000000001</v>
      </c>
      <c r="O1092">
        <v>0.873</v>
      </c>
      <c r="P1092">
        <v>0</v>
      </c>
      <c r="Q1092">
        <v>0</v>
      </c>
      <c r="R1092">
        <v>0</v>
      </c>
      <c r="S1092">
        <v>0</v>
      </c>
      <c r="T1092">
        <v>0</v>
      </c>
      <c r="U1092">
        <v>0</v>
      </c>
      <c r="V1092">
        <v>0.88500000000000001</v>
      </c>
      <c r="W1092">
        <v>12.477</v>
      </c>
      <c r="Y1092" t="str">
        <f t="shared" ref="Y1092:Y1155" si="491">D1092</f>
        <v>三重県</v>
      </c>
      <c r="Z1092" t="str">
        <f t="shared" ref="Z1092:Z1155" si="492">D1092&amp;F1092</f>
        <v>三重県多気町</v>
      </c>
      <c r="AA1092" s="159">
        <f t="shared" ref="AA1092:AA1155" si="493">I1092</f>
        <v>168.68899999999999</v>
      </c>
      <c r="AB1092" s="159">
        <f t="shared" ref="AB1092:AB1155" si="494">J1092</f>
        <v>536.30700000000002</v>
      </c>
      <c r="AC1092" s="159">
        <f t="shared" ref="AC1092:AC1155" si="495">L1092</f>
        <v>126.523</v>
      </c>
      <c r="AD1092" s="159">
        <f t="shared" ref="AD1092:AD1155" si="496">N1092</f>
        <v>0.19700000000000001</v>
      </c>
      <c r="AE1092" s="159">
        <f t="shared" ref="AE1092:AE1155" si="497">S1092</f>
        <v>0</v>
      </c>
      <c r="AF1092" s="159">
        <f t="shared" ref="AF1092:AF1155" si="498">T1092</f>
        <v>0</v>
      </c>
      <c r="AG1092" s="159">
        <f t="shared" ref="AG1092:AG1155" si="499">U1092</f>
        <v>0</v>
      </c>
      <c r="AH1092" s="160">
        <f t="shared" ref="AH1092:AH1155" si="500">SUM(AA1092:AG1092)</f>
        <v>831.71600000000001</v>
      </c>
      <c r="AI1092" s="135">
        <f t="shared" ref="AI1092:AI1155" si="501">IFERROR(AA1092/$AH1092,"")</f>
        <v>0.20282043389810944</v>
      </c>
      <c r="AJ1092" s="135">
        <f t="shared" ref="AJ1092:AJ1155" si="502">IFERROR(AB1092/$AH1092,"")</f>
        <v>0.64481986639670275</v>
      </c>
      <c r="AK1092" s="135">
        <f t="shared" ref="AK1092:AK1155" si="503">IFERROR(AC1092/$AH1092,"")</f>
        <v>0.15212284000788731</v>
      </c>
      <c r="AL1092" s="135">
        <f t="shared" ref="AL1092:AL1155" si="504">IFERROR(AD1092/$AH1092,"")</f>
        <v>2.3685969730052086E-4</v>
      </c>
      <c r="AM1092" s="135">
        <f t="shared" ref="AM1092:AM1155" si="505">IFERROR(AE1092/$AH1092,"")</f>
        <v>0</v>
      </c>
      <c r="AN1092" s="135">
        <f t="shared" ref="AN1092:AN1155" si="506">IFERROR(AF1092/$AH1092,"")</f>
        <v>0</v>
      </c>
      <c r="AO1092" s="135">
        <f t="shared" ref="AO1092:AO1155" si="507">IFERROR(AG1092/$AH1092,"")</f>
        <v>0</v>
      </c>
      <c r="AP1092" s="159">
        <f>IFERROR(VLOOKUP(A1092,人口!$A$2:$E$1748,5,0),0)</f>
        <v>14520</v>
      </c>
      <c r="AQ1092" s="159">
        <f t="shared" si="482"/>
        <v>0</v>
      </c>
      <c r="AR1092" s="159">
        <f t="shared" si="483"/>
        <v>0</v>
      </c>
      <c r="AS1092" s="159">
        <f t="shared" si="484"/>
        <v>1</v>
      </c>
      <c r="AT1092" s="159">
        <f t="shared" si="485"/>
        <v>0</v>
      </c>
      <c r="AU1092" s="159">
        <f t="shared" si="486"/>
        <v>0</v>
      </c>
      <c r="AV1092" s="159">
        <f t="shared" si="487"/>
        <v>0</v>
      </c>
      <c r="AW1092" s="159">
        <f t="shared" si="488"/>
        <v>0</v>
      </c>
      <c r="AX1092" s="159">
        <f t="shared" ref="AX1092:AX1155" si="508">IF(SUMIFS($AP1092,$AP1092,$BI$24)&gt;0,1,0)</f>
        <v>0</v>
      </c>
      <c r="AY1092" s="159" t="str">
        <f t="shared" ref="AY1092:AY1155" si="509">IF(AQ1092=1,$AQ$1,IF(AR1092=1,$AR$1,IF(AS1092=1,$AS$1,IF(AT1092=1,$AT$1,IF(AU1092=1,$AU$1,IF(AV1092=1,$AV$1,IF(AW1092=1,$AW$1,IF(AX1092=1,$AX$1,""))))))))</f>
        <v>1万～3万人未満の市町村平均</v>
      </c>
      <c r="AZ1092" s="159"/>
    </row>
    <row r="1093" spans="1:52" x14ac:dyDescent="0.3">
      <c r="A1093" t="str">
        <f t="shared" si="489"/>
        <v>24442</v>
      </c>
      <c r="B1093" s="158" t="str">
        <f t="shared" si="490"/>
        <v>024442</v>
      </c>
      <c r="C1093">
        <v>24</v>
      </c>
      <c r="D1093" t="s">
        <v>51</v>
      </c>
      <c r="E1093">
        <v>24442</v>
      </c>
      <c r="F1093" t="s">
        <v>1134</v>
      </c>
      <c r="G1093">
        <v>132.70599999999999</v>
      </c>
      <c r="H1093">
        <v>403.32799999999997</v>
      </c>
      <c r="I1093">
        <v>189.24700000000001</v>
      </c>
      <c r="J1093">
        <v>570.48099999999999</v>
      </c>
      <c r="K1093">
        <v>0</v>
      </c>
      <c r="L1093">
        <v>0</v>
      </c>
      <c r="M1093">
        <v>0</v>
      </c>
      <c r="N1093">
        <v>0</v>
      </c>
      <c r="O1093">
        <v>0</v>
      </c>
      <c r="P1093">
        <v>0</v>
      </c>
      <c r="Q1093">
        <v>0</v>
      </c>
      <c r="R1093">
        <v>0</v>
      </c>
      <c r="S1093">
        <v>0</v>
      </c>
      <c r="T1093">
        <v>0</v>
      </c>
      <c r="U1093">
        <v>0</v>
      </c>
      <c r="V1093">
        <v>1.4830000000000001</v>
      </c>
      <c r="W1093">
        <v>13.933</v>
      </c>
      <c r="Y1093" t="str">
        <f t="shared" si="491"/>
        <v>三重県</v>
      </c>
      <c r="Z1093" t="str">
        <f t="shared" si="492"/>
        <v>三重県明和町</v>
      </c>
      <c r="AA1093" s="159">
        <f t="shared" si="493"/>
        <v>189.24700000000001</v>
      </c>
      <c r="AB1093" s="159">
        <f t="shared" si="494"/>
        <v>570.48099999999999</v>
      </c>
      <c r="AC1093" s="159">
        <f t="shared" si="495"/>
        <v>0</v>
      </c>
      <c r="AD1093" s="159">
        <f t="shared" si="496"/>
        <v>0</v>
      </c>
      <c r="AE1093" s="159">
        <f t="shared" si="497"/>
        <v>0</v>
      </c>
      <c r="AF1093" s="159">
        <f t="shared" si="498"/>
        <v>0</v>
      </c>
      <c r="AG1093" s="159">
        <f t="shared" si="499"/>
        <v>0</v>
      </c>
      <c r="AH1093" s="160">
        <f t="shared" si="500"/>
        <v>759.72800000000007</v>
      </c>
      <c r="AI1093" s="135">
        <f t="shared" si="501"/>
        <v>0.24909836151885939</v>
      </c>
      <c r="AJ1093" s="135">
        <f t="shared" si="502"/>
        <v>0.75090163848114055</v>
      </c>
      <c r="AK1093" s="135">
        <f t="shared" si="503"/>
        <v>0</v>
      </c>
      <c r="AL1093" s="135">
        <f t="shared" si="504"/>
        <v>0</v>
      </c>
      <c r="AM1093" s="135">
        <f t="shared" si="505"/>
        <v>0</v>
      </c>
      <c r="AN1093" s="135">
        <f t="shared" si="506"/>
        <v>0</v>
      </c>
      <c r="AO1093" s="135">
        <f t="shared" si="507"/>
        <v>0</v>
      </c>
      <c r="AP1093" s="159">
        <f>IFERROR(VLOOKUP(A1093,人口!$A$2:$E$1748,5,0),0)</f>
        <v>23139</v>
      </c>
      <c r="AQ1093" s="159">
        <f t="shared" si="482"/>
        <v>0</v>
      </c>
      <c r="AR1093" s="159">
        <f t="shared" si="483"/>
        <v>0</v>
      </c>
      <c r="AS1093" s="159">
        <f t="shared" si="484"/>
        <v>1</v>
      </c>
      <c r="AT1093" s="159">
        <f t="shared" si="485"/>
        <v>0</v>
      </c>
      <c r="AU1093" s="159">
        <f t="shared" si="486"/>
        <v>0</v>
      </c>
      <c r="AV1093" s="159">
        <f t="shared" si="487"/>
        <v>0</v>
      </c>
      <c r="AW1093" s="159">
        <f t="shared" si="488"/>
        <v>0</v>
      </c>
      <c r="AX1093" s="159">
        <f t="shared" si="508"/>
        <v>0</v>
      </c>
      <c r="AY1093" s="159" t="str">
        <f t="shared" si="509"/>
        <v>1万～3万人未満の市町村平均</v>
      </c>
      <c r="AZ1093" s="159"/>
    </row>
    <row r="1094" spans="1:52" x14ac:dyDescent="0.3">
      <c r="A1094" t="str">
        <f t="shared" si="489"/>
        <v>24443</v>
      </c>
      <c r="B1094" s="158" t="str">
        <f t="shared" si="490"/>
        <v>024443</v>
      </c>
      <c r="C1094">
        <v>24</v>
      </c>
      <c r="D1094" t="s">
        <v>51</v>
      </c>
      <c r="E1094">
        <v>24443</v>
      </c>
      <c r="F1094" t="s">
        <v>1171</v>
      </c>
      <c r="G1094">
        <v>87.748999999999995</v>
      </c>
      <c r="H1094">
        <v>74.543000000000006</v>
      </c>
      <c r="I1094">
        <v>116.113</v>
      </c>
      <c r="J1094">
        <v>98.319000000000003</v>
      </c>
      <c r="K1094">
        <v>236.9</v>
      </c>
      <c r="L1094">
        <v>640.58900000000006</v>
      </c>
      <c r="M1094">
        <v>14.807</v>
      </c>
      <c r="N1094">
        <v>87.561000000000007</v>
      </c>
      <c r="O1094">
        <v>0.83499999999999996</v>
      </c>
      <c r="P1094">
        <v>0</v>
      </c>
      <c r="Q1094">
        <v>0</v>
      </c>
      <c r="R1094">
        <v>0</v>
      </c>
      <c r="S1094">
        <v>0</v>
      </c>
      <c r="T1094">
        <v>0</v>
      </c>
      <c r="U1094">
        <v>0</v>
      </c>
      <c r="V1094">
        <v>0.48</v>
      </c>
      <c r="W1094">
        <v>4.843</v>
      </c>
      <c r="Y1094" t="str">
        <f t="shared" si="491"/>
        <v>三重県</v>
      </c>
      <c r="Z1094" t="str">
        <f t="shared" si="492"/>
        <v>三重県大台町</v>
      </c>
      <c r="AA1094" s="159">
        <f t="shared" si="493"/>
        <v>116.113</v>
      </c>
      <c r="AB1094" s="159">
        <f t="shared" si="494"/>
        <v>98.319000000000003</v>
      </c>
      <c r="AC1094" s="159">
        <f t="shared" si="495"/>
        <v>640.58900000000006</v>
      </c>
      <c r="AD1094" s="159">
        <f t="shared" si="496"/>
        <v>87.561000000000007</v>
      </c>
      <c r="AE1094" s="159">
        <f t="shared" si="497"/>
        <v>0</v>
      </c>
      <c r="AF1094" s="159">
        <f t="shared" si="498"/>
        <v>0</v>
      </c>
      <c r="AG1094" s="159">
        <f t="shared" si="499"/>
        <v>0</v>
      </c>
      <c r="AH1094" s="160">
        <f t="shared" si="500"/>
        <v>942.58200000000011</v>
      </c>
      <c r="AI1094" s="135">
        <f t="shared" si="501"/>
        <v>0.12318609945872082</v>
      </c>
      <c r="AJ1094" s="135">
        <f t="shared" si="502"/>
        <v>0.10430816629216343</v>
      </c>
      <c r="AK1094" s="135">
        <f t="shared" si="503"/>
        <v>0.67961089857434154</v>
      </c>
      <c r="AL1094" s="135">
        <f t="shared" si="504"/>
        <v>9.2894835674774176E-2</v>
      </c>
      <c r="AM1094" s="135">
        <f t="shared" si="505"/>
        <v>0</v>
      </c>
      <c r="AN1094" s="135">
        <f t="shared" si="506"/>
        <v>0</v>
      </c>
      <c r="AO1094" s="135">
        <f t="shared" si="507"/>
        <v>0</v>
      </c>
      <c r="AP1094" s="159">
        <f>IFERROR(VLOOKUP(A1094,人口!$A$2:$E$1748,5,0),0)</f>
        <v>9175</v>
      </c>
      <c r="AQ1094" s="159">
        <f t="shared" si="482"/>
        <v>0</v>
      </c>
      <c r="AR1094" s="159">
        <f t="shared" si="483"/>
        <v>1</v>
      </c>
      <c r="AS1094" s="159">
        <f t="shared" si="484"/>
        <v>0</v>
      </c>
      <c r="AT1094" s="159">
        <f t="shared" si="485"/>
        <v>0</v>
      </c>
      <c r="AU1094" s="159">
        <f t="shared" si="486"/>
        <v>0</v>
      </c>
      <c r="AV1094" s="159">
        <f t="shared" si="487"/>
        <v>0</v>
      </c>
      <c r="AW1094" s="159">
        <f t="shared" si="488"/>
        <v>0</v>
      </c>
      <c r="AX1094" s="159">
        <f t="shared" si="508"/>
        <v>0</v>
      </c>
      <c r="AY1094" s="159" t="str">
        <f t="shared" si="509"/>
        <v>5千～1万人未満の市町村平均</v>
      </c>
      <c r="AZ1094" s="159"/>
    </row>
    <row r="1095" spans="1:52" x14ac:dyDescent="0.3">
      <c r="A1095" t="str">
        <f t="shared" si="489"/>
        <v>24461</v>
      </c>
      <c r="B1095" s="158" t="str">
        <f t="shared" si="490"/>
        <v>024461</v>
      </c>
      <c r="C1095">
        <v>24</v>
      </c>
      <c r="D1095" t="s">
        <v>51</v>
      </c>
      <c r="E1095">
        <v>24461</v>
      </c>
      <c r="F1095" t="s">
        <v>1210</v>
      </c>
      <c r="G1095">
        <v>90.238</v>
      </c>
      <c r="H1095">
        <v>396.125</v>
      </c>
      <c r="I1095">
        <v>125.34699999999999</v>
      </c>
      <c r="J1095">
        <v>547.98500000000001</v>
      </c>
      <c r="K1095">
        <v>21.6</v>
      </c>
      <c r="L1095">
        <v>54.997999999999998</v>
      </c>
      <c r="M1095">
        <v>0</v>
      </c>
      <c r="N1095">
        <v>0</v>
      </c>
      <c r="O1095">
        <v>0</v>
      </c>
      <c r="P1095">
        <v>0</v>
      </c>
      <c r="Q1095">
        <v>0</v>
      </c>
      <c r="R1095">
        <v>0</v>
      </c>
      <c r="S1095">
        <v>0</v>
      </c>
      <c r="T1095">
        <v>0</v>
      </c>
      <c r="U1095">
        <v>0</v>
      </c>
      <c r="V1095">
        <v>0.98299999999999998</v>
      </c>
      <c r="W1095">
        <v>11.238</v>
      </c>
      <c r="Y1095" t="str">
        <f t="shared" si="491"/>
        <v>三重県</v>
      </c>
      <c r="Z1095" t="str">
        <f t="shared" si="492"/>
        <v>三重県玉城町</v>
      </c>
      <c r="AA1095" s="159">
        <f t="shared" si="493"/>
        <v>125.34699999999999</v>
      </c>
      <c r="AB1095" s="159">
        <f t="shared" si="494"/>
        <v>547.98500000000001</v>
      </c>
      <c r="AC1095" s="159">
        <f t="shared" si="495"/>
        <v>54.997999999999998</v>
      </c>
      <c r="AD1095" s="159">
        <f t="shared" si="496"/>
        <v>0</v>
      </c>
      <c r="AE1095" s="159">
        <f t="shared" si="497"/>
        <v>0</v>
      </c>
      <c r="AF1095" s="159">
        <f t="shared" si="498"/>
        <v>0</v>
      </c>
      <c r="AG1095" s="159">
        <f t="shared" si="499"/>
        <v>0</v>
      </c>
      <c r="AH1095" s="160">
        <f t="shared" si="500"/>
        <v>728.33</v>
      </c>
      <c r="AI1095" s="135">
        <f t="shared" si="501"/>
        <v>0.17210193181662156</v>
      </c>
      <c r="AJ1095" s="135">
        <f t="shared" si="502"/>
        <v>0.75238559444207975</v>
      </c>
      <c r="AK1095" s="135">
        <f t="shared" si="503"/>
        <v>7.5512473741298575E-2</v>
      </c>
      <c r="AL1095" s="135">
        <f t="shared" si="504"/>
        <v>0</v>
      </c>
      <c r="AM1095" s="135">
        <f t="shared" si="505"/>
        <v>0</v>
      </c>
      <c r="AN1095" s="135">
        <f t="shared" si="506"/>
        <v>0</v>
      </c>
      <c r="AO1095" s="135">
        <f t="shared" si="507"/>
        <v>0</v>
      </c>
      <c r="AP1095" s="159">
        <f>IFERROR(VLOOKUP(A1095,人口!$A$2:$E$1748,5,0),0)</f>
        <v>15452</v>
      </c>
      <c r="AQ1095" s="159">
        <f t="shared" si="482"/>
        <v>0</v>
      </c>
      <c r="AR1095" s="159">
        <f t="shared" si="483"/>
        <v>0</v>
      </c>
      <c r="AS1095" s="159">
        <f t="shared" si="484"/>
        <v>1</v>
      </c>
      <c r="AT1095" s="159">
        <f t="shared" si="485"/>
        <v>0</v>
      </c>
      <c r="AU1095" s="159">
        <f t="shared" si="486"/>
        <v>0</v>
      </c>
      <c r="AV1095" s="159">
        <f t="shared" si="487"/>
        <v>0</v>
      </c>
      <c r="AW1095" s="159">
        <f t="shared" si="488"/>
        <v>0</v>
      </c>
      <c r="AX1095" s="159">
        <f t="shared" si="508"/>
        <v>0</v>
      </c>
      <c r="AY1095" s="159" t="str">
        <f t="shared" si="509"/>
        <v>1万～3万人未満の市町村平均</v>
      </c>
      <c r="AZ1095" s="159"/>
    </row>
    <row r="1096" spans="1:52" x14ac:dyDescent="0.3">
      <c r="A1096" t="str">
        <f t="shared" si="489"/>
        <v>24470</v>
      </c>
      <c r="B1096" s="158" t="str">
        <f t="shared" si="490"/>
        <v>024470</v>
      </c>
      <c r="C1096">
        <v>24</v>
      </c>
      <c r="D1096" t="s">
        <v>51</v>
      </c>
      <c r="E1096">
        <v>24470</v>
      </c>
      <c r="F1096" t="s">
        <v>1252</v>
      </c>
      <c r="G1096">
        <v>54.436</v>
      </c>
      <c r="H1096">
        <v>147.94999999999999</v>
      </c>
      <c r="I1096">
        <v>74.593000000000004</v>
      </c>
      <c r="J1096">
        <v>201.89</v>
      </c>
      <c r="K1096">
        <v>183.3</v>
      </c>
      <c r="L1096">
        <v>498.10199999999998</v>
      </c>
      <c r="M1096">
        <v>0.71799999999999997</v>
      </c>
      <c r="N1096">
        <v>4.2450000000000001</v>
      </c>
      <c r="O1096">
        <v>0</v>
      </c>
      <c r="P1096">
        <v>0</v>
      </c>
      <c r="Q1096">
        <v>0</v>
      </c>
      <c r="R1096">
        <v>0</v>
      </c>
      <c r="S1096">
        <v>0</v>
      </c>
      <c r="T1096">
        <v>0</v>
      </c>
      <c r="U1096">
        <v>0</v>
      </c>
      <c r="V1096">
        <v>0.625</v>
      </c>
      <c r="W1096">
        <v>5.88</v>
      </c>
      <c r="Y1096" t="str">
        <f t="shared" si="491"/>
        <v>三重県</v>
      </c>
      <c r="Z1096" t="str">
        <f t="shared" si="492"/>
        <v>三重県度会町</v>
      </c>
      <c r="AA1096" s="159">
        <f t="shared" si="493"/>
        <v>74.593000000000004</v>
      </c>
      <c r="AB1096" s="159">
        <f t="shared" si="494"/>
        <v>201.89</v>
      </c>
      <c r="AC1096" s="159">
        <f t="shared" si="495"/>
        <v>498.10199999999998</v>
      </c>
      <c r="AD1096" s="159">
        <f t="shared" si="496"/>
        <v>4.2450000000000001</v>
      </c>
      <c r="AE1096" s="159">
        <f t="shared" si="497"/>
        <v>0</v>
      </c>
      <c r="AF1096" s="159">
        <f t="shared" si="498"/>
        <v>0</v>
      </c>
      <c r="AG1096" s="159">
        <f t="shared" si="499"/>
        <v>0</v>
      </c>
      <c r="AH1096" s="160">
        <f t="shared" si="500"/>
        <v>778.83</v>
      </c>
      <c r="AI1096" s="135">
        <f t="shared" si="501"/>
        <v>9.5775714854332783E-2</v>
      </c>
      <c r="AJ1096" s="135">
        <f t="shared" si="502"/>
        <v>0.25922216658320812</v>
      </c>
      <c r="AK1096" s="135">
        <f t="shared" si="503"/>
        <v>0.63955163514502511</v>
      </c>
      <c r="AL1096" s="135">
        <f t="shared" si="504"/>
        <v>5.4504834174338426E-3</v>
      </c>
      <c r="AM1096" s="135">
        <f t="shared" si="505"/>
        <v>0</v>
      </c>
      <c r="AN1096" s="135">
        <f t="shared" si="506"/>
        <v>0</v>
      </c>
      <c r="AO1096" s="135">
        <f t="shared" si="507"/>
        <v>0</v>
      </c>
      <c r="AP1096" s="159">
        <f>IFERROR(VLOOKUP(A1096,人口!$A$2:$E$1748,5,0),0)</f>
        <v>8147</v>
      </c>
      <c r="AQ1096" s="159">
        <f t="shared" si="482"/>
        <v>0</v>
      </c>
      <c r="AR1096" s="159">
        <f t="shared" si="483"/>
        <v>1</v>
      </c>
      <c r="AS1096" s="159">
        <f t="shared" si="484"/>
        <v>0</v>
      </c>
      <c r="AT1096" s="159">
        <f t="shared" si="485"/>
        <v>0</v>
      </c>
      <c r="AU1096" s="159">
        <f t="shared" si="486"/>
        <v>0</v>
      </c>
      <c r="AV1096" s="159">
        <f t="shared" si="487"/>
        <v>0</v>
      </c>
      <c r="AW1096" s="159">
        <f t="shared" si="488"/>
        <v>0</v>
      </c>
      <c r="AX1096" s="159">
        <f t="shared" si="508"/>
        <v>0</v>
      </c>
      <c r="AY1096" s="159" t="str">
        <f t="shared" si="509"/>
        <v>5千～1万人未満の市町村平均</v>
      </c>
      <c r="AZ1096" s="159"/>
    </row>
    <row r="1097" spans="1:52" x14ac:dyDescent="0.3">
      <c r="A1097" t="str">
        <f t="shared" si="489"/>
        <v>24471</v>
      </c>
      <c r="B1097" s="158" t="str">
        <f t="shared" si="490"/>
        <v>024471</v>
      </c>
      <c r="C1097">
        <v>24</v>
      </c>
      <c r="D1097" t="s">
        <v>51</v>
      </c>
      <c r="E1097">
        <v>24471</v>
      </c>
      <c r="F1097" t="s">
        <v>1290</v>
      </c>
      <c r="G1097">
        <v>80.67</v>
      </c>
      <c r="H1097">
        <v>97.602999999999994</v>
      </c>
      <c r="I1097">
        <v>107.455</v>
      </c>
      <c r="J1097">
        <v>129.58600000000001</v>
      </c>
      <c r="K1097">
        <v>161.6</v>
      </c>
      <c r="L1097">
        <v>393.214</v>
      </c>
      <c r="M1097">
        <v>0.80300000000000005</v>
      </c>
      <c r="N1097">
        <v>4.7469999999999999</v>
      </c>
      <c r="O1097">
        <v>0</v>
      </c>
      <c r="P1097">
        <v>0</v>
      </c>
      <c r="Q1097">
        <v>0</v>
      </c>
      <c r="R1097">
        <v>0</v>
      </c>
      <c r="S1097">
        <v>0</v>
      </c>
      <c r="T1097">
        <v>0</v>
      </c>
      <c r="U1097">
        <v>0</v>
      </c>
      <c r="V1097">
        <v>0.47399999999999998</v>
      </c>
      <c r="W1097">
        <v>4.7789999999999999</v>
      </c>
      <c r="Y1097" t="str">
        <f t="shared" si="491"/>
        <v>三重県</v>
      </c>
      <c r="Z1097" t="str">
        <f t="shared" si="492"/>
        <v>三重県大紀町</v>
      </c>
      <c r="AA1097" s="159">
        <f t="shared" si="493"/>
        <v>107.455</v>
      </c>
      <c r="AB1097" s="159">
        <f t="shared" si="494"/>
        <v>129.58600000000001</v>
      </c>
      <c r="AC1097" s="159">
        <f t="shared" si="495"/>
        <v>393.214</v>
      </c>
      <c r="AD1097" s="159">
        <f t="shared" si="496"/>
        <v>4.7469999999999999</v>
      </c>
      <c r="AE1097" s="159">
        <f t="shared" si="497"/>
        <v>0</v>
      </c>
      <c r="AF1097" s="159">
        <f t="shared" si="498"/>
        <v>0</v>
      </c>
      <c r="AG1097" s="159">
        <f t="shared" si="499"/>
        <v>0</v>
      </c>
      <c r="AH1097" s="160">
        <f t="shared" si="500"/>
        <v>635.00199999999995</v>
      </c>
      <c r="AI1097" s="135">
        <f t="shared" si="501"/>
        <v>0.16921993946475761</v>
      </c>
      <c r="AJ1097" s="135">
        <f t="shared" si="502"/>
        <v>0.20407179819906082</v>
      </c>
      <c r="AK1097" s="135">
        <f t="shared" si="503"/>
        <v>0.61923269533009351</v>
      </c>
      <c r="AL1097" s="135">
        <f t="shared" si="504"/>
        <v>7.4755670060881706E-3</v>
      </c>
      <c r="AM1097" s="135">
        <f t="shared" si="505"/>
        <v>0</v>
      </c>
      <c r="AN1097" s="135">
        <f t="shared" si="506"/>
        <v>0</v>
      </c>
      <c r="AO1097" s="135">
        <f t="shared" si="507"/>
        <v>0</v>
      </c>
      <c r="AP1097" s="159">
        <f>IFERROR(VLOOKUP(A1097,人口!$A$2:$E$1748,5,0),0)</f>
        <v>8344</v>
      </c>
      <c r="AQ1097" s="159">
        <f t="shared" si="482"/>
        <v>0</v>
      </c>
      <c r="AR1097" s="159">
        <f t="shared" si="483"/>
        <v>1</v>
      </c>
      <c r="AS1097" s="159">
        <f t="shared" si="484"/>
        <v>0</v>
      </c>
      <c r="AT1097" s="159">
        <f t="shared" si="485"/>
        <v>0</v>
      </c>
      <c r="AU1097" s="159">
        <f t="shared" si="486"/>
        <v>0</v>
      </c>
      <c r="AV1097" s="159">
        <f t="shared" si="487"/>
        <v>0</v>
      </c>
      <c r="AW1097" s="159">
        <f t="shared" si="488"/>
        <v>0</v>
      </c>
      <c r="AX1097" s="159">
        <f t="shared" si="508"/>
        <v>0</v>
      </c>
      <c r="AY1097" s="159" t="str">
        <f t="shared" si="509"/>
        <v>5千～1万人未満の市町村平均</v>
      </c>
      <c r="AZ1097" s="159"/>
    </row>
    <row r="1098" spans="1:52" x14ac:dyDescent="0.3">
      <c r="A1098" t="str">
        <f t="shared" si="489"/>
        <v>24472</v>
      </c>
      <c r="B1098" s="158" t="str">
        <f t="shared" si="490"/>
        <v>024472</v>
      </c>
      <c r="C1098">
        <v>24</v>
      </c>
      <c r="D1098" t="s">
        <v>51</v>
      </c>
      <c r="E1098">
        <v>24472</v>
      </c>
      <c r="F1098" t="s">
        <v>1323</v>
      </c>
      <c r="G1098">
        <v>103.11499999999999</v>
      </c>
      <c r="H1098">
        <v>107.59099999999999</v>
      </c>
      <c r="I1098">
        <v>141.851</v>
      </c>
      <c r="J1098">
        <v>147.18600000000001</v>
      </c>
      <c r="K1098">
        <v>302.89999999999998</v>
      </c>
      <c r="L1098">
        <v>755.15700000000004</v>
      </c>
      <c r="M1098">
        <v>0.312</v>
      </c>
      <c r="N1098">
        <v>1.8460000000000001</v>
      </c>
      <c r="O1098">
        <v>0</v>
      </c>
      <c r="P1098">
        <v>0</v>
      </c>
      <c r="Q1098">
        <v>0</v>
      </c>
      <c r="R1098">
        <v>0</v>
      </c>
      <c r="S1098">
        <v>0</v>
      </c>
      <c r="T1098">
        <v>0</v>
      </c>
      <c r="U1098">
        <v>0</v>
      </c>
      <c r="V1098">
        <v>0.80600000000000005</v>
      </c>
      <c r="W1098">
        <v>6.8250000000000002</v>
      </c>
      <c r="Y1098" t="str">
        <f t="shared" si="491"/>
        <v>三重県</v>
      </c>
      <c r="Z1098" t="str">
        <f t="shared" si="492"/>
        <v>三重県南伊勢町</v>
      </c>
      <c r="AA1098" s="159">
        <f t="shared" si="493"/>
        <v>141.851</v>
      </c>
      <c r="AB1098" s="159">
        <f t="shared" si="494"/>
        <v>147.18600000000001</v>
      </c>
      <c r="AC1098" s="159">
        <f t="shared" si="495"/>
        <v>755.15700000000004</v>
      </c>
      <c r="AD1098" s="159">
        <f t="shared" si="496"/>
        <v>1.8460000000000001</v>
      </c>
      <c r="AE1098" s="159">
        <f t="shared" si="497"/>
        <v>0</v>
      </c>
      <c r="AF1098" s="159">
        <f t="shared" si="498"/>
        <v>0</v>
      </c>
      <c r="AG1098" s="159">
        <f t="shared" si="499"/>
        <v>0</v>
      </c>
      <c r="AH1098" s="160">
        <f t="shared" si="500"/>
        <v>1046.04</v>
      </c>
      <c r="AI1098" s="135">
        <f t="shared" si="501"/>
        <v>0.13560762494742076</v>
      </c>
      <c r="AJ1098" s="135">
        <f t="shared" si="502"/>
        <v>0.14070781232075255</v>
      </c>
      <c r="AK1098" s="135">
        <f t="shared" si="503"/>
        <v>0.72191981186187915</v>
      </c>
      <c r="AL1098" s="135">
        <f t="shared" si="504"/>
        <v>1.764750869947612E-3</v>
      </c>
      <c r="AM1098" s="135">
        <f t="shared" si="505"/>
        <v>0</v>
      </c>
      <c r="AN1098" s="135">
        <f t="shared" si="506"/>
        <v>0</v>
      </c>
      <c r="AO1098" s="135">
        <f t="shared" si="507"/>
        <v>0</v>
      </c>
      <c r="AP1098" s="159">
        <f>IFERROR(VLOOKUP(A1098,人口!$A$2:$E$1748,5,0),0)</f>
        <v>12345</v>
      </c>
      <c r="AQ1098" s="159">
        <f t="shared" si="482"/>
        <v>0</v>
      </c>
      <c r="AR1098" s="159">
        <f t="shared" si="483"/>
        <v>0</v>
      </c>
      <c r="AS1098" s="159">
        <f t="shared" si="484"/>
        <v>1</v>
      </c>
      <c r="AT1098" s="159">
        <f t="shared" si="485"/>
        <v>0</v>
      </c>
      <c r="AU1098" s="159">
        <f t="shared" si="486"/>
        <v>0</v>
      </c>
      <c r="AV1098" s="159">
        <f t="shared" si="487"/>
        <v>0</v>
      </c>
      <c r="AW1098" s="159">
        <f t="shared" si="488"/>
        <v>0</v>
      </c>
      <c r="AX1098" s="159">
        <f t="shared" si="508"/>
        <v>0</v>
      </c>
      <c r="AY1098" s="159" t="str">
        <f t="shared" si="509"/>
        <v>1万～3万人未満の市町村平均</v>
      </c>
      <c r="AZ1098" s="159"/>
    </row>
    <row r="1099" spans="1:52" x14ac:dyDescent="0.3">
      <c r="A1099" t="str">
        <f t="shared" si="489"/>
        <v>24543</v>
      </c>
      <c r="B1099" s="158" t="str">
        <f t="shared" si="490"/>
        <v>024543</v>
      </c>
      <c r="C1099">
        <v>24</v>
      </c>
      <c r="D1099" t="s">
        <v>51</v>
      </c>
      <c r="E1099">
        <v>24543</v>
      </c>
      <c r="F1099" t="s">
        <v>1359</v>
      </c>
      <c r="G1099">
        <v>109.536</v>
      </c>
      <c r="H1099">
        <v>46.744</v>
      </c>
      <c r="I1099">
        <v>148.096</v>
      </c>
      <c r="J1099">
        <v>62.881999999999998</v>
      </c>
      <c r="K1099">
        <v>43.2</v>
      </c>
      <c r="L1099">
        <v>107.011</v>
      </c>
      <c r="M1099">
        <v>9.2050000000000001</v>
      </c>
      <c r="N1099">
        <v>54.433</v>
      </c>
      <c r="O1099">
        <v>0</v>
      </c>
      <c r="P1099">
        <v>0</v>
      </c>
      <c r="Q1099">
        <v>0</v>
      </c>
      <c r="R1099">
        <v>0</v>
      </c>
      <c r="S1099">
        <v>0</v>
      </c>
      <c r="T1099">
        <v>0</v>
      </c>
      <c r="U1099">
        <v>0</v>
      </c>
      <c r="V1099">
        <v>0.9</v>
      </c>
      <c r="W1099">
        <v>7.7089999999999996</v>
      </c>
      <c r="Y1099" t="str">
        <f t="shared" si="491"/>
        <v>三重県</v>
      </c>
      <c r="Z1099" t="str">
        <f t="shared" si="492"/>
        <v>三重県紀北町</v>
      </c>
      <c r="AA1099" s="159">
        <f t="shared" si="493"/>
        <v>148.096</v>
      </c>
      <c r="AB1099" s="159">
        <f t="shared" si="494"/>
        <v>62.881999999999998</v>
      </c>
      <c r="AC1099" s="159">
        <f t="shared" si="495"/>
        <v>107.011</v>
      </c>
      <c r="AD1099" s="159">
        <f t="shared" si="496"/>
        <v>54.433</v>
      </c>
      <c r="AE1099" s="159">
        <f t="shared" si="497"/>
        <v>0</v>
      </c>
      <c r="AF1099" s="159">
        <f t="shared" si="498"/>
        <v>0</v>
      </c>
      <c r="AG1099" s="159">
        <f t="shared" si="499"/>
        <v>0</v>
      </c>
      <c r="AH1099" s="160">
        <f t="shared" si="500"/>
        <v>372.42200000000003</v>
      </c>
      <c r="AI1099" s="135">
        <f t="shared" si="501"/>
        <v>0.39765642201588519</v>
      </c>
      <c r="AJ1099" s="135">
        <f t="shared" si="502"/>
        <v>0.16884609394718891</v>
      </c>
      <c r="AK1099" s="135">
        <f t="shared" si="503"/>
        <v>0.28733801977326795</v>
      </c>
      <c r="AL1099" s="135">
        <f t="shared" si="504"/>
        <v>0.14615946426365789</v>
      </c>
      <c r="AM1099" s="135">
        <f t="shared" si="505"/>
        <v>0</v>
      </c>
      <c r="AN1099" s="135">
        <f t="shared" si="506"/>
        <v>0</v>
      </c>
      <c r="AO1099" s="135">
        <f t="shared" si="507"/>
        <v>0</v>
      </c>
      <c r="AP1099" s="159">
        <f>IFERROR(VLOOKUP(A1099,人口!$A$2:$E$1748,5,0),0)</f>
        <v>15711</v>
      </c>
      <c r="AQ1099" s="159">
        <f t="shared" si="482"/>
        <v>0</v>
      </c>
      <c r="AR1099" s="159">
        <f t="shared" si="483"/>
        <v>0</v>
      </c>
      <c r="AS1099" s="159">
        <f t="shared" si="484"/>
        <v>1</v>
      </c>
      <c r="AT1099" s="159">
        <f t="shared" si="485"/>
        <v>0</v>
      </c>
      <c r="AU1099" s="159">
        <f t="shared" si="486"/>
        <v>0</v>
      </c>
      <c r="AV1099" s="159">
        <f t="shared" si="487"/>
        <v>0</v>
      </c>
      <c r="AW1099" s="159">
        <f t="shared" si="488"/>
        <v>0</v>
      </c>
      <c r="AX1099" s="159">
        <f t="shared" si="508"/>
        <v>0</v>
      </c>
      <c r="AY1099" s="159" t="str">
        <f t="shared" si="509"/>
        <v>1万～3万人未満の市町村平均</v>
      </c>
      <c r="AZ1099" s="159"/>
    </row>
    <row r="1100" spans="1:52" x14ac:dyDescent="0.3">
      <c r="A1100" t="str">
        <f t="shared" si="489"/>
        <v>24561</v>
      </c>
      <c r="B1100" s="158" t="str">
        <f t="shared" si="490"/>
        <v>024561</v>
      </c>
      <c r="C1100">
        <v>24</v>
      </c>
      <c r="D1100" t="s">
        <v>51</v>
      </c>
      <c r="E1100">
        <v>24561</v>
      </c>
      <c r="F1100" t="s">
        <v>1390</v>
      </c>
      <c r="G1100">
        <v>71.254000000000005</v>
      </c>
      <c r="H1100">
        <v>284.82299999999998</v>
      </c>
      <c r="I1100">
        <v>94.494</v>
      </c>
      <c r="J1100">
        <v>375.654</v>
      </c>
      <c r="K1100">
        <v>36.9</v>
      </c>
      <c r="L1100">
        <v>79.010000000000005</v>
      </c>
      <c r="M1100">
        <v>0.53300000000000003</v>
      </c>
      <c r="N1100">
        <v>3.1539999999999999</v>
      </c>
      <c r="O1100">
        <v>0</v>
      </c>
      <c r="P1100">
        <v>0</v>
      </c>
      <c r="Q1100">
        <v>0</v>
      </c>
      <c r="R1100">
        <v>0</v>
      </c>
      <c r="S1100">
        <v>0</v>
      </c>
      <c r="T1100">
        <v>0</v>
      </c>
      <c r="U1100">
        <v>0</v>
      </c>
      <c r="V1100">
        <v>0.7</v>
      </c>
      <c r="W1100">
        <v>4.8049999999999997</v>
      </c>
      <c r="Y1100" t="str">
        <f t="shared" si="491"/>
        <v>三重県</v>
      </c>
      <c r="Z1100" t="str">
        <f t="shared" si="492"/>
        <v>三重県御浜町</v>
      </c>
      <c r="AA1100" s="159">
        <f t="shared" si="493"/>
        <v>94.494</v>
      </c>
      <c r="AB1100" s="159">
        <f t="shared" si="494"/>
        <v>375.654</v>
      </c>
      <c r="AC1100" s="159">
        <f t="shared" si="495"/>
        <v>79.010000000000005</v>
      </c>
      <c r="AD1100" s="159">
        <f t="shared" si="496"/>
        <v>3.1539999999999999</v>
      </c>
      <c r="AE1100" s="159">
        <f t="shared" si="497"/>
        <v>0</v>
      </c>
      <c r="AF1100" s="159">
        <f t="shared" si="498"/>
        <v>0</v>
      </c>
      <c r="AG1100" s="159">
        <f t="shared" si="499"/>
        <v>0</v>
      </c>
      <c r="AH1100" s="160">
        <f t="shared" si="500"/>
        <v>552.31200000000001</v>
      </c>
      <c r="AI1100" s="135">
        <f t="shared" si="501"/>
        <v>0.17108808065006734</v>
      </c>
      <c r="AJ1100" s="135">
        <f t="shared" si="502"/>
        <v>0.68014817711728148</v>
      </c>
      <c r="AK1100" s="135">
        <f t="shared" si="503"/>
        <v>0.14305320181346776</v>
      </c>
      <c r="AL1100" s="135">
        <f t="shared" si="504"/>
        <v>5.71054041918336E-3</v>
      </c>
      <c r="AM1100" s="135">
        <f t="shared" si="505"/>
        <v>0</v>
      </c>
      <c r="AN1100" s="135">
        <f t="shared" si="506"/>
        <v>0</v>
      </c>
      <c r="AO1100" s="135">
        <f t="shared" si="507"/>
        <v>0</v>
      </c>
      <c r="AP1100" s="159">
        <f>IFERROR(VLOOKUP(A1100,人口!$A$2:$E$1748,5,0),0)</f>
        <v>8487</v>
      </c>
      <c r="AQ1100" s="159">
        <f t="shared" si="482"/>
        <v>0</v>
      </c>
      <c r="AR1100" s="159">
        <f t="shared" si="483"/>
        <v>1</v>
      </c>
      <c r="AS1100" s="159">
        <f t="shared" si="484"/>
        <v>0</v>
      </c>
      <c r="AT1100" s="159">
        <f t="shared" si="485"/>
        <v>0</v>
      </c>
      <c r="AU1100" s="159">
        <f t="shared" si="486"/>
        <v>0</v>
      </c>
      <c r="AV1100" s="159">
        <f t="shared" si="487"/>
        <v>0</v>
      </c>
      <c r="AW1100" s="159">
        <f t="shared" si="488"/>
        <v>0</v>
      </c>
      <c r="AX1100" s="159">
        <f t="shared" si="508"/>
        <v>0</v>
      </c>
      <c r="AY1100" s="159" t="str">
        <f t="shared" si="509"/>
        <v>5千～1万人未満の市町村平均</v>
      </c>
      <c r="AZ1100" s="159"/>
    </row>
    <row r="1101" spans="1:52" x14ac:dyDescent="0.3">
      <c r="A1101" t="str">
        <f t="shared" si="489"/>
        <v>24562</v>
      </c>
      <c r="B1101" s="158" t="str">
        <f t="shared" si="490"/>
        <v>024562</v>
      </c>
      <c r="C1101">
        <v>24</v>
      </c>
      <c r="D1101" t="s">
        <v>51</v>
      </c>
      <c r="E1101">
        <v>24562</v>
      </c>
      <c r="F1101" t="s">
        <v>1419</v>
      </c>
      <c r="G1101">
        <v>64.108000000000004</v>
      </c>
      <c r="H1101">
        <v>64.058999999999997</v>
      </c>
      <c r="I1101">
        <v>86.341999999999999</v>
      </c>
      <c r="J1101">
        <v>85.864000000000004</v>
      </c>
      <c r="K1101">
        <v>68.8</v>
      </c>
      <c r="L1101">
        <v>152.874</v>
      </c>
      <c r="M1101">
        <v>0.53700000000000003</v>
      </c>
      <c r="N1101">
        <v>3.133</v>
      </c>
      <c r="O1101">
        <v>0</v>
      </c>
      <c r="P1101">
        <v>0</v>
      </c>
      <c r="Q1101">
        <v>0</v>
      </c>
      <c r="R1101">
        <v>0</v>
      </c>
      <c r="S1101">
        <v>0</v>
      </c>
      <c r="T1101">
        <v>0</v>
      </c>
      <c r="U1101">
        <v>0</v>
      </c>
      <c r="V1101">
        <v>0.76300000000000001</v>
      </c>
      <c r="W1101">
        <v>5.976</v>
      </c>
      <c r="Y1101" t="str">
        <f t="shared" si="491"/>
        <v>三重県</v>
      </c>
      <c r="Z1101" t="str">
        <f t="shared" si="492"/>
        <v>三重県紀宝町</v>
      </c>
      <c r="AA1101" s="159">
        <f t="shared" si="493"/>
        <v>86.341999999999999</v>
      </c>
      <c r="AB1101" s="159">
        <f t="shared" si="494"/>
        <v>85.864000000000004</v>
      </c>
      <c r="AC1101" s="159">
        <f t="shared" si="495"/>
        <v>152.874</v>
      </c>
      <c r="AD1101" s="159">
        <f t="shared" si="496"/>
        <v>3.133</v>
      </c>
      <c r="AE1101" s="159">
        <f t="shared" si="497"/>
        <v>0</v>
      </c>
      <c r="AF1101" s="159">
        <f t="shared" si="498"/>
        <v>0</v>
      </c>
      <c r="AG1101" s="159">
        <f t="shared" si="499"/>
        <v>0</v>
      </c>
      <c r="AH1101" s="160">
        <f t="shared" si="500"/>
        <v>328.21300000000002</v>
      </c>
      <c r="AI1101" s="135">
        <f t="shared" si="501"/>
        <v>0.26306697175309934</v>
      </c>
      <c r="AJ1101" s="135">
        <f t="shared" si="502"/>
        <v>0.26161060043325524</v>
      </c>
      <c r="AK1101" s="135">
        <f t="shared" si="503"/>
        <v>0.46577679738462519</v>
      </c>
      <c r="AL1101" s="135">
        <f t="shared" si="504"/>
        <v>9.5456304290201782E-3</v>
      </c>
      <c r="AM1101" s="135">
        <f t="shared" si="505"/>
        <v>0</v>
      </c>
      <c r="AN1101" s="135">
        <f t="shared" si="506"/>
        <v>0</v>
      </c>
      <c r="AO1101" s="135">
        <f t="shared" si="507"/>
        <v>0</v>
      </c>
      <c r="AP1101" s="159">
        <f>IFERROR(VLOOKUP(A1101,人口!$A$2:$E$1748,5,0),0)</f>
        <v>10873</v>
      </c>
      <c r="AQ1101" s="159">
        <f t="shared" si="482"/>
        <v>0</v>
      </c>
      <c r="AR1101" s="159">
        <f t="shared" si="483"/>
        <v>0</v>
      </c>
      <c r="AS1101" s="159">
        <f t="shared" si="484"/>
        <v>1</v>
      </c>
      <c r="AT1101" s="159">
        <f t="shared" si="485"/>
        <v>0</v>
      </c>
      <c r="AU1101" s="159">
        <f t="shared" si="486"/>
        <v>0</v>
      </c>
      <c r="AV1101" s="159">
        <f t="shared" si="487"/>
        <v>0</v>
      </c>
      <c r="AW1101" s="159">
        <f t="shared" si="488"/>
        <v>0</v>
      </c>
      <c r="AX1101" s="159">
        <f t="shared" si="508"/>
        <v>0</v>
      </c>
      <c r="AY1101" s="159" t="str">
        <f t="shared" si="509"/>
        <v>1万～3万人未満の市町村平均</v>
      </c>
      <c r="AZ1101" s="159"/>
    </row>
    <row r="1102" spans="1:52" x14ac:dyDescent="0.3">
      <c r="A1102" t="str">
        <f t="shared" si="489"/>
        <v>099</v>
      </c>
      <c r="B1102" s="158" t="str">
        <f t="shared" si="490"/>
        <v>099</v>
      </c>
      <c r="C1102">
        <v>25</v>
      </c>
      <c r="D1102" t="s">
        <v>52</v>
      </c>
      <c r="E1102">
        <v>99</v>
      </c>
      <c r="Y1102" t="str">
        <f t="shared" si="491"/>
        <v>滋賀県</v>
      </c>
      <c r="Z1102" t="str">
        <f t="shared" si="492"/>
        <v>滋賀県</v>
      </c>
      <c r="AA1102" s="159">
        <f t="shared" si="493"/>
        <v>0</v>
      </c>
      <c r="AB1102" s="159">
        <f t="shared" si="494"/>
        <v>0</v>
      </c>
      <c r="AC1102" s="159">
        <f t="shared" si="495"/>
        <v>0</v>
      </c>
      <c r="AD1102" s="159">
        <f t="shared" si="496"/>
        <v>0</v>
      </c>
      <c r="AE1102" s="159">
        <f t="shared" si="497"/>
        <v>0</v>
      </c>
      <c r="AF1102" s="159">
        <f t="shared" si="498"/>
        <v>0</v>
      </c>
      <c r="AG1102" s="159">
        <f t="shared" si="499"/>
        <v>0</v>
      </c>
      <c r="AH1102" s="160">
        <f t="shared" si="500"/>
        <v>0</v>
      </c>
      <c r="AI1102" s="135" t="str">
        <f t="shared" si="501"/>
        <v/>
      </c>
      <c r="AJ1102" s="135" t="str">
        <f t="shared" si="502"/>
        <v/>
      </c>
      <c r="AK1102" s="135" t="str">
        <f t="shared" si="503"/>
        <v/>
      </c>
      <c r="AL1102" s="135" t="str">
        <f t="shared" si="504"/>
        <v/>
      </c>
      <c r="AM1102" s="135" t="str">
        <f t="shared" si="505"/>
        <v/>
      </c>
      <c r="AN1102" s="135" t="str">
        <f t="shared" si="506"/>
        <v/>
      </c>
      <c r="AO1102" s="135" t="str">
        <f t="shared" si="507"/>
        <v/>
      </c>
      <c r="AP1102" s="159">
        <f>IFERROR(VLOOKUP(A1102,人口!$A$2:$E$1748,5,0),0)</f>
        <v>0</v>
      </c>
      <c r="AQ1102" s="159">
        <f t="shared" si="482"/>
        <v>0</v>
      </c>
      <c r="AR1102" s="159">
        <f t="shared" si="483"/>
        <v>0</v>
      </c>
      <c r="AS1102" s="159">
        <f t="shared" si="484"/>
        <v>0</v>
      </c>
      <c r="AT1102" s="159">
        <f t="shared" si="485"/>
        <v>0</v>
      </c>
      <c r="AU1102" s="159">
        <f t="shared" si="486"/>
        <v>0</v>
      </c>
      <c r="AV1102" s="159">
        <f t="shared" si="487"/>
        <v>0</v>
      </c>
      <c r="AW1102" s="159">
        <f t="shared" si="488"/>
        <v>0</v>
      </c>
      <c r="AX1102" s="159">
        <f t="shared" si="508"/>
        <v>0</v>
      </c>
      <c r="AY1102" s="159" t="str">
        <f t="shared" si="509"/>
        <v/>
      </c>
      <c r="AZ1102" s="159"/>
    </row>
    <row r="1103" spans="1:52" x14ac:dyDescent="0.3">
      <c r="A1103" t="str">
        <f t="shared" si="489"/>
        <v>25201</v>
      </c>
      <c r="B1103" s="158" t="str">
        <f t="shared" si="490"/>
        <v>025201</v>
      </c>
      <c r="C1103">
        <v>25</v>
      </c>
      <c r="D1103" t="s">
        <v>52</v>
      </c>
      <c r="E1103">
        <v>25201</v>
      </c>
      <c r="F1103" t="s">
        <v>99</v>
      </c>
      <c r="G1103">
        <v>984.64300000000003</v>
      </c>
      <c r="H1103">
        <v>398.90100000000001</v>
      </c>
      <c r="I1103">
        <v>1248.306</v>
      </c>
      <c r="J1103">
        <v>504.52499999999998</v>
      </c>
      <c r="K1103">
        <v>448</v>
      </c>
      <c r="L1103">
        <v>1152.1300000000001</v>
      </c>
      <c r="M1103">
        <v>11.509</v>
      </c>
      <c r="N1103">
        <v>74.48</v>
      </c>
      <c r="O1103">
        <v>0</v>
      </c>
      <c r="P1103">
        <v>0</v>
      </c>
      <c r="Q1103">
        <v>0</v>
      </c>
      <c r="R1103">
        <v>0</v>
      </c>
      <c r="S1103">
        <v>0</v>
      </c>
      <c r="T1103">
        <v>0</v>
      </c>
      <c r="U1103">
        <v>0</v>
      </c>
      <c r="V1103">
        <v>11.507</v>
      </c>
      <c r="W1103">
        <v>105.959</v>
      </c>
      <c r="Y1103" t="str">
        <f t="shared" si="491"/>
        <v>滋賀県</v>
      </c>
      <c r="Z1103" t="str">
        <f t="shared" si="492"/>
        <v>滋賀県大津市</v>
      </c>
      <c r="AA1103" s="159">
        <f t="shared" si="493"/>
        <v>1248.306</v>
      </c>
      <c r="AB1103" s="159">
        <f t="shared" si="494"/>
        <v>504.52499999999998</v>
      </c>
      <c r="AC1103" s="159">
        <f t="shared" si="495"/>
        <v>1152.1300000000001</v>
      </c>
      <c r="AD1103" s="159">
        <f t="shared" si="496"/>
        <v>74.48</v>
      </c>
      <c r="AE1103" s="159">
        <f t="shared" si="497"/>
        <v>0</v>
      </c>
      <c r="AF1103" s="159">
        <f t="shared" si="498"/>
        <v>0</v>
      </c>
      <c r="AG1103" s="159">
        <f t="shared" si="499"/>
        <v>0</v>
      </c>
      <c r="AH1103" s="160">
        <f t="shared" si="500"/>
        <v>2979.4410000000003</v>
      </c>
      <c r="AI1103" s="135">
        <f t="shared" si="501"/>
        <v>0.41897322350064992</v>
      </c>
      <c r="AJ1103" s="135">
        <f t="shared" si="502"/>
        <v>0.16933545587913973</v>
      </c>
      <c r="AK1103" s="135">
        <f t="shared" si="503"/>
        <v>0.38669334281162138</v>
      </c>
      <c r="AL1103" s="135">
        <f t="shared" si="504"/>
        <v>2.4997977808588926E-2</v>
      </c>
      <c r="AM1103" s="135">
        <f t="shared" si="505"/>
        <v>0</v>
      </c>
      <c r="AN1103" s="135">
        <f t="shared" si="506"/>
        <v>0</v>
      </c>
      <c r="AO1103" s="135">
        <f t="shared" si="507"/>
        <v>0</v>
      </c>
      <c r="AP1103" s="159">
        <f>IFERROR(VLOOKUP(A1103,人口!$A$2:$E$1748,5,0),0)</f>
        <v>343815</v>
      </c>
      <c r="AQ1103" s="159">
        <f t="shared" si="482"/>
        <v>0</v>
      </c>
      <c r="AR1103" s="159">
        <f t="shared" si="483"/>
        <v>0</v>
      </c>
      <c r="AS1103" s="159">
        <f t="shared" si="484"/>
        <v>0</v>
      </c>
      <c r="AT1103" s="159">
        <f t="shared" si="485"/>
        <v>0</v>
      </c>
      <c r="AU1103" s="159">
        <f t="shared" si="486"/>
        <v>0</v>
      </c>
      <c r="AV1103" s="159">
        <f t="shared" si="487"/>
        <v>1</v>
      </c>
      <c r="AW1103" s="159">
        <f t="shared" si="488"/>
        <v>0</v>
      </c>
      <c r="AX1103" s="159">
        <f t="shared" si="508"/>
        <v>0</v>
      </c>
      <c r="AY1103" s="159" t="str">
        <f t="shared" si="509"/>
        <v>20万～50万人未満の市町村平均</v>
      </c>
      <c r="AZ1103" s="159"/>
    </row>
    <row r="1104" spans="1:52" x14ac:dyDescent="0.3">
      <c r="A1104" t="str">
        <f t="shared" si="489"/>
        <v>25202</v>
      </c>
      <c r="B1104" s="158" t="str">
        <f t="shared" si="490"/>
        <v>025202</v>
      </c>
      <c r="C1104">
        <v>25</v>
      </c>
      <c r="D1104" t="s">
        <v>52</v>
      </c>
      <c r="E1104">
        <v>25202</v>
      </c>
      <c r="F1104" t="s">
        <v>149</v>
      </c>
      <c r="G1104">
        <v>502.76400000000001</v>
      </c>
      <c r="H1104">
        <v>501.36500000000001</v>
      </c>
      <c r="I1104">
        <v>660.29899999999998</v>
      </c>
      <c r="J1104">
        <v>657.61599999999999</v>
      </c>
      <c r="K1104">
        <v>42.3</v>
      </c>
      <c r="L1104">
        <v>115.21899999999999</v>
      </c>
      <c r="M1104">
        <v>0</v>
      </c>
      <c r="N1104">
        <v>0</v>
      </c>
      <c r="O1104">
        <v>0</v>
      </c>
      <c r="P1104">
        <v>0</v>
      </c>
      <c r="Q1104">
        <v>0</v>
      </c>
      <c r="R1104">
        <v>0</v>
      </c>
      <c r="S1104">
        <v>0</v>
      </c>
      <c r="T1104">
        <v>0</v>
      </c>
      <c r="U1104">
        <v>0</v>
      </c>
      <c r="V1104">
        <v>5.1829999999999998</v>
      </c>
      <c r="W1104">
        <v>54.621000000000002</v>
      </c>
      <c r="Y1104" t="str">
        <f t="shared" si="491"/>
        <v>滋賀県</v>
      </c>
      <c r="Z1104" t="str">
        <f t="shared" si="492"/>
        <v>滋賀県彦根市</v>
      </c>
      <c r="AA1104" s="159">
        <f t="shared" si="493"/>
        <v>660.29899999999998</v>
      </c>
      <c r="AB1104" s="159">
        <f t="shared" si="494"/>
        <v>657.61599999999999</v>
      </c>
      <c r="AC1104" s="159">
        <f t="shared" si="495"/>
        <v>115.21899999999999</v>
      </c>
      <c r="AD1104" s="159">
        <f t="shared" si="496"/>
        <v>0</v>
      </c>
      <c r="AE1104" s="159">
        <f t="shared" si="497"/>
        <v>0</v>
      </c>
      <c r="AF1104" s="159">
        <f t="shared" si="498"/>
        <v>0</v>
      </c>
      <c r="AG1104" s="159">
        <f t="shared" si="499"/>
        <v>0</v>
      </c>
      <c r="AH1104" s="160">
        <f t="shared" si="500"/>
        <v>1433.134</v>
      </c>
      <c r="AI1104" s="135">
        <f t="shared" si="501"/>
        <v>0.46073779562832223</v>
      </c>
      <c r="AJ1104" s="135">
        <f t="shared" si="502"/>
        <v>0.45886567480779883</v>
      </c>
      <c r="AK1104" s="135">
        <f t="shared" si="503"/>
        <v>8.0396529563878882E-2</v>
      </c>
      <c r="AL1104" s="135">
        <f t="shared" si="504"/>
        <v>0</v>
      </c>
      <c r="AM1104" s="135">
        <f t="shared" si="505"/>
        <v>0</v>
      </c>
      <c r="AN1104" s="135">
        <f t="shared" si="506"/>
        <v>0</v>
      </c>
      <c r="AO1104" s="135">
        <f t="shared" si="507"/>
        <v>0</v>
      </c>
      <c r="AP1104" s="159">
        <f>IFERROR(VLOOKUP(A1104,人口!$A$2:$E$1748,5,0),0)</f>
        <v>112975</v>
      </c>
      <c r="AQ1104" s="159">
        <f t="shared" si="482"/>
        <v>0</v>
      </c>
      <c r="AR1104" s="159">
        <f t="shared" si="483"/>
        <v>0</v>
      </c>
      <c r="AS1104" s="159">
        <f t="shared" si="484"/>
        <v>0</v>
      </c>
      <c r="AT1104" s="159">
        <f t="shared" si="485"/>
        <v>0</v>
      </c>
      <c r="AU1104" s="159">
        <f t="shared" si="486"/>
        <v>1</v>
      </c>
      <c r="AV1104" s="159">
        <f t="shared" si="487"/>
        <v>0</v>
      </c>
      <c r="AW1104" s="159">
        <f t="shared" si="488"/>
        <v>0</v>
      </c>
      <c r="AX1104" s="159">
        <f t="shared" si="508"/>
        <v>0</v>
      </c>
      <c r="AY1104" s="159" t="str">
        <f t="shared" si="509"/>
        <v>10万～20万人未満の市町村平均</v>
      </c>
      <c r="AZ1104" s="159"/>
    </row>
    <row r="1105" spans="1:52" x14ac:dyDescent="0.3">
      <c r="A1105" t="str">
        <f t="shared" si="489"/>
        <v>25203</v>
      </c>
      <c r="B1105" s="158" t="str">
        <f t="shared" si="490"/>
        <v>025203</v>
      </c>
      <c r="C1105">
        <v>25</v>
      </c>
      <c r="D1105" t="s">
        <v>52</v>
      </c>
      <c r="E1105">
        <v>25203</v>
      </c>
      <c r="F1105" t="s">
        <v>217</v>
      </c>
      <c r="G1105">
        <v>747.61699999999996</v>
      </c>
      <c r="H1105">
        <v>1784.4670000000001</v>
      </c>
      <c r="I1105">
        <v>960.80399999999997</v>
      </c>
      <c r="J1105">
        <v>2291.0479999999998</v>
      </c>
      <c r="K1105">
        <v>357</v>
      </c>
      <c r="L1105">
        <v>954.55499999999995</v>
      </c>
      <c r="M1105">
        <v>14.821</v>
      </c>
      <c r="N1105">
        <v>97.474000000000004</v>
      </c>
      <c r="O1105">
        <v>0</v>
      </c>
      <c r="P1105">
        <v>0</v>
      </c>
      <c r="Q1105">
        <v>0</v>
      </c>
      <c r="R1105">
        <v>0</v>
      </c>
      <c r="S1105">
        <v>0</v>
      </c>
      <c r="T1105">
        <v>0</v>
      </c>
      <c r="U1105">
        <v>0</v>
      </c>
      <c r="V1105">
        <v>6.8529999999999998</v>
      </c>
      <c r="W1105">
        <v>67.436000000000007</v>
      </c>
      <c r="Y1105" t="str">
        <f t="shared" si="491"/>
        <v>滋賀県</v>
      </c>
      <c r="Z1105" t="str">
        <f t="shared" si="492"/>
        <v>滋賀県長浜市</v>
      </c>
      <c r="AA1105" s="159">
        <f t="shared" si="493"/>
        <v>960.80399999999997</v>
      </c>
      <c r="AB1105" s="159">
        <f t="shared" si="494"/>
        <v>2291.0479999999998</v>
      </c>
      <c r="AC1105" s="159">
        <f t="shared" si="495"/>
        <v>954.55499999999995</v>
      </c>
      <c r="AD1105" s="159">
        <f t="shared" si="496"/>
        <v>97.474000000000004</v>
      </c>
      <c r="AE1105" s="159">
        <f t="shared" si="497"/>
        <v>0</v>
      </c>
      <c r="AF1105" s="159">
        <f t="shared" si="498"/>
        <v>0</v>
      </c>
      <c r="AG1105" s="159">
        <f t="shared" si="499"/>
        <v>0</v>
      </c>
      <c r="AH1105" s="160">
        <f t="shared" si="500"/>
        <v>4303.8810000000003</v>
      </c>
      <c r="AI1105" s="135">
        <f t="shared" si="501"/>
        <v>0.22324130244307402</v>
      </c>
      <c r="AJ1105" s="135">
        <f t="shared" si="502"/>
        <v>0.53232140944417372</v>
      </c>
      <c r="AK1105" s="135">
        <f t="shared" si="503"/>
        <v>0.22178935709421332</v>
      </c>
      <c r="AL1105" s="135">
        <f t="shared" si="504"/>
        <v>2.2647931018538847E-2</v>
      </c>
      <c r="AM1105" s="135">
        <f t="shared" si="505"/>
        <v>0</v>
      </c>
      <c r="AN1105" s="135">
        <f t="shared" si="506"/>
        <v>0</v>
      </c>
      <c r="AO1105" s="135">
        <f t="shared" si="507"/>
        <v>0</v>
      </c>
      <c r="AP1105" s="159">
        <f>IFERROR(VLOOKUP(A1105,人口!$A$2:$E$1748,5,0),0)</f>
        <v>117892</v>
      </c>
      <c r="AQ1105" s="159">
        <f t="shared" si="482"/>
        <v>0</v>
      </c>
      <c r="AR1105" s="159">
        <f t="shared" si="483"/>
        <v>0</v>
      </c>
      <c r="AS1105" s="159">
        <f t="shared" si="484"/>
        <v>0</v>
      </c>
      <c r="AT1105" s="159">
        <f t="shared" si="485"/>
        <v>0</v>
      </c>
      <c r="AU1105" s="159">
        <f t="shared" si="486"/>
        <v>1</v>
      </c>
      <c r="AV1105" s="159">
        <f t="shared" si="487"/>
        <v>0</v>
      </c>
      <c r="AW1105" s="159">
        <f t="shared" si="488"/>
        <v>0</v>
      </c>
      <c r="AX1105" s="159">
        <f t="shared" si="508"/>
        <v>0</v>
      </c>
      <c r="AY1105" s="159" t="str">
        <f t="shared" si="509"/>
        <v>10万～20万人未満の市町村平均</v>
      </c>
      <c r="AZ1105" s="159"/>
    </row>
    <row r="1106" spans="1:52" x14ac:dyDescent="0.3">
      <c r="A1106" t="str">
        <f t="shared" si="489"/>
        <v>25204</v>
      </c>
      <c r="B1106" s="158" t="str">
        <f t="shared" si="490"/>
        <v>025204</v>
      </c>
      <c r="C1106">
        <v>25</v>
      </c>
      <c r="D1106" t="s">
        <v>52</v>
      </c>
      <c r="E1106">
        <v>25204</v>
      </c>
      <c r="F1106" t="s">
        <v>278</v>
      </c>
      <c r="G1106">
        <v>364.09300000000002</v>
      </c>
      <c r="H1106">
        <v>718.40899999999999</v>
      </c>
      <c r="I1106">
        <v>482.62200000000001</v>
      </c>
      <c r="J1106">
        <v>950.76</v>
      </c>
      <c r="K1106">
        <v>8.6</v>
      </c>
      <c r="L1106">
        <v>19.279</v>
      </c>
      <c r="M1106">
        <v>0</v>
      </c>
      <c r="N1106">
        <v>0</v>
      </c>
      <c r="O1106">
        <v>0</v>
      </c>
      <c r="P1106">
        <v>0</v>
      </c>
      <c r="Q1106">
        <v>0</v>
      </c>
      <c r="R1106">
        <v>0</v>
      </c>
      <c r="S1106">
        <v>0</v>
      </c>
      <c r="T1106">
        <v>0</v>
      </c>
      <c r="U1106">
        <v>0</v>
      </c>
      <c r="V1106">
        <v>3.9780000000000002</v>
      </c>
      <c r="W1106">
        <v>37.892000000000003</v>
      </c>
      <c r="Y1106" t="str">
        <f t="shared" si="491"/>
        <v>滋賀県</v>
      </c>
      <c r="Z1106" t="str">
        <f t="shared" si="492"/>
        <v>滋賀県近江八幡市</v>
      </c>
      <c r="AA1106" s="159">
        <f t="shared" si="493"/>
        <v>482.62200000000001</v>
      </c>
      <c r="AB1106" s="159">
        <f t="shared" si="494"/>
        <v>950.76</v>
      </c>
      <c r="AC1106" s="159">
        <f t="shared" si="495"/>
        <v>19.279</v>
      </c>
      <c r="AD1106" s="159">
        <f t="shared" si="496"/>
        <v>0</v>
      </c>
      <c r="AE1106" s="159">
        <f t="shared" si="497"/>
        <v>0</v>
      </c>
      <c r="AF1106" s="159">
        <f t="shared" si="498"/>
        <v>0</v>
      </c>
      <c r="AG1106" s="159">
        <f t="shared" si="499"/>
        <v>0</v>
      </c>
      <c r="AH1106" s="160">
        <f t="shared" si="500"/>
        <v>1452.6610000000001</v>
      </c>
      <c r="AI1106" s="135">
        <f t="shared" si="501"/>
        <v>0.33223305368561556</v>
      </c>
      <c r="AJ1106" s="135">
        <f t="shared" si="502"/>
        <v>0.65449543974815871</v>
      </c>
      <c r="AK1106" s="135">
        <f t="shared" si="503"/>
        <v>1.3271506566225706E-2</v>
      </c>
      <c r="AL1106" s="135">
        <f t="shared" si="504"/>
        <v>0</v>
      </c>
      <c r="AM1106" s="135">
        <f t="shared" si="505"/>
        <v>0</v>
      </c>
      <c r="AN1106" s="135">
        <f t="shared" si="506"/>
        <v>0</v>
      </c>
      <c r="AO1106" s="135">
        <f t="shared" si="507"/>
        <v>0</v>
      </c>
      <c r="AP1106" s="159">
        <f>IFERROR(VLOOKUP(A1106,人口!$A$2:$E$1748,5,0),0)</f>
        <v>82092</v>
      </c>
      <c r="AQ1106" s="159">
        <f t="shared" si="482"/>
        <v>0</v>
      </c>
      <c r="AR1106" s="159">
        <f t="shared" si="483"/>
        <v>0</v>
      </c>
      <c r="AS1106" s="159">
        <f t="shared" si="484"/>
        <v>0</v>
      </c>
      <c r="AT1106" s="159">
        <f t="shared" si="485"/>
        <v>1</v>
      </c>
      <c r="AU1106" s="159">
        <f t="shared" si="486"/>
        <v>0</v>
      </c>
      <c r="AV1106" s="159">
        <f t="shared" si="487"/>
        <v>0</v>
      </c>
      <c r="AW1106" s="159">
        <f t="shared" si="488"/>
        <v>0</v>
      </c>
      <c r="AX1106" s="159">
        <f t="shared" si="508"/>
        <v>0</v>
      </c>
      <c r="AY1106" s="159" t="str">
        <f t="shared" si="509"/>
        <v>3万～10万人未満の市町村平均</v>
      </c>
      <c r="AZ1106" s="159"/>
    </row>
    <row r="1107" spans="1:52" x14ac:dyDescent="0.3">
      <c r="A1107" t="str">
        <f t="shared" si="489"/>
        <v>25206</v>
      </c>
      <c r="B1107" s="158" t="str">
        <f t="shared" si="490"/>
        <v>025206</v>
      </c>
      <c r="C1107">
        <v>25</v>
      </c>
      <c r="D1107" t="s">
        <v>52</v>
      </c>
      <c r="E1107">
        <v>25206</v>
      </c>
      <c r="F1107" t="s">
        <v>329</v>
      </c>
      <c r="G1107">
        <v>390.322</v>
      </c>
      <c r="H1107">
        <v>317.09300000000002</v>
      </c>
      <c r="I1107">
        <v>504.84699999999998</v>
      </c>
      <c r="J1107">
        <v>408.798</v>
      </c>
      <c r="K1107">
        <v>0</v>
      </c>
      <c r="L1107">
        <v>0</v>
      </c>
      <c r="M1107">
        <v>0</v>
      </c>
      <c r="N1107">
        <v>0</v>
      </c>
      <c r="O1107">
        <v>0</v>
      </c>
      <c r="P1107">
        <v>0</v>
      </c>
      <c r="Q1107">
        <v>0</v>
      </c>
      <c r="R1107">
        <v>0</v>
      </c>
      <c r="S1107">
        <v>0</v>
      </c>
      <c r="T1107">
        <v>0</v>
      </c>
      <c r="U1107">
        <v>0</v>
      </c>
      <c r="V1107">
        <v>4.1689999999999996</v>
      </c>
      <c r="W1107">
        <v>49.057000000000002</v>
      </c>
      <c r="Y1107" t="str">
        <f t="shared" si="491"/>
        <v>滋賀県</v>
      </c>
      <c r="Z1107" t="str">
        <f t="shared" si="492"/>
        <v>滋賀県草津市</v>
      </c>
      <c r="AA1107" s="159">
        <f t="shared" si="493"/>
        <v>504.84699999999998</v>
      </c>
      <c r="AB1107" s="159">
        <f t="shared" si="494"/>
        <v>408.798</v>
      </c>
      <c r="AC1107" s="159">
        <f t="shared" si="495"/>
        <v>0</v>
      </c>
      <c r="AD1107" s="159">
        <f t="shared" si="496"/>
        <v>0</v>
      </c>
      <c r="AE1107" s="159">
        <f t="shared" si="497"/>
        <v>0</v>
      </c>
      <c r="AF1107" s="159">
        <f t="shared" si="498"/>
        <v>0</v>
      </c>
      <c r="AG1107" s="159">
        <f t="shared" si="499"/>
        <v>0</v>
      </c>
      <c r="AH1107" s="160">
        <f t="shared" si="500"/>
        <v>913.64499999999998</v>
      </c>
      <c r="AI1107" s="135">
        <f t="shared" si="501"/>
        <v>0.55256363248307605</v>
      </c>
      <c r="AJ1107" s="135">
        <f t="shared" si="502"/>
        <v>0.44743636751692401</v>
      </c>
      <c r="AK1107" s="135">
        <f t="shared" si="503"/>
        <v>0</v>
      </c>
      <c r="AL1107" s="135">
        <f t="shared" si="504"/>
        <v>0</v>
      </c>
      <c r="AM1107" s="135">
        <f t="shared" si="505"/>
        <v>0</v>
      </c>
      <c r="AN1107" s="135">
        <f t="shared" si="506"/>
        <v>0</v>
      </c>
      <c r="AO1107" s="135">
        <f t="shared" si="507"/>
        <v>0</v>
      </c>
      <c r="AP1107" s="159">
        <f>IFERROR(VLOOKUP(A1107,人口!$A$2:$E$1748,5,0),0)</f>
        <v>134926</v>
      </c>
      <c r="AQ1107" s="159">
        <f t="shared" si="482"/>
        <v>0</v>
      </c>
      <c r="AR1107" s="159">
        <f t="shared" si="483"/>
        <v>0</v>
      </c>
      <c r="AS1107" s="159">
        <f t="shared" si="484"/>
        <v>0</v>
      </c>
      <c r="AT1107" s="159">
        <f t="shared" si="485"/>
        <v>0</v>
      </c>
      <c r="AU1107" s="159">
        <f t="shared" si="486"/>
        <v>1</v>
      </c>
      <c r="AV1107" s="159">
        <f t="shared" si="487"/>
        <v>0</v>
      </c>
      <c r="AW1107" s="159">
        <f t="shared" si="488"/>
        <v>0</v>
      </c>
      <c r="AX1107" s="159">
        <f t="shared" si="508"/>
        <v>0</v>
      </c>
      <c r="AY1107" s="159" t="str">
        <f t="shared" si="509"/>
        <v>10万～20万人未満の市町村平均</v>
      </c>
      <c r="AZ1107" s="159"/>
    </row>
    <row r="1108" spans="1:52" x14ac:dyDescent="0.3">
      <c r="A1108" t="str">
        <f t="shared" si="489"/>
        <v>25207</v>
      </c>
      <c r="B1108" s="158" t="str">
        <f t="shared" si="490"/>
        <v>025207</v>
      </c>
      <c r="C1108">
        <v>25</v>
      </c>
      <c r="D1108" t="s">
        <v>52</v>
      </c>
      <c r="E1108">
        <v>25207</v>
      </c>
      <c r="F1108" t="s">
        <v>381</v>
      </c>
      <c r="G1108">
        <v>278.10399999999998</v>
      </c>
      <c r="H1108">
        <v>417.14800000000002</v>
      </c>
      <c r="I1108">
        <v>362.11599999999999</v>
      </c>
      <c r="J1108">
        <v>542.11300000000006</v>
      </c>
      <c r="K1108">
        <v>0</v>
      </c>
      <c r="L1108">
        <v>0</v>
      </c>
      <c r="M1108">
        <v>0</v>
      </c>
      <c r="N1108">
        <v>0</v>
      </c>
      <c r="O1108">
        <v>0</v>
      </c>
      <c r="P1108">
        <v>0</v>
      </c>
      <c r="Q1108">
        <v>0</v>
      </c>
      <c r="R1108">
        <v>0</v>
      </c>
      <c r="S1108">
        <v>0</v>
      </c>
      <c r="T1108">
        <v>0</v>
      </c>
      <c r="U1108">
        <v>0</v>
      </c>
      <c r="V1108">
        <v>3.1920000000000002</v>
      </c>
      <c r="W1108">
        <v>34.304000000000002</v>
      </c>
      <c r="Y1108" t="str">
        <f t="shared" si="491"/>
        <v>滋賀県</v>
      </c>
      <c r="Z1108" t="str">
        <f t="shared" si="492"/>
        <v>滋賀県守山市</v>
      </c>
      <c r="AA1108" s="159">
        <f t="shared" si="493"/>
        <v>362.11599999999999</v>
      </c>
      <c r="AB1108" s="159">
        <f t="shared" si="494"/>
        <v>542.11300000000006</v>
      </c>
      <c r="AC1108" s="159">
        <f t="shared" si="495"/>
        <v>0</v>
      </c>
      <c r="AD1108" s="159">
        <f t="shared" si="496"/>
        <v>0</v>
      </c>
      <c r="AE1108" s="159">
        <f t="shared" si="497"/>
        <v>0</v>
      </c>
      <c r="AF1108" s="159">
        <f t="shared" si="498"/>
        <v>0</v>
      </c>
      <c r="AG1108" s="159">
        <f t="shared" si="499"/>
        <v>0</v>
      </c>
      <c r="AH1108" s="160">
        <f t="shared" si="500"/>
        <v>904.22900000000004</v>
      </c>
      <c r="AI1108" s="135">
        <f t="shared" si="501"/>
        <v>0.40046935013143792</v>
      </c>
      <c r="AJ1108" s="135">
        <f t="shared" si="502"/>
        <v>0.59953064986856208</v>
      </c>
      <c r="AK1108" s="135">
        <f t="shared" si="503"/>
        <v>0</v>
      </c>
      <c r="AL1108" s="135">
        <f t="shared" si="504"/>
        <v>0</v>
      </c>
      <c r="AM1108" s="135">
        <f t="shared" si="505"/>
        <v>0</v>
      </c>
      <c r="AN1108" s="135">
        <f t="shared" si="506"/>
        <v>0</v>
      </c>
      <c r="AO1108" s="135">
        <f t="shared" si="507"/>
        <v>0</v>
      </c>
      <c r="AP1108" s="159">
        <f>IFERROR(VLOOKUP(A1108,人口!$A$2:$E$1748,5,0),0)</f>
        <v>83725</v>
      </c>
      <c r="AQ1108" s="159">
        <f t="shared" si="482"/>
        <v>0</v>
      </c>
      <c r="AR1108" s="159">
        <f t="shared" si="483"/>
        <v>0</v>
      </c>
      <c r="AS1108" s="159">
        <f t="shared" si="484"/>
        <v>0</v>
      </c>
      <c r="AT1108" s="159">
        <f t="shared" si="485"/>
        <v>1</v>
      </c>
      <c r="AU1108" s="159">
        <f t="shared" si="486"/>
        <v>0</v>
      </c>
      <c r="AV1108" s="159">
        <f t="shared" si="487"/>
        <v>0</v>
      </c>
      <c r="AW1108" s="159">
        <f t="shared" si="488"/>
        <v>0</v>
      </c>
      <c r="AX1108" s="159">
        <f t="shared" si="508"/>
        <v>0</v>
      </c>
      <c r="AY1108" s="159" t="str">
        <f t="shared" si="509"/>
        <v>3万～10万人未満の市町村平均</v>
      </c>
      <c r="AZ1108" s="159"/>
    </row>
    <row r="1109" spans="1:52" x14ac:dyDescent="0.3">
      <c r="A1109" t="str">
        <f t="shared" si="489"/>
        <v>25208</v>
      </c>
      <c r="B1109" s="158" t="str">
        <f t="shared" si="490"/>
        <v>025208</v>
      </c>
      <c r="C1109">
        <v>25</v>
      </c>
      <c r="D1109" t="s">
        <v>52</v>
      </c>
      <c r="E1109">
        <v>25208</v>
      </c>
      <c r="F1109" t="s">
        <v>432</v>
      </c>
      <c r="G1109">
        <v>244.006</v>
      </c>
      <c r="H1109">
        <v>141.654</v>
      </c>
      <c r="I1109">
        <v>316.714</v>
      </c>
      <c r="J1109">
        <v>183.18299999999999</v>
      </c>
      <c r="K1109">
        <v>73.8</v>
      </c>
      <c r="L1109">
        <v>175.07</v>
      </c>
      <c r="M1109">
        <v>0</v>
      </c>
      <c r="N1109">
        <v>0</v>
      </c>
      <c r="O1109">
        <v>0</v>
      </c>
      <c r="P1109">
        <v>0</v>
      </c>
      <c r="Q1109">
        <v>0</v>
      </c>
      <c r="R1109">
        <v>0</v>
      </c>
      <c r="S1109">
        <v>0</v>
      </c>
      <c r="T1109">
        <v>0</v>
      </c>
      <c r="U1109">
        <v>0</v>
      </c>
      <c r="V1109">
        <v>2.319</v>
      </c>
      <c r="W1109">
        <v>30.841999999999999</v>
      </c>
      <c r="Y1109" t="str">
        <f t="shared" si="491"/>
        <v>滋賀県</v>
      </c>
      <c r="Z1109" t="str">
        <f t="shared" si="492"/>
        <v>滋賀県栗東市</v>
      </c>
      <c r="AA1109" s="159">
        <f t="shared" si="493"/>
        <v>316.714</v>
      </c>
      <c r="AB1109" s="159">
        <f t="shared" si="494"/>
        <v>183.18299999999999</v>
      </c>
      <c r="AC1109" s="159">
        <f t="shared" si="495"/>
        <v>175.07</v>
      </c>
      <c r="AD1109" s="159">
        <f t="shared" si="496"/>
        <v>0</v>
      </c>
      <c r="AE1109" s="159">
        <f t="shared" si="497"/>
        <v>0</v>
      </c>
      <c r="AF1109" s="159">
        <f t="shared" si="498"/>
        <v>0</v>
      </c>
      <c r="AG1109" s="159">
        <f t="shared" si="499"/>
        <v>0</v>
      </c>
      <c r="AH1109" s="160">
        <f t="shared" si="500"/>
        <v>674.96699999999998</v>
      </c>
      <c r="AI1109" s="135">
        <f t="shared" si="501"/>
        <v>0.46922886600381947</v>
      </c>
      <c r="AJ1109" s="135">
        <f t="shared" si="502"/>
        <v>0.27139549044619959</v>
      </c>
      <c r="AK1109" s="135">
        <f t="shared" si="503"/>
        <v>0.25937564354998094</v>
      </c>
      <c r="AL1109" s="135">
        <f t="shared" si="504"/>
        <v>0</v>
      </c>
      <c r="AM1109" s="135">
        <f t="shared" si="505"/>
        <v>0</v>
      </c>
      <c r="AN1109" s="135">
        <f t="shared" si="506"/>
        <v>0</v>
      </c>
      <c r="AO1109" s="135">
        <f t="shared" si="507"/>
        <v>0</v>
      </c>
      <c r="AP1109" s="159">
        <f>IFERROR(VLOOKUP(A1109,人口!$A$2:$E$1748,5,0),0)</f>
        <v>70091</v>
      </c>
      <c r="AQ1109" s="159">
        <f t="shared" si="482"/>
        <v>0</v>
      </c>
      <c r="AR1109" s="159">
        <f t="shared" si="483"/>
        <v>0</v>
      </c>
      <c r="AS1109" s="159">
        <f t="shared" si="484"/>
        <v>0</v>
      </c>
      <c r="AT1109" s="159">
        <f t="shared" si="485"/>
        <v>1</v>
      </c>
      <c r="AU1109" s="159">
        <f t="shared" si="486"/>
        <v>0</v>
      </c>
      <c r="AV1109" s="159">
        <f t="shared" si="487"/>
        <v>0</v>
      </c>
      <c r="AW1109" s="159">
        <f t="shared" si="488"/>
        <v>0</v>
      </c>
      <c r="AX1109" s="159">
        <f t="shared" si="508"/>
        <v>0</v>
      </c>
      <c r="AY1109" s="159" t="str">
        <f t="shared" si="509"/>
        <v>3万～10万人未満の市町村平均</v>
      </c>
      <c r="AZ1109" s="159"/>
    </row>
    <row r="1110" spans="1:52" x14ac:dyDescent="0.3">
      <c r="A1110" t="str">
        <f t="shared" si="489"/>
        <v>25209</v>
      </c>
      <c r="B1110" s="158" t="str">
        <f t="shared" si="490"/>
        <v>025209</v>
      </c>
      <c r="C1110">
        <v>25</v>
      </c>
      <c r="D1110" t="s">
        <v>52</v>
      </c>
      <c r="E1110">
        <v>25209</v>
      </c>
      <c r="F1110" t="s">
        <v>487</v>
      </c>
      <c r="G1110">
        <v>579.721</v>
      </c>
      <c r="H1110">
        <v>1000.474</v>
      </c>
      <c r="I1110">
        <v>760.197</v>
      </c>
      <c r="J1110">
        <v>1309.798</v>
      </c>
      <c r="K1110">
        <v>759.8</v>
      </c>
      <c r="L1110">
        <v>1944.6010000000001</v>
      </c>
      <c r="M1110">
        <v>1.0169999999999999</v>
      </c>
      <c r="N1110">
        <v>6.5279999999999996</v>
      </c>
      <c r="O1110">
        <v>4.2000000000000003E-2</v>
      </c>
      <c r="P1110">
        <v>0</v>
      </c>
      <c r="Q1110">
        <v>0</v>
      </c>
      <c r="R1110">
        <v>0</v>
      </c>
      <c r="S1110">
        <v>0</v>
      </c>
      <c r="T1110">
        <v>0</v>
      </c>
      <c r="U1110">
        <v>0</v>
      </c>
      <c r="V1110">
        <v>5.7489999999999997</v>
      </c>
      <c r="W1110">
        <v>59.802</v>
      </c>
      <c r="Y1110" t="str">
        <f t="shared" si="491"/>
        <v>滋賀県</v>
      </c>
      <c r="Z1110" t="str">
        <f t="shared" si="492"/>
        <v>滋賀県甲賀市</v>
      </c>
      <c r="AA1110" s="159">
        <f t="shared" si="493"/>
        <v>760.197</v>
      </c>
      <c r="AB1110" s="159">
        <f t="shared" si="494"/>
        <v>1309.798</v>
      </c>
      <c r="AC1110" s="159">
        <f t="shared" si="495"/>
        <v>1944.6010000000001</v>
      </c>
      <c r="AD1110" s="159">
        <f t="shared" si="496"/>
        <v>6.5279999999999996</v>
      </c>
      <c r="AE1110" s="159">
        <f t="shared" si="497"/>
        <v>0</v>
      </c>
      <c r="AF1110" s="159">
        <f t="shared" si="498"/>
        <v>0</v>
      </c>
      <c r="AG1110" s="159">
        <f t="shared" si="499"/>
        <v>0</v>
      </c>
      <c r="AH1110" s="160">
        <f t="shared" si="500"/>
        <v>4021.1239999999998</v>
      </c>
      <c r="AI1110" s="135">
        <f t="shared" si="501"/>
        <v>0.18905087234315582</v>
      </c>
      <c r="AJ1110" s="135">
        <f t="shared" si="502"/>
        <v>0.32572932344289807</v>
      </c>
      <c r="AK1110" s="135">
        <f t="shared" si="503"/>
        <v>0.48359637753026274</v>
      </c>
      <c r="AL1110" s="135">
        <f t="shared" si="504"/>
        <v>1.6234266836834676E-3</v>
      </c>
      <c r="AM1110" s="135">
        <f t="shared" si="505"/>
        <v>0</v>
      </c>
      <c r="AN1110" s="135">
        <f t="shared" si="506"/>
        <v>0</v>
      </c>
      <c r="AO1110" s="135">
        <f t="shared" si="507"/>
        <v>0</v>
      </c>
      <c r="AP1110" s="159">
        <f>IFERROR(VLOOKUP(A1110,人口!$A$2:$E$1748,5,0),0)</f>
        <v>90703</v>
      </c>
      <c r="AQ1110" s="159">
        <f t="shared" si="482"/>
        <v>0</v>
      </c>
      <c r="AR1110" s="159">
        <f t="shared" si="483"/>
        <v>0</v>
      </c>
      <c r="AS1110" s="159">
        <f t="shared" si="484"/>
        <v>0</v>
      </c>
      <c r="AT1110" s="159">
        <f t="shared" si="485"/>
        <v>1</v>
      </c>
      <c r="AU1110" s="159">
        <f t="shared" si="486"/>
        <v>0</v>
      </c>
      <c r="AV1110" s="159">
        <f t="shared" si="487"/>
        <v>0</v>
      </c>
      <c r="AW1110" s="159">
        <f t="shared" si="488"/>
        <v>0</v>
      </c>
      <c r="AX1110" s="159">
        <f t="shared" si="508"/>
        <v>0</v>
      </c>
      <c r="AY1110" s="159" t="str">
        <f t="shared" si="509"/>
        <v>3万～10万人未満の市町村平均</v>
      </c>
      <c r="AZ1110" s="159"/>
    </row>
    <row r="1111" spans="1:52" x14ac:dyDescent="0.3">
      <c r="A1111" t="str">
        <f t="shared" si="489"/>
        <v>25210</v>
      </c>
      <c r="B1111" s="158" t="str">
        <f t="shared" si="490"/>
        <v>025210</v>
      </c>
      <c r="C1111">
        <v>25</v>
      </c>
      <c r="D1111" t="s">
        <v>52</v>
      </c>
      <c r="E1111">
        <v>25210</v>
      </c>
      <c r="F1111" t="s">
        <v>540</v>
      </c>
      <c r="G1111">
        <v>219.852</v>
      </c>
      <c r="H1111">
        <v>331.63799999999998</v>
      </c>
      <c r="I1111">
        <v>290.31</v>
      </c>
      <c r="J1111">
        <v>437.07900000000001</v>
      </c>
      <c r="K1111">
        <v>28.8</v>
      </c>
      <c r="L1111">
        <v>62.761000000000003</v>
      </c>
      <c r="M1111">
        <v>0</v>
      </c>
      <c r="N1111">
        <v>0</v>
      </c>
      <c r="O1111">
        <v>0</v>
      </c>
      <c r="P1111">
        <v>0</v>
      </c>
      <c r="Q1111">
        <v>0</v>
      </c>
      <c r="R1111">
        <v>0</v>
      </c>
      <c r="S1111">
        <v>0</v>
      </c>
      <c r="T1111">
        <v>0</v>
      </c>
      <c r="U1111">
        <v>0</v>
      </c>
      <c r="V1111">
        <v>2.302</v>
      </c>
      <c r="W1111">
        <v>25.312000000000001</v>
      </c>
      <c r="Y1111" t="str">
        <f t="shared" si="491"/>
        <v>滋賀県</v>
      </c>
      <c r="Z1111" t="str">
        <f t="shared" si="492"/>
        <v>滋賀県野洲市</v>
      </c>
      <c r="AA1111" s="159">
        <f t="shared" si="493"/>
        <v>290.31</v>
      </c>
      <c r="AB1111" s="159">
        <f t="shared" si="494"/>
        <v>437.07900000000001</v>
      </c>
      <c r="AC1111" s="159">
        <f t="shared" si="495"/>
        <v>62.761000000000003</v>
      </c>
      <c r="AD1111" s="159">
        <f t="shared" si="496"/>
        <v>0</v>
      </c>
      <c r="AE1111" s="159">
        <f t="shared" si="497"/>
        <v>0</v>
      </c>
      <c r="AF1111" s="159">
        <f t="shared" si="498"/>
        <v>0</v>
      </c>
      <c r="AG1111" s="159">
        <f t="shared" si="499"/>
        <v>0</v>
      </c>
      <c r="AH1111" s="160">
        <f t="shared" si="500"/>
        <v>790.15</v>
      </c>
      <c r="AI1111" s="135">
        <f t="shared" si="501"/>
        <v>0.36741125102828576</v>
      </c>
      <c r="AJ1111" s="135">
        <f t="shared" si="502"/>
        <v>0.55315952667215085</v>
      </c>
      <c r="AK1111" s="135">
        <f t="shared" si="503"/>
        <v>7.9429222299563382E-2</v>
      </c>
      <c r="AL1111" s="135">
        <f t="shared" si="504"/>
        <v>0</v>
      </c>
      <c r="AM1111" s="135">
        <f t="shared" si="505"/>
        <v>0</v>
      </c>
      <c r="AN1111" s="135">
        <f t="shared" si="506"/>
        <v>0</v>
      </c>
      <c r="AO1111" s="135">
        <f t="shared" si="507"/>
        <v>0</v>
      </c>
      <c r="AP1111" s="159">
        <f>IFERROR(VLOOKUP(A1111,人口!$A$2:$E$1748,5,0),0)</f>
        <v>51336</v>
      </c>
      <c r="AQ1111" s="159">
        <f t="shared" si="482"/>
        <v>0</v>
      </c>
      <c r="AR1111" s="159">
        <f t="shared" si="483"/>
        <v>0</v>
      </c>
      <c r="AS1111" s="159">
        <f t="shared" si="484"/>
        <v>0</v>
      </c>
      <c r="AT1111" s="159">
        <f t="shared" si="485"/>
        <v>1</v>
      </c>
      <c r="AU1111" s="159">
        <f t="shared" si="486"/>
        <v>0</v>
      </c>
      <c r="AV1111" s="159">
        <f t="shared" si="487"/>
        <v>0</v>
      </c>
      <c r="AW1111" s="159">
        <f t="shared" si="488"/>
        <v>0</v>
      </c>
      <c r="AX1111" s="159">
        <f t="shared" si="508"/>
        <v>0</v>
      </c>
      <c r="AY1111" s="159" t="str">
        <f t="shared" si="509"/>
        <v>3万～10万人未満の市町村平均</v>
      </c>
      <c r="AZ1111" s="159"/>
    </row>
    <row r="1112" spans="1:52" x14ac:dyDescent="0.3">
      <c r="A1112" t="str">
        <f t="shared" si="489"/>
        <v>25211</v>
      </c>
      <c r="B1112" s="158" t="str">
        <f t="shared" si="490"/>
        <v>025211</v>
      </c>
      <c r="C1112">
        <v>25</v>
      </c>
      <c r="D1112" t="s">
        <v>52</v>
      </c>
      <c r="E1112">
        <v>25211</v>
      </c>
      <c r="F1112" t="s">
        <v>594</v>
      </c>
      <c r="G1112">
        <v>266.49700000000001</v>
      </c>
      <c r="H1112">
        <v>77.947999999999993</v>
      </c>
      <c r="I1112">
        <v>349.84300000000002</v>
      </c>
      <c r="J1112">
        <v>102.116</v>
      </c>
      <c r="K1112">
        <v>65.900000000000006</v>
      </c>
      <c r="L1112">
        <v>180.964</v>
      </c>
      <c r="M1112">
        <v>0.105</v>
      </c>
      <c r="N1112">
        <v>0.69</v>
      </c>
      <c r="O1112">
        <v>0</v>
      </c>
      <c r="P1112">
        <v>0</v>
      </c>
      <c r="Q1112">
        <v>0</v>
      </c>
      <c r="R1112">
        <v>0</v>
      </c>
      <c r="S1112">
        <v>0</v>
      </c>
      <c r="T1112">
        <v>0</v>
      </c>
      <c r="U1112">
        <v>0</v>
      </c>
      <c r="V1112">
        <v>2.383</v>
      </c>
      <c r="W1112">
        <v>25.571999999999999</v>
      </c>
      <c r="Y1112" t="str">
        <f t="shared" si="491"/>
        <v>滋賀県</v>
      </c>
      <c r="Z1112" t="str">
        <f t="shared" si="492"/>
        <v>滋賀県湖南市</v>
      </c>
      <c r="AA1112" s="159">
        <f t="shared" si="493"/>
        <v>349.84300000000002</v>
      </c>
      <c r="AB1112" s="159">
        <f t="shared" si="494"/>
        <v>102.116</v>
      </c>
      <c r="AC1112" s="159">
        <f t="shared" si="495"/>
        <v>180.964</v>
      </c>
      <c r="AD1112" s="159">
        <f t="shared" si="496"/>
        <v>0.69</v>
      </c>
      <c r="AE1112" s="159">
        <f t="shared" si="497"/>
        <v>0</v>
      </c>
      <c r="AF1112" s="159">
        <f t="shared" si="498"/>
        <v>0</v>
      </c>
      <c r="AG1112" s="159">
        <f t="shared" si="499"/>
        <v>0</v>
      </c>
      <c r="AH1112" s="160">
        <f t="shared" si="500"/>
        <v>633.61300000000006</v>
      </c>
      <c r="AI1112" s="135">
        <f t="shared" si="501"/>
        <v>0.55213987086754845</v>
      </c>
      <c r="AJ1112" s="135">
        <f t="shared" si="502"/>
        <v>0.16116462256929701</v>
      </c>
      <c r="AK1112" s="135">
        <f t="shared" si="503"/>
        <v>0.28560651375524176</v>
      </c>
      <c r="AL1112" s="135">
        <f t="shared" si="504"/>
        <v>1.0889928079127163E-3</v>
      </c>
      <c r="AM1112" s="135">
        <f t="shared" si="505"/>
        <v>0</v>
      </c>
      <c r="AN1112" s="135">
        <f t="shared" si="506"/>
        <v>0</v>
      </c>
      <c r="AO1112" s="135">
        <f t="shared" si="507"/>
        <v>0</v>
      </c>
      <c r="AP1112" s="159">
        <f>IFERROR(VLOOKUP(A1112,人口!$A$2:$E$1748,5,0),0)</f>
        <v>55289</v>
      </c>
      <c r="AQ1112" s="159">
        <f t="shared" si="482"/>
        <v>0</v>
      </c>
      <c r="AR1112" s="159">
        <f t="shared" si="483"/>
        <v>0</v>
      </c>
      <c r="AS1112" s="159">
        <f t="shared" si="484"/>
        <v>0</v>
      </c>
      <c r="AT1112" s="159">
        <f t="shared" si="485"/>
        <v>1</v>
      </c>
      <c r="AU1112" s="159">
        <f t="shared" si="486"/>
        <v>0</v>
      </c>
      <c r="AV1112" s="159">
        <f t="shared" si="487"/>
        <v>0</v>
      </c>
      <c r="AW1112" s="159">
        <f t="shared" si="488"/>
        <v>0</v>
      </c>
      <c r="AX1112" s="159">
        <f t="shared" si="508"/>
        <v>0</v>
      </c>
      <c r="AY1112" s="159" t="str">
        <f t="shared" si="509"/>
        <v>3万～10万人未満の市町村平均</v>
      </c>
      <c r="AZ1112" s="159"/>
    </row>
    <row r="1113" spans="1:52" x14ac:dyDescent="0.3">
      <c r="A1113" t="str">
        <f t="shared" si="489"/>
        <v>25212</v>
      </c>
      <c r="B1113" s="158" t="str">
        <f t="shared" si="490"/>
        <v>025212</v>
      </c>
      <c r="C1113">
        <v>25</v>
      </c>
      <c r="D1113" t="s">
        <v>52</v>
      </c>
      <c r="E1113">
        <v>25212</v>
      </c>
      <c r="F1113" t="s">
        <v>645</v>
      </c>
      <c r="G1113">
        <v>355.65199999999999</v>
      </c>
      <c r="H1113">
        <v>1098.136</v>
      </c>
      <c r="I1113">
        <v>454.75599999999997</v>
      </c>
      <c r="J1113">
        <v>1403.3050000000001</v>
      </c>
      <c r="K1113">
        <v>834.6</v>
      </c>
      <c r="L1113">
        <v>2520.203</v>
      </c>
      <c r="M1113">
        <v>23.806999999999999</v>
      </c>
      <c r="N1113">
        <v>149.88200000000001</v>
      </c>
      <c r="O1113">
        <v>0</v>
      </c>
      <c r="P1113">
        <v>0</v>
      </c>
      <c r="Q1113">
        <v>0</v>
      </c>
      <c r="R1113">
        <v>0</v>
      </c>
      <c r="S1113">
        <v>0</v>
      </c>
      <c r="T1113">
        <v>0</v>
      </c>
      <c r="U1113">
        <v>0</v>
      </c>
      <c r="V1113">
        <v>4.056</v>
      </c>
      <c r="W1113">
        <v>36.774999999999999</v>
      </c>
      <c r="Y1113" t="str">
        <f t="shared" si="491"/>
        <v>滋賀県</v>
      </c>
      <c r="Z1113" t="str">
        <f t="shared" si="492"/>
        <v>滋賀県高島市</v>
      </c>
      <c r="AA1113" s="159">
        <f t="shared" si="493"/>
        <v>454.75599999999997</v>
      </c>
      <c r="AB1113" s="159">
        <f t="shared" si="494"/>
        <v>1403.3050000000001</v>
      </c>
      <c r="AC1113" s="159">
        <f t="shared" si="495"/>
        <v>2520.203</v>
      </c>
      <c r="AD1113" s="159">
        <f t="shared" si="496"/>
        <v>149.88200000000001</v>
      </c>
      <c r="AE1113" s="159">
        <f t="shared" si="497"/>
        <v>0</v>
      </c>
      <c r="AF1113" s="159">
        <f t="shared" si="498"/>
        <v>0</v>
      </c>
      <c r="AG1113" s="159">
        <f t="shared" si="499"/>
        <v>0</v>
      </c>
      <c r="AH1113" s="160">
        <f t="shared" si="500"/>
        <v>4528.1459999999997</v>
      </c>
      <c r="AI1113" s="135">
        <f t="shared" si="501"/>
        <v>0.10042874059272824</v>
      </c>
      <c r="AJ1113" s="135">
        <f t="shared" si="502"/>
        <v>0.30990718938832806</v>
      </c>
      <c r="AK1113" s="135">
        <f t="shared" si="503"/>
        <v>0.556563988881984</v>
      </c>
      <c r="AL1113" s="135">
        <f t="shared" si="504"/>
        <v>3.3100081136959808E-2</v>
      </c>
      <c r="AM1113" s="135">
        <f t="shared" si="505"/>
        <v>0</v>
      </c>
      <c r="AN1113" s="135">
        <f t="shared" si="506"/>
        <v>0</v>
      </c>
      <c r="AO1113" s="135">
        <f t="shared" si="507"/>
        <v>0</v>
      </c>
      <c r="AP1113" s="159">
        <f>IFERROR(VLOOKUP(A1113,人口!$A$2:$E$1748,5,0),0)</f>
        <v>48203</v>
      </c>
      <c r="AQ1113" s="159">
        <f t="shared" si="482"/>
        <v>0</v>
      </c>
      <c r="AR1113" s="159">
        <f t="shared" si="483"/>
        <v>0</v>
      </c>
      <c r="AS1113" s="159">
        <f t="shared" si="484"/>
        <v>0</v>
      </c>
      <c r="AT1113" s="159">
        <f t="shared" si="485"/>
        <v>1</v>
      </c>
      <c r="AU1113" s="159">
        <f t="shared" si="486"/>
        <v>0</v>
      </c>
      <c r="AV1113" s="159">
        <f t="shared" si="487"/>
        <v>0</v>
      </c>
      <c r="AW1113" s="159">
        <f t="shared" si="488"/>
        <v>0</v>
      </c>
      <c r="AX1113" s="159">
        <f t="shared" si="508"/>
        <v>0</v>
      </c>
      <c r="AY1113" s="159" t="str">
        <f t="shared" si="509"/>
        <v>3万～10万人未満の市町村平均</v>
      </c>
      <c r="AZ1113" s="159"/>
    </row>
    <row r="1114" spans="1:52" x14ac:dyDescent="0.3">
      <c r="A1114" t="str">
        <f t="shared" si="489"/>
        <v>25213</v>
      </c>
      <c r="B1114" s="158" t="str">
        <f t="shared" si="490"/>
        <v>025213</v>
      </c>
      <c r="C1114">
        <v>25</v>
      </c>
      <c r="D1114" t="s">
        <v>52</v>
      </c>
      <c r="E1114">
        <v>25213</v>
      </c>
      <c r="F1114" t="s">
        <v>698</v>
      </c>
      <c r="G1114">
        <v>638.63900000000001</v>
      </c>
      <c r="H1114">
        <v>2064.0010000000002</v>
      </c>
      <c r="I1114">
        <v>839.73599999999999</v>
      </c>
      <c r="J1114">
        <v>2708.3440000000001</v>
      </c>
      <c r="K1114">
        <v>390.7</v>
      </c>
      <c r="L1114">
        <v>1164.2439999999999</v>
      </c>
      <c r="M1114">
        <v>0</v>
      </c>
      <c r="N1114">
        <v>0</v>
      </c>
      <c r="O1114">
        <v>0</v>
      </c>
      <c r="P1114">
        <v>0</v>
      </c>
      <c r="Q1114">
        <v>0</v>
      </c>
      <c r="R1114">
        <v>0</v>
      </c>
      <c r="S1114">
        <v>0</v>
      </c>
      <c r="T1114">
        <v>0</v>
      </c>
      <c r="U1114">
        <v>0</v>
      </c>
      <c r="V1114">
        <v>6.6589999999999998</v>
      </c>
      <c r="W1114">
        <v>68.805000000000007</v>
      </c>
      <c r="Y1114" t="str">
        <f t="shared" si="491"/>
        <v>滋賀県</v>
      </c>
      <c r="Z1114" t="str">
        <f t="shared" si="492"/>
        <v>滋賀県東近江市</v>
      </c>
      <c r="AA1114" s="159">
        <f t="shared" si="493"/>
        <v>839.73599999999999</v>
      </c>
      <c r="AB1114" s="159">
        <f t="shared" si="494"/>
        <v>2708.3440000000001</v>
      </c>
      <c r="AC1114" s="159">
        <f t="shared" si="495"/>
        <v>1164.2439999999999</v>
      </c>
      <c r="AD1114" s="159">
        <f t="shared" si="496"/>
        <v>0</v>
      </c>
      <c r="AE1114" s="159">
        <f t="shared" si="497"/>
        <v>0</v>
      </c>
      <c r="AF1114" s="159">
        <f t="shared" si="498"/>
        <v>0</v>
      </c>
      <c r="AG1114" s="159">
        <f t="shared" si="499"/>
        <v>0</v>
      </c>
      <c r="AH1114" s="160">
        <f t="shared" si="500"/>
        <v>4712.3239999999996</v>
      </c>
      <c r="AI1114" s="135">
        <f t="shared" si="501"/>
        <v>0.17819997096973808</v>
      </c>
      <c r="AJ1114" s="135">
        <f t="shared" si="502"/>
        <v>0.57473637211702766</v>
      </c>
      <c r="AK1114" s="135">
        <f t="shared" si="503"/>
        <v>0.24706365691323431</v>
      </c>
      <c r="AL1114" s="135">
        <f t="shared" si="504"/>
        <v>0</v>
      </c>
      <c r="AM1114" s="135">
        <f t="shared" si="505"/>
        <v>0</v>
      </c>
      <c r="AN1114" s="135">
        <f t="shared" si="506"/>
        <v>0</v>
      </c>
      <c r="AO1114" s="135">
        <f t="shared" si="507"/>
        <v>0</v>
      </c>
      <c r="AP1114" s="159">
        <f>IFERROR(VLOOKUP(A1114,人口!$A$2:$E$1748,5,0),0)</f>
        <v>114316</v>
      </c>
      <c r="AQ1114" s="159">
        <f t="shared" si="482"/>
        <v>0</v>
      </c>
      <c r="AR1114" s="159">
        <f t="shared" si="483"/>
        <v>0</v>
      </c>
      <c r="AS1114" s="159">
        <f t="shared" si="484"/>
        <v>0</v>
      </c>
      <c r="AT1114" s="159">
        <f t="shared" si="485"/>
        <v>0</v>
      </c>
      <c r="AU1114" s="159">
        <f t="shared" si="486"/>
        <v>1</v>
      </c>
      <c r="AV1114" s="159">
        <f t="shared" si="487"/>
        <v>0</v>
      </c>
      <c r="AW1114" s="159">
        <f t="shared" si="488"/>
        <v>0</v>
      </c>
      <c r="AX1114" s="159">
        <f t="shared" si="508"/>
        <v>0</v>
      </c>
      <c r="AY1114" s="159" t="str">
        <f t="shared" si="509"/>
        <v>10万～20万人未満の市町村平均</v>
      </c>
      <c r="AZ1114" s="159"/>
    </row>
    <row r="1115" spans="1:52" x14ac:dyDescent="0.3">
      <c r="A1115" t="str">
        <f t="shared" si="489"/>
        <v>25214</v>
      </c>
      <c r="B1115" s="158" t="str">
        <f t="shared" si="490"/>
        <v>025214</v>
      </c>
      <c r="C1115">
        <v>25</v>
      </c>
      <c r="D1115" t="s">
        <v>52</v>
      </c>
      <c r="E1115">
        <v>25214</v>
      </c>
      <c r="F1115" t="s">
        <v>751</v>
      </c>
      <c r="G1115">
        <v>272.28100000000001</v>
      </c>
      <c r="H1115">
        <v>534.35400000000004</v>
      </c>
      <c r="I1115">
        <v>357.08600000000001</v>
      </c>
      <c r="J1115">
        <v>699.92899999999997</v>
      </c>
      <c r="K1115">
        <v>196.4</v>
      </c>
      <c r="L1115">
        <v>539.52200000000005</v>
      </c>
      <c r="M1115">
        <v>8.1219999999999999</v>
      </c>
      <c r="N1115">
        <v>53.427999999999997</v>
      </c>
      <c r="O1115">
        <v>0</v>
      </c>
      <c r="P1115">
        <v>0</v>
      </c>
      <c r="Q1115">
        <v>0</v>
      </c>
      <c r="R1115">
        <v>0</v>
      </c>
      <c r="S1115">
        <v>0</v>
      </c>
      <c r="T1115">
        <v>0</v>
      </c>
      <c r="U1115">
        <v>0</v>
      </c>
      <c r="V1115">
        <v>2.464</v>
      </c>
      <c r="W1115">
        <v>23.576000000000001</v>
      </c>
      <c r="Y1115" t="str">
        <f t="shared" si="491"/>
        <v>滋賀県</v>
      </c>
      <c r="Z1115" t="str">
        <f t="shared" si="492"/>
        <v>滋賀県米原市</v>
      </c>
      <c r="AA1115" s="159">
        <f t="shared" si="493"/>
        <v>357.08600000000001</v>
      </c>
      <c r="AB1115" s="159">
        <f t="shared" si="494"/>
        <v>699.92899999999997</v>
      </c>
      <c r="AC1115" s="159">
        <f t="shared" si="495"/>
        <v>539.52200000000005</v>
      </c>
      <c r="AD1115" s="159">
        <f t="shared" si="496"/>
        <v>53.427999999999997</v>
      </c>
      <c r="AE1115" s="159">
        <f t="shared" si="497"/>
        <v>0</v>
      </c>
      <c r="AF1115" s="159">
        <f t="shared" si="498"/>
        <v>0</v>
      </c>
      <c r="AG1115" s="159">
        <f t="shared" si="499"/>
        <v>0</v>
      </c>
      <c r="AH1115" s="160">
        <f t="shared" si="500"/>
        <v>1649.9649999999997</v>
      </c>
      <c r="AI1115" s="135">
        <f t="shared" si="501"/>
        <v>0.21642034831041876</v>
      </c>
      <c r="AJ1115" s="135">
        <f t="shared" si="502"/>
        <v>0.42420839229923063</v>
      </c>
      <c r="AK1115" s="135">
        <f t="shared" si="503"/>
        <v>0.32698996645383394</v>
      </c>
      <c r="AL1115" s="135">
        <f t="shared" si="504"/>
        <v>3.2381292936516842E-2</v>
      </c>
      <c r="AM1115" s="135">
        <f t="shared" si="505"/>
        <v>0</v>
      </c>
      <c r="AN1115" s="135">
        <f t="shared" si="506"/>
        <v>0</v>
      </c>
      <c r="AO1115" s="135">
        <f t="shared" si="507"/>
        <v>0</v>
      </c>
      <c r="AP1115" s="159">
        <f>IFERROR(VLOOKUP(A1115,人口!$A$2:$E$1748,5,0),0)</f>
        <v>38937</v>
      </c>
      <c r="AQ1115" s="159">
        <f t="shared" si="482"/>
        <v>0</v>
      </c>
      <c r="AR1115" s="159">
        <f t="shared" si="483"/>
        <v>0</v>
      </c>
      <c r="AS1115" s="159">
        <f t="shared" si="484"/>
        <v>0</v>
      </c>
      <c r="AT1115" s="159">
        <f t="shared" si="485"/>
        <v>1</v>
      </c>
      <c r="AU1115" s="159">
        <f t="shared" si="486"/>
        <v>0</v>
      </c>
      <c r="AV1115" s="159">
        <f t="shared" si="487"/>
        <v>0</v>
      </c>
      <c r="AW1115" s="159">
        <f t="shared" si="488"/>
        <v>0</v>
      </c>
      <c r="AX1115" s="159">
        <f t="shared" si="508"/>
        <v>0</v>
      </c>
      <c r="AY1115" s="159" t="str">
        <f t="shared" si="509"/>
        <v>3万～10万人未満の市町村平均</v>
      </c>
      <c r="AZ1115" s="159"/>
    </row>
    <row r="1116" spans="1:52" x14ac:dyDescent="0.3">
      <c r="A1116" t="str">
        <f t="shared" si="489"/>
        <v>25383</v>
      </c>
      <c r="B1116" s="158" t="str">
        <f t="shared" si="490"/>
        <v>025383</v>
      </c>
      <c r="C1116">
        <v>25</v>
      </c>
      <c r="D1116" t="s">
        <v>52</v>
      </c>
      <c r="E1116">
        <v>25383</v>
      </c>
      <c r="F1116" t="s">
        <v>805</v>
      </c>
      <c r="G1116">
        <v>173.21299999999999</v>
      </c>
      <c r="H1116">
        <v>431.416</v>
      </c>
      <c r="I1116">
        <v>227.45</v>
      </c>
      <c r="J1116">
        <v>565.95500000000004</v>
      </c>
      <c r="K1116">
        <v>67.900000000000006</v>
      </c>
      <c r="L1116">
        <v>150.345</v>
      </c>
      <c r="M1116">
        <v>0</v>
      </c>
      <c r="N1116">
        <v>0</v>
      </c>
      <c r="O1116">
        <v>0</v>
      </c>
      <c r="P1116">
        <v>0</v>
      </c>
      <c r="Q1116">
        <v>0</v>
      </c>
      <c r="R1116">
        <v>0</v>
      </c>
      <c r="S1116">
        <v>0</v>
      </c>
      <c r="T1116">
        <v>0</v>
      </c>
      <c r="U1116">
        <v>0</v>
      </c>
      <c r="V1116">
        <v>1.625</v>
      </c>
      <c r="W1116">
        <v>17.282</v>
      </c>
      <c r="Y1116" t="str">
        <f t="shared" si="491"/>
        <v>滋賀県</v>
      </c>
      <c r="Z1116" t="str">
        <f t="shared" si="492"/>
        <v>滋賀県日野町</v>
      </c>
      <c r="AA1116" s="159">
        <f t="shared" si="493"/>
        <v>227.45</v>
      </c>
      <c r="AB1116" s="159">
        <f t="shared" si="494"/>
        <v>565.95500000000004</v>
      </c>
      <c r="AC1116" s="159">
        <f t="shared" si="495"/>
        <v>150.345</v>
      </c>
      <c r="AD1116" s="159">
        <f t="shared" si="496"/>
        <v>0</v>
      </c>
      <c r="AE1116" s="159">
        <f t="shared" si="497"/>
        <v>0</v>
      </c>
      <c r="AF1116" s="159">
        <f t="shared" si="498"/>
        <v>0</v>
      </c>
      <c r="AG1116" s="159">
        <f t="shared" si="499"/>
        <v>0</v>
      </c>
      <c r="AH1116" s="160">
        <f t="shared" si="500"/>
        <v>943.75</v>
      </c>
      <c r="AI1116" s="135">
        <f t="shared" si="501"/>
        <v>0.24100662251655627</v>
      </c>
      <c r="AJ1116" s="135">
        <f t="shared" si="502"/>
        <v>0.59968741721854313</v>
      </c>
      <c r="AK1116" s="135">
        <f t="shared" si="503"/>
        <v>0.15930596026490065</v>
      </c>
      <c r="AL1116" s="135">
        <f t="shared" si="504"/>
        <v>0</v>
      </c>
      <c r="AM1116" s="135">
        <f t="shared" si="505"/>
        <v>0</v>
      </c>
      <c r="AN1116" s="135">
        <f t="shared" si="506"/>
        <v>0</v>
      </c>
      <c r="AO1116" s="135">
        <f t="shared" si="507"/>
        <v>0</v>
      </c>
      <c r="AP1116" s="159">
        <f>IFERROR(VLOOKUP(A1116,人口!$A$2:$E$1748,5,0),0)</f>
        <v>21493</v>
      </c>
      <c r="AQ1116" s="159">
        <f t="shared" si="482"/>
        <v>0</v>
      </c>
      <c r="AR1116" s="159">
        <f t="shared" si="483"/>
        <v>0</v>
      </c>
      <c r="AS1116" s="159">
        <f t="shared" si="484"/>
        <v>1</v>
      </c>
      <c r="AT1116" s="159">
        <f t="shared" si="485"/>
        <v>0</v>
      </c>
      <c r="AU1116" s="159">
        <f t="shared" si="486"/>
        <v>0</v>
      </c>
      <c r="AV1116" s="159">
        <f t="shared" si="487"/>
        <v>0</v>
      </c>
      <c r="AW1116" s="159">
        <f t="shared" si="488"/>
        <v>0</v>
      </c>
      <c r="AX1116" s="159">
        <f t="shared" si="508"/>
        <v>0</v>
      </c>
      <c r="AY1116" s="159" t="str">
        <f t="shared" si="509"/>
        <v>1万～3万人未満の市町村平均</v>
      </c>
      <c r="AZ1116" s="159"/>
    </row>
    <row r="1117" spans="1:52" x14ac:dyDescent="0.3">
      <c r="A1117" t="str">
        <f t="shared" si="489"/>
        <v>25384</v>
      </c>
      <c r="B1117" s="158" t="str">
        <f t="shared" si="490"/>
        <v>025384</v>
      </c>
      <c r="C1117">
        <v>25</v>
      </c>
      <c r="D1117" t="s">
        <v>52</v>
      </c>
      <c r="E1117">
        <v>25384</v>
      </c>
      <c r="F1117" t="s">
        <v>856</v>
      </c>
      <c r="G1117">
        <v>112.709</v>
      </c>
      <c r="H1117">
        <v>142.17699999999999</v>
      </c>
      <c r="I1117">
        <v>149.79400000000001</v>
      </c>
      <c r="J1117">
        <v>188.20400000000001</v>
      </c>
      <c r="K1117">
        <v>60.8</v>
      </c>
      <c r="L1117">
        <v>143.25899999999999</v>
      </c>
      <c r="M1117">
        <v>0</v>
      </c>
      <c r="N1117">
        <v>0</v>
      </c>
      <c r="O1117">
        <v>0</v>
      </c>
      <c r="P1117">
        <v>0</v>
      </c>
      <c r="Q1117">
        <v>0</v>
      </c>
      <c r="R1117">
        <v>0</v>
      </c>
      <c r="S1117">
        <v>0</v>
      </c>
      <c r="T1117">
        <v>0</v>
      </c>
      <c r="U1117">
        <v>0</v>
      </c>
      <c r="V1117">
        <v>0.83299999999999996</v>
      </c>
      <c r="W1117">
        <v>9.8989999999999991</v>
      </c>
      <c r="Y1117" t="str">
        <f t="shared" si="491"/>
        <v>滋賀県</v>
      </c>
      <c r="Z1117" t="str">
        <f t="shared" si="492"/>
        <v>滋賀県竜王町</v>
      </c>
      <c r="AA1117" s="159">
        <f t="shared" si="493"/>
        <v>149.79400000000001</v>
      </c>
      <c r="AB1117" s="159">
        <f t="shared" si="494"/>
        <v>188.20400000000001</v>
      </c>
      <c r="AC1117" s="159">
        <f t="shared" si="495"/>
        <v>143.25899999999999</v>
      </c>
      <c r="AD1117" s="159">
        <f t="shared" si="496"/>
        <v>0</v>
      </c>
      <c r="AE1117" s="159">
        <f t="shared" si="497"/>
        <v>0</v>
      </c>
      <c r="AF1117" s="159">
        <f t="shared" si="498"/>
        <v>0</v>
      </c>
      <c r="AG1117" s="159">
        <f t="shared" si="499"/>
        <v>0</v>
      </c>
      <c r="AH1117" s="160">
        <f t="shared" si="500"/>
        <v>481.25700000000006</v>
      </c>
      <c r="AI1117" s="135">
        <f t="shared" si="501"/>
        <v>0.31125573238415233</v>
      </c>
      <c r="AJ1117" s="135">
        <f t="shared" si="502"/>
        <v>0.39106755849785041</v>
      </c>
      <c r="AK1117" s="135">
        <f t="shared" si="503"/>
        <v>0.29767670911799715</v>
      </c>
      <c r="AL1117" s="135">
        <f t="shared" si="504"/>
        <v>0</v>
      </c>
      <c r="AM1117" s="135">
        <f t="shared" si="505"/>
        <v>0</v>
      </c>
      <c r="AN1117" s="135">
        <f t="shared" si="506"/>
        <v>0</v>
      </c>
      <c r="AO1117" s="135">
        <f t="shared" si="507"/>
        <v>0</v>
      </c>
      <c r="AP1117" s="159">
        <f>IFERROR(VLOOKUP(A1117,人口!$A$2:$E$1748,5,0),0)</f>
        <v>11963</v>
      </c>
      <c r="AQ1117" s="159">
        <f t="shared" si="482"/>
        <v>0</v>
      </c>
      <c r="AR1117" s="159">
        <f t="shared" si="483"/>
        <v>0</v>
      </c>
      <c r="AS1117" s="159">
        <f t="shared" si="484"/>
        <v>1</v>
      </c>
      <c r="AT1117" s="159">
        <f t="shared" si="485"/>
        <v>0</v>
      </c>
      <c r="AU1117" s="159">
        <f t="shared" si="486"/>
        <v>0</v>
      </c>
      <c r="AV1117" s="159">
        <f t="shared" si="487"/>
        <v>0</v>
      </c>
      <c r="AW1117" s="159">
        <f t="shared" si="488"/>
        <v>0</v>
      </c>
      <c r="AX1117" s="159">
        <f t="shared" si="508"/>
        <v>0</v>
      </c>
      <c r="AY1117" s="159" t="str">
        <f t="shared" si="509"/>
        <v>1万～3万人未満の市町村平均</v>
      </c>
      <c r="AZ1117" s="159"/>
    </row>
    <row r="1118" spans="1:52" x14ac:dyDescent="0.3">
      <c r="A1118" t="str">
        <f t="shared" si="489"/>
        <v>25425</v>
      </c>
      <c r="B1118" s="158" t="str">
        <f t="shared" si="490"/>
        <v>025425</v>
      </c>
      <c r="C1118">
        <v>25</v>
      </c>
      <c r="D1118" t="s">
        <v>52</v>
      </c>
      <c r="E1118">
        <v>25425</v>
      </c>
      <c r="F1118" t="s">
        <v>908</v>
      </c>
      <c r="G1118">
        <v>129.99700000000001</v>
      </c>
      <c r="H1118">
        <v>343.27199999999999</v>
      </c>
      <c r="I1118">
        <v>171.94900000000001</v>
      </c>
      <c r="J1118">
        <v>453.50400000000002</v>
      </c>
      <c r="K1118">
        <v>20.9</v>
      </c>
      <c r="L1118">
        <v>52.466000000000001</v>
      </c>
      <c r="M1118">
        <v>0</v>
      </c>
      <c r="N1118">
        <v>0</v>
      </c>
      <c r="O1118">
        <v>0</v>
      </c>
      <c r="P1118">
        <v>0</v>
      </c>
      <c r="Q1118">
        <v>0</v>
      </c>
      <c r="R1118">
        <v>0</v>
      </c>
      <c r="S1118">
        <v>0</v>
      </c>
      <c r="T1118">
        <v>0</v>
      </c>
      <c r="U1118">
        <v>0</v>
      </c>
      <c r="V1118">
        <v>1.2789999999999999</v>
      </c>
      <c r="W1118">
        <v>16.838999999999999</v>
      </c>
      <c r="Y1118" t="str">
        <f t="shared" si="491"/>
        <v>滋賀県</v>
      </c>
      <c r="Z1118" t="str">
        <f t="shared" si="492"/>
        <v>滋賀県愛荘町</v>
      </c>
      <c r="AA1118" s="159">
        <f t="shared" si="493"/>
        <v>171.94900000000001</v>
      </c>
      <c r="AB1118" s="159">
        <f t="shared" si="494"/>
        <v>453.50400000000002</v>
      </c>
      <c r="AC1118" s="159">
        <f t="shared" si="495"/>
        <v>52.466000000000001</v>
      </c>
      <c r="AD1118" s="159">
        <f t="shared" si="496"/>
        <v>0</v>
      </c>
      <c r="AE1118" s="159">
        <f t="shared" si="497"/>
        <v>0</v>
      </c>
      <c r="AF1118" s="159">
        <f t="shared" si="498"/>
        <v>0</v>
      </c>
      <c r="AG1118" s="159">
        <f t="shared" si="499"/>
        <v>0</v>
      </c>
      <c r="AH1118" s="160">
        <f t="shared" si="500"/>
        <v>677.91899999999998</v>
      </c>
      <c r="AI1118" s="135">
        <f t="shared" si="501"/>
        <v>0.25364239680551809</v>
      </c>
      <c r="AJ1118" s="135">
        <f t="shared" si="502"/>
        <v>0.66896487633478341</v>
      </c>
      <c r="AK1118" s="135">
        <f t="shared" si="503"/>
        <v>7.7392726859698585E-2</v>
      </c>
      <c r="AL1118" s="135">
        <f t="shared" si="504"/>
        <v>0</v>
      </c>
      <c r="AM1118" s="135">
        <f t="shared" si="505"/>
        <v>0</v>
      </c>
      <c r="AN1118" s="135">
        <f t="shared" si="506"/>
        <v>0</v>
      </c>
      <c r="AO1118" s="135">
        <f t="shared" si="507"/>
        <v>0</v>
      </c>
      <c r="AP1118" s="159">
        <f>IFERROR(VLOOKUP(A1118,人口!$A$2:$E$1748,5,0),0)</f>
        <v>21304</v>
      </c>
      <c r="AQ1118" s="159">
        <f t="shared" si="482"/>
        <v>0</v>
      </c>
      <c r="AR1118" s="159">
        <f t="shared" si="483"/>
        <v>0</v>
      </c>
      <c r="AS1118" s="159">
        <f t="shared" si="484"/>
        <v>1</v>
      </c>
      <c r="AT1118" s="159">
        <f t="shared" si="485"/>
        <v>0</v>
      </c>
      <c r="AU1118" s="159">
        <f t="shared" si="486"/>
        <v>0</v>
      </c>
      <c r="AV1118" s="159">
        <f t="shared" si="487"/>
        <v>0</v>
      </c>
      <c r="AW1118" s="159">
        <f t="shared" si="488"/>
        <v>0</v>
      </c>
      <c r="AX1118" s="159">
        <f t="shared" si="508"/>
        <v>0</v>
      </c>
      <c r="AY1118" s="159" t="str">
        <f t="shared" si="509"/>
        <v>1万～3万人未満の市町村平均</v>
      </c>
      <c r="AZ1118" s="159"/>
    </row>
    <row r="1119" spans="1:52" x14ac:dyDescent="0.3">
      <c r="A1119" t="str">
        <f t="shared" si="489"/>
        <v>25441</v>
      </c>
      <c r="B1119" s="158" t="str">
        <f t="shared" si="490"/>
        <v>025441</v>
      </c>
      <c r="C1119">
        <v>25</v>
      </c>
      <c r="D1119" t="s">
        <v>52</v>
      </c>
      <c r="E1119">
        <v>25441</v>
      </c>
      <c r="F1119" t="s">
        <v>959</v>
      </c>
      <c r="G1119">
        <v>52.317999999999998</v>
      </c>
      <c r="H1119">
        <v>68.064999999999998</v>
      </c>
      <c r="I1119">
        <v>69.165999999999997</v>
      </c>
      <c r="J1119">
        <v>89.855000000000004</v>
      </c>
      <c r="K1119">
        <v>0</v>
      </c>
      <c r="L1119">
        <v>0</v>
      </c>
      <c r="M1119">
        <v>0</v>
      </c>
      <c r="N1119">
        <v>0</v>
      </c>
      <c r="O1119">
        <v>0</v>
      </c>
      <c r="P1119">
        <v>0</v>
      </c>
      <c r="Q1119">
        <v>0</v>
      </c>
      <c r="R1119">
        <v>0</v>
      </c>
      <c r="S1119">
        <v>0</v>
      </c>
      <c r="T1119">
        <v>0</v>
      </c>
      <c r="U1119">
        <v>0</v>
      </c>
      <c r="V1119">
        <v>0.625</v>
      </c>
      <c r="W1119">
        <v>9.8759999999999994</v>
      </c>
      <c r="Y1119" t="str">
        <f t="shared" si="491"/>
        <v>滋賀県</v>
      </c>
      <c r="Z1119" t="str">
        <f t="shared" si="492"/>
        <v>滋賀県豊郷町</v>
      </c>
      <c r="AA1119" s="159">
        <f t="shared" si="493"/>
        <v>69.165999999999997</v>
      </c>
      <c r="AB1119" s="159">
        <f t="shared" si="494"/>
        <v>89.855000000000004</v>
      </c>
      <c r="AC1119" s="159">
        <f t="shared" si="495"/>
        <v>0</v>
      </c>
      <c r="AD1119" s="159">
        <f t="shared" si="496"/>
        <v>0</v>
      </c>
      <c r="AE1119" s="159">
        <f t="shared" si="497"/>
        <v>0</v>
      </c>
      <c r="AF1119" s="159">
        <f t="shared" si="498"/>
        <v>0</v>
      </c>
      <c r="AG1119" s="159">
        <f t="shared" si="499"/>
        <v>0</v>
      </c>
      <c r="AH1119" s="160">
        <f t="shared" si="500"/>
        <v>159.02100000000002</v>
      </c>
      <c r="AI1119" s="135">
        <f t="shared" si="501"/>
        <v>0.4349488432345413</v>
      </c>
      <c r="AJ1119" s="135">
        <f t="shared" si="502"/>
        <v>0.56505115676545858</v>
      </c>
      <c r="AK1119" s="135">
        <f t="shared" si="503"/>
        <v>0</v>
      </c>
      <c r="AL1119" s="135">
        <f t="shared" si="504"/>
        <v>0</v>
      </c>
      <c r="AM1119" s="135">
        <f t="shared" si="505"/>
        <v>0</v>
      </c>
      <c r="AN1119" s="135">
        <f t="shared" si="506"/>
        <v>0</v>
      </c>
      <c r="AO1119" s="135">
        <f t="shared" si="507"/>
        <v>0</v>
      </c>
      <c r="AP1119" s="159">
        <f>IFERROR(VLOOKUP(A1119,人口!$A$2:$E$1748,5,0),0)</f>
        <v>7364</v>
      </c>
      <c r="AQ1119" s="159">
        <f t="shared" si="482"/>
        <v>0</v>
      </c>
      <c r="AR1119" s="159">
        <f t="shared" si="483"/>
        <v>1</v>
      </c>
      <c r="AS1119" s="159">
        <f t="shared" si="484"/>
        <v>0</v>
      </c>
      <c r="AT1119" s="159">
        <f t="shared" si="485"/>
        <v>0</v>
      </c>
      <c r="AU1119" s="159">
        <f t="shared" si="486"/>
        <v>0</v>
      </c>
      <c r="AV1119" s="159">
        <f t="shared" si="487"/>
        <v>0</v>
      </c>
      <c r="AW1119" s="159">
        <f t="shared" si="488"/>
        <v>0</v>
      </c>
      <c r="AX1119" s="159">
        <f t="shared" si="508"/>
        <v>0</v>
      </c>
      <c r="AY1119" s="159" t="str">
        <f t="shared" si="509"/>
        <v>5千～1万人未満の市町村平均</v>
      </c>
      <c r="AZ1119" s="159"/>
    </row>
    <row r="1120" spans="1:52" x14ac:dyDescent="0.3">
      <c r="A1120" t="str">
        <f t="shared" si="489"/>
        <v>25442</v>
      </c>
      <c r="B1120" s="158" t="str">
        <f t="shared" si="490"/>
        <v>025442</v>
      </c>
      <c r="C1120">
        <v>25</v>
      </c>
      <c r="D1120" t="s">
        <v>52</v>
      </c>
      <c r="E1120">
        <v>25442</v>
      </c>
      <c r="F1120" t="s">
        <v>1004</v>
      </c>
      <c r="G1120">
        <v>51.55</v>
      </c>
      <c r="H1120">
        <v>110.089</v>
      </c>
      <c r="I1120">
        <v>67.888000000000005</v>
      </c>
      <c r="J1120">
        <v>144.83099999999999</v>
      </c>
      <c r="K1120">
        <v>0.4</v>
      </c>
      <c r="L1120">
        <v>0.73299999999999998</v>
      </c>
      <c r="M1120">
        <v>0</v>
      </c>
      <c r="N1120">
        <v>0</v>
      </c>
      <c r="O1120">
        <v>0</v>
      </c>
      <c r="P1120">
        <v>0</v>
      </c>
      <c r="Q1120">
        <v>0</v>
      </c>
      <c r="R1120">
        <v>0</v>
      </c>
      <c r="S1120">
        <v>0</v>
      </c>
      <c r="T1120">
        <v>0</v>
      </c>
      <c r="U1120">
        <v>0</v>
      </c>
      <c r="V1120">
        <v>0.51500000000000001</v>
      </c>
      <c r="W1120">
        <v>9.1530000000000005</v>
      </c>
      <c r="Y1120" t="str">
        <f t="shared" si="491"/>
        <v>滋賀県</v>
      </c>
      <c r="Z1120" t="str">
        <f t="shared" si="492"/>
        <v>滋賀県甲良町</v>
      </c>
      <c r="AA1120" s="159">
        <f t="shared" si="493"/>
        <v>67.888000000000005</v>
      </c>
      <c r="AB1120" s="159">
        <f t="shared" si="494"/>
        <v>144.83099999999999</v>
      </c>
      <c r="AC1120" s="159">
        <f t="shared" si="495"/>
        <v>0.73299999999999998</v>
      </c>
      <c r="AD1120" s="159">
        <f t="shared" si="496"/>
        <v>0</v>
      </c>
      <c r="AE1120" s="159">
        <f t="shared" si="497"/>
        <v>0</v>
      </c>
      <c r="AF1120" s="159">
        <f t="shared" si="498"/>
        <v>0</v>
      </c>
      <c r="AG1120" s="159">
        <f t="shared" si="499"/>
        <v>0</v>
      </c>
      <c r="AH1120" s="160">
        <f t="shared" si="500"/>
        <v>213.452</v>
      </c>
      <c r="AI1120" s="135">
        <f t="shared" si="501"/>
        <v>0.31804808575230031</v>
      </c>
      <c r="AJ1120" s="135">
        <f t="shared" si="502"/>
        <v>0.67851788692539772</v>
      </c>
      <c r="AK1120" s="135">
        <f t="shared" si="503"/>
        <v>3.4340273223019695E-3</v>
      </c>
      <c r="AL1120" s="135">
        <f t="shared" si="504"/>
        <v>0</v>
      </c>
      <c r="AM1120" s="135">
        <f t="shared" si="505"/>
        <v>0</v>
      </c>
      <c r="AN1120" s="135">
        <f t="shared" si="506"/>
        <v>0</v>
      </c>
      <c r="AO1120" s="135">
        <f t="shared" si="507"/>
        <v>0</v>
      </c>
      <c r="AP1120" s="159">
        <f>IFERROR(VLOOKUP(A1120,人口!$A$2:$E$1748,5,0),0)</f>
        <v>6903</v>
      </c>
      <c r="AQ1120" s="159">
        <f t="shared" si="482"/>
        <v>0</v>
      </c>
      <c r="AR1120" s="159">
        <f t="shared" si="483"/>
        <v>1</v>
      </c>
      <c r="AS1120" s="159">
        <f t="shared" si="484"/>
        <v>0</v>
      </c>
      <c r="AT1120" s="159">
        <f t="shared" si="485"/>
        <v>0</v>
      </c>
      <c r="AU1120" s="159">
        <f t="shared" si="486"/>
        <v>0</v>
      </c>
      <c r="AV1120" s="159">
        <f t="shared" si="487"/>
        <v>0</v>
      </c>
      <c r="AW1120" s="159">
        <f t="shared" si="488"/>
        <v>0</v>
      </c>
      <c r="AX1120" s="159">
        <f t="shared" si="508"/>
        <v>0</v>
      </c>
      <c r="AY1120" s="159" t="str">
        <f t="shared" si="509"/>
        <v>5千～1万人未満の市町村平均</v>
      </c>
      <c r="AZ1120" s="159"/>
    </row>
    <row r="1121" spans="1:52" x14ac:dyDescent="0.3">
      <c r="A1121" t="str">
        <f t="shared" si="489"/>
        <v>25443</v>
      </c>
      <c r="B1121" s="158" t="str">
        <f t="shared" si="490"/>
        <v>025443</v>
      </c>
      <c r="C1121">
        <v>25</v>
      </c>
      <c r="D1121" t="s">
        <v>52</v>
      </c>
      <c r="E1121">
        <v>25443</v>
      </c>
      <c r="F1121" t="s">
        <v>1051</v>
      </c>
      <c r="G1121">
        <v>73.960999999999999</v>
      </c>
      <c r="H1121">
        <v>102.285</v>
      </c>
      <c r="I1121">
        <v>96.57</v>
      </c>
      <c r="J1121">
        <v>133.392</v>
      </c>
      <c r="K1121">
        <v>182.8</v>
      </c>
      <c r="L1121">
        <v>498.46300000000002</v>
      </c>
      <c r="M1121">
        <v>0</v>
      </c>
      <c r="N1121">
        <v>0</v>
      </c>
      <c r="O1121">
        <v>0</v>
      </c>
      <c r="P1121">
        <v>0</v>
      </c>
      <c r="Q1121">
        <v>0</v>
      </c>
      <c r="R1121">
        <v>0</v>
      </c>
      <c r="S1121">
        <v>0</v>
      </c>
      <c r="T1121">
        <v>0</v>
      </c>
      <c r="U1121">
        <v>0</v>
      </c>
      <c r="V1121">
        <v>0.51900000000000002</v>
      </c>
      <c r="W1121">
        <v>7.0369999999999999</v>
      </c>
      <c r="Y1121" t="str">
        <f t="shared" si="491"/>
        <v>滋賀県</v>
      </c>
      <c r="Z1121" t="str">
        <f t="shared" si="492"/>
        <v>滋賀県多賀町</v>
      </c>
      <c r="AA1121" s="159">
        <f t="shared" si="493"/>
        <v>96.57</v>
      </c>
      <c r="AB1121" s="159">
        <f t="shared" si="494"/>
        <v>133.392</v>
      </c>
      <c r="AC1121" s="159">
        <f t="shared" si="495"/>
        <v>498.46300000000002</v>
      </c>
      <c r="AD1121" s="159">
        <f t="shared" si="496"/>
        <v>0</v>
      </c>
      <c r="AE1121" s="159">
        <f t="shared" si="497"/>
        <v>0</v>
      </c>
      <c r="AF1121" s="159">
        <f t="shared" si="498"/>
        <v>0</v>
      </c>
      <c r="AG1121" s="159">
        <f t="shared" si="499"/>
        <v>0</v>
      </c>
      <c r="AH1121" s="160">
        <f t="shared" si="500"/>
        <v>728.42499999999995</v>
      </c>
      <c r="AI1121" s="135">
        <f t="shared" si="501"/>
        <v>0.13257370353845627</v>
      </c>
      <c r="AJ1121" s="135">
        <f t="shared" si="502"/>
        <v>0.18312386312935444</v>
      </c>
      <c r="AK1121" s="135">
        <f t="shared" si="503"/>
        <v>0.68430243333218943</v>
      </c>
      <c r="AL1121" s="135">
        <f t="shared" si="504"/>
        <v>0</v>
      </c>
      <c r="AM1121" s="135">
        <f t="shared" si="505"/>
        <v>0</v>
      </c>
      <c r="AN1121" s="135">
        <f t="shared" si="506"/>
        <v>0</v>
      </c>
      <c r="AO1121" s="135">
        <f t="shared" si="507"/>
        <v>0</v>
      </c>
      <c r="AP1121" s="159">
        <f>IFERROR(VLOOKUP(A1121,人口!$A$2:$E$1748,5,0),0)</f>
        <v>7621</v>
      </c>
      <c r="AQ1121" s="159">
        <f t="shared" si="482"/>
        <v>0</v>
      </c>
      <c r="AR1121" s="159">
        <f t="shared" si="483"/>
        <v>1</v>
      </c>
      <c r="AS1121" s="159">
        <f t="shared" si="484"/>
        <v>0</v>
      </c>
      <c r="AT1121" s="159">
        <f t="shared" si="485"/>
        <v>0</v>
      </c>
      <c r="AU1121" s="159">
        <f t="shared" si="486"/>
        <v>0</v>
      </c>
      <c r="AV1121" s="159">
        <f t="shared" si="487"/>
        <v>0</v>
      </c>
      <c r="AW1121" s="159">
        <f t="shared" si="488"/>
        <v>0</v>
      </c>
      <c r="AX1121" s="159">
        <f t="shared" si="508"/>
        <v>0</v>
      </c>
      <c r="AY1121" s="159" t="str">
        <f t="shared" si="509"/>
        <v>5千～1万人未満の市町村平均</v>
      </c>
      <c r="AZ1121" s="159"/>
    </row>
    <row r="1122" spans="1:52" x14ac:dyDescent="0.3">
      <c r="A1122" t="str">
        <f t="shared" si="489"/>
        <v>099</v>
      </c>
      <c r="B1122" s="158" t="str">
        <f t="shared" si="490"/>
        <v>099</v>
      </c>
      <c r="C1122">
        <v>26</v>
      </c>
      <c r="D1122" t="s">
        <v>53</v>
      </c>
      <c r="E1122">
        <v>99</v>
      </c>
      <c r="Y1122" t="str">
        <f t="shared" si="491"/>
        <v>京都府</v>
      </c>
      <c r="Z1122" t="str">
        <f t="shared" si="492"/>
        <v>京都府</v>
      </c>
      <c r="AA1122" s="159">
        <f t="shared" si="493"/>
        <v>0</v>
      </c>
      <c r="AB1122" s="159">
        <f t="shared" si="494"/>
        <v>0</v>
      </c>
      <c r="AC1122" s="159">
        <f t="shared" si="495"/>
        <v>0</v>
      </c>
      <c r="AD1122" s="159">
        <f t="shared" si="496"/>
        <v>0</v>
      </c>
      <c r="AE1122" s="159">
        <f t="shared" si="497"/>
        <v>0</v>
      </c>
      <c r="AF1122" s="159">
        <f t="shared" si="498"/>
        <v>0</v>
      </c>
      <c r="AG1122" s="159">
        <f t="shared" si="499"/>
        <v>0</v>
      </c>
      <c r="AH1122" s="160">
        <f t="shared" si="500"/>
        <v>0</v>
      </c>
      <c r="AI1122" s="135" t="str">
        <f t="shared" si="501"/>
        <v/>
      </c>
      <c r="AJ1122" s="135" t="str">
        <f t="shared" si="502"/>
        <v/>
      </c>
      <c r="AK1122" s="135" t="str">
        <f t="shared" si="503"/>
        <v/>
      </c>
      <c r="AL1122" s="135" t="str">
        <f t="shared" si="504"/>
        <v/>
      </c>
      <c r="AM1122" s="135" t="str">
        <f t="shared" si="505"/>
        <v/>
      </c>
      <c r="AN1122" s="135" t="str">
        <f t="shared" si="506"/>
        <v/>
      </c>
      <c r="AO1122" s="135" t="str">
        <f t="shared" si="507"/>
        <v/>
      </c>
      <c r="AP1122" s="159">
        <f>IFERROR(VLOOKUP(A1122,人口!$A$2:$E$1748,5,0),0)</f>
        <v>0</v>
      </c>
      <c r="AQ1122" s="159">
        <f t="shared" si="482"/>
        <v>0</v>
      </c>
      <c r="AR1122" s="159">
        <f t="shared" si="483"/>
        <v>0</v>
      </c>
      <c r="AS1122" s="159">
        <f t="shared" si="484"/>
        <v>0</v>
      </c>
      <c r="AT1122" s="159">
        <f t="shared" si="485"/>
        <v>0</v>
      </c>
      <c r="AU1122" s="159">
        <f t="shared" si="486"/>
        <v>0</v>
      </c>
      <c r="AV1122" s="159">
        <f t="shared" si="487"/>
        <v>0</v>
      </c>
      <c r="AW1122" s="159">
        <f t="shared" si="488"/>
        <v>0</v>
      </c>
      <c r="AX1122" s="159">
        <f t="shared" si="508"/>
        <v>0</v>
      </c>
      <c r="AY1122" s="159" t="str">
        <f t="shared" si="509"/>
        <v/>
      </c>
      <c r="AZ1122" s="159"/>
    </row>
    <row r="1123" spans="1:52" x14ac:dyDescent="0.3">
      <c r="A1123" t="str">
        <f t="shared" si="489"/>
        <v>26100</v>
      </c>
      <c r="B1123" s="158" t="str">
        <f t="shared" si="490"/>
        <v>026100</v>
      </c>
      <c r="C1123">
        <v>26</v>
      </c>
      <c r="D1123" t="s">
        <v>53</v>
      </c>
      <c r="E1123">
        <v>26100</v>
      </c>
      <c r="F1123" t="s">
        <v>100</v>
      </c>
      <c r="G1123">
        <v>3102.0529999999999</v>
      </c>
      <c r="H1123">
        <v>459.52499999999998</v>
      </c>
      <c r="I1123">
        <v>3882.6660000000002</v>
      </c>
      <c r="J1123">
        <v>573.67999999999995</v>
      </c>
      <c r="K1123">
        <v>755</v>
      </c>
      <c r="L1123">
        <v>1997.049</v>
      </c>
      <c r="M1123">
        <v>3.3620000000000001</v>
      </c>
      <c r="N1123">
        <v>20.757999999999999</v>
      </c>
      <c r="O1123">
        <v>0</v>
      </c>
      <c r="P1123">
        <v>0</v>
      </c>
      <c r="Q1123">
        <v>0</v>
      </c>
      <c r="R1123">
        <v>0</v>
      </c>
      <c r="S1123">
        <v>0</v>
      </c>
      <c r="T1123">
        <v>0</v>
      </c>
      <c r="U1123">
        <v>0</v>
      </c>
      <c r="V1123">
        <v>35.911000000000001</v>
      </c>
      <c r="W1123">
        <v>646.44000000000005</v>
      </c>
      <c r="Y1123" t="str">
        <f t="shared" si="491"/>
        <v>京都府</v>
      </c>
      <c r="Z1123" t="str">
        <f t="shared" si="492"/>
        <v>京都府京都市</v>
      </c>
      <c r="AA1123" s="159">
        <f t="shared" si="493"/>
        <v>3882.6660000000002</v>
      </c>
      <c r="AB1123" s="159">
        <f t="shared" si="494"/>
        <v>573.67999999999995</v>
      </c>
      <c r="AC1123" s="159">
        <f t="shared" si="495"/>
        <v>1997.049</v>
      </c>
      <c r="AD1123" s="159">
        <f t="shared" si="496"/>
        <v>20.757999999999999</v>
      </c>
      <c r="AE1123" s="159">
        <f t="shared" si="497"/>
        <v>0</v>
      </c>
      <c r="AF1123" s="159">
        <f t="shared" si="498"/>
        <v>0</v>
      </c>
      <c r="AG1123" s="159">
        <f t="shared" si="499"/>
        <v>0</v>
      </c>
      <c r="AH1123" s="160">
        <f t="shared" si="500"/>
        <v>6474.1530000000002</v>
      </c>
      <c r="AI1123" s="135">
        <f t="shared" si="501"/>
        <v>0.59971798627557926</v>
      </c>
      <c r="AJ1123" s="135">
        <f t="shared" si="502"/>
        <v>8.8610819052314632E-2</v>
      </c>
      <c r="AK1123" s="135">
        <f t="shared" si="503"/>
        <v>0.3084649065290857</v>
      </c>
      <c r="AL1123" s="135">
        <f t="shared" si="504"/>
        <v>3.206288143020407E-3</v>
      </c>
      <c r="AM1123" s="135">
        <f t="shared" si="505"/>
        <v>0</v>
      </c>
      <c r="AN1123" s="135">
        <f t="shared" si="506"/>
        <v>0</v>
      </c>
      <c r="AO1123" s="135">
        <f t="shared" si="507"/>
        <v>0</v>
      </c>
      <c r="AP1123" s="159">
        <f>IFERROR(VLOOKUP(A1123,人口!$A$2:$E$1748,5,0),0)</f>
        <v>1409702</v>
      </c>
      <c r="AQ1123" s="159">
        <f t="shared" si="482"/>
        <v>0</v>
      </c>
      <c r="AR1123" s="159">
        <f t="shared" si="483"/>
        <v>0</v>
      </c>
      <c r="AS1123" s="159">
        <f t="shared" si="484"/>
        <v>0</v>
      </c>
      <c r="AT1123" s="159">
        <f t="shared" si="485"/>
        <v>0</v>
      </c>
      <c r="AU1123" s="159">
        <f t="shared" si="486"/>
        <v>0</v>
      </c>
      <c r="AV1123" s="159">
        <f t="shared" si="487"/>
        <v>0</v>
      </c>
      <c r="AW1123" s="159">
        <f t="shared" si="488"/>
        <v>0</v>
      </c>
      <c r="AX1123" s="159">
        <f t="shared" si="508"/>
        <v>1</v>
      </c>
      <c r="AY1123" s="159" t="str">
        <f t="shared" si="509"/>
        <v>100万人以上の市町村平均</v>
      </c>
      <c r="AZ1123" s="159"/>
    </row>
    <row r="1124" spans="1:52" x14ac:dyDescent="0.3">
      <c r="A1124" t="str">
        <f t="shared" si="489"/>
        <v>26201</v>
      </c>
      <c r="B1124" s="158" t="str">
        <f t="shared" si="490"/>
        <v>026201</v>
      </c>
      <c r="C1124">
        <v>26</v>
      </c>
      <c r="D1124" t="s">
        <v>53</v>
      </c>
      <c r="E1124">
        <v>26201</v>
      </c>
      <c r="F1124" t="s">
        <v>150</v>
      </c>
      <c r="G1124">
        <v>467.06599999999997</v>
      </c>
      <c r="H1124">
        <v>733.76300000000003</v>
      </c>
      <c r="I1124">
        <v>551.03</v>
      </c>
      <c r="J1124">
        <v>866.37400000000002</v>
      </c>
      <c r="K1124">
        <v>295</v>
      </c>
      <c r="L1124">
        <v>758.05899999999997</v>
      </c>
      <c r="M1124">
        <v>1.2110000000000001</v>
      </c>
      <c r="N1124">
        <v>7.2130000000000001</v>
      </c>
      <c r="O1124">
        <v>0.16600000000000001</v>
      </c>
      <c r="P1124">
        <v>0</v>
      </c>
      <c r="Q1124">
        <v>0</v>
      </c>
      <c r="R1124">
        <v>0</v>
      </c>
      <c r="S1124">
        <v>0</v>
      </c>
      <c r="T1124">
        <v>0</v>
      </c>
      <c r="U1124">
        <v>0</v>
      </c>
      <c r="V1124">
        <v>4.01</v>
      </c>
      <c r="W1124">
        <v>46.941000000000003</v>
      </c>
      <c r="Y1124" t="str">
        <f t="shared" si="491"/>
        <v>京都府</v>
      </c>
      <c r="Z1124" t="str">
        <f t="shared" si="492"/>
        <v>京都府福知山市</v>
      </c>
      <c r="AA1124" s="159">
        <f t="shared" si="493"/>
        <v>551.03</v>
      </c>
      <c r="AB1124" s="159">
        <f t="shared" si="494"/>
        <v>866.37400000000002</v>
      </c>
      <c r="AC1124" s="159">
        <f t="shared" si="495"/>
        <v>758.05899999999997</v>
      </c>
      <c r="AD1124" s="159">
        <f t="shared" si="496"/>
        <v>7.2130000000000001</v>
      </c>
      <c r="AE1124" s="159">
        <f t="shared" si="497"/>
        <v>0</v>
      </c>
      <c r="AF1124" s="159">
        <f t="shared" si="498"/>
        <v>0</v>
      </c>
      <c r="AG1124" s="159">
        <f t="shared" si="499"/>
        <v>0</v>
      </c>
      <c r="AH1124" s="160">
        <f t="shared" si="500"/>
        <v>2182.6759999999999</v>
      </c>
      <c r="AI1124" s="135">
        <f t="shared" si="501"/>
        <v>0.25245615932002735</v>
      </c>
      <c r="AJ1124" s="135">
        <f t="shared" si="502"/>
        <v>0.39693202289299928</v>
      </c>
      <c r="AK1124" s="135">
        <f t="shared" si="503"/>
        <v>0.34730715873542384</v>
      </c>
      <c r="AL1124" s="135">
        <f t="shared" si="504"/>
        <v>3.304659051549566E-3</v>
      </c>
      <c r="AM1124" s="135">
        <f t="shared" si="505"/>
        <v>0</v>
      </c>
      <c r="AN1124" s="135">
        <f t="shared" si="506"/>
        <v>0</v>
      </c>
      <c r="AO1124" s="135">
        <f t="shared" si="507"/>
        <v>0</v>
      </c>
      <c r="AP1124" s="159">
        <f>IFERROR(VLOOKUP(A1124,人口!$A$2:$E$1748,5,0),0)</f>
        <v>77727</v>
      </c>
      <c r="AQ1124" s="159">
        <f t="shared" si="482"/>
        <v>0</v>
      </c>
      <c r="AR1124" s="159">
        <f t="shared" si="483"/>
        <v>0</v>
      </c>
      <c r="AS1124" s="159">
        <f t="shared" si="484"/>
        <v>0</v>
      </c>
      <c r="AT1124" s="159">
        <f t="shared" si="485"/>
        <v>1</v>
      </c>
      <c r="AU1124" s="159">
        <f t="shared" si="486"/>
        <v>0</v>
      </c>
      <c r="AV1124" s="159">
        <f t="shared" si="487"/>
        <v>0</v>
      </c>
      <c r="AW1124" s="159">
        <f t="shared" si="488"/>
        <v>0</v>
      </c>
      <c r="AX1124" s="159">
        <f t="shared" si="508"/>
        <v>0</v>
      </c>
      <c r="AY1124" s="159" t="str">
        <f t="shared" si="509"/>
        <v>3万～10万人未満の市町村平均</v>
      </c>
      <c r="AZ1124" s="159"/>
    </row>
    <row r="1125" spans="1:52" x14ac:dyDescent="0.3">
      <c r="A1125" t="str">
        <f t="shared" si="489"/>
        <v>26202</v>
      </c>
      <c r="B1125" s="158" t="str">
        <f t="shared" si="490"/>
        <v>026202</v>
      </c>
      <c r="C1125">
        <v>26</v>
      </c>
      <c r="D1125" t="s">
        <v>53</v>
      </c>
      <c r="E1125">
        <v>26202</v>
      </c>
      <c r="F1125" t="s">
        <v>218</v>
      </c>
      <c r="G1125">
        <v>404.10599999999999</v>
      </c>
      <c r="H1125">
        <v>201.52500000000001</v>
      </c>
      <c r="I1125">
        <v>467.30099999999999</v>
      </c>
      <c r="J1125">
        <v>233.45699999999999</v>
      </c>
      <c r="K1125">
        <v>266.39999999999998</v>
      </c>
      <c r="L1125">
        <v>683.93100000000004</v>
      </c>
      <c r="M1125">
        <v>0.59599999999999997</v>
      </c>
      <c r="N1125">
        <v>3.6120000000000001</v>
      </c>
      <c r="O1125">
        <v>0</v>
      </c>
      <c r="P1125">
        <v>0</v>
      </c>
      <c r="Q1125">
        <v>0</v>
      </c>
      <c r="R1125">
        <v>0</v>
      </c>
      <c r="S1125">
        <v>0</v>
      </c>
      <c r="T1125">
        <v>0</v>
      </c>
      <c r="U1125">
        <v>0</v>
      </c>
      <c r="V1125">
        <v>4.4480000000000004</v>
      </c>
      <c r="W1125">
        <v>43.314</v>
      </c>
      <c r="Y1125" t="str">
        <f t="shared" si="491"/>
        <v>京都府</v>
      </c>
      <c r="Z1125" t="str">
        <f t="shared" si="492"/>
        <v>京都府舞鶴市</v>
      </c>
      <c r="AA1125" s="159">
        <f t="shared" si="493"/>
        <v>467.30099999999999</v>
      </c>
      <c r="AB1125" s="159">
        <f t="shared" si="494"/>
        <v>233.45699999999999</v>
      </c>
      <c r="AC1125" s="159">
        <f t="shared" si="495"/>
        <v>683.93100000000004</v>
      </c>
      <c r="AD1125" s="159">
        <f t="shared" si="496"/>
        <v>3.6120000000000001</v>
      </c>
      <c r="AE1125" s="159">
        <f t="shared" si="497"/>
        <v>0</v>
      </c>
      <c r="AF1125" s="159">
        <f t="shared" si="498"/>
        <v>0</v>
      </c>
      <c r="AG1125" s="159">
        <f t="shared" si="499"/>
        <v>0</v>
      </c>
      <c r="AH1125" s="160">
        <f t="shared" si="500"/>
        <v>1388.3010000000002</v>
      </c>
      <c r="AI1125" s="135">
        <f t="shared" si="501"/>
        <v>0.33659919570755903</v>
      </c>
      <c r="AJ1125" s="135">
        <f t="shared" si="502"/>
        <v>0.16816021885743795</v>
      </c>
      <c r="AK1125" s="135">
        <f t="shared" si="503"/>
        <v>0.49263884416996023</v>
      </c>
      <c r="AL1125" s="135">
        <f t="shared" si="504"/>
        <v>2.6017412650426669E-3</v>
      </c>
      <c r="AM1125" s="135">
        <f t="shared" si="505"/>
        <v>0</v>
      </c>
      <c r="AN1125" s="135">
        <f t="shared" si="506"/>
        <v>0</v>
      </c>
      <c r="AO1125" s="135">
        <f t="shared" si="507"/>
        <v>0</v>
      </c>
      <c r="AP1125" s="159">
        <f>IFERROR(VLOOKUP(A1125,人口!$A$2:$E$1748,5,0),0)</f>
        <v>81963</v>
      </c>
      <c r="AQ1125" s="159">
        <f t="shared" si="482"/>
        <v>0</v>
      </c>
      <c r="AR1125" s="159">
        <f t="shared" si="483"/>
        <v>0</v>
      </c>
      <c r="AS1125" s="159">
        <f t="shared" si="484"/>
        <v>0</v>
      </c>
      <c r="AT1125" s="159">
        <f t="shared" si="485"/>
        <v>1</v>
      </c>
      <c r="AU1125" s="159">
        <f t="shared" si="486"/>
        <v>0</v>
      </c>
      <c r="AV1125" s="159">
        <f t="shared" si="487"/>
        <v>0</v>
      </c>
      <c r="AW1125" s="159">
        <f t="shared" si="488"/>
        <v>0</v>
      </c>
      <c r="AX1125" s="159">
        <f t="shared" si="508"/>
        <v>0</v>
      </c>
      <c r="AY1125" s="159" t="str">
        <f t="shared" si="509"/>
        <v>3万～10万人未満の市町村平均</v>
      </c>
      <c r="AZ1125" s="159"/>
    </row>
    <row r="1126" spans="1:52" x14ac:dyDescent="0.3">
      <c r="A1126" t="str">
        <f t="shared" si="489"/>
        <v>26203</v>
      </c>
      <c r="B1126" s="158" t="str">
        <f t="shared" si="490"/>
        <v>026203</v>
      </c>
      <c r="C1126">
        <v>26</v>
      </c>
      <c r="D1126" t="s">
        <v>53</v>
      </c>
      <c r="E1126">
        <v>26203</v>
      </c>
      <c r="F1126" t="s">
        <v>279</v>
      </c>
      <c r="G1126">
        <v>254.14699999999999</v>
      </c>
      <c r="H1126">
        <v>527.77200000000005</v>
      </c>
      <c r="I1126">
        <v>302.62599999999998</v>
      </c>
      <c r="J1126">
        <v>629.029</v>
      </c>
      <c r="K1126">
        <v>330.8</v>
      </c>
      <c r="L1126">
        <v>841.34500000000003</v>
      </c>
      <c r="M1126">
        <v>0.58199999999999996</v>
      </c>
      <c r="N1126">
        <v>3.464</v>
      </c>
      <c r="O1126">
        <v>0</v>
      </c>
      <c r="P1126">
        <v>0</v>
      </c>
      <c r="Q1126">
        <v>0</v>
      </c>
      <c r="R1126">
        <v>0</v>
      </c>
      <c r="S1126">
        <v>0</v>
      </c>
      <c r="T1126">
        <v>0</v>
      </c>
      <c r="U1126">
        <v>0</v>
      </c>
      <c r="V1126">
        <v>2.0880000000000001</v>
      </c>
      <c r="W1126">
        <v>23.173999999999999</v>
      </c>
      <c r="Y1126" t="str">
        <f t="shared" si="491"/>
        <v>京都府</v>
      </c>
      <c r="Z1126" t="str">
        <f t="shared" si="492"/>
        <v>京都府綾部市</v>
      </c>
      <c r="AA1126" s="159">
        <f t="shared" si="493"/>
        <v>302.62599999999998</v>
      </c>
      <c r="AB1126" s="159">
        <f t="shared" si="494"/>
        <v>629.029</v>
      </c>
      <c r="AC1126" s="159">
        <f t="shared" si="495"/>
        <v>841.34500000000003</v>
      </c>
      <c r="AD1126" s="159">
        <f t="shared" si="496"/>
        <v>3.464</v>
      </c>
      <c r="AE1126" s="159">
        <f t="shared" si="497"/>
        <v>0</v>
      </c>
      <c r="AF1126" s="159">
        <f t="shared" si="498"/>
        <v>0</v>
      </c>
      <c r="AG1126" s="159">
        <f t="shared" si="499"/>
        <v>0</v>
      </c>
      <c r="AH1126" s="160">
        <f t="shared" si="500"/>
        <v>1776.4639999999999</v>
      </c>
      <c r="AI1126" s="135">
        <f t="shared" si="501"/>
        <v>0.17035301587873439</v>
      </c>
      <c r="AJ1126" s="135">
        <f t="shared" si="502"/>
        <v>0.35409048536868748</v>
      </c>
      <c r="AK1126" s="135">
        <f t="shared" si="503"/>
        <v>0.47360655774617444</v>
      </c>
      <c r="AL1126" s="135">
        <f t="shared" si="504"/>
        <v>1.9499410064037323E-3</v>
      </c>
      <c r="AM1126" s="135">
        <f t="shared" si="505"/>
        <v>0</v>
      </c>
      <c r="AN1126" s="135">
        <f t="shared" si="506"/>
        <v>0</v>
      </c>
      <c r="AO1126" s="135">
        <f t="shared" si="507"/>
        <v>0</v>
      </c>
      <c r="AP1126" s="159">
        <f>IFERROR(VLOOKUP(A1126,人口!$A$2:$E$1748,5,0),0)</f>
        <v>33212</v>
      </c>
      <c r="AQ1126" s="159">
        <f t="shared" si="482"/>
        <v>0</v>
      </c>
      <c r="AR1126" s="159">
        <f t="shared" si="483"/>
        <v>0</v>
      </c>
      <c r="AS1126" s="159">
        <f t="shared" si="484"/>
        <v>0</v>
      </c>
      <c r="AT1126" s="159">
        <f t="shared" si="485"/>
        <v>1</v>
      </c>
      <c r="AU1126" s="159">
        <f t="shared" si="486"/>
        <v>0</v>
      </c>
      <c r="AV1126" s="159">
        <f t="shared" si="487"/>
        <v>0</v>
      </c>
      <c r="AW1126" s="159">
        <f t="shared" si="488"/>
        <v>0</v>
      </c>
      <c r="AX1126" s="159">
        <f t="shared" si="508"/>
        <v>0</v>
      </c>
      <c r="AY1126" s="159" t="str">
        <f t="shared" si="509"/>
        <v>3万～10万人未満の市町村平均</v>
      </c>
      <c r="AZ1126" s="159"/>
    </row>
    <row r="1127" spans="1:52" x14ac:dyDescent="0.3">
      <c r="A1127" t="str">
        <f t="shared" si="489"/>
        <v>26204</v>
      </c>
      <c r="B1127" s="158" t="str">
        <f t="shared" si="490"/>
        <v>026204</v>
      </c>
      <c r="C1127">
        <v>26</v>
      </c>
      <c r="D1127" t="s">
        <v>53</v>
      </c>
      <c r="E1127">
        <v>26204</v>
      </c>
      <c r="F1127" t="s">
        <v>330</v>
      </c>
      <c r="G1127">
        <v>431.72</v>
      </c>
      <c r="H1127">
        <v>49.347000000000001</v>
      </c>
      <c r="I1127">
        <v>561.00699999999995</v>
      </c>
      <c r="J1127">
        <v>63.912999999999997</v>
      </c>
      <c r="K1127">
        <v>32.5</v>
      </c>
      <c r="L1127">
        <v>61.026000000000003</v>
      </c>
      <c r="M1127">
        <v>0</v>
      </c>
      <c r="N1127">
        <v>0</v>
      </c>
      <c r="O1127">
        <v>0</v>
      </c>
      <c r="P1127">
        <v>0</v>
      </c>
      <c r="Q1127">
        <v>0</v>
      </c>
      <c r="R1127">
        <v>0</v>
      </c>
      <c r="S1127">
        <v>0</v>
      </c>
      <c r="T1127">
        <v>0</v>
      </c>
      <c r="U1127">
        <v>0</v>
      </c>
      <c r="V1127">
        <v>5.0369999999999999</v>
      </c>
      <c r="W1127">
        <v>62.121000000000002</v>
      </c>
      <c r="Y1127" t="str">
        <f t="shared" si="491"/>
        <v>京都府</v>
      </c>
      <c r="Z1127" t="str">
        <f t="shared" si="492"/>
        <v>京都府宇治市</v>
      </c>
      <c r="AA1127" s="159">
        <f t="shared" si="493"/>
        <v>561.00699999999995</v>
      </c>
      <c r="AB1127" s="159">
        <f t="shared" si="494"/>
        <v>63.912999999999997</v>
      </c>
      <c r="AC1127" s="159">
        <f t="shared" si="495"/>
        <v>61.026000000000003</v>
      </c>
      <c r="AD1127" s="159">
        <f t="shared" si="496"/>
        <v>0</v>
      </c>
      <c r="AE1127" s="159">
        <f t="shared" si="497"/>
        <v>0</v>
      </c>
      <c r="AF1127" s="159">
        <f t="shared" si="498"/>
        <v>0</v>
      </c>
      <c r="AG1127" s="159">
        <f t="shared" si="499"/>
        <v>0</v>
      </c>
      <c r="AH1127" s="160">
        <f t="shared" si="500"/>
        <v>685.94599999999991</v>
      </c>
      <c r="AI1127" s="135">
        <f t="shared" si="501"/>
        <v>0.81785884020024902</v>
      </c>
      <c r="AJ1127" s="135">
        <f t="shared" si="502"/>
        <v>9.317497295705493E-2</v>
      </c>
      <c r="AK1127" s="135">
        <f t="shared" si="503"/>
        <v>8.8966186842696082E-2</v>
      </c>
      <c r="AL1127" s="135">
        <f t="shared" si="504"/>
        <v>0</v>
      </c>
      <c r="AM1127" s="135">
        <f t="shared" si="505"/>
        <v>0</v>
      </c>
      <c r="AN1127" s="135">
        <f t="shared" si="506"/>
        <v>0</v>
      </c>
      <c r="AO1127" s="135">
        <f t="shared" si="507"/>
        <v>0</v>
      </c>
      <c r="AP1127" s="159">
        <f>IFERROR(VLOOKUP(A1127,人口!$A$2:$E$1748,5,0),0)</f>
        <v>185878</v>
      </c>
      <c r="AQ1127" s="159">
        <f t="shared" si="482"/>
        <v>0</v>
      </c>
      <c r="AR1127" s="159">
        <f t="shared" si="483"/>
        <v>0</v>
      </c>
      <c r="AS1127" s="159">
        <f t="shared" si="484"/>
        <v>0</v>
      </c>
      <c r="AT1127" s="159">
        <f t="shared" si="485"/>
        <v>0</v>
      </c>
      <c r="AU1127" s="159">
        <f t="shared" si="486"/>
        <v>1</v>
      </c>
      <c r="AV1127" s="159">
        <f t="shared" si="487"/>
        <v>0</v>
      </c>
      <c r="AW1127" s="159">
        <f t="shared" si="488"/>
        <v>0</v>
      </c>
      <c r="AX1127" s="159">
        <f t="shared" si="508"/>
        <v>0</v>
      </c>
      <c r="AY1127" s="159" t="str">
        <f t="shared" si="509"/>
        <v>10万～20万人未満の市町村平均</v>
      </c>
      <c r="AZ1127" s="159"/>
    </row>
    <row r="1128" spans="1:52" x14ac:dyDescent="0.3">
      <c r="A1128" t="str">
        <f t="shared" si="489"/>
        <v>26205</v>
      </c>
      <c r="B1128" s="158" t="str">
        <f t="shared" si="490"/>
        <v>026205</v>
      </c>
      <c r="C1128">
        <v>26</v>
      </c>
      <c r="D1128" t="s">
        <v>53</v>
      </c>
      <c r="E1128">
        <v>26205</v>
      </c>
      <c r="F1128" t="s">
        <v>382</v>
      </c>
      <c r="G1128">
        <v>133.24700000000001</v>
      </c>
      <c r="H1128">
        <v>140.274</v>
      </c>
      <c r="I1128">
        <v>157.072</v>
      </c>
      <c r="J1128">
        <v>165.613</v>
      </c>
      <c r="K1128">
        <v>284.5</v>
      </c>
      <c r="L1128">
        <v>760.13699999999994</v>
      </c>
      <c r="M1128">
        <v>0.80800000000000005</v>
      </c>
      <c r="N1128">
        <v>5.2569999999999997</v>
      </c>
      <c r="O1128">
        <v>0</v>
      </c>
      <c r="P1128">
        <v>0</v>
      </c>
      <c r="Q1128">
        <v>0</v>
      </c>
      <c r="R1128">
        <v>0</v>
      </c>
      <c r="S1128">
        <v>0</v>
      </c>
      <c r="T1128">
        <v>0</v>
      </c>
      <c r="U1128">
        <v>0</v>
      </c>
      <c r="V1128">
        <v>1.409</v>
      </c>
      <c r="W1128">
        <v>13.733000000000001</v>
      </c>
      <c r="Y1128" t="str">
        <f t="shared" si="491"/>
        <v>京都府</v>
      </c>
      <c r="Z1128" t="str">
        <f t="shared" si="492"/>
        <v>京都府宮津市</v>
      </c>
      <c r="AA1128" s="159">
        <f t="shared" si="493"/>
        <v>157.072</v>
      </c>
      <c r="AB1128" s="159">
        <f t="shared" si="494"/>
        <v>165.613</v>
      </c>
      <c r="AC1128" s="159">
        <f t="shared" si="495"/>
        <v>760.13699999999994</v>
      </c>
      <c r="AD1128" s="159">
        <f t="shared" si="496"/>
        <v>5.2569999999999997</v>
      </c>
      <c r="AE1128" s="159">
        <f t="shared" si="497"/>
        <v>0</v>
      </c>
      <c r="AF1128" s="159">
        <f t="shared" si="498"/>
        <v>0</v>
      </c>
      <c r="AG1128" s="159">
        <f t="shared" si="499"/>
        <v>0</v>
      </c>
      <c r="AH1128" s="160">
        <f t="shared" si="500"/>
        <v>1088.079</v>
      </c>
      <c r="AI1128" s="135">
        <f t="shared" si="501"/>
        <v>0.14435716524259729</v>
      </c>
      <c r="AJ1128" s="135">
        <f t="shared" si="502"/>
        <v>0.15220677910335556</v>
      </c>
      <c r="AK1128" s="135">
        <f t="shared" si="503"/>
        <v>0.69860460499651222</v>
      </c>
      <c r="AL1128" s="135">
        <f t="shared" si="504"/>
        <v>4.8314506575349763E-3</v>
      </c>
      <c r="AM1128" s="135">
        <f t="shared" si="505"/>
        <v>0</v>
      </c>
      <c r="AN1128" s="135">
        <f t="shared" si="506"/>
        <v>0</v>
      </c>
      <c r="AO1128" s="135">
        <f t="shared" si="507"/>
        <v>0</v>
      </c>
      <c r="AP1128" s="159">
        <f>IFERROR(VLOOKUP(A1128,人口!$A$2:$E$1748,5,0),0)</f>
        <v>17733</v>
      </c>
      <c r="AQ1128" s="159">
        <f t="shared" si="482"/>
        <v>0</v>
      </c>
      <c r="AR1128" s="159">
        <f t="shared" si="483"/>
        <v>0</v>
      </c>
      <c r="AS1128" s="159">
        <f t="shared" si="484"/>
        <v>1</v>
      </c>
      <c r="AT1128" s="159">
        <f t="shared" si="485"/>
        <v>0</v>
      </c>
      <c r="AU1128" s="159">
        <f t="shared" si="486"/>
        <v>0</v>
      </c>
      <c r="AV1128" s="159">
        <f t="shared" si="487"/>
        <v>0</v>
      </c>
      <c r="AW1128" s="159">
        <f t="shared" si="488"/>
        <v>0</v>
      </c>
      <c r="AX1128" s="159">
        <f t="shared" si="508"/>
        <v>0</v>
      </c>
      <c r="AY1128" s="159" t="str">
        <f t="shared" si="509"/>
        <v>1万～3万人未満の市町村平均</v>
      </c>
      <c r="AZ1128" s="159"/>
    </row>
    <row r="1129" spans="1:52" x14ac:dyDescent="0.3">
      <c r="A1129" t="str">
        <f t="shared" si="489"/>
        <v>26206</v>
      </c>
      <c r="B1129" s="158" t="str">
        <f t="shared" si="490"/>
        <v>026206</v>
      </c>
      <c r="C1129">
        <v>26</v>
      </c>
      <c r="D1129" t="s">
        <v>53</v>
      </c>
      <c r="E1129">
        <v>26206</v>
      </c>
      <c r="F1129" t="s">
        <v>433</v>
      </c>
      <c r="G1129">
        <v>330.81</v>
      </c>
      <c r="H1129">
        <v>702.70299999999997</v>
      </c>
      <c r="I1129">
        <v>423.72699999999998</v>
      </c>
      <c r="J1129">
        <v>898.91700000000003</v>
      </c>
      <c r="K1129">
        <v>153.30000000000001</v>
      </c>
      <c r="L1129">
        <v>421.226</v>
      </c>
      <c r="M1129">
        <v>2.7509999999999999</v>
      </c>
      <c r="N1129">
        <v>11.071999999999999</v>
      </c>
      <c r="O1129">
        <v>0</v>
      </c>
      <c r="P1129">
        <v>0</v>
      </c>
      <c r="Q1129">
        <v>0</v>
      </c>
      <c r="R1129">
        <v>0</v>
      </c>
      <c r="S1129">
        <v>0</v>
      </c>
      <c r="T1129">
        <v>0</v>
      </c>
      <c r="U1129">
        <v>0</v>
      </c>
      <c r="V1129">
        <v>3.927</v>
      </c>
      <c r="W1129">
        <v>42.32</v>
      </c>
      <c r="Y1129" t="str">
        <f t="shared" si="491"/>
        <v>京都府</v>
      </c>
      <c r="Z1129" t="str">
        <f t="shared" si="492"/>
        <v>京都府亀岡市</v>
      </c>
      <c r="AA1129" s="159">
        <f t="shared" si="493"/>
        <v>423.72699999999998</v>
      </c>
      <c r="AB1129" s="159">
        <f t="shared" si="494"/>
        <v>898.91700000000003</v>
      </c>
      <c r="AC1129" s="159">
        <f t="shared" si="495"/>
        <v>421.226</v>
      </c>
      <c r="AD1129" s="159">
        <f t="shared" si="496"/>
        <v>11.071999999999999</v>
      </c>
      <c r="AE1129" s="159">
        <f t="shared" si="497"/>
        <v>0</v>
      </c>
      <c r="AF1129" s="159">
        <f t="shared" si="498"/>
        <v>0</v>
      </c>
      <c r="AG1129" s="159">
        <f t="shared" si="499"/>
        <v>0</v>
      </c>
      <c r="AH1129" s="160">
        <f t="shared" si="500"/>
        <v>1754.9419999999998</v>
      </c>
      <c r="AI1129" s="135">
        <f t="shared" si="501"/>
        <v>0.24144786551350417</v>
      </c>
      <c r="AJ1129" s="135">
        <f t="shared" si="502"/>
        <v>0.5122203468832589</v>
      </c>
      <c r="AK1129" s="135">
        <f t="shared" si="503"/>
        <v>0.24002274719050548</v>
      </c>
      <c r="AL1129" s="135">
        <f t="shared" si="504"/>
        <v>6.3090404127315895E-3</v>
      </c>
      <c r="AM1129" s="135">
        <f t="shared" si="505"/>
        <v>0</v>
      </c>
      <c r="AN1129" s="135">
        <f t="shared" si="506"/>
        <v>0</v>
      </c>
      <c r="AO1129" s="135">
        <f t="shared" si="507"/>
        <v>0</v>
      </c>
      <c r="AP1129" s="159">
        <f>IFERROR(VLOOKUP(A1129,人口!$A$2:$E$1748,5,0),0)</f>
        <v>88462</v>
      </c>
      <c r="AQ1129" s="159">
        <f t="shared" si="482"/>
        <v>0</v>
      </c>
      <c r="AR1129" s="159">
        <f t="shared" si="483"/>
        <v>0</v>
      </c>
      <c r="AS1129" s="159">
        <f t="shared" si="484"/>
        <v>0</v>
      </c>
      <c r="AT1129" s="159">
        <f t="shared" si="485"/>
        <v>1</v>
      </c>
      <c r="AU1129" s="159">
        <f t="shared" si="486"/>
        <v>0</v>
      </c>
      <c r="AV1129" s="159">
        <f t="shared" si="487"/>
        <v>0</v>
      </c>
      <c r="AW1129" s="159">
        <f t="shared" si="488"/>
        <v>0</v>
      </c>
      <c r="AX1129" s="159">
        <f t="shared" si="508"/>
        <v>0</v>
      </c>
      <c r="AY1129" s="159" t="str">
        <f t="shared" si="509"/>
        <v>3万～10万人未満の市町村平均</v>
      </c>
      <c r="AZ1129" s="159"/>
    </row>
    <row r="1130" spans="1:52" x14ac:dyDescent="0.3">
      <c r="A1130" t="str">
        <f t="shared" si="489"/>
        <v>26207</v>
      </c>
      <c r="B1130" s="158" t="str">
        <f t="shared" si="490"/>
        <v>026207</v>
      </c>
      <c r="C1130">
        <v>26</v>
      </c>
      <c r="D1130" t="s">
        <v>53</v>
      </c>
      <c r="E1130">
        <v>26207</v>
      </c>
      <c r="F1130" t="s">
        <v>488</v>
      </c>
      <c r="G1130">
        <v>200.90600000000001</v>
      </c>
      <c r="H1130">
        <v>63.822000000000003</v>
      </c>
      <c r="I1130">
        <v>263.005</v>
      </c>
      <c r="J1130">
        <v>83.260999999999996</v>
      </c>
      <c r="K1130">
        <v>7.4</v>
      </c>
      <c r="L1130">
        <v>15.175000000000001</v>
      </c>
      <c r="M1130">
        <v>0</v>
      </c>
      <c r="N1130">
        <v>0</v>
      </c>
      <c r="O1130">
        <v>0</v>
      </c>
      <c r="P1130">
        <v>0</v>
      </c>
      <c r="Q1130">
        <v>0</v>
      </c>
      <c r="R1130">
        <v>0</v>
      </c>
      <c r="S1130">
        <v>0</v>
      </c>
      <c r="T1130">
        <v>0</v>
      </c>
      <c r="U1130">
        <v>0</v>
      </c>
      <c r="V1130">
        <v>2.8010000000000002</v>
      </c>
      <c r="W1130">
        <v>28.704999999999998</v>
      </c>
      <c r="Y1130" t="str">
        <f t="shared" si="491"/>
        <v>京都府</v>
      </c>
      <c r="Z1130" t="str">
        <f t="shared" si="492"/>
        <v>京都府城陽市</v>
      </c>
      <c r="AA1130" s="159">
        <f t="shared" si="493"/>
        <v>263.005</v>
      </c>
      <c r="AB1130" s="159">
        <f t="shared" si="494"/>
        <v>83.260999999999996</v>
      </c>
      <c r="AC1130" s="159">
        <f t="shared" si="495"/>
        <v>15.175000000000001</v>
      </c>
      <c r="AD1130" s="159">
        <f t="shared" si="496"/>
        <v>0</v>
      </c>
      <c r="AE1130" s="159">
        <f t="shared" si="497"/>
        <v>0</v>
      </c>
      <c r="AF1130" s="159">
        <f t="shared" si="498"/>
        <v>0</v>
      </c>
      <c r="AG1130" s="159">
        <f t="shared" si="499"/>
        <v>0</v>
      </c>
      <c r="AH1130" s="160">
        <f t="shared" si="500"/>
        <v>361.44099999999997</v>
      </c>
      <c r="AI1130" s="135">
        <f t="shared" si="501"/>
        <v>0.72765679599160038</v>
      </c>
      <c r="AJ1130" s="135">
        <f t="shared" si="502"/>
        <v>0.23035848174390841</v>
      </c>
      <c r="AK1130" s="135">
        <f t="shared" si="503"/>
        <v>4.1984722264491306E-2</v>
      </c>
      <c r="AL1130" s="135">
        <f t="shared" si="504"/>
        <v>0</v>
      </c>
      <c r="AM1130" s="135">
        <f t="shared" si="505"/>
        <v>0</v>
      </c>
      <c r="AN1130" s="135">
        <f t="shared" si="506"/>
        <v>0</v>
      </c>
      <c r="AO1130" s="135">
        <f t="shared" si="507"/>
        <v>0</v>
      </c>
      <c r="AP1130" s="159">
        <f>IFERROR(VLOOKUP(A1130,人口!$A$2:$E$1748,5,0),0)</f>
        <v>76039</v>
      </c>
      <c r="AQ1130" s="159">
        <f t="shared" si="482"/>
        <v>0</v>
      </c>
      <c r="AR1130" s="159">
        <f t="shared" si="483"/>
        <v>0</v>
      </c>
      <c r="AS1130" s="159">
        <f t="shared" si="484"/>
        <v>0</v>
      </c>
      <c r="AT1130" s="159">
        <f t="shared" si="485"/>
        <v>1</v>
      </c>
      <c r="AU1130" s="159">
        <f t="shared" si="486"/>
        <v>0</v>
      </c>
      <c r="AV1130" s="159">
        <f t="shared" si="487"/>
        <v>0</v>
      </c>
      <c r="AW1130" s="159">
        <f t="shared" si="488"/>
        <v>0</v>
      </c>
      <c r="AX1130" s="159">
        <f t="shared" si="508"/>
        <v>0</v>
      </c>
      <c r="AY1130" s="159" t="str">
        <f t="shared" si="509"/>
        <v>3万～10万人未満の市町村平均</v>
      </c>
      <c r="AZ1130" s="159"/>
    </row>
    <row r="1131" spans="1:52" x14ac:dyDescent="0.3">
      <c r="A1131" t="str">
        <f t="shared" si="489"/>
        <v>26208</v>
      </c>
      <c r="B1131" s="158" t="str">
        <f t="shared" si="490"/>
        <v>026208</v>
      </c>
      <c r="C1131">
        <v>26</v>
      </c>
      <c r="D1131" t="s">
        <v>53</v>
      </c>
      <c r="E1131">
        <v>26208</v>
      </c>
      <c r="F1131" t="s">
        <v>541</v>
      </c>
      <c r="G1131">
        <v>114.622</v>
      </c>
      <c r="H1131">
        <v>39.515000000000001</v>
      </c>
      <c r="I1131">
        <v>149.18299999999999</v>
      </c>
      <c r="J1131">
        <v>51.277999999999999</v>
      </c>
      <c r="K1131">
        <v>0</v>
      </c>
      <c r="L1131">
        <v>0</v>
      </c>
      <c r="M1131">
        <v>0</v>
      </c>
      <c r="N1131">
        <v>0</v>
      </c>
      <c r="O1131">
        <v>0</v>
      </c>
      <c r="P1131">
        <v>0</v>
      </c>
      <c r="Q1131">
        <v>0</v>
      </c>
      <c r="R1131">
        <v>0</v>
      </c>
      <c r="S1131">
        <v>0</v>
      </c>
      <c r="T1131">
        <v>0</v>
      </c>
      <c r="U1131">
        <v>0</v>
      </c>
      <c r="V1131">
        <v>1.2050000000000001</v>
      </c>
      <c r="W1131">
        <v>22.207999999999998</v>
      </c>
      <c r="Y1131" t="str">
        <f t="shared" si="491"/>
        <v>京都府</v>
      </c>
      <c r="Z1131" t="str">
        <f t="shared" si="492"/>
        <v>京都府向日市</v>
      </c>
      <c r="AA1131" s="159">
        <f t="shared" si="493"/>
        <v>149.18299999999999</v>
      </c>
      <c r="AB1131" s="159">
        <f t="shared" si="494"/>
        <v>51.277999999999999</v>
      </c>
      <c r="AC1131" s="159">
        <f t="shared" si="495"/>
        <v>0</v>
      </c>
      <c r="AD1131" s="159">
        <f t="shared" si="496"/>
        <v>0</v>
      </c>
      <c r="AE1131" s="159">
        <f t="shared" si="497"/>
        <v>0</v>
      </c>
      <c r="AF1131" s="159">
        <f t="shared" si="498"/>
        <v>0</v>
      </c>
      <c r="AG1131" s="159">
        <f t="shared" si="499"/>
        <v>0</v>
      </c>
      <c r="AH1131" s="160">
        <f t="shared" si="500"/>
        <v>200.46099999999998</v>
      </c>
      <c r="AI1131" s="135">
        <f t="shared" si="501"/>
        <v>0.74419961987618544</v>
      </c>
      <c r="AJ1131" s="135">
        <f t="shared" si="502"/>
        <v>0.25580038012381462</v>
      </c>
      <c r="AK1131" s="135">
        <f t="shared" si="503"/>
        <v>0</v>
      </c>
      <c r="AL1131" s="135">
        <f t="shared" si="504"/>
        <v>0</v>
      </c>
      <c r="AM1131" s="135">
        <f t="shared" si="505"/>
        <v>0</v>
      </c>
      <c r="AN1131" s="135">
        <f t="shared" si="506"/>
        <v>0</v>
      </c>
      <c r="AO1131" s="135">
        <f t="shared" si="507"/>
        <v>0</v>
      </c>
      <c r="AP1131" s="159">
        <f>IFERROR(VLOOKUP(A1131,人口!$A$2:$E$1748,5,0),0)</f>
        <v>57530</v>
      </c>
      <c r="AQ1131" s="159">
        <f t="shared" si="482"/>
        <v>0</v>
      </c>
      <c r="AR1131" s="159">
        <f t="shared" si="483"/>
        <v>0</v>
      </c>
      <c r="AS1131" s="159">
        <f t="shared" si="484"/>
        <v>0</v>
      </c>
      <c r="AT1131" s="159">
        <f t="shared" si="485"/>
        <v>1</v>
      </c>
      <c r="AU1131" s="159">
        <f t="shared" si="486"/>
        <v>0</v>
      </c>
      <c r="AV1131" s="159">
        <f t="shared" si="487"/>
        <v>0</v>
      </c>
      <c r="AW1131" s="159">
        <f t="shared" si="488"/>
        <v>0</v>
      </c>
      <c r="AX1131" s="159">
        <f t="shared" si="508"/>
        <v>0</v>
      </c>
      <c r="AY1131" s="159" t="str">
        <f t="shared" si="509"/>
        <v>3万～10万人未満の市町村平均</v>
      </c>
      <c r="AZ1131" s="159"/>
    </row>
    <row r="1132" spans="1:52" x14ac:dyDescent="0.3">
      <c r="A1132" t="str">
        <f t="shared" si="489"/>
        <v>26209</v>
      </c>
      <c r="B1132" s="158" t="str">
        <f t="shared" si="490"/>
        <v>026209</v>
      </c>
      <c r="C1132">
        <v>26</v>
      </c>
      <c r="D1132" t="s">
        <v>53</v>
      </c>
      <c r="E1132">
        <v>26209</v>
      </c>
      <c r="F1132" t="s">
        <v>595</v>
      </c>
      <c r="G1132">
        <v>178.47800000000001</v>
      </c>
      <c r="H1132">
        <v>64.379000000000005</v>
      </c>
      <c r="I1132">
        <v>232.69</v>
      </c>
      <c r="J1132">
        <v>83.688999999999993</v>
      </c>
      <c r="K1132">
        <v>8.8000000000000007</v>
      </c>
      <c r="L1132">
        <v>18.021999999999998</v>
      </c>
      <c r="M1132">
        <v>0</v>
      </c>
      <c r="N1132">
        <v>0</v>
      </c>
      <c r="O1132">
        <v>0</v>
      </c>
      <c r="P1132">
        <v>0</v>
      </c>
      <c r="Q1132">
        <v>0</v>
      </c>
      <c r="R1132">
        <v>0</v>
      </c>
      <c r="S1132">
        <v>0</v>
      </c>
      <c r="T1132">
        <v>0</v>
      </c>
      <c r="U1132">
        <v>0</v>
      </c>
      <c r="V1132">
        <v>1.996</v>
      </c>
      <c r="W1132">
        <v>27.942</v>
      </c>
      <c r="Y1132" t="str">
        <f t="shared" si="491"/>
        <v>京都府</v>
      </c>
      <c r="Z1132" t="str">
        <f t="shared" si="492"/>
        <v>京都府長岡京市</v>
      </c>
      <c r="AA1132" s="159">
        <f t="shared" si="493"/>
        <v>232.69</v>
      </c>
      <c r="AB1132" s="159">
        <f t="shared" si="494"/>
        <v>83.688999999999993</v>
      </c>
      <c r="AC1132" s="159">
        <f t="shared" si="495"/>
        <v>18.021999999999998</v>
      </c>
      <c r="AD1132" s="159">
        <f t="shared" si="496"/>
        <v>0</v>
      </c>
      <c r="AE1132" s="159">
        <f t="shared" si="497"/>
        <v>0</v>
      </c>
      <c r="AF1132" s="159">
        <f t="shared" si="498"/>
        <v>0</v>
      </c>
      <c r="AG1132" s="159">
        <f t="shared" si="499"/>
        <v>0</v>
      </c>
      <c r="AH1132" s="160">
        <f t="shared" si="500"/>
        <v>334.40100000000001</v>
      </c>
      <c r="AI1132" s="135">
        <f t="shared" si="501"/>
        <v>0.69584122057051256</v>
      </c>
      <c r="AJ1132" s="135">
        <f t="shared" si="502"/>
        <v>0.25026539992404329</v>
      </c>
      <c r="AK1132" s="135">
        <f t="shared" si="503"/>
        <v>5.389337950544406E-2</v>
      </c>
      <c r="AL1132" s="135">
        <f t="shared" si="504"/>
        <v>0</v>
      </c>
      <c r="AM1132" s="135">
        <f t="shared" si="505"/>
        <v>0</v>
      </c>
      <c r="AN1132" s="135">
        <f t="shared" si="506"/>
        <v>0</v>
      </c>
      <c r="AO1132" s="135">
        <f t="shared" si="507"/>
        <v>0</v>
      </c>
      <c r="AP1132" s="159">
        <f>IFERROR(VLOOKUP(A1132,人口!$A$2:$E$1748,5,0),0)</f>
        <v>81075</v>
      </c>
      <c r="AQ1132" s="159">
        <f t="shared" si="482"/>
        <v>0</v>
      </c>
      <c r="AR1132" s="159">
        <f t="shared" si="483"/>
        <v>0</v>
      </c>
      <c r="AS1132" s="159">
        <f t="shared" si="484"/>
        <v>0</v>
      </c>
      <c r="AT1132" s="159">
        <f t="shared" si="485"/>
        <v>1</v>
      </c>
      <c r="AU1132" s="159">
        <f t="shared" si="486"/>
        <v>0</v>
      </c>
      <c r="AV1132" s="159">
        <f t="shared" si="487"/>
        <v>0</v>
      </c>
      <c r="AW1132" s="159">
        <f t="shared" si="488"/>
        <v>0</v>
      </c>
      <c r="AX1132" s="159">
        <f t="shared" si="508"/>
        <v>0</v>
      </c>
      <c r="AY1132" s="159" t="str">
        <f t="shared" si="509"/>
        <v>3万～10万人未満の市町村平均</v>
      </c>
      <c r="AZ1132" s="159"/>
    </row>
    <row r="1133" spans="1:52" x14ac:dyDescent="0.3">
      <c r="A1133" t="str">
        <f t="shared" si="489"/>
        <v>26210</v>
      </c>
      <c r="B1133" s="158" t="str">
        <f t="shared" si="490"/>
        <v>026210</v>
      </c>
      <c r="C1133">
        <v>26</v>
      </c>
      <c r="D1133" t="s">
        <v>53</v>
      </c>
      <c r="E1133">
        <v>26210</v>
      </c>
      <c r="F1133" t="s">
        <v>646</v>
      </c>
      <c r="G1133">
        <v>196.51400000000001</v>
      </c>
      <c r="H1133">
        <v>63.298999999999999</v>
      </c>
      <c r="I1133">
        <v>257.98</v>
      </c>
      <c r="J1133">
        <v>82.87</v>
      </c>
      <c r="K1133">
        <v>0</v>
      </c>
      <c r="L1133">
        <v>0</v>
      </c>
      <c r="M1133">
        <v>0</v>
      </c>
      <c r="N1133">
        <v>0</v>
      </c>
      <c r="O1133">
        <v>0</v>
      </c>
      <c r="P1133">
        <v>0</v>
      </c>
      <c r="Q1133">
        <v>0</v>
      </c>
      <c r="R1133">
        <v>0</v>
      </c>
      <c r="S1133">
        <v>0</v>
      </c>
      <c r="T1133">
        <v>0</v>
      </c>
      <c r="U1133">
        <v>0</v>
      </c>
      <c r="V1133">
        <v>2.0259999999999998</v>
      </c>
      <c r="W1133">
        <v>33.920999999999999</v>
      </c>
      <c r="Y1133" t="str">
        <f t="shared" si="491"/>
        <v>京都府</v>
      </c>
      <c r="Z1133" t="str">
        <f t="shared" si="492"/>
        <v>京都府八幡市</v>
      </c>
      <c r="AA1133" s="159">
        <f t="shared" si="493"/>
        <v>257.98</v>
      </c>
      <c r="AB1133" s="159">
        <f t="shared" si="494"/>
        <v>82.87</v>
      </c>
      <c r="AC1133" s="159">
        <f t="shared" si="495"/>
        <v>0</v>
      </c>
      <c r="AD1133" s="159">
        <f t="shared" si="496"/>
        <v>0</v>
      </c>
      <c r="AE1133" s="159">
        <f t="shared" si="497"/>
        <v>0</v>
      </c>
      <c r="AF1133" s="159">
        <f t="shared" si="498"/>
        <v>0</v>
      </c>
      <c r="AG1133" s="159">
        <f t="shared" si="499"/>
        <v>0</v>
      </c>
      <c r="AH1133" s="160">
        <f t="shared" si="500"/>
        <v>340.85</v>
      </c>
      <c r="AI1133" s="135">
        <f t="shared" si="501"/>
        <v>0.75687252457092558</v>
      </c>
      <c r="AJ1133" s="135">
        <f t="shared" si="502"/>
        <v>0.24312747542907437</v>
      </c>
      <c r="AK1133" s="135">
        <f t="shared" si="503"/>
        <v>0</v>
      </c>
      <c r="AL1133" s="135">
        <f t="shared" si="504"/>
        <v>0</v>
      </c>
      <c r="AM1133" s="135">
        <f t="shared" si="505"/>
        <v>0</v>
      </c>
      <c r="AN1133" s="135">
        <f t="shared" si="506"/>
        <v>0</v>
      </c>
      <c r="AO1133" s="135">
        <f t="shared" si="507"/>
        <v>0</v>
      </c>
      <c r="AP1133" s="159">
        <f>IFERROR(VLOOKUP(A1133,人口!$A$2:$E$1748,5,0),0)</f>
        <v>70969</v>
      </c>
      <c r="AQ1133" s="159">
        <f t="shared" si="482"/>
        <v>0</v>
      </c>
      <c r="AR1133" s="159">
        <f t="shared" si="483"/>
        <v>0</v>
      </c>
      <c r="AS1133" s="159">
        <f t="shared" si="484"/>
        <v>0</v>
      </c>
      <c r="AT1133" s="159">
        <f t="shared" si="485"/>
        <v>1</v>
      </c>
      <c r="AU1133" s="159">
        <f t="shared" si="486"/>
        <v>0</v>
      </c>
      <c r="AV1133" s="159">
        <f t="shared" si="487"/>
        <v>0</v>
      </c>
      <c r="AW1133" s="159">
        <f t="shared" si="488"/>
        <v>0</v>
      </c>
      <c r="AX1133" s="159">
        <f t="shared" si="508"/>
        <v>0</v>
      </c>
      <c r="AY1133" s="159" t="str">
        <f t="shared" si="509"/>
        <v>3万～10万人未満の市町村平均</v>
      </c>
      <c r="AZ1133" s="159"/>
    </row>
    <row r="1134" spans="1:52" x14ac:dyDescent="0.3">
      <c r="A1134" t="str">
        <f t="shared" si="489"/>
        <v>26211</v>
      </c>
      <c r="B1134" s="158" t="str">
        <f t="shared" si="490"/>
        <v>026211</v>
      </c>
      <c r="C1134">
        <v>26</v>
      </c>
      <c r="D1134" t="s">
        <v>53</v>
      </c>
      <c r="E1134">
        <v>26211</v>
      </c>
      <c r="F1134" t="s">
        <v>699</v>
      </c>
      <c r="G1134">
        <v>201.65899999999999</v>
      </c>
      <c r="H1134">
        <v>129.42099999999999</v>
      </c>
      <c r="I1134">
        <v>268.90699999999998</v>
      </c>
      <c r="J1134">
        <v>172.08099999999999</v>
      </c>
      <c r="K1134">
        <v>1.3</v>
      </c>
      <c r="L1134">
        <v>2.2109999999999999</v>
      </c>
      <c r="M1134">
        <v>0</v>
      </c>
      <c r="N1134">
        <v>0</v>
      </c>
      <c r="O1134">
        <v>0</v>
      </c>
      <c r="P1134">
        <v>0</v>
      </c>
      <c r="Q1134">
        <v>0</v>
      </c>
      <c r="R1134">
        <v>0</v>
      </c>
      <c r="S1134">
        <v>0</v>
      </c>
      <c r="T1134">
        <v>0</v>
      </c>
      <c r="U1134">
        <v>0</v>
      </c>
      <c r="V1134">
        <v>2.056</v>
      </c>
      <c r="W1134">
        <v>21.885999999999999</v>
      </c>
      <c r="Y1134" t="str">
        <f t="shared" si="491"/>
        <v>京都府</v>
      </c>
      <c r="Z1134" t="str">
        <f t="shared" si="492"/>
        <v>京都府京田辺市</v>
      </c>
      <c r="AA1134" s="159">
        <f t="shared" si="493"/>
        <v>268.90699999999998</v>
      </c>
      <c r="AB1134" s="159">
        <f t="shared" si="494"/>
        <v>172.08099999999999</v>
      </c>
      <c r="AC1134" s="159">
        <f t="shared" si="495"/>
        <v>2.2109999999999999</v>
      </c>
      <c r="AD1134" s="159">
        <f t="shared" si="496"/>
        <v>0</v>
      </c>
      <c r="AE1134" s="159">
        <f t="shared" si="497"/>
        <v>0</v>
      </c>
      <c r="AF1134" s="159">
        <f t="shared" si="498"/>
        <v>0</v>
      </c>
      <c r="AG1134" s="159">
        <f t="shared" si="499"/>
        <v>0</v>
      </c>
      <c r="AH1134" s="160">
        <f t="shared" si="500"/>
        <v>443.19899999999996</v>
      </c>
      <c r="AI1134" s="135">
        <f t="shared" si="501"/>
        <v>0.60674098993905679</v>
      </c>
      <c r="AJ1134" s="135">
        <f t="shared" si="502"/>
        <v>0.38827028039323197</v>
      </c>
      <c r="AK1134" s="135">
        <f t="shared" si="503"/>
        <v>4.9887296677113445E-3</v>
      </c>
      <c r="AL1134" s="135">
        <f t="shared" si="504"/>
        <v>0</v>
      </c>
      <c r="AM1134" s="135">
        <f t="shared" si="505"/>
        <v>0</v>
      </c>
      <c r="AN1134" s="135">
        <f t="shared" si="506"/>
        <v>0</v>
      </c>
      <c r="AO1134" s="135">
        <f t="shared" si="507"/>
        <v>0</v>
      </c>
      <c r="AP1134" s="159">
        <f>IFERROR(VLOOKUP(A1134,人口!$A$2:$E$1748,5,0),0)</f>
        <v>70269</v>
      </c>
      <c r="AQ1134" s="159">
        <f t="shared" si="482"/>
        <v>0</v>
      </c>
      <c r="AR1134" s="159">
        <f t="shared" si="483"/>
        <v>0</v>
      </c>
      <c r="AS1134" s="159">
        <f t="shared" si="484"/>
        <v>0</v>
      </c>
      <c r="AT1134" s="159">
        <f t="shared" si="485"/>
        <v>1</v>
      </c>
      <c r="AU1134" s="159">
        <f t="shared" si="486"/>
        <v>0</v>
      </c>
      <c r="AV1134" s="159">
        <f t="shared" si="487"/>
        <v>0</v>
      </c>
      <c r="AW1134" s="159">
        <f t="shared" si="488"/>
        <v>0</v>
      </c>
      <c r="AX1134" s="159">
        <f t="shared" si="508"/>
        <v>0</v>
      </c>
      <c r="AY1134" s="159" t="str">
        <f t="shared" si="509"/>
        <v>3万～10万人未満の市町村平均</v>
      </c>
      <c r="AZ1134" s="159"/>
    </row>
    <row r="1135" spans="1:52" x14ac:dyDescent="0.3">
      <c r="A1135" t="str">
        <f t="shared" si="489"/>
        <v>26212</v>
      </c>
      <c r="B1135" s="158" t="str">
        <f t="shared" si="490"/>
        <v>026212</v>
      </c>
      <c r="C1135">
        <v>26</v>
      </c>
      <c r="D1135" t="s">
        <v>53</v>
      </c>
      <c r="E1135">
        <v>26212</v>
      </c>
      <c r="F1135" t="s">
        <v>752</v>
      </c>
      <c r="G1135">
        <v>389.12700000000001</v>
      </c>
      <c r="H1135">
        <v>1089.951</v>
      </c>
      <c r="I1135">
        <v>467.31799999999998</v>
      </c>
      <c r="J1135">
        <v>1311.1310000000001</v>
      </c>
      <c r="K1135">
        <v>615.79999999999995</v>
      </c>
      <c r="L1135">
        <v>1501.653</v>
      </c>
      <c r="M1135">
        <v>0.08</v>
      </c>
      <c r="N1135">
        <v>0.52600000000000002</v>
      </c>
      <c r="O1135">
        <v>0</v>
      </c>
      <c r="P1135">
        <v>0</v>
      </c>
      <c r="Q1135">
        <v>0</v>
      </c>
      <c r="R1135">
        <v>0</v>
      </c>
      <c r="S1135">
        <v>0</v>
      </c>
      <c r="T1135">
        <v>0</v>
      </c>
      <c r="U1135">
        <v>0</v>
      </c>
      <c r="V1135">
        <v>3.8340000000000001</v>
      </c>
      <c r="W1135">
        <v>45.427</v>
      </c>
      <c r="Y1135" t="str">
        <f t="shared" si="491"/>
        <v>京都府</v>
      </c>
      <c r="Z1135" t="str">
        <f t="shared" si="492"/>
        <v>京都府京丹後市</v>
      </c>
      <c r="AA1135" s="159">
        <f t="shared" si="493"/>
        <v>467.31799999999998</v>
      </c>
      <c r="AB1135" s="159">
        <f t="shared" si="494"/>
        <v>1311.1310000000001</v>
      </c>
      <c r="AC1135" s="159">
        <f t="shared" si="495"/>
        <v>1501.653</v>
      </c>
      <c r="AD1135" s="159">
        <f t="shared" si="496"/>
        <v>0.52600000000000002</v>
      </c>
      <c r="AE1135" s="159">
        <f t="shared" si="497"/>
        <v>0</v>
      </c>
      <c r="AF1135" s="159">
        <f t="shared" si="498"/>
        <v>0</v>
      </c>
      <c r="AG1135" s="159">
        <f t="shared" si="499"/>
        <v>0</v>
      </c>
      <c r="AH1135" s="160">
        <f t="shared" si="500"/>
        <v>3280.6279999999997</v>
      </c>
      <c r="AI1135" s="135">
        <f t="shared" si="501"/>
        <v>0.14244772647188284</v>
      </c>
      <c r="AJ1135" s="135">
        <f t="shared" si="502"/>
        <v>0.39965854098666481</v>
      </c>
      <c r="AK1135" s="135">
        <f t="shared" si="503"/>
        <v>0.45773339738611024</v>
      </c>
      <c r="AL1135" s="135">
        <f t="shared" si="504"/>
        <v>1.6033515534220888E-4</v>
      </c>
      <c r="AM1135" s="135">
        <f t="shared" si="505"/>
        <v>0</v>
      </c>
      <c r="AN1135" s="135">
        <f t="shared" si="506"/>
        <v>0</v>
      </c>
      <c r="AO1135" s="135">
        <f t="shared" si="507"/>
        <v>0</v>
      </c>
      <c r="AP1135" s="159">
        <f>IFERROR(VLOOKUP(A1135,人口!$A$2:$E$1748,5,0),0)</f>
        <v>54381</v>
      </c>
      <c r="AQ1135" s="159">
        <f t="shared" si="482"/>
        <v>0</v>
      </c>
      <c r="AR1135" s="159">
        <f t="shared" si="483"/>
        <v>0</v>
      </c>
      <c r="AS1135" s="159">
        <f t="shared" si="484"/>
        <v>0</v>
      </c>
      <c r="AT1135" s="159">
        <f t="shared" si="485"/>
        <v>1</v>
      </c>
      <c r="AU1135" s="159">
        <f t="shared" si="486"/>
        <v>0</v>
      </c>
      <c r="AV1135" s="159">
        <f t="shared" si="487"/>
        <v>0</v>
      </c>
      <c r="AW1135" s="159">
        <f t="shared" si="488"/>
        <v>0</v>
      </c>
      <c r="AX1135" s="159">
        <f t="shared" si="508"/>
        <v>0</v>
      </c>
      <c r="AY1135" s="159" t="str">
        <f t="shared" si="509"/>
        <v>3万～10万人未満の市町村平均</v>
      </c>
      <c r="AZ1135" s="159"/>
    </row>
    <row r="1136" spans="1:52" x14ac:dyDescent="0.3">
      <c r="A1136" t="str">
        <f t="shared" si="489"/>
        <v>26213</v>
      </c>
      <c r="B1136" s="158" t="str">
        <f t="shared" si="490"/>
        <v>026213</v>
      </c>
      <c r="C1136">
        <v>26</v>
      </c>
      <c r="D1136" t="s">
        <v>53</v>
      </c>
      <c r="E1136">
        <v>26213</v>
      </c>
      <c r="F1136" t="s">
        <v>806</v>
      </c>
      <c r="G1136">
        <v>240.983</v>
      </c>
      <c r="H1136">
        <v>702.13199999999995</v>
      </c>
      <c r="I1136">
        <v>298.45699999999999</v>
      </c>
      <c r="J1136">
        <v>869.33199999999999</v>
      </c>
      <c r="K1136">
        <v>614.20000000000005</v>
      </c>
      <c r="L1136">
        <v>1709.684</v>
      </c>
      <c r="M1136">
        <v>2.0550000000000002</v>
      </c>
      <c r="N1136">
        <v>12.186999999999999</v>
      </c>
      <c r="O1136">
        <v>0</v>
      </c>
      <c r="P1136">
        <v>0</v>
      </c>
      <c r="Q1136">
        <v>0</v>
      </c>
      <c r="R1136">
        <v>0</v>
      </c>
      <c r="S1136">
        <v>0</v>
      </c>
      <c r="T1136">
        <v>0</v>
      </c>
      <c r="U1136">
        <v>0</v>
      </c>
      <c r="V1136">
        <v>1.9670000000000001</v>
      </c>
      <c r="W1136">
        <v>21.841000000000001</v>
      </c>
      <c r="Y1136" t="str">
        <f t="shared" si="491"/>
        <v>京都府</v>
      </c>
      <c r="Z1136" t="str">
        <f t="shared" si="492"/>
        <v>京都府南丹市</v>
      </c>
      <c r="AA1136" s="159">
        <f t="shared" si="493"/>
        <v>298.45699999999999</v>
      </c>
      <c r="AB1136" s="159">
        <f t="shared" si="494"/>
        <v>869.33199999999999</v>
      </c>
      <c r="AC1136" s="159">
        <f t="shared" si="495"/>
        <v>1709.684</v>
      </c>
      <c r="AD1136" s="159">
        <f t="shared" si="496"/>
        <v>12.186999999999999</v>
      </c>
      <c r="AE1136" s="159">
        <f t="shared" si="497"/>
        <v>0</v>
      </c>
      <c r="AF1136" s="159">
        <f t="shared" si="498"/>
        <v>0</v>
      </c>
      <c r="AG1136" s="159">
        <f t="shared" si="499"/>
        <v>0</v>
      </c>
      <c r="AH1136" s="160">
        <f t="shared" si="500"/>
        <v>2889.66</v>
      </c>
      <c r="AI1136" s="135">
        <f t="shared" si="501"/>
        <v>0.10328446945315366</v>
      </c>
      <c r="AJ1136" s="135">
        <f t="shared" si="502"/>
        <v>0.30084231362859298</v>
      </c>
      <c r="AK1136" s="135">
        <f t="shared" si="503"/>
        <v>0.59165576573022438</v>
      </c>
      <c r="AL1136" s="135">
        <f t="shared" si="504"/>
        <v>4.2174511880290417E-3</v>
      </c>
      <c r="AM1136" s="135">
        <f t="shared" si="505"/>
        <v>0</v>
      </c>
      <c r="AN1136" s="135">
        <f t="shared" si="506"/>
        <v>0</v>
      </c>
      <c r="AO1136" s="135">
        <f t="shared" si="507"/>
        <v>0</v>
      </c>
      <c r="AP1136" s="159">
        <f>IFERROR(VLOOKUP(A1136,人口!$A$2:$E$1748,5,0),0)</f>
        <v>31511</v>
      </c>
      <c r="AQ1136" s="159">
        <f t="shared" si="482"/>
        <v>0</v>
      </c>
      <c r="AR1136" s="159">
        <f t="shared" si="483"/>
        <v>0</v>
      </c>
      <c r="AS1136" s="159">
        <f t="shared" si="484"/>
        <v>0</v>
      </c>
      <c r="AT1136" s="159">
        <f t="shared" si="485"/>
        <v>1</v>
      </c>
      <c r="AU1136" s="159">
        <f t="shared" si="486"/>
        <v>0</v>
      </c>
      <c r="AV1136" s="159">
        <f t="shared" si="487"/>
        <v>0</v>
      </c>
      <c r="AW1136" s="159">
        <f t="shared" si="488"/>
        <v>0</v>
      </c>
      <c r="AX1136" s="159">
        <f t="shared" si="508"/>
        <v>0</v>
      </c>
      <c r="AY1136" s="159" t="str">
        <f t="shared" si="509"/>
        <v>3万～10万人未満の市町村平均</v>
      </c>
      <c r="AZ1136" s="159"/>
    </row>
    <row r="1137" spans="1:52" x14ac:dyDescent="0.3">
      <c r="A1137" t="str">
        <f t="shared" si="489"/>
        <v>26214</v>
      </c>
      <c r="B1137" s="158" t="str">
        <f t="shared" si="490"/>
        <v>026214</v>
      </c>
      <c r="C1137">
        <v>26</v>
      </c>
      <c r="D1137" t="s">
        <v>53</v>
      </c>
      <c r="E1137">
        <v>26214</v>
      </c>
      <c r="F1137" t="s">
        <v>857</v>
      </c>
      <c r="G1137">
        <v>239.29</v>
      </c>
      <c r="H1137">
        <v>263.56400000000002</v>
      </c>
      <c r="I1137">
        <v>319.01400000000001</v>
      </c>
      <c r="J1137">
        <v>350.54199999999997</v>
      </c>
      <c r="K1137">
        <v>6.9</v>
      </c>
      <c r="L1137">
        <v>13.664999999999999</v>
      </c>
      <c r="M1137">
        <v>0</v>
      </c>
      <c r="N1137">
        <v>0</v>
      </c>
      <c r="O1137">
        <v>0</v>
      </c>
      <c r="P1137">
        <v>0</v>
      </c>
      <c r="Q1137">
        <v>0</v>
      </c>
      <c r="R1137">
        <v>0</v>
      </c>
      <c r="S1137">
        <v>0</v>
      </c>
      <c r="T1137">
        <v>0</v>
      </c>
      <c r="U1137">
        <v>0</v>
      </c>
      <c r="V1137">
        <v>2.4820000000000002</v>
      </c>
      <c r="W1137">
        <v>31.015999999999998</v>
      </c>
      <c r="Y1137" t="str">
        <f t="shared" si="491"/>
        <v>京都府</v>
      </c>
      <c r="Z1137" t="str">
        <f t="shared" si="492"/>
        <v>京都府木津川市</v>
      </c>
      <c r="AA1137" s="159">
        <f t="shared" si="493"/>
        <v>319.01400000000001</v>
      </c>
      <c r="AB1137" s="159">
        <f t="shared" si="494"/>
        <v>350.54199999999997</v>
      </c>
      <c r="AC1137" s="159">
        <f t="shared" si="495"/>
        <v>13.664999999999999</v>
      </c>
      <c r="AD1137" s="159">
        <f t="shared" si="496"/>
        <v>0</v>
      </c>
      <c r="AE1137" s="159">
        <f t="shared" si="497"/>
        <v>0</v>
      </c>
      <c r="AF1137" s="159">
        <f t="shared" si="498"/>
        <v>0</v>
      </c>
      <c r="AG1137" s="159">
        <f t="shared" si="499"/>
        <v>0</v>
      </c>
      <c r="AH1137" s="160">
        <f t="shared" si="500"/>
        <v>683.221</v>
      </c>
      <c r="AI1137" s="135">
        <f t="shared" si="501"/>
        <v>0.46692651426112491</v>
      </c>
      <c r="AJ1137" s="135">
        <f t="shared" si="502"/>
        <v>0.51307263681883308</v>
      </c>
      <c r="AK1137" s="135">
        <f t="shared" si="503"/>
        <v>2.0000848920041975E-2</v>
      </c>
      <c r="AL1137" s="135">
        <f t="shared" si="504"/>
        <v>0</v>
      </c>
      <c r="AM1137" s="135">
        <f t="shared" si="505"/>
        <v>0</v>
      </c>
      <c r="AN1137" s="135">
        <f t="shared" si="506"/>
        <v>0</v>
      </c>
      <c r="AO1137" s="135">
        <f t="shared" si="507"/>
        <v>0</v>
      </c>
      <c r="AP1137" s="159">
        <f>IFERROR(VLOOKUP(A1137,人口!$A$2:$E$1748,5,0),0)</f>
        <v>78223</v>
      </c>
      <c r="AQ1137" s="159">
        <f t="shared" si="482"/>
        <v>0</v>
      </c>
      <c r="AR1137" s="159">
        <f t="shared" si="483"/>
        <v>0</v>
      </c>
      <c r="AS1137" s="159">
        <f t="shared" si="484"/>
        <v>0</v>
      </c>
      <c r="AT1137" s="159">
        <f t="shared" si="485"/>
        <v>1</v>
      </c>
      <c r="AU1137" s="159">
        <f t="shared" si="486"/>
        <v>0</v>
      </c>
      <c r="AV1137" s="159">
        <f t="shared" si="487"/>
        <v>0</v>
      </c>
      <c r="AW1137" s="159">
        <f t="shared" si="488"/>
        <v>0</v>
      </c>
      <c r="AX1137" s="159">
        <f t="shared" si="508"/>
        <v>0</v>
      </c>
      <c r="AY1137" s="159" t="str">
        <f t="shared" si="509"/>
        <v>3万～10万人未満の市町村平均</v>
      </c>
      <c r="AZ1137" s="159"/>
    </row>
    <row r="1138" spans="1:52" x14ac:dyDescent="0.3">
      <c r="A1138" t="str">
        <f t="shared" si="489"/>
        <v>26303</v>
      </c>
      <c r="B1138" s="158" t="str">
        <f t="shared" si="490"/>
        <v>026303</v>
      </c>
      <c r="C1138">
        <v>26</v>
      </c>
      <c r="D1138" t="s">
        <v>53</v>
      </c>
      <c r="E1138">
        <v>26303</v>
      </c>
      <c r="F1138" t="s">
        <v>909</v>
      </c>
      <c r="G1138">
        <v>45.438000000000002</v>
      </c>
      <c r="H1138">
        <v>5.8579999999999997</v>
      </c>
      <c r="I1138">
        <v>59.603999999999999</v>
      </c>
      <c r="J1138">
        <v>7.6689999999999996</v>
      </c>
      <c r="K1138">
        <v>0.7</v>
      </c>
      <c r="L1138">
        <v>1.782</v>
      </c>
      <c r="M1138">
        <v>0</v>
      </c>
      <c r="N1138">
        <v>0</v>
      </c>
      <c r="O1138">
        <v>0</v>
      </c>
      <c r="P1138">
        <v>0</v>
      </c>
      <c r="Q1138">
        <v>0</v>
      </c>
      <c r="R1138">
        <v>0</v>
      </c>
      <c r="S1138">
        <v>0</v>
      </c>
      <c r="T1138">
        <v>0</v>
      </c>
      <c r="U1138">
        <v>0</v>
      </c>
      <c r="V1138">
        <v>0.38500000000000001</v>
      </c>
      <c r="W1138">
        <v>8.0220000000000002</v>
      </c>
      <c r="Y1138" t="str">
        <f t="shared" si="491"/>
        <v>京都府</v>
      </c>
      <c r="Z1138" t="str">
        <f t="shared" si="492"/>
        <v>京都府大山崎町</v>
      </c>
      <c r="AA1138" s="159">
        <f t="shared" si="493"/>
        <v>59.603999999999999</v>
      </c>
      <c r="AB1138" s="159">
        <f t="shared" si="494"/>
        <v>7.6689999999999996</v>
      </c>
      <c r="AC1138" s="159">
        <f t="shared" si="495"/>
        <v>1.782</v>
      </c>
      <c r="AD1138" s="159">
        <f t="shared" si="496"/>
        <v>0</v>
      </c>
      <c r="AE1138" s="159">
        <f t="shared" si="497"/>
        <v>0</v>
      </c>
      <c r="AF1138" s="159">
        <f t="shared" si="498"/>
        <v>0</v>
      </c>
      <c r="AG1138" s="159">
        <f t="shared" si="499"/>
        <v>0</v>
      </c>
      <c r="AH1138" s="160">
        <f t="shared" si="500"/>
        <v>69.054999999999993</v>
      </c>
      <c r="AI1138" s="135">
        <f t="shared" si="501"/>
        <v>0.86313807834334955</v>
      </c>
      <c r="AJ1138" s="135">
        <f t="shared" si="502"/>
        <v>0.11105640431540077</v>
      </c>
      <c r="AK1138" s="135">
        <f t="shared" si="503"/>
        <v>2.5805517341249733E-2</v>
      </c>
      <c r="AL1138" s="135">
        <f t="shared" si="504"/>
        <v>0</v>
      </c>
      <c r="AM1138" s="135">
        <f t="shared" si="505"/>
        <v>0</v>
      </c>
      <c r="AN1138" s="135">
        <f t="shared" si="506"/>
        <v>0</v>
      </c>
      <c r="AO1138" s="135">
        <f t="shared" si="507"/>
        <v>0</v>
      </c>
      <c r="AP1138" s="159">
        <f>IFERROR(VLOOKUP(A1138,人口!$A$2:$E$1748,5,0),0)</f>
        <v>16089</v>
      </c>
      <c r="AQ1138" s="159">
        <f t="shared" si="482"/>
        <v>0</v>
      </c>
      <c r="AR1138" s="159">
        <f t="shared" si="483"/>
        <v>0</v>
      </c>
      <c r="AS1138" s="159">
        <f t="shared" si="484"/>
        <v>1</v>
      </c>
      <c r="AT1138" s="159">
        <f t="shared" si="485"/>
        <v>0</v>
      </c>
      <c r="AU1138" s="159">
        <f t="shared" si="486"/>
        <v>0</v>
      </c>
      <c r="AV1138" s="159">
        <f t="shared" si="487"/>
        <v>0</v>
      </c>
      <c r="AW1138" s="159">
        <f t="shared" si="488"/>
        <v>0</v>
      </c>
      <c r="AX1138" s="159">
        <f t="shared" si="508"/>
        <v>0</v>
      </c>
      <c r="AY1138" s="159" t="str">
        <f t="shared" si="509"/>
        <v>1万～3万人未満の市町村平均</v>
      </c>
      <c r="AZ1138" s="159"/>
    </row>
    <row r="1139" spans="1:52" x14ac:dyDescent="0.3">
      <c r="A1139" t="str">
        <f t="shared" si="489"/>
        <v>26322</v>
      </c>
      <c r="B1139" s="158" t="str">
        <f t="shared" si="490"/>
        <v>026322</v>
      </c>
      <c r="C1139">
        <v>26</v>
      </c>
      <c r="D1139" t="s">
        <v>53</v>
      </c>
      <c r="E1139">
        <v>26322</v>
      </c>
      <c r="F1139" t="s">
        <v>960</v>
      </c>
      <c r="G1139">
        <v>98.296000000000006</v>
      </c>
      <c r="H1139">
        <v>52.997999999999998</v>
      </c>
      <c r="I1139">
        <v>128.565</v>
      </c>
      <c r="J1139">
        <v>69.233000000000004</v>
      </c>
      <c r="K1139">
        <v>1.8</v>
      </c>
      <c r="L1139">
        <v>3.4220000000000002</v>
      </c>
      <c r="M1139">
        <v>0</v>
      </c>
      <c r="N1139">
        <v>0</v>
      </c>
      <c r="O1139">
        <v>0</v>
      </c>
      <c r="P1139">
        <v>0</v>
      </c>
      <c r="Q1139">
        <v>0</v>
      </c>
      <c r="R1139">
        <v>0</v>
      </c>
      <c r="S1139">
        <v>0</v>
      </c>
      <c r="T1139">
        <v>0</v>
      </c>
      <c r="U1139">
        <v>0</v>
      </c>
      <c r="V1139">
        <v>0.85899999999999999</v>
      </c>
      <c r="W1139">
        <v>17.152999999999999</v>
      </c>
      <c r="Y1139" t="str">
        <f t="shared" si="491"/>
        <v>京都府</v>
      </c>
      <c r="Z1139" t="str">
        <f t="shared" si="492"/>
        <v>京都府久御山町</v>
      </c>
      <c r="AA1139" s="159">
        <f t="shared" si="493"/>
        <v>128.565</v>
      </c>
      <c r="AB1139" s="159">
        <f t="shared" si="494"/>
        <v>69.233000000000004</v>
      </c>
      <c r="AC1139" s="159">
        <f t="shared" si="495"/>
        <v>3.4220000000000002</v>
      </c>
      <c r="AD1139" s="159">
        <f t="shared" si="496"/>
        <v>0</v>
      </c>
      <c r="AE1139" s="159">
        <f t="shared" si="497"/>
        <v>0</v>
      </c>
      <c r="AF1139" s="159">
        <f t="shared" si="498"/>
        <v>0</v>
      </c>
      <c r="AG1139" s="159">
        <f t="shared" si="499"/>
        <v>0</v>
      </c>
      <c r="AH1139" s="160">
        <f t="shared" si="500"/>
        <v>201.22</v>
      </c>
      <c r="AI1139" s="135">
        <f t="shared" si="501"/>
        <v>0.63892754199383761</v>
      </c>
      <c r="AJ1139" s="135">
        <f t="shared" si="502"/>
        <v>0.34406619620316076</v>
      </c>
      <c r="AK1139" s="135">
        <f t="shared" si="503"/>
        <v>1.7006261803001691E-2</v>
      </c>
      <c r="AL1139" s="135">
        <f t="shared" si="504"/>
        <v>0</v>
      </c>
      <c r="AM1139" s="135">
        <f t="shared" si="505"/>
        <v>0</v>
      </c>
      <c r="AN1139" s="135">
        <f t="shared" si="506"/>
        <v>0</v>
      </c>
      <c r="AO1139" s="135">
        <f t="shared" si="507"/>
        <v>0</v>
      </c>
      <c r="AP1139" s="159">
        <f>IFERROR(VLOOKUP(A1139,人口!$A$2:$E$1748,5,0),0)</f>
        <v>15964</v>
      </c>
      <c r="AQ1139" s="159">
        <f t="shared" si="482"/>
        <v>0</v>
      </c>
      <c r="AR1139" s="159">
        <f t="shared" si="483"/>
        <v>0</v>
      </c>
      <c r="AS1139" s="159">
        <f t="shared" si="484"/>
        <v>1</v>
      </c>
      <c r="AT1139" s="159">
        <f t="shared" si="485"/>
        <v>0</v>
      </c>
      <c r="AU1139" s="159">
        <f t="shared" si="486"/>
        <v>0</v>
      </c>
      <c r="AV1139" s="159">
        <f t="shared" si="487"/>
        <v>0</v>
      </c>
      <c r="AW1139" s="159">
        <f t="shared" si="488"/>
        <v>0</v>
      </c>
      <c r="AX1139" s="159">
        <f t="shared" si="508"/>
        <v>0</v>
      </c>
      <c r="AY1139" s="159" t="str">
        <f t="shared" si="509"/>
        <v>1万～3万人未満の市町村平均</v>
      </c>
      <c r="AZ1139" s="159"/>
    </row>
    <row r="1140" spans="1:52" x14ac:dyDescent="0.3">
      <c r="A1140" t="str">
        <f t="shared" si="489"/>
        <v>26343</v>
      </c>
      <c r="B1140" s="158" t="str">
        <f t="shared" si="490"/>
        <v>026343</v>
      </c>
      <c r="C1140">
        <v>26</v>
      </c>
      <c r="D1140" t="s">
        <v>53</v>
      </c>
      <c r="E1140">
        <v>26343</v>
      </c>
      <c r="F1140" t="s">
        <v>1005</v>
      </c>
      <c r="G1140">
        <v>35.472999999999999</v>
      </c>
      <c r="H1140">
        <v>28.506</v>
      </c>
      <c r="I1140">
        <v>47.423000000000002</v>
      </c>
      <c r="J1140">
        <v>38.020000000000003</v>
      </c>
      <c r="K1140">
        <v>31.2</v>
      </c>
      <c r="L1140">
        <v>64.974000000000004</v>
      </c>
      <c r="M1140">
        <v>0.127</v>
      </c>
      <c r="N1140">
        <v>0.72099999999999997</v>
      </c>
      <c r="O1140">
        <v>0</v>
      </c>
      <c r="P1140">
        <v>0</v>
      </c>
      <c r="Q1140">
        <v>0</v>
      </c>
      <c r="R1140">
        <v>0</v>
      </c>
      <c r="S1140">
        <v>0</v>
      </c>
      <c r="T1140">
        <v>0</v>
      </c>
      <c r="U1140">
        <v>0</v>
      </c>
      <c r="V1140">
        <v>0.439</v>
      </c>
      <c r="W1140">
        <v>4.9189999999999996</v>
      </c>
      <c r="Y1140" t="str">
        <f t="shared" si="491"/>
        <v>京都府</v>
      </c>
      <c r="Z1140" t="str">
        <f t="shared" si="492"/>
        <v>京都府井手町</v>
      </c>
      <c r="AA1140" s="159">
        <f t="shared" si="493"/>
        <v>47.423000000000002</v>
      </c>
      <c r="AB1140" s="159">
        <f t="shared" si="494"/>
        <v>38.020000000000003</v>
      </c>
      <c r="AC1140" s="159">
        <f t="shared" si="495"/>
        <v>64.974000000000004</v>
      </c>
      <c r="AD1140" s="159">
        <f t="shared" si="496"/>
        <v>0.72099999999999997</v>
      </c>
      <c r="AE1140" s="159">
        <f t="shared" si="497"/>
        <v>0</v>
      </c>
      <c r="AF1140" s="159">
        <f t="shared" si="498"/>
        <v>0</v>
      </c>
      <c r="AG1140" s="159">
        <f t="shared" si="499"/>
        <v>0</v>
      </c>
      <c r="AH1140" s="160">
        <f t="shared" si="500"/>
        <v>151.13800000000003</v>
      </c>
      <c r="AI1140" s="135">
        <f t="shared" si="501"/>
        <v>0.31377284336169586</v>
      </c>
      <c r="AJ1140" s="135">
        <f t="shared" si="502"/>
        <v>0.25155817861821644</v>
      </c>
      <c r="AK1140" s="135">
        <f t="shared" si="503"/>
        <v>0.4298985033545501</v>
      </c>
      <c r="AL1140" s="135">
        <f t="shared" si="504"/>
        <v>4.7704746655374544E-3</v>
      </c>
      <c r="AM1140" s="135">
        <f t="shared" si="505"/>
        <v>0</v>
      </c>
      <c r="AN1140" s="135">
        <f t="shared" si="506"/>
        <v>0</v>
      </c>
      <c r="AO1140" s="135">
        <f t="shared" si="507"/>
        <v>0</v>
      </c>
      <c r="AP1140" s="159">
        <f>IFERROR(VLOOKUP(A1140,人口!$A$2:$E$1748,5,0),0)</f>
        <v>7402</v>
      </c>
      <c r="AQ1140" s="159">
        <f t="shared" si="482"/>
        <v>0</v>
      </c>
      <c r="AR1140" s="159">
        <f t="shared" si="483"/>
        <v>1</v>
      </c>
      <c r="AS1140" s="159">
        <f t="shared" si="484"/>
        <v>0</v>
      </c>
      <c r="AT1140" s="159">
        <f t="shared" si="485"/>
        <v>0</v>
      </c>
      <c r="AU1140" s="159">
        <f t="shared" si="486"/>
        <v>0</v>
      </c>
      <c r="AV1140" s="159">
        <f t="shared" si="487"/>
        <v>0</v>
      </c>
      <c r="AW1140" s="159">
        <f t="shared" si="488"/>
        <v>0</v>
      </c>
      <c r="AX1140" s="159">
        <f t="shared" si="508"/>
        <v>0</v>
      </c>
      <c r="AY1140" s="159" t="str">
        <f t="shared" si="509"/>
        <v>5千～1万人未満の市町村平均</v>
      </c>
      <c r="AZ1140" s="159"/>
    </row>
    <row r="1141" spans="1:52" x14ac:dyDescent="0.3">
      <c r="A1141" t="str">
        <f t="shared" si="489"/>
        <v>26344</v>
      </c>
      <c r="B1141" s="158" t="str">
        <f t="shared" si="490"/>
        <v>026344</v>
      </c>
      <c r="C1141">
        <v>26</v>
      </c>
      <c r="D1141" t="s">
        <v>53</v>
      </c>
      <c r="E1141">
        <v>26344</v>
      </c>
      <c r="F1141" t="s">
        <v>1052</v>
      </c>
      <c r="G1141">
        <v>57.509</v>
      </c>
      <c r="H1141">
        <v>90.832999999999998</v>
      </c>
      <c r="I1141">
        <v>75.427999999999997</v>
      </c>
      <c r="J1141">
        <v>118.93600000000001</v>
      </c>
      <c r="K1141">
        <v>77.5</v>
      </c>
      <c r="L1141">
        <v>173.52</v>
      </c>
      <c r="M1141">
        <v>0</v>
      </c>
      <c r="N1141">
        <v>0</v>
      </c>
      <c r="O1141">
        <v>0</v>
      </c>
      <c r="P1141">
        <v>0</v>
      </c>
      <c r="Q1141">
        <v>0</v>
      </c>
      <c r="R1141">
        <v>0</v>
      </c>
      <c r="S1141">
        <v>0</v>
      </c>
      <c r="T1141">
        <v>0</v>
      </c>
      <c r="U1141">
        <v>0</v>
      </c>
      <c r="V1141">
        <v>0.59299999999999997</v>
      </c>
      <c r="W1141">
        <v>5.86</v>
      </c>
      <c r="Y1141" t="str">
        <f t="shared" si="491"/>
        <v>京都府</v>
      </c>
      <c r="Z1141" t="str">
        <f t="shared" si="492"/>
        <v>京都府宇治田原町</v>
      </c>
      <c r="AA1141" s="159">
        <f t="shared" si="493"/>
        <v>75.427999999999997</v>
      </c>
      <c r="AB1141" s="159">
        <f t="shared" si="494"/>
        <v>118.93600000000001</v>
      </c>
      <c r="AC1141" s="159">
        <f t="shared" si="495"/>
        <v>173.52</v>
      </c>
      <c r="AD1141" s="159">
        <f t="shared" si="496"/>
        <v>0</v>
      </c>
      <c r="AE1141" s="159">
        <f t="shared" si="497"/>
        <v>0</v>
      </c>
      <c r="AF1141" s="159">
        <f t="shared" si="498"/>
        <v>0</v>
      </c>
      <c r="AG1141" s="159">
        <f t="shared" si="499"/>
        <v>0</v>
      </c>
      <c r="AH1141" s="160">
        <f t="shared" si="500"/>
        <v>367.88400000000001</v>
      </c>
      <c r="AI1141" s="135">
        <f t="shared" si="501"/>
        <v>0.20503202096312967</v>
      </c>
      <c r="AJ1141" s="135">
        <f t="shared" si="502"/>
        <v>0.3232975611877657</v>
      </c>
      <c r="AK1141" s="135">
        <f t="shared" si="503"/>
        <v>0.47167041784910463</v>
      </c>
      <c r="AL1141" s="135">
        <f t="shared" si="504"/>
        <v>0</v>
      </c>
      <c r="AM1141" s="135">
        <f t="shared" si="505"/>
        <v>0</v>
      </c>
      <c r="AN1141" s="135">
        <f t="shared" si="506"/>
        <v>0</v>
      </c>
      <c r="AO1141" s="135">
        <f t="shared" si="507"/>
        <v>0</v>
      </c>
      <c r="AP1141" s="159">
        <f>IFERROR(VLOOKUP(A1141,人口!$A$2:$E$1748,5,0),0)</f>
        <v>9250</v>
      </c>
      <c r="AQ1141" s="159">
        <f t="shared" si="482"/>
        <v>0</v>
      </c>
      <c r="AR1141" s="159">
        <f t="shared" si="483"/>
        <v>1</v>
      </c>
      <c r="AS1141" s="159">
        <f t="shared" si="484"/>
        <v>0</v>
      </c>
      <c r="AT1141" s="159">
        <f t="shared" si="485"/>
        <v>0</v>
      </c>
      <c r="AU1141" s="159">
        <f t="shared" si="486"/>
        <v>0</v>
      </c>
      <c r="AV1141" s="159">
        <f t="shared" si="487"/>
        <v>0</v>
      </c>
      <c r="AW1141" s="159">
        <f t="shared" si="488"/>
        <v>0</v>
      </c>
      <c r="AX1141" s="159">
        <f t="shared" si="508"/>
        <v>0</v>
      </c>
      <c r="AY1141" s="159" t="str">
        <f t="shared" si="509"/>
        <v>5千～1万人未満の市町村平均</v>
      </c>
      <c r="AZ1141" s="159"/>
    </row>
    <row r="1142" spans="1:52" x14ac:dyDescent="0.3">
      <c r="A1142" t="str">
        <f t="shared" si="489"/>
        <v>26364</v>
      </c>
      <c r="B1142" s="158" t="str">
        <f t="shared" si="490"/>
        <v>026364</v>
      </c>
      <c r="C1142">
        <v>26</v>
      </c>
      <c r="D1142" t="s">
        <v>53</v>
      </c>
      <c r="E1142">
        <v>26364</v>
      </c>
      <c r="F1142" t="s">
        <v>1095</v>
      </c>
      <c r="G1142">
        <v>10.210000000000001</v>
      </c>
      <c r="H1142">
        <v>12.103999999999999</v>
      </c>
      <c r="I1142">
        <v>13.54</v>
      </c>
      <c r="J1142">
        <v>16.024999999999999</v>
      </c>
      <c r="K1142">
        <v>15.6</v>
      </c>
      <c r="L1142">
        <v>29.616</v>
      </c>
      <c r="M1142">
        <v>1.7090000000000001</v>
      </c>
      <c r="N1142">
        <v>9.7270000000000003</v>
      </c>
      <c r="O1142">
        <v>0</v>
      </c>
      <c r="P1142">
        <v>0</v>
      </c>
      <c r="Q1142">
        <v>0</v>
      </c>
      <c r="R1142">
        <v>0</v>
      </c>
      <c r="S1142">
        <v>0</v>
      </c>
      <c r="T1142">
        <v>0</v>
      </c>
      <c r="U1142">
        <v>0</v>
      </c>
      <c r="V1142">
        <v>0.125</v>
      </c>
      <c r="W1142">
        <v>1.3540000000000001</v>
      </c>
      <c r="Y1142" t="str">
        <f t="shared" si="491"/>
        <v>京都府</v>
      </c>
      <c r="Z1142" t="str">
        <f t="shared" si="492"/>
        <v>京都府笠置町</v>
      </c>
      <c r="AA1142" s="159">
        <f t="shared" si="493"/>
        <v>13.54</v>
      </c>
      <c r="AB1142" s="159">
        <f t="shared" si="494"/>
        <v>16.024999999999999</v>
      </c>
      <c r="AC1142" s="159">
        <f t="shared" si="495"/>
        <v>29.616</v>
      </c>
      <c r="AD1142" s="159">
        <f t="shared" si="496"/>
        <v>9.7270000000000003</v>
      </c>
      <c r="AE1142" s="159">
        <f t="shared" si="497"/>
        <v>0</v>
      </c>
      <c r="AF1142" s="159">
        <f t="shared" si="498"/>
        <v>0</v>
      </c>
      <c r="AG1142" s="159">
        <f t="shared" si="499"/>
        <v>0</v>
      </c>
      <c r="AH1142" s="160">
        <f t="shared" si="500"/>
        <v>68.908000000000001</v>
      </c>
      <c r="AI1142" s="135">
        <f t="shared" si="501"/>
        <v>0.19649387589249431</v>
      </c>
      <c r="AJ1142" s="135">
        <f t="shared" si="502"/>
        <v>0.23255645208103556</v>
      </c>
      <c r="AK1142" s="135">
        <f t="shared" si="503"/>
        <v>0.42979044523132293</v>
      </c>
      <c r="AL1142" s="135">
        <f t="shared" si="504"/>
        <v>0.14115922679514714</v>
      </c>
      <c r="AM1142" s="135">
        <f t="shared" si="505"/>
        <v>0</v>
      </c>
      <c r="AN1142" s="135">
        <f t="shared" si="506"/>
        <v>0</v>
      </c>
      <c r="AO1142" s="135">
        <f t="shared" si="507"/>
        <v>0</v>
      </c>
      <c r="AP1142" s="159">
        <f>IFERROR(VLOOKUP(A1142,人口!$A$2:$E$1748,5,0),0)</f>
        <v>1285</v>
      </c>
      <c r="AQ1142" s="159">
        <f t="shared" si="482"/>
        <v>1</v>
      </c>
      <c r="AR1142" s="159">
        <f t="shared" si="483"/>
        <v>0</v>
      </c>
      <c r="AS1142" s="159">
        <f t="shared" si="484"/>
        <v>0</v>
      </c>
      <c r="AT1142" s="159">
        <f t="shared" si="485"/>
        <v>0</v>
      </c>
      <c r="AU1142" s="159">
        <f t="shared" si="486"/>
        <v>0</v>
      </c>
      <c r="AV1142" s="159">
        <f t="shared" si="487"/>
        <v>0</v>
      </c>
      <c r="AW1142" s="159">
        <f t="shared" si="488"/>
        <v>0</v>
      </c>
      <c r="AX1142" s="159">
        <f t="shared" si="508"/>
        <v>0</v>
      </c>
      <c r="AY1142" s="159" t="str">
        <f t="shared" si="509"/>
        <v>5千人未満の市町村平均</v>
      </c>
      <c r="AZ1142" s="159"/>
    </row>
    <row r="1143" spans="1:52" x14ac:dyDescent="0.3">
      <c r="A1143" t="str">
        <f t="shared" si="489"/>
        <v>26365</v>
      </c>
      <c r="B1143" s="158" t="str">
        <f t="shared" si="490"/>
        <v>026365</v>
      </c>
      <c r="C1143">
        <v>26</v>
      </c>
      <c r="D1143" t="s">
        <v>53</v>
      </c>
      <c r="E1143">
        <v>26365</v>
      </c>
      <c r="F1143" t="s">
        <v>1135</v>
      </c>
      <c r="G1143">
        <v>32.356000000000002</v>
      </c>
      <c r="H1143">
        <v>166.49700000000001</v>
      </c>
      <c r="I1143">
        <v>42.805999999999997</v>
      </c>
      <c r="J1143">
        <v>219.79599999999999</v>
      </c>
      <c r="K1143">
        <v>90.8</v>
      </c>
      <c r="L1143">
        <v>189.852</v>
      </c>
      <c r="M1143">
        <v>0.36099999999999999</v>
      </c>
      <c r="N1143">
        <v>2.0539999999999998</v>
      </c>
      <c r="O1143">
        <v>0</v>
      </c>
      <c r="P1143">
        <v>0</v>
      </c>
      <c r="Q1143">
        <v>0</v>
      </c>
      <c r="R1143">
        <v>0</v>
      </c>
      <c r="S1143">
        <v>0</v>
      </c>
      <c r="T1143">
        <v>0</v>
      </c>
      <c r="U1143">
        <v>0</v>
      </c>
      <c r="V1143">
        <v>0.378</v>
      </c>
      <c r="W1143">
        <v>3.9590000000000001</v>
      </c>
      <c r="Y1143" t="str">
        <f t="shared" si="491"/>
        <v>京都府</v>
      </c>
      <c r="Z1143" t="str">
        <f t="shared" si="492"/>
        <v>京都府和束町</v>
      </c>
      <c r="AA1143" s="159">
        <f t="shared" si="493"/>
        <v>42.805999999999997</v>
      </c>
      <c r="AB1143" s="159">
        <f t="shared" si="494"/>
        <v>219.79599999999999</v>
      </c>
      <c r="AC1143" s="159">
        <f t="shared" si="495"/>
        <v>189.852</v>
      </c>
      <c r="AD1143" s="159">
        <f t="shared" si="496"/>
        <v>2.0539999999999998</v>
      </c>
      <c r="AE1143" s="159">
        <f t="shared" si="497"/>
        <v>0</v>
      </c>
      <c r="AF1143" s="159">
        <f t="shared" si="498"/>
        <v>0</v>
      </c>
      <c r="AG1143" s="159">
        <f t="shared" si="499"/>
        <v>0</v>
      </c>
      <c r="AH1143" s="160">
        <f t="shared" si="500"/>
        <v>454.50799999999992</v>
      </c>
      <c r="AI1143" s="135">
        <f t="shared" si="501"/>
        <v>9.4180960511146133E-2</v>
      </c>
      <c r="AJ1143" s="135">
        <f t="shared" si="502"/>
        <v>0.48359104790234719</v>
      </c>
      <c r="AK1143" s="135">
        <f t="shared" si="503"/>
        <v>0.41770881920670272</v>
      </c>
      <c r="AL1143" s="135">
        <f t="shared" si="504"/>
        <v>4.5191723798040963E-3</v>
      </c>
      <c r="AM1143" s="135">
        <f t="shared" si="505"/>
        <v>0</v>
      </c>
      <c r="AN1143" s="135">
        <f t="shared" si="506"/>
        <v>0</v>
      </c>
      <c r="AO1143" s="135">
        <f t="shared" si="507"/>
        <v>0</v>
      </c>
      <c r="AP1143" s="159">
        <f>IFERROR(VLOOKUP(A1143,人口!$A$2:$E$1748,5,0),0)</f>
        <v>3865</v>
      </c>
      <c r="AQ1143" s="159">
        <f t="shared" si="482"/>
        <v>1</v>
      </c>
      <c r="AR1143" s="159">
        <f t="shared" si="483"/>
        <v>0</v>
      </c>
      <c r="AS1143" s="159">
        <f t="shared" si="484"/>
        <v>0</v>
      </c>
      <c r="AT1143" s="159">
        <f t="shared" si="485"/>
        <v>0</v>
      </c>
      <c r="AU1143" s="159">
        <f t="shared" si="486"/>
        <v>0</v>
      </c>
      <c r="AV1143" s="159">
        <f t="shared" si="487"/>
        <v>0</v>
      </c>
      <c r="AW1143" s="159">
        <f t="shared" si="488"/>
        <v>0</v>
      </c>
      <c r="AX1143" s="159">
        <f t="shared" si="508"/>
        <v>0</v>
      </c>
      <c r="AY1143" s="159" t="str">
        <f t="shared" si="509"/>
        <v>5千人未満の市町村平均</v>
      </c>
      <c r="AZ1143" s="159"/>
    </row>
    <row r="1144" spans="1:52" x14ac:dyDescent="0.3">
      <c r="A1144" t="str">
        <f t="shared" si="489"/>
        <v>26366</v>
      </c>
      <c r="B1144" s="158" t="str">
        <f t="shared" si="490"/>
        <v>026366</v>
      </c>
      <c r="C1144">
        <v>26</v>
      </c>
      <c r="D1144" t="s">
        <v>53</v>
      </c>
      <c r="E1144">
        <v>26366</v>
      </c>
      <c r="F1144" t="s">
        <v>1172</v>
      </c>
      <c r="G1144">
        <v>118.643</v>
      </c>
      <c r="H1144">
        <v>68.322000000000003</v>
      </c>
      <c r="I1144">
        <v>159.34200000000001</v>
      </c>
      <c r="J1144">
        <v>91.528999999999996</v>
      </c>
      <c r="K1144">
        <v>0</v>
      </c>
      <c r="L1144">
        <v>0</v>
      </c>
      <c r="M1144">
        <v>0</v>
      </c>
      <c r="N1144">
        <v>0</v>
      </c>
      <c r="O1144">
        <v>0</v>
      </c>
      <c r="P1144">
        <v>0</v>
      </c>
      <c r="Q1144">
        <v>0</v>
      </c>
      <c r="R1144">
        <v>0</v>
      </c>
      <c r="S1144">
        <v>0</v>
      </c>
      <c r="T1144">
        <v>0</v>
      </c>
      <c r="U1144">
        <v>0</v>
      </c>
      <c r="V1144">
        <v>1.2490000000000001</v>
      </c>
      <c r="W1144">
        <v>16.335000000000001</v>
      </c>
      <c r="Y1144" t="str">
        <f t="shared" si="491"/>
        <v>京都府</v>
      </c>
      <c r="Z1144" t="str">
        <f t="shared" si="492"/>
        <v>京都府精華町</v>
      </c>
      <c r="AA1144" s="159">
        <f t="shared" si="493"/>
        <v>159.34200000000001</v>
      </c>
      <c r="AB1144" s="159">
        <f t="shared" si="494"/>
        <v>91.528999999999996</v>
      </c>
      <c r="AC1144" s="159">
        <f t="shared" si="495"/>
        <v>0</v>
      </c>
      <c r="AD1144" s="159">
        <f t="shared" si="496"/>
        <v>0</v>
      </c>
      <c r="AE1144" s="159">
        <f t="shared" si="497"/>
        <v>0</v>
      </c>
      <c r="AF1144" s="159">
        <f t="shared" si="498"/>
        <v>0</v>
      </c>
      <c r="AG1144" s="159">
        <f t="shared" si="499"/>
        <v>0</v>
      </c>
      <c r="AH1144" s="160">
        <f t="shared" si="500"/>
        <v>250.87100000000001</v>
      </c>
      <c r="AI1144" s="135">
        <f t="shared" si="501"/>
        <v>0.63515511956344095</v>
      </c>
      <c r="AJ1144" s="135">
        <f t="shared" si="502"/>
        <v>0.36484488043655899</v>
      </c>
      <c r="AK1144" s="135">
        <f t="shared" si="503"/>
        <v>0</v>
      </c>
      <c r="AL1144" s="135">
        <f t="shared" si="504"/>
        <v>0</v>
      </c>
      <c r="AM1144" s="135">
        <f t="shared" si="505"/>
        <v>0</v>
      </c>
      <c r="AN1144" s="135">
        <f t="shared" si="506"/>
        <v>0</v>
      </c>
      <c r="AO1144" s="135">
        <f t="shared" si="507"/>
        <v>0</v>
      </c>
      <c r="AP1144" s="159">
        <f>IFERROR(VLOOKUP(A1144,人口!$A$2:$E$1748,5,0),0)</f>
        <v>37319</v>
      </c>
      <c r="AQ1144" s="159">
        <f t="shared" si="482"/>
        <v>0</v>
      </c>
      <c r="AR1144" s="159">
        <f t="shared" si="483"/>
        <v>0</v>
      </c>
      <c r="AS1144" s="159">
        <f t="shared" si="484"/>
        <v>0</v>
      </c>
      <c r="AT1144" s="159">
        <f t="shared" si="485"/>
        <v>1</v>
      </c>
      <c r="AU1144" s="159">
        <f t="shared" si="486"/>
        <v>0</v>
      </c>
      <c r="AV1144" s="159">
        <f t="shared" si="487"/>
        <v>0</v>
      </c>
      <c r="AW1144" s="159">
        <f t="shared" si="488"/>
        <v>0</v>
      </c>
      <c r="AX1144" s="159">
        <f t="shared" si="508"/>
        <v>0</v>
      </c>
      <c r="AY1144" s="159" t="str">
        <f t="shared" si="509"/>
        <v>3万～10万人未満の市町村平均</v>
      </c>
      <c r="AZ1144" s="159"/>
    </row>
    <row r="1145" spans="1:52" x14ac:dyDescent="0.3">
      <c r="A1145" t="str">
        <f t="shared" si="489"/>
        <v>26367</v>
      </c>
      <c r="B1145" s="158" t="str">
        <f t="shared" si="490"/>
        <v>026367</v>
      </c>
      <c r="C1145">
        <v>26</v>
      </c>
      <c r="D1145" t="s">
        <v>53</v>
      </c>
      <c r="E1145">
        <v>26367</v>
      </c>
      <c r="F1145" t="s">
        <v>1211</v>
      </c>
      <c r="G1145">
        <v>26.821999999999999</v>
      </c>
      <c r="H1145">
        <v>114.258</v>
      </c>
      <c r="I1145">
        <v>35.563000000000002</v>
      </c>
      <c r="J1145">
        <v>151.18600000000001</v>
      </c>
      <c r="K1145">
        <v>57</v>
      </c>
      <c r="L1145">
        <v>111.855</v>
      </c>
      <c r="M1145">
        <v>0.379</v>
      </c>
      <c r="N1145">
        <v>1.5209999999999999</v>
      </c>
      <c r="O1145">
        <v>0</v>
      </c>
      <c r="P1145">
        <v>0</v>
      </c>
      <c r="Q1145">
        <v>0</v>
      </c>
      <c r="R1145">
        <v>0</v>
      </c>
      <c r="S1145">
        <v>0</v>
      </c>
      <c r="T1145">
        <v>0</v>
      </c>
      <c r="U1145">
        <v>0</v>
      </c>
      <c r="V1145">
        <v>0.315</v>
      </c>
      <c r="W1145">
        <v>3.121</v>
      </c>
      <c r="Y1145" t="str">
        <f t="shared" si="491"/>
        <v>京都府</v>
      </c>
      <c r="Z1145" t="str">
        <f t="shared" si="492"/>
        <v>京都府南山城村</v>
      </c>
      <c r="AA1145" s="159">
        <f t="shared" si="493"/>
        <v>35.563000000000002</v>
      </c>
      <c r="AB1145" s="159">
        <f t="shared" si="494"/>
        <v>151.18600000000001</v>
      </c>
      <c r="AC1145" s="159">
        <f t="shared" si="495"/>
        <v>111.855</v>
      </c>
      <c r="AD1145" s="159">
        <f t="shared" si="496"/>
        <v>1.5209999999999999</v>
      </c>
      <c r="AE1145" s="159">
        <f t="shared" si="497"/>
        <v>0</v>
      </c>
      <c r="AF1145" s="159">
        <f t="shared" si="498"/>
        <v>0</v>
      </c>
      <c r="AG1145" s="159">
        <f t="shared" si="499"/>
        <v>0</v>
      </c>
      <c r="AH1145" s="160">
        <f t="shared" si="500"/>
        <v>300.12500000000006</v>
      </c>
      <c r="AI1145" s="135">
        <f t="shared" si="501"/>
        <v>0.11849396084964596</v>
      </c>
      <c r="AJ1145" s="135">
        <f t="shared" si="502"/>
        <v>0.50374344023323603</v>
      </c>
      <c r="AK1145" s="135">
        <f t="shared" si="503"/>
        <v>0.3726947105372761</v>
      </c>
      <c r="AL1145" s="135">
        <f t="shared" si="504"/>
        <v>5.0678883798417314E-3</v>
      </c>
      <c r="AM1145" s="135">
        <f t="shared" si="505"/>
        <v>0</v>
      </c>
      <c r="AN1145" s="135">
        <f t="shared" si="506"/>
        <v>0</v>
      </c>
      <c r="AO1145" s="135">
        <f t="shared" si="507"/>
        <v>0</v>
      </c>
      <c r="AP1145" s="159">
        <f>IFERROR(VLOOKUP(A1145,人口!$A$2:$E$1748,5,0),0)</f>
        <v>2672</v>
      </c>
      <c r="AQ1145" s="159">
        <f t="shared" si="482"/>
        <v>1</v>
      </c>
      <c r="AR1145" s="159">
        <f t="shared" si="483"/>
        <v>0</v>
      </c>
      <c r="AS1145" s="159">
        <f t="shared" si="484"/>
        <v>0</v>
      </c>
      <c r="AT1145" s="159">
        <f t="shared" si="485"/>
        <v>0</v>
      </c>
      <c r="AU1145" s="159">
        <f t="shared" si="486"/>
        <v>0</v>
      </c>
      <c r="AV1145" s="159">
        <f t="shared" si="487"/>
        <v>0</v>
      </c>
      <c r="AW1145" s="159">
        <f t="shared" si="488"/>
        <v>0</v>
      </c>
      <c r="AX1145" s="159">
        <f t="shared" si="508"/>
        <v>0</v>
      </c>
      <c r="AY1145" s="159" t="str">
        <f t="shared" si="509"/>
        <v>5千人未満の市町村平均</v>
      </c>
      <c r="AZ1145" s="159"/>
    </row>
    <row r="1146" spans="1:52" x14ac:dyDescent="0.3">
      <c r="A1146" t="str">
        <f t="shared" si="489"/>
        <v>26407</v>
      </c>
      <c r="B1146" s="158" t="str">
        <f t="shared" si="490"/>
        <v>026407</v>
      </c>
      <c r="C1146">
        <v>26</v>
      </c>
      <c r="D1146" t="s">
        <v>53</v>
      </c>
      <c r="E1146">
        <v>26407</v>
      </c>
      <c r="F1146" t="s">
        <v>1253</v>
      </c>
      <c r="G1146">
        <v>145.64500000000001</v>
      </c>
      <c r="H1146">
        <v>391.94</v>
      </c>
      <c r="I1146">
        <v>179.73599999999999</v>
      </c>
      <c r="J1146">
        <v>483.78199999999998</v>
      </c>
      <c r="K1146">
        <v>258.5</v>
      </c>
      <c r="L1146">
        <v>661.05600000000004</v>
      </c>
      <c r="M1146">
        <v>0.34899999999999998</v>
      </c>
      <c r="N1146">
        <v>2.0779999999999998</v>
      </c>
      <c r="O1146">
        <v>0</v>
      </c>
      <c r="P1146">
        <v>0</v>
      </c>
      <c r="Q1146">
        <v>0</v>
      </c>
      <c r="R1146">
        <v>0</v>
      </c>
      <c r="S1146">
        <v>0</v>
      </c>
      <c r="T1146">
        <v>0</v>
      </c>
      <c r="U1146">
        <v>0</v>
      </c>
      <c r="V1146">
        <v>0.63100000000000001</v>
      </c>
      <c r="W1146">
        <v>8.1709999999999994</v>
      </c>
      <c r="Y1146" t="str">
        <f t="shared" si="491"/>
        <v>京都府</v>
      </c>
      <c r="Z1146" t="str">
        <f t="shared" si="492"/>
        <v>京都府京丹波町</v>
      </c>
      <c r="AA1146" s="159">
        <f t="shared" si="493"/>
        <v>179.73599999999999</v>
      </c>
      <c r="AB1146" s="159">
        <f t="shared" si="494"/>
        <v>483.78199999999998</v>
      </c>
      <c r="AC1146" s="159">
        <f t="shared" si="495"/>
        <v>661.05600000000004</v>
      </c>
      <c r="AD1146" s="159">
        <f t="shared" si="496"/>
        <v>2.0779999999999998</v>
      </c>
      <c r="AE1146" s="159">
        <f t="shared" si="497"/>
        <v>0</v>
      </c>
      <c r="AF1146" s="159">
        <f t="shared" si="498"/>
        <v>0</v>
      </c>
      <c r="AG1146" s="159">
        <f t="shared" si="499"/>
        <v>0</v>
      </c>
      <c r="AH1146" s="160">
        <f t="shared" si="500"/>
        <v>1326.652</v>
      </c>
      <c r="AI1146" s="135">
        <f t="shared" si="501"/>
        <v>0.13548089476366068</v>
      </c>
      <c r="AJ1146" s="135">
        <f t="shared" si="502"/>
        <v>0.36466383045440703</v>
      </c>
      <c r="AK1146" s="135">
        <f t="shared" si="503"/>
        <v>0.49828892580722001</v>
      </c>
      <c r="AL1146" s="135">
        <f t="shared" si="504"/>
        <v>1.5663489747122831E-3</v>
      </c>
      <c r="AM1146" s="135">
        <f t="shared" si="505"/>
        <v>0</v>
      </c>
      <c r="AN1146" s="135">
        <f t="shared" si="506"/>
        <v>0</v>
      </c>
      <c r="AO1146" s="135">
        <f t="shared" si="507"/>
        <v>0</v>
      </c>
      <c r="AP1146" s="159">
        <f>IFERROR(VLOOKUP(A1146,人口!$A$2:$E$1748,5,0),0)</f>
        <v>13928</v>
      </c>
      <c r="AQ1146" s="159">
        <f t="shared" si="482"/>
        <v>0</v>
      </c>
      <c r="AR1146" s="159">
        <f t="shared" si="483"/>
        <v>0</v>
      </c>
      <c r="AS1146" s="159">
        <f t="shared" si="484"/>
        <v>1</v>
      </c>
      <c r="AT1146" s="159">
        <f t="shared" si="485"/>
        <v>0</v>
      </c>
      <c r="AU1146" s="159">
        <f t="shared" si="486"/>
        <v>0</v>
      </c>
      <c r="AV1146" s="159">
        <f t="shared" si="487"/>
        <v>0</v>
      </c>
      <c r="AW1146" s="159">
        <f t="shared" si="488"/>
        <v>0</v>
      </c>
      <c r="AX1146" s="159">
        <f t="shared" si="508"/>
        <v>0</v>
      </c>
      <c r="AY1146" s="159" t="str">
        <f t="shared" si="509"/>
        <v>1万～3万人未満の市町村平均</v>
      </c>
      <c r="AZ1146" s="159"/>
    </row>
    <row r="1147" spans="1:52" x14ac:dyDescent="0.3">
      <c r="A1147" t="str">
        <f t="shared" si="489"/>
        <v>26463</v>
      </c>
      <c r="B1147" s="158" t="str">
        <f t="shared" si="490"/>
        <v>026463</v>
      </c>
      <c r="C1147">
        <v>26</v>
      </c>
      <c r="D1147" t="s">
        <v>53</v>
      </c>
      <c r="E1147">
        <v>26463</v>
      </c>
      <c r="F1147" t="s">
        <v>1291</v>
      </c>
      <c r="G1147">
        <v>20.405999999999999</v>
      </c>
      <c r="H1147">
        <v>53.463000000000001</v>
      </c>
      <c r="I1147">
        <v>24.169</v>
      </c>
      <c r="J1147">
        <v>63.481999999999999</v>
      </c>
      <c r="K1147">
        <v>84.8</v>
      </c>
      <c r="L1147">
        <v>238.54300000000001</v>
      </c>
      <c r="M1147">
        <v>0</v>
      </c>
      <c r="N1147">
        <v>0</v>
      </c>
      <c r="O1147">
        <v>0</v>
      </c>
      <c r="P1147">
        <v>0</v>
      </c>
      <c r="Q1147">
        <v>0</v>
      </c>
      <c r="R1147">
        <v>0</v>
      </c>
      <c r="S1147">
        <v>0</v>
      </c>
      <c r="T1147">
        <v>0</v>
      </c>
      <c r="U1147">
        <v>0</v>
      </c>
      <c r="V1147">
        <v>0.113</v>
      </c>
      <c r="W1147">
        <v>1.3029999999999999</v>
      </c>
      <c r="Y1147" t="str">
        <f t="shared" si="491"/>
        <v>京都府</v>
      </c>
      <c r="Z1147" t="str">
        <f t="shared" si="492"/>
        <v>京都府伊根町</v>
      </c>
      <c r="AA1147" s="159">
        <f t="shared" si="493"/>
        <v>24.169</v>
      </c>
      <c r="AB1147" s="159">
        <f t="shared" si="494"/>
        <v>63.481999999999999</v>
      </c>
      <c r="AC1147" s="159">
        <f t="shared" si="495"/>
        <v>238.54300000000001</v>
      </c>
      <c r="AD1147" s="159">
        <f t="shared" si="496"/>
        <v>0</v>
      </c>
      <c r="AE1147" s="159">
        <f t="shared" si="497"/>
        <v>0</v>
      </c>
      <c r="AF1147" s="159">
        <f t="shared" si="498"/>
        <v>0</v>
      </c>
      <c r="AG1147" s="159">
        <f t="shared" si="499"/>
        <v>0</v>
      </c>
      <c r="AH1147" s="160">
        <f t="shared" si="500"/>
        <v>326.19400000000002</v>
      </c>
      <c r="AI1147" s="135">
        <f t="shared" si="501"/>
        <v>7.4093944094618544E-2</v>
      </c>
      <c r="AJ1147" s="135">
        <f t="shared" si="502"/>
        <v>0.19461424796286872</v>
      </c>
      <c r="AK1147" s="135">
        <f t="shared" si="503"/>
        <v>0.73129180794251269</v>
      </c>
      <c r="AL1147" s="135">
        <f t="shared" si="504"/>
        <v>0</v>
      </c>
      <c r="AM1147" s="135">
        <f t="shared" si="505"/>
        <v>0</v>
      </c>
      <c r="AN1147" s="135">
        <f t="shared" si="506"/>
        <v>0</v>
      </c>
      <c r="AO1147" s="135">
        <f t="shared" si="507"/>
        <v>0</v>
      </c>
      <c r="AP1147" s="159">
        <f>IFERROR(VLOOKUP(A1147,人口!$A$2:$E$1748,5,0),0)</f>
        <v>2074</v>
      </c>
      <c r="AQ1147" s="159">
        <f t="shared" si="482"/>
        <v>1</v>
      </c>
      <c r="AR1147" s="159">
        <f t="shared" si="483"/>
        <v>0</v>
      </c>
      <c r="AS1147" s="159">
        <f t="shared" si="484"/>
        <v>0</v>
      </c>
      <c r="AT1147" s="159">
        <f t="shared" si="485"/>
        <v>0</v>
      </c>
      <c r="AU1147" s="159">
        <f t="shared" si="486"/>
        <v>0</v>
      </c>
      <c r="AV1147" s="159">
        <f t="shared" si="487"/>
        <v>0</v>
      </c>
      <c r="AW1147" s="159">
        <f t="shared" si="488"/>
        <v>0</v>
      </c>
      <c r="AX1147" s="159">
        <f t="shared" si="508"/>
        <v>0</v>
      </c>
      <c r="AY1147" s="159" t="str">
        <f t="shared" si="509"/>
        <v>5千人未満の市町村平均</v>
      </c>
      <c r="AZ1147" s="159"/>
    </row>
    <row r="1148" spans="1:52" x14ac:dyDescent="0.3">
      <c r="A1148" t="str">
        <f t="shared" si="489"/>
        <v>26465</v>
      </c>
      <c r="B1148" s="158" t="str">
        <f t="shared" si="490"/>
        <v>026465</v>
      </c>
      <c r="C1148">
        <v>26</v>
      </c>
      <c r="D1148" t="s">
        <v>53</v>
      </c>
      <c r="E1148">
        <v>26465</v>
      </c>
      <c r="F1148" t="s">
        <v>1324</v>
      </c>
      <c r="G1148">
        <v>138.86000000000001</v>
      </c>
      <c r="H1148">
        <v>183.30600000000001</v>
      </c>
      <c r="I1148">
        <v>164.54300000000001</v>
      </c>
      <c r="J1148">
        <v>217.49299999999999</v>
      </c>
      <c r="K1148">
        <v>136.5</v>
      </c>
      <c r="L1148">
        <v>352.57299999999998</v>
      </c>
      <c r="M1148">
        <v>0.45600000000000002</v>
      </c>
      <c r="N1148">
        <v>2.988</v>
      </c>
      <c r="O1148">
        <v>0</v>
      </c>
      <c r="P1148">
        <v>0</v>
      </c>
      <c r="Q1148">
        <v>0</v>
      </c>
      <c r="R1148">
        <v>0</v>
      </c>
      <c r="S1148">
        <v>0</v>
      </c>
      <c r="T1148">
        <v>0</v>
      </c>
      <c r="U1148">
        <v>0</v>
      </c>
      <c r="V1148">
        <v>1.077</v>
      </c>
      <c r="W1148">
        <v>13.483000000000001</v>
      </c>
      <c r="Y1148" t="str">
        <f t="shared" si="491"/>
        <v>京都府</v>
      </c>
      <c r="Z1148" t="str">
        <f t="shared" si="492"/>
        <v>京都府与謝野町</v>
      </c>
      <c r="AA1148" s="159">
        <f t="shared" si="493"/>
        <v>164.54300000000001</v>
      </c>
      <c r="AB1148" s="159">
        <f t="shared" si="494"/>
        <v>217.49299999999999</v>
      </c>
      <c r="AC1148" s="159">
        <f t="shared" si="495"/>
        <v>352.57299999999998</v>
      </c>
      <c r="AD1148" s="159">
        <f t="shared" si="496"/>
        <v>2.988</v>
      </c>
      <c r="AE1148" s="159">
        <f t="shared" si="497"/>
        <v>0</v>
      </c>
      <c r="AF1148" s="159">
        <f t="shared" si="498"/>
        <v>0</v>
      </c>
      <c r="AG1148" s="159">
        <f t="shared" si="499"/>
        <v>0</v>
      </c>
      <c r="AH1148" s="160">
        <f t="shared" si="500"/>
        <v>737.59699999999998</v>
      </c>
      <c r="AI1148" s="135">
        <f t="shared" si="501"/>
        <v>0.22307981187559062</v>
      </c>
      <c r="AJ1148" s="135">
        <f t="shared" si="502"/>
        <v>0.29486698020734903</v>
      </c>
      <c r="AK1148" s="135">
        <f t="shared" si="503"/>
        <v>0.47800221530185183</v>
      </c>
      <c r="AL1148" s="135">
        <f t="shared" si="504"/>
        <v>4.0509926152085757E-3</v>
      </c>
      <c r="AM1148" s="135">
        <f t="shared" si="505"/>
        <v>0</v>
      </c>
      <c r="AN1148" s="135">
        <f t="shared" si="506"/>
        <v>0</v>
      </c>
      <c r="AO1148" s="135">
        <f t="shared" si="507"/>
        <v>0</v>
      </c>
      <c r="AP1148" s="159">
        <f>IFERROR(VLOOKUP(A1148,人口!$A$2:$E$1748,5,0),0)</f>
        <v>21377</v>
      </c>
      <c r="AQ1148" s="159">
        <f t="shared" si="482"/>
        <v>0</v>
      </c>
      <c r="AR1148" s="159">
        <f t="shared" si="483"/>
        <v>0</v>
      </c>
      <c r="AS1148" s="159">
        <f t="shared" si="484"/>
        <v>1</v>
      </c>
      <c r="AT1148" s="159">
        <f t="shared" si="485"/>
        <v>0</v>
      </c>
      <c r="AU1148" s="159">
        <f t="shared" si="486"/>
        <v>0</v>
      </c>
      <c r="AV1148" s="159">
        <f t="shared" si="487"/>
        <v>0</v>
      </c>
      <c r="AW1148" s="159">
        <f t="shared" si="488"/>
        <v>0</v>
      </c>
      <c r="AX1148" s="159">
        <f t="shared" si="508"/>
        <v>0</v>
      </c>
      <c r="AY1148" s="159" t="str">
        <f t="shared" si="509"/>
        <v>1万～3万人未満の市町村平均</v>
      </c>
      <c r="AZ1148" s="159"/>
    </row>
    <row r="1149" spans="1:52" x14ac:dyDescent="0.3">
      <c r="A1149" t="str">
        <f t="shared" si="489"/>
        <v>099</v>
      </c>
      <c r="B1149" s="158" t="str">
        <f t="shared" si="490"/>
        <v>099</v>
      </c>
      <c r="C1149">
        <v>27</v>
      </c>
      <c r="D1149" t="s">
        <v>54</v>
      </c>
      <c r="E1149">
        <v>99</v>
      </c>
      <c r="Y1149" t="str">
        <f t="shared" si="491"/>
        <v>大阪府</v>
      </c>
      <c r="Z1149" t="str">
        <f t="shared" si="492"/>
        <v>大阪府</v>
      </c>
      <c r="AA1149" s="159">
        <f t="shared" si="493"/>
        <v>0</v>
      </c>
      <c r="AB1149" s="159">
        <f t="shared" si="494"/>
        <v>0</v>
      </c>
      <c r="AC1149" s="159">
        <f t="shared" si="495"/>
        <v>0</v>
      </c>
      <c r="AD1149" s="159">
        <f t="shared" si="496"/>
        <v>0</v>
      </c>
      <c r="AE1149" s="159">
        <f t="shared" si="497"/>
        <v>0</v>
      </c>
      <c r="AF1149" s="159">
        <f t="shared" si="498"/>
        <v>0</v>
      </c>
      <c r="AG1149" s="159">
        <f t="shared" si="499"/>
        <v>0</v>
      </c>
      <c r="AH1149" s="160">
        <f t="shared" si="500"/>
        <v>0</v>
      </c>
      <c r="AI1149" s="135" t="str">
        <f t="shared" si="501"/>
        <v/>
      </c>
      <c r="AJ1149" s="135" t="str">
        <f t="shared" si="502"/>
        <v/>
      </c>
      <c r="AK1149" s="135" t="str">
        <f t="shared" si="503"/>
        <v/>
      </c>
      <c r="AL1149" s="135" t="str">
        <f t="shared" si="504"/>
        <v/>
      </c>
      <c r="AM1149" s="135" t="str">
        <f t="shared" si="505"/>
        <v/>
      </c>
      <c r="AN1149" s="135" t="str">
        <f t="shared" si="506"/>
        <v/>
      </c>
      <c r="AO1149" s="135" t="str">
        <f t="shared" si="507"/>
        <v/>
      </c>
      <c r="AP1149" s="159">
        <f>IFERROR(VLOOKUP(A1149,人口!$A$2:$E$1748,5,0),0)</f>
        <v>0</v>
      </c>
      <c r="AQ1149" s="159">
        <f t="shared" si="482"/>
        <v>0</v>
      </c>
      <c r="AR1149" s="159">
        <f t="shared" si="483"/>
        <v>0</v>
      </c>
      <c r="AS1149" s="159">
        <f t="shared" si="484"/>
        <v>0</v>
      </c>
      <c r="AT1149" s="159">
        <f t="shared" si="485"/>
        <v>0</v>
      </c>
      <c r="AU1149" s="159">
        <f t="shared" si="486"/>
        <v>0</v>
      </c>
      <c r="AV1149" s="159">
        <f t="shared" si="487"/>
        <v>0</v>
      </c>
      <c r="AW1149" s="159">
        <f t="shared" si="488"/>
        <v>0</v>
      </c>
      <c r="AX1149" s="159">
        <f t="shared" si="508"/>
        <v>0</v>
      </c>
      <c r="AY1149" s="159" t="str">
        <f t="shared" si="509"/>
        <v/>
      </c>
      <c r="AZ1149" s="159"/>
    </row>
    <row r="1150" spans="1:52" x14ac:dyDescent="0.3">
      <c r="A1150" t="str">
        <f t="shared" si="489"/>
        <v>27100</v>
      </c>
      <c r="B1150" s="158" t="str">
        <f t="shared" si="490"/>
        <v>027100</v>
      </c>
      <c r="C1150">
        <v>27</v>
      </c>
      <c r="D1150" t="s">
        <v>54</v>
      </c>
      <c r="E1150">
        <v>27100</v>
      </c>
      <c r="F1150" t="s">
        <v>101</v>
      </c>
      <c r="G1150">
        <v>3973.6489999999999</v>
      </c>
      <c r="H1150">
        <v>74.037000000000006</v>
      </c>
      <c r="I1150">
        <v>5289.1279999999997</v>
      </c>
      <c r="J1150">
        <v>98.251999999999995</v>
      </c>
      <c r="K1150">
        <v>0</v>
      </c>
      <c r="L1150">
        <v>0</v>
      </c>
      <c r="M1150">
        <v>0</v>
      </c>
      <c r="N1150">
        <v>0</v>
      </c>
      <c r="O1150">
        <v>0</v>
      </c>
      <c r="P1150">
        <v>0</v>
      </c>
      <c r="Q1150">
        <v>0</v>
      </c>
      <c r="R1150">
        <v>1.2999999999999999E-2</v>
      </c>
      <c r="S1150">
        <v>0</v>
      </c>
      <c r="T1150">
        <v>0</v>
      </c>
      <c r="U1150">
        <v>8.1000000000000003E-2</v>
      </c>
      <c r="V1150">
        <v>43.762</v>
      </c>
      <c r="W1150">
        <v>730.24400000000003</v>
      </c>
      <c r="Y1150" t="str">
        <f t="shared" si="491"/>
        <v>大阪府</v>
      </c>
      <c r="Z1150" t="str">
        <f t="shared" si="492"/>
        <v>大阪府大阪市</v>
      </c>
      <c r="AA1150" s="159">
        <f t="shared" si="493"/>
        <v>5289.1279999999997</v>
      </c>
      <c r="AB1150" s="159">
        <f t="shared" si="494"/>
        <v>98.251999999999995</v>
      </c>
      <c r="AC1150" s="159">
        <f t="shared" si="495"/>
        <v>0</v>
      </c>
      <c r="AD1150" s="159">
        <f t="shared" si="496"/>
        <v>0</v>
      </c>
      <c r="AE1150" s="159">
        <f t="shared" si="497"/>
        <v>0</v>
      </c>
      <c r="AF1150" s="159">
        <f t="shared" si="498"/>
        <v>0</v>
      </c>
      <c r="AG1150" s="159">
        <f t="shared" si="499"/>
        <v>8.1000000000000003E-2</v>
      </c>
      <c r="AH1150" s="160">
        <f t="shared" si="500"/>
        <v>5387.4610000000002</v>
      </c>
      <c r="AI1150" s="135">
        <f t="shared" si="501"/>
        <v>0.98174780290752905</v>
      </c>
      <c r="AJ1150" s="135">
        <f t="shared" si="502"/>
        <v>1.8237162180849194E-2</v>
      </c>
      <c r="AK1150" s="135">
        <f t="shared" si="503"/>
        <v>0</v>
      </c>
      <c r="AL1150" s="135">
        <f t="shared" si="504"/>
        <v>0</v>
      </c>
      <c r="AM1150" s="135">
        <f t="shared" si="505"/>
        <v>0</v>
      </c>
      <c r="AN1150" s="135">
        <f t="shared" si="506"/>
        <v>0</v>
      </c>
      <c r="AO1150" s="135">
        <f t="shared" si="507"/>
        <v>1.5034911621634013E-5</v>
      </c>
      <c r="AP1150" s="159">
        <f>IFERROR(VLOOKUP(A1150,人口!$A$2:$E$1748,5,0),0)</f>
        <v>2730420</v>
      </c>
      <c r="AQ1150" s="159">
        <f t="shared" si="482"/>
        <v>0</v>
      </c>
      <c r="AR1150" s="159">
        <f t="shared" si="483"/>
        <v>0</v>
      </c>
      <c r="AS1150" s="159">
        <f t="shared" si="484"/>
        <v>0</v>
      </c>
      <c r="AT1150" s="159">
        <f t="shared" si="485"/>
        <v>0</v>
      </c>
      <c r="AU1150" s="159">
        <f t="shared" si="486"/>
        <v>0</v>
      </c>
      <c r="AV1150" s="159">
        <f t="shared" si="487"/>
        <v>0</v>
      </c>
      <c r="AW1150" s="159">
        <f t="shared" si="488"/>
        <v>0</v>
      </c>
      <c r="AX1150" s="159">
        <f t="shared" si="508"/>
        <v>1</v>
      </c>
      <c r="AY1150" s="159" t="str">
        <f t="shared" si="509"/>
        <v>100万人以上の市町村平均</v>
      </c>
      <c r="AZ1150" s="159"/>
    </row>
    <row r="1151" spans="1:52" x14ac:dyDescent="0.3">
      <c r="A1151" t="str">
        <f t="shared" si="489"/>
        <v>27140</v>
      </c>
      <c r="B1151" s="158" t="str">
        <f t="shared" si="490"/>
        <v>027140</v>
      </c>
      <c r="C1151">
        <v>27</v>
      </c>
      <c r="D1151" t="s">
        <v>54</v>
      </c>
      <c r="E1151">
        <v>27140</v>
      </c>
      <c r="F1151" t="s">
        <v>151</v>
      </c>
      <c r="G1151">
        <v>1879.171</v>
      </c>
      <c r="H1151">
        <v>329.43400000000003</v>
      </c>
      <c r="I1151">
        <v>2525.0819999999999</v>
      </c>
      <c r="J1151">
        <v>435.79899999999998</v>
      </c>
      <c r="K1151">
        <v>0</v>
      </c>
      <c r="L1151">
        <v>0</v>
      </c>
      <c r="M1151">
        <v>0</v>
      </c>
      <c r="N1151">
        <v>0</v>
      </c>
      <c r="O1151">
        <v>0</v>
      </c>
      <c r="P1151">
        <v>0</v>
      </c>
      <c r="Q1151">
        <v>0</v>
      </c>
      <c r="R1151">
        <v>1.2E-2</v>
      </c>
      <c r="S1151">
        <v>0</v>
      </c>
      <c r="T1151">
        <v>0</v>
      </c>
      <c r="U1151">
        <v>7.3999999999999996E-2</v>
      </c>
      <c r="V1151">
        <v>20.437000000000001</v>
      </c>
      <c r="W1151">
        <v>289.52999999999997</v>
      </c>
      <c r="Y1151" t="str">
        <f t="shared" si="491"/>
        <v>大阪府</v>
      </c>
      <c r="Z1151" t="str">
        <f t="shared" si="492"/>
        <v>大阪府堺市</v>
      </c>
      <c r="AA1151" s="159">
        <f t="shared" si="493"/>
        <v>2525.0819999999999</v>
      </c>
      <c r="AB1151" s="159">
        <f t="shared" si="494"/>
        <v>435.79899999999998</v>
      </c>
      <c r="AC1151" s="159">
        <f t="shared" si="495"/>
        <v>0</v>
      </c>
      <c r="AD1151" s="159">
        <f t="shared" si="496"/>
        <v>0</v>
      </c>
      <c r="AE1151" s="159">
        <f t="shared" si="497"/>
        <v>0</v>
      </c>
      <c r="AF1151" s="159">
        <f t="shared" si="498"/>
        <v>0</v>
      </c>
      <c r="AG1151" s="159">
        <f t="shared" si="499"/>
        <v>7.3999999999999996E-2</v>
      </c>
      <c r="AH1151" s="160">
        <f t="shared" si="500"/>
        <v>2960.9549999999999</v>
      </c>
      <c r="AI1151" s="135">
        <f t="shared" si="501"/>
        <v>0.85279310222546445</v>
      </c>
      <c r="AJ1151" s="135">
        <f t="shared" si="502"/>
        <v>0.14718190583781246</v>
      </c>
      <c r="AK1151" s="135">
        <f t="shared" si="503"/>
        <v>0</v>
      </c>
      <c r="AL1151" s="135">
        <f t="shared" si="504"/>
        <v>0</v>
      </c>
      <c r="AM1151" s="135">
        <f t="shared" si="505"/>
        <v>0</v>
      </c>
      <c r="AN1151" s="135">
        <f t="shared" si="506"/>
        <v>0</v>
      </c>
      <c r="AO1151" s="135">
        <f t="shared" si="507"/>
        <v>2.4991936723118047E-5</v>
      </c>
      <c r="AP1151" s="159">
        <f>IFERROR(VLOOKUP(A1151,人口!$A$2:$E$1748,5,0),0)</f>
        <v>834787</v>
      </c>
      <c r="AQ1151" s="159">
        <f t="shared" si="482"/>
        <v>0</v>
      </c>
      <c r="AR1151" s="159">
        <f t="shared" si="483"/>
        <v>0</v>
      </c>
      <c r="AS1151" s="159">
        <f t="shared" si="484"/>
        <v>0</v>
      </c>
      <c r="AT1151" s="159">
        <f t="shared" si="485"/>
        <v>0</v>
      </c>
      <c r="AU1151" s="159">
        <f t="shared" si="486"/>
        <v>0</v>
      </c>
      <c r="AV1151" s="159">
        <f t="shared" si="487"/>
        <v>0</v>
      </c>
      <c r="AW1151" s="159">
        <f t="shared" si="488"/>
        <v>1</v>
      </c>
      <c r="AX1151" s="159">
        <f t="shared" si="508"/>
        <v>0</v>
      </c>
      <c r="AY1151" s="159" t="str">
        <f t="shared" si="509"/>
        <v>50万～100万人未満の市町村平均</v>
      </c>
      <c r="AZ1151" s="159"/>
    </row>
    <row r="1152" spans="1:52" x14ac:dyDescent="0.3">
      <c r="A1152" t="str">
        <f t="shared" si="489"/>
        <v>27202</v>
      </c>
      <c r="B1152" s="158" t="str">
        <f t="shared" si="490"/>
        <v>027202</v>
      </c>
      <c r="C1152">
        <v>27</v>
      </c>
      <c r="D1152" t="s">
        <v>54</v>
      </c>
      <c r="E1152">
        <v>27202</v>
      </c>
      <c r="F1152" t="s">
        <v>219</v>
      </c>
      <c r="G1152">
        <v>548.72699999999998</v>
      </c>
      <c r="H1152">
        <v>187.57599999999999</v>
      </c>
      <c r="I1152">
        <v>726.99699999999996</v>
      </c>
      <c r="J1152">
        <v>245.23699999999999</v>
      </c>
      <c r="K1152">
        <v>16.8</v>
      </c>
      <c r="L1152">
        <v>36.805999999999997</v>
      </c>
      <c r="M1152">
        <v>7.5999999999999998E-2</v>
      </c>
      <c r="N1152">
        <v>0.499</v>
      </c>
      <c r="O1152">
        <v>0</v>
      </c>
      <c r="P1152">
        <v>0</v>
      </c>
      <c r="Q1152">
        <v>0</v>
      </c>
      <c r="R1152">
        <v>0</v>
      </c>
      <c r="S1152">
        <v>0</v>
      </c>
      <c r="T1152">
        <v>0</v>
      </c>
      <c r="U1152">
        <v>0</v>
      </c>
      <c r="V1152">
        <v>6.4630000000000001</v>
      </c>
      <c r="W1152">
        <v>63.402999999999999</v>
      </c>
      <c r="Y1152" t="str">
        <f t="shared" si="491"/>
        <v>大阪府</v>
      </c>
      <c r="Z1152" t="str">
        <f t="shared" si="492"/>
        <v>大阪府岸和田市</v>
      </c>
      <c r="AA1152" s="159">
        <f t="shared" si="493"/>
        <v>726.99699999999996</v>
      </c>
      <c r="AB1152" s="159">
        <f t="shared" si="494"/>
        <v>245.23699999999999</v>
      </c>
      <c r="AC1152" s="159">
        <f t="shared" si="495"/>
        <v>36.805999999999997</v>
      </c>
      <c r="AD1152" s="159">
        <f t="shared" si="496"/>
        <v>0.499</v>
      </c>
      <c r="AE1152" s="159">
        <f t="shared" si="497"/>
        <v>0</v>
      </c>
      <c r="AF1152" s="159">
        <f t="shared" si="498"/>
        <v>0</v>
      </c>
      <c r="AG1152" s="159">
        <f t="shared" si="499"/>
        <v>0</v>
      </c>
      <c r="AH1152" s="160">
        <f t="shared" si="500"/>
        <v>1009.539</v>
      </c>
      <c r="AI1152" s="135">
        <f t="shared" si="501"/>
        <v>0.72012770185203345</v>
      </c>
      <c r="AJ1152" s="135">
        <f t="shared" si="502"/>
        <v>0.24291978814092371</v>
      </c>
      <c r="AK1152" s="135">
        <f t="shared" si="503"/>
        <v>3.6458224991803186E-2</v>
      </c>
      <c r="AL1152" s="135">
        <f t="shared" si="504"/>
        <v>4.9428501523962924E-4</v>
      </c>
      <c r="AM1152" s="135">
        <f t="shared" si="505"/>
        <v>0</v>
      </c>
      <c r="AN1152" s="135">
        <f t="shared" si="506"/>
        <v>0</v>
      </c>
      <c r="AO1152" s="135">
        <f t="shared" si="507"/>
        <v>0</v>
      </c>
      <c r="AP1152" s="159">
        <f>IFERROR(VLOOKUP(A1152,人口!$A$2:$E$1748,5,0),0)</f>
        <v>194162</v>
      </c>
      <c r="AQ1152" s="159">
        <f t="shared" si="482"/>
        <v>0</v>
      </c>
      <c r="AR1152" s="159">
        <f t="shared" si="483"/>
        <v>0</v>
      </c>
      <c r="AS1152" s="159">
        <f t="shared" si="484"/>
        <v>0</v>
      </c>
      <c r="AT1152" s="159">
        <f t="shared" si="485"/>
        <v>0</v>
      </c>
      <c r="AU1152" s="159">
        <f t="shared" si="486"/>
        <v>1</v>
      </c>
      <c r="AV1152" s="159">
        <f t="shared" si="487"/>
        <v>0</v>
      </c>
      <c r="AW1152" s="159">
        <f t="shared" si="488"/>
        <v>0</v>
      </c>
      <c r="AX1152" s="159">
        <f t="shared" si="508"/>
        <v>0</v>
      </c>
      <c r="AY1152" s="159" t="str">
        <f t="shared" si="509"/>
        <v>10万～20万人未満の市町村平均</v>
      </c>
      <c r="AZ1152" s="159"/>
    </row>
    <row r="1153" spans="1:52" x14ac:dyDescent="0.3">
      <c r="A1153" t="str">
        <f t="shared" si="489"/>
        <v>27203</v>
      </c>
      <c r="B1153" s="158" t="str">
        <f t="shared" si="490"/>
        <v>027203</v>
      </c>
      <c r="C1153">
        <v>27</v>
      </c>
      <c r="D1153" t="s">
        <v>54</v>
      </c>
      <c r="E1153">
        <v>27203</v>
      </c>
      <c r="F1153" t="s">
        <v>280</v>
      </c>
      <c r="G1153">
        <v>627.79700000000003</v>
      </c>
      <c r="H1153">
        <v>5.1790000000000003</v>
      </c>
      <c r="I1153">
        <v>830.84100000000001</v>
      </c>
      <c r="J1153">
        <v>6.8220000000000001</v>
      </c>
      <c r="K1153">
        <v>0</v>
      </c>
      <c r="L1153">
        <v>0</v>
      </c>
      <c r="M1153">
        <v>0</v>
      </c>
      <c r="N1153">
        <v>0</v>
      </c>
      <c r="O1153">
        <v>0</v>
      </c>
      <c r="P1153">
        <v>0</v>
      </c>
      <c r="Q1153">
        <v>0</v>
      </c>
      <c r="R1153">
        <v>0</v>
      </c>
      <c r="S1153">
        <v>0</v>
      </c>
      <c r="T1153">
        <v>0</v>
      </c>
      <c r="U1153">
        <v>0</v>
      </c>
      <c r="V1153">
        <v>6.5389999999999997</v>
      </c>
      <c r="W1153">
        <v>80.974999999999994</v>
      </c>
      <c r="Y1153" t="str">
        <f t="shared" si="491"/>
        <v>大阪府</v>
      </c>
      <c r="Z1153" t="str">
        <f t="shared" si="492"/>
        <v>大阪府豊中市</v>
      </c>
      <c r="AA1153" s="159">
        <f t="shared" si="493"/>
        <v>830.84100000000001</v>
      </c>
      <c r="AB1153" s="159">
        <f t="shared" si="494"/>
        <v>6.8220000000000001</v>
      </c>
      <c r="AC1153" s="159">
        <f t="shared" si="495"/>
        <v>0</v>
      </c>
      <c r="AD1153" s="159">
        <f t="shared" si="496"/>
        <v>0</v>
      </c>
      <c r="AE1153" s="159">
        <f t="shared" si="497"/>
        <v>0</v>
      </c>
      <c r="AF1153" s="159">
        <f t="shared" si="498"/>
        <v>0</v>
      </c>
      <c r="AG1153" s="159">
        <f t="shared" si="499"/>
        <v>0</v>
      </c>
      <c r="AH1153" s="160">
        <f t="shared" si="500"/>
        <v>837.66300000000001</v>
      </c>
      <c r="AI1153" s="135">
        <f t="shared" si="501"/>
        <v>0.99185591341625445</v>
      </c>
      <c r="AJ1153" s="135">
        <f t="shared" si="502"/>
        <v>8.1440865837454912E-3</v>
      </c>
      <c r="AK1153" s="135">
        <f t="shared" si="503"/>
        <v>0</v>
      </c>
      <c r="AL1153" s="135">
        <f t="shared" si="504"/>
        <v>0</v>
      </c>
      <c r="AM1153" s="135">
        <f t="shared" si="505"/>
        <v>0</v>
      </c>
      <c r="AN1153" s="135">
        <f t="shared" si="506"/>
        <v>0</v>
      </c>
      <c r="AO1153" s="135">
        <f t="shared" si="507"/>
        <v>0</v>
      </c>
      <c r="AP1153" s="159">
        <f>IFERROR(VLOOKUP(A1153,人口!$A$2:$E$1748,5,0),0)</f>
        <v>408464</v>
      </c>
      <c r="AQ1153" s="159">
        <f t="shared" si="482"/>
        <v>0</v>
      </c>
      <c r="AR1153" s="159">
        <f t="shared" si="483"/>
        <v>0</v>
      </c>
      <c r="AS1153" s="159">
        <f t="shared" si="484"/>
        <v>0</v>
      </c>
      <c r="AT1153" s="159">
        <f t="shared" si="485"/>
        <v>0</v>
      </c>
      <c r="AU1153" s="159">
        <f t="shared" si="486"/>
        <v>0</v>
      </c>
      <c r="AV1153" s="159">
        <f t="shared" si="487"/>
        <v>1</v>
      </c>
      <c r="AW1153" s="159">
        <f t="shared" si="488"/>
        <v>0</v>
      </c>
      <c r="AX1153" s="159">
        <f t="shared" si="508"/>
        <v>0</v>
      </c>
      <c r="AY1153" s="159" t="str">
        <f t="shared" si="509"/>
        <v>20万～50万人未満の市町村平均</v>
      </c>
      <c r="AZ1153" s="159"/>
    </row>
    <row r="1154" spans="1:52" x14ac:dyDescent="0.3">
      <c r="A1154" t="str">
        <f t="shared" si="489"/>
        <v>27204</v>
      </c>
      <c r="B1154" s="158" t="str">
        <f t="shared" si="490"/>
        <v>027204</v>
      </c>
      <c r="C1154">
        <v>27</v>
      </c>
      <c r="D1154" t="s">
        <v>54</v>
      </c>
      <c r="E1154">
        <v>27204</v>
      </c>
      <c r="F1154" t="s">
        <v>331</v>
      </c>
      <c r="G1154">
        <v>204.446</v>
      </c>
      <c r="H1154">
        <v>9.5540000000000003</v>
      </c>
      <c r="I1154">
        <v>269.72199999999998</v>
      </c>
      <c r="J1154">
        <v>12.565</v>
      </c>
      <c r="K1154">
        <v>3.1</v>
      </c>
      <c r="L1154">
        <v>6.1079999999999997</v>
      </c>
      <c r="M1154">
        <v>0.26100000000000001</v>
      </c>
      <c r="N1154">
        <v>1.4330000000000001</v>
      </c>
      <c r="O1154">
        <v>0</v>
      </c>
      <c r="P1154">
        <v>0</v>
      </c>
      <c r="Q1154">
        <v>0</v>
      </c>
      <c r="R1154">
        <v>0</v>
      </c>
      <c r="S1154">
        <v>0</v>
      </c>
      <c r="T1154">
        <v>0</v>
      </c>
      <c r="U1154">
        <v>0</v>
      </c>
      <c r="V1154">
        <v>2.1749999999999998</v>
      </c>
      <c r="W1154">
        <v>32.398000000000003</v>
      </c>
      <c r="Y1154" t="str">
        <f t="shared" si="491"/>
        <v>大阪府</v>
      </c>
      <c r="Z1154" t="str">
        <f t="shared" si="492"/>
        <v>大阪府池田市</v>
      </c>
      <c r="AA1154" s="159">
        <f t="shared" si="493"/>
        <v>269.72199999999998</v>
      </c>
      <c r="AB1154" s="159">
        <f t="shared" si="494"/>
        <v>12.565</v>
      </c>
      <c r="AC1154" s="159">
        <f t="shared" si="495"/>
        <v>6.1079999999999997</v>
      </c>
      <c r="AD1154" s="159">
        <f t="shared" si="496"/>
        <v>1.4330000000000001</v>
      </c>
      <c r="AE1154" s="159">
        <f t="shared" si="497"/>
        <v>0</v>
      </c>
      <c r="AF1154" s="159">
        <f t="shared" si="498"/>
        <v>0</v>
      </c>
      <c r="AG1154" s="159">
        <f t="shared" si="499"/>
        <v>0</v>
      </c>
      <c r="AH1154" s="160">
        <f t="shared" si="500"/>
        <v>289.82799999999997</v>
      </c>
      <c r="AI1154" s="135">
        <f t="shared" si="501"/>
        <v>0.93062782063844762</v>
      </c>
      <c r="AJ1154" s="135">
        <f t="shared" si="502"/>
        <v>4.3353299198145109E-2</v>
      </c>
      <c r="AK1154" s="135">
        <f t="shared" si="503"/>
        <v>2.1074568364685263E-2</v>
      </c>
      <c r="AL1154" s="135">
        <f t="shared" si="504"/>
        <v>4.9443117987220016E-3</v>
      </c>
      <c r="AM1154" s="135">
        <f t="shared" si="505"/>
        <v>0</v>
      </c>
      <c r="AN1154" s="135">
        <f t="shared" si="506"/>
        <v>0</v>
      </c>
      <c r="AO1154" s="135">
        <f t="shared" si="507"/>
        <v>0</v>
      </c>
      <c r="AP1154" s="159">
        <f>IFERROR(VLOOKUP(A1154,人口!$A$2:$E$1748,5,0),0)</f>
        <v>103613</v>
      </c>
      <c r="AQ1154" s="159">
        <f t="shared" si="482"/>
        <v>0</v>
      </c>
      <c r="AR1154" s="159">
        <f t="shared" si="483"/>
        <v>0</v>
      </c>
      <c r="AS1154" s="159">
        <f t="shared" si="484"/>
        <v>0</v>
      </c>
      <c r="AT1154" s="159">
        <f t="shared" si="485"/>
        <v>0</v>
      </c>
      <c r="AU1154" s="159">
        <f t="shared" si="486"/>
        <v>1</v>
      </c>
      <c r="AV1154" s="159">
        <f t="shared" si="487"/>
        <v>0</v>
      </c>
      <c r="AW1154" s="159">
        <f t="shared" si="488"/>
        <v>0</v>
      </c>
      <c r="AX1154" s="159">
        <f t="shared" si="508"/>
        <v>0</v>
      </c>
      <c r="AY1154" s="159" t="str">
        <f t="shared" si="509"/>
        <v>10万～20万人未満の市町村平均</v>
      </c>
      <c r="AZ1154" s="159"/>
    </row>
    <row r="1155" spans="1:52" x14ac:dyDescent="0.3">
      <c r="A1155" t="str">
        <f t="shared" si="489"/>
        <v>27205</v>
      </c>
      <c r="B1155" s="158" t="str">
        <f t="shared" si="490"/>
        <v>027205</v>
      </c>
      <c r="C1155">
        <v>27</v>
      </c>
      <c r="D1155" t="s">
        <v>54</v>
      </c>
      <c r="E1155">
        <v>27205</v>
      </c>
      <c r="F1155" t="s">
        <v>383</v>
      </c>
      <c r="G1155">
        <v>522.32299999999998</v>
      </c>
      <c r="H1155">
        <v>6.9169999999999998</v>
      </c>
      <c r="I1155">
        <v>687.822</v>
      </c>
      <c r="J1155">
        <v>9.0350000000000001</v>
      </c>
      <c r="K1155">
        <v>0</v>
      </c>
      <c r="L1155">
        <v>0</v>
      </c>
      <c r="M1155">
        <v>0</v>
      </c>
      <c r="N1155">
        <v>0</v>
      </c>
      <c r="O1155">
        <v>0</v>
      </c>
      <c r="P1155">
        <v>0</v>
      </c>
      <c r="Q1155">
        <v>0</v>
      </c>
      <c r="R1155">
        <v>0</v>
      </c>
      <c r="S1155">
        <v>0</v>
      </c>
      <c r="T1155">
        <v>0</v>
      </c>
      <c r="U1155">
        <v>0</v>
      </c>
      <c r="V1155">
        <v>5.5940000000000003</v>
      </c>
      <c r="W1155">
        <v>74.183000000000007</v>
      </c>
      <c r="Y1155" t="str">
        <f t="shared" si="491"/>
        <v>大阪府</v>
      </c>
      <c r="Z1155" t="str">
        <f t="shared" si="492"/>
        <v>大阪府吹田市</v>
      </c>
      <c r="AA1155" s="159">
        <f t="shared" si="493"/>
        <v>687.822</v>
      </c>
      <c r="AB1155" s="159">
        <f t="shared" si="494"/>
        <v>9.0350000000000001</v>
      </c>
      <c r="AC1155" s="159">
        <f t="shared" si="495"/>
        <v>0</v>
      </c>
      <c r="AD1155" s="159">
        <f t="shared" si="496"/>
        <v>0</v>
      </c>
      <c r="AE1155" s="159">
        <f t="shared" si="497"/>
        <v>0</v>
      </c>
      <c r="AF1155" s="159">
        <f t="shared" si="498"/>
        <v>0</v>
      </c>
      <c r="AG1155" s="159">
        <f t="shared" si="499"/>
        <v>0</v>
      </c>
      <c r="AH1155" s="160">
        <f t="shared" si="500"/>
        <v>696.85699999999997</v>
      </c>
      <c r="AI1155" s="135">
        <f t="shared" si="501"/>
        <v>0.9870346426885287</v>
      </c>
      <c r="AJ1155" s="135">
        <f t="shared" si="502"/>
        <v>1.2965357311471365E-2</v>
      </c>
      <c r="AK1155" s="135">
        <f t="shared" si="503"/>
        <v>0</v>
      </c>
      <c r="AL1155" s="135">
        <f t="shared" si="504"/>
        <v>0</v>
      </c>
      <c r="AM1155" s="135">
        <f t="shared" si="505"/>
        <v>0</v>
      </c>
      <c r="AN1155" s="135">
        <f t="shared" si="506"/>
        <v>0</v>
      </c>
      <c r="AO1155" s="135">
        <f t="shared" si="507"/>
        <v>0</v>
      </c>
      <c r="AP1155" s="159">
        <f>IFERROR(VLOOKUP(A1155,人口!$A$2:$E$1748,5,0),0)</f>
        <v>373557</v>
      </c>
      <c r="AQ1155" s="159">
        <f t="shared" ref="AQ1155:AQ1218" si="510">IF(SUMIFS($AP1155,$AP1155,$BI$17,$AP1155,$BJ$17)&gt;0,1,0)</f>
        <v>0</v>
      </c>
      <c r="AR1155" s="159">
        <f t="shared" ref="AR1155:AR1218" si="511">IF(SUMIFS($AP1155,$AP1155,$BI$18,$AP1155,$BJ$18)&gt;0,1,0)</f>
        <v>0</v>
      </c>
      <c r="AS1155" s="159">
        <f t="shared" ref="AS1155:AS1218" si="512">IF(SUMIFS($AP1155,$AP1155,$BI$19,$AP1155,$BJ$19)&gt;0,1,0)</f>
        <v>0</v>
      </c>
      <c r="AT1155" s="159">
        <f t="shared" ref="AT1155:AT1218" si="513">IF(SUMIFS($AP1155,$AP1155,$BI$20,$AP1155,$BJ$20)&gt;0,1,0)</f>
        <v>0</v>
      </c>
      <c r="AU1155" s="159">
        <f t="shared" ref="AU1155:AU1218" si="514">IF(SUMIFS($AP1155,$AP1155,$BI$21,$AP1155,$BJ$21)&gt;0,1,0)</f>
        <v>0</v>
      </c>
      <c r="AV1155" s="159">
        <f t="shared" ref="AV1155:AV1218" si="515">IF(SUMIFS($AP1155,$AP1155,$BI$22,$AP1155,$BJ$22)&gt;0,1,0)</f>
        <v>1</v>
      </c>
      <c r="AW1155" s="159">
        <f t="shared" ref="AW1155:AW1218" si="516">IF(SUMIFS($AP1155,$AP1155,$BI$23,$AP1155,$BJ$23)&gt;0,1,0)</f>
        <v>0</v>
      </c>
      <c r="AX1155" s="159">
        <f t="shared" si="508"/>
        <v>0</v>
      </c>
      <c r="AY1155" s="159" t="str">
        <f t="shared" si="509"/>
        <v>20万～50万人未満の市町村平均</v>
      </c>
      <c r="AZ1155" s="159"/>
    </row>
    <row r="1156" spans="1:52" x14ac:dyDescent="0.3">
      <c r="A1156" t="str">
        <f t="shared" ref="A1156:A1219" si="517">IF(LEN(B1156)=5,B1156,RIGHT(B1156,5))</f>
        <v>27206</v>
      </c>
      <c r="B1156" s="158" t="str">
        <f t="shared" ref="B1156:B1219" si="518">0&amp;E1156</f>
        <v>027206</v>
      </c>
      <c r="C1156">
        <v>27</v>
      </c>
      <c r="D1156" t="s">
        <v>54</v>
      </c>
      <c r="E1156">
        <v>27206</v>
      </c>
      <c r="F1156" t="s">
        <v>434</v>
      </c>
      <c r="G1156">
        <v>216.02199999999999</v>
      </c>
      <c r="H1156">
        <v>5.8789999999999996</v>
      </c>
      <c r="I1156">
        <v>286.529</v>
      </c>
      <c r="J1156">
        <v>7.78</v>
      </c>
      <c r="K1156">
        <v>0</v>
      </c>
      <c r="L1156">
        <v>0</v>
      </c>
      <c r="M1156">
        <v>0</v>
      </c>
      <c r="N1156">
        <v>0</v>
      </c>
      <c r="O1156">
        <v>0</v>
      </c>
      <c r="P1156">
        <v>0</v>
      </c>
      <c r="Q1156">
        <v>0</v>
      </c>
      <c r="R1156">
        <v>0</v>
      </c>
      <c r="S1156">
        <v>0</v>
      </c>
      <c r="T1156">
        <v>0</v>
      </c>
      <c r="U1156">
        <v>0</v>
      </c>
      <c r="V1156">
        <v>2.028</v>
      </c>
      <c r="W1156">
        <v>27.773</v>
      </c>
      <c r="Y1156" t="str">
        <f t="shared" ref="Y1156:Y1219" si="519">D1156</f>
        <v>大阪府</v>
      </c>
      <c r="Z1156" t="str">
        <f t="shared" ref="Z1156:Z1219" si="520">D1156&amp;F1156</f>
        <v>大阪府泉大津市</v>
      </c>
      <c r="AA1156" s="159">
        <f t="shared" ref="AA1156:AA1219" si="521">I1156</f>
        <v>286.529</v>
      </c>
      <c r="AB1156" s="159">
        <f t="shared" ref="AB1156:AB1219" si="522">J1156</f>
        <v>7.78</v>
      </c>
      <c r="AC1156" s="159">
        <f t="shared" ref="AC1156:AC1219" si="523">L1156</f>
        <v>0</v>
      </c>
      <c r="AD1156" s="159">
        <f t="shared" ref="AD1156:AD1219" si="524">N1156</f>
        <v>0</v>
      </c>
      <c r="AE1156" s="159">
        <f t="shared" ref="AE1156:AE1219" si="525">S1156</f>
        <v>0</v>
      </c>
      <c r="AF1156" s="159">
        <f t="shared" ref="AF1156:AF1219" si="526">T1156</f>
        <v>0</v>
      </c>
      <c r="AG1156" s="159">
        <f t="shared" ref="AG1156:AG1219" si="527">U1156</f>
        <v>0</v>
      </c>
      <c r="AH1156" s="160">
        <f t="shared" ref="AH1156:AH1219" si="528">SUM(AA1156:AG1156)</f>
        <v>294.30899999999997</v>
      </c>
      <c r="AI1156" s="135">
        <f t="shared" ref="AI1156:AI1219" si="529">IFERROR(AA1156/$AH1156,"")</f>
        <v>0.97356519848186773</v>
      </c>
      <c r="AJ1156" s="135">
        <f t="shared" ref="AJ1156:AJ1219" si="530">IFERROR(AB1156/$AH1156,"")</f>
        <v>2.6434801518132305E-2</v>
      </c>
      <c r="AK1156" s="135">
        <f t="shared" ref="AK1156:AK1219" si="531">IFERROR(AC1156/$AH1156,"")</f>
        <v>0</v>
      </c>
      <c r="AL1156" s="135">
        <f t="shared" ref="AL1156:AL1219" si="532">IFERROR(AD1156/$AH1156,"")</f>
        <v>0</v>
      </c>
      <c r="AM1156" s="135">
        <f t="shared" ref="AM1156:AM1219" si="533">IFERROR(AE1156/$AH1156,"")</f>
        <v>0</v>
      </c>
      <c r="AN1156" s="135">
        <f t="shared" ref="AN1156:AN1219" si="534">IFERROR(AF1156/$AH1156,"")</f>
        <v>0</v>
      </c>
      <c r="AO1156" s="135">
        <f t="shared" ref="AO1156:AO1219" si="535">IFERROR(AG1156/$AH1156,"")</f>
        <v>0</v>
      </c>
      <c r="AP1156" s="159">
        <f>IFERROR(VLOOKUP(A1156,人口!$A$2:$E$1748,5,0),0)</f>
        <v>74605</v>
      </c>
      <c r="AQ1156" s="159">
        <f t="shared" si="510"/>
        <v>0</v>
      </c>
      <c r="AR1156" s="159">
        <f t="shared" si="511"/>
        <v>0</v>
      </c>
      <c r="AS1156" s="159">
        <f t="shared" si="512"/>
        <v>0</v>
      </c>
      <c r="AT1156" s="159">
        <f t="shared" si="513"/>
        <v>1</v>
      </c>
      <c r="AU1156" s="159">
        <f t="shared" si="514"/>
        <v>0</v>
      </c>
      <c r="AV1156" s="159">
        <f t="shared" si="515"/>
        <v>0</v>
      </c>
      <c r="AW1156" s="159">
        <f t="shared" si="516"/>
        <v>0</v>
      </c>
      <c r="AX1156" s="159">
        <f t="shared" ref="AX1156:AX1219" si="536">IF(SUMIFS($AP1156,$AP1156,$BI$24)&gt;0,1,0)</f>
        <v>0</v>
      </c>
      <c r="AY1156" s="159" t="str">
        <f t="shared" ref="AY1156:AY1219" si="537">IF(AQ1156=1,$AQ$1,IF(AR1156=1,$AR$1,IF(AS1156=1,$AS$1,IF(AT1156=1,$AT$1,IF(AU1156=1,$AU$1,IF(AV1156=1,$AV$1,IF(AW1156=1,$AW$1,IF(AX1156=1,$AX$1,""))))))))</f>
        <v>3万～10万人未満の市町村平均</v>
      </c>
      <c r="AZ1156" s="159"/>
    </row>
    <row r="1157" spans="1:52" x14ac:dyDescent="0.3">
      <c r="A1157" t="str">
        <f t="shared" si="517"/>
        <v>27207</v>
      </c>
      <c r="B1157" s="158" t="str">
        <f t="shared" si="518"/>
        <v>027207</v>
      </c>
      <c r="C1157">
        <v>27</v>
      </c>
      <c r="D1157" t="s">
        <v>54</v>
      </c>
      <c r="E1157">
        <v>27207</v>
      </c>
      <c r="F1157" t="s">
        <v>489</v>
      </c>
      <c r="G1157">
        <v>679.14800000000002</v>
      </c>
      <c r="H1157">
        <v>45.805</v>
      </c>
      <c r="I1157">
        <v>884.76900000000001</v>
      </c>
      <c r="J1157">
        <v>59.481999999999999</v>
      </c>
      <c r="K1157">
        <v>53.4</v>
      </c>
      <c r="L1157">
        <v>131.78100000000001</v>
      </c>
      <c r="M1157">
        <v>0</v>
      </c>
      <c r="N1157">
        <v>0</v>
      </c>
      <c r="O1157">
        <v>0</v>
      </c>
      <c r="P1157">
        <v>0</v>
      </c>
      <c r="Q1157">
        <v>0</v>
      </c>
      <c r="R1157">
        <v>0</v>
      </c>
      <c r="S1157">
        <v>0</v>
      </c>
      <c r="T1157">
        <v>0</v>
      </c>
      <c r="U1157">
        <v>0</v>
      </c>
      <c r="V1157">
        <v>7.8840000000000003</v>
      </c>
      <c r="W1157">
        <v>75.869</v>
      </c>
      <c r="Y1157" t="str">
        <f t="shared" si="519"/>
        <v>大阪府</v>
      </c>
      <c r="Z1157" t="str">
        <f t="shared" si="520"/>
        <v>大阪府高槻市</v>
      </c>
      <c r="AA1157" s="159">
        <f t="shared" si="521"/>
        <v>884.76900000000001</v>
      </c>
      <c r="AB1157" s="159">
        <f t="shared" si="522"/>
        <v>59.481999999999999</v>
      </c>
      <c r="AC1157" s="159">
        <f t="shared" si="523"/>
        <v>131.78100000000001</v>
      </c>
      <c r="AD1157" s="159">
        <f t="shared" si="524"/>
        <v>0</v>
      </c>
      <c r="AE1157" s="159">
        <f t="shared" si="525"/>
        <v>0</v>
      </c>
      <c r="AF1157" s="159">
        <f t="shared" si="526"/>
        <v>0</v>
      </c>
      <c r="AG1157" s="159">
        <f t="shared" si="527"/>
        <v>0</v>
      </c>
      <c r="AH1157" s="160">
        <f t="shared" si="528"/>
        <v>1076.0319999999999</v>
      </c>
      <c r="AI1157" s="135">
        <f t="shared" si="529"/>
        <v>0.82225156872658067</v>
      </c>
      <c r="AJ1157" s="135">
        <f t="shared" si="530"/>
        <v>5.527902515910308E-2</v>
      </c>
      <c r="AK1157" s="135">
        <f t="shared" si="531"/>
        <v>0.12246940611431632</v>
      </c>
      <c r="AL1157" s="135">
        <f t="shared" si="532"/>
        <v>0</v>
      </c>
      <c r="AM1157" s="135">
        <f t="shared" si="533"/>
        <v>0</v>
      </c>
      <c r="AN1157" s="135">
        <f t="shared" si="534"/>
        <v>0</v>
      </c>
      <c r="AO1157" s="135">
        <f t="shared" si="535"/>
        <v>0</v>
      </c>
      <c r="AP1157" s="159">
        <f>IFERROR(VLOOKUP(A1157,人口!$A$2:$E$1748,5,0),0)</f>
        <v>351503</v>
      </c>
      <c r="AQ1157" s="159">
        <f t="shared" si="510"/>
        <v>0</v>
      </c>
      <c r="AR1157" s="159">
        <f t="shared" si="511"/>
        <v>0</v>
      </c>
      <c r="AS1157" s="159">
        <f t="shared" si="512"/>
        <v>0</v>
      </c>
      <c r="AT1157" s="159">
        <f t="shared" si="513"/>
        <v>0</v>
      </c>
      <c r="AU1157" s="159">
        <f t="shared" si="514"/>
        <v>0</v>
      </c>
      <c r="AV1157" s="159">
        <f t="shared" si="515"/>
        <v>1</v>
      </c>
      <c r="AW1157" s="159">
        <f t="shared" si="516"/>
        <v>0</v>
      </c>
      <c r="AX1157" s="159">
        <f t="shared" si="536"/>
        <v>0</v>
      </c>
      <c r="AY1157" s="159" t="str">
        <f t="shared" si="537"/>
        <v>20万～50万人未満の市町村平均</v>
      </c>
      <c r="AZ1157" s="159"/>
    </row>
    <row r="1158" spans="1:52" x14ac:dyDescent="0.3">
      <c r="A1158" t="str">
        <f t="shared" si="517"/>
        <v>27208</v>
      </c>
      <c r="B1158" s="158" t="str">
        <f t="shared" si="518"/>
        <v>027208</v>
      </c>
      <c r="C1158">
        <v>27</v>
      </c>
      <c r="D1158" t="s">
        <v>54</v>
      </c>
      <c r="E1158">
        <v>27208</v>
      </c>
      <c r="F1158" t="s">
        <v>542</v>
      </c>
      <c r="G1158">
        <v>278.89699999999999</v>
      </c>
      <c r="H1158">
        <v>97.012</v>
      </c>
      <c r="I1158">
        <v>373.03500000000003</v>
      </c>
      <c r="J1158">
        <v>127.84</v>
      </c>
      <c r="K1158">
        <v>13.8</v>
      </c>
      <c r="L1158">
        <v>30.71</v>
      </c>
      <c r="M1158">
        <v>0</v>
      </c>
      <c r="N1158">
        <v>0</v>
      </c>
      <c r="O1158">
        <v>0</v>
      </c>
      <c r="P1158">
        <v>0</v>
      </c>
      <c r="Q1158">
        <v>0</v>
      </c>
      <c r="R1158">
        <v>0</v>
      </c>
      <c r="S1158">
        <v>0</v>
      </c>
      <c r="T1158">
        <v>0</v>
      </c>
      <c r="U1158">
        <v>0</v>
      </c>
      <c r="V1158">
        <v>3.0259999999999998</v>
      </c>
      <c r="W1158">
        <v>28.995000000000001</v>
      </c>
      <c r="Y1158" t="str">
        <f t="shared" si="519"/>
        <v>大阪府</v>
      </c>
      <c r="Z1158" t="str">
        <f t="shared" si="520"/>
        <v>大阪府貝塚市</v>
      </c>
      <c r="AA1158" s="159">
        <f t="shared" si="521"/>
        <v>373.03500000000003</v>
      </c>
      <c r="AB1158" s="159">
        <f t="shared" si="522"/>
        <v>127.84</v>
      </c>
      <c r="AC1158" s="159">
        <f t="shared" si="523"/>
        <v>30.71</v>
      </c>
      <c r="AD1158" s="159">
        <f t="shared" si="524"/>
        <v>0</v>
      </c>
      <c r="AE1158" s="159">
        <f t="shared" si="525"/>
        <v>0</v>
      </c>
      <c r="AF1158" s="159">
        <f t="shared" si="526"/>
        <v>0</v>
      </c>
      <c r="AG1158" s="159">
        <f t="shared" si="527"/>
        <v>0</v>
      </c>
      <c r="AH1158" s="160">
        <f t="shared" si="528"/>
        <v>531.58500000000004</v>
      </c>
      <c r="AI1158" s="135">
        <f t="shared" si="529"/>
        <v>0.70174101978046788</v>
      </c>
      <c r="AJ1158" s="135">
        <f t="shared" si="530"/>
        <v>0.24048835087521281</v>
      </c>
      <c r="AK1158" s="135">
        <f t="shared" si="531"/>
        <v>5.7770629344319348E-2</v>
      </c>
      <c r="AL1158" s="135">
        <f t="shared" si="532"/>
        <v>0</v>
      </c>
      <c r="AM1158" s="135">
        <f t="shared" si="533"/>
        <v>0</v>
      </c>
      <c r="AN1158" s="135">
        <f t="shared" si="534"/>
        <v>0</v>
      </c>
      <c r="AO1158" s="135">
        <f t="shared" si="535"/>
        <v>0</v>
      </c>
      <c r="AP1158" s="159">
        <f>IFERROR(VLOOKUP(A1158,人口!$A$2:$E$1748,5,0),0)</f>
        <v>86276</v>
      </c>
      <c r="AQ1158" s="159">
        <f t="shared" si="510"/>
        <v>0</v>
      </c>
      <c r="AR1158" s="159">
        <f t="shared" si="511"/>
        <v>0</v>
      </c>
      <c r="AS1158" s="159">
        <f t="shared" si="512"/>
        <v>0</v>
      </c>
      <c r="AT1158" s="159">
        <f t="shared" si="513"/>
        <v>1</v>
      </c>
      <c r="AU1158" s="159">
        <f t="shared" si="514"/>
        <v>0</v>
      </c>
      <c r="AV1158" s="159">
        <f t="shared" si="515"/>
        <v>0</v>
      </c>
      <c r="AW1158" s="159">
        <f t="shared" si="516"/>
        <v>0</v>
      </c>
      <c r="AX1158" s="159">
        <f t="shared" si="536"/>
        <v>0</v>
      </c>
      <c r="AY1158" s="159" t="str">
        <f t="shared" si="537"/>
        <v>3万～10万人未満の市町村平均</v>
      </c>
      <c r="AZ1158" s="159"/>
    </row>
    <row r="1159" spans="1:52" x14ac:dyDescent="0.3">
      <c r="A1159" t="str">
        <f t="shared" si="517"/>
        <v>27209</v>
      </c>
      <c r="B1159" s="158" t="str">
        <f t="shared" si="518"/>
        <v>027209</v>
      </c>
      <c r="C1159">
        <v>27</v>
      </c>
      <c r="D1159" t="s">
        <v>54</v>
      </c>
      <c r="E1159">
        <v>27209</v>
      </c>
      <c r="F1159" t="s">
        <v>596</v>
      </c>
      <c r="G1159">
        <v>232.19800000000001</v>
      </c>
      <c r="H1159">
        <v>0.27200000000000002</v>
      </c>
      <c r="I1159">
        <v>304.58699999999999</v>
      </c>
      <c r="J1159">
        <v>0.35599999999999998</v>
      </c>
      <c r="K1159">
        <v>0</v>
      </c>
      <c r="L1159">
        <v>0</v>
      </c>
      <c r="M1159">
        <v>0</v>
      </c>
      <c r="N1159">
        <v>0</v>
      </c>
      <c r="O1159">
        <v>0</v>
      </c>
      <c r="P1159">
        <v>0</v>
      </c>
      <c r="Q1159">
        <v>0</v>
      </c>
      <c r="R1159">
        <v>0</v>
      </c>
      <c r="S1159">
        <v>0</v>
      </c>
      <c r="T1159">
        <v>0</v>
      </c>
      <c r="U1159">
        <v>0</v>
      </c>
      <c r="V1159">
        <v>2.694</v>
      </c>
      <c r="W1159">
        <v>52.841000000000001</v>
      </c>
      <c r="Y1159" t="str">
        <f t="shared" si="519"/>
        <v>大阪府</v>
      </c>
      <c r="Z1159" t="str">
        <f t="shared" si="520"/>
        <v>大阪府守口市</v>
      </c>
      <c r="AA1159" s="159">
        <f t="shared" si="521"/>
        <v>304.58699999999999</v>
      </c>
      <c r="AB1159" s="159">
        <f t="shared" si="522"/>
        <v>0.35599999999999998</v>
      </c>
      <c r="AC1159" s="159">
        <f t="shared" si="523"/>
        <v>0</v>
      </c>
      <c r="AD1159" s="159">
        <f t="shared" si="524"/>
        <v>0</v>
      </c>
      <c r="AE1159" s="159">
        <f t="shared" si="525"/>
        <v>0</v>
      </c>
      <c r="AF1159" s="159">
        <f t="shared" si="526"/>
        <v>0</v>
      </c>
      <c r="AG1159" s="159">
        <f t="shared" si="527"/>
        <v>0</v>
      </c>
      <c r="AH1159" s="160">
        <f t="shared" si="528"/>
        <v>304.94299999999998</v>
      </c>
      <c r="AI1159" s="135">
        <f t="shared" si="529"/>
        <v>0.99883256870956216</v>
      </c>
      <c r="AJ1159" s="135">
        <f t="shared" si="530"/>
        <v>1.1674312904378851E-3</v>
      </c>
      <c r="AK1159" s="135">
        <f t="shared" si="531"/>
        <v>0</v>
      </c>
      <c r="AL1159" s="135">
        <f t="shared" si="532"/>
        <v>0</v>
      </c>
      <c r="AM1159" s="135">
        <f t="shared" si="533"/>
        <v>0</v>
      </c>
      <c r="AN1159" s="135">
        <f t="shared" si="534"/>
        <v>0</v>
      </c>
      <c r="AO1159" s="135">
        <f t="shared" si="535"/>
        <v>0</v>
      </c>
      <c r="AP1159" s="159">
        <f>IFERROR(VLOOKUP(A1159,人口!$A$2:$E$1748,5,0),0)</f>
        <v>143884</v>
      </c>
      <c r="AQ1159" s="159">
        <f t="shared" si="510"/>
        <v>0</v>
      </c>
      <c r="AR1159" s="159">
        <f t="shared" si="511"/>
        <v>0</v>
      </c>
      <c r="AS1159" s="159">
        <f t="shared" si="512"/>
        <v>0</v>
      </c>
      <c r="AT1159" s="159">
        <f t="shared" si="513"/>
        <v>0</v>
      </c>
      <c r="AU1159" s="159">
        <f t="shared" si="514"/>
        <v>1</v>
      </c>
      <c r="AV1159" s="159">
        <f t="shared" si="515"/>
        <v>0</v>
      </c>
      <c r="AW1159" s="159">
        <f t="shared" si="516"/>
        <v>0</v>
      </c>
      <c r="AX1159" s="159">
        <f t="shared" si="536"/>
        <v>0</v>
      </c>
      <c r="AY1159" s="159" t="str">
        <f t="shared" si="537"/>
        <v>10万～20万人未満の市町村平均</v>
      </c>
      <c r="AZ1159" s="159"/>
    </row>
    <row r="1160" spans="1:52" x14ac:dyDescent="0.3">
      <c r="A1160" t="str">
        <f t="shared" si="517"/>
        <v>27210</v>
      </c>
      <c r="B1160" s="158" t="str">
        <f t="shared" si="518"/>
        <v>027210</v>
      </c>
      <c r="C1160">
        <v>27</v>
      </c>
      <c r="D1160" t="s">
        <v>54</v>
      </c>
      <c r="E1160">
        <v>27210</v>
      </c>
      <c r="F1160" t="s">
        <v>647</v>
      </c>
      <c r="G1160">
        <v>794.745</v>
      </c>
      <c r="H1160">
        <v>86.305999999999997</v>
      </c>
      <c r="I1160">
        <v>1043.559</v>
      </c>
      <c r="J1160">
        <v>112.05</v>
      </c>
      <c r="K1160">
        <v>1.9</v>
      </c>
      <c r="L1160">
        <v>4.1239999999999997</v>
      </c>
      <c r="M1160">
        <v>0</v>
      </c>
      <c r="N1160">
        <v>0</v>
      </c>
      <c r="O1160">
        <v>0</v>
      </c>
      <c r="P1160">
        <v>0</v>
      </c>
      <c r="Q1160">
        <v>0</v>
      </c>
      <c r="R1160">
        <v>0</v>
      </c>
      <c r="S1160">
        <v>0</v>
      </c>
      <c r="T1160">
        <v>0</v>
      </c>
      <c r="U1160">
        <v>0</v>
      </c>
      <c r="V1160">
        <v>9.0060000000000002</v>
      </c>
      <c r="W1160">
        <v>94.225999999999999</v>
      </c>
      <c r="Y1160" t="str">
        <f t="shared" si="519"/>
        <v>大阪府</v>
      </c>
      <c r="Z1160" t="str">
        <f t="shared" si="520"/>
        <v>大阪府枚方市</v>
      </c>
      <c r="AA1160" s="159">
        <f t="shared" si="521"/>
        <v>1043.559</v>
      </c>
      <c r="AB1160" s="159">
        <f t="shared" si="522"/>
        <v>112.05</v>
      </c>
      <c r="AC1160" s="159">
        <f t="shared" si="523"/>
        <v>4.1239999999999997</v>
      </c>
      <c r="AD1160" s="159">
        <f t="shared" si="524"/>
        <v>0</v>
      </c>
      <c r="AE1160" s="159">
        <f t="shared" si="525"/>
        <v>0</v>
      </c>
      <c r="AF1160" s="159">
        <f t="shared" si="526"/>
        <v>0</v>
      </c>
      <c r="AG1160" s="159">
        <f t="shared" si="527"/>
        <v>0</v>
      </c>
      <c r="AH1160" s="160">
        <f t="shared" si="528"/>
        <v>1159.7329999999999</v>
      </c>
      <c r="AI1160" s="135">
        <f t="shared" si="529"/>
        <v>0.89982694292565613</v>
      </c>
      <c r="AJ1160" s="135">
        <f t="shared" si="530"/>
        <v>9.6617066169540744E-2</v>
      </c>
      <c r="AK1160" s="135">
        <f t="shared" si="531"/>
        <v>3.5559909048030881E-3</v>
      </c>
      <c r="AL1160" s="135">
        <f t="shared" si="532"/>
        <v>0</v>
      </c>
      <c r="AM1160" s="135">
        <f t="shared" si="533"/>
        <v>0</v>
      </c>
      <c r="AN1160" s="135">
        <f t="shared" si="534"/>
        <v>0</v>
      </c>
      <c r="AO1160" s="135">
        <f t="shared" si="535"/>
        <v>0</v>
      </c>
      <c r="AP1160" s="159">
        <f>IFERROR(VLOOKUP(A1160,人口!$A$2:$E$1748,5,0),0)</f>
        <v>401074</v>
      </c>
      <c r="AQ1160" s="159">
        <f t="shared" si="510"/>
        <v>0</v>
      </c>
      <c r="AR1160" s="159">
        <f t="shared" si="511"/>
        <v>0</v>
      </c>
      <c r="AS1160" s="159">
        <f t="shared" si="512"/>
        <v>0</v>
      </c>
      <c r="AT1160" s="159">
        <f t="shared" si="513"/>
        <v>0</v>
      </c>
      <c r="AU1160" s="159">
        <f t="shared" si="514"/>
        <v>0</v>
      </c>
      <c r="AV1160" s="159">
        <f t="shared" si="515"/>
        <v>1</v>
      </c>
      <c r="AW1160" s="159">
        <f t="shared" si="516"/>
        <v>0</v>
      </c>
      <c r="AX1160" s="159">
        <f t="shared" si="536"/>
        <v>0</v>
      </c>
      <c r="AY1160" s="159" t="str">
        <f t="shared" si="537"/>
        <v>20万～50万人未満の市町村平均</v>
      </c>
      <c r="AZ1160" s="159"/>
    </row>
    <row r="1161" spans="1:52" x14ac:dyDescent="0.3">
      <c r="A1161" t="str">
        <f t="shared" si="517"/>
        <v>27211</v>
      </c>
      <c r="B1161" s="158" t="str">
        <f t="shared" si="518"/>
        <v>027211</v>
      </c>
      <c r="C1161">
        <v>27</v>
      </c>
      <c r="D1161" t="s">
        <v>54</v>
      </c>
      <c r="E1161">
        <v>27211</v>
      </c>
      <c r="F1161" t="s">
        <v>700</v>
      </c>
      <c r="G1161">
        <v>540.36099999999999</v>
      </c>
      <c r="H1161">
        <v>60.905000000000001</v>
      </c>
      <c r="I1161">
        <v>705.56399999999996</v>
      </c>
      <c r="J1161">
        <v>79.164000000000001</v>
      </c>
      <c r="K1161">
        <v>15.7</v>
      </c>
      <c r="L1161">
        <v>45.351999999999997</v>
      </c>
      <c r="M1161">
        <v>0</v>
      </c>
      <c r="N1161">
        <v>0</v>
      </c>
      <c r="O1161">
        <v>0</v>
      </c>
      <c r="P1161">
        <v>0</v>
      </c>
      <c r="Q1161">
        <v>0</v>
      </c>
      <c r="R1161">
        <v>0</v>
      </c>
      <c r="S1161">
        <v>0</v>
      </c>
      <c r="T1161">
        <v>0</v>
      </c>
      <c r="U1161">
        <v>0</v>
      </c>
      <c r="V1161">
        <v>5.5</v>
      </c>
      <c r="W1161">
        <v>70.283000000000001</v>
      </c>
      <c r="Y1161" t="str">
        <f t="shared" si="519"/>
        <v>大阪府</v>
      </c>
      <c r="Z1161" t="str">
        <f t="shared" si="520"/>
        <v>大阪府茨木市</v>
      </c>
      <c r="AA1161" s="159">
        <f t="shared" si="521"/>
        <v>705.56399999999996</v>
      </c>
      <c r="AB1161" s="159">
        <f t="shared" si="522"/>
        <v>79.164000000000001</v>
      </c>
      <c r="AC1161" s="159">
        <f t="shared" si="523"/>
        <v>45.351999999999997</v>
      </c>
      <c r="AD1161" s="159">
        <f t="shared" si="524"/>
        <v>0</v>
      </c>
      <c r="AE1161" s="159">
        <f t="shared" si="525"/>
        <v>0</v>
      </c>
      <c r="AF1161" s="159">
        <f t="shared" si="526"/>
        <v>0</v>
      </c>
      <c r="AG1161" s="159">
        <f t="shared" si="527"/>
        <v>0</v>
      </c>
      <c r="AH1161" s="160">
        <f t="shared" si="528"/>
        <v>830.07999999999993</v>
      </c>
      <c r="AI1161" s="135">
        <f t="shared" si="529"/>
        <v>0.84999518118735551</v>
      </c>
      <c r="AJ1161" s="135">
        <f t="shared" si="530"/>
        <v>9.5369121048573646E-2</v>
      </c>
      <c r="AK1161" s="135">
        <f t="shared" si="531"/>
        <v>5.4635697764070935E-2</v>
      </c>
      <c r="AL1161" s="135">
        <f t="shared" si="532"/>
        <v>0</v>
      </c>
      <c r="AM1161" s="135">
        <f t="shared" si="533"/>
        <v>0</v>
      </c>
      <c r="AN1161" s="135">
        <f t="shared" si="534"/>
        <v>0</v>
      </c>
      <c r="AO1161" s="135">
        <f t="shared" si="535"/>
        <v>0</v>
      </c>
      <c r="AP1161" s="159">
        <f>IFERROR(VLOOKUP(A1161,人口!$A$2:$E$1748,5,0),0)</f>
        <v>282362</v>
      </c>
      <c r="AQ1161" s="159">
        <f t="shared" si="510"/>
        <v>0</v>
      </c>
      <c r="AR1161" s="159">
        <f t="shared" si="511"/>
        <v>0</v>
      </c>
      <c r="AS1161" s="159">
        <f t="shared" si="512"/>
        <v>0</v>
      </c>
      <c r="AT1161" s="159">
        <f t="shared" si="513"/>
        <v>0</v>
      </c>
      <c r="AU1161" s="159">
        <f t="shared" si="514"/>
        <v>0</v>
      </c>
      <c r="AV1161" s="159">
        <f t="shared" si="515"/>
        <v>1</v>
      </c>
      <c r="AW1161" s="159">
        <f t="shared" si="516"/>
        <v>0</v>
      </c>
      <c r="AX1161" s="159">
        <f t="shared" si="536"/>
        <v>0</v>
      </c>
      <c r="AY1161" s="159" t="str">
        <f t="shared" si="537"/>
        <v>20万～50万人未満の市町村平均</v>
      </c>
      <c r="AZ1161" s="159"/>
    </row>
    <row r="1162" spans="1:52" x14ac:dyDescent="0.3">
      <c r="A1162" t="str">
        <f t="shared" si="517"/>
        <v>27212</v>
      </c>
      <c r="B1162" s="158" t="str">
        <f t="shared" si="518"/>
        <v>027212</v>
      </c>
      <c r="C1162">
        <v>27</v>
      </c>
      <c r="D1162" t="s">
        <v>54</v>
      </c>
      <c r="E1162">
        <v>27212</v>
      </c>
      <c r="F1162" t="s">
        <v>753</v>
      </c>
      <c r="G1162">
        <v>611.69000000000005</v>
      </c>
      <c r="H1162">
        <v>36.283000000000001</v>
      </c>
      <c r="I1162">
        <v>797.25400000000002</v>
      </c>
      <c r="J1162">
        <v>47.156999999999996</v>
      </c>
      <c r="K1162">
        <v>0.8</v>
      </c>
      <c r="L1162">
        <v>1.5960000000000001</v>
      </c>
      <c r="M1162">
        <v>0</v>
      </c>
      <c r="N1162">
        <v>0</v>
      </c>
      <c r="O1162">
        <v>0</v>
      </c>
      <c r="P1162">
        <v>0</v>
      </c>
      <c r="Q1162">
        <v>0</v>
      </c>
      <c r="R1162">
        <v>0</v>
      </c>
      <c r="S1162">
        <v>0</v>
      </c>
      <c r="T1162">
        <v>0</v>
      </c>
      <c r="U1162">
        <v>0</v>
      </c>
      <c r="V1162">
        <v>6.78</v>
      </c>
      <c r="W1162">
        <v>92.156000000000006</v>
      </c>
      <c r="Y1162" t="str">
        <f t="shared" si="519"/>
        <v>大阪府</v>
      </c>
      <c r="Z1162" t="str">
        <f t="shared" si="520"/>
        <v>大阪府八尾市</v>
      </c>
      <c r="AA1162" s="159">
        <f t="shared" si="521"/>
        <v>797.25400000000002</v>
      </c>
      <c r="AB1162" s="159">
        <f t="shared" si="522"/>
        <v>47.156999999999996</v>
      </c>
      <c r="AC1162" s="159">
        <f t="shared" si="523"/>
        <v>1.5960000000000001</v>
      </c>
      <c r="AD1162" s="159">
        <f t="shared" si="524"/>
        <v>0</v>
      </c>
      <c r="AE1162" s="159">
        <f t="shared" si="525"/>
        <v>0</v>
      </c>
      <c r="AF1162" s="159">
        <f t="shared" si="526"/>
        <v>0</v>
      </c>
      <c r="AG1162" s="159">
        <f t="shared" si="527"/>
        <v>0</v>
      </c>
      <c r="AH1162" s="160">
        <f t="shared" si="528"/>
        <v>846.00700000000006</v>
      </c>
      <c r="AI1162" s="135">
        <f t="shared" si="529"/>
        <v>0.94237281724619293</v>
      </c>
      <c r="AJ1162" s="135">
        <f t="shared" si="530"/>
        <v>5.5740673540526253E-2</v>
      </c>
      <c r="AK1162" s="135">
        <f t="shared" si="531"/>
        <v>1.8865092132807411E-3</v>
      </c>
      <c r="AL1162" s="135">
        <f t="shared" si="532"/>
        <v>0</v>
      </c>
      <c r="AM1162" s="135">
        <f t="shared" si="533"/>
        <v>0</v>
      </c>
      <c r="AN1162" s="135">
        <f t="shared" si="534"/>
        <v>0</v>
      </c>
      <c r="AO1162" s="135">
        <f t="shared" si="535"/>
        <v>0</v>
      </c>
      <c r="AP1162" s="159">
        <f>IFERROR(VLOOKUP(A1162,人口!$A$2:$E$1748,5,0),0)</f>
        <v>266349</v>
      </c>
      <c r="AQ1162" s="159">
        <f t="shared" si="510"/>
        <v>0</v>
      </c>
      <c r="AR1162" s="159">
        <f t="shared" si="511"/>
        <v>0</v>
      </c>
      <c r="AS1162" s="159">
        <f t="shared" si="512"/>
        <v>0</v>
      </c>
      <c r="AT1162" s="159">
        <f t="shared" si="513"/>
        <v>0</v>
      </c>
      <c r="AU1162" s="159">
        <f t="shared" si="514"/>
        <v>0</v>
      </c>
      <c r="AV1162" s="159">
        <f t="shared" si="515"/>
        <v>1</v>
      </c>
      <c r="AW1162" s="159">
        <f t="shared" si="516"/>
        <v>0</v>
      </c>
      <c r="AX1162" s="159">
        <f t="shared" si="536"/>
        <v>0</v>
      </c>
      <c r="AY1162" s="159" t="str">
        <f t="shared" si="537"/>
        <v>20万～50万人未満の市町村平均</v>
      </c>
      <c r="AZ1162" s="159"/>
    </row>
    <row r="1163" spans="1:52" x14ac:dyDescent="0.3">
      <c r="A1163" t="str">
        <f t="shared" si="517"/>
        <v>27213</v>
      </c>
      <c r="B1163" s="158" t="str">
        <f t="shared" si="518"/>
        <v>027213</v>
      </c>
      <c r="C1163">
        <v>27</v>
      </c>
      <c r="D1163" t="s">
        <v>54</v>
      </c>
      <c r="E1163">
        <v>27213</v>
      </c>
      <c r="F1163" t="s">
        <v>807</v>
      </c>
      <c r="G1163">
        <v>337.38499999999999</v>
      </c>
      <c r="H1163">
        <v>137.30799999999999</v>
      </c>
      <c r="I1163">
        <v>454.15</v>
      </c>
      <c r="J1163">
        <v>182.63800000000001</v>
      </c>
      <c r="K1163">
        <v>31.3</v>
      </c>
      <c r="L1163">
        <v>63.575000000000003</v>
      </c>
      <c r="M1163">
        <v>6.8000000000000005E-2</v>
      </c>
      <c r="N1163">
        <v>0.45</v>
      </c>
      <c r="O1163">
        <v>0</v>
      </c>
      <c r="P1163">
        <v>0</v>
      </c>
      <c r="Q1163">
        <v>0</v>
      </c>
      <c r="R1163">
        <v>0</v>
      </c>
      <c r="S1163">
        <v>0</v>
      </c>
      <c r="T1163">
        <v>0</v>
      </c>
      <c r="U1163">
        <v>0</v>
      </c>
      <c r="V1163">
        <v>3.9670000000000001</v>
      </c>
      <c r="W1163">
        <v>39.646000000000001</v>
      </c>
      <c r="Y1163" t="str">
        <f t="shared" si="519"/>
        <v>大阪府</v>
      </c>
      <c r="Z1163" t="str">
        <f t="shared" si="520"/>
        <v>大阪府泉佐野市</v>
      </c>
      <c r="AA1163" s="159">
        <f t="shared" si="521"/>
        <v>454.15</v>
      </c>
      <c r="AB1163" s="159">
        <f t="shared" si="522"/>
        <v>182.63800000000001</v>
      </c>
      <c r="AC1163" s="159">
        <f t="shared" si="523"/>
        <v>63.575000000000003</v>
      </c>
      <c r="AD1163" s="159">
        <f t="shared" si="524"/>
        <v>0.45</v>
      </c>
      <c r="AE1163" s="159">
        <f t="shared" si="525"/>
        <v>0</v>
      </c>
      <c r="AF1163" s="159">
        <f t="shared" si="526"/>
        <v>0</v>
      </c>
      <c r="AG1163" s="159">
        <f t="shared" si="527"/>
        <v>0</v>
      </c>
      <c r="AH1163" s="160">
        <f t="shared" si="528"/>
        <v>700.8130000000001</v>
      </c>
      <c r="AI1163" s="135">
        <f t="shared" si="529"/>
        <v>0.64803307016279654</v>
      </c>
      <c r="AJ1163" s="135">
        <f t="shared" si="530"/>
        <v>0.26060875012307133</v>
      </c>
      <c r="AK1163" s="135">
        <f t="shared" si="531"/>
        <v>9.0716068337773403E-2</v>
      </c>
      <c r="AL1163" s="135">
        <f t="shared" si="532"/>
        <v>6.4211137635860054E-4</v>
      </c>
      <c r="AM1163" s="135">
        <f t="shared" si="533"/>
        <v>0</v>
      </c>
      <c r="AN1163" s="135">
        <f t="shared" si="534"/>
        <v>0</v>
      </c>
      <c r="AO1163" s="135">
        <f t="shared" si="535"/>
        <v>0</v>
      </c>
      <c r="AP1163" s="159">
        <f>IFERROR(VLOOKUP(A1163,人口!$A$2:$E$1748,5,0),0)</f>
        <v>100420</v>
      </c>
      <c r="AQ1163" s="159">
        <f t="shared" si="510"/>
        <v>0</v>
      </c>
      <c r="AR1163" s="159">
        <f t="shared" si="511"/>
        <v>0</v>
      </c>
      <c r="AS1163" s="159">
        <f t="shared" si="512"/>
        <v>0</v>
      </c>
      <c r="AT1163" s="159">
        <f t="shared" si="513"/>
        <v>0</v>
      </c>
      <c r="AU1163" s="159">
        <f t="shared" si="514"/>
        <v>1</v>
      </c>
      <c r="AV1163" s="159">
        <f t="shared" si="515"/>
        <v>0</v>
      </c>
      <c r="AW1163" s="159">
        <f t="shared" si="516"/>
        <v>0</v>
      </c>
      <c r="AX1163" s="159">
        <f t="shared" si="536"/>
        <v>0</v>
      </c>
      <c r="AY1163" s="159" t="str">
        <f t="shared" si="537"/>
        <v>10万～20万人未満の市町村平均</v>
      </c>
      <c r="AZ1163" s="159"/>
    </row>
    <row r="1164" spans="1:52" x14ac:dyDescent="0.3">
      <c r="A1164" t="str">
        <f t="shared" si="517"/>
        <v>27214</v>
      </c>
      <c r="B1164" s="158" t="str">
        <f t="shared" si="518"/>
        <v>027214</v>
      </c>
      <c r="C1164">
        <v>27</v>
      </c>
      <c r="D1164" t="s">
        <v>54</v>
      </c>
      <c r="E1164">
        <v>27214</v>
      </c>
      <c r="F1164" t="s">
        <v>858</v>
      </c>
      <c r="G1164">
        <v>282.41899999999998</v>
      </c>
      <c r="H1164">
        <v>108.41800000000001</v>
      </c>
      <c r="I1164">
        <v>373.661</v>
      </c>
      <c r="J1164">
        <v>142.72999999999999</v>
      </c>
      <c r="K1164">
        <v>0</v>
      </c>
      <c r="L1164">
        <v>0</v>
      </c>
      <c r="M1164">
        <v>0</v>
      </c>
      <c r="N1164">
        <v>0</v>
      </c>
      <c r="O1164">
        <v>0</v>
      </c>
      <c r="P1164">
        <v>0</v>
      </c>
      <c r="Q1164">
        <v>0</v>
      </c>
      <c r="R1164">
        <v>0</v>
      </c>
      <c r="S1164">
        <v>0</v>
      </c>
      <c r="T1164">
        <v>0</v>
      </c>
      <c r="U1164">
        <v>0</v>
      </c>
      <c r="V1164">
        <v>3.4609999999999999</v>
      </c>
      <c r="W1164">
        <v>38.146000000000001</v>
      </c>
      <c r="Y1164" t="str">
        <f t="shared" si="519"/>
        <v>大阪府</v>
      </c>
      <c r="Z1164" t="str">
        <f t="shared" si="520"/>
        <v>大阪府富田林市</v>
      </c>
      <c r="AA1164" s="159">
        <f t="shared" si="521"/>
        <v>373.661</v>
      </c>
      <c r="AB1164" s="159">
        <f t="shared" si="522"/>
        <v>142.72999999999999</v>
      </c>
      <c r="AC1164" s="159">
        <f t="shared" si="523"/>
        <v>0</v>
      </c>
      <c r="AD1164" s="159">
        <f t="shared" si="524"/>
        <v>0</v>
      </c>
      <c r="AE1164" s="159">
        <f t="shared" si="525"/>
        <v>0</v>
      </c>
      <c r="AF1164" s="159">
        <f t="shared" si="526"/>
        <v>0</v>
      </c>
      <c r="AG1164" s="159">
        <f t="shared" si="527"/>
        <v>0</v>
      </c>
      <c r="AH1164" s="160">
        <f t="shared" si="528"/>
        <v>516.39099999999996</v>
      </c>
      <c r="AI1164" s="135">
        <f t="shared" si="529"/>
        <v>0.72360091481067645</v>
      </c>
      <c r="AJ1164" s="135">
        <f t="shared" si="530"/>
        <v>0.2763990851893236</v>
      </c>
      <c r="AK1164" s="135">
        <f t="shared" si="531"/>
        <v>0</v>
      </c>
      <c r="AL1164" s="135">
        <f t="shared" si="532"/>
        <v>0</v>
      </c>
      <c r="AM1164" s="135">
        <f t="shared" si="533"/>
        <v>0</v>
      </c>
      <c r="AN1164" s="135">
        <f t="shared" si="534"/>
        <v>0</v>
      </c>
      <c r="AO1164" s="135">
        <f t="shared" si="535"/>
        <v>0</v>
      </c>
      <c r="AP1164" s="159">
        <f>IFERROR(VLOOKUP(A1164,人口!$A$2:$E$1748,5,0),0)</f>
        <v>111033</v>
      </c>
      <c r="AQ1164" s="159">
        <f t="shared" si="510"/>
        <v>0</v>
      </c>
      <c r="AR1164" s="159">
        <f t="shared" si="511"/>
        <v>0</v>
      </c>
      <c r="AS1164" s="159">
        <f t="shared" si="512"/>
        <v>0</v>
      </c>
      <c r="AT1164" s="159">
        <f t="shared" si="513"/>
        <v>0</v>
      </c>
      <c r="AU1164" s="159">
        <f t="shared" si="514"/>
        <v>1</v>
      </c>
      <c r="AV1164" s="159">
        <f t="shared" si="515"/>
        <v>0</v>
      </c>
      <c r="AW1164" s="159">
        <f t="shared" si="516"/>
        <v>0</v>
      </c>
      <c r="AX1164" s="159">
        <f t="shared" si="536"/>
        <v>0</v>
      </c>
      <c r="AY1164" s="159" t="str">
        <f t="shared" si="537"/>
        <v>10万～20万人未満の市町村平均</v>
      </c>
      <c r="AZ1164" s="159"/>
    </row>
    <row r="1165" spans="1:52" x14ac:dyDescent="0.3">
      <c r="A1165" t="str">
        <f t="shared" si="517"/>
        <v>27215</v>
      </c>
      <c r="B1165" s="158" t="str">
        <f t="shared" si="518"/>
        <v>027215</v>
      </c>
      <c r="C1165">
        <v>27</v>
      </c>
      <c r="D1165" t="s">
        <v>54</v>
      </c>
      <c r="E1165">
        <v>27215</v>
      </c>
      <c r="F1165" t="s">
        <v>910</v>
      </c>
      <c r="G1165">
        <v>400.71699999999998</v>
      </c>
      <c r="H1165">
        <v>16.940999999999999</v>
      </c>
      <c r="I1165">
        <v>526.81899999999996</v>
      </c>
      <c r="J1165">
        <v>22.196999999999999</v>
      </c>
      <c r="K1165">
        <v>0</v>
      </c>
      <c r="L1165">
        <v>0</v>
      </c>
      <c r="M1165">
        <v>0</v>
      </c>
      <c r="N1165">
        <v>0</v>
      </c>
      <c r="O1165">
        <v>0</v>
      </c>
      <c r="P1165">
        <v>0</v>
      </c>
      <c r="Q1165">
        <v>0</v>
      </c>
      <c r="R1165">
        <v>0</v>
      </c>
      <c r="S1165">
        <v>0</v>
      </c>
      <c r="T1165">
        <v>0</v>
      </c>
      <c r="U1165">
        <v>0</v>
      </c>
      <c r="V1165">
        <v>4.327</v>
      </c>
      <c r="W1165">
        <v>64.566999999999993</v>
      </c>
      <c r="Y1165" t="str">
        <f t="shared" si="519"/>
        <v>大阪府</v>
      </c>
      <c r="Z1165" t="str">
        <f t="shared" si="520"/>
        <v>大阪府寝屋川市</v>
      </c>
      <c r="AA1165" s="159">
        <f t="shared" si="521"/>
        <v>526.81899999999996</v>
      </c>
      <c r="AB1165" s="159">
        <f t="shared" si="522"/>
        <v>22.196999999999999</v>
      </c>
      <c r="AC1165" s="159">
        <f t="shared" si="523"/>
        <v>0</v>
      </c>
      <c r="AD1165" s="159">
        <f t="shared" si="524"/>
        <v>0</v>
      </c>
      <c r="AE1165" s="159">
        <f t="shared" si="525"/>
        <v>0</v>
      </c>
      <c r="AF1165" s="159">
        <f t="shared" si="526"/>
        <v>0</v>
      </c>
      <c r="AG1165" s="159">
        <f t="shared" si="527"/>
        <v>0</v>
      </c>
      <c r="AH1165" s="160">
        <f t="shared" si="528"/>
        <v>549.01599999999996</v>
      </c>
      <c r="AI1165" s="135">
        <f t="shared" si="529"/>
        <v>0.95956948431375411</v>
      </c>
      <c r="AJ1165" s="135">
        <f t="shared" si="530"/>
        <v>4.0430515686245942E-2</v>
      </c>
      <c r="AK1165" s="135">
        <f t="shared" si="531"/>
        <v>0</v>
      </c>
      <c r="AL1165" s="135">
        <f t="shared" si="532"/>
        <v>0</v>
      </c>
      <c r="AM1165" s="135">
        <f t="shared" si="533"/>
        <v>0</v>
      </c>
      <c r="AN1165" s="135">
        <f t="shared" si="534"/>
        <v>0</v>
      </c>
      <c r="AO1165" s="135">
        <f t="shared" si="535"/>
        <v>0</v>
      </c>
      <c r="AP1165" s="159">
        <f>IFERROR(VLOOKUP(A1165,人口!$A$2:$E$1748,5,0),0)</f>
        <v>231700</v>
      </c>
      <c r="AQ1165" s="159">
        <f t="shared" si="510"/>
        <v>0</v>
      </c>
      <c r="AR1165" s="159">
        <f t="shared" si="511"/>
        <v>0</v>
      </c>
      <c r="AS1165" s="159">
        <f t="shared" si="512"/>
        <v>0</v>
      </c>
      <c r="AT1165" s="159">
        <f t="shared" si="513"/>
        <v>0</v>
      </c>
      <c r="AU1165" s="159">
        <f t="shared" si="514"/>
        <v>0</v>
      </c>
      <c r="AV1165" s="159">
        <f t="shared" si="515"/>
        <v>1</v>
      </c>
      <c r="AW1165" s="159">
        <f t="shared" si="516"/>
        <v>0</v>
      </c>
      <c r="AX1165" s="159">
        <f t="shared" si="536"/>
        <v>0</v>
      </c>
      <c r="AY1165" s="159" t="str">
        <f t="shared" si="537"/>
        <v>20万～50万人未満の市町村平均</v>
      </c>
      <c r="AZ1165" s="159"/>
    </row>
    <row r="1166" spans="1:52" x14ac:dyDescent="0.3">
      <c r="A1166" t="str">
        <f t="shared" si="517"/>
        <v>27216</v>
      </c>
      <c r="B1166" s="158" t="str">
        <f t="shared" si="518"/>
        <v>027216</v>
      </c>
      <c r="C1166">
        <v>27</v>
      </c>
      <c r="D1166" t="s">
        <v>54</v>
      </c>
      <c r="E1166">
        <v>27216</v>
      </c>
      <c r="F1166" t="s">
        <v>961</v>
      </c>
      <c r="G1166">
        <v>290.16199999999998</v>
      </c>
      <c r="H1166">
        <v>71.040000000000006</v>
      </c>
      <c r="I1166">
        <v>381.334</v>
      </c>
      <c r="J1166">
        <v>92.498999999999995</v>
      </c>
      <c r="K1166">
        <v>48.3</v>
      </c>
      <c r="L1166">
        <v>102.101</v>
      </c>
      <c r="M1166">
        <v>0.38100000000000001</v>
      </c>
      <c r="N1166">
        <v>2.516</v>
      </c>
      <c r="O1166">
        <v>0</v>
      </c>
      <c r="P1166">
        <v>0</v>
      </c>
      <c r="Q1166">
        <v>0</v>
      </c>
      <c r="R1166">
        <v>0</v>
      </c>
      <c r="S1166">
        <v>0</v>
      </c>
      <c r="T1166">
        <v>0</v>
      </c>
      <c r="U1166">
        <v>0</v>
      </c>
      <c r="V1166">
        <v>3.74</v>
      </c>
      <c r="W1166">
        <v>32.162999999999997</v>
      </c>
      <c r="Y1166" t="str">
        <f t="shared" si="519"/>
        <v>大阪府</v>
      </c>
      <c r="Z1166" t="str">
        <f t="shared" si="520"/>
        <v>大阪府河内長野市</v>
      </c>
      <c r="AA1166" s="159">
        <f t="shared" si="521"/>
        <v>381.334</v>
      </c>
      <c r="AB1166" s="159">
        <f t="shared" si="522"/>
        <v>92.498999999999995</v>
      </c>
      <c r="AC1166" s="159">
        <f t="shared" si="523"/>
        <v>102.101</v>
      </c>
      <c r="AD1166" s="159">
        <f t="shared" si="524"/>
        <v>2.516</v>
      </c>
      <c r="AE1166" s="159">
        <f t="shared" si="525"/>
        <v>0</v>
      </c>
      <c r="AF1166" s="159">
        <f t="shared" si="526"/>
        <v>0</v>
      </c>
      <c r="AG1166" s="159">
        <f t="shared" si="527"/>
        <v>0</v>
      </c>
      <c r="AH1166" s="160">
        <f t="shared" si="528"/>
        <v>578.44999999999993</v>
      </c>
      <c r="AI1166" s="135">
        <f t="shared" si="529"/>
        <v>0.65923416025585624</v>
      </c>
      <c r="AJ1166" s="135">
        <f t="shared" si="530"/>
        <v>0.15990837583196474</v>
      </c>
      <c r="AK1166" s="135">
        <f t="shared" si="531"/>
        <v>0.17650790906733513</v>
      </c>
      <c r="AL1166" s="135">
        <f t="shared" si="532"/>
        <v>4.3495548448439798E-3</v>
      </c>
      <c r="AM1166" s="135">
        <f t="shared" si="533"/>
        <v>0</v>
      </c>
      <c r="AN1166" s="135">
        <f t="shared" si="534"/>
        <v>0</v>
      </c>
      <c r="AO1166" s="135">
        <f t="shared" si="535"/>
        <v>0</v>
      </c>
      <c r="AP1166" s="159">
        <f>IFERROR(VLOOKUP(A1166,人口!$A$2:$E$1748,5,0),0)</f>
        <v>104562</v>
      </c>
      <c r="AQ1166" s="159">
        <f t="shared" si="510"/>
        <v>0</v>
      </c>
      <c r="AR1166" s="159">
        <f t="shared" si="511"/>
        <v>0</v>
      </c>
      <c r="AS1166" s="159">
        <f t="shared" si="512"/>
        <v>0</v>
      </c>
      <c r="AT1166" s="159">
        <f t="shared" si="513"/>
        <v>0</v>
      </c>
      <c r="AU1166" s="159">
        <f t="shared" si="514"/>
        <v>1</v>
      </c>
      <c r="AV1166" s="159">
        <f t="shared" si="515"/>
        <v>0</v>
      </c>
      <c r="AW1166" s="159">
        <f t="shared" si="516"/>
        <v>0</v>
      </c>
      <c r="AX1166" s="159">
        <f t="shared" si="536"/>
        <v>0</v>
      </c>
      <c r="AY1166" s="159" t="str">
        <f t="shared" si="537"/>
        <v>10万～20万人未満の市町村平均</v>
      </c>
      <c r="AZ1166" s="159"/>
    </row>
    <row r="1167" spans="1:52" x14ac:dyDescent="0.3">
      <c r="A1167" t="str">
        <f t="shared" si="517"/>
        <v>27217</v>
      </c>
      <c r="B1167" s="158" t="str">
        <f t="shared" si="518"/>
        <v>027217</v>
      </c>
      <c r="C1167">
        <v>27</v>
      </c>
      <c r="D1167" t="s">
        <v>54</v>
      </c>
      <c r="E1167">
        <v>27217</v>
      </c>
      <c r="F1167" t="s">
        <v>1006</v>
      </c>
      <c r="G1167">
        <v>269.608</v>
      </c>
      <c r="H1167">
        <v>49.18</v>
      </c>
      <c r="I1167">
        <v>358.34300000000002</v>
      </c>
      <c r="J1167">
        <v>63.764000000000003</v>
      </c>
      <c r="K1167">
        <v>0</v>
      </c>
      <c r="L1167">
        <v>0</v>
      </c>
      <c r="M1167">
        <v>0</v>
      </c>
      <c r="N1167">
        <v>0</v>
      </c>
      <c r="O1167">
        <v>0</v>
      </c>
      <c r="P1167">
        <v>0</v>
      </c>
      <c r="Q1167">
        <v>0</v>
      </c>
      <c r="R1167">
        <v>1E-3</v>
      </c>
      <c r="S1167">
        <v>0</v>
      </c>
      <c r="T1167">
        <v>0</v>
      </c>
      <c r="U1167">
        <v>3.0000000000000001E-3</v>
      </c>
      <c r="V1167">
        <v>3.0459999999999998</v>
      </c>
      <c r="W1167">
        <v>45.164000000000001</v>
      </c>
      <c r="Y1167" t="str">
        <f t="shared" si="519"/>
        <v>大阪府</v>
      </c>
      <c r="Z1167" t="str">
        <f t="shared" si="520"/>
        <v>大阪府松原市</v>
      </c>
      <c r="AA1167" s="159">
        <f t="shared" si="521"/>
        <v>358.34300000000002</v>
      </c>
      <c r="AB1167" s="159">
        <f t="shared" si="522"/>
        <v>63.764000000000003</v>
      </c>
      <c r="AC1167" s="159">
        <f t="shared" si="523"/>
        <v>0</v>
      </c>
      <c r="AD1167" s="159">
        <f t="shared" si="524"/>
        <v>0</v>
      </c>
      <c r="AE1167" s="159">
        <f t="shared" si="525"/>
        <v>0</v>
      </c>
      <c r="AF1167" s="159">
        <f t="shared" si="526"/>
        <v>0</v>
      </c>
      <c r="AG1167" s="159">
        <f t="shared" si="527"/>
        <v>3.0000000000000001E-3</v>
      </c>
      <c r="AH1167" s="160">
        <f t="shared" si="528"/>
        <v>422.11</v>
      </c>
      <c r="AI1167" s="135">
        <f t="shared" si="529"/>
        <v>0.84893274265002017</v>
      </c>
      <c r="AJ1167" s="135">
        <f t="shared" si="530"/>
        <v>0.15106015019781574</v>
      </c>
      <c r="AK1167" s="135">
        <f t="shared" si="531"/>
        <v>0</v>
      </c>
      <c r="AL1167" s="135">
        <f t="shared" si="532"/>
        <v>0</v>
      </c>
      <c r="AM1167" s="135">
        <f t="shared" si="533"/>
        <v>0</v>
      </c>
      <c r="AN1167" s="135">
        <f t="shared" si="534"/>
        <v>0</v>
      </c>
      <c r="AO1167" s="135">
        <f t="shared" si="535"/>
        <v>7.1071521641278342E-6</v>
      </c>
      <c r="AP1167" s="159">
        <f>IFERROR(VLOOKUP(A1167,人口!$A$2:$E$1748,5,0),0)</f>
        <v>119577</v>
      </c>
      <c r="AQ1167" s="159">
        <f t="shared" si="510"/>
        <v>0</v>
      </c>
      <c r="AR1167" s="159">
        <f t="shared" si="511"/>
        <v>0</v>
      </c>
      <c r="AS1167" s="159">
        <f t="shared" si="512"/>
        <v>0</v>
      </c>
      <c r="AT1167" s="159">
        <f t="shared" si="513"/>
        <v>0</v>
      </c>
      <c r="AU1167" s="159">
        <f t="shared" si="514"/>
        <v>1</v>
      </c>
      <c r="AV1167" s="159">
        <f t="shared" si="515"/>
        <v>0</v>
      </c>
      <c r="AW1167" s="159">
        <f t="shared" si="516"/>
        <v>0</v>
      </c>
      <c r="AX1167" s="159">
        <f t="shared" si="536"/>
        <v>0</v>
      </c>
      <c r="AY1167" s="159" t="str">
        <f t="shared" si="537"/>
        <v>10万～20万人未満の市町村平均</v>
      </c>
      <c r="AZ1167" s="159"/>
    </row>
    <row r="1168" spans="1:52" x14ac:dyDescent="0.3">
      <c r="A1168" t="str">
        <f t="shared" si="517"/>
        <v>27218</v>
      </c>
      <c r="B1168" s="158" t="str">
        <f t="shared" si="518"/>
        <v>027218</v>
      </c>
      <c r="C1168">
        <v>27</v>
      </c>
      <c r="D1168" t="s">
        <v>54</v>
      </c>
      <c r="E1168">
        <v>27218</v>
      </c>
      <c r="F1168" t="s">
        <v>1053</v>
      </c>
      <c r="G1168">
        <v>252.155</v>
      </c>
      <c r="H1168">
        <v>5.7140000000000004</v>
      </c>
      <c r="I1168">
        <v>328.16399999999999</v>
      </c>
      <c r="J1168">
        <v>7.4139999999999997</v>
      </c>
      <c r="K1168">
        <v>0.2</v>
      </c>
      <c r="L1168">
        <v>0.41699999999999998</v>
      </c>
      <c r="M1168">
        <v>0</v>
      </c>
      <c r="N1168">
        <v>0</v>
      </c>
      <c r="O1168">
        <v>0</v>
      </c>
      <c r="P1168">
        <v>0</v>
      </c>
      <c r="Q1168">
        <v>0</v>
      </c>
      <c r="R1168">
        <v>0</v>
      </c>
      <c r="S1168">
        <v>0</v>
      </c>
      <c r="T1168">
        <v>0</v>
      </c>
      <c r="U1168">
        <v>0</v>
      </c>
      <c r="V1168">
        <v>2.613</v>
      </c>
      <c r="W1168">
        <v>41.999000000000002</v>
      </c>
      <c r="Y1168" t="str">
        <f t="shared" si="519"/>
        <v>大阪府</v>
      </c>
      <c r="Z1168" t="str">
        <f t="shared" si="520"/>
        <v>大阪府大東市</v>
      </c>
      <c r="AA1168" s="159">
        <f t="shared" si="521"/>
        <v>328.16399999999999</v>
      </c>
      <c r="AB1168" s="159">
        <f t="shared" si="522"/>
        <v>7.4139999999999997</v>
      </c>
      <c r="AC1168" s="159">
        <f t="shared" si="523"/>
        <v>0.41699999999999998</v>
      </c>
      <c r="AD1168" s="159">
        <f t="shared" si="524"/>
        <v>0</v>
      </c>
      <c r="AE1168" s="159">
        <f t="shared" si="525"/>
        <v>0</v>
      </c>
      <c r="AF1168" s="159">
        <f t="shared" si="526"/>
        <v>0</v>
      </c>
      <c r="AG1168" s="159">
        <f t="shared" si="527"/>
        <v>0</v>
      </c>
      <c r="AH1168" s="160">
        <f t="shared" si="528"/>
        <v>335.99499999999995</v>
      </c>
      <c r="AI1168" s="135">
        <f t="shared" si="529"/>
        <v>0.97669310555216604</v>
      </c>
      <c r="AJ1168" s="135">
        <f t="shared" si="530"/>
        <v>2.2065804550662958E-2</v>
      </c>
      <c r="AK1168" s="135">
        <f t="shared" si="531"/>
        <v>1.2410898971710891E-3</v>
      </c>
      <c r="AL1168" s="135">
        <f t="shared" si="532"/>
        <v>0</v>
      </c>
      <c r="AM1168" s="135">
        <f t="shared" si="533"/>
        <v>0</v>
      </c>
      <c r="AN1168" s="135">
        <f t="shared" si="534"/>
        <v>0</v>
      </c>
      <c r="AO1168" s="135">
        <f t="shared" si="535"/>
        <v>0</v>
      </c>
      <c r="AP1168" s="159">
        <f>IFERROR(VLOOKUP(A1168,人口!$A$2:$E$1748,5,0),0)</f>
        <v>120285</v>
      </c>
      <c r="AQ1168" s="159">
        <f t="shared" si="510"/>
        <v>0</v>
      </c>
      <c r="AR1168" s="159">
        <f t="shared" si="511"/>
        <v>0</v>
      </c>
      <c r="AS1168" s="159">
        <f t="shared" si="512"/>
        <v>0</v>
      </c>
      <c r="AT1168" s="159">
        <f t="shared" si="513"/>
        <v>0</v>
      </c>
      <c r="AU1168" s="159">
        <f t="shared" si="514"/>
        <v>1</v>
      </c>
      <c r="AV1168" s="159">
        <f t="shared" si="515"/>
        <v>0</v>
      </c>
      <c r="AW1168" s="159">
        <f t="shared" si="516"/>
        <v>0</v>
      </c>
      <c r="AX1168" s="159">
        <f t="shared" si="536"/>
        <v>0</v>
      </c>
      <c r="AY1168" s="159" t="str">
        <f t="shared" si="537"/>
        <v>10万～20万人未満の市町村平均</v>
      </c>
      <c r="AZ1168" s="159"/>
    </row>
    <row r="1169" spans="1:52" x14ac:dyDescent="0.3">
      <c r="A1169" t="str">
        <f t="shared" si="517"/>
        <v>27219</v>
      </c>
      <c r="B1169" s="158" t="str">
        <f t="shared" si="518"/>
        <v>027219</v>
      </c>
      <c r="C1169">
        <v>27</v>
      </c>
      <c r="D1169" t="s">
        <v>54</v>
      </c>
      <c r="E1169">
        <v>27219</v>
      </c>
      <c r="F1169" t="s">
        <v>1096</v>
      </c>
      <c r="G1169">
        <v>476.59500000000003</v>
      </c>
      <c r="H1169">
        <v>143.13900000000001</v>
      </c>
      <c r="I1169">
        <v>640.71</v>
      </c>
      <c r="J1169">
        <v>191.29900000000001</v>
      </c>
      <c r="K1169">
        <v>21.7</v>
      </c>
      <c r="L1169">
        <v>43.756999999999998</v>
      </c>
      <c r="M1169">
        <v>0</v>
      </c>
      <c r="N1169">
        <v>0</v>
      </c>
      <c r="O1169">
        <v>0</v>
      </c>
      <c r="P1169">
        <v>0</v>
      </c>
      <c r="Q1169">
        <v>0</v>
      </c>
      <c r="R1169">
        <v>0</v>
      </c>
      <c r="S1169">
        <v>0</v>
      </c>
      <c r="T1169">
        <v>0</v>
      </c>
      <c r="U1169">
        <v>0</v>
      </c>
      <c r="V1169">
        <v>5.4</v>
      </c>
      <c r="W1169">
        <v>61.012</v>
      </c>
      <c r="Y1169" t="str">
        <f t="shared" si="519"/>
        <v>大阪府</v>
      </c>
      <c r="Z1169" t="str">
        <f t="shared" si="520"/>
        <v>大阪府和泉市</v>
      </c>
      <c r="AA1169" s="159">
        <f t="shared" si="521"/>
        <v>640.71</v>
      </c>
      <c r="AB1169" s="159">
        <f t="shared" si="522"/>
        <v>191.29900000000001</v>
      </c>
      <c r="AC1169" s="159">
        <f t="shared" si="523"/>
        <v>43.756999999999998</v>
      </c>
      <c r="AD1169" s="159">
        <f t="shared" si="524"/>
        <v>0</v>
      </c>
      <c r="AE1169" s="159">
        <f t="shared" si="525"/>
        <v>0</v>
      </c>
      <c r="AF1169" s="159">
        <f t="shared" si="526"/>
        <v>0</v>
      </c>
      <c r="AG1169" s="159">
        <f t="shared" si="527"/>
        <v>0</v>
      </c>
      <c r="AH1169" s="160">
        <f t="shared" si="528"/>
        <v>875.76599999999996</v>
      </c>
      <c r="AI1169" s="135">
        <f t="shared" si="529"/>
        <v>0.73159953686258661</v>
      </c>
      <c r="AJ1169" s="135">
        <f t="shared" si="530"/>
        <v>0.21843620327804461</v>
      </c>
      <c r="AK1169" s="135">
        <f t="shared" si="531"/>
        <v>4.996425985936883E-2</v>
      </c>
      <c r="AL1169" s="135">
        <f t="shared" si="532"/>
        <v>0</v>
      </c>
      <c r="AM1169" s="135">
        <f t="shared" si="533"/>
        <v>0</v>
      </c>
      <c r="AN1169" s="135">
        <f t="shared" si="534"/>
        <v>0</v>
      </c>
      <c r="AO1169" s="135">
        <f t="shared" si="535"/>
        <v>0</v>
      </c>
      <c r="AP1169" s="159">
        <f>IFERROR(VLOOKUP(A1169,人口!$A$2:$E$1748,5,0),0)</f>
        <v>186079</v>
      </c>
      <c r="AQ1169" s="159">
        <f t="shared" si="510"/>
        <v>0</v>
      </c>
      <c r="AR1169" s="159">
        <f t="shared" si="511"/>
        <v>0</v>
      </c>
      <c r="AS1169" s="159">
        <f t="shared" si="512"/>
        <v>0</v>
      </c>
      <c r="AT1169" s="159">
        <f t="shared" si="513"/>
        <v>0</v>
      </c>
      <c r="AU1169" s="159">
        <f t="shared" si="514"/>
        <v>1</v>
      </c>
      <c r="AV1169" s="159">
        <f t="shared" si="515"/>
        <v>0</v>
      </c>
      <c r="AW1169" s="159">
        <f t="shared" si="516"/>
        <v>0</v>
      </c>
      <c r="AX1169" s="159">
        <f t="shared" si="536"/>
        <v>0</v>
      </c>
      <c r="AY1169" s="159" t="str">
        <f t="shared" si="537"/>
        <v>10万～20万人未満の市町村平均</v>
      </c>
      <c r="AZ1169" s="159"/>
    </row>
    <row r="1170" spans="1:52" x14ac:dyDescent="0.3">
      <c r="A1170" t="str">
        <f t="shared" si="517"/>
        <v>27220</v>
      </c>
      <c r="B1170" s="158" t="str">
        <f t="shared" si="518"/>
        <v>027220</v>
      </c>
      <c r="C1170">
        <v>27</v>
      </c>
      <c r="D1170" t="s">
        <v>54</v>
      </c>
      <c r="E1170">
        <v>27220</v>
      </c>
      <c r="F1170" t="s">
        <v>1136</v>
      </c>
      <c r="G1170">
        <v>270.35700000000003</v>
      </c>
      <c r="H1170">
        <v>25.088000000000001</v>
      </c>
      <c r="I1170">
        <v>358.39800000000002</v>
      </c>
      <c r="J1170">
        <v>33.093000000000004</v>
      </c>
      <c r="K1170">
        <v>43.7</v>
      </c>
      <c r="L1170">
        <v>99.435000000000002</v>
      </c>
      <c r="M1170">
        <v>0.72499999999999998</v>
      </c>
      <c r="N1170">
        <v>3.9849999999999999</v>
      </c>
      <c r="O1170">
        <v>0</v>
      </c>
      <c r="P1170">
        <v>0</v>
      </c>
      <c r="Q1170">
        <v>0</v>
      </c>
      <c r="R1170">
        <v>0</v>
      </c>
      <c r="S1170">
        <v>0</v>
      </c>
      <c r="T1170">
        <v>0</v>
      </c>
      <c r="U1170">
        <v>0</v>
      </c>
      <c r="V1170">
        <v>2.9910000000000001</v>
      </c>
      <c r="W1170">
        <v>40.963999999999999</v>
      </c>
      <c r="Y1170" t="str">
        <f t="shared" si="519"/>
        <v>大阪府</v>
      </c>
      <c r="Z1170" t="str">
        <f t="shared" si="520"/>
        <v>大阪府箕面市</v>
      </c>
      <c r="AA1170" s="159">
        <f t="shared" si="521"/>
        <v>358.39800000000002</v>
      </c>
      <c r="AB1170" s="159">
        <f t="shared" si="522"/>
        <v>33.093000000000004</v>
      </c>
      <c r="AC1170" s="159">
        <f t="shared" si="523"/>
        <v>99.435000000000002</v>
      </c>
      <c r="AD1170" s="159">
        <f t="shared" si="524"/>
        <v>3.9849999999999999</v>
      </c>
      <c r="AE1170" s="159">
        <f t="shared" si="525"/>
        <v>0</v>
      </c>
      <c r="AF1170" s="159">
        <f t="shared" si="526"/>
        <v>0</v>
      </c>
      <c r="AG1170" s="159">
        <f t="shared" si="527"/>
        <v>0</v>
      </c>
      <c r="AH1170" s="160">
        <f t="shared" si="528"/>
        <v>494.91100000000006</v>
      </c>
      <c r="AI1170" s="135">
        <f t="shared" si="529"/>
        <v>0.72416656732220541</v>
      </c>
      <c r="AJ1170" s="135">
        <f t="shared" si="530"/>
        <v>6.6866567928375004E-2</v>
      </c>
      <c r="AK1170" s="135">
        <f t="shared" si="531"/>
        <v>0.20091491197407207</v>
      </c>
      <c r="AL1170" s="135">
        <f t="shared" si="532"/>
        <v>8.0519527753474852E-3</v>
      </c>
      <c r="AM1170" s="135">
        <f t="shared" si="533"/>
        <v>0</v>
      </c>
      <c r="AN1170" s="135">
        <f t="shared" si="534"/>
        <v>0</v>
      </c>
      <c r="AO1170" s="135">
        <f t="shared" si="535"/>
        <v>0</v>
      </c>
      <c r="AP1170" s="159">
        <f>IFERROR(VLOOKUP(A1170,人口!$A$2:$E$1748,5,0),0)</f>
        <v>138377</v>
      </c>
      <c r="AQ1170" s="159">
        <f t="shared" si="510"/>
        <v>0</v>
      </c>
      <c r="AR1170" s="159">
        <f t="shared" si="511"/>
        <v>0</v>
      </c>
      <c r="AS1170" s="159">
        <f t="shared" si="512"/>
        <v>0</v>
      </c>
      <c r="AT1170" s="159">
        <f t="shared" si="513"/>
        <v>0</v>
      </c>
      <c r="AU1170" s="159">
        <f t="shared" si="514"/>
        <v>1</v>
      </c>
      <c r="AV1170" s="159">
        <f t="shared" si="515"/>
        <v>0</v>
      </c>
      <c r="AW1170" s="159">
        <f t="shared" si="516"/>
        <v>0</v>
      </c>
      <c r="AX1170" s="159">
        <f t="shared" si="536"/>
        <v>0</v>
      </c>
      <c r="AY1170" s="159" t="str">
        <f t="shared" si="537"/>
        <v>10万～20万人未満の市町村平均</v>
      </c>
      <c r="AZ1170" s="159"/>
    </row>
    <row r="1171" spans="1:52" x14ac:dyDescent="0.3">
      <c r="A1171" t="str">
        <f t="shared" si="517"/>
        <v>27221</v>
      </c>
      <c r="B1171" s="158" t="str">
        <f t="shared" si="518"/>
        <v>027221</v>
      </c>
      <c r="C1171">
        <v>27</v>
      </c>
      <c r="D1171" t="s">
        <v>54</v>
      </c>
      <c r="E1171">
        <v>27221</v>
      </c>
      <c r="F1171" t="s">
        <v>1173</v>
      </c>
      <c r="G1171">
        <v>169.00200000000001</v>
      </c>
      <c r="H1171">
        <v>21.385000000000002</v>
      </c>
      <c r="I1171">
        <v>223.09100000000001</v>
      </c>
      <c r="J1171">
        <v>28.161999999999999</v>
      </c>
      <c r="K1171">
        <v>0</v>
      </c>
      <c r="L1171">
        <v>0</v>
      </c>
      <c r="M1171">
        <v>0</v>
      </c>
      <c r="N1171">
        <v>0</v>
      </c>
      <c r="O1171">
        <v>0</v>
      </c>
      <c r="P1171">
        <v>0</v>
      </c>
      <c r="Q1171">
        <v>0</v>
      </c>
      <c r="R1171">
        <v>0</v>
      </c>
      <c r="S1171">
        <v>0</v>
      </c>
      <c r="T1171">
        <v>0</v>
      </c>
      <c r="U1171">
        <v>0</v>
      </c>
      <c r="V1171">
        <v>2.0939999999999999</v>
      </c>
      <c r="W1171">
        <v>23.98</v>
      </c>
      <c r="Y1171" t="str">
        <f t="shared" si="519"/>
        <v>大阪府</v>
      </c>
      <c r="Z1171" t="str">
        <f t="shared" si="520"/>
        <v>大阪府柏原市</v>
      </c>
      <c r="AA1171" s="159">
        <f t="shared" si="521"/>
        <v>223.09100000000001</v>
      </c>
      <c r="AB1171" s="159">
        <f t="shared" si="522"/>
        <v>28.161999999999999</v>
      </c>
      <c r="AC1171" s="159">
        <f t="shared" si="523"/>
        <v>0</v>
      </c>
      <c r="AD1171" s="159">
        <f t="shared" si="524"/>
        <v>0</v>
      </c>
      <c r="AE1171" s="159">
        <f t="shared" si="525"/>
        <v>0</v>
      </c>
      <c r="AF1171" s="159">
        <f t="shared" si="526"/>
        <v>0</v>
      </c>
      <c r="AG1171" s="159">
        <f t="shared" si="527"/>
        <v>0</v>
      </c>
      <c r="AH1171" s="160">
        <f t="shared" si="528"/>
        <v>251.25300000000001</v>
      </c>
      <c r="AI1171" s="135">
        <f t="shared" si="529"/>
        <v>0.88791377615391653</v>
      </c>
      <c r="AJ1171" s="135">
        <f t="shared" si="530"/>
        <v>0.11208622384608342</v>
      </c>
      <c r="AK1171" s="135">
        <f t="shared" si="531"/>
        <v>0</v>
      </c>
      <c r="AL1171" s="135">
        <f t="shared" si="532"/>
        <v>0</v>
      </c>
      <c r="AM1171" s="135">
        <f t="shared" si="533"/>
        <v>0</v>
      </c>
      <c r="AN1171" s="135">
        <f t="shared" si="534"/>
        <v>0</v>
      </c>
      <c r="AO1171" s="135">
        <f t="shared" si="535"/>
        <v>0</v>
      </c>
      <c r="AP1171" s="159">
        <f>IFERROR(VLOOKUP(A1171,人口!$A$2:$E$1748,5,0),0)</f>
        <v>68874</v>
      </c>
      <c r="AQ1171" s="159">
        <f t="shared" si="510"/>
        <v>0</v>
      </c>
      <c r="AR1171" s="159">
        <f t="shared" si="511"/>
        <v>0</v>
      </c>
      <c r="AS1171" s="159">
        <f t="shared" si="512"/>
        <v>0</v>
      </c>
      <c r="AT1171" s="159">
        <f t="shared" si="513"/>
        <v>1</v>
      </c>
      <c r="AU1171" s="159">
        <f t="shared" si="514"/>
        <v>0</v>
      </c>
      <c r="AV1171" s="159">
        <f t="shared" si="515"/>
        <v>0</v>
      </c>
      <c r="AW1171" s="159">
        <f t="shared" si="516"/>
        <v>0</v>
      </c>
      <c r="AX1171" s="159">
        <f t="shared" si="536"/>
        <v>0</v>
      </c>
      <c r="AY1171" s="159" t="str">
        <f t="shared" si="537"/>
        <v>3万～10万人未満の市町村平均</v>
      </c>
      <c r="AZ1171" s="159"/>
    </row>
    <row r="1172" spans="1:52" x14ac:dyDescent="0.3">
      <c r="A1172" t="str">
        <f t="shared" si="517"/>
        <v>27222</v>
      </c>
      <c r="B1172" s="158" t="str">
        <f t="shared" si="518"/>
        <v>027222</v>
      </c>
      <c r="C1172">
        <v>27</v>
      </c>
      <c r="D1172" t="s">
        <v>54</v>
      </c>
      <c r="E1172">
        <v>27222</v>
      </c>
      <c r="F1172" t="s">
        <v>1212</v>
      </c>
      <c r="G1172">
        <v>278.78899999999999</v>
      </c>
      <c r="H1172">
        <v>94.471000000000004</v>
      </c>
      <c r="I1172">
        <v>367.14299999999997</v>
      </c>
      <c r="J1172">
        <v>123.148</v>
      </c>
      <c r="K1172">
        <v>0</v>
      </c>
      <c r="L1172">
        <v>0</v>
      </c>
      <c r="M1172">
        <v>0</v>
      </c>
      <c r="N1172">
        <v>0</v>
      </c>
      <c r="O1172">
        <v>0</v>
      </c>
      <c r="P1172">
        <v>0</v>
      </c>
      <c r="Q1172">
        <v>0</v>
      </c>
      <c r="R1172">
        <v>0</v>
      </c>
      <c r="S1172">
        <v>0</v>
      </c>
      <c r="T1172">
        <v>0</v>
      </c>
      <c r="U1172">
        <v>0</v>
      </c>
      <c r="V1172">
        <v>3.335</v>
      </c>
      <c r="W1172">
        <v>44.795000000000002</v>
      </c>
      <c r="Y1172" t="str">
        <f t="shared" si="519"/>
        <v>大阪府</v>
      </c>
      <c r="Z1172" t="str">
        <f t="shared" si="520"/>
        <v>大阪府羽曳野市</v>
      </c>
      <c r="AA1172" s="159">
        <f t="shared" si="521"/>
        <v>367.14299999999997</v>
      </c>
      <c r="AB1172" s="159">
        <f t="shared" si="522"/>
        <v>123.148</v>
      </c>
      <c r="AC1172" s="159">
        <f t="shared" si="523"/>
        <v>0</v>
      </c>
      <c r="AD1172" s="159">
        <f t="shared" si="524"/>
        <v>0</v>
      </c>
      <c r="AE1172" s="159">
        <f t="shared" si="525"/>
        <v>0</v>
      </c>
      <c r="AF1172" s="159">
        <f t="shared" si="526"/>
        <v>0</v>
      </c>
      <c r="AG1172" s="159">
        <f t="shared" si="527"/>
        <v>0</v>
      </c>
      <c r="AH1172" s="160">
        <f t="shared" si="528"/>
        <v>490.29099999999994</v>
      </c>
      <c r="AI1172" s="135">
        <f t="shared" si="529"/>
        <v>0.74882671719448246</v>
      </c>
      <c r="AJ1172" s="135">
        <f t="shared" si="530"/>
        <v>0.25117328280551754</v>
      </c>
      <c r="AK1172" s="135">
        <f t="shared" si="531"/>
        <v>0</v>
      </c>
      <c r="AL1172" s="135">
        <f t="shared" si="532"/>
        <v>0</v>
      </c>
      <c r="AM1172" s="135">
        <f t="shared" si="533"/>
        <v>0</v>
      </c>
      <c r="AN1172" s="135">
        <f t="shared" si="534"/>
        <v>0</v>
      </c>
      <c r="AO1172" s="135">
        <f t="shared" si="535"/>
        <v>0</v>
      </c>
      <c r="AP1172" s="159">
        <f>IFERROR(VLOOKUP(A1172,人口!$A$2:$E$1748,5,0),0)</f>
        <v>111042</v>
      </c>
      <c r="AQ1172" s="159">
        <f t="shared" si="510"/>
        <v>0</v>
      </c>
      <c r="AR1172" s="159">
        <f t="shared" si="511"/>
        <v>0</v>
      </c>
      <c r="AS1172" s="159">
        <f t="shared" si="512"/>
        <v>0</v>
      </c>
      <c r="AT1172" s="159">
        <f t="shared" si="513"/>
        <v>0</v>
      </c>
      <c r="AU1172" s="159">
        <f t="shared" si="514"/>
        <v>1</v>
      </c>
      <c r="AV1172" s="159">
        <f t="shared" si="515"/>
        <v>0</v>
      </c>
      <c r="AW1172" s="159">
        <f t="shared" si="516"/>
        <v>0</v>
      </c>
      <c r="AX1172" s="159">
        <f t="shared" si="536"/>
        <v>0</v>
      </c>
      <c r="AY1172" s="159" t="str">
        <f t="shared" si="537"/>
        <v>10万～20万人未満の市町村平均</v>
      </c>
      <c r="AZ1172" s="159"/>
    </row>
    <row r="1173" spans="1:52" x14ac:dyDescent="0.3">
      <c r="A1173" t="str">
        <f t="shared" si="517"/>
        <v>27223</v>
      </c>
      <c r="B1173" s="158" t="str">
        <f t="shared" si="518"/>
        <v>027223</v>
      </c>
      <c r="C1173">
        <v>27</v>
      </c>
      <c r="D1173" t="s">
        <v>54</v>
      </c>
      <c r="E1173">
        <v>27223</v>
      </c>
      <c r="F1173" t="s">
        <v>1254</v>
      </c>
      <c r="G1173">
        <v>239.05099999999999</v>
      </c>
      <c r="H1173">
        <v>0.91100000000000003</v>
      </c>
      <c r="I1173">
        <v>312.27199999999999</v>
      </c>
      <c r="J1173">
        <v>1.1870000000000001</v>
      </c>
      <c r="K1173">
        <v>0</v>
      </c>
      <c r="L1173">
        <v>0</v>
      </c>
      <c r="M1173">
        <v>0</v>
      </c>
      <c r="N1173">
        <v>0</v>
      </c>
      <c r="O1173">
        <v>0</v>
      </c>
      <c r="P1173">
        <v>0</v>
      </c>
      <c r="Q1173">
        <v>0</v>
      </c>
      <c r="R1173">
        <v>0</v>
      </c>
      <c r="S1173">
        <v>0</v>
      </c>
      <c r="T1173">
        <v>0</v>
      </c>
      <c r="U1173">
        <v>0</v>
      </c>
      <c r="V1173">
        <v>2.4780000000000002</v>
      </c>
      <c r="W1173">
        <v>47.069000000000003</v>
      </c>
      <c r="Y1173" t="str">
        <f t="shared" si="519"/>
        <v>大阪府</v>
      </c>
      <c r="Z1173" t="str">
        <f t="shared" si="520"/>
        <v>大阪府門真市</v>
      </c>
      <c r="AA1173" s="159">
        <f t="shared" si="521"/>
        <v>312.27199999999999</v>
      </c>
      <c r="AB1173" s="159">
        <f t="shared" si="522"/>
        <v>1.1870000000000001</v>
      </c>
      <c r="AC1173" s="159">
        <f t="shared" si="523"/>
        <v>0</v>
      </c>
      <c r="AD1173" s="159">
        <f t="shared" si="524"/>
        <v>0</v>
      </c>
      <c r="AE1173" s="159">
        <f t="shared" si="525"/>
        <v>0</v>
      </c>
      <c r="AF1173" s="159">
        <f t="shared" si="526"/>
        <v>0</v>
      </c>
      <c r="AG1173" s="159">
        <f t="shared" si="527"/>
        <v>0</v>
      </c>
      <c r="AH1173" s="160">
        <f t="shared" si="528"/>
        <v>313.459</v>
      </c>
      <c r="AI1173" s="135">
        <f t="shared" si="529"/>
        <v>0.99621322086780084</v>
      </c>
      <c r="AJ1173" s="135">
        <f t="shared" si="530"/>
        <v>3.7867791321991077E-3</v>
      </c>
      <c r="AK1173" s="135">
        <f t="shared" si="531"/>
        <v>0</v>
      </c>
      <c r="AL1173" s="135">
        <f t="shared" si="532"/>
        <v>0</v>
      </c>
      <c r="AM1173" s="135">
        <f t="shared" si="533"/>
        <v>0</v>
      </c>
      <c r="AN1173" s="135">
        <f t="shared" si="534"/>
        <v>0</v>
      </c>
      <c r="AO1173" s="135">
        <f t="shared" si="535"/>
        <v>0</v>
      </c>
      <c r="AP1173" s="159">
        <f>IFERROR(VLOOKUP(A1173,人口!$A$2:$E$1748,5,0),0)</f>
        <v>121575</v>
      </c>
      <c r="AQ1173" s="159">
        <f t="shared" si="510"/>
        <v>0</v>
      </c>
      <c r="AR1173" s="159">
        <f t="shared" si="511"/>
        <v>0</v>
      </c>
      <c r="AS1173" s="159">
        <f t="shared" si="512"/>
        <v>0</v>
      </c>
      <c r="AT1173" s="159">
        <f t="shared" si="513"/>
        <v>0</v>
      </c>
      <c r="AU1173" s="159">
        <f t="shared" si="514"/>
        <v>1</v>
      </c>
      <c r="AV1173" s="159">
        <f t="shared" si="515"/>
        <v>0</v>
      </c>
      <c r="AW1173" s="159">
        <f t="shared" si="516"/>
        <v>0</v>
      </c>
      <c r="AX1173" s="159">
        <f t="shared" si="536"/>
        <v>0</v>
      </c>
      <c r="AY1173" s="159" t="str">
        <f t="shared" si="537"/>
        <v>10万～20万人未満の市町村平均</v>
      </c>
      <c r="AZ1173" s="159"/>
    </row>
    <row r="1174" spans="1:52" x14ac:dyDescent="0.3">
      <c r="A1174" t="str">
        <f t="shared" si="517"/>
        <v>27224</v>
      </c>
      <c r="B1174" s="158" t="str">
        <f t="shared" si="518"/>
        <v>027224</v>
      </c>
      <c r="C1174">
        <v>27</v>
      </c>
      <c r="D1174" t="s">
        <v>54</v>
      </c>
      <c r="E1174">
        <v>27224</v>
      </c>
      <c r="F1174" t="s">
        <v>1292</v>
      </c>
      <c r="G1174">
        <v>215.27</v>
      </c>
      <c r="H1174">
        <v>2.1160000000000001</v>
      </c>
      <c r="I1174">
        <v>281.73399999999998</v>
      </c>
      <c r="J1174">
        <v>2.722</v>
      </c>
      <c r="K1174">
        <v>0</v>
      </c>
      <c r="L1174">
        <v>0</v>
      </c>
      <c r="M1174">
        <v>0</v>
      </c>
      <c r="N1174">
        <v>0</v>
      </c>
      <c r="O1174">
        <v>0</v>
      </c>
      <c r="P1174">
        <v>0</v>
      </c>
      <c r="Q1174">
        <v>0</v>
      </c>
      <c r="R1174">
        <v>0</v>
      </c>
      <c r="S1174">
        <v>0</v>
      </c>
      <c r="T1174">
        <v>0</v>
      </c>
      <c r="U1174">
        <v>0</v>
      </c>
      <c r="V1174">
        <v>2.0470000000000002</v>
      </c>
      <c r="W1174">
        <v>34.57</v>
      </c>
      <c r="Y1174" t="str">
        <f t="shared" si="519"/>
        <v>大阪府</v>
      </c>
      <c r="Z1174" t="str">
        <f t="shared" si="520"/>
        <v>大阪府摂津市</v>
      </c>
      <c r="AA1174" s="159">
        <f t="shared" si="521"/>
        <v>281.73399999999998</v>
      </c>
      <c r="AB1174" s="159">
        <f t="shared" si="522"/>
        <v>2.722</v>
      </c>
      <c r="AC1174" s="159">
        <f t="shared" si="523"/>
        <v>0</v>
      </c>
      <c r="AD1174" s="159">
        <f t="shared" si="524"/>
        <v>0</v>
      </c>
      <c r="AE1174" s="159">
        <f t="shared" si="525"/>
        <v>0</v>
      </c>
      <c r="AF1174" s="159">
        <f t="shared" si="526"/>
        <v>0</v>
      </c>
      <c r="AG1174" s="159">
        <f t="shared" si="527"/>
        <v>0</v>
      </c>
      <c r="AH1174" s="160">
        <f t="shared" si="528"/>
        <v>284.45599999999996</v>
      </c>
      <c r="AI1174" s="135">
        <f t="shared" si="529"/>
        <v>0.99043085749641424</v>
      </c>
      <c r="AJ1174" s="135">
        <f t="shared" si="530"/>
        <v>9.5691425035857938E-3</v>
      </c>
      <c r="AK1174" s="135">
        <f t="shared" si="531"/>
        <v>0</v>
      </c>
      <c r="AL1174" s="135">
        <f t="shared" si="532"/>
        <v>0</v>
      </c>
      <c r="AM1174" s="135">
        <f t="shared" si="533"/>
        <v>0</v>
      </c>
      <c r="AN1174" s="135">
        <f t="shared" si="534"/>
        <v>0</v>
      </c>
      <c r="AO1174" s="135">
        <f t="shared" si="535"/>
        <v>0</v>
      </c>
      <c r="AP1174" s="159">
        <f>IFERROR(VLOOKUP(A1174,人口!$A$2:$E$1748,5,0),0)</f>
        <v>86593</v>
      </c>
      <c r="AQ1174" s="159">
        <f t="shared" si="510"/>
        <v>0</v>
      </c>
      <c r="AR1174" s="159">
        <f t="shared" si="511"/>
        <v>0</v>
      </c>
      <c r="AS1174" s="159">
        <f t="shared" si="512"/>
        <v>0</v>
      </c>
      <c r="AT1174" s="159">
        <f t="shared" si="513"/>
        <v>1</v>
      </c>
      <c r="AU1174" s="159">
        <f t="shared" si="514"/>
        <v>0</v>
      </c>
      <c r="AV1174" s="159">
        <f t="shared" si="515"/>
        <v>0</v>
      </c>
      <c r="AW1174" s="159">
        <f t="shared" si="516"/>
        <v>0</v>
      </c>
      <c r="AX1174" s="159">
        <f t="shared" si="536"/>
        <v>0</v>
      </c>
      <c r="AY1174" s="159" t="str">
        <f t="shared" si="537"/>
        <v>3万～10万人未満の市町村平均</v>
      </c>
      <c r="AZ1174" s="159"/>
    </row>
    <row r="1175" spans="1:52" x14ac:dyDescent="0.3">
      <c r="A1175" t="str">
        <f t="shared" si="517"/>
        <v>27225</v>
      </c>
      <c r="B1175" s="158" t="str">
        <f t="shared" si="518"/>
        <v>027225</v>
      </c>
      <c r="C1175">
        <v>27</v>
      </c>
      <c r="D1175" t="s">
        <v>54</v>
      </c>
      <c r="E1175">
        <v>27225</v>
      </c>
      <c r="F1175" t="s">
        <v>1325</v>
      </c>
      <c r="G1175">
        <v>150.959</v>
      </c>
      <c r="H1175">
        <v>4.5919999999999996</v>
      </c>
      <c r="I1175">
        <v>201.976</v>
      </c>
      <c r="J1175">
        <v>6.1280000000000001</v>
      </c>
      <c r="K1175">
        <v>0</v>
      </c>
      <c r="L1175">
        <v>0</v>
      </c>
      <c r="M1175">
        <v>0</v>
      </c>
      <c r="N1175">
        <v>0</v>
      </c>
      <c r="O1175">
        <v>0</v>
      </c>
      <c r="P1175">
        <v>0</v>
      </c>
      <c r="Q1175">
        <v>0</v>
      </c>
      <c r="R1175">
        <v>0</v>
      </c>
      <c r="S1175">
        <v>0</v>
      </c>
      <c r="T1175">
        <v>0</v>
      </c>
      <c r="U1175">
        <v>0</v>
      </c>
      <c r="V1175">
        <v>1.8049999999999999</v>
      </c>
      <c r="W1175">
        <v>21.088999999999999</v>
      </c>
      <c r="Y1175" t="str">
        <f t="shared" si="519"/>
        <v>大阪府</v>
      </c>
      <c r="Z1175" t="str">
        <f t="shared" si="520"/>
        <v>大阪府高石市</v>
      </c>
      <c r="AA1175" s="159">
        <f t="shared" si="521"/>
        <v>201.976</v>
      </c>
      <c r="AB1175" s="159">
        <f t="shared" si="522"/>
        <v>6.1280000000000001</v>
      </c>
      <c r="AC1175" s="159">
        <f t="shared" si="523"/>
        <v>0</v>
      </c>
      <c r="AD1175" s="159">
        <f t="shared" si="524"/>
        <v>0</v>
      </c>
      <c r="AE1175" s="159">
        <f t="shared" si="525"/>
        <v>0</v>
      </c>
      <c r="AF1175" s="159">
        <f t="shared" si="526"/>
        <v>0</v>
      </c>
      <c r="AG1175" s="159">
        <f t="shared" si="527"/>
        <v>0</v>
      </c>
      <c r="AH1175" s="160">
        <f t="shared" si="528"/>
        <v>208.10399999999998</v>
      </c>
      <c r="AI1175" s="135">
        <f t="shared" si="529"/>
        <v>0.97055318494598863</v>
      </c>
      <c r="AJ1175" s="135">
        <f t="shared" si="530"/>
        <v>2.944681505401146E-2</v>
      </c>
      <c r="AK1175" s="135">
        <f t="shared" si="531"/>
        <v>0</v>
      </c>
      <c r="AL1175" s="135">
        <f t="shared" si="532"/>
        <v>0</v>
      </c>
      <c r="AM1175" s="135">
        <f t="shared" si="533"/>
        <v>0</v>
      </c>
      <c r="AN1175" s="135">
        <f t="shared" si="534"/>
        <v>0</v>
      </c>
      <c r="AO1175" s="135">
        <f t="shared" si="535"/>
        <v>0</v>
      </c>
      <c r="AP1175" s="159">
        <f>IFERROR(VLOOKUP(A1175,人口!$A$2:$E$1748,5,0),0)</f>
        <v>57805</v>
      </c>
      <c r="AQ1175" s="159">
        <f t="shared" si="510"/>
        <v>0</v>
      </c>
      <c r="AR1175" s="159">
        <f t="shared" si="511"/>
        <v>0</v>
      </c>
      <c r="AS1175" s="159">
        <f t="shared" si="512"/>
        <v>0</v>
      </c>
      <c r="AT1175" s="159">
        <f t="shared" si="513"/>
        <v>1</v>
      </c>
      <c r="AU1175" s="159">
        <f t="shared" si="514"/>
        <v>0</v>
      </c>
      <c r="AV1175" s="159">
        <f t="shared" si="515"/>
        <v>0</v>
      </c>
      <c r="AW1175" s="159">
        <f t="shared" si="516"/>
        <v>0</v>
      </c>
      <c r="AX1175" s="159">
        <f t="shared" si="536"/>
        <v>0</v>
      </c>
      <c r="AY1175" s="159" t="str">
        <f t="shared" si="537"/>
        <v>3万～10万人未満の市町村平均</v>
      </c>
      <c r="AZ1175" s="159"/>
    </row>
    <row r="1176" spans="1:52" x14ac:dyDescent="0.3">
      <c r="A1176" t="str">
        <f t="shared" si="517"/>
        <v>27226</v>
      </c>
      <c r="B1176" s="158" t="str">
        <f t="shared" si="518"/>
        <v>027226</v>
      </c>
      <c r="C1176">
        <v>27</v>
      </c>
      <c r="D1176" t="s">
        <v>54</v>
      </c>
      <c r="E1176">
        <v>27226</v>
      </c>
      <c r="F1176" t="s">
        <v>1360</v>
      </c>
      <c r="G1176">
        <v>142.62799999999999</v>
      </c>
      <c r="H1176">
        <v>4.4119999999999999</v>
      </c>
      <c r="I1176">
        <v>187.65899999999999</v>
      </c>
      <c r="J1176">
        <v>5.7089999999999996</v>
      </c>
      <c r="K1176">
        <v>0</v>
      </c>
      <c r="L1176">
        <v>0</v>
      </c>
      <c r="M1176">
        <v>0</v>
      </c>
      <c r="N1176">
        <v>0</v>
      </c>
      <c r="O1176">
        <v>0</v>
      </c>
      <c r="P1176">
        <v>0</v>
      </c>
      <c r="Q1176">
        <v>0</v>
      </c>
      <c r="R1176">
        <v>0</v>
      </c>
      <c r="S1176">
        <v>0</v>
      </c>
      <c r="T1176">
        <v>0</v>
      </c>
      <c r="U1176">
        <v>0</v>
      </c>
      <c r="V1176">
        <v>1.5449999999999999</v>
      </c>
      <c r="W1176">
        <v>25.689</v>
      </c>
      <c r="Y1176" t="str">
        <f t="shared" si="519"/>
        <v>大阪府</v>
      </c>
      <c r="Z1176" t="str">
        <f t="shared" si="520"/>
        <v>大阪府藤井寺市</v>
      </c>
      <c r="AA1176" s="159">
        <f t="shared" si="521"/>
        <v>187.65899999999999</v>
      </c>
      <c r="AB1176" s="159">
        <f t="shared" si="522"/>
        <v>5.7089999999999996</v>
      </c>
      <c r="AC1176" s="159">
        <f t="shared" si="523"/>
        <v>0</v>
      </c>
      <c r="AD1176" s="159">
        <f t="shared" si="524"/>
        <v>0</v>
      </c>
      <c r="AE1176" s="159">
        <f t="shared" si="525"/>
        <v>0</v>
      </c>
      <c r="AF1176" s="159">
        <f t="shared" si="526"/>
        <v>0</v>
      </c>
      <c r="AG1176" s="159">
        <f t="shared" si="527"/>
        <v>0</v>
      </c>
      <c r="AH1176" s="160">
        <f t="shared" si="528"/>
        <v>193.36799999999999</v>
      </c>
      <c r="AI1176" s="135">
        <f t="shared" si="529"/>
        <v>0.97047598361673082</v>
      </c>
      <c r="AJ1176" s="135">
        <f t="shared" si="530"/>
        <v>2.9524016383269205E-2</v>
      </c>
      <c r="AK1176" s="135">
        <f t="shared" si="531"/>
        <v>0</v>
      </c>
      <c r="AL1176" s="135">
        <f t="shared" si="532"/>
        <v>0</v>
      </c>
      <c r="AM1176" s="135">
        <f t="shared" si="533"/>
        <v>0</v>
      </c>
      <c r="AN1176" s="135">
        <f t="shared" si="534"/>
        <v>0</v>
      </c>
      <c r="AO1176" s="135">
        <f t="shared" si="535"/>
        <v>0</v>
      </c>
      <c r="AP1176" s="159">
        <f>IFERROR(VLOOKUP(A1176,人口!$A$2:$E$1748,5,0),0)</f>
        <v>64509</v>
      </c>
      <c r="AQ1176" s="159">
        <f t="shared" si="510"/>
        <v>0</v>
      </c>
      <c r="AR1176" s="159">
        <f t="shared" si="511"/>
        <v>0</v>
      </c>
      <c r="AS1176" s="159">
        <f t="shared" si="512"/>
        <v>0</v>
      </c>
      <c r="AT1176" s="159">
        <f t="shared" si="513"/>
        <v>1</v>
      </c>
      <c r="AU1176" s="159">
        <f t="shared" si="514"/>
        <v>0</v>
      </c>
      <c r="AV1176" s="159">
        <f t="shared" si="515"/>
        <v>0</v>
      </c>
      <c r="AW1176" s="159">
        <f t="shared" si="516"/>
        <v>0</v>
      </c>
      <c r="AX1176" s="159">
        <f t="shared" si="536"/>
        <v>0</v>
      </c>
      <c r="AY1176" s="159" t="str">
        <f t="shared" si="537"/>
        <v>3万～10万人未満の市町村平均</v>
      </c>
      <c r="AZ1176" s="159"/>
    </row>
    <row r="1177" spans="1:52" x14ac:dyDescent="0.3">
      <c r="A1177" t="str">
        <f t="shared" si="517"/>
        <v>27227</v>
      </c>
      <c r="B1177" s="158" t="str">
        <f t="shared" si="518"/>
        <v>027227</v>
      </c>
      <c r="C1177">
        <v>27</v>
      </c>
      <c r="D1177" t="s">
        <v>54</v>
      </c>
      <c r="E1177">
        <v>27227</v>
      </c>
      <c r="F1177" t="s">
        <v>1391</v>
      </c>
      <c r="G1177">
        <v>1052.221</v>
      </c>
      <c r="H1177">
        <v>22.073</v>
      </c>
      <c r="I1177">
        <v>1369.2909999999999</v>
      </c>
      <c r="J1177">
        <v>28.645</v>
      </c>
      <c r="K1177">
        <v>4.8</v>
      </c>
      <c r="L1177">
        <v>10.782</v>
      </c>
      <c r="M1177">
        <v>0</v>
      </c>
      <c r="N1177">
        <v>0</v>
      </c>
      <c r="O1177">
        <v>0</v>
      </c>
      <c r="P1177">
        <v>0</v>
      </c>
      <c r="Q1177">
        <v>0</v>
      </c>
      <c r="R1177">
        <v>0</v>
      </c>
      <c r="S1177">
        <v>0</v>
      </c>
      <c r="T1177">
        <v>0</v>
      </c>
      <c r="U1177">
        <v>0</v>
      </c>
      <c r="V1177">
        <v>11.077999999999999</v>
      </c>
      <c r="W1177">
        <v>154.833</v>
      </c>
      <c r="Y1177" t="str">
        <f t="shared" si="519"/>
        <v>大阪府</v>
      </c>
      <c r="Z1177" t="str">
        <f t="shared" si="520"/>
        <v>大阪府東大阪市</v>
      </c>
      <c r="AA1177" s="159">
        <f t="shared" si="521"/>
        <v>1369.2909999999999</v>
      </c>
      <c r="AB1177" s="159">
        <f t="shared" si="522"/>
        <v>28.645</v>
      </c>
      <c r="AC1177" s="159">
        <f t="shared" si="523"/>
        <v>10.782</v>
      </c>
      <c r="AD1177" s="159">
        <f t="shared" si="524"/>
        <v>0</v>
      </c>
      <c r="AE1177" s="159">
        <f t="shared" si="525"/>
        <v>0</v>
      </c>
      <c r="AF1177" s="159">
        <f t="shared" si="526"/>
        <v>0</v>
      </c>
      <c r="AG1177" s="159">
        <f t="shared" si="527"/>
        <v>0</v>
      </c>
      <c r="AH1177" s="160">
        <f t="shared" si="528"/>
        <v>1408.7179999999998</v>
      </c>
      <c r="AI1177" s="135">
        <f t="shared" si="529"/>
        <v>0.97201214153577942</v>
      </c>
      <c r="AJ1177" s="135">
        <f t="shared" si="530"/>
        <v>2.0334090996210741E-2</v>
      </c>
      <c r="AK1177" s="135">
        <f t="shared" si="531"/>
        <v>7.6537674680099222E-3</v>
      </c>
      <c r="AL1177" s="135">
        <f t="shared" si="532"/>
        <v>0</v>
      </c>
      <c r="AM1177" s="135">
        <f t="shared" si="533"/>
        <v>0</v>
      </c>
      <c r="AN1177" s="135">
        <f t="shared" si="534"/>
        <v>0</v>
      </c>
      <c r="AO1177" s="135">
        <f t="shared" si="535"/>
        <v>0</v>
      </c>
      <c r="AP1177" s="159">
        <f>IFERROR(VLOOKUP(A1177,人口!$A$2:$E$1748,5,0),0)</f>
        <v>488618</v>
      </c>
      <c r="AQ1177" s="159">
        <f t="shared" si="510"/>
        <v>0</v>
      </c>
      <c r="AR1177" s="159">
        <f t="shared" si="511"/>
        <v>0</v>
      </c>
      <c r="AS1177" s="159">
        <f t="shared" si="512"/>
        <v>0</v>
      </c>
      <c r="AT1177" s="159">
        <f t="shared" si="513"/>
        <v>0</v>
      </c>
      <c r="AU1177" s="159">
        <f t="shared" si="514"/>
        <v>0</v>
      </c>
      <c r="AV1177" s="159">
        <f t="shared" si="515"/>
        <v>1</v>
      </c>
      <c r="AW1177" s="159">
        <f t="shared" si="516"/>
        <v>0</v>
      </c>
      <c r="AX1177" s="159">
        <f t="shared" si="536"/>
        <v>0</v>
      </c>
      <c r="AY1177" s="159" t="str">
        <f t="shared" si="537"/>
        <v>20万～50万人未満の市町村平均</v>
      </c>
      <c r="AZ1177" s="159"/>
    </row>
    <row r="1178" spans="1:52" x14ac:dyDescent="0.3">
      <c r="A1178" t="str">
        <f t="shared" si="517"/>
        <v>27228</v>
      </c>
      <c r="B1178" s="158" t="str">
        <f t="shared" si="518"/>
        <v>027228</v>
      </c>
      <c r="C1178">
        <v>27</v>
      </c>
      <c r="D1178" t="s">
        <v>54</v>
      </c>
      <c r="E1178">
        <v>27228</v>
      </c>
      <c r="F1178" t="s">
        <v>1420</v>
      </c>
      <c r="G1178">
        <v>217.31700000000001</v>
      </c>
      <c r="H1178">
        <v>92.606999999999999</v>
      </c>
      <c r="I1178">
        <v>297.24900000000002</v>
      </c>
      <c r="J1178">
        <v>125.39400000000001</v>
      </c>
      <c r="K1178">
        <v>36.299999999999997</v>
      </c>
      <c r="L1178">
        <v>69.010999999999996</v>
      </c>
      <c r="M1178">
        <v>0</v>
      </c>
      <c r="N1178">
        <v>0</v>
      </c>
      <c r="O1178">
        <v>0</v>
      </c>
      <c r="P1178">
        <v>0</v>
      </c>
      <c r="Q1178">
        <v>0</v>
      </c>
      <c r="R1178">
        <v>0</v>
      </c>
      <c r="S1178">
        <v>0</v>
      </c>
      <c r="T1178">
        <v>0</v>
      </c>
      <c r="U1178">
        <v>0</v>
      </c>
      <c r="V1178">
        <v>2.4289999999999998</v>
      </c>
      <c r="W1178">
        <v>23.969000000000001</v>
      </c>
      <c r="Y1178" t="str">
        <f t="shared" si="519"/>
        <v>大阪府</v>
      </c>
      <c r="Z1178" t="str">
        <f t="shared" si="520"/>
        <v>大阪府泉南市</v>
      </c>
      <c r="AA1178" s="159">
        <f t="shared" si="521"/>
        <v>297.24900000000002</v>
      </c>
      <c r="AB1178" s="159">
        <f t="shared" si="522"/>
        <v>125.39400000000001</v>
      </c>
      <c r="AC1178" s="159">
        <f t="shared" si="523"/>
        <v>69.010999999999996</v>
      </c>
      <c r="AD1178" s="159">
        <f t="shared" si="524"/>
        <v>0</v>
      </c>
      <c r="AE1178" s="159">
        <f t="shared" si="525"/>
        <v>0</v>
      </c>
      <c r="AF1178" s="159">
        <f t="shared" si="526"/>
        <v>0</v>
      </c>
      <c r="AG1178" s="159">
        <f t="shared" si="527"/>
        <v>0</v>
      </c>
      <c r="AH1178" s="160">
        <f t="shared" si="528"/>
        <v>491.654</v>
      </c>
      <c r="AI1178" s="135">
        <f t="shared" si="529"/>
        <v>0.60458981316128824</v>
      </c>
      <c r="AJ1178" s="135">
        <f t="shared" si="530"/>
        <v>0.25504521472417596</v>
      </c>
      <c r="AK1178" s="135">
        <f t="shared" si="531"/>
        <v>0.14036497211453583</v>
      </c>
      <c r="AL1178" s="135">
        <f t="shared" si="532"/>
        <v>0</v>
      </c>
      <c r="AM1178" s="135">
        <f t="shared" si="533"/>
        <v>0</v>
      </c>
      <c r="AN1178" s="135">
        <f t="shared" si="534"/>
        <v>0</v>
      </c>
      <c r="AO1178" s="135">
        <f t="shared" si="535"/>
        <v>0</v>
      </c>
      <c r="AP1178" s="159">
        <f>IFERROR(VLOOKUP(A1178,人口!$A$2:$E$1748,5,0),0)</f>
        <v>61615</v>
      </c>
      <c r="AQ1178" s="159">
        <f t="shared" si="510"/>
        <v>0</v>
      </c>
      <c r="AR1178" s="159">
        <f t="shared" si="511"/>
        <v>0</v>
      </c>
      <c r="AS1178" s="159">
        <f t="shared" si="512"/>
        <v>0</v>
      </c>
      <c r="AT1178" s="159">
        <f t="shared" si="513"/>
        <v>1</v>
      </c>
      <c r="AU1178" s="159">
        <f t="shared" si="514"/>
        <v>0</v>
      </c>
      <c r="AV1178" s="159">
        <f t="shared" si="515"/>
        <v>0</v>
      </c>
      <c r="AW1178" s="159">
        <f t="shared" si="516"/>
        <v>0</v>
      </c>
      <c r="AX1178" s="159">
        <f t="shared" si="536"/>
        <v>0</v>
      </c>
      <c r="AY1178" s="159" t="str">
        <f t="shared" si="537"/>
        <v>3万～10万人未満の市町村平均</v>
      </c>
      <c r="AZ1178" s="159"/>
    </row>
    <row r="1179" spans="1:52" x14ac:dyDescent="0.3">
      <c r="A1179" t="str">
        <f t="shared" si="517"/>
        <v>27229</v>
      </c>
      <c r="B1179" s="158" t="str">
        <f t="shared" si="518"/>
        <v>027229</v>
      </c>
      <c r="C1179">
        <v>27</v>
      </c>
      <c r="D1179" t="s">
        <v>54</v>
      </c>
      <c r="E1179">
        <v>27229</v>
      </c>
      <c r="F1179" t="s">
        <v>1447</v>
      </c>
      <c r="G1179">
        <v>118.254</v>
      </c>
      <c r="H1179">
        <v>14.731999999999999</v>
      </c>
      <c r="I1179">
        <v>156.375</v>
      </c>
      <c r="J1179">
        <v>19.417999999999999</v>
      </c>
      <c r="K1179">
        <v>5.5</v>
      </c>
      <c r="L1179">
        <v>10.739000000000001</v>
      </c>
      <c r="M1179">
        <v>0</v>
      </c>
      <c r="N1179">
        <v>0</v>
      </c>
      <c r="O1179">
        <v>0</v>
      </c>
      <c r="P1179">
        <v>0</v>
      </c>
      <c r="Q1179">
        <v>0</v>
      </c>
      <c r="R1179">
        <v>0</v>
      </c>
      <c r="S1179">
        <v>0</v>
      </c>
      <c r="T1179">
        <v>0</v>
      </c>
      <c r="U1179">
        <v>0</v>
      </c>
      <c r="V1179">
        <v>1.3080000000000001</v>
      </c>
      <c r="W1179">
        <v>19.640999999999998</v>
      </c>
      <c r="Y1179" t="str">
        <f t="shared" si="519"/>
        <v>大阪府</v>
      </c>
      <c r="Z1179" t="str">
        <f t="shared" si="520"/>
        <v>大阪府四條畷市</v>
      </c>
      <c r="AA1179" s="159">
        <f t="shared" si="521"/>
        <v>156.375</v>
      </c>
      <c r="AB1179" s="159">
        <f t="shared" si="522"/>
        <v>19.417999999999999</v>
      </c>
      <c r="AC1179" s="159">
        <f t="shared" si="523"/>
        <v>10.739000000000001</v>
      </c>
      <c r="AD1179" s="159">
        <f t="shared" si="524"/>
        <v>0</v>
      </c>
      <c r="AE1179" s="159">
        <f t="shared" si="525"/>
        <v>0</v>
      </c>
      <c r="AF1179" s="159">
        <f t="shared" si="526"/>
        <v>0</v>
      </c>
      <c r="AG1179" s="159">
        <f t="shared" si="527"/>
        <v>0</v>
      </c>
      <c r="AH1179" s="160">
        <f t="shared" si="528"/>
        <v>186.53200000000001</v>
      </c>
      <c r="AI1179" s="135">
        <f t="shared" si="529"/>
        <v>0.83832800806295971</v>
      </c>
      <c r="AJ1179" s="135">
        <f t="shared" si="530"/>
        <v>0.10410010078699632</v>
      </c>
      <c r="AK1179" s="135">
        <f t="shared" si="531"/>
        <v>5.7571891150043963E-2</v>
      </c>
      <c r="AL1179" s="135">
        <f t="shared" si="532"/>
        <v>0</v>
      </c>
      <c r="AM1179" s="135">
        <f t="shared" si="533"/>
        <v>0</v>
      </c>
      <c r="AN1179" s="135">
        <f t="shared" si="534"/>
        <v>0</v>
      </c>
      <c r="AO1179" s="135">
        <f t="shared" si="535"/>
        <v>0</v>
      </c>
      <c r="AP1179" s="159">
        <f>IFERROR(VLOOKUP(A1179,人口!$A$2:$E$1748,5,0),0)</f>
        <v>55726</v>
      </c>
      <c r="AQ1179" s="159">
        <f t="shared" si="510"/>
        <v>0</v>
      </c>
      <c r="AR1179" s="159">
        <f t="shared" si="511"/>
        <v>0</v>
      </c>
      <c r="AS1179" s="159">
        <f t="shared" si="512"/>
        <v>0</v>
      </c>
      <c r="AT1179" s="159">
        <f t="shared" si="513"/>
        <v>1</v>
      </c>
      <c r="AU1179" s="159">
        <f t="shared" si="514"/>
        <v>0</v>
      </c>
      <c r="AV1179" s="159">
        <f t="shared" si="515"/>
        <v>0</v>
      </c>
      <c r="AW1179" s="159">
        <f t="shared" si="516"/>
        <v>0</v>
      </c>
      <c r="AX1179" s="159">
        <f t="shared" si="536"/>
        <v>0</v>
      </c>
      <c r="AY1179" s="159" t="str">
        <f t="shared" si="537"/>
        <v>3万～10万人未満の市町村平均</v>
      </c>
      <c r="AZ1179" s="159"/>
    </row>
    <row r="1180" spans="1:52" x14ac:dyDescent="0.3">
      <c r="A1180" t="str">
        <f t="shared" si="517"/>
        <v>27230</v>
      </c>
      <c r="B1180" s="158" t="str">
        <f t="shared" si="518"/>
        <v>027230</v>
      </c>
      <c r="C1180">
        <v>27</v>
      </c>
      <c r="D1180" t="s">
        <v>54</v>
      </c>
      <c r="E1180">
        <v>27230</v>
      </c>
      <c r="F1180" t="s">
        <v>1475</v>
      </c>
      <c r="G1180">
        <v>172.27799999999999</v>
      </c>
      <c r="H1180">
        <v>32.412999999999997</v>
      </c>
      <c r="I1180">
        <v>227.3</v>
      </c>
      <c r="J1180">
        <v>42.542000000000002</v>
      </c>
      <c r="K1180">
        <v>1.8</v>
      </c>
      <c r="L1180">
        <v>3.4870000000000001</v>
      </c>
      <c r="M1180">
        <v>0</v>
      </c>
      <c r="N1180">
        <v>0</v>
      </c>
      <c r="O1180">
        <v>0</v>
      </c>
      <c r="P1180">
        <v>0</v>
      </c>
      <c r="Q1180">
        <v>0</v>
      </c>
      <c r="R1180">
        <v>0</v>
      </c>
      <c r="S1180">
        <v>0</v>
      </c>
      <c r="T1180">
        <v>0</v>
      </c>
      <c r="U1180">
        <v>0</v>
      </c>
      <c r="V1180">
        <v>1.86</v>
      </c>
      <c r="W1180">
        <v>21.533999999999999</v>
      </c>
      <c r="Y1180" t="str">
        <f t="shared" si="519"/>
        <v>大阪府</v>
      </c>
      <c r="Z1180" t="str">
        <f t="shared" si="520"/>
        <v>大阪府交野市</v>
      </c>
      <c r="AA1180" s="159">
        <f t="shared" si="521"/>
        <v>227.3</v>
      </c>
      <c r="AB1180" s="159">
        <f t="shared" si="522"/>
        <v>42.542000000000002</v>
      </c>
      <c r="AC1180" s="159">
        <f t="shared" si="523"/>
        <v>3.4870000000000001</v>
      </c>
      <c r="AD1180" s="159">
        <f t="shared" si="524"/>
        <v>0</v>
      </c>
      <c r="AE1180" s="159">
        <f t="shared" si="525"/>
        <v>0</v>
      </c>
      <c r="AF1180" s="159">
        <f t="shared" si="526"/>
        <v>0</v>
      </c>
      <c r="AG1180" s="159">
        <f t="shared" si="527"/>
        <v>0</v>
      </c>
      <c r="AH1180" s="160">
        <f t="shared" si="528"/>
        <v>273.32900000000001</v>
      </c>
      <c r="AI1180" s="135">
        <f t="shared" si="529"/>
        <v>0.83159854973310554</v>
      </c>
      <c r="AJ1180" s="135">
        <f t="shared" si="530"/>
        <v>0.15564393094036857</v>
      </c>
      <c r="AK1180" s="135">
        <f t="shared" si="531"/>
        <v>1.2757519326525909E-2</v>
      </c>
      <c r="AL1180" s="135">
        <f t="shared" si="532"/>
        <v>0</v>
      </c>
      <c r="AM1180" s="135">
        <f t="shared" si="533"/>
        <v>0</v>
      </c>
      <c r="AN1180" s="135">
        <f t="shared" si="534"/>
        <v>0</v>
      </c>
      <c r="AO1180" s="135">
        <f t="shared" si="535"/>
        <v>0</v>
      </c>
      <c r="AP1180" s="159">
        <f>IFERROR(VLOOKUP(A1180,人口!$A$2:$E$1748,5,0),0)</f>
        <v>77632</v>
      </c>
      <c r="AQ1180" s="159">
        <f t="shared" si="510"/>
        <v>0</v>
      </c>
      <c r="AR1180" s="159">
        <f t="shared" si="511"/>
        <v>0</v>
      </c>
      <c r="AS1180" s="159">
        <f t="shared" si="512"/>
        <v>0</v>
      </c>
      <c r="AT1180" s="159">
        <f t="shared" si="513"/>
        <v>1</v>
      </c>
      <c r="AU1180" s="159">
        <f t="shared" si="514"/>
        <v>0</v>
      </c>
      <c r="AV1180" s="159">
        <f t="shared" si="515"/>
        <v>0</v>
      </c>
      <c r="AW1180" s="159">
        <f t="shared" si="516"/>
        <v>0</v>
      </c>
      <c r="AX1180" s="159">
        <f t="shared" si="536"/>
        <v>0</v>
      </c>
      <c r="AY1180" s="159" t="str">
        <f t="shared" si="537"/>
        <v>3万～10万人未満の市町村平均</v>
      </c>
      <c r="AZ1180" s="159"/>
    </row>
    <row r="1181" spans="1:52" x14ac:dyDescent="0.3">
      <c r="A1181" t="str">
        <f t="shared" si="517"/>
        <v>27231</v>
      </c>
      <c r="B1181" s="158" t="str">
        <f t="shared" si="518"/>
        <v>027231</v>
      </c>
      <c r="C1181">
        <v>27</v>
      </c>
      <c r="D1181" t="s">
        <v>54</v>
      </c>
      <c r="E1181">
        <v>27231</v>
      </c>
      <c r="F1181" t="s">
        <v>1498</v>
      </c>
      <c r="G1181">
        <v>133.191</v>
      </c>
      <c r="H1181">
        <v>61.222000000000001</v>
      </c>
      <c r="I1181">
        <v>177.13300000000001</v>
      </c>
      <c r="J1181">
        <v>79.328000000000003</v>
      </c>
      <c r="K1181">
        <v>0</v>
      </c>
      <c r="L1181">
        <v>0</v>
      </c>
      <c r="M1181">
        <v>0</v>
      </c>
      <c r="N1181">
        <v>0</v>
      </c>
      <c r="O1181">
        <v>0</v>
      </c>
      <c r="P1181">
        <v>0</v>
      </c>
      <c r="Q1181">
        <v>0</v>
      </c>
      <c r="R1181">
        <v>0</v>
      </c>
      <c r="S1181">
        <v>0</v>
      </c>
      <c r="T1181">
        <v>0</v>
      </c>
      <c r="U1181">
        <v>0</v>
      </c>
      <c r="V1181">
        <v>1.7110000000000001</v>
      </c>
      <c r="W1181">
        <v>24.504000000000001</v>
      </c>
      <c r="Y1181" t="str">
        <f t="shared" si="519"/>
        <v>大阪府</v>
      </c>
      <c r="Z1181" t="str">
        <f t="shared" si="520"/>
        <v>大阪府大阪狭山市</v>
      </c>
      <c r="AA1181" s="159">
        <f t="shared" si="521"/>
        <v>177.13300000000001</v>
      </c>
      <c r="AB1181" s="159">
        <f t="shared" si="522"/>
        <v>79.328000000000003</v>
      </c>
      <c r="AC1181" s="159">
        <f t="shared" si="523"/>
        <v>0</v>
      </c>
      <c r="AD1181" s="159">
        <f t="shared" si="524"/>
        <v>0</v>
      </c>
      <c r="AE1181" s="159">
        <f t="shared" si="525"/>
        <v>0</v>
      </c>
      <c r="AF1181" s="159">
        <f t="shared" si="526"/>
        <v>0</v>
      </c>
      <c r="AG1181" s="159">
        <f t="shared" si="527"/>
        <v>0</v>
      </c>
      <c r="AH1181" s="160">
        <f t="shared" si="528"/>
        <v>256.46100000000001</v>
      </c>
      <c r="AI1181" s="135">
        <f t="shared" si="529"/>
        <v>0.69068201402942353</v>
      </c>
      <c r="AJ1181" s="135">
        <f t="shared" si="530"/>
        <v>0.30931798597057641</v>
      </c>
      <c r="AK1181" s="135">
        <f t="shared" si="531"/>
        <v>0</v>
      </c>
      <c r="AL1181" s="135">
        <f t="shared" si="532"/>
        <v>0</v>
      </c>
      <c r="AM1181" s="135">
        <f t="shared" si="533"/>
        <v>0</v>
      </c>
      <c r="AN1181" s="135">
        <f t="shared" si="534"/>
        <v>0</v>
      </c>
      <c r="AO1181" s="135">
        <f t="shared" si="535"/>
        <v>0</v>
      </c>
      <c r="AP1181" s="159">
        <f>IFERROR(VLOOKUP(A1181,人口!$A$2:$E$1748,5,0),0)</f>
        <v>58746</v>
      </c>
      <c r="AQ1181" s="159">
        <f t="shared" si="510"/>
        <v>0</v>
      </c>
      <c r="AR1181" s="159">
        <f t="shared" si="511"/>
        <v>0</v>
      </c>
      <c r="AS1181" s="159">
        <f t="shared" si="512"/>
        <v>0</v>
      </c>
      <c r="AT1181" s="159">
        <f t="shared" si="513"/>
        <v>1</v>
      </c>
      <c r="AU1181" s="159">
        <f t="shared" si="514"/>
        <v>0</v>
      </c>
      <c r="AV1181" s="159">
        <f t="shared" si="515"/>
        <v>0</v>
      </c>
      <c r="AW1181" s="159">
        <f t="shared" si="516"/>
        <v>0</v>
      </c>
      <c r="AX1181" s="159">
        <f t="shared" si="536"/>
        <v>0</v>
      </c>
      <c r="AY1181" s="159" t="str">
        <f t="shared" si="537"/>
        <v>3万～10万人未満の市町村平均</v>
      </c>
      <c r="AZ1181" s="159"/>
    </row>
    <row r="1182" spans="1:52" x14ac:dyDescent="0.3">
      <c r="A1182" t="str">
        <f t="shared" si="517"/>
        <v>27232</v>
      </c>
      <c r="B1182" s="158" t="str">
        <f t="shared" si="518"/>
        <v>027232</v>
      </c>
      <c r="C1182">
        <v>27</v>
      </c>
      <c r="D1182" t="s">
        <v>54</v>
      </c>
      <c r="E1182">
        <v>27232</v>
      </c>
      <c r="F1182" t="s">
        <v>1522</v>
      </c>
      <c r="G1182">
        <v>159.38900000000001</v>
      </c>
      <c r="H1182">
        <v>40.991999999999997</v>
      </c>
      <c r="I1182">
        <v>215.41</v>
      </c>
      <c r="J1182">
        <v>54.881999999999998</v>
      </c>
      <c r="K1182">
        <v>42.7</v>
      </c>
      <c r="L1182">
        <v>95.772000000000006</v>
      </c>
      <c r="M1182">
        <v>0</v>
      </c>
      <c r="N1182">
        <v>0</v>
      </c>
      <c r="O1182">
        <v>0</v>
      </c>
      <c r="P1182">
        <v>0</v>
      </c>
      <c r="Q1182">
        <v>0</v>
      </c>
      <c r="R1182">
        <v>0</v>
      </c>
      <c r="S1182">
        <v>0</v>
      </c>
      <c r="T1182">
        <v>0</v>
      </c>
      <c r="U1182">
        <v>0</v>
      </c>
      <c r="V1182">
        <v>2.1</v>
      </c>
      <c r="W1182">
        <v>17.042000000000002</v>
      </c>
      <c r="Y1182" t="str">
        <f t="shared" si="519"/>
        <v>大阪府</v>
      </c>
      <c r="Z1182" t="str">
        <f t="shared" si="520"/>
        <v>大阪府阪南市</v>
      </c>
      <c r="AA1182" s="159">
        <f t="shared" si="521"/>
        <v>215.41</v>
      </c>
      <c r="AB1182" s="159">
        <f t="shared" si="522"/>
        <v>54.881999999999998</v>
      </c>
      <c r="AC1182" s="159">
        <f t="shared" si="523"/>
        <v>95.772000000000006</v>
      </c>
      <c r="AD1182" s="159">
        <f t="shared" si="524"/>
        <v>0</v>
      </c>
      <c r="AE1182" s="159">
        <f t="shared" si="525"/>
        <v>0</v>
      </c>
      <c r="AF1182" s="159">
        <f t="shared" si="526"/>
        <v>0</v>
      </c>
      <c r="AG1182" s="159">
        <f t="shared" si="527"/>
        <v>0</v>
      </c>
      <c r="AH1182" s="160">
        <f t="shared" si="528"/>
        <v>366.06399999999996</v>
      </c>
      <c r="AI1182" s="135">
        <f t="shared" si="529"/>
        <v>0.58844901437999919</v>
      </c>
      <c r="AJ1182" s="135">
        <f t="shared" si="530"/>
        <v>0.14992460334804844</v>
      </c>
      <c r="AK1182" s="135">
        <f t="shared" si="531"/>
        <v>0.26162638227195251</v>
      </c>
      <c r="AL1182" s="135">
        <f t="shared" si="532"/>
        <v>0</v>
      </c>
      <c r="AM1182" s="135">
        <f t="shared" si="533"/>
        <v>0</v>
      </c>
      <c r="AN1182" s="135">
        <f t="shared" si="534"/>
        <v>0</v>
      </c>
      <c r="AO1182" s="135">
        <f t="shared" si="535"/>
        <v>0</v>
      </c>
      <c r="AP1182" s="159">
        <f>IFERROR(VLOOKUP(A1182,人口!$A$2:$E$1748,5,0),0)</f>
        <v>53880</v>
      </c>
      <c r="AQ1182" s="159">
        <f t="shared" si="510"/>
        <v>0</v>
      </c>
      <c r="AR1182" s="159">
        <f t="shared" si="511"/>
        <v>0</v>
      </c>
      <c r="AS1182" s="159">
        <f t="shared" si="512"/>
        <v>0</v>
      </c>
      <c r="AT1182" s="159">
        <f t="shared" si="513"/>
        <v>1</v>
      </c>
      <c r="AU1182" s="159">
        <f t="shared" si="514"/>
        <v>0</v>
      </c>
      <c r="AV1182" s="159">
        <f t="shared" si="515"/>
        <v>0</v>
      </c>
      <c r="AW1182" s="159">
        <f t="shared" si="516"/>
        <v>0</v>
      </c>
      <c r="AX1182" s="159">
        <f t="shared" si="536"/>
        <v>0</v>
      </c>
      <c r="AY1182" s="159" t="str">
        <f t="shared" si="537"/>
        <v>3万～10万人未満の市町村平均</v>
      </c>
      <c r="AZ1182" s="159"/>
    </row>
    <row r="1183" spans="1:52" x14ac:dyDescent="0.3">
      <c r="A1183" t="str">
        <f t="shared" si="517"/>
        <v>27301</v>
      </c>
      <c r="B1183" s="158" t="str">
        <f t="shared" si="518"/>
        <v>027301</v>
      </c>
      <c r="C1183">
        <v>27</v>
      </c>
      <c r="D1183" t="s">
        <v>54</v>
      </c>
      <c r="E1183">
        <v>27301</v>
      </c>
      <c r="F1183" t="s">
        <v>1544</v>
      </c>
      <c r="G1183">
        <v>52.506999999999998</v>
      </c>
      <c r="H1183">
        <v>2.3759999999999999</v>
      </c>
      <c r="I1183">
        <v>69.551000000000002</v>
      </c>
      <c r="J1183">
        <v>3.1230000000000002</v>
      </c>
      <c r="K1183">
        <v>22.3</v>
      </c>
      <c r="L1183">
        <v>55.743000000000002</v>
      </c>
      <c r="M1183">
        <v>0</v>
      </c>
      <c r="N1183">
        <v>0</v>
      </c>
      <c r="O1183">
        <v>0</v>
      </c>
      <c r="P1183">
        <v>0</v>
      </c>
      <c r="Q1183">
        <v>0</v>
      </c>
      <c r="R1183">
        <v>0</v>
      </c>
      <c r="S1183">
        <v>0</v>
      </c>
      <c r="T1183">
        <v>0</v>
      </c>
      <c r="U1183">
        <v>0</v>
      </c>
      <c r="V1183">
        <v>0.505</v>
      </c>
      <c r="W1183">
        <v>7.492</v>
      </c>
      <c r="Y1183" t="str">
        <f t="shared" si="519"/>
        <v>大阪府</v>
      </c>
      <c r="Z1183" t="str">
        <f t="shared" si="520"/>
        <v>大阪府島本町</v>
      </c>
      <c r="AA1183" s="159">
        <f t="shared" si="521"/>
        <v>69.551000000000002</v>
      </c>
      <c r="AB1183" s="159">
        <f t="shared" si="522"/>
        <v>3.1230000000000002</v>
      </c>
      <c r="AC1183" s="159">
        <f t="shared" si="523"/>
        <v>55.743000000000002</v>
      </c>
      <c r="AD1183" s="159">
        <f t="shared" si="524"/>
        <v>0</v>
      </c>
      <c r="AE1183" s="159">
        <f t="shared" si="525"/>
        <v>0</v>
      </c>
      <c r="AF1183" s="159">
        <f t="shared" si="526"/>
        <v>0</v>
      </c>
      <c r="AG1183" s="159">
        <f t="shared" si="527"/>
        <v>0</v>
      </c>
      <c r="AH1183" s="160">
        <f t="shared" si="528"/>
        <v>128.417</v>
      </c>
      <c r="AI1183" s="135">
        <f t="shared" si="529"/>
        <v>0.54160274729981239</v>
      </c>
      <c r="AJ1183" s="135">
        <f t="shared" si="530"/>
        <v>2.4319210073432646E-2</v>
      </c>
      <c r="AK1183" s="135">
        <f t="shared" si="531"/>
        <v>0.43407804262675503</v>
      </c>
      <c r="AL1183" s="135">
        <f t="shared" si="532"/>
        <v>0</v>
      </c>
      <c r="AM1183" s="135">
        <f t="shared" si="533"/>
        <v>0</v>
      </c>
      <c r="AN1183" s="135">
        <f t="shared" si="534"/>
        <v>0</v>
      </c>
      <c r="AO1183" s="135">
        <f t="shared" si="535"/>
        <v>0</v>
      </c>
      <c r="AP1183" s="159">
        <f>IFERROR(VLOOKUP(A1183,人口!$A$2:$E$1748,5,0),0)</f>
        <v>31642</v>
      </c>
      <c r="AQ1183" s="159">
        <f t="shared" si="510"/>
        <v>0</v>
      </c>
      <c r="AR1183" s="159">
        <f t="shared" si="511"/>
        <v>0</v>
      </c>
      <c r="AS1183" s="159">
        <f t="shared" si="512"/>
        <v>0</v>
      </c>
      <c r="AT1183" s="159">
        <f t="shared" si="513"/>
        <v>1</v>
      </c>
      <c r="AU1183" s="159">
        <f t="shared" si="514"/>
        <v>0</v>
      </c>
      <c r="AV1183" s="159">
        <f t="shared" si="515"/>
        <v>0</v>
      </c>
      <c r="AW1183" s="159">
        <f t="shared" si="516"/>
        <v>0</v>
      </c>
      <c r="AX1183" s="159">
        <f t="shared" si="536"/>
        <v>0</v>
      </c>
      <c r="AY1183" s="159" t="str">
        <f t="shared" si="537"/>
        <v>3万～10万人未満の市町村平均</v>
      </c>
      <c r="AZ1183" s="159"/>
    </row>
    <row r="1184" spans="1:52" x14ac:dyDescent="0.3">
      <c r="A1184" t="str">
        <f t="shared" si="517"/>
        <v>27321</v>
      </c>
      <c r="B1184" s="158" t="str">
        <f t="shared" si="518"/>
        <v>027321</v>
      </c>
      <c r="C1184">
        <v>27</v>
      </c>
      <c r="D1184" t="s">
        <v>54</v>
      </c>
      <c r="E1184">
        <v>27321</v>
      </c>
      <c r="F1184" t="s">
        <v>1568</v>
      </c>
      <c r="G1184">
        <v>66.516000000000005</v>
      </c>
      <c r="H1184">
        <v>19.443999999999999</v>
      </c>
      <c r="I1184">
        <v>87.492000000000004</v>
      </c>
      <c r="J1184">
        <v>25.481999999999999</v>
      </c>
      <c r="K1184">
        <v>6.2</v>
      </c>
      <c r="L1184">
        <v>19.518000000000001</v>
      </c>
      <c r="M1184">
        <v>0</v>
      </c>
      <c r="N1184">
        <v>0</v>
      </c>
      <c r="O1184">
        <v>0</v>
      </c>
      <c r="P1184">
        <v>0</v>
      </c>
      <c r="Q1184">
        <v>0</v>
      </c>
      <c r="R1184">
        <v>0</v>
      </c>
      <c r="S1184">
        <v>0</v>
      </c>
      <c r="T1184">
        <v>0</v>
      </c>
      <c r="U1184">
        <v>0</v>
      </c>
      <c r="V1184">
        <v>0.80100000000000005</v>
      </c>
      <c r="W1184">
        <v>7.5229999999999997</v>
      </c>
      <c r="Y1184" t="str">
        <f t="shared" si="519"/>
        <v>大阪府</v>
      </c>
      <c r="Z1184" t="str">
        <f t="shared" si="520"/>
        <v>大阪府豊能町</v>
      </c>
      <c r="AA1184" s="159">
        <f t="shared" si="521"/>
        <v>87.492000000000004</v>
      </c>
      <c r="AB1184" s="159">
        <f t="shared" si="522"/>
        <v>25.481999999999999</v>
      </c>
      <c r="AC1184" s="159">
        <f t="shared" si="523"/>
        <v>19.518000000000001</v>
      </c>
      <c r="AD1184" s="159">
        <f t="shared" si="524"/>
        <v>0</v>
      </c>
      <c r="AE1184" s="159">
        <f t="shared" si="525"/>
        <v>0</v>
      </c>
      <c r="AF1184" s="159">
        <f t="shared" si="526"/>
        <v>0</v>
      </c>
      <c r="AG1184" s="159">
        <f t="shared" si="527"/>
        <v>0</v>
      </c>
      <c r="AH1184" s="160">
        <f t="shared" si="528"/>
        <v>132.49200000000002</v>
      </c>
      <c r="AI1184" s="135">
        <f t="shared" si="529"/>
        <v>0.66035685173444425</v>
      </c>
      <c r="AJ1184" s="135">
        <f t="shared" si="530"/>
        <v>0.19232859342450861</v>
      </c>
      <c r="AK1184" s="135">
        <f t="shared" si="531"/>
        <v>0.147314554841047</v>
      </c>
      <c r="AL1184" s="135">
        <f t="shared" si="532"/>
        <v>0</v>
      </c>
      <c r="AM1184" s="135">
        <f t="shared" si="533"/>
        <v>0</v>
      </c>
      <c r="AN1184" s="135">
        <f t="shared" si="534"/>
        <v>0</v>
      </c>
      <c r="AO1184" s="135">
        <f t="shared" si="535"/>
        <v>0</v>
      </c>
      <c r="AP1184" s="159">
        <f>IFERROR(VLOOKUP(A1184,人口!$A$2:$E$1748,5,0),0)</f>
        <v>19339</v>
      </c>
      <c r="AQ1184" s="159">
        <f t="shared" si="510"/>
        <v>0</v>
      </c>
      <c r="AR1184" s="159">
        <f t="shared" si="511"/>
        <v>0</v>
      </c>
      <c r="AS1184" s="159">
        <f t="shared" si="512"/>
        <v>1</v>
      </c>
      <c r="AT1184" s="159">
        <f t="shared" si="513"/>
        <v>0</v>
      </c>
      <c r="AU1184" s="159">
        <f t="shared" si="514"/>
        <v>0</v>
      </c>
      <c r="AV1184" s="159">
        <f t="shared" si="515"/>
        <v>0</v>
      </c>
      <c r="AW1184" s="159">
        <f t="shared" si="516"/>
        <v>0</v>
      </c>
      <c r="AX1184" s="159">
        <f t="shared" si="536"/>
        <v>0</v>
      </c>
      <c r="AY1184" s="159" t="str">
        <f t="shared" si="537"/>
        <v>1万～3万人未満の市町村平均</v>
      </c>
      <c r="AZ1184" s="159"/>
    </row>
    <row r="1185" spans="1:52" x14ac:dyDescent="0.3">
      <c r="A1185" t="str">
        <f t="shared" si="517"/>
        <v>27322</v>
      </c>
      <c r="B1185" s="158" t="str">
        <f t="shared" si="518"/>
        <v>027322</v>
      </c>
      <c r="C1185">
        <v>27</v>
      </c>
      <c r="D1185" t="s">
        <v>54</v>
      </c>
      <c r="E1185">
        <v>27322</v>
      </c>
      <c r="F1185" t="s">
        <v>1585</v>
      </c>
      <c r="G1185">
        <v>79.472999999999999</v>
      </c>
      <c r="H1185">
        <v>99.64</v>
      </c>
      <c r="I1185">
        <v>103.035</v>
      </c>
      <c r="J1185">
        <v>128.965</v>
      </c>
      <c r="K1185">
        <v>95</v>
      </c>
      <c r="L1185">
        <v>266.62400000000002</v>
      </c>
      <c r="M1185">
        <v>0</v>
      </c>
      <c r="N1185">
        <v>0</v>
      </c>
      <c r="O1185">
        <v>0</v>
      </c>
      <c r="P1185">
        <v>0</v>
      </c>
      <c r="Q1185">
        <v>0</v>
      </c>
      <c r="R1185">
        <v>0</v>
      </c>
      <c r="S1185">
        <v>0</v>
      </c>
      <c r="T1185">
        <v>0</v>
      </c>
      <c r="U1185">
        <v>0</v>
      </c>
      <c r="V1185">
        <v>0.86899999999999999</v>
      </c>
      <c r="W1185">
        <v>7.7489999999999997</v>
      </c>
      <c r="Y1185" t="str">
        <f t="shared" si="519"/>
        <v>大阪府</v>
      </c>
      <c r="Z1185" t="str">
        <f t="shared" si="520"/>
        <v>大阪府能勢町</v>
      </c>
      <c r="AA1185" s="159">
        <f t="shared" si="521"/>
        <v>103.035</v>
      </c>
      <c r="AB1185" s="159">
        <f t="shared" si="522"/>
        <v>128.965</v>
      </c>
      <c r="AC1185" s="159">
        <f t="shared" si="523"/>
        <v>266.62400000000002</v>
      </c>
      <c r="AD1185" s="159">
        <f t="shared" si="524"/>
        <v>0</v>
      </c>
      <c r="AE1185" s="159">
        <f t="shared" si="525"/>
        <v>0</v>
      </c>
      <c r="AF1185" s="159">
        <f t="shared" si="526"/>
        <v>0</v>
      </c>
      <c r="AG1185" s="159">
        <f t="shared" si="527"/>
        <v>0</v>
      </c>
      <c r="AH1185" s="160">
        <f t="shared" si="528"/>
        <v>498.62400000000002</v>
      </c>
      <c r="AI1185" s="135">
        <f t="shared" si="529"/>
        <v>0.2066386696187909</v>
      </c>
      <c r="AJ1185" s="135">
        <f t="shared" si="530"/>
        <v>0.25864178218457196</v>
      </c>
      <c r="AK1185" s="135">
        <f t="shared" si="531"/>
        <v>0.53471954819663714</v>
      </c>
      <c r="AL1185" s="135">
        <f t="shared" si="532"/>
        <v>0</v>
      </c>
      <c r="AM1185" s="135">
        <f t="shared" si="533"/>
        <v>0</v>
      </c>
      <c r="AN1185" s="135">
        <f t="shared" si="534"/>
        <v>0</v>
      </c>
      <c r="AO1185" s="135">
        <f t="shared" si="535"/>
        <v>0</v>
      </c>
      <c r="AP1185" s="159">
        <f>IFERROR(VLOOKUP(A1185,人口!$A$2:$E$1748,5,0),0)</f>
        <v>9885</v>
      </c>
      <c r="AQ1185" s="159">
        <f t="shared" si="510"/>
        <v>0</v>
      </c>
      <c r="AR1185" s="159">
        <f t="shared" si="511"/>
        <v>1</v>
      </c>
      <c r="AS1185" s="159">
        <f t="shared" si="512"/>
        <v>0</v>
      </c>
      <c r="AT1185" s="159">
        <f t="shared" si="513"/>
        <v>0</v>
      </c>
      <c r="AU1185" s="159">
        <f t="shared" si="514"/>
        <v>0</v>
      </c>
      <c r="AV1185" s="159">
        <f t="shared" si="515"/>
        <v>0</v>
      </c>
      <c r="AW1185" s="159">
        <f t="shared" si="516"/>
        <v>0</v>
      </c>
      <c r="AX1185" s="159">
        <f t="shared" si="536"/>
        <v>0</v>
      </c>
      <c r="AY1185" s="159" t="str">
        <f t="shared" si="537"/>
        <v>5千～1万人未満の市町村平均</v>
      </c>
      <c r="AZ1185" s="159"/>
    </row>
    <row r="1186" spans="1:52" x14ac:dyDescent="0.3">
      <c r="A1186" t="str">
        <f t="shared" si="517"/>
        <v>27341</v>
      </c>
      <c r="B1186" s="158" t="str">
        <f t="shared" si="518"/>
        <v>027341</v>
      </c>
      <c r="C1186">
        <v>27</v>
      </c>
      <c r="D1186" t="s">
        <v>54</v>
      </c>
      <c r="E1186">
        <v>27341</v>
      </c>
      <c r="F1186" t="s">
        <v>1603</v>
      </c>
      <c r="G1186">
        <v>59.19</v>
      </c>
      <c r="H1186">
        <v>3.2789999999999999</v>
      </c>
      <c r="I1186">
        <v>79.215000000000003</v>
      </c>
      <c r="J1186">
        <v>4.3650000000000002</v>
      </c>
      <c r="K1186">
        <v>0</v>
      </c>
      <c r="L1186">
        <v>0</v>
      </c>
      <c r="M1186">
        <v>0</v>
      </c>
      <c r="N1186">
        <v>0</v>
      </c>
      <c r="O1186">
        <v>0</v>
      </c>
      <c r="P1186">
        <v>0</v>
      </c>
      <c r="Q1186">
        <v>0</v>
      </c>
      <c r="R1186">
        <v>0</v>
      </c>
      <c r="S1186">
        <v>0</v>
      </c>
      <c r="T1186">
        <v>0</v>
      </c>
      <c r="U1186">
        <v>0</v>
      </c>
      <c r="V1186">
        <v>0.61899999999999999</v>
      </c>
      <c r="W1186">
        <v>13.553000000000001</v>
      </c>
      <c r="Y1186" t="str">
        <f t="shared" si="519"/>
        <v>大阪府</v>
      </c>
      <c r="Z1186" t="str">
        <f t="shared" si="520"/>
        <v>大阪府忠岡町</v>
      </c>
      <c r="AA1186" s="159">
        <f t="shared" si="521"/>
        <v>79.215000000000003</v>
      </c>
      <c r="AB1186" s="159">
        <f t="shared" si="522"/>
        <v>4.3650000000000002</v>
      </c>
      <c r="AC1186" s="159">
        <f t="shared" si="523"/>
        <v>0</v>
      </c>
      <c r="AD1186" s="159">
        <f t="shared" si="524"/>
        <v>0</v>
      </c>
      <c r="AE1186" s="159">
        <f t="shared" si="525"/>
        <v>0</v>
      </c>
      <c r="AF1186" s="159">
        <f t="shared" si="526"/>
        <v>0</v>
      </c>
      <c r="AG1186" s="159">
        <f t="shared" si="527"/>
        <v>0</v>
      </c>
      <c r="AH1186" s="160">
        <f t="shared" si="528"/>
        <v>83.58</v>
      </c>
      <c r="AI1186" s="135">
        <f t="shared" si="529"/>
        <v>0.94777458722182351</v>
      </c>
      <c r="AJ1186" s="135">
        <f t="shared" si="530"/>
        <v>5.2225412778176598E-2</v>
      </c>
      <c r="AK1186" s="135">
        <f t="shared" si="531"/>
        <v>0</v>
      </c>
      <c r="AL1186" s="135">
        <f t="shared" si="532"/>
        <v>0</v>
      </c>
      <c r="AM1186" s="135">
        <f t="shared" si="533"/>
        <v>0</v>
      </c>
      <c r="AN1186" s="135">
        <f t="shared" si="534"/>
        <v>0</v>
      </c>
      <c r="AO1186" s="135">
        <f t="shared" si="535"/>
        <v>0</v>
      </c>
      <c r="AP1186" s="159">
        <f>IFERROR(VLOOKUP(A1186,人口!$A$2:$E$1748,5,0),0)</f>
        <v>17110</v>
      </c>
      <c r="AQ1186" s="159">
        <f t="shared" si="510"/>
        <v>0</v>
      </c>
      <c r="AR1186" s="159">
        <f t="shared" si="511"/>
        <v>0</v>
      </c>
      <c r="AS1186" s="159">
        <f t="shared" si="512"/>
        <v>1</v>
      </c>
      <c r="AT1186" s="159">
        <f t="shared" si="513"/>
        <v>0</v>
      </c>
      <c r="AU1186" s="159">
        <f t="shared" si="514"/>
        <v>0</v>
      </c>
      <c r="AV1186" s="159">
        <f t="shared" si="515"/>
        <v>0</v>
      </c>
      <c r="AW1186" s="159">
        <f t="shared" si="516"/>
        <v>0</v>
      </c>
      <c r="AX1186" s="159">
        <f t="shared" si="536"/>
        <v>0</v>
      </c>
      <c r="AY1186" s="159" t="str">
        <f t="shared" si="537"/>
        <v>1万～3万人未満の市町村平均</v>
      </c>
      <c r="AZ1186" s="159"/>
    </row>
    <row r="1187" spans="1:52" x14ac:dyDescent="0.3">
      <c r="A1187" t="str">
        <f t="shared" si="517"/>
        <v>27361</v>
      </c>
      <c r="B1187" s="158" t="str">
        <f t="shared" si="518"/>
        <v>027361</v>
      </c>
      <c r="C1187">
        <v>27</v>
      </c>
      <c r="D1187" t="s">
        <v>54</v>
      </c>
      <c r="E1187">
        <v>27361</v>
      </c>
      <c r="F1187" t="s">
        <v>1618</v>
      </c>
      <c r="G1187">
        <v>122.095</v>
      </c>
      <c r="H1187">
        <v>31.65</v>
      </c>
      <c r="I1187">
        <v>165.58099999999999</v>
      </c>
      <c r="J1187">
        <v>42.737000000000002</v>
      </c>
      <c r="K1187">
        <v>0</v>
      </c>
      <c r="L1187">
        <v>0</v>
      </c>
      <c r="M1187">
        <v>0</v>
      </c>
      <c r="N1187">
        <v>0</v>
      </c>
      <c r="O1187">
        <v>0</v>
      </c>
      <c r="P1187">
        <v>0</v>
      </c>
      <c r="Q1187">
        <v>0</v>
      </c>
      <c r="R1187">
        <v>0</v>
      </c>
      <c r="S1187">
        <v>0</v>
      </c>
      <c r="T1187">
        <v>0</v>
      </c>
      <c r="U1187">
        <v>0</v>
      </c>
      <c r="V1187">
        <v>1.5249999999999999</v>
      </c>
      <c r="W1187">
        <v>16.806999999999999</v>
      </c>
      <c r="Y1187" t="str">
        <f t="shared" si="519"/>
        <v>大阪府</v>
      </c>
      <c r="Z1187" t="str">
        <f t="shared" si="520"/>
        <v>大阪府熊取町</v>
      </c>
      <c r="AA1187" s="159">
        <f t="shared" si="521"/>
        <v>165.58099999999999</v>
      </c>
      <c r="AB1187" s="159">
        <f t="shared" si="522"/>
        <v>42.737000000000002</v>
      </c>
      <c r="AC1187" s="159">
        <f t="shared" si="523"/>
        <v>0</v>
      </c>
      <c r="AD1187" s="159">
        <f t="shared" si="524"/>
        <v>0</v>
      </c>
      <c r="AE1187" s="159">
        <f t="shared" si="525"/>
        <v>0</v>
      </c>
      <c r="AF1187" s="159">
        <f t="shared" si="526"/>
        <v>0</v>
      </c>
      <c r="AG1187" s="159">
        <f t="shared" si="527"/>
        <v>0</v>
      </c>
      <c r="AH1187" s="160">
        <f t="shared" si="528"/>
        <v>208.31799999999998</v>
      </c>
      <c r="AI1187" s="135">
        <f t="shared" si="529"/>
        <v>0.79484730076133603</v>
      </c>
      <c r="AJ1187" s="135">
        <f t="shared" si="530"/>
        <v>0.205152699238664</v>
      </c>
      <c r="AK1187" s="135">
        <f t="shared" si="531"/>
        <v>0</v>
      </c>
      <c r="AL1187" s="135">
        <f t="shared" si="532"/>
        <v>0</v>
      </c>
      <c r="AM1187" s="135">
        <f t="shared" si="533"/>
        <v>0</v>
      </c>
      <c r="AN1187" s="135">
        <f t="shared" si="534"/>
        <v>0</v>
      </c>
      <c r="AO1187" s="135">
        <f t="shared" si="535"/>
        <v>0</v>
      </c>
      <c r="AP1187" s="159">
        <f>IFERROR(VLOOKUP(A1187,人口!$A$2:$E$1748,5,0),0)</f>
        <v>43671</v>
      </c>
      <c r="AQ1187" s="159">
        <f t="shared" si="510"/>
        <v>0</v>
      </c>
      <c r="AR1187" s="159">
        <f t="shared" si="511"/>
        <v>0</v>
      </c>
      <c r="AS1187" s="159">
        <f t="shared" si="512"/>
        <v>0</v>
      </c>
      <c r="AT1187" s="159">
        <f t="shared" si="513"/>
        <v>1</v>
      </c>
      <c r="AU1187" s="159">
        <f t="shared" si="514"/>
        <v>0</v>
      </c>
      <c r="AV1187" s="159">
        <f t="shared" si="515"/>
        <v>0</v>
      </c>
      <c r="AW1187" s="159">
        <f t="shared" si="516"/>
        <v>0</v>
      </c>
      <c r="AX1187" s="159">
        <f t="shared" si="536"/>
        <v>0</v>
      </c>
      <c r="AY1187" s="159" t="str">
        <f t="shared" si="537"/>
        <v>3万～10万人未満の市町村平均</v>
      </c>
      <c r="AZ1187" s="159"/>
    </row>
    <row r="1188" spans="1:52" x14ac:dyDescent="0.3">
      <c r="A1188" t="str">
        <f t="shared" si="517"/>
        <v>27362</v>
      </c>
      <c r="B1188" s="158" t="str">
        <f t="shared" si="518"/>
        <v>027362</v>
      </c>
      <c r="C1188">
        <v>27</v>
      </c>
      <c r="D1188" t="s">
        <v>54</v>
      </c>
      <c r="E1188">
        <v>27362</v>
      </c>
      <c r="F1188" t="s">
        <v>1635</v>
      </c>
      <c r="G1188">
        <v>32.389000000000003</v>
      </c>
      <c r="H1188">
        <v>9.8030000000000008</v>
      </c>
      <c r="I1188">
        <v>42.945</v>
      </c>
      <c r="J1188">
        <v>12.978</v>
      </c>
      <c r="K1188">
        <v>0</v>
      </c>
      <c r="L1188">
        <v>0</v>
      </c>
      <c r="M1188">
        <v>0</v>
      </c>
      <c r="N1188">
        <v>0</v>
      </c>
      <c r="O1188">
        <v>0</v>
      </c>
      <c r="P1188">
        <v>0</v>
      </c>
      <c r="Q1188">
        <v>0</v>
      </c>
      <c r="R1188">
        <v>0</v>
      </c>
      <c r="S1188">
        <v>0</v>
      </c>
      <c r="T1188">
        <v>0</v>
      </c>
      <c r="U1188">
        <v>0</v>
      </c>
      <c r="V1188">
        <v>0.218</v>
      </c>
      <c r="W1188">
        <v>4.4749999999999996</v>
      </c>
      <c r="Y1188" t="str">
        <f t="shared" si="519"/>
        <v>大阪府</v>
      </c>
      <c r="Z1188" t="str">
        <f t="shared" si="520"/>
        <v>大阪府田尻町</v>
      </c>
      <c r="AA1188" s="159">
        <f t="shared" si="521"/>
        <v>42.945</v>
      </c>
      <c r="AB1188" s="159">
        <f t="shared" si="522"/>
        <v>12.978</v>
      </c>
      <c r="AC1188" s="159">
        <f t="shared" si="523"/>
        <v>0</v>
      </c>
      <c r="AD1188" s="159">
        <f t="shared" si="524"/>
        <v>0</v>
      </c>
      <c r="AE1188" s="159">
        <f t="shared" si="525"/>
        <v>0</v>
      </c>
      <c r="AF1188" s="159">
        <f t="shared" si="526"/>
        <v>0</v>
      </c>
      <c r="AG1188" s="159">
        <f t="shared" si="527"/>
        <v>0</v>
      </c>
      <c r="AH1188" s="160">
        <f t="shared" si="528"/>
        <v>55.923000000000002</v>
      </c>
      <c r="AI1188" s="135">
        <f t="shared" si="529"/>
        <v>0.76793090499436722</v>
      </c>
      <c r="AJ1188" s="135">
        <f t="shared" si="530"/>
        <v>0.23206909500563272</v>
      </c>
      <c r="AK1188" s="135">
        <f t="shared" si="531"/>
        <v>0</v>
      </c>
      <c r="AL1188" s="135">
        <f t="shared" si="532"/>
        <v>0</v>
      </c>
      <c r="AM1188" s="135">
        <f t="shared" si="533"/>
        <v>0</v>
      </c>
      <c r="AN1188" s="135">
        <f t="shared" si="534"/>
        <v>0</v>
      </c>
      <c r="AO1188" s="135">
        <f t="shared" si="535"/>
        <v>0</v>
      </c>
      <c r="AP1188" s="159">
        <f>IFERROR(VLOOKUP(A1188,人口!$A$2:$E$1748,5,0),0)</f>
        <v>8670</v>
      </c>
      <c r="AQ1188" s="159">
        <f t="shared" si="510"/>
        <v>0</v>
      </c>
      <c r="AR1188" s="159">
        <f t="shared" si="511"/>
        <v>1</v>
      </c>
      <c r="AS1188" s="159">
        <f t="shared" si="512"/>
        <v>0</v>
      </c>
      <c r="AT1188" s="159">
        <f t="shared" si="513"/>
        <v>0</v>
      </c>
      <c r="AU1188" s="159">
        <f t="shared" si="514"/>
        <v>0</v>
      </c>
      <c r="AV1188" s="159">
        <f t="shared" si="515"/>
        <v>0</v>
      </c>
      <c r="AW1188" s="159">
        <f t="shared" si="516"/>
        <v>0</v>
      </c>
      <c r="AX1188" s="159">
        <f t="shared" si="536"/>
        <v>0</v>
      </c>
      <c r="AY1188" s="159" t="str">
        <f t="shared" si="537"/>
        <v>5千～1万人未満の市町村平均</v>
      </c>
      <c r="AZ1188" s="159"/>
    </row>
    <row r="1189" spans="1:52" x14ac:dyDescent="0.3">
      <c r="A1189" t="str">
        <f t="shared" si="517"/>
        <v>27366</v>
      </c>
      <c r="B1189" s="158" t="str">
        <f t="shared" si="518"/>
        <v>027366</v>
      </c>
      <c r="C1189">
        <v>27</v>
      </c>
      <c r="D1189" t="s">
        <v>54</v>
      </c>
      <c r="E1189">
        <v>27366</v>
      </c>
      <c r="F1189" t="s">
        <v>1652</v>
      </c>
      <c r="G1189">
        <v>75.132000000000005</v>
      </c>
      <c r="H1189">
        <v>14.113</v>
      </c>
      <c r="I1189">
        <v>103.078</v>
      </c>
      <c r="J1189">
        <v>19.131</v>
      </c>
      <c r="K1189">
        <v>71</v>
      </c>
      <c r="L1189">
        <v>170.738</v>
      </c>
      <c r="M1189">
        <v>0</v>
      </c>
      <c r="N1189">
        <v>0</v>
      </c>
      <c r="O1189">
        <v>0</v>
      </c>
      <c r="P1189">
        <v>0</v>
      </c>
      <c r="Q1189">
        <v>0</v>
      </c>
      <c r="R1189">
        <v>0</v>
      </c>
      <c r="S1189">
        <v>0</v>
      </c>
      <c r="T1189">
        <v>0</v>
      </c>
      <c r="U1189">
        <v>0</v>
      </c>
      <c r="V1189">
        <v>0.99299999999999999</v>
      </c>
      <c r="W1189">
        <v>7.5190000000000001</v>
      </c>
      <c r="Y1189" t="str">
        <f t="shared" si="519"/>
        <v>大阪府</v>
      </c>
      <c r="Z1189" t="str">
        <f t="shared" si="520"/>
        <v>大阪府岬町</v>
      </c>
      <c r="AA1189" s="159">
        <f t="shared" si="521"/>
        <v>103.078</v>
      </c>
      <c r="AB1189" s="159">
        <f t="shared" si="522"/>
        <v>19.131</v>
      </c>
      <c r="AC1189" s="159">
        <f t="shared" si="523"/>
        <v>170.738</v>
      </c>
      <c r="AD1189" s="159">
        <f t="shared" si="524"/>
        <v>0</v>
      </c>
      <c r="AE1189" s="159">
        <f t="shared" si="525"/>
        <v>0</v>
      </c>
      <c r="AF1189" s="159">
        <f t="shared" si="526"/>
        <v>0</v>
      </c>
      <c r="AG1189" s="159">
        <f t="shared" si="527"/>
        <v>0</v>
      </c>
      <c r="AH1189" s="160">
        <f t="shared" si="528"/>
        <v>292.947</v>
      </c>
      <c r="AI1189" s="135">
        <f t="shared" si="529"/>
        <v>0.3518656958425927</v>
      </c>
      <c r="AJ1189" s="135">
        <f t="shared" si="530"/>
        <v>6.5305328267570587E-2</v>
      </c>
      <c r="AK1189" s="135">
        <f t="shared" si="531"/>
        <v>0.58282897588983673</v>
      </c>
      <c r="AL1189" s="135">
        <f t="shared" si="532"/>
        <v>0</v>
      </c>
      <c r="AM1189" s="135">
        <f t="shared" si="533"/>
        <v>0</v>
      </c>
      <c r="AN1189" s="135">
        <f t="shared" si="534"/>
        <v>0</v>
      </c>
      <c r="AO1189" s="135">
        <f t="shared" si="535"/>
        <v>0</v>
      </c>
      <c r="AP1189" s="159">
        <f>IFERROR(VLOOKUP(A1189,人口!$A$2:$E$1748,5,0),0)</f>
        <v>15634</v>
      </c>
      <c r="AQ1189" s="159">
        <f t="shared" si="510"/>
        <v>0</v>
      </c>
      <c r="AR1189" s="159">
        <f t="shared" si="511"/>
        <v>0</v>
      </c>
      <c r="AS1189" s="159">
        <f t="shared" si="512"/>
        <v>1</v>
      </c>
      <c r="AT1189" s="159">
        <f t="shared" si="513"/>
        <v>0</v>
      </c>
      <c r="AU1189" s="159">
        <f t="shared" si="514"/>
        <v>0</v>
      </c>
      <c r="AV1189" s="159">
        <f t="shared" si="515"/>
        <v>0</v>
      </c>
      <c r="AW1189" s="159">
        <f t="shared" si="516"/>
        <v>0</v>
      </c>
      <c r="AX1189" s="159">
        <f t="shared" si="536"/>
        <v>0</v>
      </c>
      <c r="AY1189" s="159" t="str">
        <f t="shared" si="537"/>
        <v>1万～3万人未満の市町村平均</v>
      </c>
      <c r="AZ1189" s="159"/>
    </row>
    <row r="1190" spans="1:52" x14ac:dyDescent="0.3">
      <c r="A1190" t="str">
        <f t="shared" si="517"/>
        <v>27381</v>
      </c>
      <c r="B1190" s="158" t="str">
        <f t="shared" si="518"/>
        <v>027381</v>
      </c>
      <c r="C1190">
        <v>27</v>
      </c>
      <c r="D1190" t="s">
        <v>54</v>
      </c>
      <c r="E1190">
        <v>27381</v>
      </c>
      <c r="F1190" t="s">
        <v>1604</v>
      </c>
      <c r="G1190">
        <v>44.462000000000003</v>
      </c>
      <c r="H1190">
        <v>35.585999999999999</v>
      </c>
      <c r="I1190">
        <v>58.695999999999998</v>
      </c>
      <c r="J1190">
        <v>46.835000000000001</v>
      </c>
      <c r="K1190">
        <v>7.9</v>
      </c>
      <c r="L1190">
        <v>13.843</v>
      </c>
      <c r="M1190">
        <v>0</v>
      </c>
      <c r="N1190">
        <v>0</v>
      </c>
      <c r="O1190">
        <v>0</v>
      </c>
      <c r="P1190">
        <v>0</v>
      </c>
      <c r="Q1190">
        <v>0</v>
      </c>
      <c r="R1190">
        <v>0</v>
      </c>
      <c r="S1190">
        <v>0</v>
      </c>
      <c r="T1190">
        <v>0</v>
      </c>
      <c r="U1190">
        <v>0</v>
      </c>
      <c r="V1190">
        <v>0.51700000000000002</v>
      </c>
      <c r="W1190">
        <v>5.194</v>
      </c>
      <c r="Y1190" t="str">
        <f t="shared" si="519"/>
        <v>大阪府</v>
      </c>
      <c r="Z1190" t="str">
        <f t="shared" si="520"/>
        <v>大阪府太子町</v>
      </c>
      <c r="AA1190" s="159">
        <f t="shared" si="521"/>
        <v>58.695999999999998</v>
      </c>
      <c r="AB1190" s="159">
        <f t="shared" si="522"/>
        <v>46.835000000000001</v>
      </c>
      <c r="AC1190" s="159">
        <f t="shared" si="523"/>
        <v>13.843</v>
      </c>
      <c r="AD1190" s="159">
        <f t="shared" si="524"/>
        <v>0</v>
      </c>
      <c r="AE1190" s="159">
        <f t="shared" si="525"/>
        <v>0</v>
      </c>
      <c r="AF1190" s="159">
        <f t="shared" si="526"/>
        <v>0</v>
      </c>
      <c r="AG1190" s="159">
        <f t="shared" si="527"/>
        <v>0</v>
      </c>
      <c r="AH1190" s="160">
        <f t="shared" si="528"/>
        <v>119.37400000000001</v>
      </c>
      <c r="AI1190" s="135">
        <f t="shared" si="529"/>
        <v>0.49169835977683579</v>
      </c>
      <c r="AJ1190" s="135">
        <f t="shared" si="530"/>
        <v>0.39233836513813725</v>
      </c>
      <c r="AK1190" s="135">
        <f t="shared" si="531"/>
        <v>0.11596327508502688</v>
      </c>
      <c r="AL1190" s="135">
        <f t="shared" si="532"/>
        <v>0</v>
      </c>
      <c r="AM1190" s="135">
        <f t="shared" si="533"/>
        <v>0</v>
      </c>
      <c r="AN1190" s="135">
        <f t="shared" si="534"/>
        <v>0</v>
      </c>
      <c r="AO1190" s="135">
        <f t="shared" si="535"/>
        <v>0</v>
      </c>
      <c r="AP1190" s="159">
        <f>IFERROR(VLOOKUP(A1190,人口!$A$2:$E$1748,5,0),0)</f>
        <v>13305</v>
      </c>
      <c r="AQ1190" s="159">
        <f t="shared" si="510"/>
        <v>0</v>
      </c>
      <c r="AR1190" s="159">
        <f t="shared" si="511"/>
        <v>0</v>
      </c>
      <c r="AS1190" s="159">
        <f t="shared" si="512"/>
        <v>1</v>
      </c>
      <c r="AT1190" s="159">
        <f t="shared" si="513"/>
        <v>0</v>
      </c>
      <c r="AU1190" s="159">
        <f t="shared" si="514"/>
        <v>0</v>
      </c>
      <c r="AV1190" s="159">
        <f t="shared" si="515"/>
        <v>0</v>
      </c>
      <c r="AW1190" s="159">
        <f t="shared" si="516"/>
        <v>0</v>
      </c>
      <c r="AX1190" s="159">
        <f t="shared" si="536"/>
        <v>0</v>
      </c>
      <c r="AY1190" s="159" t="str">
        <f t="shared" si="537"/>
        <v>1万～3万人未満の市町村平均</v>
      </c>
      <c r="AZ1190" s="159"/>
    </row>
    <row r="1191" spans="1:52" x14ac:dyDescent="0.3">
      <c r="A1191" t="str">
        <f t="shared" si="517"/>
        <v>27382</v>
      </c>
      <c r="B1191" s="158" t="str">
        <f t="shared" si="518"/>
        <v>027382</v>
      </c>
      <c r="C1191">
        <v>27</v>
      </c>
      <c r="D1191" t="s">
        <v>54</v>
      </c>
      <c r="E1191">
        <v>27382</v>
      </c>
      <c r="F1191" t="s">
        <v>1683</v>
      </c>
      <c r="G1191">
        <v>67.429000000000002</v>
      </c>
      <c r="H1191">
        <v>71.242999999999995</v>
      </c>
      <c r="I1191">
        <v>88.378</v>
      </c>
      <c r="J1191">
        <v>93.129000000000005</v>
      </c>
      <c r="K1191">
        <v>20.8</v>
      </c>
      <c r="L1191">
        <v>44.634</v>
      </c>
      <c r="M1191">
        <v>0</v>
      </c>
      <c r="N1191">
        <v>0</v>
      </c>
      <c r="O1191">
        <v>0</v>
      </c>
      <c r="P1191">
        <v>0</v>
      </c>
      <c r="Q1191">
        <v>0</v>
      </c>
      <c r="R1191">
        <v>0</v>
      </c>
      <c r="S1191">
        <v>0</v>
      </c>
      <c r="T1191">
        <v>0</v>
      </c>
      <c r="U1191">
        <v>0</v>
      </c>
      <c r="V1191">
        <v>0.72499999999999998</v>
      </c>
      <c r="W1191">
        <v>9.2750000000000004</v>
      </c>
      <c r="Y1191" t="str">
        <f t="shared" si="519"/>
        <v>大阪府</v>
      </c>
      <c r="Z1191" t="str">
        <f t="shared" si="520"/>
        <v>大阪府河南町</v>
      </c>
      <c r="AA1191" s="159">
        <f t="shared" si="521"/>
        <v>88.378</v>
      </c>
      <c r="AB1191" s="159">
        <f t="shared" si="522"/>
        <v>93.129000000000005</v>
      </c>
      <c r="AC1191" s="159">
        <f t="shared" si="523"/>
        <v>44.634</v>
      </c>
      <c r="AD1191" s="159">
        <f t="shared" si="524"/>
        <v>0</v>
      </c>
      <c r="AE1191" s="159">
        <f t="shared" si="525"/>
        <v>0</v>
      </c>
      <c r="AF1191" s="159">
        <f t="shared" si="526"/>
        <v>0</v>
      </c>
      <c r="AG1191" s="159">
        <f t="shared" si="527"/>
        <v>0</v>
      </c>
      <c r="AH1191" s="160">
        <f t="shared" si="528"/>
        <v>226.14100000000002</v>
      </c>
      <c r="AI1191" s="135">
        <f t="shared" si="529"/>
        <v>0.39080927386011377</v>
      </c>
      <c r="AJ1191" s="135">
        <f t="shared" si="530"/>
        <v>0.41181829035867001</v>
      </c>
      <c r="AK1191" s="135">
        <f t="shared" si="531"/>
        <v>0.19737243578121613</v>
      </c>
      <c r="AL1191" s="135">
        <f t="shared" si="532"/>
        <v>0</v>
      </c>
      <c r="AM1191" s="135">
        <f t="shared" si="533"/>
        <v>0</v>
      </c>
      <c r="AN1191" s="135">
        <f t="shared" si="534"/>
        <v>0</v>
      </c>
      <c r="AO1191" s="135">
        <f t="shared" si="535"/>
        <v>0</v>
      </c>
      <c r="AP1191" s="159">
        <f>IFERROR(VLOOKUP(A1191,人口!$A$2:$E$1748,5,0),0)</f>
        <v>15511</v>
      </c>
      <c r="AQ1191" s="159">
        <f t="shared" si="510"/>
        <v>0</v>
      </c>
      <c r="AR1191" s="159">
        <f t="shared" si="511"/>
        <v>0</v>
      </c>
      <c r="AS1191" s="159">
        <f t="shared" si="512"/>
        <v>1</v>
      </c>
      <c r="AT1191" s="159">
        <f t="shared" si="513"/>
        <v>0</v>
      </c>
      <c r="AU1191" s="159">
        <f t="shared" si="514"/>
        <v>0</v>
      </c>
      <c r="AV1191" s="159">
        <f t="shared" si="515"/>
        <v>0</v>
      </c>
      <c r="AW1191" s="159">
        <f t="shared" si="516"/>
        <v>0</v>
      </c>
      <c r="AX1191" s="159">
        <f t="shared" si="536"/>
        <v>0</v>
      </c>
      <c r="AY1191" s="159" t="str">
        <f t="shared" si="537"/>
        <v>1万～3万人未満の市町村平均</v>
      </c>
      <c r="AZ1191" s="159"/>
    </row>
    <row r="1192" spans="1:52" x14ac:dyDescent="0.3">
      <c r="A1192" t="str">
        <f t="shared" si="517"/>
        <v>27383</v>
      </c>
      <c r="B1192" s="158" t="str">
        <f t="shared" si="518"/>
        <v>027383</v>
      </c>
      <c r="C1192">
        <v>27</v>
      </c>
      <c r="D1192" t="s">
        <v>54</v>
      </c>
      <c r="E1192">
        <v>27383</v>
      </c>
      <c r="F1192" t="s">
        <v>1696</v>
      </c>
      <c r="G1192">
        <v>31.34</v>
      </c>
      <c r="H1192">
        <v>19.131</v>
      </c>
      <c r="I1192">
        <v>41.040999999999997</v>
      </c>
      <c r="J1192">
        <v>25.015999999999998</v>
      </c>
      <c r="K1192">
        <v>17.2</v>
      </c>
      <c r="L1192">
        <v>39.259</v>
      </c>
      <c r="M1192">
        <v>1.018</v>
      </c>
      <c r="N1192">
        <v>6.7229999999999999</v>
      </c>
      <c r="O1192">
        <v>0</v>
      </c>
      <c r="P1192">
        <v>0</v>
      </c>
      <c r="Q1192">
        <v>0</v>
      </c>
      <c r="R1192">
        <v>0</v>
      </c>
      <c r="S1192">
        <v>0</v>
      </c>
      <c r="T1192">
        <v>0</v>
      </c>
      <c r="U1192">
        <v>0</v>
      </c>
      <c r="V1192">
        <v>0.38400000000000001</v>
      </c>
      <c r="W1192">
        <v>3.9980000000000002</v>
      </c>
      <c r="Y1192" t="str">
        <f t="shared" si="519"/>
        <v>大阪府</v>
      </c>
      <c r="Z1192" t="str">
        <f t="shared" si="520"/>
        <v>大阪府千早赤阪村</v>
      </c>
      <c r="AA1192" s="159">
        <f t="shared" si="521"/>
        <v>41.040999999999997</v>
      </c>
      <c r="AB1192" s="159">
        <f t="shared" si="522"/>
        <v>25.015999999999998</v>
      </c>
      <c r="AC1192" s="159">
        <f t="shared" si="523"/>
        <v>39.259</v>
      </c>
      <c r="AD1192" s="159">
        <f t="shared" si="524"/>
        <v>6.7229999999999999</v>
      </c>
      <c r="AE1192" s="159">
        <f t="shared" si="525"/>
        <v>0</v>
      </c>
      <c r="AF1192" s="159">
        <f t="shared" si="526"/>
        <v>0</v>
      </c>
      <c r="AG1192" s="159">
        <f t="shared" si="527"/>
        <v>0</v>
      </c>
      <c r="AH1192" s="160">
        <f t="shared" si="528"/>
        <v>112.03899999999999</v>
      </c>
      <c r="AI1192" s="135">
        <f t="shared" si="529"/>
        <v>0.36630994564392755</v>
      </c>
      <c r="AJ1192" s="135">
        <f t="shared" si="530"/>
        <v>0.22327939378252218</v>
      </c>
      <c r="AK1192" s="135">
        <f t="shared" si="531"/>
        <v>0.35040476976767021</v>
      </c>
      <c r="AL1192" s="135">
        <f t="shared" si="532"/>
        <v>6.0005890805880098E-2</v>
      </c>
      <c r="AM1192" s="135">
        <f t="shared" si="533"/>
        <v>0</v>
      </c>
      <c r="AN1192" s="135">
        <f t="shared" si="534"/>
        <v>0</v>
      </c>
      <c r="AO1192" s="135">
        <f t="shared" si="535"/>
        <v>0</v>
      </c>
      <c r="AP1192" s="159">
        <f>IFERROR(VLOOKUP(A1192,人口!$A$2:$E$1748,5,0),0)</f>
        <v>5164</v>
      </c>
      <c r="AQ1192" s="159">
        <f t="shared" si="510"/>
        <v>0</v>
      </c>
      <c r="AR1192" s="159">
        <f t="shared" si="511"/>
        <v>1</v>
      </c>
      <c r="AS1192" s="159">
        <f t="shared" si="512"/>
        <v>0</v>
      </c>
      <c r="AT1192" s="159">
        <f t="shared" si="513"/>
        <v>0</v>
      </c>
      <c r="AU1192" s="159">
        <f t="shared" si="514"/>
        <v>0</v>
      </c>
      <c r="AV1192" s="159">
        <f t="shared" si="515"/>
        <v>0</v>
      </c>
      <c r="AW1192" s="159">
        <f t="shared" si="516"/>
        <v>0</v>
      </c>
      <c r="AX1192" s="159">
        <f t="shared" si="536"/>
        <v>0</v>
      </c>
      <c r="AY1192" s="159" t="str">
        <f t="shared" si="537"/>
        <v>5千～1万人未満の市町村平均</v>
      </c>
      <c r="AZ1192" s="159"/>
    </row>
    <row r="1193" spans="1:52" x14ac:dyDescent="0.3">
      <c r="A1193" t="str">
        <f t="shared" si="517"/>
        <v>099</v>
      </c>
      <c r="B1193" s="158" t="str">
        <f t="shared" si="518"/>
        <v>099</v>
      </c>
      <c r="C1193">
        <v>28</v>
      </c>
      <c r="D1193" t="s">
        <v>55</v>
      </c>
      <c r="E1193">
        <v>99</v>
      </c>
      <c r="Y1193" t="str">
        <f t="shared" si="519"/>
        <v>兵庫県</v>
      </c>
      <c r="Z1193" t="str">
        <f t="shared" si="520"/>
        <v>兵庫県</v>
      </c>
      <c r="AA1193" s="159">
        <f t="shared" si="521"/>
        <v>0</v>
      </c>
      <c r="AB1193" s="159">
        <f t="shared" si="522"/>
        <v>0</v>
      </c>
      <c r="AC1193" s="159">
        <f t="shared" si="523"/>
        <v>0</v>
      </c>
      <c r="AD1193" s="159">
        <f t="shared" si="524"/>
        <v>0</v>
      </c>
      <c r="AE1193" s="159">
        <f t="shared" si="525"/>
        <v>0</v>
      </c>
      <c r="AF1193" s="159">
        <f t="shared" si="526"/>
        <v>0</v>
      </c>
      <c r="AG1193" s="159">
        <f t="shared" si="527"/>
        <v>0</v>
      </c>
      <c r="AH1193" s="160">
        <f t="shared" si="528"/>
        <v>0</v>
      </c>
      <c r="AI1193" s="135" t="str">
        <f t="shared" si="529"/>
        <v/>
      </c>
      <c r="AJ1193" s="135" t="str">
        <f t="shared" si="530"/>
        <v/>
      </c>
      <c r="AK1193" s="135" t="str">
        <f t="shared" si="531"/>
        <v/>
      </c>
      <c r="AL1193" s="135" t="str">
        <f t="shared" si="532"/>
        <v/>
      </c>
      <c r="AM1193" s="135" t="str">
        <f t="shared" si="533"/>
        <v/>
      </c>
      <c r="AN1193" s="135" t="str">
        <f t="shared" si="534"/>
        <v/>
      </c>
      <c r="AO1193" s="135" t="str">
        <f t="shared" si="535"/>
        <v/>
      </c>
      <c r="AP1193" s="159">
        <f>IFERROR(VLOOKUP(A1193,人口!$A$2:$E$1748,5,0),0)</f>
        <v>0</v>
      </c>
      <c r="AQ1193" s="159">
        <f t="shared" si="510"/>
        <v>0</v>
      </c>
      <c r="AR1193" s="159">
        <f t="shared" si="511"/>
        <v>0</v>
      </c>
      <c r="AS1193" s="159">
        <f t="shared" si="512"/>
        <v>0</v>
      </c>
      <c r="AT1193" s="159">
        <f t="shared" si="513"/>
        <v>0</v>
      </c>
      <c r="AU1193" s="159">
        <f t="shared" si="514"/>
        <v>0</v>
      </c>
      <c r="AV1193" s="159">
        <f t="shared" si="515"/>
        <v>0</v>
      </c>
      <c r="AW1193" s="159">
        <f t="shared" si="516"/>
        <v>0</v>
      </c>
      <c r="AX1193" s="159">
        <f t="shared" si="536"/>
        <v>0</v>
      </c>
      <c r="AY1193" s="159" t="str">
        <f t="shared" si="537"/>
        <v/>
      </c>
      <c r="AZ1193" s="159"/>
    </row>
    <row r="1194" spans="1:52" x14ac:dyDescent="0.3">
      <c r="A1194" t="str">
        <f t="shared" si="517"/>
        <v>28100</v>
      </c>
      <c r="B1194" s="158" t="str">
        <f t="shared" si="518"/>
        <v>028100</v>
      </c>
      <c r="C1194">
        <v>28</v>
      </c>
      <c r="D1194" t="s">
        <v>55</v>
      </c>
      <c r="E1194">
        <v>28100</v>
      </c>
      <c r="F1194" t="s">
        <v>102</v>
      </c>
      <c r="G1194">
        <v>3089.0520000000001</v>
      </c>
      <c r="H1194">
        <v>1031.8309999999999</v>
      </c>
      <c r="I1194">
        <v>4264.8419999999996</v>
      </c>
      <c r="J1194">
        <v>1414.6110000000001</v>
      </c>
      <c r="K1194">
        <v>259.39999999999998</v>
      </c>
      <c r="L1194">
        <v>589.12400000000002</v>
      </c>
      <c r="M1194">
        <v>0.89600000000000002</v>
      </c>
      <c r="N1194">
        <v>4.8010000000000002</v>
      </c>
      <c r="O1194">
        <v>0.219</v>
      </c>
      <c r="P1194">
        <v>0</v>
      </c>
      <c r="Q1194">
        <v>0</v>
      </c>
      <c r="R1194">
        <v>0.32</v>
      </c>
      <c r="S1194">
        <v>0</v>
      </c>
      <c r="T1194">
        <v>0</v>
      </c>
      <c r="U1194">
        <v>1.9630000000000001</v>
      </c>
      <c r="V1194">
        <v>33.884</v>
      </c>
      <c r="W1194">
        <v>328.78199999999998</v>
      </c>
      <c r="Y1194" t="str">
        <f t="shared" si="519"/>
        <v>兵庫県</v>
      </c>
      <c r="Z1194" t="str">
        <f t="shared" si="520"/>
        <v>兵庫県神戸市</v>
      </c>
      <c r="AA1194" s="159">
        <f t="shared" si="521"/>
        <v>4264.8419999999996</v>
      </c>
      <c r="AB1194" s="159">
        <f t="shared" si="522"/>
        <v>1414.6110000000001</v>
      </c>
      <c r="AC1194" s="159">
        <f t="shared" si="523"/>
        <v>589.12400000000002</v>
      </c>
      <c r="AD1194" s="159">
        <f t="shared" si="524"/>
        <v>4.8010000000000002</v>
      </c>
      <c r="AE1194" s="159">
        <f t="shared" si="525"/>
        <v>0</v>
      </c>
      <c r="AF1194" s="159">
        <f t="shared" si="526"/>
        <v>0</v>
      </c>
      <c r="AG1194" s="159">
        <f t="shared" si="527"/>
        <v>1.9630000000000001</v>
      </c>
      <c r="AH1194" s="160">
        <f t="shared" si="528"/>
        <v>6275.3409999999994</v>
      </c>
      <c r="AI1194" s="135">
        <f t="shared" si="529"/>
        <v>0.67961916332514838</v>
      </c>
      <c r="AJ1194" s="135">
        <f t="shared" si="530"/>
        <v>0.22542376581607282</v>
      </c>
      <c r="AK1194" s="135">
        <f t="shared" si="531"/>
        <v>9.3879201146200672E-2</v>
      </c>
      <c r="AL1194" s="135">
        <f t="shared" si="532"/>
        <v>7.6505802632876848E-4</v>
      </c>
      <c r="AM1194" s="135">
        <f t="shared" si="533"/>
        <v>0</v>
      </c>
      <c r="AN1194" s="135">
        <f t="shared" si="534"/>
        <v>0</v>
      </c>
      <c r="AO1194" s="135">
        <f t="shared" si="535"/>
        <v>3.1281168624940065E-4</v>
      </c>
      <c r="AP1194" s="159">
        <f>IFERROR(VLOOKUP(A1194,人口!$A$2:$E$1748,5,0),0)</f>
        <v>1533588</v>
      </c>
      <c r="AQ1194" s="159">
        <f t="shared" si="510"/>
        <v>0</v>
      </c>
      <c r="AR1194" s="159">
        <f t="shared" si="511"/>
        <v>0</v>
      </c>
      <c r="AS1194" s="159">
        <f t="shared" si="512"/>
        <v>0</v>
      </c>
      <c r="AT1194" s="159">
        <f t="shared" si="513"/>
        <v>0</v>
      </c>
      <c r="AU1194" s="159">
        <f t="shared" si="514"/>
        <v>0</v>
      </c>
      <c r="AV1194" s="159">
        <f t="shared" si="515"/>
        <v>0</v>
      </c>
      <c r="AW1194" s="159">
        <f t="shared" si="516"/>
        <v>0</v>
      </c>
      <c r="AX1194" s="159">
        <f t="shared" si="536"/>
        <v>1</v>
      </c>
      <c r="AY1194" s="159" t="str">
        <f t="shared" si="537"/>
        <v>100万人以上の市町村平均</v>
      </c>
      <c r="AZ1194" s="159"/>
    </row>
    <row r="1195" spans="1:52" x14ac:dyDescent="0.3">
      <c r="A1195" t="str">
        <f t="shared" si="517"/>
        <v>28201</v>
      </c>
      <c r="B1195" s="158" t="str">
        <f t="shared" si="518"/>
        <v>028201</v>
      </c>
      <c r="C1195">
        <v>28</v>
      </c>
      <c r="D1195" t="s">
        <v>55</v>
      </c>
      <c r="E1195">
        <v>28201</v>
      </c>
      <c r="F1195" t="s">
        <v>152</v>
      </c>
      <c r="G1195">
        <v>1918.0119999999999</v>
      </c>
      <c r="H1195">
        <v>708.47799999999995</v>
      </c>
      <c r="I1195">
        <v>2605.8339999999998</v>
      </c>
      <c r="J1195">
        <v>957.30600000000004</v>
      </c>
      <c r="K1195">
        <v>117.4</v>
      </c>
      <c r="L1195">
        <v>237.82900000000001</v>
      </c>
      <c r="M1195">
        <v>0</v>
      </c>
      <c r="N1195">
        <v>0</v>
      </c>
      <c r="O1195">
        <v>0</v>
      </c>
      <c r="P1195">
        <v>0</v>
      </c>
      <c r="Q1195">
        <v>0</v>
      </c>
      <c r="R1195">
        <v>0</v>
      </c>
      <c r="S1195">
        <v>0</v>
      </c>
      <c r="T1195">
        <v>0</v>
      </c>
      <c r="U1195">
        <v>0</v>
      </c>
      <c r="V1195">
        <v>22.076000000000001</v>
      </c>
      <c r="W1195">
        <v>182.59899999999999</v>
      </c>
      <c r="Y1195" t="str">
        <f t="shared" si="519"/>
        <v>兵庫県</v>
      </c>
      <c r="Z1195" t="str">
        <f t="shared" si="520"/>
        <v>兵庫県姫路市</v>
      </c>
      <c r="AA1195" s="159">
        <f t="shared" si="521"/>
        <v>2605.8339999999998</v>
      </c>
      <c r="AB1195" s="159">
        <f t="shared" si="522"/>
        <v>957.30600000000004</v>
      </c>
      <c r="AC1195" s="159">
        <f t="shared" si="523"/>
        <v>237.82900000000001</v>
      </c>
      <c r="AD1195" s="159">
        <f t="shared" si="524"/>
        <v>0</v>
      </c>
      <c r="AE1195" s="159">
        <f t="shared" si="525"/>
        <v>0</v>
      </c>
      <c r="AF1195" s="159">
        <f t="shared" si="526"/>
        <v>0</v>
      </c>
      <c r="AG1195" s="159">
        <f t="shared" si="527"/>
        <v>0</v>
      </c>
      <c r="AH1195" s="160">
        <f t="shared" si="528"/>
        <v>3800.9690000000001</v>
      </c>
      <c r="AI1195" s="135">
        <f t="shared" si="529"/>
        <v>0.68557096887662061</v>
      </c>
      <c r="AJ1195" s="135">
        <f t="shared" si="530"/>
        <v>0.25185840768498768</v>
      </c>
      <c r="AK1195" s="135">
        <f t="shared" si="531"/>
        <v>6.2570623438391634E-2</v>
      </c>
      <c r="AL1195" s="135">
        <f t="shared" si="532"/>
        <v>0</v>
      </c>
      <c r="AM1195" s="135">
        <f t="shared" si="533"/>
        <v>0</v>
      </c>
      <c r="AN1195" s="135">
        <f t="shared" si="534"/>
        <v>0</v>
      </c>
      <c r="AO1195" s="135">
        <f t="shared" si="535"/>
        <v>0</v>
      </c>
      <c r="AP1195" s="159">
        <f>IFERROR(VLOOKUP(A1195,人口!$A$2:$E$1748,5,0),0)</f>
        <v>535982</v>
      </c>
      <c r="AQ1195" s="159">
        <f t="shared" si="510"/>
        <v>0</v>
      </c>
      <c r="AR1195" s="159">
        <f t="shared" si="511"/>
        <v>0</v>
      </c>
      <c r="AS1195" s="159">
        <f t="shared" si="512"/>
        <v>0</v>
      </c>
      <c r="AT1195" s="159">
        <f t="shared" si="513"/>
        <v>0</v>
      </c>
      <c r="AU1195" s="159">
        <f t="shared" si="514"/>
        <v>0</v>
      </c>
      <c r="AV1195" s="159">
        <f t="shared" si="515"/>
        <v>0</v>
      </c>
      <c r="AW1195" s="159">
        <f t="shared" si="516"/>
        <v>1</v>
      </c>
      <c r="AX1195" s="159">
        <f t="shared" si="536"/>
        <v>0</v>
      </c>
      <c r="AY1195" s="159" t="str">
        <f t="shared" si="537"/>
        <v>50万～100万人未満の市町村平均</v>
      </c>
      <c r="AZ1195" s="159"/>
    </row>
    <row r="1196" spans="1:52" x14ac:dyDescent="0.3">
      <c r="A1196" t="str">
        <f t="shared" si="517"/>
        <v>28202</v>
      </c>
      <c r="B1196" s="158" t="str">
        <f t="shared" si="518"/>
        <v>028202</v>
      </c>
      <c r="C1196">
        <v>28</v>
      </c>
      <c r="D1196" t="s">
        <v>55</v>
      </c>
      <c r="E1196">
        <v>28202</v>
      </c>
      <c r="F1196" t="s">
        <v>220</v>
      </c>
      <c r="G1196">
        <v>880.74199999999996</v>
      </c>
      <c r="H1196">
        <v>1.9730000000000001</v>
      </c>
      <c r="I1196">
        <v>1176.4090000000001</v>
      </c>
      <c r="J1196">
        <v>2.6269999999999998</v>
      </c>
      <c r="K1196">
        <v>0</v>
      </c>
      <c r="L1196">
        <v>0</v>
      </c>
      <c r="M1196">
        <v>0</v>
      </c>
      <c r="N1196">
        <v>0</v>
      </c>
      <c r="O1196">
        <v>0</v>
      </c>
      <c r="P1196">
        <v>0</v>
      </c>
      <c r="Q1196">
        <v>0</v>
      </c>
      <c r="R1196">
        <v>0</v>
      </c>
      <c r="S1196">
        <v>0</v>
      </c>
      <c r="T1196">
        <v>0</v>
      </c>
      <c r="U1196">
        <v>0</v>
      </c>
      <c r="V1196">
        <v>8.8780000000000001</v>
      </c>
      <c r="W1196">
        <v>103.624</v>
      </c>
      <c r="Y1196" t="str">
        <f t="shared" si="519"/>
        <v>兵庫県</v>
      </c>
      <c r="Z1196" t="str">
        <f t="shared" si="520"/>
        <v>兵庫県尼崎市</v>
      </c>
      <c r="AA1196" s="159">
        <f t="shared" si="521"/>
        <v>1176.4090000000001</v>
      </c>
      <c r="AB1196" s="159">
        <f t="shared" si="522"/>
        <v>2.6269999999999998</v>
      </c>
      <c r="AC1196" s="159">
        <f t="shared" si="523"/>
        <v>0</v>
      </c>
      <c r="AD1196" s="159">
        <f t="shared" si="524"/>
        <v>0</v>
      </c>
      <c r="AE1196" s="159">
        <f t="shared" si="525"/>
        <v>0</v>
      </c>
      <c r="AF1196" s="159">
        <f t="shared" si="526"/>
        <v>0</v>
      </c>
      <c r="AG1196" s="159">
        <f t="shared" si="527"/>
        <v>0</v>
      </c>
      <c r="AH1196" s="160">
        <f t="shared" si="528"/>
        <v>1179.0360000000001</v>
      </c>
      <c r="AI1196" s="135">
        <f t="shared" si="529"/>
        <v>0.99777190857615883</v>
      </c>
      <c r="AJ1196" s="135">
        <f t="shared" si="530"/>
        <v>2.2280914238411715E-3</v>
      </c>
      <c r="AK1196" s="135">
        <f t="shared" si="531"/>
        <v>0</v>
      </c>
      <c r="AL1196" s="135">
        <f t="shared" si="532"/>
        <v>0</v>
      </c>
      <c r="AM1196" s="135">
        <f t="shared" si="533"/>
        <v>0</v>
      </c>
      <c r="AN1196" s="135">
        <f t="shared" si="534"/>
        <v>0</v>
      </c>
      <c r="AO1196" s="135">
        <f t="shared" si="535"/>
        <v>0</v>
      </c>
      <c r="AP1196" s="159">
        <f>IFERROR(VLOOKUP(A1196,人口!$A$2:$E$1748,5,0),0)</f>
        <v>463262</v>
      </c>
      <c r="AQ1196" s="159">
        <f t="shared" si="510"/>
        <v>0</v>
      </c>
      <c r="AR1196" s="159">
        <f t="shared" si="511"/>
        <v>0</v>
      </c>
      <c r="AS1196" s="159">
        <f t="shared" si="512"/>
        <v>0</v>
      </c>
      <c r="AT1196" s="159">
        <f t="shared" si="513"/>
        <v>0</v>
      </c>
      <c r="AU1196" s="159">
        <f t="shared" si="514"/>
        <v>0</v>
      </c>
      <c r="AV1196" s="159">
        <f t="shared" si="515"/>
        <v>1</v>
      </c>
      <c r="AW1196" s="159">
        <f t="shared" si="516"/>
        <v>0</v>
      </c>
      <c r="AX1196" s="159">
        <f t="shared" si="536"/>
        <v>0</v>
      </c>
      <c r="AY1196" s="159" t="str">
        <f t="shared" si="537"/>
        <v>20万～50万人未満の市町村平均</v>
      </c>
      <c r="AZ1196" s="159"/>
    </row>
    <row r="1197" spans="1:52" x14ac:dyDescent="0.3">
      <c r="A1197" t="str">
        <f t="shared" si="517"/>
        <v>28203</v>
      </c>
      <c r="B1197" s="158" t="str">
        <f t="shared" si="518"/>
        <v>028203</v>
      </c>
      <c r="C1197">
        <v>28</v>
      </c>
      <c r="D1197" t="s">
        <v>55</v>
      </c>
      <c r="E1197">
        <v>28203</v>
      </c>
      <c r="F1197" t="s">
        <v>281</v>
      </c>
      <c r="G1197">
        <v>635.66399999999999</v>
      </c>
      <c r="H1197">
        <v>154.88800000000001</v>
      </c>
      <c r="I1197">
        <v>877.87</v>
      </c>
      <c r="J1197">
        <v>209.76900000000001</v>
      </c>
      <c r="K1197">
        <v>0</v>
      </c>
      <c r="L1197">
        <v>0</v>
      </c>
      <c r="M1197">
        <v>0</v>
      </c>
      <c r="N1197">
        <v>0</v>
      </c>
      <c r="O1197">
        <v>0</v>
      </c>
      <c r="P1197">
        <v>0</v>
      </c>
      <c r="Q1197">
        <v>0</v>
      </c>
      <c r="R1197">
        <v>0</v>
      </c>
      <c r="S1197">
        <v>0</v>
      </c>
      <c r="T1197">
        <v>0</v>
      </c>
      <c r="U1197">
        <v>0</v>
      </c>
      <c r="V1197">
        <v>7.6449999999999996</v>
      </c>
      <c r="W1197">
        <v>64.935000000000002</v>
      </c>
      <c r="Y1197" t="str">
        <f t="shared" si="519"/>
        <v>兵庫県</v>
      </c>
      <c r="Z1197" t="str">
        <f t="shared" si="520"/>
        <v>兵庫県明石市</v>
      </c>
      <c r="AA1197" s="159">
        <f t="shared" si="521"/>
        <v>877.87</v>
      </c>
      <c r="AB1197" s="159">
        <f t="shared" si="522"/>
        <v>209.76900000000001</v>
      </c>
      <c r="AC1197" s="159">
        <f t="shared" si="523"/>
        <v>0</v>
      </c>
      <c r="AD1197" s="159">
        <f t="shared" si="524"/>
        <v>0</v>
      </c>
      <c r="AE1197" s="159">
        <f t="shared" si="525"/>
        <v>0</v>
      </c>
      <c r="AF1197" s="159">
        <f t="shared" si="526"/>
        <v>0</v>
      </c>
      <c r="AG1197" s="159">
        <f t="shared" si="527"/>
        <v>0</v>
      </c>
      <c r="AH1197" s="160">
        <f t="shared" si="528"/>
        <v>1087.6390000000001</v>
      </c>
      <c r="AI1197" s="135">
        <f t="shared" si="529"/>
        <v>0.80713361694459274</v>
      </c>
      <c r="AJ1197" s="135">
        <f t="shared" si="530"/>
        <v>0.19286638305540715</v>
      </c>
      <c r="AK1197" s="135">
        <f t="shared" si="531"/>
        <v>0</v>
      </c>
      <c r="AL1197" s="135">
        <f t="shared" si="532"/>
        <v>0</v>
      </c>
      <c r="AM1197" s="135">
        <f t="shared" si="533"/>
        <v>0</v>
      </c>
      <c r="AN1197" s="135">
        <f t="shared" si="534"/>
        <v>0</v>
      </c>
      <c r="AO1197" s="135">
        <f t="shared" si="535"/>
        <v>0</v>
      </c>
      <c r="AP1197" s="159">
        <f>IFERROR(VLOOKUP(A1197,人口!$A$2:$E$1748,5,0),0)</f>
        <v>303961</v>
      </c>
      <c r="AQ1197" s="159">
        <f t="shared" si="510"/>
        <v>0</v>
      </c>
      <c r="AR1197" s="159">
        <f t="shared" si="511"/>
        <v>0</v>
      </c>
      <c r="AS1197" s="159">
        <f t="shared" si="512"/>
        <v>0</v>
      </c>
      <c r="AT1197" s="159">
        <f t="shared" si="513"/>
        <v>0</v>
      </c>
      <c r="AU1197" s="159">
        <f t="shared" si="514"/>
        <v>0</v>
      </c>
      <c r="AV1197" s="159">
        <f t="shared" si="515"/>
        <v>1</v>
      </c>
      <c r="AW1197" s="159">
        <f t="shared" si="516"/>
        <v>0</v>
      </c>
      <c r="AX1197" s="159">
        <f t="shared" si="536"/>
        <v>0</v>
      </c>
      <c r="AY1197" s="159" t="str">
        <f t="shared" si="537"/>
        <v>20万～50万人未満の市町村平均</v>
      </c>
      <c r="AZ1197" s="159"/>
    </row>
    <row r="1198" spans="1:52" x14ac:dyDescent="0.3">
      <c r="A1198" t="str">
        <f t="shared" si="517"/>
        <v>28204</v>
      </c>
      <c r="B1198" s="158" t="str">
        <f t="shared" si="518"/>
        <v>028204</v>
      </c>
      <c r="C1198">
        <v>28</v>
      </c>
      <c r="D1198" t="s">
        <v>55</v>
      </c>
      <c r="E1198">
        <v>28204</v>
      </c>
      <c r="F1198" t="s">
        <v>332</v>
      </c>
      <c r="G1198">
        <v>798.74400000000003</v>
      </c>
      <c r="H1198">
        <v>11.057</v>
      </c>
      <c r="I1198">
        <v>1071.7280000000001</v>
      </c>
      <c r="J1198">
        <v>14.788</v>
      </c>
      <c r="K1198">
        <v>30.5</v>
      </c>
      <c r="L1198">
        <v>79.617999999999995</v>
      </c>
      <c r="M1198">
        <v>1.605</v>
      </c>
      <c r="N1198">
        <v>8.2110000000000003</v>
      </c>
      <c r="O1198">
        <v>0</v>
      </c>
      <c r="P1198">
        <v>0</v>
      </c>
      <c r="Q1198">
        <v>0</v>
      </c>
      <c r="R1198">
        <v>0.114</v>
      </c>
      <c r="S1198">
        <v>0</v>
      </c>
      <c r="T1198">
        <v>0</v>
      </c>
      <c r="U1198">
        <v>0.70199999999999996</v>
      </c>
      <c r="V1198">
        <v>8.4019999999999992</v>
      </c>
      <c r="W1198">
        <v>87.22</v>
      </c>
      <c r="Y1198" t="str">
        <f t="shared" si="519"/>
        <v>兵庫県</v>
      </c>
      <c r="Z1198" t="str">
        <f t="shared" si="520"/>
        <v>兵庫県西宮市</v>
      </c>
      <c r="AA1198" s="159">
        <f t="shared" si="521"/>
        <v>1071.7280000000001</v>
      </c>
      <c r="AB1198" s="159">
        <f t="shared" si="522"/>
        <v>14.788</v>
      </c>
      <c r="AC1198" s="159">
        <f t="shared" si="523"/>
        <v>79.617999999999995</v>
      </c>
      <c r="AD1198" s="159">
        <f t="shared" si="524"/>
        <v>8.2110000000000003</v>
      </c>
      <c r="AE1198" s="159">
        <f t="shared" si="525"/>
        <v>0</v>
      </c>
      <c r="AF1198" s="159">
        <f t="shared" si="526"/>
        <v>0</v>
      </c>
      <c r="AG1198" s="159">
        <f t="shared" si="527"/>
        <v>0.70199999999999996</v>
      </c>
      <c r="AH1198" s="160">
        <f t="shared" si="528"/>
        <v>1175.047</v>
      </c>
      <c r="AI1198" s="135">
        <f t="shared" si="529"/>
        <v>0.91207245327208197</v>
      </c>
      <c r="AJ1198" s="135">
        <f t="shared" si="530"/>
        <v>1.2585028513753068E-2</v>
      </c>
      <c r="AK1198" s="135">
        <f t="shared" si="531"/>
        <v>6.7757289708411661E-2</v>
      </c>
      <c r="AL1198" s="135">
        <f t="shared" si="532"/>
        <v>6.9878055941592129E-3</v>
      </c>
      <c r="AM1198" s="135">
        <f t="shared" si="533"/>
        <v>0</v>
      </c>
      <c r="AN1198" s="135">
        <f t="shared" si="534"/>
        <v>0</v>
      </c>
      <c r="AO1198" s="135">
        <f t="shared" si="535"/>
        <v>5.9742291159417451E-4</v>
      </c>
      <c r="AP1198" s="159">
        <f>IFERROR(VLOOKUP(A1198,人口!$A$2:$E$1748,5,0),0)</f>
        <v>484357</v>
      </c>
      <c r="AQ1198" s="159">
        <f t="shared" si="510"/>
        <v>0</v>
      </c>
      <c r="AR1198" s="159">
        <f t="shared" si="511"/>
        <v>0</v>
      </c>
      <c r="AS1198" s="159">
        <f t="shared" si="512"/>
        <v>0</v>
      </c>
      <c r="AT1198" s="159">
        <f t="shared" si="513"/>
        <v>0</v>
      </c>
      <c r="AU1198" s="159">
        <f t="shared" si="514"/>
        <v>0</v>
      </c>
      <c r="AV1198" s="159">
        <f t="shared" si="515"/>
        <v>1</v>
      </c>
      <c r="AW1198" s="159">
        <f t="shared" si="516"/>
        <v>0</v>
      </c>
      <c r="AX1198" s="159">
        <f t="shared" si="536"/>
        <v>0</v>
      </c>
      <c r="AY1198" s="159" t="str">
        <f t="shared" si="537"/>
        <v>20万～50万人未満の市町村平均</v>
      </c>
      <c r="AZ1198" s="159"/>
    </row>
    <row r="1199" spans="1:52" x14ac:dyDescent="0.3">
      <c r="A1199" t="str">
        <f t="shared" si="517"/>
        <v>28205</v>
      </c>
      <c r="B1199" s="158" t="str">
        <f t="shared" si="518"/>
        <v>028205</v>
      </c>
      <c r="C1199">
        <v>28</v>
      </c>
      <c r="D1199" t="s">
        <v>55</v>
      </c>
      <c r="E1199">
        <v>28205</v>
      </c>
      <c r="F1199" t="s">
        <v>384</v>
      </c>
      <c r="G1199">
        <v>268.27499999999998</v>
      </c>
      <c r="H1199">
        <v>348.04899999999998</v>
      </c>
      <c r="I1199">
        <v>368.60599999999999</v>
      </c>
      <c r="J1199">
        <v>475.15899999999999</v>
      </c>
      <c r="K1199">
        <v>147.6</v>
      </c>
      <c r="L1199">
        <v>430.59100000000001</v>
      </c>
      <c r="M1199">
        <v>0.127</v>
      </c>
      <c r="N1199">
        <v>0.71</v>
      </c>
      <c r="O1199">
        <v>0</v>
      </c>
      <c r="P1199">
        <v>0</v>
      </c>
      <c r="Q1199">
        <v>0</v>
      </c>
      <c r="R1199">
        <v>0</v>
      </c>
      <c r="S1199">
        <v>0</v>
      </c>
      <c r="T1199">
        <v>0</v>
      </c>
      <c r="U1199">
        <v>0</v>
      </c>
      <c r="V1199">
        <v>3.524</v>
      </c>
      <c r="W1199">
        <v>29.501000000000001</v>
      </c>
      <c r="Y1199" t="str">
        <f t="shared" si="519"/>
        <v>兵庫県</v>
      </c>
      <c r="Z1199" t="str">
        <f t="shared" si="520"/>
        <v>兵庫県洲本市</v>
      </c>
      <c r="AA1199" s="159">
        <f t="shared" si="521"/>
        <v>368.60599999999999</v>
      </c>
      <c r="AB1199" s="159">
        <f t="shared" si="522"/>
        <v>475.15899999999999</v>
      </c>
      <c r="AC1199" s="159">
        <f t="shared" si="523"/>
        <v>430.59100000000001</v>
      </c>
      <c r="AD1199" s="159">
        <f t="shared" si="524"/>
        <v>0.71</v>
      </c>
      <c r="AE1199" s="159">
        <f t="shared" si="525"/>
        <v>0</v>
      </c>
      <c r="AF1199" s="159">
        <f t="shared" si="526"/>
        <v>0</v>
      </c>
      <c r="AG1199" s="159">
        <f t="shared" si="527"/>
        <v>0</v>
      </c>
      <c r="AH1199" s="160">
        <f t="shared" si="528"/>
        <v>1275.066</v>
      </c>
      <c r="AI1199" s="135">
        <f t="shared" si="529"/>
        <v>0.28908778055410461</v>
      </c>
      <c r="AJ1199" s="135">
        <f t="shared" si="530"/>
        <v>0.37265443514296515</v>
      </c>
      <c r="AK1199" s="135">
        <f t="shared" si="531"/>
        <v>0.33770095038217629</v>
      </c>
      <c r="AL1199" s="135">
        <f t="shared" si="532"/>
        <v>5.5683392075390602E-4</v>
      </c>
      <c r="AM1199" s="135">
        <f t="shared" si="533"/>
        <v>0</v>
      </c>
      <c r="AN1199" s="135">
        <f t="shared" si="534"/>
        <v>0</v>
      </c>
      <c r="AO1199" s="135">
        <f t="shared" si="535"/>
        <v>0</v>
      </c>
      <c r="AP1199" s="159">
        <f>IFERROR(VLOOKUP(A1199,人口!$A$2:$E$1748,5,0),0)</f>
        <v>43316</v>
      </c>
      <c r="AQ1199" s="159">
        <f t="shared" si="510"/>
        <v>0</v>
      </c>
      <c r="AR1199" s="159">
        <f t="shared" si="511"/>
        <v>0</v>
      </c>
      <c r="AS1199" s="159">
        <f t="shared" si="512"/>
        <v>0</v>
      </c>
      <c r="AT1199" s="159">
        <f t="shared" si="513"/>
        <v>1</v>
      </c>
      <c r="AU1199" s="159">
        <f t="shared" si="514"/>
        <v>0</v>
      </c>
      <c r="AV1199" s="159">
        <f t="shared" si="515"/>
        <v>0</v>
      </c>
      <c r="AW1199" s="159">
        <f t="shared" si="516"/>
        <v>0</v>
      </c>
      <c r="AX1199" s="159">
        <f t="shared" si="536"/>
        <v>0</v>
      </c>
      <c r="AY1199" s="159" t="str">
        <f t="shared" si="537"/>
        <v>3万～10万人未満の市町村平均</v>
      </c>
      <c r="AZ1199" s="159"/>
    </row>
    <row r="1200" spans="1:52" x14ac:dyDescent="0.3">
      <c r="A1200" t="str">
        <f t="shared" si="517"/>
        <v>28206</v>
      </c>
      <c r="B1200" s="158" t="str">
        <f t="shared" si="518"/>
        <v>028206</v>
      </c>
      <c r="C1200">
        <v>28</v>
      </c>
      <c r="D1200" t="s">
        <v>55</v>
      </c>
      <c r="E1200">
        <v>28206</v>
      </c>
      <c r="F1200" t="s">
        <v>435</v>
      </c>
      <c r="G1200">
        <v>157.69999999999999</v>
      </c>
      <c r="H1200">
        <v>0.21199999999999999</v>
      </c>
      <c r="I1200">
        <v>211.625</v>
      </c>
      <c r="J1200">
        <v>0.28399999999999997</v>
      </c>
      <c r="K1200">
        <v>0</v>
      </c>
      <c r="L1200">
        <v>0</v>
      </c>
      <c r="M1200">
        <v>0.14499999999999999</v>
      </c>
      <c r="N1200">
        <v>0.77700000000000002</v>
      </c>
      <c r="O1200">
        <v>0</v>
      </c>
      <c r="P1200">
        <v>0</v>
      </c>
      <c r="Q1200">
        <v>0</v>
      </c>
      <c r="R1200">
        <v>8.0000000000000002E-3</v>
      </c>
      <c r="S1200">
        <v>0</v>
      </c>
      <c r="T1200">
        <v>0</v>
      </c>
      <c r="U1200">
        <v>4.8000000000000001E-2</v>
      </c>
      <c r="V1200">
        <v>1.5960000000000001</v>
      </c>
      <c r="W1200">
        <v>20.492999999999999</v>
      </c>
      <c r="Y1200" t="str">
        <f t="shared" si="519"/>
        <v>兵庫県</v>
      </c>
      <c r="Z1200" t="str">
        <f t="shared" si="520"/>
        <v>兵庫県芦屋市</v>
      </c>
      <c r="AA1200" s="159">
        <f t="shared" si="521"/>
        <v>211.625</v>
      </c>
      <c r="AB1200" s="159">
        <f t="shared" si="522"/>
        <v>0.28399999999999997</v>
      </c>
      <c r="AC1200" s="159">
        <f t="shared" si="523"/>
        <v>0</v>
      </c>
      <c r="AD1200" s="159">
        <f t="shared" si="524"/>
        <v>0.77700000000000002</v>
      </c>
      <c r="AE1200" s="159">
        <f t="shared" si="525"/>
        <v>0</v>
      </c>
      <c r="AF1200" s="159">
        <f t="shared" si="526"/>
        <v>0</v>
      </c>
      <c r="AG1200" s="159">
        <f t="shared" si="527"/>
        <v>4.8000000000000001E-2</v>
      </c>
      <c r="AH1200" s="160">
        <f t="shared" si="528"/>
        <v>212.73399999999998</v>
      </c>
      <c r="AI1200" s="135">
        <f t="shared" si="529"/>
        <v>0.99478691699493271</v>
      </c>
      <c r="AJ1200" s="135">
        <f t="shared" si="530"/>
        <v>1.335000517077665E-3</v>
      </c>
      <c r="AK1200" s="135">
        <f t="shared" si="531"/>
        <v>0</v>
      </c>
      <c r="AL1200" s="135">
        <f t="shared" si="532"/>
        <v>3.6524485977793867E-3</v>
      </c>
      <c r="AM1200" s="135">
        <f t="shared" si="533"/>
        <v>0</v>
      </c>
      <c r="AN1200" s="135">
        <f t="shared" si="534"/>
        <v>0</v>
      </c>
      <c r="AO1200" s="135">
        <f t="shared" si="535"/>
        <v>2.2563389021030961E-4</v>
      </c>
      <c r="AP1200" s="159">
        <f>IFERROR(VLOOKUP(A1200,人口!$A$2:$E$1748,5,0),0)</f>
        <v>95775</v>
      </c>
      <c r="AQ1200" s="159">
        <f t="shared" si="510"/>
        <v>0</v>
      </c>
      <c r="AR1200" s="159">
        <f t="shared" si="511"/>
        <v>0</v>
      </c>
      <c r="AS1200" s="159">
        <f t="shared" si="512"/>
        <v>0</v>
      </c>
      <c r="AT1200" s="159">
        <f t="shared" si="513"/>
        <v>1</v>
      </c>
      <c r="AU1200" s="159">
        <f t="shared" si="514"/>
        <v>0</v>
      </c>
      <c r="AV1200" s="159">
        <f t="shared" si="515"/>
        <v>0</v>
      </c>
      <c r="AW1200" s="159">
        <f t="shared" si="516"/>
        <v>0</v>
      </c>
      <c r="AX1200" s="159">
        <f t="shared" si="536"/>
        <v>0</v>
      </c>
      <c r="AY1200" s="159" t="str">
        <f t="shared" si="537"/>
        <v>3万～10万人未満の市町村平均</v>
      </c>
      <c r="AZ1200" s="159"/>
    </row>
    <row r="1201" spans="1:52" x14ac:dyDescent="0.3">
      <c r="A1201" t="str">
        <f t="shared" si="517"/>
        <v>28207</v>
      </c>
      <c r="B1201" s="158" t="str">
        <f t="shared" si="518"/>
        <v>028207</v>
      </c>
      <c r="C1201">
        <v>28</v>
      </c>
      <c r="D1201" t="s">
        <v>55</v>
      </c>
      <c r="E1201">
        <v>28207</v>
      </c>
      <c r="F1201" t="s">
        <v>490</v>
      </c>
      <c r="G1201">
        <v>365.12599999999998</v>
      </c>
      <c r="H1201">
        <v>16.123999999999999</v>
      </c>
      <c r="I1201">
        <v>484.66300000000001</v>
      </c>
      <c r="J1201">
        <v>21.187999999999999</v>
      </c>
      <c r="K1201">
        <v>0</v>
      </c>
      <c r="L1201">
        <v>0</v>
      </c>
      <c r="M1201">
        <v>0</v>
      </c>
      <c r="N1201">
        <v>0</v>
      </c>
      <c r="O1201">
        <v>0</v>
      </c>
      <c r="P1201">
        <v>0</v>
      </c>
      <c r="Q1201">
        <v>0</v>
      </c>
      <c r="R1201">
        <v>0</v>
      </c>
      <c r="S1201">
        <v>0</v>
      </c>
      <c r="T1201">
        <v>0</v>
      </c>
      <c r="U1201">
        <v>0</v>
      </c>
      <c r="V1201">
        <v>3.9430000000000001</v>
      </c>
      <c r="W1201">
        <v>52.704999999999998</v>
      </c>
      <c r="Y1201" t="str">
        <f t="shared" si="519"/>
        <v>兵庫県</v>
      </c>
      <c r="Z1201" t="str">
        <f t="shared" si="520"/>
        <v>兵庫県伊丹市</v>
      </c>
      <c r="AA1201" s="159">
        <f t="shared" si="521"/>
        <v>484.66300000000001</v>
      </c>
      <c r="AB1201" s="159">
        <f t="shared" si="522"/>
        <v>21.187999999999999</v>
      </c>
      <c r="AC1201" s="159">
        <f t="shared" si="523"/>
        <v>0</v>
      </c>
      <c r="AD1201" s="159">
        <f t="shared" si="524"/>
        <v>0</v>
      </c>
      <c r="AE1201" s="159">
        <f t="shared" si="525"/>
        <v>0</v>
      </c>
      <c r="AF1201" s="159">
        <f t="shared" si="526"/>
        <v>0</v>
      </c>
      <c r="AG1201" s="159">
        <f t="shared" si="527"/>
        <v>0</v>
      </c>
      <c r="AH1201" s="160">
        <f t="shared" si="528"/>
        <v>505.851</v>
      </c>
      <c r="AI1201" s="135">
        <f t="shared" si="529"/>
        <v>0.95811414823732688</v>
      </c>
      <c r="AJ1201" s="135">
        <f t="shared" si="530"/>
        <v>4.1885851762673197E-2</v>
      </c>
      <c r="AK1201" s="135">
        <f t="shared" si="531"/>
        <v>0</v>
      </c>
      <c r="AL1201" s="135">
        <f t="shared" si="532"/>
        <v>0</v>
      </c>
      <c r="AM1201" s="135">
        <f t="shared" si="533"/>
        <v>0</v>
      </c>
      <c r="AN1201" s="135">
        <f t="shared" si="534"/>
        <v>0</v>
      </c>
      <c r="AO1201" s="135">
        <f t="shared" si="535"/>
        <v>0</v>
      </c>
      <c r="AP1201" s="159">
        <f>IFERROR(VLOOKUP(A1201,人口!$A$2:$E$1748,5,0),0)</f>
        <v>203539</v>
      </c>
      <c r="AQ1201" s="159">
        <f t="shared" si="510"/>
        <v>0</v>
      </c>
      <c r="AR1201" s="159">
        <f t="shared" si="511"/>
        <v>0</v>
      </c>
      <c r="AS1201" s="159">
        <f t="shared" si="512"/>
        <v>0</v>
      </c>
      <c r="AT1201" s="159">
        <f t="shared" si="513"/>
        <v>0</v>
      </c>
      <c r="AU1201" s="159">
        <f t="shared" si="514"/>
        <v>0</v>
      </c>
      <c r="AV1201" s="159">
        <f t="shared" si="515"/>
        <v>1</v>
      </c>
      <c r="AW1201" s="159">
        <f t="shared" si="516"/>
        <v>0</v>
      </c>
      <c r="AX1201" s="159">
        <f t="shared" si="536"/>
        <v>0</v>
      </c>
      <c r="AY1201" s="159" t="str">
        <f t="shared" si="537"/>
        <v>20万～50万人未満の市町村平均</v>
      </c>
      <c r="AZ1201" s="159"/>
    </row>
    <row r="1202" spans="1:52" x14ac:dyDescent="0.3">
      <c r="A1202" t="str">
        <f t="shared" si="517"/>
        <v>28208</v>
      </c>
      <c r="B1202" s="158" t="str">
        <f t="shared" si="518"/>
        <v>028208</v>
      </c>
      <c r="C1202">
        <v>28</v>
      </c>
      <c r="D1202" t="s">
        <v>55</v>
      </c>
      <c r="E1202">
        <v>28208</v>
      </c>
      <c r="F1202" t="s">
        <v>543</v>
      </c>
      <c r="G1202">
        <v>140.155</v>
      </c>
      <c r="H1202">
        <v>85.114000000000004</v>
      </c>
      <c r="I1202">
        <v>193.87</v>
      </c>
      <c r="J1202">
        <v>116.99299999999999</v>
      </c>
      <c r="K1202">
        <v>63.2</v>
      </c>
      <c r="L1202">
        <v>121.104</v>
      </c>
      <c r="M1202">
        <v>0</v>
      </c>
      <c r="N1202">
        <v>0</v>
      </c>
      <c r="O1202">
        <v>0</v>
      </c>
      <c r="P1202">
        <v>0</v>
      </c>
      <c r="Q1202">
        <v>0</v>
      </c>
      <c r="R1202">
        <v>0</v>
      </c>
      <c r="S1202">
        <v>0</v>
      </c>
      <c r="T1202">
        <v>0</v>
      </c>
      <c r="U1202">
        <v>0</v>
      </c>
      <c r="V1202">
        <v>1.7070000000000001</v>
      </c>
      <c r="W1202">
        <v>13.662000000000001</v>
      </c>
      <c r="Y1202" t="str">
        <f t="shared" si="519"/>
        <v>兵庫県</v>
      </c>
      <c r="Z1202" t="str">
        <f t="shared" si="520"/>
        <v>兵庫県相生市</v>
      </c>
      <c r="AA1202" s="159">
        <f t="shared" si="521"/>
        <v>193.87</v>
      </c>
      <c r="AB1202" s="159">
        <f t="shared" si="522"/>
        <v>116.99299999999999</v>
      </c>
      <c r="AC1202" s="159">
        <f t="shared" si="523"/>
        <v>121.104</v>
      </c>
      <c r="AD1202" s="159">
        <f t="shared" si="524"/>
        <v>0</v>
      </c>
      <c r="AE1202" s="159">
        <f t="shared" si="525"/>
        <v>0</v>
      </c>
      <c r="AF1202" s="159">
        <f t="shared" si="526"/>
        <v>0</v>
      </c>
      <c r="AG1202" s="159">
        <f t="shared" si="527"/>
        <v>0</v>
      </c>
      <c r="AH1202" s="160">
        <f t="shared" si="528"/>
        <v>431.96699999999998</v>
      </c>
      <c r="AI1202" s="135">
        <f t="shared" si="529"/>
        <v>0.44880743204920748</v>
      </c>
      <c r="AJ1202" s="135">
        <f t="shared" si="530"/>
        <v>0.27083781862966383</v>
      </c>
      <c r="AK1202" s="135">
        <f t="shared" si="531"/>
        <v>0.28035474932112869</v>
      </c>
      <c r="AL1202" s="135">
        <f t="shared" si="532"/>
        <v>0</v>
      </c>
      <c r="AM1202" s="135">
        <f t="shared" si="533"/>
        <v>0</v>
      </c>
      <c r="AN1202" s="135">
        <f t="shared" si="534"/>
        <v>0</v>
      </c>
      <c r="AO1202" s="135">
        <f t="shared" si="535"/>
        <v>0</v>
      </c>
      <c r="AP1202" s="159">
        <f>IFERROR(VLOOKUP(A1202,人口!$A$2:$E$1748,5,0),0)</f>
        <v>29215</v>
      </c>
      <c r="AQ1202" s="159">
        <f t="shared" si="510"/>
        <v>0</v>
      </c>
      <c r="AR1202" s="159">
        <f t="shared" si="511"/>
        <v>0</v>
      </c>
      <c r="AS1202" s="159">
        <f t="shared" si="512"/>
        <v>1</v>
      </c>
      <c r="AT1202" s="159">
        <f t="shared" si="513"/>
        <v>0</v>
      </c>
      <c r="AU1202" s="159">
        <f t="shared" si="514"/>
        <v>0</v>
      </c>
      <c r="AV1202" s="159">
        <f t="shared" si="515"/>
        <v>0</v>
      </c>
      <c r="AW1202" s="159">
        <f t="shared" si="516"/>
        <v>0</v>
      </c>
      <c r="AX1202" s="159">
        <f t="shared" si="536"/>
        <v>0</v>
      </c>
      <c r="AY1202" s="159" t="str">
        <f t="shared" si="537"/>
        <v>1万～3万人未満の市町村平均</v>
      </c>
      <c r="AZ1202" s="159"/>
    </row>
    <row r="1203" spans="1:52" x14ac:dyDescent="0.3">
      <c r="A1203" t="str">
        <f t="shared" si="517"/>
        <v>28209</v>
      </c>
      <c r="B1203" s="158" t="str">
        <f t="shared" si="518"/>
        <v>028209</v>
      </c>
      <c r="C1203">
        <v>28</v>
      </c>
      <c r="D1203" t="s">
        <v>55</v>
      </c>
      <c r="E1203">
        <v>28209</v>
      </c>
      <c r="F1203" t="s">
        <v>597</v>
      </c>
      <c r="G1203">
        <v>510.286</v>
      </c>
      <c r="H1203">
        <v>430.327</v>
      </c>
      <c r="I1203">
        <v>592.79</v>
      </c>
      <c r="J1203">
        <v>501</v>
      </c>
      <c r="K1203">
        <v>738.5</v>
      </c>
      <c r="L1203">
        <v>1817.239</v>
      </c>
      <c r="M1203">
        <v>1.2250000000000001</v>
      </c>
      <c r="N1203">
        <v>7.5730000000000004</v>
      </c>
      <c r="O1203">
        <v>0</v>
      </c>
      <c r="P1203">
        <v>0</v>
      </c>
      <c r="Q1203">
        <v>0</v>
      </c>
      <c r="R1203">
        <v>0.254</v>
      </c>
      <c r="S1203">
        <v>0</v>
      </c>
      <c r="T1203">
        <v>0</v>
      </c>
      <c r="U1203">
        <v>1.5569999999999999</v>
      </c>
      <c r="V1203">
        <v>4.5940000000000003</v>
      </c>
      <c r="W1203">
        <v>45.661999999999999</v>
      </c>
      <c r="Y1203" t="str">
        <f t="shared" si="519"/>
        <v>兵庫県</v>
      </c>
      <c r="Z1203" t="str">
        <f t="shared" si="520"/>
        <v>兵庫県豊岡市</v>
      </c>
      <c r="AA1203" s="159">
        <f t="shared" si="521"/>
        <v>592.79</v>
      </c>
      <c r="AB1203" s="159">
        <f t="shared" si="522"/>
        <v>501</v>
      </c>
      <c r="AC1203" s="159">
        <f t="shared" si="523"/>
        <v>1817.239</v>
      </c>
      <c r="AD1203" s="159">
        <f t="shared" si="524"/>
        <v>7.5730000000000004</v>
      </c>
      <c r="AE1203" s="159">
        <f t="shared" si="525"/>
        <v>0</v>
      </c>
      <c r="AF1203" s="159">
        <f t="shared" si="526"/>
        <v>0</v>
      </c>
      <c r="AG1203" s="159">
        <f t="shared" si="527"/>
        <v>1.5569999999999999</v>
      </c>
      <c r="AH1203" s="160">
        <f t="shared" si="528"/>
        <v>2920.1589999999997</v>
      </c>
      <c r="AI1203" s="135">
        <f t="shared" si="529"/>
        <v>0.20299922024793857</v>
      </c>
      <c r="AJ1203" s="135">
        <f t="shared" si="530"/>
        <v>0.17156600034450181</v>
      </c>
      <c r="AK1203" s="135">
        <f t="shared" si="531"/>
        <v>0.62230823732543339</v>
      </c>
      <c r="AL1203" s="135">
        <f t="shared" si="532"/>
        <v>2.5933519373431383E-3</v>
      </c>
      <c r="AM1203" s="135">
        <f t="shared" si="533"/>
        <v>0</v>
      </c>
      <c r="AN1203" s="135">
        <f t="shared" si="534"/>
        <v>0</v>
      </c>
      <c r="AO1203" s="135">
        <f t="shared" si="535"/>
        <v>5.3319014478321223E-4</v>
      </c>
      <c r="AP1203" s="159">
        <f>IFERROR(VLOOKUP(A1203,人口!$A$2:$E$1748,5,0),0)</f>
        <v>80942</v>
      </c>
      <c r="AQ1203" s="159">
        <f t="shared" si="510"/>
        <v>0</v>
      </c>
      <c r="AR1203" s="159">
        <f t="shared" si="511"/>
        <v>0</v>
      </c>
      <c r="AS1203" s="159">
        <f t="shared" si="512"/>
        <v>0</v>
      </c>
      <c r="AT1203" s="159">
        <f t="shared" si="513"/>
        <v>1</v>
      </c>
      <c r="AU1203" s="159">
        <f t="shared" si="514"/>
        <v>0</v>
      </c>
      <c r="AV1203" s="159">
        <f t="shared" si="515"/>
        <v>0</v>
      </c>
      <c r="AW1203" s="159">
        <f t="shared" si="516"/>
        <v>0</v>
      </c>
      <c r="AX1203" s="159">
        <f t="shared" si="536"/>
        <v>0</v>
      </c>
      <c r="AY1203" s="159" t="str">
        <f t="shared" si="537"/>
        <v>3万～10万人未満の市町村平均</v>
      </c>
      <c r="AZ1203" s="159"/>
    </row>
    <row r="1204" spans="1:52" x14ac:dyDescent="0.3">
      <c r="A1204" t="str">
        <f t="shared" si="517"/>
        <v>28210</v>
      </c>
      <c r="B1204" s="158" t="str">
        <f t="shared" si="518"/>
        <v>028210</v>
      </c>
      <c r="C1204">
        <v>28</v>
      </c>
      <c r="D1204" t="s">
        <v>55</v>
      </c>
      <c r="E1204">
        <v>28210</v>
      </c>
      <c r="F1204" t="s">
        <v>648</v>
      </c>
      <c r="G1204">
        <v>864.90499999999997</v>
      </c>
      <c r="H1204">
        <v>307.89999999999998</v>
      </c>
      <c r="I1204">
        <v>1199.268</v>
      </c>
      <c r="J1204">
        <v>421.13600000000002</v>
      </c>
      <c r="K1204">
        <v>21.4</v>
      </c>
      <c r="L1204">
        <v>38.941000000000003</v>
      </c>
      <c r="M1204">
        <v>0</v>
      </c>
      <c r="N1204">
        <v>0</v>
      </c>
      <c r="O1204">
        <v>0</v>
      </c>
      <c r="P1204">
        <v>0</v>
      </c>
      <c r="Q1204">
        <v>0</v>
      </c>
      <c r="R1204">
        <v>0</v>
      </c>
      <c r="S1204">
        <v>0</v>
      </c>
      <c r="T1204">
        <v>0</v>
      </c>
      <c r="U1204">
        <v>0</v>
      </c>
      <c r="V1204">
        <v>9.7240000000000002</v>
      </c>
      <c r="W1204">
        <v>85.564999999999998</v>
      </c>
      <c r="Y1204" t="str">
        <f t="shared" si="519"/>
        <v>兵庫県</v>
      </c>
      <c r="Z1204" t="str">
        <f t="shared" si="520"/>
        <v>兵庫県加古川市</v>
      </c>
      <c r="AA1204" s="159">
        <f t="shared" si="521"/>
        <v>1199.268</v>
      </c>
      <c r="AB1204" s="159">
        <f t="shared" si="522"/>
        <v>421.13600000000002</v>
      </c>
      <c r="AC1204" s="159">
        <f t="shared" si="523"/>
        <v>38.941000000000003</v>
      </c>
      <c r="AD1204" s="159">
        <f t="shared" si="524"/>
        <v>0</v>
      </c>
      <c r="AE1204" s="159">
        <f t="shared" si="525"/>
        <v>0</v>
      </c>
      <c r="AF1204" s="159">
        <f t="shared" si="526"/>
        <v>0</v>
      </c>
      <c r="AG1204" s="159">
        <f t="shared" si="527"/>
        <v>0</v>
      </c>
      <c r="AH1204" s="160">
        <f t="shared" si="528"/>
        <v>1659.345</v>
      </c>
      <c r="AI1204" s="135">
        <f t="shared" si="529"/>
        <v>0.72273577827395752</v>
      </c>
      <c r="AJ1204" s="135">
        <f t="shared" si="530"/>
        <v>0.25379652814815484</v>
      </c>
      <c r="AK1204" s="135">
        <f t="shared" si="531"/>
        <v>2.3467693577887663E-2</v>
      </c>
      <c r="AL1204" s="135">
        <f t="shared" si="532"/>
        <v>0</v>
      </c>
      <c r="AM1204" s="135">
        <f t="shared" si="533"/>
        <v>0</v>
      </c>
      <c r="AN1204" s="135">
        <f t="shared" si="534"/>
        <v>0</v>
      </c>
      <c r="AO1204" s="135">
        <f t="shared" si="535"/>
        <v>0</v>
      </c>
      <c r="AP1204" s="159">
        <f>IFERROR(VLOOKUP(A1204,人口!$A$2:$E$1748,5,0),0)</f>
        <v>264364</v>
      </c>
      <c r="AQ1204" s="159">
        <f t="shared" si="510"/>
        <v>0</v>
      </c>
      <c r="AR1204" s="159">
        <f t="shared" si="511"/>
        <v>0</v>
      </c>
      <c r="AS1204" s="159">
        <f t="shared" si="512"/>
        <v>0</v>
      </c>
      <c r="AT1204" s="159">
        <f t="shared" si="513"/>
        <v>0</v>
      </c>
      <c r="AU1204" s="159">
        <f t="shared" si="514"/>
        <v>0</v>
      </c>
      <c r="AV1204" s="159">
        <f t="shared" si="515"/>
        <v>1</v>
      </c>
      <c r="AW1204" s="159">
        <f t="shared" si="516"/>
        <v>0</v>
      </c>
      <c r="AX1204" s="159">
        <f t="shared" si="536"/>
        <v>0</v>
      </c>
      <c r="AY1204" s="159" t="str">
        <f t="shared" si="537"/>
        <v>20万～50万人未満の市町村平均</v>
      </c>
      <c r="AZ1204" s="159"/>
    </row>
    <row r="1205" spans="1:52" x14ac:dyDescent="0.3">
      <c r="A1205" t="str">
        <f t="shared" si="517"/>
        <v>28212</v>
      </c>
      <c r="B1205" s="158" t="str">
        <f t="shared" si="518"/>
        <v>028212</v>
      </c>
      <c r="C1205">
        <v>28</v>
      </c>
      <c r="D1205" t="s">
        <v>55</v>
      </c>
      <c r="E1205">
        <v>28212</v>
      </c>
      <c r="F1205" t="s">
        <v>701</v>
      </c>
      <c r="G1205">
        <v>243.87</v>
      </c>
      <c r="H1205">
        <v>173.00299999999999</v>
      </c>
      <c r="I1205">
        <v>337.20100000000002</v>
      </c>
      <c r="J1205">
        <v>238.29900000000001</v>
      </c>
      <c r="K1205">
        <v>111.1</v>
      </c>
      <c r="L1205">
        <v>203.18799999999999</v>
      </c>
      <c r="M1205">
        <v>0</v>
      </c>
      <c r="N1205">
        <v>0</v>
      </c>
      <c r="O1205">
        <v>0</v>
      </c>
      <c r="P1205">
        <v>0</v>
      </c>
      <c r="Q1205">
        <v>0</v>
      </c>
      <c r="R1205">
        <v>0</v>
      </c>
      <c r="S1205">
        <v>0</v>
      </c>
      <c r="T1205">
        <v>0</v>
      </c>
      <c r="U1205">
        <v>0</v>
      </c>
      <c r="V1205">
        <v>2.871</v>
      </c>
      <c r="W1205">
        <v>17.795000000000002</v>
      </c>
      <c r="Y1205" t="str">
        <f t="shared" si="519"/>
        <v>兵庫県</v>
      </c>
      <c r="Z1205" t="str">
        <f t="shared" si="520"/>
        <v>兵庫県赤穂市</v>
      </c>
      <c r="AA1205" s="159">
        <f t="shared" si="521"/>
        <v>337.20100000000002</v>
      </c>
      <c r="AB1205" s="159">
        <f t="shared" si="522"/>
        <v>238.29900000000001</v>
      </c>
      <c r="AC1205" s="159">
        <f t="shared" si="523"/>
        <v>203.18799999999999</v>
      </c>
      <c r="AD1205" s="159">
        <f t="shared" si="524"/>
        <v>0</v>
      </c>
      <c r="AE1205" s="159">
        <f t="shared" si="525"/>
        <v>0</v>
      </c>
      <c r="AF1205" s="159">
        <f t="shared" si="526"/>
        <v>0</v>
      </c>
      <c r="AG1205" s="159">
        <f t="shared" si="527"/>
        <v>0</v>
      </c>
      <c r="AH1205" s="160">
        <f t="shared" si="528"/>
        <v>778.68799999999999</v>
      </c>
      <c r="AI1205" s="135">
        <f t="shared" si="529"/>
        <v>0.43303736541464621</v>
      </c>
      <c r="AJ1205" s="135">
        <f t="shared" si="530"/>
        <v>0.30602629037560614</v>
      </c>
      <c r="AK1205" s="135">
        <f t="shared" si="531"/>
        <v>0.26093634420974765</v>
      </c>
      <c r="AL1205" s="135">
        <f t="shared" si="532"/>
        <v>0</v>
      </c>
      <c r="AM1205" s="135">
        <f t="shared" si="533"/>
        <v>0</v>
      </c>
      <c r="AN1205" s="135">
        <f t="shared" si="534"/>
        <v>0</v>
      </c>
      <c r="AO1205" s="135">
        <f t="shared" si="535"/>
        <v>0</v>
      </c>
      <c r="AP1205" s="159">
        <f>IFERROR(VLOOKUP(A1205,人口!$A$2:$E$1748,5,0),0)</f>
        <v>47391</v>
      </c>
      <c r="AQ1205" s="159">
        <f t="shared" si="510"/>
        <v>0</v>
      </c>
      <c r="AR1205" s="159">
        <f t="shared" si="511"/>
        <v>0</v>
      </c>
      <c r="AS1205" s="159">
        <f t="shared" si="512"/>
        <v>0</v>
      </c>
      <c r="AT1205" s="159">
        <f t="shared" si="513"/>
        <v>1</v>
      </c>
      <c r="AU1205" s="159">
        <f t="shared" si="514"/>
        <v>0</v>
      </c>
      <c r="AV1205" s="159">
        <f t="shared" si="515"/>
        <v>0</v>
      </c>
      <c r="AW1205" s="159">
        <f t="shared" si="516"/>
        <v>0</v>
      </c>
      <c r="AX1205" s="159">
        <f t="shared" si="536"/>
        <v>0</v>
      </c>
      <c r="AY1205" s="159" t="str">
        <f t="shared" si="537"/>
        <v>3万～10万人未満の市町村平均</v>
      </c>
      <c r="AZ1205" s="159"/>
    </row>
    <row r="1206" spans="1:52" x14ac:dyDescent="0.3">
      <c r="A1206" t="str">
        <f t="shared" si="517"/>
        <v>28213</v>
      </c>
      <c r="B1206" s="158" t="str">
        <f t="shared" si="518"/>
        <v>028213</v>
      </c>
      <c r="C1206">
        <v>28</v>
      </c>
      <c r="D1206" t="s">
        <v>55</v>
      </c>
      <c r="E1206">
        <v>28213</v>
      </c>
      <c r="F1206" t="s">
        <v>754</v>
      </c>
      <c r="G1206">
        <v>248.98500000000001</v>
      </c>
      <c r="H1206">
        <v>207.685</v>
      </c>
      <c r="I1206">
        <v>318.87599999999998</v>
      </c>
      <c r="J1206">
        <v>265.005</v>
      </c>
      <c r="K1206">
        <v>50.8</v>
      </c>
      <c r="L1206">
        <v>123.572</v>
      </c>
      <c r="M1206">
        <v>0</v>
      </c>
      <c r="N1206">
        <v>0</v>
      </c>
      <c r="O1206">
        <v>0</v>
      </c>
      <c r="P1206">
        <v>0</v>
      </c>
      <c r="Q1206">
        <v>0</v>
      </c>
      <c r="R1206">
        <v>0</v>
      </c>
      <c r="S1206">
        <v>0</v>
      </c>
      <c r="T1206">
        <v>0</v>
      </c>
      <c r="U1206">
        <v>0</v>
      </c>
      <c r="V1206">
        <v>2.6230000000000002</v>
      </c>
      <c r="W1206">
        <v>28.530999999999999</v>
      </c>
      <c r="Y1206" t="str">
        <f t="shared" si="519"/>
        <v>兵庫県</v>
      </c>
      <c r="Z1206" t="str">
        <f t="shared" si="520"/>
        <v>兵庫県西脇市</v>
      </c>
      <c r="AA1206" s="159">
        <f t="shared" si="521"/>
        <v>318.87599999999998</v>
      </c>
      <c r="AB1206" s="159">
        <f t="shared" si="522"/>
        <v>265.005</v>
      </c>
      <c r="AC1206" s="159">
        <f t="shared" si="523"/>
        <v>123.572</v>
      </c>
      <c r="AD1206" s="159">
        <f t="shared" si="524"/>
        <v>0</v>
      </c>
      <c r="AE1206" s="159">
        <f t="shared" si="525"/>
        <v>0</v>
      </c>
      <c r="AF1206" s="159">
        <f t="shared" si="526"/>
        <v>0</v>
      </c>
      <c r="AG1206" s="159">
        <f t="shared" si="527"/>
        <v>0</v>
      </c>
      <c r="AH1206" s="160">
        <f t="shared" si="528"/>
        <v>707.45299999999997</v>
      </c>
      <c r="AI1206" s="135">
        <f t="shared" si="529"/>
        <v>0.45073807023222745</v>
      </c>
      <c r="AJ1206" s="135">
        <f t="shared" si="530"/>
        <v>0.3745902554657341</v>
      </c>
      <c r="AK1206" s="135">
        <f t="shared" si="531"/>
        <v>0.17467167430203845</v>
      </c>
      <c r="AL1206" s="135">
        <f t="shared" si="532"/>
        <v>0</v>
      </c>
      <c r="AM1206" s="135">
        <f t="shared" si="533"/>
        <v>0</v>
      </c>
      <c r="AN1206" s="135">
        <f t="shared" si="534"/>
        <v>0</v>
      </c>
      <c r="AO1206" s="135">
        <f t="shared" si="535"/>
        <v>0</v>
      </c>
      <c r="AP1206" s="159">
        <f>IFERROR(VLOOKUP(A1206,人口!$A$2:$E$1748,5,0),0)</f>
        <v>40412</v>
      </c>
      <c r="AQ1206" s="159">
        <f t="shared" si="510"/>
        <v>0</v>
      </c>
      <c r="AR1206" s="159">
        <f t="shared" si="511"/>
        <v>0</v>
      </c>
      <c r="AS1206" s="159">
        <f t="shared" si="512"/>
        <v>0</v>
      </c>
      <c r="AT1206" s="159">
        <f t="shared" si="513"/>
        <v>1</v>
      </c>
      <c r="AU1206" s="159">
        <f t="shared" si="514"/>
        <v>0</v>
      </c>
      <c r="AV1206" s="159">
        <f t="shared" si="515"/>
        <v>0</v>
      </c>
      <c r="AW1206" s="159">
        <f t="shared" si="516"/>
        <v>0</v>
      </c>
      <c r="AX1206" s="159">
        <f t="shared" si="536"/>
        <v>0</v>
      </c>
      <c r="AY1206" s="159" t="str">
        <f t="shared" si="537"/>
        <v>3万～10万人未満の市町村平均</v>
      </c>
      <c r="AZ1206" s="159"/>
    </row>
    <row r="1207" spans="1:52" x14ac:dyDescent="0.3">
      <c r="A1207" t="str">
        <f t="shared" si="517"/>
        <v>28214</v>
      </c>
      <c r="B1207" s="158" t="str">
        <f t="shared" si="518"/>
        <v>028214</v>
      </c>
      <c r="C1207">
        <v>28</v>
      </c>
      <c r="D1207" t="s">
        <v>55</v>
      </c>
      <c r="E1207">
        <v>28214</v>
      </c>
      <c r="F1207" t="s">
        <v>808</v>
      </c>
      <c r="G1207">
        <v>439.88600000000002</v>
      </c>
      <c r="H1207">
        <v>85.248000000000005</v>
      </c>
      <c r="I1207">
        <v>587.91899999999998</v>
      </c>
      <c r="J1207">
        <v>112.105</v>
      </c>
      <c r="K1207">
        <v>69.8</v>
      </c>
      <c r="L1207">
        <v>166.05699999999999</v>
      </c>
      <c r="M1207">
        <v>0</v>
      </c>
      <c r="N1207">
        <v>0</v>
      </c>
      <c r="O1207">
        <v>0</v>
      </c>
      <c r="P1207">
        <v>0</v>
      </c>
      <c r="Q1207">
        <v>0</v>
      </c>
      <c r="R1207">
        <v>0</v>
      </c>
      <c r="S1207">
        <v>0</v>
      </c>
      <c r="T1207">
        <v>0</v>
      </c>
      <c r="U1207">
        <v>0</v>
      </c>
      <c r="V1207">
        <v>4.95</v>
      </c>
      <c r="W1207">
        <v>55.360999999999997</v>
      </c>
      <c r="Y1207" t="str">
        <f t="shared" si="519"/>
        <v>兵庫県</v>
      </c>
      <c r="Z1207" t="str">
        <f t="shared" si="520"/>
        <v>兵庫県宝塚市</v>
      </c>
      <c r="AA1207" s="159">
        <f t="shared" si="521"/>
        <v>587.91899999999998</v>
      </c>
      <c r="AB1207" s="159">
        <f t="shared" si="522"/>
        <v>112.105</v>
      </c>
      <c r="AC1207" s="159">
        <f t="shared" si="523"/>
        <v>166.05699999999999</v>
      </c>
      <c r="AD1207" s="159">
        <f t="shared" si="524"/>
        <v>0</v>
      </c>
      <c r="AE1207" s="159">
        <f t="shared" si="525"/>
        <v>0</v>
      </c>
      <c r="AF1207" s="159">
        <f t="shared" si="526"/>
        <v>0</v>
      </c>
      <c r="AG1207" s="159">
        <f t="shared" si="527"/>
        <v>0</v>
      </c>
      <c r="AH1207" s="160">
        <f t="shared" si="528"/>
        <v>866.08100000000002</v>
      </c>
      <c r="AI1207" s="135">
        <f t="shared" si="529"/>
        <v>0.67882680719239885</v>
      </c>
      <c r="AJ1207" s="135">
        <f t="shared" si="530"/>
        <v>0.12943939423679771</v>
      </c>
      <c r="AK1207" s="135">
        <f t="shared" si="531"/>
        <v>0.19173379857080342</v>
      </c>
      <c r="AL1207" s="135">
        <f t="shared" si="532"/>
        <v>0</v>
      </c>
      <c r="AM1207" s="135">
        <f t="shared" si="533"/>
        <v>0</v>
      </c>
      <c r="AN1207" s="135">
        <f t="shared" si="534"/>
        <v>0</v>
      </c>
      <c r="AO1207" s="135">
        <f t="shared" si="535"/>
        <v>0</v>
      </c>
      <c r="AP1207" s="159">
        <f>IFERROR(VLOOKUP(A1207,人口!$A$2:$E$1748,5,0),0)</f>
        <v>234044</v>
      </c>
      <c r="AQ1207" s="159">
        <f t="shared" si="510"/>
        <v>0</v>
      </c>
      <c r="AR1207" s="159">
        <f t="shared" si="511"/>
        <v>0</v>
      </c>
      <c r="AS1207" s="159">
        <f t="shared" si="512"/>
        <v>0</v>
      </c>
      <c r="AT1207" s="159">
        <f t="shared" si="513"/>
        <v>0</v>
      </c>
      <c r="AU1207" s="159">
        <f t="shared" si="514"/>
        <v>0</v>
      </c>
      <c r="AV1207" s="159">
        <f t="shared" si="515"/>
        <v>1</v>
      </c>
      <c r="AW1207" s="159">
        <f t="shared" si="516"/>
        <v>0</v>
      </c>
      <c r="AX1207" s="159">
        <f t="shared" si="536"/>
        <v>0</v>
      </c>
      <c r="AY1207" s="159" t="str">
        <f t="shared" si="537"/>
        <v>20万～50万人未満の市町村平均</v>
      </c>
      <c r="AZ1207" s="159"/>
    </row>
    <row r="1208" spans="1:52" x14ac:dyDescent="0.3">
      <c r="A1208" t="str">
        <f t="shared" si="517"/>
        <v>28215</v>
      </c>
      <c r="B1208" s="158" t="str">
        <f t="shared" si="518"/>
        <v>028215</v>
      </c>
      <c r="C1208">
        <v>28</v>
      </c>
      <c r="D1208" t="s">
        <v>55</v>
      </c>
      <c r="E1208">
        <v>28215</v>
      </c>
      <c r="F1208" t="s">
        <v>859</v>
      </c>
      <c r="G1208">
        <v>401.79899999999998</v>
      </c>
      <c r="H1208">
        <v>443.59500000000003</v>
      </c>
      <c r="I1208">
        <v>557.10199999999998</v>
      </c>
      <c r="J1208">
        <v>612.14499999999998</v>
      </c>
      <c r="K1208">
        <v>27.5</v>
      </c>
      <c r="L1208">
        <v>52.151000000000003</v>
      </c>
      <c r="M1208">
        <v>0</v>
      </c>
      <c r="N1208">
        <v>0</v>
      </c>
      <c r="O1208">
        <v>2.9000000000000001E-2</v>
      </c>
      <c r="P1208">
        <v>0</v>
      </c>
      <c r="Q1208">
        <v>0</v>
      </c>
      <c r="R1208">
        <v>0</v>
      </c>
      <c r="S1208">
        <v>0</v>
      </c>
      <c r="T1208">
        <v>0</v>
      </c>
      <c r="U1208">
        <v>0</v>
      </c>
      <c r="V1208">
        <v>4.415</v>
      </c>
      <c r="W1208">
        <v>41.442</v>
      </c>
      <c r="Y1208" t="str">
        <f t="shared" si="519"/>
        <v>兵庫県</v>
      </c>
      <c r="Z1208" t="str">
        <f t="shared" si="520"/>
        <v>兵庫県三木市</v>
      </c>
      <c r="AA1208" s="159">
        <f t="shared" si="521"/>
        <v>557.10199999999998</v>
      </c>
      <c r="AB1208" s="159">
        <f t="shared" si="522"/>
        <v>612.14499999999998</v>
      </c>
      <c r="AC1208" s="159">
        <f t="shared" si="523"/>
        <v>52.151000000000003</v>
      </c>
      <c r="AD1208" s="159">
        <f t="shared" si="524"/>
        <v>0</v>
      </c>
      <c r="AE1208" s="159">
        <f t="shared" si="525"/>
        <v>0</v>
      </c>
      <c r="AF1208" s="159">
        <f t="shared" si="526"/>
        <v>0</v>
      </c>
      <c r="AG1208" s="159">
        <f t="shared" si="527"/>
        <v>0</v>
      </c>
      <c r="AH1208" s="160">
        <f t="shared" si="528"/>
        <v>1221.3979999999999</v>
      </c>
      <c r="AI1208" s="135">
        <f t="shared" si="529"/>
        <v>0.45611831687951021</v>
      </c>
      <c r="AJ1208" s="135">
        <f t="shared" si="530"/>
        <v>0.50118388928097146</v>
      </c>
      <c r="AK1208" s="135">
        <f t="shared" si="531"/>
        <v>4.2697793839518328E-2</v>
      </c>
      <c r="AL1208" s="135">
        <f t="shared" si="532"/>
        <v>0</v>
      </c>
      <c r="AM1208" s="135">
        <f t="shared" si="533"/>
        <v>0</v>
      </c>
      <c r="AN1208" s="135">
        <f t="shared" si="534"/>
        <v>0</v>
      </c>
      <c r="AO1208" s="135">
        <f t="shared" si="535"/>
        <v>0</v>
      </c>
      <c r="AP1208" s="159">
        <f>IFERROR(VLOOKUP(A1208,人口!$A$2:$E$1748,5,0),0)</f>
        <v>77238</v>
      </c>
      <c r="AQ1208" s="159">
        <f t="shared" si="510"/>
        <v>0</v>
      </c>
      <c r="AR1208" s="159">
        <f t="shared" si="511"/>
        <v>0</v>
      </c>
      <c r="AS1208" s="159">
        <f t="shared" si="512"/>
        <v>0</v>
      </c>
      <c r="AT1208" s="159">
        <f t="shared" si="513"/>
        <v>1</v>
      </c>
      <c r="AU1208" s="159">
        <f t="shared" si="514"/>
        <v>0</v>
      </c>
      <c r="AV1208" s="159">
        <f t="shared" si="515"/>
        <v>0</v>
      </c>
      <c r="AW1208" s="159">
        <f t="shared" si="516"/>
        <v>0</v>
      </c>
      <c r="AX1208" s="159">
        <f t="shared" si="536"/>
        <v>0</v>
      </c>
      <c r="AY1208" s="159" t="str">
        <f t="shared" si="537"/>
        <v>3万～10万人未満の市町村平均</v>
      </c>
      <c r="AZ1208" s="159"/>
    </row>
    <row r="1209" spans="1:52" x14ac:dyDescent="0.3">
      <c r="A1209" t="str">
        <f t="shared" si="517"/>
        <v>28216</v>
      </c>
      <c r="B1209" s="158" t="str">
        <f t="shared" si="518"/>
        <v>028216</v>
      </c>
      <c r="C1209">
        <v>28</v>
      </c>
      <c r="D1209" t="s">
        <v>55</v>
      </c>
      <c r="E1209">
        <v>28216</v>
      </c>
      <c r="F1209" t="s">
        <v>911</v>
      </c>
      <c r="G1209">
        <v>350.52699999999999</v>
      </c>
      <c r="H1209">
        <v>40.860999999999997</v>
      </c>
      <c r="I1209">
        <v>482.22800000000001</v>
      </c>
      <c r="J1209">
        <v>55.173000000000002</v>
      </c>
      <c r="K1209">
        <v>0</v>
      </c>
      <c r="L1209">
        <v>0</v>
      </c>
      <c r="M1209">
        <v>0</v>
      </c>
      <c r="N1209">
        <v>0</v>
      </c>
      <c r="O1209">
        <v>0</v>
      </c>
      <c r="P1209">
        <v>0</v>
      </c>
      <c r="Q1209">
        <v>0</v>
      </c>
      <c r="R1209">
        <v>0</v>
      </c>
      <c r="S1209">
        <v>0</v>
      </c>
      <c r="T1209">
        <v>0</v>
      </c>
      <c r="U1209">
        <v>0</v>
      </c>
      <c r="V1209">
        <v>3.8340000000000001</v>
      </c>
      <c r="W1209">
        <v>36.409999999999997</v>
      </c>
      <c r="Y1209" t="str">
        <f t="shared" si="519"/>
        <v>兵庫県</v>
      </c>
      <c r="Z1209" t="str">
        <f t="shared" si="520"/>
        <v>兵庫県高砂市</v>
      </c>
      <c r="AA1209" s="159">
        <f t="shared" si="521"/>
        <v>482.22800000000001</v>
      </c>
      <c r="AB1209" s="159">
        <f t="shared" si="522"/>
        <v>55.173000000000002</v>
      </c>
      <c r="AC1209" s="159">
        <f t="shared" si="523"/>
        <v>0</v>
      </c>
      <c r="AD1209" s="159">
        <f t="shared" si="524"/>
        <v>0</v>
      </c>
      <c r="AE1209" s="159">
        <f t="shared" si="525"/>
        <v>0</v>
      </c>
      <c r="AF1209" s="159">
        <f t="shared" si="526"/>
        <v>0</v>
      </c>
      <c r="AG1209" s="159">
        <f t="shared" si="527"/>
        <v>0</v>
      </c>
      <c r="AH1209" s="160">
        <f t="shared" si="528"/>
        <v>537.40100000000007</v>
      </c>
      <c r="AI1209" s="135">
        <f t="shared" si="529"/>
        <v>0.8973336484301293</v>
      </c>
      <c r="AJ1209" s="135">
        <f t="shared" si="530"/>
        <v>0.10266635156987053</v>
      </c>
      <c r="AK1209" s="135">
        <f t="shared" si="531"/>
        <v>0</v>
      </c>
      <c r="AL1209" s="135">
        <f t="shared" si="532"/>
        <v>0</v>
      </c>
      <c r="AM1209" s="135">
        <f t="shared" si="533"/>
        <v>0</v>
      </c>
      <c r="AN1209" s="135">
        <f t="shared" si="534"/>
        <v>0</v>
      </c>
      <c r="AO1209" s="135">
        <f t="shared" si="535"/>
        <v>0</v>
      </c>
      <c r="AP1209" s="159">
        <f>IFERROR(VLOOKUP(A1209,人口!$A$2:$E$1748,5,0),0)</f>
        <v>90462</v>
      </c>
      <c r="AQ1209" s="159">
        <f t="shared" si="510"/>
        <v>0</v>
      </c>
      <c r="AR1209" s="159">
        <f t="shared" si="511"/>
        <v>0</v>
      </c>
      <c r="AS1209" s="159">
        <f t="shared" si="512"/>
        <v>0</v>
      </c>
      <c r="AT1209" s="159">
        <f t="shared" si="513"/>
        <v>1</v>
      </c>
      <c r="AU1209" s="159">
        <f t="shared" si="514"/>
        <v>0</v>
      </c>
      <c r="AV1209" s="159">
        <f t="shared" si="515"/>
        <v>0</v>
      </c>
      <c r="AW1209" s="159">
        <f t="shared" si="516"/>
        <v>0</v>
      </c>
      <c r="AX1209" s="159">
        <f t="shared" si="536"/>
        <v>0</v>
      </c>
      <c r="AY1209" s="159" t="str">
        <f t="shared" si="537"/>
        <v>3万～10万人未満の市町村平均</v>
      </c>
      <c r="AZ1209" s="159"/>
    </row>
    <row r="1210" spans="1:52" x14ac:dyDescent="0.3">
      <c r="A1210" t="str">
        <f t="shared" si="517"/>
        <v>28217</v>
      </c>
      <c r="B1210" s="158" t="str">
        <f t="shared" si="518"/>
        <v>028217</v>
      </c>
      <c r="C1210">
        <v>28</v>
      </c>
      <c r="D1210" t="s">
        <v>55</v>
      </c>
      <c r="E1210">
        <v>28217</v>
      </c>
      <c r="F1210" t="s">
        <v>962</v>
      </c>
      <c r="G1210">
        <v>363.911</v>
      </c>
      <c r="H1210">
        <v>17.382000000000001</v>
      </c>
      <c r="I1210">
        <v>482.79199999999997</v>
      </c>
      <c r="J1210">
        <v>22.945</v>
      </c>
      <c r="K1210">
        <v>2.2000000000000002</v>
      </c>
      <c r="L1210">
        <v>5.05</v>
      </c>
      <c r="M1210">
        <v>0.10100000000000001</v>
      </c>
      <c r="N1210">
        <v>0.55700000000000005</v>
      </c>
      <c r="O1210">
        <v>0</v>
      </c>
      <c r="P1210">
        <v>0</v>
      </c>
      <c r="Q1210">
        <v>0</v>
      </c>
      <c r="R1210">
        <v>0</v>
      </c>
      <c r="S1210">
        <v>0</v>
      </c>
      <c r="T1210">
        <v>0</v>
      </c>
      <c r="U1210">
        <v>0</v>
      </c>
      <c r="V1210">
        <v>3.9460000000000002</v>
      </c>
      <c r="W1210">
        <v>44.938000000000002</v>
      </c>
      <c r="Y1210" t="str">
        <f t="shared" si="519"/>
        <v>兵庫県</v>
      </c>
      <c r="Z1210" t="str">
        <f t="shared" si="520"/>
        <v>兵庫県川西市</v>
      </c>
      <c r="AA1210" s="159">
        <f t="shared" si="521"/>
        <v>482.79199999999997</v>
      </c>
      <c r="AB1210" s="159">
        <f t="shared" si="522"/>
        <v>22.945</v>
      </c>
      <c r="AC1210" s="159">
        <f t="shared" si="523"/>
        <v>5.05</v>
      </c>
      <c r="AD1210" s="159">
        <f t="shared" si="524"/>
        <v>0.55700000000000005</v>
      </c>
      <c r="AE1210" s="159">
        <f t="shared" si="525"/>
        <v>0</v>
      </c>
      <c r="AF1210" s="159">
        <f t="shared" si="526"/>
        <v>0</v>
      </c>
      <c r="AG1210" s="159">
        <f t="shared" si="527"/>
        <v>0</v>
      </c>
      <c r="AH1210" s="160">
        <f t="shared" si="528"/>
        <v>511.34399999999999</v>
      </c>
      <c r="AI1210" s="135">
        <f t="shared" si="529"/>
        <v>0.94416283363058917</v>
      </c>
      <c r="AJ1210" s="135">
        <f t="shared" si="530"/>
        <v>4.4871945304921931E-2</v>
      </c>
      <c r="AK1210" s="135">
        <f t="shared" si="531"/>
        <v>9.8759347914515478E-3</v>
      </c>
      <c r="AL1210" s="135">
        <f t="shared" si="532"/>
        <v>1.0892862730373291E-3</v>
      </c>
      <c r="AM1210" s="135">
        <f t="shared" si="533"/>
        <v>0</v>
      </c>
      <c r="AN1210" s="135">
        <f t="shared" si="534"/>
        <v>0</v>
      </c>
      <c r="AO1210" s="135">
        <f t="shared" si="535"/>
        <v>0</v>
      </c>
      <c r="AP1210" s="159">
        <f>IFERROR(VLOOKUP(A1210,人口!$A$2:$E$1748,5,0),0)</f>
        <v>157432</v>
      </c>
      <c r="AQ1210" s="159">
        <f t="shared" si="510"/>
        <v>0</v>
      </c>
      <c r="AR1210" s="159">
        <f t="shared" si="511"/>
        <v>0</v>
      </c>
      <c r="AS1210" s="159">
        <f t="shared" si="512"/>
        <v>0</v>
      </c>
      <c r="AT1210" s="159">
        <f t="shared" si="513"/>
        <v>0</v>
      </c>
      <c r="AU1210" s="159">
        <f t="shared" si="514"/>
        <v>1</v>
      </c>
      <c r="AV1210" s="159">
        <f t="shared" si="515"/>
        <v>0</v>
      </c>
      <c r="AW1210" s="159">
        <f t="shared" si="516"/>
        <v>0</v>
      </c>
      <c r="AX1210" s="159">
        <f t="shared" si="536"/>
        <v>0</v>
      </c>
      <c r="AY1210" s="159" t="str">
        <f t="shared" si="537"/>
        <v>10万～20万人未満の市町村平均</v>
      </c>
      <c r="AZ1210" s="159"/>
    </row>
    <row r="1211" spans="1:52" x14ac:dyDescent="0.3">
      <c r="A1211" t="str">
        <f t="shared" si="517"/>
        <v>28218</v>
      </c>
      <c r="B1211" s="158" t="str">
        <f t="shared" si="518"/>
        <v>028218</v>
      </c>
      <c r="C1211">
        <v>28</v>
      </c>
      <c r="D1211" t="s">
        <v>55</v>
      </c>
      <c r="E1211">
        <v>28218</v>
      </c>
      <c r="F1211" t="s">
        <v>1007</v>
      </c>
      <c r="G1211">
        <v>269.76600000000002</v>
      </c>
      <c r="H1211">
        <v>313.75099999999998</v>
      </c>
      <c r="I1211">
        <v>372.00799999999998</v>
      </c>
      <c r="J1211">
        <v>428.62400000000002</v>
      </c>
      <c r="K1211">
        <v>2.9</v>
      </c>
      <c r="L1211">
        <v>5.4390000000000001</v>
      </c>
      <c r="M1211">
        <v>0</v>
      </c>
      <c r="N1211">
        <v>0</v>
      </c>
      <c r="O1211">
        <v>0</v>
      </c>
      <c r="P1211">
        <v>0</v>
      </c>
      <c r="Q1211">
        <v>0</v>
      </c>
      <c r="R1211">
        <v>0</v>
      </c>
      <c r="S1211">
        <v>0</v>
      </c>
      <c r="T1211">
        <v>0</v>
      </c>
      <c r="U1211">
        <v>0</v>
      </c>
      <c r="V1211">
        <v>2.6389999999999998</v>
      </c>
      <c r="W1211">
        <v>27.815000000000001</v>
      </c>
      <c r="Y1211" t="str">
        <f t="shared" si="519"/>
        <v>兵庫県</v>
      </c>
      <c r="Z1211" t="str">
        <f t="shared" si="520"/>
        <v>兵庫県小野市</v>
      </c>
      <c r="AA1211" s="159">
        <f t="shared" si="521"/>
        <v>372.00799999999998</v>
      </c>
      <c r="AB1211" s="159">
        <f t="shared" si="522"/>
        <v>428.62400000000002</v>
      </c>
      <c r="AC1211" s="159">
        <f t="shared" si="523"/>
        <v>5.4390000000000001</v>
      </c>
      <c r="AD1211" s="159">
        <f t="shared" si="524"/>
        <v>0</v>
      </c>
      <c r="AE1211" s="159">
        <f t="shared" si="525"/>
        <v>0</v>
      </c>
      <c r="AF1211" s="159">
        <f t="shared" si="526"/>
        <v>0</v>
      </c>
      <c r="AG1211" s="159">
        <f t="shared" si="527"/>
        <v>0</v>
      </c>
      <c r="AH1211" s="160">
        <f t="shared" si="528"/>
        <v>806.07100000000003</v>
      </c>
      <c r="AI1211" s="135">
        <f t="shared" si="529"/>
        <v>0.46150773318975619</v>
      </c>
      <c r="AJ1211" s="135">
        <f t="shared" si="530"/>
        <v>0.53174472223910796</v>
      </c>
      <c r="AK1211" s="135">
        <f t="shared" si="531"/>
        <v>6.7475445711357935E-3</v>
      </c>
      <c r="AL1211" s="135">
        <f t="shared" si="532"/>
        <v>0</v>
      </c>
      <c r="AM1211" s="135">
        <f t="shared" si="533"/>
        <v>0</v>
      </c>
      <c r="AN1211" s="135">
        <f t="shared" si="534"/>
        <v>0</v>
      </c>
      <c r="AO1211" s="135">
        <f t="shared" si="535"/>
        <v>0</v>
      </c>
      <c r="AP1211" s="159">
        <f>IFERROR(VLOOKUP(A1211,人口!$A$2:$E$1748,5,0),0)</f>
        <v>48486</v>
      </c>
      <c r="AQ1211" s="159">
        <f t="shared" si="510"/>
        <v>0</v>
      </c>
      <c r="AR1211" s="159">
        <f t="shared" si="511"/>
        <v>0</v>
      </c>
      <c r="AS1211" s="159">
        <f t="shared" si="512"/>
        <v>0</v>
      </c>
      <c r="AT1211" s="159">
        <f t="shared" si="513"/>
        <v>1</v>
      </c>
      <c r="AU1211" s="159">
        <f t="shared" si="514"/>
        <v>0</v>
      </c>
      <c r="AV1211" s="159">
        <f t="shared" si="515"/>
        <v>0</v>
      </c>
      <c r="AW1211" s="159">
        <f t="shared" si="516"/>
        <v>0</v>
      </c>
      <c r="AX1211" s="159">
        <f t="shared" si="536"/>
        <v>0</v>
      </c>
      <c r="AY1211" s="159" t="str">
        <f t="shared" si="537"/>
        <v>3万～10万人未満の市町村平均</v>
      </c>
      <c r="AZ1211" s="159"/>
    </row>
    <row r="1212" spans="1:52" x14ac:dyDescent="0.3">
      <c r="A1212" t="str">
        <f t="shared" si="517"/>
        <v>28219</v>
      </c>
      <c r="B1212" s="158" t="str">
        <f t="shared" si="518"/>
        <v>028219</v>
      </c>
      <c r="C1212">
        <v>28</v>
      </c>
      <c r="D1212" t="s">
        <v>55</v>
      </c>
      <c r="E1212">
        <v>28219</v>
      </c>
      <c r="F1212" t="s">
        <v>1054</v>
      </c>
      <c r="G1212">
        <v>359.89499999999998</v>
      </c>
      <c r="H1212">
        <v>288.19099999999997</v>
      </c>
      <c r="I1212">
        <v>480.31400000000002</v>
      </c>
      <c r="J1212">
        <v>383.36099999999999</v>
      </c>
      <c r="K1212">
        <v>98.6</v>
      </c>
      <c r="L1212">
        <v>264.88099999999997</v>
      </c>
      <c r="M1212">
        <v>0.13</v>
      </c>
      <c r="N1212">
        <v>0.69599999999999995</v>
      </c>
      <c r="O1212">
        <v>0</v>
      </c>
      <c r="P1212">
        <v>0</v>
      </c>
      <c r="Q1212">
        <v>0</v>
      </c>
      <c r="R1212">
        <v>0</v>
      </c>
      <c r="S1212">
        <v>0</v>
      </c>
      <c r="T1212">
        <v>0</v>
      </c>
      <c r="U1212">
        <v>0</v>
      </c>
      <c r="V1212">
        <v>4.0590000000000002</v>
      </c>
      <c r="W1212">
        <v>33.808</v>
      </c>
      <c r="Y1212" t="str">
        <f t="shared" si="519"/>
        <v>兵庫県</v>
      </c>
      <c r="Z1212" t="str">
        <f t="shared" si="520"/>
        <v>兵庫県三田市</v>
      </c>
      <c r="AA1212" s="159">
        <f t="shared" si="521"/>
        <v>480.31400000000002</v>
      </c>
      <c r="AB1212" s="159">
        <f t="shared" si="522"/>
        <v>383.36099999999999</v>
      </c>
      <c r="AC1212" s="159">
        <f t="shared" si="523"/>
        <v>264.88099999999997</v>
      </c>
      <c r="AD1212" s="159">
        <f t="shared" si="524"/>
        <v>0.69599999999999995</v>
      </c>
      <c r="AE1212" s="159">
        <f t="shared" si="525"/>
        <v>0</v>
      </c>
      <c r="AF1212" s="159">
        <f t="shared" si="526"/>
        <v>0</v>
      </c>
      <c r="AG1212" s="159">
        <f t="shared" si="527"/>
        <v>0</v>
      </c>
      <c r="AH1212" s="160">
        <f t="shared" si="528"/>
        <v>1129.252</v>
      </c>
      <c r="AI1212" s="135">
        <f t="shared" si="529"/>
        <v>0.42533818846457661</v>
      </c>
      <c r="AJ1212" s="135">
        <f t="shared" si="530"/>
        <v>0.33948224134205651</v>
      </c>
      <c r="AK1212" s="135">
        <f t="shared" si="531"/>
        <v>0.23456323300733581</v>
      </c>
      <c r="AL1212" s="135">
        <f t="shared" si="532"/>
        <v>6.163371860311073E-4</v>
      </c>
      <c r="AM1212" s="135">
        <f t="shared" si="533"/>
        <v>0</v>
      </c>
      <c r="AN1212" s="135">
        <f t="shared" si="534"/>
        <v>0</v>
      </c>
      <c r="AO1212" s="135">
        <f t="shared" si="535"/>
        <v>0</v>
      </c>
      <c r="AP1212" s="159">
        <f>IFERROR(VLOOKUP(A1212,人口!$A$2:$E$1748,5,0),0)</f>
        <v>111934</v>
      </c>
      <c r="AQ1212" s="159">
        <f t="shared" si="510"/>
        <v>0</v>
      </c>
      <c r="AR1212" s="159">
        <f t="shared" si="511"/>
        <v>0</v>
      </c>
      <c r="AS1212" s="159">
        <f t="shared" si="512"/>
        <v>0</v>
      </c>
      <c r="AT1212" s="159">
        <f t="shared" si="513"/>
        <v>0</v>
      </c>
      <c r="AU1212" s="159">
        <f t="shared" si="514"/>
        <v>1</v>
      </c>
      <c r="AV1212" s="159">
        <f t="shared" si="515"/>
        <v>0</v>
      </c>
      <c r="AW1212" s="159">
        <f t="shared" si="516"/>
        <v>0</v>
      </c>
      <c r="AX1212" s="159">
        <f t="shared" si="536"/>
        <v>0</v>
      </c>
      <c r="AY1212" s="159" t="str">
        <f t="shared" si="537"/>
        <v>10万～20万人未満の市町村平均</v>
      </c>
      <c r="AZ1212" s="159"/>
    </row>
    <row r="1213" spans="1:52" x14ac:dyDescent="0.3">
      <c r="A1213" t="str">
        <f t="shared" si="517"/>
        <v>28220</v>
      </c>
      <c r="B1213" s="158" t="str">
        <f t="shared" si="518"/>
        <v>028220</v>
      </c>
      <c r="C1213">
        <v>28</v>
      </c>
      <c r="D1213" t="s">
        <v>55</v>
      </c>
      <c r="E1213">
        <v>28220</v>
      </c>
      <c r="F1213" t="s">
        <v>1097</v>
      </c>
      <c r="G1213">
        <v>323.21300000000002</v>
      </c>
      <c r="H1213">
        <v>874.16800000000001</v>
      </c>
      <c r="I1213">
        <v>432.96300000000002</v>
      </c>
      <c r="J1213">
        <v>1160.373</v>
      </c>
      <c r="K1213">
        <v>14.3</v>
      </c>
      <c r="L1213">
        <v>26.309000000000001</v>
      </c>
      <c r="M1213">
        <v>0</v>
      </c>
      <c r="N1213">
        <v>0</v>
      </c>
      <c r="O1213">
        <v>5.5E-2</v>
      </c>
      <c r="P1213">
        <v>0</v>
      </c>
      <c r="Q1213">
        <v>0</v>
      </c>
      <c r="R1213">
        <v>0</v>
      </c>
      <c r="S1213">
        <v>0</v>
      </c>
      <c r="T1213">
        <v>0</v>
      </c>
      <c r="U1213">
        <v>0</v>
      </c>
      <c r="V1213">
        <v>3.5339999999999998</v>
      </c>
      <c r="W1213">
        <v>35.674999999999997</v>
      </c>
      <c r="Y1213" t="str">
        <f t="shared" si="519"/>
        <v>兵庫県</v>
      </c>
      <c r="Z1213" t="str">
        <f t="shared" si="520"/>
        <v>兵庫県加西市</v>
      </c>
      <c r="AA1213" s="159">
        <f t="shared" si="521"/>
        <v>432.96300000000002</v>
      </c>
      <c r="AB1213" s="159">
        <f t="shared" si="522"/>
        <v>1160.373</v>
      </c>
      <c r="AC1213" s="159">
        <f t="shared" si="523"/>
        <v>26.309000000000001</v>
      </c>
      <c r="AD1213" s="159">
        <f t="shared" si="524"/>
        <v>0</v>
      </c>
      <c r="AE1213" s="159">
        <f t="shared" si="525"/>
        <v>0</v>
      </c>
      <c r="AF1213" s="159">
        <f t="shared" si="526"/>
        <v>0</v>
      </c>
      <c r="AG1213" s="159">
        <f t="shared" si="527"/>
        <v>0</v>
      </c>
      <c r="AH1213" s="160">
        <f t="shared" si="528"/>
        <v>1619.645</v>
      </c>
      <c r="AI1213" s="135">
        <f t="shared" si="529"/>
        <v>0.26731969042598841</v>
      </c>
      <c r="AJ1213" s="135">
        <f t="shared" si="530"/>
        <v>0.71643662654470586</v>
      </c>
      <c r="AK1213" s="135">
        <f t="shared" si="531"/>
        <v>1.6243683029305806E-2</v>
      </c>
      <c r="AL1213" s="135">
        <f t="shared" si="532"/>
        <v>0</v>
      </c>
      <c r="AM1213" s="135">
        <f t="shared" si="533"/>
        <v>0</v>
      </c>
      <c r="AN1213" s="135">
        <f t="shared" si="534"/>
        <v>0</v>
      </c>
      <c r="AO1213" s="135">
        <f t="shared" si="535"/>
        <v>0</v>
      </c>
      <c r="AP1213" s="159">
        <f>IFERROR(VLOOKUP(A1213,人口!$A$2:$E$1748,5,0),0)</f>
        <v>44080</v>
      </c>
      <c r="AQ1213" s="159">
        <f t="shared" si="510"/>
        <v>0</v>
      </c>
      <c r="AR1213" s="159">
        <f t="shared" si="511"/>
        <v>0</v>
      </c>
      <c r="AS1213" s="159">
        <f t="shared" si="512"/>
        <v>0</v>
      </c>
      <c r="AT1213" s="159">
        <f t="shared" si="513"/>
        <v>1</v>
      </c>
      <c r="AU1213" s="159">
        <f t="shared" si="514"/>
        <v>0</v>
      </c>
      <c r="AV1213" s="159">
        <f t="shared" si="515"/>
        <v>0</v>
      </c>
      <c r="AW1213" s="159">
        <f t="shared" si="516"/>
        <v>0</v>
      </c>
      <c r="AX1213" s="159">
        <f t="shared" si="536"/>
        <v>0</v>
      </c>
      <c r="AY1213" s="159" t="str">
        <f t="shared" si="537"/>
        <v>3万～10万人未満の市町村平均</v>
      </c>
      <c r="AZ1213" s="159"/>
    </row>
    <row r="1214" spans="1:52" x14ac:dyDescent="0.3">
      <c r="A1214" t="str">
        <f t="shared" si="517"/>
        <v>28221</v>
      </c>
      <c r="B1214" s="158" t="str">
        <f t="shared" si="518"/>
        <v>028221</v>
      </c>
      <c r="C1214">
        <v>28</v>
      </c>
      <c r="D1214" t="s">
        <v>55</v>
      </c>
      <c r="E1214">
        <v>28221</v>
      </c>
      <c r="F1214" t="s">
        <v>1137</v>
      </c>
      <c r="G1214">
        <v>307.48399999999998</v>
      </c>
      <c r="H1214">
        <v>630.96699999999998</v>
      </c>
      <c r="I1214">
        <v>384.41</v>
      </c>
      <c r="J1214">
        <v>788.221</v>
      </c>
      <c r="K1214">
        <v>293.89999999999998</v>
      </c>
      <c r="L1214">
        <v>795.54399999999998</v>
      </c>
      <c r="M1214">
        <v>0</v>
      </c>
      <c r="N1214">
        <v>0</v>
      </c>
      <c r="O1214">
        <v>0</v>
      </c>
      <c r="P1214">
        <v>0</v>
      </c>
      <c r="Q1214">
        <v>0</v>
      </c>
      <c r="R1214">
        <v>0</v>
      </c>
      <c r="S1214">
        <v>0</v>
      </c>
      <c r="T1214">
        <v>0</v>
      </c>
      <c r="U1214">
        <v>0</v>
      </c>
      <c r="V1214">
        <v>3.0430000000000001</v>
      </c>
      <c r="W1214">
        <v>29.286000000000001</v>
      </c>
      <c r="Y1214" t="str">
        <f t="shared" si="519"/>
        <v>兵庫県</v>
      </c>
      <c r="Z1214" t="str">
        <f t="shared" si="520"/>
        <v>兵庫県丹波篠山市</v>
      </c>
      <c r="AA1214" s="159">
        <f t="shared" si="521"/>
        <v>384.41</v>
      </c>
      <c r="AB1214" s="159">
        <f t="shared" si="522"/>
        <v>788.221</v>
      </c>
      <c r="AC1214" s="159">
        <f t="shared" si="523"/>
        <v>795.54399999999998</v>
      </c>
      <c r="AD1214" s="159">
        <f t="shared" si="524"/>
        <v>0</v>
      </c>
      <c r="AE1214" s="159">
        <f t="shared" si="525"/>
        <v>0</v>
      </c>
      <c r="AF1214" s="159">
        <f t="shared" si="526"/>
        <v>0</v>
      </c>
      <c r="AG1214" s="159">
        <f t="shared" si="527"/>
        <v>0</v>
      </c>
      <c r="AH1214" s="160">
        <f t="shared" si="528"/>
        <v>1968.1750000000002</v>
      </c>
      <c r="AI1214" s="135">
        <f t="shared" si="529"/>
        <v>0.19531291678839532</v>
      </c>
      <c r="AJ1214" s="135">
        <f t="shared" si="530"/>
        <v>0.40048318874083855</v>
      </c>
      <c r="AK1214" s="135">
        <f t="shared" si="531"/>
        <v>0.40420389447076605</v>
      </c>
      <c r="AL1214" s="135">
        <f t="shared" si="532"/>
        <v>0</v>
      </c>
      <c r="AM1214" s="135">
        <f t="shared" si="533"/>
        <v>0</v>
      </c>
      <c r="AN1214" s="135">
        <f t="shared" si="534"/>
        <v>0</v>
      </c>
      <c r="AO1214" s="135">
        <f t="shared" si="535"/>
        <v>0</v>
      </c>
      <c r="AP1214" s="159">
        <f>IFERROR(VLOOKUP(A1214,人口!$A$2:$E$1748,5,0),0)</f>
        <v>41362</v>
      </c>
      <c r="AQ1214" s="159">
        <f t="shared" si="510"/>
        <v>0</v>
      </c>
      <c r="AR1214" s="159">
        <f t="shared" si="511"/>
        <v>0</v>
      </c>
      <c r="AS1214" s="159">
        <f t="shared" si="512"/>
        <v>0</v>
      </c>
      <c r="AT1214" s="159">
        <f t="shared" si="513"/>
        <v>1</v>
      </c>
      <c r="AU1214" s="159">
        <f t="shared" si="514"/>
        <v>0</v>
      </c>
      <c r="AV1214" s="159">
        <f t="shared" si="515"/>
        <v>0</v>
      </c>
      <c r="AW1214" s="159">
        <f t="shared" si="516"/>
        <v>0</v>
      </c>
      <c r="AX1214" s="159">
        <f t="shared" si="536"/>
        <v>0</v>
      </c>
      <c r="AY1214" s="159" t="str">
        <f t="shared" si="537"/>
        <v>3万～10万人未満の市町村平均</v>
      </c>
      <c r="AZ1214" s="159"/>
    </row>
    <row r="1215" spans="1:52" x14ac:dyDescent="0.3">
      <c r="A1215" t="str">
        <f t="shared" si="517"/>
        <v>28222</v>
      </c>
      <c r="B1215" s="158" t="str">
        <f t="shared" si="518"/>
        <v>028222</v>
      </c>
      <c r="C1215">
        <v>28</v>
      </c>
      <c r="D1215" t="s">
        <v>55</v>
      </c>
      <c r="E1215">
        <v>28222</v>
      </c>
      <c r="F1215" t="s">
        <v>1174</v>
      </c>
      <c r="G1215">
        <v>204.75299999999999</v>
      </c>
      <c r="H1215">
        <v>133.65700000000001</v>
      </c>
      <c r="I1215">
        <v>240.73099999999999</v>
      </c>
      <c r="J1215">
        <v>157.351</v>
      </c>
      <c r="K1215">
        <v>454.4</v>
      </c>
      <c r="L1215">
        <v>1181.1559999999999</v>
      </c>
      <c r="M1215">
        <v>5.1239999999999997</v>
      </c>
      <c r="N1215">
        <v>29.68</v>
      </c>
      <c r="O1215">
        <v>0</v>
      </c>
      <c r="P1215">
        <v>0</v>
      </c>
      <c r="Q1215">
        <v>0</v>
      </c>
      <c r="R1215">
        <v>0</v>
      </c>
      <c r="S1215">
        <v>0</v>
      </c>
      <c r="T1215">
        <v>0</v>
      </c>
      <c r="U1215">
        <v>0</v>
      </c>
      <c r="V1215">
        <v>1.6140000000000001</v>
      </c>
      <c r="W1215">
        <v>16.393000000000001</v>
      </c>
      <c r="Y1215" t="str">
        <f t="shared" si="519"/>
        <v>兵庫県</v>
      </c>
      <c r="Z1215" t="str">
        <f t="shared" si="520"/>
        <v>兵庫県養父市</v>
      </c>
      <c r="AA1215" s="159">
        <f t="shared" si="521"/>
        <v>240.73099999999999</v>
      </c>
      <c r="AB1215" s="159">
        <f t="shared" si="522"/>
        <v>157.351</v>
      </c>
      <c r="AC1215" s="159">
        <f t="shared" si="523"/>
        <v>1181.1559999999999</v>
      </c>
      <c r="AD1215" s="159">
        <f t="shared" si="524"/>
        <v>29.68</v>
      </c>
      <c r="AE1215" s="159">
        <f t="shared" si="525"/>
        <v>0</v>
      </c>
      <c r="AF1215" s="159">
        <f t="shared" si="526"/>
        <v>0</v>
      </c>
      <c r="AG1215" s="159">
        <f t="shared" si="527"/>
        <v>0</v>
      </c>
      <c r="AH1215" s="160">
        <f t="shared" si="528"/>
        <v>1608.9179999999999</v>
      </c>
      <c r="AI1215" s="135">
        <f t="shared" si="529"/>
        <v>0.14962291428152336</v>
      </c>
      <c r="AJ1215" s="135">
        <f t="shared" si="530"/>
        <v>9.7799266339241658E-2</v>
      </c>
      <c r="AK1215" s="135">
        <f t="shared" si="531"/>
        <v>0.73413063934892897</v>
      </c>
      <c r="AL1215" s="135">
        <f t="shared" si="532"/>
        <v>1.8447180030306081E-2</v>
      </c>
      <c r="AM1215" s="135">
        <f t="shared" si="533"/>
        <v>0</v>
      </c>
      <c r="AN1215" s="135">
        <f t="shared" si="534"/>
        <v>0</v>
      </c>
      <c r="AO1215" s="135">
        <f t="shared" si="535"/>
        <v>0</v>
      </c>
      <c r="AP1215" s="159">
        <f>IFERROR(VLOOKUP(A1215,人口!$A$2:$E$1748,5,0),0)</f>
        <v>23229</v>
      </c>
      <c r="AQ1215" s="159">
        <f t="shared" si="510"/>
        <v>0</v>
      </c>
      <c r="AR1215" s="159">
        <f t="shared" si="511"/>
        <v>0</v>
      </c>
      <c r="AS1215" s="159">
        <f t="shared" si="512"/>
        <v>1</v>
      </c>
      <c r="AT1215" s="159">
        <f t="shared" si="513"/>
        <v>0</v>
      </c>
      <c r="AU1215" s="159">
        <f t="shared" si="514"/>
        <v>0</v>
      </c>
      <c r="AV1215" s="159">
        <f t="shared" si="515"/>
        <v>0</v>
      </c>
      <c r="AW1215" s="159">
        <f t="shared" si="516"/>
        <v>0</v>
      </c>
      <c r="AX1215" s="159">
        <f t="shared" si="536"/>
        <v>0</v>
      </c>
      <c r="AY1215" s="159" t="str">
        <f t="shared" si="537"/>
        <v>1万～3万人未満の市町村平均</v>
      </c>
      <c r="AZ1215" s="159"/>
    </row>
    <row r="1216" spans="1:52" x14ac:dyDescent="0.3">
      <c r="A1216" t="str">
        <f t="shared" si="517"/>
        <v>28223</v>
      </c>
      <c r="B1216" s="158" t="str">
        <f t="shared" si="518"/>
        <v>028223</v>
      </c>
      <c r="C1216">
        <v>28</v>
      </c>
      <c r="D1216" t="s">
        <v>55</v>
      </c>
      <c r="E1216">
        <v>28223</v>
      </c>
      <c r="F1216" t="s">
        <v>1213</v>
      </c>
      <c r="G1216">
        <v>485.10500000000002</v>
      </c>
      <c r="H1216">
        <v>695.57</v>
      </c>
      <c r="I1216">
        <v>589.15700000000004</v>
      </c>
      <c r="J1216">
        <v>844.77300000000002</v>
      </c>
      <c r="K1216">
        <v>295.39999999999998</v>
      </c>
      <c r="L1216">
        <v>816.81799999999998</v>
      </c>
      <c r="M1216">
        <v>6.0999999999999999E-2</v>
      </c>
      <c r="N1216">
        <v>0.32900000000000001</v>
      </c>
      <c r="O1216">
        <v>0</v>
      </c>
      <c r="P1216">
        <v>0</v>
      </c>
      <c r="Q1216">
        <v>0</v>
      </c>
      <c r="R1216">
        <v>0</v>
      </c>
      <c r="S1216">
        <v>0</v>
      </c>
      <c r="T1216">
        <v>0</v>
      </c>
      <c r="U1216">
        <v>0</v>
      </c>
      <c r="V1216">
        <v>4.6550000000000002</v>
      </c>
      <c r="W1216">
        <v>47.789000000000001</v>
      </c>
      <c r="Y1216" t="str">
        <f t="shared" si="519"/>
        <v>兵庫県</v>
      </c>
      <c r="Z1216" t="str">
        <f t="shared" si="520"/>
        <v>兵庫県丹波市</v>
      </c>
      <c r="AA1216" s="159">
        <f t="shared" si="521"/>
        <v>589.15700000000004</v>
      </c>
      <c r="AB1216" s="159">
        <f t="shared" si="522"/>
        <v>844.77300000000002</v>
      </c>
      <c r="AC1216" s="159">
        <f t="shared" si="523"/>
        <v>816.81799999999998</v>
      </c>
      <c r="AD1216" s="159">
        <f t="shared" si="524"/>
        <v>0.32900000000000001</v>
      </c>
      <c r="AE1216" s="159">
        <f t="shared" si="525"/>
        <v>0</v>
      </c>
      <c r="AF1216" s="159">
        <f t="shared" si="526"/>
        <v>0</v>
      </c>
      <c r="AG1216" s="159">
        <f t="shared" si="527"/>
        <v>0</v>
      </c>
      <c r="AH1216" s="160">
        <f t="shared" si="528"/>
        <v>2251.0770000000002</v>
      </c>
      <c r="AI1216" s="135">
        <f t="shared" si="529"/>
        <v>0.26172227782523655</v>
      </c>
      <c r="AJ1216" s="135">
        <f t="shared" si="530"/>
        <v>0.37527503501657206</v>
      </c>
      <c r="AK1216" s="135">
        <f t="shared" si="531"/>
        <v>0.36285653489418618</v>
      </c>
      <c r="AL1216" s="135">
        <f t="shared" si="532"/>
        <v>1.4615226400518507E-4</v>
      </c>
      <c r="AM1216" s="135">
        <f t="shared" si="533"/>
        <v>0</v>
      </c>
      <c r="AN1216" s="135">
        <f t="shared" si="534"/>
        <v>0</v>
      </c>
      <c r="AO1216" s="135">
        <f t="shared" si="535"/>
        <v>0</v>
      </c>
      <c r="AP1216" s="159">
        <f>IFERROR(VLOOKUP(A1216,人口!$A$2:$E$1748,5,0),0)</f>
        <v>63941</v>
      </c>
      <c r="AQ1216" s="159">
        <f t="shared" si="510"/>
        <v>0</v>
      </c>
      <c r="AR1216" s="159">
        <f t="shared" si="511"/>
        <v>0</v>
      </c>
      <c r="AS1216" s="159">
        <f t="shared" si="512"/>
        <v>0</v>
      </c>
      <c r="AT1216" s="159">
        <f t="shared" si="513"/>
        <v>1</v>
      </c>
      <c r="AU1216" s="159">
        <f t="shared" si="514"/>
        <v>0</v>
      </c>
      <c r="AV1216" s="159">
        <f t="shared" si="515"/>
        <v>0</v>
      </c>
      <c r="AW1216" s="159">
        <f t="shared" si="516"/>
        <v>0</v>
      </c>
      <c r="AX1216" s="159">
        <f t="shared" si="536"/>
        <v>0</v>
      </c>
      <c r="AY1216" s="159" t="str">
        <f t="shared" si="537"/>
        <v>3万～10万人未満の市町村平均</v>
      </c>
      <c r="AZ1216" s="159"/>
    </row>
    <row r="1217" spans="1:52" x14ac:dyDescent="0.3">
      <c r="A1217" t="str">
        <f t="shared" si="517"/>
        <v>28224</v>
      </c>
      <c r="B1217" s="158" t="str">
        <f t="shared" si="518"/>
        <v>028224</v>
      </c>
      <c r="C1217">
        <v>28</v>
      </c>
      <c r="D1217" t="s">
        <v>55</v>
      </c>
      <c r="E1217">
        <v>28224</v>
      </c>
      <c r="F1217" t="s">
        <v>1255</v>
      </c>
      <c r="G1217">
        <v>388.67500000000001</v>
      </c>
      <c r="H1217">
        <v>607.13599999999997</v>
      </c>
      <c r="I1217">
        <v>552.26099999999997</v>
      </c>
      <c r="J1217">
        <v>858.60299999999995</v>
      </c>
      <c r="K1217">
        <v>150.1</v>
      </c>
      <c r="L1217">
        <v>402.36900000000003</v>
      </c>
      <c r="M1217">
        <v>8.7999999999999995E-2</v>
      </c>
      <c r="N1217">
        <v>0.49299999999999999</v>
      </c>
      <c r="O1217">
        <v>0</v>
      </c>
      <c r="P1217">
        <v>0</v>
      </c>
      <c r="Q1217">
        <v>0</v>
      </c>
      <c r="R1217">
        <v>0</v>
      </c>
      <c r="S1217">
        <v>0</v>
      </c>
      <c r="T1217">
        <v>0</v>
      </c>
      <c r="U1217">
        <v>0</v>
      </c>
      <c r="V1217">
        <v>4.4489999999999998</v>
      </c>
      <c r="W1217">
        <v>39.781999999999996</v>
      </c>
      <c r="Y1217" t="str">
        <f t="shared" si="519"/>
        <v>兵庫県</v>
      </c>
      <c r="Z1217" t="str">
        <f t="shared" si="520"/>
        <v>兵庫県南あわじ市</v>
      </c>
      <c r="AA1217" s="159">
        <f t="shared" si="521"/>
        <v>552.26099999999997</v>
      </c>
      <c r="AB1217" s="159">
        <f t="shared" si="522"/>
        <v>858.60299999999995</v>
      </c>
      <c r="AC1217" s="159">
        <f t="shared" si="523"/>
        <v>402.36900000000003</v>
      </c>
      <c r="AD1217" s="159">
        <f t="shared" si="524"/>
        <v>0.49299999999999999</v>
      </c>
      <c r="AE1217" s="159">
        <f t="shared" si="525"/>
        <v>0</v>
      </c>
      <c r="AF1217" s="159">
        <f t="shared" si="526"/>
        <v>0</v>
      </c>
      <c r="AG1217" s="159">
        <f t="shared" si="527"/>
        <v>0</v>
      </c>
      <c r="AH1217" s="160">
        <f t="shared" si="528"/>
        <v>1813.7260000000001</v>
      </c>
      <c r="AI1217" s="135">
        <f t="shared" si="529"/>
        <v>0.30448976306233683</v>
      </c>
      <c r="AJ1217" s="135">
        <f t="shared" si="530"/>
        <v>0.47339179126284781</v>
      </c>
      <c r="AK1217" s="135">
        <f t="shared" si="531"/>
        <v>0.22184662953500142</v>
      </c>
      <c r="AL1217" s="135">
        <f t="shared" si="532"/>
        <v>2.7181613981384174E-4</v>
      </c>
      <c r="AM1217" s="135">
        <f t="shared" si="533"/>
        <v>0</v>
      </c>
      <c r="AN1217" s="135">
        <f t="shared" si="534"/>
        <v>0</v>
      </c>
      <c r="AO1217" s="135">
        <f t="shared" si="535"/>
        <v>0</v>
      </c>
      <c r="AP1217" s="159">
        <f>IFERROR(VLOOKUP(A1217,人口!$A$2:$E$1748,5,0),0)</f>
        <v>46978</v>
      </c>
      <c r="AQ1217" s="159">
        <f t="shared" si="510"/>
        <v>0</v>
      </c>
      <c r="AR1217" s="159">
        <f t="shared" si="511"/>
        <v>0</v>
      </c>
      <c r="AS1217" s="159">
        <f t="shared" si="512"/>
        <v>0</v>
      </c>
      <c r="AT1217" s="159">
        <f t="shared" si="513"/>
        <v>1</v>
      </c>
      <c r="AU1217" s="159">
        <f t="shared" si="514"/>
        <v>0</v>
      </c>
      <c r="AV1217" s="159">
        <f t="shared" si="515"/>
        <v>0</v>
      </c>
      <c r="AW1217" s="159">
        <f t="shared" si="516"/>
        <v>0</v>
      </c>
      <c r="AX1217" s="159">
        <f t="shared" si="536"/>
        <v>0</v>
      </c>
      <c r="AY1217" s="159" t="str">
        <f t="shared" si="537"/>
        <v>3万～10万人未満の市町村平均</v>
      </c>
      <c r="AZ1217" s="159"/>
    </row>
    <row r="1218" spans="1:52" x14ac:dyDescent="0.3">
      <c r="A1218" t="str">
        <f t="shared" si="517"/>
        <v>28225</v>
      </c>
      <c r="B1218" s="158" t="str">
        <f t="shared" si="518"/>
        <v>028225</v>
      </c>
      <c r="C1218">
        <v>28</v>
      </c>
      <c r="D1218" t="s">
        <v>55</v>
      </c>
      <c r="E1218">
        <v>28225</v>
      </c>
      <c r="F1218" t="s">
        <v>1293</v>
      </c>
      <c r="G1218">
        <v>234.79599999999999</v>
      </c>
      <c r="H1218">
        <v>174.26300000000001</v>
      </c>
      <c r="I1218">
        <v>277.25099999999998</v>
      </c>
      <c r="J1218">
        <v>205.94800000000001</v>
      </c>
      <c r="K1218">
        <v>394.3</v>
      </c>
      <c r="L1218">
        <v>1084.115</v>
      </c>
      <c r="M1218">
        <v>0.82199999999999995</v>
      </c>
      <c r="N1218">
        <v>4.7590000000000003</v>
      </c>
      <c r="O1218">
        <v>0</v>
      </c>
      <c r="P1218">
        <v>0</v>
      </c>
      <c r="Q1218">
        <v>0</v>
      </c>
      <c r="R1218">
        <v>0</v>
      </c>
      <c r="S1218">
        <v>0</v>
      </c>
      <c r="T1218">
        <v>0</v>
      </c>
      <c r="U1218">
        <v>0</v>
      </c>
      <c r="V1218">
        <v>1.885</v>
      </c>
      <c r="W1218">
        <v>19.568999999999999</v>
      </c>
      <c r="Y1218" t="str">
        <f t="shared" si="519"/>
        <v>兵庫県</v>
      </c>
      <c r="Z1218" t="str">
        <f t="shared" si="520"/>
        <v>兵庫県朝来市</v>
      </c>
      <c r="AA1218" s="159">
        <f t="shared" si="521"/>
        <v>277.25099999999998</v>
      </c>
      <c r="AB1218" s="159">
        <f t="shared" si="522"/>
        <v>205.94800000000001</v>
      </c>
      <c r="AC1218" s="159">
        <f t="shared" si="523"/>
        <v>1084.115</v>
      </c>
      <c r="AD1218" s="159">
        <f t="shared" si="524"/>
        <v>4.7590000000000003</v>
      </c>
      <c r="AE1218" s="159">
        <f t="shared" si="525"/>
        <v>0</v>
      </c>
      <c r="AF1218" s="159">
        <f t="shared" si="526"/>
        <v>0</v>
      </c>
      <c r="AG1218" s="159">
        <f t="shared" si="527"/>
        <v>0</v>
      </c>
      <c r="AH1218" s="160">
        <f t="shared" si="528"/>
        <v>1572.0729999999999</v>
      </c>
      <c r="AI1218" s="135">
        <f t="shared" si="529"/>
        <v>0.17636013085906316</v>
      </c>
      <c r="AJ1218" s="135">
        <f t="shared" si="530"/>
        <v>0.13100409459357168</v>
      </c>
      <c r="AK1218" s="135">
        <f t="shared" si="531"/>
        <v>0.68960856143448812</v>
      </c>
      <c r="AL1218" s="135">
        <f t="shared" si="532"/>
        <v>3.0272131128770744E-3</v>
      </c>
      <c r="AM1218" s="135">
        <f t="shared" si="533"/>
        <v>0</v>
      </c>
      <c r="AN1218" s="135">
        <f t="shared" si="534"/>
        <v>0</v>
      </c>
      <c r="AO1218" s="135">
        <f t="shared" si="535"/>
        <v>0</v>
      </c>
      <c r="AP1218" s="159">
        <f>IFERROR(VLOOKUP(A1218,人口!$A$2:$E$1748,5,0),0)</f>
        <v>30218</v>
      </c>
      <c r="AQ1218" s="159">
        <f t="shared" si="510"/>
        <v>0</v>
      </c>
      <c r="AR1218" s="159">
        <f t="shared" si="511"/>
        <v>0</v>
      </c>
      <c r="AS1218" s="159">
        <f t="shared" si="512"/>
        <v>0</v>
      </c>
      <c r="AT1218" s="159">
        <f t="shared" si="513"/>
        <v>1</v>
      </c>
      <c r="AU1218" s="159">
        <f t="shared" si="514"/>
        <v>0</v>
      </c>
      <c r="AV1218" s="159">
        <f t="shared" si="515"/>
        <v>0</v>
      </c>
      <c r="AW1218" s="159">
        <f t="shared" si="516"/>
        <v>0</v>
      </c>
      <c r="AX1218" s="159">
        <f t="shared" si="536"/>
        <v>0</v>
      </c>
      <c r="AY1218" s="159" t="str">
        <f t="shared" si="537"/>
        <v>3万～10万人未満の市町村平均</v>
      </c>
      <c r="AZ1218" s="159"/>
    </row>
    <row r="1219" spans="1:52" x14ac:dyDescent="0.3">
      <c r="A1219" t="str">
        <f t="shared" si="517"/>
        <v>28226</v>
      </c>
      <c r="B1219" s="158" t="str">
        <f t="shared" si="518"/>
        <v>028226</v>
      </c>
      <c r="C1219">
        <v>28</v>
      </c>
      <c r="D1219" t="s">
        <v>55</v>
      </c>
      <c r="E1219">
        <v>28226</v>
      </c>
      <c r="F1219" t="s">
        <v>1326</v>
      </c>
      <c r="G1219">
        <v>291.87200000000001</v>
      </c>
      <c r="H1219">
        <v>381.84699999999998</v>
      </c>
      <c r="I1219">
        <v>403.73700000000002</v>
      </c>
      <c r="J1219">
        <v>525.08199999999999</v>
      </c>
      <c r="K1219">
        <v>26.1</v>
      </c>
      <c r="L1219">
        <v>66.58</v>
      </c>
      <c r="M1219">
        <v>0.35299999999999998</v>
      </c>
      <c r="N1219">
        <v>1.9710000000000001</v>
      </c>
      <c r="O1219">
        <v>0</v>
      </c>
      <c r="P1219">
        <v>0</v>
      </c>
      <c r="Q1219">
        <v>0</v>
      </c>
      <c r="R1219">
        <v>0</v>
      </c>
      <c r="S1219">
        <v>0</v>
      </c>
      <c r="T1219">
        <v>0</v>
      </c>
      <c r="U1219">
        <v>0</v>
      </c>
      <c r="V1219">
        <v>3.5680000000000001</v>
      </c>
      <c r="W1219">
        <v>25.965</v>
      </c>
      <c r="Y1219" t="str">
        <f t="shared" si="519"/>
        <v>兵庫県</v>
      </c>
      <c r="Z1219" t="str">
        <f t="shared" si="520"/>
        <v>兵庫県淡路市</v>
      </c>
      <c r="AA1219" s="159">
        <f t="shared" si="521"/>
        <v>403.73700000000002</v>
      </c>
      <c r="AB1219" s="159">
        <f t="shared" si="522"/>
        <v>525.08199999999999</v>
      </c>
      <c r="AC1219" s="159">
        <f t="shared" si="523"/>
        <v>66.58</v>
      </c>
      <c r="AD1219" s="159">
        <f t="shared" si="524"/>
        <v>1.9710000000000001</v>
      </c>
      <c r="AE1219" s="159">
        <f t="shared" si="525"/>
        <v>0</v>
      </c>
      <c r="AF1219" s="159">
        <f t="shared" si="526"/>
        <v>0</v>
      </c>
      <c r="AG1219" s="159">
        <f t="shared" si="527"/>
        <v>0</v>
      </c>
      <c r="AH1219" s="160">
        <f t="shared" si="528"/>
        <v>997.37</v>
      </c>
      <c r="AI1219" s="135">
        <f t="shared" si="529"/>
        <v>0.4048016282823827</v>
      </c>
      <c r="AJ1219" s="135">
        <f t="shared" si="530"/>
        <v>0.52646660717687521</v>
      </c>
      <c r="AK1219" s="135">
        <f t="shared" si="531"/>
        <v>6.6755567141582359E-2</v>
      </c>
      <c r="AL1219" s="135">
        <f t="shared" si="532"/>
        <v>1.9761973991597901E-3</v>
      </c>
      <c r="AM1219" s="135">
        <f t="shared" si="533"/>
        <v>0</v>
      </c>
      <c r="AN1219" s="135">
        <f t="shared" si="534"/>
        <v>0</v>
      </c>
      <c r="AO1219" s="135">
        <f t="shared" si="535"/>
        <v>0</v>
      </c>
      <c r="AP1219" s="159">
        <f>IFERROR(VLOOKUP(A1219,人口!$A$2:$E$1748,5,0),0)</f>
        <v>43562</v>
      </c>
      <c r="AQ1219" s="159">
        <f t="shared" ref="AQ1219:AQ1282" si="538">IF(SUMIFS($AP1219,$AP1219,$BI$17,$AP1219,$BJ$17)&gt;0,1,0)</f>
        <v>0</v>
      </c>
      <c r="AR1219" s="159">
        <f t="shared" ref="AR1219:AR1282" si="539">IF(SUMIFS($AP1219,$AP1219,$BI$18,$AP1219,$BJ$18)&gt;0,1,0)</f>
        <v>0</v>
      </c>
      <c r="AS1219" s="159">
        <f t="shared" ref="AS1219:AS1282" si="540">IF(SUMIFS($AP1219,$AP1219,$BI$19,$AP1219,$BJ$19)&gt;0,1,0)</f>
        <v>0</v>
      </c>
      <c r="AT1219" s="159">
        <f t="shared" ref="AT1219:AT1282" si="541">IF(SUMIFS($AP1219,$AP1219,$BI$20,$AP1219,$BJ$20)&gt;0,1,0)</f>
        <v>1</v>
      </c>
      <c r="AU1219" s="159">
        <f t="shared" ref="AU1219:AU1282" si="542">IF(SUMIFS($AP1219,$AP1219,$BI$21,$AP1219,$BJ$21)&gt;0,1,0)</f>
        <v>0</v>
      </c>
      <c r="AV1219" s="159">
        <f t="shared" ref="AV1219:AV1282" si="543">IF(SUMIFS($AP1219,$AP1219,$BI$22,$AP1219,$BJ$22)&gt;0,1,0)</f>
        <v>0</v>
      </c>
      <c r="AW1219" s="159">
        <f t="shared" ref="AW1219:AW1282" si="544">IF(SUMIFS($AP1219,$AP1219,$BI$23,$AP1219,$BJ$23)&gt;0,1,0)</f>
        <v>0</v>
      </c>
      <c r="AX1219" s="159">
        <f t="shared" si="536"/>
        <v>0</v>
      </c>
      <c r="AY1219" s="159" t="str">
        <f t="shared" si="537"/>
        <v>3万～10万人未満の市町村平均</v>
      </c>
      <c r="AZ1219" s="159"/>
    </row>
    <row r="1220" spans="1:52" x14ac:dyDescent="0.3">
      <c r="A1220" t="str">
        <f t="shared" ref="A1220:A1283" si="545">IF(LEN(B1220)=5,B1220,RIGHT(B1220,5))</f>
        <v>28227</v>
      </c>
      <c r="B1220" s="158" t="str">
        <f t="shared" ref="B1220:B1283" si="546">0&amp;E1220</f>
        <v>028227</v>
      </c>
      <c r="C1220">
        <v>28</v>
      </c>
      <c r="D1220" t="s">
        <v>55</v>
      </c>
      <c r="E1220">
        <v>28227</v>
      </c>
      <c r="F1220" t="s">
        <v>1361</v>
      </c>
      <c r="G1220">
        <v>302.62799999999999</v>
      </c>
      <c r="H1220">
        <v>157.54599999999999</v>
      </c>
      <c r="I1220">
        <v>393.017</v>
      </c>
      <c r="J1220">
        <v>204.304</v>
      </c>
      <c r="K1220">
        <v>805.4</v>
      </c>
      <c r="L1220">
        <v>2187.5079999999998</v>
      </c>
      <c r="M1220">
        <v>10.526</v>
      </c>
      <c r="N1220">
        <v>63.494999999999997</v>
      </c>
      <c r="O1220">
        <v>0</v>
      </c>
      <c r="P1220">
        <v>0</v>
      </c>
      <c r="Q1220">
        <v>0</v>
      </c>
      <c r="R1220">
        <v>0</v>
      </c>
      <c r="S1220">
        <v>0</v>
      </c>
      <c r="T1220">
        <v>0</v>
      </c>
      <c r="U1220">
        <v>0</v>
      </c>
      <c r="V1220">
        <v>3.0459999999999998</v>
      </c>
      <c r="W1220">
        <v>27.814</v>
      </c>
      <c r="Y1220" t="str">
        <f t="shared" ref="Y1220:Y1283" si="547">D1220</f>
        <v>兵庫県</v>
      </c>
      <c r="Z1220" t="str">
        <f t="shared" ref="Z1220:Z1283" si="548">D1220&amp;F1220</f>
        <v>兵庫県宍粟市</v>
      </c>
      <c r="AA1220" s="159">
        <f t="shared" ref="AA1220:AA1283" si="549">I1220</f>
        <v>393.017</v>
      </c>
      <c r="AB1220" s="159">
        <f t="shared" ref="AB1220:AB1283" si="550">J1220</f>
        <v>204.304</v>
      </c>
      <c r="AC1220" s="159">
        <f t="shared" ref="AC1220:AC1283" si="551">L1220</f>
        <v>2187.5079999999998</v>
      </c>
      <c r="AD1220" s="159">
        <f t="shared" ref="AD1220:AD1283" si="552">N1220</f>
        <v>63.494999999999997</v>
      </c>
      <c r="AE1220" s="159">
        <f t="shared" ref="AE1220:AE1283" si="553">S1220</f>
        <v>0</v>
      </c>
      <c r="AF1220" s="159">
        <f t="shared" ref="AF1220:AF1283" si="554">T1220</f>
        <v>0</v>
      </c>
      <c r="AG1220" s="159">
        <f t="shared" ref="AG1220:AG1283" si="555">U1220</f>
        <v>0</v>
      </c>
      <c r="AH1220" s="160">
        <f t="shared" ref="AH1220:AH1283" si="556">SUM(AA1220:AG1220)</f>
        <v>2848.3239999999996</v>
      </c>
      <c r="AI1220" s="135">
        <f t="shared" ref="AI1220:AI1283" si="557">IFERROR(AA1220/$AH1220,"")</f>
        <v>0.13798184476204253</v>
      </c>
      <c r="AJ1220" s="135">
        <f t="shared" ref="AJ1220:AJ1283" si="558">IFERROR(AB1220/$AH1220,"")</f>
        <v>7.1727795012084317E-2</v>
      </c>
      <c r="AK1220" s="135">
        <f t="shared" ref="AK1220:AK1283" si="559">IFERROR(AC1220/$AH1220,"")</f>
        <v>0.76799830356377996</v>
      </c>
      <c r="AL1220" s="135">
        <f t="shared" ref="AL1220:AL1283" si="560">IFERROR(AD1220/$AH1220,"")</f>
        <v>2.2292056662093218E-2</v>
      </c>
      <c r="AM1220" s="135">
        <f t="shared" ref="AM1220:AM1283" si="561">IFERROR(AE1220/$AH1220,"")</f>
        <v>0</v>
      </c>
      <c r="AN1220" s="135">
        <f t="shared" ref="AN1220:AN1283" si="562">IFERROR(AF1220/$AH1220,"")</f>
        <v>0</v>
      </c>
      <c r="AO1220" s="135">
        <f t="shared" ref="AO1220:AO1283" si="563">IFERROR(AG1220/$AH1220,"")</f>
        <v>0</v>
      </c>
      <c r="AP1220" s="159">
        <f>IFERROR(VLOOKUP(A1220,人口!$A$2:$E$1748,5,0),0)</f>
        <v>37331</v>
      </c>
      <c r="AQ1220" s="159">
        <f t="shared" si="538"/>
        <v>0</v>
      </c>
      <c r="AR1220" s="159">
        <f t="shared" si="539"/>
        <v>0</v>
      </c>
      <c r="AS1220" s="159">
        <f t="shared" si="540"/>
        <v>0</v>
      </c>
      <c r="AT1220" s="159">
        <f t="shared" si="541"/>
        <v>1</v>
      </c>
      <c r="AU1220" s="159">
        <f t="shared" si="542"/>
        <v>0</v>
      </c>
      <c r="AV1220" s="159">
        <f t="shared" si="543"/>
        <v>0</v>
      </c>
      <c r="AW1220" s="159">
        <f t="shared" si="544"/>
        <v>0</v>
      </c>
      <c r="AX1220" s="159">
        <f t="shared" ref="AX1220:AX1283" si="564">IF(SUMIFS($AP1220,$AP1220,$BI$24)&gt;0,1,0)</f>
        <v>0</v>
      </c>
      <c r="AY1220" s="159" t="str">
        <f t="shared" ref="AY1220:AY1283" si="565">IF(AQ1220=1,$AQ$1,IF(AR1220=1,$AR$1,IF(AS1220=1,$AS$1,IF(AT1220=1,$AT$1,IF(AU1220=1,$AU$1,IF(AV1220=1,$AV$1,IF(AW1220=1,$AW$1,IF(AX1220=1,$AX$1,""))))))))</f>
        <v>3万～10万人未満の市町村平均</v>
      </c>
      <c r="AZ1220" s="159"/>
    </row>
    <row r="1221" spans="1:52" x14ac:dyDescent="0.3">
      <c r="A1221" t="str">
        <f t="shared" si="545"/>
        <v>28228</v>
      </c>
      <c r="B1221" s="158" t="str">
        <f t="shared" si="546"/>
        <v>028228</v>
      </c>
      <c r="C1221">
        <v>28</v>
      </c>
      <c r="D1221" t="s">
        <v>55</v>
      </c>
      <c r="E1221">
        <v>28228</v>
      </c>
      <c r="F1221" t="s">
        <v>1392</v>
      </c>
      <c r="G1221">
        <v>268.548</v>
      </c>
      <c r="H1221">
        <v>449.74599999999998</v>
      </c>
      <c r="I1221">
        <v>360.31200000000001</v>
      </c>
      <c r="J1221">
        <v>598.91800000000001</v>
      </c>
      <c r="K1221">
        <v>31.1</v>
      </c>
      <c r="L1221">
        <v>73.177999999999997</v>
      </c>
      <c r="M1221">
        <v>0</v>
      </c>
      <c r="N1221">
        <v>0</v>
      </c>
      <c r="O1221">
        <v>0</v>
      </c>
      <c r="P1221">
        <v>0</v>
      </c>
      <c r="Q1221">
        <v>0</v>
      </c>
      <c r="R1221">
        <v>0</v>
      </c>
      <c r="S1221">
        <v>0</v>
      </c>
      <c r="T1221">
        <v>0</v>
      </c>
      <c r="U1221">
        <v>0</v>
      </c>
      <c r="V1221">
        <v>2.5779999999999998</v>
      </c>
      <c r="W1221">
        <v>27.72</v>
      </c>
      <c r="Y1221" t="str">
        <f t="shared" si="547"/>
        <v>兵庫県</v>
      </c>
      <c r="Z1221" t="str">
        <f t="shared" si="548"/>
        <v>兵庫県加東市</v>
      </c>
      <c r="AA1221" s="159">
        <f t="shared" si="549"/>
        <v>360.31200000000001</v>
      </c>
      <c r="AB1221" s="159">
        <f t="shared" si="550"/>
        <v>598.91800000000001</v>
      </c>
      <c r="AC1221" s="159">
        <f t="shared" si="551"/>
        <v>73.177999999999997</v>
      </c>
      <c r="AD1221" s="159">
        <f t="shared" si="552"/>
        <v>0</v>
      </c>
      <c r="AE1221" s="159">
        <f t="shared" si="553"/>
        <v>0</v>
      </c>
      <c r="AF1221" s="159">
        <f t="shared" si="554"/>
        <v>0</v>
      </c>
      <c r="AG1221" s="159">
        <f t="shared" si="555"/>
        <v>0</v>
      </c>
      <c r="AH1221" s="160">
        <f t="shared" si="556"/>
        <v>1032.4079999999999</v>
      </c>
      <c r="AI1221" s="135">
        <f t="shared" si="557"/>
        <v>0.34900155752376971</v>
      </c>
      <c r="AJ1221" s="135">
        <f t="shared" si="558"/>
        <v>0.58011755042580071</v>
      </c>
      <c r="AK1221" s="135">
        <f t="shared" si="559"/>
        <v>7.0880892050429675E-2</v>
      </c>
      <c r="AL1221" s="135">
        <f t="shared" si="560"/>
        <v>0</v>
      </c>
      <c r="AM1221" s="135">
        <f t="shared" si="561"/>
        <v>0</v>
      </c>
      <c r="AN1221" s="135">
        <f t="shared" si="562"/>
        <v>0</v>
      </c>
      <c r="AO1221" s="135">
        <f t="shared" si="563"/>
        <v>0</v>
      </c>
      <c r="AP1221" s="159">
        <f>IFERROR(VLOOKUP(A1221,人口!$A$2:$E$1748,5,0),0)</f>
        <v>40348</v>
      </c>
      <c r="AQ1221" s="159">
        <f t="shared" si="538"/>
        <v>0</v>
      </c>
      <c r="AR1221" s="159">
        <f t="shared" si="539"/>
        <v>0</v>
      </c>
      <c r="AS1221" s="159">
        <f t="shared" si="540"/>
        <v>0</v>
      </c>
      <c r="AT1221" s="159">
        <f t="shared" si="541"/>
        <v>1</v>
      </c>
      <c r="AU1221" s="159">
        <f t="shared" si="542"/>
        <v>0</v>
      </c>
      <c r="AV1221" s="159">
        <f t="shared" si="543"/>
        <v>0</v>
      </c>
      <c r="AW1221" s="159">
        <f t="shared" si="544"/>
        <v>0</v>
      </c>
      <c r="AX1221" s="159">
        <f t="shared" si="564"/>
        <v>0</v>
      </c>
      <c r="AY1221" s="159" t="str">
        <f t="shared" si="565"/>
        <v>3万～10万人未満の市町村平均</v>
      </c>
      <c r="AZ1221" s="159"/>
    </row>
    <row r="1222" spans="1:52" x14ac:dyDescent="0.3">
      <c r="A1222" t="str">
        <f t="shared" si="545"/>
        <v>28229</v>
      </c>
      <c r="B1222" s="158" t="str">
        <f t="shared" si="546"/>
        <v>028229</v>
      </c>
      <c r="C1222">
        <v>28</v>
      </c>
      <c r="D1222" t="s">
        <v>55</v>
      </c>
      <c r="E1222">
        <v>28229</v>
      </c>
      <c r="F1222" t="s">
        <v>1421</v>
      </c>
      <c r="G1222">
        <v>442.33100000000002</v>
      </c>
      <c r="H1222">
        <v>274.44600000000003</v>
      </c>
      <c r="I1222">
        <v>605.18399999999997</v>
      </c>
      <c r="J1222">
        <v>373.495</v>
      </c>
      <c r="K1222">
        <v>131.1</v>
      </c>
      <c r="L1222">
        <v>248.459</v>
      </c>
      <c r="M1222">
        <v>0</v>
      </c>
      <c r="N1222">
        <v>0</v>
      </c>
      <c r="O1222">
        <v>0.54700000000000004</v>
      </c>
      <c r="P1222">
        <v>0</v>
      </c>
      <c r="Q1222">
        <v>0</v>
      </c>
      <c r="R1222">
        <v>0</v>
      </c>
      <c r="S1222">
        <v>0</v>
      </c>
      <c r="T1222">
        <v>0</v>
      </c>
      <c r="U1222">
        <v>0</v>
      </c>
      <c r="V1222">
        <v>5.1639999999999997</v>
      </c>
      <c r="W1222">
        <v>47.631999999999998</v>
      </c>
      <c r="Y1222" t="str">
        <f t="shared" si="547"/>
        <v>兵庫県</v>
      </c>
      <c r="Z1222" t="str">
        <f t="shared" si="548"/>
        <v>兵庫県たつの市</v>
      </c>
      <c r="AA1222" s="159">
        <f t="shared" si="549"/>
        <v>605.18399999999997</v>
      </c>
      <c r="AB1222" s="159">
        <f t="shared" si="550"/>
        <v>373.495</v>
      </c>
      <c r="AC1222" s="159">
        <f t="shared" si="551"/>
        <v>248.459</v>
      </c>
      <c r="AD1222" s="159">
        <f t="shared" si="552"/>
        <v>0</v>
      </c>
      <c r="AE1222" s="159">
        <f t="shared" si="553"/>
        <v>0</v>
      </c>
      <c r="AF1222" s="159">
        <f t="shared" si="554"/>
        <v>0</v>
      </c>
      <c r="AG1222" s="159">
        <f t="shared" si="555"/>
        <v>0</v>
      </c>
      <c r="AH1222" s="160">
        <f t="shared" si="556"/>
        <v>1227.1379999999999</v>
      </c>
      <c r="AI1222" s="135">
        <f t="shared" si="557"/>
        <v>0.49316702766925968</v>
      </c>
      <c r="AJ1222" s="135">
        <f t="shared" si="558"/>
        <v>0.30436267151697693</v>
      </c>
      <c r="AK1222" s="135">
        <f t="shared" si="559"/>
        <v>0.20247030081376341</v>
      </c>
      <c r="AL1222" s="135">
        <f t="shared" si="560"/>
        <v>0</v>
      </c>
      <c r="AM1222" s="135">
        <f t="shared" si="561"/>
        <v>0</v>
      </c>
      <c r="AN1222" s="135">
        <f t="shared" si="562"/>
        <v>0</v>
      </c>
      <c r="AO1222" s="135">
        <f t="shared" si="563"/>
        <v>0</v>
      </c>
      <c r="AP1222" s="159">
        <f>IFERROR(VLOOKUP(A1222,人口!$A$2:$E$1748,5,0),0)</f>
        <v>76276</v>
      </c>
      <c r="AQ1222" s="159">
        <f t="shared" si="538"/>
        <v>0</v>
      </c>
      <c r="AR1222" s="159">
        <f t="shared" si="539"/>
        <v>0</v>
      </c>
      <c r="AS1222" s="159">
        <f t="shared" si="540"/>
        <v>0</v>
      </c>
      <c r="AT1222" s="159">
        <f t="shared" si="541"/>
        <v>1</v>
      </c>
      <c r="AU1222" s="159">
        <f t="shared" si="542"/>
        <v>0</v>
      </c>
      <c r="AV1222" s="159">
        <f t="shared" si="543"/>
        <v>0</v>
      </c>
      <c r="AW1222" s="159">
        <f t="shared" si="544"/>
        <v>0</v>
      </c>
      <c r="AX1222" s="159">
        <f t="shared" si="564"/>
        <v>0</v>
      </c>
      <c r="AY1222" s="159" t="str">
        <f t="shared" si="565"/>
        <v>3万～10万人未満の市町村平均</v>
      </c>
      <c r="AZ1222" s="159"/>
    </row>
    <row r="1223" spans="1:52" x14ac:dyDescent="0.3">
      <c r="A1223" t="str">
        <f t="shared" si="545"/>
        <v>28301</v>
      </c>
      <c r="B1223" s="158" t="str">
        <f t="shared" si="546"/>
        <v>028301</v>
      </c>
      <c r="C1223">
        <v>28</v>
      </c>
      <c r="D1223" t="s">
        <v>55</v>
      </c>
      <c r="E1223">
        <v>28301</v>
      </c>
      <c r="F1223" t="s">
        <v>1448</v>
      </c>
      <c r="G1223">
        <v>108.60299999999999</v>
      </c>
      <c r="H1223">
        <v>46.948</v>
      </c>
      <c r="I1223">
        <v>143.339</v>
      </c>
      <c r="J1223">
        <v>61.780999999999999</v>
      </c>
      <c r="K1223">
        <v>50.3</v>
      </c>
      <c r="L1223">
        <v>124.23399999999999</v>
      </c>
      <c r="M1223">
        <v>0</v>
      </c>
      <c r="N1223">
        <v>0</v>
      </c>
      <c r="O1223">
        <v>0</v>
      </c>
      <c r="P1223">
        <v>0</v>
      </c>
      <c r="Q1223">
        <v>0</v>
      </c>
      <c r="R1223">
        <v>0</v>
      </c>
      <c r="S1223">
        <v>0</v>
      </c>
      <c r="T1223">
        <v>0</v>
      </c>
      <c r="U1223">
        <v>0</v>
      </c>
      <c r="V1223">
        <v>1.222</v>
      </c>
      <c r="W1223">
        <v>11.631</v>
      </c>
      <c r="Y1223" t="str">
        <f t="shared" si="547"/>
        <v>兵庫県</v>
      </c>
      <c r="Z1223" t="str">
        <f t="shared" si="548"/>
        <v>兵庫県猪名川町</v>
      </c>
      <c r="AA1223" s="159">
        <f t="shared" si="549"/>
        <v>143.339</v>
      </c>
      <c r="AB1223" s="159">
        <f t="shared" si="550"/>
        <v>61.780999999999999</v>
      </c>
      <c r="AC1223" s="159">
        <f t="shared" si="551"/>
        <v>124.23399999999999</v>
      </c>
      <c r="AD1223" s="159">
        <f t="shared" si="552"/>
        <v>0</v>
      </c>
      <c r="AE1223" s="159">
        <f t="shared" si="553"/>
        <v>0</v>
      </c>
      <c r="AF1223" s="159">
        <f t="shared" si="554"/>
        <v>0</v>
      </c>
      <c r="AG1223" s="159">
        <f t="shared" si="555"/>
        <v>0</v>
      </c>
      <c r="AH1223" s="160">
        <f t="shared" si="556"/>
        <v>329.35399999999998</v>
      </c>
      <c r="AI1223" s="135">
        <f t="shared" si="557"/>
        <v>0.43521256763239557</v>
      </c>
      <c r="AJ1223" s="135">
        <f t="shared" si="558"/>
        <v>0.18758235819209726</v>
      </c>
      <c r="AK1223" s="135">
        <f t="shared" si="559"/>
        <v>0.37720507417550719</v>
      </c>
      <c r="AL1223" s="135">
        <f t="shared" si="560"/>
        <v>0</v>
      </c>
      <c r="AM1223" s="135">
        <f t="shared" si="561"/>
        <v>0</v>
      </c>
      <c r="AN1223" s="135">
        <f t="shared" si="562"/>
        <v>0</v>
      </c>
      <c r="AO1223" s="135">
        <f t="shared" si="563"/>
        <v>0</v>
      </c>
      <c r="AP1223" s="159">
        <f>IFERROR(VLOOKUP(A1223,人口!$A$2:$E$1748,5,0),0)</f>
        <v>30823</v>
      </c>
      <c r="AQ1223" s="159">
        <f t="shared" si="538"/>
        <v>0</v>
      </c>
      <c r="AR1223" s="159">
        <f t="shared" si="539"/>
        <v>0</v>
      </c>
      <c r="AS1223" s="159">
        <f t="shared" si="540"/>
        <v>0</v>
      </c>
      <c r="AT1223" s="159">
        <f t="shared" si="541"/>
        <v>1</v>
      </c>
      <c r="AU1223" s="159">
        <f t="shared" si="542"/>
        <v>0</v>
      </c>
      <c r="AV1223" s="159">
        <f t="shared" si="543"/>
        <v>0</v>
      </c>
      <c r="AW1223" s="159">
        <f t="shared" si="544"/>
        <v>0</v>
      </c>
      <c r="AX1223" s="159">
        <f t="shared" si="564"/>
        <v>0</v>
      </c>
      <c r="AY1223" s="159" t="str">
        <f t="shared" si="565"/>
        <v>3万～10万人未満の市町村平均</v>
      </c>
      <c r="AZ1223" s="159"/>
    </row>
    <row r="1224" spans="1:52" x14ac:dyDescent="0.3">
      <c r="A1224" t="str">
        <f t="shared" si="545"/>
        <v>28365</v>
      </c>
      <c r="B1224" s="158" t="str">
        <f t="shared" si="546"/>
        <v>028365</v>
      </c>
      <c r="C1224">
        <v>28</v>
      </c>
      <c r="D1224" t="s">
        <v>55</v>
      </c>
      <c r="E1224">
        <v>28365</v>
      </c>
      <c r="F1224" t="s">
        <v>1476</v>
      </c>
      <c r="G1224">
        <v>173.077</v>
      </c>
      <c r="H1224">
        <v>225.55500000000001</v>
      </c>
      <c r="I1224">
        <v>218.11799999999999</v>
      </c>
      <c r="J1224">
        <v>283.57400000000001</v>
      </c>
      <c r="K1224">
        <v>87.7</v>
      </c>
      <c r="L1224">
        <v>224.517</v>
      </c>
      <c r="M1224">
        <v>0</v>
      </c>
      <c r="N1224">
        <v>0</v>
      </c>
      <c r="O1224">
        <v>0</v>
      </c>
      <c r="P1224">
        <v>0</v>
      </c>
      <c r="Q1224">
        <v>0</v>
      </c>
      <c r="R1224">
        <v>0</v>
      </c>
      <c r="S1224">
        <v>0</v>
      </c>
      <c r="T1224">
        <v>0</v>
      </c>
      <c r="U1224">
        <v>0</v>
      </c>
      <c r="V1224">
        <v>1.6830000000000001</v>
      </c>
      <c r="W1224">
        <v>18.321999999999999</v>
      </c>
      <c r="Y1224" t="str">
        <f t="shared" si="547"/>
        <v>兵庫県</v>
      </c>
      <c r="Z1224" t="str">
        <f t="shared" si="548"/>
        <v>兵庫県多可町</v>
      </c>
      <c r="AA1224" s="159">
        <f t="shared" si="549"/>
        <v>218.11799999999999</v>
      </c>
      <c r="AB1224" s="159">
        <f t="shared" si="550"/>
        <v>283.57400000000001</v>
      </c>
      <c r="AC1224" s="159">
        <f t="shared" si="551"/>
        <v>224.517</v>
      </c>
      <c r="AD1224" s="159">
        <f t="shared" si="552"/>
        <v>0</v>
      </c>
      <c r="AE1224" s="159">
        <f t="shared" si="553"/>
        <v>0</v>
      </c>
      <c r="AF1224" s="159">
        <f t="shared" si="554"/>
        <v>0</v>
      </c>
      <c r="AG1224" s="159">
        <f t="shared" si="555"/>
        <v>0</v>
      </c>
      <c r="AH1224" s="160">
        <f t="shared" si="556"/>
        <v>726.20900000000006</v>
      </c>
      <c r="AI1224" s="135">
        <f t="shared" si="557"/>
        <v>0.30035155168828803</v>
      </c>
      <c r="AJ1224" s="135">
        <f t="shared" si="558"/>
        <v>0.39048538368431124</v>
      </c>
      <c r="AK1224" s="135">
        <f t="shared" si="559"/>
        <v>0.30916306462740062</v>
      </c>
      <c r="AL1224" s="135">
        <f t="shared" si="560"/>
        <v>0</v>
      </c>
      <c r="AM1224" s="135">
        <f t="shared" si="561"/>
        <v>0</v>
      </c>
      <c r="AN1224" s="135">
        <f t="shared" si="562"/>
        <v>0</v>
      </c>
      <c r="AO1224" s="135">
        <f t="shared" si="563"/>
        <v>0</v>
      </c>
      <c r="AP1224" s="159">
        <f>IFERROR(VLOOKUP(A1224,人口!$A$2:$E$1748,5,0),0)</f>
        <v>20524</v>
      </c>
      <c r="AQ1224" s="159">
        <f t="shared" si="538"/>
        <v>0</v>
      </c>
      <c r="AR1224" s="159">
        <f t="shared" si="539"/>
        <v>0</v>
      </c>
      <c r="AS1224" s="159">
        <f t="shared" si="540"/>
        <v>1</v>
      </c>
      <c r="AT1224" s="159">
        <f t="shared" si="541"/>
        <v>0</v>
      </c>
      <c r="AU1224" s="159">
        <f t="shared" si="542"/>
        <v>0</v>
      </c>
      <c r="AV1224" s="159">
        <f t="shared" si="543"/>
        <v>0</v>
      </c>
      <c r="AW1224" s="159">
        <f t="shared" si="544"/>
        <v>0</v>
      </c>
      <c r="AX1224" s="159">
        <f t="shared" si="564"/>
        <v>0</v>
      </c>
      <c r="AY1224" s="159" t="str">
        <f t="shared" si="565"/>
        <v>1万～3万人未満の市町村平均</v>
      </c>
      <c r="AZ1224" s="159"/>
    </row>
    <row r="1225" spans="1:52" x14ac:dyDescent="0.3">
      <c r="A1225" t="str">
        <f t="shared" si="545"/>
        <v>28381</v>
      </c>
      <c r="B1225" s="158" t="str">
        <f t="shared" si="546"/>
        <v>028381</v>
      </c>
      <c r="C1225">
        <v>28</v>
      </c>
      <c r="D1225" t="s">
        <v>55</v>
      </c>
      <c r="E1225">
        <v>28381</v>
      </c>
      <c r="F1225" t="s">
        <v>1499</v>
      </c>
      <c r="G1225">
        <v>164.20599999999999</v>
      </c>
      <c r="H1225">
        <v>485.10899999999998</v>
      </c>
      <c r="I1225">
        <v>233.09800000000001</v>
      </c>
      <c r="J1225">
        <v>676.31399999999996</v>
      </c>
      <c r="K1225">
        <v>0</v>
      </c>
      <c r="L1225">
        <v>0</v>
      </c>
      <c r="M1225">
        <v>0</v>
      </c>
      <c r="N1225">
        <v>0</v>
      </c>
      <c r="O1225">
        <v>0</v>
      </c>
      <c r="P1225">
        <v>0</v>
      </c>
      <c r="Q1225">
        <v>0</v>
      </c>
      <c r="R1225">
        <v>0</v>
      </c>
      <c r="S1225">
        <v>0</v>
      </c>
      <c r="T1225">
        <v>0</v>
      </c>
      <c r="U1225">
        <v>0</v>
      </c>
      <c r="V1225">
        <v>1.8140000000000001</v>
      </c>
      <c r="W1225">
        <v>24.21</v>
      </c>
      <c r="Y1225" t="str">
        <f t="shared" si="547"/>
        <v>兵庫県</v>
      </c>
      <c r="Z1225" t="str">
        <f t="shared" si="548"/>
        <v>兵庫県稲美町</v>
      </c>
      <c r="AA1225" s="159">
        <f t="shared" si="549"/>
        <v>233.09800000000001</v>
      </c>
      <c r="AB1225" s="159">
        <f t="shared" si="550"/>
        <v>676.31399999999996</v>
      </c>
      <c r="AC1225" s="159">
        <f t="shared" si="551"/>
        <v>0</v>
      </c>
      <c r="AD1225" s="159">
        <f t="shared" si="552"/>
        <v>0</v>
      </c>
      <c r="AE1225" s="159">
        <f t="shared" si="553"/>
        <v>0</v>
      </c>
      <c r="AF1225" s="159">
        <f t="shared" si="554"/>
        <v>0</v>
      </c>
      <c r="AG1225" s="159">
        <f t="shared" si="555"/>
        <v>0</v>
      </c>
      <c r="AH1225" s="160">
        <f t="shared" si="556"/>
        <v>909.41200000000003</v>
      </c>
      <c r="AI1225" s="135">
        <f t="shared" si="557"/>
        <v>0.25631726874068078</v>
      </c>
      <c r="AJ1225" s="135">
        <f t="shared" si="558"/>
        <v>0.74368273125931916</v>
      </c>
      <c r="AK1225" s="135">
        <f t="shared" si="559"/>
        <v>0</v>
      </c>
      <c r="AL1225" s="135">
        <f t="shared" si="560"/>
        <v>0</v>
      </c>
      <c r="AM1225" s="135">
        <f t="shared" si="561"/>
        <v>0</v>
      </c>
      <c r="AN1225" s="135">
        <f t="shared" si="562"/>
        <v>0</v>
      </c>
      <c r="AO1225" s="135">
        <f t="shared" si="563"/>
        <v>0</v>
      </c>
      <c r="AP1225" s="159">
        <f>IFERROR(VLOOKUP(A1225,人口!$A$2:$E$1748,5,0),0)</f>
        <v>31061</v>
      </c>
      <c r="AQ1225" s="159">
        <f t="shared" si="538"/>
        <v>0</v>
      </c>
      <c r="AR1225" s="159">
        <f t="shared" si="539"/>
        <v>0</v>
      </c>
      <c r="AS1225" s="159">
        <f t="shared" si="540"/>
        <v>0</v>
      </c>
      <c r="AT1225" s="159">
        <f t="shared" si="541"/>
        <v>1</v>
      </c>
      <c r="AU1225" s="159">
        <f t="shared" si="542"/>
        <v>0</v>
      </c>
      <c r="AV1225" s="159">
        <f t="shared" si="543"/>
        <v>0</v>
      </c>
      <c r="AW1225" s="159">
        <f t="shared" si="544"/>
        <v>0</v>
      </c>
      <c r="AX1225" s="159">
        <f t="shared" si="564"/>
        <v>0</v>
      </c>
      <c r="AY1225" s="159" t="str">
        <f t="shared" si="565"/>
        <v>3万～10万人未満の市町村平均</v>
      </c>
      <c r="AZ1225" s="159"/>
    </row>
    <row r="1226" spans="1:52" x14ac:dyDescent="0.3">
      <c r="A1226" t="str">
        <f t="shared" si="545"/>
        <v>28382</v>
      </c>
      <c r="B1226" s="158" t="str">
        <f t="shared" si="546"/>
        <v>028382</v>
      </c>
      <c r="C1226">
        <v>28</v>
      </c>
      <c r="D1226" t="s">
        <v>55</v>
      </c>
      <c r="E1226">
        <v>28382</v>
      </c>
      <c r="F1226" t="s">
        <v>1523</v>
      </c>
      <c r="G1226">
        <v>131.74700000000001</v>
      </c>
      <c r="H1226">
        <v>14.978999999999999</v>
      </c>
      <c r="I1226">
        <v>184.12299999999999</v>
      </c>
      <c r="J1226">
        <v>20.38</v>
      </c>
      <c r="K1226">
        <v>0</v>
      </c>
      <c r="L1226">
        <v>0</v>
      </c>
      <c r="M1226">
        <v>0</v>
      </c>
      <c r="N1226">
        <v>0</v>
      </c>
      <c r="O1226">
        <v>0</v>
      </c>
      <c r="P1226">
        <v>0</v>
      </c>
      <c r="Q1226">
        <v>0</v>
      </c>
      <c r="R1226">
        <v>0</v>
      </c>
      <c r="S1226">
        <v>0</v>
      </c>
      <c r="T1226">
        <v>0</v>
      </c>
      <c r="U1226">
        <v>0</v>
      </c>
      <c r="V1226">
        <v>1.2689999999999999</v>
      </c>
      <c r="W1226">
        <v>12.308999999999999</v>
      </c>
      <c r="Y1226" t="str">
        <f t="shared" si="547"/>
        <v>兵庫県</v>
      </c>
      <c r="Z1226" t="str">
        <f t="shared" si="548"/>
        <v>兵庫県播磨町</v>
      </c>
      <c r="AA1226" s="159">
        <f t="shared" si="549"/>
        <v>184.12299999999999</v>
      </c>
      <c r="AB1226" s="159">
        <f t="shared" si="550"/>
        <v>20.38</v>
      </c>
      <c r="AC1226" s="159">
        <f t="shared" si="551"/>
        <v>0</v>
      </c>
      <c r="AD1226" s="159">
        <f t="shared" si="552"/>
        <v>0</v>
      </c>
      <c r="AE1226" s="159">
        <f t="shared" si="553"/>
        <v>0</v>
      </c>
      <c r="AF1226" s="159">
        <f t="shared" si="554"/>
        <v>0</v>
      </c>
      <c r="AG1226" s="159">
        <f t="shared" si="555"/>
        <v>0</v>
      </c>
      <c r="AH1226" s="160">
        <f t="shared" si="556"/>
        <v>204.50299999999999</v>
      </c>
      <c r="AI1226" s="135">
        <f t="shared" si="557"/>
        <v>0.90034376023823615</v>
      </c>
      <c r="AJ1226" s="135">
        <f t="shared" si="558"/>
        <v>9.9656239761763882E-2</v>
      </c>
      <c r="AK1226" s="135">
        <f t="shared" si="559"/>
        <v>0</v>
      </c>
      <c r="AL1226" s="135">
        <f t="shared" si="560"/>
        <v>0</v>
      </c>
      <c r="AM1226" s="135">
        <f t="shared" si="561"/>
        <v>0</v>
      </c>
      <c r="AN1226" s="135">
        <f t="shared" si="562"/>
        <v>0</v>
      </c>
      <c r="AO1226" s="135">
        <f t="shared" si="563"/>
        <v>0</v>
      </c>
      <c r="AP1226" s="159">
        <f>IFERROR(VLOOKUP(A1226,人口!$A$2:$E$1748,5,0),0)</f>
        <v>34520</v>
      </c>
      <c r="AQ1226" s="159">
        <f t="shared" si="538"/>
        <v>0</v>
      </c>
      <c r="AR1226" s="159">
        <f t="shared" si="539"/>
        <v>0</v>
      </c>
      <c r="AS1226" s="159">
        <f t="shared" si="540"/>
        <v>0</v>
      </c>
      <c r="AT1226" s="159">
        <f t="shared" si="541"/>
        <v>1</v>
      </c>
      <c r="AU1226" s="159">
        <f t="shared" si="542"/>
        <v>0</v>
      </c>
      <c r="AV1226" s="159">
        <f t="shared" si="543"/>
        <v>0</v>
      </c>
      <c r="AW1226" s="159">
        <f t="shared" si="544"/>
        <v>0</v>
      </c>
      <c r="AX1226" s="159">
        <f t="shared" si="564"/>
        <v>0</v>
      </c>
      <c r="AY1226" s="159" t="str">
        <f t="shared" si="565"/>
        <v>3万～10万人未満の市町村平均</v>
      </c>
      <c r="AZ1226" s="159"/>
    </row>
    <row r="1227" spans="1:52" x14ac:dyDescent="0.3">
      <c r="A1227" t="str">
        <f t="shared" si="545"/>
        <v>28442</v>
      </c>
      <c r="B1227" s="158" t="str">
        <f t="shared" si="546"/>
        <v>028442</v>
      </c>
      <c r="C1227">
        <v>28</v>
      </c>
      <c r="D1227" t="s">
        <v>55</v>
      </c>
      <c r="E1227">
        <v>28442</v>
      </c>
      <c r="F1227" t="s">
        <v>1545</v>
      </c>
      <c r="G1227">
        <v>94.757999999999996</v>
      </c>
      <c r="H1227">
        <v>139.89500000000001</v>
      </c>
      <c r="I1227">
        <v>123.965</v>
      </c>
      <c r="J1227">
        <v>182.55199999999999</v>
      </c>
      <c r="K1227">
        <v>19</v>
      </c>
      <c r="L1227">
        <v>40.414999999999999</v>
      </c>
      <c r="M1227">
        <v>0</v>
      </c>
      <c r="N1227">
        <v>0</v>
      </c>
      <c r="O1227">
        <v>7.0999999999999994E-2</v>
      </c>
      <c r="P1227">
        <v>0</v>
      </c>
      <c r="Q1227">
        <v>0</v>
      </c>
      <c r="R1227">
        <v>0</v>
      </c>
      <c r="S1227">
        <v>0</v>
      </c>
      <c r="T1227">
        <v>0</v>
      </c>
      <c r="U1227">
        <v>0</v>
      </c>
      <c r="V1227">
        <v>0.624</v>
      </c>
      <c r="W1227">
        <v>6.4669999999999996</v>
      </c>
      <c r="Y1227" t="str">
        <f t="shared" si="547"/>
        <v>兵庫県</v>
      </c>
      <c r="Z1227" t="str">
        <f t="shared" si="548"/>
        <v>兵庫県市川町</v>
      </c>
      <c r="AA1227" s="159">
        <f t="shared" si="549"/>
        <v>123.965</v>
      </c>
      <c r="AB1227" s="159">
        <f t="shared" si="550"/>
        <v>182.55199999999999</v>
      </c>
      <c r="AC1227" s="159">
        <f t="shared" si="551"/>
        <v>40.414999999999999</v>
      </c>
      <c r="AD1227" s="159">
        <f t="shared" si="552"/>
        <v>0</v>
      </c>
      <c r="AE1227" s="159">
        <f t="shared" si="553"/>
        <v>0</v>
      </c>
      <c r="AF1227" s="159">
        <f t="shared" si="554"/>
        <v>0</v>
      </c>
      <c r="AG1227" s="159">
        <f t="shared" si="555"/>
        <v>0</v>
      </c>
      <c r="AH1227" s="160">
        <f t="shared" si="556"/>
        <v>346.93200000000002</v>
      </c>
      <c r="AI1227" s="135">
        <f t="shared" si="557"/>
        <v>0.35731786056057097</v>
      </c>
      <c r="AJ1227" s="135">
        <f t="shared" si="558"/>
        <v>0.52618957029043156</v>
      </c>
      <c r="AK1227" s="135">
        <f t="shared" si="559"/>
        <v>0.11649256914899749</v>
      </c>
      <c r="AL1227" s="135">
        <f t="shared" si="560"/>
        <v>0</v>
      </c>
      <c r="AM1227" s="135">
        <f t="shared" si="561"/>
        <v>0</v>
      </c>
      <c r="AN1227" s="135">
        <f t="shared" si="562"/>
        <v>0</v>
      </c>
      <c r="AO1227" s="135">
        <f t="shared" si="563"/>
        <v>0</v>
      </c>
      <c r="AP1227" s="159">
        <f>IFERROR(VLOOKUP(A1227,人口!$A$2:$E$1748,5,0),0)</f>
        <v>11947</v>
      </c>
      <c r="AQ1227" s="159">
        <f t="shared" si="538"/>
        <v>0</v>
      </c>
      <c r="AR1227" s="159">
        <f t="shared" si="539"/>
        <v>0</v>
      </c>
      <c r="AS1227" s="159">
        <f t="shared" si="540"/>
        <v>1</v>
      </c>
      <c r="AT1227" s="159">
        <f t="shared" si="541"/>
        <v>0</v>
      </c>
      <c r="AU1227" s="159">
        <f t="shared" si="542"/>
        <v>0</v>
      </c>
      <c r="AV1227" s="159">
        <f t="shared" si="543"/>
        <v>0</v>
      </c>
      <c r="AW1227" s="159">
        <f t="shared" si="544"/>
        <v>0</v>
      </c>
      <c r="AX1227" s="159">
        <f t="shared" si="564"/>
        <v>0</v>
      </c>
      <c r="AY1227" s="159" t="str">
        <f t="shared" si="565"/>
        <v>1万～3万人未満の市町村平均</v>
      </c>
      <c r="AZ1227" s="159"/>
    </row>
    <row r="1228" spans="1:52" x14ac:dyDescent="0.3">
      <c r="A1228" t="str">
        <f t="shared" si="545"/>
        <v>28443</v>
      </c>
      <c r="B1228" s="158" t="str">
        <f t="shared" si="546"/>
        <v>028443</v>
      </c>
      <c r="C1228">
        <v>28</v>
      </c>
      <c r="D1228" t="s">
        <v>55</v>
      </c>
      <c r="E1228">
        <v>28443</v>
      </c>
      <c r="F1228" t="s">
        <v>1569</v>
      </c>
      <c r="G1228">
        <v>114.407</v>
      </c>
      <c r="H1228">
        <v>159.548</v>
      </c>
      <c r="I1228">
        <v>151.75700000000001</v>
      </c>
      <c r="J1228">
        <v>209.333</v>
      </c>
      <c r="K1228">
        <v>6.1</v>
      </c>
      <c r="L1228">
        <v>13.63</v>
      </c>
      <c r="M1228">
        <v>0</v>
      </c>
      <c r="N1228">
        <v>0</v>
      </c>
      <c r="O1228">
        <v>0</v>
      </c>
      <c r="P1228">
        <v>0</v>
      </c>
      <c r="Q1228">
        <v>0</v>
      </c>
      <c r="R1228">
        <v>0</v>
      </c>
      <c r="S1228">
        <v>0</v>
      </c>
      <c r="T1228">
        <v>0</v>
      </c>
      <c r="U1228">
        <v>0</v>
      </c>
      <c r="V1228">
        <v>1.1519999999999999</v>
      </c>
      <c r="W1228">
        <v>11.525</v>
      </c>
      <c r="Y1228" t="str">
        <f t="shared" si="547"/>
        <v>兵庫県</v>
      </c>
      <c r="Z1228" t="str">
        <f t="shared" si="548"/>
        <v>兵庫県福崎町</v>
      </c>
      <c r="AA1228" s="159">
        <f t="shared" si="549"/>
        <v>151.75700000000001</v>
      </c>
      <c r="AB1228" s="159">
        <f t="shared" si="550"/>
        <v>209.333</v>
      </c>
      <c r="AC1228" s="159">
        <f t="shared" si="551"/>
        <v>13.63</v>
      </c>
      <c r="AD1228" s="159">
        <f t="shared" si="552"/>
        <v>0</v>
      </c>
      <c r="AE1228" s="159">
        <f t="shared" si="553"/>
        <v>0</v>
      </c>
      <c r="AF1228" s="159">
        <f t="shared" si="554"/>
        <v>0</v>
      </c>
      <c r="AG1228" s="159">
        <f t="shared" si="555"/>
        <v>0</v>
      </c>
      <c r="AH1228" s="160">
        <f t="shared" si="556"/>
        <v>374.72</v>
      </c>
      <c r="AI1228" s="135">
        <f t="shared" si="557"/>
        <v>0.40498772416737827</v>
      </c>
      <c r="AJ1228" s="135">
        <f t="shared" si="558"/>
        <v>0.55863845004269852</v>
      </c>
      <c r="AK1228" s="135">
        <f t="shared" si="559"/>
        <v>3.6373825789923139E-2</v>
      </c>
      <c r="AL1228" s="135">
        <f t="shared" si="560"/>
        <v>0</v>
      </c>
      <c r="AM1228" s="135">
        <f t="shared" si="561"/>
        <v>0</v>
      </c>
      <c r="AN1228" s="135">
        <f t="shared" si="562"/>
        <v>0</v>
      </c>
      <c r="AO1228" s="135">
        <f t="shared" si="563"/>
        <v>0</v>
      </c>
      <c r="AP1228" s="159">
        <f>IFERROR(VLOOKUP(A1228,人口!$A$2:$E$1748,5,0),0)</f>
        <v>19205</v>
      </c>
      <c r="AQ1228" s="159">
        <f t="shared" si="538"/>
        <v>0</v>
      </c>
      <c r="AR1228" s="159">
        <f t="shared" si="539"/>
        <v>0</v>
      </c>
      <c r="AS1228" s="159">
        <f t="shared" si="540"/>
        <v>1</v>
      </c>
      <c r="AT1228" s="159">
        <f t="shared" si="541"/>
        <v>0</v>
      </c>
      <c r="AU1228" s="159">
        <f t="shared" si="542"/>
        <v>0</v>
      </c>
      <c r="AV1228" s="159">
        <f t="shared" si="543"/>
        <v>0</v>
      </c>
      <c r="AW1228" s="159">
        <f t="shared" si="544"/>
        <v>0</v>
      </c>
      <c r="AX1228" s="159">
        <f t="shared" si="564"/>
        <v>0</v>
      </c>
      <c r="AY1228" s="159" t="str">
        <f t="shared" si="565"/>
        <v>1万～3万人未満の市町村平均</v>
      </c>
      <c r="AZ1228" s="159"/>
    </row>
    <row r="1229" spans="1:52" x14ac:dyDescent="0.3">
      <c r="A1229" t="str">
        <f t="shared" si="545"/>
        <v>28446</v>
      </c>
      <c r="B1229" s="158" t="str">
        <f t="shared" si="546"/>
        <v>028446</v>
      </c>
      <c r="C1229">
        <v>28</v>
      </c>
      <c r="D1229" t="s">
        <v>55</v>
      </c>
      <c r="E1229">
        <v>28446</v>
      </c>
      <c r="F1229" t="s">
        <v>1586</v>
      </c>
      <c r="G1229">
        <v>89.421000000000006</v>
      </c>
      <c r="H1229">
        <v>103.09399999999999</v>
      </c>
      <c r="I1229">
        <v>112.21</v>
      </c>
      <c r="J1229">
        <v>129.227</v>
      </c>
      <c r="K1229">
        <v>242.3</v>
      </c>
      <c r="L1229">
        <v>667.28099999999995</v>
      </c>
      <c r="M1229">
        <v>0.13100000000000001</v>
      </c>
      <c r="N1229">
        <v>0.69799999999999995</v>
      </c>
      <c r="O1229">
        <v>0</v>
      </c>
      <c r="P1229">
        <v>0</v>
      </c>
      <c r="Q1229">
        <v>0</v>
      </c>
      <c r="R1229">
        <v>0</v>
      </c>
      <c r="S1229">
        <v>0</v>
      </c>
      <c r="T1229">
        <v>0</v>
      </c>
      <c r="U1229">
        <v>0</v>
      </c>
      <c r="V1229">
        <v>0.52200000000000002</v>
      </c>
      <c r="W1229">
        <v>5.4359999999999999</v>
      </c>
      <c r="Y1229" t="str">
        <f t="shared" si="547"/>
        <v>兵庫県</v>
      </c>
      <c r="Z1229" t="str">
        <f t="shared" si="548"/>
        <v>兵庫県神河町</v>
      </c>
      <c r="AA1229" s="159">
        <f t="shared" si="549"/>
        <v>112.21</v>
      </c>
      <c r="AB1229" s="159">
        <f t="shared" si="550"/>
        <v>129.227</v>
      </c>
      <c r="AC1229" s="159">
        <f t="shared" si="551"/>
        <v>667.28099999999995</v>
      </c>
      <c r="AD1229" s="159">
        <f t="shared" si="552"/>
        <v>0.69799999999999995</v>
      </c>
      <c r="AE1229" s="159">
        <f t="shared" si="553"/>
        <v>0</v>
      </c>
      <c r="AF1229" s="159">
        <f t="shared" si="554"/>
        <v>0</v>
      </c>
      <c r="AG1229" s="159">
        <f t="shared" si="555"/>
        <v>0</v>
      </c>
      <c r="AH1229" s="160">
        <f t="shared" si="556"/>
        <v>909.41599999999994</v>
      </c>
      <c r="AI1229" s="135">
        <f t="shared" si="557"/>
        <v>0.12338687685283743</v>
      </c>
      <c r="AJ1229" s="135">
        <f t="shared" si="558"/>
        <v>0.14209888543856719</v>
      </c>
      <c r="AK1229" s="135">
        <f t="shared" si="559"/>
        <v>0.73374671217572596</v>
      </c>
      <c r="AL1229" s="135">
        <f t="shared" si="560"/>
        <v>7.6752553286944586E-4</v>
      </c>
      <c r="AM1229" s="135">
        <f t="shared" si="561"/>
        <v>0</v>
      </c>
      <c r="AN1229" s="135">
        <f t="shared" si="562"/>
        <v>0</v>
      </c>
      <c r="AO1229" s="135">
        <f t="shared" si="563"/>
        <v>0</v>
      </c>
      <c r="AP1229" s="159">
        <f>IFERROR(VLOOKUP(A1229,人口!$A$2:$E$1748,5,0),0)</f>
        <v>11286</v>
      </c>
      <c r="AQ1229" s="159">
        <f t="shared" si="538"/>
        <v>0</v>
      </c>
      <c r="AR1229" s="159">
        <f t="shared" si="539"/>
        <v>0</v>
      </c>
      <c r="AS1229" s="159">
        <f t="shared" si="540"/>
        <v>1</v>
      </c>
      <c r="AT1229" s="159">
        <f t="shared" si="541"/>
        <v>0</v>
      </c>
      <c r="AU1229" s="159">
        <f t="shared" si="542"/>
        <v>0</v>
      </c>
      <c r="AV1229" s="159">
        <f t="shared" si="543"/>
        <v>0</v>
      </c>
      <c r="AW1229" s="159">
        <f t="shared" si="544"/>
        <v>0</v>
      </c>
      <c r="AX1229" s="159">
        <f t="shared" si="564"/>
        <v>0</v>
      </c>
      <c r="AY1229" s="159" t="str">
        <f t="shared" si="565"/>
        <v>1万～3万人未満の市町村平均</v>
      </c>
      <c r="AZ1229" s="159"/>
    </row>
    <row r="1230" spans="1:52" x14ac:dyDescent="0.3">
      <c r="A1230" t="str">
        <f t="shared" si="545"/>
        <v>28464</v>
      </c>
      <c r="B1230" s="158" t="str">
        <f t="shared" si="546"/>
        <v>028464</v>
      </c>
      <c r="C1230">
        <v>28</v>
      </c>
      <c r="D1230" t="s">
        <v>55</v>
      </c>
      <c r="E1230">
        <v>28464</v>
      </c>
      <c r="F1230" t="s">
        <v>1604</v>
      </c>
      <c r="G1230">
        <v>129.505</v>
      </c>
      <c r="H1230">
        <v>50.655000000000001</v>
      </c>
      <c r="I1230">
        <v>170.92400000000001</v>
      </c>
      <c r="J1230">
        <v>66.61</v>
      </c>
      <c r="K1230">
        <v>0</v>
      </c>
      <c r="L1230">
        <v>0</v>
      </c>
      <c r="M1230">
        <v>0</v>
      </c>
      <c r="N1230">
        <v>0</v>
      </c>
      <c r="O1230">
        <v>0</v>
      </c>
      <c r="P1230">
        <v>0</v>
      </c>
      <c r="Q1230">
        <v>0</v>
      </c>
      <c r="R1230">
        <v>0</v>
      </c>
      <c r="S1230">
        <v>0</v>
      </c>
      <c r="T1230">
        <v>0</v>
      </c>
      <c r="U1230">
        <v>0</v>
      </c>
      <c r="V1230">
        <v>1.506</v>
      </c>
      <c r="W1230">
        <v>16.018000000000001</v>
      </c>
      <c r="Y1230" t="str">
        <f t="shared" si="547"/>
        <v>兵庫県</v>
      </c>
      <c r="Z1230" t="str">
        <f t="shared" si="548"/>
        <v>兵庫県太子町</v>
      </c>
      <c r="AA1230" s="159">
        <f t="shared" si="549"/>
        <v>170.92400000000001</v>
      </c>
      <c r="AB1230" s="159">
        <f t="shared" si="550"/>
        <v>66.61</v>
      </c>
      <c r="AC1230" s="159">
        <f t="shared" si="551"/>
        <v>0</v>
      </c>
      <c r="AD1230" s="159">
        <f t="shared" si="552"/>
        <v>0</v>
      </c>
      <c r="AE1230" s="159">
        <f t="shared" si="553"/>
        <v>0</v>
      </c>
      <c r="AF1230" s="159">
        <f t="shared" si="554"/>
        <v>0</v>
      </c>
      <c r="AG1230" s="159">
        <f t="shared" si="555"/>
        <v>0</v>
      </c>
      <c r="AH1230" s="160">
        <f t="shared" si="556"/>
        <v>237.53399999999999</v>
      </c>
      <c r="AI1230" s="135">
        <f t="shared" si="557"/>
        <v>0.71957698687345817</v>
      </c>
      <c r="AJ1230" s="135">
        <f t="shared" si="558"/>
        <v>0.28042301312654189</v>
      </c>
      <c r="AK1230" s="135">
        <f t="shared" si="559"/>
        <v>0</v>
      </c>
      <c r="AL1230" s="135">
        <f t="shared" si="560"/>
        <v>0</v>
      </c>
      <c r="AM1230" s="135">
        <f t="shared" si="561"/>
        <v>0</v>
      </c>
      <c r="AN1230" s="135">
        <f t="shared" si="562"/>
        <v>0</v>
      </c>
      <c r="AO1230" s="135">
        <f t="shared" si="563"/>
        <v>0</v>
      </c>
      <c r="AP1230" s="159">
        <f>IFERROR(VLOOKUP(A1230,人口!$A$2:$E$1748,5,0),0)</f>
        <v>34128</v>
      </c>
      <c r="AQ1230" s="159">
        <f t="shared" si="538"/>
        <v>0</v>
      </c>
      <c r="AR1230" s="159">
        <f t="shared" si="539"/>
        <v>0</v>
      </c>
      <c r="AS1230" s="159">
        <f t="shared" si="540"/>
        <v>0</v>
      </c>
      <c r="AT1230" s="159">
        <f t="shared" si="541"/>
        <v>1</v>
      </c>
      <c r="AU1230" s="159">
        <f t="shared" si="542"/>
        <v>0</v>
      </c>
      <c r="AV1230" s="159">
        <f t="shared" si="543"/>
        <v>0</v>
      </c>
      <c r="AW1230" s="159">
        <f t="shared" si="544"/>
        <v>0</v>
      </c>
      <c r="AX1230" s="159">
        <f t="shared" si="564"/>
        <v>0</v>
      </c>
      <c r="AY1230" s="159" t="str">
        <f t="shared" si="565"/>
        <v>3万～10万人未満の市町村平均</v>
      </c>
      <c r="AZ1230" s="159"/>
    </row>
    <row r="1231" spans="1:52" x14ac:dyDescent="0.3">
      <c r="A1231" t="str">
        <f t="shared" si="545"/>
        <v>28481</v>
      </c>
      <c r="B1231" s="158" t="str">
        <f t="shared" si="546"/>
        <v>028481</v>
      </c>
      <c r="C1231">
        <v>28</v>
      </c>
      <c r="D1231" t="s">
        <v>55</v>
      </c>
      <c r="E1231">
        <v>28481</v>
      </c>
      <c r="F1231" t="s">
        <v>1619</v>
      </c>
      <c r="G1231">
        <v>114.80800000000001</v>
      </c>
      <c r="H1231">
        <v>153.51</v>
      </c>
      <c r="I1231">
        <v>153.57</v>
      </c>
      <c r="J1231">
        <v>204.726</v>
      </c>
      <c r="K1231">
        <v>107.3</v>
      </c>
      <c r="L1231">
        <v>196.48099999999999</v>
      </c>
      <c r="M1231">
        <v>0</v>
      </c>
      <c r="N1231">
        <v>0</v>
      </c>
      <c r="O1231">
        <v>0</v>
      </c>
      <c r="P1231">
        <v>0</v>
      </c>
      <c r="Q1231">
        <v>0</v>
      </c>
      <c r="R1231">
        <v>0</v>
      </c>
      <c r="S1231">
        <v>0</v>
      </c>
      <c r="T1231">
        <v>0</v>
      </c>
      <c r="U1231">
        <v>0</v>
      </c>
      <c r="V1231">
        <v>0.92700000000000005</v>
      </c>
      <c r="W1231">
        <v>10.195</v>
      </c>
      <c r="Y1231" t="str">
        <f t="shared" si="547"/>
        <v>兵庫県</v>
      </c>
      <c r="Z1231" t="str">
        <f t="shared" si="548"/>
        <v>兵庫県上郡町</v>
      </c>
      <c r="AA1231" s="159">
        <f t="shared" si="549"/>
        <v>153.57</v>
      </c>
      <c r="AB1231" s="159">
        <f t="shared" si="550"/>
        <v>204.726</v>
      </c>
      <c r="AC1231" s="159">
        <f t="shared" si="551"/>
        <v>196.48099999999999</v>
      </c>
      <c r="AD1231" s="159">
        <f t="shared" si="552"/>
        <v>0</v>
      </c>
      <c r="AE1231" s="159">
        <f t="shared" si="553"/>
        <v>0</v>
      </c>
      <c r="AF1231" s="159">
        <f t="shared" si="554"/>
        <v>0</v>
      </c>
      <c r="AG1231" s="159">
        <f t="shared" si="555"/>
        <v>0</v>
      </c>
      <c r="AH1231" s="160">
        <f t="shared" si="556"/>
        <v>554.77700000000004</v>
      </c>
      <c r="AI1231" s="135">
        <f t="shared" si="557"/>
        <v>0.27681392703735008</v>
      </c>
      <c r="AJ1231" s="135">
        <f t="shared" si="558"/>
        <v>0.36902395016375944</v>
      </c>
      <c r="AK1231" s="135">
        <f t="shared" si="559"/>
        <v>0.35416212279889031</v>
      </c>
      <c r="AL1231" s="135">
        <f t="shared" si="560"/>
        <v>0</v>
      </c>
      <c r="AM1231" s="135">
        <f t="shared" si="561"/>
        <v>0</v>
      </c>
      <c r="AN1231" s="135">
        <f t="shared" si="562"/>
        <v>0</v>
      </c>
      <c r="AO1231" s="135">
        <f t="shared" si="563"/>
        <v>0</v>
      </c>
      <c r="AP1231" s="159">
        <f>IFERROR(VLOOKUP(A1231,人口!$A$2:$E$1748,5,0),0)</f>
        <v>14768</v>
      </c>
      <c r="AQ1231" s="159">
        <f t="shared" si="538"/>
        <v>0</v>
      </c>
      <c r="AR1231" s="159">
        <f t="shared" si="539"/>
        <v>0</v>
      </c>
      <c r="AS1231" s="159">
        <f t="shared" si="540"/>
        <v>1</v>
      </c>
      <c r="AT1231" s="159">
        <f t="shared" si="541"/>
        <v>0</v>
      </c>
      <c r="AU1231" s="159">
        <f t="shared" si="542"/>
        <v>0</v>
      </c>
      <c r="AV1231" s="159">
        <f t="shared" si="543"/>
        <v>0</v>
      </c>
      <c r="AW1231" s="159">
        <f t="shared" si="544"/>
        <v>0</v>
      </c>
      <c r="AX1231" s="159">
        <f t="shared" si="564"/>
        <v>0</v>
      </c>
      <c r="AY1231" s="159" t="str">
        <f t="shared" si="565"/>
        <v>1万～3万人未満の市町村平均</v>
      </c>
      <c r="AZ1231" s="159"/>
    </row>
    <row r="1232" spans="1:52" x14ac:dyDescent="0.3">
      <c r="A1232" t="str">
        <f t="shared" si="545"/>
        <v>28501</v>
      </c>
      <c r="B1232" s="158" t="str">
        <f t="shared" si="546"/>
        <v>028501</v>
      </c>
      <c r="C1232">
        <v>28</v>
      </c>
      <c r="D1232" t="s">
        <v>55</v>
      </c>
      <c r="E1232">
        <v>28501</v>
      </c>
      <c r="F1232" t="s">
        <v>1636</v>
      </c>
      <c r="G1232">
        <v>149.75</v>
      </c>
      <c r="H1232">
        <v>205.27500000000001</v>
      </c>
      <c r="I1232">
        <v>196.37100000000001</v>
      </c>
      <c r="J1232">
        <v>268.62</v>
      </c>
      <c r="K1232">
        <v>126.6</v>
      </c>
      <c r="L1232">
        <v>252.87700000000001</v>
      </c>
      <c r="M1232">
        <v>0.98299999999999998</v>
      </c>
      <c r="N1232">
        <v>5.3789999999999996</v>
      </c>
      <c r="O1232">
        <v>0</v>
      </c>
      <c r="P1232">
        <v>0</v>
      </c>
      <c r="Q1232">
        <v>0</v>
      </c>
      <c r="R1232">
        <v>0</v>
      </c>
      <c r="S1232">
        <v>0</v>
      </c>
      <c r="T1232">
        <v>0</v>
      </c>
      <c r="U1232">
        <v>0</v>
      </c>
      <c r="V1232">
        <v>0.9</v>
      </c>
      <c r="W1232">
        <v>9.3460000000000001</v>
      </c>
      <c r="Y1232" t="str">
        <f t="shared" si="547"/>
        <v>兵庫県</v>
      </c>
      <c r="Z1232" t="str">
        <f t="shared" si="548"/>
        <v>兵庫県佐用町</v>
      </c>
      <c r="AA1232" s="159">
        <f t="shared" si="549"/>
        <v>196.37100000000001</v>
      </c>
      <c r="AB1232" s="159">
        <f t="shared" si="550"/>
        <v>268.62</v>
      </c>
      <c r="AC1232" s="159">
        <f t="shared" si="551"/>
        <v>252.87700000000001</v>
      </c>
      <c r="AD1232" s="159">
        <f t="shared" si="552"/>
        <v>5.3789999999999996</v>
      </c>
      <c r="AE1232" s="159">
        <f t="shared" si="553"/>
        <v>0</v>
      </c>
      <c r="AF1232" s="159">
        <f t="shared" si="554"/>
        <v>0</v>
      </c>
      <c r="AG1232" s="159">
        <f t="shared" si="555"/>
        <v>0</v>
      </c>
      <c r="AH1232" s="160">
        <f t="shared" si="556"/>
        <v>723.24699999999996</v>
      </c>
      <c r="AI1232" s="135">
        <f t="shared" si="557"/>
        <v>0.27151305155776662</v>
      </c>
      <c r="AJ1232" s="135">
        <f t="shared" si="558"/>
        <v>0.37140838468738896</v>
      </c>
      <c r="AK1232" s="135">
        <f t="shared" si="559"/>
        <v>0.34964127054795946</v>
      </c>
      <c r="AL1232" s="135">
        <f t="shared" si="560"/>
        <v>7.4372932068850614E-3</v>
      </c>
      <c r="AM1232" s="135">
        <f t="shared" si="561"/>
        <v>0</v>
      </c>
      <c r="AN1232" s="135">
        <f t="shared" si="562"/>
        <v>0</v>
      </c>
      <c r="AO1232" s="135">
        <f t="shared" si="563"/>
        <v>0</v>
      </c>
      <c r="AP1232" s="159">
        <f>IFERROR(VLOOKUP(A1232,人口!$A$2:$E$1748,5,0),0)</f>
        <v>16640</v>
      </c>
      <c r="AQ1232" s="159">
        <f t="shared" si="538"/>
        <v>0</v>
      </c>
      <c r="AR1232" s="159">
        <f t="shared" si="539"/>
        <v>0</v>
      </c>
      <c r="AS1232" s="159">
        <f t="shared" si="540"/>
        <v>1</v>
      </c>
      <c r="AT1232" s="159">
        <f t="shared" si="541"/>
        <v>0</v>
      </c>
      <c r="AU1232" s="159">
        <f t="shared" si="542"/>
        <v>0</v>
      </c>
      <c r="AV1232" s="159">
        <f t="shared" si="543"/>
        <v>0</v>
      </c>
      <c r="AW1232" s="159">
        <f t="shared" si="544"/>
        <v>0</v>
      </c>
      <c r="AX1232" s="159">
        <f t="shared" si="564"/>
        <v>0</v>
      </c>
      <c r="AY1232" s="159" t="str">
        <f t="shared" si="565"/>
        <v>1万～3万人未満の市町村平均</v>
      </c>
      <c r="AZ1232" s="159"/>
    </row>
    <row r="1233" spans="1:52" x14ac:dyDescent="0.3">
      <c r="A1233" t="str">
        <f t="shared" si="545"/>
        <v>28585</v>
      </c>
      <c r="B1233" s="158" t="str">
        <f t="shared" si="546"/>
        <v>028585</v>
      </c>
      <c r="C1233">
        <v>28</v>
      </c>
      <c r="D1233" t="s">
        <v>55</v>
      </c>
      <c r="E1233">
        <v>28585</v>
      </c>
      <c r="F1233" t="s">
        <v>1653</v>
      </c>
      <c r="G1233">
        <v>128.69999999999999</v>
      </c>
      <c r="H1233">
        <v>134.45500000000001</v>
      </c>
      <c r="I1233">
        <v>145.43899999999999</v>
      </c>
      <c r="J1233">
        <v>152.38900000000001</v>
      </c>
      <c r="K1233">
        <v>495.8</v>
      </c>
      <c r="L1233">
        <v>1238.078</v>
      </c>
      <c r="M1233">
        <v>5.6559999999999997</v>
      </c>
      <c r="N1233">
        <v>37.085999999999999</v>
      </c>
      <c r="O1233">
        <v>0</v>
      </c>
      <c r="P1233">
        <v>0</v>
      </c>
      <c r="Q1233">
        <v>0</v>
      </c>
      <c r="R1233">
        <v>0.32100000000000001</v>
      </c>
      <c r="S1233">
        <v>0</v>
      </c>
      <c r="T1233">
        <v>0</v>
      </c>
      <c r="U1233">
        <v>1.9670000000000001</v>
      </c>
      <c r="V1233">
        <v>0.93700000000000006</v>
      </c>
      <c r="W1233">
        <v>9.3729999999999993</v>
      </c>
      <c r="Y1233" t="str">
        <f t="shared" si="547"/>
        <v>兵庫県</v>
      </c>
      <c r="Z1233" t="str">
        <f t="shared" si="548"/>
        <v>兵庫県香美町</v>
      </c>
      <c r="AA1233" s="159">
        <f t="shared" si="549"/>
        <v>145.43899999999999</v>
      </c>
      <c r="AB1233" s="159">
        <f t="shared" si="550"/>
        <v>152.38900000000001</v>
      </c>
      <c r="AC1233" s="159">
        <f t="shared" si="551"/>
        <v>1238.078</v>
      </c>
      <c r="AD1233" s="159">
        <f t="shared" si="552"/>
        <v>37.085999999999999</v>
      </c>
      <c r="AE1233" s="159">
        <f t="shared" si="553"/>
        <v>0</v>
      </c>
      <c r="AF1233" s="159">
        <f t="shared" si="554"/>
        <v>0</v>
      </c>
      <c r="AG1233" s="159">
        <f t="shared" si="555"/>
        <v>1.9670000000000001</v>
      </c>
      <c r="AH1233" s="160">
        <f t="shared" si="556"/>
        <v>1574.9590000000001</v>
      </c>
      <c r="AI1233" s="135">
        <f t="shared" si="557"/>
        <v>9.2344626114076608E-2</v>
      </c>
      <c r="AJ1233" s="135">
        <f t="shared" si="558"/>
        <v>9.6757439400009776E-2</v>
      </c>
      <c r="AK1233" s="135">
        <f t="shared" si="559"/>
        <v>0.78610173344194989</v>
      </c>
      <c r="AL1233" s="135">
        <f t="shared" si="560"/>
        <v>2.3547279643470084E-2</v>
      </c>
      <c r="AM1233" s="135">
        <f t="shared" si="561"/>
        <v>0</v>
      </c>
      <c r="AN1233" s="135">
        <f t="shared" si="562"/>
        <v>0</v>
      </c>
      <c r="AO1233" s="135">
        <f t="shared" si="563"/>
        <v>1.2489214004936001E-3</v>
      </c>
      <c r="AP1233" s="159">
        <f>IFERROR(VLOOKUP(A1233,人口!$A$2:$E$1748,5,0),0)</f>
        <v>17343</v>
      </c>
      <c r="AQ1233" s="159">
        <f t="shared" si="538"/>
        <v>0</v>
      </c>
      <c r="AR1233" s="159">
        <f t="shared" si="539"/>
        <v>0</v>
      </c>
      <c r="AS1233" s="159">
        <f t="shared" si="540"/>
        <v>1</v>
      </c>
      <c r="AT1233" s="159">
        <f t="shared" si="541"/>
        <v>0</v>
      </c>
      <c r="AU1233" s="159">
        <f t="shared" si="542"/>
        <v>0</v>
      </c>
      <c r="AV1233" s="159">
        <f t="shared" si="543"/>
        <v>0</v>
      </c>
      <c r="AW1233" s="159">
        <f t="shared" si="544"/>
        <v>0</v>
      </c>
      <c r="AX1233" s="159">
        <f t="shared" si="564"/>
        <v>0</v>
      </c>
      <c r="AY1233" s="159" t="str">
        <f t="shared" si="565"/>
        <v>1万～3万人未満の市町村平均</v>
      </c>
      <c r="AZ1233" s="159"/>
    </row>
    <row r="1234" spans="1:52" x14ac:dyDescent="0.3">
      <c r="A1234" t="str">
        <f t="shared" si="545"/>
        <v>28586</v>
      </c>
      <c r="B1234" s="158" t="str">
        <f t="shared" si="546"/>
        <v>028586</v>
      </c>
      <c r="C1234">
        <v>28</v>
      </c>
      <c r="D1234" t="s">
        <v>55</v>
      </c>
      <c r="E1234">
        <v>28586</v>
      </c>
      <c r="F1234" t="s">
        <v>1668</v>
      </c>
      <c r="G1234">
        <v>100.47</v>
      </c>
      <c r="H1234">
        <v>126.09699999999999</v>
      </c>
      <c r="I1234">
        <v>114.846</v>
      </c>
      <c r="J1234">
        <v>144.52799999999999</v>
      </c>
      <c r="K1234">
        <v>257.89999999999998</v>
      </c>
      <c r="L1234">
        <v>641.59500000000003</v>
      </c>
      <c r="M1234">
        <v>2.7410000000000001</v>
      </c>
      <c r="N1234">
        <v>17.972000000000001</v>
      </c>
      <c r="O1234">
        <v>0</v>
      </c>
      <c r="P1234">
        <v>0</v>
      </c>
      <c r="Q1234">
        <v>0</v>
      </c>
      <c r="R1234">
        <v>6.0999999999999999E-2</v>
      </c>
      <c r="S1234">
        <v>0</v>
      </c>
      <c r="T1234">
        <v>0</v>
      </c>
      <c r="U1234">
        <v>0.377</v>
      </c>
      <c r="V1234">
        <v>1.2110000000000001</v>
      </c>
      <c r="W1234">
        <v>10.153</v>
      </c>
      <c r="Y1234" t="str">
        <f t="shared" si="547"/>
        <v>兵庫県</v>
      </c>
      <c r="Z1234" t="str">
        <f t="shared" si="548"/>
        <v>兵庫県新温泉町</v>
      </c>
      <c r="AA1234" s="159">
        <f t="shared" si="549"/>
        <v>114.846</v>
      </c>
      <c r="AB1234" s="159">
        <f t="shared" si="550"/>
        <v>144.52799999999999</v>
      </c>
      <c r="AC1234" s="159">
        <f t="shared" si="551"/>
        <v>641.59500000000003</v>
      </c>
      <c r="AD1234" s="159">
        <f t="shared" si="552"/>
        <v>17.972000000000001</v>
      </c>
      <c r="AE1234" s="159">
        <f t="shared" si="553"/>
        <v>0</v>
      </c>
      <c r="AF1234" s="159">
        <f t="shared" si="554"/>
        <v>0</v>
      </c>
      <c r="AG1234" s="159">
        <f t="shared" si="555"/>
        <v>0.377</v>
      </c>
      <c r="AH1234" s="160">
        <f t="shared" si="556"/>
        <v>919.31799999999998</v>
      </c>
      <c r="AI1234" s="135">
        <f t="shared" si="557"/>
        <v>0.12492521630164971</v>
      </c>
      <c r="AJ1234" s="135">
        <f t="shared" si="558"/>
        <v>0.15721219425704708</v>
      </c>
      <c r="AK1234" s="135">
        <f t="shared" si="559"/>
        <v>0.69790322826269047</v>
      </c>
      <c r="AL1234" s="135">
        <f t="shared" si="560"/>
        <v>1.9549274570931932E-2</v>
      </c>
      <c r="AM1234" s="135">
        <f t="shared" si="561"/>
        <v>0</v>
      </c>
      <c r="AN1234" s="135">
        <f t="shared" si="562"/>
        <v>0</v>
      </c>
      <c r="AO1234" s="135">
        <f t="shared" si="563"/>
        <v>4.1008660768091128E-4</v>
      </c>
      <c r="AP1234" s="159">
        <f>IFERROR(VLOOKUP(A1234,人口!$A$2:$E$1748,5,0),0)</f>
        <v>14298</v>
      </c>
      <c r="AQ1234" s="159">
        <f t="shared" si="538"/>
        <v>0</v>
      </c>
      <c r="AR1234" s="159">
        <f t="shared" si="539"/>
        <v>0</v>
      </c>
      <c r="AS1234" s="159">
        <f t="shared" si="540"/>
        <v>1</v>
      </c>
      <c r="AT1234" s="159">
        <f t="shared" si="541"/>
        <v>0</v>
      </c>
      <c r="AU1234" s="159">
        <f t="shared" si="542"/>
        <v>0</v>
      </c>
      <c r="AV1234" s="159">
        <f t="shared" si="543"/>
        <v>0</v>
      </c>
      <c r="AW1234" s="159">
        <f t="shared" si="544"/>
        <v>0</v>
      </c>
      <c r="AX1234" s="159">
        <f t="shared" si="564"/>
        <v>0</v>
      </c>
      <c r="AY1234" s="159" t="str">
        <f t="shared" si="565"/>
        <v>1万～3万人未満の市町村平均</v>
      </c>
      <c r="AZ1234" s="159"/>
    </row>
    <row r="1235" spans="1:52" x14ac:dyDescent="0.3">
      <c r="A1235" t="str">
        <f t="shared" si="545"/>
        <v>099</v>
      </c>
      <c r="B1235" s="158" t="str">
        <f t="shared" si="546"/>
        <v>099</v>
      </c>
      <c r="C1235">
        <v>29</v>
      </c>
      <c r="D1235" t="s">
        <v>56</v>
      </c>
      <c r="E1235">
        <v>99</v>
      </c>
      <c r="Y1235" t="str">
        <f t="shared" si="547"/>
        <v>奈良県</v>
      </c>
      <c r="Z1235" t="str">
        <f t="shared" si="548"/>
        <v>奈良県</v>
      </c>
      <c r="AA1235" s="159">
        <f t="shared" si="549"/>
        <v>0</v>
      </c>
      <c r="AB1235" s="159">
        <f t="shared" si="550"/>
        <v>0</v>
      </c>
      <c r="AC1235" s="159">
        <f t="shared" si="551"/>
        <v>0</v>
      </c>
      <c r="AD1235" s="159">
        <f t="shared" si="552"/>
        <v>0</v>
      </c>
      <c r="AE1235" s="159">
        <f t="shared" si="553"/>
        <v>0</v>
      </c>
      <c r="AF1235" s="159">
        <f t="shared" si="554"/>
        <v>0</v>
      </c>
      <c r="AG1235" s="159">
        <f t="shared" si="555"/>
        <v>0</v>
      </c>
      <c r="AH1235" s="160">
        <f t="shared" si="556"/>
        <v>0</v>
      </c>
      <c r="AI1235" s="135" t="str">
        <f t="shared" si="557"/>
        <v/>
      </c>
      <c r="AJ1235" s="135" t="str">
        <f t="shared" si="558"/>
        <v/>
      </c>
      <c r="AK1235" s="135" t="str">
        <f t="shared" si="559"/>
        <v/>
      </c>
      <c r="AL1235" s="135" t="str">
        <f t="shared" si="560"/>
        <v/>
      </c>
      <c r="AM1235" s="135" t="str">
        <f t="shared" si="561"/>
        <v/>
      </c>
      <c r="AN1235" s="135" t="str">
        <f t="shared" si="562"/>
        <v/>
      </c>
      <c r="AO1235" s="135" t="str">
        <f t="shared" si="563"/>
        <v/>
      </c>
      <c r="AP1235" s="159">
        <f>IFERROR(VLOOKUP(A1235,人口!$A$2:$E$1748,5,0),0)</f>
        <v>0</v>
      </c>
      <c r="AQ1235" s="159">
        <f t="shared" si="538"/>
        <v>0</v>
      </c>
      <c r="AR1235" s="159">
        <f t="shared" si="539"/>
        <v>0</v>
      </c>
      <c r="AS1235" s="159">
        <f t="shared" si="540"/>
        <v>0</v>
      </c>
      <c r="AT1235" s="159">
        <f t="shared" si="541"/>
        <v>0</v>
      </c>
      <c r="AU1235" s="159">
        <f t="shared" si="542"/>
        <v>0</v>
      </c>
      <c r="AV1235" s="159">
        <f t="shared" si="543"/>
        <v>0</v>
      </c>
      <c r="AW1235" s="159">
        <f t="shared" si="544"/>
        <v>0</v>
      </c>
      <c r="AX1235" s="159">
        <f t="shared" si="564"/>
        <v>0</v>
      </c>
      <c r="AY1235" s="159" t="str">
        <f t="shared" si="565"/>
        <v/>
      </c>
      <c r="AZ1235" s="159"/>
    </row>
    <row r="1236" spans="1:52" x14ac:dyDescent="0.3">
      <c r="A1236" t="str">
        <f t="shared" si="545"/>
        <v>29201</v>
      </c>
      <c r="B1236" s="158" t="str">
        <f t="shared" si="546"/>
        <v>029201</v>
      </c>
      <c r="C1236">
        <v>29</v>
      </c>
      <c r="D1236" t="s">
        <v>56</v>
      </c>
      <c r="E1236">
        <v>29201</v>
      </c>
      <c r="F1236" t="s">
        <v>103</v>
      </c>
      <c r="G1236">
        <v>992.56700000000001</v>
      </c>
      <c r="H1236">
        <v>574.45100000000002</v>
      </c>
      <c r="I1236">
        <v>1291.375</v>
      </c>
      <c r="J1236">
        <v>744.80100000000004</v>
      </c>
      <c r="K1236">
        <v>84.4</v>
      </c>
      <c r="L1236">
        <v>161.505</v>
      </c>
      <c r="M1236">
        <v>1.179</v>
      </c>
      <c r="N1236">
        <v>6.71</v>
      </c>
      <c r="O1236">
        <v>0</v>
      </c>
      <c r="P1236">
        <v>0</v>
      </c>
      <c r="Q1236">
        <v>0</v>
      </c>
      <c r="R1236">
        <v>0</v>
      </c>
      <c r="S1236">
        <v>0</v>
      </c>
      <c r="T1236">
        <v>0</v>
      </c>
      <c r="U1236">
        <v>0</v>
      </c>
      <c r="V1236">
        <v>12.163</v>
      </c>
      <c r="W1236">
        <v>130.60900000000001</v>
      </c>
      <c r="Y1236" t="str">
        <f t="shared" si="547"/>
        <v>奈良県</v>
      </c>
      <c r="Z1236" t="str">
        <f t="shared" si="548"/>
        <v>奈良県奈良市</v>
      </c>
      <c r="AA1236" s="159">
        <f t="shared" si="549"/>
        <v>1291.375</v>
      </c>
      <c r="AB1236" s="159">
        <f t="shared" si="550"/>
        <v>744.80100000000004</v>
      </c>
      <c r="AC1236" s="159">
        <f t="shared" si="551"/>
        <v>161.505</v>
      </c>
      <c r="AD1236" s="159">
        <f t="shared" si="552"/>
        <v>6.71</v>
      </c>
      <c r="AE1236" s="159">
        <f t="shared" si="553"/>
        <v>0</v>
      </c>
      <c r="AF1236" s="159">
        <f t="shared" si="554"/>
        <v>0</v>
      </c>
      <c r="AG1236" s="159">
        <f t="shared" si="555"/>
        <v>0</v>
      </c>
      <c r="AH1236" s="160">
        <f t="shared" si="556"/>
        <v>2204.3910000000001</v>
      </c>
      <c r="AI1236" s="135">
        <f t="shared" si="557"/>
        <v>0.58581939410930273</v>
      </c>
      <c r="AJ1236" s="135">
        <f t="shared" si="558"/>
        <v>0.33787154819630455</v>
      </c>
      <c r="AK1236" s="135">
        <f t="shared" si="559"/>
        <v>7.3265133091180282E-2</v>
      </c>
      <c r="AL1236" s="135">
        <f t="shared" si="560"/>
        <v>3.0439246032124062E-3</v>
      </c>
      <c r="AM1236" s="135">
        <f t="shared" si="561"/>
        <v>0</v>
      </c>
      <c r="AN1236" s="135">
        <f t="shared" si="562"/>
        <v>0</v>
      </c>
      <c r="AO1236" s="135">
        <f t="shared" si="563"/>
        <v>0</v>
      </c>
      <c r="AP1236" s="159">
        <f>IFERROR(VLOOKUP(A1236,人口!$A$2:$E$1748,5,0),0)</f>
        <v>356027</v>
      </c>
      <c r="AQ1236" s="159">
        <f t="shared" si="538"/>
        <v>0</v>
      </c>
      <c r="AR1236" s="159">
        <f t="shared" si="539"/>
        <v>0</v>
      </c>
      <c r="AS1236" s="159">
        <f t="shared" si="540"/>
        <v>0</v>
      </c>
      <c r="AT1236" s="159">
        <f t="shared" si="541"/>
        <v>0</v>
      </c>
      <c r="AU1236" s="159">
        <f t="shared" si="542"/>
        <v>0</v>
      </c>
      <c r="AV1236" s="159">
        <f t="shared" si="543"/>
        <v>1</v>
      </c>
      <c r="AW1236" s="159">
        <f t="shared" si="544"/>
        <v>0</v>
      </c>
      <c r="AX1236" s="159">
        <f t="shared" si="564"/>
        <v>0</v>
      </c>
      <c r="AY1236" s="159" t="str">
        <f t="shared" si="565"/>
        <v>20万～50万人未満の市町村平均</v>
      </c>
      <c r="AZ1236" s="159"/>
    </row>
    <row r="1237" spans="1:52" x14ac:dyDescent="0.3">
      <c r="A1237" t="str">
        <f t="shared" si="545"/>
        <v>29202</v>
      </c>
      <c r="B1237" s="158" t="str">
        <f t="shared" si="546"/>
        <v>029202</v>
      </c>
      <c r="C1237">
        <v>29</v>
      </c>
      <c r="D1237" t="s">
        <v>56</v>
      </c>
      <c r="E1237">
        <v>29202</v>
      </c>
      <c r="F1237" t="s">
        <v>153</v>
      </c>
      <c r="G1237">
        <v>205.869</v>
      </c>
      <c r="H1237">
        <v>95.382999999999996</v>
      </c>
      <c r="I1237">
        <v>266.50200000000001</v>
      </c>
      <c r="J1237">
        <v>122.539</v>
      </c>
      <c r="K1237">
        <v>0</v>
      </c>
      <c r="L1237">
        <v>0</v>
      </c>
      <c r="M1237">
        <v>0</v>
      </c>
      <c r="N1237">
        <v>0</v>
      </c>
      <c r="O1237">
        <v>0</v>
      </c>
      <c r="P1237">
        <v>0</v>
      </c>
      <c r="Q1237">
        <v>0</v>
      </c>
      <c r="R1237">
        <v>0</v>
      </c>
      <c r="S1237">
        <v>0</v>
      </c>
      <c r="T1237">
        <v>0</v>
      </c>
      <c r="U1237">
        <v>0</v>
      </c>
      <c r="V1237">
        <v>2.4380000000000002</v>
      </c>
      <c r="W1237">
        <v>38.366999999999997</v>
      </c>
      <c r="Y1237" t="str">
        <f t="shared" si="547"/>
        <v>奈良県</v>
      </c>
      <c r="Z1237" t="str">
        <f t="shared" si="548"/>
        <v>奈良県大和高田市</v>
      </c>
      <c r="AA1237" s="159">
        <f t="shared" si="549"/>
        <v>266.50200000000001</v>
      </c>
      <c r="AB1237" s="159">
        <f t="shared" si="550"/>
        <v>122.539</v>
      </c>
      <c r="AC1237" s="159">
        <f t="shared" si="551"/>
        <v>0</v>
      </c>
      <c r="AD1237" s="159">
        <f t="shared" si="552"/>
        <v>0</v>
      </c>
      <c r="AE1237" s="159">
        <f t="shared" si="553"/>
        <v>0</v>
      </c>
      <c r="AF1237" s="159">
        <f t="shared" si="554"/>
        <v>0</v>
      </c>
      <c r="AG1237" s="159">
        <f t="shared" si="555"/>
        <v>0</v>
      </c>
      <c r="AH1237" s="160">
        <f t="shared" si="556"/>
        <v>389.041</v>
      </c>
      <c r="AI1237" s="135">
        <f t="shared" si="557"/>
        <v>0.68502291532254955</v>
      </c>
      <c r="AJ1237" s="135">
        <f t="shared" si="558"/>
        <v>0.31497708467745045</v>
      </c>
      <c r="AK1237" s="135">
        <f t="shared" si="559"/>
        <v>0</v>
      </c>
      <c r="AL1237" s="135">
        <f t="shared" si="560"/>
        <v>0</v>
      </c>
      <c r="AM1237" s="135">
        <f t="shared" si="561"/>
        <v>0</v>
      </c>
      <c r="AN1237" s="135">
        <f t="shared" si="562"/>
        <v>0</v>
      </c>
      <c r="AO1237" s="135">
        <f t="shared" si="563"/>
        <v>0</v>
      </c>
      <c r="AP1237" s="159">
        <f>IFERROR(VLOOKUP(A1237,人口!$A$2:$E$1748,5,0),0)</f>
        <v>64580</v>
      </c>
      <c r="AQ1237" s="159">
        <f t="shared" si="538"/>
        <v>0</v>
      </c>
      <c r="AR1237" s="159">
        <f t="shared" si="539"/>
        <v>0</v>
      </c>
      <c r="AS1237" s="159">
        <f t="shared" si="540"/>
        <v>0</v>
      </c>
      <c r="AT1237" s="159">
        <f t="shared" si="541"/>
        <v>1</v>
      </c>
      <c r="AU1237" s="159">
        <f t="shared" si="542"/>
        <v>0</v>
      </c>
      <c r="AV1237" s="159">
        <f t="shared" si="543"/>
        <v>0</v>
      </c>
      <c r="AW1237" s="159">
        <f t="shared" si="544"/>
        <v>0</v>
      </c>
      <c r="AX1237" s="159">
        <f t="shared" si="564"/>
        <v>0</v>
      </c>
      <c r="AY1237" s="159" t="str">
        <f t="shared" si="565"/>
        <v>3万～10万人未満の市町村平均</v>
      </c>
      <c r="AZ1237" s="159"/>
    </row>
    <row r="1238" spans="1:52" x14ac:dyDescent="0.3">
      <c r="A1238" t="str">
        <f t="shared" si="545"/>
        <v>29203</v>
      </c>
      <c r="B1238" s="158" t="str">
        <f t="shared" si="546"/>
        <v>029203</v>
      </c>
      <c r="C1238">
        <v>29</v>
      </c>
      <c r="D1238" t="s">
        <v>56</v>
      </c>
      <c r="E1238">
        <v>29203</v>
      </c>
      <c r="F1238" t="s">
        <v>221</v>
      </c>
      <c r="G1238">
        <v>305.76</v>
      </c>
      <c r="H1238">
        <v>216.01300000000001</v>
      </c>
      <c r="I1238">
        <v>399.29300000000001</v>
      </c>
      <c r="J1238">
        <v>279.77999999999997</v>
      </c>
      <c r="K1238">
        <v>2.6</v>
      </c>
      <c r="L1238">
        <v>4.7960000000000003</v>
      </c>
      <c r="M1238">
        <v>0</v>
      </c>
      <c r="N1238">
        <v>0</v>
      </c>
      <c r="O1238">
        <v>0</v>
      </c>
      <c r="P1238">
        <v>0</v>
      </c>
      <c r="Q1238">
        <v>0</v>
      </c>
      <c r="R1238">
        <v>0</v>
      </c>
      <c r="S1238">
        <v>0</v>
      </c>
      <c r="T1238">
        <v>0</v>
      </c>
      <c r="U1238">
        <v>0</v>
      </c>
      <c r="V1238">
        <v>3.5110000000000001</v>
      </c>
      <c r="W1238">
        <v>41.972000000000001</v>
      </c>
      <c r="Y1238" t="str">
        <f t="shared" si="547"/>
        <v>奈良県</v>
      </c>
      <c r="Z1238" t="str">
        <f t="shared" si="548"/>
        <v>奈良県大和郡山市</v>
      </c>
      <c r="AA1238" s="159">
        <f t="shared" si="549"/>
        <v>399.29300000000001</v>
      </c>
      <c r="AB1238" s="159">
        <f t="shared" si="550"/>
        <v>279.77999999999997</v>
      </c>
      <c r="AC1238" s="159">
        <f t="shared" si="551"/>
        <v>4.7960000000000003</v>
      </c>
      <c r="AD1238" s="159">
        <f t="shared" si="552"/>
        <v>0</v>
      </c>
      <c r="AE1238" s="159">
        <f t="shared" si="553"/>
        <v>0</v>
      </c>
      <c r="AF1238" s="159">
        <f t="shared" si="554"/>
        <v>0</v>
      </c>
      <c r="AG1238" s="159">
        <f t="shared" si="555"/>
        <v>0</v>
      </c>
      <c r="AH1238" s="160">
        <f t="shared" si="556"/>
        <v>683.86900000000003</v>
      </c>
      <c r="AI1238" s="135">
        <f t="shared" si="557"/>
        <v>0.58387351963607059</v>
      </c>
      <c r="AJ1238" s="135">
        <f t="shared" si="558"/>
        <v>0.4091134413169773</v>
      </c>
      <c r="AK1238" s="135">
        <f t="shared" si="559"/>
        <v>7.0130390469519749E-3</v>
      </c>
      <c r="AL1238" s="135">
        <f t="shared" si="560"/>
        <v>0</v>
      </c>
      <c r="AM1238" s="135">
        <f t="shared" si="561"/>
        <v>0</v>
      </c>
      <c r="AN1238" s="135">
        <f t="shared" si="562"/>
        <v>0</v>
      </c>
      <c r="AO1238" s="135">
        <f t="shared" si="563"/>
        <v>0</v>
      </c>
      <c r="AP1238" s="159">
        <f>IFERROR(VLOOKUP(A1238,人口!$A$2:$E$1748,5,0),0)</f>
        <v>85871</v>
      </c>
      <c r="AQ1238" s="159">
        <f t="shared" si="538"/>
        <v>0</v>
      </c>
      <c r="AR1238" s="159">
        <f t="shared" si="539"/>
        <v>0</v>
      </c>
      <c r="AS1238" s="159">
        <f t="shared" si="540"/>
        <v>0</v>
      </c>
      <c r="AT1238" s="159">
        <f t="shared" si="541"/>
        <v>1</v>
      </c>
      <c r="AU1238" s="159">
        <f t="shared" si="542"/>
        <v>0</v>
      </c>
      <c r="AV1238" s="159">
        <f t="shared" si="543"/>
        <v>0</v>
      </c>
      <c r="AW1238" s="159">
        <f t="shared" si="544"/>
        <v>0</v>
      </c>
      <c r="AX1238" s="159">
        <f t="shared" si="564"/>
        <v>0</v>
      </c>
      <c r="AY1238" s="159" t="str">
        <f t="shared" si="565"/>
        <v>3万～10万人未満の市町村平均</v>
      </c>
      <c r="AZ1238" s="159"/>
    </row>
    <row r="1239" spans="1:52" x14ac:dyDescent="0.3">
      <c r="A1239" t="str">
        <f t="shared" si="545"/>
        <v>29204</v>
      </c>
      <c r="B1239" s="158" t="str">
        <f t="shared" si="546"/>
        <v>029204</v>
      </c>
      <c r="C1239">
        <v>29</v>
      </c>
      <c r="D1239" t="s">
        <v>56</v>
      </c>
      <c r="E1239">
        <v>29204</v>
      </c>
      <c r="F1239" t="s">
        <v>282</v>
      </c>
      <c r="G1239">
        <v>292.76900000000001</v>
      </c>
      <c r="H1239">
        <v>338.44900000000001</v>
      </c>
      <c r="I1239">
        <v>377.74099999999999</v>
      </c>
      <c r="J1239">
        <v>434.738</v>
      </c>
      <c r="K1239">
        <v>4</v>
      </c>
      <c r="L1239">
        <v>6.9020000000000001</v>
      </c>
      <c r="M1239">
        <v>0.34499999999999997</v>
      </c>
      <c r="N1239">
        <v>2.2810000000000001</v>
      </c>
      <c r="O1239">
        <v>0</v>
      </c>
      <c r="P1239">
        <v>0</v>
      </c>
      <c r="Q1239">
        <v>0</v>
      </c>
      <c r="R1239">
        <v>0</v>
      </c>
      <c r="S1239">
        <v>0</v>
      </c>
      <c r="T1239">
        <v>0</v>
      </c>
      <c r="U1239">
        <v>0</v>
      </c>
      <c r="V1239">
        <v>3.452</v>
      </c>
      <c r="W1239">
        <v>42.831000000000003</v>
      </c>
      <c r="Y1239" t="str">
        <f t="shared" si="547"/>
        <v>奈良県</v>
      </c>
      <c r="Z1239" t="str">
        <f t="shared" si="548"/>
        <v>奈良県天理市</v>
      </c>
      <c r="AA1239" s="159">
        <f t="shared" si="549"/>
        <v>377.74099999999999</v>
      </c>
      <c r="AB1239" s="159">
        <f t="shared" si="550"/>
        <v>434.738</v>
      </c>
      <c r="AC1239" s="159">
        <f t="shared" si="551"/>
        <v>6.9020000000000001</v>
      </c>
      <c r="AD1239" s="159">
        <f t="shared" si="552"/>
        <v>2.2810000000000001</v>
      </c>
      <c r="AE1239" s="159">
        <f t="shared" si="553"/>
        <v>0</v>
      </c>
      <c r="AF1239" s="159">
        <f t="shared" si="554"/>
        <v>0</v>
      </c>
      <c r="AG1239" s="159">
        <f t="shared" si="555"/>
        <v>0</v>
      </c>
      <c r="AH1239" s="160">
        <f t="shared" si="556"/>
        <v>821.66200000000003</v>
      </c>
      <c r="AI1239" s="135">
        <f t="shared" si="557"/>
        <v>0.45972796600061822</v>
      </c>
      <c r="AJ1239" s="135">
        <f t="shared" si="558"/>
        <v>0.52909590561569109</v>
      </c>
      <c r="AK1239" s="135">
        <f t="shared" si="559"/>
        <v>8.4000477081817102E-3</v>
      </c>
      <c r="AL1239" s="135">
        <f t="shared" si="560"/>
        <v>2.7760806755089077E-3</v>
      </c>
      <c r="AM1239" s="135">
        <f t="shared" si="561"/>
        <v>0</v>
      </c>
      <c r="AN1239" s="135">
        <f t="shared" si="562"/>
        <v>0</v>
      </c>
      <c r="AO1239" s="135">
        <f t="shared" si="563"/>
        <v>0</v>
      </c>
      <c r="AP1239" s="159">
        <f>IFERROR(VLOOKUP(A1239,人口!$A$2:$E$1748,5,0),0)</f>
        <v>64895</v>
      </c>
      <c r="AQ1239" s="159">
        <f t="shared" si="538"/>
        <v>0</v>
      </c>
      <c r="AR1239" s="159">
        <f t="shared" si="539"/>
        <v>0</v>
      </c>
      <c r="AS1239" s="159">
        <f t="shared" si="540"/>
        <v>0</v>
      </c>
      <c r="AT1239" s="159">
        <f t="shared" si="541"/>
        <v>1</v>
      </c>
      <c r="AU1239" s="159">
        <f t="shared" si="542"/>
        <v>0</v>
      </c>
      <c r="AV1239" s="159">
        <f t="shared" si="543"/>
        <v>0</v>
      </c>
      <c r="AW1239" s="159">
        <f t="shared" si="544"/>
        <v>0</v>
      </c>
      <c r="AX1239" s="159">
        <f t="shared" si="564"/>
        <v>0</v>
      </c>
      <c r="AY1239" s="159" t="str">
        <f t="shared" si="565"/>
        <v>3万～10万人未満の市町村平均</v>
      </c>
      <c r="AZ1239" s="159"/>
    </row>
    <row r="1240" spans="1:52" x14ac:dyDescent="0.3">
      <c r="A1240" t="str">
        <f t="shared" si="545"/>
        <v>29205</v>
      </c>
      <c r="B1240" s="158" t="str">
        <f t="shared" si="546"/>
        <v>029205</v>
      </c>
      <c r="C1240">
        <v>29</v>
      </c>
      <c r="D1240" t="s">
        <v>56</v>
      </c>
      <c r="E1240">
        <v>29205</v>
      </c>
      <c r="F1240" t="s">
        <v>333</v>
      </c>
      <c r="G1240">
        <v>371.89</v>
      </c>
      <c r="H1240">
        <v>188.64</v>
      </c>
      <c r="I1240">
        <v>478.101</v>
      </c>
      <c r="J1240">
        <v>241.78100000000001</v>
      </c>
      <c r="K1240">
        <v>0</v>
      </c>
      <c r="L1240">
        <v>0</v>
      </c>
      <c r="M1240">
        <v>0</v>
      </c>
      <c r="N1240">
        <v>0</v>
      </c>
      <c r="O1240">
        <v>0</v>
      </c>
      <c r="P1240">
        <v>0</v>
      </c>
      <c r="Q1240">
        <v>0</v>
      </c>
      <c r="R1240">
        <v>0</v>
      </c>
      <c r="S1240">
        <v>0</v>
      </c>
      <c r="T1240">
        <v>0</v>
      </c>
      <c r="U1240">
        <v>0</v>
      </c>
      <c r="V1240">
        <v>4.3609999999999998</v>
      </c>
      <c r="W1240">
        <v>52.783000000000001</v>
      </c>
      <c r="Y1240" t="str">
        <f t="shared" si="547"/>
        <v>奈良県</v>
      </c>
      <c r="Z1240" t="str">
        <f t="shared" si="548"/>
        <v>奈良県橿原市</v>
      </c>
      <c r="AA1240" s="159">
        <f t="shared" si="549"/>
        <v>478.101</v>
      </c>
      <c r="AB1240" s="159">
        <f t="shared" si="550"/>
        <v>241.78100000000001</v>
      </c>
      <c r="AC1240" s="159">
        <f t="shared" si="551"/>
        <v>0</v>
      </c>
      <c r="AD1240" s="159">
        <f t="shared" si="552"/>
        <v>0</v>
      </c>
      <c r="AE1240" s="159">
        <f t="shared" si="553"/>
        <v>0</v>
      </c>
      <c r="AF1240" s="159">
        <f t="shared" si="554"/>
        <v>0</v>
      </c>
      <c r="AG1240" s="159">
        <f t="shared" si="555"/>
        <v>0</v>
      </c>
      <c r="AH1240" s="160">
        <f t="shared" si="556"/>
        <v>719.88200000000006</v>
      </c>
      <c r="AI1240" s="135">
        <f t="shared" si="557"/>
        <v>0.66413801150744145</v>
      </c>
      <c r="AJ1240" s="135">
        <f t="shared" si="558"/>
        <v>0.33586198849255849</v>
      </c>
      <c r="AK1240" s="135">
        <f t="shared" si="559"/>
        <v>0</v>
      </c>
      <c r="AL1240" s="135">
        <f t="shared" si="560"/>
        <v>0</v>
      </c>
      <c r="AM1240" s="135">
        <f t="shared" si="561"/>
        <v>0</v>
      </c>
      <c r="AN1240" s="135">
        <f t="shared" si="562"/>
        <v>0</v>
      </c>
      <c r="AO1240" s="135">
        <f t="shared" si="563"/>
        <v>0</v>
      </c>
      <c r="AP1240" s="159">
        <f>IFERROR(VLOOKUP(A1240,人口!$A$2:$E$1748,5,0),0)</f>
        <v>121736</v>
      </c>
      <c r="AQ1240" s="159">
        <f t="shared" si="538"/>
        <v>0</v>
      </c>
      <c r="AR1240" s="159">
        <f t="shared" si="539"/>
        <v>0</v>
      </c>
      <c r="AS1240" s="159">
        <f t="shared" si="540"/>
        <v>0</v>
      </c>
      <c r="AT1240" s="159">
        <f t="shared" si="541"/>
        <v>0</v>
      </c>
      <c r="AU1240" s="159">
        <f t="shared" si="542"/>
        <v>1</v>
      </c>
      <c r="AV1240" s="159">
        <f t="shared" si="543"/>
        <v>0</v>
      </c>
      <c r="AW1240" s="159">
        <f t="shared" si="544"/>
        <v>0</v>
      </c>
      <c r="AX1240" s="159">
        <f t="shared" si="564"/>
        <v>0</v>
      </c>
      <c r="AY1240" s="159" t="str">
        <f t="shared" si="565"/>
        <v>10万～20万人未満の市町村平均</v>
      </c>
      <c r="AZ1240" s="159"/>
    </row>
    <row r="1241" spans="1:52" x14ac:dyDescent="0.3">
      <c r="A1241" t="str">
        <f t="shared" si="545"/>
        <v>29206</v>
      </c>
      <c r="B1241" s="158" t="str">
        <f t="shared" si="546"/>
        <v>029206</v>
      </c>
      <c r="C1241">
        <v>29</v>
      </c>
      <c r="D1241" t="s">
        <v>56</v>
      </c>
      <c r="E1241">
        <v>29206</v>
      </c>
      <c r="F1241" t="s">
        <v>385</v>
      </c>
      <c r="G1241">
        <v>236.33699999999999</v>
      </c>
      <c r="H1241">
        <v>180.55500000000001</v>
      </c>
      <c r="I1241">
        <v>304.64400000000001</v>
      </c>
      <c r="J1241">
        <v>232.21100000000001</v>
      </c>
      <c r="K1241">
        <v>30.4</v>
      </c>
      <c r="L1241">
        <v>61.65</v>
      </c>
      <c r="M1241">
        <v>0.68700000000000006</v>
      </c>
      <c r="N1241">
        <v>4.5350000000000001</v>
      </c>
      <c r="O1241">
        <v>0</v>
      </c>
      <c r="P1241">
        <v>0</v>
      </c>
      <c r="Q1241">
        <v>0</v>
      </c>
      <c r="R1241">
        <v>0</v>
      </c>
      <c r="S1241">
        <v>0</v>
      </c>
      <c r="T1241">
        <v>0</v>
      </c>
      <c r="U1241">
        <v>0</v>
      </c>
      <c r="V1241">
        <v>2.4820000000000002</v>
      </c>
      <c r="W1241">
        <v>32.009</v>
      </c>
      <c r="Y1241" t="str">
        <f t="shared" si="547"/>
        <v>奈良県</v>
      </c>
      <c r="Z1241" t="str">
        <f t="shared" si="548"/>
        <v>奈良県桜井市</v>
      </c>
      <c r="AA1241" s="159">
        <f t="shared" si="549"/>
        <v>304.64400000000001</v>
      </c>
      <c r="AB1241" s="159">
        <f t="shared" si="550"/>
        <v>232.21100000000001</v>
      </c>
      <c r="AC1241" s="159">
        <f t="shared" si="551"/>
        <v>61.65</v>
      </c>
      <c r="AD1241" s="159">
        <f t="shared" si="552"/>
        <v>4.5350000000000001</v>
      </c>
      <c r="AE1241" s="159">
        <f t="shared" si="553"/>
        <v>0</v>
      </c>
      <c r="AF1241" s="159">
        <f t="shared" si="554"/>
        <v>0</v>
      </c>
      <c r="AG1241" s="159">
        <f t="shared" si="555"/>
        <v>0</v>
      </c>
      <c r="AH1241" s="160">
        <f t="shared" si="556"/>
        <v>603.04</v>
      </c>
      <c r="AI1241" s="135">
        <f t="shared" si="557"/>
        <v>0.50518041920933943</v>
      </c>
      <c r="AJ1241" s="135">
        <f t="shared" si="558"/>
        <v>0.38506732555054396</v>
      </c>
      <c r="AK1241" s="135">
        <f t="shared" si="559"/>
        <v>0.10223202440965774</v>
      </c>
      <c r="AL1241" s="135">
        <f t="shared" si="560"/>
        <v>7.5202308304590081E-3</v>
      </c>
      <c r="AM1241" s="135">
        <f t="shared" si="561"/>
        <v>0</v>
      </c>
      <c r="AN1241" s="135">
        <f t="shared" si="562"/>
        <v>0</v>
      </c>
      <c r="AO1241" s="135">
        <f t="shared" si="563"/>
        <v>0</v>
      </c>
      <c r="AP1241" s="159">
        <f>IFERROR(VLOOKUP(A1241,人口!$A$2:$E$1748,5,0),0)</f>
        <v>56784</v>
      </c>
      <c r="AQ1241" s="159">
        <f t="shared" si="538"/>
        <v>0</v>
      </c>
      <c r="AR1241" s="159">
        <f t="shared" si="539"/>
        <v>0</v>
      </c>
      <c r="AS1241" s="159">
        <f t="shared" si="540"/>
        <v>0</v>
      </c>
      <c r="AT1241" s="159">
        <f t="shared" si="541"/>
        <v>1</v>
      </c>
      <c r="AU1241" s="159">
        <f t="shared" si="542"/>
        <v>0</v>
      </c>
      <c r="AV1241" s="159">
        <f t="shared" si="543"/>
        <v>0</v>
      </c>
      <c r="AW1241" s="159">
        <f t="shared" si="544"/>
        <v>0</v>
      </c>
      <c r="AX1241" s="159">
        <f t="shared" si="564"/>
        <v>0</v>
      </c>
      <c r="AY1241" s="159" t="str">
        <f t="shared" si="565"/>
        <v>3万～10万人未満の市町村平均</v>
      </c>
      <c r="AZ1241" s="159"/>
    </row>
    <row r="1242" spans="1:52" x14ac:dyDescent="0.3">
      <c r="A1242" t="str">
        <f t="shared" si="545"/>
        <v>29207</v>
      </c>
      <c r="B1242" s="158" t="str">
        <f t="shared" si="546"/>
        <v>029207</v>
      </c>
      <c r="C1242">
        <v>29</v>
      </c>
      <c r="D1242" t="s">
        <v>56</v>
      </c>
      <c r="E1242">
        <v>29207</v>
      </c>
      <c r="F1242" t="s">
        <v>436</v>
      </c>
      <c r="G1242">
        <v>222.203</v>
      </c>
      <c r="H1242">
        <v>523.71400000000006</v>
      </c>
      <c r="I1242">
        <v>285.95800000000003</v>
      </c>
      <c r="J1242">
        <v>673.505</v>
      </c>
      <c r="K1242">
        <v>101.3</v>
      </c>
      <c r="L1242">
        <v>249.76</v>
      </c>
      <c r="M1242">
        <v>9.8800000000000008</v>
      </c>
      <c r="N1242">
        <v>55.817</v>
      </c>
      <c r="O1242">
        <v>0</v>
      </c>
      <c r="P1242">
        <v>0</v>
      </c>
      <c r="Q1242">
        <v>0</v>
      </c>
      <c r="R1242">
        <v>0</v>
      </c>
      <c r="S1242">
        <v>0</v>
      </c>
      <c r="T1242">
        <v>0</v>
      </c>
      <c r="U1242">
        <v>0</v>
      </c>
      <c r="V1242">
        <v>2.3660000000000001</v>
      </c>
      <c r="W1242">
        <v>27.576000000000001</v>
      </c>
      <c r="Y1242" t="str">
        <f t="shared" si="547"/>
        <v>奈良県</v>
      </c>
      <c r="Z1242" t="str">
        <f t="shared" si="548"/>
        <v>奈良県五條市</v>
      </c>
      <c r="AA1242" s="159">
        <f t="shared" si="549"/>
        <v>285.95800000000003</v>
      </c>
      <c r="AB1242" s="159">
        <f t="shared" si="550"/>
        <v>673.505</v>
      </c>
      <c r="AC1242" s="159">
        <f t="shared" si="551"/>
        <v>249.76</v>
      </c>
      <c r="AD1242" s="159">
        <f t="shared" si="552"/>
        <v>55.817</v>
      </c>
      <c r="AE1242" s="159">
        <f t="shared" si="553"/>
        <v>0</v>
      </c>
      <c r="AF1242" s="159">
        <f t="shared" si="554"/>
        <v>0</v>
      </c>
      <c r="AG1242" s="159">
        <f t="shared" si="555"/>
        <v>0</v>
      </c>
      <c r="AH1242" s="160">
        <f t="shared" si="556"/>
        <v>1265.04</v>
      </c>
      <c r="AI1242" s="135">
        <f t="shared" si="557"/>
        <v>0.22604660722190606</v>
      </c>
      <c r="AJ1242" s="135">
        <f t="shared" si="558"/>
        <v>0.53239818503762726</v>
      </c>
      <c r="AK1242" s="135">
        <f t="shared" si="559"/>
        <v>0.19743249225320939</v>
      </c>
      <c r="AL1242" s="135">
        <f t="shared" si="560"/>
        <v>4.4122715487257325E-2</v>
      </c>
      <c r="AM1242" s="135">
        <f t="shared" si="561"/>
        <v>0</v>
      </c>
      <c r="AN1242" s="135">
        <f t="shared" si="562"/>
        <v>0</v>
      </c>
      <c r="AO1242" s="135">
        <f t="shared" si="563"/>
        <v>0</v>
      </c>
      <c r="AP1242" s="159">
        <f>IFERROR(VLOOKUP(A1242,人口!$A$2:$E$1748,5,0),0)</f>
        <v>30107</v>
      </c>
      <c r="AQ1242" s="159">
        <f t="shared" si="538"/>
        <v>0</v>
      </c>
      <c r="AR1242" s="159">
        <f t="shared" si="539"/>
        <v>0</v>
      </c>
      <c r="AS1242" s="159">
        <f t="shared" si="540"/>
        <v>0</v>
      </c>
      <c r="AT1242" s="159">
        <f t="shared" si="541"/>
        <v>1</v>
      </c>
      <c r="AU1242" s="159">
        <f t="shared" si="542"/>
        <v>0</v>
      </c>
      <c r="AV1242" s="159">
        <f t="shared" si="543"/>
        <v>0</v>
      </c>
      <c r="AW1242" s="159">
        <f t="shared" si="544"/>
        <v>0</v>
      </c>
      <c r="AX1242" s="159">
        <f t="shared" si="564"/>
        <v>0</v>
      </c>
      <c r="AY1242" s="159" t="str">
        <f t="shared" si="565"/>
        <v>3万～10万人未満の市町村平均</v>
      </c>
      <c r="AZ1242" s="159"/>
    </row>
    <row r="1243" spans="1:52" x14ac:dyDescent="0.3">
      <c r="A1243" t="str">
        <f t="shared" si="545"/>
        <v>29208</v>
      </c>
      <c r="B1243" s="158" t="str">
        <f t="shared" si="546"/>
        <v>029208</v>
      </c>
      <c r="C1243">
        <v>29</v>
      </c>
      <c r="D1243" t="s">
        <v>56</v>
      </c>
      <c r="E1243">
        <v>29208</v>
      </c>
      <c r="F1243" t="s">
        <v>491</v>
      </c>
      <c r="G1243">
        <v>160.65100000000001</v>
      </c>
      <c r="H1243">
        <v>150.59899999999999</v>
      </c>
      <c r="I1243">
        <v>208.672</v>
      </c>
      <c r="J1243">
        <v>195.33500000000001</v>
      </c>
      <c r="K1243">
        <v>14.7</v>
      </c>
      <c r="L1243">
        <v>36.441000000000003</v>
      </c>
      <c r="M1243">
        <v>7.9000000000000001E-2</v>
      </c>
      <c r="N1243">
        <v>0.52400000000000002</v>
      </c>
      <c r="O1243">
        <v>0</v>
      </c>
      <c r="P1243">
        <v>0</v>
      </c>
      <c r="Q1243">
        <v>0</v>
      </c>
      <c r="R1243">
        <v>0</v>
      </c>
      <c r="S1243">
        <v>0</v>
      </c>
      <c r="T1243">
        <v>0</v>
      </c>
      <c r="U1243">
        <v>0</v>
      </c>
      <c r="V1243">
        <v>1.9510000000000001</v>
      </c>
      <c r="W1243">
        <v>28.952999999999999</v>
      </c>
      <c r="Y1243" t="str">
        <f t="shared" si="547"/>
        <v>奈良県</v>
      </c>
      <c r="Z1243" t="str">
        <f t="shared" si="548"/>
        <v>奈良県御所市</v>
      </c>
      <c r="AA1243" s="159">
        <f t="shared" si="549"/>
        <v>208.672</v>
      </c>
      <c r="AB1243" s="159">
        <f t="shared" si="550"/>
        <v>195.33500000000001</v>
      </c>
      <c r="AC1243" s="159">
        <f t="shared" si="551"/>
        <v>36.441000000000003</v>
      </c>
      <c r="AD1243" s="159">
        <f t="shared" si="552"/>
        <v>0.52400000000000002</v>
      </c>
      <c r="AE1243" s="159">
        <f t="shared" si="553"/>
        <v>0</v>
      </c>
      <c r="AF1243" s="159">
        <f t="shared" si="554"/>
        <v>0</v>
      </c>
      <c r="AG1243" s="159">
        <f t="shared" si="555"/>
        <v>0</v>
      </c>
      <c r="AH1243" s="160">
        <f t="shared" si="556"/>
        <v>440.97199999999998</v>
      </c>
      <c r="AI1243" s="135">
        <f t="shared" si="557"/>
        <v>0.47320918334950973</v>
      </c>
      <c r="AJ1243" s="135">
        <f t="shared" si="558"/>
        <v>0.44296463267509051</v>
      </c>
      <c r="AK1243" s="135">
        <f t="shared" si="559"/>
        <v>8.2637899912012563E-2</v>
      </c>
      <c r="AL1243" s="135">
        <f t="shared" si="560"/>
        <v>1.1882840633872446E-3</v>
      </c>
      <c r="AM1243" s="135">
        <f t="shared" si="561"/>
        <v>0</v>
      </c>
      <c r="AN1243" s="135">
        <f t="shared" si="562"/>
        <v>0</v>
      </c>
      <c r="AO1243" s="135">
        <f t="shared" si="563"/>
        <v>0</v>
      </c>
      <c r="AP1243" s="159">
        <f>IFERROR(VLOOKUP(A1243,人口!$A$2:$E$1748,5,0),0)</f>
        <v>25525</v>
      </c>
      <c r="AQ1243" s="159">
        <f t="shared" si="538"/>
        <v>0</v>
      </c>
      <c r="AR1243" s="159">
        <f t="shared" si="539"/>
        <v>0</v>
      </c>
      <c r="AS1243" s="159">
        <f t="shared" si="540"/>
        <v>1</v>
      </c>
      <c r="AT1243" s="159">
        <f t="shared" si="541"/>
        <v>0</v>
      </c>
      <c r="AU1243" s="159">
        <f t="shared" si="542"/>
        <v>0</v>
      </c>
      <c r="AV1243" s="159">
        <f t="shared" si="543"/>
        <v>0</v>
      </c>
      <c r="AW1243" s="159">
        <f t="shared" si="544"/>
        <v>0</v>
      </c>
      <c r="AX1243" s="159">
        <f t="shared" si="564"/>
        <v>0</v>
      </c>
      <c r="AY1243" s="159" t="str">
        <f t="shared" si="565"/>
        <v>1万～3万人未満の市町村平均</v>
      </c>
      <c r="AZ1243" s="159"/>
    </row>
    <row r="1244" spans="1:52" x14ac:dyDescent="0.3">
      <c r="A1244" t="str">
        <f t="shared" si="545"/>
        <v>29209</v>
      </c>
      <c r="B1244" s="158" t="str">
        <f t="shared" si="546"/>
        <v>029209</v>
      </c>
      <c r="C1244">
        <v>29</v>
      </c>
      <c r="D1244" t="s">
        <v>56</v>
      </c>
      <c r="E1244">
        <v>29209</v>
      </c>
      <c r="F1244" t="s">
        <v>544</v>
      </c>
      <c r="G1244">
        <v>309.233</v>
      </c>
      <c r="H1244">
        <v>64.730999999999995</v>
      </c>
      <c r="I1244">
        <v>409.91699999999997</v>
      </c>
      <c r="J1244">
        <v>85.433000000000007</v>
      </c>
      <c r="K1244">
        <v>4</v>
      </c>
      <c r="L1244">
        <v>8.2579999999999991</v>
      </c>
      <c r="M1244">
        <v>0</v>
      </c>
      <c r="N1244">
        <v>0</v>
      </c>
      <c r="O1244">
        <v>0</v>
      </c>
      <c r="P1244">
        <v>0</v>
      </c>
      <c r="Q1244">
        <v>0</v>
      </c>
      <c r="R1244">
        <v>0</v>
      </c>
      <c r="S1244">
        <v>0</v>
      </c>
      <c r="T1244">
        <v>0</v>
      </c>
      <c r="U1244">
        <v>0</v>
      </c>
      <c r="V1244">
        <v>3.633</v>
      </c>
      <c r="W1244">
        <v>41.145000000000003</v>
      </c>
      <c r="Y1244" t="str">
        <f t="shared" si="547"/>
        <v>奈良県</v>
      </c>
      <c r="Z1244" t="str">
        <f t="shared" si="548"/>
        <v>奈良県生駒市</v>
      </c>
      <c r="AA1244" s="159">
        <f t="shared" si="549"/>
        <v>409.91699999999997</v>
      </c>
      <c r="AB1244" s="159">
        <f t="shared" si="550"/>
        <v>85.433000000000007</v>
      </c>
      <c r="AC1244" s="159">
        <f t="shared" si="551"/>
        <v>8.2579999999999991</v>
      </c>
      <c r="AD1244" s="159">
        <f t="shared" si="552"/>
        <v>0</v>
      </c>
      <c r="AE1244" s="159">
        <f t="shared" si="553"/>
        <v>0</v>
      </c>
      <c r="AF1244" s="159">
        <f t="shared" si="554"/>
        <v>0</v>
      </c>
      <c r="AG1244" s="159">
        <f t="shared" si="555"/>
        <v>0</v>
      </c>
      <c r="AH1244" s="160">
        <f t="shared" si="556"/>
        <v>503.60799999999995</v>
      </c>
      <c r="AI1244" s="135">
        <f t="shared" si="557"/>
        <v>0.81396046131117861</v>
      </c>
      <c r="AJ1244" s="135">
        <f t="shared" si="558"/>
        <v>0.16964186430715958</v>
      </c>
      <c r="AK1244" s="135">
        <f t="shared" si="559"/>
        <v>1.6397674381661929E-2</v>
      </c>
      <c r="AL1244" s="135">
        <f t="shared" si="560"/>
        <v>0</v>
      </c>
      <c r="AM1244" s="135">
        <f t="shared" si="561"/>
        <v>0</v>
      </c>
      <c r="AN1244" s="135">
        <f t="shared" si="562"/>
        <v>0</v>
      </c>
      <c r="AO1244" s="135">
        <f t="shared" si="563"/>
        <v>0</v>
      </c>
      <c r="AP1244" s="159">
        <f>IFERROR(VLOOKUP(A1244,人口!$A$2:$E$1748,5,0),0)</f>
        <v>119483</v>
      </c>
      <c r="AQ1244" s="159">
        <f t="shared" si="538"/>
        <v>0</v>
      </c>
      <c r="AR1244" s="159">
        <f t="shared" si="539"/>
        <v>0</v>
      </c>
      <c r="AS1244" s="159">
        <f t="shared" si="540"/>
        <v>0</v>
      </c>
      <c r="AT1244" s="159">
        <f t="shared" si="541"/>
        <v>0</v>
      </c>
      <c r="AU1244" s="159">
        <f t="shared" si="542"/>
        <v>1</v>
      </c>
      <c r="AV1244" s="159">
        <f t="shared" si="543"/>
        <v>0</v>
      </c>
      <c r="AW1244" s="159">
        <f t="shared" si="544"/>
        <v>0</v>
      </c>
      <c r="AX1244" s="159">
        <f t="shared" si="564"/>
        <v>0</v>
      </c>
      <c r="AY1244" s="159" t="str">
        <f t="shared" si="565"/>
        <v>10万～20万人未満の市町村平均</v>
      </c>
      <c r="AZ1244" s="159"/>
    </row>
    <row r="1245" spans="1:52" x14ac:dyDescent="0.3">
      <c r="A1245" t="str">
        <f t="shared" si="545"/>
        <v>29210</v>
      </c>
      <c r="B1245" s="158" t="str">
        <f t="shared" si="546"/>
        <v>029210</v>
      </c>
      <c r="C1245">
        <v>29</v>
      </c>
      <c r="D1245" t="s">
        <v>56</v>
      </c>
      <c r="E1245">
        <v>29210</v>
      </c>
      <c r="F1245" t="s">
        <v>598</v>
      </c>
      <c r="G1245">
        <v>213.19800000000001</v>
      </c>
      <c r="H1245">
        <v>56.793999999999997</v>
      </c>
      <c r="I1245">
        <v>279.17899999999997</v>
      </c>
      <c r="J1245">
        <v>73.731999999999999</v>
      </c>
      <c r="K1245">
        <v>0</v>
      </c>
      <c r="L1245">
        <v>0</v>
      </c>
      <c r="M1245">
        <v>0</v>
      </c>
      <c r="N1245">
        <v>0</v>
      </c>
      <c r="O1245">
        <v>0</v>
      </c>
      <c r="P1245">
        <v>0</v>
      </c>
      <c r="Q1245">
        <v>0</v>
      </c>
      <c r="R1245">
        <v>0</v>
      </c>
      <c r="S1245">
        <v>0</v>
      </c>
      <c r="T1245">
        <v>0</v>
      </c>
      <c r="U1245">
        <v>0</v>
      </c>
      <c r="V1245">
        <v>2.33</v>
      </c>
      <c r="W1245">
        <v>33.93</v>
      </c>
      <c r="Y1245" t="str">
        <f t="shared" si="547"/>
        <v>奈良県</v>
      </c>
      <c r="Z1245" t="str">
        <f t="shared" si="548"/>
        <v>奈良県香芝市</v>
      </c>
      <c r="AA1245" s="159">
        <f t="shared" si="549"/>
        <v>279.17899999999997</v>
      </c>
      <c r="AB1245" s="159">
        <f t="shared" si="550"/>
        <v>73.731999999999999</v>
      </c>
      <c r="AC1245" s="159">
        <f t="shared" si="551"/>
        <v>0</v>
      </c>
      <c r="AD1245" s="159">
        <f t="shared" si="552"/>
        <v>0</v>
      </c>
      <c r="AE1245" s="159">
        <f t="shared" si="553"/>
        <v>0</v>
      </c>
      <c r="AF1245" s="159">
        <f t="shared" si="554"/>
        <v>0</v>
      </c>
      <c r="AG1245" s="159">
        <f t="shared" si="555"/>
        <v>0</v>
      </c>
      <c r="AH1245" s="160">
        <f t="shared" si="556"/>
        <v>352.91099999999994</v>
      </c>
      <c r="AI1245" s="135">
        <f t="shared" si="557"/>
        <v>0.79107480356237125</v>
      </c>
      <c r="AJ1245" s="135">
        <f t="shared" si="558"/>
        <v>0.20892519643762877</v>
      </c>
      <c r="AK1245" s="135">
        <f t="shared" si="559"/>
        <v>0</v>
      </c>
      <c r="AL1245" s="135">
        <f t="shared" si="560"/>
        <v>0</v>
      </c>
      <c r="AM1245" s="135">
        <f t="shared" si="561"/>
        <v>0</v>
      </c>
      <c r="AN1245" s="135">
        <f t="shared" si="562"/>
        <v>0</v>
      </c>
      <c r="AO1245" s="135">
        <f t="shared" si="563"/>
        <v>0</v>
      </c>
      <c r="AP1245" s="159">
        <f>IFERROR(VLOOKUP(A1245,人口!$A$2:$E$1748,5,0),0)</f>
        <v>79272</v>
      </c>
      <c r="AQ1245" s="159">
        <f t="shared" si="538"/>
        <v>0</v>
      </c>
      <c r="AR1245" s="159">
        <f t="shared" si="539"/>
        <v>0</v>
      </c>
      <c r="AS1245" s="159">
        <f t="shared" si="540"/>
        <v>0</v>
      </c>
      <c r="AT1245" s="159">
        <f t="shared" si="541"/>
        <v>1</v>
      </c>
      <c r="AU1245" s="159">
        <f t="shared" si="542"/>
        <v>0</v>
      </c>
      <c r="AV1245" s="159">
        <f t="shared" si="543"/>
        <v>0</v>
      </c>
      <c r="AW1245" s="159">
        <f t="shared" si="544"/>
        <v>0</v>
      </c>
      <c r="AX1245" s="159">
        <f t="shared" si="564"/>
        <v>0</v>
      </c>
      <c r="AY1245" s="159" t="str">
        <f t="shared" si="565"/>
        <v>3万～10万人未満の市町村平均</v>
      </c>
      <c r="AZ1245" s="159"/>
    </row>
    <row r="1246" spans="1:52" x14ac:dyDescent="0.3">
      <c r="A1246" t="str">
        <f t="shared" si="545"/>
        <v>29211</v>
      </c>
      <c r="B1246" s="158" t="str">
        <f t="shared" si="546"/>
        <v>029211</v>
      </c>
      <c r="C1246">
        <v>29</v>
      </c>
      <c r="D1246" t="s">
        <v>56</v>
      </c>
      <c r="E1246">
        <v>29211</v>
      </c>
      <c r="F1246" t="s">
        <v>649</v>
      </c>
      <c r="G1246">
        <v>149.245</v>
      </c>
      <c r="H1246">
        <v>153.21199999999999</v>
      </c>
      <c r="I1246">
        <v>194.66499999999999</v>
      </c>
      <c r="J1246">
        <v>198.798</v>
      </c>
      <c r="K1246">
        <v>26.1</v>
      </c>
      <c r="L1246">
        <v>56.259</v>
      </c>
      <c r="M1246">
        <v>6.2E-2</v>
      </c>
      <c r="N1246">
        <v>0.41099999999999998</v>
      </c>
      <c r="O1246">
        <v>0</v>
      </c>
      <c r="P1246">
        <v>0</v>
      </c>
      <c r="Q1246">
        <v>0</v>
      </c>
      <c r="R1246">
        <v>0</v>
      </c>
      <c r="S1246">
        <v>0</v>
      </c>
      <c r="T1246">
        <v>0</v>
      </c>
      <c r="U1246">
        <v>0</v>
      </c>
      <c r="V1246">
        <v>1.5589999999999999</v>
      </c>
      <c r="W1246">
        <v>24.902000000000001</v>
      </c>
      <c r="Y1246" t="str">
        <f t="shared" si="547"/>
        <v>奈良県</v>
      </c>
      <c r="Z1246" t="str">
        <f t="shared" si="548"/>
        <v>奈良県葛城市</v>
      </c>
      <c r="AA1246" s="159">
        <f t="shared" si="549"/>
        <v>194.66499999999999</v>
      </c>
      <c r="AB1246" s="159">
        <f t="shared" si="550"/>
        <v>198.798</v>
      </c>
      <c r="AC1246" s="159">
        <f t="shared" si="551"/>
        <v>56.259</v>
      </c>
      <c r="AD1246" s="159">
        <f t="shared" si="552"/>
        <v>0.41099999999999998</v>
      </c>
      <c r="AE1246" s="159">
        <f t="shared" si="553"/>
        <v>0</v>
      </c>
      <c r="AF1246" s="159">
        <f t="shared" si="554"/>
        <v>0</v>
      </c>
      <c r="AG1246" s="159">
        <f t="shared" si="555"/>
        <v>0</v>
      </c>
      <c r="AH1246" s="160">
        <f t="shared" si="556"/>
        <v>450.13299999999998</v>
      </c>
      <c r="AI1246" s="135">
        <f t="shared" si="557"/>
        <v>0.43246107261631561</v>
      </c>
      <c r="AJ1246" s="135">
        <f t="shared" si="558"/>
        <v>0.44164280334923234</v>
      </c>
      <c r="AK1246" s="135">
        <f t="shared" si="559"/>
        <v>0.12498306056210054</v>
      </c>
      <c r="AL1246" s="135">
        <f t="shared" si="560"/>
        <v>9.1306347235150501E-4</v>
      </c>
      <c r="AM1246" s="135">
        <f t="shared" si="561"/>
        <v>0</v>
      </c>
      <c r="AN1246" s="135">
        <f t="shared" si="562"/>
        <v>0</v>
      </c>
      <c r="AO1246" s="135">
        <f t="shared" si="563"/>
        <v>0</v>
      </c>
      <c r="AP1246" s="159">
        <f>IFERROR(VLOOKUP(A1246,人口!$A$2:$E$1748,5,0),0)</f>
        <v>37393</v>
      </c>
      <c r="AQ1246" s="159">
        <f t="shared" si="538"/>
        <v>0</v>
      </c>
      <c r="AR1246" s="159">
        <f t="shared" si="539"/>
        <v>0</v>
      </c>
      <c r="AS1246" s="159">
        <f t="shared" si="540"/>
        <v>0</v>
      </c>
      <c r="AT1246" s="159">
        <f t="shared" si="541"/>
        <v>1</v>
      </c>
      <c r="AU1246" s="159">
        <f t="shared" si="542"/>
        <v>0</v>
      </c>
      <c r="AV1246" s="159">
        <f t="shared" si="543"/>
        <v>0</v>
      </c>
      <c r="AW1246" s="159">
        <f t="shared" si="544"/>
        <v>0</v>
      </c>
      <c r="AX1246" s="159">
        <f t="shared" si="564"/>
        <v>0</v>
      </c>
      <c r="AY1246" s="159" t="str">
        <f t="shared" si="565"/>
        <v>3万～10万人未満の市町村平均</v>
      </c>
      <c r="AZ1246" s="159"/>
    </row>
    <row r="1247" spans="1:52" x14ac:dyDescent="0.3">
      <c r="A1247" t="str">
        <f t="shared" si="545"/>
        <v>29212</v>
      </c>
      <c r="B1247" s="158" t="str">
        <f t="shared" si="546"/>
        <v>029212</v>
      </c>
      <c r="C1247">
        <v>29</v>
      </c>
      <c r="D1247" t="s">
        <v>56</v>
      </c>
      <c r="E1247">
        <v>29212</v>
      </c>
      <c r="F1247" t="s">
        <v>702</v>
      </c>
      <c r="G1247">
        <v>206.92599999999999</v>
      </c>
      <c r="H1247">
        <v>246.39500000000001</v>
      </c>
      <c r="I1247">
        <v>263.95100000000002</v>
      </c>
      <c r="J1247">
        <v>313.98899999999998</v>
      </c>
      <c r="K1247">
        <v>199</v>
      </c>
      <c r="L1247">
        <v>474.24099999999999</v>
      </c>
      <c r="M1247">
        <v>2.3769999999999998</v>
      </c>
      <c r="N1247">
        <v>13.499000000000001</v>
      </c>
      <c r="O1247">
        <v>0</v>
      </c>
      <c r="P1247">
        <v>0</v>
      </c>
      <c r="Q1247">
        <v>0</v>
      </c>
      <c r="R1247">
        <v>0</v>
      </c>
      <c r="S1247">
        <v>0</v>
      </c>
      <c r="T1247">
        <v>0</v>
      </c>
      <c r="U1247">
        <v>0</v>
      </c>
      <c r="V1247">
        <v>1.9370000000000001</v>
      </c>
      <c r="W1247">
        <v>20.376000000000001</v>
      </c>
      <c r="Y1247" t="str">
        <f t="shared" si="547"/>
        <v>奈良県</v>
      </c>
      <c r="Z1247" t="str">
        <f t="shared" si="548"/>
        <v>奈良県宇陀市</v>
      </c>
      <c r="AA1247" s="159">
        <f t="shared" si="549"/>
        <v>263.95100000000002</v>
      </c>
      <c r="AB1247" s="159">
        <f t="shared" si="550"/>
        <v>313.98899999999998</v>
      </c>
      <c r="AC1247" s="159">
        <f t="shared" si="551"/>
        <v>474.24099999999999</v>
      </c>
      <c r="AD1247" s="159">
        <f t="shared" si="552"/>
        <v>13.499000000000001</v>
      </c>
      <c r="AE1247" s="159">
        <f t="shared" si="553"/>
        <v>0</v>
      </c>
      <c r="AF1247" s="159">
        <f t="shared" si="554"/>
        <v>0</v>
      </c>
      <c r="AG1247" s="159">
        <f t="shared" si="555"/>
        <v>0</v>
      </c>
      <c r="AH1247" s="160">
        <f t="shared" si="556"/>
        <v>1065.68</v>
      </c>
      <c r="AI1247" s="135">
        <f t="shared" si="557"/>
        <v>0.24768316943172436</v>
      </c>
      <c r="AJ1247" s="135">
        <f t="shared" si="558"/>
        <v>0.29463722693491473</v>
      </c>
      <c r="AK1247" s="135">
        <f t="shared" si="559"/>
        <v>0.4450125741310712</v>
      </c>
      <c r="AL1247" s="135">
        <f t="shared" si="560"/>
        <v>1.2667029502289618E-2</v>
      </c>
      <c r="AM1247" s="135">
        <f t="shared" si="561"/>
        <v>0</v>
      </c>
      <c r="AN1247" s="135">
        <f t="shared" si="562"/>
        <v>0</v>
      </c>
      <c r="AO1247" s="135">
        <f t="shared" si="563"/>
        <v>0</v>
      </c>
      <c r="AP1247" s="159">
        <f>IFERROR(VLOOKUP(A1247,人口!$A$2:$E$1748,5,0),0)</f>
        <v>29737</v>
      </c>
      <c r="AQ1247" s="159">
        <f t="shared" si="538"/>
        <v>0</v>
      </c>
      <c r="AR1247" s="159">
        <f t="shared" si="539"/>
        <v>0</v>
      </c>
      <c r="AS1247" s="159">
        <f t="shared" si="540"/>
        <v>1</v>
      </c>
      <c r="AT1247" s="159">
        <f t="shared" si="541"/>
        <v>0</v>
      </c>
      <c r="AU1247" s="159">
        <f t="shared" si="542"/>
        <v>0</v>
      </c>
      <c r="AV1247" s="159">
        <f t="shared" si="543"/>
        <v>0</v>
      </c>
      <c r="AW1247" s="159">
        <f t="shared" si="544"/>
        <v>0</v>
      </c>
      <c r="AX1247" s="159">
        <f t="shared" si="564"/>
        <v>0</v>
      </c>
      <c r="AY1247" s="159" t="str">
        <f t="shared" si="565"/>
        <v>1万～3万人未満の市町村平均</v>
      </c>
      <c r="AZ1247" s="159"/>
    </row>
    <row r="1248" spans="1:52" x14ac:dyDescent="0.3">
      <c r="A1248" t="str">
        <f t="shared" si="545"/>
        <v>29322</v>
      </c>
      <c r="B1248" s="158" t="str">
        <f t="shared" si="546"/>
        <v>029322</v>
      </c>
      <c r="C1248">
        <v>29</v>
      </c>
      <c r="D1248" t="s">
        <v>56</v>
      </c>
      <c r="E1248">
        <v>29322</v>
      </c>
      <c r="F1248" t="s">
        <v>755</v>
      </c>
      <c r="G1248">
        <v>40.731999999999999</v>
      </c>
      <c r="H1248">
        <v>102.709</v>
      </c>
      <c r="I1248">
        <v>54.174999999999997</v>
      </c>
      <c r="J1248">
        <v>136.30600000000001</v>
      </c>
      <c r="K1248">
        <v>19.899999999999999</v>
      </c>
      <c r="L1248">
        <v>39.006999999999998</v>
      </c>
      <c r="M1248">
        <v>1.627</v>
      </c>
      <c r="N1248">
        <v>8.4550000000000001</v>
      </c>
      <c r="O1248">
        <v>0</v>
      </c>
      <c r="P1248">
        <v>0</v>
      </c>
      <c r="Q1248">
        <v>0</v>
      </c>
      <c r="R1248">
        <v>0</v>
      </c>
      <c r="S1248">
        <v>0</v>
      </c>
      <c r="T1248">
        <v>0</v>
      </c>
      <c r="U1248">
        <v>0</v>
      </c>
      <c r="V1248">
        <v>0.20499999999999999</v>
      </c>
      <c r="W1248">
        <v>2.4689999999999999</v>
      </c>
      <c r="Y1248" t="str">
        <f t="shared" si="547"/>
        <v>奈良県</v>
      </c>
      <c r="Z1248" t="str">
        <f t="shared" si="548"/>
        <v>奈良県山添村</v>
      </c>
      <c r="AA1248" s="159">
        <f t="shared" si="549"/>
        <v>54.174999999999997</v>
      </c>
      <c r="AB1248" s="159">
        <f t="shared" si="550"/>
        <v>136.30600000000001</v>
      </c>
      <c r="AC1248" s="159">
        <f t="shared" si="551"/>
        <v>39.006999999999998</v>
      </c>
      <c r="AD1248" s="159">
        <f t="shared" si="552"/>
        <v>8.4550000000000001</v>
      </c>
      <c r="AE1248" s="159">
        <f t="shared" si="553"/>
        <v>0</v>
      </c>
      <c r="AF1248" s="159">
        <f t="shared" si="554"/>
        <v>0</v>
      </c>
      <c r="AG1248" s="159">
        <f t="shared" si="555"/>
        <v>0</v>
      </c>
      <c r="AH1248" s="160">
        <f t="shared" si="556"/>
        <v>237.94300000000001</v>
      </c>
      <c r="AI1248" s="135">
        <f t="shared" si="557"/>
        <v>0.22768057896218841</v>
      </c>
      <c r="AJ1248" s="135">
        <f t="shared" si="558"/>
        <v>0.57285148123710306</v>
      </c>
      <c r="AK1248" s="135">
        <f t="shared" si="559"/>
        <v>0.16393421953997384</v>
      </c>
      <c r="AL1248" s="135">
        <f t="shared" si="560"/>
        <v>3.5533720260734709E-2</v>
      </c>
      <c r="AM1248" s="135">
        <f t="shared" si="561"/>
        <v>0</v>
      </c>
      <c r="AN1248" s="135">
        <f t="shared" si="562"/>
        <v>0</v>
      </c>
      <c r="AO1248" s="135">
        <f t="shared" si="563"/>
        <v>0</v>
      </c>
      <c r="AP1248" s="159">
        <f>IFERROR(VLOOKUP(A1248,人口!$A$2:$E$1748,5,0),0)</f>
        <v>3471</v>
      </c>
      <c r="AQ1248" s="159">
        <f t="shared" si="538"/>
        <v>1</v>
      </c>
      <c r="AR1248" s="159">
        <f t="shared" si="539"/>
        <v>0</v>
      </c>
      <c r="AS1248" s="159">
        <f t="shared" si="540"/>
        <v>0</v>
      </c>
      <c r="AT1248" s="159">
        <f t="shared" si="541"/>
        <v>0</v>
      </c>
      <c r="AU1248" s="159">
        <f t="shared" si="542"/>
        <v>0</v>
      </c>
      <c r="AV1248" s="159">
        <f t="shared" si="543"/>
        <v>0</v>
      </c>
      <c r="AW1248" s="159">
        <f t="shared" si="544"/>
        <v>0</v>
      </c>
      <c r="AX1248" s="159">
        <f t="shared" si="564"/>
        <v>0</v>
      </c>
      <c r="AY1248" s="159" t="str">
        <f t="shared" si="565"/>
        <v>5千人未満の市町村平均</v>
      </c>
      <c r="AZ1248" s="159"/>
    </row>
    <row r="1249" spans="1:52" x14ac:dyDescent="0.3">
      <c r="A1249" t="str">
        <f t="shared" si="545"/>
        <v>29342</v>
      </c>
      <c r="B1249" s="158" t="str">
        <f t="shared" si="546"/>
        <v>029342</v>
      </c>
      <c r="C1249">
        <v>29</v>
      </c>
      <c r="D1249" t="s">
        <v>56</v>
      </c>
      <c r="E1249">
        <v>29342</v>
      </c>
      <c r="F1249" t="s">
        <v>809</v>
      </c>
      <c r="G1249">
        <v>69.274000000000001</v>
      </c>
      <c r="H1249">
        <v>28.135999999999999</v>
      </c>
      <c r="I1249">
        <v>92.731999999999999</v>
      </c>
      <c r="J1249">
        <v>37.555999999999997</v>
      </c>
      <c r="K1249">
        <v>4.4000000000000004</v>
      </c>
      <c r="L1249">
        <v>9.6489999999999991</v>
      </c>
      <c r="M1249">
        <v>0</v>
      </c>
      <c r="N1249">
        <v>0</v>
      </c>
      <c r="O1249">
        <v>0</v>
      </c>
      <c r="P1249">
        <v>0</v>
      </c>
      <c r="Q1249">
        <v>0</v>
      </c>
      <c r="R1249">
        <v>0</v>
      </c>
      <c r="S1249">
        <v>0</v>
      </c>
      <c r="T1249">
        <v>0</v>
      </c>
      <c r="U1249">
        <v>0</v>
      </c>
      <c r="V1249">
        <v>0.78500000000000003</v>
      </c>
      <c r="W1249">
        <v>10.78</v>
      </c>
      <c r="Y1249" t="str">
        <f t="shared" si="547"/>
        <v>奈良県</v>
      </c>
      <c r="Z1249" t="str">
        <f t="shared" si="548"/>
        <v>奈良県平群町</v>
      </c>
      <c r="AA1249" s="159">
        <f t="shared" si="549"/>
        <v>92.731999999999999</v>
      </c>
      <c r="AB1249" s="159">
        <f t="shared" si="550"/>
        <v>37.555999999999997</v>
      </c>
      <c r="AC1249" s="159">
        <f t="shared" si="551"/>
        <v>9.6489999999999991</v>
      </c>
      <c r="AD1249" s="159">
        <f t="shared" si="552"/>
        <v>0</v>
      </c>
      <c r="AE1249" s="159">
        <f t="shared" si="553"/>
        <v>0</v>
      </c>
      <c r="AF1249" s="159">
        <f t="shared" si="554"/>
        <v>0</v>
      </c>
      <c r="AG1249" s="159">
        <f t="shared" si="555"/>
        <v>0</v>
      </c>
      <c r="AH1249" s="160">
        <f t="shared" si="556"/>
        <v>139.93700000000001</v>
      </c>
      <c r="AI1249" s="135">
        <f t="shared" si="557"/>
        <v>0.66266962990488576</v>
      </c>
      <c r="AJ1249" s="135">
        <f t="shared" si="558"/>
        <v>0.26837791291795587</v>
      </c>
      <c r="AK1249" s="135">
        <f t="shared" si="559"/>
        <v>6.8952457177158283E-2</v>
      </c>
      <c r="AL1249" s="135">
        <f t="shared" si="560"/>
        <v>0</v>
      </c>
      <c r="AM1249" s="135">
        <f t="shared" si="561"/>
        <v>0</v>
      </c>
      <c r="AN1249" s="135">
        <f t="shared" si="562"/>
        <v>0</v>
      </c>
      <c r="AO1249" s="135">
        <f t="shared" si="563"/>
        <v>0</v>
      </c>
      <c r="AP1249" s="159">
        <f>IFERROR(VLOOKUP(A1249,人口!$A$2:$E$1748,5,0),0)</f>
        <v>18795</v>
      </c>
      <c r="AQ1249" s="159">
        <f t="shared" si="538"/>
        <v>0</v>
      </c>
      <c r="AR1249" s="159">
        <f t="shared" si="539"/>
        <v>0</v>
      </c>
      <c r="AS1249" s="159">
        <f t="shared" si="540"/>
        <v>1</v>
      </c>
      <c r="AT1249" s="159">
        <f t="shared" si="541"/>
        <v>0</v>
      </c>
      <c r="AU1249" s="159">
        <f t="shared" si="542"/>
        <v>0</v>
      </c>
      <c r="AV1249" s="159">
        <f t="shared" si="543"/>
        <v>0</v>
      </c>
      <c r="AW1249" s="159">
        <f t="shared" si="544"/>
        <v>0</v>
      </c>
      <c r="AX1249" s="159">
        <f t="shared" si="564"/>
        <v>0</v>
      </c>
      <c r="AY1249" s="159" t="str">
        <f t="shared" si="565"/>
        <v>1万～3万人未満の市町村平均</v>
      </c>
      <c r="AZ1249" s="159"/>
    </row>
    <row r="1250" spans="1:52" x14ac:dyDescent="0.3">
      <c r="A1250" t="str">
        <f t="shared" si="545"/>
        <v>29343</v>
      </c>
      <c r="B1250" s="158" t="str">
        <f t="shared" si="546"/>
        <v>029343</v>
      </c>
      <c r="C1250">
        <v>29</v>
      </c>
      <c r="D1250" t="s">
        <v>56</v>
      </c>
      <c r="E1250">
        <v>29343</v>
      </c>
      <c r="F1250" t="s">
        <v>860</v>
      </c>
      <c r="G1250">
        <v>64.028000000000006</v>
      </c>
      <c r="H1250">
        <v>7.2969999999999997</v>
      </c>
      <c r="I1250">
        <v>85.301000000000002</v>
      </c>
      <c r="J1250">
        <v>9.6950000000000003</v>
      </c>
      <c r="K1250">
        <v>0</v>
      </c>
      <c r="L1250">
        <v>0</v>
      </c>
      <c r="M1250">
        <v>0</v>
      </c>
      <c r="N1250">
        <v>0</v>
      </c>
      <c r="O1250">
        <v>0</v>
      </c>
      <c r="P1250">
        <v>0</v>
      </c>
      <c r="Q1250">
        <v>0</v>
      </c>
      <c r="R1250">
        <v>0</v>
      </c>
      <c r="S1250">
        <v>0</v>
      </c>
      <c r="T1250">
        <v>0</v>
      </c>
      <c r="U1250">
        <v>0</v>
      </c>
      <c r="V1250">
        <v>0.86</v>
      </c>
      <c r="W1250">
        <v>12.211</v>
      </c>
      <c r="Y1250" t="str">
        <f t="shared" si="547"/>
        <v>奈良県</v>
      </c>
      <c r="Z1250" t="str">
        <f t="shared" si="548"/>
        <v>奈良県三郷町</v>
      </c>
      <c r="AA1250" s="159">
        <f t="shared" si="549"/>
        <v>85.301000000000002</v>
      </c>
      <c r="AB1250" s="159">
        <f t="shared" si="550"/>
        <v>9.6950000000000003</v>
      </c>
      <c r="AC1250" s="159">
        <f t="shared" si="551"/>
        <v>0</v>
      </c>
      <c r="AD1250" s="159">
        <f t="shared" si="552"/>
        <v>0</v>
      </c>
      <c r="AE1250" s="159">
        <f t="shared" si="553"/>
        <v>0</v>
      </c>
      <c r="AF1250" s="159">
        <f t="shared" si="554"/>
        <v>0</v>
      </c>
      <c r="AG1250" s="159">
        <f t="shared" si="555"/>
        <v>0</v>
      </c>
      <c r="AH1250" s="160">
        <f t="shared" si="556"/>
        <v>94.996000000000009</v>
      </c>
      <c r="AI1250" s="135">
        <f t="shared" si="557"/>
        <v>0.89794307128721207</v>
      </c>
      <c r="AJ1250" s="135">
        <f t="shared" si="558"/>
        <v>0.1020569287127879</v>
      </c>
      <c r="AK1250" s="135">
        <f t="shared" si="559"/>
        <v>0</v>
      </c>
      <c r="AL1250" s="135">
        <f t="shared" si="560"/>
        <v>0</v>
      </c>
      <c r="AM1250" s="135">
        <f t="shared" si="561"/>
        <v>0</v>
      </c>
      <c r="AN1250" s="135">
        <f t="shared" si="562"/>
        <v>0</v>
      </c>
      <c r="AO1250" s="135">
        <f t="shared" si="563"/>
        <v>0</v>
      </c>
      <c r="AP1250" s="159">
        <f>IFERROR(VLOOKUP(A1250,人口!$A$2:$E$1748,5,0),0)</f>
        <v>22957</v>
      </c>
      <c r="AQ1250" s="159">
        <f t="shared" si="538"/>
        <v>0</v>
      </c>
      <c r="AR1250" s="159">
        <f t="shared" si="539"/>
        <v>0</v>
      </c>
      <c r="AS1250" s="159">
        <f t="shared" si="540"/>
        <v>1</v>
      </c>
      <c r="AT1250" s="159">
        <f t="shared" si="541"/>
        <v>0</v>
      </c>
      <c r="AU1250" s="159">
        <f t="shared" si="542"/>
        <v>0</v>
      </c>
      <c r="AV1250" s="159">
        <f t="shared" si="543"/>
        <v>0</v>
      </c>
      <c r="AW1250" s="159">
        <f t="shared" si="544"/>
        <v>0</v>
      </c>
      <c r="AX1250" s="159">
        <f t="shared" si="564"/>
        <v>0</v>
      </c>
      <c r="AY1250" s="159" t="str">
        <f t="shared" si="565"/>
        <v>1万～3万人未満の市町村平均</v>
      </c>
      <c r="AZ1250" s="159"/>
    </row>
    <row r="1251" spans="1:52" x14ac:dyDescent="0.3">
      <c r="A1251" t="str">
        <f t="shared" si="545"/>
        <v>29344</v>
      </c>
      <c r="B1251" s="158" t="str">
        <f t="shared" si="546"/>
        <v>029344</v>
      </c>
      <c r="C1251">
        <v>29</v>
      </c>
      <c r="D1251" t="s">
        <v>56</v>
      </c>
      <c r="E1251">
        <v>29344</v>
      </c>
      <c r="F1251" t="s">
        <v>912</v>
      </c>
      <c r="G1251">
        <v>90.405000000000001</v>
      </c>
      <c r="H1251">
        <v>37.033999999999999</v>
      </c>
      <c r="I1251">
        <v>119.20399999999999</v>
      </c>
      <c r="J1251">
        <v>48.527999999999999</v>
      </c>
      <c r="K1251">
        <v>1.6</v>
      </c>
      <c r="L1251">
        <v>2.7170000000000001</v>
      </c>
      <c r="M1251">
        <v>0</v>
      </c>
      <c r="N1251">
        <v>0</v>
      </c>
      <c r="O1251">
        <v>0</v>
      </c>
      <c r="P1251">
        <v>0</v>
      </c>
      <c r="Q1251">
        <v>0</v>
      </c>
      <c r="R1251">
        <v>0</v>
      </c>
      <c r="S1251">
        <v>0</v>
      </c>
      <c r="T1251">
        <v>0</v>
      </c>
      <c r="U1251">
        <v>0</v>
      </c>
      <c r="V1251">
        <v>0.96699999999999997</v>
      </c>
      <c r="W1251">
        <v>16.468</v>
      </c>
      <c r="Y1251" t="str">
        <f t="shared" si="547"/>
        <v>奈良県</v>
      </c>
      <c r="Z1251" t="str">
        <f t="shared" si="548"/>
        <v>奈良県斑鳩町</v>
      </c>
      <c r="AA1251" s="159">
        <f t="shared" si="549"/>
        <v>119.20399999999999</v>
      </c>
      <c r="AB1251" s="159">
        <f t="shared" si="550"/>
        <v>48.527999999999999</v>
      </c>
      <c r="AC1251" s="159">
        <f t="shared" si="551"/>
        <v>2.7170000000000001</v>
      </c>
      <c r="AD1251" s="159">
        <f t="shared" si="552"/>
        <v>0</v>
      </c>
      <c r="AE1251" s="159">
        <f t="shared" si="553"/>
        <v>0</v>
      </c>
      <c r="AF1251" s="159">
        <f t="shared" si="554"/>
        <v>0</v>
      </c>
      <c r="AG1251" s="159">
        <f t="shared" si="555"/>
        <v>0</v>
      </c>
      <c r="AH1251" s="160">
        <f t="shared" si="556"/>
        <v>170.44900000000001</v>
      </c>
      <c r="AI1251" s="135">
        <f t="shared" si="557"/>
        <v>0.69935288561387854</v>
      </c>
      <c r="AJ1251" s="135">
        <f t="shared" si="558"/>
        <v>0.28470686246325877</v>
      </c>
      <c r="AK1251" s="135">
        <f t="shared" si="559"/>
        <v>1.5940251922862556E-2</v>
      </c>
      <c r="AL1251" s="135">
        <f t="shared" si="560"/>
        <v>0</v>
      </c>
      <c r="AM1251" s="135">
        <f t="shared" si="561"/>
        <v>0</v>
      </c>
      <c r="AN1251" s="135">
        <f t="shared" si="562"/>
        <v>0</v>
      </c>
      <c r="AO1251" s="135">
        <f t="shared" si="563"/>
        <v>0</v>
      </c>
      <c r="AP1251" s="159">
        <f>IFERROR(VLOOKUP(A1251,人口!$A$2:$E$1748,5,0),0)</f>
        <v>28338</v>
      </c>
      <c r="AQ1251" s="159">
        <f t="shared" si="538"/>
        <v>0</v>
      </c>
      <c r="AR1251" s="159">
        <f t="shared" si="539"/>
        <v>0</v>
      </c>
      <c r="AS1251" s="159">
        <f t="shared" si="540"/>
        <v>1</v>
      </c>
      <c r="AT1251" s="159">
        <f t="shared" si="541"/>
        <v>0</v>
      </c>
      <c r="AU1251" s="159">
        <f t="shared" si="542"/>
        <v>0</v>
      </c>
      <c r="AV1251" s="159">
        <f t="shared" si="543"/>
        <v>0</v>
      </c>
      <c r="AW1251" s="159">
        <f t="shared" si="544"/>
        <v>0</v>
      </c>
      <c r="AX1251" s="159">
        <f t="shared" si="564"/>
        <v>0</v>
      </c>
      <c r="AY1251" s="159" t="str">
        <f t="shared" si="565"/>
        <v>1万～3万人未満の市町村平均</v>
      </c>
      <c r="AZ1251" s="159"/>
    </row>
    <row r="1252" spans="1:52" x14ac:dyDescent="0.3">
      <c r="A1252" t="str">
        <f t="shared" si="545"/>
        <v>29345</v>
      </c>
      <c r="B1252" s="158" t="str">
        <f t="shared" si="546"/>
        <v>029345</v>
      </c>
      <c r="C1252">
        <v>29</v>
      </c>
      <c r="D1252" t="s">
        <v>56</v>
      </c>
      <c r="E1252">
        <v>29345</v>
      </c>
      <c r="F1252" t="s">
        <v>963</v>
      </c>
      <c r="G1252">
        <v>32.537999999999997</v>
      </c>
      <c r="H1252">
        <v>15.26</v>
      </c>
      <c r="I1252">
        <v>42.642000000000003</v>
      </c>
      <c r="J1252">
        <v>19.789000000000001</v>
      </c>
      <c r="K1252">
        <v>0</v>
      </c>
      <c r="L1252">
        <v>0</v>
      </c>
      <c r="M1252">
        <v>0</v>
      </c>
      <c r="N1252">
        <v>0</v>
      </c>
      <c r="O1252">
        <v>0</v>
      </c>
      <c r="P1252">
        <v>0</v>
      </c>
      <c r="Q1252">
        <v>0</v>
      </c>
      <c r="R1252">
        <v>0</v>
      </c>
      <c r="S1252">
        <v>0</v>
      </c>
      <c r="T1252">
        <v>0</v>
      </c>
      <c r="U1252">
        <v>0</v>
      </c>
      <c r="V1252">
        <v>0.33900000000000002</v>
      </c>
      <c r="W1252">
        <v>6.9779999999999998</v>
      </c>
      <c r="Y1252" t="str">
        <f t="shared" si="547"/>
        <v>奈良県</v>
      </c>
      <c r="Z1252" t="str">
        <f t="shared" si="548"/>
        <v>奈良県安堵町</v>
      </c>
      <c r="AA1252" s="159">
        <f t="shared" si="549"/>
        <v>42.642000000000003</v>
      </c>
      <c r="AB1252" s="159">
        <f t="shared" si="550"/>
        <v>19.789000000000001</v>
      </c>
      <c r="AC1252" s="159">
        <f t="shared" si="551"/>
        <v>0</v>
      </c>
      <c r="AD1252" s="159">
        <f t="shared" si="552"/>
        <v>0</v>
      </c>
      <c r="AE1252" s="159">
        <f t="shared" si="553"/>
        <v>0</v>
      </c>
      <c r="AF1252" s="159">
        <f t="shared" si="554"/>
        <v>0</v>
      </c>
      <c r="AG1252" s="159">
        <f t="shared" si="555"/>
        <v>0</v>
      </c>
      <c r="AH1252" s="160">
        <f t="shared" si="556"/>
        <v>62.431000000000004</v>
      </c>
      <c r="AI1252" s="135">
        <f t="shared" si="557"/>
        <v>0.68302606077109129</v>
      </c>
      <c r="AJ1252" s="135">
        <f t="shared" si="558"/>
        <v>0.31697393922890871</v>
      </c>
      <c r="AK1252" s="135">
        <f t="shared" si="559"/>
        <v>0</v>
      </c>
      <c r="AL1252" s="135">
        <f t="shared" si="560"/>
        <v>0</v>
      </c>
      <c r="AM1252" s="135">
        <f t="shared" si="561"/>
        <v>0</v>
      </c>
      <c r="AN1252" s="135">
        <f t="shared" si="562"/>
        <v>0</v>
      </c>
      <c r="AO1252" s="135">
        <f t="shared" si="563"/>
        <v>0</v>
      </c>
      <c r="AP1252" s="159">
        <f>IFERROR(VLOOKUP(A1252,人口!$A$2:$E$1748,5,0),0)</f>
        <v>7407</v>
      </c>
      <c r="AQ1252" s="159">
        <f t="shared" si="538"/>
        <v>0</v>
      </c>
      <c r="AR1252" s="159">
        <f t="shared" si="539"/>
        <v>1</v>
      </c>
      <c r="AS1252" s="159">
        <f t="shared" si="540"/>
        <v>0</v>
      </c>
      <c r="AT1252" s="159">
        <f t="shared" si="541"/>
        <v>0</v>
      </c>
      <c r="AU1252" s="159">
        <f t="shared" si="542"/>
        <v>0</v>
      </c>
      <c r="AV1252" s="159">
        <f t="shared" si="543"/>
        <v>0</v>
      </c>
      <c r="AW1252" s="159">
        <f t="shared" si="544"/>
        <v>0</v>
      </c>
      <c r="AX1252" s="159">
        <f t="shared" si="564"/>
        <v>0</v>
      </c>
      <c r="AY1252" s="159" t="str">
        <f t="shared" si="565"/>
        <v>5千～1万人未満の市町村平均</v>
      </c>
      <c r="AZ1252" s="159"/>
    </row>
    <row r="1253" spans="1:52" x14ac:dyDescent="0.3">
      <c r="A1253" t="str">
        <f t="shared" si="545"/>
        <v>29361</v>
      </c>
      <c r="B1253" s="158" t="str">
        <f t="shared" si="546"/>
        <v>029361</v>
      </c>
      <c r="C1253">
        <v>29</v>
      </c>
      <c r="D1253" t="s">
        <v>56</v>
      </c>
      <c r="E1253">
        <v>29361</v>
      </c>
      <c r="F1253" t="s">
        <v>1008</v>
      </c>
      <c r="G1253">
        <v>41.951000000000001</v>
      </c>
      <c r="H1253">
        <v>12.722</v>
      </c>
      <c r="I1253">
        <v>50.832999999999998</v>
      </c>
      <c r="J1253">
        <v>15.393000000000001</v>
      </c>
      <c r="K1253">
        <v>0</v>
      </c>
      <c r="L1253">
        <v>0</v>
      </c>
      <c r="M1253">
        <v>0</v>
      </c>
      <c r="N1253">
        <v>0</v>
      </c>
      <c r="O1253">
        <v>0</v>
      </c>
      <c r="P1253">
        <v>0</v>
      </c>
      <c r="Q1253">
        <v>0</v>
      </c>
      <c r="R1253">
        <v>0</v>
      </c>
      <c r="S1253">
        <v>0</v>
      </c>
      <c r="T1253">
        <v>0</v>
      </c>
      <c r="U1253">
        <v>0</v>
      </c>
      <c r="V1253">
        <v>0.437</v>
      </c>
      <c r="W1253">
        <v>9.23</v>
      </c>
      <c r="Y1253" t="str">
        <f t="shared" si="547"/>
        <v>奈良県</v>
      </c>
      <c r="Z1253" t="str">
        <f t="shared" si="548"/>
        <v>奈良県川西町</v>
      </c>
      <c r="AA1253" s="159">
        <f t="shared" si="549"/>
        <v>50.832999999999998</v>
      </c>
      <c r="AB1253" s="159">
        <f t="shared" si="550"/>
        <v>15.393000000000001</v>
      </c>
      <c r="AC1253" s="159">
        <f t="shared" si="551"/>
        <v>0</v>
      </c>
      <c r="AD1253" s="159">
        <f t="shared" si="552"/>
        <v>0</v>
      </c>
      <c r="AE1253" s="159">
        <f t="shared" si="553"/>
        <v>0</v>
      </c>
      <c r="AF1253" s="159">
        <f t="shared" si="554"/>
        <v>0</v>
      </c>
      <c r="AG1253" s="159">
        <f t="shared" si="555"/>
        <v>0</v>
      </c>
      <c r="AH1253" s="160">
        <f t="shared" si="556"/>
        <v>66.225999999999999</v>
      </c>
      <c r="AI1253" s="135">
        <f t="shared" si="557"/>
        <v>0.76756862863527919</v>
      </c>
      <c r="AJ1253" s="135">
        <f t="shared" si="558"/>
        <v>0.23243137136472081</v>
      </c>
      <c r="AK1253" s="135">
        <f t="shared" si="559"/>
        <v>0</v>
      </c>
      <c r="AL1253" s="135">
        <f t="shared" si="560"/>
        <v>0</v>
      </c>
      <c r="AM1253" s="135">
        <f t="shared" si="561"/>
        <v>0</v>
      </c>
      <c r="AN1253" s="135">
        <f t="shared" si="562"/>
        <v>0</v>
      </c>
      <c r="AO1253" s="135">
        <f t="shared" si="563"/>
        <v>0</v>
      </c>
      <c r="AP1253" s="159">
        <f>IFERROR(VLOOKUP(A1253,人口!$A$2:$E$1748,5,0),0)</f>
        <v>8565</v>
      </c>
      <c r="AQ1253" s="159">
        <f t="shared" si="538"/>
        <v>0</v>
      </c>
      <c r="AR1253" s="159">
        <f t="shared" si="539"/>
        <v>1</v>
      </c>
      <c r="AS1253" s="159">
        <f t="shared" si="540"/>
        <v>0</v>
      </c>
      <c r="AT1253" s="159">
        <f t="shared" si="541"/>
        <v>0</v>
      </c>
      <c r="AU1253" s="159">
        <f t="shared" si="542"/>
        <v>0</v>
      </c>
      <c r="AV1253" s="159">
        <f t="shared" si="543"/>
        <v>0</v>
      </c>
      <c r="AW1253" s="159">
        <f t="shared" si="544"/>
        <v>0</v>
      </c>
      <c r="AX1253" s="159">
        <f t="shared" si="564"/>
        <v>0</v>
      </c>
      <c r="AY1253" s="159" t="str">
        <f t="shared" si="565"/>
        <v>5千～1万人未満の市町村平均</v>
      </c>
      <c r="AZ1253" s="159"/>
    </row>
    <row r="1254" spans="1:52" x14ac:dyDescent="0.3">
      <c r="A1254" t="str">
        <f t="shared" si="545"/>
        <v>29362</v>
      </c>
      <c r="B1254" s="158" t="str">
        <f t="shared" si="546"/>
        <v>029362</v>
      </c>
      <c r="C1254">
        <v>29</v>
      </c>
      <c r="D1254" t="s">
        <v>56</v>
      </c>
      <c r="E1254">
        <v>29362</v>
      </c>
      <c r="F1254" t="s">
        <v>1055</v>
      </c>
      <c r="G1254">
        <v>29.648</v>
      </c>
      <c r="H1254">
        <v>22.573</v>
      </c>
      <c r="I1254">
        <v>38.770000000000003</v>
      </c>
      <c r="J1254">
        <v>29.286000000000001</v>
      </c>
      <c r="K1254">
        <v>0</v>
      </c>
      <c r="L1254">
        <v>0</v>
      </c>
      <c r="M1254">
        <v>0</v>
      </c>
      <c r="N1254">
        <v>0</v>
      </c>
      <c r="O1254">
        <v>0</v>
      </c>
      <c r="P1254">
        <v>0</v>
      </c>
      <c r="Q1254">
        <v>0</v>
      </c>
      <c r="R1254">
        <v>0</v>
      </c>
      <c r="S1254">
        <v>0</v>
      </c>
      <c r="T1254">
        <v>0</v>
      </c>
      <c r="U1254">
        <v>0</v>
      </c>
      <c r="V1254">
        <v>0.34200000000000003</v>
      </c>
      <c r="W1254">
        <v>8.1980000000000004</v>
      </c>
      <c r="Y1254" t="str">
        <f t="shared" si="547"/>
        <v>奈良県</v>
      </c>
      <c r="Z1254" t="str">
        <f t="shared" si="548"/>
        <v>奈良県三宅町</v>
      </c>
      <c r="AA1254" s="159">
        <f t="shared" si="549"/>
        <v>38.770000000000003</v>
      </c>
      <c r="AB1254" s="159">
        <f t="shared" si="550"/>
        <v>29.286000000000001</v>
      </c>
      <c r="AC1254" s="159">
        <f t="shared" si="551"/>
        <v>0</v>
      </c>
      <c r="AD1254" s="159">
        <f t="shared" si="552"/>
        <v>0</v>
      </c>
      <c r="AE1254" s="159">
        <f t="shared" si="553"/>
        <v>0</v>
      </c>
      <c r="AF1254" s="159">
        <f t="shared" si="554"/>
        <v>0</v>
      </c>
      <c r="AG1254" s="159">
        <f t="shared" si="555"/>
        <v>0</v>
      </c>
      <c r="AH1254" s="160">
        <f t="shared" si="556"/>
        <v>68.056000000000012</v>
      </c>
      <c r="AI1254" s="135">
        <f t="shared" si="557"/>
        <v>0.56967791230751141</v>
      </c>
      <c r="AJ1254" s="135">
        <f t="shared" si="558"/>
        <v>0.43032208769248848</v>
      </c>
      <c r="AK1254" s="135">
        <f t="shared" si="559"/>
        <v>0</v>
      </c>
      <c r="AL1254" s="135">
        <f t="shared" si="560"/>
        <v>0</v>
      </c>
      <c r="AM1254" s="135">
        <f t="shared" si="561"/>
        <v>0</v>
      </c>
      <c r="AN1254" s="135">
        <f t="shared" si="562"/>
        <v>0</v>
      </c>
      <c r="AO1254" s="135">
        <f t="shared" si="563"/>
        <v>0</v>
      </c>
      <c r="AP1254" s="159">
        <f>IFERROR(VLOOKUP(A1254,人口!$A$2:$E$1748,5,0),0)</f>
        <v>6842</v>
      </c>
      <c r="AQ1254" s="159">
        <f t="shared" si="538"/>
        <v>0</v>
      </c>
      <c r="AR1254" s="159">
        <f t="shared" si="539"/>
        <v>1</v>
      </c>
      <c r="AS1254" s="159">
        <f t="shared" si="540"/>
        <v>0</v>
      </c>
      <c r="AT1254" s="159">
        <f t="shared" si="541"/>
        <v>0</v>
      </c>
      <c r="AU1254" s="159">
        <f t="shared" si="542"/>
        <v>0</v>
      </c>
      <c r="AV1254" s="159">
        <f t="shared" si="543"/>
        <v>0</v>
      </c>
      <c r="AW1254" s="159">
        <f t="shared" si="544"/>
        <v>0</v>
      </c>
      <c r="AX1254" s="159">
        <f t="shared" si="564"/>
        <v>0</v>
      </c>
      <c r="AY1254" s="159" t="str">
        <f t="shared" si="565"/>
        <v>5千～1万人未満の市町村平均</v>
      </c>
      <c r="AZ1254" s="159"/>
    </row>
    <row r="1255" spans="1:52" x14ac:dyDescent="0.3">
      <c r="A1255" t="str">
        <f t="shared" si="545"/>
        <v>29363</v>
      </c>
      <c r="B1255" s="158" t="str">
        <f t="shared" si="546"/>
        <v>029363</v>
      </c>
      <c r="C1255">
        <v>29</v>
      </c>
      <c r="D1255" t="s">
        <v>56</v>
      </c>
      <c r="E1255">
        <v>29363</v>
      </c>
      <c r="F1255" t="s">
        <v>1098</v>
      </c>
      <c r="G1255">
        <v>134.16800000000001</v>
      </c>
      <c r="H1255">
        <v>177.477</v>
      </c>
      <c r="I1255">
        <v>174.53200000000001</v>
      </c>
      <c r="J1255">
        <v>229.60900000000001</v>
      </c>
      <c r="K1255">
        <v>0</v>
      </c>
      <c r="L1255">
        <v>0</v>
      </c>
      <c r="M1255">
        <v>0</v>
      </c>
      <c r="N1255">
        <v>0</v>
      </c>
      <c r="O1255">
        <v>0</v>
      </c>
      <c r="P1255">
        <v>0</v>
      </c>
      <c r="Q1255">
        <v>0</v>
      </c>
      <c r="R1255">
        <v>0</v>
      </c>
      <c r="S1255">
        <v>0</v>
      </c>
      <c r="T1255">
        <v>0</v>
      </c>
      <c r="U1255">
        <v>0</v>
      </c>
      <c r="V1255">
        <v>1.649</v>
      </c>
      <c r="W1255">
        <v>22.004999999999999</v>
      </c>
      <c r="Y1255" t="str">
        <f t="shared" si="547"/>
        <v>奈良県</v>
      </c>
      <c r="Z1255" t="str">
        <f t="shared" si="548"/>
        <v>奈良県田原本町</v>
      </c>
      <c r="AA1255" s="159">
        <f t="shared" si="549"/>
        <v>174.53200000000001</v>
      </c>
      <c r="AB1255" s="159">
        <f t="shared" si="550"/>
        <v>229.60900000000001</v>
      </c>
      <c r="AC1255" s="159">
        <f t="shared" si="551"/>
        <v>0</v>
      </c>
      <c r="AD1255" s="159">
        <f t="shared" si="552"/>
        <v>0</v>
      </c>
      <c r="AE1255" s="159">
        <f t="shared" si="553"/>
        <v>0</v>
      </c>
      <c r="AF1255" s="159">
        <f t="shared" si="554"/>
        <v>0</v>
      </c>
      <c r="AG1255" s="159">
        <f t="shared" si="555"/>
        <v>0</v>
      </c>
      <c r="AH1255" s="160">
        <f t="shared" si="556"/>
        <v>404.14100000000002</v>
      </c>
      <c r="AI1255" s="135">
        <f t="shared" si="557"/>
        <v>0.43185917786119199</v>
      </c>
      <c r="AJ1255" s="135">
        <f t="shared" si="558"/>
        <v>0.56814082213880801</v>
      </c>
      <c r="AK1255" s="135">
        <f t="shared" si="559"/>
        <v>0</v>
      </c>
      <c r="AL1255" s="135">
        <f t="shared" si="560"/>
        <v>0</v>
      </c>
      <c r="AM1255" s="135">
        <f t="shared" si="561"/>
        <v>0</v>
      </c>
      <c r="AN1255" s="135">
        <f t="shared" si="562"/>
        <v>0</v>
      </c>
      <c r="AO1255" s="135">
        <f t="shared" si="563"/>
        <v>0</v>
      </c>
      <c r="AP1255" s="159">
        <f>IFERROR(VLOOKUP(A1255,人口!$A$2:$E$1748,5,0),0)</f>
        <v>31890</v>
      </c>
      <c r="AQ1255" s="159">
        <f t="shared" si="538"/>
        <v>0</v>
      </c>
      <c r="AR1255" s="159">
        <f t="shared" si="539"/>
        <v>0</v>
      </c>
      <c r="AS1255" s="159">
        <f t="shared" si="540"/>
        <v>0</v>
      </c>
      <c r="AT1255" s="159">
        <f t="shared" si="541"/>
        <v>1</v>
      </c>
      <c r="AU1255" s="159">
        <f t="shared" si="542"/>
        <v>0</v>
      </c>
      <c r="AV1255" s="159">
        <f t="shared" si="543"/>
        <v>0</v>
      </c>
      <c r="AW1255" s="159">
        <f t="shared" si="544"/>
        <v>0</v>
      </c>
      <c r="AX1255" s="159">
        <f t="shared" si="564"/>
        <v>0</v>
      </c>
      <c r="AY1255" s="159" t="str">
        <f t="shared" si="565"/>
        <v>3万～10万人未満の市町村平均</v>
      </c>
      <c r="AZ1255" s="159"/>
    </row>
    <row r="1256" spans="1:52" x14ac:dyDescent="0.3">
      <c r="A1256" t="str">
        <f t="shared" si="545"/>
        <v>29385</v>
      </c>
      <c r="B1256" s="158" t="str">
        <f t="shared" si="546"/>
        <v>029385</v>
      </c>
      <c r="C1256">
        <v>29</v>
      </c>
      <c r="D1256" t="s">
        <v>56</v>
      </c>
      <c r="E1256">
        <v>29385</v>
      </c>
      <c r="F1256" t="s">
        <v>1138</v>
      </c>
      <c r="G1256">
        <v>18.797000000000001</v>
      </c>
      <c r="H1256">
        <v>11.832000000000001</v>
      </c>
      <c r="I1256">
        <v>23.774999999999999</v>
      </c>
      <c r="J1256">
        <v>14.945</v>
      </c>
      <c r="K1256">
        <v>86.7</v>
      </c>
      <c r="L1256">
        <v>233.678</v>
      </c>
      <c r="M1256">
        <v>0</v>
      </c>
      <c r="N1256">
        <v>0</v>
      </c>
      <c r="O1256">
        <v>0</v>
      </c>
      <c r="P1256">
        <v>0</v>
      </c>
      <c r="Q1256">
        <v>0</v>
      </c>
      <c r="R1256">
        <v>0</v>
      </c>
      <c r="S1256">
        <v>0</v>
      </c>
      <c r="T1256">
        <v>0</v>
      </c>
      <c r="U1256">
        <v>0</v>
      </c>
      <c r="V1256">
        <v>8.6999999999999994E-2</v>
      </c>
      <c r="W1256">
        <v>1.0089999999999999</v>
      </c>
      <c r="Y1256" t="str">
        <f t="shared" si="547"/>
        <v>奈良県</v>
      </c>
      <c r="Z1256" t="str">
        <f t="shared" si="548"/>
        <v>奈良県曽爾村</v>
      </c>
      <c r="AA1256" s="159">
        <f t="shared" si="549"/>
        <v>23.774999999999999</v>
      </c>
      <c r="AB1256" s="159">
        <f t="shared" si="550"/>
        <v>14.945</v>
      </c>
      <c r="AC1256" s="159">
        <f t="shared" si="551"/>
        <v>233.678</v>
      </c>
      <c r="AD1256" s="159">
        <f t="shared" si="552"/>
        <v>0</v>
      </c>
      <c r="AE1256" s="159">
        <f t="shared" si="553"/>
        <v>0</v>
      </c>
      <c r="AF1256" s="159">
        <f t="shared" si="554"/>
        <v>0</v>
      </c>
      <c r="AG1256" s="159">
        <f t="shared" si="555"/>
        <v>0</v>
      </c>
      <c r="AH1256" s="160">
        <f t="shared" si="556"/>
        <v>272.39800000000002</v>
      </c>
      <c r="AI1256" s="135">
        <f t="shared" si="557"/>
        <v>8.7280376507903865E-2</v>
      </c>
      <c r="AJ1256" s="135">
        <f t="shared" si="558"/>
        <v>5.4864573161330109E-2</v>
      </c>
      <c r="AK1256" s="135">
        <f t="shared" si="559"/>
        <v>0.85785505033076592</v>
      </c>
      <c r="AL1256" s="135">
        <f t="shared" si="560"/>
        <v>0</v>
      </c>
      <c r="AM1256" s="135">
        <f t="shared" si="561"/>
        <v>0</v>
      </c>
      <c r="AN1256" s="135">
        <f t="shared" si="562"/>
        <v>0</v>
      </c>
      <c r="AO1256" s="135">
        <f t="shared" si="563"/>
        <v>0</v>
      </c>
      <c r="AP1256" s="159">
        <f>IFERROR(VLOOKUP(A1256,人口!$A$2:$E$1748,5,0),0)</f>
        <v>1427</v>
      </c>
      <c r="AQ1256" s="159">
        <f t="shared" si="538"/>
        <v>1</v>
      </c>
      <c r="AR1256" s="159">
        <f t="shared" si="539"/>
        <v>0</v>
      </c>
      <c r="AS1256" s="159">
        <f t="shared" si="540"/>
        <v>0</v>
      </c>
      <c r="AT1256" s="159">
        <f t="shared" si="541"/>
        <v>0</v>
      </c>
      <c r="AU1256" s="159">
        <f t="shared" si="542"/>
        <v>0</v>
      </c>
      <c r="AV1256" s="159">
        <f t="shared" si="543"/>
        <v>0</v>
      </c>
      <c r="AW1256" s="159">
        <f t="shared" si="544"/>
        <v>0</v>
      </c>
      <c r="AX1256" s="159">
        <f t="shared" si="564"/>
        <v>0</v>
      </c>
      <c r="AY1256" s="159" t="str">
        <f t="shared" si="565"/>
        <v>5千人未満の市町村平均</v>
      </c>
      <c r="AZ1256" s="159"/>
    </row>
    <row r="1257" spans="1:52" x14ac:dyDescent="0.3">
      <c r="A1257" t="str">
        <f t="shared" si="545"/>
        <v>29386</v>
      </c>
      <c r="B1257" s="158" t="str">
        <f t="shared" si="546"/>
        <v>029386</v>
      </c>
      <c r="C1257">
        <v>29</v>
      </c>
      <c r="D1257" t="s">
        <v>56</v>
      </c>
      <c r="E1257">
        <v>29386</v>
      </c>
      <c r="F1257" t="s">
        <v>1175</v>
      </c>
      <c r="G1257">
        <v>22.294</v>
      </c>
      <c r="H1257">
        <v>33.868000000000002</v>
      </c>
      <c r="I1257">
        <v>27.922999999999998</v>
      </c>
      <c r="J1257">
        <v>42.356999999999999</v>
      </c>
      <c r="K1257">
        <v>119.9</v>
      </c>
      <c r="L1257">
        <v>322.38600000000002</v>
      </c>
      <c r="M1257">
        <v>0</v>
      </c>
      <c r="N1257">
        <v>0</v>
      </c>
      <c r="O1257">
        <v>0</v>
      </c>
      <c r="P1257">
        <v>0</v>
      </c>
      <c r="Q1257">
        <v>0</v>
      </c>
      <c r="R1257">
        <v>0</v>
      </c>
      <c r="S1257">
        <v>0</v>
      </c>
      <c r="T1257">
        <v>0</v>
      </c>
      <c r="U1257">
        <v>0</v>
      </c>
      <c r="V1257">
        <v>0.114</v>
      </c>
      <c r="W1257">
        <v>1.3720000000000001</v>
      </c>
      <c r="Y1257" t="str">
        <f t="shared" si="547"/>
        <v>奈良県</v>
      </c>
      <c r="Z1257" t="str">
        <f t="shared" si="548"/>
        <v>奈良県御杖村</v>
      </c>
      <c r="AA1257" s="159">
        <f t="shared" si="549"/>
        <v>27.922999999999998</v>
      </c>
      <c r="AB1257" s="159">
        <f t="shared" si="550"/>
        <v>42.356999999999999</v>
      </c>
      <c r="AC1257" s="159">
        <f t="shared" si="551"/>
        <v>322.38600000000002</v>
      </c>
      <c r="AD1257" s="159">
        <f t="shared" si="552"/>
        <v>0</v>
      </c>
      <c r="AE1257" s="159">
        <f t="shared" si="553"/>
        <v>0</v>
      </c>
      <c r="AF1257" s="159">
        <f t="shared" si="554"/>
        <v>0</v>
      </c>
      <c r="AG1257" s="159">
        <f t="shared" si="555"/>
        <v>0</v>
      </c>
      <c r="AH1257" s="160">
        <f t="shared" si="556"/>
        <v>392.66600000000005</v>
      </c>
      <c r="AI1257" s="135">
        <f t="shared" si="557"/>
        <v>7.1111326165239658E-2</v>
      </c>
      <c r="AJ1257" s="135">
        <f t="shared" si="558"/>
        <v>0.10787030198693036</v>
      </c>
      <c r="AK1257" s="135">
        <f t="shared" si="559"/>
        <v>0.82101837184782989</v>
      </c>
      <c r="AL1257" s="135">
        <f t="shared" si="560"/>
        <v>0</v>
      </c>
      <c r="AM1257" s="135">
        <f t="shared" si="561"/>
        <v>0</v>
      </c>
      <c r="AN1257" s="135">
        <f t="shared" si="562"/>
        <v>0</v>
      </c>
      <c r="AO1257" s="135">
        <f t="shared" si="563"/>
        <v>0</v>
      </c>
      <c r="AP1257" s="159">
        <f>IFERROR(VLOOKUP(A1257,人口!$A$2:$E$1748,5,0),0)</f>
        <v>1587</v>
      </c>
      <c r="AQ1257" s="159">
        <f t="shared" si="538"/>
        <v>1</v>
      </c>
      <c r="AR1257" s="159">
        <f t="shared" si="539"/>
        <v>0</v>
      </c>
      <c r="AS1257" s="159">
        <f t="shared" si="540"/>
        <v>0</v>
      </c>
      <c r="AT1257" s="159">
        <f t="shared" si="541"/>
        <v>0</v>
      </c>
      <c r="AU1257" s="159">
        <f t="shared" si="542"/>
        <v>0</v>
      </c>
      <c r="AV1257" s="159">
        <f t="shared" si="543"/>
        <v>0</v>
      </c>
      <c r="AW1257" s="159">
        <f t="shared" si="544"/>
        <v>0</v>
      </c>
      <c r="AX1257" s="159">
        <f t="shared" si="564"/>
        <v>0</v>
      </c>
      <c r="AY1257" s="159" t="str">
        <f t="shared" si="565"/>
        <v>5千人未満の市町村平均</v>
      </c>
      <c r="AZ1257" s="159"/>
    </row>
    <row r="1258" spans="1:52" x14ac:dyDescent="0.3">
      <c r="A1258" t="str">
        <f t="shared" si="545"/>
        <v>29401</v>
      </c>
      <c r="B1258" s="158" t="str">
        <f t="shared" si="546"/>
        <v>029401</v>
      </c>
      <c r="C1258">
        <v>29</v>
      </c>
      <c r="D1258" t="s">
        <v>56</v>
      </c>
      <c r="E1258">
        <v>29401</v>
      </c>
      <c r="F1258" t="s">
        <v>1214</v>
      </c>
      <c r="G1258">
        <v>41.298000000000002</v>
      </c>
      <c r="H1258">
        <v>46.97</v>
      </c>
      <c r="I1258">
        <v>53.374000000000002</v>
      </c>
      <c r="J1258">
        <v>60.652000000000001</v>
      </c>
      <c r="K1258">
        <v>0</v>
      </c>
      <c r="L1258">
        <v>0</v>
      </c>
      <c r="M1258">
        <v>0</v>
      </c>
      <c r="N1258">
        <v>0</v>
      </c>
      <c r="O1258">
        <v>0</v>
      </c>
      <c r="P1258">
        <v>0</v>
      </c>
      <c r="Q1258">
        <v>0</v>
      </c>
      <c r="R1258">
        <v>0</v>
      </c>
      <c r="S1258">
        <v>0</v>
      </c>
      <c r="T1258">
        <v>0</v>
      </c>
      <c r="U1258">
        <v>0</v>
      </c>
      <c r="V1258">
        <v>0.53500000000000003</v>
      </c>
      <c r="W1258">
        <v>8.8030000000000008</v>
      </c>
      <c r="Y1258" t="str">
        <f t="shared" si="547"/>
        <v>奈良県</v>
      </c>
      <c r="Z1258" t="str">
        <f t="shared" si="548"/>
        <v>奈良県高取町</v>
      </c>
      <c r="AA1258" s="159">
        <f t="shared" si="549"/>
        <v>53.374000000000002</v>
      </c>
      <c r="AB1258" s="159">
        <f t="shared" si="550"/>
        <v>60.652000000000001</v>
      </c>
      <c r="AC1258" s="159">
        <f t="shared" si="551"/>
        <v>0</v>
      </c>
      <c r="AD1258" s="159">
        <f t="shared" si="552"/>
        <v>0</v>
      </c>
      <c r="AE1258" s="159">
        <f t="shared" si="553"/>
        <v>0</v>
      </c>
      <c r="AF1258" s="159">
        <f t="shared" si="554"/>
        <v>0</v>
      </c>
      <c r="AG1258" s="159">
        <f t="shared" si="555"/>
        <v>0</v>
      </c>
      <c r="AH1258" s="160">
        <f t="shared" si="556"/>
        <v>114.02600000000001</v>
      </c>
      <c r="AI1258" s="135">
        <f t="shared" si="557"/>
        <v>0.46808622594846788</v>
      </c>
      <c r="AJ1258" s="135">
        <f t="shared" si="558"/>
        <v>0.53191377405153206</v>
      </c>
      <c r="AK1258" s="135">
        <f t="shared" si="559"/>
        <v>0</v>
      </c>
      <c r="AL1258" s="135">
        <f t="shared" si="560"/>
        <v>0</v>
      </c>
      <c r="AM1258" s="135">
        <f t="shared" si="561"/>
        <v>0</v>
      </c>
      <c r="AN1258" s="135">
        <f t="shared" si="562"/>
        <v>0</v>
      </c>
      <c r="AO1258" s="135">
        <f t="shared" si="563"/>
        <v>0</v>
      </c>
      <c r="AP1258" s="159">
        <f>IFERROR(VLOOKUP(A1258,人口!$A$2:$E$1748,5,0),0)</f>
        <v>6722</v>
      </c>
      <c r="AQ1258" s="159">
        <f t="shared" si="538"/>
        <v>0</v>
      </c>
      <c r="AR1258" s="159">
        <f t="shared" si="539"/>
        <v>1</v>
      </c>
      <c r="AS1258" s="159">
        <f t="shared" si="540"/>
        <v>0</v>
      </c>
      <c r="AT1258" s="159">
        <f t="shared" si="541"/>
        <v>0</v>
      </c>
      <c r="AU1258" s="159">
        <f t="shared" si="542"/>
        <v>0</v>
      </c>
      <c r="AV1258" s="159">
        <f t="shared" si="543"/>
        <v>0</v>
      </c>
      <c r="AW1258" s="159">
        <f t="shared" si="544"/>
        <v>0</v>
      </c>
      <c r="AX1258" s="159">
        <f t="shared" si="564"/>
        <v>0</v>
      </c>
      <c r="AY1258" s="159" t="str">
        <f t="shared" si="565"/>
        <v>5千～1万人未満の市町村平均</v>
      </c>
      <c r="AZ1258" s="159"/>
    </row>
    <row r="1259" spans="1:52" x14ac:dyDescent="0.3">
      <c r="A1259" t="str">
        <f t="shared" si="545"/>
        <v>29402</v>
      </c>
      <c r="B1259" s="158" t="str">
        <f t="shared" si="546"/>
        <v>029402</v>
      </c>
      <c r="C1259">
        <v>29</v>
      </c>
      <c r="D1259" t="s">
        <v>56</v>
      </c>
      <c r="E1259">
        <v>29402</v>
      </c>
      <c r="F1259" t="s">
        <v>1256</v>
      </c>
      <c r="G1259">
        <v>34.677</v>
      </c>
      <c r="H1259">
        <v>58.942</v>
      </c>
      <c r="I1259">
        <v>44.587000000000003</v>
      </c>
      <c r="J1259">
        <v>75.650999999999996</v>
      </c>
      <c r="K1259">
        <v>5.2</v>
      </c>
      <c r="L1259">
        <v>8.9139999999999997</v>
      </c>
      <c r="M1259">
        <v>0</v>
      </c>
      <c r="N1259">
        <v>0</v>
      </c>
      <c r="O1259">
        <v>0</v>
      </c>
      <c r="P1259">
        <v>0</v>
      </c>
      <c r="Q1259">
        <v>0</v>
      </c>
      <c r="R1259">
        <v>0</v>
      </c>
      <c r="S1259">
        <v>0</v>
      </c>
      <c r="T1259">
        <v>0</v>
      </c>
      <c r="U1259">
        <v>0</v>
      </c>
      <c r="V1259">
        <v>0.38800000000000001</v>
      </c>
      <c r="W1259">
        <v>6.2679999999999998</v>
      </c>
      <c r="Y1259" t="str">
        <f t="shared" si="547"/>
        <v>奈良県</v>
      </c>
      <c r="Z1259" t="str">
        <f t="shared" si="548"/>
        <v>奈良県明日香村</v>
      </c>
      <c r="AA1259" s="159">
        <f t="shared" si="549"/>
        <v>44.587000000000003</v>
      </c>
      <c r="AB1259" s="159">
        <f t="shared" si="550"/>
        <v>75.650999999999996</v>
      </c>
      <c r="AC1259" s="159">
        <f t="shared" si="551"/>
        <v>8.9139999999999997</v>
      </c>
      <c r="AD1259" s="159">
        <f t="shared" si="552"/>
        <v>0</v>
      </c>
      <c r="AE1259" s="159">
        <f t="shared" si="553"/>
        <v>0</v>
      </c>
      <c r="AF1259" s="159">
        <f t="shared" si="554"/>
        <v>0</v>
      </c>
      <c r="AG1259" s="159">
        <f t="shared" si="555"/>
        <v>0</v>
      </c>
      <c r="AH1259" s="160">
        <f t="shared" si="556"/>
        <v>129.15199999999999</v>
      </c>
      <c r="AI1259" s="135">
        <f t="shared" si="557"/>
        <v>0.34522887760158577</v>
      </c>
      <c r="AJ1259" s="135">
        <f t="shared" si="558"/>
        <v>0.58575167244796833</v>
      </c>
      <c r="AK1259" s="135">
        <f t="shared" si="559"/>
        <v>6.9019449950445996E-2</v>
      </c>
      <c r="AL1259" s="135">
        <f t="shared" si="560"/>
        <v>0</v>
      </c>
      <c r="AM1259" s="135">
        <f t="shared" si="561"/>
        <v>0</v>
      </c>
      <c r="AN1259" s="135">
        <f t="shared" si="562"/>
        <v>0</v>
      </c>
      <c r="AO1259" s="135">
        <f t="shared" si="563"/>
        <v>0</v>
      </c>
      <c r="AP1259" s="159">
        <f>IFERROR(VLOOKUP(A1259,人口!$A$2:$E$1748,5,0),0)</f>
        <v>5544</v>
      </c>
      <c r="AQ1259" s="159">
        <f t="shared" si="538"/>
        <v>0</v>
      </c>
      <c r="AR1259" s="159">
        <f t="shared" si="539"/>
        <v>1</v>
      </c>
      <c r="AS1259" s="159">
        <f t="shared" si="540"/>
        <v>0</v>
      </c>
      <c r="AT1259" s="159">
        <f t="shared" si="541"/>
        <v>0</v>
      </c>
      <c r="AU1259" s="159">
        <f t="shared" si="542"/>
        <v>0</v>
      </c>
      <c r="AV1259" s="159">
        <f t="shared" si="543"/>
        <v>0</v>
      </c>
      <c r="AW1259" s="159">
        <f t="shared" si="544"/>
        <v>0</v>
      </c>
      <c r="AX1259" s="159">
        <f t="shared" si="564"/>
        <v>0</v>
      </c>
      <c r="AY1259" s="159" t="str">
        <f t="shared" si="565"/>
        <v>5千～1万人未満の市町村平均</v>
      </c>
      <c r="AZ1259" s="159"/>
    </row>
    <row r="1260" spans="1:52" x14ac:dyDescent="0.3">
      <c r="A1260" t="str">
        <f t="shared" si="545"/>
        <v>29424</v>
      </c>
      <c r="B1260" s="158" t="str">
        <f t="shared" si="546"/>
        <v>029424</v>
      </c>
      <c r="C1260">
        <v>29</v>
      </c>
      <c r="D1260" t="s">
        <v>56</v>
      </c>
      <c r="E1260">
        <v>29424</v>
      </c>
      <c r="F1260" t="s">
        <v>1294</v>
      </c>
      <c r="G1260">
        <v>60.164999999999999</v>
      </c>
      <c r="H1260">
        <v>16.283000000000001</v>
      </c>
      <c r="I1260">
        <v>78.957999999999998</v>
      </c>
      <c r="J1260">
        <v>21.321000000000002</v>
      </c>
      <c r="K1260">
        <v>0</v>
      </c>
      <c r="L1260">
        <v>0</v>
      </c>
      <c r="M1260">
        <v>0</v>
      </c>
      <c r="N1260">
        <v>0</v>
      </c>
      <c r="O1260">
        <v>0</v>
      </c>
      <c r="P1260">
        <v>0</v>
      </c>
      <c r="Q1260">
        <v>0</v>
      </c>
      <c r="R1260">
        <v>0</v>
      </c>
      <c r="S1260">
        <v>0</v>
      </c>
      <c r="T1260">
        <v>0</v>
      </c>
      <c r="U1260">
        <v>0</v>
      </c>
      <c r="V1260">
        <v>0.70499999999999996</v>
      </c>
      <c r="W1260">
        <v>12.645</v>
      </c>
      <c r="Y1260" t="str">
        <f t="shared" si="547"/>
        <v>奈良県</v>
      </c>
      <c r="Z1260" t="str">
        <f t="shared" si="548"/>
        <v>奈良県上牧町</v>
      </c>
      <c r="AA1260" s="159">
        <f t="shared" si="549"/>
        <v>78.957999999999998</v>
      </c>
      <c r="AB1260" s="159">
        <f t="shared" si="550"/>
        <v>21.321000000000002</v>
      </c>
      <c r="AC1260" s="159">
        <f t="shared" si="551"/>
        <v>0</v>
      </c>
      <c r="AD1260" s="159">
        <f t="shared" si="552"/>
        <v>0</v>
      </c>
      <c r="AE1260" s="159">
        <f t="shared" si="553"/>
        <v>0</v>
      </c>
      <c r="AF1260" s="159">
        <f t="shared" si="554"/>
        <v>0</v>
      </c>
      <c r="AG1260" s="159">
        <f t="shared" si="555"/>
        <v>0</v>
      </c>
      <c r="AH1260" s="160">
        <f t="shared" si="556"/>
        <v>100.279</v>
      </c>
      <c r="AI1260" s="135">
        <f t="shared" si="557"/>
        <v>0.78738320086957392</v>
      </c>
      <c r="AJ1260" s="135">
        <f t="shared" si="558"/>
        <v>0.21261679913042614</v>
      </c>
      <c r="AK1260" s="135">
        <f t="shared" si="559"/>
        <v>0</v>
      </c>
      <c r="AL1260" s="135">
        <f t="shared" si="560"/>
        <v>0</v>
      </c>
      <c r="AM1260" s="135">
        <f t="shared" si="561"/>
        <v>0</v>
      </c>
      <c r="AN1260" s="135">
        <f t="shared" si="562"/>
        <v>0</v>
      </c>
      <c r="AO1260" s="135">
        <f t="shared" si="563"/>
        <v>0</v>
      </c>
      <c r="AP1260" s="159">
        <f>IFERROR(VLOOKUP(A1260,人口!$A$2:$E$1748,5,0),0)</f>
        <v>22277</v>
      </c>
      <c r="AQ1260" s="159">
        <f t="shared" si="538"/>
        <v>0</v>
      </c>
      <c r="AR1260" s="159">
        <f t="shared" si="539"/>
        <v>0</v>
      </c>
      <c r="AS1260" s="159">
        <f t="shared" si="540"/>
        <v>1</v>
      </c>
      <c r="AT1260" s="159">
        <f t="shared" si="541"/>
        <v>0</v>
      </c>
      <c r="AU1260" s="159">
        <f t="shared" si="542"/>
        <v>0</v>
      </c>
      <c r="AV1260" s="159">
        <f t="shared" si="543"/>
        <v>0</v>
      </c>
      <c r="AW1260" s="159">
        <f t="shared" si="544"/>
        <v>0</v>
      </c>
      <c r="AX1260" s="159">
        <f t="shared" si="564"/>
        <v>0</v>
      </c>
      <c r="AY1260" s="159" t="str">
        <f t="shared" si="565"/>
        <v>1万～3万人未満の市町村平均</v>
      </c>
      <c r="AZ1260" s="159"/>
    </row>
    <row r="1261" spans="1:52" x14ac:dyDescent="0.3">
      <c r="A1261" t="str">
        <f t="shared" si="545"/>
        <v>29425</v>
      </c>
      <c r="B1261" s="158" t="str">
        <f t="shared" si="546"/>
        <v>029425</v>
      </c>
      <c r="C1261">
        <v>29</v>
      </c>
      <c r="D1261" t="s">
        <v>56</v>
      </c>
      <c r="E1261">
        <v>29425</v>
      </c>
      <c r="F1261" t="s">
        <v>1327</v>
      </c>
      <c r="G1261">
        <v>58.344999999999999</v>
      </c>
      <c r="H1261">
        <v>6.38</v>
      </c>
      <c r="I1261">
        <v>77.156000000000006</v>
      </c>
      <c r="J1261">
        <v>8.3670000000000009</v>
      </c>
      <c r="K1261">
        <v>0</v>
      </c>
      <c r="L1261">
        <v>0</v>
      </c>
      <c r="M1261">
        <v>0</v>
      </c>
      <c r="N1261">
        <v>0</v>
      </c>
      <c r="O1261">
        <v>0</v>
      </c>
      <c r="P1261">
        <v>0</v>
      </c>
      <c r="Q1261">
        <v>0</v>
      </c>
      <c r="R1261">
        <v>0</v>
      </c>
      <c r="S1261">
        <v>0</v>
      </c>
      <c r="T1261">
        <v>0</v>
      </c>
      <c r="U1261">
        <v>0</v>
      </c>
      <c r="V1261">
        <v>0.64200000000000002</v>
      </c>
      <c r="W1261">
        <v>11.775</v>
      </c>
      <c r="Y1261" t="str">
        <f t="shared" si="547"/>
        <v>奈良県</v>
      </c>
      <c r="Z1261" t="str">
        <f t="shared" si="548"/>
        <v>奈良県王寺町</v>
      </c>
      <c r="AA1261" s="159">
        <f t="shared" si="549"/>
        <v>77.156000000000006</v>
      </c>
      <c r="AB1261" s="159">
        <f t="shared" si="550"/>
        <v>8.3670000000000009</v>
      </c>
      <c r="AC1261" s="159">
        <f t="shared" si="551"/>
        <v>0</v>
      </c>
      <c r="AD1261" s="159">
        <f t="shared" si="552"/>
        <v>0</v>
      </c>
      <c r="AE1261" s="159">
        <f t="shared" si="553"/>
        <v>0</v>
      </c>
      <c r="AF1261" s="159">
        <f t="shared" si="554"/>
        <v>0</v>
      </c>
      <c r="AG1261" s="159">
        <f t="shared" si="555"/>
        <v>0</v>
      </c>
      <c r="AH1261" s="160">
        <f t="shared" si="556"/>
        <v>85.52300000000001</v>
      </c>
      <c r="AI1261" s="135">
        <f t="shared" si="557"/>
        <v>0.90216666861546013</v>
      </c>
      <c r="AJ1261" s="135">
        <f t="shared" si="558"/>
        <v>9.7833331384539826E-2</v>
      </c>
      <c r="AK1261" s="135">
        <f t="shared" si="559"/>
        <v>0</v>
      </c>
      <c r="AL1261" s="135">
        <f t="shared" si="560"/>
        <v>0</v>
      </c>
      <c r="AM1261" s="135">
        <f t="shared" si="561"/>
        <v>0</v>
      </c>
      <c r="AN1261" s="135">
        <f t="shared" si="562"/>
        <v>0</v>
      </c>
      <c r="AO1261" s="135">
        <f t="shared" si="563"/>
        <v>0</v>
      </c>
      <c r="AP1261" s="159">
        <f>IFERROR(VLOOKUP(A1261,人口!$A$2:$E$1748,5,0),0)</f>
        <v>24196</v>
      </c>
      <c r="AQ1261" s="159">
        <f t="shared" si="538"/>
        <v>0</v>
      </c>
      <c r="AR1261" s="159">
        <f t="shared" si="539"/>
        <v>0</v>
      </c>
      <c r="AS1261" s="159">
        <f t="shared" si="540"/>
        <v>1</v>
      </c>
      <c r="AT1261" s="159">
        <f t="shared" si="541"/>
        <v>0</v>
      </c>
      <c r="AU1261" s="159">
        <f t="shared" si="542"/>
        <v>0</v>
      </c>
      <c r="AV1261" s="159">
        <f t="shared" si="543"/>
        <v>0</v>
      </c>
      <c r="AW1261" s="159">
        <f t="shared" si="544"/>
        <v>0</v>
      </c>
      <c r="AX1261" s="159">
        <f t="shared" si="564"/>
        <v>0</v>
      </c>
      <c r="AY1261" s="159" t="str">
        <f t="shared" si="565"/>
        <v>1万～3万人未満の市町村平均</v>
      </c>
      <c r="AZ1261" s="159"/>
    </row>
    <row r="1262" spans="1:52" x14ac:dyDescent="0.3">
      <c r="A1262" t="str">
        <f t="shared" si="545"/>
        <v>29426</v>
      </c>
      <c r="B1262" s="158" t="str">
        <f t="shared" si="546"/>
        <v>029426</v>
      </c>
      <c r="C1262">
        <v>29</v>
      </c>
      <c r="D1262" t="s">
        <v>56</v>
      </c>
      <c r="E1262">
        <v>29426</v>
      </c>
      <c r="F1262" t="s">
        <v>1362</v>
      </c>
      <c r="G1262">
        <v>124.197</v>
      </c>
      <c r="H1262">
        <v>92.790999999999997</v>
      </c>
      <c r="I1262">
        <v>161.92099999999999</v>
      </c>
      <c r="J1262">
        <v>120.479</v>
      </c>
      <c r="K1262">
        <v>0</v>
      </c>
      <c r="L1262">
        <v>0</v>
      </c>
      <c r="M1262">
        <v>0</v>
      </c>
      <c r="N1262">
        <v>0</v>
      </c>
      <c r="O1262">
        <v>0</v>
      </c>
      <c r="P1262">
        <v>0</v>
      </c>
      <c r="Q1262">
        <v>0</v>
      </c>
      <c r="R1262">
        <v>0</v>
      </c>
      <c r="S1262">
        <v>0</v>
      </c>
      <c r="T1262">
        <v>0</v>
      </c>
      <c r="U1262">
        <v>0</v>
      </c>
      <c r="V1262">
        <v>1.3089999999999999</v>
      </c>
      <c r="W1262">
        <v>23.704999999999998</v>
      </c>
      <c r="Y1262" t="str">
        <f t="shared" si="547"/>
        <v>奈良県</v>
      </c>
      <c r="Z1262" t="str">
        <f t="shared" si="548"/>
        <v>奈良県広陵町</v>
      </c>
      <c r="AA1262" s="159">
        <f t="shared" si="549"/>
        <v>161.92099999999999</v>
      </c>
      <c r="AB1262" s="159">
        <f t="shared" si="550"/>
        <v>120.479</v>
      </c>
      <c r="AC1262" s="159">
        <f t="shared" si="551"/>
        <v>0</v>
      </c>
      <c r="AD1262" s="159">
        <f t="shared" si="552"/>
        <v>0</v>
      </c>
      <c r="AE1262" s="159">
        <f t="shared" si="553"/>
        <v>0</v>
      </c>
      <c r="AF1262" s="159">
        <f t="shared" si="554"/>
        <v>0</v>
      </c>
      <c r="AG1262" s="159">
        <f t="shared" si="555"/>
        <v>0</v>
      </c>
      <c r="AH1262" s="160">
        <f t="shared" si="556"/>
        <v>282.39999999999998</v>
      </c>
      <c r="AI1262" s="135">
        <f t="shared" si="557"/>
        <v>0.57337464589235132</v>
      </c>
      <c r="AJ1262" s="135">
        <f t="shared" si="558"/>
        <v>0.42662535410764874</v>
      </c>
      <c r="AK1262" s="135">
        <f t="shared" si="559"/>
        <v>0</v>
      </c>
      <c r="AL1262" s="135">
        <f t="shared" si="560"/>
        <v>0</v>
      </c>
      <c r="AM1262" s="135">
        <f t="shared" si="561"/>
        <v>0</v>
      </c>
      <c r="AN1262" s="135">
        <f t="shared" si="562"/>
        <v>0</v>
      </c>
      <c r="AO1262" s="135">
        <f t="shared" si="563"/>
        <v>0</v>
      </c>
      <c r="AP1262" s="159">
        <f>IFERROR(VLOOKUP(A1262,人口!$A$2:$E$1748,5,0),0)</f>
        <v>35059</v>
      </c>
      <c r="AQ1262" s="159">
        <f t="shared" si="538"/>
        <v>0</v>
      </c>
      <c r="AR1262" s="159">
        <f t="shared" si="539"/>
        <v>0</v>
      </c>
      <c r="AS1262" s="159">
        <f t="shared" si="540"/>
        <v>0</v>
      </c>
      <c r="AT1262" s="159">
        <f t="shared" si="541"/>
        <v>1</v>
      </c>
      <c r="AU1262" s="159">
        <f t="shared" si="542"/>
        <v>0</v>
      </c>
      <c r="AV1262" s="159">
        <f t="shared" si="543"/>
        <v>0</v>
      </c>
      <c r="AW1262" s="159">
        <f t="shared" si="544"/>
        <v>0</v>
      </c>
      <c r="AX1262" s="159">
        <f t="shared" si="564"/>
        <v>0</v>
      </c>
      <c r="AY1262" s="159" t="str">
        <f t="shared" si="565"/>
        <v>3万～10万人未満の市町村平均</v>
      </c>
      <c r="AZ1262" s="159"/>
    </row>
    <row r="1263" spans="1:52" x14ac:dyDescent="0.3">
      <c r="A1263" t="str">
        <f t="shared" si="545"/>
        <v>29427</v>
      </c>
      <c r="B1263" s="158" t="str">
        <f t="shared" si="546"/>
        <v>029427</v>
      </c>
      <c r="C1263">
        <v>29</v>
      </c>
      <c r="D1263" t="s">
        <v>56</v>
      </c>
      <c r="E1263">
        <v>29427</v>
      </c>
      <c r="F1263" t="s">
        <v>1393</v>
      </c>
      <c r="G1263">
        <v>63.737000000000002</v>
      </c>
      <c r="H1263">
        <v>21.533000000000001</v>
      </c>
      <c r="I1263">
        <v>83.775000000000006</v>
      </c>
      <c r="J1263">
        <v>28.206</v>
      </c>
      <c r="K1263">
        <v>0</v>
      </c>
      <c r="L1263">
        <v>0</v>
      </c>
      <c r="M1263">
        <v>0</v>
      </c>
      <c r="N1263">
        <v>0</v>
      </c>
      <c r="O1263">
        <v>0</v>
      </c>
      <c r="P1263">
        <v>0</v>
      </c>
      <c r="Q1263">
        <v>0</v>
      </c>
      <c r="R1263">
        <v>0</v>
      </c>
      <c r="S1263">
        <v>0</v>
      </c>
      <c r="T1263">
        <v>0</v>
      </c>
      <c r="U1263">
        <v>0</v>
      </c>
      <c r="V1263">
        <v>0.71199999999999997</v>
      </c>
      <c r="W1263">
        <v>12.817</v>
      </c>
      <c r="Y1263" t="str">
        <f t="shared" si="547"/>
        <v>奈良県</v>
      </c>
      <c r="Z1263" t="str">
        <f t="shared" si="548"/>
        <v>奈良県河合町</v>
      </c>
      <c r="AA1263" s="159">
        <f t="shared" si="549"/>
        <v>83.775000000000006</v>
      </c>
      <c r="AB1263" s="159">
        <f t="shared" si="550"/>
        <v>28.206</v>
      </c>
      <c r="AC1263" s="159">
        <f t="shared" si="551"/>
        <v>0</v>
      </c>
      <c r="AD1263" s="159">
        <f t="shared" si="552"/>
        <v>0</v>
      </c>
      <c r="AE1263" s="159">
        <f t="shared" si="553"/>
        <v>0</v>
      </c>
      <c r="AF1263" s="159">
        <f t="shared" si="554"/>
        <v>0</v>
      </c>
      <c r="AG1263" s="159">
        <f t="shared" si="555"/>
        <v>0</v>
      </c>
      <c r="AH1263" s="160">
        <f t="shared" si="556"/>
        <v>111.98100000000001</v>
      </c>
      <c r="AI1263" s="135">
        <f t="shared" si="557"/>
        <v>0.74811798430090815</v>
      </c>
      <c r="AJ1263" s="135">
        <f t="shared" si="558"/>
        <v>0.2518820156990918</v>
      </c>
      <c r="AK1263" s="135">
        <f t="shared" si="559"/>
        <v>0</v>
      </c>
      <c r="AL1263" s="135">
        <f t="shared" si="560"/>
        <v>0</v>
      </c>
      <c r="AM1263" s="135">
        <f t="shared" si="561"/>
        <v>0</v>
      </c>
      <c r="AN1263" s="135">
        <f t="shared" si="562"/>
        <v>0</v>
      </c>
      <c r="AO1263" s="135">
        <f t="shared" si="563"/>
        <v>0</v>
      </c>
      <c r="AP1263" s="159">
        <f>IFERROR(VLOOKUP(A1263,人口!$A$2:$E$1748,5,0),0)</f>
        <v>17631</v>
      </c>
      <c r="AQ1263" s="159">
        <f t="shared" si="538"/>
        <v>0</v>
      </c>
      <c r="AR1263" s="159">
        <f t="shared" si="539"/>
        <v>0</v>
      </c>
      <c r="AS1263" s="159">
        <f t="shared" si="540"/>
        <v>1</v>
      </c>
      <c r="AT1263" s="159">
        <f t="shared" si="541"/>
        <v>0</v>
      </c>
      <c r="AU1263" s="159">
        <f t="shared" si="542"/>
        <v>0</v>
      </c>
      <c r="AV1263" s="159">
        <f t="shared" si="543"/>
        <v>0</v>
      </c>
      <c r="AW1263" s="159">
        <f t="shared" si="544"/>
        <v>0</v>
      </c>
      <c r="AX1263" s="159">
        <f t="shared" si="564"/>
        <v>0</v>
      </c>
      <c r="AY1263" s="159" t="str">
        <f t="shared" si="565"/>
        <v>1万～3万人未満の市町村平均</v>
      </c>
      <c r="AZ1263" s="159"/>
    </row>
    <row r="1264" spans="1:52" x14ac:dyDescent="0.3">
      <c r="A1264" t="str">
        <f t="shared" si="545"/>
        <v>29441</v>
      </c>
      <c r="B1264" s="158" t="str">
        <f t="shared" si="546"/>
        <v>029441</v>
      </c>
      <c r="C1264">
        <v>29</v>
      </c>
      <c r="D1264" t="s">
        <v>56</v>
      </c>
      <c r="E1264">
        <v>29441</v>
      </c>
      <c r="F1264" t="s">
        <v>1422</v>
      </c>
      <c r="G1264">
        <v>64.233999999999995</v>
      </c>
      <c r="H1264">
        <v>20.119</v>
      </c>
      <c r="I1264">
        <v>81.25</v>
      </c>
      <c r="J1264">
        <v>25.431000000000001</v>
      </c>
      <c r="K1264">
        <v>35.799999999999997</v>
      </c>
      <c r="L1264">
        <v>71.364999999999995</v>
      </c>
      <c r="M1264">
        <v>3.528</v>
      </c>
      <c r="N1264">
        <v>19.53</v>
      </c>
      <c r="O1264">
        <v>0</v>
      </c>
      <c r="P1264">
        <v>0</v>
      </c>
      <c r="Q1264">
        <v>0</v>
      </c>
      <c r="R1264">
        <v>0</v>
      </c>
      <c r="S1264">
        <v>0</v>
      </c>
      <c r="T1264">
        <v>0</v>
      </c>
      <c r="U1264">
        <v>0</v>
      </c>
      <c r="V1264">
        <v>0.44900000000000001</v>
      </c>
      <c r="W1264">
        <v>5.1269999999999998</v>
      </c>
      <c r="Y1264" t="str">
        <f t="shared" si="547"/>
        <v>奈良県</v>
      </c>
      <c r="Z1264" t="str">
        <f t="shared" si="548"/>
        <v>奈良県吉野町</v>
      </c>
      <c r="AA1264" s="159">
        <f t="shared" si="549"/>
        <v>81.25</v>
      </c>
      <c r="AB1264" s="159">
        <f t="shared" si="550"/>
        <v>25.431000000000001</v>
      </c>
      <c r="AC1264" s="159">
        <f t="shared" si="551"/>
        <v>71.364999999999995</v>
      </c>
      <c r="AD1264" s="159">
        <f t="shared" si="552"/>
        <v>19.53</v>
      </c>
      <c r="AE1264" s="159">
        <f t="shared" si="553"/>
        <v>0</v>
      </c>
      <c r="AF1264" s="159">
        <f t="shared" si="554"/>
        <v>0</v>
      </c>
      <c r="AG1264" s="159">
        <f t="shared" si="555"/>
        <v>0</v>
      </c>
      <c r="AH1264" s="160">
        <f t="shared" si="556"/>
        <v>197.57599999999999</v>
      </c>
      <c r="AI1264" s="135">
        <f t="shared" si="557"/>
        <v>0.41123415799489815</v>
      </c>
      <c r="AJ1264" s="135">
        <f t="shared" si="558"/>
        <v>0.12871502611653238</v>
      </c>
      <c r="AK1264" s="135">
        <f t="shared" si="559"/>
        <v>0.36120277766530345</v>
      </c>
      <c r="AL1264" s="135">
        <f t="shared" si="560"/>
        <v>9.8848038223265988E-2</v>
      </c>
      <c r="AM1264" s="135">
        <f t="shared" si="561"/>
        <v>0</v>
      </c>
      <c r="AN1264" s="135">
        <f t="shared" si="562"/>
        <v>0</v>
      </c>
      <c r="AO1264" s="135">
        <f t="shared" si="563"/>
        <v>0</v>
      </c>
      <c r="AP1264" s="159">
        <f>IFERROR(VLOOKUP(A1264,人口!$A$2:$E$1748,5,0),0)</f>
        <v>6868</v>
      </c>
      <c r="AQ1264" s="159">
        <f t="shared" si="538"/>
        <v>0</v>
      </c>
      <c r="AR1264" s="159">
        <f t="shared" si="539"/>
        <v>1</v>
      </c>
      <c r="AS1264" s="159">
        <f t="shared" si="540"/>
        <v>0</v>
      </c>
      <c r="AT1264" s="159">
        <f t="shared" si="541"/>
        <v>0</v>
      </c>
      <c r="AU1264" s="159">
        <f t="shared" si="542"/>
        <v>0</v>
      </c>
      <c r="AV1264" s="159">
        <f t="shared" si="543"/>
        <v>0</v>
      </c>
      <c r="AW1264" s="159">
        <f t="shared" si="544"/>
        <v>0</v>
      </c>
      <c r="AX1264" s="159">
        <f t="shared" si="564"/>
        <v>0</v>
      </c>
      <c r="AY1264" s="159" t="str">
        <f t="shared" si="565"/>
        <v>5千～1万人未満の市町村平均</v>
      </c>
      <c r="AZ1264" s="159"/>
    </row>
    <row r="1265" spans="1:52" x14ac:dyDescent="0.3">
      <c r="A1265" t="str">
        <f t="shared" si="545"/>
        <v>29442</v>
      </c>
      <c r="B1265" s="158" t="str">
        <f t="shared" si="546"/>
        <v>029442</v>
      </c>
      <c r="C1265">
        <v>29</v>
      </c>
      <c r="D1265" t="s">
        <v>56</v>
      </c>
      <c r="E1265">
        <v>29442</v>
      </c>
      <c r="F1265" t="s">
        <v>1449</v>
      </c>
      <c r="G1265">
        <v>88.884</v>
      </c>
      <c r="H1265">
        <v>28.277000000000001</v>
      </c>
      <c r="I1265">
        <v>113.554</v>
      </c>
      <c r="J1265">
        <v>36.106999999999999</v>
      </c>
      <c r="K1265">
        <v>0</v>
      </c>
      <c r="L1265">
        <v>0</v>
      </c>
      <c r="M1265">
        <v>0</v>
      </c>
      <c r="N1265">
        <v>0</v>
      </c>
      <c r="O1265">
        <v>0</v>
      </c>
      <c r="P1265">
        <v>0</v>
      </c>
      <c r="Q1265">
        <v>0</v>
      </c>
      <c r="R1265">
        <v>0</v>
      </c>
      <c r="S1265">
        <v>0</v>
      </c>
      <c r="T1265">
        <v>0</v>
      </c>
      <c r="U1265">
        <v>0</v>
      </c>
      <c r="V1265">
        <v>0.81599999999999995</v>
      </c>
      <c r="W1265">
        <v>9.516</v>
      </c>
      <c r="Y1265" t="str">
        <f t="shared" si="547"/>
        <v>奈良県</v>
      </c>
      <c r="Z1265" t="str">
        <f t="shared" si="548"/>
        <v>奈良県大淀町</v>
      </c>
      <c r="AA1265" s="159">
        <f t="shared" si="549"/>
        <v>113.554</v>
      </c>
      <c r="AB1265" s="159">
        <f t="shared" si="550"/>
        <v>36.106999999999999</v>
      </c>
      <c r="AC1265" s="159">
        <f t="shared" si="551"/>
        <v>0</v>
      </c>
      <c r="AD1265" s="159">
        <f t="shared" si="552"/>
        <v>0</v>
      </c>
      <c r="AE1265" s="159">
        <f t="shared" si="553"/>
        <v>0</v>
      </c>
      <c r="AF1265" s="159">
        <f t="shared" si="554"/>
        <v>0</v>
      </c>
      <c r="AG1265" s="159">
        <f t="shared" si="555"/>
        <v>0</v>
      </c>
      <c r="AH1265" s="160">
        <f t="shared" si="556"/>
        <v>149.661</v>
      </c>
      <c r="AI1265" s="135">
        <f t="shared" si="557"/>
        <v>0.75874142228102182</v>
      </c>
      <c r="AJ1265" s="135">
        <f t="shared" si="558"/>
        <v>0.24125857771897821</v>
      </c>
      <c r="AK1265" s="135">
        <f t="shared" si="559"/>
        <v>0</v>
      </c>
      <c r="AL1265" s="135">
        <f t="shared" si="560"/>
        <v>0</v>
      </c>
      <c r="AM1265" s="135">
        <f t="shared" si="561"/>
        <v>0</v>
      </c>
      <c r="AN1265" s="135">
        <f t="shared" si="562"/>
        <v>0</v>
      </c>
      <c r="AO1265" s="135">
        <f t="shared" si="563"/>
        <v>0</v>
      </c>
      <c r="AP1265" s="159">
        <f>IFERROR(VLOOKUP(A1265,人口!$A$2:$E$1748,5,0),0)</f>
        <v>17456</v>
      </c>
      <c r="AQ1265" s="159">
        <f t="shared" si="538"/>
        <v>0</v>
      </c>
      <c r="AR1265" s="159">
        <f t="shared" si="539"/>
        <v>0</v>
      </c>
      <c r="AS1265" s="159">
        <f t="shared" si="540"/>
        <v>1</v>
      </c>
      <c r="AT1265" s="159">
        <f t="shared" si="541"/>
        <v>0</v>
      </c>
      <c r="AU1265" s="159">
        <f t="shared" si="542"/>
        <v>0</v>
      </c>
      <c r="AV1265" s="159">
        <f t="shared" si="543"/>
        <v>0</v>
      </c>
      <c r="AW1265" s="159">
        <f t="shared" si="544"/>
        <v>0</v>
      </c>
      <c r="AX1265" s="159">
        <f t="shared" si="564"/>
        <v>0</v>
      </c>
      <c r="AY1265" s="159" t="str">
        <f t="shared" si="565"/>
        <v>1万～3万人未満の市町村平均</v>
      </c>
      <c r="AZ1265" s="159"/>
    </row>
    <row r="1266" spans="1:52" x14ac:dyDescent="0.3">
      <c r="A1266" t="str">
        <f t="shared" si="545"/>
        <v>29443</v>
      </c>
      <c r="B1266" s="158" t="str">
        <f t="shared" si="546"/>
        <v>029443</v>
      </c>
      <c r="C1266">
        <v>29</v>
      </c>
      <c r="D1266" t="s">
        <v>56</v>
      </c>
      <c r="E1266">
        <v>29443</v>
      </c>
      <c r="F1266" t="s">
        <v>1477</v>
      </c>
      <c r="G1266">
        <v>46.764000000000003</v>
      </c>
      <c r="H1266">
        <v>44.2</v>
      </c>
      <c r="I1266">
        <v>59.29</v>
      </c>
      <c r="J1266">
        <v>56.018000000000001</v>
      </c>
      <c r="K1266">
        <v>2.5</v>
      </c>
      <c r="L1266">
        <v>4.6050000000000004</v>
      </c>
      <c r="M1266">
        <v>9.7000000000000003E-2</v>
      </c>
      <c r="N1266">
        <v>0.53600000000000003</v>
      </c>
      <c r="O1266">
        <v>0</v>
      </c>
      <c r="P1266">
        <v>0</v>
      </c>
      <c r="Q1266">
        <v>0</v>
      </c>
      <c r="R1266">
        <v>0</v>
      </c>
      <c r="S1266">
        <v>0</v>
      </c>
      <c r="T1266">
        <v>0</v>
      </c>
      <c r="U1266">
        <v>0</v>
      </c>
      <c r="V1266">
        <v>0.435</v>
      </c>
      <c r="W1266">
        <v>5.1820000000000004</v>
      </c>
      <c r="Y1266" t="str">
        <f t="shared" si="547"/>
        <v>奈良県</v>
      </c>
      <c r="Z1266" t="str">
        <f t="shared" si="548"/>
        <v>奈良県下市町</v>
      </c>
      <c r="AA1266" s="159">
        <f t="shared" si="549"/>
        <v>59.29</v>
      </c>
      <c r="AB1266" s="159">
        <f t="shared" si="550"/>
        <v>56.018000000000001</v>
      </c>
      <c r="AC1266" s="159">
        <f t="shared" si="551"/>
        <v>4.6050000000000004</v>
      </c>
      <c r="AD1266" s="159">
        <f t="shared" si="552"/>
        <v>0.53600000000000003</v>
      </c>
      <c r="AE1266" s="159">
        <f t="shared" si="553"/>
        <v>0</v>
      </c>
      <c r="AF1266" s="159">
        <f t="shared" si="554"/>
        <v>0</v>
      </c>
      <c r="AG1266" s="159">
        <f t="shared" si="555"/>
        <v>0</v>
      </c>
      <c r="AH1266" s="160">
        <f t="shared" si="556"/>
        <v>120.449</v>
      </c>
      <c r="AI1266" s="135">
        <f t="shared" si="557"/>
        <v>0.49224152961004242</v>
      </c>
      <c r="AJ1266" s="135">
        <f t="shared" si="558"/>
        <v>0.46507650540892825</v>
      </c>
      <c r="AK1266" s="135">
        <f t="shared" si="559"/>
        <v>3.8231948791604749E-2</v>
      </c>
      <c r="AL1266" s="135">
        <f t="shared" si="560"/>
        <v>4.45001618942457E-3</v>
      </c>
      <c r="AM1266" s="135">
        <f t="shared" si="561"/>
        <v>0</v>
      </c>
      <c r="AN1266" s="135">
        <f t="shared" si="562"/>
        <v>0</v>
      </c>
      <c r="AO1266" s="135">
        <f t="shared" si="563"/>
        <v>0</v>
      </c>
      <c r="AP1266" s="159">
        <f>IFERROR(VLOOKUP(A1266,人口!$A$2:$E$1748,5,0),0)</f>
        <v>5277</v>
      </c>
      <c r="AQ1266" s="159">
        <f t="shared" si="538"/>
        <v>0</v>
      </c>
      <c r="AR1266" s="159">
        <f t="shared" si="539"/>
        <v>1</v>
      </c>
      <c r="AS1266" s="159">
        <f t="shared" si="540"/>
        <v>0</v>
      </c>
      <c r="AT1266" s="159">
        <f t="shared" si="541"/>
        <v>0</v>
      </c>
      <c r="AU1266" s="159">
        <f t="shared" si="542"/>
        <v>0</v>
      </c>
      <c r="AV1266" s="159">
        <f t="shared" si="543"/>
        <v>0</v>
      </c>
      <c r="AW1266" s="159">
        <f t="shared" si="544"/>
        <v>0</v>
      </c>
      <c r="AX1266" s="159">
        <f t="shared" si="564"/>
        <v>0</v>
      </c>
      <c r="AY1266" s="159" t="str">
        <f t="shared" si="565"/>
        <v>5千～1万人未満の市町村平均</v>
      </c>
      <c r="AZ1266" s="159"/>
    </row>
    <row r="1267" spans="1:52" x14ac:dyDescent="0.3">
      <c r="A1267" t="str">
        <f t="shared" si="545"/>
        <v>29444</v>
      </c>
      <c r="B1267" s="158" t="str">
        <f t="shared" si="546"/>
        <v>029444</v>
      </c>
      <c r="C1267">
        <v>29</v>
      </c>
      <c r="D1267" t="s">
        <v>56</v>
      </c>
      <c r="E1267">
        <v>29444</v>
      </c>
      <c r="F1267" t="s">
        <v>1500</v>
      </c>
      <c r="G1267">
        <v>9.8480000000000008</v>
      </c>
      <c r="H1267">
        <v>2.1779999999999999</v>
      </c>
      <c r="I1267">
        <v>11.86</v>
      </c>
      <c r="J1267">
        <v>2.6219999999999999</v>
      </c>
      <c r="K1267">
        <v>23.9</v>
      </c>
      <c r="L1267">
        <v>49.322000000000003</v>
      </c>
      <c r="M1267">
        <v>0.443</v>
      </c>
      <c r="N1267">
        <v>2.4500000000000002</v>
      </c>
      <c r="O1267">
        <v>0</v>
      </c>
      <c r="P1267">
        <v>0</v>
      </c>
      <c r="Q1267">
        <v>0</v>
      </c>
      <c r="R1267">
        <v>0</v>
      </c>
      <c r="S1267">
        <v>0</v>
      </c>
      <c r="T1267">
        <v>0</v>
      </c>
      <c r="U1267">
        <v>0</v>
      </c>
      <c r="V1267">
        <v>6.0999999999999999E-2</v>
      </c>
      <c r="W1267">
        <v>0.63700000000000001</v>
      </c>
      <c r="Y1267" t="str">
        <f t="shared" si="547"/>
        <v>奈良県</v>
      </c>
      <c r="Z1267" t="str">
        <f t="shared" si="548"/>
        <v>奈良県黒滝村</v>
      </c>
      <c r="AA1267" s="159">
        <f t="shared" si="549"/>
        <v>11.86</v>
      </c>
      <c r="AB1267" s="159">
        <f t="shared" si="550"/>
        <v>2.6219999999999999</v>
      </c>
      <c r="AC1267" s="159">
        <f t="shared" si="551"/>
        <v>49.322000000000003</v>
      </c>
      <c r="AD1267" s="159">
        <f t="shared" si="552"/>
        <v>2.4500000000000002</v>
      </c>
      <c r="AE1267" s="159">
        <f t="shared" si="553"/>
        <v>0</v>
      </c>
      <c r="AF1267" s="159">
        <f t="shared" si="554"/>
        <v>0</v>
      </c>
      <c r="AG1267" s="159">
        <f t="shared" si="555"/>
        <v>0</v>
      </c>
      <c r="AH1267" s="160">
        <f t="shared" si="556"/>
        <v>66.254000000000005</v>
      </c>
      <c r="AI1267" s="135">
        <f t="shared" si="557"/>
        <v>0.17900805989072355</v>
      </c>
      <c r="AJ1267" s="135">
        <f t="shared" si="558"/>
        <v>3.9574969058471937E-2</v>
      </c>
      <c r="AK1267" s="135">
        <f t="shared" si="559"/>
        <v>0.74443807166359766</v>
      </c>
      <c r="AL1267" s="135">
        <f t="shared" si="560"/>
        <v>3.6978899387206811E-2</v>
      </c>
      <c r="AM1267" s="135">
        <f t="shared" si="561"/>
        <v>0</v>
      </c>
      <c r="AN1267" s="135">
        <f t="shared" si="562"/>
        <v>0</v>
      </c>
      <c r="AO1267" s="135">
        <f t="shared" si="563"/>
        <v>0</v>
      </c>
      <c r="AP1267" s="159">
        <f>IFERROR(VLOOKUP(A1267,人口!$A$2:$E$1748,5,0),0)</f>
        <v>702</v>
      </c>
      <c r="AQ1267" s="159">
        <f t="shared" si="538"/>
        <v>1</v>
      </c>
      <c r="AR1267" s="159">
        <f t="shared" si="539"/>
        <v>0</v>
      </c>
      <c r="AS1267" s="159">
        <f t="shared" si="540"/>
        <v>0</v>
      </c>
      <c r="AT1267" s="159">
        <f t="shared" si="541"/>
        <v>0</v>
      </c>
      <c r="AU1267" s="159">
        <f t="shared" si="542"/>
        <v>0</v>
      </c>
      <c r="AV1267" s="159">
        <f t="shared" si="543"/>
        <v>0</v>
      </c>
      <c r="AW1267" s="159">
        <f t="shared" si="544"/>
        <v>0</v>
      </c>
      <c r="AX1267" s="159">
        <f t="shared" si="564"/>
        <v>0</v>
      </c>
      <c r="AY1267" s="159" t="str">
        <f t="shared" si="565"/>
        <v>5千人未満の市町村平均</v>
      </c>
      <c r="AZ1267" s="159"/>
    </row>
    <row r="1268" spans="1:52" x14ac:dyDescent="0.3">
      <c r="A1268" t="str">
        <f t="shared" si="545"/>
        <v>29446</v>
      </c>
      <c r="B1268" s="158" t="str">
        <f t="shared" si="546"/>
        <v>029446</v>
      </c>
      <c r="C1268">
        <v>29</v>
      </c>
      <c r="D1268" t="s">
        <v>56</v>
      </c>
      <c r="E1268">
        <v>29446</v>
      </c>
      <c r="F1268" t="s">
        <v>1524</v>
      </c>
      <c r="G1268">
        <v>18.981999999999999</v>
      </c>
      <c r="H1268">
        <v>2.218</v>
      </c>
      <c r="I1268">
        <v>22.728999999999999</v>
      </c>
      <c r="J1268">
        <v>2.6539999999999999</v>
      </c>
      <c r="K1268">
        <v>87.9</v>
      </c>
      <c r="L1268">
        <v>196.261</v>
      </c>
      <c r="M1268">
        <v>2.714</v>
      </c>
      <c r="N1268">
        <v>15.715999999999999</v>
      </c>
      <c r="O1268">
        <v>0</v>
      </c>
      <c r="P1268">
        <v>0</v>
      </c>
      <c r="Q1268">
        <v>0</v>
      </c>
      <c r="R1268">
        <v>0</v>
      </c>
      <c r="S1268">
        <v>0</v>
      </c>
      <c r="T1268">
        <v>0</v>
      </c>
      <c r="U1268">
        <v>0</v>
      </c>
      <c r="V1268">
        <v>7.0000000000000007E-2</v>
      </c>
      <c r="W1268">
        <v>0.80900000000000005</v>
      </c>
      <c r="Y1268" t="str">
        <f t="shared" si="547"/>
        <v>奈良県</v>
      </c>
      <c r="Z1268" t="str">
        <f t="shared" si="548"/>
        <v>奈良県天川村</v>
      </c>
      <c r="AA1268" s="159">
        <f t="shared" si="549"/>
        <v>22.728999999999999</v>
      </c>
      <c r="AB1268" s="159">
        <f t="shared" si="550"/>
        <v>2.6539999999999999</v>
      </c>
      <c r="AC1268" s="159">
        <f t="shared" si="551"/>
        <v>196.261</v>
      </c>
      <c r="AD1268" s="159">
        <f t="shared" si="552"/>
        <v>15.715999999999999</v>
      </c>
      <c r="AE1268" s="159">
        <f t="shared" si="553"/>
        <v>0</v>
      </c>
      <c r="AF1268" s="159">
        <f t="shared" si="554"/>
        <v>0</v>
      </c>
      <c r="AG1268" s="159">
        <f t="shared" si="555"/>
        <v>0</v>
      </c>
      <c r="AH1268" s="160">
        <f t="shared" si="556"/>
        <v>237.36</v>
      </c>
      <c r="AI1268" s="135">
        <f t="shared" si="557"/>
        <v>9.5757499157398035E-2</v>
      </c>
      <c r="AJ1268" s="135">
        <f t="shared" si="558"/>
        <v>1.1181327940680821E-2</v>
      </c>
      <c r="AK1268" s="135">
        <f t="shared" si="559"/>
        <v>0.82684951129086615</v>
      </c>
      <c r="AL1268" s="135">
        <f t="shared" si="560"/>
        <v>6.6211661611054934E-2</v>
      </c>
      <c r="AM1268" s="135">
        <f t="shared" si="561"/>
        <v>0</v>
      </c>
      <c r="AN1268" s="135">
        <f t="shared" si="562"/>
        <v>0</v>
      </c>
      <c r="AO1268" s="135">
        <f t="shared" si="563"/>
        <v>0</v>
      </c>
      <c r="AP1268" s="159">
        <f>IFERROR(VLOOKUP(A1268,人口!$A$2:$E$1748,5,0),0)</f>
        <v>1373</v>
      </c>
      <c r="AQ1268" s="159">
        <f t="shared" si="538"/>
        <v>1</v>
      </c>
      <c r="AR1268" s="159">
        <f t="shared" si="539"/>
        <v>0</v>
      </c>
      <c r="AS1268" s="159">
        <f t="shared" si="540"/>
        <v>0</v>
      </c>
      <c r="AT1268" s="159">
        <f t="shared" si="541"/>
        <v>0</v>
      </c>
      <c r="AU1268" s="159">
        <f t="shared" si="542"/>
        <v>0</v>
      </c>
      <c r="AV1268" s="159">
        <f t="shared" si="543"/>
        <v>0</v>
      </c>
      <c r="AW1268" s="159">
        <f t="shared" si="544"/>
        <v>0</v>
      </c>
      <c r="AX1268" s="159">
        <f t="shared" si="564"/>
        <v>0</v>
      </c>
      <c r="AY1268" s="159" t="str">
        <f t="shared" si="565"/>
        <v>5千人未満の市町村平均</v>
      </c>
      <c r="AZ1268" s="159"/>
    </row>
    <row r="1269" spans="1:52" x14ac:dyDescent="0.3">
      <c r="A1269" t="str">
        <f t="shared" si="545"/>
        <v>29447</v>
      </c>
      <c r="B1269" s="158" t="str">
        <f t="shared" si="546"/>
        <v>029447</v>
      </c>
      <c r="C1269">
        <v>29</v>
      </c>
      <c r="D1269" t="s">
        <v>56</v>
      </c>
      <c r="E1269">
        <v>29447</v>
      </c>
      <c r="F1269" t="s">
        <v>1546</v>
      </c>
      <c r="G1269">
        <v>7.7169999999999996</v>
      </c>
      <c r="H1269">
        <v>1.643</v>
      </c>
      <c r="I1269">
        <v>9.3450000000000006</v>
      </c>
      <c r="J1269">
        <v>1.9890000000000001</v>
      </c>
      <c r="K1269">
        <v>161.6</v>
      </c>
      <c r="L1269">
        <v>419.25299999999999</v>
      </c>
      <c r="M1269">
        <v>2.0819999999999999</v>
      </c>
      <c r="N1269">
        <v>12.146000000000001</v>
      </c>
      <c r="O1269">
        <v>0</v>
      </c>
      <c r="P1269">
        <v>0</v>
      </c>
      <c r="Q1269">
        <v>0</v>
      </c>
      <c r="R1269">
        <v>0</v>
      </c>
      <c r="S1269">
        <v>0</v>
      </c>
      <c r="T1269">
        <v>0</v>
      </c>
      <c r="U1269">
        <v>0</v>
      </c>
      <c r="V1269">
        <v>2.4E-2</v>
      </c>
      <c r="W1269">
        <v>0.27</v>
      </c>
      <c r="Y1269" t="str">
        <f t="shared" si="547"/>
        <v>奈良県</v>
      </c>
      <c r="Z1269" t="str">
        <f t="shared" si="548"/>
        <v>奈良県野迫川村</v>
      </c>
      <c r="AA1269" s="159">
        <f t="shared" si="549"/>
        <v>9.3450000000000006</v>
      </c>
      <c r="AB1269" s="159">
        <f t="shared" si="550"/>
        <v>1.9890000000000001</v>
      </c>
      <c r="AC1269" s="159">
        <f t="shared" si="551"/>
        <v>419.25299999999999</v>
      </c>
      <c r="AD1269" s="159">
        <f t="shared" si="552"/>
        <v>12.146000000000001</v>
      </c>
      <c r="AE1269" s="159">
        <f t="shared" si="553"/>
        <v>0</v>
      </c>
      <c r="AF1269" s="159">
        <f t="shared" si="554"/>
        <v>0</v>
      </c>
      <c r="AG1269" s="159">
        <f t="shared" si="555"/>
        <v>0</v>
      </c>
      <c r="AH1269" s="160">
        <f t="shared" si="556"/>
        <v>442.733</v>
      </c>
      <c r="AI1269" s="135">
        <f t="shared" si="557"/>
        <v>2.1107529820456123E-2</v>
      </c>
      <c r="AJ1269" s="135">
        <f t="shared" si="558"/>
        <v>4.4925496857022183E-3</v>
      </c>
      <c r="AK1269" s="135">
        <f t="shared" si="559"/>
        <v>0.94696577847144892</v>
      </c>
      <c r="AL1269" s="135">
        <f t="shared" si="560"/>
        <v>2.7434142022392732E-2</v>
      </c>
      <c r="AM1269" s="135">
        <f t="shared" si="561"/>
        <v>0</v>
      </c>
      <c r="AN1269" s="135">
        <f t="shared" si="562"/>
        <v>0</v>
      </c>
      <c r="AO1269" s="135">
        <f t="shared" si="563"/>
        <v>0</v>
      </c>
      <c r="AP1269" s="159">
        <f>IFERROR(VLOOKUP(A1269,人口!$A$2:$E$1748,5,0),0)</f>
        <v>369</v>
      </c>
      <c r="AQ1269" s="159">
        <f t="shared" si="538"/>
        <v>1</v>
      </c>
      <c r="AR1269" s="159">
        <f t="shared" si="539"/>
        <v>0</v>
      </c>
      <c r="AS1269" s="159">
        <f t="shared" si="540"/>
        <v>0</v>
      </c>
      <c r="AT1269" s="159">
        <f t="shared" si="541"/>
        <v>0</v>
      </c>
      <c r="AU1269" s="159">
        <f t="shared" si="542"/>
        <v>0</v>
      </c>
      <c r="AV1269" s="159">
        <f t="shared" si="543"/>
        <v>0</v>
      </c>
      <c r="AW1269" s="159">
        <f t="shared" si="544"/>
        <v>0</v>
      </c>
      <c r="AX1269" s="159">
        <f t="shared" si="564"/>
        <v>0</v>
      </c>
      <c r="AY1269" s="159" t="str">
        <f t="shared" si="565"/>
        <v>5千人未満の市町村平均</v>
      </c>
      <c r="AZ1269" s="159"/>
    </row>
    <row r="1270" spans="1:52" x14ac:dyDescent="0.3">
      <c r="A1270" t="str">
        <f t="shared" si="545"/>
        <v>29449</v>
      </c>
      <c r="B1270" s="158" t="str">
        <f t="shared" si="546"/>
        <v>029449</v>
      </c>
      <c r="C1270">
        <v>29</v>
      </c>
      <c r="D1270" t="s">
        <v>56</v>
      </c>
      <c r="E1270">
        <v>29449</v>
      </c>
      <c r="F1270" t="s">
        <v>1570</v>
      </c>
      <c r="G1270">
        <v>37.756999999999998</v>
      </c>
      <c r="H1270">
        <v>6.867</v>
      </c>
      <c r="I1270">
        <v>48.637999999999998</v>
      </c>
      <c r="J1270">
        <v>8.8230000000000004</v>
      </c>
      <c r="K1270">
        <v>301</v>
      </c>
      <c r="L1270">
        <v>817.89800000000002</v>
      </c>
      <c r="M1270">
        <v>24.899000000000001</v>
      </c>
      <c r="N1270">
        <v>145.245</v>
      </c>
      <c r="O1270">
        <v>0</v>
      </c>
      <c r="P1270">
        <v>0</v>
      </c>
      <c r="Q1270">
        <v>0</v>
      </c>
      <c r="R1270">
        <v>4.5999999999999999E-2</v>
      </c>
      <c r="S1270">
        <v>0</v>
      </c>
      <c r="T1270">
        <v>0</v>
      </c>
      <c r="U1270">
        <v>0.28399999999999997</v>
      </c>
      <c r="V1270">
        <v>0.17399999999999999</v>
      </c>
      <c r="W1270">
        <v>2.1070000000000002</v>
      </c>
      <c r="Y1270" t="str">
        <f t="shared" si="547"/>
        <v>奈良県</v>
      </c>
      <c r="Z1270" t="str">
        <f t="shared" si="548"/>
        <v>奈良県十津川村</v>
      </c>
      <c r="AA1270" s="159">
        <f t="shared" si="549"/>
        <v>48.637999999999998</v>
      </c>
      <c r="AB1270" s="159">
        <f t="shared" si="550"/>
        <v>8.8230000000000004</v>
      </c>
      <c r="AC1270" s="159">
        <f t="shared" si="551"/>
        <v>817.89800000000002</v>
      </c>
      <c r="AD1270" s="159">
        <f t="shared" si="552"/>
        <v>145.245</v>
      </c>
      <c r="AE1270" s="159">
        <f t="shared" si="553"/>
        <v>0</v>
      </c>
      <c r="AF1270" s="159">
        <f t="shared" si="554"/>
        <v>0</v>
      </c>
      <c r="AG1270" s="159">
        <f t="shared" si="555"/>
        <v>0.28399999999999997</v>
      </c>
      <c r="AH1270" s="160">
        <f t="shared" si="556"/>
        <v>1020.888</v>
      </c>
      <c r="AI1270" s="135">
        <f t="shared" si="557"/>
        <v>4.7642836432595932E-2</v>
      </c>
      <c r="AJ1270" s="135">
        <f t="shared" si="558"/>
        <v>8.642475962103581E-3</v>
      </c>
      <c r="AK1270" s="135">
        <f t="shared" si="559"/>
        <v>0.80116330096935218</v>
      </c>
      <c r="AL1270" s="135">
        <f t="shared" si="560"/>
        <v>0.14227319745163033</v>
      </c>
      <c r="AM1270" s="135">
        <f t="shared" si="561"/>
        <v>0</v>
      </c>
      <c r="AN1270" s="135">
        <f t="shared" si="562"/>
        <v>0</v>
      </c>
      <c r="AO1270" s="135">
        <f t="shared" si="563"/>
        <v>2.781891843179663E-4</v>
      </c>
      <c r="AP1270" s="159">
        <f>IFERROR(VLOOKUP(A1270,人口!$A$2:$E$1748,5,0),0)</f>
        <v>3224</v>
      </c>
      <c r="AQ1270" s="159">
        <f t="shared" si="538"/>
        <v>1</v>
      </c>
      <c r="AR1270" s="159">
        <f t="shared" si="539"/>
        <v>0</v>
      </c>
      <c r="AS1270" s="159">
        <f t="shared" si="540"/>
        <v>0</v>
      </c>
      <c r="AT1270" s="159">
        <f t="shared" si="541"/>
        <v>0</v>
      </c>
      <c r="AU1270" s="159">
        <f t="shared" si="542"/>
        <v>0</v>
      </c>
      <c r="AV1270" s="159">
        <f t="shared" si="543"/>
        <v>0</v>
      </c>
      <c r="AW1270" s="159">
        <f t="shared" si="544"/>
        <v>0</v>
      </c>
      <c r="AX1270" s="159">
        <f t="shared" si="564"/>
        <v>0</v>
      </c>
      <c r="AY1270" s="159" t="str">
        <f t="shared" si="565"/>
        <v>5千人未満の市町村平均</v>
      </c>
      <c r="AZ1270" s="159"/>
    </row>
    <row r="1271" spans="1:52" x14ac:dyDescent="0.3">
      <c r="A1271" t="str">
        <f t="shared" si="545"/>
        <v>29450</v>
      </c>
      <c r="B1271" s="158" t="str">
        <f t="shared" si="546"/>
        <v>029450</v>
      </c>
      <c r="C1271">
        <v>29</v>
      </c>
      <c r="D1271" t="s">
        <v>56</v>
      </c>
      <c r="E1271">
        <v>29450</v>
      </c>
      <c r="F1271" t="s">
        <v>1587</v>
      </c>
      <c r="G1271">
        <v>12.933999999999999</v>
      </c>
      <c r="H1271">
        <v>1.67</v>
      </c>
      <c r="I1271">
        <v>17.132000000000001</v>
      </c>
      <c r="J1271">
        <v>2.202</v>
      </c>
      <c r="K1271">
        <v>53.2</v>
      </c>
      <c r="L1271">
        <v>121.866</v>
      </c>
      <c r="M1271">
        <v>3.89</v>
      </c>
      <c r="N1271">
        <v>22.693999999999999</v>
      </c>
      <c r="O1271">
        <v>0</v>
      </c>
      <c r="P1271">
        <v>0</v>
      </c>
      <c r="Q1271">
        <v>0</v>
      </c>
      <c r="R1271">
        <v>0</v>
      </c>
      <c r="S1271">
        <v>0</v>
      </c>
      <c r="T1271">
        <v>0</v>
      </c>
      <c r="U1271">
        <v>0</v>
      </c>
      <c r="V1271">
        <v>5.0999999999999997E-2</v>
      </c>
      <c r="W1271">
        <v>0.56999999999999995</v>
      </c>
      <c r="Y1271" t="str">
        <f t="shared" si="547"/>
        <v>奈良県</v>
      </c>
      <c r="Z1271" t="str">
        <f t="shared" si="548"/>
        <v>奈良県下北山村</v>
      </c>
      <c r="AA1271" s="159">
        <f t="shared" si="549"/>
        <v>17.132000000000001</v>
      </c>
      <c r="AB1271" s="159">
        <f t="shared" si="550"/>
        <v>2.202</v>
      </c>
      <c r="AC1271" s="159">
        <f t="shared" si="551"/>
        <v>121.866</v>
      </c>
      <c r="AD1271" s="159">
        <f t="shared" si="552"/>
        <v>22.693999999999999</v>
      </c>
      <c r="AE1271" s="159">
        <f t="shared" si="553"/>
        <v>0</v>
      </c>
      <c r="AF1271" s="159">
        <f t="shared" si="554"/>
        <v>0</v>
      </c>
      <c r="AG1271" s="159">
        <f t="shared" si="555"/>
        <v>0</v>
      </c>
      <c r="AH1271" s="160">
        <f t="shared" si="556"/>
        <v>163.89399999999998</v>
      </c>
      <c r="AI1271" s="135">
        <f t="shared" si="557"/>
        <v>0.10453097733901183</v>
      </c>
      <c r="AJ1271" s="135">
        <f t="shared" si="558"/>
        <v>1.3435513197554519E-2</v>
      </c>
      <c r="AK1271" s="135">
        <f t="shared" si="559"/>
        <v>0.74356596336656633</v>
      </c>
      <c r="AL1271" s="135">
        <f t="shared" si="560"/>
        <v>0.13846754609686751</v>
      </c>
      <c r="AM1271" s="135">
        <f t="shared" si="561"/>
        <v>0</v>
      </c>
      <c r="AN1271" s="135">
        <f t="shared" si="562"/>
        <v>0</v>
      </c>
      <c r="AO1271" s="135">
        <f t="shared" si="563"/>
        <v>0</v>
      </c>
      <c r="AP1271" s="159">
        <f>IFERROR(VLOOKUP(A1271,人口!$A$2:$E$1748,5,0),0)</f>
        <v>884</v>
      </c>
      <c r="AQ1271" s="159">
        <f t="shared" si="538"/>
        <v>1</v>
      </c>
      <c r="AR1271" s="159">
        <f t="shared" si="539"/>
        <v>0</v>
      </c>
      <c r="AS1271" s="159">
        <f t="shared" si="540"/>
        <v>0</v>
      </c>
      <c r="AT1271" s="159">
        <f t="shared" si="541"/>
        <v>0</v>
      </c>
      <c r="AU1271" s="159">
        <f t="shared" si="542"/>
        <v>0</v>
      </c>
      <c r="AV1271" s="159">
        <f t="shared" si="543"/>
        <v>0</v>
      </c>
      <c r="AW1271" s="159">
        <f t="shared" si="544"/>
        <v>0</v>
      </c>
      <c r="AX1271" s="159">
        <f t="shared" si="564"/>
        <v>0</v>
      </c>
      <c r="AY1271" s="159" t="str">
        <f t="shared" si="565"/>
        <v>5千人未満の市町村平均</v>
      </c>
      <c r="AZ1271" s="159"/>
    </row>
    <row r="1272" spans="1:52" x14ac:dyDescent="0.3">
      <c r="A1272" t="str">
        <f t="shared" si="545"/>
        <v>29451</v>
      </c>
      <c r="B1272" s="158" t="str">
        <f t="shared" si="546"/>
        <v>029451</v>
      </c>
      <c r="C1272">
        <v>29</v>
      </c>
      <c r="D1272" t="s">
        <v>56</v>
      </c>
      <c r="E1272">
        <v>29451</v>
      </c>
      <c r="F1272" t="s">
        <v>1605</v>
      </c>
      <c r="G1272">
        <v>6.14</v>
      </c>
      <c r="H1272">
        <v>0.125</v>
      </c>
      <c r="I1272">
        <v>7.7350000000000003</v>
      </c>
      <c r="J1272">
        <v>0.157</v>
      </c>
      <c r="K1272">
        <v>77.900000000000006</v>
      </c>
      <c r="L1272">
        <v>193.054</v>
      </c>
      <c r="M1272">
        <v>6.9509999999999996</v>
      </c>
      <c r="N1272">
        <v>40.548999999999999</v>
      </c>
      <c r="O1272">
        <v>0</v>
      </c>
      <c r="P1272">
        <v>0</v>
      </c>
      <c r="Q1272">
        <v>0</v>
      </c>
      <c r="R1272">
        <v>0</v>
      </c>
      <c r="S1272">
        <v>0</v>
      </c>
      <c r="T1272">
        <v>0</v>
      </c>
      <c r="U1272">
        <v>0</v>
      </c>
      <c r="V1272">
        <v>2.9000000000000001E-2</v>
      </c>
      <c r="W1272">
        <v>0.32</v>
      </c>
      <c r="Y1272" t="str">
        <f t="shared" si="547"/>
        <v>奈良県</v>
      </c>
      <c r="Z1272" t="str">
        <f t="shared" si="548"/>
        <v>奈良県上北山村</v>
      </c>
      <c r="AA1272" s="159">
        <f t="shared" si="549"/>
        <v>7.7350000000000003</v>
      </c>
      <c r="AB1272" s="159">
        <f t="shared" si="550"/>
        <v>0.157</v>
      </c>
      <c r="AC1272" s="159">
        <f t="shared" si="551"/>
        <v>193.054</v>
      </c>
      <c r="AD1272" s="159">
        <f t="shared" si="552"/>
        <v>40.548999999999999</v>
      </c>
      <c r="AE1272" s="159">
        <f t="shared" si="553"/>
        <v>0</v>
      </c>
      <c r="AF1272" s="159">
        <f t="shared" si="554"/>
        <v>0</v>
      </c>
      <c r="AG1272" s="159">
        <f t="shared" si="555"/>
        <v>0</v>
      </c>
      <c r="AH1272" s="160">
        <f t="shared" si="556"/>
        <v>241.495</v>
      </c>
      <c r="AI1272" s="135">
        <f t="shared" si="557"/>
        <v>3.2029648646969916E-2</v>
      </c>
      <c r="AJ1272" s="135">
        <f t="shared" si="558"/>
        <v>6.5011697964761179E-4</v>
      </c>
      <c r="AK1272" s="135">
        <f t="shared" si="559"/>
        <v>0.79941199610757985</v>
      </c>
      <c r="AL1272" s="135">
        <f t="shared" si="560"/>
        <v>0.16790823826580259</v>
      </c>
      <c r="AM1272" s="135">
        <f t="shared" si="561"/>
        <v>0</v>
      </c>
      <c r="AN1272" s="135">
        <f t="shared" si="562"/>
        <v>0</v>
      </c>
      <c r="AO1272" s="135">
        <f t="shared" si="563"/>
        <v>0</v>
      </c>
      <c r="AP1272" s="159">
        <f>IFERROR(VLOOKUP(A1272,人口!$A$2:$E$1748,5,0),0)</f>
        <v>488</v>
      </c>
      <c r="AQ1272" s="159">
        <f t="shared" si="538"/>
        <v>1</v>
      </c>
      <c r="AR1272" s="159">
        <f t="shared" si="539"/>
        <v>0</v>
      </c>
      <c r="AS1272" s="159">
        <f t="shared" si="540"/>
        <v>0</v>
      </c>
      <c r="AT1272" s="159">
        <f t="shared" si="541"/>
        <v>0</v>
      </c>
      <c r="AU1272" s="159">
        <f t="shared" si="542"/>
        <v>0</v>
      </c>
      <c r="AV1272" s="159">
        <f t="shared" si="543"/>
        <v>0</v>
      </c>
      <c r="AW1272" s="159">
        <f t="shared" si="544"/>
        <v>0</v>
      </c>
      <c r="AX1272" s="159">
        <f t="shared" si="564"/>
        <v>0</v>
      </c>
      <c r="AY1272" s="159" t="str">
        <f t="shared" si="565"/>
        <v>5千人未満の市町村平均</v>
      </c>
      <c r="AZ1272" s="159"/>
    </row>
    <row r="1273" spans="1:52" x14ac:dyDescent="0.3">
      <c r="A1273" t="str">
        <f t="shared" si="545"/>
        <v>29452</v>
      </c>
      <c r="B1273" s="158" t="str">
        <f t="shared" si="546"/>
        <v>029452</v>
      </c>
      <c r="C1273">
        <v>29</v>
      </c>
      <c r="D1273" t="s">
        <v>56</v>
      </c>
      <c r="E1273">
        <v>29452</v>
      </c>
      <c r="F1273" t="s">
        <v>1130</v>
      </c>
      <c r="G1273">
        <v>18.8</v>
      </c>
      <c r="H1273">
        <v>1.4379999999999999</v>
      </c>
      <c r="I1273">
        <v>28.324999999999999</v>
      </c>
      <c r="J1273">
        <v>2.149</v>
      </c>
      <c r="K1273">
        <v>141.69999999999999</v>
      </c>
      <c r="L1273">
        <v>384.60899999999998</v>
      </c>
      <c r="M1273">
        <v>12.807</v>
      </c>
      <c r="N1273">
        <v>70.885999999999996</v>
      </c>
      <c r="O1273">
        <v>0</v>
      </c>
      <c r="P1273">
        <v>0</v>
      </c>
      <c r="Q1273">
        <v>0</v>
      </c>
      <c r="R1273">
        <v>0</v>
      </c>
      <c r="S1273">
        <v>0</v>
      </c>
      <c r="T1273">
        <v>0</v>
      </c>
      <c r="U1273">
        <v>0</v>
      </c>
      <c r="V1273">
        <v>7.0999999999999994E-2</v>
      </c>
      <c r="W1273">
        <v>0.82899999999999996</v>
      </c>
      <c r="Y1273" t="str">
        <f t="shared" si="547"/>
        <v>奈良県</v>
      </c>
      <c r="Z1273" t="str">
        <f t="shared" si="548"/>
        <v>奈良県川上村</v>
      </c>
      <c r="AA1273" s="159">
        <f t="shared" si="549"/>
        <v>28.324999999999999</v>
      </c>
      <c r="AB1273" s="159">
        <f t="shared" si="550"/>
        <v>2.149</v>
      </c>
      <c r="AC1273" s="159">
        <f t="shared" si="551"/>
        <v>384.60899999999998</v>
      </c>
      <c r="AD1273" s="159">
        <f t="shared" si="552"/>
        <v>70.885999999999996</v>
      </c>
      <c r="AE1273" s="159">
        <f t="shared" si="553"/>
        <v>0</v>
      </c>
      <c r="AF1273" s="159">
        <f t="shared" si="554"/>
        <v>0</v>
      </c>
      <c r="AG1273" s="159">
        <f t="shared" si="555"/>
        <v>0</v>
      </c>
      <c r="AH1273" s="160">
        <f t="shared" si="556"/>
        <v>485.96899999999994</v>
      </c>
      <c r="AI1273" s="135">
        <f t="shared" si="557"/>
        <v>5.8285610810566109E-2</v>
      </c>
      <c r="AJ1273" s="135">
        <f t="shared" si="558"/>
        <v>4.4220927672341242E-3</v>
      </c>
      <c r="AK1273" s="135">
        <f t="shared" si="559"/>
        <v>0.79142702518061858</v>
      </c>
      <c r="AL1273" s="135">
        <f t="shared" si="560"/>
        <v>0.14586527124158127</v>
      </c>
      <c r="AM1273" s="135">
        <f t="shared" si="561"/>
        <v>0</v>
      </c>
      <c r="AN1273" s="135">
        <f t="shared" si="562"/>
        <v>0</v>
      </c>
      <c r="AO1273" s="135">
        <f t="shared" si="563"/>
        <v>0</v>
      </c>
      <c r="AP1273" s="159">
        <f>IFERROR(VLOOKUP(A1273,人口!$A$2:$E$1748,5,0),0)</f>
        <v>1361</v>
      </c>
      <c r="AQ1273" s="159">
        <f t="shared" si="538"/>
        <v>1</v>
      </c>
      <c r="AR1273" s="159">
        <f t="shared" si="539"/>
        <v>0</v>
      </c>
      <c r="AS1273" s="159">
        <f t="shared" si="540"/>
        <v>0</v>
      </c>
      <c r="AT1273" s="159">
        <f t="shared" si="541"/>
        <v>0</v>
      </c>
      <c r="AU1273" s="159">
        <f t="shared" si="542"/>
        <v>0</v>
      </c>
      <c r="AV1273" s="159">
        <f t="shared" si="543"/>
        <v>0</v>
      </c>
      <c r="AW1273" s="159">
        <f t="shared" si="544"/>
        <v>0</v>
      </c>
      <c r="AX1273" s="159">
        <f t="shared" si="564"/>
        <v>0</v>
      </c>
      <c r="AY1273" s="159" t="str">
        <f t="shared" si="565"/>
        <v>5千人未満の市町村平均</v>
      </c>
      <c r="AZ1273" s="159"/>
    </row>
    <row r="1274" spans="1:52" x14ac:dyDescent="0.3">
      <c r="A1274" t="str">
        <f t="shared" si="545"/>
        <v>29453</v>
      </c>
      <c r="B1274" s="158" t="str">
        <f t="shared" si="546"/>
        <v>029453</v>
      </c>
      <c r="C1274">
        <v>29</v>
      </c>
      <c r="D1274" t="s">
        <v>56</v>
      </c>
      <c r="E1274">
        <v>29453</v>
      </c>
      <c r="F1274" t="s">
        <v>1637</v>
      </c>
      <c r="G1274">
        <v>23.45</v>
      </c>
      <c r="H1274">
        <v>2.7290000000000001</v>
      </c>
      <c r="I1274">
        <v>29.016999999999999</v>
      </c>
      <c r="J1274">
        <v>3.3740000000000001</v>
      </c>
      <c r="K1274">
        <v>149.30000000000001</v>
      </c>
      <c r="L1274">
        <v>373.56599999999997</v>
      </c>
      <c r="M1274">
        <v>4.18</v>
      </c>
      <c r="N1274">
        <v>23.138999999999999</v>
      </c>
      <c r="O1274">
        <v>0</v>
      </c>
      <c r="P1274">
        <v>0</v>
      </c>
      <c r="Q1274">
        <v>0</v>
      </c>
      <c r="R1274">
        <v>0</v>
      </c>
      <c r="S1274">
        <v>0</v>
      </c>
      <c r="T1274">
        <v>0</v>
      </c>
      <c r="U1274">
        <v>0</v>
      </c>
      <c r="V1274">
        <v>9.6000000000000002E-2</v>
      </c>
      <c r="W1274">
        <v>1.1299999999999999</v>
      </c>
      <c r="Y1274" t="str">
        <f t="shared" si="547"/>
        <v>奈良県</v>
      </c>
      <c r="Z1274" t="str">
        <f t="shared" si="548"/>
        <v>奈良県東吉野村</v>
      </c>
      <c r="AA1274" s="159">
        <f t="shared" si="549"/>
        <v>29.016999999999999</v>
      </c>
      <c r="AB1274" s="159">
        <f t="shared" si="550"/>
        <v>3.3740000000000001</v>
      </c>
      <c r="AC1274" s="159">
        <f t="shared" si="551"/>
        <v>373.56599999999997</v>
      </c>
      <c r="AD1274" s="159">
        <f t="shared" si="552"/>
        <v>23.138999999999999</v>
      </c>
      <c r="AE1274" s="159">
        <f t="shared" si="553"/>
        <v>0</v>
      </c>
      <c r="AF1274" s="159">
        <f t="shared" si="554"/>
        <v>0</v>
      </c>
      <c r="AG1274" s="159">
        <f t="shared" si="555"/>
        <v>0</v>
      </c>
      <c r="AH1274" s="160">
        <f t="shared" si="556"/>
        <v>429.096</v>
      </c>
      <c r="AI1274" s="135">
        <f t="shared" si="557"/>
        <v>6.7623562093331091E-2</v>
      </c>
      <c r="AJ1274" s="135">
        <f t="shared" si="558"/>
        <v>7.8630423028879324E-3</v>
      </c>
      <c r="AK1274" s="135">
        <f t="shared" si="559"/>
        <v>0.87058839979864644</v>
      </c>
      <c r="AL1274" s="135">
        <f t="shared" si="560"/>
        <v>5.3924995805134511E-2</v>
      </c>
      <c r="AM1274" s="135">
        <f t="shared" si="561"/>
        <v>0</v>
      </c>
      <c r="AN1274" s="135">
        <f t="shared" si="562"/>
        <v>0</v>
      </c>
      <c r="AO1274" s="135">
        <f t="shared" si="563"/>
        <v>0</v>
      </c>
      <c r="AP1274" s="159">
        <f>IFERROR(VLOOKUP(A1274,人口!$A$2:$E$1748,5,0),0)</f>
        <v>1717</v>
      </c>
      <c r="AQ1274" s="159">
        <f t="shared" si="538"/>
        <v>1</v>
      </c>
      <c r="AR1274" s="159">
        <f t="shared" si="539"/>
        <v>0</v>
      </c>
      <c r="AS1274" s="159">
        <f t="shared" si="540"/>
        <v>0</v>
      </c>
      <c r="AT1274" s="159">
        <f t="shared" si="541"/>
        <v>0</v>
      </c>
      <c r="AU1274" s="159">
        <f t="shared" si="542"/>
        <v>0</v>
      </c>
      <c r="AV1274" s="159">
        <f t="shared" si="543"/>
        <v>0</v>
      </c>
      <c r="AW1274" s="159">
        <f t="shared" si="544"/>
        <v>0</v>
      </c>
      <c r="AX1274" s="159">
        <f t="shared" si="564"/>
        <v>0</v>
      </c>
      <c r="AY1274" s="159" t="str">
        <f t="shared" si="565"/>
        <v>5千人未満の市町村平均</v>
      </c>
      <c r="AZ1274" s="159"/>
    </row>
    <row r="1275" spans="1:52" x14ac:dyDescent="0.3">
      <c r="A1275" t="str">
        <f t="shared" si="545"/>
        <v>099</v>
      </c>
      <c r="B1275" s="158" t="str">
        <f t="shared" si="546"/>
        <v>099</v>
      </c>
      <c r="C1275">
        <v>30</v>
      </c>
      <c r="D1275" t="s">
        <v>57</v>
      </c>
      <c r="E1275">
        <v>99</v>
      </c>
      <c r="Y1275" t="str">
        <f t="shared" si="547"/>
        <v>和歌山県</v>
      </c>
      <c r="Z1275" t="str">
        <f t="shared" si="548"/>
        <v>和歌山県</v>
      </c>
      <c r="AA1275" s="159">
        <f t="shared" si="549"/>
        <v>0</v>
      </c>
      <c r="AB1275" s="159">
        <f t="shared" si="550"/>
        <v>0</v>
      </c>
      <c r="AC1275" s="159">
        <f t="shared" si="551"/>
        <v>0</v>
      </c>
      <c r="AD1275" s="159">
        <f t="shared" si="552"/>
        <v>0</v>
      </c>
      <c r="AE1275" s="159">
        <f t="shared" si="553"/>
        <v>0</v>
      </c>
      <c r="AF1275" s="159">
        <f t="shared" si="554"/>
        <v>0</v>
      </c>
      <c r="AG1275" s="159">
        <f t="shared" si="555"/>
        <v>0</v>
      </c>
      <c r="AH1275" s="160">
        <f t="shared" si="556"/>
        <v>0</v>
      </c>
      <c r="AI1275" s="135" t="str">
        <f t="shared" si="557"/>
        <v/>
      </c>
      <c r="AJ1275" s="135" t="str">
        <f t="shared" si="558"/>
        <v/>
      </c>
      <c r="AK1275" s="135" t="str">
        <f t="shared" si="559"/>
        <v/>
      </c>
      <c r="AL1275" s="135" t="str">
        <f t="shared" si="560"/>
        <v/>
      </c>
      <c r="AM1275" s="135" t="str">
        <f t="shared" si="561"/>
        <v/>
      </c>
      <c r="AN1275" s="135" t="str">
        <f t="shared" si="562"/>
        <v/>
      </c>
      <c r="AO1275" s="135" t="str">
        <f t="shared" si="563"/>
        <v/>
      </c>
      <c r="AP1275" s="159">
        <f>IFERROR(VLOOKUP(A1275,人口!$A$2:$E$1748,5,0),0)</f>
        <v>0</v>
      </c>
      <c r="AQ1275" s="159">
        <f t="shared" si="538"/>
        <v>0</v>
      </c>
      <c r="AR1275" s="159">
        <f t="shared" si="539"/>
        <v>0</v>
      </c>
      <c r="AS1275" s="159">
        <f t="shared" si="540"/>
        <v>0</v>
      </c>
      <c r="AT1275" s="159">
        <f t="shared" si="541"/>
        <v>0</v>
      </c>
      <c r="AU1275" s="159">
        <f t="shared" si="542"/>
        <v>0</v>
      </c>
      <c r="AV1275" s="159">
        <f t="shared" si="543"/>
        <v>0</v>
      </c>
      <c r="AW1275" s="159">
        <f t="shared" si="544"/>
        <v>0</v>
      </c>
      <c r="AX1275" s="159">
        <f t="shared" si="564"/>
        <v>0</v>
      </c>
      <c r="AY1275" s="159" t="str">
        <f t="shared" si="565"/>
        <v/>
      </c>
      <c r="AZ1275" s="159"/>
    </row>
    <row r="1276" spans="1:52" x14ac:dyDescent="0.3">
      <c r="A1276" t="str">
        <f t="shared" si="545"/>
        <v>30201</v>
      </c>
      <c r="B1276" s="158" t="str">
        <f t="shared" si="546"/>
        <v>030201</v>
      </c>
      <c r="C1276">
        <v>30</v>
      </c>
      <c r="D1276" t="s">
        <v>57</v>
      </c>
      <c r="E1276">
        <v>30201</v>
      </c>
      <c r="F1276" t="s">
        <v>104</v>
      </c>
      <c r="G1276">
        <v>1342.078</v>
      </c>
      <c r="H1276">
        <v>394.50200000000001</v>
      </c>
      <c r="I1276">
        <v>1853.297</v>
      </c>
      <c r="J1276">
        <v>543.24900000000002</v>
      </c>
      <c r="K1276">
        <v>84.5</v>
      </c>
      <c r="L1276">
        <v>194.761</v>
      </c>
      <c r="M1276">
        <v>0</v>
      </c>
      <c r="N1276">
        <v>0</v>
      </c>
      <c r="O1276">
        <v>0.40500000000000003</v>
      </c>
      <c r="P1276">
        <v>0</v>
      </c>
      <c r="Q1276">
        <v>0</v>
      </c>
      <c r="R1276">
        <v>0</v>
      </c>
      <c r="S1276">
        <v>0</v>
      </c>
      <c r="T1276">
        <v>0</v>
      </c>
      <c r="U1276">
        <v>0</v>
      </c>
      <c r="V1276">
        <v>18.148</v>
      </c>
      <c r="W1276">
        <v>128.03</v>
      </c>
      <c r="Y1276" t="str">
        <f t="shared" si="547"/>
        <v>和歌山県</v>
      </c>
      <c r="Z1276" t="str">
        <f t="shared" si="548"/>
        <v>和歌山県和歌山市</v>
      </c>
      <c r="AA1276" s="159">
        <f t="shared" si="549"/>
        <v>1853.297</v>
      </c>
      <c r="AB1276" s="159">
        <f t="shared" si="550"/>
        <v>543.24900000000002</v>
      </c>
      <c r="AC1276" s="159">
        <f t="shared" si="551"/>
        <v>194.761</v>
      </c>
      <c r="AD1276" s="159">
        <f t="shared" si="552"/>
        <v>0</v>
      </c>
      <c r="AE1276" s="159">
        <f t="shared" si="553"/>
        <v>0</v>
      </c>
      <c r="AF1276" s="159">
        <f t="shared" si="554"/>
        <v>0</v>
      </c>
      <c r="AG1276" s="159">
        <f t="shared" si="555"/>
        <v>0</v>
      </c>
      <c r="AH1276" s="160">
        <f t="shared" si="556"/>
        <v>2591.3070000000002</v>
      </c>
      <c r="AI1276" s="135">
        <f t="shared" si="557"/>
        <v>0.71519777471368695</v>
      </c>
      <c r="AJ1276" s="135">
        <f t="shared" si="558"/>
        <v>0.20964285590244613</v>
      </c>
      <c r="AK1276" s="135">
        <f t="shared" si="559"/>
        <v>7.51593693838669E-2</v>
      </c>
      <c r="AL1276" s="135">
        <f t="shared" si="560"/>
        <v>0</v>
      </c>
      <c r="AM1276" s="135">
        <f t="shared" si="561"/>
        <v>0</v>
      </c>
      <c r="AN1276" s="135">
        <f t="shared" si="562"/>
        <v>0</v>
      </c>
      <c r="AO1276" s="135">
        <f t="shared" si="563"/>
        <v>0</v>
      </c>
      <c r="AP1276" s="159">
        <f>IFERROR(VLOOKUP(A1276,人口!$A$2:$E$1748,5,0),0)</f>
        <v>366923</v>
      </c>
      <c r="AQ1276" s="159">
        <f t="shared" si="538"/>
        <v>0</v>
      </c>
      <c r="AR1276" s="159">
        <f t="shared" si="539"/>
        <v>0</v>
      </c>
      <c r="AS1276" s="159">
        <f t="shared" si="540"/>
        <v>0</v>
      </c>
      <c r="AT1276" s="159">
        <f t="shared" si="541"/>
        <v>0</v>
      </c>
      <c r="AU1276" s="159">
        <f t="shared" si="542"/>
        <v>0</v>
      </c>
      <c r="AV1276" s="159">
        <f t="shared" si="543"/>
        <v>1</v>
      </c>
      <c r="AW1276" s="159">
        <f t="shared" si="544"/>
        <v>0</v>
      </c>
      <c r="AX1276" s="159">
        <f t="shared" si="564"/>
        <v>0</v>
      </c>
      <c r="AY1276" s="159" t="str">
        <f t="shared" si="565"/>
        <v>20万～50万人未満の市町村平均</v>
      </c>
      <c r="AZ1276" s="159"/>
    </row>
    <row r="1277" spans="1:52" x14ac:dyDescent="0.3">
      <c r="A1277" t="str">
        <f t="shared" si="545"/>
        <v>30202</v>
      </c>
      <c r="B1277" s="158" t="str">
        <f t="shared" si="546"/>
        <v>030202</v>
      </c>
      <c r="C1277">
        <v>30</v>
      </c>
      <c r="D1277" t="s">
        <v>57</v>
      </c>
      <c r="E1277">
        <v>30202</v>
      </c>
      <c r="F1277" t="s">
        <v>154</v>
      </c>
      <c r="G1277">
        <v>283.38499999999999</v>
      </c>
      <c r="H1277">
        <v>375.62099999999998</v>
      </c>
      <c r="I1277">
        <v>384.55500000000001</v>
      </c>
      <c r="J1277">
        <v>508.93599999999998</v>
      </c>
      <c r="K1277">
        <v>20.2</v>
      </c>
      <c r="L1277">
        <v>45.530999999999999</v>
      </c>
      <c r="M1277">
        <v>0</v>
      </c>
      <c r="N1277">
        <v>0</v>
      </c>
      <c r="O1277">
        <v>0.21199999999999999</v>
      </c>
      <c r="P1277">
        <v>0</v>
      </c>
      <c r="Q1277">
        <v>0</v>
      </c>
      <c r="R1277">
        <v>0</v>
      </c>
      <c r="S1277">
        <v>0</v>
      </c>
      <c r="T1277">
        <v>0</v>
      </c>
      <c r="U1277">
        <v>0</v>
      </c>
      <c r="V1277">
        <v>3.5249999999999999</v>
      </c>
      <c r="W1277">
        <v>29.829000000000001</v>
      </c>
      <c r="Y1277" t="str">
        <f t="shared" si="547"/>
        <v>和歌山県</v>
      </c>
      <c r="Z1277" t="str">
        <f t="shared" si="548"/>
        <v>和歌山県海南市</v>
      </c>
      <c r="AA1277" s="159">
        <f t="shared" si="549"/>
        <v>384.55500000000001</v>
      </c>
      <c r="AB1277" s="159">
        <f t="shared" si="550"/>
        <v>508.93599999999998</v>
      </c>
      <c r="AC1277" s="159">
        <f t="shared" si="551"/>
        <v>45.530999999999999</v>
      </c>
      <c r="AD1277" s="159">
        <f t="shared" si="552"/>
        <v>0</v>
      </c>
      <c r="AE1277" s="159">
        <f t="shared" si="553"/>
        <v>0</v>
      </c>
      <c r="AF1277" s="159">
        <f t="shared" si="554"/>
        <v>0</v>
      </c>
      <c r="AG1277" s="159">
        <f t="shared" si="555"/>
        <v>0</v>
      </c>
      <c r="AH1277" s="160">
        <f t="shared" si="556"/>
        <v>939.02199999999993</v>
      </c>
      <c r="AI1277" s="135">
        <f t="shared" si="557"/>
        <v>0.40952714632884002</v>
      </c>
      <c r="AJ1277" s="135">
        <f t="shared" si="558"/>
        <v>0.54198517180641137</v>
      </c>
      <c r="AK1277" s="135">
        <f t="shared" si="559"/>
        <v>4.8487681864748645E-2</v>
      </c>
      <c r="AL1277" s="135">
        <f t="shared" si="560"/>
        <v>0</v>
      </c>
      <c r="AM1277" s="135">
        <f t="shared" si="561"/>
        <v>0</v>
      </c>
      <c r="AN1277" s="135">
        <f t="shared" si="562"/>
        <v>0</v>
      </c>
      <c r="AO1277" s="135">
        <f t="shared" si="563"/>
        <v>0</v>
      </c>
      <c r="AP1277" s="159">
        <f>IFERROR(VLOOKUP(A1277,人口!$A$2:$E$1748,5,0),0)</f>
        <v>50307</v>
      </c>
      <c r="AQ1277" s="159">
        <f t="shared" si="538"/>
        <v>0</v>
      </c>
      <c r="AR1277" s="159">
        <f t="shared" si="539"/>
        <v>0</v>
      </c>
      <c r="AS1277" s="159">
        <f t="shared" si="540"/>
        <v>0</v>
      </c>
      <c r="AT1277" s="159">
        <f t="shared" si="541"/>
        <v>1</v>
      </c>
      <c r="AU1277" s="159">
        <f t="shared" si="542"/>
        <v>0</v>
      </c>
      <c r="AV1277" s="159">
        <f t="shared" si="543"/>
        <v>0</v>
      </c>
      <c r="AW1277" s="159">
        <f t="shared" si="544"/>
        <v>0</v>
      </c>
      <c r="AX1277" s="159">
        <f t="shared" si="564"/>
        <v>0</v>
      </c>
      <c r="AY1277" s="159" t="str">
        <f t="shared" si="565"/>
        <v>3万～10万人未満の市町村平均</v>
      </c>
      <c r="AZ1277" s="159"/>
    </row>
    <row r="1278" spans="1:52" x14ac:dyDescent="0.3">
      <c r="A1278" t="str">
        <f t="shared" si="545"/>
        <v>30203</v>
      </c>
      <c r="B1278" s="158" t="str">
        <f t="shared" si="546"/>
        <v>030203</v>
      </c>
      <c r="C1278">
        <v>30</v>
      </c>
      <c r="D1278" t="s">
        <v>57</v>
      </c>
      <c r="E1278">
        <v>30203</v>
      </c>
      <c r="F1278" t="s">
        <v>222</v>
      </c>
      <c r="G1278">
        <v>277.09199999999998</v>
      </c>
      <c r="H1278">
        <v>274.32900000000001</v>
      </c>
      <c r="I1278">
        <v>356.82600000000002</v>
      </c>
      <c r="J1278">
        <v>353.22300000000001</v>
      </c>
      <c r="K1278">
        <v>33.9</v>
      </c>
      <c r="L1278">
        <v>71.760999999999996</v>
      </c>
      <c r="M1278">
        <v>1.048</v>
      </c>
      <c r="N1278">
        <v>5.1689999999999996</v>
      </c>
      <c r="O1278">
        <v>0</v>
      </c>
      <c r="P1278">
        <v>0</v>
      </c>
      <c r="Q1278">
        <v>0</v>
      </c>
      <c r="R1278">
        <v>0</v>
      </c>
      <c r="S1278">
        <v>0</v>
      </c>
      <c r="T1278">
        <v>0</v>
      </c>
      <c r="U1278">
        <v>0</v>
      </c>
      <c r="V1278">
        <v>3.46</v>
      </c>
      <c r="W1278">
        <v>29.369</v>
      </c>
      <c r="Y1278" t="str">
        <f t="shared" si="547"/>
        <v>和歌山県</v>
      </c>
      <c r="Z1278" t="str">
        <f t="shared" si="548"/>
        <v>和歌山県橋本市</v>
      </c>
      <c r="AA1278" s="159">
        <f t="shared" si="549"/>
        <v>356.82600000000002</v>
      </c>
      <c r="AB1278" s="159">
        <f t="shared" si="550"/>
        <v>353.22300000000001</v>
      </c>
      <c r="AC1278" s="159">
        <f t="shared" si="551"/>
        <v>71.760999999999996</v>
      </c>
      <c r="AD1278" s="159">
        <f t="shared" si="552"/>
        <v>5.1689999999999996</v>
      </c>
      <c r="AE1278" s="159">
        <f t="shared" si="553"/>
        <v>0</v>
      </c>
      <c r="AF1278" s="159">
        <f t="shared" si="554"/>
        <v>0</v>
      </c>
      <c r="AG1278" s="159">
        <f t="shared" si="555"/>
        <v>0</v>
      </c>
      <c r="AH1278" s="160">
        <f t="shared" si="556"/>
        <v>786.97899999999993</v>
      </c>
      <c r="AI1278" s="135">
        <f t="shared" si="557"/>
        <v>0.45341235280738118</v>
      </c>
      <c r="AJ1278" s="135">
        <f t="shared" si="558"/>
        <v>0.44883408578882034</v>
      </c>
      <c r="AK1278" s="135">
        <f t="shared" si="559"/>
        <v>9.1185406472091377E-2</v>
      </c>
      <c r="AL1278" s="135">
        <f t="shared" si="560"/>
        <v>6.5681549317071998E-3</v>
      </c>
      <c r="AM1278" s="135">
        <f t="shared" si="561"/>
        <v>0</v>
      </c>
      <c r="AN1278" s="135">
        <f t="shared" si="562"/>
        <v>0</v>
      </c>
      <c r="AO1278" s="135">
        <f t="shared" si="563"/>
        <v>0</v>
      </c>
      <c r="AP1278" s="159">
        <f>IFERROR(VLOOKUP(A1278,人口!$A$2:$E$1748,5,0),0)</f>
        <v>62376</v>
      </c>
      <c r="AQ1278" s="159">
        <f t="shared" si="538"/>
        <v>0</v>
      </c>
      <c r="AR1278" s="159">
        <f t="shared" si="539"/>
        <v>0</v>
      </c>
      <c r="AS1278" s="159">
        <f t="shared" si="540"/>
        <v>0</v>
      </c>
      <c r="AT1278" s="159">
        <f t="shared" si="541"/>
        <v>1</v>
      </c>
      <c r="AU1278" s="159">
        <f t="shared" si="542"/>
        <v>0</v>
      </c>
      <c r="AV1278" s="159">
        <f t="shared" si="543"/>
        <v>0</v>
      </c>
      <c r="AW1278" s="159">
        <f t="shared" si="544"/>
        <v>0</v>
      </c>
      <c r="AX1278" s="159">
        <f t="shared" si="564"/>
        <v>0</v>
      </c>
      <c r="AY1278" s="159" t="str">
        <f t="shared" si="565"/>
        <v>3万～10万人未満の市町村平均</v>
      </c>
      <c r="AZ1278" s="159"/>
    </row>
    <row r="1279" spans="1:52" x14ac:dyDescent="0.3">
      <c r="A1279" t="str">
        <f t="shared" si="545"/>
        <v>30204</v>
      </c>
      <c r="B1279" s="158" t="str">
        <f t="shared" si="546"/>
        <v>030204</v>
      </c>
      <c r="C1279">
        <v>30</v>
      </c>
      <c r="D1279" t="s">
        <v>57</v>
      </c>
      <c r="E1279">
        <v>30204</v>
      </c>
      <c r="F1279" t="s">
        <v>283</v>
      </c>
      <c r="G1279">
        <v>135.05000000000001</v>
      </c>
      <c r="H1279">
        <v>186.428</v>
      </c>
      <c r="I1279">
        <v>186.816</v>
      </c>
      <c r="J1279">
        <v>257.25700000000001</v>
      </c>
      <c r="K1279">
        <v>7.4</v>
      </c>
      <c r="L1279">
        <v>17.062999999999999</v>
      </c>
      <c r="M1279">
        <v>0</v>
      </c>
      <c r="N1279">
        <v>0</v>
      </c>
      <c r="O1279">
        <v>0</v>
      </c>
      <c r="P1279">
        <v>0</v>
      </c>
      <c r="Q1279">
        <v>0</v>
      </c>
      <c r="R1279">
        <v>0</v>
      </c>
      <c r="S1279">
        <v>0</v>
      </c>
      <c r="T1279">
        <v>0</v>
      </c>
      <c r="U1279">
        <v>0</v>
      </c>
      <c r="V1279">
        <v>2.0139999999999998</v>
      </c>
      <c r="W1279">
        <v>13.504</v>
      </c>
      <c r="Y1279" t="str">
        <f t="shared" si="547"/>
        <v>和歌山県</v>
      </c>
      <c r="Z1279" t="str">
        <f t="shared" si="548"/>
        <v>和歌山県有田市</v>
      </c>
      <c r="AA1279" s="159">
        <f t="shared" si="549"/>
        <v>186.816</v>
      </c>
      <c r="AB1279" s="159">
        <f t="shared" si="550"/>
        <v>257.25700000000001</v>
      </c>
      <c r="AC1279" s="159">
        <f t="shared" si="551"/>
        <v>17.062999999999999</v>
      </c>
      <c r="AD1279" s="159">
        <f t="shared" si="552"/>
        <v>0</v>
      </c>
      <c r="AE1279" s="159">
        <f t="shared" si="553"/>
        <v>0</v>
      </c>
      <c r="AF1279" s="159">
        <f t="shared" si="554"/>
        <v>0</v>
      </c>
      <c r="AG1279" s="159">
        <f t="shared" si="555"/>
        <v>0</v>
      </c>
      <c r="AH1279" s="160">
        <f t="shared" si="556"/>
        <v>461.13599999999997</v>
      </c>
      <c r="AI1279" s="135">
        <f t="shared" si="557"/>
        <v>0.40512126574372859</v>
      </c>
      <c r="AJ1279" s="135">
        <f t="shared" si="558"/>
        <v>0.55787663509246732</v>
      </c>
      <c r="AK1279" s="135">
        <f t="shared" si="559"/>
        <v>3.7002099163804168E-2</v>
      </c>
      <c r="AL1279" s="135">
        <f t="shared" si="560"/>
        <v>0</v>
      </c>
      <c r="AM1279" s="135">
        <f t="shared" si="561"/>
        <v>0</v>
      </c>
      <c r="AN1279" s="135">
        <f t="shared" si="562"/>
        <v>0</v>
      </c>
      <c r="AO1279" s="135">
        <f t="shared" si="563"/>
        <v>0</v>
      </c>
      <c r="AP1279" s="159">
        <f>IFERROR(VLOOKUP(A1279,人口!$A$2:$E$1748,5,0),0)</f>
        <v>27736</v>
      </c>
      <c r="AQ1279" s="159">
        <f t="shared" si="538"/>
        <v>0</v>
      </c>
      <c r="AR1279" s="159">
        <f t="shared" si="539"/>
        <v>0</v>
      </c>
      <c r="AS1279" s="159">
        <f t="shared" si="540"/>
        <v>1</v>
      </c>
      <c r="AT1279" s="159">
        <f t="shared" si="541"/>
        <v>0</v>
      </c>
      <c r="AU1279" s="159">
        <f t="shared" si="542"/>
        <v>0</v>
      </c>
      <c r="AV1279" s="159">
        <f t="shared" si="543"/>
        <v>0</v>
      </c>
      <c r="AW1279" s="159">
        <f t="shared" si="544"/>
        <v>0</v>
      </c>
      <c r="AX1279" s="159">
        <f t="shared" si="564"/>
        <v>0</v>
      </c>
      <c r="AY1279" s="159" t="str">
        <f t="shared" si="565"/>
        <v>1万～3万人未満の市町村平均</v>
      </c>
      <c r="AZ1279" s="159"/>
    </row>
    <row r="1280" spans="1:52" x14ac:dyDescent="0.3">
      <c r="A1280" t="str">
        <f t="shared" si="545"/>
        <v>30205</v>
      </c>
      <c r="B1280" s="158" t="str">
        <f t="shared" si="546"/>
        <v>030205</v>
      </c>
      <c r="C1280">
        <v>30</v>
      </c>
      <c r="D1280" t="s">
        <v>57</v>
      </c>
      <c r="E1280">
        <v>30205</v>
      </c>
      <c r="F1280" t="s">
        <v>334</v>
      </c>
      <c r="G1280">
        <v>131.273</v>
      </c>
      <c r="H1280">
        <v>194.04599999999999</v>
      </c>
      <c r="I1280">
        <v>181.87200000000001</v>
      </c>
      <c r="J1280">
        <v>268.08800000000002</v>
      </c>
      <c r="K1280">
        <v>37.5</v>
      </c>
      <c r="L1280">
        <v>99.977999999999994</v>
      </c>
      <c r="M1280">
        <v>0</v>
      </c>
      <c r="N1280">
        <v>0</v>
      </c>
      <c r="O1280">
        <v>0</v>
      </c>
      <c r="P1280">
        <v>0</v>
      </c>
      <c r="Q1280">
        <v>0</v>
      </c>
      <c r="R1280">
        <v>0</v>
      </c>
      <c r="S1280">
        <v>0</v>
      </c>
      <c r="T1280">
        <v>0</v>
      </c>
      <c r="U1280">
        <v>0</v>
      </c>
      <c r="V1280">
        <v>1.833</v>
      </c>
      <c r="W1280">
        <v>17.518000000000001</v>
      </c>
      <c r="Y1280" t="str">
        <f t="shared" si="547"/>
        <v>和歌山県</v>
      </c>
      <c r="Z1280" t="str">
        <f t="shared" si="548"/>
        <v>和歌山県御坊市</v>
      </c>
      <c r="AA1280" s="159">
        <f t="shared" si="549"/>
        <v>181.87200000000001</v>
      </c>
      <c r="AB1280" s="159">
        <f t="shared" si="550"/>
        <v>268.08800000000002</v>
      </c>
      <c r="AC1280" s="159">
        <f t="shared" si="551"/>
        <v>99.977999999999994</v>
      </c>
      <c r="AD1280" s="159">
        <f t="shared" si="552"/>
        <v>0</v>
      </c>
      <c r="AE1280" s="159">
        <f t="shared" si="553"/>
        <v>0</v>
      </c>
      <c r="AF1280" s="159">
        <f t="shared" si="554"/>
        <v>0</v>
      </c>
      <c r="AG1280" s="159">
        <f t="shared" si="555"/>
        <v>0</v>
      </c>
      <c r="AH1280" s="160">
        <f t="shared" si="556"/>
        <v>549.93799999999999</v>
      </c>
      <c r="AI1280" s="135">
        <f t="shared" si="557"/>
        <v>0.33071364408351489</v>
      </c>
      <c r="AJ1280" s="135">
        <f t="shared" si="558"/>
        <v>0.4874876804294303</v>
      </c>
      <c r="AK1280" s="135">
        <f t="shared" si="559"/>
        <v>0.18179867548705489</v>
      </c>
      <c r="AL1280" s="135">
        <f t="shared" si="560"/>
        <v>0</v>
      </c>
      <c r="AM1280" s="135">
        <f t="shared" si="561"/>
        <v>0</v>
      </c>
      <c r="AN1280" s="135">
        <f t="shared" si="562"/>
        <v>0</v>
      </c>
      <c r="AO1280" s="135">
        <f t="shared" si="563"/>
        <v>0</v>
      </c>
      <c r="AP1280" s="159">
        <f>IFERROR(VLOOKUP(A1280,人口!$A$2:$E$1748,5,0),0)</f>
        <v>23117</v>
      </c>
      <c r="AQ1280" s="159">
        <f t="shared" si="538"/>
        <v>0</v>
      </c>
      <c r="AR1280" s="159">
        <f t="shared" si="539"/>
        <v>0</v>
      </c>
      <c r="AS1280" s="159">
        <f t="shared" si="540"/>
        <v>1</v>
      </c>
      <c r="AT1280" s="159">
        <f t="shared" si="541"/>
        <v>0</v>
      </c>
      <c r="AU1280" s="159">
        <f t="shared" si="542"/>
        <v>0</v>
      </c>
      <c r="AV1280" s="159">
        <f t="shared" si="543"/>
        <v>0</v>
      </c>
      <c r="AW1280" s="159">
        <f t="shared" si="544"/>
        <v>0</v>
      </c>
      <c r="AX1280" s="159">
        <f t="shared" si="564"/>
        <v>0</v>
      </c>
      <c r="AY1280" s="159" t="str">
        <f t="shared" si="565"/>
        <v>1万～3万人未満の市町村平均</v>
      </c>
      <c r="AZ1280" s="159"/>
    </row>
    <row r="1281" spans="1:52" x14ac:dyDescent="0.3">
      <c r="A1281" t="str">
        <f t="shared" si="545"/>
        <v>30206</v>
      </c>
      <c r="B1281" s="158" t="str">
        <f t="shared" si="546"/>
        <v>030206</v>
      </c>
      <c r="C1281">
        <v>30</v>
      </c>
      <c r="D1281" t="s">
        <v>57</v>
      </c>
      <c r="E1281">
        <v>30206</v>
      </c>
      <c r="F1281" t="s">
        <v>386</v>
      </c>
      <c r="G1281">
        <v>388.45600000000002</v>
      </c>
      <c r="H1281">
        <v>649.81399999999996</v>
      </c>
      <c r="I1281">
        <v>534.35799999999995</v>
      </c>
      <c r="J1281">
        <v>890.16399999999999</v>
      </c>
      <c r="K1281">
        <v>619.5</v>
      </c>
      <c r="L1281">
        <v>1550.481</v>
      </c>
      <c r="M1281">
        <v>15.19</v>
      </c>
      <c r="N1281">
        <v>87.616</v>
      </c>
      <c r="O1281">
        <v>0</v>
      </c>
      <c r="P1281">
        <v>0</v>
      </c>
      <c r="Q1281">
        <v>4.0000000000000001E-3</v>
      </c>
      <c r="R1281">
        <v>6.7000000000000004E-2</v>
      </c>
      <c r="S1281">
        <v>0</v>
      </c>
      <c r="T1281">
        <v>2.7E-2</v>
      </c>
      <c r="U1281">
        <v>0.40899999999999997</v>
      </c>
      <c r="V1281">
        <v>4.8070000000000004</v>
      </c>
      <c r="W1281">
        <v>33.951999999999998</v>
      </c>
      <c r="Y1281" t="str">
        <f t="shared" si="547"/>
        <v>和歌山県</v>
      </c>
      <c r="Z1281" t="str">
        <f t="shared" si="548"/>
        <v>和歌山県田辺市</v>
      </c>
      <c r="AA1281" s="159">
        <f t="shared" si="549"/>
        <v>534.35799999999995</v>
      </c>
      <c r="AB1281" s="159">
        <f t="shared" si="550"/>
        <v>890.16399999999999</v>
      </c>
      <c r="AC1281" s="159">
        <f t="shared" si="551"/>
        <v>1550.481</v>
      </c>
      <c r="AD1281" s="159">
        <f t="shared" si="552"/>
        <v>87.616</v>
      </c>
      <c r="AE1281" s="159">
        <f t="shared" si="553"/>
        <v>0</v>
      </c>
      <c r="AF1281" s="159">
        <f t="shared" si="554"/>
        <v>2.7E-2</v>
      </c>
      <c r="AG1281" s="159">
        <f t="shared" si="555"/>
        <v>0.40899999999999997</v>
      </c>
      <c r="AH1281" s="160">
        <f t="shared" si="556"/>
        <v>3063.0549999999998</v>
      </c>
      <c r="AI1281" s="135">
        <f t="shared" si="557"/>
        <v>0.17445262980912846</v>
      </c>
      <c r="AJ1281" s="135">
        <f t="shared" si="558"/>
        <v>0.29061312970220909</v>
      </c>
      <c r="AK1281" s="135">
        <f t="shared" si="559"/>
        <v>0.50618777658252956</v>
      </c>
      <c r="AL1281" s="135">
        <f t="shared" si="560"/>
        <v>2.860412235496914E-2</v>
      </c>
      <c r="AM1281" s="135">
        <f t="shared" si="561"/>
        <v>0</v>
      </c>
      <c r="AN1281" s="135">
        <f t="shared" si="562"/>
        <v>8.8147290858309766E-6</v>
      </c>
      <c r="AO1281" s="135">
        <f t="shared" si="563"/>
        <v>1.3352682207795811E-4</v>
      </c>
      <c r="AP1281" s="159">
        <f>IFERROR(VLOOKUP(A1281,人口!$A$2:$E$1748,5,0),0)</f>
        <v>73072</v>
      </c>
      <c r="AQ1281" s="159">
        <f t="shared" si="538"/>
        <v>0</v>
      </c>
      <c r="AR1281" s="159">
        <f t="shared" si="539"/>
        <v>0</v>
      </c>
      <c r="AS1281" s="159">
        <f t="shared" si="540"/>
        <v>0</v>
      </c>
      <c r="AT1281" s="159">
        <f t="shared" si="541"/>
        <v>1</v>
      </c>
      <c r="AU1281" s="159">
        <f t="shared" si="542"/>
        <v>0</v>
      </c>
      <c r="AV1281" s="159">
        <f t="shared" si="543"/>
        <v>0</v>
      </c>
      <c r="AW1281" s="159">
        <f t="shared" si="544"/>
        <v>0</v>
      </c>
      <c r="AX1281" s="159">
        <f t="shared" si="564"/>
        <v>0</v>
      </c>
      <c r="AY1281" s="159" t="str">
        <f t="shared" si="565"/>
        <v>3万～10万人未満の市町村平均</v>
      </c>
      <c r="AZ1281" s="159"/>
    </row>
    <row r="1282" spans="1:52" x14ac:dyDescent="0.3">
      <c r="A1282" t="str">
        <f t="shared" si="545"/>
        <v>30207</v>
      </c>
      <c r="B1282" s="158" t="str">
        <f t="shared" si="546"/>
        <v>030207</v>
      </c>
      <c r="C1282">
        <v>30</v>
      </c>
      <c r="D1282" t="s">
        <v>57</v>
      </c>
      <c r="E1282">
        <v>30207</v>
      </c>
      <c r="F1282" t="s">
        <v>437</v>
      </c>
      <c r="G1282">
        <v>129.221</v>
      </c>
      <c r="H1282">
        <v>29.832000000000001</v>
      </c>
      <c r="I1282">
        <v>174.255</v>
      </c>
      <c r="J1282">
        <v>39.954000000000001</v>
      </c>
      <c r="K1282">
        <v>199.5</v>
      </c>
      <c r="L1282">
        <v>492.55500000000001</v>
      </c>
      <c r="M1282">
        <v>4.7039999999999997</v>
      </c>
      <c r="N1282">
        <v>27.434999999999999</v>
      </c>
      <c r="O1282">
        <v>0</v>
      </c>
      <c r="P1282">
        <v>0</v>
      </c>
      <c r="Q1282">
        <v>0</v>
      </c>
      <c r="R1282">
        <v>1E-3</v>
      </c>
      <c r="S1282">
        <v>0</v>
      </c>
      <c r="T1282">
        <v>0</v>
      </c>
      <c r="U1282">
        <v>5.0000000000000001E-3</v>
      </c>
      <c r="V1282">
        <v>1.6719999999999999</v>
      </c>
      <c r="W1282">
        <v>11.545999999999999</v>
      </c>
      <c r="Y1282" t="str">
        <f t="shared" si="547"/>
        <v>和歌山県</v>
      </c>
      <c r="Z1282" t="str">
        <f t="shared" si="548"/>
        <v>和歌山県新宮市</v>
      </c>
      <c r="AA1282" s="159">
        <f t="shared" si="549"/>
        <v>174.255</v>
      </c>
      <c r="AB1282" s="159">
        <f t="shared" si="550"/>
        <v>39.954000000000001</v>
      </c>
      <c r="AC1282" s="159">
        <f t="shared" si="551"/>
        <v>492.55500000000001</v>
      </c>
      <c r="AD1282" s="159">
        <f t="shared" si="552"/>
        <v>27.434999999999999</v>
      </c>
      <c r="AE1282" s="159">
        <f t="shared" si="553"/>
        <v>0</v>
      </c>
      <c r="AF1282" s="159">
        <f t="shared" si="554"/>
        <v>0</v>
      </c>
      <c r="AG1282" s="159">
        <f t="shared" si="555"/>
        <v>5.0000000000000001E-3</v>
      </c>
      <c r="AH1282" s="160">
        <f t="shared" si="556"/>
        <v>734.20399999999995</v>
      </c>
      <c r="AI1282" s="135">
        <f t="shared" si="557"/>
        <v>0.2373386688168411</v>
      </c>
      <c r="AJ1282" s="135">
        <f t="shared" si="558"/>
        <v>5.4418118125207714E-2</v>
      </c>
      <c r="AK1282" s="135">
        <f t="shared" si="559"/>
        <v>0.67086940414380747</v>
      </c>
      <c r="AL1282" s="135">
        <f t="shared" si="560"/>
        <v>3.7366998817767269E-2</v>
      </c>
      <c r="AM1282" s="135">
        <f t="shared" si="561"/>
        <v>0</v>
      </c>
      <c r="AN1282" s="135">
        <f t="shared" si="562"/>
        <v>0</v>
      </c>
      <c r="AO1282" s="135">
        <f t="shared" si="563"/>
        <v>6.8100963764839207E-6</v>
      </c>
      <c r="AP1282" s="159">
        <f>IFERROR(VLOOKUP(A1282,人口!$A$2:$E$1748,5,0),0)</f>
        <v>28326</v>
      </c>
      <c r="AQ1282" s="159">
        <f t="shared" si="538"/>
        <v>0</v>
      </c>
      <c r="AR1282" s="159">
        <f t="shared" si="539"/>
        <v>0</v>
      </c>
      <c r="AS1282" s="159">
        <f t="shared" si="540"/>
        <v>1</v>
      </c>
      <c r="AT1282" s="159">
        <f t="shared" si="541"/>
        <v>0</v>
      </c>
      <c r="AU1282" s="159">
        <f t="shared" si="542"/>
        <v>0</v>
      </c>
      <c r="AV1282" s="159">
        <f t="shared" si="543"/>
        <v>0</v>
      </c>
      <c r="AW1282" s="159">
        <f t="shared" si="544"/>
        <v>0</v>
      </c>
      <c r="AX1282" s="159">
        <f t="shared" si="564"/>
        <v>0</v>
      </c>
      <c r="AY1282" s="159" t="str">
        <f t="shared" si="565"/>
        <v>1万～3万人未満の市町村平均</v>
      </c>
      <c r="AZ1282" s="159"/>
    </row>
    <row r="1283" spans="1:52" x14ac:dyDescent="0.3">
      <c r="A1283" t="str">
        <f t="shared" si="545"/>
        <v>30208</v>
      </c>
      <c r="B1283" s="158" t="str">
        <f t="shared" si="546"/>
        <v>030208</v>
      </c>
      <c r="C1283">
        <v>30</v>
      </c>
      <c r="D1283" t="s">
        <v>57</v>
      </c>
      <c r="E1283">
        <v>30208</v>
      </c>
      <c r="F1283" t="s">
        <v>492</v>
      </c>
      <c r="G1283">
        <v>360.23599999999999</v>
      </c>
      <c r="H1283">
        <v>825.67600000000004</v>
      </c>
      <c r="I1283">
        <v>483.54899999999998</v>
      </c>
      <c r="J1283">
        <v>1107.3430000000001</v>
      </c>
      <c r="K1283">
        <v>132.80000000000001</v>
      </c>
      <c r="L1283">
        <v>279.43700000000001</v>
      </c>
      <c r="M1283">
        <v>1.2969999999999999</v>
      </c>
      <c r="N1283">
        <v>6.399</v>
      </c>
      <c r="O1283">
        <v>0.49399999999999999</v>
      </c>
      <c r="P1283">
        <v>0</v>
      </c>
      <c r="Q1283">
        <v>0</v>
      </c>
      <c r="R1283">
        <v>0</v>
      </c>
      <c r="S1283">
        <v>0</v>
      </c>
      <c r="T1283">
        <v>0</v>
      </c>
      <c r="U1283">
        <v>0</v>
      </c>
      <c r="V1283">
        <v>4.492</v>
      </c>
      <c r="W1283">
        <v>39.738999999999997</v>
      </c>
      <c r="Y1283" t="str">
        <f t="shared" si="547"/>
        <v>和歌山県</v>
      </c>
      <c r="Z1283" t="str">
        <f t="shared" si="548"/>
        <v>和歌山県紀の川市</v>
      </c>
      <c r="AA1283" s="159">
        <f t="shared" si="549"/>
        <v>483.54899999999998</v>
      </c>
      <c r="AB1283" s="159">
        <f t="shared" si="550"/>
        <v>1107.3430000000001</v>
      </c>
      <c r="AC1283" s="159">
        <f t="shared" si="551"/>
        <v>279.43700000000001</v>
      </c>
      <c r="AD1283" s="159">
        <f t="shared" si="552"/>
        <v>6.399</v>
      </c>
      <c r="AE1283" s="159">
        <f t="shared" si="553"/>
        <v>0</v>
      </c>
      <c r="AF1283" s="159">
        <f t="shared" si="554"/>
        <v>0</v>
      </c>
      <c r="AG1283" s="159">
        <f t="shared" si="555"/>
        <v>0</v>
      </c>
      <c r="AH1283" s="160">
        <f t="shared" si="556"/>
        <v>1876.7280000000001</v>
      </c>
      <c r="AI1283" s="135">
        <f t="shared" si="557"/>
        <v>0.25765534483420077</v>
      </c>
      <c r="AJ1283" s="135">
        <f t="shared" si="558"/>
        <v>0.59003915324969847</v>
      </c>
      <c r="AK1283" s="135">
        <f t="shared" si="559"/>
        <v>0.1488958442565998</v>
      </c>
      <c r="AL1283" s="135">
        <f t="shared" si="560"/>
        <v>3.4096576595010037E-3</v>
      </c>
      <c r="AM1283" s="135">
        <f t="shared" si="561"/>
        <v>0</v>
      </c>
      <c r="AN1283" s="135">
        <f t="shared" si="562"/>
        <v>0</v>
      </c>
      <c r="AO1283" s="135">
        <f t="shared" si="563"/>
        <v>0</v>
      </c>
      <c r="AP1283" s="159">
        <f>IFERROR(VLOOKUP(A1283,人口!$A$2:$E$1748,5,0),0)</f>
        <v>61813</v>
      </c>
      <c r="AQ1283" s="159">
        <f t="shared" ref="AQ1283:AQ1346" si="566">IF(SUMIFS($AP1283,$AP1283,$BI$17,$AP1283,$BJ$17)&gt;0,1,0)</f>
        <v>0</v>
      </c>
      <c r="AR1283" s="159">
        <f t="shared" ref="AR1283:AR1346" si="567">IF(SUMIFS($AP1283,$AP1283,$BI$18,$AP1283,$BJ$18)&gt;0,1,0)</f>
        <v>0</v>
      </c>
      <c r="AS1283" s="159">
        <f t="shared" ref="AS1283:AS1346" si="568">IF(SUMIFS($AP1283,$AP1283,$BI$19,$AP1283,$BJ$19)&gt;0,1,0)</f>
        <v>0</v>
      </c>
      <c r="AT1283" s="159">
        <f t="shared" ref="AT1283:AT1346" si="569">IF(SUMIFS($AP1283,$AP1283,$BI$20,$AP1283,$BJ$20)&gt;0,1,0)</f>
        <v>1</v>
      </c>
      <c r="AU1283" s="159">
        <f t="shared" ref="AU1283:AU1346" si="570">IF(SUMIFS($AP1283,$AP1283,$BI$21,$AP1283,$BJ$21)&gt;0,1,0)</f>
        <v>0</v>
      </c>
      <c r="AV1283" s="159">
        <f t="shared" ref="AV1283:AV1346" si="571">IF(SUMIFS($AP1283,$AP1283,$BI$22,$AP1283,$BJ$22)&gt;0,1,0)</f>
        <v>0</v>
      </c>
      <c r="AW1283" s="159">
        <f t="shared" ref="AW1283:AW1346" si="572">IF(SUMIFS($AP1283,$AP1283,$BI$23,$AP1283,$BJ$23)&gt;0,1,0)</f>
        <v>0</v>
      </c>
      <c r="AX1283" s="159">
        <f t="shared" si="564"/>
        <v>0</v>
      </c>
      <c r="AY1283" s="159" t="str">
        <f t="shared" si="565"/>
        <v>3万～10万人未満の市町村平均</v>
      </c>
      <c r="AZ1283" s="159"/>
    </row>
    <row r="1284" spans="1:52" x14ac:dyDescent="0.3">
      <c r="A1284" t="str">
        <f t="shared" ref="A1284:A1347" si="573">IF(LEN(B1284)=5,B1284,RIGHT(B1284,5))</f>
        <v>30209</v>
      </c>
      <c r="B1284" s="158" t="str">
        <f t="shared" ref="B1284:B1347" si="574">0&amp;E1284</f>
        <v>030209</v>
      </c>
      <c r="C1284">
        <v>30</v>
      </c>
      <c r="D1284" t="s">
        <v>57</v>
      </c>
      <c r="E1284">
        <v>30209</v>
      </c>
      <c r="F1284" t="s">
        <v>545</v>
      </c>
      <c r="G1284">
        <v>162.38</v>
      </c>
      <c r="H1284">
        <v>110.042</v>
      </c>
      <c r="I1284">
        <v>220.608</v>
      </c>
      <c r="J1284">
        <v>149.27500000000001</v>
      </c>
      <c r="K1284">
        <v>19.399999999999999</v>
      </c>
      <c r="L1284">
        <v>34.976999999999997</v>
      </c>
      <c r="M1284">
        <v>0</v>
      </c>
      <c r="N1284">
        <v>0</v>
      </c>
      <c r="O1284">
        <v>0</v>
      </c>
      <c r="P1284">
        <v>0</v>
      </c>
      <c r="Q1284">
        <v>0</v>
      </c>
      <c r="R1284">
        <v>0</v>
      </c>
      <c r="S1284">
        <v>0</v>
      </c>
      <c r="T1284">
        <v>0</v>
      </c>
      <c r="U1284">
        <v>0</v>
      </c>
      <c r="V1284">
        <v>2.04</v>
      </c>
      <c r="W1284">
        <v>16.445</v>
      </c>
      <c r="Y1284" t="str">
        <f t="shared" ref="Y1284:Y1347" si="575">D1284</f>
        <v>和歌山県</v>
      </c>
      <c r="Z1284" t="str">
        <f t="shared" ref="Z1284:Z1347" si="576">D1284&amp;F1284</f>
        <v>和歌山県岩出市</v>
      </c>
      <c r="AA1284" s="159">
        <f t="shared" ref="AA1284:AA1347" si="577">I1284</f>
        <v>220.608</v>
      </c>
      <c r="AB1284" s="159">
        <f t="shared" ref="AB1284:AB1347" si="578">J1284</f>
        <v>149.27500000000001</v>
      </c>
      <c r="AC1284" s="159">
        <f t="shared" ref="AC1284:AC1347" si="579">L1284</f>
        <v>34.976999999999997</v>
      </c>
      <c r="AD1284" s="159">
        <f t="shared" ref="AD1284:AD1347" si="580">N1284</f>
        <v>0</v>
      </c>
      <c r="AE1284" s="159">
        <f t="shared" ref="AE1284:AE1347" si="581">S1284</f>
        <v>0</v>
      </c>
      <c r="AF1284" s="159">
        <f t="shared" ref="AF1284:AF1347" si="582">T1284</f>
        <v>0</v>
      </c>
      <c r="AG1284" s="159">
        <f t="shared" ref="AG1284:AG1347" si="583">U1284</f>
        <v>0</v>
      </c>
      <c r="AH1284" s="160">
        <f t="shared" ref="AH1284:AH1347" si="584">SUM(AA1284:AG1284)</f>
        <v>404.86</v>
      </c>
      <c r="AI1284" s="135">
        <f t="shared" ref="AI1284:AI1347" si="585">IFERROR(AA1284/$AH1284,"")</f>
        <v>0.54489947142222006</v>
      </c>
      <c r="AJ1284" s="135">
        <f t="shared" ref="AJ1284:AJ1347" si="586">IFERROR(AB1284/$AH1284,"")</f>
        <v>0.36870770142765402</v>
      </c>
      <c r="AK1284" s="135">
        <f t="shared" ref="AK1284:AK1347" si="587">IFERROR(AC1284/$AH1284,"")</f>
        <v>8.6392827150125959E-2</v>
      </c>
      <c r="AL1284" s="135">
        <f t="shared" ref="AL1284:AL1347" si="588">IFERROR(AD1284/$AH1284,"")</f>
        <v>0</v>
      </c>
      <c r="AM1284" s="135">
        <f t="shared" ref="AM1284:AM1347" si="589">IFERROR(AE1284/$AH1284,"")</f>
        <v>0</v>
      </c>
      <c r="AN1284" s="135">
        <f t="shared" ref="AN1284:AN1347" si="590">IFERROR(AF1284/$AH1284,"")</f>
        <v>0</v>
      </c>
      <c r="AO1284" s="135">
        <f t="shared" ref="AO1284:AO1347" si="591">IFERROR(AG1284/$AH1284,"")</f>
        <v>0</v>
      </c>
      <c r="AP1284" s="159">
        <f>IFERROR(VLOOKUP(A1284,人口!$A$2:$E$1748,5,0),0)</f>
        <v>53994</v>
      </c>
      <c r="AQ1284" s="159">
        <f t="shared" si="566"/>
        <v>0</v>
      </c>
      <c r="AR1284" s="159">
        <f t="shared" si="567"/>
        <v>0</v>
      </c>
      <c r="AS1284" s="159">
        <f t="shared" si="568"/>
        <v>0</v>
      </c>
      <c r="AT1284" s="159">
        <f t="shared" si="569"/>
        <v>1</v>
      </c>
      <c r="AU1284" s="159">
        <f t="shared" si="570"/>
        <v>0</v>
      </c>
      <c r="AV1284" s="159">
        <f t="shared" si="571"/>
        <v>0</v>
      </c>
      <c r="AW1284" s="159">
        <f t="shared" si="572"/>
        <v>0</v>
      </c>
      <c r="AX1284" s="159">
        <f t="shared" ref="AX1284:AX1347" si="592">IF(SUMIFS($AP1284,$AP1284,$BI$24)&gt;0,1,0)</f>
        <v>0</v>
      </c>
      <c r="AY1284" s="159" t="str">
        <f t="shared" ref="AY1284:AY1347" si="593">IF(AQ1284=1,$AQ$1,IF(AR1284=1,$AR$1,IF(AS1284=1,$AS$1,IF(AT1284=1,$AT$1,IF(AU1284=1,$AU$1,IF(AV1284=1,$AV$1,IF(AW1284=1,$AW$1,IF(AX1284=1,$AX$1,""))))))))</f>
        <v>3万～10万人未満の市町村平均</v>
      </c>
      <c r="AZ1284" s="159"/>
    </row>
    <row r="1285" spans="1:52" x14ac:dyDescent="0.3">
      <c r="A1285" t="str">
        <f t="shared" si="573"/>
        <v>30304</v>
      </c>
      <c r="B1285" s="158" t="str">
        <f t="shared" si="574"/>
        <v>030304</v>
      </c>
      <c r="C1285">
        <v>30</v>
      </c>
      <c r="D1285" t="s">
        <v>57</v>
      </c>
      <c r="E1285">
        <v>30304</v>
      </c>
      <c r="F1285" t="s">
        <v>599</v>
      </c>
      <c r="G1285">
        <v>83.453999999999994</v>
      </c>
      <c r="H1285">
        <v>123.756</v>
      </c>
      <c r="I1285">
        <v>112.572</v>
      </c>
      <c r="J1285">
        <v>166.75</v>
      </c>
      <c r="K1285">
        <v>32.200000000000003</v>
      </c>
      <c r="L1285">
        <v>68.641999999999996</v>
      </c>
      <c r="M1285">
        <v>1.5409999999999999</v>
      </c>
      <c r="N1285">
        <v>7.6050000000000004</v>
      </c>
      <c r="O1285">
        <v>0</v>
      </c>
      <c r="P1285">
        <v>0</v>
      </c>
      <c r="Q1285">
        <v>0</v>
      </c>
      <c r="R1285">
        <v>0</v>
      </c>
      <c r="S1285">
        <v>0</v>
      </c>
      <c r="T1285">
        <v>0</v>
      </c>
      <c r="U1285">
        <v>0</v>
      </c>
      <c r="V1285">
        <v>0.66100000000000003</v>
      </c>
      <c r="W1285">
        <v>6.3220000000000001</v>
      </c>
      <c r="Y1285" t="str">
        <f t="shared" si="575"/>
        <v>和歌山県</v>
      </c>
      <c r="Z1285" t="str">
        <f t="shared" si="576"/>
        <v>和歌山県紀美野町</v>
      </c>
      <c r="AA1285" s="159">
        <f t="shared" si="577"/>
        <v>112.572</v>
      </c>
      <c r="AB1285" s="159">
        <f t="shared" si="578"/>
        <v>166.75</v>
      </c>
      <c r="AC1285" s="159">
        <f t="shared" si="579"/>
        <v>68.641999999999996</v>
      </c>
      <c r="AD1285" s="159">
        <f t="shared" si="580"/>
        <v>7.6050000000000004</v>
      </c>
      <c r="AE1285" s="159">
        <f t="shared" si="581"/>
        <v>0</v>
      </c>
      <c r="AF1285" s="159">
        <f t="shared" si="582"/>
        <v>0</v>
      </c>
      <c r="AG1285" s="159">
        <f t="shared" si="583"/>
        <v>0</v>
      </c>
      <c r="AH1285" s="160">
        <f t="shared" si="584"/>
        <v>355.56900000000002</v>
      </c>
      <c r="AI1285" s="135">
        <f t="shared" si="585"/>
        <v>0.31659677868430597</v>
      </c>
      <c r="AJ1285" s="135">
        <f t="shared" si="586"/>
        <v>0.46896664219884182</v>
      </c>
      <c r="AK1285" s="135">
        <f t="shared" si="587"/>
        <v>0.19304832536019731</v>
      </c>
      <c r="AL1285" s="135">
        <f t="shared" si="588"/>
        <v>2.1388253756654825E-2</v>
      </c>
      <c r="AM1285" s="135">
        <f t="shared" si="589"/>
        <v>0</v>
      </c>
      <c r="AN1285" s="135">
        <f t="shared" si="590"/>
        <v>0</v>
      </c>
      <c r="AO1285" s="135">
        <f t="shared" si="591"/>
        <v>0</v>
      </c>
      <c r="AP1285" s="159">
        <f>IFERROR(VLOOKUP(A1285,人口!$A$2:$E$1748,5,0),0)</f>
        <v>8702</v>
      </c>
      <c r="AQ1285" s="159">
        <f t="shared" si="566"/>
        <v>0</v>
      </c>
      <c r="AR1285" s="159">
        <f t="shared" si="567"/>
        <v>1</v>
      </c>
      <c r="AS1285" s="159">
        <f t="shared" si="568"/>
        <v>0</v>
      </c>
      <c r="AT1285" s="159">
        <f t="shared" si="569"/>
        <v>0</v>
      </c>
      <c r="AU1285" s="159">
        <f t="shared" si="570"/>
        <v>0</v>
      </c>
      <c r="AV1285" s="159">
        <f t="shared" si="571"/>
        <v>0</v>
      </c>
      <c r="AW1285" s="159">
        <f t="shared" si="572"/>
        <v>0</v>
      </c>
      <c r="AX1285" s="159">
        <f t="shared" si="592"/>
        <v>0</v>
      </c>
      <c r="AY1285" s="159" t="str">
        <f t="shared" si="593"/>
        <v>5千～1万人未満の市町村平均</v>
      </c>
      <c r="AZ1285" s="159"/>
    </row>
    <row r="1286" spans="1:52" x14ac:dyDescent="0.3">
      <c r="A1286" t="str">
        <f t="shared" si="573"/>
        <v>30341</v>
      </c>
      <c r="B1286" s="158" t="str">
        <f t="shared" si="574"/>
        <v>030341</v>
      </c>
      <c r="C1286">
        <v>30</v>
      </c>
      <c r="D1286" t="s">
        <v>57</v>
      </c>
      <c r="E1286">
        <v>30341</v>
      </c>
      <c r="F1286" t="s">
        <v>650</v>
      </c>
      <c r="G1286">
        <v>124.149</v>
      </c>
      <c r="H1286">
        <v>281.62799999999999</v>
      </c>
      <c r="I1286">
        <v>162.084</v>
      </c>
      <c r="J1286">
        <v>367.49</v>
      </c>
      <c r="K1286">
        <v>71.400000000000006</v>
      </c>
      <c r="L1286">
        <v>157.02000000000001</v>
      </c>
      <c r="M1286">
        <v>1.478</v>
      </c>
      <c r="N1286">
        <v>7.9470000000000001</v>
      </c>
      <c r="O1286">
        <v>0</v>
      </c>
      <c r="P1286">
        <v>0</v>
      </c>
      <c r="Q1286">
        <v>0</v>
      </c>
      <c r="R1286">
        <v>0</v>
      </c>
      <c r="S1286">
        <v>0</v>
      </c>
      <c r="T1286">
        <v>0</v>
      </c>
      <c r="U1286">
        <v>0</v>
      </c>
      <c r="V1286">
        <v>1.5189999999999999</v>
      </c>
      <c r="W1286">
        <v>14.930999999999999</v>
      </c>
      <c r="Y1286" t="str">
        <f t="shared" si="575"/>
        <v>和歌山県</v>
      </c>
      <c r="Z1286" t="str">
        <f t="shared" si="576"/>
        <v>和歌山県かつらぎ町</v>
      </c>
      <c r="AA1286" s="159">
        <f t="shared" si="577"/>
        <v>162.084</v>
      </c>
      <c r="AB1286" s="159">
        <f t="shared" si="578"/>
        <v>367.49</v>
      </c>
      <c r="AC1286" s="159">
        <f t="shared" si="579"/>
        <v>157.02000000000001</v>
      </c>
      <c r="AD1286" s="159">
        <f t="shared" si="580"/>
        <v>7.9470000000000001</v>
      </c>
      <c r="AE1286" s="159">
        <f t="shared" si="581"/>
        <v>0</v>
      </c>
      <c r="AF1286" s="159">
        <f t="shared" si="582"/>
        <v>0</v>
      </c>
      <c r="AG1286" s="159">
        <f t="shared" si="583"/>
        <v>0</v>
      </c>
      <c r="AH1286" s="160">
        <f t="shared" si="584"/>
        <v>694.54100000000005</v>
      </c>
      <c r="AI1286" s="135">
        <f t="shared" si="585"/>
        <v>0.23336851244203005</v>
      </c>
      <c r="AJ1286" s="135">
        <f t="shared" si="586"/>
        <v>0.52911203226303416</v>
      </c>
      <c r="AK1286" s="135">
        <f t="shared" si="587"/>
        <v>0.22607736620300314</v>
      </c>
      <c r="AL1286" s="135">
        <f t="shared" si="588"/>
        <v>1.1442089091932657E-2</v>
      </c>
      <c r="AM1286" s="135">
        <f t="shared" si="589"/>
        <v>0</v>
      </c>
      <c r="AN1286" s="135">
        <f t="shared" si="590"/>
        <v>0</v>
      </c>
      <c r="AO1286" s="135">
        <f t="shared" si="591"/>
        <v>0</v>
      </c>
      <c r="AP1286" s="159">
        <f>IFERROR(VLOOKUP(A1286,人口!$A$2:$E$1748,5,0),0)</f>
        <v>16650</v>
      </c>
      <c r="AQ1286" s="159">
        <f t="shared" si="566"/>
        <v>0</v>
      </c>
      <c r="AR1286" s="159">
        <f t="shared" si="567"/>
        <v>0</v>
      </c>
      <c r="AS1286" s="159">
        <f t="shared" si="568"/>
        <v>1</v>
      </c>
      <c r="AT1286" s="159">
        <f t="shared" si="569"/>
        <v>0</v>
      </c>
      <c r="AU1286" s="159">
        <f t="shared" si="570"/>
        <v>0</v>
      </c>
      <c r="AV1286" s="159">
        <f t="shared" si="571"/>
        <v>0</v>
      </c>
      <c r="AW1286" s="159">
        <f t="shared" si="572"/>
        <v>0</v>
      </c>
      <c r="AX1286" s="159">
        <f t="shared" si="592"/>
        <v>0</v>
      </c>
      <c r="AY1286" s="159" t="str">
        <f t="shared" si="593"/>
        <v>1万～3万人未満の市町村平均</v>
      </c>
      <c r="AZ1286" s="159"/>
    </row>
    <row r="1287" spans="1:52" x14ac:dyDescent="0.3">
      <c r="A1287" t="str">
        <f t="shared" si="573"/>
        <v>30343</v>
      </c>
      <c r="B1287" s="158" t="str">
        <f t="shared" si="574"/>
        <v>030343</v>
      </c>
      <c r="C1287">
        <v>30</v>
      </c>
      <c r="D1287" t="s">
        <v>57</v>
      </c>
      <c r="E1287">
        <v>30343</v>
      </c>
      <c r="F1287" t="s">
        <v>703</v>
      </c>
      <c r="G1287">
        <v>26.236999999999998</v>
      </c>
      <c r="H1287">
        <v>88.811000000000007</v>
      </c>
      <c r="I1287">
        <v>33.762</v>
      </c>
      <c r="J1287">
        <v>114.23399999999999</v>
      </c>
      <c r="K1287">
        <v>13</v>
      </c>
      <c r="L1287">
        <v>28.34</v>
      </c>
      <c r="M1287">
        <v>1.829</v>
      </c>
      <c r="N1287">
        <v>9.0239999999999991</v>
      </c>
      <c r="O1287">
        <v>0</v>
      </c>
      <c r="P1287">
        <v>0</v>
      </c>
      <c r="Q1287">
        <v>0</v>
      </c>
      <c r="R1287">
        <v>0</v>
      </c>
      <c r="S1287">
        <v>0</v>
      </c>
      <c r="T1287">
        <v>0</v>
      </c>
      <c r="U1287">
        <v>0</v>
      </c>
      <c r="V1287">
        <v>0.33300000000000002</v>
      </c>
      <c r="W1287">
        <v>3.4580000000000002</v>
      </c>
      <c r="Y1287" t="str">
        <f t="shared" si="575"/>
        <v>和歌山県</v>
      </c>
      <c r="Z1287" t="str">
        <f t="shared" si="576"/>
        <v>和歌山県九度山町</v>
      </c>
      <c r="AA1287" s="159">
        <f t="shared" si="577"/>
        <v>33.762</v>
      </c>
      <c r="AB1287" s="159">
        <f t="shared" si="578"/>
        <v>114.23399999999999</v>
      </c>
      <c r="AC1287" s="159">
        <f t="shared" si="579"/>
        <v>28.34</v>
      </c>
      <c r="AD1287" s="159">
        <f t="shared" si="580"/>
        <v>9.0239999999999991</v>
      </c>
      <c r="AE1287" s="159">
        <f t="shared" si="581"/>
        <v>0</v>
      </c>
      <c r="AF1287" s="159">
        <f t="shared" si="582"/>
        <v>0</v>
      </c>
      <c r="AG1287" s="159">
        <f t="shared" si="583"/>
        <v>0</v>
      </c>
      <c r="AH1287" s="160">
        <f t="shared" si="584"/>
        <v>185.35999999999999</v>
      </c>
      <c r="AI1287" s="135">
        <f t="shared" si="585"/>
        <v>0.18214285714285716</v>
      </c>
      <c r="AJ1287" s="135">
        <f t="shared" si="586"/>
        <v>0.61628182995252478</v>
      </c>
      <c r="AK1287" s="135">
        <f t="shared" si="587"/>
        <v>0.1528916702632715</v>
      </c>
      <c r="AL1287" s="135">
        <f t="shared" si="588"/>
        <v>4.8683642641346565E-2</v>
      </c>
      <c r="AM1287" s="135">
        <f t="shared" si="589"/>
        <v>0</v>
      </c>
      <c r="AN1287" s="135">
        <f t="shared" si="590"/>
        <v>0</v>
      </c>
      <c r="AO1287" s="135">
        <f t="shared" si="591"/>
        <v>0</v>
      </c>
      <c r="AP1287" s="159">
        <f>IFERROR(VLOOKUP(A1287,人口!$A$2:$E$1748,5,0),0)</f>
        <v>4186</v>
      </c>
      <c r="AQ1287" s="159">
        <f t="shared" si="566"/>
        <v>1</v>
      </c>
      <c r="AR1287" s="159">
        <f t="shared" si="567"/>
        <v>0</v>
      </c>
      <c r="AS1287" s="159">
        <f t="shared" si="568"/>
        <v>0</v>
      </c>
      <c r="AT1287" s="159">
        <f t="shared" si="569"/>
        <v>0</v>
      </c>
      <c r="AU1287" s="159">
        <f t="shared" si="570"/>
        <v>0</v>
      </c>
      <c r="AV1287" s="159">
        <f t="shared" si="571"/>
        <v>0</v>
      </c>
      <c r="AW1287" s="159">
        <f t="shared" si="572"/>
        <v>0</v>
      </c>
      <c r="AX1287" s="159">
        <f t="shared" si="592"/>
        <v>0</v>
      </c>
      <c r="AY1287" s="159" t="str">
        <f t="shared" si="593"/>
        <v>5千人未満の市町村平均</v>
      </c>
      <c r="AZ1287" s="159"/>
    </row>
    <row r="1288" spans="1:52" x14ac:dyDescent="0.3">
      <c r="A1288" t="str">
        <f t="shared" si="573"/>
        <v>30344</v>
      </c>
      <c r="B1288" s="158" t="str">
        <f t="shared" si="574"/>
        <v>030344</v>
      </c>
      <c r="C1288">
        <v>30</v>
      </c>
      <c r="D1288" t="s">
        <v>57</v>
      </c>
      <c r="E1288">
        <v>30344</v>
      </c>
      <c r="F1288" t="s">
        <v>756</v>
      </c>
      <c r="G1288">
        <v>35.685000000000002</v>
      </c>
      <c r="H1288">
        <v>11.839</v>
      </c>
      <c r="I1288">
        <v>43.527999999999999</v>
      </c>
      <c r="J1288">
        <v>14.448</v>
      </c>
      <c r="K1288">
        <v>175.6</v>
      </c>
      <c r="L1288">
        <v>408.01600000000002</v>
      </c>
      <c r="M1288">
        <v>1.048</v>
      </c>
      <c r="N1288">
        <v>5.7320000000000002</v>
      </c>
      <c r="O1288">
        <v>0</v>
      </c>
      <c r="P1288">
        <v>0</v>
      </c>
      <c r="Q1288">
        <v>0</v>
      </c>
      <c r="R1288">
        <v>0</v>
      </c>
      <c r="S1288">
        <v>0</v>
      </c>
      <c r="T1288">
        <v>0</v>
      </c>
      <c r="U1288">
        <v>0</v>
      </c>
      <c r="V1288">
        <v>0.29299999999999998</v>
      </c>
      <c r="W1288">
        <v>2.9449999999999998</v>
      </c>
      <c r="Y1288" t="str">
        <f t="shared" si="575"/>
        <v>和歌山県</v>
      </c>
      <c r="Z1288" t="str">
        <f t="shared" si="576"/>
        <v>和歌山県高野町</v>
      </c>
      <c r="AA1288" s="159">
        <f t="shared" si="577"/>
        <v>43.527999999999999</v>
      </c>
      <c r="AB1288" s="159">
        <f t="shared" si="578"/>
        <v>14.448</v>
      </c>
      <c r="AC1288" s="159">
        <f t="shared" si="579"/>
        <v>408.01600000000002</v>
      </c>
      <c r="AD1288" s="159">
        <f t="shared" si="580"/>
        <v>5.7320000000000002</v>
      </c>
      <c r="AE1288" s="159">
        <f t="shared" si="581"/>
        <v>0</v>
      </c>
      <c r="AF1288" s="159">
        <f t="shared" si="582"/>
        <v>0</v>
      </c>
      <c r="AG1288" s="159">
        <f t="shared" si="583"/>
        <v>0</v>
      </c>
      <c r="AH1288" s="160">
        <f t="shared" si="584"/>
        <v>471.72400000000005</v>
      </c>
      <c r="AI1288" s="135">
        <f t="shared" si="585"/>
        <v>9.2274295986636237E-2</v>
      </c>
      <c r="AJ1288" s="135">
        <f t="shared" si="586"/>
        <v>3.0628079131017286E-2</v>
      </c>
      <c r="AK1288" s="135">
        <f t="shared" si="587"/>
        <v>0.86494645173872853</v>
      </c>
      <c r="AL1288" s="135">
        <f t="shared" si="588"/>
        <v>1.2151173143617877E-2</v>
      </c>
      <c r="AM1288" s="135">
        <f t="shared" si="589"/>
        <v>0</v>
      </c>
      <c r="AN1288" s="135">
        <f t="shared" si="590"/>
        <v>0</v>
      </c>
      <c r="AO1288" s="135">
        <f t="shared" si="591"/>
        <v>0</v>
      </c>
      <c r="AP1288" s="159">
        <f>IFERROR(VLOOKUP(A1288,人口!$A$2:$E$1748,5,0),0)</f>
        <v>2983</v>
      </c>
      <c r="AQ1288" s="159">
        <f t="shared" si="566"/>
        <v>1</v>
      </c>
      <c r="AR1288" s="159">
        <f t="shared" si="567"/>
        <v>0</v>
      </c>
      <c r="AS1288" s="159">
        <f t="shared" si="568"/>
        <v>0</v>
      </c>
      <c r="AT1288" s="159">
        <f t="shared" si="569"/>
        <v>0</v>
      </c>
      <c r="AU1288" s="159">
        <f t="shared" si="570"/>
        <v>0</v>
      </c>
      <c r="AV1288" s="159">
        <f t="shared" si="571"/>
        <v>0</v>
      </c>
      <c r="AW1288" s="159">
        <f t="shared" si="572"/>
        <v>0</v>
      </c>
      <c r="AX1288" s="159">
        <f t="shared" si="592"/>
        <v>0</v>
      </c>
      <c r="AY1288" s="159" t="str">
        <f t="shared" si="593"/>
        <v>5千人未満の市町村平均</v>
      </c>
      <c r="AZ1288" s="159"/>
    </row>
    <row r="1289" spans="1:52" x14ac:dyDescent="0.3">
      <c r="A1289" t="str">
        <f t="shared" si="573"/>
        <v>30361</v>
      </c>
      <c r="B1289" s="158" t="str">
        <f t="shared" si="574"/>
        <v>030361</v>
      </c>
      <c r="C1289">
        <v>30</v>
      </c>
      <c r="D1289" t="s">
        <v>57</v>
      </c>
      <c r="E1289">
        <v>30361</v>
      </c>
      <c r="F1289" t="s">
        <v>810</v>
      </c>
      <c r="G1289">
        <v>57.209000000000003</v>
      </c>
      <c r="H1289">
        <v>146.143</v>
      </c>
      <c r="I1289">
        <v>78.393000000000001</v>
      </c>
      <c r="J1289">
        <v>199.77600000000001</v>
      </c>
      <c r="K1289">
        <v>7.3</v>
      </c>
      <c r="L1289">
        <v>16.652000000000001</v>
      </c>
      <c r="M1289">
        <v>0</v>
      </c>
      <c r="N1289">
        <v>0</v>
      </c>
      <c r="O1289">
        <v>0</v>
      </c>
      <c r="P1289">
        <v>0</v>
      </c>
      <c r="Q1289">
        <v>0</v>
      </c>
      <c r="R1289">
        <v>0</v>
      </c>
      <c r="S1289">
        <v>0</v>
      </c>
      <c r="T1289">
        <v>0</v>
      </c>
      <c r="U1289">
        <v>0</v>
      </c>
      <c r="V1289">
        <v>0.79600000000000004</v>
      </c>
      <c r="W1289">
        <v>7.1589999999999998</v>
      </c>
      <c r="Y1289" t="str">
        <f t="shared" si="575"/>
        <v>和歌山県</v>
      </c>
      <c r="Z1289" t="str">
        <f t="shared" si="576"/>
        <v>和歌山県湯浅町</v>
      </c>
      <c r="AA1289" s="159">
        <f t="shared" si="577"/>
        <v>78.393000000000001</v>
      </c>
      <c r="AB1289" s="159">
        <f t="shared" si="578"/>
        <v>199.77600000000001</v>
      </c>
      <c r="AC1289" s="159">
        <f t="shared" si="579"/>
        <v>16.652000000000001</v>
      </c>
      <c r="AD1289" s="159">
        <f t="shared" si="580"/>
        <v>0</v>
      </c>
      <c r="AE1289" s="159">
        <f t="shared" si="581"/>
        <v>0</v>
      </c>
      <c r="AF1289" s="159">
        <f t="shared" si="582"/>
        <v>0</v>
      </c>
      <c r="AG1289" s="159">
        <f t="shared" si="583"/>
        <v>0</v>
      </c>
      <c r="AH1289" s="160">
        <f t="shared" si="584"/>
        <v>294.82099999999997</v>
      </c>
      <c r="AI1289" s="135">
        <f t="shared" si="585"/>
        <v>0.26590032596049812</v>
      </c>
      <c r="AJ1289" s="135">
        <f t="shared" si="586"/>
        <v>0.677617944447648</v>
      </c>
      <c r="AK1289" s="135">
        <f t="shared" si="587"/>
        <v>5.6481729591854046E-2</v>
      </c>
      <c r="AL1289" s="135">
        <f t="shared" si="588"/>
        <v>0</v>
      </c>
      <c r="AM1289" s="135">
        <f t="shared" si="589"/>
        <v>0</v>
      </c>
      <c r="AN1289" s="135">
        <f t="shared" si="590"/>
        <v>0</v>
      </c>
      <c r="AO1289" s="135">
        <f t="shared" si="591"/>
        <v>0</v>
      </c>
      <c r="AP1289" s="159">
        <f>IFERROR(VLOOKUP(A1289,人口!$A$2:$E$1748,5,0),0)</f>
        <v>11869</v>
      </c>
      <c r="AQ1289" s="159">
        <f t="shared" si="566"/>
        <v>0</v>
      </c>
      <c r="AR1289" s="159">
        <f t="shared" si="567"/>
        <v>0</v>
      </c>
      <c r="AS1289" s="159">
        <f t="shared" si="568"/>
        <v>1</v>
      </c>
      <c r="AT1289" s="159">
        <f t="shared" si="569"/>
        <v>0</v>
      </c>
      <c r="AU1289" s="159">
        <f t="shared" si="570"/>
        <v>0</v>
      </c>
      <c r="AV1289" s="159">
        <f t="shared" si="571"/>
        <v>0</v>
      </c>
      <c r="AW1289" s="159">
        <f t="shared" si="572"/>
        <v>0</v>
      </c>
      <c r="AX1289" s="159">
        <f t="shared" si="592"/>
        <v>0</v>
      </c>
      <c r="AY1289" s="159" t="str">
        <f t="shared" si="593"/>
        <v>1万～3万人未満の市町村平均</v>
      </c>
      <c r="AZ1289" s="159"/>
    </row>
    <row r="1290" spans="1:52" x14ac:dyDescent="0.3">
      <c r="A1290" t="str">
        <f t="shared" si="573"/>
        <v>30362</v>
      </c>
      <c r="B1290" s="158" t="str">
        <f t="shared" si="574"/>
        <v>030362</v>
      </c>
      <c r="C1290">
        <v>30</v>
      </c>
      <c r="D1290" t="s">
        <v>57</v>
      </c>
      <c r="E1290">
        <v>30362</v>
      </c>
      <c r="F1290" t="s">
        <v>861</v>
      </c>
      <c r="G1290">
        <v>46.640999999999998</v>
      </c>
      <c r="H1290">
        <v>149.56</v>
      </c>
      <c r="I1290">
        <v>63.488999999999997</v>
      </c>
      <c r="J1290">
        <v>203.172</v>
      </c>
      <c r="K1290">
        <v>65.099999999999994</v>
      </c>
      <c r="L1290">
        <v>177.916</v>
      </c>
      <c r="M1290">
        <v>0</v>
      </c>
      <c r="N1290">
        <v>0</v>
      </c>
      <c r="O1290">
        <v>0</v>
      </c>
      <c r="P1290">
        <v>0</v>
      </c>
      <c r="Q1290">
        <v>0</v>
      </c>
      <c r="R1290">
        <v>0</v>
      </c>
      <c r="S1290">
        <v>0</v>
      </c>
      <c r="T1290">
        <v>0</v>
      </c>
      <c r="U1290">
        <v>0</v>
      </c>
      <c r="V1290">
        <v>0.433</v>
      </c>
      <c r="W1290">
        <v>3.9670000000000001</v>
      </c>
      <c r="Y1290" t="str">
        <f t="shared" si="575"/>
        <v>和歌山県</v>
      </c>
      <c r="Z1290" t="str">
        <f t="shared" si="576"/>
        <v>和歌山県広川町</v>
      </c>
      <c r="AA1290" s="159">
        <f t="shared" si="577"/>
        <v>63.488999999999997</v>
      </c>
      <c r="AB1290" s="159">
        <f t="shared" si="578"/>
        <v>203.172</v>
      </c>
      <c r="AC1290" s="159">
        <f t="shared" si="579"/>
        <v>177.916</v>
      </c>
      <c r="AD1290" s="159">
        <f t="shared" si="580"/>
        <v>0</v>
      </c>
      <c r="AE1290" s="159">
        <f t="shared" si="581"/>
        <v>0</v>
      </c>
      <c r="AF1290" s="159">
        <f t="shared" si="582"/>
        <v>0</v>
      </c>
      <c r="AG1290" s="159">
        <f t="shared" si="583"/>
        <v>0</v>
      </c>
      <c r="AH1290" s="160">
        <f t="shared" si="584"/>
        <v>444.577</v>
      </c>
      <c r="AI1290" s="135">
        <f t="shared" si="585"/>
        <v>0.142807657616116</v>
      </c>
      <c r="AJ1290" s="135">
        <f t="shared" si="586"/>
        <v>0.4570006995413618</v>
      </c>
      <c r="AK1290" s="135">
        <f t="shared" si="587"/>
        <v>0.40019164284252223</v>
      </c>
      <c r="AL1290" s="135">
        <f t="shared" si="588"/>
        <v>0</v>
      </c>
      <c r="AM1290" s="135">
        <f t="shared" si="589"/>
        <v>0</v>
      </c>
      <c r="AN1290" s="135">
        <f t="shared" si="590"/>
        <v>0</v>
      </c>
      <c r="AO1290" s="135">
        <f t="shared" si="591"/>
        <v>0</v>
      </c>
      <c r="AP1290" s="159">
        <f>IFERROR(VLOOKUP(A1290,人口!$A$2:$E$1748,5,0),0)</f>
        <v>6943</v>
      </c>
      <c r="AQ1290" s="159">
        <f t="shared" si="566"/>
        <v>0</v>
      </c>
      <c r="AR1290" s="159">
        <f t="shared" si="567"/>
        <v>1</v>
      </c>
      <c r="AS1290" s="159">
        <f t="shared" si="568"/>
        <v>0</v>
      </c>
      <c r="AT1290" s="159">
        <f t="shared" si="569"/>
        <v>0</v>
      </c>
      <c r="AU1290" s="159">
        <f t="shared" si="570"/>
        <v>0</v>
      </c>
      <c r="AV1290" s="159">
        <f t="shared" si="571"/>
        <v>0</v>
      </c>
      <c r="AW1290" s="159">
        <f t="shared" si="572"/>
        <v>0</v>
      </c>
      <c r="AX1290" s="159">
        <f t="shared" si="592"/>
        <v>0</v>
      </c>
      <c r="AY1290" s="159" t="str">
        <f t="shared" si="593"/>
        <v>5千～1万人未満の市町村平均</v>
      </c>
      <c r="AZ1290" s="159"/>
    </row>
    <row r="1291" spans="1:52" x14ac:dyDescent="0.3">
      <c r="A1291" t="str">
        <f t="shared" si="573"/>
        <v>30366</v>
      </c>
      <c r="B1291" s="158" t="str">
        <f t="shared" si="574"/>
        <v>030366</v>
      </c>
      <c r="C1291">
        <v>30</v>
      </c>
      <c r="D1291" t="s">
        <v>57</v>
      </c>
      <c r="E1291">
        <v>30366</v>
      </c>
      <c r="F1291" t="s">
        <v>913</v>
      </c>
      <c r="G1291">
        <v>183.679</v>
      </c>
      <c r="H1291">
        <v>682.95899999999995</v>
      </c>
      <c r="I1291">
        <v>248.11699999999999</v>
      </c>
      <c r="J1291">
        <v>920.79600000000005</v>
      </c>
      <c r="K1291">
        <v>184.4</v>
      </c>
      <c r="L1291">
        <v>447.83699999999999</v>
      </c>
      <c r="M1291">
        <v>1.653</v>
      </c>
      <c r="N1291">
        <v>9.5649999999999995</v>
      </c>
      <c r="O1291">
        <v>0</v>
      </c>
      <c r="P1291">
        <v>0</v>
      </c>
      <c r="Q1291">
        <v>0</v>
      </c>
      <c r="R1291">
        <v>0</v>
      </c>
      <c r="S1291">
        <v>0</v>
      </c>
      <c r="T1291">
        <v>0</v>
      </c>
      <c r="U1291">
        <v>0</v>
      </c>
      <c r="V1291">
        <v>2.4580000000000002</v>
      </c>
      <c r="W1291">
        <v>18.75</v>
      </c>
      <c r="Y1291" t="str">
        <f t="shared" si="575"/>
        <v>和歌山県</v>
      </c>
      <c r="Z1291" t="str">
        <f t="shared" si="576"/>
        <v>和歌山県有田川町</v>
      </c>
      <c r="AA1291" s="159">
        <f t="shared" si="577"/>
        <v>248.11699999999999</v>
      </c>
      <c r="AB1291" s="159">
        <f t="shared" si="578"/>
        <v>920.79600000000005</v>
      </c>
      <c r="AC1291" s="159">
        <f t="shared" si="579"/>
        <v>447.83699999999999</v>
      </c>
      <c r="AD1291" s="159">
        <f t="shared" si="580"/>
        <v>9.5649999999999995</v>
      </c>
      <c r="AE1291" s="159">
        <f t="shared" si="581"/>
        <v>0</v>
      </c>
      <c r="AF1291" s="159">
        <f t="shared" si="582"/>
        <v>0</v>
      </c>
      <c r="AG1291" s="159">
        <f t="shared" si="583"/>
        <v>0</v>
      </c>
      <c r="AH1291" s="160">
        <f t="shared" si="584"/>
        <v>1626.3150000000001</v>
      </c>
      <c r="AI1291" s="135">
        <f t="shared" si="585"/>
        <v>0.15256392519284392</v>
      </c>
      <c r="AJ1291" s="135">
        <f t="shared" si="586"/>
        <v>0.56618551756578528</v>
      </c>
      <c r="AK1291" s="135">
        <f t="shared" si="587"/>
        <v>0.27536916280056445</v>
      </c>
      <c r="AL1291" s="135">
        <f t="shared" si="588"/>
        <v>5.8813944408063626E-3</v>
      </c>
      <c r="AM1291" s="135">
        <f t="shared" si="589"/>
        <v>0</v>
      </c>
      <c r="AN1291" s="135">
        <f t="shared" si="590"/>
        <v>0</v>
      </c>
      <c r="AO1291" s="135">
        <f t="shared" si="591"/>
        <v>0</v>
      </c>
      <c r="AP1291" s="159">
        <f>IFERROR(VLOOKUP(A1291,人口!$A$2:$E$1748,5,0),0)</f>
        <v>26325</v>
      </c>
      <c r="AQ1291" s="159">
        <f t="shared" si="566"/>
        <v>0</v>
      </c>
      <c r="AR1291" s="159">
        <f t="shared" si="567"/>
        <v>0</v>
      </c>
      <c r="AS1291" s="159">
        <f t="shared" si="568"/>
        <v>1</v>
      </c>
      <c r="AT1291" s="159">
        <f t="shared" si="569"/>
        <v>0</v>
      </c>
      <c r="AU1291" s="159">
        <f t="shared" si="570"/>
        <v>0</v>
      </c>
      <c r="AV1291" s="159">
        <f t="shared" si="571"/>
        <v>0</v>
      </c>
      <c r="AW1291" s="159">
        <f t="shared" si="572"/>
        <v>0</v>
      </c>
      <c r="AX1291" s="159">
        <f t="shared" si="592"/>
        <v>0</v>
      </c>
      <c r="AY1291" s="159" t="str">
        <f t="shared" si="593"/>
        <v>1万～3万人未満の市町村平均</v>
      </c>
      <c r="AZ1291" s="159"/>
    </row>
    <row r="1292" spans="1:52" x14ac:dyDescent="0.3">
      <c r="A1292" t="str">
        <f t="shared" si="573"/>
        <v>30381</v>
      </c>
      <c r="B1292" s="158" t="str">
        <f t="shared" si="574"/>
        <v>030381</v>
      </c>
      <c r="C1292">
        <v>30</v>
      </c>
      <c r="D1292" t="s">
        <v>57</v>
      </c>
      <c r="E1292">
        <v>30381</v>
      </c>
      <c r="F1292" t="s">
        <v>798</v>
      </c>
      <c r="G1292">
        <v>36.798999999999999</v>
      </c>
      <c r="H1292">
        <v>48.808</v>
      </c>
      <c r="I1292">
        <v>43.512</v>
      </c>
      <c r="J1292">
        <v>57.826000000000001</v>
      </c>
      <c r="K1292">
        <v>2.7</v>
      </c>
      <c r="L1292">
        <v>9.0660000000000007</v>
      </c>
      <c r="M1292">
        <v>0</v>
      </c>
      <c r="N1292">
        <v>0</v>
      </c>
      <c r="O1292">
        <v>0</v>
      </c>
      <c r="P1292">
        <v>0</v>
      </c>
      <c r="Q1292">
        <v>0</v>
      </c>
      <c r="R1292">
        <v>0</v>
      </c>
      <c r="S1292">
        <v>0</v>
      </c>
      <c r="T1292">
        <v>0</v>
      </c>
      <c r="U1292">
        <v>0</v>
      </c>
      <c r="V1292">
        <v>0.67600000000000005</v>
      </c>
      <c r="W1292">
        <v>5.4290000000000003</v>
      </c>
      <c r="Y1292" t="str">
        <f t="shared" si="575"/>
        <v>和歌山県</v>
      </c>
      <c r="Z1292" t="str">
        <f t="shared" si="576"/>
        <v>和歌山県美浜町</v>
      </c>
      <c r="AA1292" s="159">
        <f t="shared" si="577"/>
        <v>43.512</v>
      </c>
      <c r="AB1292" s="159">
        <f t="shared" si="578"/>
        <v>57.826000000000001</v>
      </c>
      <c r="AC1292" s="159">
        <f t="shared" si="579"/>
        <v>9.0660000000000007</v>
      </c>
      <c r="AD1292" s="159">
        <f t="shared" si="580"/>
        <v>0</v>
      </c>
      <c r="AE1292" s="159">
        <f t="shared" si="581"/>
        <v>0</v>
      </c>
      <c r="AF1292" s="159">
        <f t="shared" si="582"/>
        <v>0</v>
      </c>
      <c r="AG1292" s="159">
        <f t="shared" si="583"/>
        <v>0</v>
      </c>
      <c r="AH1292" s="160">
        <f t="shared" si="584"/>
        <v>110.404</v>
      </c>
      <c r="AI1292" s="135">
        <f t="shared" si="585"/>
        <v>0.39411615521176768</v>
      </c>
      <c r="AJ1292" s="135">
        <f t="shared" si="586"/>
        <v>0.5237672548096084</v>
      </c>
      <c r="AK1292" s="135">
        <f t="shared" si="587"/>
        <v>8.2116589978623977E-2</v>
      </c>
      <c r="AL1292" s="135">
        <f t="shared" si="588"/>
        <v>0</v>
      </c>
      <c r="AM1292" s="135">
        <f t="shared" si="589"/>
        <v>0</v>
      </c>
      <c r="AN1292" s="135">
        <f t="shared" si="590"/>
        <v>0</v>
      </c>
      <c r="AO1292" s="135">
        <f t="shared" si="591"/>
        <v>0</v>
      </c>
      <c r="AP1292" s="159">
        <f>IFERROR(VLOOKUP(A1292,人口!$A$2:$E$1748,5,0),0)</f>
        <v>7113</v>
      </c>
      <c r="AQ1292" s="159">
        <f t="shared" si="566"/>
        <v>0</v>
      </c>
      <c r="AR1292" s="159">
        <f t="shared" si="567"/>
        <v>1</v>
      </c>
      <c r="AS1292" s="159">
        <f t="shared" si="568"/>
        <v>0</v>
      </c>
      <c r="AT1292" s="159">
        <f t="shared" si="569"/>
        <v>0</v>
      </c>
      <c r="AU1292" s="159">
        <f t="shared" si="570"/>
        <v>0</v>
      </c>
      <c r="AV1292" s="159">
        <f t="shared" si="571"/>
        <v>0</v>
      </c>
      <c r="AW1292" s="159">
        <f t="shared" si="572"/>
        <v>0</v>
      </c>
      <c r="AX1292" s="159">
        <f t="shared" si="592"/>
        <v>0</v>
      </c>
      <c r="AY1292" s="159" t="str">
        <f t="shared" si="593"/>
        <v>5千～1万人未満の市町村平均</v>
      </c>
      <c r="AZ1292" s="159"/>
    </row>
    <row r="1293" spans="1:52" x14ac:dyDescent="0.3">
      <c r="A1293" t="str">
        <f t="shared" si="573"/>
        <v>30382</v>
      </c>
      <c r="B1293" s="158" t="str">
        <f t="shared" si="574"/>
        <v>030382</v>
      </c>
      <c r="C1293">
        <v>30</v>
      </c>
      <c r="D1293" t="s">
        <v>57</v>
      </c>
      <c r="E1293">
        <v>30382</v>
      </c>
      <c r="F1293" t="s">
        <v>1009</v>
      </c>
      <c r="G1293">
        <v>45.652999999999999</v>
      </c>
      <c r="H1293">
        <v>94.935000000000002</v>
      </c>
      <c r="I1293">
        <v>57.874000000000002</v>
      </c>
      <c r="J1293">
        <v>119.29600000000001</v>
      </c>
      <c r="K1293">
        <v>28.7</v>
      </c>
      <c r="L1293">
        <v>88.456000000000003</v>
      </c>
      <c r="M1293">
        <v>0</v>
      </c>
      <c r="N1293">
        <v>0</v>
      </c>
      <c r="O1293">
        <v>0</v>
      </c>
      <c r="P1293">
        <v>0</v>
      </c>
      <c r="Q1293">
        <v>0</v>
      </c>
      <c r="R1293">
        <v>0</v>
      </c>
      <c r="S1293">
        <v>0</v>
      </c>
      <c r="T1293">
        <v>0</v>
      </c>
      <c r="U1293">
        <v>0</v>
      </c>
      <c r="V1293">
        <v>0.41699999999999998</v>
      </c>
      <c r="W1293">
        <v>3.8119999999999998</v>
      </c>
      <c r="Y1293" t="str">
        <f t="shared" si="575"/>
        <v>和歌山県</v>
      </c>
      <c r="Z1293" t="str">
        <f t="shared" si="576"/>
        <v>和歌山県日高町</v>
      </c>
      <c r="AA1293" s="159">
        <f t="shared" si="577"/>
        <v>57.874000000000002</v>
      </c>
      <c r="AB1293" s="159">
        <f t="shared" si="578"/>
        <v>119.29600000000001</v>
      </c>
      <c r="AC1293" s="159">
        <f t="shared" si="579"/>
        <v>88.456000000000003</v>
      </c>
      <c r="AD1293" s="159">
        <f t="shared" si="580"/>
        <v>0</v>
      </c>
      <c r="AE1293" s="159">
        <f t="shared" si="581"/>
        <v>0</v>
      </c>
      <c r="AF1293" s="159">
        <f t="shared" si="582"/>
        <v>0</v>
      </c>
      <c r="AG1293" s="159">
        <f t="shared" si="583"/>
        <v>0</v>
      </c>
      <c r="AH1293" s="160">
        <f t="shared" si="584"/>
        <v>265.62600000000003</v>
      </c>
      <c r="AI1293" s="135">
        <f t="shared" si="585"/>
        <v>0.21787776798957931</v>
      </c>
      <c r="AJ1293" s="135">
        <f t="shared" si="586"/>
        <v>0.44911266216409534</v>
      </c>
      <c r="AK1293" s="135">
        <f t="shared" si="587"/>
        <v>0.33300956984632524</v>
      </c>
      <c r="AL1293" s="135">
        <f t="shared" si="588"/>
        <v>0</v>
      </c>
      <c r="AM1293" s="135">
        <f t="shared" si="589"/>
        <v>0</v>
      </c>
      <c r="AN1293" s="135">
        <f t="shared" si="590"/>
        <v>0</v>
      </c>
      <c r="AO1293" s="135">
        <f t="shared" si="591"/>
        <v>0</v>
      </c>
      <c r="AP1293" s="159">
        <f>IFERROR(VLOOKUP(A1293,人口!$A$2:$E$1748,5,0),0)</f>
        <v>7935</v>
      </c>
      <c r="AQ1293" s="159">
        <f t="shared" si="566"/>
        <v>0</v>
      </c>
      <c r="AR1293" s="159">
        <f t="shared" si="567"/>
        <v>1</v>
      </c>
      <c r="AS1293" s="159">
        <f t="shared" si="568"/>
        <v>0</v>
      </c>
      <c r="AT1293" s="159">
        <f t="shared" si="569"/>
        <v>0</v>
      </c>
      <c r="AU1293" s="159">
        <f t="shared" si="570"/>
        <v>0</v>
      </c>
      <c r="AV1293" s="159">
        <f t="shared" si="571"/>
        <v>0</v>
      </c>
      <c r="AW1293" s="159">
        <f t="shared" si="572"/>
        <v>0</v>
      </c>
      <c r="AX1293" s="159">
        <f t="shared" si="592"/>
        <v>0</v>
      </c>
      <c r="AY1293" s="159" t="str">
        <f t="shared" si="593"/>
        <v>5千～1万人未満の市町村平均</v>
      </c>
      <c r="AZ1293" s="159"/>
    </row>
    <row r="1294" spans="1:52" x14ac:dyDescent="0.3">
      <c r="A1294" t="str">
        <f t="shared" si="573"/>
        <v>30383</v>
      </c>
      <c r="B1294" s="158" t="str">
        <f t="shared" si="574"/>
        <v>030383</v>
      </c>
      <c r="C1294">
        <v>30</v>
      </c>
      <c r="D1294" t="s">
        <v>57</v>
      </c>
      <c r="E1294">
        <v>30383</v>
      </c>
      <c r="F1294" t="s">
        <v>1056</v>
      </c>
      <c r="G1294">
        <v>33.625999999999998</v>
      </c>
      <c r="H1294">
        <v>58.198</v>
      </c>
      <c r="I1294">
        <v>47.078000000000003</v>
      </c>
      <c r="J1294">
        <v>81.242999999999995</v>
      </c>
      <c r="K1294">
        <v>9.8000000000000007</v>
      </c>
      <c r="L1294">
        <v>24.997</v>
      </c>
      <c r="M1294">
        <v>0</v>
      </c>
      <c r="N1294">
        <v>0</v>
      </c>
      <c r="O1294">
        <v>0</v>
      </c>
      <c r="P1294">
        <v>0</v>
      </c>
      <c r="Q1294">
        <v>0</v>
      </c>
      <c r="R1294">
        <v>0</v>
      </c>
      <c r="S1294">
        <v>0</v>
      </c>
      <c r="T1294">
        <v>0</v>
      </c>
      <c r="U1294">
        <v>0</v>
      </c>
      <c r="V1294">
        <v>0.36199999999999999</v>
      </c>
      <c r="W1294">
        <v>2.8740000000000001</v>
      </c>
      <c r="Y1294" t="str">
        <f t="shared" si="575"/>
        <v>和歌山県</v>
      </c>
      <c r="Z1294" t="str">
        <f t="shared" si="576"/>
        <v>和歌山県由良町</v>
      </c>
      <c r="AA1294" s="159">
        <f t="shared" si="577"/>
        <v>47.078000000000003</v>
      </c>
      <c r="AB1294" s="159">
        <f t="shared" si="578"/>
        <v>81.242999999999995</v>
      </c>
      <c r="AC1294" s="159">
        <f t="shared" si="579"/>
        <v>24.997</v>
      </c>
      <c r="AD1294" s="159">
        <f t="shared" si="580"/>
        <v>0</v>
      </c>
      <c r="AE1294" s="159">
        <f t="shared" si="581"/>
        <v>0</v>
      </c>
      <c r="AF1294" s="159">
        <f t="shared" si="582"/>
        <v>0</v>
      </c>
      <c r="AG1294" s="159">
        <f t="shared" si="583"/>
        <v>0</v>
      </c>
      <c r="AH1294" s="160">
        <f t="shared" si="584"/>
        <v>153.31799999999998</v>
      </c>
      <c r="AI1294" s="135">
        <f t="shared" si="585"/>
        <v>0.30706114089669839</v>
      </c>
      <c r="AJ1294" s="135">
        <f t="shared" si="586"/>
        <v>0.52989864203811687</v>
      </c>
      <c r="AK1294" s="135">
        <f t="shared" si="587"/>
        <v>0.16304021706518479</v>
      </c>
      <c r="AL1294" s="135">
        <f t="shared" si="588"/>
        <v>0</v>
      </c>
      <c r="AM1294" s="135">
        <f t="shared" si="589"/>
        <v>0</v>
      </c>
      <c r="AN1294" s="135">
        <f t="shared" si="590"/>
        <v>0</v>
      </c>
      <c r="AO1294" s="135">
        <f t="shared" si="591"/>
        <v>0</v>
      </c>
      <c r="AP1294" s="159">
        <f>IFERROR(VLOOKUP(A1294,人口!$A$2:$E$1748,5,0),0)</f>
        <v>5678</v>
      </c>
      <c r="AQ1294" s="159">
        <f t="shared" si="566"/>
        <v>0</v>
      </c>
      <c r="AR1294" s="159">
        <f t="shared" si="567"/>
        <v>1</v>
      </c>
      <c r="AS1294" s="159">
        <f t="shared" si="568"/>
        <v>0</v>
      </c>
      <c r="AT1294" s="159">
        <f t="shared" si="569"/>
        <v>0</v>
      </c>
      <c r="AU1294" s="159">
        <f t="shared" si="570"/>
        <v>0</v>
      </c>
      <c r="AV1294" s="159">
        <f t="shared" si="571"/>
        <v>0</v>
      </c>
      <c r="AW1294" s="159">
        <f t="shared" si="572"/>
        <v>0</v>
      </c>
      <c r="AX1294" s="159">
        <f t="shared" si="592"/>
        <v>0</v>
      </c>
      <c r="AY1294" s="159" t="str">
        <f t="shared" si="593"/>
        <v>5千～1万人未満の市町村平均</v>
      </c>
      <c r="AZ1294" s="159"/>
    </row>
    <row r="1295" spans="1:52" x14ac:dyDescent="0.3">
      <c r="A1295" t="str">
        <f t="shared" si="573"/>
        <v>30390</v>
      </c>
      <c r="B1295" s="158" t="str">
        <f t="shared" si="574"/>
        <v>030390</v>
      </c>
      <c r="C1295">
        <v>30</v>
      </c>
      <c r="D1295" t="s">
        <v>57</v>
      </c>
      <c r="E1295">
        <v>30390</v>
      </c>
      <c r="F1295" t="s">
        <v>1099</v>
      </c>
      <c r="G1295">
        <v>63.75</v>
      </c>
      <c r="H1295">
        <v>190.41800000000001</v>
      </c>
      <c r="I1295">
        <v>89.546000000000006</v>
      </c>
      <c r="J1295">
        <v>266.45299999999997</v>
      </c>
      <c r="K1295">
        <v>71.900000000000006</v>
      </c>
      <c r="L1295">
        <v>168.499</v>
      </c>
      <c r="M1295">
        <v>0.122</v>
      </c>
      <c r="N1295">
        <v>0.70099999999999996</v>
      </c>
      <c r="O1295">
        <v>0</v>
      </c>
      <c r="P1295">
        <v>0</v>
      </c>
      <c r="Q1295">
        <v>0</v>
      </c>
      <c r="R1295">
        <v>0</v>
      </c>
      <c r="S1295">
        <v>0</v>
      </c>
      <c r="T1295">
        <v>0</v>
      </c>
      <c r="U1295">
        <v>0</v>
      </c>
      <c r="V1295">
        <v>0.49299999999999999</v>
      </c>
      <c r="W1295">
        <v>4.2480000000000002</v>
      </c>
      <c r="Y1295" t="str">
        <f t="shared" si="575"/>
        <v>和歌山県</v>
      </c>
      <c r="Z1295" t="str">
        <f t="shared" si="576"/>
        <v>和歌山県印南町</v>
      </c>
      <c r="AA1295" s="159">
        <f t="shared" si="577"/>
        <v>89.546000000000006</v>
      </c>
      <c r="AB1295" s="159">
        <f t="shared" si="578"/>
        <v>266.45299999999997</v>
      </c>
      <c r="AC1295" s="159">
        <f t="shared" si="579"/>
        <v>168.499</v>
      </c>
      <c r="AD1295" s="159">
        <f t="shared" si="580"/>
        <v>0.70099999999999996</v>
      </c>
      <c r="AE1295" s="159">
        <f t="shared" si="581"/>
        <v>0</v>
      </c>
      <c r="AF1295" s="159">
        <f t="shared" si="582"/>
        <v>0</v>
      </c>
      <c r="AG1295" s="159">
        <f t="shared" si="583"/>
        <v>0</v>
      </c>
      <c r="AH1295" s="160">
        <f t="shared" si="584"/>
        <v>525.19899999999996</v>
      </c>
      <c r="AI1295" s="135">
        <f t="shared" si="585"/>
        <v>0.17049918221474147</v>
      </c>
      <c r="AJ1295" s="135">
        <f t="shared" si="586"/>
        <v>0.50733721884466654</v>
      </c>
      <c r="AK1295" s="135">
        <f t="shared" si="587"/>
        <v>0.32082886677240441</v>
      </c>
      <c r="AL1295" s="135">
        <f t="shared" si="588"/>
        <v>1.3347321681876775E-3</v>
      </c>
      <c r="AM1295" s="135">
        <f t="shared" si="589"/>
        <v>0</v>
      </c>
      <c r="AN1295" s="135">
        <f t="shared" si="590"/>
        <v>0</v>
      </c>
      <c r="AO1295" s="135">
        <f t="shared" si="591"/>
        <v>0</v>
      </c>
      <c r="AP1295" s="159">
        <f>IFERROR(VLOOKUP(A1295,人口!$A$2:$E$1748,5,0),0)</f>
        <v>8212</v>
      </c>
      <c r="AQ1295" s="159">
        <f t="shared" si="566"/>
        <v>0</v>
      </c>
      <c r="AR1295" s="159">
        <f t="shared" si="567"/>
        <v>1</v>
      </c>
      <c r="AS1295" s="159">
        <f t="shared" si="568"/>
        <v>0</v>
      </c>
      <c r="AT1295" s="159">
        <f t="shared" si="569"/>
        <v>0</v>
      </c>
      <c r="AU1295" s="159">
        <f t="shared" si="570"/>
        <v>0</v>
      </c>
      <c r="AV1295" s="159">
        <f t="shared" si="571"/>
        <v>0</v>
      </c>
      <c r="AW1295" s="159">
        <f t="shared" si="572"/>
        <v>0</v>
      </c>
      <c r="AX1295" s="159">
        <f t="shared" si="592"/>
        <v>0</v>
      </c>
      <c r="AY1295" s="159" t="str">
        <f t="shared" si="593"/>
        <v>5千～1万人未満の市町村平均</v>
      </c>
      <c r="AZ1295" s="159"/>
    </row>
    <row r="1296" spans="1:52" x14ac:dyDescent="0.3">
      <c r="A1296" t="str">
        <f t="shared" si="573"/>
        <v>30391</v>
      </c>
      <c r="B1296" s="158" t="str">
        <f t="shared" si="574"/>
        <v>030391</v>
      </c>
      <c r="C1296">
        <v>30</v>
      </c>
      <c r="D1296" t="s">
        <v>57</v>
      </c>
      <c r="E1296">
        <v>30391</v>
      </c>
      <c r="F1296" t="s">
        <v>1139</v>
      </c>
      <c r="G1296">
        <v>87.200999999999993</v>
      </c>
      <c r="H1296">
        <v>487.07600000000002</v>
      </c>
      <c r="I1296">
        <v>120.709</v>
      </c>
      <c r="J1296">
        <v>671.96400000000006</v>
      </c>
      <c r="K1296">
        <v>66.400000000000006</v>
      </c>
      <c r="L1296">
        <v>141.39500000000001</v>
      </c>
      <c r="M1296">
        <v>0.375</v>
      </c>
      <c r="N1296">
        <v>2.1469999999999998</v>
      </c>
      <c r="O1296">
        <v>0</v>
      </c>
      <c r="P1296">
        <v>0</v>
      </c>
      <c r="Q1296">
        <v>0</v>
      </c>
      <c r="R1296">
        <v>3.0000000000000001E-3</v>
      </c>
      <c r="S1296">
        <v>0</v>
      </c>
      <c r="T1296">
        <v>0</v>
      </c>
      <c r="U1296">
        <v>1.4999999999999999E-2</v>
      </c>
      <c r="V1296">
        <v>0.872</v>
      </c>
      <c r="W1296">
        <v>7.407</v>
      </c>
      <c r="Y1296" t="str">
        <f t="shared" si="575"/>
        <v>和歌山県</v>
      </c>
      <c r="Z1296" t="str">
        <f t="shared" si="576"/>
        <v>和歌山県みなべ町</v>
      </c>
      <c r="AA1296" s="159">
        <f t="shared" si="577"/>
        <v>120.709</v>
      </c>
      <c r="AB1296" s="159">
        <f t="shared" si="578"/>
        <v>671.96400000000006</v>
      </c>
      <c r="AC1296" s="159">
        <f t="shared" si="579"/>
        <v>141.39500000000001</v>
      </c>
      <c r="AD1296" s="159">
        <f t="shared" si="580"/>
        <v>2.1469999999999998</v>
      </c>
      <c r="AE1296" s="159">
        <f t="shared" si="581"/>
        <v>0</v>
      </c>
      <c r="AF1296" s="159">
        <f t="shared" si="582"/>
        <v>0</v>
      </c>
      <c r="AG1296" s="159">
        <f t="shared" si="583"/>
        <v>1.4999999999999999E-2</v>
      </c>
      <c r="AH1296" s="160">
        <f t="shared" si="584"/>
        <v>936.23</v>
      </c>
      <c r="AI1296" s="135">
        <f t="shared" si="585"/>
        <v>0.1289309250931929</v>
      </c>
      <c r="AJ1296" s="135">
        <f t="shared" si="586"/>
        <v>0.7177338901765592</v>
      </c>
      <c r="AK1296" s="135">
        <f t="shared" si="587"/>
        <v>0.15102592311718274</v>
      </c>
      <c r="AL1296" s="135">
        <f t="shared" si="588"/>
        <v>2.2932399089967206E-3</v>
      </c>
      <c r="AM1296" s="135">
        <f t="shared" si="589"/>
        <v>0</v>
      </c>
      <c r="AN1296" s="135">
        <f t="shared" si="590"/>
        <v>0</v>
      </c>
      <c r="AO1296" s="135">
        <f t="shared" si="591"/>
        <v>1.6021704068444718E-5</v>
      </c>
      <c r="AP1296" s="159">
        <f>IFERROR(VLOOKUP(A1296,人口!$A$2:$E$1748,5,0),0)</f>
        <v>12585</v>
      </c>
      <c r="AQ1296" s="159">
        <f t="shared" si="566"/>
        <v>0</v>
      </c>
      <c r="AR1296" s="159">
        <f t="shared" si="567"/>
        <v>0</v>
      </c>
      <c r="AS1296" s="159">
        <f t="shared" si="568"/>
        <v>1</v>
      </c>
      <c r="AT1296" s="159">
        <f t="shared" si="569"/>
        <v>0</v>
      </c>
      <c r="AU1296" s="159">
        <f t="shared" si="570"/>
        <v>0</v>
      </c>
      <c r="AV1296" s="159">
        <f t="shared" si="571"/>
        <v>0</v>
      </c>
      <c r="AW1296" s="159">
        <f t="shared" si="572"/>
        <v>0</v>
      </c>
      <c r="AX1296" s="159">
        <f t="shared" si="592"/>
        <v>0</v>
      </c>
      <c r="AY1296" s="159" t="str">
        <f t="shared" si="593"/>
        <v>1万～3万人未満の市町村平均</v>
      </c>
      <c r="AZ1296" s="159"/>
    </row>
    <row r="1297" spans="1:52" x14ac:dyDescent="0.3">
      <c r="A1297" t="str">
        <f t="shared" si="573"/>
        <v>30392</v>
      </c>
      <c r="B1297" s="158" t="str">
        <f t="shared" si="574"/>
        <v>030392</v>
      </c>
      <c r="C1297">
        <v>30</v>
      </c>
      <c r="D1297" t="s">
        <v>57</v>
      </c>
      <c r="E1297">
        <v>30392</v>
      </c>
      <c r="F1297" t="s">
        <v>1176</v>
      </c>
      <c r="G1297">
        <v>82.484999999999999</v>
      </c>
      <c r="H1297">
        <v>207.44200000000001</v>
      </c>
      <c r="I1297">
        <v>115.346</v>
      </c>
      <c r="J1297">
        <v>289.11900000000003</v>
      </c>
      <c r="K1297">
        <v>217.6</v>
      </c>
      <c r="L1297">
        <v>561.85900000000004</v>
      </c>
      <c r="M1297">
        <v>4.1420000000000003</v>
      </c>
      <c r="N1297">
        <v>23.736999999999998</v>
      </c>
      <c r="O1297">
        <v>9.6000000000000002E-2</v>
      </c>
      <c r="P1297">
        <v>0</v>
      </c>
      <c r="Q1297">
        <v>0</v>
      </c>
      <c r="R1297">
        <v>0</v>
      </c>
      <c r="S1297">
        <v>0</v>
      </c>
      <c r="T1297">
        <v>0</v>
      </c>
      <c r="U1297">
        <v>0</v>
      </c>
      <c r="V1297">
        <v>0.56299999999999994</v>
      </c>
      <c r="W1297">
        <v>5.71</v>
      </c>
      <c r="Y1297" t="str">
        <f t="shared" si="575"/>
        <v>和歌山県</v>
      </c>
      <c r="Z1297" t="str">
        <f t="shared" si="576"/>
        <v>和歌山県日高川町</v>
      </c>
      <c r="AA1297" s="159">
        <f t="shared" si="577"/>
        <v>115.346</v>
      </c>
      <c r="AB1297" s="159">
        <f t="shared" si="578"/>
        <v>289.11900000000003</v>
      </c>
      <c r="AC1297" s="159">
        <f t="shared" si="579"/>
        <v>561.85900000000004</v>
      </c>
      <c r="AD1297" s="159">
        <f t="shared" si="580"/>
        <v>23.736999999999998</v>
      </c>
      <c r="AE1297" s="159">
        <f t="shared" si="581"/>
        <v>0</v>
      </c>
      <c r="AF1297" s="159">
        <f t="shared" si="582"/>
        <v>0</v>
      </c>
      <c r="AG1297" s="159">
        <f t="shared" si="583"/>
        <v>0</v>
      </c>
      <c r="AH1297" s="160">
        <f t="shared" si="584"/>
        <v>990.06100000000004</v>
      </c>
      <c r="AI1297" s="135">
        <f t="shared" si="585"/>
        <v>0.11650393258597197</v>
      </c>
      <c r="AJ1297" s="135">
        <f t="shared" si="586"/>
        <v>0.29202140070157295</v>
      </c>
      <c r="AK1297" s="135">
        <f t="shared" si="587"/>
        <v>0.56749937630105618</v>
      </c>
      <c r="AL1297" s="135">
        <f t="shared" si="588"/>
        <v>2.397529041139889E-2</v>
      </c>
      <c r="AM1297" s="135">
        <f t="shared" si="589"/>
        <v>0</v>
      </c>
      <c r="AN1297" s="135">
        <f t="shared" si="590"/>
        <v>0</v>
      </c>
      <c r="AO1297" s="135">
        <f t="shared" si="591"/>
        <v>0</v>
      </c>
      <c r="AP1297" s="159">
        <f>IFERROR(VLOOKUP(A1297,人口!$A$2:$E$1748,5,0),0)</f>
        <v>9773</v>
      </c>
      <c r="AQ1297" s="159">
        <f t="shared" si="566"/>
        <v>0</v>
      </c>
      <c r="AR1297" s="159">
        <f t="shared" si="567"/>
        <v>1</v>
      </c>
      <c r="AS1297" s="159">
        <f t="shared" si="568"/>
        <v>0</v>
      </c>
      <c r="AT1297" s="159">
        <f t="shared" si="569"/>
        <v>0</v>
      </c>
      <c r="AU1297" s="159">
        <f t="shared" si="570"/>
        <v>0</v>
      </c>
      <c r="AV1297" s="159">
        <f t="shared" si="571"/>
        <v>0</v>
      </c>
      <c r="AW1297" s="159">
        <f t="shared" si="572"/>
        <v>0</v>
      </c>
      <c r="AX1297" s="159">
        <f t="shared" si="592"/>
        <v>0</v>
      </c>
      <c r="AY1297" s="159" t="str">
        <f t="shared" si="593"/>
        <v>5千～1万人未満の市町村平均</v>
      </c>
      <c r="AZ1297" s="159"/>
    </row>
    <row r="1298" spans="1:52" x14ac:dyDescent="0.3">
      <c r="A1298" t="str">
        <f t="shared" si="573"/>
        <v>30401</v>
      </c>
      <c r="B1298" s="158" t="str">
        <f t="shared" si="574"/>
        <v>030401</v>
      </c>
      <c r="C1298">
        <v>30</v>
      </c>
      <c r="D1298" t="s">
        <v>57</v>
      </c>
      <c r="E1298">
        <v>30401</v>
      </c>
      <c r="F1298" t="s">
        <v>1215</v>
      </c>
      <c r="G1298">
        <v>129.083</v>
      </c>
      <c r="H1298">
        <v>115.136</v>
      </c>
      <c r="I1298">
        <v>173.41399999999999</v>
      </c>
      <c r="J1298">
        <v>154.047</v>
      </c>
      <c r="K1298">
        <v>145.1</v>
      </c>
      <c r="L1298">
        <v>342.19499999999999</v>
      </c>
      <c r="M1298">
        <v>0.31900000000000001</v>
      </c>
      <c r="N1298">
        <v>1.849</v>
      </c>
      <c r="O1298">
        <v>0</v>
      </c>
      <c r="P1298">
        <v>0</v>
      </c>
      <c r="Q1298">
        <v>0</v>
      </c>
      <c r="R1298">
        <v>6.7000000000000004E-2</v>
      </c>
      <c r="S1298">
        <v>0</v>
      </c>
      <c r="T1298">
        <v>0</v>
      </c>
      <c r="U1298">
        <v>0.41099999999999998</v>
      </c>
      <c r="V1298">
        <v>2.1640000000000001</v>
      </c>
      <c r="W1298">
        <v>12.803000000000001</v>
      </c>
      <c r="Y1298" t="str">
        <f t="shared" si="575"/>
        <v>和歌山県</v>
      </c>
      <c r="Z1298" t="str">
        <f t="shared" si="576"/>
        <v>和歌山県白浜町</v>
      </c>
      <c r="AA1298" s="159">
        <f t="shared" si="577"/>
        <v>173.41399999999999</v>
      </c>
      <c r="AB1298" s="159">
        <f t="shared" si="578"/>
        <v>154.047</v>
      </c>
      <c r="AC1298" s="159">
        <f t="shared" si="579"/>
        <v>342.19499999999999</v>
      </c>
      <c r="AD1298" s="159">
        <f t="shared" si="580"/>
        <v>1.849</v>
      </c>
      <c r="AE1298" s="159">
        <f t="shared" si="581"/>
        <v>0</v>
      </c>
      <c r="AF1298" s="159">
        <f t="shared" si="582"/>
        <v>0</v>
      </c>
      <c r="AG1298" s="159">
        <f t="shared" si="583"/>
        <v>0.41099999999999998</v>
      </c>
      <c r="AH1298" s="160">
        <f t="shared" si="584"/>
        <v>671.91599999999994</v>
      </c>
      <c r="AI1298" s="135">
        <f t="shared" si="585"/>
        <v>0.25808880872013762</v>
      </c>
      <c r="AJ1298" s="135">
        <f t="shared" si="586"/>
        <v>0.22926526530101979</v>
      </c>
      <c r="AK1298" s="135">
        <f t="shared" si="587"/>
        <v>0.50928241030128774</v>
      </c>
      <c r="AL1298" s="135">
        <f t="shared" si="588"/>
        <v>2.7518320742473765E-3</v>
      </c>
      <c r="AM1298" s="135">
        <f t="shared" si="589"/>
        <v>0</v>
      </c>
      <c r="AN1298" s="135">
        <f t="shared" si="590"/>
        <v>0</v>
      </c>
      <c r="AO1298" s="135">
        <f t="shared" si="591"/>
        <v>6.1168360330755627E-4</v>
      </c>
      <c r="AP1298" s="159">
        <f>IFERROR(VLOOKUP(A1298,人口!$A$2:$E$1748,5,0),0)</f>
        <v>21282</v>
      </c>
      <c r="AQ1298" s="159">
        <f t="shared" si="566"/>
        <v>0</v>
      </c>
      <c r="AR1298" s="159">
        <f t="shared" si="567"/>
        <v>0</v>
      </c>
      <c r="AS1298" s="159">
        <f t="shared" si="568"/>
        <v>1</v>
      </c>
      <c r="AT1298" s="159">
        <f t="shared" si="569"/>
        <v>0</v>
      </c>
      <c r="AU1298" s="159">
        <f t="shared" si="570"/>
        <v>0</v>
      </c>
      <c r="AV1298" s="159">
        <f t="shared" si="571"/>
        <v>0</v>
      </c>
      <c r="AW1298" s="159">
        <f t="shared" si="572"/>
        <v>0</v>
      </c>
      <c r="AX1298" s="159">
        <f t="shared" si="592"/>
        <v>0</v>
      </c>
      <c r="AY1298" s="159" t="str">
        <f t="shared" si="593"/>
        <v>1万～3万人未満の市町村平均</v>
      </c>
      <c r="AZ1298" s="159"/>
    </row>
    <row r="1299" spans="1:52" x14ac:dyDescent="0.3">
      <c r="A1299" t="str">
        <f t="shared" si="573"/>
        <v>30404</v>
      </c>
      <c r="B1299" s="158" t="str">
        <f t="shared" si="574"/>
        <v>030404</v>
      </c>
      <c r="C1299">
        <v>30</v>
      </c>
      <c r="D1299" t="s">
        <v>57</v>
      </c>
      <c r="E1299">
        <v>30404</v>
      </c>
      <c r="F1299" t="s">
        <v>1257</v>
      </c>
      <c r="G1299">
        <v>68.994</v>
      </c>
      <c r="H1299">
        <v>168.345</v>
      </c>
      <c r="I1299">
        <v>96.873999999999995</v>
      </c>
      <c r="J1299">
        <v>235.36600000000001</v>
      </c>
      <c r="K1299">
        <v>7.8</v>
      </c>
      <c r="L1299">
        <v>15.653</v>
      </c>
      <c r="M1299">
        <v>0</v>
      </c>
      <c r="N1299">
        <v>0</v>
      </c>
      <c r="O1299">
        <v>0</v>
      </c>
      <c r="P1299">
        <v>0</v>
      </c>
      <c r="Q1299">
        <v>0</v>
      </c>
      <c r="R1299">
        <v>0</v>
      </c>
      <c r="S1299">
        <v>0</v>
      </c>
      <c r="T1299">
        <v>0</v>
      </c>
      <c r="U1299">
        <v>0</v>
      </c>
      <c r="V1299">
        <v>0.78600000000000003</v>
      </c>
      <c r="W1299">
        <v>7.0369999999999999</v>
      </c>
      <c r="Y1299" t="str">
        <f t="shared" si="575"/>
        <v>和歌山県</v>
      </c>
      <c r="Z1299" t="str">
        <f t="shared" si="576"/>
        <v>和歌山県上富田町</v>
      </c>
      <c r="AA1299" s="159">
        <f t="shared" si="577"/>
        <v>96.873999999999995</v>
      </c>
      <c r="AB1299" s="159">
        <f t="shared" si="578"/>
        <v>235.36600000000001</v>
      </c>
      <c r="AC1299" s="159">
        <f t="shared" si="579"/>
        <v>15.653</v>
      </c>
      <c r="AD1299" s="159">
        <f t="shared" si="580"/>
        <v>0</v>
      </c>
      <c r="AE1299" s="159">
        <f t="shared" si="581"/>
        <v>0</v>
      </c>
      <c r="AF1299" s="159">
        <f t="shared" si="582"/>
        <v>0</v>
      </c>
      <c r="AG1299" s="159">
        <f t="shared" si="583"/>
        <v>0</v>
      </c>
      <c r="AH1299" s="160">
        <f t="shared" si="584"/>
        <v>347.89300000000003</v>
      </c>
      <c r="AI1299" s="135">
        <f t="shared" si="585"/>
        <v>0.27845918141497528</v>
      </c>
      <c r="AJ1299" s="135">
        <f t="shared" si="586"/>
        <v>0.67654709925178147</v>
      </c>
      <c r="AK1299" s="135">
        <f t="shared" si="587"/>
        <v>4.4993719333243268E-2</v>
      </c>
      <c r="AL1299" s="135">
        <f t="shared" si="588"/>
        <v>0</v>
      </c>
      <c r="AM1299" s="135">
        <f t="shared" si="589"/>
        <v>0</v>
      </c>
      <c r="AN1299" s="135">
        <f t="shared" si="590"/>
        <v>0</v>
      </c>
      <c r="AO1299" s="135">
        <f t="shared" si="591"/>
        <v>0</v>
      </c>
      <c r="AP1299" s="159">
        <f>IFERROR(VLOOKUP(A1299,人口!$A$2:$E$1748,5,0),0)</f>
        <v>15569</v>
      </c>
      <c r="AQ1299" s="159">
        <f t="shared" si="566"/>
        <v>0</v>
      </c>
      <c r="AR1299" s="159">
        <f t="shared" si="567"/>
        <v>0</v>
      </c>
      <c r="AS1299" s="159">
        <f t="shared" si="568"/>
        <v>1</v>
      </c>
      <c r="AT1299" s="159">
        <f t="shared" si="569"/>
        <v>0</v>
      </c>
      <c r="AU1299" s="159">
        <f t="shared" si="570"/>
        <v>0</v>
      </c>
      <c r="AV1299" s="159">
        <f t="shared" si="571"/>
        <v>0</v>
      </c>
      <c r="AW1299" s="159">
        <f t="shared" si="572"/>
        <v>0</v>
      </c>
      <c r="AX1299" s="159">
        <f t="shared" si="592"/>
        <v>0</v>
      </c>
      <c r="AY1299" s="159" t="str">
        <f t="shared" si="593"/>
        <v>1万～3万人未満の市町村平均</v>
      </c>
      <c r="AZ1299" s="159"/>
    </row>
    <row r="1300" spans="1:52" x14ac:dyDescent="0.3">
      <c r="A1300" t="str">
        <f t="shared" si="573"/>
        <v>30406</v>
      </c>
      <c r="B1300" s="158" t="str">
        <f t="shared" si="574"/>
        <v>030406</v>
      </c>
      <c r="C1300">
        <v>30</v>
      </c>
      <c r="D1300" t="s">
        <v>57</v>
      </c>
      <c r="E1300">
        <v>30406</v>
      </c>
      <c r="F1300" t="s">
        <v>1295</v>
      </c>
      <c r="G1300">
        <v>35.786000000000001</v>
      </c>
      <c r="H1300">
        <v>28.353000000000002</v>
      </c>
      <c r="I1300">
        <v>51.118000000000002</v>
      </c>
      <c r="J1300">
        <v>40.281999999999996</v>
      </c>
      <c r="K1300">
        <v>244.2</v>
      </c>
      <c r="L1300">
        <v>663.85299999999995</v>
      </c>
      <c r="M1300">
        <v>0.98099999999999998</v>
      </c>
      <c r="N1300">
        <v>5.6769999999999996</v>
      </c>
      <c r="O1300">
        <v>0</v>
      </c>
      <c r="P1300">
        <v>0</v>
      </c>
      <c r="Q1300">
        <v>0</v>
      </c>
      <c r="R1300">
        <v>1.2E-2</v>
      </c>
      <c r="S1300">
        <v>0</v>
      </c>
      <c r="T1300">
        <v>0</v>
      </c>
      <c r="U1300">
        <v>7.3999999999999996E-2</v>
      </c>
      <c r="V1300">
        <v>0.249</v>
      </c>
      <c r="W1300">
        <v>2.016</v>
      </c>
      <c r="Y1300" t="str">
        <f t="shared" si="575"/>
        <v>和歌山県</v>
      </c>
      <c r="Z1300" t="str">
        <f t="shared" si="576"/>
        <v>和歌山県すさみ町</v>
      </c>
      <c r="AA1300" s="159">
        <f t="shared" si="577"/>
        <v>51.118000000000002</v>
      </c>
      <c r="AB1300" s="159">
        <f t="shared" si="578"/>
        <v>40.281999999999996</v>
      </c>
      <c r="AC1300" s="159">
        <f t="shared" si="579"/>
        <v>663.85299999999995</v>
      </c>
      <c r="AD1300" s="159">
        <f t="shared" si="580"/>
        <v>5.6769999999999996</v>
      </c>
      <c r="AE1300" s="159">
        <f t="shared" si="581"/>
        <v>0</v>
      </c>
      <c r="AF1300" s="159">
        <f t="shared" si="582"/>
        <v>0</v>
      </c>
      <c r="AG1300" s="159">
        <f t="shared" si="583"/>
        <v>7.3999999999999996E-2</v>
      </c>
      <c r="AH1300" s="160">
        <f t="shared" si="584"/>
        <v>761.00399999999991</v>
      </c>
      <c r="AI1300" s="135">
        <f t="shared" si="585"/>
        <v>6.7171788847364813E-2</v>
      </c>
      <c r="AJ1300" s="135">
        <f t="shared" si="586"/>
        <v>5.2932704690119896E-2</v>
      </c>
      <c r="AK1300" s="135">
        <f t="shared" si="587"/>
        <v>0.87233838455514034</v>
      </c>
      <c r="AL1300" s="135">
        <f t="shared" si="588"/>
        <v>7.459881945429985E-3</v>
      </c>
      <c r="AM1300" s="135">
        <f t="shared" si="589"/>
        <v>0</v>
      </c>
      <c r="AN1300" s="135">
        <f t="shared" si="590"/>
        <v>0</v>
      </c>
      <c r="AO1300" s="135">
        <f t="shared" si="591"/>
        <v>9.7239961945009496E-5</v>
      </c>
      <c r="AP1300" s="159">
        <f>IFERROR(VLOOKUP(A1300,人口!$A$2:$E$1748,5,0),0)</f>
        <v>3919</v>
      </c>
      <c r="AQ1300" s="159">
        <f t="shared" si="566"/>
        <v>1</v>
      </c>
      <c r="AR1300" s="159">
        <f t="shared" si="567"/>
        <v>0</v>
      </c>
      <c r="AS1300" s="159">
        <f t="shared" si="568"/>
        <v>0</v>
      </c>
      <c r="AT1300" s="159">
        <f t="shared" si="569"/>
        <v>0</v>
      </c>
      <c r="AU1300" s="159">
        <f t="shared" si="570"/>
        <v>0</v>
      </c>
      <c r="AV1300" s="159">
        <f t="shared" si="571"/>
        <v>0</v>
      </c>
      <c r="AW1300" s="159">
        <f t="shared" si="572"/>
        <v>0</v>
      </c>
      <c r="AX1300" s="159">
        <f t="shared" si="592"/>
        <v>0</v>
      </c>
      <c r="AY1300" s="159" t="str">
        <f t="shared" si="593"/>
        <v>5千人未満の市町村平均</v>
      </c>
      <c r="AZ1300" s="159"/>
    </row>
    <row r="1301" spans="1:52" x14ac:dyDescent="0.3">
      <c r="A1301" t="str">
        <f t="shared" si="573"/>
        <v>30421</v>
      </c>
      <c r="B1301" s="158" t="str">
        <f t="shared" si="574"/>
        <v>030421</v>
      </c>
      <c r="C1301">
        <v>30</v>
      </c>
      <c r="D1301" t="s">
        <v>57</v>
      </c>
      <c r="E1301">
        <v>30421</v>
      </c>
      <c r="F1301" t="s">
        <v>1328</v>
      </c>
      <c r="G1301">
        <v>95.451999999999998</v>
      </c>
      <c r="H1301">
        <v>34.243000000000002</v>
      </c>
      <c r="I1301">
        <v>129.12700000000001</v>
      </c>
      <c r="J1301">
        <v>46.052999999999997</v>
      </c>
      <c r="K1301">
        <v>221.1</v>
      </c>
      <c r="L1301">
        <v>558.40099999999995</v>
      </c>
      <c r="M1301">
        <v>0.373</v>
      </c>
      <c r="N1301">
        <v>2.1669999999999998</v>
      </c>
      <c r="O1301">
        <v>0</v>
      </c>
      <c r="P1301">
        <v>0</v>
      </c>
      <c r="Q1301">
        <v>0</v>
      </c>
      <c r="R1301">
        <v>8.9999999999999993E-3</v>
      </c>
      <c r="S1301">
        <v>0</v>
      </c>
      <c r="T1301">
        <v>0</v>
      </c>
      <c r="U1301">
        <v>5.3999999999999999E-2</v>
      </c>
      <c r="V1301">
        <v>1.605</v>
      </c>
      <c r="W1301">
        <v>8.6</v>
      </c>
      <c r="Y1301" t="str">
        <f t="shared" si="575"/>
        <v>和歌山県</v>
      </c>
      <c r="Z1301" t="str">
        <f t="shared" si="576"/>
        <v>和歌山県那智勝浦町</v>
      </c>
      <c r="AA1301" s="159">
        <f t="shared" si="577"/>
        <v>129.12700000000001</v>
      </c>
      <c r="AB1301" s="159">
        <f t="shared" si="578"/>
        <v>46.052999999999997</v>
      </c>
      <c r="AC1301" s="159">
        <f t="shared" si="579"/>
        <v>558.40099999999995</v>
      </c>
      <c r="AD1301" s="159">
        <f t="shared" si="580"/>
        <v>2.1669999999999998</v>
      </c>
      <c r="AE1301" s="159">
        <f t="shared" si="581"/>
        <v>0</v>
      </c>
      <c r="AF1301" s="159">
        <f t="shared" si="582"/>
        <v>0</v>
      </c>
      <c r="AG1301" s="159">
        <f t="shared" si="583"/>
        <v>5.3999999999999999E-2</v>
      </c>
      <c r="AH1301" s="160">
        <f t="shared" si="584"/>
        <v>735.80199999999991</v>
      </c>
      <c r="AI1301" s="135">
        <f t="shared" si="585"/>
        <v>0.17549150450800627</v>
      </c>
      <c r="AJ1301" s="135">
        <f t="shared" si="586"/>
        <v>6.2588848630473967E-2</v>
      </c>
      <c r="AK1301" s="135">
        <f t="shared" si="587"/>
        <v>0.75890117178262628</v>
      </c>
      <c r="AL1301" s="135">
        <f t="shared" si="588"/>
        <v>2.9450857703566995E-3</v>
      </c>
      <c r="AM1301" s="135">
        <f t="shared" si="589"/>
        <v>0</v>
      </c>
      <c r="AN1301" s="135">
        <f t="shared" si="590"/>
        <v>0</v>
      </c>
      <c r="AO1301" s="135">
        <f t="shared" si="591"/>
        <v>7.338930853680747E-5</v>
      </c>
      <c r="AP1301" s="159">
        <f>IFERROR(VLOOKUP(A1301,人口!$A$2:$E$1748,5,0),0)</f>
        <v>14904</v>
      </c>
      <c r="AQ1301" s="159">
        <f t="shared" si="566"/>
        <v>0</v>
      </c>
      <c r="AR1301" s="159">
        <f t="shared" si="567"/>
        <v>0</v>
      </c>
      <c r="AS1301" s="159">
        <f t="shared" si="568"/>
        <v>1</v>
      </c>
      <c r="AT1301" s="159">
        <f t="shared" si="569"/>
        <v>0</v>
      </c>
      <c r="AU1301" s="159">
        <f t="shared" si="570"/>
        <v>0</v>
      </c>
      <c r="AV1301" s="159">
        <f t="shared" si="571"/>
        <v>0</v>
      </c>
      <c r="AW1301" s="159">
        <f t="shared" si="572"/>
        <v>0</v>
      </c>
      <c r="AX1301" s="159">
        <f t="shared" si="592"/>
        <v>0</v>
      </c>
      <c r="AY1301" s="159" t="str">
        <f t="shared" si="593"/>
        <v>1万～3万人未満の市町村平均</v>
      </c>
      <c r="AZ1301" s="159"/>
    </row>
    <row r="1302" spans="1:52" x14ac:dyDescent="0.3">
      <c r="A1302" t="str">
        <f t="shared" si="573"/>
        <v>30422</v>
      </c>
      <c r="B1302" s="158" t="str">
        <f t="shared" si="574"/>
        <v>030422</v>
      </c>
      <c r="C1302">
        <v>30</v>
      </c>
      <c r="D1302" t="s">
        <v>57</v>
      </c>
      <c r="E1302">
        <v>30422</v>
      </c>
      <c r="F1302" t="s">
        <v>1363</v>
      </c>
      <c r="G1302">
        <v>15.467000000000001</v>
      </c>
      <c r="H1302">
        <v>2.2149999999999999</v>
      </c>
      <c r="I1302">
        <v>21.346</v>
      </c>
      <c r="J1302">
        <v>3.0379999999999998</v>
      </c>
      <c r="K1302">
        <v>0</v>
      </c>
      <c r="L1302">
        <v>0</v>
      </c>
      <c r="M1302">
        <v>0</v>
      </c>
      <c r="N1302">
        <v>0</v>
      </c>
      <c r="O1302">
        <v>0</v>
      </c>
      <c r="P1302">
        <v>0</v>
      </c>
      <c r="Q1302">
        <v>0</v>
      </c>
      <c r="R1302">
        <v>3.0000000000000001E-3</v>
      </c>
      <c r="S1302">
        <v>0</v>
      </c>
      <c r="T1302">
        <v>0</v>
      </c>
      <c r="U1302">
        <v>1.7999999999999999E-2</v>
      </c>
      <c r="V1302">
        <v>0.24</v>
      </c>
      <c r="W1302">
        <v>1.3779999999999999</v>
      </c>
      <c r="Y1302" t="str">
        <f t="shared" si="575"/>
        <v>和歌山県</v>
      </c>
      <c r="Z1302" t="str">
        <f t="shared" si="576"/>
        <v>和歌山県太地町</v>
      </c>
      <c r="AA1302" s="159">
        <f t="shared" si="577"/>
        <v>21.346</v>
      </c>
      <c r="AB1302" s="159">
        <f t="shared" si="578"/>
        <v>3.0379999999999998</v>
      </c>
      <c r="AC1302" s="159">
        <f t="shared" si="579"/>
        <v>0</v>
      </c>
      <c r="AD1302" s="159">
        <f t="shared" si="580"/>
        <v>0</v>
      </c>
      <c r="AE1302" s="159">
        <f t="shared" si="581"/>
        <v>0</v>
      </c>
      <c r="AF1302" s="159">
        <f t="shared" si="582"/>
        <v>0</v>
      </c>
      <c r="AG1302" s="159">
        <f t="shared" si="583"/>
        <v>1.7999999999999999E-2</v>
      </c>
      <c r="AH1302" s="160">
        <f t="shared" si="584"/>
        <v>24.402000000000001</v>
      </c>
      <c r="AI1302" s="135">
        <f t="shared" si="585"/>
        <v>0.87476436357675602</v>
      </c>
      <c r="AJ1302" s="135">
        <f t="shared" si="586"/>
        <v>0.12449799196787148</v>
      </c>
      <c r="AK1302" s="135">
        <f t="shared" si="587"/>
        <v>0</v>
      </c>
      <c r="AL1302" s="135">
        <f t="shared" si="588"/>
        <v>0</v>
      </c>
      <c r="AM1302" s="135">
        <f t="shared" si="589"/>
        <v>0</v>
      </c>
      <c r="AN1302" s="135">
        <f t="shared" si="590"/>
        <v>0</v>
      </c>
      <c r="AO1302" s="135">
        <f t="shared" si="591"/>
        <v>7.376444553725104E-4</v>
      </c>
      <c r="AP1302" s="159">
        <f>IFERROR(VLOOKUP(A1302,人口!$A$2:$E$1748,5,0),0)</f>
        <v>3066</v>
      </c>
      <c r="AQ1302" s="159">
        <f t="shared" si="566"/>
        <v>1</v>
      </c>
      <c r="AR1302" s="159">
        <f t="shared" si="567"/>
        <v>0</v>
      </c>
      <c r="AS1302" s="159">
        <f t="shared" si="568"/>
        <v>0</v>
      </c>
      <c r="AT1302" s="159">
        <f t="shared" si="569"/>
        <v>0</v>
      </c>
      <c r="AU1302" s="159">
        <f t="shared" si="570"/>
        <v>0</v>
      </c>
      <c r="AV1302" s="159">
        <f t="shared" si="571"/>
        <v>0</v>
      </c>
      <c r="AW1302" s="159">
        <f t="shared" si="572"/>
        <v>0</v>
      </c>
      <c r="AX1302" s="159">
        <f t="shared" si="592"/>
        <v>0</v>
      </c>
      <c r="AY1302" s="159" t="str">
        <f t="shared" si="593"/>
        <v>5千人未満の市町村平均</v>
      </c>
      <c r="AZ1302" s="159"/>
    </row>
    <row r="1303" spans="1:52" x14ac:dyDescent="0.3">
      <c r="A1303" t="str">
        <f t="shared" si="573"/>
        <v>30424</v>
      </c>
      <c r="B1303" s="158" t="str">
        <f t="shared" si="574"/>
        <v>030424</v>
      </c>
      <c r="C1303">
        <v>30</v>
      </c>
      <c r="D1303" t="s">
        <v>57</v>
      </c>
      <c r="E1303">
        <v>30424</v>
      </c>
      <c r="F1303" t="s">
        <v>1394</v>
      </c>
      <c r="G1303">
        <v>29.523</v>
      </c>
      <c r="H1303">
        <v>18.597000000000001</v>
      </c>
      <c r="I1303">
        <v>42.908999999999999</v>
      </c>
      <c r="J1303">
        <v>26.818999999999999</v>
      </c>
      <c r="K1303">
        <v>319.7</v>
      </c>
      <c r="L1303">
        <v>793.02</v>
      </c>
      <c r="M1303">
        <v>3.4780000000000002</v>
      </c>
      <c r="N1303">
        <v>20.137</v>
      </c>
      <c r="O1303">
        <v>0</v>
      </c>
      <c r="P1303">
        <v>0</v>
      </c>
      <c r="Q1303">
        <v>0</v>
      </c>
      <c r="R1303">
        <v>0</v>
      </c>
      <c r="S1303">
        <v>0</v>
      </c>
      <c r="T1303">
        <v>0</v>
      </c>
      <c r="U1303">
        <v>0</v>
      </c>
      <c r="V1303">
        <v>0.14000000000000001</v>
      </c>
      <c r="W1303">
        <v>1.1779999999999999</v>
      </c>
      <c r="Y1303" t="str">
        <f t="shared" si="575"/>
        <v>和歌山県</v>
      </c>
      <c r="Z1303" t="str">
        <f t="shared" si="576"/>
        <v>和歌山県古座川町</v>
      </c>
      <c r="AA1303" s="159">
        <f t="shared" si="577"/>
        <v>42.908999999999999</v>
      </c>
      <c r="AB1303" s="159">
        <f t="shared" si="578"/>
        <v>26.818999999999999</v>
      </c>
      <c r="AC1303" s="159">
        <f t="shared" si="579"/>
        <v>793.02</v>
      </c>
      <c r="AD1303" s="159">
        <f t="shared" si="580"/>
        <v>20.137</v>
      </c>
      <c r="AE1303" s="159">
        <f t="shared" si="581"/>
        <v>0</v>
      </c>
      <c r="AF1303" s="159">
        <f t="shared" si="582"/>
        <v>0</v>
      </c>
      <c r="AG1303" s="159">
        <f t="shared" si="583"/>
        <v>0</v>
      </c>
      <c r="AH1303" s="160">
        <f t="shared" si="584"/>
        <v>882.88499999999999</v>
      </c>
      <c r="AI1303" s="135">
        <f t="shared" si="585"/>
        <v>4.8600893661122344E-2</v>
      </c>
      <c r="AJ1303" s="135">
        <f t="shared" si="586"/>
        <v>3.0376549607253493E-2</v>
      </c>
      <c r="AK1303" s="135">
        <f t="shared" si="587"/>
        <v>0.89821437673083127</v>
      </c>
      <c r="AL1303" s="135">
        <f t="shared" si="588"/>
        <v>2.2808180000792856E-2</v>
      </c>
      <c r="AM1303" s="135">
        <f t="shared" si="589"/>
        <v>0</v>
      </c>
      <c r="AN1303" s="135">
        <f t="shared" si="590"/>
        <v>0</v>
      </c>
      <c r="AO1303" s="135">
        <f t="shared" si="591"/>
        <v>0</v>
      </c>
      <c r="AP1303" s="159">
        <f>IFERROR(VLOOKUP(A1303,人口!$A$2:$E$1748,5,0),0)</f>
        <v>2642</v>
      </c>
      <c r="AQ1303" s="159">
        <f t="shared" si="566"/>
        <v>1</v>
      </c>
      <c r="AR1303" s="159">
        <f t="shared" si="567"/>
        <v>0</v>
      </c>
      <c r="AS1303" s="159">
        <f t="shared" si="568"/>
        <v>0</v>
      </c>
      <c r="AT1303" s="159">
        <f t="shared" si="569"/>
        <v>0</v>
      </c>
      <c r="AU1303" s="159">
        <f t="shared" si="570"/>
        <v>0</v>
      </c>
      <c r="AV1303" s="159">
        <f t="shared" si="571"/>
        <v>0</v>
      </c>
      <c r="AW1303" s="159">
        <f t="shared" si="572"/>
        <v>0</v>
      </c>
      <c r="AX1303" s="159">
        <f t="shared" si="592"/>
        <v>0</v>
      </c>
      <c r="AY1303" s="159" t="str">
        <f t="shared" si="593"/>
        <v>5千人未満の市町村平均</v>
      </c>
      <c r="AZ1303" s="159"/>
    </row>
    <row r="1304" spans="1:52" x14ac:dyDescent="0.3">
      <c r="A1304" t="str">
        <f t="shared" si="573"/>
        <v>30427</v>
      </c>
      <c r="B1304" s="158" t="str">
        <f t="shared" si="574"/>
        <v>030427</v>
      </c>
      <c r="C1304">
        <v>30</v>
      </c>
      <c r="D1304" t="s">
        <v>57</v>
      </c>
      <c r="E1304">
        <v>30427</v>
      </c>
      <c r="F1304" t="s">
        <v>1423</v>
      </c>
      <c r="G1304">
        <v>5.1719999999999997</v>
      </c>
      <c r="H1304">
        <v>2.7629999999999999</v>
      </c>
      <c r="I1304">
        <v>7.0190000000000001</v>
      </c>
      <c r="J1304">
        <v>3.73</v>
      </c>
      <c r="K1304">
        <v>11.7</v>
      </c>
      <c r="L1304">
        <v>25.126999999999999</v>
      </c>
      <c r="M1304">
        <v>0.19800000000000001</v>
      </c>
      <c r="N1304">
        <v>1.155</v>
      </c>
      <c r="O1304">
        <v>0</v>
      </c>
      <c r="P1304">
        <v>0</v>
      </c>
      <c r="Q1304">
        <v>0</v>
      </c>
      <c r="R1304">
        <v>0</v>
      </c>
      <c r="S1304">
        <v>0</v>
      </c>
      <c r="T1304">
        <v>0</v>
      </c>
      <c r="U1304">
        <v>0</v>
      </c>
      <c r="V1304">
        <v>7.2999999999999995E-2</v>
      </c>
      <c r="W1304">
        <v>0.62</v>
      </c>
      <c r="Y1304" t="str">
        <f t="shared" si="575"/>
        <v>和歌山県</v>
      </c>
      <c r="Z1304" t="str">
        <f t="shared" si="576"/>
        <v>和歌山県北山村</v>
      </c>
      <c r="AA1304" s="159">
        <f t="shared" si="577"/>
        <v>7.0190000000000001</v>
      </c>
      <c r="AB1304" s="159">
        <f t="shared" si="578"/>
        <v>3.73</v>
      </c>
      <c r="AC1304" s="159">
        <f t="shared" si="579"/>
        <v>25.126999999999999</v>
      </c>
      <c r="AD1304" s="159">
        <f t="shared" si="580"/>
        <v>1.155</v>
      </c>
      <c r="AE1304" s="159">
        <f t="shared" si="581"/>
        <v>0</v>
      </c>
      <c r="AF1304" s="159">
        <f t="shared" si="582"/>
        <v>0</v>
      </c>
      <c r="AG1304" s="159">
        <f t="shared" si="583"/>
        <v>0</v>
      </c>
      <c r="AH1304" s="160">
        <f t="shared" si="584"/>
        <v>37.030999999999999</v>
      </c>
      <c r="AI1304" s="135">
        <f t="shared" si="585"/>
        <v>0.18954389565499177</v>
      </c>
      <c r="AJ1304" s="135">
        <f t="shared" si="586"/>
        <v>0.10072641840620021</v>
      </c>
      <c r="AK1304" s="135">
        <f t="shared" si="587"/>
        <v>0.67853960195511864</v>
      </c>
      <c r="AL1304" s="135">
        <f t="shared" si="588"/>
        <v>3.1190083983689342E-2</v>
      </c>
      <c r="AM1304" s="135">
        <f t="shared" si="589"/>
        <v>0</v>
      </c>
      <c r="AN1304" s="135">
        <f t="shared" si="590"/>
        <v>0</v>
      </c>
      <c r="AO1304" s="135">
        <f t="shared" si="591"/>
        <v>0</v>
      </c>
      <c r="AP1304" s="159">
        <f>IFERROR(VLOOKUP(A1304,人口!$A$2:$E$1748,5,0),0)</f>
        <v>434</v>
      </c>
      <c r="AQ1304" s="159">
        <f t="shared" si="566"/>
        <v>1</v>
      </c>
      <c r="AR1304" s="159">
        <f t="shared" si="567"/>
        <v>0</v>
      </c>
      <c r="AS1304" s="159">
        <f t="shared" si="568"/>
        <v>0</v>
      </c>
      <c r="AT1304" s="159">
        <f t="shared" si="569"/>
        <v>0</v>
      </c>
      <c r="AU1304" s="159">
        <f t="shared" si="570"/>
        <v>0</v>
      </c>
      <c r="AV1304" s="159">
        <f t="shared" si="571"/>
        <v>0</v>
      </c>
      <c r="AW1304" s="159">
        <f t="shared" si="572"/>
        <v>0</v>
      </c>
      <c r="AX1304" s="159">
        <f t="shared" si="592"/>
        <v>0</v>
      </c>
      <c r="AY1304" s="159" t="str">
        <f t="shared" si="593"/>
        <v>5千人未満の市町村平均</v>
      </c>
      <c r="AZ1304" s="159"/>
    </row>
    <row r="1305" spans="1:52" x14ac:dyDescent="0.3">
      <c r="A1305" t="str">
        <f t="shared" si="573"/>
        <v>30428</v>
      </c>
      <c r="B1305" s="158" t="str">
        <f t="shared" si="574"/>
        <v>030428</v>
      </c>
      <c r="C1305">
        <v>30</v>
      </c>
      <c r="D1305" t="s">
        <v>57</v>
      </c>
      <c r="E1305">
        <v>30428</v>
      </c>
      <c r="F1305" t="s">
        <v>1450</v>
      </c>
      <c r="G1305">
        <v>108.36</v>
      </c>
      <c r="H1305">
        <v>41.58</v>
      </c>
      <c r="I1305">
        <v>155.16900000000001</v>
      </c>
      <c r="J1305">
        <v>59.167000000000002</v>
      </c>
      <c r="K1305">
        <v>186.2</v>
      </c>
      <c r="L1305">
        <v>435.96499999999997</v>
      </c>
      <c r="M1305">
        <v>0</v>
      </c>
      <c r="N1305">
        <v>0</v>
      </c>
      <c r="O1305">
        <v>0</v>
      </c>
      <c r="P1305">
        <v>0</v>
      </c>
      <c r="Q1305">
        <v>0</v>
      </c>
      <c r="R1305">
        <v>0</v>
      </c>
      <c r="S1305">
        <v>0</v>
      </c>
      <c r="T1305">
        <v>0</v>
      </c>
      <c r="U1305">
        <v>0</v>
      </c>
      <c r="V1305">
        <v>1.417</v>
      </c>
      <c r="W1305">
        <v>8.6669999999999998</v>
      </c>
      <c r="Y1305" t="str">
        <f t="shared" si="575"/>
        <v>和歌山県</v>
      </c>
      <c r="Z1305" t="str">
        <f t="shared" si="576"/>
        <v>和歌山県串本町</v>
      </c>
      <c r="AA1305" s="159">
        <f t="shared" si="577"/>
        <v>155.16900000000001</v>
      </c>
      <c r="AB1305" s="159">
        <f t="shared" si="578"/>
        <v>59.167000000000002</v>
      </c>
      <c r="AC1305" s="159">
        <f t="shared" si="579"/>
        <v>435.96499999999997</v>
      </c>
      <c r="AD1305" s="159">
        <f t="shared" si="580"/>
        <v>0</v>
      </c>
      <c r="AE1305" s="159">
        <f t="shared" si="581"/>
        <v>0</v>
      </c>
      <c r="AF1305" s="159">
        <f t="shared" si="582"/>
        <v>0</v>
      </c>
      <c r="AG1305" s="159">
        <f t="shared" si="583"/>
        <v>0</v>
      </c>
      <c r="AH1305" s="160">
        <f t="shared" si="584"/>
        <v>650.30099999999993</v>
      </c>
      <c r="AI1305" s="135">
        <f t="shared" si="585"/>
        <v>0.23861104319384413</v>
      </c>
      <c r="AJ1305" s="135">
        <f t="shared" si="586"/>
        <v>9.0984021245546304E-2</v>
      </c>
      <c r="AK1305" s="135">
        <f t="shared" si="587"/>
        <v>0.67040493556060965</v>
      </c>
      <c r="AL1305" s="135">
        <f t="shared" si="588"/>
        <v>0</v>
      </c>
      <c r="AM1305" s="135">
        <f t="shared" si="589"/>
        <v>0</v>
      </c>
      <c r="AN1305" s="135">
        <f t="shared" si="590"/>
        <v>0</v>
      </c>
      <c r="AO1305" s="135">
        <f t="shared" si="591"/>
        <v>0</v>
      </c>
      <c r="AP1305" s="159">
        <f>IFERROR(VLOOKUP(A1305,人口!$A$2:$E$1748,5,0),0)</f>
        <v>15824</v>
      </c>
      <c r="AQ1305" s="159">
        <f t="shared" si="566"/>
        <v>0</v>
      </c>
      <c r="AR1305" s="159">
        <f t="shared" si="567"/>
        <v>0</v>
      </c>
      <c r="AS1305" s="159">
        <f t="shared" si="568"/>
        <v>1</v>
      </c>
      <c r="AT1305" s="159">
        <f t="shared" si="569"/>
        <v>0</v>
      </c>
      <c r="AU1305" s="159">
        <f t="shared" si="570"/>
        <v>0</v>
      </c>
      <c r="AV1305" s="159">
        <f t="shared" si="571"/>
        <v>0</v>
      </c>
      <c r="AW1305" s="159">
        <f t="shared" si="572"/>
        <v>0</v>
      </c>
      <c r="AX1305" s="159">
        <f t="shared" si="592"/>
        <v>0</v>
      </c>
      <c r="AY1305" s="159" t="str">
        <f t="shared" si="593"/>
        <v>1万～3万人未満の市町村平均</v>
      </c>
      <c r="AZ1305" s="159"/>
    </row>
    <row r="1306" spans="1:52" x14ac:dyDescent="0.3">
      <c r="A1306" t="str">
        <f t="shared" si="573"/>
        <v>099</v>
      </c>
      <c r="B1306" s="158" t="str">
        <f t="shared" si="574"/>
        <v>099</v>
      </c>
      <c r="C1306">
        <v>31</v>
      </c>
      <c r="D1306" t="s">
        <v>58</v>
      </c>
      <c r="E1306">
        <v>99</v>
      </c>
      <c r="Y1306" t="str">
        <f t="shared" si="575"/>
        <v>鳥取県</v>
      </c>
      <c r="Z1306" t="str">
        <f t="shared" si="576"/>
        <v>鳥取県</v>
      </c>
      <c r="AA1306" s="159">
        <f t="shared" si="577"/>
        <v>0</v>
      </c>
      <c r="AB1306" s="159">
        <f t="shared" si="578"/>
        <v>0</v>
      </c>
      <c r="AC1306" s="159">
        <f t="shared" si="579"/>
        <v>0</v>
      </c>
      <c r="AD1306" s="159">
        <f t="shared" si="580"/>
        <v>0</v>
      </c>
      <c r="AE1306" s="159">
        <f t="shared" si="581"/>
        <v>0</v>
      </c>
      <c r="AF1306" s="159">
        <f t="shared" si="582"/>
        <v>0</v>
      </c>
      <c r="AG1306" s="159">
        <f t="shared" si="583"/>
        <v>0</v>
      </c>
      <c r="AH1306" s="160">
        <f t="shared" si="584"/>
        <v>0</v>
      </c>
      <c r="AI1306" s="135" t="str">
        <f t="shared" si="585"/>
        <v/>
      </c>
      <c r="AJ1306" s="135" t="str">
        <f t="shared" si="586"/>
        <v/>
      </c>
      <c r="AK1306" s="135" t="str">
        <f t="shared" si="587"/>
        <v/>
      </c>
      <c r="AL1306" s="135" t="str">
        <f t="shared" si="588"/>
        <v/>
      </c>
      <c r="AM1306" s="135" t="str">
        <f t="shared" si="589"/>
        <v/>
      </c>
      <c r="AN1306" s="135" t="str">
        <f t="shared" si="590"/>
        <v/>
      </c>
      <c r="AO1306" s="135" t="str">
        <f t="shared" si="591"/>
        <v/>
      </c>
      <c r="AP1306" s="159">
        <f>IFERROR(VLOOKUP(A1306,人口!$A$2:$E$1748,5,0),0)</f>
        <v>0</v>
      </c>
      <c r="AQ1306" s="159">
        <f t="shared" si="566"/>
        <v>0</v>
      </c>
      <c r="AR1306" s="159">
        <f t="shared" si="567"/>
        <v>0</v>
      </c>
      <c r="AS1306" s="159">
        <f t="shared" si="568"/>
        <v>0</v>
      </c>
      <c r="AT1306" s="159">
        <f t="shared" si="569"/>
        <v>0</v>
      </c>
      <c r="AU1306" s="159">
        <f t="shared" si="570"/>
        <v>0</v>
      </c>
      <c r="AV1306" s="159">
        <f t="shared" si="571"/>
        <v>0</v>
      </c>
      <c r="AW1306" s="159">
        <f t="shared" si="572"/>
        <v>0</v>
      </c>
      <c r="AX1306" s="159">
        <f t="shared" si="592"/>
        <v>0</v>
      </c>
      <c r="AY1306" s="159" t="str">
        <f t="shared" si="593"/>
        <v/>
      </c>
      <c r="AZ1306" s="159"/>
    </row>
    <row r="1307" spans="1:52" x14ac:dyDescent="0.3">
      <c r="A1307" t="str">
        <f t="shared" si="573"/>
        <v>31201</v>
      </c>
      <c r="B1307" s="158" t="str">
        <f t="shared" si="574"/>
        <v>031201</v>
      </c>
      <c r="C1307">
        <v>31</v>
      </c>
      <c r="D1307" t="s">
        <v>58</v>
      </c>
      <c r="E1307">
        <v>31201</v>
      </c>
      <c r="F1307" t="s">
        <v>105</v>
      </c>
      <c r="G1307">
        <v>886.12900000000002</v>
      </c>
      <c r="H1307">
        <v>1408.3109999999999</v>
      </c>
      <c r="I1307">
        <v>1051.627</v>
      </c>
      <c r="J1307">
        <v>1673.692</v>
      </c>
      <c r="K1307">
        <v>771.7</v>
      </c>
      <c r="L1307">
        <v>1945.165</v>
      </c>
      <c r="M1307">
        <v>16.033000000000001</v>
      </c>
      <c r="N1307">
        <v>106.239</v>
      </c>
      <c r="O1307">
        <v>0.35499999999999998</v>
      </c>
      <c r="P1307">
        <v>0</v>
      </c>
      <c r="Q1307">
        <v>0</v>
      </c>
      <c r="R1307">
        <v>7.0000000000000001E-3</v>
      </c>
      <c r="S1307">
        <v>0</v>
      </c>
      <c r="T1307">
        <v>0</v>
      </c>
      <c r="U1307">
        <v>4.1000000000000002E-2</v>
      </c>
      <c r="V1307">
        <v>9.69</v>
      </c>
      <c r="W1307">
        <v>95.287999999999997</v>
      </c>
      <c r="Y1307" t="str">
        <f t="shared" si="575"/>
        <v>鳥取県</v>
      </c>
      <c r="Z1307" t="str">
        <f t="shared" si="576"/>
        <v>鳥取県鳥取市</v>
      </c>
      <c r="AA1307" s="159">
        <f t="shared" si="577"/>
        <v>1051.627</v>
      </c>
      <c r="AB1307" s="159">
        <f t="shared" si="578"/>
        <v>1673.692</v>
      </c>
      <c r="AC1307" s="159">
        <f t="shared" si="579"/>
        <v>1945.165</v>
      </c>
      <c r="AD1307" s="159">
        <f t="shared" si="580"/>
        <v>106.239</v>
      </c>
      <c r="AE1307" s="159">
        <f t="shared" si="581"/>
        <v>0</v>
      </c>
      <c r="AF1307" s="159">
        <f t="shared" si="582"/>
        <v>0</v>
      </c>
      <c r="AG1307" s="159">
        <f t="shared" si="583"/>
        <v>4.1000000000000002E-2</v>
      </c>
      <c r="AH1307" s="160">
        <f t="shared" si="584"/>
        <v>4776.7640000000001</v>
      </c>
      <c r="AI1307" s="135">
        <f t="shared" si="585"/>
        <v>0.22015469049758371</v>
      </c>
      <c r="AJ1307" s="135">
        <f t="shared" si="586"/>
        <v>0.35038197407282418</v>
      </c>
      <c r="AK1307" s="135">
        <f t="shared" si="587"/>
        <v>0.40721396326048342</v>
      </c>
      <c r="AL1307" s="135">
        <f t="shared" si="588"/>
        <v>2.2240788952520997E-2</v>
      </c>
      <c r="AM1307" s="135">
        <f t="shared" si="589"/>
        <v>0</v>
      </c>
      <c r="AN1307" s="135">
        <f t="shared" si="590"/>
        <v>0</v>
      </c>
      <c r="AO1307" s="135">
        <f t="shared" si="591"/>
        <v>8.5832165876312924E-6</v>
      </c>
      <c r="AP1307" s="159">
        <f>IFERROR(VLOOKUP(A1307,人口!$A$2:$E$1748,5,0),0)</f>
        <v>186960</v>
      </c>
      <c r="AQ1307" s="159">
        <f t="shared" si="566"/>
        <v>0</v>
      </c>
      <c r="AR1307" s="159">
        <f t="shared" si="567"/>
        <v>0</v>
      </c>
      <c r="AS1307" s="159">
        <f t="shared" si="568"/>
        <v>0</v>
      </c>
      <c r="AT1307" s="159">
        <f t="shared" si="569"/>
        <v>0</v>
      </c>
      <c r="AU1307" s="159">
        <f t="shared" si="570"/>
        <v>1</v>
      </c>
      <c r="AV1307" s="159">
        <f t="shared" si="571"/>
        <v>0</v>
      </c>
      <c r="AW1307" s="159">
        <f t="shared" si="572"/>
        <v>0</v>
      </c>
      <c r="AX1307" s="159">
        <f t="shared" si="592"/>
        <v>0</v>
      </c>
      <c r="AY1307" s="159" t="str">
        <f t="shared" si="593"/>
        <v>10万～20万人未満の市町村平均</v>
      </c>
      <c r="AZ1307" s="159"/>
    </row>
    <row r="1308" spans="1:52" x14ac:dyDescent="0.3">
      <c r="A1308" t="str">
        <f t="shared" si="573"/>
        <v>31202</v>
      </c>
      <c r="B1308" s="158" t="str">
        <f t="shared" si="574"/>
        <v>031202</v>
      </c>
      <c r="C1308">
        <v>31</v>
      </c>
      <c r="D1308" t="s">
        <v>58</v>
      </c>
      <c r="E1308">
        <v>31202</v>
      </c>
      <c r="F1308" t="s">
        <v>155</v>
      </c>
      <c r="G1308">
        <v>640.74800000000005</v>
      </c>
      <c r="H1308">
        <v>630.87099999999998</v>
      </c>
      <c r="I1308">
        <v>777.48400000000004</v>
      </c>
      <c r="J1308">
        <v>766.34500000000003</v>
      </c>
      <c r="K1308">
        <v>7.7</v>
      </c>
      <c r="L1308">
        <v>16.085000000000001</v>
      </c>
      <c r="M1308">
        <v>0.82799999999999996</v>
      </c>
      <c r="N1308">
        <v>6.0369999999999999</v>
      </c>
      <c r="O1308">
        <v>0</v>
      </c>
      <c r="P1308">
        <v>0</v>
      </c>
      <c r="Q1308">
        <v>0</v>
      </c>
      <c r="R1308">
        <v>5.0999999999999997E-2</v>
      </c>
      <c r="S1308">
        <v>0</v>
      </c>
      <c r="T1308">
        <v>0</v>
      </c>
      <c r="U1308">
        <v>0.313</v>
      </c>
      <c r="V1308">
        <v>7.8979999999999997</v>
      </c>
      <c r="W1308">
        <v>76.176000000000002</v>
      </c>
      <c r="Y1308" t="str">
        <f t="shared" si="575"/>
        <v>鳥取県</v>
      </c>
      <c r="Z1308" t="str">
        <f t="shared" si="576"/>
        <v>鳥取県米子市</v>
      </c>
      <c r="AA1308" s="159">
        <f t="shared" si="577"/>
        <v>777.48400000000004</v>
      </c>
      <c r="AB1308" s="159">
        <f t="shared" si="578"/>
        <v>766.34500000000003</v>
      </c>
      <c r="AC1308" s="159">
        <f t="shared" si="579"/>
        <v>16.085000000000001</v>
      </c>
      <c r="AD1308" s="159">
        <f t="shared" si="580"/>
        <v>6.0369999999999999</v>
      </c>
      <c r="AE1308" s="159">
        <f t="shared" si="581"/>
        <v>0</v>
      </c>
      <c r="AF1308" s="159">
        <f t="shared" si="582"/>
        <v>0</v>
      </c>
      <c r="AG1308" s="159">
        <f t="shared" si="583"/>
        <v>0.313</v>
      </c>
      <c r="AH1308" s="160">
        <f t="shared" si="584"/>
        <v>1566.2640000000004</v>
      </c>
      <c r="AI1308" s="135">
        <f t="shared" si="585"/>
        <v>0.49639396678976205</v>
      </c>
      <c r="AJ1308" s="135">
        <f t="shared" si="586"/>
        <v>0.48928213889867855</v>
      </c>
      <c r="AK1308" s="135">
        <f t="shared" si="587"/>
        <v>1.026966079792423E-2</v>
      </c>
      <c r="AL1308" s="135">
        <f t="shared" si="588"/>
        <v>3.8543949168211734E-3</v>
      </c>
      <c r="AM1308" s="135">
        <f t="shared" si="589"/>
        <v>0</v>
      </c>
      <c r="AN1308" s="135">
        <f t="shared" si="590"/>
        <v>0</v>
      </c>
      <c r="AO1308" s="135">
        <f t="shared" si="591"/>
        <v>1.9983859681381935E-4</v>
      </c>
      <c r="AP1308" s="159">
        <f>IFERROR(VLOOKUP(A1308,人口!$A$2:$E$1748,5,0),0)</f>
        <v>147857</v>
      </c>
      <c r="AQ1308" s="159">
        <f t="shared" si="566"/>
        <v>0</v>
      </c>
      <c r="AR1308" s="159">
        <f t="shared" si="567"/>
        <v>0</v>
      </c>
      <c r="AS1308" s="159">
        <f t="shared" si="568"/>
        <v>0</v>
      </c>
      <c r="AT1308" s="159">
        <f t="shared" si="569"/>
        <v>0</v>
      </c>
      <c r="AU1308" s="159">
        <f t="shared" si="570"/>
        <v>1</v>
      </c>
      <c r="AV1308" s="159">
        <f t="shared" si="571"/>
        <v>0</v>
      </c>
      <c r="AW1308" s="159">
        <f t="shared" si="572"/>
        <v>0</v>
      </c>
      <c r="AX1308" s="159">
        <f t="shared" si="592"/>
        <v>0</v>
      </c>
      <c r="AY1308" s="159" t="str">
        <f t="shared" si="593"/>
        <v>10万～20万人未満の市町村平均</v>
      </c>
      <c r="AZ1308" s="159"/>
    </row>
    <row r="1309" spans="1:52" x14ac:dyDescent="0.3">
      <c r="A1309" t="str">
        <f t="shared" si="573"/>
        <v>31203</v>
      </c>
      <c r="B1309" s="158" t="str">
        <f t="shared" si="574"/>
        <v>031203</v>
      </c>
      <c r="C1309">
        <v>31</v>
      </c>
      <c r="D1309" t="s">
        <v>58</v>
      </c>
      <c r="E1309">
        <v>31203</v>
      </c>
      <c r="F1309" t="s">
        <v>223</v>
      </c>
      <c r="G1309">
        <v>263.70600000000002</v>
      </c>
      <c r="H1309">
        <v>807.92200000000003</v>
      </c>
      <c r="I1309">
        <v>312.74099999999999</v>
      </c>
      <c r="J1309">
        <v>959.423</v>
      </c>
      <c r="K1309">
        <v>296.2</v>
      </c>
      <c r="L1309">
        <v>664.54600000000005</v>
      </c>
      <c r="M1309">
        <v>3.65</v>
      </c>
      <c r="N1309">
        <v>26.609000000000002</v>
      </c>
      <c r="O1309">
        <v>0</v>
      </c>
      <c r="P1309">
        <v>0</v>
      </c>
      <c r="Q1309">
        <v>3.0000000000000001E-3</v>
      </c>
      <c r="R1309">
        <v>3.7999999999999999E-2</v>
      </c>
      <c r="S1309">
        <v>0</v>
      </c>
      <c r="T1309">
        <v>1.6E-2</v>
      </c>
      <c r="U1309">
        <v>0.23</v>
      </c>
      <c r="V1309">
        <v>3.2349999999999999</v>
      </c>
      <c r="W1309">
        <v>34.472999999999999</v>
      </c>
      <c r="Y1309" t="str">
        <f t="shared" si="575"/>
        <v>鳥取県</v>
      </c>
      <c r="Z1309" t="str">
        <f t="shared" si="576"/>
        <v>鳥取県倉吉市</v>
      </c>
      <c r="AA1309" s="159">
        <f t="shared" si="577"/>
        <v>312.74099999999999</v>
      </c>
      <c r="AB1309" s="159">
        <f t="shared" si="578"/>
        <v>959.423</v>
      </c>
      <c r="AC1309" s="159">
        <f t="shared" si="579"/>
        <v>664.54600000000005</v>
      </c>
      <c r="AD1309" s="159">
        <f t="shared" si="580"/>
        <v>26.609000000000002</v>
      </c>
      <c r="AE1309" s="159">
        <f t="shared" si="581"/>
        <v>0</v>
      </c>
      <c r="AF1309" s="159">
        <f t="shared" si="582"/>
        <v>1.6E-2</v>
      </c>
      <c r="AG1309" s="159">
        <f t="shared" si="583"/>
        <v>0.23</v>
      </c>
      <c r="AH1309" s="160">
        <f t="shared" si="584"/>
        <v>1963.5650000000001</v>
      </c>
      <c r="AI1309" s="135">
        <f t="shared" si="585"/>
        <v>0.15927203835880147</v>
      </c>
      <c r="AJ1309" s="135">
        <f t="shared" si="586"/>
        <v>0.4886128037523586</v>
      </c>
      <c r="AK1309" s="135">
        <f t="shared" si="587"/>
        <v>0.33843850343635173</v>
      </c>
      <c r="AL1309" s="135">
        <f t="shared" si="588"/>
        <v>1.3551372121625717E-2</v>
      </c>
      <c r="AM1309" s="135">
        <f t="shared" si="589"/>
        <v>0</v>
      </c>
      <c r="AN1309" s="135">
        <f t="shared" si="590"/>
        <v>8.1484442837390155E-6</v>
      </c>
      <c r="AO1309" s="135">
        <f t="shared" si="591"/>
        <v>1.1713388657874835E-4</v>
      </c>
      <c r="AP1309" s="159">
        <f>IFERROR(VLOOKUP(A1309,人口!$A$2:$E$1748,5,0),0)</f>
        <v>46731</v>
      </c>
      <c r="AQ1309" s="159">
        <f t="shared" si="566"/>
        <v>0</v>
      </c>
      <c r="AR1309" s="159">
        <f t="shared" si="567"/>
        <v>0</v>
      </c>
      <c r="AS1309" s="159">
        <f t="shared" si="568"/>
        <v>0</v>
      </c>
      <c r="AT1309" s="159">
        <f t="shared" si="569"/>
        <v>1</v>
      </c>
      <c r="AU1309" s="159">
        <f t="shared" si="570"/>
        <v>0</v>
      </c>
      <c r="AV1309" s="159">
        <f t="shared" si="571"/>
        <v>0</v>
      </c>
      <c r="AW1309" s="159">
        <f t="shared" si="572"/>
        <v>0</v>
      </c>
      <c r="AX1309" s="159">
        <f t="shared" si="592"/>
        <v>0</v>
      </c>
      <c r="AY1309" s="159" t="str">
        <f t="shared" si="593"/>
        <v>3万～10万人未満の市町村平均</v>
      </c>
      <c r="AZ1309" s="159"/>
    </row>
    <row r="1310" spans="1:52" x14ac:dyDescent="0.3">
      <c r="A1310" t="str">
        <f t="shared" si="573"/>
        <v>31204</v>
      </c>
      <c r="B1310" s="158" t="str">
        <f t="shared" si="574"/>
        <v>031204</v>
      </c>
      <c r="C1310">
        <v>31</v>
      </c>
      <c r="D1310" t="s">
        <v>58</v>
      </c>
      <c r="E1310">
        <v>31204</v>
      </c>
      <c r="F1310" t="s">
        <v>284</v>
      </c>
      <c r="G1310">
        <v>184.09899999999999</v>
      </c>
      <c r="H1310">
        <v>99.727000000000004</v>
      </c>
      <c r="I1310">
        <v>220.01900000000001</v>
      </c>
      <c r="J1310">
        <v>119.351</v>
      </c>
      <c r="K1310">
        <v>0</v>
      </c>
      <c r="L1310">
        <v>0</v>
      </c>
      <c r="M1310">
        <v>0</v>
      </c>
      <c r="N1310">
        <v>0</v>
      </c>
      <c r="O1310">
        <v>0</v>
      </c>
      <c r="P1310">
        <v>0</v>
      </c>
      <c r="Q1310">
        <v>0</v>
      </c>
      <c r="R1310">
        <v>1.4E-2</v>
      </c>
      <c r="S1310">
        <v>0</v>
      </c>
      <c r="T1310">
        <v>0</v>
      </c>
      <c r="U1310">
        <v>8.7999999999999995E-2</v>
      </c>
      <c r="V1310">
        <v>2.016</v>
      </c>
      <c r="W1310">
        <v>18.352</v>
      </c>
      <c r="Y1310" t="str">
        <f t="shared" si="575"/>
        <v>鳥取県</v>
      </c>
      <c r="Z1310" t="str">
        <f t="shared" si="576"/>
        <v>鳥取県境港市</v>
      </c>
      <c r="AA1310" s="159">
        <f t="shared" si="577"/>
        <v>220.01900000000001</v>
      </c>
      <c r="AB1310" s="159">
        <f t="shared" si="578"/>
        <v>119.351</v>
      </c>
      <c r="AC1310" s="159">
        <f t="shared" si="579"/>
        <v>0</v>
      </c>
      <c r="AD1310" s="159">
        <f t="shared" si="580"/>
        <v>0</v>
      </c>
      <c r="AE1310" s="159">
        <f t="shared" si="581"/>
        <v>0</v>
      </c>
      <c r="AF1310" s="159">
        <f t="shared" si="582"/>
        <v>0</v>
      </c>
      <c r="AG1310" s="159">
        <f t="shared" si="583"/>
        <v>8.7999999999999995E-2</v>
      </c>
      <c r="AH1310" s="160">
        <f t="shared" si="584"/>
        <v>339.45800000000003</v>
      </c>
      <c r="AI1310" s="135">
        <f t="shared" si="585"/>
        <v>0.64814792993536752</v>
      </c>
      <c r="AJ1310" s="135">
        <f t="shared" si="586"/>
        <v>0.35159283328128954</v>
      </c>
      <c r="AK1310" s="135">
        <f t="shared" si="587"/>
        <v>0</v>
      </c>
      <c r="AL1310" s="135">
        <f t="shared" si="588"/>
        <v>0</v>
      </c>
      <c r="AM1310" s="135">
        <f t="shared" si="589"/>
        <v>0</v>
      </c>
      <c r="AN1310" s="135">
        <f t="shared" si="590"/>
        <v>0</v>
      </c>
      <c r="AO1310" s="135">
        <f t="shared" si="591"/>
        <v>2.5923678334285828E-4</v>
      </c>
      <c r="AP1310" s="159">
        <f>IFERROR(VLOOKUP(A1310,人口!$A$2:$E$1748,5,0),0)</f>
        <v>33957</v>
      </c>
      <c r="AQ1310" s="159">
        <f t="shared" si="566"/>
        <v>0</v>
      </c>
      <c r="AR1310" s="159">
        <f t="shared" si="567"/>
        <v>0</v>
      </c>
      <c r="AS1310" s="159">
        <f t="shared" si="568"/>
        <v>0</v>
      </c>
      <c r="AT1310" s="159">
        <f t="shared" si="569"/>
        <v>1</v>
      </c>
      <c r="AU1310" s="159">
        <f t="shared" si="570"/>
        <v>0</v>
      </c>
      <c r="AV1310" s="159">
        <f t="shared" si="571"/>
        <v>0</v>
      </c>
      <c r="AW1310" s="159">
        <f t="shared" si="572"/>
        <v>0</v>
      </c>
      <c r="AX1310" s="159">
        <f t="shared" si="592"/>
        <v>0</v>
      </c>
      <c r="AY1310" s="159" t="str">
        <f t="shared" si="593"/>
        <v>3万～10万人未満の市町村平均</v>
      </c>
      <c r="AZ1310" s="159"/>
    </row>
    <row r="1311" spans="1:52" x14ac:dyDescent="0.3">
      <c r="A1311" t="str">
        <f t="shared" si="573"/>
        <v>31302</v>
      </c>
      <c r="B1311" s="158" t="str">
        <f t="shared" si="574"/>
        <v>031302</v>
      </c>
      <c r="C1311">
        <v>31</v>
      </c>
      <c r="D1311" t="s">
        <v>58</v>
      </c>
      <c r="E1311">
        <v>31302</v>
      </c>
      <c r="F1311" t="s">
        <v>335</v>
      </c>
      <c r="G1311">
        <v>66.872</v>
      </c>
      <c r="H1311">
        <v>168.64699999999999</v>
      </c>
      <c r="I1311">
        <v>78.221000000000004</v>
      </c>
      <c r="J1311">
        <v>197.815</v>
      </c>
      <c r="K1311">
        <v>88.7</v>
      </c>
      <c r="L1311">
        <v>201.03200000000001</v>
      </c>
      <c r="M1311">
        <v>0.41599999999999998</v>
      </c>
      <c r="N1311">
        <v>2.6040000000000001</v>
      </c>
      <c r="O1311">
        <v>0</v>
      </c>
      <c r="P1311">
        <v>0</v>
      </c>
      <c r="Q1311">
        <v>0</v>
      </c>
      <c r="R1311">
        <v>0</v>
      </c>
      <c r="S1311">
        <v>0</v>
      </c>
      <c r="T1311">
        <v>0</v>
      </c>
      <c r="U1311">
        <v>0</v>
      </c>
      <c r="V1311">
        <v>0.80700000000000005</v>
      </c>
      <c r="W1311">
        <v>6.5490000000000004</v>
      </c>
      <c r="Y1311" t="str">
        <f t="shared" si="575"/>
        <v>鳥取県</v>
      </c>
      <c r="Z1311" t="str">
        <f t="shared" si="576"/>
        <v>鳥取県岩美町</v>
      </c>
      <c r="AA1311" s="159">
        <f t="shared" si="577"/>
        <v>78.221000000000004</v>
      </c>
      <c r="AB1311" s="159">
        <f t="shared" si="578"/>
        <v>197.815</v>
      </c>
      <c r="AC1311" s="159">
        <f t="shared" si="579"/>
        <v>201.03200000000001</v>
      </c>
      <c r="AD1311" s="159">
        <f t="shared" si="580"/>
        <v>2.6040000000000001</v>
      </c>
      <c r="AE1311" s="159">
        <f t="shared" si="581"/>
        <v>0</v>
      </c>
      <c r="AF1311" s="159">
        <f t="shared" si="582"/>
        <v>0</v>
      </c>
      <c r="AG1311" s="159">
        <f t="shared" si="583"/>
        <v>0</v>
      </c>
      <c r="AH1311" s="160">
        <f t="shared" si="584"/>
        <v>479.67199999999997</v>
      </c>
      <c r="AI1311" s="135">
        <f t="shared" si="585"/>
        <v>0.16307184909688288</v>
      </c>
      <c r="AJ1311" s="135">
        <f t="shared" si="586"/>
        <v>0.41239638753147989</v>
      </c>
      <c r="AK1311" s="135">
        <f t="shared" si="587"/>
        <v>0.41910305375339818</v>
      </c>
      <c r="AL1311" s="135">
        <f t="shared" si="588"/>
        <v>5.4287096182391303E-3</v>
      </c>
      <c r="AM1311" s="135">
        <f t="shared" si="589"/>
        <v>0</v>
      </c>
      <c r="AN1311" s="135">
        <f t="shared" si="590"/>
        <v>0</v>
      </c>
      <c r="AO1311" s="135">
        <f t="shared" si="591"/>
        <v>0</v>
      </c>
      <c r="AP1311" s="159">
        <f>IFERROR(VLOOKUP(A1311,人口!$A$2:$E$1748,5,0),0)</f>
        <v>11460</v>
      </c>
      <c r="AQ1311" s="159">
        <f t="shared" si="566"/>
        <v>0</v>
      </c>
      <c r="AR1311" s="159">
        <f t="shared" si="567"/>
        <v>0</v>
      </c>
      <c r="AS1311" s="159">
        <f t="shared" si="568"/>
        <v>1</v>
      </c>
      <c r="AT1311" s="159">
        <f t="shared" si="569"/>
        <v>0</v>
      </c>
      <c r="AU1311" s="159">
        <f t="shared" si="570"/>
        <v>0</v>
      </c>
      <c r="AV1311" s="159">
        <f t="shared" si="571"/>
        <v>0</v>
      </c>
      <c r="AW1311" s="159">
        <f t="shared" si="572"/>
        <v>0</v>
      </c>
      <c r="AX1311" s="159">
        <f t="shared" si="592"/>
        <v>0</v>
      </c>
      <c r="AY1311" s="159" t="str">
        <f t="shared" si="593"/>
        <v>1万～3万人未満の市町村平均</v>
      </c>
      <c r="AZ1311" s="159"/>
    </row>
    <row r="1312" spans="1:52" x14ac:dyDescent="0.3">
      <c r="A1312" t="str">
        <f t="shared" si="573"/>
        <v>31325</v>
      </c>
      <c r="B1312" s="158" t="str">
        <f t="shared" si="574"/>
        <v>031325</v>
      </c>
      <c r="C1312">
        <v>31</v>
      </c>
      <c r="D1312" t="s">
        <v>58</v>
      </c>
      <c r="E1312">
        <v>31325</v>
      </c>
      <c r="F1312" t="s">
        <v>387</v>
      </c>
      <c r="G1312">
        <v>28.405000000000001</v>
      </c>
      <c r="H1312">
        <v>58.100999999999999</v>
      </c>
      <c r="I1312">
        <v>32.572000000000003</v>
      </c>
      <c r="J1312">
        <v>66.718999999999994</v>
      </c>
      <c r="K1312">
        <v>269.10000000000002</v>
      </c>
      <c r="L1312">
        <v>717.03599999999994</v>
      </c>
      <c r="M1312">
        <v>14.862</v>
      </c>
      <c r="N1312">
        <v>102.65600000000001</v>
      </c>
      <c r="O1312">
        <v>0</v>
      </c>
      <c r="P1312">
        <v>0</v>
      </c>
      <c r="Q1312">
        <v>0</v>
      </c>
      <c r="R1312">
        <v>0</v>
      </c>
      <c r="S1312">
        <v>0</v>
      </c>
      <c r="T1312">
        <v>0</v>
      </c>
      <c r="U1312">
        <v>0</v>
      </c>
      <c r="V1312">
        <v>0.16300000000000001</v>
      </c>
      <c r="W1312">
        <v>1.9430000000000001</v>
      </c>
      <c r="Y1312" t="str">
        <f t="shared" si="575"/>
        <v>鳥取県</v>
      </c>
      <c r="Z1312" t="str">
        <f t="shared" si="576"/>
        <v>鳥取県若桜町</v>
      </c>
      <c r="AA1312" s="159">
        <f t="shared" si="577"/>
        <v>32.572000000000003</v>
      </c>
      <c r="AB1312" s="159">
        <f t="shared" si="578"/>
        <v>66.718999999999994</v>
      </c>
      <c r="AC1312" s="159">
        <f t="shared" si="579"/>
        <v>717.03599999999994</v>
      </c>
      <c r="AD1312" s="159">
        <f t="shared" si="580"/>
        <v>102.65600000000001</v>
      </c>
      <c r="AE1312" s="159">
        <f t="shared" si="581"/>
        <v>0</v>
      </c>
      <c r="AF1312" s="159">
        <f t="shared" si="582"/>
        <v>0</v>
      </c>
      <c r="AG1312" s="159">
        <f t="shared" si="583"/>
        <v>0</v>
      </c>
      <c r="AH1312" s="160">
        <f t="shared" si="584"/>
        <v>918.98299999999995</v>
      </c>
      <c r="AI1312" s="135">
        <f t="shared" si="585"/>
        <v>3.5443528335126991E-2</v>
      </c>
      <c r="AJ1312" s="135">
        <f t="shared" si="586"/>
        <v>7.2600907742580656E-2</v>
      </c>
      <c r="AK1312" s="135">
        <f t="shared" si="587"/>
        <v>0.78024947142656609</v>
      </c>
      <c r="AL1312" s="135">
        <f t="shared" si="588"/>
        <v>0.11170609249572627</v>
      </c>
      <c r="AM1312" s="135">
        <f t="shared" si="589"/>
        <v>0</v>
      </c>
      <c r="AN1312" s="135">
        <f t="shared" si="590"/>
        <v>0</v>
      </c>
      <c r="AO1312" s="135">
        <f t="shared" si="591"/>
        <v>0</v>
      </c>
      <c r="AP1312" s="159">
        <f>IFERROR(VLOOKUP(A1312,人口!$A$2:$E$1748,5,0),0)</f>
        <v>3134</v>
      </c>
      <c r="AQ1312" s="159">
        <f t="shared" si="566"/>
        <v>1</v>
      </c>
      <c r="AR1312" s="159">
        <f t="shared" si="567"/>
        <v>0</v>
      </c>
      <c r="AS1312" s="159">
        <f t="shared" si="568"/>
        <v>0</v>
      </c>
      <c r="AT1312" s="159">
        <f t="shared" si="569"/>
        <v>0</v>
      </c>
      <c r="AU1312" s="159">
        <f t="shared" si="570"/>
        <v>0</v>
      </c>
      <c r="AV1312" s="159">
        <f t="shared" si="571"/>
        <v>0</v>
      </c>
      <c r="AW1312" s="159">
        <f t="shared" si="572"/>
        <v>0</v>
      </c>
      <c r="AX1312" s="159">
        <f t="shared" si="592"/>
        <v>0</v>
      </c>
      <c r="AY1312" s="159" t="str">
        <f t="shared" si="593"/>
        <v>5千人未満の市町村平均</v>
      </c>
      <c r="AZ1312" s="159"/>
    </row>
    <row r="1313" spans="1:52" x14ac:dyDescent="0.3">
      <c r="A1313" t="str">
        <f t="shared" si="573"/>
        <v>31328</v>
      </c>
      <c r="B1313" s="158" t="str">
        <f t="shared" si="574"/>
        <v>031328</v>
      </c>
      <c r="C1313">
        <v>31</v>
      </c>
      <c r="D1313" t="s">
        <v>58</v>
      </c>
      <c r="E1313">
        <v>31328</v>
      </c>
      <c r="F1313" t="s">
        <v>438</v>
      </c>
      <c r="G1313">
        <v>54.024999999999999</v>
      </c>
      <c r="H1313">
        <v>79.569000000000003</v>
      </c>
      <c r="I1313">
        <v>63.597000000000001</v>
      </c>
      <c r="J1313">
        <v>93.775000000000006</v>
      </c>
      <c r="K1313">
        <v>386.2</v>
      </c>
      <c r="L1313">
        <v>1022.71</v>
      </c>
      <c r="M1313">
        <v>6.7050000000000001</v>
      </c>
      <c r="N1313">
        <v>46.313000000000002</v>
      </c>
      <c r="O1313">
        <v>0</v>
      </c>
      <c r="P1313">
        <v>0</v>
      </c>
      <c r="Q1313">
        <v>0</v>
      </c>
      <c r="R1313">
        <v>0</v>
      </c>
      <c r="S1313">
        <v>0</v>
      </c>
      <c r="T1313">
        <v>0</v>
      </c>
      <c r="U1313">
        <v>0</v>
      </c>
      <c r="V1313">
        <v>0.34300000000000003</v>
      </c>
      <c r="W1313">
        <v>3.907</v>
      </c>
      <c r="Y1313" t="str">
        <f t="shared" si="575"/>
        <v>鳥取県</v>
      </c>
      <c r="Z1313" t="str">
        <f t="shared" si="576"/>
        <v>鳥取県智頭町</v>
      </c>
      <c r="AA1313" s="159">
        <f t="shared" si="577"/>
        <v>63.597000000000001</v>
      </c>
      <c r="AB1313" s="159">
        <f t="shared" si="578"/>
        <v>93.775000000000006</v>
      </c>
      <c r="AC1313" s="159">
        <f t="shared" si="579"/>
        <v>1022.71</v>
      </c>
      <c r="AD1313" s="159">
        <f t="shared" si="580"/>
        <v>46.313000000000002</v>
      </c>
      <c r="AE1313" s="159">
        <f t="shared" si="581"/>
        <v>0</v>
      </c>
      <c r="AF1313" s="159">
        <f t="shared" si="582"/>
        <v>0</v>
      </c>
      <c r="AG1313" s="159">
        <f t="shared" si="583"/>
        <v>0</v>
      </c>
      <c r="AH1313" s="160">
        <f t="shared" si="584"/>
        <v>1226.3950000000002</v>
      </c>
      <c r="AI1313" s="135">
        <f t="shared" si="585"/>
        <v>5.18568650394041E-2</v>
      </c>
      <c r="AJ1313" s="135">
        <f t="shared" si="586"/>
        <v>7.6463945140024206E-2</v>
      </c>
      <c r="AK1313" s="135">
        <f t="shared" si="587"/>
        <v>0.83391566338740775</v>
      </c>
      <c r="AL1313" s="135">
        <f t="shared" si="588"/>
        <v>3.7763526433163865E-2</v>
      </c>
      <c r="AM1313" s="135">
        <f t="shared" si="589"/>
        <v>0</v>
      </c>
      <c r="AN1313" s="135">
        <f t="shared" si="590"/>
        <v>0</v>
      </c>
      <c r="AO1313" s="135">
        <f t="shared" si="591"/>
        <v>0</v>
      </c>
      <c r="AP1313" s="159">
        <f>IFERROR(VLOOKUP(A1313,人口!$A$2:$E$1748,5,0),0)</f>
        <v>6894</v>
      </c>
      <c r="AQ1313" s="159">
        <f t="shared" si="566"/>
        <v>0</v>
      </c>
      <c r="AR1313" s="159">
        <f t="shared" si="567"/>
        <v>1</v>
      </c>
      <c r="AS1313" s="159">
        <f t="shared" si="568"/>
        <v>0</v>
      </c>
      <c r="AT1313" s="159">
        <f t="shared" si="569"/>
        <v>0</v>
      </c>
      <c r="AU1313" s="159">
        <f t="shared" si="570"/>
        <v>0</v>
      </c>
      <c r="AV1313" s="159">
        <f t="shared" si="571"/>
        <v>0</v>
      </c>
      <c r="AW1313" s="159">
        <f t="shared" si="572"/>
        <v>0</v>
      </c>
      <c r="AX1313" s="159">
        <f t="shared" si="592"/>
        <v>0</v>
      </c>
      <c r="AY1313" s="159" t="str">
        <f t="shared" si="593"/>
        <v>5千～1万人未満の市町村平均</v>
      </c>
      <c r="AZ1313" s="159"/>
    </row>
    <row r="1314" spans="1:52" x14ac:dyDescent="0.3">
      <c r="A1314" t="str">
        <f t="shared" si="573"/>
        <v>31329</v>
      </c>
      <c r="B1314" s="158" t="str">
        <f t="shared" si="574"/>
        <v>031329</v>
      </c>
      <c r="C1314">
        <v>31</v>
      </c>
      <c r="D1314" t="s">
        <v>58</v>
      </c>
      <c r="E1314">
        <v>31329</v>
      </c>
      <c r="F1314" t="s">
        <v>493</v>
      </c>
      <c r="G1314">
        <v>116.66</v>
      </c>
      <c r="H1314">
        <v>390.57100000000003</v>
      </c>
      <c r="I1314">
        <v>139.679</v>
      </c>
      <c r="J1314">
        <v>468.33699999999999</v>
      </c>
      <c r="K1314">
        <v>83.8</v>
      </c>
      <c r="L1314">
        <v>170.19800000000001</v>
      </c>
      <c r="M1314">
        <v>9.8000000000000007</v>
      </c>
      <c r="N1314">
        <v>67.688999999999993</v>
      </c>
      <c r="O1314">
        <v>0</v>
      </c>
      <c r="P1314">
        <v>0</v>
      </c>
      <c r="Q1314">
        <v>0</v>
      </c>
      <c r="R1314">
        <v>0</v>
      </c>
      <c r="S1314">
        <v>0</v>
      </c>
      <c r="T1314">
        <v>0</v>
      </c>
      <c r="U1314">
        <v>0</v>
      </c>
      <c r="V1314">
        <v>0.91300000000000003</v>
      </c>
      <c r="W1314">
        <v>10.425000000000001</v>
      </c>
      <c r="Y1314" t="str">
        <f t="shared" si="575"/>
        <v>鳥取県</v>
      </c>
      <c r="Z1314" t="str">
        <f t="shared" si="576"/>
        <v>鳥取県八頭町</v>
      </c>
      <c r="AA1314" s="159">
        <f t="shared" si="577"/>
        <v>139.679</v>
      </c>
      <c r="AB1314" s="159">
        <f t="shared" si="578"/>
        <v>468.33699999999999</v>
      </c>
      <c r="AC1314" s="159">
        <f t="shared" si="579"/>
        <v>170.19800000000001</v>
      </c>
      <c r="AD1314" s="159">
        <f t="shared" si="580"/>
        <v>67.688999999999993</v>
      </c>
      <c r="AE1314" s="159">
        <f t="shared" si="581"/>
        <v>0</v>
      </c>
      <c r="AF1314" s="159">
        <f t="shared" si="582"/>
        <v>0</v>
      </c>
      <c r="AG1314" s="159">
        <f t="shared" si="583"/>
        <v>0</v>
      </c>
      <c r="AH1314" s="160">
        <f t="shared" si="584"/>
        <v>845.90299999999991</v>
      </c>
      <c r="AI1314" s="135">
        <f t="shared" si="585"/>
        <v>0.1651241336181572</v>
      </c>
      <c r="AJ1314" s="135">
        <f t="shared" si="586"/>
        <v>0.55365331485997804</v>
      </c>
      <c r="AK1314" s="135">
        <f t="shared" si="587"/>
        <v>0.20120273837544025</v>
      </c>
      <c r="AL1314" s="135">
        <f t="shared" si="588"/>
        <v>8.001981314642459E-2</v>
      </c>
      <c r="AM1314" s="135">
        <f t="shared" si="589"/>
        <v>0</v>
      </c>
      <c r="AN1314" s="135">
        <f t="shared" si="590"/>
        <v>0</v>
      </c>
      <c r="AO1314" s="135">
        <f t="shared" si="591"/>
        <v>0</v>
      </c>
      <c r="AP1314" s="159">
        <f>IFERROR(VLOOKUP(A1314,人口!$A$2:$E$1748,5,0),0)</f>
        <v>16920</v>
      </c>
      <c r="AQ1314" s="159">
        <f t="shared" si="566"/>
        <v>0</v>
      </c>
      <c r="AR1314" s="159">
        <f t="shared" si="567"/>
        <v>0</v>
      </c>
      <c r="AS1314" s="159">
        <f t="shared" si="568"/>
        <v>1</v>
      </c>
      <c r="AT1314" s="159">
        <f t="shared" si="569"/>
        <v>0</v>
      </c>
      <c r="AU1314" s="159">
        <f t="shared" si="570"/>
        <v>0</v>
      </c>
      <c r="AV1314" s="159">
        <f t="shared" si="571"/>
        <v>0</v>
      </c>
      <c r="AW1314" s="159">
        <f t="shared" si="572"/>
        <v>0</v>
      </c>
      <c r="AX1314" s="159">
        <f t="shared" si="592"/>
        <v>0</v>
      </c>
      <c r="AY1314" s="159" t="str">
        <f t="shared" si="593"/>
        <v>1万～3万人未満の市町村平均</v>
      </c>
      <c r="AZ1314" s="159"/>
    </row>
    <row r="1315" spans="1:52" x14ac:dyDescent="0.3">
      <c r="A1315" t="str">
        <f t="shared" si="573"/>
        <v>31364</v>
      </c>
      <c r="B1315" s="158" t="str">
        <f t="shared" si="574"/>
        <v>031364</v>
      </c>
      <c r="C1315">
        <v>31</v>
      </c>
      <c r="D1315" t="s">
        <v>58</v>
      </c>
      <c r="E1315">
        <v>31364</v>
      </c>
      <c r="F1315" t="s">
        <v>546</v>
      </c>
      <c r="G1315">
        <v>44.289000000000001</v>
      </c>
      <c r="H1315">
        <v>131.53399999999999</v>
      </c>
      <c r="I1315">
        <v>52.414999999999999</v>
      </c>
      <c r="J1315">
        <v>155.93799999999999</v>
      </c>
      <c r="K1315">
        <v>406.3</v>
      </c>
      <c r="L1315">
        <v>918.77300000000002</v>
      </c>
      <c r="M1315">
        <v>6.867</v>
      </c>
      <c r="N1315">
        <v>50.061</v>
      </c>
      <c r="O1315">
        <v>0</v>
      </c>
      <c r="P1315">
        <v>0</v>
      </c>
      <c r="Q1315">
        <v>2.3E-2</v>
      </c>
      <c r="R1315">
        <v>0.38300000000000001</v>
      </c>
      <c r="S1315">
        <v>0</v>
      </c>
      <c r="T1315">
        <v>0.14299999999999999</v>
      </c>
      <c r="U1315">
        <v>2.3519999999999999</v>
      </c>
      <c r="V1315">
        <v>0.68700000000000006</v>
      </c>
      <c r="W1315">
        <v>5.8979999999999997</v>
      </c>
      <c r="Y1315" t="str">
        <f t="shared" si="575"/>
        <v>鳥取県</v>
      </c>
      <c r="Z1315" t="str">
        <f t="shared" si="576"/>
        <v>鳥取県三朝町</v>
      </c>
      <c r="AA1315" s="159">
        <f t="shared" si="577"/>
        <v>52.414999999999999</v>
      </c>
      <c r="AB1315" s="159">
        <f t="shared" si="578"/>
        <v>155.93799999999999</v>
      </c>
      <c r="AC1315" s="159">
        <f t="shared" si="579"/>
        <v>918.77300000000002</v>
      </c>
      <c r="AD1315" s="159">
        <f t="shared" si="580"/>
        <v>50.061</v>
      </c>
      <c r="AE1315" s="159">
        <f t="shared" si="581"/>
        <v>0</v>
      </c>
      <c r="AF1315" s="159">
        <f t="shared" si="582"/>
        <v>0.14299999999999999</v>
      </c>
      <c r="AG1315" s="159">
        <f t="shared" si="583"/>
        <v>2.3519999999999999</v>
      </c>
      <c r="AH1315" s="160">
        <f t="shared" si="584"/>
        <v>1179.682</v>
      </c>
      <c r="AI1315" s="135">
        <f t="shared" si="585"/>
        <v>4.4431465428818949E-2</v>
      </c>
      <c r="AJ1315" s="135">
        <f t="shared" si="586"/>
        <v>0.13218647059122712</v>
      </c>
      <c r="AK1315" s="135">
        <f t="shared" si="587"/>
        <v>0.7788310748150773</v>
      </c>
      <c r="AL1315" s="135">
        <f t="shared" si="588"/>
        <v>4.2436012416905575E-2</v>
      </c>
      <c r="AM1315" s="135">
        <f t="shared" si="589"/>
        <v>0</v>
      </c>
      <c r="AN1315" s="135">
        <f t="shared" si="590"/>
        <v>1.212191082003455E-4</v>
      </c>
      <c r="AO1315" s="135">
        <f t="shared" si="591"/>
        <v>1.9937576397707178E-3</v>
      </c>
      <c r="AP1315" s="159">
        <f>IFERROR(VLOOKUP(A1315,人口!$A$2:$E$1748,5,0),0)</f>
        <v>6450</v>
      </c>
      <c r="AQ1315" s="159">
        <f t="shared" si="566"/>
        <v>0</v>
      </c>
      <c r="AR1315" s="159">
        <f t="shared" si="567"/>
        <v>1</v>
      </c>
      <c r="AS1315" s="159">
        <f t="shared" si="568"/>
        <v>0</v>
      </c>
      <c r="AT1315" s="159">
        <f t="shared" si="569"/>
        <v>0</v>
      </c>
      <c r="AU1315" s="159">
        <f t="shared" si="570"/>
        <v>0</v>
      </c>
      <c r="AV1315" s="159">
        <f t="shared" si="571"/>
        <v>0</v>
      </c>
      <c r="AW1315" s="159">
        <f t="shared" si="572"/>
        <v>0</v>
      </c>
      <c r="AX1315" s="159">
        <f t="shared" si="592"/>
        <v>0</v>
      </c>
      <c r="AY1315" s="159" t="str">
        <f t="shared" si="593"/>
        <v>5千～1万人未満の市町村平均</v>
      </c>
      <c r="AZ1315" s="159"/>
    </row>
    <row r="1316" spans="1:52" x14ac:dyDescent="0.3">
      <c r="A1316" t="str">
        <f t="shared" si="573"/>
        <v>31370</v>
      </c>
      <c r="B1316" s="158" t="str">
        <f t="shared" si="574"/>
        <v>031370</v>
      </c>
      <c r="C1316">
        <v>31</v>
      </c>
      <c r="D1316" t="s">
        <v>58</v>
      </c>
      <c r="E1316">
        <v>31370</v>
      </c>
      <c r="F1316" t="s">
        <v>600</v>
      </c>
      <c r="G1316">
        <v>95.335999999999999</v>
      </c>
      <c r="H1316">
        <v>218.06700000000001</v>
      </c>
      <c r="I1316">
        <v>113.521</v>
      </c>
      <c r="J1316">
        <v>260.01299999999998</v>
      </c>
      <c r="K1316">
        <v>63.6</v>
      </c>
      <c r="L1316">
        <v>126.82299999999999</v>
      </c>
      <c r="M1316">
        <v>4.3999999999999997E-2</v>
      </c>
      <c r="N1316">
        <v>0.27500000000000002</v>
      </c>
      <c r="O1316">
        <v>0</v>
      </c>
      <c r="P1316">
        <v>0</v>
      </c>
      <c r="Q1316">
        <v>0</v>
      </c>
      <c r="R1316">
        <v>1.7999999999999999E-2</v>
      </c>
      <c r="S1316">
        <v>0</v>
      </c>
      <c r="T1316">
        <v>0</v>
      </c>
      <c r="U1316">
        <v>0.108</v>
      </c>
      <c r="V1316">
        <v>1.014</v>
      </c>
      <c r="W1316">
        <v>11.268000000000001</v>
      </c>
      <c r="Y1316" t="str">
        <f t="shared" si="575"/>
        <v>鳥取県</v>
      </c>
      <c r="Z1316" t="str">
        <f t="shared" si="576"/>
        <v>鳥取県湯梨浜町</v>
      </c>
      <c r="AA1316" s="159">
        <f t="shared" si="577"/>
        <v>113.521</v>
      </c>
      <c r="AB1316" s="159">
        <f t="shared" si="578"/>
        <v>260.01299999999998</v>
      </c>
      <c r="AC1316" s="159">
        <f t="shared" si="579"/>
        <v>126.82299999999999</v>
      </c>
      <c r="AD1316" s="159">
        <f t="shared" si="580"/>
        <v>0.27500000000000002</v>
      </c>
      <c r="AE1316" s="159">
        <f t="shared" si="581"/>
        <v>0</v>
      </c>
      <c r="AF1316" s="159">
        <f t="shared" si="582"/>
        <v>0</v>
      </c>
      <c r="AG1316" s="159">
        <f t="shared" si="583"/>
        <v>0.108</v>
      </c>
      <c r="AH1316" s="160">
        <f t="shared" si="584"/>
        <v>500.73999999999995</v>
      </c>
      <c r="AI1316" s="135">
        <f t="shared" si="585"/>
        <v>0.2267064744178616</v>
      </c>
      <c r="AJ1316" s="135">
        <f t="shared" si="586"/>
        <v>0.51925749890162565</v>
      </c>
      <c r="AK1316" s="135">
        <f t="shared" si="587"/>
        <v>0.25327115868514599</v>
      </c>
      <c r="AL1316" s="135">
        <f t="shared" si="588"/>
        <v>5.4918720293964938E-4</v>
      </c>
      <c r="AM1316" s="135">
        <f t="shared" si="589"/>
        <v>0</v>
      </c>
      <c r="AN1316" s="135">
        <f t="shared" si="590"/>
        <v>0</v>
      </c>
      <c r="AO1316" s="135">
        <f t="shared" si="591"/>
        <v>2.1568079242720775E-4</v>
      </c>
      <c r="AP1316" s="159">
        <f>IFERROR(VLOOKUP(A1316,人口!$A$2:$E$1748,5,0),0)</f>
        <v>16835</v>
      </c>
      <c r="AQ1316" s="159">
        <f t="shared" si="566"/>
        <v>0</v>
      </c>
      <c r="AR1316" s="159">
        <f t="shared" si="567"/>
        <v>0</v>
      </c>
      <c r="AS1316" s="159">
        <f t="shared" si="568"/>
        <v>1</v>
      </c>
      <c r="AT1316" s="159">
        <f t="shared" si="569"/>
        <v>0</v>
      </c>
      <c r="AU1316" s="159">
        <f t="shared" si="570"/>
        <v>0</v>
      </c>
      <c r="AV1316" s="159">
        <f t="shared" si="571"/>
        <v>0</v>
      </c>
      <c r="AW1316" s="159">
        <f t="shared" si="572"/>
        <v>0</v>
      </c>
      <c r="AX1316" s="159">
        <f t="shared" si="592"/>
        <v>0</v>
      </c>
      <c r="AY1316" s="159" t="str">
        <f t="shared" si="593"/>
        <v>1万～3万人未満の市町村平均</v>
      </c>
      <c r="AZ1316" s="159"/>
    </row>
    <row r="1317" spans="1:52" x14ac:dyDescent="0.3">
      <c r="A1317" t="str">
        <f t="shared" si="573"/>
        <v>31371</v>
      </c>
      <c r="B1317" s="158" t="str">
        <f t="shared" si="574"/>
        <v>031371</v>
      </c>
      <c r="C1317">
        <v>31</v>
      </c>
      <c r="D1317" t="s">
        <v>58</v>
      </c>
      <c r="E1317">
        <v>31371</v>
      </c>
      <c r="F1317" t="s">
        <v>651</v>
      </c>
      <c r="G1317">
        <v>131.52000000000001</v>
      </c>
      <c r="H1317">
        <v>808.19799999999998</v>
      </c>
      <c r="I1317">
        <v>156.291</v>
      </c>
      <c r="J1317">
        <v>961.87400000000002</v>
      </c>
      <c r="K1317">
        <v>138.1</v>
      </c>
      <c r="L1317">
        <v>359.31400000000002</v>
      </c>
      <c r="M1317">
        <v>2.6190000000000002</v>
      </c>
      <c r="N1317">
        <v>19.093</v>
      </c>
      <c r="O1317">
        <v>0</v>
      </c>
      <c r="P1317">
        <v>0</v>
      </c>
      <c r="Q1317">
        <v>0</v>
      </c>
      <c r="R1317">
        <v>0</v>
      </c>
      <c r="S1317">
        <v>0</v>
      </c>
      <c r="T1317">
        <v>0</v>
      </c>
      <c r="U1317">
        <v>0</v>
      </c>
      <c r="V1317">
        <v>1.0649999999999999</v>
      </c>
      <c r="W1317">
        <v>12.148999999999999</v>
      </c>
      <c r="Y1317" t="str">
        <f t="shared" si="575"/>
        <v>鳥取県</v>
      </c>
      <c r="Z1317" t="str">
        <f t="shared" si="576"/>
        <v>鳥取県琴浦町</v>
      </c>
      <c r="AA1317" s="159">
        <f t="shared" si="577"/>
        <v>156.291</v>
      </c>
      <c r="AB1317" s="159">
        <f t="shared" si="578"/>
        <v>961.87400000000002</v>
      </c>
      <c r="AC1317" s="159">
        <f t="shared" si="579"/>
        <v>359.31400000000002</v>
      </c>
      <c r="AD1317" s="159">
        <f t="shared" si="580"/>
        <v>19.093</v>
      </c>
      <c r="AE1317" s="159">
        <f t="shared" si="581"/>
        <v>0</v>
      </c>
      <c r="AF1317" s="159">
        <f t="shared" si="582"/>
        <v>0</v>
      </c>
      <c r="AG1317" s="159">
        <f t="shared" si="583"/>
        <v>0</v>
      </c>
      <c r="AH1317" s="160">
        <f t="shared" si="584"/>
        <v>1496.5720000000001</v>
      </c>
      <c r="AI1317" s="135">
        <f t="shared" si="585"/>
        <v>0.10443266344686389</v>
      </c>
      <c r="AJ1317" s="135">
        <f t="shared" si="586"/>
        <v>0.64271815856504055</v>
      </c>
      <c r="AK1317" s="135">
        <f t="shared" si="587"/>
        <v>0.24009135544430873</v>
      </c>
      <c r="AL1317" s="135">
        <f t="shared" si="588"/>
        <v>1.2757822543786733E-2</v>
      </c>
      <c r="AM1317" s="135">
        <f t="shared" si="589"/>
        <v>0</v>
      </c>
      <c r="AN1317" s="135">
        <f t="shared" si="590"/>
        <v>0</v>
      </c>
      <c r="AO1317" s="135">
        <f t="shared" si="591"/>
        <v>0</v>
      </c>
      <c r="AP1317" s="159">
        <f>IFERROR(VLOOKUP(A1317,人口!$A$2:$E$1748,5,0),0)</f>
        <v>17274</v>
      </c>
      <c r="AQ1317" s="159">
        <f t="shared" si="566"/>
        <v>0</v>
      </c>
      <c r="AR1317" s="159">
        <f t="shared" si="567"/>
        <v>0</v>
      </c>
      <c r="AS1317" s="159">
        <f t="shared" si="568"/>
        <v>1</v>
      </c>
      <c r="AT1317" s="159">
        <f t="shared" si="569"/>
        <v>0</v>
      </c>
      <c r="AU1317" s="159">
        <f t="shared" si="570"/>
        <v>0</v>
      </c>
      <c r="AV1317" s="159">
        <f t="shared" si="571"/>
        <v>0</v>
      </c>
      <c r="AW1317" s="159">
        <f t="shared" si="572"/>
        <v>0</v>
      </c>
      <c r="AX1317" s="159">
        <f t="shared" si="592"/>
        <v>0</v>
      </c>
      <c r="AY1317" s="159" t="str">
        <f t="shared" si="593"/>
        <v>1万～3万人未満の市町村平均</v>
      </c>
      <c r="AZ1317" s="159"/>
    </row>
    <row r="1318" spans="1:52" x14ac:dyDescent="0.3">
      <c r="A1318" t="str">
        <f t="shared" si="573"/>
        <v>31372</v>
      </c>
      <c r="B1318" s="158" t="str">
        <f t="shared" si="574"/>
        <v>031372</v>
      </c>
      <c r="C1318">
        <v>31</v>
      </c>
      <c r="D1318" t="s">
        <v>58</v>
      </c>
      <c r="E1318">
        <v>31372</v>
      </c>
      <c r="F1318" t="s">
        <v>704</v>
      </c>
      <c r="G1318">
        <v>105.38800000000001</v>
      </c>
      <c r="H1318">
        <v>554.14599999999996</v>
      </c>
      <c r="I1318">
        <v>125.22199999999999</v>
      </c>
      <c r="J1318">
        <v>659.22199999999998</v>
      </c>
      <c r="K1318">
        <v>22.4</v>
      </c>
      <c r="L1318">
        <v>38.761000000000003</v>
      </c>
      <c r="M1318">
        <v>0</v>
      </c>
      <c r="N1318">
        <v>0</v>
      </c>
      <c r="O1318">
        <v>0.159</v>
      </c>
      <c r="P1318">
        <v>0</v>
      </c>
      <c r="Q1318">
        <v>0</v>
      </c>
      <c r="R1318">
        <v>0</v>
      </c>
      <c r="S1318">
        <v>0</v>
      </c>
      <c r="T1318">
        <v>0</v>
      </c>
      <c r="U1318">
        <v>0</v>
      </c>
      <c r="V1318">
        <v>1.0840000000000001</v>
      </c>
      <c r="W1318">
        <v>13.551</v>
      </c>
      <c r="Y1318" t="str">
        <f t="shared" si="575"/>
        <v>鳥取県</v>
      </c>
      <c r="Z1318" t="str">
        <f t="shared" si="576"/>
        <v>鳥取県北栄町</v>
      </c>
      <c r="AA1318" s="159">
        <f t="shared" si="577"/>
        <v>125.22199999999999</v>
      </c>
      <c r="AB1318" s="159">
        <f t="shared" si="578"/>
        <v>659.22199999999998</v>
      </c>
      <c r="AC1318" s="159">
        <f t="shared" si="579"/>
        <v>38.761000000000003</v>
      </c>
      <c r="AD1318" s="159">
        <f t="shared" si="580"/>
        <v>0</v>
      </c>
      <c r="AE1318" s="159">
        <f t="shared" si="581"/>
        <v>0</v>
      </c>
      <c r="AF1318" s="159">
        <f t="shared" si="582"/>
        <v>0</v>
      </c>
      <c r="AG1318" s="159">
        <f t="shared" si="583"/>
        <v>0</v>
      </c>
      <c r="AH1318" s="160">
        <f t="shared" si="584"/>
        <v>823.20499999999993</v>
      </c>
      <c r="AI1318" s="135">
        <f t="shared" si="585"/>
        <v>0.15211520824096064</v>
      </c>
      <c r="AJ1318" s="135">
        <f t="shared" si="586"/>
        <v>0.80079931487296607</v>
      </c>
      <c r="AK1318" s="135">
        <f t="shared" si="587"/>
        <v>4.7085476886073341E-2</v>
      </c>
      <c r="AL1318" s="135">
        <f t="shared" si="588"/>
        <v>0</v>
      </c>
      <c r="AM1318" s="135">
        <f t="shared" si="589"/>
        <v>0</v>
      </c>
      <c r="AN1318" s="135">
        <f t="shared" si="590"/>
        <v>0</v>
      </c>
      <c r="AO1318" s="135">
        <f t="shared" si="591"/>
        <v>0</v>
      </c>
      <c r="AP1318" s="159">
        <f>IFERROR(VLOOKUP(A1318,人口!$A$2:$E$1748,5,0),0)</f>
        <v>14944</v>
      </c>
      <c r="AQ1318" s="159">
        <f t="shared" si="566"/>
        <v>0</v>
      </c>
      <c r="AR1318" s="159">
        <f t="shared" si="567"/>
        <v>0</v>
      </c>
      <c r="AS1318" s="159">
        <f t="shared" si="568"/>
        <v>1</v>
      </c>
      <c r="AT1318" s="159">
        <f t="shared" si="569"/>
        <v>0</v>
      </c>
      <c r="AU1318" s="159">
        <f t="shared" si="570"/>
        <v>0</v>
      </c>
      <c r="AV1318" s="159">
        <f t="shared" si="571"/>
        <v>0</v>
      </c>
      <c r="AW1318" s="159">
        <f t="shared" si="572"/>
        <v>0</v>
      </c>
      <c r="AX1318" s="159">
        <f t="shared" si="592"/>
        <v>0</v>
      </c>
      <c r="AY1318" s="159" t="str">
        <f t="shared" si="593"/>
        <v>1万～3万人未満の市町村平均</v>
      </c>
      <c r="AZ1318" s="159"/>
    </row>
    <row r="1319" spans="1:52" x14ac:dyDescent="0.3">
      <c r="A1319" t="str">
        <f t="shared" si="573"/>
        <v>31384</v>
      </c>
      <c r="B1319" s="158" t="str">
        <f t="shared" si="574"/>
        <v>031384</v>
      </c>
      <c r="C1319">
        <v>31</v>
      </c>
      <c r="D1319" t="s">
        <v>58</v>
      </c>
      <c r="E1319">
        <v>31384</v>
      </c>
      <c r="F1319" t="s">
        <v>757</v>
      </c>
      <c r="G1319">
        <v>25.091999999999999</v>
      </c>
      <c r="H1319">
        <v>12.023999999999999</v>
      </c>
      <c r="I1319">
        <v>30.574999999999999</v>
      </c>
      <c r="J1319">
        <v>14.661</v>
      </c>
      <c r="K1319">
        <v>0</v>
      </c>
      <c r="L1319">
        <v>0</v>
      </c>
      <c r="M1319">
        <v>0</v>
      </c>
      <c r="N1319">
        <v>0</v>
      </c>
      <c r="O1319">
        <v>0</v>
      </c>
      <c r="P1319">
        <v>0</v>
      </c>
      <c r="Q1319">
        <v>0</v>
      </c>
      <c r="R1319">
        <v>0</v>
      </c>
      <c r="S1319">
        <v>0</v>
      </c>
      <c r="T1319">
        <v>0</v>
      </c>
      <c r="U1319">
        <v>0</v>
      </c>
      <c r="V1319">
        <v>0.216</v>
      </c>
      <c r="W1319">
        <v>4.4169999999999998</v>
      </c>
      <c r="Y1319" t="str">
        <f t="shared" si="575"/>
        <v>鳥取県</v>
      </c>
      <c r="Z1319" t="str">
        <f t="shared" si="576"/>
        <v>鳥取県日吉津村</v>
      </c>
      <c r="AA1319" s="159">
        <f t="shared" si="577"/>
        <v>30.574999999999999</v>
      </c>
      <c r="AB1319" s="159">
        <f t="shared" si="578"/>
        <v>14.661</v>
      </c>
      <c r="AC1319" s="159">
        <f t="shared" si="579"/>
        <v>0</v>
      </c>
      <c r="AD1319" s="159">
        <f t="shared" si="580"/>
        <v>0</v>
      </c>
      <c r="AE1319" s="159">
        <f t="shared" si="581"/>
        <v>0</v>
      </c>
      <c r="AF1319" s="159">
        <f t="shared" si="582"/>
        <v>0</v>
      </c>
      <c r="AG1319" s="159">
        <f t="shared" si="583"/>
        <v>0</v>
      </c>
      <c r="AH1319" s="160">
        <f t="shared" si="584"/>
        <v>45.235999999999997</v>
      </c>
      <c r="AI1319" s="135">
        <f t="shared" si="585"/>
        <v>0.67589972588204084</v>
      </c>
      <c r="AJ1319" s="135">
        <f t="shared" si="586"/>
        <v>0.32410027411795916</v>
      </c>
      <c r="AK1319" s="135">
        <f t="shared" si="587"/>
        <v>0</v>
      </c>
      <c r="AL1319" s="135">
        <f t="shared" si="588"/>
        <v>0</v>
      </c>
      <c r="AM1319" s="135">
        <f t="shared" si="589"/>
        <v>0</v>
      </c>
      <c r="AN1319" s="135">
        <f t="shared" si="590"/>
        <v>0</v>
      </c>
      <c r="AO1319" s="135">
        <f t="shared" si="591"/>
        <v>0</v>
      </c>
      <c r="AP1319" s="159">
        <f>IFERROR(VLOOKUP(A1319,人口!$A$2:$E$1748,5,0),0)</f>
        <v>3554</v>
      </c>
      <c r="AQ1319" s="159">
        <f t="shared" si="566"/>
        <v>1</v>
      </c>
      <c r="AR1319" s="159">
        <f t="shared" si="567"/>
        <v>0</v>
      </c>
      <c r="AS1319" s="159">
        <f t="shared" si="568"/>
        <v>0</v>
      </c>
      <c r="AT1319" s="159">
        <f t="shared" si="569"/>
        <v>0</v>
      </c>
      <c r="AU1319" s="159">
        <f t="shared" si="570"/>
        <v>0</v>
      </c>
      <c r="AV1319" s="159">
        <f t="shared" si="571"/>
        <v>0</v>
      </c>
      <c r="AW1319" s="159">
        <f t="shared" si="572"/>
        <v>0</v>
      </c>
      <c r="AX1319" s="159">
        <f t="shared" si="592"/>
        <v>0</v>
      </c>
      <c r="AY1319" s="159" t="str">
        <f t="shared" si="593"/>
        <v>5千人未満の市町村平均</v>
      </c>
      <c r="AZ1319" s="159"/>
    </row>
    <row r="1320" spans="1:52" x14ac:dyDescent="0.3">
      <c r="A1320" t="str">
        <f t="shared" si="573"/>
        <v>31386</v>
      </c>
      <c r="B1320" s="158" t="str">
        <f t="shared" si="574"/>
        <v>031386</v>
      </c>
      <c r="C1320">
        <v>31</v>
      </c>
      <c r="D1320" t="s">
        <v>58</v>
      </c>
      <c r="E1320">
        <v>31386</v>
      </c>
      <c r="F1320" t="s">
        <v>811</v>
      </c>
      <c r="G1320">
        <v>146.994</v>
      </c>
      <c r="H1320">
        <v>1226.7860000000001</v>
      </c>
      <c r="I1320">
        <v>175.18600000000001</v>
      </c>
      <c r="J1320">
        <v>1463.8330000000001</v>
      </c>
      <c r="K1320">
        <v>141.1</v>
      </c>
      <c r="L1320">
        <v>369.68</v>
      </c>
      <c r="M1320">
        <v>4.3620000000000001</v>
      </c>
      <c r="N1320">
        <v>31.795000000000002</v>
      </c>
      <c r="O1320">
        <v>0</v>
      </c>
      <c r="P1320">
        <v>0</v>
      </c>
      <c r="Q1320">
        <v>0</v>
      </c>
      <c r="R1320">
        <v>8.4000000000000005E-2</v>
      </c>
      <c r="S1320">
        <v>0</v>
      </c>
      <c r="T1320">
        <v>0</v>
      </c>
      <c r="U1320">
        <v>0.51700000000000002</v>
      </c>
      <c r="V1320">
        <v>0.75800000000000001</v>
      </c>
      <c r="W1320">
        <v>8.84</v>
      </c>
      <c r="Y1320" t="str">
        <f t="shared" si="575"/>
        <v>鳥取県</v>
      </c>
      <c r="Z1320" t="str">
        <f t="shared" si="576"/>
        <v>鳥取県大山町</v>
      </c>
      <c r="AA1320" s="159">
        <f t="shared" si="577"/>
        <v>175.18600000000001</v>
      </c>
      <c r="AB1320" s="159">
        <f t="shared" si="578"/>
        <v>1463.8330000000001</v>
      </c>
      <c r="AC1320" s="159">
        <f t="shared" si="579"/>
        <v>369.68</v>
      </c>
      <c r="AD1320" s="159">
        <f t="shared" si="580"/>
        <v>31.795000000000002</v>
      </c>
      <c r="AE1320" s="159">
        <f t="shared" si="581"/>
        <v>0</v>
      </c>
      <c r="AF1320" s="159">
        <f t="shared" si="582"/>
        <v>0</v>
      </c>
      <c r="AG1320" s="159">
        <f t="shared" si="583"/>
        <v>0.51700000000000002</v>
      </c>
      <c r="AH1320" s="160">
        <f t="shared" si="584"/>
        <v>2041.0110000000002</v>
      </c>
      <c r="AI1320" s="135">
        <f t="shared" si="585"/>
        <v>8.5832952394671064E-2</v>
      </c>
      <c r="AJ1320" s="135">
        <f t="shared" si="586"/>
        <v>0.71720975536143605</v>
      </c>
      <c r="AK1320" s="135">
        <f t="shared" si="587"/>
        <v>0.18112592239826242</v>
      </c>
      <c r="AL1320" s="135">
        <f t="shared" si="588"/>
        <v>1.5578064008474231E-2</v>
      </c>
      <c r="AM1320" s="135">
        <f t="shared" si="589"/>
        <v>0</v>
      </c>
      <c r="AN1320" s="135">
        <f t="shared" si="590"/>
        <v>0</v>
      </c>
      <c r="AO1320" s="135">
        <f t="shared" si="591"/>
        <v>2.5330583715619365E-4</v>
      </c>
      <c r="AP1320" s="159">
        <f>IFERROR(VLOOKUP(A1320,人口!$A$2:$E$1748,5,0),0)</f>
        <v>16189</v>
      </c>
      <c r="AQ1320" s="159">
        <f t="shared" si="566"/>
        <v>0</v>
      </c>
      <c r="AR1320" s="159">
        <f t="shared" si="567"/>
        <v>0</v>
      </c>
      <c r="AS1320" s="159">
        <f t="shared" si="568"/>
        <v>1</v>
      </c>
      <c r="AT1320" s="159">
        <f t="shared" si="569"/>
        <v>0</v>
      </c>
      <c r="AU1320" s="159">
        <f t="shared" si="570"/>
        <v>0</v>
      </c>
      <c r="AV1320" s="159">
        <f t="shared" si="571"/>
        <v>0</v>
      </c>
      <c r="AW1320" s="159">
        <f t="shared" si="572"/>
        <v>0</v>
      </c>
      <c r="AX1320" s="159">
        <f t="shared" si="592"/>
        <v>0</v>
      </c>
      <c r="AY1320" s="159" t="str">
        <f t="shared" si="593"/>
        <v>1万～3万人未満の市町村平均</v>
      </c>
      <c r="AZ1320" s="159"/>
    </row>
    <row r="1321" spans="1:52" x14ac:dyDescent="0.3">
      <c r="A1321" t="str">
        <f t="shared" si="573"/>
        <v>31389</v>
      </c>
      <c r="B1321" s="158" t="str">
        <f t="shared" si="574"/>
        <v>031389</v>
      </c>
      <c r="C1321">
        <v>31</v>
      </c>
      <c r="D1321" t="s">
        <v>58</v>
      </c>
      <c r="E1321">
        <v>31389</v>
      </c>
      <c r="F1321" t="s">
        <v>862</v>
      </c>
      <c r="G1321">
        <v>80.040999999999997</v>
      </c>
      <c r="H1321">
        <v>221.40299999999999</v>
      </c>
      <c r="I1321">
        <v>101.048</v>
      </c>
      <c r="J1321">
        <v>278.24900000000002</v>
      </c>
      <c r="K1321">
        <v>86.7</v>
      </c>
      <c r="L1321">
        <v>180.018</v>
      </c>
      <c r="M1321">
        <v>0.86399999999999999</v>
      </c>
      <c r="N1321">
        <v>5.5529999999999999</v>
      </c>
      <c r="O1321">
        <v>0</v>
      </c>
      <c r="P1321">
        <v>0</v>
      </c>
      <c r="Q1321">
        <v>0</v>
      </c>
      <c r="R1321">
        <v>0</v>
      </c>
      <c r="S1321">
        <v>0</v>
      </c>
      <c r="T1321">
        <v>0</v>
      </c>
      <c r="U1321">
        <v>0</v>
      </c>
      <c r="V1321">
        <v>0.48799999999999999</v>
      </c>
      <c r="W1321">
        <v>5.657</v>
      </c>
      <c r="Y1321" t="str">
        <f t="shared" si="575"/>
        <v>鳥取県</v>
      </c>
      <c r="Z1321" t="str">
        <f t="shared" si="576"/>
        <v>鳥取県南部町</v>
      </c>
      <c r="AA1321" s="159">
        <f t="shared" si="577"/>
        <v>101.048</v>
      </c>
      <c r="AB1321" s="159">
        <f t="shared" si="578"/>
        <v>278.24900000000002</v>
      </c>
      <c r="AC1321" s="159">
        <f t="shared" si="579"/>
        <v>180.018</v>
      </c>
      <c r="AD1321" s="159">
        <f t="shared" si="580"/>
        <v>5.5529999999999999</v>
      </c>
      <c r="AE1321" s="159">
        <f t="shared" si="581"/>
        <v>0</v>
      </c>
      <c r="AF1321" s="159">
        <f t="shared" si="582"/>
        <v>0</v>
      </c>
      <c r="AG1321" s="159">
        <f t="shared" si="583"/>
        <v>0</v>
      </c>
      <c r="AH1321" s="160">
        <f t="shared" si="584"/>
        <v>564.86800000000005</v>
      </c>
      <c r="AI1321" s="135">
        <f t="shared" si="585"/>
        <v>0.17888781095760425</v>
      </c>
      <c r="AJ1321" s="135">
        <f t="shared" si="586"/>
        <v>0.49259118944602986</v>
      </c>
      <c r="AK1321" s="135">
        <f t="shared" si="587"/>
        <v>0.31869038430217322</v>
      </c>
      <c r="AL1321" s="135">
        <f t="shared" si="588"/>
        <v>9.8306152941926243E-3</v>
      </c>
      <c r="AM1321" s="135">
        <f t="shared" si="589"/>
        <v>0</v>
      </c>
      <c r="AN1321" s="135">
        <f t="shared" si="590"/>
        <v>0</v>
      </c>
      <c r="AO1321" s="135">
        <f t="shared" si="591"/>
        <v>0</v>
      </c>
      <c r="AP1321" s="159">
        <f>IFERROR(VLOOKUP(A1321,人口!$A$2:$E$1748,5,0),0)</f>
        <v>10754</v>
      </c>
      <c r="AQ1321" s="159">
        <f t="shared" si="566"/>
        <v>0</v>
      </c>
      <c r="AR1321" s="159">
        <f t="shared" si="567"/>
        <v>0</v>
      </c>
      <c r="AS1321" s="159">
        <f t="shared" si="568"/>
        <v>1</v>
      </c>
      <c r="AT1321" s="159">
        <f t="shared" si="569"/>
        <v>0</v>
      </c>
      <c r="AU1321" s="159">
        <f t="shared" si="570"/>
        <v>0</v>
      </c>
      <c r="AV1321" s="159">
        <f t="shared" si="571"/>
        <v>0</v>
      </c>
      <c r="AW1321" s="159">
        <f t="shared" si="572"/>
        <v>0</v>
      </c>
      <c r="AX1321" s="159">
        <f t="shared" si="592"/>
        <v>0</v>
      </c>
      <c r="AY1321" s="159" t="str">
        <f t="shared" si="593"/>
        <v>1万～3万人未満の市町村平均</v>
      </c>
      <c r="AZ1321" s="159"/>
    </row>
    <row r="1322" spans="1:52" x14ac:dyDescent="0.3">
      <c r="A1322" t="str">
        <f t="shared" si="573"/>
        <v>31390</v>
      </c>
      <c r="B1322" s="158" t="str">
        <f t="shared" si="574"/>
        <v>031390</v>
      </c>
      <c r="C1322">
        <v>31</v>
      </c>
      <c r="D1322" t="s">
        <v>58</v>
      </c>
      <c r="E1322">
        <v>31390</v>
      </c>
      <c r="F1322" t="s">
        <v>914</v>
      </c>
      <c r="G1322">
        <v>91.373999999999995</v>
      </c>
      <c r="H1322">
        <v>398.161</v>
      </c>
      <c r="I1322">
        <v>113.03400000000001</v>
      </c>
      <c r="J1322">
        <v>493.15</v>
      </c>
      <c r="K1322">
        <v>82.5</v>
      </c>
      <c r="L1322">
        <v>178.608</v>
      </c>
      <c r="M1322">
        <v>6.0940000000000003</v>
      </c>
      <c r="N1322">
        <v>37.494</v>
      </c>
      <c r="O1322">
        <v>0.28100000000000003</v>
      </c>
      <c r="P1322">
        <v>0</v>
      </c>
      <c r="Q1322">
        <v>0</v>
      </c>
      <c r="R1322">
        <v>0</v>
      </c>
      <c r="S1322">
        <v>0</v>
      </c>
      <c r="T1322">
        <v>0</v>
      </c>
      <c r="U1322">
        <v>0</v>
      </c>
      <c r="V1322">
        <v>0.55000000000000004</v>
      </c>
      <c r="W1322">
        <v>6.6050000000000004</v>
      </c>
      <c r="Y1322" t="str">
        <f t="shared" si="575"/>
        <v>鳥取県</v>
      </c>
      <c r="Z1322" t="str">
        <f t="shared" si="576"/>
        <v>鳥取県伯耆町</v>
      </c>
      <c r="AA1322" s="159">
        <f t="shared" si="577"/>
        <v>113.03400000000001</v>
      </c>
      <c r="AB1322" s="159">
        <f t="shared" si="578"/>
        <v>493.15</v>
      </c>
      <c r="AC1322" s="159">
        <f t="shared" si="579"/>
        <v>178.608</v>
      </c>
      <c r="AD1322" s="159">
        <f t="shared" si="580"/>
        <v>37.494</v>
      </c>
      <c r="AE1322" s="159">
        <f t="shared" si="581"/>
        <v>0</v>
      </c>
      <c r="AF1322" s="159">
        <f t="shared" si="582"/>
        <v>0</v>
      </c>
      <c r="AG1322" s="159">
        <f t="shared" si="583"/>
        <v>0</v>
      </c>
      <c r="AH1322" s="160">
        <f t="shared" si="584"/>
        <v>822.28599999999994</v>
      </c>
      <c r="AI1322" s="135">
        <f t="shared" si="585"/>
        <v>0.13746312110384953</v>
      </c>
      <c r="AJ1322" s="135">
        <f t="shared" si="586"/>
        <v>0.5997305073903727</v>
      </c>
      <c r="AK1322" s="135">
        <f t="shared" si="587"/>
        <v>0.21720909756459433</v>
      </c>
      <c r="AL1322" s="135">
        <f t="shared" si="588"/>
        <v>4.5597273941183486E-2</v>
      </c>
      <c r="AM1322" s="135">
        <f t="shared" si="589"/>
        <v>0</v>
      </c>
      <c r="AN1322" s="135">
        <f t="shared" si="590"/>
        <v>0</v>
      </c>
      <c r="AO1322" s="135">
        <f t="shared" si="591"/>
        <v>0</v>
      </c>
      <c r="AP1322" s="159">
        <f>IFERROR(VLOOKUP(A1322,人口!$A$2:$E$1748,5,0),0)</f>
        <v>10861</v>
      </c>
      <c r="AQ1322" s="159">
        <f t="shared" si="566"/>
        <v>0</v>
      </c>
      <c r="AR1322" s="159">
        <f t="shared" si="567"/>
        <v>0</v>
      </c>
      <c r="AS1322" s="159">
        <f t="shared" si="568"/>
        <v>1</v>
      </c>
      <c r="AT1322" s="159">
        <f t="shared" si="569"/>
        <v>0</v>
      </c>
      <c r="AU1322" s="159">
        <f t="shared" si="570"/>
        <v>0</v>
      </c>
      <c r="AV1322" s="159">
        <f t="shared" si="571"/>
        <v>0</v>
      </c>
      <c r="AW1322" s="159">
        <f t="shared" si="572"/>
        <v>0</v>
      </c>
      <c r="AX1322" s="159">
        <f t="shared" si="592"/>
        <v>0</v>
      </c>
      <c r="AY1322" s="159" t="str">
        <f t="shared" si="593"/>
        <v>1万～3万人未満の市町村平均</v>
      </c>
      <c r="AZ1322" s="159"/>
    </row>
    <row r="1323" spans="1:52" x14ac:dyDescent="0.3">
      <c r="A1323" t="str">
        <f t="shared" si="573"/>
        <v>31401</v>
      </c>
      <c r="B1323" s="158" t="str">
        <f t="shared" si="574"/>
        <v>031401</v>
      </c>
      <c r="C1323">
        <v>31</v>
      </c>
      <c r="D1323" t="s">
        <v>58</v>
      </c>
      <c r="E1323">
        <v>31401</v>
      </c>
      <c r="F1323" t="s">
        <v>964</v>
      </c>
      <c r="G1323">
        <v>62.875999999999998</v>
      </c>
      <c r="H1323">
        <v>291.89600000000002</v>
      </c>
      <c r="I1323">
        <v>74.168999999999997</v>
      </c>
      <c r="J1323">
        <v>344.82900000000001</v>
      </c>
      <c r="K1323">
        <v>752.7</v>
      </c>
      <c r="L1323">
        <v>2105.694</v>
      </c>
      <c r="M1323">
        <v>5.3120000000000003</v>
      </c>
      <c r="N1323">
        <v>34.154000000000003</v>
      </c>
      <c r="O1323">
        <v>0</v>
      </c>
      <c r="P1323">
        <v>0</v>
      </c>
      <c r="Q1323">
        <v>0</v>
      </c>
      <c r="R1323">
        <v>0</v>
      </c>
      <c r="S1323">
        <v>0</v>
      </c>
      <c r="T1323">
        <v>0</v>
      </c>
      <c r="U1323">
        <v>0</v>
      </c>
      <c r="V1323">
        <v>0.24</v>
      </c>
      <c r="W1323">
        <v>2.7570000000000001</v>
      </c>
      <c r="Y1323" t="str">
        <f t="shared" si="575"/>
        <v>鳥取県</v>
      </c>
      <c r="Z1323" t="str">
        <f t="shared" si="576"/>
        <v>鳥取県日南町</v>
      </c>
      <c r="AA1323" s="159">
        <f t="shared" si="577"/>
        <v>74.168999999999997</v>
      </c>
      <c r="AB1323" s="159">
        <f t="shared" si="578"/>
        <v>344.82900000000001</v>
      </c>
      <c r="AC1323" s="159">
        <f t="shared" si="579"/>
        <v>2105.694</v>
      </c>
      <c r="AD1323" s="159">
        <f t="shared" si="580"/>
        <v>34.154000000000003</v>
      </c>
      <c r="AE1323" s="159">
        <f t="shared" si="581"/>
        <v>0</v>
      </c>
      <c r="AF1323" s="159">
        <f t="shared" si="582"/>
        <v>0</v>
      </c>
      <c r="AG1323" s="159">
        <f t="shared" si="583"/>
        <v>0</v>
      </c>
      <c r="AH1323" s="160">
        <f t="shared" si="584"/>
        <v>2558.846</v>
      </c>
      <c r="AI1323" s="135">
        <f t="shared" si="585"/>
        <v>2.8985331669041433E-2</v>
      </c>
      <c r="AJ1323" s="135">
        <f t="shared" si="586"/>
        <v>0.13475957521476478</v>
      </c>
      <c r="AK1323" s="135">
        <f t="shared" si="587"/>
        <v>0.82290767009816146</v>
      </c>
      <c r="AL1323" s="135">
        <f t="shared" si="588"/>
        <v>1.3347423018032349E-2</v>
      </c>
      <c r="AM1323" s="135">
        <f t="shared" si="589"/>
        <v>0</v>
      </c>
      <c r="AN1323" s="135">
        <f t="shared" si="590"/>
        <v>0</v>
      </c>
      <c r="AO1323" s="135">
        <f t="shared" si="591"/>
        <v>0</v>
      </c>
      <c r="AP1323" s="159">
        <f>IFERROR(VLOOKUP(A1323,人口!$A$2:$E$1748,5,0),0)</f>
        <v>4498</v>
      </c>
      <c r="AQ1323" s="159">
        <f t="shared" si="566"/>
        <v>1</v>
      </c>
      <c r="AR1323" s="159">
        <f t="shared" si="567"/>
        <v>0</v>
      </c>
      <c r="AS1323" s="159">
        <f t="shared" si="568"/>
        <v>0</v>
      </c>
      <c r="AT1323" s="159">
        <f t="shared" si="569"/>
        <v>0</v>
      </c>
      <c r="AU1323" s="159">
        <f t="shared" si="570"/>
        <v>0</v>
      </c>
      <c r="AV1323" s="159">
        <f t="shared" si="571"/>
        <v>0</v>
      </c>
      <c r="AW1323" s="159">
        <f t="shared" si="572"/>
        <v>0</v>
      </c>
      <c r="AX1323" s="159">
        <f t="shared" si="592"/>
        <v>0</v>
      </c>
      <c r="AY1323" s="159" t="str">
        <f t="shared" si="593"/>
        <v>5千人未満の市町村平均</v>
      </c>
      <c r="AZ1323" s="159"/>
    </row>
    <row r="1324" spans="1:52" x14ac:dyDescent="0.3">
      <c r="A1324" t="str">
        <f t="shared" si="573"/>
        <v>31402</v>
      </c>
      <c r="B1324" s="158" t="str">
        <f t="shared" si="574"/>
        <v>031402</v>
      </c>
      <c r="C1324">
        <v>31</v>
      </c>
      <c r="D1324" t="s">
        <v>58</v>
      </c>
      <c r="E1324">
        <v>31402</v>
      </c>
      <c r="F1324" t="s">
        <v>805</v>
      </c>
      <c r="G1324">
        <v>30.8</v>
      </c>
      <c r="H1324">
        <v>63.902999999999999</v>
      </c>
      <c r="I1324">
        <v>40.469000000000001</v>
      </c>
      <c r="J1324">
        <v>83.835999999999999</v>
      </c>
      <c r="K1324">
        <v>155.9</v>
      </c>
      <c r="L1324">
        <v>364.34399999999999</v>
      </c>
      <c r="M1324">
        <v>3.6779999999999999</v>
      </c>
      <c r="N1324">
        <v>23.646000000000001</v>
      </c>
      <c r="O1324">
        <v>0</v>
      </c>
      <c r="P1324">
        <v>0</v>
      </c>
      <c r="Q1324">
        <v>0</v>
      </c>
      <c r="R1324">
        <v>0</v>
      </c>
      <c r="S1324">
        <v>0</v>
      </c>
      <c r="T1324">
        <v>0</v>
      </c>
      <c r="U1324">
        <v>0</v>
      </c>
      <c r="V1324">
        <v>0.16300000000000001</v>
      </c>
      <c r="W1324">
        <v>1.8879999999999999</v>
      </c>
      <c r="Y1324" t="str">
        <f t="shared" si="575"/>
        <v>鳥取県</v>
      </c>
      <c r="Z1324" t="str">
        <f t="shared" si="576"/>
        <v>鳥取県日野町</v>
      </c>
      <c r="AA1324" s="159">
        <f t="shared" si="577"/>
        <v>40.469000000000001</v>
      </c>
      <c r="AB1324" s="159">
        <f t="shared" si="578"/>
        <v>83.835999999999999</v>
      </c>
      <c r="AC1324" s="159">
        <f t="shared" si="579"/>
        <v>364.34399999999999</v>
      </c>
      <c r="AD1324" s="159">
        <f t="shared" si="580"/>
        <v>23.646000000000001</v>
      </c>
      <c r="AE1324" s="159">
        <f t="shared" si="581"/>
        <v>0</v>
      </c>
      <c r="AF1324" s="159">
        <f t="shared" si="582"/>
        <v>0</v>
      </c>
      <c r="AG1324" s="159">
        <f t="shared" si="583"/>
        <v>0</v>
      </c>
      <c r="AH1324" s="160">
        <f t="shared" si="584"/>
        <v>512.29499999999996</v>
      </c>
      <c r="AI1324" s="135">
        <f t="shared" si="585"/>
        <v>7.8995500639280111E-2</v>
      </c>
      <c r="AJ1324" s="135">
        <f t="shared" si="586"/>
        <v>0.16364789818366371</v>
      </c>
      <c r="AK1324" s="135">
        <f t="shared" si="587"/>
        <v>0.71119960179193631</v>
      </c>
      <c r="AL1324" s="135">
        <f t="shared" si="588"/>
        <v>4.6156999385119905E-2</v>
      </c>
      <c r="AM1324" s="135">
        <f t="shared" si="589"/>
        <v>0</v>
      </c>
      <c r="AN1324" s="135">
        <f t="shared" si="590"/>
        <v>0</v>
      </c>
      <c r="AO1324" s="135">
        <f t="shared" si="591"/>
        <v>0</v>
      </c>
      <c r="AP1324" s="159">
        <f>IFERROR(VLOOKUP(A1324,人口!$A$2:$E$1748,5,0),0)</f>
        <v>3054</v>
      </c>
      <c r="AQ1324" s="159">
        <f t="shared" si="566"/>
        <v>1</v>
      </c>
      <c r="AR1324" s="159">
        <f t="shared" si="567"/>
        <v>0</v>
      </c>
      <c r="AS1324" s="159">
        <f t="shared" si="568"/>
        <v>0</v>
      </c>
      <c r="AT1324" s="159">
        <f t="shared" si="569"/>
        <v>0</v>
      </c>
      <c r="AU1324" s="159">
        <f t="shared" si="570"/>
        <v>0</v>
      </c>
      <c r="AV1324" s="159">
        <f t="shared" si="571"/>
        <v>0</v>
      </c>
      <c r="AW1324" s="159">
        <f t="shared" si="572"/>
        <v>0</v>
      </c>
      <c r="AX1324" s="159">
        <f t="shared" si="592"/>
        <v>0</v>
      </c>
      <c r="AY1324" s="159" t="str">
        <f t="shared" si="593"/>
        <v>5千人未満の市町村平均</v>
      </c>
      <c r="AZ1324" s="159"/>
    </row>
    <row r="1325" spans="1:52" x14ac:dyDescent="0.3">
      <c r="A1325" t="str">
        <f t="shared" si="573"/>
        <v>31403</v>
      </c>
      <c r="B1325" s="158" t="str">
        <f t="shared" si="574"/>
        <v>031403</v>
      </c>
      <c r="C1325">
        <v>31</v>
      </c>
      <c r="D1325" t="s">
        <v>58</v>
      </c>
      <c r="E1325">
        <v>31403</v>
      </c>
      <c r="F1325" t="s">
        <v>1057</v>
      </c>
      <c r="G1325">
        <v>28.564</v>
      </c>
      <c r="H1325">
        <v>169.87899999999999</v>
      </c>
      <c r="I1325">
        <v>33.633000000000003</v>
      </c>
      <c r="J1325">
        <v>200.43</v>
      </c>
      <c r="K1325">
        <v>72.099999999999994</v>
      </c>
      <c r="L1325">
        <v>183.28</v>
      </c>
      <c r="M1325">
        <v>4.5650000000000004</v>
      </c>
      <c r="N1325">
        <v>29.355</v>
      </c>
      <c r="O1325">
        <v>0</v>
      </c>
      <c r="P1325">
        <v>0</v>
      </c>
      <c r="Q1325">
        <v>0</v>
      </c>
      <c r="R1325">
        <v>0</v>
      </c>
      <c r="S1325">
        <v>0</v>
      </c>
      <c r="T1325">
        <v>0</v>
      </c>
      <c r="U1325">
        <v>0</v>
      </c>
      <c r="V1325">
        <v>0.151</v>
      </c>
      <c r="W1325">
        <v>1.7230000000000001</v>
      </c>
      <c r="Y1325" t="str">
        <f t="shared" si="575"/>
        <v>鳥取県</v>
      </c>
      <c r="Z1325" t="str">
        <f t="shared" si="576"/>
        <v>鳥取県江府町</v>
      </c>
      <c r="AA1325" s="159">
        <f t="shared" si="577"/>
        <v>33.633000000000003</v>
      </c>
      <c r="AB1325" s="159">
        <f t="shared" si="578"/>
        <v>200.43</v>
      </c>
      <c r="AC1325" s="159">
        <f t="shared" si="579"/>
        <v>183.28</v>
      </c>
      <c r="AD1325" s="159">
        <f t="shared" si="580"/>
        <v>29.355</v>
      </c>
      <c r="AE1325" s="159">
        <f t="shared" si="581"/>
        <v>0</v>
      </c>
      <c r="AF1325" s="159">
        <f t="shared" si="582"/>
        <v>0</v>
      </c>
      <c r="AG1325" s="159">
        <f t="shared" si="583"/>
        <v>0</v>
      </c>
      <c r="AH1325" s="160">
        <f t="shared" si="584"/>
        <v>446.69800000000004</v>
      </c>
      <c r="AI1325" s="135">
        <f t="shared" si="585"/>
        <v>7.5292479482782546E-2</v>
      </c>
      <c r="AJ1325" s="135">
        <f t="shared" si="586"/>
        <v>0.44869240515963804</v>
      </c>
      <c r="AK1325" s="135">
        <f t="shared" si="587"/>
        <v>0.41029957599989253</v>
      </c>
      <c r="AL1325" s="135">
        <f t="shared" si="588"/>
        <v>6.5715539357686842E-2</v>
      </c>
      <c r="AM1325" s="135">
        <f t="shared" si="589"/>
        <v>0</v>
      </c>
      <c r="AN1325" s="135">
        <f t="shared" si="590"/>
        <v>0</v>
      </c>
      <c r="AO1325" s="135">
        <f t="shared" si="591"/>
        <v>0</v>
      </c>
      <c r="AP1325" s="159">
        <f>IFERROR(VLOOKUP(A1325,人口!$A$2:$E$1748,5,0),0)</f>
        <v>2849</v>
      </c>
      <c r="AQ1325" s="159">
        <f t="shared" si="566"/>
        <v>1</v>
      </c>
      <c r="AR1325" s="159">
        <f t="shared" si="567"/>
        <v>0</v>
      </c>
      <c r="AS1325" s="159">
        <f t="shared" si="568"/>
        <v>0</v>
      </c>
      <c r="AT1325" s="159">
        <f t="shared" si="569"/>
        <v>0</v>
      </c>
      <c r="AU1325" s="159">
        <f t="shared" si="570"/>
        <v>0</v>
      </c>
      <c r="AV1325" s="159">
        <f t="shared" si="571"/>
        <v>0</v>
      </c>
      <c r="AW1325" s="159">
        <f t="shared" si="572"/>
        <v>0</v>
      </c>
      <c r="AX1325" s="159">
        <f t="shared" si="592"/>
        <v>0</v>
      </c>
      <c r="AY1325" s="159" t="str">
        <f t="shared" si="593"/>
        <v>5千人未満の市町村平均</v>
      </c>
      <c r="AZ1325" s="159"/>
    </row>
    <row r="1326" spans="1:52" x14ac:dyDescent="0.3">
      <c r="A1326" t="str">
        <f t="shared" si="573"/>
        <v>099</v>
      </c>
      <c r="B1326" s="158" t="str">
        <f t="shared" si="574"/>
        <v>099</v>
      </c>
      <c r="C1326">
        <v>32</v>
      </c>
      <c r="D1326" t="s">
        <v>59</v>
      </c>
      <c r="E1326">
        <v>99</v>
      </c>
      <c r="Y1326" t="str">
        <f t="shared" si="575"/>
        <v>島根県</v>
      </c>
      <c r="Z1326" t="str">
        <f t="shared" si="576"/>
        <v>島根県</v>
      </c>
      <c r="AA1326" s="159">
        <f t="shared" si="577"/>
        <v>0</v>
      </c>
      <c r="AB1326" s="159">
        <f t="shared" si="578"/>
        <v>0</v>
      </c>
      <c r="AC1326" s="159">
        <f t="shared" si="579"/>
        <v>0</v>
      </c>
      <c r="AD1326" s="159">
        <f t="shared" si="580"/>
        <v>0</v>
      </c>
      <c r="AE1326" s="159">
        <f t="shared" si="581"/>
        <v>0</v>
      </c>
      <c r="AF1326" s="159">
        <f t="shared" si="582"/>
        <v>0</v>
      </c>
      <c r="AG1326" s="159">
        <f t="shared" si="583"/>
        <v>0</v>
      </c>
      <c r="AH1326" s="160">
        <f t="shared" si="584"/>
        <v>0</v>
      </c>
      <c r="AI1326" s="135" t="str">
        <f t="shared" si="585"/>
        <v/>
      </c>
      <c r="AJ1326" s="135" t="str">
        <f t="shared" si="586"/>
        <v/>
      </c>
      <c r="AK1326" s="135" t="str">
        <f t="shared" si="587"/>
        <v/>
      </c>
      <c r="AL1326" s="135" t="str">
        <f t="shared" si="588"/>
        <v/>
      </c>
      <c r="AM1326" s="135" t="str">
        <f t="shared" si="589"/>
        <v/>
      </c>
      <c r="AN1326" s="135" t="str">
        <f t="shared" si="590"/>
        <v/>
      </c>
      <c r="AO1326" s="135" t="str">
        <f t="shared" si="591"/>
        <v/>
      </c>
      <c r="AP1326" s="159">
        <f>IFERROR(VLOOKUP(A1326,人口!$A$2:$E$1748,5,0),0)</f>
        <v>0</v>
      </c>
      <c r="AQ1326" s="159">
        <f t="shared" si="566"/>
        <v>0</v>
      </c>
      <c r="AR1326" s="159">
        <f t="shared" si="567"/>
        <v>0</v>
      </c>
      <c r="AS1326" s="159">
        <f t="shared" si="568"/>
        <v>0</v>
      </c>
      <c r="AT1326" s="159">
        <f t="shared" si="569"/>
        <v>0</v>
      </c>
      <c r="AU1326" s="159">
        <f t="shared" si="570"/>
        <v>0</v>
      </c>
      <c r="AV1326" s="159">
        <f t="shared" si="571"/>
        <v>0</v>
      </c>
      <c r="AW1326" s="159">
        <f t="shared" si="572"/>
        <v>0</v>
      </c>
      <c r="AX1326" s="159">
        <f t="shared" si="592"/>
        <v>0</v>
      </c>
      <c r="AY1326" s="159" t="str">
        <f t="shared" si="593"/>
        <v/>
      </c>
      <c r="AZ1326" s="159"/>
    </row>
    <row r="1327" spans="1:52" x14ac:dyDescent="0.3">
      <c r="A1327" t="str">
        <f t="shared" si="573"/>
        <v>32201</v>
      </c>
      <c r="B1327" s="158" t="str">
        <f t="shared" si="574"/>
        <v>032201</v>
      </c>
      <c r="C1327">
        <v>32</v>
      </c>
      <c r="D1327" t="s">
        <v>59</v>
      </c>
      <c r="E1327">
        <v>32201</v>
      </c>
      <c r="F1327" t="s">
        <v>106</v>
      </c>
      <c r="G1327">
        <v>859.82100000000003</v>
      </c>
      <c r="H1327">
        <v>1231.2850000000001</v>
      </c>
      <c r="I1327">
        <v>1015.646</v>
      </c>
      <c r="J1327">
        <v>1456.9939999999999</v>
      </c>
      <c r="K1327">
        <v>196.2</v>
      </c>
      <c r="L1327">
        <v>529.70899999999995</v>
      </c>
      <c r="M1327">
        <v>0</v>
      </c>
      <c r="N1327">
        <v>0</v>
      </c>
      <c r="O1327">
        <v>0</v>
      </c>
      <c r="P1327">
        <v>0</v>
      </c>
      <c r="Q1327">
        <v>0</v>
      </c>
      <c r="R1327">
        <v>0.19500000000000001</v>
      </c>
      <c r="S1327">
        <v>0</v>
      </c>
      <c r="T1327">
        <v>0</v>
      </c>
      <c r="U1327">
        <v>1.194</v>
      </c>
      <c r="V1327">
        <v>9.5190000000000001</v>
      </c>
      <c r="W1327">
        <v>93.088999999999999</v>
      </c>
      <c r="Y1327" t="str">
        <f t="shared" si="575"/>
        <v>島根県</v>
      </c>
      <c r="Z1327" t="str">
        <f t="shared" si="576"/>
        <v>島根県松江市</v>
      </c>
      <c r="AA1327" s="159">
        <f t="shared" si="577"/>
        <v>1015.646</v>
      </c>
      <c r="AB1327" s="159">
        <f t="shared" si="578"/>
        <v>1456.9939999999999</v>
      </c>
      <c r="AC1327" s="159">
        <f t="shared" si="579"/>
        <v>529.70899999999995</v>
      </c>
      <c r="AD1327" s="159">
        <f t="shared" si="580"/>
        <v>0</v>
      </c>
      <c r="AE1327" s="159">
        <f t="shared" si="581"/>
        <v>0</v>
      </c>
      <c r="AF1327" s="159">
        <f t="shared" si="582"/>
        <v>0</v>
      </c>
      <c r="AG1327" s="159">
        <f t="shared" si="583"/>
        <v>1.194</v>
      </c>
      <c r="AH1327" s="160">
        <f t="shared" si="584"/>
        <v>3003.5429999999997</v>
      </c>
      <c r="AI1327" s="135">
        <f t="shared" si="585"/>
        <v>0.33814931232880635</v>
      </c>
      <c r="AJ1327" s="135">
        <f t="shared" si="586"/>
        <v>0.48509177328242015</v>
      </c>
      <c r="AK1327" s="135">
        <f t="shared" si="587"/>
        <v>0.17636138387231345</v>
      </c>
      <c r="AL1327" s="135">
        <f t="shared" si="588"/>
        <v>0</v>
      </c>
      <c r="AM1327" s="135">
        <f t="shared" si="589"/>
        <v>0</v>
      </c>
      <c r="AN1327" s="135">
        <f t="shared" si="590"/>
        <v>0</v>
      </c>
      <c r="AO1327" s="135">
        <f t="shared" si="591"/>
        <v>3.975305164600607E-4</v>
      </c>
      <c r="AP1327" s="159">
        <f>IFERROR(VLOOKUP(A1327,人口!$A$2:$E$1748,5,0),0)</f>
        <v>201981</v>
      </c>
      <c r="AQ1327" s="159">
        <f t="shared" si="566"/>
        <v>0</v>
      </c>
      <c r="AR1327" s="159">
        <f t="shared" si="567"/>
        <v>0</v>
      </c>
      <c r="AS1327" s="159">
        <f t="shared" si="568"/>
        <v>0</v>
      </c>
      <c r="AT1327" s="159">
        <f t="shared" si="569"/>
        <v>0</v>
      </c>
      <c r="AU1327" s="159">
        <f t="shared" si="570"/>
        <v>0</v>
      </c>
      <c r="AV1327" s="159">
        <f t="shared" si="571"/>
        <v>1</v>
      </c>
      <c r="AW1327" s="159">
        <f t="shared" si="572"/>
        <v>0</v>
      </c>
      <c r="AX1327" s="159">
        <f t="shared" si="592"/>
        <v>0</v>
      </c>
      <c r="AY1327" s="159" t="str">
        <f t="shared" si="593"/>
        <v>20万～50万人未満の市町村平均</v>
      </c>
      <c r="AZ1327" s="159"/>
    </row>
    <row r="1328" spans="1:52" x14ac:dyDescent="0.3">
      <c r="A1328" t="str">
        <f t="shared" si="573"/>
        <v>32202</v>
      </c>
      <c r="B1328" s="158" t="str">
        <f t="shared" si="574"/>
        <v>032202</v>
      </c>
      <c r="C1328">
        <v>32</v>
      </c>
      <c r="D1328" t="s">
        <v>59</v>
      </c>
      <c r="E1328">
        <v>32202</v>
      </c>
      <c r="F1328" t="s">
        <v>156</v>
      </c>
      <c r="G1328">
        <v>349.52</v>
      </c>
      <c r="H1328">
        <v>700.68899999999996</v>
      </c>
      <c r="I1328">
        <v>428.76600000000002</v>
      </c>
      <c r="J1328">
        <v>861.13800000000003</v>
      </c>
      <c r="K1328">
        <v>451.8</v>
      </c>
      <c r="L1328">
        <v>1192.4280000000001</v>
      </c>
      <c r="M1328">
        <v>4.4000000000000004</v>
      </c>
      <c r="N1328">
        <v>25.611999999999998</v>
      </c>
      <c r="O1328">
        <v>0</v>
      </c>
      <c r="P1328">
        <v>0</v>
      </c>
      <c r="Q1328">
        <v>0</v>
      </c>
      <c r="R1328">
        <v>0</v>
      </c>
      <c r="S1328">
        <v>0</v>
      </c>
      <c r="T1328">
        <v>0</v>
      </c>
      <c r="U1328">
        <v>0</v>
      </c>
      <c r="V1328">
        <v>3.3029999999999999</v>
      </c>
      <c r="W1328">
        <v>34.728000000000002</v>
      </c>
      <c r="Y1328" t="str">
        <f t="shared" si="575"/>
        <v>島根県</v>
      </c>
      <c r="Z1328" t="str">
        <f t="shared" si="576"/>
        <v>島根県浜田市</v>
      </c>
      <c r="AA1328" s="159">
        <f t="shared" si="577"/>
        <v>428.76600000000002</v>
      </c>
      <c r="AB1328" s="159">
        <f t="shared" si="578"/>
        <v>861.13800000000003</v>
      </c>
      <c r="AC1328" s="159">
        <f t="shared" si="579"/>
        <v>1192.4280000000001</v>
      </c>
      <c r="AD1328" s="159">
        <f t="shared" si="580"/>
        <v>25.611999999999998</v>
      </c>
      <c r="AE1328" s="159">
        <f t="shared" si="581"/>
        <v>0</v>
      </c>
      <c r="AF1328" s="159">
        <f t="shared" si="582"/>
        <v>0</v>
      </c>
      <c r="AG1328" s="159">
        <f t="shared" si="583"/>
        <v>0</v>
      </c>
      <c r="AH1328" s="160">
        <f t="shared" si="584"/>
        <v>2507.9440000000004</v>
      </c>
      <c r="AI1328" s="135">
        <f t="shared" si="585"/>
        <v>0.17096314750249605</v>
      </c>
      <c r="AJ1328" s="135">
        <f t="shared" si="586"/>
        <v>0.34336412615273704</v>
      </c>
      <c r="AK1328" s="135">
        <f t="shared" si="587"/>
        <v>0.47546037710570888</v>
      </c>
      <c r="AL1328" s="135">
        <f t="shared" si="588"/>
        <v>1.0212349239057967E-2</v>
      </c>
      <c r="AM1328" s="135">
        <f t="shared" si="589"/>
        <v>0</v>
      </c>
      <c r="AN1328" s="135">
        <f t="shared" si="590"/>
        <v>0</v>
      </c>
      <c r="AO1328" s="135">
        <f t="shared" si="591"/>
        <v>0</v>
      </c>
      <c r="AP1328" s="159">
        <f>IFERROR(VLOOKUP(A1328,人口!$A$2:$E$1748,5,0),0)</f>
        <v>53330</v>
      </c>
      <c r="AQ1328" s="159">
        <f t="shared" si="566"/>
        <v>0</v>
      </c>
      <c r="AR1328" s="159">
        <f t="shared" si="567"/>
        <v>0</v>
      </c>
      <c r="AS1328" s="159">
        <f t="shared" si="568"/>
        <v>0</v>
      </c>
      <c r="AT1328" s="159">
        <f t="shared" si="569"/>
        <v>1</v>
      </c>
      <c r="AU1328" s="159">
        <f t="shared" si="570"/>
        <v>0</v>
      </c>
      <c r="AV1328" s="159">
        <f t="shared" si="571"/>
        <v>0</v>
      </c>
      <c r="AW1328" s="159">
        <f t="shared" si="572"/>
        <v>0</v>
      </c>
      <c r="AX1328" s="159">
        <f t="shared" si="592"/>
        <v>0</v>
      </c>
      <c r="AY1328" s="159" t="str">
        <f t="shared" si="593"/>
        <v>3万～10万人未満の市町村平均</v>
      </c>
      <c r="AZ1328" s="159"/>
    </row>
    <row r="1329" spans="1:52" x14ac:dyDescent="0.3">
      <c r="A1329" t="str">
        <f t="shared" si="573"/>
        <v>32203</v>
      </c>
      <c r="B1329" s="158" t="str">
        <f t="shared" si="574"/>
        <v>032203</v>
      </c>
      <c r="C1329">
        <v>32</v>
      </c>
      <c r="D1329" t="s">
        <v>59</v>
      </c>
      <c r="E1329">
        <v>32203</v>
      </c>
      <c r="F1329" t="s">
        <v>224</v>
      </c>
      <c r="G1329">
        <v>948.63300000000004</v>
      </c>
      <c r="H1329">
        <v>1745.5419999999999</v>
      </c>
      <c r="I1329">
        <v>1139.327</v>
      </c>
      <c r="J1329">
        <v>2099.9340000000002</v>
      </c>
      <c r="K1329">
        <v>316.10000000000002</v>
      </c>
      <c r="L1329">
        <v>836.65499999999997</v>
      </c>
      <c r="M1329">
        <v>6.0060000000000002</v>
      </c>
      <c r="N1329">
        <v>36.517000000000003</v>
      </c>
      <c r="O1329">
        <v>0</v>
      </c>
      <c r="P1329">
        <v>0</v>
      </c>
      <c r="Q1329">
        <v>0</v>
      </c>
      <c r="R1329">
        <v>0</v>
      </c>
      <c r="S1329">
        <v>0</v>
      </c>
      <c r="T1329">
        <v>0</v>
      </c>
      <c r="U1329">
        <v>0</v>
      </c>
      <c r="V1329">
        <v>9.31</v>
      </c>
      <c r="W1329">
        <v>103.29900000000001</v>
      </c>
      <c r="Y1329" t="str">
        <f t="shared" si="575"/>
        <v>島根県</v>
      </c>
      <c r="Z1329" t="str">
        <f t="shared" si="576"/>
        <v>島根県出雲市</v>
      </c>
      <c r="AA1329" s="159">
        <f t="shared" si="577"/>
        <v>1139.327</v>
      </c>
      <c r="AB1329" s="159">
        <f t="shared" si="578"/>
        <v>2099.9340000000002</v>
      </c>
      <c r="AC1329" s="159">
        <f t="shared" si="579"/>
        <v>836.65499999999997</v>
      </c>
      <c r="AD1329" s="159">
        <f t="shared" si="580"/>
        <v>36.517000000000003</v>
      </c>
      <c r="AE1329" s="159">
        <f t="shared" si="581"/>
        <v>0</v>
      </c>
      <c r="AF1329" s="159">
        <f t="shared" si="582"/>
        <v>0</v>
      </c>
      <c r="AG1329" s="159">
        <f t="shared" si="583"/>
        <v>0</v>
      </c>
      <c r="AH1329" s="160">
        <f t="shared" si="584"/>
        <v>4112.433</v>
      </c>
      <c r="AI1329" s="135">
        <f t="shared" si="585"/>
        <v>0.27704451355195331</v>
      </c>
      <c r="AJ1329" s="135">
        <f t="shared" si="586"/>
        <v>0.51063056832780018</v>
      </c>
      <c r="AK1329" s="135">
        <f t="shared" si="587"/>
        <v>0.20344525977687661</v>
      </c>
      <c r="AL1329" s="135">
        <f t="shared" si="588"/>
        <v>8.8796583433699717E-3</v>
      </c>
      <c r="AM1329" s="135">
        <f t="shared" si="589"/>
        <v>0</v>
      </c>
      <c r="AN1329" s="135">
        <f t="shared" si="590"/>
        <v>0</v>
      </c>
      <c r="AO1329" s="135">
        <f t="shared" si="591"/>
        <v>0</v>
      </c>
      <c r="AP1329" s="159">
        <f>IFERROR(VLOOKUP(A1329,人口!$A$2:$E$1748,5,0),0)</f>
        <v>174995</v>
      </c>
      <c r="AQ1329" s="159">
        <f t="shared" si="566"/>
        <v>0</v>
      </c>
      <c r="AR1329" s="159">
        <f t="shared" si="567"/>
        <v>0</v>
      </c>
      <c r="AS1329" s="159">
        <f t="shared" si="568"/>
        <v>0</v>
      </c>
      <c r="AT1329" s="159">
        <f t="shared" si="569"/>
        <v>0</v>
      </c>
      <c r="AU1329" s="159">
        <f t="shared" si="570"/>
        <v>1</v>
      </c>
      <c r="AV1329" s="159">
        <f t="shared" si="571"/>
        <v>0</v>
      </c>
      <c r="AW1329" s="159">
        <f t="shared" si="572"/>
        <v>0</v>
      </c>
      <c r="AX1329" s="159">
        <f t="shared" si="592"/>
        <v>0</v>
      </c>
      <c r="AY1329" s="159" t="str">
        <f t="shared" si="593"/>
        <v>10万～20万人未満の市町村平均</v>
      </c>
      <c r="AZ1329" s="159"/>
    </row>
    <row r="1330" spans="1:52" x14ac:dyDescent="0.3">
      <c r="A1330" t="str">
        <f t="shared" si="573"/>
        <v>32204</v>
      </c>
      <c r="B1330" s="158" t="str">
        <f t="shared" si="574"/>
        <v>032204</v>
      </c>
      <c r="C1330">
        <v>32</v>
      </c>
      <c r="D1330" t="s">
        <v>59</v>
      </c>
      <c r="E1330">
        <v>32204</v>
      </c>
      <c r="F1330" t="s">
        <v>285</v>
      </c>
      <c r="G1330">
        <v>291.29199999999997</v>
      </c>
      <c r="H1330">
        <v>636.822</v>
      </c>
      <c r="I1330">
        <v>356.34300000000002</v>
      </c>
      <c r="J1330">
        <v>780.25699999999995</v>
      </c>
      <c r="K1330">
        <v>681.3</v>
      </c>
      <c r="L1330">
        <v>1596.02</v>
      </c>
      <c r="M1330">
        <v>9.157</v>
      </c>
      <c r="N1330">
        <v>58.143000000000001</v>
      </c>
      <c r="O1330">
        <v>0</v>
      </c>
      <c r="P1330">
        <v>0</v>
      </c>
      <c r="Q1330">
        <v>0</v>
      </c>
      <c r="R1330">
        <v>0</v>
      </c>
      <c r="S1330">
        <v>0</v>
      </c>
      <c r="T1330">
        <v>0</v>
      </c>
      <c r="U1330">
        <v>0</v>
      </c>
      <c r="V1330">
        <v>2.6019999999999999</v>
      </c>
      <c r="W1330">
        <v>27.05</v>
      </c>
      <c r="Y1330" t="str">
        <f t="shared" si="575"/>
        <v>島根県</v>
      </c>
      <c r="Z1330" t="str">
        <f t="shared" si="576"/>
        <v>島根県益田市</v>
      </c>
      <c r="AA1330" s="159">
        <f t="shared" si="577"/>
        <v>356.34300000000002</v>
      </c>
      <c r="AB1330" s="159">
        <f t="shared" si="578"/>
        <v>780.25699999999995</v>
      </c>
      <c r="AC1330" s="159">
        <f t="shared" si="579"/>
        <v>1596.02</v>
      </c>
      <c r="AD1330" s="159">
        <f t="shared" si="580"/>
        <v>58.143000000000001</v>
      </c>
      <c r="AE1330" s="159">
        <f t="shared" si="581"/>
        <v>0</v>
      </c>
      <c r="AF1330" s="159">
        <f t="shared" si="582"/>
        <v>0</v>
      </c>
      <c r="AG1330" s="159">
        <f t="shared" si="583"/>
        <v>0</v>
      </c>
      <c r="AH1330" s="160">
        <f t="shared" si="584"/>
        <v>2790.7629999999999</v>
      </c>
      <c r="AI1330" s="135">
        <f t="shared" si="585"/>
        <v>0.1276865860698311</v>
      </c>
      <c r="AJ1330" s="135">
        <f t="shared" si="586"/>
        <v>0.2795855470349865</v>
      </c>
      <c r="AK1330" s="135">
        <f t="shared" si="587"/>
        <v>0.57189377958644283</v>
      </c>
      <c r="AL1330" s="135">
        <f t="shared" si="588"/>
        <v>2.0834087308739584E-2</v>
      </c>
      <c r="AM1330" s="135">
        <f t="shared" si="589"/>
        <v>0</v>
      </c>
      <c r="AN1330" s="135">
        <f t="shared" si="590"/>
        <v>0</v>
      </c>
      <c r="AO1330" s="135">
        <f t="shared" si="591"/>
        <v>0</v>
      </c>
      <c r="AP1330" s="159">
        <f>IFERROR(VLOOKUP(A1330,人口!$A$2:$E$1748,5,0),0)</f>
        <v>46209</v>
      </c>
      <c r="AQ1330" s="159">
        <f t="shared" si="566"/>
        <v>0</v>
      </c>
      <c r="AR1330" s="159">
        <f t="shared" si="567"/>
        <v>0</v>
      </c>
      <c r="AS1330" s="159">
        <f t="shared" si="568"/>
        <v>0</v>
      </c>
      <c r="AT1330" s="159">
        <f t="shared" si="569"/>
        <v>1</v>
      </c>
      <c r="AU1330" s="159">
        <f t="shared" si="570"/>
        <v>0</v>
      </c>
      <c r="AV1330" s="159">
        <f t="shared" si="571"/>
        <v>0</v>
      </c>
      <c r="AW1330" s="159">
        <f t="shared" si="572"/>
        <v>0</v>
      </c>
      <c r="AX1330" s="159">
        <f t="shared" si="592"/>
        <v>0</v>
      </c>
      <c r="AY1330" s="159" t="str">
        <f t="shared" si="593"/>
        <v>3万～10万人未満の市町村平均</v>
      </c>
      <c r="AZ1330" s="159"/>
    </row>
    <row r="1331" spans="1:52" x14ac:dyDescent="0.3">
      <c r="A1331" t="str">
        <f t="shared" si="573"/>
        <v>32205</v>
      </c>
      <c r="B1331" s="158" t="str">
        <f t="shared" si="574"/>
        <v>032205</v>
      </c>
      <c r="C1331">
        <v>32</v>
      </c>
      <c r="D1331" t="s">
        <v>59</v>
      </c>
      <c r="E1331">
        <v>32205</v>
      </c>
      <c r="F1331" t="s">
        <v>336</v>
      </c>
      <c r="G1331">
        <v>288.14400000000001</v>
      </c>
      <c r="H1331">
        <v>776.64599999999996</v>
      </c>
      <c r="I1331">
        <v>345.58600000000001</v>
      </c>
      <c r="J1331">
        <v>933.23</v>
      </c>
      <c r="K1331">
        <v>162.4</v>
      </c>
      <c r="L1331">
        <v>361.399</v>
      </c>
      <c r="M1331">
        <v>3.1339999999999999</v>
      </c>
      <c r="N1331">
        <v>18.998000000000001</v>
      </c>
      <c r="O1331">
        <v>0</v>
      </c>
      <c r="P1331">
        <v>0</v>
      </c>
      <c r="Q1331">
        <v>0</v>
      </c>
      <c r="R1331">
        <v>0</v>
      </c>
      <c r="S1331">
        <v>0</v>
      </c>
      <c r="T1331">
        <v>0</v>
      </c>
      <c r="U1331">
        <v>0</v>
      </c>
      <c r="V1331">
        <v>2.194</v>
      </c>
      <c r="W1331">
        <v>22.152999999999999</v>
      </c>
      <c r="Y1331" t="str">
        <f t="shared" si="575"/>
        <v>島根県</v>
      </c>
      <c r="Z1331" t="str">
        <f t="shared" si="576"/>
        <v>島根県大田市</v>
      </c>
      <c r="AA1331" s="159">
        <f t="shared" si="577"/>
        <v>345.58600000000001</v>
      </c>
      <c r="AB1331" s="159">
        <f t="shared" si="578"/>
        <v>933.23</v>
      </c>
      <c r="AC1331" s="159">
        <f t="shared" si="579"/>
        <v>361.399</v>
      </c>
      <c r="AD1331" s="159">
        <f t="shared" si="580"/>
        <v>18.998000000000001</v>
      </c>
      <c r="AE1331" s="159">
        <f t="shared" si="581"/>
        <v>0</v>
      </c>
      <c r="AF1331" s="159">
        <f t="shared" si="582"/>
        <v>0</v>
      </c>
      <c r="AG1331" s="159">
        <f t="shared" si="583"/>
        <v>0</v>
      </c>
      <c r="AH1331" s="160">
        <f t="shared" si="584"/>
        <v>1659.2130000000002</v>
      </c>
      <c r="AI1331" s="135">
        <f t="shared" si="585"/>
        <v>0.20828308360650499</v>
      </c>
      <c r="AJ1331" s="135">
        <f t="shared" si="586"/>
        <v>0.56245340411387801</v>
      </c>
      <c r="AK1331" s="135">
        <f t="shared" si="587"/>
        <v>0.21781350555956344</v>
      </c>
      <c r="AL1331" s="135">
        <f t="shared" si="588"/>
        <v>1.1450006720053422E-2</v>
      </c>
      <c r="AM1331" s="135">
        <f t="shared" si="589"/>
        <v>0</v>
      </c>
      <c r="AN1331" s="135">
        <f t="shared" si="590"/>
        <v>0</v>
      </c>
      <c r="AO1331" s="135">
        <f t="shared" si="591"/>
        <v>0</v>
      </c>
      <c r="AP1331" s="159">
        <f>IFERROR(VLOOKUP(A1331,人口!$A$2:$E$1748,5,0),0)</f>
        <v>34349</v>
      </c>
      <c r="AQ1331" s="159">
        <f t="shared" si="566"/>
        <v>0</v>
      </c>
      <c r="AR1331" s="159">
        <f t="shared" si="567"/>
        <v>0</v>
      </c>
      <c r="AS1331" s="159">
        <f t="shared" si="568"/>
        <v>0</v>
      </c>
      <c r="AT1331" s="159">
        <f t="shared" si="569"/>
        <v>1</v>
      </c>
      <c r="AU1331" s="159">
        <f t="shared" si="570"/>
        <v>0</v>
      </c>
      <c r="AV1331" s="159">
        <f t="shared" si="571"/>
        <v>0</v>
      </c>
      <c r="AW1331" s="159">
        <f t="shared" si="572"/>
        <v>0</v>
      </c>
      <c r="AX1331" s="159">
        <f t="shared" si="592"/>
        <v>0</v>
      </c>
      <c r="AY1331" s="159" t="str">
        <f t="shared" si="593"/>
        <v>3万～10万人未満の市町村平均</v>
      </c>
      <c r="AZ1331" s="159"/>
    </row>
    <row r="1332" spans="1:52" x14ac:dyDescent="0.3">
      <c r="A1332" t="str">
        <f t="shared" si="573"/>
        <v>32206</v>
      </c>
      <c r="B1332" s="158" t="str">
        <f t="shared" si="574"/>
        <v>032206</v>
      </c>
      <c r="C1332">
        <v>32</v>
      </c>
      <c r="D1332" t="s">
        <v>59</v>
      </c>
      <c r="E1332">
        <v>32206</v>
      </c>
      <c r="F1332" t="s">
        <v>388</v>
      </c>
      <c r="G1332">
        <v>280.28399999999999</v>
      </c>
      <c r="H1332">
        <v>1296.6669999999999</v>
      </c>
      <c r="I1332">
        <v>336.50200000000001</v>
      </c>
      <c r="J1332">
        <v>1558.9680000000001</v>
      </c>
      <c r="K1332">
        <v>338.2</v>
      </c>
      <c r="L1332">
        <v>883.16700000000003</v>
      </c>
      <c r="M1332">
        <v>4.9359999999999999</v>
      </c>
      <c r="N1332">
        <v>31.715</v>
      </c>
      <c r="O1332">
        <v>0</v>
      </c>
      <c r="P1332">
        <v>0</v>
      </c>
      <c r="Q1332">
        <v>0</v>
      </c>
      <c r="R1332">
        <v>0</v>
      </c>
      <c r="S1332">
        <v>0</v>
      </c>
      <c r="T1332">
        <v>0</v>
      </c>
      <c r="U1332">
        <v>0</v>
      </c>
      <c r="V1332">
        <v>2.621</v>
      </c>
      <c r="W1332">
        <v>27.193999999999999</v>
      </c>
      <c r="Y1332" t="str">
        <f t="shared" si="575"/>
        <v>島根県</v>
      </c>
      <c r="Z1332" t="str">
        <f t="shared" si="576"/>
        <v>島根県安来市</v>
      </c>
      <c r="AA1332" s="159">
        <f t="shared" si="577"/>
        <v>336.50200000000001</v>
      </c>
      <c r="AB1332" s="159">
        <f t="shared" si="578"/>
        <v>1558.9680000000001</v>
      </c>
      <c r="AC1332" s="159">
        <f t="shared" si="579"/>
        <v>883.16700000000003</v>
      </c>
      <c r="AD1332" s="159">
        <f t="shared" si="580"/>
        <v>31.715</v>
      </c>
      <c r="AE1332" s="159">
        <f t="shared" si="581"/>
        <v>0</v>
      </c>
      <c r="AF1332" s="159">
        <f t="shared" si="582"/>
        <v>0</v>
      </c>
      <c r="AG1332" s="159">
        <f t="shared" si="583"/>
        <v>0</v>
      </c>
      <c r="AH1332" s="160">
        <f t="shared" si="584"/>
        <v>2810.3520000000003</v>
      </c>
      <c r="AI1332" s="135">
        <f t="shared" si="585"/>
        <v>0.11973660239002089</v>
      </c>
      <c r="AJ1332" s="135">
        <f t="shared" si="586"/>
        <v>0.55472339408017213</v>
      </c>
      <c r="AK1332" s="135">
        <f t="shared" si="587"/>
        <v>0.31425494030640999</v>
      </c>
      <c r="AL1332" s="135">
        <f t="shared" si="588"/>
        <v>1.1285063223396926E-2</v>
      </c>
      <c r="AM1332" s="135">
        <f t="shared" si="589"/>
        <v>0</v>
      </c>
      <c r="AN1332" s="135">
        <f t="shared" si="590"/>
        <v>0</v>
      </c>
      <c r="AO1332" s="135">
        <f t="shared" si="591"/>
        <v>0</v>
      </c>
      <c r="AP1332" s="159">
        <f>IFERROR(VLOOKUP(A1332,人口!$A$2:$E$1748,5,0),0)</f>
        <v>38354</v>
      </c>
      <c r="AQ1332" s="159">
        <f t="shared" si="566"/>
        <v>0</v>
      </c>
      <c r="AR1332" s="159">
        <f t="shared" si="567"/>
        <v>0</v>
      </c>
      <c r="AS1332" s="159">
        <f t="shared" si="568"/>
        <v>0</v>
      </c>
      <c r="AT1332" s="159">
        <f t="shared" si="569"/>
        <v>1</v>
      </c>
      <c r="AU1332" s="159">
        <f t="shared" si="570"/>
        <v>0</v>
      </c>
      <c r="AV1332" s="159">
        <f t="shared" si="571"/>
        <v>0</v>
      </c>
      <c r="AW1332" s="159">
        <f t="shared" si="572"/>
        <v>0</v>
      </c>
      <c r="AX1332" s="159">
        <f t="shared" si="592"/>
        <v>0</v>
      </c>
      <c r="AY1332" s="159" t="str">
        <f t="shared" si="593"/>
        <v>3万～10万人未満の市町村平均</v>
      </c>
      <c r="AZ1332" s="159"/>
    </row>
    <row r="1333" spans="1:52" x14ac:dyDescent="0.3">
      <c r="A1333" t="str">
        <f t="shared" si="573"/>
        <v>32207</v>
      </c>
      <c r="B1333" s="158" t="str">
        <f t="shared" si="574"/>
        <v>032207</v>
      </c>
      <c r="C1333">
        <v>32</v>
      </c>
      <c r="D1333" t="s">
        <v>59</v>
      </c>
      <c r="E1333">
        <v>32207</v>
      </c>
      <c r="F1333" t="s">
        <v>439</v>
      </c>
      <c r="G1333">
        <v>184.46799999999999</v>
      </c>
      <c r="H1333">
        <v>147.32900000000001</v>
      </c>
      <c r="I1333">
        <v>219.72800000000001</v>
      </c>
      <c r="J1333">
        <v>175.81800000000001</v>
      </c>
      <c r="K1333">
        <v>124.9</v>
      </c>
      <c r="L1333">
        <v>271.58300000000003</v>
      </c>
      <c r="M1333">
        <v>4.8810000000000002</v>
      </c>
      <c r="N1333">
        <v>28.414000000000001</v>
      </c>
      <c r="O1333">
        <v>0</v>
      </c>
      <c r="P1333">
        <v>0</v>
      </c>
      <c r="Q1333">
        <v>0</v>
      </c>
      <c r="R1333">
        <v>0</v>
      </c>
      <c r="S1333">
        <v>0</v>
      </c>
      <c r="T1333">
        <v>0</v>
      </c>
      <c r="U1333">
        <v>0</v>
      </c>
      <c r="V1333">
        <v>1.843</v>
      </c>
      <c r="W1333">
        <v>18.972000000000001</v>
      </c>
      <c r="Y1333" t="str">
        <f t="shared" si="575"/>
        <v>島根県</v>
      </c>
      <c r="Z1333" t="str">
        <f t="shared" si="576"/>
        <v>島根県江津市</v>
      </c>
      <c r="AA1333" s="159">
        <f t="shared" si="577"/>
        <v>219.72800000000001</v>
      </c>
      <c r="AB1333" s="159">
        <f t="shared" si="578"/>
        <v>175.81800000000001</v>
      </c>
      <c r="AC1333" s="159">
        <f t="shared" si="579"/>
        <v>271.58300000000003</v>
      </c>
      <c r="AD1333" s="159">
        <f t="shared" si="580"/>
        <v>28.414000000000001</v>
      </c>
      <c r="AE1333" s="159">
        <f t="shared" si="581"/>
        <v>0</v>
      </c>
      <c r="AF1333" s="159">
        <f t="shared" si="582"/>
        <v>0</v>
      </c>
      <c r="AG1333" s="159">
        <f t="shared" si="583"/>
        <v>0</v>
      </c>
      <c r="AH1333" s="160">
        <f t="shared" si="584"/>
        <v>695.54300000000012</v>
      </c>
      <c r="AI1333" s="135">
        <f t="shared" si="585"/>
        <v>0.31590857790244453</v>
      </c>
      <c r="AJ1333" s="135">
        <f t="shared" si="586"/>
        <v>0.25277804535449278</v>
      </c>
      <c r="AK1333" s="135">
        <f t="shared" si="587"/>
        <v>0.39046184060510991</v>
      </c>
      <c r="AL1333" s="135">
        <f t="shared" si="588"/>
        <v>4.0851536137952643E-2</v>
      </c>
      <c r="AM1333" s="135">
        <f t="shared" si="589"/>
        <v>0</v>
      </c>
      <c r="AN1333" s="135">
        <f t="shared" si="590"/>
        <v>0</v>
      </c>
      <c r="AO1333" s="135">
        <f t="shared" si="591"/>
        <v>0</v>
      </c>
      <c r="AP1333" s="159">
        <f>IFERROR(VLOOKUP(A1333,人口!$A$2:$E$1748,5,0),0)</f>
        <v>23442</v>
      </c>
      <c r="AQ1333" s="159">
        <f t="shared" si="566"/>
        <v>0</v>
      </c>
      <c r="AR1333" s="159">
        <f t="shared" si="567"/>
        <v>0</v>
      </c>
      <c r="AS1333" s="159">
        <f t="shared" si="568"/>
        <v>1</v>
      </c>
      <c r="AT1333" s="159">
        <f t="shared" si="569"/>
        <v>0</v>
      </c>
      <c r="AU1333" s="159">
        <f t="shared" si="570"/>
        <v>0</v>
      </c>
      <c r="AV1333" s="159">
        <f t="shared" si="571"/>
        <v>0</v>
      </c>
      <c r="AW1333" s="159">
        <f t="shared" si="572"/>
        <v>0</v>
      </c>
      <c r="AX1333" s="159">
        <f t="shared" si="592"/>
        <v>0</v>
      </c>
      <c r="AY1333" s="159" t="str">
        <f t="shared" si="593"/>
        <v>1万～3万人未満の市町村平均</v>
      </c>
      <c r="AZ1333" s="159"/>
    </row>
    <row r="1334" spans="1:52" x14ac:dyDescent="0.3">
      <c r="A1334" t="str">
        <f t="shared" si="573"/>
        <v>32209</v>
      </c>
      <c r="B1334" s="158" t="str">
        <f t="shared" si="574"/>
        <v>032209</v>
      </c>
      <c r="C1334">
        <v>32</v>
      </c>
      <c r="D1334" t="s">
        <v>59</v>
      </c>
      <c r="E1334">
        <v>32209</v>
      </c>
      <c r="F1334" t="s">
        <v>494</v>
      </c>
      <c r="G1334">
        <v>297.93</v>
      </c>
      <c r="H1334">
        <v>1011.151</v>
      </c>
      <c r="I1334">
        <v>356.41699999999997</v>
      </c>
      <c r="J1334">
        <v>1212.3030000000001</v>
      </c>
      <c r="K1334">
        <v>353.2</v>
      </c>
      <c r="L1334">
        <v>879.50099999999998</v>
      </c>
      <c r="M1334">
        <v>11.19</v>
      </c>
      <c r="N1334">
        <v>70.248000000000005</v>
      </c>
      <c r="O1334">
        <v>0</v>
      </c>
      <c r="P1334">
        <v>0</v>
      </c>
      <c r="Q1334">
        <v>0</v>
      </c>
      <c r="R1334">
        <v>0</v>
      </c>
      <c r="S1334">
        <v>0</v>
      </c>
      <c r="T1334">
        <v>0</v>
      </c>
      <c r="U1334">
        <v>0</v>
      </c>
      <c r="V1334">
        <v>2.2930000000000001</v>
      </c>
      <c r="W1334">
        <v>25.981999999999999</v>
      </c>
      <c r="Y1334" t="str">
        <f t="shared" si="575"/>
        <v>島根県</v>
      </c>
      <c r="Z1334" t="str">
        <f t="shared" si="576"/>
        <v>島根県雲南市</v>
      </c>
      <c r="AA1334" s="159">
        <f t="shared" si="577"/>
        <v>356.41699999999997</v>
      </c>
      <c r="AB1334" s="159">
        <f t="shared" si="578"/>
        <v>1212.3030000000001</v>
      </c>
      <c r="AC1334" s="159">
        <f t="shared" si="579"/>
        <v>879.50099999999998</v>
      </c>
      <c r="AD1334" s="159">
        <f t="shared" si="580"/>
        <v>70.248000000000005</v>
      </c>
      <c r="AE1334" s="159">
        <f t="shared" si="581"/>
        <v>0</v>
      </c>
      <c r="AF1334" s="159">
        <f t="shared" si="582"/>
        <v>0</v>
      </c>
      <c r="AG1334" s="159">
        <f t="shared" si="583"/>
        <v>0</v>
      </c>
      <c r="AH1334" s="160">
        <f t="shared" si="584"/>
        <v>2518.4690000000001</v>
      </c>
      <c r="AI1334" s="135">
        <f t="shared" si="585"/>
        <v>0.14152129726433002</v>
      </c>
      <c r="AJ1334" s="135">
        <f t="shared" si="586"/>
        <v>0.48136506742786989</v>
      </c>
      <c r="AK1334" s="135">
        <f t="shared" si="587"/>
        <v>0.34922049864421595</v>
      </c>
      <c r="AL1334" s="135">
        <f t="shared" si="588"/>
        <v>2.7893136663584107E-2</v>
      </c>
      <c r="AM1334" s="135">
        <f t="shared" si="589"/>
        <v>0</v>
      </c>
      <c r="AN1334" s="135">
        <f t="shared" si="590"/>
        <v>0</v>
      </c>
      <c r="AO1334" s="135">
        <f t="shared" si="591"/>
        <v>0</v>
      </c>
      <c r="AP1334" s="159">
        <f>IFERROR(VLOOKUP(A1334,人口!$A$2:$E$1748,5,0),0)</f>
        <v>37720</v>
      </c>
      <c r="AQ1334" s="159">
        <f t="shared" si="566"/>
        <v>0</v>
      </c>
      <c r="AR1334" s="159">
        <f t="shared" si="567"/>
        <v>0</v>
      </c>
      <c r="AS1334" s="159">
        <f t="shared" si="568"/>
        <v>0</v>
      </c>
      <c r="AT1334" s="159">
        <f t="shared" si="569"/>
        <v>1</v>
      </c>
      <c r="AU1334" s="159">
        <f t="shared" si="570"/>
        <v>0</v>
      </c>
      <c r="AV1334" s="159">
        <f t="shared" si="571"/>
        <v>0</v>
      </c>
      <c r="AW1334" s="159">
        <f t="shared" si="572"/>
        <v>0</v>
      </c>
      <c r="AX1334" s="159">
        <f t="shared" si="592"/>
        <v>0</v>
      </c>
      <c r="AY1334" s="159" t="str">
        <f t="shared" si="593"/>
        <v>3万～10万人未満の市町村平均</v>
      </c>
      <c r="AZ1334" s="159"/>
    </row>
    <row r="1335" spans="1:52" x14ac:dyDescent="0.3">
      <c r="A1335" t="str">
        <f t="shared" si="573"/>
        <v>32343</v>
      </c>
      <c r="B1335" s="158" t="str">
        <f t="shared" si="574"/>
        <v>032343</v>
      </c>
      <c r="C1335">
        <v>32</v>
      </c>
      <c r="D1335" t="s">
        <v>59</v>
      </c>
      <c r="E1335">
        <v>32343</v>
      </c>
      <c r="F1335" t="s">
        <v>547</v>
      </c>
      <c r="G1335">
        <v>125.98399999999999</v>
      </c>
      <c r="H1335">
        <v>816.74900000000002</v>
      </c>
      <c r="I1335">
        <v>149.71899999999999</v>
      </c>
      <c r="J1335">
        <v>972.46</v>
      </c>
      <c r="K1335">
        <v>392.6</v>
      </c>
      <c r="L1335">
        <v>1040.434</v>
      </c>
      <c r="M1335">
        <v>11.044</v>
      </c>
      <c r="N1335">
        <v>69.328000000000003</v>
      </c>
      <c r="O1335">
        <v>0</v>
      </c>
      <c r="P1335">
        <v>0</v>
      </c>
      <c r="Q1335">
        <v>0</v>
      </c>
      <c r="R1335">
        <v>0</v>
      </c>
      <c r="S1335">
        <v>0</v>
      </c>
      <c r="T1335">
        <v>0</v>
      </c>
      <c r="U1335">
        <v>0</v>
      </c>
      <c r="V1335">
        <v>0.61799999999999999</v>
      </c>
      <c r="W1335">
        <v>7.2930000000000001</v>
      </c>
      <c r="Y1335" t="str">
        <f t="shared" si="575"/>
        <v>島根県</v>
      </c>
      <c r="Z1335" t="str">
        <f t="shared" si="576"/>
        <v>島根県奥出雲町</v>
      </c>
      <c r="AA1335" s="159">
        <f t="shared" si="577"/>
        <v>149.71899999999999</v>
      </c>
      <c r="AB1335" s="159">
        <f t="shared" si="578"/>
        <v>972.46</v>
      </c>
      <c r="AC1335" s="159">
        <f t="shared" si="579"/>
        <v>1040.434</v>
      </c>
      <c r="AD1335" s="159">
        <f t="shared" si="580"/>
        <v>69.328000000000003</v>
      </c>
      <c r="AE1335" s="159">
        <f t="shared" si="581"/>
        <v>0</v>
      </c>
      <c r="AF1335" s="159">
        <f t="shared" si="582"/>
        <v>0</v>
      </c>
      <c r="AG1335" s="159">
        <f t="shared" si="583"/>
        <v>0</v>
      </c>
      <c r="AH1335" s="160">
        <f t="shared" si="584"/>
        <v>2231.9410000000003</v>
      </c>
      <c r="AI1335" s="135">
        <f t="shared" si="585"/>
        <v>6.7080178194674489E-2</v>
      </c>
      <c r="AJ1335" s="135">
        <f t="shared" si="586"/>
        <v>0.435701481356362</v>
      </c>
      <c r="AK1335" s="135">
        <f t="shared" si="587"/>
        <v>0.46615658747251826</v>
      </c>
      <c r="AL1335" s="135">
        <f t="shared" si="588"/>
        <v>3.1061752976445162E-2</v>
      </c>
      <c r="AM1335" s="135">
        <f t="shared" si="589"/>
        <v>0</v>
      </c>
      <c r="AN1335" s="135">
        <f t="shared" si="590"/>
        <v>0</v>
      </c>
      <c r="AO1335" s="135">
        <f t="shared" si="591"/>
        <v>0</v>
      </c>
      <c r="AP1335" s="159">
        <f>IFERROR(VLOOKUP(A1335,人口!$A$2:$E$1748,5,0),0)</f>
        <v>12475</v>
      </c>
      <c r="AQ1335" s="159">
        <f t="shared" si="566"/>
        <v>0</v>
      </c>
      <c r="AR1335" s="159">
        <f t="shared" si="567"/>
        <v>0</v>
      </c>
      <c r="AS1335" s="159">
        <f t="shared" si="568"/>
        <v>1</v>
      </c>
      <c r="AT1335" s="159">
        <f t="shared" si="569"/>
        <v>0</v>
      </c>
      <c r="AU1335" s="159">
        <f t="shared" si="570"/>
        <v>0</v>
      </c>
      <c r="AV1335" s="159">
        <f t="shared" si="571"/>
        <v>0</v>
      </c>
      <c r="AW1335" s="159">
        <f t="shared" si="572"/>
        <v>0</v>
      </c>
      <c r="AX1335" s="159">
        <f t="shared" si="592"/>
        <v>0</v>
      </c>
      <c r="AY1335" s="159" t="str">
        <f t="shared" si="593"/>
        <v>1万～3万人未満の市町村平均</v>
      </c>
      <c r="AZ1335" s="159"/>
    </row>
    <row r="1336" spans="1:52" x14ac:dyDescent="0.3">
      <c r="A1336" t="str">
        <f t="shared" si="573"/>
        <v>32386</v>
      </c>
      <c r="B1336" s="158" t="str">
        <f t="shared" si="574"/>
        <v>032386</v>
      </c>
      <c r="C1336">
        <v>32</v>
      </c>
      <c r="D1336" t="s">
        <v>59</v>
      </c>
      <c r="E1336">
        <v>32386</v>
      </c>
      <c r="F1336" t="s">
        <v>601</v>
      </c>
      <c r="G1336">
        <v>62.414999999999999</v>
      </c>
      <c r="H1336">
        <v>373.58100000000002</v>
      </c>
      <c r="I1336">
        <v>72.272999999999996</v>
      </c>
      <c r="J1336">
        <v>433.59399999999999</v>
      </c>
      <c r="K1336">
        <v>240.7</v>
      </c>
      <c r="L1336">
        <v>577.89400000000001</v>
      </c>
      <c r="M1336">
        <v>1.478</v>
      </c>
      <c r="N1336">
        <v>8.8940000000000001</v>
      </c>
      <c r="O1336">
        <v>0</v>
      </c>
      <c r="P1336">
        <v>0</v>
      </c>
      <c r="Q1336">
        <v>0</v>
      </c>
      <c r="R1336">
        <v>0</v>
      </c>
      <c r="S1336">
        <v>0</v>
      </c>
      <c r="T1336">
        <v>0</v>
      </c>
      <c r="U1336">
        <v>0</v>
      </c>
      <c r="V1336">
        <v>0.23</v>
      </c>
      <c r="W1336">
        <v>2.782</v>
      </c>
      <c r="Y1336" t="str">
        <f t="shared" si="575"/>
        <v>島根県</v>
      </c>
      <c r="Z1336" t="str">
        <f t="shared" si="576"/>
        <v>島根県飯南町</v>
      </c>
      <c r="AA1336" s="159">
        <f t="shared" si="577"/>
        <v>72.272999999999996</v>
      </c>
      <c r="AB1336" s="159">
        <f t="shared" si="578"/>
        <v>433.59399999999999</v>
      </c>
      <c r="AC1336" s="159">
        <f t="shared" si="579"/>
        <v>577.89400000000001</v>
      </c>
      <c r="AD1336" s="159">
        <f t="shared" si="580"/>
        <v>8.8940000000000001</v>
      </c>
      <c r="AE1336" s="159">
        <f t="shared" si="581"/>
        <v>0</v>
      </c>
      <c r="AF1336" s="159">
        <f t="shared" si="582"/>
        <v>0</v>
      </c>
      <c r="AG1336" s="159">
        <f t="shared" si="583"/>
        <v>0</v>
      </c>
      <c r="AH1336" s="160">
        <f t="shared" si="584"/>
        <v>1092.655</v>
      </c>
      <c r="AI1336" s="135">
        <f t="shared" si="585"/>
        <v>6.6144391413575185E-2</v>
      </c>
      <c r="AJ1336" s="135">
        <f t="shared" si="586"/>
        <v>0.39682607959511468</v>
      </c>
      <c r="AK1336" s="135">
        <f t="shared" si="587"/>
        <v>0.52888972273956558</v>
      </c>
      <c r="AL1336" s="135">
        <f t="shared" si="588"/>
        <v>8.1398062517446038E-3</v>
      </c>
      <c r="AM1336" s="135">
        <f t="shared" si="589"/>
        <v>0</v>
      </c>
      <c r="AN1336" s="135">
        <f t="shared" si="590"/>
        <v>0</v>
      </c>
      <c r="AO1336" s="135">
        <f t="shared" si="591"/>
        <v>0</v>
      </c>
      <c r="AP1336" s="159">
        <f>IFERROR(VLOOKUP(A1336,人口!$A$2:$E$1748,5,0),0)</f>
        <v>4800</v>
      </c>
      <c r="AQ1336" s="159">
        <f t="shared" si="566"/>
        <v>1</v>
      </c>
      <c r="AR1336" s="159">
        <f t="shared" si="567"/>
        <v>0</v>
      </c>
      <c r="AS1336" s="159">
        <f t="shared" si="568"/>
        <v>0</v>
      </c>
      <c r="AT1336" s="159">
        <f t="shared" si="569"/>
        <v>0</v>
      </c>
      <c r="AU1336" s="159">
        <f t="shared" si="570"/>
        <v>0</v>
      </c>
      <c r="AV1336" s="159">
        <f t="shared" si="571"/>
        <v>0</v>
      </c>
      <c r="AW1336" s="159">
        <f t="shared" si="572"/>
        <v>0</v>
      </c>
      <c r="AX1336" s="159">
        <f t="shared" si="592"/>
        <v>0</v>
      </c>
      <c r="AY1336" s="159" t="str">
        <f t="shared" si="593"/>
        <v>5千人未満の市町村平均</v>
      </c>
      <c r="AZ1336" s="159"/>
    </row>
    <row r="1337" spans="1:52" x14ac:dyDescent="0.3">
      <c r="A1337" t="str">
        <f t="shared" si="573"/>
        <v>32441</v>
      </c>
      <c r="B1337" s="158" t="str">
        <f t="shared" si="574"/>
        <v>032441</v>
      </c>
      <c r="C1337">
        <v>32</v>
      </c>
      <c r="D1337" t="s">
        <v>59</v>
      </c>
      <c r="E1337">
        <v>32441</v>
      </c>
      <c r="F1337" t="s">
        <v>652</v>
      </c>
      <c r="G1337">
        <v>34.820999999999998</v>
      </c>
      <c r="H1337">
        <v>111.31699999999999</v>
      </c>
      <c r="I1337">
        <v>40.524000000000001</v>
      </c>
      <c r="J1337">
        <v>129.845</v>
      </c>
      <c r="K1337">
        <v>53</v>
      </c>
      <c r="L1337">
        <v>120.60899999999999</v>
      </c>
      <c r="M1337">
        <v>2.4249999999999998</v>
      </c>
      <c r="N1337">
        <v>14.121</v>
      </c>
      <c r="O1337">
        <v>0</v>
      </c>
      <c r="P1337">
        <v>0</v>
      </c>
      <c r="Q1337">
        <v>0</v>
      </c>
      <c r="R1337">
        <v>0</v>
      </c>
      <c r="S1337">
        <v>0</v>
      </c>
      <c r="T1337">
        <v>0</v>
      </c>
      <c r="U1337">
        <v>0</v>
      </c>
      <c r="V1337">
        <v>0.16300000000000001</v>
      </c>
      <c r="W1337">
        <v>1.9590000000000001</v>
      </c>
      <c r="Y1337" t="str">
        <f t="shared" si="575"/>
        <v>島根県</v>
      </c>
      <c r="Z1337" t="str">
        <f t="shared" si="576"/>
        <v>島根県川本町</v>
      </c>
      <c r="AA1337" s="159">
        <f t="shared" si="577"/>
        <v>40.524000000000001</v>
      </c>
      <c r="AB1337" s="159">
        <f t="shared" si="578"/>
        <v>129.845</v>
      </c>
      <c r="AC1337" s="159">
        <f t="shared" si="579"/>
        <v>120.60899999999999</v>
      </c>
      <c r="AD1337" s="159">
        <f t="shared" si="580"/>
        <v>14.121</v>
      </c>
      <c r="AE1337" s="159">
        <f t="shared" si="581"/>
        <v>0</v>
      </c>
      <c r="AF1337" s="159">
        <f t="shared" si="582"/>
        <v>0</v>
      </c>
      <c r="AG1337" s="159">
        <f t="shared" si="583"/>
        <v>0</v>
      </c>
      <c r="AH1337" s="160">
        <f t="shared" si="584"/>
        <v>305.09899999999999</v>
      </c>
      <c r="AI1337" s="135">
        <f t="shared" si="585"/>
        <v>0.13282246090613212</v>
      </c>
      <c r="AJ1337" s="135">
        <f t="shared" si="586"/>
        <v>0.42558317136404905</v>
      </c>
      <c r="AK1337" s="135">
        <f t="shared" si="587"/>
        <v>0.39531103019020053</v>
      </c>
      <c r="AL1337" s="135">
        <f t="shared" si="588"/>
        <v>4.6283337539618288E-2</v>
      </c>
      <c r="AM1337" s="135">
        <f t="shared" si="589"/>
        <v>0</v>
      </c>
      <c r="AN1337" s="135">
        <f t="shared" si="590"/>
        <v>0</v>
      </c>
      <c r="AO1337" s="135">
        <f t="shared" si="591"/>
        <v>0</v>
      </c>
      <c r="AP1337" s="159">
        <f>IFERROR(VLOOKUP(A1337,人口!$A$2:$E$1748,5,0),0)</f>
        <v>3270</v>
      </c>
      <c r="AQ1337" s="159">
        <f t="shared" si="566"/>
        <v>1</v>
      </c>
      <c r="AR1337" s="159">
        <f t="shared" si="567"/>
        <v>0</v>
      </c>
      <c r="AS1337" s="159">
        <f t="shared" si="568"/>
        <v>0</v>
      </c>
      <c r="AT1337" s="159">
        <f t="shared" si="569"/>
        <v>0</v>
      </c>
      <c r="AU1337" s="159">
        <f t="shared" si="570"/>
        <v>0</v>
      </c>
      <c r="AV1337" s="159">
        <f t="shared" si="571"/>
        <v>0</v>
      </c>
      <c r="AW1337" s="159">
        <f t="shared" si="572"/>
        <v>0</v>
      </c>
      <c r="AX1337" s="159">
        <f t="shared" si="592"/>
        <v>0</v>
      </c>
      <c r="AY1337" s="159" t="str">
        <f t="shared" si="593"/>
        <v>5千人未満の市町村平均</v>
      </c>
      <c r="AZ1337" s="159"/>
    </row>
    <row r="1338" spans="1:52" x14ac:dyDescent="0.3">
      <c r="A1338" t="str">
        <f t="shared" si="573"/>
        <v>32448</v>
      </c>
      <c r="B1338" s="158" t="str">
        <f t="shared" si="574"/>
        <v>032448</v>
      </c>
      <c r="C1338">
        <v>32</v>
      </c>
      <c r="D1338" t="s">
        <v>59</v>
      </c>
      <c r="E1338">
        <v>32448</v>
      </c>
      <c r="F1338" t="s">
        <v>705</v>
      </c>
      <c r="G1338">
        <v>59.981000000000002</v>
      </c>
      <c r="H1338">
        <v>166.239</v>
      </c>
      <c r="I1338">
        <v>65.704999999999998</v>
      </c>
      <c r="J1338">
        <v>182.345</v>
      </c>
      <c r="K1338">
        <v>167.6</v>
      </c>
      <c r="L1338">
        <v>354.39</v>
      </c>
      <c r="M1338">
        <v>2.2410000000000001</v>
      </c>
      <c r="N1338">
        <v>13.048</v>
      </c>
      <c r="O1338">
        <v>0</v>
      </c>
      <c r="P1338">
        <v>0</v>
      </c>
      <c r="Q1338">
        <v>0</v>
      </c>
      <c r="R1338">
        <v>0</v>
      </c>
      <c r="S1338">
        <v>0</v>
      </c>
      <c r="T1338">
        <v>0</v>
      </c>
      <c r="U1338">
        <v>0</v>
      </c>
      <c r="V1338">
        <v>0.221</v>
      </c>
      <c r="W1338">
        <v>2.661</v>
      </c>
      <c r="Y1338" t="str">
        <f t="shared" si="575"/>
        <v>島根県</v>
      </c>
      <c r="Z1338" t="str">
        <f t="shared" si="576"/>
        <v>島根県美郷町</v>
      </c>
      <c r="AA1338" s="159">
        <f t="shared" si="577"/>
        <v>65.704999999999998</v>
      </c>
      <c r="AB1338" s="159">
        <f t="shared" si="578"/>
        <v>182.345</v>
      </c>
      <c r="AC1338" s="159">
        <f t="shared" si="579"/>
        <v>354.39</v>
      </c>
      <c r="AD1338" s="159">
        <f t="shared" si="580"/>
        <v>13.048</v>
      </c>
      <c r="AE1338" s="159">
        <f t="shared" si="581"/>
        <v>0</v>
      </c>
      <c r="AF1338" s="159">
        <f t="shared" si="582"/>
        <v>0</v>
      </c>
      <c r="AG1338" s="159">
        <f t="shared" si="583"/>
        <v>0</v>
      </c>
      <c r="AH1338" s="160">
        <f t="shared" si="584"/>
        <v>615.48800000000006</v>
      </c>
      <c r="AI1338" s="135">
        <f t="shared" si="585"/>
        <v>0.10675269054798793</v>
      </c>
      <c r="AJ1338" s="135">
        <f t="shared" si="586"/>
        <v>0.29626085317666628</v>
      </c>
      <c r="AK1338" s="135">
        <f t="shared" si="587"/>
        <v>0.57578701778101271</v>
      </c>
      <c r="AL1338" s="135">
        <f t="shared" si="588"/>
        <v>2.1199438494332951E-2</v>
      </c>
      <c r="AM1338" s="135">
        <f t="shared" si="589"/>
        <v>0</v>
      </c>
      <c r="AN1338" s="135">
        <f t="shared" si="590"/>
        <v>0</v>
      </c>
      <c r="AO1338" s="135">
        <f t="shared" si="591"/>
        <v>0</v>
      </c>
      <c r="AP1338" s="159">
        <f>IFERROR(VLOOKUP(A1338,人口!$A$2:$E$1748,5,0),0)</f>
        <v>4580</v>
      </c>
      <c r="AQ1338" s="159">
        <f t="shared" si="566"/>
        <v>1</v>
      </c>
      <c r="AR1338" s="159">
        <f t="shared" si="567"/>
        <v>0</v>
      </c>
      <c r="AS1338" s="159">
        <f t="shared" si="568"/>
        <v>0</v>
      </c>
      <c r="AT1338" s="159">
        <f t="shared" si="569"/>
        <v>0</v>
      </c>
      <c r="AU1338" s="159">
        <f t="shared" si="570"/>
        <v>0</v>
      </c>
      <c r="AV1338" s="159">
        <f t="shared" si="571"/>
        <v>0</v>
      </c>
      <c r="AW1338" s="159">
        <f t="shared" si="572"/>
        <v>0</v>
      </c>
      <c r="AX1338" s="159">
        <f t="shared" si="592"/>
        <v>0</v>
      </c>
      <c r="AY1338" s="159" t="str">
        <f t="shared" si="593"/>
        <v>5千人未満の市町村平均</v>
      </c>
      <c r="AZ1338" s="159"/>
    </row>
    <row r="1339" spans="1:52" x14ac:dyDescent="0.3">
      <c r="A1339" t="str">
        <f t="shared" si="573"/>
        <v>32449</v>
      </c>
      <c r="B1339" s="158" t="str">
        <f t="shared" si="574"/>
        <v>032449</v>
      </c>
      <c r="C1339">
        <v>32</v>
      </c>
      <c r="D1339" t="s">
        <v>59</v>
      </c>
      <c r="E1339">
        <v>32449</v>
      </c>
      <c r="F1339" t="s">
        <v>758</v>
      </c>
      <c r="G1339">
        <v>133.97999999999999</v>
      </c>
      <c r="H1339">
        <v>558.19600000000003</v>
      </c>
      <c r="I1339">
        <v>157.33000000000001</v>
      </c>
      <c r="J1339">
        <v>656.62800000000004</v>
      </c>
      <c r="K1339">
        <v>575.6</v>
      </c>
      <c r="L1339">
        <v>1481.681</v>
      </c>
      <c r="M1339">
        <v>3.42</v>
      </c>
      <c r="N1339">
        <v>19.911999999999999</v>
      </c>
      <c r="O1339">
        <v>0</v>
      </c>
      <c r="P1339">
        <v>0</v>
      </c>
      <c r="Q1339">
        <v>0</v>
      </c>
      <c r="R1339">
        <v>0</v>
      </c>
      <c r="S1339">
        <v>0</v>
      </c>
      <c r="T1339">
        <v>0</v>
      </c>
      <c r="U1339">
        <v>0</v>
      </c>
      <c r="V1339">
        <v>0.51900000000000002</v>
      </c>
      <c r="W1339">
        <v>6.1059999999999999</v>
      </c>
      <c r="Y1339" t="str">
        <f t="shared" si="575"/>
        <v>島根県</v>
      </c>
      <c r="Z1339" t="str">
        <f t="shared" si="576"/>
        <v>島根県邑南町</v>
      </c>
      <c r="AA1339" s="159">
        <f t="shared" si="577"/>
        <v>157.33000000000001</v>
      </c>
      <c r="AB1339" s="159">
        <f t="shared" si="578"/>
        <v>656.62800000000004</v>
      </c>
      <c r="AC1339" s="159">
        <f t="shared" si="579"/>
        <v>1481.681</v>
      </c>
      <c r="AD1339" s="159">
        <f t="shared" si="580"/>
        <v>19.911999999999999</v>
      </c>
      <c r="AE1339" s="159">
        <f t="shared" si="581"/>
        <v>0</v>
      </c>
      <c r="AF1339" s="159">
        <f t="shared" si="582"/>
        <v>0</v>
      </c>
      <c r="AG1339" s="159">
        <f t="shared" si="583"/>
        <v>0</v>
      </c>
      <c r="AH1339" s="160">
        <f t="shared" si="584"/>
        <v>2315.5509999999999</v>
      </c>
      <c r="AI1339" s="135">
        <f t="shared" si="585"/>
        <v>6.7944951331238235E-2</v>
      </c>
      <c r="AJ1339" s="135">
        <f t="shared" si="586"/>
        <v>0.28357311067646535</v>
      </c>
      <c r="AK1339" s="135">
        <f t="shared" si="587"/>
        <v>0.63988268882870647</v>
      </c>
      <c r="AL1339" s="135">
        <f t="shared" si="588"/>
        <v>8.5992491635900042E-3</v>
      </c>
      <c r="AM1339" s="135">
        <f t="shared" si="589"/>
        <v>0</v>
      </c>
      <c r="AN1339" s="135">
        <f t="shared" si="590"/>
        <v>0</v>
      </c>
      <c r="AO1339" s="135">
        <f t="shared" si="591"/>
        <v>0</v>
      </c>
      <c r="AP1339" s="159">
        <f>IFERROR(VLOOKUP(A1339,人口!$A$2:$E$1748,5,0),0)</f>
        <v>10575</v>
      </c>
      <c r="AQ1339" s="159">
        <f t="shared" si="566"/>
        <v>0</v>
      </c>
      <c r="AR1339" s="159">
        <f t="shared" si="567"/>
        <v>0</v>
      </c>
      <c r="AS1339" s="159">
        <f t="shared" si="568"/>
        <v>1</v>
      </c>
      <c r="AT1339" s="159">
        <f t="shared" si="569"/>
        <v>0</v>
      </c>
      <c r="AU1339" s="159">
        <f t="shared" si="570"/>
        <v>0</v>
      </c>
      <c r="AV1339" s="159">
        <f t="shared" si="571"/>
        <v>0</v>
      </c>
      <c r="AW1339" s="159">
        <f t="shared" si="572"/>
        <v>0</v>
      </c>
      <c r="AX1339" s="159">
        <f t="shared" si="592"/>
        <v>0</v>
      </c>
      <c r="AY1339" s="159" t="str">
        <f t="shared" si="593"/>
        <v>1万～3万人未満の市町村平均</v>
      </c>
      <c r="AZ1339" s="159"/>
    </row>
    <row r="1340" spans="1:52" x14ac:dyDescent="0.3">
      <c r="A1340" t="str">
        <f t="shared" si="573"/>
        <v>32501</v>
      </c>
      <c r="B1340" s="158" t="str">
        <f t="shared" si="574"/>
        <v>032501</v>
      </c>
      <c r="C1340">
        <v>32</v>
      </c>
      <c r="D1340" t="s">
        <v>59</v>
      </c>
      <c r="E1340">
        <v>32501</v>
      </c>
      <c r="F1340" t="s">
        <v>812</v>
      </c>
      <c r="G1340">
        <v>64.688999999999993</v>
      </c>
      <c r="H1340">
        <v>210.99100000000001</v>
      </c>
      <c r="I1340">
        <v>75.938999999999993</v>
      </c>
      <c r="J1340">
        <v>248.27600000000001</v>
      </c>
      <c r="K1340">
        <v>260.2</v>
      </c>
      <c r="L1340">
        <v>587.53800000000001</v>
      </c>
      <c r="M1340">
        <v>3.3250000000000002</v>
      </c>
      <c r="N1340">
        <v>21.138000000000002</v>
      </c>
      <c r="O1340">
        <v>0</v>
      </c>
      <c r="P1340">
        <v>0</v>
      </c>
      <c r="Q1340">
        <v>0</v>
      </c>
      <c r="R1340">
        <v>0</v>
      </c>
      <c r="S1340">
        <v>0</v>
      </c>
      <c r="T1340">
        <v>0</v>
      </c>
      <c r="U1340">
        <v>0</v>
      </c>
      <c r="V1340">
        <v>0.35799999999999998</v>
      </c>
      <c r="W1340">
        <v>4.2450000000000001</v>
      </c>
      <c r="Y1340" t="str">
        <f t="shared" si="575"/>
        <v>島根県</v>
      </c>
      <c r="Z1340" t="str">
        <f t="shared" si="576"/>
        <v>島根県津和野町</v>
      </c>
      <c r="AA1340" s="159">
        <f t="shared" si="577"/>
        <v>75.938999999999993</v>
      </c>
      <c r="AB1340" s="159">
        <f t="shared" si="578"/>
        <v>248.27600000000001</v>
      </c>
      <c r="AC1340" s="159">
        <f t="shared" si="579"/>
        <v>587.53800000000001</v>
      </c>
      <c r="AD1340" s="159">
        <f t="shared" si="580"/>
        <v>21.138000000000002</v>
      </c>
      <c r="AE1340" s="159">
        <f t="shared" si="581"/>
        <v>0</v>
      </c>
      <c r="AF1340" s="159">
        <f t="shared" si="582"/>
        <v>0</v>
      </c>
      <c r="AG1340" s="159">
        <f t="shared" si="583"/>
        <v>0</v>
      </c>
      <c r="AH1340" s="160">
        <f t="shared" si="584"/>
        <v>932.89100000000008</v>
      </c>
      <c r="AI1340" s="135">
        <f t="shared" si="585"/>
        <v>8.1401792921145119E-2</v>
      </c>
      <c r="AJ1340" s="135">
        <f t="shared" si="586"/>
        <v>0.2661361295156669</v>
      </c>
      <c r="AK1340" s="135">
        <f t="shared" si="587"/>
        <v>0.62980348186444068</v>
      </c>
      <c r="AL1340" s="135">
        <f t="shared" si="588"/>
        <v>2.2658595698747227E-2</v>
      </c>
      <c r="AM1340" s="135">
        <f t="shared" si="589"/>
        <v>0</v>
      </c>
      <c r="AN1340" s="135">
        <f t="shared" si="590"/>
        <v>0</v>
      </c>
      <c r="AO1340" s="135">
        <f t="shared" si="591"/>
        <v>0</v>
      </c>
      <c r="AP1340" s="159">
        <f>IFERROR(VLOOKUP(A1340,人口!$A$2:$E$1748,5,0),0)</f>
        <v>7251</v>
      </c>
      <c r="AQ1340" s="159">
        <f t="shared" si="566"/>
        <v>0</v>
      </c>
      <c r="AR1340" s="159">
        <f t="shared" si="567"/>
        <v>1</v>
      </c>
      <c r="AS1340" s="159">
        <f t="shared" si="568"/>
        <v>0</v>
      </c>
      <c r="AT1340" s="159">
        <f t="shared" si="569"/>
        <v>0</v>
      </c>
      <c r="AU1340" s="159">
        <f t="shared" si="570"/>
        <v>0</v>
      </c>
      <c r="AV1340" s="159">
        <f t="shared" si="571"/>
        <v>0</v>
      </c>
      <c r="AW1340" s="159">
        <f t="shared" si="572"/>
        <v>0</v>
      </c>
      <c r="AX1340" s="159">
        <f t="shared" si="592"/>
        <v>0</v>
      </c>
      <c r="AY1340" s="159" t="str">
        <f t="shared" si="593"/>
        <v>5千～1万人未満の市町村平均</v>
      </c>
      <c r="AZ1340" s="159"/>
    </row>
    <row r="1341" spans="1:52" x14ac:dyDescent="0.3">
      <c r="A1341" t="str">
        <f t="shared" si="573"/>
        <v>32505</v>
      </c>
      <c r="B1341" s="158" t="str">
        <f t="shared" si="574"/>
        <v>032505</v>
      </c>
      <c r="C1341">
        <v>32</v>
      </c>
      <c r="D1341" t="s">
        <v>59</v>
      </c>
      <c r="E1341">
        <v>32505</v>
      </c>
      <c r="F1341" t="s">
        <v>863</v>
      </c>
      <c r="G1341">
        <v>61.078000000000003</v>
      </c>
      <c r="H1341">
        <v>231.065</v>
      </c>
      <c r="I1341">
        <v>72.843999999999994</v>
      </c>
      <c r="J1341">
        <v>276.029</v>
      </c>
      <c r="K1341">
        <v>401.7</v>
      </c>
      <c r="L1341">
        <v>1048.412</v>
      </c>
      <c r="M1341">
        <v>5.3529999999999998</v>
      </c>
      <c r="N1341">
        <v>33.895000000000003</v>
      </c>
      <c r="O1341">
        <v>0</v>
      </c>
      <c r="P1341">
        <v>0</v>
      </c>
      <c r="Q1341">
        <v>0</v>
      </c>
      <c r="R1341">
        <v>0</v>
      </c>
      <c r="S1341">
        <v>0</v>
      </c>
      <c r="T1341">
        <v>0</v>
      </c>
      <c r="U1341">
        <v>0</v>
      </c>
      <c r="V1341">
        <v>0.29599999999999999</v>
      </c>
      <c r="W1341">
        <v>3.4279999999999999</v>
      </c>
      <c r="Y1341" t="str">
        <f t="shared" si="575"/>
        <v>島根県</v>
      </c>
      <c r="Z1341" t="str">
        <f t="shared" si="576"/>
        <v>島根県吉賀町</v>
      </c>
      <c r="AA1341" s="159">
        <f t="shared" si="577"/>
        <v>72.843999999999994</v>
      </c>
      <c r="AB1341" s="159">
        <f t="shared" si="578"/>
        <v>276.029</v>
      </c>
      <c r="AC1341" s="159">
        <f t="shared" si="579"/>
        <v>1048.412</v>
      </c>
      <c r="AD1341" s="159">
        <f t="shared" si="580"/>
        <v>33.895000000000003</v>
      </c>
      <c r="AE1341" s="159">
        <f t="shared" si="581"/>
        <v>0</v>
      </c>
      <c r="AF1341" s="159">
        <f t="shared" si="582"/>
        <v>0</v>
      </c>
      <c r="AG1341" s="159">
        <f t="shared" si="583"/>
        <v>0</v>
      </c>
      <c r="AH1341" s="160">
        <f t="shared" si="584"/>
        <v>1431.18</v>
      </c>
      <c r="AI1341" s="135">
        <f t="shared" si="585"/>
        <v>5.0897860506714736E-2</v>
      </c>
      <c r="AJ1341" s="135">
        <f t="shared" si="586"/>
        <v>0.19286812280775303</v>
      </c>
      <c r="AK1341" s="135">
        <f t="shared" si="587"/>
        <v>0.73255076230802552</v>
      </c>
      <c r="AL1341" s="135">
        <f t="shared" si="588"/>
        <v>2.3683254377506673E-2</v>
      </c>
      <c r="AM1341" s="135">
        <f t="shared" si="589"/>
        <v>0</v>
      </c>
      <c r="AN1341" s="135">
        <f t="shared" si="590"/>
        <v>0</v>
      </c>
      <c r="AO1341" s="135">
        <f t="shared" si="591"/>
        <v>0</v>
      </c>
      <c r="AP1341" s="159">
        <f>IFERROR(VLOOKUP(A1341,人口!$A$2:$E$1748,5,0),0)</f>
        <v>6280</v>
      </c>
      <c r="AQ1341" s="159">
        <f t="shared" si="566"/>
        <v>0</v>
      </c>
      <c r="AR1341" s="159">
        <f t="shared" si="567"/>
        <v>1</v>
      </c>
      <c r="AS1341" s="159">
        <f t="shared" si="568"/>
        <v>0</v>
      </c>
      <c r="AT1341" s="159">
        <f t="shared" si="569"/>
        <v>0</v>
      </c>
      <c r="AU1341" s="159">
        <f t="shared" si="570"/>
        <v>0</v>
      </c>
      <c r="AV1341" s="159">
        <f t="shared" si="571"/>
        <v>0</v>
      </c>
      <c r="AW1341" s="159">
        <f t="shared" si="572"/>
        <v>0</v>
      </c>
      <c r="AX1341" s="159">
        <f t="shared" si="592"/>
        <v>0</v>
      </c>
      <c r="AY1341" s="159" t="str">
        <f t="shared" si="593"/>
        <v>5千～1万人未満の市町村平均</v>
      </c>
      <c r="AZ1341" s="159"/>
    </row>
    <row r="1342" spans="1:52" x14ac:dyDescent="0.3">
      <c r="A1342" t="str">
        <f t="shared" si="573"/>
        <v>32525</v>
      </c>
      <c r="B1342" s="158" t="str">
        <f t="shared" si="574"/>
        <v>032525</v>
      </c>
      <c r="C1342">
        <v>32</v>
      </c>
      <c r="D1342" t="s">
        <v>59</v>
      </c>
      <c r="E1342">
        <v>32525</v>
      </c>
      <c r="F1342" t="s">
        <v>915</v>
      </c>
      <c r="G1342">
        <v>21.463999999999999</v>
      </c>
      <c r="H1342">
        <v>62.314999999999998</v>
      </c>
      <c r="I1342">
        <v>25.989000000000001</v>
      </c>
      <c r="J1342">
        <v>75.572999999999993</v>
      </c>
      <c r="K1342">
        <v>29.4</v>
      </c>
      <c r="L1342">
        <v>72.474999999999994</v>
      </c>
      <c r="M1342">
        <v>0</v>
      </c>
      <c r="N1342">
        <v>0</v>
      </c>
      <c r="O1342">
        <v>0</v>
      </c>
      <c r="P1342">
        <v>0</v>
      </c>
      <c r="Q1342">
        <v>0</v>
      </c>
      <c r="R1342">
        <v>0</v>
      </c>
      <c r="S1342">
        <v>0</v>
      </c>
      <c r="T1342">
        <v>0</v>
      </c>
      <c r="U1342">
        <v>0</v>
      </c>
      <c r="V1342">
        <v>0.104</v>
      </c>
      <c r="W1342">
        <v>1.198</v>
      </c>
      <c r="Y1342" t="str">
        <f t="shared" si="575"/>
        <v>島根県</v>
      </c>
      <c r="Z1342" t="str">
        <f t="shared" si="576"/>
        <v>島根県海士町</v>
      </c>
      <c r="AA1342" s="159">
        <f t="shared" si="577"/>
        <v>25.989000000000001</v>
      </c>
      <c r="AB1342" s="159">
        <f t="shared" si="578"/>
        <v>75.572999999999993</v>
      </c>
      <c r="AC1342" s="159">
        <f t="shared" si="579"/>
        <v>72.474999999999994</v>
      </c>
      <c r="AD1342" s="159">
        <f t="shared" si="580"/>
        <v>0</v>
      </c>
      <c r="AE1342" s="159">
        <f t="shared" si="581"/>
        <v>0</v>
      </c>
      <c r="AF1342" s="159">
        <f t="shared" si="582"/>
        <v>0</v>
      </c>
      <c r="AG1342" s="159">
        <f t="shared" si="583"/>
        <v>0</v>
      </c>
      <c r="AH1342" s="160">
        <f t="shared" si="584"/>
        <v>174.03699999999998</v>
      </c>
      <c r="AI1342" s="135">
        <f t="shared" si="585"/>
        <v>0.1493303148181134</v>
      </c>
      <c r="AJ1342" s="135">
        <f t="shared" si="586"/>
        <v>0.43423524882639902</v>
      </c>
      <c r="AK1342" s="135">
        <f t="shared" si="587"/>
        <v>0.41643443635548766</v>
      </c>
      <c r="AL1342" s="135">
        <f t="shared" si="588"/>
        <v>0</v>
      </c>
      <c r="AM1342" s="135">
        <f t="shared" si="589"/>
        <v>0</v>
      </c>
      <c r="AN1342" s="135">
        <f t="shared" si="590"/>
        <v>0</v>
      </c>
      <c r="AO1342" s="135">
        <f t="shared" si="591"/>
        <v>0</v>
      </c>
      <c r="AP1342" s="159">
        <f>IFERROR(VLOOKUP(A1342,人口!$A$2:$E$1748,5,0),0)</f>
        <v>2239</v>
      </c>
      <c r="AQ1342" s="159">
        <f t="shared" si="566"/>
        <v>1</v>
      </c>
      <c r="AR1342" s="159">
        <f t="shared" si="567"/>
        <v>0</v>
      </c>
      <c r="AS1342" s="159">
        <f t="shared" si="568"/>
        <v>0</v>
      </c>
      <c r="AT1342" s="159">
        <f t="shared" si="569"/>
        <v>0</v>
      </c>
      <c r="AU1342" s="159">
        <f t="shared" si="570"/>
        <v>0</v>
      </c>
      <c r="AV1342" s="159">
        <f t="shared" si="571"/>
        <v>0</v>
      </c>
      <c r="AW1342" s="159">
        <f t="shared" si="572"/>
        <v>0</v>
      </c>
      <c r="AX1342" s="159">
        <f t="shared" si="592"/>
        <v>0</v>
      </c>
      <c r="AY1342" s="159" t="str">
        <f t="shared" si="593"/>
        <v>5千人未満の市町村平均</v>
      </c>
      <c r="AZ1342" s="159"/>
    </row>
    <row r="1343" spans="1:52" x14ac:dyDescent="0.3">
      <c r="A1343" t="str">
        <f t="shared" si="573"/>
        <v>32526</v>
      </c>
      <c r="B1343" s="158" t="str">
        <f t="shared" si="574"/>
        <v>032526</v>
      </c>
      <c r="C1343">
        <v>32</v>
      </c>
      <c r="D1343" t="s">
        <v>59</v>
      </c>
      <c r="E1343">
        <v>32526</v>
      </c>
      <c r="F1343" t="s">
        <v>965</v>
      </c>
      <c r="G1343">
        <v>23.007000000000001</v>
      </c>
      <c r="H1343">
        <v>11.599</v>
      </c>
      <c r="I1343">
        <v>27.949000000000002</v>
      </c>
      <c r="J1343">
        <v>14.119</v>
      </c>
      <c r="K1343">
        <v>115.3</v>
      </c>
      <c r="L1343">
        <v>329.61399999999998</v>
      </c>
      <c r="M1343">
        <v>0</v>
      </c>
      <c r="N1343">
        <v>0</v>
      </c>
      <c r="O1343">
        <v>0</v>
      </c>
      <c r="P1343">
        <v>0</v>
      </c>
      <c r="Q1343">
        <v>0</v>
      </c>
      <c r="R1343">
        <v>0</v>
      </c>
      <c r="S1343">
        <v>0</v>
      </c>
      <c r="T1343">
        <v>0</v>
      </c>
      <c r="U1343">
        <v>0</v>
      </c>
      <c r="V1343">
        <v>0.13800000000000001</v>
      </c>
      <c r="W1343">
        <v>1.583</v>
      </c>
      <c r="Y1343" t="str">
        <f t="shared" si="575"/>
        <v>島根県</v>
      </c>
      <c r="Z1343" t="str">
        <f t="shared" si="576"/>
        <v>島根県西ノ島町</v>
      </c>
      <c r="AA1343" s="159">
        <f t="shared" si="577"/>
        <v>27.949000000000002</v>
      </c>
      <c r="AB1343" s="159">
        <f t="shared" si="578"/>
        <v>14.119</v>
      </c>
      <c r="AC1343" s="159">
        <f t="shared" si="579"/>
        <v>329.61399999999998</v>
      </c>
      <c r="AD1343" s="159">
        <f t="shared" si="580"/>
        <v>0</v>
      </c>
      <c r="AE1343" s="159">
        <f t="shared" si="581"/>
        <v>0</v>
      </c>
      <c r="AF1343" s="159">
        <f t="shared" si="582"/>
        <v>0</v>
      </c>
      <c r="AG1343" s="159">
        <f t="shared" si="583"/>
        <v>0</v>
      </c>
      <c r="AH1343" s="160">
        <f t="shared" si="584"/>
        <v>371.68199999999996</v>
      </c>
      <c r="AI1343" s="135">
        <f t="shared" si="585"/>
        <v>7.5196000882474814E-2</v>
      </c>
      <c r="AJ1343" s="135">
        <f t="shared" si="586"/>
        <v>3.7986773639831904E-2</v>
      </c>
      <c r="AK1343" s="135">
        <f t="shared" si="587"/>
        <v>0.88681722547769337</v>
      </c>
      <c r="AL1343" s="135">
        <f t="shared" si="588"/>
        <v>0</v>
      </c>
      <c r="AM1343" s="135">
        <f t="shared" si="589"/>
        <v>0</v>
      </c>
      <c r="AN1343" s="135">
        <f t="shared" si="590"/>
        <v>0</v>
      </c>
      <c r="AO1343" s="135">
        <f t="shared" si="591"/>
        <v>0</v>
      </c>
      <c r="AP1343" s="159">
        <f>IFERROR(VLOOKUP(A1343,人口!$A$2:$E$1748,5,0),0)</f>
        <v>2790</v>
      </c>
      <c r="AQ1343" s="159">
        <f t="shared" si="566"/>
        <v>1</v>
      </c>
      <c r="AR1343" s="159">
        <f t="shared" si="567"/>
        <v>0</v>
      </c>
      <c r="AS1343" s="159">
        <f t="shared" si="568"/>
        <v>0</v>
      </c>
      <c r="AT1343" s="159">
        <f t="shared" si="569"/>
        <v>0</v>
      </c>
      <c r="AU1343" s="159">
        <f t="shared" si="570"/>
        <v>0</v>
      </c>
      <c r="AV1343" s="159">
        <f t="shared" si="571"/>
        <v>0</v>
      </c>
      <c r="AW1343" s="159">
        <f t="shared" si="572"/>
        <v>0</v>
      </c>
      <c r="AX1343" s="159">
        <f t="shared" si="592"/>
        <v>0</v>
      </c>
      <c r="AY1343" s="159" t="str">
        <f t="shared" si="593"/>
        <v>5千人未満の市町村平均</v>
      </c>
      <c r="AZ1343" s="159"/>
    </row>
    <row r="1344" spans="1:52" x14ac:dyDescent="0.3">
      <c r="A1344" t="str">
        <f t="shared" si="573"/>
        <v>32527</v>
      </c>
      <c r="B1344" s="158" t="str">
        <f t="shared" si="574"/>
        <v>032527</v>
      </c>
      <c r="C1344">
        <v>32</v>
      </c>
      <c r="D1344" t="s">
        <v>59</v>
      </c>
      <c r="E1344">
        <v>32527</v>
      </c>
      <c r="F1344" t="s">
        <v>1010</v>
      </c>
      <c r="G1344">
        <v>6.5860000000000003</v>
      </c>
      <c r="H1344">
        <v>4.4039999999999999</v>
      </c>
      <c r="I1344">
        <v>7.8929999999999998</v>
      </c>
      <c r="J1344">
        <v>5.2880000000000003</v>
      </c>
      <c r="K1344">
        <v>19.8</v>
      </c>
      <c r="L1344">
        <v>57.314999999999998</v>
      </c>
      <c r="M1344">
        <v>0</v>
      </c>
      <c r="N1344">
        <v>0</v>
      </c>
      <c r="O1344">
        <v>0</v>
      </c>
      <c r="P1344">
        <v>0</v>
      </c>
      <c r="Q1344">
        <v>0</v>
      </c>
      <c r="R1344">
        <v>0</v>
      </c>
      <c r="S1344">
        <v>0</v>
      </c>
      <c r="T1344">
        <v>0</v>
      </c>
      <c r="U1344">
        <v>0</v>
      </c>
      <c r="V1344">
        <v>2.9000000000000001E-2</v>
      </c>
      <c r="W1344">
        <v>0.33200000000000002</v>
      </c>
      <c r="Y1344" t="str">
        <f t="shared" si="575"/>
        <v>島根県</v>
      </c>
      <c r="Z1344" t="str">
        <f t="shared" si="576"/>
        <v>島根県知夫村</v>
      </c>
      <c r="AA1344" s="159">
        <f t="shared" si="577"/>
        <v>7.8929999999999998</v>
      </c>
      <c r="AB1344" s="159">
        <f t="shared" si="578"/>
        <v>5.2880000000000003</v>
      </c>
      <c r="AC1344" s="159">
        <f t="shared" si="579"/>
        <v>57.314999999999998</v>
      </c>
      <c r="AD1344" s="159">
        <f t="shared" si="580"/>
        <v>0</v>
      </c>
      <c r="AE1344" s="159">
        <f t="shared" si="581"/>
        <v>0</v>
      </c>
      <c r="AF1344" s="159">
        <f t="shared" si="582"/>
        <v>0</v>
      </c>
      <c r="AG1344" s="159">
        <f t="shared" si="583"/>
        <v>0</v>
      </c>
      <c r="AH1344" s="160">
        <f t="shared" si="584"/>
        <v>70.495999999999995</v>
      </c>
      <c r="AI1344" s="135">
        <f t="shared" si="585"/>
        <v>0.11196379936450296</v>
      </c>
      <c r="AJ1344" s="135">
        <f t="shared" si="586"/>
        <v>7.5011348161597824E-2</v>
      </c>
      <c r="AK1344" s="135">
        <f t="shared" si="587"/>
        <v>0.81302485247389922</v>
      </c>
      <c r="AL1344" s="135">
        <f t="shared" si="588"/>
        <v>0</v>
      </c>
      <c r="AM1344" s="135">
        <f t="shared" si="589"/>
        <v>0</v>
      </c>
      <c r="AN1344" s="135">
        <f t="shared" si="590"/>
        <v>0</v>
      </c>
      <c r="AO1344" s="135">
        <f t="shared" si="591"/>
        <v>0</v>
      </c>
      <c r="AP1344" s="159">
        <f>IFERROR(VLOOKUP(A1344,人口!$A$2:$E$1748,5,0),0)</f>
        <v>644</v>
      </c>
      <c r="AQ1344" s="159">
        <f t="shared" si="566"/>
        <v>1</v>
      </c>
      <c r="AR1344" s="159">
        <f t="shared" si="567"/>
        <v>0</v>
      </c>
      <c r="AS1344" s="159">
        <f t="shared" si="568"/>
        <v>0</v>
      </c>
      <c r="AT1344" s="159">
        <f t="shared" si="569"/>
        <v>0</v>
      </c>
      <c r="AU1344" s="159">
        <f t="shared" si="570"/>
        <v>0</v>
      </c>
      <c r="AV1344" s="159">
        <f t="shared" si="571"/>
        <v>0</v>
      </c>
      <c r="AW1344" s="159">
        <f t="shared" si="572"/>
        <v>0</v>
      </c>
      <c r="AX1344" s="159">
        <f t="shared" si="592"/>
        <v>0</v>
      </c>
      <c r="AY1344" s="159" t="str">
        <f t="shared" si="593"/>
        <v>5千人未満の市町村平均</v>
      </c>
      <c r="AZ1344" s="159"/>
    </row>
    <row r="1345" spans="1:52" x14ac:dyDescent="0.3">
      <c r="A1345" t="str">
        <f t="shared" si="573"/>
        <v>32528</v>
      </c>
      <c r="B1345" s="158" t="str">
        <f t="shared" si="574"/>
        <v>032528</v>
      </c>
      <c r="C1345">
        <v>32</v>
      </c>
      <c r="D1345" t="s">
        <v>59</v>
      </c>
      <c r="E1345">
        <v>32528</v>
      </c>
      <c r="F1345" t="s">
        <v>1058</v>
      </c>
      <c r="G1345">
        <v>100.94199999999999</v>
      </c>
      <c r="H1345">
        <v>210.15299999999999</v>
      </c>
      <c r="I1345">
        <v>124.47499999999999</v>
      </c>
      <c r="J1345">
        <v>259.447</v>
      </c>
      <c r="K1345">
        <v>403.5</v>
      </c>
      <c r="L1345">
        <v>1126.261</v>
      </c>
      <c r="M1345">
        <v>0</v>
      </c>
      <c r="N1345">
        <v>0</v>
      </c>
      <c r="O1345">
        <v>0</v>
      </c>
      <c r="P1345">
        <v>0</v>
      </c>
      <c r="Q1345">
        <v>0</v>
      </c>
      <c r="R1345">
        <v>0</v>
      </c>
      <c r="S1345">
        <v>0</v>
      </c>
      <c r="T1345">
        <v>0</v>
      </c>
      <c r="U1345">
        <v>0</v>
      </c>
      <c r="V1345">
        <v>0.67900000000000005</v>
      </c>
      <c r="W1345">
        <v>7.8289999999999997</v>
      </c>
      <c r="Y1345" t="str">
        <f t="shared" si="575"/>
        <v>島根県</v>
      </c>
      <c r="Z1345" t="str">
        <f t="shared" si="576"/>
        <v>島根県隠岐の島町</v>
      </c>
      <c r="AA1345" s="159">
        <f t="shared" si="577"/>
        <v>124.47499999999999</v>
      </c>
      <c r="AB1345" s="159">
        <f t="shared" si="578"/>
        <v>259.447</v>
      </c>
      <c r="AC1345" s="159">
        <f t="shared" si="579"/>
        <v>1126.261</v>
      </c>
      <c r="AD1345" s="159">
        <f t="shared" si="580"/>
        <v>0</v>
      </c>
      <c r="AE1345" s="159">
        <f t="shared" si="581"/>
        <v>0</v>
      </c>
      <c r="AF1345" s="159">
        <f t="shared" si="582"/>
        <v>0</v>
      </c>
      <c r="AG1345" s="159">
        <f t="shared" si="583"/>
        <v>0</v>
      </c>
      <c r="AH1345" s="160">
        <f t="shared" si="584"/>
        <v>1510.183</v>
      </c>
      <c r="AI1345" s="135">
        <f t="shared" si="585"/>
        <v>8.2423785726630477E-2</v>
      </c>
      <c r="AJ1345" s="135">
        <f t="shared" si="586"/>
        <v>0.17179838469907291</v>
      </c>
      <c r="AK1345" s="135">
        <f t="shared" si="587"/>
        <v>0.74577782957429661</v>
      </c>
      <c r="AL1345" s="135">
        <f t="shared" si="588"/>
        <v>0</v>
      </c>
      <c r="AM1345" s="135">
        <f t="shared" si="589"/>
        <v>0</v>
      </c>
      <c r="AN1345" s="135">
        <f t="shared" si="590"/>
        <v>0</v>
      </c>
      <c r="AO1345" s="135">
        <f t="shared" si="591"/>
        <v>0</v>
      </c>
      <c r="AP1345" s="159">
        <f>IFERROR(VLOOKUP(A1345,人口!$A$2:$E$1748,5,0),0)</f>
        <v>14040</v>
      </c>
      <c r="AQ1345" s="159">
        <f t="shared" si="566"/>
        <v>0</v>
      </c>
      <c r="AR1345" s="159">
        <f t="shared" si="567"/>
        <v>0</v>
      </c>
      <c r="AS1345" s="159">
        <f t="shared" si="568"/>
        <v>1</v>
      </c>
      <c r="AT1345" s="159">
        <f t="shared" si="569"/>
        <v>0</v>
      </c>
      <c r="AU1345" s="159">
        <f t="shared" si="570"/>
        <v>0</v>
      </c>
      <c r="AV1345" s="159">
        <f t="shared" si="571"/>
        <v>0</v>
      </c>
      <c r="AW1345" s="159">
        <f t="shared" si="572"/>
        <v>0</v>
      </c>
      <c r="AX1345" s="159">
        <f t="shared" si="592"/>
        <v>0</v>
      </c>
      <c r="AY1345" s="159" t="str">
        <f t="shared" si="593"/>
        <v>1万～3万人未満の市町村平均</v>
      </c>
      <c r="AZ1345" s="159"/>
    </row>
    <row r="1346" spans="1:52" x14ac:dyDescent="0.3">
      <c r="A1346" t="str">
        <f t="shared" si="573"/>
        <v>099</v>
      </c>
      <c r="B1346" s="158" t="str">
        <f t="shared" si="574"/>
        <v>099</v>
      </c>
      <c r="C1346">
        <v>33</v>
      </c>
      <c r="D1346" t="s">
        <v>60</v>
      </c>
      <c r="E1346">
        <v>99</v>
      </c>
      <c r="Y1346" t="str">
        <f t="shared" si="575"/>
        <v>岡山県</v>
      </c>
      <c r="Z1346" t="str">
        <f t="shared" si="576"/>
        <v>岡山県</v>
      </c>
      <c r="AA1346" s="159">
        <f t="shared" si="577"/>
        <v>0</v>
      </c>
      <c r="AB1346" s="159">
        <f t="shared" si="578"/>
        <v>0</v>
      </c>
      <c r="AC1346" s="159">
        <f t="shared" si="579"/>
        <v>0</v>
      </c>
      <c r="AD1346" s="159">
        <f t="shared" si="580"/>
        <v>0</v>
      </c>
      <c r="AE1346" s="159">
        <f t="shared" si="581"/>
        <v>0</v>
      </c>
      <c r="AF1346" s="159">
        <f t="shared" si="582"/>
        <v>0</v>
      </c>
      <c r="AG1346" s="159">
        <f t="shared" si="583"/>
        <v>0</v>
      </c>
      <c r="AH1346" s="160">
        <f t="shared" si="584"/>
        <v>0</v>
      </c>
      <c r="AI1346" s="135" t="str">
        <f t="shared" si="585"/>
        <v/>
      </c>
      <c r="AJ1346" s="135" t="str">
        <f t="shared" si="586"/>
        <v/>
      </c>
      <c r="AK1346" s="135" t="str">
        <f t="shared" si="587"/>
        <v/>
      </c>
      <c r="AL1346" s="135" t="str">
        <f t="shared" si="588"/>
        <v/>
      </c>
      <c r="AM1346" s="135" t="str">
        <f t="shared" si="589"/>
        <v/>
      </c>
      <c r="AN1346" s="135" t="str">
        <f t="shared" si="590"/>
        <v/>
      </c>
      <c r="AO1346" s="135" t="str">
        <f t="shared" si="591"/>
        <v/>
      </c>
      <c r="AP1346" s="159">
        <f>IFERROR(VLOOKUP(A1346,人口!$A$2:$E$1748,5,0),0)</f>
        <v>0</v>
      </c>
      <c r="AQ1346" s="159">
        <f t="shared" si="566"/>
        <v>0</v>
      </c>
      <c r="AR1346" s="159">
        <f t="shared" si="567"/>
        <v>0</v>
      </c>
      <c r="AS1346" s="159">
        <f t="shared" si="568"/>
        <v>0</v>
      </c>
      <c r="AT1346" s="159">
        <f t="shared" si="569"/>
        <v>0</v>
      </c>
      <c r="AU1346" s="159">
        <f t="shared" si="570"/>
        <v>0</v>
      </c>
      <c r="AV1346" s="159">
        <f t="shared" si="571"/>
        <v>0</v>
      </c>
      <c r="AW1346" s="159">
        <f t="shared" si="572"/>
        <v>0</v>
      </c>
      <c r="AX1346" s="159">
        <f t="shared" si="592"/>
        <v>0</v>
      </c>
      <c r="AY1346" s="159" t="str">
        <f t="shared" si="593"/>
        <v/>
      </c>
      <c r="AZ1346" s="159"/>
    </row>
    <row r="1347" spans="1:52" x14ac:dyDescent="0.3">
      <c r="A1347" t="str">
        <f t="shared" si="573"/>
        <v>33100</v>
      </c>
      <c r="B1347" s="158" t="str">
        <f t="shared" si="574"/>
        <v>033100</v>
      </c>
      <c r="C1347">
        <v>33</v>
      </c>
      <c r="D1347" t="s">
        <v>60</v>
      </c>
      <c r="E1347">
        <v>33100</v>
      </c>
      <c r="F1347" t="s">
        <v>107</v>
      </c>
      <c r="G1347">
        <v>2454.7750000000001</v>
      </c>
      <c r="H1347">
        <v>2525.7440000000001</v>
      </c>
      <c r="I1347">
        <v>3285.7539999999999</v>
      </c>
      <c r="J1347">
        <v>3368.4140000000002</v>
      </c>
      <c r="K1347">
        <v>106.4</v>
      </c>
      <c r="L1347">
        <v>197.96600000000001</v>
      </c>
      <c r="M1347">
        <v>0.53300000000000003</v>
      </c>
      <c r="N1347">
        <v>2.9910000000000001</v>
      </c>
      <c r="O1347">
        <v>0</v>
      </c>
      <c r="P1347">
        <v>0</v>
      </c>
      <c r="Q1347">
        <v>0</v>
      </c>
      <c r="R1347">
        <v>0</v>
      </c>
      <c r="S1347">
        <v>0</v>
      </c>
      <c r="T1347">
        <v>0</v>
      </c>
      <c r="U1347">
        <v>0</v>
      </c>
      <c r="V1347">
        <v>31.957000000000001</v>
      </c>
      <c r="W1347">
        <v>210.238</v>
      </c>
      <c r="Y1347" t="str">
        <f t="shared" si="575"/>
        <v>岡山県</v>
      </c>
      <c r="Z1347" t="str">
        <f t="shared" si="576"/>
        <v>岡山県岡山市</v>
      </c>
      <c r="AA1347" s="159">
        <f t="shared" si="577"/>
        <v>3285.7539999999999</v>
      </c>
      <c r="AB1347" s="159">
        <f t="shared" si="578"/>
        <v>3368.4140000000002</v>
      </c>
      <c r="AC1347" s="159">
        <f t="shared" si="579"/>
        <v>197.96600000000001</v>
      </c>
      <c r="AD1347" s="159">
        <f t="shared" si="580"/>
        <v>2.9910000000000001</v>
      </c>
      <c r="AE1347" s="159">
        <f t="shared" si="581"/>
        <v>0</v>
      </c>
      <c r="AF1347" s="159">
        <f t="shared" si="582"/>
        <v>0</v>
      </c>
      <c r="AG1347" s="159">
        <f t="shared" si="583"/>
        <v>0</v>
      </c>
      <c r="AH1347" s="160">
        <f t="shared" si="584"/>
        <v>6855.125</v>
      </c>
      <c r="AI1347" s="135">
        <f t="shared" si="585"/>
        <v>0.47931350631826553</v>
      </c>
      <c r="AJ1347" s="135">
        <f t="shared" si="586"/>
        <v>0.49137163800805972</v>
      </c>
      <c r="AK1347" s="135">
        <f t="shared" si="587"/>
        <v>2.8878539778632775E-2</v>
      </c>
      <c r="AL1347" s="135">
        <f t="shared" si="588"/>
        <v>4.3631589504203062E-4</v>
      </c>
      <c r="AM1347" s="135">
        <f t="shared" si="589"/>
        <v>0</v>
      </c>
      <c r="AN1347" s="135">
        <f t="shared" si="590"/>
        <v>0</v>
      </c>
      <c r="AO1347" s="135">
        <f t="shared" si="591"/>
        <v>0</v>
      </c>
      <c r="AP1347" s="159">
        <f>IFERROR(VLOOKUP(A1347,人口!$A$2:$E$1748,5,0),0)</f>
        <v>708973</v>
      </c>
      <c r="AQ1347" s="159">
        <f t="shared" ref="AQ1347:AQ1410" si="594">IF(SUMIFS($AP1347,$AP1347,$BI$17,$AP1347,$BJ$17)&gt;0,1,0)</f>
        <v>0</v>
      </c>
      <c r="AR1347" s="159">
        <f t="shared" ref="AR1347:AR1410" si="595">IF(SUMIFS($AP1347,$AP1347,$BI$18,$AP1347,$BJ$18)&gt;0,1,0)</f>
        <v>0</v>
      </c>
      <c r="AS1347" s="159">
        <f t="shared" ref="AS1347:AS1410" si="596">IF(SUMIFS($AP1347,$AP1347,$BI$19,$AP1347,$BJ$19)&gt;0,1,0)</f>
        <v>0</v>
      </c>
      <c r="AT1347" s="159">
        <f t="shared" ref="AT1347:AT1410" si="597">IF(SUMIFS($AP1347,$AP1347,$BI$20,$AP1347,$BJ$20)&gt;0,1,0)</f>
        <v>0</v>
      </c>
      <c r="AU1347" s="159">
        <f t="shared" ref="AU1347:AU1410" si="598">IF(SUMIFS($AP1347,$AP1347,$BI$21,$AP1347,$BJ$21)&gt;0,1,0)</f>
        <v>0</v>
      </c>
      <c r="AV1347" s="159">
        <f t="shared" ref="AV1347:AV1410" si="599">IF(SUMIFS($AP1347,$AP1347,$BI$22,$AP1347,$BJ$22)&gt;0,1,0)</f>
        <v>0</v>
      </c>
      <c r="AW1347" s="159">
        <f t="shared" ref="AW1347:AW1410" si="600">IF(SUMIFS($AP1347,$AP1347,$BI$23,$AP1347,$BJ$23)&gt;0,1,0)</f>
        <v>1</v>
      </c>
      <c r="AX1347" s="159">
        <f t="shared" si="592"/>
        <v>0</v>
      </c>
      <c r="AY1347" s="159" t="str">
        <f t="shared" si="593"/>
        <v>50万～100万人未満の市町村平均</v>
      </c>
      <c r="AZ1347" s="159"/>
    </row>
    <row r="1348" spans="1:52" x14ac:dyDescent="0.3">
      <c r="A1348" t="str">
        <f t="shared" ref="A1348:A1411" si="601">IF(LEN(B1348)=5,B1348,RIGHT(B1348,5))</f>
        <v>33202</v>
      </c>
      <c r="B1348" s="158" t="str">
        <f t="shared" ref="B1348:B1411" si="602">0&amp;E1348</f>
        <v>033202</v>
      </c>
      <c r="C1348">
        <v>33</v>
      </c>
      <c r="D1348" t="s">
        <v>60</v>
      </c>
      <c r="E1348">
        <v>33202</v>
      </c>
      <c r="F1348" t="s">
        <v>157</v>
      </c>
      <c r="G1348">
        <v>2033.5809999999999</v>
      </c>
      <c r="H1348">
        <v>755.17700000000002</v>
      </c>
      <c r="I1348">
        <v>2797.2570000000001</v>
      </c>
      <c r="J1348">
        <v>1035.9259999999999</v>
      </c>
      <c r="K1348">
        <v>12.9</v>
      </c>
      <c r="L1348">
        <v>24.427</v>
      </c>
      <c r="M1348">
        <v>0</v>
      </c>
      <c r="N1348">
        <v>0</v>
      </c>
      <c r="O1348">
        <v>0</v>
      </c>
      <c r="P1348">
        <v>0</v>
      </c>
      <c r="Q1348">
        <v>0</v>
      </c>
      <c r="R1348">
        <v>0</v>
      </c>
      <c r="S1348">
        <v>0</v>
      </c>
      <c r="T1348">
        <v>0</v>
      </c>
      <c r="U1348">
        <v>0</v>
      </c>
      <c r="V1348">
        <v>23.658999999999999</v>
      </c>
      <c r="W1348">
        <v>103.616</v>
      </c>
      <c r="Y1348" t="str">
        <f t="shared" ref="Y1348:Y1411" si="603">D1348</f>
        <v>岡山県</v>
      </c>
      <c r="Z1348" t="str">
        <f t="shared" ref="Z1348:Z1411" si="604">D1348&amp;F1348</f>
        <v>岡山県倉敷市</v>
      </c>
      <c r="AA1348" s="159">
        <f t="shared" ref="AA1348:AA1411" si="605">I1348</f>
        <v>2797.2570000000001</v>
      </c>
      <c r="AB1348" s="159">
        <f t="shared" ref="AB1348:AB1411" si="606">J1348</f>
        <v>1035.9259999999999</v>
      </c>
      <c r="AC1348" s="159">
        <f t="shared" ref="AC1348:AC1411" si="607">L1348</f>
        <v>24.427</v>
      </c>
      <c r="AD1348" s="159">
        <f t="shared" ref="AD1348:AD1411" si="608">N1348</f>
        <v>0</v>
      </c>
      <c r="AE1348" s="159">
        <f t="shared" ref="AE1348:AE1411" si="609">S1348</f>
        <v>0</v>
      </c>
      <c r="AF1348" s="159">
        <f t="shared" ref="AF1348:AF1411" si="610">T1348</f>
        <v>0</v>
      </c>
      <c r="AG1348" s="159">
        <f t="shared" ref="AG1348:AG1411" si="611">U1348</f>
        <v>0</v>
      </c>
      <c r="AH1348" s="160">
        <f t="shared" ref="AH1348:AH1411" si="612">SUM(AA1348:AG1348)</f>
        <v>3857.61</v>
      </c>
      <c r="AI1348" s="135">
        <f t="shared" ref="AI1348:AI1411" si="613">IFERROR(AA1348/$AH1348,"")</f>
        <v>0.72512695684633754</v>
      </c>
      <c r="AJ1348" s="135">
        <f t="shared" ref="AJ1348:AJ1411" si="614">IFERROR(AB1348/$AH1348,"")</f>
        <v>0.26854088412255256</v>
      </c>
      <c r="AK1348" s="135">
        <f t="shared" ref="AK1348:AK1411" si="615">IFERROR(AC1348/$AH1348,"")</f>
        <v>6.3321590311099353E-3</v>
      </c>
      <c r="AL1348" s="135">
        <f t="shared" ref="AL1348:AL1411" si="616">IFERROR(AD1348/$AH1348,"")</f>
        <v>0</v>
      </c>
      <c r="AM1348" s="135">
        <f t="shared" ref="AM1348:AM1411" si="617">IFERROR(AE1348/$AH1348,"")</f>
        <v>0</v>
      </c>
      <c r="AN1348" s="135">
        <f t="shared" ref="AN1348:AN1411" si="618">IFERROR(AF1348/$AH1348,"")</f>
        <v>0</v>
      </c>
      <c r="AO1348" s="135">
        <f t="shared" ref="AO1348:AO1411" si="619">IFERROR(AG1348/$AH1348,"")</f>
        <v>0</v>
      </c>
      <c r="AP1348" s="159">
        <f>IFERROR(VLOOKUP(A1348,人口!$A$2:$E$1748,5,0),0)</f>
        <v>482250</v>
      </c>
      <c r="AQ1348" s="159">
        <f t="shared" si="594"/>
        <v>0</v>
      </c>
      <c r="AR1348" s="159">
        <f t="shared" si="595"/>
        <v>0</v>
      </c>
      <c r="AS1348" s="159">
        <f t="shared" si="596"/>
        <v>0</v>
      </c>
      <c r="AT1348" s="159">
        <f t="shared" si="597"/>
        <v>0</v>
      </c>
      <c r="AU1348" s="159">
        <f t="shared" si="598"/>
        <v>0</v>
      </c>
      <c r="AV1348" s="159">
        <f t="shared" si="599"/>
        <v>1</v>
      </c>
      <c r="AW1348" s="159">
        <f t="shared" si="600"/>
        <v>0</v>
      </c>
      <c r="AX1348" s="159">
        <f t="shared" ref="AX1348:AX1411" si="620">IF(SUMIFS($AP1348,$AP1348,$BI$24)&gt;0,1,0)</f>
        <v>0</v>
      </c>
      <c r="AY1348" s="159" t="str">
        <f t="shared" ref="AY1348:AY1411" si="621">IF(AQ1348=1,$AQ$1,IF(AR1348=1,$AR$1,IF(AS1348=1,$AS$1,IF(AT1348=1,$AT$1,IF(AU1348=1,$AU$1,IF(AV1348=1,$AV$1,IF(AW1348=1,$AW$1,IF(AX1348=1,$AX$1,""))))))))</f>
        <v>20万～50万人未満の市町村平均</v>
      </c>
      <c r="AZ1348" s="159"/>
    </row>
    <row r="1349" spans="1:52" x14ac:dyDescent="0.3">
      <c r="A1349" t="str">
        <f t="shared" si="601"/>
        <v>33203</v>
      </c>
      <c r="B1349" s="158" t="str">
        <f t="shared" si="602"/>
        <v>033203</v>
      </c>
      <c r="C1349">
        <v>33</v>
      </c>
      <c r="D1349" t="s">
        <v>60</v>
      </c>
      <c r="E1349">
        <v>33203</v>
      </c>
      <c r="F1349" t="s">
        <v>225</v>
      </c>
      <c r="G1349">
        <v>606.548</v>
      </c>
      <c r="H1349">
        <v>1639.481</v>
      </c>
      <c r="I1349">
        <v>771.10299999999995</v>
      </c>
      <c r="J1349">
        <v>2082.5129999999999</v>
      </c>
      <c r="K1349">
        <v>526.29999999999995</v>
      </c>
      <c r="L1349">
        <v>1375.441</v>
      </c>
      <c r="M1349">
        <v>5.5780000000000003</v>
      </c>
      <c r="N1349">
        <v>31.692</v>
      </c>
      <c r="O1349">
        <v>0</v>
      </c>
      <c r="P1349">
        <v>0</v>
      </c>
      <c r="Q1349">
        <v>0</v>
      </c>
      <c r="R1349">
        <v>0</v>
      </c>
      <c r="S1349">
        <v>0</v>
      </c>
      <c r="T1349">
        <v>0</v>
      </c>
      <c r="U1349">
        <v>0</v>
      </c>
      <c r="V1349">
        <v>6.73</v>
      </c>
      <c r="W1349">
        <v>63.978999999999999</v>
      </c>
      <c r="Y1349" t="str">
        <f t="shared" si="603"/>
        <v>岡山県</v>
      </c>
      <c r="Z1349" t="str">
        <f t="shared" si="604"/>
        <v>岡山県津山市</v>
      </c>
      <c r="AA1349" s="159">
        <f t="shared" si="605"/>
        <v>771.10299999999995</v>
      </c>
      <c r="AB1349" s="159">
        <f t="shared" si="606"/>
        <v>2082.5129999999999</v>
      </c>
      <c r="AC1349" s="159">
        <f t="shared" si="607"/>
        <v>1375.441</v>
      </c>
      <c r="AD1349" s="159">
        <f t="shared" si="608"/>
        <v>31.692</v>
      </c>
      <c r="AE1349" s="159">
        <f t="shared" si="609"/>
        <v>0</v>
      </c>
      <c r="AF1349" s="159">
        <f t="shared" si="610"/>
        <v>0</v>
      </c>
      <c r="AG1349" s="159">
        <f t="shared" si="611"/>
        <v>0</v>
      </c>
      <c r="AH1349" s="160">
        <f t="shared" si="612"/>
        <v>4260.7489999999998</v>
      </c>
      <c r="AI1349" s="135">
        <f t="shared" si="613"/>
        <v>0.18097827400769206</v>
      </c>
      <c r="AJ1349" s="135">
        <f t="shared" si="614"/>
        <v>0.48876688112817723</v>
      </c>
      <c r="AK1349" s="135">
        <f t="shared" si="615"/>
        <v>0.32281671602809742</v>
      </c>
      <c r="AL1349" s="135">
        <f t="shared" si="616"/>
        <v>7.4381288360332891E-3</v>
      </c>
      <c r="AM1349" s="135">
        <f t="shared" si="617"/>
        <v>0</v>
      </c>
      <c r="AN1349" s="135">
        <f t="shared" si="618"/>
        <v>0</v>
      </c>
      <c r="AO1349" s="135">
        <f t="shared" si="619"/>
        <v>0</v>
      </c>
      <c r="AP1349" s="159">
        <f>IFERROR(VLOOKUP(A1349,人口!$A$2:$E$1748,5,0),0)</f>
        <v>100669</v>
      </c>
      <c r="AQ1349" s="159">
        <f t="shared" si="594"/>
        <v>0</v>
      </c>
      <c r="AR1349" s="159">
        <f t="shared" si="595"/>
        <v>0</v>
      </c>
      <c r="AS1349" s="159">
        <f t="shared" si="596"/>
        <v>0</v>
      </c>
      <c r="AT1349" s="159">
        <f t="shared" si="597"/>
        <v>0</v>
      </c>
      <c r="AU1349" s="159">
        <f t="shared" si="598"/>
        <v>1</v>
      </c>
      <c r="AV1349" s="159">
        <f t="shared" si="599"/>
        <v>0</v>
      </c>
      <c r="AW1349" s="159">
        <f t="shared" si="600"/>
        <v>0</v>
      </c>
      <c r="AX1349" s="159">
        <f t="shared" si="620"/>
        <v>0</v>
      </c>
      <c r="AY1349" s="159" t="str">
        <f t="shared" si="621"/>
        <v>10万～20万人未満の市町村平均</v>
      </c>
      <c r="AZ1349" s="159"/>
    </row>
    <row r="1350" spans="1:52" x14ac:dyDescent="0.3">
      <c r="A1350" t="str">
        <f t="shared" si="601"/>
        <v>33204</v>
      </c>
      <c r="B1350" s="158" t="str">
        <f t="shared" si="602"/>
        <v>033204</v>
      </c>
      <c r="C1350">
        <v>33</v>
      </c>
      <c r="D1350" t="s">
        <v>60</v>
      </c>
      <c r="E1350">
        <v>33204</v>
      </c>
      <c r="F1350" t="s">
        <v>286</v>
      </c>
      <c r="G1350">
        <v>294.88400000000001</v>
      </c>
      <c r="H1350">
        <v>286.51</v>
      </c>
      <c r="I1350">
        <v>410.43599999999998</v>
      </c>
      <c r="J1350">
        <v>397.50400000000002</v>
      </c>
      <c r="K1350">
        <v>19.7</v>
      </c>
      <c r="L1350">
        <v>35.18</v>
      </c>
      <c r="M1350">
        <v>0</v>
      </c>
      <c r="N1350">
        <v>0</v>
      </c>
      <c r="O1350">
        <v>0</v>
      </c>
      <c r="P1350">
        <v>0</v>
      </c>
      <c r="Q1350">
        <v>0</v>
      </c>
      <c r="R1350">
        <v>0</v>
      </c>
      <c r="S1350">
        <v>0</v>
      </c>
      <c r="T1350">
        <v>0</v>
      </c>
      <c r="U1350">
        <v>0</v>
      </c>
      <c r="V1350">
        <v>3.8420000000000001</v>
      </c>
      <c r="W1350">
        <v>22.021999999999998</v>
      </c>
      <c r="Y1350" t="str">
        <f t="shared" si="603"/>
        <v>岡山県</v>
      </c>
      <c r="Z1350" t="str">
        <f t="shared" si="604"/>
        <v>岡山県玉野市</v>
      </c>
      <c r="AA1350" s="159">
        <f t="shared" si="605"/>
        <v>410.43599999999998</v>
      </c>
      <c r="AB1350" s="159">
        <f t="shared" si="606"/>
        <v>397.50400000000002</v>
      </c>
      <c r="AC1350" s="159">
        <f t="shared" si="607"/>
        <v>35.18</v>
      </c>
      <c r="AD1350" s="159">
        <f t="shared" si="608"/>
        <v>0</v>
      </c>
      <c r="AE1350" s="159">
        <f t="shared" si="609"/>
        <v>0</v>
      </c>
      <c r="AF1350" s="159">
        <f t="shared" si="610"/>
        <v>0</v>
      </c>
      <c r="AG1350" s="159">
        <f t="shared" si="611"/>
        <v>0</v>
      </c>
      <c r="AH1350" s="160">
        <f t="shared" si="612"/>
        <v>843.12</v>
      </c>
      <c r="AI1350" s="135">
        <f t="shared" si="613"/>
        <v>0.4868061485909479</v>
      </c>
      <c r="AJ1350" s="135">
        <f t="shared" si="614"/>
        <v>0.4714678812031502</v>
      </c>
      <c r="AK1350" s="135">
        <f t="shared" si="615"/>
        <v>4.1725970205901887E-2</v>
      </c>
      <c r="AL1350" s="135">
        <f t="shared" si="616"/>
        <v>0</v>
      </c>
      <c r="AM1350" s="135">
        <f t="shared" si="617"/>
        <v>0</v>
      </c>
      <c r="AN1350" s="135">
        <f t="shared" si="618"/>
        <v>0</v>
      </c>
      <c r="AO1350" s="135">
        <f t="shared" si="619"/>
        <v>0</v>
      </c>
      <c r="AP1350" s="159">
        <f>IFERROR(VLOOKUP(A1350,人口!$A$2:$E$1748,5,0),0)</f>
        <v>58834</v>
      </c>
      <c r="AQ1350" s="159">
        <f t="shared" si="594"/>
        <v>0</v>
      </c>
      <c r="AR1350" s="159">
        <f t="shared" si="595"/>
        <v>0</v>
      </c>
      <c r="AS1350" s="159">
        <f t="shared" si="596"/>
        <v>0</v>
      </c>
      <c r="AT1350" s="159">
        <f t="shared" si="597"/>
        <v>1</v>
      </c>
      <c r="AU1350" s="159">
        <f t="shared" si="598"/>
        <v>0</v>
      </c>
      <c r="AV1350" s="159">
        <f t="shared" si="599"/>
        <v>0</v>
      </c>
      <c r="AW1350" s="159">
        <f t="shared" si="600"/>
        <v>0</v>
      </c>
      <c r="AX1350" s="159">
        <f t="shared" si="620"/>
        <v>0</v>
      </c>
      <c r="AY1350" s="159" t="str">
        <f t="shared" si="621"/>
        <v>3万～10万人未満の市町村平均</v>
      </c>
      <c r="AZ1350" s="159"/>
    </row>
    <row r="1351" spans="1:52" x14ac:dyDescent="0.3">
      <c r="A1351" t="str">
        <f t="shared" si="601"/>
        <v>33205</v>
      </c>
      <c r="B1351" s="158" t="str">
        <f t="shared" si="602"/>
        <v>033205</v>
      </c>
      <c r="C1351">
        <v>33</v>
      </c>
      <c r="D1351" t="s">
        <v>60</v>
      </c>
      <c r="E1351">
        <v>33205</v>
      </c>
      <c r="F1351" t="s">
        <v>337</v>
      </c>
      <c r="G1351">
        <v>308.09500000000003</v>
      </c>
      <c r="H1351">
        <v>633.67100000000005</v>
      </c>
      <c r="I1351">
        <v>423.577</v>
      </c>
      <c r="J1351">
        <v>869.20399999999995</v>
      </c>
      <c r="K1351">
        <v>0.6</v>
      </c>
      <c r="L1351">
        <v>0.97099999999999997</v>
      </c>
      <c r="M1351">
        <v>0</v>
      </c>
      <c r="N1351">
        <v>0</v>
      </c>
      <c r="O1351">
        <v>0</v>
      </c>
      <c r="P1351">
        <v>0</v>
      </c>
      <c r="Q1351">
        <v>0</v>
      </c>
      <c r="R1351">
        <v>0</v>
      </c>
      <c r="S1351">
        <v>0</v>
      </c>
      <c r="T1351">
        <v>0</v>
      </c>
      <c r="U1351">
        <v>0</v>
      </c>
      <c r="V1351">
        <v>3.887</v>
      </c>
      <c r="W1351">
        <v>28.477</v>
      </c>
      <c r="Y1351" t="str">
        <f t="shared" si="603"/>
        <v>岡山県</v>
      </c>
      <c r="Z1351" t="str">
        <f t="shared" si="604"/>
        <v>岡山県笠岡市</v>
      </c>
      <c r="AA1351" s="159">
        <f t="shared" si="605"/>
        <v>423.577</v>
      </c>
      <c r="AB1351" s="159">
        <f t="shared" si="606"/>
        <v>869.20399999999995</v>
      </c>
      <c r="AC1351" s="159">
        <f t="shared" si="607"/>
        <v>0.97099999999999997</v>
      </c>
      <c r="AD1351" s="159">
        <f t="shared" si="608"/>
        <v>0</v>
      </c>
      <c r="AE1351" s="159">
        <f t="shared" si="609"/>
        <v>0</v>
      </c>
      <c r="AF1351" s="159">
        <f t="shared" si="610"/>
        <v>0</v>
      </c>
      <c r="AG1351" s="159">
        <f t="shared" si="611"/>
        <v>0</v>
      </c>
      <c r="AH1351" s="160">
        <f t="shared" si="612"/>
        <v>1293.752</v>
      </c>
      <c r="AI1351" s="135">
        <f t="shared" si="613"/>
        <v>0.32740200594858987</v>
      </c>
      <c r="AJ1351" s="135">
        <f t="shared" si="614"/>
        <v>0.67184746381068394</v>
      </c>
      <c r="AK1351" s="135">
        <f t="shared" si="615"/>
        <v>7.5053024072619789E-4</v>
      </c>
      <c r="AL1351" s="135">
        <f t="shared" si="616"/>
        <v>0</v>
      </c>
      <c r="AM1351" s="135">
        <f t="shared" si="617"/>
        <v>0</v>
      </c>
      <c r="AN1351" s="135">
        <f t="shared" si="618"/>
        <v>0</v>
      </c>
      <c r="AO1351" s="135">
        <f t="shared" si="619"/>
        <v>0</v>
      </c>
      <c r="AP1351" s="159">
        <f>IFERROR(VLOOKUP(A1351,人口!$A$2:$E$1748,5,0),0)</f>
        <v>47923</v>
      </c>
      <c r="AQ1351" s="159">
        <f t="shared" si="594"/>
        <v>0</v>
      </c>
      <c r="AR1351" s="159">
        <f t="shared" si="595"/>
        <v>0</v>
      </c>
      <c r="AS1351" s="159">
        <f t="shared" si="596"/>
        <v>0</v>
      </c>
      <c r="AT1351" s="159">
        <f t="shared" si="597"/>
        <v>1</v>
      </c>
      <c r="AU1351" s="159">
        <f t="shared" si="598"/>
        <v>0</v>
      </c>
      <c r="AV1351" s="159">
        <f t="shared" si="599"/>
        <v>0</v>
      </c>
      <c r="AW1351" s="159">
        <f t="shared" si="600"/>
        <v>0</v>
      </c>
      <c r="AX1351" s="159">
        <f t="shared" si="620"/>
        <v>0</v>
      </c>
      <c r="AY1351" s="159" t="str">
        <f t="shared" si="621"/>
        <v>3万～10万人未満の市町村平均</v>
      </c>
      <c r="AZ1351" s="159"/>
    </row>
    <row r="1352" spans="1:52" x14ac:dyDescent="0.3">
      <c r="A1352" t="str">
        <f t="shared" si="601"/>
        <v>33207</v>
      </c>
      <c r="B1352" s="158" t="str">
        <f t="shared" si="602"/>
        <v>033207</v>
      </c>
      <c r="C1352">
        <v>33</v>
      </c>
      <c r="D1352" t="s">
        <v>60</v>
      </c>
      <c r="E1352">
        <v>33207</v>
      </c>
      <c r="F1352" t="s">
        <v>389</v>
      </c>
      <c r="G1352">
        <v>298.73599999999999</v>
      </c>
      <c r="H1352">
        <v>614.38400000000001</v>
      </c>
      <c r="I1352">
        <v>406.48700000000002</v>
      </c>
      <c r="J1352">
        <v>834.41099999999994</v>
      </c>
      <c r="K1352">
        <v>23.4</v>
      </c>
      <c r="L1352">
        <v>48.213000000000001</v>
      </c>
      <c r="M1352">
        <v>0.42</v>
      </c>
      <c r="N1352">
        <v>2.2250000000000001</v>
      </c>
      <c r="O1352">
        <v>0</v>
      </c>
      <c r="P1352">
        <v>0</v>
      </c>
      <c r="Q1352">
        <v>0</v>
      </c>
      <c r="R1352">
        <v>0</v>
      </c>
      <c r="S1352">
        <v>0</v>
      </c>
      <c r="T1352">
        <v>0</v>
      </c>
      <c r="U1352">
        <v>0</v>
      </c>
      <c r="V1352">
        <v>3.5270000000000001</v>
      </c>
      <c r="W1352">
        <v>32.15</v>
      </c>
      <c r="Y1352" t="str">
        <f t="shared" si="603"/>
        <v>岡山県</v>
      </c>
      <c r="Z1352" t="str">
        <f t="shared" si="604"/>
        <v>岡山県井原市</v>
      </c>
      <c r="AA1352" s="159">
        <f t="shared" si="605"/>
        <v>406.48700000000002</v>
      </c>
      <c r="AB1352" s="159">
        <f t="shared" si="606"/>
        <v>834.41099999999994</v>
      </c>
      <c r="AC1352" s="159">
        <f t="shared" si="607"/>
        <v>48.213000000000001</v>
      </c>
      <c r="AD1352" s="159">
        <f t="shared" si="608"/>
        <v>2.2250000000000001</v>
      </c>
      <c r="AE1352" s="159">
        <f t="shared" si="609"/>
        <v>0</v>
      </c>
      <c r="AF1352" s="159">
        <f t="shared" si="610"/>
        <v>0</v>
      </c>
      <c r="AG1352" s="159">
        <f t="shared" si="611"/>
        <v>0</v>
      </c>
      <c r="AH1352" s="160">
        <f t="shared" si="612"/>
        <v>1291.3359999999998</v>
      </c>
      <c r="AI1352" s="135">
        <f t="shared" si="613"/>
        <v>0.31478019663356405</v>
      </c>
      <c r="AJ1352" s="135">
        <f t="shared" si="614"/>
        <v>0.64616103012693837</v>
      </c>
      <c r="AK1352" s="135">
        <f t="shared" si="615"/>
        <v>3.73357515007713E-2</v>
      </c>
      <c r="AL1352" s="135">
        <f t="shared" si="616"/>
        <v>1.7230217387264046E-3</v>
      </c>
      <c r="AM1352" s="135">
        <f t="shared" si="617"/>
        <v>0</v>
      </c>
      <c r="AN1352" s="135">
        <f t="shared" si="618"/>
        <v>0</v>
      </c>
      <c r="AO1352" s="135">
        <f t="shared" si="619"/>
        <v>0</v>
      </c>
      <c r="AP1352" s="159">
        <f>IFERROR(VLOOKUP(A1352,人口!$A$2:$E$1748,5,0),0)</f>
        <v>39912</v>
      </c>
      <c r="AQ1352" s="159">
        <f t="shared" si="594"/>
        <v>0</v>
      </c>
      <c r="AR1352" s="159">
        <f t="shared" si="595"/>
        <v>0</v>
      </c>
      <c r="AS1352" s="159">
        <f t="shared" si="596"/>
        <v>0</v>
      </c>
      <c r="AT1352" s="159">
        <f t="shared" si="597"/>
        <v>1</v>
      </c>
      <c r="AU1352" s="159">
        <f t="shared" si="598"/>
        <v>0</v>
      </c>
      <c r="AV1352" s="159">
        <f t="shared" si="599"/>
        <v>0</v>
      </c>
      <c r="AW1352" s="159">
        <f t="shared" si="600"/>
        <v>0</v>
      </c>
      <c r="AX1352" s="159">
        <f t="shared" si="620"/>
        <v>0</v>
      </c>
      <c r="AY1352" s="159" t="str">
        <f t="shared" si="621"/>
        <v>3万～10万人未満の市町村平均</v>
      </c>
      <c r="AZ1352" s="159"/>
    </row>
    <row r="1353" spans="1:52" x14ac:dyDescent="0.3">
      <c r="A1353" t="str">
        <f t="shared" si="601"/>
        <v>33208</v>
      </c>
      <c r="B1353" s="158" t="str">
        <f t="shared" si="602"/>
        <v>033208</v>
      </c>
      <c r="C1353">
        <v>33</v>
      </c>
      <c r="D1353" t="s">
        <v>60</v>
      </c>
      <c r="E1353">
        <v>33208</v>
      </c>
      <c r="F1353" t="s">
        <v>440</v>
      </c>
      <c r="G1353">
        <v>339.59699999999998</v>
      </c>
      <c r="H1353">
        <v>511.09500000000003</v>
      </c>
      <c r="I1353">
        <v>462.137</v>
      </c>
      <c r="J1353">
        <v>693.91099999999994</v>
      </c>
      <c r="K1353">
        <v>99.4</v>
      </c>
      <c r="L1353">
        <v>196.233</v>
      </c>
      <c r="M1353">
        <v>0.45900000000000002</v>
      </c>
      <c r="N1353">
        <v>2.4340000000000002</v>
      </c>
      <c r="O1353">
        <v>0</v>
      </c>
      <c r="P1353">
        <v>0</v>
      </c>
      <c r="Q1353">
        <v>0</v>
      </c>
      <c r="R1353">
        <v>0</v>
      </c>
      <c r="S1353">
        <v>0</v>
      </c>
      <c r="T1353">
        <v>0</v>
      </c>
      <c r="U1353">
        <v>0</v>
      </c>
      <c r="V1353">
        <v>3.6259999999999999</v>
      </c>
      <c r="W1353">
        <v>31.419</v>
      </c>
      <c r="Y1353" t="str">
        <f t="shared" si="603"/>
        <v>岡山県</v>
      </c>
      <c r="Z1353" t="str">
        <f t="shared" si="604"/>
        <v>岡山県総社市</v>
      </c>
      <c r="AA1353" s="159">
        <f t="shared" si="605"/>
        <v>462.137</v>
      </c>
      <c r="AB1353" s="159">
        <f t="shared" si="606"/>
        <v>693.91099999999994</v>
      </c>
      <c r="AC1353" s="159">
        <f t="shared" si="607"/>
        <v>196.233</v>
      </c>
      <c r="AD1353" s="159">
        <f t="shared" si="608"/>
        <v>2.4340000000000002</v>
      </c>
      <c r="AE1353" s="159">
        <f t="shared" si="609"/>
        <v>0</v>
      </c>
      <c r="AF1353" s="159">
        <f t="shared" si="610"/>
        <v>0</v>
      </c>
      <c r="AG1353" s="159">
        <f t="shared" si="611"/>
        <v>0</v>
      </c>
      <c r="AH1353" s="160">
        <f t="shared" si="612"/>
        <v>1354.7149999999999</v>
      </c>
      <c r="AI1353" s="135">
        <f t="shared" si="613"/>
        <v>0.34113226767253629</v>
      </c>
      <c r="AJ1353" s="135">
        <f t="shared" si="614"/>
        <v>0.51221917525088301</v>
      </c>
      <c r="AK1353" s="135">
        <f t="shared" si="615"/>
        <v>0.14485186921234355</v>
      </c>
      <c r="AL1353" s="135">
        <f t="shared" si="616"/>
        <v>1.7966878642371275E-3</v>
      </c>
      <c r="AM1353" s="135">
        <f t="shared" si="617"/>
        <v>0</v>
      </c>
      <c r="AN1353" s="135">
        <f t="shared" si="618"/>
        <v>0</v>
      </c>
      <c r="AO1353" s="135">
        <f t="shared" si="619"/>
        <v>0</v>
      </c>
      <c r="AP1353" s="159">
        <f>IFERROR(VLOOKUP(A1353,人口!$A$2:$E$1748,5,0),0)</f>
        <v>69338</v>
      </c>
      <c r="AQ1353" s="159">
        <f t="shared" si="594"/>
        <v>0</v>
      </c>
      <c r="AR1353" s="159">
        <f t="shared" si="595"/>
        <v>0</v>
      </c>
      <c r="AS1353" s="159">
        <f t="shared" si="596"/>
        <v>0</v>
      </c>
      <c r="AT1353" s="159">
        <f t="shared" si="597"/>
        <v>1</v>
      </c>
      <c r="AU1353" s="159">
        <f t="shared" si="598"/>
        <v>0</v>
      </c>
      <c r="AV1353" s="159">
        <f t="shared" si="599"/>
        <v>0</v>
      </c>
      <c r="AW1353" s="159">
        <f t="shared" si="600"/>
        <v>0</v>
      </c>
      <c r="AX1353" s="159">
        <f t="shared" si="620"/>
        <v>0</v>
      </c>
      <c r="AY1353" s="159" t="str">
        <f t="shared" si="621"/>
        <v>3万～10万人未満の市町村平均</v>
      </c>
      <c r="AZ1353" s="159"/>
    </row>
    <row r="1354" spans="1:52" x14ac:dyDescent="0.3">
      <c r="A1354" t="str">
        <f t="shared" si="601"/>
        <v>33209</v>
      </c>
      <c r="B1354" s="158" t="str">
        <f t="shared" si="602"/>
        <v>033209</v>
      </c>
      <c r="C1354">
        <v>33</v>
      </c>
      <c r="D1354" t="s">
        <v>60</v>
      </c>
      <c r="E1354">
        <v>33209</v>
      </c>
      <c r="F1354" t="s">
        <v>495</v>
      </c>
      <c r="G1354">
        <v>283.029</v>
      </c>
      <c r="H1354">
        <v>696.14</v>
      </c>
      <c r="I1354">
        <v>363.03399999999999</v>
      </c>
      <c r="J1354">
        <v>892.45399999999995</v>
      </c>
      <c r="K1354">
        <v>240.1</v>
      </c>
      <c r="L1354">
        <v>577.38900000000001</v>
      </c>
      <c r="M1354">
        <v>9.35</v>
      </c>
      <c r="N1354">
        <v>49.825000000000003</v>
      </c>
      <c r="O1354">
        <v>0</v>
      </c>
      <c r="P1354">
        <v>0</v>
      </c>
      <c r="Q1354">
        <v>0</v>
      </c>
      <c r="R1354">
        <v>0</v>
      </c>
      <c r="S1354">
        <v>0</v>
      </c>
      <c r="T1354">
        <v>0</v>
      </c>
      <c r="U1354">
        <v>0</v>
      </c>
      <c r="V1354">
        <v>2.746</v>
      </c>
      <c r="W1354">
        <v>24.257000000000001</v>
      </c>
      <c r="Y1354" t="str">
        <f t="shared" si="603"/>
        <v>岡山県</v>
      </c>
      <c r="Z1354" t="str">
        <f t="shared" si="604"/>
        <v>岡山県高梁市</v>
      </c>
      <c r="AA1354" s="159">
        <f t="shared" si="605"/>
        <v>363.03399999999999</v>
      </c>
      <c r="AB1354" s="159">
        <f t="shared" si="606"/>
        <v>892.45399999999995</v>
      </c>
      <c r="AC1354" s="159">
        <f t="shared" si="607"/>
        <v>577.38900000000001</v>
      </c>
      <c r="AD1354" s="159">
        <f t="shared" si="608"/>
        <v>49.825000000000003</v>
      </c>
      <c r="AE1354" s="159">
        <f t="shared" si="609"/>
        <v>0</v>
      </c>
      <c r="AF1354" s="159">
        <f t="shared" si="610"/>
        <v>0</v>
      </c>
      <c r="AG1354" s="159">
        <f t="shared" si="611"/>
        <v>0</v>
      </c>
      <c r="AH1354" s="160">
        <f t="shared" si="612"/>
        <v>1882.702</v>
      </c>
      <c r="AI1354" s="135">
        <f t="shared" si="613"/>
        <v>0.19282605531836688</v>
      </c>
      <c r="AJ1354" s="135">
        <f t="shared" si="614"/>
        <v>0.47402828487992255</v>
      </c>
      <c r="AK1354" s="135">
        <f t="shared" si="615"/>
        <v>0.30668103608537095</v>
      </c>
      <c r="AL1354" s="135">
        <f t="shared" si="616"/>
        <v>2.6464623716339602E-2</v>
      </c>
      <c r="AM1354" s="135">
        <f t="shared" si="617"/>
        <v>0</v>
      </c>
      <c r="AN1354" s="135">
        <f t="shared" si="618"/>
        <v>0</v>
      </c>
      <c r="AO1354" s="135">
        <f t="shared" si="619"/>
        <v>0</v>
      </c>
      <c r="AP1354" s="159">
        <f>IFERROR(VLOOKUP(A1354,人口!$A$2:$E$1748,5,0),0)</f>
        <v>30136</v>
      </c>
      <c r="AQ1354" s="159">
        <f t="shared" si="594"/>
        <v>0</v>
      </c>
      <c r="AR1354" s="159">
        <f t="shared" si="595"/>
        <v>0</v>
      </c>
      <c r="AS1354" s="159">
        <f t="shared" si="596"/>
        <v>0</v>
      </c>
      <c r="AT1354" s="159">
        <f t="shared" si="597"/>
        <v>1</v>
      </c>
      <c r="AU1354" s="159">
        <f t="shared" si="598"/>
        <v>0</v>
      </c>
      <c r="AV1354" s="159">
        <f t="shared" si="599"/>
        <v>0</v>
      </c>
      <c r="AW1354" s="159">
        <f t="shared" si="600"/>
        <v>0</v>
      </c>
      <c r="AX1354" s="159">
        <f t="shared" si="620"/>
        <v>0</v>
      </c>
      <c r="AY1354" s="159" t="str">
        <f t="shared" si="621"/>
        <v>3万～10万人未満の市町村平均</v>
      </c>
      <c r="AZ1354" s="159"/>
    </row>
    <row r="1355" spans="1:52" x14ac:dyDescent="0.3">
      <c r="A1355" t="str">
        <f t="shared" si="601"/>
        <v>33210</v>
      </c>
      <c r="B1355" s="158" t="str">
        <f t="shared" si="602"/>
        <v>033210</v>
      </c>
      <c r="C1355">
        <v>33</v>
      </c>
      <c r="D1355" t="s">
        <v>60</v>
      </c>
      <c r="E1355">
        <v>33210</v>
      </c>
      <c r="F1355" t="s">
        <v>548</v>
      </c>
      <c r="G1355">
        <v>256.63099999999997</v>
      </c>
      <c r="H1355">
        <v>836.93700000000001</v>
      </c>
      <c r="I1355">
        <v>320.82</v>
      </c>
      <c r="J1355">
        <v>1046.3420000000001</v>
      </c>
      <c r="K1355">
        <v>994.5</v>
      </c>
      <c r="L1355">
        <v>2790.0259999999998</v>
      </c>
      <c r="M1355">
        <v>13.099</v>
      </c>
      <c r="N1355">
        <v>73.456000000000003</v>
      </c>
      <c r="O1355">
        <v>0</v>
      </c>
      <c r="P1355">
        <v>0</v>
      </c>
      <c r="Q1355">
        <v>0</v>
      </c>
      <c r="R1355">
        <v>0</v>
      </c>
      <c r="S1355">
        <v>0</v>
      </c>
      <c r="T1355">
        <v>0</v>
      </c>
      <c r="U1355">
        <v>0</v>
      </c>
      <c r="V1355">
        <v>2.4380000000000002</v>
      </c>
      <c r="W1355">
        <v>20.687999999999999</v>
      </c>
      <c r="Y1355" t="str">
        <f t="shared" si="603"/>
        <v>岡山県</v>
      </c>
      <c r="Z1355" t="str">
        <f t="shared" si="604"/>
        <v>岡山県新見市</v>
      </c>
      <c r="AA1355" s="159">
        <f t="shared" si="605"/>
        <v>320.82</v>
      </c>
      <c r="AB1355" s="159">
        <f t="shared" si="606"/>
        <v>1046.3420000000001</v>
      </c>
      <c r="AC1355" s="159">
        <f t="shared" si="607"/>
        <v>2790.0259999999998</v>
      </c>
      <c r="AD1355" s="159">
        <f t="shared" si="608"/>
        <v>73.456000000000003</v>
      </c>
      <c r="AE1355" s="159">
        <f t="shared" si="609"/>
        <v>0</v>
      </c>
      <c r="AF1355" s="159">
        <f t="shared" si="610"/>
        <v>0</v>
      </c>
      <c r="AG1355" s="159">
        <f t="shared" si="611"/>
        <v>0</v>
      </c>
      <c r="AH1355" s="160">
        <f t="shared" si="612"/>
        <v>4230.6440000000002</v>
      </c>
      <c r="AI1355" s="135">
        <f t="shared" si="613"/>
        <v>7.5832426458004976E-2</v>
      </c>
      <c r="AJ1355" s="135">
        <f t="shared" si="614"/>
        <v>0.24732452080581585</v>
      </c>
      <c r="AK1355" s="135">
        <f t="shared" si="615"/>
        <v>0.6594802115233519</v>
      </c>
      <c r="AL1355" s="135">
        <f t="shared" si="616"/>
        <v>1.7362841212827173E-2</v>
      </c>
      <c r="AM1355" s="135">
        <f t="shared" si="617"/>
        <v>0</v>
      </c>
      <c r="AN1355" s="135">
        <f t="shared" si="618"/>
        <v>0</v>
      </c>
      <c r="AO1355" s="135">
        <f t="shared" si="619"/>
        <v>0</v>
      </c>
      <c r="AP1355" s="159">
        <f>IFERROR(VLOOKUP(A1355,人口!$A$2:$E$1748,5,0),0)</f>
        <v>29069</v>
      </c>
      <c r="AQ1355" s="159">
        <f t="shared" si="594"/>
        <v>0</v>
      </c>
      <c r="AR1355" s="159">
        <f t="shared" si="595"/>
        <v>0</v>
      </c>
      <c r="AS1355" s="159">
        <f t="shared" si="596"/>
        <v>1</v>
      </c>
      <c r="AT1355" s="159">
        <f t="shared" si="597"/>
        <v>0</v>
      </c>
      <c r="AU1355" s="159">
        <f t="shared" si="598"/>
        <v>0</v>
      </c>
      <c r="AV1355" s="159">
        <f t="shared" si="599"/>
        <v>0</v>
      </c>
      <c r="AW1355" s="159">
        <f t="shared" si="600"/>
        <v>0</v>
      </c>
      <c r="AX1355" s="159">
        <f t="shared" si="620"/>
        <v>0</v>
      </c>
      <c r="AY1355" s="159" t="str">
        <f t="shared" si="621"/>
        <v>1万～3万人未満の市町村平均</v>
      </c>
      <c r="AZ1355" s="159"/>
    </row>
    <row r="1356" spans="1:52" x14ac:dyDescent="0.3">
      <c r="A1356" t="str">
        <f t="shared" si="601"/>
        <v>33211</v>
      </c>
      <c r="B1356" s="158" t="str">
        <f t="shared" si="602"/>
        <v>033211</v>
      </c>
      <c r="C1356">
        <v>33</v>
      </c>
      <c r="D1356" t="s">
        <v>60</v>
      </c>
      <c r="E1356">
        <v>33211</v>
      </c>
      <c r="F1356" t="s">
        <v>602</v>
      </c>
      <c r="G1356">
        <v>272.27999999999997</v>
      </c>
      <c r="H1356">
        <v>200.73</v>
      </c>
      <c r="I1356">
        <v>372.96800000000002</v>
      </c>
      <c r="J1356">
        <v>274.411</v>
      </c>
      <c r="K1356">
        <v>130.80000000000001</v>
      </c>
      <c r="L1356">
        <v>228.83799999999999</v>
      </c>
      <c r="M1356">
        <v>0</v>
      </c>
      <c r="N1356">
        <v>0</v>
      </c>
      <c r="O1356">
        <v>0</v>
      </c>
      <c r="P1356">
        <v>0</v>
      </c>
      <c r="Q1356">
        <v>0</v>
      </c>
      <c r="R1356">
        <v>0</v>
      </c>
      <c r="S1356">
        <v>0</v>
      </c>
      <c r="T1356">
        <v>0</v>
      </c>
      <c r="U1356">
        <v>0</v>
      </c>
      <c r="V1356">
        <v>2.8820000000000001</v>
      </c>
      <c r="W1356">
        <v>24.161999999999999</v>
      </c>
      <c r="Y1356" t="str">
        <f t="shared" si="603"/>
        <v>岡山県</v>
      </c>
      <c r="Z1356" t="str">
        <f t="shared" si="604"/>
        <v>岡山県備前市</v>
      </c>
      <c r="AA1356" s="159">
        <f t="shared" si="605"/>
        <v>372.96800000000002</v>
      </c>
      <c r="AB1356" s="159">
        <f t="shared" si="606"/>
        <v>274.411</v>
      </c>
      <c r="AC1356" s="159">
        <f t="shared" si="607"/>
        <v>228.83799999999999</v>
      </c>
      <c r="AD1356" s="159">
        <f t="shared" si="608"/>
        <v>0</v>
      </c>
      <c r="AE1356" s="159">
        <f t="shared" si="609"/>
        <v>0</v>
      </c>
      <c r="AF1356" s="159">
        <f t="shared" si="610"/>
        <v>0</v>
      </c>
      <c r="AG1356" s="159">
        <f t="shared" si="611"/>
        <v>0</v>
      </c>
      <c r="AH1356" s="160">
        <f t="shared" si="612"/>
        <v>876.21699999999998</v>
      </c>
      <c r="AI1356" s="135">
        <f t="shared" si="613"/>
        <v>0.42565711461886729</v>
      </c>
      <c r="AJ1356" s="135">
        <f t="shared" si="614"/>
        <v>0.31317698697925284</v>
      </c>
      <c r="AK1356" s="135">
        <f t="shared" si="615"/>
        <v>0.26116589840187987</v>
      </c>
      <c r="AL1356" s="135">
        <f t="shared" si="616"/>
        <v>0</v>
      </c>
      <c r="AM1356" s="135">
        <f t="shared" si="617"/>
        <v>0</v>
      </c>
      <c r="AN1356" s="135">
        <f t="shared" si="618"/>
        <v>0</v>
      </c>
      <c r="AO1356" s="135">
        <f t="shared" si="619"/>
        <v>0</v>
      </c>
      <c r="AP1356" s="159">
        <f>IFERROR(VLOOKUP(A1356,人口!$A$2:$E$1748,5,0),0)</f>
        <v>34265</v>
      </c>
      <c r="AQ1356" s="159">
        <f t="shared" si="594"/>
        <v>0</v>
      </c>
      <c r="AR1356" s="159">
        <f t="shared" si="595"/>
        <v>0</v>
      </c>
      <c r="AS1356" s="159">
        <f t="shared" si="596"/>
        <v>0</v>
      </c>
      <c r="AT1356" s="159">
        <f t="shared" si="597"/>
        <v>1</v>
      </c>
      <c r="AU1356" s="159">
        <f t="shared" si="598"/>
        <v>0</v>
      </c>
      <c r="AV1356" s="159">
        <f t="shared" si="599"/>
        <v>0</v>
      </c>
      <c r="AW1356" s="159">
        <f t="shared" si="600"/>
        <v>0</v>
      </c>
      <c r="AX1356" s="159">
        <f t="shared" si="620"/>
        <v>0</v>
      </c>
      <c r="AY1356" s="159" t="str">
        <f t="shared" si="621"/>
        <v>3万～10万人未満の市町村平均</v>
      </c>
      <c r="AZ1356" s="159"/>
    </row>
    <row r="1357" spans="1:52" x14ac:dyDescent="0.3">
      <c r="A1357" t="str">
        <f t="shared" si="601"/>
        <v>33212</v>
      </c>
      <c r="B1357" s="158" t="str">
        <f t="shared" si="602"/>
        <v>033212</v>
      </c>
      <c r="C1357">
        <v>33</v>
      </c>
      <c r="D1357" t="s">
        <v>60</v>
      </c>
      <c r="E1357">
        <v>33212</v>
      </c>
      <c r="F1357" t="s">
        <v>653</v>
      </c>
      <c r="G1357">
        <v>227.00299999999999</v>
      </c>
      <c r="H1357">
        <v>492.33800000000002</v>
      </c>
      <c r="I1357">
        <v>320.24</v>
      </c>
      <c r="J1357">
        <v>692.51499999999999</v>
      </c>
      <c r="K1357">
        <v>16</v>
      </c>
      <c r="L1357">
        <v>27.385000000000002</v>
      </c>
      <c r="M1357">
        <v>0</v>
      </c>
      <c r="N1357">
        <v>0</v>
      </c>
      <c r="O1357">
        <v>0</v>
      </c>
      <c r="P1357">
        <v>0</v>
      </c>
      <c r="Q1357">
        <v>0</v>
      </c>
      <c r="R1357">
        <v>0</v>
      </c>
      <c r="S1357">
        <v>0</v>
      </c>
      <c r="T1357">
        <v>0</v>
      </c>
      <c r="U1357">
        <v>0</v>
      </c>
      <c r="V1357">
        <v>3.5059999999999998</v>
      </c>
      <c r="W1357">
        <v>20.690999999999999</v>
      </c>
      <c r="Y1357" t="str">
        <f t="shared" si="603"/>
        <v>岡山県</v>
      </c>
      <c r="Z1357" t="str">
        <f t="shared" si="604"/>
        <v>岡山県瀬戸内市</v>
      </c>
      <c r="AA1357" s="159">
        <f t="shared" si="605"/>
        <v>320.24</v>
      </c>
      <c r="AB1357" s="159">
        <f t="shared" si="606"/>
        <v>692.51499999999999</v>
      </c>
      <c r="AC1357" s="159">
        <f t="shared" si="607"/>
        <v>27.385000000000002</v>
      </c>
      <c r="AD1357" s="159">
        <f t="shared" si="608"/>
        <v>0</v>
      </c>
      <c r="AE1357" s="159">
        <f t="shared" si="609"/>
        <v>0</v>
      </c>
      <c r="AF1357" s="159">
        <f t="shared" si="610"/>
        <v>0</v>
      </c>
      <c r="AG1357" s="159">
        <f t="shared" si="611"/>
        <v>0</v>
      </c>
      <c r="AH1357" s="160">
        <f t="shared" si="612"/>
        <v>1040.1400000000001</v>
      </c>
      <c r="AI1357" s="135">
        <f t="shared" si="613"/>
        <v>0.30788163131886093</v>
      </c>
      <c r="AJ1357" s="135">
        <f t="shared" si="614"/>
        <v>0.66579018209087226</v>
      </c>
      <c r="AK1357" s="135">
        <f t="shared" si="615"/>
        <v>2.6328186590266693E-2</v>
      </c>
      <c r="AL1357" s="135">
        <f t="shared" si="616"/>
        <v>0</v>
      </c>
      <c r="AM1357" s="135">
        <f t="shared" si="617"/>
        <v>0</v>
      </c>
      <c r="AN1357" s="135">
        <f t="shared" si="618"/>
        <v>0</v>
      </c>
      <c r="AO1357" s="135">
        <f t="shared" si="619"/>
        <v>0</v>
      </c>
      <c r="AP1357" s="159">
        <f>IFERROR(VLOOKUP(A1357,人口!$A$2:$E$1748,5,0),0)</f>
        <v>37268</v>
      </c>
      <c r="AQ1357" s="159">
        <f t="shared" si="594"/>
        <v>0</v>
      </c>
      <c r="AR1357" s="159">
        <f t="shared" si="595"/>
        <v>0</v>
      </c>
      <c r="AS1357" s="159">
        <f t="shared" si="596"/>
        <v>0</v>
      </c>
      <c r="AT1357" s="159">
        <f t="shared" si="597"/>
        <v>1</v>
      </c>
      <c r="AU1357" s="159">
        <f t="shared" si="598"/>
        <v>0</v>
      </c>
      <c r="AV1357" s="159">
        <f t="shared" si="599"/>
        <v>0</v>
      </c>
      <c r="AW1357" s="159">
        <f t="shared" si="600"/>
        <v>0</v>
      </c>
      <c r="AX1357" s="159">
        <f t="shared" si="620"/>
        <v>0</v>
      </c>
      <c r="AY1357" s="159" t="str">
        <f t="shared" si="621"/>
        <v>3万～10万人未満の市町村平均</v>
      </c>
      <c r="AZ1357" s="159"/>
    </row>
    <row r="1358" spans="1:52" x14ac:dyDescent="0.3">
      <c r="A1358" t="str">
        <f t="shared" si="601"/>
        <v>33213</v>
      </c>
      <c r="B1358" s="158" t="str">
        <f t="shared" si="602"/>
        <v>033213</v>
      </c>
      <c r="C1358">
        <v>33</v>
      </c>
      <c r="D1358" t="s">
        <v>60</v>
      </c>
      <c r="E1358">
        <v>33213</v>
      </c>
      <c r="F1358" t="s">
        <v>706</v>
      </c>
      <c r="G1358">
        <v>257.49200000000002</v>
      </c>
      <c r="H1358">
        <v>633.94299999999998</v>
      </c>
      <c r="I1358">
        <v>352.59800000000001</v>
      </c>
      <c r="J1358">
        <v>866.03499999999997</v>
      </c>
      <c r="K1358">
        <v>56.1</v>
      </c>
      <c r="L1358">
        <v>105.502</v>
      </c>
      <c r="M1358">
        <v>4.7E-2</v>
      </c>
      <c r="N1358">
        <v>0.26400000000000001</v>
      </c>
      <c r="O1358">
        <v>0</v>
      </c>
      <c r="P1358">
        <v>0</v>
      </c>
      <c r="Q1358">
        <v>0</v>
      </c>
      <c r="R1358">
        <v>0</v>
      </c>
      <c r="S1358">
        <v>0</v>
      </c>
      <c r="T1358">
        <v>0</v>
      </c>
      <c r="U1358">
        <v>0</v>
      </c>
      <c r="V1358">
        <v>2.8279999999999998</v>
      </c>
      <c r="W1358">
        <v>23.53</v>
      </c>
      <c r="Y1358" t="str">
        <f t="shared" si="603"/>
        <v>岡山県</v>
      </c>
      <c r="Z1358" t="str">
        <f t="shared" si="604"/>
        <v>岡山県赤磐市</v>
      </c>
      <c r="AA1358" s="159">
        <f t="shared" si="605"/>
        <v>352.59800000000001</v>
      </c>
      <c r="AB1358" s="159">
        <f t="shared" si="606"/>
        <v>866.03499999999997</v>
      </c>
      <c r="AC1358" s="159">
        <f t="shared" si="607"/>
        <v>105.502</v>
      </c>
      <c r="AD1358" s="159">
        <f t="shared" si="608"/>
        <v>0.26400000000000001</v>
      </c>
      <c r="AE1358" s="159">
        <f t="shared" si="609"/>
        <v>0</v>
      </c>
      <c r="AF1358" s="159">
        <f t="shared" si="610"/>
        <v>0</v>
      </c>
      <c r="AG1358" s="159">
        <f t="shared" si="611"/>
        <v>0</v>
      </c>
      <c r="AH1358" s="160">
        <f t="shared" si="612"/>
        <v>1324.3989999999999</v>
      </c>
      <c r="AI1358" s="135">
        <f t="shared" si="613"/>
        <v>0.26623245713716187</v>
      </c>
      <c r="AJ1358" s="135">
        <f t="shared" si="614"/>
        <v>0.65390792351851679</v>
      </c>
      <c r="AK1358" s="135">
        <f t="shared" si="615"/>
        <v>7.9660283645638513E-2</v>
      </c>
      <c r="AL1358" s="135">
        <f t="shared" si="616"/>
        <v>1.9933569868294979E-4</v>
      </c>
      <c r="AM1358" s="135">
        <f t="shared" si="617"/>
        <v>0</v>
      </c>
      <c r="AN1358" s="135">
        <f t="shared" si="618"/>
        <v>0</v>
      </c>
      <c r="AO1358" s="135">
        <f t="shared" si="619"/>
        <v>0</v>
      </c>
      <c r="AP1358" s="159">
        <f>IFERROR(VLOOKUP(A1358,人口!$A$2:$E$1748,5,0),0)</f>
        <v>44177</v>
      </c>
      <c r="AQ1358" s="159">
        <f t="shared" si="594"/>
        <v>0</v>
      </c>
      <c r="AR1358" s="159">
        <f t="shared" si="595"/>
        <v>0</v>
      </c>
      <c r="AS1358" s="159">
        <f t="shared" si="596"/>
        <v>0</v>
      </c>
      <c r="AT1358" s="159">
        <f t="shared" si="597"/>
        <v>1</v>
      </c>
      <c r="AU1358" s="159">
        <f t="shared" si="598"/>
        <v>0</v>
      </c>
      <c r="AV1358" s="159">
        <f t="shared" si="599"/>
        <v>0</v>
      </c>
      <c r="AW1358" s="159">
        <f t="shared" si="600"/>
        <v>0</v>
      </c>
      <c r="AX1358" s="159">
        <f t="shared" si="620"/>
        <v>0</v>
      </c>
      <c r="AY1358" s="159" t="str">
        <f t="shared" si="621"/>
        <v>3万～10万人未満の市町村平均</v>
      </c>
      <c r="AZ1358" s="159"/>
    </row>
    <row r="1359" spans="1:52" x14ac:dyDescent="0.3">
      <c r="A1359" t="str">
        <f t="shared" si="601"/>
        <v>33214</v>
      </c>
      <c r="B1359" s="158" t="str">
        <f t="shared" si="602"/>
        <v>033214</v>
      </c>
      <c r="C1359">
        <v>33</v>
      </c>
      <c r="D1359" t="s">
        <v>60</v>
      </c>
      <c r="E1359">
        <v>33214</v>
      </c>
      <c r="F1359" t="s">
        <v>759</v>
      </c>
      <c r="G1359">
        <v>382.24099999999999</v>
      </c>
      <c r="H1359">
        <v>1704.7449999999999</v>
      </c>
      <c r="I1359">
        <v>475.00200000000001</v>
      </c>
      <c r="J1359">
        <v>2118.5810000000001</v>
      </c>
      <c r="K1359">
        <v>938.9</v>
      </c>
      <c r="L1359">
        <v>2348.2339999999999</v>
      </c>
      <c r="M1359">
        <v>7.2119999999999997</v>
      </c>
      <c r="N1359">
        <v>44.19</v>
      </c>
      <c r="O1359">
        <v>0</v>
      </c>
      <c r="P1359">
        <v>0</v>
      </c>
      <c r="Q1359">
        <v>0</v>
      </c>
      <c r="R1359">
        <v>1.0999999999999999E-2</v>
      </c>
      <c r="S1359">
        <v>0</v>
      </c>
      <c r="T1359">
        <v>0</v>
      </c>
      <c r="U1359">
        <v>6.7000000000000004E-2</v>
      </c>
      <c r="V1359">
        <v>4.2869999999999999</v>
      </c>
      <c r="W1359">
        <v>38.909999999999997</v>
      </c>
      <c r="Y1359" t="str">
        <f t="shared" si="603"/>
        <v>岡山県</v>
      </c>
      <c r="Z1359" t="str">
        <f t="shared" si="604"/>
        <v>岡山県真庭市</v>
      </c>
      <c r="AA1359" s="159">
        <f t="shared" si="605"/>
        <v>475.00200000000001</v>
      </c>
      <c r="AB1359" s="159">
        <f t="shared" si="606"/>
        <v>2118.5810000000001</v>
      </c>
      <c r="AC1359" s="159">
        <f t="shared" si="607"/>
        <v>2348.2339999999999</v>
      </c>
      <c r="AD1359" s="159">
        <f t="shared" si="608"/>
        <v>44.19</v>
      </c>
      <c r="AE1359" s="159">
        <f t="shared" si="609"/>
        <v>0</v>
      </c>
      <c r="AF1359" s="159">
        <f t="shared" si="610"/>
        <v>0</v>
      </c>
      <c r="AG1359" s="159">
        <f t="shared" si="611"/>
        <v>6.7000000000000004E-2</v>
      </c>
      <c r="AH1359" s="160">
        <f t="shared" si="612"/>
        <v>4986.0739999999996</v>
      </c>
      <c r="AI1359" s="135">
        <f t="shared" si="613"/>
        <v>9.5265734122678497E-2</v>
      </c>
      <c r="AJ1359" s="135">
        <f t="shared" si="614"/>
        <v>0.42489963045073142</v>
      </c>
      <c r="AK1359" s="135">
        <f t="shared" si="615"/>
        <v>0.47095851365222419</v>
      </c>
      <c r="AL1359" s="135">
        <f t="shared" si="616"/>
        <v>8.8626843484472962E-3</v>
      </c>
      <c r="AM1359" s="135">
        <f t="shared" si="617"/>
        <v>0</v>
      </c>
      <c r="AN1359" s="135">
        <f t="shared" si="618"/>
        <v>0</v>
      </c>
      <c r="AO1359" s="135">
        <f t="shared" si="619"/>
        <v>1.3437425918668678E-5</v>
      </c>
      <c r="AP1359" s="159">
        <f>IFERROR(VLOOKUP(A1359,人口!$A$2:$E$1748,5,0),0)</f>
        <v>44978</v>
      </c>
      <c r="AQ1359" s="159">
        <f t="shared" si="594"/>
        <v>0</v>
      </c>
      <c r="AR1359" s="159">
        <f t="shared" si="595"/>
        <v>0</v>
      </c>
      <c r="AS1359" s="159">
        <f t="shared" si="596"/>
        <v>0</v>
      </c>
      <c r="AT1359" s="159">
        <f t="shared" si="597"/>
        <v>1</v>
      </c>
      <c r="AU1359" s="159">
        <f t="shared" si="598"/>
        <v>0</v>
      </c>
      <c r="AV1359" s="159">
        <f t="shared" si="599"/>
        <v>0</v>
      </c>
      <c r="AW1359" s="159">
        <f t="shared" si="600"/>
        <v>0</v>
      </c>
      <c r="AX1359" s="159">
        <f t="shared" si="620"/>
        <v>0</v>
      </c>
      <c r="AY1359" s="159" t="str">
        <f t="shared" si="621"/>
        <v>3万～10万人未満の市町村平均</v>
      </c>
      <c r="AZ1359" s="159"/>
    </row>
    <row r="1360" spans="1:52" x14ac:dyDescent="0.3">
      <c r="A1360" t="str">
        <f t="shared" si="601"/>
        <v>33215</v>
      </c>
      <c r="B1360" s="158" t="str">
        <f t="shared" si="602"/>
        <v>033215</v>
      </c>
      <c r="C1360">
        <v>33</v>
      </c>
      <c r="D1360" t="s">
        <v>60</v>
      </c>
      <c r="E1360">
        <v>33215</v>
      </c>
      <c r="F1360" t="s">
        <v>813</v>
      </c>
      <c r="G1360">
        <v>267.94400000000002</v>
      </c>
      <c r="H1360">
        <v>838.39400000000001</v>
      </c>
      <c r="I1360">
        <v>346.36900000000003</v>
      </c>
      <c r="J1360">
        <v>1082.5060000000001</v>
      </c>
      <c r="K1360">
        <v>120.1</v>
      </c>
      <c r="L1360">
        <v>249.923</v>
      </c>
      <c r="M1360">
        <v>1.607</v>
      </c>
      <c r="N1360">
        <v>8.8580000000000005</v>
      </c>
      <c r="O1360">
        <v>0.104</v>
      </c>
      <c r="P1360">
        <v>0</v>
      </c>
      <c r="Q1360">
        <v>0</v>
      </c>
      <c r="R1360">
        <v>0</v>
      </c>
      <c r="S1360">
        <v>0</v>
      </c>
      <c r="T1360">
        <v>0</v>
      </c>
      <c r="U1360">
        <v>0</v>
      </c>
      <c r="V1360">
        <v>3.077</v>
      </c>
      <c r="W1360">
        <v>26.943999999999999</v>
      </c>
      <c r="Y1360" t="str">
        <f t="shared" si="603"/>
        <v>岡山県</v>
      </c>
      <c r="Z1360" t="str">
        <f t="shared" si="604"/>
        <v>岡山県美作市</v>
      </c>
      <c r="AA1360" s="159">
        <f t="shared" si="605"/>
        <v>346.36900000000003</v>
      </c>
      <c r="AB1360" s="159">
        <f t="shared" si="606"/>
        <v>1082.5060000000001</v>
      </c>
      <c r="AC1360" s="159">
        <f t="shared" si="607"/>
        <v>249.923</v>
      </c>
      <c r="AD1360" s="159">
        <f t="shared" si="608"/>
        <v>8.8580000000000005</v>
      </c>
      <c r="AE1360" s="159">
        <f t="shared" si="609"/>
        <v>0</v>
      </c>
      <c r="AF1360" s="159">
        <f t="shared" si="610"/>
        <v>0</v>
      </c>
      <c r="AG1360" s="159">
        <f t="shared" si="611"/>
        <v>0</v>
      </c>
      <c r="AH1360" s="160">
        <f t="shared" si="612"/>
        <v>1687.6559999999999</v>
      </c>
      <c r="AI1360" s="135">
        <f t="shared" si="613"/>
        <v>0.20523673070815382</v>
      </c>
      <c r="AJ1360" s="135">
        <f t="shared" si="614"/>
        <v>0.6414257407907773</v>
      </c>
      <c r="AK1360" s="135">
        <f t="shared" si="615"/>
        <v>0.14808882852903674</v>
      </c>
      <c r="AL1360" s="135">
        <f t="shared" si="616"/>
        <v>5.2486999720322159E-3</v>
      </c>
      <c r="AM1360" s="135">
        <f t="shared" si="617"/>
        <v>0</v>
      </c>
      <c r="AN1360" s="135">
        <f t="shared" si="618"/>
        <v>0</v>
      </c>
      <c r="AO1360" s="135">
        <f t="shared" si="619"/>
        <v>0</v>
      </c>
      <c r="AP1360" s="159">
        <f>IFERROR(VLOOKUP(A1360,人口!$A$2:$E$1748,5,0),0)</f>
        <v>27359</v>
      </c>
      <c r="AQ1360" s="159">
        <f t="shared" si="594"/>
        <v>0</v>
      </c>
      <c r="AR1360" s="159">
        <f t="shared" si="595"/>
        <v>0</v>
      </c>
      <c r="AS1360" s="159">
        <f t="shared" si="596"/>
        <v>1</v>
      </c>
      <c r="AT1360" s="159">
        <f t="shared" si="597"/>
        <v>0</v>
      </c>
      <c r="AU1360" s="159">
        <f t="shared" si="598"/>
        <v>0</v>
      </c>
      <c r="AV1360" s="159">
        <f t="shared" si="599"/>
        <v>0</v>
      </c>
      <c r="AW1360" s="159">
        <f t="shared" si="600"/>
        <v>0</v>
      </c>
      <c r="AX1360" s="159">
        <f t="shared" si="620"/>
        <v>0</v>
      </c>
      <c r="AY1360" s="159" t="str">
        <f t="shared" si="621"/>
        <v>1万～3万人未満の市町村平均</v>
      </c>
      <c r="AZ1360" s="159"/>
    </row>
    <row r="1361" spans="1:52" x14ac:dyDescent="0.3">
      <c r="A1361" t="str">
        <f t="shared" si="601"/>
        <v>33216</v>
      </c>
      <c r="B1361" s="158" t="str">
        <f t="shared" si="602"/>
        <v>033216</v>
      </c>
      <c r="C1361">
        <v>33</v>
      </c>
      <c r="D1361" t="s">
        <v>60</v>
      </c>
      <c r="E1361">
        <v>33216</v>
      </c>
      <c r="F1361" t="s">
        <v>864</v>
      </c>
      <c r="G1361">
        <v>191.197</v>
      </c>
      <c r="H1361">
        <v>216.05500000000001</v>
      </c>
      <c r="I1361">
        <v>263.86900000000003</v>
      </c>
      <c r="J1361">
        <v>297.524</v>
      </c>
      <c r="K1361">
        <v>5</v>
      </c>
      <c r="L1361">
        <v>9.9949999999999992</v>
      </c>
      <c r="M1361">
        <v>0</v>
      </c>
      <c r="N1361">
        <v>0</v>
      </c>
      <c r="O1361">
        <v>0</v>
      </c>
      <c r="P1361">
        <v>0</v>
      </c>
      <c r="Q1361">
        <v>0</v>
      </c>
      <c r="R1361">
        <v>0</v>
      </c>
      <c r="S1361">
        <v>0</v>
      </c>
      <c r="T1361">
        <v>0</v>
      </c>
      <c r="U1361">
        <v>0</v>
      </c>
      <c r="V1361">
        <v>2.3879999999999999</v>
      </c>
      <c r="W1361">
        <v>22.09</v>
      </c>
      <c r="Y1361" t="str">
        <f t="shared" si="603"/>
        <v>岡山県</v>
      </c>
      <c r="Z1361" t="str">
        <f t="shared" si="604"/>
        <v>岡山県浅口市</v>
      </c>
      <c r="AA1361" s="159">
        <f t="shared" si="605"/>
        <v>263.86900000000003</v>
      </c>
      <c r="AB1361" s="159">
        <f t="shared" si="606"/>
        <v>297.524</v>
      </c>
      <c r="AC1361" s="159">
        <f t="shared" si="607"/>
        <v>9.9949999999999992</v>
      </c>
      <c r="AD1361" s="159">
        <f t="shared" si="608"/>
        <v>0</v>
      </c>
      <c r="AE1361" s="159">
        <f t="shared" si="609"/>
        <v>0</v>
      </c>
      <c r="AF1361" s="159">
        <f t="shared" si="610"/>
        <v>0</v>
      </c>
      <c r="AG1361" s="159">
        <f t="shared" si="611"/>
        <v>0</v>
      </c>
      <c r="AH1361" s="160">
        <f t="shared" si="612"/>
        <v>571.38800000000003</v>
      </c>
      <c r="AI1361" s="135">
        <f t="shared" si="613"/>
        <v>0.46180353805120167</v>
      </c>
      <c r="AJ1361" s="135">
        <f t="shared" si="614"/>
        <v>0.52070396998186863</v>
      </c>
      <c r="AK1361" s="135">
        <f t="shared" si="615"/>
        <v>1.749249196692965E-2</v>
      </c>
      <c r="AL1361" s="135">
        <f t="shared" si="616"/>
        <v>0</v>
      </c>
      <c r="AM1361" s="135">
        <f t="shared" si="617"/>
        <v>0</v>
      </c>
      <c r="AN1361" s="135">
        <f t="shared" si="618"/>
        <v>0</v>
      </c>
      <c r="AO1361" s="135">
        <f t="shared" si="619"/>
        <v>0</v>
      </c>
      <c r="AP1361" s="159">
        <f>IFERROR(VLOOKUP(A1361,人口!$A$2:$E$1748,5,0),0)</f>
        <v>34182</v>
      </c>
      <c r="AQ1361" s="159">
        <f t="shared" si="594"/>
        <v>0</v>
      </c>
      <c r="AR1361" s="159">
        <f t="shared" si="595"/>
        <v>0</v>
      </c>
      <c r="AS1361" s="159">
        <f t="shared" si="596"/>
        <v>0</v>
      </c>
      <c r="AT1361" s="159">
        <f t="shared" si="597"/>
        <v>1</v>
      </c>
      <c r="AU1361" s="159">
        <f t="shared" si="598"/>
        <v>0</v>
      </c>
      <c r="AV1361" s="159">
        <f t="shared" si="599"/>
        <v>0</v>
      </c>
      <c r="AW1361" s="159">
        <f t="shared" si="600"/>
        <v>0</v>
      </c>
      <c r="AX1361" s="159">
        <f t="shared" si="620"/>
        <v>0</v>
      </c>
      <c r="AY1361" s="159" t="str">
        <f t="shared" si="621"/>
        <v>3万～10万人未満の市町村平均</v>
      </c>
      <c r="AZ1361" s="159"/>
    </row>
    <row r="1362" spans="1:52" x14ac:dyDescent="0.3">
      <c r="A1362" t="str">
        <f t="shared" si="601"/>
        <v>33346</v>
      </c>
      <c r="B1362" s="158" t="str">
        <f t="shared" si="602"/>
        <v>033346</v>
      </c>
      <c r="C1362">
        <v>33</v>
      </c>
      <c r="D1362" t="s">
        <v>60</v>
      </c>
      <c r="E1362">
        <v>33346</v>
      </c>
      <c r="F1362" t="s">
        <v>916</v>
      </c>
      <c r="G1362">
        <v>110.45699999999999</v>
      </c>
      <c r="H1362">
        <v>218.83199999999999</v>
      </c>
      <c r="I1362">
        <v>148.047</v>
      </c>
      <c r="J1362">
        <v>292.755</v>
      </c>
      <c r="K1362">
        <v>44.6</v>
      </c>
      <c r="L1362">
        <v>79.537000000000006</v>
      </c>
      <c r="M1362">
        <v>0</v>
      </c>
      <c r="N1362">
        <v>0</v>
      </c>
      <c r="O1362">
        <v>0</v>
      </c>
      <c r="P1362">
        <v>0</v>
      </c>
      <c r="Q1362">
        <v>0</v>
      </c>
      <c r="R1362">
        <v>0</v>
      </c>
      <c r="S1362">
        <v>0</v>
      </c>
      <c r="T1362">
        <v>0</v>
      </c>
      <c r="U1362">
        <v>0</v>
      </c>
      <c r="V1362">
        <v>1.2509999999999999</v>
      </c>
      <c r="W1362">
        <v>11.042999999999999</v>
      </c>
      <c r="Y1362" t="str">
        <f t="shared" si="603"/>
        <v>岡山県</v>
      </c>
      <c r="Z1362" t="str">
        <f t="shared" si="604"/>
        <v>岡山県和気町</v>
      </c>
      <c r="AA1362" s="159">
        <f t="shared" si="605"/>
        <v>148.047</v>
      </c>
      <c r="AB1362" s="159">
        <f t="shared" si="606"/>
        <v>292.755</v>
      </c>
      <c r="AC1362" s="159">
        <f t="shared" si="607"/>
        <v>79.537000000000006</v>
      </c>
      <c r="AD1362" s="159">
        <f t="shared" si="608"/>
        <v>0</v>
      </c>
      <c r="AE1362" s="159">
        <f t="shared" si="609"/>
        <v>0</v>
      </c>
      <c r="AF1362" s="159">
        <f t="shared" si="610"/>
        <v>0</v>
      </c>
      <c r="AG1362" s="159">
        <f t="shared" si="611"/>
        <v>0</v>
      </c>
      <c r="AH1362" s="160">
        <f t="shared" si="612"/>
        <v>520.33900000000006</v>
      </c>
      <c r="AI1362" s="135">
        <f t="shared" si="613"/>
        <v>0.28452028389184741</v>
      </c>
      <c r="AJ1362" s="135">
        <f t="shared" si="614"/>
        <v>0.5626235973086775</v>
      </c>
      <c r="AK1362" s="135">
        <f t="shared" si="615"/>
        <v>0.15285611879947494</v>
      </c>
      <c r="AL1362" s="135">
        <f t="shared" si="616"/>
        <v>0</v>
      </c>
      <c r="AM1362" s="135">
        <f t="shared" si="617"/>
        <v>0</v>
      </c>
      <c r="AN1362" s="135">
        <f t="shared" si="618"/>
        <v>0</v>
      </c>
      <c r="AO1362" s="135">
        <f t="shared" si="619"/>
        <v>0</v>
      </c>
      <c r="AP1362" s="159">
        <f>IFERROR(VLOOKUP(A1362,人口!$A$2:$E$1748,5,0),0)</f>
        <v>14089</v>
      </c>
      <c r="AQ1362" s="159">
        <f t="shared" si="594"/>
        <v>0</v>
      </c>
      <c r="AR1362" s="159">
        <f t="shared" si="595"/>
        <v>0</v>
      </c>
      <c r="AS1362" s="159">
        <f t="shared" si="596"/>
        <v>1</v>
      </c>
      <c r="AT1362" s="159">
        <f t="shared" si="597"/>
        <v>0</v>
      </c>
      <c r="AU1362" s="159">
        <f t="shared" si="598"/>
        <v>0</v>
      </c>
      <c r="AV1362" s="159">
        <f t="shared" si="599"/>
        <v>0</v>
      </c>
      <c r="AW1362" s="159">
        <f t="shared" si="600"/>
        <v>0</v>
      </c>
      <c r="AX1362" s="159">
        <f t="shared" si="620"/>
        <v>0</v>
      </c>
      <c r="AY1362" s="159" t="str">
        <f t="shared" si="621"/>
        <v>1万～3万人未満の市町村平均</v>
      </c>
      <c r="AZ1362" s="159"/>
    </row>
    <row r="1363" spans="1:52" x14ac:dyDescent="0.3">
      <c r="A1363" t="str">
        <f t="shared" si="601"/>
        <v>33423</v>
      </c>
      <c r="B1363" s="158" t="str">
        <f t="shared" si="602"/>
        <v>033423</v>
      </c>
      <c r="C1363">
        <v>33</v>
      </c>
      <c r="D1363" t="s">
        <v>60</v>
      </c>
      <c r="E1363">
        <v>33423</v>
      </c>
      <c r="F1363" t="s">
        <v>966</v>
      </c>
      <c r="G1363">
        <v>59.878999999999998</v>
      </c>
      <c r="H1363">
        <v>28.611999999999998</v>
      </c>
      <c r="I1363">
        <v>83.522999999999996</v>
      </c>
      <c r="J1363">
        <v>39.832999999999998</v>
      </c>
      <c r="K1363">
        <v>0</v>
      </c>
      <c r="L1363">
        <v>0</v>
      </c>
      <c r="M1363">
        <v>0</v>
      </c>
      <c r="N1363">
        <v>0</v>
      </c>
      <c r="O1363">
        <v>0</v>
      </c>
      <c r="P1363">
        <v>0</v>
      </c>
      <c r="Q1363">
        <v>0</v>
      </c>
      <c r="R1363">
        <v>0</v>
      </c>
      <c r="S1363">
        <v>0</v>
      </c>
      <c r="T1363">
        <v>0</v>
      </c>
      <c r="U1363">
        <v>0</v>
      </c>
      <c r="V1363">
        <v>0.73299999999999998</v>
      </c>
      <c r="W1363">
        <v>5.7629999999999999</v>
      </c>
      <c r="Y1363" t="str">
        <f t="shared" si="603"/>
        <v>岡山県</v>
      </c>
      <c r="Z1363" t="str">
        <f t="shared" si="604"/>
        <v>岡山県早島町</v>
      </c>
      <c r="AA1363" s="159">
        <f t="shared" si="605"/>
        <v>83.522999999999996</v>
      </c>
      <c r="AB1363" s="159">
        <f t="shared" si="606"/>
        <v>39.832999999999998</v>
      </c>
      <c r="AC1363" s="159">
        <f t="shared" si="607"/>
        <v>0</v>
      </c>
      <c r="AD1363" s="159">
        <f t="shared" si="608"/>
        <v>0</v>
      </c>
      <c r="AE1363" s="159">
        <f t="shared" si="609"/>
        <v>0</v>
      </c>
      <c r="AF1363" s="159">
        <f t="shared" si="610"/>
        <v>0</v>
      </c>
      <c r="AG1363" s="159">
        <f t="shared" si="611"/>
        <v>0</v>
      </c>
      <c r="AH1363" s="160">
        <f t="shared" si="612"/>
        <v>123.35599999999999</v>
      </c>
      <c r="AI1363" s="135">
        <f t="shared" si="613"/>
        <v>0.67708907552125552</v>
      </c>
      <c r="AJ1363" s="135">
        <f t="shared" si="614"/>
        <v>0.32291092447874442</v>
      </c>
      <c r="AK1363" s="135">
        <f t="shared" si="615"/>
        <v>0</v>
      </c>
      <c r="AL1363" s="135">
        <f t="shared" si="616"/>
        <v>0</v>
      </c>
      <c r="AM1363" s="135">
        <f t="shared" si="617"/>
        <v>0</v>
      </c>
      <c r="AN1363" s="135">
        <f t="shared" si="618"/>
        <v>0</v>
      </c>
      <c r="AO1363" s="135">
        <f t="shared" si="619"/>
        <v>0</v>
      </c>
      <c r="AP1363" s="159">
        <f>IFERROR(VLOOKUP(A1363,人口!$A$2:$E$1748,5,0),0)</f>
        <v>12610</v>
      </c>
      <c r="AQ1363" s="159">
        <f t="shared" si="594"/>
        <v>0</v>
      </c>
      <c r="AR1363" s="159">
        <f t="shared" si="595"/>
        <v>0</v>
      </c>
      <c r="AS1363" s="159">
        <f t="shared" si="596"/>
        <v>1</v>
      </c>
      <c r="AT1363" s="159">
        <f t="shared" si="597"/>
        <v>0</v>
      </c>
      <c r="AU1363" s="159">
        <f t="shared" si="598"/>
        <v>0</v>
      </c>
      <c r="AV1363" s="159">
        <f t="shared" si="599"/>
        <v>0</v>
      </c>
      <c r="AW1363" s="159">
        <f t="shared" si="600"/>
        <v>0</v>
      </c>
      <c r="AX1363" s="159">
        <f t="shared" si="620"/>
        <v>0</v>
      </c>
      <c r="AY1363" s="159" t="str">
        <f t="shared" si="621"/>
        <v>1万～3万人未満の市町村平均</v>
      </c>
      <c r="AZ1363" s="159"/>
    </row>
    <row r="1364" spans="1:52" x14ac:dyDescent="0.3">
      <c r="A1364" t="str">
        <f t="shared" si="601"/>
        <v>33445</v>
      </c>
      <c r="B1364" s="158" t="str">
        <f t="shared" si="602"/>
        <v>033445</v>
      </c>
      <c r="C1364">
        <v>33</v>
      </c>
      <c r="D1364" t="s">
        <v>60</v>
      </c>
      <c r="E1364">
        <v>33445</v>
      </c>
      <c r="F1364" t="s">
        <v>1011</v>
      </c>
      <c r="G1364">
        <v>57.735999999999997</v>
      </c>
      <c r="H1364">
        <v>41.552</v>
      </c>
      <c r="I1364">
        <v>79.817999999999998</v>
      </c>
      <c r="J1364">
        <v>57.326000000000001</v>
      </c>
      <c r="K1364">
        <v>0</v>
      </c>
      <c r="L1364">
        <v>0</v>
      </c>
      <c r="M1364">
        <v>0</v>
      </c>
      <c r="N1364">
        <v>0</v>
      </c>
      <c r="O1364">
        <v>0</v>
      </c>
      <c r="P1364">
        <v>0</v>
      </c>
      <c r="Q1364">
        <v>0</v>
      </c>
      <c r="R1364">
        <v>0</v>
      </c>
      <c r="S1364">
        <v>0</v>
      </c>
      <c r="T1364">
        <v>0</v>
      </c>
      <c r="U1364">
        <v>0</v>
      </c>
      <c r="V1364">
        <v>0.66400000000000003</v>
      </c>
      <c r="W1364">
        <v>9.18</v>
      </c>
      <c r="Y1364" t="str">
        <f t="shared" si="603"/>
        <v>岡山県</v>
      </c>
      <c r="Z1364" t="str">
        <f t="shared" si="604"/>
        <v>岡山県里庄町</v>
      </c>
      <c r="AA1364" s="159">
        <f t="shared" si="605"/>
        <v>79.817999999999998</v>
      </c>
      <c r="AB1364" s="159">
        <f t="shared" si="606"/>
        <v>57.326000000000001</v>
      </c>
      <c r="AC1364" s="159">
        <f t="shared" si="607"/>
        <v>0</v>
      </c>
      <c r="AD1364" s="159">
        <f t="shared" si="608"/>
        <v>0</v>
      </c>
      <c r="AE1364" s="159">
        <f t="shared" si="609"/>
        <v>0</v>
      </c>
      <c r="AF1364" s="159">
        <f t="shared" si="610"/>
        <v>0</v>
      </c>
      <c r="AG1364" s="159">
        <f t="shared" si="611"/>
        <v>0</v>
      </c>
      <c r="AH1364" s="160">
        <f t="shared" si="612"/>
        <v>137.14400000000001</v>
      </c>
      <c r="AI1364" s="135">
        <f t="shared" si="613"/>
        <v>0.58200139998833345</v>
      </c>
      <c r="AJ1364" s="135">
        <f t="shared" si="614"/>
        <v>0.41799860001166655</v>
      </c>
      <c r="AK1364" s="135">
        <f t="shared" si="615"/>
        <v>0</v>
      </c>
      <c r="AL1364" s="135">
        <f t="shared" si="616"/>
        <v>0</v>
      </c>
      <c r="AM1364" s="135">
        <f t="shared" si="617"/>
        <v>0</v>
      </c>
      <c r="AN1364" s="135">
        <f t="shared" si="618"/>
        <v>0</v>
      </c>
      <c r="AO1364" s="135">
        <f t="shared" si="619"/>
        <v>0</v>
      </c>
      <c r="AP1364" s="159">
        <f>IFERROR(VLOOKUP(A1364,人口!$A$2:$E$1748,5,0),0)</f>
        <v>11205</v>
      </c>
      <c r="AQ1364" s="159">
        <f t="shared" si="594"/>
        <v>0</v>
      </c>
      <c r="AR1364" s="159">
        <f t="shared" si="595"/>
        <v>0</v>
      </c>
      <c r="AS1364" s="159">
        <f t="shared" si="596"/>
        <v>1</v>
      </c>
      <c r="AT1364" s="159">
        <f t="shared" si="597"/>
        <v>0</v>
      </c>
      <c r="AU1364" s="159">
        <f t="shared" si="598"/>
        <v>0</v>
      </c>
      <c r="AV1364" s="159">
        <f t="shared" si="599"/>
        <v>0</v>
      </c>
      <c r="AW1364" s="159">
        <f t="shared" si="600"/>
        <v>0</v>
      </c>
      <c r="AX1364" s="159">
        <f t="shared" si="620"/>
        <v>0</v>
      </c>
      <c r="AY1364" s="159" t="str">
        <f t="shared" si="621"/>
        <v>1万～3万人未満の市町村平均</v>
      </c>
      <c r="AZ1364" s="159"/>
    </row>
    <row r="1365" spans="1:52" x14ac:dyDescent="0.3">
      <c r="A1365" t="str">
        <f t="shared" si="601"/>
        <v>33461</v>
      </c>
      <c r="B1365" s="158" t="str">
        <f t="shared" si="602"/>
        <v>033461</v>
      </c>
      <c r="C1365">
        <v>33</v>
      </c>
      <c r="D1365" t="s">
        <v>60</v>
      </c>
      <c r="E1365">
        <v>33461</v>
      </c>
      <c r="F1365" t="s">
        <v>1059</v>
      </c>
      <c r="G1365">
        <v>116.176</v>
      </c>
      <c r="H1365">
        <v>248.977</v>
      </c>
      <c r="I1365">
        <v>159.249</v>
      </c>
      <c r="J1365">
        <v>340.59</v>
      </c>
      <c r="K1365">
        <v>51.7</v>
      </c>
      <c r="L1365">
        <v>102.04300000000001</v>
      </c>
      <c r="M1365">
        <v>0.30299999999999999</v>
      </c>
      <c r="N1365">
        <v>1.607</v>
      </c>
      <c r="O1365">
        <v>0</v>
      </c>
      <c r="P1365">
        <v>0</v>
      </c>
      <c r="Q1365">
        <v>0</v>
      </c>
      <c r="R1365">
        <v>0</v>
      </c>
      <c r="S1365">
        <v>0</v>
      </c>
      <c r="T1365">
        <v>0</v>
      </c>
      <c r="U1365">
        <v>0</v>
      </c>
      <c r="V1365">
        <v>1.331</v>
      </c>
      <c r="W1365">
        <v>12.058</v>
      </c>
      <c r="Y1365" t="str">
        <f t="shared" si="603"/>
        <v>岡山県</v>
      </c>
      <c r="Z1365" t="str">
        <f t="shared" si="604"/>
        <v>岡山県矢掛町</v>
      </c>
      <c r="AA1365" s="159">
        <f t="shared" si="605"/>
        <v>159.249</v>
      </c>
      <c r="AB1365" s="159">
        <f t="shared" si="606"/>
        <v>340.59</v>
      </c>
      <c r="AC1365" s="159">
        <f t="shared" si="607"/>
        <v>102.04300000000001</v>
      </c>
      <c r="AD1365" s="159">
        <f t="shared" si="608"/>
        <v>1.607</v>
      </c>
      <c r="AE1365" s="159">
        <f t="shared" si="609"/>
        <v>0</v>
      </c>
      <c r="AF1365" s="159">
        <f t="shared" si="610"/>
        <v>0</v>
      </c>
      <c r="AG1365" s="159">
        <f t="shared" si="611"/>
        <v>0</v>
      </c>
      <c r="AH1365" s="160">
        <f t="shared" si="612"/>
        <v>603.48899999999992</v>
      </c>
      <c r="AI1365" s="135">
        <f t="shared" si="613"/>
        <v>0.26388053469077316</v>
      </c>
      <c r="AJ1365" s="135">
        <f t="shared" si="614"/>
        <v>0.56436819892326129</v>
      </c>
      <c r="AK1365" s="135">
        <f t="shared" si="615"/>
        <v>0.16908841751879491</v>
      </c>
      <c r="AL1365" s="135">
        <f t="shared" si="616"/>
        <v>2.662848867170736E-3</v>
      </c>
      <c r="AM1365" s="135">
        <f t="shared" si="617"/>
        <v>0</v>
      </c>
      <c r="AN1365" s="135">
        <f t="shared" si="618"/>
        <v>0</v>
      </c>
      <c r="AO1365" s="135">
        <f t="shared" si="619"/>
        <v>0</v>
      </c>
      <c r="AP1365" s="159">
        <f>IFERROR(VLOOKUP(A1365,人口!$A$2:$E$1748,5,0),0)</f>
        <v>14161</v>
      </c>
      <c r="AQ1365" s="159">
        <f t="shared" si="594"/>
        <v>0</v>
      </c>
      <c r="AR1365" s="159">
        <f t="shared" si="595"/>
        <v>0</v>
      </c>
      <c r="AS1365" s="159">
        <f t="shared" si="596"/>
        <v>1</v>
      </c>
      <c r="AT1365" s="159">
        <f t="shared" si="597"/>
        <v>0</v>
      </c>
      <c r="AU1365" s="159">
        <f t="shared" si="598"/>
        <v>0</v>
      </c>
      <c r="AV1365" s="159">
        <f t="shared" si="599"/>
        <v>0</v>
      </c>
      <c r="AW1365" s="159">
        <f t="shared" si="600"/>
        <v>0</v>
      </c>
      <c r="AX1365" s="159">
        <f t="shared" si="620"/>
        <v>0</v>
      </c>
      <c r="AY1365" s="159" t="str">
        <f t="shared" si="621"/>
        <v>1万～3万人未満の市町村平均</v>
      </c>
      <c r="AZ1365" s="159"/>
    </row>
    <row r="1366" spans="1:52" x14ac:dyDescent="0.3">
      <c r="A1366" t="str">
        <f t="shared" si="601"/>
        <v>33586</v>
      </c>
      <c r="B1366" s="158" t="str">
        <f t="shared" si="602"/>
        <v>033586</v>
      </c>
      <c r="C1366">
        <v>33</v>
      </c>
      <c r="D1366" t="s">
        <v>60</v>
      </c>
      <c r="E1366">
        <v>33586</v>
      </c>
      <c r="F1366" t="s">
        <v>1100</v>
      </c>
      <c r="G1366">
        <v>9.3870000000000005</v>
      </c>
      <c r="H1366">
        <v>54.511000000000003</v>
      </c>
      <c r="I1366">
        <v>11.180999999999999</v>
      </c>
      <c r="J1366">
        <v>65.007000000000005</v>
      </c>
      <c r="K1366">
        <v>154.4</v>
      </c>
      <c r="L1366">
        <v>454.464</v>
      </c>
      <c r="M1366">
        <v>0.41399999999999998</v>
      </c>
      <c r="N1366">
        <v>2.5379999999999998</v>
      </c>
      <c r="O1366">
        <v>0</v>
      </c>
      <c r="P1366">
        <v>0</v>
      </c>
      <c r="Q1366">
        <v>0</v>
      </c>
      <c r="R1366">
        <v>0</v>
      </c>
      <c r="S1366">
        <v>0</v>
      </c>
      <c r="T1366">
        <v>0</v>
      </c>
      <c r="U1366">
        <v>0</v>
      </c>
      <c r="V1366">
        <v>4.3999999999999997E-2</v>
      </c>
      <c r="W1366">
        <v>0.438</v>
      </c>
      <c r="Y1366" t="str">
        <f t="shared" si="603"/>
        <v>岡山県</v>
      </c>
      <c r="Z1366" t="str">
        <f t="shared" si="604"/>
        <v>岡山県新庄村</v>
      </c>
      <c r="AA1366" s="159">
        <f t="shared" si="605"/>
        <v>11.180999999999999</v>
      </c>
      <c r="AB1366" s="159">
        <f t="shared" si="606"/>
        <v>65.007000000000005</v>
      </c>
      <c r="AC1366" s="159">
        <f t="shared" si="607"/>
        <v>454.464</v>
      </c>
      <c r="AD1366" s="159">
        <f t="shared" si="608"/>
        <v>2.5379999999999998</v>
      </c>
      <c r="AE1366" s="159">
        <f t="shared" si="609"/>
        <v>0</v>
      </c>
      <c r="AF1366" s="159">
        <f t="shared" si="610"/>
        <v>0</v>
      </c>
      <c r="AG1366" s="159">
        <f t="shared" si="611"/>
        <v>0</v>
      </c>
      <c r="AH1366" s="160">
        <f t="shared" si="612"/>
        <v>533.19000000000005</v>
      </c>
      <c r="AI1366" s="135">
        <f t="shared" si="613"/>
        <v>2.0970010690373034E-2</v>
      </c>
      <c r="AJ1366" s="135">
        <f t="shared" si="614"/>
        <v>0.12192089123952062</v>
      </c>
      <c r="AK1366" s="135">
        <f t="shared" si="615"/>
        <v>0.85234906881224315</v>
      </c>
      <c r="AL1366" s="135">
        <f t="shared" si="616"/>
        <v>4.7600292578630502E-3</v>
      </c>
      <c r="AM1366" s="135">
        <f t="shared" si="617"/>
        <v>0</v>
      </c>
      <c r="AN1366" s="135">
        <f t="shared" si="618"/>
        <v>0</v>
      </c>
      <c r="AO1366" s="135">
        <f t="shared" si="619"/>
        <v>0</v>
      </c>
      <c r="AP1366" s="159">
        <f>IFERROR(VLOOKUP(A1366,人口!$A$2:$E$1748,5,0),0)</f>
        <v>914</v>
      </c>
      <c r="AQ1366" s="159">
        <f t="shared" si="594"/>
        <v>1</v>
      </c>
      <c r="AR1366" s="159">
        <f t="shared" si="595"/>
        <v>0</v>
      </c>
      <c r="AS1366" s="159">
        <f t="shared" si="596"/>
        <v>0</v>
      </c>
      <c r="AT1366" s="159">
        <f t="shared" si="597"/>
        <v>0</v>
      </c>
      <c r="AU1366" s="159">
        <f t="shared" si="598"/>
        <v>0</v>
      </c>
      <c r="AV1366" s="159">
        <f t="shared" si="599"/>
        <v>0</v>
      </c>
      <c r="AW1366" s="159">
        <f t="shared" si="600"/>
        <v>0</v>
      </c>
      <c r="AX1366" s="159">
        <f t="shared" si="620"/>
        <v>0</v>
      </c>
      <c r="AY1366" s="159" t="str">
        <f t="shared" si="621"/>
        <v>5千人未満の市町村平均</v>
      </c>
      <c r="AZ1366" s="159"/>
    </row>
    <row r="1367" spans="1:52" x14ac:dyDescent="0.3">
      <c r="A1367" t="str">
        <f t="shared" si="601"/>
        <v>33606</v>
      </c>
      <c r="B1367" s="158" t="str">
        <f t="shared" si="602"/>
        <v>033606</v>
      </c>
      <c r="C1367">
        <v>33</v>
      </c>
      <c r="D1367" t="s">
        <v>60</v>
      </c>
      <c r="E1367">
        <v>33606</v>
      </c>
      <c r="F1367" t="s">
        <v>1140</v>
      </c>
      <c r="G1367">
        <v>119.468</v>
      </c>
      <c r="H1367">
        <v>547.25900000000001</v>
      </c>
      <c r="I1367">
        <v>151.88300000000001</v>
      </c>
      <c r="J1367">
        <v>695.28899999999999</v>
      </c>
      <c r="K1367">
        <v>763.7</v>
      </c>
      <c r="L1367">
        <v>2057.37</v>
      </c>
      <c r="M1367">
        <v>6.9909999999999997</v>
      </c>
      <c r="N1367">
        <v>43.351999999999997</v>
      </c>
      <c r="O1367">
        <v>0</v>
      </c>
      <c r="P1367">
        <v>0</v>
      </c>
      <c r="Q1367">
        <v>0</v>
      </c>
      <c r="R1367">
        <v>0</v>
      </c>
      <c r="S1367">
        <v>0</v>
      </c>
      <c r="T1367">
        <v>0</v>
      </c>
      <c r="U1367">
        <v>0</v>
      </c>
      <c r="V1367">
        <v>1.292</v>
      </c>
      <c r="W1367">
        <v>13.439</v>
      </c>
      <c r="Y1367" t="str">
        <f t="shared" si="603"/>
        <v>岡山県</v>
      </c>
      <c r="Z1367" t="str">
        <f t="shared" si="604"/>
        <v>岡山県鏡野町</v>
      </c>
      <c r="AA1367" s="159">
        <f t="shared" si="605"/>
        <v>151.88300000000001</v>
      </c>
      <c r="AB1367" s="159">
        <f t="shared" si="606"/>
        <v>695.28899999999999</v>
      </c>
      <c r="AC1367" s="159">
        <f t="shared" si="607"/>
        <v>2057.37</v>
      </c>
      <c r="AD1367" s="159">
        <f t="shared" si="608"/>
        <v>43.351999999999997</v>
      </c>
      <c r="AE1367" s="159">
        <f t="shared" si="609"/>
        <v>0</v>
      </c>
      <c r="AF1367" s="159">
        <f t="shared" si="610"/>
        <v>0</v>
      </c>
      <c r="AG1367" s="159">
        <f t="shared" si="611"/>
        <v>0</v>
      </c>
      <c r="AH1367" s="160">
        <f t="shared" si="612"/>
        <v>2947.8939999999998</v>
      </c>
      <c r="AI1367" s="135">
        <f t="shared" si="613"/>
        <v>5.1522544569105953E-2</v>
      </c>
      <c r="AJ1367" s="135">
        <f t="shared" si="614"/>
        <v>0.23585956618521564</v>
      </c>
      <c r="AK1367" s="135">
        <f t="shared" si="615"/>
        <v>0.69791179737127595</v>
      </c>
      <c r="AL1367" s="135">
        <f t="shared" si="616"/>
        <v>1.4706091874402539E-2</v>
      </c>
      <c r="AM1367" s="135">
        <f t="shared" si="617"/>
        <v>0</v>
      </c>
      <c r="AN1367" s="135">
        <f t="shared" si="618"/>
        <v>0</v>
      </c>
      <c r="AO1367" s="135">
        <f t="shared" si="619"/>
        <v>0</v>
      </c>
      <c r="AP1367" s="159">
        <f>IFERROR(VLOOKUP(A1367,人口!$A$2:$E$1748,5,0),0)</f>
        <v>12859</v>
      </c>
      <c r="AQ1367" s="159">
        <f t="shared" si="594"/>
        <v>0</v>
      </c>
      <c r="AR1367" s="159">
        <f t="shared" si="595"/>
        <v>0</v>
      </c>
      <c r="AS1367" s="159">
        <f t="shared" si="596"/>
        <v>1</v>
      </c>
      <c r="AT1367" s="159">
        <f t="shared" si="597"/>
        <v>0</v>
      </c>
      <c r="AU1367" s="159">
        <f t="shared" si="598"/>
        <v>0</v>
      </c>
      <c r="AV1367" s="159">
        <f t="shared" si="599"/>
        <v>0</v>
      </c>
      <c r="AW1367" s="159">
        <f t="shared" si="600"/>
        <v>0</v>
      </c>
      <c r="AX1367" s="159">
        <f t="shared" si="620"/>
        <v>0</v>
      </c>
      <c r="AY1367" s="159" t="str">
        <f t="shared" si="621"/>
        <v>1万～3万人未満の市町村平均</v>
      </c>
      <c r="AZ1367" s="159"/>
    </row>
    <row r="1368" spans="1:52" x14ac:dyDescent="0.3">
      <c r="A1368" t="str">
        <f t="shared" si="601"/>
        <v>33622</v>
      </c>
      <c r="B1368" s="158" t="str">
        <f t="shared" si="602"/>
        <v>033622</v>
      </c>
      <c r="C1368">
        <v>33</v>
      </c>
      <c r="D1368" t="s">
        <v>60</v>
      </c>
      <c r="E1368">
        <v>33622</v>
      </c>
      <c r="F1368" t="s">
        <v>1177</v>
      </c>
      <c r="G1368">
        <v>95.191999999999993</v>
      </c>
      <c r="H1368">
        <v>433.976</v>
      </c>
      <c r="I1368">
        <v>122.285</v>
      </c>
      <c r="J1368">
        <v>556.99699999999996</v>
      </c>
      <c r="K1368">
        <v>0</v>
      </c>
      <c r="L1368">
        <v>0</v>
      </c>
      <c r="M1368">
        <v>0</v>
      </c>
      <c r="N1368">
        <v>0</v>
      </c>
      <c r="O1368">
        <v>0</v>
      </c>
      <c r="P1368">
        <v>0</v>
      </c>
      <c r="Q1368">
        <v>0</v>
      </c>
      <c r="R1368">
        <v>0</v>
      </c>
      <c r="S1368">
        <v>0</v>
      </c>
      <c r="T1368">
        <v>0</v>
      </c>
      <c r="U1368">
        <v>0</v>
      </c>
      <c r="V1368">
        <v>0.96499999999999997</v>
      </c>
      <c r="W1368">
        <v>9.68</v>
      </c>
      <c r="Y1368" t="str">
        <f t="shared" si="603"/>
        <v>岡山県</v>
      </c>
      <c r="Z1368" t="str">
        <f t="shared" si="604"/>
        <v>岡山県勝央町</v>
      </c>
      <c r="AA1368" s="159">
        <f t="shared" si="605"/>
        <v>122.285</v>
      </c>
      <c r="AB1368" s="159">
        <f t="shared" si="606"/>
        <v>556.99699999999996</v>
      </c>
      <c r="AC1368" s="159">
        <f t="shared" si="607"/>
        <v>0</v>
      </c>
      <c r="AD1368" s="159">
        <f t="shared" si="608"/>
        <v>0</v>
      </c>
      <c r="AE1368" s="159">
        <f t="shared" si="609"/>
        <v>0</v>
      </c>
      <c r="AF1368" s="159">
        <f t="shared" si="610"/>
        <v>0</v>
      </c>
      <c r="AG1368" s="159">
        <f t="shared" si="611"/>
        <v>0</v>
      </c>
      <c r="AH1368" s="160">
        <f t="shared" si="612"/>
        <v>679.28199999999993</v>
      </c>
      <c r="AI1368" s="135">
        <f t="shared" si="613"/>
        <v>0.18002096331126102</v>
      </c>
      <c r="AJ1368" s="135">
        <f t="shared" si="614"/>
        <v>0.81997903668873906</v>
      </c>
      <c r="AK1368" s="135">
        <f t="shared" si="615"/>
        <v>0</v>
      </c>
      <c r="AL1368" s="135">
        <f t="shared" si="616"/>
        <v>0</v>
      </c>
      <c r="AM1368" s="135">
        <f t="shared" si="617"/>
        <v>0</v>
      </c>
      <c r="AN1368" s="135">
        <f t="shared" si="618"/>
        <v>0</v>
      </c>
      <c r="AO1368" s="135">
        <f t="shared" si="619"/>
        <v>0</v>
      </c>
      <c r="AP1368" s="159">
        <f>IFERROR(VLOOKUP(A1368,人口!$A$2:$E$1748,5,0),0)</f>
        <v>11092</v>
      </c>
      <c r="AQ1368" s="159">
        <f t="shared" si="594"/>
        <v>0</v>
      </c>
      <c r="AR1368" s="159">
        <f t="shared" si="595"/>
        <v>0</v>
      </c>
      <c r="AS1368" s="159">
        <f t="shared" si="596"/>
        <v>1</v>
      </c>
      <c r="AT1368" s="159">
        <f t="shared" si="597"/>
        <v>0</v>
      </c>
      <c r="AU1368" s="159">
        <f t="shared" si="598"/>
        <v>0</v>
      </c>
      <c r="AV1368" s="159">
        <f t="shared" si="599"/>
        <v>0</v>
      </c>
      <c r="AW1368" s="159">
        <f t="shared" si="600"/>
        <v>0</v>
      </c>
      <c r="AX1368" s="159">
        <f t="shared" si="620"/>
        <v>0</v>
      </c>
      <c r="AY1368" s="159" t="str">
        <f t="shared" si="621"/>
        <v>1万～3万人未満の市町村平均</v>
      </c>
      <c r="AZ1368" s="159"/>
    </row>
    <row r="1369" spans="1:52" x14ac:dyDescent="0.3">
      <c r="A1369" t="str">
        <f t="shared" si="601"/>
        <v>33623</v>
      </c>
      <c r="B1369" s="158" t="str">
        <f t="shared" si="602"/>
        <v>033623</v>
      </c>
      <c r="C1369">
        <v>33</v>
      </c>
      <c r="D1369" t="s">
        <v>60</v>
      </c>
      <c r="E1369">
        <v>33623</v>
      </c>
      <c r="F1369" t="s">
        <v>1216</v>
      </c>
      <c r="G1369">
        <v>51.783000000000001</v>
      </c>
      <c r="H1369">
        <v>315.81400000000002</v>
      </c>
      <c r="I1369">
        <v>65.123000000000005</v>
      </c>
      <c r="J1369">
        <v>396.95499999999998</v>
      </c>
      <c r="K1369">
        <v>32.6</v>
      </c>
      <c r="L1369">
        <v>82.444999999999993</v>
      </c>
      <c r="M1369">
        <v>0.91600000000000004</v>
      </c>
      <c r="N1369">
        <v>5.2030000000000003</v>
      </c>
      <c r="O1369">
        <v>0</v>
      </c>
      <c r="P1369">
        <v>0</v>
      </c>
      <c r="Q1369">
        <v>0</v>
      </c>
      <c r="R1369">
        <v>0</v>
      </c>
      <c r="S1369">
        <v>0</v>
      </c>
      <c r="T1369">
        <v>0</v>
      </c>
      <c r="U1369">
        <v>0</v>
      </c>
      <c r="V1369">
        <v>0.53600000000000003</v>
      </c>
      <c r="W1369">
        <v>5.2709999999999999</v>
      </c>
      <c r="Y1369" t="str">
        <f t="shared" si="603"/>
        <v>岡山県</v>
      </c>
      <c r="Z1369" t="str">
        <f t="shared" si="604"/>
        <v>岡山県奈義町</v>
      </c>
      <c r="AA1369" s="159">
        <f t="shared" si="605"/>
        <v>65.123000000000005</v>
      </c>
      <c r="AB1369" s="159">
        <f t="shared" si="606"/>
        <v>396.95499999999998</v>
      </c>
      <c r="AC1369" s="159">
        <f t="shared" si="607"/>
        <v>82.444999999999993</v>
      </c>
      <c r="AD1369" s="159">
        <f t="shared" si="608"/>
        <v>5.2030000000000003</v>
      </c>
      <c r="AE1369" s="159">
        <f t="shared" si="609"/>
        <v>0</v>
      </c>
      <c r="AF1369" s="159">
        <f t="shared" si="610"/>
        <v>0</v>
      </c>
      <c r="AG1369" s="159">
        <f t="shared" si="611"/>
        <v>0</v>
      </c>
      <c r="AH1369" s="160">
        <f t="shared" si="612"/>
        <v>549.72599999999989</v>
      </c>
      <c r="AI1369" s="135">
        <f t="shared" si="613"/>
        <v>0.1184644713912022</v>
      </c>
      <c r="AJ1369" s="135">
        <f t="shared" si="614"/>
        <v>0.7220960987837578</v>
      </c>
      <c r="AK1369" s="135">
        <f t="shared" si="615"/>
        <v>0.14997471467603862</v>
      </c>
      <c r="AL1369" s="135">
        <f t="shared" si="616"/>
        <v>9.4647151490015059E-3</v>
      </c>
      <c r="AM1369" s="135">
        <f t="shared" si="617"/>
        <v>0</v>
      </c>
      <c r="AN1369" s="135">
        <f t="shared" si="618"/>
        <v>0</v>
      </c>
      <c r="AO1369" s="135">
        <f t="shared" si="619"/>
        <v>0</v>
      </c>
      <c r="AP1369" s="159">
        <f>IFERROR(VLOOKUP(A1369,人口!$A$2:$E$1748,5,0),0)</f>
        <v>5851</v>
      </c>
      <c r="AQ1369" s="159">
        <f t="shared" si="594"/>
        <v>0</v>
      </c>
      <c r="AR1369" s="159">
        <f t="shared" si="595"/>
        <v>1</v>
      </c>
      <c r="AS1369" s="159">
        <f t="shared" si="596"/>
        <v>0</v>
      </c>
      <c r="AT1369" s="159">
        <f t="shared" si="597"/>
        <v>0</v>
      </c>
      <c r="AU1369" s="159">
        <f t="shared" si="598"/>
        <v>0</v>
      </c>
      <c r="AV1369" s="159">
        <f t="shared" si="599"/>
        <v>0</v>
      </c>
      <c r="AW1369" s="159">
        <f t="shared" si="600"/>
        <v>0</v>
      </c>
      <c r="AX1369" s="159">
        <f t="shared" si="620"/>
        <v>0</v>
      </c>
      <c r="AY1369" s="159" t="str">
        <f t="shared" si="621"/>
        <v>5千～1万人未満の市町村平均</v>
      </c>
      <c r="AZ1369" s="159"/>
    </row>
    <row r="1370" spans="1:52" x14ac:dyDescent="0.3">
      <c r="A1370" t="str">
        <f t="shared" si="601"/>
        <v>33643</v>
      </c>
      <c r="B1370" s="158" t="str">
        <f t="shared" si="602"/>
        <v>033643</v>
      </c>
      <c r="C1370">
        <v>33</v>
      </c>
      <c r="D1370" t="s">
        <v>60</v>
      </c>
      <c r="E1370">
        <v>33643</v>
      </c>
      <c r="F1370" t="s">
        <v>1258</v>
      </c>
      <c r="G1370">
        <v>12.968999999999999</v>
      </c>
      <c r="H1370">
        <v>33.938000000000002</v>
      </c>
      <c r="I1370">
        <v>15.869</v>
      </c>
      <c r="J1370">
        <v>41.518000000000001</v>
      </c>
      <c r="K1370">
        <v>86.2</v>
      </c>
      <c r="L1370">
        <v>220.251</v>
      </c>
      <c r="M1370">
        <v>2.02</v>
      </c>
      <c r="N1370">
        <v>11.477</v>
      </c>
      <c r="O1370">
        <v>0</v>
      </c>
      <c r="P1370">
        <v>0</v>
      </c>
      <c r="Q1370">
        <v>0</v>
      </c>
      <c r="R1370">
        <v>0</v>
      </c>
      <c r="S1370">
        <v>0</v>
      </c>
      <c r="T1370">
        <v>0</v>
      </c>
      <c r="U1370">
        <v>0</v>
      </c>
      <c r="V1370">
        <v>0.158</v>
      </c>
      <c r="W1370">
        <v>1.377</v>
      </c>
      <c r="Y1370" t="str">
        <f t="shared" si="603"/>
        <v>岡山県</v>
      </c>
      <c r="Z1370" t="str">
        <f t="shared" si="604"/>
        <v>岡山県西粟倉村</v>
      </c>
      <c r="AA1370" s="159">
        <f t="shared" si="605"/>
        <v>15.869</v>
      </c>
      <c r="AB1370" s="159">
        <f t="shared" si="606"/>
        <v>41.518000000000001</v>
      </c>
      <c r="AC1370" s="159">
        <f t="shared" si="607"/>
        <v>220.251</v>
      </c>
      <c r="AD1370" s="159">
        <f t="shared" si="608"/>
        <v>11.477</v>
      </c>
      <c r="AE1370" s="159">
        <f t="shared" si="609"/>
        <v>0</v>
      </c>
      <c r="AF1370" s="159">
        <f t="shared" si="610"/>
        <v>0</v>
      </c>
      <c r="AG1370" s="159">
        <f t="shared" si="611"/>
        <v>0</v>
      </c>
      <c r="AH1370" s="160">
        <f t="shared" si="612"/>
        <v>289.11500000000001</v>
      </c>
      <c r="AI1370" s="135">
        <f t="shared" si="613"/>
        <v>5.4888193279490856E-2</v>
      </c>
      <c r="AJ1370" s="135">
        <f t="shared" si="614"/>
        <v>0.14360375629074934</v>
      </c>
      <c r="AK1370" s="135">
        <f t="shared" si="615"/>
        <v>0.76181104404821609</v>
      </c>
      <c r="AL1370" s="135">
        <f t="shared" si="616"/>
        <v>3.9697006381543679E-2</v>
      </c>
      <c r="AM1370" s="135">
        <f t="shared" si="617"/>
        <v>0</v>
      </c>
      <c r="AN1370" s="135">
        <f t="shared" si="618"/>
        <v>0</v>
      </c>
      <c r="AO1370" s="135">
        <f t="shared" si="619"/>
        <v>0</v>
      </c>
      <c r="AP1370" s="159">
        <f>IFERROR(VLOOKUP(A1370,人口!$A$2:$E$1748,5,0),0)</f>
        <v>1452</v>
      </c>
      <c r="AQ1370" s="159">
        <f t="shared" si="594"/>
        <v>1</v>
      </c>
      <c r="AR1370" s="159">
        <f t="shared" si="595"/>
        <v>0</v>
      </c>
      <c r="AS1370" s="159">
        <f t="shared" si="596"/>
        <v>0</v>
      </c>
      <c r="AT1370" s="159">
        <f t="shared" si="597"/>
        <v>0</v>
      </c>
      <c r="AU1370" s="159">
        <f t="shared" si="598"/>
        <v>0</v>
      </c>
      <c r="AV1370" s="159">
        <f t="shared" si="599"/>
        <v>0</v>
      </c>
      <c r="AW1370" s="159">
        <f t="shared" si="600"/>
        <v>0</v>
      </c>
      <c r="AX1370" s="159">
        <f t="shared" si="620"/>
        <v>0</v>
      </c>
      <c r="AY1370" s="159" t="str">
        <f t="shared" si="621"/>
        <v>5千人未満の市町村平均</v>
      </c>
      <c r="AZ1370" s="159"/>
    </row>
    <row r="1371" spans="1:52" x14ac:dyDescent="0.3">
      <c r="A1371" t="str">
        <f t="shared" si="601"/>
        <v>33663</v>
      </c>
      <c r="B1371" s="158" t="str">
        <f t="shared" si="602"/>
        <v>033663</v>
      </c>
      <c r="C1371">
        <v>33</v>
      </c>
      <c r="D1371" t="s">
        <v>60</v>
      </c>
      <c r="E1371">
        <v>33663</v>
      </c>
      <c r="F1371" t="s">
        <v>1296</v>
      </c>
      <c r="G1371">
        <v>49.418999999999997</v>
      </c>
      <c r="H1371">
        <v>292.52600000000001</v>
      </c>
      <c r="I1371">
        <v>64.813000000000002</v>
      </c>
      <c r="J1371">
        <v>383.07600000000002</v>
      </c>
      <c r="K1371">
        <v>8.1999999999999993</v>
      </c>
      <c r="L1371">
        <v>14.205</v>
      </c>
      <c r="M1371">
        <v>0</v>
      </c>
      <c r="N1371">
        <v>0</v>
      </c>
      <c r="O1371">
        <v>0</v>
      </c>
      <c r="P1371">
        <v>0</v>
      </c>
      <c r="Q1371">
        <v>0</v>
      </c>
      <c r="R1371">
        <v>0</v>
      </c>
      <c r="S1371">
        <v>0</v>
      </c>
      <c r="T1371">
        <v>0</v>
      </c>
      <c r="U1371">
        <v>0</v>
      </c>
      <c r="V1371">
        <v>0.54400000000000004</v>
      </c>
      <c r="W1371">
        <v>4.8959999999999999</v>
      </c>
      <c r="Y1371" t="str">
        <f t="shared" si="603"/>
        <v>岡山県</v>
      </c>
      <c r="Z1371" t="str">
        <f t="shared" si="604"/>
        <v>岡山県久米南町</v>
      </c>
      <c r="AA1371" s="159">
        <f t="shared" si="605"/>
        <v>64.813000000000002</v>
      </c>
      <c r="AB1371" s="159">
        <f t="shared" si="606"/>
        <v>383.07600000000002</v>
      </c>
      <c r="AC1371" s="159">
        <f t="shared" si="607"/>
        <v>14.205</v>
      </c>
      <c r="AD1371" s="159">
        <f t="shared" si="608"/>
        <v>0</v>
      </c>
      <c r="AE1371" s="159">
        <f t="shared" si="609"/>
        <v>0</v>
      </c>
      <c r="AF1371" s="159">
        <f t="shared" si="610"/>
        <v>0</v>
      </c>
      <c r="AG1371" s="159">
        <f t="shared" si="611"/>
        <v>0</v>
      </c>
      <c r="AH1371" s="160">
        <f t="shared" si="612"/>
        <v>462.09399999999999</v>
      </c>
      <c r="AI1371" s="135">
        <f t="shared" si="613"/>
        <v>0.14025934117300809</v>
      </c>
      <c r="AJ1371" s="135">
        <f t="shared" si="614"/>
        <v>0.82900016014057754</v>
      </c>
      <c r="AK1371" s="135">
        <f t="shared" si="615"/>
        <v>3.0740498686414455E-2</v>
      </c>
      <c r="AL1371" s="135">
        <f t="shared" si="616"/>
        <v>0</v>
      </c>
      <c r="AM1371" s="135">
        <f t="shared" si="617"/>
        <v>0</v>
      </c>
      <c r="AN1371" s="135">
        <f t="shared" si="618"/>
        <v>0</v>
      </c>
      <c r="AO1371" s="135">
        <f t="shared" si="619"/>
        <v>0</v>
      </c>
      <c r="AP1371" s="159">
        <f>IFERROR(VLOOKUP(A1371,人口!$A$2:$E$1748,5,0),0)</f>
        <v>4801</v>
      </c>
      <c r="AQ1371" s="159">
        <f t="shared" si="594"/>
        <v>1</v>
      </c>
      <c r="AR1371" s="159">
        <f t="shared" si="595"/>
        <v>0</v>
      </c>
      <c r="AS1371" s="159">
        <f t="shared" si="596"/>
        <v>0</v>
      </c>
      <c r="AT1371" s="159">
        <f t="shared" si="597"/>
        <v>0</v>
      </c>
      <c r="AU1371" s="159">
        <f t="shared" si="598"/>
        <v>0</v>
      </c>
      <c r="AV1371" s="159">
        <f t="shared" si="599"/>
        <v>0</v>
      </c>
      <c r="AW1371" s="159">
        <f t="shared" si="600"/>
        <v>0</v>
      </c>
      <c r="AX1371" s="159">
        <f t="shared" si="620"/>
        <v>0</v>
      </c>
      <c r="AY1371" s="159" t="str">
        <f t="shared" si="621"/>
        <v>5千人未満の市町村平均</v>
      </c>
      <c r="AZ1371" s="159"/>
    </row>
    <row r="1372" spans="1:52" x14ac:dyDescent="0.3">
      <c r="A1372" t="str">
        <f t="shared" si="601"/>
        <v>33666</v>
      </c>
      <c r="B1372" s="158" t="str">
        <f t="shared" si="602"/>
        <v>033666</v>
      </c>
      <c r="C1372">
        <v>33</v>
      </c>
      <c r="D1372" t="s">
        <v>60</v>
      </c>
      <c r="E1372">
        <v>33666</v>
      </c>
      <c r="F1372" t="s">
        <v>1329</v>
      </c>
      <c r="G1372">
        <v>143.31399999999999</v>
      </c>
      <c r="H1372">
        <v>542.5</v>
      </c>
      <c r="I1372">
        <v>186.761</v>
      </c>
      <c r="J1372">
        <v>706.10299999999995</v>
      </c>
      <c r="K1372">
        <v>20.399999999999999</v>
      </c>
      <c r="L1372">
        <v>38.71</v>
      </c>
      <c r="M1372">
        <v>0.78100000000000003</v>
      </c>
      <c r="N1372">
        <v>4.4619999999999997</v>
      </c>
      <c r="O1372">
        <v>0</v>
      </c>
      <c r="P1372">
        <v>0</v>
      </c>
      <c r="Q1372">
        <v>0</v>
      </c>
      <c r="R1372">
        <v>0</v>
      </c>
      <c r="S1372">
        <v>0</v>
      </c>
      <c r="T1372">
        <v>0</v>
      </c>
      <c r="U1372">
        <v>0</v>
      </c>
      <c r="V1372">
        <v>1.6579999999999999</v>
      </c>
      <c r="W1372">
        <v>16.306999999999999</v>
      </c>
      <c r="Y1372" t="str">
        <f t="shared" si="603"/>
        <v>岡山県</v>
      </c>
      <c r="Z1372" t="str">
        <f t="shared" si="604"/>
        <v>岡山県美咲町</v>
      </c>
      <c r="AA1372" s="159">
        <f t="shared" si="605"/>
        <v>186.761</v>
      </c>
      <c r="AB1372" s="159">
        <f t="shared" si="606"/>
        <v>706.10299999999995</v>
      </c>
      <c r="AC1372" s="159">
        <f t="shared" si="607"/>
        <v>38.71</v>
      </c>
      <c r="AD1372" s="159">
        <f t="shared" si="608"/>
        <v>4.4619999999999997</v>
      </c>
      <c r="AE1372" s="159">
        <f t="shared" si="609"/>
        <v>0</v>
      </c>
      <c r="AF1372" s="159">
        <f t="shared" si="610"/>
        <v>0</v>
      </c>
      <c r="AG1372" s="159">
        <f t="shared" si="611"/>
        <v>0</v>
      </c>
      <c r="AH1372" s="160">
        <f t="shared" si="612"/>
        <v>936.03599999999994</v>
      </c>
      <c r="AI1372" s="135">
        <f t="shared" si="613"/>
        <v>0.19952330893256243</v>
      </c>
      <c r="AJ1372" s="135">
        <f t="shared" si="614"/>
        <v>0.75435453337264802</v>
      </c>
      <c r="AK1372" s="135">
        <f t="shared" si="615"/>
        <v>4.1355247020413745E-2</v>
      </c>
      <c r="AL1372" s="135">
        <f t="shared" si="616"/>
        <v>4.7669106743757723E-3</v>
      </c>
      <c r="AM1372" s="135">
        <f t="shared" si="617"/>
        <v>0</v>
      </c>
      <c r="AN1372" s="135">
        <f t="shared" si="618"/>
        <v>0</v>
      </c>
      <c r="AO1372" s="135">
        <f t="shared" si="619"/>
        <v>0</v>
      </c>
      <c r="AP1372" s="159">
        <f>IFERROR(VLOOKUP(A1372,人口!$A$2:$E$1748,5,0),0)</f>
        <v>14065</v>
      </c>
      <c r="AQ1372" s="159">
        <f t="shared" si="594"/>
        <v>0</v>
      </c>
      <c r="AR1372" s="159">
        <f t="shared" si="595"/>
        <v>0</v>
      </c>
      <c r="AS1372" s="159">
        <f t="shared" si="596"/>
        <v>1</v>
      </c>
      <c r="AT1372" s="159">
        <f t="shared" si="597"/>
        <v>0</v>
      </c>
      <c r="AU1372" s="159">
        <f t="shared" si="598"/>
        <v>0</v>
      </c>
      <c r="AV1372" s="159">
        <f t="shared" si="599"/>
        <v>0</v>
      </c>
      <c r="AW1372" s="159">
        <f t="shared" si="600"/>
        <v>0</v>
      </c>
      <c r="AX1372" s="159">
        <f t="shared" si="620"/>
        <v>0</v>
      </c>
      <c r="AY1372" s="159" t="str">
        <f t="shared" si="621"/>
        <v>1万～3万人未満の市町村平均</v>
      </c>
      <c r="AZ1372" s="159"/>
    </row>
    <row r="1373" spans="1:52" x14ac:dyDescent="0.3">
      <c r="A1373" t="str">
        <f t="shared" si="601"/>
        <v>33681</v>
      </c>
      <c r="B1373" s="158" t="str">
        <f t="shared" si="602"/>
        <v>033681</v>
      </c>
      <c r="C1373">
        <v>33</v>
      </c>
      <c r="D1373" t="s">
        <v>60</v>
      </c>
      <c r="E1373">
        <v>33681</v>
      </c>
      <c r="F1373" t="s">
        <v>1364</v>
      </c>
      <c r="G1373">
        <v>131.94499999999999</v>
      </c>
      <c r="H1373">
        <v>779.476</v>
      </c>
      <c r="I1373">
        <v>172.45699999999999</v>
      </c>
      <c r="J1373">
        <v>1017.391</v>
      </c>
      <c r="K1373">
        <v>86.1</v>
      </c>
      <c r="L1373">
        <v>176.386</v>
      </c>
      <c r="M1373">
        <v>0.45700000000000002</v>
      </c>
      <c r="N1373">
        <v>2.5659999999999998</v>
      </c>
      <c r="O1373">
        <v>0</v>
      </c>
      <c r="P1373">
        <v>0</v>
      </c>
      <c r="Q1373">
        <v>0</v>
      </c>
      <c r="R1373">
        <v>0</v>
      </c>
      <c r="S1373">
        <v>0</v>
      </c>
      <c r="T1373">
        <v>0</v>
      </c>
      <c r="U1373">
        <v>0</v>
      </c>
      <c r="V1373">
        <v>1.8560000000000001</v>
      </c>
      <c r="W1373">
        <v>13.323</v>
      </c>
      <c r="Y1373" t="str">
        <f t="shared" si="603"/>
        <v>岡山県</v>
      </c>
      <c r="Z1373" t="str">
        <f t="shared" si="604"/>
        <v>岡山県吉備中央町</v>
      </c>
      <c r="AA1373" s="159">
        <f t="shared" si="605"/>
        <v>172.45699999999999</v>
      </c>
      <c r="AB1373" s="159">
        <f t="shared" si="606"/>
        <v>1017.391</v>
      </c>
      <c r="AC1373" s="159">
        <f t="shared" si="607"/>
        <v>176.386</v>
      </c>
      <c r="AD1373" s="159">
        <f t="shared" si="608"/>
        <v>2.5659999999999998</v>
      </c>
      <c r="AE1373" s="159">
        <f t="shared" si="609"/>
        <v>0</v>
      </c>
      <c r="AF1373" s="159">
        <f t="shared" si="610"/>
        <v>0</v>
      </c>
      <c r="AG1373" s="159">
        <f t="shared" si="611"/>
        <v>0</v>
      </c>
      <c r="AH1373" s="160">
        <f t="shared" si="612"/>
        <v>1368.8</v>
      </c>
      <c r="AI1373" s="135">
        <f t="shared" si="613"/>
        <v>0.12599137931034482</v>
      </c>
      <c r="AJ1373" s="135">
        <f t="shared" si="614"/>
        <v>0.74327220923436588</v>
      </c>
      <c r="AK1373" s="135">
        <f t="shared" si="615"/>
        <v>0.12886177673874927</v>
      </c>
      <c r="AL1373" s="135">
        <f t="shared" si="616"/>
        <v>1.874634716540035E-3</v>
      </c>
      <c r="AM1373" s="135">
        <f t="shared" si="617"/>
        <v>0</v>
      </c>
      <c r="AN1373" s="135">
        <f t="shared" si="618"/>
        <v>0</v>
      </c>
      <c r="AO1373" s="135">
        <f t="shared" si="619"/>
        <v>0</v>
      </c>
      <c r="AP1373" s="159">
        <f>IFERROR(VLOOKUP(A1373,人口!$A$2:$E$1748,5,0),0)</f>
        <v>11195</v>
      </c>
      <c r="AQ1373" s="159">
        <f t="shared" si="594"/>
        <v>0</v>
      </c>
      <c r="AR1373" s="159">
        <f t="shared" si="595"/>
        <v>0</v>
      </c>
      <c r="AS1373" s="159">
        <f t="shared" si="596"/>
        <v>1</v>
      </c>
      <c r="AT1373" s="159">
        <f t="shared" si="597"/>
        <v>0</v>
      </c>
      <c r="AU1373" s="159">
        <f t="shared" si="598"/>
        <v>0</v>
      </c>
      <c r="AV1373" s="159">
        <f t="shared" si="599"/>
        <v>0</v>
      </c>
      <c r="AW1373" s="159">
        <f t="shared" si="600"/>
        <v>0</v>
      </c>
      <c r="AX1373" s="159">
        <f t="shared" si="620"/>
        <v>0</v>
      </c>
      <c r="AY1373" s="159" t="str">
        <f t="shared" si="621"/>
        <v>1万～3万人未満の市町村平均</v>
      </c>
      <c r="AZ1373" s="159"/>
    </row>
    <row r="1374" spans="1:52" x14ac:dyDescent="0.3">
      <c r="A1374" t="str">
        <f t="shared" si="601"/>
        <v>099</v>
      </c>
      <c r="B1374" s="158" t="str">
        <f t="shared" si="602"/>
        <v>099</v>
      </c>
      <c r="C1374">
        <v>34</v>
      </c>
      <c r="D1374" t="s">
        <v>61</v>
      </c>
      <c r="E1374">
        <v>99</v>
      </c>
      <c r="Y1374" t="str">
        <f t="shared" si="603"/>
        <v>広島県</v>
      </c>
      <c r="Z1374" t="str">
        <f t="shared" si="604"/>
        <v>広島県</v>
      </c>
      <c r="AA1374" s="159">
        <f t="shared" si="605"/>
        <v>0</v>
      </c>
      <c r="AB1374" s="159">
        <f t="shared" si="606"/>
        <v>0</v>
      </c>
      <c r="AC1374" s="159">
        <f t="shared" si="607"/>
        <v>0</v>
      </c>
      <c r="AD1374" s="159">
        <f t="shared" si="608"/>
        <v>0</v>
      </c>
      <c r="AE1374" s="159">
        <f t="shared" si="609"/>
        <v>0</v>
      </c>
      <c r="AF1374" s="159">
        <f t="shared" si="610"/>
        <v>0</v>
      </c>
      <c r="AG1374" s="159">
        <f t="shared" si="611"/>
        <v>0</v>
      </c>
      <c r="AH1374" s="160">
        <f t="shared" si="612"/>
        <v>0</v>
      </c>
      <c r="AI1374" s="135" t="str">
        <f t="shared" si="613"/>
        <v/>
      </c>
      <c r="AJ1374" s="135" t="str">
        <f t="shared" si="614"/>
        <v/>
      </c>
      <c r="AK1374" s="135" t="str">
        <f t="shared" si="615"/>
        <v/>
      </c>
      <c r="AL1374" s="135" t="str">
        <f t="shared" si="616"/>
        <v/>
      </c>
      <c r="AM1374" s="135" t="str">
        <f t="shared" si="617"/>
        <v/>
      </c>
      <c r="AN1374" s="135" t="str">
        <f t="shared" si="618"/>
        <v/>
      </c>
      <c r="AO1374" s="135" t="str">
        <f t="shared" si="619"/>
        <v/>
      </c>
      <c r="AP1374" s="159">
        <f>IFERROR(VLOOKUP(A1374,人口!$A$2:$E$1748,5,0),0)</f>
        <v>0</v>
      </c>
      <c r="AQ1374" s="159">
        <f t="shared" si="594"/>
        <v>0</v>
      </c>
      <c r="AR1374" s="159">
        <f t="shared" si="595"/>
        <v>0</v>
      </c>
      <c r="AS1374" s="159">
        <f t="shared" si="596"/>
        <v>0</v>
      </c>
      <c r="AT1374" s="159">
        <f t="shared" si="597"/>
        <v>0</v>
      </c>
      <c r="AU1374" s="159">
        <f t="shared" si="598"/>
        <v>0</v>
      </c>
      <c r="AV1374" s="159">
        <f t="shared" si="599"/>
        <v>0</v>
      </c>
      <c r="AW1374" s="159">
        <f t="shared" si="600"/>
        <v>0</v>
      </c>
      <c r="AX1374" s="159">
        <f t="shared" si="620"/>
        <v>0</v>
      </c>
      <c r="AY1374" s="159" t="str">
        <f t="shared" si="621"/>
        <v/>
      </c>
      <c r="AZ1374" s="159"/>
    </row>
    <row r="1375" spans="1:52" x14ac:dyDescent="0.3">
      <c r="A1375" t="str">
        <f t="shared" si="601"/>
        <v>34100</v>
      </c>
      <c r="B1375" s="158" t="str">
        <f t="shared" si="602"/>
        <v>034100</v>
      </c>
      <c r="C1375">
        <v>34</v>
      </c>
      <c r="D1375" t="s">
        <v>61</v>
      </c>
      <c r="E1375">
        <v>34100</v>
      </c>
      <c r="F1375" t="s">
        <v>108</v>
      </c>
      <c r="G1375">
        <v>2840.4969999999998</v>
      </c>
      <c r="H1375">
        <v>527.91600000000005</v>
      </c>
      <c r="I1375">
        <v>3767.3359999999998</v>
      </c>
      <c r="J1375">
        <v>698.31899999999996</v>
      </c>
      <c r="K1375">
        <v>486.1</v>
      </c>
      <c r="L1375">
        <v>1104.1510000000001</v>
      </c>
      <c r="M1375">
        <v>6.8810000000000002</v>
      </c>
      <c r="N1375">
        <v>46.040999999999997</v>
      </c>
      <c r="O1375">
        <v>0</v>
      </c>
      <c r="P1375">
        <v>0</v>
      </c>
      <c r="Q1375">
        <v>0</v>
      </c>
      <c r="R1375">
        <v>0</v>
      </c>
      <c r="S1375">
        <v>0</v>
      </c>
      <c r="T1375">
        <v>0</v>
      </c>
      <c r="U1375">
        <v>0</v>
      </c>
      <c r="V1375">
        <v>32.97</v>
      </c>
      <c r="W1375">
        <v>316.226</v>
      </c>
      <c r="Y1375" t="str">
        <f t="shared" si="603"/>
        <v>広島県</v>
      </c>
      <c r="Z1375" t="str">
        <f t="shared" si="604"/>
        <v>広島県広島市</v>
      </c>
      <c r="AA1375" s="159">
        <f t="shared" si="605"/>
        <v>3767.3359999999998</v>
      </c>
      <c r="AB1375" s="159">
        <f t="shared" si="606"/>
        <v>698.31899999999996</v>
      </c>
      <c r="AC1375" s="159">
        <f t="shared" si="607"/>
        <v>1104.1510000000001</v>
      </c>
      <c r="AD1375" s="159">
        <f t="shared" si="608"/>
        <v>46.040999999999997</v>
      </c>
      <c r="AE1375" s="159">
        <f t="shared" si="609"/>
        <v>0</v>
      </c>
      <c r="AF1375" s="159">
        <f t="shared" si="610"/>
        <v>0</v>
      </c>
      <c r="AG1375" s="159">
        <f t="shared" si="611"/>
        <v>0</v>
      </c>
      <c r="AH1375" s="160">
        <f t="shared" si="612"/>
        <v>5615.8469999999998</v>
      </c>
      <c r="AI1375" s="135">
        <f t="shared" si="613"/>
        <v>0.67084021341749511</v>
      </c>
      <c r="AJ1375" s="135">
        <f t="shared" si="614"/>
        <v>0.12434793896628595</v>
      </c>
      <c r="AK1375" s="135">
        <f t="shared" si="615"/>
        <v>0.19661344050149515</v>
      </c>
      <c r="AL1375" s="135">
        <f t="shared" si="616"/>
        <v>8.1984071147237457E-3</v>
      </c>
      <c r="AM1375" s="135">
        <f t="shared" si="617"/>
        <v>0</v>
      </c>
      <c r="AN1375" s="135">
        <f t="shared" si="618"/>
        <v>0</v>
      </c>
      <c r="AO1375" s="135">
        <f t="shared" si="619"/>
        <v>0</v>
      </c>
      <c r="AP1375" s="159">
        <f>IFERROR(VLOOKUP(A1375,人口!$A$2:$E$1748,5,0),0)</f>
        <v>1195775</v>
      </c>
      <c r="AQ1375" s="159">
        <f t="shared" si="594"/>
        <v>0</v>
      </c>
      <c r="AR1375" s="159">
        <f t="shared" si="595"/>
        <v>0</v>
      </c>
      <c r="AS1375" s="159">
        <f t="shared" si="596"/>
        <v>0</v>
      </c>
      <c r="AT1375" s="159">
        <f t="shared" si="597"/>
        <v>0</v>
      </c>
      <c r="AU1375" s="159">
        <f t="shared" si="598"/>
        <v>0</v>
      </c>
      <c r="AV1375" s="159">
        <f t="shared" si="599"/>
        <v>0</v>
      </c>
      <c r="AW1375" s="159">
        <f t="shared" si="600"/>
        <v>0</v>
      </c>
      <c r="AX1375" s="159">
        <f t="shared" si="620"/>
        <v>1</v>
      </c>
      <c r="AY1375" s="159" t="str">
        <f t="shared" si="621"/>
        <v>100万人以上の市町村平均</v>
      </c>
      <c r="AZ1375" s="159"/>
    </row>
    <row r="1376" spans="1:52" x14ac:dyDescent="0.3">
      <c r="A1376" t="str">
        <f t="shared" si="601"/>
        <v>34202</v>
      </c>
      <c r="B1376" s="158" t="str">
        <f t="shared" si="602"/>
        <v>034202</v>
      </c>
      <c r="C1376">
        <v>34</v>
      </c>
      <c r="D1376" t="s">
        <v>61</v>
      </c>
      <c r="E1376">
        <v>34202</v>
      </c>
      <c r="F1376" t="s">
        <v>158</v>
      </c>
      <c r="G1376">
        <v>868.45299999999997</v>
      </c>
      <c r="H1376">
        <v>489.64</v>
      </c>
      <c r="I1376">
        <v>1196.42</v>
      </c>
      <c r="J1376">
        <v>672.43200000000002</v>
      </c>
      <c r="K1376">
        <v>159.1</v>
      </c>
      <c r="L1376">
        <v>334.59300000000002</v>
      </c>
      <c r="M1376">
        <v>2.694</v>
      </c>
      <c r="N1376">
        <v>14.999000000000001</v>
      </c>
      <c r="O1376">
        <v>0</v>
      </c>
      <c r="P1376">
        <v>0</v>
      </c>
      <c r="Q1376">
        <v>0</v>
      </c>
      <c r="R1376">
        <v>0</v>
      </c>
      <c r="S1376">
        <v>0</v>
      </c>
      <c r="T1376">
        <v>0</v>
      </c>
      <c r="U1376">
        <v>0</v>
      </c>
      <c r="V1376">
        <v>10.728</v>
      </c>
      <c r="W1376">
        <v>80.769000000000005</v>
      </c>
      <c r="Y1376" t="str">
        <f t="shared" si="603"/>
        <v>広島県</v>
      </c>
      <c r="Z1376" t="str">
        <f t="shared" si="604"/>
        <v>広島県呉市</v>
      </c>
      <c r="AA1376" s="159">
        <f t="shared" si="605"/>
        <v>1196.42</v>
      </c>
      <c r="AB1376" s="159">
        <f t="shared" si="606"/>
        <v>672.43200000000002</v>
      </c>
      <c r="AC1376" s="159">
        <f t="shared" si="607"/>
        <v>334.59300000000002</v>
      </c>
      <c r="AD1376" s="159">
        <f t="shared" si="608"/>
        <v>14.999000000000001</v>
      </c>
      <c r="AE1376" s="159">
        <f t="shared" si="609"/>
        <v>0</v>
      </c>
      <c r="AF1376" s="159">
        <f t="shared" si="610"/>
        <v>0</v>
      </c>
      <c r="AG1376" s="159">
        <f t="shared" si="611"/>
        <v>0</v>
      </c>
      <c r="AH1376" s="160">
        <f t="shared" si="612"/>
        <v>2218.444</v>
      </c>
      <c r="AI1376" s="135">
        <f t="shared" si="613"/>
        <v>0.53930592793868137</v>
      </c>
      <c r="AJ1376" s="135">
        <f t="shared" si="614"/>
        <v>0.30310974719217615</v>
      </c>
      <c r="AK1376" s="135">
        <f t="shared" si="615"/>
        <v>0.15082327974021431</v>
      </c>
      <c r="AL1376" s="135">
        <f t="shared" si="616"/>
        <v>6.7610451289282043E-3</v>
      </c>
      <c r="AM1376" s="135">
        <f t="shared" si="617"/>
        <v>0</v>
      </c>
      <c r="AN1376" s="135">
        <f t="shared" si="618"/>
        <v>0</v>
      </c>
      <c r="AO1376" s="135">
        <f t="shared" si="619"/>
        <v>0</v>
      </c>
      <c r="AP1376" s="159">
        <f>IFERROR(VLOOKUP(A1376,人口!$A$2:$E$1748,5,0),0)</f>
        <v>221502</v>
      </c>
      <c r="AQ1376" s="159">
        <f t="shared" si="594"/>
        <v>0</v>
      </c>
      <c r="AR1376" s="159">
        <f t="shared" si="595"/>
        <v>0</v>
      </c>
      <c r="AS1376" s="159">
        <f t="shared" si="596"/>
        <v>0</v>
      </c>
      <c r="AT1376" s="159">
        <f t="shared" si="597"/>
        <v>0</v>
      </c>
      <c r="AU1376" s="159">
        <f t="shared" si="598"/>
        <v>0</v>
      </c>
      <c r="AV1376" s="159">
        <f t="shared" si="599"/>
        <v>1</v>
      </c>
      <c r="AW1376" s="159">
        <f t="shared" si="600"/>
        <v>0</v>
      </c>
      <c r="AX1376" s="159">
        <f t="shared" si="620"/>
        <v>0</v>
      </c>
      <c r="AY1376" s="159" t="str">
        <f t="shared" si="621"/>
        <v>20万～50万人未満の市町村平均</v>
      </c>
      <c r="AZ1376" s="159"/>
    </row>
    <row r="1377" spans="1:52" x14ac:dyDescent="0.3">
      <c r="A1377" t="str">
        <f t="shared" si="601"/>
        <v>34203</v>
      </c>
      <c r="B1377" s="158" t="str">
        <f t="shared" si="602"/>
        <v>034203</v>
      </c>
      <c r="C1377">
        <v>34</v>
      </c>
      <c r="D1377" t="s">
        <v>61</v>
      </c>
      <c r="E1377">
        <v>34203</v>
      </c>
      <c r="F1377" t="s">
        <v>226</v>
      </c>
      <c r="G1377">
        <v>153.43700000000001</v>
      </c>
      <c r="H1377">
        <v>114.9</v>
      </c>
      <c r="I1377">
        <v>215.232</v>
      </c>
      <c r="J1377">
        <v>160.864</v>
      </c>
      <c r="K1377">
        <v>110.4</v>
      </c>
      <c r="L1377">
        <v>248.98500000000001</v>
      </c>
      <c r="M1377">
        <v>0</v>
      </c>
      <c r="N1377">
        <v>0</v>
      </c>
      <c r="O1377">
        <v>0</v>
      </c>
      <c r="P1377">
        <v>0</v>
      </c>
      <c r="Q1377">
        <v>0</v>
      </c>
      <c r="R1377">
        <v>0</v>
      </c>
      <c r="S1377">
        <v>0</v>
      </c>
      <c r="T1377">
        <v>0</v>
      </c>
      <c r="U1377">
        <v>0</v>
      </c>
      <c r="V1377">
        <v>1.8979999999999999</v>
      </c>
      <c r="W1377">
        <v>18.279</v>
      </c>
      <c r="Y1377" t="str">
        <f t="shared" si="603"/>
        <v>広島県</v>
      </c>
      <c r="Z1377" t="str">
        <f t="shared" si="604"/>
        <v>広島県竹原市</v>
      </c>
      <c r="AA1377" s="159">
        <f t="shared" si="605"/>
        <v>215.232</v>
      </c>
      <c r="AB1377" s="159">
        <f t="shared" si="606"/>
        <v>160.864</v>
      </c>
      <c r="AC1377" s="159">
        <f t="shared" si="607"/>
        <v>248.98500000000001</v>
      </c>
      <c r="AD1377" s="159">
        <f t="shared" si="608"/>
        <v>0</v>
      </c>
      <c r="AE1377" s="159">
        <f t="shared" si="609"/>
        <v>0</v>
      </c>
      <c r="AF1377" s="159">
        <f t="shared" si="610"/>
        <v>0</v>
      </c>
      <c r="AG1377" s="159">
        <f t="shared" si="611"/>
        <v>0</v>
      </c>
      <c r="AH1377" s="160">
        <f t="shared" si="612"/>
        <v>625.08100000000002</v>
      </c>
      <c r="AI1377" s="135">
        <f t="shared" si="613"/>
        <v>0.34432657527584426</v>
      </c>
      <c r="AJ1377" s="135">
        <f t="shared" si="614"/>
        <v>0.2573490475634358</v>
      </c>
      <c r="AK1377" s="135">
        <f t="shared" si="615"/>
        <v>0.39832437716072</v>
      </c>
      <c r="AL1377" s="135">
        <f t="shared" si="616"/>
        <v>0</v>
      </c>
      <c r="AM1377" s="135">
        <f t="shared" si="617"/>
        <v>0</v>
      </c>
      <c r="AN1377" s="135">
        <f t="shared" si="618"/>
        <v>0</v>
      </c>
      <c r="AO1377" s="135">
        <f t="shared" si="619"/>
        <v>0</v>
      </c>
      <c r="AP1377" s="159">
        <f>IFERROR(VLOOKUP(A1377,人口!$A$2:$E$1748,5,0),0)</f>
        <v>25120</v>
      </c>
      <c r="AQ1377" s="159">
        <f t="shared" si="594"/>
        <v>0</v>
      </c>
      <c r="AR1377" s="159">
        <f t="shared" si="595"/>
        <v>0</v>
      </c>
      <c r="AS1377" s="159">
        <f t="shared" si="596"/>
        <v>1</v>
      </c>
      <c r="AT1377" s="159">
        <f t="shared" si="597"/>
        <v>0</v>
      </c>
      <c r="AU1377" s="159">
        <f t="shared" si="598"/>
        <v>0</v>
      </c>
      <c r="AV1377" s="159">
        <f t="shared" si="599"/>
        <v>0</v>
      </c>
      <c r="AW1377" s="159">
        <f t="shared" si="600"/>
        <v>0</v>
      </c>
      <c r="AX1377" s="159">
        <f t="shared" si="620"/>
        <v>0</v>
      </c>
      <c r="AY1377" s="159" t="str">
        <f t="shared" si="621"/>
        <v>1万～3万人未満の市町村平均</v>
      </c>
      <c r="AZ1377" s="159"/>
    </row>
    <row r="1378" spans="1:52" x14ac:dyDescent="0.3">
      <c r="A1378" t="str">
        <f t="shared" si="601"/>
        <v>34204</v>
      </c>
      <c r="B1378" s="158" t="str">
        <f t="shared" si="602"/>
        <v>034204</v>
      </c>
      <c r="C1378">
        <v>34</v>
      </c>
      <c r="D1378" t="s">
        <v>61</v>
      </c>
      <c r="E1378">
        <v>34204</v>
      </c>
      <c r="F1378" t="s">
        <v>287</v>
      </c>
      <c r="G1378">
        <v>529.476</v>
      </c>
      <c r="H1378">
        <v>1233.2750000000001</v>
      </c>
      <c r="I1378">
        <v>716.79399999999998</v>
      </c>
      <c r="J1378">
        <v>1666.42</v>
      </c>
      <c r="K1378">
        <v>195</v>
      </c>
      <c r="L1378">
        <v>433.02600000000001</v>
      </c>
      <c r="M1378">
        <v>2.6309999999999998</v>
      </c>
      <c r="N1378">
        <v>14.595000000000001</v>
      </c>
      <c r="O1378">
        <v>0</v>
      </c>
      <c r="P1378">
        <v>0</v>
      </c>
      <c r="Q1378">
        <v>0</v>
      </c>
      <c r="R1378">
        <v>0</v>
      </c>
      <c r="S1378">
        <v>0</v>
      </c>
      <c r="T1378">
        <v>0</v>
      </c>
      <c r="U1378">
        <v>0</v>
      </c>
      <c r="V1378">
        <v>6.0289999999999999</v>
      </c>
      <c r="W1378">
        <v>57.658999999999999</v>
      </c>
      <c r="Y1378" t="str">
        <f t="shared" si="603"/>
        <v>広島県</v>
      </c>
      <c r="Z1378" t="str">
        <f t="shared" si="604"/>
        <v>広島県三原市</v>
      </c>
      <c r="AA1378" s="159">
        <f t="shared" si="605"/>
        <v>716.79399999999998</v>
      </c>
      <c r="AB1378" s="159">
        <f t="shared" si="606"/>
        <v>1666.42</v>
      </c>
      <c r="AC1378" s="159">
        <f t="shared" si="607"/>
        <v>433.02600000000001</v>
      </c>
      <c r="AD1378" s="159">
        <f t="shared" si="608"/>
        <v>14.595000000000001</v>
      </c>
      <c r="AE1378" s="159">
        <f t="shared" si="609"/>
        <v>0</v>
      </c>
      <c r="AF1378" s="159">
        <f t="shared" si="610"/>
        <v>0</v>
      </c>
      <c r="AG1378" s="159">
        <f t="shared" si="611"/>
        <v>0</v>
      </c>
      <c r="AH1378" s="160">
        <f t="shared" si="612"/>
        <v>2830.8349999999996</v>
      </c>
      <c r="AI1378" s="135">
        <f t="shared" si="613"/>
        <v>0.25320938874925597</v>
      </c>
      <c r="AJ1378" s="135">
        <f t="shared" si="614"/>
        <v>0.58866730134394984</v>
      </c>
      <c r="AK1378" s="135">
        <f t="shared" si="615"/>
        <v>0.15296758730197982</v>
      </c>
      <c r="AL1378" s="135">
        <f t="shared" si="616"/>
        <v>5.1557226048144812E-3</v>
      </c>
      <c r="AM1378" s="135">
        <f t="shared" si="617"/>
        <v>0</v>
      </c>
      <c r="AN1378" s="135">
        <f t="shared" si="618"/>
        <v>0</v>
      </c>
      <c r="AO1378" s="135">
        <f t="shared" si="619"/>
        <v>0</v>
      </c>
      <c r="AP1378" s="159">
        <f>IFERROR(VLOOKUP(A1378,人口!$A$2:$E$1748,5,0),0)</f>
        <v>93089</v>
      </c>
      <c r="AQ1378" s="159">
        <f t="shared" si="594"/>
        <v>0</v>
      </c>
      <c r="AR1378" s="159">
        <f t="shared" si="595"/>
        <v>0</v>
      </c>
      <c r="AS1378" s="159">
        <f t="shared" si="596"/>
        <v>0</v>
      </c>
      <c r="AT1378" s="159">
        <f t="shared" si="597"/>
        <v>1</v>
      </c>
      <c r="AU1378" s="159">
        <f t="shared" si="598"/>
        <v>0</v>
      </c>
      <c r="AV1378" s="159">
        <f t="shared" si="599"/>
        <v>0</v>
      </c>
      <c r="AW1378" s="159">
        <f t="shared" si="600"/>
        <v>0</v>
      </c>
      <c r="AX1378" s="159">
        <f t="shared" si="620"/>
        <v>0</v>
      </c>
      <c r="AY1378" s="159" t="str">
        <f t="shared" si="621"/>
        <v>3万～10万人未満の市町村平均</v>
      </c>
      <c r="AZ1378" s="159"/>
    </row>
    <row r="1379" spans="1:52" x14ac:dyDescent="0.3">
      <c r="A1379" t="str">
        <f t="shared" si="601"/>
        <v>34205</v>
      </c>
      <c r="B1379" s="158" t="str">
        <f t="shared" si="602"/>
        <v>034205</v>
      </c>
      <c r="C1379">
        <v>34</v>
      </c>
      <c r="D1379" t="s">
        <v>61</v>
      </c>
      <c r="E1379">
        <v>34205</v>
      </c>
      <c r="F1379" t="s">
        <v>338</v>
      </c>
      <c r="G1379">
        <v>713.23199999999997</v>
      </c>
      <c r="H1379">
        <v>752.70399999999995</v>
      </c>
      <c r="I1379">
        <v>969.798</v>
      </c>
      <c r="J1379">
        <v>1021.312</v>
      </c>
      <c r="K1379">
        <v>62</v>
      </c>
      <c r="L1379">
        <v>127.973</v>
      </c>
      <c r="M1379">
        <v>0.64900000000000002</v>
      </c>
      <c r="N1379">
        <v>3.581</v>
      </c>
      <c r="O1379">
        <v>0</v>
      </c>
      <c r="P1379">
        <v>0</v>
      </c>
      <c r="Q1379">
        <v>0</v>
      </c>
      <c r="R1379">
        <v>0</v>
      </c>
      <c r="S1379">
        <v>0</v>
      </c>
      <c r="T1379">
        <v>0</v>
      </c>
      <c r="U1379">
        <v>0</v>
      </c>
      <c r="V1379">
        <v>8.5679999999999996</v>
      </c>
      <c r="W1379">
        <v>77.498000000000005</v>
      </c>
      <c r="Y1379" t="str">
        <f t="shared" si="603"/>
        <v>広島県</v>
      </c>
      <c r="Z1379" t="str">
        <f t="shared" si="604"/>
        <v>広島県尾道市</v>
      </c>
      <c r="AA1379" s="159">
        <f t="shared" si="605"/>
        <v>969.798</v>
      </c>
      <c r="AB1379" s="159">
        <f t="shared" si="606"/>
        <v>1021.312</v>
      </c>
      <c r="AC1379" s="159">
        <f t="shared" si="607"/>
        <v>127.973</v>
      </c>
      <c r="AD1379" s="159">
        <f t="shared" si="608"/>
        <v>3.581</v>
      </c>
      <c r="AE1379" s="159">
        <f t="shared" si="609"/>
        <v>0</v>
      </c>
      <c r="AF1379" s="159">
        <f t="shared" si="610"/>
        <v>0</v>
      </c>
      <c r="AG1379" s="159">
        <f t="shared" si="611"/>
        <v>0</v>
      </c>
      <c r="AH1379" s="160">
        <f t="shared" si="612"/>
        <v>2122.6640000000002</v>
      </c>
      <c r="AI1379" s="135">
        <f t="shared" si="613"/>
        <v>0.45687777245951311</v>
      </c>
      <c r="AJ1379" s="135">
        <f t="shared" si="614"/>
        <v>0.48114633309840837</v>
      </c>
      <c r="AK1379" s="135">
        <f t="shared" si="615"/>
        <v>6.0288863428220381E-2</v>
      </c>
      <c r="AL1379" s="135">
        <f t="shared" si="616"/>
        <v>1.6870310138580574E-3</v>
      </c>
      <c r="AM1379" s="135">
        <f t="shared" si="617"/>
        <v>0</v>
      </c>
      <c r="AN1379" s="135">
        <f t="shared" si="618"/>
        <v>0</v>
      </c>
      <c r="AO1379" s="135">
        <f t="shared" si="619"/>
        <v>0</v>
      </c>
      <c r="AP1379" s="159">
        <f>IFERROR(VLOOKUP(A1379,人口!$A$2:$E$1748,5,0),0)</f>
        <v>136156</v>
      </c>
      <c r="AQ1379" s="159">
        <f t="shared" si="594"/>
        <v>0</v>
      </c>
      <c r="AR1379" s="159">
        <f t="shared" si="595"/>
        <v>0</v>
      </c>
      <c r="AS1379" s="159">
        <f t="shared" si="596"/>
        <v>0</v>
      </c>
      <c r="AT1379" s="159">
        <f t="shared" si="597"/>
        <v>0</v>
      </c>
      <c r="AU1379" s="159">
        <f t="shared" si="598"/>
        <v>1</v>
      </c>
      <c r="AV1379" s="159">
        <f t="shared" si="599"/>
        <v>0</v>
      </c>
      <c r="AW1379" s="159">
        <f t="shared" si="600"/>
        <v>0</v>
      </c>
      <c r="AX1379" s="159">
        <f t="shared" si="620"/>
        <v>0</v>
      </c>
      <c r="AY1379" s="159" t="str">
        <f t="shared" si="621"/>
        <v>10万～20万人未満の市町村平均</v>
      </c>
      <c r="AZ1379" s="159"/>
    </row>
    <row r="1380" spans="1:52" x14ac:dyDescent="0.3">
      <c r="A1380" t="str">
        <f t="shared" si="601"/>
        <v>34207</v>
      </c>
      <c r="B1380" s="158" t="str">
        <f t="shared" si="602"/>
        <v>034207</v>
      </c>
      <c r="C1380">
        <v>34</v>
      </c>
      <c r="D1380" t="s">
        <v>61</v>
      </c>
      <c r="E1380">
        <v>34207</v>
      </c>
      <c r="F1380" t="s">
        <v>390</v>
      </c>
      <c r="G1380">
        <v>1864.5909999999999</v>
      </c>
      <c r="H1380">
        <v>846.49900000000002</v>
      </c>
      <c r="I1380">
        <v>2490.6320000000001</v>
      </c>
      <c r="J1380">
        <v>1128.1120000000001</v>
      </c>
      <c r="K1380">
        <v>119.8</v>
      </c>
      <c r="L1380">
        <v>246.73400000000001</v>
      </c>
      <c r="M1380">
        <v>2.7850000000000001</v>
      </c>
      <c r="N1380">
        <v>15.253</v>
      </c>
      <c r="O1380">
        <v>0</v>
      </c>
      <c r="P1380">
        <v>0</v>
      </c>
      <c r="Q1380">
        <v>0</v>
      </c>
      <c r="R1380">
        <v>0</v>
      </c>
      <c r="S1380">
        <v>0</v>
      </c>
      <c r="T1380">
        <v>0</v>
      </c>
      <c r="U1380">
        <v>0</v>
      </c>
      <c r="V1380">
        <v>21.853000000000002</v>
      </c>
      <c r="W1380">
        <v>168.38200000000001</v>
      </c>
      <c r="Y1380" t="str">
        <f t="shared" si="603"/>
        <v>広島県</v>
      </c>
      <c r="Z1380" t="str">
        <f t="shared" si="604"/>
        <v>広島県福山市</v>
      </c>
      <c r="AA1380" s="159">
        <f t="shared" si="605"/>
        <v>2490.6320000000001</v>
      </c>
      <c r="AB1380" s="159">
        <f t="shared" si="606"/>
        <v>1128.1120000000001</v>
      </c>
      <c r="AC1380" s="159">
        <f t="shared" si="607"/>
        <v>246.73400000000001</v>
      </c>
      <c r="AD1380" s="159">
        <f t="shared" si="608"/>
        <v>15.253</v>
      </c>
      <c r="AE1380" s="159">
        <f t="shared" si="609"/>
        <v>0</v>
      </c>
      <c r="AF1380" s="159">
        <f t="shared" si="610"/>
        <v>0</v>
      </c>
      <c r="AG1380" s="159">
        <f t="shared" si="611"/>
        <v>0</v>
      </c>
      <c r="AH1380" s="160">
        <f t="shared" si="612"/>
        <v>3880.7310000000002</v>
      </c>
      <c r="AI1380" s="135">
        <f t="shared" si="613"/>
        <v>0.64179454850130035</v>
      </c>
      <c r="AJ1380" s="135">
        <f t="shared" si="614"/>
        <v>0.29069574778566204</v>
      </c>
      <c r="AK1380" s="135">
        <f t="shared" si="615"/>
        <v>6.3579258649981152E-2</v>
      </c>
      <c r="AL1380" s="135">
        <f t="shared" si="616"/>
        <v>3.9304450630564189E-3</v>
      </c>
      <c r="AM1380" s="135">
        <f t="shared" si="617"/>
        <v>0</v>
      </c>
      <c r="AN1380" s="135">
        <f t="shared" si="618"/>
        <v>0</v>
      </c>
      <c r="AO1380" s="135">
        <f t="shared" si="619"/>
        <v>0</v>
      </c>
      <c r="AP1380" s="159">
        <f>IFERROR(VLOOKUP(A1380,人口!$A$2:$E$1748,5,0),0)</f>
        <v>468956</v>
      </c>
      <c r="AQ1380" s="159">
        <f t="shared" si="594"/>
        <v>0</v>
      </c>
      <c r="AR1380" s="159">
        <f t="shared" si="595"/>
        <v>0</v>
      </c>
      <c r="AS1380" s="159">
        <f t="shared" si="596"/>
        <v>0</v>
      </c>
      <c r="AT1380" s="159">
        <f t="shared" si="597"/>
        <v>0</v>
      </c>
      <c r="AU1380" s="159">
        <f t="shared" si="598"/>
        <v>0</v>
      </c>
      <c r="AV1380" s="159">
        <f t="shared" si="599"/>
        <v>1</v>
      </c>
      <c r="AW1380" s="159">
        <f t="shared" si="600"/>
        <v>0</v>
      </c>
      <c r="AX1380" s="159">
        <f t="shared" si="620"/>
        <v>0</v>
      </c>
      <c r="AY1380" s="159" t="str">
        <f t="shared" si="621"/>
        <v>20万～50万人未満の市町村平均</v>
      </c>
      <c r="AZ1380" s="159"/>
    </row>
    <row r="1381" spans="1:52" x14ac:dyDescent="0.3">
      <c r="A1381" t="str">
        <f t="shared" si="601"/>
        <v>34208</v>
      </c>
      <c r="B1381" s="158" t="str">
        <f t="shared" si="602"/>
        <v>034208</v>
      </c>
      <c r="C1381">
        <v>34</v>
      </c>
      <c r="D1381" t="s">
        <v>61</v>
      </c>
      <c r="E1381">
        <v>34208</v>
      </c>
      <c r="F1381" t="s">
        <v>441</v>
      </c>
      <c r="G1381">
        <v>250.422</v>
      </c>
      <c r="H1381">
        <v>220.024</v>
      </c>
      <c r="I1381">
        <v>339.529</v>
      </c>
      <c r="J1381">
        <v>296.81799999999998</v>
      </c>
      <c r="K1381">
        <v>61.1</v>
      </c>
      <c r="L1381">
        <v>146.274</v>
      </c>
      <c r="M1381">
        <v>0.97199999999999998</v>
      </c>
      <c r="N1381">
        <v>5.3659999999999997</v>
      </c>
      <c r="O1381">
        <v>0</v>
      </c>
      <c r="P1381">
        <v>0</v>
      </c>
      <c r="Q1381">
        <v>0</v>
      </c>
      <c r="R1381">
        <v>0</v>
      </c>
      <c r="S1381">
        <v>0</v>
      </c>
      <c r="T1381">
        <v>0</v>
      </c>
      <c r="U1381">
        <v>0</v>
      </c>
      <c r="V1381">
        <v>2.758</v>
      </c>
      <c r="W1381">
        <v>31.42</v>
      </c>
      <c r="Y1381" t="str">
        <f t="shared" si="603"/>
        <v>広島県</v>
      </c>
      <c r="Z1381" t="str">
        <f t="shared" si="604"/>
        <v>広島県府中市</v>
      </c>
      <c r="AA1381" s="159">
        <f t="shared" si="605"/>
        <v>339.529</v>
      </c>
      <c r="AB1381" s="159">
        <f t="shared" si="606"/>
        <v>296.81799999999998</v>
      </c>
      <c r="AC1381" s="159">
        <f t="shared" si="607"/>
        <v>146.274</v>
      </c>
      <c r="AD1381" s="159">
        <f t="shared" si="608"/>
        <v>5.3659999999999997</v>
      </c>
      <c r="AE1381" s="159">
        <f t="shared" si="609"/>
        <v>0</v>
      </c>
      <c r="AF1381" s="159">
        <f t="shared" si="610"/>
        <v>0</v>
      </c>
      <c r="AG1381" s="159">
        <f t="shared" si="611"/>
        <v>0</v>
      </c>
      <c r="AH1381" s="160">
        <f t="shared" si="612"/>
        <v>787.98699999999997</v>
      </c>
      <c r="AI1381" s="135">
        <f t="shared" si="613"/>
        <v>0.43088147393294562</v>
      </c>
      <c r="AJ1381" s="135">
        <f t="shared" si="614"/>
        <v>0.37667880307670049</v>
      </c>
      <c r="AK1381" s="135">
        <f t="shared" si="615"/>
        <v>0.18562996597659606</v>
      </c>
      <c r="AL1381" s="135">
        <f t="shared" si="616"/>
        <v>6.8097570137578408E-3</v>
      </c>
      <c r="AM1381" s="135">
        <f t="shared" si="617"/>
        <v>0</v>
      </c>
      <c r="AN1381" s="135">
        <f t="shared" si="618"/>
        <v>0</v>
      </c>
      <c r="AO1381" s="135">
        <f t="shared" si="619"/>
        <v>0</v>
      </c>
      <c r="AP1381" s="159">
        <f>IFERROR(VLOOKUP(A1381,人口!$A$2:$E$1748,5,0),0)</f>
        <v>38998</v>
      </c>
      <c r="AQ1381" s="159">
        <f t="shared" si="594"/>
        <v>0</v>
      </c>
      <c r="AR1381" s="159">
        <f t="shared" si="595"/>
        <v>0</v>
      </c>
      <c r="AS1381" s="159">
        <f t="shared" si="596"/>
        <v>0</v>
      </c>
      <c r="AT1381" s="159">
        <f t="shared" si="597"/>
        <v>1</v>
      </c>
      <c r="AU1381" s="159">
        <f t="shared" si="598"/>
        <v>0</v>
      </c>
      <c r="AV1381" s="159">
        <f t="shared" si="599"/>
        <v>0</v>
      </c>
      <c r="AW1381" s="159">
        <f t="shared" si="600"/>
        <v>0</v>
      </c>
      <c r="AX1381" s="159">
        <f t="shared" si="620"/>
        <v>0</v>
      </c>
      <c r="AY1381" s="159" t="str">
        <f t="shared" si="621"/>
        <v>3万～10万人未満の市町村平均</v>
      </c>
      <c r="AZ1381" s="159"/>
    </row>
    <row r="1382" spans="1:52" x14ac:dyDescent="0.3">
      <c r="A1382" t="str">
        <f t="shared" si="601"/>
        <v>34209</v>
      </c>
      <c r="B1382" s="158" t="str">
        <f t="shared" si="602"/>
        <v>034209</v>
      </c>
      <c r="C1382">
        <v>34</v>
      </c>
      <c r="D1382" t="s">
        <v>61</v>
      </c>
      <c r="E1382">
        <v>34209</v>
      </c>
      <c r="F1382" t="s">
        <v>496</v>
      </c>
      <c r="G1382">
        <v>433.57100000000003</v>
      </c>
      <c r="H1382">
        <v>1651.2180000000001</v>
      </c>
      <c r="I1382">
        <v>530.76800000000003</v>
      </c>
      <c r="J1382">
        <v>2023.5619999999999</v>
      </c>
      <c r="K1382">
        <v>558</v>
      </c>
      <c r="L1382">
        <v>1311.14</v>
      </c>
      <c r="M1382">
        <v>35.753</v>
      </c>
      <c r="N1382">
        <v>21.916</v>
      </c>
      <c r="O1382">
        <v>0</v>
      </c>
      <c r="P1382">
        <v>0</v>
      </c>
      <c r="Q1382">
        <v>0</v>
      </c>
      <c r="R1382">
        <v>0</v>
      </c>
      <c r="S1382">
        <v>0</v>
      </c>
      <c r="T1382">
        <v>0</v>
      </c>
      <c r="U1382">
        <v>0</v>
      </c>
      <c r="V1382">
        <v>3.54</v>
      </c>
      <c r="W1382">
        <v>38.926000000000002</v>
      </c>
      <c r="Y1382" t="str">
        <f t="shared" si="603"/>
        <v>広島県</v>
      </c>
      <c r="Z1382" t="str">
        <f t="shared" si="604"/>
        <v>広島県三次市</v>
      </c>
      <c r="AA1382" s="159">
        <f t="shared" si="605"/>
        <v>530.76800000000003</v>
      </c>
      <c r="AB1382" s="159">
        <f t="shared" si="606"/>
        <v>2023.5619999999999</v>
      </c>
      <c r="AC1382" s="159">
        <f t="shared" si="607"/>
        <v>1311.14</v>
      </c>
      <c r="AD1382" s="159">
        <f t="shared" si="608"/>
        <v>21.916</v>
      </c>
      <c r="AE1382" s="159">
        <f t="shared" si="609"/>
        <v>0</v>
      </c>
      <c r="AF1382" s="159">
        <f t="shared" si="610"/>
        <v>0</v>
      </c>
      <c r="AG1382" s="159">
        <f t="shared" si="611"/>
        <v>0</v>
      </c>
      <c r="AH1382" s="160">
        <f t="shared" si="612"/>
        <v>3887.3860000000004</v>
      </c>
      <c r="AI1382" s="135">
        <f t="shared" si="613"/>
        <v>0.13653596529904671</v>
      </c>
      <c r="AJ1382" s="135">
        <f t="shared" si="614"/>
        <v>0.52054568288304781</v>
      </c>
      <c r="AK1382" s="135">
        <f t="shared" si="615"/>
        <v>0.33728063022298271</v>
      </c>
      <c r="AL1382" s="135">
        <f t="shared" si="616"/>
        <v>5.6377215949226546E-3</v>
      </c>
      <c r="AM1382" s="135">
        <f t="shared" si="617"/>
        <v>0</v>
      </c>
      <c r="AN1382" s="135">
        <f t="shared" si="618"/>
        <v>0</v>
      </c>
      <c r="AO1382" s="135">
        <f t="shared" si="619"/>
        <v>0</v>
      </c>
      <c r="AP1382" s="159">
        <f>IFERROR(VLOOKUP(A1382,人口!$A$2:$E$1748,5,0),0)</f>
        <v>51880</v>
      </c>
      <c r="AQ1382" s="159">
        <f t="shared" si="594"/>
        <v>0</v>
      </c>
      <c r="AR1382" s="159">
        <f t="shared" si="595"/>
        <v>0</v>
      </c>
      <c r="AS1382" s="159">
        <f t="shared" si="596"/>
        <v>0</v>
      </c>
      <c r="AT1382" s="159">
        <f t="shared" si="597"/>
        <v>1</v>
      </c>
      <c r="AU1382" s="159">
        <f t="shared" si="598"/>
        <v>0</v>
      </c>
      <c r="AV1382" s="159">
        <f t="shared" si="599"/>
        <v>0</v>
      </c>
      <c r="AW1382" s="159">
        <f t="shared" si="600"/>
        <v>0</v>
      </c>
      <c r="AX1382" s="159">
        <f t="shared" si="620"/>
        <v>0</v>
      </c>
      <c r="AY1382" s="159" t="str">
        <f t="shared" si="621"/>
        <v>3万～10万人未満の市町村平均</v>
      </c>
      <c r="AZ1382" s="159"/>
    </row>
    <row r="1383" spans="1:52" x14ac:dyDescent="0.3">
      <c r="A1383" t="str">
        <f t="shared" si="601"/>
        <v>34210</v>
      </c>
      <c r="B1383" s="158" t="str">
        <f t="shared" si="602"/>
        <v>034210</v>
      </c>
      <c r="C1383">
        <v>34</v>
      </c>
      <c r="D1383" t="s">
        <v>61</v>
      </c>
      <c r="E1383">
        <v>34210</v>
      </c>
      <c r="F1383" t="s">
        <v>549</v>
      </c>
      <c r="G1383">
        <v>383.11700000000002</v>
      </c>
      <c r="H1383">
        <v>2012.7249999999999</v>
      </c>
      <c r="I1383">
        <v>477.36599999999999</v>
      </c>
      <c r="J1383">
        <v>2510.2379999999998</v>
      </c>
      <c r="K1383">
        <v>1324.7</v>
      </c>
      <c r="L1383">
        <v>3538.598</v>
      </c>
      <c r="M1383">
        <v>102.99</v>
      </c>
      <c r="N1383">
        <v>66.417000000000002</v>
      </c>
      <c r="O1383">
        <v>0</v>
      </c>
      <c r="P1383">
        <v>0</v>
      </c>
      <c r="Q1383">
        <v>0</v>
      </c>
      <c r="R1383">
        <v>0</v>
      </c>
      <c r="S1383">
        <v>0</v>
      </c>
      <c r="T1383">
        <v>0</v>
      </c>
      <c r="U1383">
        <v>0</v>
      </c>
      <c r="V1383">
        <v>2.5430000000000001</v>
      </c>
      <c r="W1383">
        <v>29.082999999999998</v>
      </c>
      <c r="Y1383" t="str">
        <f t="shared" si="603"/>
        <v>広島県</v>
      </c>
      <c r="Z1383" t="str">
        <f t="shared" si="604"/>
        <v>広島県庄原市</v>
      </c>
      <c r="AA1383" s="159">
        <f t="shared" si="605"/>
        <v>477.36599999999999</v>
      </c>
      <c r="AB1383" s="159">
        <f t="shared" si="606"/>
        <v>2510.2379999999998</v>
      </c>
      <c r="AC1383" s="159">
        <f t="shared" si="607"/>
        <v>3538.598</v>
      </c>
      <c r="AD1383" s="159">
        <f t="shared" si="608"/>
        <v>66.417000000000002</v>
      </c>
      <c r="AE1383" s="159">
        <f t="shared" si="609"/>
        <v>0</v>
      </c>
      <c r="AF1383" s="159">
        <f t="shared" si="610"/>
        <v>0</v>
      </c>
      <c r="AG1383" s="159">
        <f t="shared" si="611"/>
        <v>0</v>
      </c>
      <c r="AH1383" s="160">
        <f t="shared" si="612"/>
        <v>6592.6189999999997</v>
      </c>
      <c r="AI1383" s="135">
        <f t="shared" si="613"/>
        <v>7.2409159394771633E-2</v>
      </c>
      <c r="AJ1383" s="135">
        <f t="shared" si="614"/>
        <v>0.38076491300346643</v>
      </c>
      <c r="AK1383" s="135">
        <f t="shared" si="615"/>
        <v>0.53675147919210864</v>
      </c>
      <c r="AL1383" s="135">
        <f t="shared" si="616"/>
        <v>1.0074448409653282E-2</v>
      </c>
      <c r="AM1383" s="135">
        <f t="shared" si="617"/>
        <v>0</v>
      </c>
      <c r="AN1383" s="135">
        <f t="shared" si="618"/>
        <v>0</v>
      </c>
      <c r="AO1383" s="135">
        <f t="shared" si="619"/>
        <v>0</v>
      </c>
      <c r="AP1383" s="159">
        <f>IFERROR(VLOOKUP(A1383,人口!$A$2:$E$1748,5,0),0)</f>
        <v>34869</v>
      </c>
      <c r="AQ1383" s="159">
        <f t="shared" si="594"/>
        <v>0</v>
      </c>
      <c r="AR1383" s="159">
        <f t="shared" si="595"/>
        <v>0</v>
      </c>
      <c r="AS1383" s="159">
        <f t="shared" si="596"/>
        <v>0</v>
      </c>
      <c r="AT1383" s="159">
        <f t="shared" si="597"/>
        <v>1</v>
      </c>
      <c r="AU1383" s="159">
        <f t="shared" si="598"/>
        <v>0</v>
      </c>
      <c r="AV1383" s="159">
        <f t="shared" si="599"/>
        <v>0</v>
      </c>
      <c r="AW1383" s="159">
        <f t="shared" si="600"/>
        <v>0</v>
      </c>
      <c r="AX1383" s="159">
        <f t="shared" si="620"/>
        <v>0</v>
      </c>
      <c r="AY1383" s="159" t="str">
        <f t="shared" si="621"/>
        <v>3万～10万人未満の市町村平均</v>
      </c>
      <c r="AZ1383" s="159"/>
    </row>
    <row r="1384" spans="1:52" x14ac:dyDescent="0.3">
      <c r="A1384" t="str">
        <f t="shared" si="601"/>
        <v>34211</v>
      </c>
      <c r="B1384" s="158" t="str">
        <f t="shared" si="602"/>
        <v>034211</v>
      </c>
      <c r="C1384">
        <v>34</v>
      </c>
      <c r="D1384" t="s">
        <v>61</v>
      </c>
      <c r="E1384">
        <v>34211</v>
      </c>
      <c r="F1384" t="s">
        <v>603</v>
      </c>
      <c r="G1384">
        <v>131.18600000000001</v>
      </c>
      <c r="H1384">
        <v>28.003</v>
      </c>
      <c r="I1384">
        <v>173.29900000000001</v>
      </c>
      <c r="J1384">
        <v>36.908999999999999</v>
      </c>
      <c r="K1384">
        <v>28.4</v>
      </c>
      <c r="L1384">
        <v>49.457000000000001</v>
      </c>
      <c r="M1384">
        <v>0.66300000000000003</v>
      </c>
      <c r="N1384">
        <v>3.7669999999999999</v>
      </c>
      <c r="O1384">
        <v>0</v>
      </c>
      <c r="P1384">
        <v>0</v>
      </c>
      <c r="Q1384">
        <v>0</v>
      </c>
      <c r="R1384">
        <v>0</v>
      </c>
      <c r="S1384">
        <v>0</v>
      </c>
      <c r="T1384">
        <v>0</v>
      </c>
      <c r="U1384">
        <v>0</v>
      </c>
      <c r="V1384">
        <v>1.752</v>
      </c>
      <c r="W1384">
        <v>12.15</v>
      </c>
      <c r="Y1384" t="str">
        <f t="shared" si="603"/>
        <v>広島県</v>
      </c>
      <c r="Z1384" t="str">
        <f t="shared" si="604"/>
        <v>広島県大竹市</v>
      </c>
      <c r="AA1384" s="159">
        <f t="shared" si="605"/>
        <v>173.29900000000001</v>
      </c>
      <c r="AB1384" s="159">
        <f t="shared" si="606"/>
        <v>36.908999999999999</v>
      </c>
      <c r="AC1384" s="159">
        <f t="shared" si="607"/>
        <v>49.457000000000001</v>
      </c>
      <c r="AD1384" s="159">
        <f t="shared" si="608"/>
        <v>3.7669999999999999</v>
      </c>
      <c r="AE1384" s="159">
        <f t="shared" si="609"/>
        <v>0</v>
      </c>
      <c r="AF1384" s="159">
        <f t="shared" si="610"/>
        <v>0</v>
      </c>
      <c r="AG1384" s="159">
        <f t="shared" si="611"/>
        <v>0</v>
      </c>
      <c r="AH1384" s="160">
        <f t="shared" si="612"/>
        <v>263.43200000000002</v>
      </c>
      <c r="AI1384" s="135">
        <f t="shared" si="613"/>
        <v>0.65785098241671469</v>
      </c>
      <c r="AJ1384" s="135">
        <f t="shared" si="614"/>
        <v>0.14010826323301648</v>
      </c>
      <c r="AK1384" s="135">
        <f t="shared" si="615"/>
        <v>0.18774104892344134</v>
      </c>
      <c r="AL1384" s="135">
        <f t="shared" si="616"/>
        <v>1.4299705426827415E-2</v>
      </c>
      <c r="AM1384" s="135">
        <f t="shared" si="617"/>
        <v>0</v>
      </c>
      <c r="AN1384" s="135">
        <f t="shared" si="618"/>
        <v>0</v>
      </c>
      <c r="AO1384" s="135">
        <f t="shared" si="619"/>
        <v>0</v>
      </c>
      <c r="AP1384" s="159">
        <f>IFERROR(VLOOKUP(A1384,人口!$A$2:$E$1748,5,0),0)</f>
        <v>26783</v>
      </c>
      <c r="AQ1384" s="159">
        <f t="shared" si="594"/>
        <v>0</v>
      </c>
      <c r="AR1384" s="159">
        <f t="shared" si="595"/>
        <v>0</v>
      </c>
      <c r="AS1384" s="159">
        <f t="shared" si="596"/>
        <v>1</v>
      </c>
      <c r="AT1384" s="159">
        <f t="shared" si="597"/>
        <v>0</v>
      </c>
      <c r="AU1384" s="159">
        <f t="shared" si="598"/>
        <v>0</v>
      </c>
      <c r="AV1384" s="159">
        <f t="shared" si="599"/>
        <v>0</v>
      </c>
      <c r="AW1384" s="159">
        <f t="shared" si="600"/>
        <v>0</v>
      </c>
      <c r="AX1384" s="159">
        <f t="shared" si="620"/>
        <v>0</v>
      </c>
      <c r="AY1384" s="159" t="str">
        <f t="shared" si="621"/>
        <v>1万～3万人未満の市町村平均</v>
      </c>
      <c r="AZ1384" s="159"/>
    </row>
    <row r="1385" spans="1:52" x14ac:dyDescent="0.3">
      <c r="A1385" t="str">
        <f t="shared" si="601"/>
        <v>34212</v>
      </c>
      <c r="B1385" s="158" t="str">
        <f t="shared" si="602"/>
        <v>034212</v>
      </c>
      <c r="C1385">
        <v>34</v>
      </c>
      <c r="D1385" t="s">
        <v>61</v>
      </c>
      <c r="E1385">
        <v>34212</v>
      </c>
      <c r="F1385" t="s">
        <v>654</v>
      </c>
      <c r="G1385">
        <v>919.01800000000003</v>
      </c>
      <c r="H1385">
        <v>2075.2930000000001</v>
      </c>
      <c r="I1385">
        <v>1231.0909999999999</v>
      </c>
      <c r="J1385">
        <v>2775.3829999999998</v>
      </c>
      <c r="K1385">
        <v>403.1</v>
      </c>
      <c r="L1385">
        <v>931.31899999999996</v>
      </c>
      <c r="M1385">
        <v>6.3E-2</v>
      </c>
      <c r="N1385">
        <v>0.35399999999999998</v>
      </c>
      <c r="O1385">
        <v>0</v>
      </c>
      <c r="P1385">
        <v>0</v>
      </c>
      <c r="Q1385">
        <v>0</v>
      </c>
      <c r="R1385">
        <v>0</v>
      </c>
      <c r="S1385">
        <v>0</v>
      </c>
      <c r="T1385">
        <v>0</v>
      </c>
      <c r="U1385">
        <v>0</v>
      </c>
      <c r="V1385">
        <v>9.8379999999999992</v>
      </c>
      <c r="W1385">
        <v>96.254999999999995</v>
      </c>
      <c r="Y1385" t="str">
        <f t="shared" si="603"/>
        <v>広島県</v>
      </c>
      <c r="Z1385" t="str">
        <f t="shared" si="604"/>
        <v>広島県東広島市</v>
      </c>
      <c r="AA1385" s="159">
        <f t="shared" si="605"/>
        <v>1231.0909999999999</v>
      </c>
      <c r="AB1385" s="159">
        <f t="shared" si="606"/>
        <v>2775.3829999999998</v>
      </c>
      <c r="AC1385" s="159">
        <f t="shared" si="607"/>
        <v>931.31899999999996</v>
      </c>
      <c r="AD1385" s="159">
        <f t="shared" si="608"/>
        <v>0.35399999999999998</v>
      </c>
      <c r="AE1385" s="159">
        <f t="shared" si="609"/>
        <v>0</v>
      </c>
      <c r="AF1385" s="159">
        <f t="shared" si="610"/>
        <v>0</v>
      </c>
      <c r="AG1385" s="159">
        <f t="shared" si="611"/>
        <v>0</v>
      </c>
      <c r="AH1385" s="160">
        <f t="shared" si="612"/>
        <v>4938.1469999999999</v>
      </c>
      <c r="AI1385" s="135">
        <f t="shared" si="613"/>
        <v>0.24930221801821612</v>
      </c>
      <c r="AJ1385" s="135">
        <f t="shared" si="614"/>
        <v>0.56202923890277057</v>
      </c>
      <c r="AK1385" s="135">
        <f t="shared" si="615"/>
        <v>0.18859685627017583</v>
      </c>
      <c r="AL1385" s="135">
        <f t="shared" si="616"/>
        <v>7.1686808837403987E-5</v>
      </c>
      <c r="AM1385" s="135">
        <f t="shared" si="617"/>
        <v>0</v>
      </c>
      <c r="AN1385" s="135">
        <f t="shared" si="618"/>
        <v>0</v>
      </c>
      <c r="AO1385" s="135">
        <f t="shared" si="619"/>
        <v>0</v>
      </c>
      <c r="AP1385" s="159">
        <f>IFERROR(VLOOKUP(A1385,人口!$A$2:$E$1748,5,0),0)</f>
        <v>188779</v>
      </c>
      <c r="AQ1385" s="159">
        <f t="shared" si="594"/>
        <v>0</v>
      </c>
      <c r="AR1385" s="159">
        <f t="shared" si="595"/>
        <v>0</v>
      </c>
      <c r="AS1385" s="159">
        <f t="shared" si="596"/>
        <v>0</v>
      </c>
      <c r="AT1385" s="159">
        <f t="shared" si="597"/>
        <v>0</v>
      </c>
      <c r="AU1385" s="159">
        <f t="shared" si="598"/>
        <v>1</v>
      </c>
      <c r="AV1385" s="159">
        <f t="shared" si="599"/>
        <v>0</v>
      </c>
      <c r="AW1385" s="159">
        <f t="shared" si="600"/>
        <v>0</v>
      </c>
      <c r="AX1385" s="159">
        <f t="shared" si="620"/>
        <v>0</v>
      </c>
      <c r="AY1385" s="159" t="str">
        <f t="shared" si="621"/>
        <v>10万～20万人未満の市町村平均</v>
      </c>
      <c r="AZ1385" s="159"/>
    </row>
    <row r="1386" spans="1:52" x14ac:dyDescent="0.3">
      <c r="A1386" t="str">
        <f t="shared" si="601"/>
        <v>34213</v>
      </c>
      <c r="B1386" s="158" t="str">
        <f t="shared" si="602"/>
        <v>034213</v>
      </c>
      <c r="C1386">
        <v>34</v>
      </c>
      <c r="D1386" t="s">
        <v>61</v>
      </c>
      <c r="E1386">
        <v>34213</v>
      </c>
      <c r="F1386" t="s">
        <v>707</v>
      </c>
      <c r="G1386">
        <v>413.40199999999999</v>
      </c>
      <c r="H1386">
        <v>191.06800000000001</v>
      </c>
      <c r="I1386">
        <v>530.16999999999996</v>
      </c>
      <c r="J1386">
        <v>244.55799999999999</v>
      </c>
      <c r="K1386">
        <v>718.9</v>
      </c>
      <c r="L1386">
        <v>1920.2380000000001</v>
      </c>
      <c r="M1386">
        <v>3.7909999999999999</v>
      </c>
      <c r="N1386">
        <v>23.908999999999999</v>
      </c>
      <c r="O1386">
        <v>0</v>
      </c>
      <c r="P1386">
        <v>0</v>
      </c>
      <c r="Q1386">
        <v>0</v>
      </c>
      <c r="R1386">
        <v>0</v>
      </c>
      <c r="S1386">
        <v>0</v>
      </c>
      <c r="T1386">
        <v>0</v>
      </c>
      <c r="U1386">
        <v>0</v>
      </c>
      <c r="V1386">
        <v>4.952</v>
      </c>
      <c r="W1386">
        <v>42.761000000000003</v>
      </c>
      <c r="Y1386" t="str">
        <f t="shared" si="603"/>
        <v>広島県</v>
      </c>
      <c r="Z1386" t="str">
        <f t="shared" si="604"/>
        <v>広島県廿日市市</v>
      </c>
      <c r="AA1386" s="159">
        <f t="shared" si="605"/>
        <v>530.16999999999996</v>
      </c>
      <c r="AB1386" s="159">
        <f t="shared" si="606"/>
        <v>244.55799999999999</v>
      </c>
      <c r="AC1386" s="159">
        <f t="shared" si="607"/>
        <v>1920.2380000000001</v>
      </c>
      <c r="AD1386" s="159">
        <f t="shared" si="608"/>
        <v>23.908999999999999</v>
      </c>
      <c r="AE1386" s="159">
        <f t="shared" si="609"/>
        <v>0</v>
      </c>
      <c r="AF1386" s="159">
        <f t="shared" si="610"/>
        <v>0</v>
      </c>
      <c r="AG1386" s="159">
        <f t="shared" si="611"/>
        <v>0</v>
      </c>
      <c r="AH1386" s="160">
        <f t="shared" si="612"/>
        <v>2718.875</v>
      </c>
      <c r="AI1386" s="135">
        <f t="shared" si="613"/>
        <v>0.19499609213369498</v>
      </c>
      <c r="AJ1386" s="135">
        <f t="shared" si="614"/>
        <v>8.9948232265183212E-2</v>
      </c>
      <c r="AK1386" s="135">
        <f t="shared" si="615"/>
        <v>0.70626196496712801</v>
      </c>
      <c r="AL1386" s="135">
        <f t="shared" si="616"/>
        <v>8.7937106339938398E-3</v>
      </c>
      <c r="AM1386" s="135">
        <f t="shared" si="617"/>
        <v>0</v>
      </c>
      <c r="AN1386" s="135">
        <f t="shared" si="618"/>
        <v>0</v>
      </c>
      <c r="AO1386" s="135">
        <f t="shared" si="619"/>
        <v>0</v>
      </c>
      <c r="AP1386" s="159">
        <f>IFERROR(VLOOKUP(A1386,人口!$A$2:$E$1748,5,0),0)</f>
        <v>117252</v>
      </c>
      <c r="AQ1386" s="159">
        <f t="shared" si="594"/>
        <v>0</v>
      </c>
      <c r="AR1386" s="159">
        <f t="shared" si="595"/>
        <v>0</v>
      </c>
      <c r="AS1386" s="159">
        <f t="shared" si="596"/>
        <v>0</v>
      </c>
      <c r="AT1386" s="159">
        <f t="shared" si="597"/>
        <v>0</v>
      </c>
      <c r="AU1386" s="159">
        <f t="shared" si="598"/>
        <v>1</v>
      </c>
      <c r="AV1386" s="159">
        <f t="shared" si="599"/>
        <v>0</v>
      </c>
      <c r="AW1386" s="159">
        <f t="shared" si="600"/>
        <v>0</v>
      </c>
      <c r="AX1386" s="159">
        <f t="shared" si="620"/>
        <v>0</v>
      </c>
      <c r="AY1386" s="159" t="str">
        <f t="shared" si="621"/>
        <v>10万～20万人未満の市町村平均</v>
      </c>
      <c r="AZ1386" s="159"/>
    </row>
    <row r="1387" spans="1:52" x14ac:dyDescent="0.3">
      <c r="A1387" t="str">
        <f t="shared" si="601"/>
        <v>34214</v>
      </c>
      <c r="B1387" s="158" t="str">
        <f t="shared" si="602"/>
        <v>034214</v>
      </c>
      <c r="C1387">
        <v>34</v>
      </c>
      <c r="D1387" t="s">
        <v>61</v>
      </c>
      <c r="E1387">
        <v>34214</v>
      </c>
      <c r="F1387" t="s">
        <v>760</v>
      </c>
      <c r="G1387">
        <v>293.59899999999999</v>
      </c>
      <c r="H1387">
        <v>1106.0029999999999</v>
      </c>
      <c r="I1387">
        <v>367.82900000000001</v>
      </c>
      <c r="J1387">
        <v>1386.0419999999999</v>
      </c>
      <c r="K1387">
        <v>717.1</v>
      </c>
      <c r="L1387">
        <v>1757.604</v>
      </c>
      <c r="M1387">
        <v>1.179</v>
      </c>
      <c r="N1387">
        <v>7.5679999999999996</v>
      </c>
      <c r="O1387">
        <v>0</v>
      </c>
      <c r="P1387">
        <v>0</v>
      </c>
      <c r="Q1387">
        <v>0</v>
      </c>
      <c r="R1387">
        <v>0</v>
      </c>
      <c r="S1387">
        <v>0</v>
      </c>
      <c r="T1387">
        <v>0</v>
      </c>
      <c r="U1387">
        <v>0</v>
      </c>
      <c r="V1387">
        <v>1.9710000000000001</v>
      </c>
      <c r="W1387">
        <v>20.779</v>
      </c>
      <c r="Y1387" t="str">
        <f t="shared" si="603"/>
        <v>広島県</v>
      </c>
      <c r="Z1387" t="str">
        <f t="shared" si="604"/>
        <v>広島県安芸高田市</v>
      </c>
      <c r="AA1387" s="159">
        <f t="shared" si="605"/>
        <v>367.82900000000001</v>
      </c>
      <c r="AB1387" s="159">
        <f t="shared" si="606"/>
        <v>1386.0419999999999</v>
      </c>
      <c r="AC1387" s="159">
        <f t="shared" si="607"/>
        <v>1757.604</v>
      </c>
      <c r="AD1387" s="159">
        <f t="shared" si="608"/>
        <v>7.5679999999999996</v>
      </c>
      <c r="AE1387" s="159">
        <f t="shared" si="609"/>
        <v>0</v>
      </c>
      <c r="AF1387" s="159">
        <f t="shared" si="610"/>
        <v>0</v>
      </c>
      <c r="AG1387" s="159">
        <f t="shared" si="611"/>
        <v>0</v>
      </c>
      <c r="AH1387" s="160">
        <f t="shared" si="612"/>
        <v>3519.0430000000001</v>
      </c>
      <c r="AI1387" s="135">
        <f t="shared" si="613"/>
        <v>0.1045252928139838</v>
      </c>
      <c r="AJ1387" s="135">
        <f t="shared" si="614"/>
        <v>0.39386901495662313</v>
      </c>
      <c r="AK1387" s="135">
        <f t="shared" si="615"/>
        <v>0.49945510753918038</v>
      </c>
      <c r="AL1387" s="135">
        <f t="shared" si="616"/>
        <v>2.1505846902126514E-3</v>
      </c>
      <c r="AM1387" s="135">
        <f t="shared" si="617"/>
        <v>0</v>
      </c>
      <c r="AN1387" s="135">
        <f t="shared" si="618"/>
        <v>0</v>
      </c>
      <c r="AO1387" s="135">
        <f t="shared" si="619"/>
        <v>0</v>
      </c>
      <c r="AP1387" s="159">
        <f>IFERROR(VLOOKUP(A1387,人口!$A$2:$E$1748,5,0),0)</f>
        <v>28483</v>
      </c>
      <c r="AQ1387" s="159">
        <f t="shared" si="594"/>
        <v>0</v>
      </c>
      <c r="AR1387" s="159">
        <f t="shared" si="595"/>
        <v>0</v>
      </c>
      <c r="AS1387" s="159">
        <f t="shared" si="596"/>
        <v>1</v>
      </c>
      <c r="AT1387" s="159">
        <f t="shared" si="597"/>
        <v>0</v>
      </c>
      <c r="AU1387" s="159">
        <f t="shared" si="598"/>
        <v>0</v>
      </c>
      <c r="AV1387" s="159">
        <f t="shared" si="599"/>
        <v>0</v>
      </c>
      <c r="AW1387" s="159">
        <f t="shared" si="600"/>
        <v>0</v>
      </c>
      <c r="AX1387" s="159">
        <f t="shared" si="620"/>
        <v>0</v>
      </c>
      <c r="AY1387" s="159" t="str">
        <f t="shared" si="621"/>
        <v>1万～3万人未満の市町村平均</v>
      </c>
      <c r="AZ1387" s="159"/>
    </row>
    <row r="1388" spans="1:52" x14ac:dyDescent="0.3">
      <c r="A1388" t="str">
        <f t="shared" si="601"/>
        <v>34215</v>
      </c>
      <c r="B1388" s="158" t="str">
        <f t="shared" si="602"/>
        <v>034215</v>
      </c>
      <c r="C1388">
        <v>34</v>
      </c>
      <c r="D1388" t="s">
        <v>61</v>
      </c>
      <c r="E1388">
        <v>34215</v>
      </c>
      <c r="F1388" t="s">
        <v>814</v>
      </c>
      <c r="G1388">
        <v>159.761</v>
      </c>
      <c r="H1388">
        <v>131.27500000000001</v>
      </c>
      <c r="I1388">
        <v>218.584</v>
      </c>
      <c r="J1388">
        <v>179.184</v>
      </c>
      <c r="K1388">
        <v>27.5</v>
      </c>
      <c r="L1388">
        <v>50.433</v>
      </c>
      <c r="M1388">
        <v>0</v>
      </c>
      <c r="N1388">
        <v>0</v>
      </c>
      <c r="O1388">
        <v>0</v>
      </c>
      <c r="P1388">
        <v>0</v>
      </c>
      <c r="Q1388">
        <v>0</v>
      </c>
      <c r="R1388">
        <v>0</v>
      </c>
      <c r="S1388">
        <v>0</v>
      </c>
      <c r="T1388">
        <v>0</v>
      </c>
      <c r="U1388">
        <v>0</v>
      </c>
      <c r="V1388">
        <v>2.1309999999999998</v>
      </c>
      <c r="W1388">
        <v>17.82</v>
      </c>
      <c r="Y1388" t="str">
        <f t="shared" si="603"/>
        <v>広島県</v>
      </c>
      <c r="Z1388" t="str">
        <f t="shared" si="604"/>
        <v>広島県江田島市</v>
      </c>
      <c r="AA1388" s="159">
        <f t="shared" si="605"/>
        <v>218.584</v>
      </c>
      <c r="AB1388" s="159">
        <f t="shared" si="606"/>
        <v>179.184</v>
      </c>
      <c r="AC1388" s="159">
        <f t="shared" si="607"/>
        <v>50.433</v>
      </c>
      <c r="AD1388" s="159">
        <f t="shared" si="608"/>
        <v>0</v>
      </c>
      <c r="AE1388" s="159">
        <f t="shared" si="609"/>
        <v>0</v>
      </c>
      <c r="AF1388" s="159">
        <f t="shared" si="610"/>
        <v>0</v>
      </c>
      <c r="AG1388" s="159">
        <f t="shared" si="611"/>
        <v>0</v>
      </c>
      <c r="AH1388" s="160">
        <f t="shared" si="612"/>
        <v>448.20100000000002</v>
      </c>
      <c r="AI1388" s="135">
        <f t="shared" si="613"/>
        <v>0.48769190608677804</v>
      </c>
      <c r="AJ1388" s="135">
        <f t="shared" si="614"/>
        <v>0.39978491792744769</v>
      </c>
      <c r="AK1388" s="135">
        <f t="shared" si="615"/>
        <v>0.11252317598577423</v>
      </c>
      <c r="AL1388" s="135">
        <f t="shared" si="616"/>
        <v>0</v>
      </c>
      <c r="AM1388" s="135">
        <f t="shared" si="617"/>
        <v>0</v>
      </c>
      <c r="AN1388" s="135">
        <f t="shared" si="618"/>
        <v>0</v>
      </c>
      <c r="AO1388" s="135">
        <f t="shared" si="619"/>
        <v>0</v>
      </c>
      <c r="AP1388" s="159">
        <f>IFERROR(VLOOKUP(A1388,人口!$A$2:$E$1748,5,0),0)</f>
        <v>22932</v>
      </c>
      <c r="AQ1388" s="159">
        <f t="shared" si="594"/>
        <v>0</v>
      </c>
      <c r="AR1388" s="159">
        <f t="shared" si="595"/>
        <v>0</v>
      </c>
      <c r="AS1388" s="159">
        <f t="shared" si="596"/>
        <v>1</v>
      </c>
      <c r="AT1388" s="159">
        <f t="shared" si="597"/>
        <v>0</v>
      </c>
      <c r="AU1388" s="159">
        <f t="shared" si="598"/>
        <v>0</v>
      </c>
      <c r="AV1388" s="159">
        <f t="shared" si="599"/>
        <v>0</v>
      </c>
      <c r="AW1388" s="159">
        <f t="shared" si="600"/>
        <v>0</v>
      </c>
      <c r="AX1388" s="159">
        <f t="shared" si="620"/>
        <v>0</v>
      </c>
      <c r="AY1388" s="159" t="str">
        <f t="shared" si="621"/>
        <v>1万～3万人未満の市町村平均</v>
      </c>
      <c r="AZ1388" s="159"/>
    </row>
    <row r="1389" spans="1:52" x14ac:dyDescent="0.3">
      <c r="A1389" t="str">
        <f t="shared" si="601"/>
        <v>34302</v>
      </c>
      <c r="B1389" s="158" t="str">
        <f t="shared" si="602"/>
        <v>034302</v>
      </c>
      <c r="C1389">
        <v>34</v>
      </c>
      <c r="D1389" t="s">
        <v>61</v>
      </c>
      <c r="E1389">
        <v>34302</v>
      </c>
      <c r="F1389" t="s">
        <v>865</v>
      </c>
      <c r="G1389">
        <v>106.55200000000001</v>
      </c>
      <c r="H1389">
        <v>1.6639999999999999</v>
      </c>
      <c r="I1389">
        <v>142.87299999999999</v>
      </c>
      <c r="J1389">
        <v>2.2250000000000001</v>
      </c>
      <c r="K1389">
        <v>0</v>
      </c>
      <c r="L1389">
        <v>0</v>
      </c>
      <c r="M1389">
        <v>0</v>
      </c>
      <c r="N1389">
        <v>0</v>
      </c>
      <c r="O1389">
        <v>0</v>
      </c>
      <c r="P1389">
        <v>0</v>
      </c>
      <c r="Q1389">
        <v>0</v>
      </c>
      <c r="R1389">
        <v>0</v>
      </c>
      <c r="S1389">
        <v>0</v>
      </c>
      <c r="T1389">
        <v>0</v>
      </c>
      <c r="U1389">
        <v>0</v>
      </c>
      <c r="V1389">
        <v>1.2969999999999999</v>
      </c>
      <c r="W1389">
        <v>17.193000000000001</v>
      </c>
      <c r="Y1389" t="str">
        <f t="shared" si="603"/>
        <v>広島県</v>
      </c>
      <c r="Z1389" t="str">
        <f t="shared" si="604"/>
        <v>広島県府中町</v>
      </c>
      <c r="AA1389" s="159">
        <f t="shared" si="605"/>
        <v>142.87299999999999</v>
      </c>
      <c r="AB1389" s="159">
        <f t="shared" si="606"/>
        <v>2.2250000000000001</v>
      </c>
      <c r="AC1389" s="159">
        <f t="shared" si="607"/>
        <v>0</v>
      </c>
      <c r="AD1389" s="159">
        <f t="shared" si="608"/>
        <v>0</v>
      </c>
      <c r="AE1389" s="159">
        <f t="shared" si="609"/>
        <v>0</v>
      </c>
      <c r="AF1389" s="159">
        <f t="shared" si="610"/>
        <v>0</v>
      </c>
      <c r="AG1389" s="159">
        <f t="shared" si="611"/>
        <v>0</v>
      </c>
      <c r="AH1389" s="160">
        <f t="shared" si="612"/>
        <v>145.09799999999998</v>
      </c>
      <c r="AI1389" s="135">
        <f t="shared" si="613"/>
        <v>0.984665536396091</v>
      </c>
      <c r="AJ1389" s="135">
        <f t="shared" si="614"/>
        <v>1.5334463603909084E-2</v>
      </c>
      <c r="AK1389" s="135">
        <f t="shared" si="615"/>
        <v>0</v>
      </c>
      <c r="AL1389" s="135">
        <f t="shared" si="616"/>
        <v>0</v>
      </c>
      <c r="AM1389" s="135">
        <f t="shared" si="617"/>
        <v>0</v>
      </c>
      <c r="AN1389" s="135">
        <f t="shared" si="618"/>
        <v>0</v>
      </c>
      <c r="AO1389" s="135">
        <f t="shared" si="619"/>
        <v>0</v>
      </c>
      <c r="AP1389" s="159">
        <f>IFERROR(VLOOKUP(A1389,人口!$A$2:$E$1748,5,0),0)</f>
        <v>52163</v>
      </c>
      <c r="AQ1389" s="159">
        <f t="shared" si="594"/>
        <v>0</v>
      </c>
      <c r="AR1389" s="159">
        <f t="shared" si="595"/>
        <v>0</v>
      </c>
      <c r="AS1389" s="159">
        <f t="shared" si="596"/>
        <v>0</v>
      </c>
      <c r="AT1389" s="159">
        <f t="shared" si="597"/>
        <v>1</v>
      </c>
      <c r="AU1389" s="159">
        <f t="shared" si="598"/>
        <v>0</v>
      </c>
      <c r="AV1389" s="159">
        <f t="shared" si="599"/>
        <v>0</v>
      </c>
      <c r="AW1389" s="159">
        <f t="shared" si="600"/>
        <v>0</v>
      </c>
      <c r="AX1389" s="159">
        <f t="shared" si="620"/>
        <v>0</v>
      </c>
      <c r="AY1389" s="159" t="str">
        <f t="shared" si="621"/>
        <v>3万～10万人未満の市町村平均</v>
      </c>
      <c r="AZ1389" s="159"/>
    </row>
    <row r="1390" spans="1:52" x14ac:dyDescent="0.3">
      <c r="A1390" t="str">
        <f t="shared" si="601"/>
        <v>34304</v>
      </c>
      <c r="B1390" s="158" t="str">
        <f t="shared" si="602"/>
        <v>034304</v>
      </c>
      <c r="C1390">
        <v>34</v>
      </c>
      <c r="D1390" t="s">
        <v>61</v>
      </c>
      <c r="E1390">
        <v>34304</v>
      </c>
      <c r="F1390" t="s">
        <v>917</v>
      </c>
      <c r="G1390">
        <v>75.260000000000005</v>
      </c>
      <c r="H1390">
        <v>7.952</v>
      </c>
      <c r="I1390">
        <v>101.259</v>
      </c>
      <c r="J1390">
        <v>10.675000000000001</v>
      </c>
      <c r="K1390">
        <v>0</v>
      </c>
      <c r="L1390">
        <v>0</v>
      </c>
      <c r="M1390">
        <v>0</v>
      </c>
      <c r="N1390">
        <v>0</v>
      </c>
      <c r="O1390">
        <v>0</v>
      </c>
      <c r="P1390">
        <v>0</v>
      </c>
      <c r="Q1390">
        <v>0</v>
      </c>
      <c r="R1390">
        <v>0</v>
      </c>
      <c r="S1390">
        <v>0</v>
      </c>
      <c r="T1390">
        <v>0</v>
      </c>
      <c r="U1390">
        <v>0</v>
      </c>
      <c r="V1390">
        <v>0.86199999999999999</v>
      </c>
      <c r="W1390">
        <v>10.824</v>
      </c>
      <c r="Y1390" t="str">
        <f t="shared" si="603"/>
        <v>広島県</v>
      </c>
      <c r="Z1390" t="str">
        <f t="shared" si="604"/>
        <v>広島県海田町</v>
      </c>
      <c r="AA1390" s="159">
        <f t="shared" si="605"/>
        <v>101.259</v>
      </c>
      <c r="AB1390" s="159">
        <f t="shared" si="606"/>
        <v>10.675000000000001</v>
      </c>
      <c r="AC1390" s="159">
        <f t="shared" si="607"/>
        <v>0</v>
      </c>
      <c r="AD1390" s="159">
        <f t="shared" si="608"/>
        <v>0</v>
      </c>
      <c r="AE1390" s="159">
        <f t="shared" si="609"/>
        <v>0</v>
      </c>
      <c r="AF1390" s="159">
        <f t="shared" si="610"/>
        <v>0</v>
      </c>
      <c r="AG1390" s="159">
        <f t="shared" si="611"/>
        <v>0</v>
      </c>
      <c r="AH1390" s="160">
        <f t="shared" si="612"/>
        <v>111.934</v>
      </c>
      <c r="AI1390" s="135">
        <f t="shared" si="613"/>
        <v>0.90463130058784647</v>
      </c>
      <c r="AJ1390" s="135">
        <f t="shared" si="614"/>
        <v>9.5368699412153604E-2</v>
      </c>
      <c r="AK1390" s="135">
        <f t="shared" si="615"/>
        <v>0</v>
      </c>
      <c r="AL1390" s="135">
        <f t="shared" si="616"/>
        <v>0</v>
      </c>
      <c r="AM1390" s="135">
        <f t="shared" si="617"/>
        <v>0</v>
      </c>
      <c r="AN1390" s="135">
        <f t="shared" si="618"/>
        <v>0</v>
      </c>
      <c r="AO1390" s="135">
        <f t="shared" si="619"/>
        <v>0</v>
      </c>
      <c r="AP1390" s="159">
        <f>IFERROR(VLOOKUP(A1390,人口!$A$2:$E$1748,5,0),0)</f>
        <v>30167</v>
      </c>
      <c r="AQ1390" s="159">
        <f t="shared" si="594"/>
        <v>0</v>
      </c>
      <c r="AR1390" s="159">
        <f t="shared" si="595"/>
        <v>0</v>
      </c>
      <c r="AS1390" s="159">
        <f t="shared" si="596"/>
        <v>0</v>
      </c>
      <c r="AT1390" s="159">
        <f t="shared" si="597"/>
        <v>1</v>
      </c>
      <c r="AU1390" s="159">
        <f t="shared" si="598"/>
        <v>0</v>
      </c>
      <c r="AV1390" s="159">
        <f t="shared" si="599"/>
        <v>0</v>
      </c>
      <c r="AW1390" s="159">
        <f t="shared" si="600"/>
        <v>0</v>
      </c>
      <c r="AX1390" s="159">
        <f t="shared" si="620"/>
        <v>0</v>
      </c>
      <c r="AY1390" s="159" t="str">
        <f t="shared" si="621"/>
        <v>3万～10万人未満の市町村平均</v>
      </c>
      <c r="AZ1390" s="159"/>
    </row>
    <row r="1391" spans="1:52" x14ac:dyDescent="0.3">
      <c r="A1391" t="str">
        <f t="shared" si="601"/>
        <v>34307</v>
      </c>
      <c r="B1391" s="158" t="str">
        <f t="shared" si="602"/>
        <v>034307</v>
      </c>
      <c r="C1391">
        <v>34</v>
      </c>
      <c r="D1391" t="s">
        <v>61</v>
      </c>
      <c r="E1391">
        <v>34307</v>
      </c>
      <c r="F1391" t="s">
        <v>967</v>
      </c>
      <c r="G1391">
        <v>92.927000000000007</v>
      </c>
      <c r="H1391">
        <v>45.88</v>
      </c>
      <c r="I1391">
        <v>127.9</v>
      </c>
      <c r="J1391">
        <v>62.981000000000002</v>
      </c>
      <c r="K1391">
        <v>13.8</v>
      </c>
      <c r="L1391">
        <v>27.154</v>
      </c>
      <c r="M1391">
        <v>0</v>
      </c>
      <c r="N1391">
        <v>0</v>
      </c>
      <c r="O1391">
        <v>0</v>
      </c>
      <c r="P1391">
        <v>0</v>
      </c>
      <c r="Q1391">
        <v>0</v>
      </c>
      <c r="R1391">
        <v>0</v>
      </c>
      <c r="S1391">
        <v>0</v>
      </c>
      <c r="T1391">
        <v>0</v>
      </c>
      <c r="U1391">
        <v>0</v>
      </c>
      <c r="V1391">
        <v>1.216</v>
      </c>
      <c r="W1391">
        <v>12.327</v>
      </c>
      <c r="Y1391" t="str">
        <f t="shared" si="603"/>
        <v>広島県</v>
      </c>
      <c r="Z1391" t="str">
        <f t="shared" si="604"/>
        <v>広島県熊野町</v>
      </c>
      <c r="AA1391" s="159">
        <f t="shared" si="605"/>
        <v>127.9</v>
      </c>
      <c r="AB1391" s="159">
        <f t="shared" si="606"/>
        <v>62.981000000000002</v>
      </c>
      <c r="AC1391" s="159">
        <f t="shared" si="607"/>
        <v>27.154</v>
      </c>
      <c r="AD1391" s="159">
        <f t="shared" si="608"/>
        <v>0</v>
      </c>
      <c r="AE1391" s="159">
        <f t="shared" si="609"/>
        <v>0</v>
      </c>
      <c r="AF1391" s="159">
        <f t="shared" si="610"/>
        <v>0</v>
      </c>
      <c r="AG1391" s="159">
        <f t="shared" si="611"/>
        <v>0</v>
      </c>
      <c r="AH1391" s="160">
        <f t="shared" si="612"/>
        <v>218.035</v>
      </c>
      <c r="AI1391" s="135">
        <f t="shared" si="613"/>
        <v>0.5866030683147202</v>
      </c>
      <c r="AJ1391" s="135">
        <f t="shared" si="614"/>
        <v>0.28885729355378725</v>
      </c>
      <c r="AK1391" s="135">
        <f t="shared" si="615"/>
        <v>0.12453963813149266</v>
      </c>
      <c r="AL1391" s="135">
        <f t="shared" si="616"/>
        <v>0</v>
      </c>
      <c r="AM1391" s="135">
        <f t="shared" si="617"/>
        <v>0</v>
      </c>
      <c r="AN1391" s="135">
        <f t="shared" si="618"/>
        <v>0</v>
      </c>
      <c r="AO1391" s="135">
        <f t="shared" si="619"/>
        <v>0</v>
      </c>
      <c r="AP1391" s="159">
        <f>IFERROR(VLOOKUP(A1391,人口!$A$2:$E$1748,5,0),0)</f>
        <v>23919</v>
      </c>
      <c r="AQ1391" s="159">
        <f t="shared" si="594"/>
        <v>0</v>
      </c>
      <c r="AR1391" s="159">
        <f t="shared" si="595"/>
        <v>0</v>
      </c>
      <c r="AS1391" s="159">
        <f t="shared" si="596"/>
        <v>1</v>
      </c>
      <c r="AT1391" s="159">
        <f t="shared" si="597"/>
        <v>0</v>
      </c>
      <c r="AU1391" s="159">
        <f t="shared" si="598"/>
        <v>0</v>
      </c>
      <c r="AV1391" s="159">
        <f t="shared" si="599"/>
        <v>0</v>
      </c>
      <c r="AW1391" s="159">
        <f t="shared" si="600"/>
        <v>0</v>
      </c>
      <c r="AX1391" s="159">
        <f t="shared" si="620"/>
        <v>0</v>
      </c>
      <c r="AY1391" s="159" t="str">
        <f t="shared" si="621"/>
        <v>1万～3万人未満の市町村平均</v>
      </c>
      <c r="AZ1391" s="159"/>
    </row>
    <row r="1392" spans="1:52" x14ac:dyDescent="0.3">
      <c r="A1392" t="str">
        <f t="shared" si="601"/>
        <v>34309</v>
      </c>
      <c r="B1392" s="158" t="str">
        <f t="shared" si="602"/>
        <v>034309</v>
      </c>
      <c r="C1392">
        <v>34</v>
      </c>
      <c r="D1392" t="s">
        <v>61</v>
      </c>
      <c r="E1392">
        <v>34309</v>
      </c>
      <c r="F1392" t="s">
        <v>1012</v>
      </c>
      <c r="G1392">
        <v>63.436</v>
      </c>
      <c r="H1392">
        <v>5.8070000000000004</v>
      </c>
      <c r="I1392">
        <v>85.614000000000004</v>
      </c>
      <c r="J1392">
        <v>7.827</v>
      </c>
      <c r="K1392">
        <v>0.7</v>
      </c>
      <c r="L1392">
        <v>1.3120000000000001</v>
      </c>
      <c r="M1392">
        <v>0</v>
      </c>
      <c r="N1392">
        <v>0</v>
      </c>
      <c r="O1392">
        <v>0</v>
      </c>
      <c r="P1392">
        <v>0</v>
      </c>
      <c r="Q1392">
        <v>0</v>
      </c>
      <c r="R1392">
        <v>0</v>
      </c>
      <c r="S1392">
        <v>0</v>
      </c>
      <c r="T1392">
        <v>0</v>
      </c>
      <c r="U1392">
        <v>0</v>
      </c>
      <c r="V1392">
        <v>0.67300000000000004</v>
      </c>
      <c r="W1392">
        <v>4.4640000000000004</v>
      </c>
      <c r="Y1392" t="str">
        <f t="shared" si="603"/>
        <v>広島県</v>
      </c>
      <c r="Z1392" t="str">
        <f t="shared" si="604"/>
        <v>広島県坂町</v>
      </c>
      <c r="AA1392" s="159">
        <f t="shared" si="605"/>
        <v>85.614000000000004</v>
      </c>
      <c r="AB1392" s="159">
        <f t="shared" si="606"/>
        <v>7.827</v>
      </c>
      <c r="AC1392" s="159">
        <f t="shared" si="607"/>
        <v>1.3120000000000001</v>
      </c>
      <c r="AD1392" s="159">
        <f t="shared" si="608"/>
        <v>0</v>
      </c>
      <c r="AE1392" s="159">
        <f t="shared" si="609"/>
        <v>0</v>
      </c>
      <c r="AF1392" s="159">
        <f t="shared" si="610"/>
        <v>0</v>
      </c>
      <c r="AG1392" s="159">
        <f t="shared" si="611"/>
        <v>0</v>
      </c>
      <c r="AH1392" s="160">
        <f t="shared" si="612"/>
        <v>94.753</v>
      </c>
      <c r="AI1392" s="135">
        <f t="shared" si="613"/>
        <v>0.90354922799278126</v>
      </c>
      <c r="AJ1392" s="135">
        <f t="shared" si="614"/>
        <v>8.2604244720483777E-2</v>
      </c>
      <c r="AK1392" s="135">
        <f t="shared" si="615"/>
        <v>1.3846527286734986E-2</v>
      </c>
      <c r="AL1392" s="135">
        <f t="shared" si="616"/>
        <v>0</v>
      </c>
      <c r="AM1392" s="135">
        <f t="shared" si="617"/>
        <v>0</v>
      </c>
      <c r="AN1392" s="135">
        <f t="shared" si="618"/>
        <v>0</v>
      </c>
      <c r="AO1392" s="135">
        <f t="shared" si="619"/>
        <v>0</v>
      </c>
      <c r="AP1392" s="159">
        <f>IFERROR(VLOOKUP(A1392,人口!$A$2:$E$1748,5,0),0)</f>
        <v>12934</v>
      </c>
      <c r="AQ1392" s="159">
        <f t="shared" si="594"/>
        <v>0</v>
      </c>
      <c r="AR1392" s="159">
        <f t="shared" si="595"/>
        <v>0</v>
      </c>
      <c r="AS1392" s="159">
        <f t="shared" si="596"/>
        <v>1</v>
      </c>
      <c r="AT1392" s="159">
        <f t="shared" si="597"/>
        <v>0</v>
      </c>
      <c r="AU1392" s="159">
        <f t="shared" si="598"/>
        <v>0</v>
      </c>
      <c r="AV1392" s="159">
        <f t="shared" si="599"/>
        <v>0</v>
      </c>
      <c r="AW1392" s="159">
        <f t="shared" si="600"/>
        <v>0</v>
      </c>
      <c r="AX1392" s="159">
        <f t="shared" si="620"/>
        <v>0</v>
      </c>
      <c r="AY1392" s="159" t="str">
        <f t="shared" si="621"/>
        <v>1万～3万人未満の市町村平均</v>
      </c>
      <c r="AZ1392" s="159"/>
    </row>
    <row r="1393" spans="1:52" x14ac:dyDescent="0.3">
      <c r="A1393" t="str">
        <f t="shared" si="601"/>
        <v>34368</v>
      </c>
      <c r="B1393" s="158" t="str">
        <f t="shared" si="602"/>
        <v>034368</v>
      </c>
      <c r="C1393">
        <v>34</v>
      </c>
      <c r="D1393" t="s">
        <v>61</v>
      </c>
      <c r="E1393">
        <v>34368</v>
      </c>
      <c r="F1393" t="s">
        <v>1060</v>
      </c>
      <c r="G1393">
        <v>81.302999999999997</v>
      </c>
      <c r="H1393">
        <v>111.327</v>
      </c>
      <c r="I1393">
        <v>97.628</v>
      </c>
      <c r="J1393">
        <v>133.80799999999999</v>
      </c>
      <c r="K1393">
        <v>555.6</v>
      </c>
      <c r="L1393">
        <v>1574.8040000000001</v>
      </c>
      <c r="M1393">
        <v>7.0640000000000001</v>
      </c>
      <c r="N1393">
        <v>48.429000000000002</v>
      </c>
      <c r="O1393">
        <v>0</v>
      </c>
      <c r="P1393">
        <v>0</v>
      </c>
      <c r="Q1393">
        <v>0</v>
      </c>
      <c r="R1393">
        <v>0</v>
      </c>
      <c r="S1393">
        <v>0</v>
      </c>
      <c r="T1393">
        <v>0</v>
      </c>
      <c r="U1393">
        <v>0</v>
      </c>
      <c r="V1393">
        <v>0.34100000000000003</v>
      </c>
      <c r="W1393">
        <v>4.0999999999999996</v>
      </c>
      <c r="Y1393" t="str">
        <f t="shared" si="603"/>
        <v>広島県</v>
      </c>
      <c r="Z1393" t="str">
        <f t="shared" si="604"/>
        <v>広島県安芸太田町</v>
      </c>
      <c r="AA1393" s="159">
        <f t="shared" si="605"/>
        <v>97.628</v>
      </c>
      <c r="AB1393" s="159">
        <f t="shared" si="606"/>
        <v>133.80799999999999</v>
      </c>
      <c r="AC1393" s="159">
        <f t="shared" si="607"/>
        <v>1574.8040000000001</v>
      </c>
      <c r="AD1393" s="159">
        <f t="shared" si="608"/>
        <v>48.429000000000002</v>
      </c>
      <c r="AE1393" s="159">
        <f t="shared" si="609"/>
        <v>0</v>
      </c>
      <c r="AF1393" s="159">
        <f t="shared" si="610"/>
        <v>0</v>
      </c>
      <c r="AG1393" s="159">
        <f t="shared" si="611"/>
        <v>0</v>
      </c>
      <c r="AH1393" s="160">
        <f t="shared" si="612"/>
        <v>1854.6690000000001</v>
      </c>
      <c r="AI1393" s="135">
        <f t="shared" si="613"/>
        <v>5.2639042330464354E-2</v>
      </c>
      <c r="AJ1393" s="135">
        <f t="shared" si="614"/>
        <v>7.2146566314528357E-2</v>
      </c>
      <c r="AK1393" s="135">
        <f t="shared" si="615"/>
        <v>0.84910245440021914</v>
      </c>
      <c r="AL1393" s="135">
        <f t="shared" si="616"/>
        <v>2.6111936954788157E-2</v>
      </c>
      <c r="AM1393" s="135">
        <f t="shared" si="617"/>
        <v>0</v>
      </c>
      <c r="AN1393" s="135">
        <f t="shared" si="618"/>
        <v>0</v>
      </c>
      <c r="AO1393" s="135">
        <f t="shared" si="619"/>
        <v>0</v>
      </c>
      <c r="AP1393" s="159">
        <f>IFERROR(VLOOKUP(A1393,人口!$A$2:$E$1748,5,0),0)</f>
        <v>6147</v>
      </c>
      <c r="AQ1393" s="159">
        <f t="shared" si="594"/>
        <v>0</v>
      </c>
      <c r="AR1393" s="159">
        <f t="shared" si="595"/>
        <v>1</v>
      </c>
      <c r="AS1393" s="159">
        <f t="shared" si="596"/>
        <v>0</v>
      </c>
      <c r="AT1393" s="159">
        <f t="shared" si="597"/>
        <v>0</v>
      </c>
      <c r="AU1393" s="159">
        <f t="shared" si="598"/>
        <v>0</v>
      </c>
      <c r="AV1393" s="159">
        <f t="shared" si="599"/>
        <v>0</v>
      </c>
      <c r="AW1393" s="159">
        <f t="shared" si="600"/>
        <v>0</v>
      </c>
      <c r="AX1393" s="159">
        <f t="shared" si="620"/>
        <v>0</v>
      </c>
      <c r="AY1393" s="159" t="str">
        <f t="shared" si="621"/>
        <v>5千～1万人未満の市町村平均</v>
      </c>
      <c r="AZ1393" s="159"/>
    </row>
    <row r="1394" spans="1:52" x14ac:dyDescent="0.3">
      <c r="A1394" t="str">
        <f t="shared" si="601"/>
        <v>34369</v>
      </c>
      <c r="B1394" s="158" t="str">
        <f t="shared" si="602"/>
        <v>034369</v>
      </c>
      <c r="C1394">
        <v>34</v>
      </c>
      <c r="D1394" t="s">
        <v>61</v>
      </c>
      <c r="E1394">
        <v>34369</v>
      </c>
      <c r="F1394" t="s">
        <v>1101</v>
      </c>
      <c r="G1394">
        <v>216.13399999999999</v>
      </c>
      <c r="H1394">
        <v>1160.893</v>
      </c>
      <c r="I1394">
        <v>267.20299999999997</v>
      </c>
      <c r="J1394">
        <v>1435.855</v>
      </c>
      <c r="K1394">
        <v>1299.0999999999999</v>
      </c>
      <c r="L1394">
        <v>3512.6350000000002</v>
      </c>
      <c r="M1394">
        <v>4.5599999999999996</v>
      </c>
      <c r="N1394">
        <v>31.263999999999999</v>
      </c>
      <c r="O1394">
        <v>0</v>
      </c>
      <c r="P1394">
        <v>0</v>
      </c>
      <c r="Q1394">
        <v>0</v>
      </c>
      <c r="R1394">
        <v>0</v>
      </c>
      <c r="S1394">
        <v>0</v>
      </c>
      <c r="T1394">
        <v>0</v>
      </c>
      <c r="U1394">
        <v>0</v>
      </c>
      <c r="V1394">
        <v>0.95199999999999996</v>
      </c>
      <c r="W1394">
        <v>10.696</v>
      </c>
      <c r="Y1394" t="str">
        <f t="shared" si="603"/>
        <v>広島県</v>
      </c>
      <c r="Z1394" t="str">
        <f t="shared" si="604"/>
        <v>広島県北広島町</v>
      </c>
      <c r="AA1394" s="159">
        <f t="shared" si="605"/>
        <v>267.20299999999997</v>
      </c>
      <c r="AB1394" s="159">
        <f t="shared" si="606"/>
        <v>1435.855</v>
      </c>
      <c r="AC1394" s="159">
        <f t="shared" si="607"/>
        <v>3512.6350000000002</v>
      </c>
      <c r="AD1394" s="159">
        <f t="shared" si="608"/>
        <v>31.263999999999999</v>
      </c>
      <c r="AE1394" s="159">
        <f t="shared" si="609"/>
        <v>0</v>
      </c>
      <c r="AF1394" s="159">
        <f t="shared" si="610"/>
        <v>0</v>
      </c>
      <c r="AG1394" s="159">
        <f t="shared" si="611"/>
        <v>0</v>
      </c>
      <c r="AH1394" s="160">
        <f t="shared" si="612"/>
        <v>5246.9570000000003</v>
      </c>
      <c r="AI1394" s="135">
        <f t="shared" si="613"/>
        <v>5.0925326813236693E-2</v>
      </c>
      <c r="AJ1394" s="135">
        <f t="shared" si="614"/>
        <v>0.27365480601422881</v>
      </c>
      <c r="AK1394" s="135">
        <f t="shared" si="615"/>
        <v>0.66946136589264982</v>
      </c>
      <c r="AL1394" s="135">
        <f t="shared" si="616"/>
        <v>5.9585012798847019E-3</v>
      </c>
      <c r="AM1394" s="135">
        <f t="shared" si="617"/>
        <v>0</v>
      </c>
      <c r="AN1394" s="135">
        <f t="shared" si="618"/>
        <v>0</v>
      </c>
      <c r="AO1394" s="135">
        <f t="shared" si="619"/>
        <v>0</v>
      </c>
      <c r="AP1394" s="159">
        <f>IFERROR(VLOOKUP(A1394,人口!$A$2:$E$1748,5,0),0)</f>
        <v>18526</v>
      </c>
      <c r="AQ1394" s="159">
        <f t="shared" si="594"/>
        <v>0</v>
      </c>
      <c r="AR1394" s="159">
        <f t="shared" si="595"/>
        <v>0</v>
      </c>
      <c r="AS1394" s="159">
        <f t="shared" si="596"/>
        <v>1</v>
      </c>
      <c r="AT1394" s="159">
        <f t="shared" si="597"/>
        <v>0</v>
      </c>
      <c r="AU1394" s="159">
        <f t="shared" si="598"/>
        <v>0</v>
      </c>
      <c r="AV1394" s="159">
        <f t="shared" si="599"/>
        <v>0</v>
      </c>
      <c r="AW1394" s="159">
        <f t="shared" si="600"/>
        <v>0</v>
      </c>
      <c r="AX1394" s="159">
        <f t="shared" si="620"/>
        <v>0</v>
      </c>
      <c r="AY1394" s="159" t="str">
        <f t="shared" si="621"/>
        <v>1万～3万人未満の市町村平均</v>
      </c>
      <c r="AZ1394" s="159"/>
    </row>
    <row r="1395" spans="1:52" x14ac:dyDescent="0.3">
      <c r="A1395" t="str">
        <f t="shared" si="601"/>
        <v>34431</v>
      </c>
      <c r="B1395" s="158" t="str">
        <f t="shared" si="602"/>
        <v>034431</v>
      </c>
      <c r="C1395">
        <v>34</v>
      </c>
      <c r="D1395" t="s">
        <v>61</v>
      </c>
      <c r="E1395">
        <v>34431</v>
      </c>
      <c r="F1395" t="s">
        <v>1141</v>
      </c>
      <c r="G1395">
        <v>74.105999999999995</v>
      </c>
      <c r="H1395">
        <v>191.15</v>
      </c>
      <c r="I1395">
        <v>99.924999999999997</v>
      </c>
      <c r="J1395">
        <v>257.35399999999998</v>
      </c>
      <c r="K1395">
        <v>2.2999999999999998</v>
      </c>
      <c r="L1395">
        <v>4.6420000000000003</v>
      </c>
      <c r="M1395">
        <v>0</v>
      </c>
      <c r="N1395">
        <v>0</v>
      </c>
      <c r="O1395">
        <v>0</v>
      </c>
      <c r="P1395">
        <v>0</v>
      </c>
      <c r="Q1395">
        <v>0</v>
      </c>
      <c r="R1395">
        <v>0</v>
      </c>
      <c r="S1395">
        <v>0</v>
      </c>
      <c r="T1395">
        <v>0</v>
      </c>
      <c r="U1395">
        <v>0</v>
      </c>
      <c r="V1395">
        <v>0.40600000000000003</v>
      </c>
      <c r="W1395">
        <v>4.234</v>
      </c>
      <c r="Y1395" t="str">
        <f t="shared" si="603"/>
        <v>広島県</v>
      </c>
      <c r="Z1395" t="str">
        <f t="shared" si="604"/>
        <v>広島県大崎上島町</v>
      </c>
      <c r="AA1395" s="159">
        <f t="shared" si="605"/>
        <v>99.924999999999997</v>
      </c>
      <c r="AB1395" s="159">
        <f t="shared" si="606"/>
        <v>257.35399999999998</v>
      </c>
      <c r="AC1395" s="159">
        <f t="shared" si="607"/>
        <v>4.6420000000000003</v>
      </c>
      <c r="AD1395" s="159">
        <f t="shared" si="608"/>
        <v>0</v>
      </c>
      <c r="AE1395" s="159">
        <f t="shared" si="609"/>
        <v>0</v>
      </c>
      <c r="AF1395" s="159">
        <f t="shared" si="610"/>
        <v>0</v>
      </c>
      <c r="AG1395" s="159">
        <f t="shared" si="611"/>
        <v>0</v>
      </c>
      <c r="AH1395" s="160">
        <f t="shared" si="612"/>
        <v>361.92099999999999</v>
      </c>
      <c r="AI1395" s="135">
        <f t="shared" si="613"/>
        <v>0.27609616463261322</v>
      </c>
      <c r="AJ1395" s="135">
        <f t="shared" si="614"/>
        <v>0.71107783190254226</v>
      </c>
      <c r="AK1395" s="135">
        <f t="shared" si="615"/>
        <v>1.2826003464844539E-2</v>
      </c>
      <c r="AL1395" s="135">
        <f t="shared" si="616"/>
        <v>0</v>
      </c>
      <c r="AM1395" s="135">
        <f t="shared" si="617"/>
        <v>0</v>
      </c>
      <c r="AN1395" s="135">
        <f t="shared" si="618"/>
        <v>0</v>
      </c>
      <c r="AO1395" s="135">
        <f t="shared" si="619"/>
        <v>0</v>
      </c>
      <c r="AP1395" s="159">
        <f>IFERROR(VLOOKUP(A1395,人口!$A$2:$E$1748,5,0),0)</f>
        <v>7452</v>
      </c>
      <c r="AQ1395" s="159">
        <f t="shared" si="594"/>
        <v>0</v>
      </c>
      <c r="AR1395" s="159">
        <f t="shared" si="595"/>
        <v>1</v>
      </c>
      <c r="AS1395" s="159">
        <f t="shared" si="596"/>
        <v>0</v>
      </c>
      <c r="AT1395" s="159">
        <f t="shared" si="597"/>
        <v>0</v>
      </c>
      <c r="AU1395" s="159">
        <f t="shared" si="598"/>
        <v>0</v>
      </c>
      <c r="AV1395" s="159">
        <f t="shared" si="599"/>
        <v>0</v>
      </c>
      <c r="AW1395" s="159">
        <f t="shared" si="600"/>
        <v>0</v>
      </c>
      <c r="AX1395" s="159">
        <f t="shared" si="620"/>
        <v>0</v>
      </c>
      <c r="AY1395" s="159" t="str">
        <f t="shared" si="621"/>
        <v>5千～1万人未満の市町村平均</v>
      </c>
      <c r="AZ1395" s="159"/>
    </row>
    <row r="1396" spans="1:52" x14ac:dyDescent="0.3">
      <c r="A1396" t="str">
        <f t="shared" si="601"/>
        <v>34462</v>
      </c>
      <c r="B1396" s="158" t="str">
        <f t="shared" si="602"/>
        <v>034462</v>
      </c>
      <c r="C1396">
        <v>34</v>
      </c>
      <c r="D1396" t="s">
        <v>61</v>
      </c>
      <c r="E1396">
        <v>34462</v>
      </c>
      <c r="F1396" t="s">
        <v>1178</v>
      </c>
      <c r="G1396">
        <v>180.102</v>
      </c>
      <c r="H1396">
        <v>1075.748</v>
      </c>
      <c r="I1396">
        <v>232.50700000000001</v>
      </c>
      <c r="J1396">
        <v>1387.952</v>
      </c>
      <c r="K1396">
        <v>186</v>
      </c>
      <c r="L1396">
        <v>452.387</v>
      </c>
      <c r="M1396">
        <v>0.27800000000000002</v>
      </c>
      <c r="N1396">
        <v>1.5329999999999999</v>
      </c>
      <c r="O1396">
        <v>0</v>
      </c>
      <c r="P1396">
        <v>0</v>
      </c>
      <c r="Q1396">
        <v>0</v>
      </c>
      <c r="R1396">
        <v>0</v>
      </c>
      <c r="S1396">
        <v>0</v>
      </c>
      <c r="T1396">
        <v>0</v>
      </c>
      <c r="U1396">
        <v>0</v>
      </c>
      <c r="V1396">
        <v>0.81200000000000006</v>
      </c>
      <c r="W1396">
        <v>8.9390000000000001</v>
      </c>
      <c r="Y1396" t="str">
        <f t="shared" si="603"/>
        <v>広島県</v>
      </c>
      <c r="Z1396" t="str">
        <f t="shared" si="604"/>
        <v>広島県世羅町</v>
      </c>
      <c r="AA1396" s="159">
        <f t="shared" si="605"/>
        <v>232.50700000000001</v>
      </c>
      <c r="AB1396" s="159">
        <f t="shared" si="606"/>
        <v>1387.952</v>
      </c>
      <c r="AC1396" s="159">
        <f t="shared" si="607"/>
        <v>452.387</v>
      </c>
      <c r="AD1396" s="159">
        <f t="shared" si="608"/>
        <v>1.5329999999999999</v>
      </c>
      <c r="AE1396" s="159">
        <f t="shared" si="609"/>
        <v>0</v>
      </c>
      <c r="AF1396" s="159">
        <f t="shared" si="610"/>
        <v>0</v>
      </c>
      <c r="AG1396" s="159">
        <f t="shared" si="611"/>
        <v>0</v>
      </c>
      <c r="AH1396" s="160">
        <f t="shared" si="612"/>
        <v>2074.3789999999999</v>
      </c>
      <c r="AI1396" s="135">
        <f t="shared" si="613"/>
        <v>0.11208511077291083</v>
      </c>
      <c r="AJ1396" s="135">
        <f t="shared" si="614"/>
        <v>0.66909277427123981</v>
      </c>
      <c r="AK1396" s="135">
        <f t="shared" si="615"/>
        <v>0.21808309860444983</v>
      </c>
      <c r="AL1396" s="135">
        <f t="shared" si="616"/>
        <v>7.390163513996237E-4</v>
      </c>
      <c r="AM1396" s="135">
        <f t="shared" si="617"/>
        <v>0</v>
      </c>
      <c r="AN1396" s="135">
        <f t="shared" si="618"/>
        <v>0</v>
      </c>
      <c r="AO1396" s="135">
        <f t="shared" si="619"/>
        <v>0</v>
      </c>
      <c r="AP1396" s="159">
        <f>IFERROR(VLOOKUP(A1396,人口!$A$2:$E$1748,5,0),0)</f>
        <v>16072</v>
      </c>
      <c r="AQ1396" s="159">
        <f t="shared" si="594"/>
        <v>0</v>
      </c>
      <c r="AR1396" s="159">
        <f t="shared" si="595"/>
        <v>0</v>
      </c>
      <c r="AS1396" s="159">
        <f t="shared" si="596"/>
        <v>1</v>
      </c>
      <c r="AT1396" s="159">
        <f t="shared" si="597"/>
        <v>0</v>
      </c>
      <c r="AU1396" s="159">
        <f t="shared" si="598"/>
        <v>0</v>
      </c>
      <c r="AV1396" s="159">
        <f t="shared" si="599"/>
        <v>0</v>
      </c>
      <c r="AW1396" s="159">
        <f t="shared" si="600"/>
        <v>0</v>
      </c>
      <c r="AX1396" s="159">
        <f t="shared" si="620"/>
        <v>0</v>
      </c>
      <c r="AY1396" s="159" t="str">
        <f t="shared" si="621"/>
        <v>1万～3万人未満の市町村平均</v>
      </c>
      <c r="AZ1396" s="159"/>
    </row>
    <row r="1397" spans="1:52" x14ac:dyDescent="0.3">
      <c r="A1397" t="str">
        <f t="shared" si="601"/>
        <v>34545</v>
      </c>
      <c r="B1397" s="158" t="str">
        <f t="shared" si="602"/>
        <v>034545</v>
      </c>
      <c r="C1397">
        <v>34</v>
      </c>
      <c r="D1397" t="s">
        <v>61</v>
      </c>
      <c r="E1397">
        <v>34545</v>
      </c>
      <c r="F1397" t="s">
        <v>1217</v>
      </c>
      <c r="G1397">
        <v>150.49799999999999</v>
      </c>
      <c r="H1397">
        <v>591.80999999999995</v>
      </c>
      <c r="I1397">
        <v>193.88</v>
      </c>
      <c r="J1397">
        <v>761.86699999999996</v>
      </c>
      <c r="K1397">
        <v>160.4</v>
      </c>
      <c r="L1397">
        <v>386.63900000000001</v>
      </c>
      <c r="M1397">
        <v>4.9950000000000001</v>
      </c>
      <c r="N1397">
        <v>26.6</v>
      </c>
      <c r="O1397">
        <v>0</v>
      </c>
      <c r="P1397">
        <v>0</v>
      </c>
      <c r="Q1397">
        <v>0</v>
      </c>
      <c r="R1397">
        <v>0</v>
      </c>
      <c r="S1397">
        <v>0</v>
      </c>
      <c r="T1397">
        <v>0</v>
      </c>
      <c r="U1397">
        <v>0</v>
      </c>
      <c r="V1397">
        <v>0.51100000000000001</v>
      </c>
      <c r="W1397">
        <v>5.734</v>
      </c>
      <c r="Y1397" t="str">
        <f t="shared" si="603"/>
        <v>広島県</v>
      </c>
      <c r="Z1397" t="str">
        <f t="shared" si="604"/>
        <v>広島県神石高原町</v>
      </c>
      <c r="AA1397" s="159">
        <f t="shared" si="605"/>
        <v>193.88</v>
      </c>
      <c r="AB1397" s="159">
        <f t="shared" si="606"/>
        <v>761.86699999999996</v>
      </c>
      <c r="AC1397" s="159">
        <f t="shared" si="607"/>
        <v>386.63900000000001</v>
      </c>
      <c r="AD1397" s="159">
        <f t="shared" si="608"/>
        <v>26.6</v>
      </c>
      <c r="AE1397" s="159">
        <f t="shared" si="609"/>
        <v>0</v>
      </c>
      <c r="AF1397" s="159">
        <f t="shared" si="610"/>
        <v>0</v>
      </c>
      <c r="AG1397" s="159">
        <f t="shared" si="611"/>
        <v>0</v>
      </c>
      <c r="AH1397" s="160">
        <f t="shared" si="612"/>
        <v>1368.9859999999999</v>
      </c>
      <c r="AI1397" s="135">
        <f t="shared" si="613"/>
        <v>0.14162306992182536</v>
      </c>
      <c r="AJ1397" s="135">
        <f t="shared" si="614"/>
        <v>0.55651920472524918</v>
      </c>
      <c r="AK1397" s="135">
        <f t="shared" si="615"/>
        <v>0.28242728559678482</v>
      </c>
      <c r="AL1397" s="135">
        <f t="shared" si="616"/>
        <v>1.9430439756140679E-2</v>
      </c>
      <c r="AM1397" s="135">
        <f t="shared" si="617"/>
        <v>0</v>
      </c>
      <c r="AN1397" s="135">
        <f t="shared" si="618"/>
        <v>0</v>
      </c>
      <c r="AO1397" s="135">
        <f t="shared" si="619"/>
        <v>0</v>
      </c>
      <c r="AP1397" s="159">
        <f>IFERROR(VLOOKUP(A1397,人口!$A$2:$E$1748,5,0),0)</f>
        <v>8904</v>
      </c>
      <c r="AQ1397" s="159">
        <f t="shared" si="594"/>
        <v>0</v>
      </c>
      <c r="AR1397" s="159">
        <f t="shared" si="595"/>
        <v>1</v>
      </c>
      <c r="AS1397" s="159">
        <f t="shared" si="596"/>
        <v>0</v>
      </c>
      <c r="AT1397" s="159">
        <f t="shared" si="597"/>
        <v>0</v>
      </c>
      <c r="AU1397" s="159">
        <f t="shared" si="598"/>
        <v>0</v>
      </c>
      <c r="AV1397" s="159">
        <f t="shared" si="599"/>
        <v>0</v>
      </c>
      <c r="AW1397" s="159">
        <f t="shared" si="600"/>
        <v>0</v>
      </c>
      <c r="AX1397" s="159">
        <f t="shared" si="620"/>
        <v>0</v>
      </c>
      <c r="AY1397" s="159" t="str">
        <f t="shared" si="621"/>
        <v>5千～1万人未満の市町村平均</v>
      </c>
      <c r="AZ1397" s="159"/>
    </row>
    <row r="1398" spans="1:52" x14ac:dyDescent="0.3">
      <c r="A1398" t="str">
        <f t="shared" si="601"/>
        <v>099</v>
      </c>
      <c r="B1398" s="158" t="str">
        <f t="shared" si="602"/>
        <v>099</v>
      </c>
      <c r="C1398">
        <v>35</v>
      </c>
      <c r="D1398" t="s">
        <v>62</v>
      </c>
      <c r="E1398">
        <v>99</v>
      </c>
      <c r="Y1398" t="str">
        <f t="shared" si="603"/>
        <v>山口県</v>
      </c>
      <c r="Z1398" t="str">
        <f t="shared" si="604"/>
        <v>山口県</v>
      </c>
      <c r="AA1398" s="159">
        <f t="shared" si="605"/>
        <v>0</v>
      </c>
      <c r="AB1398" s="159">
        <f t="shared" si="606"/>
        <v>0</v>
      </c>
      <c r="AC1398" s="159">
        <f t="shared" si="607"/>
        <v>0</v>
      </c>
      <c r="AD1398" s="159">
        <f t="shared" si="608"/>
        <v>0</v>
      </c>
      <c r="AE1398" s="159">
        <f t="shared" si="609"/>
        <v>0</v>
      </c>
      <c r="AF1398" s="159">
        <f t="shared" si="610"/>
        <v>0</v>
      </c>
      <c r="AG1398" s="159">
        <f t="shared" si="611"/>
        <v>0</v>
      </c>
      <c r="AH1398" s="160">
        <f t="shared" si="612"/>
        <v>0</v>
      </c>
      <c r="AI1398" s="135" t="str">
        <f t="shared" si="613"/>
        <v/>
      </c>
      <c r="AJ1398" s="135" t="str">
        <f t="shared" si="614"/>
        <v/>
      </c>
      <c r="AK1398" s="135" t="str">
        <f t="shared" si="615"/>
        <v/>
      </c>
      <c r="AL1398" s="135" t="str">
        <f t="shared" si="616"/>
        <v/>
      </c>
      <c r="AM1398" s="135" t="str">
        <f t="shared" si="617"/>
        <v/>
      </c>
      <c r="AN1398" s="135" t="str">
        <f t="shared" si="618"/>
        <v/>
      </c>
      <c r="AO1398" s="135" t="str">
        <f t="shared" si="619"/>
        <v/>
      </c>
      <c r="AP1398" s="159">
        <f>IFERROR(VLOOKUP(A1398,人口!$A$2:$E$1748,5,0),0)</f>
        <v>0</v>
      </c>
      <c r="AQ1398" s="159">
        <f t="shared" si="594"/>
        <v>0</v>
      </c>
      <c r="AR1398" s="159">
        <f t="shared" si="595"/>
        <v>0</v>
      </c>
      <c r="AS1398" s="159">
        <f t="shared" si="596"/>
        <v>0</v>
      </c>
      <c r="AT1398" s="159">
        <f t="shared" si="597"/>
        <v>0</v>
      </c>
      <c r="AU1398" s="159">
        <f t="shared" si="598"/>
        <v>0</v>
      </c>
      <c r="AV1398" s="159">
        <f t="shared" si="599"/>
        <v>0</v>
      </c>
      <c r="AW1398" s="159">
        <f t="shared" si="600"/>
        <v>0</v>
      </c>
      <c r="AX1398" s="159">
        <f t="shared" si="620"/>
        <v>0</v>
      </c>
      <c r="AY1398" s="159" t="str">
        <f t="shared" si="621"/>
        <v/>
      </c>
      <c r="AZ1398" s="159"/>
    </row>
    <row r="1399" spans="1:52" x14ac:dyDescent="0.3">
      <c r="A1399" t="str">
        <f t="shared" si="601"/>
        <v>35201</v>
      </c>
      <c r="B1399" s="158" t="str">
        <f t="shared" si="602"/>
        <v>035201</v>
      </c>
      <c r="C1399">
        <v>35</v>
      </c>
      <c r="D1399" t="s">
        <v>62</v>
      </c>
      <c r="E1399">
        <v>35201</v>
      </c>
      <c r="F1399" t="s">
        <v>109</v>
      </c>
      <c r="G1399">
        <v>1105.818</v>
      </c>
      <c r="H1399">
        <v>2511.9760000000001</v>
      </c>
      <c r="I1399">
        <v>1373.7539999999999</v>
      </c>
      <c r="J1399">
        <v>3120.82</v>
      </c>
      <c r="K1399">
        <v>382.8</v>
      </c>
      <c r="L1399">
        <v>1027.6959999999999</v>
      </c>
      <c r="M1399">
        <v>0.73399999999999999</v>
      </c>
      <c r="N1399">
        <v>4.2789999999999999</v>
      </c>
      <c r="O1399">
        <v>0</v>
      </c>
      <c r="P1399">
        <v>0</v>
      </c>
      <c r="Q1399">
        <v>0</v>
      </c>
      <c r="R1399">
        <v>0</v>
      </c>
      <c r="S1399">
        <v>0</v>
      </c>
      <c r="T1399">
        <v>0</v>
      </c>
      <c r="U1399">
        <v>0</v>
      </c>
      <c r="V1399">
        <v>12.702</v>
      </c>
      <c r="W1399">
        <v>107.056</v>
      </c>
      <c r="Y1399" t="str">
        <f t="shared" si="603"/>
        <v>山口県</v>
      </c>
      <c r="Z1399" t="str">
        <f t="shared" si="604"/>
        <v>山口県下関市</v>
      </c>
      <c r="AA1399" s="159">
        <f t="shared" si="605"/>
        <v>1373.7539999999999</v>
      </c>
      <c r="AB1399" s="159">
        <f t="shared" si="606"/>
        <v>3120.82</v>
      </c>
      <c r="AC1399" s="159">
        <f t="shared" si="607"/>
        <v>1027.6959999999999</v>
      </c>
      <c r="AD1399" s="159">
        <f t="shared" si="608"/>
        <v>4.2789999999999999</v>
      </c>
      <c r="AE1399" s="159">
        <f t="shared" si="609"/>
        <v>0</v>
      </c>
      <c r="AF1399" s="159">
        <f t="shared" si="610"/>
        <v>0</v>
      </c>
      <c r="AG1399" s="159">
        <f t="shared" si="611"/>
        <v>0</v>
      </c>
      <c r="AH1399" s="160">
        <f t="shared" si="612"/>
        <v>5526.5490000000009</v>
      </c>
      <c r="AI1399" s="135">
        <f t="shared" si="613"/>
        <v>0.2485735673383154</v>
      </c>
      <c r="AJ1399" s="135">
        <f t="shared" si="614"/>
        <v>0.5646959793534807</v>
      </c>
      <c r="AK1399" s="135">
        <f t="shared" si="615"/>
        <v>0.18595619074398864</v>
      </c>
      <c r="AL1399" s="135">
        <f t="shared" si="616"/>
        <v>7.7426256421502806E-4</v>
      </c>
      <c r="AM1399" s="135">
        <f t="shared" si="617"/>
        <v>0</v>
      </c>
      <c r="AN1399" s="135">
        <f t="shared" si="618"/>
        <v>0</v>
      </c>
      <c r="AO1399" s="135">
        <f t="shared" si="619"/>
        <v>0</v>
      </c>
      <c r="AP1399" s="159">
        <f>IFERROR(VLOOKUP(A1399,人口!$A$2:$E$1748,5,0),0)</f>
        <v>260897</v>
      </c>
      <c r="AQ1399" s="159">
        <f t="shared" si="594"/>
        <v>0</v>
      </c>
      <c r="AR1399" s="159">
        <f t="shared" si="595"/>
        <v>0</v>
      </c>
      <c r="AS1399" s="159">
        <f t="shared" si="596"/>
        <v>0</v>
      </c>
      <c r="AT1399" s="159">
        <f t="shared" si="597"/>
        <v>0</v>
      </c>
      <c r="AU1399" s="159">
        <f t="shared" si="598"/>
        <v>0</v>
      </c>
      <c r="AV1399" s="159">
        <f t="shared" si="599"/>
        <v>1</v>
      </c>
      <c r="AW1399" s="159">
        <f t="shared" si="600"/>
        <v>0</v>
      </c>
      <c r="AX1399" s="159">
        <f t="shared" si="620"/>
        <v>0</v>
      </c>
      <c r="AY1399" s="159" t="str">
        <f t="shared" si="621"/>
        <v>20万～50万人未満の市町村平均</v>
      </c>
      <c r="AZ1399" s="159"/>
    </row>
    <row r="1400" spans="1:52" x14ac:dyDescent="0.3">
      <c r="A1400" t="str">
        <f t="shared" si="601"/>
        <v>35202</v>
      </c>
      <c r="B1400" s="158" t="str">
        <f t="shared" si="602"/>
        <v>035202</v>
      </c>
      <c r="C1400">
        <v>35</v>
      </c>
      <c r="D1400" t="s">
        <v>62</v>
      </c>
      <c r="E1400">
        <v>35202</v>
      </c>
      <c r="F1400" t="s">
        <v>159</v>
      </c>
      <c r="G1400">
        <v>728.83100000000002</v>
      </c>
      <c r="H1400">
        <v>896.05200000000002</v>
      </c>
      <c r="I1400">
        <v>934.06100000000004</v>
      </c>
      <c r="J1400">
        <v>1145.8330000000001</v>
      </c>
      <c r="K1400">
        <v>92.9</v>
      </c>
      <c r="L1400">
        <v>197.26499999999999</v>
      </c>
      <c r="M1400">
        <v>0.13400000000000001</v>
      </c>
      <c r="N1400">
        <v>0.76200000000000001</v>
      </c>
      <c r="O1400">
        <v>0</v>
      </c>
      <c r="P1400">
        <v>0</v>
      </c>
      <c r="Q1400">
        <v>0</v>
      </c>
      <c r="R1400">
        <v>0</v>
      </c>
      <c r="S1400">
        <v>0</v>
      </c>
      <c r="T1400">
        <v>0</v>
      </c>
      <c r="U1400">
        <v>0</v>
      </c>
      <c r="V1400">
        <v>9.6549999999999994</v>
      </c>
      <c r="W1400">
        <v>75.777000000000001</v>
      </c>
      <c r="Y1400" t="str">
        <f t="shared" si="603"/>
        <v>山口県</v>
      </c>
      <c r="Z1400" t="str">
        <f t="shared" si="604"/>
        <v>山口県宇部市</v>
      </c>
      <c r="AA1400" s="159">
        <f t="shared" si="605"/>
        <v>934.06100000000004</v>
      </c>
      <c r="AB1400" s="159">
        <f t="shared" si="606"/>
        <v>1145.8330000000001</v>
      </c>
      <c r="AC1400" s="159">
        <f t="shared" si="607"/>
        <v>197.26499999999999</v>
      </c>
      <c r="AD1400" s="159">
        <f t="shared" si="608"/>
        <v>0.76200000000000001</v>
      </c>
      <c r="AE1400" s="159">
        <f t="shared" si="609"/>
        <v>0</v>
      </c>
      <c r="AF1400" s="159">
        <f t="shared" si="610"/>
        <v>0</v>
      </c>
      <c r="AG1400" s="159">
        <f t="shared" si="611"/>
        <v>0</v>
      </c>
      <c r="AH1400" s="160">
        <f t="shared" si="612"/>
        <v>2277.9210000000003</v>
      </c>
      <c r="AI1400" s="135">
        <f t="shared" si="613"/>
        <v>0.41004977784567592</v>
      </c>
      <c r="AJ1400" s="135">
        <f t="shared" si="614"/>
        <v>0.50301700541853733</v>
      </c>
      <c r="AK1400" s="135">
        <f t="shared" si="615"/>
        <v>8.6598701184106022E-2</v>
      </c>
      <c r="AL1400" s="135">
        <f t="shared" si="616"/>
        <v>3.3451555168067723E-4</v>
      </c>
      <c r="AM1400" s="135">
        <f t="shared" si="617"/>
        <v>0</v>
      </c>
      <c r="AN1400" s="135">
        <f t="shared" si="618"/>
        <v>0</v>
      </c>
      <c r="AO1400" s="135">
        <f t="shared" si="619"/>
        <v>0</v>
      </c>
      <c r="AP1400" s="159">
        <f>IFERROR(VLOOKUP(A1400,人口!$A$2:$E$1748,5,0),0)</f>
        <v>164255</v>
      </c>
      <c r="AQ1400" s="159">
        <f t="shared" si="594"/>
        <v>0</v>
      </c>
      <c r="AR1400" s="159">
        <f t="shared" si="595"/>
        <v>0</v>
      </c>
      <c r="AS1400" s="159">
        <f t="shared" si="596"/>
        <v>0</v>
      </c>
      <c r="AT1400" s="159">
        <f t="shared" si="597"/>
        <v>0</v>
      </c>
      <c r="AU1400" s="159">
        <f t="shared" si="598"/>
        <v>1</v>
      </c>
      <c r="AV1400" s="159">
        <f t="shared" si="599"/>
        <v>0</v>
      </c>
      <c r="AW1400" s="159">
        <f t="shared" si="600"/>
        <v>0</v>
      </c>
      <c r="AX1400" s="159">
        <f t="shared" si="620"/>
        <v>0</v>
      </c>
      <c r="AY1400" s="159" t="str">
        <f t="shared" si="621"/>
        <v>10万～20万人未満の市町村平均</v>
      </c>
      <c r="AZ1400" s="159"/>
    </row>
    <row r="1401" spans="1:52" x14ac:dyDescent="0.3">
      <c r="A1401" t="str">
        <f t="shared" si="601"/>
        <v>35203</v>
      </c>
      <c r="B1401" s="158" t="str">
        <f t="shared" si="602"/>
        <v>035203</v>
      </c>
      <c r="C1401">
        <v>35</v>
      </c>
      <c r="D1401" t="s">
        <v>62</v>
      </c>
      <c r="E1401">
        <v>35203</v>
      </c>
      <c r="F1401" t="s">
        <v>227</v>
      </c>
      <c r="G1401">
        <v>949.92100000000005</v>
      </c>
      <c r="H1401">
        <v>3015.9760000000001</v>
      </c>
      <c r="I1401">
        <v>1212.777</v>
      </c>
      <c r="J1401">
        <v>3845.18</v>
      </c>
      <c r="K1401">
        <v>1141.7</v>
      </c>
      <c r="L1401">
        <v>2733.4189999999999</v>
      </c>
      <c r="M1401">
        <v>4.516</v>
      </c>
      <c r="N1401">
        <v>25.815000000000001</v>
      </c>
      <c r="O1401">
        <v>0</v>
      </c>
      <c r="P1401">
        <v>0</v>
      </c>
      <c r="Q1401">
        <v>0</v>
      </c>
      <c r="R1401">
        <v>0</v>
      </c>
      <c r="S1401">
        <v>0</v>
      </c>
      <c r="T1401">
        <v>0</v>
      </c>
      <c r="U1401">
        <v>0</v>
      </c>
      <c r="V1401">
        <v>10.505000000000001</v>
      </c>
      <c r="W1401">
        <v>101.655</v>
      </c>
      <c r="Y1401" t="str">
        <f t="shared" si="603"/>
        <v>山口県</v>
      </c>
      <c r="Z1401" t="str">
        <f t="shared" si="604"/>
        <v>山口県山口市</v>
      </c>
      <c r="AA1401" s="159">
        <f t="shared" si="605"/>
        <v>1212.777</v>
      </c>
      <c r="AB1401" s="159">
        <f t="shared" si="606"/>
        <v>3845.18</v>
      </c>
      <c r="AC1401" s="159">
        <f t="shared" si="607"/>
        <v>2733.4189999999999</v>
      </c>
      <c r="AD1401" s="159">
        <f t="shared" si="608"/>
        <v>25.815000000000001</v>
      </c>
      <c r="AE1401" s="159">
        <f t="shared" si="609"/>
        <v>0</v>
      </c>
      <c r="AF1401" s="159">
        <f t="shared" si="610"/>
        <v>0</v>
      </c>
      <c r="AG1401" s="159">
        <f t="shared" si="611"/>
        <v>0</v>
      </c>
      <c r="AH1401" s="160">
        <f t="shared" si="612"/>
        <v>7817.1909999999998</v>
      </c>
      <c r="AI1401" s="135">
        <f t="shared" si="613"/>
        <v>0.15514230111557975</v>
      </c>
      <c r="AJ1401" s="135">
        <f t="shared" si="614"/>
        <v>0.49188768702210295</v>
      </c>
      <c r="AK1401" s="135">
        <f t="shared" si="615"/>
        <v>0.34966767474403526</v>
      </c>
      <c r="AL1401" s="135">
        <f t="shared" si="616"/>
        <v>3.3023371182820021E-3</v>
      </c>
      <c r="AM1401" s="135">
        <f t="shared" si="617"/>
        <v>0</v>
      </c>
      <c r="AN1401" s="135">
        <f t="shared" si="618"/>
        <v>0</v>
      </c>
      <c r="AO1401" s="135">
        <f t="shared" si="619"/>
        <v>0</v>
      </c>
      <c r="AP1401" s="159">
        <f>IFERROR(VLOOKUP(A1401,人口!$A$2:$E$1748,5,0),0)</f>
        <v>191529</v>
      </c>
      <c r="AQ1401" s="159">
        <f t="shared" si="594"/>
        <v>0</v>
      </c>
      <c r="AR1401" s="159">
        <f t="shared" si="595"/>
        <v>0</v>
      </c>
      <c r="AS1401" s="159">
        <f t="shared" si="596"/>
        <v>0</v>
      </c>
      <c r="AT1401" s="159">
        <f t="shared" si="597"/>
        <v>0</v>
      </c>
      <c r="AU1401" s="159">
        <f t="shared" si="598"/>
        <v>1</v>
      </c>
      <c r="AV1401" s="159">
        <f t="shared" si="599"/>
        <v>0</v>
      </c>
      <c r="AW1401" s="159">
        <f t="shared" si="600"/>
        <v>0</v>
      </c>
      <c r="AX1401" s="159">
        <f t="shared" si="620"/>
        <v>0</v>
      </c>
      <c r="AY1401" s="159" t="str">
        <f t="shared" si="621"/>
        <v>10万～20万人未満の市町村平均</v>
      </c>
      <c r="AZ1401" s="159"/>
    </row>
    <row r="1402" spans="1:52" x14ac:dyDescent="0.3">
      <c r="A1402" t="str">
        <f t="shared" si="601"/>
        <v>35204</v>
      </c>
      <c r="B1402" s="158" t="str">
        <f t="shared" si="602"/>
        <v>035204</v>
      </c>
      <c r="C1402">
        <v>35</v>
      </c>
      <c r="D1402" t="s">
        <v>62</v>
      </c>
      <c r="E1402">
        <v>35204</v>
      </c>
      <c r="F1402" t="s">
        <v>288</v>
      </c>
      <c r="G1402">
        <v>342.82100000000003</v>
      </c>
      <c r="H1402">
        <v>1473.461</v>
      </c>
      <c r="I1402">
        <v>416.714</v>
      </c>
      <c r="J1402">
        <v>1793.271</v>
      </c>
      <c r="K1402">
        <v>705.8</v>
      </c>
      <c r="L1402">
        <v>1758.87</v>
      </c>
      <c r="M1402">
        <v>0.72399999999999998</v>
      </c>
      <c r="N1402">
        <v>4.1059999999999999</v>
      </c>
      <c r="O1402">
        <v>0</v>
      </c>
      <c r="P1402">
        <v>0</v>
      </c>
      <c r="Q1402">
        <v>0</v>
      </c>
      <c r="R1402">
        <v>3.0000000000000001E-3</v>
      </c>
      <c r="S1402">
        <v>0</v>
      </c>
      <c r="T1402">
        <v>0</v>
      </c>
      <c r="U1402">
        <v>1.7999999999999999E-2</v>
      </c>
      <c r="V1402">
        <v>3.234</v>
      </c>
      <c r="W1402">
        <v>30.774000000000001</v>
      </c>
      <c r="Y1402" t="str">
        <f t="shared" si="603"/>
        <v>山口県</v>
      </c>
      <c r="Z1402" t="str">
        <f t="shared" si="604"/>
        <v>山口県萩市</v>
      </c>
      <c r="AA1402" s="159">
        <f t="shared" si="605"/>
        <v>416.714</v>
      </c>
      <c r="AB1402" s="159">
        <f t="shared" si="606"/>
        <v>1793.271</v>
      </c>
      <c r="AC1402" s="159">
        <f t="shared" si="607"/>
        <v>1758.87</v>
      </c>
      <c r="AD1402" s="159">
        <f t="shared" si="608"/>
        <v>4.1059999999999999</v>
      </c>
      <c r="AE1402" s="159">
        <f t="shared" si="609"/>
        <v>0</v>
      </c>
      <c r="AF1402" s="159">
        <f t="shared" si="610"/>
        <v>0</v>
      </c>
      <c r="AG1402" s="159">
        <f t="shared" si="611"/>
        <v>1.7999999999999999E-2</v>
      </c>
      <c r="AH1402" s="160">
        <f t="shared" si="612"/>
        <v>3972.9790000000003</v>
      </c>
      <c r="AI1402" s="135">
        <f t="shared" si="613"/>
        <v>0.10488703816456114</v>
      </c>
      <c r="AJ1402" s="135">
        <f t="shared" si="614"/>
        <v>0.45136684588566911</v>
      </c>
      <c r="AK1402" s="135">
        <f t="shared" si="615"/>
        <v>0.44270810391899879</v>
      </c>
      <c r="AL1402" s="135">
        <f t="shared" si="616"/>
        <v>1.0334814253989261E-3</v>
      </c>
      <c r="AM1402" s="135">
        <f t="shared" si="617"/>
        <v>0</v>
      </c>
      <c r="AN1402" s="135">
        <f t="shared" si="618"/>
        <v>0</v>
      </c>
      <c r="AO1402" s="135">
        <f t="shared" si="619"/>
        <v>4.530605371938789E-6</v>
      </c>
      <c r="AP1402" s="159">
        <f>IFERROR(VLOOKUP(A1402,人口!$A$2:$E$1748,5,0),0)</f>
        <v>46439</v>
      </c>
      <c r="AQ1402" s="159">
        <f t="shared" si="594"/>
        <v>0</v>
      </c>
      <c r="AR1402" s="159">
        <f t="shared" si="595"/>
        <v>0</v>
      </c>
      <c r="AS1402" s="159">
        <f t="shared" si="596"/>
        <v>0</v>
      </c>
      <c r="AT1402" s="159">
        <f t="shared" si="597"/>
        <v>1</v>
      </c>
      <c r="AU1402" s="159">
        <f t="shared" si="598"/>
        <v>0</v>
      </c>
      <c r="AV1402" s="159">
        <f t="shared" si="599"/>
        <v>0</v>
      </c>
      <c r="AW1402" s="159">
        <f t="shared" si="600"/>
        <v>0</v>
      </c>
      <c r="AX1402" s="159">
        <f t="shared" si="620"/>
        <v>0</v>
      </c>
      <c r="AY1402" s="159" t="str">
        <f t="shared" si="621"/>
        <v>3万～10万人未満の市町村平均</v>
      </c>
      <c r="AZ1402" s="159"/>
    </row>
    <row r="1403" spans="1:52" x14ac:dyDescent="0.3">
      <c r="A1403" t="str">
        <f t="shared" si="601"/>
        <v>35206</v>
      </c>
      <c r="B1403" s="158" t="str">
        <f t="shared" si="602"/>
        <v>035206</v>
      </c>
      <c r="C1403">
        <v>35</v>
      </c>
      <c r="D1403" t="s">
        <v>62</v>
      </c>
      <c r="E1403">
        <v>35206</v>
      </c>
      <c r="F1403" t="s">
        <v>339</v>
      </c>
      <c r="G1403">
        <v>556.71299999999997</v>
      </c>
      <c r="H1403">
        <v>555.73400000000004</v>
      </c>
      <c r="I1403">
        <v>736.35699999999997</v>
      </c>
      <c r="J1403">
        <v>733.31899999999996</v>
      </c>
      <c r="K1403">
        <v>119</v>
      </c>
      <c r="L1403">
        <v>276.61599999999999</v>
      </c>
      <c r="M1403">
        <v>0</v>
      </c>
      <c r="N1403">
        <v>0</v>
      </c>
      <c r="O1403">
        <v>0</v>
      </c>
      <c r="P1403">
        <v>0</v>
      </c>
      <c r="Q1403">
        <v>0</v>
      </c>
      <c r="R1403">
        <v>0</v>
      </c>
      <c r="S1403">
        <v>0</v>
      </c>
      <c r="T1403">
        <v>0</v>
      </c>
      <c r="U1403">
        <v>0</v>
      </c>
      <c r="V1403">
        <v>6.2610000000000001</v>
      </c>
      <c r="W1403">
        <v>44.237000000000002</v>
      </c>
      <c r="Y1403" t="str">
        <f t="shared" si="603"/>
        <v>山口県</v>
      </c>
      <c r="Z1403" t="str">
        <f t="shared" si="604"/>
        <v>山口県防府市</v>
      </c>
      <c r="AA1403" s="159">
        <f t="shared" si="605"/>
        <v>736.35699999999997</v>
      </c>
      <c r="AB1403" s="159">
        <f t="shared" si="606"/>
        <v>733.31899999999996</v>
      </c>
      <c r="AC1403" s="159">
        <f t="shared" si="607"/>
        <v>276.61599999999999</v>
      </c>
      <c r="AD1403" s="159">
        <f t="shared" si="608"/>
        <v>0</v>
      </c>
      <c r="AE1403" s="159">
        <f t="shared" si="609"/>
        <v>0</v>
      </c>
      <c r="AF1403" s="159">
        <f t="shared" si="610"/>
        <v>0</v>
      </c>
      <c r="AG1403" s="159">
        <f t="shared" si="611"/>
        <v>0</v>
      </c>
      <c r="AH1403" s="160">
        <f t="shared" si="612"/>
        <v>1746.2919999999999</v>
      </c>
      <c r="AI1403" s="135">
        <f t="shared" si="613"/>
        <v>0.4216688846996951</v>
      </c>
      <c r="AJ1403" s="135">
        <f t="shared" si="614"/>
        <v>0.41992919855327748</v>
      </c>
      <c r="AK1403" s="135">
        <f t="shared" si="615"/>
        <v>0.15840191674702742</v>
      </c>
      <c r="AL1403" s="135">
        <f t="shared" si="616"/>
        <v>0</v>
      </c>
      <c r="AM1403" s="135">
        <f t="shared" si="617"/>
        <v>0</v>
      </c>
      <c r="AN1403" s="135">
        <f t="shared" si="618"/>
        <v>0</v>
      </c>
      <c r="AO1403" s="135">
        <f t="shared" si="619"/>
        <v>0</v>
      </c>
      <c r="AP1403" s="159">
        <f>IFERROR(VLOOKUP(A1403,人口!$A$2:$E$1748,5,0),0)</f>
        <v>115888</v>
      </c>
      <c r="AQ1403" s="159">
        <f t="shared" si="594"/>
        <v>0</v>
      </c>
      <c r="AR1403" s="159">
        <f t="shared" si="595"/>
        <v>0</v>
      </c>
      <c r="AS1403" s="159">
        <f t="shared" si="596"/>
        <v>0</v>
      </c>
      <c r="AT1403" s="159">
        <f t="shared" si="597"/>
        <v>0</v>
      </c>
      <c r="AU1403" s="159">
        <f t="shared" si="598"/>
        <v>1</v>
      </c>
      <c r="AV1403" s="159">
        <f t="shared" si="599"/>
        <v>0</v>
      </c>
      <c r="AW1403" s="159">
        <f t="shared" si="600"/>
        <v>0</v>
      </c>
      <c r="AX1403" s="159">
        <f t="shared" si="620"/>
        <v>0</v>
      </c>
      <c r="AY1403" s="159" t="str">
        <f t="shared" si="621"/>
        <v>10万～20万人未満の市町村平均</v>
      </c>
      <c r="AZ1403" s="159"/>
    </row>
    <row r="1404" spans="1:52" x14ac:dyDescent="0.3">
      <c r="A1404" t="str">
        <f t="shared" si="601"/>
        <v>35207</v>
      </c>
      <c r="B1404" s="158" t="str">
        <f t="shared" si="602"/>
        <v>035207</v>
      </c>
      <c r="C1404">
        <v>35</v>
      </c>
      <c r="D1404" t="s">
        <v>62</v>
      </c>
      <c r="E1404">
        <v>35207</v>
      </c>
      <c r="F1404" t="s">
        <v>391</v>
      </c>
      <c r="G1404">
        <v>246.81299999999999</v>
      </c>
      <c r="H1404">
        <v>90.941999999999993</v>
      </c>
      <c r="I1404">
        <v>333.54500000000002</v>
      </c>
      <c r="J1404">
        <v>122.63</v>
      </c>
      <c r="K1404">
        <v>30.4</v>
      </c>
      <c r="L1404">
        <v>60.499000000000002</v>
      </c>
      <c r="M1404">
        <v>1.163</v>
      </c>
      <c r="N1404">
        <v>4.7789999999999999</v>
      </c>
      <c r="O1404">
        <v>0</v>
      </c>
      <c r="P1404">
        <v>0</v>
      </c>
      <c r="Q1404">
        <v>0</v>
      </c>
      <c r="R1404">
        <v>0</v>
      </c>
      <c r="S1404">
        <v>0</v>
      </c>
      <c r="T1404">
        <v>0</v>
      </c>
      <c r="U1404">
        <v>0</v>
      </c>
      <c r="V1404">
        <v>2.67</v>
      </c>
      <c r="W1404">
        <v>26.574000000000002</v>
      </c>
      <c r="Y1404" t="str">
        <f t="shared" si="603"/>
        <v>山口県</v>
      </c>
      <c r="Z1404" t="str">
        <f t="shared" si="604"/>
        <v>山口県下松市</v>
      </c>
      <c r="AA1404" s="159">
        <f t="shared" si="605"/>
        <v>333.54500000000002</v>
      </c>
      <c r="AB1404" s="159">
        <f t="shared" si="606"/>
        <v>122.63</v>
      </c>
      <c r="AC1404" s="159">
        <f t="shared" si="607"/>
        <v>60.499000000000002</v>
      </c>
      <c r="AD1404" s="159">
        <f t="shared" si="608"/>
        <v>4.7789999999999999</v>
      </c>
      <c r="AE1404" s="159">
        <f t="shared" si="609"/>
        <v>0</v>
      </c>
      <c r="AF1404" s="159">
        <f t="shared" si="610"/>
        <v>0</v>
      </c>
      <c r="AG1404" s="159">
        <f t="shared" si="611"/>
        <v>0</v>
      </c>
      <c r="AH1404" s="160">
        <f t="shared" si="612"/>
        <v>521.45299999999997</v>
      </c>
      <c r="AI1404" s="135">
        <f t="shared" si="613"/>
        <v>0.6396453755180237</v>
      </c>
      <c r="AJ1404" s="135">
        <f t="shared" si="614"/>
        <v>0.23516980437354854</v>
      </c>
      <c r="AK1404" s="135">
        <f t="shared" si="615"/>
        <v>0.11602004399245955</v>
      </c>
      <c r="AL1404" s="135">
        <f t="shared" si="616"/>
        <v>9.1647761159682657E-3</v>
      </c>
      <c r="AM1404" s="135">
        <f t="shared" si="617"/>
        <v>0</v>
      </c>
      <c r="AN1404" s="135">
        <f t="shared" si="618"/>
        <v>0</v>
      </c>
      <c r="AO1404" s="135">
        <f t="shared" si="619"/>
        <v>0</v>
      </c>
      <c r="AP1404" s="159">
        <f>IFERROR(VLOOKUP(A1404,人口!$A$2:$E$1748,5,0),0)</f>
        <v>57328</v>
      </c>
      <c r="AQ1404" s="159">
        <f t="shared" si="594"/>
        <v>0</v>
      </c>
      <c r="AR1404" s="159">
        <f t="shared" si="595"/>
        <v>0</v>
      </c>
      <c r="AS1404" s="159">
        <f t="shared" si="596"/>
        <v>0</v>
      </c>
      <c r="AT1404" s="159">
        <f t="shared" si="597"/>
        <v>1</v>
      </c>
      <c r="AU1404" s="159">
        <f t="shared" si="598"/>
        <v>0</v>
      </c>
      <c r="AV1404" s="159">
        <f t="shared" si="599"/>
        <v>0</v>
      </c>
      <c r="AW1404" s="159">
        <f t="shared" si="600"/>
        <v>0</v>
      </c>
      <c r="AX1404" s="159">
        <f t="shared" si="620"/>
        <v>0</v>
      </c>
      <c r="AY1404" s="159" t="str">
        <f t="shared" si="621"/>
        <v>3万～10万人未満の市町村平均</v>
      </c>
      <c r="AZ1404" s="159"/>
    </row>
    <row r="1405" spans="1:52" x14ac:dyDescent="0.3">
      <c r="A1405" t="str">
        <f t="shared" si="601"/>
        <v>35208</v>
      </c>
      <c r="B1405" s="158" t="str">
        <f t="shared" si="602"/>
        <v>035208</v>
      </c>
      <c r="C1405">
        <v>35</v>
      </c>
      <c r="D1405" t="s">
        <v>62</v>
      </c>
      <c r="E1405">
        <v>35208</v>
      </c>
      <c r="F1405" t="s">
        <v>442</v>
      </c>
      <c r="G1405">
        <v>713.56799999999998</v>
      </c>
      <c r="H1405">
        <v>726.34</v>
      </c>
      <c r="I1405">
        <v>945.298</v>
      </c>
      <c r="J1405">
        <v>959.53800000000001</v>
      </c>
      <c r="K1405">
        <v>551.29999999999995</v>
      </c>
      <c r="L1405">
        <v>1328.279</v>
      </c>
      <c r="M1405">
        <v>8.3219999999999992</v>
      </c>
      <c r="N1405">
        <v>45.64</v>
      </c>
      <c r="O1405">
        <v>0</v>
      </c>
      <c r="P1405">
        <v>0</v>
      </c>
      <c r="Q1405">
        <v>0</v>
      </c>
      <c r="R1405">
        <v>0</v>
      </c>
      <c r="S1405">
        <v>0</v>
      </c>
      <c r="T1405">
        <v>0</v>
      </c>
      <c r="U1405">
        <v>0</v>
      </c>
      <c r="V1405">
        <v>7.6849999999999996</v>
      </c>
      <c r="W1405">
        <v>57.484999999999999</v>
      </c>
      <c r="Y1405" t="str">
        <f t="shared" si="603"/>
        <v>山口県</v>
      </c>
      <c r="Z1405" t="str">
        <f t="shared" si="604"/>
        <v>山口県岩国市</v>
      </c>
      <c r="AA1405" s="159">
        <f t="shared" si="605"/>
        <v>945.298</v>
      </c>
      <c r="AB1405" s="159">
        <f t="shared" si="606"/>
        <v>959.53800000000001</v>
      </c>
      <c r="AC1405" s="159">
        <f t="shared" si="607"/>
        <v>1328.279</v>
      </c>
      <c r="AD1405" s="159">
        <f t="shared" si="608"/>
        <v>45.64</v>
      </c>
      <c r="AE1405" s="159">
        <f t="shared" si="609"/>
        <v>0</v>
      </c>
      <c r="AF1405" s="159">
        <f t="shared" si="610"/>
        <v>0</v>
      </c>
      <c r="AG1405" s="159">
        <f t="shared" si="611"/>
        <v>0</v>
      </c>
      <c r="AH1405" s="160">
        <f t="shared" si="612"/>
        <v>3278.7549999999997</v>
      </c>
      <c r="AI1405" s="135">
        <f t="shared" si="613"/>
        <v>0.28831004451384751</v>
      </c>
      <c r="AJ1405" s="135">
        <f t="shared" si="614"/>
        <v>0.29265315645725287</v>
      </c>
      <c r="AK1405" s="135">
        <f t="shared" si="615"/>
        <v>0.4051168812552326</v>
      </c>
      <c r="AL1405" s="135">
        <f t="shared" si="616"/>
        <v>1.3919917773667141E-2</v>
      </c>
      <c r="AM1405" s="135">
        <f t="shared" si="617"/>
        <v>0</v>
      </c>
      <c r="AN1405" s="135">
        <f t="shared" si="618"/>
        <v>0</v>
      </c>
      <c r="AO1405" s="135">
        <f t="shared" si="619"/>
        <v>0</v>
      </c>
      <c r="AP1405" s="159">
        <f>IFERROR(VLOOKUP(A1405,人口!$A$2:$E$1748,5,0),0)</f>
        <v>133626</v>
      </c>
      <c r="AQ1405" s="159">
        <f t="shared" si="594"/>
        <v>0</v>
      </c>
      <c r="AR1405" s="159">
        <f t="shared" si="595"/>
        <v>0</v>
      </c>
      <c r="AS1405" s="159">
        <f t="shared" si="596"/>
        <v>0</v>
      </c>
      <c r="AT1405" s="159">
        <f t="shared" si="597"/>
        <v>0</v>
      </c>
      <c r="AU1405" s="159">
        <f t="shared" si="598"/>
        <v>1</v>
      </c>
      <c r="AV1405" s="159">
        <f t="shared" si="599"/>
        <v>0</v>
      </c>
      <c r="AW1405" s="159">
        <f t="shared" si="600"/>
        <v>0</v>
      </c>
      <c r="AX1405" s="159">
        <f t="shared" si="620"/>
        <v>0</v>
      </c>
      <c r="AY1405" s="159" t="str">
        <f t="shared" si="621"/>
        <v>10万～20万人未満の市町村平均</v>
      </c>
      <c r="AZ1405" s="159"/>
    </row>
    <row r="1406" spans="1:52" x14ac:dyDescent="0.3">
      <c r="A1406" t="str">
        <f t="shared" si="601"/>
        <v>35210</v>
      </c>
      <c r="B1406" s="158" t="str">
        <f t="shared" si="602"/>
        <v>035210</v>
      </c>
      <c r="C1406">
        <v>35</v>
      </c>
      <c r="D1406" t="s">
        <v>62</v>
      </c>
      <c r="E1406">
        <v>35210</v>
      </c>
      <c r="F1406" t="s">
        <v>497</v>
      </c>
      <c r="G1406">
        <v>254.27500000000001</v>
      </c>
      <c r="H1406">
        <v>233.88300000000001</v>
      </c>
      <c r="I1406">
        <v>343.03800000000001</v>
      </c>
      <c r="J1406">
        <v>315</v>
      </c>
      <c r="K1406">
        <v>8</v>
      </c>
      <c r="L1406">
        <v>17.565000000000001</v>
      </c>
      <c r="M1406">
        <v>0</v>
      </c>
      <c r="N1406">
        <v>0</v>
      </c>
      <c r="O1406">
        <v>0</v>
      </c>
      <c r="P1406">
        <v>0</v>
      </c>
      <c r="Q1406">
        <v>0</v>
      </c>
      <c r="R1406">
        <v>0</v>
      </c>
      <c r="S1406">
        <v>0</v>
      </c>
      <c r="T1406">
        <v>0</v>
      </c>
      <c r="U1406">
        <v>0</v>
      </c>
      <c r="V1406">
        <v>2.9849999999999999</v>
      </c>
      <c r="W1406">
        <v>26.288</v>
      </c>
      <c r="Y1406" t="str">
        <f t="shared" si="603"/>
        <v>山口県</v>
      </c>
      <c r="Z1406" t="str">
        <f t="shared" si="604"/>
        <v>山口県光市</v>
      </c>
      <c r="AA1406" s="159">
        <f t="shared" si="605"/>
        <v>343.03800000000001</v>
      </c>
      <c r="AB1406" s="159">
        <f t="shared" si="606"/>
        <v>315</v>
      </c>
      <c r="AC1406" s="159">
        <f t="shared" si="607"/>
        <v>17.565000000000001</v>
      </c>
      <c r="AD1406" s="159">
        <f t="shared" si="608"/>
        <v>0</v>
      </c>
      <c r="AE1406" s="159">
        <f t="shared" si="609"/>
        <v>0</v>
      </c>
      <c r="AF1406" s="159">
        <f t="shared" si="610"/>
        <v>0</v>
      </c>
      <c r="AG1406" s="159">
        <f t="shared" si="611"/>
        <v>0</v>
      </c>
      <c r="AH1406" s="160">
        <f t="shared" si="612"/>
        <v>675.60300000000007</v>
      </c>
      <c r="AI1406" s="135">
        <f t="shared" si="613"/>
        <v>0.50775085368182193</v>
      </c>
      <c r="AJ1406" s="135">
        <f t="shared" si="614"/>
        <v>0.46625014986611957</v>
      </c>
      <c r="AK1406" s="135">
        <f t="shared" si="615"/>
        <v>2.5998996452058384E-2</v>
      </c>
      <c r="AL1406" s="135">
        <f t="shared" si="616"/>
        <v>0</v>
      </c>
      <c r="AM1406" s="135">
        <f t="shared" si="617"/>
        <v>0</v>
      </c>
      <c r="AN1406" s="135">
        <f t="shared" si="618"/>
        <v>0</v>
      </c>
      <c r="AO1406" s="135">
        <f t="shared" si="619"/>
        <v>0</v>
      </c>
      <c r="AP1406" s="159">
        <f>IFERROR(VLOOKUP(A1406,人口!$A$2:$E$1748,5,0),0)</f>
        <v>50892</v>
      </c>
      <c r="AQ1406" s="159">
        <f t="shared" si="594"/>
        <v>0</v>
      </c>
      <c r="AR1406" s="159">
        <f t="shared" si="595"/>
        <v>0</v>
      </c>
      <c r="AS1406" s="159">
        <f t="shared" si="596"/>
        <v>0</v>
      </c>
      <c r="AT1406" s="159">
        <f t="shared" si="597"/>
        <v>1</v>
      </c>
      <c r="AU1406" s="159">
        <f t="shared" si="598"/>
        <v>0</v>
      </c>
      <c r="AV1406" s="159">
        <f t="shared" si="599"/>
        <v>0</v>
      </c>
      <c r="AW1406" s="159">
        <f t="shared" si="600"/>
        <v>0</v>
      </c>
      <c r="AX1406" s="159">
        <f t="shared" si="620"/>
        <v>0</v>
      </c>
      <c r="AY1406" s="159" t="str">
        <f t="shared" si="621"/>
        <v>3万～10万人未満の市町村平均</v>
      </c>
      <c r="AZ1406" s="159"/>
    </row>
    <row r="1407" spans="1:52" x14ac:dyDescent="0.3">
      <c r="A1407" t="str">
        <f t="shared" si="601"/>
        <v>35211</v>
      </c>
      <c r="B1407" s="158" t="str">
        <f t="shared" si="602"/>
        <v>035211</v>
      </c>
      <c r="C1407">
        <v>35</v>
      </c>
      <c r="D1407" t="s">
        <v>62</v>
      </c>
      <c r="E1407">
        <v>35211</v>
      </c>
      <c r="F1407" t="s">
        <v>550</v>
      </c>
      <c r="G1407">
        <v>256.56299999999999</v>
      </c>
      <c r="H1407">
        <v>958.58399999999995</v>
      </c>
      <c r="I1407">
        <v>302.96800000000002</v>
      </c>
      <c r="J1407">
        <v>1132.9190000000001</v>
      </c>
      <c r="K1407">
        <v>429.6</v>
      </c>
      <c r="L1407">
        <v>1106.751</v>
      </c>
      <c r="M1407">
        <v>0.53900000000000003</v>
      </c>
      <c r="N1407">
        <v>3.1539999999999999</v>
      </c>
      <c r="O1407">
        <v>0</v>
      </c>
      <c r="P1407">
        <v>0</v>
      </c>
      <c r="Q1407">
        <v>0</v>
      </c>
      <c r="R1407">
        <v>4.0000000000000001E-3</v>
      </c>
      <c r="S1407">
        <v>0</v>
      </c>
      <c r="T1407">
        <v>0</v>
      </c>
      <c r="U1407">
        <v>2.5000000000000001E-2</v>
      </c>
      <c r="V1407">
        <v>2.306</v>
      </c>
      <c r="W1407">
        <v>23.039000000000001</v>
      </c>
      <c r="Y1407" t="str">
        <f t="shared" si="603"/>
        <v>山口県</v>
      </c>
      <c r="Z1407" t="str">
        <f t="shared" si="604"/>
        <v>山口県長門市</v>
      </c>
      <c r="AA1407" s="159">
        <f t="shared" si="605"/>
        <v>302.96800000000002</v>
      </c>
      <c r="AB1407" s="159">
        <f t="shared" si="606"/>
        <v>1132.9190000000001</v>
      </c>
      <c r="AC1407" s="159">
        <f t="shared" si="607"/>
        <v>1106.751</v>
      </c>
      <c r="AD1407" s="159">
        <f t="shared" si="608"/>
        <v>3.1539999999999999</v>
      </c>
      <c r="AE1407" s="159">
        <f t="shared" si="609"/>
        <v>0</v>
      </c>
      <c r="AF1407" s="159">
        <f t="shared" si="610"/>
        <v>0</v>
      </c>
      <c r="AG1407" s="159">
        <f t="shared" si="611"/>
        <v>2.5000000000000001E-2</v>
      </c>
      <c r="AH1407" s="160">
        <f t="shared" si="612"/>
        <v>2545.817</v>
      </c>
      <c r="AI1407" s="135">
        <f t="shared" si="613"/>
        <v>0.11900619722470233</v>
      </c>
      <c r="AJ1407" s="135">
        <f t="shared" si="614"/>
        <v>0.44501195490484985</v>
      </c>
      <c r="AK1407" s="135">
        <f t="shared" si="615"/>
        <v>0.43473313282140857</v>
      </c>
      <c r="AL1407" s="135">
        <f t="shared" si="616"/>
        <v>1.2388950187700058E-3</v>
      </c>
      <c r="AM1407" s="135">
        <f t="shared" si="617"/>
        <v>0</v>
      </c>
      <c r="AN1407" s="135">
        <f t="shared" si="618"/>
        <v>0</v>
      </c>
      <c r="AO1407" s="135">
        <f t="shared" si="619"/>
        <v>9.8200302692613025E-6</v>
      </c>
      <c r="AP1407" s="159">
        <f>IFERROR(VLOOKUP(A1407,人口!$A$2:$E$1748,5,0),0)</f>
        <v>33600</v>
      </c>
      <c r="AQ1407" s="159">
        <f t="shared" si="594"/>
        <v>0</v>
      </c>
      <c r="AR1407" s="159">
        <f t="shared" si="595"/>
        <v>0</v>
      </c>
      <c r="AS1407" s="159">
        <f t="shared" si="596"/>
        <v>0</v>
      </c>
      <c r="AT1407" s="159">
        <f t="shared" si="597"/>
        <v>1</v>
      </c>
      <c r="AU1407" s="159">
        <f t="shared" si="598"/>
        <v>0</v>
      </c>
      <c r="AV1407" s="159">
        <f t="shared" si="599"/>
        <v>0</v>
      </c>
      <c r="AW1407" s="159">
        <f t="shared" si="600"/>
        <v>0</v>
      </c>
      <c r="AX1407" s="159">
        <f t="shared" si="620"/>
        <v>0</v>
      </c>
      <c r="AY1407" s="159" t="str">
        <f t="shared" si="621"/>
        <v>3万～10万人未満の市町村平均</v>
      </c>
      <c r="AZ1407" s="159"/>
    </row>
    <row r="1408" spans="1:52" x14ac:dyDescent="0.3">
      <c r="A1408" t="str">
        <f t="shared" si="601"/>
        <v>35212</v>
      </c>
      <c r="B1408" s="158" t="str">
        <f t="shared" si="602"/>
        <v>035212</v>
      </c>
      <c r="C1408">
        <v>35</v>
      </c>
      <c r="D1408" t="s">
        <v>62</v>
      </c>
      <c r="E1408">
        <v>35212</v>
      </c>
      <c r="F1408" t="s">
        <v>604</v>
      </c>
      <c r="G1408">
        <v>202.21199999999999</v>
      </c>
      <c r="H1408">
        <v>487.12299999999999</v>
      </c>
      <c r="I1408">
        <v>278.46100000000001</v>
      </c>
      <c r="J1408">
        <v>669.29200000000003</v>
      </c>
      <c r="K1408">
        <v>64.900000000000006</v>
      </c>
      <c r="L1408">
        <v>157.67599999999999</v>
      </c>
      <c r="M1408">
        <v>0</v>
      </c>
      <c r="N1408">
        <v>0</v>
      </c>
      <c r="O1408">
        <v>0</v>
      </c>
      <c r="P1408">
        <v>0</v>
      </c>
      <c r="Q1408">
        <v>0</v>
      </c>
      <c r="R1408">
        <v>0</v>
      </c>
      <c r="S1408">
        <v>0</v>
      </c>
      <c r="T1408">
        <v>0</v>
      </c>
      <c r="U1408">
        <v>0</v>
      </c>
      <c r="V1408">
        <v>2.2549999999999999</v>
      </c>
      <c r="W1408">
        <v>20.968</v>
      </c>
      <c r="Y1408" t="str">
        <f t="shared" si="603"/>
        <v>山口県</v>
      </c>
      <c r="Z1408" t="str">
        <f t="shared" si="604"/>
        <v>山口県柳井市</v>
      </c>
      <c r="AA1408" s="159">
        <f t="shared" si="605"/>
        <v>278.46100000000001</v>
      </c>
      <c r="AB1408" s="159">
        <f t="shared" si="606"/>
        <v>669.29200000000003</v>
      </c>
      <c r="AC1408" s="159">
        <f t="shared" si="607"/>
        <v>157.67599999999999</v>
      </c>
      <c r="AD1408" s="159">
        <f t="shared" si="608"/>
        <v>0</v>
      </c>
      <c r="AE1408" s="159">
        <f t="shared" si="609"/>
        <v>0</v>
      </c>
      <c r="AF1408" s="159">
        <f t="shared" si="610"/>
        <v>0</v>
      </c>
      <c r="AG1408" s="159">
        <f t="shared" si="611"/>
        <v>0</v>
      </c>
      <c r="AH1408" s="160">
        <f t="shared" si="612"/>
        <v>1105.4290000000001</v>
      </c>
      <c r="AI1408" s="135">
        <f t="shared" si="613"/>
        <v>0.25190310730042365</v>
      </c>
      <c r="AJ1408" s="135">
        <f t="shared" si="614"/>
        <v>0.60545905707196024</v>
      </c>
      <c r="AK1408" s="135">
        <f t="shared" si="615"/>
        <v>0.14263783562761603</v>
      </c>
      <c r="AL1408" s="135">
        <f t="shared" si="616"/>
        <v>0</v>
      </c>
      <c r="AM1408" s="135">
        <f t="shared" si="617"/>
        <v>0</v>
      </c>
      <c r="AN1408" s="135">
        <f t="shared" si="618"/>
        <v>0</v>
      </c>
      <c r="AO1408" s="135">
        <f t="shared" si="619"/>
        <v>0</v>
      </c>
      <c r="AP1408" s="159">
        <f>IFERROR(VLOOKUP(A1408,人口!$A$2:$E$1748,5,0),0)</f>
        <v>31635</v>
      </c>
      <c r="AQ1408" s="159">
        <f t="shared" si="594"/>
        <v>0</v>
      </c>
      <c r="AR1408" s="159">
        <f t="shared" si="595"/>
        <v>0</v>
      </c>
      <c r="AS1408" s="159">
        <f t="shared" si="596"/>
        <v>0</v>
      </c>
      <c r="AT1408" s="159">
        <f t="shared" si="597"/>
        <v>1</v>
      </c>
      <c r="AU1408" s="159">
        <f t="shared" si="598"/>
        <v>0</v>
      </c>
      <c r="AV1408" s="159">
        <f t="shared" si="599"/>
        <v>0</v>
      </c>
      <c r="AW1408" s="159">
        <f t="shared" si="600"/>
        <v>0</v>
      </c>
      <c r="AX1408" s="159">
        <f t="shared" si="620"/>
        <v>0</v>
      </c>
      <c r="AY1408" s="159" t="str">
        <f t="shared" si="621"/>
        <v>3万～10万人未満の市町村平均</v>
      </c>
      <c r="AZ1408" s="159"/>
    </row>
    <row r="1409" spans="1:52" x14ac:dyDescent="0.3">
      <c r="A1409" t="str">
        <f t="shared" si="601"/>
        <v>35213</v>
      </c>
      <c r="B1409" s="158" t="str">
        <f t="shared" si="602"/>
        <v>035213</v>
      </c>
      <c r="C1409">
        <v>35</v>
      </c>
      <c r="D1409" t="s">
        <v>62</v>
      </c>
      <c r="E1409">
        <v>35213</v>
      </c>
      <c r="F1409" t="s">
        <v>655</v>
      </c>
      <c r="G1409">
        <v>229.95</v>
      </c>
      <c r="H1409">
        <v>1250.153</v>
      </c>
      <c r="I1409">
        <v>292.14800000000002</v>
      </c>
      <c r="J1409">
        <v>1587.962</v>
      </c>
      <c r="K1409">
        <v>372.7</v>
      </c>
      <c r="L1409">
        <v>951.86300000000006</v>
      </c>
      <c r="M1409">
        <v>0.47599999999999998</v>
      </c>
      <c r="N1409">
        <v>2.7080000000000002</v>
      </c>
      <c r="O1409">
        <v>0</v>
      </c>
      <c r="P1409">
        <v>0</v>
      </c>
      <c r="Q1409">
        <v>0</v>
      </c>
      <c r="R1409">
        <v>0</v>
      </c>
      <c r="S1409">
        <v>0</v>
      </c>
      <c r="T1409">
        <v>0</v>
      </c>
      <c r="U1409">
        <v>0</v>
      </c>
      <c r="V1409">
        <v>2.1429999999999998</v>
      </c>
      <c r="W1409">
        <v>21.914999999999999</v>
      </c>
      <c r="Y1409" t="str">
        <f t="shared" si="603"/>
        <v>山口県</v>
      </c>
      <c r="Z1409" t="str">
        <f t="shared" si="604"/>
        <v>山口県美祢市</v>
      </c>
      <c r="AA1409" s="159">
        <f t="shared" si="605"/>
        <v>292.14800000000002</v>
      </c>
      <c r="AB1409" s="159">
        <f t="shared" si="606"/>
        <v>1587.962</v>
      </c>
      <c r="AC1409" s="159">
        <f t="shared" si="607"/>
        <v>951.86300000000006</v>
      </c>
      <c r="AD1409" s="159">
        <f t="shared" si="608"/>
        <v>2.7080000000000002</v>
      </c>
      <c r="AE1409" s="159">
        <f t="shared" si="609"/>
        <v>0</v>
      </c>
      <c r="AF1409" s="159">
        <f t="shared" si="610"/>
        <v>0</v>
      </c>
      <c r="AG1409" s="159">
        <f t="shared" si="611"/>
        <v>0</v>
      </c>
      <c r="AH1409" s="160">
        <f t="shared" si="612"/>
        <v>2834.681</v>
      </c>
      <c r="AI1409" s="135">
        <f t="shared" si="613"/>
        <v>0.10306203766843607</v>
      </c>
      <c r="AJ1409" s="135">
        <f t="shared" si="614"/>
        <v>0.56019072340062248</v>
      </c>
      <c r="AK1409" s="135">
        <f t="shared" si="615"/>
        <v>0.33579192861560087</v>
      </c>
      <c r="AL1409" s="135">
        <f t="shared" si="616"/>
        <v>9.5531031534059751E-4</v>
      </c>
      <c r="AM1409" s="135">
        <f t="shared" si="617"/>
        <v>0</v>
      </c>
      <c r="AN1409" s="135">
        <f t="shared" si="618"/>
        <v>0</v>
      </c>
      <c r="AO1409" s="135">
        <f t="shared" si="619"/>
        <v>0</v>
      </c>
      <c r="AP1409" s="159">
        <f>IFERROR(VLOOKUP(A1409,人口!$A$2:$E$1748,5,0),0)</f>
        <v>23928</v>
      </c>
      <c r="AQ1409" s="159">
        <f t="shared" si="594"/>
        <v>0</v>
      </c>
      <c r="AR1409" s="159">
        <f t="shared" si="595"/>
        <v>0</v>
      </c>
      <c r="AS1409" s="159">
        <f t="shared" si="596"/>
        <v>1</v>
      </c>
      <c r="AT1409" s="159">
        <f t="shared" si="597"/>
        <v>0</v>
      </c>
      <c r="AU1409" s="159">
        <f t="shared" si="598"/>
        <v>0</v>
      </c>
      <c r="AV1409" s="159">
        <f t="shared" si="599"/>
        <v>0</v>
      </c>
      <c r="AW1409" s="159">
        <f t="shared" si="600"/>
        <v>0</v>
      </c>
      <c r="AX1409" s="159">
        <f t="shared" si="620"/>
        <v>0</v>
      </c>
      <c r="AY1409" s="159" t="str">
        <f t="shared" si="621"/>
        <v>1万～3万人未満の市町村平均</v>
      </c>
      <c r="AZ1409" s="159"/>
    </row>
    <row r="1410" spans="1:52" x14ac:dyDescent="0.3">
      <c r="A1410" t="str">
        <f t="shared" si="601"/>
        <v>35215</v>
      </c>
      <c r="B1410" s="158" t="str">
        <f t="shared" si="602"/>
        <v>035215</v>
      </c>
      <c r="C1410">
        <v>35</v>
      </c>
      <c r="D1410" t="s">
        <v>62</v>
      </c>
      <c r="E1410">
        <v>35215</v>
      </c>
      <c r="F1410" t="s">
        <v>708</v>
      </c>
      <c r="G1410">
        <v>665.51400000000001</v>
      </c>
      <c r="H1410">
        <v>742.84400000000005</v>
      </c>
      <c r="I1410">
        <v>865.27800000000002</v>
      </c>
      <c r="J1410">
        <v>964.09100000000001</v>
      </c>
      <c r="K1410">
        <v>556.70000000000005</v>
      </c>
      <c r="L1410">
        <v>1408.508</v>
      </c>
      <c r="M1410">
        <v>4.6710000000000003</v>
      </c>
      <c r="N1410">
        <v>30.085999999999999</v>
      </c>
      <c r="O1410">
        <v>0</v>
      </c>
      <c r="P1410">
        <v>0</v>
      </c>
      <c r="Q1410">
        <v>0</v>
      </c>
      <c r="R1410">
        <v>0</v>
      </c>
      <c r="S1410">
        <v>0</v>
      </c>
      <c r="T1410">
        <v>0</v>
      </c>
      <c r="U1410">
        <v>0</v>
      </c>
      <c r="V1410">
        <v>8.2669999999999995</v>
      </c>
      <c r="W1410">
        <v>66.634</v>
      </c>
      <c r="Y1410" t="str">
        <f t="shared" si="603"/>
        <v>山口県</v>
      </c>
      <c r="Z1410" t="str">
        <f t="shared" si="604"/>
        <v>山口県周南市</v>
      </c>
      <c r="AA1410" s="159">
        <f t="shared" si="605"/>
        <v>865.27800000000002</v>
      </c>
      <c r="AB1410" s="159">
        <f t="shared" si="606"/>
        <v>964.09100000000001</v>
      </c>
      <c r="AC1410" s="159">
        <f t="shared" si="607"/>
        <v>1408.508</v>
      </c>
      <c r="AD1410" s="159">
        <f t="shared" si="608"/>
        <v>30.085999999999999</v>
      </c>
      <c r="AE1410" s="159">
        <f t="shared" si="609"/>
        <v>0</v>
      </c>
      <c r="AF1410" s="159">
        <f t="shared" si="610"/>
        <v>0</v>
      </c>
      <c r="AG1410" s="159">
        <f t="shared" si="611"/>
        <v>0</v>
      </c>
      <c r="AH1410" s="160">
        <f t="shared" si="612"/>
        <v>3267.9630000000002</v>
      </c>
      <c r="AI1410" s="135">
        <f t="shared" si="613"/>
        <v>0.26477594758569789</v>
      </c>
      <c r="AJ1410" s="135">
        <f t="shared" si="614"/>
        <v>0.29501282603260809</v>
      </c>
      <c r="AK1410" s="135">
        <f t="shared" si="615"/>
        <v>0.43100487979821067</v>
      </c>
      <c r="AL1410" s="135">
        <f t="shared" si="616"/>
        <v>9.2063465834833491E-3</v>
      </c>
      <c r="AM1410" s="135">
        <f t="shared" si="617"/>
        <v>0</v>
      </c>
      <c r="AN1410" s="135">
        <f t="shared" si="618"/>
        <v>0</v>
      </c>
      <c r="AO1410" s="135">
        <f t="shared" si="619"/>
        <v>0</v>
      </c>
      <c r="AP1410" s="159">
        <f>IFERROR(VLOOKUP(A1410,人口!$A$2:$E$1748,5,0),0)</f>
        <v>142482</v>
      </c>
      <c r="AQ1410" s="159">
        <f t="shared" si="594"/>
        <v>0</v>
      </c>
      <c r="AR1410" s="159">
        <f t="shared" si="595"/>
        <v>0</v>
      </c>
      <c r="AS1410" s="159">
        <f t="shared" si="596"/>
        <v>0</v>
      </c>
      <c r="AT1410" s="159">
        <f t="shared" si="597"/>
        <v>0</v>
      </c>
      <c r="AU1410" s="159">
        <f t="shared" si="598"/>
        <v>1</v>
      </c>
      <c r="AV1410" s="159">
        <f t="shared" si="599"/>
        <v>0</v>
      </c>
      <c r="AW1410" s="159">
        <f t="shared" si="600"/>
        <v>0</v>
      </c>
      <c r="AX1410" s="159">
        <f t="shared" si="620"/>
        <v>0</v>
      </c>
      <c r="AY1410" s="159" t="str">
        <f t="shared" si="621"/>
        <v>10万～20万人未満の市町村平均</v>
      </c>
      <c r="AZ1410" s="159"/>
    </row>
    <row r="1411" spans="1:52" x14ac:dyDescent="0.3">
      <c r="A1411" t="str">
        <f t="shared" si="601"/>
        <v>35216</v>
      </c>
      <c r="B1411" s="158" t="str">
        <f t="shared" si="602"/>
        <v>035216</v>
      </c>
      <c r="C1411">
        <v>35</v>
      </c>
      <c r="D1411" t="s">
        <v>62</v>
      </c>
      <c r="E1411">
        <v>35216</v>
      </c>
      <c r="F1411" t="s">
        <v>761</v>
      </c>
      <c r="G1411">
        <v>321.899</v>
      </c>
      <c r="H1411">
        <v>503.22899999999998</v>
      </c>
      <c r="I1411">
        <v>419.72300000000001</v>
      </c>
      <c r="J1411">
        <v>655.59100000000001</v>
      </c>
      <c r="K1411">
        <v>21.6</v>
      </c>
      <c r="L1411">
        <v>44.386000000000003</v>
      </c>
      <c r="M1411">
        <v>3.2000000000000001E-2</v>
      </c>
      <c r="N1411">
        <v>0.184</v>
      </c>
      <c r="O1411">
        <v>0</v>
      </c>
      <c r="P1411">
        <v>0</v>
      </c>
      <c r="Q1411">
        <v>0</v>
      </c>
      <c r="R1411">
        <v>0</v>
      </c>
      <c r="S1411">
        <v>0</v>
      </c>
      <c r="T1411">
        <v>0</v>
      </c>
      <c r="U1411">
        <v>0</v>
      </c>
      <c r="V1411">
        <v>4.032</v>
      </c>
      <c r="W1411">
        <v>29.917000000000002</v>
      </c>
      <c r="Y1411" t="str">
        <f t="shared" si="603"/>
        <v>山口県</v>
      </c>
      <c r="Z1411" t="str">
        <f t="shared" si="604"/>
        <v>山口県山陽小野田市</v>
      </c>
      <c r="AA1411" s="159">
        <f t="shared" si="605"/>
        <v>419.72300000000001</v>
      </c>
      <c r="AB1411" s="159">
        <f t="shared" si="606"/>
        <v>655.59100000000001</v>
      </c>
      <c r="AC1411" s="159">
        <f t="shared" si="607"/>
        <v>44.386000000000003</v>
      </c>
      <c r="AD1411" s="159">
        <f t="shared" si="608"/>
        <v>0.184</v>
      </c>
      <c r="AE1411" s="159">
        <f t="shared" si="609"/>
        <v>0</v>
      </c>
      <c r="AF1411" s="159">
        <f t="shared" si="610"/>
        <v>0</v>
      </c>
      <c r="AG1411" s="159">
        <f t="shared" si="611"/>
        <v>0</v>
      </c>
      <c r="AH1411" s="160">
        <f t="shared" si="612"/>
        <v>1119.884</v>
      </c>
      <c r="AI1411" s="135">
        <f t="shared" si="613"/>
        <v>0.37479149626211289</v>
      </c>
      <c r="AJ1411" s="135">
        <f t="shared" si="614"/>
        <v>0.58540973886581105</v>
      </c>
      <c r="AK1411" s="135">
        <f t="shared" si="615"/>
        <v>3.9634462140721721E-2</v>
      </c>
      <c r="AL1411" s="135">
        <f t="shared" si="616"/>
        <v>1.6430273135431883E-4</v>
      </c>
      <c r="AM1411" s="135">
        <f t="shared" si="617"/>
        <v>0</v>
      </c>
      <c r="AN1411" s="135">
        <f t="shared" si="618"/>
        <v>0</v>
      </c>
      <c r="AO1411" s="135">
        <f t="shared" si="619"/>
        <v>0</v>
      </c>
      <c r="AP1411" s="159">
        <f>IFERROR(VLOOKUP(A1411,人口!$A$2:$E$1748,5,0),0)</f>
        <v>62388</v>
      </c>
      <c r="AQ1411" s="159">
        <f t="shared" ref="AQ1411:AQ1474" si="622">IF(SUMIFS($AP1411,$AP1411,$BI$17,$AP1411,$BJ$17)&gt;0,1,0)</f>
        <v>0</v>
      </c>
      <c r="AR1411" s="159">
        <f t="shared" ref="AR1411:AR1474" si="623">IF(SUMIFS($AP1411,$AP1411,$BI$18,$AP1411,$BJ$18)&gt;0,1,0)</f>
        <v>0</v>
      </c>
      <c r="AS1411" s="159">
        <f t="shared" ref="AS1411:AS1474" si="624">IF(SUMIFS($AP1411,$AP1411,$BI$19,$AP1411,$BJ$19)&gt;0,1,0)</f>
        <v>0</v>
      </c>
      <c r="AT1411" s="159">
        <f t="shared" ref="AT1411:AT1474" si="625">IF(SUMIFS($AP1411,$AP1411,$BI$20,$AP1411,$BJ$20)&gt;0,1,0)</f>
        <v>1</v>
      </c>
      <c r="AU1411" s="159">
        <f t="shared" ref="AU1411:AU1474" si="626">IF(SUMIFS($AP1411,$AP1411,$BI$21,$AP1411,$BJ$21)&gt;0,1,0)</f>
        <v>0</v>
      </c>
      <c r="AV1411" s="159">
        <f t="shared" ref="AV1411:AV1474" si="627">IF(SUMIFS($AP1411,$AP1411,$BI$22,$AP1411,$BJ$22)&gt;0,1,0)</f>
        <v>0</v>
      </c>
      <c r="AW1411" s="159">
        <f t="shared" ref="AW1411:AW1474" si="628">IF(SUMIFS($AP1411,$AP1411,$BI$23,$AP1411,$BJ$23)&gt;0,1,0)</f>
        <v>0</v>
      </c>
      <c r="AX1411" s="159">
        <f t="shared" si="620"/>
        <v>0</v>
      </c>
      <c r="AY1411" s="159" t="str">
        <f t="shared" si="621"/>
        <v>3万～10万人未満の市町村平均</v>
      </c>
      <c r="AZ1411" s="159"/>
    </row>
    <row r="1412" spans="1:52" x14ac:dyDescent="0.3">
      <c r="A1412" t="str">
        <f t="shared" ref="A1412:A1475" si="629">IF(LEN(B1412)=5,B1412,RIGHT(B1412,5))</f>
        <v>35305</v>
      </c>
      <c r="B1412" s="158" t="str">
        <f t="shared" ref="B1412:B1475" si="630">0&amp;E1412</f>
        <v>035305</v>
      </c>
      <c r="C1412">
        <v>35</v>
      </c>
      <c r="D1412" t="s">
        <v>62</v>
      </c>
      <c r="E1412">
        <v>35305</v>
      </c>
      <c r="F1412" t="s">
        <v>815</v>
      </c>
      <c r="G1412">
        <v>178.261</v>
      </c>
      <c r="H1412">
        <v>397.24200000000002</v>
      </c>
      <c r="I1412">
        <v>243.29300000000001</v>
      </c>
      <c r="J1412">
        <v>540.69799999999998</v>
      </c>
      <c r="K1412">
        <v>63.7</v>
      </c>
      <c r="L1412">
        <v>153.96899999999999</v>
      </c>
      <c r="M1412">
        <v>3.5999999999999997E-2</v>
      </c>
      <c r="N1412">
        <v>0.20399999999999999</v>
      </c>
      <c r="O1412">
        <v>0</v>
      </c>
      <c r="P1412">
        <v>0</v>
      </c>
      <c r="Q1412">
        <v>0</v>
      </c>
      <c r="R1412">
        <v>0</v>
      </c>
      <c r="S1412">
        <v>0</v>
      </c>
      <c r="T1412">
        <v>0</v>
      </c>
      <c r="U1412">
        <v>0</v>
      </c>
      <c r="V1412">
        <v>1.323</v>
      </c>
      <c r="W1412">
        <v>10.849</v>
      </c>
      <c r="Y1412" t="str">
        <f t="shared" ref="Y1412:Y1475" si="631">D1412</f>
        <v>山口県</v>
      </c>
      <c r="Z1412" t="str">
        <f t="shared" ref="Z1412:Z1475" si="632">D1412&amp;F1412</f>
        <v>山口県周防大島町</v>
      </c>
      <c r="AA1412" s="159">
        <f t="shared" ref="AA1412:AA1475" si="633">I1412</f>
        <v>243.29300000000001</v>
      </c>
      <c r="AB1412" s="159">
        <f t="shared" ref="AB1412:AB1475" si="634">J1412</f>
        <v>540.69799999999998</v>
      </c>
      <c r="AC1412" s="159">
        <f t="shared" ref="AC1412:AC1475" si="635">L1412</f>
        <v>153.96899999999999</v>
      </c>
      <c r="AD1412" s="159">
        <f t="shared" ref="AD1412:AD1475" si="636">N1412</f>
        <v>0.20399999999999999</v>
      </c>
      <c r="AE1412" s="159">
        <f t="shared" ref="AE1412:AE1475" si="637">S1412</f>
        <v>0</v>
      </c>
      <c r="AF1412" s="159">
        <f t="shared" ref="AF1412:AF1475" si="638">T1412</f>
        <v>0</v>
      </c>
      <c r="AG1412" s="159">
        <f t="shared" ref="AG1412:AG1475" si="639">U1412</f>
        <v>0</v>
      </c>
      <c r="AH1412" s="160">
        <f t="shared" ref="AH1412:AH1475" si="640">SUM(AA1412:AG1412)</f>
        <v>938.16399999999999</v>
      </c>
      <c r="AI1412" s="135">
        <f t="shared" ref="AI1412:AI1475" si="641">IFERROR(AA1412/$AH1412,"")</f>
        <v>0.25932885934655348</v>
      </c>
      <c r="AJ1412" s="135">
        <f t="shared" ref="AJ1412:AJ1475" si="642">IFERROR(AB1412/$AH1412,"")</f>
        <v>0.57633633351951252</v>
      </c>
      <c r="AK1412" s="135">
        <f t="shared" ref="AK1412:AK1475" si="643">IFERROR(AC1412/$AH1412,"")</f>
        <v>0.16411736114368064</v>
      </c>
      <c r="AL1412" s="135">
        <f t="shared" ref="AL1412:AL1475" si="644">IFERROR(AD1412/$AH1412,"")</f>
        <v>2.1744599025330324E-4</v>
      </c>
      <c r="AM1412" s="135">
        <f t="shared" ref="AM1412:AM1475" si="645">IFERROR(AE1412/$AH1412,"")</f>
        <v>0</v>
      </c>
      <c r="AN1412" s="135">
        <f t="shared" ref="AN1412:AN1475" si="646">IFERROR(AF1412/$AH1412,"")</f>
        <v>0</v>
      </c>
      <c r="AO1412" s="135">
        <f t="shared" ref="AO1412:AO1475" si="647">IFERROR(AG1412/$AH1412,"")</f>
        <v>0</v>
      </c>
      <c r="AP1412" s="159">
        <f>IFERROR(VLOOKUP(A1412,人口!$A$2:$E$1748,5,0),0)</f>
        <v>15775</v>
      </c>
      <c r="AQ1412" s="159">
        <f t="shared" si="622"/>
        <v>0</v>
      </c>
      <c r="AR1412" s="159">
        <f t="shared" si="623"/>
        <v>0</v>
      </c>
      <c r="AS1412" s="159">
        <f t="shared" si="624"/>
        <v>1</v>
      </c>
      <c r="AT1412" s="159">
        <f t="shared" si="625"/>
        <v>0</v>
      </c>
      <c r="AU1412" s="159">
        <f t="shared" si="626"/>
        <v>0</v>
      </c>
      <c r="AV1412" s="159">
        <f t="shared" si="627"/>
        <v>0</v>
      </c>
      <c r="AW1412" s="159">
        <f t="shared" si="628"/>
        <v>0</v>
      </c>
      <c r="AX1412" s="159">
        <f t="shared" ref="AX1412:AX1475" si="648">IF(SUMIFS($AP1412,$AP1412,$BI$24)&gt;0,1,0)</f>
        <v>0</v>
      </c>
      <c r="AY1412" s="159" t="str">
        <f t="shared" ref="AY1412:AY1475" si="649">IF(AQ1412=1,$AQ$1,IF(AR1412=1,$AR$1,IF(AS1412=1,$AS$1,IF(AT1412=1,$AT$1,IF(AU1412=1,$AU$1,IF(AV1412=1,$AV$1,IF(AW1412=1,$AW$1,IF(AX1412=1,$AX$1,""))))))))</f>
        <v>1万～3万人未満の市町村平均</v>
      </c>
      <c r="AZ1412" s="159"/>
    </row>
    <row r="1413" spans="1:52" x14ac:dyDescent="0.3">
      <c r="A1413" t="str">
        <f t="shared" si="629"/>
        <v>35321</v>
      </c>
      <c r="B1413" s="158" t="str">
        <f t="shared" si="630"/>
        <v>035321</v>
      </c>
      <c r="C1413">
        <v>35</v>
      </c>
      <c r="D1413" t="s">
        <v>62</v>
      </c>
      <c r="E1413">
        <v>35321</v>
      </c>
      <c r="F1413" t="s">
        <v>866</v>
      </c>
      <c r="G1413">
        <v>27.785</v>
      </c>
      <c r="H1413">
        <v>3.7709999999999999</v>
      </c>
      <c r="I1413">
        <v>36.963999999999999</v>
      </c>
      <c r="J1413">
        <v>5.0060000000000002</v>
      </c>
      <c r="K1413">
        <v>0.4</v>
      </c>
      <c r="L1413">
        <v>0.64700000000000002</v>
      </c>
      <c r="M1413">
        <v>0</v>
      </c>
      <c r="N1413">
        <v>0</v>
      </c>
      <c r="O1413">
        <v>0</v>
      </c>
      <c r="P1413">
        <v>0</v>
      </c>
      <c r="Q1413">
        <v>0</v>
      </c>
      <c r="R1413">
        <v>0</v>
      </c>
      <c r="S1413">
        <v>0</v>
      </c>
      <c r="T1413">
        <v>0</v>
      </c>
      <c r="U1413">
        <v>0</v>
      </c>
      <c r="V1413">
        <v>0.36299999999999999</v>
      </c>
      <c r="W1413">
        <v>2.5070000000000001</v>
      </c>
      <c r="Y1413" t="str">
        <f t="shared" si="631"/>
        <v>山口県</v>
      </c>
      <c r="Z1413" t="str">
        <f t="shared" si="632"/>
        <v>山口県和木町</v>
      </c>
      <c r="AA1413" s="159">
        <f t="shared" si="633"/>
        <v>36.963999999999999</v>
      </c>
      <c r="AB1413" s="159">
        <f t="shared" si="634"/>
        <v>5.0060000000000002</v>
      </c>
      <c r="AC1413" s="159">
        <f t="shared" si="635"/>
        <v>0.64700000000000002</v>
      </c>
      <c r="AD1413" s="159">
        <f t="shared" si="636"/>
        <v>0</v>
      </c>
      <c r="AE1413" s="159">
        <f t="shared" si="637"/>
        <v>0</v>
      </c>
      <c r="AF1413" s="159">
        <f t="shared" si="638"/>
        <v>0</v>
      </c>
      <c r="AG1413" s="159">
        <f t="shared" si="639"/>
        <v>0</v>
      </c>
      <c r="AH1413" s="160">
        <f t="shared" si="640"/>
        <v>42.616999999999997</v>
      </c>
      <c r="AI1413" s="135">
        <f t="shared" si="641"/>
        <v>0.86735340357134483</v>
      </c>
      <c r="AJ1413" s="135">
        <f t="shared" si="642"/>
        <v>0.11746486144027032</v>
      </c>
      <c r="AK1413" s="135">
        <f t="shared" si="643"/>
        <v>1.5181734988384918E-2</v>
      </c>
      <c r="AL1413" s="135">
        <f t="shared" si="644"/>
        <v>0</v>
      </c>
      <c r="AM1413" s="135">
        <f t="shared" si="645"/>
        <v>0</v>
      </c>
      <c r="AN1413" s="135">
        <f t="shared" si="646"/>
        <v>0</v>
      </c>
      <c r="AO1413" s="135">
        <f t="shared" si="647"/>
        <v>0</v>
      </c>
      <c r="AP1413" s="159">
        <f>IFERROR(VLOOKUP(A1413,人口!$A$2:$E$1748,5,0),0)</f>
        <v>6353</v>
      </c>
      <c r="AQ1413" s="159">
        <f t="shared" si="622"/>
        <v>0</v>
      </c>
      <c r="AR1413" s="159">
        <f t="shared" si="623"/>
        <v>1</v>
      </c>
      <c r="AS1413" s="159">
        <f t="shared" si="624"/>
        <v>0</v>
      </c>
      <c r="AT1413" s="159">
        <f t="shared" si="625"/>
        <v>0</v>
      </c>
      <c r="AU1413" s="159">
        <f t="shared" si="626"/>
        <v>0</v>
      </c>
      <c r="AV1413" s="159">
        <f t="shared" si="627"/>
        <v>0</v>
      </c>
      <c r="AW1413" s="159">
        <f t="shared" si="628"/>
        <v>0</v>
      </c>
      <c r="AX1413" s="159">
        <f t="shared" si="648"/>
        <v>0</v>
      </c>
      <c r="AY1413" s="159" t="str">
        <f t="shared" si="649"/>
        <v>5千～1万人未満の市町村平均</v>
      </c>
      <c r="AZ1413" s="159"/>
    </row>
    <row r="1414" spans="1:52" x14ac:dyDescent="0.3">
      <c r="A1414" t="str">
        <f t="shared" si="629"/>
        <v>35341</v>
      </c>
      <c r="B1414" s="158" t="str">
        <f t="shared" si="630"/>
        <v>035341</v>
      </c>
      <c r="C1414">
        <v>35</v>
      </c>
      <c r="D1414" t="s">
        <v>62</v>
      </c>
      <c r="E1414">
        <v>35341</v>
      </c>
      <c r="F1414" t="s">
        <v>918</v>
      </c>
      <c r="G1414">
        <v>23.818000000000001</v>
      </c>
      <c r="H1414">
        <v>19.302</v>
      </c>
      <c r="I1414">
        <v>31.888000000000002</v>
      </c>
      <c r="J1414">
        <v>25.77</v>
      </c>
      <c r="K1414">
        <v>66.5</v>
      </c>
      <c r="L1414">
        <v>159.93799999999999</v>
      </c>
      <c r="M1414">
        <v>0</v>
      </c>
      <c r="N1414">
        <v>0</v>
      </c>
      <c r="O1414">
        <v>0</v>
      </c>
      <c r="P1414">
        <v>0</v>
      </c>
      <c r="Q1414">
        <v>0</v>
      </c>
      <c r="R1414">
        <v>0</v>
      </c>
      <c r="S1414">
        <v>0</v>
      </c>
      <c r="T1414">
        <v>0</v>
      </c>
      <c r="U1414">
        <v>0</v>
      </c>
      <c r="V1414">
        <v>0.17399999999999999</v>
      </c>
      <c r="W1414">
        <v>1.6679999999999999</v>
      </c>
      <c r="Y1414" t="str">
        <f t="shared" si="631"/>
        <v>山口県</v>
      </c>
      <c r="Z1414" t="str">
        <f t="shared" si="632"/>
        <v>山口県上関町</v>
      </c>
      <c r="AA1414" s="159">
        <f t="shared" si="633"/>
        <v>31.888000000000002</v>
      </c>
      <c r="AB1414" s="159">
        <f t="shared" si="634"/>
        <v>25.77</v>
      </c>
      <c r="AC1414" s="159">
        <f t="shared" si="635"/>
        <v>159.93799999999999</v>
      </c>
      <c r="AD1414" s="159">
        <f t="shared" si="636"/>
        <v>0</v>
      </c>
      <c r="AE1414" s="159">
        <f t="shared" si="637"/>
        <v>0</v>
      </c>
      <c r="AF1414" s="159">
        <f t="shared" si="638"/>
        <v>0</v>
      </c>
      <c r="AG1414" s="159">
        <f t="shared" si="639"/>
        <v>0</v>
      </c>
      <c r="AH1414" s="160">
        <f t="shared" si="640"/>
        <v>217.596</v>
      </c>
      <c r="AI1414" s="135">
        <f t="shared" si="641"/>
        <v>0.14654681152227064</v>
      </c>
      <c r="AJ1414" s="135">
        <f t="shared" si="642"/>
        <v>0.11843048585451937</v>
      </c>
      <c r="AK1414" s="135">
        <f t="shared" si="643"/>
        <v>0.7350227026232099</v>
      </c>
      <c r="AL1414" s="135">
        <f t="shared" si="644"/>
        <v>0</v>
      </c>
      <c r="AM1414" s="135">
        <f t="shared" si="645"/>
        <v>0</v>
      </c>
      <c r="AN1414" s="135">
        <f t="shared" si="646"/>
        <v>0</v>
      </c>
      <c r="AO1414" s="135">
        <f t="shared" si="647"/>
        <v>0</v>
      </c>
      <c r="AP1414" s="159">
        <f>IFERROR(VLOOKUP(A1414,人口!$A$2:$E$1748,5,0),0)</f>
        <v>2668</v>
      </c>
      <c r="AQ1414" s="159">
        <f t="shared" si="622"/>
        <v>1</v>
      </c>
      <c r="AR1414" s="159">
        <f t="shared" si="623"/>
        <v>0</v>
      </c>
      <c r="AS1414" s="159">
        <f t="shared" si="624"/>
        <v>0</v>
      </c>
      <c r="AT1414" s="159">
        <f t="shared" si="625"/>
        <v>0</v>
      </c>
      <c r="AU1414" s="159">
        <f t="shared" si="626"/>
        <v>0</v>
      </c>
      <c r="AV1414" s="159">
        <f t="shared" si="627"/>
        <v>0</v>
      </c>
      <c r="AW1414" s="159">
        <f t="shared" si="628"/>
        <v>0</v>
      </c>
      <c r="AX1414" s="159">
        <f t="shared" si="648"/>
        <v>0</v>
      </c>
      <c r="AY1414" s="159" t="str">
        <f t="shared" si="649"/>
        <v>5千人未満の市町村平均</v>
      </c>
      <c r="AZ1414" s="159"/>
    </row>
    <row r="1415" spans="1:52" x14ac:dyDescent="0.3">
      <c r="A1415" t="str">
        <f t="shared" si="629"/>
        <v>35343</v>
      </c>
      <c r="B1415" s="158" t="str">
        <f t="shared" si="630"/>
        <v>035343</v>
      </c>
      <c r="C1415">
        <v>35</v>
      </c>
      <c r="D1415" t="s">
        <v>62</v>
      </c>
      <c r="E1415">
        <v>35343</v>
      </c>
      <c r="F1415" t="s">
        <v>968</v>
      </c>
      <c r="G1415">
        <v>96.067999999999998</v>
      </c>
      <c r="H1415">
        <v>220.797</v>
      </c>
      <c r="I1415">
        <v>133.649</v>
      </c>
      <c r="J1415">
        <v>306.49799999999999</v>
      </c>
      <c r="K1415">
        <v>4.2</v>
      </c>
      <c r="L1415">
        <v>10.606</v>
      </c>
      <c r="M1415">
        <v>0</v>
      </c>
      <c r="N1415">
        <v>0</v>
      </c>
      <c r="O1415">
        <v>0</v>
      </c>
      <c r="P1415">
        <v>0</v>
      </c>
      <c r="Q1415">
        <v>0</v>
      </c>
      <c r="R1415">
        <v>0</v>
      </c>
      <c r="S1415">
        <v>0</v>
      </c>
      <c r="T1415">
        <v>0</v>
      </c>
      <c r="U1415">
        <v>0</v>
      </c>
      <c r="V1415">
        <v>0.91200000000000003</v>
      </c>
      <c r="W1415">
        <v>9.6959999999999997</v>
      </c>
      <c r="Y1415" t="str">
        <f t="shared" si="631"/>
        <v>山口県</v>
      </c>
      <c r="Z1415" t="str">
        <f t="shared" si="632"/>
        <v>山口県田布施町</v>
      </c>
      <c r="AA1415" s="159">
        <f t="shared" si="633"/>
        <v>133.649</v>
      </c>
      <c r="AB1415" s="159">
        <f t="shared" si="634"/>
        <v>306.49799999999999</v>
      </c>
      <c r="AC1415" s="159">
        <f t="shared" si="635"/>
        <v>10.606</v>
      </c>
      <c r="AD1415" s="159">
        <f t="shared" si="636"/>
        <v>0</v>
      </c>
      <c r="AE1415" s="159">
        <f t="shared" si="637"/>
        <v>0</v>
      </c>
      <c r="AF1415" s="159">
        <f t="shared" si="638"/>
        <v>0</v>
      </c>
      <c r="AG1415" s="159">
        <f t="shared" si="639"/>
        <v>0</v>
      </c>
      <c r="AH1415" s="160">
        <f t="shared" si="640"/>
        <v>450.75299999999999</v>
      </c>
      <c r="AI1415" s="135">
        <f t="shared" si="641"/>
        <v>0.29650163171404298</v>
      </c>
      <c r="AJ1415" s="135">
        <f t="shared" si="642"/>
        <v>0.67996885212078451</v>
      </c>
      <c r="AK1415" s="135">
        <f t="shared" si="643"/>
        <v>2.3529516165172501E-2</v>
      </c>
      <c r="AL1415" s="135">
        <f t="shared" si="644"/>
        <v>0</v>
      </c>
      <c r="AM1415" s="135">
        <f t="shared" si="645"/>
        <v>0</v>
      </c>
      <c r="AN1415" s="135">
        <f t="shared" si="646"/>
        <v>0</v>
      </c>
      <c r="AO1415" s="135">
        <f t="shared" si="647"/>
        <v>0</v>
      </c>
      <c r="AP1415" s="159">
        <f>IFERROR(VLOOKUP(A1415,人口!$A$2:$E$1748,5,0),0)</f>
        <v>15158</v>
      </c>
      <c r="AQ1415" s="159">
        <f t="shared" si="622"/>
        <v>0</v>
      </c>
      <c r="AR1415" s="159">
        <f t="shared" si="623"/>
        <v>0</v>
      </c>
      <c r="AS1415" s="159">
        <f t="shared" si="624"/>
        <v>1</v>
      </c>
      <c r="AT1415" s="159">
        <f t="shared" si="625"/>
        <v>0</v>
      </c>
      <c r="AU1415" s="159">
        <f t="shared" si="626"/>
        <v>0</v>
      </c>
      <c r="AV1415" s="159">
        <f t="shared" si="627"/>
        <v>0</v>
      </c>
      <c r="AW1415" s="159">
        <f t="shared" si="628"/>
        <v>0</v>
      </c>
      <c r="AX1415" s="159">
        <f t="shared" si="648"/>
        <v>0</v>
      </c>
      <c r="AY1415" s="159" t="str">
        <f t="shared" si="649"/>
        <v>1万～3万人未満の市町村平均</v>
      </c>
      <c r="AZ1415" s="159"/>
    </row>
    <row r="1416" spans="1:52" x14ac:dyDescent="0.3">
      <c r="A1416" t="str">
        <f t="shared" si="629"/>
        <v>35344</v>
      </c>
      <c r="B1416" s="158" t="str">
        <f t="shared" si="630"/>
        <v>035344</v>
      </c>
      <c r="C1416">
        <v>35</v>
      </c>
      <c r="D1416" t="s">
        <v>62</v>
      </c>
      <c r="E1416">
        <v>35344</v>
      </c>
      <c r="F1416" t="s">
        <v>1013</v>
      </c>
      <c r="G1416">
        <v>78.078000000000003</v>
      </c>
      <c r="H1416">
        <v>116.828</v>
      </c>
      <c r="I1416">
        <v>108.253</v>
      </c>
      <c r="J1416">
        <v>161.517</v>
      </c>
      <c r="K1416">
        <v>4.8</v>
      </c>
      <c r="L1416">
        <v>13.006</v>
      </c>
      <c r="M1416">
        <v>0</v>
      </c>
      <c r="N1416">
        <v>0</v>
      </c>
      <c r="O1416">
        <v>0</v>
      </c>
      <c r="P1416">
        <v>0</v>
      </c>
      <c r="Q1416">
        <v>0</v>
      </c>
      <c r="R1416">
        <v>0</v>
      </c>
      <c r="S1416">
        <v>0</v>
      </c>
      <c r="T1416">
        <v>0</v>
      </c>
      <c r="U1416">
        <v>0</v>
      </c>
      <c r="V1416">
        <v>1.002</v>
      </c>
      <c r="W1416">
        <v>5.85</v>
      </c>
      <c r="Y1416" t="str">
        <f t="shared" si="631"/>
        <v>山口県</v>
      </c>
      <c r="Z1416" t="str">
        <f t="shared" si="632"/>
        <v>山口県平生町</v>
      </c>
      <c r="AA1416" s="159">
        <f t="shared" si="633"/>
        <v>108.253</v>
      </c>
      <c r="AB1416" s="159">
        <f t="shared" si="634"/>
        <v>161.517</v>
      </c>
      <c r="AC1416" s="159">
        <f t="shared" si="635"/>
        <v>13.006</v>
      </c>
      <c r="AD1416" s="159">
        <f t="shared" si="636"/>
        <v>0</v>
      </c>
      <c r="AE1416" s="159">
        <f t="shared" si="637"/>
        <v>0</v>
      </c>
      <c r="AF1416" s="159">
        <f t="shared" si="638"/>
        <v>0</v>
      </c>
      <c r="AG1416" s="159">
        <f t="shared" si="639"/>
        <v>0</v>
      </c>
      <c r="AH1416" s="160">
        <f t="shared" si="640"/>
        <v>282.77599999999995</v>
      </c>
      <c r="AI1416" s="135">
        <f t="shared" si="641"/>
        <v>0.38282244603502424</v>
      </c>
      <c r="AJ1416" s="135">
        <f t="shared" si="642"/>
        <v>0.57118355164511847</v>
      </c>
      <c r="AK1416" s="135">
        <f t="shared" si="643"/>
        <v>4.5994002319857424E-2</v>
      </c>
      <c r="AL1416" s="135">
        <f t="shared" si="644"/>
        <v>0</v>
      </c>
      <c r="AM1416" s="135">
        <f t="shared" si="645"/>
        <v>0</v>
      </c>
      <c r="AN1416" s="135">
        <f t="shared" si="646"/>
        <v>0</v>
      </c>
      <c r="AO1416" s="135">
        <f t="shared" si="647"/>
        <v>0</v>
      </c>
      <c r="AP1416" s="159">
        <f>IFERROR(VLOOKUP(A1416,人口!$A$2:$E$1748,5,0),0)</f>
        <v>11795</v>
      </c>
      <c r="AQ1416" s="159">
        <f t="shared" si="622"/>
        <v>0</v>
      </c>
      <c r="AR1416" s="159">
        <f t="shared" si="623"/>
        <v>0</v>
      </c>
      <c r="AS1416" s="159">
        <f t="shared" si="624"/>
        <v>1</v>
      </c>
      <c r="AT1416" s="159">
        <f t="shared" si="625"/>
        <v>0</v>
      </c>
      <c r="AU1416" s="159">
        <f t="shared" si="626"/>
        <v>0</v>
      </c>
      <c r="AV1416" s="159">
        <f t="shared" si="627"/>
        <v>0</v>
      </c>
      <c r="AW1416" s="159">
        <f t="shared" si="628"/>
        <v>0</v>
      </c>
      <c r="AX1416" s="159">
        <f t="shared" si="648"/>
        <v>0</v>
      </c>
      <c r="AY1416" s="159" t="str">
        <f t="shared" si="649"/>
        <v>1万～3万人未満の市町村平均</v>
      </c>
      <c r="AZ1416" s="159"/>
    </row>
    <row r="1417" spans="1:52" x14ac:dyDescent="0.3">
      <c r="A1417" t="str">
        <f t="shared" si="629"/>
        <v>35502</v>
      </c>
      <c r="B1417" s="158" t="str">
        <f t="shared" si="630"/>
        <v>035502</v>
      </c>
      <c r="C1417">
        <v>35</v>
      </c>
      <c r="D1417" t="s">
        <v>62</v>
      </c>
      <c r="E1417">
        <v>35502</v>
      </c>
      <c r="F1417" t="s">
        <v>1061</v>
      </c>
      <c r="G1417">
        <v>34.365000000000002</v>
      </c>
      <c r="H1417">
        <v>234.32499999999999</v>
      </c>
      <c r="I1417">
        <v>41.441000000000003</v>
      </c>
      <c r="J1417">
        <v>282.99400000000003</v>
      </c>
      <c r="K1417">
        <v>136.30000000000001</v>
      </c>
      <c r="L1417">
        <v>327.59199999999998</v>
      </c>
      <c r="M1417">
        <v>8.5999999999999993E-2</v>
      </c>
      <c r="N1417">
        <v>0.48899999999999999</v>
      </c>
      <c r="O1417">
        <v>0</v>
      </c>
      <c r="P1417">
        <v>0</v>
      </c>
      <c r="Q1417">
        <v>0</v>
      </c>
      <c r="R1417">
        <v>0</v>
      </c>
      <c r="S1417">
        <v>0</v>
      </c>
      <c r="T1417">
        <v>0</v>
      </c>
      <c r="U1417">
        <v>0</v>
      </c>
      <c r="V1417">
        <v>0.17499999999999999</v>
      </c>
      <c r="W1417">
        <v>1.869</v>
      </c>
      <c r="Y1417" t="str">
        <f t="shared" si="631"/>
        <v>山口県</v>
      </c>
      <c r="Z1417" t="str">
        <f t="shared" si="632"/>
        <v>山口県阿武町</v>
      </c>
      <c r="AA1417" s="159">
        <f t="shared" si="633"/>
        <v>41.441000000000003</v>
      </c>
      <c r="AB1417" s="159">
        <f t="shared" si="634"/>
        <v>282.99400000000003</v>
      </c>
      <c r="AC1417" s="159">
        <f t="shared" si="635"/>
        <v>327.59199999999998</v>
      </c>
      <c r="AD1417" s="159">
        <f t="shared" si="636"/>
        <v>0.48899999999999999</v>
      </c>
      <c r="AE1417" s="159">
        <f t="shared" si="637"/>
        <v>0</v>
      </c>
      <c r="AF1417" s="159">
        <f t="shared" si="638"/>
        <v>0</v>
      </c>
      <c r="AG1417" s="159">
        <f t="shared" si="639"/>
        <v>0</v>
      </c>
      <c r="AH1417" s="160">
        <f t="shared" si="640"/>
        <v>652.51600000000008</v>
      </c>
      <c r="AI1417" s="135">
        <f t="shared" si="641"/>
        <v>6.350955378871935E-2</v>
      </c>
      <c r="AJ1417" s="135">
        <f t="shared" si="642"/>
        <v>0.43369664498648308</v>
      </c>
      <c r="AK1417" s="135">
        <f t="shared" si="643"/>
        <v>0.50204439431370262</v>
      </c>
      <c r="AL1417" s="135">
        <f t="shared" si="644"/>
        <v>7.4940691109490025E-4</v>
      </c>
      <c r="AM1417" s="135">
        <f t="shared" si="645"/>
        <v>0</v>
      </c>
      <c r="AN1417" s="135">
        <f t="shared" si="646"/>
        <v>0</v>
      </c>
      <c r="AO1417" s="135">
        <f t="shared" si="647"/>
        <v>0</v>
      </c>
      <c r="AP1417" s="159">
        <f>IFERROR(VLOOKUP(A1417,人口!$A$2:$E$1748,5,0),0)</f>
        <v>3246</v>
      </c>
      <c r="AQ1417" s="159">
        <f t="shared" si="622"/>
        <v>1</v>
      </c>
      <c r="AR1417" s="159">
        <f t="shared" si="623"/>
        <v>0</v>
      </c>
      <c r="AS1417" s="159">
        <f t="shared" si="624"/>
        <v>0</v>
      </c>
      <c r="AT1417" s="159">
        <f t="shared" si="625"/>
        <v>0</v>
      </c>
      <c r="AU1417" s="159">
        <f t="shared" si="626"/>
        <v>0</v>
      </c>
      <c r="AV1417" s="159">
        <f t="shared" si="627"/>
        <v>0</v>
      </c>
      <c r="AW1417" s="159">
        <f t="shared" si="628"/>
        <v>0</v>
      </c>
      <c r="AX1417" s="159">
        <f t="shared" si="648"/>
        <v>0</v>
      </c>
      <c r="AY1417" s="159" t="str">
        <f t="shared" si="649"/>
        <v>5千人未満の市町村平均</v>
      </c>
      <c r="AZ1417" s="159"/>
    </row>
    <row r="1418" spans="1:52" x14ac:dyDescent="0.3">
      <c r="A1418" t="str">
        <f t="shared" si="629"/>
        <v>099</v>
      </c>
      <c r="B1418" s="158" t="str">
        <f t="shared" si="630"/>
        <v>099</v>
      </c>
      <c r="C1418">
        <v>36</v>
      </c>
      <c r="D1418" t="s">
        <v>63</v>
      </c>
      <c r="E1418">
        <v>99</v>
      </c>
      <c r="Y1418" t="str">
        <f t="shared" si="631"/>
        <v>徳島県</v>
      </c>
      <c r="Z1418" t="str">
        <f t="shared" si="632"/>
        <v>徳島県</v>
      </c>
      <c r="AA1418" s="159">
        <f t="shared" si="633"/>
        <v>0</v>
      </c>
      <c r="AB1418" s="159">
        <f t="shared" si="634"/>
        <v>0</v>
      </c>
      <c r="AC1418" s="159">
        <f t="shared" si="635"/>
        <v>0</v>
      </c>
      <c r="AD1418" s="159">
        <f t="shared" si="636"/>
        <v>0</v>
      </c>
      <c r="AE1418" s="159">
        <f t="shared" si="637"/>
        <v>0</v>
      </c>
      <c r="AF1418" s="159">
        <f t="shared" si="638"/>
        <v>0</v>
      </c>
      <c r="AG1418" s="159">
        <f t="shared" si="639"/>
        <v>0</v>
      </c>
      <c r="AH1418" s="160">
        <f t="shared" si="640"/>
        <v>0</v>
      </c>
      <c r="AI1418" s="135" t="str">
        <f t="shared" si="641"/>
        <v/>
      </c>
      <c r="AJ1418" s="135" t="str">
        <f t="shared" si="642"/>
        <v/>
      </c>
      <c r="AK1418" s="135" t="str">
        <f t="shared" si="643"/>
        <v/>
      </c>
      <c r="AL1418" s="135" t="str">
        <f t="shared" si="644"/>
        <v/>
      </c>
      <c r="AM1418" s="135" t="str">
        <f t="shared" si="645"/>
        <v/>
      </c>
      <c r="AN1418" s="135" t="str">
        <f t="shared" si="646"/>
        <v/>
      </c>
      <c r="AO1418" s="135" t="str">
        <f t="shared" si="647"/>
        <v/>
      </c>
      <c r="AP1418" s="159">
        <f>IFERROR(VLOOKUP(A1418,人口!$A$2:$E$1748,5,0),0)</f>
        <v>0</v>
      </c>
      <c r="AQ1418" s="159">
        <f t="shared" si="622"/>
        <v>0</v>
      </c>
      <c r="AR1418" s="159">
        <f t="shared" si="623"/>
        <v>0</v>
      </c>
      <c r="AS1418" s="159">
        <f t="shared" si="624"/>
        <v>0</v>
      </c>
      <c r="AT1418" s="159">
        <f t="shared" si="625"/>
        <v>0</v>
      </c>
      <c r="AU1418" s="159">
        <f t="shared" si="626"/>
        <v>0</v>
      </c>
      <c r="AV1418" s="159">
        <f t="shared" si="627"/>
        <v>0</v>
      </c>
      <c r="AW1418" s="159">
        <f t="shared" si="628"/>
        <v>0</v>
      </c>
      <c r="AX1418" s="159">
        <f t="shared" si="648"/>
        <v>0</v>
      </c>
      <c r="AY1418" s="159" t="str">
        <f t="shared" si="649"/>
        <v/>
      </c>
      <c r="AZ1418" s="159"/>
    </row>
    <row r="1419" spans="1:52" x14ac:dyDescent="0.3">
      <c r="A1419" t="str">
        <f t="shared" si="629"/>
        <v>36201</v>
      </c>
      <c r="B1419" s="158" t="str">
        <f t="shared" si="630"/>
        <v>036201</v>
      </c>
      <c r="C1419">
        <v>36</v>
      </c>
      <c r="D1419" t="s">
        <v>63</v>
      </c>
      <c r="E1419">
        <v>36201</v>
      </c>
      <c r="F1419" t="s">
        <v>110</v>
      </c>
      <c r="G1419">
        <v>903.98400000000004</v>
      </c>
      <c r="H1419">
        <v>324.39699999999999</v>
      </c>
      <c r="I1419">
        <v>1259.462</v>
      </c>
      <c r="J1419">
        <v>450.23099999999999</v>
      </c>
      <c r="K1419">
        <v>12.7</v>
      </c>
      <c r="L1419">
        <v>37.445</v>
      </c>
      <c r="M1419">
        <v>3.5000000000000003E-2</v>
      </c>
      <c r="N1419">
        <v>0.19700000000000001</v>
      </c>
      <c r="O1419">
        <v>0</v>
      </c>
      <c r="P1419">
        <v>0</v>
      </c>
      <c r="Q1419">
        <v>0</v>
      </c>
      <c r="R1419">
        <v>0</v>
      </c>
      <c r="S1419">
        <v>0</v>
      </c>
      <c r="T1419">
        <v>0</v>
      </c>
      <c r="U1419">
        <v>0</v>
      </c>
      <c r="V1419">
        <v>12.74</v>
      </c>
      <c r="W1419">
        <v>92.408000000000001</v>
      </c>
      <c r="Y1419" t="str">
        <f t="shared" si="631"/>
        <v>徳島県</v>
      </c>
      <c r="Z1419" t="str">
        <f t="shared" si="632"/>
        <v>徳島県徳島市</v>
      </c>
      <c r="AA1419" s="159">
        <f t="shared" si="633"/>
        <v>1259.462</v>
      </c>
      <c r="AB1419" s="159">
        <f t="shared" si="634"/>
        <v>450.23099999999999</v>
      </c>
      <c r="AC1419" s="159">
        <f t="shared" si="635"/>
        <v>37.445</v>
      </c>
      <c r="AD1419" s="159">
        <f t="shared" si="636"/>
        <v>0.19700000000000001</v>
      </c>
      <c r="AE1419" s="159">
        <f t="shared" si="637"/>
        <v>0</v>
      </c>
      <c r="AF1419" s="159">
        <f t="shared" si="638"/>
        <v>0</v>
      </c>
      <c r="AG1419" s="159">
        <f t="shared" si="639"/>
        <v>0</v>
      </c>
      <c r="AH1419" s="160">
        <f t="shared" si="640"/>
        <v>1747.3349999999998</v>
      </c>
      <c r="AI1419" s="135">
        <f t="shared" si="641"/>
        <v>0.72079023198184666</v>
      </c>
      <c r="AJ1419" s="135">
        <f t="shared" si="642"/>
        <v>0.25766724755127096</v>
      </c>
      <c r="AK1419" s="135">
        <f t="shared" si="643"/>
        <v>2.1429777346645036E-2</v>
      </c>
      <c r="AL1419" s="135">
        <f t="shared" si="644"/>
        <v>1.127431202373901E-4</v>
      </c>
      <c r="AM1419" s="135">
        <f t="shared" si="645"/>
        <v>0</v>
      </c>
      <c r="AN1419" s="135">
        <f t="shared" si="646"/>
        <v>0</v>
      </c>
      <c r="AO1419" s="135">
        <f t="shared" si="647"/>
        <v>0</v>
      </c>
      <c r="AP1419" s="159">
        <f>IFERROR(VLOOKUP(A1419,人口!$A$2:$E$1748,5,0),0)</f>
        <v>253054</v>
      </c>
      <c r="AQ1419" s="159">
        <f t="shared" si="622"/>
        <v>0</v>
      </c>
      <c r="AR1419" s="159">
        <f t="shared" si="623"/>
        <v>0</v>
      </c>
      <c r="AS1419" s="159">
        <f t="shared" si="624"/>
        <v>0</v>
      </c>
      <c r="AT1419" s="159">
        <f t="shared" si="625"/>
        <v>0</v>
      </c>
      <c r="AU1419" s="159">
        <f t="shared" si="626"/>
        <v>0</v>
      </c>
      <c r="AV1419" s="159">
        <f t="shared" si="627"/>
        <v>1</v>
      </c>
      <c r="AW1419" s="159">
        <f t="shared" si="628"/>
        <v>0</v>
      </c>
      <c r="AX1419" s="159">
        <f t="shared" si="648"/>
        <v>0</v>
      </c>
      <c r="AY1419" s="159" t="str">
        <f t="shared" si="649"/>
        <v>20万～50万人未満の市町村平均</v>
      </c>
      <c r="AZ1419" s="159"/>
    </row>
    <row r="1420" spans="1:52" x14ac:dyDescent="0.3">
      <c r="A1420" t="str">
        <f t="shared" si="629"/>
        <v>36202</v>
      </c>
      <c r="B1420" s="158" t="str">
        <f t="shared" si="630"/>
        <v>036202</v>
      </c>
      <c r="C1420">
        <v>36</v>
      </c>
      <c r="D1420" t="s">
        <v>63</v>
      </c>
      <c r="E1420">
        <v>36202</v>
      </c>
      <c r="F1420" t="s">
        <v>160</v>
      </c>
      <c r="G1420">
        <v>283.32600000000002</v>
      </c>
      <c r="H1420">
        <v>216.88900000000001</v>
      </c>
      <c r="I1420">
        <v>396.06799999999998</v>
      </c>
      <c r="J1420">
        <v>301.74200000000002</v>
      </c>
      <c r="K1420">
        <v>73.7</v>
      </c>
      <c r="L1420">
        <v>210.22499999999999</v>
      </c>
      <c r="M1420">
        <v>0</v>
      </c>
      <c r="N1420">
        <v>0</v>
      </c>
      <c r="O1420">
        <v>0</v>
      </c>
      <c r="P1420">
        <v>0</v>
      </c>
      <c r="Q1420">
        <v>0</v>
      </c>
      <c r="R1420">
        <v>0</v>
      </c>
      <c r="S1420">
        <v>0</v>
      </c>
      <c r="T1420">
        <v>0</v>
      </c>
      <c r="U1420">
        <v>0</v>
      </c>
      <c r="V1420">
        <v>3.714</v>
      </c>
      <c r="W1420">
        <v>26.917000000000002</v>
      </c>
      <c r="Y1420" t="str">
        <f t="shared" si="631"/>
        <v>徳島県</v>
      </c>
      <c r="Z1420" t="str">
        <f t="shared" si="632"/>
        <v>徳島県鳴門市</v>
      </c>
      <c r="AA1420" s="159">
        <f t="shared" si="633"/>
        <v>396.06799999999998</v>
      </c>
      <c r="AB1420" s="159">
        <f t="shared" si="634"/>
        <v>301.74200000000002</v>
      </c>
      <c r="AC1420" s="159">
        <f t="shared" si="635"/>
        <v>210.22499999999999</v>
      </c>
      <c r="AD1420" s="159">
        <f t="shared" si="636"/>
        <v>0</v>
      </c>
      <c r="AE1420" s="159">
        <f t="shared" si="637"/>
        <v>0</v>
      </c>
      <c r="AF1420" s="159">
        <f t="shared" si="638"/>
        <v>0</v>
      </c>
      <c r="AG1420" s="159">
        <f t="shared" si="639"/>
        <v>0</v>
      </c>
      <c r="AH1420" s="160">
        <f t="shared" si="640"/>
        <v>908.03499999999997</v>
      </c>
      <c r="AI1420" s="135">
        <f t="shared" si="641"/>
        <v>0.43618142472481786</v>
      </c>
      <c r="AJ1420" s="135">
        <f t="shared" si="642"/>
        <v>0.33230216896925785</v>
      </c>
      <c r="AK1420" s="135">
        <f t="shared" si="643"/>
        <v>0.23151640630592432</v>
      </c>
      <c r="AL1420" s="135">
        <f t="shared" si="644"/>
        <v>0</v>
      </c>
      <c r="AM1420" s="135">
        <f t="shared" si="645"/>
        <v>0</v>
      </c>
      <c r="AN1420" s="135">
        <f t="shared" si="646"/>
        <v>0</v>
      </c>
      <c r="AO1420" s="135">
        <f t="shared" si="647"/>
        <v>0</v>
      </c>
      <c r="AP1420" s="159">
        <f>IFERROR(VLOOKUP(A1420,人口!$A$2:$E$1748,5,0),0)</f>
        <v>56967</v>
      </c>
      <c r="AQ1420" s="159">
        <f t="shared" si="622"/>
        <v>0</v>
      </c>
      <c r="AR1420" s="159">
        <f t="shared" si="623"/>
        <v>0</v>
      </c>
      <c r="AS1420" s="159">
        <f t="shared" si="624"/>
        <v>0</v>
      </c>
      <c r="AT1420" s="159">
        <f t="shared" si="625"/>
        <v>1</v>
      </c>
      <c r="AU1420" s="159">
        <f t="shared" si="626"/>
        <v>0</v>
      </c>
      <c r="AV1420" s="159">
        <f t="shared" si="627"/>
        <v>0</v>
      </c>
      <c r="AW1420" s="159">
        <f t="shared" si="628"/>
        <v>0</v>
      </c>
      <c r="AX1420" s="159">
        <f t="shared" si="648"/>
        <v>0</v>
      </c>
      <c r="AY1420" s="159" t="str">
        <f t="shared" si="649"/>
        <v>3万～10万人未満の市町村平均</v>
      </c>
      <c r="AZ1420" s="159"/>
    </row>
    <row r="1421" spans="1:52" x14ac:dyDescent="0.3">
      <c r="A1421" t="str">
        <f t="shared" si="629"/>
        <v>36203</v>
      </c>
      <c r="B1421" s="158" t="str">
        <f t="shared" si="630"/>
        <v>036203</v>
      </c>
      <c r="C1421">
        <v>36</v>
      </c>
      <c r="D1421" t="s">
        <v>63</v>
      </c>
      <c r="E1421">
        <v>36203</v>
      </c>
      <c r="F1421" t="s">
        <v>228</v>
      </c>
      <c r="G1421">
        <v>189.09399999999999</v>
      </c>
      <c r="H1421">
        <v>271.47699999999998</v>
      </c>
      <c r="I1421">
        <v>258.91399999999999</v>
      </c>
      <c r="J1421">
        <v>370.39800000000002</v>
      </c>
      <c r="K1421">
        <v>2.5</v>
      </c>
      <c r="L1421">
        <v>7.3780000000000001</v>
      </c>
      <c r="M1421">
        <v>0</v>
      </c>
      <c r="N1421">
        <v>0</v>
      </c>
      <c r="O1421">
        <v>0</v>
      </c>
      <c r="P1421">
        <v>0</v>
      </c>
      <c r="Q1421">
        <v>0</v>
      </c>
      <c r="R1421">
        <v>0</v>
      </c>
      <c r="S1421">
        <v>0</v>
      </c>
      <c r="T1421">
        <v>0</v>
      </c>
      <c r="U1421">
        <v>0</v>
      </c>
      <c r="V1421">
        <v>2.3639999999999999</v>
      </c>
      <c r="W1421">
        <v>20.359000000000002</v>
      </c>
      <c r="Y1421" t="str">
        <f t="shared" si="631"/>
        <v>徳島県</v>
      </c>
      <c r="Z1421" t="str">
        <f t="shared" si="632"/>
        <v>徳島県小松島市</v>
      </c>
      <c r="AA1421" s="159">
        <f t="shared" si="633"/>
        <v>258.91399999999999</v>
      </c>
      <c r="AB1421" s="159">
        <f t="shared" si="634"/>
        <v>370.39800000000002</v>
      </c>
      <c r="AC1421" s="159">
        <f t="shared" si="635"/>
        <v>7.3780000000000001</v>
      </c>
      <c r="AD1421" s="159">
        <f t="shared" si="636"/>
        <v>0</v>
      </c>
      <c r="AE1421" s="159">
        <f t="shared" si="637"/>
        <v>0</v>
      </c>
      <c r="AF1421" s="159">
        <f t="shared" si="638"/>
        <v>0</v>
      </c>
      <c r="AG1421" s="159">
        <f t="shared" si="639"/>
        <v>0</v>
      </c>
      <c r="AH1421" s="160">
        <f t="shared" si="640"/>
        <v>636.69000000000005</v>
      </c>
      <c r="AI1421" s="135">
        <f t="shared" si="641"/>
        <v>0.40665630055442986</v>
      </c>
      <c r="AJ1421" s="135">
        <f t="shared" si="642"/>
        <v>0.5817556424633652</v>
      </c>
      <c r="AK1421" s="135">
        <f t="shared" si="643"/>
        <v>1.1588056982204839E-2</v>
      </c>
      <c r="AL1421" s="135">
        <f t="shared" si="644"/>
        <v>0</v>
      </c>
      <c r="AM1421" s="135">
        <f t="shared" si="645"/>
        <v>0</v>
      </c>
      <c r="AN1421" s="135">
        <f t="shared" si="646"/>
        <v>0</v>
      </c>
      <c r="AO1421" s="135">
        <f t="shared" si="647"/>
        <v>0</v>
      </c>
      <c r="AP1421" s="159">
        <f>IFERROR(VLOOKUP(A1421,人口!$A$2:$E$1748,5,0),0)</f>
        <v>37507</v>
      </c>
      <c r="AQ1421" s="159">
        <f t="shared" si="622"/>
        <v>0</v>
      </c>
      <c r="AR1421" s="159">
        <f t="shared" si="623"/>
        <v>0</v>
      </c>
      <c r="AS1421" s="159">
        <f t="shared" si="624"/>
        <v>0</v>
      </c>
      <c r="AT1421" s="159">
        <f t="shared" si="625"/>
        <v>1</v>
      </c>
      <c r="AU1421" s="159">
        <f t="shared" si="626"/>
        <v>0</v>
      </c>
      <c r="AV1421" s="159">
        <f t="shared" si="627"/>
        <v>0</v>
      </c>
      <c r="AW1421" s="159">
        <f t="shared" si="628"/>
        <v>0</v>
      </c>
      <c r="AX1421" s="159">
        <f t="shared" si="648"/>
        <v>0</v>
      </c>
      <c r="AY1421" s="159" t="str">
        <f t="shared" si="649"/>
        <v>3万～10万人未満の市町村平均</v>
      </c>
      <c r="AZ1421" s="159"/>
    </row>
    <row r="1422" spans="1:52" x14ac:dyDescent="0.3">
      <c r="A1422" t="str">
        <f t="shared" si="629"/>
        <v>36204</v>
      </c>
      <c r="B1422" s="158" t="str">
        <f t="shared" si="630"/>
        <v>036204</v>
      </c>
      <c r="C1422">
        <v>36</v>
      </c>
      <c r="D1422" t="s">
        <v>63</v>
      </c>
      <c r="E1422">
        <v>36204</v>
      </c>
      <c r="F1422" t="s">
        <v>289</v>
      </c>
      <c r="G1422">
        <v>417.58100000000002</v>
      </c>
      <c r="H1422">
        <v>1037.0119999999999</v>
      </c>
      <c r="I1422">
        <v>596.45500000000004</v>
      </c>
      <c r="J1422">
        <v>1475.4590000000001</v>
      </c>
      <c r="K1422">
        <v>114.6</v>
      </c>
      <c r="L1422">
        <v>306.10000000000002</v>
      </c>
      <c r="M1422">
        <v>0.14299999999999999</v>
      </c>
      <c r="N1422">
        <v>0.79100000000000004</v>
      </c>
      <c r="O1422">
        <v>0</v>
      </c>
      <c r="P1422">
        <v>0</v>
      </c>
      <c r="Q1422">
        <v>0</v>
      </c>
      <c r="R1422">
        <v>0</v>
      </c>
      <c r="S1422">
        <v>0</v>
      </c>
      <c r="T1422">
        <v>0</v>
      </c>
      <c r="U1422">
        <v>0</v>
      </c>
      <c r="V1422">
        <v>4.798</v>
      </c>
      <c r="W1422">
        <v>43.08</v>
      </c>
      <c r="Y1422" t="str">
        <f t="shared" si="631"/>
        <v>徳島県</v>
      </c>
      <c r="Z1422" t="str">
        <f t="shared" si="632"/>
        <v>徳島県阿南市</v>
      </c>
      <c r="AA1422" s="159">
        <f t="shared" si="633"/>
        <v>596.45500000000004</v>
      </c>
      <c r="AB1422" s="159">
        <f t="shared" si="634"/>
        <v>1475.4590000000001</v>
      </c>
      <c r="AC1422" s="159">
        <f t="shared" si="635"/>
        <v>306.10000000000002</v>
      </c>
      <c r="AD1422" s="159">
        <f t="shared" si="636"/>
        <v>0.79100000000000004</v>
      </c>
      <c r="AE1422" s="159">
        <f t="shared" si="637"/>
        <v>0</v>
      </c>
      <c r="AF1422" s="159">
        <f t="shared" si="638"/>
        <v>0</v>
      </c>
      <c r="AG1422" s="159">
        <f t="shared" si="639"/>
        <v>0</v>
      </c>
      <c r="AH1422" s="160">
        <f t="shared" si="640"/>
        <v>2378.8050000000003</v>
      </c>
      <c r="AI1422" s="135">
        <f t="shared" si="641"/>
        <v>0.25073723991668084</v>
      </c>
      <c r="AJ1422" s="135">
        <f t="shared" si="642"/>
        <v>0.62025218544605376</v>
      </c>
      <c r="AK1422" s="135">
        <f t="shared" si="643"/>
        <v>0.1286780547375678</v>
      </c>
      <c r="AL1422" s="135">
        <f t="shared" si="644"/>
        <v>3.3251989969753721E-4</v>
      </c>
      <c r="AM1422" s="135">
        <f t="shared" si="645"/>
        <v>0</v>
      </c>
      <c r="AN1422" s="135">
        <f t="shared" si="646"/>
        <v>0</v>
      </c>
      <c r="AO1422" s="135">
        <f t="shared" si="647"/>
        <v>0</v>
      </c>
      <c r="AP1422" s="159">
        <f>IFERROR(VLOOKUP(A1422,人口!$A$2:$E$1748,5,0),0)</f>
        <v>72635</v>
      </c>
      <c r="AQ1422" s="159">
        <f t="shared" si="622"/>
        <v>0</v>
      </c>
      <c r="AR1422" s="159">
        <f t="shared" si="623"/>
        <v>0</v>
      </c>
      <c r="AS1422" s="159">
        <f t="shared" si="624"/>
        <v>0</v>
      </c>
      <c r="AT1422" s="159">
        <f t="shared" si="625"/>
        <v>1</v>
      </c>
      <c r="AU1422" s="159">
        <f t="shared" si="626"/>
        <v>0</v>
      </c>
      <c r="AV1422" s="159">
        <f t="shared" si="627"/>
        <v>0</v>
      </c>
      <c r="AW1422" s="159">
        <f t="shared" si="628"/>
        <v>0</v>
      </c>
      <c r="AX1422" s="159">
        <f t="shared" si="648"/>
        <v>0</v>
      </c>
      <c r="AY1422" s="159" t="str">
        <f t="shared" si="649"/>
        <v>3万～10万人未満の市町村平均</v>
      </c>
      <c r="AZ1422" s="159"/>
    </row>
    <row r="1423" spans="1:52" x14ac:dyDescent="0.3">
      <c r="A1423" t="str">
        <f t="shared" si="629"/>
        <v>36205</v>
      </c>
      <c r="B1423" s="158" t="str">
        <f t="shared" si="630"/>
        <v>036205</v>
      </c>
      <c r="C1423">
        <v>36</v>
      </c>
      <c r="D1423" t="s">
        <v>63</v>
      </c>
      <c r="E1423">
        <v>36205</v>
      </c>
      <c r="F1423" t="s">
        <v>340</v>
      </c>
      <c r="G1423">
        <v>244.767</v>
      </c>
      <c r="H1423">
        <v>178.65700000000001</v>
      </c>
      <c r="I1423">
        <v>328.673</v>
      </c>
      <c r="J1423">
        <v>239.273</v>
      </c>
      <c r="K1423">
        <v>78.099999999999994</v>
      </c>
      <c r="L1423">
        <v>187.85</v>
      </c>
      <c r="M1423">
        <v>2.1949999999999998</v>
      </c>
      <c r="N1423">
        <v>12.621</v>
      </c>
      <c r="O1423">
        <v>0.19</v>
      </c>
      <c r="P1423">
        <v>0</v>
      </c>
      <c r="Q1423">
        <v>0</v>
      </c>
      <c r="R1423">
        <v>0</v>
      </c>
      <c r="S1423">
        <v>0</v>
      </c>
      <c r="T1423">
        <v>0</v>
      </c>
      <c r="U1423">
        <v>0</v>
      </c>
      <c r="V1423">
        <v>2.7959999999999998</v>
      </c>
      <c r="W1423">
        <v>27.231000000000002</v>
      </c>
      <c r="Y1423" t="str">
        <f t="shared" si="631"/>
        <v>徳島県</v>
      </c>
      <c r="Z1423" t="str">
        <f t="shared" si="632"/>
        <v>徳島県吉野川市</v>
      </c>
      <c r="AA1423" s="159">
        <f t="shared" si="633"/>
        <v>328.673</v>
      </c>
      <c r="AB1423" s="159">
        <f t="shared" si="634"/>
        <v>239.273</v>
      </c>
      <c r="AC1423" s="159">
        <f t="shared" si="635"/>
        <v>187.85</v>
      </c>
      <c r="AD1423" s="159">
        <f t="shared" si="636"/>
        <v>12.621</v>
      </c>
      <c r="AE1423" s="159">
        <f t="shared" si="637"/>
        <v>0</v>
      </c>
      <c r="AF1423" s="159">
        <f t="shared" si="638"/>
        <v>0</v>
      </c>
      <c r="AG1423" s="159">
        <f t="shared" si="639"/>
        <v>0</v>
      </c>
      <c r="AH1423" s="160">
        <f t="shared" si="640"/>
        <v>768.41700000000003</v>
      </c>
      <c r="AI1423" s="135">
        <f t="shared" si="641"/>
        <v>0.42772739280885247</v>
      </c>
      <c r="AJ1423" s="135">
        <f t="shared" si="642"/>
        <v>0.31138431346521483</v>
      </c>
      <c r="AK1423" s="135">
        <f t="shared" si="643"/>
        <v>0.24446361806154729</v>
      </c>
      <c r="AL1423" s="135">
        <f t="shared" si="644"/>
        <v>1.6424675664385352E-2</v>
      </c>
      <c r="AM1423" s="135">
        <f t="shared" si="645"/>
        <v>0</v>
      </c>
      <c r="AN1423" s="135">
        <f t="shared" si="646"/>
        <v>0</v>
      </c>
      <c r="AO1423" s="135">
        <f t="shared" si="647"/>
        <v>0</v>
      </c>
      <c r="AP1423" s="159">
        <f>IFERROR(VLOOKUP(A1423,人口!$A$2:$E$1748,5,0),0)</f>
        <v>40775</v>
      </c>
      <c r="AQ1423" s="159">
        <f t="shared" si="622"/>
        <v>0</v>
      </c>
      <c r="AR1423" s="159">
        <f t="shared" si="623"/>
        <v>0</v>
      </c>
      <c r="AS1423" s="159">
        <f t="shared" si="624"/>
        <v>0</v>
      </c>
      <c r="AT1423" s="159">
        <f t="shared" si="625"/>
        <v>1</v>
      </c>
      <c r="AU1423" s="159">
        <f t="shared" si="626"/>
        <v>0</v>
      </c>
      <c r="AV1423" s="159">
        <f t="shared" si="627"/>
        <v>0</v>
      </c>
      <c r="AW1423" s="159">
        <f t="shared" si="628"/>
        <v>0</v>
      </c>
      <c r="AX1423" s="159">
        <f t="shared" si="648"/>
        <v>0</v>
      </c>
      <c r="AY1423" s="159" t="str">
        <f t="shared" si="649"/>
        <v>3万～10万人未満の市町村平均</v>
      </c>
      <c r="AZ1423" s="159"/>
    </row>
    <row r="1424" spans="1:52" x14ac:dyDescent="0.3">
      <c r="A1424" t="str">
        <f t="shared" si="629"/>
        <v>36206</v>
      </c>
      <c r="B1424" s="158" t="str">
        <f t="shared" si="630"/>
        <v>036206</v>
      </c>
      <c r="C1424">
        <v>36</v>
      </c>
      <c r="D1424" t="s">
        <v>63</v>
      </c>
      <c r="E1424">
        <v>36206</v>
      </c>
      <c r="F1424" t="s">
        <v>392</v>
      </c>
      <c r="G1424">
        <v>292.42200000000003</v>
      </c>
      <c r="H1424">
        <v>695.452</v>
      </c>
      <c r="I1424">
        <v>403.50200000000001</v>
      </c>
      <c r="J1424">
        <v>957.85500000000002</v>
      </c>
      <c r="K1424">
        <v>85.3</v>
      </c>
      <c r="L1424">
        <v>210.82</v>
      </c>
      <c r="M1424">
        <v>0</v>
      </c>
      <c r="N1424">
        <v>0</v>
      </c>
      <c r="O1424">
        <v>0</v>
      </c>
      <c r="P1424">
        <v>0</v>
      </c>
      <c r="Q1424">
        <v>0</v>
      </c>
      <c r="R1424">
        <v>0</v>
      </c>
      <c r="S1424">
        <v>0</v>
      </c>
      <c r="T1424">
        <v>0</v>
      </c>
      <c r="U1424">
        <v>0</v>
      </c>
      <c r="V1424">
        <v>2.5089999999999999</v>
      </c>
      <c r="W1424">
        <v>27.382000000000001</v>
      </c>
      <c r="Y1424" t="str">
        <f t="shared" si="631"/>
        <v>徳島県</v>
      </c>
      <c r="Z1424" t="str">
        <f t="shared" si="632"/>
        <v>徳島県阿波市</v>
      </c>
      <c r="AA1424" s="159">
        <f t="shared" si="633"/>
        <v>403.50200000000001</v>
      </c>
      <c r="AB1424" s="159">
        <f t="shared" si="634"/>
        <v>957.85500000000002</v>
      </c>
      <c r="AC1424" s="159">
        <f t="shared" si="635"/>
        <v>210.82</v>
      </c>
      <c r="AD1424" s="159">
        <f t="shared" si="636"/>
        <v>0</v>
      </c>
      <c r="AE1424" s="159">
        <f t="shared" si="637"/>
        <v>0</v>
      </c>
      <c r="AF1424" s="159">
        <f t="shared" si="638"/>
        <v>0</v>
      </c>
      <c r="AG1424" s="159">
        <f t="shared" si="639"/>
        <v>0</v>
      </c>
      <c r="AH1424" s="160">
        <f t="shared" si="640"/>
        <v>1572.1769999999999</v>
      </c>
      <c r="AI1424" s="135">
        <f t="shared" si="641"/>
        <v>0.25665176376451254</v>
      </c>
      <c r="AJ1424" s="135">
        <f t="shared" si="642"/>
        <v>0.60925391988306665</v>
      </c>
      <c r="AK1424" s="135">
        <f t="shared" si="643"/>
        <v>0.13409431635242089</v>
      </c>
      <c r="AL1424" s="135">
        <f t="shared" si="644"/>
        <v>0</v>
      </c>
      <c r="AM1424" s="135">
        <f t="shared" si="645"/>
        <v>0</v>
      </c>
      <c r="AN1424" s="135">
        <f t="shared" si="646"/>
        <v>0</v>
      </c>
      <c r="AO1424" s="135">
        <f t="shared" si="647"/>
        <v>0</v>
      </c>
      <c r="AP1424" s="159">
        <f>IFERROR(VLOOKUP(A1424,人口!$A$2:$E$1748,5,0),0)</f>
        <v>37124</v>
      </c>
      <c r="AQ1424" s="159">
        <f t="shared" si="622"/>
        <v>0</v>
      </c>
      <c r="AR1424" s="159">
        <f t="shared" si="623"/>
        <v>0</v>
      </c>
      <c r="AS1424" s="159">
        <f t="shared" si="624"/>
        <v>0</v>
      </c>
      <c r="AT1424" s="159">
        <f t="shared" si="625"/>
        <v>1</v>
      </c>
      <c r="AU1424" s="159">
        <f t="shared" si="626"/>
        <v>0</v>
      </c>
      <c r="AV1424" s="159">
        <f t="shared" si="627"/>
        <v>0</v>
      </c>
      <c r="AW1424" s="159">
        <f t="shared" si="628"/>
        <v>0</v>
      </c>
      <c r="AX1424" s="159">
        <f t="shared" si="648"/>
        <v>0</v>
      </c>
      <c r="AY1424" s="159" t="str">
        <f t="shared" si="649"/>
        <v>3万～10万人未満の市町村平均</v>
      </c>
      <c r="AZ1424" s="159"/>
    </row>
    <row r="1425" spans="1:52" x14ac:dyDescent="0.3">
      <c r="A1425" t="str">
        <f t="shared" si="629"/>
        <v>36207</v>
      </c>
      <c r="B1425" s="158" t="str">
        <f t="shared" si="630"/>
        <v>036207</v>
      </c>
      <c r="C1425">
        <v>36</v>
      </c>
      <c r="D1425" t="s">
        <v>63</v>
      </c>
      <c r="E1425">
        <v>36207</v>
      </c>
      <c r="F1425" t="s">
        <v>443</v>
      </c>
      <c r="G1425">
        <v>225.57</v>
      </c>
      <c r="H1425">
        <v>248.40899999999999</v>
      </c>
      <c r="I1425">
        <v>298.72300000000001</v>
      </c>
      <c r="J1425">
        <v>328.38200000000001</v>
      </c>
      <c r="K1425">
        <v>86</v>
      </c>
      <c r="L1425">
        <v>206.435</v>
      </c>
      <c r="M1425">
        <v>11.865</v>
      </c>
      <c r="N1425">
        <v>68.231999999999999</v>
      </c>
      <c r="O1425">
        <v>5.2999999999999999E-2</v>
      </c>
      <c r="P1425">
        <v>0</v>
      </c>
      <c r="Q1425">
        <v>0</v>
      </c>
      <c r="R1425">
        <v>0</v>
      </c>
      <c r="S1425">
        <v>0</v>
      </c>
      <c r="T1425">
        <v>0</v>
      </c>
      <c r="U1425">
        <v>0</v>
      </c>
      <c r="V1425">
        <v>1.9359999999999999</v>
      </c>
      <c r="W1425">
        <v>20.361999999999998</v>
      </c>
      <c r="Y1425" t="str">
        <f t="shared" si="631"/>
        <v>徳島県</v>
      </c>
      <c r="Z1425" t="str">
        <f t="shared" si="632"/>
        <v>徳島県美馬市</v>
      </c>
      <c r="AA1425" s="159">
        <f t="shared" si="633"/>
        <v>298.72300000000001</v>
      </c>
      <c r="AB1425" s="159">
        <f t="shared" si="634"/>
        <v>328.38200000000001</v>
      </c>
      <c r="AC1425" s="159">
        <f t="shared" si="635"/>
        <v>206.435</v>
      </c>
      <c r="AD1425" s="159">
        <f t="shared" si="636"/>
        <v>68.231999999999999</v>
      </c>
      <c r="AE1425" s="159">
        <f t="shared" si="637"/>
        <v>0</v>
      </c>
      <c r="AF1425" s="159">
        <f t="shared" si="638"/>
        <v>0</v>
      </c>
      <c r="AG1425" s="159">
        <f t="shared" si="639"/>
        <v>0</v>
      </c>
      <c r="AH1425" s="160">
        <f t="shared" si="640"/>
        <v>901.77199999999993</v>
      </c>
      <c r="AI1425" s="135">
        <f t="shared" si="641"/>
        <v>0.33126222592850524</v>
      </c>
      <c r="AJ1425" s="135">
        <f t="shared" si="642"/>
        <v>0.36415191423109172</v>
      </c>
      <c r="AK1425" s="135">
        <f t="shared" si="643"/>
        <v>0.22892150122203841</v>
      </c>
      <c r="AL1425" s="135">
        <f t="shared" si="644"/>
        <v>7.5664358618364735E-2</v>
      </c>
      <c r="AM1425" s="135">
        <f t="shared" si="645"/>
        <v>0</v>
      </c>
      <c r="AN1425" s="135">
        <f t="shared" si="646"/>
        <v>0</v>
      </c>
      <c r="AO1425" s="135">
        <f t="shared" si="647"/>
        <v>0</v>
      </c>
      <c r="AP1425" s="159">
        <f>IFERROR(VLOOKUP(A1425,人口!$A$2:$E$1748,5,0),0)</f>
        <v>28891</v>
      </c>
      <c r="AQ1425" s="159">
        <f t="shared" si="622"/>
        <v>0</v>
      </c>
      <c r="AR1425" s="159">
        <f t="shared" si="623"/>
        <v>0</v>
      </c>
      <c r="AS1425" s="159">
        <f t="shared" si="624"/>
        <v>1</v>
      </c>
      <c r="AT1425" s="159">
        <f t="shared" si="625"/>
        <v>0</v>
      </c>
      <c r="AU1425" s="159">
        <f t="shared" si="626"/>
        <v>0</v>
      </c>
      <c r="AV1425" s="159">
        <f t="shared" si="627"/>
        <v>0</v>
      </c>
      <c r="AW1425" s="159">
        <f t="shared" si="628"/>
        <v>0</v>
      </c>
      <c r="AX1425" s="159">
        <f t="shared" si="648"/>
        <v>0</v>
      </c>
      <c r="AY1425" s="159" t="str">
        <f t="shared" si="649"/>
        <v>1万～3万人未満の市町村平均</v>
      </c>
      <c r="AZ1425" s="159"/>
    </row>
    <row r="1426" spans="1:52" x14ac:dyDescent="0.3">
      <c r="A1426" t="str">
        <f t="shared" si="629"/>
        <v>36208</v>
      </c>
      <c r="B1426" s="158" t="str">
        <f t="shared" si="630"/>
        <v>036208</v>
      </c>
      <c r="C1426">
        <v>36</v>
      </c>
      <c r="D1426" t="s">
        <v>63</v>
      </c>
      <c r="E1426">
        <v>36208</v>
      </c>
      <c r="F1426" t="s">
        <v>498</v>
      </c>
      <c r="G1426">
        <v>231.90299999999999</v>
      </c>
      <c r="H1426">
        <v>130.27699999999999</v>
      </c>
      <c r="I1426">
        <v>292.01</v>
      </c>
      <c r="J1426">
        <v>164.07900000000001</v>
      </c>
      <c r="K1426">
        <v>281.89999999999998</v>
      </c>
      <c r="L1426">
        <v>704.702</v>
      </c>
      <c r="M1426">
        <v>31.248000000000001</v>
      </c>
      <c r="N1426">
        <v>176.874</v>
      </c>
      <c r="O1426">
        <v>8.6999999999999994E-2</v>
      </c>
      <c r="P1426">
        <v>0</v>
      </c>
      <c r="Q1426">
        <v>0</v>
      </c>
      <c r="R1426">
        <v>0</v>
      </c>
      <c r="S1426">
        <v>0</v>
      </c>
      <c r="T1426">
        <v>0</v>
      </c>
      <c r="U1426">
        <v>0</v>
      </c>
      <c r="V1426">
        <v>1.762</v>
      </c>
      <c r="W1426">
        <v>17.792999999999999</v>
      </c>
      <c r="Y1426" t="str">
        <f t="shared" si="631"/>
        <v>徳島県</v>
      </c>
      <c r="Z1426" t="str">
        <f t="shared" si="632"/>
        <v>徳島県三好市</v>
      </c>
      <c r="AA1426" s="159">
        <f t="shared" si="633"/>
        <v>292.01</v>
      </c>
      <c r="AB1426" s="159">
        <f t="shared" si="634"/>
        <v>164.07900000000001</v>
      </c>
      <c r="AC1426" s="159">
        <f t="shared" si="635"/>
        <v>704.702</v>
      </c>
      <c r="AD1426" s="159">
        <f t="shared" si="636"/>
        <v>176.874</v>
      </c>
      <c r="AE1426" s="159">
        <f t="shared" si="637"/>
        <v>0</v>
      </c>
      <c r="AF1426" s="159">
        <f t="shared" si="638"/>
        <v>0</v>
      </c>
      <c r="AG1426" s="159">
        <f t="shared" si="639"/>
        <v>0</v>
      </c>
      <c r="AH1426" s="160">
        <f t="shared" si="640"/>
        <v>1337.665</v>
      </c>
      <c r="AI1426" s="135">
        <f t="shared" si="641"/>
        <v>0.21829830338687189</v>
      </c>
      <c r="AJ1426" s="135">
        <f t="shared" si="642"/>
        <v>0.12266075586936939</v>
      </c>
      <c r="AK1426" s="135">
        <f t="shared" si="643"/>
        <v>0.52681500973711659</v>
      </c>
      <c r="AL1426" s="135">
        <f t="shared" si="644"/>
        <v>0.13222593100664218</v>
      </c>
      <c r="AM1426" s="135">
        <f t="shared" si="645"/>
        <v>0</v>
      </c>
      <c r="AN1426" s="135">
        <f t="shared" si="646"/>
        <v>0</v>
      </c>
      <c r="AO1426" s="135">
        <f t="shared" si="647"/>
        <v>0</v>
      </c>
      <c r="AP1426" s="159">
        <f>IFERROR(VLOOKUP(A1426,人口!$A$2:$E$1748,5,0),0)</f>
        <v>25568</v>
      </c>
      <c r="AQ1426" s="159">
        <f t="shared" si="622"/>
        <v>0</v>
      </c>
      <c r="AR1426" s="159">
        <f t="shared" si="623"/>
        <v>0</v>
      </c>
      <c r="AS1426" s="159">
        <f t="shared" si="624"/>
        <v>1</v>
      </c>
      <c r="AT1426" s="159">
        <f t="shared" si="625"/>
        <v>0</v>
      </c>
      <c r="AU1426" s="159">
        <f t="shared" si="626"/>
        <v>0</v>
      </c>
      <c r="AV1426" s="159">
        <f t="shared" si="627"/>
        <v>0</v>
      </c>
      <c r="AW1426" s="159">
        <f t="shared" si="628"/>
        <v>0</v>
      </c>
      <c r="AX1426" s="159">
        <f t="shared" si="648"/>
        <v>0</v>
      </c>
      <c r="AY1426" s="159" t="str">
        <f t="shared" si="649"/>
        <v>1万～3万人未満の市町村平均</v>
      </c>
      <c r="AZ1426" s="159"/>
    </row>
    <row r="1427" spans="1:52" x14ac:dyDescent="0.3">
      <c r="A1427" t="str">
        <f t="shared" si="629"/>
        <v>36301</v>
      </c>
      <c r="B1427" s="158" t="str">
        <f t="shared" si="630"/>
        <v>036301</v>
      </c>
      <c r="C1427">
        <v>36</v>
      </c>
      <c r="D1427" t="s">
        <v>63</v>
      </c>
      <c r="E1427">
        <v>36301</v>
      </c>
      <c r="F1427" t="s">
        <v>551</v>
      </c>
      <c r="G1427">
        <v>46.26</v>
      </c>
      <c r="H1427">
        <v>60.511000000000003</v>
      </c>
      <c r="I1427">
        <v>64.908000000000001</v>
      </c>
      <c r="J1427">
        <v>84.513999999999996</v>
      </c>
      <c r="K1427">
        <v>75.900000000000006</v>
      </c>
      <c r="L1427">
        <v>225.744</v>
      </c>
      <c r="M1427">
        <v>0.77300000000000002</v>
      </c>
      <c r="N1427">
        <v>4.2880000000000003</v>
      </c>
      <c r="O1427">
        <v>0</v>
      </c>
      <c r="P1427">
        <v>0</v>
      </c>
      <c r="Q1427">
        <v>0</v>
      </c>
      <c r="R1427">
        <v>0</v>
      </c>
      <c r="S1427">
        <v>0</v>
      </c>
      <c r="T1427">
        <v>0</v>
      </c>
      <c r="U1427">
        <v>0</v>
      </c>
      <c r="V1427">
        <v>0.29199999999999998</v>
      </c>
      <c r="W1427">
        <v>2.9329999999999998</v>
      </c>
      <c r="Y1427" t="str">
        <f t="shared" si="631"/>
        <v>徳島県</v>
      </c>
      <c r="Z1427" t="str">
        <f t="shared" si="632"/>
        <v>徳島県勝浦町</v>
      </c>
      <c r="AA1427" s="159">
        <f t="shared" si="633"/>
        <v>64.908000000000001</v>
      </c>
      <c r="AB1427" s="159">
        <f t="shared" si="634"/>
        <v>84.513999999999996</v>
      </c>
      <c r="AC1427" s="159">
        <f t="shared" si="635"/>
        <v>225.744</v>
      </c>
      <c r="AD1427" s="159">
        <f t="shared" si="636"/>
        <v>4.2880000000000003</v>
      </c>
      <c r="AE1427" s="159">
        <f t="shared" si="637"/>
        <v>0</v>
      </c>
      <c r="AF1427" s="159">
        <f t="shared" si="638"/>
        <v>0</v>
      </c>
      <c r="AG1427" s="159">
        <f t="shared" si="639"/>
        <v>0</v>
      </c>
      <c r="AH1427" s="160">
        <f t="shared" si="640"/>
        <v>379.45400000000001</v>
      </c>
      <c r="AI1427" s="135">
        <f t="shared" si="641"/>
        <v>0.17105630722037454</v>
      </c>
      <c r="AJ1427" s="135">
        <f t="shared" si="642"/>
        <v>0.22272528422417473</v>
      </c>
      <c r="AK1427" s="135">
        <f t="shared" si="643"/>
        <v>0.59491796107038009</v>
      </c>
      <c r="AL1427" s="135">
        <f t="shared" si="644"/>
        <v>1.1300447485070655E-2</v>
      </c>
      <c r="AM1427" s="135">
        <f t="shared" si="645"/>
        <v>0</v>
      </c>
      <c r="AN1427" s="135">
        <f t="shared" si="646"/>
        <v>0</v>
      </c>
      <c r="AO1427" s="135">
        <f t="shared" si="647"/>
        <v>0</v>
      </c>
      <c r="AP1427" s="159">
        <f>IFERROR(VLOOKUP(A1427,人口!$A$2:$E$1748,5,0),0)</f>
        <v>5140</v>
      </c>
      <c r="AQ1427" s="159">
        <f t="shared" si="622"/>
        <v>0</v>
      </c>
      <c r="AR1427" s="159">
        <f t="shared" si="623"/>
        <v>1</v>
      </c>
      <c r="AS1427" s="159">
        <f t="shared" si="624"/>
        <v>0</v>
      </c>
      <c r="AT1427" s="159">
        <f t="shared" si="625"/>
        <v>0</v>
      </c>
      <c r="AU1427" s="159">
        <f t="shared" si="626"/>
        <v>0</v>
      </c>
      <c r="AV1427" s="159">
        <f t="shared" si="627"/>
        <v>0</v>
      </c>
      <c r="AW1427" s="159">
        <f t="shared" si="628"/>
        <v>0</v>
      </c>
      <c r="AX1427" s="159">
        <f t="shared" si="648"/>
        <v>0</v>
      </c>
      <c r="AY1427" s="159" t="str">
        <f t="shared" si="649"/>
        <v>5千～1万人未満の市町村平均</v>
      </c>
      <c r="AZ1427" s="159"/>
    </row>
    <row r="1428" spans="1:52" x14ac:dyDescent="0.3">
      <c r="A1428" t="str">
        <f t="shared" si="629"/>
        <v>36302</v>
      </c>
      <c r="B1428" s="158" t="str">
        <f t="shared" si="630"/>
        <v>036302</v>
      </c>
      <c r="C1428">
        <v>36</v>
      </c>
      <c r="D1428" t="s">
        <v>63</v>
      </c>
      <c r="E1428">
        <v>36302</v>
      </c>
      <c r="F1428" t="s">
        <v>605</v>
      </c>
      <c r="G1428">
        <v>22.913</v>
      </c>
      <c r="H1428">
        <v>17.768000000000001</v>
      </c>
      <c r="I1428">
        <v>30.684000000000001</v>
      </c>
      <c r="J1428">
        <v>23.678999999999998</v>
      </c>
      <c r="K1428">
        <v>112.4</v>
      </c>
      <c r="L1428">
        <v>339.10300000000001</v>
      </c>
      <c r="M1428">
        <v>5.2</v>
      </c>
      <c r="N1428">
        <v>28.858000000000001</v>
      </c>
      <c r="O1428">
        <v>0</v>
      </c>
      <c r="P1428">
        <v>0</v>
      </c>
      <c r="Q1428">
        <v>0</v>
      </c>
      <c r="R1428">
        <v>0</v>
      </c>
      <c r="S1428">
        <v>0</v>
      </c>
      <c r="T1428">
        <v>0</v>
      </c>
      <c r="U1428">
        <v>0</v>
      </c>
      <c r="V1428">
        <v>8.6999999999999994E-2</v>
      </c>
      <c r="W1428">
        <v>0.86199999999999999</v>
      </c>
      <c r="Y1428" t="str">
        <f t="shared" si="631"/>
        <v>徳島県</v>
      </c>
      <c r="Z1428" t="str">
        <f t="shared" si="632"/>
        <v>徳島県上勝町</v>
      </c>
      <c r="AA1428" s="159">
        <f t="shared" si="633"/>
        <v>30.684000000000001</v>
      </c>
      <c r="AB1428" s="159">
        <f t="shared" si="634"/>
        <v>23.678999999999998</v>
      </c>
      <c r="AC1428" s="159">
        <f t="shared" si="635"/>
        <v>339.10300000000001</v>
      </c>
      <c r="AD1428" s="159">
        <f t="shared" si="636"/>
        <v>28.858000000000001</v>
      </c>
      <c r="AE1428" s="159">
        <f t="shared" si="637"/>
        <v>0</v>
      </c>
      <c r="AF1428" s="159">
        <f t="shared" si="638"/>
        <v>0</v>
      </c>
      <c r="AG1428" s="159">
        <f t="shared" si="639"/>
        <v>0</v>
      </c>
      <c r="AH1428" s="160">
        <f t="shared" si="640"/>
        <v>422.32400000000001</v>
      </c>
      <c r="AI1428" s="135">
        <f t="shared" si="641"/>
        <v>7.2655117871586739E-2</v>
      </c>
      <c r="AJ1428" s="135">
        <f t="shared" si="642"/>
        <v>5.6068326687566887E-2</v>
      </c>
      <c r="AK1428" s="135">
        <f t="shared" si="643"/>
        <v>0.80294513217340235</v>
      </c>
      <c r="AL1428" s="135">
        <f t="shared" si="644"/>
        <v>6.8331423267443958E-2</v>
      </c>
      <c r="AM1428" s="135">
        <f t="shared" si="645"/>
        <v>0</v>
      </c>
      <c r="AN1428" s="135">
        <f t="shared" si="646"/>
        <v>0</v>
      </c>
      <c r="AO1428" s="135">
        <f t="shared" si="647"/>
        <v>0</v>
      </c>
      <c r="AP1428" s="159">
        <f>IFERROR(VLOOKUP(A1428,人口!$A$2:$E$1748,5,0),0)</f>
        <v>1510</v>
      </c>
      <c r="AQ1428" s="159">
        <f t="shared" si="622"/>
        <v>1</v>
      </c>
      <c r="AR1428" s="159">
        <f t="shared" si="623"/>
        <v>0</v>
      </c>
      <c r="AS1428" s="159">
        <f t="shared" si="624"/>
        <v>0</v>
      </c>
      <c r="AT1428" s="159">
        <f t="shared" si="625"/>
        <v>0</v>
      </c>
      <c r="AU1428" s="159">
        <f t="shared" si="626"/>
        <v>0</v>
      </c>
      <c r="AV1428" s="159">
        <f t="shared" si="627"/>
        <v>0</v>
      </c>
      <c r="AW1428" s="159">
        <f t="shared" si="628"/>
        <v>0</v>
      </c>
      <c r="AX1428" s="159">
        <f t="shared" si="648"/>
        <v>0</v>
      </c>
      <c r="AY1428" s="159" t="str">
        <f t="shared" si="649"/>
        <v>5千人未満の市町村平均</v>
      </c>
      <c r="AZ1428" s="159"/>
    </row>
    <row r="1429" spans="1:52" x14ac:dyDescent="0.3">
      <c r="A1429" t="str">
        <f t="shared" si="629"/>
        <v>36321</v>
      </c>
      <c r="B1429" s="158" t="str">
        <f t="shared" si="630"/>
        <v>036321</v>
      </c>
      <c r="C1429">
        <v>36</v>
      </c>
      <c r="D1429" t="s">
        <v>63</v>
      </c>
      <c r="E1429">
        <v>36321</v>
      </c>
      <c r="F1429" t="s">
        <v>656</v>
      </c>
      <c r="G1429">
        <v>21.539000000000001</v>
      </c>
      <c r="H1429">
        <v>50.292000000000002</v>
      </c>
      <c r="I1429">
        <v>30.108000000000001</v>
      </c>
      <c r="J1429">
        <v>70.007999999999996</v>
      </c>
      <c r="K1429">
        <v>60.9</v>
      </c>
      <c r="L1429">
        <v>175.779</v>
      </c>
      <c r="M1429">
        <v>0.88800000000000001</v>
      </c>
      <c r="N1429">
        <v>5.1079999999999997</v>
      </c>
      <c r="O1429">
        <v>0</v>
      </c>
      <c r="P1429">
        <v>0</v>
      </c>
      <c r="Q1429">
        <v>0</v>
      </c>
      <c r="R1429">
        <v>0</v>
      </c>
      <c r="S1429">
        <v>0</v>
      </c>
      <c r="T1429">
        <v>0</v>
      </c>
      <c r="U1429">
        <v>0</v>
      </c>
      <c r="V1429">
        <v>0.127</v>
      </c>
      <c r="W1429">
        <v>1.198</v>
      </c>
      <c r="Y1429" t="str">
        <f t="shared" si="631"/>
        <v>徳島県</v>
      </c>
      <c r="Z1429" t="str">
        <f t="shared" si="632"/>
        <v>徳島県佐那河内村</v>
      </c>
      <c r="AA1429" s="159">
        <f t="shared" si="633"/>
        <v>30.108000000000001</v>
      </c>
      <c r="AB1429" s="159">
        <f t="shared" si="634"/>
        <v>70.007999999999996</v>
      </c>
      <c r="AC1429" s="159">
        <f t="shared" si="635"/>
        <v>175.779</v>
      </c>
      <c r="AD1429" s="159">
        <f t="shared" si="636"/>
        <v>5.1079999999999997</v>
      </c>
      <c r="AE1429" s="159">
        <f t="shared" si="637"/>
        <v>0</v>
      </c>
      <c r="AF1429" s="159">
        <f t="shared" si="638"/>
        <v>0</v>
      </c>
      <c r="AG1429" s="159">
        <f t="shared" si="639"/>
        <v>0</v>
      </c>
      <c r="AH1429" s="160">
        <f t="shared" si="640"/>
        <v>281.00299999999999</v>
      </c>
      <c r="AI1429" s="135">
        <f t="shared" si="641"/>
        <v>0.10714476357903653</v>
      </c>
      <c r="AJ1429" s="135">
        <f t="shared" si="642"/>
        <v>0.24913613021925032</v>
      </c>
      <c r="AK1429" s="135">
        <f t="shared" si="643"/>
        <v>0.6255413643270713</v>
      </c>
      <c r="AL1429" s="135">
        <f t="shared" si="644"/>
        <v>1.8177741874641908E-2</v>
      </c>
      <c r="AM1429" s="135">
        <f t="shared" si="645"/>
        <v>0</v>
      </c>
      <c r="AN1429" s="135">
        <f t="shared" si="646"/>
        <v>0</v>
      </c>
      <c r="AO1429" s="135">
        <f t="shared" si="647"/>
        <v>0</v>
      </c>
      <c r="AP1429" s="159">
        <f>IFERROR(VLOOKUP(A1429,人口!$A$2:$E$1748,5,0),0)</f>
        <v>2295</v>
      </c>
      <c r="AQ1429" s="159">
        <f t="shared" si="622"/>
        <v>1</v>
      </c>
      <c r="AR1429" s="159">
        <f t="shared" si="623"/>
        <v>0</v>
      </c>
      <c r="AS1429" s="159">
        <f t="shared" si="624"/>
        <v>0</v>
      </c>
      <c r="AT1429" s="159">
        <f t="shared" si="625"/>
        <v>0</v>
      </c>
      <c r="AU1429" s="159">
        <f t="shared" si="626"/>
        <v>0</v>
      </c>
      <c r="AV1429" s="159">
        <f t="shared" si="627"/>
        <v>0</v>
      </c>
      <c r="AW1429" s="159">
        <f t="shared" si="628"/>
        <v>0</v>
      </c>
      <c r="AX1429" s="159">
        <f t="shared" si="648"/>
        <v>0</v>
      </c>
      <c r="AY1429" s="159" t="str">
        <f t="shared" si="649"/>
        <v>5千人未満の市町村平均</v>
      </c>
      <c r="AZ1429" s="159"/>
    </row>
    <row r="1430" spans="1:52" x14ac:dyDescent="0.3">
      <c r="A1430" t="str">
        <f t="shared" si="629"/>
        <v>36341</v>
      </c>
      <c r="B1430" s="158" t="str">
        <f t="shared" si="630"/>
        <v>036341</v>
      </c>
      <c r="C1430">
        <v>36</v>
      </c>
      <c r="D1430" t="s">
        <v>63</v>
      </c>
      <c r="E1430">
        <v>36341</v>
      </c>
      <c r="F1430" t="s">
        <v>709</v>
      </c>
      <c r="G1430">
        <v>125.749</v>
      </c>
      <c r="H1430">
        <v>94.200999999999993</v>
      </c>
      <c r="I1430">
        <v>176.89099999999999</v>
      </c>
      <c r="J1430">
        <v>132.13399999999999</v>
      </c>
      <c r="K1430">
        <v>0.3</v>
      </c>
      <c r="L1430">
        <v>0.57199999999999995</v>
      </c>
      <c r="M1430">
        <v>0</v>
      </c>
      <c r="N1430">
        <v>0</v>
      </c>
      <c r="O1430">
        <v>0</v>
      </c>
      <c r="P1430">
        <v>0</v>
      </c>
      <c r="Q1430">
        <v>0</v>
      </c>
      <c r="R1430">
        <v>0</v>
      </c>
      <c r="S1430">
        <v>0</v>
      </c>
      <c r="T1430">
        <v>0</v>
      </c>
      <c r="U1430">
        <v>0</v>
      </c>
      <c r="V1430">
        <v>1.516</v>
      </c>
      <c r="W1430">
        <v>18.823</v>
      </c>
      <c r="Y1430" t="str">
        <f t="shared" si="631"/>
        <v>徳島県</v>
      </c>
      <c r="Z1430" t="str">
        <f t="shared" si="632"/>
        <v>徳島県石井町</v>
      </c>
      <c r="AA1430" s="159">
        <f t="shared" si="633"/>
        <v>176.89099999999999</v>
      </c>
      <c r="AB1430" s="159">
        <f t="shared" si="634"/>
        <v>132.13399999999999</v>
      </c>
      <c r="AC1430" s="159">
        <f t="shared" si="635"/>
        <v>0.57199999999999995</v>
      </c>
      <c r="AD1430" s="159">
        <f t="shared" si="636"/>
        <v>0</v>
      </c>
      <c r="AE1430" s="159">
        <f t="shared" si="637"/>
        <v>0</v>
      </c>
      <c r="AF1430" s="159">
        <f t="shared" si="638"/>
        <v>0</v>
      </c>
      <c r="AG1430" s="159">
        <f t="shared" si="639"/>
        <v>0</v>
      </c>
      <c r="AH1430" s="160">
        <f t="shared" si="640"/>
        <v>309.59699999999998</v>
      </c>
      <c r="AI1430" s="135">
        <f t="shared" si="641"/>
        <v>0.57135889559653352</v>
      </c>
      <c r="AJ1430" s="135">
        <f t="shared" si="642"/>
        <v>0.42679354128108477</v>
      </c>
      <c r="AK1430" s="135">
        <f t="shared" si="643"/>
        <v>1.8475631223816768E-3</v>
      </c>
      <c r="AL1430" s="135">
        <f t="shared" si="644"/>
        <v>0</v>
      </c>
      <c r="AM1430" s="135">
        <f t="shared" si="645"/>
        <v>0</v>
      </c>
      <c r="AN1430" s="135">
        <f t="shared" si="646"/>
        <v>0</v>
      </c>
      <c r="AO1430" s="135">
        <f t="shared" si="647"/>
        <v>0</v>
      </c>
      <c r="AP1430" s="159">
        <f>IFERROR(VLOOKUP(A1430,人口!$A$2:$E$1748,5,0),0)</f>
        <v>25815</v>
      </c>
      <c r="AQ1430" s="159">
        <f t="shared" si="622"/>
        <v>0</v>
      </c>
      <c r="AR1430" s="159">
        <f t="shared" si="623"/>
        <v>0</v>
      </c>
      <c r="AS1430" s="159">
        <f t="shared" si="624"/>
        <v>1</v>
      </c>
      <c r="AT1430" s="159">
        <f t="shared" si="625"/>
        <v>0</v>
      </c>
      <c r="AU1430" s="159">
        <f t="shared" si="626"/>
        <v>0</v>
      </c>
      <c r="AV1430" s="159">
        <f t="shared" si="627"/>
        <v>0</v>
      </c>
      <c r="AW1430" s="159">
        <f t="shared" si="628"/>
        <v>0</v>
      </c>
      <c r="AX1430" s="159">
        <f t="shared" si="648"/>
        <v>0</v>
      </c>
      <c r="AY1430" s="159" t="str">
        <f t="shared" si="649"/>
        <v>1万～3万人未満の市町村平均</v>
      </c>
      <c r="AZ1430" s="159"/>
    </row>
    <row r="1431" spans="1:52" x14ac:dyDescent="0.3">
      <c r="A1431" t="str">
        <f t="shared" si="629"/>
        <v>36342</v>
      </c>
      <c r="B1431" s="158" t="str">
        <f t="shared" si="630"/>
        <v>036342</v>
      </c>
      <c r="C1431">
        <v>36</v>
      </c>
      <c r="D1431" t="s">
        <v>63</v>
      </c>
      <c r="E1431">
        <v>36342</v>
      </c>
      <c r="F1431" t="s">
        <v>762</v>
      </c>
      <c r="G1431">
        <v>58.835000000000001</v>
      </c>
      <c r="H1431">
        <v>62.4</v>
      </c>
      <c r="I1431">
        <v>77.695999999999998</v>
      </c>
      <c r="J1431">
        <v>82.093000000000004</v>
      </c>
      <c r="K1431">
        <v>69.7</v>
      </c>
      <c r="L1431">
        <v>174.04900000000001</v>
      </c>
      <c r="M1431">
        <v>5.1260000000000003</v>
      </c>
      <c r="N1431">
        <v>29.475999999999999</v>
      </c>
      <c r="O1431">
        <v>0</v>
      </c>
      <c r="P1431">
        <v>0</v>
      </c>
      <c r="Q1431">
        <v>0</v>
      </c>
      <c r="R1431">
        <v>0</v>
      </c>
      <c r="S1431">
        <v>0</v>
      </c>
      <c r="T1431">
        <v>0</v>
      </c>
      <c r="U1431">
        <v>0</v>
      </c>
      <c r="V1431">
        <v>0.307</v>
      </c>
      <c r="W1431">
        <v>3.13</v>
      </c>
      <c r="Y1431" t="str">
        <f t="shared" si="631"/>
        <v>徳島県</v>
      </c>
      <c r="Z1431" t="str">
        <f t="shared" si="632"/>
        <v>徳島県神山町</v>
      </c>
      <c r="AA1431" s="159">
        <f t="shared" si="633"/>
        <v>77.695999999999998</v>
      </c>
      <c r="AB1431" s="159">
        <f t="shared" si="634"/>
        <v>82.093000000000004</v>
      </c>
      <c r="AC1431" s="159">
        <f t="shared" si="635"/>
        <v>174.04900000000001</v>
      </c>
      <c r="AD1431" s="159">
        <f t="shared" si="636"/>
        <v>29.475999999999999</v>
      </c>
      <c r="AE1431" s="159">
        <f t="shared" si="637"/>
        <v>0</v>
      </c>
      <c r="AF1431" s="159">
        <f t="shared" si="638"/>
        <v>0</v>
      </c>
      <c r="AG1431" s="159">
        <f t="shared" si="639"/>
        <v>0</v>
      </c>
      <c r="AH1431" s="160">
        <f t="shared" si="640"/>
        <v>363.31399999999996</v>
      </c>
      <c r="AI1431" s="135">
        <f t="shared" si="641"/>
        <v>0.21385358119973358</v>
      </c>
      <c r="AJ1431" s="135">
        <f t="shared" si="642"/>
        <v>0.2259560600472319</v>
      </c>
      <c r="AK1431" s="135">
        <f t="shared" si="643"/>
        <v>0.47905943619018265</v>
      </c>
      <c r="AL1431" s="135">
        <f t="shared" si="644"/>
        <v>8.1130922562851968E-2</v>
      </c>
      <c r="AM1431" s="135">
        <f t="shared" si="645"/>
        <v>0</v>
      </c>
      <c r="AN1431" s="135">
        <f t="shared" si="646"/>
        <v>0</v>
      </c>
      <c r="AO1431" s="135">
        <f t="shared" si="647"/>
        <v>0</v>
      </c>
      <c r="AP1431" s="159">
        <f>IFERROR(VLOOKUP(A1431,人口!$A$2:$E$1748,5,0),0)</f>
        <v>5213</v>
      </c>
      <c r="AQ1431" s="159">
        <f t="shared" si="622"/>
        <v>0</v>
      </c>
      <c r="AR1431" s="159">
        <f t="shared" si="623"/>
        <v>1</v>
      </c>
      <c r="AS1431" s="159">
        <f t="shared" si="624"/>
        <v>0</v>
      </c>
      <c r="AT1431" s="159">
        <f t="shared" si="625"/>
        <v>0</v>
      </c>
      <c r="AU1431" s="159">
        <f t="shared" si="626"/>
        <v>0</v>
      </c>
      <c r="AV1431" s="159">
        <f t="shared" si="627"/>
        <v>0</v>
      </c>
      <c r="AW1431" s="159">
        <f t="shared" si="628"/>
        <v>0</v>
      </c>
      <c r="AX1431" s="159">
        <f t="shared" si="648"/>
        <v>0</v>
      </c>
      <c r="AY1431" s="159" t="str">
        <f t="shared" si="649"/>
        <v>5千～1万人未満の市町村平均</v>
      </c>
      <c r="AZ1431" s="159"/>
    </row>
    <row r="1432" spans="1:52" x14ac:dyDescent="0.3">
      <c r="A1432" t="str">
        <f t="shared" si="629"/>
        <v>36368</v>
      </c>
      <c r="B1432" s="158" t="str">
        <f t="shared" si="630"/>
        <v>036368</v>
      </c>
      <c r="C1432">
        <v>36</v>
      </c>
      <c r="D1432" t="s">
        <v>63</v>
      </c>
      <c r="E1432">
        <v>36368</v>
      </c>
      <c r="F1432" t="s">
        <v>816</v>
      </c>
      <c r="G1432">
        <v>86.332999999999998</v>
      </c>
      <c r="H1432">
        <v>90.257999999999996</v>
      </c>
      <c r="I1432">
        <v>120.992</v>
      </c>
      <c r="J1432">
        <v>125.69499999999999</v>
      </c>
      <c r="K1432">
        <v>233.7</v>
      </c>
      <c r="L1432">
        <v>515.23299999999995</v>
      </c>
      <c r="M1432">
        <v>14.582000000000001</v>
      </c>
      <c r="N1432">
        <v>80.875</v>
      </c>
      <c r="O1432">
        <v>0</v>
      </c>
      <c r="P1432">
        <v>0</v>
      </c>
      <c r="Q1432">
        <v>0</v>
      </c>
      <c r="R1432">
        <v>0</v>
      </c>
      <c r="S1432">
        <v>0</v>
      </c>
      <c r="T1432">
        <v>0</v>
      </c>
      <c r="U1432">
        <v>0</v>
      </c>
      <c r="V1432">
        <v>0.45500000000000002</v>
      </c>
      <c r="W1432">
        <v>4.5519999999999996</v>
      </c>
      <c r="Y1432" t="str">
        <f t="shared" si="631"/>
        <v>徳島県</v>
      </c>
      <c r="Z1432" t="str">
        <f t="shared" si="632"/>
        <v>徳島県那賀町</v>
      </c>
      <c r="AA1432" s="159">
        <f t="shared" si="633"/>
        <v>120.992</v>
      </c>
      <c r="AB1432" s="159">
        <f t="shared" si="634"/>
        <v>125.69499999999999</v>
      </c>
      <c r="AC1432" s="159">
        <f t="shared" si="635"/>
        <v>515.23299999999995</v>
      </c>
      <c r="AD1432" s="159">
        <f t="shared" si="636"/>
        <v>80.875</v>
      </c>
      <c r="AE1432" s="159">
        <f t="shared" si="637"/>
        <v>0</v>
      </c>
      <c r="AF1432" s="159">
        <f t="shared" si="638"/>
        <v>0</v>
      </c>
      <c r="AG1432" s="159">
        <f t="shared" si="639"/>
        <v>0</v>
      </c>
      <c r="AH1432" s="160">
        <f t="shared" si="640"/>
        <v>842.79499999999996</v>
      </c>
      <c r="AI1432" s="135">
        <f t="shared" si="641"/>
        <v>0.14356041504755013</v>
      </c>
      <c r="AJ1432" s="135">
        <f t="shared" si="642"/>
        <v>0.1491406569806418</v>
      </c>
      <c r="AK1432" s="135">
        <f t="shared" si="643"/>
        <v>0.61133846309007522</v>
      </c>
      <c r="AL1432" s="135">
        <f t="shared" si="644"/>
        <v>9.5960464881732807E-2</v>
      </c>
      <c r="AM1432" s="135">
        <f t="shared" si="645"/>
        <v>0</v>
      </c>
      <c r="AN1432" s="135">
        <f t="shared" si="646"/>
        <v>0</v>
      </c>
      <c r="AO1432" s="135">
        <f t="shared" si="647"/>
        <v>0</v>
      </c>
      <c r="AP1432" s="159">
        <f>IFERROR(VLOOKUP(A1432,人口!$A$2:$E$1748,5,0),0)</f>
        <v>8176</v>
      </c>
      <c r="AQ1432" s="159">
        <f t="shared" si="622"/>
        <v>0</v>
      </c>
      <c r="AR1432" s="159">
        <f t="shared" si="623"/>
        <v>1</v>
      </c>
      <c r="AS1432" s="159">
        <f t="shared" si="624"/>
        <v>0</v>
      </c>
      <c r="AT1432" s="159">
        <f t="shared" si="625"/>
        <v>0</v>
      </c>
      <c r="AU1432" s="159">
        <f t="shared" si="626"/>
        <v>0</v>
      </c>
      <c r="AV1432" s="159">
        <f t="shared" si="627"/>
        <v>0</v>
      </c>
      <c r="AW1432" s="159">
        <f t="shared" si="628"/>
        <v>0</v>
      </c>
      <c r="AX1432" s="159">
        <f t="shared" si="648"/>
        <v>0</v>
      </c>
      <c r="AY1432" s="159" t="str">
        <f t="shared" si="649"/>
        <v>5千～1万人未満の市町村平均</v>
      </c>
      <c r="AZ1432" s="159"/>
    </row>
    <row r="1433" spans="1:52" x14ac:dyDescent="0.3">
      <c r="A1433" t="str">
        <f t="shared" si="629"/>
        <v>36383</v>
      </c>
      <c r="B1433" s="158" t="str">
        <f t="shared" si="630"/>
        <v>036383</v>
      </c>
      <c r="C1433">
        <v>36</v>
      </c>
      <c r="D1433" t="s">
        <v>63</v>
      </c>
      <c r="E1433">
        <v>36383</v>
      </c>
      <c r="F1433" t="s">
        <v>867</v>
      </c>
      <c r="G1433">
        <v>28.974</v>
      </c>
      <c r="H1433">
        <v>32.222999999999999</v>
      </c>
      <c r="I1433">
        <v>40.152999999999999</v>
      </c>
      <c r="J1433">
        <v>44.356999999999999</v>
      </c>
      <c r="K1433">
        <v>11.7</v>
      </c>
      <c r="L1433">
        <v>20.751999999999999</v>
      </c>
      <c r="M1433">
        <v>8.6999999999999994E-2</v>
      </c>
      <c r="N1433">
        <v>0.47199999999999998</v>
      </c>
      <c r="O1433">
        <v>0</v>
      </c>
      <c r="P1433">
        <v>0</v>
      </c>
      <c r="Q1433">
        <v>0</v>
      </c>
      <c r="R1433">
        <v>0</v>
      </c>
      <c r="S1433">
        <v>0</v>
      </c>
      <c r="T1433">
        <v>0</v>
      </c>
      <c r="U1433">
        <v>0</v>
      </c>
      <c r="V1433">
        <v>0.248</v>
      </c>
      <c r="W1433">
        <v>2.3650000000000002</v>
      </c>
      <c r="Y1433" t="str">
        <f t="shared" si="631"/>
        <v>徳島県</v>
      </c>
      <c r="Z1433" t="str">
        <f t="shared" si="632"/>
        <v>徳島県牟岐町</v>
      </c>
      <c r="AA1433" s="159">
        <f t="shared" si="633"/>
        <v>40.152999999999999</v>
      </c>
      <c r="AB1433" s="159">
        <f t="shared" si="634"/>
        <v>44.356999999999999</v>
      </c>
      <c r="AC1433" s="159">
        <f t="shared" si="635"/>
        <v>20.751999999999999</v>
      </c>
      <c r="AD1433" s="159">
        <f t="shared" si="636"/>
        <v>0.47199999999999998</v>
      </c>
      <c r="AE1433" s="159">
        <f t="shared" si="637"/>
        <v>0</v>
      </c>
      <c r="AF1433" s="159">
        <f t="shared" si="638"/>
        <v>0</v>
      </c>
      <c r="AG1433" s="159">
        <f t="shared" si="639"/>
        <v>0</v>
      </c>
      <c r="AH1433" s="160">
        <f t="shared" si="640"/>
        <v>105.73399999999998</v>
      </c>
      <c r="AI1433" s="135">
        <f t="shared" si="641"/>
        <v>0.37975485652675589</v>
      </c>
      <c r="AJ1433" s="135">
        <f t="shared" si="642"/>
        <v>0.41951500936311886</v>
      </c>
      <c r="AK1433" s="135">
        <f t="shared" si="643"/>
        <v>0.19626610172697526</v>
      </c>
      <c r="AL1433" s="135">
        <f t="shared" si="644"/>
        <v>4.4640323831501702E-3</v>
      </c>
      <c r="AM1433" s="135">
        <f t="shared" si="645"/>
        <v>0</v>
      </c>
      <c r="AN1433" s="135">
        <f t="shared" si="646"/>
        <v>0</v>
      </c>
      <c r="AO1433" s="135">
        <f t="shared" si="647"/>
        <v>0</v>
      </c>
      <c r="AP1433" s="159">
        <f>IFERROR(VLOOKUP(A1433,人口!$A$2:$E$1748,5,0),0)</f>
        <v>4025</v>
      </c>
      <c r="AQ1433" s="159">
        <f t="shared" si="622"/>
        <v>1</v>
      </c>
      <c r="AR1433" s="159">
        <f t="shared" si="623"/>
        <v>0</v>
      </c>
      <c r="AS1433" s="159">
        <f t="shared" si="624"/>
        <v>0</v>
      </c>
      <c r="AT1433" s="159">
        <f t="shared" si="625"/>
        <v>0</v>
      </c>
      <c r="AU1433" s="159">
        <f t="shared" si="626"/>
        <v>0</v>
      </c>
      <c r="AV1433" s="159">
        <f t="shared" si="627"/>
        <v>0</v>
      </c>
      <c r="AW1433" s="159">
        <f t="shared" si="628"/>
        <v>0</v>
      </c>
      <c r="AX1433" s="159">
        <f t="shared" si="648"/>
        <v>0</v>
      </c>
      <c r="AY1433" s="159" t="str">
        <f t="shared" si="649"/>
        <v>5千人未満の市町村平均</v>
      </c>
      <c r="AZ1433" s="159"/>
    </row>
    <row r="1434" spans="1:52" x14ac:dyDescent="0.3">
      <c r="A1434" t="str">
        <f t="shared" si="629"/>
        <v>36387</v>
      </c>
      <c r="B1434" s="158" t="str">
        <f t="shared" si="630"/>
        <v>036387</v>
      </c>
      <c r="C1434">
        <v>36</v>
      </c>
      <c r="D1434" t="s">
        <v>63</v>
      </c>
      <c r="E1434">
        <v>36387</v>
      </c>
      <c r="F1434" t="s">
        <v>919</v>
      </c>
      <c r="G1434">
        <v>46.593000000000004</v>
      </c>
      <c r="H1434">
        <v>67.989999999999995</v>
      </c>
      <c r="I1434">
        <v>66.054000000000002</v>
      </c>
      <c r="J1434">
        <v>95.668000000000006</v>
      </c>
      <c r="K1434">
        <v>49.4</v>
      </c>
      <c r="L1434">
        <v>104.497</v>
      </c>
      <c r="M1434">
        <v>5.6000000000000001E-2</v>
      </c>
      <c r="N1434">
        <v>0.30399999999999999</v>
      </c>
      <c r="O1434">
        <v>0</v>
      </c>
      <c r="P1434">
        <v>0</v>
      </c>
      <c r="Q1434">
        <v>0</v>
      </c>
      <c r="R1434">
        <v>0</v>
      </c>
      <c r="S1434">
        <v>0</v>
      </c>
      <c r="T1434">
        <v>0</v>
      </c>
      <c r="U1434">
        <v>0</v>
      </c>
      <c r="V1434">
        <v>0.40100000000000002</v>
      </c>
      <c r="W1434">
        <v>3.81</v>
      </c>
      <c r="Y1434" t="str">
        <f t="shared" si="631"/>
        <v>徳島県</v>
      </c>
      <c r="Z1434" t="str">
        <f t="shared" si="632"/>
        <v>徳島県美波町</v>
      </c>
      <c r="AA1434" s="159">
        <f t="shared" si="633"/>
        <v>66.054000000000002</v>
      </c>
      <c r="AB1434" s="159">
        <f t="shared" si="634"/>
        <v>95.668000000000006</v>
      </c>
      <c r="AC1434" s="159">
        <f t="shared" si="635"/>
        <v>104.497</v>
      </c>
      <c r="AD1434" s="159">
        <f t="shared" si="636"/>
        <v>0.30399999999999999</v>
      </c>
      <c r="AE1434" s="159">
        <f t="shared" si="637"/>
        <v>0</v>
      </c>
      <c r="AF1434" s="159">
        <f t="shared" si="638"/>
        <v>0</v>
      </c>
      <c r="AG1434" s="159">
        <f t="shared" si="639"/>
        <v>0</v>
      </c>
      <c r="AH1434" s="160">
        <f t="shared" si="640"/>
        <v>266.52299999999997</v>
      </c>
      <c r="AI1434" s="135">
        <f t="shared" si="641"/>
        <v>0.24783602165666757</v>
      </c>
      <c r="AJ1434" s="135">
        <f t="shared" si="642"/>
        <v>0.3589483834415792</v>
      </c>
      <c r="AK1434" s="135">
        <f t="shared" si="643"/>
        <v>0.39207498039568822</v>
      </c>
      <c r="AL1434" s="135">
        <f t="shared" si="644"/>
        <v>1.1406145060651428E-3</v>
      </c>
      <c r="AM1434" s="135">
        <f t="shared" si="645"/>
        <v>0</v>
      </c>
      <c r="AN1434" s="135">
        <f t="shared" si="646"/>
        <v>0</v>
      </c>
      <c r="AO1434" s="135">
        <f t="shared" si="647"/>
        <v>0</v>
      </c>
      <c r="AP1434" s="159">
        <f>IFERROR(VLOOKUP(A1434,人口!$A$2:$E$1748,5,0),0)</f>
        <v>6627</v>
      </c>
      <c r="AQ1434" s="159">
        <f t="shared" si="622"/>
        <v>0</v>
      </c>
      <c r="AR1434" s="159">
        <f t="shared" si="623"/>
        <v>1</v>
      </c>
      <c r="AS1434" s="159">
        <f t="shared" si="624"/>
        <v>0</v>
      </c>
      <c r="AT1434" s="159">
        <f t="shared" si="625"/>
        <v>0</v>
      </c>
      <c r="AU1434" s="159">
        <f t="shared" si="626"/>
        <v>0</v>
      </c>
      <c r="AV1434" s="159">
        <f t="shared" si="627"/>
        <v>0</v>
      </c>
      <c r="AW1434" s="159">
        <f t="shared" si="628"/>
        <v>0</v>
      </c>
      <c r="AX1434" s="159">
        <f t="shared" si="648"/>
        <v>0</v>
      </c>
      <c r="AY1434" s="159" t="str">
        <f t="shared" si="649"/>
        <v>5千～1万人未満の市町村平均</v>
      </c>
      <c r="AZ1434" s="159"/>
    </row>
    <row r="1435" spans="1:52" x14ac:dyDescent="0.3">
      <c r="A1435" t="str">
        <f t="shared" si="629"/>
        <v>36388</v>
      </c>
      <c r="B1435" s="158" t="str">
        <f t="shared" si="630"/>
        <v>036388</v>
      </c>
      <c r="C1435">
        <v>36</v>
      </c>
      <c r="D1435" t="s">
        <v>63</v>
      </c>
      <c r="E1435">
        <v>36388</v>
      </c>
      <c r="F1435" t="s">
        <v>969</v>
      </c>
      <c r="G1435">
        <v>79.805000000000007</v>
      </c>
      <c r="H1435">
        <v>111.111</v>
      </c>
      <c r="I1435">
        <v>110.142</v>
      </c>
      <c r="J1435">
        <v>152.35400000000001</v>
      </c>
      <c r="K1435">
        <v>48.7</v>
      </c>
      <c r="L1435">
        <v>98.423000000000002</v>
      </c>
      <c r="M1435">
        <v>0.85799999999999998</v>
      </c>
      <c r="N1435">
        <v>4.6500000000000004</v>
      </c>
      <c r="O1435">
        <v>0</v>
      </c>
      <c r="P1435">
        <v>0</v>
      </c>
      <c r="Q1435">
        <v>0</v>
      </c>
      <c r="R1435">
        <v>0</v>
      </c>
      <c r="S1435">
        <v>0</v>
      </c>
      <c r="T1435">
        <v>0</v>
      </c>
      <c r="U1435">
        <v>0</v>
      </c>
      <c r="V1435">
        <v>0.53100000000000003</v>
      </c>
      <c r="W1435">
        <v>5.1130000000000004</v>
      </c>
      <c r="Y1435" t="str">
        <f t="shared" si="631"/>
        <v>徳島県</v>
      </c>
      <c r="Z1435" t="str">
        <f t="shared" si="632"/>
        <v>徳島県海陽町</v>
      </c>
      <c r="AA1435" s="159">
        <f t="shared" si="633"/>
        <v>110.142</v>
      </c>
      <c r="AB1435" s="159">
        <f t="shared" si="634"/>
        <v>152.35400000000001</v>
      </c>
      <c r="AC1435" s="159">
        <f t="shared" si="635"/>
        <v>98.423000000000002</v>
      </c>
      <c r="AD1435" s="159">
        <f t="shared" si="636"/>
        <v>4.6500000000000004</v>
      </c>
      <c r="AE1435" s="159">
        <f t="shared" si="637"/>
        <v>0</v>
      </c>
      <c r="AF1435" s="159">
        <f t="shared" si="638"/>
        <v>0</v>
      </c>
      <c r="AG1435" s="159">
        <f t="shared" si="639"/>
        <v>0</v>
      </c>
      <c r="AH1435" s="160">
        <f t="shared" si="640"/>
        <v>365.56899999999996</v>
      </c>
      <c r="AI1435" s="135">
        <f t="shared" si="641"/>
        <v>0.30128922310152123</v>
      </c>
      <c r="AJ1435" s="135">
        <f t="shared" si="642"/>
        <v>0.41675853258892309</v>
      </c>
      <c r="AK1435" s="135">
        <f t="shared" si="643"/>
        <v>0.26923234738175289</v>
      </c>
      <c r="AL1435" s="135">
        <f t="shared" si="644"/>
        <v>1.2719896927802961E-2</v>
      </c>
      <c r="AM1435" s="135">
        <f t="shared" si="645"/>
        <v>0</v>
      </c>
      <c r="AN1435" s="135">
        <f t="shared" si="646"/>
        <v>0</v>
      </c>
      <c r="AO1435" s="135">
        <f t="shared" si="647"/>
        <v>0</v>
      </c>
      <c r="AP1435" s="159">
        <f>IFERROR(VLOOKUP(A1435,人口!$A$2:$E$1748,5,0),0)</f>
        <v>9237</v>
      </c>
      <c r="AQ1435" s="159">
        <f t="shared" si="622"/>
        <v>0</v>
      </c>
      <c r="AR1435" s="159">
        <f t="shared" si="623"/>
        <v>1</v>
      </c>
      <c r="AS1435" s="159">
        <f t="shared" si="624"/>
        <v>0</v>
      </c>
      <c r="AT1435" s="159">
        <f t="shared" si="625"/>
        <v>0</v>
      </c>
      <c r="AU1435" s="159">
        <f t="shared" si="626"/>
        <v>0</v>
      </c>
      <c r="AV1435" s="159">
        <f t="shared" si="627"/>
        <v>0</v>
      </c>
      <c r="AW1435" s="159">
        <f t="shared" si="628"/>
        <v>0</v>
      </c>
      <c r="AX1435" s="159">
        <f t="shared" si="648"/>
        <v>0</v>
      </c>
      <c r="AY1435" s="159" t="str">
        <f t="shared" si="649"/>
        <v>5千～1万人未満の市町村平均</v>
      </c>
      <c r="AZ1435" s="159"/>
    </row>
    <row r="1436" spans="1:52" x14ac:dyDescent="0.3">
      <c r="A1436" t="str">
        <f t="shared" si="629"/>
        <v>36401</v>
      </c>
      <c r="B1436" s="158" t="str">
        <f t="shared" si="630"/>
        <v>036401</v>
      </c>
      <c r="C1436">
        <v>36</v>
      </c>
      <c r="D1436" t="s">
        <v>63</v>
      </c>
      <c r="E1436">
        <v>36401</v>
      </c>
      <c r="F1436" t="s">
        <v>1014</v>
      </c>
      <c r="G1436">
        <v>68.424000000000007</v>
      </c>
      <c r="H1436">
        <v>24.460999999999999</v>
      </c>
      <c r="I1436">
        <v>96.094999999999999</v>
      </c>
      <c r="J1436">
        <v>34.258000000000003</v>
      </c>
      <c r="K1436">
        <v>0</v>
      </c>
      <c r="L1436">
        <v>0</v>
      </c>
      <c r="M1436">
        <v>0</v>
      </c>
      <c r="N1436">
        <v>0</v>
      </c>
      <c r="O1436">
        <v>0</v>
      </c>
      <c r="P1436">
        <v>0</v>
      </c>
      <c r="Q1436">
        <v>0</v>
      </c>
      <c r="R1436">
        <v>0</v>
      </c>
      <c r="S1436">
        <v>0</v>
      </c>
      <c r="T1436">
        <v>0</v>
      </c>
      <c r="U1436">
        <v>0</v>
      </c>
      <c r="V1436">
        <v>0.80100000000000005</v>
      </c>
      <c r="W1436">
        <v>7.9470000000000001</v>
      </c>
      <c r="Y1436" t="str">
        <f t="shared" si="631"/>
        <v>徳島県</v>
      </c>
      <c r="Z1436" t="str">
        <f t="shared" si="632"/>
        <v>徳島県松茂町</v>
      </c>
      <c r="AA1436" s="159">
        <f t="shared" si="633"/>
        <v>96.094999999999999</v>
      </c>
      <c r="AB1436" s="159">
        <f t="shared" si="634"/>
        <v>34.258000000000003</v>
      </c>
      <c r="AC1436" s="159">
        <f t="shared" si="635"/>
        <v>0</v>
      </c>
      <c r="AD1436" s="159">
        <f t="shared" si="636"/>
        <v>0</v>
      </c>
      <c r="AE1436" s="159">
        <f t="shared" si="637"/>
        <v>0</v>
      </c>
      <c r="AF1436" s="159">
        <f t="shared" si="638"/>
        <v>0</v>
      </c>
      <c r="AG1436" s="159">
        <f t="shared" si="639"/>
        <v>0</v>
      </c>
      <c r="AH1436" s="160">
        <f t="shared" si="640"/>
        <v>130.35300000000001</v>
      </c>
      <c r="AI1436" s="135">
        <f t="shared" si="641"/>
        <v>0.7371905518093177</v>
      </c>
      <c r="AJ1436" s="135">
        <f t="shared" si="642"/>
        <v>0.26280944819068225</v>
      </c>
      <c r="AK1436" s="135">
        <f t="shared" si="643"/>
        <v>0</v>
      </c>
      <c r="AL1436" s="135">
        <f t="shared" si="644"/>
        <v>0</v>
      </c>
      <c r="AM1436" s="135">
        <f t="shared" si="645"/>
        <v>0</v>
      </c>
      <c r="AN1436" s="135">
        <f t="shared" si="646"/>
        <v>0</v>
      </c>
      <c r="AO1436" s="135">
        <f t="shared" si="647"/>
        <v>0</v>
      </c>
      <c r="AP1436" s="159">
        <f>IFERROR(VLOOKUP(A1436,人口!$A$2:$E$1748,5,0),0)</f>
        <v>15056</v>
      </c>
      <c r="AQ1436" s="159">
        <f t="shared" si="622"/>
        <v>0</v>
      </c>
      <c r="AR1436" s="159">
        <f t="shared" si="623"/>
        <v>0</v>
      </c>
      <c r="AS1436" s="159">
        <f t="shared" si="624"/>
        <v>1</v>
      </c>
      <c r="AT1436" s="159">
        <f t="shared" si="625"/>
        <v>0</v>
      </c>
      <c r="AU1436" s="159">
        <f t="shared" si="626"/>
        <v>0</v>
      </c>
      <c r="AV1436" s="159">
        <f t="shared" si="627"/>
        <v>0</v>
      </c>
      <c r="AW1436" s="159">
        <f t="shared" si="628"/>
        <v>0</v>
      </c>
      <c r="AX1436" s="159">
        <f t="shared" si="648"/>
        <v>0</v>
      </c>
      <c r="AY1436" s="159" t="str">
        <f t="shared" si="649"/>
        <v>1万～3万人未満の市町村平均</v>
      </c>
      <c r="AZ1436" s="159"/>
    </row>
    <row r="1437" spans="1:52" x14ac:dyDescent="0.3">
      <c r="A1437" t="str">
        <f t="shared" si="629"/>
        <v>36402</v>
      </c>
      <c r="B1437" s="158" t="str">
        <f t="shared" si="630"/>
        <v>036402</v>
      </c>
      <c r="C1437">
        <v>36</v>
      </c>
      <c r="D1437" t="s">
        <v>63</v>
      </c>
      <c r="E1437">
        <v>36402</v>
      </c>
      <c r="F1437" t="s">
        <v>1062</v>
      </c>
      <c r="G1437">
        <v>81.563999999999993</v>
      </c>
      <c r="H1437">
        <v>15.547000000000001</v>
      </c>
      <c r="I1437">
        <v>115.041</v>
      </c>
      <c r="J1437">
        <v>21.850999999999999</v>
      </c>
      <c r="K1437">
        <v>0</v>
      </c>
      <c r="L1437">
        <v>0</v>
      </c>
      <c r="M1437">
        <v>0</v>
      </c>
      <c r="N1437">
        <v>0</v>
      </c>
      <c r="O1437">
        <v>0</v>
      </c>
      <c r="P1437">
        <v>0</v>
      </c>
      <c r="Q1437">
        <v>0</v>
      </c>
      <c r="R1437">
        <v>0</v>
      </c>
      <c r="S1437">
        <v>0</v>
      </c>
      <c r="T1437">
        <v>0</v>
      </c>
      <c r="U1437">
        <v>0</v>
      </c>
      <c r="V1437">
        <v>1.0489999999999999</v>
      </c>
      <c r="W1437">
        <v>11.507999999999999</v>
      </c>
      <c r="Y1437" t="str">
        <f t="shared" si="631"/>
        <v>徳島県</v>
      </c>
      <c r="Z1437" t="str">
        <f t="shared" si="632"/>
        <v>徳島県北島町</v>
      </c>
      <c r="AA1437" s="159">
        <f t="shared" si="633"/>
        <v>115.041</v>
      </c>
      <c r="AB1437" s="159">
        <f t="shared" si="634"/>
        <v>21.850999999999999</v>
      </c>
      <c r="AC1437" s="159">
        <f t="shared" si="635"/>
        <v>0</v>
      </c>
      <c r="AD1437" s="159">
        <f t="shared" si="636"/>
        <v>0</v>
      </c>
      <c r="AE1437" s="159">
        <f t="shared" si="637"/>
        <v>0</v>
      </c>
      <c r="AF1437" s="159">
        <f t="shared" si="638"/>
        <v>0</v>
      </c>
      <c r="AG1437" s="159">
        <f t="shared" si="639"/>
        <v>0</v>
      </c>
      <c r="AH1437" s="160">
        <f t="shared" si="640"/>
        <v>136.892</v>
      </c>
      <c r="AI1437" s="135">
        <f t="shared" si="641"/>
        <v>0.84037781608859541</v>
      </c>
      <c r="AJ1437" s="135">
        <f t="shared" si="642"/>
        <v>0.15962218391140462</v>
      </c>
      <c r="AK1437" s="135">
        <f t="shared" si="643"/>
        <v>0</v>
      </c>
      <c r="AL1437" s="135">
        <f t="shared" si="644"/>
        <v>0</v>
      </c>
      <c r="AM1437" s="135">
        <f t="shared" si="645"/>
        <v>0</v>
      </c>
      <c r="AN1437" s="135">
        <f t="shared" si="646"/>
        <v>0</v>
      </c>
      <c r="AO1437" s="135">
        <f t="shared" si="647"/>
        <v>0</v>
      </c>
      <c r="AP1437" s="159">
        <f>IFERROR(VLOOKUP(A1437,人口!$A$2:$E$1748,5,0),0)</f>
        <v>23227</v>
      </c>
      <c r="AQ1437" s="159">
        <f t="shared" si="622"/>
        <v>0</v>
      </c>
      <c r="AR1437" s="159">
        <f t="shared" si="623"/>
        <v>0</v>
      </c>
      <c r="AS1437" s="159">
        <f t="shared" si="624"/>
        <v>1</v>
      </c>
      <c r="AT1437" s="159">
        <f t="shared" si="625"/>
        <v>0</v>
      </c>
      <c r="AU1437" s="159">
        <f t="shared" si="626"/>
        <v>0</v>
      </c>
      <c r="AV1437" s="159">
        <f t="shared" si="627"/>
        <v>0</v>
      </c>
      <c r="AW1437" s="159">
        <f t="shared" si="628"/>
        <v>0</v>
      </c>
      <c r="AX1437" s="159">
        <f t="shared" si="648"/>
        <v>0</v>
      </c>
      <c r="AY1437" s="159" t="str">
        <f t="shared" si="649"/>
        <v>1万～3万人未満の市町村平均</v>
      </c>
      <c r="AZ1437" s="159"/>
    </row>
    <row r="1438" spans="1:52" x14ac:dyDescent="0.3">
      <c r="A1438" t="str">
        <f t="shared" si="629"/>
        <v>36403</v>
      </c>
      <c r="B1438" s="158" t="str">
        <f t="shared" si="630"/>
        <v>036403</v>
      </c>
      <c r="C1438">
        <v>36</v>
      </c>
      <c r="D1438" t="s">
        <v>63</v>
      </c>
      <c r="E1438">
        <v>36403</v>
      </c>
      <c r="F1438" t="s">
        <v>1102</v>
      </c>
      <c r="G1438">
        <v>132.357</v>
      </c>
      <c r="H1438">
        <v>40.954999999999998</v>
      </c>
      <c r="I1438">
        <v>185.727</v>
      </c>
      <c r="J1438">
        <v>57.305</v>
      </c>
      <c r="K1438">
        <v>0</v>
      </c>
      <c r="L1438">
        <v>0</v>
      </c>
      <c r="M1438">
        <v>0</v>
      </c>
      <c r="N1438">
        <v>0</v>
      </c>
      <c r="O1438">
        <v>0</v>
      </c>
      <c r="P1438">
        <v>0</v>
      </c>
      <c r="Q1438">
        <v>0</v>
      </c>
      <c r="R1438">
        <v>0</v>
      </c>
      <c r="S1438">
        <v>0</v>
      </c>
      <c r="T1438">
        <v>0</v>
      </c>
      <c r="U1438">
        <v>0</v>
      </c>
      <c r="V1438">
        <v>1.4990000000000001</v>
      </c>
      <c r="W1438">
        <v>17.687000000000001</v>
      </c>
      <c r="Y1438" t="str">
        <f t="shared" si="631"/>
        <v>徳島県</v>
      </c>
      <c r="Z1438" t="str">
        <f t="shared" si="632"/>
        <v>徳島県藍住町</v>
      </c>
      <c r="AA1438" s="159">
        <f t="shared" si="633"/>
        <v>185.727</v>
      </c>
      <c r="AB1438" s="159">
        <f t="shared" si="634"/>
        <v>57.305</v>
      </c>
      <c r="AC1438" s="159">
        <f t="shared" si="635"/>
        <v>0</v>
      </c>
      <c r="AD1438" s="159">
        <f t="shared" si="636"/>
        <v>0</v>
      </c>
      <c r="AE1438" s="159">
        <f t="shared" si="637"/>
        <v>0</v>
      </c>
      <c r="AF1438" s="159">
        <f t="shared" si="638"/>
        <v>0</v>
      </c>
      <c r="AG1438" s="159">
        <f t="shared" si="639"/>
        <v>0</v>
      </c>
      <c r="AH1438" s="160">
        <f t="shared" si="640"/>
        <v>243.03200000000001</v>
      </c>
      <c r="AI1438" s="135">
        <f t="shared" si="641"/>
        <v>0.7642080055301359</v>
      </c>
      <c r="AJ1438" s="135">
        <f t="shared" si="642"/>
        <v>0.23579199446986404</v>
      </c>
      <c r="AK1438" s="135">
        <f t="shared" si="643"/>
        <v>0</v>
      </c>
      <c r="AL1438" s="135">
        <f t="shared" si="644"/>
        <v>0</v>
      </c>
      <c r="AM1438" s="135">
        <f t="shared" si="645"/>
        <v>0</v>
      </c>
      <c r="AN1438" s="135">
        <f t="shared" si="646"/>
        <v>0</v>
      </c>
      <c r="AO1438" s="135">
        <f t="shared" si="647"/>
        <v>0</v>
      </c>
      <c r="AP1438" s="159">
        <f>IFERROR(VLOOKUP(A1438,人口!$A$2:$E$1748,5,0),0)</f>
        <v>35282</v>
      </c>
      <c r="AQ1438" s="159">
        <f t="shared" si="622"/>
        <v>0</v>
      </c>
      <c r="AR1438" s="159">
        <f t="shared" si="623"/>
        <v>0</v>
      </c>
      <c r="AS1438" s="159">
        <f t="shared" si="624"/>
        <v>0</v>
      </c>
      <c r="AT1438" s="159">
        <f t="shared" si="625"/>
        <v>1</v>
      </c>
      <c r="AU1438" s="159">
        <f t="shared" si="626"/>
        <v>0</v>
      </c>
      <c r="AV1438" s="159">
        <f t="shared" si="627"/>
        <v>0</v>
      </c>
      <c r="AW1438" s="159">
        <f t="shared" si="628"/>
        <v>0</v>
      </c>
      <c r="AX1438" s="159">
        <f t="shared" si="648"/>
        <v>0</v>
      </c>
      <c r="AY1438" s="159" t="str">
        <f t="shared" si="649"/>
        <v>3万～10万人未満の市町村平均</v>
      </c>
      <c r="AZ1438" s="159"/>
    </row>
    <row r="1439" spans="1:52" x14ac:dyDescent="0.3">
      <c r="A1439" t="str">
        <f t="shared" si="629"/>
        <v>36404</v>
      </c>
      <c r="B1439" s="158" t="str">
        <f t="shared" si="630"/>
        <v>036404</v>
      </c>
      <c r="C1439">
        <v>36</v>
      </c>
      <c r="D1439" t="s">
        <v>63</v>
      </c>
      <c r="E1439">
        <v>36404</v>
      </c>
      <c r="F1439" t="s">
        <v>1142</v>
      </c>
      <c r="G1439">
        <v>77.759</v>
      </c>
      <c r="H1439">
        <v>65.441999999999993</v>
      </c>
      <c r="I1439">
        <v>110.05800000000001</v>
      </c>
      <c r="J1439">
        <v>92.331999999999994</v>
      </c>
      <c r="K1439">
        <v>17.100000000000001</v>
      </c>
      <c r="L1439">
        <v>46.694000000000003</v>
      </c>
      <c r="M1439">
        <v>0</v>
      </c>
      <c r="N1439">
        <v>0</v>
      </c>
      <c r="O1439">
        <v>0</v>
      </c>
      <c r="P1439">
        <v>0</v>
      </c>
      <c r="Q1439">
        <v>0</v>
      </c>
      <c r="R1439">
        <v>0</v>
      </c>
      <c r="S1439">
        <v>0</v>
      </c>
      <c r="T1439">
        <v>0</v>
      </c>
      <c r="U1439">
        <v>0</v>
      </c>
      <c r="V1439">
        <v>1.0760000000000001</v>
      </c>
      <c r="W1439">
        <v>11.619</v>
      </c>
      <c r="Y1439" t="str">
        <f t="shared" si="631"/>
        <v>徳島県</v>
      </c>
      <c r="Z1439" t="str">
        <f t="shared" si="632"/>
        <v>徳島県板野町</v>
      </c>
      <c r="AA1439" s="159">
        <f t="shared" si="633"/>
        <v>110.05800000000001</v>
      </c>
      <c r="AB1439" s="159">
        <f t="shared" si="634"/>
        <v>92.331999999999994</v>
      </c>
      <c r="AC1439" s="159">
        <f t="shared" si="635"/>
        <v>46.694000000000003</v>
      </c>
      <c r="AD1439" s="159">
        <f t="shared" si="636"/>
        <v>0</v>
      </c>
      <c r="AE1439" s="159">
        <f t="shared" si="637"/>
        <v>0</v>
      </c>
      <c r="AF1439" s="159">
        <f t="shared" si="638"/>
        <v>0</v>
      </c>
      <c r="AG1439" s="159">
        <f t="shared" si="639"/>
        <v>0</v>
      </c>
      <c r="AH1439" s="160">
        <f t="shared" si="640"/>
        <v>249.084</v>
      </c>
      <c r="AI1439" s="135">
        <f t="shared" si="641"/>
        <v>0.44185094185094187</v>
      </c>
      <c r="AJ1439" s="135">
        <f t="shared" si="642"/>
        <v>0.37068619421560595</v>
      </c>
      <c r="AK1439" s="135">
        <f t="shared" si="643"/>
        <v>0.18746286393345218</v>
      </c>
      <c r="AL1439" s="135">
        <f t="shared" si="644"/>
        <v>0</v>
      </c>
      <c r="AM1439" s="135">
        <f t="shared" si="645"/>
        <v>0</v>
      </c>
      <c r="AN1439" s="135">
        <f t="shared" si="646"/>
        <v>0</v>
      </c>
      <c r="AO1439" s="135">
        <f t="shared" si="647"/>
        <v>0</v>
      </c>
      <c r="AP1439" s="159">
        <f>IFERROR(VLOOKUP(A1439,人口!$A$2:$E$1748,5,0),0)</f>
        <v>13442</v>
      </c>
      <c r="AQ1439" s="159">
        <f t="shared" si="622"/>
        <v>0</v>
      </c>
      <c r="AR1439" s="159">
        <f t="shared" si="623"/>
        <v>0</v>
      </c>
      <c r="AS1439" s="159">
        <f t="shared" si="624"/>
        <v>1</v>
      </c>
      <c r="AT1439" s="159">
        <f t="shared" si="625"/>
        <v>0</v>
      </c>
      <c r="AU1439" s="159">
        <f t="shared" si="626"/>
        <v>0</v>
      </c>
      <c r="AV1439" s="159">
        <f t="shared" si="627"/>
        <v>0</v>
      </c>
      <c r="AW1439" s="159">
        <f t="shared" si="628"/>
        <v>0</v>
      </c>
      <c r="AX1439" s="159">
        <f t="shared" si="648"/>
        <v>0</v>
      </c>
      <c r="AY1439" s="159" t="str">
        <f t="shared" si="649"/>
        <v>1万～3万人未満の市町村平均</v>
      </c>
      <c r="AZ1439" s="159"/>
    </row>
    <row r="1440" spans="1:52" x14ac:dyDescent="0.3">
      <c r="A1440" t="str">
        <f t="shared" si="629"/>
        <v>36405</v>
      </c>
      <c r="B1440" s="158" t="str">
        <f t="shared" si="630"/>
        <v>036405</v>
      </c>
      <c r="C1440">
        <v>36</v>
      </c>
      <c r="D1440" t="s">
        <v>63</v>
      </c>
      <c r="E1440">
        <v>36405</v>
      </c>
      <c r="F1440" t="s">
        <v>1179</v>
      </c>
      <c r="G1440">
        <v>82.504000000000005</v>
      </c>
      <c r="H1440">
        <v>109.322</v>
      </c>
      <c r="I1440">
        <v>116.14700000000001</v>
      </c>
      <c r="J1440">
        <v>153.59100000000001</v>
      </c>
      <c r="K1440">
        <v>12</v>
      </c>
      <c r="L1440">
        <v>30.869</v>
      </c>
      <c r="M1440">
        <v>0</v>
      </c>
      <c r="N1440">
        <v>0</v>
      </c>
      <c r="O1440">
        <v>0</v>
      </c>
      <c r="P1440">
        <v>0</v>
      </c>
      <c r="Q1440">
        <v>0</v>
      </c>
      <c r="R1440">
        <v>0</v>
      </c>
      <c r="S1440">
        <v>0</v>
      </c>
      <c r="T1440">
        <v>0</v>
      </c>
      <c r="U1440">
        <v>0</v>
      </c>
      <c r="V1440">
        <v>0.94799999999999995</v>
      </c>
      <c r="W1440">
        <v>11.882999999999999</v>
      </c>
      <c r="Y1440" t="str">
        <f t="shared" si="631"/>
        <v>徳島県</v>
      </c>
      <c r="Z1440" t="str">
        <f t="shared" si="632"/>
        <v>徳島県上板町</v>
      </c>
      <c r="AA1440" s="159">
        <f t="shared" si="633"/>
        <v>116.14700000000001</v>
      </c>
      <c r="AB1440" s="159">
        <f t="shared" si="634"/>
        <v>153.59100000000001</v>
      </c>
      <c r="AC1440" s="159">
        <f t="shared" si="635"/>
        <v>30.869</v>
      </c>
      <c r="AD1440" s="159">
        <f t="shared" si="636"/>
        <v>0</v>
      </c>
      <c r="AE1440" s="159">
        <f t="shared" si="637"/>
        <v>0</v>
      </c>
      <c r="AF1440" s="159">
        <f t="shared" si="638"/>
        <v>0</v>
      </c>
      <c r="AG1440" s="159">
        <f t="shared" si="639"/>
        <v>0</v>
      </c>
      <c r="AH1440" s="160">
        <f t="shared" si="640"/>
        <v>300.60699999999997</v>
      </c>
      <c r="AI1440" s="135">
        <f t="shared" si="641"/>
        <v>0.38637490144940079</v>
      </c>
      <c r="AJ1440" s="135">
        <f t="shared" si="642"/>
        <v>0.51093620574371201</v>
      </c>
      <c r="AK1440" s="135">
        <f t="shared" si="643"/>
        <v>0.10268889280688741</v>
      </c>
      <c r="AL1440" s="135">
        <f t="shared" si="644"/>
        <v>0</v>
      </c>
      <c r="AM1440" s="135">
        <f t="shared" si="645"/>
        <v>0</v>
      </c>
      <c r="AN1440" s="135">
        <f t="shared" si="646"/>
        <v>0</v>
      </c>
      <c r="AO1440" s="135">
        <f t="shared" si="647"/>
        <v>0</v>
      </c>
      <c r="AP1440" s="159">
        <f>IFERROR(VLOOKUP(A1440,人口!$A$2:$E$1748,5,0),0)</f>
        <v>11957</v>
      </c>
      <c r="AQ1440" s="159">
        <f t="shared" si="622"/>
        <v>0</v>
      </c>
      <c r="AR1440" s="159">
        <f t="shared" si="623"/>
        <v>0</v>
      </c>
      <c r="AS1440" s="159">
        <f t="shared" si="624"/>
        <v>1</v>
      </c>
      <c r="AT1440" s="159">
        <f t="shared" si="625"/>
        <v>0</v>
      </c>
      <c r="AU1440" s="159">
        <f t="shared" si="626"/>
        <v>0</v>
      </c>
      <c r="AV1440" s="159">
        <f t="shared" si="627"/>
        <v>0</v>
      </c>
      <c r="AW1440" s="159">
        <f t="shared" si="628"/>
        <v>0</v>
      </c>
      <c r="AX1440" s="159">
        <f t="shared" si="648"/>
        <v>0</v>
      </c>
      <c r="AY1440" s="159" t="str">
        <f t="shared" si="649"/>
        <v>1万～3万人未満の市町村平均</v>
      </c>
      <c r="AZ1440" s="159"/>
    </row>
    <row r="1441" spans="1:52" x14ac:dyDescent="0.3">
      <c r="A1441" t="str">
        <f t="shared" si="629"/>
        <v>36468</v>
      </c>
      <c r="B1441" s="158" t="str">
        <f t="shared" si="630"/>
        <v>036468</v>
      </c>
      <c r="C1441">
        <v>36</v>
      </c>
      <c r="D1441" t="s">
        <v>63</v>
      </c>
      <c r="E1441">
        <v>36468</v>
      </c>
      <c r="F1441" t="s">
        <v>1218</v>
      </c>
      <c r="G1441">
        <v>88.813999999999993</v>
      </c>
      <c r="H1441">
        <v>56.832000000000001</v>
      </c>
      <c r="I1441">
        <v>116.113</v>
      </c>
      <c r="J1441">
        <v>74.213999999999999</v>
      </c>
      <c r="K1441">
        <v>36.4</v>
      </c>
      <c r="L1441">
        <v>87.058999999999997</v>
      </c>
      <c r="M1441">
        <v>6.9470000000000001</v>
      </c>
      <c r="N1441">
        <v>39.948</v>
      </c>
      <c r="O1441">
        <v>0</v>
      </c>
      <c r="P1441">
        <v>0</v>
      </c>
      <c r="Q1441">
        <v>0</v>
      </c>
      <c r="R1441">
        <v>0</v>
      </c>
      <c r="S1441">
        <v>0</v>
      </c>
      <c r="T1441">
        <v>0</v>
      </c>
      <c r="U1441">
        <v>0</v>
      </c>
      <c r="V1441">
        <v>0.49299999999999999</v>
      </c>
      <c r="W1441">
        <v>4.8840000000000003</v>
      </c>
      <c r="Y1441" t="str">
        <f t="shared" si="631"/>
        <v>徳島県</v>
      </c>
      <c r="Z1441" t="str">
        <f t="shared" si="632"/>
        <v>徳島県つるぎ町</v>
      </c>
      <c r="AA1441" s="159">
        <f t="shared" si="633"/>
        <v>116.113</v>
      </c>
      <c r="AB1441" s="159">
        <f t="shared" si="634"/>
        <v>74.213999999999999</v>
      </c>
      <c r="AC1441" s="159">
        <f t="shared" si="635"/>
        <v>87.058999999999997</v>
      </c>
      <c r="AD1441" s="159">
        <f t="shared" si="636"/>
        <v>39.948</v>
      </c>
      <c r="AE1441" s="159">
        <f t="shared" si="637"/>
        <v>0</v>
      </c>
      <c r="AF1441" s="159">
        <f t="shared" si="638"/>
        <v>0</v>
      </c>
      <c r="AG1441" s="159">
        <f t="shared" si="639"/>
        <v>0</v>
      </c>
      <c r="AH1441" s="160">
        <f t="shared" si="640"/>
        <v>317.33399999999995</v>
      </c>
      <c r="AI1441" s="135">
        <f t="shared" si="641"/>
        <v>0.36590154222365084</v>
      </c>
      <c r="AJ1441" s="135">
        <f t="shared" si="642"/>
        <v>0.23386715574126948</v>
      </c>
      <c r="AK1441" s="135">
        <f t="shared" si="643"/>
        <v>0.2743450118802272</v>
      </c>
      <c r="AL1441" s="135">
        <f t="shared" si="644"/>
        <v>0.12588629015485264</v>
      </c>
      <c r="AM1441" s="135">
        <f t="shared" si="645"/>
        <v>0</v>
      </c>
      <c r="AN1441" s="135">
        <f t="shared" si="646"/>
        <v>0</v>
      </c>
      <c r="AO1441" s="135">
        <f t="shared" si="647"/>
        <v>0</v>
      </c>
      <c r="AP1441" s="159">
        <f>IFERROR(VLOOKUP(A1441,人口!$A$2:$E$1748,5,0),0)</f>
        <v>8697</v>
      </c>
      <c r="AQ1441" s="159">
        <f t="shared" si="622"/>
        <v>0</v>
      </c>
      <c r="AR1441" s="159">
        <f t="shared" si="623"/>
        <v>1</v>
      </c>
      <c r="AS1441" s="159">
        <f t="shared" si="624"/>
        <v>0</v>
      </c>
      <c r="AT1441" s="159">
        <f t="shared" si="625"/>
        <v>0</v>
      </c>
      <c r="AU1441" s="159">
        <f t="shared" si="626"/>
        <v>0</v>
      </c>
      <c r="AV1441" s="159">
        <f t="shared" si="627"/>
        <v>0</v>
      </c>
      <c r="AW1441" s="159">
        <f t="shared" si="628"/>
        <v>0</v>
      </c>
      <c r="AX1441" s="159">
        <f t="shared" si="648"/>
        <v>0</v>
      </c>
      <c r="AY1441" s="159" t="str">
        <f t="shared" si="649"/>
        <v>5千～1万人未満の市町村平均</v>
      </c>
      <c r="AZ1441" s="159"/>
    </row>
    <row r="1442" spans="1:52" x14ac:dyDescent="0.3">
      <c r="A1442" t="str">
        <f t="shared" si="629"/>
        <v>36489</v>
      </c>
      <c r="B1442" s="158" t="str">
        <f t="shared" si="630"/>
        <v>036489</v>
      </c>
      <c r="C1442">
        <v>36</v>
      </c>
      <c r="D1442" t="s">
        <v>63</v>
      </c>
      <c r="E1442">
        <v>36489</v>
      </c>
      <c r="F1442" t="s">
        <v>1259</v>
      </c>
      <c r="G1442">
        <v>106.27500000000001</v>
      </c>
      <c r="H1442">
        <v>88.762</v>
      </c>
      <c r="I1442">
        <v>135.08600000000001</v>
      </c>
      <c r="J1442">
        <v>112.70099999999999</v>
      </c>
      <c r="K1442">
        <v>78.2</v>
      </c>
      <c r="L1442">
        <v>194.64599999999999</v>
      </c>
      <c r="M1442">
        <v>1.996</v>
      </c>
      <c r="N1442">
        <v>11.029</v>
      </c>
      <c r="O1442">
        <v>0</v>
      </c>
      <c r="P1442">
        <v>0</v>
      </c>
      <c r="Q1442">
        <v>0</v>
      </c>
      <c r="R1442">
        <v>0</v>
      </c>
      <c r="S1442">
        <v>0</v>
      </c>
      <c r="T1442">
        <v>0</v>
      </c>
      <c r="U1442">
        <v>0</v>
      </c>
      <c r="V1442">
        <v>0.91800000000000004</v>
      </c>
      <c r="W1442">
        <v>9.6259999999999994</v>
      </c>
      <c r="Y1442" t="str">
        <f t="shared" si="631"/>
        <v>徳島県</v>
      </c>
      <c r="Z1442" t="str">
        <f t="shared" si="632"/>
        <v>徳島県東みよし町</v>
      </c>
      <c r="AA1442" s="159">
        <f t="shared" si="633"/>
        <v>135.08600000000001</v>
      </c>
      <c r="AB1442" s="159">
        <f t="shared" si="634"/>
        <v>112.70099999999999</v>
      </c>
      <c r="AC1442" s="159">
        <f t="shared" si="635"/>
        <v>194.64599999999999</v>
      </c>
      <c r="AD1442" s="159">
        <f t="shared" si="636"/>
        <v>11.029</v>
      </c>
      <c r="AE1442" s="159">
        <f t="shared" si="637"/>
        <v>0</v>
      </c>
      <c r="AF1442" s="159">
        <f t="shared" si="638"/>
        <v>0</v>
      </c>
      <c r="AG1442" s="159">
        <f t="shared" si="639"/>
        <v>0</v>
      </c>
      <c r="AH1442" s="160">
        <f t="shared" si="640"/>
        <v>453.46199999999999</v>
      </c>
      <c r="AI1442" s="135">
        <f t="shared" si="641"/>
        <v>0.29789927270642308</v>
      </c>
      <c r="AJ1442" s="135">
        <f t="shared" si="642"/>
        <v>0.24853460708945843</v>
      </c>
      <c r="AK1442" s="135">
        <f t="shared" si="643"/>
        <v>0.42924434682509227</v>
      </c>
      <c r="AL1442" s="135">
        <f t="shared" si="644"/>
        <v>2.4321773379026246E-2</v>
      </c>
      <c r="AM1442" s="135">
        <f t="shared" si="645"/>
        <v>0</v>
      </c>
      <c r="AN1442" s="135">
        <f t="shared" si="646"/>
        <v>0</v>
      </c>
      <c r="AO1442" s="135">
        <f t="shared" si="647"/>
        <v>0</v>
      </c>
      <c r="AP1442" s="159">
        <f>IFERROR(VLOOKUP(A1442,人口!$A$2:$E$1748,5,0),0)</f>
        <v>14285</v>
      </c>
      <c r="AQ1442" s="159">
        <f t="shared" si="622"/>
        <v>0</v>
      </c>
      <c r="AR1442" s="159">
        <f t="shared" si="623"/>
        <v>0</v>
      </c>
      <c r="AS1442" s="159">
        <f t="shared" si="624"/>
        <v>1</v>
      </c>
      <c r="AT1442" s="159">
        <f t="shared" si="625"/>
        <v>0</v>
      </c>
      <c r="AU1442" s="159">
        <f t="shared" si="626"/>
        <v>0</v>
      </c>
      <c r="AV1442" s="159">
        <f t="shared" si="627"/>
        <v>0</v>
      </c>
      <c r="AW1442" s="159">
        <f t="shared" si="628"/>
        <v>0</v>
      </c>
      <c r="AX1442" s="159">
        <f t="shared" si="648"/>
        <v>0</v>
      </c>
      <c r="AY1442" s="159" t="str">
        <f t="shared" si="649"/>
        <v>1万～3万人未満の市町村平均</v>
      </c>
      <c r="AZ1442" s="159"/>
    </row>
    <row r="1443" spans="1:52" x14ac:dyDescent="0.3">
      <c r="A1443" t="str">
        <f t="shared" si="629"/>
        <v>099</v>
      </c>
      <c r="B1443" s="158" t="str">
        <f t="shared" si="630"/>
        <v>099</v>
      </c>
      <c r="C1443">
        <v>37</v>
      </c>
      <c r="D1443" t="s">
        <v>64</v>
      </c>
      <c r="E1443">
        <v>99</v>
      </c>
      <c r="Y1443" t="str">
        <f t="shared" si="631"/>
        <v>香川県</v>
      </c>
      <c r="Z1443" t="str">
        <f t="shared" si="632"/>
        <v>香川県</v>
      </c>
      <c r="AA1443" s="159">
        <f t="shared" si="633"/>
        <v>0</v>
      </c>
      <c r="AB1443" s="159">
        <f t="shared" si="634"/>
        <v>0</v>
      </c>
      <c r="AC1443" s="159">
        <f t="shared" si="635"/>
        <v>0</v>
      </c>
      <c r="AD1443" s="159">
        <f t="shared" si="636"/>
        <v>0</v>
      </c>
      <c r="AE1443" s="159">
        <f t="shared" si="637"/>
        <v>0</v>
      </c>
      <c r="AF1443" s="159">
        <f t="shared" si="638"/>
        <v>0</v>
      </c>
      <c r="AG1443" s="159">
        <f t="shared" si="639"/>
        <v>0</v>
      </c>
      <c r="AH1443" s="160">
        <f t="shared" si="640"/>
        <v>0</v>
      </c>
      <c r="AI1443" s="135" t="str">
        <f t="shared" si="641"/>
        <v/>
      </c>
      <c r="AJ1443" s="135" t="str">
        <f t="shared" si="642"/>
        <v/>
      </c>
      <c r="AK1443" s="135" t="str">
        <f t="shared" si="643"/>
        <v/>
      </c>
      <c r="AL1443" s="135" t="str">
        <f t="shared" si="644"/>
        <v/>
      </c>
      <c r="AM1443" s="135" t="str">
        <f t="shared" si="645"/>
        <v/>
      </c>
      <c r="AN1443" s="135" t="str">
        <f t="shared" si="646"/>
        <v/>
      </c>
      <c r="AO1443" s="135" t="str">
        <f t="shared" si="647"/>
        <v/>
      </c>
      <c r="AP1443" s="159">
        <f>IFERROR(VLOOKUP(A1443,人口!$A$2:$E$1748,5,0),0)</f>
        <v>0</v>
      </c>
      <c r="AQ1443" s="159">
        <f t="shared" si="622"/>
        <v>0</v>
      </c>
      <c r="AR1443" s="159">
        <f t="shared" si="623"/>
        <v>0</v>
      </c>
      <c r="AS1443" s="159">
        <f t="shared" si="624"/>
        <v>0</v>
      </c>
      <c r="AT1443" s="159">
        <f t="shared" si="625"/>
        <v>0</v>
      </c>
      <c r="AU1443" s="159">
        <f t="shared" si="626"/>
        <v>0</v>
      </c>
      <c r="AV1443" s="159">
        <f t="shared" si="627"/>
        <v>0</v>
      </c>
      <c r="AW1443" s="159">
        <f t="shared" si="628"/>
        <v>0</v>
      </c>
      <c r="AX1443" s="159">
        <f t="shared" si="648"/>
        <v>0</v>
      </c>
      <c r="AY1443" s="159" t="str">
        <f t="shared" si="649"/>
        <v/>
      </c>
      <c r="AZ1443" s="159"/>
    </row>
    <row r="1444" spans="1:52" x14ac:dyDescent="0.3">
      <c r="A1444" t="str">
        <f t="shared" si="629"/>
        <v>37201</v>
      </c>
      <c r="B1444" s="158" t="str">
        <f t="shared" si="630"/>
        <v>037201</v>
      </c>
      <c r="C1444">
        <v>37</v>
      </c>
      <c r="D1444" t="s">
        <v>64</v>
      </c>
      <c r="E1444">
        <v>37201</v>
      </c>
      <c r="F1444" t="s">
        <v>111</v>
      </c>
      <c r="G1444">
        <v>1571.6010000000001</v>
      </c>
      <c r="H1444">
        <v>2214.1280000000002</v>
      </c>
      <c r="I1444">
        <v>2110.1129999999998</v>
      </c>
      <c r="J1444">
        <v>2962.7440000000001</v>
      </c>
      <c r="K1444">
        <v>25.1</v>
      </c>
      <c r="L1444">
        <v>61.357999999999997</v>
      </c>
      <c r="M1444">
        <v>0</v>
      </c>
      <c r="N1444">
        <v>0</v>
      </c>
      <c r="O1444">
        <v>0</v>
      </c>
      <c r="P1444">
        <v>0</v>
      </c>
      <c r="Q1444">
        <v>0</v>
      </c>
      <c r="R1444">
        <v>0</v>
      </c>
      <c r="S1444">
        <v>0</v>
      </c>
      <c r="T1444">
        <v>0</v>
      </c>
      <c r="U1444">
        <v>0</v>
      </c>
      <c r="V1444">
        <v>19.812999999999999</v>
      </c>
      <c r="W1444">
        <v>160.33600000000001</v>
      </c>
      <c r="Y1444" t="str">
        <f t="shared" si="631"/>
        <v>香川県</v>
      </c>
      <c r="Z1444" t="str">
        <f t="shared" si="632"/>
        <v>香川県高松市</v>
      </c>
      <c r="AA1444" s="159">
        <f t="shared" si="633"/>
        <v>2110.1129999999998</v>
      </c>
      <c r="AB1444" s="159">
        <f t="shared" si="634"/>
        <v>2962.7440000000001</v>
      </c>
      <c r="AC1444" s="159">
        <f t="shared" si="635"/>
        <v>61.357999999999997</v>
      </c>
      <c r="AD1444" s="159">
        <f t="shared" si="636"/>
        <v>0</v>
      </c>
      <c r="AE1444" s="159">
        <f t="shared" si="637"/>
        <v>0</v>
      </c>
      <c r="AF1444" s="159">
        <f t="shared" si="638"/>
        <v>0</v>
      </c>
      <c r="AG1444" s="159">
        <f t="shared" si="639"/>
        <v>0</v>
      </c>
      <c r="AH1444" s="160">
        <f t="shared" si="640"/>
        <v>5134.2150000000001</v>
      </c>
      <c r="AI1444" s="135">
        <f t="shared" si="641"/>
        <v>0.41099038509294988</v>
      </c>
      <c r="AJ1444" s="135">
        <f t="shared" si="642"/>
        <v>0.57705881035367623</v>
      </c>
      <c r="AK1444" s="135">
        <f t="shared" si="643"/>
        <v>1.1950804553373787E-2</v>
      </c>
      <c r="AL1444" s="135">
        <f t="shared" si="644"/>
        <v>0</v>
      </c>
      <c r="AM1444" s="135">
        <f t="shared" si="645"/>
        <v>0</v>
      </c>
      <c r="AN1444" s="135">
        <f t="shared" si="646"/>
        <v>0</v>
      </c>
      <c r="AO1444" s="135">
        <f t="shared" si="647"/>
        <v>0</v>
      </c>
      <c r="AP1444" s="159">
        <f>IFERROR(VLOOKUP(A1444,人口!$A$2:$E$1748,5,0),0)</f>
        <v>427131</v>
      </c>
      <c r="AQ1444" s="159">
        <f t="shared" si="622"/>
        <v>0</v>
      </c>
      <c r="AR1444" s="159">
        <f t="shared" si="623"/>
        <v>0</v>
      </c>
      <c r="AS1444" s="159">
        <f t="shared" si="624"/>
        <v>0</v>
      </c>
      <c r="AT1444" s="159">
        <f t="shared" si="625"/>
        <v>0</v>
      </c>
      <c r="AU1444" s="159">
        <f t="shared" si="626"/>
        <v>0</v>
      </c>
      <c r="AV1444" s="159">
        <f t="shared" si="627"/>
        <v>1</v>
      </c>
      <c r="AW1444" s="159">
        <f t="shared" si="628"/>
        <v>0</v>
      </c>
      <c r="AX1444" s="159">
        <f t="shared" si="648"/>
        <v>0</v>
      </c>
      <c r="AY1444" s="159" t="str">
        <f t="shared" si="649"/>
        <v>20万～50万人未満の市町村平均</v>
      </c>
      <c r="AZ1444" s="159"/>
    </row>
    <row r="1445" spans="1:52" x14ac:dyDescent="0.3">
      <c r="A1445" t="str">
        <f t="shared" si="629"/>
        <v>37202</v>
      </c>
      <c r="B1445" s="158" t="str">
        <f t="shared" si="630"/>
        <v>037202</v>
      </c>
      <c r="C1445">
        <v>37</v>
      </c>
      <c r="D1445" t="s">
        <v>64</v>
      </c>
      <c r="E1445">
        <v>37202</v>
      </c>
      <c r="F1445" t="s">
        <v>161</v>
      </c>
      <c r="G1445">
        <v>515.90899999999999</v>
      </c>
      <c r="H1445">
        <v>979.47400000000005</v>
      </c>
      <c r="I1445">
        <v>710.29399999999998</v>
      </c>
      <c r="J1445">
        <v>1345.5989999999999</v>
      </c>
      <c r="K1445">
        <v>8.1999999999999993</v>
      </c>
      <c r="L1445">
        <v>14.724</v>
      </c>
      <c r="M1445">
        <v>0</v>
      </c>
      <c r="N1445">
        <v>0</v>
      </c>
      <c r="O1445">
        <v>0</v>
      </c>
      <c r="P1445">
        <v>0</v>
      </c>
      <c r="Q1445">
        <v>0</v>
      </c>
      <c r="R1445">
        <v>0</v>
      </c>
      <c r="S1445">
        <v>0</v>
      </c>
      <c r="T1445">
        <v>0</v>
      </c>
      <c r="U1445">
        <v>0</v>
      </c>
      <c r="V1445">
        <v>6.1870000000000003</v>
      </c>
      <c r="W1445">
        <v>59.682000000000002</v>
      </c>
      <c r="Y1445" t="str">
        <f t="shared" si="631"/>
        <v>香川県</v>
      </c>
      <c r="Z1445" t="str">
        <f t="shared" si="632"/>
        <v>香川県丸亀市</v>
      </c>
      <c r="AA1445" s="159">
        <f t="shared" si="633"/>
        <v>710.29399999999998</v>
      </c>
      <c r="AB1445" s="159">
        <f t="shared" si="634"/>
        <v>1345.5989999999999</v>
      </c>
      <c r="AC1445" s="159">
        <f t="shared" si="635"/>
        <v>14.724</v>
      </c>
      <c r="AD1445" s="159">
        <f t="shared" si="636"/>
        <v>0</v>
      </c>
      <c r="AE1445" s="159">
        <f t="shared" si="637"/>
        <v>0</v>
      </c>
      <c r="AF1445" s="159">
        <f t="shared" si="638"/>
        <v>0</v>
      </c>
      <c r="AG1445" s="159">
        <f t="shared" si="639"/>
        <v>0</v>
      </c>
      <c r="AH1445" s="160">
        <f t="shared" si="640"/>
        <v>2070.6170000000002</v>
      </c>
      <c r="AI1445" s="135">
        <f t="shared" si="641"/>
        <v>0.34303495045196669</v>
      </c>
      <c r="AJ1445" s="135">
        <f t="shared" si="642"/>
        <v>0.64985412560603906</v>
      </c>
      <c r="AK1445" s="135">
        <f t="shared" si="643"/>
        <v>7.1109239419941007E-3</v>
      </c>
      <c r="AL1445" s="135">
        <f t="shared" si="644"/>
        <v>0</v>
      </c>
      <c r="AM1445" s="135">
        <f t="shared" si="645"/>
        <v>0</v>
      </c>
      <c r="AN1445" s="135">
        <f t="shared" si="646"/>
        <v>0</v>
      </c>
      <c r="AO1445" s="135">
        <f t="shared" si="647"/>
        <v>0</v>
      </c>
      <c r="AP1445" s="159">
        <f>IFERROR(VLOOKUP(A1445,人口!$A$2:$E$1748,5,0),0)</f>
        <v>112899</v>
      </c>
      <c r="AQ1445" s="159">
        <f t="shared" si="622"/>
        <v>0</v>
      </c>
      <c r="AR1445" s="159">
        <f t="shared" si="623"/>
        <v>0</v>
      </c>
      <c r="AS1445" s="159">
        <f t="shared" si="624"/>
        <v>0</v>
      </c>
      <c r="AT1445" s="159">
        <f t="shared" si="625"/>
        <v>0</v>
      </c>
      <c r="AU1445" s="159">
        <f t="shared" si="626"/>
        <v>1</v>
      </c>
      <c r="AV1445" s="159">
        <f t="shared" si="627"/>
        <v>0</v>
      </c>
      <c r="AW1445" s="159">
        <f t="shared" si="628"/>
        <v>0</v>
      </c>
      <c r="AX1445" s="159">
        <f t="shared" si="648"/>
        <v>0</v>
      </c>
      <c r="AY1445" s="159" t="str">
        <f t="shared" si="649"/>
        <v>10万～20万人未満の市町村平均</v>
      </c>
      <c r="AZ1445" s="159"/>
    </row>
    <row r="1446" spans="1:52" x14ac:dyDescent="0.3">
      <c r="A1446" t="str">
        <f t="shared" si="629"/>
        <v>37203</v>
      </c>
      <c r="B1446" s="158" t="str">
        <f t="shared" si="630"/>
        <v>037203</v>
      </c>
      <c r="C1446">
        <v>37</v>
      </c>
      <c r="D1446" t="s">
        <v>64</v>
      </c>
      <c r="E1446">
        <v>37203</v>
      </c>
      <c r="F1446" t="s">
        <v>229</v>
      </c>
      <c r="G1446">
        <v>312.94299999999998</v>
      </c>
      <c r="H1446">
        <v>503.23099999999999</v>
      </c>
      <c r="I1446">
        <v>428.98399999999998</v>
      </c>
      <c r="J1446">
        <v>688.24800000000005</v>
      </c>
      <c r="K1446">
        <v>15.1</v>
      </c>
      <c r="L1446">
        <v>29.05</v>
      </c>
      <c r="M1446">
        <v>0</v>
      </c>
      <c r="N1446">
        <v>0</v>
      </c>
      <c r="O1446">
        <v>0</v>
      </c>
      <c r="P1446">
        <v>0</v>
      </c>
      <c r="Q1446">
        <v>0</v>
      </c>
      <c r="R1446">
        <v>0</v>
      </c>
      <c r="S1446">
        <v>0</v>
      </c>
      <c r="T1446">
        <v>0</v>
      </c>
      <c r="U1446">
        <v>0</v>
      </c>
      <c r="V1446">
        <v>3.875</v>
      </c>
      <c r="W1446">
        <v>29.245000000000001</v>
      </c>
      <c r="Y1446" t="str">
        <f t="shared" si="631"/>
        <v>香川県</v>
      </c>
      <c r="Z1446" t="str">
        <f t="shared" si="632"/>
        <v>香川県坂出市</v>
      </c>
      <c r="AA1446" s="159">
        <f t="shared" si="633"/>
        <v>428.98399999999998</v>
      </c>
      <c r="AB1446" s="159">
        <f t="shared" si="634"/>
        <v>688.24800000000005</v>
      </c>
      <c r="AC1446" s="159">
        <f t="shared" si="635"/>
        <v>29.05</v>
      </c>
      <c r="AD1446" s="159">
        <f t="shared" si="636"/>
        <v>0</v>
      </c>
      <c r="AE1446" s="159">
        <f t="shared" si="637"/>
        <v>0</v>
      </c>
      <c r="AF1446" s="159">
        <f t="shared" si="638"/>
        <v>0</v>
      </c>
      <c r="AG1446" s="159">
        <f t="shared" si="639"/>
        <v>0</v>
      </c>
      <c r="AH1446" s="160">
        <f t="shared" si="640"/>
        <v>1146.2819999999999</v>
      </c>
      <c r="AI1446" s="135">
        <f t="shared" si="641"/>
        <v>0.37423949778501275</v>
      </c>
      <c r="AJ1446" s="135">
        <f t="shared" si="642"/>
        <v>0.60041769826273128</v>
      </c>
      <c r="AK1446" s="135">
        <f t="shared" si="643"/>
        <v>2.534280395225608E-2</v>
      </c>
      <c r="AL1446" s="135">
        <f t="shared" si="644"/>
        <v>0</v>
      </c>
      <c r="AM1446" s="135">
        <f t="shared" si="645"/>
        <v>0</v>
      </c>
      <c r="AN1446" s="135">
        <f t="shared" si="646"/>
        <v>0</v>
      </c>
      <c r="AO1446" s="135">
        <f t="shared" si="647"/>
        <v>0</v>
      </c>
      <c r="AP1446" s="159">
        <f>IFERROR(VLOOKUP(A1446,人口!$A$2:$E$1748,5,0),0)</f>
        <v>52792</v>
      </c>
      <c r="AQ1446" s="159">
        <f t="shared" si="622"/>
        <v>0</v>
      </c>
      <c r="AR1446" s="159">
        <f t="shared" si="623"/>
        <v>0</v>
      </c>
      <c r="AS1446" s="159">
        <f t="shared" si="624"/>
        <v>0</v>
      </c>
      <c r="AT1446" s="159">
        <f t="shared" si="625"/>
        <v>1</v>
      </c>
      <c r="AU1446" s="159">
        <f t="shared" si="626"/>
        <v>0</v>
      </c>
      <c r="AV1446" s="159">
        <f t="shared" si="627"/>
        <v>0</v>
      </c>
      <c r="AW1446" s="159">
        <f t="shared" si="628"/>
        <v>0</v>
      </c>
      <c r="AX1446" s="159">
        <f t="shared" si="648"/>
        <v>0</v>
      </c>
      <c r="AY1446" s="159" t="str">
        <f t="shared" si="649"/>
        <v>3万～10万人未満の市町村平均</v>
      </c>
      <c r="AZ1446" s="159"/>
    </row>
    <row r="1447" spans="1:52" x14ac:dyDescent="0.3">
      <c r="A1447" t="str">
        <f t="shared" si="629"/>
        <v>37204</v>
      </c>
      <c r="B1447" s="158" t="str">
        <f t="shared" si="630"/>
        <v>037204</v>
      </c>
      <c r="C1447">
        <v>37</v>
      </c>
      <c r="D1447" t="s">
        <v>64</v>
      </c>
      <c r="E1447">
        <v>37204</v>
      </c>
      <c r="F1447" t="s">
        <v>290</v>
      </c>
      <c r="G1447">
        <v>165.29499999999999</v>
      </c>
      <c r="H1447">
        <v>437.98599999999999</v>
      </c>
      <c r="I1447">
        <v>227.20099999999999</v>
      </c>
      <c r="J1447">
        <v>599.98400000000004</v>
      </c>
      <c r="K1447">
        <v>0.8</v>
      </c>
      <c r="L1447">
        <v>1.546</v>
      </c>
      <c r="M1447">
        <v>0</v>
      </c>
      <c r="N1447">
        <v>0</v>
      </c>
      <c r="O1447">
        <v>0</v>
      </c>
      <c r="P1447">
        <v>0</v>
      </c>
      <c r="Q1447">
        <v>0</v>
      </c>
      <c r="R1447">
        <v>0</v>
      </c>
      <c r="S1447">
        <v>0</v>
      </c>
      <c r="T1447">
        <v>0</v>
      </c>
      <c r="U1447">
        <v>0</v>
      </c>
      <c r="V1447">
        <v>2.3919999999999999</v>
      </c>
      <c r="W1447">
        <v>29.259</v>
      </c>
      <c r="Y1447" t="str">
        <f t="shared" si="631"/>
        <v>香川県</v>
      </c>
      <c r="Z1447" t="str">
        <f t="shared" si="632"/>
        <v>香川県善通寺市</v>
      </c>
      <c r="AA1447" s="159">
        <f t="shared" si="633"/>
        <v>227.20099999999999</v>
      </c>
      <c r="AB1447" s="159">
        <f t="shared" si="634"/>
        <v>599.98400000000004</v>
      </c>
      <c r="AC1447" s="159">
        <f t="shared" si="635"/>
        <v>1.546</v>
      </c>
      <c r="AD1447" s="159">
        <f t="shared" si="636"/>
        <v>0</v>
      </c>
      <c r="AE1447" s="159">
        <f t="shared" si="637"/>
        <v>0</v>
      </c>
      <c r="AF1447" s="159">
        <f t="shared" si="638"/>
        <v>0</v>
      </c>
      <c r="AG1447" s="159">
        <f t="shared" si="639"/>
        <v>0</v>
      </c>
      <c r="AH1447" s="160">
        <f t="shared" si="640"/>
        <v>828.73100000000011</v>
      </c>
      <c r="AI1447" s="135">
        <f t="shared" si="641"/>
        <v>0.27415530491800111</v>
      </c>
      <c r="AJ1447" s="135">
        <f t="shared" si="642"/>
        <v>0.72397919228314134</v>
      </c>
      <c r="AK1447" s="135">
        <f t="shared" si="643"/>
        <v>1.8655027988575303E-3</v>
      </c>
      <c r="AL1447" s="135">
        <f t="shared" si="644"/>
        <v>0</v>
      </c>
      <c r="AM1447" s="135">
        <f t="shared" si="645"/>
        <v>0</v>
      </c>
      <c r="AN1447" s="135">
        <f t="shared" si="646"/>
        <v>0</v>
      </c>
      <c r="AO1447" s="135">
        <f t="shared" si="647"/>
        <v>0</v>
      </c>
      <c r="AP1447" s="159">
        <f>IFERROR(VLOOKUP(A1447,人口!$A$2:$E$1748,5,0),0)</f>
        <v>32023</v>
      </c>
      <c r="AQ1447" s="159">
        <f t="shared" si="622"/>
        <v>0</v>
      </c>
      <c r="AR1447" s="159">
        <f t="shared" si="623"/>
        <v>0</v>
      </c>
      <c r="AS1447" s="159">
        <f t="shared" si="624"/>
        <v>0</v>
      </c>
      <c r="AT1447" s="159">
        <f t="shared" si="625"/>
        <v>1</v>
      </c>
      <c r="AU1447" s="159">
        <f t="shared" si="626"/>
        <v>0</v>
      </c>
      <c r="AV1447" s="159">
        <f t="shared" si="627"/>
        <v>0</v>
      </c>
      <c r="AW1447" s="159">
        <f t="shared" si="628"/>
        <v>0</v>
      </c>
      <c r="AX1447" s="159">
        <f t="shared" si="648"/>
        <v>0</v>
      </c>
      <c r="AY1447" s="159" t="str">
        <f t="shared" si="649"/>
        <v>3万～10万人未満の市町村平均</v>
      </c>
      <c r="AZ1447" s="159"/>
    </row>
    <row r="1448" spans="1:52" x14ac:dyDescent="0.3">
      <c r="A1448" t="str">
        <f t="shared" si="629"/>
        <v>37205</v>
      </c>
      <c r="B1448" s="158" t="str">
        <f t="shared" si="630"/>
        <v>037205</v>
      </c>
      <c r="C1448">
        <v>37</v>
      </c>
      <c r="D1448" t="s">
        <v>64</v>
      </c>
      <c r="E1448">
        <v>37205</v>
      </c>
      <c r="F1448" t="s">
        <v>341</v>
      </c>
      <c r="G1448">
        <v>392.39100000000002</v>
      </c>
      <c r="H1448">
        <v>1048.5119999999999</v>
      </c>
      <c r="I1448">
        <v>515.43899999999996</v>
      </c>
      <c r="J1448">
        <v>1375.095</v>
      </c>
      <c r="K1448">
        <v>11</v>
      </c>
      <c r="L1448">
        <v>20.908000000000001</v>
      </c>
      <c r="M1448">
        <v>0</v>
      </c>
      <c r="N1448">
        <v>0</v>
      </c>
      <c r="O1448">
        <v>0</v>
      </c>
      <c r="P1448">
        <v>0</v>
      </c>
      <c r="Q1448">
        <v>0</v>
      </c>
      <c r="R1448">
        <v>0</v>
      </c>
      <c r="S1448">
        <v>0</v>
      </c>
      <c r="T1448">
        <v>0</v>
      </c>
      <c r="U1448">
        <v>0</v>
      </c>
      <c r="V1448">
        <v>4.3250000000000002</v>
      </c>
      <c r="W1448">
        <v>45.271000000000001</v>
      </c>
      <c r="Y1448" t="str">
        <f t="shared" si="631"/>
        <v>香川県</v>
      </c>
      <c r="Z1448" t="str">
        <f t="shared" si="632"/>
        <v>香川県観音寺市</v>
      </c>
      <c r="AA1448" s="159">
        <f t="shared" si="633"/>
        <v>515.43899999999996</v>
      </c>
      <c r="AB1448" s="159">
        <f t="shared" si="634"/>
        <v>1375.095</v>
      </c>
      <c r="AC1448" s="159">
        <f t="shared" si="635"/>
        <v>20.908000000000001</v>
      </c>
      <c r="AD1448" s="159">
        <f t="shared" si="636"/>
        <v>0</v>
      </c>
      <c r="AE1448" s="159">
        <f t="shared" si="637"/>
        <v>0</v>
      </c>
      <c r="AF1448" s="159">
        <f t="shared" si="638"/>
        <v>0</v>
      </c>
      <c r="AG1448" s="159">
        <f t="shared" si="639"/>
        <v>0</v>
      </c>
      <c r="AH1448" s="160">
        <f t="shared" si="640"/>
        <v>1911.442</v>
      </c>
      <c r="AI1448" s="135">
        <f t="shared" si="641"/>
        <v>0.26965976472213121</v>
      </c>
      <c r="AJ1448" s="135">
        <f t="shared" si="642"/>
        <v>0.71940189657860398</v>
      </c>
      <c r="AK1448" s="135">
        <f t="shared" si="643"/>
        <v>1.0938338699264744E-2</v>
      </c>
      <c r="AL1448" s="135">
        <f t="shared" si="644"/>
        <v>0</v>
      </c>
      <c r="AM1448" s="135">
        <f t="shared" si="645"/>
        <v>0</v>
      </c>
      <c r="AN1448" s="135">
        <f t="shared" si="646"/>
        <v>0</v>
      </c>
      <c r="AO1448" s="135">
        <f t="shared" si="647"/>
        <v>0</v>
      </c>
      <c r="AP1448" s="159">
        <f>IFERROR(VLOOKUP(A1448,人口!$A$2:$E$1748,5,0),0)</f>
        <v>59959</v>
      </c>
      <c r="AQ1448" s="159">
        <f t="shared" si="622"/>
        <v>0</v>
      </c>
      <c r="AR1448" s="159">
        <f t="shared" si="623"/>
        <v>0</v>
      </c>
      <c r="AS1448" s="159">
        <f t="shared" si="624"/>
        <v>0</v>
      </c>
      <c r="AT1448" s="159">
        <f t="shared" si="625"/>
        <v>1</v>
      </c>
      <c r="AU1448" s="159">
        <f t="shared" si="626"/>
        <v>0</v>
      </c>
      <c r="AV1448" s="159">
        <f t="shared" si="627"/>
        <v>0</v>
      </c>
      <c r="AW1448" s="159">
        <f t="shared" si="628"/>
        <v>0</v>
      </c>
      <c r="AX1448" s="159">
        <f t="shared" si="648"/>
        <v>0</v>
      </c>
      <c r="AY1448" s="159" t="str">
        <f t="shared" si="649"/>
        <v>3万～10万人未満の市町村平均</v>
      </c>
      <c r="AZ1448" s="159"/>
    </row>
    <row r="1449" spans="1:52" x14ac:dyDescent="0.3">
      <c r="A1449" t="str">
        <f t="shared" si="629"/>
        <v>37206</v>
      </c>
      <c r="B1449" s="158" t="str">
        <f t="shared" si="630"/>
        <v>037206</v>
      </c>
      <c r="C1449">
        <v>37</v>
      </c>
      <c r="D1449" t="s">
        <v>64</v>
      </c>
      <c r="E1449">
        <v>37206</v>
      </c>
      <c r="F1449" t="s">
        <v>393</v>
      </c>
      <c r="G1449">
        <v>323.92</v>
      </c>
      <c r="H1449">
        <v>853.10199999999998</v>
      </c>
      <c r="I1449">
        <v>444.00599999999997</v>
      </c>
      <c r="J1449">
        <v>1166.3720000000001</v>
      </c>
      <c r="K1449">
        <v>31.1</v>
      </c>
      <c r="L1449">
        <v>73.855000000000004</v>
      </c>
      <c r="M1449">
        <v>0</v>
      </c>
      <c r="N1449">
        <v>0</v>
      </c>
      <c r="O1449">
        <v>0</v>
      </c>
      <c r="P1449">
        <v>0</v>
      </c>
      <c r="Q1449">
        <v>0</v>
      </c>
      <c r="R1449">
        <v>0</v>
      </c>
      <c r="S1449">
        <v>0</v>
      </c>
      <c r="T1449">
        <v>0</v>
      </c>
      <c r="U1449">
        <v>0</v>
      </c>
      <c r="V1449">
        <v>3.653</v>
      </c>
      <c r="W1449">
        <v>38.100999999999999</v>
      </c>
      <c r="Y1449" t="str">
        <f t="shared" si="631"/>
        <v>香川県</v>
      </c>
      <c r="Z1449" t="str">
        <f t="shared" si="632"/>
        <v>香川県さぬき市</v>
      </c>
      <c r="AA1449" s="159">
        <f t="shared" si="633"/>
        <v>444.00599999999997</v>
      </c>
      <c r="AB1449" s="159">
        <f t="shared" si="634"/>
        <v>1166.3720000000001</v>
      </c>
      <c r="AC1449" s="159">
        <f t="shared" si="635"/>
        <v>73.855000000000004</v>
      </c>
      <c r="AD1449" s="159">
        <f t="shared" si="636"/>
        <v>0</v>
      </c>
      <c r="AE1449" s="159">
        <f t="shared" si="637"/>
        <v>0</v>
      </c>
      <c r="AF1449" s="159">
        <f t="shared" si="638"/>
        <v>0</v>
      </c>
      <c r="AG1449" s="159">
        <f t="shared" si="639"/>
        <v>0</v>
      </c>
      <c r="AH1449" s="160">
        <f t="shared" si="640"/>
        <v>1684.2330000000002</v>
      </c>
      <c r="AI1449" s="135">
        <f t="shared" si="641"/>
        <v>0.263625044753309</v>
      </c>
      <c r="AJ1449" s="135">
        <f t="shared" si="642"/>
        <v>0.69252413413108516</v>
      </c>
      <c r="AK1449" s="135">
        <f t="shared" si="643"/>
        <v>4.3850821115605738E-2</v>
      </c>
      <c r="AL1449" s="135">
        <f t="shared" si="644"/>
        <v>0</v>
      </c>
      <c r="AM1449" s="135">
        <f t="shared" si="645"/>
        <v>0</v>
      </c>
      <c r="AN1449" s="135">
        <f t="shared" si="646"/>
        <v>0</v>
      </c>
      <c r="AO1449" s="135">
        <f t="shared" si="647"/>
        <v>0</v>
      </c>
      <c r="AP1449" s="159">
        <f>IFERROR(VLOOKUP(A1449,人口!$A$2:$E$1748,5,0),0)</f>
        <v>48121</v>
      </c>
      <c r="AQ1449" s="159">
        <f t="shared" si="622"/>
        <v>0</v>
      </c>
      <c r="AR1449" s="159">
        <f t="shared" si="623"/>
        <v>0</v>
      </c>
      <c r="AS1449" s="159">
        <f t="shared" si="624"/>
        <v>0</v>
      </c>
      <c r="AT1449" s="159">
        <f t="shared" si="625"/>
        <v>1</v>
      </c>
      <c r="AU1449" s="159">
        <f t="shared" si="626"/>
        <v>0</v>
      </c>
      <c r="AV1449" s="159">
        <f t="shared" si="627"/>
        <v>0</v>
      </c>
      <c r="AW1449" s="159">
        <f t="shared" si="628"/>
        <v>0</v>
      </c>
      <c r="AX1449" s="159">
        <f t="shared" si="648"/>
        <v>0</v>
      </c>
      <c r="AY1449" s="159" t="str">
        <f t="shared" si="649"/>
        <v>3万～10万人未満の市町村平均</v>
      </c>
      <c r="AZ1449" s="159"/>
    </row>
    <row r="1450" spans="1:52" x14ac:dyDescent="0.3">
      <c r="A1450" t="str">
        <f t="shared" si="629"/>
        <v>37207</v>
      </c>
      <c r="B1450" s="158" t="str">
        <f t="shared" si="630"/>
        <v>037207</v>
      </c>
      <c r="C1450">
        <v>37</v>
      </c>
      <c r="D1450" t="s">
        <v>64</v>
      </c>
      <c r="E1450">
        <v>37207</v>
      </c>
      <c r="F1450" t="s">
        <v>444</v>
      </c>
      <c r="G1450">
        <v>213.32499999999999</v>
      </c>
      <c r="H1450">
        <v>555.73</v>
      </c>
      <c r="I1450">
        <v>290.14</v>
      </c>
      <c r="J1450">
        <v>753.86099999999999</v>
      </c>
      <c r="K1450">
        <v>91.6</v>
      </c>
      <c r="L1450">
        <v>231.13300000000001</v>
      </c>
      <c r="M1450">
        <v>0</v>
      </c>
      <c r="N1450">
        <v>0</v>
      </c>
      <c r="O1450">
        <v>0</v>
      </c>
      <c r="P1450">
        <v>0</v>
      </c>
      <c r="Q1450">
        <v>0</v>
      </c>
      <c r="R1450">
        <v>0</v>
      </c>
      <c r="S1450">
        <v>0</v>
      </c>
      <c r="T1450">
        <v>0</v>
      </c>
      <c r="U1450">
        <v>0</v>
      </c>
      <c r="V1450">
        <v>2.5529999999999999</v>
      </c>
      <c r="W1450">
        <v>25.641999999999999</v>
      </c>
      <c r="Y1450" t="str">
        <f t="shared" si="631"/>
        <v>香川県</v>
      </c>
      <c r="Z1450" t="str">
        <f t="shared" si="632"/>
        <v>香川県東かがわ市</v>
      </c>
      <c r="AA1450" s="159">
        <f t="shared" si="633"/>
        <v>290.14</v>
      </c>
      <c r="AB1450" s="159">
        <f t="shared" si="634"/>
        <v>753.86099999999999</v>
      </c>
      <c r="AC1450" s="159">
        <f t="shared" si="635"/>
        <v>231.13300000000001</v>
      </c>
      <c r="AD1450" s="159">
        <f t="shared" si="636"/>
        <v>0</v>
      </c>
      <c r="AE1450" s="159">
        <f t="shared" si="637"/>
        <v>0</v>
      </c>
      <c r="AF1450" s="159">
        <f t="shared" si="638"/>
        <v>0</v>
      </c>
      <c r="AG1450" s="159">
        <f t="shared" si="639"/>
        <v>0</v>
      </c>
      <c r="AH1450" s="160">
        <f t="shared" si="640"/>
        <v>1275.134</v>
      </c>
      <c r="AI1450" s="135">
        <f t="shared" si="641"/>
        <v>0.22753687063477249</v>
      </c>
      <c r="AJ1450" s="135">
        <f t="shared" si="642"/>
        <v>0.59120139530433657</v>
      </c>
      <c r="AK1450" s="135">
        <f t="shared" si="643"/>
        <v>0.18126173406089086</v>
      </c>
      <c r="AL1450" s="135">
        <f t="shared" si="644"/>
        <v>0</v>
      </c>
      <c r="AM1450" s="135">
        <f t="shared" si="645"/>
        <v>0</v>
      </c>
      <c r="AN1450" s="135">
        <f t="shared" si="646"/>
        <v>0</v>
      </c>
      <c r="AO1450" s="135">
        <f t="shared" si="647"/>
        <v>0</v>
      </c>
      <c r="AP1450" s="159">
        <f>IFERROR(VLOOKUP(A1450,人口!$A$2:$E$1748,5,0),0)</f>
        <v>30212</v>
      </c>
      <c r="AQ1450" s="159">
        <f t="shared" si="622"/>
        <v>0</v>
      </c>
      <c r="AR1450" s="159">
        <f t="shared" si="623"/>
        <v>0</v>
      </c>
      <c r="AS1450" s="159">
        <f t="shared" si="624"/>
        <v>0</v>
      </c>
      <c r="AT1450" s="159">
        <f t="shared" si="625"/>
        <v>1</v>
      </c>
      <c r="AU1450" s="159">
        <f t="shared" si="626"/>
        <v>0</v>
      </c>
      <c r="AV1450" s="159">
        <f t="shared" si="627"/>
        <v>0</v>
      </c>
      <c r="AW1450" s="159">
        <f t="shared" si="628"/>
        <v>0</v>
      </c>
      <c r="AX1450" s="159">
        <f t="shared" si="648"/>
        <v>0</v>
      </c>
      <c r="AY1450" s="159" t="str">
        <f t="shared" si="649"/>
        <v>3万～10万人未満の市町村平均</v>
      </c>
      <c r="AZ1450" s="159"/>
    </row>
    <row r="1451" spans="1:52" x14ac:dyDescent="0.3">
      <c r="A1451" t="str">
        <f t="shared" si="629"/>
        <v>37208</v>
      </c>
      <c r="B1451" s="158" t="str">
        <f t="shared" si="630"/>
        <v>037208</v>
      </c>
      <c r="C1451">
        <v>37</v>
      </c>
      <c r="D1451" t="s">
        <v>64</v>
      </c>
      <c r="E1451">
        <v>37208</v>
      </c>
      <c r="F1451" t="s">
        <v>499</v>
      </c>
      <c r="G1451">
        <v>534.81100000000004</v>
      </c>
      <c r="H1451">
        <v>1605.9169999999999</v>
      </c>
      <c r="I1451">
        <v>724.46100000000001</v>
      </c>
      <c r="J1451">
        <v>2170.5909999999999</v>
      </c>
      <c r="K1451">
        <v>25.4</v>
      </c>
      <c r="L1451">
        <v>52.000999999999998</v>
      </c>
      <c r="M1451">
        <v>0</v>
      </c>
      <c r="N1451">
        <v>0</v>
      </c>
      <c r="O1451">
        <v>0</v>
      </c>
      <c r="P1451">
        <v>0</v>
      </c>
      <c r="Q1451">
        <v>0</v>
      </c>
      <c r="R1451">
        <v>0</v>
      </c>
      <c r="S1451">
        <v>0</v>
      </c>
      <c r="T1451">
        <v>0</v>
      </c>
      <c r="U1451">
        <v>0</v>
      </c>
      <c r="V1451">
        <v>5.585</v>
      </c>
      <c r="W1451">
        <v>57.033000000000001</v>
      </c>
      <c r="Y1451" t="str">
        <f t="shared" si="631"/>
        <v>香川県</v>
      </c>
      <c r="Z1451" t="str">
        <f t="shared" si="632"/>
        <v>香川県三豊市</v>
      </c>
      <c r="AA1451" s="159">
        <f t="shared" si="633"/>
        <v>724.46100000000001</v>
      </c>
      <c r="AB1451" s="159">
        <f t="shared" si="634"/>
        <v>2170.5909999999999</v>
      </c>
      <c r="AC1451" s="159">
        <f t="shared" si="635"/>
        <v>52.000999999999998</v>
      </c>
      <c r="AD1451" s="159">
        <f t="shared" si="636"/>
        <v>0</v>
      </c>
      <c r="AE1451" s="159">
        <f t="shared" si="637"/>
        <v>0</v>
      </c>
      <c r="AF1451" s="159">
        <f t="shared" si="638"/>
        <v>0</v>
      </c>
      <c r="AG1451" s="159">
        <f t="shared" si="639"/>
        <v>0</v>
      </c>
      <c r="AH1451" s="160">
        <f t="shared" si="640"/>
        <v>2947.0529999999999</v>
      </c>
      <c r="AI1451" s="135">
        <f t="shared" si="641"/>
        <v>0.24582557558347273</v>
      </c>
      <c r="AJ1451" s="135">
        <f t="shared" si="642"/>
        <v>0.73652933964879486</v>
      </c>
      <c r="AK1451" s="135">
        <f t="shared" si="643"/>
        <v>1.7645084767732376E-2</v>
      </c>
      <c r="AL1451" s="135">
        <f t="shared" si="644"/>
        <v>0</v>
      </c>
      <c r="AM1451" s="135">
        <f t="shared" si="645"/>
        <v>0</v>
      </c>
      <c r="AN1451" s="135">
        <f t="shared" si="646"/>
        <v>0</v>
      </c>
      <c r="AO1451" s="135">
        <f t="shared" si="647"/>
        <v>0</v>
      </c>
      <c r="AP1451" s="159">
        <f>IFERROR(VLOOKUP(A1451,人口!$A$2:$E$1748,5,0),0)</f>
        <v>65239</v>
      </c>
      <c r="AQ1451" s="159">
        <f t="shared" si="622"/>
        <v>0</v>
      </c>
      <c r="AR1451" s="159">
        <f t="shared" si="623"/>
        <v>0</v>
      </c>
      <c r="AS1451" s="159">
        <f t="shared" si="624"/>
        <v>0</v>
      </c>
      <c r="AT1451" s="159">
        <f t="shared" si="625"/>
        <v>1</v>
      </c>
      <c r="AU1451" s="159">
        <f t="shared" si="626"/>
        <v>0</v>
      </c>
      <c r="AV1451" s="159">
        <f t="shared" si="627"/>
        <v>0</v>
      </c>
      <c r="AW1451" s="159">
        <f t="shared" si="628"/>
        <v>0</v>
      </c>
      <c r="AX1451" s="159">
        <f t="shared" si="648"/>
        <v>0</v>
      </c>
      <c r="AY1451" s="159" t="str">
        <f t="shared" si="649"/>
        <v>3万～10万人未満の市町村平均</v>
      </c>
      <c r="AZ1451" s="159"/>
    </row>
    <row r="1452" spans="1:52" x14ac:dyDescent="0.3">
      <c r="A1452" t="str">
        <f t="shared" si="629"/>
        <v>37322</v>
      </c>
      <c r="B1452" s="158" t="str">
        <f t="shared" si="630"/>
        <v>037322</v>
      </c>
      <c r="C1452">
        <v>37</v>
      </c>
      <c r="D1452" t="s">
        <v>64</v>
      </c>
      <c r="E1452">
        <v>37322</v>
      </c>
      <c r="F1452" t="s">
        <v>552</v>
      </c>
      <c r="G1452">
        <v>96.304000000000002</v>
      </c>
      <c r="H1452">
        <v>158.92500000000001</v>
      </c>
      <c r="I1452">
        <v>135.63399999999999</v>
      </c>
      <c r="J1452">
        <v>222.91800000000001</v>
      </c>
      <c r="K1452">
        <v>80.900000000000006</v>
      </c>
      <c r="L1452">
        <v>179.86099999999999</v>
      </c>
      <c r="M1452">
        <v>5.5E-2</v>
      </c>
      <c r="N1452">
        <v>0.29899999999999999</v>
      </c>
      <c r="O1452">
        <v>0</v>
      </c>
      <c r="P1452">
        <v>0</v>
      </c>
      <c r="Q1452">
        <v>0</v>
      </c>
      <c r="R1452">
        <v>0</v>
      </c>
      <c r="S1452">
        <v>0</v>
      </c>
      <c r="T1452">
        <v>0</v>
      </c>
      <c r="U1452">
        <v>0</v>
      </c>
      <c r="V1452">
        <v>1.43</v>
      </c>
      <c r="W1452">
        <v>9.4909999999999997</v>
      </c>
      <c r="Y1452" t="str">
        <f t="shared" si="631"/>
        <v>香川県</v>
      </c>
      <c r="Z1452" t="str">
        <f t="shared" si="632"/>
        <v>香川県土庄町</v>
      </c>
      <c r="AA1452" s="159">
        <f t="shared" si="633"/>
        <v>135.63399999999999</v>
      </c>
      <c r="AB1452" s="159">
        <f t="shared" si="634"/>
        <v>222.91800000000001</v>
      </c>
      <c r="AC1452" s="159">
        <f t="shared" si="635"/>
        <v>179.86099999999999</v>
      </c>
      <c r="AD1452" s="159">
        <f t="shared" si="636"/>
        <v>0.29899999999999999</v>
      </c>
      <c r="AE1452" s="159">
        <f t="shared" si="637"/>
        <v>0</v>
      </c>
      <c r="AF1452" s="159">
        <f t="shared" si="638"/>
        <v>0</v>
      </c>
      <c r="AG1452" s="159">
        <f t="shared" si="639"/>
        <v>0</v>
      </c>
      <c r="AH1452" s="160">
        <f t="shared" si="640"/>
        <v>538.71199999999999</v>
      </c>
      <c r="AI1452" s="135">
        <f t="shared" si="641"/>
        <v>0.25177460312745953</v>
      </c>
      <c r="AJ1452" s="135">
        <f t="shared" si="642"/>
        <v>0.41379809619982477</v>
      </c>
      <c r="AK1452" s="135">
        <f t="shared" si="643"/>
        <v>0.33387227312552903</v>
      </c>
      <c r="AL1452" s="135">
        <f t="shared" si="644"/>
        <v>5.5502754718662287E-4</v>
      </c>
      <c r="AM1452" s="135">
        <f t="shared" si="645"/>
        <v>0</v>
      </c>
      <c r="AN1452" s="135">
        <f t="shared" si="646"/>
        <v>0</v>
      </c>
      <c r="AO1452" s="135">
        <f t="shared" si="647"/>
        <v>0</v>
      </c>
      <c r="AP1452" s="159">
        <f>IFERROR(VLOOKUP(A1452,人口!$A$2:$E$1748,5,0),0)</f>
        <v>13740</v>
      </c>
      <c r="AQ1452" s="159">
        <f t="shared" si="622"/>
        <v>0</v>
      </c>
      <c r="AR1452" s="159">
        <f t="shared" si="623"/>
        <v>0</v>
      </c>
      <c r="AS1452" s="159">
        <f t="shared" si="624"/>
        <v>1</v>
      </c>
      <c r="AT1452" s="159">
        <f t="shared" si="625"/>
        <v>0</v>
      </c>
      <c r="AU1452" s="159">
        <f t="shared" si="626"/>
        <v>0</v>
      </c>
      <c r="AV1452" s="159">
        <f t="shared" si="627"/>
        <v>0</v>
      </c>
      <c r="AW1452" s="159">
        <f t="shared" si="628"/>
        <v>0</v>
      </c>
      <c r="AX1452" s="159">
        <f t="shared" si="648"/>
        <v>0</v>
      </c>
      <c r="AY1452" s="159" t="str">
        <f t="shared" si="649"/>
        <v>1万～3万人未満の市町村平均</v>
      </c>
      <c r="AZ1452" s="159"/>
    </row>
    <row r="1453" spans="1:52" x14ac:dyDescent="0.3">
      <c r="A1453" t="str">
        <f t="shared" si="629"/>
        <v>37324</v>
      </c>
      <c r="B1453" s="158" t="str">
        <f t="shared" si="630"/>
        <v>037324</v>
      </c>
      <c r="C1453">
        <v>37</v>
      </c>
      <c r="D1453" t="s">
        <v>64</v>
      </c>
      <c r="E1453">
        <v>37324</v>
      </c>
      <c r="F1453" t="s">
        <v>606</v>
      </c>
      <c r="G1453">
        <v>106.48699999999999</v>
      </c>
      <c r="H1453">
        <v>91.89</v>
      </c>
      <c r="I1453">
        <v>151.01499999999999</v>
      </c>
      <c r="J1453">
        <v>129.80500000000001</v>
      </c>
      <c r="K1453">
        <v>111.5</v>
      </c>
      <c r="L1453">
        <v>268.10500000000002</v>
      </c>
      <c r="M1453">
        <v>0</v>
      </c>
      <c r="N1453">
        <v>0</v>
      </c>
      <c r="O1453">
        <v>0</v>
      </c>
      <c r="P1453">
        <v>0</v>
      </c>
      <c r="Q1453">
        <v>0</v>
      </c>
      <c r="R1453">
        <v>0</v>
      </c>
      <c r="S1453">
        <v>0</v>
      </c>
      <c r="T1453">
        <v>0</v>
      </c>
      <c r="U1453">
        <v>0</v>
      </c>
      <c r="V1453">
        <v>1.431</v>
      </c>
      <c r="W1453">
        <v>10.584</v>
      </c>
      <c r="Y1453" t="str">
        <f t="shared" si="631"/>
        <v>香川県</v>
      </c>
      <c r="Z1453" t="str">
        <f t="shared" si="632"/>
        <v>香川県小豆島町</v>
      </c>
      <c r="AA1453" s="159">
        <f t="shared" si="633"/>
        <v>151.01499999999999</v>
      </c>
      <c r="AB1453" s="159">
        <f t="shared" si="634"/>
        <v>129.80500000000001</v>
      </c>
      <c r="AC1453" s="159">
        <f t="shared" si="635"/>
        <v>268.10500000000002</v>
      </c>
      <c r="AD1453" s="159">
        <f t="shared" si="636"/>
        <v>0</v>
      </c>
      <c r="AE1453" s="159">
        <f t="shared" si="637"/>
        <v>0</v>
      </c>
      <c r="AF1453" s="159">
        <f t="shared" si="638"/>
        <v>0</v>
      </c>
      <c r="AG1453" s="159">
        <f t="shared" si="639"/>
        <v>0</v>
      </c>
      <c r="AH1453" s="160">
        <f t="shared" si="640"/>
        <v>548.92499999999995</v>
      </c>
      <c r="AI1453" s="135">
        <f t="shared" si="641"/>
        <v>0.27511044313886229</v>
      </c>
      <c r="AJ1453" s="135">
        <f t="shared" si="642"/>
        <v>0.23647128478389584</v>
      </c>
      <c r="AK1453" s="135">
        <f t="shared" si="643"/>
        <v>0.48841827207724198</v>
      </c>
      <c r="AL1453" s="135">
        <f t="shared" si="644"/>
        <v>0</v>
      </c>
      <c r="AM1453" s="135">
        <f t="shared" si="645"/>
        <v>0</v>
      </c>
      <c r="AN1453" s="135">
        <f t="shared" si="646"/>
        <v>0</v>
      </c>
      <c r="AO1453" s="135">
        <f t="shared" si="647"/>
        <v>0</v>
      </c>
      <c r="AP1453" s="159">
        <f>IFERROR(VLOOKUP(A1453,人口!$A$2:$E$1748,5,0),0)</f>
        <v>14474</v>
      </c>
      <c r="AQ1453" s="159">
        <f t="shared" si="622"/>
        <v>0</v>
      </c>
      <c r="AR1453" s="159">
        <f t="shared" si="623"/>
        <v>0</v>
      </c>
      <c r="AS1453" s="159">
        <f t="shared" si="624"/>
        <v>1</v>
      </c>
      <c r="AT1453" s="159">
        <f t="shared" si="625"/>
        <v>0</v>
      </c>
      <c r="AU1453" s="159">
        <f t="shared" si="626"/>
        <v>0</v>
      </c>
      <c r="AV1453" s="159">
        <f t="shared" si="627"/>
        <v>0</v>
      </c>
      <c r="AW1453" s="159">
        <f t="shared" si="628"/>
        <v>0</v>
      </c>
      <c r="AX1453" s="159">
        <f t="shared" si="648"/>
        <v>0</v>
      </c>
      <c r="AY1453" s="159" t="str">
        <f t="shared" si="649"/>
        <v>1万～3万人未満の市町村平均</v>
      </c>
      <c r="AZ1453" s="159"/>
    </row>
    <row r="1454" spans="1:52" x14ac:dyDescent="0.3">
      <c r="A1454" t="str">
        <f t="shared" si="629"/>
        <v>37341</v>
      </c>
      <c r="B1454" s="158" t="str">
        <f t="shared" si="630"/>
        <v>037341</v>
      </c>
      <c r="C1454">
        <v>37</v>
      </c>
      <c r="D1454" t="s">
        <v>64</v>
      </c>
      <c r="E1454">
        <v>37341</v>
      </c>
      <c r="F1454" t="s">
        <v>657</v>
      </c>
      <c r="G1454">
        <v>158.381</v>
      </c>
      <c r="H1454">
        <v>537.16</v>
      </c>
      <c r="I1454">
        <v>218.10900000000001</v>
      </c>
      <c r="J1454">
        <v>738.12699999999995</v>
      </c>
      <c r="K1454">
        <v>14.6</v>
      </c>
      <c r="L1454">
        <v>32.692999999999998</v>
      </c>
      <c r="M1454">
        <v>0</v>
      </c>
      <c r="N1454">
        <v>0</v>
      </c>
      <c r="O1454">
        <v>0</v>
      </c>
      <c r="P1454">
        <v>0</v>
      </c>
      <c r="Q1454">
        <v>0</v>
      </c>
      <c r="R1454">
        <v>0</v>
      </c>
      <c r="S1454">
        <v>0</v>
      </c>
      <c r="T1454">
        <v>0</v>
      </c>
      <c r="U1454">
        <v>0</v>
      </c>
      <c r="V1454">
        <v>1.9370000000000001</v>
      </c>
      <c r="W1454">
        <v>21.957000000000001</v>
      </c>
      <c r="Y1454" t="str">
        <f t="shared" si="631"/>
        <v>香川県</v>
      </c>
      <c r="Z1454" t="str">
        <f t="shared" si="632"/>
        <v>香川県三木町</v>
      </c>
      <c r="AA1454" s="159">
        <f t="shared" si="633"/>
        <v>218.10900000000001</v>
      </c>
      <c r="AB1454" s="159">
        <f t="shared" si="634"/>
        <v>738.12699999999995</v>
      </c>
      <c r="AC1454" s="159">
        <f t="shared" si="635"/>
        <v>32.692999999999998</v>
      </c>
      <c r="AD1454" s="159">
        <f t="shared" si="636"/>
        <v>0</v>
      </c>
      <c r="AE1454" s="159">
        <f t="shared" si="637"/>
        <v>0</v>
      </c>
      <c r="AF1454" s="159">
        <f t="shared" si="638"/>
        <v>0</v>
      </c>
      <c r="AG1454" s="159">
        <f t="shared" si="639"/>
        <v>0</v>
      </c>
      <c r="AH1454" s="160">
        <f t="shared" si="640"/>
        <v>988.92899999999997</v>
      </c>
      <c r="AI1454" s="135">
        <f t="shared" si="641"/>
        <v>0.22055071698777162</v>
      </c>
      <c r="AJ1454" s="135">
        <f t="shared" si="642"/>
        <v>0.74639028686589226</v>
      </c>
      <c r="AK1454" s="135">
        <f t="shared" si="643"/>
        <v>3.3058996146336082E-2</v>
      </c>
      <c r="AL1454" s="135">
        <f t="shared" si="644"/>
        <v>0</v>
      </c>
      <c r="AM1454" s="135">
        <f t="shared" si="645"/>
        <v>0</v>
      </c>
      <c r="AN1454" s="135">
        <f t="shared" si="646"/>
        <v>0</v>
      </c>
      <c r="AO1454" s="135">
        <f t="shared" si="647"/>
        <v>0</v>
      </c>
      <c r="AP1454" s="159">
        <f>IFERROR(VLOOKUP(A1454,人口!$A$2:$E$1748,5,0),0)</f>
        <v>28080</v>
      </c>
      <c r="AQ1454" s="159">
        <f t="shared" si="622"/>
        <v>0</v>
      </c>
      <c r="AR1454" s="159">
        <f t="shared" si="623"/>
        <v>0</v>
      </c>
      <c r="AS1454" s="159">
        <f t="shared" si="624"/>
        <v>1</v>
      </c>
      <c r="AT1454" s="159">
        <f t="shared" si="625"/>
        <v>0</v>
      </c>
      <c r="AU1454" s="159">
        <f t="shared" si="626"/>
        <v>0</v>
      </c>
      <c r="AV1454" s="159">
        <f t="shared" si="627"/>
        <v>0</v>
      </c>
      <c r="AW1454" s="159">
        <f t="shared" si="628"/>
        <v>0</v>
      </c>
      <c r="AX1454" s="159">
        <f t="shared" si="648"/>
        <v>0</v>
      </c>
      <c r="AY1454" s="159" t="str">
        <f t="shared" si="649"/>
        <v>1万～3万人未満の市町村平均</v>
      </c>
      <c r="AZ1454" s="159"/>
    </row>
    <row r="1455" spans="1:52" x14ac:dyDescent="0.3">
      <c r="A1455" t="str">
        <f t="shared" si="629"/>
        <v>37364</v>
      </c>
      <c r="B1455" s="158" t="str">
        <f t="shared" si="630"/>
        <v>037364</v>
      </c>
      <c r="C1455">
        <v>37</v>
      </c>
      <c r="D1455" t="s">
        <v>64</v>
      </c>
      <c r="E1455">
        <v>37364</v>
      </c>
      <c r="F1455" t="s">
        <v>710</v>
      </c>
      <c r="G1455">
        <v>22.356999999999999</v>
      </c>
      <c r="H1455">
        <v>9.8829999999999991</v>
      </c>
      <c r="I1455">
        <v>30.15</v>
      </c>
      <c r="J1455">
        <v>13.292999999999999</v>
      </c>
      <c r="K1455">
        <v>3.6</v>
      </c>
      <c r="L1455">
        <v>5.8959999999999999</v>
      </c>
      <c r="M1455">
        <v>0</v>
      </c>
      <c r="N1455">
        <v>0</v>
      </c>
      <c r="O1455">
        <v>0</v>
      </c>
      <c r="P1455">
        <v>0</v>
      </c>
      <c r="Q1455">
        <v>0</v>
      </c>
      <c r="R1455">
        <v>0</v>
      </c>
      <c r="S1455">
        <v>0</v>
      </c>
      <c r="T1455">
        <v>0</v>
      </c>
      <c r="U1455">
        <v>0</v>
      </c>
      <c r="V1455">
        <v>0.16300000000000001</v>
      </c>
      <c r="W1455">
        <v>1.6719999999999999</v>
      </c>
      <c r="Y1455" t="str">
        <f t="shared" si="631"/>
        <v>香川県</v>
      </c>
      <c r="Z1455" t="str">
        <f t="shared" si="632"/>
        <v>香川県直島町</v>
      </c>
      <c r="AA1455" s="159">
        <f t="shared" si="633"/>
        <v>30.15</v>
      </c>
      <c r="AB1455" s="159">
        <f t="shared" si="634"/>
        <v>13.292999999999999</v>
      </c>
      <c r="AC1455" s="159">
        <f t="shared" si="635"/>
        <v>5.8959999999999999</v>
      </c>
      <c r="AD1455" s="159">
        <f t="shared" si="636"/>
        <v>0</v>
      </c>
      <c r="AE1455" s="159">
        <f t="shared" si="637"/>
        <v>0</v>
      </c>
      <c r="AF1455" s="159">
        <f t="shared" si="638"/>
        <v>0</v>
      </c>
      <c r="AG1455" s="159">
        <f t="shared" si="639"/>
        <v>0</v>
      </c>
      <c r="AH1455" s="160">
        <f t="shared" si="640"/>
        <v>49.338999999999999</v>
      </c>
      <c r="AI1455" s="135">
        <f t="shared" si="641"/>
        <v>0.61107845720424003</v>
      </c>
      <c r="AJ1455" s="135">
        <f t="shared" si="642"/>
        <v>0.26942175560915299</v>
      </c>
      <c r="AK1455" s="135">
        <f t="shared" si="643"/>
        <v>0.11949978718660695</v>
      </c>
      <c r="AL1455" s="135">
        <f t="shared" si="644"/>
        <v>0</v>
      </c>
      <c r="AM1455" s="135">
        <f t="shared" si="645"/>
        <v>0</v>
      </c>
      <c r="AN1455" s="135">
        <f t="shared" si="646"/>
        <v>0</v>
      </c>
      <c r="AO1455" s="135">
        <f t="shared" si="647"/>
        <v>0</v>
      </c>
      <c r="AP1455" s="159">
        <f>IFERROR(VLOOKUP(A1455,人口!$A$2:$E$1748,5,0),0)</f>
        <v>3081</v>
      </c>
      <c r="AQ1455" s="159">
        <f t="shared" si="622"/>
        <v>1</v>
      </c>
      <c r="AR1455" s="159">
        <f t="shared" si="623"/>
        <v>0</v>
      </c>
      <c r="AS1455" s="159">
        <f t="shared" si="624"/>
        <v>0</v>
      </c>
      <c r="AT1455" s="159">
        <f t="shared" si="625"/>
        <v>0</v>
      </c>
      <c r="AU1455" s="159">
        <f t="shared" si="626"/>
        <v>0</v>
      </c>
      <c r="AV1455" s="159">
        <f t="shared" si="627"/>
        <v>0</v>
      </c>
      <c r="AW1455" s="159">
        <f t="shared" si="628"/>
        <v>0</v>
      </c>
      <c r="AX1455" s="159">
        <f t="shared" si="648"/>
        <v>0</v>
      </c>
      <c r="AY1455" s="159" t="str">
        <f t="shared" si="649"/>
        <v>5千人未満の市町村平均</v>
      </c>
      <c r="AZ1455" s="159"/>
    </row>
    <row r="1456" spans="1:52" x14ac:dyDescent="0.3">
      <c r="A1456" t="str">
        <f t="shared" si="629"/>
        <v>37386</v>
      </c>
      <c r="B1456" s="158" t="str">
        <f t="shared" si="630"/>
        <v>037386</v>
      </c>
      <c r="C1456">
        <v>37</v>
      </c>
      <c r="D1456" t="s">
        <v>64</v>
      </c>
      <c r="E1456">
        <v>37386</v>
      </c>
      <c r="F1456" t="s">
        <v>763</v>
      </c>
      <c r="G1456">
        <v>70.536000000000001</v>
      </c>
      <c r="H1456">
        <v>27.815999999999999</v>
      </c>
      <c r="I1456">
        <v>95.52</v>
      </c>
      <c r="J1456">
        <v>37.542000000000002</v>
      </c>
      <c r="K1456">
        <v>0</v>
      </c>
      <c r="L1456">
        <v>0</v>
      </c>
      <c r="M1456">
        <v>0</v>
      </c>
      <c r="N1456">
        <v>0</v>
      </c>
      <c r="O1456">
        <v>0</v>
      </c>
      <c r="P1456">
        <v>0</v>
      </c>
      <c r="Q1456">
        <v>0</v>
      </c>
      <c r="R1456">
        <v>0</v>
      </c>
      <c r="S1456">
        <v>0</v>
      </c>
      <c r="T1456">
        <v>0</v>
      </c>
      <c r="U1456">
        <v>0</v>
      </c>
      <c r="V1456">
        <v>0.69899999999999995</v>
      </c>
      <c r="W1456">
        <v>4.9749999999999996</v>
      </c>
      <c r="Y1456" t="str">
        <f t="shared" si="631"/>
        <v>香川県</v>
      </c>
      <c r="Z1456" t="str">
        <f t="shared" si="632"/>
        <v>香川県宇多津町</v>
      </c>
      <c r="AA1456" s="159">
        <f t="shared" si="633"/>
        <v>95.52</v>
      </c>
      <c r="AB1456" s="159">
        <f t="shared" si="634"/>
        <v>37.542000000000002</v>
      </c>
      <c r="AC1456" s="159">
        <f t="shared" si="635"/>
        <v>0</v>
      </c>
      <c r="AD1456" s="159">
        <f t="shared" si="636"/>
        <v>0</v>
      </c>
      <c r="AE1456" s="159">
        <f t="shared" si="637"/>
        <v>0</v>
      </c>
      <c r="AF1456" s="159">
        <f t="shared" si="638"/>
        <v>0</v>
      </c>
      <c r="AG1456" s="159">
        <f t="shared" si="639"/>
        <v>0</v>
      </c>
      <c r="AH1456" s="160">
        <f t="shared" si="640"/>
        <v>133.06200000000001</v>
      </c>
      <c r="AI1456" s="135">
        <f t="shared" si="641"/>
        <v>0.71786084682328533</v>
      </c>
      <c r="AJ1456" s="135">
        <f t="shared" si="642"/>
        <v>0.28213915317671462</v>
      </c>
      <c r="AK1456" s="135">
        <f t="shared" si="643"/>
        <v>0</v>
      </c>
      <c r="AL1456" s="135">
        <f t="shared" si="644"/>
        <v>0</v>
      </c>
      <c r="AM1456" s="135">
        <f t="shared" si="645"/>
        <v>0</v>
      </c>
      <c r="AN1456" s="135">
        <f t="shared" si="646"/>
        <v>0</v>
      </c>
      <c r="AO1456" s="135">
        <f t="shared" si="647"/>
        <v>0</v>
      </c>
      <c r="AP1456" s="159">
        <f>IFERROR(VLOOKUP(A1456,人口!$A$2:$E$1748,5,0),0)</f>
        <v>18553</v>
      </c>
      <c r="AQ1456" s="159">
        <f t="shared" si="622"/>
        <v>0</v>
      </c>
      <c r="AR1456" s="159">
        <f t="shared" si="623"/>
        <v>0</v>
      </c>
      <c r="AS1456" s="159">
        <f t="shared" si="624"/>
        <v>1</v>
      </c>
      <c r="AT1456" s="159">
        <f t="shared" si="625"/>
        <v>0</v>
      </c>
      <c r="AU1456" s="159">
        <f t="shared" si="626"/>
        <v>0</v>
      </c>
      <c r="AV1456" s="159">
        <f t="shared" si="627"/>
        <v>0</v>
      </c>
      <c r="AW1456" s="159">
        <f t="shared" si="628"/>
        <v>0</v>
      </c>
      <c r="AX1456" s="159">
        <f t="shared" si="648"/>
        <v>0</v>
      </c>
      <c r="AY1456" s="159" t="str">
        <f t="shared" si="649"/>
        <v>1万～3万人未満の市町村平均</v>
      </c>
      <c r="AZ1456" s="159"/>
    </row>
    <row r="1457" spans="1:52" x14ac:dyDescent="0.3">
      <c r="A1457" t="str">
        <f t="shared" si="629"/>
        <v>37387</v>
      </c>
      <c r="B1457" s="158" t="str">
        <f t="shared" si="630"/>
        <v>037387</v>
      </c>
      <c r="C1457">
        <v>37</v>
      </c>
      <c r="D1457" t="s">
        <v>64</v>
      </c>
      <c r="E1457">
        <v>37387</v>
      </c>
      <c r="F1457" t="s">
        <v>817</v>
      </c>
      <c r="G1457">
        <v>170.322</v>
      </c>
      <c r="H1457">
        <v>756.78499999999997</v>
      </c>
      <c r="I1457">
        <v>230.81299999999999</v>
      </c>
      <c r="J1457">
        <v>1023.774</v>
      </c>
      <c r="K1457">
        <v>21.8</v>
      </c>
      <c r="L1457">
        <v>44.314999999999998</v>
      </c>
      <c r="M1457">
        <v>0</v>
      </c>
      <c r="N1457">
        <v>0</v>
      </c>
      <c r="O1457">
        <v>0</v>
      </c>
      <c r="P1457">
        <v>0</v>
      </c>
      <c r="Q1457">
        <v>0</v>
      </c>
      <c r="R1457">
        <v>0</v>
      </c>
      <c r="S1457">
        <v>0</v>
      </c>
      <c r="T1457">
        <v>0</v>
      </c>
      <c r="U1457">
        <v>0</v>
      </c>
      <c r="V1457">
        <v>1.7509999999999999</v>
      </c>
      <c r="W1457">
        <v>21.611999999999998</v>
      </c>
      <c r="Y1457" t="str">
        <f t="shared" si="631"/>
        <v>香川県</v>
      </c>
      <c r="Z1457" t="str">
        <f t="shared" si="632"/>
        <v>香川県綾川町</v>
      </c>
      <c r="AA1457" s="159">
        <f t="shared" si="633"/>
        <v>230.81299999999999</v>
      </c>
      <c r="AB1457" s="159">
        <f t="shared" si="634"/>
        <v>1023.774</v>
      </c>
      <c r="AC1457" s="159">
        <f t="shared" si="635"/>
        <v>44.314999999999998</v>
      </c>
      <c r="AD1457" s="159">
        <f t="shared" si="636"/>
        <v>0</v>
      </c>
      <c r="AE1457" s="159">
        <f t="shared" si="637"/>
        <v>0</v>
      </c>
      <c r="AF1457" s="159">
        <f t="shared" si="638"/>
        <v>0</v>
      </c>
      <c r="AG1457" s="159">
        <f t="shared" si="639"/>
        <v>0</v>
      </c>
      <c r="AH1457" s="160">
        <f t="shared" si="640"/>
        <v>1298.902</v>
      </c>
      <c r="AI1457" s="135">
        <f t="shared" si="641"/>
        <v>0.17769854846631999</v>
      </c>
      <c r="AJ1457" s="135">
        <f t="shared" si="642"/>
        <v>0.78818417401774732</v>
      </c>
      <c r="AK1457" s="135">
        <f t="shared" si="643"/>
        <v>3.4117277515932687E-2</v>
      </c>
      <c r="AL1457" s="135">
        <f t="shared" si="644"/>
        <v>0</v>
      </c>
      <c r="AM1457" s="135">
        <f t="shared" si="645"/>
        <v>0</v>
      </c>
      <c r="AN1457" s="135">
        <f t="shared" si="646"/>
        <v>0</v>
      </c>
      <c r="AO1457" s="135">
        <f t="shared" si="647"/>
        <v>0</v>
      </c>
      <c r="AP1457" s="159">
        <f>IFERROR(VLOOKUP(A1457,人口!$A$2:$E$1748,5,0),0)</f>
        <v>24072</v>
      </c>
      <c r="AQ1457" s="159">
        <f t="shared" si="622"/>
        <v>0</v>
      </c>
      <c r="AR1457" s="159">
        <f t="shared" si="623"/>
        <v>0</v>
      </c>
      <c r="AS1457" s="159">
        <f t="shared" si="624"/>
        <v>1</v>
      </c>
      <c r="AT1457" s="159">
        <f t="shared" si="625"/>
        <v>0</v>
      </c>
      <c r="AU1457" s="159">
        <f t="shared" si="626"/>
        <v>0</v>
      </c>
      <c r="AV1457" s="159">
        <f t="shared" si="627"/>
        <v>0</v>
      </c>
      <c r="AW1457" s="159">
        <f t="shared" si="628"/>
        <v>0</v>
      </c>
      <c r="AX1457" s="159">
        <f t="shared" si="648"/>
        <v>0</v>
      </c>
      <c r="AY1457" s="159" t="str">
        <f t="shared" si="649"/>
        <v>1万～3万人未満の市町村平均</v>
      </c>
      <c r="AZ1457" s="159"/>
    </row>
    <row r="1458" spans="1:52" x14ac:dyDescent="0.3">
      <c r="A1458" t="str">
        <f t="shared" si="629"/>
        <v>37403</v>
      </c>
      <c r="B1458" s="158" t="str">
        <f t="shared" si="630"/>
        <v>037403</v>
      </c>
      <c r="C1458">
        <v>37</v>
      </c>
      <c r="D1458" t="s">
        <v>64</v>
      </c>
      <c r="E1458">
        <v>37403</v>
      </c>
      <c r="F1458" t="s">
        <v>868</v>
      </c>
      <c r="G1458">
        <v>53.314999999999998</v>
      </c>
      <c r="H1458">
        <v>97.263999999999996</v>
      </c>
      <c r="I1458">
        <v>71.474999999999994</v>
      </c>
      <c r="J1458">
        <v>130.18</v>
      </c>
      <c r="K1458">
        <v>0</v>
      </c>
      <c r="L1458">
        <v>0</v>
      </c>
      <c r="M1458">
        <v>0</v>
      </c>
      <c r="N1458">
        <v>0</v>
      </c>
      <c r="O1458">
        <v>0</v>
      </c>
      <c r="P1458">
        <v>0</v>
      </c>
      <c r="Q1458">
        <v>0</v>
      </c>
      <c r="R1458">
        <v>0</v>
      </c>
      <c r="S1458">
        <v>0</v>
      </c>
      <c r="T1458">
        <v>0</v>
      </c>
      <c r="U1458">
        <v>0</v>
      </c>
      <c r="V1458">
        <v>0.753</v>
      </c>
      <c r="W1458">
        <v>11.997</v>
      </c>
      <c r="Y1458" t="str">
        <f t="shared" si="631"/>
        <v>香川県</v>
      </c>
      <c r="Z1458" t="str">
        <f t="shared" si="632"/>
        <v>香川県琴平町</v>
      </c>
      <c r="AA1458" s="159">
        <f t="shared" si="633"/>
        <v>71.474999999999994</v>
      </c>
      <c r="AB1458" s="159">
        <f t="shared" si="634"/>
        <v>130.18</v>
      </c>
      <c r="AC1458" s="159">
        <f t="shared" si="635"/>
        <v>0</v>
      </c>
      <c r="AD1458" s="159">
        <f t="shared" si="636"/>
        <v>0</v>
      </c>
      <c r="AE1458" s="159">
        <f t="shared" si="637"/>
        <v>0</v>
      </c>
      <c r="AF1458" s="159">
        <f t="shared" si="638"/>
        <v>0</v>
      </c>
      <c r="AG1458" s="159">
        <f t="shared" si="639"/>
        <v>0</v>
      </c>
      <c r="AH1458" s="160">
        <f t="shared" si="640"/>
        <v>201.655</v>
      </c>
      <c r="AI1458" s="135">
        <f t="shared" si="641"/>
        <v>0.35444199251196346</v>
      </c>
      <c r="AJ1458" s="135">
        <f t="shared" si="642"/>
        <v>0.64555800748803649</v>
      </c>
      <c r="AK1458" s="135">
        <f t="shared" si="643"/>
        <v>0</v>
      </c>
      <c r="AL1458" s="135">
        <f t="shared" si="644"/>
        <v>0</v>
      </c>
      <c r="AM1458" s="135">
        <f t="shared" si="645"/>
        <v>0</v>
      </c>
      <c r="AN1458" s="135">
        <f t="shared" si="646"/>
        <v>0</v>
      </c>
      <c r="AO1458" s="135">
        <f t="shared" si="647"/>
        <v>0</v>
      </c>
      <c r="AP1458" s="159">
        <f>IFERROR(VLOOKUP(A1458,人口!$A$2:$E$1748,5,0),0)</f>
        <v>9032</v>
      </c>
      <c r="AQ1458" s="159">
        <f t="shared" si="622"/>
        <v>0</v>
      </c>
      <c r="AR1458" s="159">
        <f t="shared" si="623"/>
        <v>1</v>
      </c>
      <c r="AS1458" s="159">
        <f t="shared" si="624"/>
        <v>0</v>
      </c>
      <c r="AT1458" s="159">
        <f t="shared" si="625"/>
        <v>0</v>
      </c>
      <c r="AU1458" s="159">
        <f t="shared" si="626"/>
        <v>0</v>
      </c>
      <c r="AV1458" s="159">
        <f t="shared" si="627"/>
        <v>0</v>
      </c>
      <c r="AW1458" s="159">
        <f t="shared" si="628"/>
        <v>0</v>
      </c>
      <c r="AX1458" s="159">
        <f t="shared" si="648"/>
        <v>0</v>
      </c>
      <c r="AY1458" s="159" t="str">
        <f t="shared" si="649"/>
        <v>5千～1万人未満の市町村平均</v>
      </c>
      <c r="AZ1458" s="159"/>
    </row>
    <row r="1459" spans="1:52" x14ac:dyDescent="0.3">
      <c r="A1459" t="str">
        <f t="shared" si="629"/>
        <v>37404</v>
      </c>
      <c r="B1459" s="158" t="str">
        <f t="shared" si="630"/>
        <v>037404</v>
      </c>
      <c r="C1459">
        <v>37</v>
      </c>
      <c r="D1459" t="s">
        <v>64</v>
      </c>
      <c r="E1459">
        <v>37404</v>
      </c>
      <c r="F1459" t="s">
        <v>920</v>
      </c>
      <c r="G1459">
        <v>132.58799999999999</v>
      </c>
      <c r="H1459">
        <v>217.53800000000001</v>
      </c>
      <c r="I1459">
        <v>183.93100000000001</v>
      </c>
      <c r="J1459">
        <v>300.04300000000001</v>
      </c>
      <c r="K1459">
        <v>2.2000000000000002</v>
      </c>
      <c r="L1459">
        <v>3.9180000000000001</v>
      </c>
      <c r="M1459">
        <v>0</v>
      </c>
      <c r="N1459">
        <v>0</v>
      </c>
      <c r="O1459">
        <v>0</v>
      </c>
      <c r="P1459">
        <v>0</v>
      </c>
      <c r="Q1459">
        <v>0</v>
      </c>
      <c r="R1459">
        <v>0</v>
      </c>
      <c r="S1459">
        <v>0</v>
      </c>
      <c r="T1459">
        <v>0</v>
      </c>
      <c r="U1459">
        <v>0</v>
      </c>
      <c r="V1459">
        <v>1.401</v>
      </c>
      <c r="W1459">
        <v>15.563000000000001</v>
      </c>
      <c r="Y1459" t="str">
        <f t="shared" si="631"/>
        <v>香川県</v>
      </c>
      <c r="Z1459" t="str">
        <f t="shared" si="632"/>
        <v>香川県多度津町</v>
      </c>
      <c r="AA1459" s="159">
        <f t="shared" si="633"/>
        <v>183.93100000000001</v>
      </c>
      <c r="AB1459" s="159">
        <f t="shared" si="634"/>
        <v>300.04300000000001</v>
      </c>
      <c r="AC1459" s="159">
        <f t="shared" si="635"/>
        <v>3.9180000000000001</v>
      </c>
      <c r="AD1459" s="159">
        <f t="shared" si="636"/>
        <v>0</v>
      </c>
      <c r="AE1459" s="159">
        <f t="shared" si="637"/>
        <v>0</v>
      </c>
      <c r="AF1459" s="159">
        <f t="shared" si="638"/>
        <v>0</v>
      </c>
      <c r="AG1459" s="159">
        <f t="shared" si="639"/>
        <v>0</v>
      </c>
      <c r="AH1459" s="160">
        <f t="shared" si="640"/>
        <v>487.89200000000005</v>
      </c>
      <c r="AI1459" s="135">
        <f t="shared" si="641"/>
        <v>0.37699121936822083</v>
      </c>
      <c r="AJ1459" s="135">
        <f t="shared" si="642"/>
        <v>0.61497831487296362</v>
      </c>
      <c r="AK1459" s="135">
        <f t="shared" si="643"/>
        <v>8.0304657588154745E-3</v>
      </c>
      <c r="AL1459" s="135">
        <f t="shared" si="644"/>
        <v>0</v>
      </c>
      <c r="AM1459" s="135">
        <f t="shared" si="645"/>
        <v>0</v>
      </c>
      <c r="AN1459" s="135">
        <f t="shared" si="646"/>
        <v>0</v>
      </c>
      <c r="AO1459" s="135">
        <f t="shared" si="647"/>
        <v>0</v>
      </c>
      <c r="AP1459" s="159">
        <f>IFERROR(VLOOKUP(A1459,人口!$A$2:$E$1748,5,0),0)</f>
        <v>23405</v>
      </c>
      <c r="AQ1459" s="159">
        <f t="shared" si="622"/>
        <v>0</v>
      </c>
      <c r="AR1459" s="159">
        <f t="shared" si="623"/>
        <v>0</v>
      </c>
      <c r="AS1459" s="159">
        <f t="shared" si="624"/>
        <v>1</v>
      </c>
      <c r="AT1459" s="159">
        <f t="shared" si="625"/>
        <v>0</v>
      </c>
      <c r="AU1459" s="159">
        <f t="shared" si="626"/>
        <v>0</v>
      </c>
      <c r="AV1459" s="159">
        <f t="shared" si="627"/>
        <v>0</v>
      </c>
      <c r="AW1459" s="159">
        <f t="shared" si="628"/>
        <v>0</v>
      </c>
      <c r="AX1459" s="159">
        <f t="shared" si="648"/>
        <v>0</v>
      </c>
      <c r="AY1459" s="159" t="str">
        <f t="shared" si="649"/>
        <v>1万～3万人未満の市町村平均</v>
      </c>
      <c r="AZ1459" s="159"/>
    </row>
    <row r="1460" spans="1:52" x14ac:dyDescent="0.3">
      <c r="A1460" t="str">
        <f t="shared" si="629"/>
        <v>37406</v>
      </c>
      <c r="B1460" s="158" t="str">
        <f t="shared" si="630"/>
        <v>037406</v>
      </c>
      <c r="C1460">
        <v>37</v>
      </c>
      <c r="D1460" t="s">
        <v>64</v>
      </c>
      <c r="E1460">
        <v>37406</v>
      </c>
      <c r="F1460" t="s">
        <v>970</v>
      </c>
      <c r="G1460">
        <v>150.14099999999999</v>
      </c>
      <c r="H1460">
        <v>723.13400000000001</v>
      </c>
      <c r="I1460">
        <v>200.90799999999999</v>
      </c>
      <c r="J1460">
        <v>966.39300000000003</v>
      </c>
      <c r="K1460">
        <v>113.4</v>
      </c>
      <c r="L1460">
        <v>241.483</v>
      </c>
      <c r="M1460">
        <v>0.248</v>
      </c>
      <c r="N1460">
        <v>0.44500000000000001</v>
      </c>
      <c r="O1460">
        <v>0</v>
      </c>
      <c r="P1460">
        <v>0</v>
      </c>
      <c r="Q1460">
        <v>0</v>
      </c>
      <c r="R1460">
        <v>0</v>
      </c>
      <c r="S1460">
        <v>0</v>
      </c>
      <c r="T1460">
        <v>0</v>
      </c>
      <c r="U1460">
        <v>0</v>
      </c>
      <c r="V1460">
        <v>1.5509999999999999</v>
      </c>
      <c r="W1460">
        <v>22.449000000000002</v>
      </c>
      <c r="Y1460" t="str">
        <f t="shared" si="631"/>
        <v>香川県</v>
      </c>
      <c r="Z1460" t="str">
        <f t="shared" si="632"/>
        <v>香川県まんのう町</v>
      </c>
      <c r="AA1460" s="159">
        <f t="shared" si="633"/>
        <v>200.90799999999999</v>
      </c>
      <c r="AB1460" s="159">
        <f t="shared" si="634"/>
        <v>966.39300000000003</v>
      </c>
      <c r="AC1460" s="159">
        <f t="shared" si="635"/>
        <v>241.483</v>
      </c>
      <c r="AD1460" s="159">
        <f t="shared" si="636"/>
        <v>0.44500000000000001</v>
      </c>
      <c r="AE1460" s="159">
        <f t="shared" si="637"/>
        <v>0</v>
      </c>
      <c r="AF1460" s="159">
        <f t="shared" si="638"/>
        <v>0</v>
      </c>
      <c r="AG1460" s="159">
        <f t="shared" si="639"/>
        <v>0</v>
      </c>
      <c r="AH1460" s="160">
        <f t="shared" si="640"/>
        <v>1409.2289999999998</v>
      </c>
      <c r="AI1460" s="135">
        <f t="shared" si="641"/>
        <v>0.14256589950959001</v>
      </c>
      <c r="AJ1460" s="135">
        <f t="shared" si="642"/>
        <v>0.68576008583416903</v>
      </c>
      <c r="AK1460" s="135">
        <f t="shared" si="643"/>
        <v>0.17135823915062778</v>
      </c>
      <c r="AL1460" s="135">
        <f t="shared" si="644"/>
        <v>3.1577550561335318E-4</v>
      </c>
      <c r="AM1460" s="135">
        <f t="shared" si="645"/>
        <v>0</v>
      </c>
      <c r="AN1460" s="135">
        <f t="shared" si="646"/>
        <v>0</v>
      </c>
      <c r="AO1460" s="135">
        <f t="shared" si="647"/>
        <v>0</v>
      </c>
      <c r="AP1460" s="159">
        <f>IFERROR(VLOOKUP(A1460,人口!$A$2:$E$1748,5,0),0)</f>
        <v>18467</v>
      </c>
      <c r="AQ1460" s="159">
        <f t="shared" si="622"/>
        <v>0</v>
      </c>
      <c r="AR1460" s="159">
        <f t="shared" si="623"/>
        <v>0</v>
      </c>
      <c r="AS1460" s="159">
        <f t="shared" si="624"/>
        <v>1</v>
      </c>
      <c r="AT1460" s="159">
        <f t="shared" si="625"/>
        <v>0</v>
      </c>
      <c r="AU1460" s="159">
        <f t="shared" si="626"/>
        <v>0</v>
      </c>
      <c r="AV1460" s="159">
        <f t="shared" si="627"/>
        <v>0</v>
      </c>
      <c r="AW1460" s="159">
        <f t="shared" si="628"/>
        <v>0</v>
      </c>
      <c r="AX1460" s="159">
        <f t="shared" si="648"/>
        <v>0</v>
      </c>
      <c r="AY1460" s="159" t="str">
        <f t="shared" si="649"/>
        <v>1万～3万人未満の市町村平均</v>
      </c>
      <c r="AZ1460" s="159"/>
    </row>
    <row r="1461" spans="1:52" x14ac:dyDescent="0.3">
      <c r="A1461" t="str">
        <f t="shared" si="629"/>
        <v>099</v>
      </c>
      <c r="B1461" s="158" t="str">
        <f t="shared" si="630"/>
        <v>099</v>
      </c>
      <c r="C1461">
        <v>38</v>
      </c>
      <c r="D1461" t="s">
        <v>65</v>
      </c>
      <c r="E1461">
        <v>99</v>
      </c>
      <c r="Y1461" t="str">
        <f t="shared" si="631"/>
        <v>愛媛県</v>
      </c>
      <c r="Z1461" t="str">
        <f t="shared" si="632"/>
        <v>愛媛県</v>
      </c>
      <c r="AA1461" s="159">
        <f t="shared" si="633"/>
        <v>0</v>
      </c>
      <c r="AB1461" s="159">
        <f t="shared" si="634"/>
        <v>0</v>
      </c>
      <c r="AC1461" s="159">
        <f t="shared" si="635"/>
        <v>0</v>
      </c>
      <c r="AD1461" s="159">
        <f t="shared" si="636"/>
        <v>0</v>
      </c>
      <c r="AE1461" s="159">
        <f t="shared" si="637"/>
        <v>0</v>
      </c>
      <c r="AF1461" s="159">
        <f t="shared" si="638"/>
        <v>0</v>
      </c>
      <c r="AG1461" s="159">
        <f t="shared" si="639"/>
        <v>0</v>
      </c>
      <c r="AH1461" s="160">
        <f t="shared" si="640"/>
        <v>0</v>
      </c>
      <c r="AI1461" s="135" t="str">
        <f t="shared" si="641"/>
        <v/>
      </c>
      <c r="AJ1461" s="135" t="str">
        <f t="shared" si="642"/>
        <v/>
      </c>
      <c r="AK1461" s="135" t="str">
        <f t="shared" si="643"/>
        <v/>
      </c>
      <c r="AL1461" s="135" t="str">
        <f t="shared" si="644"/>
        <v/>
      </c>
      <c r="AM1461" s="135" t="str">
        <f t="shared" si="645"/>
        <v/>
      </c>
      <c r="AN1461" s="135" t="str">
        <f t="shared" si="646"/>
        <v/>
      </c>
      <c r="AO1461" s="135" t="str">
        <f t="shared" si="647"/>
        <v/>
      </c>
      <c r="AP1461" s="159">
        <f>IFERROR(VLOOKUP(A1461,人口!$A$2:$E$1748,5,0),0)</f>
        <v>0</v>
      </c>
      <c r="AQ1461" s="159">
        <f t="shared" si="622"/>
        <v>0</v>
      </c>
      <c r="AR1461" s="159">
        <f t="shared" si="623"/>
        <v>0</v>
      </c>
      <c r="AS1461" s="159">
        <f t="shared" si="624"/>
        <v>0</v>
      </c>
      <c r="AT1461" s="159">
        <f t="shared" si="625"/>
        <v>0</v>
      </c>
      <c r="AU1461" s="159">
        <f t="shared" si="626"/>
        <v>0</v>
      </c>
      <c r="AV1461" s="159">
        <f t="shared" si="627"/>
        <v>0</v>
      </c>
      <c r="AW1461" s="159">
        <f t="shared" si="628"/>
        <v>0</v>
      </c>
      <c r="AX1461" s="159">
        <f t="shared" si="648"/>
        <v>0</v>
      </c>
      <c r="AY1461" s="159" t="str">
        <f t="shared" si="649"/>
        <v/>
      </c>
      <c r="AZ1461" s="159"/>
    </row>
    <row r="1462" spans="1:52" x14ac:dyDescent="0.3">
      <c r="A1462" t="str">
        <f t="shared" si="629"/>
        <v>38201</v>
      </c>
      <c r="B1462" s="158" t="str">
        <f t="shared" si="630"/>
        <v>038201</v>
      </c>
      <c r="C1462">
        <v>38</v>
      </c>
      <c r="D1462" t="s">
        <v>65</v>
      </c>
      <c r="E1462">
        <v>38201</v>
      </c>
      <c r="F1462" t="s">
        <v>112</v>
      </c>
      <c r="G1462">
        <v>1601.117</v>
      </c>
      <c r="H1462">
        <v>2255.596</v>
      </c>
      <c r="I1462">
        <v>2124.2240000000002</v>
      </c>
      <c r="J1462">
        <v>2986.5459999999998</v>
      </c>
      <c r="K1462">
        <v>197.1</v>
      </c>
      <c r="L1462">
        <v>409.262</v>
      </c>
      <c r="M1462">
        <v>0.28000000000000003</v>
      </c>
      <c r="N1462">
        <v>1.67</v>
      </c>
      <c r="O1462">
        <v>2.149</v>
      </c>
      <c r="P1462">
        <v>0</v>
      </c>
      <c r="Q1462">
        <v>0</v>
      </c>
      <c r="R1462">
        <v>0</v>
      </c>
      <c r="S1462">
        <v>0</v>
      </c>
      <c r="T1462">
        <v>0</v>
      </c>
      <c r="U1462">
        <v>0</v>
      </c>
      <c r="V1462">
        <v>20.8</v>
      </c>
      <c r="W1462">
        <v>177.67</v>
      </c>
      <c r="Y1462" t="str">
        <f t="shared" si="631"/>
        <v>愛媛県</v>
      </c>
      <c r="Z1462" t="str">
        <f t="shared" si="632"/>
        <v>愛媛県松山市</v>
      </c>
      <c r="AA1462" s="159">
        <f t="shared" si="633"/>
        <v>2124.2240000000002</v>
      </c>
      <c r="AB1462" s="159">
        <f t="shared" si="634"/>
        <v>2986.5459999999998</v>
      </c>
      <c r="AC1462" s="159">
        <f t="shared" si="635"/>
        <v>409.262</v>
      </c>
      <c r="AD1462" s="159">
        <f t="shared" si="636"/>
        <v>1.67</v>
      </c>
      <c r="AE1462" s="159">
        <f t="shared" si="637"/>
        <v>0</v>
      </c>
      <c r="AF1462" s="159">
        <f t="shared" si="638"/>
        <v>0</v>
      </c>
      <c r="AG1462" s="159">
        <f t="shared" si="639"/>
        <v>0</v>
      </c>
      <c r="AH1462" s="160">
        <f t="shared" si="640"/>
        <v>5521.7020000000002</v>
      </c>
      <c r="AI1462" s="135">
        <f t="shared" si="641"/>
        <v>0.38470457116302187</v>
      </c>
      <c r="AJ1462" s="135">
        <f t="shared" si="642"/>
        <v>0.54087417249246694</v>
      </c>
      <c r="AK1462" s="135">
        <f t="shared" si="643"/>
        <v>7.4118813365878847E-2</v>
      </c>
      <c r="AL1462" s="135">
        <f t="shared" si="644"/>
        <v>3.0244297863231298E-4</v>
      </c>
      <c r="AM1462" s="135">
        <f t="shared" si="645"/>
        <v>0</v>
      </c>
      <c r="AN1462" s="135">
        <f t="shared" si="646"/>
        <v>0</v>
      </c>
      <c r="AO1462" s="135">
        <f t="shared" si="647"/>
        <v>0</v>
      </c>
      <c r="AP1462" s="159">
        <f>IFERROR(VLOOKUP(A1462,人口!$A$2:$E$1748,5,0),0)</f>
        <v>511310</v>
      </c>
      <c r="AQ1462" s="159">
        <f t="shared" si="622"/>
        <v>0</v>
      </c>
      <c r="AR1462" s="159">
        <f t="shared" si="623"/>
        <v>0</v>
      </c>
      <c r="AS1462" s="159">
        <f t="shared" si="624"/>
        <v>0</v>
      </c>
      <c r="AT1462" s="159">
        <f t="shared" si="625"/>
        <v>0</v>
      </c>
      <c r="AU1462" s="159">
        <f t="shared" si="626"/>
        <v>0</v>
      </c>
      <c r="AV1462" s="159">
        <f t="shared" si="627"/>
        <v>0</v>
      </c>
      <c r="AW1462" s="159">
        <f t="shared" si="628"/>
        <v>1</v>
      </c>
      <c r="AX1462" s="159">
        <f t="shared" si="648"/>
        <v>0</v>
      </c>
      <c r="AY1462" s="159" t="str">
        <f t="shared" si="649"/>
        <v>50万～100万人未満の市町村平均</v>
      </c>
      <c r="AZ1462" s="159"/>
    </row>
    <row r="1463" spans="1:52" x14ac:dyDescent="0.3">
      <c r="A1463" t="str">
        <f t="shared" si="629"/>
        <v>38202</v>
      </c>
      <c r="B1463" s="158" t="str">
        <f t="shared" si="630"/>
        <v>038202</v>
      </c>
      <c r="C1463">
        <v>38</v>
      </c>
      <c r="D1463" t="s">
        <v>65</v>
      </c>
      <c r="E1463">
        <v>38202</v>
      </c>
      <c r="F1463" t="s">
        <v>162</v>
      </c>
      <c r="G1463">
        <v>877.87800000000004</v>
      </c>
      <c r="H1463">
        <v>2060.7280000000001</v>
      </c>
      <c r="I1463">
        <v>1183.0160000000001</v>
      </c>
      <c r="J1463">
        <v>2771.5140000000001</v>
      </c>
      <c r="K1463">
        <v>330.9</v>
      </c>
      <c r="L1463">
        <v>698.40899999999999</v>
      </c>
      <c r="M1463">
        <v>2.9510000000000001</v>
      </c>
      <c r="N1463">
        <v>17.611000000000001</v>
      </c>
      <c r="O1463">
        <v>1.2999999999999999E-2</v>
      </c>
      <c r="P1463">
        <v>0</v>
      </c>
      <c r="Q1463">
        <v>0</v>
      </c>
      <c r="R1463">
        <v>0</v>
      </c>
      <c r="S1463">
        <v>0</v>
      </c>
      <c r="T1463">
        <v>0</v>
      </c>
      <c r="U1463">
        <v>0</v>
      </c>
      <c r="V1463">
        <v>10.231</v>
      </c>
      <c r="W1463">
        <v>87.736000000000004</v>
      </c>
      <c r="Y1463" t="str">
        <f t="shared" si="631"/>
        <v>愛媛県</v>
      </c>
      <c r="Z1463" t="str">
        <f t="shared" si="632"/>
        <v>愛媛県今治市</v>
      </c>
      <c r="AA1463" s="159">
        <f t="shared" si="633"/>
        <v>1183.0160000000001</v>
      </c>
      <c r="AB1463" s="159">
        <f t="shared" si="634"/>
        <v>2771.5140000000001</v>
      </c>
      <c r="AC1463" s="159">
        <f t="shared" si="635"/>
        <v>698.40899999999999</v>
      </c>
      <c r="AD1463" s="159">
        <f t="shared" si="636"/>
        <v>17.611000000000001</v>
      </c>
      <c r="AE1463" s="159">
        <f t="shared" si="637"/>
        <v>0</v>
      </c>
      <c r="AF1463" s="159">
        <f t="shared" si="638"/>
        <v>0</v>
      </c>
      <c r="AG1463" s="159">
        <f t="shared" si="639"/>
        <v>0</v>
      </c>
      <c r="AH1463" s="160">
        <f t="shared" si="640"/>
        <v>4670.55</v>
      </c>
      <c r="AI1463" s="135">
        <f t="shared" si="641"/>
        <v>0.25329265289955144</v>
      </c>
      <c r="AJ1463" s="135">
        <f t="shared" si="642"/>
        <v>0.59340206185567013</v>
      </c>
      <c r="AK1463" s="135">
        <f t="shared" si="643"/>
        <v>0.1495346372482898</v>
      </c>
      <c r="AL1463" s="135">
        <f t="shared" si="644"/>
        <v>3.7706479964886362E-3</v>
      </c>
      <c r="AM1463" s="135">
        <f t="shared" si="645"/>
        <v>0</v>
      </c>
      <c r="AN1463" s="135">
        <f t="shared" si="646"/>
        <v>0</v>
      </c>
      <c r="AO1463" s="135">
        <f t="shared" si="647"/>
        <v>0</v>
      </c>
      <c r="AP1463" s="159">
        <f>IFERROR(VLOOKUP(A1463,人口!$A$2:$E$1748,5,0),0)</f>
        <v>158386</v>
      </c>
      <c r="AQ1463" s="159">
        <f t="shared" si="622"/>
        <v>0</v>
      </c>
      <c r="AR1463" s="159">
        <f t="shared" si="623"/>
        <v>0</v>
      </c>
      <c r="AS1463" s="159">
        <f t="shared" si="624"/>
        <v>0</v>
      </c>
      <c r="AT1463" s="159">
        <f t="shared" si="625"/>
        <v>0</v>
      </c>
      <c r="AU1463" s="159">
        <f t="shared" si="626"/>
        <v>1</v>
      </c>
      <c r="AV1463" s="159">
        <f t="shared" si="627"/>
        <v>0</v>
      </c>
      <c r="AW1463" s="159">
        <f t="shared" si="628"/>
        <v>0</v>
      </c>
      <c r="AX1463" s="159">
        <f t="shared" si="648"/>
        <v>0</v>
      </c>
      <c r="AY1463" s="159" t="str">
        <f t="shared" si="649"/>
        <v>10万～20万人未満の市町村平均</v>
      </c>
      <c r="AZ1463" s="159"/>
    </row>
    <row r="1464" spans="1:52" x14ac:dyDescent="0.3">
      <c r="A1464" t="str">
        <f t="shared" si="629"/>
        <v>38203</v>
      </c>
      <c r="B1464" s="158" t="str">
        <f t="shared" si="630"/>
        <v>038203</v>
      </c>
      <c r="C1464">
        <v>38</v>
      </c>
      <c r="D1464" t="s">
        <v>65</v>
      </c>
      <c r="E1464">
        <v>38203</v>
      </c>
      <c r="F1464" t="s">
        <v>230</v>
      </c>
      <c r="G1464">
        <v>420.77100000000002</v>
      </c>
      <c r="H1464">
        <v>1886.952</v>
      </c>
      <c r="I1464">
        <v>539.62</v>
      </c>
      <c r="J1464">
        <v>2418.7310000000002</v>
      </c>
      <c r="K1464">
        <v>211.3</v>
      </c>
      <c r="L1464">
        <v>531.96199999999999</v>
      </c>
      <c r="M1464">
        <v>1.151</v>
      </c>
      <c r="N1464">
        <v>6.3010000000000002</v>
      </c>
      <c r="O1464">
        <v>0</v>
      </c>
      <c r="P1464">
        <v>0</v>
      </c>
      <c r="Q1464">
        <v>0</v>
      </c>
      <c r="R1464">
        <v>0</v>
      </c>
      <c r="S1464">
        <v>0</v>
      </c>
      <c r="T1464">
        <v>0</v>
      </c>
      <c r="U1464">
        <v>0</v>
      </c>
      <c r="V1464">
        <v>4.9210000000000003</v>
      </c>
      <c r="W1464">
        <v>38.170999999999999</v>
      </c>
      <c r="Y1464" t="str">
        <f t="shared" si="631"/>
        <v>愛媛県</v>
      </c>
      <c r="Z1464" t="str">
        <f t="shared" si="632"/>
        <v>愛媛県宇和島市</v>
      </c>
      <c r="AA1464" s="159">
        <f t="shared" si="633"/>
        <v>539.62</v>
      </c>
      <c r="AB1464" s="159">
        <f t="shared" si="634"/>
        <v>2418.7310000000002</v>
      </c>
      <c r="AC1464" s="159">
        <f t="shared" si="635"/>
        <v>531.96199999999999</v>
      </c>
      <c r="AD1464" s="159">
        <f t="shared" si="636"/>
        <v>6.3010000000000002</v>
      </c>
      <c r="AE1464" s="159">
        <f t="shared" si="637"/>
        <v>0</v>
      </c>
      <c r="AF1464" s="159">
        <f t="shared" si="638"/>
        <v>0</v>
      </c>
      <c r="AG1464" s="159">
        <f t="shared" si="639"/>
        <v>0</v>
      </c>
      <c r="AH1464" s="160">
        <f t="shared" si="640"/>
        <v>3496.614</v>
      </c>
      <c r="AI1464" s="135">
        <f t="shared" si="641"/>
        <v>0.15432644266710596</v>
      </c>
      <c r="AJ1464" s="135">
        <f t="shared" si="642"/>
        <v>0.69173520440060021</v>
      </c>
      <c r="AK1464" s="135">
        <f t="shared" si="643"/>
        <v>0.15213632388361997</v>
      </c>
      <c r="AL1464" s="135">
        <f t="shared" si="644"/>
        <v>1.8020290486739456E-3</v>
      </c>
      <c r="AM1464" s="135">
        <f t="shared" si="645"/>
        <v>0</v>
      </c>
      <c r="AN1464" s="135">
        <f t="shared" si="646"/>
        <v>0</v>
      </c>
      <c r="AO1464" s="135">
        <f t="shared" si="647"/>
        <v>0</v>
      </c>
      <c r="AP1464" s="159">
        <f>IFERROR(VLOOKUP(A1464,人口!$A$2:$E$1748,5,0),0)</f>
        <v>74519</v>
      </c>
      <c r="AQ1464" s="159">
        <f t="shared" si="622"/>
        <v>0</v>
      </c>
      <c r="AR1464" s="159">
        <f t="shared" si="623"/>
        <v>0</v>
      </c>
      <c r="AS1464" s="159">
        <f t="shared" si="624"/>
        <v>0</v>
      </c>
      <c r="AT1464" s="159">
        <f t="shared" si="625"/>
        <v>1</v>
      </c>
      <c r="AU1464" s="159">
        <f t="shared" si="626"/>
        <v>0</v>
      </c>
      <c r="AV1464" s="159">
        <f t="shared" si="627"/>
        <v>0</v>
      </c>
      <c r="AW1464" s="159">
        <f t="shared" si="628"/>
        <v>0</v>
      </c>
      <c r="AX1464" s="159">
        <f t="shared" si="648"/>
        <v>0</v>
      </c>
      <c r="AY1464" s="159" t="str">
        <f t="shared" si="649"/>
        <v>3万～10万人未満の市町村平均</v>
      </c>
      <c r="AZ1464" s="159"/>
    </row>
    <row r="1465" spans="1:52" x14ac:dyDescent="0.3">
      <c r="A1465" t="str">
        <f t="shared" si="629"/>
        <v>38204</v>
      </c>
      <c r="B1465" s="158" t="str">
        <f t="shared" si="630"/>
        <v>038204</v>
      </c>
      <c r="C1465">
        <v>38</v>
      </c>
      <c r="D1465" t="s">
        <v>65</v>
      </c>
      <c r="E1465">
        <v>38204</v>
      </c>
      <c r="F1465" t="s">
        <v>291</v>
      </c>
      <c r="G1465">
        <v>179.4</v>
      </c>
      <c r="H1465">
        <v>1028.0070000000001</v>
      </c>
      <c r="I1465">
        <v>233.90199999999999</v>
      </c>
      <c r="J1465">
        <v>1340.31</v>
      </c>
      <c r="K1465">
        <v>63.8</v>
      </c>
      <c r="L1465">
        <v>154.02600000000001</v>
      </c>
      <c r="M1465">
        <v>0.29899999999999999</v>
      </c>
      <c r="N1465">
        <v>1.607</v>
      </c>
      <c r="O1465">
        <v>0</v>
      </c>
      <c r="P1465">
        <v>0</v>
      </c>
      <c r="Q1465">
        <v>0</v>
      </c>
      <c r="R1465">
        <v>0</v>
      </c>
      <c r="S1465">
        <v>0</v>
      </c>
      <c r="T1465">
        <v>0</v>
      </c>
      <c r="U1465">
        <v>0</v>
      </c>
      <c r="V1465">
        <v>2.41</v>
      </c>
      <c r="W1465">
        <v>19.542999999999999</v>
      </c>
      <c r="Y1465" t="str">
        <f t="shared" si="631"/>
        <v>愛媛県</v>
      </c>
      <c r="Z1465" t="str">
        <f t="shared" si="632"/>
        <v>愛媛県八幡浜市</v>
      </c>
      <c r="AA1465" s="159">
        <f t="shared" si="633"/>
        <v>233.90199999999999</v>
      </c>
      <c r="AB1465" s="159">
        <f t="shared" si="634"/>
        <v>1340.31</v>
      </c>
      <c r="AC1465" s="159">
        <f t="shared" si="635"/>
        <v>154.02600000000001</v>
      </c>
      <c r="AD1465" s="159">
        <f t="shared" si="636"/>
        <v>1.607</v>
      </c>
      <c r="AE1465" s="159">
        <f t="shared" si="637"/>
        <v>0</v>
      </c>
      <c r="AF1465" s="159">
        <f t="shared" si="638"/>
        <v>0</v>
      </c>
      <c r="AG1465" s="159">
        <f t="shared" si="639"/>
        <v>0</v>
      </c>
      <c r="AH1465" s="160">
        <f t="shared" si="640"/>
        <v>1729.845</v>
      </c>
      <c r="AI1465" s="135">
        <f t="shared" si="641"/>
        <v>0.13521558289904587</v>
      </c>
      <c r="AJ1465" s="135">
        <f t="shared" si="642"/>
        <v>0.77481508458850357</v>
      </c>
      <c r="AK1465" s="135">
        <f t="shared" si="643"/>
        <v>8.9040347545589343E-2</v>
      </c>
      <c r="AL1465" s="135">
        <f t="shared" si="644"/>
        <v>9.2898496686119277E-4</v>
      </c>
      <c r="AM1465" s="135">
        <f t="shared" si="645"/>
        <v>0</v>
      </c>
      <c r="AN1465" s="135">
        <f t="shared" si="646"/>
        <v>0</v>
      </c>
      <c r="AO1465" s="135">
        <f t="shared" si="647"/>
        <v>0</v>
      </c>
      <c r="AP1465" s="159">
        <f>IFERROR(VLOOKUP(A1465,人口!$A$2:$E$1748,5,0),0)</f>
        <v>33219</v>
      </c>
      <c r="AQ1465" s="159">
        <f t="shared" si="622"/>
        <v>0</v>
      </c>
      <c r="AR1465" s="159">
        <f t="shared" si="623"/>
        <v>0</v>
      </c>
      <c r="AS1465" s="159">
        <f t="shared" si="624"/>
        <v>0</v>
      </c>
      <c r="AT1465" s="159">
        <f t="shared" si="625"/>
        <v>1</v>
      </c>
      <c r="AU1465" s="159">
        <f t="shared" si="626"/>
        <v>0</v>
      </c>
      <c r="AV1465" s="159">
        <f t="shared" si="627"/>
        <v>0</v>
      </c>
      <c r="AW1465" s="159">
        <f t="shared" si="628"/>
        <v>0</v>
      </c>
      <c r="AX1465" s="159">
        <f t="shared" si="648"/>
        <v>0</v>
      </c>
      <c r="AY1465" s="159" t="str">
        <f t="shared" si="649"/>
        <v>3万～10万人未満の市町村平均</v>
      </c>
      <c r="AZ1465" s="159"/>
    </row>
    <row r="1466" spans="1:52" x14ac:dyDescent="0.3">
      <c r="A1466" t="str">
        <f t="shared" si="629"/>
        <v>38205</v>
      </c>
      <c r="B1466" s="158" t="str">
        <f t="shared" si="630"/>
        <v>038205</v>
      </c>
      <c r="C1466">
        <v>38</v>
      </c>
      <c r="D1466" t="s">
        <v>65</v>
      </c>
      <c r="E1466">
        <v>38205</v>
      </c>
      <c r="F1466" t="s">
        <v>342</v>
      </c>
      <c r="G1466">
        <v>564.31500000000005</v>
      </c>
      <c r="H1466">
        <v>390.738</v>
      </c>
      <c r="I1466">
        <v>723.649</v>
      </c>
      <c r="J1466">
        <v>500.25200000000001</v>
      </c>
      <c r="K1466">
        <v>50.3</v>
      </c>
      <c r="L1466">
        <v>109.131</v>
      </c>
      <c r="M1466">
        <v>0.86099999999999999</v>
      </c>
      <c r="N1466">
        <v>4.9509999999999996</v>
      </c>
      <c r="O1466">
        <v>0</v>
      </c>
      <c r="P1466">
        <v>0</v>
      </c>
      <c r="Q1466">
        <v>0</v>
      </c>
      <c r="R1466">
        <v>0</v>
      </c>
      <c r="S1466">
        <v>0</v>
      </c>
      <c r="T1466">
        <v>0</v>
      </c>
      <c r="U1466">
        <v>0</v>
      </c>
      <c r="V1466">
        <v>7.0549999999999997</v>
      </c>
      <c r="W1466">
        <v>61.372999999999998</v>
      </c>
      <c r="Y1466" t="str">
        <f t="shared" si="631"/>
        <v>愛媛県</v>
      </c>
      <c r="Z1466" t="str">
        <f t="shared" si="632"/>
        <v>愛媛県新居浜市</v>
      </c>
      <c r="AA1466" s="159">
        <f t="shared" si="633"/>
        <v>723.649</v>
      </c>
      <c r="AB1466" s="159">
        <f t="shared" si="634"/>
        <v>500.25200000000001</v>
      </c>
      <c r="AC1466" s="159">
        <f t="shared" si="635"/>
        <v>109.131</v>
      </c>
      <c r="AD1466" s="159">
        <f t="shared" si="636"/>
        <v>4.9509999999999996</v>
      </c>
      <c r="AE1466" s="159">
        <f t="shared" si="637"/>
        <v>0</v>
      </c>
      <c r="AF1466" s="159">
        <f t="shared" si="638"/>
        <v>0</v>
      </c>
      <c r="AG1466" s="159">
        <f t="shared" si="639"/>
        <v>0</v>
      </c>
      <c r="AH1466" s="160">
        <f t="shared" si="640"/>
        <v>1337.9830000000002</v>
      </c>
      <c r="AI1466" s="135">
        <f t="shared" si="641"/>
        <v>0.54085066850625152</v>
      </c>
      <c r="AJ1466" s="135">
        <f t="shared" si="642"/>
        <v>0.37388516894459789</v>
      </c>
      <c r="AK1466" s="135">
        <f t="shared" si="643"/>
        <v>8.1563816580629195E-2</v>
      </c>
      <c r="AL1466" s="135">
        <f t="shared" si="644"/>
        <v>3.7003459685212734E-3</v>
      </c>
      <c r="AM1466" s="135">
        <f t="shared" si="645"/>
        <v>0</v>
      </c>
      <c r="AN1466" s="135">
        <f t="shared" si="646"/>
        <v>0</v>
      </c>
      <c r="AO1466" s="135">
        <f t="shared" si="647"/>
        <v>0</v>
      </c>
      <c r="AP1466" s="159">
        <f>IFERROR(VLOOKUP(A1466,人口!$A$2:$E$1748,5,0),0)</f>
        <v>118970</v>
      </c>
      <c r="AQ1466" s="159">
        <f t="shared" si="622"/>
        <v>0</v>
      </c>
      <c r="AR1466" s="159">
        <f t="shared" si="623"/>
        <v>0</v>
      </c>
      <c r="AS1466" s="159">
        <f t="shared" si="624"/>
        <v>0</v>
      </c>
      <c r="AT1466" s="159">
        <f t="shared" si="625"/>
        <v>0</v>
      </c>
      <c r="AU1466" s="159">
        <f t="shared" si="626"/>
        <v>1</v>
      </c>
      <c r="AV1466" s="159">
        <f t="shared" si="627"/>
        <v>0</v>
      </c>
      <c r="AW1466" s="159">
        <f t="shared" si="628"/>
        <v>0</v>
      </c>
      <c r="AX1466" s="159">
        <f t="shared" si="648"/>
        <v>0</v>
      </c>
      <c r="AY1466" s="159" t="str">
        <f t="shared" si="649"/>
        <v>10万～20万人未満の市町村平均</v>
      </c>
      <c r="AZ1466" s="159"/>
    </row>
    <row r="1467" spans="1:52" x14ac:dyDescent="0.3">
      <c r="A1467" t="str">
        <f t="shared" si="629"/>
        <v>38206</v>
      </c>
      <c r="B1467" s="158" t="str">
        <f t="shared" si="630"/>
        <v>038206</v>
      </c>
      <c r="C1467">
        <v>38</v>
      </c>
      <c r="D1467" t="s">
        <v>65</v>
      </c>
      <c r="E1467">
        <v>38206</v>
      </c>
      <c r="F1467" t="s">
        <v>394</v>
      </c>
      <c r="G1467">
        <v>677.79899999999998</v>
      </c>
      <c r="H1467">
        <v>2507.7150000000001</v>
      </c>
      <c r="I1467">
        <v>867.75800000000004</v>
      </c>
      <c r="J1467">
        <v>3206.8240000000001</v>
      </c>
      <c r="K1467">
        <v>123.5</v>
      </c>
      <c r="L1467">
        <v>262.17099999999999</v>
      </c>
      <c r="M1467">
        <v>4.7E-2</v>
      </c>
      <c r="N1467">
        <v>0.24099999999999999</v>
      </c>
      <c r="O1467">
        <v>1.5580000000000001</v>
      </c>
      <c r="P1467">
        <v>0</v>
      </c>
      <c r="Q1467">
        <v>0</v>
      </c>
      <c r="R1467">
        <v>0</v>
      </c>
      <c r="S1467">
        <v>0</v>
      </c>
      <c r="T1467">
        <v>0</v>
      </c>
      <c r="U1467">
        <v>0</v>
      </c>
      <c r="V1467">
        <v>7.06</v>
      </c>
      <c r="W1467">
        <v>69.192999999999998</v>
      </c>
      <c r="Y1467" t="str">
        <f t="shared" si="631"/>
        <v>愛媛県</v>
      </c>
      <c r="Z1467" t="str">
        <f t="shared" si="632"/>
        <v>愛媛県西条市</v>
      </c>
      <c r="AA1467" s="159">
        <f t="shared" si="633"/>
        <v>867.75800000000004</v>
      </c>
      <c r="AB1467" s="159">
        <f t="shared" si="634"/>
        <v>3206.8240000000001</v>
      </c>
      <c r="AC1467" s="159">
        <f t="shared" si="635"/>
        <v>262.17099999999999</v>
      </c>
      <c r="AD1467" s="159">
        <f t="shared" si="636"/>
        <v>0.24099999999999999</v>
      </c>
      <c r="AE1467" s="159">
        <f t="shared" si="637"/>
        <v>0</v>
      </c>
      <c r="AF1467" s="159">
        <f t="shared" si="638"/>
        <v>0</v>
      </c>
      <c r="AG1467" s="159">
        <f t="shared" si="639"/>
        <v>0</v>
      </c>
      <c r="AH1467" s="160">
        <f t="shared" si="640"/>
        <v>4336.9940000000006</v>
      </c>
      <c r="AI1467" s="135">
        <f t="shared" si="641"/>
        <v>0.2000828223419262</v>
      </c>
      <c r="AJ1467" s="135">
        <f t="shared" si="642"/>
        <v>0.73941167546000752</v>
      </c>
      <c r="AK1467" s="135">
        <f t="shared" si="643"/>
        <v>6.0449933755960916E-2</v>
      </c>
      <c r="AL1467" s="135">
        <f t="shared" si="644"/>
        <v>5.5568442105292277E-5</v>
      </c>
      <c r="AM1467" s="135">
        <f t="shared" si="645"/>
        <v>0</v>
      </c>
      <c r="AN1467" s="135">
        <f t="shared" si="646"/>
        <v>0</v>
      </c>
      <c r="AO1467" s="135">
        <f t="shared" si="647"/>
        <v>0</v>
      </c>
      <c r="AP1467" s="159">
        <f>IFERROR(VLOOKUP(A1467,人口!$A$2:$E$1748,5,0),0)</f>
        <v>108961</v>
      </c>
      <c r="AQ1467" s="159">
        <f t="shared" si="622"/>
        <v>0</v>
      </c>
      <c r="AR1467" s="159">
        <f t="shared" si="623"/>
        <v>0</v>
      </c>
      <c r="AS1467" s="159">
        <f t="shared" si="624"/>
        <v>0</v>
      </c>
      <c r="AT1467" s="159">
        <f t="shared" si="625"/>
        <v>0</v>
      </c>
      <c r="AU1467" s="159">
        <f t="shared" si="626"/>
        <v>1</v>
      </c>
      <c r="AV1467" s="159">
        <f t="shared" si="627"/>
        <v>0</v>
      </c>
      <c r="AW1467" s="159">
        <f t="shared" si="628"/>
        <v>0</v>
      </c>
      <c r="AX1467" s="159">
        <f t="shared" si="648"/>
        <v>0</v>
      </c>
      <c r="AY1467" s="159" t="str">
        <f t="shared" si="649"/>
        <v>10万～20万人未満の市町村平均</v>
      </c>
      <c r="AZ1467" s="159"/>
    </row>
    <row r="1468" spans="1:52" x14ac:dyDescent="0.3">
      <c r="A1468" t="str">
        <f t="shared" si="629"/>
        <v>38207</v>
      </c>
      <c r="B1468" s="158" t="str">
        <f t="shared" si="630"/>
        <v>038207</v>
      </c>
      <c r="C1468">
        <v>38</v>
      </c>
      <c r="D1468" t="s">
        <v>65</v>
      </c>
      <c r="E1468">
        <v>38207</v>
      </c>
      <c r="F1468" t="s">
        <v>445</v>
      </c>
      <c r="G1468">
        <v>293.81700000000001</v>
      </c>
      <c r="H1468">
        <v>1164.4580000000001</v>
      </c>
      <c r="I1468">
        <v>369.75700000000001</v>
      </c>
      <c r="J1468">
        <v>1466.241</v>
      </c>
      <c r="K1468">
        <v>118.8</v>
      </c>
      <c r="L1468">
        <v>278.19400000000002</v>
      </c>
      <c r="M1468">
        <v>3.052</v>
      </c>
      <c r="N1468">
        <v>16.885000000000002</v>
      </c>
      <c r="O1468">
        <v>0</v>
      </c>
      <c r="P1468">
        <v>0</v>
      </c>
      <c r="Q1468">
        <v>0</v>
      </c>
      <c r="R1468">
        <v>0</v>
      </c>
      <c r="S1468">
        <v>0</v>
      </c>
      <c r="T1468">
        <v>0</v>
      </c>
      <c r="U1468">
        <v>0</v>
      </c>
      <c r="V1468">
        <v>2.83</v>
      </c>
      <c r="W1468">
        <v>25.085000000000001</v>
      </c>
      <c r="Y1468" t="str">
        <f t="shared" si="631"/>
        <v>愛媛県</v>
      </c>
      <c r="Z1468" t="str">
        <f t="shared" si="632"/>
        <v>愛媛県大洲市</v>
      </c>
      <c r="AA1468" s="159">
        <f t="shared" si="633"/>
        <v>369.75700000000001</v>
      </c>
      <c r="AB1468" s="159">
        <f t="shared" si="634"/>
        <v>1466.241</v>
      </c>
      <c r="AC1468" s="159">
        <f t="shared" si="635"/>
        <v>278.19400000000002</v>
      </c>
      <c r="AD1468" s="159">
        <f t="shared" si="636"/>
        <v>16.885000000000002</v>
      </c>
      <c r="AE1468" s="159">
        <f t="shared" si="637"/>
        <v>0</v>
      </c>
      <c r="AF1468" s="159">
        <f t="shared" si="638"/>
        <v>0</v>
      </c>
      <c r="AG1468" s="159">
        <f t="shared" si="639"/>
        <v>0</v>
      </c>
      <c r="AH1468" s="160">
        <f t="shared" si="640"/>
        <v>2131.0770000000002</v>
      </c>
      <c r="AI1468" s="135">
        <f t="shared" si="641"/>
        <v>0.17350710462362456</v>
      </c>
      <c r="AJ1468" s="135">
        <f t="shared" si="642"/>
        <v>0.68802816603998818</v>
      </c>
      <c r="AK1468" s="135">
        <f t="shared" si="643"/>
        <v>0.13054150553921795</v>
      </c>
      <c r="AL1468" s="135">
        <f t="shared" si="644"/>
        <v>7.9232237971692248E-3</v>
      </c>
      <c r="AM1468" s="135">
        <f t="shared" si="645"/>
        <v>0</v>
      </c>
      <c r="AN1468" s="135">
        <f t="shared" si="646"/>
        <v>0</v>
      </c>
      <c r="AO1468" s="135">
        <f t="shared" si="647"/>
        <v>0</v>
      </c>
      <c r="AP1468" s="159">
        <f>IFERROR(VLOOKUP(A1468,人口!$A$2:$E$1748,5,0),0)</f>
        <v>42706</v>
      </c>
      <c r="AQ1468" s="159">
        <f t="shared" si="622"/>
        <v>0</v>
      </c>
      <c r="AR1468" s="159">
        <f t="shared" si="623"/>
        <v>0</v>
      </c>
      <c r="AS1468" s="159">
        <f t="shared" si="624"/>
        <v>0</v>
      </c>
      <c r="AT1468" s="159">
        <f t="shared" si="625"/>
        <v>1</v>
      </c>
      <c r="AU1468" s="159">
        <f t="shared" si="626"/>
        <v>0</v>
      </c>
      <c r="AV1468" s="159">
        <f t="shared" si="627"/>
        <v>0</v>
      </c>
      <c r="AW1468" s="159">
        <f t="shared" si="628"/>
        <v>0</v>
      </c>
      <c r="AX1468" s="159">
        <f t="shared" si="648"/>
        <v>0</v>
      </c>
      <c r="AY1468" s="159" t="str">
        <f t="shared" si="649"/>
        <v>3万～10万人未満の市町村平均</v>
      </c>
      <c r="AZ1468" s="159"/>
    </row>
    <row r="1469" spans="1:52" x14ac:dyDescent="0.3">
      <c r="A1469" t="str">
        <f t="shared" si="629"/>
        <v>38210</v>
      </c>
      <c r="B1469" s="158" t="str">
        <f t="shared" si="630"/>
        <v>038210</v>
      </c>
      <c r="C1469">
        <v>38</v>
      </c>
      <c r="D1469" t="s">
        <v>65</v>
      </c>
      <c r="E1469">
        <v>38210</v>
      </c>
      <c r="F1469" t="s">
        <v>500</v>
      </c>
      <c r="G1469">
        <v>197.3</v>
      </c>
      <c r="H1469">
        <v>1081.309</v>
      </c>
      <c r="I1469">
        <v>258.34300000000002</v>
      </c>
      <c r="J1469">
        <v>1413.8630000000001</v>
      </c>
      <c r="K1469">
        <v>98.8</v>
      </c>
      <c r="L1469">
        <v>217.03299999999999</v>
      </c>
      <c r="M1469">
        <v>0.16900000000000001</v>
      </c>
      <c r="N1469">
        <v>0.94</v>
      </c>
      <c r="O1469">
        <v>0</v>
      </c>
      <c r="P1469">
        <v>0</v>
      </c>
      <c r="Q1469">
        <v>0</v>
      </c>
      <c r="R1469">
        <v>0</v>
      </c>
      <c r="S1469">
        <v>0</v>
      </c>
      <c r="T1469">
        <v>0</v>
      </c>
      <c r="U1469">
        <v>0</v>
      </c>
      <c r="V1469">
        <v>1.9530000000000001</v>
      </c>
      <c r="W1469">
        <v>23.606000000000002</v>
      </c>
      <c r="Y1469" t="str">
        <f t="shared" si="631"/>
        <v>愛媛県</v>
      </c>
      <c r="Z1469" t="str">
        <f t="shared" si="632"/>
        <v>愛媛県伊予市</v>
      </c>
      <c r="AA1469" s="159">
        <f t="shared" si="633"/>
        <v>258.34300000000002</v>
      </c>
      <c r="AB1469" s="159">
        <f t="shared" si="634"/>
        <v>1413.8630000000001</v>
      </c>
      <c r="AC1469" s="159">
        <f t="shared" si="635"/>
        <v>217.03299999999999</v>
      </c>
      <c r="AD1469" s="159">
        <f t="shared" si="636"/>
        <v>0.94</v>
      </c>
      <c r="AE1469" s="159">
        <f t="shared" si="637"/>
        <v>0</v>
      </c>
      <c r="AF1469" s="159">
        <f t="shared" si="638"/>
        <v>0</v>
      </c>
      <c r="AG1469" s="159">
        <f t="shared" si="639"/>
        <v>0</v>
      </c>
      <c r="AH1469" s="160">
        <f t="shared" si="640"/>
        <v>1890.1790000000001</v>
      </c>
      <c r="AI1469" s="135">
        <f t="shared" si="641"/>
        <v>0.13667647349801262</v>
      </c>
      <c r="AJ1469" s="135">
        <f t="shared" si="642"/>
        <v>0.74800481859125512</v>
      </c>
      <c r="AK1469" s="135">
        <f t="shared" si="643"/>
        <v>0.11482140051286147</v>
      </c>
      <c r="AL1469" s="135">
        <f t="shared" si="644"/>
        <v>4.9730739787078363E-4</v>
      </c>
      <c r="AM1469" s="135">
        <f t="shared" si="645"/>
        <v>0</v>
      </c>
      <c r="AN1469" s="135">
        <f t="shared" si="646"/>
        <v>0</v>
      </c>
      <c r="AO1469" s="135">
        <f t="shared" si="647"/>
        <v>0</v>
      </c>
      <c r="AP1469" s="159">
        <f>IFERROR(VLOOKUP(A1469,人口!$A$2:$E$1748,5,0),0)</f>
        <v>36933</v>
      </c>
      <c r="AQ1469" s="159">
        <f t="shared" si="622"/>
        <v>0</v>
      </c>
      <c r="AR1469" s="159">
        <f t="shared" si="623"/>
        <v>0</v>
      </c>
      <c r="AS1469" s="159">
        <f t="shared" si="624"/>
        <v>0</v>
      </c>
      <c r="AT1469" s="159">
        <f t="shared" si="625"/>
        <v>1</v>
      </c>
      <c r="AU1469" s="159">
        <f t="shared" si="626"/>
        <v>0</v>
      </c>
      <c r="AV1469" s="159">
        <f t="shared" si="627"/>
        <v>0</v>
      </c>
      <c r="AW1469" s="159">
        <f t="shared" si="628"/>
        <v>0</v>
      </c>
      <c r="AX1469" s="159">
        <f t="shared" si="648"/>
        <v>0</v>
      </c>
      <c r="AY1469" s="159" t="str">
        <f t="shared" si="649"/>
        <v>3万～10万人未満の市町村平均</v>
      </c>
      <c r="AZ1469" s="159"/>
    </row>
    <row r="1470" spans="1:52" x14ac:dyDescent="0.3">
      <c r="A1470" t="str">
        <f t="shared" si="629"/>
        <v>38213</v>
      </c>
      <c r="B1470" s="158" t="str">
        <f t="shared" si="630"/>
        <v>038213</v>
      </c>
      <c r="C1470">
        <v>38</v>
      </c>
      <c r="D1470" t="s">
        <v>65</v>
      </c>
      <c r="E1470">
        <v>38213</v>
      </c>
      <c r="F1470" t="s">
        <v>553</v>
      </c>
      <c r="G1470">
        <v>523.56799999999998</v>
      </c>
      <c r="H1470">
        <v>825.15800000000002</v>
      </c>
      <c r="I1470">
        <v>625.95899999999995</v>
      </c>
      <c r="J1470">
        <v>986.21</v>
      </c>
      <c r="K1470">
        <v>212.7</v>
      </c>
      <c r="L1470">
        <v>479.63</v>
      </c>
      <c r="M1470">
        <v>4.7039999999999997</v>
      </c>
      <c r="N1470">
        <v>27.050999999999998</v>
      </c>
      <c r="O1470">
        <v>0</v>
      </c>
      <c r="P1470">
        <v>0</v>
      </c>
      <c r="Q1470">
        <v>0</v>
      </c>
      <c r="R1470">
        <v>0</v>
      </c>
      <c r="S1470">
        <v>0</v>
      </c>
      <c r="T1470">
        <v>0</v>
      </c>
      <c r="U1470">
        <v>0</v>
      </c>
      <c r="V1470">
        <v>5.2539999999999996</v>
      </c>
      <c r="W1470">
        <v>51.523000000000003</v>
      </c>
      <c r="Y1470" t="str">
        <f t="shared" si="631"/>
        <v>愛媛県</v>
      </c>
      <c r="Z1470" t="str">
        <f t="shared" si="632"/>
        <v>愛媛県四国中央市</v>
      </c>
      <c r="AA1470" s="159">
        <f t="shared" si="633"/>
        <v>625.95899999999995</v>
      </c>
      <c r="AB1470" s="159">
        <f t="shared" si="634"/>
        <v>986.21</v>
      </c>
      <c r="AC1470" s="159">
        <f t="shared" si="635"/>
        <v>479.63</v>
      </c>
      <c r="AD1470" s="159">
        <f t="shared" si="636"/>
        <v>27.050999999999998</v>
      </c>
      <c r="AE1470" s="159">
        <f t="shared" si="637"/>
        <v>0</v>
      </c>
      <c r="AF1470" s="159">
        <f t="shared" si="638"/>
        <v>0</v>
      </c>
      <c r="AG1470" s="159">
        <f t="shared" si="639"/>
        <v>0</v>
      </c>
      <c r="AH1470" s="160">
        <f t="shared" si="640"/>
        <v>2118.85</v>
      </c>
      <c r="AI1470" s="135">
        <f t="shared" si="641"/>
        <v>0.29542393279373241</v>
      </c>
      <c r="AJ1470" s="135">
        <f t="shared" si="642"/>
        <v>0.46544587866059423</v>
      </c>
      <c r="AK1470" s="135">
        <f t="shared" si="643"/>
        <v>0.22636335748165279</v>
      </c>
      <c r="AL1470" s="135">
        <f t="shared" si="644"/>
        <v>1.2766831064020576E-2</v>
      </c>
      <c r="AM1470" s="135">
        <f t="shared" si="645"/>
        <v>0</v>
      </c>
      <c r="AN1470" s="135">
        <f t="shared" si="646"/>
        <v>0</v>
      </c>
      <c r="AO1470" s="135">
        <f t="shared" si="647"/>
        <v>0</v>
      </c>
      <c r="AP1470" s="159">
        <f>IFERROR(VLOOKUP(A1470,人口!$A$2:$E$1748,5,0),0)</f>
        <v>86406</v>
      </c>
      <c r="AQ1470" s="159">
        <f t="shared" si="622"/>
        <v>0</v>
      </c>
      <c r="AR1470" s="159">
        <f t="shared" si="623"/>
        <v>0</v>
      </c>
      <c r="AS1470" s="159">
        <f t="shared" si="624"/>
        <v>0</v>
      </c>
      <c r="AT1470" s="159">
        <f t="shared" si="625"/>
        <v>1</v>
      </c>
      <c r="AU1470" s="159">
        <f t="shared" si="626"/>
        <v>0</v>
      </c>
      <c r="AV1470" s="159">
        <f t="shared" si="627"/>
        <v>0</v>
      </c>
      <c r="AW1470" s="159">
        <f t="shared" si="628"/>
        <v>0</v>
      </c>
      <c r="AX1470" s="159">
        <f t="shared" si="648"/>
        <v>0</v>
      </c>
      <c r="AY1470" s="159" t="str">
        <f t="shared" si="649"/>
        <v>3万～10万人未満の市町村平均</v>
      </c>
      <c r="AZ1470" s="159"/>
    </row>
    <row r="1471" spans="1:52" x14ac:dyDescent="0.3">
      <c r="A1471" t="str">
        <f t="shared" si="629"/>
        <v>38214</v>
      </c>
      <c r="B1471" s="158" t="str">
        <f t="shared" si="630"/>
        <v>038214</v>
      </c>
      <c r="C1471">
        <v>38</v>
      </c>
      <c r="D1471" t="s">
        <v>65</v>
      </c>
      <c r="E1471">
        <v>38214</v>
      </c>
      <c r="F1471" t="s">
        <v>607</v>
      </c>
      <c r="G1471">
        <v>331.673</v>
      </c>
      <c r="H1471">
        <v>1929.8109999999999</v>
      </c>
      <c r="I1471">
        <v>424.79199999999997</v>
      </c>
      <c r="J1471">
        <v>2471.3159999999998</v>
      </c>
      <c r="K1471">
        <v>333.4</v>
      </c>
      <c r="L1471">
        <v>842.31200000000001</v>
      </c>
      <c r="M1471">
        <v>3.7639999999999998</v>
      </c>
      <c r="N1471">
        <v>20.908000000000001</v>
      </c>
      <c r="O1471">
        <v>0</v>
      </c>
      <c r="P1471">
        <v>0</v>
      </c>
      <c r="Q1471">
        <v>0</v>
      </c>
      <c r="R1471">
        <v>0</v>
      </c>
      <c r="S1471">
        <v>0</v>
      </c>
      <c r="T1471">
        <v>0</v>
      </c>
      <c r="U1471">
        <v>0</v>
      </c>
      <c r="V1471">
        <v>2.7629999999999999</v>
      </c>
      <c r="W1471">
        <v>24.637</v>
      </c>
      <c r="Y1471" t="str">
        <f t="shared" si="631"/>
        <v>愛媛県</v>
      </c>
      <c r="Z1471" t="str">
        <f t="shared" si="632"/>
        <v>愛媛県西予市</v>
      </c>
      <c r="AA1471" s="159">
        <f t="shared" si="633"/>
        <v>424.79199999999997</v>
      </c>
      <c r="AB1471" s="159">
        <f t="shared" si="634"/>
        <v>2471.3159999999998</v>
      </c>
      <c r="AC1471" s="159">
        <f t="shared" si="635"/>
        <v>842.31200000000001</v>
      </c>
      <c r="AD1471" s="159">
        <f t="shared" si="636"/>
        <v>20.908000000000001</v>
      </c>
      <c r="AE1471" s="159">
        <f t="shared" si="637"/>
        <v>0</v>
      </c>
      <c r="AF1471" s="159">
        <f t="shared" si="638"/>
        <v>0</v>
      </c>
      <c r="AG1471" s="159">
        <f t="shared" si="639"/>
        <v>0</v>
      </c>
      <c r="AH1471" s="160">
        <f t="shared" si="640"/>
        <v>3759.3279999999995</v>
      </c>
      <c r="AI1471" s="135">
        <f t="shared" si="641"/>
        <v>0.11299679091582326</v>
      </c>
      <c r="AJ1471" s="135">
        <f t="shared" si="642"/>
        <v>0.65738238323445042</v>
      </c>
      <c r="AK1471" s="135">
        <f t="shared" si="643"/>
        <v>0.22405919355799764</v>
      </c>
      <c r="AL1471" s="135">
        <f t="shared" si="644"/>
        <v>5.5616322917287353E-3</v>
      </c>
      <c r="AM1471" s="135">
        <f t="shared" si="645"/>
        <v>0</v>
      </c>
      <c r="AN1471" s="135">
        <f t="shared" si="646"/>
        <v>0</v>
      </c>
      <c r="AO1471" s="135">
        <f t="shared" si="647"/>
        <v>0</v>
      </c>
      <c r="AP1471" s="159">
        <f>IFERROR(VLOOKUP(A1471,人口!$A$2:$E$1748,5,0),0)</f>
        <v>37248</v>
      </c>
      <c r="AQ1471" s="159">
        <f t="shared" si="622"/>
        <v>0</v>
      </c>
      <c r="AR1471" s="159">
        <f t="shared" si="623"/>
        <v>0</v>
      </c>
      <c r="AS1471" s="159">
        <f t="shared" si="624"/>
        <v>0</v>
      </c>
      <c r="AT1471" s="159">
        <f t="shared" si="625"/>
        <v>1</v>
      </c>
      <c r="AU1471" s="159">
        <f t="shared" si="626"/>
        <v>0</v>
      </c>
      <c r="AV1471" s="159">
        <f t="shared" si="627"/>
        <v>0</v>
      </c>
      <c r="AW1471" s="159">
        <f t="shared" si="628"/>
        <v>0</v>
      </c>
      <c r="AX1471" s="159">
        <f t="shared" si="648"/>
        <v>0</v>
      </c>
      <c r="AY1471" s="159" t="str">
        <f t="shared" si="649"/>
        <v>3万～10万人未満の市町村平均</v>
      </c>
      <c r="AZ1471" s="159"/>
    </row>
    <row r="1472" spans="1:52" x14ac:dyDescent="0.3">
      <c r="A1472" t="str">
        <f t="shared" si="629"/>
        <v>38215</v>
      </c>
      <c r="B1472" s="158" t="str">
        <f t="shared" si="630"/>
        <v>038215</v>
      </c>
      <c r="C1472">
        <v>38</v>
      </c>
      <c r="D1472" t="s">
        <v>65</v>
      </c>
      <c r="E1472">
        <v>38215</v>
      </c>
      <c r="F1472" t="s">
        <v>658</v>
      </c>
      <c r="G1472">
        <v>162.88</v>
      </c>
      <c r="H1472">
        <v>592.08199999999999</v>
      </c>
      <c r="I1472">
        <v>212.42400000000001</v>
      </c>
      <c r="J1472">
        <v>771.72400000000005</v>
      </c>
      <c r="K1472">
        <v>100</v>
      </c>
      <c r="L1472">
        <v>214.655</v>
      </c>
      <c r="M1472">
        <v>0.222</v>
      </c>
      <c r="N1472">
        <v>1.1910000000000001</v>
      </c>
      <c r="O1472">
        <v>2.1469999999999998</v>
      </c>
      <c r="P1472">
        <v>0</v>
      </c>
      <c r="Q1472">
        <v>0</v>
      </c>
      <c r="R1472">
        <v>0</v>
      </c>
      <c r="S1472">
        <v>0</v>
      </c>
      <c r="T1472">
        <v>0</v>
      </c>
      <c r="U1472">
        <v>0</v>
      </c>
      <c r="V1472">
        <v>2.2450000000000001</v>
      </c>
      <c r="W1472">
        <v>20.062000000000001</v>
      </c>
      <c r="Y1472" t="str">
        <f t="shared" si="631"/>
        <v>愛媛県</v>
      </c>
      <c r="Z1472" t="str">
        <f t="shared" si="632"/>
        <v>愛媛県東温市</v>
      </c>
      <c r="AA1472" s="159">
        <f t="shared" si="633"/>
        <v>212.42400000000001</v>
      </c>
      <c r="AB1472" s="159">
        <f t="shared" si="634"/>
        <v>771.72400000000005</v>
      </c>
      <c r="AC1472" s="159">
        <f t="shared" si="635"/>
        <v>214.655</v>
      </c>
      <c r="AD1472" s="159">
        <f t="shared" si="636"/>
        <v>1.1910000000000001</v>
      </c>
      <c r="AE1472" s="159">
        <f t="shared" si="637"/>
        <v>0</v>
      </c>
      <c r="AF1472" s="159">
        <f t="shared" si="638"/>
        <v>0</v>
      </c>
      <c r="AG1472" s="159">
        <f t="shared" si="639"/>
        <v>0</v>
      </c>
      <c r="AH1472" s="160">
        <f t="shared" si="640"/>
        <v>1199.9940000000001</v>
      </c>
      <c r="AI1472" s="135">
        <f t="shared" si="641"/>
        <v>0.17702088510442551</v>
      </c>
      <c r="AJ1472" s="135">
        <f t="shared" si="642"/>
        <v>0.64310654886607765</v>
      </c>
      <c r="AK1472" s="135">
        <f t="shared" si="643"/>
        <v>0.17888006106697199</v>
      </c>
      <c r="AL1472" s="135">
        <f t="shared" si="644"/>
        <v>9.9250496252481263E-4</v>
      </c>
      <c r="AM1472" s="135">
        <f t="shared" si="645"/>
        <v>0</v>
      </c>
      <c r="AN1472" s="135">
        <f t="shared" si="646"/>
        <v>0</v>
      </c>
      <c r="AO1472" s="135">
        <f t="shared" si="647"/>
        <v>0</v>
      </c>
      <c r="AP1472" s="159">
        <f>IFERROR(VLOOKUP(A1472,人口!$A$2:$E$1748,5,0),0)</f>
        <v>33453</v>
      </c>
      <c r="AQ1472" s="159">
        <f t="shared" si="622"/>
        <v>0</v>
      </c>
      <c r="AR1472" s="159">
        <f t="shared" si="623"/>
        <v>0</v>
      </c>
      <c r="AS1472" s="159">
        <f t="shared" si="624"/>
        <v>0</v>
      </c>
      <c r="AT1472" s="159">
        <f t="shared" si="625"/>
        <v>1</v>
      </c>
      <c r="AU1472" s="159">
        <f t="shared" si="626"/>
        <v>0</v>
      </c>
      <c r="AV1472" s="159">
        <f t="shared" si="627"/>
        <v>0</v>
      </c>
      <c r="AW1472" s="159">
        <f t="shared" si="628"/>
        <v>0</v>
      </c>
      <c r="AX1472" s="159">
        <f t="shared" si="648"/>
        <v>0</v>
      </c>
      <c r="AY1472" s="159" t="str">
        <f t="shared" si="649"/>
        <v>3万～10万人未満の市町村平均</v>
      </c>
      <c r="AZ1472" s="159"/>
    </row>
    <row r="1473" spans="1:52" x14ac:dyDescent="0.3">
      <c r="A1473" t="str">
        <f t="shared" si="629"/>
        <v>38356</v>
      </c>
      <c r="B1473" s="158" t="str">
        <f t="shared" si="630"/>
        <v>038356</v>
      </c>
      <c r="C1473">
        <v>38</v>
      </c>
      <c r="D1473" t="s">
        <v>65</v>
      </c>
      <c r="E1473">
        <v>38356</v>
      </c>
      <c r="F1473" t="s">
        <v>711</v>
      </c>
      <c r="G1473">
        <v>52.923000000000002</v>
      </c>
      <c r="H1473">
        <v>115.17100000000001</v>
      </c>
      <c r="I1473">
        <v>70.616</v>
      </c>
      <c r="J1473">
        <v>153.38</v>
      </c>
      <c r="K1473">
        <v>7</v>
      </c>
      <c r="L1473">
        <v>12.129</v>
      </c>
      <c r="M1473">
        <v>0</v>
      </c>
      <c r="N1473">
        <v>0</v>
      </c>
      <c r="O1473">
        <v>0</v>
      </c>
      <c r="P1473">
        <v>0</v>
      </c>
      <c r="Q1473">
        <v>0</v>
      </c>
      <c r="R1473">
        <v>0</v>
      </c>
      <c r="S1473">
        <v>0</v>
      </c>
      <c r="T1473">
        <v>0</v>
      </c>
      <c r="U1473">
        <v>0</v>
      </c>
      <c r="V1473">
        <v>0.38100000000000001</v>
      </c>
      <c r="W1473">
        <v>3.508</v>
      </c>
      <c r="Y1473" t="str">
        <f t="shared" si="631"/>
        <v>愛媛県</v>
      </c>
      <c r="Z1473" t="str">
        <f t="shared" si="632"/>
        <v>愛媛県上島町</v>
      </c>
      <c r="AA1473" s="159">
        <f t="shared" si="633"/>
        <v>70.616</v>
      </c>
      <c r="AB1473" s="159">
        <f t="shared" si="634"/>
        <v>153.38</v>
      </c>
      <c r="AC1473" s="159">
        <f t="shared" si="635"/>
        <v>12.129</v>
      </c>
      <c r="AD1473" s="159">
        <f t="shared" si="636"/>
        <v>0</v>
      </c>
      <c r="AE1473" s="159">
        <f t="shared" si="637"/>
        <v>0</v>
      </c>
      <c r="AF1473" s="159">
        <f t="shared" si="638"/>
        <v>0</v>
      </c>
      <c r="AG1473" s="159">
        <f t="shared" si="639"/>
        <v>0</v>
      </c>
      <c r="AH1473" s="160">
        <f t="shared" si="640"/>
        <v>236.12499999999997</v>
      </c>
      <c r="AI1473" s="135">
        <f t="shared" si="641"/>
        <v>0.2990619375330863</v>
      </c>
      <c r="AJ1473" s="135">
        <f t="shared" si="642"/>
        <v>0.64957120169401805</v>
      </c>
      <c r="AK1473" s="135">
        <f t="shared" si="643"/>
        <v>5.1366860772895713E-2</v>
      </c>
      <c r="AL1473" s="135">
        <f t="shared" si="644"/>
        <v>0</v>
      </c>
      <c r="AM1473" s="135">
        <f t="shared" si="645"/>
        <v>0</v>
      </c>
      <c r="AN1473" s="135">
        <f t="shared" si="646"/>
        <v>0</v>
      </c>
      <c r="AO1473" s="135">
        <f t="shared" si="647"/>
        <v>0</v>
      </c>
      <c r="AP1473" s="159">
        <f>IFERROR(VLOOKUP(A1473,人口!$A$2:$E$1748,5,0),0)</f>
        <v>6761</v>
      </c>
      <c r="AQ1473" s="159">
        <f t="shared" si="622"/>
        <v>0</v>
      </c>
      <c r="AR1473" s="159">
        <f t="shared" si="623"/>
        <v>1</v>
      </c>
      <c r="AS1473" s="159">
        <f t="shared" si="624"/>
        <v>0</v>
      </c>
      <c r="AT1473" s="159">
        <f t="shared" si="625"/>
        <v>0</v>
      </c>
      <c r="AU1473" s="159">
        <f t="shared" si="626"/>
        <v>0</v>
      </c>
      <c r="AV1473" s="159">
        <f t="shared" si="627"/>
        <v>0</v>
      </c>
      <c r="AW1473" s="159">
        <f t="shared" si="628"/>
        <v>0</v>
      </c>
      <c r="AX1473" s="159">
        <f t="shared" si="648"/>
        <v>0</v>
      </c>
      <c r="AY1473" s="159" t="str">
        <f t="shared" si="649"/>
        <v>5千～1万人未満の市町村平均</v>
      </c>
      <c r="AZ1473" s="159"/>
    </row>
    <row r="1474" spans="1:52" x14ac:dyDescent="0.3">
      <c r="A1474" t="str">
        <f t="shared" si="629"/>
        <v>38386</v>
      </c>
      <c r="B1474" s="158" t="str">
        <f t="shared" si="630"/>
        <v>038386</v>
      </c>
      <c r="C1474">
        <v>38</v>
      </c>
      <c r="D1474" t="s">
        <v>65</v>
      </c>
      <c r="E1474">
        <v>38386</v>
      </c>
      <c r="F1474" t="s">
        <v>764</v>
      </c>
      <c r="G1474">
        <v>98.203000000000003</v>
      </c>
      <c r="H1474">
        <v>457.02</v>
      </c>
      <c r="I1474">
        <v>122.91800000000001</v>
      </c>
      <c r="J1474">
        <v>571.82100000000003</v>
      </c>
      <c r="K1474">
        <v>486.3</v>
      </c>
      <c r="L1474">
        <v>1229.4639999999999</v>
      </c>
      <c r="M1474">
        <v>16.422999999999998</v>
      </c>
      <c r="N1474">
        <v>91.977999999999994</v>
      </c>
      <c r="O1474">
        <v>0.433</v>
      </c>
      <c r="P1474">
        <v>0</v>
      </c>
      <c r="Q1474">
        <v>0</v>
      </c>
      <c r="R1474">
        <v>0</v>
      </c>
      <c r="S1474">
        <v>0</v>
      </c>
      <c r="T1474">
        <v>0</v>
      </c>
      <c r="U1474">
        <v>0</v>
      </c>
      <c r="V1474">
        <v>0.70699999999999996</v>
      </c>
      <c r="W1474">
        <v>6.6520000000000001</v>
      </c>
      <c r="Y1474" t="str">
        <f t="shared" si="631"/>
        <v>愛媛県</v>
      </c>
      <c r="Z1474" t="str">
        <f t="shared" si="632"/>
        <v>愛媛県久万高原町</v>
      </c>
      <c r="AA1474" s="159">
        <f t="shared" si="633"/>
        <v>122.91800000000001</v>
      </c>
      <c r="AB1474" s="159">
        <f t="shared" si="634"/>
        <v>571.82100000000003</v>
      </c>
      <c r="AC1474" s="159">
        <f t="shared" si="635"/>
        <v>1229.4639999999999</v>
      </c>
      <c r="AD1474" s="159">
        <f t="shared" si="636"/>
        <v>91.977999999999994</v>
      </c>
      <c r="AE1474" s="159">
        <f t="shared" si="637"/>
        <v>0</v>
      </c>
      <c r="AF1474" s="159">
        <f t="shared" si="638"/>
        <v>0</v>
      </c>
      <c r="AG1474" s="159">
        <f t="shared" si="639"/>
        <v>0</v>
      </c>
      <c r="AH1474" s="160">
        <f t="shared" si="640"/>
        <v>2016.181</v>
      </c>
      <c r="AI1474" s="135">
        <f t="shared" si="641"/>
        <v>6.0965756546659255E-2</v>
      </c>
      <c r="AJ1474" s="135">
        <f t="shared" si="642"/>
        <v>0.28361590551641941</v>
      </c>
      <c r="AK1474" s="135">
        <f t="shared" si="643"/>
        <v>0.60979842583577559</v>
      </c>
      <c r="AL1474" s="135">
        <f t="shared" si="644"/>
        <v>4.5619912101145674E-2</v>
      </c>
      <c r="AM1474" s="135">
        <f t="shared" si="645"/>
        <v>0</v>
      </c>
      <c r="AN1474" s="135">
        <f t="shared" si="646"/>
        <v>0</v>
      </c>
      <c r="AO1474" s="135">
        <f t="shared" si="647"/>
        <v>0</v>
      </c>
      <c r="AP1474" s="159">
        <f>IFERROR(VLOOKUP(A1474,人口!$A$2:$E$1748,5,0),0)</f>
        <v>8076</v>
      </c>
      <c r="AQ1474" s="159">
        <f t="shared" si="622"/>
        <v>0</v>
      </c>
      <c r="AR1474" s="159">
        <f t="shared" si="623"/>
        <v>1</v>
      </c>
      <c r="AS1474" s="159">
        <f t="shared" si="624"/>
        <v>0</v>
      </c>
      <c r="AT1474" s="159">
        <f t="shared" si="625"/>
        <v>0</v>
      </c>
      <c r="AU1474" s="159">
        <f t="shared" si="626"/>
        <v>0</v>
      </c>
      <c r="AV1474" s="159">
        <f t="shared" si="627"/>
        <v>0</v>
      </c>
      <c r="AW1474" s="159">
        <f t="shared" si="628"/>
        <v>0</v>
      </c>
      <c r="AX1474" s="159">
        <f t="shared" si="648"/>
        <v>0</v>
      </c>
      <c r="AY1474" s="159" t="str">
        <f t="shared" si="649"/>
        <v>5千～1万人未満の市町村平均</v>
      </c>
      <c r="AZ1474" s="159"/>
    </row>
    <row r="1475" spans="1:52" x14ac:dyDescent="0.3">
      <c r="A1475" t="str">
        <f t="shared" si="629"/>
        <v>38401</v>
      </c>
      <c r="B1475" s="158" t="str">
        <f t="shared" si="630"/>
        <v>038401</v>
      </c>
      <c r="C1475">
        <v>38</v>
      </c>
      <c r="D1475" t="s">
        <v>65</v>
      </c>
      <c r="E1475">
        <v>38401</v>
      </c>
      <c r="F1475" t="s">
        <v>818</v>
      </c>
      <c r="G1475">
        <v>140.31700000000001</v>
      </c>
      <c r="H1475">
        <v>286.14999999999998</v>
      </c>
      <c r="I1475">
        <v>157.767</v>
      </c>
      <c r="J1475">
        <v>321.50299999999999</v>
      </c>
      <c r="K1475">
        <v>0</v>
      </c>
      <c r="L1475">
        <v>0</v>
      </c>
      <c r="M1475">
        <v>0</v>
      </c>
      <c r="N1475">
        <v>0</v>
      </c>
      <c r="O1475">
        <v>0</v>
      </c>
      <c r="P1475">
        <v>0</v>
      </c>
      <c r="Q1475">
        <v>0</v>
      </c>
      <c r="R1475">
        <v>0</v>
      </c>
      <c r="S1475">
        <v>0</v>
      </c>
      <c r="T1475">
        <v>0</v>
      </c>
      <c r="U1475">
        <v>0</v>
      </c>
      <c r="V1475">
        <v>1.552</v>
      </c>
      <c r="W1475">
        <v>19.013000000000002</v>
      </c>
      <c r="Y1475" t="str">
        <f t="shared" si="631"/>
        <v>愛媛県</v>
      </c>
      <c r="Z1475" t="str">
        <f t="shared" si="632"/>
        <v>愛媛県松前町</v>
      </c>
      <c r="AA1475" s="159">
        <f t="shared" si="633"/>
        <v>157.767</v>
      </c>
      <c r="AB1475" s="159">
        <f t="shared" si="634"/>
        <v>321.50299999999999</v>
      </c>
      <c r="AC1475" s="159">
        <f t="shared" si="635"/>
        <v>0</v>
      </c>
      <c r="AD1475" s="159">
        <f t="shared" si="636"/>
        <v>0</v>
      </c>
      <c r="AE1475" s="159">
        <f t="shared" si="637"/>
        <v>0</v>
      </c>
      <c r="AF1475" s="159">
        <f t="shared" si="638"/>
        <v>0</v>
      </c>
      <c r="AG1475" s="159">
        <f t="shared" si="639"/>
        <v>0</v>
      </c>
      <c r="AH1475" s="160">
        <f t="shared" si="640"/>
        <v>479.27</v>
      </c>
      <c r="AI1475" s="135">
        <f t="shared" si="641"/>
        <v>0.32918188077701505</v>
      </c>
      <c r="AJ1475" s="135">
        <f t="shared" si="642"/>
        <v>0.67081811922298495</v>
      </c>
      <c r="AK1475" s="135">
        <f t="shared" si="643"/>
        <v>0</v>
      </c>
      <c r="AL1475" s="135">
        <f t="shared" si="644"/>
        <v>0</v>
      </c>
      <c r="AM1475" s="135">
        <f t="shared" si="645"/>
        <v>0</v>
      </c>
      <c r="AN1475" s="135">
        <f t="shared" si="646"/>
        <v>0</v>
      </c>
      <c r="AO1475" s="135">
        <f t="shared" si="647"/>
        <v>0</v>
      </c>
      <c r="AP1475" s="159">
        <f>IFERROR(VLOOKUP(A1475,人口!$A$2:$E$1748,5,0),0)</f>
        <v>30668</v>
      </c>
      <c r="AQ1475" s="159">
        <f t="shared" ref="AQ1475:AQ1538" si="650">IF(SUMIFS($AP1475,$AP1475,$BI$17,$AP1475,$BJ$17)&gt;0,1,0)</f>
        <v>0</v>
      </c>
      <c r="AR1475" s="159">
        <f t="shared" ref="AR1475:AR1538" si="651">IF(SUMIFS($AP1475,$AP1475,$BI$18,$AP1475,$BJ$18)&gt;0,1,0)</f>
        <v>0</v>
      </c>
      <c r="AS1475" s="159">
        <f t="shared" ref="AS1475:AS1538" si="652">IF(SUMIFS($AP1475,$AP1475,$BI$19,$AP1475,$BJ$19)&gt;0,1,0)</f>
        <v>0</v>
      </c>
      <c r="AT1475" s="159">
        <f t="shared" ref="AT1475:AT1538" si="653">IF(SUMIFS($AP1475,$AP1475,$BI$20,$AP1475,$BJ$20)&gt;0,1,0)</f>
        <v>1</v>
      </c>
      <c r="AU1475" s="159">
        <f t="shared" ref="AU1475:AU1538" si="654">IF(SUMIFS($AP1475,$AP1475,$BI$21,$AP1475,$BJ$21)&gt;0,1,0)</f>
        <v>0</v>
      </c>
      <c r="AV1475" s="159">
        <f t="shared" ref="AV1475:AV1538" si="655">IF(SUMIFS($AP1475,$AP1475,$BI$22,$AP1475,$BJ$22)&gt;0,1,0)</f>
        <v>0</v>
      </c>
      <c r="AW1475" s="159">
        <f t="shared" ref="AW1475:AW1538" si="656">IF(SUMIFS($AP1475,$AP1475,$BI$23,$AP1475,$BJ$23)&gt;0,1,0)</f>
        <v>0</v>
      </c>
      <c r="AX1475" s="159">
        <f t="shared" si="648"/>
        <v>0</v>
      </c>
      <c r="AY1475" s="159" t="str">
        <f t="shared" si="649"/>
        <v>3万～10万人未満の市町村平均</v>
      </c>
      <c r="AZ1475" s="159"/>
    </row>
    <row r="1476" spans="1:52" x14ac:dyDescent="0.3">
      <c r="A1476" t="str">
        <f t="shared" ref="A1476:A1539" si="657">IF(LEN(B1476)=5,B1476,RIGHT(B1476,5))</f>
        <v>38402</v>
      </c>
      <c r="B1476" s="158" t="str">
        <f t="shared" ref="B1476:B1539" si="658">0&amp;E1476</f>
        <v>038402</v>
      </c>
      <c r="C1476">
        <v>38</v>
      </c>
      <c r="D1476" t="s">
        <v>65</v>
      </c>
      <c r="E1476">
        <v>38402</v>
      </c>
      <c r="F1476" t="s">
        <v>869</v>
      </c>
      <c r="G1476">
        <v>94.387</v>
      </c>
      <c r="H1476">
        <v>374.45800000000003</v>
      </c>
      <c r="I1476">
        <v>125.04</v>
      </c>
      <c r="J1476">
        <v>495.66300000000001</v>
      </c>
      <c r="K1476">
        <v>32.799999999999997</v>
      </c>
      <c r="L1476">
        <v>65.825000000000003</v>
      </c>
      <c r="M1476">
        <v>0</v>
      </c>
      <c r="N1476">
        <v>0</v>
      </c>
      <c r="O1476">
        <v>0.11</v>
      </c>
      <c r="P1476">
        <v>0</v>
      </c>
      <c r="Q1476">
        <v>0</v>
      </c>
      <c r="R1476">
        <v>0</v>
      </c>
      <c r="S1476">
        <v>0</v>
      </c>
      <c r="T1476">
        <v>0</v>
      </c>
      <c r="U1476">
        <v>0</v>
      </c>
      <c r="V1476">
        <v>1.018</v>
      </c>
      <c r="W1476">
        <v>11.369</v>
      </c>
      <c r="Y1476" t="str">
        <f t="shared" ref="Y1476:Y1539" si="659">D1476</f>
        <v>愛媛県</v>
      </c>
      <c r="Z1476" t="str">
        <f t="shared" ref="Z1476:Z1539" si="660">D1476&amp;F1476</f>
        <v>愛媛県砥部町</v>
      </c>
      <c r="AA1476" s="159">
        <f t="shared" ref="AA1476:AA1539" si="661">I1476</f>
        <v>125.04</v>
      </c>
      <c r="AB1476" s="159">
        <f t="shared" ref="AB1476:AB1539" si="662">J1476</f>
        <v>495.66300000000001</v>
      </c>
      <c r="AC1476" s="159">
        <f t="shared" ref="AC1476:AC1539" si="663">L1476</f>
        <v>65.825000000000003</v>
      </c>
      <c r="AD1476" s="159">
        <f t="shared" ref="AD1476:AD1539" si="664">N1476</f>
        <v>0</v>
      </c>
      <c r="AE1476" s="159">
        <f t="shared" ref="AE1476:AE1539" si="665">S1476</f>
        <v>0</v>
      </c>
      <c r="AF1476" s="159">
        <f t="shared" ref="AF1476:AF1539" si="666">T1476</f>
        <v>0</v>
      </c>
      <c r="AG1476" s="159">
        <f t="shared" ref="AG1476:AG1539" si="667">U1476</f>
        <v>0</v>
      </c>
      <c r="AH1476" s="160">
        <f t="shared" ref="AH1476:AH1539" si="668">SUM(AA1476:AG1476)</f>
        <v>686.52800000000002</v>
      </c>
      <c r="AI1476" s="135">
        <f t="shared" ref="AI1476:AI1539" si="669">IFERROR(AA1476/$AH1476,"")</f>
        <v>0.18213386781019858</v>
      </c>
      <c r="AJ1476" s="135">
        <f t="shared" ref="AJ1476:AJ1539" si="670">IFERROR(AB1476/$AH1476,"")</f>
        <v>0.72198511932506759</v>
      </c>
      <c r="AK1476" s="135">
        <f t="shared" ref="AK1476:AK1539" si="671">IFERROR(AC1476/$AH1476,"")</f>
        <v>9.5881012864733856E-2</v>
      </c>
      <c r="AL1476" s="135">
        <f t="shared" ref="AL1476:AL1539" si="672">IFERROR(AD1476/$AH1476,"")</f>
        <v>0</v>
      </c>
      <c r="AM1476" s="135">
        <f t="shared" ref="AM1476:AM1539" si="673">IFERROR(AE1476/$AH1476,"")</f>
        <v>0</v>
      </c>
      <c r="AN1476" s="135">
        <f t="shared" ref="AN1476:AN1539" si="674">IFERROR(AF1476/$AH1476,"")</f>
        <v>0</v>
      </c>
      <c r="AO1476" s="135">
        <f t="shared" ref="AO1476:AO1539" si="675">IFERROR(AG1476/$AH1476,"")</f>
        <v>0</v>
      </c>
      <c r="AP1476" s="159">
        <f>IFERROR(VLOOKUP(A1476,人口!$A$2:$E$1748,5,0),0)</f>
        <v>20982</v>
      </c>
      <c r="AQ1476" s="159">
        <f t="shared" si="650"/>
        <v>0</v>
      </c>
      <c r="AR1476" s="159">
        <f t="shared" si="651"/>
        <v>0</v>
      </c>
      <c r="AS1476" s="159">
        <f t="shared" si="652"/>
        <v>1</v>
      </c>
      <c r="AT1476" s="159">
        <f t="shared" si="653"/>
        <v>0</v>
      </c>
      <c r="AU1476" s="159">
        <f t="shared" si="654"/>
        <v>0</v>
      </c>
      <c r="AV1476" s="159">
        <f t="shared" si="655"/>
        <v>0</v>
      </c>
      <c r="AW1476" s="159">
        <f t="shared" si="656"/>
        <v>0</v>
      </c>
      <c r="AX1476" s="159">
        <f t="shared" ref="AX1476:AX1539" si="676">IF(SUMIFS($AP1476,$AP1476,$BI$24)&gt;0,1,0)</f>
        <v>0</v>
      </c>
      <c r="AY1476" s="159" t="str">
        <f t="shared" ref="AY1476:AY1539" si="677">IF(AQ1476=1,$AQ$1,IF(AR1476=1,$AR$1,IF(AS1476=1,$AS$1,IF(AT1476=1,$AT$1,IF(AU1476=1,$AU$1,IF(AV1476=1,$AV$1,IF(AW1476=1,$AW$1,IF(AX1476=1,$AX$1,""))))))))</f>
        <v>1万～3万人未満の市町村平均</v>
      </c>
      <c r="AZ1476" s="159"/>
    </row>
    <row r="1477" spans="1:52" x14ac:dyDescent="0.3">
      <c r="A1477" t="str">
        <f t="shared" si="657"/>
        <v>38422</v>
      </c>
      <c r="B1477" s="158" t="str">
        <f t="shared" si="658"/>
        <v>038422</v>
      </c>
      <c r="C1477">
        <v>38</v>
      </c>
      <c r="D1477" t="s">
        <v>65</v>
      </c>
      <c r="E1477">
        <v>38422</v>
      </c>
      <c r="F1477" t="s">
        <v>921</v>
      </c>
      <c r="G1477">
        <v>134.523</v>
      </c>
      <c r="H1477">
        <v>749.32899999999995</v>
      </c>
      <c r="I1477">
        <v>172.30600000000001</v>
      </c>
      <c r="J1477">
        <v>960.17399999999998</v>
      </c>
      <c r="K1477">
        <v>143.19999999999999</v>
      </c>
      <c r="L1477">
        <v>322.38799999999998</v>
      </c>
      <c r="M1477">
        <v>1.6439999999999999</v>
      </c>
      <c r="N1477">
        <v>9.1630000000000003</v>
      </c>
      <c r="O1477">
        <v>0</v>
      </c>
      <c r="P1477">
        <v>0</v>
      </c>
      <c r="Q1477">
        <v>0</v>
      </c>
      <c r="R1477">
        <v>0</v>
      </c>
      <c r="S1477">
        <v>0</v>
      </c>
      <c r="T1477">
        <v>0</v>
      </c>
      <c r="U1477">
        <v>0</v>
      </c>
      <c r="V1477">
        <v>0.96</v>
      </c>
      <c r="W1477">
        <v>9.7789999999999999</v>
      </c>
      <c r="Y1477" t="str">
        <f t="shared" si="659"/>
        <v>愛媛県</v>
      </c>
      <c r="Z1477" t="str">
        <f t="shared" si="660"/>
        <v>愛媛県内子町</v>
      </c>
      <c r="AA1477" s="159">
        <f t="shared" si="661"/>
        <v>172.30600000000001</v>
      </c>
      <c r="AB1477" s="159">
        <f t="shared" si="662"/>
        <v>960.17399999999998</v>
      </c>
      <c r="AC1477" s="159">
        <f t="shared" si="663"/>
        <v>322.38799999999998</v>
      </c>
      <c r="AD1477" s="159">
        <f t="shared" si="664"/>
        <v>9.1630000000000003</v>
      </c>
      <c r="AE1477" s="159">
        <f t="shared" si="665"/>
        <v>0</v>
      </c>
      <c r="AF1477" s="159">
        <f t="shared" si="666"/>
        <v>0</v>
      </c>
      <c r="AG1477" s="159">
        <f t="shared" si="667"/>
        <v>0</v>
      </c>
      <c r="AH1477" s="160">
        <f t="shared" si="668"/>
        <v>1464.0309999999999</v>
      </c>
      <c r="AI1477" s="135">
        <f t="shared" si="669"/>
        <v>0.11769286306095979</v>
      </c>
      <c r="AJ1477" s="135">
        <f t="shared" si="670"/>
        <v>0.65584266999810792</v>
      </c>
      <c r="AK1477" s="135">
        <f t="shared" si="671"/>
        <v>0.22020571968762956</v>
      </c>
      <c r="AL1477" s="135">
        <f t="shared" si="672"/>
        <v>6.2587472533026968E-3</v>
      </c>
      <c r="AM1477" s="135">
        <f t="shared" si="673"/>
        <v>0</v>
      </c>
      <c r="AN1477" s="135">
        <f t="shared" si="674"/>
        <v>0</v>
      </c>
      <c r="AO1477" s="135">
        <f t="shared" si="675"/>
        <v>0</v>
      </c>
      <c r="AP1477" s="159">
        <f>IFERROR(VLOOKUP(A1477,人口!$A$2:$E$1748,5,0),0)</f>
        <v>16349</v>
      </c>
      <c r="AQ1477" s="159">
        <f t="shared" si="650"/>
        <v>0</v>
      </c>
      <c r="AR1477" s="159">
        <f t="shared" si="651"/>
        <v>0</v>
      </c>
      <c r="AS1477" s="159">
        <f t="shared" si="652"/>
        <v>1</v>
      </c>
      <c r="AT1477" s="159">
        <f t="shared" si="653"/>
        <v>0</v>
      </c>
      <c r="AU1477" s="159">
        <f t="shared" si="654"/>
        <v>0</v>
      </c>
      <c r="AV1477" s="159">
        <f t="shared" si="655"/>
        <v>0</v>
      </c>
      <c r="AW1477" s="159">
        <f t="shared" si="656"/>
        <v>0</v>
      </c>
      <c r="AX1477" s="159">
        <f t="shared" si="676"/>
        <v>0</v>
      </c>
      <c r="AY1477" s="159" t="str">
        <f t="shared" si="677"/>
        <v>1万～3万人未満の市町村平均</v>
      </c>
      <c r="AZ1477" s="159"/>
    </row>
    <row r="1478" spans="1:52" x14ac:dyDescent="0.3">
      <c r="A1478" t="str">
        <f t="shared" si="657"/>
        <v>38442</v>
      </c>
      <c r="B1478" s="158" t="str">
        <f t="shared" si="658"/>
        <v>038442</v>
      </c>
      <c r="C1478">
        <v>38</v>
      </c>
      <c r="D1478" t="s">
        <v>65</v>
      </c>
      <c r="E1478">
        <v>38442</v>
      </c>
      <c r="F1478" t="s">
        <v>971</v>
      </c>
      <c r="G1478">
        <v>85.239000000000004</v>
      </c>
      <c r="H1478">
        <v>542.96799999999996</v>
      </c>
      <c r="I1478">
        <v>111.71</v>
      </c>
      <c r="J1478">
        <v>711.31600000000003</v>
      </c>
      <c r="K1478">
        <v>59.6</v>
      </c>
      <c r="L1478">
        <v>161.994</v>
      </c>
      <c r="M1478">
        <v>0</v>
      </c>
      <c r="N1478">
        <v>0</v>
      </c>
      <c r="O1478">
        <v>0</v>
      </c>
      <c r="P1478">
        <v>0</v>
      </c>
      <c r="Q1478">
        <v>0</v>
      </c>
      <c r="R1478">
        <v>0</v>
      </c>
      <c r="S1478">
        <v>0</v>
      </c>
      <c r="T1478">
        <v>0</v>
      </c>
      <c r="U1478">
        <v>0</v>
      </c>
      <c r="V1478">
        <v>0.66800000000000004</v>
      </c>
      <c r="W1478">
        <v>5.7839999999999998</v>
      </c>
      <c r="Y1478" t="str">
        <f t="shared" si="659"/>
        <v>愛媛県</v>
      </c>
      <c r="Z1478" t="str">
        <f t="shared" si="660"/>
        <v>愛媛県伊方町</v>
      </c>
      <c r="AA1478" s="159">
        <f t="shared" si="661"/>
        <v>111.71</v>
      </c>
      <c r="AB1478" s="159">
        <f t="shared" si="662"/>
        <v>711.31600000000003</v>
      </c>
      <c r="AC1478" s="159">
        <f t="shared" si="663"/>
        <v>161.994</v>
      </c>
      <c r="AD1478" s="159">
        <f t="shared" si="664"/>
        <v>0</v>
      </c>
      <c r="AE1478" s="159">
        <f t="shared" si="665"/>
        <v>0</v>
      </c>
      <c r="AF1478" s="159">
        <f t="shared" si="666"/>
        <v>0</v>
      </c>
      <c r="AG1478" s="159">
        <f t="shared" si="667"/>
        <v>0</v>
      </c>
      <c r="AH1478" s="160">
        <f t="shared" si="668"/>
        <v>985.0200000000001</v>
      </c>
      <c r="AI1478" s="135">
        <f t="shared" si="669"/>
        <v>0.11340886479462345</v>
      </c>
      <c r="AJ1478" s="135">
        <f t="shared" si="670"/>
        <v>0.72213356073988344</v>
      </c>
      <c r="AK1478" s="135">
        <f t="shared" si="671"/>
        <v>0.16445757446549308</v>
      </c>
      <c r="AL1478" s="135">
        <f t="shared" si="672"/>
        <v>0</v>
      </c>
      <c r="AM1478" s="135">
        <f t="shared" si="673"/>
        <v>0</v>
      </c>
      <c r="AN1478" s="135">
        <f t="shared" si="674"/>
        <v>0</v>
      </c>
      <c r="AO1478" s="135">
        <f t="shared" si="675"/>
        <v>0</v>
      </c>
      <c r="AP1478" s="159">
        <f>IFERROR(VLOOKUP(A1478,人口!$A$2:$E$1748,5,0),0)</f>
        <v>9116</v>
      </c>
      <c r="AQ1478" s="159">
        <f t="shared" si="650"/>
        <v>0</v>
      </c>
      <c r="AR1478" s="159">
        <f t="shared" si="651"/>
        <v>1</v>
      </c>
      <c r="AS1478" s="159">
        <f t="shared" si="652"/>
        <v>0</v>
      </c>
      <c r="AT1478" s="159">
        <f t="shared" si="653"/>
        <v>0</v>
      </c>
      <c r="AU1478" s="159">
        <f t="shared" si="654"/>
        <v>0</v>
      </c>
      <c r="AV1478" s="159">
        <f t="shared" si="655"/>
        <v>0</v>
      </c>
      <c r="AW1478" s="159">
        <f t="shared" si="656"/>
        <v>0</v>
      </c>
      <c r="AX1478" s="159">
        <f t="shared" si="676"/>
        <v>0</v>
      </c>
      <c r="AY1478" s="159" t="str">
        <f t="shared" si="677"/>
        <v>5千～1万人未満の市町村平均</v>
      </c>
      <c r="AZ1478" s="159"/>
    </row>
    <row r="1479" spans="1:52" x14ac:dyDescent="0.3">
      <c r="A1479" t="str">
        <f t="shared" si="657"/>
        <v>38484</v>
      </c>
      <c r="B1479" s="158" t="str">
        <f t="shared" si="658"/>
        <v>038484</v>
      </c>
      <c r="C1479">
        <v>38</v>
      </c>
      <c r="D1479" t="s">
        <v>65</v>
      </c>
      <c r="E1479">
        <v>38484</v>
      </c>
      <c r="F1479" t="s">
        <v>1015</v>
      </c>
      <c r="G1479">
        <v>36.981000000000002</v>
      </c>
      <c r="H1479">
        <v>212.63300000000001</v>
      </c>
      <c r="I1479">
        <v>47.35</v>
      </c>
      <c r="J1479">
        <v>271.92099999999999</v>
      </c>
      <c r="K1479">
        <v>60.4</v>
      </c>
      <c r="L1479">
        <v>169.35499999999999</v>
      </c>
      <c r="M1479">
        <v>0.25800000000000001</v>
      </c>
      <c r="N1479">
        <v>1.3420000000000001</v>
      </c>
      <c r="O1479">
        <v>0</v>
      </c>
      <c r="P1479">
        <v>0</v>
      </c>
      <c r="Q1479">
        <v>0</v>
      </c>
      <c r="R1479">
        <v>0</v>
      </c>
      <c r="S1479">
        <v>0</v>
      </c>
      <c r="T1479">
        <v>0</v>
      </c>
      <c r="U1479">
        <v>0</v>
      </c>
      <c r="V1479">
        <v>0.20799999999999999</v>
      </c>
      <c r="W1479">
        <v>2.109</v>
      </c>
      <c r="Y1479" t="str">
        <f t="shared" si="659"/>
        <v>愛媛県</v>
      </c>
      <c r="Z1479" t="str">
        <f t="shared" si="660"/>
        <v>愛媛県松野町</v>
      </c>
      <c r="AA1479" s="159">
        <f t="shared" si="661"/>
        <v>47.35</v>
      </c>
      <c r="AB1479" s="159">
        <f t="shared" si="662"/>
        <v>271.92099999999999</v>
      </c>
      <c r="AC1479" s="159">
        <f t="shared" si="663"/>
        <v>169.35499999999999</v>
      </c>
      <c r="AD1479" s="159">
        <f t="shared" si="664"/>
        <v>1.3420000000000001</v>
      </c>
      <c r="AE1479" s="159">
        <f t="shared" si="665"/>
        <v>0</v>
      </c>
      <c r="AF1479" s="159">
        <f t="shared" si="666"/>
        <v>0</v>
      </c>
      <c r="AG1479" s="159">
        <f t="shared" si="667"/>
        <v>0</v>
      </c>
      <c r="AH1479" s="160">
        <f t="shared" si="668"/>
        <v>489.96799999999996</v>
      </c>
      <c r="AI1479" s="135">
        <f t="shared" si="669"/>
        <v>9.6638964177252401E-2</v>
      </c>
      <c r="AJ1479" s="135">
        <f t="shared" si="670"/>
        <v>0.55497705972634948</v>
      </c>
      <c r="AK1479" s="135">
        <f t="shared" si="671"/>
        <v>0.34564502171570388</v>
      </c>
      <c r="AL1479" s="135">
        <f t="shared" si="672"/>
        <v>2.7389543806942496E-3</v>
      </c>
      <c r="AM1479" s="135">
        <f t="shared" si="673"/>
        <v>0</v>
      </c>
      <c r="AN1479" s="135">
        <f t="shared" si="674"/>
        <v>0</v>
      </c>
      <c r="AO1479" s="135">
        <f t="shared" si="675"/>
        <v>0</v>
      </c>
      <c r="AP1479" s="159">
        <f>IFERROR(VLOOKUP(A1479,人口!$A$2:$E$1748,5,0),0)</f>
        <v>3920</v>
      </c>
      <c r="AQ1479" s="159">
        <f t="shared" si="650"/>
        <v>1</v>
      </c>
      <c r="AR1479" s="159">
        <f t="shared" si="651"/>
        <v>0</v>
      </c>
      <c r="AS1479" s="159">
        <f t="shared" si="652"/>
        <v>0</v>
      </c>
      <c r="AT1479" s="159">
        <f t="shared" si="653"/>
        <v>0</v>
      </c>
      <c r="AU1479" s="159">
        <f t="shared" si="654"/>
        <v>0</v>
      </c>
      <c r="AV1479" s="159">
        <f t="shared" si="655"/>
        <v>0</v>
      </c>
      <c r="AW1479" s="159">
        <f t="shared" si="656"/>
        <v>0</v>
      </c>
      <c r="AX1479" s="159">
        <f t="shared" si="676"/>
        <v>0</v>
      </c>
      <c r="AY1479" s="159" t="str">
        <f t="shared" si="677"/>
        <v>5千人未満の市町村平均</v>
      </c>
      <c r="AZ1479" s="159"/>
    </row>
    <row r="1480" spans="1:52" x14ac:dyDescent="0.3">
      <c r="A1480" t="str">
        <f t="shared" si="657"/>
        <v>38488</v>
      </c>
      <c r="B1480" s="158" t="str">
        <f t="shared" si="658"/>
        <v>038488</v>
      </c>
      <c r="C1480">
        <v>38</v>
      </c>
      <c r="D1480" t="s">
        <v>65</v>
      </c>
      <c r="E1480">
        <v>38488</v>
      </c>
      <c r="F1480" t="s">
        <v>1063</v>
      </c>
      <c r="G1480">
        <v>93.736000000000004</v>
      </c>
      <c r="H1480">
        <v>487.59199999999998</v>
      </c>
      <c r="I1480">
        <v>120.01</v>
      </c>
      <c r="J1480">
        <v>623.80600000000004</v>
      </c>
      <c r="K1480">
        <v>135.6</v>
      </c>
      <c r="L1480">
        <v>365.73399999999998</v>
      </c>
      <c r="M1480">
        <v>0</v>
      </c>
      <c r="N1480">
        <v>0</v>
      </c>
      <c r="O1480">
        <v>0</v>
      </c>
      <c r="P1480">
        <v>0</v>
      </c>
      <c r="Q1480">
        <v>0</v>
      </c>
      <c r="R1480">
        <v>0</v>
      </c>
      <c r="S1480">
        <v>0</v>
      </c>
      <c r="T1480">
        <v>0</v>
      </c>
      <c r="U1480">
        <v>0</v>
      </c>
      <c r="V1480">
        <v>0.57999999999999996</v>
      </c>
      <c r="W1480">
        <v>5.9160000000000004</v>
      </c>
      <c r="Y1480" t="str">
        <f t="shared" si="659"/>
        <v>愛媛県</v>
      </c>
      <c r="Z1480" t="str">
        <f t="shared" si="660"/>
        <v>愛媛県鬼北町</v>
      </c>
      <c r="AA1480" s="159">
        <f t="shared" si="661"/>
        <v>120.01</v>
      </c>
      <c r="AB1480" s="159">
        <f t="shared" si="662"/>
        <v>623.80600000000004</v>
      </c>
      <c r="AC1480" s="159">
        <f t="shared" si="663"/>
        <v>365.73399999999998</v>
      </c>
      <c r="AD1480" s="159">
        <f t="shared" si="664"/>
        <v>0</v>
      </c>
      <c r="AE1480" s="159">
        <f t="shared" si="665"/>
        <v>0</v>
      </c>
      <c r="AF1480" s="159">
        <f t="shared" si="666"/>
        <v>0</v>
      </c>
      <c r="AG1480" s="159">
        <f t="shared" si="667"/>
        <v>0</v>
      </c>
      <c r="AH1480" s="160">
        <f t="shared" si="668"/>
        <v>1109.55</v>
      </c>
      <c r="AI1480" s="135">
        <f t="shared" si="669"/>
        <v>0.10816096615745123</v>
      </c>
      <c r="AJ1480" s="135">
        <f t="shared" si="670"/>
        <v>0.5622153125140823</v>
      </c>
      <c r="AK1480" s="135">
        <f t="shared" si="671"/>
        <v>0.32962372132846651</v>
      </c>
      <c r="AL1480" s="135">
        <f t="shared" si="672"/>
        <v>0</v>
      </c>
      <c r="AM1480" s="135">
        <f t="shared" si="673"/>
        <v>0</v>
      </c>
      <c r="AN1480" s="135">
        <f t="shared" si="674"/>
        <v>0</v>
      </c>
      <c r="AO1480" s="135">
        <f t="shared" si="675"/>
        <v>0</v>
      </c>
      <c r="AP1480" s="159">
        <f>IFERROR(VLOOKUP(A1480,人口!$A$2:$E$1748,5,0),0)</f>
        <v>10179</v>
      </c>
      <c r="AQ1480" s="159">
        <f t="shared" si="650"/>
        <v>0</v>
      </c>
      <c r="AR1480" s="159">
        <f t="shared" si="651"/>
        <v>0</v>
      </c>
      <c r="AS1480" s="159">
        <f t="shared" si="652"/>
        <v>1</v>
      </c>
      <c r="AT1480" s="159">
        <f t="shared" si="653"/>
        <v>0</v>
      </c>
      <c r="AU1480" s="159">
        <f t="shared" si="654"/>
        <v>0</v>
      </c>
      <c r="AV1480" s="159">
        <f t="shared" si="655"/>
        <v>0</v>
      </c>
      <c r="AW1480" s="159">
        <f t="shared" si="656"/>
        <v>0</v>
      </c>
      <c r="AX1480" s="159">
        <f t="shared" si="676"/>
        <v>0</v>
      </c>
      <c r="AY1480" s="159" t="str">
        <f t="shared" si="677"/>
        <v>1万～3万人未満の市町村平均</v>
      </c>
      <c r="AZ1480" s="159"/>
    </row>
    <row r="1481" spans="1:52" x14ac:dyDescent="0.3">
      <c r="A1481" t="str">
        <f t="shared" si="657"/>
        <v>38506</v>
      </c>
      <c r="B1481" s="158" t="str">
        <f t="shared" si="658"/>
        <v>038506</v>
      </c>
      <c r="C1481">
        <v>38</v>
      </c>
      <c r="D1481" t="s">
        <v>65</v>
      </c>
      <c r="E1481">
        <v>38506</v>
      </c>
      <c r="F1481" t="s">
        <v>1103</v>
      </c>
      <c r="G1481">
        <v>156.947</v>
      </c>
      <c r="H1481">
        <v>605.93799999999999</v>
      </c>
      <c r="I1481">
        <v>213.84</v>
      </c>
      <c r="J1481">
        <v>823.86800000000005</v>
      </c>
      <c r="K1481">
        <v>125.1</v>
      </c>
      <c r="L1481">
        <v>336.94600000000003</v>
      </c>
      <c r="M1481">
        <v>0.52300000000000002</v>
      </c>
      <c r="N1481">
        <v>2.948</v>
      </c>
      <c r="O1481">
        <v>0</v>
      </c>
      <c r="P1481">
        <v>0</v>
      </c>
      <c r="Q1481">
        <v>0</v>
      </c>
      <c r="R1481">
        <v>3.6999999999999998E-2</v>
      </c>
      <c r="S1481">
        <v>0</v>
      </c>
      <c r="T1481">
        <v>0</v>
      </c>
      <c r="U1481">
        <v>0.22500000000000001</v>
      </c>
      <c r="V1481">
        <v>1.2450000000000001</v>
      </c>
      <c r="W1481">
        <v>11.858000000000001</v>
      </c>
      <c r="Y1481" t="str">
        <f t="shared" si="659"/>
        <v>愛媛県</v>
      </c>
      <c r="Z1481" t="str">
        <f t="shared" si="660"/>
        <v>愛媛県愛南町</v>
      </c>
      <c r="AA1481" s="159">
        <f t="shared" si="661"/>
        <v>213.84</v>
      </c>
      <c r="AB1481" s="159">
        <f t="shared" si="662"/>
        <v>823.86800000000005</v>
      </c>
      <c r="AC1481" s="159">
        <f t="shared" si="663"/>
        <v>336.94600000000003</v>
      </c>
      <c r="AD1481" s="159">
        <f t="shared" si="664"/>
        <v>2.948</v>
      </c>
      <c r="AE1481" s="159">
        <f t="shared" si="665"/>
        <v>0</v>
      </c>
      <c r="AF1481" s="159">
        <f t="shared" si="666"/>
        <v>0</v>
      </c>
      <c r="AG1481" s="159">
        <f t="shared" si="667"/>
        <v>0.22500000000000001</v>
      </c>
      <c r="AH1481" s="160">
        <f t="shared" si="668"/>
        <v>1377.827</v>
      </c>
      <c r="AI1481" s="135">
        <f t="shared" si="669"/>
        <v>0.15520090693534094</v>
      </c>
      <c r="AJ1481" s="135">
        <f t="shared" si="670"/>
        <v>0.59794734752621337</v>
      </c>
      <c r="AK1481" s="135">
        <f t="shared" si="671"/>
        <v>0.24454884394049473</v>
      </c>
      <c r="AL1481" s="135">
        <f t="shared" si="672"/>
        <v>2.1396009803843299E-3</v>
      </c>
      <c r="AM1481" s="135">
        <f t="shared" si="673"/>
        <v>0</v>
      </c>
      <c r="AN1481" s="135">
        <f t="shared" si="674"/>
        <v>0</v>
      </c>
      <c r="AO1481" s="135">
        <f t="shared" si="675"/>
        <v>1.6330061756664662E-4</v>
      </c>
      <c r="AP1481" s="159">
        <f>IFERROR(VLOOKUP(A1481,人口!$A$2:$E$1748,5,0),0)</f>
        <v>20969</v>
      </c>
      <c r="AQ1481" s="159">
        <f t="shared" si="650"/>
        <v>0</v>
      </c>
      <c r="AR1481" s="159">
        <f t="shared" si="651"/>
        <v>0</v>
      </c>
      <c r="AS1481" s="159">
        <f t="shared" si="652"/>
        <v>1</v>
      </c>
      <c r="AT1481" s="159">
        <f t="shared" si="653"/>
        <v>0</v>
      </c>
      <c r="AU1481" s="159">
        <f t="shared" si="654"/>
        <v>0</v>
      </c>
      <c r="AV1481" s="159">
        <f t="shared" si="655"/>
        <v>0</v>
      </c>
      <c r="AW1481" s="159">
        <f t="shared" si="656"/>
        <v>0</v>
      </c>
      <c r="AX1481" s="159">
        <f t="shared" si="676"/>
        <v>0</v>
      </c>
      <c r="AY1481" s="159" t="str">
        <f t="shared" si="677"/>
        <v>1万～3万人未満の市町村平均</v>
      </c>
      <c r="AZ1481" s="159"/>
    </row>
    <row r="1482" spans="1:52" x14ac:dyDescent="0.3">
      <c r="A1482" t="str">
        <f t="shared" si="657"/>
        <v>099</v>
      </c>
      <c r="B1482" s="158" t="str">
        <f t="shared" si="658"/>
        <v>099</v>
      </c>
      <c r="C1482">
        <v>39</v>
      </c>
      <c r="D1482" t="s">
        <v>66</v>
      </c>
      <c r="E1482">
        <v>99</v>
      </c>
      <c r="Y1482" t="str">
        <f t="shared" si="659"/>
        <v>高知県</v>
      </c>
      <c r="Z1482" t="str">
        <f t="shared" si="660"/>
        <v>高知県</v>
      </c>
      <c r="AA1482" s="159">
        <f t="shared" si="661"/>
        <v>0</v>
      </c>
      <c r="AB1482" s="159">
        <f t="shared" si="662"/>
        <v>0</v>
      </c>
      <c r="AC1482" s="159">
        <f t="shared" si="663"/>
        <v>0</v>
      </c>
      <c r="AD1482" s="159">
        <f t="shared" si="664"/>
        <v>0</v>
      </c>
      <c r="AE1482" s="159">
        <f t="shared" si="665"/>
        <v>0</v>
      </c>
      <c r="AF1482" s="159">
        <f t="shared" si="666"/>
        <v>0</v>
      </c>
      <c r="AG1482" s="159">
        <f t="shared" si="667"/>
        <v>0</v>
      </c>
      <c r="AH1482" s="160">
        <f t="shared" si="668"/>
        <v>0</v>
      </c>
      <c r="AI1482" s="135" t="str">
        <f t="shared" si="669"/>
        <v/>
      </c>
      <c r="AJ1482" s="135" t="str">
        <f t="shared" si="670"/>
        <v/>
      </c>
      <c r="AK1482" s="135" t="str">
        <f t="shared" si="671"/>
        <v/>
      </c>
      <c r="AL1482" s="135" t="str">
        <f t="shared" si="672"/>
        <v/>
      </c>
      <c r="AM1482" s="135" t="str">
        <f t="shared" si="673"/>
        <v/>
      </c>
      <c r="AN1482" s="135" t="str">
        <f t="shared" si="674"/>
        <v/>
      </c>
      <c r="AO1482" s="135" t="str">
        <f t="shared" si="675"/>
        <v/>
      </c>
      <c r="AP1482" s="159">
        <f>IFERROR(VLOOKUP(A1482,人口!$A$2:$E$1748,5,0),0)</f>
        <v>0</v>
      </c>
      <c r="AQ1482" s="159">
        <f t="shared" si="650"/>
        <v>0</v>
      </c>
      <c r="AR1482" s="159">
        <f t="shared" si="651"/>
        <v>0</v>
      </c>
      <c r="AS1482" s="159">
        <f t="shared" si="652"/>
        <v>0</v>
      </c>
      <c r="AT1482" s="159">
        <f t="shared" si="653"/>
        <v>0</v>
      </c>
      <c r="AU1482" s="159">
        <f t="shared" si="654"/>
        <v>0</v>
      </c>
      <c r="AV1482" s="159">
        <f t="shared" si="655"/>
        <v>0</v>
      </c>
      <c r="AW1482" s="159">
        <f t="shared" si="656"/>
        <v>0</v>
      </c>
      <c r="AX1482" s="159">
        <f t="shared" si="676"/>
        <v>0</v>
      </c>
      <c r="AY1482" s="159" t="str">
        <f t="shared" si="677"/>
        <v/>
      </c>
      <c r="AZ1482" s="159"/>
    </row>
    <row r="1483" spans="1:52" x14ac:dyDescent="0.3">
      <c r="A1483" t="str">
        <f t="shared" si="657"/>
        <v>39201</v>
      </c>
      <c r="B1483" s="158" t="str">
        <f t="shared" si="658"/>
        <v>039201</v>
      </c>
      <c r="C1483">
        <v>39</v>
      </c>
      <c r="D1483" t="s">
        <v>66</v>
      </c>
      <c r="E1483">
        <v>39201</v>
      </c>
      <c r="F1483" t="s">
        <v>113</v>
      </c>
      <c r="G1483">
        <v>1045.4059999999999</v>
      </c>
      <c r="H1483">
        <v>307.64400000000001</v>
      </c>
      <c r="I1483">
        <v>1461.327</v>
      </c>
      <c r="J1483">
        <v>427.33600000000001</v>
      </c>
      <c r="K1483">
        <v>34.5</v>
      </c>
      <c r="L1483">
        <v>71.125</v>
      </c>
      <c r="M1483">
        <v>4.3280000000000003</v>
      </c>
      <c r="N1483">
        <v>24.629000000000001</v>
      </c>
      <c r="O1483">
        <v>0</v>
      </c>
      <c r="P1483">
        <v>0</v>
      </c>
      <c r="Q1483">
        <v>0</v>
      </c>
      <c r="R1483">
        <v>0</v>
      </c>
      <c r="S1483">
        <v>0</v>
      </c>
      <c r="T1483">
        <v>0</v>
      </c>
      <c r="U1483">
        <v>0</v>
      </c>
      <c r="V1483">
        <v>14.653</v>
      </c>
      <c r="W1483">
        <v>107.236</v>
      </c>
      <c r="Y1483" t="str">
        <f t="shared" si="659"/>
        <v>高知県</v>
      </c>
      <c r="Z1483" t="str">
        <f t="shared" si="660"/>
        <v>高知県高知市</v>
      </c>
      <c r="AA1483" s="159">
        <f t="shared" si="661"/>
        <v>1461.327</v>
      </c>
      <c r="AB1483" s="159">
        <f t="shared" si="662"/>
        <v>427.33600000000001</v>
      </c>
      <c r="AC1483" s="159">
        <f t="shared" si="663"/>
        <v>71.125</v>
      </c>
      <c r="AD1483" s="159">
        <f t="shared" si="664"/>
        <v>24.629000000000001</v>
      </c>
      <c r="AE1483" s="159">
        <f t="shared" si="665"/>
        <v>0</v>
      </c>
      <c r="AF1483" s="159">
        <f t="shared" si="666"/>
        <v>0</v>
      </c>
      <c r="AG1483" s="159">
        <f t="shared" si="667"/>
        <v>0</v>
      </c>
      <c r="AH1483" s="160">
        <f t="shared" si="668"/>
        <v>1984.4169999999999</v>
      </c>
      <c r="AI1483" s="135">
        <f t="shared" si="669"/>
        <v>0.7364011697138253</v>
      </c>
      <c r="AJ1483" s="135">
        <f t="shared" si="670"/>
        <v>0.21534586732526481</v>
      </c>
      <c r="AK1483" s="135">
        <f t="shared" si="671"/>
        <v>3.5841761081466243E-2</v>
      </c>
      <c r="AL1483" s="135">
        <f t="shared" si="672"/>
        <v>1.2411201879443686E-2</v>
      </c>
      <c r="AM1483" s="135">
        <f t="shared" si="673"/>
        <v>0</v>
      </c>
      <c r="AN1483" s="135">
        <f t="shared" si="674"/>
        <v>0</v>
      </c>
      <c r="AO1483" s="135">
        <f t="shared" si="675"/>
        <v>0</v>
      </c>
      <c r="AP1483" s="159">
        <f>IFERROR(VLOOKUP(A1483,人口!$A$2:$E$1748,5,0),0)</f>
        <v>327575</v>
      </c>
      <c r="AQ1483" s="159">
        <f t="shared" si="650"/>
        <v>0</v>
      </c>
      <c r="AR1483" s="159">
        <f t="shared" si="651"/>
        <v>0</v>
      </c>
      <c r="AS1483" s="159">
        <f t="shared" si="652"/>
        <v>0</v>
      </c>
      <c r="AT1483" s="159">
        <f t="shared" si="653"/>
        <v>0</v>
      </c>
      <c r="AU1483" s="159">
        <f t="shared" si="654"/>
        <v>0</v>
      </c>
      <c r="AV1483" s="159">
        <f t="shared" si="655"/>
        <v>1</v>
      </c>
      <c r="AW1483" s="159">
        <f t="shared" si="656"/>
        <v>0</v>
      </c>
      <c r="AX1483" s="159">
        <f t="shared" si="676"/>
        <v>0</v>
      </c>
      <c r="AY1483" s="159" t="str">
        <f t="shared" si="677"/>
        <v>20万～50万人未満の市町村平均</v>
      </c>
      <c r="AZ1483" s="159"/>
    </row>
    <row r="1484" spans="1:52" x14ac:dyDescent="0.3">
      <c r="A1484" t="str">
        <f t="shared" si="657"/>
        <v>39202</v>
      </c>
      <c r="B1484" s="158" t="str">
        <f t="shared" si="658"/>
        <v>039202</v>
      </c>
      <c r="C1484">
        <v>39</v>
      </c>
      <c r="D1484" t="s">
        <v>66</v>
      </c>
      <c r="E1484">
        <v>39202</v>
      </c>
      <c r="F1484" t="s">
        <v>163</v>
      </c>
      <c r="G1484">
        <v>103.634</v>
      </c>
      <c r="H1484">
        <v>83.84</v>
      </c>
      <c r="I1484">
        <v>148.61699999999999</v>
      </c>
      <c r="J1484">
        <v>119.44799999999999</v>
      </c>
      <c r="K1484">
        <v>124.3</v>
      </c>
      <c r="L1484">
        <v>240.01900000000001</v>
      </c>
      <c r="M1484">
        <v>6.5369999999999999</v>
      </c>
      <c r="N1484">
        <v>36.643000000000001</v>
      </c>
      <c r="O1484">
        <v>0</v>
      </c>
      <c r="P1484">
        <v>0</v>
      </c>
      <c r="Q1484">
        <v>0</v>
      </c>
      <c r="R1484">
        <v>0</v>
      </c>
      <c r="S1484">
        <v>0</v>
      </c>
      <c r="T1484">
        <v>0</v>
      </c>
      <c r="U1484">
        <v>0</v>
      </c>
      <c r="V1484">
        <v>1.1220000000000001</v>
      </c>
      <c r="W1484">
        <v>7.78</v>
      </c>
      <c r="Y1484" t="str">
        <f t="shared" si="659"/>
        <v>高知県</v>
      </c>
      <c r="Z1484" t="str">
        <f t="shared" si="660"/>
        <v>高知県室戸市</v>
      </c>
      <c r="AA1484" s="159">
        <f t="shared" si="661"/>
        <v>148.61699999999999</v>
      </c>
      <c r="AB1484" s="159">
        <f t="shared" si="662"/>
        <v>119.44799999999999</v>
      </c>
      <c r="AC1484" s="159">
        <f t="shared" si="663"/>
        <v>240.01900000000001</v>
      </c>
      <c r="AD1484" s="159">
        <f t="shared" si="664"/>
        <v>36.643000000000001</v>
      </c>
      <c r="AE1484" s="159">
        <f t="shared" si="665"/>
        <v>0</v>
      </c>
      <c r="AF1484" s="159">
        <f t="shared" si="666"/>
        <v>0</v>
      </c>
      <c r="AG1484" s="159">
        <f t="shared" si="667"/>
        <v>0</v>
      </c>
      <c r="AH1484" s="160">
        <f t="shared" si="668"/>
        <v>544.72699999999998</v>
      </c>
      <c r="AI1484" s="135">
        <f t="shared" si="669"/>
        <v>0.27282840762436961</v>
      </c>
      <c r="AJ1484" s="135">
        <f t="shared" si="670"/>
        <v>0.21928048361839966</v>
      </c>
      <c r="AK1484" s="135">
        <f t="shared" si="671"/>
        <v>0.4406225503784465</v>
      </c>
      <c r="AL1484" s="135">
        <f t="shared" si="672"/>
        <v>6.7268558378784246E-2</v>
      </c>
      <c r="AM1484" s="135">
        <f t="shared" si="673"/>
        <v>0</v>
      </c>
      <c r="AN1484" s="135">
        <f t="shared" si="674"/>
        <v>0</v>
      </c>
      <c r="AO1484" s="135">
        <f t="shared" si="675"/>
        <v>0</v>
      </c>
      <c r="AP1484" s="159">
        <f>IFERROR(VLOOKUP(A1484,人口!$A$2:$E$1748,5,0),0)</f>
        <v>13036</v>
      </c>
      <c r="AQ1484" s="159">
        <f t="shared" si="650"/>
        <v>0</v>
      </c>
      <c r="AR1484" s="159">
        <f t="shared" si="651"/>
        <v>0</v>
      </c>
      <c r="AS1484" s="159">
        <f t="shared" si="652"/>
        <v>1</v>
      </c>
      <c r="AT1484" s="159">
        <f t="shared" si="653"/>
        <v>0</v>
      </c>
      <c r="AU1484" s="159">
        <f t="shared" si="654"/>
        <v>0</v>
      </c>
      <c r="AV1484" s="159">
        <f t="shared" si="655"/>
        <v>0</v>
      </c>
      <c r="AW1484" s="159">
        <f t="shared" si="656"/>
        <v>0</v>
      </c>
      <c r="AX1484" s="159">
        <f t="shared" si="676"/>
        <v>0</v>
      </c>
      <c r="AY1484" s="159" t="str">
        <f t="shared" si="677"/>
        <v>1万～3万人未満の市町村平均</v>
      </c>
      <c r="AZ1484" s="159"/>
    </row>
    <row r="1485" spans="1:52" x14ac:dyDescent="0.3">
      <c r="A1485" t="str">
        <f t="shared" si="657"/>
        <v>39203</v>
      </c>
      <c r="B1485" s="158" t="str">
        <f t="shared" si="658"/>
        <v>039203</v>
      </c>
      <c r="C1485">
        <v>39</v>
      </c>
      <c r="D1485" t="s">
        <v>66</v>
      </c>
      <c r="E1485">
        <v>39203</v>
      </c>
      <c r="F1485" t="s">
        <v>231</v>
      </c>
      <c r="G1485">
        <v>122.50700000000001</v>
      </c>
      <c r="H1485">
        <v>200.13800000000001</v>
      </c>
      <c r="I1485">
        <v>174.68899999999999</v>
      </c>
      <c r="J1485">
        <v>283.82299999999998</v>
      </c>
      <c r="K1485">
        <v>15.6</v>
      </c>
      <c r="L1485">
        <v>31.28</v>
      </c>
      <c r="M1485">
        <v>16.683</v>
      </c>
      <c r="N1485">
        <v>95.893000000000001</v>
      </c>
      <c r="O1485">
        <v>0</v>
      </c>
      <c r="P1485">
        <v>0</v>
      </c>
      <c r="Q1485">
        <v>0</v>
      </c>
      <c r="R1485">
        <v>0</v>
      </c>
      <c r="S1485">
        <v>0</v>
      </c>
      <c r="T1485">
        <v>0</v>
      </c>
      <c r="U1485">
        <v>0</v>
      </c>
      <c r="V1485">
        <v>1.34</v>
      </c>
      <c r="W1485">
        <v>8.9540000000000006</v>
      </c>
      <c r="Y1485" t="str">
        <f t="shared" si="659"/>
        <v>高知県</v>
      </c>
      <c r="Z1485" t="str">
        <f t="shared" si="660"/>
        <v>高知県安芸市</v>
      </c>
      <c r="AA1485" s="159">
        <f t="shared" si="661"/>
        <v>174.68899999999999</v>
      </c>
      <c r="AB1485" s="159">
        <f t="shared" si="662"/>
        <v>283.82299999999998</v>
      </c>
      <c r="AC1485" s="159">
        <f t="shared" si="663"/>
        <v>31.28</v>
      </c>
      <c r="AD1485" s="159">
        <f t="shared" si="664"/>
        <v>95.893000000000001</v>
      </c>
      <c r="AE1485" s="159">
        <f t="shared" si="665"/>
        <v>0</v>
      </c>
      <c r="AF1485" s="159">
        <f t="shared" si="666"/>
        <v>0</v>
      </c>
      <c r="AG1485" s="159">
        <f t="shared" si="667"/>
        <v>0</v>
      </c>
      <c r="AH1485" s="160">
        <f t="shared" si="668"/>
        <v>585.68499999999995</v>
      </c>
      <c r="AI1485" s="135">
        <f t="shared" si="669"/>
        <v>0.29826442541639281</v>
      </c>
      <c r="AJ1485" s="135">
        <f t="shared" si="670"/>
        <v>0.48460008366271973</v>
      </c>
      <c r="AK1485" s="135">
        <f t="shared" si="671"/>
        <v>5.3407548426201802E-2</v>
      </c>
      <c r="AL1485" s="135">
        <f t="shared" si="672"/>
        <v>0.16372794249468572</v>
      </c>
      <c r="AM1485" s="135">
        <f t="shared" si="673"/>
        <v>0</v>
      </c>
      <c r="AN1485" s="135">
        <f t="shared" si="674"/>
        <v>0</v>
      </c>
      <c r="AO1485" s="135">
        <f t="shared" si="675"/>
        <v>0</v>
      </c>
      <c r="AP1485" s="159">
        <f>IFERROR(VLOOKUP(A1485,人口!$A$2:$E$1748,5,0),0)</f>
        <v>17133</v>
      </c>
      <c r="AQ1485" s="159">
        <f t="shared" si="650"/>
        <v>0</v>
      </c>
      <c r="AR1485" s="159">
        <f t="shared" si="651"/>
        <v>0</v>
      </c>
      <c r="AS1485" s="159">
        <f t="shared" si="652"/>
        <v>1</v>
      </c>
      <c r="AT1485" s="159">
        <f t="shared" si="653"/>
        <v>0</v>
      </c>
      <c r="AU1485" s="159">
        <f t="shared" si="654"/>
        <v>0</v>
      </c>
      <c r="AV1485" s="159">
        <f t="shared" si="655"/>
        <v>0</v>
      </c>
      <c r="AW1485" s="159">
        <f t="shared" si="656"/>
        <v>0</v>
      </c>
      <c r="AX1485" s="159">
        <f t="shared" si="676"/>
        <v>0</v>
      </c>
      <c r="AY1485" s="159" t="str">
        <f t="shared" si="677"/>
        <v>1万～3万人未満の市町村平均</v>
      </c>
      <c r="AZ1485" s="159"/>
    </row>
    <row r="1486" spans="1:52" x14ac:dyDescent="0.3">
      <c r="A1486" t="str">
        <f t="shared" si="657"/>
        <v>39204</v>
      </c>
      <c r="B1486" s="158" t="str">
        <f t="shared" si="658"/>
        <v>039204</v>
      </c>
      <c r="C1486">
        <v>39</v>
      </c>
      <c r="D1486" t="s">
        <v>66</v>
      </c>
      <c r="E1486">
        <v>39204</v>
      </c>
      <c r="F1486" t="s">
        <v>292</v>
      </c>
      <c r="G1486">
        <v>275.45499999999998</v>
      </c>
      <c r="H1486">
        <v>357.14299999999997</v>
      </c>
      <c r="I1486">
        <v>390.09399999999999</v>
      </c>
      <c r="J1486">
        <v>503.517</v>
      </c>
      <c r="K1486">
        <v>28.5</v>
      </c>
      <c r="L1486">
        <v>59.347999999999999</v>
      </c>
      <c r="M1486">
        <v>0.35199999999999998</v>
      </c>
      <c r="N1486">
        <v>2.02</v>
      </c>
      <c r="O1486">
        <v>0</v>
      </c>
      <c r="P1486">
        <v>0</v>
      </c>
      <c r="Q1486">
        <v>0</v>
      </c>
      <c r="R1486">
        <v>0</v>
      </c>
      <c r="S1486">
        <v>0</v>
      </c>
      <c r="T1486">
        <v>0</v>
      </c>
      <c r="U1486">
        <v>0</v>
      </c>
      <c r="V1486">
        <v>3.556</v>
      </c>
      <c r="W1486">
        <v>30.983000000000001</v>
      </c>
      <c r="Y1486" t="str">
        <f t="shared" si="659"/>
        <v>高知県</v>
      </c>
      <c r="Z1486" t="str">
        <f t="shared" si="660"/>
        <v>高知県南国市</v>
      </c>
      <c r="AA1486" s="159">
        <f t="shared" si="661"/>
        <v>390.09399999999999</v>
      </c>
      <c r="AB1486" s="159">
        <f t="shared" si="662"/>
        <v>503.517</v>
      </c>
      <c r="AC1486" s="159">
        <f t="shared" si="663"/>
        <v>59.347999999999999</v>
      </c>
      <c r="AD1486" s="159">
        <f t="shared" si="664"/>
        <v>2.02</v>
      </c>
      <c r="AE1486" s="159">
        <f t="shared" si="665"/>
        <v>0</v>
      </c>
      <c r="AF1486" s="159">
        <f t="shared" si="666"/>
        <v>0</v>
      </c>
      <c r="AG1486" s="159">
        <f t="shared" si="667"/>
        <v>0</v>
      </c>
      <c r="AH1486" s="160">
        <f t="shared" si="668"/>
        <v>954.97899999999993</v>
      </c>
      <c r="AI1486" s="135">
        <f t="shared" si="669"/>
        <v>0.40848437504908486</v>
      </c>
      <c r="AJ1486" s="135">
        <f t="shared" si="670"/>
        <v>0.5272545260157554</v>
      </c>
      <c r="AK1486" s="135">
        <f t="shared" si="671"/>
        <v>6.214586917618084E-2</v>
      </c>
      <c r="AL1486" s="135">
        <f t="shared" si="672"/>
        <v>2.1152297589789935E-3</v>
      </c>
      <c r="AM1486" s="135">
        <f t="shared" si="673"/>
        <v>0</v>
      </c>
      <c r="AN1486" s="135">
        <f t="shared" si="674"/>
        <v>0</v>
      </c>
      <c r="AO1486" s="135">
        <f t="shared" si="675"/>
        <v>0</v>
      </c>
      <c r="AP1486" s="159">
        <f>IFERROR(VLOOKUP(A1486,人口!$A$2:$E$1748,5,0),0)</f>
        <v>47247</v>
      </c>
      <c r="AQ1486" s="159">
        <f t="shared" si="650"/>
        <v>0</v>
      </c>
      <c r="AR1486" s="159">
        <f t="shared" si="651"/>
        <v>0</v>
      </c>
      <c r="AS1486" s="159">
        <f t="shared" si="652"/>
        <v>0</v>
      </c>
      <c r="AT1486" s="159">
        <f t="shared" si="653"/>
        <v>1</v>
      </c>
      <c r="AU1486" s="159">
        <f t="shared" si="654"/>
        <v>0</v>
      </c>
      <c r="AV1486" s="159">
        <f t="shared" si="655"/>
        <v>0</v>
      </c>
      <c r="AW1486" s="159">
        <f t="shared" si="656"/>
        <v>0</v>
      </c>
      <c r="AX1486" s="159">
        <f t="shared" si="676"/>
        <v>0</v>
      </c>
      <c r="AY1486" s="159" t="str">
        <f t="shared" si="677"/>
        <v>3万～10万人未満の市町村平均</v>
      </c>
      <c r="AZ1486" s="159"/>
    </row>
    <row r="1487" spans="1:52" x14ac:dyDescent="0.3">
      <c r="A1487" t="str">
        <f t="shared" si="657"/>
        <v>39205</v>
      </c>
      <c r="B1487" s="158" t="str">
        <f t="shared" si="658"/>
        <v>039205</v>
      </c>
      <c r="C1487">
        <v>39</v>
      </c>
      <c r="D1487" t="s">
        <v>66</v>
      </c>
      <c r="E1487">
        <v>39205</v>
      </c>
      <c r="F1487" t="s">
        <v>343</v>
      </c>
      <c r="G1487">
        <v>147.845</v>
      </c>
      <c r="H1487">
        <v>138.41200000000001</v>
      </c>
      <c r="I1487">
        <v>209.06299999999999</v>
      </c>
      <c r="J1487">
        <v>194.79</v>
      </c>
      <c r="K1487">
        <v>0.1</v>
      </c>
      <c r="L1487">
        <v>0.191</v>
      </c>
      <c r="M1487">
        <v>0</v>
      </c>
      <c r="N1487">
        <v>0</v>
      </c>
      <c r="O1487">
        <v>0</v>
      </c>
      <c r="P1487">
        <v>0</v>
      </c>
      <c r="Q1487">
        <v>0</v>
      </c>
      <c r="R1487">
        <v>0</v>
      </c>
      <c r="S1487">
        <v>0</v>
      </c>
      <c r="T1487">
        <v>0</v>
      </c>
      <c r="U1487">
        <v>0</v>
      </c>
      <c r="V1487">
        <v>1.9390000000000001</v>
      </c>
      <c r="W1487">
        <v>13.804</v>
      </c>
      <c r="Y1487" t="str">
        <f t="shared" si="659"/>
        <v>高知県</v>
      </c>
      <c r="Z1487" t="str">
        <f t="shared" si="660"/>
        <v>高知県土佐市</v>
      </c>
      <c r="AA1487" s="159">
        <f t="shared" si="661"/>
        <v>209.06299999999999</v>
      </c>
      <c r="AB1487" s="159">
        <f t="shared" si="662"/>
        <v>194.79</v>
      </c>
      <c r="AC1487" s="159">
        <f t="shared" si="663"/>
        <v>0.191</v>
      </c>
      <c r="AD1487" s="159">
        <f t="shared" si="664"/>
        <v>0</v>
      </c>
      <c r="AE1487" s="159">
        <f t="shared" si="665"/>
        <v>0</v>
      </c>
      <c r="AF1487" s="159">
        <f t="shared" si="666"/>
        <v>0</v>
      </c>
      <c r="AG1487" s="159">
        <f t="shared" si="667"/>
        <v>0</v>
      </c>
      <c r="AH1487" s="160">
        <f t="shared" si="668"/>
        <v>404.04399999999993</v>
      </c>
      <c r="AI1487" s="135">
        <f t="shared" si="669"/>
        <v>0.51742631990575294</v>
      </c>
      <c r="AJ1487" s="135">
        <f t="shared" si="670"/>
        <v>0.4821009593014623</v>
      </c>
      <c r="AK1487" s="135">
        <f t="shared" si="671"/>
        <v>4.7272079278494429E-4</v>
      </c>
      <c r="AL1487" s="135">
        <f t="shared" si="672"/>
        <v>0</v>
      </c>
      <c r="AM1487" s="135">
        <f t="shared" si="673"/>
        <v>0</v>
      </c>
      <c r="AN1487" s="135">
        <f t="shared" si="674"/>
        <v>0</v>
      </c>
      <c r="AO1487" s="135">
        <f t="shared" si="675"/>
        <v>0</v>
      </c>
      <c r="AP1487" s="159">
        <f>IFERROR(VLOOKUP(A1487,人口!$A$2:$E$1748,5,0),0)</f>
        <v>26948</v>
      </c>
      <c r="AQ1487" s="159">
        <f t="shared" si="650"/>
        <v>0</v>
      </c>
      <c r="AR1487" s="159">
        <f t="shared" si="651"/>
        <v>0</v>
      </c>
      <c r="AS1487" s="159">
        <f t="shared" si="652"/>
        <v>1</v>
      </c>
      <c r="AT1487" s="159">
        <f t="shared" si="653"/>
        <v>0</v>
      </c>
      <c r="AU1487" s="159">
        <f t="shared" si="654"/>
        <v>0</v>
      </c>
      <c r="AV1487" s="159">
        <f t="shared" si="655"/>
        <v>0</v>
      </c>
      <c r="AW1487" s="159">
        <f t="shared" si="656"/>
        <v>0</v>
      </c>
      <c r="AX1487" s="159">
        <f t="shared" si="676"/>
        <v>0</v>
      </c>
      <c r="AY1487" s="159" t="str">
        <f t="shared" si="677"/>
        <v>1万～3万人未満の市町村平均</v>
      </c>
      <c r="AZ1487" s="159"/>
    </row>
    <row r="1488" spans="1:52" x14ac:dyDescent="0.3">
      <c r="A1488" t="str">
        <f t="shared" si="657"/>
        <v>39206</v>
      </c>
      <c r="B1488" s="158" t="str">
        <f t="shared" si="658"/>
        <v>039206</v>
      </c>
      <c r="C1488">
        <v>39</v>
      </c>
      <c r="D1488" t="s">
        <v>66</v>
      </c>
      <c r="E1488">
        <v>39206</v>
      </c>
      <c r="F1488" t="s">
        <v>395</v>
      </c>
      <c r="G1488">
        <v>127.34699999999999</v>
      </c>
      <c r="H1488">
        <v>131.393</v>
      </c>
      <c r="I1488">
        <v>176.09299999999999</v>
      </c>
      <c r="J1488">
        <v>180.77799999999999</v>
      </c>
      <c r="K1488">
        <v>4.2</v>
      </c>
      <c r="L1488">
        <v>7.8570000000000002</v>
      </c>
      <c r="M1488">
        <v>0.313</v>
      </c>
      <c r="N1488">
        <v>1.4650000000000001</v>
      </c>
      <c r="O1488">
        <v>0</v>
      </c>
      <c r="P1488">
        <v>0</v>
      </c>
      <c r="Q1488">
        <v>0</v>
      </c>
      <c r="R1488">
        <v>0</v>
      </c>
      <c r="S1488">
        <v>0</v>
      </c>
      <c r="T1488">
        <v>0</v>
      </c>
      <c r="U1488">
        <v>0</v>
      </c>
      <c r="V1488">
        <v>1.746</v>
      </c>
      <c r="W1488">
        <v>11.159000000000001</v>
      </c>
      <c r="Y1488" t="str">
        <f t="shared" si="659"/>
        <v>高知県</v>
      </c>
      <c r="Z1488" t="str">
        <f t="shared" si="660"/>
        <v>高知県須崎市</v>
      </c>
      <c r="AA1488" s="159">
        <f t="shared" si="661"/>
        <v>176.09299999999999</v>
      </c>
      <c r="AB1488" s="159">
        <f t="shared" si="662"/>
        <v>180.77799999999999</v>
      </c>
      <c r="AC1488" s="159">
        <f t="shared" si="663"/>
        <v>7.8570000000000002</v>
      </c>
      <c r="AD1488" s="159">
        <f t="shared" si="664"/>
        <v>1.4650000000000001</v>
      </c>
      <c r="AE1488" s="159">
        <f t="shared" si="665"/>
        <v>0</v>
      </c>
      <c r="AF1488" s="159">
        <f t="shared" si="666"/>
        <v>0</v>
      </c>
      <c r="AG1488" s="159">
        <f t="shared" si="667"/>
        <v>0</v>
      </c>
      <c r="AH1488" s="160">
        <f t="shared" si="668"/>
        <v>366.19299999999998</v>
      </c>
      <c r="AI1488" s="135">
        <f t="shared" si="669"/>
        <v>0.48087483922412499</v>
      </c>
      <c r="AJ1488" s="135">
        <f t="shared" si="670"/>
        <v>0.49366863921484028</v>
      </c>
      <c r="AK1488" s="135">
        <f t="shared" si="671"/>
        <v>2.1455898938537877E-2</v>
      </c>
      <c r="AL1488" s="135">
        <f t="shared" si="672"/>
        <v>4.0006226224968801E-3</v>
      </c>
      <c r="AM1488" s="135">
        <f t="shared" si="673"/>
        <v>0</v>
      </c>
      <c r="AN1488" s="135">
        <f t="shared" si="674"/>
        <v>0</v>
      </c>
      <c r="AO1488" s="135">
        <f t="shared" si="675"/>
        <v>0</v>
      </c>
      <c r="AP1488" s="159">
        <f>IFERROR(VLOOKUP(A1488,人口!$A$2:$E$1748,5,0),0)</f>
        <v>21502</v>
      </c>
      <c r="AQ1488" s="159">
        <f t="shared" si="650"/>
        <v>0</v>
      </c>
      <c r="AR1488" s="159">
        <f t="shared" si="651"/>
        <v>0</v>
      </c>
      <c r="AS1488" s="159">
        <f t="shared" si="652"/>
        <v>1</v>
      </c>
      <c r="AT1488" s="159">
        <f t="shared" si="653"/>
        <v>0</v>
      </c>
      <c r="AU1488" s="159">
        <f t="shared" si="654"/>
        <v>0</v>
      </c>
      <c r="AV1488" s="159">
        <f t="shared" si="655"/>
        <v>0</v>
      </c>
      <c r="AW1488" s="159">
        <f t="shared" si="656"/>
        <v>0</v>
      </c>
      <c r="AX1488" s="159">
        <f t="shared" si="676"/>
        <v>0</v>
      </c>
      <c r="AY1488" s="159" t="str">
        <f t="shared" si="677"/>
        <v>1万～3万人未満の市町村平均</v>
      </c>
      <c r="AZ1488" s="159"/>
    </row>
    <row r="1489" spans="1:52" x14ac:dyDescent="0.3">
      <c r="A1489" t="str">
        <f t="shared" si="657"/>
        <v>39208</v>
      </c>
      <c r="B1489" s="158" t="str">
        <f t="shared" si="658"/>
        <v>039208</v>
      </c>
      <c r="C1489">
        <v>39</v>
      </c>
      <c r="D1489" t="s">
        <v>66</v>
      </c>
      <c r="E1489">
        <v>39208</v>
      </c>
      <c r="F1489" t="s">
        <v>446</v>
      </c>
      <c r="G1489">
        <v>136.916</v>
      </c>
      <c r="H1489">
        <v>237.40799999999999</v>
      </c>
      <c r="I1489">
        <v>188.47200000000001</v>
      </c>
      <c r="J1489">
        <v>325.81400000000002</v>
      </c>
      <c r="K1489">
        <v>243.8</v>
      </c>
      <c r="L1489">
        <v>600.53599999999994</v>
      </c>
      <c r="M1489">
        <v>0.90100000000000002</v>
      </c>
      <c r="N1489">
        <v>5.1029999999999998</v>
      </c>
      <c r="O1489">
        <v>0</v>
      </c>
      <c r="P1489">
        <v>0</v>
      </c>
      <c r="Q1489">
        <v>0</v>
      </c>
      <c r="R1489">
        <v>0</v>
      </c>
      <c r="S1489">
        <v>0</v>
      </c>
      <c r="T1489">
        <v>0</v>
      </c>
      <c r="U1489">
        <v>0</v>
      </c>
      <c r="V1489">
        <v>1.581</v>
      </c>
      <c r="W1489">
        <v>11.868</v>
      </c>
      <c r="Y1489" t="str">
        <f t="shared" si="659"/>
        <v>高知県</v>
      </c>
      <c r="Z1489" t="str">
        <f t="shared" si="660"/>
        <v>高知県宿毛市</v>
      </c>
      <c r="AA1489" s="159">
        <f t="shared" si="661"/>
        <v>188.47200000000001</v>
      </c>
      <c r="AB1489" s="159">
        <f t="shared" si="662"/>
        <v>325.81400000000002</v>
      </c>
      <c r="AC1489" s="159">
        <f t="shared" si="663"/>
        <v>600.53599999999994</v>
      </c>
      <c r="AD1489" s="159">
        <f t="shared" si="664"/>
        <v>5.1029999999999998</v>
      </c>
      <c r="AE1489" s="159">
        <f t="shared" si="665"/>
        <v>0</v>
      </c>
      <c r="AF1489" s="159">
        <f t="shared" si="666"/>
        <v>0</v>
      </c>
      <c r="AG1489" s="159">
        <f t="shared" si="667"/>
        <v>0</v>
      </c>
      <c r="AH1489" s="160">
        <f t="shared" si="668"/>
        <v>1119.9250000000002</v>
      </c>
      <c r="AI1489" s="135">
        <f t="shared" si="669"/>
        <v>0.16828984083755608</v>
      </c>
      <c r="AJ1489" s="135">
        <f t="shared" si="670"/>
        <v>0.29092483871687835</v>
      </c>
      <c r="AK1489" s="135">
        <f t="shared" si="671"/>
        <v>0.53622876531910602</v>
      </c>
      <c r="AL1489" s="135">
        <f t="shared" si="672"/>
        <v>4.5565551264593598E-3</v>
      </c>
      <c r="AM1489" s="135">
        <f t="shared" si="673"/>
        <v>0</v>
      </c>
      <c r="AN1489" s="135">
        <f t="shared" si="674"/>
        <v>0</v>
      </c>
      <c r="AO1489" s="135">
        <f t="shared" si="675"/>
        <v>0</v>
      </c>
      <c r="AP1489" s="159">
        <f>IFERROR(VLOOKUP(A1489,人口!$A$2:$E$1748,5,0),0)</f>
        <v>20211</v>
      </c>
      <c r="AQ1489" s="159">
        <f t="shared" si="650"/>
        <v>0</v>
      </c>
      <c r="AR1489" s="159">
        <f t="shared" si="651"/>
        <v>0</v>
      </c>
      <c r="AS1489" s="159">
        <f t="shared" si="652"/>
        <v>1</v>
      </c>
      <c r="AT1489" s="159">
        <f t="shared" si="653"/>
        <v>0</v>
      </c>
      <c r="AU1489" s="159">
        <f t="shared" si="654"/>
        <v>0</v>
      </c>
      <c r="AV1489" s="159">
        <f t="shared" si="655"/>
        <v>0</v>
      </c>
      <c r="AW1489" s="159">
        <f t="shared" si="656"/>
        <v>0</v>
      </c>
      <c r="AX1489" s="159">
        <f t="shared" si="676"/>
        <v>0</v>
      </c>
      <c r="AY1489" s="159" t="str">
        <f t="shared" si="677"/>
        <v>1万～3万人未満の市町村平均</v>
      </c>
      <c r="AZ1489" s="159"/>
    </row>
    <row r="1490" spans="1:52" x14ac:dyDescent="0.3">
      <c r="A1490" t="str">
        <f t="shared" si="657"/>
        <v>39209</v>
      </c>
      <c r="B1490" s="158" t="str">
        <f t="shared" si="658"/>
        <v>039209</v>
      </c>
      <c r="C1490">
        <v>39</v>
      </c>
      <c r="D1490" t="s">
        <v>66</v>
      </c>
      <c r="E1490">
        <v>39209</v>
      </c>
      <c r="F1490" t="s">
        <v>501</v>
      </c>
      <c r="G1490">
        <v>98.34</v>
      </c>
      <c r="H1490">
        <v>98.453999999999994</v>
      </c>
      <c r="I1490">
        <v>137.506</v>
      </c>
      <c r="J1490">
        <v>136.98699999999999</v>
      </c>
      <c r="K1490">
        <v>369.2</v>
      </c>
      <c r="L1490">
        <v>954.69600000000003</v>
      </c>
      <c r="M1490">
        <v>1.4590000000000001</v>
      </c>
      <c r="N1490">
        <v>8.2780000000000005</v>
      </c>
      <c r="O1490">
        <v>0</v>
      </c>
      <c r="P1490">
        <v>0</v>
      </c>
      <c r="Q1490">
        <v>0</v>
      </c>
      <c r="R1490">
        <v>0</v>
      </c>
      <c r="S1490">
        <v>0</v>
      </c>
      <c r="T1490">
        <v>0</v>
      </c>
      <c r="U1490">
        <v>0</v>
      </c>
      <c r="V1490">
        <v>1.02</v>
      </c>
      <c r="W1490">
        <v>6.992</v>
      </c>
      <c r="Y1490" t="str">
        <f t="shared" si="659"/>
        <v>高知県</v>
      </c>
      <c r="Z1490" t="str">
        <f t="shared" si="660"/>
        <v>高知県土佐清水市</v>
      </c>
      <c r="AA1490" s="159">
        <f t="shared" si="661"/>
        <v>137.506</v>
      </c>
      <c r="AB1490" s="159">
        <f t="shared" si="662"/>
        <v>136.98699999999999</v>
      </c>
      <c r="AC1490" s="159">
        <f t="shared" si="663"/>
        <v>954.69600000000003</v>
      </c>
      <c r="AD1490" s="159">
        <f t="shared" si="664"/>
        <v>8.2780000000000005</v>
      </c>
      <c r="AE1490" s="159">
        <f t="shared" si="665"/>
        <v>0</v>
      </c>
      <c r="AF1490" s="159">
        <f t="shared" si="666"/>
        <v>0</v>
      </c>
      <c r="AG1490" s="159">
        <f t="shared" si="667"/>
        <v>0</v>
      </c>
      <c r="AH1490" s="160">
        <f t="shared" si="668"/>
        <v>1237.4670000000001</v>
      </c>
      <c r="AI1490" s="135">
        <f t="shared" si="669"/>
        <v>0.11111892276723338</v>
      </c>
      <c r="AJ1490" s="135">
        <f t="shared" si="670"/>
        <v>0.11069951764370281</v>
      </c>
      <c r="AK1490" s="135">
        <f t="shared" si="671"/>
        <v>0.77149208827386906</v>
      </c>
      <c r="AL1490" s="135">
        <f t="shared" si="672"/>
        <v>6.6894713151946679E-3</v>
      </c>
      <c r="AM1490" s="135">
        <f t="shared" si="673"/>
        <v>0</v>
      </c>
      <c r="AN1490" s="135">
        <f t="shared" si="674"/>
        <v>0</v>
      </c>
      <c r="AO1490" s="135">
        <f t="shared" si="675"/>
        <v>0</v>
      </c>
      <c r="AP1490" s="159">
        <f>IFERROR(VLOOKUP(A1490,人口!$A$2:$E$1748,5,0),0)</f>
        <v>13344</v>
      </c>
      <c r="AQ1490" s="159">
        <f t="shared" si="650"/>
        <v>0</v>
      </c>
      <c r="AR1490" s="159">
        <f t="shared" si="651"/>
        <v>0</v>
      </c>
      <c r="AS1490" s="159">
        <f t="shared" si="652"/>
        <v>1</v>
      </c>
      <c r="AT1490" s="159">
        <f t="shared" si="653"/>
        <v>0</v>
      </c>
      <c r="AU1490" s="159">
        <f t="shared" si="654"/>
        <v>0</v>
      </c>
      <c r="AV1490" s="159">
        <f t="shared" si="655"/>
        <v>0</v>
      </c>
      <c r="AW1490" s="159">
        <f t="shared" si="656"/>
        <v>0</v>
      </c>
      <c r="AX1490" s="159">
        <f t="shared" si="676"/>
        <v>0</v>
      </c>
      <c r="AY1490" s="159" t="str">
        <f t="shared" si="677"/>
        <v>1万～3万人未満の市町村平均</v>
      </c>
      <c r="AZ1490" s="159"/>
    </row>
    <row r="1491" spans="1:52" x14ac:dyDescent="0.3">
      <c r="A1491" t="str">
        <f t="shared" si="657"/>
        <v>39210</v>
      </c>
      <c r="B1491" s="158" t="str">
        <f t="shared" si="658"/>
        <v>039210</v>
      </c>
      <c r="C1491">
        <v>39</v>
      </c>
      <c r="D1491" t="s">
        <v>66</v>
      </c>
      <c r="E1491">
        <v>39210</v>
      </c>
      <c r="F1491" t="s">
        <v>554</v>
      </c>
      <c r="G1491">
        <v>210.09399999999999</v>
      </c>
      <c r="H1491">
        <v>221.965</v>
      </c>
      <c r="I1491">
        <v>285.03199999999998</v>
      </c>
      <c r="J1491">
        <v>299.75700000000001</v>
      </c>
      <c r="K1491">
        <v>446.8</v>
      </c>
      <c r="L1491">
        <v>1165.9359999999999</v>
      </c>
      <c r="M1491">
        <v>0.32100000000000001</v>
      </c>
      <c r="N1491">
        <v>1.79</v>
      </c>
      <c r="O1491">
        <v>0</v>
      </c>
      <c r="P1491">
        <v>0</v>
      </c>
      <c r="Q1491">
        <v>0</v>
      </c>
      <c r="R1491">
        <v>0</v>
      </c>
      <c r="S1491">
        <v>0</v>
      </c>
      <c r="T1491">
        <v>0</v>
      </c>
      <c r="U1491">
        <v>0</v>
      </c>
      <c r="V1491">
        <v>2.3759999999999999</v>
      </c>
      <c r="W1491">
        <v>17.372</v>
      </c>
      <c r="Y1491" t="str">
        <f t="shared" si="659"/>
        <v>高知県</v>
      </c>
      <c r="Z1491" t="str">
        <f t="shared" si="660"/>
        <v>高知県四万十市</v>
      </c>
      <c r="AA1491" s="159">
        <f t="shared" si="661"/>
        <v>285.03199999999998</v>
      </c>
      <c r="AB1491" s="159">
        <f t="shared" si="662"/>
        <v>299.75700000000001</v>
      </c>
      <c r="AC1491" s="159">
        <f t="shared" si="663"/>
        <v>1165.9359999999999</v>
      </c>
      <c r="AD1491" s="159">
        <f t="shared" si="664"/>
        <v>1.79</v>
      </c>
      <c r="AE1491" s="159">
        <f t="shared" si="665"/>
        <v>0</v>
      </c>
      <c r="AF1491" s="159">
        <f t="shared" si="666"/>
        <v>0</v>
      </c>
      <c r="AG1491" s="159">
        <f t="shared" si="667"/>
        <v>0</v>
      </c>
      <c r="AH1491" s="160">
        <f t="shared" si="668"/>
        <v>1752.5149999999999</v>
      </c>
      <c r="AI1491" s="135">
        <f t="shared" si="669"/>
        <v>0.16264168922947878</v>
      </c>
      <c r="AJ1491" s="135">
        <f t="shared" si="670"/>
        <v>0.17104389976690643</v>
      </c>
      <c r="AK1491" s="135">
        <f t="shared" si="671"/>
        <v>0.66529302174303784</v>
      </c>
      <c r="AL1491" s="135">
        <f t="shared" si="672"/>
        <v>1.0213892605769423E-3</v>
      </c>
      <c r="AM1491" s="135">
        <f t="shared" si="673"/>
        <v>0</v>
      </c>
      <c r="AN1491" s="135">
        <f t="shared" si="674"/>
        <v>0</v>
      </c>
      <c r="AO1491" s="135">
        <f t="shared" si="675"/>
        <v>0</v>
      </c>
      <c r="AP1491" s="159">
        <f>IFERROR(VLOOKUP(A1491,人口!$A$2:$E$1748,5,0),0)</f>
        <v>33680</v>
      </c>
      <c r="AQ1491" s="159">
        <f t="shared" si="650"/>
        <v>0</v>
      </c>
      <c r="AR1491" s="159">
        <f t="shared" si="651"/>
        <v>0</v>
      </c>
      <c r="AS1491" s="159">
        <f t="shared" si="652"/>
        <v>0</v>
      </c>
      <c r="AT1491" s="159">
        <f t="shared" si="653"/>
        <v>1</v>
      </c>
      <c r="AU1491" s="159">
        <f t="shared" si="654"/>
        <v>0</v>
      </c>
      <c r="AV1491" s="159">
        <f t="shared" si="655"/>
        <v>0</v>
      </c>
      <c r="AW1491" s="159">
        <f t="shared" si="656"/>
        <v>0</v>
      </c>
      <c r="AX1491" s="159">
        <f t="shared" si="676"/>
        <v>0</v>
      </c>
      <c r="AY1491" s="159" t="str">
        <f t="shared" si="677"/>
        <v>3万～10万人未満の市町村平均</v>
      </c>
      <c r="AZ1491" s="159"/>
    </row>
    <row r="1492" spans="1:52" x14ac:dyDescent="0.3">
      <c r="A1492" t="str">
        <f t="shared" si="657"/>
        <v>39211</v>
      </c>
      <c r="B1492" s="158" t="str">
        <f t="shared" si="658"/>
        <v>039211</v>
      </c>
      <c r="C1492">
        <v>39</v>
      </c>
      <c r="D1492" t="s">
        <v>66</v>
      </c>
      <c r="E1492">
        <v>39211</v>
      </c>
      <c r="F1492" t="s">
        <v>608</v>
      </c>
      <c r="G1492">
        <v>172.27199999999999</v>
      </c>
      <c r="H1492">
        <v>352.21600000000001</v>
      </c>
      <c r="I1492">
        <v>246.53299999999999</v>
      </c>
      <c r="J1492">
        <v>501.23599999999999</v>
      </c>
      <c r="K1492">
        <v>0.5</v>
      </c>
      <c r="L1492">
        <v>0.89500000000000002</v>
      </c>
      <c r="M1492">
        <v>5.8999999999999997E-2</v>
      </c>
      <c r="N1492">
        <v>0.33800000000000002</v>
      </c>
      <c r="O1492">
        <v>0.23599999999999999</v>
      </c>
      <c r="P1492">
        <v>0</v>
      </c>
      <c r="Q1492">
        <v>0</v>
      </c>
      <c r="R1492">
        <v>0</v>
      </c>
      <c r="S1492">
        <v>0</v>
      </c>
      <c r="T1492">
        <v>0</v>
      </c>
      <c r="U1492">
        <v>0</v>
      </c>
      <c r="V1492">
        <v>2.3260000000000001</v>
      </c>
      <c r="W1492">
        <v>16.959</v>
      </c>
      <c r="Y1492" t="str">
        <f t="shared" si="659"/>
        <v>高知県</v>
      </c>
      <c r="Z1492" t="str">
        <f t="shared" si="660"/>
        <v>高知県香南市</v>
      </c>
      <c r="AA1492" s="159">
        <f t="shared" si="661"/>
        <v>246.53299999999999</v>
      </c>
      <c r="AB1492" s="159">
        <f t="shared" si="662"/>
        <v>501.23599999999999</v>
      </c>
      <c r="AC1492" s="159">
        <f t="shared" si="663"/>
        <v>0.89500000000000002</v>
      </c>
      <c r="AD1492" s="159">
        <f t="shared" si="664"/>
        <v>0.33800000000000002</v>
      </c>
      <c r="AE1492" s="159">
        <f t="shared" si="665"/>
        <v>0</v>
      </c>
      <c r="AF1492" s="159">
        <f t="shared" si="666"/>
        <v>0</v>
      </c>
      <c r="AG1492" s="159">
        <f t="shared" si="667"/>
        <v>0</v>
      </c>
      <c r="AH1492" s="160">
        <f t="shared" si="668"/>
        <v>749.00199999999995</v>
      </c>
      <c r="AI1492" s="135">
        <f t="shared" si="669"/>
        <v>0.32914865380866809</v>
      </c>
      <c r="AJ1492" s="135">
        <f t="shared" si="670"/>
        <v>0.66920515566046557</v>
      </c>
      <c r="AK1492" s="135">
        <f t="shared" si="671"/>
        <v>1.1949233780417143E-3</v>
      </c>
      <c r="AL1492" s="135">
        <f t="shared" si="672"/>
        <v>4.5126715282469212E-4</v>
      </c>
      <c r="AM1492" s="135">
        <f t="shared" si="673"/>
        <v>0</v>
      </c>
      <c r="AN1492" s="135">
        <f t="shared" si="674"/>
        <v>0</v>
      </c>
      <c r="AO1492" s="135">
        <f t="shared" si="675"/>
        <v>0</v>
      </c>
      <c r="AP1492" s="159">
        <f>IFERROR(VLOOKUP(A1492,人口!$A$2:$E$1748,5,0),0)</f>
        <v>33340</v>
      </c>
      <c r="AQ1492" s="159">
        <f t="shared" si="650"/>
        <v>0</v>
      </c>
      <c r="AR1492" s="159">
        <f t="shared" si="651"/>
        <v>0</v>
      </c>
      <c r="AS1492" s="159">
        <f t="shared" si="652"/>
        <v>0</v>
      </c>
      <c r="AT1492" s="159">
        <f t="shared" si="653"/>
        <v>1</v>
      </c>
      <c r="AU1492" s="159">
        <f t="shared" si="654"/>
        <v>0</v>
      </c>
      <c r="AV1492" s="159">
        <f t="shared" si="655"/>
        <v>0</v>
      </c>
      <c r="AW1492" s="159">
        <f t="shared" si="656"/>
        <v>0</v>
      </c>
      <c r="AX1492" s="159">
        <f t="shared" si="676"/>
        <v>0</v>
      </c>
      <c r="AY1492" s="159" t="str">
        <f t="shared" si="677"/>
        <v>3万～10万人未満の市町村平均</v>
      </c>
      <c r="AZ1492" s="159"/>
    </row>
    <row r="1493" spans="1:52" x14ac:dyDescent="0.3">
      <c r="A1493" t="str">
        <f t="shared" si="657"/>
        <v>39212</v>
      </c>
      <c r="B1493" s="158" t="str">
        <f t="shared" si="658"/>
        <v>039212</v>
      </c>
      <c r="C1493">
        <v>39</v>
      </c>
      <c r="D1493" t="s">
        <v>66</v>
      </c>
      <c r="E1493">
        <v>39212</v>
      </c>
      <c r="F1493" t="s">
        <v>659</v>
      </c>
      <c r="G1493">
        <v>178.71600000000001</v>
      </c>
      <c r="H1493">
        <v>225.05799999999999</v>
      </c>
      <c r="I1493">
        <v>252.73400000000001</v>
      </c>
      <c r="J1493">
        <v>316.50900000000001</v>
      </c>
      <c r="K1493">
        <v>125.3</v>
      </c>
      <c r="L1493">
        <v>276.35500000000002</v>
      </c>
      <c r="M1493">
        <v>24.387</v>
      </c>
      <c r="N1493">
        <v>140.179</v>
      </c>
      <c r="O1493">
        <v>0</v>
      </c>
      <c r="P1493">
        <v>0</v>
      </c>
      <c r="Q1493">
        <v>0</v>
      </c>
      <c r="R1493">
        <v>0</v>
      </c>
      <c r="S1493">
        <v>0</v>
      </c>
      <c r="T1493">
        <v>0</v>
      </c>
      <c r="U1493">
        <v>0</v>
      </c>
      <c r="V1493">
        <v>1.837</v>
      </c>
      <c r="W1493">
        <v>15.311</v>
      </c>
      <c r="Y1493" t="str">
        <f t="shared" si="659"/>
        <v>高知県</v>
      </c>
      <c r="Z1493" t="str">
        <f t="shared" si="660"/>
        <v>高知県香美市</v>
      </c>
      <c r="AA1493" s="159">
        <f t="shared" si="661"/>
        <v>252.73400000000001</v>
      </c>
      <c r="AB1493" s="159">
        <f t="shared" si="662"/>
        <v>316.50900000000001</v>
      </c>
      <c r="AC1493" s="159">
        <f t="shared" si="663"/>
        <v>276.35500000000002</v>
      </c>
      <c r="AD1493" s="159">
        <f t="shared" si="664"/>
        <v>140.179</v>
      </c>
      <c r="AE1493" s="159">
        <f t="shared" si="665"/>
        <v>0</v>
      </c>
      <c r="AF1493" s="159">
        <f t="shared" si="666"/>
        <v>0</v>
      </c>
      <c r="AG1493" s="159">
        <f t="shared" si="667"/>
        <v>0</v>
      </c>
      <c r="AH1493" s="160">
        <f t="shared" si="668"/>
        <v>985.77700000000004</v>
      </c>
      <c r="AI1493" s="135">
        <f t="shared" si="669"/>
        <v>0.2563804998493574</v>
      </c>
      <c r="AJ1493" s="135">
        <f t="shared" si="670"/>
        <v>0.32107565909937036</v>
      </c>
      <c r="AK1493" s="135">
        <f t="shared" si="671"/>
        <v>0.2803423086560145</v>
      </c>
      <c r="AL1493" s="135">
        <f t="shared" si="672"/>
        <v>0.14220153239525773</v>
      </c>
      <c r="AM1493" s="135">
        <f t="shared" si="673"/>
        <v>0</v>
      </c>
      <c r="AN1493" s="135">
        <f t="shared" si="674"/>
        <v>0</v>
      </c>
      <c r="AO1493" s="135">
        <f t="shared" si="675"/>
        <v>0</v>
      </c>
      <c r="AP1493" s="159">
        <f>IFERROR(VLOOKUP(A1493,人口!$A$2:$E$1748,5,0),0)</f>
        <v>26088</v>
      </c>
      <c r="AQ1493" s="159">
        <f t="shared" si="650"/>
        <v>0</v>
      </c>
      <c r="AR1493" s="159">
        <f t="shared" si="651"/>
        <v>0</v>
      </c>
      <c r="AS1493" s="159">
        <f t="shared" si="652"/>
        <v>1</v>
      </c>
      <c r="AT1493" s="159">
        <f t="shared" si="653"/>
        <v>0</v>
      </c>
      <c r="AU1493" s="159">
        <f t="shared" si="654"/>
        <v>0</v>
      </c>
      <c r="AV1493" s="159">
        <f t="shared" si="655"/>
        <v>0</v>
      </c>
      <c r="AW1493" s="159">
        <f t="shared" si="656"/>
        <v>0</v>
      </c>
      <c r="AX1493" s="159">
        <f t="shared" si="676"/>
        <v>0</v>
      </c>
      <c r="AY1493" s="159" t="str">
        <f t="shared" si="677"/>
        <v>1万～3万人未満の市町村平均</v>
      </c>
      <c r="AZ1493" s="159"/>
    </row>
    <row r="1494" spans="1:52" x14ac:dyDescent="0.3">
      <c r="A1494" t="str">
        <f t="shared" si="657"/>
        <v>39301</v>
      </c>
      <c r="B1494" s="158" t="str">
        <f t="shared" si="658"/>
        <v>039301</v>
      </c>
      <c r="C1494">
        <v>39</v>
      </c>
      <c r="D1494" t="s">
        <v>66</v>
      </c>
      <c r="E1494">
        <v>39301</v>
      </c>
      <c r="F1494" t="s">
        <v>712</v>
      </c>
      <c r="G1494">
        <v>23.558</v>
      </c>
      <c r="H1494">
        <v>51.454999999999998</v>
      </c>
      <c r="I1494">
        <v>32.198</v>
      </c>
      <c r="J1494">
        <v>69.850999999999999</v>
      </c>
      <c r="K1494">
        <v>13.3</v>
      </c>
      <c r="L1494">
        <v>24.204000000000001</v>
      </c>
      <c r="M1494">
        <v>0.314</v>
      </c>
      <c r="N1494">
        <v>1.704</v>
      </c>
      <c r="O1494">
        <v>0</v>
      </c>
      <c r="P1494">
        <v>0</v>
      </c>
      <c r="Q1494">
        <v>0</v>
      </c>
      <c r="R1494">
        <v>0</v>
      </c>
      <c r="S1494">
        <v>0</v>
      </c>
      <c r="T1494">
        <v>0</v>
      </c>
      <c r="U1494">
        <v>0</v>
      </c>
      <c r="V1494">
        <v>0.151</v>
      </c>
      <c r="W1494">
        <v>1.3</v>
      </c>
      <c r="Y1494" t="str">
        <f t="shared" si="659"/>
        <v>高知県</v>
      </c>
      <c r="Z1494" t="str">
        <f t="shared" si="660"/>
        <v>高知県東洋町</v>
      </c>
      <c r="AA1494" s="159">
        <f t="shared" si="661"/>
        <v>32.198</v>
      </c>
      <c r="AB1494" s="159">
        <f t="shared" si="662"/>
        <v>69.850999999999999</v>
      </c>
      <c r="AC1494" s="159">
        <f t="shared" si="663"/>
        <v>24.204000000000001</v>
      </c>
      <c r="AD1494" s="159">
        <f t="shared" si="664"/>
        <v>1.704</v>
      </c>
      <c r="AE1494" s="159">
        <f t="shared" si="665"/>
        <v>0</v>
      </c>
      <c r="AF1494" s="159">
        <f t="shared" si="666"/>
        <v>0</v>
      </c>
      <c r="AG1494" s="159">
        <f t="shared" si="667"/>
        <v>0</v>
      </c>
      <c r="AH1494" s="160">
        <f t="shared" si="668"/>
        <v>127.95700000000001</v>
      </c>
      <c r="AI1494" s="135">
        <f t="shared" si="669"/>
        <v>0.25163140742593215</v>
      </c>
      <c r="AJ1494" s="135">
        <f t="shared" si="670"/>
        <v>0.54589432387442649</v>
      </c>
      <c r="AK1494" s="135">
        <f t="shared" si="671"/>
        <v>0.18915729502879874</v>
      </c>
      <c r="AL1494" s="135">
        <f t="shared" si="672"/>
        <v>1.3316973670842547E-2</v>
      </c>
      <c r="AM1494" s="135">
        <f t="shared" si="673"/>
        <v>0</v>
      </c>
      <c r="AN1494" s="135">
        <f t="shared" si="674"/>
        <v>0</v>
      </c>
      <c r="AO1494" s="135">
        <f t="shared" si="675"/>
        <v>0</v>
      </c>
      <c r="AP1494" s="159">
        <f>IFERROR(VLOOKUP(A1494,人口!$A$2:$E$1748,5,0),0)</f>
        <v>2381</v>
      </c>
      <c r="AQ1494" s="159">
        <f t="shared" si="650"/>
        <v>1</v>
      </c>
      <c r="AR1494" s="159">
        <f t="shared" si="651"/>
        <v>0</v>
      </c>
      <c r="AS1494" s="159">
        <f t="shared" si="652"/>
        <v>0</v>
      </c>
      <c r="AT1494" s="159">
        <f t="shared" si="653"/>
        <v>0</v>
      </c>
      <c r="AU1494" s="159">
        <f t="shared" si="654"/>
        <v>0</v>
      </c>
      <c r="AV1494" s="159">
        <f t="shared" si="655"/>
        <v>0</v>
      </c>
      <c r="AW1494" s="159">
        <f t="shared" si="656"/>
        <v>0</v>
      </c>
      <c r="AX1494" s="159">
        <f t="shared" si="676"/>
        <v>0</v>
      </c>
      <c r="AY1494" s="159" t="str">
        <f t="shared" si="677"/>
        <v>5千人未満の市町村平均</v>
      </c>
      <c r="AZ1494" s="159"/>
    </row>
    <row r="1495" spans="1:52" x14ac:dyDescent="0.3">
      <c r="A1495" t="str">
        <f t="shared" si="657"/>
        <v>39302</v>
      </c>
      <c r="B1495" s="158" t="str">
        <f t="shared" si="658"/>
        <v>039302</v>
      </c>
      <c r="C1495">
        <v>39</v>
      </c>
      <c r="D1495" t="s">
        <v>66</v>
      </c>
      <c r="E1495">
        <v>39302</v>
      </c>
      <c r="F1495" t="s">
        <v>765</v>
      </c>
      <c r="G1495">
        <v>21.309000000000001</v>
      </c>
      <c r="H1495">
        <v>22.76</v>
      </c>
      <c r="I1495">
        <v>30.367999999999999</v>
      </c>
      <c r="J1495">
        <v>32.228999999999999</v>
      </c>
      <c r="K1495">
        <v>6.4</v>
      </c>
      <c r="L1495">
        <v>11.006</v>
      </c>
      <c r="M1495">
        <v>1.258</v>
      </c>
      <c r="N1495">
        <v>7.23</v>
      </c>
      <c r="O1495">
        <v>0</v>
      </c>
      <c r="P1495">
        <v>0</v>
      </c>
      <c r="Q1495">
        <v>0</v>
      </c>
      <c r="R1495">
        <v>0</v>
      </c>
      <c r="S1495">
        <v>0</v>
      </c>
      <c r="T1495">
        <v>0</v>
      </c>
      <c r="U1495">
        <v>0</v>
      </c>
      <c r="V1495">
        <v>0.184</v>
      </c>
      <c r="W1495">
        <v>1.581</v>
      </c>
      <c r="Y1495" t="str">
        <f t="shared" si="659"/>
        <v>高知県</v>
      </c>
      <c r="Z1495" t="str">
        <f t="shared" si="660"/>
        <v>高知県奈半利町</v>
      </c>
      <c r="AA1495" s="159">
        <f t="shared" si="661"/>
        <v>30.367999999999999</v>
      </c>
      <c r="AB1495" s="159">
        <f t="shared" si="662"/>
        <v>32.228999999999999</v>
      </c>
      <c r="AC1495" s="159">
        <f t="shared" si="663"/>
        <v>11.006</v>
      </c>
      <c r="AD1495" s="159">
        <f t="shared" si="664"/>
        <v>7.23</v>
      </c>
      <c r="AE1495" s="159">
        <f t="shared" si="665"/>
        <v>0</v>
      </c>
      <c r="AF1495" s="159">
        <f t="shared" si="666"/>
        <v>0</v>
      </c>
      <c r="AG1495" s="159">
        <f t="shared" si="667"/>
        <v>0</v>
      </c>
      <c r="AH1495" s="160">
        <f t="shared" si="668"/>
        <v>80.832999999999998</v>
      </c>
      <c r="AI1495" s="135">
        <f t="shared" si="669"/>
        <v>0.37568814716761717</v>
      </c>
      <c r="AJ1495" s="135">
        <f t="shared" si="670"/>
        <v>0.3987109225192681</v>
      </c>
      <c r="AK1495" s="135">
        <f t="shared" si="671"/>
        <v>0.13615726250417529</v>
      </c>
      <c r="AL1495" s="135">
        <f t="shared" si="672"/>
        <v>8.944366780893942E-2</v>
      </c>
      <c r="AM1495" s="135">
        <f t="shared" si="673"/>
        <v>0</v>
      </c>
      <c r="AN1495" s="135">
        <f t="shared" si="674"/>
        <v>0</v>
      </c>
      <c r="AO1495" s="135">
        <f t="shared" si="675"/>
        <v>0</v>
      </c>
      <c r="AP1495" s="159">
        <f>IFERROR(VLOOKUP(A1495,人口!$A$2:$E$1748,5,0),0)</f>
        <v>3137</v>
      </c>
      <c r="AQ1495" s="159">
        <f t="shared" si="650"/>
        <v>1</v>
      </c>
      <c r="AR1495" s="159">
        <f t="shared" si="651"/>
        <v>0</v>
      </c>
      <c r="AS1495" s="159">
        <f t="shared" si="652"/>
        <v>0</v>
      </c>
      <c r="AT1495" s="159">
        <f t="shared" si="653"/>
        <v>0</v>
      </c>
      <c r="AU1495" s="159">
        <f t="shared" si="654"/>
        <v>0</v>
      </c>
      <c r="AV1495" s="159">
        <f t="shared" si="655"/>
        <v>0</v>
      </c>
      <c r="AW1495" s="159">
        <f t="shared" si="656"/>
        <v>0</v>
      </c>
      <c r="AX1495" s="159">
        <f t="shared" si="676"/>
        <v>0</v>
      </c>
      <c r="AY1495" s="159" t="str">
        <f t="shared" si="677"/>
        <v>5千人未満の市町村平均</v>
      </c>
      <c r="AZ1495" s="159"/>
    </row>
    <row r="1496" spans="1:52" x14ac:dyDescent="0.3">
      <c r="A1496" t="str">
        <f t="shared" si="657"/>
        <v>39303</v>
      </c>
      <c r="B1496" s="158" t="str">
        <f t="shared" si="658"/>
        <v>039303</v>
      </c>
      <c r="C1496">
        <v>39</v>
      </c>
      <c r="D1496" t="s">
        <v>66</v>
      </c>
      <c r="E1496">
        <v>39303</v>
      </c>
      <c r="F1496" t="s">
        <v>819</v>
      </c>
      <c r="G1496">
        <v>17.975999999999999</v>
      </c>
      <c r="H1496">
        <v>20.024000000000001</v>
      </c>
      <c r="I1496">
        <v>25.603999999999999</v>
      </c>
      <c r="J1496">
        <v>28.329000000000001</v>
      </c>
      <c r="K1496">
        <v>0</v>
      </c>
      <c r="L1496">
        <v>0</v>
      </c>
      <c r="M1496">
        <v>0</v>
      </c>
      <c r="N1496">
        <v>0</v>
      </c>
      <c r="O1496">
        <v>0.16200000000000001</v>
      </c>
      <c r="P1496">
        <v>0</v>
      </c>
      <c r="Q1496">
        <v>0</v>
      </c>
      <c r="R1496">
        <v>0</v>
      </c>
      <c r="S1496">
        <v>0</v>
      </c>
      <c r="T1496">
        <v>0</v>
      </c>
      <c r="U1496">
        <v>0</v>
      </c>
      <c r="V1496">
        <v>0.156</v>
      </c>
      <c r="W1496">
        <v>1.25</v>
      </c>
      <c r="Y1496" t="str">
        <f t="shared" si="659"/>
        <v>高知県</v>
      </c>
      <c r="Z1496" t="str">
        <f t="shared" si="660"/>
        <v>高知県田野町</v>
      </c>
      <c r="AA1496" s="159">
        <f t="shared" si="661"/>
        <v>25.603999999999999</v>
      </c>
      <c r="AB1496" s="159">
        <f t="shared" si="662"/>
        <v>28.329000000000001</v>
      </c>
      <c r="AC1496" s="159">
        <f t="shared" si="663"/>
        <v>0</v>
      </c>
      <c r="AD1496" s="159">
        <f t="shared" si="664"/>
        <v>0</v>
      </c>
      <c r="AE1496" s="159">
        <f t="shared" si="665"/>
        <v>0</v>
      </c>
      <c r="AF1496" s="159">
        <f t="shared" si="666"/>
        <v>0</v>
      </c>
      <c r="AG1496" s="159">
        <f t="shared" si="667"/>
        <v>0</v>
      </c>
      <c r="AH1496" s="160">
        <f t="shared" si="668"/>
        <v>53.933</v>
      </c>
      <c r="AI1496" s="135">
        <f t="shared" si="669"/>
        <v>0.47473717390095116</v>
      </c>
      <c r="AJ1496" s="135">
        <f t="shared" si="670"/>
        <v>0.52526282609904884</v>
      </c>
      <c r="AK1496" s="135">
        <f t="shared" si="671"/>
        <v>0</v>
      </c>
      <c r="AL1496" s="135">
        <f t="shared" si="672"/>
        <v>0</v>
      </c>
      <c r="AM1496" s="135">
        <f t="shared" si="673"/>
        <v>0</v>
      </c>
      <c r="AN1496" s="135">
        <f t="shared" si="674"/>
        <v>0</v>
      </c>
      <c r="AO1496" s="135">
        <f t="shared" si="675"/>
        <v>0</v>
      </c>
      <c r="AP1496" s="159">
        <f>IFERROR(VLOOKUP(A1496,人口!$A$2:$E$1748,5,0),0)</f>
        <v>2618</v>
      </c>
      <c r="AQ1496" s="159">
        <f t="shared" si="650"/>
        <v>1</v>
      </c>
      <c r="AR1496" s="159">
        <f t="shared" si="651"/>
        <v>0</v>
      </c>
      <c r="AS1496" s="159">
        <f t="shared" si="652"/>
        <v>0</v>
      </c>
      <c r="AT1496" s="159">
        <f t="shared" si="653"/>
        <v>0</v>
      </c>
      <c r="AU1496" s="159">
        <f t="shared" si="654"/>
        <v>0</v>
      </c>
      <c r="AV1496" s="159">
        <f t="shared" si="655"/>
        <v>0</v>
      </c>
      <c r="AW1496" s="159">
        <f t="shared" si="656"/>
        <v>0</v>
      </c>
      <c r="AX1496" s="159">
        <f t="shared" si="676"/>
        <v>0</v>
      </c>
      <c r="AY1496" s="159" t="str">
        <f t="shared" si="677"/>
        <v>5千人未満の市町村平均</v>
      </c>
      <c r="AZ1496" s="159"/>
    </row>
    <row r="1497" spans="1:52" x14ac:dyDescent="0.3">
      <c r="A1497" t="str">
        <f t="shared" si="657"/>
        <v>39304</v>
      </c>
      <c r="B1497" s="158" t="str">
        <f t="shared" si="658"/>
        <v>039304</v>
      </c>
      <c r="C1497">
        <v>39</v>
      </c>
      <c r="D1497" t="s">
        <v>66</v>
      </c>
      <c r="E1497">
        <v>39304</v>
      </c>
      <c r="F1497" t="s">
        <v>870</v>
      </c>
      <c r="G1497">
        <v>22.361000000000001</v>
      </c>
      <c r="H1497">
        <v>49.716999999999999</v>
      </c>
      <c r="I1497">
        <v>31.620999999999999</v>
      </c>
      <c r="J1497">
        <v>69.838999999999999</v>
      </c>
      <c r="K1497">
        <v>0</v>
      </c>
      <c r="L1497">
        <v>0</v>
      </c>
      <c r="M1497">
        <v>3.806</v>
      </c>
      <c r="N1497">
        <v>21.88</v>
      </c>
      <c r="O1497">
        <v>0</v>
      </c>
      <c r="P1497">
        <v>0</v>
      </c>
      <c r="Q1497">
        <v>0</v>
      </c>
      <c r="R1497">
        <v>0</v>
      </c>
      <c r="S1497">
        <v>0</v>
      </c>
      <c r="T1497">
        <v>0</v>
      </c>
      <c r="U1497">
        <v>0</v>
      </c>
      <c r="V1497">
        <v>0.156</v>
      </c>
      <c r="W1497">
        <v>1.3049999999999999</v>
      </c>
      <c r="Y1497" t="str">
        <f t="shared" si="659"/>
        <v>高知県</v>
      </c>
      <c r="Z1497" t="str">
        <f t="shared" si="660"/>
        <v>高知県安田町</v>
      </c>
      <c r="AA1497" s="159">
        <f t="shared" si="661"/>
        <v>31.620999999999999</v>
      </c>
      <c r="AB1497" s="159">
        <f t="shared" si="662"/>
        <v>69.838999999999999</v>
      </c>
      <c r="AC1497" s="159">
        <f t="shared" si="663"/>
        <v>0</v>
      </c>
      <c r="AD1497" s="159">
        <f t="shared" si="664"/>
        <v>21.88</v>
      </c>
      <c r="AE1497" s="159">
        <f t="shared" si="665"/>
        <v>0</v>
      </c>
      <c r="AF1497" s="159">
        <f t="shared" si="666"/>
        <v>0</v>
      </c>
      <c r="AG1497" s="159">
        <f t="shared" si="667"/>
        <v>0</v>
      </c>
      <c r="AH1497" s="160">
        <f t="shared" si="668"/>
        <v>123.33999999999999</v>
      </c>
      <c r="AI1497" s="135">
        <f t="shared" si="669"/>
        <v>0.25637262850656722</v>
      </c>
      <c r="AJ1497" s="135">
        <f t="shared" si="670"/>
        <v>0.56623155505107836</v>
      </c>
      <c r="AK1497" s="135">
        <f t="shared" si="671"/>
        <v>0</v>
      </c>
      <c r="AL1497" s="135">
        <f t="shared" si="672"/>
        <v>0.17739581644235447</v>
      </c>
      <c r="AM1497" s="135">
        <f t="shared" si="673"/>
        <v>0</v>
      </c>
      <c r="AN1497" s="135">
        <f t="shared" si="674"/>
        <v>0</v>
      </c>
      <c r="AO1497" s="135">
        <f t="shared" si="675"/>
        <v>0</v>
      </c>
      <c r="AP1497" s="159">
        <f>IFERROR(VLOOKUP(A1497,人口!$A$2:$E$1748,5,0),0)</f>
        <v>2653</v>
      </c>
      <c r="AQ1497" s="159">
        <f t="shared" si="650"/>
        <v>1</v>
      </c>
      <c r="AR1497" s="159">
        <f t="shared" si="651"/>
        <v>0</v>
      </c>
      <c r="AS1497" s="159">
        <f t="shared" si="652"/>
        <v>0</v>
      </c>
      <c r="AT1497" s="159">
        <f t="shared" si="653"/>
        <v>0</v>
      </c>
      <c r="AU1497" s="159">
        <f t="shared" si="654"/>
        <v>0</v>
      </c>
      <c r="AV1497" s="159">
        <f t="shared" si="655"/>
        <v>0</v>
      </c>
      <c r="AW1497" s="159">
        <f t="shared" si="656"/>
        <v>0</v>
      </c>
      <c r="AX1497" s="159">
        <f t="shared" si="676"/>
        <v>0</v>
      </c>
      <c r="AY1497" s="159" t="str">
        <f t="shared" si="677"/>
        <v>5千人未満の市町村平均</v>
      </c>
      <c r="AZ1497" s="159"/>
    </row>
    <row r="1498" spans="1:52" x14ac:dyDescent="0.3">
      <c r="A1498" t="str">
        <f t="shared" si="657"/>
        <v>39305</v>
      </c>
      <c r="B1498" s="158" t="str">
        <f t="shared" si="658"/>
        <v>039305</v>
      </c>
      <c r="C1498">
        <v>39</v>
      </c>
      <c r="D1498" t="s">
        <v>66</v>
      </c>
      <c r="E1498">
        <v>39305</v>
      </c>
      <c r="F1498" t="s">
        <v>922</v>
      </c>
      <c r="G1498">
        <v>13.851000000000001</v>
      </c>
      <c r="H1498">
        <v>32.729999999999997</v>
      </c>
      <c r="I1498">
        <v>20.135000000000002</v>
      </c>
      <c r="J1498">
        <v>47.219000000000001</v>
      </c>
      <c r="K1498">
        <v>97.9</v>
      </c>
      <c r="L1498">
        <v>199.26900000000001</v>
      </c>
      <c r="M1498">
        <v>11.269</v>
      </c>
      <c r="N1498">
        <v>63.835000000000001</v>
      </c>
      <c r="O1498">
        <v>0</v>
      </c>
      <c r="P1498">
        <v>0</v>
      </c>
      <c r="Q1498">
        <v>0</v>
      </c>
      <c r="R1498">
        <v>0</v>
      </c>
      <c r="S1498">
        <v>0</v>
      </c>
      <c r="T1498">
        <v>0</v>
      </c>
      <c r="U1498">
        <v>0</v>
      </c>
      <c r="V1498">
        <v>7.0999999999999994E-2</v>
      </c>
      <c r="W1498">
        <v>0.60499999999999998</v>
      </c>
      <c r="Y1498" t="str">
        <f t="shared" si="659"/>
        <v>高知県</v>
      </c>
      <c r="Z1498" t="str">
        <f t="shared" si="660"/>
        <v>高知県北川村</v>
      </c>
      <c r="AA1498" s="159">
        <f t="shared" si="661"/>
        <v>20.135000000000002</v>
      </c>
      <c r="AB1498" s="159">
        <f t="shared" si="662"/>
        <v>47.219000000000001</v>
      </c>
      <c r="AC1498" s="159">
        <f t="shared" si="663"/>
        <v>199.26900000000001</v>
      </c>
      <c r="AD1498" s="159">
        <f t="shared" si="664"/>
        <v>63.835000000000001</v>
      </c>
      <c r="AE1498" s="159">
        <f t="shared" si="665"/>
        <v>0</v>
      </c>
      <c r="AF1498" s="159">
        <f t="shared" si="666"/>
        <v>0</v>
      </c>
      <c r="AG1498" s="159">
        <f t="shared" si="667"/>
        <v>0</v>
      </c>
      <c r="AH1498" s="160">
        <f t="shared" si="668"/>
        <v>330.45799999999997</v>
      </c>
      <c r="AI1498" s="135">
        <f t="shared" si="669"/>
        <v>6.0930587245580384E-2</v>
      </c>
      <c r="AJ1498" s="135">
        <f t="shared" si="670"/>
        <v>0.14288956539106332</v>
      </c>
      <c r="AK1498" s="135">
        <f t="shared" si="671"/>
        <v>0.60300855176754697</v>
      </c>
      <c r="AL1498" s="135">
        <f t="shared" si="672"/>
        <v>0.19317129559580948</v>
      </c>
      <c r="AM1498" s="135">
        <f t="shared" si="673"/>
        <v>0</v>
      </c>
      <c r="AN1498" s="135">
        <f t="shared" si="674"/>
        <v>0</v>
      </c>
      <c r="AO1498" s="135">
        <f t="shared" si="675"/>
        <v>0</v>
      </c>
      <c r="AP1498" s="159">
        <f>IFERROR(VLOOKUP(A1498,人口!$A$2:$E$1748,5,0),0)</f>
        <v>1270</v>
      </c>
      <c r="AQ1498" s="159">
        <f t="shared" si="650"/>
        <v>1</v>
      </c>
      <c r="AR1498" s="159">
        <f t="shared" si="651"/>
        <v>0</v>
      </c>
      <c r="AS1498" s="159">
        <f t="shared" si="652"/>
        <v>0</v>
      </c>
      <c r="AT1498" s="159">
        <f t="shared" si="653"/>
        <v>0</v>
      </c>
      <c r="AU1498" s="159">
        <f t="shared" si="654"/>
        <v>0</v>
      </c>
      <c r="AV1498" s="159">
        <f t="shared" si="655"/>
        <v>0</v>
      </c>
      <c r="AW1498" s="159">
        <f t="shared" si="656"/>
        <v>0</v>
      </c>
      <c r="AX1498" s="159">
        <f t="shared" si="676"/>
        <v>0</v>
      </c>
      <c r="AY1498" s="159" t="str">
        <f t="shared" si="677"/>
        <v>5千人未満の市町村平均</v>
      </c>
      <c r="AZ1498" s="159"/>
    </row>
    <row r="1499" spans="1:52" x14ac:dyDescent="0.3">
      <c r="A1499" t="str">
        <f t="shared" si="657"/>
        <v>39306</v>
      </c>
      <c r="B1499" s="158" t="str">
        <f t="shared" si="658"/>
        <v>039306</v>
      </c>
      <c r="C1499">
        <v>39</v>
      </c>
      <c r="D1499" t="s">
        <v>66</v>
      </c>
      <c r="E1499">
        <v>39306</v>
      </c>
      <c r="F1499" t="s">
        <v>972</v>
      </c>
      <c r="G1499">
        <v>10.071999999999999</v>
      </c>
      <c r="H1499">
        <v>6.9340000000000002</v>
      </c>
      <c r="I1499">
        <v>13.909000000000001</v>
      </c>
      <c r="J1499">
        <v>9.5190000000000001</v>
      </c>
      <c r="K1499">
        <v>56.4</v>
      </c>
      <c r="L1499">
        <v>122.833</v>
      </c>
      <c r="M1499">
        <v>6.9029999999999996</v>
      </c>
      <c r="N1499">
        <v>39.680999999999997</v>
      </c>
      <c r="O1499">
        <v>0</v>
      </c>
      <c r="P1499">
        <v>0</v>
      </c>
      <c r="Q1499">
        <v>0</v>
      </c>
      <c r="R1499">
        <v>0</v>
      </c>
      <c r="S1499">
        <v>0</v>
      </c>
      <c r="T1499">
        <v>0</v>
      </c>
      <c r="U1499">
        <v>0</v>
      </c>
      <c r="V1499">
        <v>5.1999999999999998E-2</v>
      </c>
      <c r="W1499">
        <v>0.44700000000000001</v>
      </c>
      <c r="Y1499" t="str">
        <f t="shared" si="659"/>
        <v>高知県</v>
      </c>
      <c r="Z1499" t="str">
        <f t="shared" si="660"/>
        <v>高知県馬路村</v>
      </c>
      <c r="AA1499" s="159">
        <f t="shared" si="661"/>
        <v>13.909000000000001</v>
      </c>
      <c r="AB1499" s="159">
        <f t="shared" si="662"/>
        <v>9.5190000000000001</v>
      </c>
      <c r="AC1499" s="159">
        <f t="shared" si="663"/>
        <v>122.833</v>
      </c>
      <c r="AD1499" s="159">
        <f t="shared" si="664"/>
        <v>39.680999999999997</v>
      </c>
      <c r="AE1499" s="159">
        <f t="shared" si="665"/>
        <v>0</v>
      </c>
      <c r="AF1499" s="159">
        <f t="shared" si="666"/>
        <v>0</v>
      </c>
      <c r="AG1499" s="159">
        <f t="shared" si="667"/>
        <v>0</v>
      </c>
      <c r="AH1499" s="160">
        <f t="shared" si="668"/>
        <v>185.94200000000001</v>
      </c>
      <c r="AI1499" s="135">
        <f t="shared" si="669"/>
        <v>7.4802895526562052E-2</v>
      </c>
      <c r="AJ1499" s="135">
        <f t="shared" si="670"/>
        <v>5.1193382882834433E-2</v>
      </c>
      <c r="AK1499" s="135">
        <f t="shared" si="671"/>
        <v>0.66059846618838125</v>
      </c>
      <c r="AL1499" s="135">
        <f t="shared" si="672"/>
        <v>0.21340525540222219</v>
      </c>
      <c r="AM1499" s="135">
        <f t="shared" si="673"/>
        <v>0</v>
      </c>
      <c r="AN1499" s="135">
        <f t="shared" si="674"/>
        <v>0</v>
      </c>
      <c r="AO1499" s="135">
        <f t="shared" si="675"/>
        <v>0</v>
      </c>
      <c r="AP1499" s="159">
        <f>IFERROR(VLOOKUP(A1499,人口!$A$2:$E$1748,5,0),0)</f>
        <v>858</v>
      </c>
      <c r="AQ1499" s="159">
        <f t="shared" si="650"/>
        <v>1</v>
      </c>
      <c r="AR1499" s="159">
        <f t="shared" si="651"/>
        <v>0</v>
      </c>
      <c r="AS1499" s="159">
        <f t="shared" si="652"/>
        <v>0</v>
      </c>
      <c r="AT1499" s="159">
        <f t="shared" si="653"/>
        <v>0</v>
      </c>
      <c r="AU1499" s="159">
        <f t="shared" si="654"/>
        <v>0</v>
      </c>
      <c r="AV1499" s="159">
        <f t="shared" si="655"/>
        <v>0</v>
      </c>
      <c r="AW1499" s="159">
        <f t="shared" si="656"/>
        <v>0</v>
      </c>
      <c r="AX1499" s="159">
        <f t="shared" si="676"/>
        <v>0</v>
      </c>
      <c r="AY1499" s="159" t="str">
        <f t="shared" si="677"/>
        <v>5千人未満の市町村平均</v>
      </c>
      <c r="AZ1499" s="159"/>
    </row>
    <row r="1500" spans="1:52" x14ac:dyDescent="0.3">
      <c r="A1500" t="str">
        <f t="shared" si="657"/>
        <v>39307</v>
      </c>
      <c r="B1500" s="158" t="str">
        <f t="shared" si="658"/>
        <v>039307</v>
      </c>
      <c r="C1500">
        <v>39</v>
      </c>
      <c r="D1500" t="s">
        <v>66</v>
      </c>
      <c r="E1500">
        <v>39307</v>
      </c>
      <c r="F1500" t="s">
        <v>1016</v>
      </c>
      <c r="G1500">
        <v>27.748000000000001</v>
      </c>
      <c r="H1500">
        <v>65.888999999999996</v>
      </c>
      <c r="I1500">
        <v>39.9</v>
      </c>
      <c r="J1500">
        <v>94.224999999999994</v>
      </c>
      <c r="K1500">
        <v>0</v>
      </c>
      <c r="L1500">
        <v>0</v>
      </c>
      <c r="M1500">
        <v>1.429</v>
      </c>
      <c r="N1500">
        <v>8.2129999999999992</v>
      </c>
      <c r="O1500">
        <v>0</v>
      </c>
      <c r="P1500">
        <v>0</v>
      </c>
      <c r="Q1500">
        <v>0</v>
      </c>
      <c r="R1500">
        <v>0</v>
      </c>
      <c r="S1500">
        <v>0</v>
      </c>
      <c r="T1500">
        <v>0</v>
      </c>
      <c r="U1500">
        <v>0</v>
      </c>
      <c r="V1500">
        <v>0.22700000000000001</v>
      </c>
      <c r="W1500">
        <v>1.897</v>
      </c>
      <c r="Y1500" t="str">
        <f t="shared" si="659"/>
        <v>高知県</v>
      </c>
      <c r="Z1500" t="str">
        <f t="shared" si="660"/>
        <v>高知県芸西村</v>
      </c>
      <c r="AA1500" s="159">
        <f t="shared" si="661"/>
        <v>39.9</v>
      </c>
      <c r="AB1500" s="159">
        <f t="shared" si="662"/>
        <v>94.224999999999994</v>
      </c>
      <c r="AC1500" s="159">
        <f t="shared" si="663"/>
        <v>0</v>
      </c>
      <c r="AD1500" s="159">
        <f t="shared" si="664"/>
        <v>8.2129999999999992</v>
      </c>
      <c r="AE1500" s="159">
        <f t="shared" si="665"/>
        <v>0</v>
      </c>
      <c r="AF1500" s="159">
        <f t="shared" si="666"/>
        <v>0</v>
      </c>
      <c r="AG1500" s="159">
        <f t="shared" si="667"/>
        <v>0</v>
      </c>
      <c r="AH1500" s="160">
        <f t="shared" si="668"/>
        <v>142.33799999999999</v>
      </c>
      <c r="AI1500" s="135">
        <f t="shared" si="669"/>
        <v>0.28031867807612865</v>
      </c>
      <c r="AJ1500" s="135">
        <f t="shared" si="670"/>
        <v>0.66198063763717352</v>
      </c>
      <c r="AK1500" s="135">
        <f t="shared" si="671"/>
        <v>0</v>
      </c>
      <c r="AL1500" s="135">
        <f t="shared" si="672"/>
        <v>5.7700684286697855E-2</v>
      </c>
      <c r="AM1500" s="135">
        <f t="shared" si="673"/>
        <v>0</v>
      </c>
      <c r="AN1500" s="135">
        <f t="shared" si="674"/>
        <v>0</v>
      </c>
      <c r="AO1500" s="135">
        <f t="shared" si="675"/>
        <v>0</v>
      </c>
      <c r="AP1500" s="159">
        <f>IFERROR(VLOOKUP(A1500,人口!$A$2:$E$1748,5,0),0)</f>
        <v>3729</v>
      </c>
      <c r="AQ1500" s="159">
        <f t="shared" si="650"/>
        <v>1</v>
      </c>
      <c r="AR1500" s="159">
        <f t="shared" si="651"/>
        <v>0</v>
      </c>
      <c r="AS1500" s="159">
        <f t="shared" si="652"/>
        <v>0</v>
      </c>
      <c r="AT1500" s="159">
        <f t="shared" si="653"/>
        <v>0</v>
      </c>
      <c r="AU1500" s="159">
        <f t="shared" si="654"/>
        <v>0</v>
      </c>
      <c r="AV1500" s="159">
        <f t="shared" si="655"/>
        <v>0</v>
      </c>
      <c r="AW1500" s="159">
        <f t="shared" si="656"/>
        <v>0</v>
      </c>
      <c r="AX1500" s="159">
        <f t="shared" si="676"/>
        <v>0</v>
      </c>
      <c r="AY1500" s="159" t="str">
        <f t="shared" si="677"/>
        <v>5千人未満の市町村平均</v>
      </c>
      <c r="AZ1500" s="159"/>
    </row>
    <row r="1501" spans="1:52" x14ac:dyDescent="0.3">
      <c r="A1501" t="str">
        <f t="shared" si="657"/>
        <v>39341</v>
      </c>
      <c r="B1501" s="158" t="str">
        <f t="shared" si="658"/>
        <v>039341</v>
      </c>
      <c r="C1501">
        <v>39</v>
      </c>
      <c r="D1501" t="s">
        <v>66</v>
      </c>
      <c r="E1501">
        <v>39341</v>
      </c>
      <c r="F1501" t="s">
        <v>1064</v>
      </c>
      <c r="G1501">
        <v>32.966000000000001</v>
      </c>
      <c r="H1501">
        <v>31.45</v>
      </c>
      <c r="I1501">
        <v>43.026000000000003</v>
      </c>
      <c r="J1501">
        <v>40.901000000000003</v>
      </c>
      <c r="K1501">
        <v>81.400000000000006</v>
      </c>
      <c r="L1501">
        <v>181.81</v>
      </c>
      <c r="M1501">
        <v>4.923</v>
      </c>
      <c r="N1501">
        <v>28.311</v>
      </c>
      <c r="O1501">
        <v>0</v>
      </c>
      <c r="P1501">
        <v>0</v>
      </c>
      <c r="Q1501">
        <v>0</v>
      </c>
      <c r="R1501">
        <v>0</v>
      </c>
      <c r="S1501">
        <v>0</v>
      </c>
      <c r="T1501">
        <v>0</v>
      </c>
      <c r="U1501">
        <v>0</v>
      </c>
      <c r="V1501">
        <v>0.20899999999999999</v>
      </c>
      <c r="W1501">
        <v>1.879</v>
      </c>
      <c r="Y1501" t="str">
        <f t="shared" si="659"/>
        <v>高知県</v>
      </c>
      <c r="Z1501" t="str">
        <f t="shared" si="660"/>
        <v>高知県本山町</v>
      </c>
      <c r="AA1501" s="159">
        <f t="shared" si="661"/>
        <v>43.026000000000003</v>
      </c>
      <c r="AB1501" s="159">
        <f t="shared" si="662"/>
        <v>40.901000000000003</v>
      </c>
      <c r="AC1501" s="159">
        <f t="shared" si="663"/>
        <v>181.81</v>
      </c>
      <c r="AD1501" s="159">
        <f t="shared" si="664"/>
        <v>28.311</v>
      </c>
      <c r="AE1501" s="159">
        <f t="shared" si="665"/>
        <v>0</v>
      </c>
      <c r="AF1501" s="159">
        <f t="shared" si="666"/>
        <v>0</v>
      </c>
      <c r="AG1501" s="159">
        <f t="shared" si="667"/>
        <v>0</v>
      </c>
      <c r="AH1501" s="160">
        <f t="shared" si="668"/>
        <v>294.048</v>
      </c>
      <c r="AI1501" s="135">
        <f t="shared" si="669"/>
        <v>0.1463230492980738</v>
      </c>
      <c r="AJ1501" s="135">
        <f t="shared" si="670"/>
        <v>0.13909633801284146</v>
      </c>
      <c r="AK1501" s="135">
        <f t="shared" si="671"/>
        <v>0.61830041353792575</v>
      </c>
      <c r="AL1501" s="135">
        <f t="shared" si="672"/>
        <v>9.6280199151158999E-2</v>
      </c>
      <c r="AM1501" s="135">
        <f t="shared" si="673"/>
        <v>0</v>
      </c>
      <c r="AN1501" s="135">
        <f t="shared" si="674"/>
        <v>0</v>
      </c>
      <c r="AO1501" s="135">
        <f t="shared" si="675"/>
        <v>0</v>
      </c>
      <c r="AP1501" s="159">
        <f>IFERROR(VLOOKUP(A1501,人口!$A$2:$E$1748,5,0),0)</f>
        <v>3477</v>
      </c>
      <c r="AQ1501" s="159">
        <f t="shared" si="650"/>
        <v>1</v>
      </c>
      <c r="AR1501" s="159">
        <f t="shared" si="651"/>
        <v>0</v>
      </c>
      <c r="AS1501" s="159">
        <f t="shared" si="652"/>
        <v>0</v>
      </c>
      <c r="AT1501" s="159">
        <f t="shared" si="653"/>
        <v>0</v>
      </c>
      <c r="AU1501" s="159">
        <f t="shared" si="654"/>
        <v>0</v>
      </c>
      <c r="AV1501" s="159">
        <f t="shared" si="655"/>
        <v>0</v>
      </c>
      <c r="AW1501" s="159">
        <f t="shared" si="656"/>
        <v>0</v>
      </c>
      <c r="AX1501" s="159">
        <f t="shared" si="676"/>
        <v>0</v>
      </c>
      <c r="AY1501" s="159" t="str">
        <f t="shared" si="677"/>
        <v>5千人未満の市町村平均</v>
      </c>
      <c r="AZ1501" s="159"/>
    </row>
    <row r="1502" spans="1:52" x14ac:dyDescent="0.3">
      <c r="A1502" t="str">
        <f t="shared" si="657"/>
        <v>39344</v>
      </c>
      <c r="B1502" s="158" t="str">
        <f t="shared" si="658"/>
        <v>039344</v>
      </c>
      <c r="C1502">
        <v>39</v>
      </c>
      <c r="D1502" t="s">
        <v>66</v>
      </c>
      <c r="E1502">
        <v>39344</v>
      </c>
      <c r="F1502" t="s">
        <v>1104</v>
      </c>
      <c r="G1502">
        <v>65.488</v>
      </c>
      <c r="H1502">
        <v>23.190999999999999</v>
      </c>
      <c r="I1502">
        <v>86.465999999999994</v>
      </c>
      <c r="J1502">
        <v>30.518999999999998</v>
      </c>
      <c r="K1502">
        <v>264.8</v>
      </c>
      <c r="L1502">
        <v>675.92200000000003</v>
      </c>
      <c r="M1502">
        <v>18.009</v>
      </c>
      <c r="N1502">
        <v>103.563</v>
      </c>
      <c r="O1502">
        <v>0</v>
      </c>
      <c r="P1502">
        <v>0</v>
      </c>
      <c r="Q1502">
        <v>0</v>
      </c>
      <c r="R1502">
        <v>0</v>
      </c>
      <c r="S1502">
        <v>0</v>
      </c>
      <c r="T1502">
        <v>0</v>
      </c>
      <c r="U1502">
        <v>0</v>
      </c>
      <c r="V1502">
        <v>0.22500000000000001</v>
      </c>
      <c r="W1502">
        <v>2.0390000000000001</v>
      </c>
      <c r="Y1502" t="str">
        <f t="shared" si="659"/>
        <v>高知県</v>
      </c>
      <c r="Z1502" t="str">
        <f t="shared" si="660"/>
        <v>高知県大豊町</v>
      </c>
      <c r="AA1502" s="159">
        <f t="shared" si="661"/>
        <v>86.465999999999994</v>
      </c>
      <c r="AB1502" s="159">
        <f t="shared" si="662"/>
        <v>30.518999999999998</v>
      </c>
      <c r="AC1502" s="159">
        <f t="shared" si="663"/>
        <v>675.92200000000003</v>
      </c>
      <c r="AD1502" s="159">
        <f t="shared" si="664"/>
        <v>103.563</v>
      </c>
      <c r="AE1502" s="159">
        <f t="shared" si="665"/>
        <v>0</v>
      </c>
      <c r="AF1502" s="159">
        <f t="shared" si="666"/>
        <v>0</v>
      </c>
      <c r="AG1502" s="159">
        <f t="shared" si="667"/>
        <v>0</v>
      </c>
      <c r="AH1502" s="160">
        <f t="shared" si="668"/>
        <v>896.47</v>
      </c>
      <c r="AI1502" s="135">
        <f t="shared" si="669"/>
        <v>9.6451638091626032E-2</v>
      </c>
      <c r="AJ1502" s="135">
        <f t="shared" si="670"/>
        <v>3.4043526275279706E-2</v>
      </c>
      <c r="AK1502" s="135">
        <f t="shared" si="671"/>
        <v>0.75398172833446742</v>
      </c>
      <c r="AL1502" s="135">
        <f t="shared" si="672"/>
        <v>0.11552310729862683</v>
      </c>
      <c r="AM1502" s="135">
        <f t="shared" si="673"/>
        <v>0</v>
      </c>
      <c r="AN1502" s="135">
        <f t="shared" si="674"/>
        <v>0</v>
      </c>
      <c r="AO1502" s="135">
        <f t="shared" si="675"/>
        <v>0</v>
      </c>
      <c r="AP1502" s="159">
        <f>IFERROR(VLOOKUP(A1502,人口!$A$2:$E$1748,5,0),0)</f>
        <v>3543</v>
      </c>
      <c r="AQ1502" s="159">
        <f t="shared" si="650"/>
        <v>1</v>
      </c>
      <c r="AR1502" s="159">
        <f t="shared" si="651"/>
        <v>0</v>
      </c>
      <c r="AS1502" s="159">
        <f t="shared" si="652"/>
        <v>0</v>
      </c>
      <c r="AT1502" s="159">
        <f t="shared" si="653"/>
        <v>0</v>
      </c>
      <c r="AU1502" s="159">
        <f t="shared" si="654"/>
        <v>0</v>
      </c>
      <c r="AV1502" s="159">
        <f t="shared" si="655"/>
        <v>0</v>
      </c>
      <c r="AW1502" s="159">
        <f t="shared" si="656"/>
        <v>0</v>
      </c>
      <c r="AX1502" s="159">
        <f t="shared" si="676"/>
        <v>0</v>
      </c>
      <c r="AY1502" s="159" t="str">
        <f t="shared" si="677"/>
        <v>5千人未満の市町村平均</v>
      </c>
      <c r="AZ1502" s="159"/>
    </row>
    <row r="1503" spans="1:52" x14ac:dyDescent="0.3">
      <c r="A1503" t="str">
        <f t="shared" si="657"/>
        <v>39363</v>
      </c>
      <c r="B1503" s="158" t="str">
        <f t="shared" si="658"/>
        <v>039363</v>
      </c>
      <c r="C1503">
        <v>39</v>
      </c>
      <c r="D1503" t="s">
        <v>66</v>
      </c>
      <c r="E1503">
        <v>39363</v>
      </c>
      <c r="F1503" t="s">
        <v>1143</v>
      </c>
      <c r="G1503">
        <v>39.527000000000001</v>
      </c>
      <c r="H1503">
        <v>40.582999999999998</v>
      </c>
      <c r="I1503">
        <v>51.984000000000002</v>
      </c>
      <c r="J1503">
        <v>53.152999999999999</v>
      </c>
      <c r="K1503">
        <v>159</v>
      </c>
      <c r="L1503">
        <v>367.12099999999998</v>
      </c>
      <c r="M1503">
        <v>0.95899999999999996</v>
      </c>
      <c r="N1503">
        <v>5.5170000000000003</v>
      </c>
      <c r="O1503">
        <v>0</v>
      </c>
      <c r="P1503">
        <v>0</v>
      </c>
      <c r="Q1503">
        <v>0</v>
      </c>
      <c r="R1503">
        <v>0</v>
      </c>
      <c r="S1503">
        <v>0</v>
      </c>
      <c r="T1503">
        <v>0</v>
      </c>
      <c r="U1503">
        <v>0</v>
      </c>
      <c r="V1503">
        <v>0.20699999999999999</v>
      </c>
      <c r="W1503">
        <v>1.8560000000000001</v>
      </c>
      <c r="Y1503" t="str">
        <f t="shared" si="659"/>
        <v>高知県</v>
      </c>
      <c r="Z1503" t="str">
        <f t="shared" si="660"/>
        <v>高知県土佐町</v>
      </c>
      <c r="AA1503" s="159">
        <f t="shared" si="661"/>
        <v>51.984000000000002</v>
      </c>
      <c r="AB1503" s="159">
        <f t="shared" si="662"/>
        <v>53.152999999999999</v>
      </c>
      <c r="AC1503" s="159">
        <f t="shared" si="663"/>
        <v>367.12099999999998</v>
      </c>
      <c r="AD1503" s="159">
        <f t="shared" si="664"/>
        <v>5.5170000000000003</v>
      </c>
      <c r="AE1503" s="159">
        <f t="shared" si="665"/>
        <v>0</v>
      </c>
      <c r="AF1503" s="159">
        <f t="shared" si="666"/>
        <v>0</v>
      </c>
      <c r="AG1503" s="159">
        <f t="shared" si="667"/>
        <v>0</v>
      </c>
      <c r="AH1503" s="160">
        <f t="shared" si="668"/>
        <v>477.77499999999998</v>
      </c>
      <c r="AI1503" s="135">
        <f t="shared" si="669"/>
        <v>0.10880435351368323</v>
      </c>
      <c r="AJ1503" s="135">
        <f t="shared" si="670"/>
        <v>0.11125111192506934</v>
      </c>
      <c r="AK1503" s="135">
        <f t="shared" si="671"/>
        <v>0.76839725812359372</v>
      </c>
      <c r="AL1503" s="135">
        <f t="shared" si="672"/>
        <v>1.1547276437653709E-2</v>
      </c>
      <c r="AM1503" s="135">
        <f t="shared" si="673"/>
        <v>0</v>
      </c>
      <c r="AN1503" s="135">
        <f t="shared" si="674"/>
        <v>0</v>
      </c>
      <c r="AO1503" s="135">
        <f t="shared" si="675"/>
        <v>0</v>
      </c>
      <c r="AP1503" s="159">
        <f>IFERROR(VLOOKUP(A1503,人口!$A$2:$E$1748,5,0),0)</f>
        <v>3826</v>
      </c>
      <c r="AQ1503" s="159">
        <f t="shared" si="650"/>
        <v>1</v>
      </c>
      <c r="AR1503" s="159">
        <f t="shared" si="651"/>
        <v>0</v>
      </c>
      <c r="AS1503" s="159">
        <f t="shared" si="652"/>
        <v>0</v>
      </c>
      <c r="AT1503" s="159">
        <f t="shared" si="653"/>
        <v>0</v>
      </c>
      <c r="AU1503" s="159">
        <f t="shared" si="654"/>
        <v>0</v>
      </c>
      <c r="AV1503" s="159">
        <f t="shared" si="655"/>
        <v>0</v>
      </c>
      <c r="AW1503" s="159">
        <f t="shared" si="656"/>
        <v>0</v>
      </c>
      <c r="AX1503" s="159">
        <f t="shared" si="676"/>
        <v>0</v>
      </c>
      <c r="AY1503" s="159" t="str">
        <f t="shared" si="677"/>
        <v>5千人未満の市町村平均</v>
      </c>
      <c r="AZ1503" s="159"/>
    </row>
    <row r="1504" spans="1:52" x14ac:dyDescent="0.3">
      <c r="A1504" t="str">
        <f t="shared" si="657"/>
        <v>39364</v>
      </c>
      <c r="B1504" s="158" t="str">
        <f t="shared" si="658"/>
        <v>039364</v>
      </c>
      <c r="C1504">
        <v>39</v>
      </c>
      <c r="D1504" t="s">
        <v>66</v>
      </c>
      <c r="E1504">
        <v>39364</v>
      </c>
      <c r="F1504" t="s">
        <v>1180</v>
      </c>
      <c r="G1504">
        <v>6.8860000000000001</v>
      </c>
      <c r="H1504">
        <v>3.8940000000000001</v>
      </c>
      <c r="I1504">
        <v>8.9930000000000003</v>
      </c>
      <c r="J1504">
        <v>5.0670000000000002</v>
      </c>
      <c r="K1504">
        <v>36</v>
      </c>
      <c r="L1504">
        <v>93.316999999999993</v>
      </c>
      <c r="M1504">
        <v>4.0549999999999997</v>
      </c>
      <c r="N1504">
        <v>23.317</v>
      </c>
      <c r="O1504">
        <v>0</v>
      </c>
      <c r="P1504">
        <v>0</v>
      </c>
      <c r="Q1504">
        <v>0</v>
      </c>
      <c r="R1504">
        <v>0</v>
      </c>
      <c r="S1504">
        <v>0</v>
      </c>
      <c r="T1504">
        <v>0</v>
      </c>
      <c r="U1504">
        <v>0</v>
      </c>
      <c r="V1504">
        <v>0.02</v>
      </c>
      <c r="W1504">
        <v>0.17899999999999999</v>
      </c>
      <c r="Y1504" t="str">
        <f t="shared" si="659"/>
        <v>高知県</v>
      </c>
      <c r="Z1504" t="str">
        <f t="shared" si="660"/>
        <v>高知県大川村</v>
      </c>
      <c r="AA1504" s="159">
        <f t="shared" si="661"/>
        <v>8.9930000000000003</v>
      </c>
      <c r="AB1504" s="159">
        <f t="shared" si="662"/>
        <v>5.0670000000000002</v>
      </c>
      <c r="AC1504" s="159">
        <f t="shared" si="663"/>
        <v>93.316999999999993</v>
      </c>
      <c r="AD1504" s="159">
        <f t="shared" si="664"/>
        <v>23.317</v>
      </c>
      <c r="AE1504" s="159">
        <f t="shared" si="665"/>
        <v>0</v>
      </c>
      <c r="AF1504" s="159">
        <f t="shared" si="666"/>
        <v>0</v>
      </c>
      <c r="AG1504" s="159">
        <f t="shared" si="667"/>
        <v>0</v>
      </c>
      <c r="AH1504" s="160">
        <f t="shared" si="668"/>
        <v>130.69399999999999</v>
      </c>
      <c r="AI1504" s="135">
        <f t="shared" si="669"/>
        <v>6.8809585749919674E-2</v>
      </c>
      <c r="AJ1504" s="135">
        <f t="shared" si="670"/>
        <v>3.876995118368097E-2</v>
      </c>
      <c r="AK1504" s="135">
        <f t="shared" si="671"/>
        <v>0.71401135476762512</v>
      </c>
      <c r="AL1504" s="135">
        <f t="shared" si="672"/>
        <v>0.17840910829877427</v>
      </c>
      <c r="AM1504" s="135">
        <f t="shared" si="673"/>
        <v>0</v>
      </c>
      <c r="AN1504" s="135">
        <f t="shared" si="674"/>
        <v>0</v>
      </c>
      <c r="AO1504" s="135">
        <f t="shared" si="675"/>
        <v>0</v>
      </c>
      <c r="AP1504" s="159">
        <f>IFERROR(VLOOKUP(A1504,人口!$A$2:$E$1748,5,0),0)</f>
        <v>394</v>
      </c>
      <c r="AQ1504" s="159">
        <f t="shared" si="650"/>
        <v>1</v>
      </c>
      <c r="AR1504" s="159">
        <f t="shared" si="651"/>
        <v>0</v>
      </c>
      <c r="AS1504" s="159">
        <f t="shared" si="652"/>
        <v>0</v>
      </c>
      <c r="AT1504" s="159">
        <f t="shared" si="653"/>
        <v>0</v>
      </c>
      <c r="AU1504" s="159">
        <f t="shared" si="654"/>
        <v>0</v>
      </c>
      <c r="AV1504" s="159">
        <f t="shared" si="655"/>
        <v>0</v>
      </c>
      <c r="AW1504" s="159">
        <f t="shared" si="656"/>
        <v>0</v>
      </c>
      <c r="AX1504" s="159">
        <f t="shared" si="676"/>
        <v>0</v>
      </c>
      <c r="AY1504" s="159" t="str">
        <f t="shared" si="677"/>
        <v>5千人未満の市町村平均</v>
      </c>
      <c r="AZ1504" s="159"/>
    </row>
    <row r="1505" spans="1:52" x14ac:dyDescent="0.3">
      <c r="A1505" t="str">
        <f t="shared" si="657"/>
        <v>39386</v>
      </c>
      <c r="B1505" s="158" t="str">
        <f t="shared" si="658"/>
        <v>039386</v>
      </c>
      <c r="C1505">
        <v>39</v>
      </c>
      <c r="D1505" t="s">
        <v>66</v>
      </c>
      <c r="E1505">
        <v>39386</v>
      </c>
      <c r="F1505" t="s">
        <v>1219</v>
      </c>
      <c r="G1505">
        <v>128.48699999999999</v>
      </c>
      <c r="H1505">
        <v>49.826000000000001</v>
      </c>
      <c r="I1505">
        <v>181.73699999999999</v>
      </c>
      <c r="J1505">
        <v>70.084000000000003</v>
      </c>
      <c r="K1505">
        <v>157.69999999999999</v>
      </c>
      <c r="L1505">
        <v>391.46499999999997</v>
      </c>
      <c r="M1505">
        <v>12.74</v>
      </c>
      <c r="N1505">
        <v>72.03</v>
      </c>
      <c r="O1505">
        <v>0</v>
      </c>
      <c r="P1505">
        <v>0</v>
      </c>
      <c r="Q1505">
        <v>0</v>
      </c>
      <c r="R1505">
        <v>0</v>
      </c>
      <c r="S1505">
        <v>0</v>
      </c>
      <c r="T1505">
        <v>0</v>
      </c>
      <c r="U1505">
        <v>0</v>
      </c>
      <c r="V1505">
        <v>1.31</v>
      </c>
      <c r="W1505">
        <v>9.9250000000000007</v>
      </c>
      <c r="Y1505" t="str">
        <f t="shared" si="659"/>
        <v>高知県</v>
      </c>
      <c r="Z1505" t="str">
        <f t="shared" si="660"/>
        <v>高知県いの町</v>
      </c>
      <c r="AA1505" s="159">
        <f t="shared" si="661"/>
        <v>181.73699999999999</v>
      </c>
      <c r="AB1505" s="159">
        <f t="shared" si="662"/>
        <v>70.084000000000003</v>
      </c>
      <c r="AC1505" s="159">
        <f t="shared" si="663"/>
        <v>391.46499999999997</v>
      </c>
      <c r="AD1505" s="159">
        <f t="shared" si="664"/>
        <v>72.03</v>
      </c>
      <c r="AE1505" s="159">
        <f t="shared" si="665"/>
        <v>0</v>
      </c>
      <c r="AF1505" s="159">
        <f t="shared" si="666"/>
        <v>0</v>
      </c>
      <c r="AG1505" s="159">
        <f t="shared" si="667"/>
        <v>0</v>
      </c>
      <c r="AH1505" s="160">
        <f t="shared" si="668"/>
        <v>715.31599999999992</v>
      </c>
      <c r="AI1505" s="135">
        <f t="shared" si="669"/>
        <v>0.25406533615912408</v>
      </c>
      <c r="AJ1505" s="135">
        <f t="shared" si="670"/>
        <v>9.7976279015148562E-2</v>
      </c>
      <c r="AK1505" s="135">
        <f t="shared" si="671"/>
        <v>0.54726162982514026</v>
      </c>
      <c r="AL1505" s="135">
        <f t="shared" si="672"/>
        <v>0.10069675500058717</v>
      </c>
      <c r="AM1505" s="135">
        <f t="shared" si="673"/>
        <v>0</v>
      </c>
      <c r="AN1505" s="135">
        <f t="shared" si="674"/>
        <v>0</v>
      </c>
      <c r="AO1505" s="135">
        <f t="shared" si="675"/>
        <v>0</v>
      </c>
      <c r="AP1505" s="159">
        <f>IFERROR(VLOOKUP(A1505,人口!$A$2:$E$1748,5,0),0)</f>
        <v>22567</v>
      </c>
      <c r="AQ1505" s="159">
        <f t="shared" si="650"/>
        <v>0</v>
      </c>
      <c r="AR1505" s="159">
        <f t="shared" si="651"/>
        <v>0</v>
      </c>
      <c r="AS1505" s="159">
        <f t="shared" si="652"/>
        <v>1</v>
      </c>
      <c r="AT1505" s="159">
        <f t="shared" si="653"/>
        <v>0</v>
      </c>
      <c r="AU1505" s="159">
        <f t="shared" si="654"/>
        <v>0</v>
      </c>
      <c r="AV1505" s="159">
        <f t="shared" si="655"/>
        <v>0</v>
      </c>
      <c r="AW1505" s="159">
        <f t="shared" si="656"/>
        <v>0</v>
      </c>
      <c r="AX1505" s="159">
        <f t="shared" si="676"/>
        <v>0</v>
      </c>
      <c r="AY1505" s="159" t="str">
        <f t="shared" si="677"/>
        <v>1万～3万人未満の市町村平均</v>
      </c>
      <c r="AZ1505" s="159"/>
    </row>
    <row r="1506" spans="1:52" x14ac:dyDescent="0.3">
      <c r="A1506" t="str">
        <f t="shared" si="657"/>
        <v>39387</v>
      </c>
      <c r="B1506" s="158" t="str">
        <f t="shared" si="658"/>
        <v>039387</v>
      </c>
      <c r="C1506">
        <v>39</v>
      </c>
      <c r="D1506" t="s">
        <v>66</v>
      </c>
      <c r="E1506">
        <v>39387</v>
      </c>
      <c r="F1506" t="s">
        <v>1260</v>
      </c>
      <c r="G1506">
        <v>64.3</v>
      </c>
      <c r="H1506">
        <v>35.131</v>
      </c>
      <c r="I1506">
        <v>84.98</v>
      </c>
      <c r="J1506">
        <v>46.264000000000003</v>
      </c>
      <c r="K1506">
        <v>179.9</v>
      </c>
      <c r="L1506">
        <v>483.697</v>
      </c>
      <c r="M1506">
        <v>21.666</v>
      </c>
      <c r="N1506">
        <v>121.34099999999999</v>
      </c>
      <c r="O1506">
        <v>0</v>
      </c>
      <c r="P1506">
        <v>0</v>
      </c>
      <c r="Q1506">
        <v>0</v>
      </c>
      <c r="R1506">
        <v>0</v>
      </c>
      <c r="S1506">
        <v>0</v>
      </c>
      <c r="T1506">
        <v>0</v>
      </c>
      <c r="U1506">
        <v>0</v>
      </c>
      <c r="V1506">
        <v>0.30099999999999999</v>
      </c>
      <c r="W1506">
        <v>2.8410000000000002</v>
      </c>
      <c r="Y1506" t="str">
        <f t="shared" si="659"/>
        <v>高知県</v>
      </c>
      <c r="Z1506" t="str">
        <f t="shared" si="660"/>
        <v>高知県仁淀川町</v>
      </c>
      <c r="AA1506" s="159">
        <f t="shared" si="661"/>
        <v>84.98</v>
      </c>
      <c r="AB1506" s="159">
        <f t="shared" si="662"/>
        <v>46.264000000000003</v>
      </c>
      <c r="AC1506" s="159">
        <f t="shared" si="663"/>
        <v>483.697</v>
      </c>
      <c r="AD1506" s="159">
        <f t="shared" si="664"/>
        <v>121.34099999999999</v>
      </c>
      <c r="AE1506" s="159">
        <f t="shared" si="665"/>
        <v>0</v>
      </c>
      <c r="AF1506" s="159">
        <f t="shared" si="666"/>
        <v>0</v>
      </c>
      <c r="AG1506" s="159">
        <f t="shared" si="667"/>
        <v>0</v>
      </c>
      <c r="AH1506" s="160">
        <f t="shared" si="668"/>
        <v>736.28200000000004</v>
      </c>
      <c r="AI1506" s="135">
        <f t="shared" si="669"/>
        <v>0.11541773396606192</v>
      </c>
      <c r="AJ1506" s="135">
        <f t="shared" si="670"/>
        <v>6.2834620430758867E-2</v>
      </c>
      <c r="AK1506" s="135">
        <f t="shared" si="671"/>
        <v>0.65694530084940272</v>
      </c>
      <c r="AL1506" s="135">
        <f t="shared" si="672"/>
        <v>0.16480234475377639</v>
      </c>
      <c r="AM1506" s="135">
        <f t="shared" si="673"/>
        <v>0</v>
      </c>
      <c r="AN1506" s="135">
        <f t="shared" si="674"/>
        <v>0</v>
      </c>
      <c r="AO1506" s="135">
        <f t="shared" si="675"/>
        <v>0</v>
      </c>
      <c r="AP1506" s="159">
        <f>IFERROR(VLOOKUP(A1506,人口!$A$2:$E$1748,5,0),0)</f>
        <v>5224</v>
      </c>
      <c r="AQ1506" s="159">
        <f t="shared" si="650"/>
        <v>0</v>
      </c>
      <c r="AR1506" s="159">
        <f t="shared" si="651"/>
        <v>1</v>
      </c>
      <c r="AS1506" s="159">
        <f t="shared" si="652"/>
        <v>0</v>
      </c>
      <c r="AT1506" s="159">
        <f t="shared" si="653"/>
        <v>0</v>
      </c>
      <c r="AU1506" s="159">
        <f t="shared" si="654"/>
        <v>0</v>
      </c>
      <c r="AV1506" s="159">
        <f t="shared" si="655"/>
        <v>0</v>
      </c>
      <c r="AW1506" s="159">
        <f t="shared" si="656"/>
        <v>0</v>
      </c>
      <c r="AX1506" s="159">
        <f t="shared" si="676"/>
        <v>0</v>
      </c>
      <c r="AY1506" s="159" t="str">
        <f t="shared" si="677"/>
        <v>5千～1万人未満の市町村平均</v>
      </c>
      <c r="AZ1506" s="159"/>
    </row>
    <row r="1507" spans="1:52" x14ac:dyDescent="0.3">
      <c r="A1507" t="str">
        <f t="shared" si="657"/>
        <v>39401</v>
      </c>
      <c r="B1507" s="158" t="str">
        <f t="shared" si="658"/>
        <v>039401</v>
      </c>
      <c r="C1507">
        <v>39</v>
      </c>
      <c r="D1507" t="s">
        <v>66</v>
      </c>
      <c r="E1507">
        <v>39401</v>
      </c>
      <c r="F1507" t="s">
        <v>1297</v>
      </c>
      <c r="G1507">
        <v>49.531999999999996</v>
      </c>
      <c r="H1507">
        <v>86.876999999999995</v>
      </c>
      <c r="I1507">
        <v>65.652000000000001</v>
      </c>
      <c r="J1507">
        <v>114.631</v>
      </c>
      <c r="K1507">
        <v>65.2</v>
      </c>
      <c r="L1507">
        <v>135.69399999999999</v>
      </c>
      <c r="M1507">
        <v>0.05</v>
      </c>
      <c r="N1507">
        <v>0.28000000000000003</v>
      </c>
      <c r="O1507">
        <v>0</v>
      </c>
      <c r="P1507">
        <v>0</v>
      </c>
      <c r="Q1507">
        <v>0</v>
      </c>
      <c r="R1507">
        <v>0</v>
      </c>
      <c r="S1507">
        <v>0</v>
      </c>
      <c r="T1507">
        <v>0</v>
      </c>
      <c r="U1507">
        <v>0</v>
      </c>
      <c r="V1507">
        <v>0.379</v>
      </c>
      <c r="W1507">
        <v>3.3439999999999999</v>
      </c>
      <c r="Y1507" t="str">
        <f t="shared" si="659"/>
        <v>高知県</v>
      </c>
      <c r="Z1507" t="str">
        <f t="shared" si="660"/>
        <v>高知県中土佐町</v>
      </c>
      <c r="AA1507" s="159">
        <f t="shared" si="661"/>
        <v>65.652000000000001</v>
      </c>
      <c r="AB1507" s="159">
        <f t="shared" si="662"/>
        <v>114.631</v>
      </c>
      <c r="AC1507" s="159">
        <f t="shared" si="663"/>
        <v>135.69399999999999</v>
      </c>
      <c r="AD1507" s="159">
        <f t="shared" si="664"/>
        <v>0.28000000000000003</v>
      </c>
      <c r="AE1507" s="159">
        <f t="shared" si="665"/>
        <v>0</v>
      </c>
      <c r="AF1507" s="159">
        <f t="shared" si="666"/>
        <v>0</v>
      </c>
      <c r="AG1507" s="159">
        <f t="shared" si="667"/>
        <v>0</v>
      </c>
      <c r="AH1507" s="160">
        <f t="shared" si="668"/>
        <v>316.25699999999995</v>
      </c>
      <c r="AI1507" s="135">
        <f t="shared" si="669"/>
        <v>0.20759066202487222</v>
      </c>
      <c r="AJ1507" s="135">
        <f t="shared" si="670"/>
        <v>0.36246154235321282</v>
      </c>
      <c r="AK1507" s="135">
        <f t="shared" si="671"/>
        <v>0.42906243972465435</v>
      </c>
      <c r="AL1507" s="135">
        <f t="shared" si="672"/>
        <v>8.853558972607723E-4</v>
      </c>
      <c r="AM1507" s="135">
        <f t="shared" si="673"/>
        <v>0</v>
      </c>
      <c r="AN1507" s="135">
        <f t="shared" si="674"/>
        <v>0</v>
      </c>
      <c r="AO1507" s="135">
        <f t="shared" si="675"/>
        <v>0</v>
      </c>
      <c r="AP1507" s="159">
        <f>IFERROR(VLOOKUP(A1507,人口!$A$2:$E$1748,5,0),0)</f>
        <v>6693</v>
      </c>
      <c r="AQ1507" s="159">
        <f t="shared" si="650"/>
        <v>0</v>
      </c>
      <c r="AR1507" s="159">
        <f t="shared" si="651"/>
        <v>1</v>
      </c>
      <c r="AS1507" s="159">
        <f t="shared" si="652"/>
        <v>0</v>
      </c>
      <c r="AT1507" s="159">
        <f t="shared" si="653"/>
        <v>0</v>
      </c>
      <c r="AU1507" s="159">
        <f t="shared" si="654"/>
        <v>0</v>
      </c>
      <c r="AV1507" s="159">
        <f t="shared" si="655"/>
        <v>0</v>
      </c>
      <c r="AW1507" s="159">
        <f t="shared" si="656"/>
        <v>0</v>
      </c>
      <c r="AX1507" s="159">
        <f t="shared" si="676"/>
        <v>0</v>
      </c>
      <c r="AY1507" s="159" t="str">
        <f t="shared" si="677"/>
        <v>5千～1万人未満の市町村平均</v>
      </c>
      <c r="AZ1507" s="159"/>
    </row>
    <row r="1508" spans="1:52" x14ac:dyDescent="0.3">
      <c r="A1508" t="str">
        <f t="shared" si="657"/>
        <v>39402</v>
      </c>
      <c r="B1508" s="158" t="str">
        <f t="shared" si="658"/>
        <v>039402</v>
      </c>
      <c r="C1508">
        <v>39</v>
      </c>
      <c r="D1508" t="s">
        <v>66</v>
      </c>
      <c r="E1508">
        <v>39402</v>
      </c>
      <c r="F1508" t="s">
        <v>1330</v>
      </c>
      <c r="G1508">
        <v>80.966999999999999</v>
      </c>
      <c r="H1508">
        <v>124.214</v>
      </c>
      <c r="I1508">
        <v>112.001</v>
      </c>
      <c r="J1508">
        <v>171.095</v>
      </c>
      <c r="K1508">
        <v>21</v>
      </c>
      <c r="L1508">
        <v>39.853000000000002</v>
      </c>
      <c r="M1508">
        <v>0.248</v>
      </c>
      <c r="N1508">
        <v>1.39</v>
      </c>
      <c r="O1508">
        <v>0</v>
      </c>
      <c r="P1508">
        <v>0</v>
      </c>
      <c r="Q1508">
        <v>0</v>
      </c>
      <c r="R1508">
        <v>0</v>
      </c>
      <c r="S1508">
        <v>0</v>
      </c>
      <c r="T1508">
        <v>0</v>
      </c>
      <c r="U1508">
        <v>0</v>
      </c>
      <c r="V1508">
        <v>0.88</v>
      </c>
      <c r="W1508">
        <v>6.4749999999999996</v>
      </c>
      <c r="Y1508" t="str">
        <f t="shared" si="659"/>
        <v>高知県</v>
      </c>
      <c r="Z1508" t="str">
        <f t="shared" si="660"/>
        <v>高知県佐川町</v>
      </c>
      <c r="AA1508" s="159">
        <f t="shared" si="661"/>
        <v>112.001</v>
      </c>
      <c r="AB1508" s="159">
        <f t="shared" si="662"/>
        <v>171.095</v>
      </c>
      <c r="AC1508" s="159">
        <f t="shared" si="663"/>
        <v>39.853000000000002</v>
      </c>
      <c r="AD1508" s="159">
        <f t="shared" si="664"/>
        <v>1.39</v>
      </c>
      <c r="AE1508" s="159">
        <f t="shared" si="665"/>
        <v>0</v>
      </c>
      <c r="AF1508" s="159">
        <f t="shared" si="666"/>
        <v>0</v>
      </c>
      <c r="AG1508" s="159">
        <f t="shared" si="667"/>
        <v>0</v>
      </c>
      <c r="AH1508" s="160">
        <f t="shared" si="668"/>
        <v>324.339</v>
      </c>
      <c r="AI1508" s="135">
        <f t="shared" si="669"/>
        <v>0.34532079090087842</v>
      </c>
      <c r="AJ1508" s="135">
        <f t="shared" si="670"/>
        <v>0.52751904642981573</v>
      </c>
      <c r="AK1508" s="135">
        <f t="shared" si="671"/>
        <v>0.12287452326115578</v>
      </c>
      <c r="AL1508" s="135">
        <f t="shared" si="672"/>
        <v>4.2856394081501143E-3</v>
      </c>
      <c r="AM1508" s="135">
        <f t="shared" si="673"/>
        <v>0</v>
      </c>
      <c r="AN1508" s="135">
        <f t="shared" si="674"/>
        <v>0</v>
      </c>
      <c r="AO1508" s="135">
        <f t="shared" si="675"/>
        <v>0</v>
      </c>
      <c r="AP1508" s="159">
        <f>IFERROR(VLOOKUP(A1508,人口!$A$2:$E$1748,5,0),0)</f>
        <v>12704</v>
      </c>
      <c r="AQ1508" s="159">
        <f t="shared" si="650"/>
        <v>0</v>
      </c>
      <c r="AR1508" s="159">
        <f t="shared" si="651"/>
        <v>0</v>
      </c>
      <c r="AS1508" s="159">
        <f t="shared" si="652"/>
        <v>1</v>
      </c>
      <c r="AT1508" s="159">
        <f t="shared" si="653"/>
        <v>0</v>
      </c>
      <c r="AU1508" s="159">
        <f t="shared" si="654"/>
        <v>0</v>
      </c>
      <c r="AV1508" s="159">
        <f t="shared" si="655"/>
        <v>0</v>
      </c>
      <c r="AW1508" s="159">
        <f t="shared" si="656"/>
        <v>0</v>
      </c>
      <c r="AX1508" s="159">
        <f t="shared" si="676"/>
        <v>0</v>
      </c>
      <c r="AY1508" s="159" t="str">
        <f t="shared" si="677"/>
        <v>1万～3万人未満の市町村平均</v>
      </c>
      <c r="AZ1508" s="159"/>
    </row>
    <row r="1509" spans="1:52" x14ac:dyDescent="0.3">
      <c r="A1509" t="str">
        <f t="shared" si="657"/>
        <v>39403</v>
      </c>
      <c r="B1509" s="158" t="str">
        <f t="shared" si="658"/>
        <v>039403</v>
      </c>
      <c r="C1509">
        <v>39</v>
      </c>
      <c r="D1509" t="s">
        <v>66</v>
      </c>
      <c r="E1509">
        <v>39403</v>
      </c>
      <c r="F1509" t="s">
        <v>1365</v>
      </c>
      <c r="G1509">
        <v>39.534999999999997</v>
      </c>
      <c r="H1509">
        <v>38.253999999999998</v>
      </c>
      <c r="I1509">
        <v>54.18</v>
      </c>
      <c r="J1509">
        <v>52.158999999999999</v>
      </c>
      <c r="K1509">
        <v>29.7</v>
      </c>
      <c r="L1509">
        <v>65.206000000000003</v>
      </c>
      <c r="M1509">
        <v>3.9849999999999999</v>
      </c>
      <c r="N1509">
        <v>22.318999999999999</v>
      </c>
      <c r="O1509">
        <v>0</v>
      </c>
      <c r="P1509">
        <v>0</v>
      </c>
      <c r="Q1509">
        <v>0</v>
      </c>
      <c r="R1509">
        <v>0</v>
      </c>
      <c r="S1509">
        <v>0</v>
      </c>
      <c r="T1509">
        <v>0</v>
      </c>
      <c r="U1509">
        <v>0</v>
      </c>
      <c r="V1509">
        <v>0.36099999999999999</v>
      </c>
      <c r="W1509">
        <v>2.706</v>
      </c>
      <c r="Y1509" t="str">
        <f t="shared" si="659"/>
        <v>高知県</v>
      </c>
      <c r="Z1509" t="str">
        <f t="shared" si="660"/>
        <v>高知県越知町</v>
      </c>
      <c r="AA1509" s="159">
        <f t="shared" si="661"/>
        <v>54.18</v>
      </c>
      <c r="AB1509" s="159">
        <f t="shared" si="662"/>
        <v>52.158999999999999</v>
      </c>
      <c r="AC1509" s="159">
        <f t="shared" si="663"/>
        <v>65.206000000000003</v>
      </c>
      <c r="AD1509" s="159">
        <f t="shared" si="664"/>
        <v>22.318999999999999</v>
      </c>
      <c r="AE1509" s="159">
        <f t="shared" si="665"/>
        <v>0</v>
      </c>
      <c r="AF1509" s="159">
        <f t="shared" si="666"/>
        <v>0</v>
      </c>
      <c r="AG1509" s="159">
        <f t="shared" si="667"/>
        <v>0</v>
      </c>
      <c r="AH1509" s="160">
        <f t="shared" si="668"/>
        <v>193.864</v>
      </c>
      <c r="AI1509" s="135">
        <f t="shared" si="669"/>
        <v>0.27947427062270458</v>
      </c>
      <c r="AJ1509" s="135">
        <f t="shared" si="670"/>
        <v>0.26904943671852433</v>
      </c>
      <c r="AK1509" s="135">
        <f t="shared" si="671"/>
        <v>0.33634919324887552</v>
      </c>
      <c r="AL1509" s="135">
        <f t="shared" si="672"/>
        <v>0.11512709940989559</v>
      </c>
      <c r="AM1509" s="135">
        <f t="shared" si="673"/>
        <v>0</v>
      </c>
      <c r="AN1509" s="135">
        <f t="shared" si="674"/>
        <v>0</v>
      </c>
      <c r="AO1509" s="135">
        <f t="shared" si="675"/>
        <v>0</v>
      </c>
      <c r="AP1509" s="159">
        <f>IFERROR(VLOOKUP(A1509,人口!$A$2:$E$1748,5,0),0)</f>
        <v>5539</v>
      </c>
      <c r="AQ1509" s="159">
        <f t="shared" si="650"/>
        <v>0</v>
      </c>
      <c r="AR1509" s="159">
        <f t="shared" si="651"/>
        <v>1</v>
      </c>
      <c r="AS1509" s="159">
        <f t="shared" si="652"/>
        <v>0</v>
      </c>
      <c r="AT1509" s="159">
        <f t="shared" si="653"/>
        <v>0</v>
      </c>
      <c r="AU1509" s="159">
        <f t="shared" si="654"/>
        <v>0</v>
      </c>
      <c r="AV1509" s="159">
        <f t="shared" si="655"/>
        <v>0</v>
      </c>
      <c r="AW1509" s="159">
        <f t="shared" si="656"/>
        <v>0</v>
      </c>
      <c r="AX1509" s="159">
        <f t="shared" si="676"/>
        <v>0</v>
      </c>
      <c r="AY1509" s="159" t="str">
        <f t="shared" si="677"/>
        <v>5千～1万人未満の市町村平均</v>
      </c>
      <c r="AZ1509" s="159"/>
    </row>
    <row r="1510" spans="1:52" x14ac:dyDescent="0.3">
      <c r="A1510" t="str">
        <f t="shared" si="657"/>
        <v>39405</v>
      </c>
      <c r="B1510" s="158" t="str">
        <f t="shared" si="658"/>
        <v>039405</v>
      </c>
      <c r="C1510">
        <v>39</v>
      </c>
      <c r="D1510" t="s">
        <v>66</v>
      </c>
      <c r="E1510">
        <v>39405</v>
      </c>
      <c r="F1510" t="s">
        <v>1395</v>
      </c>
      <c r="G1510">
        <v>34.790999999999997</v>
      </c>
      <c r="H1510">
        <v>28.946999999999999</v>
      </c>
      <c r="I1510">
        <v>42.164000000000001</v>
      </c>
      <c r="J1510">
        <v>35.067999999999998</v>
      </c>
      <c r="K1510">
        <v>143.6</v>
      </c>
      <c r="L1510">
        <v>388.57299999999998</v>
      </c>
      <c r="M1510">
        <v>9.6000000000000002E-2</v>
      </c>
      <c r="N1510">
        <v>0.5</v>
      </c>
      <c r="O1510">
        <v>0</v>
      </c>
      <c r="P1510">
        <v>0</v>
      </c>
      <c r="Q1510">
        <v>0</v>
      </c>
      <c r="R1510">
        <v>0</v>
      </c>
      <c r="S1510">
        <v>0</v>
      </c>
      <c r="T1510">
        <v>0</v>
      </c>
      <c r="U1510">
        <v>0</v>
      </c>
      <c r="V1510">
        <v>0.246</v>
      </c>
      <c r="W1510">
        <v>2.0609999999999999</v>
      </c>
      <c r="Y1510" t="str">
        <f t="shared" si="659"/>
        <v>高知県</v>
      </c>
      <c r="Z1510" t="str">
        <f t="shared" si="660"/>
        <v>高知県梼原町</v>
      </c>
      <c r="AA1510" s="159">
        <f t="shared" si="661"/>
        <v>42.164000000000001</v>
      </c>
      <c r="AB1510" s="159">
        <f t="shared" si="662"/>
        <v>35.067999999999998</v>
      </c>
      <c r="AC1510" s="159">
        <f t="shared" si="663"/>
        <v>388.57299999999998</v>
      </c>
      <c r="AD1510" s="159">
        <f t="shared" si="664"/>
        <v>0.5</v>
      </c>
      <c r="AE1510" s="159">
        <f t="shared" si="665"/>
        <v>0</v>
      </c>
      <c r="AF1510" s="159">
        <f t="shared" si="666"/>
        <v>0</v>
      </c>
      <c r="AG1510" s="159">
        <f t="shared" si="667"/>
        <v>0</v>
      </c>
      <c r="AH1510" s="160">
        <f t="shared" si="668"/>
        <v>466.30499999999995</v>
      </c>
      <c r="AI1510" s="135">
        <f t="shared" si="669"/>
        <v>9.0421505237988031E-2</v>
      </c>
      <c r="AJ1510" s="135">
        <f t="shared" si="670"/>
        <v>7.5203997383686647E-2</v>
      </c>
      <c r="AK1510" s="135">
        <f t="shared" si="671"/>
        <v>0.8333022378057281</v>
      </c>
      <c r="AL1510" s="135">
        <f t="shared" si="672"/>
        <v>1.0722595725973345E-3</v>
      </c>
      <c r="AM1510" s="135">
        <f t="shared" si="673"/>
        <v>0</v>
      </c>
      <c r="AN1510" s="135">
        <f t="shared" si="674"/>
        <v>0</v>
      </c>
      <c r="AO1510" s="135">
        <f t="shared" si="675"/>
        <v>0</v>
      </c>
      <c r="AP1510" s="159">
        <f>IFERROR(VLOOKUP(A1510,人口!$A$2:$E$1748,5,0),0)</f>
        <v>3470</v>
      </c>
      <c r="AQ1510" s="159">
        <f t="shared" si="650"/>
        <v>1</v>
      </c>
      <c r="AR1510" s="159">
        <f t="shared" si="651"/>
        <v>0</v>
      </c>
      <c r="AS1510" s="159">
        <f t="shared" si="652"/>
        <v>0</v>
      </c>
      <c r="AT1510" s="159">
        <f t="shared" si="653"/>
        <v>0</v>
      </c>
      <c r="AU1510" s="159">
        <f t="shared" si="654"/>
        <v>0</v>
      </c>
      <c r="AV1510" s="159">
        <f t="shared" si="655"/>
        <v>0</v>
      </c>
      <c r="AW1510" s="159">
        <f t="shared" si="656"/>
        <v>0</v>
      </c>
      <c r="AX1510" s="159">
        <f t="shared" si="676"/>
        <v>0</v>
      </c>
      <c r="AY1510" s="159" t="str">
        <f t="shared" si="677"/>
        <v>5千人未満の市町村平均</v>
      </c>
      <c r="AZ1510" s="159"/>
    </row>
    <row r="1511" spans="1:52" x14ac:dyDescent="0.3">
      <c r="A1511" t="str">
        <f t="shared" si="657"/>
        <v>39410</v>
      </c>
      <c r="B1511" s="158" t="str">
        <f t="shared" si="658"/>
        <v>039410</v>
      </c>
      <c r="C1511">
        <v>39</v>
      </c>
      <c r="D1511" t="s">
        <v>66</v>
      </c>
      <c r="E1511">
        <v>39410</v>
      </c>
      <c r="F1511" t="s">
        <v>1424</v>
      </c>
      <c r="G1511">
        <v>36.453000000000003</v>
      </c>
      <c r="H1511">
        <v>24.57</v>
      </c>
      <c r="I1511">
        <v>51.317</v>
      </c>
      <c r="J1511">
        <v>34.423000000000002</v>
      </c>
      <c r="K1511">
        <v>0</v>
      </c>
      <c r="L1511">
        <v>0</v>
      </c>
      <c r="M1511">
        <v>1.0999999999999999E-2</v>
      </c>
      <c r="N1511">
        <v>6.4000000000000001E-2</v>
      </c>
      <c r="O1511">
        <v>0</v>
      </c>
      <c r="P1511">
        <v>0</v>
      </c>
      <c r="Q1511">
        <v>0</v>
      </c>
      <c r="R1511">
        <v>0</v>
      </c>
      <c r="S1511">
        <v>0</v>
      </c>
      <c r="T1511">
        <v>0</v>
      </c>
      <c r="U1511">
        <v>0</v>
      </c>
      <c r="V1511">
        <v>0.28199999999999997</v>
      </c>
      <c r="W1511">
        <v>2.4129999999999998</v>
      </c>
      <c r="Y1511" t="str">
        <f t="shared" si="659"/>
        <v>高知県</v>
      </c>
      <c r="Z1511" t="str">
        <f t="shared" si="660"/>
        <v>高知県日高村</v>
      </c>
      <c r="AA1511" s="159">
        <f t="shared" si="661"/>
        <v>51.317</v>
      </c>
      <c r="AB1511" s="159">
        <f t="shared" si="662"/>
        <v>34.423000000000002</v>
      </c>
      <c r="AC1511" s="159">
        <f t="shared" si="663"/>
        <v>0</v>
      </c>
      <c r="AD1511" s="159">
        <f t="shared" si="664"/>
        <v>6.4000000000000001E-2</v>
      </c>
      <c r="AE1511" s="159">
        <f t="shared" si="665"/>
        <v>0</v>
      </c>
      <c r="AF1511" s="159">
        <f t="shared" si="666"/>
        <v>0</v>
      </c>
      <c r="AG1511" s="159">
        <f t="shared" si="667"/>
        <v>0</v>
      </c>
      <c r="AH1511" s="160">
        <f t="shared" si="668"/>
        <v>85.804000000000002</v>
      </c>
      <c r="AI1511" s="135">
        <f t="shared" si="669"/>
        <v>0.59807235093935018</v>
      </c>
      <c r="AJ1511" s="135">
        <f t="shared" si="670"/>
        <v>0.40118176308796794</v>
      </c>
      <c r="AK1511" s="135">
        <f t="shared" si="671"/>
        <v>0</v>
      </c>
      <c r="AL1511" s="135">
        <f t="shared" si="672"/>
        <v>7.4588597268192627E-4</v>
      </c>
      <c r="AM1511" s="135">
        <f t="shared" si="673"/>
        <v>0</v>
      </c>
      <c r="AN1511" s="135">
        <f t="shared" si="674"/>
        <v>0</v>
      </c>
      <c r="AO1511" s="135">
        <f t="shared" si="675"/>
        <v>0</v>
      </c>
      <c r="AP1511" s="159">
        <f>IFERROR(VLOOKUP(A1511,人口!$A$2:$E$1748,5,0),0)</f>
        <v>5008</v>
      </c>
      <c r="AQ1511" s="159">
        <f t="shared" si="650"/>
        <v>0</v>
      </c>
      <c r="AR1511" s="159">
        <f t="shared" si="651"/>
        <v>1</v>
      </c>
      <c r="AS1511" s="159">
        <f t="shared" si="652"/>
        <v>0</v>
      </c>
      <c r="AT1511" s="159">
        <f t="shared" si="653"/>
        <v>0</v>
      </c>
      <c r="AU1511" s="159">
        <f t="shared" si="654"/>
        <v>0</v>
      </c>
      <c r="AV1511" s="159">
        <f t="shared" si="655"/>
        <v>0</v>
      </c>
      <c r="AW1511" s="159">
        <f t="shared" si="656"/>
        <v>0</v>
      </c>
      <c r="AX1511" s="159">
        <f t="shared" si="676"/>
        <v>0</v>
      </c>
      <c r="AY1511" s="159" t="str">
        <f t="shared" si="677"/>
        <v>5千～1万人未満の市町村平均</v>
      </c>
      <c r="AZ1511" s="159"/>
    </row>
    <row r="1512" spans="1:52" x14ac:dyDescent="0.3">
      <c r="A1512" t="str">
        <f t="shared" si="657"/>
        <v>39411</v>
      </c>
      <c r="B1512" s="158" t="str">
        <f t="shared" si="658"/>
        <v>039411</v>
      </c>
      <c r="C1512">
        <v>39</v>
      </c>
      <c r="D1512" t="s">
        <v>66</v>
      </c>
      <c r="E1512">
        <v>39411</v>
      </c>
      <c r="F1512" t="s">
        <v>1451</v>
      </c>
      <c r="G1512">
        <v>46.832999999999998</v>
      </c>
      <c r="H1512">
        <v>43.069000000000003</v>
      </c>
      <c r="I1512">
        <v>63.317999999999998</v>
      </c>
      <c r="J1512">
        <v>57.933999999999997</v>
      </c>
      <c r="K1512">
        <v>74.3</v>
      </c>
      <c r="L1512">
        <v>183.08099999999999</v>
      </c>
      <c r="M1512">
        <v>0.219</v>
      </c>
      <c r="N1512">
        <v>1.1679999999999999</v>
      </c>
      <c r="O1512">
        <v>0</v>
      </c>
      <c r="P1512">
        <v>0</v>
      </c>
      <c r="Q1512">
        <v>0</v>
      </c>
      <c r="R1512">
        <v>0</v>
      </c>
      <c r="S1512">
        <v>0</v>
      </c>
      <c r="T1512">
        <v>0</v>
      </c>
      <c r="U1512">
        <v>0</v>
      </c>
      <c r="V1512">
        <v>0.311</v>
      </c>
      <c r="W1512">
        <v>2.86</v>
      </c>
      <c r="Y1512" t="str">
        <f t="shared" si="659"/>
        <v>高知県</v>
      </c>
      <c r="Z1512" t="str">
        <f t="shared" si="660"/>
        <v>高知県津野町</v>
      </c>
      <c r="AA1512" s="159">
        <f t="shared" si="661"/>
        <v>63.317999999999998</v>
      </c>
      <c r="AB1512" s="159">
        <f t="shared" si="662"/>
        <v>57.933999999999997</v>
      </c>
      <c r="AC1512" s="159">
        <f t="shared" si="663"/>
        <v>183.08099999999999</v>
      </c>
      <c r="AD1512" s="159">
        <f t="shared" si="664"/>
        <v>1.1679999999999999</v>
      </c>
      <c r="AE1512" s="159">
        <f t="shared" si="665"/>
        <v>0</v>
      </c>
      <c r="AF1512" s="159">
        <f t="shared" si="666"/>
        <v>0</v>
      </c>
      <c r="AG1512" s="159">
        <f t="shared" si="667"/>
        <v>0</v>
      </c>
      <c r="AH1512" s="160">
        <f t="shared" si="668"/>
        <v>305.50099999999998</v>
      </c>
      <c r="AI1512" s="135">
        <f t="shared" si="669"/>
        <v>0.20725955070523502</v>
      </c>
      <c r="AJ1512" s="135">
        <f t="shared" si="670"/>
        <v>0.18963604047122595</v>
      </c>
      <c r="AK1512" s="135">
        <f t="shared" si="671"/>
        <v>0.59928118074899916</v>
      </c>
      <c r="AL1512" s="135">
        <f t="shared" si="672"/>
        <v>3.8232280745398545E-3</v>
      </c>
      <c r="AM1512" s="135">
        <f t="shared" si="673"/>
        <v>0</v>
      </c>
      <c r="AN1512" s="135">
        <f t="shared" si="674"/>
        <v>0</v>
      </c>
      <c r="AO1512" s="135">
        <f t="shared" si="675"/>
        <v>0</v>
      </c>
      <c r="AP1512" s="159">
        <f>IFERROR(VLOOKUP(A1512,人口!$A$2:$E$1748,5,0),0)</f>
        <v>5731</v>
      </c>
      <c r="AQ1512" s="159">
        <f t="shared" si="650"/>
        <v>0</v>
      </c>
      <c r="AR1512" s="159">
        <f t="shared" si="651"/>
        <v>1</v>
      </c>
      <c r="AS1512" s="159">
        <f t="shared" si="652"/>
        <v>0</v>
      </c>
      <c r="AT1512" s="159">
        <f t="shared" si="653"/>
        <v>0</v>
      </c>
      <c r="AU1512" s="159">
        <f t="shared" si="654"/>
        <v>0</v>
      </c>
      <c r="AV1512" s="159">
        <f t="shared" si="655"/>
        <v>0</v>
      </c>
      <c r="AW1512" s="159">
        <f t="shared" si="656"/>
        <v>0</v>
      </c>
      <c r="AX1512" s="159">
        <f t="shared" si="676"/>
        <v>0</v>
      </c>
      <c r="AY1512" s="159" t="str">
        <f t="shared" si="677"/>
        <v>5千～1万人未満の市町村平均</v>
      </c>
      <c r="AZ1512" s="159"/>
    </row>
    <row r="1513" spans="1:52" x14ac:dyDescent="0.3">
      <c r="A1513" t="str">
        <f t="shared" si="657"/>
        <v>39412</v>
      </c>
      <c r="B1513" s="158" t="str">
        <f t="shared" si="658"/>
        <v>039412</v>
      </c>
      <c r="C1513">
        <v>39</v>
      </c>
      <c r="D1513" t="s">
        <v>66</v>
      </c>
      <c r="E1513">
        <v>39412</v>
      </c>
      <c r="F1513" t="s">
        <v>1478</v>
      </c>
      <c r="G1513">
        <v>154.94999999999999</v>
      </c>
      <c r="H1513">
        <v>467.81</v>
      </c>
      <c r="I1513">
        <v>204.66900000000001</v>
      </c>
      <c r="J1513">
        <v>615.55899999999997</v>
      </c>
      <c r="K1513">
        <v>327.8</v>
      </c>
      <c r="L1513">
        <v>812.32500000000005</v>
      </c>
      <c r="M1513">
        <v>5.3999999999999999E-2</v>
      </c>
      <c r="N1513">
        <v>0.30199999999999999</v>
      </c>
      <c r="O1513">
        <v>0</v>
      </c>
      <c r="P1513">
        <v>0</v>
      </c>
      <c r="Q1513">
        <v>0</v>
      </c>
      <c r="R1513">
        <v>0</v>
      </c>
      <c r="S1513">
        <v>0</v>
      </c>
      <c r="T1513">
        <v>0</v>
      </c>
      <c r="U1513">
        <v>0</v>
      </c>
      <c r="V1513">
        <v>1.306</v>
      </c>
      <c r="W1513">
        <v>10.371</v>
      </c>
      <c r="Y1513" t="str">
        <f t="shared" si="659"/>
        <v>高知県</v>
      </c>
      <c r="Z1513" t="str">
        <f t="shared" si="660"/>
        <v>高知県四万十町</v>
      </c>
      <c r="AA1513" s="159">
        <f t="shared" si="661"/>
        <v>204.66900000000001</v>
      </c>
      <c r="AB1513" s="159">
        <f t="shared" si="662"/>
        <v>615.55899999999997</v>
      </c>
      <c r="AC1513" s="159">
        <f t="shared" si="663"/>
        <v>812.32500000000005</v>
      </c>
      <c r="AD1513" s="159">
        <f t="shared" si="664"/>
        <v>0.30199999999999999</v>
      </c>
      <c r="AE1513" s="159">
        <f t="shared" si="665"/>
        <v>0</v>
      </c>
      <c r="AF1513" s="159">
        <f t="shared" si="666"/>
        <v>0</v>
      </c>
      <c r="AG1513" s="159">
        <f t="shared" si="667"/>
        <v>0</v>
      </c>
      <c r="AH1513" s="160">
        <f t="shared" si="668"/>
        <v>1632.8549999999998</v>
      </c>
      <c r="AI1513" s="135">
        <f t="shared" si="669"/>
        <v>0.12534425898196719</v>
      </c>
      <c r="AJ1513" s="135">
        <f t="shared" si="670"/>
        <v>0.37698325938310506</v>
      </c>
      <c r="AK1513" s="135">
        <f t="shared" si="671"/>
        <v>0.49748752951119368</v>
      </c>
      <c r="AL1513" s="135">
        <f t="shared" si="672"/>
        <v>1.8495212373419563E-4</v>
      </c>
      <c r="AM1513" s="135">
        <f t="shared" si="673"/>
        <v>0</v>
      </c>
      <c r="AN1513" s="135">
        <f t="shared" si="674"/>
        <v>0</v>
      </c>
      <c r="AO1513" s="135">
        <f t="shared" si="675"/>
        <v>0</v>
      </c>
      <c r="AP1513" s="159">
        <f>IFERROR(VLOOKUP(A1513,人口!$A$2:$E$1748,5,0),0)</f>
        <v>16809</v>
      </c>
      <c r="AQ1513" s="159">
        <f t="shared" si="650"/>
        <v>0</v>
      </c>
      <c r="AR1513" s="159">
        <f t="shared" si="651"/>
        <v>0</v>
      </c>
      <c r="AS1513" s="159">
        <f t="shared" si="652"/>
        <v>1</v>
      </c>
      <c r="AT1513" s="159">
        <f t="shared" si="653"/>
        <v>0</v>
      </c>
      <c r="AU1513" s="159">
        <f t="shared" si="654"/>
        <v>0</v>
      </c>
      <c r="AV1513" s="159">
        <f t="shared" si="655"/>
        <v>0</v>
      </c>
      <c r="AW1513" s="159">
        <f t="shared" si="656"/>
        <v>0</v>
      </c>
      <c r="AX1513" s="159">
        <f t="shared" si="676"/>
        <v>0</v>
      </c>
      <c r="AY1513" s="159" t="str">
        <f t="shared" si="677"/>
        <v>1万～3万人未満の市町村平均</v>
      </c>
      <c r="AZ1513" s="159"/>
    </row>
    <row r="1514" spans="1:52" x14ac:dyDescent="0.3">
      <c r="A1514" t="str">
        <f t="shared" si="657"/>
        <v>39424</v>
      </c>
      <c r="B1514" s="158" t="str">
        <f t="shared" si="658"/>
        <v>039424</v>
      </c>
      <c r="C1514">
        <v>39</v>
      </c>
      <c r="D1514" t="s">
        <v>66</v>
      </c>
      <c r="E1514">
        <v>39424</v>
      </c>
      <c r="F1514" t="s">
        <v>1501</v>
      </c>
      <c r="G1514">
        <v>42.942999999999998</v>
      </c>
      <c r="H1514">
        <v>90.707999999999998</v>
      </c>
      <c r="I1514">
        <v>60.018999999999998</v>
      </c>
      <c r="J1514">
        <v>126.289</v>
      </c>
      <c r="K1514">
        <v>63</v>
      </c>
      <c r="L1514">
        <v>142.18899999999999</v>
      </c>
      <c r="M1514">
        <v>0</v>
      </c>
      <c r="N1514">
        <v>0</v>
      </c>
      <c r="O1514">
        <v>0</v>
      </c>
      <c r="P1514">
        <v>0</v>
      </c>
      <c r="Q1514">
        <v>0</v>
      </c>
      <c r="R1514">
        <v>0</v>
      </c>
      <c r="S1514">
        <v>0</v>
      </c>
      <c r="T1514">
        <v>0</v>
      </c>
      <c r="U1514">
        <v>0</v>
      </c>
      <c r="V1514">
        <v>0.314</v>
      </c>
      <c r="W1514">
        <v>2.5579999999999998</v>
      </c>
      <c r="Y1514" t="str">
        <f t="shared" si="659"/>
        <v>高知県</v>
      </c>
      <c r="Z1514" t="str">
        <f t="shared" si="660"/>
        <v>高知県大月町</v>
      </c>
      <c r="AA1514" s="159">
        <f t="shared" si="661"/>
        <v>60.018999999999998</v>
      </c>
      <c r="AB1514" s="159">
        <f t="shared" si="662"/>
        <v>126.289</v>
      </c>
      <c r="AC1514" s="159">
        <f t="shared" si="663"/>
        <v>142.18899999999999</v>
      </c>
      <c r="AD1514" s="159">
        <f t="shared" si="664"/>
        <v>0</v>
      </c>
      <c r="AE1514" s="159">
        <f t="shared" si="665"/>
        <v>0</v>
      </c>
      <c r="AF1514" s="159">
        <f t="shared" si="666"/>
        <v>0</v>
      </c>
      <c r="AG1514" s="159">
        <f t="shared" si="667"/>
        <v>0</v>
      </c>
      <c r="AH1514" s="160">
        <f t="shared" si="668"/>
        <v>328.49699999999996</v>
      </c>
      <c r="AI1514" s="135">
        <f t="shared" si="669"/>
        <v>0.18270790905244189</v>
      </c>
      <c r="AJ1514" s="135">
        <f t="shared" si="670"/>
        <v>0.38444491121684526</v>
      </c>
      <c r="AK1514" s="135">
        <f t="shared" si="671"/>
        <v>0.43284717973071296</v>
      </c>
      <c r="AL1514" s="135">
        <f t="shared" si="672"/>
        <v>0</v>
      </c>
      <c r="AM1514" s="135">
        <f t="shared" si="673"/>
        <v>0</v>
      </c>
      <c r="AN1514" s="135">
        <f t="shared" si="674"/>
        <v>0</v>
      </c>
      <c r="AO1514" s="135">
        <f t="shared" si="675"/>
        <v>0</v>
      </c>
      <c r="AP1514" s="159">
        <f>IFERROR(VLOOKUP(A1514,人口!$A$2:$E$1748,5,0),0)</f>
        <v>4939</v>
      </c>
      <c r="AQ1514" s="159">
        <f t="shared" si="650"/>
        <v>1</v>
      </c>
      <c r="AR1514" s="159">
        <f t="shared" si="651"/>
        <v>0</v>
      </c>
      <c r="AS1514" s="159">
        <f t="shared" si="652"/>
        <v>0</v>
      </c>
      <c r="AT1514" s="159">
        <f t="shared" si="653"/>
        <v>0</v>
      </c>
      <c r="AU1514" s="159">
        <f t="shared" si="654"/>
        <v>0</v>
      </c>
      <c r="AV1514" s="159">
        <f t="shared" si="655"/>
        <v>0</v>
      </c>
      <c r="AW1514" s="159">
        <f t="shared" si="656"/>
        <v>0</v>
      </c>
      <c r="AX1514" s="159">
        <f t="shared" si="676"/>
        <v>0</v>
      </c>
      <c r="AY1514" s="159" t="str">
        <f t="shared" si="677"/>
        <v>5千人未満の市町村平均</v>
      </c>
      <c r="AZ1514" s="159"/>
    </row>
    <row r="1515" spans="1:52" x14ac:dyDescent="0.3">
      <c r="A1515" t="str">
        <f t="shared" si="657"/>
        <v>39427</v>
      </c>
      <c r="B1515" s="158" t="str">
        <f t="shared" si="658"/>
        <v>039427</v>
      </c>
      <c r="C1515">
        <v>39</v>
      </c>
      <c r="D1515" t="s">
        <v>66</v>
      </c>
      <c r="E1515">
        <v>39427</v>
      </c>
      <c r="F1515" t="s">
        <v>1525</v>
      </c>
      <c r="G1515">
        <v>15.46</v>
      </c>
      <c r="H1515">
        <v>76.510999999999996</v>
      </c>
      <c r="I1515">
        <v>21.074000000000002</v>
      </c>
      <c r="J1515">
        <v>103.797</v>
      </c>
      <c r="K1515">
        <v>98.7</v>
      </c>
      <c r="L1515">
        <v>244.26</v>
      </c>
      <c r="M1515">
        <v>0</v>
      </c>
      <c r="N1515">
        <v>0</v>
      </c>
      <c r="O1515">
        <v>0</v>
      </c>
      <c r="P1515">
        <v>0</v>
      </c>
      <c r="Q1515">
        <v>0</v>
      </c>
      <c r="R1515">
        <v>0</v>
      </c>
      <c r="S1515">
        <v>0</v>
      </c>
      <c r="T1515">
        <v>0</v>
      </c>
      <c r="U1515">
        <v>0</v>
      </c>
      <c r="V1515">
        <v>8.7999999999999995E-2</v>
      </c>
      <c r="W1515">
        <v>0.73699999999999999</v>
      </c>
      <c r="Y1515" t="str">
        <f t="shared" si="659"/>
        <v>高知県</v>
      </c>
      <c r="Z1515" t="str">
        <f t="shared" si="660"/>
        <v>高知県三原村</v>
      </c>
      <c r="AA1515" s="159">
        <f t="shared" si="661"/>
        <v>21.074000000000002</v>
      </c>
      <c r="AB1515" s="159">
        <f t="shared" si="662"/>
        <v>103.797</v>
      </c>
      <c r="AC1515" s="159">
        <f t="shared" si="663"/>
        <v>244.26</v>
      </c>
      <c r="AD1515" s="159">
        <f t="shared" si="664"/>
        <v>0</v>
      </c>
      <c r="AE1515" s="159">
        <f t="shared" si="665"/>
        <v>0</v>
      </c>
      <c r="AF1515" s="159">
        <f t="shared" si="666"/>
        <v>0</v>
      </c>
      <c r="AG1515" s="159">
        <f t="shared" si="667"/>
        <v>0</v>
      </c>
      <c r="AH1515" s="160">
        <f t="shared" si="668"/>
        <v>369.13099999999997</v>
      </c>
      <c r="AI1515" s="135">
        <f t="shared" si="669"/>
        <v>5.7090843088226137E-2</v>
      </c>
      <c r="AJ1515" s="135">
        <f t="shared" si="670"/>
        <v>0.28119285565287122</v>
      </c>
      <c r="AK1515" s="135">
        <f t="shared" si="671"/>
        <v>0.66171630125890268</v>
      </c>
      <c r="AL1515" s="135">
        <f t="shared" si="672"/>
        <v>0</v>
      </c>
      <c r="AM1515" s="135">
        <f t="shared" si="673"/>
        <v>0</v>
      </c>
      <c r="AN1515" s="135">
        <f t="shared" si="674"/>
        <v>0</v>
      </c>
      <c r="AO1515" s="135">
        <f t="shared" si="675"/>
        <v>0</v>
      </c>
      <c r="AP1515" s="159">
        <f>IFERROR(VLOOKUP(A1515,人口!$A$2:$E$1748,5,0),0)</f>
        <v>1498</v>
      </c>
      <c r="AQ1515" s="159">
        <f t="shared" si="650"/>
        <v>1</v>
      </c>
      <c r="AR1515" s="159">
        <f t="shared" si="651"/>
        <v>0</v>
      </c>
      <c r="AS1515" s="159">
        <f t="shared" si="652"/>
        <v>0</v>
      </c>
      <c r="AT1515" s="159">
        <f t="shared" si="653"/>
        <v>0</v>
      </c>
      <c r="AU1515" s="159">
        <f t="shared" si="654"/>
        <v>0</v>
      </c>
      <c r="AV1515" s="159">
        <f t="shared" si="655"/>
        <v>0</v>
      </c>
      <c r="AW1515" s="159">
        <f t="shared" si="656"/>
        <v>0</v>
      </c>
      <c r="AX1515" s="159">
        <f t="shared" si="676"/>
        <v>0</v>
      </c>
      <c r="AY1515" s="159" t="str">
        <f t="shared" si="677"/>
        <v>5千人未満の市町村平均</v>
      </c>
      <c r="AZ1515" s="159"/>
    </row>
    <row r="1516" spans="1:52" x14ac:dyDescent="0.3">
      <c r="A1516" t="str">
        <f t="shared" si="657"/>
        <v>39428</v>
      </c>
      <c r="B1516" s="158" t="str">
        <f t="shared" si="658"/>
        <v>039428</v>
      </c>
      <c r="C1516">
        <v>39</v>
      </c>
      <c r="D1516" t="s">
        <v>66</v>
      </c>
      <c r="E1516">
        <v>39428</v>
      </c>
      <c r="F1516" t="s">
        <v>1547</v>
      </c>
      <c r="G1516">
        <v>77.935000000000002</v>
      </c>
      <c r="H1516">
        <v>138.33600000000001</v>
      </c>
      <c r="I1516">
        <v>104.876</v>
      </c>
      <c r="J1516">
        <v>185.36500000000001</v>
      </c>
      <c r="K1516">
        <v>129.6</v>
      </c>
      <c r="L1516">
        <v>296.286</v>
      </c>
      <c r="M1516">
        <v>0.128</v>
      </c>
      <c r="N1516">
        <v>0.72299999999999998</v>
      </c>
      <c r="O1516">
        <v>0</v>
      </c>
      <c r="P1516">
        <v>0</v>
      </c>
      <c r="Q1516">
        <v>0</v>
      </c>
      <c r="R1516">
        <v>0</v>
      </c>
      <c r="S1516">
        <v>0</v>
      </c>
      <c r="T1516">
        <v>0</v>
      </c>
      <c r="U1516">
        <v>0</v>
      </c>
      <c r="V1516">
        <v>0.98199999999999998</v>
      </c>
      <c r="W1516">
        <v>6.6630000000000003</v>
      </c>
      <c r="Y1516" t="str">
        <f t="shared" si="659"/>
        <v>高知県</v>
      </c>
      <c r="Z1516" t="str">
        <f t="shared" si="660"/>
        <v>高知県黒潮町</v>
      </c>
      <c r="AA1516" s="159">
        <f t="shared" si="661"/>
        <v>104.876</v>
      </c>
      <c r="AB1516" s="159">
        <f t="shared" si="662"/>
        <v>185.36500000000001</v>
      </c>
      <c r="AC1516" s="159">
        <f t="shared" si="663"/>
        <v>296.286</v>
      </c>
      <c r="AD1516" s="159">
        <f t="shared" si="664"/>
        <v>0.72299999999999998</v>
      </c>
      <c r="AE1516" s="159">
        <f t="shared" si="665"/>
        <v>0</v>
      </c>
      <c r="AF1516" s="159">
        <f t="shared" si="666"/>
        <v>0</v>
      </c>
      <c r="AG1516" s="159">
        <f t="shared" si="667"/>
        <v>0</v>
      </c>
      <c r="AH1516" s="160">
        <f t="shared" si="668"/>
        <v>587.25</v>
      </c>
      <c r="AI1516" s="135">
        <f t="shared" si="669"/>
        <v>0.1785883354618987</v>
      </c>
      <c r="AJ1516" s="135">
        <f t="shared" si="670"/>
        <v>0.31564921243082167</v>
      </c>
      <c r="AK1516" s="135">
        <f t="shared" si="671"/>
        <v>0.50453128991060026</v>
      </c>
      <c r="AL1516" s="135">
        <f t="shared" si="672"/>
        <v>1.231162196679438E-3</v>
      </c>
      <c r="AM1516" s="135">
        <f t="shared" si="673"/>
        <v>0</v>
      </c>
      <c r="AN1516" s="135">
        <f t="shared" si="674"/>
        <v>0</v>
      </c>
      <c r="AO1516" s="135">
        <f t="shared" si="675"/>
        <v>0</v>
      </c>
      <c r="AP1516" s="159">
        <f>IFERROR(VLOOKUP(A1516,人口!$A$2:$E$1748,5,0),0)</f>
        <v>11058</v>
      </c>
      <c r="AQ1516" s="159">
        <f t="shared" si="650"/>
        <v>0</v>
      </c>
      <c r="AR1516" s="159">
        <f t="shared" si="651"/>
        <v>0</v>
      </c>
      <c r="AS1516" s="159">
        <f t="shared" si="652"/>
        <v>1</v>
      </c>
      <c r="AT1516" s="159">
        <f t="shared" si="653"/>
        <v>0</v>
      </c>
      <c r="AU1516" s="159">
        <f t="shared" si="654"/>
        <v>0</v>
      </c>
      <c r="AV1516" s="159">
        <f t="shared" si="655"/>
        <v>0</v>
      </c>
      <c r="AW1516" s="159">
        <f t="shared" si="656"/>
        <v>0</v>
      </c>
      <c r="AX1516" s="159">
        <f t="shared" si="676"/>
        <v>0</v>
      </c>
      <c r="AY1516" s="159" t="str">
        <f t="shared" si="677"/>
        <v>1万～3万人未満の市町村平均</v>
      </c>
      <c r="AZ1516" s="159"/>
    </row>
    <row r="1517" spans="1:52" x14ac:dyDescent="0.3">
      <c r="A1517" t="str">
        <f t="shared" si="657"/>
        <v>099</v>
      </c>
      <c r="B1517" s="158" t="str">
        <f t="shared" si="658"/>
        <v>099</v>
      </c>
      <c r="C1517">
        <v>40</v>
      </c>
      <c r="D1517" t="s">
        <v>67</v>
      </c>
      <c r="E1517">
        <v>99</v>
      </c>
      <c r="Y1517" t="str">
        <f t="shared" si="659"/>
        <v>福岡県</v>
      </c>
      <c r="Z1517" t="str">
        <f t="shared" si="660"/>
        <v>福岡県</v>
      </c>
      <c r="AA1517" s="159">
        <f t="shared" si="661"/>
        <v>0</v>
      </c>
      <c r="AB1517" s="159">
        <f t="shared" si="662"/>
        <v>0</v>
      </c>
      <c r="AC1517" s="159">
        <f t="shared" si="663"/>
        <v>0</v>
      </c>
      <c r="AD1517" s="159">
        <f t="shared" si="664"/>
        <v>0</v>
      </c>
      <c r="AE1517" s="159">
        <f t="shared" si="665"/>
        <v>0</v>
      </c>
      <c r="AF1517" s="159">
        <f t="shared" si="666"/>
        <v>0</v>
      </c>
      <c r="AG1517" s="159">
        <f t="shared" si="667"/>
        <v>0</v>
      </c>
      <c r="AH1517" s="160">
        <f t="shared" si="668"/>
        <v>0</v>
      </c>
      <c r="AI1517" s="135" t="str">
        <f t="shared" si="669"/>
        <v/>
      </c>
      <c r="AJ1517" s="135" t="str">
        <f t="shared" si="670"/>
        <v/>
      </c>
      <c r="AK1517" s="135" t="str">
        <f t="shared" si="671"/>
        <v/>
      </c>
      <c r="AL1517" s="135" t="str">
        <f t="shared" si="672"/>
        <v/>
      </c>
      <c r="AM1517" s="135" t="str">
        <f t="shared" si="673"/>
        <v/>
      </c>
      <c r="AN1517" s="135" t="str">
        <f t="shared" si="674"/>
        <v/>
      </c>
      <c r="AO1517" s="135" t="str">
        <f t="shared" si="675"/>
        <v/>
      </c>
      <c r="AP1517" s="159">
        <f>IFERROR(VLOOKUP(A1517,人口!$A$2:$E$1748,5,0),0)</f>
        <v>0</v>
      </c>
      <c r="AQ1517" s="159">
        <f t="shared" si="650"/>
        <v>0</v>
      </c>
      <c r="AR1517" s="159">
        <f t="shared" si="651"/>
        <v>0</v>
      </c>
      <c r="AS1517" s="159">
        <f t="shared" si="652"/>
        <v>0</v>
      </c>
      <c r="AT1517" s="159">
        <f t="shared" si="653"/>
        <v>0</v>
      </c>
      <c r="AU1517" s="159">
        <f t="shared" si="654"/>
        <v>0</v>
      </c>
      <c r="AV1517" s="159">
        <f t="shared" si="655"/>
        <v>0</v>
      </c>
      <c r="AW1517" s="159">
        <f t="shared" si="656"/>
        <v>0</v>
      </c>
      <c r="AX1517" s="159">
        <f t="shared" si="676"/>
        <v>0</v>
      </c>
      <c r="AY1517" s="159" t="str">
        <f t="shared" si="677"/>
        <v/>
      </c>
      <c r="AZ1517" s="159"/>
    </row>
    <row r="1518" spans="1:52" x14ac:dyDescent="0.3">
      <c r="A1518" t="str">
        <f t="shared" si="657"/>
        <v>40100</v>
      </c>
      <c r="B1518" s="158" t="str">
        <f t="shared" si="658"/>
        <v>040100</v>
      </c>
      <c r="C1518">
        <v>40</v>
      </c>
      <c r="D1518" t="s">
        <v>67</v>
      </c>
      <c r="E1518">
        <v>40100</v>
      </c>
      <c r="F1518" t="s">
        <v>114</v>
      </c>
      <c r="G1518">
        <v>2822.875</v>
      </c>
      <c r="H1518">
        <v>490.59899999999999</v>
      </c>
      <c r="I1518">
        <v>3426.5720000000001</v>
      </c>
      <c r="J1518">
        <v>593.95500000000004</v>
      </c>
      <c r="K1518">
        <v>79.900000000000006</v>
      </c>
      <c r="L1518">
        <v>185.62100000000001</v>
      </c>
      <c r="M1518">
        <v>0.43</v>
      </c>
      <c r="N1518">
        <v>2.42</v>
      </c>
      <c r="O1518">
        <v>0</v>
      </c>
      <c r="P1518">
        <v>0</v>
      </c>
      <c r="Q1518">
        <v>0</v>
      </c>
      <c r="R1518">
        <v>0</v>
      </c>
      <c r="S1518">
        <v>0</v>
      </c>
      <c r="T1518">
        <v>0</v>
      </c>
      <c r="U1518">
        <v>0</v>
      </c>
      <c r="V1518">
        <v>32.493000000000002</v>
      </c>
      <c r="W1518">
        <v>291.41399999999999</v>
      </c>
      <c r="Y1518" t="str">
        <f t="shared" si="659"/>
        <v>福岡県</v>
      </c>
      <c r="Z1518" t="str">
        <f t="shared" si="660"/>
        <v>福岡県北九州市</v>
      </c>
      <c r="AA1518" s="159">
        <f t="shared" si="661"/>
        <v>3426.5720000000001</v>
      </c>
      <c r="AB1518" s="159">
        <f t="shared" si="662"/>
        <v>593.95500000000004</v>
      </c>
      <c r="AC1518" s="159">
        <f t="shared" si="663"/>
        <v>185.62100000000001</v>
      </c>
      <c r="AD1518" s="159">
        <f t="shared" si="664"/>
        <v>2.42</v>
      </c>
      <c r="AE1518" s="159">
        <f t="shared" si="665"/>
        <v>0</v>
      </c>
      <c r="AF1518" s="159">
        <f t="shared" si="666"/>
        <v>0</v>
      </c>
      <c r="AG1518" s="159">
        <f t="shared" si="667"/>
        <v>0</v>
      </c>
      <c r="AH1518" s="160">
        <f t="shared" si="668"/>
        <v>4208.5680000000002</v>
      </c>
      <c r="AI1518" s="135">
        <f t="shared" si="669"/>
        <v>0.81418952955019375</v>
      </c>
      <c r="AJ1518" s="135">
        <f t="shared" si="670"/>
        <v>0.14112995204069412</v>
      </c>
      <c r="AK1518" s="135">
        <f t="shared" si="671"/>
        <v>4.4105500968500452E-2</v>
      </c>
      <c r="AL1518" s="135">
        <f t="shared" si="672"/>
        <v>5.7501744061162839E-4</v>
      </c>
      <c r="AM1518" s="135">
        <f t="shared" si="673"/>
        <v>0</v>
      </c>
      <c r="AN1518" s="135">
        <f t="shared" si="674"/>
        <v>0</v>
      </c>
      <c r="AO1518" s="135">
        <f t="shared" si="675"/>
        <v>0</v>
      </c>
      <c r="AP1518" s="159">
        <f>IFERROR(VLOOKUP(A1518,人口!$A$2:$E$1748,5,0),0)</f>
        <v>950602</v>
      </c>
      <c r="AQ1518" s="159">
        <f t="shared" si="650"/>
        <v>0</v>
      </c>
      <c r="AR1518" s="159">
        <f t="shared" si="651"/>
        <v>0</v>
      </c>
      <c r="AS1518" s="159">
        <f t="shared" si="652"/>
        <v>0</v>
      </c>
      <c r="AT1518" s="159">
        <f t="shared" si="653"/>
        <v>0</v>
      </c>
      <c r="AU1518" s="159">
        <f t="shared" si="654"/>
        <v>0</v>
      </c>
      <c r="AV1518" s="159">
        <f t="shared" si="655"/>
        <v>0</v>
      </c>
      <c r="AW1518" s="159">
        <f t="shared" si="656"/>
        <v>1</v>
      </c>
      <c r="AX1518" s="159">
        <f t="shared" si="676"/>
        <v>0</v>
      </c>
      <c r="AY1518" s="159" t="str">
        <f t="shared" si="677"/>
        <v>50万～100万人未満の市町村平均</v>
      </c>
      <c r="AZ1518" s="159"/>
    </row>
    <row r="1519" spans="1:52" x14ac:dyDescent="0.3">
      <c r="A1519" t="str">
        <f t="shared" si="657"/>
        <v>40130</v>
      </c>
      <c r="B1519" s="158" t="str">
        <f t="shared" si="658"/>
        <v>040130</v>
      </c>
      <c r="C1519">
        <v>40</v>
      </c>
      <c r="D1519" t="s">
        <v>67</v>
      </c>
      <c r="E1519">
        <v>40130</v>
      </c>
      <c r="F1519" t="s">
        <v>164</v>
      </c>
      <c r="G1519">
        <v>2657.8130000000001</v>
      </c>
      <c r="H1519">
        <v>403.11200000000002</v>
      </c>
      <c r="I1519">
        <v>3252.2539999999999</v>
      </c>
      <c r="J1519">
        <v>493.11099999999999</v>
      </c>
      <c r="K1519">
        <v>91</v>
      </c>
      <c r="L1519">
        <v>197.00800000000001</v>
      </c>
      <c r="M1519">
        <v>1.3480000000000001</v>
      </c>
      <c r="N1519">
        <v>7.399</v>
      </c>
      <c r="O1519">
        <v>0</v>
      </c>
      <c r="P1519">
        <v>0</v>
      </c>
      <c r="Q1519">
        <v>0</v>
      </c>
      <c r="R1519">
        <v>0</v>
      </c>
      <c r="S1519">
        <v>0</v>
      </c>
      <c r="T1519">
        <v>0</v>
      </c>
      <c r="U1519">
        <v>0</v>
      </c>
      <c r="V1519">
        <v>32.103000000000002</v>
      </c>
      <c r="W1519">
        <v>350.33699999999999</v>
      </c>
      <c r="Y1519" t="str">
        <f t="shared" si="659"/>
        <v>福岡県</v>
      </c>
      <c r="Z1519" t="str">
        <f t="shared" si="660"/>
        <v>福岡県福岡市</v>
      </c>
      <c r="AA1519" s="159">
        <f t="shared" si="661"/>
        <v>3252.2539999999999</v>
      </c>
      <c r="AB1519" s="159">
        <f t="shared" si="662"/>
        <v>493.11099999999999</v>
      </c>
      <c r="AC1519" s="159">
        <f t="shared" si="663"/>
        <v>197.00800000000001</v>
      </c>
      <c r="AD1519" s="159">
        <f t="shared" si="664"/>
        <v>7.399</v>
      </c>
      <c r="AE1519" s="159">
        <f t="shared" si="665"/>
        <v>0</v>
      </c>
      <c r="AF1519" s="159">
        <f t="shared" si="666"/>
        <v>0</v>
      </c>
      <c r="AG1519" s="159">
        <f t="shared" si="667"/>
        <v>0</v>
      </c>
      <c r="AH1519" s="160">
        <f t="shared" si="668"/>
        <v>3949.7719999999995</v>
      </c>
      <c r="AI1519" s="135">
        <f t="shared" si="669"/>
        <v>0.82340297110820582</v>
      </c>
      <c r="AJ1519" s="135">
        <f t="shared" si="670"/>
        <v>0.1248454341161971</v>
      </c>
      <c r="AK1519" s="135">
        <f t="shared" si="671"/>
        <v>4.9878322090490299E-2</v>
      </c>
      <c r="AL1519" s="135">
        <f t="shared" si="672"/>
        <v>1.8732726851068875E-3</v>
      </c>
      <c r="AM1519" s="135">
        <f t="shared" si="673"/>
        <v>0</v>
      </c>
      <c r="AN1519" s="135">
        <f t="shared" si="674"/>
        <v>0</v>
      </c>
      <c r="AO1519" s="135">
        <f t="shared" si="675"/>
        <v>0</v>
      </c>
      <c r="AP1519" s="159">
        <f>IFERROR(VLOOKUP(A1519,人口!$A$2:$E$1748,5,0),0)</f>
        <v>1554229</v>
      </c>
      <c r="AQ1519" s="159">
        <f t="shared" si="650"/>
        <v>0</v>
      </c>
      <c r="AR1519" s="159">
        <f t="shared" si="651"/>
        <v>0</v>
      </c>
      <c r="AS1519" s="159">
        <f t="shared" si="652"/>
        <v>0</v>
      </c>
      <c r="AT1519" s="159">
        <f t="shared" si="653"/>
        <v>0</v>
      </c>
      <c r="AU1519" s="159">
        <f t="shared" si="654"/>
        <v>0</v>
      </c>
      <c r="AV1519" s="159">
        <f t="shared" si="655"/>
        <v>0</v>
      </c>
      <c r="AW1519" s="159">
        <f t="shared" si="656"/>
        <v>0</v>
      </c>
      <c r="AX1519" s="159">
        <f t="shared" si="676"/>
        <v>1</v>
      </c>
      <c r="AY1519" s="159" t="str">
        <f t="shared" si="677"/>
        <v>100万人以上の市町村平均</v>
      </c>
      <c r="AZ1519" s="159"/>
    </row>
    <row r="1520" spans="1:52" x14ac:dyDescent="0.3">
      <c r="A1520" t="str">
        <f t="shared" si="657"/>
        <v>40202</v>
      </c>
      <c r="B1520" s="158" t="str">
        <f t="shared" si="658"/>
        <v>040202</v>
      </c>
      <c r="C1520">
        <v>40</v>
      </c>
      <c r="D1520" t="s">
        <v>67</v>
      </c>
      <c r="E1520">
        <v>40202</v>
      </c>
      <c r="F1520" t="s">
        <v>232</v>
      </c>
      <c r="G1520">
        <v>463.59399999999999</v>
      </c>
      <c r="H1520">
        <v>187.155</v>
      </c>
      <c r="I1520">
        <v>604.91200000000003</v>
      </c>
      <c r="J1520">
        <v>243.69499999999999</v>
      </c>
      <c r="K1520">
        <v>0</v>
      </c>
      <c r="L1520">
        <v>0</v>
      </c>
      <c r="M1520">
        <v>0</v>
      </c>
      <c r="N1520">
        <v>0</v>
      </c>
      <c r="O1520">
        <v>0</v>
      </c>
      <c r="P1520">
        <v>0</v>
      </c>
      <c r="Q1520">
        <v>0</v>
      </c>
      <c r="R1520">
        <v>0</v>
      </c>
      <c r="S1520">
        <v>0</v>
      </c>
      <c r="T1520">
        <v>0</v>
      </c>
      <c r="U1520">
        <v>0</v>
      </c>
      <c r="V1520">
        <v>7.1139999999999999</v>
      </c>
      <c r="W1520">
        <v>40.457000000000001</v>
      </c>
      <c r="Y1520" t="str">
        <f t="shared" si="659"/>
        <v>福岡県</v>
      </c>
      <c r="Z1520" t="str">
        <f t="shared" si="660"/>
        <v>福岡県大牟田市</v>
      </c>
      <c r="AA1520" s="159">
        <f t="shared" si="661"/>
        <v>604.91200000000003</v>
      </c>
      <c r="AB1520" s="159">
        <f t="shared" si="662"/>
        <v>243.69499999999999</v>
      </c>
      <c r="AC1520" s="159">
        <f t="shared" si="663"/>
        <v>0</v>
      </c>
      <c r="AD1520" s="159">
        <f t="shared" si="664"/>
        <v>0</v>
      </c>
      <c r="AE1520" s="159">
        <f t="shared" si="665"/>
        <v>0</v>
      </c>
      <c r="AF1520" s="159">
        <f t="shared" si="666"/>
        <v>0</v>
      </c>
      <c r="AG1520" s="159">
        <f t="shared" si="667"/>
        <v>0</v>
      </c>
      <c r="AH1520" s="160">
        <f t="shared" si="668"/>
        <v>848.60699999999997</v>
      </c>
      <c r="AI1520" s="135">
        <f t="shared" si="669"/>
        <v>0.71282937802775614</v>
      </c>
      <c r="AJ1520" s="135">
        <f t="shared" si="670"/>
        <v>0.28717062197224391</v>
      </c>
      <c r="AK1520" s="135">
        <f t="shared" si="671"/>
        <v>0</v>
      </c>
      <c r="AL1520" s="135">
        <f t="shared" si="672"/>
        <v>0</v>
      </c>
      <c r="AM1520" s="135">
        <f t="shared" si="673"/>
        <v>0</v>
      </c>
      <c r="AN1520" s="135">
        <f t="shared" si="674"/>
        <v>0</v>
      </c>
      <c r="AO1520" s="135">
        <f t="shared" si="675"/>
        <v>0</v>
      </c>
      <c r="AP1520" s="159">
        <f>IFERROR(VLOOKUP(A1520,人口!$A$2:$E$1748,5,0),0)</f>
        <v>113587</v>
      </c>
      <c r="AQ1520" s="159">
        <f t="shared" si="650"/>
        <v>0</v>
      </c>
      <c r="AR1520" s="159">
        <f t="shared" si="651"/>
        <v>0</v>
      </c>
      <c r="AS1520" s="159">
        <f t="shared" si="652"/>
        <v>0</v>
      </c>
      <c r="AT1520" s="159">
        <f t="shared" si="653"/>
        <v>0</v>
      </c>
      <c r="AU1520" s="159">
        <f t="shared" si="654"/>
        <v>1</v>
      </c>
      <c r="AV1520" s="159">
        <f t="shared" si="655"/>
        <v>0</v>
      </c>
      <c r="AW1520" s="159">
        <f t="shared" si="656"/>
        <v>0</v>
      </c>
      <c r="AX1520" s="159">
        <f t="shared" si="676"/>
        <v>0</v>
      </c>
      <c r="AY1520" s="159" t="str">
        <f t="shared" si="677"/>
        <v>10万～20万人未満の市町村平均</v>
      </c>
      <c r="AZ1520" s="159"/>
    </row>
    <row r="1521" spans="1:52" x14ac:dyDescent="0.3">
      <c r="A1521" t="str">
        <f t="shared" si="657"/>
        <v>40203</v>
      </c>
      <c r="B1521" s="158" t="str">
        <f t="shared" si="658"/>
        <v>040203</v>
      </c>
      <c r="C1521">
        <v>40</v>
      </c>
      <c r="D1521" t="s">
        <v>67</v>
      </c>
      <c r="E1521">
        <v>40203</v>
      </c>
      <c r="F1521" t="s">
        <v>293</v>
      </c>
      <c r="G1521">
        <v>1007.162</v>
      </c>
      <c r="H1521">
        <v>752.13599999999997</v>
      </c>
      <c r="I1521">
        <v>1299.384</v>
      </c>
      <c r="J1521">
        <v>969.38400000000001</v>
      </c>
      <c r="K1521">
        <v>35.200000000000003</v>
      </c>
      <c r="L1521">
        <v>77.733000000000004</v>
      </c>
      <c r="M1521">
        <v>0</v>
      </c>
      <c r="N1521">
        <v>0</v>
      </c>
      <c r="O1521">
        <v>0</v>
      </c>
      <c r="P1521">
        <v>0</v>
      </c>
      <c r="Q1521">
        <v>0</v>
      </c>
      <c r="R1521">
        <v>0</v>
      </c>
      <c r="S1521">
        <v>0</v>
      </c>
      <c r="T1521">
        <v>0</v>
      </c>
      <c r="U1521">
        <v>1E-3</v>
      </c>
      <c r="V1521">
        <v>13.788</v>
      </c>
      <c r="W1521">
        <v>127.816</v>
      </c>
      <c r="Y1521" t="str">
        <f t="shared" si="659"/>
        <v>福岡県</v>
      </c>
      <c r="Z1521" t="str">
        <f t="shared" si="660"/>
        <v>福岡県久留米市</v>
      </c>
      <c r="AA1521" s="159">
        <f t="shared" si="661"/>
        <v>1299.384</v>
      </c>
      <c r="AB1521" s="159">
        <f t="shared" si="662"/>
        <v>969.38400000000001</v>
      </c>
      <c r="AC1521" s="159">
        <f t="shared" si="663"/>
        <v>77.733000000000004</v>
      </c>
      <c r="AD1521" s="159">
        <f t="shared" si="664"/>
        <v>0</v>
      </c>
      <c r="AE1521" s="159">
        <f t="shared" si="665"/>
        <v>0</v>
      </c>
      <c r="AF1521" s="159">
        <f t="shared" si="666"/>
        <v>0</v>
      </c>
      <c r="AG1521" s="159">
        <f t="shared" si="667"/>
        <v>1E-3</v>
      </c>
      <c r="AH1521" s="160">
        <f t="shared" si="668"/>
        <v>2346.5020000000004</v>
      </c>
      <c r="AI1521" s="135">
        <f t="shared" si="669"/>
        <v>0.55375362987118693</v>
      </c>
      <c r="AJ1521" s="135">
        <f t="shared" si="670"/>
        <v>0.41311876145854548</v>
      </c>
      <c r="AK1521" s="135">
        <f t="shared" si="671"/>
        <v>3.3127182503999569E-2</v>
      </c>
      <c r="AL1521" s="135">
        <f t="shared" si="672"/>
        <v>0</v>
      </c>
      <c r="AM1521" s="135">
        <f t="shared" si="673"/>
        <v>0</v>
      </c>
      <c r="AN1521" s="135">
        <f t="shared" si="674"/>
        <v>0</v>
      </c>
      <c r="AO1521" s="135">
        <f t="shared" si="675"/>
        <v>4.2616626791709525E-7</v>
      </c>
      <c r="AP1521" s="159">
        <f>IFERROR(VLOOKUP(A1521,人口!$A$2:$E$1748,5,0),0)</f>
        <v>305311</v>
      </c>
      <c r="AQ1521" s="159">
        <f t="shared" si="650"/>
        <v>0</v>
      </c>
      <c r="AR1521" s="159">
        <f t="shared" si="651"/>
        <v>0</v>
      </c>
      <c r="AS1521" s="159">
        <f t="shared" si="652"/>
        <v>0</v>
      </c>
      <c r="AT1521" s="159">
        <f t="shared" si="653"/>
        <v>0</v>
      </c>
      <c r="AU1521" s="159">
        <f t="shared" si="654"/>
        <v>0</v>
      </c>
      <c r="AV1521" s="159">
        <f t="shared" si="655"/>
        <v>1</v>
      </c>
      <c r="AW1521" s="159">
        <f t="shared" si="656"/>
        <v>0</v>
      </c>
      <c r="AX1521" s="159">
        <f t="shared" si="676"/>
        <v>0</v>
      </c>
      <c r="AY1521" s="159" t="str">
        <f t="shared" si="677"/>
        <v>20万～50万人未満の市町村平均</v>
      </c>
      <c r="AZ1521" s="159"/>
    </row>
    <row r="1522" spans="1:52" x14ac:dyDescent="0.3">
      <c r="A1522" t="str">
        <f t="shared" si="657"/>
        <v>40204</v>
      </c>
      <c r="B1522" s="158" t="str">
        <f t="shared" si="658"/>
        <v>040204</v>
      </c>
      <c r="C1522">
        <v>40</v>
      </c>
      <c r="D1522" t="s">
        <v>67</v>
      </c>
      <c r="E1522">
        <v>40204</v>
      </c>
      <c r="F1522" t="s">
        <v>344</v>
      </c>
      <c r="G1522">
        <v>254.16300000000001</v>
      </c>
      <c r="H1522">
        <v>143.517</v>
      </c>
      <c r="I1522">
        <v>320.52100000000002</v>
      </c>
      <c r="J1522">
        <v>180.643</v>
      </c>
      <c r="K1522">
        <v>7.2</v>
      </c>
      <c r="L1522">
        <v>17.574000000000002</v>
      </c>
      <c r="M1522">
        <v>0</v>
      </c>
      <c r="N1522">
        <v>0</v>
      </c>
      <c r="O1522">
        <v>0</v>
      </c>
      <c r="P1522">
        <v>0</v>
      </c>
      <c r="Q1522">
        <v>0</v>
      </c>
      <c r="R1522">
        <v>0</v>
      </c>
      <c r="S1522">
        <v>0</v>
      </c>
      <c r="T1522">
        <v>0</v>
      </c>
      <c r="U1522">
        <v>0</v>
      </c>
      <c r="V1522">
        <v>2.8959999999999999</v>
      </c>
      <c r="W1522">
        <v>28.562999999999999</v>
      </c>
      <c r="Y1522" t="str">
        <f t="shared" si="659"/>
        <v>福岡県</v>
      </c>
      <c r="Z1522" t="str">
        <f t="shared" si="660"/>
        <v>福岡県直方市</v>
      </c>
      <c r="AA1522" s="159">
        <f t="shared" si="661"/>
        <v>320.52100000000002</v>
      </c>
      <c r="AB1522" s="159">
        <f t="shared" si="662"/>
        <v>180.643</v>
      </c>
      <c r="AC1522" s="159">
        <f t="shared" si="663"/>
        <v>17.574000000000002</v>
      </c>
      <c r="AD1522" s="159">
        <f t="shared" si="664"/>
        <v>0</v>
      </c>
      <c r="AE1522" s="159">
        <f t="shared" si="665"/>
        <v>0</v>
      </c>
      <c r="AF1522" s="159">
        <f t="shared" si="666"/>
        <v>0</v>
      </c>
      <c r="AG1522" s="159">
        <f t="shared" si="667"/>
        <v>0</v>
      </c>
      <c r="AH1522" s="160">
        <f t="shared" si="668"/>
        <v>518.73799999999994</v>
      </c>
      <c r="AI1522" s="135">
        <f t="shared" si="669"/>
        <v>0.6178861004977465</v>
      </c>
      <c r="AJ1522" s="135">
        <f t="shared" si="670"/>
        <v>0.34823552544829955</v>
      </c>
      <c r="AK1522" s="135">
        <f t="shared" si="671"/>
        <v>3.3878374053954025E-2</v>
      </c>
      <c r="AL1522" s="135">
        <f t="shared" si="672"/>
        <v>0</v>
      </c>
      <c r="AM1522" s="135">
        <f t="shared" si="673"/>
        <v>0</v>
      </c>
      <c r="AN1522" s="135">
        <f t="shared" si="674"/>
        <v>0</v>
      </c>
      <c r="AO1522" s="135">
        <f t="shared" si="675"/>
        <v>0</v>
      </c>
      <c r="AP1522" s="159">
        <f>IFERROR(VLOOKUP(A1522,人口!$A$2:$E$1748,5,0),0)</f>
        <v>56638</v>
      </c>
      <c r="AQ1522" s="159">
        <f t="shared" si="650"/>
        <v>0</v>
      </c>
      <c r="AR1522" s="159">
        <f t="shared" si="651"/>
        <v>0</v>
      </c>
      <c r="AS1522" s="159">
        <f t="shared" si="652"/>
        <v>0</v>
      </c>
      <c r="AT1522" s="159">
        <f t="shared" si="653"/>
        <v>1</v>
      </c>
      <c r="AU1522" s="159">
        <f t="shared" si="654"/>
        <v>0</v>
      </c>
      <c r="AV1522" s="159">
        <f t="shared" si="655"/>
        <v>0</v>
      </c>
      <c r="AW1522" s="159">
        <f t="shared" si="656"/>
        <v>0</v>
      </c>
      <c r="AX1522" s="159">
        <f t="shared" si="676"/>
        <v>0</v>
      </c>
      <c r="AY1522" s="159" t="str">
        <f t="shared" si="677"/>
        <v>3万～10万人未満の市町村平均</v>
      </c>
      <c r="AZ1522" s="159"/>
    </row>
    <row r="1523" spans="1:52" x14ac:dyDescent="0.3">
      <c r="A1523" t="str">
        <f t="shared" si="657"/>
        <v>40205</v>
      </c>
      <c r="B1523" s="158" t="str">
        <f t="shared" si="658"/>
        <v>040205</v>
      </c>
      <c r="C1523">
        <v>40</v>
      </c>
      <c r="D1523" t="s">
        <v>67</v>
      </c>
      <c r="E1523">
        <v>40205</v>
      </c>
      <c r="F1523" t="s">
        <v>396</v>
      </c>
      <c r="G1523">
        <v>555.02700000000004</v>
      </c>
      <c r="H1523">
        <v>449.721</v>
      </c>
      <c r="I1523">
        <v>695.58399999999995</v>
      </c>
      <c r="J1523">
        <v>562.678</v>
      </c>
      <c r="K1523">
        <v>31.5</v>
      </c>
      <c r="L1523">
        <v>61.442</v>
      </c>
      <c r="M1523">
        <v>0.33500000000000002</v>
      </c>
      <c r="N1523">
        <v>1.877</v>
      </c>
      <c r="O1523">
        <v>0</v>
      </c>
      <c r="P1523">
        <v>0</v>
      </c>
      <c r="Q1523">
        <v>0</v>
      </c>
      <c r="R1523">
        <v>0</v>
      </c>
      <c r="S1523">
        <v>0</v>
      </c>
      <c r="T1523">
        <v>0</v>
      </c>
      <c r="U1523">
        <v>0</v>
      </c>
      <c r="V1523">
        <v>6.7439999999999998</v>
      </c>
      <c r="W1523">
        <v>61.18</v>
      </c>
      <c r="Y1523" t="str">
        <f t="shared" si="659"/>
        <v>福岡県</v>
      </c>
      <c r="Z1523" t="str">
        <f t="shared" si="660"/>
        <v>福岡県飯塚市</v>
      </c>
      <c r="AA1523" s="159">
        <f t="shared" si="661"/>
        <v>695.58399999999995</v>
      </c>
      <c r="AB1523" s="159">
        <f t="shared" si="662"/>
        <v>562.678</v>
      </c>
      <c r="AC1523" s="159">
        <f t="shared" si="663"/>
        <v>61.442</v>
      </c>
      <c r="AD1523" s="159">
        <f t="shared" si="664"/>
        <v>1.877</v>
      </c>
      <c r="AE1523" s="159">
        <f t="shared" si="665"/>
        <v>0</v>
      </c>
      <c r="AF1523" s="159">
        <f t="shared" si="666"/>
        <v>0</v>
      </c>
      <c r="AG1523" s="159">
        <f t="shared" si="667"/>
        <v>0</v>
      </c>
      <c r="AH1523" s="160">
        <f t="shared" si="668"/>
        <v>1321.5809999999999</v>
      </c>
      <c r="AI1523" s="135">
        <f t="shared" si="669"/>
        <v>0.52632717934050199</v>
      </c>
      <c r="AJ1523" s="135">
        <f t="shared" si="670"/>
        <v>0.42576126624096444</v>
      </c>
      <c r="AK1523" s="135">
        <f t="shared" si="671"/>
        <v>4.6491285816003716E-2</v>
      </c>
      <c r="AL1523" s="135">
        <f t="shared" si="672"/>
        <v>1.4202686025298489E-3</v>
      </c>
      <c r="AM1523" s="135">
        <f t="shared" si="673"/>
        <v>0</v>
      </c>
      <c r="AN1523" s="135">
        <f t="shared" si="674"/>
        <v>0</v>
      </c>
      <c r="AO1523" s="135">
        <f t="shared" si="675"/>
        <v>0</v>
      </c>
      <c r="AP1523" s="159">
        <f>IFERROR(VLOOKUP(A1523,人口!$A$2:$E$1748,5,0),0)</f>
        <v>128184</v>
      </c>
      <c r="AQ1523" s="159">
        <f t="shared" si="650"/>
        <v>0</v>
      </c>
      <c r="AR1523" s="159">
        <f t="shared" si="651"/>
        <v>0</v>
      </c>
      <c r="AS1523" s="159">
        <f t="shared" si="652"/>
        <v>0</v>
      </c>
      <c r="AT1523" s="159">
        <f t="shared" si="653"/>
        <v>0</v>
      </c>
      <c r="AU1523" s="159">
        <f t="shared" si="654"/>
        <v>1</v>
      </c>
      <c r="AV1523" s="159">
        <f t="shared" si="655"/>
        <v>0</v>
      </c>
      <c r="AW1523" s="159">
        <f t="shared" si="656"/>
        <v>0</v>
      </c>
      <c r="AX1523" s="159">
        <f t="shared" si="676"/>
        <v>0</v>
      </c>
      <c r="AY1523" s="159" t="str">
        <f t="shared" si="677"/>
        <v>10万～20万人未満の市町村平均</v>
      </c>
      <c r="AZ1523" s="159"/>
    </row>
    <row r="1524" spans="1:52" x14ac:dyDescent="0.3">
      <c r="A1524" t="str">
        <f t="shared" si="657"/>
        <v>40206</v>
      </c>
      <c r="B1524" s="158" t="str">
        <f t="shared" si="658"/>
        <v>040206</v>
      </c>
      <c r="C1524">
        <v>40</v>
      </c>
      <c r="D1524" t="s">
        <v>67</v>
      </c>
      <c r="E1524">
        <v>40206</v>
      </c>
      <c r="F1524" t="s">
        <v>447</v>
      </c>
      <c r="G1524">
        <v>247.36099999999999</v>
      </c>
      <c r="H1524">
        <v>164.46299999999999</v>
      </c>
      <c r="I1524">
        <v>309.71199999999999</v>
      </c>
      <c r="J1524">
        <v>205.55</v>
      </c>
      <c r="K1524">
        <v>3.2</v>
      </c>
      <c r="L1524">
        <v>7.048</v>
      </c>
      <c r="M1524">
        <v>0</v>
      </c>
      <c r="N1524">
        <v>0</v>
      </c>
      <c r="O1524">
        <v>0</v>
      </c>
      <c r="P1524">
        <v>0</v>
      </c>
      <c r="Q1524">
        <v>0</v>
      </c>
      <c r="R1524">
        <v>0</v>
      </c>
      <c r="S1524">
        <v>0</v>
      </c>
      <c r="T1524">
        <v>0</v>
      </c>
      <c r="U1524">
        <v>0</v>
      </c>
      <c r="V1524">
        <v>3.0590000000000002</v>
      </c>
      <c r="W1524">
        <v>33.768999999999998</v>
      </c>
      <c r="Y1524" t="str">
        <f t="shared" si="659"/>
        <v>福岡県</v>
      </c>
      <c r="Z1524" t="str">
        <f t="shared" si="660"/>
        <v>福岡県田川市</v>
      </c>
      <c r="AA1524" s="159">
        <f t="shared" si="661"/>
        <v>309.71199999999999</v>
      </c>
      <c r="AB1524" s="159">
        <f t="shared" si="662"/>
        <v>205.55</v>
      </c>
      <c r="AC1524" s="159">
        <f t="shared" si="663"/>
        <v>7.048</v>
      </c>
      <c r="AD1524" s="159">
        <f t="shared" si="664"/>
        <v>0</v>
      </c>
      <c r="AE1524" s="159">
        <f t="shared" si="665"/>
        <v>0</v>
      </c>
      <c r="AF1524" s="159">
        <f t="shared" si="666"/>
        <v>0</v>
      </c>
      <c r="AG1524" s="159">
        <f t="shared" si="667"/>
        <v>0</v>
      </c>
      <c r="AH1524" s="160">
        <f t="shared" si="668"/>
        <v>522.30999999999995</v>
      </c>
      <c r="AI1524" s="135">
        <f t="shared" si="669"/>
        <v>0.59296586318469879</v>
      </c>
      <c r="AJ1524" s="135">
        <f t="shared" si="670"/>
        <v>0.39354023472650346</v>
      </c>
      <c r="AK1524" s="135">
        <f t="shared" si="671"/>
        <v>1.3493902088797843E-2</v>
      </c>
      <c r="AL1524" s="135">
        <f t="shared" si="672"/>
        <v>0</v>
      </c>
      <c r="AM1524" s="135">
        <f t="shared" si="673"/>
        <v>0</v>
      </c>
      <c r="AN1524" s="135">
        <f t="shared" si="674"/>
        <v>0</v>
      </c>
      <c r="AO1524" s="135">
        <f t="shared" si="675"/>
        <v>0</v>
      </c>
      <c r="AP1524" s="159">
        <f>IFERROR(VLOOKUP(A1524,人口!$A$2:$E$1748,5,0),0)</f>
        <v>47530</v>
      </c>
      <c r="AQ1524" s="159">
        <f t="shared" si="650"/>
        <v>0</v>
      </c>
      <c r="AR1524" s="159">
        <f t="shared" si="651"/>
        <v>0</v>
      </c>
      <c r="AS1524" s="159">
        <f t="shared" si="652"/>
        <v>0</v>
      </c>
      <c r="AT1524" s="159">
        <f t="shared" si="653"/>
        <v>1</v>
      </c>
      <c r="AU1524" s="159">
        <f t="shared" si="654"/>
        <v>0</v>
      </c>
      <c r="AV1524" s="159">
        <f t="shared" si="655"/>
        <v>0</v>
      </c>
      <c r="AW1524" s="159">
        <f t="shared" si="656"/>
        <v>0</v>
      </c>
      <c r="AX1524" s="159">
        <f t="shared" si="676"/>
        <v>0</v>
      </c>
      <c r="AY1524" s="159" t="str">
        <f t="shared" si="677"/>
        <v>3万～10万人未満の市町村平均</v>
      </c>
      <c r="AZ1524" s="159"/>
    </row>
    <row r="1525" spans="1:52" x14ac:dyDescent="0.3">
      <c r="A1525" t="str">
        <f t="shared" si="657"/>
        <v>40207</v>
      </c>
      <c r="B1525" s="158" t="str">
        <f t="shared" si="658"/>
        <v>040207</v>
      </c>
      <c r="C1525">
        <v>40</v>
      </c>
      <c r="D1525" t="s">
        <v>67</v>
      </c>
      <c r="E1525">
        <v>40207</v>
      </c>
      <c r="F1525" t="s">
        <v>502</v>
      </c>
      <c r="G1525">
        <v>335.37700000000001</v>
      </c>
      <c r="H1525">
        <v>205.506</v>
      </c>
      <c r="I1525">
        <v>441.01900000000001</v>
      </c>
      <c r="J1525">
        <v>269.94</v>
      </c>
      <c r="K1525">
        <v>0</v>
      </c>
      <c r="L1525">
        <v>0</v>
      </c>
      <c r="M1525">
        <v>0</v>
      </c>
      <c r="N1525">
        <v>0</v>
      </c>
      <c r="O1525">
        <v>0</v>
      </c>
      <c r="P1525">
        <v>0</v>
      </c>
      <c r="Q1525">
        <v>0</v>
      </c>
      <c r="R1525">
        <v>0</v>
      </c>
      <c r="S1525">
        <v>0</v>
      </c>
      <c r="T1525">
        <v>0</v>
      </c>
      <c r="U1525">
        <v>0</v>
      </c>
      <c r="V1525">
        <v>4.2370000000000001</v>
      </c>
      <c r="W1525">
        <v>34.494</v>
      </c>
      <c r="Y1525" t="str">
        <f t="shared" si="659"/>
        <v>福岡県</v>
      </c>
      <c r="Z1525" t="str">
        <f t="shared" si="660"/>
        <v>福岡県柳川市</v>
      </c>
      <c r="AA1525" s="159">
        <f t="shared" si="661"/>
        <v>441.01900000000001</v>
      </c>
      <c r="AB1525" s="159">
        <f t="shared" si="662"/>
        <v>269.94</v>
      </c>
      <c r="AC1525" s="159">
        <f t="shared" si="663"/>
        <v>0</v>
      </c>
      <c r="AD1525" s="159">
        <f t="shared" si="664"/>
        <v>0</v>
      </c>
      <c r="AE1525" s="159">
        <f t="shared" si="665"/>
        <v>0</v>
      </c>
      <c r="AF1525" s="159">
        <f t="shared" si="666"/>
        <v>0</v>
      </c>
      <c r="AG1525" s="159">
        <f t="shared" si="667"/>
        <v>0</v>
      </c>
      <c r="AH1525" s="160">
        <f t="shared" si="668"/>
        <v>710.95900000000006</v>
      </c>
      <c r="AI1525" s="135">
        <f t="shared" si="669"/>
        <v>0.62031565814625034</v>
      </c>
      <c r="AJ1525" s="135">
        <f t="shared" si="670"/>
        <v>0.37968434185374961</v>
      </c>
      <c r="AK1525" s="135">
        <f t="shared" si="671"/>
        <v>0</v>
      </c>
      <c r="AL1525" s="135">
        <f t="shared" si="672"/>
        <v>0</v>
      </c>
      <c r="AM1525" s="135">
        <f t="shared" si="673"/>
        <v>0</v>
      </c>
      <c r="AN1525" s="135">
        <f t="shared" si="674"/>
        <v>0</v>
      </c>
      <c r="AO1525" s="135">
        <f t="shared" si="675"/>
        <v>0</v>
      </c>
      <c r="AP1525" s="159">
        <f>IFERROR(VLOOKUP(A1525,人口!$A$2:$E$1748,5,0),0)</f>
        <v>65610</v>
      </c>
      <c r="AQ1525" s="159">
        <f t="shared" si="650"/>
        <v>0</v>
      </c>
      <c r="AR1525" s="159">
        <f t="shared" si="651"/>
        <v>0</v>
      </c>
      <c r="AS1525" s="159">
        <f t="shared" si="652"/>
        <v>0</v>
      </c>
      <c r="AT1525" s="159">
        <f t="shared" si="653"/>
        <v>1</v>
      </c>
      <c r="AU1525" s="159">
        <f t="shared" si="654"/>
        <v>0</v>
      </c>
      <c r="AV1525" s="159">
        <f t="shared" si="655"/>
        <v>0</v>
      </c>
      <c r="AW1525" s="159">
        <f t="shared" si="656"/>
        <v>0</v>
      </c>
      <c r="AX1525" s="159">
        <f t="shared" si="676"/>
        <v>0</v>
      </c>
      <c r="AY1525" s="159" t="str">
        <f t="shared" si="677"/>
        <v>3万～10万人未満の市町村平均</v>
      </c>
      <c r="AZ1525" s="159"/>
    </row>
    <row r="1526" spans="1:52" x14ac:dyDescent="0.3">
      <c r="A1526" t="str">
        <f t="shared" si="657"/>
        <v>40210</v>
      </c>
      <c r="B1526" s="158" t="str">
        <f t="shared" si="658"/>
        <v>040210</v>
      </c>
      <c r="C1526">
        <v>40</v>
      </c>
      <c r="D1526" t="s">
        <v>67</v>
      </c>
      <c r="E1526">
        <v>40210</v>
      </c>
      <c r="F1526" t="s">
        <v>555</v>
      </c>
      <c r="G1526">
        <v>408.75099999999998</v>
      </c>
      <c r="H1526">
        <v>910.51400000000001</v>
      </c>
      <c r="I1526">
        <v>533.12099999999998</v>
      </c>
      <c r="J1526">
        <v>1185.961</v>
      </c>
      <c r="K1526">
        <v>387.1</v>
      </c>
      <c r="L1526">
        <v>868.54499999999996</v>
      </c>
      <c r="M1526">
        <v>2.6890000000000001</v>
      </c>
      <c r="N1526">
        <v>14.882999999999999</v>
      </c>
      <c r="O1526">
        <v>1.379</v>
      </c>
      <c r="P1526">
        <v>0</v>
      </c>
      <c r="Q1526">
        <v>0</v>
      </c>
      <c r="R1526">
        <v>0</v>
      </c>
      <c r="S1526">
        <v>0</v>
      </c>
      <c r="T1526">
        <v>0</v>
      </c>
      <c r="U1526">
        <v>0</v>
      </c>
      <c r="V1526">
        <v>3.9750000000000001</v>
      </c>
      <c r="W1526">
        <v>39.026000000000003</v>
      </c>
      <c r="Y1526" t="str">
        <f t="shared" si="659"/>
        <v>福岡県</v>
      </c>
      <c r="Z1526" t="str">
        <f t="shared" si="660"/>
        <v>福岡県八女市</v>
      </c>
      <c r="AA1526" s="159">
        <f t="shared" si="661"/>
        <v>533.12099999999998</v>
      </c>
      <c r="AB1526" s="159">
        <f t="shared" si="662"/>
        <v>1185.961</v>
      </c>
      <c r="AC1526" s="159">
        <f t="shared" si="663"/>
        <v>868.54499999999996</v>
      </c>
      <c r="AD1526" s="159">
        <f t="shared" si="664"/>
        <v>14.882999999999999</v>
      </c>
      <c r="AE1526" s="159">
        <f t="shared" si="665"/>
        <v>0</v>
      </c>
      <c r="AF1526" s="159">
        <f t="shared" si="666"/>
        <v>0</v>
      </c>
      <c r="AG1526" s="159">
        <f t="shared" si="667"/>
        <v>0</v>
      </c>
      <c r="AH1526" s="160">
        <f t="shared" si="668"/>
        <v>2602.5099999999998</v>
      </c>
      <c r="AI1526" s="135">
        <f t="shared" si="669"/>
        <v>0.20484878060026668</v>
      </c>
      <c r="AJ1526" s="135">
        <f t="shared" si="670"/>
        <v>0.45569892142585433</v>
      </c>
      <c r="AK1526" s="135">
        <f t="shared" si="671"/>
        <v>0.33373358795931624</v>
      </c>
      <c r="AL1526" s="135">
        <f t="shared" si="672"/>
        <v>5.7187100145628649E-3</v>
      </c>
      <c r="AM1526" s="135">
        <f t="shared" si="673"/>
        <v>0</v>
      </c>
      <c r="AN1526" s="135">
        <f t="shared" si="674"/>
        <v>0</v>
      </c>
      <c r="AO1526" s="135">
        <f t="shared" si="675"/>
        <v>0</v>
      </c>
      <c r="AP1526" s="159">
        <f>IFERROR(VLOOKUP(A1526,人口!$A$2:$E$1748,5,0),0)</f>
        <v>62816</v>
      </c>
      <c r="AQ1526" s="159">
        <f t="shared" si="650"/>
        <v>0</v>
      </c>
      <c r="AR1526" s="159">
        <f t="shared" si="651"/>
        <v>0</v>
      </c>
      <c r="AS1526" s="159">
        <f t="shared" si="652"/>
        <v>0</v>
      </c>
      <c r="AT1526" s="159">
        <f t="shared" si="653"/>
        <v>1</v>
      </c>
      <c r="AU1526" s="159">
        <f t="shared" si="654"/>
        <v>0</v>
      </c>
      <c r="AV1526" s="159">
        <f t="shared" si="655"/>
        <v>0</v>
      </c>
      <c r="AW1526" s="159">
        <f t="shared" si="656"/>
        <v>0</v>
      </c>
      <c r="AX1526" s="159">
        <f t="shared" si="676"/>
        <v>0</v>
      </c>
      <c r="AY1526" s="159" t="str">
        <f t="shared" si="677"/>
        <v>3万～10万人未満の市町村平均</v>
      </c>
      <c r="AZ1526" s="159"/>
    </row>
    <row r="1527" spans="1:52" x14ac:dyDescent="0.3">
      <c r="A1527" t="str">
        <f t="shared" si="657"/>
        <v>40211</v>
      </c>
      <c r="B1527" s="158" t="str">
        <f t="shared" si="658"/>
        <v>040211</v>
      </c>
      <c r="C1527">
        <v>40</v>
      </c>
      <c r="D1527" t="s">
        <v>67</v>
      </c>
      <c r="E1527">
        <v>40211</v>
      </c>
      <c r="F1527" t="s">
        <v>609</v>
      </c>
      <c r="G1527">
        <v>233.239</v>
      </c>
      <c r="H1527">
        <v>276.96800000000002</v>
      </c>
      <c r="I1527">
        <v>305.40699999999998</v>
      </c>
      <c r="J1527">
        <v>362.07499999999999</v>
      </c>
      <c r="K1527">
        <v>0</v>
      </c>
      <c r="L1527">
        <v>0</v>
      </c>
      <c r="M1527">
        <v>0</v>
      </c>
      <c r="N1527">
        <v>0</v>
      </c>
      <c r="O1527">
        <v>0</v>
      </c>
      <c r="P1527">
        <v>0</v>
      </c>
      <c r="Q1527">
        <v>0</v>
      </c>
      <c r="R1527">
        <v>0</v>
      </c>
      <c r="S1527">
        <v>0</v>
      </c>
      <c r="T1527">
        <v>0</v>
      </c>
      <c r="U1527">
        <v>0</v>
      </c>
      <c r="V1527">
        <v>2.7389999999999999</v>
      </c>
      <c r="W1527">
        <v>33.75</v>
      </c>
      <c r="Y1527" t="str">
        <f t="shared" si="659"/>
        <v>福岡県</v>
      </c>
      <c r="Z1527" t="str">
        <f t="shared" si="660"/>
        <v>福岡県筑後市</v>
      </c>
      <c r="AA1527" s="159">
        <f t="shared" si="661"/>
        <v>305.40699999999998</v>
      </c>
      <c r="AB1527" s="159">
        <f t="shared" si="662"/>
        <v>362.07499999999999</v>
      </c>
      <c r="AC1527" s="159">
        <f t="shared" si="663"/>
        <v>0</v>
      </c>
      <c r="AD1527" s="159">
        <f t="shared" si="664"/>
        <v>0</v>
      </c>
      <c r="AE1527" s="159">
        <f t="shared" si="665"/>
        <v>0</v>
      </c>
      <c r="AF1527" s="159">
        <f t="shared" si="666"/>
        <v>0</v>
      </c>
      <c r="AG1527" s="159">
        <f t="shared" si="667"/>
        <v>0</v>
      </c>
      <c r="AH1527" s="160">
        <f t="shared" si="668"/>
        <v>667.48199999999997</v>
      </c>
      <c r="AI1527" s="135">
        <f t="shared" si="669"/>
        <v>0.45755091523067287</v>
      </c>
      <c r="AJ1527" s="135">
        <f t="shared" si="670"/>
        <v>0.54244908476932707</v>
      </c>
      <c r="AK1527" s="135">
        <f t="shared" si="671"/>
        <v>0</v>
      </c>
      <c r="AL1527" s="135">
        <f t="shared" si="672"/>
        <v>0</v>
      </c>
      <c r="AM1527" s="135">
        <f t="shared" si="673"/>
        <v>0</v>
      </c>
      <c r="AN1527" s="135">
        <f t="shared" si="674"/>
        <v>0</v>
      </c>
      <c r="AO1527" s="135">
        <f t="shared" si="675"/>
        <v>0</v>
      </c>
      <c r="AP1527" s="159">
        <f>IFERROR(VLOOKUP(A1527,人口!$A$2:$E$1748,5,0),0)</f>
        <v>49519</v>
      </c>
      <c r="AQ1527" s="159">
        <f t="shared" si="650"/>
        <v>0</v>
      </c>
      <c r="AR1527" s="159">
        <f t="shared" si="651"/>
        <v>0</v>
      </c>
      <c r="AS1527" s="159">
        <f t="shared" si="652"/>
        <v>0</v>
      </c>
      <c r="AT1527" s="159">
        <f t="shared" si="653"/>
        <v>1</v>
      </c>
      <c r="AU1527" s="159">
        <f t="shared" si="654"/>
        <v>0</v>
      </c>
      <c r="AV1527" s="159">
        <f t="shared" si="655"/>
        <v>0</v>
      </c>
      <c r="AW1527" s="159">
        <f t="shared" si="656"/>
        <v>0</v>
      </c>
      <c r="AX1527" s="159">
        <f t="shared" si="676"/>
        <v>0</v>
      </c>
      <c r="AY1527" s="159" t="str">
        <f t="shared" si="677"/>
        <v>3万～10万人未満の市町村平均</v>
      </c>
      <c r="AZ1527" s="159"/>
    </row>
    <row r="1528" spans="1:52" x14ac:dyDescent="0.3">
      <c r="A1528" t="str">
        <f t="shared" si="657"/>
        <v>40212</v>
      </c>
      <c r="B1528" s="158" t="str">
        <f t="shared" si="658"/>
        <v>040212</v>
      </c>
      <c r="C1528">
        <v>40</v>
      </c>
      <c r="D1528" t="s">
        <v>67</v>
      </c>
      <c r="E1528">
        <v>40212</v>
      </c>
      <c r="F1528" t="s">
        <v>660</v>
      </c>
      <c r="G1528">
        <v>204.65600000000001</v>
      </c>
      <c r="H1528">
        <v>63.765000000000001</v>
      </c>
      <c r="I1528">
        <v>266.57400000000001</v>
      </c>
      <c r="J1528">
        <v>82.983999999999995</v>
      </c>
      <c r="K1528">
        <v>0</v>
      </c>
      <c r="L1528">
        <v>0</v>
      </c>
      <c r="M1528">
        <v>0</v>
      </c>
      <c r="N1528">
        <v>0</v>
      </c>
      <c r="O1528">
        <v>0</v>
      </c>
      <c r="P1528">
        <v>0</v>
      </c>
      <c r="Q1528">
        <v>0</v>
      </c>
      <c r="R1528">
        <v>0</v>
      </c>
      <c r="S1528">
        <v>0</v>
      </c>
      <c r="T1528">
        <v>0</v>
      </c>
      <c r="U1528">
        <v>0</v>
      </c>
      <c r="V1528">
        <v>2.4660000000000002</v>
      </c>
      <c r="W1528">
        <v>29.024999999999999</v>
      </c>
      <c r="Y1528" t="str">
        <f t="shared" si="659"/>
        <v>福岡県</v>
      </c>
      <c r="Z1528" t="str">
        <f t="shared" si="660"/>
        <v>福岡県大川市</v>
      </c>
      <c r="AA1528" s="159">
        <f t="shared" si="661"/>
        <v>266.57400000000001</v>
      </c>
      <c r="AB1528" s="159">
        <f t="shared" si="662"/>
        <v>82.983999999999995</v>
      </c>
      <c r="AC1528" s="159">
        <f t="shared" si="663"/>
        <v>0</v>
      </c>
      <c r="AD1528" s="159">
        <f t="shared" si="664"/>
        <v>0</v>
      </c>
      <c r="AE1528" s="159">
        <f t="shared" si="665"/>
        <v>0</v>
      </c>
      <c r="AF1528" s="159">
        <f t="shared" si="666"/>
        <v>0</v>
      </c>
      <c r="AG1528" s="159">
        <f t="shared" si="667"/>
        <v>0</v>
      </c>
      <c r="AH1528" s="160">
        <f t="shared" si="668"/>
        <v>349.55799999999999</v>
      </c>
      <c r="AI1528" s="135">
        <f t="shared" si="669"/>
        <v>0.76260305871986911</v>
      </c>
      <c r="AJ1528" s="135">
        <f t="shared" si="670"/>
        <v>0.23739694128013089</v>
      </c>
      <c r="AK1528" s="135">
        <f t="shared" si="671"/>
        <v>0</v>
      </c>
      <c r="AL1528" s="135">
        <f t="shared" si="672"/>
        <v>0</v>
      </c>
      <c r="AM1528" s="135">
        <f t="shared" si="673"/>
        <v>0</v>
      </c>
      <c r="AN1528" s="135">
        <f t="shared" si="674"/>
        <v>0</v>
      </c>
      <c r="AO1528" s="135">
        <f t="shared" si="675"/>
        <v>0</v>
      </c>
      <c r="AP1528" s="159">
        <f>IFERROR(VLOOKUP(A1528,人口!$A$2:$E$1748,5,0),0)</f>
        <v>33940</v>
      </c>
      <c r="AQ1528" s="159">
        <f t="shared" si="650"/>
        <v>0</v>
      </c>
      <c r="AR1528" s="159">
        <f t="shared" si="651"/>
        <v>0</v>
      </c>
      <c r="AS1528" s="159">
        <f t="shared" si="652"/>
        <v>0</v>
      </c>
      <c r="AT1528" s="159">
        <f t="shared" si="653"/>
        <v>1</v>
      </c>
      <c r="AU1528" s="159">
        <f t="shared" si="654"/>
        <v>0</v>
      </c>
      <c r="AV1528" s="159">
        <f t="shared" si="655"/>
        <v>0</v>
      </c>
      <c r="AW1528" s="159">
        <f t="shared" si="656"/>
        <v>0</v>
      </c>
      <c r="AX1528" s="159">
        <f t="shared" si="676"/>
        <v>0</v>
      </c>
      <c r="AY1528" s="159" t="str">
        <f t="shared" si="677"/>
        <v>3万～10万人未満の市町村平均</v>
      </c>
      <c r="AZ1528" s="159"/>
    </row>
    <row r="1529" spans="1:52" x14ac:dyDescent="0.3">
      <c r="A1529" t="str">
        <f t="shared" si="657"/>
        <v>40213</v>
      </c>
      <c r="B1529" s="158" t="str">
        <f t="shared" si="658"/>
        <v>040213</v>
      </c>
      <c r="C1529">
        <v>40</v>
      </c>
      <c r="D1529" t="s">
        <v>67</v>
      </c>
      <c r="E1529">
        <v>40213</v>
      </c>
      <c r="F1529" t="s">
        <v>713</v>
      </c>
      <c r="G1529">
        <v>284.45</v>
      </c>
      <c r="H1529">
        <v>420.565</v>
      </c>
      <c r="I1529">
        <v>363.91800000000001</v>
      </c>
      <c r="J1529">
        <v>535.822</v>
      </c>
      <c r="K1529">
        <v>0</v>
      </c>
      <c r="L1529">
        <v>0</v>
      </c>
      <c r="M1529">
        <v>0</v>
      </c>
      <c r="N1529">
        <v>0</v>
      </c>
      <c r="O1529">
        <v>0</v>
      </c>
      <c r="P1529">
        <v>0</v>
      </c>
      <c r="Q1529">
        <v>0</v>
      </c>
      <c r="R1529">
        <v>0</v>
      </c>
      <c r="S1529">
        <v>0</v>
      </c>
      <c r="T1529">
        <v>0</v>
      </c>
      <c r="U1529">
        <v>0</v>
      </c>
      <c r="V1529">
        <v>3.5190000000000001</v>
      </c>
      <c r="W1529">
        <v>30.282</v>
      </c>
      <c r="Y1529" t="str">
        <f t="shared" si="659"/>
        <v>福岡県</v>
      </c>
      <c r="Z1529" t="str">
        <f t="shared" si="660"/>
        <v>福岡県行橋市</v>
      </c>
      <c r="AA1529" s="159">
        <f t="shared" si="661"/>
        <v>363.91800000000001</v>
      </c>
      <c r="AB1529" s="159">
        <f t="shared" si="662"/>
        <v>535.822</v>
      </c>
      <c r="AC1529" s="159">
        <f t="shared" si="663"/>
        <v>0</v>
      </c>
      <c r="AD1529" s="159">
        <f t="shared" si="664"/>
        <v>0</v>
      </c>
      <c r="AE1529" s="159">
        <f t="shared" si="665"/>
        <v>0</v>
      </c>
      <c r="AF1529" s="159">
        <f t="shared" si="666"/>
        <v>0</v>
      </c>
      <c r="AG1529" s="159">
        <f t="shared" si="667"/>
        <v>0</v>
      </c>
      <c r="AH1529" s="160">
        <f t="shared" si="668"/>
        <v>899.74</v>
      </c>
      <c r="AI1529" s="135">
        <f t="shared" si="669"/>
        <v>0.40447018027430148</v>
      </c>
      <c r="AJ1529" s="135">
        <f t="shared" si="670"/>
        <v>0.59552981972569852</v>
      </c>
      <c r="AK1529" s="135">
        <f t="shared" si="671"/>
        <v>0</v>
      </c>
      <c r="AL1529" s="135">
        <f t="shared" si="672"/>
        <v>0</v>
      </c>
      <c r="AM1529" s="135">
        <f t="shared" si="673"/>
        <v>0</v>
      </c>
      <c r="AN1529" s="135">
        <f t="shared" si="674"/>
        <v>0</v>
      </c>
      <c r="AO1529" s="135">
        <f t="shared" si="675"/>
        <v>0</v>
      </c>
      <c r="AP1529" s="159">
        <f>IFERROR(VLOOKUP(A1529,人口!$A$2:$E$1748,5,0),0)</f>
        <v>73317</v>
      </c>
      <c r="AQ1529" s="159">
        <f t="shared" si="650"/>
        <v>0</v>
      </c>
      <c r="AR1529" s="159">
        <f t="shared" si="651"/>
        <v>0</v>
      </c>
      <c r="AS1529" s="159">
        <f t="shared" si="652"/>
        <v>0</v>
      </c>
      <c r="AT1529" s="159">
        <f t="shared" si="653"/>
        <v>1</v>
      </c>
      <c r="AU1529" s="159">
        <f t="shared" si="654"/>
        <v>0</v>
      </c>
      <c r="AV1529" s="159">
        <f t="shared" si="655"/>
        <v>0</v>
      </c>
      <c r="AW1529" s="159">
        <f t="shared" si="656"/>
        <v>0</v>
      </c>
      <c r="AX1529" s="159">
        <f t="shared" si="676"/>
        <v>0</v>
      </c>
      <c r="AY1529" s="159" t="str">
        <f t="shared" si="677"/>
        <v>3万～10万人未満の市町村平均</v>
      </c>
      <c r="AZ1529" s="159"/>
    </row>
    <row r="1530" spans="1:52" x14ac:dyDescent="0.3">
      <c r="A1530" t="str">
        <f t="shared" si="657"/>
        <v>40214</v>
      </c>
      <c r="B1530" s="158" t="str">
        <f t="shared" si="658"/>
        <v>040214</v>
      </c>
      <c r="C1530">
        <v>40</v>
      </c>
      <c r="D1530" t="s">
        <v>67</v>
      </c>
      <c r="E1530">
        <v>40214</v>
      </c>
      <c r="F1530" t="s">
        <v>766</v>
      </c>
      <c r="G1530">
        <v>152.23400000000001</v>
      </c>
      <c r="H1530">
        <v>370.75799999999998</v>
      </c>
      <c r="I1530">
        <v>193.78399999999999</v>
      </c>
      <c r="J1530">
        <v>471.03500000000003</v>
      </c>
      <c r="K1530">
        <v>34.9</v>
      </c>
      <c r="L1530">
        <v>84.171000000000006</v>
      </c>
      <c r="M1530">
        <v>1.466</v>
      </c>
      <c r="N1530">
        <v>8.5150000000000006</v>
      </c>
      <c r="O1530">
        <v>0</v>
      </c>
      <c r="P1530">
        <v>0</v>
      </c>
      <c r="Q1530">
        <v>0</v>
      </c>
      <c r="R1530">
        <v>0</v>
      </c>
      <c r="S1530">
        <v>0</v>
      </c>
      <c r="T1530">
        <v>0</v>
      </c>
      <c r="U1530">
        <v>0</v>
      </c>
      <c r="V1530">
        <v>1.766</v>
      </c>
      <c r="W1530">
        <v>16.093</v>
      </c>
      <c r="Y1530" t="str">
        <f t="shared" si="659"/>
        <v>福岡県</v>
      </c>
      <c r="Z1530" t="str">
        <f t="shared" si="660"/>
        <v>福岡県豊前市</v>
      </c>
      <c r="AA1530" s="159">
        <f t="shared" si="661"/>
        <v>193.78399999999999</v>
      </c>
      <c r="AB1530" s="159">
        <f t="shared" si="662"/>
        <v>471.03500000000003</v>
      </c>
      <c r="AC1530" s="159">
        <f t="shared" si="663"/>
        <v>84.171000000000006</v>
      </c>
      <c r="AD1530" s="159">
        <f t="shared" si="664"/>
        <v>8.5150000000000006</v>
      </c>
      <c r="AE1530" s="159">
        <f t="shared" si="665"/>
        <v>0</v>
      </c>
      <c r="AF1530" s="159">
        <f t="shared" si="666"/>
        <v>0</v>
      </c>
      <c r="AG1530" s="159">
        <f t="shared" si="667"/>
        <v>0</v>
      </c>
      <c r="AH1530" s="160">
        <f t="shared" si="668"/>
        <v>757.505</v>
      </c>
      <c r="AI1530" s="135">
        <f t="shared" si="669"/>
        <v>0.2558187734734424</v>
      </c>
      <c r="AJ1530" s="135">
        <f t="shared" si="670"/>
        <v>0.62182427838760146</v>
      </c>
      <c r="AK1530" s="135">
        <f t="shared" si="671"/>
        <v>0.11111609824357596</v>
      </c>
      <c r="AL1530" s="135">
        <f t="shared" si="672"/>
        <v>1.1240849895380229E-2</v>
      </c>
      <c r="AM1530" s="135">
        <f t="shared" si="673"/>
        <v>0</v>
      </c>
      <c r="AN1530" s="135">
        <f t="shared" si="674"/>
        <v>0</v>
      </c>
      <c r="AO1530" s="135">
        <f t="shared" si="675"/>
        <v>0</v>
      </c>
      <c r="AP1530" s="159">
        <f>IFERROR(VLOOKUP(A1530,人口!$A$2:$E$1748,5,0),0)</f>
        <v>25341</v>
      </c>
      <c r="AQ1530" s="159">
        <f t="shared" si="650"/>
        <v>0</v>
      </c>
      <c r="AR1530" s="159">
        <f t="shared" si="651"/>
        <v>0</v>
      </c>
      <c r="AS1530" s="159">
        <f t="shared" si="652"/>
        <v>1</v>
      </c>
      <c r="AT1530" s="159">
        <f t="shared" si="653"/>
        <v>0</v>
      </c>
      <c r="AU1530" s="159">
        <f t="shared" si="654"/>
        <v>0</v>
      </c>
      <c r="AV1530" s="159">
        <f t="shared" si="655"/>
        <v>0</v>
      </c>
      <c r="AW1530" s="159">
        <f t="shared" si="656"/>
        <v>0</v>
      </c>
      <c r="AX1530" s="159">
        <f t="shared" si="676"/>
        <v>0</v>
      </c>
      <c r="AY1530" s="159" t="str">
        <f t="shared" si="677"/>
        <v>1万～3万人未満の市町村平均</v>
      </c>
      <c r="AZ1530" s="159"/>
    </row>
    <row r="1531" spans="1:52" x14ac:dyDescent="0.3">
      <c r="A1531" t="str">
        <f t="shared" si="657"/>
        <v>40215</v>
      </c>
      <c r="B1531" s="158" t="str">
        <f t="shared" si="658"/>
        <v>040215</v>
      </c>
      <c r="C1531">
        <v>40</v>
      </c>
      <c r="D1531" t="s">
        <v>67</v>
      </c>
      <c r="E1531">
        <v>40215</v>
      </c>
      <c r="F1531" t="s">
        <v>820</v>
      </c>
      <c r="G1531">
        <v>147.25899999999999</v>
      </c>
      <c r="H1531">
        <v>72.179000000000002</v>
      </c>
      <c r="I1531">
        <v>185.21199999999999</v>
      </c>
      <c r="J1531">
        <v>90.760999999999996</v>
      </c>
      <c r="K1531">
        <v>0</v>
      </c>
      <c r="L1531">
        <v>0</v>
      </c>
      <c r="M1531">
        <v>0</v>
      </c>
      <c r="N1531">
        <v>0</v>
      </c>
      <c r="O1531">
        <v>0</v>
      </c>
      <c r="P1531">
        <v>0</v>
      </c>
      <c r="Q1531">
        <v>0</v>
      </c>
      <c r="R1531">
        <v>0</v>
      </c>
      <c r="S1531">
        <v>0</v>
      </c>
      <c r="T1531">
        <v>0</v>
      </c>
      <c r="U1531">
        <v>0</v>
      </c>
      <c r="V1531">
        <v>1.7270000000000001</v>
      </c>
      <c r="W1531">
        <v>23.251999999999999</v>
      </c>
      <c r="Y1531" t="str">
        <f t="shared" si="659"/>
        <v>福岡県</v>
      </c>
      <c r="Z1531" t="str">
        <f t="shared" si="660"/>
        <v>福岡県中間市</v>
      </c>
      <c r="AA1531" s="159">
        <f t="shared" si="661"/>
        <v>185.21199999999999</v>
      </c>
      <c r="AB1531" s="159">
        <f t="shared" si="662"/>
        <v>90.760999999999996</v>
      </c>
      <c r="AC1531" s="159">
        <f t="shared" si="663"/>
        <v>0</v>
      </c>
      <c r="AD1531" s="159">
        <f t="shared" si="664"/>
        <v>0</v>
      </c>
      <c r="AE1531" s="159">
        <f t="shared" si="665"/>
        <v>0</v>
      </c>
      <c r="AF1531" s="159">
        <f t="shared" si="666"/>
        <v>0</v>
      </c>
      <c r="AG1531" s="159">
        <f t="shared" si="667"/>
        <v>0</v>
      </c>
      <c r="AH1531" s="160">
        <f t="shared" si="668"/>
        <v>275.97299999999996</v>
      </c>
      <c r="AI1531" s="135">
        <f t="shared" si="669"/>
        <v>0.67112362441253315</v>
      </c>
      <c r="AJ1531" s="135">
        <f t="shared" si="670"/>
        <v>0.32887637558746691</v>
      </c>
      <c r="AK1531" s="135">
        <f t="shared" si="671"/>
        <v>0</v>
      </c>
      <c r="AL1531" s="135">
        <f t="shared" si="672"/>
        <v>0</v>
      </c>
      <c r="AM1531" s="135">
        <f t="shared" si="673"/>
        <v>0</v>
      </c>
      <c r="AN1531" s="135">
        <f t="shared" si="674"/>
        <v>0</v>
      </c>
      <c r="AO1531" s="135">
        <f t="shared" si="675"/>
        <v>0</v>
      </c>
      <c r="AP1531" s="159">
        <f>IFERROR(VLOOKUP(A1531,人口!$A$2:$E$1748,5,0),0)</f>
        <v>41425</v>
      </c>
      <c r="AQ1531" s="159">
        <f t="shared" si="650"/>
        <v>0</v>
      </c>
      <c r="AR1531" s="159">
        <f t="shared" si="651"/>
        <v>0</v>
      </c>
      <c r="AS1531" s="159">
        <f t="shared" si="652"/>
        <v>0</v>
      </c>
      <c r="AT1531" s="159">
        <f t="shared" si="653"/>
        <v>1</v>
      </c>
      <c r="AU1531" s="159">
        <f t="shared" si="654"/>
        <v>0</v>
      </c>
      <c r="AV1531" s="159">
        <f t="shared" si="655"/>
        <v>0</v>
      </c>
      <c r="AW1531" s="159">
        <f t="shared" si="656"/>
        <v>0</v>
      </c>
      <c r="AX1531" s="159">
        <f t="shared" si="676"/>
        <v>0</v>
      </c>
      <c r="AY1531" s="159" t="str">
        <f t="shared" si="677"/>
        <v>3万～10万人未満の市町村平均</v>
      </c>
      <c r="AZ1531" s="159"/>
    </row>
    <row r="1532" spans="1:52" x14ac:dyDescent="0.3">
      <c r="A1532" t="str">
        <f t="shared" si="657"/>
        <v>40216</v>
      </c>
      <c r="B1532" s="158" t="str">
        <f t="shared" si="658"/>
        <v>040216</v>
      </c>
      <c r="C1532">
        <v>40</v>
      </c>
      <c r="D1532" t="s">
        <v>67</v>
      </c>
      <c r="E1532">
        <v>40216</v>
      </c>
      <c r="F1532" t="s">
        <v>871</v>
      </c>
      <c r="G1532">
        <v>199.4</v>
      </c>
      <c r="H1532">
        <v>210.47900000000001</v>
      </c>
      <c r="I1532">
        <v>253.738</v>
      </c>
      <c r="J1532">
        <v>267.13200000000001</v>
      </c>
      <c r="K1532">
        <v>0</v>
      </c>
      <c r="L1532">
        <v>0</v>
      </c>
      <c r="M1532">
        <v>0</v>
      </c>
      <c r="N1532">
        <v>0</v>
      </c>
      <c r="O1532">
        <v>0</v>
      </c>
      <c r="P1532">
        <v>0</v>
      </c>
      <c r="Q1532">
        <v>0</v>
      </c>
      <c r="R1532">
        <v>0</v>
      </c>
      <c r="S1532">
        <v>0</v>
      </c>
      <c r="T1532">
        <v>0</v>
      </c>
      <c r="U1532">
        <v>0</v>
      </c>
      <c r="V1532">
        <v>2.548</v>
      </c>
      <c r="W1532">
        <v>25.98</v>
      </c>
      <c r="Y1532" t="str">
        <f t="shared" si="659"/>
        <v>福岡県</v>
      </c>
      <c r="Z1532" t="str">
        <f t="shared" si="660"/>
        <v>福岡県小郡市</v>
      </c>
      <c r="AA1532" s="159">
        <f t="shared" si="661"/>
        <v>253.738</v>
      </c>
      <c r="AB1532" s="159">
        <f t="shared" si="662"/>
        <v>267.13200000000001</v>
      </c>
      <c r="AC1532" s="159">
        <f t="shared" si="663"/>
        <v>0</v>
      </c>
      <c r="AD1532" s="159">
        <f t="shared" si="664"/>
        <v>0</v>
      </c>
      <c r="AE1532" s="159">
        <f t="shared" si="665"/>
        <v>0</v>
      </c>
      <c r="AF1532" s="159">
        <f t="shared" si="666"/>
        <v>0</v>
      </c>
      <c r="AG1532" s="159">
        <f t="shared" si="667"/>
        <v>0</v>
      </c>
      <c r="AH1532" s="160">
        <f t="shared" si="668"/>
        <v>520.87</v>
      </c>
      <c r="AI1532" s="135">
        <f t="shared" si="669"/>
        <v>0.487142665156373</v>
      </c>
      <c r="AJ1532" s="135">
        <f t="shared" si="670"/>
        <v>0.51285733484362706</v>
      </c>
      <c r="AK1532" s="135">
        <f t="shared" si="671"/>
        <v>0</v>
      </c>
      <c r="AL1532" s="135">
        <f t="shared" si="672"/>
        <v>0</v>
      </c>
      <c r="AM1532" s="135">
        <f t="shared" si="673"/>
        <v>0</v>
      </c>
      <c r="AN1532" s="135">
        <f t="shared" si="674"/>
        <v>0</v>
      </c>
      <c r="AO1532" s="135">
        <f t="shared" si="675"/>
        <v>0</v>
      </c>
      <c r="AP1532" s="159">
        <f>IFERROR(VLOOKUP(A1532,人口!$A$2:$E$1748,5,0),0)</f>
        <v>59694</v>
      </c>
      <c r="AQ1532" s="159">
        <f t="shared" si="650"/>
        <v>0</v>
      </c>
      <c r="AR1532" s="159">
        <f t="shared" si="651"/>
        <v>0</v>
      </c>
      <c r="AS1532" s="159">
        <f t="shared" si="652"/>
        <v>0</v>
      </c>
      <c r="AT1532" s="159">
        <f t="shared" si="653"/>
        <v>1</v>
      </c>
      <c r="AU1532" s="159">
        <f t="shared" si="654"/>
        <v>0</v>
      </c>
      <c r="AV1532" s="159">
        <f t="shared" si="655"/>
        <v>0</v>
      </c>
      <c r="AW1532" s="159">
        <f t="shared" si="656"/>
        <v>0</v>
      </c>
      <c r="AX1532" s="159">
        <f t="shared" si="676"/>
        <v>0</v>
      </c>
      <c r="AY1532" s="159" t="str">
        <f t="shared" si="677"/>
        <v>3万～10万人未満の市町村平均</v>
      </c>
      <c r="AZ1532" s="159"/>
    </row>
    <row r="1533" spans="1:52" x14ac:dyDescent="0.3">
      <c r="A1533" t="str">
        <f t="shared" si="657"/>
        <v>40217</v>
      </c>
      <c r="B1533" s="158" t="str">
        <f t="shared" si="658"/>
        <v>040217</v>
      </c>
      <c r="C1533">
        <v>40</v>
      </c>
      <c r="D1533" t="s">
        <v>67</v>
      </c>
      <c r="E1533">
        <v>40217</v>
      </c>
      <c r="F1533" t="s">
        <v>923</v>
      </c>
      <c r="G1533">
        <v>273.70699999999999</v>
      </c>
      <c r="H1533">
        <v>178.39400000000001</v>
      </c>
      <c r="I1533">
        <v>339.11099999999999</v>
      </c>
      <c r="J1533">
        <v>220.53700000000001</v>
      </c>
      <c r="K1533">
        <v>40.799999999999997</v>
      </c>
      <c r="L1533">
        <v>85.614999999999995</v>
      </c>
      <c r="M1533">
        <v>1.3660000000000001</v>
      </c>
      <c r="N1533">
        <v>8.3640000000000008</v>
      </c>
      <c r="O1533">
        <v>0</v>
      </c>
      <c r="P1533">
        <v>0</v>
      </c>
      <c r="Q1533">
        <v>0</v>
      </c>
      <c r="R1533">
        <v>0</v>
      </c>
      <c r="S1533">
        <v>0</v>
      </c>
      <c r="T1533">
        <v>0</v>
      </c>
      <c r="U1533">
        <v>0</v>
      </c>
      <c r="V1533">
        <v>3.3180000000000001</v>
      </c>
      <c r="W1533">
        <v>42.165999999999997</v>
      </c>
      <c r="Y1533" t="str">
        <f t="shared" si="659"/>
        <v>福岡県</v>
      </c>
      <c r="Z1533" t="str">
        <f t="shared" si="660"/>
        <v>福岡県筑紫野市</v>
      </c>
      <c r="AA1533" s="159">
        <f t="shared" si="661"/>
        <v>339.11099999999999</v>
      </c>
      <c r="AB1533" s="159">
        <f t="shared" si="662"/>
        <v>220.53700000000001</v>
      </c>
      <c r="AC1533" s="159">
        <f t="shared" si="663"/>
        <v>85.614999999999995</v>
      </c>
      <c r="AD1533" s="159">
        <f t="shared" si="664"/>
        <v>8.3640000000000008</v>
      </c>
      <c r="AE1533" s="159">
        <f t="shared" si="665"/>
        <v>0</v>
      </c>
      <c r="AF1533" s="159">
        <f t="shared" si="666"/>
        <v>0</v>
      </c>
      <c r="AG1533" s="159">
        <f t="shared" si="667"/>
        <v>0</v>
      </c>
      <c r="AH1533" s="160">
        <f t="shared" si="668"/>
        <v>653.62700000000007</v>
      </c>
      <c r="AI1533" s="135">
        <f t="shared" si="669"/>
        <v>0.51881424726946712</v>
      </c>
      <c r="AJ1533" s="135">
        <f t="shared" si="670"/>
        <v>0.33740497256080298</v>
      </c>
      <c r="AK1533" s="135">
        <f t="shared" si="671"/>
        <v>0.13098449115474115</v>
      </c>
      <c r="AL1533" s="135">
        <f t="shared" si="672"/>
        <v>1.2796289014988671E-2</v>
      </c>
      <c r="AM1533" s="135">
        <f t="shared" si="673"/>
        <v>0</v>
      </c>
      <c r="AN1533" s="135">
        <f t="shared" si="674"/>
        <v>0</v>
      </c>
      <c r="AO1533" s="135">
        <f t="shared" si="675"/>
        <v>0</v>
      </c>
      <c r="AP1533" s="159">
        <f>IFERROR(VLOOKUP(A1533,人口!$A$2:$E$1748,5,0),0)</f>
        <v>104038</v>
      </c>
      <c r="AQ1533" s="159">
        <f t="shared" si="650"/>
        <v>0</v>
      </c>
      <c r="AR1533" s="159">
        <f t="shared" si="651"/>
        <v>0</v>
      </c>
      <c r="AS1533" s="159">
        <f t="shared" si="652"/>
        <v>0</v>
      </c>
      <c r="AT1533" s="159">
        <f t="shared" si="653"/>
        <v>0</v>
      </c>
      <c r="AU1533" s="159">
        <f t="shared" si="654"/>
        <v>1</v>
      </c>
      <c r="AV1533" s="159">
        <f t="shared" si="655"/>
        <v>0</v>
      </c>
      <c r="AW1533" s="159">
        <f t="shared" si="656"/>
        <v>0</v>
      </c>
      <c r="AX1533" s="159">
        <f t="shared" si="676"/>
        <v>0</v>
      </c>
      <c r="AY1533" s="159" t="str">
        <f t="shared" si="677"/>
        <v>10万～20万人未満の市町村平均</v>
      </c>
      <c r="AZ1533" s="159"/>
    </row>
    <row r="1534" spans="1:52" x14ac:dyDescent="0.3">
      <c r="A1534" t="str">
        <f t="shared" si="657"/>
        <v>40218</v>
      </c>
      <c r="B1534" s="158" t="str">
        <f t="shared" si="658"/>
        <v>040218</v>
      </c>
      <c r="C1534">
        <v>40</v>
      </c>
      <c r="D1534" t="s">
        <v>67</v>
      </c>
      <c r="E1534">
        <v>40218</v>
      </c>
      <c r="F1534" t="s">
        <v>973</v>
      </c>
      <c r="G1534">
        <v>192.87899999999999</v>
      </c>
      <c r="H1534">
        <v>4.74</v>
      </c>
      <c r="I1534">
        <v>236.05</v>
      </c>
      <c r="J1534">
        <v>5.7990000000000004</v>
      </c>
      <c r="K1534">
        <v>0</v>
      </c>
      <c r="L1534">
        <v>0</v>
      </c>
      <c r="M1534">
        <v>0</v>
      </c>
      <c r="N1534">
        <v>0</v>
      </c>
      <c r="O1534">
        <v>0</v>
      </c>
      <c r="P1534">
        <v>0</v>
      </c>
      <c r="Q1534">
        <v>0</v>
      </c>
      <c r="R1534">
        <v>0</v>
      </c>
      <c r="S1534">
        <v>0</v>
      </c>
      <c r="T1534">
        <v>0</v>
      </c>
      <c r="U1534">
        <v>0</v>
      </c>
      <c r="V1534">
        <v>2.3330000000000002</v>
      </c>
      <c r="W1534">
        <v>32.905000000000001</v>
      </c>
      <c r="Y1534" t="str">
        <f t="shared" si="659"/>
        <v>福岡県</v>
      </c>
      <c r="Z1534" t="str">
        <f t="shared" si="660"/>
        <v>福岡県春日市</v>
      </c>
      <c r="AA1534" s="159">
        <f t="shared" si="661"/>
        <v>236.05</v>
      </c>
      <c r="AB1534" s="159">
        <f t="shared" si="662"/>
        <v>5.7990000000000004</v>
      </c>
      <c r="AC1534" s="159">
        <f t="shared" si="663"/>
        <v>0</v>
      </c>
      <c r="AD1534" s="159">
        <f t="shared" si="664"/>
        <v>0</v>
      </c>
      <c r="AE1534" s="159">
        <f t="shared" si="665"/>
        <v>0</v>
      </c>
      <c r="AF1534" s="159">
        <f t="shared" si="666"/>
        <v>0</v>
      </c>
      <c r="AG1534" s="159">
        <f t="shared" si="667"/>
        <v>0</v>
      </c>
      <c r="AH1534" s="160">
        <f t="shared" si="668"/>
        <v>241.84900000000002</v>
      </c>
      <c r="AI1534" s="135">
        <f t="shared" si="669"/>
        <v>0.97602222874603572</v>
      </c>
      <c r="AJ1534" s="135">
        <f t="shared" si="670"/>
        <v>2.3977771253964251E-2</v>
      </c>
      <c r="AK1534" s="135">
        <f t="shared" si="671"/>
        <v>0</v>
      </c>
      <c r="AL1534" s="135">
        <f t="shared" si="672"/>
        <v>0</v>
      </c>
      <c r="AM1534" s="135">
        <f t="shared" si="673"/>
        <v>0</v>
      </c>
      <c r="AN1534" s="135">
        <f t="shared" si="674"/>
        <v>0</v>
      </c>
      <c r="AO1534" s="135">
        <f t="shared" si="675"/>
        <v>0</v>
      </c>
      <c r="AP1534" s="159">
        <f>IFERROR(VLOOKUP(A1534,人口!$A$2:$E$1748,5,0),0)</f>
        <v>113316</v>
      </c>
      <c r="AQ1534" s="159">
        <f t="shared" si="650"/>
        <v>0</v>
      </c>
      <c r="AR1534" s="159">
        <f t="shared" si="651"/>
        <v>0</v>
      </c>
      <c r="AS1534" s="159">
        <f t="shared" si="652"/>
        <v>0</v>
      </c>
      <c r="AT1534" s="159">
        <f t="shared" si="653"/>
        <v>0</v>
      </c>
      <c r="AU1534" s="159">
        <f t="shared" si="654"/>
        <v>1</v>
      </c>
      <c r="AV1534" s="159">
        <f t="shared" si="655"/>
        <v>0</v>
      </c>
      <c r="AW1534" s="159">
        <f t="shared" si="656"/>
        <v>0</v>
      </c>
      <c r="AX1534" s="159">
        <f t="shared" si="676"/>
        <v>0</v>
      </c>
      <c r="AY1534" s="159" t="str">
        <f t="shared" si="677"/>
        <v>10万～20万人未満の市町村平均</v>
      </c>
      <c r="AZ1534" s="159"/>
    </row>
    <row r="1535" spans="1:52" x14ac:dyDescent="0.3">
      <c r="A1535" t="str">
        <f t="shared" si="657"/>
        <v>40219</v>
      </c>
      <c r="B1535" s="158" t="str">
        <f t="shared" si="658"/>
        <v>040219</v>
      </c>
      <c r="C1535">
        <v>40</v>
      </c>
      <c r="D1535" t="s">
        <v>67</v>
      </c>
      <c r="E1535">
        <v>40219</v>
      </c>
      <c r="F1535" t="s">
        <v>1017</v>
      </c>
      <c r="G1535">
        <v>199.63499999999999</v>
      </c>
      <c r="H1535">
        <v>11.422000000000001</v>
      </c>
      <c r="I1535">
        <v>245.80199999999999</v>
      </c>
      <c r="J1535">
        <v>14.061</v>
      </c>
      <c r="K1535">
        <v>8</v>
      </c>
      <c r="L1535">
        <v>13.92</v>
      </c>
      <c r="M1535">
        <v>0</v>
      </c>
      <c r="N1535">
        <v>0</v>
      </c>
      <c r="O1535">
        <v>0</v>
      </c>
      <c r="P1535">
        <v>0</v>
      </c>
      <c r="Q1535">
        <v>0</v>
      </c>
      <c r="R1535">
        <v>0</v>
      </c>
      <c r="S1535">
        <v>0</v>
      </c>
      <c r="T1535">
        <v>0</v>
      </c>
      <c r="U1535">
        <v>0</v>
      </c>
      <c r="V1535">
        <v>2.5590000000000002</v>
      </c>
      <c r="W1535">
        <v>36.802</v>
      </c>
      <c r="Y1535" t="str">
        <f t="shared" si="659"/>
        <v>福岡県</v>
      </c>
      <c r="Z1535" t="str">
        <f t="shared" si="660"/>
        <v>福岡県大野城市</v>
      </c>
      <c r="AA1535" s="159">
        <f t="shared" si="661"/>
        <v>245.80199999999999</v>
      </c>
      <c r="AB1535" s="159">
        <f t="shared" si="662"/>
        <v>14.061</v>
      </c>
      <c r="AC1535" s="159">
        <f t="shared" si="663"/>
        <v>13.92</v>
      </c>
      <c r="AD1535" s="159">
        <f t="shared" si="664"/>
        <v>0</v>
      </c>
      <c r="AE1535" s="159">
        <f t="shared" si="665"/>
        <v>0</v>
      </c>
      <c r="AF1535" s="159">
        <f t="shared" si="666"/>
        <v>0</v>
      </c>
      <c r="AG1535" s="159">
        <f t="shared" si="667"/>
        <v>0</v>
      </c>
      <c r="AH1535" s="160">
        <f t="shared" si="668"/>
        <v>273.78300000000002</v>
      </c>
      <c r="AI1535" s="135">
        <f t="shared" si="669"/>
        <v>0.89779862153603396</v>
      </c>
      <c r="AJ1535" s="135">
        <f t="shared" si="670"/>
        <v>5.1358192437076074E-2</v>
      </c>
      <c r="AK1535" s="135">
        <f t="shared" si="671"/>
        <v>5.0843186026889906E-2</v>
      </c>
      <c r="AL1535" s="135">
        <f t="shared" si="672"/>
        <v>0</v>
      </c>
      <c r="AM1535" s="135">
        <f t="shared" si="673"/>
        <v>0</v>
      </c>
      <c r="AN1535" s="135">
        <f t="shared" si="674"/>
        <v>0</v>
      </c>
      <c r="AO1535" s="135">
        <f t="shared" si="675"/>
        <v>0</v>
      </c>
      <c r="AP1535" s="159">
        <f>IFERROR(VLOOKUP(A1535,人口!$A$2:$E$1748,5,0),0)</f>
        <v>101156</v>
      </c>
      <c r="AQ1535" s="159">
        <f t="shared" si="650"/>
        <v>0</v>
      </c>
      <c r="AR1535" s="159">
        <f t="shared" si="651"/>
        <v>0</v>
      </c>
      <c r="AS1535" s="159">
        <f t="shared" si="652"/>
        <v>0</v>
      </c>
      <c r="AT1535" s="159">
        <f t="shared" si="653"/>
        <v>0</v>
      </c>
      <c r="AU1535" s="159">
        <f t="shared" si="654"/>
        <v>1</v>
      </c>
      <c r="AV1535" s="159">
        <f t="shared" si="655"/>
        <v>0</v>
      </c>
      <c r="AW1535" s="159">
        <f t="shared" si="656"/>
        <v>0</v>
      </c>
      <c r="AX1535" s="159">
        <f t="shared" si="676"/>
        <v>0</v>
      </c>
      <c r="AY1535" s="159" t="str">
        <f t="shared" si="677"/>
        <v>10万～20万人未満の市町村平均</v>
      </c>
      <c r="AZ1535" s="159"/>
    </row>
    <row r="1536" spans="1:52" x14ac:dyDescent="0.3">
      <c r="A1536" t="str">
        <f t="shared" si="657"/>
        <v>40220</v>
      </c>
      <c r="B1536" s="158" t="str">
        <f t="shared" si="658"/>
        <v>040220</v>
      </c>
      <c r="C1536">
        <v>40</v>
      </c>
      <c r="D1536" t="s">
        <v>67</v>
      </c>
      <c r="E1536">
        <v>40220</v>
      </c>
      <c r="F1536" t="s">
        <v>1065</v>
      </c>
      <c r="G1536">
        <v>327.14699999999999</v>
      </c>
      <c r="H1536">
        <v>390.82400000000001</v>
      </c>
      <c r="I1536">
        <v>417.33100000000002</v>
      </c>
      <c r="J1536">
        <v>498.30799999999999</v>
      </c>
      <c r="K1536">
        <v>11</v>
      </c>
      <c r="L1536">
        <v>23.977</v>
      </c>
      <c r="M1536">
        <v>0</v>
      </c>
      <c r="N1536">
        <v>0</v>
      </c>
      <c r="O1536">
        <v>0</v>
      </c>
      <c r="P1536">
        <v>0</v>
      </c>
      <c r="Q1536">
        <v>0</v>
      </c>
      <c r="R1536">
        <v>0</v>
      </c>
      <c r="S1536">
        <v>0</v>
      </c>
      <c r="T1536">
        <v>0</v>
      </c>
      <c r="U1536">
        <v>0</v>
      </c>
      <c r="V1536">
        <v>4.0460000000000003</v>
      </c>
      <c r="W1536">
        <v>33.981999999999999</v>
      </c>
      <c r="Y1536" t="str">
        <f t="shared" si="659"/>
        <v>福岡県</v>
      </c>
      <c r="Z1536" t="str">
        <f t="shared" si="660"/>
        <v>福岡県宗像市</v>
      </c>
      <c r="AA1536" s="159">
        <f t="shared" si="661"/>
        <v>417.33100000000002</v>
      </c>
      <c r="AB1536" s="159">
        <f t="shared" si="662"/>
        <v>498.30799999999999</v>
      </c>
      <c r="AC1536" s="159">
        <f t="shared" si="663"/>
        <v>23.977</v>
      </c>
      <c r="AD1536" s="159">
        <f t="shared" si="664"/>
        <v>0</v>
      </c>
      <c r="AE1536" s="159">
        <f t="shared" si="665"/>
        <v>0</v>
      </c>
      <c r="AF1536" s="159">
        <f t="shared" si="666"/>
        <v>0</v>
      </c>
      <c r="AG1536" s="159">
        <f t="shared" si="667"/>
        <v>0</v>
      </c>
      <c r="AH1536" s="160">
        <f t="shared" si="668"/>
        <v>939.61599999999999</v>
      </c>
      <c r="AI1536" s="135">
        <f t="shared" si="669"/>
        <v>0.44415058917685524</v>
      </c>
      <c r="AJ1536" s="135">
        <f t="shared" si="670"/>
        <v>0.53033153969281066</v>
      </c>
      <c r="AK1536" s="135">
        <f t="shared" si="671"/>
        <v>2.5517871130334095E-2</v>
      </c>
      <c r="AL1536" s="135">
        <f t="shared" si="672"/>
        <v>0</v>
      </c>
      <c r="AM1536" s="135">
        <f t="shared" si="673"/>
        <v>0</v>
      </c>
      <c r="AN1536" s="135">
        <f t="shared" si="674"/>
        <v>0</v>
      </c>
      <c r="AO1536" s="135">
        <f t="shared" si="675"/>
        <v>0</v>
      </c>
      <c r="AP1536" s="159">
        <f>IFERROR(VLOOKUP(A1536,人口!$A$2:$E$1748,5,0),0)</f>
        <v>97085</v>
      </c>
      <c r="AQ1536" s="159">
        <f t="shared" si="650"/>
        <v>0</v>
      </c>
      <c r="AR1536" s="159">
        <f t="shared" si="651"/>
        <v>0</v>
      </c>
      <c r="AS1536" s="159">
        <f t="shared" si="652"/>
        <v>0</v>
      </c>
      <c r="AT1536" s="159">
        <f t="shared" si="653"/>
        <v>1</v>
      </c>
      <c r="AU1536" s="159">
        <f t="shared" si="654"/>
        <v>0</v>
      </c>
      <c r="AV1536" s="159">
        <f t="shared" si="655"/>
        <v>0</v>
      </c>
      <c r="AW1536" s="159">
        <f t="shared" si="656"/>
        <v>0</v>
      </c>
      <c r="AX1536" s="159">
        <f t="shared" si="676"/>
        <v>0</v>
      </c>
      <c r="AY1536" s="159" t="str">
        <f t="shared" si="677"/>
        <v>3万～10万人未満の市町村平均</v>
      </c>
      <c r="AZ1536" s="159"/>
    </row>
    <row r="1537" spans="1:52" x14ac:dyDescent="0.3">
      <c r="A1537" t="str">
        <f t="shared" si="657"/>
        <v>40221</v>
      </c>
      <c r="B1537" s="158" t="str">
        <f t="shared" si="658"/>
        <v>040221</v>
      </c>
      <c r="C1537">
        <v>40</v>
      </c>
      <c r="D1537" t="s">
        <v>67</v>
      </c>
      <c r="E1537">
        <v>40221</v>
      </c>
      <c r="F1537" t="s">
        <v>1105</v>
      </c>
      <c r="G1537">
        <v>183.298</v>
      </c>
      <c r="H1537">
        <v>20.477</v>
      </c>
      <c r="I1537">
        <v>227.07</v>
      </c>
      <c r="J1537">
        <v>25.344999999999999</v>
      </c>
      <c r="K1537">
        <v>4.4000000000000004</v>
      </c>
      <c r="L1537">
        <v>10.746</v>
      </c>
      <c r="M1537">
        <v>0</v>
      </c>
      <c r="N1537">
        <v>0</v>
      </c>
      <c r="O1537">
        <v>0</v>
      </c>
      <c r="P1537">
        <v>0</v>
      </c>
      <c r="Q1537">
        <v>0</v>
      </c>
      <c r="R1537">
        <v>0</v>
      </c>
      <c r="S1537">
        <v>0</v>
      </c>
      <c r="T1537">
        <v>0</v>
      </c>
      <c r="U1537">
        <v>0</v>
      </c>
      <c r="V1537">
        <v>2.1850000000000001</v>
      </c>
      <c r="W1537">
        <v>30.443000000000001</v>
      </c>
      <c r="Y1537" t="str">
        <f t="shared" si="659"/>
        <v>福岡県</v>
      </c>
      <c r="Z1537" t="str">
        <f t="shared" si="660"/>
        <v>福岡県太宰府市</v>
      </c>
      <c r="AA1537" s="159">
        <f t="shared" si="661"/>
        <v>227.07</v>
      </c>
      <c r="AB1537" s="159">
        <f t="shared" si="662"/>
        <v>25.344999999999999</v>
      </c>
      <c r="AC1537" s="159">
        <f t="shared" si="663"/>
        <v>10.746</v>
      </c>
      <c r="AD1537" s="159">
        <f t="shared" si="664"/>
        <v>0</v>
      </c>
      <c r="AE1537" s="159">
        <f t="shared" si="665"/>
        <v>0</v>
      </c>
      <c r="AF1537" s="159">
        <f t="shared" si="666"/>
        <v>0</v>
      </c>
      <c r="AG1537" s="159">
        <f t="shared" si="667"/>
        <v>0</v>
      </c>
      <c r="AH1537" s="160">
        <f t="shared" si="668"/>
        <v>263.161</v>
      </c>
      <c r="AI1537" s="135">
        <f t="shared" si="669"/>
        <v>0.86285581830134406</v>
      </c>
      <c r="AJ1537" s="135">
        <f t="shared" si="670"/>
        <v>9.630986354361018E-2</v>
      </c>
      <c r="AK1537" s="135">
        <f t="shared" si="671"/>
        <v>4.0834318155045769E-2</v>
      </c>
      <c r="AL1537" s="135">
        <f t="shared" si="672"/>
        <v>0</v>
      </c>
      <c r="AM1537" s="135">
        <f t="shared" si="673"/>
        <v>0</v>
      </c>
      <c r="AN1537" s="135">
        <f t="shared" si="674"/>
        <v>0</v>
      </c>
      <c r="AO1537" s="135">
        <f t="shared" si="675"/>
        <v>0</v>
      </c>
      <c r="AP1537" s="159">
        <f>IFERROR(VLOOKUP(A1537,人口!$A$2:$E$1748,5,0),0)</f>
        <v>71958</v>
      </c>
      <c r="AQ1537" s="159">
        <f t="shared" si="650"/>
        <v>0</v>
      </c>
      <c r="AR1537" s="159">
        <f t="shared" si="651"/>
        <v>0</v>
      </c>
      <c r="AS1537" s="159">
        <f t="shared" si="652"/>
        <v>0</v>
      </c>
      <c r="AT1537" s="159">
        <f t="shared" si="653"/>
        <v>1</v>
      </c>
      <c r="AU1537" s="159">
        <f t="shared" si="654"/>
        <v>0</v>
      </c>
      <c r="AV1537" s="159">
        <f t="shared" si="655"/>
        <v>0</v>
      </c>
      <c r="AW1537" s="159">
        <f t="shared" si="656"/>
        <v>0</v>
      </c>
      <c r="AX1537" s="159">
        <f t="shared" si="676"/>
        <v>0</v>
      </c>
      <c r="AY1537" s="159" t="str">
        <f t="shared" si="677"/>
        <v>3万～10万人未満の市町村平均</v>
      </c>
      <c r="AZ1537" s="159"/>
    </row>
    <row r="1538" spans="1:52" x14ac:dyDescent="0.3">
      <c r="A1538" t="str">
        <f t="shared" si="657"/>
        <v>40223</v>
      </c>
      <c r="B1538" s="158" t="str">
        <f t="shared" si="658"/>
        <v>040223</v>
      </c>
      <c r="C1538">
        <v>40</v>
      </c>
      <c r="D1538" t="s">
        <v>67</v>
      </c>
      <c r="E1538">
        <v>40223</v>
      </c>
      <c r="F1538" t="s">
        <v>1144</v>
      </c>
      <c r="G1538">
        <v>194.68299999999999</v>
      </c>
      <c r="H1538">
        <v>118.631</v>
      </c>
      <c r="I1538">
        <v>242.047</v>
      </c>
      <c r="J1538">
        <v>147.34299999999999</v>
      </c>
      <c r="K1538">
        <v>14.6</v>
      </c>
      <c r="L1538">
        <v>34.054000000000002</v>
      </c>
      <c r="M1538">
        <v>0</v>
      </c>
      <c r="N1538">
        <v>0</v>
      </c>
      <c r="O1538">
        <v>0</v>
      </c>
      <c r="P1538">
        <v>0</v>
      </c>
      <c r="Q1538">
        <v>0</v>
      </c>
      <c r="R1538">
        <v>0</v>
      </c>
      <c r="S1538">
        <v>0</v>
      </c>
      <c r="T1538">
        <v>0</v>
      </c>
      <c r="U1538">
        <v>0</v>
      </c>
      <c r="V1538">
        <v>2.5710000000000002</v>
      </c>
      <c r="W1538">
        <v>23.189</v>
      </c>
      <c r="Y1538" t="str">
        <f t="shared" si="659"/>
        <v>福岡県</v>
      </c>
      <c r="Z1538" t="str">
        <f t="shared" si="660"/>
        <v>福岡県古賀市</v>
      </c>
      <c r="AA1538" s="159">
        <f t="shared" si="661"/>
        <v>242.047</v>
      </c>
      <c r="AB1538" s="159">
        <f t="shared" si="662"/>
        <v>147.34299999999999</v>
      </c>
      <c r="AC1538" s="159">
        <f t="shared" si="663"/>
        <v>34.054000000000002</v>
      </c>
      <c r="AD1538" s="159">
        <f t="shared" si="664"/>
        <v>0</v>
      </c>
      <c r="AE1538" s="159">
        <f t="shared" si="665"/>
        <v>0</v>
      </c>
      <c r="AF1538" s="159">
        <f t="shared" si="666"/>
        <v>0</v>
      </c>
      <c r="AG1538" s="159">
        <f t="shared" si="667"/>
        <v>0</v>
      </c>
      <c r="AH1538" s="160">
        <f t="shared" si="668"/>
        <v>423.44399999999996</v>
      </c>
      <c r="AI1538" s="135">
        <f t="shared" si="669"/>
        <v>0.57161513683037191</v>
      </c>
      <c r="AJ1538" s="135">
        <f t="shared" si="670"/>
        <v>0.34796336705680092</v>
      </c>
      <c r="AK1538" s="135">
        <f t="shared" si="671"/>
        <v>8.0421496112827215E-2</v>
      </c>
      <c r="AL1538" s="135">
        <f t="shared" si="672"/>
        <v>0</v>
      </c>
      <c r="AM1538" s="135">
        <f t="shared" si="673"/>
        <v>0</v>
      </c>
      <c r="AN1538" s="135">
        <f t="shared" si="674"/>
        <v>0</v>
      </c>
      <c r="AO1538" s="135">
        <f t="shared" si="675"/>
        <v>0</v>
      </c>
      <c r="AP1538" s="159">
        <f>IFERROR(VLOOKUP(A1538,人口!$A$2:$E$1748,5,0),0)</f>
        <v>59522</v>
      </c>
      <c r="AQ1538" s="159">
        <f t="shared" si="650"/>
        <v>0</v>
      </c>
      <c r="AR1538" s="159">
        <f t="shared" si="651"/>
        <v>0</v>
      </c>
      <c r="AS1538" s="159">
        <f t="shared" si="652"/>
        <v>0</v>
      </c>
      <c r="AT1538" s="159">
        <f t="shared" si="653"/>
        <v>1</v>
      </c>
      <c r="AU1538" s="159">
        <f t="shared" si="654"/>
        <v>0</v>
      </c>
      <c r="AV1538" s="159">
        <f t="shared" si="655"/>
        <v>0</v>
      </c>
      <c r="AW1538" s="159">
        <f t="shared" si="656"/>
        <v>0</v>
      </c>
      <c r="AX1538" s="159">
        <f t="shared" si="676"/>
        <v>0</v>
      </c>
      <c r="AY1538" s="159" t="str">
        <f t="shared" si="677"/>
        <v>3万～10万人未満の市町村平均</v>
      </c>
      <c r="AZ1538" s="159"/>
    </row>
    <row r="1539" spans="1:52" x14ac:dyDescent="0.3">
      <c r="A1539" t="str">
        <f t="shared" si="657"/>
        <v>40224</v>
      </c>
      <c r="B1539" s="158" t="str">
        <f t="shared" si="658"/>
        <v>040224</v>
      </c>
      <c r="C1539">
        <v>40</v>
      </c>
      <c r="D1539" t="s">
        <v>67</v>
      </c>
      <c r="E1539">
        <v>40224</v>
      </c>
      <c r="F1539" t="s">
        <v>1181</v>
      </c>
      <c r="G1539">
        <v>189.97800000000001</v>
      </c>
      <c r="H1539">
        <v>272.89499999999998</v>
      </c>
      <c r="I1539">
        <v>242.048</v>
      </c>
      <c r="J1539">
        <v>346.91399999999999</v>
      </c>
      <c r="K1539">
        <v>4.7</v>
      </c>
      <c r="L1539">
        <v>9.6170000000000009</v>
      </c>
      <c r="M1539">
        <v>0</v>
      </c>
      <c r="N1539">
        <v>0</v>
      </c>
      <c r="O1539">
        <v>0</v>
      </c>
      <c r="P1539">
        <v>0</v>
      </c>
      <c r="Q1539">
        <v>0</v>
      </c>
      <c r="R1539">
        <v>0</v>
      </c>
      <c r="S1539">
        <v>0</v>
      </c>
      <c r="T1539">
        <v>0</v>
      </c>
      <c r="U1539">
        <v>0</v>
      </c>
      <c r="V1539">
        <v>2.5550000000000002</v>
      </c>
      <c r="W1539">
        <v>20.765999999999998</v>
      </c>
      <c r="Y1539" t="str">
        <f t="shared" si="659"/>
        <v>福岡県</v>
      </c>
      <c r="Z1539" t="str">
        <f t="shared" si="660"/>
        <v>福岡県福津市</v>
      </c>
      <c r="AA1539" s="159">
        <f t="shared" si="661"/>
        <v>242.048</v>
      </c>
      <c r="AB1539" s="159">
        <f t="shared" si="662"/>
        <v>346.91399999999999</v>
      </c>
      <c r="AC1539" s="159">
        <f t="shared" si="663"/>
        <v>9.6170000000000009</v>
      </c>
      <c r="AD1539" s="159">
        <f t="shared" si="664"/>
        <v>0</v>
      </c>
      <c r="AE1539" s="159">
        <f t="shared" si="665"/>
        <v>0</v>
      </c>
      <c r="AF1539" s="159">
        <f t="shared" si="666"/>
        <v>0</v>
      </c>
      <c r="AG1539" s="159">
        <f t="shared" si="667"/>
        <v>0</v>
      </c>
      <c r="AH1539" s="160">
        <f t="shared" si="668"/>
        <v>598.57899999999995</v>
      </c>
      <c r="AI1539" s="135">
        <f t="shared" si="669"/>
        <v>0.40437101869594494</v>
      </c>
      <c r="AJ1539" s="135">
        <f t="shared" si="670"/>
        <v>0.57956259741821881</v>
      </c>
      <c r="AK1539" s="135">
        <f t="shared" si="671"/>
        <v>1.6066383885836293E-2</v>
      </c>
      <c r="AL1539" s="135">
        <f t="shared" si="672"/>
        <v>0</v>
      </c>
      <c r="AM1539" s="135">
        <f t="shared" si="673"/>
        <v>0</v>
      </c>
      <c r="AN1539" s="135">
        <f t="shared" si="674"/>
        <v>0</v>
      </c>
      <c r="AO1539" s="135">
        <f t="shared" si="675"/>
        <v>0</v>
      </c>
      <c r="AP1539" s="159">
        <f>IFERROR(VLOOKUP(A1539,人口!$A$2:$E$1748,5,0),0)</f>
        <v>66253</v>
      </c>
      <c r="AQ1539" s="159">
        <f t="shared" ref="AQ1539:AQ1602" si="678">IF(SUMIFS($AP1539,$AP1539,$BI$17,$AP1539,$BJ$17)&gt;0,1,0)</f>
        <v>0</v>
      </c>
      <c r="AR1539" s="159">
        <f t="shared" ref="AR1539:AR1602" si="679">IF(SUMIFS($AP1539,$AP1539,$BI$18,$AP1539,$BJ$18)&gt;0,1,0)</f>
        <v>0</v>
      </c>
      <c r="AS1539" s="159">
        <f t="shared" ref="AS1539:AS1602" si="680">IF(SUMIFS($AP1539,$AP1539,$BI$19,$AP1539,$BJ$19)&gt;0,1,0)</f>
        <v>0</v>
      </c>
      <c r="AT1539" s="159">
        <f t="shared" ref="AT1539:AT1602" si="681">IF(SUMIFS($AP1539,$AP1539,$BI$20,$AP1539,$BJ$20)&gt;0,1,0)</f>
        <v>1</v>
      </c>
      <c r="AU1539" s="159">
        <f t="shared" ref="AU1539:AU1602" si="682">IF(SUMIFS($AP1539,$AP1539,$BI$21,$AP1539,$BJ$21)&gt;0,1,0)</f>
        <v>0</v>
      </c>
      <c r="AV1539" s="159">
        <f t="shared" ref="AV1539:AV1602" si="683">IF(SUMIFS($AP1539,$AP1539,$BI$22,$AP1539,$BJ$22)&gt;0,1,0)</f>
        <v>0</v>
      </c>
      <c r="AW1539" s="159">
        <f t="shared" ref="AW1539:AW1602" si="684">IF(SUMIFS($AP1539,$AP1539,$BI$23,$AP1539,$BJ$23)&gt;0,1,0)</f>
        <v>0</v>
      </c>
      <c r="AX1539" s="159">
        <f t="shared" si="676"/>
        <v>0</v>
      </c>
      <c r="AY1539" s="159" t="str">
        <f t="shared" si="677"/>
        <v>3万～10万人未満の市町村平均</v>
      </c>
      <c r="AZ1539" s="159"/>
    </row>
    <row r="1540" spans="1:52" x14ac:dyDescent="0.3">
      <c r="A1540" t="str">
        <f t="shared" ref="A1540:A1603" si="685">IF(LEN(B1540)=5,B1540,RIGHT(B1540,5))</f>
        <v>40225</v>
      </c>
      <c r="B1540" s="158" t="str">
        <f t="shared" ref="B1540:B1603" si="686">0&amp;E1540</f>
        <v>040225</v>
      </c>
      <c r="C1540">
        <v>40</v>
      </c>
      <c r="D1540" t="s">
        <v>67</v>
      </c>
      <c r="E1540">
        <v>40225</v>
      </c>
      <c r="F1540" t="s">
        <v>1220</v>
      </c>
      <c r="G1540">
        <v>181.76599999999999</v>
      </c>
      <c r="H1540">
        <v>341.84800000000001</v>
      </c>
      <c r="I1540">
        <v>230.87799999999999</v>
      </c>
      <c r="J1540">
        <v>433.98099999999999</v>
      </c>
      <c r="K1540">
        <v>19.100000000000001</v>
      </c>
      <c r="L1540">
        <v>43.040999999999997</v>
      </c>
      <c r="M1540">
        <v>0.70099999999999996</v>
      </c>
      <c r="N1540">
        <v>4.0119999999999996</v>
      </c>
      <c r="O1540">
        <v>0.155</v>
      </c>
      <c r="P1540">
        <v>0</v>
      </c>
      <c r="Q1540">
        <v>0</v>
      </c>
      <c r="R1540">
        <v>0</v>
      </c>
      <c r="S1540">
        <v>0</v>
      </c>
      <c r="T1540">
        <v>0</v>
      </c>
      <c r="U1540">
        <v>0</v>
      </c>
      <c r="V1540">
        <v>1.9059999999999999</v>
      </c>
      <c r="W1540">
        <v>20.187000000000001</v>
      </c>
      <c r="Y1540" t="str">
        <f t="shared" ref="Y1540:Y1603" si="687">D1540</f>
        <v>福岡県</v>
      </c>
      <c r="Z1540" t="str">
        <f t="shared" ref="Z1540:Z1603" si="688">D1540&amp;F1540</f>
        <v>福岡県うきは市</v>
      </c>
      <c r="AA1540" s="159">
        <f t="shared" ref="AA1540:AA1603" si="689">I1540</f>
        <v>230.87799999999999</v>
      </c>
      <c r="AB1540" s="159">
        <f t="shared" ref="AB1540:AB1603" si="690">J1540</f>
        <v>433.98099999999999</v>
      </c>
      <c r="AC1540" s="159">
        <f t="shared" ref="AC1540:AC1603" si="691">L1540</f>
        <v>43.040999999999997</v>
      </c>
      <c r="AD1540" s="159">
        <f t="shared" ref="AD1540:AD1603" si="692">N1540</f>
        <v>4.0119999999999996</v>
      </c>
      <c r="AE1540" s="159">
        <f t="shared" ref="AE1540:AE1603" si="693">S1540</f>
        <v>0</v>
      </c>
      <c r="AF1540" s="159">
        <f t="shared" ref="AF1540:AF1603" si="694">T1540</f>
        <v>0</v>
      </c>
      <c r="AG1540" s="159">
        <f t="shared" ref="AG1540:AG1603" si="695">U1540</f>
        <v>0</v>
      </c>
      <c r="AH1540" s="160">
        <f t="shared" ref="AH1540:AH1603" si="696">SUM(AA1540:AG1540)</f>
        <v>711.91199999999981</v>
      </c>
      <c r="AI1540" s="135">
        <f t="shared" ref="AI1540:AI1603" si="697">IFERROR(AA1540/$AH1540,"")</f>
        <v>0.32430693681241507</v>
      </c>
      <c r="AJ1540" s="135">
        <f t="shared" ref="AJ1540:AJ1603" si="698">IFERROR(AB1540/$AH1540,"")</f>
        <v>0.60959922012833068</v>
      </c>
      <c r="AK1540" s="135">
        <f t="shared" ref="AK1540:AK1603" si="699">IFERROR(AC1540/$AH1540,"")</f>
        <v>6.0458315072649441E-2</v>
      </c>
      <c r="AL1540" s="135">
        <f t="shared" ref="AL1540:AL1603" si="700">IFERROR(AD1540/$AH1540,"")</f>
        <v>5.6355279866050871E-3</v>
      </c>
      <c r="AM1540" s="135">
        <f t="shared" ref="AM1540:AM1603" si="701">IFERROR(AE1540/$AH1540,"")</f>
        <v>0</v>
      </c>
      <c r="AN1540" s="135">
        <f t="shared" ref="AN1540:AN1603" si="702">IFERROR(AF1540/$AH1540,"")</f>
        <v>0</v>
      </c>
      <c r="AO1540" s="135">
        <f t="shared" ref="AO1540:AO1603" si="703">IFERROR(AG1540/$AH1540,"")</f>
        <v>0</v>
      </c>
      <c r="AP1540" s="159">
        <f>IFERROR(VLOOKUP(A1540,人口!$A$2:$E$1748,5,0),0)</f>
        <v>29339</v>
      </c>
      <c r="AQ1540" s="159">
        <f t="shared" si="678"/>
        <v>0</v>
      </c>
      <c r="AR1540" s="159">
        <f t="shared" si="679"/>
        <v>0</v>
      </c>
      <c r="AS1540" s="159">
        <f t="shared" si="680"/>
        <v>1</v>
      </c>
      <c r="AT1540" s="159">
        <f t="shared" si="681"/>
        <v>0</v>
      </c>
      <c r="AU1540" s="159">
        <f t="shared" si="682"/>
        <v>0</v>
      </c>
      <c r="AV1540" s="159">
        <f t="shared" si="683"/>
        <v>0</v>
      </c>
      <c r="AW1540" s="159">
        <f t="shared" si="684"/>
        <v>0</v>
      </c>
      <c r="AX1540" s="159">
        <f t="shared" ref="AX1540:AX1603" si="704">IF(SUMIFS($AP1540,$AP1540,$BI$24)&gt;0,1,0)</f>
        <v>0</v>
      </c>
      <c r="AY1540" s="159" t="str">
        <f t="shared" ref="AY1540:AY1603" si="705">IF(AQ1540=1,$AQ$1,IF(AR1540=1,$AR$1,IF(AS1540=1,$AS$1,IF(AT1540=1,$AT$1,IF(AU1540=1,$AU$1,IF(AV1540=1,$AV$1,IF(AW1540=1,$AW$1,IF(AX1540=1,$AX$1,""))))))))</f>
        <v>1万～3万人未満の市町村平均</v>
      </c>
      <c r="AZ1540" s="159"/>
    </row>
    <row r="1541" spans="1:52" x14ac:dyDescent="0.3">
      <c r="A1541" t="str">
        <f t="shared" si="685"/>
        <v>40226</v>
      </c>
      <c r="B1541" s="158" t="str">
        <f t="shared" si="686"/>
        <v>040226</v>
      </c>
      <c r="C1541">
        <v>40</v>
      </c>
      <c r="D1541" t="s">
        <v>67</v>
      </c>
      <c r="E1541">
        <v>40226</v>
      </c>
      <c r="F1541" t="s">
        <v>1261</v>
      </c>
      <c r="G1541">
        <v>207.05699999999999</v>
      </c>
      <c r="H1541">
        <v>365.53800000000001</v>
      </c>
      <c r="I1541">
        <v>263.16300000000001</v>
      </c>
      <c r="J1541">
        <v>464.17099999999999</v>
      </c>
      <c r="K1541">
        <v>38.700000000000003</v>
      </c>
      <c r="L1541">
        <v>86.248999999999995</v>
      </c>
      <c r="M1541">
        <v>0.29299999999999998</v>
      </c>
      <c r="N1541">
        <v>1.6559999999999999</v>
      </c>
      <c r="O1541">
        <v>0</v>
      </c>
      <c r="P1541">
        <v>0</v>
      </c>
      <c r="Q1541">
        <v>0</v>
      </c>
      <c r="R1541">
        <v>0</v>
      </c>
      <c r="S1541">
        <v>0</v>
      </c>
      <c r="T1541">
        <v>0</v>
      </c>
      <c r="U1541">
        <v>0</v>
      </c>
      <c r="V1541">
        <v>2.044</v>
      </c>
      <c r="W1541">
        <v>19.446999999999999</v>
      </c>
      <c r="Y1541" t="str">
        <f t="shared" si="687"/>
        <v>福岡県</v>
      </c>
      <c r="Z1541" t="str">
        <f t="shared" si="688"/>
        <v>福岡県宮若市</v>
      </c>
      <c r="AA1541" s="159">
        <f t="shared" si="689"/>
        <v>263.16300000000001</v>
      </c>
      <c r="AB1541" s="159">
        <f t="shared" si="690"/>
        <v>464.17099999999999</v>
      </c>
      <c r="AC1541" s="159">
        <f t="shared" si="691"/>
        <v>86.248999999999995</v>
      </c>
      <c r="AD1541" s="159">
        <f t="shared" si="692"/>
        <v>1.6559999999999999</v>
      </c>
      <c r="AE1541" s="159">
        <f t="shared" si="693"/>
        <v>0</v>
      </c>
      <c r="AF1541" s="159">
        <f t="shared" si="694"/>
        <v>0</v>
      </c>
      <c r="AG1541" s="159">
        <f t="shared" si="695"/>
        <v>0</v>
      </c>
      <c r="AH1541" s="160">
        <f t="shared" si="696"/>
        <v>815.23900000000003</v>
      </c>
      <c r="AI1541" s="135">
        <f t="shared" si="697"/>
        <v>0.32280472352279516</v>
      </c>
      <c r="AJ1541" s="135">
        <f t="shared" si="698"/>
        <v>0.56936800128551257</v>
      </c>
      <c r="AK1541" s="135">
        <f t="shared" si="699"/>
        <v>0.10579596903484743</v>
      </c>
      <c r="AL1541" s="135">
        <f t="shared" si="700"/>
        <v>2.0313061568448024E-3</v>
      </c>
      <c r="AM1541" s="135">
        <f t="shared" si="701"/>
        <v>0</v>
      </c>
      <c r="AN1541" s="135">
        <f t="shared" si="702"/>
        <v>0</v>
      </c>
      <c r="AO1541" s="135">
        <f t="shared" si="703"/>
        <v>0</v>
      </c>
      <c r="AP1541" s="159">
        <f>IFERROR(VLOOKUP(A1541,人口!$A$2:$E$1748,5,0),0)</f>
        <v>27913</v>
      </c>
      <c r="AQ1541" s="159">
        <f t="shared" si="678"/>
        <v>0</v>
      </c>
      <c r="AR1541" s="159">
        <f t="shared" si="679"/>
        <v>0</v>
      </c>
      <c r="AS1541" s="159">
        <f t="shared" si="680"/>
        <v>1</v>
      </c>
      <c r="AT1541" s="159">
        <f t="shared" si="681"/>
        <v>0</v>
      </c>
      <c r="AU1541" s="159">
        <f t="shared" si="682"/>
        <v>0</v>
      </c>
      <c r="AV1541" s="159">
        <f t="shared" si="683"/>
        <v>0</v>
      </c>
      <c r="AW1541" s="159">
        <f t="shared" si="684"/>
        <v>0</v>
      </c>
      <c r="AX1541" s="159">
        <f t="shared" si="704"/>
        <v>0</v>
      </c>
      <c r="AY1541" s="159" t="str">
        <f t="shared" si="705"/>
        <v>1万～3万人未満の市町村平均</v>
      </c>
      <c r="AZ1541" s="159"/>
    </row>
    <row r="1542" spans="1:52" x14ac:dyDescent="0.3">
      <c r="A1542" t="str">
        <f t="shared" si="685"/>
        <v>40227</v>
      </c>
      <c r="B1542" s="158" t="str">
        <f t="shared" si="686"/>
        <v>040227</v>
      </c>
      <c r="C1542">
        <v>40</v>
      </c>
      <c r="D1542" t="s">
        <v>67</v>
      </c>
      <c r="E1542">
        <v>40227</v>
      </c>
      <c r="F1542" t="s">
        <v>1298</v>
      </c>
      <c r="G1542">
        <v>216.62899999999999</v>
      </c>
      <c r="H1542">
        <v>391.14600000000002</v>
      </c>
      <c r="I1542">
        <v>269.089</v>
      </c>
      <c r="J1542">
        <v>485.85</v>
      </c>
      <c r="K1542">
        <v>37.1</v>
      </c>
      <c r="L1542">
        <v>86.992000000000004</v>
      </c>
      <c r="M1542">
        <v>0.51</v>
      </c>
      <c r="N1542">
        <v>2.859</v>
      </c>
      <c r="O1542">
        <v>0</v>
      </c>
      <c r="P1542">
        <v>0</v>
      </c>
      <c r="Q1542">
        <v>0</v>
      </c>
      <c r="R1542">
        <v>0</v>
      </c>
      <c r="S1542">
        <v>0</v>
      </c>
      <c r="T1542">
        <v>0</v>
      </c>
      <c r="U1542">
        <v>0</v>
      </c>
      <c r="V1542">
        <v>2.4630000000000001</v>
      </c>
      <c r="W1542">
        <v>23.962</v>
      </c>
      <c r="Y1542" t="str">
        <f t="shared" si="687"/>
        <v>福岡県</v>
      </c>
      <c r="Z1542" t="str">
        <f t="shared" si="688"/>
        <v>福岡県嘉麻市</v>
      </c>
      <c r="AA1542" s="159">
        <f t="shared" si="689"/>
        <v>269.089</v>
      </c>
      <c r="AB1542" s="159">
        <f t="shared" si="690"/>
        <v>485.85</v>
      </c>
      <c r="AC1542" s="159">
        <f t="shared" si="691"/>
        <v>86.992000000000004</v>
      </c>
      <c r="AD1542" s="159">
        <f t="shared" si="692"/>
        <v>2.859</v>
      </c>
      <c r="AE1542" s="159">
        <f t="shared" si="693"/>
        <v>0</v>
      </c>
      <c r="AF1542" s="159">
        <f t="shared" si="694"/>
        <v>0</v>
      </c>
      <c r="AG1542" s="159">
        <f t="shared" si="695"/>
        <v>0</v>
      </c>
      <c r="AH1542" s="160">
        <f t="shared" si="696"/>
        <v>844.79000000000008</v>
      </c>
      <c r="AI1542" s="135">
        <f t="shared" si="697"/>
        <v>0.31852768143562304</v>
      </c>
      <c r="AJ1542" s="135">
        <f t="shared" si="698"/>
        <v>0.57511334177724638</v>
      </c>
      <c r="AK1542" s="135">
        <f t="shared" si="699"/>
        <v>0.10297470377253518</v>
      </c>
      <c r="AL1542" s="135">
        <f t="shared" si="700"/>
        <v>3.3842730145953429E-3</v>
      </c>
      <c r="AM1542" s="135">
        <f t="shared" si="701"/>
        <v>0</v>
      </c>
      <c r="AN1542" s="135">
        <f t="shared" si="702"/>
        <v>0</v>
      </c>
      <c r="AO1542" s="135">
        <f t="shared" si="703"/>
        <v>0</v>
      </c>
      <c r="AP1542" s="159">
        <f>IFERROR(VLOOKUP(A1542,人口!$A$2:$E$1748,5,0),0)</f>
        <v>37652</v>
      </c>
      <c r="AQ1542" s="159">
        <f t="shared" si="678"/>
        <v>0</v>
      </c>
      <c r="AR1542" s="159">
        <f t="shared" si="679"/>
        <v>0</v>
      </c>
      <c r="AS1542" s="159">
        <f t="shared" si="680"/>
        <v>0</v>
      </c>
      <c r="AT1542" s="159">
        <f t="shared" si="681"/>
        <v>1</v>
      </c>
      <c r="AU1542" s="159">
        <f t="shared" si="682"/>
        <v>0</v>
      </c>
      <c r="AV1542" s="159">
        <f t="shared" si="683"/>
        <v>0</v>
      </c>
      <c r="AW1542" s="159">
        <f t="shared" si="684"/>
        <v>0</v>
      </c>
      <c r="AX1542" s="159">
        <f t="shared" si="704"/>
        <v>0</v>
      </c>
      <c r="AY1542" s="159" t="str">
        <f t="shared" si="705"/>
        <v>3万～10万人未満の市町村平均</v>
      </c>
      <c r="AZ1542" s="159"/>
    </row>
    <row r="1543" spans="1:52" x14ac:dyDescent="0.3">
      <c r="A1543" t="str">
        <f t="shared" si="685"/>
        <v>40228</v>
      </c>
      <c r="B1543" s="158" t="str">
        <f t="shared" si="686"/>
        <v>040228</v>
      </c>
      <c r="C1543">
        <v>40</v>
      </c>
      <c r="D1543" t="s">
        <v>67</v>
      </c>
      <c r="E1543">
        <v>40228</v>
      </c>
      <c r="F1543" t="s">
        <v>1331</v>
      </c>
      <c r="G1543">
        <v>358.03699999999998</v>
      </c>
      <c r="H1543">
        <v>706.13</v>
      </c>
      <c r="I1543">
        <v>453.69799999999998</v>
      </c>
      <c r="J1543">
        <v>894.25099999999998</v>
      </c>
      <c r="K1543">
        <v>171.1</v>
      </c>
      <c r="L1543">
        <v>383.37700000000001</v>
      </c>
      <c r="M1543">
        <v>0.72</v>
      </c>
      <c r="N1543">
        <v>4.1219999999999999</v>
      </c>
      <c r="O1543">
        <v>0</v>
      </c>
      <c r="P1543">
        <v>0</v>
      </c>
      <c r="Q1543">
        <v>0</v>
      </c>
      <c r="R1543">
        <v>8.0000000000000002E-3</v>
      </c>
      <c r="S1543">
        <v>0</v>
      </c>
      <c r="T1543">
        <v>0</v>
      </c>
      <c r="U1543">
        <v>0.05</v>
      </c>
      <c r="V1543">
        <v>3.9750000000000001</v>
      </c>
      <c r="W1543">
        <v>40.588999999999999</v>
      </c>
      <c r="Y1543" t="str">
        <f t="shared" si="687"/>
        <v>福岡県</v>
      </c>
      <c r="Z1543" t="str">
        <f t="shared" si="688"/>
        <v>福岡県朝倉市</v>
      </c>
      <c r="AA1543" s="159">
        <f t="shared" si="689"/>
        <v>453.69799999999998</v>
      </c>
      <c r="AB1543" s="159">
        <f t="shared" si="690"/>
        <v>894.25099999999998</v>
      </c>
      <c r="AC1543" s="159">
        <f t="shared" si="691"/>
        <v>383.37700000000001</v>
      </c>
      <c r="AD1543" s="159">
        <f t="shared" si="692"/>
        <v>4.1219999999999999</v>
      </c>
      <c r="AE1543" s="159">
        <f t="shared" si="693"/>
        <v>0</v>
      </c>
      <c r="AF1543" s="159">
        <f t="shared" si="694"/>
        <v>0</v>
      </c>
      <c r="AG1543" s="159">
        <f t="shared" si="695"/>
        <v>0.05</v>
      </c>
      <c r="AH1543" s="160">
        <f t="shared" si="696"/>
        <v>1735.498</v>
      </c>
      <c r="AI1543" s="135">
        <f t="shared" si="697"/>
        <v>0.26142236983275113</v>
      </c>
      <c r="AJ1543" s="135">
        <f t="shared" si="698"/>
        <v>0.51527054482344548</v>
      </c>
      <c r="AK1543" s="135">
        <f t="shared" si="699"/>
        <v>0.22090316439431218</v>
      </c>
      <c r="AL1543" s="135">
        <f t="shared" si="700"/>
        <v>2.3751107751204554E-3</v>
      </c>
      <c r="AM1543" s="135">
        <f t="shared" si="701"/>
        <v>0</v>
      </c>
      <c r="AN1543" s="135">
        <f t="shared" si="702"/>
        <v>0</v>
      </c>
      <c r="AO1543" s="135">
        <f t="shared" si="703"/>
        <v>2.8810174370699361E-5</v>
      </c>
      <c r="AP1543" s="159">
        <f>IFERROR(VLOOKUP(A1543,人口!$A$2:$E$1748,5,0),0)</f>
        <v>52824</v>
      </c>
      <c r="AQ1543" s="159">
        <f t="shared" si="678"/>
        <v>0</v>
      </c>
      <c r="AR1543" s="159">
        <f t="shared" si="679"/>
        <v>0</v>
      </c>
      <c r="AS1543" s="159">
        <f t="shared" si="680"/>
        <v>0</v>
      </c>
      <c r="AT1543" s="159">
        <f t="shared" si="681"/>
        <v>1</v>
      </c>
      <c r="AU1543" s="159">
        <f t="shared" si="682"/>
        <v>0</v>
      </c>
      <c r="AV1543" s="159">
        <f t="shared" si="683"/>
        <v>0</v>
      </c>
      <c r="AW1543" s="159">
        <f t="shared" si="684"/>
        <v>0</v>
      </c>
      <c r="AX1543" s="159">
        <f t="shared" si="704"/>
        <v>0</v>
      </c>
      <c r="AY1543" s="159" t="str">
        <f t="shared" si="705"/>
        <v>3万～10万人未満の市町村平均</v>
      </c>
      <c r="AZ1543" s="159"/>
    </row>
    <row r="1544" spans="1:52" x14ac:dyDescent="0.3">
      <c r="A1544" t="str">
        <f t="shared" si="685"/>
        <v>40229</v>
      </c>
      <c r="B1544" s="158" t="str">
        <f t="shared" si="686"/>
        <v>040229</v>
      </c>
      <c r="C1544">
        <v>40</v>
      </c>
      <c r="D1544" t="s">
        <v>67</v>
      </c>
      <c r="E1544">
        <v>40229</v>
      </c>
      <c r="F1544" t="s">
        <v>1366</v>
      </c>
      <c r="G1544">
        <v>219.69</v>
      </c>
      <c r="H1544">
        <v>475.71499999999997</v>
      </c>
      <c r="I1544">
        <v>291.137</v>
      </c>
      <c r="J1544">
        <v>629.81100000000004</v>
      </c>
      <c r="K1544">
        <v>7.3</v>
      </c>
      <c r="L1544">
        <v>13.052</v>
      </c>
      <c r="M1544">
        <v>0</v>
      </c>
      <c r="N1544">
        <v>0</v>
      </c>
      <c r="O1544">
        <v>0</v>
      </c>
      <c r="P1544">
        <v>0</v>
      </c>
      <c r="Q1544">
        <v>0</v>
      </c>
      <c r="R1544">
        <v>0</v>
      </c>
      <c r="S1544">
        <v>0</v>
      </c>
      <c r="T1544">
        <v>0</v>
      </c>
      <c r="U1544">
        <v>0</v>
      </c>
      <c r="V1544">
        <v>2.6</v>
      </c>
      <c r="W1544">
        <v>24.628</v>
      </c>
      <c r="Y1544" t="str">
        <f t="shared" si="687"/>
        <v>福岡県</v>
      </c>
      <c r="Z1544" t="str">
        <f t="shared" si="688"/>
        <v>福岡県みやま市</v>
      </c>
      <c r="AA1544" s="159">
        <f t="shared" si="689"/>
        <v>291.137</v>
      </c>
      <c r="AB1544" s="159">
        <f t="shared" si="690"/>
        <v>629.81100000000004</v>
      </c>
      <c r="AC1544" s="159">
        <f t="shared" si="691"/>
        <v>13.052</v>
      </c>
      <c r="AD1544" s="159">
        <f t="shared" si="692"/>
        <v>0</v>
      </c>
      <c r="AE1544" s="159">
        <f t="shared" si="693"/>
        <v>0</v>
      </c>
      <c r="AF1544" s="159">
        <f t="shared" si="694"/>
        <v>0</v>
      </c>
      <c r="AG1544" s="159">
        <f t="shared" si="695"/>
        <v>0</v>
      </c>
      <c r="AH1544" s="160">
        <f t="shared" si="696"/>
        <v>934.00000000000011</v>
      </c>
      <c r="AI1544" s="135">
        <f t="shared" si="697"/>
        <v>0.31170985010706637</v>
      </c>
      <c r="AJ1544" s="135">
        <f t="shared" si="698"/>
        <v>0.67431584582441106</v>
      </c>
      <c r="AK1544" s="135">
        <f t="shared" si="699"/>
        <v>1.3974304068522481E-2</v>
      </c>
      <c r="AL1544" s="135">
        <f t="shared" si="700"/>
        <v>0</v>
      </c>
      <c r="AM1544" s="135">
        <f t="shared" si="701"/>
        <v>0</v>
      </c>
      <c r="AN1544" s="135">
        <f t="shared" si="702"/>
        <v>0</v>
      </c>
      <c r="AO1544" s="135">
        <f t="shared" si="703"/>
        <v>0</v>
      </c>
      <c r="AP1544" s="159">
        <f>IFERROR(VLOOKUP(A1544,人口!$A$2:$E$1748,5,0),0)</f>
        <v>37148</v>
      </c>
      <c r="AQ1544" s="159">
        <f t="shared" si="678"/>
        <v>0</v>
      </c>
      <c r="AR1544" s="159">
        <f t="shared" si="679"/>
        <v>0</v>
      </c>
      <c r="AS1544" s="159">
        <f t="shared" si="680"/>
        <v>0</v>
      </c>
      <c r="AT1544" s="159">
        <f t="shared" si="681"/>
        <v>1</v>
      </c>
      <c r="AU1544" s="159">
        <f t="shared" si="682"/>
        <v>0</v>
      </c>
      <c r="AV1544" s="159">
        <f t="shared" si="683"/>
        <v>0</v>
      </c>
      <c r="AW1544" s="159">
        <f t="shared" si="684"/>
        <v>0</v>
      </c>
      <c r="AX1544" s="159">
        <f t="shared" si="704"/>
        <v>0</v>
      </c>
      <c r="AY1544" s="159" t="str">
        <f t="shared" si="705"/>
        <v>3万～10万人未満の市町村平均</v>
      </c>
      <c r="AZ1544" s="159"/>
    </row>
    <row r="1545" spans="1:52" x14ac:dyDescent="0.3">
      <c r="A1545" t="str">
        <f t="shared" si="685"/>
        <v>40230</v>
      </c>
      <c r="B1545" s="158" t="str">
        <f t="shared" si="686"/>
        <v>040230</v>
      </c>
      <c r="C1545">
        <v>40</v>
      </c>
      <c r="D1545" t="s">
        <v>67</v>
      </c>
      <c r="E1545">
        <v>40230</v>
      </c>
      <c r="F1545" t="s">
        <v>1396</v>
      </c>
      <c r="G1545">
        <v>364.94299999999998</v>
      </c>
      <c r="H1545">
        <v>939.88300000000004</v>
      </c>
      <c r="I1545">
        <v>460.18700000000001</v>
      </c>
      <c r="J1545">
        <v>1185.3309999999999</v>
      </c>
      <c r="K1545">
        <v>88.2</v>
      </c>
      <c r="L1545">
        <v>182.13900000000001</v>
      </c>
      <c r="M1545">
        <v>2.1960000000000002</v>
      </c>
      <c r="N1545">
        <v>13.765000000000001</v>
      </c>
      <c r="O1545">
        <v>0</v>
      </c>
      <c r="P1545">
        <v>0</v>
      </c>
      <c r="Q1545">
        <v>0</v>
      </c>
      <c r="R1545">
        <v>0</v>
      </c>
      <c r="S1545">
        <v>0</v>
      </c>
      <c r="T1545">
        <v>0</v>
      </c>
      <c r="U1545">
        <v>0</v>
      </c>
      <c r="V1545">
        <v>4.516</v>
      </c>
      <c r="W1545">
        <v>35.875</v>
      </c>
      <c r="Y1545" t="str">
        <f t="shared" si="687"/>
        <v>福岡県</v>
      </c>
      <c r="Z1545" t="str">
        <f t="shared" si="688"/>
        <v>福岡県糸島市</v>
      </c>
      <c r="AA1545" s="159">
        <f t="shared" si="689"/>
        <v>460.18700000000001</v>
      </c>
      <c r="AB1545" s="159">
        <f t="shared" si="690"/>
        <v>1185.3309999999999</v>
      </c>
      <c r="AC1545" s="159">
        <f t="shared" si="691"/>
        <v>182.13900000000001</v>
      </c>
      <c r="AD1545" s="159">
        <f t="shared" si="692"/>
        <v>13.765000000000001</v>
      </c>
      <c r="AE1545" s="159">
        <f t="shared" si="693"/>
        <v>0</v>
      </c>
      <c r="AF1545" s="159">
        <f t="shared" si="694"/>
        <v>0</v>
      </c>
      <c r="AG1545" s="159">
        <f t="shared" si="695"/>
        <v>0</v>
      </c>
      <c r="AH1545" s="160">
        <f t="shared" si="696"/>
        <v>1841.4220000000003</v>
      </c>
      <c r="AI1545" s="135">
        <f t="shared" si="697"/>
        <v>0.24990849463077988</v>
      </c>
      <c r="AJ1545" s="135">
        <f t="shared" si="698"/>
        <v>0.64370415906837197</v>
      </c>
      <c r="AK1545" s="135">
        <f t="shared" si="699"/>
        <v>9.8912145070494423E-2</v>
      </c>
      <c r="AL1545" s="135">
        <f t="shared" si="700"/>
        <v>7.4752012303534975E-3</v>
      </c>
      <c r="AM1545" s="135">
        <f t="shared" si="701"/>
        <v>0</v>
      </c>
      <c r="AN1545" s="135">
        <f t="shared" si="702"/>
        <v>0</v>
      </c>
      <c r="AO1545" s="135">
        <f t="shared" si="703"/>
        <v>0</v>
      </c>
      <c r="AP1545" s="159">
        <f>IFERROR(VLOOKUP(A1545,人口!$A$2:$E$1748,5,0),0)</f>
        <v>101866</v>
      </c>
      <c r="AQ1545" s="159">
        <f t="shared" si="678"/>
        <v>0</v>
      </c>
      <c r="AR1545" s="159">
        <f t="shared" si="679"/>
        <v>0</v>
      </c>
      <c r="AS1545" s="159">
        <f t="shared" si="680"/>
        <v>0</v>
      </c>
      <c r="AT1545" s="159">
        <f t="shared" si="681"/>
        <v>0</v>
      </c>
      <c r="AU1545" s="159">
        <f t="shared" si="682"/>
        <v>1</v>
      </c>
      <c r="AV1545" s="159">
        <f t="shared" si="683"/>
        <v>0</v>
      </c>
      <c r="AW1545" s="159">
        <f t="shared" si="684"/>
        <v>0</v>
      </c>
      <c r="AX1545" s="159">
        <f t="shared" si="704"/>
        <v>0</v>
      </c>
      <c r="AY1545" s="159" t="str">
        <f t="shared" si="705"/>
        <v>10万～20万人未満の市町村平均</v>
      </c>
      <c r="AZ1545" s="159"/>
    </row>
    <row r="1546" spans="1:52" x14ac:dyDescent="0.3">
      <c r="A1546" t="str">
        <f t="shared" si="685"/>
        <v>40231</v>
      </c>
      <c r="B1546" s="158" t="str">
        <f t="shared" si="686"/>
        <v>040231</v>
      </c>
      <c r="C1546">
        <v>40</v>
      </c>
      <c r="D1546" t="s">
        <v>67</v>
      </c>
      <c r="E1546">
        <v>40231</v>
      </c>
      <c r="F1546" t="s">
        <v>1425</v>
      </c>
      <c r="G1546">
        <v>128.798</v>
      </c>
      <c r="H1546">
        <v>46.411999999999999</v>
      </c>
      <c r="I1546">
        <v>160.07599999999999</v>
      </c>
      <c r="J1546">
        <v>57.622999999999998</v>
      </c>
      <c r="K1546">
        <v>70.5</v>
      </c>
      <c r="L1546">
        <v>172.72200000000001</v>
      </c>
      <c r="M1546">
        <v>0.76400000000000001</v>
      </c>
      <c r="N1546">
        <v>4.1929999999999996</v>
      </c>
      <c r="O1546">
        <v>0</v>
      </c>
      <c r="P1546">
        <v>0</v>
      </c>
      <c r="Q1546">
        <v>0</v>
      </c>
      <c r="R1546">
        <v>0</v>
      </c>
      <c r="S1546">
        <v>0</v>
      </c>
      <c r="T1546">
        <v>0</v>
      </c>
      <c r="U1546">
        <v>0</v>
      </c>
      <c r="V1546">
        <v>1.4350000000000001</v>
      </c>
      <c r="W1546">
        <v>16.739999999999998</v>
      </c>
      <c r="Y1546" t="str">
        <f t="shared" si="687"/>
        <v>福岡県</v>
      </c>
      <c r="Z1546" t="str">
        <f t="shared" si="688"/>
        <v>福岡県那珂川市</v>
      </c>
      <c r="AA1546" s="159">
        <f t="shared" si="689"/>
        <v>160.07599999999999</v>
      </c>
      <c r="AB1546" s="159">
        <f t="shared" si="690"/>
        <v>57.622999999999998</v>
      </c>
      <c r="AC1546" s="159">
        <f t="shared" si="691"/>
        <v>172.72200000000001</v>
      </c>
      <c r="AD1546" s="159">
        <f t="shared" si="692"/>
        <v>4.1929999999999996</v>
      </c>
      <c r="AE1546" s="159">
        <f t="shared" si="693"/>
        <v>0</v>
      </c>
      <c r="AF1546" s="159">
        <f t="shared" si="694"/>
        <v>0</v>
      </c>
      <c r="AG1546" s="159">
        <f t="shared" si="695"/>
        <v>0</v>
      </c>
      <c r="AH1546" s="160">
        <f t="shared" si="696"/>
        <v>394.61399999999998</v>
      </c>
      <c r="AI1546" s="135">
        <f t="shared" si="697"/>
        <v>0.40565210560192999</v>
      </c>
      <c r="AJ1546" s="135">
        <f t="shared" si="698"/>
        <v>0.1460237092449837</v>
      </c>
      <c r="AK1546" s="135">
        <f t="shared" si="699"/>
        <v>0.43769861180799469</v>
      </c>
      <c r="AL1546" s="135">
        <f t="shared" si="700"/>
        <v>1.0625573345091659E-2</v>
      </c>
      <c r="AM1546" s="135">
        <f t="shared" si="701"/>
        <v>0</v>
      </c>
      <c r="AN1546" s="135">
        <f t="shared" si="702"/>
        <v>0</v>
      </c>
      <c r="AO1546" s="135">
        <f t="shared" si="703"/>
        <v>0</v>
      </c>
      <c r="AP1546" s="159">
        <f>IFERROR(VLOOKUP(A1546,人口!$A$2:$E$1748,5,0),0)</f>
        <v>50323</v>
      </c>
      <c r="AQ1546" s="159">
        <f t="shared" si="678"/>
        <v>0</v>
      </c>
      <c r="AR1546" s="159">
        <f t="shared" si="679"/>
        <v>0</v>
      </c>
      <c r="AS1546" s="159">
        <f t="shared" si="680"/>
        <v>0</v>
      </c>
      <c r="AT1546" s="159">
        <f t="shared" si="681"/>
        <v>1</v>
      </c>
      <c r="AU1546" s="159">
        <f t="shared" si="682"/>
        <v>0</v>
      </c>
      <c r="AV1546" s="159">
        <f t="shared" si="683"/>
        <v>0</v>
      </c>
      <c r="AW1546" s="159">
        <f t="shared" si="684"/>
        <v>0</v>
      </c>
      <c r="AX1546" s="159">
        <f t="shared" si="704"/>
        <v>0</v>
      </c>
      <c r="AY1546" s="159" t="str">
        <f t="shared" si="705"/>
        <v>3万～10万人未満の市町村平均</v>
      </c>
      <c r="AZ1546" s="159"/>
    </row>
    <row r="1547" spans="1:52" x14ac:dyDescent="0.3">
      <c r="A1547" t="str">
        <f t="shared" si="685"/>
        <v>40341</v>
      </c>
      <c r="B1547" s="158" t="str">
        <f t="shared" si="686"/>
        <v>040341</v>
      </c>
      <c r="C1547">
        <v>40</v>
      </c>
      <c r="D1547" t="s">
        <v>67</v>
      </c>
      <c r="E1547">
        <v>40341</v>
      </c>
      <c r="F1547" t="s">
        <v>1452</v>
      </c>
      <c r="G1547">
        <v>126.108</v>
      </c>
      <c r="H1547">
        <v>15.362</v>
      </c>
      <c r="I1547">
        <v>155.49700000000001</v>
      </c>
      <c r="J1547">
        <v>18.940000000000001</v>
      </c>
      <c r="K1547">
        <v>30.7</v>
      </c>
      <c r="L1547">
        <v>76.097999999999999</v>
      </c>
      <c r="M1547">
        <v>7.0999999999999994E-2</v>
      </c>
      <c r="N1547">
        <v>0.37</v>
      </c>
      <c r="O1547">
        <v>0</v>
      </c>
      <c r="P1547">
        <v>0</v>
      </c>
      <c r="Q1547">
        <v>0</v>
      </c>
      <c r="R1547">
        <v>0</v>
      </c>
      <c r="S1547">
        <v>0</v>
      </c>
      <c r="T1547">
        <v>0</v>
      </c>
      <c r="U1547">
        <v>0</v>
      </c>
      <c r="V1547">
        <v>1.3979999999999999</v>
      </c>
      <c r="W1547">
        <v>15.997999999999999</v>
      </c>
      <c r="Y1547" t="str">
        <f t="shared" si="687"/>
        <v>福岡県</v>
      </c>
      <c r="Z1547" t="str">
        <f t="shared" si="688"/>
        <v>福岡県宇美町</v>
      </c>
      <c r="AA1547" s="159">
        <f t="shared" si="689"/>
        <v>155.49700000000001</v>
      </c>
      <c r="AB1547" s="159">
        <f t="shared" si="690"/>
        <v>18.940000000000001</v>
      </c>
      <c r="AC1547" s="159">
        <f t="shared" si="691"/>
        <v>76.097999999999999</v>
      </c>
      <c r="AD1547" s="159">
        <f t="shared" si="692"/>
        <v>0.37</v>
      </c>
      <c r="AE1547" s="159">
        <f t="shared" si="693"/>
        <v>0</v>
      </c>
      <c r="AF1547" s="159">
        <f t="shared" si="694"/>
        <v>0</v>
      </c>
      <c r="AG1547" s="159">
        <f t="shared" si="695"/>
        <v>0</v>
      </c>
      <c r="AH1547" s="160">
        <f t="shared" si="696"/>
        <v>250.90500000000003</v>
      </c>
      <c r="AI1547" s="135">
        <f t="shared" si="697"/>
        <v>0.61974452482015108</v>
      </c>
      <c r="AJ1547" s="135">
        <f t="shared" si="698"/>
        <v>7.5486738008409549E-2</v>
      </c>
      <c r="AK1547" s="135">
        <f t="shared" si="699"/>
        <v>0.30329407544688225</v>
      </c>
      <c r="AL1547" s="135">
        <f t="shared" si="700"/>
        <v>1.4746617245571031E-3</v>
      </c>
      <c r="AM1547" s="135">
        <f t="shared" si="701"/>
        <v>0</v>
      </c>
      <c r="AN1547" s="135">
        <f t="shared" si="702"/>
        <v>0</v>
      </c>
      <c r="AO1547" s="135">
        <f t="shared" si="703"/>
        <v>0</v>
      </c>
      <c r="AP1547" s="159">
        <f>IFERROR(VLOOKUP(A1547,人口!$A$2:$E$1748,5,0),0)</f>
        <v>37362</v>
      </c>
      <c r="AQ1547" s="159">
        <f t="shared" si="678"/>
        <v>0</v>
      </c>
      <c r="AR1547" s="159">
        <f t="shared" si="679"/>
        <v>0</v>
      </c>
      <c r="AS1547" s="159">
        <f t="shared" si="680"/>
        <v>0</v>
      </c>
      <c r="AT1547" s="159">
        <f t="shared" si="681"/>
        <v>1</v>
      </c>
      <c r="AU1547" s="159">
        <f t="shared" si="682"/>
        <v>0</v>
      </c>
      <c r="AV1547" s="159">
        <f t="shared" si="683"/>
        <v>0</v>
      </c>
      <c r="AW1547" s="159">
        <f t="shared" si="684"/>
        <v>0</v>
      </c>
      <c r="AX1547" s="159">
        <f t="shared" si="704"/>
        <v>0</v>
      </c>
      <c r="AY1547" s="159" t="str">
        <f t="shared" si="705"/>
        <v>3万～10万人未満の市町村平均</v>
      </c>
      <c r="AZ1547" s="159"/>
    </row>
    <row r="1548" spans="1:52" x14ac:dyDescent="0.3">
      <c r="A1548" t="str">
        <f t="shared" si="685"/>
        <v>40342</v>
      </c>
      <c r="B1548" s="158" t="str">
        <f t="shared" si="686"/>
        <v>040342</v>
      </c>
      <c r="C1548">
        <v>40</v>
      </c>
      <c r="D1548" t="s">
        <v>67</v>
      </c>
      <c r="E1548">
        <v>40342</v>
      </c>
      <c r="F1548" t="s">
        <v>1479</v>
      </c>
      <c r="G1548">
        <v>84.626999999999995</v>
      </c>
      <c r="H1548">
        <v>33.865000000000002</v>
      </c>
      <c r="I1548">
        <v>104.959</v>
      </c>
      <c r="J1548">
        <v>41.997999999999998</v>
      </c>
      <c r="K1548">
        <v>10.199999999999999</v>
      </c>
      <c r="L1548">
        <v>23.442</v>
      </c>
      <c r="M1548">
        <v>0.123</v>
      </c>
      <c r="N1548">
        <v>0.64200000000000002</v>
      </c>
      <c r="O1548">
        <v>0</v>
      </c>
      <c r="P1548">
        <v>0</v>
      </c>
      <c r="Q1548">
        <v>0</v>
      </c>
      <c r="R1548">
        <v>0</v>
      </c>
      <c r="S1548">
        <v>0</v>
      </c>
      <c r="T1548">
        <v>0</v>
      </c>
      <c r="U1548">
        <v>0</v>
      </c>
      <c r="V1548">
        <v>1.0529999999999999</v>
      </c>
      <c r="W1548">
        <v>10.544</v>
      </c>
      <c r="Y1548" t="str">
        <f t="shared" si="687"/>
        <v>福岡県</v>
      </c>
      <c r="Z1548" t="str">
        <f t="shared" si="688"/>
        <v>福岡県篠栗町</v>
      </c>
      <c r="AA1548" s="159">
        <f t="shared" si="689"/>
        <v>104.959</v>
      </c>
      <c r="AB1548" s="159">
        <f t="shared" si="690"/>
        <v>41.997999999999998</v>
      </c>
      <c r="AC1548" s="159">
        <f t="shared" si="691"/>
        <v>23.442</v>
      </c>
      <c r="AD1548" s="159">
        <f t="shared" si="692"/>
        <v>0.64200000000000002</v>
      </c>
      <c r="AE1548" s="159">
        <f t="shared" si="693"/>
        <v>0</v>
      </c>
      <c r="AF1548" s="159">
        <f t="shared" si="694"/>
        <v>0</v>
      </c>
      <c r="AG1548" s="159">
        <f t="shared" si="695"/>
        <v>0</v>
      </c>
      <c r="AH1548" s="160">
        <f t="shared" si="696"/>
        <v>171.041</v>
      </c>
      <c r="AI1548" s="135">
        <f t="shared" si="697"/>
        <v>0.61364818961535539</v>
      </c>
      <c r="AJ1548" s="135">
        <f t="shared" si="698"/>
        <v>0.24554346618646991</v>
      </c>
      <c r="AK1548" s="135">
        <f t="shared" si="699"/>
        <v>0.1370548581918955</v>
      </c>
      <c r="AL1548" s="135">
        <f t="shared" si="700"/>
        <v>3.7534860062791962E-3</v>
      </c>
      <c r="AM1548" s="135">
        <f t="shared" si="701"/>
        <v>0</v>
      </c>
      <c r="AN1548" s="135">
        <f t="shared" si="702"/>
        <v>0</v>
      </c>
      <c r="AO1548" s="135">
        <f t="shared" si="703"/>
        <v>0</v>
      </c>
      <c r="AP1548" s="159">
        <f>IFERROR(VLOOKUP(A1548,人口!$A$2:$E$1748,5,0),0)</f>
        <v>31427</v>
      </c>
      <c r="AQ1548" s="159">
        <f t="shared" si="678"/>
        <v>0</v>
      </c>
      <c r="AR1548" s="159">
        <f t="shared" si="679"/>
        <v>0</v>
      </c>
      <c r="AS1548" s="159">
        <f t="shared" si="680"/>
        <v>0</v>
      </c>
      <c r="AT1548" s="159">
        <f t="shared" si="681"/>
        <v>1</v>
      </c>
      <c r="AU1548" s="159">
        <f t="shared" si="682"/>
        <v>0</v>
      </c>
      <c r="AV1548" s="159">
        <f t="shared" si="683"/>
        <v>0</v>
      </c>
      <c r="AW1548" s="159">
        <f t="shared" si="684"/>
        <v>0</v>
      </c>
      <c r="AX1548" s="159">
        <f t="shared" si="704"/>
        <v>0</v>
      </c>
      <c r="AY1548" s="159" t="str">
        <f t="shared" si="705"/>
        <v>3万～10万人未満の市町村平均</v>
      </c>
      <c r="AZ1548" s="159"/>
    </row>
    <row r="1549" spans="1:52" x14ac:dyDescent="0.3">
      <c r="A1549" t="str">
        <f t="shared" si="685"/>
        <v>40343</v>
      </c>
      <c r="B1549" s="158" t="str">
        <f t="shared" si="686"/>
        <v>040343</v>
      </c>
      <c r="C1549">
        <v>40</v>
      </c>
      <c r="D1549" t="s">
        <v>67</v>
      </c>
      <c r="E1549">
        <v>40343</v>
      </c>
      <c r="F1549" t="s">
        <v>1502</v>
      </c>
      <c r="G1549">
        <v>109.89700000000001</v>
      </c>
      <c r="H1549">
        <v>12.414999999999999</v>
      </c>
      <c r="I1549">
        <v>136.209</v>
      </c>
      <c r="J1549">
        <v>15.345000000000001</v>
      </c>
      <c r="K1549">
        <v>0</v>
      </c>
      <c r="L1549">
        <v>0</v>
      </c>
      <c r="M1549">
        <v>0</v>
      </c>
      <c r="N1549">
        <v>0</v>
      </c>
      <c r="O1549">
        <v>0</v>
      </c>
      <c r="P1549">
        <v>0</v>
      </c>
      <c r="Q1549">
        <v>0</v>
      </c>
      <c r="R1549">
        <v>0</v>
      </c>
      <c r="S1549">
        <v>0</v>
      </c>
      <c r="T1549">
        <v>0</v>
      </c>
      <c r="U1549">
        <v>0</v>
      </c>
      <c r="V1549">
        <v>1.385</v>
      </c>
      <c r="W1549">
        <v>22.138999999999999</v>
      </c>
      <c r="Y1549" t="str">
        <f t="shared" si="687"/>
        <v>福岡県</v>
      </c>
      <c r="Z1549" t="str">
        <f t="shared" si="688"/>
        <v>福岡県志免町</v>
      </c>
      <c r="AA1549" s="159">
        <f t="shared" si="689"/>
        <v>136.209</v>
      </c>
      <c r="AB1549" s="159">
        <f t="shared" si="690"/>
        <v>15.345000000000001</v>
      </c>
      <c r="AC1549" s="159">
        <f t="shared" si="691"/>
        <v>0</v>
      </c>
      <c r="AD1549" s="159">
        <f t="shared" si="692"/>
        <v>0</v>
      </c>
      <c r="AE1549" s="159">
        <f t="shared" si="693"/>
        <v>0</v>
      </c>
      <c r="AF1549" s="159">
        <f t="shared" si="694"/>
        <v>0</v>
      </c>
      <c r="AG1549" s="159">
        <f t="shared" si="695"/>
        <v>0</v>
      </c>
      <c r="AH1549" s="160">
        <f t="shared" si="696"/>
        <v>151.554</v>
      </c>
      <c r="AI1549" s="135">
        <f t="shared" si="697"/>
        <v>0.89874896076645949</v>
      </c>
      <c r="AJ1549" s="135">
        <f t="shared" si="698"/>
        <v>0.10125103923354052</v>
      </c>
      <c r="AK1549" s="135">
        <f t="shared" si="699"/>
        <v>0</v>
      </c>
      <c r="AL1549" s="135">
        <f t="shared" si="700"/>
        <v>0</v>
      </c>
      <c r="AM1549" s="135">
        <f t="shared" si="701"/>
        <v>0</v>
      </c>
      <c r="AN1549" s="135">
        <f t="shared" si="702"/>
        <v>0</v>
      </c>
      <c r="AO1549" s="135">
        <f t="shared" si="703"/>
        <v>0</v>
      </c>
      <c r="AP1549" s="159">
        <f>IFERROR(VLOOKUP(A1549,人口!$A$2:$E$1748,5,0),0)</f>
        <v>46335</v>
      </c>
      <c r="AQ1549" s="159">
        <f t="shared" si="678"/>
        <v>0</v>
      </c>
      <c r="AR1549" s="159">
        <f t="shared" si="679"/>
        <v>0</v>
      </c>
      <c r="AS1549" s="159">
        <f t="shared" si="680"/>
        <v>0</v>
      </c>
      <c r="AT1549" s="159">
        <f t="shared" si="681"/>
        <v>1</v>
      </c>
      <c r="AU1549" s="159">
        <f t="shared" si="682"/>
        <v>0</v>
      </c>
      <c r="AV1549" s="159">
        <f t="shared" si="683"/>
        <v>0</v>
      </c>
      <c r="AW1549" s="159">
        <f t="shared" si="684"/>
        <v>0</v>
      </c>
      <c r="AX1549" s="159">
        <f t="shared" si="704"/>
        <v>0</v>
      </c>
      <c r="AY1549" s="159" t="str">
        <f t="shared" si="705"/>
        <v>3万～10万人未満の市町村平均</v>
      </c>
      <c r="AZ1549" s="159"/>
    </row>
    <row r="1550" spans="1:52" x14ac:dyDescent="0.3">
      <c r="A1550" t="str">
        <f t="shared" si="685"/>
        <v>40344</v>
      </c>
      <c r="B1550" s="158" t="str">
        <f t="shared" si="686"/>
        <v>040344</v>
      </c>
      <c r="C1550">
        <v>40</v>
      </c>
      <c r="D1550" t="s">
        <v>67</v>
      </c>
      <c r="E1550">
        <v>40344</v>
      </c>
      <c r="F1550" t="s">
        <v>1526</v>
      </c>
      <c r="G1550">
        <v>91.016999999999996</v>
      </c>
      <c r="H1550">
        <v>24.809000000000001</v>
      </c>
      <c r="I1550">
        <v>112.586</v>
      </c>
      <c r="J1550">
        <v>30.654</v>
      </c>
      <c r="K1550">
        <v>8.4</v>
      </c>
      <c r="L1550">
        <v>21.010999999999999</v>
      </c>
      <c r="M1550">
        <v>0</v>
      </c>
      <c r="N1550">
        <v>0</v>
      </c>
      <c r="O1550">
        <v>0</v>
      </c>
      <c r="P1550">
        <v>0</v>
      </c>
      <c r="Q1550">
        <v>0</v>
      </c>
      <c r="R1550">
        <v>0</v>
      </c>
      <c r="S1550">
        <v>0</v>
      </c>
      <c r="T1550">
        <v>0</v>
      </c>
      <c r="U1550">
        <v>0</v>
      </c>
      <c r="V1550">
        <v>1.0609999999999999</v>
      </c>
      <c r="W1550">
        <v>13.157999999999999</v>
      </c>
      <c r="Y1550" t="str">
        <f t="shared" si="687"/>
        <v>福岡県</v>
      </c>
      <c r="Z1550" t="str">
        <f t="shared" si="688"/>
        <v>福岡県須恵町</v>
      </c>
      <c r="AA1550" s="159">
        <f t="shared" si="689"/>
        <v>112.586</v>
      </c>
      <c r="AB1550" s="159">
        <f t="shared" si="690"/>
        <v>30.654</v>
      </c>
      <c r="AC1550" s="159">
        <f t="shared" si="691"/>
        <v>21.010999999999999</v>
      </c>
      <c r="AD1550" s="159">
        <f t="shared" si="692"/>
        <v>0</v>
      </c>
      <c r="AE1550" s="159">
        <f t="shared" si="693"/>
        <v>0</v>
      </c>
      <c r="AF1550" s="159">
        <f t="shared" si="694"/>
        <v>0</v>
      </c>
      <c r="AG1550" s="159">
        <f t="shared" si="695"/>
        <v>0</v>
      </c>
      <c r="AH1550" s="160">
        <f t="shared" si="696"/>
        <v>164.251</v>
      </c>
      <c r="AI1550" s="135">
        <f t="shared" si="697"/>
        <v>0.68545092571734723</v>
      </c>
      <c r="AJ1550" s="135">
        <f t="shared" si="698"/>
        <v>0.1866290007366774</v>
      </c>
      <c r="AK1550" s="135">
        <f t="shared" si="699"/>
        <v>0.12792007354597537</v>
      </c>
      <c r="AL1550" s="135">
        <f t="shared" si="700"/>
        <v>0</v>
      </c>
      <c r="AM1550" s="135">
        <f t="shared" si="701"/>
        <v>0</v>
      </c>
      <c r="AN1550" s="135">
        <f t="shared" si="702"/>
        <v>0</v>
      </c>
      <c r="AO1550" s="135">
        <f t="shared" si="703"/>
        <v>0</v>
      </c>
      <c r="AP1550" s="159">
        <f>IFERROR(VLOOKUP(A1550,人口!$A$2:$E$1748,5,0),0)</f>
        <v>28738</v>
      </c>
      <c r="AQ1550" s="159">
        <f t="shared" si="678"/>
        <v>0</v>
      </c>
      <c r="AR1550" s="159">
        <f t="shared" si="679"/>
        <v>0</v>
      </c>
      <c r="AS1550" s="159">
        <f t="shared" si="680"/>
        <v>1</v>
      </c>
      <c r="AT1550" s="159">
        <f t="shared" si="681"/>
        <v>0</v>
      </c>
      <c r="AU1550" s="159">
        <f t="shared" si="682"/>
        <v>0</v>
      </c>
      <c r="AV1550" s="159">
        <f t="shared" si="683"/>
        <v>0</v>
      </c>
      <c r="AW1550" s="159">
        <f t="shared" si="684"/>
        <v>0</v>
      </c>
      <c r="AX1550" s="159">
        <f t="shared" si="704"/>
        <v>0</v>
      </c>
      <c r="AY1550" s="159" t="str">
        <f t="shared" si="705"/>
        <v>1万～3万人未満の市町村平均</v>
      </c>
      <c r="AZ1550" s="159"/>
    </row>
    <row r="1551" spans="1:52" x14ac:dyDescent="0.3">
      <c r="A1551" t="str">
        <f t="shared" si="685"/>
        <v>40345</v>
      </c>
      <c r="B1551" s="158" t="str">
        <f t="shared" si="686"/>
        <v>040345</v>
      </c>
      <c r="C1551">
        <v>40</v>
      </c>
      <c r="D1551" t="s">
        <v>67</v>
      </c>
      <c r="E1551">
        <v>40345</v>
      </c>
      <c r="F1551" t="s">
        <v>1548</v>
      </c>
      <c r="G1551">
        <v>104.306</v>
      </c>
      <c r="H1551">
        <v>29.007999999999999</v>
      </c>
      <c r="I1551">
        <v>129.87700000000001</v>
      </c>
      <c r="J1551">
        <v>36.100999999999999</v>
      </c>
      <c r="K1551">
        <v>1.8</v>
      </c>
      <c r="L1551">
        <v>3.552</v>
      </c>
      <c r="M1551">
        <v>0</v>
      </c>
      <c r="N1551">
        <v>0</v>
      </c>
      <c r="O1551">
        <v>0</v>
      </c>
      <c r="P1551">
        <v>0</v>
      </c>
      <c r="Q1551">
        <v>0</v>
      </c>
      <c r="R1551">
        <v>0</v>
      </c>
      <c r="S1551">
        <v>0</v>
      </c>
      <c r="T1551">
        <v>0</v>
      </c>
      <c r="U1551">
        <v>0</v>
      </c>
      <c r="V1551">
        <v>1.0329999999999999</v>
      </c>
      <c r="W1551">
        <v>14.375999999999999</v>
      </c>
      <c r="Y1551" t="str">
        <f t="shared" si="687"/>
        <v>福岡県</v>
      </c>
      <c r="Z1551" t="str">
        <f t="shared" si="688"/>
        <v>福岡県新宮町</v>
      </c>
      <c r="AA1551" s="159">
        <f t="shared" si="689"/>
        <v>129.87700000000001</v>
      </c>
      <c r="AB1551" s="159">
        <f t="shared" si="690"/>
        <v>36.100999999999999</v>
      </c>
      <c r="AC1551" s="159">
        <f t="shared" si="691"/>
        <v>3.552</v>
      </c>
      <c r="AD1551" s="159">
        <f t="shared" si="692"/>
        <v>0</v>
      </c>
      <c r="AE1551" s="159">
        <f t="shared" si="693"/>
        <v>0</v>
      </c>
      <c r="AF1551" s="159">
        <f t="shared" si="694"/>
        <v>0</v>
      </c>
      <c r="AG1551" s="159">
        <f t="shared" si="695"/>
        <v>0</v>
      </c>
      <c r="AH1551" s="160">
        <f t="shared" si="696"/>
        <v>169.53</v>
      </c>
      <c r="AI1551" s="135">
        <f t="shared" si="697"/>
        <v>0.76610039521028728</v>
      </c>
      <c r="AJ1551" s="135">
        <f t="shared" si="698"/>
        <v>0.21294756090367487</v>
      </c>
      <c r="AK1551" s="135">
        <f t="shared" si="699"/>
        <v>2.0952043886037868E-2</v>
      </c>
      <c r="AL1551" s="135">
        <f t="shared" si="700"/>
        <v>0</v>
      </c>
      <c r="AM1551" s="135">
        <f t="shared" si="701"/>
        <v>0</v>
      </c>
      <c r="AN1551" s="135">
        <f t="shared" si="702"/>
        <v>0</v>
      </c>
      <c r="AO1551" s="135">
        <f t="shared" si="703"/>
        <v>0</v>
      </c>
      <c r="AP1551" s="159">
        <f>IFERROR(VLOOKUP(A1551,人口!$A$2:$E$1748,5,0),0)</f>
        <v>33368</v>
      </c>
      <c r="AQ1551" s="159">
        <f t="shared" si="678"/>
        <v>0</v>
      </c>
      <c r="AR1551" s="159">
        <f t="shared" si="679"/>
        <v>0</v>
      </c>
      <c r="AS1551" s="159">
        <f t="shared" si="680"/>
        <v>0</v>
      </c>
      <c r="AT1551" s="159">
        <f t="shared" si="681"/>
        <v>1</v>
      </c>
      <c r="AU1551" s="159">
        <f t="shared" si="682"/>
        <v>0</v>
      </c>
      <c r="AV1551" s="159">
        <f t="shared" si="683"/>
        <v>0</v>
      </c>
      <c r="AW1551" s="159">
        <f t="shared" si="684"/>
        <v>0</v>
      </c>
      <c r="AX1551" s="159">
        <f t="shared" si="704"/>
        <v>0</v>
      </c>
      <c r="AY1551" s="159" t="str">
        <f t="shared" si="705"/>
        <v>3万～10万人未満の市町村平均</v>
      </c>
      <c r="AZ1551" s="159"/>
    </row>
    <row r="1552" spans="1:52" x14ac:dyDescent="0.3">
      <c r="A1552" t="str">
        <f t="shared" si="685"/>
        <v>40348</v>
      </c>
      <c r="B1552" s="158" t="str">
        <f t="shared" si="686"/>
        <v>040348</v>
      </c>
      <c r="C1552">
        <v>40</v>
      </c>
      <c r="D1552" t="s">
        <v>67</v>
      </c>
      <c r="E1552">
        <v>40348</v>
      </c>
      <c r="F1552" t="s">
        <v>1571</v>
      </c>
      <c r="G1552">
        <v>58.11</v>
      </c>
      <c r="H1552">
        <v>42.683999999999997</v>
      </c>
      <c r="I1552">
        <v>73.341999999999999</v>
      </c>
      <c r="J1552">
        <v>53.87</v>
      </c>
      <c r="K1552">
        <v>46.2</v>
      </c>
      <c r="L1552">
        <v>106.238</v>
      </c>
      <c r="M1552">
        <v>0</v>
      </c>
      <c r="N1552">
        <v>0</v>
      </c>
      <c r="O1552">
        <v>0</v>
      </c>
      <c r="P1552">
        <v>0</v>
      </c>
      <c r="Q1552">
        <v>0</v>
      </c>
      <c r="R1552">
        <v>0</v>
      </c>
      <c r="S1552">
        <v>0</v>
      </c>
      <c r="T1552">
        <v>0</v>
      </c>
      <c r="U1552">
        <v>0</v>
      </c>
      <c r="V1552">
        <v>0.52900000000000003</v>
      </c>
      <c r="W1552">
        <v>7.319</v>
      </c>
      <c r="Y1552" t="str">
        <f t="shared" si="687"/>
        <v>福岡県</v>
      </c>
      <c r="Z1552" t="str">
        <f t="shared" si="688"/>
        <v>福岡県久山町</v>
      </c>
      <c r="AA1552" s="159">
        <f t="shared" si="689"/>
        <v>73.341999999999999</v>
      </c>
      <c r="AB1552" s="159">
        <f t="shared" si="690"/>
        <v>53.87</v>
      </c>
      <c r="AC1552" s="159">
        <f t="shared" si="691"/>
        <v>106.238</v>
      </c>
      <c r="AD1552" s="159">
        <f t="shared" si="692"/>
        <v>0</v>
      </c>
      <c r="AE1552" s="159">
        <f t="shared" si="693"/>
        <v>0</v>
      </c>
      <c r="AF1552" s="159">
        <f t="shared" si="694"/>
        <v>0</v>
      </c>
      <c r="AG1552" s="159">
        <f t="shared" si="695"/>
        <v>0</v>
      </c>
      <c r="AH1552" s="160">
        <f t="shared" si="696"/>
        <v>233.45</v>
      </c>
      <c r="AI1552" s="135">
        <f t="shared" si="697"/>
        <v>0.31416577425572928</v>
      </c>
      <c r="AJ1552" s="135">
        <f t="shared" si="698"/>
        <v>0.2307560505461555</v>
      </c>
      <c r="AK1552" s="135">
        <f t="shared" si="699"/>
        <v>0.45507817519811528</v>
      </c>
      <c r="AL1552" s="135">
        <f t="shared" si="700"/>
        <v>0</v>
      </c>
      <c r="AM1552" s="135">
        <f t="shared" si="701"/>
        <v>0</v>
      </c>
      <c r="AN1552" s="135">
        <f t="shared" si="702"/>
        <v>0</v>
      </c>
      <c r="AO1552" s="135">
        <f t="shared" si="703"/>
        <v>0</v>
      </c>
      <c r="AP1552" s="159">
        <f>IFERROR(VLOOKUP(A1552,人口!$A$2:$E$1748,5,0),0)</f>
        <v>9068</v>
      </c>
      <c r="AQ1552" s="159">
        <f t="shared" si="678"/>
        <v>0</v>
      </c>
      <c r="AR1552" s="159">
        <f t="shared" si="679"/>
        <v>1</v>
      </c>
      <c r="AS1552" s="159">
        <f t="shared" si="680"/>
        <v>0</v>
      </c>
      <c r="AT1552" s="159">
        <f t="shared" si="681"/>
        <v>0</v>
      </c>
      <c r="AU1552" s="159">
        <f t="shared" si="682"/>
        <v>0</v>
      </c>
      <c r="AV1552" s="159">
        <f t="shared" si="683"/>
        <v>0</v>
      </c>
      <c r="AW1552" s="159">
        <f t="shared" si="684"/>
        <v>0</v>
      </c>
      <c r="AX1552" s="159">
        <f t="shared" si="704"/>
        <v>0</v>
      </c>
      <c r="AY1552" s="159" t="str">
        <f t="shared" si="705"/>
        <v>5千～1万人未満の市町村平均</v>
      </c>
      <c r="AZ1552" s="159"/>
    </row>
    <row r="1553" spans="1:52" x14ac:dyDescent="0.3">
      <c r="A1553" t="str">
        <f t="shared" si="685"/>
        <v>40349</v>
      </c>
      <c r="B1553" s="158" t="str">
        <f t="shared" si="686"/>
        <v>040349</v>
      </c>
      <c r="C1553">
        <v>40</v>
      </c>
      <c r="D1553" t="s">
        <v>67</v>
      </c>
      <c r="E1553">
        <v>40349</v>
      </c>
      <c r="F1553" t="s">
        <v>1588</v>
      </c>
      <c r="G1553">
        <v>131.66499999999999</v>
      </c>
      <c r="H1553">
        <v>54.87</v>
      </c>
      <c r="I1553">
        <v>164.04499999999999</v>
      </c>
      <c r="J1553">
        <v>68.346999999999994</v>
      </c>
      <c r="K1553">
        <v>0</v>
      </c>
      <c r="L1553">
        <v>0</v>
      </c>
      <c r="M1553">
        <v>0</v>
      </c>
      <c r="N1553">
        <v>0</v>
      </c>
      <c r="O1553">
        <v>0</v>
      </c>
      <c r="P1553">
        <v>0</v>
      </c>
      <c r="Q1553">
        <v>0</v>
      </c>
      <c r="R1553">
        <v>0</v>
      </c>
      <c r="S1553">
        <v>0</v>
      </c>
      <c r="T1553">
        <v>0</v>
      </c>
      <c r="U1553">
        <v>0</v>
      </c>
      <c r="V1553">
        <v>1.2609999999999999</v>
      </c>
      <c r="W1553">
        <v>23.978999999999999</v>
      </c>
      <c r="Y1553" t="str">
        <f t="shared" si="687"/>
        <v>福岡県</v>
      </c>
      <c r="Z1553" t="str">
        <f t="shared" si="688"/>
        <v>福岡県粕屋町</v>
      </c>
      <c r="AA1553" s="159">
        <f t="shared" si="689"/>
        <v>164.04499999999999</v>
      </c>
      <c r="AB1553" s="159">
        <f t="shared" si="690"/>
        <v>68.346999999999994</v>
      </c>
      <c r="AC1553" s="159">
        <f t="shared" si="691"/>
        <v>0</v>
      </c>
      <c r="AD1553" s="159">
        <f t="shared" si="692"/>
        <v>0</v>
      </c>
      <c r="AE1553" s="159">
        <f t="shared" si="693"/>
        <v>0</v>
      </c>
      <c r="AF1553" s="159">
        <f t="shared" si="694"/>
        <v>0</v>
      </c>
      <c r="AG1553" s="159">
        <f t="shared" si="695"/>
        <v>0</v>
      </c>
      <c r="AH1553" s="160">
        <f t="shared" si="696"/>
        <v>232.392</v>
      </c>
      <c r="AI1553" s="135">
        <f t="shared" si="697"/>
        <v>0.70589779338359315</v>
      </c>
      <c r="AJ1553" s="135">
        <f t="shared" si="698"/>
        <v>0.29410220661640674</v>
      </c>
      <c r="AK1553" s="135">
        <f t="shared" si="699"/>
        <v>0</v>
      </c>
      <c r="AL1553" s="135">
        <f t="shared" si="700"/>
        <v>0</v>
      </c>
      <c r="AM1553" s="135">
        <f t="shared" si="701"/>
        <v>0</v>
      </c>
      <c r="AN1553" s="135">
        <f t="shared" si="702"/>
        <v>0</v>
      </c>
      <c r="AO1553" s="135">
        <f t="shared" si="703"/>
        <v>0</v>
      </c>
      <c r="AP1553" s="159">
        <f>IFERROR(VLOOKUP(A1553,人口!$A$2:$E$1748,5,0),0)</f>
        <v>47837</v>
      </c>
      <c r="AQ1553" s="159">
        <f t="shared" si="678"/>
        <v>0</v>
      </c>
      <c r="AR1553" s="159">
        <f t="shared" si="679"/>
        <v>0</v>
      </c>
      <c r="AS1553" s="159">
        <f t="shared" si="680"/>
        <v>0</v>
      </c>
      <c r="AT1553" s="159">
        <f t="shared" si="681"/>
        <v>1</v>
      </c>
      <c r="AU1553" s="159">
        <f t="shared" si="682"/>
        <v>0</v>
      </c>
      <c r="AV1553" s="159">
        <f t="shared" si="683"/>
        <v>0</v>
      </c>
      <c r="AW1553" s="159">
        <f t="shared" si="684"/>
        <v>0</v>
      </c>
      <c r="AX1553" s="159">
        <f t="shared" si="704"/>
        <v>0</v>
      </c>
      <c r="AY1553" s="159" t="str">
        <f t="shared" si="705"/>
        <v>3万～10万人未満の市町村平均</v>
      </c>
      <c r="AZ1553" s="159"/>
    </row>
    <row r="1554" spans="1:52" x14ac:dyDescent="0.3">
      <c r="A1554" t="str">
        <f t="shared" si="685"/>
        <v>40381</v>
      </c>
      <c r="B1554" s="158" t="str">
        <f t="shared" si="686"/>
        <v>040381</v>
      </c>
      <c r="C1554">
        <v>40</v>
      </c>
      <c r="D1554" t="s">
        <v>67</v>
      </c>
      <c r="E1554">
        <v>40381</v>
      </c>
      <c r="F1554" t="s">
        <v>1606</v>
      </c>
      <c r="G1554">
        <v>45.554000000000002</v>
      </c>
      <c r="H1554">
        <v>20.460999999999999</v>
      </c>
      <c r="I1554">
        <v>57.395000000000003</v>
      </c>
      <c r="J1554">
        <v>25.768999999999998</v>
      </c>
      <c r="K1554">
        <v>0</v>
      </c>
      <c r="L1554">
        <v>0</v>
      </c>
      <c r="M1554">
        <v>0</v>
      </c>
      <c r="N1554">
        <v>0</v>
      </c>
      <c r="O1554">
        <v>0</v>
      </c>
      <c r="P1554">
        <v>0</v>
      </c>
      <c r="Q1554">
        <v>0</v>
      </c>
      <c r="R1554">
        <v>0</v>
      </c>
      <c r="S1554">
        <v>0</v>
      </c>
      <c r="T1554">
        <v>0</v>
      </c>
      <c r="U1554">
        <v>0</v>
      </c>
      <c r="V1554">
        <v>0.57299999999999995</v>
      </c>
      <c r="W1554">
        <v>7.2670000000000003</v>
      </c>
      <c r="Y1554" t="str">
        <f t="shared" si="687"/>
        <v>福岡県</v>
      </c>
      <c r="Z1554" t="str">
        <f t="shared" si="688"/>
        <v>福岡県芦屋町</v>
      </c>
      <c r="AA1554" s="159">
        <f t="shared" si="689"/>
        <v>57.395000000000003</v>
      </c>
      <c r="AB1554" s="159">
        <f t="shared" si="690"/>
        <v>25.768999999999998</v>
      </c>
      <c r="AC1554" s="159">
        <f t="shared" si="691"/>
        <v>0</v>
      </c>
      <c r="AD1554" s="159">
        <f t="shared" si="692"/>
        <v>0</v>
      </c>
      <c r="AE1554" s="159">
        <f t="shared" si="693"/>
        <v>0</v>
      </c>
      <c r="AF1554" s="159">
        <f t="shared" si="694"/>
        <v>0</v>
      </c>
      <c r="AG1554" s="159">
        <f t="shared" si="695"/>
        <v>0</v>
      </c>
      <c r="AH1554" s="160">
        <f t="shared" si="696"/>
        <v>83.164000000000001</v>
      </c>
      <c r="AI1554" s="135">
        <f t="shared" si="697"/>
        <v>0.69014236929440631</v>
      </c>
      <c r="AJ1554" s="135">
        <f t="shared" si="698"/>
        <v>0.30985763070559375</v>
      </c>
      <c r="AK1554" s="135">
        <f t="shared" si="699"/>
        <v>0</v>
      </c>
      <c r="AL1554" s="135">
        <f t="shared" si="700"/>
        <v>0</v>
      </c>
      <c r="AM1554" s="135">
        <f t="shared" si="701"/>
        <v>0</v>
      </c>
      <c r="AN1554" s="135">
        <f t="shared" si="702"/>
        <v>0</v>
      </c>
      <c r="AO1554" s="135">
        <f t="shared" si="703"/>
        <v>0</v>
      </c>
      <c r="AP1554" s="159">
        <f>IFERROR(VLOOKUP(A1554,人口!$A$2:$E$1748,5,0),0)</f>
        <v>13724</v>
      </c>
      <c r="AQ1554" s="159">
        <f t="shared" si="678"/>
        <v>0</v>
      </c>
      <c r="AR1554" s="159">
        <f t="shared" si="679"/>
        <v>0</v>
      </c>
      <c r="AS1554" s="159">
        <f t="shared" si="680"/>
        <v>1</v>
      </c>
      <c r="AT1554" s="159">
        <f t="shared" si="681"/>
        <v>0</v>
      </c>
      <c r="AU1554" s="159">
        <f t="shared" si="682"/>
        <v>0</v>
      </c>
      <c r="AV1554" s="159">
        <f t="shared" si="683"/>
        <v>0</v>
      </c>
      <c r="AW1554" s="159">
        <f t="shared" si="684"/>
        <v>0</v>
      </c>
      <c r="AX1554" s="159">
        <f t="shared" si="704"/>
        <v>0</v>
      </c>
      <c r="AY1554" s="159" t="str">
        <f t="shared" si="705"/>
        <v>1万～3万人未満の市町村平均</v>
      </c>
      <c r="AZ1554" s="159"/>
    </row>
    <row r="1555" spans="1:52" x14ac:dyDescent="0.3">
      <c r="A1555" t="str">
        <f t="shared" si="685"/>
        <v>40382</v>
      </c>
      <c r="B1555" s="158" t="str">
        <f t="shared" si="686"/>
        <v>040382</v>
      </c>
      <c r="C1555">
        <v>40</v>
      </c>
      <c r="D1555" t="s">
        <v>67</v>
      </c>
      <c r="E1555">
        <v>40382</v>
      </c>
      <c r="F1555" t="s">
        <v>1620</v>
      </c>
      <c r="G1555">
        <v>86.269000000000005</v>
      </c>
      <c r="H1555">
        <v>22.997</v>
      </c>
      <c r="I1555">
        <v>108.575</v>
      </c>
      <c r="J1555">
        <v>28.948</v>
      </c>
      <c r="K1555">
        <v>0</v>
      </c>
      <c r="L1555">
        <v>0</v>
      </c>
      <c r="M1555">
        <v>0</v>
      </c>
      <c r="N1555">
        <v>0</v>
      </c>
      <c r="O1555">
        <v>0</v>
      </c>
      <c r="P1555">
        <v>0</v>
      </c>
      <c r="Q1555">
        <v>0</v>
      </c>
      <c r="R1555">
        <v>0</v>
      </c>
      <c r="S1555">
        <v>0</v>
      </c>
      <c r="T1555">
        <v>0</v>
      </c>
      <c r="U1555">
        <v>0</v>
      </c>
      <c r="V1555">
        <v>1.0249999999999999</v>
      </c>
      <c r="W1555">
        <v>12.92</v>
      </c>
      <c r="Y1555" t="str">
        <f t="shared" si="687"/>
        <v>福岡県</v>
      </c>
      <c r="Z1555" t="str">
        <f t="shared" si="688"/>
        <v>福岡県水巻町</v>
      </c>
      <c r="AA1555" s="159">
        <f t="shared" si="689"/>
        <v>108.575</v>
      </c>
      <c r="AB1555" s="159">
        <f t="shared" si="690"/>
        <v>28.948</v>
      </c>
      <c r="AC1555" s="159">
        <f t="shared" si="691"/>
        <v>0</v>
      </c>
      <c r="AD1555" s="159">
        <f t="shared" si="692"/>
        <v>0</v>
      </c>
      <c r="AE1555" s="159">
        <f t="shared" si="693"/>
        <v>0</v>
      </c>
      <c r="AF1555" s="159">
        <f t="shared" si="694"/>
        <v>0</v>
      </c>
      <c r="AG1555" s="159">
        <f t="shared" si="695"/>
        <v>0</v>
      </c>
      <c r="AH1555" s="160">
        <f t="shared" si="696"/>
        <v>137.523</v>
      </c>
      <c r="AI1555" s="135">
        <f t="shared" si="697"/>
        <v>0.78950430109872538</v>
      </c>
      <c r="AJ1555" s="135">
        <f t="shared" si="698"/>
        <v>0.2104956989012747</v>
      </c>
      <c r="AK1555" s="135">
        <f t="shared" si="699"/>
        <v>0</v>
      </c>
      <c r="AL1555" s="135">
        <f t="shared" si="700"/>
        <v>0</v>
      </c>
      <c r="AM1555" s="135">
        <f t="shared" si="701"/>
        <v>0</v>
      </c>
      <c r="AN1555" s="135">
        <f t="shared" si="702"/>
        <v>0</v>
      </c>
      <c r="AO1555" s="135">
        <f t="shared" si="703"/>
        <v>0</v>
      </c>
      <c r="AP1555" s="159">
        <f>IFERROR(VLOOKUP(A1555,人口!$A$2:$E$1748,5,0),0)</f>
        <v>28152</v>
      </c>
      <c r="AQ1555" s="159">
        <f t="shared" si="678"/>
        <v>0</v>
      </c>
      <c r="AR1555" s="159">
        <f t="shared" si="679"/>
        <v>0</v>
      </c>
      <c r="AS1555" s="159">
        <f t="shared" si="680"/>
        <v>1</v>
      </c>
      <c r="AT1555" s="159">
        <f t="shared" si="681"/>
        <v>0</v>
      </c>
      <c r="AU1555" s="159">
        <f t="shared" si="682"/>
        <v>0</v>
      </c>
      <c r="AV1555" s="159">
        <f t="shared" si="683"/>
        <v>0</v>
      </c>
      <c r="AW1555" s="159">
        <f t="shared" si="684"/>
        <v>0</v>
      </c>
      <c r="AX1555" s="159">
        <f t="shared" si="704"/>
        <v>0</v>
      </c>
      <c r="AY1555" s="159" t="str">
        <f t="shared" si="705"/>
        <v>1万～3万人未満の市町村平均</v>
      </c>
      <c r="AZ1555" s="159"/>
    </row>
    <row r="1556" spans="1:52" x14ac:dyDescent="0.3">
      <c r="A1556" t="str">
        <f t="shared" si="685"/>
        <v>40383</v>
      </c>
      <c r="B1556" s="158" t="str">
        <f t="shared" si="686"/>
        <v>040383</v>
      </c>
      <c r="C1556">
        <v>40</v>
      </c>
      <c r="D1556" t="s">
        <v>67</v>
      </c>
      <c r="E1556">
        <v>40383</v>
      </c>
      <c r="F1556" t="s">
        <v>1638</v>
      </c>
      <c r="G1556">
        <v>113.67400000000001</v>
      </c>
      <c r="H1556">
        <v>131.006</v>
      </c>
      <c r="I1556">
        <v>145.90700000000001</v>
      </c>
      <c r="J1556">
        <v>167.953</v>
      </c>
      <c r="K1556">
        <v>4.7</v>
      </c>
      <c r="L1556">
        <v>10.013999999999999</v>
      </c>
      <c r="M1556">
        <v>0</v>
      </c>
      <c r="N1556">
        <v>0</v>
      </c>
      <c r="O1556">
        <v>0</v>
      </c>
      <c r="P1556">
        <v>0</v>
      </c>
      <c r="Q1556">
        <v>0</v>
      </c>
      <c r="R1556">
        <v>0</v>
      </c>
      <c r="S1556">
        <v>0</v>
      </c>
      <c r="T1556">
        <v>0</v>
      </c>
      <c r="U1556">
        <v>0</v>
      </c>
      <c r="V1556">
        <v>1.548</v>
      </c>
      <c r="W1556">
        <v>12.871</v>
      </c>
      <c r="Y1556" t="str">
        <f t="shared" si="687"/>
        <v>福岡県</v>
      </c>
      <c r="Z1556" t="str">
        <f t="shared" si="688"/>
        <v>福岡県岡垣町</v>
      </c>
      <c r="AA1556" s="159">
        <f t="shared" si="689"/>
        <v>145.90700000000001</v>
      </c>
      <c r="AB1556" s="159">
        <f t="shared" si="690"/>
        <v>167.953</v>
      </c>
      <c r="AC1556" s="159">
        <f t="shared" si="691"/>
        <v>10.013999999999999</v>
      </c>
      <c r="AD1556" s="159">
        <f t="shared" si="692"/>
        <v>0</v>
      </c>
      <c r="AE1556" s="159">
        <f t="shared" si="693"/>
        <v>0</v>
      </c>
      <c r="AF1556" s="159">
        <f t="shared" si="694"/>
        <v>0</v>
      </c>
      <c r="AG1556" s="159">
        <f t="shared" si="695"/>
        <v>0</v>
      </c>
      <c r="AH1556" s="160">
        <f t="shared" si="696"/>
        <v>323.87400000000002</v>
      </c>
      <c r="AI1556" s="135">
        <f t="shared" si="697"/>
        <v>0.4505054434749316</v>
      </c>
      <c r="AJ1556" s="135">
        <f t="shared" si="698"/>
        <v>0.51857512489424895</v>
      </c>
      <c r="AK1556" s="135">
        <f t="shared" si="699"/>
        <v>3.0919431630819387E-2</v>
      </c>
      <c r="AL1556" s="135">
        <f t="shared" si="700"/>
        <v>0</v>
      </c>
      <c r="AM1556" s="135">
        <f t="shared" si="701"/>
        <v>0</v>
      </c>
      <c r="AN1556" s="135">
        <f t="shared" si="702"/>
        <v>0</v>
      </c>
      <c r="AO1556" s="135">
        <f t="shared" si="703"/>
        <v>0</v>
      </c>
      <c r="AP1556" s="159">
        <f>IFERROR(VLOOKUP(A1556,人口!$A$2:$E$1748,5,0),0)</f>
        <v>31706</v>
      </c>
      <c r="AQ1556" s="159">
        <f t="shared" si="678"/>
        <v>0</v>
      </c>
      <c r="AR1556" s="159">
        <f t="shared" si="679"/>
        <v>0</v>
      </c>
      <c r="AS1556" s="159">
        <f t="shared" si="680"/>
        <v>0</v>
      </c>
      <c r="AT1556" s="159">
        <f t="shared" si="681"/>
        <v>1</v>
      </c>
      <c r="AU1556" s="159">
        <f t="shared" si="682"/>
        <v>0</v>
      </c>
      <c r="AV1556" s="159">
        <f t="shared" si="683"/>
        <v>0</v>
      </c>
      <c r="AW1556" s="159">
        <f t="shared" si="684"/>
        <v>0</v>
      </c>
      <c r="AX1556" s="159">
        <f t="shared" si="704"/>
        <v>0</v>
      </c>
      <c r="AY1556" s="159" t="str">
        <f t="shared" si="705"/>
        <v>3万～10万人未満の市町村平均</v>
      </c>
      <c r="AZ1556" s="159"/>
    </row>
    <row r="1557" spans="1:52" x14ac:dyDescent="0.3">
      <c r="A1557" t="str">
        <f t="shared" si="685"/>
        <v>40384</v>
      </c>
      <c r="B1557" s="158" t="str">
        <f t="shared" si="686"/>
        <v>040384</v>
      </c>
      <c r="C1557">
        <v>40</v>
      </c>
      <c r="D1557" t="s">
        <v>67</v>
      </c>
      <c r="E1557">
        <v>40384</v>
      </c>
      <c r="F1557" t="s">
        <v>1654</v>
      </c>
      <c r="G1557">
        <v>79.926000000000002</v>
      </c>
      <c r="H1557">
        <v>184.63900000000001</v>
      </c>
      <c r="I1557">
        <v>101.505</v>
      </c>
      <c r="J1557">
        <v>234.00399999999999</v>
      </c>
      <c r="K1557">
        <v>0.1</v>
      </c>
      <c r="L1557">
        <v>0.191</v>
      </c>
      <c r="M1557">
        <v>0</v>
      </c>
      <c r="N1557">
        <v>0</v>
      </c>
      <c r="O1557">
        <v>0</v>
      </c>
      <c r="P1557">
        <v>0</v>
      </c>
      <c r="Q1557">
        <v>0</v>
      </c>
      <c r="R1557">
        <v>0</v>
      </c>
      <c r="S1557">
        <v>0</v>
      </c>
      <c r="T1557">
        <v>0</v>
      </c>
      <c r="U1557">
        <v>0</v>
      </c>
      <c r="V1557">
        <v>0.95599999999999996</v>
      </c>
      <c r="W1557">
        <v>11.459</v>
      </c>
      <c r="Y1557" t="str">
        <f t="shared" si="687"/>
        <v>福岡県</v>
      </c>
      <c r="Z1557" t="str">
        <f t="shared" si="688"/>
        <v>福岡県遠賀町</v>
      </c>
      <c r="AA1557" s="159">
        <f t="shared" si="689"/>
        <v>101.505</v>
      </c>
      <c r="AB1557" s="159">
        <f t="shared" si="690"/>
        <v>234.00399999999999</v>
      </c>
      <c r="AC1557" s="159">
        <f t="shared" si="691"/>
        <v>0.191</v>
      </c>
      <c r="AD1557" s="159">
        <f t="shared" si="692"/>
        <v>0</v>
      </c>
      <c r="AE1557" s="159">
        <f t="shared" si="693"/>
        <v>0</v>
      </c>
      <c r="AF1557" s="159">
        <f t="shared" si="694"/>
        <v>0</v>
      </c>
      <c r="AG1557" s="159">
        <f t="shared" si="695"/>
        <v>0</v>
      </c>
      <c r="AH1557" s="160">
        <f t="shared" si="696"/>
        <v>335.7</v>
      </c>
      <c r="AI1557" s="135">
        <f t="shared" si="697"/>
        <v>0.30236818588025022</v>
      </c>
      <c r="AJ1557" s="135">
        <f t="shared" si="698"/>
        <v>0.697062853738457</v>
      </c>
      <c r="AK1557" s="135">
        <f t="shared" si="699"/>
        <v>5.6896038129282097E-4</v>
      </c>
      <c r="AL1557" s="135">
        <f t="shared" si="700"/>
        <v>0</v>
      </c>
      <c r="AM1557" s="135">
        <f t="shared" si="701"/>
        <v>0</v>
      </c>
      <c r="AN1557" s="135">
        <f t="shared" si="702"/>
        <v>0</v>
      </c>
      <c r="AO1557" s="135">
        <f t="shared" si="703"/>
        <v>0</v>
      </c>
      <c r="AP1557" s="159">
        <f>IFERROR(VLOOKUP(A1557,人口!$A$2:$E$1748,5,0),0)</f>
        <v>19307</v>
      </c>
      <c r="AQ1557" s="159">
        <f t="shared" si="678"/>
        <v>0</v>
      </c>
      <c r="AR1557" s="159">
        <f t="shared" si="679"/>
        <v>0</v>
      </c>
      <c r="AS1557" s="159">
        <f t="shared" si="680"/>
        <v>1</v>
      </c>
      <c r="AT1557" s="159">
        <f t="shared" si="681"/>
        <v>0</v>
      </c>
      <c r="AU1557" s="159">
        <f t="shared" si="682"/>
        <v>0</v>
      </c>
      <c r="AV1557" s="159">
        <f t="shared" si="683"/>
        <v>0</v>
      </c>
      <c r="AW1557" s="159">
        <f t="shared" si="684"/>
        <v>0</v>
      </c>
      <c r="AX1557" s="159">
        <f t="shared" si="704"/>
        <v>0</v>
      </c>
      <c r="AY1557" s="159" t="str">
        <f t="shared" si="705"/>
        <v>1万～3万人未満の市町村平均</v>
      </c>
      <c r="AZ1557" s="159"/>
    </row>
    <row r="1558" spans="1:52" x14ac:dyDescent="0.3">
      <c r="A1558" t="str">
        <f t="shared" si="685"/>
        <v>40401</v>
      </c>
      <c r="B1558" s="158" t="str">
        <f t="shared" si="686"/>
        <v>040401</v>
      </c>
      <c r="C1558">
        <v>40</v>
      </c>
      <c r="D1558" t="s">
        <v>67</v>
      </c>
      <c r="E1558">
        <v>40401</v>
      </c>
      <c r="F1558" t="s">
        <v>1669</v>
      </c>
      <c r="G1558">
        <v>49.987000000000002</v>
      </c>
      <c r="H1558">
        <v>41.570999999999998</v>
      </c>
      <c r="I1558">
        <v>63.648000000000003</v>
      </c>
      <c r="J1558">
        <v>52.92</v>
      </c>
      <c r="K1558">
        <v>0</v>
      </c>
      <c r="L1558">
        <v>0</v>
      </c>
      <c r="M1558">
        <v>0</v>
      </c>
      <c r="N1558">
        <v>0</v>
      </c>
      <c r="O1558">
        <v>0</v>
      </c>
      <c r="P1558">
        <v>0</v>
      </c>
      <c r="Q1558">
        <v>0</v>
      </c>
      <c r="R1558">
        <v>0</v>
      </c>
      <c r="S1558">
        <v>0</v>
      </c>
      <c r="T1558">
        <v>0</v>
      </c>
      <c r="U1558">
        <v>0</v>
      </c>
      <c r="V1558">
        <v>0.54900000000000004</v>
      </c>
      <c r="W1558">
        <v>7.2380000000000004</v>
      </c>
      <c r="Y1558" t="str">
        <f t="shared" si="687"/>
        <v>福岡県</v>
      </c>
      <c r="Z1558" t="str">
        <f t="shared" si="688"/>
        <v>福岡県小竹町</v>
      </c>
      <c r="AA1558" s="159">
        <f t="shared" si="689"/>
        <v>63.648000000000003</v>
      </c>
      <c r="AB1558" s="159">
        <f t="shared" si="690"/>
        <v>52.92</v>
      </c>
      <c r="AC1558" s="159">
        <f t="shared" si="691"/>
        <v>0</v>
      </c>
      <c r="AD1558" s="159">
        <f t="shared" si="692"/>
        <v>0</v>
      </c>
      <c r="AE1558" s="159">
        <f t="shared" si="693"/>
        <v>0</v>
      </c>
      <c r="AF1558" s="159">
        <f t="shared" si="694"/>
        <v>0</v>
      </c>
      <c r="AG1558" s="159">
        <f t="shared" si="695"/>
        <v>0</v>
      </c>
      <c r="AH1558" s="160">
        <f t="shared" si="696"/>
        <v>116.56800000000001</v>
      </c>
      <c r="AI1558" s="135">
        <f t="shared" si="697"/>
        <v>0.54601605929586161</v>
      </c>
      <c r="AJ1558" s="135">
        <f t="shared" si="698"/>
        <v>0.45398394070413833</v>
      </c>
      <c r="AK1558" s="135">
        <f t="shared" si="699"/>
        <v>0</v>
      </c>
      <c r="AL1558" s="135">
        <f t="shared" si="700"/>
        <v>0</v>
      </c>
      <c r="AM1558" s="135">
        <f t="shared" si="701"/>
        <v>0</v>
      </c>
      <c r="AN1558" s="135">
        <f t="shared" si="702"/>
        <v>0</v>
      </c>
      <c r="AO1558" s="135">
        <f t="shared" si="703"/>
        <v>0</v>
      </c>
      <c r="AP1558" s="159">
        <f>IFERROR(VLOOKUP(A1558,人口!$A$2:$E$1748,5,0),0)</f>
        <v>7553</v>
      </c>
      <c r="AQ1558" s="159">
        <f t="shared" si="678"/>
        <v>0</v>
      </c>
      <c r="AR1558" s="159">
        <f t="shared" si="679"/>
        <v>1</v>
      </c>
      <c r="AS1558" s="159">
        <f t="shared" si="680"/>
        <v>0</v>
      </c>
      <c r="AT1558" s="159">
        <f t="shared" si="681"/>
        <v>0</v>
      </c>
      <c r="AU1558" s="159">
        <f t="shared" si="682"/>
        <v>0</v>
      </c>
      <c r="AV1558" s="159">
        <f t="shared" si="683"/>
        <v>0</v>
      </c>
      <c r="AW1558" s="159">
        <f t="shared" si="684"/>
        <v>0</v>
      </c>
      <c r="AX1558" s="159">
        <f t="shared" si="704"/>
        <v>0</v>
      </c>
      <c r="AY1558" s="159" t="str">
        <f t="shared" si="705"/>
        <v>5千～1万人未満の市町村平均</v>
      </c>
      <c r="AZ1558" s="159"/>
    </row>
    <row r="1559" spans="1:52" x14ac:dyDescent="0.3">
      <c r="A1559" t="str">
        <f t="shared" si="685"/>
        <v>40402</v>
      </c>
      <c r="B1559" s="158" t="str">
        <f t="shared" si="686"/>
        <v>040402</v>
      </c>
      <c r="C1559">
        <v>40</v>
      </c>
      <c r="D1559" t="s">
        <v>67</v>
      </c>
      <c r="E1559">
        <v>40402</v>
      </c>
      <c r="F1559" t="s">
        <v>1684</v>
      </c>
      <c r="G1559">
        <v>94.971999999999994</v>
      </c>
      <c r="H1559">
        <v>179.57400000000001</v>
      </c>
      <c r="I1559">
        <v>122.05</v>
      </c>
      <c r="J1559">
        <v>230.62799999999999</v>
      </c>
      <c r="K1559">
        <v>0.7</v>
      </c>
      <c r="L1559">
        <v>1.2470000000000001</v>
      </c>
      <c r="M1559">
        <v>0</v>
      </c>
      <c r="N1559">
        <v>0</v>
      </c>
      <c r="O1559">
        <v>0</v>
      </c>
      <c r="P1559">
        <v>0</v>
      </c>
      <c r="Q1559">
        <v>0</v>
      </c>
      <c r="R1559">
        <v>0</v>
      </c>
      <c r="S1559">
        <v>0</v>
      </c>
      <c r="T1559">
        <v>0</v>
      </c>
      <c r="U1559">
        <v>0</v>
      </c>
      <c r="V1559">
        <v>1.111</v>
      </c>
      <c r="W1559">
        <v>10.61</v>
      </c>
      <c r="Y1559" t="str">
        <f t="shared" si="687"/>
        <v>福岡県</v>
      </c>
      <c r="Z1559" t="str">
        <f t="shared" si="688"/>
        <v>福岡県鞍手町</v>
      </c>
      <c r="AA1559" s="159">
        <f t="shared" si="689"/>
        <v>122.05</v>
      </c>
      <c r="AB1559" s="159">
        <f t="shared" si="690"/>
        <v>230.62799999999999</v>
      </c>
      <c r="AC1559" s="159">
        <f t="shared" si="691"/>
        <v>1.2470000000000001</v>
      </c>
      <c r="AD1559" s="159">
        <f t="shared" si="692"/>
        <v>0</v>
      </c>
      <c r="AE1559" s="159">
        <f t="shared" si="693"/>
        <v>0</v>
      </c>
      <c r="AF1559" s="159">
        <f t="shared" si="694"/>
        <v>0</v>
      </c>
      <c r="AG1559" s="159">
        <f t="shared" si="695"/>
        <v>0</v>
      </c>
      <c r="AH1559" s="160">
        <f t="shared" si="696"/>
        <v>353.92500000000001</v>
      </c>
      <c r="AI1559" s="135">
        <f t="shared" si="697"/>
        <v>0.34484707211979937</v>
      </c>
      <c r="AJ1559" s="135">
        <f t="shared" si="698"/>
        <v>0.65162958253867342</v>
      </c>
      <c r="AK1559" s="135">
        <f t="shared" si="699"/>
        <v>3.5233453415271601E-3</v>
      </c>
      <c r="AL1559" s="135">
        <f t="shared" si="700"/>
        <v>0</v>
      </c>
      <c r="AM1559" s="135">
        <f t="shared" si="701"/>
        <v>0</v>
      </c>
      <c r="AN1559" s="135">
        <f t="shared" si="702"/>
        <v>0</v>
      </c>
      <c r="AO1559" s="135">
        <f t="shared" si="703"/>
        <v>0</v>
      </c>
      <c r="AP1559" s="159">
        <f>IFERROR(VLOOKUP(A1559,人口!$A$2:$E$1748,5,0),0)</f>
        <v>15853</v>
      </c>
      <c r="AQ1559" s="159">
        <f t="shared" si="678"/>
        <v>0</v>
      </c>
      <c r="AR1559" s="159">
        <f t="shared" si="679"/>
        <v>0</v>
      </c>
      <c r="AS1559" s="159">
        <f t="shared" si="680"/>
        <v>1</v>
      </c>
      <c r="AT1559" s="159">
        <f t="shared" si="681"/>
        <v>0</v>
      </c>
      <c r="AU1559" s="159">
        <f t="shared" si="682"/>
        <v>0</v>
      </c>
      <c r="AV1559" s="159">
        <f t="shared" si="683"/>
        <v>0</v>
      </c>
      <c r="AW1559" s="159">
        <f t="shared" si="684"/>
        <v>0</v>
      </c>
      <c r="AX1559" s="159">
        <f t="shared" si="704"/>
        <v>0</v>
      </c>
      <c r="AY1559" s="159" t="str">
        <f t="shared" si="705"/>
        <v>1万～3万人未満の市町村平均</v>
      </c>
      <c r="AZ1559" s="159"/>
    </row>
    <row r="1560" spans="1:52" x14ac:dyDescent="0.3">
      <c r="A1560" t="str">
        <f t="shared" si="685"/>
        <v>40421</v>
      </c>
      <c r="B1560" s="158" t="str">
        <f t="shared" si="686"/>
        <v>040421</v>
      </c>
      <c r="C1560">
        <v>40</v>
      </c>
      <c r="D1560" t="s">
        <v>67</v>
      </c>
      <c r="E1560">
        <v>40421</v>
      </c>
      <c r="F1560" t="s">
        <v>1697</v>
      </c>
      <c r="G1560">
        <v>63.103999999999999</v>
      </c>
      <c r="H1560">
        <v>84.504000000000005</v>
      </c>
      <c r="I1560">
        <v>79.126999999999995</v>
      </c>
      <c r="J1560">
        <v>105.944</v>
      </c>
      <c r="K1560">
        <v>0</v>
      </c>
      <c r="L1560">
        <v>0</v>
      </c>
      <c r="M1560">
        <v>0.108</v>
      </c>
      <c r="N1560">
        <v>0.60699999999999998</v>
      </c>
      <c r="O1560">
        <v>0</v>
      </c>
      <c r="P1560">
        <v>0</v>
      </c>
      <c r="Q1560">
        <v>0</v>
      </c>
      <c r="R1560">
        <v>0</v>
      </c>
      <c r="S1560">
        <v>0</v>
      </c>
      <c r="T1560">
        <v>0</v>
      </c>
      <c r="U1560">
        <v>0</v>
      </c>
      <c r="V1560">
        <v>0.67800000000000005</v>
      </c>
      <c r="W1560">
        <v>9.6419999999999995</v>
      </c>
      <c r="Y1560" t="str">
        <f t="shared" si="687"/>
        <v>福岡県</v>
      </c>
      <c r="Z1560" t="str">
        <f t="shared" si="688"/>
        <v>福岡県桂川町</v>
      </c>
      <c r="AA1560" s="159">
        <f t="shared" si="689"/>
        <v>79.126999999999995</v>
      </c>
      <c r="AB1560" s="159">
        <f t="shared" si="690"/>
        <v>105.944</v>
      </c>
      <c r="AC1560" s="159">
        <f t="shared" si="691"/>
        <v>0</v>
      </c>
      <c r="AD1560" s="159">
        <f t="shared" si="692"/>
        <v>0.60699999999999998</v>
      </c>
      <c r="AE1560" s="159">
        <f t="shared" si="693"/>
        <v>0</v>
      </c>
      <c r="AF1560" s="159">
        <f t="shared" si="694"/>
        <v>0</v>
      </c>
      <c r="AG1560" s="159">
        <f t="shared" si="695"/>
        <v>0</v>
      </c>
      <c r="AH1560" s="160">
        <f t="shared" si="696"/>
        <v>185.678</v>
      </c>
      <c r="AI1560" s="135">
        <f t="shared" si="697"/>
        <v>0.42615172502935189</v>
      </c>
      <c r="AJ1560" s="135">
        <f t="shared" si="698"/>
        <v>0.57057917470028763</v>
      </c>
      <c r="AK1560" s="135">
        <f t="shared" si="699"/>
        <v>0</v>
      </c>
      <c r="AL1560" s="135">
        <f t="shared" si="700"/>
        <v>3.2691002703605166E-3</v>
      </c>
      <c r="AM1560" s="135">
        <f t="shared" si="701"/>
        <v>0</v>
      </c>
      <c r="AN1560" s="135">
        <f t="shared" si="702"/>
        <v>0</v>
      </c>
      <c r="AO1560" s="135">
        <f t="shared" si="703"/>
        <v>0</v>
      </c>
      <c r="AP1560" s="159">
        <f>IFERROR(VLOOKUP(A1560,人口!$A$2:$E$1748,5,0),0)</f>
        <v>13365</v>
      </c>
      <c r="AQ1560" s="159">
        <f t="shared" si="678"/>
        <v>0</v>
      </c>
      <c r="AR1560" s="159">
        <f t="shared" si="679"/>
        <v>0</v>
      </c>
      <c r="AS1560" s="159">
        <f t="shared" si="680"/>
        <v>1</v>
      </c>
      <c r="AT1560" s="159">
        <f t="shared" si="681"/>
        <v>0</v>
      </c>
      <c r="AU1560" s="159">
        <f t="shared" si="682"/>
        <v>0</v>
      </c>
      <c r="AV1560" s="159">
        <f t="shared" si="683"/>
        <v>0</v>
      </c>
      <c r="AW1560" s="159">
        <f t="shared" si="684"/>
        <v>0</v>
      </c>
      <c r="AX1560" s="159">
        <f t="shared" si="704"/>
        <v>0</v>
      </c>
      <c r="AY1560" s="159" t="str">
        <f t="shared" si="705"/>
        <v>1万～3万人未満の市町村平均</v>
      </c>
      <c r="AZ1560" s="159"/>
    </row>
    <row r="1561" spans="1:52" x14ac:dyDescent="0.3">
      <c r="A1561" t="str">
        <f t="shared" si="685"/>
        <v>40447</v>
      </c>
      <c r="B1561" s="158" t="str">
        <f t="shared" si="686"/>
        <v>040447</v>
      </c>
      <c r="C1561">
        <v>40</v>
      </c>
      <c r="D1561" t="s">
        <v>67</v>
      </c>
      <c r="E1561">
        <v>40447</v>
      </c>
      <c r="F1561" t="s">
        <v>1708</v>
      </c>
      <c r="G1561">
        <v>139.68100000000001</v>
      </c>
      <c r="H1561">
        <v>639.86800000000005</v>
      </c>
      <c r="I1561">
        <v>177.02699999999999</v>
      </c>
      <c r="J1561">
        <v>810.01700000000005</v>
      </c>
      <c r="K1561">
        <v>30.1</v>
      </c>
      <c r="L1561">
        <v>66.531999999999996</v>
      </c>
      <c r="M1561">
        <v>0</v>
      </c>
      <c r="N1561">
        <v>0</v>
      </c>
      <c r="O1561">
        <v>0</v>
      </c>
      <c r="P1561">
        <v>0</v>
      </c>
      <c r="Q1561">
        <v>0</v>
      </c>
      <c r="R1561">
        <v>0</v>
      </c>
      <c r="S1561">
        <v>0</v>
      </c>
      <c r="T1561">
        <v>0</v>
      </c>
      <c r="U1561">
        <v>0</v>
      </c>
      <c r="V1561">
        <v>1.3680000000000001</v>
      </c>
      <c r="W1561">
        <v>17.291</v>
      </c>
      <c r="Y1561" t="str">
        <f t="shared" si="687"/>
        <v>福岡県</v>
      </c>
      <c r="Z1561" t="str">
        <f t="shared" si="688"/>
        <v>福岡県筑前町</v>
      </c>
      <c r="AA1561" s="159">
        <f t="shared" si="689"/>
        <v>177.02699999999999</v>
      </c>
      <c r="AB1561" s="159">
        <f t="shared" si="690"/>
        <v>810.01700000000005</v>
      </c>
      <c r="AC1561" s="159">
        <f t="shared" si="691"/>
        <v>66.531999999999996</v>
      </c>
      <c r="AD1561" s="159">
        <f t="shared" si="692"/>
        <v>0</v>
      </c>
      <c r="AE1561" s="159">
        <f t="shared" si="693"/>
        <v>0</v>
      </c>
      <c r="AF1561" s="159">
        <f t="shared" si="694"/>
        <v>0</v>
      </c>
      <c r="AG1561" s="159">
        <f t="shared" si="695"/>
        <v>0</v>
      </c>
      <c r="AH1561" s="160">
        <f t="shared" si="696"/>
        <v>1053.576</v>
      </c>
      <c r="AI1561" s="135">
        <f t="shared" si="697"/>
        <v>0.16802489806145923</v>
      </c>
      <c r="AJ1561" s="135">
        <f t="shared" si="698"/>
        <v>0.76882635899071361</v>
      </c>
      <c r="AK1561" s="135">
        <f t="shared" si="699"/>
        <v>6.3148742947827199E-2</v>
      </c>
      <c r="AL1561" s="135">
        <f t="shared" si="700"/>
        <v>0</v>
      </c>
      <c r="AM1561" s="135">
        <f t="shared" si="701"/>
        <v>0</v>
      </c>
      <c r="AN1561" s="135">
        <f t="shared" si="702"/>
        <v>0</v>
      </c>
      <c r="AO1561" s="135">
        <f t="shared" si="703"/>
        <v>0</v>
      </c>
      <c r="AP1561" s="159">
        <f>IFERROR(VLOOKUP(A1561,人口!$A$2:$E$1748,5,0),0)</f>
        <v>29843</v>
      </c>
      <c r="AQ1561" s="159">
        <f t="shared" si="678"/>
        <v>0</v>
      </c>
      <c r="AR1561" s="159">
        <f t="shared" si="679"/>
        <v>0</v>
      </c>
      <c r="AS1561" s="159">
        <f t="shared" si="680"/>
        <v>1</v>
      </c>
      <c r="AT1561" s="159">
        <f t="shared" si="681"/>
        <v>0</v>
      </c>
      <c r="AU1561" s="159">
        <f t="shared" si="682"/>
        <v>0</v>
      </c>
      <c r="AV1561" s="159">
        <f t="shared" si="683"/>
        <v>0</v>
      </c>
      <c r="AW1561" s="159">
        <f t="shared" si="684"/>
        <v>0</v>
      </c>
      <c r="AX1561" s="159">
        <f t="shared" si="704"/>
        <v>0</v>
      </c>
      <c r="AY1561" s="159" t="str">
        <f t="shared" si="705"/>
        <v>1万～3万人未満の市町村平均</v>
      </c>
      <c r="AZ1561" s="159"/>
    </row>
    <row r="1562" spans="1:52" x14ac:dyDescent="0.3">
      <c r="A1562" t="str">
        <f t="shared" si="685"/>
        <v>40448</v>
      </c>
      <c r="B1562" s="158" t="str">
        <f t="shared" si="686"/>
        <v>040448</v>
      </c>
      <c r="C1562">
        <v>40</v>
      </c>
      <c r="D1562" t="s">
        <v>67</v>
      </c>
      <c r="E1562">
        <v>40448</v>
      </c>
      <c r="F1562" t="s">
        <v>1722</v>
      </c>
      <c r="G1562">
        <v>20.010999999999999</v>
      </c>
      <c r="H1562">
        <v>25.222000000000001</v>
      </c>
      <c r="I1562">
        <v>24.347000000000001</v>
      </c>
      <c r="J1562">
        <v>30.673999999999999</v>
      </c>
      <c r="K1562">
        <v>21.3</v>
      </c>
      <c r="L1562">
        <v>52.994999999999997</v>
      </c>
      <c r="M1562">
        <v>0.49199999999999999</v>
      </c>
      <c r="N1562">
        <v>2.8540000000000001</v>
      </c>
      <c r="O1562">
        <v>0</v>
      </c>
      <c r="P1562">
        <v>0</v>
      </c>
      <c r="Q1562">
        <v>0</v>
      </c>
      <c r="R1562">
        <v>0</v>
      </c>
      <c r="S1562">
        <v>0</v>
      </c>
      <c r="T1562">
        <v>0</v>
      </c>
      <c r="U1562">
        <v>0</v>
      </c>
      <c r="V1562">
        <v>0.127</v>
      </c>
      <c r="W1562">
        <v>1.1739999999999999</v>
      </c>
      <c r="Y1562" t="str">
        <f t="shared" si="687"/>
        <v>福岡県</v>
      </c>
      <c r="Z1562" t="str">
        <f t="shared" si="688"/>
        <v>福岡県東峰村</v>
      </c>
      <c r="AA1562" s="159">
        <f t="shared" si="689"/>
        <v>24.347000000000001</v>
      </c>
      <c r="AB1562" s="159">
        <f t="shared" si="690"/>
        <v>30.673999999999999</v>
      </c>
      <c r="AC1562" s="159">
        <f t="shared" si="691"/>
        <v>52.994999999999997</v>
      </c>
      <c r="AD1562" s="159">
        <f t="shared" si="692"/>
        <v>2.8540000000000001</v>
      </c>
      <c r="AE1562" s="159">
        <f t="shared" si="693"/>
        <v>0</v>
      </c>
      <c r="AF1562" s="159">
        <f t="shared" si="694"/>
        <v>0</v>
      </c>
      <c r="AG1562" s="159">
        <f t="shared" si="695"/>
        <v>0</v>
      </c>
      <c r="AH1562" s="160">
        <f t="shared" si="696"/>
        <v>110.86999999999999</v>
      </c>
      <c r="AI1562" s="135">
        <f t="shared" si="697"/>
        <v>0.21959953098223148</v>
      </c>
      <c r="AJ1562" s="135">
        <f t="shared" si="698"/>
        <v>0.27666636601425093</v>
      </c>
      <c r="AK1562" s="135">
        <f t="shared" si="699"/>
        <v>0.47799224316767386</v>
      </c>
      <c r="AL1562" s="135">
        <f t="shared" si="700"/>
        <v>2.5741859835843785E-2</v>
      </c>
      <c r="AM1562" s="135">
        <f t="shared" si="701"/>
        <v>0</v>
      </c>
      <c r="AN1562" s="135">
        <f t="shared" si="702"/>
        <v>0</v>
      </c>
      <c r="AO1562" s="135">
        <f t="shared" si="703"/>
        <v>0</v>
      </c>
      <c r="AP1562" s="159">
        <f>IFERROR(VLOOKUP(A1562,人口!$A$2:$E$1748,5,0),0)</f>
        <v>2082</v>
      </c>
      <c r="AQ1562" s="159">
        <f t="shared" si="678"/>
        <v>1</v>
      </c>
      <c r="AR1562" s="159">
        <f t="shared" si="679"/>
        <v>0</v>
      </c>
      <c r="AS1562" s="159">
        <f t="shared" si="680"/>
        <v>0</v>
      </c>
      <c r="AT1562" s="159">
        <f t="shared" si="681"/>
        <v>0</v>
      </c>
      <c r="AU1562" s="159">
        <f t="shared" si="682"/>
        <v>0</v>
      </c>
      <c r="AV1562" s="159">
        <f t="shared" si="683"/>
        <v>0</v>
      </c>
      <c r="AW1562" s="159">
        <f t="shared" si="684"/>
        <v>0</v>
      </c>
      <c r="AX1562" s="159">
        <f t="shared" si="704"/>
        <v>0</v>
      </c>
      <c r="AY1562" s="159" t="str">
        <f t="shared" si="705"/>
        <v>5千人未満の市町村平均</v>
      </c>
      <c r="AZ1562" s="159"/>
    </row>
    <row r="1563" spans="1:52" x14ac:dyDescent="0.3">
      <c r="A1563" t="str">
        <f t="shared" si="685"/>
        <v>40503</v>
      </c>
      <c r="B1563" s="158" t="str">
        <f t="shared" si="686"/>
        <v>040503</v>
      </c>
      <c r="C1563">
        <v>40</v>
      </c>
      <c r="D1563" t="s">
        <v>67</v>
      </c>
      <c r="E1563">
        <v>40503</v>
      </c>
      <c r="F1563" t="s">
        <v>1733</v>
      </c>
      <c r="G1563">
        <v>73.488</v>
      </c>
      <c r="H1563">
        <v>115.483</v>
      </c>
      <c r="I1563">
        <v>94.543999999999997</v>
      </c>
      <c r="J1563">
        <v>148.24799999999999</v>
      </c>
      <c r="K1563">
        <v>0</v>
      </c>
      <c r="L1563">
        <v>0</v>
      </c>
      <c r="M1563">
        <v>0</v>
      </c>
      <c r="N1563">
        <v>0</v>
      </c>
      <c r="O1563">
        <v>0.23499999999999999</v>
      </c>
      <c r="P1563">
        <v>0</v>
      </c>
      <c r="Q1563">
        <v>0</v>
      </c>
      <c r="R1563">
        <v>0</v>
      </c>
      <c r="S1563">
        <v>0</v>
      </c>
      <c r="T1563">
        <v>0</v>
      </c>
      <c r="U1563">
        <v>0</v>
      </c>
      <c r="V1563">
        <v>0.84799999999999998</v>
      </c>
      <c r="W1563">
        <v>11.036</v>
      </c>
      <c r="Y1563" t="str">
        <f t="shared" si="687"/>
        <v>福岡県</v>
      </c>
      <c r="Z1563" t="str">
        <f t="shared" si="688"/>
        <v>福岡県大刀洗町</v>
      </c>
      <c r="AA1563" s="159">
        <f t="shared" si="689"/>
        <v>94.543999999999997</v>
      </c>
      <c r="AB1563" s="159">
        <f t="shared" si="690"/>
        <v>148.24799999999999</v>
      </c>
      <c r="AC1563" s="159">
        <f t="shared" si="691"/>
        <v>0</v>
      </c>
      <c r="AD1563" s="159">
        <f t="shared" si="692"/>
        <v>0</v>
      </c>
      <c r="AE1563" s="159">
        <f t="shared" si="693"/>
        <v>0</v>
      </c>
      <c r="AF1563" s="159">
        <f t="shared" si="694"/>
        <v>0</v>
      </c>
      <c r="AG1563" s="159">
        <f t="shared" si="695"/>
        <v>0</v>
      </c>
      <c r="AH1563" s="160">
        <f t="shared" si="696"/>
        <v>242.79199999999997</v>
      </c>
      <c r="AI1563" s="135">
        <f t="shared" si="697"/>
        <v>0.38940327523147389</v>
      </c>
      <c r="AJ1563" s="135">
        <f t="shared" si="698"/>
        <v>0.61059672476852622</v>
      </c>
      <c r="AK1563" s="135">
        <f t="shared" si="699"/>
        <v>0</v>
      </c>
      <c r="AL1563" s="135">
        <f t="shared" si="700"/>
        <v>0</v>
      </c>
      <c r="AM1563" s="135">
        <f t="shared" si="701"/>
        <v>0</v>
      </c>
      <c r="AN1563" s="135">
        <f t="shared" si="702"/>
        <v>0</v>
      </c>
      <c r="AO1563" s="135">
        <f t="shared" si="703"/>
        <v>0</v>
      </c>
      <c r="AP1563" s="159">
        <f>IFERROR(VLOOKUP(A1563,人口!$A$2:$E$1748,5,0),0)</f>
        <v>15667</v>
      </c>
      <c r="AQ1563" s="159">
        <f t="shared" si="678"/>
        <v>0</v>
      </c>
      <c r="AR1563" s="159">
        <f t="shared" si="679"/>
        <v>0</v>
      </c>
      <c r="AS1563" s="159">
        <f t="shared" si="680"/>
        <v>1</v>
      </c>
      <c r="AT1563" s="159">
        <f t="shared" si="681"/>
        <v>0</v>
      </c>
      <c r="AU1563" s="159">
        <f t="shared" si="682"/>
        <v>0</v>
      </c>
      <c r="AV1563" s="159">
        <f t="shared" si="683"/>
        <v>0</v>
      </c>
      <c r="AW1563" s="159">
        <f t="shared" si="684"/>
        <v>0</v>
      </c>
      <c r="AX1563" s="159">
        <f t="shared" si="704"/>
        <v>0</v>
      </c>
      <c r="AY1563" s="159" t="str">
        <f t="shared" si="705"/>
        <v>1万～3万人未満の市町村平均</v>
      </c>
      <c r="AZ1563" s="159"/>
    </row>
    <row r="1564" spans="1:52" x14ac:dyDescent="0.3">
      <c r="A1564" t="str">
        <f t="shared" si="685"/>
        <v>40522</v>
      </c>
      <c r="B1564" s="158" t="str">
        <f t="shared" si="686"/>
        <v>040522</v>
      </c>
      <c r="C1564">
        <v>40</v>
      </c>
      <c r="D1564" t="s">
        <v>67</v>
      </c>
      <c r="E1564">
        <v>40522</v>
      </c>
      <c r="F1564" t="s">
        <v>1743</v>
      </c>
      <c r="G1564">
        <v>79.382999999999996</v>
      </c>
      <c r="H1564">
        <v>49.584000000000003</v>
      </c>
      <c r="I1564">
        <v>104.52500000000001</v>
      </c>
      <c r="J1564">
        <v>65.225999999999999</v>
      </c>
      <c r="K1564">
        <v>0</v>
      </c>
      <c r="L1564">
        <v>0</v>
      </c>
      <c r="M1564">
        <v>0</v>
      </c>
      <c r="N1564">
        <v>0</v>
      </c>
      <c r="O1564">
        <v>0</v>
      </c>
      <c r="P1564">
        <v>0</v>
      </c>
      <c r="Q1564">
        <v>0</v>
      </c>
      <c r="R1564">
        <v>0</v>
      </c>
      <c r="S1564">
        <v>0</v>
      </c>
      <c r="T1564">
        <v>0</v>
      </c>
      <c r="U1564">
        <v>0</v>
      </c>
      <c r="V1564">
        <v>0.83</v>
      </c>
      <c r="W1564">
        <v>12.099</v>
      </c>
      <c r="Y1564" t="str">
        <f t="shared" si="687"/>
        <v>福岡県</v>
      </c>
      <c r="Z1564" t="str">
        <f t="shared" si="688"/>
        <v>福岡県大木町</v>
      </c>
      <c r="AA1564" s="159">
        <f t="shared" si="689"/>
        <v>104.52500000000001</v>
      </c>
      <c r="AB1564" s="159">
        <f t="shared" si="690"/>
        <v>65.225999999999999</v>
      </c>
      <c r="AC1564" s="159">
        <f t="shared" si="691"/>
        <v>0</v>
      </c>
      <c r="AD1564" s="159">
        <f t="shared" si="692"/>
        <v>0</v>
      </c>
      <c r="AE1564" s="159">
        <f t="shared" si="693"/>
        <v>0</v>
      </c>
      <c r="AF1564" s="159">
        <f t="shared" si="694"/>
        <v>0</v>
      </c>
      <c r="AG1564" s="159">
        <f t="shared" si="695"/>
        <v>0</v>
      </c>
      <c r="AH1564" s="160">
        <f t="shared" si="696"/>
        <v>169.751</v>
      </c>
      <c r="AI1564" s="135">
        <f t="shared" si="697"/>
        <v>0.61575484091404475</v>
      </c>
      <c r="AJ1564" s="135">
        <f t="shared" si="698"/>
        <v>0.3842451590859553</v>
      </c>
      <c r="AK1564" s="135">
        <f t="shared" si="699"/>
        <v>0</v>
      </c>
      <c r="AL1564" s="135">
        <f t="shared" si="700"/>
        <v>0</v>
      </c>
      <c r="AM1564" s="135">
        <f t="shared" si="701"/>
        <v>0</v>
      </c>
      <c r="AN1564" s="135">
        <f t="shared" si="702"/>
        <v>0</v>
      </c>
      <c r="AO1564" s="135">
        <f t="shared" si="703"/>
        <v>0</v>
      </c>
      <c r="AP1564" s="159">
        <f>IFERROR(VLOOKUP(A1564,人口!$A$2:$E$1748,5,0),0)</f>
        <v>14209</v>
      </c>
      <c r="AQ1564" s="159">
        <f t="shared" si="678"/>
        <v>0</v>
      </c>
      <c r="AR1564" s="159">
        <f t="shared" si="679"/>
        <v>0</v>
      </c>
      <c r="AS1564" s="159">
        <f t="shared" si="680"/>
        <v>1</v>
      </c>
      <c r="AT1564" s="159">
        <f t="shared" si="681"/>
        <v>0</v>
      </c>
      <c r="AU1564" s="159">
        <f t="shared" si="682"/>
        <v>0</v>
      </c>
      <c r="AV1564" s="159">
        <f t="shared" si="683"/>
        <v>0</v>
      </c>
      <c r="AW1564" s="159">
        <f t="shared" si="684"/>
        <v>0</v>
      </c>
      <c r="AX1564" s="159">
        <f t="shared" si="704"/>
        <v>0</v>
      </c>
      <c r="AY1564" s="159" t="str">
        <f t="shared" si="705"/>
        <v>1万～3万人未満の市町村平均</v>
      </c>
      <c r="AZ1564" s="159"/>
    </row>
    <row r="1565" spans="1:52" x14ac:dyDescent="0.3">
      <c r="A1565" t="str">
        <f t="shared" si="685"/>
        <v>40544</v>
      </c>
      <c r="B1565" s="158" t="str">
        <f t="shared" si="686"/>
        <v>040544</v>
      </c>
      <c r="C1565">
        <v>40</v>
      </c>
      <c r="D1565" t="s">
        <v>67</v>
      </c>
      <c r="E1565">
        <v>40544</v>
      </c>
      <c r="F1565" t="s">
        <v>861</v>
      </c>
      <c r="G1565">
        <v>103.705</v>
      </c>
      <c r="H1565">
        <v>203.273</v>
      </c>
      <c r="I1565">
        <v>141.066</v>
      </c>
      <c r="J1565">
        <v>276.14</v>
      </c>
      <c r="K1565">
        <v>38.1</v>
      </c>
      <c r="L1565">
        <v>75.588999999999999</v>
      </c>
      <c r="M1565">
        <v>0</v>
      </c>
      <c r="N1565">
        <v>0</v>
      </c>
      <c r="O1565">
        <v>0</v>
      </c>
      <c r="P1565">
        <v>0</v>
      </c>
      <c r="Q1565">
        <v>0</v>
      </c>
      <c r="R1565">
        <v>0</v>
      </c>
      <c r="S1565">
        <v>0</v>
      </c>
      <c r="T1565">
        <v>0</v>
      </c>
      <c r="U1565">
        <v>0</v>
      </c>
      <c r="V1565">
        <v>1.028</v>
      </c>
      <c r="W1565">
        <v>13.045999999999999</v>
      </c>
      <c r="Y1565" t="str">
        <f t="shared" si="687"/>
        <v>福岡県</v>
      </c>
      <c r="Z1565" t="str">
        <f t="shared" si="688"/>
        <v>福岡県広川町</v>
      </c>
      <c r="AA1565" s="159">
        <f t="shared" si="689"/>
        <v>141.066</v>
      </c>
      <c r="AB1565" s="159">
        <f t="shared" si="690"/>
        <v>276.14</v>
      </c>
      <c r="AC1565" s="159">
        <f t="shared" si="691"/>
        <v>75.588999999999999</v>
      </c>
      <c r="AD1565" s="159">
        <f t="shared" si="692"/>
        <v>0</v>
      </c>
      <c r="AE1565" s="159">
        <f t="shared" si="693"/>
        <v>0</v>
      </c>
      <c r="AF1565" s="159">
        <f t="shared" si="694"/>
        <v>0</v>
      </c>
      <c r="AG1565" s="159">
        <f t="shared" si="695"/>
        <v>0</v>
      </c>
      <c r="AH1565" s="160">
        <f t="shared" si="696"/>
        <v>492.79500000000002</v>
      </c>
      <c r="AI1565" s="135">
        <f t="shared" si="697"/>
        <v>0.28625696283444435</v>
      </c>
      <c r="AJ1565" s="135">
        <f t="shared" si="698"/>
        <v>0.56035471139114634</v>
      </c>
      <c r="AK1565" s="135">
        <f t="shared" si="699"/>
        <v>0.15338832577440922</v>
      </c>
      <c r="AL1565" s="135">
        <f t="shared" si="700"/>
        <v>0</v>
      </c>
      <c r="AM1565" s="135">
        <f t="shared" si="701"/>
        <v>0</v>
      </c>
      <c r="AN1565" s="135">
        <f t="shared" si="702"/>
        <v>0</v>
      </c>
      <c r="AO1565" s="135">
        <f t="shared" si="703"/>
        <v>0</v>
      </c>
      <c r="AP1565" s="159">
        <f>IFERROR(VLOOKUP(A1565,人口!$A$2:$E$1748,5,0),0)</f>
        <v>19651</v>
      </c>
      <c r="AQ1565" s="159">
        <f t="shared" si="678"/>
        <v>0</v>
      </c>
      <c r="AR1565" s="159">
        <f t="shared" si="679"/>
        <v>0</v>
      </c>
      <c r="AS1565" s="159">
        <f t="shared" si="680"/>
        <v>1</v>
      </c>
      <c r="AT1565" s="159">
        <f t="shared" si="681"/>
        <v>0</v>
      </c>
      <c r="AU1565" s="159">
        <f t="shared" si="682"/>
        <v>0</v>
      </c>
      <c r="AV1565" s="159">
        <f t="shared" si="683"/>
        <v>0</v>
      </c>
      <c r="AW1565" s="159">
        <f t="shared" si="684"/>
        <v>0</v>
      </c>
      <c r="AX1565" s="159">
        <f t="shared" si="704"/>
        <v>0</v>
      </c>
      <c r="AY1565" s="159" t="str">
        <f t="shared" si="705"/>
        <v>1万～3万人未満の市町村平均</v>
      </c>
      <c r="AZ1565" s="159"/>
    </row>
    <row r="1566" spans="1:52" x14ac:dyDescent="0.3">
      <c r="A1566" t="str">
        <f t="shared" si="685"/>
        <v>40601</v>
      </c>
      <c r="B1566" s="158" t="str">
        <f t="shared" si="686"/>
        <v>040601</v>
      </c>
      <c r="C1566">
        <v>40</v>
      </c>
      <c r="D1566" t="s">
        <v>67</v>
      </c>
      <c r="E1566">
        <v>40601</v>
      </c>
      <c r="F1566" t="s">
        <v>1760</v>
      </c>
      <c r="G1566">
        <v>66.787000000000006</v>
      </c>
      <c r="H1566">
        <v>77.751999999999995</v>
      </c>
      <c r="I1566">
        <v>84.614999999999995</v>
      </c>
      <c r="J1566">
        <v>98.472999999999999</v>
      </c>
      <c r="K1566">
        <v>19.399999999999999</v>
      </c>
      <c r="L1566">
        <v>42.835000000000001</v>
      </c>
      <c r="M1566">
        <v>0</v>
      </c>
      <c r="N1566">
        <v>0</v>
      </c>
      <c r="O1566">
        <v>0</v>
      </c>
      <c r="P1566">
        <v>0</v>
      </c>
      <c r="Q1566">
        <v>0</v>
      </c>
      <c r="R1566">
        <v>0</v>
      </c>
      <c r="S1566">
        <v>0</v>
      </c>
      <c r="T1566">
        <v>0</v>
      </c>
      <c r="U1566">
        <v>0</v>
      </c>
      <c r="V1566">
        <v>0.62</v>
      </c>
      <c r="W1566">
        <v>8.6440000000000001</v>
      </c>
      <c r="Y1566" t="str">
        <f t="shared" si="687"/>
        <v>福岡県</v>
      </c>
      <c r="Z1566" t="str">
        <f t="shared" si="688"/>
        <v>福岡県香春町</v>
      </c>
      <c r="AA1566" s="159">
        <f t="shared" si="689"/>
        <v>84.614999999999995</v>
      </c>
      <c r="AB1566" s="159">
        <f t="shared" si="690"/>
        <v>98.472999999999999</v>
      </c>
      <c r="AC1566" s="159">
        <f t="shared" si="691"/>
        <v>42.835000000000001</v>
      </c>
      <c r="AD1566" s="159">
        <f t="shared" si="692"/>
        <v>0</v>
      </c>
      <c r="AE1566" s="159">
        <f t="shared" si="693"/>
        <v>0</v>
      </c>
      <c r="AF1566" s="159">
        <f t="shared" si="694"/>
        <v>0</v>
      </c>
      <c r="AG1566" s="159">
        <f t="shared" si="695"/>
        <v>0</v>
      </c>
      <c r="AH1566" s="160">
        <f t="shared" si="696"/>
        <v>225.923</v>
      </c>
      <c r="AI1566" s="135">
        <f t="shared" si="697"/>
        <v>0.37453026030992859</v>
      </c>
      <c r="AJ1566" s="135">
        <f t="shared" si="698"/>
        <v>0.43586974323110084</v>
      </c>
      <c r="AK1566" s="135">
        <f t="shared" si="699"/>
        <v>0.18959999645897055</v>
      </c>
      <c r="AL1566" s="135">
        <f t="shared" si="700"/>
        <v>0</v>
      </c>
      <c r="AM1566" s="135">
        <f t="shared" si="701"/>
        <v>0</v>
      </c>
      <c r="AN1566" s="135">
        <f t="shared" si="702"/>
        <v>0</v>
      </c>
      <c r="AO1566" s="135">
        <f t="shared" si="703"/>
        <v>0</v>
      </c>
      <c r="AP1566" s="159">
        <f>IFERROR(VLOOKUP(A1566,人口!$A$2:$E$1748,5,0),0)</f>
        <v>10855</v>
      </c>
      <c r="AQ1566" s="159">
        <f t="shared" si="678"/>
        <v>0</v>
      </c>
      <c r="AR1566" s="159">
        <f t="shared" si="679"/>
        <v>0</v>
      </c>
      <c r="AS1566" s="159">
        <f t="shared" si="680"/>
        <v>1</v>
      </c>
      <c r="AT1566" s="159">
        <f t="shared" si="681"/>
        <v>0</v>
      </c>
      <c r="AU1566" s="159">
        <f t="shared" si="682"/>
        <v>0</v>
      </c>
      <c r="AV1566" s="159">
        <f t="shared" si="683"/>
        <v>0</v>
      </c>
      <c r="AW1566" s="159">
        <f t="shared" si="684"/>
        <v>0</v>
      </c>
      <c r="AX1566" s="159">
        <f t="shared" si="704"/>
        <v>0</v>
      </c>
      <c r="AY1566" s="159" t="str">
        <f t="shared" si="705"/>
        <v>1万～3万人未満の市町村平均</v>
      </c>
      <c r="AZ1566" s="159"/>
    </row>
    <row r="1567" spans="1:52" x14ac:dyDescent="0.3">
      <c r="A1567" t="str">
        <f t="shared" si="685"/>
        <v>40602</v>
      </c>
      <c r="B1567" s="158" t="str">
        <f t="shared" si="686"/>
        <v>040602</v>
      </c>
      <c r="C1567">
        <v>40</v>
      </c>
      <c r="D1567" t="s">
        <v>67</v>
      </c>
      <c r="E1567">
        <v>40602</v>
      </c>
      <c r="F1567" t="s">
        <v>1770</v>
      </c>
      <c r="G1567">
        <v>60.926000000000002</v>
      </c>
      <c r="H1567">
        <v>87.733000000000004</v>
      </c>
      <c r="I1567">
        <v>74.302999999999997</v>
      </c>
      <c r="J1567">
        <v>107.054</v>
      </c>
      <c r="K1567">
        <v>104.7</v>
      </c>
      <c r="L1567">
        <v>237.71700000000001</v>
      </c>
      <c r="M1567">
        <v>1.637</v>
      </c>
      <c r="N1567">
        <v>9.3030000000000008</v>
      </c>
      <c r="O1567">
        <v>0</v>
      </c>
      <c r="P1567">
        <v>0</v>
      </c>
      <c r="Q1567">
        <v>0</v>
      </c>
      <c r="R1567">
        <v>0</v>
      </c>
      <c r="S1567">
        <v>0</v>
      </c>
      <c r="T1567">
        <v>0</v>
      </c>
      <c r="U1567">
        <v>0</v>
      </c>
      <c r="V1567">
        <v>0.52800000000000002</v>
      </c>
      <c r="W1567">
        <v>5.375</v>
      </c>
      <c r="Y1567" t="str">
        <f t="shared" si="687"/>
        <v>福岡県</v>
      </c>
      <c r="Z1567" t="str">
        <f t="shared" si="688"/>
        <v>福岡県添田町</v>
      </c>
      <c r="AA1567" s="159">
        <f t="shared" si="689"/>
        <v>74.302999999999997</v>
      </c>
      <c r="AB1567" s="159">
        <f t="shared" si="690"/>
        <v>107.054</v>
      </c>
      <c r="AC1567" s="159">
        <f t="shared" si="691"/>
        <v>237.71700000000001</v>
      </c>
      <c r="AD1567" s="159">
        <f t="shared" si="692"/>
        <v>9.3030000000000008</v>
      </c>
      <c r="AE1567" s="159">
        <f t="shared" si="693"/>
        <v>0</v>
      </c>
      <c r="AF1567" s="159">
        <f t="shared" si="694"/>
        <v>0</v>
      </c>
      <c r="AG1567" s="159">
        <f t="shared" si="695"/>
        <v>0</v>
      </c>
      <c r="AH1567" s="160">
        <f t="shared" si="696"/>
        <v>428.37700000000001</v>
      </c>
      <c r="AI1567" s="135">
        <f t="shared" si="697"/>
        <v>0.17345235621893798</v>
      </c>
      <c r="AJ1567" s="135">
        <f t="shared" si="698"/>
        <v>0.24990604070713412</v>
      </c>
      <c r="AK1567" s="135">
        <f t="shared" si="699"/>
        <v>0.55492475086197435</v>
      </c>
      <c r="AL1567" s="135">
        <f t="shared" si="700"/>
        <v>2.1716852211953491E-2</v>
      </c>
      <c r="AM1567" s="135">
        <f t="shared" si="701"/>
        <v>0</v>
      </c>
      <c r="AN1567" s="135">
        <f t="shared" si="702"/>
        <v>0</v>
      </c>
      <c r="AO1567" s="135">
        <f t="shared" si="703"/>
        <v>0</v>
      </c>
      <c r="AP1567" s="159">
        <f>IFERROR(VLOOKUP(A1567,人口!$A$2:$E$1748,5,0),0)</f>
        <v>9642</v>
      </c>
      <c r="AQ1567" s="159">
        <f t="shared" si="678"/>
        <v>0</v>
      </c>
      <c r="AR1567" s="159">
        <f t="shared" si="679"/>
        <v>1</v>
      </c>
      <c r="AS1567" s="159">
        <f t="shared" si="680"/>
        <v>0</v>
      </c>
      <c r="AT1567" s="159">
        <f t="shared" si="681"/>
        <v>0</v>
      </c>
      <c r="AU1567" s="159">
        <f t="shared" si="682"/>
        <v>0</v>
      </c>
      <c r="AV1567" s="159">
        <f t="shared" si="683"/>
        <v>0</v>
      </c>
      <c r="AW1567" s="159">
        <f t="shared" si="684"/>
        <v>0</v>
      </c>
      <c r="AX1567" s="159">
        <f t="shared" si="704"/>
        <v>0</v>
      </c>
      <c r="AY1567" s="159" t="str">
        <f t="shared" si="705"/>
        <v>5千～1万人未満の市町村平均</v>
      </c>
      <c r="AZ1567" s="159"/>
    </row>
    <row r="1568" spans="1:52" x14ac:dyDescent="0.3">
      <c r="A1568" t="str">
        <f t="shared" si="685"/>
        <v>40604</v>
      </c>
      <c r="B1568" s="158" t="str">
        <f t="shared" si="686"/>
        <v>040604</v>
      </c>
      <c r="C1568">
        <v>40</v>
      </c>
      <c r="D1568" t="s">
        <v>67</v>
      </c>
      <c r="E1568">
        <v>40604</v>
      </c>
      <c r="F1568" t="s">
        <v>1779</v>
      </c>
      <c r="G1568">
        <v>38.161000000000001</v>
      </c>
      <c r="H1568">
        <v>38.429000000000002</v>
      </c>
      <c r="I1568">
        <v>47.988999999999997</v>
      </c>
      <c r="J1568">
        <v>48.244999999999997</v>
      </c>
      <c r="K1568">
        <v>0</v>
      </c>
      <c r="L1568">
        <v>0</v>
      </c>
      <c r="M1568">
        <v>0</v>
      </c>
      <c r="N1568">
        <v>0</v>
      </c>
      <c r="O1568">
        <v>0</v>
      </c>
      <c r="P1568">
        <v>0</v>
      </c>
      <c r="Q1568">
        <v>0</v>
      </c>
      <c r="R1568">
        <v>0</v>
      </c>
      <c r="S1568">
        <v>0</v>
      </c>
      <c r="T1568">
        <v>0</v>
      </c>
      <c r="U1568">
        <v>0</v>
      </c>
      <c r="V1568">
        <v>0.495</v>
      </c>
      <c r="W1568">
        <v>7.6539999999999999</v>
      </c>
      <c r="Y1568" t="str">
        <f t="shared" si="687"/>
        <v>福岡県</v>
      </c>
      <c r="Z1568" t="str">
        <f t="shared" si="688"/>
        <v>福岡県糸田町</v>
      </c>
      <c r="AA1568" s="159">
        <f t="shared" si="689"/>
        <v>47.988999999999997</v>
      </c>
      <c r="AB1568" s="159">
        <f t="shared" si="690"/>
        <v>48.244999999999997</v>
      </c>
      <c r="AC1568" s="159">
        <f t="shared" si="691"/>
        <v>0</v>
      </c>
      <c r="AD1568" s="159">
        <f t="shared" si="692"/>
        <v>0</v>
      </c>
      <c r="AE1568" s="159">
        <f t="shared" si="693"/>
        <v>0</v>
      </c>
      <c r="AF1568" s="159">
        <f t="shared" si="694"/>
        <v>0</v>
      </c>
      <c r="AG1568" s="159">
        <f t="shared" si="695"/>
        <v>0</v>
      </c>
      <c r="AH1568" s="160">
        <f t="shared" si="696"/>
        <v>96.233999999999995</v>
      </c>
      <c r="AI1568" s="135">
        <f t="shared" si="697"/>
        <v>0.49866990876405426</v>
      </c>
      <c r="AJ1568" s="135">
        <f t="shared" si="698"/>
        <v>0.50133009123594574</v>
      </c>
      <c r="AK1568" s="135">
        <f t="shared" si="699"/>
        <v>0</v>
      </c>
      <c r="AL1568" s="135">
        <f t="shared" si="700"/>
        <v>0</v>
      </c>
      <c r="AM1568" s="135">
        <f t="shared" si="701"/>
        <v>0</v>
      </c>
      <c r="AN1568" s="135">
        <f t="shared" si="702"/>
        <v>0</v>
      </c>
      <c r="AO1568" s="135">
        <f t="shared" si="703"/>
        <v>0</v>
      </c>
      <c r="AP1568" s="159">
        <f>IFERROR(VLOOKUP(A1568,人口!$A$2:$E$1748,5,0),0)</f>
        <v>9017</v>
      </c>
      <c r="AQ1568" s="159">
        <f t="shared" si="678"/>
        <v>0</v>
      </c>
      <c r="AR1568" s="159">
        <f t="shared" si="679"/>
        <v>1</v>
      </c>
      <c r="AS1568" s="159">
        <f t="shared" si="680"/>
        <v>0</v>
      </c>
      <c r="AT1568" s="159">
        <f t="shared" si="681"/>
        <v>0</v>
      </c>
      <c r="AU1568" s="159">
        <f t="shared" si="682"/>
        <v>0</v>
      </c>
      <c r="AV1568" s="159">
        <f t="shared" si="683"/>
        <v>0</v>
      </c>
      <c r="AW1568" s="159">
        <f t="shared" si="684"/>
        <v>0</v>
      </c>
      <c r="AX1568" s="159">
        <f t="shared" si="704"/>
        <v>0</v>
      </c>
      <c r="AY1568" s="159" t="str">
        <f t="shared" si="705"/>
        <v>5千～1万人未満の市町村平均</v>
      </c>
      <c r="AZ1568" s="159"/>
    </row>
    <row r="1569" spans="1:52" x14ac:dyDescent="0.3">
      <c r="A1569" t="str">
        <f t="shared" si="685"/>
        <v>40605</v>
      </c>
      <c r="B1569" s="158" t="str">
        <f t="shared" si="686"/>
        <v>040605</v>
      </c>
      <c r="C1569">
        <v>40</v>
      </c>
      <c r="D1569" t="s">
        <v>67</v>
      </c>
      <c r="E1569">
        <v>40605</v>
      </c>
      <c r="F1569" t="s">
        <v>1032</v>
      </c>
      <c r="G1569">
        <v>84.117999999999995</v>
      </c>
      <c r="H1569">
        <v>94.259</v>
      </c>
      <c r="I1569">
        <v>102.649</v>
      </c>
      <c r="J1569">
        <v>114.628</v>
      </c>
      <c r="K1569">
        <v>4.8</v>
      </c>
      <c r="L1569">
        <v>10.132</v>
      </c>
      <c r="M1569">
        <v>0</v>
      </c>
      <c r="N1569">
        <v>0</v>
      </c>
      <c r="O1569">
        <v>0</v>
      </c>
      <c r="P1569">
        <v>0</v>
      </c>
      <c r="Q1569">
        <v>0</v>
      </c>
      <c r="R1569">
        <v>0</v>
      </c>
      <c r="S1569">
        <v>0</v>
      </c>
      <c r="T1569">
        <v>0</v>
      </c>
      <c r="U1569">
        <v>0</v>
      </c>
      <c r="V1569">
        <v>1.012</v>
      </c>
      <c r="W1569">
        <v>12</v>
      </c>
      <c r="Y1569" t="str">
        <f t="shared" si="687"/>
        <v>福岡県</v>
      </c>
      <c r="Z1569" t="str">
        <f t="shared" si="688"/>
        <v>福岡県川崎町</v>
      </c>
      <c r="AA1569" s="159">
        <f t="shared" si="689"/>
        <v>102.649</v>
      </c>
      <c r="AB1569" s="159">
        <f t="shared" si="690"/>
        <v>114.628</v>
      </c>
      <c r="AC1569" s="159">
        <f t="shared" si="691"/>
        <v>10.132</v>
      </c>
      <c r="AD1569" s="159">
        <f t="shared" si="692"/>
        <v>0</v>
      </c>
      <c r="AE1569" s="159">
        <f t="shared" si="693"/>
        <v>0</v>
      </c>
      <c r="AF1569" s="159">
        <f t="shared" si="694"/>
        <v>0</v>
      </c>
      <c r="AG1569" s="159">
        <f t="shared" si="695"/>
        <v>0</v>
      </c>
      <c r="AH1569" s="160">
        <f t="shared" si="696"/>
        <v>227.40899999999999</v>
      </c>
      <c r="AI1569" s="135">
        <f t="shared" si="697"/>
        <v>0.45138494958422931</v>
      </c>
      <c r="AJ1569" s="135">
        <f t="shared" si="698"/>
        <v>0.5040609650453588</v>
      </c>
      <c r="AK1569" s="135">
        <f t="shared" si="699"/>
        <v>4.4554085370411903E-2</v>
      </c>
      <c r="AL1569" s="135">
        <f t="shared" si="700"/>
        <v>0</v>
      </c>
      <c r="AM1569" s="135">
        <f t="shared" si="701"/>
        <v>0</v>
      </c>
      <c r="AN1569" s="135">
        <f t="shared" si="702"/>
        <v>0</v>
      </c>
      <c r="AO1569" s="135">
        <f t="shared" si="703"/>
        <v>0</v>
      </c>
      <c r="AP1569" s="159">
        <f>IFERROR(VLOOKUP(A1569,人口!$A$2:$E$1748,5,0),0)</f>
        <v>16434</v>
      </c>
      <c r="AQ1569" s="159">
        <f t="shared" si="678"/>
        <v>0</v>
      </c>
      <c r="AR1569" s="159">
        <f t="shared" si="679"/>
        <v>0</v>
      </c>
      <c r="AS1569" s="159">
        <f t="shared" si="680"/>
        <v>1</v>
      </c>
      <c r="AT1569" s="159">
        <f t="shared" si="681"/>
        <v>0</v>
      </c>
      <c r="AU1569" s="159">
        <f t="shared" si="682"/>
        <v>0</v>
      </c>
      <c r="AV1569" s="159">
        <f t="shared" si="683"/>
        <v>0</v>
      </c>
      <c r="AW1569" s="159">
        <f t="shared" si="684"/>
        <v>0</v>
      </c>
      <c r="AX1569" s="159">
        <f t="shared" si="704"/>
        <v>0</v>
      </c>
      <c r="AY1569" s="159" t="str">
        <f t="shared" si="705"/>
        <v>1万～3万人未満の市町村平均</v>
      </c>
      <c r="AZ1569" s="159"/>
    </row>
    <row r="1570" spans="1:52" x14ac:dyDescent="0.3">
      <c r="A1570" t="str">
        <f t="shared" si="685"/>
        <v>40608</v>
      </c>
      <c r="B1570" s="158" t="str">
        <f t="shared" si="686"/>
        <v>040608</v>
      </c>
      <c r="C1570">
        <v>40</v>
      </c>
      <c r="D1570" t="s">
        <v>67</v>
      </c>
      <c r="E1570">
        <v>40608</v>
      </c>
      <c r="F1570" t="s">
        <v>1797</v>
      </c>
      <c r="G1570">
        <v>31.588000000000001</v>
      </c>
      <c r="H1570">
        <v>61.747</v>
      </c>
      <c r="I1570">
        <v>39.770000000000003</v>
      </c>
      <c r="J1570">
        <v>77.747</v>
      </c>
      <c r="K1570">
        <v>0</v>
      </c>
      <c r="L1570">
        <v>0</v>
      </c>
      <c r="M1570">
        <v>0</v>
      </c>
      <c r="N1570">
        <v>0</v>
      </c>
      <c r="O1570">
        <v>0</v>
      </c>
      <c r="P1570">
        <v>0</v>
      </c>
      <c r="Q1570">
        <v>0</v>
      </c>
      <c r="R1570">
        <v>0</v>
      </c>
      <c r="S1570">
        <v>0</v>
      </c>
      <c r="T1570">
        <v>0</v>
      </c>
      <c r="U1570">
        <v>0</v>
      </c>
      <c r="V1570">
        <v>0.38300000000000001</v>
      </c>
      <c r="W1570">
        <v>5.6669999999999998</v>
      </c>
      <c r="Y1570" t="str">
        <f t="shared" si="687"/>
        <v>福岡県</v>
      </c>
      <c r="Z1570" t="str">
        <f t="shared" si="688"/>
        <v>福岡県大任町</v>
      </c>
      <c r="AA1570" s="159">
        <f t="shared" si="689"/>
        <v>39.770000000000003</v>
      </c>
      <c r="AB1570" s="159">
        <f t="shared" si="690"/>
        <v>77.747</v>
      </c>
      <c r="AC1570" s="159">
        <f t="shared" si="691"/>
        <v>0</v>
      </c>
      <c r="AD1570" s="159">
        <f t="shared" si="692"/>
        <v>0</v>
      </c>
      <c r="AE1570" s="159">
        <f t="shared" si="693"/>
        <v>0</v>
      </c>
      <c r="AF1570" s="159">
        <f t="shared" si="694"/>
        <v>0</v>
      </c>
      <c r="AG1570" s="159">
        <f t="shared" si="695"/>
        <v>0</v>
      </c>
      <c r="AH1570" s="160">
        <f t="shared" si="696"/>
        <v>117.517</v>
      </c>
      <c r="AI1570" s="135">
        <f t="shared" si="697"/>
        <v>0.33841912233974664</v>
      </c>
      <c r="AJ1570" s="135">
        <f t="shared" si="698"/>
        <v>0.66158087766025342</v>
      </c>
      <c r="AK1570" s="135">
        <f t="shared" si="699"/>
        <v>0</v>
      </c>
      <c r="AL1570" s="135">
        <f t="shared" si="700"/>
        <v>0</v>
      </c>
      <c r="AM1570" s="135">
        <f t="shared" si="701"/>
        <v>0</v>
      </c>
      <c r="AN1570" s="135">
        <f t="shared" si="702"/>
        <v>0</v>
      </c>
      <c r="AO1570" s="135">
        <f t="shared" si="703"/>
        <v>0</v>
      </c>
      <c r="AP1570" s="159">
        <f>IFERROR(VLOOKUP(A1570,人口!$A$2:$E$1748,5,0),0)</f>
        <v>5265</v>
      </c>
      <c r="AQ1570" s="159">
        <f t="shared" si="678"/>
        <v>0</v>
      </c>
      <c r="AR1570" s="159">
        <f t="shared" si="679"/>
        <v>1</v>
      </c>
      <c r="AS1570" s="159">
        <f t="shared" si="680"/>
        <v>0</v>
      </c>
      <c r="AT1570" s="159">
        <f t="shared" si="681"/>
        <v>0</v>
      </c>
      <c r="AU1570" s="159">
        <f t="shared" si="682"/>
        <v>0</v>
      </c>
      <c r="AV1570" s="159">
        <f t="shared" si="683"/>
        <v>0</v>
      </c>
      <c r="AW1570" s="159">
        <f t="shared" si="684"/>
        <v>0</v>
      </c>
      <c r="AX1570" s="159">
        <f t="shared" si="704"/>
        <v>0</v>
      </c>
      <c r="AY1570" s="159" t="str">
        <f t="shared" si="705"/>
        <v>5千～1万人未満の市町村平均</v>
      </c>
      <c r="AZ1570" s="159"/>
    </row>
    <row r="1571" spans="1:52" x14ac:dyDescent="0.3">
      <c r="A1571" t="str">
        <f t="shared" si="685"/>
        <v>40609</v>
      </c>
      <c r="B1571" s="158" t="str">
        <f t="shared" si="686"/>
        <v>040609</v>
      </c>
      <c r="C1571">
        <v>40</v>
      </c>
      <c r="D1571" t="s">
        <v>67</v>
      </c>
      <c r="E1571">
        <v>40609</v>
      </c>
      <c r="F1571" t="s">
        <v>1806</v>
      </c>
      <c r="G1571">
        <v>23.398</v>
      </c>
      <c r="H1571">
        <v>71.403999999999996</v>
      </c>
      <c r="I1571">
        <v>29.5</v>
      </c>
      <c r="J1571">
        <v>90.019000000000005</v>
      </c>
      <c r="K1571">
        <v>19.899999999999999</v>
      </c>
      <c r="L1571">
        <v>43.505000000000003</v>
      </c>
      <c r="M1571">
        <v>0</v>
      </c>
      <c r="N1571">
        <v>0</v>
      </c>
      <c r="O1571">
        <v>0</v>
      </c>
      <c r="P1571">
        <v>0</v>
      </c>
      <c r="Q1571">
        <v>0</v>
      </c>
      <c r="R1571">
        <v>0</v>
      </c>
      <c r="S1571">
        <v>0</v>
      </c>
      <c r="T1571">
        <v>0</v>
      </c>
      <c r="U1571">
        <v>0</v>
      </c>
      <c r="V1571">
        <v>0.14299999999999999</v>
      </c>
      <c r="W1571">
        <v>1.347</v>
      </c>
      <c r="Y1571" t="str">
        <f t="shared" si="687"/>
        <v>福岡県</v>
      </c>
      <c r="Z1571" t="str">
        <f t="shared" si="688"/>
        <v>福岡県赤村</v>
      </c>
      <c r="AA1571" s="159">
        <f t="shared" si="689"/>
        <v>29.5</v>
      </c>
      <c r="AB1571" s="159">
        <f t="shared" si="690"/>
        <v>90.019000000000005</v>
      </c>
      <c r="AC1571" s="159">
        <f t="shared" si="691"/>
        <v>43.505000000000003</v>
      </c>
      <c r="AD1571" s="159">
        <f t="shared" si="692"/>
        <v>0</v>
      </c>
      <c r="AE1571" s="159">
        <f t="shared" si="693"/>
        <v>0</v>
      </c>
      <c r="AF1571" s="159">
        <f t="shared" si="694"/>
        <v>0</v>
      </c>
      <c r="AG1571" s="159">
        <f t="shared" si="695"/>
        <v>0</v>
      </c>
      <c r="AH1571" s="160">
        <f t="shared" si="696"/>
        <v>163.024</v>
      </c>
      <c r="AI1571" s="135">
        <f t="shared" si="697"/>
        <v>0.18095495141819609</v>
      </c>
      <c r="AJ1571" s="135">
        <f t="shared" si="698"/>
        <v>0.55218250073608799</v>
      </c>
      <c r="AK1571" s="135">
        <f t="shared" si="699"/>
        <v>0.266862547845716</v>
      </c>
      <c r="AL1571" s="135">
        <f t="shared" si="700"/>
        <v>0</v>
      </c>
      <c r="AM1571" s="135">
        <f t="shared" si="701"/>
        <v>0</v>
      </c>
      <c r="AN1571" s="135">
        <f t="shared" si="702"/>
        <v>0</v>
      </c>
      <c r="AO1571" s="135">
        <f t="shared" si="703"/>
        <v>0</v>
      </c>
      <c r="AP1571" s="159">
        <f>IFERROR(VLOOKUP(A1571,人口!$A$2:$E$1748,5,0),0)</f>
        <v>3135</v>
      </c>
      <c r="AQ1571" s="159">
        <f t="shared" si="678"/>
        <v>1</v>
      </c>
      <c r="AR1571" s="159">
        <f t="shared" si="679"/>
        <v>0</v>
      </c>
      <c r="AS1571" s="159">
        <f t="shared" si="680"/>
        <v>0</v>
      </c>
      <c r="AT1571" s="159">
        <f t="shared" si="681"/>
        <v>0</v>
      </c>
      <c r="AU1571" s="159">
        <f t="shared" si="682"/>
        <v>0</v>
      </c>
      <c r="AV1571" s="159">
        <f t="shared" si="683"/>
        <v>0</v>
      </c>
      <c r="AW1571" s="159">
        <f t="shared" si="684"/>
        <v>0</v>
      </c>
      <c r="AX1571" s="159">
        <f t="shared" si="704"/>
        <v>0</v>
      </c>
      <c r="AY1571" s="159" t="str">
        <f t="shared" si="705"/>
        <v>5千人未満の市町村平均</v>
      </c>
      <c r="AZ1571" s="159"/>
    </row>
    <row r="1572" spans="1:52" x14ac:dyDescent="0.3">
      <c r="A1572" t="str">
        <f t="shared" si="685"/>
        <v>40610</v>
      </c>
      <c r="B1572" s="158" t="str">
        <f t="shared" si="686"/>
        <v>040610</v>
      </c>
      <c r="C1572">
        <v>40</v>
      </c>
      <c r="D1572" t="s">
        <v>67</v>
      </c>
      <c r="E1572">
        <v>40610</v>
      </c>
      <c r="F1572" t="s">
        <v>1813</v>
      </c>
      <c r="G1572">
        <v>112.367</v>
      </c>
      <c r="H1572">
        <v>159.447</v>
      </c>
      <c r="I1572">
        <v>141.65199999999999</v>
      </c>
      <c r="J1572">
        <v>200.65899999999999</v>
      </c>
      <c r="K1572">
        <v>11.5</v>
      </c>
      <c r="L1572">
        <v>30.623000000000001</v>
      </c>
      <c r="M1572">
        <v>0.14099999999999999</v>
      </c>
      <c r="N1572">
        <v>0.79300000000000004</v>
      </c>
      <c r="O1572">
        <v>0</v>
      </c>
      <c r="P1572">
        <v>0</v>
      </c>
      <c r="Q1572">
        <v>0</v>
      </c>
      <c r="R1572">
        <v>0</v>
      </c>
      <c r="S1572">
        <v>0</v>
      </c>
      <c r="T1572">
        <v>0</v>
      </c>
      <c r="U1572">
        <v>0</v>
      </c>
      <c r="V1572">
        <v>1.3460000000000001</v>
      </c>
      <c r="W1572">
        <v>14.73</v>
      </c>
      <c r="Y1572" t="str">
        <f t="shared" si="687"/>
        <v>福岡県</v>
      </c>
      <c r="Z1572" t="str">
        <f t="shared" si="688"/>
        <v>福岡県福智町</v>
      </c>
      <c r="AA1572" s="159">
        <f t="shared" si="689"/>
        <v>141.65199999999999</v>
      </c>
      <c r="AB1572" s="159">
        <f t="shared" si="690"/>
        <v>200.65899999999999</v>
      </c>
      <c r="AC1572" s="159">
        <f t="shared" si="691"/>
        <v>30.623000000000001</v>
      </c>
      <c r="AD1572" s="159">
        <f t="shared" si="692"/>
        <v>0.79300000000000004</v>
      </c>
      <c r="AE1572" s="159">
        <f t="shared" si="693"/>
        <v>0</v>
      </c>
      <c r="AF1572" s="159">
        <f t="shared" si="694"/>
        <v>0</v>
      </c>
      <c r="AG1572" s="159">
        <f t="shared" si="695"/>
        <v>0</v>
      </c>
      <c r="AH1572" s="160">
        <f t="shared" si="696"/>
        <v>373.72699999999998</v>
      </c>
      <c r="AI1572" s="135">
        <f t="shared" si="697"/>
        <v>0.37902533132473704</v>
      </c>
      <c r="AJ1572" s="135">
        <f t="shared" si="698"/>
        <v>0.5369133083775055</v>
      </c>
      <c r="AK1572" s="135">
        <f t="shared" si="699"/>
        <v>8.193949059072532E-2</v>
      </c>
      <c r="AL1572" s="135">
        <f t="shared" si="700"/>
        <v>2.1218697070321388E-3</v>
      </c>
      <c r="AM1572" s="135">
        <f t="shared" si="701"/>
        <v>0</v>
      </c>
      <c r="AN1572" s="135">
        <f t="shared" si="702"/>
        <v>0</v>
      </c>
      <c r="AO1572" s="135">
        <f t="shared" si="703"/>
        <v>0</v>
      </c>
      <c r="AP1572" s="159">
        <f>IFERROR(VLOOKUP(A1572,人口!$A$2:$E$1748,5,0),0)</f>
        <v>22641</v>
      </c>
      <c r="AQ1572" s="159">
        <f t="shared" si="678"/>
        <v>0</v>
      </c>
      <c r="AR1572" s="159">
        <f t="shared" si="679"/>
        <v>0</v>
      </c>
      <c r="AS1572" s="159">
        <f t="shared" si="680"/>
        <v>1</v>
      </c>
      <c r="AT1572" s="159">
        <f t="shared" si="681"/>
        <v>0</v>
      </c>
      <c r="AU1572" s="159">
        <f t="shared" si="682"/>
        <v>0</v>
      </c>
      <c r="AV1572" s="159">
        <f t="shared" si="683"/>
        <v>0</v>
      </c>
      <c r="AW1572" s="159">
        <f t="shared" si="684"/>
        <v>0</v>
      </c>
      <c r="AX1572" s="159">
        <f t="shared" si="704"/>
        <v>0</v>
      </c>
      <c r="AY1572" s="159" t="str">
        <f t="shared" si="705"/>
        <v>1万～3万人未満の市町村平均</v>
      </c>
      <c r="AZ1572" s="159"/>
    </row>
    <row r="1573" spans="1:52" x14ac:dyDescent="0.3">
      <c r="A1573" t="str">
        <f t="shared" si="685"/>
        <v>40621</v>
      </c>
      <c r="B1573" s="158" t="str">
        <f t="shared" si="686"/>
        <v>040621</v>
      </c>
      <c r="C1573">
        <v>40</v>
      </c>
      <c r="D1573" t="s">
        <v>67</v>
      </c>
      <c r="E1573">
        <v>40621</v>
      </c>
      <c r="F1573" t="s">
        <v>1820</v>
      </c>
      <c r="G1573">
        <v>218.60300000000001</v>
      </c>
      <c r="H1573">
        <v>92.721000000000004</v>
      </c>
      <c r="I1573">
        <v>271.82900000000001</v>
      </c>
      <c r="J1573">
        <v>115.069</v>
      </c>
      <c r="K1573">
        <v>6.2</v>
      </c>
      <c r="L1573">
        <v>11.45</v>
      </c>
      <c r="M1573">
        <v>0</v>
      </c>
      <c r="N1573">
        <v>0</v>
      </c>
      <c r="O1573">
        <v>0</v>
      </c>
      <c r="P1573">
        <v>0</v>
      </c>
      <c r="Q1573">
        <v>0</v>
      </c>
      <c r="R1573">
        <v>0</v>
      </c>
      <c r="S1573">
        <v>0</v>
      </c>
      <c r="T1573">
        <v>0</v>
      </c>
      <c r="U1573">
        <v>0</v>
      </c>
      <c r="V1573">
        <v>1.6279999999999999</v>
      </c>
      <c r="W1573">
        <v>12.090999999999999</v>
      </c>
      <c r="Y1573" t="str">
        <f t="shared" si="687"/>
        <v>福岡県</v>
      </c>
      <c r="Z1573" t="str">
        <f t="shared" si="688"/>
        <v>福岡県苅田町</v>
      </c>
      <c r="AA1573" s="159">
        <f t="shared" si="689"/>
        <v>271.82900000000001</v>
      </c>
      <c r="AB1573" s="159">
        <f t="shared" si="690"/>
        <v>115.069</v>
      </c>
      <c r="AC1573" s="159">
        <f t="shared" si="691"/>
        <v>11.45</v>
      </c>
      <c r="AD1573" s="159">
        <f t="shared" si="692"/>
        <v>0</v>
      </c>
      <c r="AE1573" s="159">
        <f t="shared" si="693"/>
        <v>0</v>
      </c>
      <c r="AF1573" s="159">
        <f t="shared" si="694"/>
        <v>0</v>
      </c>
      <c r="AG1573" s="159">
        <f t="shared" si="695"/>
        <v>0</v>
      </c>
      <c r="AH1573" s="160">
        <f t="shared" si="696"/>
        <v>398.34800000000001</v>
      </c>
      <c r="AI1573" s="135">
        <f t="shared" si="697"/>
        <v>0.68239077389619129</v>
      </c>
      <c r="AJ1573" s="135">
        <f t="shared" si="698"/>
        <v>0.28886551457519555</v>
      </c>
      <c r="AK1573" s="135">
        <f t="shared" si="699"/>
        <v>2.8743711528613169E-2</v>
      </c>
      <c r="AL1573" s="135">
        <f t="shared" si="700"/>
        <v>0</v>
      </c>
      <c r="AM1573" s="135">
        <f t="shared" si="701"/>
        <v>0</v>
      </c>
      <c r="AN1573" s="135">
        <f t="shared" si="702"/>
        <v>0</v>
      </c>
      <c r="AO1573" s="135">
        <f t="shared" si="703"/>
        <v>0</v>
      </c>
      <c r="AP1573" s="159">
        <f>IFERROR(VLOOKUP(A1573,人口!$A$2:$E$1748,5,0),0)</f>
        <v>37455</v>
      </c>
      <c r="AQ1573" s="159">
        <f t="shared" si="678"/>
        <v>0</v>
      </c>
      <c r="AR1573" s="159">
        <f t="shared" si="679"/>
        <v>0</v>
      </c>
      <c r="AS1573" s="159">
        <f t="shared" si="680"/>
        <v>0</v>
      </c>
      <c r="AT1573" s="159">
        <f t="shared" si="681"/>
        <v>1</v>
      </c>
      <c r="AU1573" s="159">
        <f t="shared" si="682"/>
        <v>0</v>
      </c>
      <c r="AV1573" s="159">
        <f t="shared" si="683"/>
        <v>0</v>
      </c>
      <c r="AW1573" s="159">
        <f t="shared" si="684"/>
        <v>0</v>
      </c>
      <c r="AX1573" s="159">
        <f t="shared" si="704"/>
        <v>0</v>
      </c>
      <c r="AY1573" s="159" t="str">
        <f t="shared" si="705"/>
        <v>3万～10万人未満の市町村平均</v>
      </c>
      <c r="AZ1573" s="159"/>
    </row>
    <row r="1574" spans="1:52" x14ac:dyDescent="0.3">
      <c r="A1574" t="str">
        <f t="shared" si="685"/>
        <v>40625</v>
      </c>
      <c r="B1574" s="158" t="str">
        <f t="shared" si="686"/>
        <v>040625</v>
      </c>
      <c r="C1574">
        <v>40</v>
      </c>
      <c r="D1574" t="s">
        <v>67</v>
      </c>
      <c r="E1574">
        <v>40625</v>
      </c>
      <c r="F1574" t="s">
        <v>1826</v>
      </c>
      <c r="G1574">
        <v>135.94999999999999</v>
      </c>
      <c r="H1574">
        <v>496.86099999999999</v>
      </c>
      <c r="I1574">
        <v>174.56899999999999</v>
      </c>
      <c r="J1574">
        <v>637.16399999999999</v>
      </c>
      <c r="K1574">
        <v>50.3</v>
      </c>
      <c r="L1574">
        <v>118.646</v>
      </c>
      <c r="M1574">
        <v>0.372</v>
      </c>
      <c r="N1574">
        <v>2.1579999999999999</v>
      </c>
      <c r="O1574">
        <v>0</v>
      </c>
      <c r="P1574">
        <v>0</v>
      </c>
      <c r="Q1574">
        <v>0</v>
      </c>
      <c r="R1574">
        <v>0</v>
      </c>
      <c r="S1574">
        <v>0</v>
      </c>
      <c r="T1574">
        <v>0</v>
      </c>
      <c r="U1574">
        <v>0</v>
      </c>
      <c r="V1574">
        <v>1.012</v>
      </c>
      <c r="W1574">
        <v>11.794</v>
      </c>
      <c r="Y1574" t="str">
        <f t="shared" si="687"/>
        <v>福岡県</v>
      </c>
      <c r="Z1574" t="str">
        <f t="shared" si="688"/>
        <v>福岡県みやこ町</v>
      </c>
      <c r="AA1574" s="159">
        <f t="shared" si="689"/>
        <v>174.56899999999999</v>
      </c>
      <c r="AB1574" s="159">
        <f t="shared" si="690"/>
        <v>637.16399999999999</v>
      </c>
      <c r="AC1574" s="159">
        <f t="shared" si="691"/>
        <v>118.646</v>
      </c>
      <c r="AD1574" s="159">
        <f t="shared" si="692"/>
        <v>2.1579999999999999</v>
      </c>
      <c r="AE1574" s="159">
        <f t="shared" si="693"/>
        <v>0</v>
      </c>
      <c r="AF1574" s="159">
        <f t="shared" si="694"/>
        <v>0</v>
      </c>
      <c r="AG1574" s="159">
        <f t="shared" si="695"/>
        <v>0</v>
      </c>
      <c r="AH1574" s="160">
        <f t="shared" si="696"/>
        <v>932.53699999999992</v>
      </c>
      <c r="AI1574" s="135">
        <f t="shared" si="697"/>
        <v>0.18719793423746189</v>
      </c>
      <c r="AJ1574" s="135">
        <f t="shared" si="698"/>
        <v>0.68325868035262949</v>
      </c>
      <c r="AK1574" s="135">
        <f t="shared" si="699"/>
        <v>0.12722926811483085</v>
      </c>
      <c r="AL1574" s="135">
        <f t="shared" si="700"/>
        <v>2.3141172950778359E-3</v>
      </c>
      <c r="AM1574" s="135">
        <f t="shared" si="701"/>
        <v>0</v>
      </c>
      <c r="AN1574" s="135">
        <f t="shared" si="702"/>
        <v>0</v>
      </c>
      <c r="AO1574" s="135">
        <f t="shared" si="703"/>
        <v>0</v>
      </c>
      <c r="AP1574" s="159">
        <f>IFERROR(VLOOKUP(A1574,人口!$A$2:$E$1748,5,0),0)</f>
        <v>19512</v>
      </c>
      <c r="AQ1574" s="159">
        <f t="shared" si="678"/>
        <v>0</v>
      </c>
      <c r="AR1574" s="159">
        <f t="shared" si="679"/>
        <v>0</v>
      </c>
      <c r="AS1574" s="159">
        <f t="shared" si="680"/>
        <v>1</v>
      </c>
      <c r="AT1574" s="159">
        <f t="shared" si="681"/>
        <v>0</v>
      </c>
      <c r="AU1574" s="159">
        <f t="shared" si="682"/>
        <v>0</v>
      </c>
      <c r="AV1574" s="159">
        <f t="shared" si="683"/>
        <v>0</v>
      </c>
      <c r="AW1574" s="159">
        <f t="shared" si="684"/>
        <v>0</v>
      </c>
      <c r="AX1574" s="159">
        <f t="shared" si="704"/>
        <v>0</v>
      </c>
      <c r="AY1574" s="159" t="str">
        <f t="shared" si="705"/>
        <v>1万～3万人未満の市町村平均</v>
      </c>
      <c r="AZ1574" s="159"/>
    </row>
    <row r="1575" spans="1:52" x14ac:dyDescent="0.3">
      <c r="A1575" t="str">
        <f t="shared" si="685"/>
        <v>40642</v>
      </c>
      <c r="B1575" s="158" t="str">
        <f t="shared" si="686"/>
        <v>040642</v>
      </c>
      <c r="C1575">
        <v>40</v>
      </c>
      <c r="D1575" t="s">
        <v>67</v>
      </c>
      <c r="E1575">
        <v>40642</v>
      </c>
      <c r="F1575" t="s">
        <v>1832</v>
      </c>
      <c r="G1575">
        <v>33.899000000000001</v>
      </c>
      <c r="H1575">
        <v>32.543999999999997</v>
      </c>
      <c r="I1575">
        <v>43.600999999999999</v>
      </c>
      <c r="J1575">
        <v>41.796999999999997</v>
      </c>
      <c r="K1575">
        <v>0</v>
      </c>
      <c r="L1575">
        <v>0</v>
      </c>
      <c r="M1575">
        <v>0</v>
      </c>
      <c r="N1575">
        <v>0</v>
      </c>
      <c r="O1575">
        <v>0</v>
      </c>
      <c r="P1575">
        <v>0</v>
      </c>
      <c r="Q1575">
        <v>0</v>
      </c>
      <c r="R1575">
        <v>0</v>
      </c>
      <c r="S1575">
        <v>0</v>
      </c>
      <c r="T1575">
        <v>0</v>
      </c>
      <c r="U1575">
        <v>0</v>
      </c>
      <c r="V1575">
        <v>0.38300000000000001</v>
      </c>
      <c r="W1575">
        <v>5.2160000000000002</v>
      </c>
      <c r="Y1575" t="str">
        <f t="shared" si="687"/>
        <v>福岡県</v>
      </c>
      <c r="Z1575" t="str">
        <f t="shared" si="688"/>
        <v>福岡県吉富町</v>
      </c>
      <c r="AA1575" s="159">
        <f t="shared" si="689"/>
        <v>43.600999999999999</v>
      </c>
      <c r="AB1575" s="159">
        <f t="shared" si="690"/>
        <v>41.796999999999997</v>
      </c>
      <c r="AC1575" s="159">
        <f t="shared" si="691"/>
        <v>0</v>
      </c>
      <c r="AD1575" s="159">
        <f t="shared" si="692"/>
        <v>0</v>
      </c>
      <c r="AE1575" s="159">
        <f t="shared" si="693"/>
        <v>0</v>
      </c>
      <c r="AF1575" s="159">
        <f t="shared" si="694"/>
        <v>0</v>
      </c>
      <c r="AG1575" s="159">
        <f t="shared" si="695"/>
        <v>0</v>
      </c>
      <c r="AH1575" s="160">
        <f t="shared" si="696"/>
        <v>85.397999999999996</v>
      </c>
      <c r="AI1575" s="135">
        <f t="shared" si="697"/>
        <v>0.51056230825077875</v>
      </c>
      <c r="AJ1575" s="135">
        <f t="shared" si="698"/>
        <v>0.4894376917492213</v>
      </c>
      <c r="AK1575" s="135">
        <f t="shared" si="699"/>
        <v>0</v>
      </c>
      <c r="AL1575" s="135">
        <f t="shared" si="700"/>
        <v>0</v>
      </c>
      <c r="AM1575" s="135">
        <f t="shared" si="701"/>
        <v>0</v>
      </c>
      <c r="AN1575" s="135">
        <f t="shared" si="702"/>
        <v>0</v>
      </c>
      <c r="AO1575" s="135">
        <f t="shared" si="703"/>
        <v>0</v>
      </c>
      <c r="AP1575" s="159">
        <f>IFERROR(VLOOKUP(A1575,人口!$A$2:$E$1748,5,0),0)</f>
        <v>6764</v>
      </c>
      <c r="AQ1575" s="159">
        <f t="shared" si="678"/>
        <v>0</v>
      </c>
      <c r="AR1575" s="159">
        <f t="shared" si="679"/>
        <v>1</v>
      </c>
      <c r="AS1575" s="159">
        <f t="shared" si="680"/>
        <v>0</v>
      </c>
      <c r="AT1575" s="159">
        <f t="shared" si="681"/>
        <v>0</v>
      </c>
      <c r="AU1575" s="159">
        <f t="shared" si="682"/>
        <v>0</v>
      </c>
      <c r="AV1575" s="159">
        <f t="shared" si="683"/>
        <v>0</v>
      </c>
      <c r="AW1575" s="159">
        <f t="shared" si="684"/>
        <v>0</v>
      </c>
      <c r="AX1575" s="159">
        <f t="shared" si="704"/>
        <v>0</v>
      </c>
      <c r="AY1575" s="159" t="str">
        <f t="shared" si="705"/>
        <v>5千～1万人未満の市町村平均</v>
      </c>
      <c r="AZ1575" s="159"/>
    </row>
    <row r="1576" spans="1:52" x14ac:dyDescent="0.3">
      <c r="A1576" t="str">
        <f t="shared" si="685"/>
        <v>40646</v>
      </c>
      <c r="B1576" s="158" t="str">
        <f t="shared" si="686"/>
        <v>040646</v>
      </c>
      <c r="C1576">
        <v>40</v>
      </c>
      <c r="D1576" t="s">
        <v>67</v>
      </c>
      <c r="E1576">
        <v>40646</v>
      </c>
      <c r="F1576" t="s">
        <v>1839</v>
      </c>
      <c r="G1576">
        <v>53.779000000000003</v>
      </c>
      <c r="H1576">
        <v>239.31800000000001</v>
      </c>
      <c r="I1576">
        <v>70.308999999999997</v>
      </c>
      <c r="J1576">
        <v>312.06599999999997</v>
      </c>
      <c r="K1576">
        <v>13.6</v>
      </c>
      <c r="L1576">
        <v>30.393000000000001</v>
      </c>
      <c r="M1576">
        <v>0</v>
      </c>
      <c r="N1576">
        <v>0</v>
      </c>
      <c r="O1576">
        <v>0</v>
      </c>
      <c r="P1576">
        <v>0</v>
      </c>
      <c r="Q1576">
        <v>0</v>
      </c>
      <c r="R1576">
        <v>0</v>
      </c>
      <c r="S1576">
        <v>0</v>
      </c>
      <c r="T1576">
        <v>0</v>
      </c>
      <c r="U1576">
        <v>0</v>
      </c>
      <c r="V1576">
        <v>0.36299999999999999</v>
      </c>
      <c r="W1576">
        <v>4.617</v>
      </c>
      <c r="Y1576" t="str">
        <f t="shared" si="687"/>
        <v>福岡県</v>
      </c>
      <c r="Z1576" t="str">
        <f t="shared" si="688"/>
        <v>福岡県上毛町</v>
      </c>
      <c r="AA1576" s="159">
        <f t="shared" si="689"/>
        <v>70.308999999999997</v>
      </c>
      <c r="AB1576" s="159">
        <f t="shared" si="690"/>
        <v>312.06599999999997</v>
      </c>
      <c r="AC1576" s="159">
        <f t="shared" si="691"/>
        <v>30.393000000000001</v>
      </c>
      <c r="AD1576" s="159">
        <f t="shared" si="692"/>
        <v>0</v>
      </c>
      <c r="AE1576" s="159">
        <f t="shared" si="693"/>
        <v>0</v>
      </c>
      <c r="AF1576" s="159">
        <f t="shared" si="694"/>
        <v>0</v>
      </c>
      <c r="AG1576" s="159">
        <f t="shared" si="695"/>
        <v>0</v>
      </c>
      <c r="AH1576" s="160">
        <f t="shared" si="696"/>
        <v>412.76800000000003</v>
      </c>
      <c r="AI1576" s="135">
        <f t="shared" si="697"/>
        <v>0.17033539421660593</v>
      </c>
      <c r="AJ1576" s="135">
        <f t="shared" si="698"/>
        <v>0.75603244437553285</v>
      </c>
      <c r="AK1576" s="135">
        <f t="shared" si="699"/>
        <v>7.3632161407861066E-2</v>
      </c>
      <c r="AL1576" s="135">
        <f t="shared" si="700"/>
        <v>0</v>
      </c>
      <c r="AM1576" s="135">
        <f t="shared" si="701"/>
        <v>0</v>
      </c>
      <c r="AN1576" s="135">
        <f t="shared" si="702"/>
        <v>0</v>
      </c>
      <c r="AO1576" s="135">
        <f t="shared" si="703"/>
        <v>0</v>
      </c>
      <c r="AP1576" s="159">
        <f>IFERROR(VLOOKUP(A1576,人口!$A$2:$E$1748,5,0),0)</f>
        <v>7619</v>
      </c>
      <c r="AQ1576" s="159">
        <f t="shared" si="678"/>
        <v>0</v>
      </c>
      <c r="AR1576" s="159">
        <f t="shared" si="679"/>
        <v>1</v>
      </c>
      <c r="AS1576" s="159">
        <f t="shared" si="680"/>
        <v>0</v>
      </c>
      <c r="AT1576" s="159">
        <f t="shared" si="681"/>
        <v>0</v>
      </c>
      <c r="AU1576" s="159">
        <f t="shared" si="682"/>
        <v>0</v>
      </c>
      <c r="AV1576" s="159">
        <f t="shared" si="683"/>
        <v>0</v>
      </c>
      <c r="AW1576" s="159">
        <f t="shared" si="684"/>
        <v>0</v>
      </c>
      <c r="AX1576" s="159">
        <f t="shared" si="704"/>
        <v>0</v>
      </c>
      <c r="AY1576" s="159" t="str">
        <f t="shared" si="705"/>
        <v>5千～1万人未満の市町村平均</v>
      </c>
      <c r="AZ1576" s="159"/>
    </row>
    <row r="1577" spans="1:52" x14ac:dyDescent="0.3">
      <c r="A1577" t="str">
        <f t="shared" si="685"/>
        <v>40647</v>
      </c>
      <c r="B1577" s="158" t="str">
        <f t="shared" si="686"/>
        <v>040647</v>
      </c>
      <c r="C1577">
        <v>40</v>
      </c>
      <c r="D1577" t="s">
        <v>67</v>
      </c>
      <c r="E1577">
        <v>40647</v>
      </c>
      <c r="F1577" t="s">
        <v>1845</v>
      </c>
      <c r="G1577">
        <v>111.431</v>
      </c>
      <c r="H1577">
        <v>486.26</v>
      </c>
      <c r="I1577">
        <v>141.42400000000001</v>
      </c>
      <c r="J1577">
        <v>614.69799999999998</v>
      </c>
      <c r="K1577">
        <v>87.2</v>
      </c>
      <c r="L1577">
        <v>201.928</v>
      </c>
      <c r="M1577">
        <v>0.13200000000000001</v>
      </c>
      <c r="N1577">
        <v>0.76900000000000002</v>
      </c>
      <c r="O1577">
        <v>0</v>
      </c>
      <c r="P1577">
        <v>0</v>
      </c>
      <c r="Q1577">
        <v>0</v>
      </c>
      <c r="R1577">
        <v>0</v>
      </c>
      <c r="S1577">
        <v>0</v>
      </c>
      <c r="T1577">
        <v>0</v>
      </c>
      <c r="U1577">
        <v>0</v>
      </c>
      <c r="V1577">
        <v>1.046</v>
      </c>
      <c r="W1577">
        <v>9.4049999999999994</v>
      </c>
      <c r="Y1577" t="str">
        <f t="shared" si="687"/>
        <v>福岡県</v>
      </c>
      <c r="Z1577" t="str">
        <f t="shared" si="688"/>
        <v>福岡県築上町</v>
      </c>
      <c r="AA1577" s="159">
        <f t="shared" si="689"/>
        <v>141.42400000000001</v>
      </c>
      <c r="AB1577" s="159">
        <f t="shared" si="690"/>
        <v>614.69799999999998</v>
      </c>
      <c r="AC1577" s="159">
        <f t="shared" si="691"/>
        <v>201.928</v>
      </c>
      <c r="AD1577" s="159">
        <f t="shared" si="692"/>
        <v>0.76900000000000002</v>
      </c>
      <c r="AE1577" s="159">
        <f t="shared" si="693"/>
        <v>0</v>
      </c>
      <c r="AF1577" s="159">
        <f t="shared" si="694"/>
        <v>0</v>
      </c>
      <c r="AG1577" s="159">
        <f t="shared" si="695"/>
        <v>0</v>
      </c>
      <c r="AH1577" s="160">
        <f t="shared" si="696"/>
        <v>958.81899999999996</v>
      </c>
      <c r="AI1577" s="135">
        <f t="shared" si="697"/>
        <v>0.14749812008314397</v>
      </c>
      <c r="AJ1577" s="135">
        <f t="shared" si="698"/>
        <v>0.64109910212459287</v>
      </c>
      <c r="AK1577" s="135">
        <f t="shared" si="699"/>
        <v>0.21060074946366311</v>
      </c>
      <c r="AL1577" s="135">
        <f t="shared" si="700"/>
        <v>8.0202832860007997E-4</v>
      </c>
      <c r="AM1577" s="135">
        <f t="shared" si="701"/>
        <v>0</v>
      </c>
      <c r="AN1577" s="135">
        <f t="shared" si="702"/>
        <v>0</v>
      </c>
      <c r="AO1577" s="135">
        <f t="shared" si="703"/>
        <v>0</v>
      </c>
      <c r="AP1577" s="159">
        <f>IFERROR(VLOOKUP(A1577,人口!$A$2:$E$1748,5,0),0)</f>
        <v>18119</v>
      </c>
      <c r="AQ1577" s="159">
        <f t="shared" si="678"/>
        <v>0</v>
      </c>
      <c r="AR1577" s="159">
        <f t="shared" si="679"/>
        <v>0</v>
      </c>
      <c r="AS1577" s="159">
        <f t="shared" si="680"/>
        <v>1</v>
      </c>
      <c r="AT1577" s="159">
        <f t="shared" si="681"/>
        <v>0</v>
      </c>
      <c r="AU1577" s="159">
        <f t="shared" si="682"/>
        <v>0</v>
      </c>
      <c r="AV1577" s="159">
        <f t="shared" si="683"/>
        <v>0</v>
      </c>
      <c r="AW1577" s="159">
        <f t="shared" si="684"/>
        <v>0</v>
      </c>
      <c r="AX1577" s="159">
        <f t="shared" si="704"/>
        <v>0</v>
      </c>
      <c r="AY1577" s="159" t="str">
        <f t="shared" si="705"/>
        <v>1万～3万人未満の市町村平均</v>
      </c>
      <c r="AZ1577" s="159"/>
    </row>
    <row r="1578" spans="1:52" x14ac:dyDescent="0.3">
      <c r="A1578" t="str">
        <f t="shared" si="685"/>
        <v>099</v>
      </c>
      <c r="B1578" s="158" t="str">
        <f t="shared" si="686"/>
        <v>099</v>
      </c>
      <c r="C1578">
        <v>41</v>
      </c>
      <c r="D1578" t="s">
        <v>68</v>
      </c>
      <c r="E1578">
        <v>99</v>
      </c>
      <c r="Y1578" t="str">
        <f t="shared" si="687"/>
        <v>佐賀県</v>
      </c>
      <c r="Z1578" t="str">
        <f t="shared" si="688"/>
        <v>佐賀県</v>
      </c>
      <c r="AA1578" s="159">
        <f t="shared" si="689"/>
        <v>0</v>
      </c>
      <c r="AB1578" s="159">
        <f t="shared" si="690"/>
        <v>0</v>
      </c>
      <c r="AC1578" s="159">
        <f t="shared" si="691"/>
        <v>0</v>
      </c>
      <c r="AD1578" s="159">
        <f t="shared" si="692"/>
        <v>0</v>
      </c>
      <c r="AE1578" s="159">
        <f t="shared" si="693"/>
        <v>0</v>
      </c>
      <c r="AF1578" s="159">
        <f t="shared" si="694"/>
        <v>0</v>
      </c>
      <c r="AG1578" s="159">
        <f t="shared" si="695"/>
        <v>0</v>
      </c>
      <c r="AH1578" s="160">
        <f t="shared" si="696"/>
        <v>0</v>
      </c>
      <c r="AI1578" s="135" t="str">
        <f t="shared" si="697"/>
        <v/>
      </c>
      <c r="AJ1578" s="135" t="str">
        <f t="shared" si="698"/>
        <v/>
      </c>
      <c r="AK1578" s="135" t="str">
        <f t="shared" si="699"/>
        <v/>
      </c>
      <c r="AL1578" s="135" t="str">
        <f t="shared" si="700"/>
        <v/>
      </c>
      <c r="AM1578" s="135" t="str">
        <f t="shared" si="701"/>
        <v/>
      </c>
      <c r="AN1578" s="135" t="str">
        <f t="shared" si="702"/>
        <v/>
      </c>
      <c r="AO1578" s="135" t="str">
        <f t="shared" si="703"/>
        <v/>
      </c>
      <c r="AP1578" s="159">
        <f>IFERROR(VLOOKUP(A1578,人口!$A$2:$E$1748,5,0),0)</f>
        <v>0</v>
      </c>
      <c r="AQ1578" s="159">
        <f t="shared" si="678"/>
        <v>0</v>
      </c>
      <c r="AR1578" s="159">
        <f t="shared" si="679"/>
        <v>0</v>
      </c>
      <c r="AS1578" s="159">
        <f t="shared" si="680"/>
        <v>0</v>
      </c>
      <c r="AT1578" s="159">
        <f t="shared" si="681"/>
        <v>0</v>
      </c>
      <c r="AU1578" s="159">
        <f t="shared" si="682"/>
        <v>0</v>
      </c>
      <c r="AV1578" s="159">
        <f t="shared" si="683"/>
        <v>0</v>
      </c>
      <c r="AW1578" s="159">
        <f t="shared" si="684"/>
        <v>0</v>
      </c>
      <c r="AX1578" s="159">
        <f t="shared" si="704"/>
        <v>0</v>
      </c>
      <c r="AY1578" s="159" t="str">
        <f t="shared" si="705"/>
        <v/>
      </c>
      <c r="AZ1578" s="159"/>
    </row>
    <row r="1579" spans="1:52" x14ac:dyDescent="0.3">
      <c r="A1579" t="str">
        <f t="shared" si="685"/>
        <v>41201</v>
      </c>
      <c r="B1579" s="158" t="str">
        <f t="shared" si="686"/>
        <v>041201</v>
      </c>
      <c r="C1579">
        <v>41</v>
      </c>
      <c r="D1579" t="s">
        <v>68</v>
      </c>
      <c r="E1579">
        <v>41201</v>
      </c>
      <c r="F1579" t="s">
        <v>115</v>
      </c>
      <c r="G1579">
        <v>954.11400000000003</v>
      </c>
      <c r="H1579">
        <v>2071.355</v>
      </c>
      <c r="I1579">
        <v>1198.048</v>
      </c>
      <c r="J1579">
        <v>2596.9949999999999</v>
      </c>
      <c r="K1579">
        <v>259.5</v>
      </c>
      <c r="L1579">
        <v>579.24300000000005</v>
      </c>
      <c r="M1579">
        <v>5.319</v>
      </c>
      <c r="N1579">
        <v>33.475999999999999</v>
      </c>
      <c r="O1579">
        <v>0</v>
      </c>
      <c r="P1579">
        <v>0</v>
      </c>
      <c r="Q1579">
        <v>0</v>
      </c>
      <c r="R1579">
        <v>0</v>
      </c>
      <c r="S1579">
        <v>0</v>
      </c>
      <c r="T1579">
        <v>0</v>
      </c>
      <c r="U1579">
        <v>0</v>
      </c>
      <c r="V1579">
        <v>11.353</v>
      </c>
      <c r="W1579">
        <v>113.748</v>
      </c>
      <c r="Y1579" t="str">
        <f t="shared" si="687"/>
        <v>佐賀県</v>
      </c>
      <c r="Z1579" t="str">
        <f t="shared" si="688"/>
        <v>佐賀県佐賀市</v>
      </c>
      <c r="AA1579" s="159">
        <f t="shared" si="689"/>
        <v>1198.048</v>
      </c>
      <c r="AB1579" s="159">
        <f t="shared" si="690"/>
        <v>2596.9949999999999</v>
      </c>
      <c r="AC1579" s="159">
        <f t="shared" si="691"/>
        <v>579.24300000000005</v>
      </c>
      <c r="AD1579" s="159">
        <f t="shared" si="692"/>
        <v>33.475999999999999</v>
      </c>
      <c r="AE1579" s="159">
        <f t="shared" si="693"/>
        <v>0</v>
      </c>
      <c r="AF1579" s="159">
        <f t="shared" si="694"/>
        <v>0</v>
      </c>
      <c r="AG1579" s="159">
        <f t="shared" si="695"/>
        <v>0</v>
      </c>
      <c r="AH1579" s="160">
        <f t="shared" si="696"/>
        <v>4407.7619999999997</v>
      </c>
      <c r="AI1579" s="135">
        <f t="shared" si="697"/>
        <v>0.27180414913509399</v>
      </c>
      <c r="AJ1579" s="135">
        <f t="shared" si="698"/>
        <v>0.58918675736121873</v>
      </c>
      <c r="AK1579" s="135">
        <f t="shared" si="699"/>
        <v>0.13141430957479103</v>
      </c>
      <c r="AL1579" s="135">
        <f t="shared" si="700"/>
        <v>7.5947839288963426E-3</v>
      </c>
      <c r="AM1579" s="135">
        <f t="shared" si="701"/>
        <v>0</v>
      </c>
      <c r="AN1579" s="135">
        <f t="shared" si="702"/>
        <v>0</v>
      </c>
      <c r="AO1579" s="135">
        <f t="shared" si="703"/>
        <v>0</v>
      </c>
      <c r="AP1579" s="159">
        <f>IFERROR(VLOOKUP(A1579,人口!$A$2:$E$1748,5,0),0)</f>
        <v>232476</v>
      </c>
      <c r="AQ1579" s="159">
        <f t="shared" si="678"/>
        <v>0</v>
      </c>
      <c r="AR1579" s="159">
        <f t="shared" si="679"/>
        <v>0</v>
      </c>
      <c r="AS1579" s="159">
        <f t="shared" si="680"/>
        <v>0</v>
      </c>
      <c r="AT1579" s="159">
        <f t="shared" si="681"/>
        <v>0</v>
      </c>
      <c r="AU1579" s="159">
        <f t="shared" si="682"/>
        <v>0</v>
      </c>
      <c r="AV1579" s="159">
        <f t="shared" si="683"/>
        <v>1</v>
      </c>
      <c r="AW1579" s="159">
        <f t="shared" si="684"/>
        <v>0</v>
      </c>
      <c r="AX1579" s="159">
        <f t="shared" si="704"/>
        <v>0</v>
      </c>
      <c r="AY1579" s="159" t="str">
        <f t="shared" si="705"/>
        <v>20万～50万人未満の市町村平均</v>
      </c>
      <c r="AZ1579" s="159"/>
    </row>
    <row r="1580" spans="1:52" x14ac:dyDescent="0.3">
      <c r="A1580" t="str">
        <f t="shared" si="685"/>
        <v>41202</v>
      </c>
      <c r="B1580" s="158" t="str">
        <f t="shared" si="686"/>
        <v>041202</v>
      </c>
      <c r="C1580">
        <v>41</v>
      </c>
      <c r="D1580" t="s">
        <v>68</v>
      </c>
      <c r="E1580">
        <v>41202</v>
      </c>
      <c r="F1580" t="s">
        <v>165</v>
      </c>
      <c r="G1580">
        <v>595.529</v>
      </c>
      <c r="H1580">
        <v>1441.874</v>
      </c>
      <c r="I1580">
        <v>739.38099999999997</v>
      </c>
      <c r="J1580">
        <v>1790.7090000000001</v>
      </c>
      <c r="K1580">
        <v>385.2</v>
      </c>
      <c r="L1580">
        <v>888.447</v>
      </c>
      <c r="M1580">
        <v>54.146999999999998</v>
      </c>
      <c r="N1580">
        <v>33.317</v>
      </c>
      <c r="O1580">
        <v>0</v>
      </c>
      <c r="P1580">
        <v>0</v>
      </c>
      <c r="Q1580">
        <v>0</v>
      </c>
      <c r="R1580">
        <v>0</v>
      </c>
      <c r="S1580">
        <v>0</v>
      </c>
      <c r="T1580">
        <v>0</v>
      </c>
      <c r="U1580">
        <v>0</v>
      </c>
      <c r="V1580">
        <v>6.4</v>
      </c>
      <c r="W1580">
        <v>60.76</v>
      </c>
      <c r="Y1580" t="str">
        <f t="shared" si="687"/>
        <v>佐賀県</v>
      </c>
      <c r="Z1580" t="str">
        <f t="shared" si="688"/>
        <v>佐賀県唐津市</v>
      </c>
      <c r="AA1580" s="159">
        <f t="shared" si="689"/>
        <v>739.38099999999997</v>
      </c>
      <c r="AB1580" s="159">
        <f t="shared" si="690"/>
        <v>1790.7090000000001</v>
      </c>
      <c r="AC1580" s="159">
        <f t="shared" si="691"/>
        <v>888.447</v>
      </c>
      <c r="AD1580" s="159">
        <f t="shared" si="692"/>
        <v>33.317</v>
      </c>
      <c r="AE1580" s="159">
        <f t="shared" si="693"/>
        <v>0</v>
      </c>
      <c r="AF1580" s="159">
        <f t="shared" si="694"/>
        <v>0</v>
      </c>
      <c r="AG1580" s="159">
        <f t="shared" si="695"/>
        <v>0</v>
      </c>
      <c r="AH1580" s="160">
        <f t="shared" si="696"/>
        <v>3451.8540000000003</v>
      </c>
      <c r="AI1580" s="135">
        <f t="shared" si="697"/>
        <v>0.21419822506977407</v>
      </c>
      <c r="AJ1580" s="135">
        <f t="shared" si="698"/>
        <v>0.51876730591734177</v>
      </c>
      <c r="AK1580" s="135">
        <f t="shared" si="699"/>
        <v>0.25738255441858199</v>
      </c>
      <c r="AL1580" s="135">
        <f t="shared" si="700"/>
        <v>9.6519145943020756E-3</v>
      </c>
      <c r="AM1580" s="135">
        <f t="shared" si="701"/>
        <v>0</v>
      </c>
      <c r="AN1580" s="135">
        <f t="shared" si="702"/>
        <v>0</v>
      </c>
      <c r="AO1580" s="135">
        <f t="shared" si="703"/>
        <v>0</v>
      </c>
      <c r="AP1580" s="159">
        <f>IFERROR(VLOOKUP(A1580,人口!$A$2:$E$1748,5,0),0)</f>
        <v>121278</v>
      </c>
      <c r="AQ1580" s="159">
        <f t="shared" si="678"/>
        <v>0</v>
      </c>
      <c r="AR1580" s="159">
        <f t="shared" si="679"/>
        <v>0</v>
      </c>
      <c r="AS1580" s="159">
        <f t="shared" si="680"/>
        <v>0</v>
      </c>
      <c r="AT1580" s="159">
        <f t="shared" si="681"/>
        <v>0</v>
      </c>
      <c r="AU1580" s="159">
        <f t="shared" si="682"/>
        <v>1</v>
      </c>
      <c r="AV1580" s="159">
        <f t="shared" si="683"/>
        <v>0</v>
      </c>
      <c r="AW1580" s="159">
        <f t="shared" si="684"/>
        <v>0</v>
      </c>
      <c r="AX1580" s="159">
        <f t="shared" si="704"/>
        <v>0</v>
      </c>
      <c r="AY1580" s="159" t="str">
        <f t="shared" si="705"/>
        <v>10万～20万人未満の市町村平均</v>
      </c>
      <c r="AZ1580" s="159"/>
    </row>
    <row r="1581" spans="1:52" x14ac:dyDescent="0.3">
      <c r="A1581" t="str">
        <f t="shared" si="685"/>
        <v>41203</v>
      </c>
      <c r="B1581" s="158" t="str">
        <f t="shared" si="686"/>
        <v>041203</v>
      </c>
      <c r="C1581">
        <v>41</v>
      </c>
      <c r="D1581" t="s">
        <v>68</v>
      </c>
      <c r="E1581">
        <v>41203</v>
      </c>
      <c r="F1581" t="s">
        <v>233</v>
      </c>
      <c r="G1581">
        <v>297.64499999999998</v>
      </c>
      <c r="H1581">
        <v>215.40700000000001</v>
      </c>
      <c r="I1581">
        <v>378.38900000000001</v>
      </c>
      <c r="J1581">
        <v>273.66399999999999</v>
      </c>
      <c r="K1581">
        <v>41.1</v>
      </c>
      <c r="L1581">
        <v>87.816999999999993</v>
      </c>
      <c r="M1581">
        <v>0.60099999999999998</v>
      </c>
      <c r="N1581">
        <v>3.6779999999999999</v>
      </c>
      <c r="O1581">
        <v>0</v>
      </c>
      <c r="P1581">
        <v>0</v>
      </c>
      <c r="Q1581">
        <v>0</v>
      </c>
      <c r="R1581">
        <v>0</v>
      </c>
      <c r="S1581">
        <v>0</v>
      </c>
      <c r="T1581">
        <v>0</v>
      </c>
      <c r="U1581">
        <v>0</v>
      </c>
      <c r="V1581">
        <v>3.262</v>
      </c>
      <c r="W1581">
        <v>35.07</v>
      </c>
      <c r="Y1581" t="str">
        <f t="shared" si="687"/>
        <v>佐賀県</v>
      </c>
      <c r="Z1581" t="str">
        <f t="shared" si="688"/>
        <v>佐賀県鳥栖市</v>
      </c>
      <c r="AA1581" s="159">
        <f t="shared" si="689"/>
        <v>378.38900000000001</v>
      </c>
      <c r="AB1581" s="159">
        <f t="shared" si="690"/>
        <v>273.66399999999999</v>
      </c>
      <c r="AC1581" s="159">
        <f t="shared" si="691"/>
        <v>87.816999999999993</v>
      </c>
      <c r="AD1581" s="159">
        <f t="shared" si="692"/>
        <v>3.6779999999999999</v>
      </c>
      <c r="AE1581" s="159">
        <f t="shared" si="693"/>
        <v>0</v>
      </c>
      <c r="AF1581" s="159">
        <f t="shared" si="694"/>
        <v>0</v>
      </c>
      <c r="AG1581" s="159">
        <f t="shared" si="695"/>
        <v>0</v>
      </c>
      <c r="AH1581" s="160">
        <f t="shared" si="696"/>
        <v>743.548</v>
      </c>
      <c r="AI1581" s="135">
        <f t="shared" si="697"/>
        <v>0.50889653391576606</v>
      </c>
      <c r="AJ1581" s="135">
        <f t="shared" si="698"/>
        <v>0.36805155820471575</v>
      </c>
      <c r="AK1581" s="135">
        <f t="shared" si="699"/>
        <v>0.1181053543281671</v>
      </c>
      <c r="AL1581" s="135">
        <f t="shared" si="700"/>
        <v>4.9465535513510892E-3</v>
      </c>
      <c r="AM1581" s="135">
        <f t="shared" si="701"/>
        <v>0</v>
      </c>
      <c r="AN1581" s="135">
        <f t="shared" si="702"/>
        <v>0</v>
      </c>
      <c r="AO1581" s="135">
        <f t="shared" si="703"/>
        <v>0</v>
      </c>
      <c r="AP1581" s="159">
        <f>IFERROR(VLOOKUP(A1581,人口!$A$2:$E$1748,5,0),0)</f>
        <v>73918</v>
      </c>
      <c r="AQ1581" s="159">
        <f t="shared" si="678"/>
        <v>0</v>
      </c>
      <c r="AR1581" s="159">
        <f t="shared" si="679"/>
        <v>0</v>
      </c>
      <c r="AS1581" s="159">
        <f t="shared" si="680"/>
        <v>0</v>
      </c>
      <c r="AT1581" s="159">
        <f t="shared" si="681"/>
        <v>1</v>
      </c>
      <c r="AU1581" s="159">
        <f t="shared" si="682"/>
        <v>0</v>
      </c>
      <c r="AV1581" s="159">
        <f t="shared" si="683"/>
        <v>0</v>
      </c>
      <c r="AW1581" s="159">
        <f t="shared" si="684"/>
        <v>0</v>
      </c>
      <c r="AX1581" s="159">
        <f t="shared" si="704"/>
        <v>0</v>
      </c>
      <c r="AY1581" s="159" t="str">
        <f t="shared" si="705"/>
        <v>3万～10万人未満の市町村平均</v>
      </c>
      <c r="AZ1581" s="159"/>
    </row>
    <row r="1582" spans="1:52" x14ac:dyDescent="0.3">
      <c r="A1582" t="str">
        <f t="shared" si="685"/>
        <v>41204</v>
      </c>
      <c r="B1582" s="158" t="str">
        <f t="shared" si="686"/>
        <v>041204</v>
      </c>
      <c r="C1582">
        <v>41</v>
      </c>
      <c r="D1582" t="s">
        <v>68</v>
      </c>
      <c r="E1582">
        <v>41204</v>
      </c>
      <c r="F1582" t="s">
        <v>294</v>
      </c>
      <c r="G1582">
        <v>123.5</v>
      </c>
      <c r="H1582">
        <v>270.36500000000001</v>
      </c>
      <c r="I1582">
        <v>159.77199999999999</v>
      </c>
      <c r="J1582">
        <v>349.476</v>
      </c>
      <c r="K1582">
        <v>25.2</v>
      </c>
      <c r="L1582">
        <v>50.66</v>
      </c>
      <c r="M1582">
        <v>0</v>
      </c>
      <c r="N1582">
        <v>0</v>
      </c>
      <c r="O1582">
        <v>0</v>
      </c>
      <c r="P1582">
        <v>0</v>
      </c>
      <c r="Q1582">
        <v>0</v>
      </c>
      <c r="R1582">
        <v>0</v>
      </c>
      <c r="S1582">
        <v>0</v>
      </c>
      <c r="T1582">
        <v>0</v>
      </c>
      <c r="U1582">
        <v>0</v>
      </c>
      <c r="V1582">
        <v>1.3640000000000001</v>
      </c>
      <c r="W1582">
        <v>14.177</v>
      </c>
      <c r="Y1582" t="str">
        <f t="shared" si="687"/>
        <v>佐賀県</v>
      </c>
      <c r="Z1582" t="str">
        <f t="shared" si="688"/>
        <v>佐賀県多久市</v>
      </c>
      <c r="AA1582" s="159">
        <f t="shared" si="689"/>
        <v>159.77199999999999</v>
      </c>
      <c r="AB1582" s="159">
        <f t="shared" si="690"/>
        <v>349.476</v>
      </c>
      <c r="AC1582" s="159">
        <f t="shared" si="691"/>
        <v>50.66</v>
      </c>
      <c r="AD1582" s="159">
        <f t="shared" si="692"/>
        <v>0</v>
      </c>
      <c r="AE1582" s="159">
        <f t="shared" si="693"/>
        <v>0</v>
      </c>
      <c r="AF1582" s="159">
        <f t="shared" si="694"/>
        <v>0</v>
      </c>
      <c r="AG1582" s="159">
        <f t="shared" si="695"/>
        <v>0</v>
      </c>
      <c r="AH1582" s="160">
        <f t="shared" si="696"/>
        <v>559.90800000000002</v>
      </c>
      <c r="AI1582" s="135">
        <f t="shared" si="697"/>
        <v>0.28535402244654479</v>
      </c>
      <c r="AJ1582" s="135">
        <f t="shared" si="698"/>
        <v>0.62416682740735974</v>
      </c>
      <c r="AK1582" s="135">
        <f t="shared" si="699"/>
        <v>9.0479150146095422E-2</v>
      </c>
      <c r="AL1582" s="135">
        <f t="shared" si="700"/>
        <v>0</v>
      </c>
      <c r="AM1582" s="135">
        <f t="shared" si="701"/>
        <v>0</v>
      </c>
      <c r="AN1582" s="135">
        <f t="shared" si="702"/>
        <v>0</v>
      </c>
      <c r="AO1582" s="135">
        <f t="shared" si="703"/>
        <v>0</v>
      </c>
      <c r="AP1582" s="159">
        <f>IFERROR(VLOOKUP(A1582,人口!$A$2:$E$1748,5,0),0)</f>
        <v>19030</v>
      </c>
      <c r="AQ1582" s="159">
        <f t="shared" si="678"/>
        <v>0</v>
      </c>
      <c r="AR1582" s="159">
        <f t="shared" si="679"/>
        <v>0</v>
      </c>
      <c r="AS1582" s="159">
        <f t="shared" si="680"/>
        <v>1</v>
      </c>
      <c r="AT1582" s="159">
        <f t="shared" si="681"/>
        <v>0</v>
      </c>
      <c r="AU1582" s="159">
        <f t="shared" si="682"/>
        <v>0</v>
      </c>
      <c r="AV1582" s="159">
        <f t="shared" si="683"/>
        <v>0</v>
      </c>
      <c r="AW1582" s="159">
        <f t="shared" si="684"/>
        <v>0</v>
      </c>
      <c r="AX1582" s="159">
        <f t="shared" si="704"/>
        <v>0</v>
      </c>
      <c r="AY1582" s="159" t="str">
        <f t="shared" si="705"/>
        <v>1万～3万人未満の市町村平均</v>
      </c>
      <c r="AZ1582" s="159"/>
    </row>
    <row r="1583" spans="1:52" x14ac:dyDescent="0.3">
      <c r="A1583" t="str">
        <f t="shared" si="685"/>
        <v>41205</v>
      </c>
      <c r="B1583" s="158" t="str">
        <f t="shared" si="686"/>
        <v>041205</v>
      </c>
      <c r="C1583">
        <v>41</v>
      </c>
      <c r="D1583" t="s">
        <v>68</v>
      </c>
      <c r="E1583">
        <v>41205</v>
      </c>
      <c r="F1583" t="s">
        <v>345</v>
      </c>
      <c r="G1583">
        <v>321.05</v>
      </c>
      <c r="H1583">
        <v>854.37</v>
      </c>
      <c r="I1583">
        <v>400.42</v>
      </c>
      <c r="J1583">
        <v>1065.557</v>
      </c>
      <c r="K1583">
        <v>61.3</v>
      </c>
      <c r="L1583">
        <v>137.19399999999999</v>
      </c>
      <c r="M1583">
        <v>39.319000000000003</v>
      </c>
      <c r="N1583">
        <v>0.19900000000000001</v>
      </c>
      <c r="O1583">
        <v>0</v>
      </c>
      <c r="P1583">
        <v>0</v>
      </c>
      <c r="Q1583">
        <v>0</v>
      </c>
      <c r="R1583">
        <v>0</v>
      </c>
      <c r="S1583">
        <v>0</v>
      </c>
      <c r="T1583">
        <v>0</v>
      </c>
      <c r="U1583">
        <v>0</v>
      </c>
      <c r="V1583">
        <v>3.0089999999999999</v>
      </c>
      <c r="W1583">
        <v>27.762</v>
      </c>
      <c r="Y1583" t="str">
        <f t="shared" si="687"/>
        <v>佐賀県</v>
      </c>
      <c r="Z1583" t="str">
        <f t="shared" si="688"/>
        <v>佐賀県伊万里市</v>
      </c>
      <c r="AA1583" s="159">
        <f t="shared" si="689"/>
        <v>400.42</v>
      </c>
      <c r="AB1583" s="159">
        <f t="shared" si="690"/>
        <v>1065.557</v>
      </c>
      <c r="AC1583" s="159">
        <f t="shared" si="691"/>
        <v>137.19399999999999</v>
      </c>
      <c r="AD1583" s="159">
        <f t="shared" si="692"/>
        <v>0.19900000000000001</v>
      </c>
      <c r="AE1583" s="159">
        <f t="shared" si="693"/>
        <v>0</v>
      </c>
      <c r="AF1583" s="159">
        <f t="shared" si="694"/>
        <v>0</v>
      </c>
      <c r="AG1583" s="159">
        <f t="shared" si="695"/>
        <v>0</v>
      </c>
      <c r="AH1583" s="160">
        <f t="shared" si="696"/>
        <v>1603.3700000000001</v>
      </c>
      <c r="AI1583" s="135">
        <f t="shared" si="697"/>
        <v>0.24973649251264524</v>
      </c>
      <c r="AJ1583" s="135">
        <f t="shared" si="698"/>
        <v>0.66457336734502948</v>
      </c>
      <c r="AK1583" s="135">
        <f t="shared" si="699"/>
        <v>8.5566026556565228E-2</v>
      </c>
      <c r="AL1583" s="135">
        <f t="shared" si="700"/>
        <v>1.2411358575999302E-4</v>
      </c>
      <c r="AM1583" s="135">
        <f t="shared" si="701"/>
        <v>0</v>
      </c>
      <c r="AN1583" s="135">
        <f t="shared" si="702"/>
        <v>0</v>
      </c>
      <c r="AO1583" s="135">
        <f t="shared" si="703"/>
        <v>0</v>
      </c>
      <c r="AP1583" s="159">
        <f>IFERROR(VLOOKUP(A1583,人口!$A$2:$E$1748,5,0),0)</f>
        <v>54580</v>
      </c>
      <c r="AQ1583" s="159">
        <f t="shared" si="678"/>
        <v>0</v>
      </c>
      <c r="AR1583" s="159">
        <f t="shared" si="679"/>
        <v>0</v>
      </c>
      <c r="AS1583" s="159">
        <f t="shared" si="680"/>
        <v>0</v>
      </c>
      <c r="AT1583" s="159">
        <f t="shared" si="681"/>
        <v>1</v>
      </c>
      <c r="AU1583" s="159">
        <f t="shared" si="682"/>
        <v>0</v>
      </c>
      <c r="AV1583" s="159">
        <f t="shared" si="683"/>
        <v>0</v>
      </c>
      <c r="AW1583" s="159">
        <f t="shared" si="684"/>
        <v>0</v>
      </c>
      <c r="AX1583" s="159">
        <f t="shared" si="704"/>
        <v>0</v>
      </c>
      <c r="AY1583" s="159" t="str">
        <f t="shared" si="705"/>
        <v>3万～10万人未満の市町村平均</v>
      </c>
      <c r="AZ1583" s="159"/>
    </row>
    <row r="1584" spans="1:52" x14ac:dyDescent="0.3">
      <c r="A1584" t="str">
        <f t="shared" si="685"/>
        <v>41206</v>
      </c>
      <c r="B1584" s="158" t="str">
        <f t="shared" si="686"/>
        <v>041206</v>
      </c>
      <c r="C1584">
        <v>41</v>
      </c>
      <c r="D1584" t="s">
        <v>68</v>
      </c>
      <c r="E1584">
        <v>41206</v>
      </c>
      <c r="F1584" t="s">
        <v>397</v>
      </c>
      <c r="G1584">
        <v>264.88799999999998</v>
      </c>
      <c r="H1584">
        <v>567.45899999999995</v>
      </c>
      <c r="I1584">
        <v>342.44200000000001</v>
      </c>
      <c r="J1584">
        <v>733.24300000000005</v>
      </c>
      <c r="K1584">
        <v>6.1</v>
      </c>
      <c r="L1584">
        <v>13.231999999999999</v>
      </c>
      <c r="M1584">
        <v>0</v>
      </c>
      <c r="N1584">
        <v>0</v>
      </c>
      <c r="O1584">
        <v>0</v>
      </c>
      <c r="P1584">
        <v>0</v>
      </c>
      <c r="Q1584">
        <v>0</v>
      </c>
      <c r="R1584">
        <v>0</v>
      </c>
      <c r="S1584">
        <v>0</v>
      </c>
      <c r="T1584">
        <v>0</v>
      </c>
      <c r="U1584">
        <v>1E-3</v>
      </c>
      <c r="V1584">
        <v>2.9119999999999999</v>
      </c>
      <c r="W1584">
        <v>30.827999999999999</v>
      </c>
      <c r="Y1584" t="str">
        <f t="shared" si="687"/>
        <v>佐賀県</v>
      </c>
      <c r="Z1584" t="str">
        <f t="shared" si="688"/>
        <v>佐賀県武雄市</v>
      </c>
      <c r="AA1584" s="159">
        <f t="shared" si="689"/>
        <v>342.44200000000001</v>
      </c>
      <c r="AB1584" s="159">
        <f t="shared" si="690"/>
        <v>733.24300000000005</v>
      </c>
      <c r="AC1584" s="159">
        <f t="shared" si="691"/>
        <v>13.231999999999999</v>
      </c>
      <c r="AD1584" s="159">
        <f t="shared" si="692"/>
        <v>0</v>
      </c>
      <c r="AE1584" s="159">
        <f t="shared" si="693"/>
        <v>0</v>
      </c>
      <c r="AF1584" s="159">
        <f t="shared" si="694"/>
        <v>0</v>
      </c>
      <c r="AG1584" s="159">
        <f t="shared" si="695"/>
        <v>1E-3</v>
      </c>
      <c r="AH1584" s="160">
        <f t="shared" si="696"/>
        <v>1088.9179999999999</v>
      </c>
      <c r="AI1584" s="135">
        <f t="shared" si="697"/>
        <v>0.31447914351677542</v>
      </c>
      <c r="AJ1584" s="135">
        <f t="shared" si="698"/>
        <v>0.67336842627268545</v>
      </c>
      <c r="AK1584" s="135">
        <f t="shared" si="699"/>
        <v>1.2151511867743945E-2</v>
      </c>
      <c r="AL1584" s="135">
        <f t="shared" si="700"/>
        <v>0</v>
      </c>
      <c r="AM1584" s="135">
        <f t="shared" si="701"/>
        <v>0</v>
      </c>
      <c r="AN1584" s="135">
        <f t="shared" si="702"/>
        <v>0</v>
      </c>
      <c r="AO1584" s="135">
        <f t="shared" si="703"/>
        <v>9.1834279532526793E-7</v>
      </c>
      <c r="AP1584" s="159">
        <f>IFERROR(VLOOKUP(A1584,人口!$A$2:$E$1748,5,0),0)</f>
        <v>48854</v>
      </c>
      <c r="AQ1584" s="159">
        <f t="shared" si="678"/>
        <v>0</v>
      </c>
      <c r="AR1584" s="159">
        <f t="shared" si="679"/>
        <v>0</v>
      </c>
      <c r="AS1584" s="159">
        <f t="shared" si="680"/>
        <v>0</v>
      </c>
      <c r="AT1584" s="159">
        <f t="shared" si="681"/>
        <v>1</v>
      </c>
      <c r="AU1584" s="159">
        <f t="shared" si="682"/>
        <v>0</v>
      </c>
      <c r="AV1584" s="159">
        <f t="shared" si="683"/>
        <v>0</v>
      </c>
      <c r="AW1584" s="159">
        <f t="shared" si="684"/>
        <v>0</v>
      </c>
      <c r="AX1584" s="159">
        <f t="shared" si="704"/>
        <v>0</v>
      </c>
      <c r="AY1584" s="159" t="str">
        <f t="shared" si="705"/>
        <v>3万～10万人未満の市町村平均</v>
      </c>
      <c r="AZ1584" s="159"/>
    </row>
    <row r="1585" spans="1:52" x14ac:dyDescent="0.3">
      <c r="A1585" t="str">
        <f t="shared" si="685"/>
        <v>41207</v>
      </c>
      <c r="B1585" s="158" t="str">
        <f t="shared" si="686"/>
        <v>041207</v>
      </c>
      <c r="C1585">
        <v>41</v>
      </c>
      <c r="D1585" t="s">
        <v>68</v>
      </c>
      <c r="E1585">
        <v>41207</v>
      </c>
      <c r="F1585" t="s">
        <v>448</v>
      </c>
      <c r="G1585">
        <v>159.42699999999999</v>
      </c>
      <c r="H1585">
        <v>590.21</v>
      </c>
      <c r="I1585">
        <v>205.77199999999999</v>
      </c>
      <c r="J1585">
        <v>761.30600000000004</v>
      </c>
      <c r="K1585">
        <v>27</v>
      </c>
      <c r="L1585">
        <v>60.021000000000001</v>
      </c>
      <c r="M1585">
        <v>1.7909999999999999</v>
      </c>
      <c r="N1585">
        <v>10.638999999999999</v>
      </c>
      <c r="O1585">
        <v>0</v>
      </c>
      <c r="P1585">
        <v>0</v>
      </c>
      <c r="Q1585">
        <v>0</v>
      </c>
      <c r="R1585">
        <v>0</v>
      </c>
      <c r="S1585">
        <v>0</v>
      </c>
      <c r="T1585">
        <v>0</v>
      </c>
      <c r="U1585">
        <v>0</v>
      </c>
      <c r="V1585">
        <v>1.595</v>
      </c>
      <c r="W1585">
        <v>17.248000000000001</v>
      </c>
      <c r="Y1585" t="str">
        <f t="shared" si="687"/>
        <v>佐賀県</v>
      </c>
      <c r="Z1585" t="str">
        <f t="shared" si="688"/>
        <v>佐賀県鹿島市</v>
      </c>
      <c r="AA1585" s="159">
        <f t="shared" si="689"/>
        <v>205.77199999999999</v>
      </c>
      <c r="AB1585" s="159">
        <f t="shared" si="690"/>
        <v>761.30600000000004</v>
      </c>
      <c r="AC1585" s="159">
        <f t="shared" si="691"/>
        <v>60.021000000000001</v>
      </c>
      <c r="AD1585" s="159">
        <f t="shared" si="692"/>
        <v>10.638999999999999</v>
      </c>
      <c r="AE1585" s="159">
        <f t="shared" si="693"/>
        <v>0</v>
      </c>
      <c r="AF1585" s="159">
        <f t="shared" si="694"/>
        <v>0</v>
      </c>
      <c r="AG1585" s="159">
        <f t="shared" si="695"/>
        <v>0</v>
      </c>
      <c r="AH1585" s="160">
        <f t="shared" si="696"/>
        <v>1037.7379999999998</v>
      </c>
      <c r="AI1585" s="135">
        <f t="shared" si="697"/>
        <v>0.19828897081922414</v>
      </c>
      <c r="AJ1585" s="135">
        <f t="shared" si="698"/>
        <v>0.73362062485906865</v>
      </c>
      <c r="AK1585" s="135">
        <f t="shared" si="699"/>
        <v>5.7838298298799898E-2</v>
      </c>
      <c r="AL1585" s="135">
        <f t="shared" si="700"/>
        <v>1.0252106022907517E-2</v>
      </c>
      <c r="AM1585" s="135">
        <f t="shared" si="701"/>
        <v>0</v>
      </c>
      <c r="AN1585" s="135">
        <f t="shared" si="702"/>
        <v>0</v>
      </c>
      <c r="AO1585" s="135">
        <f t="shared" si="703"/>
        <v>0</v>
      </c>
      <c r="AP1585" s="159">
        <f>IFERROR(VLOOKUP(A1585,人口!$A$2:$E$1748,5,0),0)</f>
        <v>28964</v>
      </c>
      <c r="AQ1585" s="159">
        <f t="shared" si="678"/>
        <v>0</v>
      </c>
      <c r="AR1585" s="159">
        <f t="shared" si="679"/>
        <v>0</v>
      </c>
      <c r="AS1585" s="159">
        <f t="shared" si="680"/>
        <v>1</v>
      </c>
      <c r="AT1585" s="159">
        <f t="shared" si="681"/>
        <v>0</v>
      </c>
      <c r="AU1585" s="159">
        <f t="shared" si="682"/>
        <v>0</v>
      </c>
      <c r="AV1585" s="159">
        <f t="shared" si="683"/>
        <v>0</v>
      </c>
      <c r="AW1585" s="159">
        <f t="shared" si="684"/>
        <v>0</v>
      </c>
      <c r="AX1585" s="159">
        <f t="shared" si="704"/>
        <v>0</v>
      </c>
      <c r="AY1585" s="159" t="str">
        <f t="shared" si="705"/>
        <v>1万～3万人未満の市町村平均</v>
      </c>
      <c r="AZ1585" s="159"/>
    </row>
    <row r="1586" spans="1:52" x14ac:dyDescent="0.3">
      <c r="A1586" t="str">
        <f t="shared" si="685"/>
        <v>41208</v>
      </c>
      <c r="B1586" s="158" t="str">
        <f t="shared" si="686"/>
        <v>041208</v>
      </c>
      <c r="C1586">
        <v>41</v>
      </c>
      <c r="D1586" t="s">
        <v>68</v>
      </c>
      <c r="E1586">
        <v>41208</v>
      </c>
      <c r="F1586" t="s">
        <v>503</v>
      </c>
      <c r="G1586">
        <v>204.727</v>
      </c>
      <c r="H1586">
        <v>663.09199999999998</v>
      </c>
      <c r="I1586">
        <v>266.714</v>
      </c>
      <c r="J1586">
        <v>863.14400000000001</v>
      </c>
      <c r="K1586">
        <v>19.100000000000001</v>
      </c>
      <c r="L1586">
        <v>39.198</v>
      </c>
      <c r="M1586">
        <v>0.34899999999999998</v>
      </c>
      <c r="N1586">
        <v>2.198</v>
      </c>
      <c r="O1586">
        <v>0</v>
      </c>
      <c r="P1586">
        <v>0</v>
      </c>
      <c r="Q1586">
        <v>0</v>
      </c>
      <c r="R1586">
        <v>0</v>
      </c>
      <c r="S1586">
        <v>0</v>
      </c>
      <c r="T1586">
        <v>0</v>
      </c>
      <c r="U1586">
        <v>0</v>
      </c>
      <c r="V1586">
        <v>2.3130000000000002</v>
      </c>
      <c r="W1586">
        <v>26.106999999999999</v>
      </c>
      <c r="Y1586" t="str">
        <f t="shared" si="687"/>
        <v>佐賀県</v>
      </c>
      <c r="Z1586" t="str">
        <f t="shared" si="688"/>
        <v>佐賀県小城市</v>
      </c>
      <c r="AA1586" s="159">
        <f t="shared" si="689"/>
        <v>266.714</v>
      </c>
      <c r="AB1586" s="159">
        <f t="shared" si="690"/>
        <v>863.14400000000001</v>
      </c>
      <c r="AC1586" s="159">
        <f t="shared" si="691"/>
        <v>39.198</v>
      </c>
      <c r="AD1586" s="159">
        <f t="shared" si="692"/>
        <v>2.198</v>
      </c>
      <c r="AE1586" s="159">
        <f t="shared" si="693"/>
        <v>0</v>
      </c>
      <c r="AF1586" s="159">
        <f t="shared" si="694"/>
        <v>0</v>
      </c>
      <c r="AG1586" s="159">
        <f t="shared" si="695"/>
        <v>0</v>
      </c>
      <c r="AH1586" s="160">
        <f t="shared" si="696"/>
        <v>1171.2540000000001</v>
      </c>
      <c r="AI1586" s="135">
        <f t="shared" si="697"/>
        <v>0.22771661825701339</v>
      </c>
      <c r="AJ1586" s="135">
        <f t="shared" si="698"/>
        <v>0.73694006594641293</v>
      </c>
      <c r="AK1586" s="135">
        <f t="shared" si="699"/>
        <v>3.3466694670839965E-2</v>
      </c>
      <c r="AL1586" s="135">
        <f t="shared" si="700"/>
        <v>1.8766211257336151E-3</v>
      </c>
      <c r="AM1586" s="135">
        <f t="shared" si="701"/>
        <v>0</v>
      </c>
      <c r="AN1586" s="135">
        <f t="shared" si="702"/>
        <v>0</v>
      </c>
      <c r="AO1586" s="135">
        <f t="shared" si="703"/>
        <v>0</v>
      </c>
      <c r="AP1586" s="159">
        <f>IFERROR(VLOOKUP(A1586,人口!$A$2:$E$1748,5,0),0)</f>
        <v>45327</v>
      </c>
      <c r="AQ1586" s="159">
        <f t="shared" si="678"/>
        <v>0</v>
      </c>
      <c r="AR1586" s="159">
        <f t="shared" si="679"/>
        <v>0</v>
      </c>
      <c r="AS1586" s="159">
        <f t="shared" si="680"/>
        <v>0</v>
      </c>
      <c r="AT1586" s="159">
        <f t="shared" si="681"/>
        <v>1</v>
      </c>
      <c r="AU1586" s="159">
        <f t="shared" si="682"/>
        <v>0</v>
      </c>
      <c r="AV1586" s="159">
        <f t="shared" si="683"/>
        <v>0</v>
      </c>
      <c r="AW1586" s="159">
        <f t="shared" si="684"/>
        <v>0</v>
      </c>
      <c r="AX1586" s="159">
        <f t="shared" si="704"/>
        <v>0</v>
      </c>
      <c r="AY1586" s="159" t="str">
        <f t="shared" si="705"/>
        <v>3万～10万人未満の市町村平均</v>
      </c>
      <c r="AZ1586" s="159"/>
    </row>
    <row r="1587" spans="1:52" x14ac:dyDescent="0.3">
      <c r="A1587" t="str">
        <f t="shared" si="685"/>
        <v>41209</v>
      </c>
      <c r="B1587" s="158" t="str">
        <f t="shared" si="686"/>
        <v>041209</v>
      </c>
      <c r="C1587">
        <v>41</v>
      </c>
      <c r="D1587" t="s">
        <v>68</v>
      </c>
      <c r="E1587">
        <v>41209</v>
      </c>
      <c r="F1587" t="s">
        <v>556</v>
      </c>
      <c r="G1587">
        <v>153.37700000000001</v>
      </c>
      <c r="H1587">
        <v>404.46800000000002</v>
      </c>
      <c r="I1587">
        <v>199.10900000000001</v>
      </c>
      <c r="J1587">
        <v>524.75099999999998</v>
      </c>
      <c r="K1587">
        <v>32.799999999999997</v>
      </c>
      <c r="L1587">
        <v>73.182000000000002</v>
      </c>
      <c r="M1587">
        <v>0.55400000000000005</v>
      </c>
      <c r="N1587">
        <v>3.2930000000000001</v>
      </c>
      <c r="O1587">
        <v>0</v>
      </c>
      <c r="P1587">
        <v>0</v>
      </c>
      <c r="Q1587">
        <v>0</v>
      </c>
      <c r="R1587">
        <v>7.0000000000000001E-3</v>
      </c>
      <c r="S1587">
        <v>0</v>
      </c>
      <c r="T1587">
        <v>0</v>
      </c>
      <c r="U1587">
        <v>4.2000000000000003E-2</v>
      </c>
      <c r="V1587">
        <v>2.097</v>
      </c>
      <c r="W1587">
        <v>20.085000000000001</v>
      </c>
      <c r="Y1587" t="str">
        <f t="shared" si="687"/>
        <v>佐賀県</v>
      </c>
      <c r="Z1587" t="str">
        <f t="shared" si="688"/>
        <v>佐賀県嬉野市</v>
      </c>
      <c r="AA1587" s="159">
        <f t="shared" si="689"/>
        <v>199.10900000000001</v>
      </c>
      <c r="AB1587" s="159">
        <f t="shared" si="690"/>
        <v>524.75099999999998</v>
      </c>
      <c r="AC1587" s="159">
        <f t="shared" si="691"/>
        <v>73.182000000000002</v>
      </c>
      <c r="AD1587" s="159">
        <f t="shared" si="692"/>
        <v>3.2930000000000001</v>
      </c>
      <c r="AE1587" s="159">
        <f t="shared" si="693"/>
        <v>0</v>
      </c>
      <c r="AF1587" s="159">
        <f t="shared" si="694"/>
        <v>0</v>
      </c>
      <c r="AG1587" s="159">
        <f t="shared" si="695"/>
        <v>4.2000000000000003E-2</v>
      </c>
      <c r="AH1587" s="160">
        <f t="shared" si="696"/>
        <v>800.37700000000007</v>
      </c>
      <c r="AI1587" s="135">
        <f t="shared" si="697"/>
        <v>0.24876901760045578</v>
      </c>
      <c r="AJ1587" s="135">
        <f t="shared" si="698"/>
        <v>0.65562978446407127</v>
      </c>
      <c r="AK1587" s="135">
        <f t="shared" si="699"/>
        <v>9.1434411533564797E-2</v>
      </c>
      <c r="AL1587" s="135">
        <f t="shared" si="700"/>
        <v>4.1143111308795726E-3</v>
      </c>
      <c r="AM1587" s="135">
        <f t="shared" si="701"/>
        <v>0</v>
      </c>
      <c r="AN1587" s="135">
        <f t="shared" si="702"/>
        <v>0</v>
      </c>
      <c r="AO1587" s="135">
        <f t="shared" si="703"/>
        <v>5.2475271028527808E-5</v>
      </c>
      <c r="AP1587" s="159">
        <f>IFERROR(VLOOKUP(A1587,人口!$A$2:$E$1748,5,0),0)</f>
        <v>25945</v>
      </c>
      <c r="AQ1587" s="159">
        <f t="shared" si="678"/>
        <v>0</v>
      </c>
      <c r="AR1587" s="159">
        <f t="shared" si="679"/>
        <v>0</v>
      </c>
      <c r="AS1587" s="159">
        <f t="shared" si="680"/>
        <v>1</v>
      </c>
      <c r="AT1587" s="159">
        <f t="shared" si="681"/>
        <v>0</v>
      </c>
      <c r="AU1587" s="159">
        <f t="shared" si="682"/>
        <v>0</v>
      </c>
      <c r="AV1587" s="159">
        <f t="shared" si="683"/>
        <v>0</v>
      </c>
      <c r="AW1587" s="159">
        <f t="shared" si="684"/>
        <v>0</v>
      </c>
      <c r="AX1587" s="159">
        <f t="shared" si="704"/>
        <v>0</v>
      </c>
      <c r="AY1587" s="159" t="str">
        <f t="shared" si="705"/>
        <v>1万～3万人未満の市町村平均</v>
      </c>
      <c r="AZ1587" s="159"/>
    </row>
    <row r="1588" spans="1:52" x14ac:dyDescent="0.3">
      <c r="A1588" t="str">
        <f t="shared" si="685"/>
        <v>41210</v>
      </c>
      <c r="B1588" s="158" t="str">
        <f t="shared" si="686"/>
        <v>041210</v>
      </c>
      <c r="C1588">
        <v>41</v>
      </c>
      <c r="D1588" t="s">
        <v>68</v>
      </c>
      <c r="E1588">
        <v>41210</v>
      </c>
      <c r="F1588" t="s">
        <v>610</v>
      </c>
      <c r="G1588">
        <v>168.72200000000001</v>
      </c>
      <c r="H1588">
        <v>509.298</v>
      </c>
      <c r="I1588">
        <v>220.74799999999999</v>
      </c>
      <c r="J1588">
        <v>665.75300000000004</v>
      </c>
      <c r="K1588">
        <v>117.5</v>
      </c>
      <c r="L1588">
        <v>289.01100000000002</v>
      </c>
      <c r="M1588">
        <v>2.552</v>
      </c>
      <c r="N1588">
        <v>15.631</v>
      </c>
      <c r="O1588">
        <v>0</v>
      </c>
      <c r="P1588">
        <v>0</v>
      </c>
      <c r="Q1588">
        <v>0</v>
      </c>
      <c r="R1588">
        <v>0</v>
      </c>
      <c r="S1588">
        <v>0</v>
      </c>
      <c r="T1588">
        <v>0</v>
      </c>
      <c r="U1588">
        <v>0</v>
      </c>
      <c r="V1588">
        <v>1.841</v>
      </c>
      <c r="W1588">
        <v>23.181000000000001</v>
      </c>
      <c r="Y1588" t="str">
        <f t="shared" si="687"/>
        <v>佐賀県</v>
      </c>
      <c r="Z1588" t="str">
        <f t="shared" si="688"/>
        <v>佐賀県神埼市</v>
      </c>
      <c r="AA1588" s="159">
        <f t="shared" si="689"/>
        <v>220.74799999999999</v>
      </c>
      <c r="AB1588" s="159">
        <f t="shared" si="690"/>
        <v>665.75300000000004</v>
      </c>
      <c r="AC1588" s="159">
        <f t="shared" si="691"/>
        <v>289.01100000000002</v>
      </c>
      <c r="AD1588" s="159">
        <f t="shared" si="692"/>
        <v>15.631</v>
      </c>
      <c r="AE1588" s="159">
        <f t="shared" si="693"/>
        <v>0</v>
      </c>
      <c r="AF1588" s="159">
        <f t="shared" si="694"/>
        <v>0</v>
      </c>
      <c r="AG1588" s="159">
        <f t="shared" si="695"/>
        <v>0</v>
      </c>
      <c r="AH1588" s="160">
        <f t="shared" si="696"/>
        <v>1191.143</v>
      </c>
      <c r="AI1588" s="135">
        <f t="shared" si="697"/>
        <v>0.18532451603208011</v>
      </c>
      <c r="AJ1588" s="135">
        <f t="shared" si="698"/>
        <v>0.55891945803316645</v>
      </c>
      <c r="AK1588" s="135">
        <f t="shared" si="699"/>
        <v>0.24263333621571886</v>
      </c>
      <c r="AL1588" s="135">
        <f t="shared" si="700"/>
        <v>1.3122689719034575E-2</v>
      </c>
      <c r="AM1588" s="135">
        <f t="shared" si="701"/>
        <v>0</v>
      </c>
      <c r="AN1588" s="135">
        <f t="shared" si="702"/>
        <v>0</v>
      </c>
      <c r="AO1588" s="135">
        <f t="shared" si="703"/>
        <v>0</v>
      </c>
      <c r="AP1588" s="159">
        <f>IFERROR(VLOOKUP(A1588,人口!$A$2:$E$1748,5,0),0)</f>
        <v>31532</v>
      </c>
      <c r="AQ1588" s="159">
        <f t="shared" si="678"/>
        <v>0</v>
      </c>
      <c r="AR1588" s="159">
        <f t="shared" si="679"/>
        <v>0</v>
      </c>
      <c r="AS1588" s="159">
        <f t="shared" si="680"/>
        <v>0</v>
      </c>
      <c r="AT1588" s="159">
        <f t="shared" si="681"/>
        <v>1</v>
      </c>
      <c r="AU1588" s="159">
        <f t="shared" si="682"/>
        <v>0</v>
      </c>
      <c r="AV1588" s="159">
        <f t="shared" si="683"/>
        <v>0</v>
      </c>
      <c r="AW1588" s="159">
        <f t="shared" si="684"/>
        <v>0</v>
      </c>
      <c r="AX1588" s="159">
        <f t="shared" si="704"/>
        <v>0</v>
      </c>
      <c r="AY1588" s="159" t="str">
        <f t="shared" si="705"/>
        <v>3万～10万人未満の市町村平均</v>
      </c>
      <c r="AZ1588" s="159"/>
    </row>
    <row r="1589" spans="1:52" x14ac:dyDescent="0.3">
      <c r="A1589" t="str">
        <f t="shared" si="685"/>
        <v>41327</v>
      </c>
      <c r="B1589" s="158" t="str">
        <f t="shared" si="686"/>
        <v>041327</v>
      </c>
      <c r="C1589">
        <v>41</v>
      </c>
      <c r="D1589" t="s">
        <v>68</v>
      </c>
      <c r="E1589">
        <v>41327</v>
      </c>
      <c r="F1589" t="s">
        <v>661</v>
      </c>
      <c r="G1589">
        <v>82.39</v>
      </c>
      <c r="H1589">
        <v>178.124</v>
      </c>
      <c r="I1589">
        <v>106.896</v>
      </c>
      <c r="J1589">
        <v>230.90199999999999</v>
      </c>
      <c r="K1589">
        <v>59.1</v>
      </c>
      <c r="L1589">
        <v>133.172</v>
      </c>
      <c r="M1589">
        <v>1.286</v>
      </c>
      <c r="N1589">
        <v>7.8769999999999998</v>
      </c>
      <c r="O1589">
        <v>0</v>
      </c>
      <c r="P1589">
        <v>0</v>
      </c>
      <c r="Q1589">
        <v>0</v>
      </c>
      <c r="R1589">
        <v>0</v>
      </c>
      <c r="S1589">
        <v>0</v>
      </c>
      <c r="T1589">
        <v>0</v>
      </c>
      <c r="U1589">
        <v>0</v>
      </c>
      <c r="V1589">
        <v>1.107</v>
      </c>
      <c r="W1589">
        <v>12.279</v>
      </c>
      <c r="Y1589" t="str">
        <f t="shared" si="687"/>
        <v>佐賀県</v>
      </c>
      <c r="Z1589" t="str">
        <f t="shared" si="688"/>
        <v>佐賀県吉野ヶ里町</v>
      </c>
      <c r="AA1589" s="159">
        <f t="shared" si="689"/>
        <v>106.896</v>
      </c>
      <c r="AB1589" s="159">
        <f t="shared" si="690"/>
        <v>230.90199999999999</v>
      </c>
      <c r="AC1589" s="159">
        <f t="shared" si="691"/>
        <v>133.172</v>
      </c>
      <c r="AD1589" s="159">
        <f t="shared" si="692"/>
        <v>7.8769999999999998</v>
      </c>
      <c r="AE1589" s="159">
        <f t="shared" si="693"/>
        <v>0</v>
      </c>
      <c r="AF1589" s="159">
        <f t="shared" si="694"/>
        <v>0</v>
      </c>
      <c r="AG1589" s="159">
        <f t="shared" si="695"/>
        <v>0</v>
      </c>
      <c r="AH1589" s="160">
        <f t="shared" si="696"/>
        <v>478.84700000000004</v>
      </c>
      <c r="AI1589" s="135">
        <f t="shared" si="697"/>
        <v>0.22323623203236106</v>
      </c>
      <c r="AJ1589" s="135">
        <f t="shared" si="698"/>
        <v>0.48220412783206318</v>
      </c>
      <c r="AK1589" s="135">
        <f t="shared" si="699"/>
        <v>0.27810970936436896</v>
      </c>
      <c r="AL1589" s="135">
        <f t="shared" si="700"/>
        <v>1.6449930771206666E-2</v>
      </c>
      <c r="AM1589" s="135">
        <f t="shared" si="701"/>
        <v>0</v>
      </c>
      <c r="AN1589" s="135">
        <f t="shared" si="702"/>
        <v>0</v>
      </c>
      <c r="AO1589" s="135">
        <f t="shared" si="703"/>
        <v>0</v>
      </c>
      <c r="AP1589" s="159">
        <f>IFERROR(VLOOKUP(A1589,人口!$A$2:$E$1748,5,0),0)</f>
        <v>16187</v>
      </c>
      <c r="AQ1589" s="159">
        <f t="shared" si="678"/>
        <v>0</v>
      </c>
      <c r="AR1589" s="159">
        <f t="shared" si="679"/>
        <v>0</v>
      </c>
      <c r="AS1589" s="159">
        <f t="shared" si="680"/>
        <v>1</v>
      </c>
      <c r="AT1589" s="159">
        <f t="shared" si="681"/>
        <v>0</v>
      </c>
      <c r="AU1589" s="159">
        <f t="shared" si="682"/>
        <v>0</v>
      </c>
      <c r="AV1589" s="159">
        <f t="shared" si="683"/>
        <v>0</v>
      </c>
      <c r="AW1589" s="159">
        <f t="shared" si="684"/>
        <v>0</v>
      </c>
      <c r="AX1589" s="159">
        <f t="shared" si="704"/>
        <v>0</v>
      </c>
      <c r="AY1589" s="159" t="str">
        <f t="shared" si="705"/>
        <v>1万～3万人未満の市町村平均</v>
      </c>
      <c r="AZ1589" s="159"/>
    </row>
    <row r="1590" spans="1:52" x14ac:dyDescent="0.3">
      <c r="A1590" t="str">
        <f t="shared" si="685"/>
        <v>41341</v>
      </c>
      <c r="B1590" s="158" t="str">
        <f t="shared" si="686"/>
        <v>041341</v>
      </c>
      <c r="C1590">
        <v>41</v>
      </c>
      <c r="D1590" t="s">
        <v>68</v>
      </c>
      <c r="E1590">
        <v>41341</v>
      </c>
      <c r="F1590" t="s">
        <v>714</v>
      </c>
      <c r="G1590">
        <v>80.566999999999993</v>
      </c>
      <c r="H1590">
        <v>67.572000000000003</v>
      </c>
      <c r="I1590">
        <v>102.142</v>
      </c>
      <c r="J1590">
        <v>85.611999999999995</v>
      </c>
      <c r="K1590">
        <v>3.5</v>
      </c>
      <c r="L1590">
        <v>7.68</v>
      </c>
      <c r="M1590">
        <v>0</v>
      </c>
      <c r="N1590">
        <v>0</v>
      </c>
      <c r="O1590">
        <v>0</v>
      </c>
      <c r="P1590">
        <v>0</v>
      </c>
      <c r="Q1590">
        <v>0</v>
      </c>
      <c r="R1590">
        <v>0</v>
      </c>
      <c r="S1590">
        <v>0</v>
      </c>
      <c r="T1590">
        <v>0</v>
      </c>
      <c r="U1590">
        <v>0</v>
      </c>
      <c r="V1590">
        <v>0.79200000000000004</v>
      </c>
      <c r="W1590">
        <v>9.5090000000000003</v>
      </c>
      <c r="Y1590" t="str">
        <f t="shared" si="687"/>
        <v>佐賀県</v>
      </c>
      <c r="Z1590" t="str">
        <f t="shared" si="688"/>
        <v>佐賀県基山町</v>
      </c>
      <c r="AA1590" s="159">
        <f t="shared" si="689"/>
        <v>102.142</v>
      </c>
      <c r="AB1590" s="159">
        <f t="shared" si="690"/>
        <v>85.611999999999995</v>
      </c>
      <c r="AC1590" s="159">
        <f t="shared" si="691"/>
        <v>7.68</v>
      </c>
      <c r="AD1590" s="159">
        <f t="shared" si="692"/>
        <v>0</v>
      </c>
      <c r="AE1590" s="159">
        <f t="shared" si="693"/>
        <v>0</v>
      </c>
      <c r="AF1590" s="159">
        <f t="shared" si="694"/>
        <v>0</v>
      </c>
      <c r="AG1590" s="159">
        <f t="shared" si="695"/>
        <v>0</v>
      </c>
      <c r="AH1590" s="160">
        <f t="shared" si="696"/>
        <v>195.434</v>
      </c>
      <c r="AI1590" s="135">
        <f t="shared" si="697"/>
        <v>0.52264191491756806</v>
      </c>
      <c r="AJ1590" s="135">
        <f t="shared" si="698"/>
        <v>0.43806093105600868</v>
      </c>
      <c r="AK1590" s="135">
        <f t="shared" si="699"/>
        <v>3.9297154026423239E-2</v>
      </c>
      <c r="AL1590" s="135">
        <f t="shared" si="700"/>
        <v>0</v>
      </c>
      <c r="AM1590" s="135">
        <f t="shared" si="701"/>
        <v>0</v>
      </c>
      <c r="AN1590" s="135">
        <f t="shared" si="702"/>
        <v>0</v>
      </c>
      <c r="AO1590" s="135">
        <f t="shared" si="703"/>
        <v>0</v>
      </c>
      <c r="AP1590" s="159">
        <f>IFERROR(VLOOKUP(A1590,人口!$A$2:$E$1748,5,0),0)</f>
        <v>17459</v>
      </c>
      <c r="AQ1590" s="159">
        <f t="shared" si="678"/>
        <v>0</v>
      </c>
      <c r="AR1590" s="159">
        <f t="shared" si="679"/>
        <v>0</v>
      </c>
      <c r="AS1590" s="159">
        <f t="shared" si="680"/>
        <v>1</v>
      </c>
      <c r="AT1590" s="159">
        <f t="shared" si="681"/>
        <v>0</v>
      </c>
      <c r="AU1590" s="159">
        <f t="shared" si="682"/>
        <v>0</v>
      </c>
      <c r="AV1590" s="159">
        <f t="shared" si="683"/>
        <v>0</v>
      </c>
      <c r="AW1590" s="159">
        <f t="shared" si="684"/>
        <v>0</v>
      </c>
      <c r="AX1590" s="159">
        <f t="shared" si="704"/>
        <v>0</v>
      </c>
      <c r="AY1590" s="159" t="str">
        <f t="shared" si="705"/>
        <v>1万～3万人未満の市町村平均</v>
      </c>
      <c r="AZ1590" s="159"/>
    </row>
    <row r="1591" spans="1:52" x14ac:dyDescent="0.3">
      <c r="A1591" t="str">
        <f t="shared" si="685"/>
        <v>41345</v>
      </c>
      <c r="B1591" s="158" t="str">
        <f t="shared" si="686"/>
        <v>041345</v>
      </c>
      <c r="C1591">
        <v>41</v>
      </c>
      <c r="D1591" t="s">
        <v>68</v>
      </c>
      <c r="E1591">
        <v>41345</v>
      </c>
      <c r="F1591" t="s">
        <v>767</v>
      </c>
      <c r="G1591">
        <v>55.478000000000002</v>
      </c>
      <c r="H1591">
        <v>84.801000000000002</v>
      </c>
      <c r="I1591">
        <v>72.662999999999997</v>
      </c>
      <c r="J1591">
        <v>110.99299999999999</v>
      </c>
      <c r="K1591">
        <v>10.6</v>
      </c>
      <c r="L1591">
        <v>24.603999999999999</v>
      </c>
      <c r="M1591">
        <v>0</v>
      </c>
      <c r="N1591">
        <v>0</v>
      </c>
      <c r="O1591">
        <v>0</v>
      </c>
      <c r="P1591">
        <v>0</v>
      </c>
      <c r="Q1591">
        <v>0</v>
      </c>
      <c r="R1591">
        <v>0</v>
      </c>
      <c r="S1591">
        <v>0</v>
      </c>
      <c r="T1591">
        <v>0</v>
      </c>
      <c r="U1591">
        <v>0</v>
      </c>
      <c r="V1591">
        <v>0.46600000000000003</v>
      </c>
      <c r="W1591">
        <v>7.8150000000000004</v>
      </c>
      <c r="Y1591" t="str">
        <f t="shared" si="687"/>
        <v>佐賀県</v>
      </c>
      <c r="Z1591" t="str">
        <f t="shared" si="688"/>
        <v>佐賀県上峰町</v>
      </c>
      <c r="AA1591" s="159">
        <f t="shared" si="689"/>
        <v>72.662999999999997</v>
      </c>
      <c r="AB1591" s="159">
        <f t="shared" si="690"/>
        <v>110.99299999999999</v>
      </c>
      <c r="AC1591" s="159">
        <f t="shared" si="691"/>
        <v>24.603999999999999</v>
      </c>
      <c r="AD1591" s="159">
        <f t="shared" si="692"/>
        <v>0</v>
      </c>
      <c r="AE1591" s="159">
        <f t="shared" si="693"/>
        <v>0</v>
      </c>
      <c r="AF1591" s="159">
        <f t="shared" si="694"/>
        <v>0</v>
      </c>
      <c r="AG1591" s="159">
        <f t="shared" si="695"/>
        <v>0</v>
      </c>
      <c r="AH1591" s="160">
        <f t="shared" si="696"/>
        <v>208.26</v>
      </c>
      <c r="AI1591" s="135">
        <f t="shared" si="697"/>
        <v>0.34890521463555169</v>
      </c>
      <c r="AJ1591" s="135">
        <f t="shared" si="698"/>
        <v>0.53295399980793234</v>
      </c>
      <c r="AK1591" s="135">
        <f t="shared" si="699"/>
        <v>0.1181407855565159</v>
      </c>
      <c r="AL1591" s="135">
        <f t="shared" si="700"/>
        <v>0</v>
      </c>
      <c r="AM1591" s="135">
        <f t="shared" si="701"/>
        <v>0</v>
      </c>
      <c r="AN1591" s="135">
        <f t="shared" si="702"/>
        <v>0</v>
      </c>
      <c r="AO1591" s="135">
        <f t="shared" si="703"/>
        <v>0</v>
      </c>
      <c r="AP1591" s="159">
        <f>IFERROR(VLOOKUP(A1591,人口!$A$2:$E$1748,5,0),0)</f>
        <v>9620</v>
      </c>
      <c r="AQ1591" s="159">
        <f t="shared" si="678"/>
        <v>0</v>
      </c>
      <c r="AR1591" s="159">
        <f t="shared" si="679"/>
        <v>1</v>
      </c>
      <c r="AS1591" s="159">
        <f t="shared" si="680"/>
        <v>0</v>
      </c>
      <c r="AT1591" s="159">
        <f t="shared" si="681"/>
        <v>0</v>
      </c>
      <c r="AU1591" s="159">
        <f t="shared" si="682"/>
        <v>0</v>
      </c>
      <c r="AV1591" s="159">
        <f t="shared" si="683"/>
        <v>0</v>
      </c>
      <c r="AW1591" s="159">
        <f t="shared" si="684"/>
        <v>0</v>
      </c>
      <c r="AX1591" s="159">
        <f t="shared" si="704"/>
        <v>0</v>
      </c>
      <c r="AY1591" s="159" t="str">
        <f t="shared" si="705"/>
        <v>5千～1万人未満の市町村平均</v>
      </c>
      <c r="AZ1591" s="159"/>
    </row>
    <row r="1592" spans="1:52" x14ac:dyDescent="0.3">
      <c r="A1592" t="str">
        <f t="shared" si="685"/>
        <v>41346</v>
      </c>
      <c r="B1592" s="158" t="str">
        <f t="shared" si="686"/>
        <v>041346</v>
      </c>
      <c r="C1592">
        <v>41</v>
      </c>
      <c r="D1592" t="s">
        <v>68</v>
      </c>
      <c r="E1592">
        <v>41346</v>
      </c>
      <c r="F1592" t="s">
        <v>821</v>
      </c>
      <c r="G1592">
        <v>137.34</v>
      </c>
      <c r="H1592">
        <v>322.32400000000001</v>
      </c>
      <c r="I1592">
        <v>180.45</v>
      </c>
      <c r="J1592">
        <v>423.10199999999998</v>
      </c>
      <c r="K1592">
        <v>17.3</v>
      </c>
      <c r="L1592">
        <v>43.03</v>
      </c>
      <c r="M1592">
        <v>0.24099999999999999</v>
      </c>
      <c r="N1592">
        <v>1.476</v>
      </c>
      <c r="O1592">
        <v>0</v>
      </c>
      <c r="P1592">
        <v>0</v>
      </c>
      <c r="Q1592">
        <v>0</v>
      </c>
      <c r="R1592">
        <v>0</v>
      </c>
      <c r="S1592">
        <v>0</v>
      </c>
      <c r="T1592">
        <v>0</v>
      </c>
      <c r="U1592">
        <v>0</v>
      </c>
      <c r="V1592">
        <v>1.8029999999999999</v>
      </c>
      <c r="W1592">
        <v>20.190000000000001</v>
      </c>
      <c r="Y1592" t="str">
        <f t="shared" si="687"/>
        <v>佐賀県</v>
      </c>
      <c r="Z1592" t="str">
        <f t="shared" si="688"/>
        <v>佐賀県みやき町</v>
      </c>
      <c r="AA1592" s="159">
        <f t="shared" si="689"/>
        <v>180.45</v>
      </c>
      <c r="AB1592" s="159">
        <f t="shared" si="690"/>
        <v>423.10199999999998</v>
      </c>
      <c r="AC1592" s="159">
        <f t="shared" si="691"/>
        <v>43.03</v>
      </c>
      <c r="AD1592" s="159">
        <f t="shared" si="692"/>
        <v>1.476</v>
      </c>
      <c r="AE1592" s="159">
        <f t="shared" si="693"/>
        <v>0</v>
      </c>
      <c r="AF1592" s="159">
        <f t="shared" si="694"/>
        <v>0</v>
      </c>
      <c r="AG1592" s="159">
        <f t="shared" si="695"/>
        <v>0</v>
      </c>
      <c r="AH1592" s="160">
        <f t="shared" si="696"/>
        <v>648.05799999999988</v>
      </c>
      <c r="AI1592" s="135">
        <f t="shared" si="697"/>
        <v>0.27844729947010921</v>
      </c>
      <c r="AJ1592" s="135">
        <f t="shared" si="698"/>
        <v>0.65287674868607448</v>
      </c>
      <c r="AK1592" s="135">
        <f t="shared" si="699"/>
        <v>6.63983779229637E-2</v>
      </c>
      <c r="AL1592" s="135">
        <f t="shared" si="700"/>
        <v>2.2775739208527636E-3</v>
      </c>
      <c r="AM1592" s="135">
        <f t="shared" si="701"/>
        <v>0</v>
      </c>
      <c r="AN1592" s="135">
        <f t="shared" si="702"/>
        <v>0</v>
      </c>
      <c r="AO1592" s="135">
        <f t="shared" si="703"/>
        <v>0</v>
      </c>
      <c r="AP1592" s="159">
        <f>IFERROR(VLOOKUP(A1592,人口!$A$2:$E$1748,5,0),0)</f>
        <v>25679</v>
      </c>
      <c r="AQ1592" s="159">
        <f t="shared" si="678"/>
        <v>0</v>
      </c>
      <c r="AR1592" s="159">
        <f t="shared" si="679"/>
        <v>0</v>
      </c>
      <c r="AS1592" s="159">
        <f t="shared" si="680"/>
        <v>1</v>
      </c>
      <c r="AT1592" s="159">
        <f t="shared" si="681"/>
        <v>0</v>
      </c>
      <c r="AU1592" s="159">
        <f t="shared" si="682"/>
        <v>0</v>
      </c>
      <c r="AV1592" s="159">
        <f t="shared" si="683"/>
        <v>0</v>
      </c>
      <c r="AW1592" s="159">
        <f t="shared" si="684"/>
        <v>0</v>
      </c>
      <c r="AX1592" s="159">
        <f t="shared" si="704"/>
        <v>0</v>
      </c>
      <c r="AY1592" s="159" t="str">
        <f t="shared" si="705"/>
        <v>1万～3万人未満の市町村平均</v>
      </c>
      <c r="AZ1592" s="159"/>
    </row>
    <row r="1593" spans="1:52" x14ac:dyDescent="0.3">
      <c r="A1593" t="str">
        <f t="shared" si="685"/>
        <v>41387</v>
      </c>
      <c r="B1593" s="158" t="str">
        <f t="shared" si="686"/>
        <v>041387</v>
      </c>
      <c r="C1593">
        <v>41</v>
      </c>
      <c r="D1593" t="s">
        <v>68</v>
      </c>
      <c r="E1593">
        <v>41387</v>
      </c>
      <c r="F1593" t="s">
        <v>872</v>
      </c>
      <c r="G1593">
        <v>48.335000000000001</v>
      </c>
      <c r="H1593">
        <v>192.357</v>
      </c>
      <c r="I1593">
        <v>62.036999999999999</v>
      </c>
      <c r="J1593">
        <v>246.91499999999999</v>
      </c>
      <c r="K1593">
        <v>1.3</v>
      </c>
      <c r="L1593">
        <v>3.198</v>
      </c>
      <c r="M1593">
        <v>33.676000000000002</v>
      </c>
      <c r="N1593">
        <v>8.1000000000000003E-2</v>
      </c>
      <c r="O1593">
        <v>0</v>
      </c>
      <c r="P1593">
        <v>0</v>
      </c>
      <c r="Q1593">
        <v>0</v>
      </c>
      <c r="R1593">
        <v>0</v>
      </c>
      <c r="S1593">
        <v>0</v>
      </c>
      <c r="T1593">
        <v>0</v>
      </c>
      <c r="U1593">
        <v>0</v>
      </c>
      <c r="V1593">
        <v>0.28899999999999998</v>
      </c>
      <c r="W1593">
        <v>3.3540000000000001</v>
      </c>
      <c r="Y1593" t="str">
        <f t="shared" si="687"/>
        <v>佐賀県</v>
      </c>
      <c r="Z1593" t="str">
        <f t="shared" si="688"/>
        <v>佐賀県玄海町</v>
      </c>
      <c r="AA1593" s="159">
        <f t="shared" si="689"/>
        <v>62.036999999999999</v>
      </c>
      <c r="AB1593" s="159">
        <f t="shared" si="690"/>
        <v>246.91499999999999</v>
      </c>
      <c r="AC1593" s="159">
        <f t="shared" si="691"/>
        <v>3.198</v>
      </c>
      <c r="AD1593" s="159">
        <f t="shared" si="692"/>
        <v>8.1000000000000003E-2</v>
      </c>
      <c r="AE1593" s="159">
        <f t="shared" si="693"/>
        <v>0</v>
      </c>
      <c r="AF1593" s="159">
        <f t="shared" si="694"/>
        <v>0</v>
      </c>
      <c r="AG1593" s="159">
        <f t="shared" si="695"/>
        <v>0</v>
      </c>
      <c r="AH1593" s="160">
        <f t="shared" si="696"/>
        <v>312.23099999999999</v>
      </c>
      <c r="AI1593" s="135">
        <f t="shared" si="697"/>
        <v>0.19868943186294763</v>
      </c>
      <c r="AJ1593" s="135">
        <f t="shared" si="698"/>
        <v>0.79080872815319425</v>
      </c>
      <c r="AK1593" s="135">
        <f t="shared" si="699"/>
        <v>1.0242416672271491E-2</v>
      </c>
      <c r="AL1593" s="135">
        <f t="shared" si="700"/>
        <v>2.5942331158661377E-4</v>
      </c>
      <c r="AM1593" s="135">
        <f t="shared" si="701"/>
        <v>0</v>
      </c>
      <c r="AN1593" s="135">
        <f t="shared" si="702"/>
        <v>0</v>
      </c>
      <c r="AO1593" s="135">
        <f t="shared" si="703"/>
        <v>0</v>
      </c>
      <c r="AP1593" s="159">
        <f>IFERROR(VLOOKUP(A1593,人口!$A$2:$E$1748,5,0),0)</f>
        <v>5505</v>
      </c>
      <c r="AQ1593" s="159">
        <f t="shared" si="678"/>
        <v>0</v>
      </c>
      <c r="AR1593" s="159">
        <f t="shared" si="679"/>
        <v>1</v>
      </c>
      <c r="AS1593" s="159">
        <f t="shared" si="680"/>
        <v>0</v>
      </c>
      <c r="AT1593" s="159">
        <f t="shared" si="681"/>
        <v>0</v>
      </c>
      <c r="AU1593" s="159">
        <f t="shared" si="682"/>
        <v>0</v>
      </c>
      <c r="AV1593" s="159">
        <f t="shared" si="683"/>
        <v>0</v>
      </c>
      <c r="AW1593" s="159">
        <f t="shared" si="684"/>
        <v>0</v>
      </c>
      <c r="AX1593" s="159">
        <f t="shared" si="704"/>
        <v>0</v>
      </c>
      <c r="AY1593" s="159" t="str">
        <f t="shared" si="705"/>
        <v>5千～1万人未満の市町村平均</v>
      </c>
      <c r="AZ1593" s="159"/>
    </row>
    <row r="1594" spans="1:52" x14ac:dyDescent="0.3">
      <c r="A1594" t="str">
        <f t="shared" si="685"/>
        <v>41401</v>
      </c>
      <c r="B1594" s="158" t="str">
        <f t="shared" si="686"/>
        <v>041401</v>
      </c>
      <c r="C1594">
        <v>41</v>
      </c>
      <c r="D1594" t="s">
        <v>68</v>
      </c>
      <c r="E1594">
        <v>41401</v>
      </c>
      <c r="F1594" t="s">
        <v>924</v>
      </c>
      <c r="G1594">
        <v>120.834</v>
      </c>
      <c r="H1594">
        <v>171.56200000000001</v>
      </c>
      <c r="I1594">
        <v>154.80500000000001</v>
      </c>
      <c r="J1594">
        <v>219.71799999999999</v>
      </c>
      <c r="K1594">
        <v>11.6</v>
      </c>
      <c r="L1594">
        <v>24.904</v>
      </c>
      <c r="M1594">
        <v>0</v>
      </c>
      <c r="N1594">
        <v>0</v>
      </c>
      <c r="O1594">
        <v>0</v>
      </c>
      <c r="P1594">
        <v>0</v>
      </c>
      <c r="Q1594">
        <v>0</v>
      </c>
      <c r="R1594">
        <v>0</v>
      </c>
      <c r="S1594">
        <v>0</v>
      </c>
      <c r="T1594">
        <v>0</v>
      </c>
      <c r="U1594">
        <v>0</v>
      </c>
      <c r="V1594">
        <v>0.97399999999999998</v>
      </c>
      <c r="W1594">
        <v>10.55</v>
      </c>
      <c r="Y1594" t="str">
        <f t="shared" si="687"/>
        <v>佐賀県</v>
      </c>
      <c r="Z1594" t="str">
        <f t="shared" si="688"/>
        <v>佐賀県有田町</v>
      </c>
      <c r="AA1594" s="159">
        <f t="shared" si="689"/>
        <v>154.80500000000001</v>
      </c>
      <c r="AB1594" s="159">
        <f t="shared" si="690"/>
        <v>219.71799999999999</v>
      </c>
      <c r="AC1594" s="159">
        <f t="shared" si="691"/>
        <v>24.904</v>
      </c>
      <c r="AD1594" s="159">
        <f t="shared" si="692"/>
        <v>0</v>
      </c>
      <c r="AE1594" s="159">
        <f t="shared" si="693"/>
        <v>0</v>
      </c>
      <c r="AF1594" s="159">
        <f t="shared" si="694"/>
        <v>0</v>
      </c>
      <c r="AG1594" s="159">
        <f t="shared" si="695"/>
        <v>0</v>
      </c>
      <c r="AH1594" s="160">
        <f t="shared" si="696"/>
        <v>399.42700000000002</v>
      </c>
      <c r="AI1594" s="135">
        <f t="shared" si="697"/>
        <v>0.38756769071695202</v>
      </c>
      <c r="AJ1594" s="135">
        <f t="shared" si="698"/>
        <v>0.5500829938887456</v>
      </c>
      <c r="AK1594" s="135">
        <f t="shared" si="699"/>
        <v>6.2349315394302336E-2</v>
      </c>
      <c r="AL1594" s="135">
        <f t="shared" si="700"/>
        <v>0</v>
      </c>
      <c r="AM1594" s="135">
        <f t="shared" si="701"/>
        <v>0</v>
      </c>
      <c r="AN1594" s="135">
        <f t="shared" si="702"/>
        <v>0</v>
      </c>
      <c r="AO1594" s="135">
        <f t="shared" si="703"/>
        <v>0</v>
      </c>
      <c r="AP1594" s="159">
        <f>IFERROR(VLOOKUP(A1594,人口!$A$2:$E$1748,5,0),0)</f>
        <v>19812</v>
      </c>
      <c r="AQ1594" s="159">
        <f t="shared" si="678"/>
        <v>0</v>
      </c>
      <c r="AR1594" s="159">
        <f t="shared" si="679"/>
        <v>0</v>
      </c>
      <c r="AS1594" s="159">
        <f t="shared" si="680"/>
        <v>1</v>
      </c>
      <c r="AT1594" s="159">
        <f t="shared" si="681"/>
        <v>0</v>
      </c>
      <c r="AU1594" s="159">
        <f t="shared" si="682"/>
        <v>0</v>
      </c>
      <c r="AV1594" s="159">
        <f t="shared" si="683"/>
        <v>0</v>
      </c>
      <c r="AW1594" s="159">
        <f t="shared" si="684"/>
        <v>0</v>
      </c>
      <c r="AX1594" s="159">
        <f t="shared" si="704"/>
        <v>0</v>
      </c>
      <c r="AY1594" s="159" t="str">
        <f t="shared" si="705"/>
        <v>1万～3万人未満の市町村平均</v>
      </c>
      <c r="AZ1594" s="159"/>
    </row>
    <row r="1595" spans="1:52" x14ac:dyDescent="0.3">
      <c r="A1595" t="str">
        <f t="shared" si="685"/>
        <v>41423</v>
      </c>
      <c r="B1595" s="158" t="str">
        <f t="shared" si="686"/>
        <v>041423</v>
      </c>
      <c r="C1595">
        <v>41</v>
      </c>
      <c r="D1595" t="s">
        <v>68</v>
      </c>
      <c r="E1595">
        <v>41423</v>
      </c>
      <c r="F1595" t="s">
        <v>974</v>
      </c>
      <c r="G1595">
        <v>39.201999999999998</v>
      </c>
      <c r="H1595">
        <v>43.692</v>
      </c>
      <c r="I1595">
        <v>51.295000000000002</v>
      </c>
      <c r="J1595">
        <v>57.127000000000002</v>
      </c>
      <c r="K1595">
        <v>0</v>
      </c>
      <c r="L1595">
        <v>0</v>
      </c>
      <c r="M1595">
        <v>0</v>
      </c>
      <c r="N1595">
        <v>0</v>
      </c>
      <c r="O1595">
        <v>0</v>
      </c>
      <c r="P1595">
        <v>0</v>
      </c>
      <c r="Q1595">
        <v>0</v>
      </c>
      <c r="R1595">
        <v>0</v>
      </c>
      <c r="S1595">
        <v>0</v>
      </c>
      <c r="T1595">
        <v>0</v>
      </c>
      <c r="U1595">
        <v>0</v>
      </c>
      <c r="V1595">
        <v>0.34</v>
      </c>
      <c r="W1595">
        <v>3.6829999999999998</v>
      </c>
      <c r="Y1595" t="str">
        <f t="shared" si="687"/>
        <v>佐賀県</v>
      </c>
      <c r="Z1595" t="str">
        <f t="shared" si="688"/>
        <v>佐賀県大町町</v>
      </c>
      <c r="AA1595" s="159">
        <f t="shared" si="689"/>
        <v>51.295000000000002</v>
      </c>
      <c r="AB1595" s="159">
        <f t="shared" si="690"/>
        <v>57.127000000000002</v>
      </c>
      <c r="AC1595" s="159">
        <f t="shared" si="691"/>
        <v>0</v>
      </c>
      <c r="AD1595" s="159">
        <f t="shared" si="692"/>
        <v>0</v>
      </c>
      <c r="AE1595" s="159">
        <f t="shared" si="693"/>
        <v>0</v>
      </c>
      <c r="AF1595" s="159">
        <f t="shared" si="694"/>
        <v>0</v>
      </c>
      <c r="AG1595" s="159">
        <f t="shared" si="695"/>
        <v>0</v>
      </c>
      <c r="AH1595" s="160">
        <f t="shared" si="696"/>
        <v>108.422</v>
      </c>
      <c r="AI1595" s="135">
        <f t="shared" si="697"/>
        <v>0.47310508937300549</v>
      </c>
      <c r="AJ1595" s="135">
        <f t="shared" si="698"/>
        <v>0.52689491062699456</v>
      </c>
      <c r="AK1595" s="135">
        <f t="shared" si="699"/>
        <v>0</v>
      </c>
      <c r="AL1595" s="135">
        <f t="shared" si="700"/>
        <v>0</v>
      </c>
      <c r="AM1595" s="135">
        <f t="shared" si="701"/>
        <v>0</v>
      </c>
      <c r="AN1595" s="135">
        <f t="shared" si="702"/>
        <v>0</v>
      </c>
      <c r="AO1595" s="135">
        <f t="shared" si="703"/>
        <v>0</v>
      </c>
      <c r="AP1595" s="159">
        <f>IFERROR(VLOOKUP(A1595,人口!$A$2:$E$1748,5,0),0)</f>
        <v>6409</v>
      </c>
      <c r="AQ1595" s="159">
        <f t="shared" si="678"/>
        <v>0</v>
      </c>
      <c r="AR1595" s="159">
        <f t="shared" si="679"/>
        <v>1</v>
      </c>
      <c r="AS1595" s="159">
        <f t="shared" si="680"/>
        <v>0</v>
      </c>
      <c r="AT1595" s="159">
        <f t="shared" si="681"/>
        <v>0</v>
      </c>
      <c r="AU1595" s="159">
        <f t="shared" si="682"/>
        <v>0</v>
      </c>
      <c r="AV1595" s="159">
        <f t="shared" si="683"/>
        <v>0</v>
      </c>
      <c r="AW1595" s="159">
        <f t="shared" si="684"/>
        <v>0</v>
      </c>
      <c r="AX1595" s="159">
        <f t="shared" si="704"/>
        <v>0</v>
      </c>
      <c r="AY1595" s="159" t="str">
        <f t="shared" si="705"/>
        <v>5千～1万人未満の市町村平均</v>
      </c>
      <c r="AZ1595" s="159"/>
    </row>
    <row r="1596" spans="1:52" x14ac:dyDescent="0.3">
      <c r="A1596" t="str">
        <f t="shared" si="685"/>
        <v>41424</v>
      </c>
      <c r="B1596" s="158" t="str">
        <f t="shared" si="686"/>
        <v>041424</v>
      </c>
      <c r="C1596">
        <v>41</v>
      </c>
      <c r="D1596" t="s">
        <v>68</v>
      </c>
      <c r="E1596">
        <v>41424</v>
      </c>
      <c r="F1596" t="s">
        <v>1018</v>
      </c>
      <c r="G1596">
        <v>52.512999999999998</v>
      </c>
      <c r="H1596">
        <v>150.09899999999999</v>
      </c>
      <c r="I1596">
        <v>68.760000000000005</v>
      </c>
      <c r="J1596">
        <v>196.42</v>
      </c>
      <c r="K1596">
        <v>0</v>
      </c>
      <c r="L1596">
        <v>0</v>
      </c>
      <c r="M1596">
        <v>0</v>
      </c>
      <c r="N1596">
        <v>0</v>
      </c>
      <c r="O1596">
        <v>0</v>
      </c>
      <c r="P1596">
        <v>0</v>
      </c>
      <c r="Q1596">
        <v>0</v>
      </c>
      <c r="R1596">
        <v>0</v>
      </c>
      <c r="S1596">
        <v>0</v>
      </c>
      <c r="T1596">
        <v>0</v>
      </c>
      <c r="U1596">
        <v>0</v>
      </c>
      <c r="V1596">
        <v>0.441</v>
      </c>
      <c r="W1596">
        <v>4.8140000000000001</v>
      </c>
      <c r="Y1596" t="str">
        <f t="shared" si="687"/>
        <v>佐賀県</v>
      </c>
      <c r="Z1596" t="str">
        <f t="shared" si="688"/>
        <v>佐賀県江北町</v>
      </c>
      <c r="AA1596" s="159">
        <f t="shared" si="689"/>
        <v>68.760000000000005</v>
      </c>
      <c r="AB1596" s="159">
        <f t="shared" si="690"/>
        <v>196.42</v>
      </c>
      <c r="AC1596" s="159">
        <f t="shared" si="691"/>
        <v>0</v>
      </c>
      <c r="AD1596" s="159">
        <f t="shared" si="692"/>
        <v>0</v>
      </c>
      <c r="AE1596" s="159">
        <f t="shared" si="693"/>
        <v>0</v>
      </c>
      <c r="AF1596" s="159">
        <f t="shared" si="694"/>
        <v>0</v>
      </c>
      <c r="AG1596" s="159">
        <f t="shared" si="695"/>
        <v>0</v>
      </c>
      <c r="AH1596" s="160">
        <f t="shared" si="696"/>
        <v>265.18</v>
      </c>
      <c r="AI1596" s="135">
        <f t="shared" si="697"/>
        <v>0.25929557281846294</v>
      </c>
      <c r="AJ1596" s="135">
        <f t="shared" si="698"/>
        <v>0.74070442718153695</v>
      </c>
      <c r="AK1596" s="135">
        <f t="shared" si="699"/>
        <v>0</v>
      </c>
      <c r="AL1596" s="135">
        <f t="shared" si="700"/>
        <v>0</v>
      </c>
      <c r="AM1596" s="135">
        <f t="shared" si="701"/>
        <v>0</v>
      </c>
      <c r="AN1596" s="135">
        <f t="shared" si="702"/>
        <v>0</v>
      </c>
      <c r="AO1596" s="135">
        <f t="shared" si="703"/>
        <v>0</v>
      </c>
      <c r="AP1596" s="159">
        <f>IFERROR(VLOOKUP(A1596,人口!$A$2:$E$1748,5,0),0)</f>
        <v>9741</v>
      </c>
      <c r="AQ1596" s="159">
        <f t="shared" si="678"/>
        <v>0</v>
      </c>
      <c r="AR1596" s="159">
        <f t="shared" si="679"/>
        <v>1</v>
      </c>
      <c r="AS1596" s="159">
        <f t="shared" si="680"/>
        <v>0</v>
      </c>
      <c r="AT1596" s="159">
        <f t="shared" si="681"/>
        <v>0</v>
      </c>
      <c r="AU1596" s="159">
        <f t="shared" si="682"/>
        <v>0</v>
      </c>
      <c r="AV1596" s="159">
        <f t="shared" si="683"/>
        <v>0</v>
      </c>
      <c r="AW1596" s="159">
        <f t="shared" si="684"/>
        <v>0</v>
      </c>
      <c r="AX1596" s="159">
        <f t="shared" si="704"/>
        <v>0</v>
      </c>
      <c r="AY1596" s="159" t="str">
        <f t="shared" si="705"/>
        <v>5千～1万人未満の市町村平均</v>
      </c>
      <c r="AZ1596" s="159"/>
    </row>
    <row r="1597" spans="1:52" x14ac:dyDescent="0.3">
      <c r="A1597" t="str">
        <f t="shared" si="685"/>
        <v>41425</v>
      </c>
      <c r="B1597" s="158" t="str">
        <f t="shared" si="686"/>
        <v>041425</v>
      </c>
      <c r="C1597">
        <v>41</v>
      </c>
      <c r="D1597" t="s">
        <v>68</v>
      </c>
      <c r="E1597">
        <v>41425</v>
      </c>
      <c r="F1597" t="s">
        <v>1066</v>
      </c>
      <c r="G1597">
        <v>169.87700000000001</v>
      </c>
      <c r="H1597">
        <v>1187.68</v>
      </c>
      <c r="I1597">
        <v>223.43</v>
      </c>
      <c r="J1597">
        <v>1559.614</v>
      </c>
      <c r="K1597">
        <v>0</v>
      </c>
      <c r="L1597">
        <v>0</v>
      </c>
      <c r="M1597">
        <v>0</v>
      </c>
      <c r="N1597">
        <v>0</v>
      </c>
      <c r="O1597">
        <v>0</v>
      </c>
      <c r="P1597">
        <v>0</v>
      </c>
      <c r="Q1597">
        <v>0</v>
      </c>
      <c r="R1597">
        <v>0</v>
      </c>
      <c r="S1597">
        <v>0</v>
      </c>
      <c r="T1597">
        <v>0</v>
      </c>
      <c r="U1597">
        <v>0</v>
      </c>
      <c r="V1597">
        <v>1.4710000000000001</v>
      </c>
      <c r="W1597">
        <v>14.603</v>
      </c>
      <c r="Y1597" t="str">
        <f t="shared" si="687"/>
        <v>佐賀県</v>
      </c>
      <c r="Z1597" t="str">
        <f t="shared" si="688"/>
        <v>佐賀県白石町</v>
      </c>
      <c r="AA1597" s="159">
        <f t="shared" si="689"/>
        <v>223.43</v>
      </c>
      <c r="AB1597" s="159">
        <f t="shared" si="690"/>
        <v>1559.614</v>
      </c>
      <c r="AC1597" s="159">
        <f t="shared" si="691"/>
        <v>0</v>
      </c>
      <c r="AD1597" s="159">
        <f t="shared" si="692"/>
        <v>0</v>
      </c>
      <c r="AE1597" s="159">
        <f t="shared" si="693"/>
        <v>0</v>
      </c>
      <c r="AF1597" s="159">
        <f t="shared" si="694"/>
        <v>0</v>
      </c>
      <c r="AG1597" s="159">
        <f t="shared" si="695"/>
        <v>0</v>
      </c>
      <c r="AH1597" s="160">
        <f t="shared" si="696"/>
        <v>1783.0440000000001</v>
      </c>
      <c r="AI1597" s="135">
        <f t="shared" si="697"/>
        <v>0.12530818084130285</v>
      </c>
      <c r="AJ1597" s="135">
        <f t="shared" si="698"/>
        <v>0.87469181915869709</v>
      </c>
      <c r="AK1597" s="135">
        <f t="shared" si="699"/>
        <v>0</v>
      </c>
      <c r="AL1597" s="135">
        <f t="shared" si="700"/>
        <v>0</v>
      </c>
      <c r="AM1597" s="135">
        <f t="shared" si="701"/>
        <v>0</v>
      </c>
      <c r="AN1597" s="135">
        <f t="shared" si="702"/>
        <v>0</v>
      </c>
      <c r="AO1597" s="135">
        <f t="shared" si="703"/>
        <v>0</v>
      </c>
      <c r="AP1597" s="159">
        <f>IFERROR(VLOOKUP(A1597,人口!$A$2:$E$1748,5,0),0)</f>
        <v>22780</v>
      </c>
      <c r="AQ1597" s="159">
        <f t="shared" si="678"/>
        <v>0</v>
      </c>
      <c r="AR1597" s="159">
        <f t="shared" si="679"/>
        <v>0</v>
      </c>
      <c r="AS1597" s="159">
        <f t="shared" si="680"/>
        <v>1</v>
      </c>
      <c r="AT1597" s="159">
        <f t="shared" si="681"/>
        <v>0</v>
      </c>
      <c r="AU1597" s="159">
        <f t="shared" si="682"/>
        <v>0</v>
      </c>
      <c r="AV1597" s="159">
        <f t="shared" si="683"/>
        <v>0</v>
      </c>
      <c r="AW1597" s="159">
        <f t="shared" si="684"/>
        <v>0</v>
      </c>
      <c r="AX1597" s="159">
        <f t="shared" si="704"/>
        <v>0</v>
      </c>
      <c r="AY1597" s="159" t="str">
        <f t="shared" si="705"/>
        <v>1万～3万人未満の市町村平均</v>
      </c>
      <c r="AZ1597" s="159"/>
    </row>
    <row r="1598" spans="1:52" x14ac:dyDescent="0.3">
      <c r="A1598" t="str">
        <f t="shared" si="685"/>
        <v>41441</v>
      </c>
      <c r="B1598" s="158" t="str">
        <f t="shared" si="686"/>
        <v>041441</v>
      </c>
      <c r="C1598">
        <v>41</v>
      </c>
      <c r="D1598" t="s">
        <v>68</v>
      </c>
      <c r="E1598">
        <v>41441</v>
      </c>
      <c r="F1598" t="s">
        <v>1106</v>
      </c>
      <c r="G1598">
        <v>71.596999999999994</v>
      </c>
      <c r="H1598">
        <v>339.51</v>
      </c>
      <c r="I1598">
        <v>90.915999999999997</v>
      </c>
      <c r="J1598">
        <v>430.81400000000002</v>
      </c>
      <c r="K1598">
        <v>8.4</v>
      </c>
      <c r="L1598">
        <v>17.178000000000001</v>
      </c>
      <c r="M1598">
        <v>1.3640000000000001</v>
      </c>
      <c r="N1598">
        <v>8.1050000000000004</v>
      </c>
      <c r="O1598">
        <v>0</v>
      </c>
      <c r="P1598">
        <v>0</v>
      </c>
      <c r="Q1598">
        <v>0</v>
      </c>
      <c r="R1598">
        <v>0</v>
      </c>
      <c r="S1598">
        <v>0</v>
      </c>
      <c r="T1598">
        <v>0</v>
      </c>
      <c r="U1598">
        <v>0</v>
      </c>
      <c r="V1598">
        <v>0.47699999999999998</v>
      </c>
      <c r="W1598">
        <v>4.8920000000000003</v>
      </c>
      <c r="Y1598" t="str">
        <f t="shared" si="687"/>
        <v>佐賀県</v>
      </c>
      <c r="Z1598" t="str">
        <f t="shared" si="688"/>
        <v>佐賀県太良町</v>
      </c>
      <c r="AA1598" s="159">
        <f t="shared" si="689"/>
        <v>90.915999999999997</v>
      </c>
      <c r="AB1598" s="159">
        <f t="shared" si="690"/>
        <v>430.81400000000002</v>
      </c>
      <c r="AC1598" s="159">
        <f t="shared" si="691"/>
        <v>17.178000000000001</v>
      </c>
      <c r="AD1598" s="159">
        <f t="shared" si="692"/>
        <v>8.1050000000000004</v>
      </c>
      <c r="AE1598" s="159">
        <f t="shared" si="693"/>
        <v>0</v>
      </c>
      <c r="AF1598" s="159">
        <f t="shared" si="694"/>
        <v>0</v>
      </c>
      <c r="AG1598" s="159">
        <f t="shared" si="695"/>
        <v>0</v>
      </c>
      <c r="AH1598" s="160">
        <f t="shared" si="696"/>
        <v>547.01300000000003</v>
      </c>
      <c r="AI1598" s="135">
        <f t="shared" si="697"/>
        <v>0.16620445949182194</v>
      </c>
      <c r="AJ1598" s="135">
        <f t="shared" si="698"/>
        <v>0.78757543239374561</v>
      </c>
      <c r="AK1598" s="135">
        <f t="shared" si="699"/>
        <v>3.1403275607709502E-2</v>
      </c>
      <c r="AL1598" s="135">
        <f t="shared" si="700"/>
        <v>1.4816832506722874E-2</v>
      </c>
      <c r="AM1598" s="135">
        <f t="shared" si="701"/>
        <v>0</v>
      </c>
      <c r="AN1598" s="135">
        <f t="shared" si="702"/>
        <v>0</v>
      </c>
      <c r="AO1598" s="135">
        <f t="shared" si="703"/>
        <v>0</v>
      </c>
      <c r="AP1598" s="159">
        <f>IFERROR(VLOOKUP(A1598,人口!$A$2:$E$1748,5,0),0)</f>
        <v>8714</v>
      </c>
      <c r="AQ1598" s="159">
        <f t="shared" si="678"/>
        <v>0</v>
      </c>
      <c r="AR1598" s="159">
        <f t="shared" si="679"/>
        <v>1</v>
      </c>
      <c r="AS1598" s="159">
        <f t="shared" si="680"/>
        <v>0</v>
      </c>
      <c r="AT1598" s="159">
        <f t="shared" si="681"/>
        <v>0</v>
      </c>
      <c r="AU1598" s="159">
        <f t="shared" si="682"/>
        <v>0</v>
      </c>
      <c r="AV1598" s="159">
        <f t="shared" si="683"/>
        <v>0</v>
      </c>
      <c r="AW1598" s="159">
        <f t="shared" si="684"/>
        <v>0</v>
      </c>
      <c r="AX1598" s="159">
        <f t="shared" si="704"/>
        <v>0</v>
      </c>
      <c r="AY1598" s="159" t="str">
        <f t="shared" si="705"/>
        <v>5千～1万人未満の市町村平均</v>
      </c>
      <c r="AZ1598" s="159"/>
    </row>
    <row r="1599" spans="1:52" x14ac:dyDescent="0.3">
      <c r="A1599" t="str">
        <f t="shared" si="685"/>
        <v>099</v>
      </c>
      <c r="B1599" s="158" t="str">
        <f t="shared" si="686"/>
        <v>099</v>
      </c>
      <c r="C1599">
        <v>42</v>
      </c>
      <c r="D1599" t="s">
        <v>69</v>
      </c>
      <c r="E1599">
        <v>99</v>
      </c>
      <c r="Y1599" t="str">
        <f t="shared" si="687"/>
        <v>長崎県</v>
      </c>
      <c r="Z1599" t="str">
        <f t="shared" si="688"/>
        <v>長崎県</v>
      </c>
      <c r="AA1599" s="159">
        <f t="shared" si="689"/>
        <v>0</v>
      </c>
      <c r="AB1599" s="159">
        <f t="shared" si="690"/>
        <v>0</v>
      </c>
      <c r="AC1599" s="159">
        <f t="shared" si="691"/>
        <v>0</v>
      </c>
      <c r="AD1599" s="159">
        <f t="shared" si="692"/>
        <v>0</v>
      </c>
      <c r="AE1599" s="159">
        <f t="shared" si="693"/>
        <v>0</v>
      </c>
      <c r="AF1599" s="159">
        <f t="shared" si="694"/>
        <v>0</v>
      </c>
      <c r="AG1599" s="159">
        <f t="shared" si="695"/>
        <v>0</v>
      </c>
      <c r="AH1599" s="160">
        <f t="shared" si="696"/>
        <v>0</v>
      </c>
      <c r="AI1599" s="135" t="str">
        <f t="shared" si="697"/>
        <v/>
      </c>
      <c r="AJ1599" s="135" t="str">
        <f t="shared" si="698"/>
        <v/>
      </c>
      <c r="AK1599" s="135" t="str">
        <f t="shared" si="699"/>
        <v/>
      </c>
      <c r="AL1599" s="135" t="str">
        <f t="shared" si="700"/>
        <v/>
      </c>
      <c r="AM1599" s="135" t="str">
        <f t="shared" si="701"/>
        <v/>
      </c>
      <c r="AN1599" s="135" t="str">
        <f t="shared" si="702"/>
        <v/>
      </c>
      <c r="AO1599" s="135" t="str">
        <f t="shared" si="703"/>
        <v/>
      </c>
      <c r="AP1599" s="159">
        <f>IFERROR(VLOOKUP(A1599,人口!$A$2:$E$1748,5,0),0)</f>
        <v>0</v>
      </c>
      <c r="AQ1599" s="159">
        <f t="shared" si="678"/>
        <v>0</v>
      </c>
      <c r="AR1599" s="159">
        <f t="shared" si="679"/>
        <v>0</v>
      </c>
      <c r="AS1599" s="159">
        <f t="shared" si="680"/>
        <v>0</v>
      </c>
      <c r="AT1599" s="159">
        <f t="shared" si="681"/>
        <v>0</v>
      </c>
      <c r="AU1599" s="159">
        <f t="shared" si="682"/>
        <v>0</v>
      </c>
      <c r="AV1599" s="159">
        <f t="shared" si="683"/>
        <v>0</v>
      </c>
      <c r="AW1599" s="159">
        <f t="shared" si="684"/>
        <v>0</v>
      </c>
      <c r="AX1599" s="159">
        <f t="shared" si="704"/>
        <v>0</v>
      </c>
      <c r="AY1599" s="159" t="str">
        <f t="shared" si="705"/>
        <v/>
      </c>
      <c r="AZ1599" s="159"/>
    </row>
    <row r="1600" spans="1:52" x14ac:dyDescent="0.3">
      <c r="A1600" t="str">
        <f t="shared" si="685"/>
        <v>42201</v>
      </c>
      <c r="B1600" s="158" t="str">
        <f t="shared" si="686"/>
        <v>042201</v>
      </c>
      <c r="C1600">
        <v>42</v>
      </c>
      <c r="D1600" t="s">
        <v>69</v>
      </c>
      <c r="E1600">
        <v>42201</v>
      </c>
      <c r="F1600" t="s">
        <v>116</v>
      </c>
      <c r="G1600">
        <v>1185.586</v>
      </c>
      <c r="H1600">
        <v>838.70100000000002</v>
      </c>
      <c r="I1600">
        <v>1512.396</v>
      </c>
      <c r="J1600">
        <v>1069.596</v>
      </c>
      <c r="K1600">
        <v>141.9</v>
      </c>
      <c r="L1600">
        <v>348.95499999999998</v>
      </c>
      <c r="M1600">
        <v>0.90200000000000002</v>
      </c>
      <c r="N1600">
        <v>5.3920000000000003</v>
      </c>
      <c r="O1600">
        <v>0</v>
      </c>
      <c r="P1600">
        <v>0</v>
      </c>
      <c r="Q1600">
        <v>0</v>
      </c>
      <c r="R1600">
        <v>1.0999999999999999E-2</v>
      </c>
      <c r="S1600">
        <v>0</v>
      </c>
      <c r="T1600">
        <v>0</v>
      </c>
      <c r="U1600">
        <v>6.9000000000000006E-2</v>
      </c>
      <c r="V1600">
        <v>15.651</v>
      </c>
      <c r="W1600">
        <v>118.27200000000001</v>
      </c>
      <c r="Y1600" t="str">
        <f t="shared" si="687"/>
        <v>長崎県</v>
      </c>
      <c r="Z1600" t="str">
        <f t="shared" si="688"/>
        <v>長崎県長崎市</v>
      </c>
      <c r="AA1600" s="159">
        <f t="shared" si="689"/>
        <v>1512.396</v>
      </c>
      <c r="AB1600" s="159">
        <f t="shared" si="690"/>
        <v>1069.596</v>
      </c>
      <c r="AC1600" s="159">
        <f t="shared" si="691"/>
        <v>348.95499999999998</v>
      </c>
      <c r="AD1600" s="159">
        <f t="shared" si="692"/>
        <v>5.3920000000000003</v>
      </c>
      <c r="AE1600" s="159">
        <f t="shared" si="693"/>
        <v>0</v>
      </c>
      <c r="AF1600" s="159">
        <f t="shared" si="694"/>
        <v>0</v>
      </c>
      <c r="AG1600" s="159">
        <f t="shared" si="695"/>
        <v>6.9000000000000006E-2</v>
      </c>
      <c r="AH1600" s="160">
        <f t="shared" si="696"/>
        <v>2936.4079999999999</v>
      </c>
      <c r="AI1600" s="135">
        <f t="shared" si="697"/>
        <v>0.51504967974477667</v>
      </c>
      <c r="AJ1600" s="135">
        <f t="shared" si="698"/>
        <v>0.36425319642229553</v>
      </c>
      <c r="AK1600" s="135">
        <f t="shared" si="699"/>
        <v>0.11883736864904332</v>
      </c>
      <c r="AL1600" s="135">
        <f t="shared" si="700"/>
        <v>1.836257086889833E-3</v>
      </c>
      <c r="AM1600" s="135">
        <f t="shared" si="701"/>
        <v>0</v>
      </c>
      <c r="AN1600" s="135">
        <f t="shared" si="702"/>
        <v>0</v>
      </c>
      <c r="AO1600" s="135">
        <f t="shared" si="703"/>
        <v>2.3498096994695564E-5</v>
      </c>
      <c r="AP1600" s="159">
        <f>IFERROR(VLOOKUP(A1600,人口!$A$2:$E$1748,5,0),0)</f>
        <v>416405</v>
      </c>
      <c r="AQ1600" s="159">
        <f t="shared" si="678"/>
        <v>0</v>
      </c>
      <c r="AR1600" s="159">
        <f t="shared" si="679"/>
        <v>0</v>
      </c>
      <c r="AS1600" s="159">
        <f t="shared" si="680"/>
        <v>0</v>
      </c>
      <c r="AT1600" s="159">
        <f t="shared" si="681"/>
        <v>0</v>
      </c>
      <c r="AU1600" s="159">
        <f t="shared" si="682"/>
        <v>0</v>
      </c>
      <c r="AV1600" s="159">
        <f t="shared" si="683"/>
        <v>1</v>
      </c>
      <c r="AW1600" s="159">
        <f t="shared" si="684"/>
        <v>0</v>
      </c>
      <c r="AX1600" s="159">
        <f t="shared" si="704"/>
        <v>0</v>
      </c>
      <c r="AY1600" s="159" t="str">
        <f t="shared" si="705"/>
        <v>20万～50万人未満の市町村平均</v>
      </c>
      <c r="AZ1600" s="159"/>
    </row>
    <row r="1601" spans="1:52" x14ac:dyDescent="0.3">
      <c r="A1601" t="str">
        <f t="shared" si="685"/>
        <v>42202</v>
      </c>
      <c r="B1601" s="158" t="str">
        <f t="shared" si="686"/>
        <v>042202</v>
      </c>
      <c r="C1601">
        <v>42</v>
      </c>
      <c r="D1601" t="s">
        <v>69</v>
      </c>
      <c r="E1601">
        <v>42202</v>
      </c>
      <c r="F1601" t="s">
        <v>166</v>
      </c>
      <c r="G1601">
        <v>936.21100000000001</v>
      </c>
      <c r="H1601">
        <v>1755.664</v>
      </c>
      <c r="I1601">
        <v>1215.2650000000001</v>
      </c>
      <c r="J1601">
        <v>2277.558</v>
      </c>
      <c r="K1601">
        <v>80.400000000000006</v>
      </c>
      <c r="L1601">
        <v>200.83600000000001</v>
      </c>
      <c r="M1601">
        <v>0.13800000000000001</v>
      </c>
      <c r="N1601">
        <v>0.70399999999999996</v>
      </c>
      <c r="O1601">
        <v>0</v>
      </c>
      <c r="P1601">
        <v>0</v>
      </c>
      <c r="Q1601">
        <v>0</v>
      </c>
      <c r="R1601">
        <v>0</v>
      </c>
      <c r="S1601">
        <v>0</v>
      </c>
      <c r="T1601">
        <v>0</v>
      </c>
      <c r="U1601">
        <v>0</v>
      </c>
      <c r="V1601">
        <v>11.285</v>
      </c>
      <c r="W1601">
        <v>95.983000000000004</v>
      </c>
      <c r="Y1601" t="str">
        <f t="shared" si="687"/>
        <v>長崎県</v>
      </c>
      <c r="Z1601" t="str">
        <f t="shared" si="688"/>
        <v>長崎県佐世保市</v>
      </c>
      <c r="AA1601" s="159">
        <f t="shared" si="689"/>
        <v>1215.2650000000001</v>
      </c>
      <c r="AB1601" s="159">
        <f t="shared" si="690"/>
        <v>2277.558</v>
      </c>
      <c r="AC1601" s="159">
        <f t="shared" si="691"/>
        <v>200.83600000000001</v>
      </c>
      <c r="AD1601" s="159">
        <f t="shared" si="692"/>
        <v>0.70399999999999996</v>
      </c>
      <c r="AE1601" s="159">
        <f t="shared" si="693"/>
        <v>0</v>
      </c>
      <c r="AF1601" s="159">
        <f t="shared" si="694"/>
        <v>0</v>
      </c>
      <c r="AG1601" s="159">
        <f t="shared" si="695"/>
        <v>0</v>
      </c>
      <c r="AH1601" s="160">
        <f t="shared" si="696"/>
        <v>3694.3630000000007</v>
      </c>
      <c r="AI1601" s="135">
        <f t="shared" si="697"/>
        <v>0.32895116153989196</v>
      </c>
      <c r="AJ1601" s="135">
        <f t="shared" si="698"/>
        <v>0.61649545537349726</v>
      </c>
      <c r="AK1601" s="135">
        <f t="shared" si="699"/>
        <v>5.4362822494703408E-2</v>
      </c>
      <c r="AL1601" s="135">
        <f t="shared" si="700"/>
        <v>1.9056059190718396E-4</v>
      </c>
      <c r="AM1601" s="135">
        <f t="shared" si="701"/>
        <v>0</v>
      </c>
      <c r="AN1601" s="135">
        <f t="shared" si="702"/>
        <v>0</v>
      </c>
      <c r="AO1601" s="135">
        <f t="shared" si="703"/>
        <v>0</v>
      </c>
      <c r="AP1601" s="159">
        <f>IFERROR(VLOOKUP(A1601,人口!$A$2:$E$1748,5,0),0)</f>
        <v>249681</v>
      </c>
      <c r="AQ1601" s="159">
        <f t="shared" si="678"/>
        <v>0</v>
      </c>
      <c r="AR1601" s="159">
        <f t="shared" si="679"/>
        <v>0</v>
      </c>
      <c r="AS1601" s="159">
        <f t="shared" si="680"/>
        <v>0</v>
      </c>
      <c r="AT1601" s="159">
        <f t="shared" si="681"/>
        <v>0</v>
      </c>
      <c r="AU1601" s="159">
        <f t="shared" si="682"/>
        <v>0</v>
      </c>
      <c r="AV1601" s="159">
        <f t="shared" si="683"/>
        <v>1</v>
      </c>
      <c r="AW1601" s="159">
        <f t="shared" si="684"/>
        <v>0</v>
      </c>
      <c r="AX1601" s="159">
        <f t="shared" si="704"/>
        <v>0</v>
      </c>
      <c r="AY1601" s="159" t="str">
        <f t="shared" si="705"/>
        <v>20万～50万人未満の市町村平均</v>
      </c>
      <c r="AZ1601" s="159"/>
    </row>
    <row r="1602" spans="1:52" x14ac:dyDescent="0.3">
      <c r="A1602" t="str">
        <f t="shared" si="685"/>
        <v>42203</v>
      </c>
      <c r="B1602" s="158" t="str">
        <f t="shared" si="686"/>
        <v>042203</v>
      </c>
      <c r="C1602">
        <v>42</v>
      </c>
      <c r="D1602" t="s">
        <v>69</v>
      </c>
      <c r="E1602">
        <v>42203</v>
      </c>
      <c r="F1602" t="s">
        <v>234</v>
      </c>
      <c r="G1602">
        <v>242.149</v>
      </c>
      <c r="H1602">
        <v>884.62800000000004</v>
      </c>
      <c r="I1602">
        <v>307.11399999999998</v>
      </c>
      <c r="J1602">
        <v>1120.8140000000001</v>
      </c>
      <c r="K1602">
        <v>13</v>
      </c>
      <c r="L1602">
        <v>24.748000000000001</v>
      </c>
      <c r="M1602">
        <v>0.88100000000000001</v>
      </c>
      <c r="N1602">
        <v>5.19</v>
      </c>
      <c r="O1602">
        <v>0</v>
      </c>
      <c r="P1602">
        <v>3.3519999999999999</v>
      </c>
      <c r="Q1602">
        <v>0.42799999999999999</v>
      </c>
      <c r="R1602">
        <v>0.995</v>
      </c>
      <c r="S1602">
        <v>22.7</v>
      </c>
      <c r="T1602">
        <v>2.625</v>
      </c>
      <c r="U1602">
        <v>6.101</v>
      </c>
      <c r="V1602">
        <v>2.97</v>
      </c>
      <c r="W1602">
        <v>25.225999999999999</v>
      </c>
      <c r="Y1602" t="str">
        <f t="shared" si="687"/>
        <v>長崎県</v>
      </c>
      <c r="Z1602" t="str">
        <f t="shared" si="688"/>
        <v>長崎県島原市</v>
      </c>
      <c r="AA1602" s="159">
        <f t="shared" si="689"/>
        <v>307.11399999999998</v>
      </c>
      <c r="AB1602" s="159">
        <f t="shared" si="690"/>
        <v>1120.8140000000001</v>
      </c>
      <c r="AC1602" s="159">
        <f t="shared" si="691"/>
        <v>24.748000000000001</v>
      </c>
      <c r="AD1602" s="159">
        <f t="shared" si="692"/>
        <v>5.19</v>
      </c>
      <c r="AE1602" s="159">
        <f t="shared" si="693"/>
        <v>22.7</v>
      </c>
      <c r="AF1602" s="159">
        <f t="shared" si="694"/>
        <v>2.625</v>
      </c>
      <c r="AG1602" s="159">
        <f t="shared" si="695"/>
        <v>6.101</v>
      </c>
      <c r="AH1602" s="160">
        <f t="shared" si="696"/>
        <v>1489.2920000000004</v>
      </c>
      <c r="AI1602" s="135">
        <f t="shared" si="697"/>
        <v>0.20621476513672263</v>
      </c>
      <c r="AJ1602" s="135">
        <f t="shared" si="698"/>
        <v>0.75258176368368312</v>
      </c>
      <c r="AK1602" s="135">
        <f t="shared" si="699"/>
        <v>1.6617291974978712E-2</v>
      </c>
      <c r="AL1602" s="135">
        <f t="shared" si="700"/>
        <v>3.4848773779755744E-3</v>
      </c>
      <c r="AM1602" s="135">
        <f t="shared" si="701"/>
        <v>1.5242141903669659E-2</v>
      </c>
      <c r="AN1602" s="135">
        <f t="shared" si="702"/>
        <v>1.7625824888604783E-3</v>
      </c>
      <c r="AO1602" s="135">
        <f t="shared" si="703"/>
        <v>4.0965774341096299E-3</v>
      </c>
      <c r="AP1602" s="159">
        <f>IFERROR(VLOOKUP(A1602,人口!$A$2:$E$1748,5,0),0)</f>
        <v>45006</v>
      </c>
      <c r="AQ1602" s="159">
        <f t="shared" si="678"/>
        <v>0</v>
      </c>
      <c r="AR1602" s="159">
        <f t="shared" si="679"/>
        <v>0</v>
      </c>
      <c r="AS1602" s="159">
        <f t="shared" si="680"/>
        <v>0</v>
      </c>
      <c r="AT1602" s="159">
        <f t="shared" si="681"/>
        <v>1</v>
      </c>
      <c r="AU1602" s="159">
        <f t="shared" si="682"/>
        <v>0</v>
      </c>
      <c r="AV1602" s="159">
        <f t="shared" si="683"/>
        <v>0</v>
      </c>
      <c r="AW1602" s="159">
        <f t="shared" si="684"/>
        <v>0</v>
      </c>
      <c r="AX1602" s="159">
        <f t="shared" si="704"/>
        <v>0</v>
      </c>
      <c r="AY1602" s="159" t="str">
        <f t="shared" si="705"/>
        <v>3万～10万人未満の市町村平均</v>
      </c>
      <c r="AZ1602" s="159"/>
    </row>
    <row r="1603" spans="1:52" x14ac:dyDescent="0.3">
      <c r="A1603" t="str">
        <f t="shared" si="685"/>
        <v>42204</v>
      </c>
      <c r="B1603" s="158" t="str">
        <f t="shared" si="686"/>
        <v>042204</v>
      </c>
      <c r="C1603">
        <v>42</v>
      </c>
      <c r="D1603" t="s">
        <v>69</v>
      </c>
      <c r="E1603">
        <v>42204</v>
      </c>
      <c r="F1603" t="s">
        <v>295</v>
      </c>
      <c r="G1603">
        <v>618.49199999999996</v>
      </c>
      <c r="H1603">
        <v>2762.904</v>
      </c>
      <c r="I1603">
        <v>805.86500000000001</v>
      </c>
      <c r="J1603">
        <v>3598.585</v>
      </c>
      <c r="K1603">
        <v>112.1</v>
      </c>
      <c r="L1603">
        <v>245.91399999999999</v>
      </c>
      <c r="M1603">
        <v>2.0539999999999998</v>
      </c>
      <c r="N1603">
        <v>12.108000000000001</v>
      </c>
      <c r="O1603">
        <v>0</v>
      </c>
      <c r="P1603">
        <v>0</v>
      </c>
      <c r="Q1603">
        <v>0</v>
      </c>
      <c r="R1603">
        <v>0.53900000000000003</v>
      </c>
      <c r="S1603">
        <v>0</v>
      </c>
      <c r="T1603">
        <v>0</v>
      </c>
      <c r="U1603">
        <v>3.3039999999999998</v>
      </c>
      <c r="V1603">
        <v>7.0060000000000002</v>
      </c>
      <c r="W1603">
        <v>60.646000000000001</v>
      </c>
      <c r="Y1603" t="str">
        <f t="shared" si="687"/>
        <v>長崎県</v>
      </c>
      <c r="Z1603" t="str">
        <f t="shared" si="688"/>
        <v>長崎県諫早市</v>
      </c>
      <c r="AA1603" s="159">
        <f t="shared" si="689"/>
        <v>805.86500000000001</v>
      </c>
      <c r="AB1603" s="159">
        <f t="shared" si="690"/>
        <v>3598.585</v>
      </c>
      <c r="AC1603" s="159">
        <f t="shared" si="691"/>
        <v>245.91399999999999</v>
      </c>
      <c r="AD1603" s="159">
        <f t="shared" si="692"/>
        <v>12.108000000000001</v>
      </c>
      <c r="AE1603" s="159">
        <f t="shared" si="693"/>
        <v>0</v>
      </c>
      <c r="AF1603" s="159">
        <f t="shared" si="694"/>
        <v>0</v>
      </c>
      <c r="AG1603" s="159">
        <f t="shared" si="695"/>
        <v>3.3039999999999998</v>
      </c>
      <c r="AH1603" s="160">
        <f t="shared" si="696"/>
        <v>4665.7759999999998</v>
      </c>
      <c r="AI1603" s="135">
        <f t="shared" si="697"/>
        <v>0.17271832166824982</v>
      </c>
      <c r="AJ1603" s="135">
        <f t="shared" si="698"/>
        <v>0.77127256002002675</v>
      </c>
      <c r="AK1603" s="135">
        <f t="shared" si="699"/>
        <v>5.2705916443481216E-2</v>
      </c>
      <c r="AL1603" s="135">
        <f t="shared" si="700"/>
        <v>2.5950667155902902E-3</v>
      </c>
      <c r="AM1603" s="135">
        <f t="shared" si="701"/>
        <v>0</v>
      </c>
      <c r="AN1603" s="135">
        <f t="shared" si="702"/>
        <v>0</v>
      </c>
      <c r="AO1603" s="135">
        <f t="shared" si="703"/>
        <v>7.0813515265199189E-4</v>
      </c>
      <c r="AP1603" s="159">
        <f>IFERROR(VLOOKUP(A1603,人口!$A$2:$E$1748,5,0),0)</f>
        <v>136679</v>
      </c>
      <c r="AQ1603" s="159">
        <f t="shared" ref="AQ1603:AQ1666" si="706">IF(SUMIFS($AP1603,$AP1603,$BI$17,$AP1603,$BJ$17)&gt;0,1,0)</f>
        <v>0</v>
      </c>
      <c r="AR1603" s="159">
        <f t="shared" ref="AR1603:AR1666" si="707">IF(SUMIFS($AP1603,$AP1603,$BI$18,$AP1603,$BJ$18)&gt;0,1,0)</f>
        <v>0</v>
      </c>
      <c r="AS1603" s="159">
        <f t="shared" ref="AS1603:AS1666" si="708">IF(SUMIFS($AP1603,$AP1603,$BI$19,$AP1603,$BJ$19)&gt;0,1,0)</f>
        <v>0</v>
      </c>
      <c r="AT1603" s="159">
        <f t="shared" ref="AT1603:AT1666" si="709">IF(SUMIFS($AP1603,$AP1603,$BI$20,$AP1603,$BJ$20)&gt;0,1,0)</f>
        <v>0</v>
      </c>
      <c r="AU1603" s="159">
        <f t="shared" ref="AU1603:AU1666" si="710">IF(SUMIFS($AP1603,$AP1603,$BI$21,$AP1603,$BJ$21)&gt;0,1,0)</f>
        <v>1</v>
      </c>
      <c r="AV1603" s="159">
        <f t="shared" ref="AV1603:AV1666" si="711">IF(SUMIFS($AP1603,$AP1603,$BI$22,$AP1603,$BJ$22)&gt;0,1,0)</f>
        <v>0</v>
      </c>
      <c r="AW1603" s="159">
        <f t="shared" ref="AW1603:AW1666" si="712">IF(SUMIFS($AP1603,$AP1603,$BI$23,$AP1603,$BJ$23)&gt;0,1,0)</f>
        <v>0</v>
      </c>
      <c r="AX1603" s="159">
        <f t="shared" si="704"/>
        <v>0</v>
      </c>
      <c r="AY1603" s="159" t="str">
        <f t="shared" si="705"/>
        <v>10万～20万人未満の市町村平均</v>
      </c>
      <c r="AZ1603" s="159"/>
    </row>
    <row r="1604" spans="1:52" x14ac:dyDescent="0.3">
      <c r="A1604" t="str">
        <f t="shared" ref="A1604:A1667" si="713">IF(LEN(B1604)=5,B1604,RIGHT(B1604,5))</f>
        <v>42205</v>
      </c>
      <c r="B1604" s="158" t="str">
        <f t="shared" ref="B1604:B1667" si="714">0&amp;E1604</f>
        <v>042205</v>
      </c>
      <c r="C1604">
        <v>42</v>
      </c>
      <c r="D1604" t="s">
        <v>69</v>
      </c>
      <c r="E1604">
        <v>42205</v>
      </c>
      <c r="F1604" t="s">
        <v>346</v>
      </c>
      <c r="G1604">
        <v>349.596</v>
      </c>
      <c r="H1604">
        <v>607.60599999999999</v>
      </c>
      <c r="I1604">
        <v>436.577</v>
      </c>
      <c r="J1604">
        <v>758.44</v>
      </c>
      <c r="K1604">
        <v>39.4</v>
      </c>
      <c r="L1604">
        <v>89.677999999999997</v>
      </c>
      <c r="M1604">
        <v>1.1599999999999999</v>
      </c>
      <c r="N1604">
        <v>6.84</v>
      </c>
      <c r="O1604">
        <v>0</v>
      </c>
      <c r="P1604">
        <v>0</v>
      </c>
      <c r="Q1604">
        <v>0</v>
      </c>
      <c r="R1604">
        <v>0.70499999999999996</v>
      </c>
      <c r="S1604">
        <v>0</v>
      </c>
      <c r="T1604">
        <v>0</v>
      </c>
      <c r="U1604">
        <v>4.3230000000000004</v>
      </c>
      <c r="V1604">
        <v>4.1349999999999998</v>
      </c>
      <c r="W1604">
        <v>35.015999999999998</v>
      </c>
      <c r="Y1604" t="str">
        <f t="shared" ref="Y1604:Y1667" si="715">D1604</f>
        <v>長崎県</v>
      </c>
      <c r="Z1604" t="str">
        <f t="shared" ref="Z1604:Z1667" si="716">D1604&amp;F1604</f>
        <v>長崎県大村市</v>
      </c>
      <c r="AA1604" s="159">
        <f t="shared" ref="AA1604:AA1667" si="717">I1604</f>
        <v>436.577</v>
      </c>
      <c r="AB1604" s="159">
        <f t="shared" ref="AB1604:AB1667" si="718">J1604</f>
        <v>758.44</v>
      </c>
      <c r="AC1604" s="159">
        <f t="shared" ref="AC1604:AC1667" si="719">L1604</f>
        <v>89.677999999999997</v>
      </c>
      <c r="AD1604" s="159">
        <f t="shared" ref="AD1604:AD1667" si="720">N1604</f>
        <v>6.84</v>
      </c>
      <c r="AE1604" s="159">
        <f t="shared" ref="AE1604:AE1667" si="721">S1604</f>
        <v>0</v>
      </c>
      <c r="AF1604" s="159">
        <f t="shared" ref="AF1604:AF1667" si="722">T1604</f>
        <v>0</v>
      </c>
      <c r="AG1604" s="159">
        <f t="shared" ref="AG1604:AG1667" si="723">U1604</f>
        <v>4.3230000000000004</v>
      </c>
      <c r="AH1604" s="160">
        <f t="shared" ref="AH1604:AH1667" si="724">SUM(AA1604:AG1604)</f>
        <v>1295.8580000000002</v>
      </c>
      <c r="AI1604" s="135">
        <f t="shared" ref="AI1604:AI1667" si="725">IFERROR(AA1604/$AH1604,"")</f>
        <v>0.3369018827680193</v>
      </c>
      <c r="AJ1604" s="135">
        <f t="shared" ref="AJ1604:AJ1667" si="726">IFERROR(AB1604/$AH1604,"")</f>
        <v>0.58528017730337734</v>
      </c>
      <c r="AK1604" s="135">
        <f t="shared" ref="AK1604:AK1667" si="727">IFERROR(AC1604/$AH1604,"")</f>
        <v>6.9203570144259624E-2</v>
      </c>
      <c r="AL1604" s="135">
        <f t="shared" ref="AL1604:AL1667" si="728">IFERROR(AD1604/$AH1604,"")</f>
        <v>5.2783561161793956E-3</v>
      </c>
      <c r="AM1604" s="135">
        <f t="shared" ref="AM1604:AM1667" si="729">IFERROR(AE1604/$AH1604,"")</f>
        <v>0</v>
      </c>
      <c r="AN1604" s="135">
        <f t="shared" ref="AN1604:AN1667" si="730">IFERROR(AF1604/$AH1604,"")</f>
        <v>0</v>
      </c>
      <c r="AO1604" s="135">
        <f t="shared" ref="AO1604:AO1667" si="731">IFERROR(AG1604/$AH1604,"")</f>
        <v>3.3360136681642584E-3</v>
      </c>
      <c r="AP1604" s="159">
        <f>IFERROR(VLOOKUP(A1604,人口!$A$2:$E$1748,5,0),0)</f>
        <v>96963</v>
      </c>
      <c r="AQ1604" s="159">
        <f t="shared" si="706"/>
        <v>0</v>
      </c>
      <c r="AR1604" s="159">
        <f t="shared" si="707"/>
        <v>0</v>
      </c>
      <c r="AS1604" s="159">
        <f t="shared" si="708"/>
        <v>0</v>
      </c>
      <c r="AT1604" s="159">
        <f t="shared" si="709"/>
        <v>1</v>
      </c>
      <c r="AU1604" s="159">
        <f t="shared" si="710"/>
        <v>0</v>
      </c>
      <c r="AV1604" s="159">
        <f t="shared" si="711"/>
        <v>0</v>
      </c>
      <c r="AW1604" s="159">
        <f t="shared" si="712"/>
        <v>0</v>
      </c>
      <c r="AX1604" s="159">
        <f t="shared" ref="AX1604:AX1667" si="732">IF(SUMIFS($AP1604,$AP1604,$BI$24)&gt;0,1,0)</f>
        <v>0</v>
      </c>
      <c r="AY1604" s="159" t="str">
        <f t="shared" ref="AY1604:AY1667" si="733">IF(AQ1604=1,$AQ$1,IF(AR1604=1,$AR$1,IF(AS1604=1,$AS$1,IF(AT1604=1,$AT$1,IF(AU1604=1,$AU$1,IF(AV1604=1,$AV$1,IF(AW1604=1,$AW$1,IF(AX1604=1,$AX$1,""))))))))</f>
        <v>3万～10万人未満の市町村平均</v>
      </c>
      <c r="AZ1604" s="159"/>
    </row>
    <row r="1605" spans="1:52" x14ac:dyDescent="0.3">
      <c r="A1605" t="str">
        <f t="shared" si="713"/>
        <v>42207</v>
      </c>
      <c r="B1605" s="158" t="str">
        <f t="shared" si="714"/>
        <v>042207</v>
      </c>
      <c r="C1605">
        <v>42</v>
      </c>
      <c r="D1605" t="s">
        <v>69</v>
      </c>
      <c r="E1605">
        <v>42207</v>
      </c>
      <c r="F1605" t="s">
        <v>398</v>
      </c>
      <c r="G1605">
        <v>225.29300000000001</v>
      </c>
      <c r="H1605">
        <v>1280.655</v>
      </c>
      <c r="I1605">
        <v>280.99900000000002</v>
      </c>
      <c r="J1605">
        <v>1598.3030000000001</v>
      </c>
      <c r="K1605">
        <v>138.1</v>
      </c>
      <c r="L1605">
        <v>372.59899999999999</v>
      </c>
      <c r="M1605">
        <v>0</v>
      </c>
      <c r="N1605">
        <v>0</v>
      </c>
      <c r="O1605">
        <v>0</v>
      </c>
      <c r="P1605">
        <v>0</v>
      </c>
      <c r="Q1605">
        <v>0</v>
      </c>
      <c r="R1605">
        <v>0</v>
      </c>
      <c r="S1605">
        <v>0</v>
      </c>
      <c r="T1605">
        <v>0</v>
      </c>
      <c r="U1605">
        <v>0</v>
      </c>
      <c r="V1605">
        <v>2.81</v>
      </c>
      <c r="W1605">
        <v>20.562999999999999</v>
      </c>
      <c r="Y1605" t="str">
        <f t="shared" si="715"/>
        <v>長崎県</v>
      </c>
      <c r="Z1605" t="str">
        <f t="shared" si="716"/>
        <v>長崎県平戸市</v>
      </c>
      <c r="AA1605" s="159">
        <f t="shared" si="717"/>
        <v>280.99900000000002</v>
      </c>
      <c r="AB1605" s="159">
        <f t="shared" si="718"/>
        <v>1598.3030000000001</v>
      </c>
      <c r="AC1605" s="159">
        <f t="shared" si="719"/>
        <v>372.59899999999999</v>
      </c>
      <c r="AD1605" s="159">
        <f t="shared" si="720"/>
        <v>0</v>
      </c>
      <c r="AE1605" s="159">
        <f t="shared" si="721"/>
        <v>0</v>
      </c>
      <c r="AF1605" s="159">
        <f t="shared" si="722"/>
        <v>0</v>
      </c>
      <c r="AG1605" s="159">
        <f t="shared" si="723"/>
        <v>0</v>
      </c>
      <c r="AH1605" s="160">
        <f t="shared" si="724"/>
        <v>2251.9010000000003</v>
      </c>
      <c r="AI1605" s="135">
        <f t="shared" si="725"/>
        <v>0.12478301666014624</v>
      </c>
      <c r="AJ1605" s="135">
        <f t="shared" si="726"/>
        <v>0.70975722289745413</v>
      </c>
      <c r="AK1605" s="135">
        <f t="shared" si="727"/>
        <v>0.16545976044239952</v>
      </c>
      <c r="AL1605" s="135">
        <f t="shared" si="728"/>
        <v>0</v>
      </c>
      <c r="AM1605" s="135">
        <f t="shared" si="729"/>
        <v>0</v>
      </c>
      <c r="AN1605" s="135">
        <f t="shared" si="730"/>
        <v>0</v>
      </c>
      <c r="AO1605" s="135">
        <f t="shared" si="731"/>
        <v>0</v>
      </c>
      <c r="AP1605" s="159">
        <f>IFERROR(VLOOKUP(A1605,人口!$A$2:$E$1748,5,0),0)</f>
        <v>30901</v>
      </c>
      <c r="AQ1605" s="159">
        <f t="shared" si="706"/>
        <v>0</v>
      </c>
      <c r="AR1605" s="159">
        <f t="shared" si="707"/>
        <v>0</v>
      </c>
      <c r="AS1605" s="159">
        <f t="shared" si="708"/>
        <v>0</v>
      </c>
      <c r="AT1605" s="159">
        <f t="shared" si="709"/>
        <v>1</v>
      </c>
      <c r="AU1605" s="159">
        <f t="shared" si="710"/>
        <v>0</v>
      </c>
      <c r="AV1605" s="159">
        <f t="shared" si="711"/>
        <v>0</v>
      </c>
      <c r="AW1605" s="159">
        <f t="shared" si="712"/>
        <v>0</v>
      </c>
      <c r="AX1605" s="159">
        <f t="shared" si="732"/>
        <v>0</v>
      </c>
      <c r="AY1605" s="159" t="str">
        <f t="shared" si="733"/>
        <v>3万～10万人未満の市町村平均</v>
      </c>
      <c r="AZ1605" s="159"/>
    </row>
    <row r="1606" spans="1:52" x14ac:dyDescent="0.3">
      <c r="A1606" t="str">
        <f t="shared" si="713"/>
        <v>42208</v>
      </c>
      <c r="B1606" s="158" t="str">
        <f t="shared" si="714"/>
        <v>042208</v>
      </c>
      <c r="C1606">
        <v>42</v>
      </c>
      <c r="D1606" t="s">
        <v>69</v>
      </c>
      <c r="E1606">
        <v>42208</v>
      </c>
      <c r="F1606" t="s">
        <v>449</v>
      </c>
      <c r="G1606">
        <v>164.648</v>
      </c>
      <c r="H1606">
        <v>875.38900000000001</v>
      </c>
      <c r="I1606">
        <v>205.328</v>
      </c>
      <c r="J1606">
        <v>1092.415</v>
      </c>
      <c r="K1606">
        <v>35.9</v>
      </c>
      <c r="L1606">
        <v>96.432000000000002</v>
      </c>
      <c r="M1606">
        <v>1.1499999999999999</v>
      </c>
      <c r="N1606">
        <v>3.0000000000000001E-3</v>
      </c>
      <c r="O1606">
        <v>0</v>
      </c>
      <c r="P1606">
        <v>0</v>
      </c>
      <c r="Q1606">
        <v>0</v>
      </c>
      <c r="R1606">
        <v>0</v>
      </c>
      <c r="S1606">
        <v>0</v>
      </c>
      <c r="T1606">
        <v>0</v>
      </c>
      <c r="U1606">
        <v>0</v>
      </c>
      <c r="V1606">
        <v>1.6830000000000001</v>
      </c>
      <c r="W1606">
        <v>14.590999999999999</v>
      </c>
      <c r="Y1606" t="str">
        <f t="shared" si="715"/>
        <v>長崎県</v>
      </c>
      <c r="Z1606" t="str">
        <f t="shared" si="716"/>
        <v>長崎県松浦市</v>
      </c>
      <c r="AA1606" s="159">
        <f t="shared" si="717"/>
        <v>205.328</v>
      </c>
      <c r="AB1606" s="159">
        <f t="shared" si="718"/>
        <v>1092.415</v>
      </c>
      <c r="AC1606" s="159">
        <f t="shared" si="719"/>
        <v>96.432000000000002</v>
      </c>
      <c r="AD1606" s="159">
        <f t="shared" si="720"/>
        <v>3.0000000000000001E-3</v>
      </c>
      <c r="AE1606" s="159">
        <f t="shared" si="721"/>
        <v>0</v>
      </c>
      <c r="AF1606" s="159">
        <f t="shared" si="722"/>
        <v>0</v>
      </c>
      <c r="AG1606" s="159">
        <f t="shared" si="723"/>
        <v>0</v>
      </c>
      <c r="AH1606" s="160">
        <f t="shared" si="724"/>
        <v>1394.1779999999999</v>
      </c>
      <c r="AI1606" s="135">
        <f t="shared" si="725"/>
        <v>0.14727531204767255</v>
      </c>
      <c r="AJ1606" s="135">
        <f t="shared" si="726"/>
        <v>0.78355489758122709</v>
      </c>
      <c r="AK1606" s="135">
        <f t="shared" si="727"/>
        <v>6.9167638565520329E-2</v>
      </c>
      <c r="AL1606" s="135">
        <f t="shared" si="728"/>
        <v>2.1518055800622305E-6</v>
      </c>
      <c r="AM1606" s="135">
        <f t="shared" si="729"/>
        <v>0</v>
      </c>
      <c r="AN1606" s="135">
        <f t="shared" si="730"/>
        <v>0</v>
      </c>
      <c r="AO1606" s="135">
        <f t="shared" si="731"/>
        <v>0</v>
      </c>
      <c r="AP1606" s="159">
        <f>IFERROR(VLOOKUP(A1606,人口!$A$2:$E$1748,5,0),0)</f>
        <v>22533</v>
      </c>
      <c r="AQ1606" s="159">
        <f t="shared" si="706"/>
        <v>0</v>
      </c>
      <c r="AR1606" s="159">
        <f t="shared" si="707"/>
        <v>0</v>
      </c>
      <c r="AS1606" s="159">
        <f t="shared" si="708"/>
        <v>1</v>
      </c>
      <c r="AT1606" s="159">
        <f t="shared" si="709"/>
        <v>0</v>
      </c>
      <c r="AU1606" s="159">
        <f t="shared" si="710"/>
        <v>0</v>
      </c>
      <c r="AV1606" s="159">
        <f t="shared" si="711"/>
        <v>0</v>
      </c>
      <c r="AW1606" s="159">
        <f t="shared" si="712"/>
        <v>0</v>
      </c>
      <c r="AX1606" s="159">
        <f t="shared" si="732"/>
        <v>0</v>
      </c>
      <c r="AY1606" s="159" t="str">
        <f t="shared" si="733"/>
        <v>1万～3万人未満の市町村平均</v>
      </c>
      <c r="AZ1606" s="159"/>
    </row>
    <row r="1607" spans="1:52" x14ac:dyDescent="0.3">
      <c r="A1607" t="str">
        <f t="shared" si="713"/>
        <v>42209</v>
      </c>
      <c r="B1607" s="158" t="str">
        <f t="shared" si="714"/>
        <v>042209</v>
      </c>
      <c r="C1607">
        <v>42</v>
      </c>
      <c r="D1607" t="s">
        <v>69</v>
      </c>
      <c r="E1607">
        <v>42209</v>
      </c>
      <c r="F1607" t="s">
        <v>504</v>
      </c>
      <c r="G1607">
        <v>233.018</v>
      </c>
      <c r="H1607">
        <v>341.96100000000001</v>
      </c>
      <c r="I1607">
        <v>310.27699999999999</v>
      </c>
      <c r="J1607">
        <v>453.89299999999997</v>
      </c>
      <c r="K1607">
        <v>1550.7</v>
      </c>
      <c r="L1607">
        <v>4003.652</v>
      </c>
      <c r="M1607">
        <v>0</v>
      </c>
      <c r="N1607">
        <v>0</v>
      </c>
      <c r="O1607">
        <v>0</v>
      </c>
      <c r="P1607">
        <v>0</v>
      </c>
      <c r="Q1607">
        <v>0</v>
      </c>
      <c r="R1607">
        <v>0</v>
      </c>
      <c r="S1607">
        <v>0</v>
      </c>
      <c r="T1607">
        <v>0</v>
      </c>
      <c r="U1607">
        <v>0</v>
      </c>
      <c r="V1607">
        <v>2.004</v>
      </c>
      <c r="W1607">
        <v>16.61</v>
      </c>
      <c r="Y1607" t="str">
        <f t="shared" si="715"/>
        <v>長崎県</v>
      </c>
      <c r="Z1607" t="str">
        <f t="shared" si="716"/>
        <v>長崎県対馬市</v>
      </c>
      <c r="AA1607" s="159">
        <f t="shared" si="717"/>
        <v>310.27699999999999</v>
      </c>
      <c r="AB1607" s="159">
        <f t="shared" si="718"/>
        <v>453.89299999999997</v>
      </c>
      <c r="AC1607" s="159">
        <f t="shared" si="719"/>
        <v>4003.652</v>
      </c>
      <c r="AD1607" s="159">
        <f t="shared" si="720"/>
        <v>0</v>
      </c>
      <c r="AE1607" s="159">
        <f t="shared" si="721"/>
        <v>0</v>
      </c>
      <c r="AF1607" s="159">
        <f t="shared" si="722"/>
        <v>0</v>
      </c>
      <c r="AG1607" s="159">
        <f t="shared" si="723"/>
        <v>0</v>
      </c>
      <c r="AH1607" s="160">
        <f t="shared" si="724"/>
        <v>4767.8220000000001</v>
      </c>
      <c r="AI1607" s="135">
        <f t="shared" si="725"/>
        <v>6.5077303640949685E-2</v>
      </c>
      <c r="AJ1607" s="135">
        <f t="shared" si="726"/>
        <v>9.5199233528432889E-2</v>
      </c>
      <c r="AK1607" s="135">
        <f t="shared" si="727"/>
        <v>0.83972346283061738</v>
      </c>
      <c r="AL1607" s="135">
        <f t="shared" si="728"/>
        <v>0</v>
      </c>
      <c r="AM1607" s="135">
        <f t="shared" si="729"/>
        <v>0</v>
      </c>
      <c r="AN1607" s="135">
        <f t="shared" si="730"/>
        <v>0</v>
      </c>
      <c r="AO1607" s="135">
        <f t="shared" si="731"/>
        <v>0</v>
      </c>
      <c r="AP1607" s="159">
        <f>IFERROR(VLOOKUP(A1607,人口!$A$2:$E$1748,5,0),0)</f>
        <v>30377</v>
      </c>
      <c r="AQ1607" s="159">
        <f t="shared" si="706"/>
        <v>0</v>
      </c>
      <c r="AR1607" s="159">
        <f t="shared" si="707"/>
        <v>0</v>
      </c>
      <c r="AS1607" s="159">
        <f t="shared" si="708"/>
        <v>0</v>
      </c>
      <c r="AT1607" s="159">
        <f t="shared" si="709"/>
        <v>1</v>
      </c>
      <c r="AU1607" s="159">
        <f t="shared" si="710"/>
        <v>0</v>
      </c>
      <c r="AV1607" s="159">
        <f t="shared" si="711"/>
        <v>0</v>
      </c>
      <c r="AW1607" s="159">
        <f t="shared" si="712"/>
        <v>0</v>
      </c>
      <c r="AX1607" s="159">
        <f t="shared" si="732"/>
        <v>0</v>
      </c>
      <c r="AY1607" s="159" t="str">
        <f t="shared" si="733"/>
        <v>3万～10万人未満の市町村平均</v>
      </c>
      <c r="AZ1607" s="159"/>
    </row>
    <row r="1608" spans="1:52" x14ac:dyDescent="0.3">
      <c r="A1608" t="str">
        <f t="shared" si="713"/>
        <v>42210</v>
      </c>
      <c r="B1608" s="158" t="str">
        <f t="shared" si="714"/>
        <v>042210</v>
      </c>
      <c r="C1608">
        <v>42</v>
      </c>
      <c r="D1608" t="s">
        <v>69</v>
      </c>
      <c r="E1608">
        <v>42210</v>
      </c>
      <c r="F1608" t="s">
        <v>557</v>
      </c>
      <c r="G1608">
        <v>239.78700000000001</v>
      </c>
      <c r="H1608">
        <v>1606.1410000000001</v>
      </c>
      <c r="I1608">
        <v>307.541</v>
      </c>
      <c r="J1608">
        <v>2059.2260000000001</v>
      </c>
      <c r="K1608">
        <v>4</v>
      </c>
      <c r="L1608">
        <v>9.9610000000000003</v>
      </c>
      <c r="M1608">
        <v>0</v>
      </c>
      <c r="N1608">
        <v>0</v>
      </c>
      <c r="O1608">
        <v>0</v>
      </c>
      <c r="P1608">
        <v>0</v>
      </c>
      <c r="Q1608">
        <v>0</v>
      </c>
      <c r="R1608">
        <v>7.0000000000000001E-3</v>
      </c>
      <c r="S1608">
        <v>0</v>
      </c>
      <c r="T1608">
        <v>0</v>
      </c>
      <c r="U1608">
        <v>4.2000000000000003E-2</v>
      </c>
      <c r="V1608">
        <v>2.7890000000000001</v>
      </c>
      <c r="W1608">
        <v>21.635000000000002</v>
      </c>
      <c r="Y1608" t="str">
        <f t="shared" si="715"/>
        <v>長崎県</v>
      </c>
      <c r="Z1608" t="str">
        <f t="shared" si="716"/>
        <v>長崎県壱岐市</v>
      </c>
      <c r="AA1608" s="159">
        <f t="shared" si="717"/>
        <v>307.541</v>
      </c>
      <c r="AB1608" s="159">
        <f t="shared" si="718"/>
        <v>2059.2260000000001</v>
      </c>
      <c r="AC1608" s="159">
        <f t="shared" si="719"/>
        <v>9.9610000000000003</v>
      </c>
      <c r="AD1608" s="159">
        <f t="shared" si="720"/>
        <v>0</v>
      </c>
      <c r="AE1608" s="159">
        <f t="shared" si="721"/>
        <v>0</v>
      </c>
      <c r="AF1608" s="159">
        <f t="shared" si="722"/>
        <v>0</v>
      </c>
      <c r="AG1608" s="159">
        <f t="shared" si="723"/>
        <v>4.2000000000000003E-2</v>
      </c>
      <c r="AH1608" s="160">
        <f t="shared" si="724"/>
        <v>2376.77</v>
      </c>
      <c r="AI1608" s="135">
        <f t="shared" si="725"/>
        <v>0.12939451440400207</v>
      </c>
      <c r="AJ1608" s="135">
        <f t="shared" si="726"/>
        <v>0.8663968326762792</v>
      </c>
      <c r="AK1608" s="135">
        <f t="shared" si="727"/>
        <v>4.1909818787682447E-3</v>
      </c>
      <c r="AL1608" s="135">
        <f t="shared" si="728"/>
        <v>0</v>
      </c>
      <c r="AM1608" s="135">
        <f t="shared" si="729"/>
        <v>0</v>
      </c>
      <c r="AN1608" s="135">
        <f t="shared" si="730"/>
        <v>0</v>
      </c>
      <c r="AO1608" s="135">
        <f t="shared" si="731"/>
        <v>1.7671040950533709E-5</v>
      </c>
      <c r="AP1608" s="159">
        <f>IFERROR(VLOOKUP(A1608,人口!$A$2:$E$1748,5,0),0)</f>
        <v>26439</v>
      </c>
      <c r="AQ1608" s="159">
        <f t="shared" si="706"/>
        <v>0</v>
      </c>
      <c r="AR1608" s="159">
        <f t="shared" si="707"/>
        <v>0</v>
      </c>
      <c r="AS1608" s="159">
        <f t="shared" si="708"/>
        <v>1</v>
      </c>
      <c r="AT1608" s="159">
        <f t="shared" si="709"/>
        <v>0</v>
      </c>
      <c r="AU1608" s="159">
        <f t="shared" si="710"/>
        <v>0</v>
      </c>
      <c r="AV1608" s="159">
        <f t="shared" si="711"/>
        <v>0</v>
      </c>
      <c r="AW1608" s="159">
        <f t="shared" si="712"/>
        <v>0</v>
      </c>
      <c r="AX1608" s="159">
        <f t="shared" si="732"/>
        <v>0</v>
      </c>
      <c r="AY1608" s="159" t="str">
        <f t="shared" si="733"/>
        <v>1万～3万人未満の市町村平均</v>
      </c>
      <c r="AZ1608" s="159"/>
    </row>
    <row r="1609" spans="1:52" x14ac:dyDescent="0.3">
      <c r="A1609" t="str">
        <f t="shared" si="713"/>
        <v>42211</v>
      </c>
      <c r="B1609" s="158" t="str">
        <f t="shared" si="714"/>
        <v>042211</v>
      </c>
      <c r="C1609">
        <v>42</v>
      </c>
      <c r="D1609" t="s">
        <v>69</v>
      </c>
      <c r="E1609">
        <v>42211</v>
      </c>
      <c r="F1609" t="s">
        <v>611</v>
      </c>
      <c r="G1609">
        <v>265.96899999999999</v>
      </c>
      <c r="H1609">
        <v>2495.1289999999999</v>
      </c>
      <c r="I1609">
        <v>320.404</v>
      </c>
      <c r="J1609">
        <v>3011.7350000000001</v>
      </c>
      <c r="K1609">
        <v>609.5</v>
      </c>
      <c r="L1609">
        <v>1642.8720000000001</v>
      </c>
      <c r="M1609">
        <v>0</v>
      </c>
      <c r="N1609">
        <v>0</v>
      </c>
      <c r="O1609">
        <v>0</v>
      </c>
      <c r="P1609">
        <v>0</v>
      </c>
      <c r="Q1609">
        <v>0</v>
      </c>
      <c r="R1609">
        <v>0</v>
      </c>
      <c r="S1609">
        <v>0</v>
      </c>
      <c r="T1609">
        <v>0</v>
      </c>
      <c r="U1609">
        <v>0</v>
      </c>
      <c r="V1609">
        <v>2.4359999999999999</v>
      </c>
      <c r="W1609">
        <v>20.218</v>
      </c>
      <c r="Y1609" t="str">
        <f t="shared" si="715"/>
        <v>長崎県</v>
      </c>
      <c r="Z1609" t="str">
        <f t="shared" si="716"/>
        <v>長崎県五島市</v>
      </c>
      <c r="AA1609" s="159">
        <f t="shared" si="717"/>
        <v>320.404</v>
      </c>
      <c r="AB1609" s="159">
        <f t="shared" si="718"/>
        <v>3011.7350000000001</v>
      </c>
      <c r="AC1609" s="159">
        <f t="shared" si="719"/>
        <v>1642.8720000000001</v>
      </c>
      <c r="AD1609" s="159">
        <f t="shared" si="720"/>
        <v>0</v>
      </c>
      <c r="AE1609" s="159">
        <f t="shared" si="721"/>
        <v>0</v>
      </c>
      <c r="AF1609" s="159">
        <f t="shared" si="722"/>
        <v>0</v>
      </c>
      <c r="AG1609" s="159">
        <f t="shared" si="723"/>
        <v>0</v>
      </c>
      <c r="AH1609" s="160">
        <f t="shared" si="724"/>
        <v>4975.0110000000004</v>
      </c>
      <c r="AI1609" s="135">
        <f t="shared" si="725"/>
        <v>6.4402671672484743E-2</v>
      </c>
      <c r="AJ1609" s="135">
        <f t="shared" si="726"/>
        <v>0.60537253083460518</v>
      </c>
      <c r="AK1609" s="135">
        <f t="shared" si="727"/>
        <v>0.33022479749291006</v>
      </c>
      <c r="AL1609" s="135">
        <f t="shared" si="728"/>
        <v>0</v>
      </c>
      <c r="AM1609" s="135">
        <f t="shared" si="729"/>
        <v>0</v>
      </c>
      <c r="AN1609" s="135">
        <f t="shared" si="730"/>
        <v>0</v>
      </c>
      <c r="AO1609" s="135">
        <f t="shared" si="731"/>
        <v>0</v>
      </c>
      <c r="AP1609" s="159">
        <f>IFERROR(VLOOKUP(A1609,人口!$A$2:$E$1748,5,0),0)</f>
        <v>36704</v>
      </c>
      <c r="AQ1609" s="159">
        <f t="shared" si="706"/>
        <v>0</v>
      </c>
      <c r="AR1609" s="159">
        <f t="shared" si="707"/>
        <v>0</v>
      </c>
      <c r="AS1609" s="159">
        <f t="shared" si="708"/>
        <v>0</v>
      </c>
      <c r="AT1609" s="159">
        <f t="shared" si="709"/>
        <v>1</v>
      </c>
      <c r="AU1609" s="159">
        <f t="shared" si="710"/>
        <v>0</v>
      </c>
      <c r="AV1609" s="159">
        <f t="shared" si="711"/>
        <v>0</v>
      </c>
      <c r="AW1609" s="159">
        <f t="shared" si="712"/>
        <v>0</v>
      </c>
      <c r="AX1609" s="159">
        <f t="shared" si="732"/>
        <v>0</v>
      </c>
      <c r="AY1609" s="159" t="str">
        <f t="shared" si="733"/>
        <v>3万～10万人未満の市町村平均</v>
      </c>
      <c r="AZ1609" s="159"/>
    </row>
    <row r="1610" spans="1:52" x14ac:dyDescent="0.3">
      <c r="A1610" t="str">
        <f t="shared" si="713"/>
        <v>42212</v>
      </c>
      <c r="B1610" s="158" t="str">
        <f t="shared" si="714"/>
        <v>042212</v>
      </c>
      <c r="C1610">
        <v>42</v>
      </c>
      <c r="D1610" t="s">
        <v>69</v>
      </c>
      <c r="E1610">
        <v>42212</v>
      </c>
      <c r="F1610" t="s">
        <v>662</v>
      </c>
      <c r="G1610">
        <v>215.16300000000001</v>
      </c>
      <c r="H1610">
        <v>932.66399999999999</v>
      </c>
      <c r="I1610">
        <v>272.61399999999998</v>
      </c>
      <c r="J1610">
        <v>1181.9069999999999</v>
      </c>
      <c r="K1610">
        <v>163.4</v>
      </c>
      <c r="L1610">
        <v>398.97899999999998</v>
      </c>
      <c r="M1610">
        <v>1.29</v>
      </c>
      <c r="N1610">
        <v>7.7149999999999999</v>
      </c>
      <c r="O1610">
        <v>0</v>
      </c>
      <c r="P1610">
        <v>0</v>
      </c>
      <c r="Q1610">
        <v>0</v>
      </c>
      <c r="R1610">
        <v>0</v>
      </c>
      <c r="S1610">
        <v>0</v>
      </c>
      <c r="T1610">
        <v>0</v>
      </c>
      <c r="U1610">
        <v>0</v>
      </c>
      <c r="V1610">
        <v>2.2210000000000001</v>
      </c>
      <c r="W1610">
        <v>17.98</v>
      </c>
      <c r="Y1610" t="str">
        <f t="shared" si="715"/>
        <v>長崎県</v>
      </c>
      <c r="Z1610" t="str">
        <f t="shared" si="716"/>
        <v>長崎県西海市</v>
      </c>
      <c r="AA1610" s="159">
        <f t="shared" si="717"/>
        <v>272.61399999999998</v>
      </c>
      <c r="AB1610" s="159">
        <f t="shared" si="718"/>
        <v>1181.9069999999999</v>
      </c>
      <c r="AC1610" s="159">
        <f t="shared" si="719"/>
        <v>398.97899999999998</v>
      </c>
      <c r="AD1610" s="159">
        <f t="shared" si="720"/>
        <v>7.7149999999999999</v>
      </c>
      <c r="AE1610" s="159">
        <f t="shared" si="721"/>
        <v>0</v>
      </c>
      <c r="AF1610" s="159">
        <f t="shared" si="722"/>
        <v>0</v>
      </c>
      <c r="AG1610" s="159">
        <f t="shared" si="723"/>
        <v>0</v>
      </c>
      <c r="AH1610" s="160">
        <f t="shared" si="724"/>
        <v>1861.2149999999999</v>
      </c>
      <c r="AI1610" s="135">
        <f t="shared" si="725"/>
        <v>0.14647098803738418</v>
      </c>
      <c r="AJ1610" s="135">
        <f t="shared" si="726"/>
        <v>0.63501906013007636</v>
      </c>
      <c r="AK1610" s="135">
        <f t="shared" si="727"/>
        <v>0.21436481008373562</v>
      </c>
      <c r="AL1610" s="135">
        <f t="shared" si="728"/>
        <v>4.1451417488038728E-3</v>
      </c>
      <c r="AM1610" s="135">
        <f t="shared" si="729"/>
        <v>0</v>
      </c>
      <c r="AN1610" s="135">
        <f t="shared" si="730"/>
        <v>0</v>
      </c>
      <c r="AO1610" s="135">
        <f t="shared" si="731"/>
        <v>0</v>
      </c>
      <c r="AP1610" s="159">
        <f>IFERROR(VLOOKUP(A1610,人口!$A$2:$E$1748,5,0),0)</f>
        <v>27463</v>
      </c>
      <c r="AQ1610" s="159">
        <f t="shared" si="706"/>
        <v>0</v>
      </c>
      <c r="AR1610" s="159">
        <f t="shared" si="707"/>
        <v>0</v>
      </c>
      <c r="AS1610" s="159">
        <f t="shared" si="708"/>
        <v>1</v>
      </c>
      <c r="AT1610" s="159">
        <f t="shared" si="709"/>
        <v>0</v>
      </c>
      <c r="AU1610" s="159">
        <f t="shared" si="710"/>
        <v>0</v>
      </c>
      <c r="AV1610" s="159">
        <f t="shared" si="711"/>
        <v>0</v>
      </c>
      <c r="AW1610" s="159">
        <f t="shared" si="712"/>
        <v>0</v>
      </c>
      <c r="AX1610" s="159">
        <f t="shared" si="732"/>
        <v>0</v>
      </c>
      <c r="AY1610" s="159" t="str">
        <f t="shared" si="733"/>
        <v>1万～3万人未満の市町村平均</v>
      </c>
      <c r="AZ1610" s="159"/>
    </row>
    <row r="1611" spans="1:52" x14ac:dyDescent="0.3">
      <c r="A1611" t="str">
        <f t="shared" si="713"/>
        <v>42213</v>
      </c>
      <c r="B1611" s="158" t="str">
        <f t="shared" si="714"/>
        <v>042213</v>
      </c>
      <c r="C1611">
        <v>42</v>
      </c>
      <c r="D1611" t="s">
        <v>69</v>
      </c>
      <c r="E1611">
        <v>42213</v>
      </c>
      <c r="F1611" t="s">
        <v>715</v>
      </c>
      <c r="G1611">
        <v>293.11500000000001</v>
      </c>
      <c r="H1611">
        <v>2223.558</v>
      </c>
      <c r="I1611">
        <v>381.43599999999998</v>
      </c>
      <c r="J1611">
        <v>2892.2510000000002</v>
      </c>
      <c r="K1611">
        <v>62.1</v>
      </c>
      <c r="L1611">
        <v>129.327</v>
      </c>
      <c r="M1611">
        <v>3.1480000000000001</v>
      </c>
      <c r="N1611">
        <v>18.553999999999998</v>
      </c>
      <c r="O1611">
        <v>0</v>
      </c>
      <c r="P1611">
        <v>106.259</v>
      </c>
      <c r="Q1611">
        <v>3.0139999999999998</v>
      </c>
      <c r="R1611">
        <v>4.4610000000000003</v>
      </c>
      <c r="S1611">
        <v>742.87800000000004</v>
      </c>
      <c r="T1611">
        <v>18.481999999999999</v>
      </c>
      <c r="U1611">
        <v>27.356999999999999</v>
      </c>
      <c r="V1611">
        <v>3.0960000000000001</v>
      </c>
      <c r="W1611">
        <v>30.867999999999999</v>
      </c>
      <c r="Y1611" t="str">
        <f t="shared" si="715"/>
        <v>長崎県</v>
      </c>
      <c r="Z1611" t="str">
        <f t="shared" si="716"/>
        <v>長崎県雲仙市</v>
      </c>
      <c r="AA1611" s="159">
        <f t="shared" si="717"/>
        <v>381.43599999999998</v>
      </c>
      <c r="AB1611" s="159">
        <f t="shared" si="718"/>
        <v>2892.2510000000002</v>
      </c>
      <c r="AC1611" s="159">
        <f t="shared" si="719"/>
        <v>129.327</v>
      </c>
      <c r="AD1611" s="159">
        <f t="shared" si="720"/>
        <v>18.553999999999998</v>
      </c>
      <c r="AE1611" s="159">
        <f t="shared" si="721"/>
        <v>742.87800000000004</v>
      </c>
      <c r="AF1611" s="159">
        <f t="shared" si="722"/>
        <v>18.481999999999999</v>
      </c>
      <c r="AG1611" s="159">
        <f t="shared" si="723"/>
        <v>27.356999999999999</v>
      </c>
      <c r="AH1611" s="160">
        <f t="shared" si="724"/>
        <v>4210.2849999999999</v>
      </c>
      <c r="AI1611" s="135">
        <f t="shared" si="725"/>
        <v>9.0596242297136656E-2</v>
      </c>
      <c r="AJ1611" s="135">
        <f t="shared" si="726"/>
        <v>0.68694898326360332</v>
      </c>
      <c r="AK1611" s="135">
        <f t="shared" si="727"/>
        <v>3.0716922963647354E-2</v>
      </c>
      <c r="AL1611" s="135">
        <f t="shared" si="728"/>
        <v>4.4068275663048939E-3</v>
      </c>
      <c r="AM1611" s="135">
        <f t="shared" si="729"/>
        <v>0.17644363742597</v>
      </c>
      <c r="AN1611" s="135">
        <f t="shared" si="730"/>
        <v>4.3897265862049718E-3</v>
      </c>
      <c r="AO1611" s="135">
        <f t="shared" si="731"/>
        <v>6.4976598971328544E-3</v>
      </c>
      <c r="AP1611" s="159">
        <f>IFERROR(VLOOKUP(A1611,人口!$A$2:$E$1748,5,0),0)</f>
        <v>43356</v>
      </c>
      <c r="AQ1611" s="159">
        <f t="shared" si="706"/>
        <v>0</v>
      </c>
      <c r="AR1611" s="159">
        <f t="shared" si="707"/>
        <v>0</v>
      </c>
      <c r="AS1611" s="159">
        <f t="shared" si="708"/>
        <v>0</v>
      </c>
      <c r="AT1611" s="159">
        <f t="shared" si="709"/>
        <v>1</v>
      </c>
      <c r="AU1611" s="159">
        <f t="shared" si="710"/>
        <v>0</v>
      </c>
      <c r="AV1611" s="159">
        <f t="shared" si="711"/>
        <v>0</v>
      </c>
      <c r="AW1611" s="159">
        <f t="shared" si="712"/>
        <v>0</v>
      </c>
      <c r="AX1611" s="159">
        <f t="shared" si="732"/>
        <v>0</v>
      </c>
      <c r="AY1611" s="159" t="str">
        <f t="shared" si="733"/>
        <v>3万～10万人未満の市町村平均</v>
      </c>
      <c r="AZ1611" s="159"/>
    </row>
    <row r="1612" spans="1:52" x14ac:dyDescent="0.3">
      <c r="A1612" t="str">
        <f t="shared" si="713"/>
        <v>42214</v>
      </c>
      <c r="B1612" s="158" t="str">
        <f t="shared" si="714"/>
        <v>042214</v>
      </c>
      <c r="C1612">
        <v>42</v>
      </c>
      <c r="D1612" t="s">
        <v>69</v>
      </c>
      <c r="E1612">
        <v>42214</v>
      </c>
      <c r="F1612" t="s">
        <v>768</v>
      </c>
      <c r="G1612">
        <v>349.55500000000001</v>
      </c>
      <c r="H1612">
        <v>2128.8159999999998</v>
      </c>
      <c r="I1612">
        <v>458.36</v>
      </c>
      <c r="J1612">
        <v>2789.672</v>
      </c>
      <c r="K1612">
        <v>14</v>
      </c>
      <c r="L1612">
        <v>29.536000000000001</v>
      </c>
      <c r="M1612">
        <v>1.877</v>
      </c>
      <c r="N1612">
        <v>11.06</v>
      </c>
      <c r="O1612">
        <v>0</v>
      </c>
      <c r="P1612">
        <v>2.218</v>
      </c>
      <c r="Q1612">
        <v>0.83599999999999997</v>
      </c>
      <c r="R1612">
        <v>3.51</v>
      </c>
      <c r="S1612">
        <v>14.667999999999999</v>
      </c>
      <c r="T1612">
        <v>5.1239999999999997</v>
      </c>
      <c r="U1612">
        <v>21.521000000000001</v>
      </c>
      <c r="V1612">
        <v>3.6259999999999999</v>
      </c>
      <c r="W1612">
        <v>33.505000000000003</v>
      </c>
      <c r="Y1612" t="str">
        <f t="shared" si="715"/>
        <v>長崎県</v>
      </c>
      <c r="Z1612" t="str">
        <f t="shared" si="716"/>
        <v>長崎県南島原市</v>
      </c>
      <c r="AA1612" s="159">
        <f t="shared" si="717"/>
        <v>458.36</v>
      </c>
      <c r="AB1612" s="159">
        <f t="shared" si="718"/>
        <v>2789.672</v>
      </c>
      <c r="AC1612" s="159">
        <f t="shared" si="719"/>
        <v>29.536000000000001</v>
      </c>
      <c r="AD1612" s="159">
        <f t="shared" si="720"/>
        <v>11.06</v>
      </c>
      <c r="AE1612" s="159">
        <f t="shared" si="721"/>
        <v>14.667999999999999</v>
      </c>
      <c r="AF1612" s="159">
        <f t="shared" si="722"/>
        <v>5.1239999999999997</v>
      </c>
      <c r="AG1612" s="159">
        <f t="shared" si="723"/>
        <v>21.521000000000001</v>
      </c>
      <c r="AH1612" s="160">
        <f t="shared" si="724"/>
        <v>3329.9410000000003</v>
      </c>
      <c r="AI1612" s="135">
        <f t="shared" si="725"/>
        <v>0.13764808445555041</v>
      </c>
      <c r="AJ1612" s="135">
        <f t="shared" si="726"/>
        <v>0.83775418243146049</v>
      </c>
      <c r="AK1612" s="135">
        <f t="shared" si="727"/>
        <v>8.8698268227575209E-3</v>
      </c>
      <c r="AL1612" s="135">
        <f t="shared" si="728"/>
        <v>3.3213801685975817E-3</v>
      </c>
      <c r="AM1612" s="135">
        <f t="shared" si="729"/>
        <v>4.4048828492757076E-3</v>
      </c>
      <c r="AN1612" s="135">
        <f t="shared" si="730"/>
        <v>1.5387660021603984E-3</v>
      </c>
      <c r="AO1612" s="135">
        <f t="shared" si="731"/>
        <v>6.4628772701978802E-3</v>
      </c>
      <c r="AP1612" s="159">
        <f>IFERROR(VLOOKUP(A1612,人口!$A$2:$E$1748,5,0),0)</f>
        <v>45262</v>
      </c>
      <c r="AQ1612" s="159">
        <f t="shared" si="706"/>
        <v>0</v>
      </c>
      <c r="AR1612" s="159">
        <f t="shared" si="707"/>
        <v>0</v>
      </c>
      <c r="AS1612" s="159">
        <f t="shared" si="708"/>
        <v>0</v>
      </c>
      <c r="AT1612" s="159">
        <f t="shared" si="709"/>
        <v>1</v>
      </c>
      <c r="AU1612" s="159">
        <f t="shared" si="710"/>
        <v>0</v>
      </c>
      <c r="AV1612" s="159">
        <f t="shared" si="711"/>
        <v>0</v>
      </c>
      <c r="AW1612" s="159">
        <f t="shared" si="712"/>
        <v>0</v>
      </c>
      <c r="AX1612" s="159">
        <f t="shared" si="732"/>
        <v>0</v>
      </c>
      <c r="AY1612" s="159" t="str">
        <f t="shared" si="733"/>
        <v>3万～10万人未満の市町村平均</v>
      </c>
      <c r="AZ1612" s="159"/>
    </row>
    <row r="1613" spans="1:52" x14ac:dyDescent="0.3">
      <c r="A1613" t="str">
        <f t="shared" si="713"/>
        <v>42307</v>
      </c>
      <c r="B1613" s="158" t="str">
        <f t="shared" si="714"/>
        <v>042307</v>
      </c>
      <c r="C1613">
        <v>42</v>
      </c>
      <c r="D1613" t="s">
        <v>69</v>
      </c>
      <c r="E1613">
        <v>42307</v>
      </c>
      <c r="F1613" t="s">
        <v>822</v>
      </c>
      <c r="G1613">
        <v>114.283</v>
      </c>
      <c r="H1613">
        <v>203.999</v>
      </c>
      <c r="I1613">
        <v>147.59200000000001</v>
      </c>
      <c r="J1613">
        <v>263.34899999999999</v>
      </c>
      <c r="K1613">
        <v>1.4</v>
      </c>
      <c r="L1613">
        <v>2.9260000000000002</v>
      </c>
      <c r="M1613">
        <v>0</v>
      </c>
      <c r="N1613">
        <v>0</v>
      </c>
      <c r="O1613">
        <v>0</v>
      </c>
      <c r="P1613">
        <v>0</v>
      </c>
      <c r="Q1613">
        <v>0</v>
      </c>
      <c r="R1613">
        <v>0</v>
      </c>
      <c r="S1613">
        <v>0</v>
      </c>
      <c r="T1613">
        <v>0</v>
      </c>
      <c r="U1613">
        <v>0</v>
      </c>
      <c r="V1613">
        <v>1.304</v>
      </c>
      <c r="W1613">
        <v>14.923999999999999</v>
      </c>
      <c r="Y1613" t="str">
        <f t="shared" si="715"/>
        <v>長崎県</v>
      </c>
      <c r="Z1613" t="str">
        <f t="shared" si="716"/>
        <v>長崎県長与町</v>
      </c>
      <c r="AA1613" s="159">
        <f t="shared" si="717"/>
        <v>147.59200000000001</v>
      </c>
      <c r="AB1613" s="159">
        <f t="shared" si="718"/>
        <v>263.34899999999999</v>
      </c>
      <c r="AC1613" s="159">
        <f t="shared" si="719"/>
        <v>2.9260000000000002</v>
      </c>
      <c r="AD1613" s="159">
        <f t="shared" si="720"/>
        <v>0</v>
      </c>
      <c r="AE1613" s="159">
        <f t="shared" si="721"/>
        <v>0</v>
      </c>
      <c r="AF1613" s="159">
        <f t="shared" si="722"/>
        <v>0</v>
      </c>
      <c r="AG1613" s="159">
        <f t="shared" si="723"/>
        <v>0</v>
      </c>
      <c r="AH1613" s="160">
        <f t="shared" si="724"/>
        <v>413.86700000000002</v>
      </c>
      <c r="AI1613" s="135">
        <f t="shared" si="725"/>
        <v>0.35661698081750903</v>
      </c>
      <c r="AJ1613" s="135">
        <f t="shared" si="726"/>
        <v>0.6363131150828647</v>
      </c>
      <c r="AK1613" s="135">
        <f t="shared" si="727"/>
        <v>7.0699040996262084E-3</v>
      </c>
      <c r="AL1613" s="135">
        <f t="shared" si="728"/>
        <v>0</v>
      </c>
      <c r="AM1613" s="135">
        <f t="shared" si="729"/>
        <v>0</v>
      </c>
      <c r="AN1613" s="135">
        <f t="shared" si="730"/>
        <v>0</v>
      </c>
      <c r="AO1613" s="135">
        <f t="shared" si="731"/>
        <v>0</v>
      </c>
      <c r="AP1613" s="159">
        <f>IFERROR(VLOOKUP(A1613,人口!$A$2:$E$1748,5,0),0)</f>
        <v>41602</v>
      </c>
      <c r="AQ1613" s="159">
        <f t="shared" si="706"/>
        <v>0</v>
      </c>
      <c r="AR1613" s="159">
        <f t="shared" si="707"/>
        <v>0</v>
      </c>
      <c r="AS1613" s="159">
        <f t="shared" si="708"/>
        <v>0</v>
      </c>
      <c r="AT1613" s="159">
        <f t="shared" si="709"/>
        <v>1</v>
      </c>
      <c r="AU1613" s="159">
        <f t="shared" si="710"/>
        <v>0</v>
      </c>
      <c r="AV1613" s="159">
        <f t="shared" si="711"/>
        <v>0</v>
      </c>
      <c r="AW1613" s="159">
        <f t="shared" si="712"/>
        <v>0</v>
      </c>
      <c r="AX1613" s="159">
        <f t="shared" si="732"/>
        <v>0</v>
      </c>
      <c r="AY1613" s="159" t="str">
        <f t="shared" si="733"/>
        <v>3万～10万人未満の市町村平均</v>
      </c>
      <c r="AZ1613" s="159"/>
    </row>
    <row r="1614" spans="1:52" x14ac:dyDescent="0.3">
      <c r="A1614" t="str">
        <f t="shared" si="713"/>
        <v>42308</v>
      </c>
      <c r="B1614" s="158" t="str">
        <f t="shared" si="714"/>
        <v>042308</v>
      </c>
      <c r="C1614">
        <v>42</v>
      </c>
      <c r="D1614" t="s">
        <v>69</v>
      </c>
      <c r="E1614">
        <v>42308</v>
      </c>
      <c r="F1614" t="s">
        <v>873</v>
      </c>
      <c r="G1614">
        <v>95.878</v>
      </c>
      <c r="H1614">
        <v>74.965999999999994</v>
      </c>
      <c r="I1614">
        <v>122.23399999999999</v>
      </c>
      <c r="J1614">
        <v>95.543999999999997</v>
      </c>
      <c r="K1614">
        <v>0</v>
      </c>
      <c r="L1614">
        <v>0</v>
      </c>
      <c r="M1614">
        <v>0</v>
      </c>
      <c r="N1614">
        <v>0</v>
      </c>
      <c r="O1614">
        <v>0</v>
      </c>
      <c r="P1614">
        <v>0</v>
      </c>
      <c r="Q1614">
        <v>0</v>
      </c>
      <c r="R1614">
        <v>0</v>
      </c>
      <c r="S1614">
        <v>0</v>
      </c>
      <c r="T1614">
        <v>0</v>
      </c>
      <c r="U1614">
        <v>0</v>
      </c>
      <c r="V1614">
        <v>1.0660000000000001</v>
      </c>
      <c r="W1614">
        <v>11.77</v>
      </c>
      <c r="Y1614" t="str">
        <f t="shared" si="715"/>
        <v>長崎県</v>
      </c>
      <c r="Z1614" t="str">
        <f t="shared" si="716"/>
        <v>長崎県時津町</v>
      </c>
      <c r="AA1614" s="159">
        <f t="shared" si="717"/>
        <v>122.23399999999999</v>
      </c>
      <c r="AB1614" s="159">
        <f t="shared" si="718"/>
        <v>95.543999999999997</v>
      </c>
      <c r="AC1614" s="159">
        <f t="shared" si="719"/>
        <v>0</v>
      </c>
      <c r="AD1614" s="159">
        <f t="shared" si="720"/>
        <v>0</v>
      </c>
      <c r="AE1614" s="159">
        <f t="shared" si="721"/>
        <v>0</v>
      </c>
      <c r="AF1614" s="159">
        <f t="shared" si="722"/>
        <v>0</v>
      </c>
      <c r="AG1614" s="159">
        <f t="shared" si="723"/>
        <v>0</v>
      </c>
      <c r="AH1614" s="160">
        <f t="shared" si="724"/>
        <v>217.77799999999999</v>
      </c>
      <c r="AI1614" s="135">
        <f t="shared" si="725"/>
        <v>0.56127799869591966</v>
      </c>
      <c r="AJ1614" s="135">
        <f t="shared" si="726"/>
        <v>0.43872200130408029</v>
      </c>
      <c r="AK1614" s="135">
        <f t="shared" si="727"/>
        <v>0</v>
      </c>
      <c r="AL1614" s="135">
        <f t="shared" si="728"/>
        <v>0</v>
      </c>
      <c r="AM1614" s="135">
        <f t="shared" si="729"/>
        <v>0</v>
      </c>
      <c r="AN1614" s="135">
        <f t="shared" si="730"/>
        <v>0</v>
      </c>
      <c r="AO1614" s="135">
        <f t="shared" si="731"/>
        <v>0</v>
      </c>
      <c r="AP1614" s="159">
        <f>IFERROR(VLOOKUP(A1614,人口!$A$2:$E$1748,5,0),0)</f>
        <v>29807</v>
      </c>
      <c r="AQ1614" s="159">
        <f t="shared" si="706"/>
        <v>0</v>
      </c>
      <c r="AR1614" s="159">
        <f t="shared" si="707"/>
        <v>0</v>
      </c>
      <c r="AS1614" s="159">
        <f t="shared" si="708"/>
        <v>1</v>
      </c>
      <c r="AT1614" s="159">
        <f t="shared" si="709"/>
        <v>0</v>
      </c>
      <c r="AU1614" s="159">
        <f t="shared" si="710"/>
        <v>0</v>
      </c>
      <c r="AV1614" s="159">
        <f t="shared" si="711"/>
        <v>0</v>
      </c>
      <c r="AW1614" s="159">
        <f t="shared" si="712"/>
        <v>0</v>
      </c>
      <c r="AX1614" s="159">
        <f t="shared" si="732"/>
        <v>0</v>
      </c>
      <c r="AY1614" s="159" t="str">
        <f t="shared" si="733"/>
        <v>1万～3万人未満の市町村平均</v>
      </c>
      <c r="AZ1614" s="159"/>
    </row>
    <row r="1615" spans="1:52" x14ac:dyDescent="0.3">
      <c r="A1615" t="str">
        <f t="shared" si="713"/>
        <v>42321</v>
      </c>
      <c r="B1615" s="158" t="str">
        <f t="shared" si="714"/>
        <v>042321</v>
      </c>
      <c r="C1615">
        <v>42</v>
      </c>
      <c r="D1615" t="s">
        <v>69</v>
      </c>
      <c r="E1615">
        <v>42321</v>
      </c>
      <c r="F1615" t="s">
        <v>925</v>
      </c>
      <c r="G1615">
        <v>51.281999999999996</v>
      </c>
      <c r="H1615">
        <v>536.86800000000005</v>
      </c>
      <c r="I1615">
        <v>65.843000000000004</v>
      </c>
      <c r="J1615">
        <v>689.08199999999999</v>
      </c>
      <c r="K1615">
        <v>52.7</v>
      </c>
      <c r="L1615">
        <v>130.03200000000001</v>
      </c>
      <c r="M1615">
        <v>1.421</v>
      </c>
      <c r="N1615">
        <v>8.3770000000000007</v>
      </c>
      <c r="O1615">
        <v>0</v>
      </c>
      <c r="P1615">
        <v>0</v>
      </c>
      <c r="Q1615">
        <v>0</v>
      </c>
      <c r="R1615">
        <v>5.8999999999999997E-2</v>
      </c>
      <c r="S1615">
        <v>0</v>
      </c>
      <c r="T1615">
        <v>0</v>
      </c>
      <c r="U1615">
        <v>0.36499999999999999</v>
      </c>
      <c r="V1615">
        <v>0.46899999999999997</v>
      </c>
      <c r="W1615">
        <v>4.1500000000000004</v>
      </c>
      <c r="Y1615" t="str">
        <f t="shared" si="715"/>
        <v>長崎県</v>
      </c>
      <c r="Z1615" t="str">
        <f t="shared" si="716"/>
        <v>長崎県東彼杵町</v>
      </c>
      <c r="AA1615" s="159">
        <f t="shared" si="717"/>
        <v>65.843000000000004</v>
      </c>
      <c r="AB1615" s="159">
        <f t="shared" si="718"/>
        <v>689.08199999999999</v>
      </c>
      <c r="AC1615" s="159">
        <f t="shared" si="719"/>
        <v>130.03200000000001</v>
      </c>
      <c r="AD1615" s="159">
        <f t="shared" si="720"/>
        <v>8.3770000000000007</v>
      </c>
      <c r="AE1615" s="159">
        <f t="shared" si="721"/>
        <v>0</v>
      </c>
      <c r="AF1615" s="159">
        <f t="shared" si="722"/>
        <v>0</v>
      </c>
      <c r="AG1615" s="159">
        <f t="shared" si="723"/>
        <v>0.36499999999999999</v>
      </c>
      <c r="AH1615" s="160">
        <f t="shared" si="724"/>
        <v>893.69899999999996</v>
      </c>
      <c r="AI1615" s="135">
        <f t="shared" si="725"/>
        <v>7.3674693604893829E-2</v>
      </c>
      <c r="AJ1615" s="135">
        <f t="shared" si="726"/>
        <v>0.77104483724385953</v>
      </c>
      <c r="AK1615" s="135">
        <f t="shared" si="727"/>
        <v>0.14549865223078465</v>
      </c>
      <c r="AL1615" s="135">
        <f t="shared" si="728"/>
        <v>9.3734020067159085E-3</v>
      </c>
      <c r="AM1615" s="135">
        <f t="shared" si="729"/>
        <v>0</v>
      </c>
      <c r="AN1615" s="135">
        <f t="shared" si="730"/>
        <v>0</v>
      </c>
      <c r="AO1615" s="135">
        <f t="shared" si="731"/>
        <v>4.0841491374612706E-4</v>
      </c>
      <c r="AP1615" s="159">
        <f>IFERROR(VLOOKUP(A1615,人口!$A$2:$E$1748,5,0),0)</f>
        <v>7850</v>
      </c>
      <c r="AQ1615" s="159">
        <f t="shared" si="706"/>
        <v>0</v>
      </c>
      <c r="AR1615" s="159">
        <f t="shared" si="707"/>
        <v>1</v>
      </c>
      <c r="AS1615" s="159">
        <f t="shared" si="708"/>
        <v>0</v>
      </c>
      <c r="AT1615" s="159">
        <f t="shared" si="709"/>
        <v>0</v>
      </c>
      <c r="AU1615" s="159">
        <f t="shared" si="710"/>
        <v>0</v>
      </c>
      <c r="AV1615" s="159">
        <f t="shared" si="711"/>
        <v>0</v>
      </c>
      <c r="AW1615" s="159">
        <f t="shared" si="712"/>
        <v>0</v>
      </c>
      <c r="AX1615" s="159">
        <f t="shared" si="732"/>
        <v>0</v>
      </c>
      <c r="AY1615" s="159" t="str">
        <f t="shared" si="733"/>
        <v>5千～1万人未満の市町村平均</v>
      </c>
      <c r="AZ1615" s="159"/>
    </row>
    <row r="1616" spans="1:52" x14ac:dyDescent="0.3">
      <c r="A1616" t="str">
        <f t="shared" si="713"/>
        <v>42322</v>
      </c>
      <c r="B1616" s="158" t="str">
        <f t="shared" si="714"/>
        <v>042322</v>
      </c>
      <c r="C1616">
        <v>42</v>
      </c>
      <c r="D1616" t="s">
        <v>69</v>
      </c>
      <c r="E1616">
        <v>42322</v>
      </c>
      <c r="F1616" t="s">
        <v>975</v>
      </c>
      <c r="G1616">
        <v>68.176000000000002</v>
      </c>
      <c r="H1616">
        <v>158.07</v>
      </c>
      <c r="I1616">
        <v>87.938000000000002</v>
      </c>
      <c r="J1616">
        <v>203.80099999999999</v>
      </c>
      <c r="K1616">
        <v>14.1</v>
      </c>
      <c r="L1616">
        <v>33.198999999999998</v>
      </c>
      <c r="M1616">
        <v>0</v>
      </c>
      <c r="N1616">
        <v>0</v>
      </c>
      <c r="O1616">
        <v>0</v>
      </c>
      <c r="P1616">
        <v>0</v>
      </c>
      <c r="Q1616">
        <v>0</v>
      </c>
      <c r="R1616">
        <v>0</v>
      </c>
      <c r="S1616">
        <v>0</v>
      </c>
      <c r="T1616">
        <v>0</v>
      </c>
      <c r="U1616">
        <v>0</v>
      </c>
      <c r="V1616">
        <v>0.71099999999999997</v>
      </c>
      <c r="W1616">
        <v>5.6760000000000002</v>
      </c>
      <c r="Y1616" t="str">
        <f t="shared" si="715"/>
        <v>長崎県</v>
      </c>
      <c r="Z1616" t="str">
        <f t="shared" si="716"/>
        <v>長崎県川棚町</v>
      </c>
      <c r="AA1616" s="159">
        <f t="shared" si="717"/>
        <v>87.938000000000002</v>
      </c>
      <c r="AB1616" s="159">
        <f t="shared" si="718"/>
        <v>203.80099999999999</v>
      </c>
      <c r="AC1616" s="159">
        <f t="shared" si="719"/>
        <v>33.198999999999998</v>
      </c>
      <c r="AD1616" s="159">
        <f t="shared" si="720"/>
        <v>0</v>
      </c>
      <c r="AE1616" s="159">
        <f t="shared" si="721"/>
        <v>0</v>
      </c>
      <c r="AF1616" s="159">
        <f t="shared" si="722"/>
        <v>0</v>
      </c>
      <c r="AG1616" s="159">
        <f t="shared" si="723"/>
        <v>0</v>
      </c>
      <c r="AH1616" s="160">
        <f t="shared" si="724"/>
        <v>324.93799999999999</v>
      </c>
      <c r="AI1616" s="135">
        <f t="shared" si="725"/>
        <v>0.2706300894324456</v>
      </c>
      <c r="AJ1616" s="135">
        <f t="shared" si="726"/>
        <v>0.62719965039484449</v>
      </c>
      <c r="AK1616" s="135">
        <f t="shared" si="727"/>
        <v>0.10217026017270987</v>
      </c>
      <c r="AL1616" s="135">
        <f t="shared" si="728"/>
        <v>0</v>
      </c>
      <c r="AM1616" s="135">
        <f t="shared" si="729"/>
        <v>0</v>
      </c>
      <c r="AN1616" s="135">
        <f t="shared" si="730"/>
        <v>0</v>
      </c>
      <c r="AO1616" s="135">
        <f t="shared" si="731"/>
        <v>0</v>
      </c>
      <c r="AP1616" s="159">
        <f>IFERROR(VLOOKUP(A1616,人口!$A$2:$E$1748,5,0),0)</f>
        <v>13884</v>
      </c>
      <c r="AQ1616" s="159">
        <f t="shared" si="706"/>
        <v>0</v>
      </c>
      <c r="AR1616" s="159">
        <f t="shared" si="707"/>
        <v>0</v>
      </c>
      <c r="AS1616" s="159">
        <f t="shared" si="708"/>
        <v>1</v>
      </c>
      <c r="AT1616" s="159">
        <f t="shared" si="709"/>
        <v>0</v>
      </c>
      <c r="AU1616" s="159">
        <f t="shared" si="710"/>
        <v>0</v>
      </c>
      <c r="AV1616" s="159">
        <f t="shared" si="711"/>
        <v>0</v>
      </c>
      <c r="AW1616" s="159">
        <f t="shared" si="712"/>
        <v>0</v>
      </c>
      <c r="AX1616" s="159">
        <f t="shared" si="732"/>
        <v>0</v>
      </c>
      <c r="AY1616" s="159" t="str">
        <f t="shared" si="733"/>
        <v>1万～3万人未満の市町村平均</v>
      </c>
      <c r="AZ1616" s="159"/>
    </row>
    <row r="1617" spans="1:52" x14ac:dyDescent="0.3">
      <c r="A1617" t="str">
        <f t="shared" si="713"/>
        <v>42323</v>
      </c>
      <c r="B1617" s="158" t="str">
        <f t="shared" si="714"/>
        <v>042323</v>
      </c>
      <c r="C1617">
        <v>42</v>
      </c>
      <c r="D1617" t="s">
        <v>69</v>
      </c>
      <c r="E1617">
        <v>42323</v>
      </c>
      <c r="F1617" t="s">
        <v>1019</v>
      </c>
      <c r="G1617">
        <v>89.403999999999996</v>
      </c>
      <c r="H1617">
        <v>311.83800000000002</v>
      </c>
      <c r="I1617">
        <v>116.032</v>
      </c>
      <c r="J1617">
        <v>404.58600000000001</v>
      </c>
      <c r="K1617">
        <v>2.2000000000000002</v>
      </c>
      <c r="L1617">
        <v>4.8360000000000003</v>
      </c>
      <c r="M1617">
        <v>0</v>
      </c>
      <c r="N1617">
        <v>0</v>
      </c>
      <c r="O1617">
        <v>0</v>
      </c>
      <c r="P1617">
        <v>0</v>
      </c>
      <c r="Q1617">
        <v>0</v>
      </c>
      <c r="R1617">
        <v>2E-3</v>
      </c>
      <c r="S1617">
        <v>0</v>
      </c>
      <c r="T1617">
        <v>0</v>
      </c>
      <c r="U1617">
        <v>1.0999999999999999E-2</v>
      </c>
      <c r="V1617">
        <v>0.92100000000000004</v>
      </c>
      <c r="W1617">
        <v>10.302</v>
      </c>
      <c r="Y1617" t="str">
        <f t="shared" si="715"/>
        <v>長崎県</v>
      </c>
      <c r="Z1617" t="str">
        <f t="shared" si="716"/>
        <v>長崎県波佐見町</v>
      </c>
      <c r="AA1617" s="159">
        <f t="shared" si="717"/>
        <v>116.032</v>
      </c>
      <c r="AB1617" s="159">
        <f t="shared" si="718"/>
        <v>404.58600000000001</v>
      </c>
      <c r="AC1617" s="159">
        <f t="shared" si="719"/>
        <v>4.8360000000000003</v>
      </c>
      <c r="AD1617" s="159">
        <f t="shared" si="720"/>
        <v>0</v>
      </c>
      <c r="AE1617" s="159">
        <f t="shared" si="721"/>
        <v>0</v>
      </c>
      <c r="AF1617" s="159">
        <f t="shared" si="722"/>
        <v>0</v>
      </c>
      <c r="AG1617" s="159">
        <f t="shared" si="723"/>
        <v>1.0999999999999999E-2</v>
      </c>
      <c r="AH1617" s="160">
        <f t="shared" si="724"/>
        <v>525.46500000000003</v>
      </c>
      <c r="AI1617" s="135">
        <f t="shared" si="725"/>
        <v>0.22081775189593977</v>
      </c>
      <c r="AJ1617" s="135">
        <f t="shared" si="726"/>
        <v>0.76995803716708056</v>
      </c>
      <c r="AK1617" s="135">
        <f t="shared" si="727"/>
        <v>9.203277097427992E-3</v>
      </c>
      <c r="AL1617" s="135">
        <f t="shared" si="728"/>
        <v>0</v>
      </c>
      <c r="AM1617" s="135">
        <f t="shared" si="729"/>
        <v>0</v>
      </c>
      <c r="AN1617" s="135">
        <f t="shared" si="730"/>
        <v>0</v>
      </c>
      <c r="AO1617" s="135">
        <f t="shared" si="731"/>
        <v>2.0933839551635217E-5</v>
      </c>
      <c r="AP1617" s="159">
        <f>IFERROR(VLOOKUP(A1617,人口!$A$2:$E$1748,5,0),0)</f>
        <v>14635</v>
      </c>
      <c r="AQ1617" s="159">
        <f t="shared" si="706"/>
        <v>0</v>
      </c>
      <c r="AR1617" s="159">
        <f t="shared" si="707"/>
        <v>0</v>
      </c>
      <c r="AS1617" s="159">
        <f t="shared" si="708"/>
        <v>1</v>
      </c>
      <c r="AT1617" s="159">
        <f t="shared" si="709"/>
        <v>0</v>
      </c>
      <c r="AU1617" s="159">
        <f t="shared" si="710"/>
        <v>0</v>
      </c>
      <c r="AV1617" s="159">
        <f t="shared" si="711"/>
        <v>0</v>
      </c>
      <c r="AW1617" s="159">
        <f t="shared" si="712"/>
        <v>0</v>
      </c>
      <c r="AX1617" s="159">
        <f t="shared" si="732"/>
        <v>0</v>
      </c>
      <c r="AY1617" s="159" t="str">
        <f t="shared" si="733"/>
        <v>1万～3万人未満の市町村平均</v>
      </c>
      <c r="AZ1617" s="159"/>
    </row>
    <row r="1618" spans="1:52" x14ac:dyDescent="0.3">
      <c r="A1618" t="str">
        <f t="shared" si="713"/>
        <v>42383</v>
      </c>
      <c r="B1618" s="158" t="str">
        <f t="shared" si="714"/>
        <v>042383</v>
      </c>
      <c r="C1618">
        <v>42</v>
      </c>
      <c r="D1618" t="s">
        <v>69</v>
      </c>
      <c r="E1618">
        <v>42383</v>
      </c>
      <c r="F1618" t="s">
        <v>1067</v>
      </c>
      <c r="G1618">
        <v>23.175000000000001</v>
      </c>
      <c r="H1618">
        <v>225.37</v>
      </c>
      <c r="I1618">
        <v>28.428000000000001</v>
      </c>
      <c r="J1618">
        <v>276.74900000000002</v>
      </c>
      <c r="K1618">
        <v>25.1</v>
      </c>
      <c r="L1618">
        <v>68.122</v>
      </c>
      <c r="M1618">
        <v>0</v>
      </c>
      <c r="N1618">
        <v>0</v>
      </c>
      <c r="O1618">
        <v>0</v>
      </c>
      <c r="P1618">
        <v>0</v>
      </c>
      <c r="Q1618">
        <v>0</v>
      </c>
      <c r="R1618">
        <v>0</v>
      </c>
      <c r="S1618">
        <v>0</v>
      </c>
      <c r="T1618">
        <v>0</v>
      </c>
      <c r="U1618">
        <v>0</v>
      </c>
      <c r="V1618">
        <v>0.14199999999999999</v>
      </c>
      <c r="W1618">
        <v>1.2969999999999999</v>
      </c>
      <c r="Y1618" t="str">
        <f t="shared" si="715"/>
        <v>長崎県</v>
      </c>
      <c r="Z1618" t="str">
        <f t="shared" si="716"/>
        <v>長崎県小値賀町</v>
      </c>
      <c r="AA1618" s="159">
        <f t="shared" si="717"/>
        <v>28.428000000000001</v>
      </c>
      <c r="AB1618" s="159">
        <f t="shared" si="718"/>
        <v>276.74900000000002</v>
      </c>
      <c r="AC1618" s="159">
        <f t="shared" si="719"/>
        <v>68.122</v>
      </c>
      <c r="AD1618" s="159">
        <f t="shared" si="720"/>
        <v>0</v>
      </c>
      <c r="AE1618" s="159">
        <f t="shared" si="721"/>
        <v>0</v>
      </c>
      <c r="AF1618" s="159">
        <f t="shared" si="722"/>
        <v>0</v>
      </c>
      <c r="AG1618" s="159">
        <f t="shared" si="723"/>
        <v>0</v>
      </c>
      <c r="AH1618" s="160">
        <f t="shared" si="724"/>
        <v>373.29900000000004</v>
      </c>
      <c r="AI1618" s="135">
        <f t="shared" si="725"/>
        <v>7.6153431967404137E-2</v>
      </c>
      <c r="AJ1618" s="135">
        <f t="shared" si="726"/>
        <v>0.74136014294171693</v>
      </c>
      <c r="AK1618" s="135">
        <f t="shared" si="727"/>
        <v>0.18248642509087887</v>
      </c>
      <c r="AL1618" s="135">
        <f t="shared" si="728"/>
        <v>0</v>
      </c>
      <c r="AM1618" s="135">
        <f t="shared" si="729"/>
        <v>0</v>
      </c>
      <c r="AN1618" s="135">
        <f t="shared" si="730"/>
        <v>0</v>
      </c>
      <c r="AO1618" s="135">
        <f t="shared" si="731"/>
        <v>0</v>
      </c>
      <c r="AP1618" s="159">
        <f>IFERROR(VLOOKUP(A1618,人口!$A$2:$E$1748,5,0),0)</f>
        <v>2371</v>
      </c>
      <c r="AQ1618" s="159">
        <f t="shared" si="706"/>
        <v>1</v>
      </c>
      <c r="AR1618" s="159">
        <f t="shared" si="707"/>
        <v>0</v>
      </c>
      <c r="AS1618" s="159">
        <f t="shared" si="708"/>
        <v>0</v>
      </c>
      <c r="AT1618" s="159">
        <f t="shared" si="709"/>
        <v>0</v>
      </c>
      <c r="AU1618" s="159">
        <f t="shared" si="710"/>
        <v>0</v>
      </c>
      <c r="AV1618" s="159">
        <f t="shared" si="711"/>
        <v>0</v>
      </c>
      <c r="AW1618" s="159">
        <f t="shared" si="712"/>
        <v>0</v>
      </c>
      <c r="AX1618" s="159">
        <f t="shared" si="732"/>
        <v>0</v>
      </c>
      <c r="AY1618" s="159" t="str">
        <f t="shared" si="733"/>
        <v>5千人未満の市町村平均</v>
      </c>
      <c r="AZ1618" s="159"/>
    </row>
    <row r="1619" spans="1:52" x14ac:dyDescent="0.3">
      <c r="A1619" t="str">
        <f t="shared" si="713"/>
        <v>42391</v>
      </c>
      <c r="B1619" s="158" t="str">
        <f t="shared" si="714"/>
        <v>042391</v>
      </c>
      <c r="C1619">
        <v>42</v>
      </c>
      <c r="D1619" t="s">
        <v>69</v>
      </c>
      <c r="E1619">
        <v>42391</v>
      </c>
      <c r="F1619" t="s">
        <v>1107</v>
      </c>
      <c r="G1619">
        <v>57.655999999999999</v>
      </c>
      <c r="H1619">
        <v>147.483</v>
      </c>
      <c r="I1619">
        <v>74.698999999999998</v>
      </c>
      <c r="J1619">
        <v>190.92</v>
      </c>
      <c r="K1619">
        <v>9.1999999999999993</v>
      </c>
      <c r="L1619">
        <v>20.241</v>
      </c>
      <c r="M1619">
        <v>0</v>
      </c>
      <c r="N1619">
        <v>0</v>
      </c>
      <c r="O1619">
        <v>0</v>
      </c>
      <c r="P1619">
        <v>0</v>
      </c>
      <c r="Q1619">
        <v>0</v>
      </c>
      <c r="R1619">
        <v>0</v>
      </c>
      <c r="S1619">
        <v>0</v>
      </c>
      <c r="T1619">
        <v>0</v>
      </c>
      <c r="U1619">
        <v>0</v>
      </c>
      <c r="V1619">
        <v>0.57799999999999996</v>
      </c>
      <c r="W1619">
        <v>5.952</v>
      </c>
      <c r="Y1619" t="str">
        <f t="shared" si="715"/>
        <v>長崎県</v>
      </c>
      <c r="Z1619" t="str">
        <f t="shared" si="716"/>
        <v>長崎県佐々町</v>
      </c>
      <c r="AA1619" s="159">
        <f t="shared" si="717"/>
        <v>74.698999999999998</v>
      </c>
      <c r="AB1619" s="159">
        <f t="shared" si="718"/>
        <v>190.92</v>
      </c>
      <c r="AC1619" s="159">
        <f t="shared" si="719"/>
        <v>20.241</v>
      </c>
      <c r="AD1619" s="159">
        <f t="shared" si="720"/>
        <v>0</v>
      </c>
      <c r="AE1619" s="159">
        <f t="shared" si="721"/>
        <v>0</v>
      </c>
      <c r="AF1619" s="159">
        <f t="shared" si="722"/>
        <v>0</v>
      </c>
      <c r="AG1619" s="159">
        <f t="shared" si="723"/>
        <v>0</v>
      </c>
      <c r="AH1619" s="160">
        <f t="shared" si="724"/>
        <v>285.85999999999996</v>
      </c>
      <c r="AI1619" s="135">
        <f t="shared" si="725"/>
        <v>0.26131323025257125</v>
      </c>
      <c r="AJ1619" s="135">
        <f t="shared" si="726"/>
        <v>0.66787938151542714</v>
      </c>
      <c r="AK1619" s="135">
        <f t="shared" si="727"/>
        <v>7.0807388232001695E-2</v>
      </c>
      <c r="AL1619" s="135">
        <f t="shared" si="728"/>
        <v>0</v>
      </c>
      <c r="AM1619" s="135">
        <f t="shared" si="729"/>
        <v>0</v>
      </c>
      <c r="AN1619" s="135">
        <f t="shared" si="730"/>
        <v>0</v>
      </c>
      <c r="AO1619" s="135">
        <f t="shared" si="731"/>
        <v>0</v>
      </c>
      <c r="AP1619" s="159">
        <f>IFERROR(VLOOKUP(A1619,人口!$A$2:$E$1748,5,0),0)</f>
        <v>14013</v>
      </c>
      <c r="AQ1619" s="159">
        <f t="shared" si="706"/>
        <v>0</v>
      </c>
      <c r="AR1619" s="159">
        <f t="shared" si="707"/>
        <v>0</v>
      </c>
      <c r="AS1619" s="159">
        <f t="shared" si="708"/>
        <v>1</v>
      </c>
      <c r="AT1619" s="159">
        <f t="shared" si="709"/>
        <v>0</v>
      </c>
      <c r="AU1619" s="159">
        <f t="shared" si="710"/>
        <v>0</v>
      </c>
      <c r="AV1619" s="159">
        <f t="shared" si="711"/>
        <v>0</v>
      </c>
      <c r="AW1619" s="159">
        <f t="shared" si="712"/>
        <v>0</v>
      </c>
      <c r="AX1619" s="159">
        <f t="shared" si="732"/>
        <v>0</v>
      </c>
      <c r="AY1619" s="159" t="str">
        <f t="shared" si="733"/>
        <v>1万～3万人未満の市町村平均</v>
      </c>
      <c r="AZ1619" s="159"/>
    </row>
    <row r="1620" spans="1:52" x14ac:dyDescent="0.3">
      <c r="A1620" t="str">
        <f t="shared" si="713"/>
        <v>42411</v>
      </c>
      <c r="B1620" s="158" t="str">
        <f t="shared" si="714"/>
        <v>042411</v>
      </c>
      <c r="C1620">
        <v>42</v>
      </c>
      <c r="D1620" t="s">
        <v>69</v>
      </c>
      <c r="E1620">
        <v>42411</v>
      </c>
      <c r="F1620" t="s">
        <v>1145</v>
      </c>
      <c r="G1620">
        <v>131.71600000000001</v>
      </c>
      <c r="H1620">
        <v>70.997</v>
      </c>
      <c r="I1620">
        <v>161.89599999999999</v>
      </c>
      <c r="J1620">
        <v>87.460999999999999</v>
      </c>
      <c r="K1620">
        <v>182.7</v>
      </c>
      <c r="L1620">
        <v>473.39800000000002</v>
      </c>
      <c r="M1620">
        <v>0</v>
      </c>
      <c r="N1620">
        <v>0</v>
      </c>
      <c r="O1620">
        <v>0</v>
      </c>
      <c r="P1620">
        <v>0</v>
      </c>
      <c r="Q1620">
        <v>0</v>
      </c>
      <c r="R1620">
        <v>0</v>
      </c>
      <c r="S1620">
        <v>0</v>
      </c>
      <c r="T1620">
        <v>0</v>
      </c>
      <c r="U1620">
        <v>0</v>
      </c>
      <c r="V1620">
        <v>1.071</v>
      </c>
      <c r="W1620">
        <v>10.051</v>
      </c>
      <c r="Y1620" t="str">
        <f t="shared" si="715"/>
        <v>長崎県</v>
      </c>
      <c r="Z1620" t="str">
        <f t="shared" si="716"/>
        <v>長崎県新上五島町</v>
      </c>
      <c r="AA1620" s="159">
        <f t="shared" si="717"/>
        <v>161.89599999999999</v>
      </c>
      <c r="AB1620" s="159">
        <f t="shared" si="718"/>
        <v>87.460999999999999</v>
      </c>
      <c r="AC1620" s="159">
        <f t="shared" si="719"/>
        <v>473.39800000000002</v>
      </c>
      <c r="AD1620" s="159">
        <f t="shared" si="720"/>
        <v>0</v>
      </c>
      <c r="AE1620" s="159">
        <f t="shared" si="721"/>
        <v>0</v>
      </c>
      <c r="AF1620" s="159">
        <f t="shared" si="722"/>
        <v>0</v>
      </c>
      <c r="AG1620" s="159">
        <f t="shared" si="723"/>
        <v>0</v>
      </c>
      <c r="AH1620" s="160">
        <f t="shared" si="724"/>
        <v>722.755</v>
      </c>
      <c r="AI1620" s="135">
        <f t="shared" si="725"/>
        <v>0.22399845037391647</v>
      </c>
      <c r="AJ1620" s="135">
        <f t="shared" si="726"/>
        <v>0.12101057758161479</v>
      </c>
      <c r="AK1620" s="135">
        <f t="shared" si="727"/>
        <v>0.65499097204446877</v>
      </c>
      <c r="AL1620" s="135">
        <f t="shared" si="728"/>
        <v>0</v>
      </c>
      <c r="AM1620" s="135">
        <f t="shared" si="729"/>
        <v>0</v>
      </c>
      <c r="AN1620" s="135">
        <f t="shared" si="730"/>
        <v>0</v>
      </c>
      <c r="AO1620" s="135">
        <f t="shared" si="731"/>
        <v>0</v>
      </c>
      <c r="AP1620" s="159">
        <f>IFERROR(VLOOKUP(A1620,人口!$A$2:$E$1748,5,0),0)</f>
        <v>18838</v>
      </c>
      <c r="AQ1620" s="159">
        <f t="shared" si="706"/>
        <v>0</v>
      </c>
      <c r="AR1620" s="159">
        <f t="shared" si="707"/>
        <v>0</v>
      </c>
      <c r="AS1620" s="159">
        <f t="shared" si="708"/>
        <v>1</v>
      </c>
      <c r="AT1620" s="159">
        <f t="shared" si="709"/>
        <v>0</v>
      </c>
      <c r="AU1620" s="159">
        <f t="shared" si="710"/>
        <v>0</v>
      </c>
      <c r="AV1620" s="159">
        <f t="shared" si="711"/>
        <v>0</v>
      </c>
      <c r="AW1620" s="159">
        <f t="shared" si="712"/>
        <v>0</v>
      </c>
      <c r="AX1620" s="159">
        <f t="shared" si="732"/>
        <v>0</v>
      </c>
      <c r="AY1620" s="159" t="str">
        <f t="shared" si="733"/>
        <v>1万～3万人未満の市町村平均</v>
      </c>
      <c r="AZ1620" s="159"/>
    </row>
    <row r="1621" spans="1:52" x14ac:dyDescent="0.3">
      <c r="A1621" t="str">
        <f t="shared" si="713"/>
        <v>099</v>
      </c>
      <c r="B1621" s="158" t="str">
        <f t="shared" si="714"/>
        <v>099</v>
      </c>
      <c r="C1621">
        <v>43</v>
      </c>
      <c r="D1621" t="s">
        <v>70</v>
      </c>
      <c r="E1621">
        <v>99</v>
      </c>
      <c r="Y1621" t="str">
        <f t="shared" si="715"/>
        <v>熊本県</v>
      </c>
      <c r="Z1621" t="str">
        <f t="shared" si="716"/>
        <v>熊本県</v>
      </c>
      <c r="AA1621" s="159">
        <f t="shared" si="717"/>
        <v>0</v>
      </c>
      <c r="AB1621" s="159">
        <f t="shared" si="718"/>
        <v>0</v>
      </c>
      <c r="AC1621" s="159">
        <f t="shared" si="719"/>
        <v>0</v>
      </c>
      <c r="AD1621" s="159">
        <f t="shared" si="720"/>
        <v>0</v>
      </c>
      <c r="AE1621" s="159">
        <f t="shared" si="721"/>
        <v>0</v>
      </c>
      <c r="AF1621" s="159">
        <f t="shared" si="722"/>
        <v>0</v>
      </c>
      <c r="AG1621" s="159">
        <f t="shared" si="723"/>
        <v>0</v>
      </c>
      <c r="AH1621" s="160">
        <f t="shared" si="724"/>
        <v>0</v>
      </c>
      <c r="AI1621" s="135" t="str">
        <f t="shared" si="725"/>
        <v/>
      </c>
      <c r="AJ1621" s="135" t="str">
        <f t="shared" si="726"/>
        <v/>
      </c>
      <c r="AK1621" s="135" t="str">
        <f t="shared" si="727"/>
        <v/>
      </c>
      <c r="AL1621" s="135" t="str">
        <f t="shared" si="728"/>
        <v/>
      </c>
      <c r="AM1621" s="135" t="str">
        <f t="shared" si="729"/>
        <v/>
      </c>
      <c r="AN1621" s="135" t="str">
        <f t="shared" si="730"/>
        <v/>
      </c>
      <c r="AO1621" s="135" t="str">
        <f t="shared" si="731"/>
        <v/>
      </c>
      <c r="AP1621" s="159">
        <f>IFERROR(VLOOKUP(A1621,人口!$A$2:$E$1748,5,0),0)</f>
        <v>0</v>
      </c>
      <c r="AQ1621" s="159">
        <f t="shared" si="706"/>
        <v>0</v>
      </c>
      <c r="AR1621" s="159">
        <f t="shared" si="707"/>
        <v>0</v>
      </c>
      <c r="AS1621" s="159">
        <f t="shared" si="708"/>
        <v>0</v>
      </c>
      <c r="AT1621" s="159">
        <f t="shared" si="709"/>
        <v>0</v>
      </c>
      <c r="AU1621" s="159">
        <f t="shared" si="710"/>
        <v>0</v>
      </c>
      <c r="AV1621" s="159">
        <f t="shared" si="711"/>
        <v>0</v>
      </c>
      <c r="AW1621" s="159">
        <f t="shared" si="712"/>
        <v>0</v>
      </c>
      <c r="AX1621" s="159">
        <f t="shared" si="732"/>
        <v>0</v>
      </c>
      <c r="AY1621" s="159" t="str">
        <f t="shared" si="733"/>
        <v/>
      </c>
      <c r="AZ1621" s="159"/>
    </row>
    <row r="1622" spans="1:52" x14ac:dyDescent="0.3">
      <c r="A1622" t="str">
        <f t="shared" si="713"/>
        <v>43100</v>
      </c>
      <c r="B1622" s="158" t="str">
        <f t="shared" si="714"/>
        <v>043100</v>
      </c>
      <c r="C1622">
        <v>43</v>
      </c>
      <c r="D1622" t="s">
        <v>70</v>
      </c>
      <c r="E1622">
        <v>43100</v>
      </c>
      <c r="F1622" t="s">
        <v>117</v>
      </c>
      <c r="G1622">
        <v>2062.8820000000001</v>
      </c>
      <c r="H1622">
        <v>1858.0940000000001</v>
      </c>
      <c r="I1622">
        <v>2693.8789999999999</v>
      </c>
      <c r="J1622">
        <v>2423.1309999999999</v>
      </c>
      <c r="K1622">
        <v>0.4</v>
      </c>
      <c r="L1622">
        <v>0.73299999999999998</v>
      </c>
      <c r="M1622">
        <v>1.2010000000000001</v>
      </c>
      <c r="N1622">
        <v>0.5</v>
      </c>
      <c r="O1622">
        <v>0</v>
      </c>
      <c r="P1622">
        <v>0</v>
      </c>
      <c r="Q1622">
        <v>0</v>
      </c>
      <c r="R1622">
        <v>0</v>
      </c>
      <c r="S1622">
        <v>0</v>
      </c>
      <c r="T1622">
        <v>0</v>
      </c>
      <c r="U1622">
        <v>0</v>
      </c>
      <c r="V1622">
        <v>26.949000000000002</v>
      </c>
      <c r="W1622">
        <v>321.065</v>
      </c>
      <c r="Y1622" t="str">
        <f t="shared" si="715"/>
        <v>熊本県</v>
      </c>
      <c r="Z1622" t="str">
        <f t="shared" si="716"/>
        <v>熊本県熊本市</v>
      </c>
      <c r="AA1622" s="159">
        <f t="shared" si="717"/>
        <v>2693.8789999999999</v>
      </c>
      <c r="AB1622" s="159">
        <f t="shared" si="718"/>
        <v>2423.1309999999999</v>
      </c>
      <c r="AC1622" s="159">
        <f t="shared" si="719"/>
        <v>0.73299999999999998</v>
      </c>
      <c r="AD1622" s="159">
        <f t="shared" si="720"/>
        <v>0.5</v>
      </c>
      <c r="AE1622" s="159">
        <f t="shared" si="721"/>
        <v>0</v>
      </c>
      <c r="AF1622" s="159">
        <f t="shared" si="722"/>
        <v>0</v>
      </c>
      <c r="AG1622" s="159">
        <f t="shared" si="723"/>
        <v>0</v>
      </c>
      <c r="AH1622" s="160">
        <f t="shared" si="724"/>
        <v>5118.2430000000004</v>
      </c>
      <c r="AI1622" s="135">
        <f t="shared" si="725"/>
        <v>0.52632885933708107</v>
      </c>
      <c r="AJ1622" s="135">
        <f t="shared" si="726"/>
        <v>0.47343023768117293</v>
      </c>
      <c r="AK1622" s="135">
        <f t="shared" si="727"/>
        <v>1.4321320812630428E-4</v>
      </c>
      <c r="AL1622" s="135">
        <f t="shared" si="728"/>
        <v>9.7689773619579997E-5</v>
      </c>
      <c r="AM1622" s="135">
        <f t="shared" si="729"/>
        <v>0</v>
      </c>
      <c r="AN1622" s="135">
        <f t="shared" si="730"/>
        <v>0</v>
      </c>
      <c r="AO1622" s="135">
        <f t="shared" si="731"/>
        <v>0</v>
      </c>
      <c r="AP1622" s="159">
        <f>IFERROR(VLOOKUP(A1622,人口!$A$2:$E$1748,5,0),0)</f>
        <v>733721</v>
      </c>
      <c r="AQ1622" s="159">
        <f t="shared" si="706"/>
        <v>0</v>
      </c>
      <c r="AR1622" s="159">
        <f t="shared" si="707"/>
        <v>0</v>
      </c>
      <c r="AS1622" s="159">
        <f t="shared" si="708"/>
        <v>0</v>
      </c>
      <c r="AT1622" s="159">
        <f t="shared" si="709"/>
        <v>0</v>
      </c>
      <c r="AU1622" s="159">
        <f t="shared" si="710"/>
        <v>0</v>
      </c>
      <c r="AV1622" s="159">
        <f t="shared" si="711"/>
        <v>0</v>
      </c>
      <c r="AW1622" s="159">
        <f t="shared" si="712"/>
        <v>1</v>
      </c>
      <c r="AX1622" s="159">
        <f t="shared" si="732"/>
        <v>0</v>
      </c>
      <c r="AY1622" s="159" t="str">
        <f t="shared" si="733"/>
        <v>50万～100万人未満の市町村平均</v>
      </c>
      <c r="AZ1622" s="159"/>
    </row>
    <row r="1623" spans="1:52" x14ac:dyDescent="0.3">
      <c r="A1623" t="str">
        <f t="shared" si="713"/>
        <v>43202</v>
      </c>
      <c r="B1623" s="158" t="str">
        <f t="shared" si="714"/>
        <v>043202</v>
      </c>
      <c r="C1623">
        <v>43</v>
      </c>
      <c r="D1623" t="s">
        <v>70</v>
      </c>
      <c r="E1623">
        <v>43202</v>
      </c>
      <c r="F1623" t="s">
        <v>167</v>
      </c>
      <c r="G1623">
        <v>650.73699999999997</v>
      </c>
      <c r="H1623">
        <v>622.76099999999997</v>
      </c>
      <c r="I1623">
        <v>840.14400000000001</v>
      </c>
      <c r="J1623">
        <v>803.69500000000005</v>
      </c>
      <c r="K1623">
        <v>231.3</v>
      </c>
      <c r="L1623">
        <v>447.34699999999998</v>
      </c>
      <c r="M1623">
        <v>92.206999999999994</v>
      </c>
      <c r="N1623">
        <v>187.357</v>
      </c>
      <c r="O1623">
        <v>0</v>
      </c>
      <c r="P1623">
        <v>0</v>
      </c>
      <c r="Q1623">
        <v>0</v>
      </c>
      <c r="R1623">
        <v>0</v>
      </c>
      <c r="S1623">
        <v>0</v>
      </c>
      <c r="T1623">
        <v>0</v>
      </c>
      <c r="U1623">
        <v>0</v>
      </c>
      <c r="V1623">
        <v>7.5949999999999998</v>
      </c>
      <c r="W1623">
        <v>42.817999999999998</v>
      </c>
      <c r="Y1623" t="str">
        <f t="shared" si="715"/>
        <v>熊本県</v>
      </c>
      <c r="Z1623" t="str">
        <f t="shared" si="716"/>
        <v>熊本県八代市</v>
      </c>
      <c r="AA1623" s="159">
        <f t="shared" si="717"/>
        <v>840.14400000000001</v>
      </c>
      <c r="AB1623" s="159">
        <f t="shared" si="718"/>
        <v>803.69500000000005</v>
      </c>
      <c r="AC1623" s="159">
        <f t="shared" si="719"/>
        <v>447.34699999999998</v>
      </c>
      <c r="AD1623" s="159">
        <f t="shared" si="720"/>
        <v>187.357</v>
      </c>
      <c r="AE1623" s="159">
        <f t="shared" si="721"/>
        <v>0</v>
      </c>
      <c r="AF1623" s="159">
        <f t="shared" si="722"/>
        <v>0</v>
      </c>
      <c r="AG1623" s="159">
        <f t="shared" si="723"/>
        <v>0</v>
      </c>
      <c r="AH1623" s="160">
        <f t="shared" si="724"/>
        <v>2278.5429999999997</v>
      </c>
      <c r="AI1623" s="135">
        <f t="shared" si="725"/>
        <v>0.36871983543869924</v>
      </c>
      <c r="AJ1623" s="135">
        <f t="shared" si="726"/>
        <v>0.35272320952468317</v>
      </c>
      <c r="AK1623" s="135">
        <f t="shared" si="727"/>
        <v>0.19633028650326109</v>
      </c>
      <c r="AL1623" s="135">
        <f t="shared" si="728"/>
        <v>8.2226668533356639E-2</v>
      </c>
      <c r="AM1623" s="135">
        <f t="shared" si="729"/>
        <v>0</v>
      </c>
      <c r="AN1623" s="135">
        <f t="shared" si="730"/>
        <v>0</v>
      </c>
      <c r="AO1623" s="135">
        <f t="shared" si="731"/>
        <v>0</v>
      </c>
      <c r="AP1623" s="159">
        <f>IFERROR(VLOOKUP(A1623,人口!$A$2:$E$1748,5,0),0)</f>
        <v>126667</v>
      </c>
      <c r="AQ1623" s="159">
        <f t="shared" si="706"/>
        <v>0</v>
      </c>
      <c r="AR1623" s="159">
        <f t="shared" si="707"/>
        <v>0</v>
      </c>
      <c r="AS1623" s="159">
        <f t="shared" si="708"/>
        <v>0</v>
      </c>
      <c r="AT1623" s="159">
        <f t="shared" si="709"/>
        <v>0</v>
      </c>
      <c r="AU1623" s="159">
        <f t="shared" si="710"/>
        <v>1</v>
      </c>
      <c r="AV1623" s="159">
        <f t="shared" si="711"/>
        <v>0</v>
      </c>
      <c r="AW1623" s="159">
        <f t="shared" si="712"/>
        <v>0</v>
      </c>
      <c r="AX1623" s="159">
        <f t="shared" si="732"/>
        <v>0</v>
      </c>
      <c r="AY1623" s="159" t="str">
        <f t="shared" si="733"/>
        <v>10万～20万人未満の市町村平均</v>
      </c>
      <c r="AZ1623" s="159"/>
    </row>
    <row r="1624" spans="1:52" x14ac:dyDescent="0.3">
      <c r="A1624" t="str">
        <f t="shared" si="713"/>
        <v>43203</v>
      </c>
      <c r="B1624" s="158" t="str">
        <f t="shared" si="714"/>
        <v>043203</v>
      </c>
      <c r="C1624">
        <v>43</v>
      </c>
      <c r="D1624" t="s">
        <v>70</v>
      </c>
      <c r="E1624">
        <v>43203</v>
      </c>
      <c r="F1624" t="s">
        <v>235</v>
      </c>
      <c r="G1624">
        <v>182.24700000000001</v>
      </c>
      <c r="H1624">
        <v>263.03399999999999</v>
      </c>
      <c r="I1624">
        <v>233.93299999999999</v>
      </c>
      <c r="J1624">
        <v>337.43900000000002</v>
      </c>
      <c r="K1624">
        <v>262.39999999999998</v>
      </c>
      <c r="L1624">
        <v>601.904</v>
      </c>
      <c r="M1624">
        <v>11.518000000000001</v>
      </c>
      <c r="N1624">
        <v>72.308999999999997</v>
      </c>
      <c r="O1624">
        <v>0</v>
      </c>
      <c r="P1624">
        <v>0</v>
      </c>
      <c r="Q1624">
        <v>0</v>
      </c>
      <c r="R1624">
        <v>0.49299999999999999</v>
      </c>
      <c r="S1624">
        <v>0</v>
      </c>
      <c r="T1624">
        <v>0</v>
      </c>
      <c r="U1624">
        <v>3.0259999999999998</v>
      </c>
      <c r="V1624">
        <v>2.286</v>
      </c>
      <c r="W1624">
        <v>22.068999999999999</v>
      </c>
      <c r="Y1624" t="str">
        <f t="shared" si="715"/>
        <v>熊本県</v>
      </c>
      <c r="Z1624" t="str">
        <f t="shared" si="716"/>
        <v>熊本県人吉市</v>
      </c>
      <c r="AA1624" s="159">
        <f t="shared" si="717"/>
        <v>233.93299999999999</v>
      </c>
      <c r="AB1624" s="159">
        <f t="shared" si="718"/>
        <v>337.43900000000002</v>
      </c>
      <c r="AC1624" s="159">
        <f t="shared" si="719"/>
        <v>601.904</v>
      </c>
      <c r="AD1624" s="159">
        <f t="shared" si="720"/>
        <v>72.308999999999997</v>
      </c>
      <c r="AE1624" s="159">
        <f t="shared" si="721"/>
        <v>0</v>
      </c>
      <c r="AF1624" s="159">
        <f t="shared" si="722"/>
        <v>0</v>
      </c>
      <c r="AG1624" s="159">
        <f t="shared" si="723"/>
        <v>3.0259999999999998</v>
      </c>
      <c r="AH1624" s="160">
        <f t="shared" si="724"/>
        <v>1248.6110000000001</v>
      </c>
      <c r="AI1624" s="135">
        <f t="shared" si="725"/>
        <v>0.1873545884186508</v>
      </c>
      <c r="AJ1624" s="135">
        <f t="shared" si="726"/>
        <v>0.27025150347065657</v>
      </c>
      <c r="AK1624" s="135">
        <f t="shared" si="727"/>
        <v>0.48205886380946505</v>
      </c>
      <c r="AL1624" s="135">
        <f t="shared" si="728"/>
        <v>5.7911551315822138E-2</v>
      </c>
      <c r="AM1624" s="135">
        <f t="shared" si="729"/>
        <v>0</v>
      </c>
      <c r="AN1624" s="135">
        <f t="shared" si="730"/>
        <v>0</v>
      </c>
      <c r="AO1624" s="135">
        <f t="shared" si="731"/>
        <v>2.423492985405382E-3</v>
      </c>
      <c r="AP1624" s="159">
        <f>IFERROR(VLOOKUP(A1624,人口!$A$2:$E$1748,5,0),0)</f>
        <v>32282</v>
      </c>
      <c r="AQ1624" s="159">
        <f t="shared" si="706"/>
        <v>0</v>
      </c>
      <c r="AR1624" s="159">
        <f t="shared" si="707"/>
        <v>0</v>
      </c>
      <c r="AS1624" s="159">
        <f t="shared" si="708"/>
        <v>0</v>
      </c>
      <c r="AT1624" s="159">
        <f t="shared" si="709"/>
        <v>1</v>
      </c>
      <c r="AU1624" s="159">
        <f t="shared" si="710"/>
        <v>0</v>
      </c>
      <c r="AV1624" s="159">
        <f t="shared" si="711"/>
        <v>0</v>
      </c>
      <c r="AW1624" s="159">
        <f t="shared" si="712"/>
        <v>0</v>
      </c>
      <c r="AX1624" s="159">
        <f t="shared" si="732"/>
        <v>0</v>
      </c>
      <c r="AY1624" s="159" t="str">
        <f t="shared" si="733"/>
        <v>3万～10万人未満の市町村平均</v>
      </c>
      <c r="AZ1624" s="159"/>
    </row>
    <row r="1625" spans="1:52" x14ac:dyDescent="0.3">
      <c r="A1625" t="str">
        <f t="shared" si="713"/>
        <v>43204</v>
      </c>
      <c r="B1625" s="158" t="str">
        <f t="shared" si="714"/>
        <v>043204</v>
      </c>
      <c r="C1625">
        <v>43</v>
      </c>
      <c r="D1625" t="s">
        <v>70</v>
      </c>
      <c r="E1625">
        <v>43204</v>
      </c>
      <c r="F1625" t="s">
        <v>296</v>
      </c>
      <c r="G1625">
        <v>233.35599999999999</v>
      </c>
      <c r="H1625">
        <v>272.74900000000002</v>
      </c>
      <c r="I1625">
        <v>307.89999999999998</v>
      </c>
      <c r="J1625">
        <v>359.38799999999998</v>
      </c>
      <c r="K1625">
        <v>1.3</v>
      </c>
      <c r="L1625">
        <v>2.4260000000000002</v>
      </c>
      <c r="M1625">
        <v>0</v>
      </c>
      <c r="N1625">
        <v>0</v>
      </c>
      <c r="O1625">
        <v>0</v>
      </c>
      <c r="P1625">
        <v>0</v>
      </c>
      <c r="Q1625">
        <v>0</v>
      </c>
      <c r="R1625">
        <v>0</v>
      </c>
      <c r="S1625">
        <v>0</v>
      </c>
      <c r="T1625">
        <v>0</v>
      </c>
      <c r="U1625">
        <v>0</v>
      </c>
      <c r="V1625">
        <v>3.4159999999999999</v>
      </c>
      <c r="W1625">
        <v>31.986000000000001</v>
      </c>
      <c r="Y1625" t="str">
        <f t="shared" si="715"/>
        <v>熊本県</v>
      </c>
      <c r="Z1625" t="str">
        <f t="shared" si="716"/>
        <v>熊本県荒尾市</v>
      </c>
      <c r="AA1625" s="159">
        <f t="shared" si="717"/>
        <v>307.89999999999998</v>
      </c>
      <c r="AB1625" s="159">
        <f t="shared" si="718"/>
        <v>359.38799999999998</v>
      </c>
      <c r="AC1625" s="159">
        <f t="shared" si="719"/>
        <v>2.4260000000000002</v>
      </c>
      <c r="AD1625" s="159">
        <f t="shared" si="720"/>
        <v>0</v>
      </c>
      <c r="AE1625" s="159">
        <f t="shared" si="721"/>
        <v>0</v>
      </c>
      <c r="AF1625" s="159">
        <f t="shared" si="722"/>
        <v>0</v>
      </c>
      <c r="AG1625" s="159">
        <f t="shared" si="723"/>
        <v>0</v>
      </c>
      <c r="AH1625" s="160">
        <f t="shared" si="724"/>
        <v>669.71400000000006</v>
      </c>
      <c r="AI1625" s="135">
        <f t="shared" si="725"/>
        <v>0.45974848965379245</v>
      </c>
      <c r="AJ1625" s="135">
        <f t="shared" si="726"/>
        <v>0.53662906852775949</v>
      </c>
      <c r="AK1625" s="135">
        <f t="shared" si="727"/>
        <v>3.6224418184478747E-3</v>
      </c>
      <c r="AL1625" s="135">
        <f t="shared" si="728"/>
        <v>0</v>
      </c>
      <c r="AM1625" s="135">
        <f t="shared" si="729"/>
        <v>0</v>
      </c>
      <c r="AN1625" s="135">
        <f t="shared" si="730"/>
        <v>0</v>
      </c>
      <c r="AO1625" s="135">
        <f t="shared" si="731"/>
        <v>0</v>
      </c>
      <c r="AP1625" s="159">
        <f>IFERROR(VLOOKUP(A1625,人口!$A$2:$E$1748,5,0),0)</f>
        <v>52252</v>
      </c>
      <c r="AQ1625" s="159">
        <f t="shared" si="706"/>
        <v>0</v>
      </c>
      <c r="AR1625" s="159">
        <f t="shared" si="707"/>
        <v>0</v>
      </c>
      <c r="AS1625" s="159">
        <f t="shared" si="708"/>
        <v>0</v>
      </c>
      <c r="AT1625" s="159">
        <f t="shared" si="709"/>
        <v>1</v>
      </c>
      <c r="AU1625" s="159">
        <f t="shared" si="710"/>
        <v>0</v>
      </c>
      <c r="AV1625" s="159">
        <f t="shared" si="711"/>
        <v>0</v>
      </c>
      <c r="AW1625" s="159">
        <f t="shared" si="712"/>
        <v>0</v>
      </c>
      <c r="AX1625" s="159">
        <f t="shared" si="732"/>
        <v>0</v>
      </c>
      <c r="AY1625" s="159" t="str">
        <f t="shared" si="733"/>
        <v>3万～10万人未満の市町村平均</v>
      </c>
      <c r="AZ1625" s="159"/>
    </row>
    <row r="1626" spans="1:52" x14ac:dyDescent="0.3">
      <c r="A1626" t="str">
        <f t="shared" si="713"/>
        <v>43205</v>
      </c>
      <c r="B1626" s="158" t="str">
        <f t="shared" si="714"/>
        <v>043205</v>
      </c>
      <c r="C1626">
        <v>43</v>
      </c>
      <c r="D1626" t="s">
        <v>70</v>
      </c>
      <c r="E1626">
        <v>43205</v>
      </c>
      <c r="F1626" t="s">
        <v>347</v>
      </c>
      <c r="G1626">
        <v>143.99700000000001</v>
      </c>
      <c r="H1626">
        <v>159.654</v>
      </c>
      <c r="I1626">
        <v>185.09299999999999</v>
      </c>
      <c r="J1626">
        <v>205.249</v>
      </c>
      <c r="K1626">
        <v>125.1</v>
      </c>
      <c r="L1626">
        <v>297.774</v>
      </c>
      <c r="M1626">
        <v>7.29</v>
      </c>
      <c r="N1626">
        <v>46.234999999999999</v>
      </c>
      <c r="O1626">
        <v>0</v>
      </c>
      <c r="P1626">
        <v>0</v>
      </c>
      <c r="Q1626">
        <v>0</v>
      </c>
      <c r="R1626">
        <v>0</v>
      </c>
      <c r="S1626">
        <v>0</v>
      </c>
      <c r="T1626">
        <v>0</v>
      </c>
      <c r="U1626">
        <v>0</v>
      </c>
      <c r="V1626">
        <v>2.0459999999999998</v>
      </c>
      <c r="W1626">
        <v>16.963999999999999</v>
      </c>
      <c r="Y1626" t="str">
        <f t="shared" si="715"/>
        <v>熊本県</v>
      </c>
      <c r="Z1626" t="str">
        <f t="shared" si="716"/>
        <v>熊本県水俣市</v>
      </c>
      <c r="AA1626" s="159">
        <f t="shared" si="717"/>
        <v>185.09299999999999</v>
      </c>
      <c r="AB1626" s="159">
        <f t="shared" si="718"/>
        <v>205.249</v>
      </c>
      <c r="AC1626" s="159">
        <f t="shared" si="719"/>
        <v>297.774</v>
      </c>
      <c r="AD1626" s="159">
        <f t="shared" si="720"/>
        <v>46.234999999999999</v>
      </c>
      <c r="AE1626" s="159">
        <f t="shared" si="721"/>
        <v>0</v>
      </c>
      <c r="AF1626" s="159">
        <f t="shared" si="722"/>
        <v>0</v>
      </c>
      <c r="AG1626" s="159">
        <f t="shared" si="723"/>
        <v>0</v>
      </c>
      <c r="AH1626" s="160">
        <f t="shared" si="724"/>
        <v>734.351</v>
      </c>
      <c r="AI1626" s="135">
        <f t="shared" si="725"/>
        <v>0.25204976911585875</v>
      </c>
      <c r="AJ1626" s="135">
        <f t="shared" si="726"/>
        <v>0.27949713420421568</v>
      </c>
      <c r="AK1626" s="135">
        <f t="shared" si="727"/>
        <v>0.40549274120958506</v>
      </c>
      <c r="AL1626" s="135">
        <f t="shared" si="728"/>
        <v>6.2960355470340471E-2</v>
      </c>
      <c r="AM1626" s="135">
        <f t="shared" si="729"/>
        <v>0</v>
      </c>
      <c r="AN1626" s="135">
        <f t="shared" si="730"/>
        <v>0</v>
      </c>
      <c r="AO1626" s="135">
        <f t="shared" si="731"/>
        <v>0</v>
      </c>
      <c r="AP1626" s="159">
        <f>IFERROR(VLOOKUP(A1626,人口!$A$2:$E$1748,5,0),0)</f>
        <v>24275</v>
      </c>
      <c r="AQ1626" s="159">
        <f t="shared" si="706"/>
        <v>0</v>
      </c>
      <c r="AR1626" s="159">
        <f t="shared" si="707"/>
        <v>0</v>
      </c>
      <c r="AS1626" s="159">
        <f t="shared" si="708"/>
        <v>1</v>
      </c>
      <c r="AT1626" s="159">
        <f t="shared" si="709"/>
        <v>0</v>
      </c>
      <c r="AU1626" s="159">
        <f t="shared" si="710"/>
        <v>0</v>
      </c>
      <c r="AV1626" s="159">
        <f t="shared" si="711"/>
        <v>0</v>
      </c>
      <c r="AW1626" s="159">
        <f t="shared" si="712"/>
        <v>0</v>
      </c>
      <c r="AX1626" s="159">
        <f t="shared" si="732"/>
        <v>0</v>
      </c>
      <c r="AY1626" s="159" t="str">
        <f t="shared" si="733"/>
        <v>1万～3万人未満の市町村平均</v>
      </c>
      <c r="AZ1626" s="159"/>
    </row>
    <row r="1627" spans="1:52" x14ac:dyDescent="0.3">
      <c r="A1627" t="str">
        <f t="shared" si="713"/>
        <v>43206</v>
      </c>
      <c r="B1627" s="158" t="str">
        <f t="shared" si="714"/>
        <v>043206</v>
      </c>
      <c r="C1627">
        <v>43</v>
      </c>
      <c r="D1627" t="s">
        <v>70</v>
      </c>
      <c r="E1627">
        <v>43206</v>
      </c>
      <c r="F1627" t="s">
        <v>399</v>
      </c>
      <c r="G1627">
        <v>361.25900000000001</v>
      </c>
      <c r="H1627">
        <v>1532.691</v>
      </c>
      <c r="I1627">
        <v>487.721</v>
      </c>
      <c r="J1627">
        <v>2066.8490000000002</v>
      </c>
      <c r="K1627">
        <v>2.8</v>
      </c>
      <c r="L1627">
        <v>5.2060000000000004</v>
      </c>
      <c r="M1627">
        <v>9.0999999999999998E-2</v>
      </c>
      <c r="N1627">
        <v>4.3999999999999997E-2</v>
      </c>
      <c r="O1627">
        <v>0</v>
      </c>
      <c r="P1627">
        <v>0</v>
      </c>
      <c r="Q1627">
        <v>0</v>
      </c>
      <c r="R1627">
        <v>1E-3</v>
      </c>
      <c r="S1627">
        <v>0</v>
      </c>
      <c r="T1627">
        <v>0</v>
      </c>
      <c r="U1627">
        <v>5.0000000000000001E-3</v>
      </c>
      <c r="V1627">
        <v>4.2759999999999998</v>
      </c>
      <c r="W1627">
        <v>36.265999999999998</v>
      </c>
      <c r="Y1627" t="str">
        <f t="shared" si="715"/>
        <v>熊本県</v>
      </c>
      <c r="Z1627" t="str">
        <f t="shared" si="716"/>
        <v>熊本県玉名市</v>
      </c>
      <c r="AA1627" s="159">
        <f t="shared" si="717"/>
        <v>487.721</v>
      </c>
      <c r="AB1627" s="159">
        <f t="shared" si="718"/>
        <v>2066.8490000000002</v>
      </c>
      <c r="AC1627" s="159">
        <f t="shared" si="719"/>
        <v>5.2060000000000004</v>
      </c>
      <c r="AD1627" s="159">
        <f t="shared" si="720"/>
        <v>4.3999999999999997E-2</v>
      </c>
      <c r="AE1627" s="159">
        <f t="shared" si="721"/>
        <v>0</v>
      </c>
      <c r="AF1627" s="159">
        <f t="shared" si="722"/>
        <v>0</v>
      </c>
      <c r="AG1627" s="159">
        <f t="shared" si="723"/>
        <v>5.0000000000000001E-3</v>
      </c>
      <c r="AH1627" s="160">
        <f t="shared" si="724"/>
        <v>2559.8250000000003</v>
      </c>
      <c r="AI1627" s="135">
        <f t="shared" si="725"/>
        <v>0.19052904007109858</v>
      </c>
      <c r="AJ1627" s="135">
        <f t="shared" si="726"/>
        <v>0.80741808522066938</v>
      </c>
      <c r="AK1627" s="135">
        <f t="shared" si="727"/>
        <v>2.0337327747013954E-3</v>
      </c>
      <c r="AL1627" s="135">
        <f t="shared" si="728"/>
        <v>1.718867500708056E-5</v>
      </c>
      <c r="AM1627" s="135">
        <f t="shared" si="729"/>
        <v>0</v>
      </c>
      <c r="AN1627" s="135">
        <f t="shared" si="730"/>
        <v>0</v>
      </c>
      <c r="AO1627" s="135">
        <f t="shared" si="731"/>
        <v>1.9532585235318821E-6</v>
      </c>
      <c r="AP1627" s="159">
        <f>IFERROR(VLOOKUP(A1627,人口!$A$2:$E$1748,5,0),0)</f>
        <v>66223</v>
      </c>
      <c r="AQ1627" s="159">
        <f t="shared" si="706"/>
        <v>0</v>
      </c>
      <c r="AR1627" s="159">
        <f t="shared" si="707"/>
        <v>0</v>
      </c>
      <c r="AS1627" s="159">
        <f t="shared" si="708"/>
        <v>0</v>
      </c>
      <c r="AT1627" s="159">
        <f t="shared" si="709"/>
        <v>1</v>
      </c>
      <c r="AU1627" s="159">
        <f t="shared" si="710"/>
        <v>0</v>
      </c>
      <c r="AV1627" s="159">
        <f t="shared" si="711"/>
        <v>0</v>
      </c>
      <c r="AW1627" s="159">
        <f t="shared" si="712"/>
        <v>0</v>
      </c>
      <c r="AX1627" s="159">
        <f t="shared" si="732"/>
        <v>0</v>
      </c>
      <c r="AY1627" s="159" t="str">
        <f t="shared" si="733"/>
        <v>3万～10万人未満の市町村平均</v>
      </c>
      <c r="AZ1627" s="159"/>
    </row>
    <row r="1628" spans="1:52" x14ac:dyDescent="0.3">
      <c r="A1628" t="str">
        <f t="shared" si="713"/>
        <v>43208</v>
      </c>
      <c r="B1628" s="158" t="str">
        <f t="shared" si="714"/>
        <v>043208</v>
      </c>
      <c r="C1628">
        <v>43</v>
      </c>
      <c r="D1628" t="s">
        <v>70</v>
      </c>
      <c r="E1628">
        <v>43208</v>
      </c>
      <c r="F1628" t="s">
        <v>450</v>
      </c>
      <c r="G1628">
        <v>335.35300000000001</v>
      </c>
      <c r="H1628">
        <v>1525.8309999999999</v>
      </c>
      <c r="I1628">
        <v>441.09300000000002</v>
      </c>
      <c r="J1628">
        <v>2004.799</v>
      </c>
      <c r="K1628">
        <v>115.9</v>
      </c>
      <c r="L1628">
        <v>239.23</v>
      </c>
      <c r="M1628">
        <v>6.6</v>
      </c>
      <c r="N1628">
        <v>39.124000000000002</v>
      </c>
      <c r="O1628">
        <v>0</v>
      </c>
      <c r="P1628">
        <v>0</v>
      </c>
      <c r="Q1628">
        <v>0</v>
      </c>
      <c r="R1628">
        <v>0</v>
      </c>
      <c r="S1628">
        <v>0</v>
      </c>
      <c r="T1628">
        <v>0</v>
      </c>
      <c r="U1628">
        <v>0</v>
      </c>
      <c r="V1628">
        <v>3.3889999999999998</v>
      </c>
      <c r="W1628">
        <v>33.366999999999997</v>
      </c>
      <c r="Y1628" t="str">
        <f t="shared" si="715"/>
        <v>熊本県</v>
      </c>
      <c r="Z1628" t="str">
        <f t="shared" si="716"/>
        <v>熊本県山鹿市</v>
      </c>
      <c r="AA1628" s="159">
        <f t="shared" si="717"/>
        <v>441.09300000000002</v>
      </c>
      <c r="AB1628" s="159">
        <f t="shared" si="718"/>
        <v>2004.799</v>
      </c>
      <c r="AC1628" s="159">
        <f t="shared" si="719"/>
        <v>239.23</v>
      </c>
      <c r="AD1628" s="159">
        <f t="shared" si="720"/>
        <v>39.124000000000002</v>
      </c>
      <c r="AE1628" s="159">
        <f t="shared" si="721"/>
        <v>0</v>
      </c>
      <c r="AF1628" s="159">
        <f t="shared" si="722"/>
        <v>0</v>
      </c>
      <c r="AG1628" s="159">
        <f t="shared" si="723"/>
        <v>0</v>
      </c>
      <c r="AH1628" s="160">
        <f t="shared" si="724"/>
        <v>2724.2459999999996</v>
      </c>
      <c r="AI1628" s="135">
        <f t="shared" si="725"/>
        <v>0.1619137919262798</v>
      </c>
      <c r="AJ1628" s="135">
        <f t="shared" si="726"/>
        <v>0.73590967922867478</v>
      </c>
      <c r="AK1628" s="135">
        <f t="shared" si="727"/>
        <v>8.7815123891161084E-2</v>
      </c>
      <c r="AL1628" s="135">
        <f t="shared" si="728"/>
        <v>1.436140495388449E-2</v>
      </c>
      <c r="AM1628" s="135">
        <f t="shared" si="729"/>
        <v>0</v>
      </c>
      <c r="AN1628" s="135">
        <f t="shared" si="730"/>
        <v>0</v>
      </c>
      <c r="AO1628" s="135">
        <f t="shared" si="731"/>
        <v>0</v>
      </c>
      <c r="AP1628" s="159">
        <f>IFERROR(VLOOKUP(A1628,人口!$A$2:$E$1748,5,0),0)</f>
        <v>51599</v>
      </c>
      <c r="AQ1628" s="159">
        <f t="shared" si="706"/>
        <v>0</v>
      </c>
      <c r="AR1628" s="159">
        <f t="shared" si="707"/>
        <v>0</v>
      </c>
      <c r="AS1628" s="159">
        <f t="shared" si="708"/>
        <v>0</v>
      </c>
      <c r="AT1628" s="159">
        <f t="shared" si="709"/>
        <v>1</v>
      </c>
      <c r="AU1628" s="159">
        <f t="shared" si="710"/>
        <v>0</v>
      </c>
      <c r="AV1628" s="159">
        <f t="shared" si="711"/>
        <v>0</v>
      </c>
      <c r="AW1628" s="159">
        <f t="shared" si="712"/>
        <v>0</v>
      </c>
      <c r="AX1628" s="159">
        <f t="shared" si="732"/>
        <v>0</v>
      </c>
      <c r="AY1628" s="159" t="str">
        <f t="shared" si="733"/>
        <v>3万～10万人未満の市町村平均</v>
      </c>
      <c r="AZ1628" s="159"/>
    </row>
    <row r="1629" spans="1:52" x14ac:dyDescent="0.3">
      <c r="A1629" t="str">
        <f t="shared" si="713"/>
        <v>43210</v>
      </c>
      <c r="B1629" s="158" t="str">
        <f t="shared" si="714"/>
        <v>043210</v>
      </c>
      <c r="C1629">
        <v>43</v>
      </c>
      <c r="D1629" t="s">
        <v>70</v>
      </c>
      <c r="E1629">
        <v>43210</v>
      </c>
      <c r="F1629" t="s">
        <v>505</v>
      </c>
      <c r="G1629">
        <v>360.70699999999999</v>
      </c>
      <c r="H1629">
        <v>1660.7660000000001</v>
      </c>
      <c r="I1629">
        <v>469.70699999999999</v>
      </c>
      <c r="J1629">
        <v>2160.826</v>
      </c>
      <c r="K1629">
        <v>297.10000000000002</v>
      </c>
      <c r="L1629">
        <v>592.47900000000004</v>
      </c>
      <c r="M1629">
        <v>17.603999999999999</v>
      </c>
      <c r="N1629">
        <v>109.432</v>
      </c>
      <c r="O1629">
        <v>0</v>
      </c>
      <c r="P1629">
        <v>0</v>
      </c>
      <c r="Q1629">
        <v>0</v>
      </c>
      <c r="R1629">
        <v>0</v>
      </c>
      <c r="S1629">
        <v>0</v>
      </c>
      <c r="T1629">
        <v>0</v>
      </c>
      <c r="U1629">
        <v>0</v>
      </c>
      <c r="V1629">
        <v>2.8260000000000001</v>
      </c>
      <c r="W1629">
        <v>28.98</v>
      </c>
      <c r="Y1629" t="str">
        <f t="shared" si="715"/>
        <v>熊本県</v>
      </c>
      <c r="Z1629" t="str">
        <f t="shared" si="716"/>
        <v>熊本県菊池市</v>
      </c>
      <c r="AA1629" s="159">
        <f t="shared" si="717"/>
        <v>469.70699999999999</v>
      </c>
      <c r="AB1629" s="159">
        <f t="shared" si="718"/>
        <v>2160.826</v>
      </c>
      <c r="AC1629" s="159">
        <f t="shared" si="719"/>
        <v>592.47900000000004</v>
      </c>
      <c r="AD1629" s="159">
        <f t="shared" si="720"/>
        <v>109.432</v>
      </c>
      <c r="AE1629" s="159">
        <f t="shared" si="721"/>
        <v>0</v>
      </c>
      <c r="AF1629" s="159">
        <f t="shared" si="722"/>
        <v>0</v>
      </c>
      <c r="AG1629" s="159">
        <f t="shared" si="723"/>
        <v>0</v>
      </c>
      <c r="AH1629" s="160">
        <f t="shared" si="724"/>
        <v>3332.4439999999995</v>
      </c>
      <c r="AI1629" s="135">
        <f t="shared" si="725"/>
        <v>0.14094970538139578</v>
      </c>
      <c r="AJ1629" s="135">
        <f t="shared" si="726"/>
        <v>0.64842079866908497</v>
      </c>
      <c r="AK1629" s="135">
        <f t="shared" si="727"/>
        <v>0.17779113467473126</v>
      </c>
      <c r="AL1629" s="135">
        <f t="shared" si="728"/>
        <v>3.2838361274788119E-2</v>
      </c>
      <c r="AM1629" s="135">
        <f t="shared" si="729"/>
        <v>0</v>
      </c>
      <c r="AN1629" s="135">
        <f t="shared" si="730"/>
        <v>0</v>
      </c>
      <c r="AO1629" s="135">
        <f t="shared" si="731"/>
        <v>0</v>
      </c>
      <c r="AP1629" s="159">
        <f>IFERROR(VLOOKUP(A1629,人口!$A$2:$E$1748,5,0),0)</f>
        <v>48592</v>
      </c>
      <c r="AQ1629" s="159">
        <f t="shared" si="706"/>
        <v>0</v>
      </c>
      <c r="AR1629" s="159">
        <f t="shared" si="707"/>
        <v>0</v>
      </c>
      <c r="AS1629" s="159">
        <f t="shared" si="708"/>
        <v>0</v>
      </c>
      <c r="AT1629" s="159">
        <f t="shared" si="709"/>
        <v>1</v>
      </c>
      <c r="AU1629" s="159">
        <f t="shared" si="710"/>
        <v>0</v>
      </c>
      <c r="AV1629" s="159">
        <f t="shared" si="711"/>
        <v>0</v>
      </c>
      <c r="AW1629" s="159">
        <f t="shared" si="712"/>
        <v>0</v>
      </c>
      <c r="AX1629" s="159">
        <f t="shared" si="732"/>
        <v>0</v>
      </c>
      <c r="AY1629" s="159" t="str">
        <f t="shared" si="733"/>
        <v>3万～10万人未満の市町村平均</v>
      </c>
      <c r="AZ1629" s="159"/>
    </row>
    <row r="1630" spans="1:52" x14ac:dyDescent="0.3">
      <c r="A1630" t="str">
        <f t="shared" si="713"/>
        <v>43211</v>
      </c>
      <c r="B1630" s="158" t="str">
        <f t="shared" si="714"/>
        <v>043211</v>
      </c>
      <c r="C1630">
        <v>43</v>
      </c>
      <c r="D1630" t="s">
        <v>70</v>
      </c>
      <c r="E1630">
        <v>43211</v>
      </c>
      <c r="F1630" t="s">
        <v>558</v>
      </c>
      <c r="G1630">
        <v>167.11699999999999</v>
      </c>
      <c r="H1630">
        <v>231.32400000000001</v>
      </c>
      <c r="I1630">
        <v>223.03299999999999</v>
      </c>
      <c r="J1630">
        <v>308.38900000000001</v>
      </c>
      <c r="K1630">
        <v>5.4</v>
      </c>
      <c r="L1630">
        <v>8.98</v>
      </c>
      <c r="M1630">
        <v>0</v>
      </c>
      <c r="N1630">
        <v>0</v>
      </c>
      <c r="O1630">
        <v>0</v>
      </c>
      <c r="P1630">
        <v>0</v>
      </c>
      <c r="Q1630">
        <v>0</v>
      </c>
      <c r="R1630">
        <v>0</v>
      </c>
      <c r="S1630">
        <v>0</v>
      </c>
      <c r="T1630">
        <v>0</v>
      </c>
      <c r="U1630">
        <v>0</v>
      </c>
      <c r="V1630">
        <v>1.9990000000000001</v>
      </c>
      <c r="W1630">
        <v>20.673999999999999</v>
      </c>
      <c r="Y1630" t="str">
        <f t="shared" si="715"/>
        <v>熊本県</v>
      </c>
      <c r="Z1630" t="str">
        <f t="shared" si="716"/>
        <v>熊本県宇土市</v>
      </c>
      <c r="AA1630" s="159">
        <f t="shared" si="717"/>
        <v>223.03299999999999</v>
      </c>
      <c r="AB1630" s="159">
        <f t="shared" si="718"/>
        <v>308.38900000000001</v>
      </c>
      <c r="AC1630" s="159">
        <f t="shared" si="719"/>
        <v>8.98</v>
      </c>
      <c r="AD1630" s="159">
        <f t="shared" si="720"/>
        <v>0</v>
      </c>
      <c r="AE1630" s="159">
        <f t="shared" si="721"/>
        <v>0</v>
      </c>
      <c r="AF1630" s="159">
        <f t="shared" si="722"/>
        <v>0</v>
      </c>
      <c r="AG1630" s="159">
        <f t="shared" si="723"/>
        <v>0</v>
      </c>
      <c r="AH1630" s="160">
        <f t="shared" si="724"/>
        <v>540.40200000000004</v>
      </c>
      <c r="AI1630" s="135">
        <f t="shared" si="725"/>
        <v>0.41271682932335552</v>
      </c>
      <c r="AJ1630" s="135">
        <f t="shared" si="726"/>
        <v>0.57066591167316183</v>
      </c>
      <c r="AK1630" s="135">
        <f t="shared" si="727"/>
        <v>1.6617259003482591E-2</v>
      </c>
      <c r="AL1630" s="135">
        <f t="shared" si="728"/>
        <v>0</v>
      </c>
      <c r="AM1630" s="135">
        <f t="shared" si="729"/>
        <v>0</v>
      </c>
      <c r="AN1630" s="135">
        <f t="shared" si="730"/>
        <v>0</v>
      </c>
      <c r="AO1630" s="135">
        <f t="shared" si="731"/>
        <v>0</v>
      </c>
      <c r="AP1630" s="159">
        <f>IFERROR(VLOOKUP(A1630,人口!$A$2:$E$1748,5,0),0)</f>
        <v>37043</v>
      </c>
      <c r="AQ1630" s="159">
        <f t="shared" si="706"/>
        <v>0</v>
      </c>
      <c r="AR1630" s="159">
        <f t="shared" si="707"/>
        <v>0</v>
      </c>
      <c r="AS1630" s="159">
        <f t="shared" si="708"/>
        <v>0</v>
      </c>
      <c r="AT1630" s="159">
        <f t="shared" si="709"/>
        <v>1</v>
      </c>
      <c r="AU1630" s="159">
        <f t="shared" si="710"/>
        <v>0</v>
      </c>
      <c r="AV1630" s="159">
        <f t="shared" si="711"/>
        <v>0</v>
      </c>
      <c r="AW1630" s="159">
        <f t="shared" si="712"/>
        <v>0</v>
      </c>
      <c r="AX1630" s="159">
        <f t="shared" si="732"/>
        <v>0</v>
      </c>
      <c r="AY1630" s="159" t="str">
        <f t="shared" si="733"/>
        <v>3万～10万人未満の市町村平均</v>
      </c>
      <c r="AZ1630" s="159"/>
    </row>
    <row r="1631" spans="1:52" x14ac:dyDescent="0.3">
      <c r="A1631" t="str">
        <f t="shared" si="713"/>
        <v>43212</v>
      </c>
      <c r="B1631" s="158" t="str">
        <f t="shared" si="714"/>
        <v>043212</v>
      </c>
      <c r="C1631">
        <v>43</v>
      </c>
      <c r="D1631" t="s">
        <v>70</v>
      </c>
      <c r="E1631">
        <v>43212</v>
      </c>
      <c r="F1631" t="s">
        <v>612</v>
      </c>
      <c r="G1631">
        <v>166.679</v>
      </c>
      <c r="H1631">
        <v>165.95400000000001</v>
      </c>
      <c r="I1631">
        <v>222.15199999999999</v>
      </c>
      <c r="J1631">
        <v>220.983</v>
      </c>
      <c r="K1631">
        <v>14.9</v>
      </c>
      <c r="L1631">
        <v>28.93</v>
      </c>
      <c r="M1631">
        <v>0</v>
      </c>
      <c r="N1631">
        <v>0</v>
      </c>
      <c r="O1631">
        <v>0</v>
      </c>
      <c r="P1631">
        <v>0</v>
      </c>
      <c r="Q1631">
        <v>0</v>
      </c>
      <c r="R1631">
        <v>0</v>
      </c>
      <c r="S1631">
        <v>0</v>
      </c>
      <c r="T1631">
        <v>0</v>
      </c>
      <c r="U1631">
        <v>0</v>
      </c>
      <c r="V1631">
        <v>1.946</v>
      </c>
      <c r="W1631">
        <v>15.337999999999999</v>
      </c>
      <c r="Y1631" t="str">
        <f t="shared" si="715"/>
        <v>熊本県</v>
      </c>
      <c r="Z1631" t="str">
        <f t="shared" si="716"/>
        <v>熊本県上天草市</v>
      </c>
      <c r="AA1631" s="159">
        <f t="shared" si="717"/>
        <v>222.15199999999999</v>
      </c>
      <c r="AB1631" s="159">
        <f t="shared" si="718"/>
        <v>220.983</v>
      </c>
      <c r="AC1631" s="159">
        <f t="shared" si="719"/>
        <v>28.93</v>
      </c>
      <c r="AD1631" s="159">
        <f t="shared" si="720"/>
        <v>0</v>
      </c>
      <c r="AE1631" s="159">
        <f t="shared" si="721"/>
        <v>0</v>
      </c>
      <c r="AF1631" s="159">
        <f t="shared" si="722"/>
        <v>0</v>
      </c>
      <c r="AG1631" s="159">
        <f t="shared" si="723"/>
        <v>0</v>
      </c>
      <c r="AH1631" s="160">
        <f t="shared" si="724"/>
        <v>472.065</v>
      </c>
      <c r="AI1631" s="135">
        <f t="shared" si="725"/>
        <v>0.4705962102676538</v>
      </c>
      <c r="AJ1631" s="135">
        <f t="shared" si="726"/>
        <v>0.46811985637571096</v>
      </c>
      <c r="AK1631" s="135">
        <f t="shared" si="727"/>
        <v>6.1283933356635206E-2</v>
      </c>
      <c r="AL1631" s="135">
        <f t="shared" si="728"/>
        <v>0</v>
      </c>
      <c r="AM1631" s="135">
        <f t="shared" si="729"/>
        <v>0</v>
      </c>
      <c r="AN1631" s="135">
        <f t="shared" si="730"/>
        <v>0</v>
      </c>
      <c r="AO1631" s="135">
        <f t="shared" si="731"/>
        <v>0</v>
      </c>
      <c r="AP1631" s="159">
        <f>IFERROR(VLOOKUP(A1631,人口!$A$2:$E$1748,5,0),0)</f>
        <v>26756</v>
      </c>
      <c r="AQ1631" s="159">
        <f t="shared" si="706"/>
        <v>0</v>
      </c>
      <c r="AR1631" s="159">
        <f t="shared" si="707"/>
        <v>0</v>
      </c>
      <c r="AS1631" s="159">
        <f t="shared" si="708"/>
        <v>1</v>
      </c>
      <c r="AT1631" s="159">
        <f t="shared" si="709"/>
        <v>0</v>
      </c>
      <c r="AU1631" s="159">
        <f t="shared" si="710"/>
        <v>0</v>
      </c>
      <c r="AV1631" s="159">
        <f t="shared" si="711"/>
        <v>0</v>
      </c>
      <c r="AW1631" s="159">
        <f t="shared" si="712"/>
        <v>0</v>
      </c>
      <c r="AX1631" s="159">
        <f t="shared" si="732"/>
        <v>0</v>
      </c>
      <c r="AY1631" s="159" t="str">
        <f t="shared" si="733"/>
        <v>1万～3万人未満の市町村平均</v>
      </c>
      <c r="AZ1631" s="159"/>
    </row>
    <row r="1632" spans="1:52" x14ac:dyDescent="0.3">
      <c r="A1632" t="str">
        <f t="shared" si="713"/>
        <v>43213</v>
      </c>
      <c r="B1632" s="158" t="str">
        <f t="shared" si="714"/>
        <v>043213</v>
      </c>
      <c r="C1632">
        <v>43</v>
      </c>
      <c r="D1632" t="s">
        <v>70</v>
      </c>
      <c r="E1632">
        <v>43213</v>
      </c>
      <c r="F1632" t="s">
        <v>663</v>
      </c>
      <c r="G1632">
        <v>327.39699999999999</v>
      </c>
      <c r="H1632">
        <v>1293.165</v>
      </c>
      <c r="I1632">
        <v>434.70499999999998</v>
      </c>
      <c r="J1632">
        <v>1715.4749999999999</v>
      </c>
      <c r="K1632">
        <v>13.2</v>
      </c>
      <c r="L1632">
        <v>22.065000000000001</v>
      </c>
      <c r="M1632">
        <v>0.215</v>
      </c>
      <c r="N1632">
        <v>5.6000000000000001E-2</v>
      </c>
      <c r="O1632">
        <v>0</v>
      </c>
      <c r="P1632">
        <v>0</v>
      </c>
      <c r="Q1632">
        <v>0</v>
      </c>
      <c r="R1632">
        <v>0</v>
      </c>
      <c r="S1632">
        <v>0</v>
      </c>
      <c r="T1632">
        <v>0</v>
      </c>
      <c r="U1632">
        <v>0</v>
      </c>
      <c r="V1632">
        <v>3.7530000000000001</v>
      </c>
      <c r="W1632">
        <v>30.498999999999999</v>
      </c>
      <c r="Y1632" t="str">
        <f t="shared" si="715"/>
        <v>熊本県</v>
      </c>
      <c r="Z1632" t="str">
        <f t="shared" si="716"/>
        <v>熊本県宇城市</v>
      </c>
      <c r="AA1632" s="159">
        <f t="shared" si="717"/>
        <v>434.70499999999998</v>
      </c>
      <c r="AB1632" s="159">
        <f t="shared" si="718"/>
        <v>1715.4749999999999</v>
      </c>
      <c r="AC1632" s="159">
        <f t="shared" si="719"/>
        <v>22.065000000000001</v>
      </c>
      <c r="AD1632" s="159">
        <f t="shared" si="720"/>
        <v>5.6000000000000001E-2</v>
      </c>
      <c r="AE1632" s="159">
        <f t="shared" si="721"/>
        <v>0</v>
      </c>
      <c r="AF1632" s="159">
        <f t="shared" si="722"/>
        <v>0</v>
      </c>
      <c r="AG1632" s="159">
        <f t="shared" si="723"/>
        <v>0</v>
      </c>
      <c r="AH1632" s="160">
        <f t="shared" si="724"/>
        <v>2172.3009999999999</v>
      </c>
      <c r="AI1632" s="135">
        <f t="shared" si="725"/>
        <v>0.20011269156530334</v>
      </c>
      <c r="AJ1632" s="135">
        <f t="shared" si="726"/>
        <v>0.78970409717622003</v>
      </c>
      <c r="AK1632" s="135">
        <f t="shared" si="727"/>
        <v>1.0157432142230751E-2</v>
      </c>
      <c r="AL1632" s="135">
        <f t="shared" si="728"/>
        <v>2.5779116245860958E-5</v>
      </c>
      <c r="AM1632" s="135">
        <f t="shared" si="729"/>
        <v>0</v>
      </c>
      <c r="AN1632" s="135">
        <f t="shared" si="730"/>
        <v>0</v>
      </c>
      <c r="AO1632" s="135">
        <f t="shared" si="731"/>
        <v>0</v>
      </c>
      <c r="AP1632" s="159">
        <f>IFERROR(VLOOKUP(A1632,人口!$A$2:$E$1748,5,0),0)</f>
        <v>58941</v>
      </c>
      <c r="AQ1632" s="159">
        <f t="shared" si="706"/>
        <v>0</v>
      </c>
      <c r="AR1632" s="159">
        <f t="shared" si="707"/>
        <v>0</v>
      </c>
      <c r="AS1632" s="159">
        <f t="shared" si="708"/>
        <v>0</v>
      </c>
      <c r="AT1632" s="159">
        <f t="shared" si="709"/>
        <v>1</v>
      </c>
      <c r="AU1632" s="159">
        <f t="shared" si="710"/>
        <v>0</v>
      </c>
      <c r="AV1632" s="159">
        <f t="shared" si="711"/>
        <v>0</v>
      </c>
      <c r="AW1632" s="159">
        <f t="shared" si="712"/>
        <v>0</v>
      </c>
      <c r="AX1632" s="159">
        <f t="shared" si="732"/>
        <v>0</v>
      </c>
      <c r="AY1632" s="159" t="str">
        <f t="shared" si="733"/>
        <v>3万～10万人未満の市町村平均</v>
      </c>
      <c r="AZ1632" s="159"/>
    </row>
    <row r="1633" spans="1:52" x14ac:dyDescent="0.3">
      <c r="A1633" t="str">
        <f t="shared" si="713"/>
        <v>43214</v>
      </c>
      <c r="B1633" s="158" t="str">
        <f t="shared" si="714"/>
        <v>043214</v>
      </c>
      <c r="C1633">
        <v>43</v>
      </c>
      <c r="D1633" t="s">
        <v>70</v>
      </c>
      <c r="E1633">
        <v>43214</v>
      </c>
      <c r="F1633" t="s">
        <v>716</v>
      </c>
      <c r="G1633">
        <v>217.26499999999999</v>
      </c>
      <c r="H1633">
        <v>1800.54</v>
      </c>
      <c r="I1633">
        <v>273.87900000000002</v>
      </c>
      <c r="J1633">
        <v>2268.2510000000002</v>
      </c>
      <c r="K1633">
        <v>761.5</v>
      </c>
      <c r="L1633">
        <v>1664.681</v>
      </c>
      <c r="M1633">
        <v>0.56899999999999995</v>
      </c>
      <c r="N1633">
        <v>3.2450000000000001</v>
      </c>
      <c r="O1633">
        <v>0</v>
      </c>
      <c r="P1633">
        <v>5.851</v>
      </c>
      <c r="Q1633">
        <v>1.6559999999999999</v>
      </c>
      <c r="R1633">
        <v>11.856</v>
      </c>
      <c r="S1633">
        <v>40.200000000000003</v>
      </c>
      <c r="T1633">
        <v>10.153</v>
      </c>
      <c r="U1633">
        <v>72.703000000000003</v>
      </c>
      <c r="V1633">
        <v>1.4370000000000001</v>
      </c>
      <c r="W1633">
        <v>14.925000000000001</v>
      </c>
      <c r="Y1633" t="str">
        <f t="shared" si="715"/>
        <v>熊本県</v>
      </c>
      <c r="Z1633" t="str">
        <f t="shared" si="716"/>
        <v>熊本県阿蘇市</v>
      </c>
      <c r="AA1633" s="159">
        <f t="shared" si="717"/>
        <v>273.87900000000002</v>
      </c>
      <c r="AB1633" s="159">
        <f t="shared" si="718"/>
        <v>2268.2510000000002</v>
      </c>
      <c r="AC1633" s="159">
        <f t="shared" si="719"/>
        <v>1664.681</v>
      </c>
      <c r="AD1633" s="159">
        <f t="shared" si="720"/>
        <v>3.2450000000000001</v>
      </c>
      <c r="AE1633" s="159">
        <f t="shared" si="721"/>
        <v>40.200000000000003</v>
      </c>
      <c r="AF1633" s="159">
        <f t="shared" si="722"/>
        <v>10.153</v>
      </c>
      <c r="AG1633" s="159">
        <f t="shared" si="723"/>
        <v>72.703000000000003</v>
      </c>
      <c r="AH1633" s="160">
        <f t="shared" si="724"/>
        <v>4333.1120000000001</v>
      </c>
      <c r="AI1633" s="135">
        <f t="shared" si="725"/>
        <v>6.3206074525652703E-2</v>
      </c>
      <c r="AJ1633" s="135">
        <f t="shared" si="726"/>
        <v>0.52346927566146462</v>
      </c>
      <c r="AK1633" s="135">
        <f t="shared" si="727"/>
        <v>0.38417677641381065</v>
      </c>
      <c r="AL1633" s="135">
        <f t="shared" si="728"/>
        <v>7.4888440455727896E-4</v>
      </c>
      <c r="AM1633" s="135">
        <f t="shared" si="729"/>
        <v>9.2773969378128242E-3</v>
      </c>
      <c r="AN1633" s="135">
        <f t="shared" si="730"/>
        <v>2.343119679343622E-3</v>
      </c>
      <c r="AO1633" s="135">
        <f t="shared" si="731"/>
        <v>1.6778472377358352E-2</v>
      </c>
      <c r="AP1633" s="159">
        <f>IFERROR(VLOOKUP(A1633,人口!$A$2:$E$1748,5,0),0)</f>
        <v>25924</v>
      </c>
      <c r="AQ1633" s="159">
        <f t="shared" si="706"/>
        <v>0</v>
      </c>
      <c r="AR1633" s="159">
        <f t="shared" si="707"/>
        <v>0</v>
      </c>
      <c r="AS1633" s="159">
        <f t="shared" si="708"/>
        <v>1</v>
      </c>
      <c r="AT1633" s="159">
        <f t="shared" si="709"/>
        <v>0</v>
      </c>
      <c r="AU1633" s="159">
        <f t="shared" si="710"/>
        <v>0</v>
      </c>
      <c r="AV1633" s="159">
        <f t="shared" si="711"/>
        <v>0</v>
      </c>
      <c r="AW1633" s="159">
        <f t="shared" si="712"/>
        <v>0</v>
      </c>
      <c r="AX1633" s="159">
        <f t="shared" si="732"/>
        <v>0</v>
      </c>
      <c r="AY1633" s="159" t="str">
        <f t="shared" si="733"/>
        <v>1万～3万人未満の市町村平均</v>
      </c>
      <c r="AZ1633" s="159"/>
    </row>
    <row r="1634" spans="1:52" x14ac:dyDescent="0.3">
      <c r="A1634" t="str">
        <f t="shared" si="713"/>
        <v>43215</v>
      </c>
      <c r="B1634" s="158" t="str">
        <f t="shared" si="714"/>
        <v>043215</v>
      </c>
      <c r="C1634">
        <v>43</v>
      </c>
      <c r="D1634" t="s">
        <v>70</v>
      </c>
      <c r="E1634">
        <v>43215</v>
      </c>
      <c r="F1634" t="s">
        <v>769</v>
      </c>
      <c r="G1634">
        <v>516.64200000000005</v>
      </c>
      <c r="H1634">
        <v>976.65800000000002</v>
      </c>
      <c r="I1634">
        <v>662.53800000000001</v>
      </c>
      <c r="J1634">
        <v>1248.3969999999999</v>
      </c>
      <c r="K1634">
        <v>363.1</v>
      </c>
      <c r="L1634">
        <v>785.05899999999997</v>
      </c>
      <c r="M1634">
        <v>0.29599999999999999</v>
      </c>
      <c r="N1634">
        <v>1.556</v>
      </c>
      <c r="O1634">
        <v>0</v>
      </c>
      <c r="P1634">
        <v>0</v>
      </c>
      <c r="Q1634">
        <v>0</v>
      </c>
      <c r="R1634">
        <v>0</v>
      </c>
      <c r="S1634">
        <v>0</v>
      </c>
      <c r="T1634">
        <v>0</v>
      </c>
      <c r="U1634">
        <v>0</v>
      </c>
      <c r="V1634">
        <v>5.3620000000000001</v>
      </c>
      <c r="W1634">
        <v>44.904000000000003</v>
      </c>
      <c r="Y1634" t="str">
        <f t="shared" si="715"/>
        <v>熊本県</v>
      </c>
      <c r="Z1634" t="str">
        <f t="shared" si="716"/>
        <v>熊本県天草市</v>
      </c>
      <c r="AA1634" s="159">
        <f t="shared" si="717"/>
        <v>662.53800000000001</v>
      </c>
      <c r="AB1634" s="159">
        <f t="shared" si="718"/>
        <v>1248.3969999999999</v>
      </c>
      <c r="AC1634" s="159">
        <f t="shared" si="719"/>
        <v>785.05899999999997</v>
      </c>
      <c r="AD1634" s="159">
        <f t="shared" si="720"/>
        <v>1.556</v>
      </c>
      <c r="AE1634" s="159">
        <f t="shared" si="721"/>
        <v>0</v>
      </c>
      <c r="AF1634" s="159">
        <f t="shared" si="722"/>
        <v>0</v>
      </c>
      <c r="AG1634" s="159">
        <f t="shared" si="723"/>
        <v>0</v>
      </c>
      <c r="AH1634" s="160">
        <f t="shared" si="724"/>
        <v>2697.5499999999997</v>
      </c>
      <c r="AI1634" s="135">
        <f t="shared" si="725"/>
        <v>0.24560731033715782</v>
      </c>
      <c r="AJ1634" s="135">
        <f t="shared" si="726"/>
        <v>0.4627891976052344</v>
      </c>
      <c r="AK1634" s="135">
        <f t="shared" si="727"/>
        <v>0.2910266723508369</v>
      </c>
      <c r="AL1634" s="135">
        <f t="shared" si="728"/>
        <v>5.7681970677095893E-4</v>
      </c>
      <c r="AM1634" s="135">
        <f t="shared" si="729"/>
        <v>0</v>
      </c>
      <c r="AN1634" s="135">
        <f t="shared" si="730"/>
        <v>0</v>
      </c>
      <c r="AO1634" s="135">
        <f t="shared" si="731"/>
        <v>0</v>
      </c>
      <c r="AP1634" s="159">
        <f>IFERROR(VLOOKUP(A1634,人口!$A$2:$E$1748,5,0),0)</f>
        <v>79694</v>
      </c>
      <c r="AQ1634" s="159">
        <f t="shared" si="706"/>
        <v>0</v>
      </c>
      <c r="AR1634" s="159">
        <f t="shared" si="707"/>
        <v>0</v>
      </c>
      <c r="AS1634" s="159">
        <f t="shared" si="708"/>
        <v>0</v>
      </c>
      <c r="AT1634" s="159">
        <f t="shared" si="709"/>
        <v>1</v>
      </c>
      <c r="AU1634" s="159">
        <f t="shared" si="710"/>
        <v>0</v>
      </c>
      <c r="AV1634" s="159">
        <f t="shared" si="711"/>
        <v>0</v>
      </c>
      <c r="AW1634" s="159">
        <f t="shared" si="712"/>
        <v>0</v>
      </c>
      <c r="AX1634" s="159">
        <f t="shared" si="732"/>
        <v>0</v>
      </c>
      <c r="AY1634" s="159" t="str">
        <f t="shared" si="733"/>
        <v>3万～10万人未満の市町村平均</v>
      </c>
      <c r="AZ1634" s="159"/>
    </row>
    <row r="1635" spans="1:52" x14ac:dyDescent="0.3">
      <c r="A1635" t="str">
        <f t="shared" si="713"/>
        <v>43216</v>
      </c>
      <c r="B1635" s="158" t="str">
        <f t="shared" si="714"/>
        <v>043216</v>
      </c>
      <c r="C1635">
        <v>43</v>
      </c>
      <c r="D1635" t="s">
        <v>70</v>
      </c>
      <c r="E1635">
        <v>43216</v>
      </c>
      <c r="F1635" t="s">
        <v>823</v>
      </c>
      <c r="G1635">
        <v>227.482</v>
      </c>
      <c r="H1635">
        <v>653.00599999999997</v>
      </c>
      <c r="I1635">
        <v>299.37</v>
      </c>
      <c r="J1635">
        <v>857.14099999999996</v>
      </c>
      <c r="K1635">
        <v>0</v>
      </c>
      <c r="L1635">
        <v>0</v>
      </c>
      <c r="M1635">
        <v>0</v>
      </c>
      <c r="N1635">
        <v>0</v>
      </c>
      <c r="O1635">
        <v>0</v>
      </c>
      <c r="P1635">
        <v>0</v>
      </c>
      <c r="Q1635">
        <v>0</v>
      </c>
      <c r="R1635">
        <v>0</v>
      </c>
      <c r="S1635">
        <v>0</v>
      </c>
      <c r="T1635">
        <v>0</v>
      </c>
      <c r="U1635">
        <v>0</v>
      </c>
      <c r="V1635">
        <v>3.3180000000000001</v>
      </c>
      <c r="W1635">
        <v>33.777000000000001</v>
      </c>
      <c r="Y1635" t="str">
        <f t="shared" si="715"/>
        <v>熊本県</v>
      </c>
      <c r="Z1635" t="str">
        <f t="shared" si="716"/>
        <v>熊本県合志市</v>
      </c>
      <c r="AA1635" s="159">
        <f t="shared" si="717"/>
        <v>299.37</v>
      </c>
      <c r="AB1635" s="159">
        <f t="shared" si="718"/>
        <v>857.14099999999996</v>
      </c>
      <c r="AC1635" s="159">
        <f t="shared" si="719"/>
        <v>0</v>
      </c>
      <c r="AD1635" s="159">
        <f t="shared" si="720"/>
        <v>0</v>
      </c>
      <c r="AE1635" s="159">
        <f t="shared" si="721"/>
        <v>0</v>
      </c>
      <c r="AF1635" s="159">
        <f t="shared" si="722"/>
        <v>0</v>
      </c>
      <c r="AG1635" s="159">
        <f t="shared" si="723"/>
        <v>0</v>
      </c>
      <c r="AH1635" s="160">
        <f t="shared" si="724"/>
        <v>1156.511</v>
      </c>
      <c r="AI1635" s="135">
        <f t="shared" si="725"/>
        <v>0.25885616306286757</v>
      </c>
      <c r="AJ1635" s="135">
        <f t="shared" si="726"/>
        <v>0.74114383693713248</v>
      </c>
      <c r="AK1635" s="135">
        <f t="shared" si="727"/>
        <v>0</v>
      </c>
      <c r="AL1635" s="135">
        <f t="shared" si="728"/>
        <v>0</v>
      </c>
      <c r="AM1635" s="135">
        <f t="shared" si="729"/>
        <v>0</v>
      </c>
      <c r="AN1635" s="135">
        <f t="shared" si="730"/>
        <v>0</v>
      </c>
      <c r="AO1635" s="135">
        <f t="shared" si="731"/>
        <v>0</v>
      </c>
      <c r="AP1635" s="159">
        <f>IFERROR(VLOOKUP(A1635,人口!$A$2:$E$1748,5,0),0)</f>
        <v>62640</v>
      </c>
      <c r="AQ1635" s="159">
        <f t="shared" si="706"/>
        <v>0</v>
      </c>
      <c r="AR1635" s="159">
        <f t="shared" si="707"/>
        <v>0</v>
      </c>
      <c r="AS1635" s="159">
        <f t="shared" si="708"/>
        <v>0</v>
      </c>
      <c r="AT1635" s="159">
        <f t="shared" si="709"/>
        <v>1</v>
      </c>
      <c r="AU1635" s="159">
        <f t="shared" si="710"/>
        <v>0</v>
      </c>
      <c r="AV1635" s="159">
        <f t="shared" si="711"/>
        <v>0</v>
      </c>
      <c r="AW1635" s="159">
        <f t="shared" si="712"/>
        <v>0</v>
      </c>
      <c r="AX1635" s="159">
        <f t="shared" si="732"/>
        <v>0</v>
      </c>
      <c r="AY1635" s="159" t="str">
        <f t="shared" si="733"/>
        <v>3万～10万人未満の市町村平均</v>
      </c>
      <c r="AZ1635" s="159"/>
    </row>
    <row r="1636" spans="1:52" x14ac:dyDescent="0.3">
      <c r="A1636" t="str">
        <f t="shared" si="713"/>
        <v>43348</v>
      </c>
      <c r="B1636" s="158" t="str">
        <f t="shared" si="714"/>
        <v>043348</v>
      </c>
      <c r="C1636">
        <v>43</v>
      </c>
      <c r="D1636" t="s">
        <v>70</v>
      </c>
      <c r="E1636">
        <v>43348</v>
      </c>
      <c r="F1636" t="s">
        <v>874</v>
      </c>
      <c r="G1636">
        <v>74.707999999999998</v>
      </c>
      <c r="H1636">
        <v>197.005</v>
      </c>
      <c r="I1636">
        <v>97.048000000000002</v>
      </c>
      <c r="J1636">
        <v>254.74100000000001</v>
      </c>
      <c r="K1636">
        <v>3.9</v>
      </c>
      <c r="L1636">
        <v>7.02</v>
      </c>
      <c r="M1636">
        <v>33.363999999999997</v>
      </c>
      <c r="N1636">
        <v>8.6329999999999991</v>
      </c>
      <c r="O1636">
        <v>0</v>
      </c>
      <c r="P1636">
        <v>0</v>
      </c>
      <c r="Q1636">
        <v>0</v>
      </c>
      <c r="R1636">
        <v>0</v>
      </c>
      <c r="S1636">
        <v>0</v>
      </c>
      <c r="T1636">
        <v>0</v>
      </c>
      <c r="U1636">
        <v>0</v>
      </c>
      <c r="V1636">
        <v>0.57999999999999996</v>
      </c>
      <c r="W1636">
        <v>5.6840000000000002</v>
      </c>
      <c r="Y1636" t="str">
        <f t="shared" si="715"/>
        <v>熊本県</v>
      </c>
      <c r="Z1636" t="str">
        <f t="shared" si="716"/>
        <v>熊本県美里町</v>
      </c>
      <c r="AA1636" s="159">
        <f t="shared" si="717"/>
        <v>97.048000000000002</v>
      </c>
      <c r="AB1636" s="159">
        <f t="shared" si="718"/>
        <v>254.74100000000001</v>
      </c>
      <c r="AC1636" s="159">
        <f t="shared" si="719"/>
        <v>7.02</v>
      </c>
      <c r="AD1636" s="159">
        <f t="shared" si="720"/>
        <v>8.6329999999999991</v>
      </c>
      <c r="AE1636" s="159">
        <f t="shared" si="721"/>
        <v>0</v>
      </c>
      <c r="AF1636" s="159">
        <f t="shared" si="722"/>
        <v>0</v>
      </c>
      <c r="AG1636" s="159">
        <f t="shared" si="723"/>
        <v>0</v>
      </c>
      <c r="AH1636" s="160">
        <f t="shared" si="724"/>
        <v>367.44199999999995</v>
      </c>
      <c r="AI1636" s="135">
        <f t="shared" si="725"/>
        <v>0.26411787438561735</v>
      </c>
      <c r="AJ1636" s="135">
        <f t="shared" si="726"/>
        <v>0.6932822050827071</v>
      </c>
      <c r="AK1636" s="135">
        <f t="shared" si="727"/>
        <v>1.9105056036054672E-2</v>
      </c>
      <c r="AL1636" s="135">
        <f t="shared" si="728"/>
        <v>2.349486449562108E-2</v>
      </c>
      <c r="AM1636" s="135">
        <f t="shared" si="729"/>
        <v>0</v>
      </c>
      <c r="AN1636" s="135">
        <f t="shared" si="730"/>
        <v>0</v>
      </c>
      <c r="AO1636" s="135">
        <f t="shared" si="731"/>
        <v>0</v>
      </c>
      <c r="AP1636" s="159">
        <f>IFERROR(VLOOKUP(A1636,人口!$A$2:$E$1748,5,0),0)</f>
        <v>9903</v>
      </c>
      <c r="AQ1636" s="159">
        <f t="shared" si="706"/>
        <v>0</v>
      </c>
      <c r="AR1636" s="159">
        <f t="shared" si="707"/>
        <v>1</v>
      </c>
      <c r="AS1636" s="159">
        <f t="shared" si="708"/>
        <v>0</v>
      </c>
      <c r="AT1636" s="159">
        <f t="shared" si="709"/>
        <v>0</v>
      </c>
      <c r="AU1636" s="159">
        <f t="shared" si="710"/>
        <v>0</v>
      </c>
      <c r="AV1636" s="159">
        <f t="shared" si="711"/>
        <v>0</v>
      </c>
      <c r="AW1636" s="159">
        <f t="shared" si="712"/>
        <v>0</v>
      </c>
      <c r="AX1636" s="159">
        <f t="shared" si="732"/>
        <v>0</v>
      </c>
      <c r="AY1636" s="159" t="str">
        <f t="shared" si="733"/>
        <v>5千～1万人未満の市町村平均</v>
      </c>
      <c r="AZ1636" s="159"/>
    </row>
    <row r="1637" spans="1:52" x14ac:dyDescent="0.3">
      <c r="A1637" t="str">
        <f t="shared" si="713"/>
        <v>43364</v>
      </c>
      <c r="B1637" s="158" t="str">
        <f t="shared" si="714"/>
        <v>043364</v>
      </c>
      <c r="C1637">
        <v>43</v>
      </c>
      <c r="D1637" t="s">
        <v>70</v>
      </c>
      <c r="E1637">
        <v>43364</v>
      </c>
      <c r="F1637" t="s">
        <v>926</v>
      </c>
      <c r="G1637">
        <v>33.962000000000003</v>
      </c>
      <c r="H1637">
        <v>143.18</v>
      </c>
      <c r="I1637">
        <v>45.993000000000002</v>
      </c>
      <c r="J1637">
        <v>193.67500000000001</v>
      </c>
      <c r="K1637">
        <v>0</v>
      </c>
      <c r="L1637">
        <v>0</v>
      </c>
      <c r="M1637">
        <v>0</v>
      </c>
      <c r="N1637">
        <v>0</v>
      </c>
      <c r="O1637">
        <v>0</v>
      </c>
      <c r="P1637">
        <v>0</v>
      </c>
      <c r="Q1637">
        <v>0</v>
      </c>
      <c r="R1637">
        <v>0</v>
      </c>
      <c r="S1637">
        <v>0</v>
      </c>
      <c r="T1637">
        <v>0</v>
      </c>
      <c r="U1637">
        <v>0</v>
      </c>
      <c r="V1637">
        <v>0.30099999999999999</v>
      </c>
      <c r="W1637">
        <v>3.512</v>
      </c>
      <c r="Y1637" t="str">
        <f t="shared" si="715"/>
        <v>熊本県</v>
      </c>
      <c r="Z1637" t="str">
        <f t="shared" si="716"/>
        <v>熊本県玉東町</v>
      </c>
      <c r="AA1637" s="159">
        <f t="shared" si="717"/>
        <v>45.993000000000002</v>
      </c>
      <c r="AB1637" s="159">
        <f t="shared" si="718"/>
        <v>193.67500000000001</v>
      </c>
      <c r="AC1637" s="159">
        <f t="shared" si="719"/>
        <v>0</v>
      </c>
      <c r="AD1637" s="159">
        <f t="shared" si="720"/>
        <v>0</v>
      </c>
      <c r="AE1637" s="159">
        <f t="shared" si="721"/>
        <v>0</v>
      </c>
      <c r="AF1637" s="159">
        <f t="shared" si="722"/>
        <v>0</v>
      </c>
      <c r="AG1637" s="159">
        <f t="shared" si="723"/>
        <v>0</v>
      </c>
      <c r="AH1637" s="160">
        <f t="shared" si="724"/>
        <v>239.66800000000001</v>
      </c>
      <c r="AI1637" s="135">
        <f t="shared" si="725"/>
        <v>0.19190296576931423</v>
      </c>
      <c r="AJ1637" s="135">
        <f t="shared" si="726"/>
        <v>0.8080970342306858</v>
      </c>
      <c r="AK1637" s="135">
        <f t="shared" si="727"/>
        <v>0</v>
      </c>
      <c r="AL1637" s="135">
        <f t="shared" si="728"/>
        <v>0</v>
      </c>
      <c r="AM1637" s="135">
        <f t="shared" si="729"/>
        <v>0</v>
      </c>
      <c r="AN1637" s="135">
        <f t="shared" si="730"/>
        <v>0</v>
      </c>
      <c r="AO1637" s="135">
        <f t="shared" si="731"/>
        <v>0</v>
      </c>
      <c r="AP1637" s="159">
        <f>IFERROR(VLOOKUP(A1637,人口!$A$2:$E$1748,5,0),0)</f>
        <v>5240</v>
      </c>
      <c r="AQ1637" s="159">
        <f t="shared" si="706"/>
        <v>0</v>
      </c>
      <c r="AR1637" s="159">
        <f t="shared" si="707"/>
        <v>1</v>
      </c>
      <c r="AS1637" s="159">
        <f t="shared" si="708"/>
        <v>0</v>
      </c>
      <c r="AT1637" s="159">
        <f t="shared" si="709"/>
        <v>0</v>
      </c>
      <c r="AU1637" s="159">
        <f t="shared" si="710"/>
        <v>0</v>
      </c>
      <c r="AV1637" s="159">
        <f t="shared" si="711"/>
        <v>0</v>
      </c>
      <c r="AW1637" s="159">
        <f t="shared" si="712"/>
        <v>0</v>
      </c>
      <c r="AX1637" s="159">
        <f t="shared" si="732"/>
        <v>0</v>
      </c>
      <c r="AY1637" s="159" t="str">
        <f t="shared" si="733"/>
        <v>5千～1万人未満の市町村平均</v>
      </c>
      <c r="AZ1637" s="159"/>
    </row>
    <row r="1638" spans="1:52" x14ac:dyDescent="0.3">
      <c r="A1638" t="str">
        <f t="shared" si="713"/>
        <v>43367</v>
      </c>
      <c r="B1638" s="158" t="str">
        <f t="shared" si="714"/>
        <v>043367</v>
      </c>
      <c r="C1638">
        <v>43</v>
      </c>
      <c r="D1638" t="s">
        <v>70</v>
      </c>
      <c r="E1638">
        <v>43367</v>
      </c>
      <c r="F1638" t="s">
        <v>976</v>
      </c>
      <c r="G1638">
        <v>85.698999999999998</v>
      </c>
      <c r="H1638">
        <v>260.96600000000001</v>
      </c>
      <c r="I1638">
        <v>114.85299999999999</v>
      </c>
      <c r="J1638">
        <v>349.327</v>
      </c>
      <c r="K1638">
        <v>2.2999999999999998</v>
      </c>
      <c r="L1638">
        <v>3.9790000000000001</v>
      </c>
      <c r="M1638">
        <v>0</v>
      </c>
      <c r="N1638">
        <v>0</v>
      </c>
      <c r="O1638">
        <v>0</v>
      </c>
      <c r="P1638">
        <v>0</v>
      </c>
      <c r="Q1638">
        <v>0</v>
      </c>
      <c r="R1638">
        <v>0</v>
      </c>
      <c r="S1638">
        <v>0</v>
      </c>
      <c r="T1638">
        <v>0</v>
      </c>
      <c r="U1638">
        <v>0</v>
      </c>
      <c r="V1638">
        <v>0.59799999999999998</v>
      </c>
      <c r="W1638">
        <v>6.234</v>
      </c>
      <c r="Y1638" t="str">
        <f t="shared" si="715"/>
        <v>熊本県</v>
      </c>
      <c r="Z1638" t="str">
        <f t="shared" si="716"/>
        <v>熊本県南関町</v>
      </c>
      <c r="AA1638" s="159">
        <f t="shared" si="717"/>
        <v>114.85299999999999</v>
      </c>
      <c r="AB1638" s="159">
        <f t="shared" si="718"/>
        <v>349.327</v>
      </c>
      <c r="AC1638" s="159">
        <f t="shared" si="719"/>
        <v>3.9790000000000001</v>
      </c>
      <c r="AD1638" s="159">
        <f t="shared" si="720"/>
        <v>0</v>
      </c>
      <c r="AE1638" s="159">
        <f t="shared" si="721"/>
        <v>0</v>
      </c>
      <c r="AF1638" s="159">
        <f t="shared" si="722"/>
        <v>0</v>
      </c>
      <c r="AG1638" s="159">
        <f t="shared" si="723"/>
        <v>0</v>
      </c>
      <c r="AH1638" s="160">
        <f t="shared" si="724"/>
        <v>468.15899999999999</v>
      </c>
      <c r="AI1638" s="135">
        <f t="shared" si="725"/>
        <v>0.24532904419225091</v>
      </c>
      <c r="AJ1638" s="135">
        <f t="shared" si="726"/>
        <v>0.74617170662104115</v>
      </c>
      <c r="AK1638" s="135">
        <f t="shared" si="727"/>
        <v>8.4992491867079342E-3</v>
      </c>
      <c r="AL1638" s="135">
        <f t="shared" si="728"/>
        <v>0</v>
      </c>
      <c r="AM1638" s="135">
        <f t="shared" si="729"/>
        <v>0</v>
      </c>
      <c r="AN1638" s="135">
        <f t="shared" si="730"/>
        <v>0</v>
      </c>
      <c r="AO1638" s="135">
        <f t="shared" si="731"/>
        <v>0</v>
      </c>
      <c r="AP1638" s="159">
        <f>IFERROR(VLOOKUP(A1638,人口!$A$2:$E$1748,5,0),0)</f>
        <v>9633</v>
      </c>
      <c r="AQ1638" s="159">
        <f t="shared" si="706"/>
        <v>0</v>
      </c>
      <c r="AR1638" s="159">
        <f t="shared" si="707"/>
        <v>1</v>
      </c>
      <c r="AS1638" s="159">
        <f t="shared" si="708"/>
        <v>0</v>
      </c>
      <c r="AT1638" s="159">
        <f t="shared" si="709"/>
        <v>0</v>
      </c>
      <c r="AU1638" s="159">
        <f t="shared" si="710"/>
        <v>0</v>
      </c>
      <c r="AV1638" s="159">
        <f t="shared" si="711"/>
        <v>0</v>
      </c>
      <c r="AW1638" s="159">
        <f t="shared" si="712"/>
        <v>0</v>
      </c>
      <c r="AX1638" s="159">
        <f t="shared" si="732"/>
        <v>0</v>
      </c>
      <c r="AY1638" s="159" t="str">
        <f t="shared" si="733"/>
        <v>5千～1万人未満の市町村平均</v>
      </c>
      <c r="AZ1638" s="159"/>
    </row>
    <row r="1639" spans="1:52" x14ac:dyDescent="0.3">
      <c r="A1639" t="str">
        <f t="shared" si="713"/>
        <v>43368</v>
      </c>
      <c r="B1639" s="158" t="str">
        <f t="shared" si="714"/>
        <v>043368</v>
      </c>
      <c r="C1639">
        <v>43</v>
      </c>
      <c r="D1639" t="s">
        <v>70</v>
      </c>
      <c r="E1639">
        <v>43368</v>
      </c>
      <c r="F1639" t="s">
        <v>1020</v>
      </c>
      <c r="G1639">
        <v>107.928</v>
      </c>
      <c r="H1639">
        <v>140.91200000000001</v>
      </c>
      <c r="I1639">
        <v>141.874</v>
      </c>
      <c r="J1639">
        <v>184.97</v>
      </c>
      <c r="K1639">
        <v>0</v>
      </c>
      <c r="L1639">
        <v>0</v>
      </c>
      <c r="M1639">
        <v>0</v>
      </c>
      <c r="N1639">
        <v>0</v>
      </c>
      <c r="O1639">
        <v>0</v>
      </c>
      <c r="P1639">
        <v>0</v>
      </c>
      <c r="Q1639">
        <v>0</v>
      </c>
      <c r="R1639">
        <v>0</v>
      </c>
      <c r="S1639">
        <v>0</v>
      </c>
      <c r="T1639">
        <v>0</v>
      </c>
      <c r="U1639">
        <v>0</v>
      </c>
      <c r="V1639">
        <v>0.80900000000000005</v>
      </c>
      <c r="W1639">
        <v>8.0429999999999993</v>
      </c>
      <c r="Y1639" t="str">
        <f t="shared" si="715"/>
        <v>熊本県</v>
      </c>
      <c r="Z1639" t="str">
        <f t="shared" si="716"/>
        <v>熊本県長洲町</v>
      </c>
      <c r="AA1639" s="159">
        <f t="shared" si="717"/>
        <v>141.874</v>
      </c>
      <c r="AB1639" s="159">
        <f t="shared" si="718"/>
        <v>184.97</v>
      </c>
      <c r="AC1639" s="159">
        <f t="shared" si="719"/>
        <v>0</v>
      </c>
      <c r="AD1639" s="159">
        <f t="shared" si="720"/>
        <v>0</v>
      </c>
      <c r="AE1639" s="159">
        <f t="shared" si="721"/>
        <v>0</v>
      </c>
      <c r="AF1639" s="159">
        <f t="shared" si="722"/>
        <v>0</v>
      </c>
      <c r="AG1639" s="159">
        <f t="shared" si="723"/>
        <v>0</v>
      </c>
      <c r="AH1639" s="160">
        <f t="shared" si="724"/>
        <v>326.84399999999999</v>
      </c>
      <c r="AI1639" s="135">
        <f t="shared" si="725"/>
        <v>0.43407252389519158</v>
      </c>
      <c r="AJ1639" s="135">
        <f t="shared" si="726"/>
        <v>0.56592747610480842</v>
      </c>
      <c r="AK1639" s="135">
        <f t="shared" si="727"/>
        <v>0</v>
      </c>
      <c r="AL1639" s="135">
        <f t="shared" si="728"/>
        <v>0</v>
      </c>
      <c r="AM1639" s="135">
        <f t="shared" si="729"/>
        <v>0</v>
      </c>
      <c r="AN1639" s="135">
        <f t="shared" si="730"/>
        <v>0</v>
      </c>
      <c r="AO1639" s="135">
        <f t="shared" si="731"/>
        <v>0</v>
      </c>
      <c r="AP1639" s="159">
        <f>IFERROR(VLOOKUP(A1639,人口!$A$2:$E$1748,5,0),0)</f>
        <v>16075</v>
      </c>
      <c r="AQ1639" s="159">
        <f t="shared" si="706"/>
        <v>0</v>
      </c>
      <c r="AR1639" s="159">
        <f t="shared" si="707"/>
        <v>0</v>
      </c>
      <c r="AS1639" s="159">
        <f t="shared" si="708"/>
        <v>1</v>
      </c>
      <c r="AT1639" s="159">
        <f t="shared" si="709"/>
        <v>0</v>
      </c>
      <c r="AU1639" s="159">
        <f t="shared" si="710"/>
        <v>0</v>
      </c>
      <c r="AV1639" s="159">
        <f t="shared" si="711"/>
        <v>0</v>
      </c>
      <c r="AW1639" s="159">
        <f t="shared" si="712"/>
        <v>0</v>
      </c>
      <c r="AX1639" s="159">
        <f t="shared" si="732"/>
        <v>0</v>
      </c>
      <c r="AY1639" s="159" t="str">
        <f t="shared" si="733"/>
        <v>1万～3万人未満の市町村平均</v>
      </c>
      <c r="AZ1639" s="159"/>
    </row>
    <row r="1640" spans="1:52" x14ac:dyDescent="0.3">
      <c r="A1640" t="str">
        <f t="shared" si="713"/>
        <v>43369</v>
      </c>
      <c r="B1640" s="158" t="str">
        <f t="shared" si="714"/>
        <v>043369</v>
      </c>
      <c r="C1640">
        <v>43</v>
      </c>
      <c r="D1640" t="s">
        <v>70</v>
      </c>
      <c r="E1640">
        <v>43369</v>
      </c>
      <c r="F1640" t="s">
        <v>1068</v>
      </c>
      <c r="G1640">
        <v>91.087999999999994</v>
      </c>
      <c r="H1640">
        <v>366.09199999999998</v>
      </c>
      <c r="I1640">
        <v>122.38</v>
      </c>
      <c r="J1640">
        <v>491.238</v>
      </c>
      <c r="K1640">
        <v>5.0999999999999996</v>
      </c>
      <c r="L1640">
        <v>8.8889999999999993</v>
      </c>
      <c r="M1640">
        <v>0</v>
      </c>
      <c r="N1640">
        <v>0</v>
      </c>
      <c r="O1640">
        <v>0</v>
      </c>
      <c r="P1640">
        <v>0</v>
      </c>
      <c r="Q1640">
        <v>0</v>
      </c>
      <c r="R1640">
        <v>0</v>
      </c>
      <c r="S1640">
        <v>0</v>
      </c>
      <c r="T1640">
        <v>0</v>
      </c>
      <c r="U1640">
        <v>0</v>
      </c>
      <c r="V1640">
        <v>0.69699999999999995</v>
      </c>
      <c r="W1640">
        <v>6.5739999999999998</v>
      </c>
      <c r="Y1640" t="str">
        <f t="shared" si="715"/>
        <v>熊本県</v>
      </c>
      <c r="Z1640" t="str">
        <f t="shared" si="716"/>
        <v>熊本県和水町</v>
      </c>
      <c r="AA1640" s="159">
        <f t="shared" si="717"/>
        <v>122.38</v>
      </c>
      <c r="AB1640" s="159">
        <f t="shared" si="718"/>
        <v>491.238</v>
      </c>
      <c r="AC1640" s="159">
        <f t="shared" si="719"/>
        <v>8.8889999999999993</v>
      </c>
      <c r="AD1640" s="159">
        <f t="shared" si="720"/>
        <v>0</v>
      </c>
      <c r="AE1640" s="159">
        <f t="shared" si="721"/>
        <v>0</v>
      </c>
      <c r="AF1640" s="159">
        <f t="shared" si="722"/>
        <v>0</v>
      </c>
      <c r="AG1640" s="159">
        <f t="shared" si="723"/>
        <v>0</v>
      </c>
      <c r="AH1640" s="160">
        <f t="shared" si="724"/>
        <v>622.50699999999995</v>
      </c>
      <c r="AI1640" s="135">
        <f t="shared" si="725"/>
        <v>0.19659216683507175</v>
      </c>
      <c r="AJ1640" s="135">
        <f t="shared" si="726"/>
        <v>0.78912847566372757</v>
      </c>
      <c r="AK1640" s="135">
        <f t="shared" si="727"/>
        <v>1.427935750120079E-2</v>
      </c>
      <c r="AL1640" s="135">
        <f t="shared" si="728"/>
        <v>0</v>
      </c>
      <c r="AM1640" s="135">
        <f t="shared" si="729"/>
        <v>0</v>
      </c>
      <c r="AN1640" s="135">
        <f t="shared" si="730"/>
        <v>0</v>
      </c>
      <c r="AO1640" s="135">
        <f t="shared" si="731"/>
        <v>0</v>
      </c>
      <c r="AP1640" s="159">
        <f>IFERROR(VLOOKUP(A1640,人口!$A$2:$E$1748,5,0),0)</f>
        <v>9848</v>
      </c>
      <c r="AQ1640" s="159">
        <f t="shared" si="706"/>
        <v>0</v>
      </c>
      <c r="AR1640" s="159">
        <f t="shared" si="707"/>
        <v>1</v>
      </c>
      <c r="AS1640" s="159">
        <f t="shared" si="708"/>
        <v>0</v>
      </c>
      <c r="AT1640" s="159">
        <f t="shared" si="709"/>
        <v>0</v>
      </c>
      <c r="AU1640" s="159">
        <f t="shared" si="710"/>
        <v>0</v>
      </c>
      <c r="AV1640" s="159">
        <f t="shared" si="711"/>
        <v>0</v>
      </c>
      <c r="AW1640" s="159">
        <f t="shared" si="712"/>
        <v>0</v>
      </c>
      <c r="AX1640" s="159">
        <f t="shared" si="732"/>
        <v>0</v>
      </c>
      <c r="AY1640" s="159" t="str">
        <f t="shared" si="733"/>
        <v>5千～1万人未満の市町村平均</v>
      </c>
      <c r="AZ1640" s="159"/>
    </row>
    <row r="1641" spans="1:52" x14ac:dyDescent="0.3">
      <c r="A1641" t="str">
        <f t="shared" si="713"/>
        <v>43403</v>
      </c>
      <c r="B1641" s="158" t="str">
        <f t="shared" si="714"/>
        <v>043403</v>
      </c>
      <c r="C1641">
        <v>43</v>
      </c>
      <c r="D1641" t="s">
        <v>70</v>
      </c>
      <c r="E1641">
        <v>43403</v>
      </c>
      <c r="F1641" t="s">
        <v>1108</v>
      </c>
      <c r="G1641">
        <v>177.00899999999999</v>
      </c>
      <c r="H1641">
        <v>635.42600000000004</v>
      </c>
      <c r="I1641">
        <v>228.446</v>
      </c>
      <c r="J1641">
        <v>819.31799999999998</v>
      </c>
      <c r="K1641">
        <v>139.5</v>
      </c>
      <c r="L1641">
        <v>295.81200000000001</v>
      </c>
      <c r="M1641">
        <v>4.5179999999999998</v>
      </c>
      <c r="N1641">
        <v>25.771999999999998</v>
      </c>
      <c r="O1641">
        <v>0</v>
      </c>
      <c r="P1641">
        <v>0</v>
      </c>
      <c r="Q1641">
        <v>0</v>
      </c>
      <c r="R1641">
        <v>5.0000000000000001E-3</v>
      </c>
      <c r="S1641">
        <v>0</v>
      </c>
      <c r="T1641">
        <v>0</v>
      </c>
      <c r="U1641">
        <v>3.3000000000000002E-2</v>
      </c>
      <c r="V1641">
        <v>1.333</v>
      </c>
      <c r="W1641">
        <v>15.26</v>
      </c>
      <c r="Y1641" t="str">
        <f t="shared" si="715"/>
        <v>熊本県</v>
      </c>
      <c r="Z1641" t="str">
        <f t="shared" si="716"/>
        <v>熊本県大津町</v>
      </c>
      <c r="AA1641" s="159">
        <f t="shared" si="717"/>
        <v>228.446</v>
      </c>
      <c r="AB1641" s="159">
        <f t="shared" si="718"/>
        <v>819.31799999999998</v>
      </c>
      <c r="AC1641" s="159">
        <f t="shared" si="719"/>
        <v>295.81200000000001</v>
      </c>
      <c r="AD1641" s="159">
        <f t="shared" si="720"/>
        <v>25.771999999999998</v>
      </c>
      <c r="AE1641" s="159">
        <f t="shared" si="721"/>
        <v>0</v>
      </c>
      <c r="AF1641" s="159">
        <f t="shared" si="722"/>
        <v>0</v>
      </c>
      <c r="AG1641" s="159">
        <f t="shared" si="723"/>
        <v>3.3000000000000002E-2</v>
      </c>
      <c r="AH1641" s="160">
        <f t="shared" si="724"/>
        <v>1369.3809999999999</v>
      </c>
      <c r="AI1641" s="135">
        <f t="shared" si="725"/>
        <v>0.16682428045956532</v>
      </c>
      <c r="AJ1641" s="135">
        <f t="shared" si="726"/>
        <v>0.5983126682785872</v>
      </c>
      <c r="AK1641" s="135">
        <f t="shared" si="727"/>
        <v>0.21601877052478458</v>
      </c>
      <c r="AL1641" s="135">
        <f t="shared" si="728"/>
        <v>1.882018225753096E-2</v>
      </c>
      <c r="AM1641" s="135">
        <f t="shared" si="729"/>
        <v>0</v>
      </c>
      <c r="AN1641" s="135">
        <f t="shared" si="730"/>
        <v>0</v>
      </c>
      <c r="AO1641" s="135">
        <f t="shared" si="731"/>
        <v>2.4098479531992926E-5</v>
      </c>
      <c r="AP1641" s="159">
        <f>IFERROR(VLOOKUP(A1641,人口!$A$2:$E$1748,5,0),0)</f>
        <v>35125</v>
      </c>
      <c r="AQ1641" s="159">
        <f t="shared" si="706"/>
        <v>0</v>
      </c>
      <c r="AR1641" s="159">
        <f t="shared" si="707"/>
        <v>0</v>
      </c>
      <c r="AS1641" s="159">
        <f t="shared" si="708"/>
        <v>0</v>
      </c>
      <c r="AT1641" s="159">
        <f t="shared" si="709"/>
        <v>1</v>
      </c>
      <c r="AU1641" s="159">
        <f t="shared" si="710"/>
        <v>0</v>
      </c>
      <c r="AV1641" s="159">
        <f t="shared" si="711"/>
        <v>0</v>
      </c>
      <c r="AW1641" s="159">
        <f t="shared" si="712"/>
        <v>0</v>
      </c>
      <c r="AX1641" s="159">
        <f t="shared" si="732"/>
        <v>0</v>
      </c>
      <c r="AY1641" s="159" t="str">
        <f t="shared" si="733"/>
        <v>3万～10万人未満の市町村平均</v>
      </c>
      <c r="AZ1641" s="159"/>
    </row>
    <row r="1642" spans="1:52" x14ac:dyDescent="0.3">
      <c r="A1642" t="str">
        <f t="shared" si="713"/>
        <v>43404</v>
      </c>
      <c r="B1642" s="158" t="str">
        <f t="shared" si="714"/>
        <v>043404</v>
      </c>
      <c r="C1642">
        <v>43</v>
      </c>
      <c r="D1642" t="s">
        <v>70</v>
      </c>
      <c r="E1642">
        <v>43404</v>
      </c>
      <c r="F1642" t="s">
        <v>1146</v>
      </c>
      <c r="G1642">
        <v>149.82499999999999</v>
      </c>
      <c r="H1642">
        <v>410.286</v>
      </c>
      <c r="I1642">
        <v>194.435</v>
      </c>
      <c r="J1642">
        <v>531.90099999999995</v>
      </c>
      <c r="K1642">
        <v>0</v>
      </c>
      <c r="L1642">
        <v>0</v>
      </c>
      <c r="M1642">
        <v>0</v>
      </c>
      <c r="N1642">
        <v>0</v>
      </c>
      <c r="O1642">
        <v>0</v>
      </c>
      <c r="P1642">
        <v>0</v>
      </c>
      <c r="Q1642">
        <v>0</v>
      </c>
      <c r="R1642">
        <v>0</v>
      </c>
      <c r="S1642">
        <v>0</v>
      </c>
      <c r="T1642">
        <v>0</v>
      </c>
      <c r="U1642">
        <v>0</v>
      </c>
      <c r="V1642">
        <v>1.52</v>
      </c>
      <c r="W1642">
        <v>23.518999999999998</v>
      </c>
      <c r="Y1642" t="str">
        <f t="shared" si="715"/>
        <v>熊本県</v>
      </c>
      <c r="Z1642" t="str">
        <f t="shared" si="716"/>
        <v>熊本県菊陽町</v>
      </c>
      <c r="AA1642" s="159">
        <f t="shared" si="717"/>
        <v>194.435</v>
      </c>
      <c r="AB1642" s="159">
        <f t="shared" si="718"/>
        <v>531.90099999999995</v>
      </c>
      <c r="AC1642" s="159">
        <f t="shared" si="719"/>
        <v>0</v>
      </c>
      <c r="AD1642" s="159">
        <f t="shared" si="720"/>
        <v>0</v>
      </c>
      <c r="AE1642" s="159">
        <f t="shared" si="721"/>
        <v>0</v>
      </c>
      <c r="AF1642" s="159">
        <f t="shared" si="722"/>
        <v>0</v>
      </c>
      <c r="AG1642" s="159">
        <f t="shared" si="723"/>
        <v>0</v>
      </c>
      <c r="AH1642" s="160">
        <f t="shared" si="724"/>
        <v>726.33600000000001</v>
      </c>
      <c r="AI1642" s="135">
        <f t="shared" si="725"/>
        <v>0.26769291347255264</v>
      </c>
      <c r="AJ1642" s="135">
        <f t="shared" si="726"/>
        <v>0.73230708652744725</v>
      </c>
      <c r="AK1642" s="135">
        <f t="shared" si="727"/>
        <v>0</v>
      </c>
      <c r="AL1642" s="135">
        <f t="shared" si="728"/>
        <v>0</v>
      </c>
      <c r="AM1642" s="135">
        <f t="shared" si="729"/>
        <v>0</v>
      </c>
      <c r="AN1642" s="135">
        <f t="shared" si="730"/>
        <v>0</v>
      </c>
      <c r="AO1642" s="135">
        <f t="shared" si="731"/>
        <v>0</v>
      </c>
      <c r="AP1642" s="159">
        <f>IFERROR(VLOOKUP(A1642,人口!$A$2:$E$1748,5,0),0)</f>
        <v>42306</v>
      </c>
      <c r="AQ1642" s="159">
        <f t="shared" si="706"/>
        <v>0</v>
      </c>
      <c r="AR1642" s="159">
        <f t="shared" si="707"/>
        <v>0</v>
      </c>
      <c r="AS1642" s="159">
        <f t="shared" si="708"/>
        <v>0</v>
      </c>
      <c r="AT1642" s="159">
        <f t="shared" si="709"/>
        <v>1</v>
      </c>
      <c r="AU1642" s="159">
        <f t="shared" si="710"/>
        <v>0</v>
      </c>
      <c r="AV1642" s="159">
        <f t="shared" si="711"/>
        <v>0</v>
      </c>
      <c r="AW1642" s="159">
        <f t="shared" si="712"/>
        <v>0</v>
      </c>
      <c r="AX1642" s="159">
        <f t="shared" si="732"/>
        <v>0</v>
      </c>
      <c r="AY1642" s="159" t="str">
        <f t="shared" si="733"/>
        <v>3万～10万人未満の市町村平均</v>
      </c>
      <c r="AZ1642" s="159"/>
    </row>
    <row r="1643" spans="1:52" x14ac:dyDescent="0.3">
      <c r="A1643" t="str">
        <f t="shared" si="713"/>
        <v>43423</v>
      </c>
      <c r="B1643" s="158" t="str">
        <f t="shared" si="714"/>
        <v>043423</v>
      </c>
      <c r="C1643">
        <v>43</v>
      </c>
      <c r="D1643" t="s">
        <v>70</v>
      </c>
      <c r="E1643">
        <v>43423</v>
      </c>
      <c r="F1643" t="s">
        <v>1182</v>
      </c>
      <c r="G1643">
        <v>33.633000000000003</v>
      </c>
      <c r="H1643">
        <v>188.017</v>
      </c>
      <c r="I1643">
        <v>41.914999999999999</v>
      </c>
      <c r="J1643">
        <v>234.22200000000001</v>
      </c>
      <c r="K1643">
        <v>92.6</v>
      </c>
      <c r="L1643">
        <v>201.256</v>
      </c>
      <c r="M1643">
        <v>6.06</v>
      </c>
      <c r="N1643">
        <v>35.145000000000003</v>
      </c>
      <c r="O1643">
        <v>0</v>
      </c>
      <c r="P1643">
        <v>13.679</v>
      </c>
      <c r="Q1643">
        <v>2.125</v>
      </c>
      <c r="R1643">
        <v>4.7220000000000004</v>
      </c>
      <c r="S1643">
        <v>94.706000000000003</v>
      </c>
      <c r="T1643">
        <v>13.03</v>
      </c>
      <c r="U1643">
        <v>28.956</v>
      </c>
      <c r="V1643">
        <v>0.26</v>
      </c>
      <c r="W1643">
        <v>3.2029999999999998</v>
      </c>
      <c r="Y1643" t="str">
        <f t="shared" si="715"/>
        <v>熊本県</v>
      </c>
      <c r="Z1643" t="str">
        <f t="shared" si="716"/>
        <v>熊本県南小国町</v>
      </c>
      <c r="AA1643" s="159">
        <f t="shared" si="717"/>
        <v>41.914999999999999</v>
      </c>
      <c r="AB1643" s="159">
        <f t="shared" si="718"/>
        <v>234.22200000000001</v>
      </c>
      <c r="AC1643" s="159">
        <f t="shared" si="719"/>
        <v>201.256</v>
      </c>
      <c r="AD1643" s="159">
        <f t="shared" si="720"/>
        <v>35.145000000000003</v>
      </c>
      <c r="AE1643" s="159">
        <f t="shared" si="721"/>
        <v>94.706000000000003</v>
      </c>
      <c r="AF1643" s="159">
        <f t="shared" si="722"/>
        <v>13.03</v>
      </c>
      <c r="AG1643" s="159">
        <f t="shared" si="723"/>
        <v>28.956</v>
      </c>
      <c r="AH1643" s="160">
        <f t="shared" si="724"/>
        <v>649.23</v>
      </c>
      <c r="AI1643" s="135">
        <f t="shared" si="725"/>
        <v>6.4561095451534892E-2</v>
      </c>
      <c r="AJ1643" s="135">
        <f t="shared" si="726"/>
        <v>0.36076891086363849</v>
      </c>
      <c r="AK1643" s="135">
        <f t="shared" si="727"/>
        <v>0.3099918364832186</v>
      </c>
      <c r="AL1643" s="135">
        <f t="shared" si="728"/>
        <v>5.41333579779123E-2</v>
      </c>
      <c r="AM1643" s="135">
        <f t="shared" si="729"/>
        <v>0.14587434345301356</v>
      </c>
      <c r="AN1643" s="135">
        <f t="shared" si="730"/>
        <v>2.0069928992806862E-2</v>
      </c>
      <c r="AO1643" s="135">
        <f t="shared" si="731"/>
        <v>4.4600526777875328E-2</v>
      </c>
      <c r="AP1643" s="159">
        <f>IFERROR(VLOOKUP(A1643,人口!$A$2:$E$1748,5,0),0)</f>
        <v>4019</v>
      </c>
      <c r="AQ1643" s="159">
        <f t="shared" si="706"/>
        <v>1</v>
      </c>
      <c r="AR1643" s="159">
        <f t="shared" si="707"/>
        <v>0</v>
      </c>
      <c r="AS1643" s="159">
        <f t="shared" si="708"/>
        <v>0</v>
      </c>
      <c r="AT1643" s="159">
        <f t="shared" si="709"/>
        <v>0</v>
      </c>
      <c r="AU1643" s="159">
        <f t="shared" si="710"/>
        <v>0</v>
      </c>
      <c r="AV1643" s="159">
        <f t="shared" si="711"/>
        <v>0</v>
      </c>
      <c r="AW1643" s="159">
        <f t="shared" si="712"/>
        <v>0</v>
      </c>
      <c r="AX1643" s="159">
        <f t="shared" si="732"/>
        <v>0</v>
      </c>
      <c r="AY1643" s="159" t="str">
        <f t="shared" si="733"/>
        <v>5千人未満の市町村平均</v>
      </c>
      <c r="AZ1643" s="159"/>
    </row>
    <row r="1644" spans="1:52" x14ac:dyDescent="0.3">
      <c r="A1644" t="str">
        <f t="shared" si="713"/>
        <v>43424</v>
      </c>
      <c r="B1644" s="158" t="str">
        <f t="shared" si="714"/>
        <v>043424</v>
      </c>
      <c r="C1644">
        <v>43</v>
      </c>
      <c r="D1644" t="s">
        <v>70</v>
      </c>
      <c r="E1644">
        <v>43424</v>
      </c>
      <c r="F1644" t="s">
        <v>1221</v>
      </c>
      <c r="G1644">
        <v>58.228000000000002</v>
      </c>
      <c r="H1644">
        <v>205.571</v>
      </c>
      <c r="I1644">
        <v>63.408999999999999</v>
      </c>
      <c r="J1644">
        <v>224.54599999999999</v>
      </c>
      <c r="K1644">
        <v>135.30000000000001</v>
      </c>
      <c r="L1644">
        <v>303.14499999999998</v>
      </c>
      <c r="M1644">
        <v>8.6129999999999995</v>
      </c>
      <c r="N1644">
        <v>49.951000000000001</v>
      </c>
      <c r="O1644">
        <v>0</v>
      </c>
      <c r="P1644">
        <v>185.67</v>
      </c>
      <c r="Q1644">
        <v>4.97</v>
      </c>
      <c r="R1644">
        <v>10.795999999999999</v>
      </c>
      <c r="S1644">
        <v>1300.2950000000001</v>
      </c>
      <c r="T1644">
        <v>30.478000000000002</v>
      </c>
      <c r="U1644">
        <v>66.203999999999994</v>
      </c>
      <c r="V1644">
        <v>0.45900000000000002</v>
      </c>
      <c r="W1644">
        <v>4.92</v>
      </c>
      <c r="Y1644" t="str">
        <f t="shared" si="715"/>
        <v>熊本県</v>
      </c>
      <c r="Z1644" t="str">
        <f t="shared" si="716"/>
        <v>熊本県小国町</v>
      </c>
      <c r="AA1644" s="159">
        <f t="shared" si="717"/>
        <v>63.408999999999999</v>
      </c>
      <c r="AB1644" s="159">
        <f t="shared" si="718"/>
        <v>224.54599999999999</v>
      </c>
      <c r="AC1644" s="159">
        <f t="shared" si="719"/>
        <v>303.14499999999998</v>
      </c>
      <c r="AD1644" s="159">
        <f t="shared" si="720"/>
        <v>49.951000000000001</v>
      </c>
      <c r="AE1644" s="159">
        <f t="shared" si="721"/>
        <v>1300.2950000000001</v>
      </c>
      <c r="AF1644" s="159">
        <f t="shared" si="722"/>
        <v>30.478000000000002</v>
      </c>
      <c r="AG1644" s="159">
        <f t="shared" si="723"/>
        <v>66.203999999999994</v>
      </c>
      <c r="AH1644" s="160">
        <f t="shared" si="724"/>
        <v>2038.028</v>
      </c>
      <c r="AI1644" s="135">
        <f t="shared" si="725"/>
        <v>3.1112918958915187E-2</v>
      </c>
      <c r="AJ1644" s="135">
        <f t="shared" si="726"/>
        <v>0.11017807409908009</v>
      </c>
      <c r="AK1644" s="135">
        <f t="shared" si="727"/>
        <v>0.14874427632986395</v>
      </c>
      <c r="AL1644" s="135">
        <f t="shared" si="728"/>
        <v>2.4509476807973198E-2</v>
      </c>
      <c r="AM1644" s="135">
        <f t="shared" si="729"/>
        <v>0.63801625885414726</v>
      </c>
      <c r="AN1644" s="135">
        <f t="shared" si="730"/>
        <v>1.4954652242265562E-2</v>
      </c>
      <c r="AO1644" s="135">
        <f t="shared" si="731"/>
        <v>3.248434270775475E-2</v>
      </c>
      <c r="AP1644" s="159">
        <f>IFERROR(VLOOKUP(A1644,人口!$A$2:$E$1748,5,0),0)</f>
        <v>7036</v>
      </c>
      <c r="AQ1644" s="159">
        <f t="shared" si="706"/>
        <v>0</v>
      </c>
      <c r="AR1644" s="159">
        <f t="shared" si="707"/>
        <v>1</v>
      </c>
      <c r="AS1644" s="159">
        <f t="shared" si="708"/>
        <v>0</v>
      </c>
      <c r="AT1644" s="159">
        <f t="shared" si="709"/>
        <v>0</v>
      </c>
      <c r="AU1644" s="159">
        <f t="shared" si="710"/>
        <v>0</v>
      </c>
      <c r="AV1644" s="159">
        <f t="shared" si="711"/>
        <v>0</v>
      </c>
      <c r="AW1644" s="159">
        <f t="shared" si="712"/>
        <v>0</v>
      </c>
      <c r="AX1644" s="159">
        <f t="shared" si="732"/>
        <v>0</v>
      </c>
      <c r="AY1644" s="159" t="str">
        <f t="shared" si="733"/>
        <v>5千～1万人未満の市町村平均</v>
      </c>
      <c r="AZ1644" s="159"/>
    </row>
    <row r="1645" spans="1:52" x14ac:dyDescent="0.3">
      <c r="A1645" t="str">
        <f t="shared" si="713"/>
        <v>43425</v>
      </c>
      <c r="B1645" s="158" t="str">
        <f t="shared" si="714"/>
        <v>043425</v>
      </c>
      <c r="C1645">
        <v>43</v>
      </c>
      <c r="D1645" t="s">
        <v>70</v>
      </c>
      <c r="E1645">
        <v>43425</v>
      </c>
      <c r="F1645" t="s">
        <v>1262</v>
      </c>
      <c r="G1645">
        <v>19.007000000000001</v>
      </c>
      <c r="H1645">
        <v>220.75399999999999</v>
      </c>
      <c r="I1645">
        <v>24.488</v>
      </c>
      <c r="J1645">
        <v>284.05200000000002</v>
      </c>
      <c r="K1645">
        <v>103</v>
      </c>
      <c r="L1645">
        <v>238.40799999999999</v>
      </c>
      <c r="M1645">
        <v>0.85299999999999998</v>
      </c>
      <c r="N1645">
        <v>2.0720000000000001</v>
      </c>
      <c r="O1645">
        <v>0</v>
      </c>
      <c r="P1645">
        <v>3.927</v>
      </c>
      <c r="Q1645">
        <v>0.503</v>
      </c>
      <c r="R1645">
        <v>1.04</v>
      </c>
      <c r="S1645">
        <v>26.940999999999999</v>
      </c>
      <c r="T1645">
        <v>3.0840000000000001</v>
      </c>
      <c r="U1645">
        <v>6.38</v>
      </c>
      <c r="V1645">
        <v>7.6999999999999999E-2</v>
      </c>
      <c r="W1645">
        <v>0.80500000000000005</v>
      </c>
      <c r="Y1645" t="str">
        <f t="shared" si="715"/>
        <v>熊本県</v>
      </c>
      <c r="Z1645" t="str">
        <f t="shared" si="716"/>
        <v>熊本県産山村</v>
      </c>
      <c r="AA1645" s="159">
        <f t="shared" si="717"/>
        <v>24.488</v>
      </c>
      <c r="AB1645" s="159">
        <f t="shared" si="718"/>
        <v>284.05200000000002</v>
      </c>
      <c r="AC1645" s="159">
        <f t="shared" si="719"/>
        <v>238.40799999999999</v>
      </c>
      <c r="AD1645" s="159">
        <f t="shared" si="720"/>
        <v>2.0720000000000001</v>
      </c>
      <c r="AE1645" s="159">
        <f t="shared" si="721"/>
        <v>26.940999999999999</v>
      </c>
      <c r="AF1645" s="159">
        <f t="shared" si="722"/>
        <v>3.0840000000000001</v>
      </c>
      <c r="AG1645" s="159">
        <f t="shared" si="723"/>
        <v>6.38</v>
      </c>
      <c r="AH1645" s="160">
        <f t="shared" si="724"/>
        <v>585.42499999999995</v>
      </c>
      <c r="AI1645" s="135">
        <f t="shared" si="725"/>
        <v>4.1829440150318149E-2</v>
      </c>
      <c r="AJ1645" s="135">
        <f t="shared" si="726"/>
        <v>0.4852064739291968</v>
      </c>
      <c r="AK1645" s="135">
        <f t="shared" si="727"/>
        <v>0.40723918520732799</v>
      </c>
      <c r="AL1645" s="135">
        <f t="shared" si="728"/>
        <v>3.5393090489815094E-3</v>
      </c>
      <c r="AM1645" s="135">
        <f t="shared" si="729"/>
        <v>4.6019558440449249E-2</v>
      </c>
      <c r="AN1645" s="135">
        <f t="shared" si="730"/>
        <v>5.2679677157620539E-3</v>
      </c>
      <c r="AO1645" s="135">
        <f t="shared" si="731"/>
        <v>1.0898065507964299E-2</v>
      </c>
      <c r="AP1645" s="159">
        <f>IFERROR(VLOOKUP(A1645,人口!$A$2:$E$1748,5,0),0)</f>
        <v>1512</v>
      </c>
      <c r="AQ1645" s="159">
        <f t="shared" si="706"/>
        <v>1</v>
      </c>
      <c r="AR1645" s="159">
        <f t="shared" si="707"/>
        <v>0</v>
      </c>
      <c r="AS1645" s="159">
        <f t="shared" si="708"/>
        <v>0</v>
      </c>
      <c r="AT1645" s="159">
        <f t="shared" si="709"/>
        <v>0</v>
      </c>
      <c r="AU1645" s="159">
        <f t="shared" si="710"/>
        <v>0</v>
      </c>
      <c r="AV1645" s="159">
        <f t="shared" si="711"/>
        <v>0</v>
      </c>
      <c r="AW1645" s="159">
        <f t="shared" si="712"/>
        <v>0</v>
      </c>
      <c r="AX1645" s="159">
        <f t="shared" si="732"/>
        <v>0</v>
      </c>
      <c r="AY1645" s="159" t="str">
        <f t="shared" si="733"/>
        <v>5千人未満の市町村平均</v>
      </c>
      <c r="AZ1645" s="159"/>
    </row>
    <row r="1646" spans="1:52" x14ac:dyDescent="0.3">
      <c r="A1646" t="str">
        <f t="shared" si="713"/>
        <v>43428</v>
      </c>
      <c r="B1646" s="158" t="str">
        <f t="shared" si="714"/>
        <v>043428</v>
      </c>
      <c r="C1646">
        <v>43</v>
      </c>
      <c r="D1646" t="s">
        <v>70</v>
      </c>
      <c r="E1646">
        <v>43428</v>
      </c>
      <c r="F1646" t="s">
        <v>1299</v>
      </c>
      <c r="G1646">
        <v>63.151000000000003</v>
      </c>
      <c r="H1646">
        <v>555.52200000000005</v>
      </c>
      <c r="I1646">
        <v>92.361000000000004</v>
      </c>
      <c r="J1646">
        <v>808.94200000000001</v>
      </c>
      <c r="K1646">
        <v>305.2</v>
      </c>
      <c r="L1646">
        <v>630.82399999999996</v>
      </c>
      <c r="M1646">
        <v>3.6779999999999999</v>
      </c>
      <c r="N1646">
        <v>17.260000000000002</v>
      </c>
      <c r="O1646">
        <v>0</v>
      </c>
      <c r="P1646">
        <v>0</v>
      </c>
      <c r="Q1646">
        <v>1.0999999999999999E-2</v>
      </c>
      <c r="R1646">
        <v>3.1320000000000001</v>
      </c>
      <c r="S1646">
        <v>0</v>
      </c>
      <c r="T1646">
        <v>6.9000000000000006E-2</v>
      </c>
      <c r="U1646">
        <v>19.202000000000002</v>
      </c>
      <c r="V1646">
        <v>0.374</v>
      </c>
      <c r="W1646">
        <v>4.0750000000000002</v>
      </c>
      <c r="Y1646" t="str">
        <f t="shared" si="715"/>
        <v>熊本県</v>
      </c>
      <c r="Z1646" t="str">
        <f t="shared" si="716"/>
        <v>熊本県高森町</v>
      </c>
      <c r="AA1646" s="159">
        <f t="shared" si="717"/>
        <v>92.361000000000004</v>
      </c>
      <c r="AB1646" s="159">
        <f t="shared" si="718"/>
        <v>808.94200000000001</v>
      </c>
      <c r="AC1646" s="159">
        <f t="shared" si="719"/>
        <v>630.82399999999996</v>
      </c>
      <c r="AD1646" s="159">
        <f t="shared" si="720"/>
        <v>17.260000000000002</v>
      </c>
      <c r="AE1646" s="159">
        <f t="shared" si="721"/>
        <v>0</v>
      </c>
      <c r="AF1646" s="159">
        <f t="shared" si="722"/>
        <v>6.9000000000000006E-2</v>
      </c>
      <c r="AG1646" s="159">
        <f t="shared" si="723"/>
        <v>19.202000000000002</v>
      </c>
      <c r="AH1646" s="160">
        <f t="shared" si="724"/>
        <v>1568.6579999999999</v>
      </c>
      <c r="AI1646" s="135">
        <f t="shared" si="725"/>
        <v>5.8878990831653558E-2</v>
      </c>
      <c r="AJ1646" s="135">
        <f t="shared" si="726"/>
        <v>0.51569048192786449</v>
      </c>
      <c r="AK1646" s="135">
        <f t="shared" si="727"/>
        <v>0.40214246827543032</v>
      </c>
      <c r="AL1646" s="135">
        <f t="shared" si="728"/>
        <v>1.1003035715879435E-2</v>
      </c>
      <c r="AM1646" s="135">
        <f t="shared" si="729"/>
        <v>0</v>
      </c>
      <c r="AN1646" s="135">
        <f t="shared" si="730"/>
        <v>4.3986643360120571E-5</v>
      </c>
      <c r="AO1646" s="135">
        <f t="shared" si="731"/>
        <v>1.2241036605812104E-2</v>
      </c>
      <c r="AP1646" s="159">
        <f>IFERROR(VLOOKUP(A1646,人口!$A$2:$E$1748,5,0),0)</f>
        <v>6374</v>
      </c>
      <c r="AQ1646" s="159">
        <f t="shared" si="706"/>
        <v>0</v>
      </c>
      <c r="AR1646" s="159">
        <f t="shared" si="707"/>
        <v>1</v>
      </c>
      <c r="AS1646" s="159">
        <f t="shared" si="708"/>
        <v>0</v>
      </c>
      <c r="AT1646" s="159">
        <f t="shared" si="709"/>
        <v>0</v>
      </c>
      <c r="AU1646" s="159">
        <f t="shared" si="710"/>
        <v>0</v>
      </c>
      <c r="AV1646" s="159">
        <f t="shared" si="711"/>
        <v>0</v>
      </c>
      <c r="AW1646" s="159">
        <f t="shared" si="712"/>
        <v>0</v>
      </c>
      <c r="AX1646" s="159">
        <f t="shared" si="732"/>
        <v>0</v>
      </c>
      <c r="AY1646" s="159" t="str">
        <f t="shared" si="733"/>
        <v>5千～1万人未満の市町村平均</v>
      </c>
      <c r="AZ1646" s="159"/>
    </row>
    <row r="1647" spans="1:52" x14ac:dyDescent="0.3">
      <c r="A1647" t="str">
        <f t="shared" si="713"/>
        <v>43432</v>
      </c>
      <c r="B1647" s="158" t="str">
        <f t="shared" si="714"/>
        <v>043432</v>
      </c>
      <c r="C1647">
        <v>43</v>
      </c>
      <c r="D1647" t="s">
        <v>70</v>
      </c>
      <c r="E1647">
        <v>43432</v>
      </c>
      <c r="F1647" t="s">
        <v>1332</v>
      </c>
      <c r="G1647">
        <v>44.932000000000002</v>
      </c>
      <c r="H1647">
        <v>226.82499999999999</v>
      </c>
      <c r="I1647">
        <v>57.552</v>
      </c>
      <c r="J1647">
        <v>290.32100000000003</v>
      </c>
      <c r="K1647">
        <v>141.9</v>
      </c>
      <c r="L1647">
        <v>283.80900000000003</v>
      </c>
      <c r="M1647">
        <v>26.792999999999999</v>
      </c>
      <c r="N1647">
        <v>7.0510000000000002</v>
      </c>
      <c r="O1647">
        <v>0</v>
      </c>
      <c r="P1647">
        <v>0</v>
      </c>
      <c r="Q1647">
        <v>0</v>
      </c>
      <c r="R1647">
        <v>2.5999999999999999E-2</v>
      </c>
      <c r="S1647">
        <v>0</v>
      </c>
      <c r="T1647">
        <v>0</v>
      </c>
      <c r="U1647">
        <v>0.161</v>
      </c>
      <c r="V1647">
        <v>0.33</v>
      </c>
      <c r="W1647">
        <v>3.8319999999999999</v>
      </c>
      <c r="Y1647" t="str">
        <f t="shared" si="715"/>
        <v>熊本県</v>
      </c>
      <c r="Z1647" t="str">
        <f t="shared" si="716"/>
        <v>熊本県西原村</v>
      </c>
      <c r="AA1647" s="159">
        <f t="shared" si="717"/>
        <v>57.552</v>
      </c>
      <c r="AB1647" s="159">
        <f t="shared" si="718"/>
        <v>290.32100000000003</v>
      </c>
      <c r="AC1647" s="159">
        <f t="shared" si="719"/>
        <v>283.80900000000003</v>
      </c>
      <c r="AD1647" s="159">
        <f t="shared" si="720"/>
        <v>7.0510000000000002</v>
      </c>
      <c r="AE1647" s="159">
        <f t="shared" si="721"/>
        <v>0</v>
      </c>
      <c r="AF1647" s="159">
        <f t="shared" si="722"/>
        <v>0</v>
      </c>
      <c r="AG1647" s="159">
        <f t="shared" si="723"/>
        <v>0.161</v>
      </c>
      <c r="AH1647" s="160">
        <f t="shared" si="724"/>
        <v>638.89400000000001</v>
      </c>
      <c r="AI1647" s="135">
        <f t="shared" si="725"/>
        <v>9.0080670658982551E-2</v>
      </c>
      <c r="AJ1647" s="135">
        <f t="shared" si="726"/>
        <v>0.45441184296612586</v>
      </c>
      <c r="AK1647" s="135">
        <f t="shared" si="727"/>
        <v>0.44421922885486487</v>
      </c>
      <c r="AL1647" s="135">
        <f t="shared" si="728"/>
        <v>1.1036259536010668E-2</v>
      </c>
      <c r="AM1647" s="135">
        <f t="shared" si="729"/>
        <v>0</v>
      </c>
      <c r="AN1647" s="135">
        <f t="shared" si="730"/>
        <v>0</v>
      </c>
      <c r="AO1647" s="135">
        <f t="shared" si="731"/>
        <v>2.5199798401612786E-4</v>
      </c>
      <c r="AP1647" s="159">
        <f>IFERROR(VLOOKUP(A1647,人口!$A$2:$E$1748,5,0),0)</f>
        <v>6764</v>
      </c>
      <c r="AQ1647" s="159">
        <f t="shared" si="706"/>
        <v>0</v>
      </c>
      <c r="AR1647" s="159">
        <f t="shared" si="707"/>
        <v>1</v>
      </c>
      <c r="AS1647" s="159">
        <f t="shared" si="708"/>
        <v>0</v>
      </c>
      <c r="AT1647" s="159">
        <f t="shared" si="709"/>
        <v>0</v>
      </c>
      <c r="AU1647" s="159">
        <f t="shared" si="710"/>
        <v>0</v>
      </c>
      <c r="AV1647" s="159">
        <f t="shared" si="711"/>
        <v>0</v>
      </c>
      <c r="AW1647" s="159">
        <f t="shared" si="712"/>
        <v>0</v>
      </c>
      <c r="AX1647" s="159">
        <f t="shared" si="732"/>
        <v>0</v>
      </c>
      <c r="AY1647" s="159" t="str">
        <f t="shared" si="733"/>
        <v>5千～1万人未満の市町村平均</v>
      </c>
      <c r="AZ1647" s="159"/>
    </row>
    <row r="1648" spans="1:52" x14ac:dyDescent="0.3">
      <c r="A1648" t="str">
        <f t="shared" si="713"/>
        <v>43433</v>
      </c>
      <c r="B1648" s="158" t="str">
        <f t="shared" si="714"/>
        <v>043433</v>
      </c>
      <c r="C1648">
        <v>43</v>
      </c>
      <c r="D1648" t="s">
        <v>70</v>
      </c>
      <c r="E1648">
        <v>43433</v>
      </c>
      <c r="F1648" t="s">
        <v>1367</v>
      </c>
      <c r="G1648">
        <v>100.488</v>
      </c>
      <c r="H1648">
        <v>518.44000000000005</v>
      </c>
      <c r="I1648">
        <v>128.23400000000001</v>
      </c>
      <c r="J1648">
        <v>661.13699999999994</v>
      </c>
      <c r="K1648">
        <v>143.19999999999999</v>
      </c>
      <c r="L1648">
        <v>336.17399999999998</v>
      </c>
      <c r="M1648">
        <v>3.9489999999999998</v>
      </c>
      <c r="N1648">
        <v>1.92</v>
      </c>
      <c r="O1648">
        <v>0</v>
      </c>
      <c r="P1648">
        <v>5.41</v>
      </c>
      <c r="Q1648">
        <v>0.98799999999999999</v>
      </c>
      <c r="R1648">
        <v>2.4489999999999998</v>
      </c>
      <c r="S1648">
        <v>37.186</v>
      </c>
      <c r="T1648">
        <v>6.0549999999999997</v>
      </c>
      <c r="U1648">
        <v>15.019</v>
      </c>
      <c r="V1648">
        <v>0.58299999999999996</v>
      </c>
      <c r="W1648">
        <v>5.9829999999999997</v>
      </c>
      <c r="Y1648" t="str">
        <f t="shared" si="715"/>
        <v>熊本県</v>
      </c>
      <c r="Z1648" t="str">
        <f t="shared" si="716"/>
        <v>熊本県南阿蘇村</v>
      </c>
      <c r="AA1648" s="159">
        <f t="shared" si="717"/>
        <v>128.23400000000001</v>
      </c>
      <c r="AB1648" s="159">
        <f t="shared" si="718"/>
        <v>661.13699999999994</v>
      </c>
      <c r="AC1648" s="159">
        <f t="shared" si="719"/>
        <v>336.17399999999998</v>
      </c>
      <c r="AD1648" s="159">
        <f t="shared" si="720"/>
        <v>1.92</v>
      </c>
      <c r="AE1648" s="159">
        <f t="shared" si="721"/>
        <v>37.186</v>
      </c>
      <c r="AF1648" s="159">
        <f t="shared" si="722"/>
        <v>6.0549999999999997</v>
      </c>
      <c r="AG1648" s="159">
        <f t="shared" si="723"/>
        <v>15.019</v>
      </c>
      <c r="AH1648" s="160">
        <f t="shared" si="724"/>
        <v>1185.7250000000001</v>
      </c>
      <c r="AI1648" s="135">
        <f t="shared" si="725"/>
        <v>0.10814817938392123</v>
      </c>
      <c r="AJ1648" s="135">
        <f t="shared" si="726"/>
        <v>0.55758038330978921</v>
      </c>
      <c r="AK1648" s="135">
        <f t="shared" si="727"/>
        <v>0.28351767905711689</v>
      </c>
      <c r="AL1648" s="135">
        <f t="shared" si="728"/>
        <v>1.6192624765438864E-3</v>
      </c>
      <c r="AM1648" s="135">
        <f t="shared" si="729"/>
        <v>3.1361403360813001E-2</v>
      </c>
      <c r="AN1648" s="135">
        <f t="shared" si="730"/>
        <v>5.1065803622256413E-3</v>
      </c>
      <c r="AO1648" s="135">
        <f t="shared" si="731"/>
        <v>1.2666512049589912E-2</v>
      </c>
      <c r="AP1648" s="159">
        <f>IFERROR(VLOOKUP(A1648,人口!$A$2:$E$1748,5,0),0)</f>
        <v>10444</v>
      </c>
      <c r="AQ1648" s="159">
        <f t="shared" si="706"/>
        <v>0</v>
      </c>
      <c r="AR1648" s="159">
        <f t="shared" si="707"/>
        <v>0</v>
      </c>
      <c r="AS1648" s="159">
        <f t="shared" si="708"/>
        <v>1</v>
      </c>
      <c r="AT1648" s="159">
        <f t="shared" si="709"/>
        <v>0</v>
      </c>
      <c r="AU1648" s="159">
        <f t="shared" si="710"/>
        <v>0</v>
      </c>
      <c r="AV1648" s="159">
        <f t="shared" si="711"/>
        <v>0</v>
      </c>
      <c r="AW1648" s="159">
        <f t="shared" si="712"/>
        <v>0</v>
      </c>
      <c r="AX1648" s="159">
        <f t="shared" si="732"/>
        <v>0</v>
      </c>
      <c r="AY1648" s="159" t="str">
        <f t="shared" si="733"/>
        <v>1万～3万人未満の市町村平均</v>
      </c>
      <c r="AZ1648" s="159"/>
    </row>
    <row r="1649" spans="1:52" x14ac:dyDescent="0.3">
      <c r="A1649" t="str">
        <f t="shared" si="713"/>
        <v>43441</v>
      </c>
      <c r="B1649" s="158" t="str">
        <f t="shared" si="714"/>
        <v>043441</v>
      </c>
      <c r="C1649">
        <v>43</v>
      </c>
      <c r="D1649" t="s">
        <v>70</v>
      </c>
      <c r="E1649">
        <v>43441</v>
      </c>
      <c r="F1649" t="s">
        <v>1397</v>
      </c>
      <c r="G1649">
        <v>90.302000000000007</v>
      </c>
      <c r="H1649">
        <v>214.30600000000001</v>
      </c>
      <c r="I1649">
        <v>118.495</v>
      </c>
      <c r="J1649">
        <v>281.048</v>
      </c>
      <c r="K1649">
        <v>22.6</v>
      </c>
      <c r="L1649">
        <v>37.795999999999999</v>
      </c>
      <c r="M1649">
        <v>40.432000000000002</v>
      </c>
      <c r="N1649">
        <v>10.532999999999999</v>
      </c>
      <c r="O1649">
        <v>0</v>
      </c>
      <c r="P1649">
        <v>0</v>
      </c>
      <c r="Q1649">
        <v>0</v>
      </c>
      <c r="R1649">
        <v>0</v>
      </c>
      <c r="S1649">
        <v>0</v>
      </c>
      <c r="T1649">
        <v>0</v>
      </c>
      <c r="U1649">
        <v>0</v>
      </c>
      <c r="V1649">
        <v>0.85199999999999998</v>
      </c>
      <c r="W1649">
        <v>8.4550000000000001</v>
      </c>
      <c r="Y1649" t="str">
        <f t="shared" si="715"/>
        <v>熊本県</v>
      </c>
      <c r="Z1649" t="str">
        <f t="shared" si="716"/>
        <v>熊本県御船町</v>
      </c>
      <c r="AA1649" s="159">
        <f t="shared" si="717"/>
        <v>118.495</v>
      </c>
      <c r="AB1649" s="159">
        <f t="shared" si="718"/>
        <v>281.048</v>
      </c>
      <c r="AC1649" s="159">
        <f t="shared" si="719"/>
        <v>37.795999999999999</v>
      </c>
      <c r="AD1649" s="159">
        <f t="shared" si="720"/>
        <v>10.532999999999999</v>
      </c>
      <c r="AE1649" s="159">
        <f t="shared" si="721"/>
        <v>0</v>
      </c>
      <c r="AF1649" s="159">
        <f t="shared" si="722"/>
        <v>0</v>
      </c>
      <c r="AG1649" s="159">
        <f t="shared" si="723"/>
        <v>0</v>
      </c>
      <c r="AH1649" s="160">
        <f t="shared" si="724"/>
        <v>447.87200000000001</v>
      </c>
      <c r="AI1649" s="135">
        <f t="shared" si="725"/>
        <v>0.26457336024578454</v>
      </c>
      <c r="AJ1649" s="135">
        <f t="shared" si="726"/>
        <v>0.62751857673621037</v>
      </c>
      <c r="AK1649" s="135">
        <f t="shared" si="727"/>
        <v>8.4390182909402686E-2</v>
      </c>
      <c r="AL1649" s="135">
        <f t="shared" si="728"/>
        <v>2.3517880108602455E-2</v>
      </c>
      <c r="AM1649" s="135">
        <f t="shared" si="729"/>
        <v>0</v>
      </c>
      <c r="AN1649" s="135">
        <f t="shared" si="730"/>
        <v>0</v>
      </c>
      <c r="AO1649" s="135">
        <f t="shared" si="731"/>
        <v>0</v>
      </c>
      <c r="AP1649" s="159">
        <f>IFERROR(VLOOKUP(A1649,人口!$A$2:$E$1748,5,0),0)</f>
        <v>16892</v>
      </c>
      <c r="AQ1649" s="159">
        <f t="shared" si="706"/>
        <v>0</v>
      </c>
      <c r="AR1649" s="159">
        <f t="shared" si="707"/>
        <v>0</v>
      </c>
      <c r="AS1649" s="159">
        <f t="shared" si="708"/>
        <v>1</v>
      </c>
      <c r="AT1649" s="159">
        <f t="shared" si="709"/>
        <v>0</v>
      </c>
      <c r="AU1649" s="159">
        <f t="shared" si="710"/>
        <v>0</v>
      </c>
      <c r="AV1649" s="159">
        <f t="shared" si="711"/>
        <v>0</v>
      </c>
      <c r="AW1649" s="159">
        <f t="shared" si="712"/>
        <v>0</v>
      </c>
      <c r="AX1649" s="159">
        <f t="shared" si="732"/>
        <v>0</v>
      </c>
      <c r="AY1649" s="159" t="str">
        <f t="shared" si="733"/>
        <v>1万～3万人未満の市町村平均</v>
      </c>
      <c r="AZ1649" s="159"/>
    </row>
    <row r="1650" spans="1:52" x14ac:dyDescent="0.3">
      <c r="A1650" t="str">
        <f t="shared" si="713"/>
        <v>43442</v>
      </c>
      <c r="B1650" s="158" t="str">
        <f t="shared" si="714"/>
        <v>043442</v>
      </c>
      <c r="C1650">
        <v>43</v>
      </c>
      <c r="D1650" t="s">
        <v>70</v>
      </c>
      <c r="E1650">
        <v>43442</v>
      </c>
      <c r="F1650" t="s">
        <v>1426</v>
      </c>
      <c r="G1650">
        <v>52.353999999999999</v>
      </c>
      <c r="H1650">
        <v>71.284000000000006</v>
      </c>
      <c r="I1650">
        <v>69.271000000000001</v>
      </c>
      <c r="J1650">
        <v>94.268000000000001</v>
      </c>
      <c r="K1650">
        <v>0</v>
      </c>
      <c r="L1650">
        <v>0</v>
      </c>
      <c r="M1650">
        <v>0</v>
      </c>
      <c r="N1650">
        <v>0</v>
      </c>
      <c r="O1650">
        <v>0</v>
      </c>
      <c r="P1650">
        <v>0</v>
      </c>
      <c r="Q1650">
        <v>0</v>
      </c>
      <c r="R1650">
        <v>0</v>
      </c>
      <c r="S1650">
        <v>0</v>
      </c>
      <c r="T1650">
        <v>0</v>
      </c>
      <c r="U1650">
        <v>0</v>
      </c>
      <c r="V1650">
        <v>0.496</v>
      </c>
      <c r="W1650">
        <v>5.7359999999999998</v>
      </c>
      <c r="Y1650" t="str">
        <f t="shared" si="715"/>
        <v>熊本県</v>
      </c>
      <c r="Z1650" t="str">
        <f t="shared" si="716"/>
        <v>熊本県嘉島町</v>
      </c>
      <c r="AA1650" s="159">
        <f t="shared" si="717"/>
        <v>69.271000000000001</v>
      </c>
      <c r="AB1650" s="159">
        <f t="shared" si="718"/>
        <v>94.268000000000001</v>
      </c>
      <c r="AC1650" s="159">
        <f t="shared" si="719"/>
        <v>0</v>
      </c>
      <c r="AD1650" s="159">
        <f t="shared" si="720"/>
        <v>0</v>
      </c>
      <c r="AE1650" s="159">
        <f t="shared" si="721"/>
        <v>0</v>
      </c>
      <c r="AF1650" s="159">
        <f t="shared" si="722"/>
        <v>0</v>
      </c>
      <c r="AG1650" s="159">
        <f t="shared" si="723"/>
        <v>0</v>
      </c>
      <c r="AH1650" s="160">
        <f t="shared" si="724"/>
        <v>163.53899999999999</v>
      </c>
      <c r="AI1650" s="135">
        <f t="shared" si="725"/>
        <v>0.42357480478662585</v>
      </c>
      <c r="AJ1650" s="135">
        <f t="shared" si="726"/>
        <v>0.57642519521337421</v>
      </c>
      <c r="AK1650" s="135">
        <f t="shared" si="727"/>
        <v>0</v>
      </c>
      <c r="AL1650" s="135">
        <f t="shared" si="728"/>
        <v>0</v>
      </c>
      <c r="AM1650" s="135">
        <f t="shared" si="729"/>
        <v>0</v>
      </c>
      <c r="AN1650" s="135">
        <f t="shared" si="730"/>
        <v>0</v>
      </c>
      <c r="AO1650" s="135">
        <f t="shared" si="731"/>
        <v>0</v>
      </c>
      <c r="AP1650" s="159">
        <f>IFERROR(VLOOKUP(A1650,人口!$A$2:$E$1748,5,0),0)</f>
        <v>9537</v>
      </c>
      <c r="AQ1650" s="159">
        <f t="shared" si="706"/>
        <v>0</v>
      </c>
      <c r="AR1650" s="159">
        <f t="shared" si="707"/>
        <v>1</v>
      </c>
      <c r="AS1650" s="159">
        <f t="shared" si="708"/>
        <v>0</v>
      </c>
      <c r="AT1650" s="159">
        <f t="shared" si="709"/>
        <v>0</v>
      </c>
      <c r="AU1650" s="159">
        <f t="shared" si="710"/>
        <v>0</v>
      </c>
      <c r="AV1650" s="159">
        <f t="shared" si="711"/>
        <v>0</v>
      </c>
      <c r="AW1650" s="159">
        <f t="shared" si="712"/>
        <v>0</v>
      </c>
      <c r="AX1650" s="159">
        <f t="shared" si="732"/>
        <v>0</v>
      </c>
      <c r="AY1650" s="159" t="str">
        <f t="shared" si="733"/>
        <v>5千～1万人未満の市町村平均</v>
      </c>
      <c r="AZ1650" s="159"/>
    </row>
    <row r="1651" spans="1:52" x14ac:dyDescent="0.3">
      <c r="A1651" t="str">
        <f t="shared" si="713"/>
        <v>43443</v>
      </c>
      <c r="B1651" s="158" t="str">
        <f t="shared" si="714"/>
        <v>043443</v>
      </c>
      <c r="C1651">
        <v>43</v>
      </c>
      <c r="D1651" t="s">
        <v>70</v>
      </c>
      <c r="E1651">
        <v>43443</v>
      </c>
      <c r="F1651" t="s">
        <v>1453</v>
      </c>
      <c r="G1651">
        <v>126.5</v>
      </c>
      <c r="H1651">
        <v>462.94799999999998</v>
      </c>
      <c r="I1651">
        <v>165.68700000000001</v>
      </c>
      <c r="J1651">
        <v>605.81100000000004</v>
      </c>
      <c r="K1651">
        <v>0</v>
      </c>
      <c r="L1651">
        <v>0</v>
      </c>
      <c r="M1651">
        <v>23.077000000000002</v>
      </c>
      <c r="N1651">
        <v>6.02</v>
      </c>
      <c r="O1651">
        <v>0</v>
      </c>
      <c r="P1651">
        <v>0</v>
      </c>
      <c r="Q1651">
        <v>0</v>
      </c>
      <c r="R1651">
        <v>0</v>
      </c>
      <c r="S1651">
        <v>0</v>
      </c>
      <c r="T1651">
        <v>0</v>
      </c>
      <c r="U1651">
        <v>0</v>
      </c>
      <c r="V1651">
        <v>1.591</v>
      </c>
      <c r="W1651">
        <v>20.297999999999998</v>
      </c>
      <c r="Y1651" t="str">
        <f t="shared" si="715"/>
        <v>熊本県</v>
      </c>
      <c r="Z1651" t="str">
        <f t="shared" si="716"/>
        <v>熊本県益城町</v>
      </c>
      <c r="AA1651" s="159">
        <f t="shared" si="717"/>
        <v>165.68700000000001</v>
      </c>
      <c r="AB1651" s="159">
        <f t="shared" si="718"/>
        <v>605.81100000000004</v>
      </c>
      <c r="AC1651" s="159">
        <f t="shared" si="719"/>
        <v>0</v>
      </c>
      <c r="AD1651" s="159">
        <f t="shared" si="720"/>
        <v>6.02</v>
      </c>
      <c r="AE1651" s="159">
        <f t="shared" si="721"/>
        <v>0</v>
      </c>
      <c r="AF1651" s="159">
        <f t="shared" si="722"/>
        <v>0</v>
      </c>
      <c r="AG1651" s="159">
        <f t="shared" si="723"/>
        <v>0</v>
      </c>
      <c r="AH1651" s="160">
        <f t="shared" si="724"/>
        <v>777.51800000000003</v>
      </c>
      <c r="AI1651" s="135">
        <f t="shared" si="725"/>
        <v>0.21309731736114149</v>
      </c>
      <c r="AJ1651" s="135">
        <f t="shared" si="726"/>
        <v>0.77916009661512664</v>
      </c>
      <c r="AK1651" s="135">
        <f t="shared" si="727"/>
        <v>0</v>
      </c>
      <c r="AL1651" s="135">
        <f t="shared" si="728"/>
        <v>7.7425860237319254E-3</v>
      </c>
      <c r="AM1651" s="135">
        <f t="shared" si="729"/>
        <v>0</v>
      </c>
      <c r="AN1651" s="135">
        <f t="shared" si="730"/>
        <v>0</v>
      </c>
      <c r="AO1651" s="135">
        <f t="shared" si="731"/>
        <v>0</v>
      </c>
      <c r="AP1651" s="159">
        <f>IFERROR(VLOOKUP(A1651,人口!$A$2:$E$1748,5,0),0)</f>
        <v>33099</v>
      </c>
      <c r="AQ1651" s="159">
        <f t="shared" si="706"/>
        <v>0</v>
      </c>
      <c r="AR1651" s="159">
        <f t="shared" si="707"/>
        <v>0</v>
      </c>
      <c r="AS1651" s="159">
        <f t="shared" si="708"/>
        <v>0</v>
      </c>
      <c r="AT1651" s="159">
        <f t="shared" si="709"/>
        <v>1</v>
      </c>
      <c r="AU1651" s="159">
        <f t="shared" si="710"/>
        <v>0</v>
      </c>
      <c r="AV1651" s="159">
        <f t="shared" si="711"/>
        <v>0</v>
      </c>
      <c r="AW1651" s="159">
        <f t="shared" si="712"/>
        <v>0</v>
      </c>
      <c r="AX1651" s="159">
        <f t="shared" si="732"/>
        <v>0</v>
      </c>
      <c r="AY1651" s="159" t="str">
        <f t="shared" si="733"/>
        <v>3万～10万人未満の市町村平均</v>
      </c>
      <c r="AZ1651" s="159"/>
    </row>
    <row r="1652" spans="1:52" x14ac:dyDescent="0.3">
      <c r="A1652" t="str">
        <f t="shared" si="713"/>
        <v>43444</v>
      </c>
      <c r="B1652" s="158" t="str">
        <f t="shared" si="714"/>
        <v>043444</v>
      </c>
      <c r="C1652">
        <v>43</v>
      </c>
      <c r="D1652" t="s">
        <v>70</v>
      </c>
      <c r="E1652">
        <v>43444</v>
      </c>
      <c r="F1652" t="s">
        <v>1480</v>
      </c>
      <c r="G1652">
        <v>69.497</v>
      </c>
      <c r="H1652">
        <v>167.34899999999999</v>
      </c>
      <c r="I1652">
        <v>89.712999999999994</v>
      </c>
      <c r="J1652">
        <v>215.96700000000001</v>
      </c>
      <c r="K1652">
        <v>0.1</v>
      </c>
      <c r="L1652">
        <v>0.16200000000000001</v>
      </c>
      <c r="M1652">
        <v>4.0709999999999997</v>
      </c>
      <c r="N1652">
        <v>1.0620000000000001</v>
      </c>
      <c r="O1652">
        <v>0</v>
      </c>
      <c r="P1652">
        <v>0</v>
      </c>
      <c r="Q1652">
        <v>0</v>
      </c>
      <c r="R1652">
        <v>0</v>
      </c>
      <c r="S1652">
        <v>0</v>
      </c>
      <c r="T1652">
        <v>0</v>
      </c>
      <c r="U1652">
        <v>0</v>
      </c>
      <c r="V1652">
        <v>0.60699999999999998</v>
      </c>
      <c r="W1652">
        <v>5.9080000000000004</v>
      </c>
      <c r="Y1652" t="str">
        <f t="shared" si="715"/>
        <v>熊本県</v>
      </c>
      <c r="Z1652" t="str">
        <f t="shared" si="716"/>
        <v>熊本県甲佐町</v>
      </c>
      <c r="AA1652" s="159">
        <f t="shared" si="717"/>
        <v>89.712999999999994</v>
      </c>
      <c r="AB1652" s="159">
        <f t="shared" si="718"/>
        <v>215.96700000000001</v>
      </c>
      <c r="AC1652" s="159">
        <f t="shared" si="719"/>
        <v>0.16200000000000001</v>
      </c>
      <c r="AD1652" s="159">
        <f t="shared" si="720"/>
        <v>1.0620000000000001</v>
      </c>
      <c r="AE1652" s="159">
        <f t="shared" si="721"/>
        <v>0</v>
      </c>
      <c r="AF1652" s="159">
        <f t="shared" si="722"/>
        <v>0</v>
      </c>
      <c r="AG1652" s="159">
        <f t="shared" si="723"/>
        <v>0</v>
      </c>
      <c r="AH1652" s="160">
        <f t="shared" si="724"/>
        <v>306.904</v>
      </c>
      <c r="AI1652" s="135">
        <f t="shared" si="725"/>
        <v>0.29231616401219923</v>
      </c>
      <c r="AJ1652" s="135">
        <f t="shared" si="726"/>
        <v>0.70369561817376125</v>
      </c>
      <c r="AK1652" s="135">
        <f t="shared" si="727"/>
        <v>5.278523577405313E-4</v>
      </c>
      <c r="AL1652" s="135">
        <f t="shared" si="728"/>
        <v>3.4603654562990385E-3</v>
      </c>
      <c r="AM1652" s="135">
        <f t="shared" si="729"/>
        <v>0</v>
      </c>
      <c r="AN1652" s="135">
        <f t="shared" si="730"/>
        <v>0</v>
      </c>
      <c r="AO1652" s="135">
        <f t="shared" si="731"/>
        <v>0</v>
      </c>
      <c r="AP1652" s="159">
        <f>IFERROR(VLOOKUP(A1652,人口!$A$2:$E$1748,5,0),0)</f>
        <v>10587</v>
      </c>
      <c r="AQ1652" s="159">
        <f t="shared" si="706"/>
        <v>0</v>
      </c>
      <c r="AR1652" s="159">
        <f t="shared" si="707"/>
        <v>0</v>
      </c>
      <c r="AS1652" s="159">
        <f t="shared" si="708"/>
        <v>1</v>
      </c>
      <c r="AT1652" s="159">
        <f t="shared" si="709"/>
        <v>0</v>
      </c>
      <c r="AU1652" s="159">
        <f t="shared" si="710"/>
        <v>0</v>
      </c>
      <c r="AV1652" s="159">
        <f t="shared" si="711"/>
        <v>0</v>
      </c>
      <c r="AW1652" s="159">
        <f t="shared" si="712"/>
        <v>0</v>
      </c>
      <c r="AX1652" s="159">
        <f t="shared" si="732"/>
        <v>0</v>
      </c>
      <c r="AY1652" s="159" t="str">
        <f t="shared" si="733"/>
        <v>1万～3万人未満の市町村平均</v>
      </c>
      <c r="AZ1652" s="159"/>
    </row>
    <row r="1653" spans="1:52" x14ac:dyDescent="0.3">
      <c r="A1653" t="str">
        <f t="shared" si="713"/>
        <v>43447</v>
      </c>
      <c r="B1653" s="158" t="str">
        <f t="shared" si="714"/>
        <v>043447</v>
      </c>
      <c r="C1653">
        <v>43</v>
      </c>
      <c r="D1653" t="s">
        <v>70</v>
      </c>
      <c r="E1653">
        <v>43447</v>
      </c>
      <c r="F1653" t="s">
        <v>1503</v>
      </c>
      <c r="G1653">
        <v>142.119</v>
      </c>
      <c r="H1653">
        <v>1093.8209999999999</v>
      </c>
      <c r="I1653">
        <v>179.32400000000001</v>
      </c>
      <c r="J1653">
        <v>1379.6220000000001</v>
      </c>
      <c r="K1653">
        <v>697.2</v>
      </c>
      <c r="L1653">
        <v>1529.2260000000001</v>
      </c>
      <c r="M1653">
        <v>137.32900000000001</v>
      </c>
      <c r="N1653">
        <v>50.883000000000003</v>
      </c>
      <c r="O1653">
        <v>0</v>
      </c>
      <c r="P1653">
        <v>0</v>
      </c>
      <c r="Q1653">
        <v>0</v>
      </c>
      <c r="R1653">
        <v>9.7000000000000003E-2</v>
      </c>
      <c r="S1653">
        <v>0</v>
      </c>
      <c r="T1653">
        <v>0</v>
      </c>
      <c r="U1653">
        <v>0.59299999999999997</v>
      </c>
      <c r="V1653">
        <v>0.83699999999999997</v>
      </c>
      <c r="W1653">
        <v>8.5</v>
      </c>
      <c r="Y1653" t="str">
        <f t="shared" si="715"/>
        <v>熊本県</v>
      </c>
      <c r="Z1653" t="str">
        <f t="shared" si="716"/>
        <v>熊本県山都町</v>
      </c>
      <c r="AA1653" s="159">
        <f t="shared" si="717"/>
        <v>179.32400000000001</v>
      </c>
      <c r="AB1653" s="159">
        <f t="shared" si="718"/>
        <v>1379.6220000000001</v>
      </c>
      <c r="AC1653" s="159">
        <f t="shared" si="719"/>
        <v>1529.2260000000001</v>
      </c>
      <c r="AD1653" s="159">
        <f t="shared" si="720"/>
        <v>50.883000000000003</v>
      </c>
      <c r="AE1653" s="159">
        <f t="shared" si="721"/>
        <v>0</v>
      </c>
      <c r="AF1653" s="159">
        <f t="shared" si="722"/>
        <v>0</v>
      </c>
      <c r="AG1653" s="159">
        <f t="shared" si="723"/>
        <v>0.59299999999999997</v>
      </c>
      <c r="AH1653" s="160">
        <f t="shared" si="724"/>
        <v>3139.6480000000001</v>
      </c>
      <c r="AI1653" s="135">
        <f t="shared" si="725"/>
        <v>5.7115956948040038E-2</v>
      </c>
      <c r="AJ1653" s="135">
        <f t="shared" si="726"/>
        <v>0.43941932344007989</v>
      </c>
      <c r="AK1653" s="135">
        <f t="shared" si="727"/>
        <v>0.48706925107527982</v>
      </c>
      <c r="AL1653" s="135">
        <f t="shared" si="728"/>
        <v>1.6206593860203438E-2</v>
      </c>
      <c r="AM1653" s="135">
        <f t="shared" si="729"/>
        <v>0</v>
      </c>
      <c r="AN1653" s="135">
        <f t="shared" si="730"/>
        <v>0</v>
      </c>
      <c r="AO1653" s="135">
        <f t="shared" si="731"/>
        <v>1.8887467639684447E-4</v>
      </c>
      <c r="AP1653" s="159">
        <f>IFERROR(VLOOKUP(A1653,人口!$A$2:$E$1748,5,0),0)</f>
        <v>14677</v>
      </c>
      <c r="AQ1653" s="159">
        <f t="shared" si="706"/>
        <v>0</v>
      </c>
      <c r="AR1653" s="159">
        <f t="shared" si="707"/>
        <v>0</v>
      </c>
      <c r="AS1653" s="159">
        <f t="shared" si="708"/>
        <v>1</v>
      </c>
      <c r="AT1653" s="159">
        <f t="shared" si="709"/>
        <v>0</v>
      </c>
      <c r="AU1653" s="159">
        <f t="shared" si="710"/>
        <v>0</v>
      </c>
      <c r="AV1653" s="159">
        <f t="shared" si="711"/>
        <v>0</v>
      </c>
      <c r="AW1653" s="159">
        <f t="shared" si="712"/>
        <v>0</v>
      </c>
      <c r="AX1653" s="159">
        <f t="shared" si="732"/>
        <v>0</v>
      </c>
      <c r="AY1653" s="159" t="str">
        <f t="shared" si="733"/>
        <v>1万～3万人未満の市町村平均</v>
      </c>
      <c r="AZ1653" s="159"/>
    </row>
    <row r="1654" spans="1:52" x14ac:dyDescent="0.3">
      <c r="A1654" t="str">
        <f t="shared" si="713"/>
        <v>43468</v>
      </c>
      <c r="B1654" s="158" t="str">
        <f t="shared" si="714"/>
        <v>043468</v>
      </c>
      <c r="C1654">
        <v>43</v>
      </c>
      <c r="D1654" t="s">
        <v>70</v>
      </c>
      <c r="E1654">
        <v>43468</v>
      </c>
      <c r="F1654" t="s">
        <v>1527</v>
      </c>
      <c r="G1654">
        <v>68.156000000000006</v>
      </c>
      <c r="H1654">
        <v>434.52699999999999</v>
      </c>
      <c r="I1654">
        <v>90.025000000000006</v>
      </c>
      <c r="J1654">
        <v>573.69500000000005</v>
      </c>
      <c r="K1654">
        <v>0</v>
      </c>
      <c r="L1654">
        <v>0</v>
      </c>
      <c r="M1654">
        <v>0</v>
      </c>
      <c r="N1654">
        <v>0</v>
      </c>
      <c r="O1654">
        <v>0</v>
      </c>
      <c r="P1654">
        <v>0</v>
      </c>
      <c r="Q1654">
        <v>0</v>
      </c>
      <c r="R1654">
        <v>0</v>
      </c>
      <c r="S1654">
        <v>0</v>
      </c>
      <c r="T1654">
        <v>0</v>
      </c>
      <c r="U1654">
        <v>0</v>
      </c>
      <c r="V1654">
        <v>0.66400000000000003</v>
      </c>
      <c r="W1654">
        <v>7.1719999999999997</v>
      </c>
      <c r="Y1654" t="str">
        <f t="shared" si="715"/>
        <v>熊本県</v>
      </c>
      <c r="Z1654" t="str">
        <f t="shared" si="716"/>
        <v>熊本県氷川町</v>
      </c>
      <c r="AA1654" s="159">
        <f t="shared" si="717"/>
        <v>90.025000000000006</v>
      </c>
      <c r="AB1654" s="159">
        <f t="shared" si="718"/>
        <v>573.69500000000005</v>
      </c>
      <c r="AC1654" s="159">
        <f t="shared" si="719"/>
        <v>0</v>
      </c>
      <c r="AD1654" s="159">
        <f t="shared" si="720"/>
        <v>0</v>
      </c>
      <c r="AE1654" s="159">
        <f t="shared" si="721"/>
        <v>0</v>
      </c>
      <c r="AF1654" s="159">
        <f t="shared" si="722"/>
        <v>0</v>
      </c>
      <c r="AG1654" s="159">
        <f t="shared" si="723"/>
        <v>0</v>
      </c>
      <c r="AH1654" s="160">
        <f t="shared" si="724"/>
        <v>663.72</v>
      </c>
      <c r="AI1654" s="135">
        <f t="shared" si="725"/>
        <v>0.13563701560899175</v>
      </c>
      <c r="AJ1654" s="135">
        <f t="shared" si="726"/>
        <v>0.86436298439100834</v>
      </c>
      <c r="AK1654" s="135">
        <f t="shared" si="727"/>
        <v>0</v>
      </c>
      <c r="AL1654" s="135">
        <f t="shared" si="728"/>
        <v>0</v>
      </c>
      <c r="AM1654" s="135">
        <f t="shared" si="729"/>
        <v>0</v>
      </c>
      <c r="AN1654" s="135">
        <f t="shared" si="730"/>
        <v>0</v>
      </c>
      <c r="AO1654" s="135">
        <f t="shared" si="731"/>
        <v>0</v>
      </c>
      <c r="AP1654" s="159">
        <f>IFERROR(VLOOKUP(A1654,人口!$A$2:$E$1748,5,0),0)</f>
        <v>11791</v>
      </c>
      <c r="AQ1654" s="159">
        <f t="shared" si="706"/>
        <v>0</v>
      </c>
      <c r="AR1654" s="159">
        <f t="shared" si="707"/>
        <v>0</v>
      </c>
      <c r="AS1654" s="159">
        <f t="shared" si="708"/>
        <v>1</v>
      </c>
      <c r="AT1654" s="159">
        <f t="shared" si="709"/>
        <v>0</v>
      </c>
      <c r="AU1654" s="159">
        <f t="shared" si="710"/>
        <v>0</v>
      </c>
      <c r="AV1654" s="159">
        <f t="shared" si="711"/>
        <v>0</v>
      </c>
      <c r="AW1654" s="159">
        <f t="shared" si="712"/>
        <v>0</v>
      </c>
      <c r="AX1654" s="159">
        <f t="shared" si="732"/>
        <v>0</v>
      </c>
      <c r="AY1654" s="159" t="str">
        <f t="shared" si="733"/>
        <v>1万～3万人未満の市町村平均</v>
      </c>
      <c r="AZ1654" s="159"/>
    </row>
    <row r="1655" spans="1:52" x14ac:dyDescent="0.3">
      <c r="A1655" t="str">
        <f t="shared" si="713"/>
        <v>43482</v>
      </c>
      <c r="B1655" s="158" t="str">
        <f t="shared" si="714"/>
        <v>043482</v>
      </c>
      <c r="C1655">
        <v>43</v>
      </c>
      <c r="D1655" t="s">
        <v>70</v>
      </c>
      <c r="E1655">
        <v>43482</v>
      </c>
      <c r="F1655" t="s">
        <v>1549</v>
      </c>
      <c r="G1655">
        <v>114.128</v>
      </c>
      <c r="H1655">
        <v>190.959</v>
      </c>
      <c r="I1655">
        <v>148.34100000000001</v>
      </c>
      <c r="J1655">
        <v>248.126</v>
      </c>
      <c r="K1655">
        <v>155.69999999999999</v>
      </c>
      <c r="L1655">
        <v>335.46499999999997</v>
      </c>
      <c r="M1655">
        <v>2.8780000000000001</v>
      </c>
      <c r="N1655">
        <v>18.256</v>
      </c>
      <c r="O1655">
        <v>0</v>
      </c>
      <c r="P1655">
        <v>0</v>
      </c>
      <c r="Q1655">
        <v>0</v>
      </c>
      <c r="R1655">
        <v>0</v>
      </c>
      <c r="S1655">
        <v>0</v>
      </c>
      <c r="T1655">
        <v>0</v>
      </c>
      <c r="U1655">
        <v>0</v>
      </c>
      <c r="V1655">
        <v>1.0980000000000001</v>
      </c>
      <c r="W1655">
        <v>9.8550000000000004</v>
      </c>
      <c r="Y1655" t="str">
        <f t="shared" si="715"/>
        <v>熊本県</v>
      </c>
      <c r="Z1655" t="str">
        <f t="shared" si="716"/>
        <v>熊本県芦北町</v>
      </c>
      <c r="AA1655" s="159">
        <f t="shared" si="717"/>
        <v>148.34100000000001</v>
      </c>
      <c r="AB1655" s="159">
        <f t="shared" si="718"/>
        <v>248.126</v>
      </c>
      <c r="AC1655" s="159">
        <f t="shared" si="719"/>
        <v>335.46499999999997</v>
      </c>
      <c r="AD1655" s="159">
        <f t="shared" si="720"/>
        <v>18.256</v>
      </c>
      <c r="AE1655" s="159">
        <f t="shared" si="721"/>
        <v>0</v>
      </c>
      <c r="AF1655" s="159">
        <f t="shared" si="722"/>
        <v>0</v>
      </c>
      <c r="AG1655" s="159">
        <f t="shared" si="723"/>
        <v>0</v>
      </c>
      <c r="AH1655" s="160">
        <f t="shared" si="724"/>
        <v>750.18799999999999</v>
      </c>
      <c r="AI1655" s="135">
        <f t="shared" si="725"/>
        <v>0.19773843356598614</v>
      </c>
      <c r="AJ1655" s="135">
        <f t="shared" si="726"/>
        <v>0.33075175822593805</v>
      </c>
      <c r="AK1655" s="135">
        <f t="shared" si="727"/>
        <v>0.44717457490655671</v>
      </c>
      <c r="AL1655" s="135">
        <f t="shared" si="728"/>
        <v>2.4335233301519085E-2</v>
      </c>
      <c r="AM1655" s="135">
        <f t="shared" si="729"/>
        <v>0</v>
      </c>
      <c r="AN1655" s="135">
        <f t="shared" si="730"/>
        <v>0</v>
      </c>
      <c r="AO1655" s="135">
        <f t="shared" si="731"/>
        <v>0</v>
      </c>
      <c r="AP1655" s="159">
        <f>IFERROR(VLOOKUP(A1655,人口!$A$2:$E$1748,5,0),0)</f>
        <v>16983</v>
      </c>
      <c r="AQ1655" s="159">
        <f t="shared" si="706"/>
        <v>0</v>
      </c>
      <c r="AR1655" s="159">
        <f t="shared" si="707"/>
        <v>0</v>
      </c>
      <c r="AS1655" s="159">
        <f t="shared" si="708"/>
        <v>1</v>
      </c>
      <c r="AT1655" s="159">
        <f t="shared" si="709"/>
        <v>0</v>
      </c>
      <c r="AU1655" s="159">
        <f t="shared" si="710"/>
        <v>0</v>
      </c>
      <c r="AV1655" s="159">
        <f t="shared" si="711"/>
        <v>0</v>
      </c>
      <c r="AW1655" s="159">
        <f t="shared" si="712"/>
        <v>0</v>
      </c>
      <c r="AX1655" s="159">
        <f t="shared" si="732"/>
        <v>0</v>
      </c>
      <c r="AY1655" s="159" t="str">
        <f t="shared" si="733"/>
        <v>1万～3万人未満の市町村平均</v>
      </c>
      <c r="AZ1655" s="159"/>
    </row>
    <row r="1656" spans="1:52" x14ac:dyDescent="0.3">
      <c r="A1656" t="str">
        <f t="shared" si="713"/>
        <v>43484</v>
      </c>
      <c r="B1656" s="158" t="str">
        <f t="shared" si="714"/>
        <v>043484</v>
      </c>
      <c r="C1656">
        <v>43</v>
      </c>
      <c r="D1656" t="s">
        <v>70</v>
      </c>
      <c r="E1656">
        <v>43484</v>
      </c>
      <c r="F1656" t="s">
        <v>1572</v>
      </c>
      <c r="G1656">
        <v>28.373999999999999</v>
      </c>
      <c r="H1656">
        <v>50.018999999999998</v>
      </c>
      <c r="I1656">
        <v>36.777999999999999</v>
      </c>
      <c r="J1656">
        <v>64.813999999999993</v>
      </c>
      <c r="K1656">
        <v>5.6</v>
      </c>
      <c r="L1656">
        <v>10.821</v>
      </c>
      <c r="M1656">
        <v>4.4999999999999998E-2</v>
      </c>
      <c r="N1656">
        <v>0.28699999999999998</v>
      </c>
      <c r="O1656">
        <v>0</v>
      </c>
      <c r="P1656">
        <v>0</v>
      </c>
      <c r="Q1656">
        <v>0</v>
      </c>
      <c r="R1656">
        <v>0</v>
      </c>
      <c r="S1656">
        <v>0</v>
      </c>
      <c r="T1656">
        <v>0</v>
      </c>
      <c r="U1656">
        <v>0</v>
      </c>
      <c r="V1656">
        <v>0.25</v>
      </c>
      <c r="W1656">
        <v>2.5619999999999998</v>
      </c>
      <c r="Y1656" t="str">
        <f t="shared" si="715"/>
        <v>熊本県</v>
      </c>
      <c r="Z1656" t="str">
        <f t="shared" si="716"/>
        <v>熊本県津奈木町</v>
      </c>
      <c r="AA1656" s="159">
        <f t="shared" si="717"/>
        <v>36.777999999999999</v>
      </c>
      <c r="AB1656" s="159">
        <f t="shared" si="718"/>
        <v>64.813999999999993</v>
      </c>
      <c r="AC1656" s="159">
        <f t="shared" si="719"/>
        <v>10.821</v>
      </c>
      <c r="AD1656" s="159">
        <f t="shared" si="720"/>
        <v>0.28699999999999998</v>
      </c>
      <c r="AE1656" s="159">
        <f t="shared" si="721"/>
        <v>0</v>
      </c>
      <c r="AF1656" s="159">
        <f t="shared" si="722"/>
        <v>0</v>
      </c>
      <c r="AG1656" s="159">
        <f t="shared" si="723"/>
        <v>0</v>
      </c>
      <c r="AH1656" s="160">
        <f t="shared" si="724"/>
        <v>112.69999999999999</v>
      </c>
      <c r="AI1656" s="135">
        <f t="shared" si="725"/>
        <v>0.32633540372670811</v>
      </c>
      <c r="AJ1656" s="135">
        <f t="shared" si="726"/>
        <v>0.57510204081632654</v>
      </c>
      <c r="AK1656" s="135">
        <f t="shared" si="727"/>
        <v>9.6015971606033729E-2</v>
      </c>
      <c r="AL1656" s="135">
        <f t="shared" si="728"/>
        <v>2.546583850931677E-3</v>
      </c>
      <c r="AM1656" s="135">
        <f t="shared" si="729"/>
        <v>0</v>
      </c>
      <c r="AN1656" s="135">
        <f t="shared" si="730"/>
        <v>0</v>
      </c>
      <c r="AO1656" s="135">
        <f t="shared" si="731"/>
        <v>0</v>
      </c>
      <c r="AP1656" s="159">
        <f>IFERROR(VLOOKUP(A1656,人口!$A$2:$E$1748,5,0),0)</f>
        <v>4545</v>
      </c>
      <c r="AQ1656" s="159">
        <f t="shared" si="706"/>
        <v>1</v>
      </c>
      <c r="AR1656" s="159">
        <f t="shared" si="707"/>
        <v>0</v>
      </c>
      <c r="AS1656" s="159">
        <f t="shared" si="708"/>
        <v>0</v>
      </c>
      <c r="AT1656" s="159">
        <f t="shared" si="709"/>
        <v>0</v>
      </c>
      <c r="AU1656" s="159">
        <f t="shared" si="710"/>
        <v>0</v>
      </c>
      <c r="AV1656" s="159">
        <f t="shared" si="711"/>
        <v>0</v>
      </c>
      <c r="AW1656" s="159">
        <f t="shared" si="712"/>
        <v>0</v>
      </c>
      <c r="AX1656" s="159">
        <f t="shared" si="732"/>
        <v>0</v>
      </c>
      <c r="AY1656" s="159" t="str">
        <f t="shared" si="733"/>
        <v>5千人未満の市町村平均</v>
      </c>
      <c r="AZ1656" s="159"/>
    </row>
    <row r="1657" spans="1:52" x14ac:dyDescent="0.3">
      <c r="A1657" t="str">
        <f t="shared" si="713"/>
        <v>43501</v>
      </c>
      <c r="B1657" s="158" t="str">
        <f t="shared" si="714"/>
        <v>043501</v>
      </c>
      <c r="C1657">
        <v>43</v>
      </c>
      <c r="D1657" t="s">
        <v>70</v>
      </c>
      <c r="E1657">
        <v>43501</v>
      </c>
      <c r="F1657" t="s">
        <v>1589</v>
      </c>
      <c r="G1657">
        <v>77.183000000000007</v>
      </c>
      <c r="H1657">
        <v>358.28699999999998</v>
      </c>
      <c r="I1657">
        <v>100.065</v>
      </c>
      <c r="J1657">
        <v>464.226</v>
      </c>
      <c r="K1657">
        <v>67.8</v>
      </c>
      <c r="L1657">
        <v>156.477</v>
      </c>
      <c r="M1657">
        <v>2.5659999999999998</v>
      </c>
      <c r="N1657">
        <v>15.271000000000001</v>
      </c>
      <c r="O1657">
        <v>0</v>
      </c>
      <c r="P1657">
        <v>0</v>
      </c>
      <c r="Q1657">
        <v>0</v>
      </c>
      <c r="R1657">
        <v>0</v>
      </c>
      <c r="S1657">
        <v>0</v>
      </c>
      <c r="T1657">
        <v>0</v>
      </c>
      <c r="U1657">
        <v>0</v>
      </c>
      <c r="V1657">
        <v>0.57599999999999996</v>
      </c>
      <c r="W1657">
        <v>6.3680000000000003</v>
      </c>
      <c r="Y1657" t="str">
        <f t="shared" si="715"/>
        <v>熊本県</v>
      </c>
      <c r="Z1657" t="str">
        <f t="shared" si="716"/>
        <v>熊本県錦町</v>
      </c>
      <c r="AA1657" s="159">
        <f t="shared" si="717"/>
        <v>100.065</v>
      </c>
      <c r="AB1657" s="159">
        <f t="shared" si="718"/>
        <v>464.226</v>
      </c>
      <c r="AC1657" s="159">
        <f t="shared" si="719"/>
        <v>156.477</v>
      </c>
      <c r="AD1657" s="159">
        <f t="shared" si="720"/>
        <v>15.271000000000001</v>
      </c>
      <c r="AE1657" s="159">
        <f t="shared" si="721"/>
        <v>0</v>
      </c>
      <c r="AF1657" s="159">
        <f t="shared" si="722"/>
        <v>0</v>
      </c>
      <c r="AG1657" s="159">
        <f t="shared" si="723"/>
        <v>0</v>
      </c>
      <c r="AH1657" s="160">
        <f t="shared" si="724"/>
        <v>736.03899999999987</v>
      </c>
      <c r="AI1657" s="135">
        <f t="shared" si="725"/>
        <v>0.13595067652665146</v>
      </c>
      <c r="AJ1657" s="135">
        <f t="shared" si="726"/>
        <v>0.63070842713497532</v>
      </c>
      <c r="AK1657" s="135">
        <f t="shared" si="727"/>
        <v>0.21259335442823007</v>
      </c>
      <c r="AL1657" s="135">
        <f t="shared" si="728"/>
        <v>2.0747541910143354E-2</v>
      </c>
      <c r="AM1657" s="135">
        <f t="shared" si="729"/>
        <v>0</v>
      </c>
      <c r="AN1657" s="135">
        <f t="shared" si="730"/>
        <v>0</v>
      </c>
      <c r="AO1657" s="135">
        <f t="shared" si="731"/>
        <v>0</v>
      </c>
      <c r="AP1657" s="159">
        <f>IFERROR(VLOOKUP(A1657,人口!$A$2:$E$1748,5,0),0)</f>
        <v>10552</v>
      </c>
      <c r="AQ1657" s="159">
        <f t="shared" si="706"/>
        <v>0</v>
      </c>
      <c r="AR1657" s="159">
        <f t="shared" si="707"/>
        <v>0</v>
      </c>
      <c r="AS1657" s="159">
        <f t="shared" si="708"/>
        <v>1</v>
      </c>
      <c r="AT1657" s="159">
        <f t="shared" si="709"/>
        <v>0</v>
      </c>
      <c r="AU1657" s="159">
        <f t="shared" si="710"/>
        <v>0</v>
      </c>
      <c r="AV1657" s="159">
        <f t="shared" si="711"/>
        <v>0</v>
      </c>
      <c r="AW1657" s="159">
        <f t="shared" si="712"/>
        <v>0</v>
      </c>
      <c r="AX1657" s="159">
        <f t="shared" si="732"/>
        <v>0</v>
      </c>
      <c r="AY1657" s="159" t="str">
        <f t="shared" si="733"/>
        <v>1万～3万人未満の市町村平均</v>
      </c>
      <c r="AZ1657" s="159"/>
    </row>
    <row r="1658" spans="1:52" x14ac:dyDescent="0.3">
      <c r="A1658" t="str">
        <f t="shared" si="713"/>
        <v>43505</v>
      </c>
      <c r="B1658" s="158" t="str">
        <f t="shared" si="714"/>
        <v>043505</v>
      </c>
      <c r="C1658">
        <v>43</v>
      </c>
      <c r="D1658" t="s">
        <v>70</v>
      </c>
      <c r="E1658">
        <v>43505</v>
      </c>
      <c r="F1658" t="s">
        <v>1607</v>
      </c>
      <c r="G1658">
        <v>83.212000000000003</v>
      </c>
      <c r="H1658">
        <v>354.97300000000001</v>
      </c>
      <c r="I1658">
        <v>107.76300000000001</v>
      </c>
      <c r="J1658">
        <v>459.404</v>
      </c>
      <c r="K1658">
        <v>149.5</v>
      </c>
      <c r="L1658">
        <v>348.64299999999997</v>
      </c>
      <c r="M1658">
        <v>3.6459999999999999</v>
      </c>
      <c r="N1658">
        <v>28.184999999999999</v>
      </c>
      <c r="O1658">
        <v>0</v>
      </c>
      <c r="P1658">
        <v>0</v>
      </c>
      <c r="Q1658">
        <v>0</v>
      </c>
      <c r="R1658">
        <v>0</v>
      </c>
      <c r="S1658">
        <v>0</v>
      </c>
      <c r="T1658">
        <v>0</v>
      </c>
      <c r="U1658">
        <v>0</v>
      </c>
      <c r="V1658">
        <v>0.55400000000000005</v>
      </c>
      <c r="W1658">
        <v>5.48</v>
      </c>
      <c r="Y1658" t="str">
        <f t="shared" si="715"/>
        <v>熊本県</v>
      </c>
      <c r="Z1658" t="str">
        <f t="shared" si="716"/>
        <v>熊本県多良木町</v>
      </c>
      <c r="AA1658" s="159">
        <f t="shared" si="717"/>
        <v>107.76300000000001</v>
      </c>
      <c r="AB1658" s="159">
        <f t="shared" si="718"/>
        <v>459.404</v>
      </c>
      <c r="AC1658" s="159">
        <f t="shared" si="719"/>
        <v>348.64299999999997</v>
      </c>
      <c r="AD1658" s="159">
        <f t="shared" si="720"/>
        <v>28.184999999999999</v>
      </c>
      <c r="AE1658" s="159">
        <f t="shared" si="721"/>
        <v>0</v>
      </c>
      <c r="AF1658" s="159">
        <f t="shared" si="722"/>
        <v>0</v>
      </c>
      <c r="AG1658" s="159">
        <f t="shared" si="723"/>
        <v>0</v>
      </c>
      <c r="AH1658" s="160">
        <f t="shared" si="724"/>
        <v>943.99499999999989</v>
      </c>
      <c r="AI1658" s="135">
        <f t="shared" si="725"/>
        <v>0.11415632498053488</v>
      </c>
      <c r="AJ1658" s="135">
        <f t="shared" si="726"/>
        <v>0.48665935730591797</v>
      </c>
      <c r="AK1658" s="135">
        <f t="shared" si="727"/>
        <v>0.36932716804644095</v>
      </c>
      <c r="AL1658" s="135">
        <f t="shared" si="728"/>
        <v>2.985714966710629E-2</v>
      </c>
      <c r="AM1658" s="135">
        <f t="shared" si="729"/>
        <v>0</v>
      </c>
      <c r="AN1658" s="135">
        <f t="shared" si="730"/>
        <v>0</v>
      </c>
      <c r="AO1658" s="135">
        <f t="shared" si="731"/>
        <v>0</v>
      </c>
      <c r="AP1658" s="159">
        <f>IFERROR(VLOOKUP(A1658,人口!$A$2:$E$1748,5,0),0)</f>
        <v>9429</v>
      </c>
      <c r="AQ1658" s="159">
        <f t="shared" si="706"/>
        <v>0</v>
      </c>
      <c r="AR1658" s="159">
        <f t="shared" si="707"/>
        <v>1</v>
      </c>
      <c r="AS1658" s="159">
        <f t="shared" si="708"/>
        <v>0</v>
      </c>
      <c r="AT1658" s="159">
        <f t="shared" si="709"/>
        <v>0</v>
      </c>
      <c r="AU1658" s="159">
        <f t="shared" si="710"/>
        <v>0</v>
      </c>
      <c r="AV1658" s="159">
        <f t="shared" si="711"/>
        <v>0</v>
      </c>
      <c r="AW1658" s="159">
        <f t="shared" si="712"/>
        <v>0</v>
      </c>
      <c r="AX1658" s="159">
        <f t="shared" si="732"/>
        <v>0</v>
      </c>
      <c r="AY1658" s="159" t="str">
        <f t="shared" si="733"/>
        <v>5千～1万人未満の市町村平均</v>
      </c>
      <c r="AZ1658" s="159"/>
    </row>
    <row r="1659" spans="1:52" x14ac:dyDescent="0.3">
      <c r="A1659" t="str">
        <f t="shared" si="713"/>
        <v>43506</v>
      </c>
      <c r="B1659" s="158" t="str">
        <f t="shared" si="714"/>
        <v>043506</v>
      </c>
      <c r="C1659">
        <v>43</v>
      </c>
      <c r="D1659" t="s">
        <v>70</v>
      </c>
      <c r="E1659">
        <v>43506</v>
      </c>
      <c r="F1659" t="s">
        <v>1621</v>
      </c>
      <c r="G1659">
        <v>36.015999999999998</v>
      </c>
      <c r="H1659">
        <v>133.58699999999999</v>
      </c>
      <c r="I1659">
        <v>46.265999999999998</v>
      </c>
      <c r="J1659">
        <v>171.50200000000001</v>
      </c>
      <c r="K1659">
        <v>24.5</v>
      </c>
      <c r="L1659">
        <v>53.338999999999999</v>
      </c>
      <c r="M1659">
        <v>1.5649999999999999</v>
      </c>
      <c r="N1659">
        <v>9.3119999999999994</v>
      </c>
      <c r="O1659">
        <v>0</v>
      </c>
      <c r="P1659">
        <v>0</v>
      </c>
      <c r="Q1659">
        <v>0</v>
      </c>
      <c r="R1659">
        <v>0</v>
      </c>
      <c r="S1659">
        <v>0</v>
      </c>
      <c r="T1659">
        <v>0</v>
      </c>
      <c r="U1659">
        <v>0</v>
      </c>
      <c r="V1659">
        <v>0.221</v>
      </c>
      <c r="W1659">
        <v>2.2210000000000001</v>
      </c>
      <c r="Y1659" t="str">
        <f t="shared" si="715"/>
        <v>熊本県</v>
      </c>
      <c r="Z1659" t="str">
        <f t="shared" si="716"/>
        <v>熊本県湯前町</v>
      </c>
      <c r="AA1659" s="159">
        <f t="shared" si="717"/>
        <v>46.265999999999998</v>
      </c>
      <c r="AB1659" s="159">
        <f t="shared" si="718"/>
        <v>171.50200000000001</v>
      </c>
      <c r="AC1659" s="159">
        <f t="shared" si="719"/>
        <v>53.338999999999999</v>
      </c>
      <c r="AD1659" s="159">
        <f t="shared" si="720"/>
        <v>9.3119999999999994</v>
      </c>
      <c r="AE1659" s="159">
        <f t="shared" si="721"/>
        <v>0</v>
      </c>
      <c r="AF1659" s="159">
        <f t="shared" si="722"/>
        <v>0</v>
      </c>
      <c r="AG1659" s="159">
        <f t="shared" si="723"/>
        <v>0</v>
      </c>
      <c r="AH1659" s="160">
        <f t="shared" si="724"/>
        <v>280.41899999999998</v>
      </c>
      <c r="AI1659" s="135">
        <f t="shared" si="725"/>
        <v>0.1649888203010495</v>
      </c>
      <c r="AJ1659" s="135">
        <f t="shared" si="726"/>
        <v>0.61159193920526078</v>
      </c>
      <c r="AK1659" s="135">
        <f t="shared" si="727"/>
        <v>0.19021179021392987</v>
      </c>
      <c r="AL1659" s="135">
        <f t="shared" si="728"/>
        <v>3.320745027975993E-2</v>
      </c>
      <c r="AM1659" s="135">
        <f t="shared" si="729"/>
        <v>0</v>
      </c>
      <c r="AN1659" s="135">
        <f t="shared" si="730"/>
        <v>0</v>
      </c>
      <c r="AO1659" s="135">
        <f t="shared" si="731"/>
        <v>0</v>
      </c>
      <c r="AP1659" s="159">
        <f>IFERROR(VLOOKUP(A1659,人口!$A$2:$E$1748,5,0),0)</f>
        <v>3809</v>
      </c>
      <c r="AQ1659" s="159">
        <f t="shared" si="706"/>
        <v>1</v>
      </c>
      <c r="AR1659" s="159">
        <f t="shared" si="707"/>
        <v>0</v>
      </c>
      <c r="AS1659" s="159">
        <f t="shared" si="708"/>
        <v>0</v>
      </c>
      <c r="AT1659" s="159">
        <f t="shared" si="709"/>
        <v>0</v>
      </c>
      <c r="AU1659" s="159">
        <f t="shared" si="710"/>
        <v>0</v>
      </c>
      <c r="AV1659" s="159">
        <f t="shared" si="711"/>
        <v>0</v>
      </c>
      <c r="AW1659" s="159">
        <f t="shared" si="712"/>
        <v>0</v>
      </c>
      <c r="AX1659" s="159">
        <f t="shared" si="732"/>
        <v>0</v>
      </c>
      <c r="AY1659" s="159" t="str">
        <f t="shared" si="733"/>
        <v>5千人未満の市町村平均</v>
      </c>
      <c r="AZ1659" s="159"/>
    </row>
    <row r="1660" spans="1:52" x14ac:dyDescent="0.3">
      <c r="A1660" t="str">
        <f t="shared" si="713"/>
        <v>43507</v>
      </c>
      <c r="B1660" s="158" t="str">
        <f t="shared" si="714"/>
        <v>043507</v>
      </c>
      <c r="C1660">
        <v>43</v>
      </c>
      <c r="D1660" t="s">
        <v>70</v>
      </c>
      <c r="E1660">
        <v>43507</v>
      </c>
      <c r="F1660" t="s">
        <v>1639</v>
      </c>
      <c r="G1660">
        <v>19.890999999999998</v>
      </c>
      <c r="H1660">
        <v>54.338000000000001</v>
      </c>
      <c r="I1660">
        <v>25.48</v>
      </c>
      <c r="J1660">
        <v>69.513000000000005</v>
      </c>
      <c r="K1660">
        <v>158.4</v>
      </c>
      <c r="L1660">
        <v>373.863</v>
      </c>
      <c r="M1660">
        <v>12.221</v>
      </c>
      <c r="N1660">
        <v>72.718000000000004</v>
      </c>
      <c r="O1660">
        <v>0</v>
      </c>
      <c r="P1660">
        <v>0</v>
      </c>
      <c r="Q1660">
        <v>0</v>
      </c>
      <c r="R1660">
        <v>0</v>
      </c>
      <c r="S1660">
        <v>0</v>
      </c>
      <c r="T1660">
        <v>0</v>
      </c>
      <c r="U1660">
        <v>0</v>
      </c>
      <c r="V1660">
        <v>0.109</v>
      </c>
      <c r="W1660">
        <v>1.117</v>
      </c>
      <c r="Y1660" t="str">
        <f t="shared" si="715"/>
        <v>熊本県</v>
      </c>
      <c r="Z1660" t="str">
        <f t="shared" si="716"/>
        <v>熊本県水上村</v>
      </c>
      <c r="AA1660" s="159">
        <f t="shared" si="717"/>
        <v>25.48</v>
      </c>
      <c r="AB1660" s="159">
        <f t="shared" si="718"/>
        <v>69.513000000000005</v>
      </c>
      <c r="AC1660" s="159">
        <f t="shared" si="719"/>
        <v>373.863</v>
      </c>
      <c r="AD1660" s="159">
        <f t="shared" si="720"/>
        <v>72.718000000000004</v>
      </c>
      <c r="AE1660" s="159">
        <f t="shared" si="721"/>
        <v>0</v>
      </c>
      <c r="AF1660" s="159">
        <f t="shared" si="722"/>
        <v>0</v>
      </c>
      <c r="AG1660" s="159">
        <f t="shared" si="723"/>
        <v>0</v>
      </c>
      <c r="AH1660" s="160">
        <f t="shared" si="724"/>
        <v>541.57399999999996</v>
      </c>
      <c r="AI1660" s="135">
        <f t="shared" si="725"/>
        <v>4.7048048835431545E-2</v>
      </c>
      <c r="AJ1660" s="135">
        <f t="shared" si="726"/>
        <v>0.12835365065531212</v>
      </c>
      <c r="AK1660" s="135">
        <f t="shared" si="727"/>
        <v>0.69032671435482507</v>
      </c>
      <c r="AL1660" s="135">
        <f t="shared" si="728"/>
        <v>0.13427158615443135</v>
      </c>
      <c r="AM1660" s="135">
        <f t="shared" si="729"/>
        <v>0</v>
      </c>
      <c r="AN1660" s="135">
        <f t="shared" si="730"/>
        <v>0</v>
      </c>
      <c r="AO1660" s="135">
        <f t="shared" si="731"/>
        <v>0</v>
      </c>
      <c r="AP1660" s="159">
        <f>IFERROR(VLOOKUP(A1660,人口!$A$2:$E$1748,5,0),0)</f>
        <v>2166</v>
      </c>
      <c r="AQ1660" s="159">
        <f t="shared" si="706"/>
        <v>1</v>
      </c>
      <c r="AR1660" s="159">
        <f t="shared" si="707"/>
        <v>0</v>
      </c>
      <c r="AS1660" s="159">
        <f t="shared" si="708"/>
        <v>0</v>
      </c>
      <c r="AT1660" s="159">
        <f t="shared" si="709"/>
        <v>0</v>
      </c>
      <c r="AU1660" s="159">
        <f t="shared" si="710"/>
        <v>0</v>
      </c>
      <c r="AV1660" s="159">
        <f t="shared" si="711"/>
        <v>0</v>
      </c>
      <c r="AW1660" s="159">
        <f t="shared" si="712"/>
        <v>0</v>
      </c>
      <c r="AX1660" s="159">
        <f t="shared" si="732"/>
        <v>0</v>
      </c>
      <c r="AY1660" s="159" t="str">
        <f t="shared" si="733"/>
        <v>5千人未満の市町村平均</v>
      </c>
      <c r="AZ1660" s="159"/>
    </row>
    <row r="1661" spans="1:52" x14ac:dyDescent="0.3">
      <c r="A1661" t="str">
        <f t="shared" si="713"/>
        <v>43510</v>
      </c>
      <c r="B1661" s="158" t="str">
        <f t="shared" si="714"/>
        <v>043510</v>
      </c>
      <c r="C1661">
        <v>43</v>
      </c>
      <c r="D1661" t="s">
        <v>70</v>
      </c>
      <c r="E1661">
        <v>43510</v>
      </c>
      <c r="F1661" t="s">
        <v>1655</v>
      </c>
      <c r="G1661">
        <v>42.371000000000002</v>
      </c>
      <c r="H1661">
        <v>233.095</v>
      </c>
      <c r="I1661">
        <v>55.165999999999997</v>
      </c>
      <c r="J1661">
        <v>303.34399999999999</v>
      </c>
      <c r="K1661">
        <v>71.099999999999994</v>
      </c>
      <c r="L1661">
        <v>159.887</v>
      </c>
      <c r="M1661">
        <v>4.5060000000000002</v>
      </c>
      <c r="N1661">
        <v>28.581</v>
      </c>
      <c r="O1661">
        <v>0</v>
      </c>
      <c r="P1661">
        <v>0</v>
      </c>
      <c r="Q1661">
        <v>0</v>
      </c>
      <c r="R1661">
        <v>0</v>
      </c>
      <c r="S1661">
        <v>0</v>
      </c>
      <c r="T1661">
        <v>0</v>
      </c>
      <c r="U1661">
        <v>0</v>
      </c>
      <c r="V1661">
        <v>0.26300000000000001</v>
      </c>
      <c r="W1661">
        <v>3.1880000000000002</v>
      </c>
      <c r="Y1661" t="str">
        <f t="shared" si="715"/>
        <v>熊本県</v>
      </c>
      <c r="Z1661" t="str">
        <f t="shared" si="716"/>
        <v>熊本県相良村</v>
      </c>
      <c r="AA1661" s="159">
        <f t="shared" si="717"/>
        <v>55.165999999999997</v>
      </c>
      <c r="AB1661" s="159">
        <f t="shared" si="718"/>
        <v>303.34399999999999</v>
      </c>
      <c r="AC1661" s="159">
        <f t="shared" si="719"/>
        <v>159.887</v>
      </c>
      <c r="AD1661" s="159">
        <f t="shared" si="720"/>
        <v>28.581</v>
      </c>
      <c r="AE1661" s="159">
        <f t="shared" si="721"/>
        <v>0</v>
      </c>
      <c r="AF1661" s="159">
        <f t="shared" si="722"/>
        <v>0</v>
      </c>
      <c r="AG1661" s="159">
        <f t="shared" si="723"/>
        <v>0</v>
      </c>
      <c r="AH1661" s="160">
        <f t="shared" si="724"/>
        <v>546.97799999999995</v>
      </c>
      <c r="AI1661" s="135">
        <f t="shared" si="725"/>
        <v>0.10085597592590562</v>
      </c>
      <c r="AJ1661" s="135">
        <f t="shared" si="726"/>
        <v>0.55458171992292193</v>
      </c>
      <c r="AK1661" s="135">
        <f t="shared" si="727"/>
        <v>0.29230974554735295</v>
      </c>
      <c r="AL1661" s="135">
        <f t="shared" si="728"/>
        <v>5.2252558603819534E-2</v>
      </c>
      <c r="AM1661" s="135">
        <f t="shared" si="729"/>
        <v>0</v>
      </c>
      <c r="AN1661" s="135">
        <f t="shared" si="730"/>
        <v>0</v>
      </c>
      <c r="AO1661" s="135">
        <f t="shared" si="731"/>
        <v>0</v>
      </c>
      <c r="AP1661" s="159">
        <f>IFERROR(VLOOKUP(A1661,人口!$A$2:$E$1748,5,0),0)</f>
        <v>4398</v>
      </c>
      <c r="AQ1661" s="159">
        <f t="shared" si="706"/>
        <v>1</v>
      </c>
      <c r="AR1661" s="159">
        <f t="shared" si="707"/>
        <v>0</v>
      </c>
      <c r="AS1661" s="159">
        <f t="shared" si="708"/>
        <v>0</v>
      </c>
      <c r="AT1661" s="159">
        <f t="shared" si="709"/>
        <v>0</v>
      </c>
      <c r="AU1661" s="159">
        <f t="shared" si="710"/>
        <v>0</v>
      </c>
      <c r="AV1661" s="159">
        <f t="shared" si="711"/>
        <v>0</v>
      </c>
      <c r="AW1661" s="159">
        <f t="shared" si="712"/>
        <v>0</v>
      </c>
      <c r="AX1661" s="159">
        <f t="shared" si="732"/>
        <v>0</v>
      </c>
      <c r="AY1661" s="159" t="str">
        <f t="shared" si="733"/>
        <v>5千人未満の市町村平均</v>
      </c>
      <c r="AZ1661" s="159"/>
    </row>
    <row r="1662" spans="1:52" x14ac:dyDescent="0.3">
      <c r="A1662" t="str">
        <f t="shared" si="713"/>
        <v>43511</v>
      </c>
      <c r="B1662" s="158" t="str">
        <f t="shared" si="714"/>
        <v>043511</v>
      </c>
      <c r="C1662">
        <v>43</v>
      </c>
      <c r="D1662" t="s">
        <v>70</v>
      </c>
      <c r="E1662">
        <v>43511</v>
      </c>
      <c r="F1662" t="s">
        <v>1670</v>
      </c>
      <c r="G1662">
        <v>12.781000000000001</v>
      </c>
      <c r="H1662">
        <v>12.231</v>
      </c>
      <c r="I1662">
        <v>15.994</v>
      </c>
      <c r="J1662">
        <v>15.287000000000001</v>
      </c>
      <c r="K1662">
        <v>240.5</v>
      </c>
      <c r="L1662">
        <v>524.46100000000001</v>
      </c>
      <c r="M1662">
        <v>21.902000000000001</v>
      </c>
      <c r="N1662">
        <v>138.90799999999999</v>
      </c>
      <c r="O1662">
        <v>0</v>
      </c>
      <c r="P1662">
        <v>0</v>
      </c>
      <c r="Q1662">
        <v>0</v>
      </c>
      <c r="R1662">
        <v>0</v>
      </c>
      <c r="S1662">
        <v>0</v>
      </c>
      <c r="T1662">
        <v>0</v>
      </c>
      <c r="U1662">
        <v>0</v>
      </c>
      <c r="V1662">
        <v>0.06</v>
      </c>
      <c r="W1662">
        <v>0.60899999999999999</v>
      </c>
      <c r="Y1662" t="str">
        <f t="shared" si="715"/>
        <v>熊本県</v>
      </c>
      <c r="Z1662" t="str">
        <f t="shared" si="716"/>
        <v>熊本県五木村</v>
      </c>
      <c r="AA1662" s="159">
        <f t="shared" si="717"/>
        <v>15.994</v>
      </c>
      <c r="AB1662" s="159">
        <f t="shared" si="718"/>
        <v>15.287000000000001</v>
      </c>
      <c r="AC1662" s="159">
        <f t="shared" si="719"/>
        <v>524.46100000000001</v>
      </c>
      <c r="AD1662" s="159">
        <f t="shared" si="720"/>
        <v>138.90799999999999</v>
      </c>
      <c r="AE1662" s="159">
        <f t="shared" si="721"/>
        <v>0</v>
      </c>
      <c r="AF1662" s="159">
        <f t="shared" si="722"/>
        <v>0</v>
      </c>
      <c r="AG1662" s="159">
        <f t="shared" si="723"/>
        <v>0</v>
      </c>
      <c r="AH1662" s="160">
        <f t="shared" si="724"/>
        <v>694.65</v>
      </c>
      <c r="AI1662" s="135">
        <f t="shared" si="725"/>
        <v>2.3024544734758512E-2</v>
      </c>
      <c r="AJ1662" s="135">
        <f t="shared" si="726"/>
        <v>2.200676599726481E-2</v>
      </c>
      <c r="AK1662" s="135">
        <f t="shared" si="727"/>
        <v>0.75500035989347158</v>
      </c>
      <c r="AL1662" s="135">
        <f t="shared" si="728"/>
        <v>0.19996832937450512</v>
      </c>
      <c r="AM1662" s="135">
        <f t="shared" si="729"/>
        <v>0</v>
      </c>
      <c r="AN1662" s="135">
        <f t="shared" si="730"/>
        <v>0</v>
      </c>
      <c r="AO1662" s="135">
        <f t="shared" si="731"/>
        <v>0</v>
      </c>
      <c r="AP1662" s="159">
        <f>IFERROR(VLOOKUP(A1662,人口!$A$2:$E$1748,5,0),0)</f>
        <v>1069</v>
      </c>
      <c r="AQ1662" s="159">
        <f t="shared" si="706"/>
        <v>1</v>
      </c>
      <c r="AR1662" s="159">
        <f t="shared" si="707"/>
        <v>0</v>
      </c>
      <c r="AS1662" s="159">
        <f t="shared" si="708"/>
        <v>0</v>
      </c>
      <c r="AT1662" s="159">
        <f t="shared" si="709"/>
        <v>0</v>
      </c>
      <c r="AU1662" s="159">
        <f t="shared" si="710"/>
        <v>0</v>
      </c>
      <c r="AV1662" s="159">
        <f t="shared" si="711"/>
        <v>0</v>
      </c>
      <c r="AW1662" s="159">
        <f t="shared" si="712"/>
        <v>0</v>
      </c>
      <c r="AX1662" s="159">
        <f t="shared" si="732"/>
        <v>0</v>
      </c>
      <c r="AY1662" s="159" t="str">
        <f t="shared" si="733"/>
        <v>5千人未満の市町村平均</v>
      </c>
      <c r="AZ1662" s="159"/>
    </row>
    <row r="1663" spans="1:52" x14ac:dyDescent="0.3">
      <c r="A1663" t="str">
        <f t="shared" si="713"/>
        <v>43512</v>
      </c>
      <c r="B1663" s="158" t="str">
        <f t="shared" si="714"/>
        <v>043512</v>
      </c>
      <c r="C1663">
        <v>43</v>
      </c>
      <c r="D1663" t="s">
        <v>70</v>
      </c>
      <c r="E1663">
        <v>43512</v>
      </c>
      <c r="F1663" t="s">
        <v>1685</v>
      </c>
      <c r="G1663">
        <v>21.706</v>
      </c>
      <c r="H1663">
        <v>79.010000000000005</v>
      </c>
      <c r="I1663">
        <v>28.213000000000001</v>
      </c>
      <c r="J1663">
        <v>102.631</v>
      </c>
      <c r="K1663">
        <v>118.1</v>
      </c>
      <c r="L1663">
        <v>273.56400000000002</v>
      </c>
      <c r="M1663">
        <v>7.9729999999999999</v>
      </c>
      <c r="N1663">
        <v>50.567999999999998</v>
      </c>
      <c r="O1663">
        <v>0</v>
      </c>
      <c r="P1663">
        <v>0</v>
      </c>
      <c r="Q1663">
        <v>0</v>
      </c>
      <c r="R1663">
        <v>0</v>
      </c>
      <c r="S1663">
        <v>0</v>
      </c>
      <c r="T1663">
        <v>0</v>
      </c>
      <c r="U1663">
        <v>0</v>
      </c>
      <c r="V1663">
        <v>0.17100000000000001</v>
      </c>
      <c r="W1663">
        <v>2.5920000000000001</v>
      </c>
      <c r="Y1663" t="str">
        <f t="shared" si="715"/>
        <v>熊本県</v>
      </c>
      <c r="Z1663" t="str">
        <f t="shared" si="716"/>
        <v>熊本県山江村</v>
      </c>
      <c r="AA1663" s="159">
        <f t="shared" si="717"/>
        <v>28.213000000000001</v>
      </c>
      <c r="AB1663" s="159">
        <f t="shared" si="718"/>
        <v>102.631</v>
      </c>
      <c r="AC1663" s="159">
        <f t="shared" si="719"/>
        <v>273.56400000000002</v>
      </c>
      <c r="AD1663" s="159">
        <f t="shared" si="720"/>
        <v>50.567999999999998</v>
      </c>
      <c r="AE1663" s="159">
        <f t="shared" si="721"/>
        <v>0</v>
      </c>
      <c r="AF1663" s="159">
        <f t="shared" si="722"/>
        <v>0</v>
      </c>
      <c r="AG1663" s="159">
        <f t="shared" si="723"/>
        <v>0</v>
      </c>
      <c r="AH1663" s="160">
        <f t="shared" si="724"/>
        <v>454.976</v>
      </c>
      <c r="AI1663" s="135">
        <f t="shared" si="725"/>
        <v>6.2009864256576175E-2</v>
      </c>
      <c r="AJ1663" s="135">
        <f t="shared" si="726"/>
        <v>0.22557453579969053</v>
      </c>
      <c r="AK1663" s="135">
        <f t="shared" si="727"/>
        <v>0.60127127584751727</v>
      </c>
      <c r="AL1663" s="135">
        <f t="shared" si="728"/>
        <v>0.11114432409621607</v>
      </c>
      <c r="AM1663" s="135">
        <f t="shared" si="729"/>
        <v>0</v>
      </c>
      <c r="AN1663" s="135">
        <f t="shared" si="730"/>
        <v>0</v>
      </c>
      <c r="AO1663" s="135">
        <f t="shared" si="731"/>
        <v>0</v>
      </c>
      <c r="AP1663" s="159">
        <f>IFERROR(VLOOKUP(A1663,人口!$A$2:$E$1748,5,0),0)</f>
        <v>3442</v>
      </c>
      <c r="AQ1663" s="159">
        <f t="shared" si="706"/>
        <v>1</v>
      </c>
      <c r="AR1663" s="159">
        <f t="shared" si="707"/>
        <v>0</v>
      </c>
      <c r="AS1663" s="159">
        <f t="shared" si="708"/>
        <v>0</v>
      </c>
      <c r="AT1663" s="159">
        <f t="shared" si="709"/>
        <v>0</v>
      </c>
      <c r="AU1663" s="159">
        <f t="shared" si="710"/>
        <v>0</v>
      </c>
      <c r="AV1663" s="159">
        <f t="shared" si="711"/>
        <v>0</v>
      </c>
      <c r="AW1663" s="159">
        <f t="shared" si="712"/>
        <v>0</v>
      </c>
      <c r="AX1663" s="159">
        <f t="shared" si="732"/>
        <v>0</v>
      </c>
      <c r="AY1663" s="159" t="str">
        <f t="shared" si="733"/>
        <v>5千人未満の市町村平均</v>
      </c>
      <c r="AZ1663" s="159"/>
    </row>
    <row r="1664" spans="1:52" x14ac:dyDescent="0.3">
      <c r="A1664" t="str">
        <f t="shared" si="713"/>
        <v>43513</v>
      </c>
      <c r="B1664" s="158" t="str">
        <f t="shared" si="714"/>
        <v>043513</v>
      </c>
      <c r="C1664">
        <v>43</v>
      </c>
      <c r="D1664" t="s">
        <v>70</v>
      </c>
      <c r="E1664">
        <v>43513</v>
      </c>
      <c r="F1664" t="s">
        <v>1698</v>
      </c>
      <c r="G1664">
        <v>28.602</v>
      </c>
      <c r="H1664">
        <v>92.322000000000003</v>
      </c>
      <c r="I1664">
        <v>36.883000000000003</v>
      </c>
      <c r="J1664">
        <v>118.959</v>
      </c>
      <c r="K1664">
        <v>255.2</v>
      </c>
      <c r="L1664">
        <v>616.74400000000003</v>
      </c>
      <c r="M1664">
        <v>16.783999999999999</v>
      </c>
      <c r="N1664">
        <v>106.449</v>
      </c>
      <c r="O1664">
        <v>0</v>
      </c>
      <c r="P1664">
        <v>0</v>
      </c>
      <c r="Q1664">
        <v>0</v>
      </c>
      <c r="R1664">
        <v>0</v>
      </c>
      <c r="S1664">
        <v>0</v>
      </c>
      <c r="T1664">
        <v>0</v>
      </c>
      <c r="U1664">
        <v>0</v>
      </c>
      <c r="V1664">
        <v>0.223</v>
      </c>
      <c r="W1664">
        <v>2.3940000000000001</v>
      </c>
      <c r="Y1664" t="str">
        <f t="shared" si="715"/>
        <v>熊本県</v>
      </c>
      <c r="Z1664" t="str">
        <f t="shared" si="716"/>
        <v>熊本県球磨村</v>
      </c>
      <c r="AA1664" s="159">
        <f t="shared" si="717"/>
        <v>36.883000000000003</v>
      </c>
      <c r="AB1664" s="159">
        <f t="shared" si="718"/>
        <v>118.959</v>
      </c>
      <c r="AC1664" s="159">
        <f t="shared" si="719"/>
        <v>616.74400000000003</v>
      </c>
      <c r="AD1664" s="159">
        <f t="shared" si="720"/>
        <v>106.449</v>
      </c>
      <c r="AE1664" s="159">
        <f t="shared" si="721"/>
        <v>0</v>
      </c>
      <c r="AF1664" s="159">
        <f t="shared" si="722"/>
        <v>0</v>
      </c>
      <c r="AG1664" s="159">
        <f t="shared" si="723"/>
        <v>0</v>
      </c>
      <c r="AH1664" s="160">
        <f t="shared" si="724"/>
        <v>879.03499999999997</v>
      </c>
      <c r="AI1664" s="135">
        <f t="shared" si="725"/>
        <v>4.195851132207478E-2</v>
      </c>
      <c r="AJ1664" s="135">
        <f t="shared" si="726"/>
        <v>0.13532908245974279</v>
      </c>
      <c r="AK1664" s="135">
        <f t="shared" si="727"/>
        <v>0.70161483899958488</v>
      </c>
      <c r="AL1664" s="135">
        <f t="shared" si="728"/>
        <v>0.12109756721859767</v>
      </c>
      <c r="AM1664" s="135">
        <f t="shared" si="729"/>
        <v>0</v>
      </c>
      <c r="AN1664" s="135">
        <f t="shared" si="730"/>
        <v>0</v>
      </c>
      <c r="AO1664" s="135">
        <f t="shared" si="731"/>
        <v>0</v>
      </c>
      <c r="AP1664" s="159">
        <f>IFERROR(VLOOKUP(A1664,人口!$A$2:$E$1748,5,0),0)</f>
        <v>3585</v>
      </c>
      <c r="AQ1664" s="159">
        <f t="shared" si="706"/>
        <v>1</v>
      </c>
      <c r="AR1664" s="159">
        <f t="shared" si="707"/>
        <v>0</v>
      </c>
      <c r="AS1664" s="159">
        <f t="shared" si="708"/>
        <v>0</v>
      </c>
      <c r="AT1664" s="159">
        <f t="shared" si="709"/>
        <v>0</v>
      </c>
      <c r="AU1664" s="159">
        <f t="shared" si="710"/>
        <v>0</v>
      </c>
      <c r="AV1664" s="159">
        <f t="shared" si="711"/>
        <v>0</v>
      </c>
      <c r="AW1664" s="159">
        <f t="shared" si="712"/>
        <v>0</v>
      </c>
      <c r="AX1664" s="159">
        <f t="shared" si="732"/>
        <v>0</v>
      </c>
      <c r="AY1664" s="159" t="str">
        <f t="shared" si="733"/>
        <v>5千人未満の市町村平均</v>
      </c>
      <c r="AZ1664" s="159"/>
    </row>
    <row r="1665" spans="1:52" x14ac:dyDescent="0.3">
      <c r="A1665" t="str">
        <f t="shared" si="713"/>
        <v>43514</v>
      </c>
      <c r="B1665" s="158" t="str">
        <f t="shared" si="714"/>
        <v>043514</v>
      </c>
      <c r="C1665">
        <v>43</v>
      </c>
      <c r="D1665" t="s">
        <v>70</v>
      </c>
      <c r="E1665">
        <v>43514</v>
      </c>
      <c r="F1665" t="s">
        <v>1709</v>
      </c>
      <c r="G1665">
        <v>127.339</v>
      </c>
      <c r="H1665">
        <v>698.41600000000005</v>
      </c>
      <c r="I1665">
        <v>165.232</v>
      </c>
      <c r="J1665">
        <v>905.78099999999995</v>
      </c>
      <c r="K1665">
        <v>114.7</v>
      </c>
      <c r="L1665">
        <v>297.24299999999999</v>
      </c>
      <c r="M1665">
        <v>6.9550000000000001</v>
      </c>
      <c r="N1665">
        <v>42.567999999999998</v>
      </c>
      <c r="O1665">
        <v>9.6000000000000002E-2</v>
      </c>
      <c r="P1665">
        <v>0</v>
      </c>
      <c r="Q1665">
        <v>0</v>
      </c>
      <c r="R1665">
        <v>0</v>
      </c>
      <c r="S1665">
        <v>0</v>
      </c>
      <c r="T1665">
        <v>0</v>
      </c>
      <c r="U1665">
        <v>0</v>
      </c>
      <c r="V1665">
        <v>0.84299999999999997</v>
      </c>
      <c r="W1665">
        <v>8.327</v>
      </c>
      <c r="Y1665" t="str">
        <f t="shared" si="715"/>
        <v>熊本県</v>
      </c>
      <c r="Z1665" t="str">
        <f t="shared" si="716"/>
        <v>熊本県あさぎり町</v>
      </c>
      <c r="AA1665" s="159">
        <f t="shared" si="717"/>
        <v>165.232</v>
      </c>
      <c r="AB1665" s="159">
        <f t="shared" si="718"/>
        <v>905.78099999999995</v>
      </c>
      <c r="AC1665" s="159">
        <f t="shared" si="719"/>
        <v>297.24299999999999</v>
      </c>
      <c r="AD1665" s="159">
        <f t="shared" si="720"/>
        <v>42.567999999999998</v>
      </c>
      <c r="AE1665" s="159">
        <f t="shared" si="721"/>
        <v>0</v>
      </c>
      <c r="AF1665" s="159">
        <f t="shared" si="722"/>
        <v>0</v>
      </c>
      <c r="AG1665" s="159">
        <f t="shared" si="723"/>
        <v>0</v>
      </c>
      <c r="AH1665" s="160">
        <f t="shared" si="724"/>
        <v>1410.8239999999998</v>
      </c>
      <c r="AI1665" s="135">
        <f t="shared" si="725"/>
        <v>0.11711737254257087</v>
      </c>
      <c r="AJ1665" s="135">
        <f t="shared" si="726"/>
        <v>0.64202267610984787</v>
      </c>
      <c r="AK1665" s="135">
        <f t="shared" si="727"/>
        <v>0.21068751311290426</v>
      </c>
      <c r="AL1665" s="135">
        <f t="shared" si="728"/>
        <v>3.0172438234677041E-2</v>
      </c>
      <c r="AM1665" s="135">
        <f t="shared" si="729"/>
        <v>0</v>
      </c>
      <c r="AN1665" s="135">
        <f t="shared" si="730"/>
        <v>0</v>
      </c>
      <c r="AO1665" s="135">
        <f t="shared" si="731"/>
        <v>0</v>
      </c>
      <c r="AP1665" s="159">
        <f>IFERROR(VLOOKUP(A1665,人口!$A$2:$E$1748,5,0),0)</f>
        <v>15302</v>
      </c>
      <c r="AQ1665" s="159">
        <f t="shared" si="706"/>
        <v>0</v>
      </c>
      <c r="AR1665" s="159">
        <f t="shared" si="707"/>
        <v>0</v>
      </c>
      <c r="AS1665" s="159">
        <f t="shared" si="708"/>
        <v>1</v>
      </c>
      <c r="AT1665" s="159">
        <f t="shared" si="709"/>
        <v>0</v>
      </c>
      <c r="AU1665" s="159">
        <f t="shared" si="710"/>
        <v>0</v>
      </c>
      <c r="AV1665" s="159">
        <f t="shared" si="711"/>
        <v>0</v>
      </c>
      <c r="AW1665" s="159">
        <f t="shared" si="712"/>
        <v>0</v>
      </c>
      <c r="AX1665" s="159">
        <f t="shared" si="732"/>
        <v>0</v>
      </c>
      <c r="AY1665" s="159" t="str">
        <f t="shared" si="733"/>
        <v>1万～3万人未満の市町村平均</v>
      </c>
      <c r="AZ1665" s="159"/>
    </row>
    <row r="1666" spans="1:52" x14ac:dyDescent="0.3">
      <c r="A1666" t="str">
        <f t="shared" si="713"/>
        <v>43531</v>
      </c>
      <c r="B1666" s="158" t="str">
        <f t="shared" si="714"/>
        <v>043531</v>
      </c>
      <c r="C1666">
        <v>43</v>
      </c>
      <c r="D1666" t="s">
        <v>70</v>
      </c>
      <c r="E1666">
        <v>43531</v>
      </c>
      <c r="F1666" t="s">
        <v>1723</v>
      </c>
      <c r="G1666">
        <v>55.688000000000002</v>
      </c>
      <c r="H1666">
        <v>106.60299999999999</v>
      </c>
      <c r="I1666">
        <v>71.433999999999997</v>
      </c>
      <c r="J1666">
        <v>136.749</v>
      </c>
      <c r="K1666">
        <v>11.3</v>
      </c>
      <c r="L1666">
        <v>21.978999999999999</v>
      </c>
      <c r="M1666">
        <v>0</v>
      </c>
      <c r="N1666">
        <v>0</v>
      </c>
      <c r="O1666">
        <v>0</v>
      </c>
      <c r="P1666">
        <v>0</v>
      </c>
      <c r="Q1666">
        <v>0</v>
      </c>
      <c r="R1666">
        <v>0</v>
      </c>
      <c r="S1666">
        <v>0</v>
      </c>
      <c r="T1666">
        <v>0</v>
      </c>
      <c r="U1666">
        <v>0</v>
      </c>
      <c r="V1666">
        <v>0.433</v>
      </c>
      <c r="W1666">
        <v>4.1609999999999996</v>
      </c>
      <c r="Y1666" t="str">
        <f t="shared" si="715"/>
        <v>熊本県</v>
      </c>
      <c r="Z1666" t="str">
        <f t="shared" si="716"/>
        <v>熊本県苓北町</v>
      </c>
      <c r="AA1666" s="159">
        <f t="shared" si="717"/>
        <v>71.433999999999997</v>
      </c>
      <c r="AB1666" s="159">
        <f t="shared" si="718"/>
        <v>136.749</v>
      </c>
      <c r="AC1666" s="159">
        <f t="shared" si="719"/>
        <v>21.978999999999999</v>
      </c>
      <c r="AD1666" s="159">
        <f t="shared" si="720"/>
        <v>0</v>
      </c>
      <c r="AE1666" s="159">
        <f t="shared" si="721"/>
        <v>0</v>
      </c>
      <c r="AF1666" s="159">
        <f t="shared" si="722"/>
        <v>0</v>
      </c>
      <c r="AG1666" s="159">
        <f t="shared" si="723"/>
        <v>0</v>
      </c>
      <c r="AH1666" s="160">
        <f t="shared" si="724"/>
        <v>230.16199999999998</v>
      </c>
      <c r="AI1666" s="135">
        <f t="shared" si="725"/>
        <v>0.31036400448379836</v>
      </c>
      <c r="AJ1666" s="135">
        <f t="shared" si="726"/>
        <v>0.59414238666678254</v>
      </c>
      <c r="AK1666" s="135">
        <f t="shared" si="727"/>
        <v>9.5493608849419112E-2</v>
      </c>
      <c r="AL1666" s="135">
        <f t="shared" si="728"/>
        <v>0</v>
      </c>
      <c r="AM1666" s="135">
        <f t="shared" si="729"/>
        <v>0</v>
      </c>
      <c r="AN1666" s="135">
        <f t="shared" si="730"/>
        <v>0</v>
      </c>
      <c r="AO1666" s="135">
        <f t="shared" si="731"/>
        <v>0</v>
      </c>
      <c r="AP1666" s="159">
        <f>IFERROR(VLOOKUP(A1666,人口!$A$2:$E$1748,5,0),0)</f>
        <v>7129</v>
      </c>
      <c r="AQ1666" s="159">
        <f t="shared" si="706"/>
        <v>0</v>
      </c>
      <c r="AR1666" s="159">
        <f t="shared" si="707"/>
        <v>1</v>
      </c>
      <c r="AS1666" s="159">
        <f t="shared" si="708"/>
        <v>0</v>
      </c>
      <c r="AT1666" s="159">
        <f t="shared" si="709"/>
        <v>0</v>
      </c>
      <c r="AU1666" s="159">
        <f t="shared" si="710"/>
        <v>0</v>
      </c>
      <c r="AV1666" s="159">
        <f t="shared" si="711"/>
        <v>0</v>
      </c>
      <c r="AW1666" s="159">
        <f t="shared" si="712"/>
        <v>0</v>
      </c>
      <c r="AX1666" s="159">
        <f t="shared" si="732"/>
        <v>0</v>
      </c>
      <c r="AY1666" s="159" t="str">
        <f t="shared" si="733"/>
        <v>5千～1万人未満の市町村平均</v>
      </c>
      <c r="AZ1666" s="159"/>
    </row>
    <row r="1667" spans="1:52" x14ac:dyDescent="0.3">
      <c r="A1667" t="str">
        <f t="shared" si="713"/>
        <v>099</v>
      </c>
      <c r="B1667" s="158" t="str">
        <f t="shared" si="714"/>
        <v>099</v>
      </c>
      <c r="C1667">
        <v>44</v>
      </c>
      <c r="D1667" t="s">
        <v>71</v>
      </c>
      <c r="E1667">
        <v>99</v>
      </c>
      <c r="Y1667" t="str">
        <f t="shared" si="715"/>
        <v>大分県</v>
      </c>
      <c r="Z1667" t="str">
        <f t="shared" si="716"/>
        <v>大分県</v>
      </c>
      <c r="AA1667" s="159">
        <f t="shared" si="717"/>
        <v>0</v>
      </c>
      <c r="AB1667" s="159">
        <f t="shared" si="718"/>
        <v>0</v>
      </c>
      <c r="AC1667" s="159">
        <f t="shared" si="719"/>
        <v>0</v>
      </c>
      <c r="AD1667" s="159">
        <f t="shared" si="720"/>
        <v>0</v>
      </c>
      <c r="AE1667" s="159">
        <f t="shared" si="721"/>
        <v>0</v>
      </c>
      <c r="AF1667" s="159">
        <f t="shared" si="722"/>
        <v>0</v>
      </c>
      <c r="AG1667" s="159">
        <f t="shared" si="723"/>
        <v>0</v>
      </c>
      <c r="AH1667" s="160">
        <f t="shared" si="724"/>
        <v>0</v>
      </c>
      <c r="AI1667" s="135" t="str">
        <f t="shared" si="725"/>
        <v/>
      </c>
      <c r="AJ1667" s="135" t="str">
        <f t="shared" si="726"/>
        <v/>
      </c>
      <c r="AK1667" s="135" t="str">
        <f t="shared" si="727"/>
        <v/>
      </c>
      <c r="AL1667" s="135" t="str">
        <f t="shared" si="728"/>
        <v/>
      </c>
      <c r="AM1667" s="135" t="str">
        <f t="shared" si="729"/>
        <v/>
      </c>
      <c r="AN1667" s="135" t="str">
        <f t="shared" si="730"/>
        <v/>
      </c>
      <c r="AO1667" s="135" t="str">
        <f t="shared" si="731"/>
        <v/>
      </c>
      <c r="AP1667" s="159">
        <f>IFERROR(VLOOKUP(A1667,人口!$A$2:$E$1748,5,0),0)</f>
        <v>0</v>
      </c>
      <c r="AQ1667" s="159">
        <f t="shared" ref="AQ1667:AQ1730" si="734">IF(SUMIFS($AP1667,$AP1667,$BI$17,$AP1667,$BJ$17)&gt;0,1,0)</f>
        <v>0</v>
      </c>
      <c r="AR1667" s="159">
        <f t="shared" ref="AR1667:AR1730" si="735">IF(SUMIFS($AP1667,$AP1667,$BI$18,$AP1667,$BJ$18)&gt;0,1,0)</f>
        <v>0</v>
      </c>
      <c r="AS1667" s="159">
        <f t="shared" ref="AS1667:AS1730" si="736">IF(SUMIFS($AP1667,$AP1667,$BI$19,$AP1667,$BJ$19)&gt;0,1,0)</f>
        <v>0</v>
      </c>
      <c r="AT1667" s="159">
        <f t="shared" ref="AT1667:AT1730" si="737">IF(SUMIFS($AP1667,$AP1667,$BI$20,$AP1667,$BJ$20)&gt;0,1,0)</f>
        <v>0</v>
      </c>
      <c r="AU1667" s="159">
        <f t="shared" ref="AU1667:AU1730" si="738">IF(SUMIFS($AP1667,$AP1667,$BI$21,$AP1667,$BJ$21)&gt;0,1,0)</f>
        <v>0</v>
      </c>
      <c r="AV1667" s="159">
        <f t="shared" ref="AV1667:AV1730" si="739">IF(SUMIFS($AP1667,$AP1667,$BI$22,$AP1667,$BJ$22)&gt;0,1,0)</f>
        <v>0</v>
      </c>
      <c r="AW1667" s="159">
        <f t="shared" ref="AW1667:AW1730" si="740">IF(SUMIFS($AP1667,$AP1667,$BI$23,$AP1667,$BJ$23)&gt;0,1,0)</f>
        <v>0</v>
      </c>
      <c r="AX1667" s="159">
        <f t="shared" si="732"/>
        <v>0</v>
      </c>
      <c r="AY1667" s="159" t="str">
        <f t="shared" si="733"/>
        <v/>
      </c>
      <c r="AZ1667" s="159"/>
    </row>
    <row r="1668" spans="1:52" x14ac:dyDescent="0.3">
      <c r="A1668" t="str">
        <f t="shared" ref="A1668:A1731" si="741">IF(LEN(B1668)=5,B1668,RIGHT(B1668,5))</f>
        <v>44201</v>
      </c>
      <c r="B1668" s="158" t="str">
        <f t="shared" ref="B1668:B1731" si="742">0&amp;E1668</f>
        <v>044201</v>
      </c>
      <c r="C1668">
        <v>44</v>
      </c>
      <c r="D1668" t="s">
        <v>71</v>
      </c>
      <c r="E1668">
        <v>44201</v>
      </c>
      <c r="F1668" t="s">
        <v>118</v>
      </c>
      <c r="G1668">
        <v>1554.3679999999999</v>
      </c>
      <c r="H1668">
        <v>1183.98</v>
      </c>
      <c r="I1668">
        <v>1955.2950000000001</v>
      </c>
      <c r="J1668">
        <v>1486.625</v>
      </c>
      <c r="K1668">
        <v>100.1</v>
      </c>
      <c r="L1668">
        <v>215.74199999999999</v>
      </c>
      <c r="M1668">
        <v>2.6760000000000002</v>
      </c>
      <c r="N1668">
        <v>11.411</v>
      </c>
      <c r="O1668">
        <v>4.7E-2</v>
      </c>
      <c r="P1668">
        <v>0</v>
      </c>
      <c r="Q1668">
        <v>0</v>
      </c>
      <c r="R1668">
        <v>1.4E-2</v>
      </c>
      <c r="S1668">
        <v>0</v>
      </c>
      <c r="T1668">
        <v>0</v>
      </c>
      <c r="U1668">
        <v>8.4000000000000005E-2</v>
      </c>
      <c r="V1668">
        <v>18.372</v>
      </c>
      <c r="W1668">
        <v>149.07400000000001</v>
      </c>
      <c r="Y1668" t="str">
        <f t="shared" ref="Y1668:Y1731" si="743">D1668</f>
        <v>大分県</v>
      </c>
      <c r="Z1668" t="str">
        <f t="shared" ref="Z1668:Z1731" si="744">D1668&amp;F1668</f>
        <v>大分県大分市</v>
      </c>
      <c r="AA1668" s="159">
        <f t="shared" ref="AA1668:AA1731" si="745">I1668</f>
        <v>1955.2950000000001</v>
      </c>
      <c r="AB1668" s="159">
        <f t="shared" ref="AB1668:AB1731" si="746">J1668</f>
        <v>1486.625</v>
      </c>
      <c r="AC1668" s="159">
        <f t="shared" ref="AC1668:AC1731" si="747">L1668</f>
        <v>215.74199999999999</v>
      </c>
      <c r="AD1668" s="159">
        <f t="shared" ref="AD1668:AD1731" si="748">N1668</f>
        <v>11.411</v>
      </c>
      <c r="AE1668" s="159">
        <f t="shared" ref="AE1668:AE1731" si="749">S1668</f>
        <v>0</v>
      </c>
      <c r="AF1668" s="159">
        <f t="shared" ref="AF1668:AF1731" si="750">T1668</f>
        <v>0</v>
      </c>
      <c r="AG1668" s="159">
        <f t="shared" ref="AG1668:AG1731" si="751">U1668</f>
        <v>8.4000000000000005E-2</v>
      </c>
      <c r="AH1668" s="160">
        <f t="shared" ref="AH1668:AH1731" si="752">SUM(AA1668:AG1668)</f>
        <v>3669.1570000000002</v>
      </c>
      <c r="AI1668" s="135">
        <f t="shared" ref="AI1668:AI1731" si="753">IFERROR(AA1668/$AH1668,"")</f>
        <v>0.53290033650781365</v>
      </c>
      <c r="AJ1668" s="135">
        <f t="shared" ref="AJ1668:AJ1731" si="754">IFERROR(AB1668/$AH1668,"")</f>
        <v>0.40516799907989764</v>
      </c>
      <c r="AK1668" s="135">
        <f t="shared" ref="AK1668:AK1731" si="755">IFERROR(AC1668/$AH1668,"")</f>
        <v>5.8798792202132528E-2</v>
      </c>
      <c r="AL1668" s="135">
        <f t="shared" ref="AL1668:AL1731" si="756">IFERROR(AD1668/$AH1668,"")</f>
        <v>3.1099786681245854E-3</v>
      </c>
      <c r="AM1668" s="135">
        <f t="shared" ref="AM1668:AM1731" si="757">IFERROR(AE1668/$AH1668,"")</f>
        <v>0</v>
      </c>
      <c r="AN1668" s="135">
        <f t="shared" ref="AN1668:AN1731" si="758">IFERROR(AF1668/$AH1668,"")</f>
        <v>0</v>
      </c>
      <c r="AO1668" s="135">
        <f t="shared" ref="AO1668:AO1731" si="759">IFERROR(AG1668/$AH1668,"")</f>
        <v>2.2893542031589272E-5</v>
      </c>
      <c r="AP1668" s="159">
        <f>IFERROR(VLOOKUP(A1668,人口!$A$2:$E$1748,5,0),0)</f>
        <v>478393</v>
      </c>
      <c r="AQ1668" s="159">
        <f t="shared" si="734"/>
        <v>0</v>
      </c>
      <c r="AR1668" s="159">
        <f t="shared" si="735"/>
        <v>0</v>
      </c>
      <c r="AS1668" s="159">
        <f t="shared" si="736"/>
        <v>0</v>
      </c>
      <c r="AT1668" s="159">
        <f t="shared" si="737"/>
        <v>0</v>
      </c>
      <c r="AU1668" s="159">
        <f t="shared" si="738"/>
        <v>0</v>
      </c>
      <c r="AV1668" s="159">
        <f t="shared" si="739"/>
        <v>1</v>
      </c>
      <c r="AW1668" s="159">
        <f t="shared" si="740"/>
        <v>0</v>
      </c>
      <c r="AX1668" s="159">
        <f t="shared" ref="AX1668:AX1731" si="760">IF(SUMIFS($AP1668,$AP1668,$BI$24)&gt;0,1,0)</f>
        <v>0</v>
      </c>
      <c r="AY1668" s="159" t="str">
        <f t="shared" ref="AY1668:AY1731" si="761">IF(AQ1668=1,$AQ$1,IF(AR1668=1,$AR$1,IF(AS1668=1,$AS$1,IF(AT1668=1,$AT$1,IF(AU1668=1,$AU$1,IF(AV1668=1,$AV$1,IF(AW1668=1,$AW$1,IF(AX1668=1,$AX$1,""))))))))</f>
        <v>20万～50万人未満の市町村平均</v>
      </c>
      <c r="AZ1668" s="159"/>
    </row>
    <row r="1669" spans="1:52" x14ac:dyDescent="0.3">
      <c r="A1669" t="str">
        <f t="shared" si="741"/>
        <v>44202</v>
      </c>
      <c r="B1669" s="158" t="str">
        <f t="shared" si="742"/>
        <v>044202</v>
      </c>
      <c r="C1669">
        <v>44</v>
      </c>
      <c r="D1669" t="s">
        <v>71</v>
      </c>
      <c r="E1669">
        <v>44202</v>
      </c>
      <c r="F1669" t="s">
        <v>168</v>
      </c>
      <c r="G1669">
        <v>340.39100000000002</v>
      </c>
      <c r="H1669">
        <v>156.197</v>
      </c>
      <c r="I1669">
        <v>417.32499999999999</v>
      </c>
      <c r="J1669">
        <v>191.21600000000001</v>
      </c>
      <c r="K1669">
        <v>84.4</v>
      </c>
      <c r="L1669">
        <v>209.68199999999999</v>
      </c>
      <c r="M1669">
        <v>0.8</v>
      </c>
      <c r="N1669">
        <v>4.5410000000000004</v>
      </c>
      <c r="O1669">
        <v>0</v>
      </c>
      <c r="P1669">
        <v>121.627</v>
      </c>
      <c r="Q1669">
        <v>5.6310000000000002</v>
      </c>
      <c r="R1669">
        <v>7.0250000000000004</v>
      </c>
      <c r="S1669">
        <v>851.01199999999994</v>
      </c>
      <c r="T1669">
        <v>34.531999999999996</v>
      </c>
      <c r="U1669">
        <v>43.079000000000001</v>
      </c>
      <c r="V1669">
        <v>5.62</v>
      </c>
      <c r="W1669">
        <v>38.765999999999998</v>
      </c>
      <c r="Y1669" t="str">
        <f t="shared" si="743"/>
        <v>大分県</v>
      </c>
      <c r="Z1669" t="str">
        <f t="shared" si="744"/>
        <v>大分県別府市</v>
      </c>
      <c r="AA1669" s="159">
        <f t="shared" si="745"/>
        <v>417.32499999999999</v>
      </c>
      <c r="AB1669" s="159">
        <f t="shared" si="746"/>
        <v>191.21600000000001</v>
      </c>
      <c r="AC1669" s="159">
        <f t="shared" si="747"/>
        <v>209.68199999999999</v>
      </c>
      <c r="AD1669" s="159">
        <f t="shared" si="748"/>
        <v>4.5410000000000004</v>
      </c>
      <c r="AE1669" s="159">
        <f t="shared" si="749"/>
        <v>851.01199999999994</v>
      </c>
      <c r="AF1669" s="159">
        <f t="shared" si="750"/>
        <v>34.531999999999996</v>
      </c>
      <c r="AG1669" s="159">
        <f t="shared" si="751"/>
        <v>43.079000000000001</v>
      </c>
      <c r="AH1669" s="160">
        <f t="shared" si="752"/>
        <v>1751.3869999999997</v>
      </c>
      <c r="AI1669" s="135">
        <f t="shared" si="753"/>
        <v>0.23828257261244948</v>
      </c>
      <c r="AJ1669" s="135">
        <f t="shared" si="754"/>
        <v>0.10917975296150996</v>
      </c>
      <c r="AK1669" s="135">
        <f t="shared" si="755"/>
        <v>0.11972339637099055</v>
      </c>
      <c r="AL1669" s="135">
        <f t="shared" si="756"/>
        <v>2.5928021619436485E-3</v>
      </c>
      <c r="AM1669" s="135">
        <f t="shared" si="757"/>
        <v>0.4859074550627589</v>
      </c>
      <c r="AN1669" s="135">
        <f t="shared" si="758"/>
        <v>1.9716944341827365E-2</v>
      </c>
      <c r="AO1669" s="135">
        <f t="shared" si="759"/>
        <v>2.4597076488520244E-2</v>
      </c>
      <c r="AP1669" s="159">
        <f>IFERROR(VLOOKUP(A1669,人口!$A$2:$E$1748,5,0),0)</f>
        <v>116821</v>
      </c>
      <c r="AQ1669" s="159">
        <f t="shared" si="734"/>
        <v>0</v>
      </c>
      <c r="AR1669" s="159">
        <f t="shared" si="735"/>
        <v>0</v>
      </c>
      <c r="AS1669" s="159">
        <f t="shared" si="736"/>
        <v>0</v>
      </c>
      <c r="AT1669" s="159">
        <f t="shared" si="737"/>
        <v>0</v>
      </c>
      <c r="AU1669" s="159">
        <f t="shared" si="738"/>
        <v>1</v>
      </c>
      <c r="AV1669" s="159">
        <f t="shared" si="739"/>
        <v>0</v>
      </c>
      <c r="AW1669" s="159">
        <f t="shared" si="740"/>
        <v>0</v>
      </c>
      <c r="AX1669" s="159">
        <f t="shared" si="760"/>
        <v>0</v>
      </c>
      <c r="AY1669" s="159" t="str">
        <f t="shared" si="761"/>
        <v>10万～20万人未満の市町村平均</v>
      </c>
      <c r="AZ1669" s="159"/>
    </row>
    <row r="1670" spans="1:52" x14ac:dyDescent="0.3">
      <c r="A1670" t="str">
        <f t="shared" si="741"/>
        <v>44203</v>
      </c>
      <c r="B1670" s="158" t="str">
        <f t="shared" si="742"/>
        <v>044203</v>
      </c>
      <c r="C1670">
        <v>44</v>
      </c>
      <c r="D1670" t="s">
        <v>71</v>
      </c>
      <c r="E1670">
        <v>44203</v>
      </c>
      <c r="F1670" t="s">
        <v>236</v>
      </c>
      <c r="G1670">
        <v>466.214</v>
      </c>
      <c r="H1670">
        <v>1356.796</v>
      </c>
      <c r="I1670">
        <v>603.82600000000002</v>
      </c>
      <c r="J1670">
        <v>1755.59</v>
      </c>
      <c r="K1670">
        <v>302.8</v>
      </c>
      <c r="L1670">
        <v>670.41899999999998</v>
      </c>
      <c r="M1670">
        <v>2.3620000000000001</v>
      </c>
      <c r="N1670">
        <v>12.558999999999999</v>
      </c>
      <c r="O1670">
        <v>5.3999999999999999E-2</v>
      </c>
      <c r="P1670">
        <v>0</v>
      </c>
      <c r="Q1670">
        <v>0</v>
      </c>
      <c r="R1670">
        <v>0.44600000000000001</v>
      </c>
      <c r="S1670">
        <v>0</v>
      </c>
      <c r="T1670">
        <v>0</v>
      </c>
      <c r="U1670">
        <v>2.734</v>
      </c>
      <c r="V1670">
        <v>4.4470000000000001</v>
      </c>
      <c r="W1670">
        <v>41.28</v>
      </c>
      <c r="Y1670" t="str">
        <f t="shared" si="743"/>
        <v>大分県</v>
      </c>
      <c r="Z1670" t="str">
        <f t="shared" si="744"/>
        <v>大分県中津市</v>
      </c>
      <c r="AA1670" s="159">
        <f t="shared" si="745"/>
        <v>603.82600000000002</v>
      </c>
      <c r="AB1670" s="159">
        <f t="shared" si="746"/>
        <v>1755.59</v>
      </c>
      <c r="AC1670" s="159">
        <f t="shared" si="747"/>
        <v>670.41899999999998</v>
      </c>
      <c r="AD1670" s="159">
        <f t="shared" si="748"/>
        <v>12.558999999999999</v>
      </c>
      <c r="AE1670" s="159">
        <f t="shared" si="749"/>
        <v>0</v>
      </c>
      <c r="AF1670" s="159">
        <f t="shared" si="750"/>
        <v>0</v>
      </c>
      <c r="AG1670" s="159">
        <f t="shared" si="751"/>
        <v>2.734</v>
      </c>
      <c r="AH1670" s="160">
        <f t="shared" si="752"/>
        <v>3045.1280000000002</v>
      </c>
      <c r="AI1670" s="135">
        <f t="shared" si="753"/>
        <v>0.19829248557039308</v>
      </c>
      <c r="AJ1670" s="135">
        <f t="shared" si="754"/>
        <v>0.57652420522224346</v>
      </c>
      <c r="AK1670" s="135">
        <f t="shared" si="755"/>
        <v>0.22016118862655362</v>
      </c>
      <c r="AL1670" s="135">
        <f t="shared" si="756"/>
        <v>4.1242929689655075E-3</v>
      </c>
      <c r="AM1670" s="135">
        <f t="shared" si="757"/>
        <v>0</v>
      </c>
      <c r="AN1670" s="135">
        <f t="shared" si="758"/>
        <v>0</v>
      </c>
      <c r="AO1670" s="135">
        <f t="shared" si="759"/>
        <v>8.9782761184423112E-4</v>
      </c>
      <c r="AP1670" s="159">
        <f>IFERROR(VLOOKUP(A1670,人口!$A$2:$E$1748,5,0),0)</f>
        <v>83993</v>
      </c>
      <c r="AQ1670" s="159">
        <f t="shared" si="734"/>
        <v>0</v>
      </c>
      <c r="AR1670" s="159">
        <f t="shared" si="735"/>
        <v>0</v>
      </c>
      <c r="AS1670" s="159">
        <f t="shared" si="736"/>
        <v>0</v>
      </c>
      <c r="AT1670" s="159">
        <f t="shared" si="737"/>
        <v>1</v>
      </c>
      <c r="AU1670" s="159">
        <f t="shared" si="738"/>
        <v>0</v>
      </c>
      <c r="AV1670" s="159">
        <f t="shared" si="739"/>
        <v>0</v>
      </c>
      <c r="AW1670" s="159">
        <f t="shared" si="740"/>
        <v>0</v>
      </c>
      <c r="AX1670" s="159">
        <f t="shared" si="760"/>
        <v>0</v>
      </c>
      <c r="AY1670" s="159" t="str">
        <f t="shared" si="761"/>
        <v>3万～10万人未満の市町村平均</v>
      </c>
      <c r="AZ1670" s="159"/>
    </row>
    <row r="1671" spans="1:52" x14ac:dyDescent="0.3">
      <c r="A1671" t="str">
        <f t="shared" si="741"/>
        <v>44204</v>
      </c>
      <c r="B1671" s="158" t="str">
        <f t="shared" si="742"/>
        <v>044204</v>
      </c>
      <c r="C1671">
        <v>44</v>
      </c>
      <c r="D1671" t="s">
        <v>71</v>
      </c>
      <c r="E1671">
        <v>44204</v>
      </c>
      <c r="F1671" t="s">
        <v>297</v>
      </c>
      <c r="G1671">
        <v>391.416</v>
      </c>
      <c r="H1671">
        <v>1019.746</v>
      </c>
      <c r="I1671">
        <v>491.93400000000003</v>
      </c>
      <c r="J1671">
        <v>1281.116</v>
      </c>
      <c r="K1671">
        <v>513.70000000000005</v>
      </c>
      <c r="L1671">
        <v>1138.319</v>
      </c>
      <c r="M1671">
        <v>22.478000000000002</v>
      </c>
      <c r="N1671">
        <v>130.34800000000001</v>
      </c>
      <c r="O1671">
        <v>0</v>
      </c>
      <c r="P1671">
        <v>21.350999999999999</v>
      </c>
      <c r="Q1671">
        <v>3.4009999999999998</v>
      </c>
      <c r="R1671">
        <v>4.5010000000000003</v>
      </c>
      <c r="S1671">
        <v>147.16399999999999</v>
      </c>
      <c r="T1671">
        <v>20.853999999999999</v>
      </c>
      <c r="U1671">
        <v>27.597999999999999</v>
      </c>
      <c r="V1671">
        <v>3.58</v>
      </c>
      <c r="W1671">
        <v>33.241999999999997</v>
      </c>
      <c r="Y1671" t="str">
        <f t="shared" si="743"/>
        <v>大分県</v>
      </c>
      <c r="Z1671" t="str">
        <f t="shared" si="744"/>
        <v>大分県日田市</v>
      </c>
      <c r="AA1671" s="159">
        <f t="shared" si="745"/>
        <v>491.93400000000003</v>
      </c>
      <c r="AB1671" s="159">
        <f t="shared" si="746"/>
        <v>1281.116</v>
      </c>
      <c r="AC1671" s="159">
        <f t="shared" si="747"/>
        <v>1138.319</v>
      </c>
      <c r="AD1671" s="159">
        <f t="shared" si="748"/>
        <v>130.34800000000001</v>
      </c>
      <c r="AE1671" s="159">
        <f t="shared" si="749"/>
        <v>147.16399999999999</v>
      </c>
      <c r="AF1671" s="159">
        <f t="shared" si="750"/>
        <v>20.853999999999999</v>
      </c>
      <c r="AG1671" s="159">
        <f t="shared" si="751"/>
        <v>27.597999999999999</v>
      </c>
      <c r="AH1671" s="160">
        <f t="shared" si="752"/>
        <v>3237.3329999999992</v>
      </c>
      <c r="AI1671" s="135">
        <f t="shared" si="753"/>
        <v>0.15195656424593953</v>
      </c>
      <c r="AJ1671" s="135">
        <f t="shared" si="754"/>
        <v>0.39573191883565895</v>
      </c>
      <c r="AK1671" s="135">
        <f t="shared" si="755"/>
        <v>0.3516224620698582</v>
      </c>
      <c r="AL1671" s="135">
        <f t="shared" si="756"/>
        <v>4.0264007440692709E-2</v>
      </c>
      <c r="AM1671" s="135">
        <f t="shared" si="757"/>
        <v>4.5458406657578949E-2</v>
      </c>
      <c r="AN1671" s="135">
        <f t="shared" si="758"/>
        <v>6.4417222448231318E-3</v>
      </c>
      <c r="AO1671" s="135">
        <f t="shared" si="759"/>
        <v>8.5249185054487777E-3</v>
      </c>
      <c r="AP1671" s="159">
        <f>IFERROR(VLOOKUP(A1671,人口!$A$2:$E$1748,5,0),0)</f>
        <v>64890</v>
      </c>
      <c r="AQ1671" s="159">
        <f t="shared" si="734"/>
        <v>0</v>
      </c>
      <c r="AR1671" s="159">
        <f t="shared" si="735"/>
        <v>0</v>
      </c>
      <c r="AS1671" s="159">
        <f t="shared" si="736"/>
        <v>0</v>
      </c>
      <c r="AT1671" s="159">
        <f t="shared" si="737"/>
        <v>1</v>
      </c>
      <c r="AU1671" s="159">
        <f t="shared" si="738"/>
        <v>0</v>
      </c>
      <c r="AV1671" s="159">
        <f t="shared" si="739"/>
        <v>0</v>
      </c>
      <c r="AW1671" s="159">
        <f t="shared" si="740"/>
        <v>0</v>
      </c>
      <c r="AX1671" s="159">
        <f t="shared" si="760"/>
        <v>0</v>
      </c>
      <c r="AY1671" s="159" t="str">
        <f t="shared" si="761"/>
        <v>3万～10万人未満の市町村平均</v>
      </c>
      <c r="AZ1671" s="159"/>
    </row>
    <row r="1672" spans="1:52" x14ac:dyDescent="0.3">
      <c r="A1672" t="str">
        <f t="shared" si="741"/>
        <v>44205</v>
      </c>
      <c r="B1672" s="158" t="str">
        <f t="shared" si="742"/>
        <v>044205</v>
      </c>
      <c r="C1672">
        <v>44</v>
      </c>
      <c r="D1672" t="s">
        <v>71</v>
      </c>
      <c r="E1672">
        <v>44205</v>
      </c>
      <c r="F1672" t="s">
        <v>348</v>
      </c>
      <c r="G1672">
        <v>409.81200000000001</v>
      </c>
      <c r="H1672">
        <v>566.58699999999999</v>
      </c>
      <c r="I1672">
        <v>539.44200000000001</v>
      </c>
      <c r="J1672">
        <v>743.87800000000004</v>
      </c>
      <c r="K1672">
        <v>741.4</v>
      </c>
      <c r="L1672">
        <v>1699.925</v>
      </c>
      <c r="M1672">
        <v>7.0990000000000002</v>
      </c>
      <c r="N1672">
        <v>40.552999999999997</v>
      </c>
      <c r="O1672">
        <v>0</v>
      </c>
      <c r="P1672">
        <v>0</v>
      </c>
      <c r="Q1672">
        <v>0</v>
      </c>
      <c r="R1672">
        <v>0</v>
      </c>
      <c r="S1672">
        <v>0</v>
      </c>
      <c r="T1672">
        <v>0</v>
      </c>
      <c r="U1672">
        <v>0</v>
      </c>
      <c r="V1672">
        <v>4.0970000000000004</v>
      </c>
      <c r="W1672">
        <v>34.085999999999999</v>
      </c>
      <c r="Y1672" t="str">
        <f t="shared" si="743"/>
        <v>大分県</v>
      </c>
      <c r="Z1672" t="str">
        <f t="shared" si="744"/>
        <v>大分県佐伯市</v>
      </c>
      <c r="AA1672" s="159">
        <f t="shared" si="745"/>
        <v>539.44200000000001</v>
      </c>
      <c r="AB1672" s="159">
        <f t="shared" si="746"/>
        <v>743.87800000000004</v>
      </c>
      <c r="AC1672" s="159">
        <f t="shared" si="747"/>
        <v>1699.925</v>
      </c>
      <c r="AD1672" s="159">
        <f t="shared" si="748"/>
        <v>40.552999999999997</v>
      </c>
      <c r="AE1672" s="159">
        <f t="shared" si="749"/>
        <v>0</v>
      </c>
      <c r="AF1672" s="159">
        <f t="shared" si="750"/>
        <v>0</v>
      </c>
      <c r="AG1672" s="159">
        <f t="shared" si="751"/>
        <v>0</v>
      </c>
      <c r="AH1672" s="160">
        <f t="shared" si="752"/>
        <v>3023.7979999999998</v>
      </c>
      <c r="AI1672" s="135">
        <f t="shared" si="753"/>
        <v>0.17839882161440679</v>
      </c>
      <c r="AJ1672" s="135">
        <f t="shared" si="754"/>
        <v>0.24600783517946639</v>
      </c>
      <c r="AK1672" s="135">
        <f t="shared" si="755"/>
        <v>0.5621820637489674</v>
      </c>
      <c r="AL1672" s="135">
        <f t="shared" si="756"/>
        <v>1.3411279457159506E-2</v>
      </c>
      <c r="AM1672" s="135">
        <f t="shared" si="757"/>
        <v>0</v>
      </c>
      <c r="AN1672" s="135">
        <f t="shared" si="758"/>
        <v>0</v>
      </c>
      <c r="AO1672" s="135">
        <f t="shared" si="759"/>
        <v>0</v>
      </c>
      <c r="AP1672" s="159">
        <f>IFERROR(VLOOKUP(A1672,人口!$A$2:$E$1748,5,0),0)</f>
        <v>70708</v>
      </c>
      <c r="AQ1672" s="159">
        <f t="shared" si="734"/>
        <v>0</v>
      </c>
      <c r="AR1672" s="159">
        <f t="shared" si="735"/>
        <v>0</v>
      </c>
      <c r="AS1672" s="159">
        <f t="shared" si="736"/>
        <v>0</v>
      </c>
      <c r="AT1672" s="159">
        <f t="shared" si="737"/>
        <v>1</v>
      </c>
      <c r="AU1672" s="159">
        <f t="shared" si="738"/>
        <v>0</v>
      </c>
      <c r="AV1672" s="159">
        <f t="shared" si="739"/>
        <v>0</v>
      </c>
      <c r="AW1672" s="159">
        <f t="shared" si="740"/>
        <v>0</v>
      </c>
      <c r="AX1672" s="159">
        <f t="shared" si="760"/>
        <v>0</v>
      </c>
      <c r="AY1672" s="159" t="str">
        <f t="shared" si="761"/>
        <v>3万～10万人未満の市町村平均</v>
      </c>
      <c r="AZ1672" s="159"/>
    </row>
    <row r="1673" spans="1:52" x14ac:dyDescent="0.3">
      <c r="A1673" t="str">
        <f t="shared" si="741"/>
        <v>44206</v>
      </c>
      <c r="B1673" s="158" t="str">
        <f t="shared" si="742"/>
        <v>044206</v>
      </c>
      <c r="C1673">
        <v>44</v>
      </c>
      <c r="D1673" t="s">
        <v>71</v>
      </c>
      <c r="E1673">
        <v>44206</v>
      </c>
      <c r="F1673" t="s">
        <v>400</v>
      </c>
      <c r="G1673">
        <v>218.94399999999999</v>
      </c>
      <c r="H1673">
        <v>839.69600000000003</v>
      </c>
      <c r="I1673">
        <v>284.28699999999998</v>
      </c>
      <c r="J1673">
        <v>1088.1320000000001</v>
      </c>
      <c r="K1673">
        <v>184.6</v>
      </c>
      <c r="L1673">
        <v>436.13299999999998</v>
      </c>
      <c r="M1673">
        <v>0</v>
      </c>
      <c r="N1673">
        <v>0</v>
      </c>
      <c r="O1673">
        <v>0</v>
      </c>
      <c r="P1673">
        <v>0</v>
      </c>
      <c r="Q1673">
        <v>0</v>
      </c>
      <c r="R1673">
        <v>0</v>
      </c>
      <c r="S1673">
        <v>0</v>
      </c>
      <c r="T1673">
        <v>0</v>
      </c>
      <c r="U1673">
        <v>0</v>
      </c>
      <c r="V1673">
        <v>2.4129999999999998</v>
      </c>
      <c r="W1673">
        <v>19.713999999999999</v>
      </c>
      <c r="Y1673" t="str">
        <f t="shared" si="743"/>
        <v>大分県</v>
      </c>
      <c r="Z1673" t="str">
        <f t="shared" si="744"/>
        <v>大分県臼杵市</v>
      </c>
      <c r="AA1673" s="159">
        <f t="shared" si="745"/>
        <v>284.28699999999998</v>
      </c>
      <c r="AB1673" s="159">
        <f t="shared" si="746"/>
        <v>1088.1320000000001</v>
      </c>
      <c r="AC1673" s="159">
        <f t="shared" si="747"/>
        <v>436.13299999999998</v>
      </c>
      <c r="AD1673" s="159">
        <f t="shared" si="748"/>
        <v>0</v>
      </c>
      <c r="AE1673" s="159">
        <f t="shared" si="749"/>
        <v>0</v>
      </c>
      <c r="AF1673" s="159">
        <f t="shared" si="750"/>
        <v>0</v>
      </c>
      <c r="AG1673" s="159">
        <f t="shared" si="751"/>
        <v>0</v>
      </c>
      <c r="AH1673" s="160">
        <f t="shared" si="752"/>
        <v>1808.5520000000001</v>
      </c>
      <c r="AI1673" s="135">
        <f t="shared" si="753"/>
        <v>0.1571903931985367</v>
      </c>
      <c r="AJ1673" s="135">
        <f t="shared" si="754"/>
        <v>0.60165922793483406</v>
      </c>
      <c r="AK1673" s="135">
        <f t="shared" si="755"/>
        <v>0.24115037886662918</v>
      </c>
      <c r="AL1673" s="135">
        <f t="shared" si="756"/>
        <v>0</v>
      </c>
      <c r="AM1673" s="135">
        <f t="shared" si="757"/>
        <v>0</v>
      </c>
      <c r="AN1673" s="135">
        <f t="shared" si="758"/>
        <v>0</v>
      </c>
      <c r="AO1673" s="135">
        <f t="shared" si="759"/>
        <v>0</v>
      </c>
      <c r="AP1673" s="159">
        <f>IFERROR(VLOOKUP(A1673,人口!$A$2:$E$1748,5,0),0)</f>
        <v>38231</v>
      </c>
      <c r="AQ1673" s="159">
        <f t="shared" si="734"/>
        <v>0</v>
      </c>
      <c r="AR1673" s="159">
        <f t="shared" si="735"/>
        <v>0</v>
      </c>
      <c r="AS1673" s="159">
        <f t="shared" si="736"/>
        <v>0</v>
      </c>
      <c r="AT1673" s="159">
        <f t="shared" si="737"/>
        <v>1</v>
      </c>
      <c r="AU1673" s="159">
        <f t="shared" si="738"/>
        <v>0</v>
      </c>
      <c r="AV1673" s="159">
        <f t="shared" si="739"/>
        <v>0</v>
      </c>
      <c r="AW1673" s="159">
        <f t="shared" si="740"/>
        <v>0</v>
      </c>
      <c r="AX1673" s="159">
        <f t="shared" si="760"/>
        <v>0</v>
      </c>
      <c r="AY1673" s="159" t="str">
        <f t="shared" si="761"/>
        <v>3万～10万人未満の市町村平均</v>
      </c>
      <c r="AZ1673" s="159"/>
    </row>
    <row r="1674" spans="1:52" x14ac:dyDescent="0.3">
      <c r="A1674" t="str">
        <f t="shared" si="741"/>
        <v>44207</v>
      </c>
      <c r="B1674" s="158" t="str">
        <f t="shared" si="742"/>
        <v>044207</v>
      </c>
      <c r="C1674">
        <v>44</v>
      </c>
      <c r="D1674" t="s">
        <v>71</v>
      </c>
      <c r="E1674">
        <v>44207</v>
      </c>
      <c r="F1674" t="s">
        <v>451</v>
      </c>
      <c r="G1674">
        <v>93.355000000000004</v>
      </c>
      <c r="H1674">
        <v>74.728999999999999</v>
      </c>
      <c r="I1674">
        <v>121.51300000000001</v>
      </c>
      <c r="J1674">
        <v>97.057000000000002</v>
      </c>
      <c r="K1674">
        <v>50.6</v>
      </c>
      <c r="L1674">
        <v>117.77</v>
      </c>
      <c r="M1674">
        <v>0.1</v>
      </c>
      <c r="N1674">
        <v>0.57099999999999995</v>
      </c>
      <c r="O1674">
        <v>0</v>
      </c>
      <c r="P1674">
        <v>0</v>
      </c>
      <c r="Q1674">
        <v>0</v>
      </c>
      <c r="R1674">
        <v>0</v>
      </c>
      <c r="S1674">
        <v>0</v>
      </c>
      <c r="T1674">
        <v>0</v>
      </c>
      <c r="U1674">
        <v>0</v>
      </c>
      <c r="V1674">
        <v>1.1299999999999999</v>
      </c>
      <c r="W1674">
        <v>9.0579999999999998</v>
      </c>
      <c r="Y1674" t="str">
        <f t="shared" si="743"/>
        <v>大分県</v>
      </c>
      <c r="Z1674" t="str">
        <f t="shared" si="744"/>
        <v>大分県津久見市</v>
      </c>
      <c r="AA1674" s="159">
        <f t="shared" si="745"/>
        <v>121.51300000000001</v>
      </c>
      <c r="AB1674" s="159">
        <f t="shared" si="746"/>
        <v>97.057000000000002</v>
      </c>
      <c r="AC1674" s="159">
        <f t="shared" si="747"/>
        <v>117.77</v>
      </c>
      <c r="AD1674" s="159">
        <f t="shared" si="748"/>
        <v>0.57099999999999995</v>
      </c>
      <c r="AE1674" s="159">
        <f t="shared" si="749"/>
        <v>0</v>
      </c>
      <c r="AF1674" s="159">
        <f t="shared" si="750"/>
        <v>0</v>
      </c>
      <c r="AG1674" s="159">
        <f t="shared" si="751"/>
        <v>0</v>
      </c>
      <c r="AH1674" s="160">
        <f t="shared" si="752"/>
        <v>336.911</v>
      </c>
      <c r="AI1674" s="135">
        <f t="shared" si="753"/>
        <v>0.36066795088317094</v>
      </c>
      <c r="AJ1674" s="135">
        <f t="shared" si="754"/>
        <v>0.28807904758229919</v>
      </c>
      <c r="AK1674" s="135">
        <f t="shared" si="755"/>
        <v>0.34955819192605764</v>
      </c>
      <c r="AL1674" s="135">
        <f t="shared" si="756"/>
        <v>1.694809608472267E-3</v>
      </c>
      <c r="AM1674" s="135">
        <f t="shared" si="757"/>
        <v>0</v>
      </c>
      <c r="AN1674" s="135">
        <f t="shared" si="758"/>
        <v>0</v>
      </c>
      <c r="AO1674" s="135">
        <f t="shared" si="759"/>
        <v>0</v>
      </c>
      <c r="AP1674" s="159">
        <f>IFERROR(VLOOKUP(A1674,人口!$A$2:$E$1748,5,0),0)</f>
        <v>17168</v>
      </c>
      <c r="AQ1674" s="159">
        <f t="shared" si="734"/>
        <v>0</v>
      </c>
      <c r="AR1674" s="159">
        <f t="shared" si="735"/>
        <v>0</v>
      </c>
      <c r="AS1674" s="159">
        <f t="shared" si="736"/>
        <v>1</v>
      </c>
      <c r="AT1674" s="159">
        <f t="shared" si="737"/>
        <v>0</v>
      </c>
      <c r="AU1674" s="159">
        <f t="shared" si="738"/>
        <v>0</v>
      </c>
      <c r="AV1674" s="159">
        <f t="shared" si="739"/>
        <v>0</v>
      </c>
      <c r="AW1674" s="159">
        <f t="shared" si="740"/>
        <v>0</v>
      </c>
      <c r="AX1674" s="159">
        <f t="shared" si="760"/>
        <v>0</v>
      </c>
      <c r="AY1674" s="159" t="str">
        <f t="shared" si="761"/>
        <v>1万～3万人未満の市町村平均</v>
      </c>
      <c r="AZ1674" s="159"/>
    </row>
    <row r="1675" spans="1:52" x14ac:dyDescent="0.3">
      <c r="A1675" t="str">
        <f t="shared" si="741"/>
        <v>44208</v>
      </c>
      <c r="B1675" s="158" t="str">
        <f t="shared" si="742"/>
        <v>044208</v>
      </c>
      <c r="C1675">
        <v>44</v>
      </c>
      <c r="D1675" t="s">
        <v>71</v>
      </c>
      <c r="E1675">
        <v>44208</v>
      </c>
      <c r="F1675" t="s">
        <v>506</v>
      </c>
      <c r="G1675">
        <v>221.66900000000001</v>
      </c>
      <c r="H1675">
        <v>2607.6770000000001</v>
      </c>
      <c r="I1675">
        <v>295.14</v>
      </c>
      <c r="J1675">
        <v>3462.7719999999999</v>
      </c>
      <c r="K1675">
        <v>252.5</v>
      </c>
      <c r="L1675">
        <v>561.101</v>
      </c>
      <c r="M1675">
        <v>16.087</v>
      </c>
      <c r="N1675">
        <v>40.853000000000002</v>
      </c>
      <c r="O1675">
        <v>10.615</v>
      </c>
      <c r="P1675">
        <v>118.932</v>
      </c>
      <c r="Q1675">
        <v>5.7569999999999997</v>
      </c>
      <c r="R1675">
        <v>6.7889999999999997</v>
      </c>
      <c r="S1675">
        <v>828.005</v>
      </c>
      <c r="T1675">
        <v>35.304000000000002</v>
      </c>
      <c r="U1675">
        <v>41.628999999999998</v>
      </c>
      <c r="V1675">
        <v>1.9430000000000001</v>
      </c>
      <c r="W1675">
        <v>17.446999999999999</v>
      </c>
      <c r="Y1675" t="str">
        <f t="shared" si="743"/>
        <v>大分県</v>
      </c>
      <c r="Z1675" t="str">
        <f t="shared" si="744"/>
        <v>大分県竹田市</v>
      </c>
      <c r="AA1675" s="159">
        <f t="shared" si="745"/>
        <v>295.14</v>
      </c>
      <c r="AB1675" s="159">
        <f t="shared" si="746"/>
        <v>3462.7719999999999</v>
      </c>
      <c r="AC1675" s="159">
        <f t="shared" si="747"/>
        <v>561.101</v>
      </c>
      <c r="AD1675" s="159">
        <f t="shared" si="748"/>
        <v>40.853000000000002</v>
      </c>
      <c r="AE1675" s="159">
        <f t="shared" si="749"/>
        <v>828.005</v>
      </c>
      <c r="AF1675" s="159">
        <f t="shared" si="750"/>
        <v>35.304000000000002</v>
      </c>
      <c r="AG1675" s="159">
        <f t="shared" si="751"/>
        <v>41.628999999999998</v>
      </c>
      <c r="AH1675" s="160">
        <f t="shared" si="752"/>
        <v>5264.8040000000001</v>
      </c>
      <c r="AI1675" s="135">
        <f t="shared" si="753"/>
        <v>5.605906696621564E-2</v>
      </c>
      <c r="AJ1675" s="135">
        <f t="shared" si="754"/>
        <v>0.65772097118905093</v>
      </c>
      <c r="AK1675" s="135">
        <f t="shared" si="755"/>
        <v>0.10657585733485994</v>
      </c>
      <c r="AL1675" s="135">
        <f t="shared" si="756"/>
        <v>7.759643094025913E-3</v>
      </c>
      <c r="AM1675" s="135">
        <f t="shared" si="757"/>
        <v>0.15727176168381576</v>
      </c>
      <c r="AN1675" s="135">
        <f t="shared" si="758"/>
        <v>6.7056627369224001E-3</v>
      </c>
      <c r="AO1675" s="135">
        <f t="shared" si="759"/>
        <v>7.907036995109409E-3</v>
      </c>
      <c r="AP1675" s="159">
        <f>IFERROR(VLOOKUP(A1675,人口!$A$2:$E$1748,5,0),0)</f>
        <v>21386</v>
      </c>
      <c r="AQ1675" s="159">
        <f t="shared" si="734"/>
        <v>0</v>
      </c>
      <c r="AR1675" s="159">
        <f t="shared" si="735"/>
        <v>0</v>
      </c>
      <c r="AS1675" s="159">
        <f t="shared" si="736"/>
        <v>1</v>
      </c>
      <c r="AT1675" s="159">
        <f t="shared" si="737"/>
        <v>0</v>
      </c>
      <c r="AU1675" s="159">
        <f t="shared" si="738"/>
        <v>0</v>
      </c>
      <c r="AV1675" s="159">
        <f t="shared" si="739"/>
        <v>0</v>
      </c>
      <c r="AW1675" s="159">
        <f t="shared" si="740"/>
        <v>0</v>
      </c>
      <c r="AX1675" s="159">
        <f t="shared" si="760"/>
        <v>0</v>
      </c>
      <c r="AY1675" s="159" t="str">
        <f t="shared" si="761"/>
        <v>1万～3万人未満の市町村平均</v>
      </c>
      <c r="AZ1675" s="159"/>
    </row>
    <row r="1676" spans="1:52" x14ac:dyDescent="0.3">
      <c r="A1676" t="str">
        <f t="shared" si="741"/>
        <v>44209</v>
      </c>
      <c r="B1676" s="158" t="str">
        <f t="shared" si="742"/>
        <v>044209</v>
      </c>
      <c r="C1676">
        <v>44</v>
      </c>
      <c r="D1676" t="s">
        <v>71</v>
      </c>
      <c r="E1676">
        <v>44209</v>
      </c>
      <c r="F1676" t="s">
        <v>559</v>
      </c>
      <c r="G1676">
        <v>178.43100000000001</v>
      </c>
      <c r="H1676">
        <v>1132.8440000000001</v>
      </c>
      <c r="I1676">
        <v>237.374</v>
      </c>
      <c r="J1676">
        <v>1505.0029999999999</v>
      </c>
      <c r="K1676">
        <v>48.5</v>
      </c>
      <c r="L1676">
        <v>126.876</v>
      </c>
      <c r="M1676">
        <v>0</v>
      </c>
      <c r="N1676">
        <v>0</v>
      </c>
      <c r="O1676">
        <v>0</v>
      </c>
      <c r="P1676">
        <v>0</v>
      </c>
      <c r="Q1676">
        <v>0</v>
      </c>
      <c r="R1676">
        <v>0</v>
      </c>
      <c r="S1676">
        <v>0</v>
      </c>
      <c r="T1676">
        <v>0</v>
      </c>
      <c r="U1676">
        <v>0</v>
      </c>
      <c r="V1676">
        <v>1.623</v>
      </c>
      <c r="W1676">
        <v>13.862</v>
      </c>
      <c r="Y1676" t="str">
        <f t="shared" si="743"/>
        <v>大分県</v>
      </c>
      <c r="Z1676" t="str">
        <f t="shared" si="744"/>
        <v>大分県豊後高田市</v>
      </c>
      <c r="AA1676" s="159">
        <f t="shared" si="745"/>
        <v>237.374</v>
      </c>
      <c r="AB1676" s="159">
        <f t="shared" si="746"/>
        <v>1505.0029999999999</v>
      </c>
      <c r="AC1676" s="159">
        <f t="shared" si="747"/>
        <v>126.876</v>
      </c>
      <c r="AD1676" s="159">
        <f t="shared" si="748"/>
        <v>0</v>
      </c>
      <c r="AE1676" s="159">
        <f t="shared" si="749"/>
        <v>0</v>
      </c>
      <c r="AF1676" s="159">
        <f t="shared" si="750"/>
        <v>0</v>
      </c>
      <c r="AG1676" s="159">
        <f t="shared" si="751"/>
        <v>0</v>
      </c>
      <c r="AH1676" s="160">
        <f t="shared" si="752"/>
        <v>1869.2529999999999</v>
      </c>
      <c r="AI1676" s="135">
        <f t="shared" si="753"/>
        <v>0.12698869548423888</v>
      </c>
      <c r="AJ1676" s="135">
        <f t="shared" si="754"/>
        <v>0.80513606237357915</v>
      </c>
      <c r="AK1676" s="135">
        <f t="shared" si="755"/>
        <v>6.7875242142181935E-2</v>
      </c>
      <c r="AL1676" s="135">
        <f t="shared" si="756"/>
        <v>0</v>
      </c>
      <c r="AM1676" s="135">
        <f t="shared" si="757"/>
        <v>0</v>
      </c>
      <c r="AN1676" s="135">
        <f t="shared" si="758"/>
        <v>0</v>
      </c>
      <c r="AO1676" s="135">
        <f t="shared" si="759"/>
        <v>0</v>
      </c>
      <c r="AP1676" s="159">
        <f>IFERROR(VLOOKUP(A1676,人口!$A$2:$E$1748,5,0),0)</f>
        <v>22623</v>
      </c>
      <c r="AQ1676" s="159">
        <f t="shared" si="734"/>
        <v>0</v>
      </c>
      <c r="AR1676" s="159">
        <f t="shared" si="735"/>
        <v>0</v>
      </c>
      <c r="AS1676" s="159">
        <f t="shared" si="736"/>
        <v>1</v>
      </c>
      <c r="AT1676" s="159">
        <f t="shared" si="737"/>
        <v>0</v>
      </c>
      <c r="AU1676" s="159">
        <f t="shared" si="738"/>
        <v>0</v>
      </c>
      <c r="AV1676" s="159">
        <f t="shared" si="739"/>
        <v>0</v>
      </c>
      <c r="AW1676" s="159">
        <f t="shared" si="740"/>
        <v>0</v>
      </c>
      <c r="AX1676" s="159">
        <f t="shared" si="760"/>
        <v>0</v>
      </c>
      <c r="AY1676" s="159" t="str">
        <f t="shared" si="761"/>
        <v>1万～3万人未満の市町村平均</v>
      </c>
      <c r="AZ1676" s="159"/>
    </row>
    <row r="1677" spans="1:52" x14ac:dyDescent="0.3">
      <c r="A1677" t="str">
        <f t="shared" si="741"/>
        <v>44210</v>
      </c>
      <c r="B1677" s="158" t="str">
        <f t="shared" si="742"/>
        <v>044210</v>
      </c>
      <c r="C1677">
        <v>44</v>
      </c>
      <c r="D1677" t="s">
        <v>71</v>
      </c>
      <c r="E1677">
        <v>44210</v>
      </c>
      <c r="F1677" t="s">
        <v>613</v>
      </c>
      <c r="G1677">
        <v>212.84</v>
      </c>
      <c r="H1677">
        <v>1237.932</v>
      </c>
      <c r="I1677">
        <v>279.35199999999998</v>
      </c>
      <c r="J1677">
        <v>1622</v>
      </c>
      <c r="K1677">
        <v>110.1</v>
      </c>
      <c r="L1677">
        <v>288.07100000000003</v>
      </c>
      <c r="M1677">
        <v>0</v>
      </c>
      <c r="N1677">
        <v>0</v>
      </c>
      <c r="O1677">
        <v>0</v>
      </c>
      <c r="P1677">
        <v>0</v>
      </c>
      <c r="Q1677">
        <v>0</v>
      </c>
      <c r="R1677">
        <v>0.121</v>
      </c>
      <c r="S1677">
        <v>0</v>
      </c>
      <c r="T1677">
        <v>0</v>
      </c>
      <c r="U1677">
        <v>0.74</v>
      </c>
      <c r="V1677">
        <v>2.17</v>
      </c>
      <c r="W1677">
        <v>20.503</v>
      </c>
      <c r="Y1677" t="str">
        <f t="shared" si="743"/>
        <v>大分県</v>
      </c>
      <c r="Z1677" t="str">
        <f t="shared" si="744"/>
        <v>大分県杵築市</v>
      </c>
      <c r="AA1677" s="159">
        <f t="shared" si="745"/>
        <v>279.35199999999998</v>
      </c>
      <c r="AB1677" s="159">
        <f t="shared" si="746"/>
        <v>1622</v>
      </c>
      <c r="AC1677" s="159">
        <f t="shared" si="747"/>
        <v>288.07100000000003</v>
      </c>
      <c r="AD1677" s="159">
        <f t="shared" si="748"/>
        <v>0</v>
      </c>
      <c r="AE1677" s="159">
        <f t="shared" si="749"/>
        <v>0</v>
      </c>
      <c r="AF1677" s="159">
        <f t="shared" si="750"/>
        <v>0</v>
      </c>
      <c r="AG1677" s="159">
        <f t="shared" si="751"/>
        <v>0.74</v>
      </c>
      <c r="AH1677" s="160">
        <f t="shared" si="752"/>
        <v>2190.1629999999996</v>
      </c>
      <c r="AI1677" s="135">
        <f t="shared" si="753"/>
        <v>0.12754849753191888</v>
      </c>
      <c r="AJ1677" s="135">
        <f t="shared" si="754"/>
        <v>0.74058414830311736</v>
      </c>
      <c r="AK1677" s="135">
        <f t="shared" si="755"/>
        <v>0.13152947976931401</v>
      </c>
      <c r="AL1677" s="135">
        <f t="shared" si="756"/>
        <v>0</v>
      </c>
      <c r="AM1677" s="135">
        <f t="shared" si="757"/>
        <v>0</v>
      </c>
      <c r="AN1677" s="135">
        <f t="shared" si="758"/>
        <v>0</v>
      </c>
      <c r="AO1677" s="135">
        <f t="shared" si="759"/>
        <v>3.3787439565000418E-4</v>
      </c>
      <c r="AP1677" s="159">
        <f>IFERROR(VLOOKUP(A1677,人口!$A$2:$E$1748,5,0),0)</f>
        <v>28873</v>
      </c>
      <c r="AQ1677" s="159">
        <f t="shared" si="734"/>
        <v>0</v>
      </c>
      <c r="AR1677" s="159">
        <f t="shared" si="735"/>
        <v>0</v>
      </c>
      <c r="AS1677" s="159">
        <f t="shared" si="736"/>
        <v>1</v>
      </c>
      <c r="AT1677" s="159">
        <f t="shared" si="737"/>
        <v>0</v>
      </c>
      <c r="AU1677" s="159">
        <f t="shared" si="738"/>
        <v>0</v>
      </c>
      <c r="AV1677" s="159">
        <f t="shared" si="739"/>
        <v>0</v>
      </c>
      <c r="AW1677" s="159">
        <f t="shared" si="740"/>
        <v>0</v>
      </c>
      <c r="AX1677" s="159">
        <f t="shared" si="760"/>
        <v>0</v>
      </c>
      <c r="AY1677" s="159" t="str">
        <f t="shared" si="761"/>
        <v>1万～3万人未満の市町村平均</v>
      </c>
      <c r="AZ1677" s="159"/>
    </row>
    <row r="1678" spans="1:52" x14ac:dyDescent="0.3">
      <c r="A1678" t="str">
        <f t="shared" si="741"/>
        <v>44211</v>
      </c>
      <c r="B1678" s="158" t="str">
        <f t="shared" si="742"/>
        <v>044211</v>
      </c>
      <c r="C1678">
        <v>44</v>
      </c>
      <c r="D1678" t="s">
        <v>71</v>
      </c>
      <c r="E1678">
        <v>44211</v>
      </c>
      <c r="F1678" t="s">
        <v>664</v>
      </c>
      <c r="G1678">
        <v>397.33800000000002</v>
      </c>
      <c r="H1678">
        <v>3043.7429999999999</v>
      </c>
      <c r="I1678">
        <v>526.06200000000001</v>
      </c>
      <c r="J1678">
        <v>4025.1619999999998</v>
      </c>
      <c r="K1678">
        <v>191.3</v>
      </c>
      <c r="L1678">
        <v>415.38600000000002</v>
      </c>
      <c r="M1678">
        <v>1.3069999999999999</v>
      </c>
      <c r="N1678">
        <v>6.4269999999999996</v>
      </c>
      <c r="O1678">
        <v>1.694</v>
      </c>
      <c r="P1678">
        <v>0</v>
      </c>
      <c r="Q1678">
        <v>1E-3</v>
      </c>
      <c r="R1678">
        <v>2.266</v>
      </c>
      <c r="S1678">
        <v>0</v>
      </c>
      <c r="T1678">
        <v>5.0000000000000001E-3</v>
      </c>
      <c r="U1678">
        <v>13.897</v>
      </c>
      <c r="V1678">
        <v>4.1059999999999999</v>
      </c>
      <c r="W1678">
        <v>40.610999999999997</v>
      </c>
      <c r="Y1678" t="str">
        <f t="shared" si="743"/>
        <v>大分県</v>
      </c>
      <c r="Z1678" t="str">
        <f t="shared" si="744"/>
        <v>大分県宇佐市</v>
      </c>
      <c r="AA1678" s="159">
        <f t="shared" si="745"/>
        <v>526.06200000000001</v>
      </c>
      <c r="AB1678" s="159">
        <f t="shared" si="746"/>
        <v>4025.1619999999998</v>
      </c>
      <c r="AC1678" s="159">
        <f t="shared" si="747"/>
        <v>415.38600000000002</v>
      </c>
      <c r="AD1678" s="159">
        <f t="shared" si="748"/>
        <v>6.4269999999999996</v>
      </c>
      <c r="AE1678" s="159">
        <f t="shared" si="749"/>
        <v>0</v>
      </c>
      <c r="AF1678" s="159">
        <f t="shared" si="750"/>
        <v>5.0000000000000001E-3</v>
      </c>
      <c r="AG1678" s="159">
        <f t="shared" si="751"/>
        <v>13.897</v>
      </c>
      <c r="AH1678" s="160">
        <f t="shared" si="752"/>
        <v>4986.9390000000003</v>
      </c>
      <c r="AI1678" s="135">
        <f t="shared" si="753"/>
        <v>0.10548795563771685</v>
      </c>
      <c r="AJ1678" s="135">
        <f t="shared" si="754"/>
        <v>0.80714081323232534</v>
      </c>
      <c r="AK1678" s="135">
        <f t="shared" si="755"/>
        <v>8.3294782631189196E-2</v>
      </c>
      <c r="AL1678" s="135">
        <f t="shared" si="756"/>
        <v>1.288766515892815E-3</v>
      </c>
      <c r="AM1678" s="135">
        <f t="shared" si="757"/>
        <v>0</v>
      </c>
      <c r="AN1678" s="135">
        <f t="shared" si="758"/>
        <v>1.002619041460102E-6</v>
      </c>
      <c r="AO1678" s="135">
        <f t="shared" si="759"/>
        <v>2.7866793638342078E-3</v>
      </c>
      <c r="AP1678" s="159">
        <f>IFERROR(VLOOKUP(A1678,人口!$A$2:$E$1748,5,0),0)</f>
        <v>55702</v>
      </c>
      <c r="AQ1678" s="159">
        <f t="shared" si="734"/>
        <v>0</v>
      </c>
      <c r="AR1678" s="159">
        <f t="shared" si="735"/>
        <v>0</v>
      </c>
      <c r="AS1678" s="159">
        <f t="shared" si="736"/>
        <v>0</v>
      </c>
      <c r="AT1678" s="159">
        <f t="shared" si="737"/>
        <v>1</v>
      </c>
      <c r="AU1678" s="159">
        <f t="shared" si="738"/>
        <v>0</v>
      </c>
      <c r="AV1678" s="159">
        <f t="shared" si="739"/>
        <v>0</v>
      </c>
      <c r="AW1678" s="159">
        <f t="shared" si="740"/>
        <v>0</v>
      </c>
      <c r="AX1678" s="159">
        <f t="shared" si="760"/>
        <v>0</v>
      </c>
      <c r="AY1678" s="159" t="str">
        <f t="shared" si="761"/>
        <v>3万～10万人未満の市町村平均</v>
      </c>
      <c r="AZ1678" s="159"/>
    </row>
    <row r="1679" spans="1:52" x14ac:dyDescent="0.3">
      <c r="A1679" t="str">
        <f t="shared" si="741"/>
        <v>44212</v>
      </c>
      <c r="B1679" s="158" t="str">
        <f t="shared" si="742"/>
        <v>044212</v>
      </c>
      <c r="C1679">
        <v>44</v>
      </c>
      <c r="D1679" t="s">
        <v>71</v>
      </c>
      <c r="E1679">
        <v>44212</v>
      </c>
      <c r="F1679" t="s">
        <v>717</v>
      </c>
      <c r="G1679">
        <v>301.767</v>
      </c>
      <c r="H1679">
        <v>2216.4360000000001</v>
      </c>
      <c r="I1679">
        <v>395.065</v>
      </c>
      <c r="J1679">
        <v>2894.5509999999999</v>
      </c>
      <c r="K1679">
        <v>152.80000000000001</v>
      </c>
      <c r="L1679">
        <v>332.45699999999999</v>
      </c>
      <c r="M1679">
        <v>4.5739999999999998</v>
      </c>
      <c r="N1679">
        <v>11.382</v>
      </c>
      <c r="O1679">
        <v>0.29699999999999999</v>
      </c>
      <c r="P1679">
        <v>0</v>
      </c>
      <c r="Q1679">
        <v>0</v>
      </c>
      <c r="R1679">
        <v>1.792</v>
      </c>
      <c r="S1679">
        <v>0</v>
      </c>
      <c r="T1679">
        <v>0</v>
      </c>
      <c r="U1679">
        <v>10.987</v>
      </c>
      <c r="V1679">
        <v>2.6360000000000001</v>
      </c>
      <c r="W1679">
        <v>22.776</v>
      </c>
      <c r="Y1679" t="str">
        <f t="shared" si="743"/>
        <v>大分県</v>
      </c>
      <c r="Z1679" t="str">
        <f t="shared" si="744"/>
        <v>大分県豊後大野市</v>
      </c>
      <c r="AA1679" s="159">
        <f t="shared" si="745"/>
        <v>395.065</v>
      </c>
      <c r="AB1679" s="159">
        <f t="shared" si="746"/>
        <v>2894.5509999999999</v>
      </c>
      <c r="AC1679" s="159">
        <f t="shared" si="747"/>
        <v>332.45699999999999</v>
      </c>
      <c r="AD1679" s="159">
        <f t="shared" si="748"/>
        <v>11.382</v>
      </c>
      <c r="AE1679" s="159">
        <f t="shared" si="749"/>
        <v>0</v>
      </c>
      <c r="AF1679" s="159">
        <f t="shared" si="750"/>
        <v>0</v>
      </c>
      <c r="AG1679" s="159">
        <f t="shared" si="751"/>
        <v>10.987</v>
      </c>
      <c r="AH1679" s="160">
        <f t="shared" si="752"/>
        <v>3644.442</v>
      </c>
      <c r="AI1679" s="135">
        <f t="shared" si="753"/>
        <v>0.10840205441601211</v>
      </c>
      <c r="AJ1679" s="135">
        <f t="shared" si="754"/>
        <v>0.79423708759804656</v>
      </c>
      <c r="AK1679" s="135">
        <f t="shared" si="755"/>
        <v>9.1223018503244116E-2</v>
      </c>
      <c r="AL1679" s="135">
        <f t="shared" si="756"/>
        <v>3.1231118508677049E-3</v>
      </c>
      <c r="AM1679" s="135">
        <f t="shared" si="757"/>
        <v>0</v>
      </c>
      <c r="AN1679" s="135">
        <f t="shared" si="758"/>
        <v>0</v>
      </c>
      <c r="AO1679" s="135">
        <f t="shared" si="759"/>
        <v>3.0147276318295093E-3</v>
      </c>
      <c r="AP1679" s="159">
        <f>IFERROR(VLOOKUP(A1679,人口!$A$2:$E$1748,5,0),0)</f>
        <v>35377</v>
      </c>
      <c r="AQ1679" s="159">
        <f t="shared" si="734"/>
        <v>0</v>
      </c>
      <c r="AR1679" s="159">
        <f t="shared" si="735"/>
        <v>0</v>
      </c>
      <c r="AS1679" s="159">
        <f t="shared" si="736"/>
        <v>0</v>
      </c>
      <c r="AT1679" s="159">
        <f t="shared" si="737"/>
        <v>1</v>
      </c>
      <c r="AU1679" s="159">
        <f t="shared" si="738"/>
        <v>0</v>
      </c>
      <c r="AV1679" s="159">
        <f t="shared" si="739"/>
        <v>0</v>
      </c>
      <c r="AW1679" s="159">
        <f t="shared" si="740"/>
        <v>0</v>
      </c>
      <c r="AX1679" s="159">
        <f t="shared" si="760"/>
        <v>0</v>
      </c>
      <c r="AY1679" s="159" t="str">
        <f t="shared" si="761"/>
        <v>3万～10万人未満の市町村平均</v>
      </c>
      <c r="AZ1679" s="159"/>
    </row>
    <row r="1680" spans="1:52" x14ac:dyDescent="0.3">
      <c r="A1680" t="str">
        <f t="shared" si="741"/>
        <v>44213</v>
      </c>
      <c r="B1680" s="158" t="str">
        <f t="shared" si="742"/>
        <v>044213</v>
      </c>
      <c r="C1680">
        <v>44</v>
      </c>
      <c r="D1680" t="s">
        <v>71</v>
      </c>
      <c r="E1680">
        <v>44213</v>
      </c>
      <c r="F1680" t="s">
        <v>770</v>
      </c>
      <c r="G1680">
        <v>216.291</v>
      </c>
      <c r="H1680">
        <v>1044.6780000000001</v>
      </c>
      <c r="I1680">
        <v>280.68</v>
      </c>
      <c r="J1680">
        <v>1353.732</v>
      </c>
      <c r="K1680">
        <v>284.89999999999998</v>
      </c>
      <c r="L1680">
        <v>723.56700000000001</v>
      </c>
      <c r="M1680">
        <v>8.1790000000000003</v>
      </c>
      <c r="N1680">
        <v>46.662999999999997</v>
      </c>
      <c r="O1680">
        <v>0</v>
      </c>
      <c r="P1680">
        <v>317.69200000000001</v>
      </c>
      <c r="Q1680">
        <v>15.061999999999999</v>
      </c>
      <c r="R1680">
        <v>14.428000000000001</v>
      </c>
      <c r="S1680">
        <v>2221.0189999999998</v>
      </c>
      <c r="T1680">
        <v>92.358000000000004</v>
      </c>
      <c r="U1680">
        <v>88.474999999999994</v>
      </c>
      <c r="V1680">
        <v>2.1150000000000002</v>
      </c>
      <c r="W1680">
        <v>19.393999999999998</v>
      </c>
      <c r="Y1680" t="str">
        <f t="shared" si="743"/>
        <v>大分県</v>
      </c>
      <c r="Z1680" t="str">
        <f t="shared" si="744"/>
        <v>大分県由布市</v>
      </c>
      <c r="AA1680" s="159">
        <f t="shared" si="745"/>
        <v>280.68</v>
      </c>
      <c r="AB1680" s="159">
        <f t="shared" si="746"/>
        <v>1353.732</v>
      </c>
      <c r="AC1680" s="159">
        <f t="shared" si="747"/>
        <v>723.56700000000001</v>
      </c>
      <c r="AD1680" s="159">
        <f t="shared" si="748"/>
        <v>46.662999999999997</v>
      </c>
      <c r="AE1680" s="159">
        <f t="shared" si="749"/>
        <v>2221.0189999999998</v>
      </c>
      <c r="AF1680" s="159">
        <f t="shared" si="750"/>
        <v>92.358000000000004</v>
      </c>
      <c r="AG1680" s="159">
        <f t="shared" si="751"/>
        <v>88.474999999999994</v>
      </c>
      <c r="AH1680" s="160">
        <f t="shared" si="752"/>
        <v>4806.4940000000006</v>
      </c>
      <c r="AI1680" s="135">
        <f t="shared" si="753"/>
        <v>5.8395995084982937E-2</v>
      </c>
      <c r="AJ1680" s="135">
        <f t="shared" si="754"/>
        <v>0.28164645581581915</v>
      </c>
      <c r="AK1680" s="135">
        <f t="shared" si="755"/>
        <v>0.15053945765874252</v>
      </c>
      <c r="AL1680" s="135">
        <f t="shared" si="756"/>
        <v>9.7083237802855875E-3</v>
      </c>
      <c r="AM1680" s="135">
        <f t="shared" si="757"/>
        <v>0.46208712629205395</v>
      </c>
      <c r="AN1680" s="135">
        <f t="shared" si="758"/>
        <v>1.9215253363470335E-2</v>
      </c>
      <c r="AO1680" s="135">
        <f t="shared" si="759"/>
        <v>1.8407388004645378E-2</v>
      </c>
      <c r="AP1680" s="159">
        <f>IFERROR(VLOOKUP(A1680,人口!$A$2:$E$1748,5,0),0)</f>
        <v>34356</v>
      </c>
      <c r="AQ1680" s="159">
        <f t="shared" si="734"/>
        <v>0</v>
      </c>
      <c r="AR1680" s="159">
        <f t="shared" si="735"/>
        <v>0</v>
      </c>
      <c r="AS1680" s="159">
        <f t="shared" si="736"/>
        <v>0</v>
      </c>
      <c r="AT1680" s="159">
        <f t="shared" si="737"/>
        <v>1</v>
      </c>
      <c r="AU1680" s="159">
        <f t="shared" si="738"/>
        <v>0</v>
      </c>
      <c r="AV1680" s="159">
        <f t="shared" si="739"/>
        <v>0</v>
      </c>
      <c r="AW1680" s="159">
        <f t="shared" si="740"/>
        <v>0</v>
      </c>
      <c r="AX1680" s="159">
        <f t="shared" si="760"/>
        <v>0</v>
      </c>
      <c r="AY1680" s="159" t="str">
        <f t="shared" si="761"/>
        <v>3万～10万人未満の市町村平均</v>
      </c>
      <c r="AZ1680" s="159"/>
    </row>
    <row r="1681" spans="1:52" x14ac:dyDescent="0.3">
      <c r="A1681" t="str">
        <f t="shared" si="741"/>
        <v>44214</v>
      </c>
      <c r="B1681" s="158" t="str">
        <f t="shared" si="742"/>
        <v>044214</v>
      </c>
      <c r="C1681">
        <v>44</v>
      </c>
      <c r="D1681" t="s">
        <v>71</v>
      </c>
      <c r="E1681">
        <v>44214</v>
      </c>
      <c r="F1681" t="s">
        <v>824</v>
      </c>
      <c r="G1681">
        <v>235.41900000000001</v>
      </c>
      <c r="H1681">
        <v>1271.8050000000001</v>
      </c>
      <c r="I1681">
        <v>307.86200000000002</v>
      </c>
      <c r="J1681">
        <v>1660.58</v>
      </c>
      <c r="K1681">
        <v>121.9</v>
      </c>
      <c r="L1681">
        <v>275.17200000000003</v>
      </c>
      <c r="M1681">
        <v>1.7999999999999999E-2</v>
      </c>
      <c r="N1681">
        <v>0.10299999999999999</v>
      </c>
      <c r="O1681">
        <v>0</v>
      </c>
      <c r="P1681">
        <v>0</v>
      </c>
      <c r="Q1681">
        <v>0</v>
      </c>
      <c r="R1681">
        <v>0</v>
      </c>
      <c r="S1681">
        <v>0</v>
      </c>
      <c r="T1681">
        <v>0</v>
      </c>
      <c r="U1681">
        <v>0</v>
      </c>
      <c r="V1681">
        <v>2.181</v>
      </c>
      <c r="W1681">
        <v>19.57</v>
      </c>
      <c r="Y1681" t="str">
        <f t="shared" si="743"/>
        <v>大分県</v>
      </c>
      <c r="Z1681" t="str">
        <f t="shared" si="744"/>
        <v>大分県国東市</v>
      </c>
      <c r="AA1681" s="159">
        <f t="shared" si="745"/>
        <v>307.86200000000002</v>
      </c>
      <c r="AB1681" s="159">
        <f t="shared" si="746"/>
        <v>1660.58</v>
      </c>
      <c r="AC1681" s="159">
        <f t="shared" si="747"/>
        <v>275.17200000000003</v>
      </c>
      <c r="AD1681" s="159">
        <f t="shared" si="748"/>
        <v>0.10299999999999999</v>
      </c>
      <c r="AE1681" s="159">
        <f t="shared" si="749"/>
        <v>0</v>
      </c>
      <c r="AF1681" s="159">
        <f t="shared" si="750"/>
        <v>0</v>
      </c>
      <c r="AG1681" s="159">
        <f t="shared" si="751"/>
        <v>0</v>
      </c>
      <c r="AH1681" s="160">
        <f t="shared" si="752"/>
        <v>2243.7170000000001</v>
      </c>
      <c r="AI1681" s="135">
        <f t="shared" si="753"/>
        <v>0.13721070883716618</v>
      </c>
      <c r="AJ1681" s="135">
        <f t="shared" si="754"/>
        <v>0.74010224997181007</v>
      </c>
      <c r="AK1681" s="135">
        <f t="shared" si="755"/>
        <v>0.12264113522338156</v>
      </c>
      <c r="AL1681" s="135">
        <f t="shared" si="756"/>
        <v>4.5905967642086767E-5</v>
      </c>
      <c r="AM1681" s="135">
        <f t="shared" si="757"/>
        <v>0</v>
      </c>
      <c r="AN1681" s="135">
        <f t="shared" si="758"/>
        <v>0</v>
      </c>
      <c r="AO1681" s="135">
        <f t="shared" si="759"/>
        <v>0</v>
      </c>
      <c r="AP1681" s="159">
        <f>IFERROR(VLOOKUP(A1681,人口!$A$2:$E$1748,5,0),0)</f>
        <v>27682</v>
      </c>
      <c r="AQ1681" s="159">
        <f t="shared" si="734"/>
        <v>0</v>
      </c>
      <c r="AR1681" s="159">
        <f t="shared" si="735"/>
        <v>0</v>
      </c>
      <c r="AS1681" s="159">
        <f t="shared" si="736"/>
        <v>1</v>
      </c>
      <c r="AT1681" s="159">
        <f t="shared" si="737"/>
        <v>0</v>
      </c>
      <c r="AU1681" s="159">
        <f t="shared" si="738"/>
        <v>0</v>
      </c>
      <c r="AV1681" s="159">
        <f t="shared" si="739"/>
        <v>0</v>
      </c>
      <c r="AW1681" s="159">
        <f t="shared" si="740"/>
        <v>0</v>
      </c>
      <c r="AX1681" s="159">
        <f t="shared" si="760"/>
        <v>0</v>
      </c>
      <c r="AY1681" s="159" t="str">
        <f t="shared" si="761"/>
        <v>1万～3万人未満の市町村平均</v>
      </c>
      <c r="AZ1681" s="159"/>
    </row>
    <row r="1682" spans="1:52" x14ac:dyDescent="0.3">
      <c r="A1682" t="str">
        <f t="shared" si="741"/>
        <v>44322</v>
      </c>
      <c r="B1682" s="158" t="str">
        <f t="shared" si="742"/>
        <v>044322</v>
      </c>
      <c r="C1682">
        <v>44</v>
      </c>
      <c r="D1682" t="s">
        <v>71</v>
      </c>
      <c r="E1682">
        <v>44322</v>
      </c>
      <c r="F1682" t="s">
        <v>875</v>
      </c>
      <c r="G1682">
        <v>12.324999999999999</v>
      </c>
      <c r="H1682">
        <v>8.6280000000000001</v>
      </c>
      <c r="I1682">
        <v>15.943</v>
      </c>
      <c r="J1682">
        <v>11.144</v>
      </c>
      <c r="K1682">
        <v>2</v>
      </c>
      <c r="L1682">
        <v>5.3739999999999997</v>
      </c>
      <c r="M1682">
        <v>0</v>
      </c>
      <c r="N1682">
        <v>0</v>
      </c>
      <c r="O1682">
        <v>0</v>
      </c>
      <c r="P1682">
        <v>0</v>
      </c>
      <c r="Q1682">
        <v>0</v>
      </c>
      <c r="R1682">
        <v>0</v>
      </c>
      <c r="S1682">
        <v>0</v>
      </c>
      <c r="T1682">
        <v>0</v>
      </c>
      <c r="U1682">
        <v>0</v>
      </c>
      <c r="V1682">
        <v>0.111</v>
      </c>
      <c r="W1682">
        <v>1.0009999999999999</v>
      </c>
      <c r="Y1682" t="str">
        <f t="shared" si="743"/>
        <v>大分県</v>
      </c>
      <c r="Z1682" t="str">
        <f t="shared" si="744"/>
        <v>大分県姫島村</v>
      </c>
      <c r="AA1682" s="159">
        <f t="shared" si="745"/>
        <v>15.943</v>
      </c>
      <c r="AB1682" s="159">
        <f t="shared" si="746"/>
        <v>11.144</v>
      </c>
      <c r="AC1682" s="159">
        <f t="shared" si="747"/>
        <v>5.3739999999999997</v>
      </c>
      <c r="AD1682" s="159">
        <f t="shared" si="748"/>
        <v>0</v>
      </c>
      <c r="AE1682" s="159">
        <f t="shared" si="749"/>
        <v>0</v>
      </c>
      <c r="AF1682" s="159">
        <f t="shared" si="750"/>
        <v>0</v>
      </c>
      <c r="AG1682" s="159">
        <f t="shared" si="751"/>
        <v>0</v>
      </c>
      <c r="AH1682" s="160">
        <f t="shared" si="752"/>
        <v>32.460999999999999</v>
      </c>
      <c r="AI1682" s="135">
        <f t="shared" si="753"/>
        <v>0.49114321801546473</v>
      </c>
      <c r="AJ1682" s="135">
        <f t="shared" si="754"/>
        <v>0.34330427281969134</v>
      </c>
      <c r="AK1682" s="135">
        <f t="shared" si="755"/>
        <v>0.16555250916484396</v>
      </c>
      <c r="AL1682" s="135">
        <f t="shared" si="756"/>
        <v>0</v>
      </c>
      <c r="AM1682" s="135">
        <f t="shared" si="757"/>
        <v>0</v>
      </c>
      <c r="AN1682" s="135">
        <f t="shared" si="758"/>
        <v>0</v>
      </c>
      <c r="AO1682" s="135">
        <f t="shared" si="759"/>
        <v>0</v>
      </c>
      <c r="AP1682" s="159">
        <f>IFERROR(VLOOKUP(A1682,人口!$A$2:$E$1748,5,0),0)</f>
        <v>1991</v>
      </c>
      <c r="AQ1682" s="159">
        <f t="shared" si="734"/>
        <v>1</v>
      </c>
      <c r="AR1682" s="159">
        <f t="shared" si="735"/>
        <v>0</v>
      </c>
      <c r="AS1682" s="159">
        <f t="shared" si="736"/>
        <v>0</v>
      </c>
      <c r="AT1682" s="159">
        <f t="shared" si="737"/>
        <v>0</v>
      </c>
      <c r="AU1682" s="159">
        <f t="shared" si="738"/>
        <v>0</v>
      </c>
      <c r="AV1682" s="159">
        <f t="shared" si="739"/>
        <v>0</v>
      </c>
      <c r="AW1682" s="159">
        <f t="shared" si="740"/>
        <v>0</v>
      </c>
      <c r="AX1682" s="159">
        <f t="shared" si="760"/>
        <v>0</v>
      </c>
      <c r="AY1682" s="159" t="str">
        <f t="shared" si="761"/>
        <v>5千人未満の市町村平均</v>
      </c>
      <c r="AZ1682" s="159"/>
    </row>
    <row r="1683" spans="1:52" x14ac:dyDescent="0.3">
      <c r="A1683" t="str">
        <f t="shared" si="741"/>
        <v>44341</v>
      </c>
      <c r="B1683" s="158" t="str">
        <f t="shared" si="742"/>
        <v>044341</v>
      </c>
      <c r="C1683">
        <v>44</v>
      </c>
      <c r="D1683" t="s">
        <v>71</v>
      </c>
      <c r="E1683">
        <v>44341</v>
      </c>
      <c r="F1683" t="s">
        <v>927</v>
      </c>
      <c r="G1683">
        <v>128.63399999999999</v>
      </c>
      <c r="H1683">
        <v>299.43299999999999</v>
      </c>
      <c r="I1683">
        <v>166.55600000000001</v>
      </c>
      <c r="J1683">
        <v>387.077</v>
      </c>
      <c r="K1683">
        <v>18.100000000000001</v>
      </c>
      <c r="L1683">
        <v>42.610999999999997</v>
      </c>
      <c r="M1683">
        <v>6.6000000000000003E-2</v>
      </c>
      <c r="N1683">
        <v>0.375</v>
      </c>
      <c r="O1683">
        <v>0</v>
      </c>
      <c r="P1683">
        <v>0</v>
      </c>
      <c r="Q1683">
        <v>0</v>
      </c>
      <c r="R1683">
        <v>0.36499999999999999</v>
      </c>
      <c r="S1683">
        <v>0</v>
      </c>
      <c r="T1683">
        <v>0</v>
      </c>
      <c r="U1683">
        <v>2.2360000000000002</v>
      </c>
      <c r="V1683">
        <v>1.349</v>
      </c>
      <c r="W1683">
        <v>13.246</v>
      </c>
      <c r="Y1683" t="str">
        <f t="shared" si="743"/>
        <v>大分県</v>
      </c>
      <c r="Z1683" t="str">
        <f t="shared" si="744"/>
        <v>大分県日出町</v>
      </c>
      <c r="AA1683" s="159">
        <f t="shared" si="745"/>
        <v>166.55600000000001</v>
      </c>
      <c r="AB1683" s="159">
        <f t="shared" si="746"/>
        <v>387.077</v>
      </c>
      <c r="AC1683" s="159">
        <f t="shared" si="747"/>
        <v>42.610999999999997</v>
      </c>
      <c r="AD1683" s="159">
        <f t="shared" si="748"/>
        <v>0.375</v>
      </c>
      <c r="AE1683" s="159">
        <f t="shared" si="749"/>
        <v>0</v>
      </c>
      <c r="AF1683" s="159">
        <f t="shared" si="750"/>
        <v>0</v>
      </c>
      <c r="AG1683" s="159">
        <f t="shared" si="751"/>
        <v>2.2360000000000002</v>
      </c>
      <c r="AH1683" s="160">
        <f t="shared" si="752"/>
        <v>598.85500000000002</v>
      </c>
      <c r="AI1683" s="135">
        <f t="shared" si="753"/>
        <v>0.27812408679897471</v>
      </c>
      <c r="AJ1683" s="135">
        <f t="shared" si="754"/>
        <v>0.64636180711524494</v>
      </c>
      <c r="AK1683" s="135">
        <f t="shared" si="755"/>
        <v>7.1154119110636127E-2</v>
      </c>
      <c r="AL1683" s="135">
        <f t="shared" si="756"/>
        <v>6.2619498877023653E-4</v>
      </c>
      <c r="AM1683" s="135">
        <f t="shared" si="757"/>
        <v>0</v>
      </c>
      <c r="AN1683" s="135">
        <f t="shared" si="758"/>
        <v>0</v>
      </c>
      <c r="AO1683" s="135">
        <f t="shared" si="759"/>
        <v>3.7337919863739974E-3</v>
      </c>
      <c r="AP1683" s="159">
        <f>IFERROR(VLOOKUP(A1683,人口!$A$2:$E$1748,5,0),0)</f>
        <v>28449</v>
      </c>
      <c r="AQ1683" s="159">
        <f t="shared" si="734"/>
        <v>0</v>
      </c>
      <c r="AR1683" s="159">
        <f t="shared" si="735"/>
        <v>0</v>
      </c>
      <c r="AS1683" s="159">
        <f t="shared" si="736"/>
        <v>1</v>
      </c>
      <c r="AT1683" s="159">
        <f t="shared" si="737"/>
        <v>0</v>
      </c>
      <c r="AU1683" s="159">
        <f t="shared" si="738"/>
        <v>0</v>
      </c>
      <c r="AV1683" s="159">
        <f t="shared" si="739"/>
        <v>0</v>
      </c>
      <c r="AW1683" s="159">
        <f t="shared" si="740"/>
        <v>0</v>
      </c>
      <c r="AX1683" s="159">
        <f t="shared" si="760"/>
        <v>0</v>
      </c>
      <c r="AY1683" s="159" t="str">
        <f t="shared" si="761"/>
        <v>1万～3万人未満の市町村平均</v>
      </c>
      <c r="AZ1683" s="159"/>
    </row>
    <row r="1684" spans="1:52" x14ac:dyDescent="0.3">
      <c r="A1684" t="str">
        <f t="shared" si="741"/>
        <v>44461</v>
      </c>
      <c r="B1684" s="158" t="str">
        <f t="shared" si="742"/>
        <v>044461</v>
      </c>
      <c r="C1684">
        <v>44</v>
      </c>
      <c r="D1684" t="s">
        <v>71</v>
      </c>
      <c r="E1684">
        <v>44461</v>
      </c>
      <c r="F1684" t="s">
        <v>977</v>
      </c>
      <c r="G1684">
        <v>97.069000000000003</v>
      </c>
      <c r="H1684">
        <v>783.11199999999997</v>
      </c>
      <c r="I1684">
        <v>121.28100000000001</v>
      </c>
      <c r="J1684">
        <v>978.09900000000005</v>
      </c>
      <c r="K1684">
        <v>260.89999999999998</v>
      </c>
      <c r="L1684">
        <v>582.12900000000002</v>
      </c>
      <c r="M1684">
        <v>5.7839999999999998</v>
      </c>
      <c r="N1684">
        <v>33.536000000000001</v>
      </c>
      <c r="O1684">
        <v>0</v>
      </c>
      <c r="P1684">
        <v>793.62300000000005</v>
      </c>
      <c r="Q1684">
        <v>30.704999999999998</v>
      </c>
      <c r="R1684">
        <v>28.963999999999999</v>
      </c>
      <c r="S1684">
        <v>5551.7579999999998</v>
      </c>
      <c r="T1684">
        <v>188.28</v>
      </c>
      <c r="U1684">
        <v>177.607</v>
      </c>
      <c r="V1684">
        <v>0.59599999999999997</v>
      </c>
      <c r="W1684">
        <v>6.0039999999999996</v>
      </c>
      <c r="Y1684" t="str">
        <f t="shared" si="743"/>
        <v>大分県</v>
      </c>
      <c r="Z1684" t="str">
        <f t="shared" si="744"/>
        <v>大分県九重町</v>
      </c>
      <c r="AA1684" s="159">
        <f t="shared" si="745"/>
        <v>121.28100000000001</v>
      </c>
      <c r="AB1684" s="159">
        <f t="shared" si="746"/>
        <v>978.09900000000005</v>
      </c>
      <c r="AC1684" s="159">
        <f t="shared" si="747"/>
        <v>582.12900000000002</v>
      </c>
      <c r="AD1684" s="159">
        <f t="shared" si="748"/>
        <v>33.536000000000001</v>
      </c>
      <c r="AE1684" s="159">
        <f t="shared" si="749"/>
        <v>5551.7579999999998</v>
      </c>
      <c r="AF1684" s="159">
        <f t="shared" si="750"/>
        <v>188.28</v>
      </c>
      <c r="AG1684" s="159">
        <f t="shared" si="751"/>
        <v>177.607</v>
      </c>
      <c r="AH1684" s="160">
        <f t="shared" si="752"/>
        <v>7632.69</v>
      </c>
      <c r="AI1684" s="135">
        <f t="shared" si="753"/>
        <v>1.5889679785239544E-2</v>
      </c>
      <c r="AJ1684" s="135">
        <f t="shared" si="754"/>
        <v>0.12814604025579449</v>
      </c>
      <c r="AK1684" s="135">
        <f t="shared" si="755"/>
        <v>7.6267868864057106E-2</v>
      </c>
      <c r="AL1684" s="135">
        <f t="shared" si="756"/>
        <v>4.3937327469083642E-3</v>
      </c>
      <c r="AM1684" s="135">
        <f t="shared" si="757"/>
        <v>0.72736584349685363</v>
      </c>
      <c r="AN1684" s="135">
        <f t="shared" si="758"/>
        <v>2.4667581154219548E-2</v>
      </c>
      <c r="AO1684" s="135">
        <f t="shared" si="759"/>
        <v>2.3269253696927297E-2</v>
      </c>
      <c r="AP1684" s="159">
        <f>IFERROR(VLOOKUP(A1684,人口!$A$2:$E$1748,5,0),0)</f>
        <v>9342</v>
      </c>
      <c r="AQ1684" s="159">
        <f t="shared" si="734"/>
        <v>0</v>
      </c>
      <c r="AR1684" s="159">
        <f t="shared" si="735"/>
        <v>1</v>
      </c>
      <c r="AS1684" s="159">
        <f t="shared" si="736"/>
        <v>0</v>
      </c>
      <c r="AT1684" s="159">
        <f t="shared" si="737"/>
        <v>0</v>
      </c>
      <c r="AU1684" s="159">
        <f t="shared" si="738"/>
        <v>0</v>
      </c>
      <c r="AV1684" s="159">
        <f t="shared" si="739"/>
        <v>0</v>
      </c>
      <c r="AW1684" s="159">
        <f t="shared" si="740"/>
        <v>0</v>
      </c>
      <c r="AX1684" s="159">
        <f t="shared" si="760"/>
        <v>0</v>
      </c>
      <c r="AY1684" s="159" t="str">
        <f t="shared" si="761"/>
        <v>5千～1万人未満の市町村平均</v>
      </c>
      <c r="AZ1684" s="159"/>
    </row>
    <row r="1685" spans="1:52" x14ac:dyDescent="0.3">
      <c r="A1685" t="str">
        <f t="shared" si="741"/>
        <v>44462</v>
      </c>
      <c r="B1685" s="158" t="str">
        <f t="shared" si="742"/>
        <v>044462</v>
      </c>
      <c r="C1685">
        <v>44</v>
      </c>
      <c r="D1685" t="s">
        <v>71</v>
      </c>
      <c r="E1685">
        <v>44462</v>
      </c>
      <c r="F1685" t="s">
        <v>1021</v>
      </c>
      <c r="G1685">
        <v>119.48399999999999</v>
      </c>
      <c r="H1685">
        <v>694.38499999999999</v>
      </c>
      <c r="I1685">
        <v>149.71100000000001</v>
      </c>
      <c r="J1685">
        <v>869.65899999999999</v>
      </c>
      <c r="K1685">
        <v>337.2</v>
      </c>
      <c r="L1685">
        <v>793.995</v>
      </c>
      <c r="M1685">
        <v>2.024</v>
      </c>
      <c r="N1685">
        <v>11.601000000000001</v>
      </c>
      <c r="O1685">
        <v>0</v>
      </c>
      <c r="P1685">
        <v>3.78</v>
      </c>
      <c r="Q1685">
        <v>5.6310000000000002</v>
      </c>
      <c r="R1685">
        <v>13.66</v>
      </c>
      <c r="S1685">
        <v>25.314</v>
      </c>
      <c r="T1685">
        <v>34.529000000000003</v>
      </c>
      <c r="U1685">
        <v>83.766000000000005</v>
      </c>
      <c r="V1685">
        <v>0.89400000000000002</v>
      </c>
      <c r="W1685">
        <v>9.3879999999999999</v>
      </c>
      <c r="Y1685" t="str">
        <f t="shared" si="743"/>
        <v>大分県</v>
      </c>
      <c r="Z1685" t="str">
        <f t="shared" si="744"/>
        <v>大分県玖珠町</v>
      </c>
      <c r="AA1685" s="159">
        <f t="shared" si="745"/>
        <v>149.71100000000001</v>
      </c>
      <c r="AB1685" s="159">
        <f t="shared" si="746"/>
        <v>869.65899999999999</v>
      </c>
      <c r="AC1685" s="159">
        <f t="shared" si="747"/>
        <v>793.995</v>
      </c>
      <c r="AD1685" s="159">
        <f t="shared" si="748"/>
        <v>11.601000000000001</v>
      </c>
      <c r="AE1685" s="159">
        <f t="shared" si="749"/>
        <v>25.314</v>
      </c>
      <c r="AF1685" s="159">
        <f t="shared" si="750"/>
        <v>34.529000000000003</v>
      </c>
      <c r="AG1685" s="159">
        <f t="shared" si="751"/>
        <v>83.766000000000005</v>
      </c>
      <c r="AH1685" s="160">
        <f t="shared" si="752"/>
        <v>1968.5750000000003</v>
      </c>
      <c r="AI1685" s="135">
        <f t="shared" si="753"/>
        <v>7.6050442579022895E-2</v>
      </c>
      <c r="AJ1685" s="135">
        <f t="shared" si="754"/>
        <v>0.44177082407325091</v>
      </c>
      <c r="AK1685" s="135">
        <f t="shared" si="755"/>
        <v>0.40333489961012403</v>
      </c>
      <c r="AL1685" s="135">
        <f t="shared" si="756"/>
        <v>5.8930952592611404E-3</v>
      </c>
      <c r="AM1685" s="135">
        <f t="shared" si="757"/>
        <v>1.2859047788374838E-2</v>
      </c>
      <c r="AN1685" s="135">
        <f t="shared" si="758"/>
        <v>1.7540098802433231E-2</v>
      </c>
      <c r="AO1685" s="135">
        <f t="shared" si="759"/>
        <v>4.2551591887532859E-2</v>
      </c>
      <c r="AP1685" s="159">
        <f>IFERROR(VLOOKUP(A1685,人口!$A$2:$E$1748,5,0),0)</f>
        <v>15244</v>
      </c>
      <c r="AQ1685" s="159">
        <f t="shared" si="734"/>
        <v>0</v>
      </c>
      <c r="AR1685" s="159">
        <f t="shared" si="735"/>
        <v>0</v>
      </c>
      <c r="AS1685" s="159">
        <f t="shared" si="736"/>
        <v>1</v>
      </c>
      <c r="AT1685" s="159">
        <f t="shared" si="737"/>
        <v>0</v>
      </c>
      <c r="AU1685" s="159">
        <f t="shared" si="738"/>
        <v>0</v>
      </c>
      <c r="AV1685" s="159">
        <f t="shared" si="739"/>
        <v>0</v>
      </c>
      <c r="AW1685" s="159">
        <f t="shared" si="740"/>
        <v>0</v>
      </c>
      <c r="AX1685" s="159">
        <f t="shared" si="760"/>
        <v>0</v>
      </c>
      <c r="AY1685" s="159" t="str">
        <f t="shared" si="761"/>
        <v>1万～3万人未満の市町村平均</v>
      </c>
      <c r="AZ1685" s="159"/>
    </row>
    <row r="1686" spans="1:52" x14ac:dyDescent="0.3">
      <c r="A1686" t="str">
        <f t="shared" si="741"/>
        <v>099</v>
      </c>
      <c r="B1686" s="158" t="str">
        <f t="shared" si="742"/>
        <v>099</v>
      </c>
      <c r="C1686">
        <v>45</v>
      </c>
      <c r="D1686" t="s">
        <v>72</v>
      </c>
      <c r="E1686">
        <v>99</v>
      </c>
      <c r="Y1686" t="str">
        <f t="shared" si="743"/>
        <v>宮崎県</v>
      </c>
      <c r="Z1686" t="str">
        <f t="shared" si="744"/>
        <v>宮崎県</v>
      </c>
      <c r="AA1686" s="159">
        <f t="shared" si="745"/>
        <v>0</v>
      </c>
      <c r="AB1686" s="159">
        <f t="shared" si="746"/>
        <v>0</v>
      </c>
      <c r="AC1686" s="159">
        <f t="shared" si="747"/>
        <v>0</v>
      </c>
      <c r="AD1686" s="159">
        <f t="shared" si="748"/>
        <v>0</v>
      </c>
      <c r="AE1686" s="159">
        <f t="shared" si="749"/>
        <v>0</v>
      </c>
      <c r="AF1686" s="159">
        <f t="shared" si="750"/>
        <v>0</v>
      </c>
      <c r="AG1686" s="159">
        <f t="shared" si="751"/>
        <v>0</v>
      </c>
      <c r="AH1686" s="160">
        <f t="shared" si="752"/>
        <v>0</v>
      </c>
      <c r="AI1686" s="135" t="str">
        <f t="shared" si="753"/>
        <v/>
      </c>
      <c r="AJ1686" s="135" t="str">
        <f t="shared" si="754"/>
        <v/>
      </c>
      <c r="AK1686" s="135" t="str">
        <f t="shared" si="755"/>
        <v/>
      </c>
      <c r="AL1686" s="135" t="str">
        <f t="shared" si="756"/>
        <v/>
      </c>
      <c r="AM1686" s="135" t="str">
        <f t="shared" si="757"/>
        <v/>
      </c>
      <c r="AN1686" s="135" t="str">
        <f t="shared" si="758"/>
        <v/>
      </c>
      <c r="AO1686" s="135" t="str">
        <f t="shared" si="759"/>
        <v/>
      </c>
      <c r="AP1686" s="159">
        <f>IFERROR(VLOOKUP(A1686,人口!$A$2:$E$1748,5,0),0)</f>
        <v>0</v>
      </c>
      <c r="AQ1686" s="159">
        <f t="shared" si="734"/>
        <v>0</v>
      </c>
      <c r="AR1686" s="159">
        <f t="shared" si="735"/>
        <v>0</v>
      </c>
      <c r="AS1686" s="159">
        <f t="shared" si="736"/>
        <v>0</v>
      </c>
      <c r="AT1686" s="159">
        <f t="shared" si="737"/>
        <v>0</v>
      </c>
      <c r="AU1686" s="159">
        <f t="shared" si="738"/>
        <v>0</v>
      </c>
      <c r="AV1686" s="159">
        <f t="shared" si="739"/>
        <v>0</v>
      </c>
      <c r="AW1686" s="159">
        <f t="shared" si="740"/>
        <v>0</v>
      </c>
      <c r="AX1686" s="159">
        <f t="shared" si="760"/>
        <v>0</v>
      </c>
      <c r="AY1686" s="159" t="str">
        <f t="shared" si="761"/>
        <v/>
      </c>
      <c r="AZ1686" s="159"/>
    </row>
    <row r="1687" spans="1:52" x14ac:dyDescent="0.3">
      <c r="A1687" t="str">
        <f t="shared" si="741"/>
        <v>45201</v>
      </c>
      <c r="B1687" s="158" t="str">
        <f t="shared" si="742"/>
        <v>045201</v>
      </c>
      <c r="C1687">
        <v>45</v>
      </c>
      <c r="D1687" t="s">
        <v>72</v>
      </c>
      <c r="E1687">
        <v>45201</v>
      </c>
      <c r="F1687" t="s">
        <v>119</v>
      </c>
      <c r="G1687">
        <v>1417.6079999999999</v>
      </c>
      <c r="H1687">
        <v>1517.144</v>
      </c>
      <c r="I1687">
        <v>1894.3320000000001</v>
      </c>
      <c r="J1687">
        <v>2021.6179999999999</v>
      </c>
      <c r="K1687">
        <v>280.3</v>
      </c>
      <c r="L1687">
        <v>583.28099999999995</v>
      </c>
      <c r="M1687">
        <v>3.7</v>
      </c>
      <c r="N1687">
        <v>22.184000000000001</v>
      </c>
      <c r="O1687">
        <v>0</v>
      </c>
      <c r="P1687">
        <v>0</v>
      </c>
      <c r="Q1687">
        <v>0</v>
      </c>
      <c r="R1687">
        <v>0.23</v>
      </c>
      <c r="S1687">
        <v>0</v>
      </c>
      <c r="T1687">
        <v>0</v>
      </c>
      <c r="U1687">
        <v>1.409</v>
      </c>
      <c r="V1687">
        <v>19.091000000000001</v>
      </c>
      <c r="W1687">
        <v>139.67400000000001</v>
      </c>
      <c r="Y1687" t="str">
        <f t="shared" si="743"/>
        <v>宮崎県</v>
      </c>
      <c r="Z1687" t="str">
        <f t="shared" si="744"/>
        <v>宮崎県宮崎市</v>
      </c>
      <c r="AA1687" s="159">
        <f t="shared" si="745"/>
        <v>1894.3320000000001</v>
      </c>
      <c r="AB1687" s="159">
        <f t="shared" si="746"/>
        <v>2021.6179999999999</v>
      </c>
      <c r="AC1687" s="159">
        <f t="shared" si="747"/>
        <v>583.28099999999995</v>
      </c>
      <c r="AD1687" s="159">
        <f t="shared" si="748"/>
        <v>22.184000000000001</v>
      </c>
      <c r="AE1687" s="159">
        <f t="shared" si="749"/>
        <v>0</v>
      </c>
      <c r="AF1687" s="159">
        <f t="shared" si="750"/>
        <v>0</v>
      </c>
      <c r="AG1687" s="159">
        <f t="shared" si="751"/>
        <v>1.409</v>
      </c>
      <c r="AH1687" s="160">
        <f t="shared" si="752"/>
        <v>4522.8239999999996</v>
      </c>
      <c r="AI1687" s="135">
        <f t="shared" si="753"/>
        <v>0.41883831871414856</v>
      </c>
      <c r="AJ1687" s="135">
        <f t="shared" si="754"/>
        <v>0.44698135501182451</v>
      </c>
      <c r="AK1687" s="135">
        <f t="shared" si="755"/>
        <v>0.12896389512393142</v>
      </c>
      <c r="AL1687" s="135">
        <f t="shared" si="756"/>
        <v>4.9049001243470901E-3</v>
      </c>
      <c r="AM1687" s="135">
        <f t="shared" si="757"/>
        <v>0</v>
      </c>
      <c r="AN1687" s="135">
        <f t="shared" si="758"/>
        <v>0</v>
      </c>
      <c r="AO1687" s="135">
        <f t="shared" si="759"/>
        <v>3.1153102574851469E-4</v>
      </c>
      <c r="AP1687" s="159">
        <f>IFERROR(VLOOKUP(A1687,人口!$A$2:$E$1748,5,0),0)</f>
        <v>402632</v>
      </c>
      <c r="AQ1687" s="159">
        <f t="shared" si="734"/>
        <v>0</v>
      </c>
      <c r="AR1687" s="159">
        <f t="shared" si="735"/>
        <v>0</v>
      </c>
      <c r="AS1687" s="159">
        <f t="shared" si="736"/>
        <v>0</v>
      </c>
      <c r="AT1687" s="159">
        <f t="shared" si="737"/>
        <v>0</v>
      </c>
      <c r="AU1687" s="159">
        <f t="shared" si="738"/>
        <v>0</v>
      </c>
      <c r="AV1687" s="159">
        <f t="shared" si="739"/>
        <v>1</v>
      </c>
      <c r="AW1687" s="159">
        <f t="shared" si="740"/>
        <v>0</v>
      </c>
      <c r="AX1687" s="159">
        <f t="shared" si="760"/>
        <v>0</v>
      </c>
      <c r="AY1687" s="159" t="str">
        <f t="shared" si="761"/>
        <v>20万～50万人未満の市町村平均</v>
      </c>
      <c r="AZ1687" s="159"/>
    </row>
    <row r="1688" spans="1:52" x14ac:dyDescent="0.3">
      <c r="A1688" t="str">
        <f t="shared" si="741"/>
        <v>45202</v>
      </c>
      <c r="B1688" s="158" t="str">
        <f t="shared" si="742"/>
        <v>045202</v>
      </c>
      <c r="C1688">
        <v>45</v>
      </c>
      <c r="D1688" t="s">
        <v>72</v>
      </c>
      <c r="E1688">
        <v>45202</v>
      </c>
      <c r="F1688" t="s">
        <v>169</v>
      </c>
      <c r="G1688">
        <v>1161.6959999999999</v>
      </c>
      <c r="H1688">
        <v>2482.9259999999999</v>
      </c>
      <c r="I1688">
        <v>1526.2560000000001</v>
      </c>
      <c r="J1688">
        <v>3255.424</v>
      </c>
      <c r="K1688">
        <v>555.9</v>
      </c>
      <c r="L1688">
        <v>1204.1679999999999</v>
      </c>
      <c r="M1688">
        <v>2.355</v>
      </c>
      <c r="N1688">
        <v>17.009</v>
      </c>
      <c r="O1688">
        <v>0</v>
      </c>
      <c r="P1688">
        <v>0</v>
      </c>
      <c r="Q1688">
        <v>1.4999999999999999E-2</v>
      </c>
      <c r="R1688">
        <v>0.97499999999999998</v>
      </c>
      <c r="S1688">
        <v>0</v>
      </c>
      <c r="T1688">
        <v>9.2999999999999999E-2</v>
      </c>
      <c r="U1688">
        <v>5.976</v>
      </c>
      <c r="V1688">
        <v>11.72</v>
      </c>
      <c r="W1688">
        <v>101.767</v>
      </c>
      <c r="Y1688" t="str">
        <f t="shared" si="743"/>
        <v>宮崎県</v>
      </c>
      <c r="Z1688" t="str">
        <f t="shared" si="744"/>
        <v>宮崎県都城市</v>
      </c>
      <c r="AA1688" s="159">
        <f t="shared" si="745"/>
        <v>1526.2560000000001</v>
      </c>
      <c r="AB1688" s="159">
        <f t="shared" si="746"/>
        <v>3255.424</v>
      </c>
      <c r="AC1688" s="159">
        <f t="shared" si="747"/>
        <v>1204.1679999999999</v>
      </c>
      <c r="AD1688" s="159">
        <f t="shared" si="748"/>
        <v>17.009</v>
      </c>
      <c r="AE1688" s="159">
        <f t="shared" si="749"/>
        <v>0</v>
      </c>
      <c r="AF1688" s="159">
        <f t="shared" si="750"/>
        <v>9.2999999999999999E-2</v>
      </c>
      <c r="AG1688" s="159">
        <f t="shared" si="751"/>
        <v>5.976</v>
      </c>
      <c r="AH1688" s="160">
        <f t="shared" si="752"/>
        <v>6008.9259999999995</v>
      </c>
      <c r="AI1688" s="135">
        <f t="shared" si="753"/>
        <v>0.2539981354405097</v>
      </c>
      <c r="AJ1688" s="135">
        <f t="shared" si="754"/>
        <v>0.54176470137924815</v>
      </c>
      <c r="AK1688" s="135">
        <f t="shared" si="755"/>
        <v>0.20039654340892199</v>
      </c>
      <c r="AL1688" s="135">
        <f t="shared" si="756"/>
        <v>2.8306223108755212E-3</v>
      </c>
      <c r="AM1688" s="135">
        <f t="shared" si="757"/>
        <v>0</v>
      </c>
      <c r="AN1688" s="135">
        <f t="shared" si="758"/>
        <v>1.547697541956749E-5</v>
      </c>
      <c r="AO1688" s="135">
        <f t="shared" si="759"/>
        <v>9.9452048502511104E-4</v>
      </c>
      <c r="AP1688" s="159">
        <f>IFERROR(VLOOKUP(A1688,人口!$A$2:$E$1748,5,0),0)</f>
        <v>164506</v>
      </c>
      <c r="AQ1688" s="159">
        <f t="shared" si="734"/>
        <v>0</v>
      </c>
      <c r="AR1688" s="159">
        <f t="shared" si="735"/>
        <v>0</v>
      </c>
      <c r="AS1688" s="159">
        <f t="shared" si="736"/>
        <v>0</v>
      </c>
      <c r="AT1688" s="159">
        <f t="shared" si="737"/>
        <v>0</v>
      </c>
      <c r="AU1688" s="159">
        <f t="shared" si="738"/>
        <v>1</v>
      </c>
      <c r="AV1688" s="159">
        <f t="shared" si="739"/>
        <v>0</v>
      </c>
      <c r="AW1688" s="159">
        <f t="shared" si="740"/>
        <v>0</v>
      </c>
      <c r="AX1688" s="159">
        <f t="shared" si="760"/>
        <v>0</v>
      </c>
      <c r="AY1688" s="159" t="str">
        <f t="shared" si="761"/>
        <v>10万～20万人未満の市町村平均</v>
      </c>
      <c r="AZ1688" s="159"/>
    </row>
    <row r="1689" spans="1:52" x14ac:dyDescent="0.3">
      <c r="A1689" t="str">
        <f t="shared" si="741"/>
        <v>45203</v>
      </c>
      <c r="B1689" s="158" t="str">
        <f t="shared" si="742"/>
        <v>045203</v>
      </c>
      <c r="C1689">
        <v>45</v>
      </c>
      <c r="D1689" t="s">
        <v>72</v>
      </c>
      <c r="E1689">
        <v>45203</v>
      </c>
      <c r="F1689" t="s">
        <v>237</v>
      </c>
      <c r="G1689">
        <v>540.27300000000002</v>
      </c>
      <c r="H1689">
        <v>383.40899999999999</v>
      </c>
      <c r="I1689">
        <v>732.84299999999996</v>
      </c>
      <c r="J1689">
        <v>514.28499999999997</v>
      </c>
      <c r="K1689">
        <v>436.2</v>
      </c>
      <c r="L1689">
        <v>966.60799999999995</v>
      </c>
      <c r="M1689">
        <v>22.914000000000001</v>
      </c>
      <c r="N1689">
        <v>130.577</v>
      </c>
      <c r="O1689">
        <v>0</v>
      </c>
      <c r="P1689">
        <v>0</v>
      </c>
      <c r="Q1689">
        <v>0</v>
      </c>
      <c r="R1689">
        <v>0</v>
      </c>
      <c r="S1689">
        <v>0</v>
      </c>
      <c r="T1689">
        <v>0</v>
      </c>
      <c r="U1689">
        <v>0</v>
      </c>
      <c r="V1689">
        <v>6.74</v>
      </c>
      <c r="W1689">
        <v>49.667999999999999</v>
      </c>
      <c r="Y1689" t="str">
        <f t="shared" si="743"/>
        <v>宮崎県</v>
      </c>
      <c r="Z1689" t="str">
        <f t="shared" si="744"/>
        <v>宮崎県延岡市</v>
      </c>
      <c r="AA1689" s="159">
        <f t="shared" si="745"/>
        <v>732.84299999999996</v>
      </c>
      <c r="AB1689" s="159">
        <f t="shared" si="746"/>
        <v>514.28499999999997</v>
      </c>
      <c r="AC1689" s="159">
        <f t="shared" si="747"/>
        <v>966.60799999999995</v>
      </c>
      <c r="AD1689" s="159">
        <f t="shared" si="748"/>
        <v>130.577</v>
      </c>
      <c r="AE1689" s="159">
        <f t="shared" si="749"/>
        <v>0</v>
      </c>
      <c r="AF1689" s="159">
        <f t="shared" si="750"/>
        <v>0</v>
      </c>
      <c r="AG1689" s="159">
        <f t="shared" si="751"/>
        <v>0</v>
      </c>
      <c r="AH1689" s="160">
        <f t="shared" si="752"/>
        <v>2344.3130000000001</v>
      </c>
      <c r="AI1689" s="135">
        <f t="shared" si="753"/>
        <v>0.31260458820985076</v>
      </c>
      <c r="AJ1689" s="135">
        <f t="shared" si="754"/>
        <v>0.21937556972980995</v>
      </c>
      <c r="AK1689" s="135">
        <f t="shared" si="755"/>
        <v>0.41232036848321874</v>
      </c>
      <c r="AL1689" s="135">
        <f t="shared" si="756"/>
        <v>5.5699473577120455E-2</v>
      </c>
      <c r="AM1689" s="135">
        <f t="shared" si="757"/>
        <v>0</v>
      </c>
      <c r="AN1689" s="135">
        <f t="shared" si="758"/>
        <v>0</v>
      </c>
      <c r="AO1689" s="135">
        <f t="shared" si="759"/>
        <v>0</v>
      </c>
      <c r="AP1689" s="159">
        <f>IFERROR(VLOOKUP(A1689,人口!$A$2:$E$1748,5,0),0)</f>
        <v>122166</v>
      </c>
      <c r="AQ1689" s="159">
        <f t="shared" si="734"/>
        <v>0</v>
      </c>
      <c r="AR1689" s="159">
        <f t="shared" si="735"/>
        <v>0</v>
      </c>
      <c r="AS1689" s="159">
        <f t="shared" si="736"/>
        <v>0</v>
      </c>
      <c r="AT1689" s="159">
        <f t="shared" si="737"/>
        <v>0</v>
      </c>
      <c r="AU1689" s="159">
        <f t="shared" si="738"/>
        <v>1</v>
      </c>
      <c r="AV1689" s="159">
        <f t="shared" si="739"/>
        <v>0</v>
      </c>
      <c r="AW1689" s="159">
        <f t="shared" si="740"/>
        <v>0</v>
      </c>
      <c r="AX1689" s="159">
        <f t="shared" si="760"/>
        <v>0</v>
      </c>
      <c r="AY1689" s="159" t="str">
        <f t="shared" si="761"/>
        <v>10万～20万人未満の市町村平均</v>
      </c>
      <c r="AZ1689" s="159"/>
    </row>
    <row r="1690" spans="1:52" x14ac:dyDescent="0.3">
      <c r="A1690" t="str">
        <f t="shared" si="741"/>
        <v>45204</v>
      </c>
      <c r="B1690" s="158" t="str">
        <f t="shared" si="742"/>
        <v>045204</v>
      </c>
      <c r="C1690">
        <v>45</v>
      </c>
      <c r="D1690" t="s">
        <v>72</v>
      </c>
      <c r="E1690">
        <v>45204</v>
      </c>
      <c r="F1690" t="s">
        <v>298</v>
      </c>
      <c r="G1690">
        <v>330.83600000000001</v>
      </c>
      <c r="H1690">
        <v>490.99900000000002</v>
      </c>
      <c r="I1690">
        <v>452.00400000000002</v>
      </c>
      <c r="J1690">
        <v>669.32399999999996</v>
      </c>
      <c r="K1690">
        <v>469.2</v>
      </c>
      <c r="L1690">
        <v>1101.2570000000001</v>
      </c>
      <c r="M1690">
        <v>8.548</v>
      </c>
      <c r="N1690">
        <v>50.026000000000003</v>
      </c>
      <c r="O1690">
        <v>0</v>
      </c>
      <c r="P1690">
        <v>0</v>
      </c>
      <c r="Q1690">
        <v>0</v>
      </c>
      <c r="R1690">
        <v>0.26900000000000002</v>
      </c>
      <c r="S1690">
        <v>0</v>
      </c>
      <c r="T1690">
        <v>0</v>
      </c>
      <c r="U1690">
        <v>1.6479999999999999</v>
      </c>
      <c r="V1690">
        <v>3.6320000000000001</v>
      </c>
      <c r="W1690">
        <v>26.873999999999999</v>
      </c>
      <c r="Y1690" t="str">
        <f t="shared" si="743"/>
        <v>宮崎県</v>
      </c>
      <c r="Z1690" t="str">
        <f t="shared" si="744"/>
        <v>宮崎県日南市</v>
      </c>
      <c r="AA1690" s="159">
        <f t="shared" si="745"/>
        <v>452.00400000000002</v>
      </c>
      <c r="AB1690" s="159">
        <f t="shared" si="746"/>
        <v>669.32399999999996</v>
      </c>
      <c r="AC1690" s="159">
        <f t="shared" si="747"/>
        <v>1101.2570000000001</v>
      </c>
      <c r="AD1690" s="159">
        <f t="shared" si="748"/>
        <v>50.026000000000003</v>
      </c>
      <c r="AE1690" s="159">
        <f t="shared" si="749"/>
        <v>0</v>
      </c>
      <c r="AF1690" s="159">
        <f t="shared" si="750"/>
        <v>0</v>
      </c>
      <c r="AG1690" s="159">
        <f t="shared" si="751"/>
        <v>1.6479999999999999</v>
      </c>
      <c r="AH1690" s="160">
        <f t="shared" si="752"/>
        <v>2274.259</v>
      </c>
      <c r="AI1690" s="135">
        <f t="shared" si="753"/>
        <v>0.19874781192467525</v>
      </c>
      <c r="AJ1690" s="135">
        <f t="shared" si="754"/>
        <v>0.2943042107341336</v>
      </c>
      <c r="AK1690" s="135">
        <f t="shared" si="755"/>
        <v>0.48422673055267673</v>
      </c>
      <c r="AL1690" s="135">
        <f t="shared" si="756"/>
        <v>2.1996615161245927E-2</v>
      </c>
      <c r="AM1690" s="135">
        <f t="shared" si="757"/>
        <v>0</v>
      </c>
      <c r="AN1690" s="135">
        <f t="shared" si="758"/>
        <v>0</v>
      </c>
      <c r="AO1690" s="135">
        <f t="shared" si="759"/>
        <v>7.2463162726848606E-4</v>
      </c>
      <c r="AP1690" s="159">
        <f>IFERROR(VLOOKUP(A1690,人口!$A$2:$E$1748,5,0),0)</f>
        <v>52801</v>
      </c>
      <c r="AQ1690" s="159">
        <f t="shared" si="734"/>
        <v>0</v>
      </c>
      <c r="AR1690" s="159">
        <f t="shared" si="735"/>
        <v>0</v>
      </c>
      <c r="AS1690" s="159">
        <f t="shared" si="736"/>
        <v>0</v>
      </c>
      <c r="AT1690" s="159">
        <f t="shared" si="737"/>
        <v>1</v>
      </c>
      <c r="AU1690" s="159">
        <f t="shared" si="738"/>
        <v>0</v>
      </c>
      <c r="AV1690" s="159">
        <f t="shared" si="739"/>
        <v>0</v>
      </c>
      <c r="AW1690" s="159">
        <f t="shared" si="740"/>
        <v>0</v>
      </c>
      <c r="AX1690" s="159">
        <f t="shared" si="760"/>
        <v>0</v>
      </c>
      <c r="AY1690" s="159" t="str">
        <f t="shared" si="761"/>
        <v>3万～10万人未満の市町村平均</v>
      </c>
      <c r="AZ1690" s="159"/>
    </row>
    <row r="1691" spans="1:52" x14ac:dyDescent="0.3">
      <c r="A1691" t="str">
        <f t="shared" si="741"/>
        <v>45205</v>
      </c>
      <c r="B1691" s="158" t="str">
        <f t="shared" si="742"/>
        <v>045205</v>
      </c>
      <c r="C1691">
        <v>45</v>
      </c>
      <c r="D1691" t="s">
        <v>72</v>
      </c>
      <c r="E1691">
        <v>45205</v>
      </c>
      <c r="F1691" t="s">
        <v>349</v>
      </c>
      <c r="G1691">
        <v>415.69900000000001</v>
      </c>
      <c r="H1691">
        <v>1460.212</v>
      </c>
      <c r="I1691">
        <v>556.17899999999997</v>
      </c>
      <c r="J1691">
        <v>1949.3140000000001</v>
      </c>
      <c r="K1691">
        <v>376.7</v>
      </c>
      <c r="L1691">
        <v>860.71600000000001</v>
      </c>
      <c r="M1691">
        <v>9.7319999999999993</v>
      </c>
      <c r="N1691">
        <v>86.248999999999995</v>
      </c>
      <c r="O1691">
        <v>1.4890000000000001</v>
      </c>
      <c r="P1691">
        <v>1.093</v>
      </c>
      <c r="Q1691">
        <v>0.57299999999999995</v>
      </c>
      <c r="R1691">
        <v>2.1640000000000001</v>
      </c>
      <c r="S1691">
        <v>7.4340000000000002</v>
      </c>
      <c r="T1691">
        <v>3.5129999999999999</v>
      </c>
      <c r="U1691">
        <v>13.269</v>
      </c>
      <c r="V1691">
        <v>3.3029999999999999</v>
      </c>
      <c r="W1691">
        <v>26.126000000000001</v>
      </c>
      <c r="Y1691" t="str">
        <f t="shared" si="743"/>
        <v>宮崎県</v>
      </c>
      <c r="Z1691" t="str">
        <f t="shared" si="744"/>
        <v>宮崎県小林市</v>
      </c>
      <c r="AA1691" s="159">
        <f t="shared" si="745"/>
        <v>556.17899999999997</v>
      </c>
      <c r="AB1691" s="159">
        <f t="shared" si="746"/>
        <v>1949.3140000000001</v>
      </c>
      <c r="AC1691" s="159">
        <f t="shared" si="747"/>
        <v>860.71600000000001</v>
      </c>
      <c r="AD1691" s="159">
        <f t="shared" si="748"/>
        <v>86.248999999999995</v>
      </c>
      <c r="AE1691" s="159">
        <f t="shared" si="749"/>
        <v>7.4340000000000002</v>
      </c>
      <c r="AF1691" s="159">
        <f t="shared" si="750"/>
        <v>3.5129999999999999</v>
      </c>
      <c r="AG1691" s="159">
        <f t="shared" si="751"/>
        <v>13.269</v>
      </c>
      <c r="AH1691" s="160">
        <f t="shared" si="752"/>
        <v>3476.6739999999995</v>
      </c>
      <c r="AI1691" s="135">
        <f t="shared" si="753"/>
        <v>0.15997444684201051</v>
      </c>
      <c r="AJ1691" s="135">
        <f t="shared" si="754"/>
        <v>0.5606835728630295</v>
      </c>
      <c r="AK1691" s="135">
        <f t="shared" si="755"/>
        <v>0.24756879707444532</v>
      </c>
      <c r="AL1691" s="135">
        <f t="shared" si="756"/>
        <v>2.4807905486680663E-2</v>
      </c>
      <c r="AM1691" s="135">
        <f t="shared" si="757"/>
        <v>2.1382505233450136E-3</v>
      </c>
      <c r="AN1691" s="135">
        <f t="shared" si="758"/>
        <v>1.0104484918632005E-3</v>
      </c>
      <c r="AO1691" s="135">
        <f t="shared" si="759"/>
        <v>3.8165787186259055E-3</v>
      </c>
      <c r="AP1691" s="159">
        <f>IFERROR(VLOOKUP(A1691,人口!$A$2:$E$1748,5,0),0)</f>
        <v>45334</v>
      </c>
      <c r="AQ1691" s="159">
        <f t="shared" si="734"/>
        <v>0</v>
      </c>
      <c r="AR1691" s="159">
        <f t="shared" si="735"/>
        <v>0</v>
      </c>
      <c r="AS1691" s="159">
        <f t="shared" si="736"/>
        <v>0</v>
      </c>
      <c r="AT1691" s="159">
        <f t="shared" si="737"/>
        <v>1</v>
      </c>
      <c r="AU1691" s="159">
        <f t="shared" si="738"/>
        <v>0</v>
      </c>
      <c r="AV1691" s="159">
        <f t="shared" si="739"/>
        <v>0</v>
      </c>
      <c r="AW1691" s="159">
        <f t="shared" si="740"/>
        <v>0</v>
      </c>
      <c r="AX1691" s="159">
        <f t="shared" si="760"/>
        <v>0</v>
      </c>
      <c r="AY1691" s="159" t="str">
        <f t="shared" si="761"/>
        <v>3万～10万人未満の市町村平均</v>
      </c>
      <c r="AZ1691" s="159"/>
    </row>
    <row r="1692" spans="1:52" x14ac:dyDescent="0.3">
      <c r="A1692" t="str">
        <f t="shared" si="741"/>
        <v>45206</v>
      </c>
      <c r="B1692" s="158" t="str">
        <f t="shared" si="742"/>
        <v>045206</v>
      </c>
      <c r="C1692">
        <v>45</v>
      </c>
      <c r="D1692" t="s">
        <v>72</v>
      </c>
      <c r="E1692">
        <v>45206</v>
      </c>
      <c r="F1692" t="s">
        <v>401</v>
      </c>
      <c r="G1692">
        <v>307.74200000000002</v>
      </c>
      <c r="H1692">
        <v>222.77199999999999</v>
      </c>
      <c r="I1692">
        <v>416.82499999999999</v>
      </c>
      <c r="J1692">
        <v>300.74299999999999</v>
      </c>
      <c r="K1692">
        <v>4.3</v>
      </c>
      <c r="L1692">
        <v>7.9829999999999997</v>
      </c>
      <c r="M1692">
        <v>1.3109999999999999</v>
      </c>
      <c r="N1692">
        <v>7.2629999999999999</v>
      </c>
      <c r="O1692">
        <v>0</v>
      </c>
      <c r="P1692">
        <v>0</v>
      </c>
      <c r="Q1692">
        <v>0</v>
      </c>
      <c r="R1692">
        <v>0</v>
      </c>
      <c r="S1692">
        <v>0</v>
      </c>
      <c r="T1692">
        <v>0</v>
      </c>
      <c r="U1692">
        <v>0</v>
      </c>
      <c r="V1692">
        <v>3.617</v>
      </c>
      <c r="W1692">
        <v>27.126000000000001</v>
      </c>
      <c r="Y1692" t="str">
        <f t="shared" si="743"/>
        <v>宮崎県</v>
      </c>
      <c r="Z1692" t="str">
        <f t="shared" si="744"/>
        <v>宮崎県日向市</v>
      </c>
      <c r="AA1692" s="159">
        <f t="shared" si="745"/>
        <v>416.82499999999999</v>
      </c>
      <c r="AB1692" s="159">
        <f t="shared" si="746"/>
        <v>300.74299999999999</v>
      </c>
      <c r="AC1692" s="159">
        <f t="shared" si="747"/>
        <v>7.9829999999999997</v>
      </c>
      <c r="AD1692" s="159">
        <f t="shared" si="748"/>
        <v>7.2629999999999999</v>
      </c>
      <c r="AE1692" s="159">
        <f t="shared" si="749"/>
        <v>0</v>
      </c>
      <c r="AF1692" s="159">
        <f t="shared" si="750"/>
        <v>0</v>
      </c>
      <c r="AG1692" s="159">
        <f t="shared" si="751"/>
        <v>0</v>
      </c>
      <c r="AH1692" s="160">
        <f t="shared" si="752"/>
        <v>732.81399999999996</v>
      </c>
      <c r="AI1692" s="135">
        <f t="shared" si="753"/>
        <v>0.56880054147437142</v>
      </c>
      <c r="AJ1692" s="135">
        <f t="shared" si="754"/>
        <v>0.41039472499160773</v>
      </c>
      <c r="AK1692" s="135">
        <f t="shared" si="755"/>
        <v>1.0893623757188045E-2</v>
      </c>
      <c r="AL1692" s="135">
        <f t="shared" si="756"/>
        <v>9.9111097768328667E-3</v>
      </c>
      <c r="AM1692" s="135">
        <f t="shared" si="757"/>
        <v>0</v>
      </c>
      <c r="AN1692" s="135">
        <f t="shared" si="758"/>
        <v>0</v>
      </c>
      <c r="AO1692" s="135">
        <f t="shared" si="759"/>
        <v>0</v>
      </c>
      <c r="AP1692" s="159">
        <f>IFERROR(VLOOKUP(A1692,人口!$A$2:$E$1748,5,0),0)</f>
        <v>61283</v>
      </c>
      <c r="AQ1692" s="159">
        <f t="shared" si="734"/>
        <v>0</v>
      </c>
      <c r="AR1692" s="159">
        <f t="shared" si="735"/>
        <v>0</v>
      </c>
      <c r="AS1692" s="159">
        <f t="shared" si="736"/>
        <v>0</v>
      </c>
      <c r="AT1692" s="159">
        <f t="shared" si="737"/>
        <v>1</v>
      </c>
      <c r="AU1692" s="159">
        <f t="shared" si="738"/>
        <v>0</v>
      </c>
      <c r="AV1692" s="159">
        <f t="shared" si="739"/>
        <v>0</v>
      </c>
      <c r="AW1692" s="159">
        <f t="shared" si="740"/>
        <v>0</v>
      </c>
      <c r="AX1692" s="159">
        <f t="shared" si="760"/>
        <v>0</v>
      </c>
      <c r="AY1692" s="159" t="str">
        <f t="shared" si="761"/>
        <v>3万～10万人未満の市町村平均</v>
      </c>
      <c r="AZ1692" s="159"/>
    </row>
    <row r="1693" spans="1:52" x14ac:dyDescent="0.3">
      <c r="A1693" t="str">
        <f t="shared" si="741"/>
        <v>45207</v>
      </c>
      <c r="B1693" s="158" t="str">
        <f t="shared" si="742"/>
        <v>045207</v>
      </c>
      <c r="C1693">
        <v>45</v>
      </c>
      <c r="D1693" t="s">
        <v>72</v>
      </c>
      <c r="E1693">
        <v>45207</v>
      </c>
      <c r="F1693" t="s">
        <v>452</v>
      </c>
      <c r="G1693">
        <v>154.042</v>
      </c>
      <c r="H1693">
        <v>551.327</v>
      </c>
      <c r="I1693">
        <v>208.82400000000001</v>
      </c>
      <c r="J1693">
        <v>745.65200000000004</v>
      </c>
      <c r="K1693">
        <v>511.6</v>
      </c>
      <c r="L1693">
        <v>1291.6679999999999</v>
      </c>
      <c r="M1693">
        <v>0.29899999999999999</v>
      </c>
      <c r="N1693">
        <v>1.7150000000000001</v>
      </c>
      <c r="O1693">
        <v>0</v>
      </c>
      <c r="P1693">
        <v>0</v>
      </c>
      <c r="Q1693">
        <v>0</v>
      </c>
      <c r="R1693">
        <v>0.218</v>
      </c>
      <c r="S1693">
        <v>0</v>
      </c>
      <c r="T1693">
        <v>0</v>
      </c>
      <c r="U1693">
        <v>1.34</v>
      </c>
      <c r="V1693">
        <v>1.47</v>
      </c>
      <c r="W1693">
        <v>11.266</v>
      </c>
      <c r="Y1693" t="str">
        <f t="shared" si="743"/>
        <v>宮崎県</v>
      </c>
      <c r="Z1693" t="str">
        <f t="shared" si="744"/>
        <v>宮崎県串間市</v>
      </c>
      <c r="AA1693" s="159">
        <f t="shared" si="745"/>
        <v>208.82400000000001</v>
      </c>
      <c r="AB1693" s="159">
        <f t="shared" si="746"/>
        <v>745.65200000000004</v>
      </c>
      <c r="AC1693" s="159">
        <f t="shared" si="747"/>
        <v>1291.6679999999999</v>
      </c>
      <c r="AD1693" s="159">
        <f t="shared" si="748"/>
        <v>1.7150000000000001</v>
      </c>
      <c r="AE1693" s="159">
        <f t="shared" si="749"/>
        <v>0</v>
      </c>
      <c r="AF1693" s="159">
        <f t="shared" si="750"/>
        <v>0</v>
      </c>
      <c r="AG1693" s="159">
        <f t="shared" si="751"/>
        <v>1.34</v>
      </c>
      <c r="AH1693" s="160">
        <f t="shared" si="752"/>
        <v>2249.1990000000005</v>
      </c>
      <c r="AI1693" s="135">
        <f t="shared" si="753"/>
        <v>9.2843719030641564E-2</v>
      </c>
      <c r="AJ1693" s="135">
        <f t="shared" si="754"/>
        <v>0.33151890962071379</v>
      </c>
      <c r="AK1693" s="135">
        <f t="shared" si="755"/>
        <v>0.57427911002983711</v>
      </c>
      <c r="AL1693" s="135">
        <f t="shared" si="756"/>
        <v>7.6249366996873093E-4</v>
      </c>
      <c r="AM1693" s="135">
        <f t="shared" si="757"/>
        <v>0</v>
      </c>
      <c r="AN1693" s="135">
        <f t="shared" si="758"/>
        <v>0</v>
      </c>
      <c r="AO1693" s="135">
        <f t="shared" si="759"/>
        <v>5.9576764883854201E-4</v>
      </c>
      <c r="AP1693" s="159">
        <f>IFERROR(VLOOKUP(A1693,人口!$A$2:$E$1748,5,0),0)</f>
        <v>18176</v>
      </c>
      <c r="AQ1693" s="159">
        <f t="shared" si="734"/>
        <v>0</v>
      </c>
      <c r="AR1693" s="159">
        <f t="shared" si="735"/>
        <v>0</v>
      </c>
      <c r="AS1693" s="159">
        <f t="shared" si="736"/>
        <v>1</v>
      </c>
      <c r="AT1693" s="159">
        <f t="shared" si="737"/>
        <v>0</v>
      </c>
      <c r="AU1693" s="159">
        <f t="shared" si="738"/>
        <v>0</v>
      </c>
      <c r="AV1693" s="159">
        <f t="shared" si="739"/>
        <v>0</v>
      </c>
      <c r="AW1693" s="159">
        <f t="shared" si="740"/>
        <v>0</v>
      </c>
      <c r="AX1693" s="159">
        <f t="shared" si="760"/>
        <v>0</v>
      </c>
      <c r="AY1693" s="159" t="str">
        <f t="shared" si="761"/>
        <v>1万～3万人未満の市町村平均</v>
      </c>
      <c r="AZ1693" s="159"/>
    </row>
    <row r="1694" spans="1:52" x14ac:dyDescent="0.3">
      <c r="A1694" t="str">
        <f t="shared" si="741"/>
        <v>45208</v>
      </c>
      <c r="B1694" s="158" t="str">
        <f t="shared" si="742"/>
        <v>045208</v>
      </c>
      <c r="C1694">
        <v>45</v>
      </c>
      <c r="D1694" t="s">
        <v>72</v>
      </c>
      <c r="E1694">
        <v>45208</v>
      </c>
      <c r="F1694" t="s">
        <v>507</v>
      </c>
      <c r="G1694">
        <v>228.624</v>
      </c>
      <c r="H1694">
        <v>768.68299999999999</v>
      </c>
      <c r="I1694">
        <v>312.09300000000002</v>
      </c>
      <c r="J1694">
        <v>1046.4169999999999</v>
      </c>
      <c r="K1694">
        <v>82.6</v>
      </c>
      <c r="L1694">
        <v>176.86699999999999</v>
      </c>
      <c r="M1694">
        <v>12.666</v>
      </c>
      <c r="N1694">
        <v>71.254999999999995</v>
      </c>
      <c r="O1694">
        <v>0</v>
      </c>
      <c r="P1694">
        <v>0</v>
      </c>
      <c r="Q1694">
        <v>0</v>
      </c>
      <c r="R1694">
        <v>0</v>
      </c>
      <c r="S1694">
        <v>0</v>
      </c>
      <c r="T1694">
        <v>0</v>
      </c>
      <c r="U1694">
        <v>0</v>
      </c>
      <c r="V1694">
        <v>2.0259999999999998</v>
      </c>
      <c r="W1694">
        <v>17.655999999999999</v>
      </c>
      <c r="Y1694" t="str">
        <f t="shared" si="743"/>
        <v>宮崎県</v>
      </c>
      <c r="Z1694" t="str">
        <f t="shared" si="744"/>
        <v>宮崎県西都市</v>
      </c>
      <c r="AA1694" s="159">
        <f t="shared" si="745"/>
        <v>312.09300000000002</v>
      </c>
      <c r="AB1694" s="159">
        <f t="shared" si="746"/>
        <v>1046.4169999999999</v>
      </c>
      <c r="AC1694" s="159">
        <f t="shared" si="747"/>
        <v>176.86699999999999</v>
      </c>
      <c r="AD1694" s="159">
        <f t="shared" si="748"/>
        <v>71.254999999999995</v>
      </c>
      <c r="AE1694" s="159">
        <f t="shared" si="749"/>
        <v>0</v>
      </c>
      <c r="AF1694" s="159">
        <f t="shared" si="750"/>
        <v>0</v>
      </c>
      <c r="AG1694" s="159">
        <f t="shared" si="751"/>
        <v>0</v>
      </c>
      <c r="AH1694" s="160">
        <f t="shared" si="752"/>
        <v>1606.6320000000001</v>
      </c>
      <c r="AI1694" s="135">
        <f t="shared" si="753"/>
        <v>0.19425294653660577</v>
      </c>
      <c r="AJ1694" s="135">
        <f t="shared" si="754"/>
        <v>0.65131094114893762</v>
      </c>
      <c r="AK1694" s="135">
        <f t="shared" si="755"/>
        <v>0.11008557031106064</v>
      </c>
      <c r="AL1694" s="135">
        <f t="shared" si="756"/>
        <v>4.4350542003395922E-2</v>
      </c>
      <c r="AM1694" s="135">
        <f t="shared" si="757"/>
        <v>0</v>
      </c>
      <c r="AN1694" s="135">
        <f t="shared" si="758"/>
        <v>0</v>
      </c>
      <c r="AO1694" s="135">
        <f t="shared" si="759"/>
        <v>0</v>
      </c>
      <c r="AP1694" s="159">
        <f>IFERROR(VLOOKUP(A1694,人口!$A$2:$E$1748,5,0),0)</f>
        <v>30035</v>
      </c>
      <c r="AQ1694" s="159">
        <f t="shared" si="734"/>
        <v>0</v>
      </c>
      <c r="AR1694" s="159">
        <f t="shared" si="735"/>
        <v>0</v>
      </c>
      <c r="AS1694" s="159">
        <f t="shared" si="736"/>
        <v>0</v>
      </c>
      <c r="AT1694" s="159">
        <f t="shared" si="737"/>
        <v>1</v>
      </c>
      <c r="AU1694" s="159">
        <f t="shared" si="738"/>
        <v>0</v>
      </c>
      <c r="AV1694" s="159">
        <f t="shared" si="739"/>
        <v>0</v>
      </c>
      <c r="AW1694" s="159">
        <f t="shared" si="740"/>
        <v>0</v>
      </c>
      <c r="AX1694" s="159">
        <f t="shared" si="760"/>
        <v>0</v>
      </c>
      <c r="AY1694" s="159" t="str">
        <f t="shared" si="761"/>
        <v>3万～10万人未満の市町村平均</v>
      </c>
      <c r="AZ1694" s="159"/>
    </row>
    <row r="1695" spans="1:52" x14ac:dyDescent="0.3">
      <c r="A1695" t="str">
        <f t="shared" si="741"/>
        <v>45209</v>
      </c>
      <c r="B1695" s="158" t="str">
        <f t="shared" si="742"/>
        <v>045209</v>
      </c>
      <c r="C1695">
        <v>45</v>
      </c>
      <c r="D1695" t="s">
        <v>72</v>
      </c>
      <c r="E1695">
        <v>45209</v>
      </c>
      <c r="F1695" t="s">
        <v>560</v>
      </c>
      <c r="G1695">
        <v>223.958</v>
      </c>
      <c r="H1695">
        <v>667.71799999999996</v>
      </c>
      <c r="I1695">
        <v>291.50400000000002</v>
      </c>
      <c r="J1695">
        <v>867.84400000000005</v>
      </c>
      <c r="K1695">
        <v>502.5</v>
      </c>
      <c r="L1695">
        <v>1222.183</v>
      </c>
      <c r="M1695">
        <v>24.431000000000001</v>
      </c>
      <c r="N1695">
        <v>151.863</v>
      </c>
      <c r="O1695">
        <v>0</v>
      </c>
      <c r="P1695">
        <v>270.28100000000001</v>
      </c>
      <c r="Q1695">
        <v>5.51</v>
      </c>
      <c r="R1695">
        <v>6.8609999999999998</v>
      </c>
      <c r="S1695">
        <v>1892.328</v>
      </c>
      <c r="T1695">
        <v>33.786999999999999</v>
      </c>
      <c r="U1695">
        <v>42.070999999999998</v>
      </c>
      <c r="V1695">
        <v>1.99</v>
      </c>
      <c r="W1695">
        <v>16.411000000000001</v>
      </c>
      <c r="Y1695" t="str">
        <f t="shared" si="743"/>
        <v>宮崎県</v>
      </c>
      <c r="Z1695" t="str">
        <f t="shared" si="744"/>
        <v>宮崎県えびの市</v>
      </c>
      <c r="AA1695" s="159">
        <f t="shared" si="745"/>
        <v>291.50400000000002</v>
      </c>
      <c r="AB1695" s="159">
        <f t="shared" si="746"/>
        <v>867.84400000000005</v>
      </c>
      <c r="AC1695" s="159">
        <f t="shared" si="747"/>
        <v>1222.183</v>
      </c>
      <c r="AD1695" s="159">
        <f t="shared" si="748"/>
        <v>151.863</v>
      </c>
      <c r="AE1695" s="159">
        <f t="shared" si="749"/>
        <v>1892.328</v>
      </c>
      <c r="AF1695" s="159">
        <f t="shared" si="750"/>
        <v>33.786999999999999</v>
      </c>
      <c r="AG1695" s="159">
        <f t="shared" si="751"/>
        <v>42.070999999999998</v>
      </c>
      <c r="AH1695" s="160">
        <f t="shared" si="752"/>
        <v>4501.58</v>
      </c>
      <c r="AI1695" s="135">
        <f t="shared" si="753"/>
        <v>6.4755930140084156E-2</v>
      </c>
      <c r="AJ1695" s="135">
        <f t="shared" si="754"/>
        <v>0.19278653272850868</v>
      </c>
      <c r="AK1695" s="135">
        <f t="shared" si="755"/>
        <v>0.27150089524122639</v>
      </c>
      <c r="AL1695" s="135">
        <f t="shared" si="756"/>
        <v>3.3735488428507328E-2</v>
      </c>
      <c r="AM1695" s="135">
        <f t="shared" si="757"/>
        <v>0.42036973684795115</v>
      </c>
      <c r="AN1695" s="135">
        <f t="shared" si="758"/>
        <v>7.5055869272566524E-3</v>
      </c>
      <c r="AO1695" s="135">
        <f t="shared" si="759"/>
        <v>9.3458296864656412E-3</v>
      </c>
      <c r="AP1695" s="159">
        <f>IFERROR(VLOOKUP(A1695,人口!$A$2:$E$1748,5,0),0)</f>
        <v>19240</v>
      </c>
      <c r="AQ1695" s="159">
        <f t="shared" si="734"/>
        <v>0</v>
      </c>
      <c r="AR1695" s="159">
        <f t="shared" si="735"/>
        <v>0</v>
      </c>
      <c r="AS1695" s="159">
        <f t="shared" si="736"/>
        <v>1</v>
      </c>
      <c r="AT1695" s="159">
        <f t="shared" si="737"/>
        <v>0</v>
      </c>
      <c r="AU1695" s="159">
        <f t="shared" si="738"/>
        <v>0</v>
      </c>
      <c r="AV1695" s="159">
        <f t="shared" si="739"/>
        <v>0</v>
      </c>
      <c r="AW1695" s="159">
        <f t="shared" si="740"/>
        <v>0</v>
      </c>
      <c r="AX1695" s="159">
        <f t="shared" si="760"/>
        <v>0</v>
      </c>
      <c r="AY1695" s="159" t="str">
        <f t="shared" si="761"/>
        <v>1万～3万人未満の市町村平均</v>
      </c>
      <c r="AZ1695" s="159"/>
    </row>
    <row r="1696" spans="1:52" x14ac:dyDescent="0.3">
      <c r="A1696" t="str">
        <f t="shared" si="741"/>
        <v>45341</v>
      </c>
      <c r="B1696" s="158" t="str">
        <f t="shared" si="742"/>
        <v>045341</v>
      </c>
      <c r="C1696">
        <v>45</v>
      </c>
      <c r="D1696" t="s">
        <v>72</v>
      </c>
      <c r="E1696">
        <v>45341</v>
      </c>
      <c r="F1696" t="s">
        <v>614</v>
      </c>
      <c r="G1696">
        <v>136.523</v>
      </c>
      <c r="H1696">
        <v>236.88300000000001</v>
      </c>
      <c r="I1696">
        <v>180.09</v>
      </c>
      <c r="J1696">
        <v>311.89100000000002</v>
      </c>
      <c r="K1696">
        <v>114.6</v>
      </c>
      <c r="L1696">
        <v>286.30700000000002</v>
      </c>
      <c r="M1696">
        <v>0.79800000000000004</v>
      </c>
      <c r="N1696">
        <v>6.6260000000000003</v>
      </c>
      <c r="O1696">
        <v>0</v>
      </c>
      <c r="P1696">
        <v>0</v>
      </c>
      <c r="Q1696">
        <v>0</v>
      </c>
      <c r="R1696">
        <v>0</v>
      </c>
      <c r="S1696">
        <v>0</v>
      </c>
      <c r="T1696">
        <v>0</v>
      </c>
      <c r="U1696">
        <v>0</v>
      </c>
      <c r="V1696">
        <v>1.4379999999999999</v>
      </c>
      <c r="W1696">
        <v>16.417000000000002</v>
      </c>
      <c r="Y1696" t="str">
        <f t="shared" si="743"/>
        <v>宮崎県</v>
      </c>
      <c r="Z1696" t="str">
        <f t="shared" si="744"/>
        <v>宮崎県三股町</v>
      </c>
      <c r="AA1696" s="159">
        <f t="shared" si="745"/>
        <v>180.09</v>
      </c>
      <c r="AB1696" s="159">
        <f t="shared" si="746"/>
        <v>311.89100000000002</v>
      </c>
      <c r="AC1696" s="159">
        <f t="shared" si="747"/>
        <v>286.30700000000002</v>
      </c>
      <c r="AD1696" s="159">
        <f t="shared" si="748"/>
        <v>6.6260000000000003</v>
      </c>
      <c r="AE1696" s="159">
        <f t="shared" si="749"/>
        <v>0</v>
      </c>
      <c r="AF1696" s="159">
        <f t="shared" si="750"/>
        <v>0</v>
      </c>
      <c r="AG1696" s="159">
        <f t="shared" si="751"/>
        <v>0</v>
      </c>
      <c r="AH1696" s="160">
        <f t="shared" si="752"/>
        <v>784.91399999999999</v>
      </c>
      <c r="AI1696" s="135">
        <f t="shared" si="753"/>
        <v>0.22943914874750609</v>
      </c>
      <c r="AJ1696" s="135">
        <f t="shared" si="754"/>
        <v>0.39735690789054601</v>
      </c>
      <c r="AK1696" s="135">
        <f t="shared" si="755"/>
        <v>0.36476225420874137</v>
      </c>
      <c r="AL1696" s="135">
        <f t="shared" si="756"/>
        <v>8.4416891532065937E-3</v>
      </c>
      <c r="AM1696" s="135">
        <f t="shared" si="757"/>
        <v>0</v>
      </c>
      <c r="AN1696" s="135">
        <f t="shared" si="758"/>
        <v>0</v>
      </c>
      <c r="AO1696" s="135">
        <f t="shared" si="759"/>
        <v>0</v>
      </c>
      <c r="AP1696" s="159">
        <f>IFERROR(VLOOKUP(A1696,人口!$A$2:$E$1748,5,0),0)</f>
        <v>26099</v>
      </c>
      <c r="AQ1696" s="159">
        <f t="shared" si="734"/>
        <v>0</v>
      </c>
      <c r="AR1696" s="159">
        <f t="shared" si="735"/>
        <v>0</v>
      </c>
      <c r="AS1696" s="159">
        <f t="shared" si="736"/>
        <v>1</v>
      </c>
      <c r="AT1696" s="159">
        <f t="shared" si="737"/>
        <v>0</v>
      </c>
      <c r="AU1696" s="159">
        <f t="shared" si="738"/>
        <v>0</v>
      </c>
      <c r="AV1696" s="159">
        <f t="shared" si="739"/>
        <v>0</v>
      </c>
      <c r="AW1696" s="159">
        <f t="shared" si="740"/>
        <v>0</v>
      </c>
      <c r="AX1696" s="159">
        <f t="shared" si="760"/>
        <v>0</v>
      </c>
      <c r="AY1696" s="159" t="str">
        <f t="shared" si="761"/>
        <v>1万～3万人未満の市町村平均</v>
      </c>
      <c r="AZ1696" s="159"/>
    </row>
    <row r="1697" spans="1:52" x14ac:dyDescent="0.3">
      <c r="A1697" t="str">
        <f t="shared" si="741"/>
        <v>45361</v>
      </c>
      <c r="B1697" s="158" t="str">
        <f t="shared" si="742"/>
        <v>045361</v>
      </c>
      <c r="C1697">
        <v>45</v>
      </c>
      <c r="D1697" t="s">
        <v>72</v>
      </c>
      <c r="E1697">
        <v>45361</v>
      </c>
      <c r="F1697" t="s">
        <v>665</v>
      </c>
      <c r="G1697">
        <v>97.42</v>
      </c>
      <c r="H1697">
        <v>530.04200000000003</v>
      </c>
      <c r="I1697">
        <v>129.76599999999999</v>
      </c>
      <c r="J1697">
        <v>704.70699999999999</v>
      </c>
      <c r="K1697">
        <v>0</v>
      </c>
      <c r="L1697">
        <v>0</v>
      </c>
      <c r="M1697">
        <v>3.6230000000000002</v>
      </c>
      <c r="N1697">
        <v>28.837</v>
      </c>
      <c r="O1697">
        <v>0</v>
      </c>
      <c r="P1697">
        <v>0</v>
      </c>
      <c r="Q1697">
        <v>0.01</v>
      </c>
      <c r="R1697">
        <v>1.788</v>
      </c>
      <c r="S1697">
        <v>0</v>
      </c>
      <c r="T1697">
        <v>0.06</v>
      </c>
      <c r="U1697">
        <v>10.962999999999999</v>
      </c>
      <c r="V1697">
        <v>0.59699999999999998</v>
      </c>
      <c r="W1697">
        <v>5.43</v>
      </c>
      <c r="Y1697" t="str">
        <f t="shared" si="743"/>
        <v>宮崎県</v>
      </c>
      <c r="Z1697" t="str">
        <f t="shared" si="744"/>
        <v>宮崎県高原町</v>
      </c>
      <c r="AA1697" s="159">
        <f t="shared" si="745"/>
        <v>129.76599999999999</v>
      </c>
      <c r="AB1697" s="159">
        <f t="shared" si="746"/>
        <v>704.70699999999999</v>
      </c>
      <c r="AC1697" s="159">
        <f t="shared" si="747"/>
        <v>0</v>
      </c>
      <c r="AD1697" s="159">
        <f t="shared" si="748"/>
        <v>28.837</v>
      </c>
      <c r="AE1697" s="159">
        <f t="shared" si="749"/>
        <v>0</v>
      </c>
      <c r="AF1697" s="159">
        <f t="shared" si="750"/>
        <v>0.06</v>
      </c>
      <c r="AG1697" s="159">
        <f t="shared" si="751"/>
        <v>10.962999999999999</v>
      </c>
      <c r="AH1697" s="160">
        <f t="shared" si="752"/>
        <v>874.33299999999986</v>
      </c>
      <c r="AI1697" s="135">
        <f t="shared" si="753"/>
        <v>0.14841713626272829</v>
      </c>
      <c r="AJ1697" s="135">
        <f t="shared" si="754"/>
        <v>0.80599382615090598</v>
      </c>
      <c r="AK1697" s="135">
        <f t="shared" si="755"/>
        <v>0</v>
      </c>
      <c r="AL1697" s="135">
        <f t="shared" si="756"/>
        <v>3.2981712917160858E-2</v>
      </c>
      <c r="AM1697" s="135">
        <f t="shared" si="757"/>
        <v>0</v>
      </c>
      <c r="AN1697" s="135">
        <f t="shared" si="758"/>
        <v>6.8623739467685662E-5</v>
      </c>
      <c r="AO1697" s="135">
        <f t="shared" si="759"/>
        <v>1.2538700929737297E-2</v>
      </c>
      <c r="AP1697" s="159">
        <f>IFERROR(VLOOKUP(A1697,人口!$A$2:$E$1748,5,0),0)</f>
        <v>9277</v>
      </c>
      <c r="AQ1697" s="159">
        <f t="shared" si="734"/>
        <v>0</v>
      </c>
      <c r="AR1697" s="159">
        <f t="shared" si="735"/>
        <v>1</v>
      </c>
      <c r="AS1697" s="159">
        <f t="shared" si="736"/>
        <v>0</v>
      </c>
      <c r="AT1697" s="159">
        <f t="shared" si="737"/>
        <v>0</v>
      </c>
      <c r="AU1697" s="159">
        <f t="shared" si="738"/>
        <v>0</v>
      </c>
      <c r="AV1697" s="159">
        <f t="shared" si="739"/>
        <v>0</v>
      </c>
      <c r="AW1697" s="159">
        <f t="shared" si="740"/>
        <v>0</v>
      </c>
      <c r="AX1697" s="159">
        <f t="shared" si="760"/>
        <v>0</v>
      </c>
      <c r="AY1697" s="159" t="str">
        <f t="shared" si="761"/>
        <v>5千～1万人未満の市町村平均</v>
      </c>
      <c r="AZ1697" s="159"/>
    </row>
    <row r="1698" spans="1:52" x14ac:dyDescent="0.3">
      <c r="A1698" t="str">
        <f t="shared" si="741"/>
        <v>45382</v>
      </c>
      <c r="B1698" s="158" t="str">
        <f t="shared" si="742"/>
        <v>045382</v>
      </c>
      <c r="C1698">
        <v>45</v>
      </c>
      <c r="D1698" t="s">
        <v>72</v>
      </c>
      <c r="E1698">
        <v>45382</v>
      </c>
      <c r="F1698" t="s">
        <v>718</v>
      </c>
      <c r="G1698">
        <v>142.69</v>
      </c>
      <c r="H1698">
        <v>459.61399999999998</v>
      </c>
      <c r="I1698">
        <v>196.41200000000001</v>
      </c>
      <c r="J1698">
        <v>631.13199999999995</v>
      </c>
      <c r="K1698">
        <v>17.7</v>
      </c>
      <c r="L1698">
        <v>39.372999999999998</v>
      </c>
      <c r="M1698">
        <v>2.21</v>
      </c>
      <c r="N1698">
        <v>20.486000000000001</v>
      </c>
      <c r="O1698">
        <v>0</v>
      </c>
      <c r="P1698">
        <v>0</v>
      </c>
      <c r="Q1698">
        <v>0</v>
      </c>
      <c r="R1698">
        <v>0</v>
      </c>
      <c r="S1698">
        <v>0</v>
      </c>
      <c r="T1698">
        <v>0</v>
      </c>
      <c r="U1698">
        <v>0</v>
      </c>
      <c r="V1698">
        <v>1.181</v>
      </c>
      <c r="W1698">
        <v>9.5370000000000008</v>
      </c>
      <c r="Y1698" t="str">
        <f t="shared" si="743"/>
        <v>宮崎県</v>
      </c>
      <c r="Z1698" t="str">
        <f t="shared" si="744"/>
        <v>宮崎県国富町</v>
      </c>
      <c r="AA1698" s="159">
        <f t="shared" si="745"/>
        <v>196.41200000000001</v>
      </c>
      <c r="AB1698" s="159">
        <f t="shared" si="746"/>
        <v>631.13199999999995</v>
      </c>
      <c r="AC1698" s="159">
        <f t="shared" si="747"/>
        <v>39.372999999999998</v>
      </c>
      <c r="AD1698" s="159">
        <f t="shared" si="748"/>
        <v>20.486000000000001</v>
      </c>
      <c r="AE1698" s="159">
        <f t="shared" si="749"/>
        <v>0</v>
      </c>
      <c r="AF1698" s="159">
        <f t="shared" si="750"/>
        <v>0</v>
      </c>
      <c r="AG1698" s="159">
        <f t="shared" si="751"/>
        <v>0</v>
      </c>
      <c r="AH1698" s="160">
        <f t="shared" si="752"/>
        <v>887.40300000000002</v>
      </c>
      <c r="AI1698" s="135">
        <f t="shared" si="753"/>
        <v>0.22133348658952021</v>
      </c>
      <c r="AJ1698" s="135">
        <f t="shared" si="754"/>
        <v>0.71121238039537837</v>
      </c>
      <c r="AK1698" s="135">
        <f t="shared" si="755"/>
        <v>4.4368792983571159E-2</v>
      </c>
      <c r="AL1698" s="135">
        <f t="shared" si="756"/>
        <v>2.3085340031530208E-2</v>
      </c>
      <c r="AM1698" s="135">
        <f t="shared" si="757"/>
        <v>0</v>
      </c>
      <c r="AN1698" s="135">
        <f t="shared" si="758"/>
        <v>0</v>
      </c>
      <c r="AO1698" s="135">
        <f t="shared" si="759"/>
        <v>0</v>
      </c>
      <c r="AP1698" s="159">
        <f>IFERROR(VLOOKUP(A1698,人口!$A$2:$E$1748,5,0),0)</f>
        <v>19299</v>
      </c>
      <c r="AQ1698" s="159">
        <f t="shared" si="734"/>
        <v>0</v>
      </c>
      <c r="AR1698" s="159">
        <f t="shared" si="735"/>
        <v>0</v>
      </c>
      <c r="AS1698" s="159">
        <f t="shared" si="736"/>
        <v>1</v>
      </c>
      <c r="AT1698" s="159">
        <f t="shared" si="737"/>
        <v>0</v>
      </c>
      <c r="AU1698" s="159">
        <f t="shared" si="738"/>
        <v>0</v>
      </c>
      <c r="AV1698" s="159">
        <f t="shared" si="739"/>
        <v>0</v>
      </c>
      <c r="AW1698" s="159">
        <f t="shared" si="740"/>
        <v>0</v>
      </c>
      <c r="AX1698" s="159">
        <f t="shared" si="760"/>
        <v>0</v>
      </c>
      <c r="AY1698" s="159" t="str">
        <f t="shared" si="761"/>
        <v>1万～3万人未満の市町村平均</v>
      </c>
      <c r="AZ1698" s="159"/>
    </row>
    <row r="1699" spans="1:52" x14ac:dyDescent="0.3">
      <c r="A1699" t="str">
        <f t="shared" si="741"/>
        <v>45383</v>
      </c>
      <c r="B1699" s="158" t="str">
        <f t="shared" si="742"/>
        <v>045383</v>
      </c>
      <c r="C1699">
        <v>45</v>
      </c>
      <c r="D1699" t="s">
        <v>72</v>
      </c>
      <c r="E1699">
        <v>45383</v>
      </c>
      <c r="F1699" t="s">
        <v>771</v>
      </c>
      <c r="G1699">
        <v>59.067</v>
      </c>
      <c r="H1699">
        <v>100.533</v>
      </c>
      <c r="I1699">
        <v>80.456000000000003</v>
      </c>
      <c r="J1699">
        <v>136.63800000000001</v>
      </c>
      <c r="K1699">
        <v>37.700000000000003</v>
      </c>
      <c r="L1699">
        <v>89.915000000000006</v>
      </c>
      <c r="M1699">
        <v>3.2210000000000001</v>
      </c>
      <c r="N1699">
        <v>29.850999999999999</v>
      </c>
      <c r="O1699">
        <v>0.156</v>
      </c>
      <c r="P1699">
        <v>0</v>
      </c>
      <c r="Q1699">
        <v>0</v>
      </c>
      <c r="R1699">
        <v>0</v>
      </c>
      <c r="S1699">
        <v>0</v>
      </c>
      <c r="T1699">
        <v>0</v>
      </c>
      <c r="U1699">
        <v>0</v>
      </c>
      <c r="V1699">
        <v>0.377</v>
      </c>
      <c r="W1699">
        <v>3.1040000000000001</v>
      </c>
      <c r="Y1699" t="str">
        <f t="shared" si="743"/>
        <v>宮崎県</v>
      </c>
      <c r="Z1699" t="str">
        <f t="shared" si="744"/>
        <v>宮崎県綾町</v>
      </c>
      <c r="AA1699" s="159">
        <f t="shared" si="745"/>
        <v>80.456000000000003</v>
      </c>
      <c r="AB1699" s="159">
        <f t="shared" si="746"/>
        <v>136.63800000000001</v>
      </c>
      <c r="AC1699" s="159">
        <f t="shared" si="747"/>
        <v>89.915000000000006</v>
      </c>
      <c r="AD1699" s="159">
        <f t="shared" si="748"/>
        <v>29.850999999999999</v>
      </c>
      <c r="AE1699" s="159">
        <f t="shared" si="749"/>
        <v>0</v>
      </c>
      <c r="AF1699" s="159">
        <f t="shared" si="750"/>
        <v>0</v>
      </c>
      <c r="AG1699" s="159">
        <f t="shared" si="751"/>
        <v>0</v>
      </c>
      <c r="AH1699" s="160">
        <f t="shared" si="752"/>
        <v>336.86</v>
      </c>
      <c r="AI1699" s="135">
        <f t="shared" si="753"/>
        <v>0.23884106156860416</v>
      </c>
      <c r="AJ1699" s="135">
        <f t="shared" si="754"/>
        <v>0.40562251380395414</v>
      </c>
      <c r="AK1699" s="135">
        <f t="shared" si="755"/>
        <v>0.26692097607314613</v>
      </c>
      <c r="AL1699" s="135">
        <f t="shared" si="756"/>
        <v>8.8615448554295553E-2</v>
      </c>
      <c r="AM1699" s="135">
        <f t="shared" si="757"/>
        <v>0</v>
      </c>
      <c r="AN1699" s="135">
        <f t="shared" si="758"/>
        <v>0</v>
      </c>
      <c r="AO1699" s="135">
        <f t="shared" si="759"/>
        <v>0</v>
      </c>
      <c r="AP1699" s="159">
        <f>IFERROR(VLOOKUP(A1699,人口!$A$2:$E$1748,5,0),0)</f>
        <v>7318</v>
      </c>
      <c r="AQ1699" s="159">
        <f t="shared" si="734"/>
        <v>0</v>
      </c>
      <c r="AR1699" s="159">
        <f t="shared" si="735"/>
        <v>1</v>
      </c>
      <c r="AS1699" s="159">
        <f t="shared" si="736"/>
        <v>0</v>
      </c>
      <c r="AT1699" s="159">
        <f t="shared" si="737"/>
        <v>0</v>
      </c>
      <c r="AU1699" s="159">
        <f t="shared" si="738"/>
        <v>0</v>
      </c>
      <c r="AV1699" s="159">
        <f t="shared" si="739"/>
        <v>0</v>
      </c>
      <c r="AW1699" s="159">
        <f t="shared" si="740"/>
        <v>0</v>
      </c>
      <c r="AX1699" s="159">
        <f t="shared" si="760"/>
        <v>0</v>
      </c>
      <c r="AY1699" s="159" t="str">
        <f t="shared" si="761"/>
        <v>5千～1万人未満の市町村平均</v>
      </c>
      <c r="AZ1699" s="159"/>
    </row>
    <row r="1700" spans="1:52" x14ac:dyDescent="0.3">
      <c r="A1700" t="str">
        <f t="shared" si="741"/>
        <v>45401</v>
      </c>
      <c r="B1700" s="158" t="str">
        <f t="shared" si="742"/>
        <v>045401</v>
      </c>
      <c r="C1700">
        <v>45</v>
      </c>
      <c r="D1700" t="s">
        <v>72</v>
      </c>
      <c r="E1700">
        <v>45401</v>
      </c>
      <c r="F1700" t="s">
        <v>825</v>
      </c>
      <c r="G1700">
        <v>127.607</v>
      </c>
      <c r="H1700">
        <v>338.81</v>
      </c>
      <c r="I1700">
        <v>175.697</v>
      </c>
      <c r="J1700">
        <v>465.19600000000003</v>
      </c>
      <c r="K1700">
        <v>0</v>
      </c>
      <c r="L1700">
        <v>0</v>
      </c>
      <c r="M1700">
        <v>0</v>
      </c>
      <c r="N1700">
        <v>0</v>
      </c>
      <c r="O1700">
        <v>0</v>
      </c>
      <c r="P1700">
        <v>0</v>
      </c>
      <c r="Q1700">
        <v>0</v>
      </c>
      <c r="R1700">
        <v>3.1E-2</v>
      </c>
      <c r="S1700">
        <v>0</v>
      </c>
      <c r="T1700">
        <v>0</v>
      </c>
      <c r="U1700">
        <v>0.188</v>
      </c>
      <c r="V1700">
        <v>1.238</v>
      </c>
      <c r="W1700">
        <v>9.9339999999999993</v>
      </c>
      <c r="Y1700" t="str">
        <f t="shared" si="743"/>
        <v>宮崎県</v>
      </c>
      <c r="Z1700" t="str">
        <f t="shared" si="744"/>
        <v>宮崎県高鍋町</v>
      </c>
      <c r="AA1700" s="159">
        <f t="shared" si="745"/>
        <v>175.697</v>
      </c>
      <c r="AB1700" s="159">
        <f t="shared" si="746"/>
        <v>465.19600000000003</v>
      </c>
      <c r="AC1700" s="159">
        <f t="shared" si="747"/>
        <v>0</v>
      </c>
      <c r="AD1700" s="159">
        <f t="shared" si="748"/>
        <v>0</v>
      </c>
      <c r="AE1700" s="159">
        <f t="shared" si="749"/>
        <v>0</v>
      </c>
      <c r="AF1700" s="159">
        <f t="shared" si="750"/>
        <v>0</v>
      </c>
      <c r="AG1700" s="159">
        <f t="shared" si="751"/>
        <v>0.188</v>
      </c>
      <c r="AH1700" s="160">
        <f t="shared" si="752"/>
        <v>641.08100000000002</v>
      </c>
      <c r="AI1700" s="135">
        <f t="shared" si="753"/>
        <v>0.27406365186302512</v>
      </c>
      <c r="AJ1700" s="135">
        <f t="shared" si="754"/>
        <v>0.7256430934624486</v>
      </c>
      <c r="AK1700" s="135">
        <f t="shared" si="755"/>
        <v>0</v>
      </c>
      <c r="AL1700" s="135">
        <f t="shared" si="756"/>
        <v>0</v>
      </c>
      <c r="AM1700" s="135">
        <f t="shared" si="757"/>
        <v>0</v>
      </c>
      <c r="AN1700" s="135">
        <f t="shared" si="758"/>
        <v>0</v>
      </c>
      <c r="AO1700" s="135">
        <f t="shared" si="759"/>
        <v>2.9325467452630792E-4</v>
      </c>
      <c r="AP1700" s="159">
        <f>IFERROR(VLOOKUP(A1700,人口!$A$2:$E$1748,5,0),0)</f>
        <v>20283</v>
      </c>
      <c r="AQ1700" s="159">
        <f t="shared" si="734"/>
        <v>0</v>
      </c>
      <c r="AR1700" s="159">
        <f t="shared" si="735"/>
        <v>0</v>
      </c>
      <c r="AS1700" s="159">
        <f t="shared" si="736"/>
        <v>1</v>
      </c>
      <c r="AT1700" s="159">
        <f t="shared" si="737"/>
        <v>0</v>
      </c>
      <c r="AU1700" s="159">
        <f t="shared" si="738"/>
        <v>0</v>
      </c>
      <c r="AV1700" s="159">
        <f t="shared" si="739"/>
        <v>0</v>
      </c>
      <c r="AW1700" s="159">
        <f t="shared" si="740"/>
        <v>0</v>
      </c>
      <c r="AX1700" s="159">
        <f t="shared" si="760"/>
        <v>0</v>
      </c>
      <c r="AY1700" s="159" t="str">
        <f t="shared" si="761"/>
        <v>1万～3万人未満の市町村平均</v>
      </c>
      <c r="AZ1700" s="159"/>
    </row>
    <row r="1701" spans="1:52" x14ac:dyDescent="0.3">
      <c r="A1701" t="str">
        <f t="shared" si="741"/>
        <v>45402</v>
      </c>
      <c r="B1701" s="158" t="str">
        <f t="shared" si="742"/>
        <v>045402</v>
      </c>
      <c r="C1701">
        <v>45</v>
      </c>
      <c r="D1701" t="s">
        <v>72</v>
      </c>
      <c r="E1701">
        <v>45402</v>
      </c>
      <c r="F1701" t="s">
        <v>876</v>
      </c>
      <c r="G1701">
        <v>125.339</v>
      </c>
      <c r="H1701">
        <v>517.30700000000002</v>
      </c>
      <c r="I1701">
        <v>171.5</v>
      </c>
      <c r="J1701">
        <v>706.30100000000004</v>
      </c>
      <c r="K1701">
        <v>0</v>
      </c>
      <c r="L1701">
        <v>0</v>
      </c>
      <c r="M1701">
        <v>0</v>
      </c>
      <c r="N1701">
        <v>0</v>
      </c>
      <c r="O1701">
        <v>0</v>
      </c>
      <c r="P1701">
        <v>0</v>
      </c>
      <c r="Q1701">
        <v>0</v>
      </c>
      <c r="R1701">
        <v>8.8999999999999996E-2</v>
      </c>
      <c r="S1701">
        <v>0</v>
      </c>
      <c r="T1701">
        <v>0</v>
      </c>
      <c r="U1701">
        <v>0.54800000000000004</v>
      </c>
      <c r="V1701">
        <v>0.99299999999999999</v>
      </c>
      <c r="W1701">
        <v>8.3569999999999993</v>
      </c>
      <c r="Y1701" t="str">
        <f t="shared" si="743"/>
        <v>宮崎県</v>
      </c>
      <c r="Z1701" t="str">
        <f t="shared" si="744"/>
        <v>宮崎県新富町</v>
      </c>
      <c r="AA1701" s="159">
        <f t="shared" si="745"/>
        <v>171.5</v>
      </c>
      <c r="AB1701" s="159">
        <f t="shared" si="746"/>
        <v>706.30100000000004</v>
      </c>
      <c r="AC1701" s="159">
        <f t="shared" si="747"/>
        <v>0</v>
      </c>
      <c r="AD1701" s="159">
        <f t="shared" si="748"/>
        <v>0</v>
      </c>
      <c r="AE1701" s="159">
        <f t="shared" si="749"/>
        <v>0</v>
      </c>
      <c r="AF1701" s="159">
        <f t="shared" si="750"/>
        <v>0</v>
      </c>
      <c r="AG1701" s="159">
        <f t="shared" si="751"/>
        <v>0.54800000000000004</v>
      </c>
      <c r="AH1701" s="160">
        <f t="shared" si="752"/>
        <v>878.34900000000005</v>
      </c>
      <c r="AI1701" s="135">
        <f t="shared" si="753"/>
        <v>0.19525268429747172</v>
      </c>
      <c r="AJ1701" s="135">
        <f t="shared" si="754"/>
        <v>0.80412341791246988</v>
      </c>
      <c r="AK1701" s="135">
        <f t="shared" si="755"/>
        <v>0</v>
      </c>
      <c r="AL1701" s="135">
        <f t="shared" si="756"/>
        <v>0</v>
      </c>
      <c r="AM1701" s="135">
        <f t="shared" si="757"/>
        <v>0</v>
      </c>
      <c r="AN1701" s="135">
        <f t="shared" si="758"/>
        <v>0</v>
      </c>
      <c r="AO1701" s="135">
        <f t="shared" si="759"/>
        <v>6.238977900583937E-4</v>
      </c>
      <c r="AP1701" s="159">
        <f>IFERROR(VLOOKUP(A1701,人口!$A$2:$E$1748,5,0),0)</f>
        <v>17402</v>
      </c>
      <c r="AQ1701" s="159">
        <f t="shared" si="734"/>
        <v>0</v>
      </c>
      <c r="AR1701" s="159">
        <f t="shared" si="735"/>
        <v>0</v>
      </c>
      <c r="AS1701" s="159">
        <f t="shared" si="736"/>
        <v>1</v>
      </c>
      <c r="AT1701" s="159">
        <f t="shared" si="737"/>
        <v>0</v>
      </c>
      <c r="AU1701" s="159">
        <f t="shared" si="738"/>
        <v>0</v>
      </c>
      <c r="AV1701" s="159">
        <f t="shared" si="739"/>
        <v>0</v>
      </c>
      <c r="AW1701" s="159">
        <f t="shared" si="740"/>
        <v>0</v>
      </c>
      <c r="AX1701" s="159">
        <f t="shared" si="760"/>
        <v>0</v>
      </c>
      <c r="AY1701" s="159" t="str">
        <f t="shared" si="761"/>
        <v>1万～3万人未満の市町村平均</v>
      </c>
      <c r="AZ1701" s="159"/>
    </row>
    <row r="1702" spans="1:52" x14ac:dyDescent="0.3">
      <c r="A1702" t="str">
        <f t="shared" si="741"/>
        <v>45403</v>
      </c>
      <c r="B1702" s="158" t="str">
        <f t="shared" si="742"/>
        <v>045403</v>
      </c>
      <c r="C1702">
        <v>45</v>
      </c>
      <c r="D1702" t="s">
        <v>72</v>
      </c>
      <c r="E1702">
        <v>45403</v>
      </c>
      <c r="F1702" t="s">
        <v>928</v>
      </c>
      <c r="G1702">
        <v>11.832000000000001</v>
      </c>
      <c r="H1702">
        <v>5.0430000000000001</v>
      </c>
      <c r="I1702">
        <v>14.667</v>
      </c>
      <c r="J1702">
        <v>6.2409999999999997</v>
      </c>
      <c r="K1702">
        <v>152.19999999999999</v>
      </c>
      <c r="L1702">
        <v>362.10599999999999</v>
      </c>
      <c r="M1702">
        <v>6.8689999999999998</v>
      </c>
      <c r="N1702">
        <v>39.811</v>
      </c>
      <c r="O1702">
        <v>0</v>
      </c>
      <c r="P1702">
        <v>0</v>
      </c>
      <c r="Q1702">
        <v>0</v>
      </c>
      <c r="R1702">
        <v>0</v>
      </c>
      <c r="S1702">
        <v>0</v>
      </c>
      <c r="T1702">
        <v>0</v>
      </c>
      <c r="U1702">
        <v>0</v>
      </c>
      <c r="V1702">
        <v>5.8999999999999997E-2</v>
      </c>
      <c r="W1702">
        <v>0.54300000000000004</v>
      </c>
      <c r="Y1702" t="str">
        <f t="shared" si="743"/>
        <v>宮崎県</v>
      </c>
      <c r="Z1702" t="str">
        <f t="shared" si="744"/>
        <v>宮崎県西米良村</v>
      </c>
      <c r="AA1702" s="159">
        <f t="shared" si="745"/>
        <v>14.667</v>
      </c>
      <c r="AB1702" s="159">
        <f t="shared" si="746"/>
        <v>6.2409999999999997</v>
      </c>
      <c r="AC1702" s="159">
        <f t="shared" si="747"/>
        <v>362.10599999999999</v>
      </c>
      <c r="AD1702" s="159">
        <f t="shared" si="748"/>
        <v>39.811</v>
      </c>
      <c r="AE1702" s="159">
        <f t="shared" si="749"/>
        <v>0</v>
      </c>
      <c r="AF1702" s="159">
        <f t="shared" si="750"/>
        <v>0</v>
      </c>
      <c r="AG1702" s="159">
        <f t="shared" si="751"/>
        <v>0</v>
      </c>
      <c r="AH1702" s="160">
        <f t="shared" si="752"/>
        <v>422.82499999999999</v>
      </c>
      <c r="AI1702" s="135">
        <f t="shared" si="753"/>
        <v>3.4688109738071307E-2</v>
      </c>
      <c r="AJ1702" s="135">
        <f t="shared" si="754"/>
        <v>1.4760243599597942E-2</v>
      </c>
      <c r="AK1702" s="135">
        <f t="shared" si="755"/>
        <v>0.85639685449062852</v>
      </c>
      <c r="AL1702" s="135">
        <f t="shared" si="756"/>
        <v>9.4154792171702237E-2</v>
      </c>
      <c r="AM1702" s="135">
        <f t="shared" si="757"/>
        <v>0</v>
      </c>
      <c r="AN1702" s="135">
        <f t="shared" si="758"/>
        <v>0</v>
      </c>
      <c r="AO1702" s="135">
        <f t="shared" si="759"/>
        <v>0</v>
      </c>
      <c r="AP1702" s="159">
        <f>IFERROR(VLOOKUP(A1702,人口!$A$2:$E$1748,5,0),0)</f>
        <v>1125</v>
      </c>
      <c r="AQ1702" s="159">
        <f t="shared" si="734"/>
        <v>1</v>
      </c>
      <c r="AR1702" s="159">
        <f t="shared" si="735"/>
        <v>0</v>
      </c>
      <c r="AS1702" s="159">
        <f t="shared" si="736"/>
        <v>0</v>
      </c>
      <c r="AT1702" s="159">
        <f t="shared" si="737"/>
        <v>0</v>
      </c>
      <c r="AU1702" s="159">
        <f t="shared" si="738"/>
        <v>0</v>
      </c>
      <c r="AV1702" s="159">
        <f t="shared" si="739"/>
        <v>0</v>
      </c>
      <c r="AW1702" s="159">
        <f t="shared" si="740"/>
        <v>0</v>
      </c>
      <c r="AX1702" s="159">
        <f t="shared" si="760"/>
        <v>0</v>
      </c>
      <c r="AY1702" s="159" t="str">
        <f t="shared" si="761"/>
        <v>5千人未満の市町村平均</v>
      </c>
      <c r="AZ1702" s="159"/>
    </row>
    <row r="1703" spans="1:52" x14ac:dyDescent="0.3">
      <c r="A1703" t="str">
        <f t="shared" si="741"/>
        <v>45404</v>
      </c>
      <c r="B1703" s="158" t="str">
        <f t="shared" si="742"/>
        <v>045404</v>
      </c>
      <c r="C1703">
        <v>45</v>
      </c>
      <c r="D1703" t="s">
        <v>72</v>
      </c>
      <c r="E1703">
        <v>45404</v>
      </c>
      <c r="F1703" t="s">
        <v>978</v>
      </c>
      <c r="G1703">
        <v>42.17</v>
      </c>
      <c r="H1703">
        <v>157.499</v>
      </c>
      <c r="I1703">
        <v>57.875</v>
      </c>
      <c r="J1703">
        <v>215.65600000000001</v>
      </c>
      <c r="K1703">
        <v>24.9</v>
      </c>
      <c r="L1703">
        <v>50.22</v>
      </c>
      <c r="M1703">
        <v>1.9470000000000001</v>
      </c>
      <c r="N1703">
        <v>10.788</v>
      </c>
      <c r="O1703">
        <v>0</v>
      </c>
      <c r="P1703">
        <v>0</v>
      </c>
      <c r="Q1703">
        <v>0</v>
      </c>
      <c r="R1703">
        <v>0</v>
      </c>
      <c r="S1703">
        <v>0</v>
      </c>
      <c r="T1703">
        <v>0</v>
      </c>
      <c r="U1703">
        <v>0</v>
      </c>
      <c r="V1703">
        <v>0.27200000000000002</v>
      </c>
      <c r="W1703">
        <v>2.3959999999999999</v>
      </c>
      <c r="Y1703" t="str">
        <f t="shared" si="743"/>
        <v>宮崎県</v>
      </c>
      <c r="Z1703" t="str">
        <f t="shared" si="744"/>
        <v>宮崎県木城町</v>
      </c>
      <c r="AA1703" s="159">
        <f t="shared" si="745"/>
        <v>57.875</v>
      </c>
      <c r="AB1703" s="159">
        <f t="shared" si="746"/>
        <v>215.65600000000001</v>
      </c>
      <c r="AC1703" s="159">
        <f t="shared" si="747"/>
        <v>50.22</v>
      </c>
      <c r="AD1703" s="159">
        <f t="shared" si="748"/>
        <v>10.788</v>
      </c>
      <c r="AE1703" s="159">
        <f t="shared" si="749"/>
        <v>0</v>
      </c>
      <c r="AF1703" s="159">
        <f t="shared" si="750"/>
        <v>0</v>
      </c>
      <c r="AG1703" s="159">
        <f t="shared" si="751"/>
        <v>0</v>
      </c>
      <c r="AH1703" s="160">
        <f t="shared" si="752"/>
        <v>334.53899999999999</v>
      </c>
      <c r="AI1703" s="135">
        <f t="shared" si="753"/>
        <v>0.17299926167053767</v>
      </c>
      <c r="AJ1703" s="135">
        <f t="shared" si="754"/>
        <v>0.6446363503208894</v>
      </c>
      <c r="AK1703" s="135">
        <f t="shared" si="755"/>
        <v>0.1501170267143741</v>
      </c>
      <c r="AL1703" s="135">
        <f t="shared" si="756"/>
        <v>3.2247361294198883E-2</v>
      </c>
      <c r="AM1703" s="135">
        <f t="shared" si="757"/>
        <v>0</v>
      </c>
      <c r="AN1703" s="135">
        <f t="shared" si="758"/>
        <v>0</v>
      </c>
      <c r="AO1703" s="135">
        <f t="shared" si="759"/>
        <v>0</v>
      </c>
      <c r="AP1703" s="159">
        <f>IFERROR(VLOOKUP(A1703,人口!$A$2:$E$1748,5,0),0)</f>
        <v>5181</v>
      </c>
      <c r="AQ1703" s="159">
        <f t="shared" si="734"/>
        <v>0</v>
      </c>
      <c r="AR1703" s="159">
        <f t="shared" si="735"/>
        <v>1</v>
      </c>
      <c r="AS1703" s="159">
        <f t="shared" si="736"/>
        <v>0</v>
      </c>
      <c r="AT1703" s="159">
        <f t="shared" si="737"/>
        <v>0</v>
      </c>
      <c r="AU1703" s="159">
        <f t="shared" si="738"/>
        <v>0</v>
      </c>
      <c r="AV1703" s="159">
        <f t="shared" si="739"/>
        <v>0</v>
      </c>
      <c r="AW1703" s="159">
        <f t="shared" si="740"/>
        <v>0</v>
      </c>
      <c r="AX1703" s="159">
        <f t="shared" si="760"/>
        <v>0</v>
      </c>
      <c r="AY1703" s="159" t="str">
        <f t="shared" si="761"/>
        <v>5千～1万人未満の市町村平均</v>
      </c>
      <c r="AZ1703" s="159"/>
    </row>
    <row r="1704" spans="1:52" x14ac:dyDescent="0.3">
      <c r="A1704" t="str">
        <f t="shared" si="741"/>
        <v>45405</v>
      </c>
      <c r="B1704" s="158" t="str">
        <f t="shared" si="742"/>
        <v>045405</v>
      </c>
      <c r="C1704">
        <v>45</v>
      </c>
      <c r="D1704" t="s">
        <v>72</v>
      </c>
      <c r="E1704">
        <v>45405</v>
      </c>
      <c r="F1704" t="s">
        <v>1022</v>
      </c>
      <c r="G1704">
        <v>134.86500000000001</v>
      </c>
      <c r="H1704">
        <v>783.60400000000004</v>
      </c>
      <c r="I1704">
        <v>183.209</v>
      </c>
      <c r="J1704">
        <v>1061.961</v>
      </c>
      <c r="K1704">
        <v>4.2</v>
      </c>
      <c r="L1704">
        <v>7.4909999999999997</v>
      </c>
      <c r="M1704">
        <v>1.2030000000000001</v>
      </c>
      <c r="N1704">
        <v>6.6609999999999996</v>
      </c>
      <c r="O1704">
        <v>3.6999999999999998E-2</v>
      </c>
      <c r="P1704">
        <v>0</v>
      </c>
      <c r="Q1704">
        <v>0</v>
      </c>
      <c r="R1704">
        <v>5.3999999999999999E-2</v>
      </c>
      <c r="S1704">
        <v>0</v>
      </c>
      <c r="T1704">
        <v>0</v>
      </c>
      <c r="U1704">
        <v>0.33100000000000002</v>
      </c>
      <c r="V1704">
        <v>1.0489999999999999</v>
      </c>
      <c r="W1704">
        <v>7.6559999999999997</v>
      </c>
      <c r="Y1704" t="str">
        <f t="shared" si="743"/>
        <v>宮崎県</v>
      </c>
      <c r="Z1704" t="str">
        <f t="shared" si="744"/>
        <v>宮崎県川南町</v>
      </c>
      <c r="AA1704" s="159">
        <f t="shared" si="745"/>
        <v>183.209</v>
      </c>
      <c r="AB1704" s="159">
        <f t="shared" si="746"/>
        <v>1061.961</v>
      </c>
      <c r="AC1704" s="159">
        <f t="shared" si="747"/>
        <v>7.4909999999999997</v>
      </c>
      <c r="AD1704" s="159">
        <f t="shared" si="748"/>
        <v>6.6609999999999996</v>
      </c>
      <c r="AE1704" s="159">
        <f t="shared" si="749"/>
        <v>0</v>
      </c>
      <c r="AF1704" s="159">
        <f t="shared" si="750"/>
        <v>0</v>
      </c>
      <c r="AG1704" s="159">
        <f t="shared" si="751"/>
        <v>0.33100000000000002</v>
      </c>
      <c r="AH1704" s="160">
        <f t="shared" si="752"/>
        <v>1259.653</v>
      </c>
      <c r="AI1704" s="135">
        <f t="shared" si="753"/>
        <v>0.14544402307619639</v>
      </c>
      <c r="AJ1704" s="135">
        <f t="shared" si="754"/>
        <v>0.84305836607383144</v>
      </c>
      <c r="AK1704" s="135">
        <f t="shared" si="755"/>
        <v>5.9468758459671036E-3</v>
      </c>
      <c r="AL1704" s="135">
        <f t="shared" si="756"/>
        <v>5.2879642250683321E-3</v>
      </c>
      <c r="AM1704" s="135">
        <f t="shared" si="757"/>
        <v>0</v>
      </c>
      <c r="AN1704" s="135">
        <f t="shared" si="758"/>
        <v>0</v>
      </c>
      <c r="AO1704" s="135">
        <f t="shared" si="759"/>
        <v>2.6277077893673896E-4</v>
      </c>
      <c r="AP1704" s="159">
        <f>IFERROR(VLOOKUP(A1704,人口!$A$2:$E$1748,5,0),0)</f>
        <v>15642</v>
      </c>
      <c r="AQ1704" s="159">
        <f t="shared" si="734"/>
        <v>0</v>
      </c>
      <c r="AR1704" s="159">
        <f t="shared" si="735"/>
        <v>0</v>
      </c>
      <c r="AS1704" s="159">
        <f t="shared" si="736"/>
        <v>1</v>
      </c>
      <c r="AT1704" s="159">
        <f t="shared" si="737"/>
        <v>0</v>
      </c>
      <c r="AU1704" s="159">
        <f t="shared" si="738"/>
        <v>0</v>
      </c>
      <c r="AV1704" s="159">
        <f t="shared" si="739"/>
        <v>0</v>
      </c>
      <c r="AW1704" s="159">
        <f t="shared" si="740"/>
        <v>0</v>
      </c>
      <c r="AX1704" s="159">
        <f t="shared" si="760"/>
        <v>0</v>
      </c>
      <c r="AY1704" s="159" t="str">
        <f t="shared" si="761"/>
        <v>1万～3万人未満の市町村平均</v>
      </c>
      <c r="AZ1704" s="159"/>
    </row>
    <row r="1705" spans="1:52" x14ac:dyDescent="0.3">
      <c r="A1705" t="str">
        <f t="shared" si="741"/>
        <v>45406</v>
      </c>
      <c r="B1705" s="158" t="str">
        <f t="shared" si="742"/>
        <v>045406</v>
      </c>
      <c r="C1705">
        <v>45</v>
      </c>
      <c r="D1705" t="s">
        <v>72</v>
      </c>
      <c r="E1705">
        <v>45406</v>
      </c>
      <c r="F1705" t="s">
        <v>1069</v>
      </c>
      <c r="G1705">
        <v>78.186000000000007</v>
      </c>
      <c r="H1705">
        <v>313.10000000000002</v>
      </c>
      <c r="I1705">
        <v>104.17400000000001</v>
      </c>
      <c r="J1705">
        <v>416.21699999999998</v>
      </c>
      <c r="K1705">
        <v>29.5</v>
      </c>
      <c r="L1705">
        <v>54.430999999999997</v>
      </c>
      <c r="M1705">
        <v>1.409</v>
      </c>
      <c r="N1705">
        <v>7.8049999999999997</v>
      </c>
      <c r="O1705">
        <v>0</v>
      </c>
      <c r="P1705">
        <v>0</v>
      </c>
      <c r="Q1705">
        <v>0</v>
      </c>
      <c r="R1705">
        <v>0</v>
      </c>
      <c r="S1705">
        <v>0</v>
      </c>
      <c r="T1705">
        <v>0</v>
      </c>
      <c r="U1705">
        <v>0</v>
      </c>
      <c r="V1705">
        <v>0.66200000000000003</v>
      </c>
      <c r="W1705">
        <v>5.3419999999999996</v>
      </c>
      <c r="Y1705" t="str">
        <f t="shared" si="743"/>
        <v>宮崎県</v>
      </c>
      <c r="Z1705" t="str">
        <f t="shared" si="744"/>
        <v>宮崎県都農町</v>
      </c>
      <c r="AA1705" s="159">
        <f t="shared" si="745"/>
        <v>104.17400000000001</v>
      </c>
      <c r="AB1705" s="159">
        <f t="shared" si="746"/>
        <v>416.21699999999998</v>
      </c>
      <c r="AC1705" s="159">
        <f t="shared" si="747"/>
        <v>54.430999999999997</v>
      </c>
      <c r="AD1705" s="159">
        <f t="shared" si="748"/>
        <v>7.8049999999999997</v>
      </c>
      <c r="AE1705" s="159">
        <f t="shared" si="749"/>
        <v>0</v>
      </c>
      <c r="AF1705" s="159">
        <f t="shared" si="750"/>
        <v>0</v>
      </c>
      <c r="AG1705" s="159">
        <f t="shared" si="751"/>
        <v>0</v>
      </c>
      <c r="AH1705" s="160">
        <f t="shared" si="752"/>
        <v>582.62699999999995</v>
      </c>
      <c r="AI1705" s="135">
        <f t="shared" si="753"/>
        <v>0.17880050186482949</v>
      </c>
      <c r="AJ1705" s="135">
        <f t="shared" si="754"/>
        <v>0.71437986911008244</v>
      </c>
      <c r="AK1705" s="135">
        <f t="shared" si="755"/>
        <v>9.3423408115312204E-2</v>
      </c>
      <c r="AL1705" s="135">
        <f t="shared" si="756"/>
        <v>1.3396220909775896E-2</v>
      </c>
      <c r="AM1705" s="135">
        <f t="shared" si="757"/>
        <v>0</v>
      </c>
      <c r="AN1705" s="135">
        <f t="shared" si="758"/>
        <v>0</v>
      </c>
      <c r="AO1705" s="135">
        <f t="shared" si="759"/>
        <v>0</v>
      </c>
      <c r="AP1705" s="159">
        <f>IFERROR(VLOOKUP(A1705,人口!$A$2:$E$1748,5,0),0)</f>
        <v>10508</v>
      </c>
      <c r="AQ1705" s="159">
        <f t="shared" si="734"/>
        <v>0</v>
      </c>
      <c r="AR1705" s="159">
        <f t="shared" si="735"/>
        <v>0</v>
      </c>
      <c r="AS1705" s="159">
        <f t="shared" si="736"/>
        <v>1</v>
      </c>
      <c r="AT1705" s="159">
        <f t="shared" si="737"/>
        <v>0</v>
      </c>
      <c r="AU1705" s="159">
        <f t="shared" si="738"/>
        <v>0</v>
      </c>
      <c r="AV1705" s="159">
        <f t="shared" si="739"/>
        <v>0</v>
      </c>
      <c r="AW1705" s="159">
        <f t="shared" si="740"/>
        <v>0</v>
      </c>
      <c r="AX1705" s="159">
        <f t="shared" si="760"/>
        <v>0</v>
      </c>
      <c r="AY1705" s="159" t="str">
        <f t="shared" si="761"/>
        <v>1万～3万人未満の市町村平均</v>
      </c>
      <c r="AZ1705" s="159"/>
    </row>
    <row r="1706" spans="1:52" x14ac:dyDescent="0.3">
      <c r="A1706" t="str">
        <f t="shared" si="741"/>
        <v>45421</v>
      </c>
      <c r="B1706" s="158" t="str">
        <f t="shared" si="742"/>
        <v>045421</v>
      </c>
      <c r="C1706">
        <v>45</v>
      </c>
      <c r="D1706" t="s">
        <v>72</v>
      </c>
      <c r="E1706">
        <v>45421</v>
      </c>
      <c r="F1706" t="s">
        <v>1109</v>
      </c>
      <c r="G1706">
        <v>82.364000000000004</v>
      </c>
      <c r="H1706">
        <v>58.13</v>
      </c>
      <c r="I1706">
        <v>111.25</v>
      </c>
      <c r="J1706">
        <v>78.263999999999996</v>
      </c>
      <c r="K1706">
        <v>2.2999999999999998</v>
      </c>
      <c r="L1706">
        <v>3.85</v>
      </c>
      <c r="M1706">
        <v>6.5000000000000002E-2</v>
      </c>
      <c r="N1706">
        <v>0.36</v>
      </c>
      <c r="O1706">
        <v>0</v>
      </c>
      <c r="P1706">
        <v>0</v>
      </c>
      <c r="Q1706">
        <v>0</v>
      </c>
      <c r="R1706">
        <v>0</v>
      </c>
      <c r="S1706">
        <v>0</v>
      </c>
      <c r="T1706">
        <v>0</v>
      </c>
      <c r="U1706">
        <v>0</v>
      </c>
      <c r="V1706">
        <v>1.07</v>
      </c>
      <c r="W1706">
        <v>7.36</v>
      </c>
      <c r="Y1706" t="str">
        <f t="shared" si="743"/>
        <v>宮崎県</v>
      </c>
      <c r="Z1706" t="str">
        <f t="shared" si="744"/>
        <v>宮崎県門川町</v>
      </c>
      <c r="AA1706" s="159">
        <f t="shared" si="745"/>
        <v>111.25</v>
      </c>
      <c r="AB1706" s="159">
        <f t="shared" si="746"/>
        <v>78.263999999999996</v>
      </c>
      <c r="AC1706" s="159">
        <f t="shared" si="747"/>
        <v>3.85</v>
      </c>
      <c r="AD1706" s="159">
        <f t="shared" si="748"/>
        <v>0.36</v>
      </c>
      <c r="AE1706" s="159">
        <f t="shared" si="749"/>
        <v>0</v>
      </c>
      <c r="AF1706" s="159">
        <f t="shared" si="750"/>
        <v>0</v>
      </c>
      <c r="AG1706" s="159">
        <f t="shared" si="751"/>
        <v>0</v>
      </c>
      <c r="AH1706" s="160">
        <f t="shared" si="752"/>
        <v>193.72400000000002</v>
      </c>
      <c r="AI1706" s="135">
        <f t="shared" si="753"/>
        <v>0.57427061179822836</v>
      </c>
      <c r="AJ1706" s="135">
        <f t="shared" si="754"/>
        <v>0.40399743965641838</v>
      </c>
      <c r="AK1706" s="135">
        <f t="shared" si="755"/>
        <v>1.9873634655489251E-2</v>
      </c>
      <c r="AL1706" s="135">
        <f t="shared" si="756"/>
        <v>1.8583138898639298E-3</v>
      </c>
      <c r="AM1706" s="135">
        <f t="shared" si="757"/>
        <v>0</v>
      </c>
      <c r="AN1706" s="135">
        <f t="shared" si="758"/>
        <v>0</v>
      </c>
      <c r="AO1706" s="135">
        <f t="shared" si="759"/>
        <v>0</v>
      </c>
      <c r="AP1706" s="159">
        <f>IFERROR(VLOOKUP(A1706,人口!$A$2:$E$1748,5,0),0)</f>
        <v>17981</v>
      </c>
      <c r="AQ1706" s="159">
        <f t="shared" si="734"/>
        <v>0</v>
      </c>
      <c r="AR1706" s="159">
        <f t="shared" si="735"/>
        <v>0</v>
      </c>
      <c r="AS1706" s="159">
        <f t="shared" si="736"/>
        <v>1</v>
      </c>
      <c r="AT1706" s="159">
        <f t="shared" si="737"/>
        <v>0</v>
      </c>
      <c r="AU1706" s="159">
        <f t="shared" si="738"/>
        <v>0</v>
      </c>
      <c r="AV1706" s="159">
        <f t="shared" si="739"/>
        <v>0</v>
      </c>
      <c r="AW1706" s="159">
        <f t="shared" si="740"/>
        <v>0</v>
      </c>
      <c r="AX1706" s="159">
        <f t="shared" si="760"/>
        <v>0</v>
      </c>
      <c r="AY1706" s="159" t="str">
        <f t="shared" si="761"/>
        <v>1万～3万人未満の市町村平均</v>
      </c>
      <c r="AZ1706" s="159"/>
    </row>
    <row r="1707" spans="1:52" x14ac:dyDescent="0.3">
      <c r="A1707" t="str">
        <f t="shared" si="741"/>
        <v>45429</v>
      </c>
      <c r="B1707" s="158" t="str">
        <f t="shared" si="742"/>
        <v>045429</v>
      </c>
      <c r="C1707">
        <v>45</v>
      </c>
      <c r="D1707" t="s">
        <v>72</v>
      </c>
      <c r="E1707">
        <v>45429</v>
      </c>
      <c r="F1707" t="s">
        <v>1147</v>
      </c>
      <c r="G1707">
        <v>17.39</v>
      </c>
      <c r="H1707">
        <v>10.753</v>
      </c>
      <c r="I1707">
        <v>23.071999999999999</v>
      </c>
      <c r="J1707">
        <v>14.217000000000001</v>
      </c>
      <c r="K1707">
        <v>58.8</v>
      </c>
      <c r="L1707">
        <v>146.85599999999999</v>
      </c>
      <c r="M1707">
        <v>3.4790000000000001</v>
      </c>
      <c r="N1707">
        <v>19.271999999999998</v>
      </c>
      <c r="O1707">
        <v>0</v>
      </c>
      <c r="P1707">
        <v>0</v>
      </c>
      <c r="Q1707">
        <v>0</v>
      </c>
      <c r="R1707">
        <v>0</v>
      </c>
      <c r="S1707">
        <v>0</v>
      </c>
      <c r="T1707">
        <v>0</v>
      </c>
      <c r="U1707">
        <v>0</v>
      </c>
      <c r="V1707">
        <v>8.8999999999999996E-2</v>
      </c>
      <c r="W1707">
        <v>0.77100000000000002</v>
      </c>
      <c r="Y1707" t="str">
        <f t="shared" si="743"/>
        <v>宮崎県</v>
      </c>
      <c r="Z1707" t="str">
        <f t="shared" si="744"/>
        <v>宮崎県諸塚村</v>
      </c>
      <c r="AA1707" s="159">
        <f t="shared" si="745"/>
        <v>23.071999999999999</v>
      </c>
      <c r="AB1707" s="159">
        <f t="shared" si="746"/>
        <v>14.217000000000001</v>
      </c>
      <c r="AC1707" s="159">
        <f t="shared" si="747"/>
        <v>146.85599999999999</v>
      </c>
      <c r="AD1707" s="159">
        <f t="shared" si="748"/>
        <v>19.271999999999998</v>
      </c>
      <c r="AE1707" s="159">
        <f t="shared" si="749"/>
        <v>0</v>
      </c>
      <c r="AF1707" s="159">
        <f t="shared" si="750"/>
        <v>0</v>
      </c>
      <c r="AG1707" s="159">
        <f t="shared" si="751"/>
        <v>0</v>
      </c>
      <c r="AH1707" s="160">
        <f t="shared" si="752"/>
        <v>203.41699999999997</v>
      </c>
      <c r="AI1707" s="135">
        <f t="shared" si="753"/>
        <v>0.11342218202018514</v>
      </c>
      <c r="AJ1707" s="135">
        <f t="shared" si="754"/>
        <v>6.9890913738773069E-2</v>
      </c>
      <c r="AK1707" s="135">
        <f t="shared" si="755"/>
        <v>0.72194556010559596</v>
      </c>
      <c r="AL1707" s="135">
        <f t="shared" si="756"/>
        <v>9.474134413544591E-2</v>
      </c>
      <c r="AM1707" s="135">
        <f t="shared" si="757"/>
        <v>0</v>
      </c>
      <c r="AN1707" s="135">
        <f t="shared" si="758"/>
        <v>0</v>
      </c>
      <c r="AO1707" s="135">
        <f t="shared" si="759"/>
        <v>0</v>
      </c>
      <c r="AP1707" s="159">
        <f>IFERROR(VLOOKUP(A1707,人口!$A$2:$E$1748,5,0),0)</f>
        <v>1649</v>
      </c>
      <c r="AQ1707" s="159">
        <f t="shared" si="734"/>
        <v>1</v>
      </c>
      <c r="AR1707" s="159">
        <f t="shared" si="735"/>
        <v>0</v>
      </c>
      <c r="AS1707" s="159">
        <f t="shared" si="736"/>
        <v>0</v>
      </c>
      <c r="AT1707" s="159">
        <f t="shared" si="737"/>
        <v>0</v>
      </c>
      <c r="AU1707" s="159">
        <f t="shared" si="738"/>
        <v>0</v>
      </c>
      <c r="AV1707" s="159">
        <f t="shared" si="739"/>
        <v>0</v>
      </c>
      <c r="AW1707" s="159">
        <f t="shared" si="740"/>
        <v>0</v>
      </c>
      <c r="AX1707" s="159">
        <f t="shared" si="760"/>
        <v>0</v>
      </c>
      <c r="AY1707" s="159" t="str">
        <f t="shared" si="761"/>
        <v>5千人未満の市町村平均</v>
      </c>
      <c r="AZ1707" s="159"/>
    </row>
    <row r="1708" spans="1:52" x14ac:dyDescent="0.3">
      <c r="A1708" t="str">
        <f t="shared" si="741"/>
        <v>45430</v>
      </c>
      <c r="B1708" s="158" t="str">
        <f t="shared" si="742"/>
        <v>045430</v>
      </c>
      <c r="C1708">
        <v>45</v>
      </c>
      <c r="D1708" t="s">
        <v>72</v>
      </c>
      <c r="E1708">
        <v>45430</v>
      </c>
      <c r="F1708" t="s">
        <v>1183</v>
      </c>
      <c r="G1708">
        <v>28.794</v>
      </c>
      <c r="H1708">
        <v>20.036000000000001</v>
      </c>
      <c r="I1708">
        <v>37.378999999999998</v>
      </c>
      <c r="J1708">
        <v>25.946000000000002</v>
      </c>
      <c r="K1708">
        <v>244.4</v>
      </c>
      <c r="L1708">
        <v>575.54600000000005</v>
      </c>
      <c r="M1708">
        <v>19.731999999999999</v>
      </c>
      <c r="N1708">
        <v>109.732</v>
      </c>
      <c r="O1708">
        <v>0</v>
      </c>
      <c r="P1708">
        <v>0</v>
      </c>
      <c r="Q1708">
        <v>0</v>
      </c>
      <c r="R1708">
        <v>0</v>
      </c>
      <c r="S1708">
        <v>0</v>
      </c>
      <c r="T1708">
        <v>0</v>
      </c>
      <c r="U1708">
        <v>0</v>
      </c>
      <c r="V1708">
        <v>0.14899999999999999</v>
      </c>
      <c r="W1708">
        <v>1.35</v>
      </c>
      <c r="Y1708" t="str">
        <f t="shared" si="743"/>
        <v>宮崎県</v>
      </c>
      <c r="Z1708" t="str">
        <f t="shared" si="744"/>
        <v>宮崎県椎葉村</v>
      </c>
      <c r="AA1708" s="159">
        <f t="shared" si="745"/>
        <v>37.378999999999998</v>
      </c>
      <c r="AB1708" s="159">
        <f t="shared" si="746"/>
        <v>25.946000000000002</v>
      </c>
      <c r="AC1708" s="159">
        <f t="shared" si="747"/>
        <v>575.54600000000005</v>
      </c>
      <c r="AD1708" s="159">
        <f t="shared" si="748"/>
        <v>109.732</v>
      </c>
      <c r="AE1708" s="159">
        <f t="shared" si="749"/>
        <v>0</v>
      </c>
      <c r="AF1708" s="159">
        <f t="shared" si="750"/>
        <v>0</v>
      </c>
      <c r="AG1708" s="159">
        <f t="shared" si="751"/>
        <v>0</v>
      </c>
      <c r="AH1708" s="160">
        <f t="shared" si="752"/>
        <v>748.60300000000007</v>
      </c>
      <c r="AI1708" s="135">
        <f t="shared" si="753"/>
        <v>4.9931672729070009E-2</v>
      </c>
      <c r="AJ1708" s="135">
        <f t="shared" si="754"/>
        <v>3.4659225250232767E-2</v>
      </c>
      <c r="AK1708" s="135">
        <f t="shared" si="755"/>
        <v>0.76882673459764383</v>
      </c>
      <c r="AL1708" s="135">
        <f t="shared" si="756"/>
        <v>0.14658236742305333</v>
      </c>
      <c r="AM1708" s="135">
        <f t="shared" si="757"/>
        <v>0</v>
      </c>
      <c r="AN1708" s="135">
        <f t="shared" si="758"/>
        <v>0</v>
      </c>
      <c r="AO1708" s="135">
        <f t="shared" si="759"/>
        <v>0</v>
      </c>
      <c r="AP1708" s="159">
        <f>IFERROR(VLOOKUP(A1708,人口!$A$2:$E$1748,5,0),0)</f>
        <v>2757</v>
      </c>
      <c r="AQ1708" s="159">
        <f t="shared" si="734"/>
        <v>1</v>
      </c>
      <c r="AR1708" s="159">
        <f t="shared" si="735"/>
        <v>0</v>
      </c>
      <c r="AS1708" s="159">
        <f t="shared" si="736"/>
        <v>0</v>
      </c>
      <c r="AT1708" s="159">
        <f t="shared" si="737"/>
        <v>0</v>
      </c>
      <c r="AU1708" s="159">
        <f t="shared" si="738"/>
        <v>0</v>
      </c>
      <c r="AV1708" s="159">
        <f t="shared" si="739"/>
        <v>0</v>
      </c>
      <c r="AW1708" s="159">
        <f t="shared" si="740"/>
        <v>0</v>
      </c>
      <c r="AX1708" s="159">
        <f t="shared" si="760"/>
        <v>0</v>
      </c>
      <c r="AY1708" s="159" t="str">
        <f t="shared" si="761"/>
        <v>5千人未満の市町村平均</v>
      </c>
      <c r="AZ1708" s="159"/>
    </row>
    <row r="1709" spans="1:52" x14ac:dyDescent="0.3">
      <c r="A1709" t="str">
        <f t="shared" si="741"/>
        <v>45431</v>
      </c>
      <c r="B1709" s="158" t="str">
        <f t="shared" si="742"/>
        <v>045431</v>
      </c>
      <c r="C1709">
        <v>45</v>
      </c>
      <c r="D1709" t="s">
        <v>72</v>
      </c>
      <c r="E1709">
        <v>45431</v>
      </c>
      <c r="F1709" t="s">
        <v>705</v>
      </c>
      <c r="G1709">
        <v>62.496000000000002</v>
      </c>
      <c r="H1709">
        <v>128.64099999999999</v>
      </c>
      <c r="I1709">
        <v>68.430999999999997</v>
      </c>
      <c r="J1709">
        <v>141.10400000000001</v>
      </c>
      <c r="K1709">
        <v>71.099999999999994</v>
      </c>
      <c r="L1709">
        <v>151.62100000000001</v>
      </c>
      <c r="M1709">
        <v>3.2829999999999999</v>
      </c>
      <c r="N1709">
        <v>18.184999999999999</v>
      </c>
      <c r="O1709">
        <v>0</v>
      </c>
      <c r="P1709">
        <v>0</v>
      </c>
      <c r="Q1709">
        <v>0</v>
      </c>
      <c r="R1709">
        <v>0</v>
      </c>
      <c r="S1709">
        <v>0</v>
      </c>
      <c r="T1709">
        <v>0</v>
      </c>
      <c r="U1709">
        <v>0</v>
      </c>
      <c r="V1709">
        <v>0.33300000000000002</v>
      </c>
      <c r="W1709">
        <v>2.7949999999999999</v>
      </c>
      <c r="Y1709" t="str">
        <f t="shared" si="743"/>
        <v>宮崎県</v>
      </c>
      <c r="Z1709" t="str">
        <f t="shared" si="744"/>
        <v>宮崎県美郷町</v>
      </c>
      <c r="AA1709" s="159">
        <f t="shared" si="745"/>
        <v>68.430999999999997</v>
      </c>
      <c r="AB1709" s="159">
        <f t="shared" si="746"/>
        <v>141.10400000000001</v>
      </c>
      <c r="AC1709" s="159">
        <f t="shared" si="747"/>
        <v>151.62100000000001</v>
      </c>
      <c r="AD1709" s="159">
        <f t="shared" si="748"/>
        <v>18.184999999999999</v>
      </c>
      <c r="AE1709" s="159">
        <f t="shared" si="749"/>
        <v>0</v>
      </c>
      <c r="AF1709" s="159">
        <f t="shared" si="750"/>
        <v>0</v>
      </c>
      <c r="AG1709" s="159">
        <f t="shared" si="751"/>
        <v>0</v>
      </c>
      <c r="AH1709" s="160">
        <f t="shared" si="752"/>
        <v>379.34100000000007</v>
      </c>
      <c r="AI1709" s="135">
        <f t="shared" si="753"/>
        <v>0.18039442085089666</v>
      </c>
      <c r="AJ1709" s="135">
        <f t="shared" si="754"/>
        <v>0.37197139249382477</v>
      </c>
      <c r="AK1709" s="135">
        <f t="shared" si="755"/>
        <v>0.39969578822220636</v>
      </c>
      <c r="AL1709" s="135">
        <f t="shared" si="756"/>
        <v>4.7938398433072078E-2</v>
      </c>
      <c r="AM1709" s="135">
        <f t="shared" si="757"/>
        <v>0</v>
      </c>
      <c r="AN1709" s="135">
        <f t="shared" si="758"/>
        <v>0</v>
      </c>
      <c r="AO1709" s="135">
        <f t="shared" si="759"/>
        <v>0</v>
      </c>
      <c r="AP1709" s="159">
        <f>IFERROR(VLOOKUP(A1709,人口!$A$2:$E$1748,5,0),0)</f>
        <v>5312</v>
      </c>
      <c r="AQ1709" s="159">
        <f t="shared" si="734"/>
        <v>0</v>
      </c>
      <c r="AR1709" s="159">
        <f t="shared" si="735"/>
        <v>1</v>
      </c>
      <c r="AS1709" s="159">
        <f t="shared" si="736"/>
        <v>0</v>
      </c>
      <c r="AT1709" s="159">
        <f t="shared" si="737"/>
        <v>0</v>
      </c>
      <c r="AU1709" s="159">
        <f t="shared" si="738"/>
        <v>0</v>
      </c>
      <c r="AV1709" s="159">
        <f t="shared" si="739"/>
        <v>0</v>
      </c>
      <c r="AW1709" s="159">
        <f t="shared" si="740"/>
        <v>0</v>
      </c>
      <c r="AX1709" s="159">
        <f t="shared" si="760"/>
        <v>0</v>
      </c>
      <c r="AY1709" s="159" t="str">
        <f t="shared" si="761"/>
        <v>5千～1万人未満の市町村平均</v>
      </c>
      <c r="AZ1709" s="159"/>
    </row>
    <row r="1710" spans="1:52" x14ac:dyDescent="0.3">
      <c r="A1710" t="str">
        <f t="shared" si="741"/>
        <v>45441</v>
      </c>
      <c r="B1710" s="158" t="str">
        <f t="shared" si="742"/>
        <v>045441</v>
      </c>
      <c r="C1710">
        <v>45</v>
      </c>
      <c r="D1710" t="s">
        <v>72</v>
      </c>
      <c r="E1710">
        <v>45441</v>
      </c>
      <c r="F1710" t="s">
        <v>1263</v>
      </c>
      <c r="G1710">
        <v>98.891999999999996</v>
      </c>
      <c r="H1710">
        <v>156.93100000000001</v>
      </c>
      <c r="I1710">
        <v>128.572</v>
      </c>
      <c r="J1710">
        <v>203.68899999999999</v>
      </c>
      <c r="K1710">
        <v>119.1</v>
      </c>
      <c r="L1710">
        <v>305.38600000000002</v>
      </c>
      <c r="M1710">
        <v>14.224</v>
      </c>
      <c r="N1710">
        <v>78.674000000000007</v>
      </c>
      <c r="O1710">
        <v>0</v>
      </c>
      <c r="P1710">
        <v>0</v>
      </c>
      <c r="Q1710">
        <v>0</v>
      </c>
      <c r="R1710">
        <v>0</v>
      </c>
      <c r="S1710">
        <v>0</v>
      </c>
      <c r="T1710">
        <v>0</v>
      </c>
      <c r="U1710">
        <v>2E-3</v>
      </c>
      <c r="V1710">
        <v>0.69</v>
      </c>
      <c r="W1710">
        <v>5.99</v>
      </c>
      <c r="Y1710" t="str">
        <f t="shared" si="743"/>
        <v>宮崎県</v>
      </c>
      <c r="Z1710" t="str">
        <f t="shared" si="744"/>
        <v>宮崎県高千穂町</v>
      </c>
      <c r="AA1710" s="159">
        <f t="shared" si="745"/>
        <v>128.572</v>
      </c>
      <c r="AB1710" s="159">
        <f t="shared" si="746"/>
        <v>203.68899999999999</v>
      </c>
      <c r="AC1710" s="159">
        <f t="shared" si="747"/>
        <v>305.38600000000002</v>
      </c>
      <c r="AD1710" s="159">
        <f t="shared" si="748"/>
        <v>78.674000000000007</v>
      </c>
      <c r="AE1710" s="159">
        <f t="shared" si="749"/>
        <v>0</v>
      </c>
      <c r="AF1710" s="159">
        <f t="shared" si="750"/>
        <v>0</v>
      </c>
      <c r="AG1710" s="159">
        <f t="shared" si="751"/>
        <v>2E-3</v>
      </c>
      <c r="AH1710" s="160">
        <f t="shared" si="752"/>
        <v>716.32299999999987</v>
      </c>
      <c r="AI1710" s="135">
        <f t="shared" si="753"/>
        <v>0.17948886186817961</v>
      </c>
      <c r="AJ1710" s="135">
        <f t="shared" si="754"/>
        <v>0.28435356675689605</v>
      </c>
      <c r="AK1710" s="135">
        <f t="shared" si="755"/>
        <v>0.42632443743953508</v>
      </c>
      <c r="AL1710" s="135">
        <f t="shared" si="756"/>
        <v>0.10983034189883617</v>
      </c>
      <c r="AM1710" s="135">
        <f t="shared" si="757"/>
        <v>0</v>
      </c>
      <c r="AN1710" s="135">
        <f t="shared" si="758"/>
        <v>0</v>
      </c>
      <c r="AO1710" s="135">
        <f t="shared" si="759"/>
        <v>2.7920365533425571E-6</v>
      </c>
      <c r="AP1710" s="159">
        <f>IFERROR(VLOOKUP(A1710,人口!$A$2:$E$1748,5,0),0)</f>
        <v>12129</v>
      </c>
      <c r="AQ1710" s="159">
        <f t="shared" si="734"/>
        <v>0</v>
      </c>
      <c r="AR1710" s="159">
        <f t="shared" si="735"/>
        <v>0</v>
      </c>
      <c r="AS1710" s="159">
        <f t="shared" si="736"/>
        <v>1</v>
      </c>
      <c r="AT1710" s="159">
        <f t="shared" si="737"/>
        <v>0</v>
      </c>
      <c r="AU1710" s="159">
        <f t="shared" si="738"/>
        <v>0</v>
      </c>
      <c r="AV1710" s="159">
        <f t="shared" si="739"/>
        <v>0</v>
      </c>
      <c r="AW1710" s="159">
        <f t="shared" si="740"/>
        <v>0</v>
      </c>
      <c r="AX1710" s="159">
        <f t="shared" si="760"/>
        <v>0</v>
      </c>
      <c r="AY1710" s="159" t="str">
        <f t="shared" si="761"/>
        <v>1万～3万人未満の市町村平均</v>
      </c>
      <c r="AZ1710" s="159"/>
    </row>
    <row r="1711" spans="1:52" x14ac:dyDescent="0.3">
      <c r="A1711" t="str">
        <f t="shared" si="741"/>
        <v>45442</v>
      </c>
      <c r="B1711" s="158" t="str">
        <f t="shared" si="742"/>
        <v>045442</v>
      </c>
      <c r="C1711">
        <v>45</v>
      </c>
      <c r="D1711" t="s">
        <v>72</v>
      </c>
      <c r="E1711">
        <v>45442</v>
      </c>
      <c r="F1711" t="s">
        <v>1300</v>
      </c>
      <c r="G1711">
        <v>38.567</v>
      </c>
      <c r="H1711">
        <v>41.317999999999998</v>
      </c>
      <c r="I1711">
        <v>50.987000000000002</v>
      </c>
      <c r="J1711">
        <v>54.5</v>
      </c>
      <c r="K1711">
        <v>107.5</v>
      </c>
      <c r="L1711">
        <v>264.44600000000003</v>
      </c>
      <c r="M1711">
        <v>17.355</v>
      </c>
      <c r="N1711">
        <v>98.707999999999998</v>
      </c>
      <c r="O1711">
        <v>0</v>
      </c>
      <c r="P1711">
        <v>0</v>
      </c>
      <c r="Q1711">
        <v>0</v>
      </c>
      <c r="R1711">
        <v>0</v>
      </c>
      <c r="S1711">
        <v>0</v>
      </c>
      <c r="T1711">
        <v>0</v>
      </c>
      <c r="U1711">
        <v>0</v>
      </c>
      <c r="V1711">
        <v>0.23300000000000001</v>
      </c>
      <c r="W1711">
        <v>1.93</v>
      </c>
      <c r="Y1711" t="str">
        <f t="shared" si="743"/>
        <v>宮崎県</v>
      </c>
      <c r="Z1711" t="str">
        <f t="shared" si="744"/>
        <v>宮崎県日之影町</v>
      </c>
      <c r="AA1711" s="159">
        <f t="shared" si="745"/>
        <v>50.987000000000002</v>
      </c>
      <c r="AB1711" s="159">
        <f t="shared" si="746"/>
        <v>54.5</v>
      </c>
      <c r="AC1711" s="159">
        <f t="shared" si="747"/>
        <v>264.44600000000003</v>
      </c>
      <c r="AD1711" s="159">
        <f t="shared" si="748"/>
        <v>98.707999999999998</v>
      </c>
      <c r="AE1711" s="159">
        <f t="shared" si="749"/>
        <v>0</v>
      </c>
      <c r="AF1711" s="159">
        <f t="shared" si="750"/>
        <v>0</v>
      </c>
      <c r="AG1711" s="159">
        <f t="shared" si="751"/>
        <v>0</v>
      </c>
      <c r="AH1711" s="160">
        <f t="shared" si="752"/>
        <v>468.64099999999996</v>
      </c>
      <c r="AI1711" s="135">
        <f t="shared" si="753"/>
        <v>0.1087975657272838</v>
      </c>
      <c r="AJ1711" s="135">
        <f t="shared" si="754"/>
        <v>0.11629370883042671</v>
      </c>
      <c r="AK1711" s="135">
        <f t="shared" si="755"/>
        <v>0.56428268119946834</v>
      </c>
      <c r="AL1711" s="135">
        <f t="shared" si="756"/>
        <v>0.21062604424282128</v>
      </c>
      <c r="AM1711" s="135">
        <f t="shared" si="757"/>
        <v>0</v>
      </c>
      <c r="AN1711" s="135">
        <f t="shared" si="758"/>
        <v>0</v>
      </c>
      <c r="AO1711" s="135">
        <f t="shared" si="759"/>
        <v>0</v>
      </c>
      <c r="AP1711" s="159">
        <f>IFERROR(VLOOKUP(A1711,人口!$A$2:$E$1748,5,0),0)</f>
        <v>3956</v>
      </c>
      <c r="AQ1711" s="159">
        <f t="shared" si="734"/>
        <v>1</v>
      </c>
      <c r="AR1711" s="159">
        <f t="shared" si="735"/>
        <v>0</v>
      </c>
      <c r="AS1711" s="159">
        <f t="shared" si="736"/>
        <v>0</v>
      </c>
      <c r="AT1711" s="159">
        <f t="shared" si="737"/>
        <v>0</v>
      </c>
      <c r="AU1711" s="159">
        <f t="shared" si="738"/>
        <v>0</v>
      </c>
      <c r="AV1711" s="159">
        <f t="shared" si="739"/>
        <v>0</v>
      </c>
      <c r="AW1711" s="159">
        <f t="shared" si="740"/>
        <v>0</v>
      </c>
      <c r="AX1711" s="159">
        <f t="shared" si="760"/>
        <v>0</v>
      </c>
      <c r="AY1711" s="159" t="str">
        <f t="shared" si="761"/>
        <v>5千人未満の市町村平均</v>
      </c>
      <c r="AZ1711" s="159"/>
    </row>
    <row r="1712" spans="1:52" x14ac:dyDescent="0.3">
      <c r="A1712" t="str">
        <f t="shared" si="741"/>
        <v>45443</v>
      </c>
      <c r="B1712" s="158" t="str">
        <f t="shared" si="742"/>
        <v>045443</v>
      </c>
      <c r="C1712">
        <v>45</v>
      </c>
      <c r="D1712" t="s">
        <v>72</v>
      </c>
      <c r="E1712">
        <v>45443</v>
      </c>
      <c r="F1712" t="s">
        <v>1333</v>
      </c>
      <c r="G1712">
        <v>35.634</v>
      </c>
      <c r="H1712">
        <v>70.296000000000006</v>
      </c>
      <c r="I1712">
        <v>44.83</v>
      </c>
      <c r="J1712">
        <v>88.347999999999999</v>
      </c>
      <c r="K1712">
        <v>67.7</v>
      </c>
      <c r="L1712">
        <v>173.4</v>
      </c>
      <c r="M1712">
        <v>6.9630000000000001</v>
      </c>
      <c r="N1712">
        <v>39.670999999999999</v>
      </c>
      <c r="O1712">
        <v>0</v>
      </c>
      <c r="P1712">
        <v>0</v>
      </c>
      <c r="Q1712">
        <v>0</v>
      </c>
      <c r="R1712">
        <v>0</v>
      </c>
      <c r="S1712">
        <v>0</v>
      </c>
      <c r="T1712">
        <v>0</v>
      </c>
      <c r="U1712">
        <v>0</v>
      </c>
      <c r="V1712">
        <v>0.216</v>
      </c>
      <c r="W1712">
        <v>1.897</v>
      </c>
      <c r="Y1712" t="str">
        <f t="shared" si="743"/>
        <v>宮崎県</v>
      </c>
      <c r="Z1712" t="str">
        <f t="shared" si="744"/>
        <v>宮崎県五ヶ瀬町</v>
      </c>
      <c r="AA1712" s="159">
        <f t="shared" si="745"/>
        <v>44.83</v>
      </c>
      <c r="AB1712" s="159">
        <f t="shared" si="746"/>
        <v>88.347999999999999</v>
      </c>
      <c r="AC1712" s="159">
        <f t="shared" si="747"/>
        <v>173.4</v>
      </c>
      <c r="AD1712" s="159">
        <f t="shared" si="748"/>
        <v>39.670999999999999</v>
      </c>
      <c r="AE1712" s="159">
        <f t="shared" si="749"/>
        <v>0</v>
      </c>
      <c r="AF1712" s="159">
        <f t="shared" si="750"/>
        <v>0</v>
      </c>
      <c r="AG1712" s="159">
        <f t="shared" si="751"/>
        <v>0</v>
      </c>
      <c r="AH1712" s="160">
        <f t="shared" si="752"/>
        <v>346.24899999999997</v>
      </c>
      <c r="AI1712" s="135">
        <f t="shared" si="753"/>
        <v>0.12947329811782851</v>
      </c>
      <c r="AJ1712" s="135">
        <f t="shared" si="754"/>
        <v>0.25515741561708483</v>
      </c>
      <c r="AK1712" s="135">
        <f t="shared" si="755"/>
        <v>0.50079567016800053</v>
      </c>
      <c r="AL1712" s="135">
        <f t="shared" si="756"/>
        <v>0.1145736160970862</v>
      </c>
      <c r="AM1712" s="135">
        <f t="shared" si="757"/>
        <v>0</v>
      </c>
      <c r="AN1712" s="135">
        <f t="shared" si="758"/>
        <v>0</v>
      </c>
      <c r="AO1712" s="135">
        <f t="shared" si="759"/>
        <v>0</v>
      </c>
      <c r="AP1712" s="159">
        <f>IFERROR(VLOOKUP(A1712,人口!$A$2:$E$1748,5,0),0)</f>
        <v>3812</v>
      </c>
      <c r="AQ1712" s="159">
        <f t="shared" si="734"/>
        <v>1</v>
      </c>
      <c r="AR1712" s="159">
        <f t="shared" si="735"/>
        <v>0</v>
      </c>
      <c r="AS1712" s="159">
        <f t="shared" si="736"/>
        <v>0</v>
      </c>
      <c r="AT1712" s="159">
        <f t="shared" si="737"/>
        <v>0</v>
      </c>
      <c r="AU1712" s="159">
        <f t="shared" si="738"/>
        <v>0</v>
      </c>
      <c r="AV1712" s="159">
        <f t="shared" si="739"/>
        <v>0</v>
      </c>
      <c r="AW1712" s="159">
        <f t="shared" si="740"/>
        <v>0</v>
      </c>
      <c r="AX1712" s="159">
        <f t="shared" si="760"/>
        <v>0</v>
      </c>
      <c r="AY1712" s="159" t="str">
        <f t="shared" si="761"/>
        <v>5千人未満の市町村平均</v>
      </c>
      <c r="AZ1712" s="159"/>
    </row>
    <row r="1713" spans="1:52" x14ac:dyDescent="0.3">
      <c r="A1713" t="str">
        <f t="shared" si="741"/>
        <v>099</v>
      </c>
      <c r="B1713" s="158" t="str">
        <f t="shared" si="742"/>
        <v>099</v>
      </c>
      <c r="C1713">
        <v>46</v>
      </c>
      <c r="D1713" t="s">
        <v>73</v>
      </c>
      <c r="E1713">
        <v>99</v>
      </c>
      <c r="Y1713" t="str">
        <f t="shared" si="743"/>
        <v>鹿児島県</v>
      </c>
      <c r="Z1713" t="str">
        <f t="shared" si="744"/>
        <v>鹿児島県</v>
      </c>
      <c r="AA1713" s="159">
        <f t="shared" si="745"/>
        <v>0</v>
      </c>
      <c r="AB1713" s="159">
        <f t="shared" si="746"/>
        <v>0</v>
      </c>
      <c r="AC1713" s="159">
        <f t="shared" si="747"/>
        <v>0</v>
      </c>
      <c r="AD1713" s="159">
        <f t="shared" si="748"/>
        <v>0</v>
      </c>
      <c r="AE1713" s="159">
        <f t="shared" si="749"/>
        <v>0</v>
      </c>
      <c r="AF1713" s="159">
        <f t="shared" si="750"/>
        <v>0</v>
      </c>
      <c r="AG1713" s="159">
        <f t="shared" si="751"/>
        <v>0</v>
      </c>
      <c r="AH1713" s="160">
        <f t="shared" si="752"/>
        <v>0</v>
      </c>
      <c r="AI1713" s="135" t="str">
        <f t="shared" si="753"/>
        <v/>
      </c>
      <c r="AJ1713" s="135" t="str">
        <f t="shared" si="754"/>
        <v/>
      </c>
      <c r="AK1713" s="135" t="str">
        <f t="shared" si="755"/>
        <v/>
      </c>
      <c r="AL1713" s="135" t="str">
        <f t="shared" si="756"/>
        <v/>
      </c>
      <c r="AM1713" s="135" t="str">
        <f t="shared" si="757"/>
        <v/>
      </c>
      <c r="AN1713" s="135" t="str">
        <f t="shared" si="758"/>
        <v/>
      </c>
      <c r="AO1713" s="135" t="str">
        <f t="shared" si="759"/>
        <v/>
      </c>
      <c r="AP1713" s="159">
        <f>IFERROR(VLOOKUP(A1713,人口!$A$2:$E$1748,5,0),0)</f>
        <v>0</v>
      </c>
      <c r="AQ1713" s="159">
        <f t="shared" si="734"/>
        <v>0</v>
      </c>
      <c r="AR1713" s="159">
        <f t="shared" si="735"/>
        <v>0</v>
      </c>
      <c r="AS1713" s="159">
        <f t="shared" si="736"/>
        <v>0</v>
      </c>
      <c r="AT1713" s="159">
        <f t="shared" si="737"/>
        <v>0</v>
      </c>
      <c r="AU1713" s="159">
        <f t="shared" si="738"/>
        <v>0</v>
      </c>
      <c r="AV1713" s="159">
        <f t="shared" si="739"/>
        <v>0</v>
      </c>
      <c r="AW1713" s="159">
        <f t="shared" si="740"/>
        <v>0</v>
      </c>
      <c r="AX1713" s="159">
        <f t="shared" si="760"/>
        <v>0</v>
      </c>
      <c r="AY1713" s="159" t="str">
        <f t="shared" si="761"/>
        <v/>
      </c>
      <c r="AZ1713" s="159"/>
    </row>
    <row r="1714" spans="1:52" x14ac:dyDescent="0.3">
      <c r="A1714" t="str">
        <f t="shared" si="741"/>
        <v>46201</v>
      </c>
      <c r="B1714" s="158" t="str">
        <f t="shared" si="742"/>
        <v>046201</v>
      </c>
      <c r="C1714">
        <v>46</v>
      </c>
      <c r="D1714" t="s">
        <v>73</v>
      </c>
      <c r="E1714">
        <v>46201</v>
      </c>
      <c r="F1714" t="s">
        <v>120</v>
      </c>
      <c r="G1714">
        <v>1738.95</v>
      </c>
      <c r="H1714">
        <v>675.11300000000006</v>
      </c>
      <c r="I1714">
        <v>2180.9690000000001</v>
      </c>
      <c r="J1714">
        <v>846.05799999999999</v>
      </c>
      <c r="K1714">
        <v>103.3</v>
      </c>
      <c r="L1714">
        <v>217.876</v>
      </c>
      <c r="M1714">
        <v>7.226</v>
      </c>
      <c r="N1714">
        <v>44.633000000000003</v>
      </c>
      <c r="O1714">
        <v>0</v>
      </c>
      <c r="P1714">
        <v>28.61</v>
      </c>
      <c r="Q1714">
        <v>5.0869999999999997</v>
      </c>
      <c r="R1714">
        <v>7.0529999999999999</v>
      </c>
      <c r="S1714">
        <v>198.79300000000001</v>
      </c>
      <c r="T1714">
        <v>31.196000000000002</v>
      </c>
      <c r="U1714">
        <v>43.25</v>
      </c>
      <c r="V1714">
        <v>24.062000000000001</v>
      </c>
      <c r="W1714">
        <v>143.13499999999999</v>
      </c>
      <c r="Y1714" t="str">
        <f t="shared" si="743"/>
        <v>鹿児島県</v>
      </c>
      <c r="Z1714" t="str">
        <f t="shared" si="744"/>
        <v>鹿児島県鹿児島市</v>
      </c>
      <c r="AA1714" s="159">
        <f t="shared" si="745"/>
        <v>2180.9690000000001</v>
      </c>
      <c r="AB1714" s="159">
        <f t="shared" si="746"/>
        <v>846.05799999999999</v>
      </c>
      <c r="AC1714" s="159">
        <f t="shared" si="747"/>
        <v>217.876</v>
      </c>
      <c r="AD1714" s="159">
        <f t="shared" si="748"/>
        <v>44.633000000000003</v>
      </c>
      <c r="AE1714" s="159">
        <f t="shared" si="749"/>
        <v>198.79300000000001</v>
      </c>
      <c r="AF1714" s="159">
        <f t="shared" si="750"/>
        <v>31.196000000000002</v>
      </c>
      <c r="AG1714" s="159">
        <f t="shared" si="751"/>
        <v>43.25</v>
      </c>
      <c r="AH1714" s="160">
        <f t="shared" si="752"/>
        <v>3562.7750000000001</v>
      </c>
      <c r="AI1714" s="135">
        <f t="shared" si="753"/>
        <v>0.6121545705243806</v>
      </c>
      <c r="AJ1714" s="135">
        <f t="shared" si="754"/>
        <v>0.23747163376862135</v>
      </c>
      <c r="AK1714" s="135">
        <f t="shared" si="755"/>
        <v>6.1153454821031357E-2</v>
      </c>
      <c r="AL1714" s="135">
        <f t="shared" si="756"/>
        <v>1.2527594361137035E-2</v>
      </c>
      <c r="AM1714" s="135">
        <f t="shared" si="757"/>
        <v>5.579723670453509E-2</v>
      </c>
      <c r="AN1714" s="135">
        <f t="shared" si="758"/>
        <v>8.7560960206580548E-3</v>
      </c>
      <c r="AO1714" s="135">
        <f t="shared" si="759"/>
        <v>1.2139413799636518E-2</v>
      </c>
      <c r="AP1714" s="159">
        <f>IFERROR(VLOOKUP(A1714,人口!$A$2:$E$1748,5,0),0)</f>
        <v>602465</v>
      </c>
      <c r="AQ1714" s="159">
        <f t="shared" si="734"/>
        <v>0</v>
      </c>
      <c r="AR1714" s="159">
        <f t="shared" si="735"/>
        <v>0</v>
      </c>
      <c r="AS1714" s="159">
        <f t="shared" si="736"/>
        <v>0</v>
      </c>
      <c r="AT1714" s="159">
        <f t="shared" si="737"/>
        <v>0</v>
      </c>
      <c r="AU1714" s="159">
        <f t="shared" si="738"/>
        <v>0</v>
      </c>
      <c r="AV1714" s="159">
        <f t="shared" si="739"/>
        <v>0</v>
      </c>
      <c r="AW1714" s="159">
        <f t="shared" si="740"/>
        <v>1</v>
      </c>
      <c r="AX1714" s="159">
        <f t="shared" si="760"/>
        <v>0</v>
      </c>
      <c r="AY1714" s="159" t="str">
        <f t="shared" si="761"/>
        <v>50万～100万人未満の市町村平均</v>
      </c>
      <c r="AZ1714" s="159"/>
    </row>
    <row r="1715" spans="1:52" x14ac:dyDescent="0.3">
      <c r="A1715" t="str">
        <f t="shared" si="741"/>
        <v>46203</v>
      </c>
      <c r="B1715" s="158" t="str">
        <f t="shared" si="742"/>
        <v>046203</v>
      </c>
      <c r="C1715">
        <v>46</v>
      </c>
      <c r="D1715" t="s">
        <v>73</v>
      </c>
      <c r="E1715">
        <v>46203</v>
      </c>
      <c r="F1715" t="s">
        <v>170</v>
      </c>
      <c r="G1715">
        <v>726.44500000000005</v>
      </c>
      <c r="H1715">
        <v>3165.4720000000002</v>
      </c>
      <c r="I1715">
        <v>967.75099999999998</v>
      </c>
      <c r="J1715">
        <v>4212.4719999999998</v>
      </c>
      <c r="K1715">
        <v>177.8</v>
      </c>
      <c r="L1715">
        <v>418.41399999999999</v>
      </c>
      <c r="M1715">
        <v>2.605</v>
      </c>
      <c r="N1715">
        <v>16.407</v>
      </c>
      <c r="O1715">
        <v>1.544</v>
      </c>
      <c r="P1715">
        <v>0</v>
      </c>
      <c r="Q1715">
        <v>0</v>
      </c>
      <c r="R1715">
        <v>0</v>
      </c>
      <c r="S1715">
        <v>0</v>
      </c>
      <c r="T1715">
        <v>0</v>
      </c>
      <c r="U1715">
        <v>0</v>
      </c>
      <c r="V1715">
        <v>6.6719999999999997</v>
      </c>
      <c r="W1715">
        <v>46.72</v>
      </c>
      <c r="Y1715" t="str">
        <f t="shared" si="743"/>
        <v>鹿児島県</v>
      </c>
      <c r="Z1715" t="str">
        <f t="shared" si="744"/>
        <v>鹿児島県鹿屋市</v>
      </c>
      <c r="AA1715" s="159">
        <f t="shared" si="745"/>
        <v>967.75099999999998</v>
      </c>
      <c r="AB1715" s="159">
        <f t="shared" si="746"/>
        <v>4212.4719999999998</v>
      </c>
      <c r="AC1715" s="159">
        <f t="shared" si="747"/>
        <v>418.41399999999999</v>
      </c>
      <c r="AD1715" s="159">
        <f t="shared" si="748"/>
        <v>16.407</v>
      </c>
      <c r="AE1715" s="159">
        <f t="shared" si="749"/>
        <v>0</v>
      </c>
      <c r="AF1715" s="159">
        <f t="shared" si="750"/>
        <v>0</v>
      </c>
      <c r="AG1715" s="159">
        <f t="shared" si="751"/>
        <v>0</v>
      </c>
      <c r="AH1715" s="160">
        <f t="shared" si="752"/>
        <v>5615.0439999999999</v>
      </c>
      <c r="AI1715" s="135">
        <f t="shared" si="753"/>
        <v>0.17234967348430394</v>
      </c>
      <c r="AJ1715" s="135">
        <f t="shared" si="754"/>
        <v>0.75021175257041617</v>
      </c>
      <c r="AK1715" s="135">
        <f t="shared" si="755"/>
        <v>7.4516602185129802E-2</v>
      </c>
      <c r="AL1715" s="135">
        <f t="shared" si="756"/>
        <v>2.9219717601500542E-3</v>
      </c>
      <c r="AM1715" s="135">
        <f t="shared" si="757"/>
        <v>0</v>
      </c>
      <c r="AN1715" s="135">
        <f t="shared" si="758"/>
        <v>0</v>
      </c>
      <c r="AO1715" s="135">
        <f t="shared" si="759"/>
        <v>0</v>
      </c>
      <c r="AP1715" s="159">
        <f>IFERROR(VLOOKUP(A1715,人口!$A$2:$E$1748,5,0),0)</f>
        <v>102875</v>
      </c>
      <c r="AQ1715" s="159">
        <f t="shared" si="734"/>
        <v>0</v>
      </c>
      <c r="AR1715" s="159">
        <f t="shared" si="735"/>
        <v>0</v>
      </c>
      <c r="AS1715" s="159">
        <f t="shared" si="736"/>
        <v>0</v>
      </c>
      <c r="AT1715" s="159">
        <f t="shared" si="737"/>
        <v>0</v>
      </c>
      <c r="AU1715" s="159">
        <f t="shared" si="738"/>
        <v>1</v>
      </c>
      <c r="AV1715" s="159">
        <f t="shared" si="739"/>
        <v>0</v>
      </c>
      <c r="AW1715" s="159">
        <f t="shared" si="740"/>
        <v>0</v>
      </c>
      <c r="AX1715" s="159">
        <f t="shared" si="760"/>
        <v>0</v>
      </c>
      <c r="AY1715" s="159" t="str">
        <f t="shared" si="761"/>
        <v>10万～20万人未満の市町村平均</v>
      </c>
      <c r="AZ1715" s="159"/>
    </row>
    <row r="1716" spans="1:52" x14ac:dyDescent="0.3">
      <c r="A1716" t="str">
        <f t="shared" si="741"/>
        <v>46204</v>
      </c>
      <c r="B1716" s="158" t="str">
        <f t="shared" si="742"/>
        <v>046204</v>
      </c>
      <c r="C1716">
        <v>46</v>
      </c>
      <c r="D1716" t="s">
        <v>73</v>
      </c>
      <c r="E1716">
        <v>46204</v>
      </c>
      <c r="F1716" t="s">
        <v>238</v>
      </c>
      <c r="G1716">
        <v>151.125</v>
      </c>
      <c r="H1716">
        <v>444.084</v>
      </c>
      <c r="I1716">
        <v>194.9</v>
      </c>
      <c r="J1716">
        <v>573.03599999999994</v>
      </c>
      <c r="K1716">
        <v>30.9</v>
      </c>
      <c r="L1716">
        <v>87.988</v>
      </c>
      <c r="M1716">
        <v>0.251</v>
      </c>
      <c r="N1716">
        <v>1.5509999999999999</v>
      </c>
      <c r="O1716">
        <v>0</v>
      </c>
      <c r="P1716">
        <v>0</v>
      </c>
      <c r="Q1716">
        <v>0</v>
      </c>
      <c r="R1716">
        <v>0</v>
      </c>
      <c r="S1716">
        <v>0</v>
      </c>
      <c r="T1716">
        <v>0</v>
      </c>
      <c r="U1716">
        <v>0</v>
      </c>
      <c r="V1716">
        <v>1.742</v>
      </c>
      <c r="W1716">
        <v>10.372</v>
      </c>
      <c r="Y1716" t="str">
        <f t="shared" si="743"/>
        <v>鹿児島県</v>
      </c>
      <c r="Z1716" t="str">
        <f t="shared" si="744"/>
        <v>鹿児島県枕崎市</v>
      </c>
      <c r="AA1716" s="159">
        <f t="shared" si="745"/>
        <v>194.9</v>
      </c>
      <c r="AB1716" s="159">
        <f t="shared" si="746"/>
        <v>573.03599999999994</v>
      </c>
      <c r="AC1716" s="159">
        <f t="shared" si="747"/>
        <v>87.988</v>
      </c>
      <c r="AD1716" s="159">
        <f t="shared" si="748"/>
        <v>1.5509999999999999</v>
      </c>
      <c r="AE1716" s="159">
        <f t="shared" si="749"/>
        <v>0</v>
      </c>
      <c r="AF1716" s="159">
        <f t="shared" si="750"/>
        <v>0</v>
      </c>
      <c r="AG1716" s="159">
        <f t="shared" si="751"/>
        <v>0</v>
      </c>
      <c r="AH1716" s="160">
        <f t="shared" si="752"/>
        <v>857.47500000000002</v>
      </c>
      <c r="AI1716" s="135">
        <f t="shared" si="753"/>
        <v>0.22729525642147003</v>
      </c>
      <c r="AJ1716" s="135">
        <f t="shared" si="754"/>
        <v>0.66828304032187524</v>
      </c>
      <c r="AK1716" s="135">
        <f t="shared" si="755"/>
        <v>0.10261290416630223</v>
      </c>
      <c r="AL1716" s="135">
        <f t="shared" si="756"/>
        <v>1.8087990903524883E-3</v>
      </c>
      <c r="AM1716" s="135">
        <f t="shared" si="757"/>
        <v>0</v>
      </c>
      <c r="AN1716" s="135">
        <f t="shared" si="758"/>
        <v>0</v>
      </c>
      <c r="AO1716" s="135">
        <f t="shared" si="759"/>
        <v>0</v>
      </c>
      <c r="AP1716" s="159">
        <f>IFERROR(VLOOKUP(A1716,人口!$A$2:$E$1748,5,0),0)</f>
        <v>21006</v>
      </c>
      <c r="AQ1716" s="159">
        <f t="shared" si="734"/>
        <v>0</v>
      </c>
      <c r="AR1716" s="159">
        <f t="shared" si="735"/>
        <v>0</v>
      </c>
      <c r="AS1716" s="159">
        <f t="shared" si="736"/>
        <v>1</v>
      </c>
      <c r="AT1716" s="159">
        <f t="shared" si="737"/>
        <v>0</v>
      </c>
      <c r="AU1716" s="159">
        <f t="shared" si="738"/>
        <v>0</v>
      </c>
      <c r="AV1716" s="159">
        <f t="shared" si="739"/>
        <v>0</v>
      </c>
      <c r="AW1716" s="159">
        <f t="shared" si="740"/>
        <v>0</v>
      </c>
      <c r="AX1716" s="159">
        <f t="shared" si="760"/>
        <v>0</v>
      </c>
      <c r="AY1716" s="159" t="str">
        <f t="shared" si="761"/>
        <v>1万～3万人未満の市町村平均</v>
      </c>
      <c r="AZ1716" s="159"/>
    </row>
    <row r="1717" spans="1:52" x14ac:dyDescent="0.3">
      <c r="A1717" t="str">
        <f t="shared" si="741"/>
        <v>46206</v>
      </c>
      <c r="B1717" s="158" t="str">
        <f t="shared" si="742"/>
        <v>046206</v>
      </c>
      <c r="C1717">
        <v>46</v>
      </c>
      <c r="D1717" t="s">
        <v>73</v>
      </c>
      <c r="E1717">
        <v>46206</v>
      </c>
      <c r="F1717" t="s">
        <v>299</v>
      </c>
      <c r="G1717">
        <v>161.81200000000001</v>
      </c>
      <c r="H1717">
        <v>312.57100000000003</v>
      </c>
      <c r="I1717">
        <v>210.602</v>
      </c>
      <c r="J1717">
        <v>406.94</v>
      </c>
      <c r="K1717">
        <v>70.5</v>
      </c>
      <c r="L1717">
        <v>179.59800000000001</v>
      </c>
      <c r="M1717">
        <v>0.68</v>
      </c>
      <c r="N1717">
        <v>4.3120000000000003</v>
      </c>
      <c r="O1717">
        <v>0</v>
      </c>
      <c r="P1717">
        <v>0</v>
      </c>
      <c r="Q1717">
        <v>0</v>
      </c>
      <c r="R1717">
        <v>0</v>
      </c>
      <c r="S1717">
        <v>0</v>
      </c>
      <c r="T1717">
        <v>0</v>
      </c>
      <c r="U1717">
        <v>0</v>
      </c>
      <c r="V1717">
        <v>1.5609999999999999</v>
      </c>
      <c r="W1717">
        <v>11.196</v>
      </c>
      <c r="Y1717" t="str">
        <f t="shared" si="743"/>
        <v>鹿児島県</v>
      </c>
      <c r="Z1717" t="str">
        <f t="shared" si="744"/>
        <v>鹿児島県阿久根市</v>
      </c>
      <c r="AA1717" s="159">
        <f t="shared" si="745"/>
        <v>210.602</v>
      </c>
      <c r="AB1717" s="159">
        <f t="shared" si="746"/>
        <v>406.94</v>
      </c>
      <c r="AC1717" s="159">
        <f t="shared" si="747"/>
        <v>179.59800000000001</v>
      </c>
      <c r="AD1717" s="159">
        <f t="shared" si="748"/>
        <v>4.3120000000000003</v>
      </c>
      <c r="AE1717" s="159">
        <f t="shared" si="749"/>
        <v>0</v>
      </c>
      <c r="AF1717" s="159">
        <f t="shared" si="750"/>
        <v>0</v>
      </c>
      <c r="AG1717" s="159">
        <f t="shared" si="751"/>
        <v>0</v>
      </c>
      <c r="AH1717" s="160">
        <f t="shared" si="752"/>
        <v>801.45200000000011</v>
      </c>
      <c r="AI1717" s="135">
        <f t="shared" si="753"/>
        <v>0.26277556235432686</v>
      </c>
      <c r="AJ1717" s="135">
        <f t="shared" si="754"/>
        <v>0.50775342752903474</v>
      </c>
      <c r="AK1717" s="135">
        <f t="shared" si="755"/>
        <v>0.22409077524293405</v>
      </c>
      <c r="AL1717" s="135">
        <f t="shared" si="756"/>
        <v>5.3802348737042264E-3</v>
      </c>
      <c r="AM1717" s="135">
        <f t="shared" si="757"/>
        <v>0</v>
      </c>
      <c r="AN1717" s="135">
        <f t="shared" si="758"/>
        <v>0</v>
      </c>
      <c r="AO1717" s="135">
        <f t="shared" si="759"/>
        <v>0</v>
      </c>
      <c r="AP1717" s="159">
        <f>IFERROR(VLOOKUP(A1717,人口!$A$2:$E$1748,5,0),0)</f>
        <v>20176</v>
      </c>
      <c r="AQ1717" s="159">
        <f t="shared" si="734"/>
        <v>0</v>
      </c>
      <c r="AR1717" s="159">
        <f t="shared" si="735"/>
        <v>0</v>
      </c>
      <c r="AS1717" s="159">
        <f t="shared" si="736"/>
        <v>1</v>
      </c>
      <c r="AT1717" s="159">
        <f t="shared" si="737"/>
        <v>0</v>
      </c>
      <c r="AU1717" s="159">
        <f t="shared" si="738"/>
        <v>0</v>
      </c>
      <c r="AV1717" s="159">
        <f t="shared" si="739"/>
        <v>0</v>
      </c>
      <c r="AW1717" s="159">
        <f t="shared" si="740"/>
        <v>0</v>
      </c>
      <c r="AX1717" s="159">
        <f t="shared" si="760"/>
        <v>0</v>
      </c>
      <c r="AY1717" s="159" t="str">
        <f t="shared" si="761"/>
        <v>1万～3万人未満の市町村平均</v>
      </c>
      <c r="AZ1717" s="159"/>
    </row>
    <row r="1718" spans="1:52" x14ac:dyDescent="0.3">
      <c r="A1718" t="str">
        <f t="shared" si="741"/>
        <v>46208</v>
      </c>
      <c r="B1718" s="158" t="str">
        <f t="shared" si="742"/>
        <v>046208</v>
      </c>
      <c r="C1718">
        <v>46</v>
      </c>
      <c r="D1718" t="s">
        <v>73</v>
      </c>
      <c r="E1718">
        <v>46208</v>
      </c>
      <c r="F1718" t="s">
        <v>350</v>
      </c>
      <c r="G1718">
        <v>379.2</v>
      </c>
      <c r="H1718">
        <v>1269.566</v>
      </c>
      <c r="I1718">
        <v>494.69499999999999</v>
      </c>
      <c r="J1718">
        <v>1656.252</v>
      </c>
      <c r="K1718">
        <v>357.6</v>
      </c>
      <c r="L1718">
        <v>880.54100000000005</v>
      </c>
      <c r="M1718">
        <v>7.4669999999999996</v>
      </c>
      <c r="N1718">
        <v>47.354999999999997</v>
      </c>
      <c r="O1718">
        <v>0</v>
      </c>
      <c r="P1718">
        <v>0</v>
      </c>
      <c r="Q1718">
        <v>0</v>
      </c>
      <c r="R1718">
        <v>0</v>
      </c>
      <c r="S1718">
        <v>0</v>
      </c>
      <c r="T1718">
        <v>0</v>
      </c>
      <c r="U1718">
        <v>0</v>
      </c>
      <c r="V1718">
        <v>3.8839999999999999</v>
      </c>
      <c r="W1718">
        <v>29.766999999999999</v>
      </c>
      <c r="Y1718" t="str">
        <f t="shared" si="743"/>
        <v>鹿児島県</v>
      </c>
      <c r="Z1718" t="str">
        <f t="shared" si="744"/>
        <v>鹿児島県出水市</v>
      </c>
      <c r="AA1718" s="159">
        <f t="shared" si="745"/>
        <v>494.69499999999999</v>
      </c>
      <c r="AB1718" s="159">
        <f t="shared" si="746"/>
        <v>1656.252</v>
      </c>
      <c r="AC1718" s="159">
        <f t="shared" si="747"/>
        <v>880.54100000000005</v>
      </c>
      <c r="AD1718" s="159">
        <f t="shared" si="748"/>
        <v>47.354999999999997</v>
      </c>
      <c r="AE1718" s="159">
        <f t="shared" si="749"/>
        <v>0</v>
      </c>
      <c r="AF1718" s="159">
        <f t="shared" si="750"/>
        <v>0</v>
      </c>
      <c r="AG1718" s="159">
        <f t="shared" si="751"/>
        <v>0</v>
      </c>
      <c r="AH1718" s="160">
        <f t="shared" si="752"/>
        <v>3078.8430000000003</v>
      </c>
      <c r="AI1718" s="135">
        <f t="shared" si="753"/>
        <v>0.1606756174316131</v>
      </c>
      <c r="AJ1718" s="135">
        <f t="shared" si="754"/>
        <v>0.53794623499801708</v>
      </c>
      <c r="AK1718" s="135">
        <f t="shared" si="755"/>
        <v>0.28599736979118451</v>
      </c>
      <c r="AL1718" s="135">
        <f t="shared" si="756"/>
        <v>1.538077777918523E-2</v>
      </c>
      <c r="AM1718" s="135">
        <f t="shared" si="757"/>
        <v>0</v>
      </c>
      <c r="AN1718" s="135">
        <f t="shared" si="758"/>
        <v>0</v>
      </c>
      <c r="AO1718" s="135">
        <f t="shared" si="759"/>
        <v>0</v>
      </c>
      <c r="AP1718" s="159">
        <f>IFERROR(VLOOKUP(A1718,人口!$A$2:$E$1748,5,0),0)</f>
        <v>53449</v>
      </c>
      <c r="AQ1718" s="159">
        <f t="shared" si="734"/>
        <v>0</v>
      </c>
      <c r="AR1718" s="159">
        <f t="shared" si="735"/>
        <v>0</v>
      </c>
      <c r="AS1718" s="159">
        <f t="shared" si="736"/>
        <v>0</v>
      </c>
      <c r="AT1718" s="159">
        <f t="shared" si="737"/>
        <v>1</v>
      </c>
      <c r="AU1718" s="159">
        <f t="shared" si="738"/>
        <v>0</v>
      </c>
      <c r="AV1718" s="159">
        <f t="shared" si="739"/>
        <v>0</v>
      </c>
      <c r="AW1718" s="159">
        <f t="shared" si="740"/>
        <v>0</v>
      </c>
      <c r="AX1718" s="159">
        <f t="shared" si="760"/>
        <v>0</v>
      </c>
      <c r="AY1718" s="159" t="str">
        <f t="shared" si="761"/>
        <v>3万～10万人未満の市町村平均</v>
      </c>
      <c r="AZ1718" s="159"/>
    </row>
    <row r="1719" spans="1:52" x14ac:dyDescent="0.3">
      <c r="A1719" t="str">
        <f t="shared" si="741"/>
        <v>46210</v>
      </c>
      <c r="B1719" s="158" t="str">
        <f t="shared" si="742"/>
        <v>046210</v>
      </c>
      <c r="C1719">
        <v>46</v>
      </c>
      <c r="D1719" t="s">
        <v>73</v>
      </c>
      <c r="E1719">
        <v>46210</v>
      </c>
      <c r="F1719" t="s">
        <v>402</v>
      </c>
      <c r="G1719">
        <v>285.22000000000003</v>
      </c>
      <c r="H1719">
        <v>964.37699999999995</v>
      </c>
      <c r="I1719">
        <v>365.90199999999999</v>
      </c>
      <c r="J1719">
        <v>1237.3340000000001</v>
      </c>
      <c r="K1719">
        <v>77.599999999999994</v>
      </c>
      <c r="L1719">
        <v>183.03200000000001</v>
      </c>
      <c r="M1719">
        <v>1.1240000000000001</v>
      </c>
      <c r="N1719">
        <v>6.944</v>
      </c>
      <c r="O1719">
        <v>0</v>
      </c>
      <c r="P1719">
        <v>18.782</v>
      </c>
      <c r="Q1719">
        <v>2.0870000000000002</v>
      </c>
      <c r="R1719">
        <v>5.6280000000000001</v>
      </c>
      <c r="S1719">
        <v>130.286</v>
      </c>
      <c r="T1719">
        <v>12.798999999999999</v>
      </c>
      <c r="U1719">
        <v>34.512999999999998</v>
      </c>
      <c r="V1719">
        <v>3.7669999999999999</v>
      </c>
      <c r="W1719">
        <v>23.256</v>
      </c>
      <c r="Y1719" t="str">
        <f t="shared" si="743"/>
        <v>鹿児島県</v>
      </c>
      <c r="Z1719" t="str">
        <f t="shared" si="744"/>
        <v>鹿児島県指宿市</v>
      </c>
      <c r="AA1719" s="159">
        <f t="shared" si="745"/>
        <v>365.90199999999999</v>
      </c>
      <c r="AB1719" s="159">
        <f t="shared" si="746"/>
        <v>1237.3340000000001</v>
      </c>
      <c r="AC1719" s="159">
        <f t="shared" si="747"/>
        <v>183.03200000000001</v>
      </c>
      <c r="AD1719" s="159">
        <f t="shared" si="748"/>
        <v>6.944</v>
      </c>
      <c r="AE1719" s="159">
        <f t="shared" si="749"/>
        <v>130.286</v>
      </c>
      <c r="AF1719" s="159">
        <f t="shared" si="750"/>
        <v>12.798999999999999</v>
      </c>
      <c r="AG1719" s="159">
        <f t="shared" si="751"/>
        <v>34.512999999999998</v>
      </c>
      <c r="AH1719" s="160">
        <f t="shared" si="752"/>
        <v>1970.81</v>
      </c>
      <c r="AI1719" s="135">
        <f t="shared" si="753"/>
        <v>0.1856607181818643</v>
      </c>
      <c r="AJ1719" s="135">
        <f t="shared" si="754"/>
        <v>0.62783018149897762</v>
      </c>
      <c r="AK1719" s="135">
        <f t="shared" si="755"/>
        <v>9.2871458943277141E-2</v>
      </c>
      <c r="AL1719" s="135">
        <f t="shared" si="756"/>
        <v>3.5234243788087134E-3</v>
      </c>
      <c r="AM1719" s="135">
        <f t="shared" si="757"/>
        <v>6.6107843982930875E-2</v>
      </c>
      <c r="AN1719" s="135">
        <f t="shared" si="758"/>
        <v>6.4942840760905413E-3</v>
      </c>
      <c r="AO1719" s="135">
        <f t="shared" si="759"/>
        <v>1.7512088938050851E-2</v>
      </c>
      <c r="AP1719" s="159">
        <f>IFERROR(VLOOKUP(A1719,人口!$A$2:$E$1748,5,0),0)</f>
        <v>40345</v>
      </c>
      <c r="AQ1719" s="159">
        <f t="shared" si="734"/>
        <v>0</v>
      </c>
      <c r="AR1719" s="159">
        <f t="shared" si="735"/>
        <v>0</v>
      </c>
      <c r="AS1719" s="159">
        <f t="shared" si="736"/>
        <v>0</v>
      </c>
      <c r="AT1719" s="159">
        <f t="shared" si="737"/>
        <v>1</v>
      </c>
      <c r="AU1719" s="159">
        <f t="shared" si="738"/>
        <v>0</v>
      </c>
      <c r="AV1719" s="159">
        <f t="shared" si="739"/>
        <v>0</v>
      </c>
      <c r="AW1719" s="159">
        <f t="shared" si="740"/>
        <v>0</v>
      </c>
      <c r="AX1719" s="159">
        <f t="shared" si="760"/>
        <v>0</v>
      </c>
      <c r="AY1719" s="159" t="str">
        <f t="shared" si="761"/>
        <v>3万～10万人未満の市町村平均</v>
      </c>
      <c r="AZ1719" s="159"/>
    </row>
    <row r="1720" spans="1:52" x14ac:dyDescent="0.3">
      <c r="A1720" t="str">
        <f t="shared" si="741"/>
        <v>46213</v>
      </c>
      <c r="B1720" s="158" t="str">
        <f t="shared" si="742"/>
        <v>046213</v>
      </c>
      <c r="C1720">
        <v>46</v>
      </c>
      <c r="D1720" t="s">
        <v>73</v>
      </c>
      <c r="E1720">
        <v>46213</v>
      </c>
      <c r="F1720" t="s">
        <v>453</v>
      </c>
      <c r="G1720">
        <v>113.226</v>
      </c>
      <c r="H1720">
        <v>985.95799999999997</v>
      </c>
      <c r="I1720">
        <v>140.62899999999999</v>
      </c>
      <c r="J1720">
        <v>1227.0989999999999</v>
      </c>
      <c r="K1720">
        <v>292.3</v>
      </c>
      <c r="L1720">
        <v>807.94399999999996</v>
      </c>
      <c r="M1720">
        <v>0</v>
      </c>
      <c r="N1720">
        <v>0</v>
      </c>
      <c r="O1720">
        <v>0</v>
      </c>
      <c r="P1720">
        <v>0</v>
      </c>
      <c r="Q1720">
        <v>0</v>
      </c>
      <c r="R1720">
        <v>0</v>
      </c>
      <c r="S1720">
        <v>0</v>
      </c>
      <c r="T1720">
        <v>0</v>
      </c>
      <c r="U1720">
        <v>0</v>
      </c>
      <c r="V1720">
        <v>1.0209999999999999</v>
      </c>
      <c r="W1720">
        <v>7.14</v>
      </c>
      <c r="Y1720" t="str">
        <f t="shared" si="743"/>
        <v>鹿児島県</v>
      </c>
      <c r="Z1720" t="str">
        <f t="shared" si="744"/>
        <v>鹿児島県西之表市</v>
      </c>
      <c r="AA1720" s="159">
        <f t="shared" si="745"/>
        <v>140.62899999999999</v>
      </c>
      <c r="AB1720" s="159">
        <f t="shared" si="746"/>
        <v>1227.0989999999999</v>
      </c>
      <c r="AC1720" s="159">
        <f t="shared" si="747"/>
        <v>807.94399999999996</v>
      </c>
      <c r="AD1720" s="159">
        <f t="shared" si="748"/>
        <v>0</v>
      </c>
      <c r="AE1720" s="159">
        <f t="shared" si="749"/>
        <v>0</v>
      </c>
      <c r="AF1720" s="159">
        <f t="shared" si="750"/>
        <v>0</v>
      </c>
      <c r="AG1720" s="159">
        <f t="shared" si="751"/>
        <v>0</v>
      </c>
      <c r="AH1720" s="160">
        <f t="shared" si="752"/>
        <v>2175.6719999999996</v>
      </c>
      <c r="AI1720" s="135">
        <f t="shared" si="753"/>
        <v>6.4637040877485216E-2</v>
      </c>
      <c r="AJ1720" s="135">
        <f t="shared" si="754"/>
        <v>0.56400918888508933</v>
      </c>
      <c r="AK1720" s="135">
        <f t="shared" si="755"/>
        <v>0.37135377023742555</v>
      </c>
      <c r="AL1720" s="135">
        <f t="shared" si="756"/>
        <v>0</v>
      </c>
      <c r="AM1720" s="135">
        <f t="shared" si="757"/>
        <v>0</v>
      </c>
      <c r="AN1720" s="135">
        <f t="shared" si="758"/>
        <v>0</v>
      </c>
      <c r="AO1720" s="135">
        <f t="shared" si="759"/>
        <v>0</v>
      </c>
      <c r="AP1720" s="159">
        <f>IFERROR(VLOOKUP(A1720,人口!$A$2:$E$1748,5,0),0)</f>
        <v>15176</v>
      </c>
      <c r="AQ1720" s="159">
        <f t="shared" si="734"/>
        <v>0</v>
      </c>
      <c r="AR1720" s="159">
        <f t="shared" si="735"/>
        <v>0</v>
      </c>
      <c r="AS1720" s="159">
        <f t="shared" si="736"/>
        <v>1</v>
      </c>
      <c r="AT1720" s="159">
        <f t="shared" si="737"/>
        <v>0</v>
      </c>
      <c r="AU1720" s="159">
        <f t="shared" si="738"/>
        <v>0</v>
      </c>
      <c r="AV1720" s="159">
        <f t="shared" si="739"/>
        <v>0</v>
      </c>
      <c r="AW1720" s="159">
        <f t="shared" si="740"/>
        <v>0</v>
      </c>
      <c r="AX1720" s="159">
        <f t="shared" si="760"/>
        <v>0</v>
      </c>
      <c r="AY1720" s="159" t="str">
        <f t="shared" si="761"/>
        <v>1万～3万人未満の市町村平均</v>
      </c>
      <c r="AZ1720" s="159"/>
    </row>
    <row r="1721" spans="1:52" x14ac:dyDescent="0.3">
      <c r="A1721" t="str">
        <f t="shared" si="741"/>
        <v>46214</v>
      </c>
      <c r="B1721" s="158" t="str">
        <f t="shared" si="742"/>
        <v>046214</v>
      </c>
      <c r="C1721">
        <v>46</v>
      </c>
      <c r="D1721" t="s">
        <v>73</v>
      </c>
      <c r="E1721">
        <v>46214</v>
      </c>
      <c r="F1721" t="s">
        <v>508</v>
      </c>
      <c r="G1721">
        <v>118.622</v>
      </c>
      <c r="H1721">
        <v>216.85900000000001</v>
      </c>
      <c r="I1721">
        <v>151.923</v>
      </c>
      <c r="J1721">
        <v>277.45999999999998</v>
      </c>
      <c r="K1721">
        <v>322.7</v>
      </c>
      <c r="L1721">
        <v>792.33399999999995</v>
      </c>
      <c r="M1721">
        <v>2.98</v>
      </c>
      <c r="N1721">
        <v>18.794</v>
      </c>
      <c r="O1721">
        <v>0</v>
      </c>
      <c r="P1721">
        <v>0</v>
      </c>
      <c r="Q1721">
        <v>0</v>
      </c>
      <c r="R1721">
        <v>8.9999999999999993E-3</v>
      </c>
      <c r="S1721">
        <v>0</v>
      </c>
      <c r="T1721">
        <v>0</v>
      </c>
      <c r="U1721">
        <v>5.5E-2</v>
      </c>
      <c r="V1721">
        <v>1.569</v>
      </c>
      <c r="W1721">
        <v>9.6910000000000007</v>
      </c>
      <c r="Y1721" t="str">
        <f t="shared" si="743"/>
        <v>鹿児島県</v>
      </c>
      <c r="Z1721" t="str">
        <f t="shared" si="744"/>
        <v>鹿児島県垂水市</v>
      </c>
      <c r="AA1721" s="159">
        <f t="shared" si="745"/>
        <v>151.923</v>
      </c>
      <c r="AB1721" s="159">
        <f t="shared" si="746"/>
        <v>277.45999999999998</v>
      </c>
      <c r="AC1721" s="159">
        <f t="shared" si="747"/>
        <v>792.33399999999995</v>
      </c>
      <c r="AD1721" s="159">
        <f t="shared" si="748"/>
        <v>18.794</v>
      </c>
      <c r="AE1721" s="159">
        <f t="shared" si="749"/>
        <v>0</v>
      </c>
      <c r="AF1721" s="159">
        <f t="shared" si="750"/>
        <v>0</v>
      </c>
      <c r="AG1721" s="159">
        <f t="shared" si="751"/>
        <v>5.5E-2</v>
      </c>
      <c r="AH1721" s="160">
        <f t="shared" si="752"/>
        <v>1240.566</v>
      </c>
      <c r="AI1721" s="135">
        <f t="shared" si="753"/>
        <v>0.12246265011293232</v>
      </c>
      <c r="AJ1721" s="135">
        <f t="shared" si="754"/>
        <v>0.22365597638497264</v>
      </c>
      <c r="AK1721" s="135">
        <f t="shared" si="755"/>
        <v>0.6386875023174905</v>
      </c>
      <c r="AL1721" s="135">
        <f t="shared" si="756"/>
        <v>1.5149536582495409E-2</v>
      </c>
      <c r="AM1721" s="135">
        <f t="shared" si="757"/>
        <v>0</v>
      </c>
      <c r="AN1721" s="135">
        <f t="shared" si="758"/>
        <v>0</v>
      </c>
      <c r="AO1721" s="135">
        <f t="shared" si="759"/>
        <v>4.4334602109037324E-5</v>
      </c>
      <c r="AP1721" s="159">
        <f>IFERROR(VLOOKUP(A1721,人口!$A$2:$E$1748,5,0),0)</f>
        <v>14586</v>
      </c>
      <c r="AQ1721" s="159">
        <f t="shared" si="734"/>
        <v>0</v>
      </c>
      <c r="AR1721" s="159">
        <f t="shared" si="735"/>
        <v>0</v>
      </c>
      <c r="AS1721" s="159">
        <f t="shared" si="736"/>
        <v>1</v>
      </c>
      <c r="AT1721" s="159">
        <f t="shared" si="737"/>
        <v>0</v>
      </c>
      <c r="AU1721" s="159">
        <f t="shared" si="738"/>
        <v>0</v>
      </c>
      <c r="AV1721" s="159">
        <f t="shared" si="739"/>
        <v>0</v>
      </c>
      <c r="AW1721" s="159">
        <f t="shared" si="740"/>
        <v>0</v>
      </c>
      <c r="AX1721" s="159">
        <f t="shared" si="760"/>
        <v>0</v>
      </c>
      <c r="AY1721" s="159" t="str">
        <f t="shared" si="761"/>
        <v>1万～3万人未満の市町村平均</v>
      </c>
      <c r="AZ1721" s="159"/>
    </row>
    <row r="1722" spans="1:52" x14ac:dyDescent="0.3">
      <c r="A1722" t="str">
        <f t="shared" si="741"/>
        <v>46215</v>
      </c>
      <c r="B1722" s="158" t="str">
        <f t="shared" si="742"/>
        <v>046215</v>
      </c>
      <c r="C1722">
        <v>46</v>
      </c>
      <c r="D1722" t="s">
        <v>73</v>
      </c>
      <c r="E1722">
        <v>46215</v>
      </c>
      <c r="F1722" t="s">
        <v>561</v>
      </c>
      <c r="G1722">
        <v>584.30700000000002</v>
      </c>
      <c r="H1722">
        <v>1018.104</v>
      </c>
      <c r="I1722">
        <v>737.803</v>
      </c>
      <c r="J1722">
        <v>1285.723</v>
      </c>
      <c r="K1722">
        <v>561.1</v>
      </c>
      <c r="L1722">
        <v>1425.2809999999999</v>
      </c>
      <c r="M1722">
        <v>2.2349999999999999</v>
      </c>
      <c r="N1722">
        <v>13.938000000000001</v>
      </c>
      <c r="O1722">
        <v>0</v>
      </c>
      <c r="P1722">
        <v>4.6639999999999997</v>
      </c>
      <c r="Q1722">
        <v>1.07</v>
      </c>
      <c r="R1722">
        <v>1.6319999999999999</v>
      </c>
      <c r="S1722">
        <v>32.485999999999997</v>
      </c>
      <c r="T1722">
        <v>6.5629999999999997</v>
      </c>
      <c r="U1722">
        <v>10.01</v>
      </c>
      <c r="V1722">
        <v>7.0339999999999998</v>
      </c>
      <c r="W1722">
        <v>49.338999999999999</v>
      </c>
      <c r="Y1722" t="str">
        <f t="shared" si="743"/>
        <v>鹿児島県</v>
      </c>
      <c r="Z1722" t="str">
        <f t="shared" si="744"/>
        <v>鹿児島県薩摩川内市</v>
      </c>
      <c r="AA1722" s="159">
        <f t="shared" si="745"/>
        <v>737.803</v>
      </c>
      <c r="AB1722" s="159">
        <f t="shared" si="746"/>
        <v>1285.723</v>
      </c>
      <c r="AC1722" s="159">
        <f t="shared" si="747"/>
        <v>1425.2809999999999</v>
      </c>
      <c r="AD1722" s="159">
        <f t="shared" si="748"/>
        <v>13.938000000000001</v>
      </c>
      <c r="AE1722" s="159">
        <f t="shared" si="749"/>
        <v>32.485999999999997</v>
      </c>
      <c r="AF1722" s="159">
        <f t="shared" si="750"/>
        <v>6.5629999999999997</v>
      </c>
      <c r="AG1722" s="159">
        <f t="shared" si="751"/>
        <v>10.01</v>
      </c>
      <c r="AH1722" s="160">
        <f t="shared" si="752"/>
        <v>3511.8040000000001</v>
      </c>
      <c r="AI1722" s="135">
        <f t="shared" si="753"/>
        <v>0.21009230583483587</v>
      </c>
      <c r="AJ1722" s="135">
        <f t="shared" si="754"/>
        <v>0.36611468065985459</v>
      </c>
      <c r="AK1722" s="135">
        <f t="shared" si="755"/>
        <v>0.40585437000470409</v>
      </c>
      <c r="AL1722" s="135">
        <f t="shared" si="756"/>
        <v>3.9689003144822432E-3</v>
      </c>
      <c r="AM1722" s="135">
        <f t="shared" si="757"/>
        <v>9.2505162588800496E-3</v>
      </c>
      <c r="AN1722" s="135">
        <f t="shared" si="758"/>
        <v>1.8688400605500761E-3</v>
      </c>
      <c r="AO1722" s="135">
        <f t="shared" si="759"/>
        <v>2.8503868666930159E-3</v>
      </c>
      <c r="AP1722" s="159">
        <f>IFERROR(VLOOKUP(A1722,人口!$A$2:$E$1748,5,0),0)</f>
        <v>94513</v>
      </c>
      <c r="AQ1722" s="159">
        <f t="shared" si="734"/>
        <v>0</v>
      </c>
      <c r="AR1722" s="159">
        <f t="shared" si="735"/>
        <v>0</v>
      </c>
      <c r="AS1722" s="159">
        <f t="shared" si="736"/>
        <v>0</v>
      </c>
      <c r="AT1722" s="159">
        <f t="shared" si="737"/>
        <v>1</v>
      </c>
      <c r="AU1722" s="159">
        <f t="shared" si="738"/>
        <v>0</v>
      </c>
      <c r="AV1722" s="159">
        <f t="shared" si="739"/>
        <v>0</v>
      </c>
      <c r="AW1722" s="159">
        <f t="shared" si="740"/>
        <v>0</v>
      </c>
      <c r="AX1722" s="159">
        <f t="shared" si="760"/>
        <v>0</v>
      </c>
      <c r="AY1722" s="159" t="str">
        <f t="shared" si="761"/>
        <v>3万～10万人未満の市町村平均</v>
      </c>
      <c r="AZ1722" s="159"/>
    </row>
    <row r="1723" spans="1:52" x14ac:dyDescent="0.3">
      <c r="A1723" t="str">
        <f t="shared" si="741"/>
        <v>46216</v>
      </c>
      <c r="B1723" s="158" t="str">
        <f t="shared" si="742"/>
        <v>046216</v>
      </c>
      <c r="C1723">
        <v>46</v>
      </c>
      <c r="D1723" t="s">
        <v>73</v>
      </c>
      <c r="E1723">
        <v>46216</v>
      </c>
      <c r="F1723" t="s">
        <v>615</v>
      </c>
      <c r="G1723">
        <v>321.44900000000001</v>
      </c>
      <c r="H1723">
        <v>786.37900000000002</v>
      </c>
      <c r="I1723">
        <v>422.79</v>
      </c>
      <c r="J1723">
        <v>1034.0239999999999</v>
      </c>
      <c r="K1723">
        <v>47.8</v>
      </c>
      <c r="L1723">
        <v>115.79</v>
      </c>
      <c r="M1723">
        <v>3.8140000000000001</v>
      </c>
      <c r="N1723">
        <v>23.553999999999998</v>
      </c>
      <c r="O1723">
        <v>0</v>
      </c>
      <c r="P1723">
        <v>0</v>
      </c>
      <c r="Q1723">
        <v>0</v>
      </c>
      <c r="R1723">
        <v>0</v>
      </c>
      <c r="S1723">
        <v>0</v>
      </c>
      <c r="T1723">
        <v>0</v>
      </c>
      <c r="U1723">
        <v>0</v>
      </c>
      <c r="V1723">
        <v>2.903</v>
      </c>
      <c r="W1723">
        <v>21.041</v>
      </c>
      <c r="Y1723" t="str">
        <f t="shared" si="743"/>
        <v>鹿児島県</v>
      </c>
      <c r="Z1723" t="str">
        <f t="shared" si="744"/>
        <v>鹿児島県日置市</v>
      </c>
      <c r="AA1723" s="159">
        <f t="shared" si="745"/>
        <v>422.79</v>
      </c>
      <c r="AB1723" s="159">
        <f t="shared" si="746"/>
        <v>1034.0239999999999</v>
      </c>
      <c r="AC1723" s="159">
        <f t="shared" si="747"/>
        <v>115.79</v>
      </c>
      <c r="AD1723" s="159">
        <f t="shared" si="748"/>
        <v>23.553999999999998</v>
      </c>
      <c r="AE1723" s="159">
        <f t="shared" si="749"/>
        <v>0</v>
      </c>
      <c r="AF1723" s="159">
        <f t="shared" si="750"/>
        <v>0</v>
      </c>
      <c r="AG1723" s="159">
        <f t="shared" si="751"/>
        <v>0</v>
      </c>
      <c r="AH1723" s="160">
        <f t="shared" si="752"/>
        <v>1596.1579999999999</v>
      </c>
      <c r="AI1723" s="135">
        <f t="shared" si="753"/>
        <v>0.26487979260198552</v>
      </c>
      <c r="AJ1723" s="135">
        <f t="shared" si="754"/>
        <v>0.64782057916572167</v>
      </c>
      <c r="AK1723" s="135">
        <f t="shared" si="755"/>
        <v>7.2542943743664476E-2</v>
      </c>
      <c r="AL1723" s="135">
        <f t="shared" si="756"/>
        <v>1.4756684488628319E-2</v>
      </c>
      <c r="AM1723" s="135">
        <f t="shared" si="757"/>
        <v>0</v>
      </c>
      <c r="AN1723" s="135">
        <f t="shared" si="758"/>
        <v>0</v>
      </c>
      <c r="AO1723" s="135">
        <f t="shared" si="759"/>
        <v>0</v>
      </c>
      <c r="AP1723" s="159">
        <f>IFERROR(VLOOKUP(A1723,人口!$A$2:$E$1748,5,0),0)</f>
        <v>48238</v>
      </c>
      <c r="AQ1723" s="159">
        <f t="shared" si="734"/>
        <v>0</v>
      </c>
      <c r="AR1723" s="159">
        <f t="shared" si="735"/>
        <v>0</v>
      </c>
      <c r="AS1723" s="159">
        <f t="shared" si="736"/>
        <v>0</v>
      </c>
      <c r="AT1723" s="159">
        <f t="shared" si="737"/>
        <v>1</v>
      </c>
      <c r="AU1723" s="159">
        <f t="shared" si="738"/>
        <v>0</v>
      </c>
      <c r="AV1723" s="159">
        <f t="shared" si="739"/>
        <v>0</v>
      </c>
      <c r="AW1723" s="159">
        <f t="shared" si="740"/>
        <v>0</v>
      </c>
      <c r="AX1723" s="159">
        <f t="shared" si="760"/>
        <v>0</v>
      </c>
      <c r="AY1723" s="159" t="str">
        <f t="shared" si="761"/>
        <v>3万～10万人未満の市町村平均</v>
      </c>
      <c r="AZ1723" s="159"/>
    </row>
    <row r="1724" spans="1:52" x14ac:dyDescent="0.3">
      <c r="A1724" t="str">
        <f t="shared" si="741"/>
        <v>46217</v>
      </c>
      <c r="B1724" s="158" t="str">
        <f t="shared" si="742"/>
        <v>046217</v>
      </c>
      <c r="C1724">
        <v>46</v>
      </c>
      <c r="D1724" t="s">
        <v>73</v>
      </c>
      <c r="E1724">
        <v>46217</v>
      </c>
      <c r="F1724" t="s">
        <v>666</v>
      </c>
      <c r="G1724">
        <v>440.50299999999999</v>
      </c>
      <c r="H1724">
        <v>2610.4499999999998</v>
      </c>
      <c r="I1724">
        <v>590.67399999999998</v>
      </c>
      <c r="J1724">
        <v>3492.442</v>
      </c>
      <c r="K1724">
        <v>166.9</v>
      </c>
      <c r="L1724">
        <v>371.46499999999997</v>
      </c>
      <c r="M1724">
        <v>0.57999999999999996</v>
      </c>
      <c r="N1724">
        <v>4.0640000000000001</v>
      </c>
      <c r="O1724">
        <v>0</v>
      </c>
      <c r="P1724">
        <v>0</v>
      </c>
      <c r="Q1724">
        <v>0</v>
      </c>
      <c r="R1724">
        <v>0</v>
      </c>
      <c r="S1724">
        <v>0</v>
      </c>
      <c r="T1724">
        <v>0</v>
      </c>
      <c r="U1724">
        <v>0</v>
      </c>
      <c r="V1724">
        <v>2.7850000000000001</v>
      </c>
      <c r="W1724">
        <v>22.981999999999999</v>
      </c>
      <c r="Y1724" t="str">
        <f t="shared" si="743"/>
        <v>鹿児島県</v>
      </c>
      <c r="Z1724" t="str">
        <f t="shared" si="744"/>
        <v>鹿児島県曽於市</v>
      </c>
      <c r="AA1724" s="159">
        <f t="shared" si="745"/>
        <v>590.67399999999998</v>
      </c>
      <c r="AB1724" s="159">
        <f t="shared" si="746"/>
        <v>3492.442</v>
      </c>
      <c r="AC1724" s="159">
        <f t="shared" si="747"/>
        <v>371.46499999999997</v>
      </c>
      <c r="AD1724" s="159">
        <f t="shared" si="748"/>
        <v>4.0640000000000001</v>
      </c>
      <c r="AE1724" s="159">
        <f t="shared" si="749"/>
        <v>0</v>
      </c>
      <c r="AF1724" s="159">
        <f t="shared" si="750"/>
        <v>0</v>
      </c>
      <c r="AG1724" s="159">
        <f t="shared" si="751"/>
        <v>0</v>
      </c>
      <c r="AH1724" s="160">
        <f t="shared" si="752"/>
        <v>4458.6450000000004</v>
      </c>
      <c r="AI1724" s="135">
        <f t="shared" si="753"/>
        <v>0.13247836506382543</v>
      </c>
      <c r="AJ1724" s="135">
        <f t="shared" si="754"/>
        <v>0.78329671907047982</v>
      </c>
      <c r="AK1724" s="135">
        <f t="shared" si="755"/>
        <v>8.3313428182777483E-2</v>
      </c>
      <c r="AL1724" s="135">
        <f t="shared" si="756"/>
        <v>9.1148768291711933E-4</v>
      </c>
      <c r="AM1724" s="135">
        <f t="shared" si="757"/>
        <v>0</v>
      </c>
      <c r="AN1724" s="135">
        <f t="shared" si="758"/>
        <v>0</v>
      </c>
      <c r="AO1724" s="135">
        <f t="shared" si="759"/>
        <v>0</v>
      </c>
      <c r="AP1724" s="159">
        <f>IFERROR(VLOOKUP(A1724,人口!$A$2:$E$1748,5,0),0)</f>
        <v>35515</v>
      </c>
      <c r="AQ1724" s="159">
        <f t="shared" si="734"/>
        <v>0</v>
      </c>
      <c r="AR1724" s="159">
        <f t="shared" si="735"/>
        <v>0</v>
      </c>
      <c r="AS1724" s="159">
        <f t="shared" si="736"/>
        <v>0</v>
      </c>
      <c r="AT1724" s="159">
        <f t="shared" si="737"/>
        <v>1</v>
      </c>
      <c r="AU1724" s="159">
        <f t="shared" si="738"/>
        <v>0</v>
      </c>
      <c r="AV1724" s="159">
        <f t="shared" si="739"/>
        <v>0</v>
      </c>
      <c r="AW1724" s="159">
        <f t="shared" si="740"/>
        <v>0</v>
      </c>
      <c r="AX1724" s="159">
        <f t="shared" si="760"/>
        <v>0</v>
      </c>
      <c r="AY1724" s="159" t="str">
        <f t="shared" si="761"/>
        <v>3万～10万人未満の市町村平均</v>
      </c>
      <c r="AZ1724" s="159"/>
    </row>
    <row r="1725" spans="1:52" x14ac:dyDescent="0.3">
      <c r="A1725" t="str">
        <f t="shared" si="741"/>
        <v>46218</v>
      </c>
      <c r="B1725" s="158" t="str">
        <f t="shared" si="742"/>
        <v>046218</v>
      </c>
      <c r="C1725">
        <v>46</v>
      </c>
      <c r="D1725" t="s">
        <v>73</v>
      </c>
      <c r="E1725">
        <v>46218</v>
      </c>
      <c r="F1725" t="s">
        <v>719</v>
      </c>
      <c r="G1725">
        <v>712.20299999999997</v>
      </c>
      <c r="H1725">
        <v>1670.704</v>
      </c>
      <c r="I1725">
        <v>927.6</v>
      </c>
      <c r="J1725">
        <v>2172.5880000000002</v>
      </c>
      <c r="K1725">
        <v>394.8</v>
      </c>
      <c r="L1725">
        <v>983.97299999999996</v>
      </c>
      <c r="M1725">
        <v>12.763</v>
      </c>
      <c r="N1725">
        <v>81.001000000000005</v>
      </c>
      <c r="O1725">
        <v>0</v>
      </c>
      <c r="P1725">
        <v>376.93099999999998</v>
      </c>
      <c r="Q1725">
        <v>7.5789999999999997</v>
      </c>
      <c r="R1725">
        <v>9.6709999999999994</v>
      </c>
      <c r="S1725">
        <v>2636.297</v>
      </c>
      <c r="T1725">
        <v>46.476999999999997</v>
      </c>
      <c r="U1725">
        <v>59.302999999999997</v>
      </c>
      <c r="V1725">
        <v>7.7169999999999996</v>
      </c>
      <c r="W1725">
        <v>54.494999999999997</v>
      </c>
      <c r="Y1725" t="str">
        <f t="shared" si="743"/>
        <v>鹿児島県</v>
      </c>
      <c r="Z1725" t="str">
        <f t="shared" si="744"/>
        <v>鹿児島県霧島市</v>
      </c>
      <c r="AA1725" s="159">
        <f t="shared" si="745"/>
        <v>927.6</v>
      </c>
      <c r="AB1725" s="159">
        <f t="shared" si="746"/>
        <v>2172.5880000000002</v>
      </c>
      <c r="AC1725" s="159">
        <f t="shared" si="747"/>
        <v>983.97299999999996</v>
      </c>
      <c r="AD1725" s="159">
        <f t="shared" si="748"/>
        <v>81.001000000000005</v>
      </c>
      <c r="AE1725" s="159">
        <f t="shared" si="749"/>
        <v>2636.297</v>
      </c>
      <c r="AF1725" s="159">
        <f t="shared" si="750"/>
        <v>46.476999999999997</v>
      </c>
      <c r="AG1725" s="159">
        <f t="shared" si="751"/>
        <v>59.302999999999997</v>
      </c>
      <c r="AH1725" s="160">
        <f t="shared" si="752"/>
        <v>6907.2390000000005</v>
      </c>
      <c r="AI1725" s="135">
        <f t="shared" si="753"/>
        <v>0.13429389080065132</v>
      </c>
      <c r="AJ1725" s="135">
        <f t="shared" si="754"/>
        <v>0.31453783487150222</v>
      </c>
      <c r="AK1725" s="135">
        <f t="shared" si="755"/>
        <v>0.14245532838808675</v>
      </c>
      <c r="AL1725" s="135">
        <f t="shared" si="756"/>
        <v>1.1726972238835228E-2</v>
      </c>
      <c r="AM1725" s="135">
        <f t="shared" si="757"/>
        <v>0.38167160568788772</v>
      </c>
      <c r="AN1725" s="135">
        <f t="shared" si="758"/>
        <v>6.7287377778588514E-3</v>
      </c>
      <c r="AO1725" s="135">
        <f t="shared" si="759"/>
        <v>8.5856302351779035E-3</v>
      </c>
      <c r="AP1725" s="159">
        <f>IFERROR(VLOOKUP(A1725,人口!$A$2:$E$1748,5,0),0)</f>
        <v>125469</v>
      </c>
      <c r="AQ1725" s="159">
        <f t="shared" si="734"/>
        <v>0</v>
      </c>
      <c r="AR1725" s="159">
        <f t="shared" si="735"/>
        <v>0</v>
      </c>
      <c r="AS1725" s="159">
        <f t="shared" si="736"/>
        <v>0</v>
      </c>
      <c r="AT1725" s="159">
        <f t="shared" si="737"/>
        <v>0</v>
      </c>
      <c r="AU1725" s="159">
        <f t="shared" si="738"/>
        <v>1</v>
      </c>
      <c r="AV1725" s="159">
        <f t="shared" si="739"/>
        <v>0</v>
      </c>
      <c r="AW1725" s="159">
        <f t="shared" si="740"/>
        <v>0</v>
      </c>
      <c r="AX1725" s="159">
        <f t="shared" si="760"/>
        <v>0</v>
      </c>
      <c r="AY1725" s="159" t="str">
        <f t="shared" si="761"/>
        <v>10万～20万人未満の市町村平均</v>
      </c>
      <c r="AZ1725" s="159"/>
    </row>
    <row r="1726" spans="1:52" x14ac:dyDescent="0.3">
      <c r="A1726" t="str">
        <f t="shared" si="741"/>
        <v>46219</v>
      </c>
      <c r="B1726" s="158" t="str">
        <f t="shared" si="742"/>
        <v>046219</v>
      </c>
      <c r="C1726">
        <v>46</v>
      </c>
      <c r="D1726" t="s">
        <v>73</v>
      </c>
      <c r="E1726">
        <v>46219</v>
      </c>
      <c r="F1726" t="s">
        <v>772</v>
      </c>
      <c r="G1726">
        <v>166</v>
      </c>
      <c r="H1726">
        <v>197.553</v>
      </c>
      <c r="I1726">
        <v>207.09</v>
      </c>
      <c r="J1726">
        <v>246.54400000000001</v>
      </c>
      <c r="K1726">
        <v>70.2</v>
      </c>
      <c r="L1726">
        <v>189.57599999999999</v>
      </c>
      <c r="M1726">
        <v>2.2040000000000002</v>
      </c>
      <c r="N1726">
        <v>13.61</v>
      </c>
      <c r="O1726">
        <v>0</v>
      </c>
      <c r="P1726">
        <v>0</v>
      </c>
      <c r="Q1726">
        <v>0</v>
      </c>
      <c r="R1726">
        <v>0</v>
      </c>
      <c r="S1726">
        <v>0</v>
      </c>
      <c r="T1726">
        <v>0</v>
      </c>
      <c r="U1726">
        <v>0</v>
      </c>
      <c r="V1726">
        <v>1.9430000000000001</v>
      </c>
      <c r="W1726">
        <v>12.205</v>
      </c>
      <c r="Y1726" t="str">
        <f t="shared" si="743"/>
        <v>鹿児島県</v>
      </c>
      <c r="Z1726" t="str">
        <f t="shared" si="744"/>
        <v>鹿児島県いちき串木野市</v>
      </c>
      <c r="AA1726" s="159">
        <f t="shared" si="745"/>
        <v>207.09</v>
      </c>
      <c r="AB1726" s="159">
        <f t="shared" si="746"/>
        <v>246.54400000000001</v>
      </c>
      <c r="AC1726" s="159">
        <f t="shared" si="747"/>
        <v>189.57599999999999</v>
      </c>
      <c r="AD1726" s="159">
        <f t="shared" si="748"/>
        <v>13.61</v>
      </c>
      <c r="AE1726" s="159">
        <f t="shared" si="749"/>
        <v>0</v>
      </c>
      <c r="AF1726" s="159">
        <f t="shared" si="750"/>
        <v>0</v>
      </c>
      <c r="AG1726" s="159">
        <f t="shared" si="751"/>
        <v>0</v>
      </c>
      <c r="AH1726" s="160">
        <f t="shared" si="752"/>
        <v>656.82</v>
      </c>
      <c r="AI1726" s="135">
        <f t="shared" si="753"/>
        <v>0.31529186078377636</v>
      </c>
      <c r="AJ1726" s="135">
        <f t="shared" si="754"/>
        <v>0.37536006820742362</v>
      </c>
      <c r="AK1726" s="135">
        <f t="shared" si="755"/>
        <v>0.28862702110167165</v>
      </c>
      <c r="AL1726" s="135">
        <f t="shared" si="756"/>
        <v>2.0721049907128284E-2</v>
      </c>
      <c r="AM1726" s="135">
        <f t="shared" si="757"/>
        <v>0</v>
      </c>
      <c r="AN1726" s="135">
        <f t="shared" si="758"/>
        <v>0</v>
      </c>
      <c r="AO1726" s="135">
        <f t="shared" si="759"/>
        <v>0</v>
      </c>
      <c r="AP1726" s="159">
        <f>IFERROR(VLOOKUP(A1726,人口!$A$2:$E$1748,5,0),0)</f>
        <v>27725</v>
      </c>
      <c r="AQ1726" s="159">
        <f t="shared" si="734"/>
        <v>0</v>
      </c>
      <c r="AR1726" s="159">
        <f t="shared" si="735"/>
        <v>0</v>
      </c>
      <c r="AS1726" s="159">
        <f t="shared" si="736"/>
        <v>1</v>
      </c>
      <c r="AT1726" s="159">
        <f t="shared" si="737"/>
        <v>0</v>
      </c>
      <c r="AU1726" s="159">
        <f t="shared" si="738"/>
        <v>0</v>
      </c>
      <c r="AV1726" s="159">
        <f t="shared" si="739"/>
        <v>0</v>
      </c>
      <c r="AW1726" s="159">
        <f t="shared" si="740"/>
        <v>0</v>
      </c>
      <c r="AX1726" s="159">
        <f t="shared" si="760"/>
        <v>0</v>
      </c>
      <c r="AY1726" s="159" t="str">
        <f t="shared" si="761"/>
        <v>1万～3万人未満の市町村平均</v>
      </c>
      <c r="AZ1726" s="159"/>
    </row>
    <row r="1727" spans="1:52" x14ac:dyDescent="0.3">
      <c r="A1727" t="str">
        <f t="shared" si="741"/>
        <v>46220</v>
      </c>
      <c r="B1727" s="158" t="str">
        <f t="shared" si="742"/>
        <v>046220</v>
      </c>
      <c r="C1727">
        <v>46</v>
      </c>
      <c r="D1727" t="s">
        <v>73</v>
      </c>
      <c r="E1727">
        <v>46220</v>
      </c>
      <c r="F1727" t="s">
        <v>826</v>
      </c>
      <c r="G1727">
        <v>273.91899999999998</v>
      </c>
      <c r="H1727">
        <v>988.08799999999997</v>
      </c>
      <c r="I1727">
        <v>337.88400000000001</v>
      </c>
      <c r="J1727">
        <v>1220.57</v>
      </c>
      <c r="K1727">
        <v>219</v>
      </c>
      <c r="L1727">
        <v>534.47699999999998</v>
      </c>
      <c r="M1727">
        <v>1.27</v>
      </c>
      <c r="N1727">
        <v>7.8449999999999998</v>
      </c>
      <c r="O1727">
        <v>0</v>
      </c>
      <c r="P1727">
        <v>0</v>
      </c>
      <c r="Q1727">
        <v>0</v>
      </c>
      <c r="R1727">
        <v>0</v>
      </c>
      <c r="S1727">
        <v>0</v>
      </c>
      <c r="T1727">
        <v>0</v>
      </c>
      <c r="U1727">
        <v>0</v>
      </c>
      <c r="V1727">
        <v>2.964</v>
      </c>
      <c r="W1727">
        <v>20.611000000000001</v>
      </c>
      <c r="Y1727" t="str">
        <f t="shared" si="743"/>
        <v>鹿児島県</v>
      </c>
      <c r="Z1727" t="str">
        <f t="shared" si="744"/>
        <v>鹿児島県南さつま市</v>
      </c>
      <c r="AA1727" s="159">
        <f t="shared" si="745"/>
        <v>337.88400000000001</v>
      </c>
      <c r="AB1727" s="159">
        <f t="shared" si="746"/>
        <v>1220.57</v>
      </c>
      <c r="AC1727" s="159">
        <f t="shared" si="747"/>
        <v>534.47699999999998</v>
      </c>
      <c r="AD1727" s="159">
        <f t="shared" si="748"/>
        <v>7.8449999999999998</v>
      </c>
      <c r="AE1727" s="159">
        <f t="shared" si="749"/>
        <v>0</v>
      </c>
      <c r="AF1727" s="159">
        <f t="shared" si="750"/>
        <v>0</v>
      </c>
      <c r="AG1727" s="159">
        <f t="shared" si="751"/>
        <v>0</v>
      </c>
      <c r="AH1727" s="160">
        <f t="shared" si="752"/>
        <v>2100.7759999999998</v>
      </c>
      <c r="AI1727" s="135">
        <f t="shared" si="753"/>
        <v>0.16083770949401557</v>
      </c>
      <c r="AJ1727" s="135">
        <f t="shared" si="754"/>
        <v>0.58100911282307111</v>
      </c>
      <c r="AK1727" s="135">
        <f t="shared" si="755"/>
        <v>0.25441884332265791</v>
      </c>
      <c r="AL1727" s="135">
        <f t="shared" si="756"/>
        <v>3.7343343602554485E-3</v>
      </c>
      <c r="AM1727" s="135">
        <f t="shared" si="757"/>
        <v>0</v>
      </c>
      <c r="AN1727" s="135">
        <f t="shared" si="758"/>
        <v>0</v>
      </c>
      <c r="AO1727" s="135">
        <f t="shared" si="759"/>
        <v>0</v>
      </c>
      <c r="AP1727" s="159">
        <f>IFERROR(VLOOKUP(A1727,人口!$A$2:$E$1748,5,0),0)</f>
        <v>33873</v>
      </c>
      <c r="AQ1727" s="159">
        <f t="shared" si="734"/>
        <v>0</v>
      </c>
      <c r="AR1727" s="159">
        <f t="shared" si="735"/>
        <v>0</v>
      </c>
      <c r="AS1727" s="159">
        <f t="shared" si="736"/>
        <v>0</v>
      </c>
      <c r="AT1727" s="159">
        <f t="shared" si="737"/>
        <v>1</v>
      </c>
      <c r="AU1727" s="159">
        <f t="shared" si="738"/>
        <v>0</v>
      </c>
      <c r="AV1727" s="159">
        <f t="shared" si="739"/>
        <v>0</v>
      </c>
      <c r="AW1727" s="159">
        <f t="shared" si="740"/>
        <v>0</v>
      </c>
      <c r="AX1727" s="159">
        <f t="shared" si="760"/>
        <v>0</v>
      </c>
      <c r="AY1727" s="159" t="str">
        <f t="shared" si="761"/>
        <v>3万～10万人未満の市町村平均</v>
      </c>
      <c r="AZ1727" s="159"/>
    </row>
    <row r="1728" spans="1:52" x14ac:dyDescent="0.3">
      <c r="A1728" t="str">
        <f t="shared" si="741"/>
        <v>46221</v>
      </c>
      <c r="B1728" s="158" t="str">
        <f t="shared" si="742"/>
        <v>046221</v>
      </c>
      <c r="C1728">
        <v>46</v>
      </c>
      <c r="D1728" t="s">
        <v>73</v>
      </c>
      <c r="E1728">
        <v>46221</v>
      </c>
      <c r="F1728" t="s">
        <v>877</v>
      </c>
      <c r="G1728">
        <v>315.68400000000003</v>
      </c>
      <c r="H1728">
        <v>2203.279</v>
      </c>
      <c r="I1728">
        <v>431.70699999999999</v>
      </c>
      <c r="J1728">
        <v>3007.5459999999998</v>
      </c>
      <c r="K1728">
        <v>154.6</v>
      </c>
      <c r="L1728">
        <v>357.45499999999998</v>
      </c>
      <c r="M1728">
        <v>0.79300000000000004</v>
      </c>
      <c r="N1728">
        <v>5.0220000000000002</v>
      </c>
      <c r="O1728">
        <v>0</v>
      </c>
      <c r="P1728">
        <v>0</v>
      </c>
      <c r="Q1728">
        <v>0</v>
      </c>
      <c r="R1728">
        <v>0</v>
      </c>
      <c r="S1728">
        <v>0</v>
      </c>
      <c r="T1728">
        <v>0</v>
      </c>
      <c r="U1728">
        <v>0</v>
      </c>
      <c r="V1728">
        <v>2.2679999999999998</v>
      </c>
      <c r="W1728">
        <v>16.414000000000001</v>
      </c>
      <c r="Y1728" t="str">
        <f t="shared" si="743"/>
        <v>鹿児島県</v>
      </c>
      <c r="Z1728" t="str">
        <f t="shared" si="744"/>
        <v>鹿児島県志布志市</v>
      </c>
      <c r="AA1728" s="159">
        <f t="shared" si="745"/>
        <v>431.70699999999999</v>
      </c>
      <c r="AB1728" s="159">
        <f t="shared" si="746"/>
        <v>3007.5459999999998</v>
      </c>
      <c r="AC1728" s="159">
        <f t="shared" si="747"/>
        <v>357.45499999999998</v>
      </c>
      <c r="AD1728" s="159">
        <f t="shared" si="748"/>
        <v>5.0220000000000002</v>
      </c>
      <c r="AE1728" s="159">
        <f t="shared" si="749"/>
        <v>0</v>
      </c>
      <c r="AF1728" s="159">
        <f t="shared" si="750"/>
        <v>0</v>
      </c>
      <c r="AG1728" s="159">
        <f t="shared" si="751"/>
        <v>0</v>
      </c>
      <c r="AH1728" s="160">
        <f t="shared" si="752"/>
        <v>3801.7299999999996</v>
      </c>
      <c r="AI1728" s="135">
        <f t="shared" si="753"/>
        <v>0.11355540766966619</v>
      </c>
      <c r="AJ1728" s="135">
        <f t="shared" si="754"/>
        <v>0.7910993153117134</v>
      </c>
      <c r="AK1728" s="135">
        <f t="shared" si="755"/>
        <v>9.4024299463665237E-2</v>
      </c>
      <c r="AL1728" s="135">
        <f t="shared" si="756"/>
        <v>1.3209775549552442E-3</v>
      </c>
      <c r="AM1728" s="135">
        <f t="shared" si="757"/>
        <v>0</v>
      </c>
      <c r="AN1728" s="135">
        <f t="shared" si="758"/>
        <v>0</v>
      </c>
      <c r="AO1728" s="135">
        <f t="shared" si="759"/>
        <v>0</v>
      </c>
      <c r="AP1728" s="159">
        <f>IFERROR(VLOOKUP(A1728,人口!$A$2:$E$1748,5,0),0)</f>
        <v>31080</v>
      </c>
      <c r="AQ1728" s="159">
        <f t="shared" si="734"/>
        <v>0</v>
      </c>
      <c r="AR1728" s="159">
        <f t="shared" si="735"/>
        <v>0</v>
      </c>
      <c r="AS1728" s="159">
        <f t="shared" si="736"/>
        <v>0</v>
      </c>
      <c r="AT1728" s="159">
        <f t="shared" si="737"/>
        <v>1</v>
      </c>
      <c r="AU1728" s="159">
        <f t="shared" si="738"/>
        <v>0</v>
      </c>
      <c r="AV1728" s="159">
        <f t="shared" si="739"/>
        <v>0</v>
      </c>
      <c r="AW1728" s="159">
        <f t="shared" si="740"/>
        <v>0</v>
      </c>
      <c r="AX1728" s="159">
        <f t="shared" si="760"/>
        <v>0</v>
      </c>
      <c r="AY1728" s="159" t="str">
        <f t="shared" si="761"/>
        <v>3万～10万人未満の市町村平均</v>
      </c>
      <c r="AZ1728" s="159"/>
    </row>
    <row r="1729" spans="1:52" x14ac:dyDescent="0.3">
      <c r="A1729" t="str">
        <f t="shared" si="741"/>
        <v>46222</v>
      </c>
      <c r="B1729" s="158" t="str">
        <f t="shared" si="742"/>
        <v>046222</v>
      </c>
      <c r="C1729">
        <v>46</v>
      </c>
      <c r="D1729" t="s">
        <v>73</v>
      </c>
      <c r="E1729">
        <v>46222</v>
      </c>
      <c r="F1729" t="s">
        <v>929</v>
      </c>
      <c r="G1729">
        <v>157.93600000000001</v>
      </c>
      <c r="H1729">
        <v>396.00400000000002</v>
      </c>
      <c r="I1729">
        <v>159.99</v>
      </c>
      <c r="J1729">
        <v>404.37200000000001</v>
      </c>
      <c r="K1729">
        <v>488.7</v>
      </c>
      <c r="L1729">
        <v>1354.5139999999999</v>
      </c>
      <c r="M1729">
        <v>0</v>
      </c>
      <c r="N1729">
        <v>0</v>
      </c>
      <c r="O1729">
        <v>0</v>
      </c>
      <c r="P1729">
        <v>0</v>
      </c>
      <c r="Q1729">
        <v>0</v>
      </c>
      <c r="R1729">
        <v>0</v>
      </c>
      <c r="S1729">
        <v>0</v>
      </c>
      <c r="T1729">
        <v>0</v>
      </c>
      <c r="U1729">
        <v>0</v>
      </c>
      <c r="V1729">
        <v>2.0310000000000001</v>
      </c>
      <c r="W1729">
        <v>12.034000000000001</v>
      </c>
      <c r="Y1729" t="str">
        <f t="shared" si="743"/>
        <v>鹿児島県</v>
      </c>
      <c r="Z1729" t="str">
        <f t="shared" si="744"/>
        <v>鹿児島県奄美市</v>
      </c>
      <c r="AA1729" s="159">
        <f t="shared" si="745"/>
        <v>159.99</v>
      </c>
      <c r="AB1729" s="159">
        <f t="shared" si="746"/>
        <v>404.37200000000001</v>
      </c>
      <c r="AC1729" s="159">
        <f t="shared" si="747"/>
        <v>1354.5139999999999</v>
      </c>
      <c r="AD1729" s="159">
        <f t="shared" si="748"/>
        <v>0</v>
      </c>
      <c r="AE1729" s="159">
        <f t="shared" si="749"/>
        <v>0</v>
      </c>
      <c r="AF1729" s="159">
        <f t="shared" si="750"/>
        <v>0</v>
      </c>
      <c r="AG1729" s="159">
        <f t="shared" si="751"/>
        <v>0</v>
      </c>
      <c r="AH1729" s="160">
        <f t="shared" si="752"/>
        <v>1918.876</v>
      </c>
      <c r="AI1729" s="135">
        <f t="shared" si="753"/>
        <v>8.3376935247509484E-2</v>
      </c>
      <c r="AJ1729" s="135">
        <f t="shared" si="754"/>
        <v>0.21073378373589541</v>
      </c>
      <c r="AK1729" s="135">
        <f t="shared" si="755"/>
        <v>0.70588928101659509</v>
      </c>
      <c r="AL1729" s="135">
        <f t="shared" si="756"/>
        <v>0</v>
      </c>
      <c r="AM1729" s="135">
        <f t="shared" si="757"/>
        <v>0</v>
      </c>
      <c r="AN1729" s="135">
        <f t="shared" si="758"/>
        <v>0</v>
      </c>
      <c r="AO1729" s="135">
        <f t="shared" si="759"/>
        <v>0</v>
      </c>
      <c r="AP1729" s="159">
        <f>IFERROR(VLOOKUP(A1729,人口!$A$2:$E$1748,5,0),0)</f>
        <v>43267</v>
      </c>
      <c r="AQ1729" s="159">
        <f t="shared" si="734"/>
        <v>0</v>
      </c>
      <c r="AR1729" s="159">
        <f t="shared" si="735"/>
        <v>0</v>
      </c>
      <c r="AS1729" s="159">
        <f t="shared" si="736"/>
        <v>0</v>
      </c>
      <c r="AT1729" s="159">
        <f t="shared" si="737"/>
        <v>1</v>
      </c>
      <c r="AU1729" s="159">
        <f t="shared" si="738"/>
        <v>0</v>
      </c>
      <c r="AV1729" s="159">
        <f t="shared" si="739"/>
        <v>0</v>
      </c>
      <c r="AW1729" s="159">
        <f t="shared" si="740"/>
        <v>0</v>
      </c>
      <c r="AX1729" s="159">
        <f t="shared" si="760"/>
        <v>0</v>
      </c>
      <c r="AY1729" s="159" t="str">
        <f t="shared" si="761"/>
        <v>3万～10万人未満の市町村平均</v>
      </c>
      <c r="AZ1729" s="159"/>
    </row>
    <row r="1730" spans="1:52" x14ac:dyDescent="0.3">
      <c r="A1730" t="str">
        <f t="shared" si="741"/>
        <v>46223</v>
      </c>
      <c r="B1730" s="158" t="str">
        <f t="shared" si="742"/>
        <v>046223</v>
      </c>
      <c r="C1730">
        <v>46</v>
      </c>
      <c r="D1730" t="s">
        <v>73</v>
      </c>
      <c r="E1730">
        <v>46223</v>
      </c>
      <c r="F1730" t="s">
        <v>979</v>
      </c>
      <c r="G1730">
        <v>361.53899999999999</v>
      </c>
      <c r="H1730">
        <v>2822.7190000000001</v>
      </c>
      <c r="I1730">
        <v>465.23200000000003</v>
      </c>
      <c r="J1730">
        <v>3632.0940000000001</v>
      </c>
      <c r="K1730">
        <v>189.9</v>
      </c>
      <c r="L1730">
        <v>479.95400000000001</v>
      </c>
      <c r="M1730">
        <v>12.295</v>
      </c>
      <c r="N1730">
        <v>75.929000000000002</v>
      </c>
      <c r="O1730">
        <v>0</v>
      </c>
      <c r="P1730">
        <v>0</v>
      </c>
      <c r="Q1730">
        <v>0</v>
      </c>
      <c r="R1730">
        <v>1.4999999999999999E-2</v>
      </c>
      <c r="S1730">
        <v>0</v>
      </c>
      <c r="T1730">
        <v>0</v>
      </c>
      <c r="U1730">
        <v>9.2999999999999999E-2</v>
      </c>
      <c r="V1730">
        <v>2.419</v>
      </c>
      <c r="W1730">
        <v>17.747</v>
      </c>
      <c r="Y1730" t="str">
        <f t="shared" si="743"/>
        <v>鹿児島県</v>
      </c>
      <c r="Z1730" t="str">
        <f t="shared" si="744"/>
        <v>鹿児島県南九州市</v>
      </c>
      <c r="AA1730" s="159">
        <f t="shared" si="745"/>
        <v>465.23200000000003</v>
      </c>
      <c r="AB1730" s="159">
        <f t="shared" si="746"/>
        <v>3632.0940000000001</v>
      </c>
      <c r="AC1730" s="159">
        <f t="shared" si="747"/>
        <v>479.95400000000001</v>
      </c>
      <c r="AD1730" s="159">
        <f t="shared" si="748"/>
        <v>75.929000000000002</v>
      </c>
      <c r="AE1730" s="159">
        <f t="shared" si="749"/>
        <v>0</v>
      </c>
      <c r="AF1730" s="159">
        <f t="shared" si="750"/>
        <v>0</v>
      </c>
      <c r="AG1730" s="159">
        <f t="shared" si="751"/>
        <v>9.2999999999999999E-2</v>
      </c>
      <c r="AH1730" s="160">
        <f t="shared" si="752"/>
        <v>4653.3019999999997</v>
      </c>
      <c r="AI1730" s="135">
        <f t="shared" si="753"/>
        <v>9.9978896706038003E-2</v>
      </c>
      <c r="AJ1730" s="135">
        <f t="shared" si="754"/>
        <v>0.78054121567867296</v>
      </c>
      <c r="AK1730" s="135">
        <f t="shared" si="755"/>
        <v>0.10314267159105514</v>
      </c>
      <c r="AL1730" s="135">
        <f t="shared" si="756"/>
        <v>1.6317230216306617E-2</v>
      </c>
      <c r="AM1730" s="135">
        <f t="shared" si="757"/>
        <v>0</v>
      </c>
      <c r="AN1730" s="135">
        <f t="shared" si="758"/>
        <v>0</v>
      </c>
      <c r="AO1730" s="135">
        <f t="shared" si="759"/>
        <v>1.9985807927359972E-5</v>
      </c>
      <c r="AP1730" s="159">
        <f>IFERROR(VLOOKUP(A1730,人口!$A$2:$E$1748,5,0),0)</f>
        <v>34777</v>
      </c>
      <c r="AQ1730" s="159">
        <f t="shared" si="734"/>
        <v>0</v>
      </c>
      <c r="AR1730" s="159">
        <f t="shared" si="735"/>
        <v>0</v>
      </c>
      <c r="AS1730" s="159">
        <f t="shared" si="736"/>
        <v>0</v>
      </c>
      <c r="AT1730" s="159">
        <f t="shared" si="737"/>
        <v>1</v>
      </c>
      <c r="AU1730" s="159">
        <f t="shared" si="738"/>
        <v>0</v>
      </c>
      <c r="AV1730" s="159">
        <f t="shared" si="739"/>
        <v>0</v>
      </c>
      <c r="AW1730" s="159">
        <f t="shared" si="740"/>
        <v>0</v>
      </c>
      <c r="AX1730" s="159">
        <f t="shared" si="760"/>
        <v>0</v>
      </c>
      <c r="AY1730" s="159" t="str">
        <f t="shared" si="761"/>
        <v>3万～10万人未満の市町村平均</v>
      </c>
      <c r="AZ1730" s="159"/>
    </row>
    <row r="1731" spans="1:52" x14ac:dyDescent="0.3">
      <c r="A1731" t="str">
        <f t="shared" si="741"/>
        <v>46224</v>
      </c>
      <c r="B1731" s="158" t="str">
        <f t="shared" si="742"/>
        <v>046224</v>
      </c>
      <c r="C1731">
        <v>46</v>
      </c>
      <c r="D1731" t="s">
        <v>73</v>
      </c>
      <c r="E1731">
        <v>46224</v>
      </c>
      <c r="F1731" t="s">
        <v>1023</v>
      </c>
      <c r="G1731">
        <v>273.00599999999997</v>
      </c>
      <c r="H1731">
        <v>1203.422</v>
      </c>
      <c r="I1731">
        <v>354.85500000000002</v>
      </c>
      <c r="J1731">
        <v>1562.8119999999999</v>
      </c>
      <c r="K1731">
        <v>566</v>
      </c>
      <c r="L1731">
        <v>1373.693</v>
      </c>
      <c r="M1731">
        <v>15.009</v>
      </c>
      <c r="N1731">
        <v>93.051000000000002</v>
      </c>
      <c r="O1731">
        <v>0.112</v>
      </c>
      <c r="P1731">
        <v>0</v>
      </c>
      <c r="Q1731">
        <v>0.92</v>
      </c>
      <c r="R1731">
        <v>5.4569999999999999</v>
      </c>
      <c r="S1731">
        <v>0</v>
      </c>
      <c r="T1731">
        <v>5.6429999999999998</v>
      </c>
      <c r="U1731">
        <v>33.463999999999999</v>
      </c>
      <c r="V1731">
        <v>2.3479999999999999</v>
      </c>
      <c r="W1731">
        <v>17.945</v>
      </c>
      <c r="Y1731" t="str">
        <f t="shared" si="743"/>
        <v>鹿児島県</v>
      </c>
      <c r="Z1731" t="str">
        <f t="shared" si="744"/>
        <v>鹿児島県伊佐市</v>
      </c>
      <c r="AA1731" s="159">
        <f t="shared" si="745"/>
        <v>354.85500000000002</v>
      </c>
      <c r="AB1731" s="159">
        <f t="shared" si="746"/>
        <v>1562.8119999999999</v>
      </c>
      <c r="AC1731" s="159">
        <f t="shared" si="747"/>
        <v>1373.693</v>
      </c>
      <c r="AD1731" s="159">
        <f t="shared" si="748"/>
        <v>93.051000000000002</v>
      </c>
      <c r="AE1731" s="159">
        <f t="shared" si="749"/>
        <v>0</v>
      </c>
      <c r="AF1731" s="159">
        <f t="shared" si="750"/>
        <v>5.6429999999999998</v>
      </c>
      <c r="AG1731" s="159">
        <f t="shared" si="751"/>
        <v>33.463999999999999</v>
      </c>
      <c r="AH1731" s="160">
        <f t="shared" si="752"/>
        <v>3423.5179999999996</v>
      </c>
      <c r="AI1731" s="135">
        <f t="shared" si="753"/>
        <v>0.10365214963087679</v>
      </c>
      <c r="AJ1731" s="135">
        <f t="shared" si="754"/>
        <v>0.45649299930656129</v>
      </c>
      <c r="AK1731" s="135">
        <f t="shared" si="755"/>
        <v>0.40125187015228198</v>
      </c>
      <c r="AL1731" s="135">
        <f t="shared" si="756"/>
        <v>2.717993596061128E-2</v>
      </c>
      <c r="AM1731" s="135">
        <f t="shared" si="757"/>
        <v>0</v>
      </c>
      <c r="AN1731" s="135">
        <f t="shared" si="758"/>
        <v>1.6483044634203765E-3</v>
      </c>
      <c r="AO1731" s="135">
        <f t="shared" si="759"/>
        <v>9.7747404862483563E-3</v>
      </c>
      <c r="AP1731" s="159">
        <f>IFERROR(VLOOKUP(A1731,人口!$A$2:$E$1748,5,0),0)</f>
        <v>25605</v>
      </c>
      <c r="AQ1731" s="159">
        <f t="shared" ref="AQ1731:AQ1798" si="762">IF(SUMIFS($AP1731,$AP1731,$BI$17,$AP1731,$BJ$17)&gt;0,1,0)</f>
        <v>0</v>
      </c>
      <c r="AR1731" s="159">
        <f t="shared" ref="AR1731:AR1798" si="763">IF(SUMIFS($AP1731,$AP1731,$BI$18,$AP1731,$BJ$18)&gt;0,1,0)</f>
        <v>0</v>
      </c>
      <c r="AS1731" s="159">
        <f t="shared" ref="AS1731:AS1798" si="764">IF(SUMIFS($AP1731,$AP1731,$BI$19,$AP1731,$BJ$19)&gt;0,1,0)</f>
        <v>1</v>
      </c>
      <c r="AT1731" s="159">
        <f t="shared" ref="AT1731:AT1798" si="765">IF(SUMIFS($AP1731,$AP1731,$BI$20,$AP1731,$BJ$20)&gt;0,1,0)</f>
        <v>0</v>
      </c>
      <c r="AU1731" s="159">
        <f t="shared" ref="AU1731:AU1798" si="766">IF(SUMIFS($AP1731,$AP1731,$BI$21,$AP1731,$BJ$21)&gt;0,1,0)</f>
        <v>0</v>
      </c>
      <c r="AV1731" s="159">
        <f t="shared" ref="AV1731:AV1798" si="767">IF(SUMIFS($AP1731,$AP1731,$BI$22,$AP1731,$BJ$22)&gt;0,1,0)</f>
        <v>0</v>
      </c>
      <c r="AW1731" s="159">
        <f t="shared" ref="AW1731:AW1798" si="768">IF(SUMIFS($AP1731,$AP1731,$BI$23,$AP1731,$BJ$23)&gt;0,1,0)</f>
        <v>0</v>
      </c>
      <c r="AX1731" s="159">
        <f t="shared" si="760"/>
        <v>0</v>
      </c>
      <c r="AY1731" s="159" t="str">
        <f t="shared" si="761"/>
        <v>1万～3万人未満の市町村平均</v>
      </c>
      <c r="AZ1731" s="159"/>
    </row>
    <row r="1732" spans="1:52" x14ac:dyDescent="0.3">
      <c r="A1732" t="str">
        <f t="shared" ref="A1732:A1795" si="769">IF(LEN(B1732)=5,B1732,RIGHT(B1732,5))</f>
        <v>46225</v>
      </c>
      <c r="B1732" s="158" t="str">
        <f t="shared" ref="B1732:B1795" si="770">0&amp;E1732</f>
        <v>046225</v>
      </c>
      <c r="C1732">
        <v>46</v>
      </c>
      <c r="D1732" t="s">
        <v>73</v>
      </c>
      <c r="E1732">
        <v>46225</v>
      </c>
      <c r="F1732" t="s">
        <v>1070</v>
      </c>
      <c r="G1732">
        <v>353.12</v>
      </c>
      <c r="H1732">
        <v>419.18</v>
      </c>
      <c r="I1732">
        <v>450.09300000000002</v>
      </c>
      <c r="J1732">
        <v>533.60400000000004</v>
      </c>
      <c r="K1732">
        <v>68.2</v>
      </c>
      <c r="L1732">
        <v>168.589</v>
      </c>
      <c r="M1732">
        <v>3.7890000000000001</v>
      </c>
      <c r="N1732">
        <v>24.048999999999999</v>
      </c>
      <c r="O1732">
        <v>0</v>
      </c>
      <c r="P1732">
        <v>8.1329999999999991</v>
      </c>
      <c r="Q1732">
        <v>0.89200000000000002</v>
      </c>
      <c r="R1732">
        <v>1.5249999999999999</v>
      </c>
      <c r="S1732">
        <v>56.960999999999999</v>
      </c>
      <c r="T1732">
        <v>5.468</v>
      </c>
      <c r="U1732">
        <v>9.35</v>
      </c>
      <c r="V1732">
        <v>4.0780000000000003</v>
      </c>
      <c r="W1732">
        <v>31.02</v>
      </c>
      <c r="Y1732" t="str">
        <f t="shared" ref="Y1732:Y1795" si="771">D1732</f>
        <v>鹿児島県</v>
      </c>
      <c r="Z1732" t="str">
        <f t="shared" ref="Z1732:Z1795" si="772">D1732&amp;F1732</f>
        <v>鹿児島県姶良市</v>
      </c>
      <c r="AA1732" s="159">
        <f t="shared" ref="AA1732:AA1795" si="773">I1732</f>
        <v>450.09300000000002</v>
      </c>
      <c r="AB1732" s="159">
        <f t="shared" ref="AB1732:AB1795" si="774">J1732</f>
        <v>533.60400000000004</v>
      </c>
      <c r="AC1732" s="159">
        <f t="shared" ref="AC1732:AC1795" si="775">L1732</f>
        <v>168.589</v>
      </c>
      <c r="AD1732" s="159">
        <f t="shared" ref="AD1732:AD1795" si="776">N1732</f>
        <v>24.048999999999999</v>
      </c>
      <c r="AE1732" s="159">
        <f t="shared" ref="AE1732:AE1795" si="777">S1732</f>
        <v>56.960999999999999</v>
      </c>
      <c r="AF1732" s="159">
        <f t="shared" ref="AF1732:AF1795" si="778">T1732</f>
        <v>5.468</v>
      </c>
      <c r="AG1732" s="159">
        <f t="shared" ref="AG1732:AG1795" si="779">U1732</f>
        <v>9.35</v>
      </c>
      <c r="AH1732" s="160">
        <f t="shared" ref="AH1732:AH1795" si="780">SUM(AA1732:AG1732)</f>
        <v>1248.114</v>
      </c>
      <c r="AI1732" s="135">
        <f t="shared" ref="AI1732:AI1795" si="781">IFERROR(AA1732/$AH1732,"")</f>
        <v>0.36061850119460243</v>
      </c>
      <c r="AJ1732" s="135">
        <f t="shared" ref="AJ1732:AJ1795" si="782">IFERROR(AB1732/$AH1732,"")</f>
        <v>0.42752825463058663</v>
      </c>
      <c r="AK1732" s="135">
        <f t="shared" ref="AK1732:AK1795" si="783">IFERROR(AC1732/$AH1732,"")</f>
        <v>0.13507500116175286</v>
      </c>
      <c r="AL1732" s="135">
        <f t="shared" ref="AL1732:AL1795" si="784">IFERROR(AD1732/$AH1732,"")</f>
        <v>1.9268271968746444E-2</v>
      </c>
      <c r="AM1732" s="135">
        <f t="shared" ref="AM1732:AM1795" si="785">IFERROR(AE1732/$AH1732,"")</f>
        <v>4.563765809853907E-2</v>
      </c>
      <c r="AN1732" s="135">
        <f t="shared" ref="AN1732:AN1795" si="786">IFERROR(AF1732/$AH1732,"")</f>
        <v>4.3810100679905839E-3</v>
      </c>
      <c r="AO1732" s="135">
        <f t="shared" ref="AO1732:AO1795" si="787">IFERROR(AG1732/$AH1732,"")</f>
        <v>7.4913028777819973E-3</v>
      </c>
      <c r="AP1732" s="159">
        <f>IFERROR(VLOOKUP(A1732,人口!$A$2:$E$1748,5,0),0)</f>
        <v>77430</v>
      </c>
      <c r="AQ1732" s="159">
        <f t="shared" si="762"/>
        <v>0</v>
      </c>
      <c r="AR1732" s="159">
        <f t="shared" si="763"/>
        <v>0</v>
      </c>
      <c r="AS1732" s="159">
        <f t="shared" si="764"/>
        <v>0</v>
      </c>
      <c r="AT1732" s="159">
        <f t="shared" si="765"/>
        <v>1</v>
      </c>
      <c r="AU1732" s="159">
        <f t="shared" si="766"/>
        <v>0</v>
      </c>
      <c r="AV1732" s="159">
        <f t="shared" si="767"/>
        <v>0</v>
      </c>
      <c r="AW1732" s="159">
        <f t="shared" si="768"/>
        <v>0</v>
      </c>
      <c r="AX1732" s="159">
        <f t="shared" ref="AX1732:AX1795" si="788">IF(SUMIFS($AP1732,$AP1732,$BI$24)&gt;0,1,0)</f>
        <v>0</v>
      </c>
      <c r="AY1732" s="159" t="str">
        <f t="shared" ref="AY1732:AY1795" si="789">IF(AQ1732=1,$AQ$1,IF(AR1732=1,$AR$1,IF(AS1732=1,$AS$1,IF(AT1732=1,$AT$1,IF(AU1732=1,$AU$1,IF(AV1732=1,$AV$1,IF(AW1732=1,$AW$1,IF(AX1732=1,$AX$1,""))))))))</f>
        <v>3万～10万人未満の市町村平均</v>
      </c>
      <c r="AZ1732" s="159"/>
    </row>
    <row r="1733" spans="1:52" x14ac:dyDescent="0.3">
      <c r="A1733" t="str">
        <f t="shared" si="769"/>
        <v>46303</v>
      </c>
      <c r="B1733" s="158" t="str">
        <f t="shared" si="770"/>
        <v>046303</v>
      </c>
      <c r="C1733">
        <v>46</v>
      </c>
      <c r="D1733" t="s">
        <v>73</v>
      </c>
      <c r="E1733">
        <v>46303</v>
      </c>
      <c r="F1733" t="s">
        <v>1110</v>
      </c>
      <c r="G1733">
        <v>3.879</v>
      </c>
      <c r="H1733">
        <v>7.359</v>
      </c>
      <c r="I1733">
        <v>4.4139999999999997</v>
      </c>
      <c r="J1733">
        <v>8.4009999999999998</v>
      </c>
      <c r="K1733">
        <v>93.2</v>
      </c>
      <c r="L1733">
        <v>276.96699999999998</v>
      </c>
      <c r="M1733">
        <v>0</v>
      </c>
      <c r="N1733">
        <v>0</v>
      </c>
      <c r="O1733">
        <v>0</v>
      </c>
      <c r="P1733">
        <v>31.428000000000001</v>
      </c>
      <c r="Q1733">
        <v>1.1120000000000001</v>
      </c>
      <c r="R1733">
        <v>0.64200000000000002</v>
      </c>
      <c r="S1733">
        <v>219.31700000000001</v>
      </c>
      <c r="T1733">
        <v>6.8170000000000002</v>
      </c>
      <c r="U1733">
        <v>3.9350000000000001</v>
      </c>
      <c r="V1733">
        <v>2.3E-2</v>
      </c>
      <c r="W1733">
        <v>0.17399999999999999</v>
      </c>
      <c r="Y1733" t="str">
        <f t="shared" si="771"/>
        <v>鹿児島県</v>
      </c>
      <c r="Z1733" t="str">
        <f t="shared" si="772"/>
        <v>鹿児島県三島村</v>
      </c>
      <c r="AA1733" s="159">
        <f t="shared" si="773"/>
        <v>4.4139999999999997</v>
      </c>
      <c r="AB1733" s="159">
        <f t="shared" si="774"/>
        <v>8.4009999999999998</v>
      </c>
      <c r="AC1733" s="159">
        <f t="shared" si="775"/>
        <v>276.96699999999998</v>
      </c>
      <c r="AD1733" s="159">
        <f t="shared" si="776"/>
        <v>0</v>
      </c>
      <c r="AE1733" s="159">
        <f t="shared" si="777"/>
        <v>219.31700000000001</v>
      </c>
      <c r="AF1733" s="159">
        <f t="shared" si="778"/>
        <v>6.8170000000000002</v>
      </c>
      <c r="AG1733" s="159">
        <f t="shared" si="779"/>
        <v>3.9350000000000001</v>
      </c>
      <c r="AH1733" s="160">
        <f t="shared" si="780"/>
        <v>519.85099999999989</v>
      </c>
      <c r="AI1733" s="135">
        <f t="shared" si="781"/>
        <v>8.4908945063104629E-3</v>
      </c>
      <c r="AJ1733" s="135">
        <f t="shared" si="782"/>
        <v>1.6160399806867742E-2</v>
      </c>
      <c r="AK1733" s="135">
        <f t="shared" si="783"/>
        <v>0.53278150854764161</v>
      </c>
      <c r="AL1733" s="135">
        <f t="shared" si="784"/>
        <v>0</v>
      </c>
      <c r="AM1733" s="135">
        <f t="shared" si="785"/>
        <v>0.4218843476303788</v>
      </c>
      <c r="AN1733" s="135">
        <f t="shared" si="786"/>
        <v>1.3113372870303225E-2</v>
      </c>
      <c r="AO1733" s="135">
        <f t="shared" si="787"/>
        <v>7.5694766384983405E-3</v>
      </c>
      <c r="AP1733" s="159">
        <f>IFERROR(VLOOKUP(A1733,人口!$A$2:$E$1748,5,0),0)</f>
        <v>366</v>
      </c>
      <c r="AQ1733" s="159">
        <f t="shared" si="762"/>
        <v>1</v>
      </c>
      <c r="AR1733" s="159">
        <f t="shared" si="763"/>
        <v>0</v>
      </c>
      <c r="AS1733" s="159">
        <f t="shared" si="764"/>
        <v>0</v>
      </c>
      <c r="AT1733" s="159">
        <f t="shared" si="765"/>
        <v>0</v>
      </c>
      <c r="AU1733" s="159">
        <f t="shared" si="766"/>
        <v>0</v>
      </c>
      <c r="AV1733" s="159">
        <f t="shared" si="767"/>
        <v>0</v>
      </c>
      <c r="AW1733" s="159">
        <f t="shared" si="768"/>
        <v>0</v>
      </c>
      <c r="AX1733" s="159">
        <f t="shared" si="788"/>
        <v>0</v>
      </c>
      <c r="AY1733" s="159" t="str">
        <f t="shared" si="789"/>
        <v>5千人未満の市町村平均</v>
      </c>
      <c r="AZ1733" s="159"/>
    </row>
    <row r="1734" spans="1:52" x14ac:dyDescent="0.3">
      <c r="A1734" t="str">
        <f t="shared" si="769"/>
        <v>46304</v>
      </c>
      <c r="B1734" s="158" t="str">
        <f t="shared" si="770"/>
        <v>046304</v>
      </c>
      <c r="C1734">
        <v>46</v>
      </c>
      <c r="D1734" t="s">
        <v>73</v>
      </c>
      <c r="E1734">
        <v>46304</v>
      </c>
      <c r="F1734" t="s">
        <v>1148</v>
      </c>
      <c r="G1734">
        <v>7.1849999999999996</v>
      </c>
      <c r="H1734">
        <v>11.63</v>
      </c>
      <c r="I1734">
        <v>7.39</v>
      </c>
      <c r="J1734">
        <v>12.051</v>
      </c>
      <c r="K1734">
        <v>345.6</v>
      </c>
      <c r="L1734">
        <v>1045.76</v>
      </c>
      <c r="M1734">
        <v>0</v>
      </c>
      <c r="N1734">
        <v>0</v>
      </c>
      <c r="O1734">
        <v>0</v>
      </c>
      <c r="P1734">
        <v>0</v>
      </c>
      <c r="Q1734">
        <v>0</v>
      </c>
      <c r="R1734">
        <v>0</v>
      </c>
      <c r="S1734">
        <v>0</v>
      </c>
      <c r="T1734">
        <v>0</v>
      </c>
      <c r="U1734">
        <v>0</v>
      </c>
      <c r="V1734">
        <v>3.5000000000000003E-2</v>
      </c>
      <c r="W1734">
        <v>0.27300000000000002</v>
      </c>
      <c r="Y1734" t="str">
        <f t="shared" si="771"/>
        <v>鹿児島県</v>
      </c>
      <c r="Z1734" t="str">
        <f t="shared" si="772"/>
        <v>鹿児島県十島村</v>
      </c>
      <c r="AA1734" s="159">
        <f t="shared" si="773"/>
        <v>7.39</v>
      </c>
      <c r="AB1734" s="159">
        <f t="shared" si="774"/>
        <v>12.051</v>
      </c>
      <c r="AC1734" s="159">
        <f t="shared" si="775"/>
        <v>1045.76</v>
      </c>
      <c r="AD1734" s="159">
        <f t="shared" si="776"/>
        <v>0</v>
      </c>
      <c r="AE1734" s="159">
        <f t="shared" si="777"/>
        <v>0</v>
      </c>
      <c r="AF1734" s="159">
        <f t="shared" si="778"/>
        <v>0</v>
      </c>
      <c r="AG1734" s="159">
        <f t="shared" si="779"/>
        <v>0</v>
      </c>
      <c r="AH1734" s="160">
        <f t="shared" si="780"/>
        <v>1065.201</v>
      </c>
      <c r="AI1734" s="135">
        <f t="shared" si="781"/>
        <v>6.9376577753869923E-3</v>
      </c>
      <c r="AJ1734" s="135">
        <f t="shared" si="782"/>
        <v>1.131335776064799E-2</v>
      </c>
      <c r="AK1734" s="135">
        <f t="shared" si="783"/>
        <v>0.98174898446396497</v>
      </c>
      <c r="AL1734" s="135">
        <f t="shared" si="784"/>
        <v>0</v>
      </c>
      <c r="AM1734" s="135">
        <f t="shared" si="785"/>
        <v>0</v>
      </c>
      <c r="AN1734" s="135">
        <f t="shared" si="786"/>
        <v>0</v>
      </c>
      <c r="AO1734" s="135">
        <f t="shared" si="787"/>
        <v>0</v>
      </c>
      <c r="AP1734" s="159">
        <f>IFERROR(VLOOKUP(A1734,人口!$A$2:$E$1748,5,0),0)</f>
        <v>681</v>
      </c>
      <c r="AQ1734" s="159">
        <f t="shared" si="762"/>
        <v>1</v>
      </c>
      <c r="AR1734" s="159">
        <f t="shared" si="763"/>
        <v>0</v>
      </c>
      <c r="AS1734" s="159">
        <f t="shared" si="764"/>
        <v>0</v>
      </c>
      <c r="AT1734" s="159">
        <f t="shared" si="765"/>
        <v>0</v>
      </c>
      <c r="AU1734" s="159">
        <f t="shared" si="766"/>
        <v>0</v>
      </c>
      <c r="AV1734" s="159">
        <f t="shared" si="767"/>
        <v>0</v>
      </c>
      <c r="AW1734" s="159">
        <f t="shared" si="768"/>
        <v>0</v>
      </c>
      <c r="AX1734" s="159">
        <f t="shared" si="788"/>
        <v>0</v>
      </c>
      <c r="AY1734" s="159" t="str">
        <f t="shared" si="789"/>
        <v>5千人未満の市町村平均</v>
      </c>
      <c r="AZ1734" s="159"/>
    </row>
    <row r="1735" spans="1:52" x14ac:dyDescent="0.3">
      <c r="A1735" t="str">
        <f t="shared" si="769"/>
        <v>46392</v>
      </c>
      <c r="B1735" s="158" t="str">
        <f t="shared" si="770"/>
        <v>046392</v>
      </c>
      <c r="C1735">
        <v>46</v>
      </c>
      <c r="D1735" t="s">
        <v>73</v>
      </c>
      <c r="E1735">
        <v>46392</v>
      </c>
      <c r="F1735" t="s">
        <v>1184</v>
      </c>
      <c r="G1735">
        <v>214.08099999999999</v>
      </c>
      <c r="H1735">
        <v>792.95100000000002</v>
      </c>
      <c r="I1735">
        <v>273.15499999999997</v>
      </c>
      <c r="J1735">
        <v>1011.3630000000001</v>
      </c>
      <c r="K1735">
        <v>137.5</v>
      </c>
      <c r="L1735">
        <v>330.35</v>
      </c>
      <c r="M1735">
        <v>1.7509999999999999</v>
      </c>
      <c r="N1735">
        <v>11.007999999999999</v>
      </c>
      <c r="O1735">
        <v>0</v>
      </c>
      <c r="P1735">
        <v>0</v>
      </c>
      <c r="Q1735">
        <v>1.2E-2</v>
      </c>
      <c r="R1735">
        <v>1.2729999999999999</v>
      </c>
      <c r="S1735">
        <v>0</v>
      </c>
      <c r="T1735">
        <v>7.6999999999999999E-2</v>
      </c>
      <c r="U1735">
        <v>7.8090000000000002</v>
      </c>
      <c r="V1735">
        <v>1.397</v>
      </c>
      <c r="W1735">
        <v>10.301</v>
      </c>
      <c r="Y1735" t="str">
        <f t="shared" si="771"/>
        <v>鹿児島県</v>
      </c>
      <c r="Z1735" t="str">
        <f t="shared" si="772"/>
        <v>鹿児島県さつま町</v>
      </c>
      <c r="AA1735" s="159">
        <f t="shared" si="773"/>
        <v>273.15499999999997</v>
      </c>
      <c r="AB1735" s="159">
        <f t="shared" si="774"/>
        <v>1011.3630000000001</v>
      </c>
      <c r="AC1735" s="159">
        <f t="shared" si="775"/>
        <v>330.35</v>
      </c>
      <c r="AD1735" s="159">
        <f t="shared" si="776"/>
        <v>11.007999999999999</v>
      </c>
      <c r="AE1735" s="159">
        <f t="shared" si="777"/>
        <v>0</v>
      </c>
      <c r="AF1735" s="159">
        <f t="shared" si="778"/>
        <v>7.6999999999999999E-2</v>
      </c>
      <c r="AG1735" s="159">
        <f t="shared" si="779"/>
        <v>7.8090000000000002</v>
      </c>
      <c r="AH1735" s="160">
        <f t="shared" si="780"/>
        <v>1633.7619999999999</v>
      </c>
      <c r="AI1735" s="135">
        <f t="shared" si="781"/>
        <v>0.16719387524009005</v>
      </c>
      <c r="AJ1735" s="135">
        <f t="shared" si="782"/>
        <v>0.61903937048358337</v>
      </c>
      <c r="AK1735" s="135">
        <f t="shared" si="783"/>
        <v>0.20220203432323683</v>
      </c>
      <c r="AL1735" s="135">
        <f t="shared" si="784"/>
        <v>6.7378235018319679E-3</v>
      </c>
      <c r="AM1735" s="135">
        <f t="shared" si="785"/>
        <v>0</v>
      </c>
      <c r="AN1735" s="135">
        <f t="shared" si="786"/>
        <v>4.7130487794427834E-5</v>
      </c>
      <c r="AO1735" s="135">
        <f t="shared" si="787"/>
        <v>4.779765963463467E-3</v>
      </c>
      <c r="AP1735" s="159">
        <f>IFERROR(VLOOKUP(A1735,人口!$A$2:$E$1748,5,0),0)</f>
        <v>21002</v>
      </c>
      <c r="AQ1735" s="159">
        <f t="shared" si="762"/>
        <v>0</v>
      </c>
      <c r="AR1735" s="159">
        <f t="shared" si="763"/>
        <v>0</v>
      </c>
      <c r="AS1735" s="159">
        <f t="shared" si="764"/>
        <v>1</v>
      </c>
      <c r="AT1735" s="159">
        <f t="shared" si="765"/>
        <v>0</v>
      </c>
      <c r="AU1735" s="159">
        <f t="shared" si="766"/>
        <v>0</v>
      </c>
      <c r="AV1735" s="159">
        <f t="shared" si="767"/>
        <v>0</v>
      </c>
      <c r="AW1735" s="159">
        <f t="shared" si="768"/>
        <v>0</v>
      </c>
      <c r="AX1735" s="159">
        <f t="shared" si="788"/>
        <v>0</v>
      </c>
      <c r="AY1735" s="159" t="str">
        <f t="shared" si="789"/>
        <v>1万～3万人未満の市町村平均</v>
      </c>
      <c r="AZ1735" s="159"/>
    </row>
    <row r="1736" spans="1:52" x14ac:dyDescent="0.3">
      <c r="A1736" t="str">
        <f t="shared" si="769"/>
        <v>46404</v>
      </c>
      <c r="B1736" s="158" t="str">
        <f t="shared" si="770"/>
        <v>046404</v>
      </c>
      <c r="C1736">
        <v>46</v>
      </c>
      <c r="D1736" t="s">
        <v>73</v>
      </c>
      <c r="E1736">
        <v>46404</v>
      </c>
      <c r="F1736" t="s">
        <v>1222</v>
      </c>
      <c r="G1736">
        <v>101.38800000000001</v>
      </c>
      <c r="H1736">
        <v>371.76</v>
      </c>
      <c r="I1736">
        <v>131.19499999999999</v>
      </c>
      <c r="J1736">
        <v>481.16</v>
      </c>
      <c r="K1736">
        <v>30.7</v>
      </c>
      <c r="L1736">
        <v>65.474999999999994</v>
      </c>
      <c r="M1736">
        <v>1.3959999999999999</v>
      </c>
      <c r="N1736">
        <v>8.8559999999999999</v>
      </c>
      <c r="O1736">
        <v>0</v>
      </c>
      <c r="P1736">
        <v>0</v>
      </c>
      <c r="Q1736">
        <v>0</v>
      </c>
      <c r="R1736">
        <v>0</v>
      </c>
      <c r="S1736">
        <v>0</v>
      </c>
      <c r="T1736">
        <v>0</v>
      </c>
      <c r="U1736">
        <v>0</v>
      </c>
      <c r="V1736">
        <v>0.59299999999999997</v>
      </c>
      <c r="W1736">
        <v>4.6029999999999998</v>
      </c>
      <c r="Y1736" t="str">
        <f t="shared" si="771"/>
        <v>鹿児島県</v>
      </c>
      <c r="Z1736" t="str">
        <f t="shared" si="772"/>
        <v>鹿児島県長島町</v>
      </c>
      <c r="AA1736" s="159">
        <f t="shared" si="773"/>
        <v>131.19499999999999</v>
      </c>
      <c r="AB1736" s="159">
        <f t="shared" si="774"/>
        <v>481.16</v>
      </c>
      <c r="AC1736" s="159">
        <f t="shared" si="775"/>
        <v>65.474999999999994</v>
      </c>
      <c r="AD1736" s="159">
        <f t="shared" si="776"/>
        <v>8.8559999999999999</v>
      </c>
      <c r="AE1736" s="159">
        <f t="shared" si="777"/>
        <v>0</v>
      </c>
      <c r="AF1736" s="159">
        <f t="shared" si="778"/>
        <v>0</v>
      </c>
      <c r="AG1736" s="159">
        <f t="shared" si="779"/>
        <v>0</v>
      </c>
      <c r="AH1736" s="160">
        <f t="shared" si="780"/>
        <v>686.68600000000004</v>
      </c>
      <c r="AI1736" s="135">
        <f t="shared" si="781"/>
        <v>0.19105530038474644</v>
      </c>
      <c r="AJ1736" s="135">
        <f t="shared" si="782"/>
        <v>0.70069871819142959</v>
      </c>
      <c r="AK1736" s="135">
        <f t="shared" si="783"/>
        <v>9.5349257156837314E-2</v>
      </c>
      <c r="AL1736" s="135">
        <f t="shared" si="784"/>
        <v>1.2896724266986657E-2</v>
      </c>
      <c r="AM1736" s="135">
        <f t="shared" si="785"/>
        <v>0</v>
      </c>
      <c r="AN1736" s="135">
        <f t="shared" si="786"/>
        <v>0</v>
      </c>
      <c r="AO1736" s="135">
        <f t="shared" si="787"/>
        <v>0</v>
      </c>
      <c r="AP1736" s="159">
        <f>IFERROR(VLOOKUP(A1736,人口!$A$2:$E$1748,5,0),0)</f>
        <v>10386</v>
      </c>
      <c r="AQ1736" s="159">
        <f t="shared" si="762"/>
        <v>0</v>
      </c>
      <c r="AR1736" s="159">
        <f t="shared" si="763"/>
        <v>0</v>
      </c>
      <c r="AS1736" s="159">
        <f t="shared" si="764"/>
        <v>1</v>
      </c>
      <c r="AT1736" s="159">
        <f t="shared" si="765"/>
        <v>0</v>
      </c>
      <c r="AU1736" s="159">
        <f t="shared" si="766"/>
        <v>0</v>
      </c>
      <c r="AV1736" s="159">
        <f t="shared" si="767"/>
        <v>0</v>
      </c>
      <c r="AW1736" s="159">
        <f t="shared" si="768"/>
        <v>0</v>
      </c>
      <c r="AX1736" s="159">
        <f t="shared" si="788"/>
        <v>0</v>
      </c>
      <c r="AY1736" s="159" t="str">
        <f t="shared" si="789"/>
        <v>1万～3万人未満の市町村平均</v>
      </c>
      <c r="AZ1736" s="159"/>
    </row>
    <row r="1737" spans="1:52" x14ac:dyDescent="0.3">
      <c r="A1737" t="str">
        <f t="shared" si="769"/>
        <v>46452</v>
      </c>
      <c r="B1737" s="158" t="str">
        <f t="shared" si="770"/>
        <v>046452</v>
      </c>
      <c r="C1737">
        <v>46</v>
      </c>
      <c r="D1737" t="s">
        <v>73</v>
      </c>
      <c r="E1737">
        <v>46452</v>
      </c>
      <c r="F1737" t="s">
        <v>1264</v>
      </c>
      <c r="G1737">
        <v>105.081</v>
      </c>
      <c r="H1737">
        <v>451.72300000000001</v>
      </c>
      <c r="I1737">
        <v>137.44300000000001</v>
      </c>
      <c r="J1737">
        <v>590.06100000000004</v>
      </c>
      <c r="K1737">
        <v>123.9</v>
      </c>
      <c r="L1737">
        <v>248.51300000000001</v>
      </c>
      <c r="M1737">
        <v>2.1779999999999999</v>
      </c>
      <c r="N1737">
        <v>13.564</v>
      </c>
      <c r="O1737">
        <v>0</v>
      </c>
      <c r="P1737">
        <v>101.28</v>
      </c>
      <c r="Q1737">
        <v>3.1520000000000001</v>
      </c>
      <c r="R1737">
        <v>5.2409999999999997</v>
      </c>
      <c r="S1737">
        <v>709.00900000000001</v>
      </c>
      <c r="T1737">
        <v>19.331</v>
      </c>
      <c r="U1737">
        <v>32.137</v>
      </c>
      <c r="V1737">
        <v>0.65100000000000002</v>
      </c>
      <c r="W1737">
        <v>5.2919999999999998</v>
      </c>
      <c r="Y1737" t="str">
        <f t="shared" si="771"/>
        <v>鹿児島県</v>
      </c>
      <c r="Z1737" t="str">
        <f t="shared" si="772"/>
        <v>鹿児島県湧水町</v>
      </c>
      <c r="AA1737" s="159">
        <f t="shared" si="773"/>
        <v>137.44300000000001</v>
      </c>
      <c r="AB1737" s="159">
        <f t="shared" si="774"/>
        <v>590.06100000000004</v>
      </c>
      <c r="AC1737" s="159">
        <f t="shared" si="775"/>
        <v>248.51300000000001</v>
      </c>
      <c r="AD1737" s="159">
        <f t="shared" si="776"/>
        <v>13.564</v>
      </c>
      <c r="AE1737" s="159">
        <f t="shared" si="777"/>
        <v>709.00900000000001</v>
      </c>
      <c r="AF1737" s="159">
        <f t="shared" si="778"/>
        <v>19.331</v>
      </c>
      <c r="AG1737" s="159">
        <f t="shared" si="779"/>
        <v>32.137</v>
      </c>
      <c r="AH1737" s="160">
        <f t="shared" si="780"/>
        <v>1750.058</v>
      </c>
      <c r="AI1737" s="135">
        <f t="shared" si="781"/>
        <v>7.8536254227002764E-2</v>
      </c>
      <c r="AJ1737" s="135">
        <f t="shared" si="782"/>
        <v>0.33716653962325821</v>
      </c>
      <c r="AK1737" s="135">
        <f t="shared" si="783"/>
        <v>0.14200272219549295</v>
      </c>
      <c r="AL1737" s="135">
        <f t="shared" si="784"/>
        <v>7.7506002658197619E-3</v>
      </c>
      <c r="AM1737" s="135">
        <f t="shared" si="785"/>
        <v>0.40513457268273395</v>
      </c>
      <c r="AN1737" s="135">
        <f t="shared" si="786"/>
        <v>1.1045919620949706E-2</v>
      </c>
      <c r="AO1737" s="135">
        <f t="shared" si="787"/>
        <v>1.8363391384742678E-2</v>
      </c>
      <c r="AP1737" s="159">
        <f>IFERROR(VLOOKUP(A1737,人口!$A$2:$E$1748,5,0),0)</f>
        <v>9192</v>
      </c>
      <c r="AQ1737" s="159">
        <f t="shared" si="762"/>
        <v>0</v>
      </c>
      <c r="AR1737" s="159">
        <f t="shared" si="763"/>
        <v>1</v>
      </c>
      <c r="AS1737" s="159">
        <f t="shared" si="764"/>
        <v>0</v>
      </c>
      <c r="AT1737" s="159">
        <f t="shared" si="765"/>
        <v>0</v>
      </c>
      <c r="AU1737" s="159">
        <f t="shared" si="766"/>
        <v>0</v>
      </c>
      <c r="AV1737" s="159">
        <f t="shared" si="767"/>
        <v>0</v>
      </c>
      <c r="AW1737" s="159">
        <f t="shared" si="768"/>
        <v>0</v>
      </c>
      <c r="AX1737" s="159">
        <f t="shared" si="788"/>
        <v>0</v>
      </c>
      <c r="AY1737" s="159" t="str">
        <f t="shared" si="789"/>
        <v>5千～1万人未満の市町村平均</v>
      </c>
      <c r="AZ1737" s="159"/>
    </row>
    <row r="1738" spans="1:52" x14ac:dyDescent="0.3">
      <c r="A1738" t="str">
        <f t="shared" si="769"/>
        <v>46468</v>
      </c>
      <c r="B1738" s="158" t="str">
        <f t="shared" si="770"/>
        <v>046468</v>
      </c>
      <c r="C1738">
        <v>46</v>
      </c>
      <c r="D1738" t="s">
        <v>73</v>
      </c>
      <c r="E1738">
        <v>46468</v>
      </c>
      <c r="F1738" t="s">
        <v>1301</v>
      </c>
      <c r="G1738">
        <v>154.57400000000001</v>
      </c>
      <c r="H1738">
        <v>1316.577</v>
      </c>
      <c r="I1738">
        <v>207.80600000000001</v>
      </c>
      <c r="J1738">
        <v>1767.3879999999999</v>
      </c>
      <c r="K1738">
        <v>5.3</v>
      </c>
      <c r="L1738">
        <v>8.8539999999999992</v>
      </c>
      <c r="M1738">
        <v>0.17399999999999999</v>
      </c>
      <c r="N1738">
        <v>1.0920000000000001</v>
      </c>
      <c r="O1738">
        <v>0</v>
      </c>
      <c r="P1738">
        <v>0</v>
      </c>
      <c r="Q1738">
        <v>0</v>
      </c>
      <c r="R1738">
        <v>0</v>
      </c>
      <c r="S1738">
        <v>0</v>
      </c>
      <c r="T1738">
        <v>0</v>
      </c>
      <c r="U1738">
        <v>0</v>
      </c>
      <c r="V1738">
        <v>0.78800000000000003</v>
      </c>
      <c r="W1738">
        <v>6.01</v>
      </c>
      <c r="Y1738" t="str">
        <f t="shared" si="771"/>
        <v>鹿児島県</v>
      </c>
      <c r="Z1738" t="str">
        <f t="shared" si="772"/>
        <v>鹿児島県大崎町</v>
      </c>
      <c r="AA1738" s="159">
        <f t="shared" si="773"/>
        <v>207.80600000000001</v>
      </c>
      <c r="AB1738" s="159">
        <f t="shared" si="774"/>
        <v>1767.3879999999999</v>
      </c>
      <c r="AC1738" s="159">
        <f t="shared" si="775"/>
        <v>8.8539999999999992</v>
      </c>
      <c r="AD1738" s="159">
        <f t="shared" si="776"/>
        <v>1.0920000000000001</v>
      </c>
      <c r="AE1738" s="159">
        <f t="shared" si="777"/>
        <v>0</v>
      </c>
      <c r="AF1738" s="159">
        <f t="shared" si="778"/>
        <v>0</v>
      </c>
      <c r="AG1738" s="159">
        <f t="shared" si="779"/>
        <v>0</v>
      </c>
      <c r="AH1738" s="160">
        <f t="shared" si="780"/>
        <v>1985.14</v>
      </c>
      <c r="AI1738" s="135">
        <f t="shared" si="781"/>
        <v>0.10468077818189145</v>
      </c>
      <c r="AJ1738" s="135">
        <f t="shared" si="782"/>
        <v>0.89030899583908429</v>
      </c>
      <c r="AK1738" s="135">
        <f t="shared" si="783"/>
        <v>4.4601388315181796E-3</v>
      </c>
      <c r="AL1738" s="135">
        <f t="shared" si="784"/>
        <v>5.5008714750596935E-4</v>
      </c>
      <c r="AM1738" s="135">
        <f t="shared" si="785"/>
        <v>0</v>
      </c>
      <c r="AN1738" s="135">
        <f t="shared" si="786"/>
        <v>0</v>
      </c>
      <c r="AO1738" s="135">
        <f t="shared" si="787"/>
        <v>0</v>
      </c>
      <c r="AP1738" s="159">
        <f>IFERROR(VLOOKUP(A1738,人口!$A$2:$E$1748,5,0),0)</f>
        <v>12936</v>
      </c>
      <c r="AQ1738" s="159">
        <f t="shared" si="762"/>
        <v>0</v>
      </c>
      <c r="AR1738" s="159">
        <f t="shared" si="763"/>
        <v>0</v>
      </c>
      <c r="AS1738" s="159">
        <f t="shared" si="764"/>
        <v>1</v>
      </c>
      <c r="AT1738" s="159">
        <f t="shared" si="765"/>
        <v>0</v>
      </c>
      <c r="AU1738" s="159">
        <f t="shared" si="766"/>
        <v>0</v>
      </c>
      <c r="AV1738" s="159">
        <f t="shared" si="767"/>
        <v>0</v>
      </c>
      <c r="AW1738" s="159">
        <f t="shared" si="768"/>
        <v>0</v>
      </c>
      <c r="AX1738" s="159">
        <f t="shared" si="788"/>
        <v>0</v>
      </c>
      <c r="AY1738" s="159" t="str">
        <f t="shared" si="789"/>
        <v>1万～3万人未満の市町村平均</v>
      </c>
      <c r="AZ1738" s="159"/>
    </row>
    <row r="1739" spans="1:52" x14ac:dyDescent="0.3">
      <c r="A1739" t="str">
        <f t="shared" si="769"/>
        <v>46482</v>
      </c>
      <c r="B1739" s="158" t="str">
        <f t="shared" si="770"/>
        <v>046482</v>
      </c>
      <c r="C1739">
        <v>46</v>
      </c>
      <c r="D1739" t="s">
        <v>73</v>
      </c>
      <c r="E1739">
        <v>46482</v>
      </c>
      <c r="F1739" t="s">
        <v>1334</v>
      </c>
      <c r="G1739">
        <v>58.863999999999997</v>
      </c>
      <c r="H1739">
        <v>454.392</v>
      </c>
      <c r="I1739">
        <v>78.677999999999997</v>
      </c>
      <c r="J1739">
        <v>606.52300000000002</v>
      </c>
      <c r="K1739">
        <v>2.6</v>
      </c>
      <c r="L1739">
        <v>4.702</v>
      </c>
      <c r="M1739">
        <v>0</v>
      </c>
      <c r="N1739">
        <v>0</v>
      </c>
      <c r="O1739">
        <v>0</v>
      </c>
      <c r="P1739">
        <v>0</v>
      </c>
      <c r="Q1739">
        <v>0</v>
      </c>
      <c r="R1739">
        <v>0</v>
      </c>
      <c r="S1739">
        <v>0</v>
      </c>
      <c r="T1739">
        <v>0</v>
      </c>
      <c r="U1739">
        <v>0</v>
      </c>
      <c r="V1739">
        <v>0.38500000000000001</v>
      </c>
      <c r="W1739">
        <v>2.9470000000000001</v>
      </c>
      <c r="Y1739" t="str">
        <f t="shared" si="771"/>
        <v>鹿児島県</v>
      </c>
      <c r="Z1739" t="str">
        <f t="shared" si="772"/>
        <v>鹿児島県東串良町</v>
      </c>
      <c r="AA1739" s="159">
        <f t="shared" si="773"/>
        <v>78.677999999999997</v>
      </c>
      <c r="AB1739" s="159">
        <f t="shared" si="774"/>
        <v>606.52300000000002</v>
      </c>
      <c r="AC1739" s="159">
        <f t="shared" si="775"/>
        <v>4.702</v>
      </c>
      <c r="AD1739" s="159">
        <f t="shared" si="776"/>
        <v>0</v>
      </c>
      <c r="AE1739" s="159">
        <f t="shared" si="777"/>
        <v>0</v>
      </c>
      <c r="AF1739" s="159">
        <f t="shared" si="778"/>
        <v>0</v>
      </c>
      <c r="AG1739" s="159">
        <f t="shared" si="779"/>
        <v>0</v>
      </c>
      <c r="AH1739" s="160">
        <f t="shared" si="780"/>
        <v>689.90300000000002</v>
      </c>
      <c r="AI1739" s="135">
        <f t="shared" si="781"/>
        <v>0.11404211896455008</v>
      </c>
      <c r="AJ1739" s="135">
        <f t="shared" si="782"/>
        <v>0.8791424301677192</v>
      </c>
      <c r="AK1739" s="135">
        <f t="shared" si="783"/>
        <v>6.8154508677306805E-3</v>
      </c>
      <c r="AL1739" s="135">
        <f t="shared" si="784"/>
        <v>0</v>
      </c>
      <c r="AM1739" s="135">
        <f t="shared" si="785"/>
        <v>0</v>
      </c>
      <c r="AN1739" s="135">
        <f t="shared" si="786"/>
        <v>0</v>
      </c>
      <c r="AO1739" s="135">
        <f t="shared" si="787"/>
        <v>0</v>
      </c>
      <c r="AP1739" s="159">
        <f>IFERROR(VLOOKUP(A1739,人口!$A$2:$E$1748,5,0),0)</f>
        <v>6576</v>
      </c>
      <c r="AQ1739" s="159">
        <f t="shared" si="762"/>
        <v>0</v>
      </c>
      <c r="AR1739" s="159">
        <f t="shared" si="763"/>
        <v>1</v>
      </c>
      <c r="AS1739" s="159">
        <f t="shared" si="764"/>
        <v>0</v>
      </c>
      <c r="AT1739" s="159">
        <f t="shared" si="765"/>
        <v>0</v>
      </c>
      <c r="AU1739" s="159">
        <f t="shared" si="766"/>
        <v>0</v>
      </c>
      <c r="AV1739" s="159">
        <f t="shared" si="767"/>
        <v>0</v>
      </c>
      <c r="AW1739" s="159">
        <f t="shared" si="768"/>
        <v>0</v>
      </c>
      <c r="AX1739" s="159">
        <f t="shared" si="788"/>
        <v>0</v>
      </c>
      <c r="AY1739" s="159" t="str">
        <f t="shared" si="789"/>
        <v>5千～1万人未満の市町村平均</v>
      </c>
      <c r="AZ1739" s="159"/>
    </row>
    <row r="1740" spans="1:52" x14ac:dyDescent="0.3">
      <c r="A1740" t="str">
        <f t="shared" si="769"/>
        <v>46490</v>
      </c>
      <c r="B1740" s="158" t="str">
        <f t="shared" si="770"/>
        <v>046490</v>
      </c>
      <c r="C1740">
        <v>46</v>
      </c>
      <c r="D1740" t="s">
        <v>73</v>
      </c>
      <c r="E1740">
        <v>46490</v>
      </c>
      <c r="F1740" t="s">
        <v>1368</v>
      </c>
      <c r="G1740">
        <v>87.004999999999995</v>
      </c>
      <c r="H1740">
        <v>406.26400000000001</v>
      </c>
      <c r="I1740">
        <v>109.819</v>
      </c>
      <c r="J1740">
        <v>512.928</v>
      </c>
      <c r="K1740">
        <v>270.39999999999998</v>
      </c>
      <c r="L1740">
        <v>765.76</v>
      </c>
      <c r="M1740">
        <v>1.321</v>
      </c>
      <c r="N1740">
        <v>8.3049999999999997</v>
      </c>
      <c r="O1740">
        <v>0</v>
      </c>
      <c r="P1740">
        <v>0</v>
      </c>
      <c r="Q1740">
        <v>0</v>
      </c>
      <c r="R1740">
        <v>0</v>
      </c>
      <c r="S1740">
        <v>0</v>
      </c>
      <c r="T1740">
        <v>0</v>
      </c>
      <c r="U1740">
        <v>0</v>
      </c>
      <c r="V1740">
        <v>0.47399999999999998</v>
      </c>
      <c r="W1740">
        <v>3.73</v>
      </c>
      <c r="Y1740" t="str">
        <f t="shared" si="771"/>
        <v>鹿児島県</v>
      </c>
      <c r="Z1740" t="str">
        <f t="shared" si="772"/>
        <v>鹿児島県錦江町</v>
      </c>
      <c r="AA1740" s="159">
        <f t="shared" si="773"/>
        <v>109.819</v>
      </c>
      <c r="AB1740" s="159">
        <f t="shared" si="774"/>
        <v>512.928</v>
      </c>
      <c r="AC1740" s="159">
        <f t="shared" si="775"/>
        <v>765.76</v>
      </c>
      <c r="AD1740" s="159">
        <f t="shared" si="776"/>
        <v>8.3049999999999997</v>
      </c>
      <c r="AE1740" s="159">
        <f t="shared" si="777"/>
        <v>0</v>
      </c>
      <c r="AF1740" s="159">
        <f t="shared" si="778"/>
        <v>0</v>
      </c>
      <c r="AG1740" s="159">
        <f t="shared" si="779"/>
        <v>0</v>
      </c>
      <c r="AH1740" s="160">
        <f t="shared" si="780"/>
        <v>1396.8120000000001</v>
      </c>
      <c r="AI1740" s="135">
        <f t="shared" si="781"/>
        <v>7.862117450308273E-2</v>
      </c>
      <c r="AJ1740" s="135">
        <f t="shared" si="782"/>
        <v>0.36721334009157991</v>
      </c>
      <c r="AK1740" s="135">
        <f t="shared" si="783"/>
        <v>0.54821980338084142</v>
      </c>
      <c r="AL1740" s="135">
        <f t="shared" si="784"/>
        <v>5.9456820244957794E-3</v>
      </c>
      <c r="AM1740" s="135">
        <f t="shared" si="785"/>
        <v>0</v>
      </c>
      <c r="AN1740" s="135">
        <f t="shared" si="786"/>
        <v>0</v>
      </c>
      <c r="AO1740" s="135">
        <f t="shared" si="787"/>
        <v>0</v>
      </c>
      <c r="AP1740" s="159">
        <f>IFERROR(VLOOKUP(A1740,人口!$A$2:$E$1748,5,0),0)</f>
        <v>7387</v>
      </c>
      <c r="AQ1740" s="159">
        <f t="shared" si="762"/>
        <v>0</v>
      </c>
      <c r="AR1740" s="159">
        <f t="shared" si="763"/>
        <v>1</v>
      </c>
      <c r="AS1740" s="159">
        <f t="shared" si="764"/>
        <v>0</v>
      </c>
      <c r="AT1740" s="159">
        <f t="shared" si="765"/>
        <v>0</v>
      </c>
      <c r="AU1740" s="159">
        <f t="shared" si="766"/>
        <v>0</v>
      </c>
      <c r="AV1740" s="159">
        <f t="shared" si="767"/>
        <v>0</v>
      </c>
      <c r="AW1740" s="159">
        <f t="shared" si="768"/>
        <v>0</v>
      </c>
      <c r="AX1740" s="159">
        <f t="shared" si="788"/>
        <v>0</v>
      </c>
      <c r="AY1740" s="159" t="str">
        <f t="shared" si="789"/>
        <v>5千～1万人未満の市町村平均</v>
      </c>
      <c r="AZ1740" s="159"/>
    </row>
    <row r="1741" spans="1:52" x14ac:dyDescent="0.3">
      <c r="A1741" t="str">
        <f t="shared" si="769"/>
        <v>46491</v>
      </c>
      <c r="B1741" s="158" t="str">
        <f t="shared" si="770"/>
        <v>046491</v>
      </c>
      <c r="C1741">
        <v>46</v>
      </c>
      <c r="D1741" t="s">
        <v>73</v>
      </c>
      <c r="E1741">
        <v>46491</v>
      </c>
      <c r="F1741" t="s">
        <v>1398</v>
      </c>
      <c r="G1741">
        <v>83.388000000000005</v>
      </c>
      <c r="H1741">
        <v>305.70499999999998</v>
      </c>
      <c r="I1741">
        <v>104.611</v>
      </c>
      <c r="J1741">
        <v>383.68900000000002</v>
      </c>
      <c r="K1741">
        <v>325.60000000000002</v>
      </c>
      <c r="L1741">
        <v>940.37099999999998</v>
      </c>
      <c r="M1741">
        <v>3.7090000000000001</v>
      </c>
      <c r="N1741">
        <v>23.321000000000002</v>
      </c>
      <c r="O1741">
        <v>0</v>
      </c>
      <c r="P1741">
        <v>0</v>
      </c>
      <c r="Q1741">
        <v>0</v>
      </c>
      <c r="R1741">
        <v>0</v>
      </c>
      <c r="S1741">
        <v>0</v>
      </c>
      <c r="T1741">
        <v>0</v>
      </c>
      <c r="U1741">
        <v>0</v>
      </c>
      <c r="V1741">
        <v>0.48099999999999998</v>
      </c>
      <c r="W1741">
        <v>3.66</v>
      </c>
      <c r="Y1741" t="str">
        <f t="shared" si="771"/>
        <v>鹿児島県</v>
      </c>
      <c r="Z1741" t="str">
        <f t="shared" si="772"/>
        <v>鹿児島県南大隅町</v>
      </c>
      <c r="AA1741" s="159">
        <f t="shared" si="773"/>
        <v>104.611</v>
      </c>
      <c r="AB1741" s="159">
        <f t="shared" si="774"/>
        <v>383.68900000000002</v>
      </c>
      <c r="AC1741" s="159">
        <f t="shared" si="775"/>
        <v>940.37099999999998</v>
      </c>
      <c r="AD1741" s="159">
        <f t="shared" si="776"/>
        <v>23.321000000000002</v>
      </c>
      <c r="AE1741" s="159">
        <f t="shared" si="777"/>
        <v>0</v>
      </c>
      <c r="AF1741" s="159">
        <f t="shared" si="778"/>
        <v>0</v>
      </c>
      <c r="AG1741" s="159">
        <f t="shared" si="779"/>
        <v>0</v>
      </c>
      <c r="AH1741" s="160">
        <f t="shared" si="780"/>
        <v>1451.992</v>
      </c>
      <c r="AI1741" s="135">
        <f t="shared" si="781"/>
        <v>7.2046540201323422E-2</v>
      </c>
      <c r="AJ1741" s="135">
        <f t="shared" si="782"/>
        <v>0.26425007851282928</v>
      </c>
      <c r="AK1741" s="135">
        <f t="shared" si="783"/>
        <v>0.6476419980275373</v>
      </c>
      <c r="AL1741" s="135">
        <f t="shared" si="784"/>
        <v>1.6061383258309966E-2</v>
      </c>
      <c r="AM1741" s="135">
        <f t="shared" si="785"/>
        <v>0</v>
      </c>
      <c r="AN1741" s="135">
        <f t="shared" si="786"/>
        <v>0</v>
      </c>
      <c r="AO1741" s="135">
        <f t="shared" si="787"/>
        <v>0</v>
      </c>
      <c r="AP1741" s="159">
        <f>IFERROR(VLOOKUP(A1741,人口!$A$2:$E$1748,5,0),0)</f>
        <v>7072</v>
      </c>
      <c r="AQ1741" s="159">
        <f t="shared" si="762"/>
        <v>0</v>
      </c>
      <c r="AR1741" s="159">
        <f t="shared" si="763"/>
        <v>1</v>
      </c>
      <c r="AS1741" s="159">
        <f t="shared" si="764"/>
        <v>0</v>
      </c>
      <c r="AT1741" s="159">
        <f t="shared" si="765"/>
        <v>0</v>
      </c>
      <c r="AU1741" s="159">
        <f t="shared" si="766"/>
        <v>0</v>
      </c>
      <c r="AV1741" s="159">
        <f t="shared" si="767"/>
        <v>0</v>
      </c>
      <c r="AW1741" s="159">
        <f t="shared" si="768"/>
        <v>0</v>
      </c>
      <c r="AX1741" s="159">
        <f t="shared" si="788"/>
        <v>0</v>
      </c>
      <c r="AY1741" s="159" t="str">
        <f t="shared" si="789"/>
        <v>5千～1万人未満の市町村平均</v>
      </c>
      <c r="AZ1741" s="159"/>
    </row>
    <row r="1742" spans="1:52" x14ac:dyDescent="0.3">
      <c r="A1742" t="str">
        <f t="shared" si="769"/>
        <v>46492</v>
      </c>
      <c r="B1742" s="158" t="str">
        <f t="shared" si="770"/>
        <v>046492</v>
      </c>
      <c r="C1742">
        <v>46</v>
      </c>
      <c r="D1742" t="s">
        <v>73</v>
      </c>
      <c r="E1742">
        <v>46492</v>
      </c>
      <c r="F1742" t="s">
        <v>1427</v>
      </c>
      <c r="G1742">
        <v>148.59399999999999</v>
      </c>
      <c r="H1742">
        <v>619.12</v>
      </c>
      <c r="I1742">
        <v>195.709</v>
      </c>
      <c r="J1742">
        <v>814.38099999999997</v>
      </c>
      <c r="K1742">
        <v>545.4</v>
      </c>
      <c r="L1742">
        <v>1423.248</v>
      </c>
      <c r="M1742">
        <v>6.18</v>
      </c>
      <c r="N1742">
        <v>38.857999999999997</v>
      </c>
      <c r="O1742">
        <v>0</v>
      </c>
      <c r="P1742">
        <v>0</v>
      </c>
      <c r="Q1742">
        <v>0</v>
      </c>
      <c r="R1742">
        <v>1.7000000000000001E-2</v>
      </c>
      <c r="S1742">
        <v>0</v>
      </c>
      <c r="T1742">
        <v>0</v>
      </c>
      <c r="U1742">
        <v>0.107</v>
      </c>
      <c r="V1742">
        <v>0.93500000000000005</v>
      </c>
      <c r="W1742">
        <v>7.6580000000000004</v>
      </c>
      <c r="Y1742" t="str">
        <f t="shared" si="771"/>
        <v>鹿児島県</v>
      </c>
      <c r="Z1742" t="str">
        <f t="shared" si="772"/>
        <v>鹿児島県肝付町</v>
      </c>
      <c r="AA1742" s="159">
        <f t="shared" si="773"/>
        <v>195.709</v>
      </c>
      <c r="AB1742" s="159">
        <f t="shared" si="774"/>
        <v>814.38099999999997</v>
      </c>
      <c r="AC1742" s="159">
        <f t="shared" si="775"/>
        <v>1423.248</v>
      </c>
      <c r="AD1742" s="159">
        <f t="shared" si="776"/>
        <v>38.857999999999997</v>
      </c>
      <c r="AE1742" s="159">
        <f t="shared" si="777"/>
        <v>0</v>
      </c>
      <c r="AF1742" s="159">
        <f t="shared" si="778"/>
        <v>0</v>
      </c>
      <c r="AG1742" s="159">
        <f t="shared" si="779"/>
        <v>0.107</v>
      </c>
      <c r="AH1742" s="160">
        <f t="shared" si="780"/>
        <v>2472.3029999999999</v>
      </c>
      <c r="AI1742" s="135">
        <f t="shared" si="781"/>
        <v>7.9160604505192134E-2</v>
      </c>
      <c r="AJ1742" s="135">
        <f t="shared" si="782"/>
        <v>0.32940177640038459</v>
      </c>
      <c r="AK1742" s="135">
        <f t="shared" si="783"/>
        <v>0.57567701046352338</v>
      </c>
      <c r="AL1742" s="135">
        <f t="shared" si="784"/>
        <v>1.5717329146144304E-2</v>
      </c>
      <c r="AM1742" s="135">
        <f t="shared" si="785"/>
        <v>0</v>
      </c>
      <c r="AN1742" s="135">
        <f t="shared" si="786"/>
        <v>0</v>
      </c>
      <c r="AO1742" s="135">
        <f t="shared" si="787"/>
        <v>4.3279484755711582E-5</v>
      </c>
      <c r="AP1742" s="159">
        <f>IFERROR(VLOOKUP(A1742,人口!$A$2:$E$1748,5,0),0)</f>
        <v>15139</v>
      </c>
      <c r="AQ1742" s="159">
        <f t="shared" si="762"/>
        <v>0</v>
      </c>
      <c r="AR1742" s="159">
        <f t="shared" si="763"/>
        <v>0</v>
      </c>
      <c r="AS1742" s="159">
        <f t="shared" si="764"/>
        <v>1</v>
      </c>
      <c r="AT1742" s="159">
        <f t="shared" si="765"/>
        <v>0</v>
      </c>
      <c r="AU1742" s="159">
        <f t="shared" si="766"/>
        <v>0</v>
      </c>
      <c r="AV1742" s="159">
        <f t="shared" si="767"/>
        <v>0</v>
      </c>
      <c r="AW1742" s="159">
        <f t="shared" si="768"/>
        <v>0</v>
      </c>
      <c r="AX1742" s="159">
        <f t="shared" si="788"/>
        <v>0</v>
      </c>
      <c r="AY1742" s="159" t="str">
        <f t="shared" si="789"/>
        <v>1万～3万人未満の市町村平均</v>
      </c>
      <c r="AZ1742" s="159"/>
    </row>
    <row r="1743" spans="1:52" x14ac:dyDescent="0.3">
      <c r="A1743" t="str">
        <f t="shared" si="769"/>
        <v>46501</v>
      </c>
      <c r="B1743" s="158" t="str">
        <f t="shared" si="770"/>
        <v>046501</v>
      </c>
      <c r="C1743">
        <v>46</v>
      </c>
      <c r="D1743" t="s">
        <v>73</v>
      </c>
      <c r="E1743">
        <v>46501</v>
      </c>
      <c r="F1743" t="s">
        <v>1454</v>
      </c>
      <c r="G1743">
        <v>74.715999999999994</v>
      </c>
      <c r="H1743">
        <v>1115.72</v>
      </c>
      <c r="I1743">
        <v>92.545000000000002</v>
      </c>
      <c r="J1743">
        <v>1385.6610000000001</v>
      </c>
      <c r="K1743">
        <v>38.799999999999997</v>
      </c>
      <c r="L1743">
        <v>97.179000000000002</v>
      </c>
      <c r="M1743">
        <v>0</v>
      </c>
      <c r="N1743">
        <v>0</v>
      </c>
      <c r="O1743">
        <v>0</v>
      </c>
      <c r="P1743">
        <v>0</v>
      </c>
      <c r="Q1743">
        <v>0</v>
      </c>
      <c r="R1743">
        <v>0.29499999999999998</v>
      </c>
      <c r="S1743">
        <v>0</v>
      </c>
      <c r="T1743">
        <v>0</v>
      </c>
      <c r="U1743">
        <v>1.8120000000000001</v>
      </c>
      <c r="V1743">
        <v>0.46500000000000002</v>
      </c>
      <c r="W1743">
        <v>3.6320000000000001</v>
      </c>
      <c r="Y1743" t="str">
        <f t="shared" si="771"/>
        <v>鹿児島県</v>
      </c>
      <c r="Z1743" t="str">
        <f t="shared" si="772"/>
        <v>鹿児島県中種子町</v>
      </c>
      <c r="AA1743" s="159">
        <f t="shared" si="773"/>
        <v>92.545000000000002</v>
      </c>
      <c r="AB1743" s="159">
        <f t="shared" si="774"/>
        <v>1385.6610000000001</v>
      </c>
      <c r="AC1743" s="159">
        <f t="shared" si="775"/>
        <v>97.179000000000002</v>
      </c>
      <c r="AD1743" s="159">
        <f t="shared" si="776"/>
        <v>0</v>
      </c>
      <c r="AE1743" s="159">
        <f t="shared" si="777"/>
        <v>0</v>
      </c>
      <c r="AF1743" s="159">
        <f t="shared" si="778"/>
        <v>0</v>
      </c>
      <c r="AG1743" s="159">
        <f t="shared" si="779"/>
        <v>1.8120000000000001</v>
      </c>
      <c r="AH1743" s="160">
        <f t="shared" si="780"/>
        <v>1577.1970000000001</v>
      </c>
      <c r="AI1743" s="135">
        <f t="shared" si="781"/>
        <v>5.8676880567234149E-2</v>
      </c>
      <c r="AJ1743" s="135">
        <f t="shared" si="782"/>
        <v>0.87855924148980757</v>
      </c>
      <c r="AK1743" s="135">
        <f t="shared" si="783"/>
        <v>6.1615004339977818E-2</v>
      </c>
      <c r="AL1743" s="135">
        <f t="shared" si="784"/>
        <v>0</v>
      </c>
      <c r="AM1743" s="135">
        <f t="shared" si="785"/>
        <v>0</v>
      </c>
      <c r="AN1743" s="135">
        <f t="shared" si="786"/>
        <v>0</v>
      </c>
      <c r="AO1743" s="135">
        <f t="shared" si="787"/>
        <v>1.1488736029804773E-3</v>
      </c>
      <c r="AP1743" s="159">
        <f>IFERROR(VLOOKUP(A1743,人口!$A$2:$E$1748,5,0),0)</f>
        <v>7924</v>
      </c>
      <c r="AQ1743" s="159">
        <f t="shared" si="762"/>
        <v>0</v>
      </c>
      <c r="AR1743" s="159">
        <f t="shared" si="763"/>
        <v>1</v>
      </c>
      <c r="AS1743" s="159">
        <f t="shared" si="764"/>
        <v>0</v>
      </c>
      <c r="AT1743" s="159">
        <f t="shared" si="765"/>
        <v>0</v>
      </c>
      <c r="AU1743" s="159">
        <f t="shared" si="766"/>
        <v>0</v>
      </c>
      <c r="AV1743" s="159">
        <f t="shared" si="767"/>
        <v>0</v>
      </c>
      <c r="AW1743" s="159">
        <f t="shared" si="768"/>
        <v>0</v>
      </c>
      <c r="AX1743" s="159">
        <f t="shared" si="788"/>
        <v>0</v>
      </c>
      <c r="AY1743" s="159" t="str">
        <f t="shared" si="789"/>
        <v>5千～1万人未満の市町村平均</v>
      </c>
      <c r="AZ1743" s="159"/>
    </row>
    <row r="1744" spans="1:52" x14ac:dyDescent="0.3">
      <c r="A1744" t="str">
        <f t="shared" si="769"/>
        <v>46502</v>
      </c>
      <c r="B1744" s="158" t="str">
        <f t="shared" si="770"/>
        <v>046502</v>
      </c>
      <c r="C1744">
        <v>46</v>
      </c>
      <c r="D1744" t="s">
        <v>73</v>
      </c>
      <c r="E1744">
        <v>46502</v>
      </c>
      <c r="F1744" t="s">
        <v>1481</v>
      </c>
      <c r="G1744">
        <v>50.954999999999998</v>
      </c>
      <c r="H1744">
        <v>674.35199999999998</v>
      </c>
      <c r="I1744">
        <v>61.015000000000001</v>
      </c>
      <c r="J1744">
        <v>809.53499999999997</v>
      </c>
      <c r="K1744">
        <v>120.1</v>
      </c>
      <c r="L1744">
        <v>319.815</v>
      </c>
      <c r="M1744">
        <v>0</v>
      </c>
      <c r="N1744">
        <v>0</v>
      </c>
      <c r="O1744">
        <v>0</v>
      </c>
      <c r="P1744">
        <v>0</v>
      </c>
      <c r="Q1744">
        <v>0</v>
      </c>
      <c r="R1744">
        <v>0</v>
      </c>
      <c r="S1744">
        <v>0</v>
      </c>
      <c r="T1744">
        <v>0</v>
      </c>
      <c r="U1744">
        <v>0</v>
      </c>
      <c r="V1744">
        <v>0.32900000000000001</v>
      </c>
      <c r="W1744">
        <v>2.5750000000000002</v>
      </c>
      <c r="Y1744" t="str">
        <f t="shared" si="771"/>
        <v>鹿児島県</v>
      </c>
      <c r="Z1744" t="str">
        <f t="shared" si="772"/>
        <v>鹿児島県南種子町</v>
      </c>
      <c r="AA1744" s="159">
        <f t="shared" si="773"/>
        <v>61.015000000000001</v>
      </c>
      <c r="AB1744" s="159">
        <f t="shared" si="774"/>
        <v>809.53499999999997</v>
      </c>
      <c r="AC1744" s="159">
        <f t="shared" si="775"/>
        <v>319.815</v>
      </c>
      <c r="AD1744" s="159">
        <f t="shared" si="776"/>
        <v>0</v>
      </c>
      <c r="AE1744" s="159">
        <f t="shared" si="777"/>
        <v>0</v>
      </c>
      <c r="AF1744" s="159">
        <f t="shared" si="778"/>
        <v>0</v>
      </c>
      <c r="AG1744" s="159">
        <f t="shared" si="779"/>
        <v>0</v>
      </c>
      <c r="AH1744" s="160">
        <f t="shared" si="780"/>
        <v>1190.365</v>
      </c>
      <c r="AI1744" s="135">
        <f t="shared" si="781"/>
        <v>5.1257387439986896E-2</v>
      </c>
      <c r="AJ1744" s="135">
        <f t="shared" si="782"/>
        <v>0.68007291881061693</v>
      </c>
      <c r="AK1744" s="135">
        <f t="shared" si="783"/>
        <v>0.2686696937493962</v>
      </c>
      <c r="AL1744" s="135">
        <f t="shared" si="784"/>
        <v>0</v>
      </c>
      <c r="AM1744" s="135">
        <f t="shared" si="785"/>
        <v>0</v>
      </c>
      <c r="AN1744" s="135">
        <f t="shared" si="786"/>
        <v>0</v>
      </c>
      <c r="AO1744" s="135">
        <f t="shared" si="787"/>
        <v>0</v>
      </c>
      <c r="AP1744" s="159">
        <f>IFERROR(VLOOKUP(A1744,人口!$A$2:$E$1748,5,0),0)</f>
        <v>5647</v>
      </c>
      <c r="AQ1744" s="159">
        <f t="shared" si="762"/>
        <v>0</v>
      </c>
      <c r="AR1744" s="159">
        <f t="shared" si="763"/>
        <v>1</v>
      </c>
      <c r="AS1744" s="159">
        <f t="shared" si="764"/>
        <v>0</v>
      </c>
      <c r="AT1744" s="159">
        <f t="shared" si="765"/>
        <v>0</v>
      </c>
      <c r="AU1744" s="159">
        <f t="shared" si="766"/>
        <v>0</v>
      </c>
      <c r="AV1744" s="159">
        <f t="shared" si="767"/>
        <v>0</v>
      </c>
      <c r="AW1744" s="159">
        <f t="shared" si="768"/>
        <v>0</v>
      </c>
      <c r="AX1744" s="159">
        <f t="shared" si="788"/>
        <v>0</v>
      </c>
      <c r="AY1744" s="159" t="str">
        <f t="shared" si="789"/>
        <v>5千～1万人未満の市町村平均</v>
      </c>
      <c r="AZ1744" s="159"/>
    </row>
    <row r="1745" spans="1:52" x14ac:dyDescent="0.3">
      <c r="A1745" t="str">
        <f t="shared" si="769"/>
        <v>46505</v>
      </c>
      <c r="B1745" s="158" t="str">
        <f t="shared" si="770"/>
        <v>046505</v>
      </c>
      <c r="C1745">
        <v>46</v>
      </c>
      <c r="D1745" t="s">
        <v>73</v>
      </c>
      <c r="E1745">
        <v>46505</v>
      </c>
      <c r="F1745" t="s">
        <v>1504</v>
      </c>
      <c r="G1745">
        <v>89.019000000000005</v>
      </c>
      <c r="H1745">
        <v>236.49199999999999</v>
      </c>
      <c r="I1745">
        <v>98.027000000000001</v>
      </c>
      <c r="J1745">
        <v>261.45800000000003</v>
      </c>
      <c r="K1745">
        <v>667.3</v>
      </c>
      <c r="L1745">
        <v>1578.8140000000001</v>
      </c>
      <c r="M1745">
        <v>0</v>
      </c>
      <c r="N1745">
        <v>0</v>
      </c>
      <c r="O1745">
        <v>0</v>
      </c>
      <c r="P1745">
        <v>0</v>
      </c>
      <c r="Q1745">
        <v>0</v>
      </c>
      <c r="R1745">
        <v>0.88300000000000001</v>
      </c>
      <c r="S1745">
        <v>0</v>
      </c>
      <c r="T1745">
        <v>0</v>
      </c>
      <c r="U1745">
        <v>5.4130000000000003</v>
      </c>
      <c r="V1745">
        <v>0.70199999999999996</v>
      </c>
      <c r="W1745">
        <v>5.6509999999999998</v>
      </c>
      <c r="Y1745" t="str">
        <f t="shared" si="771"/>
        <v>鹿児島県</v>
      </c>
      <c r="Z1745" t="str">
        <f t="shared" si="772"/>
        <v>鹿児島県屋久島町</v>
      </c>
      <c r="AA1745" s="159">
        <f t="shared" si="773"/>
        <v>98.027000000000001</v>
      </c>
      <c r="AB1745" s="159">
        <f t="shared" si="774"/>
        <v>261.45800000000003</v>
      </c>
      <c r="AC1745" s="159">
        <f t="shared" si="775"/>
        <v>1578.8140000000001</v>
      </c>
      <c r="AD1745" s="159">
        <f t="shared" si="776"/>
        <v>0</v>
      </c>
      <c r="AE1745" s="159">
        <f t="shared" si="777"/>
        <v>0</v>
      </c>
      <c r="AF1745" s="159">
        <f t="shared" si="778"/>
        <v>0</v>
      </c>
      <c r="AG1745" s="159">
        <f t="shared" si="779"/>
        <v>5.4130000000000003</v>
      </c>
      <c r="AH1745" s="160">
        <f t="shared" si="780"/>
        <v>1943.712</v>
      </c>
      <c r="AI1745" s="135">
        <f t="shared" si="781"/>
        <v>5.0432883060864984E-2</v>
      </c>
      <c r="AJ1745" s="135">
        <f t="shared" si="782"/>
        <v>0.13451478408323869</v>
      </c>
      <c r="AK1745" s="135">
        <f t="shared" si="783"/>
        <v>0.81226745526086175</v>
      </c>
      <c r="AL1745" s="135">
        <f t="shared" si="784"/>
        <v>0</v>
      </c>
      <c r="AM1745" s="135">
        <f t="shared" si="785"/>
        <v>0</v>
      </c>
      <c r="AN1745" s="135">
        <f t="shared" si="786"/>
        <v>0</v>
      </c>
      <c r="AO1745" s="135">
        <f t="shared" si="787"/>
        <v>2.7848775950346555E-3</v>
      </c>
      <c r="AP1745" s="159">
        <f>IFERROR(VLOOKUP(A1745,人口!$A$2:$E$1748,5,0),0)</f>
        <v>12334</v>
      </c>
      <c r="AQ1745" s="159">
        <f t="shared" si="762"/>
        <v>0</v>
      </c>
      <c r="AR1745" s="159">
        <f t="shared" si="763"/>
        <v>0</v>
      </c>
      <c r="AS1745" s="159">
        <f t="shared" si="764"/>
        <v>1</v>
      </c>
      <c r="AT1745" s="159">
        <f t="shared" si="765"/>
        <v>0</v>
      </c>
      <c r="AU1745" s="159">
        <f t="shared" si="766"/>
        <v>0</v>
      </c>
      <c r="AV1745" s="159">
        <f t="shared" si="767"/>
        <v>0</v>
      </c>
      <c r="AW1745" s="159">
        <f t="shared" si="768"/>
        <v>0</v>
      </c>
      <c r="AX1745" s="159">
        <f t="shared" si="788"/>
        <v>0</v>
      </c>
      <c r="AY1745" s="159" t="str">
        <f t="shared" si="789"/>
        <v>1万～3万人未満の市町村平均</v>
      </c>
      <c r="AZ1745" s="159"/>
    </row>
    <row r="1746" spans="1:52" x14ac:dyDescent="0.3">
      <c r="A1746" t="str">
        <f t="shared" si="769"/>
        <v>46523</v>
      </c>
      <c r="B1746" s="158" t="str">
        <f t="shared" si="770"/>
        <v>046523</v>
      </c>
      <c r="C1746">
        <v>46</v>
      </c>
      <c r="D1746" t="s">
        <v>73</v>
      </c>
      <c r="E1746">
        <v>46523</v>
      </c>
      <c r="F1746" t="s">
        <v>1528</v>
      </c>
      <c r="G1746">
        <v>10.441000000000001</v>
      </c>
      <c r="H1746">
        <v>25.587</v>
      </c>
      <c r="I1746">
        <v>11.196</v>
      </c>
      <c r="J1746">
        <v>27.678000000000001</v>
      </c>
      <c r="K1746">
        <v>330.4</v>
      </c>
      <c r="L1746">
        <v>939.38800000000003</v>
      </c>
      <c r="M1746">
        <v>0</v>
      </c>
      <c r="N1746">
        <v>0</v>
      </c>
      <c r="O1746">
        <v>0</v>
      </c>
      <c r="P1746">
        <v>0</v>
      </c>
      <c r="Q1746">
        <v>0</v>
      </c>
      <c r="R1746">
        <v>0</v>
      </c>
      <c r="S1746">
        <v>0</v>
      </c>
      <c r="T1746">
        <v>0</v>
      </c>
      <c r="U1746">
        <v>0</v>
      </c>
      <c r="V1746">
        <v>0.09</v>
      </c>
      <c r="W1746">
        <v>0.73399999999999999</v>
      </c>
      <c r="Y1746" t="str">
        <f t="shared" si="771"/>
        <v>鹿児島県</v>
      </c>
      <c r="Z1746" t="str">
        <f t="shared" si="772"/>
        <v>鹿児島県大和村</v>
      </c>
      <c r="AA1746" s="159">
        <f t="shared" si="773"/>
        <v>11.196</v>
      </c>
      <c r="AB1746" s="159">
        <f t="shared" si="774"/>
        <v>27.678000000000001</v>
      </c>
      <c r="AC1746" s="159">
        <f t="shared" si="775"/>
        <v>939.38800000000003</v>
      </c>
      <c r="AD1746" s="159">
        <f t="shared" si="776"/>
        <v>0</v>
      </c>
      <c r="AE1746" s="159">
        <f t="shared" si="777"/>
        <v>0</v>
      </c>
      <c r="AF1746" s="159">
        <f t="shared" si="778"/>
        <v>0</v>
      </c>
      <c r="AG1746" s="159">
        <f t="shared" si="779"/>
        <v>0</v>
      </c>
      <c r="AH1746" s="160">
        <f t="shared" si="780"/>
        <v>978.26200000000006</v>
      </c>
      <c r="AI1746" s="135">
        <f t="shared" si="781"/>
        <v>1.1444786774913059E-2</v>
      </c>
      <c r="AJ1746" s="135">
        <f t="shared" si="782"/>
        <v>2.8293033972494077E-2</v>
      </c>
      <c r="AK1746" s="135">
        <f t="shared" si="783"/>
        <v>0.96026217925259283</v>
      </c>
      <c r="AL1746" s="135">
        <f t="shared" si="784"/>
        <v>0</v>
      </c>
      <c r="AM1746" s="135">
        <f t="shared" si="785"/>
        <v>0</v>
      </c>
      <c r="AN1746" s="135">
        <f t="shared" si="786"/>
        <v>0</v>
      </c>
      <c r="AO1746" s="135">
        <f t="shared" si="787"/>
        <v>0</v>
      </c>
      <c r="AP1746" s="159">
        <f>IFERROR(VLOOKUP(A1746,人口!$A$2:$E$1748,5,0),0)</f>
        <v>1470</v>
      </c>
      <c r="AQ1746" s="159">
        <f t="shared" si="762"/>
        <v>1</v>
      </c>
      <c r="AR1746" s="159">
        <f t="shared" si="763"/>
        <v>0</v>
      </c>
      <c r="AS1746" s="159">
        <f t="shared" si="764"/>
        <v>0</v>
      </c>
      <c r="AT1746" s="159">
        <f t="shared" si="765"/>
        <v>0</v>
      </c>
      <c r="AU1746" s="159">
        <f t="shared" si="766"/>
        <v>0</v>
      </c>
      <c r="AV1746" s="159">
        <f t="shared" si="767"/>
        <v>0</v>
      </c>
      <c r="AW1746" s="159">
        <f t="shared" si="768"/>
        <v>0</v>
      </c>
      <c r="AX1746" s="159">
        <f t="shared" si="788"/>
        <v>0</v>
      </c>
      <c r="AY1746" s="159" t="str">
        <f t="shared" si="789"/>
        <v>5千人未満の市町村平均</v>
      </c>
      <c r="AZ1746" s="159"/>
    </row>
    <row r="1747" spans="1:52" x14ac:dyDescent="0.3">
      <c r="A1747" t="str">
        <f t="shared" si="769"/>
        <v>46524</v>
      </c>
      <c r="B1747" s="158" t="str">
        <f t="shared" si="770"/>
        <v>046524</v>
      </c>
      <c r="C1747">
        <v>46</v>
      </c>
      <c r="D1747" t="s">
        <v>73</v>
      </c>
      <c r="E1747">
        <v>46524</v>
      </c>
      <c r="F1747" t="s">
        <v>1550</v>
      </c>
      <c r="G1747">
        <v>15.260999999999999</v>
      </c>
      <c r="H1747">
        <v>31.509</v>
      </c>
      <c r="I1747">
        <v>17.196000000000002</v>
      </c>
      <c r="J1747">
        <v>35.697000000000003</v>
      </c>
      <c r="K1747">
        <v>242.7</v>
      </c>
      <c r="L1747">
        <v>719.87300000000005</v>
      </c>
      <c r="M1747">
        <v>0</v>
      </c>
      <c r="N1747">
        <v>0</v>
      </c>
      <c r="O1747">
        <v>0</v>
      </c>
      <c r="P1747">
        <v>0</v>
      </c>
      <c r="Q1747">
        <v>0</v>
      </c>
      <c r="R1747">
        <v>0</v>
      </c>
      <c r="S1747">
        <v>0</v>
      </c>
      <c r="T1747">
        <v>0</v>
      </c>
      <c r="U1747">
        <v>0</v>
      </c>
      <c r="V1747">
        <v>9.9000000000000005E-2</v>
      </c>
      <c r="W1747">
        <v>0.80300000000000005</v>
      </c>
      <c r="Y1747" t="str">
        <f t="shared" si="771"/>
        <v>鹿児島県</v>
      </c>
      <c r="Z1747" t="str">
        <f t="shared" si="772"/>
        <v>鹿児島県宇検村</v>
      </c>
      <c r="AA1747" s="159">
        <f t="shared" si="773"/>
        <v>17.196000000000002</v>
      </c>
      <c r="AB1747" s="159">
        <f t="shared" si="774"/>
        <v>35.697000000000003</v>
      </c>
      <c r="AC1747" s="159">
        <f t="shared" si="775"/>
        <v>719.87300000000005</v>
      </c>
      <c r="AD1747" s="159">
        <f t="shared" si="776"/>
        <v>0</v>
      </c>
      <c r="AE1747" s="159">
        <f t="shared" si="777"/>
        <v>0</v>
      </c>
      <c r="AF1747" s="159">
        <f t="shared" si="778"/>
        <v>0</v>
      </c>
      <c r="AG1747" s="159">
        <f t="shared" si="779"/>
        <v>0</v>
      </c>
      <c r="AH1747" s="160">
        <f t="shared" si="780"/>
        <v>772.76600000000008</v>
      </c>
      <c r="AI1747" s="135">
        <f t="shared" si="781"/>
        <v>2.2252531814287897E-2</v>
      </c>
      <c r="AJ1747" s="135">
        <f t="shared" si="782"/>
        <v>4.6193802522367704E-2</v>
      </c>
      <c r="AK1747" s="135">
        <f t="shared" si="783"/>
        <v>0.93155366566334441</v>
      </c>
      <c r="AL1747" s="135">
        <f t="shared" si="784"/>
        <v>0</v>
      </c>
      <c r="AM1747" s="135">
        <f t="shared" si="785"/>
        <v>0</v>
      </c>
      <c r="AN1747" s="135">
        <f t="shared" si="786"/>
        <v>0</v>
      </c>
      <c r="AO1747" s="135">
        <f t="shared" si="787"/>
        <v>0</v>
      </c>
      <c r="AP1747" s="159">
        <f>IFERROR(VLOOKUP(A1747,人口!$A$2:$E$1748,5,0),0)</f>
        <v>1703</v>
      </c>
      <c r="AQ1747" s="159">
        <f t="shared" si="762"/>
        <v>1</v>
      </c>
      <c r="AR1747" s="159">
        <f t="shared" si="763"/>
        <v>0</v>
      </c>
      <c r="AS1747" s="159">
        <f t="shared" si="764"/>
        <v>0</v>
      </c>
      <c r="AT1747" s="159">
        <f t="shared" si="765"/>
        <v>0</v>
      </c>
      <c r="AU1747" s="159">
        <f t="shared" si="766"/>
        <v>0</v>
      </c>
      <c r="AV1747" s="159">
        <f t="shared" si="767"/>
        <v>0</v>
      </c>
      <c r="AW1747" s="159">
        <f t="shared" si="768"/>
        <v>0</v>
      </c>
      <c r="AX1747" s="159">
        <f t="shared" si="788"/>
        <v>0</v>
      </c>
      <c r="AY1747" s="159" t="str">
        <f t="shared" si="789"/>
        <v>5千人未満の市町村平均</v>
      </c>
      <c r="AZ1747" s="159"/>
    </row>
    <row r="1748" spans="1:52" x14ac:dyDescent="0.3">
      <c r="A1748" t="str">
        <f t="shared" si="769"/>
        <v>46525</v>
      </c>
      <c r="B1748" s="158" t="str">
        <f t="shared" si="770"/>
        <v>046525</v>
      </c>
      <c r="C1748">
        <v>46</v>
      </c>
      <c r="D1748" t="s">
        <v>73</v>
      </c>
      <c r="E1748">
        <v>46525</v>
      </c>
      <c r="F1748" t="s">
        <v>1573</v>
      </c>
      <c r="G1748">
        <v>50.667000000000002</v>
      </c>
      <c r="H1748">
        <v>65.212999999999994</v>
      </c>
      <c r="I1748">
        <v>59.820999999999998</v>
      </c>
      <c r="J1748">
        <v>77.44</v>
      </c>
      <c r="K1748">
        <v>444.2</v>
      </c>
      <c r="L1748">
        <v>1194.126</v>
      </c>
      <c r="M1748">
        <v>0</v>
      </c>
      <c r="N1748">
        <v>0</v>
      </c>
      <c r="O1748">
        <v>0</v>
      </c>
      <c r="P1748">
        <v>0</v>
      </c>
      <c r="Q1748">
        <v>0</v>
      </c>
      <c r="R1748">
        <v>0</v>
      </c>
      <c r="S1748">
        <v>0</v>
      </c>
      <c r="T1748">
        <v>0</v>
      </c>
      <c r="U1748">
        <v>0</v>
      </c>
      <c r="V1748">
        <v>0.52100000000000002</v>
      </c>
      <c r="W1748">
        <v>4.1040000000000001</v>
      </c>
      <c r="Y1748" t="str">
        <f t="shared" si="771"/>
        <v>鹿児島県</v>
      </c>
      <c r="Z1748" t="str">
        <f t="shared" si="772"/>
        <v>鹿児島県瀬戸内町</v>
      </c>
      <c r="AA1748" s="159">
        <f t="shared" si="773"/>
        <v>59.820999999999998</v>
      </c>
      <c r="AB1748" s="159">
        <f t="shared" si="774"/>
        <v>77.44</v>
      </c>
      <c r="AC1748" s="159">
        <f t="shared" si="775"/>
        <v>1194.126</v>
      </c>
      <c r="AD1748" s="159">
        <f t="shared" si="776"/>
        <v>0</v>
      </c>
      <c r="AE1748" s="159">
        <f t="shared" si="777"/>
        <v>0</v>
      </c>
      <c r="AF1748" s="159">
        <f t="shared" si="778"/>
        <v>0</v>
      </c>
      <c r="AG1748" s="159">
        <f t="shared" si="779"/>
        <v>0</v>
      </c>
      <c r="AH1748" s="160">
        <f t="shared" si="780"/>
        <v>1331.3869999999999</v>
      </c>
      <c r="AI1748" s="135">
        <f t="shared" si="781"/>
        <v>4.493133852140662E-2</v>
      </c>
      <c r="AJ1748" s="135">
        <f t="shared" si="782"/>
        <v>5.8164906221857354E-2</v>
      </c>
      <c r="AK1748" s="135">
        <f t="shared" si="783"/>
        <v>0.89690375525673605</v>
      </c>
      <c r="AL1748" s="135">
        <f t="shared" si="784"/>
        <v>0</v>
      </c>
      <c r="AM1748" s="135">
        <f t="shared" si="785"/>
        <v>0</v>
      </c>
      <c r="AN1748" s="135">
        <f t="shared" si="786"/>
        <v>0</v>
      </c>
      <c r="AO1748" s="135">
        <f t="shared" si="787"/>
        <v>0</v>
      </c>
      <c r="AP1748" s="159">
        <f>IFERROR(VLOOKUP(A1748,人口!$A$2:$E$1748,5,0),0)</f>
        <v>8917</v>
      </c>
      <c r="AQ1748" s="159">
        <f t="shared" si="762"/>
        <v>0</v>
      </c>
      <c r="AR1748" s="159">
        <f t="shared" si="763"/>
        <v>1</v>
      </c>
      <c r="AS1748" s="159">
        <f t="shared" si="764"/>
        <v>0</v>
      </c>
      <c r="AT1748" s="159">
        <f t="shared" si="765"/>
        <v>0</v>
      </c>
      <c r="AU1748" s="159">
        <f t="shared" si="766"/>
        <v>0</v>
      </c>
      <c r="AV1748" s="159">
        <f t="shared" si="767"/>
        <v>0</v>
      </c>
      <c r="AW1748" s="159">
        <f t="shared" si="768"/>
        <v>0</v>
      </c>
      <c r="AX1748" s="159">
        <f t="shared" si="788"/>
        <v>0</v>
      </c>
      <c r="AY1748" s="159" t="str">
        <f t="shared" si="789"/>
        <v>5千～1万人未満の市町村平均</v>
      </c>
      <c r="AZ1748" s="159"/>
    </row>
    <row r="1749" spans="1:52" x14ac:dyDescent="0.3">
      <c r="A1749" t="str">
        <f t="shared" si="769"/>
        <v>46527</v>
      </c>
      <c r="B1749" s="158" t="str">
        <f t="shared" si="770"/>
        <v>046527</v>
      </c>
      <c r="C1749">
        <v>46</v>
      </c>
      <c r="D1749" t="s">
        <v>73</v>
      </c>
      <c r="E1749">
        <v>46527</v>
      </c>
      <c r="F1749" t="s">
        <v>1590</v>
      </c>
      <c r="G1749">
        <v>35.573999999999998</v>
      </c>
      <c r="H1749">
        <v>59.94</v>
      </c>
      <c r="I1749">
        <v>38.545999999999999</v>
      </c>
      <c r="J1749">
        <v>65.352999999999994</v>
      </c>
      <c r="K1749">
        <v>159.1</v>
      </c>
      <c r="L1749">
        <v>396.85399999999998</v>
      </c>
      <c r="M1749">
        <v>0</v>
      </c>
      <c r="N1749">
        <v>0</v>
      </c>
      <c r="O1749">
        <v>0</v>
      </c>
      <c r="P1749">
        <v>0</v>
      </c>
      <c r="Q1749">
        <v>0</v>
      </c>
      <c r="R1749">
        <v>0</v>
      </c>
      <c r="S1749">
        <v>0</v>
      </c>
      <c r="T1749">
        <v>0</v>
      </c>
      <c r="U1749">
        <v>0</v>
      </c>
      <c r="V1749">
        <v>0.30499999999999999</v>
      </c>
      <c r="W1749">
        <v>2.4359999999999999</v>
      </c>
      <c r="Y1749" t="str">
        <f t="shared" si="771"/>
        <v>鹿児島県</v>
      </c>
      <c r="Z1749" t="str">
        <f t="shared" si="772"/>
        <v>鹿児島県龍郷町</v>
      </c>
      <c r="AA1749" s="159">
        <f t="shared" si="773"/>
        <v>38.545999999999999</v>
      </c>
      <c r="AB1749" s="159">
        <f t="shared" si="774"/>
        <v>65.352999999999994</v>
      </c>
      <c r="AC1749" s="159">
        <f t="shared" si="775"/>
        <v>396.85399999999998</v>
      </c>
      <c r="AD1749" s="159">
        <f t="shared" si="776"/>
        <v>0</v>
      </c>
      <c r="AE1749" s="159">
        <f t="shared" si="777"/>
        <v>0</v>
      </c>
      <c r="AF1749" s="159">
        <f t="shared" si="778"/>
        <v>0</v>
      </c>
      <c r="AG1749" s="159">
        <f t="shared" si="779"/>
        <v>0</v>
      </c>
      <c r="AH1749" s="160">
        <f t="shared" si="780"/>
        <v>500.75299999999999</v>
      </c>
      <c r="AI1749" s="135">
        <f t="shared" si="781"/>
        <v>7.6976074032507044E-2</v>
      </c>
      <c r="AJ1749" s="135">
        <f t="shared" si="782"/>
        <v>0.1305094527641372</v>
      </c>
      <c r="AK1749" s="135">
        <f t="shared" si="783"/>
        <v>0.79251447320335577</v>
      </c>
      <c r="AL1749" s="135">
        <f t="shared" si="784"/>
        <v>0</v>
      </c>
      <c r="AM1749" s="135">
        <f t="shared" si="785"/>
        <v>0</v>
      </c>
      <c r="AN1749" s="135">
        <f t="shared" si="786"/>
        <v>0</v>
      </c>
      <c r="AO1749" s="135">
        <f t="shared" si="787"/>
        <v>0</v>
      </c>
      <c r="AP1749" s="159">
        <f>IFERROR(VLOOKUP(A1749,人口!$A$2:$E$1748,5,0),0)</f>
        <v>5993</v>
      </c>
      <c r="AQ1749" s="159">
        <f t="shared" si="762"/>
        <v>0</v>
      </c>
      <c r="AR1749" s="159">
        <f t="shared" si="763"/>
        <v>1</v>
      </c>
      <c r="AS1749" s="159">
        <f t="shared" si="764"/>
        <v>0</v>
      </c>
      <c r="AT1749" s="159">
        <f t="shared" si="765"/>
        <v>0</v>
      </c>
      <c r="AU1749" s="159">
        <f t="shared" si="766"/>
        <v>0</v>
      </c>
      <c r="AV1749" s="159">
        <f t="shared" si="767"/>
        <v>0</v>
      </c>
      <c r="AW1749" s="159">
        <f t="shared" si="768"/>
        <v>0</v>
      </c>
      <c r="AX1749" s="159">
        <f t="shared" si="788"/>
        <v>0</v>
      </c>
      <c r="AY1749" s="159" t="str">
        <f t="shared" si="789"/>
        <v>5千～1万人未満の市町村平均</v>
      </c>
      <c r="AZ1749" s="159"/>
    </row>
    <row r="1750" spans="1:52" x14ac:dyDescent="0.3">
      <c r="A1750" t="str">
        <f t="shared" si="769"/>
        <v>46529</v>
      </c>
      <c r="B1750" s="158" t="str">
        <f t="shared" si="770"/>
        <v>046529</v>
      </c>
      <c r="C1750">
        <v>46</v>
      </c>
      <c r="D1750" t="s">
        <v>73</v>
      </c>
      <c r="E1750">
        <v>46529</v>
      </c>
      <c r="F1750" t="s">
        <v>1608</v>
      </c>
      <c r="G1750">
        <v>59.871000000000002</v>
      </c>
      <c r="H1750">
        <v>723.24</v>
      </c>
      <c r="I1750">
        <v>70.832999999999998</v>
      </c>
      <c r="J1750">
        <v>859.48099999999999</v>
      </c>
      <c r="K1750">
        <v>33.1</v>
      </c>
      <c r="L1750">
        <v>92.185000000000002</v>
      </c>
      <c r="M1750">
        <v>0</v>
      </c>
      <c r="N1750">
        <v>0</v>
      </c>
      <c r="O1750">
        <v>0</v>
      </c>
      <c r="P1750">
        <v>0</v>
      </c>
      <c r="Q1750">
        <v>0</v>
      </c>
      <c r="R1750">
        <v>0</v>
      </c>
      <c r="S1750">
        <v>0</v>
      </c>
      <c r="T1750">
        <v>0</v>
      </c>
      <c r="U1750">
        <v>0</v>
      </c>
      <c r="V1750">
        <v>0.41799999999999998</v>
      </c>
      <c r="W1750">
        <v>3.3959999999999999</v>
      </c>
      <c r="Y1750" t="str">
        <f t="shared" si="771"/>
        <v>鹿児島県</v>
      </c>
      <c r="Z1750" t="str">
        <f t="shared" si="772"/>
        <v>鹿児島県喜界町</v>
      </c>
      <c r="AA1750" s="159">
        <f t="shared" si="773"/>
        <v>70.832999999999998</v>
      </c>
      <c r="AB1750" s="159">
        <f t="shared" si="774"/>
        <v>859.48099999999999</v>
      </c>
      <c r="AC1750" s="159">
        <f t="shared" si="775"/>
        <v>92.185000000000002</v>
      </c>
      <c r="AD1750" s="159">
        <f t="shared" si="776"/>
        <v>0</v>
      </c>
      <c r="AE1750" s="159">
        <f t="shared" si="777"/>
        <v>0</v>
      </c>
      <c r="AF1750" s="159">
        <f t="shared" si="778"/>
        <v>0</v>
      </c>
      <c r="AG1750" s="159">
        <f t="shared" si="779"/>
        <v>0</v>
      </c>
      <c r="AH1750" s="160">
        <f t="shared" si="780"/>
        <v>1022.499</v>
      </c>
      <c r="AI1750" s="135">
        <f t="shared" si="781"/>
        <v>6.9274395378381787E-2</v>
      </c>
      <c r="AJ1750" s="135">
        <f t="shared" si="782"/>
        <v>0.84056903723133225</v>
      </c>
      <c r="AK1750" s="135">
        <f t="shared" si="783"/>
        <v>9.0156567390285963E-2</v>
      </c>
      <c r="AL1750" s="135">
        <f t="shared" si="784"/>
        <v>0</v>
      </c>
      <c r="AM1750" s="135">
        <f t="shared" si="785"/>
        <v>0</v>
      </c>
      <c r="AN1750" s="135">
        <f t="shared" si="786"/>
        <v>0</v>
      </c>
      <c r="AO1750" s="135">
        <f t="shared" si="787"/>
        <v>0</v>
      </c>
      <c r="AP1750" s="159">
        <f>IFERROR(VLOOKUP(A1750,人口!$A$2:$E$1748,5,0),0)</f>
        <v>6958</v>
      </c>
      <c r="AQ1750" s="159">
        <f t="shared" si="762"/>
        <v>0</v>
      </c>
      <c r="AR1750" s="159">
        <f t="shared" si="763"/>
        <v>1</v>
      </c>
      <c r="AS1750" s="159">
        <f t="shared" si="764"/>
        <v>0</v>
      </c>
      <c r="AT1750" s="159">
        <f t="shared" si="765"/>
        <v>0</v>
      </c>
      <c r="AU1750" s="159">
        <f t="shared" si="766"/>
        <v>0</v>
      </c>
      <c r="AV1750" s="159">
        <f t="shared" si="767"/>
        <v>0</v>
      </c>
      <c r="AW1750" s="159">
        <f t="shared" si="768"/>
        <v>0</v>
      </c>
      <c r="AX1750" s="159">
        <f t="shared" si="788"/>
        <v>0</v>
      </c>
      <c r="AY1750" s="159" t="str">
        <f t="shared" si="789"/>
        <v>5千～1万人未満の市町村平均</v>
      </c>
      <c r="AZ1750" s="159"/>
    </row>
    <row r="1751" spans="1:52" x14ac:dyDescent="0.3">
      <c r="A1751" t="str">
        <f t="shared" si="769"/>
        <v>46530</v>
      </c>
      <c r="B1751" s="158" t="str">
        <f t="shared" si="770"/>
        <v>046530</v>
      </c>
      <c r="C1751">
        <v>46</v>
      </c>
      <c r="D1751" t="s">
        <v>73</v>
      </c>
      <c r="E1751">
        <v>46530</v>
      </c>
      <c r="F1751" t="s">
        <v>1622</v>
      </c>
      <c r="G1751">
        <v>64.555999999999997</v>
      </c>
      <c r="H1751">
        <v>740.05399999999997</v>
      </c>
      <c r="I1751">
        <v>78.728999999999999</v>
      </c>
      <c r="J1751">
        <v>909.38300000000004</v>
      </c>
      <c r="K1751">
        <v>156.6</v>
      </c>
      <c r="L1751">
        <v>383.85</v>
      </c>
      <c r="M1751">
        <v>0</v>
      </c>
      <c r="N1751">
        <v>0</v>
      </c>
      <c r="O1751">
        <v>0</v>
      </c>
      <c r="P1751">
        <v>0</v>
      </c>
      <c r="Q1751">
        <v>0</v>
      </c>
      <c r="R1751">
        <v>0</v>
      </c>
      <c r="S1751">
        <v>0</v>
      </c>
      <c r="T1751">
        <v>0</v>
      </c>
      <c r="U1751">
        <v>0</v>
      </c>
      <c r="V1751">
        <v>0.65500000000000003</v>
      </c>
      <c r="W1751">
        <v>5.0259999999999998</v>
      </c>
      <c r="Y1751" t="str">
        <f t="shared" si="771"/>
        <v>鹿児島県</v>
      </c>
      <c r="Z1751" t="str">
        <f t="shared" si="772"/>
        <v>鹿児島県徳之島町</v>
      </c>
      <c r="AA1751" s="159">
        <f t="shared" si="773"/>
        <v>78.728999999999999</v>
      </c>
      <c r="AB1751" s="159">
        <f t="shared" si="774"/>
        <v>909.38300000000004</v>
      </c>
      <c r="AC1751" s="159">
        <f t="shared" si="775"/>
        <v>383.85</v>
      </c>
      <c r="AD1751" s="159">
        <f t="shared" si="776"/>
        <v>0</v>
      </c>
      <c r="AE1751" s="159">
        <f t="shared" si="777"/>
        <v>0</v>
      </c>
      <c r="AF1751" s="159">
        <f t="shared" si="778"/>
        <v>0</v>
      </c>
      <c r="AG1751" s="159">
        <f t="shared" si="779"/>
        <v>0</v>
      </c>
      <c r="AH1751" s="160">
        <f t="shared" si="780"/>
        <v>1371.962</v>
      </c>
      <c r="AI1751" s="135">
        <f t="shared" si="781"/>
        <v>5.7384242420708442E-2</v>
      </c>
      <c r="AJ1751" s="135">
        <f t="shared" si="782"/>
        <v>0.66283395604251438</v>
      </c>
      <c r="AK1751" s="135">
        <f t="shared" si="783"/>
        <v>0.27978180153677729</v>
      </c>
      <c r="AL1751" s="135">
        <f t="shared" si="784"/>
        <v>0</v>
      </c>
      <c r="AM1751" s="135">
        <f t="shared" si="785"/>
        <v>0</v>
      </c>
      <c r="AN1751" s="135">
        <f t="shared" si="786"/>
        <v>0</v>
      </c>
      <c r="AO1751" s="135">
        <f t="shared" si="787"/>
        <v>0</v>
      </c>
      <c r="AP1751" s="159">
        <f>IFERROR(VLOOKUP(A1751,人口!$A$2:$E$1748,5,0),0)</f>
        <v>10717</v>
      </c>
      <c r="AQ1751" s="159">
        <f t="shared" si="762"/>
        <v>0</v>
      </c>
      <c r="AR1751" s="159">
        <f t="shared" si="763"/>
        <v>0</v>
      </c>
      <c r="AS1751" s="159">
        <f t="shared" si="764"/>
        <v>1</v>
      </c>
      <c r="AT1751" s="159">
        <f t="shared" si="765"/>
        <v>0</v>
      </c>
      <c r="AU1751" s="159">
        <f t="shared" si="766"/>
        <v>0</v>
      </c>
      <c r="AV1751" s="159">
        <f t="shared" si="767"/>
        <v>0</v>
      </c>
      <c r="AW1751" s="159">
        <f t="shared" si="768"/>
        <v>0</v>
      </c>
      <c r="AX1751" s="159">
        <f t="shared" si="788"/>
        <v>0</v>
      </c>
      <c r="AY1751" s="159" t="str">
        <f t="shared" si="789"/>
        <v>1万～3万人未満の市町村平均</v>
      </c>
      <c r="AZ1751" s="159"/>
    </row>
    <row r="1752" spans="1:52" x14ac:dyDescent="0.3">
      <c r="A1752" t="str">
        <f t="shared" si="769"/>
        <v>46531</v>
      </c>
      <c r="B1752" s="158" t="str">
        <f t="shared" si="770"/>
        <v>046531</v>
      </c>
      <c r="C1752">
        <v>46</v>
      </c>
      <c r="D1752" t="s">
        <v>73</v>
      </c>
      <c r="E1752">
        <v>46531</v>
      </c>
      <c r="F1752" t="s">
        <v>1640</v>
      </c>
      <c r="G1752">
        <v>46.838000000000001</v>
      </c>
      <c r="H1752">
        <v>741.755</v>
      </c>
      <c r="I1752">
        <v>56.667999999999999</v>
      </c>
      <c r="J1752">
        <v>904.822</v>
      </c>
      <c r="K1752">
        <v>87.6</v>
      </c>
      <c r="L1752">
        <v>241.29900000000001</v>
      </c>
      <c r="M1752">
        <v>0</v>
      </c>
      <c r="N1752">
        <v>0</v>
      </c>
      <c r="O1752">
        <v>0</v>
      </c>
      <c r="P1752">
        <v>0</v>
      </c>
      <c r="Q1752">
        <v>0</v>
      </c>
      <c r="R1752">
        <v>0</v>
      </c>
      <c r="S1752">
        <v>0</v>
      </c>
      <c r="T1752">
        <v>0</v>
      </c>
      <c r="U1752">
        <v>0</v>
      </c>
      <c r="V1752">
        <v>0.35299999999999998</v>
      </c>
      <c r="W1752">
        <v>2.78</v>
      </c>
      <c r="Y1752" t="str">
        <f t="shared" si="771"/>
        <v>鹿児島県</v>
      </c>
      <c r="Z1752" t="str">
        <f t="shared" si="772"/>
        <v>鹿児島県天城町</v>
      </c>
      <c r="AA1752" s="159">
        <f t="shared" si="773"/>
        <v>56.667999999999999</v>
      </c>
      <c r="AB1752" s="159">
        <f t="shared" si="774"/>
        <v>904.822</v>
      </c>
      <c r="AC1752" s="159">
        <f t="shared" si="775"/>
        <v>241.29900000000001</v>
      </c>
      <c r="AD1752" s="159">
        <f t="shared" si="776"/>
        <v>0</v>
      </c>
      <c r="AE1752" s="159">
        <f t="shared" si="777"/>
        <v>0</v>
      </c>
      <c r="AF1752" s="159">
        <f t="shared" si="778"/>
        <v>0</v>
      </c>
      <c r="AG1752" s="159">
        <f t="shared" si="779"/>
        <v>0</v>
      </c>
      <c r="AH1752" s="160">
        <f t="shared" si="780"/>
        <v>1202.789</v>
      </c>
      <c r="AI1752" s="135">
        <f t="shared" si="781"/>
        <v>4.7113832933290876E-2</v>
      </c>
      <c r="AJ1752" s="135">
        <f t="shared" si="782"/>
        <v>0.75226993263157549</v>
      </c>
      <c r="AK1752" s="135">
        <f t="shared" si="783"/>
        <v>0.20061623443513368</v>
      </c>
      <c r="AL1752" s="135">
        <f t="shared" si="784"/>
        <v>0</v>
      </c>
      <c r="AM1752" s="135">
        <f t="shared" si="785"/>
        <v>0</v>
      </c>
      <c r="AN1752" s="135">
        <f t="shared" si="786"/>
        <v>0</v>
      </c>
      <c r="AO1752" s="135">
        <f t="shared" si="787"/>
        <v>0</v>
      </c>
      <c r="AP1752" s="159">
        <f>IFERROR(VLOOKUP(A1752,人口!$A$2:$E$1748,5,0),0)</f>
        <v>5914</v>
      </c>
      <c r="AQ1752" s="159">
        <f t="shared" si="762"/>
        <v>0</v>
      </c>
      <c r="AR1752" s="159">
        <f t="shared" si="763"/>
        <v>1</v>
      </c>
      <c r="AS1752" s="159">
        <f t="shared" si="764"/>
        <v>0</v>
      </c>
      <c r="AT1752" s="159">
        <f t="shared" si="765"/>
        <v>0</v>
      </c>
      <c r="AU1752" s="159">
        <f t="shared" si="766"/>
        <v>0</v>
      </c>
      <c r="AV1752" s="159">
        <f t="shared" si="767"/>
        <v>0</v>
      </c>
      <c r="AW1752" s="159">
        <f t="shared" si="768"/>
        <v>0</v>
      </c>
      <c r="AX1752" s="159">
        <f t="shared" si="788"/>
        <v>0</v>
      </c>
      <c r="AY1752" s="159" t="str">
        <f t="shared" si="789"/>
        <v>5千～1万人未満の市町村平均</v>
      </c>
      <c r="AZ1752" s="159"/>
    </row>
    <row r="1753" spans="1:52" x14ac:dyDescent="0.3">
      <c r="A1753" t="str">
        <f t="shared" si="769"/>
        <v>46532</v>
      </c>
      <c r="B1753" s="158" t="str">
        <f t="shared" si="770"/>
        <v>046532</v>
      </c>
      <c r="C1753">
        <v>46</v>
      </c>
      <c r="D1753" t="s">
        <v>73</v>
      </c>
      <c r="E1753">
        <v>46532</v>
      </c>
      <c r="F1753" t="s">
        <v>1656</v>
      </c>
      <c r="G1753">
        <v>56.773000000000003</v>
      </c>
      <c r="H1753">
        <v>830.66600000000005</v>
      </c>
      <c r="I1753">
        <v>71.290999999999997</v>
      </c>
      <c r="J1753">
        <v>1049.03</v>
      </c>
      <c r="K1753">
        <v>28.7</v>
      </c>
      <c r="L1753">
        <v>92.923000000000002</v>
      </c>
      <c r="M1753">
        <v>0</v>
      </c>
      <c r="N1753">
        <v>0</v>
      </c>
      <c r="O1753">
        <v>0</v>
      </c>
      <c r="P1753">
        <v>0</v>
      </c>
      <c r="Q1753">
        <v>0</v>
      </c>
      <c r="R1753">
        <v>0</v>
      </c>
      <c r="S1753">
        <v>0</v>
      </c>
      <c r="T1753">
        <v>0</v>
      </c>
      <c r="U1753">
        <v>0</v>
      </c>
      <c r="V1753">
        <v>0.375</v>
      </c>
      <c r="W1753">
        <v>2.831</v>
      </c>
      <c r="Y1753" t="str">
        <f t="shared" si="771"/>
        <v>鹿児島県</v>
      </c>
      <c r="Z1753" t="str">
        <f t="shared" si="772"/>
        <v>鹿児島県伊仙町</v>
      </c>
      <c r="AA1753" s="159">
        <f t="shared" si="773"/>
        <v>71.290999999999997</v>
      </c>
      <c r="AB1753" s="159">
        <f t="shared" si="774"/>
        <v>1049.03</v>
      </c>
      <c r="AC1753" s="159">
        <f t="shared" si="775"/>
        <v>92.923000000000002</v>
      </c>
      <c r="AD1753" s="159">
        <f t="shared" si="776"/>
        <v>0</v>
      </c>
      <c r="AE1753" s="159">
        <f t="shared" si="777"/>
        <v>0</v>
      </c>
      <c r="AF1753" s="159">
        <f t="shared" si="778"/>
        <v>0</v>
      </c>
      <c r="AG1753" s="159">
        <f t="shared" si="779"/>
        <v>0</v>
      </c>
      <c r="AH1753" s="160">
        <f t="shared" si="780"/>
        <v>1213.2439999999999</v>
      </c>
      <c r="AI1753" s="135">
        <f t="shared" si="781"/>
        <v>5.876064501452305E-2</v>
      </c>
      <c r="AJ1753" s="135">
        <f t="shared" si="782"/>
        <v>0.86464882579266833</v>
      </c>
      <c r="AK1753" s="135">
        <f t="shared" si="783"/>
        <v>7.6590529192808704E-2</v>
      </c>
      <c r="AL1753" s="135">
        <f t="shared" si="784"/>
        <v>0</v>
      </c>
      <c r="AM1753" s="135">
        <f t="shared" si="785"/>
        <v>0</v>
      </c>
      <c r="AN1753" s="135">
        <f t="shared" si="786"/>
        <v>0</v>
      </c>
      <c r="AO1753" s="135">
        <f t="shared" si="787"/>
        <v>0</v>
      </c>
      <c r="AP1753" s="159">
        <f>IFERROR(VLOOKUP(A1753,人口!$A$2:$E$1748,5,0),0)</f>
        <v>6607</v>
      </c>
      <c r="AQ1753" s="159">
        <f t="shared" si="762"/>
        <v>0</v>
      </c>
      <c r="AR1753" s="159">
        <f t="shared" si="763"/>
        <v>1</v>
      </c>
      <c r="AS1753" s="159">
        <f t="shared" si="764"/>
        <v>0</v>
      </c>
      <c r="AT1753" s="159">
        <f t="shared" si="765"/>
        <v>0</v>
      </c>
      <c r="AU1753" s="159">
        <f t="shared" si="766"/>
        <v>0</v>
      </c>
      <c r="AV1753" s="159">
        <f t="shared" si="767"/>
        <v>0</v>
      </c>
      <c r="AW1753" s="159">
        <f t="shared" si="768"/>
        <v>0</v>
      </c>
      <c r="AX1753" s="159">
        <f t="shared" si="788"/>
        <v>0</v>
      </c>
      <c r="AY1753" s="159" t="str">
        <f t="shared" si="789"/>
        <v>5千～1万人未満の市町村平均</v>
      </c>
      <c r="AZ1753" s="159"/>
    </row>
    <row r="1754" spans="1:52" x14ac:dyDescent="0.3">
      <c r="A1754" t="str">
        <f t="shared" si="769"/>
        <v>46533</v>
      </c>
      <c r="B1754" s="158" t="str">
        <f t="shared" si="770"/>
        <v>046533</v>
      </c>
      <c r="C1754">
        <v>46</v>
      </c>
      <c r="D1754" t="s">
        <v>73</v>
      </c>
      <c r="E1754">
        <v>46533</v>
      </c>
      <c r="F1754" t="s">
        <v>1671</v>
      </c>
      <c r="G1754">
        <v>54.838999999999999</v>
      </c>
      <c r="H1754">
        <v>780.31700000000001</v>
      </c>
      <c r="I1754">
        <v>68.421999999999997</v>
      </c>
      <c r="J1754">
        <v>978.28099999999995</v>
      </c>
      <c r="K1754">
        <v>6.2</v>
      </c>
      <c r="L1754">
        <v>18.338000000000001</v>
      </c>
      <c r="M1754">
        <v>0</v>
      </c>
      <c r="N1754">
        <v>0</v>
      </c>
      <c r="O1754">
        <v>0</v>
      </c>
      <c r="P1754">
        <v>0</v>
      </c>
      <c r="Q1754">
        <v>0</v>
      </c>
      <c r="R1754">
        <v>0</v>
      </c>
      <c r="S1754">
        <v>0</v>
      </c>
      <c r="T1754">
        <v>0</v>
      </c>
      <c r="U1754">
        <v>0</v>
      </c>
      <c r="V1754">
        <v>0.39400000000000002</v>
      </c>
      <c r="W1754">
        <v>2.931</v>
      </c>
      <c r="Y1754" t="str">
        <f t="shared" si="771"/>
        <v>鹿児島県</v>
      </c>
      <c r="Z1754" t="str">
        <f t="shared" si="772"/>
        <v>鹿児島県和泊町</v>
      </c>
      <c r="AA1754" s="159">
        <f t="shared" si="773"/>
        <v>68.421999999999997</v>
      </c>
      <c r="AB1754" s="159">
        <f t="shared" si="774"/>
        <v>978.28099999999995</v>
      </c>
      <c r="AC1754" s="159">
        <f t="shared" si="775"/>
        <v>18.338000000000001</v>
      </c>
      <c r="AD1754" s="159">
        <f t="shared" si="776"/>
        <v>0</v>
      </c>
      <c r="AE1754" s="159">
        <f t="shared" si="777"/>
        <v>0</v>
      </c>
      <c r="AF1754" s="159">
        <f t="shared" si="778"/>
        <v>0</v>
      </c>
      <c r="AG1754" s="159">
        <f t="shared" si="779"/>
        <v>0</v>
      </c>
      <c r="AH1754" s="160">
        <f t="shared" si="780"/>
        <v>1065.0409999999999</v>
      </c>
      <c r="AI1754" s="135">
        <f t="shared" si="781"/>
        <v>6.4243536164335452E-2</v>
      </c>
      <c r="AJ1754" s="135">
        <f t="shared" si="782"/>
        <v>0.91853834735000817</v>
      </c>
      <c r="AK1754" s="135">
        <f t="shared" si="783"/>
        <v>1.7218116485656423E-2</v>
      </c>
      <c r="AL1754" s="135">
        <f t="shared" si="784"/>
        <v>0</v>
      </c>
      <c r="AM1754" s="135">
        <f t="shared" si="785"/>
        <v>0</v>
      </c>
      <c r="AN1754" s="135">
        <f t="shared" si="786"/>
        <v>0</v>
      </c>
      <c r="AO1754" s="135">
        <f t="shared" si="787"/>
        <v>0</v>
      </c>
      <c r="AP1754" s="159">
        <f>IFERROR(VLOOKUP(A1754,人口!$A$2:$E$1748,5,0),0)</f>
        <v>6537</v>
      </c>
      <c r="AQ1754" s="159">
        <f t="shared" si="762"/>
        <v>0</v>
      </c>
      <c r="AR1754" s="159">
        <f t="shared" si="763"/>
        <v>1</v>
      </c>
      <c r="AS1754" s="159">
        <f t="shared" si="764"/>
        <v>0</v>
      </c>
      <c r="AT1754" s="159">
        <f t="shared" si="765"/>
        <v>0</v>
      </c>
      <c r="AU1754" s="159">
        <f t="shared" si="766"/>
        <v>0</v>
      </c>
      <c r="AV1754" s="159">
        <f t="shared" si="767"/>
        <v>0</v>
      </c>
      <c r="AW1754" s="159">
        <f t="shared" si="768"/>
        <v>0</v>
      </c>
      <c r="AX1754" s="159">
        <f t="shared" si="788"/>
        <v>0</v>
      </c>
      <c r="AY1754" s="159" t="str">
        <f t="shared" si="789"/>
        <v>5千～1万人未満の市町村平均</v>
      </c>
      <c r="AZ1754" s="159"/>
    </row>
    <row r="1755" spans="1:52" x14ac:dyDescent="0.3">
      <c r="A1755" t="str">
        <f t="shared" si="769"/>
        <v>46534</v>
      </c>
      <c r="B1755" s="158" t="str">
        <f t="shared" si="770"/>
        <v>046534</v>
      </c>
      <c r="C1755">
        <v>46</v>
      </c>
      <c r="D1755" t="s">
        <v>73</v>
      </c>
      <c r="E1755">
        <v>46534</v>
      </c>
      <c r="F1755" t="s">
        <v>1686</v>
      </c>
      <c r="G1755">
        <v>46.396999999999998</v>
      </c>
      <c r="H1755">
        <v>690.08299999999997</v>
      </c>
      <c r="I1755">
        <v>59.734999999999999</v>
      </c>
      <c r="J1755">
        <v>894.23800000000006</v>
      </c>
      <c r="K1755">
        <v>75.2</v>
      </c>
      <c r="L1755">
        <v>243.99199999999999</v>
      </c>
      <c r="M1755">
        <v>0</v>
      </c>
      <c r="N1755">
        <v>0</v>
      </c>
      <c r="O1755">
        <v>0</v>
      </c>
      <c r="P1755">
        <v>0</v>
      </c>
      <c r="Q1755">
        <v>0</v>
      </c>
      <c r="R1755">
        <v>0</v>
      </c>
      <c r="S1755">
        <v>0</v>
      </c>
      <c r="T1755">
        <v>0</v>
      </c>
      <c r="U1755">
        <v>0</v>
      </c>
      <c r="V1755">
        <v>0.38400000000000001</v>
      </c>
      <c r="W1755">
        <v>2.8559999999999999</v>
      </c>
      <c r="Y1755" t="str">
        <f t="shared" si="771"/>
        <v>鹿児島県</v>
      </c>
      <c r="Z1755" t="str">
        <f t="shared" si="772"/>
        <v>鹿児島県知名町</v>
      </c>
      <c r="AA1755" s="159">
        <f t="shared" si="773"/>
        <v>59.734999999999999</v>
      </c>
      <c r="AB1755" s="159">
        <f t="shared" si="774"/>
        <v>894.23800000000006</v>
      </c>
      <c r="AC1755" s="159">
        <f t="shared" si="775"/>
        <v>243.99199999999999</v>
      </c>
      <c r="AD1755" s="159">
        <f t="shared" si="776"/>
        <v>0</v>
      </c>
      <c r="AE1755" s="159">
        <f t="shared" si="777"/>
        <v>0</v>
      </c>
      <c r="AF1755" s="159">
        <f t="shared" si="778"/>
        <v>0</v>
      </c>
      <c r="AG1755" s="159">
        <f t="shared" si="779"/>
        <v>0</v>
      </c>
      <c r="AH1755" s="160">
        <f t="shared" si="780"/>
        <v>1197.9650000000001</v>
      </c>
      <c r="AI1755" s="135">
        <f t="shared" si="781"/>
        <v>4.9863727237440154E-2</v>
      </c>
      <c r="AJ1755" s="135">
        <f t="shared" si="782"/>
        <v>0.74646421222656756</v>
      </c>
      <c r="AK1755" s="135">
        <f t="shared" si="783"/>
        <v>0.20367206053599227</v>
      </c>
      <c r="AL1755" s="135">
        <f t="shared" si="784"/>
        <v>0</v>
      </c>
      <c r="AM1755" s="135">
        <f t="shared" si="785"/>
        <v>0</v>
      </c>
      <c r="AN1755" s="135">
        <f t="shared" si="786"/>
        <v>0</v>
      </c>
      <c r="AO1755" s="135">
        <f t="shared" si="787"/>
        <v>0</v>
      </c>
      <c r="AP1755" s="159">
        <f>IFERROR(VLOOKUP(A1755,人口!$A$2:$E$1748,5,0),0)</f>
        <v>5871</v>
      </c>
      <c r="AQ1755" s="159">
        <f t="shared" si="762"/>
        <v>0</v>
      </c>
      <c r="AR1755" s="159">
        <f t="shared" si="763"/>
        <v>1</v>
      </c>
      <c r="AS1755" s="159">
        <f t="shared" si="764"/>
        <v>0</v>
      </c>
      <c r="AT1755" s="159">
        <f t="shared" si="765"/>
        <v>0</v>
      </c>
      <c r="AU1755" s="159">
        <f t="shared" si="766"/>
        <v>0</v>
      </c>
      <c r="AV1755" s="159">
        <f t="shared" si="767"/>
        <v>0</v>
      </c>
      <c r="AW1755" s="159">
        <f t="shared" si="768"/>
        <v>0</v>
      </c>
      <c r="AX1755" s="159">
        <f t="shared" si="788"/>
        <v>0</v>
      </c>
      <c r="AY1755" s="159" t="str">
        <f t="shared" si="789"/>
        <v>5千～1万人未満の市町村平均</v>
      </c>
      <c r="AZ1755" s="159"/>
    </row>
    <row r="1756" spans="1:52" x14ac:dyDescent="0.3">
      <c r="A1756" t="str">
        <f t="shared" si="769"/>
        <v>46535</v>
      </c>
      <c r="B1756" s="158" t="str">
        <f t="shared" si="770"/>
        <v>046535</v>
      </c>
      <c r="C1756">
        <v>46</v>
      </c>
      <c r="D1756" t="s">
        <v>73</v>
      </c>
      <c r="E1756">
        <v>46535</v>
      </c>
      <c r="F1756" t="s">
        <v>1699</v>
      </c>
      <c r="G1756">
        <v>41.396999999999998</v>
      </c>
      <c r="H1756">
        <v>326.13299999999998</v>
      </c>
      <c r="I1756">
        <v>51.87</v>
      </c>
      <c r="J1756">
        <v>410.43099999999998</v>
      </c>
      <c r="K1756">
        <v>0</v>
      </c>
      <c r="L1756">
        <v>0</v>
      </c>
      <c r="M1756">
        <v>0</v>
      </c>
      <c r="N1756">
        <v>0</v>
      </c>
      <c r="O1756">
        <v>0</v>
      </c>
      <c r="P1756">
        <v>0</v>
      </c>
      <c r="Q1756">
        <v>0</v>
      </c>
      <c r="R1756">
        <v>0</v>
      </c>
      <c r="S1756">
        <v>0</v>
      </c>
      <c r="T1756">
        <v>0</v>
      </c>
      <c r="U1756">
        <v>0</v>
      </c>
      <c r="V1756">
        <v>0.29799999999999999</v>
      </c>
      <c r="W1756">
        <v>2.2149999999999999</v>
      </c>
      <c r="Y1756" t="str">
        <f t="shared" si="771"/>
        <v>鹿児島県</v>
      </c>
      <c r="Z1756" t="str">
        <f t="shared" si="772"/>
        <v>鹿児島県与論町</v>
      </c>
      <c r="AA1756" s="159">
        <f t="shared" si="773"/>
        <v>51.87</v>
      </c>
      <c r="AB1756" s="159">
        <f t="shared" si="774"/>
        <v>410.43099999999998</v>
      </c>
      <c r="AC1756" s="159">
        <f t="shared" si="775"/>
        <v>0</v>
      </c>
      <c r="AD1756" s="159">
        <f t="shared" si="776"/>
        <v>0</v>
      </c>
      <c r="AE1756" s="159">
        <f t="shared" si="777"/>
        <v>0</v>
      </c>
      <c r="AF1756" s="159">
        <f t="shared" si="778"/>
        <v>0</v>
      </c>
      <c r="AG1756" s="159">
        <f t="shared" si="779"/>
        <v>0</v>
      </c>
      <c r="AH1756" s="160">
        <f t="shared" si="780"/>
        <v>462.30099999999999</v>
      </c>
      <c r="AI1756" s="135">
        <f t="shared" si="781"/>
        <v>0.11219962751540663</v>
      </c>
      <c r="AJ1756" s="135">
        <f t="shared" si="782"/>
        <v>0.88780037248459331</v>
      </c>
      <c r="AK1756" s="135">
        <f t="shared" si="783"/>
        <v>0</v>
      </c>
      <c r="AL1756" s="135">
        <f t="shared" si="784"/>
        <v>0</v>
      </c>
      <c r="AM1756" s="135">
        <f t="shared" si="785"/>
        <v>0</v>
      </c>
      <c r="AN1756" s="135">
        <f t="shared" si="786"/>
        <v>0</v>
      </c>
      <c r="AO1756" s="135">
        <f t="shared" si="787"/>
        <v>0</v>
      </c>
      <c r="AP1756" s="159">
        <f>IFERROR(VLOOKUP(A1756,人口!$A$2:$E$1748,5,0),0)</f>
        <v>5247</v>
      </c>
      <c r="AQ1756" s="159">
        <f t="shared" si="762"/>
        <v>0</v>
      </c>
      <c r="AR1756" s="159">
        <f t="shared" si="763"/>
        <v>1</v>
      </c>
      <c r="AS1756" s="159">
        <f t="shared" si="764"/>
        <v>0</v>
      </c>
      <c r="AT1756" s="159">
        <f t="shared" si="765"/>
        <v>0</v>
      </c>
      <c r="AU1756" s="159">
        <f t="shared" si="766"/>
        <v>0</v>
      </c>
      <c r="AV1756" s="159">
        <f t="shared" si="767"/>
        <v>0</v>
      </c>
      <c r="AW1756" s="159">
        <f t="shared" si="768"/>
        <v>0</v>
      </c>
      <c r="AX1756" s="159">
        <f t="shared" si="788"/>
        <v>0</v>
      </c>
      <c r="AY1756" s="159" t="str">
        <f t="shared" si="789"/>
        <v>5千～1万人未満の市町村平均</v>
      </c>
      <c r="AZ1756" s="159"/>
    </row>
    <row r="1757" spans="1:52" x14ac:dyDescent="0.3">
      <c r="A1757" t="str">
        <f t="shared" si="769"/>
        <v>099</v>
      </c>
      <c r="B1757" s="158" t="str">
        <f t="shared" si="770"/>
        <v>099</v>
      </c>
      <c r="C1757">
        <v>47</v>
      </c>
      <c r="D1757" t="s">
        <v>74</v>
      </c>
      <c r="E1757">
        <v>99</v>
      </c>
      <c r="Y1757" t="str">
        <f t="shared" si="771"/>
        <v>沖縄県</v>
      </c>
      <c r="Z1757" t="str">
        <f t="shared" si="772"/>
        <v>沖縄県</v>
      </c>
      <c r="AA1757" s="159">
        <f t="shared" si="773"/>
        <v>0</v>
      </c>
      <c r="AB1757" s="159">
        <f t="shared" si="774"/>
        <v>0</v>
      </c>
      <c r="AC1757" s="159">
        <f t="shared" si="775"/>
        <v>0</v>
      </c>
      <c r="AD1757" s="159">
        <f t="shared" si="776"/>
        <v>0</v>
      </c>
      <c r="AE1757" s="159">
        <f t="shared" si="777"/>
        <v>0</v>
      </c>
      <c r="AF1757" s="159">
        <f t="shared" si="778"/>
        <v>0</v>
      </c>
      <c r="AG1757" s="159">
        <f t="shared" si="779"/>
        <v>0</v>
      </c>
      <c r="AH1757" s="160">
        <f t="shared" si="780"/>
        <v>0</v>
      </c>
      <c r="AI1757" s="135" t="str">
        <f t="shared" si="781"/>
        <v/>
      </c>
      <c r="AJ1757" s="135" t="str">
        <f t="shared" si="782"/>
        <v/>
      </c>
      <c r="AK1757" s="135" t="str">
        <f t="shared" si="783"/>
        <v/>
      </c>
      <c r="AL1757" s="135" t="str">
        <f t="shared" si="784"/>
        <v/>
      </c>
      <c r="AM1757" s="135" t="str">
        <f t="shared" si="785"/>
        <v/>
      </c>
      <c r="AN1757" s="135" t="str">
        <f t="shared" si="786"/>
        <v/>
      </c>
      <c r="AO1757" s="135" t="str">
        <f t="shared" si="787"/>
        <v/>
      </c>
      <c r="AP1757" s="159">
        <f>IFERROR(VLOOKUP(A1757,人口!$A$2:$E$1748,5,0),0)</f>
        <v>0</v>
      </c>
      <c r="AQ1757" s="159">
        <f t="shared" si="762"/>
        <v>0</v>
      </c>
      <c r="AR1757" s="159">
        <f t="shared" si="763"/>
        <v>0</v>
      </c>
      <c r="AS1757" s="159">
        <f t="shared" si="764"/>
        <v>0</v>
      </c>
      <c r="AT1757" s="159">
        <f t="shared" si="765"/>
        <v>0</v>
      </c>
      <c r="AU1757" s="159">
        <f t="shared" si="766"/>
        <v>0</v>
      </c>
      <c r="AV1757" s="159">
        <f t="shared" si="767"/>
        <v>0</v>
      </c>
      <c r="AW1757" s="159">
        <f t="shared" si="768"/>
        <v>0</v>
      </c>
      <c r="AX1757" s="159">
        <f t="shared" si="788"/>
        <v>0</v>
      </c>
      <c r="AY1757" s="159" t="str">
        <f t="shared" si="789"/>
        <v/>
      </c>
      <c r="AZ1757" s="159"/>
    </row>
    <row r="1758" spans="1:52" x14ac:dyDescent="0.3">
      <c r="A1758" t="str">
        <f t="shared" si="769"/>
        <v>47201</v>
      </c>
      <c r="B1758" s="158" t="str">
        <f t="shared" si="770"/>
        <v>047201</v>
      </c>
      <c r="C1758">
        <v>47</v>
      </c>
      <c r="D1758" t="s">
        <v>74</v>
      </c>
      <c r="E1758">
        <v>47201</v>
      </c>
      <c r="F1758" t="s">
        <v>121</v>
      </c>
      <c r="G1758">
        <v>508.892</v>
      </c>
      <c r="H1758">
        <v>9.3040000000000003</v>
      </c>
      <c r="I1758">
        <v>627.28700000000003</v>
      </c>
      <c r="J1758">
        <v>11.542999999999999</v>
      </c>
      <c r="K1758">
        <v>0</v>
      </c>
      <c r="L1758">
        <v>0</v>
      </c>
      <c r="M1758">
        <v>0</v>
      </c>
      <c r="N1758">
        <v>0</v>
      </c>
      <c r="O1758">
        <v>0</v>
      </c>
      <c r="P1758">
        <v>0</v>
      </c>
      <c r="Q1758">
        <v>0</v>
      </c>
      <c r="R1758">
        <v>0</v>
      </c>
      <c r="S1758">
        <v>0</v>
      </c>
      <c r="T1758">
        <v>0</v>
      </c>
      <c r="U1758">
        <v>0</v>
      </c>
      <c r="V1758">
        <v>7.6580000000000004</v>
      </c>
      <c r="W1758">
        <v>48.25</v>
      </c>
      <c r="Y1758" t="str">
        <f t="shared" si="771"/>
        <v>沖縄県</v>
      </c>
      <c r="Z1758" t="str">
        <f t="shared" si="772"/>
        <v>沖縄県那覇市</v>
      </c>
      <c r="AA1758" s="159">
        <f t="shared" si="773"/>
        <v>627.28700000000003</v>
      </c>
      <c r="AB1758" s="159">
        <f t="shared" si="774"/>
        <v>11.542999999999999</v>
      </c>
      <c r="AC1758" s="159">
        <f t="shared" si="775"/>
        <v>0</v>
      </c>
      <c r="AD1758" s="159">
        <f t="shared" si="776"/>
        <v>0</v>
      </c>
      <c r="AE1758" s="159">
        <f t="shared" si="777"/>
        <v>0</v>
      </c>
      <c r="AF1758" s="159">
        <f t="shared" si="778"/>
        <v>0</v>
      </c>
      <c r="AG1758" s="159">
        <f t="shared" si="779"/>
        <v>0</v>
      </c>
      <c r="AH1758" s="160">
        <f t="shared" si="780"/>
        <v>638.83000000000004</v>
      </c>
      <c r="AI1758" s="135">
        <f t="shared" si="781"/>
        <v>0.98193103016451955</v>
      </c>
      <c r="AJ1758" s="135">
        <f t="shared" si="782"/>
        <v>1.8068969835480484E-2</v>
      </c>
      <c r="AK1758" s="135">
        <f t="shared" si="783"/>
        <v>0</v>
      </c>
      <c r="AL1758" s="135">
        <f t="shared" si="784"/>
        <v>0</v>
      </c>
      <c r="AM1758" s="135">
        <f t="shared" si="785"/>
        <v>0</v>
      </c>
      <c r="AN1758" s="135">
        <f t="shared" si="786"/>
        <v>0</v>
      </c>
      <c r="AO1758" s="135">
        <f t="shared" si="787"/>
        <v>0</v>
      </c>
      <c r="AP1758" s="159">
        <f>IFERROR(VLOOKUP(A1758,人口!$A$2:$E$1748,5,0),0)</f>
        <v>322011</v>
      </c>
      <c r="AQ1758" s="159">
        <f t="shared" si="762"/>
        <v>0</v>
      </c>
      <c r="AR1758" s="159">
        <f t="shared" si="763"/>
        <v>0</v>
      </c>
      <c r="AS1758" s="159">
        <f t="shared" si="764"/>
        <v>0</v>
      </c>
      <c r="AT1758" s="159">
        <f t="shared" si="765"/>
        <v>0</v>
      </c>
      <c r="AU1758" s="159">
        <f t="shared" si="766"/>
        <v>0</v>
      </c>
      <c r="AV1758" s="159">
        <f t="shared" si="767"/>
        <v>1</v>
      </c>
      <c r="AW1758" s="159">
        <f t="shared" si="768"/>
        <v>0</v>
      </c>
      <c r="AX1758" s="159">
        <f t="shared" si="788"/>
        <v>0</v>
      </c>
      <c r="AY1758" s="159" t="str">
        <f t="shared" si="789"/>
        <v>20万～50万人未満の市町村平均</v>
      </c>
      <c r="AZ1758" s="159"/>
    </row>
    <row r="1759" spans="1:52" x14ac:dyDescent="0.3">
      <c r="A1759" t="str">
        <f t="shared" si="769"/>
        <v>47205</v>
      </c>
      <c r="B1759" s="158" t="str">
        <f t="shared" si="770"/>
        <v>047205</v>
      </c>
      <c r="C1759">
        <v>47</v>
      </c>
      <c r="D1759" t="s">
        <v>74</v>
      </c>
      <c r="E1759">
        <v>47205</v>
      </c>
      <c r="F1759" t="s">
        <v>171</v>
      </c>
      <c r="G1759">
        <v>192.63300000000001</v>
      </c>
      <c r="H1759">
        <v>6.5579999999999998</v>
      </c>
      <c r="I1759">
        <v>248.94</v>
      </c>
      <c r="J1759">
        <v>8.5069999999999997</v>
      </c>
      <c r="K1759">
        <v>0.2</v>
      </c>
      <c r="L1759">
        <v>0.60299999999999998</v>
      </c>
      <c r="M1759">
        <v>0</v>
      </c>
      <c r="N1759">
        <v>0</v>
      </c>
      <c r="O1759">
        <v>0</v>
      </c>
      <c r="P1759">
        <v>0</v>
      </c>
      <c r="Q1759">
        <v>0</v>
      </c>
      <c r="R1759">
        <v>0</v>
      </c>
      <c r="S1759">
        <v>0</v>
      </c>
      <c r="T1759">
        <v>0</v>
      </c>
      <c r="U1759">
        <v>0</v>
      </c>
      <c r="V1759">
        <v>2.665</v>
      </c>
      <c r="W1759">
        <v>17.228000000000002</v>
      </c>
      <c r="Y1759" t="str">
        <f t="shared" si="771"/>
        <v>沖縄県</v>
      </c>
      <c r="Z1759" t="str">
        <f t="shared" si="772"/>
        <v>沖縄県宜野湾市</v>
      </c>
      <c r="AA1759" s="159">
        <f t="shared" si="773"/>
        <v>248.94</v>
      </c>
      <c r="AB1759" s="159">
        <f t="shared" si="774"/>
        <v>8.5069999999999997</v>
      </c>
      <c r="AC1759" s="159">
        <f t="shared" si="775"/>
        <v>0.60299999999999998</v>
      </c>
      <c r="AD1759" s="159">
        <f t="shared" si="776"/>
        <v>0</v>
      </c>
      <c r="AE1759" s="159">
        <f t="shared" si="777"/>
        <v>0</v>
      </c>
      <c r="AF1759" s="159">
        <f t="shared" si="778"/>
        <v>0</v>
      </c>
      <c r="AG1759" s="159">
        <f t="shared" si="779"/>
        <v>0</v>
      </c>
      <c r="AH1759" s="160">
        <f t="shared" si="780"/>
        <v>258.05</v>
      </c>
      <c r="AI1759" s="135">
        <f t="shared" si="781"/>
        <v>0.96469676419298578</v>
      </c>
      <c r="AJ1759" s="135">
        <f t="shared" si="782"/>
        <v>3.296647936446425E-2</v>
      </c>
      <c r="AK1759" s="135">
        <f t="shared" si="783"/>
        <v>2.3367564425498932E-3</v>
      </c>
      <c r="AL1759" s="135">
        <f t="shared" si="784"/>
        <v>0</v>
      </c>
      <c r="AM1759" s="135">
        <f t="shared" si="785"/>
        <v>0</v>
      </c>
      <c r="AN1759" s="135">
        <f t="shared" si="786"/>
        <v>0</v>
      </c>
      <c r="AO1759" s="135">
        <f t="shared" si="787"/>
        <v>0</v>
      </c>
      <c r="AP1759" s="159">
        <f>IFERROR(VLOOKUP(A1759,人口!$A$2:$E$1748,5,0),0)</f>
        <v>99678</v>
      </c>
      <c r="AQ1759" s="159">
        <f t="shared" si="762"/>
        <v>0</v>
      </c>
      <c r="AR1759" s="159">
        <f t="shared" si="763"/>
        <v>0</v>
      </c>
      <c r="AS1759" s="159">
        <f t="shared" si="764"/>
        <v>0</v>
      </c>
      <c r="AT1759" s="159">
        <f t="shared" si="765"/>
        <v>1</v>
      </c>
      <c r="AU1759" s="159">
        <f t="shared" si="766"/>
        <v>0</v>
      </c>
      <c r="AV1759" s="159">
        <f t="shared" si="767"/>
        <v>0</v>
      </c>
      <c r="AW1759" s="159">
        <f t="shared" si="768"/>
        <v>0</v>
      </c>
      <c r="AX1759" s="159">
        <f t="shared" si="788"/>
        <v>0</v>
      </c>
      <c r="AY1759" s="159" t="str">
        <f t="shared" si="789"/>
        <v>3万～10万人未満の市町村平均</v>
      </c>
      <c r="AZ1759" s="159"/>
    </row>
    <row r="1760" spans="1:52" x14ac:dyDescent="0.3">
      <c r="A1760" t="str">
        <f t="shared" si="769"/>
        <v>47207</v>
      </c>
      <c r="B1760" s="158" t="str">
        <f t="shared" si="770"/>
        <v>047207</v>
      </c>
      <c r="C1760">
        <v>47</v>
      </c>
      <c r="D1760" t="s">
        <v>74</v>
      </c>
      <c r="E1760">
        <v>47207</v>
      </c>
      <c r="F1760" t="s">
        <v>239</v>
      </c>
      <c r="G1760">
        <v>190.42</v>
      </c>
      <c r="H1760">
        <v>1846.6769999999999</v>
      </c>
      <c r="I1760">
        <v>247.30600000000001</v>
      </c>
      <c r="J1760">
        <v>2413.7289999999998</v>
      </c>
      <c r="K1760">
        <v>385.9</v>
      </c>
      <c r="L1760">
        <v>1129.5709999999999</v>
      </c>
      <c r="M1760">
        <v>0</v>
      </c>
      <c r="N1760">
        <v>0</v>
      </c>
      <c r="O1760">
        <v>0</v>
      </c>
      <c r="P1760">
        <v>0</v>
      </c>
      <c r="Q1760">
        <v>0</v>
      </c>
      <c r="R1760">
        <v>0</v>
      </c>
      <c r="S1760">
        <v>0</v>
      </c>
      <c r="T1760">
        <v>0</v>
      </c>
      <c r="U1760">
        <v>0</v>
      </c>
      <c r="V1760">
        <v>2.0550000000000002</v>
      </c>
      <c r="W1760">
        <v>8.9550000000000001</v>
      </c>
      <c r="Y1760" t="str">
        <f t="shared" si="771"/>
        <v>沖縄県</v>
      </c>
      <c r="Z1760" t="str">
        <f t="shared" si="772"/>
        <v>沖縄県石垣市</v>
      </c>
      <c r="AA1760" s="159">
        <f t="shared" si="773"/>
        <v>247.30600000000001</v>
      </c>
      <c r="AB1760" s="159">
        <f t="shared" si="774"/>
        <v>2413.7289999999998</v>
      </c>
      <c r="AC1760" s="159">
        <f t="shared" si="775"/>
        <v>1129.5709999999999</v>
      </c>
      <c r="AD1760" s="159">
        <f t="shared" si="776"/>
        <v>0</v>
      </c>
      <c r="AE1760" s="159">
        <f t="shared" si="777"/>
        <v>0</v>
      </c>
      <c r="AF1760" s="159">
        <f t="shared" si="778"/>
        <v>0</v>
      </c>
      <c r="AG1760" s="159">
        <f t="shared" si="779"/>
        <v>0</v>
      </c>
      <c r="AH1760" s="160">
        <f t="shared" si="780"/>
        <v>3790.6059999999998</v>
      </c>
      <c r="AI1760" s="135">
        <f t="shared" si="781"/>
        <v>6.5241810939992192E-2</v>
      </c>
      <c r="AJ1760" s="135">
        <f t="shared" si="782"/>
        <v>0.63676599467209205</v>
      </c>
      <c r="AK1760" s="135">
        <f t="shared" si="783"/>
        <v>0.2979921943879158</v>
      </c>
      <c r="AL1760" s="135">
        <f t="shared" si="784"/>
        <v>0</v>
      </c>
      <c r="AM1760" s="135">
        <f t="shared" si="785"/>
        <v>0</v>
      </c>
      <c r="AN1760" s="135">
        <f t="shared" si="786"/>
        <v>0</v>
      </c>
      <c r="AO1760" s="135">
        <f t="shared" si="787"/>
        <v>0</v>
      </c>
      <c r="AP1760" s="159">
        <f>IFERROR(VLOOKUP(A1760,人口!$A$2:$E$1748,5,0),0)</f>
        <v>49824</v>
      </c>
      <c r="AQ1760" s="159">
        <f t="shared" si="762"/>
        <v>0</v>
      </c>
      <c r="AR1760" s="159">
        <f t="shared" si="763"/>
        <v>0</v>
      </c>
      <c r="AS1760" s="159">
        <f t="shared" si="764"/>
        <v>0</v>
      </c>
      <c r="AT1760" s="159">
        <f t="shared" si="765"/>
        <v>1</v>
      </c>
      <c r="AU1760" s="159">
        <f t="shared" si="766"/>
        <v>0</v>
      </c>
      <c r="AV1760" s="159">
        <f t="shared" si="767"/>
        <v>0</v>
      </c>
      <c r="AW1760" s="159">
        <f t="shared" si="768"/>
        <v>0</v>
      </c>
      <c r="AX1760" s="159">
        <f t="shared" si="788"/>
        <v>0</v>
      </c>
      <c r="AY1760" s="159" t="str">
        <f t="shared" si="789"/>
        <v>3万～10万人未満の市町村平均</v>
      </c>
      <c r="AZ1760" s="159"/>
    </row>
    <row r="1761" spans="1:52" x14ac:dyDescent="0.3">
      <c r="A1761" t="str">
        <f t="shared" si="769"/>
        <v>47208</v>
      </c>
      <c r="B1761" s="158" t="str">
        <f t="shared" si="770"/>
        <v>047208</v>
      </c>
      <c r="C1761">
        <v>47</v>
      </c>
      <c r="D1761" t="s">
        <v>74</v>
      </c>
      <c r="E1761">
        <v>47208</v>
      </c>
      <c r="F1761" t="s">
        <v>300</v>
      </c>
      <c r="G1761">
        <v>204.02500000000001</v>
      </c>
      <c r="H1761">
        <v>4.0670000000000002</v>
      </c>
      <c r="I1761">
        <v>253.81800000000001</v>
      </c>
      <c r="J1761">
        <v>5.0860000000000003</v>
      </c>
      <c r="K1761">
        <v>0</v>
      </c>
      <c r="L1761">
        <v>0</v>
      </c>
      <c r="M1761">
        <v>0</v>
      </c>
      <c r="N1761">
        <v>0</v>
      </c>
      <c r="O1761">
        <v>0</v>
      </c>
      <c r="P1761">
        <v>0</v>
      </c>
      <c r="Q1761">
        <v>0</v>
      </c>
      <c r="R1761">
        <v>0</v>
      </c>
      <c r="S1761">
        <v>0</v>
      </c>
      <c r="T1761">
        <v>0</v>
      </c>
      <c r="U1761">
        <v>0</v>
      </c>
      <c r="V1761">
        <v>2.8940000000000001</v>
      </c>
      <c r="W1761">
        <v>20.163</v>
      </c>
      <c r="Y1761" t="str">
        <f t="shared" si="771"/>
        <v>沖縄県</v>
      </c>
      <c r="Z1761" t="str">
        <f t="shared" si="772"/>
        <v>沖縄県浦添市</v>
      </c>
      <c r="AA1761" s="159">
        <f t="shared" si="773"/>
        <v>253.81800000000001</v>
      </c>
      <c r="AB1761" s="159">
        <f t="shared" si="774"/>
        <v>5.0860000000000003</v>
      </c>
      <c r="AC1761" s="159">
        <f t="shared" si="775"/>
        <v>0</v>
      </c>
      <c r="AD1761" s="159">
        <f t="shared" si="776"/>
        <v>0</v>
      </c>
      <c r="AE1761" s="159">
        <f t="shared" si="777"/>
        <v>0</v>
      </c>
      <c r="AF1761" s="159">
        <f t="shared" si="778"/>
        <v>0</v>
      </c>
      <c r="AG1761" s="159">
        <f t="shared" si="779"/>
        <v>0</v>
      </c>
      <c r="AH1761" s="160">
        <f t="shared" si="780"/>
        <v>258.904</v>
      </c>
      <c r="AI1761" s="135">
        <f t="shared" si="781"/>
        <v>0.98035565306059391</v>
      </c>
      <c r="AJ1761" s="135">
        <f t="shared" si="782"/>
        <v>1.9644346939406112E-2</v>
      </c>
      <c r="AK1761" s="135">
        <f t="shared" si="783"/>
        <v>0</v>
      </c>
      <c r="AL1761" s="135">
        <f t="shared" si="784"/>
        <v>0</v>
      </c>
      <c r="AM1761" s="135">
        <f t="shared" si="785"/>
        <v>0</v>
      </c>
      <c r="AN1761" s="135">
        <f t="shared" si="786"/>
        <v>0</v>
      </c>
      <c r="AO1761" s="135">
        <f t="shared" si="787"/>
        <v>0</v>
      </c>
      <c r="AP1761" s="159">
        <f>IFERROR(VLOOKUP(A1761,人口!$A$2:$E$1748,5,0),0)</f>
        <v>115340</v>
      </c>
      <c r="AQ1761" s="159">
        <f t="shared" si="762"/>
        <v>0</v>
      </c>
      <c r="AR1761" s="159">
        <f t="shared" si="763"/>
        <v>0</v>
      </c>
      <c r="AS1761" s="159">
        <f t="shared" si="764"/>
        <v>0</v>
      </c>
      <c r="AT1761" s="159">
        <f t="shared" si="765"/>
        <v>0</v>
      </c>
      <c r="AU1761" s="159">
        <f t="shared" si="766"/>
        <v>1</v>
      </c>
      <c r="AV1761" s="159">
        <f t="shared" si="767"/>
        <v>0</v>
      </c>
      <c r="AW1761" s="159">
        <f t="shared" si="768"/>
        <v>0</v>
      </c>
      <c r="AX1761" s="159">
        <f t="shared" si="788"/>
        <v>0</v>
      </c>
      <c r="AY1761" s="159" t="str">
        <f t="shared" si="789"/>
        <v>10万～20万人未満の市町村平均</v>
      </c>
      <c r="AZ1761" s="159"/>
    </row>
    <row r="1762" spans="1:52" x14ac:dyDescent="0.3">
      <c r="A1762" t="str">
        <f t="shared" si="769"/>
        <v>47209</v>
      </c>
      <c r="B1762" s="158" t="str">
        <f t="shared" si="770"/>
        <v>047209</v>
      </c>
      <c r="C1762">
        <v>47</v>
      </c>
      <c r="D1762" t="s">
        <v>74</v>
      </c>
      <c r="E1762">
        <v>47209</v>
      </c>
      <c r="F1762" t="s">
        <v>351</v>
      </c>
      <c r="G1762">
        <v>229.49</v>
      </c>
      <c r="H1762">
        <v>404.14499999999998</v>
      </c>
      <c r="I1762">
        <v>283.75200000000001</v>
      </c>
      <c r="J1762">
        <v>501.56599999999997</v>
      </c>
      <c r="K1762">
        <v>449.4</v>
      </c>
      <c r="L1762">
        <v>1184.008</v>
      </c>
      <c r="M1762">
        <v>0</v>
      </c>
      <c r="N1762">
        <v>0</v>
      </c>
      <c r="O1762">
        <v>0</v>
      </c>
      <c r="P1762">
        <v>0</v>
      </c>
      <c r="Q1762">
        <v>0</v>
      </c>
      <c r="R1762">
        <v>0</v>
      </c>
      <c r="S1762">
        <v>0</v>
      </c>
      <c r="T1762">
        <v>0</v>
      </c>
      <c r="U1762">
        <v>0</v>
      </c>
      <c r="V1762">
        <v>3.3929999999999998</v>
      </c>
      <c r="W1762">
        <v>14.657</v>
      </c>
      <c r="Y1762" t="str">
        <f t="shared" si="771"/>
        <v>沖縄県</v>
      </c>
      <c r="Z1762" t="str">
        <f t="shared" si="772"/>
        <v>沖縄県名護市</v>
      </c>
      <c r="AA1762" s="159">
        <f t="shared" si="773"/>
        <v>283.75200000000001</v>
      </c>
      <c r="AB1762" s="159">
        <f t="shared" si="774"/>
        <v>501.56599999999997</v>
      </c>
      <c r="AC1762" s="159">
        <f t="shared" si="775"/>
        <v>1184.008</v>
      </c>
      <c r="AD1762" s="159">
        <f t="shared" si="776"/>
        <v>0</v>
      </c>
      <c r="AE1762" s="159">
        <f t="shared" si="777"/>
        <v>0</v>
      </c>
      <c r="AF1762" s="159">
        <f t="shared" si="778"/>
        <v>0</v>
      </c>
      <c r="AG1762" s="159">
        <f t="shared" si="779"/>
        <v>0</v>
      </c>
      <c r="AH1762" s="160">
        <f t="shared" si="780"/>
        <v>1969.326</v>
      </c>
      <c r="AI1762" s="135">
        <f t="shared" si="781"/>
        <v>0.14408584459860888</v>
      </c>
      <c r="AJ1762" s="135">
        <f t="shared" si="782"/>
        <v>0.25468916776602757</v>
      </c>
      <c r="AK1762" s="135">
        <f t="shared" si="783"/>
        <v>0.60122498763536358</v>
      </c>
      <c r="AL1762" s="135">
        <f t="shared" si="784"/>
        <v>0</v>
      </c>
      <c r="AM1762" s="135">
        <f t="shared" si="785"/>
        <v>0</v>
      </c>
      <c r="AN1762" s="135">
        <f t="shared" si="786"/>
        <v>0</v>
      </c>
      <c r="AO1762" s="135">
        <f t="shared" si="787"/>
        <v>0</v>
      </c>
      <c r="AP1762" s="159">
        <f>IFERROR(VLOOKUP(A1762,人口!$A$2:$E$1748,5,0),0)</f>
        <v>63389</v>
      </c>
      <c r="AQ1762" s="159">
        <f t="shared" si="762"/>
        <v>0</v>
      </c>
      <c r="AR1762" s="159">
        <f t="shared" si="763"/>
        <v>0</v>
      </c>
      <c r="AS1762" s="159">
        <f t="shared" si="764"/>
        <v>0</v>
      </c>
      <c r="AT1762" s="159">
        <f t="shared" si="765"/>
        <v>1</v>
      </c>
      <c r="AU1762" s="159">
        <f t="shared" si="766"/>
        <v>0</v>
      </c>
      <c r="AV1762" s="159">
        <f t="shared" si="767"/>
        <v>0</v>
      </c>
      <c r="AW1762" s="159">
        <f t="shared" si="768"/>
        <v>0</v>
      </c>
      <c r="AX1762" s="159">
        <f t="shared" si="788"/>
        <v>0</v>
      </c>
      <c r="AY1762" s="159" t="str">
        <f t="shared" si="789"/>
        <v>3万～10万人未満の市町村平均</v>
      </c>
      <c r="AZ1762" s="159"/>
    </row>
    <row r="1763" spans="1:52" x14ac:dyDescent="0.3">
      <c r="A1763" t="str">
        <f t="shared" si="769"/>
        <v>47210</v>
      </c>
      <c r="B1763" s="158" t="str">
        <f t="shared" si="770"/>
        <v>047210</v>
      </c>
      <c r="C1763">
        <v>47</v>
      </c>
      <c r="D1763" t="s">
        <v>74</v>
      </c>
      <c r="E1763">
        <v>47210</v>
      </c>
      <c r="F1763" t="s">
        <v>403</v>
      </c>
      <c r="G1763">
        <v>172.434</v>
      </c>
      <c r="H1763">
        <v>380.43200000000002</v>
      </c>
      <c r="I1763">
        <v>216.27</v>
      </c>
      <c r="J1763">
        <v>479.553</v>
      </c>
      <c r="K1763">
        <v>1.6</v>
      </c>
      <c r="L1763">
        <v>4.2119999999999997</v>
      </c>
      <c r="M1763">
        <v>0</v>
      </c>
      <c r="N1763">
        <v>0</v>
      </c>
      <c r="O1763">
        <v>0</v>
      </c>
      <c r="P1763">
        <v>0</v>
      </c>
      <c r="Q1763">
        <v>0</v>
      </c>
      <c r="R1763">
        <v>0</v>
      </c>
      <c r="S1763">
        <v>0</v>
      </c>
      <c r="T1763">
        <v>0</v>
      </c>
      <c r="U1763">
        <v>0</v>
      </c>
      <c r="V1763">
        <v>2.3220000000000001</v>
      </c>
      <c r="W1763">
        <v>9.0630000000000006</v>
      </c>
      <c r="Y1763" t="str">
        <f t="shared" si="771"/>
        <v>沖縄県</v>
      </c>
      <c r="Z1763" t="str">
        <f t="shared" si="772"/>
        <v>沖縄県糸満市</v>
      </c>
      <c r="AA1763" s="159">
        <f t="shared" si="773"/>
        <v>216.27</v>
      </c>
      <c r="AB1763" s="159">
        <f t="shared" si="774"/>
        <v>479.553</v>
      </c>
      <c r="AC1763" s="159">
        <f t="shared" si="775"/>
        <v>4.2119999999999997</v>
      </c>
      <c r="AD1763" s="159">
        <f t="shared" si="776"/>
        <v>0</v>
      </c>
      <c r="AE1763" s="159">
        <f t="shared" si="777"/>
        <v>0</v>
      </c>
      <c r="AF1763" s="159">
        <f t="shared" si="778"/>
        <v>0</v>
      </c>
      <c r="AG1763" s="159">
        <f t="shared" si="779"/>
        <v>0</v>
      </c>
      <c r="AH1763" s="160">
        <f t="shared" si="780"/>
        <v>700.03499999999997</v>
      </c>
      <c r="AI1763" s="135">
        <f t="shared" si="781"/>
        <v>0.30894169577235425</v>
      </c>
      <c r="AJ1763" s="135">
        <f t="shared" si="782"/>
        <v>0.68504146221260365</v>
      </c>
      <c r="AK1763" s="135">
        <f t="shared" si="783"/>
        <v>6.0168420150421053E-3</v>
      </c>
      <c r="AL1763" s="135">
        <f t="shared" si="784"/>
        <v>0</v>
      </c>
      <c r="AM1763" s="135">
        <f t="shared" si="785"/>
        <v>0</v>
      </c>
      <c r="AN1763" s="135">
        <f t="shared" si="786"/>
        <v>0</v>
      </c>
      <c r="AO1763" s="135">
        <f t="shared" si="787"/>
        <v>0</v>
      </c>
      <c r="AP1763" s="159">
        <f>IFERROR(VLOOKUP(A1763,人口!$A$2:$E$1748,5,0),0)</f>
        <v>62191</v>
      </c>
      <c r="AQ1763" s="159">
        <f t="shared" si="762"/>
        <v>0</v>
      </c>
      <c r="AR1763" s="159">
        <f t="shared" si="763"/>
        <v>0</v>
      </c>
      <c r="AS1763" s="159">
        <f t="shared" si="764"/>
        <v>0</v>
      </c>
      <c r="AT1763" s="159">
        <f t="shared" si="765"/>
        <v>1</v>
      </c>
      <c r="AU1763" s="159">
        <f t="shared" si="766"/>
        <v>0</v>
      </c>
      <c r="AV1763" s="159">
        <f t="shared" si="767"/>
        <v>0</v>
      </c>
      <c r="AW1763" s="159">
        <f t="shared" si="768"/>
        <v>0</v>
      </c>
      <c r="AX1763" s="159">
        <f t="shared" si="788"/>
        <v>0</v>
      </c>
      <c r="AY1763" s="159" t="str">
        <f t="shared" si="789"/>
        <v>3万～10万人未満の市町村平均</v>
      </c>
      <c r="AZ1763" s="159"/>
    </row>
    <row r="1764" spans="1:52" x14ac:dyDescent="0.3">
      <c r="A1764" t="str">
        <f t="shared" si="769"/>
        <v>47211</v>
      </c>
      <c r="B1764" s="158" t="str">
        <f t="shared" si="770"/>
        <v>047211</v>
      </c>
      <c r="C1764">
        <v>47</v>
      </c>
      <c r="D1764" t="s">
        <v>74</v>
      </c>
      <c r="E1764">
        <v>47211</v>
      </c>
      <c r="F1764" t="s">
        <v>454</v>
      </c>
      <c r="G1764">
        <v>324.51</v>
      </c>
      <c r="H1764">
        <v>31.824000000000002</v>
      </c>
      <c r="I1764">
        <v>418.55099999999999</v>
      </c>
      <c r="J1764">
        <v>41.256</v>
      </c>
      <c r="K1764">
        <v>60.2</v>
      </c>
      <c r="L1764">
        <v>182.339</v>
      </c>
      <c r="M1764">
        <v>0</v>
      </c>
      <c r="N1764">
        <v>0</v>
      </c>
      <c r="O1764">
        <v>0</v>
      </c>
      <c r="P1764">
        <v>0</v>
      </c>
      <c r="Q1764">
        <v>0</v>
      </c>
      <c r="R1764">
        <v>0</v>
      </c>
      <c r="S1764">
        <v>0</v>
      </c>
      <c r="T1764">
        <v>0</v>
      </c>
      <c r="U1764">
        <v>0</v>
      </c>
      <c r="V1764">
        <v>4.9260000000000002</v>
      </c>
      <c r="W1764">
        <v>28.24</v>
      </c>
      <c r="Y1764" t="str">
        <f t="shared" si="771"/>
        <v>沖縄県</v>
      </c>
      <c r="Z1764" t="str">
        <f t="shared" si="772"/>
        <v>沖縄県沖縄市</v>
      </c>
      <c r="AA1764" s="159">
        <f t="shared" si="773"/>
        <v>418.55099999999999</v>
      </c>
      <c r="AB1764" s="159">
        <f t="shared" si="774"/>
        <v>41.256</v>
      </c>
      <c r="AC1764" s="159">
        <f t="shared" si="775"/>
        <v>182.339</v>
      </c>
      <c r="AD1764" s="159">
        <f t="shared" si="776"/>
        <v>0</v>
      </c>
      <c r="AE1764" s="159">
        <f t="shared" si="777"/>
        <v>0</v>
      </c>
      <c r="AF1764" s="159">
        <f t="shared" si="778"/>
        <v>0</v>
      </c>
      <c r="AG1764" s="159">
        <f t="shared" si="779"/>
        <v>0</v>
      </c>
      <c r="AH1764" s="160">
        <f t="shared" si="780"/>
        <v>642.14599999999996</v>
      </c>
      <c r="AI1764" s="135">
        <f t="shared" si="781"/>
        <v>0.65180036938640129</v>
      </c>
      <c r="AJ1764" s="135">
        <f t="shared" si="782"/>
        <v>6.424707153824831E-2</v>
      </c>
      <c r="AK1764" s="135">
        <f t="shared" si="783"/>
        <v>0.2839525590753505</v>
      </c>
      <c r="AL1764" s="135">
        <f t="shared" si="784"/>
        <v>0</v>
      </c>
      <c r="AM1764" s="135">
        <f t="shared" si="785"/>
        <v>0</v>
      </c>
      <c r="AN1764" s="135">
        <f t="shared" si="786"/>
        <v>0</v>
      </c>
      <c r="AO1764" s="135">
        <f t="shared" si="787"/>
        <v>0</v>
      </c>
      <c r="AP1764" s="159">
        <f>IFERROR(VLOOKUP(A1764,人口!$A$2:$E$1748,5,0),0)</f>
        <v>142634</v>
      </c>
      <c r="AQ1764" s="159">
        <f t="shared" si="762"/>
        <v>0</v>
      </c>
      <c r="AR1764" s="159">
        <f t="shared" si="763"/>
        <v>0</v>
      </c>
      <c r="AS1764" s="159">
        <f t="shared" si="764"/>
        <v>0</v>
      </c>
      <c r="AT1764" s="159">
        <f t="shared" si="765"/>
        <v>0</v>
      </c>
      <c r="AU1764" s="159">
        <f t="shared" si="766"/>
        <v>1</v>
      </c>
      <c r="AV1764" s="159">
        <f t="shared" si="767"/>
        <v>0</v>
      </c>
      <c r="AW1764" s="159">
        <f t="shared" si="768"/>
        <v>0</v>
      </c>
      <c r="AX1764" s="159">
        <f t="shared" si="788"/>
        <v>0</v>
      </c>
      <c r="AY1764" s="159" t="str">
        <f t="shared" si="789"/>
        <v>10万～20万人未満の市町村平均</v>
      </c>
      <c r="AZ1764" s="159"/>
    </row>
    <row r="1765" spans="1:52" x14ac:dyDescent="0.3">
      <c r="A1765" t="str">
        <f t="shared" si="769"/>
        <v>47212</v>
      </c>
      <c r="B1765" s="158" t="str">
        <f t="shared" si="770"/>
        <v>047212</v>
      </c>
      <c r="C1765">
        <v>47</v>
      </c>
      <c r="D1765" t="s">
        <v>74</v>
      </c>
      <c r="E1765">
        <v>47212</v>
      </c>
      <c r="F1765" t="s">
        <v>509</v>
      </c>
      <c r="G1765">
        <v>132.22399999999999</v>
      </c>
      <c r="H1765">
        <v>72.069000000000003</v>
      </c>
      <c r="I1765">
        <v>165.47900000000001</v>
      </c>
      <c r="J1765">
        <v>90.674000000000007</v>
      </c>
      <c r="K1765">
        <v>0.1</v>
      </c>
      <c r="L1765">
        <v>0.24099999999999999</v>
      </c>
      <c r="M1765">
        <v>0</v>
      </c>
      <c r="N1765">
        <v>0</v>
      </c>
      <c r="O1765">
        <v>0</v>
      </c>
      <c r="P1765">
        <v>0</v>
      </c>
      <c r="Q1765">
        <v>0</v>
      </c>
      <c r="R1765">
        <v>0</v>
      </c>
      <c r="S1765">
        <v>0</v>
      </c>
      <c r="T1765">
        <v>0</v>
      </c>
      <c r="U1765">
        <v>0</v>
      </c>
      <c r="V1765">
        <v>1.651</v>
      </c>
      <c r="W1765">
        <v>11.952</v>
      </c>
      <c r="Y1765" t="str">
        <f t="shared" si="771"/>
        <v>沖縄県</v>
      </c>
      <c r="Z1765" t="str">
        <f t="shared" si="772"/>
        <v>沖縄県豊見城市</v>
      </c>
      <c r="AA1765" s="159">
        <f t="shared" si="773"/>
        <v>165.47900000000001</v>
      </c>
      <c r="AB1765" s="159">
        <f t="shared" si="774"/>
        <v>90.674000000000007</v>
      </c>
      <c r="AC1765" s="159">
        <f t="shared" si="775"/>
        <v>0.24099999999999999</v>
      </c>
      <c r="AD1765" s="159">
        <f t="shared" si="776"/>
        <v>0</v>
      </c>
      <c r="AE1765" s="159">
        <f t="shared" si="777"/>
        <v>0</v>
      </c>
      <c r="AF1765" s="159">
        <f t="shared" si="778"/>
        <v>0</v>
      </c>
      <c r="AG1765" s="159">
        <f t="shared" si="779"/>
        <v>0</v>
      </c>
      <c r="AH1765" s="160">
        <f t="shared" si="780"/>
        <v>256.39400000000001</v>
      </c>
      <c r="AI1765" s="135">
        <f t="shared" si="781"/>
        <v>0.64540901893180036</v>
      </c>
      <c r="AJ1765" s="135">
        <f t="shared" si="782"/>
        <v>0.35365102147476152</v>
      </c>
      <c r="AK1765" s="135">
        <f t="shared" si="783"/>
        <v>9.3995959343822389E-4</v>
      </c>
      <c r="AL1765" s="135">
        <f t="shared" si="784"/>
        <v>0</v>
      </c>
      <c r="AM1765" s="135">
        <f t="shared" si="785"/>
        <v>0</v>
      </c>
      <c r="AN1765" s="135">
        <f t="shared" si="786"/>
        <v>0</v>
      </c>
      <c r="AO1765" s="135">
        <f t="shared" si="787"/>
        <v>0</v>
      </c>
      <c r="AP1765" s="159">
        <f>IFERROR(VLOOKUP(A1765,人口!$A$2:$E$1748,5,0),0)</f>
        <v>64953</v>
      </c>
      <c r="AQ1765" s="159">
        <f t="shared" si="762"/>
        <v>0</v>
      </c>
      <c r="AR1765" s="159">
        <f t="shared" si="763"/>
        <v>0</v>
      </c>
      <c r="AS1765" s="159">
        <f t="shared" si="764"/>
        <v>0</v>
      </c>
      <c r="AT1765" s="159">
        <f t="shared" si="765"/>
        <v>1</v>
      </c>
      <c r="AU1765" s="159">
        <f t="shared" si="766"/>
        <v>0</v>
      </c>
      <c r="AV1765" s="159">
        <f t="shared" si="767"/>
        <v>0</v>
      </c>
      <c r="AW1765" s="159">
        <f t="shared" si="768"/>
        <v>0</v>
      </c>
      <c r="AX1765" s="159">
        <f t="shared" si="788"/>
        <v>0</v>
      </c>
      <c r="AY1765" s="159" t="str">
        <f t="shared" si="789"/>
        <v>3万～10万人未満の市町村平均</v>
      </c>
      <c r="AZ1765" s="159"/>
    </row>
    <row r="1766" spans="1:52" x14ac:dyDescent="0.3">
      <c r="A1766" t="str">
        <f t="shared" si="769"/>
        <v>47213</v>
      </c>
      <c r="B1766" s="158" t="str">
        <f t="shared" si="770"/>
        <v>047213</v>
      </c>
      <c r="C1766">
        <v>47</v>
      </c>
      <c r="D1766" t="s">
        <v>74</v>
      </c>
      <c r="E1766">
        <v>47213</v>
      </c>
      <c r="F1766" t="s">
        <v>562</v>
      </c>
      <c r="G1766">
        <v>358.39</v>
      </c>
      <c r="H1766">
        <v>207.09700000000001</v>
      </c>
      <c r="I1766">
        <v>451.13799999999998</v>
      </c>
      <c r="J1766">
        <v>261.95</v>
      </c>
      <c r="K1766">
        <v>37.6</v>
      </c>
      <c r="L1766">
        <v>107.21599999999999</v>
      </c>
      <c r="M1766">
        <v>0</v>
      </c>
      <c r="N1766">
        <v>0</v>
      </c>
      <c r="O1766">
        <v>0</v>
      </c>
      <c r="P1766">
        <v>0</v>
      </c>
      <c r="Q1766">
        <v>0</v>
      </c>
      <c r="R1766">
        <v>0</v>
      </c>
      <c r="S1766">
        <v>0</v>
      </c>
      <c r="T1766">
        <v>0</v>
      </c>
      <c r="U1766">
        <v>0</v>
      </c>
      <c r="V1766">
        <v>4.6760000000000002</v>
      </c>
      <c r="W1766">
        <v>21.695</v>
      </c>
      <c r="Y1766" t="str">
        <f t="shared" si="771"/>
        <v>沖縄県</v>
      </c>
      <c r="Z1766" t="str">
        <f t="shared" si="772"/>
        <v>沖縄県うるま市</v>
      </c>
      <c r="AA1766" s="159">
        <f t="shared" si="773"/>
        <v>451.13799999999998</v>
      </c>
      <c r="AB1766" s="159">
        <f t="shared" si="774"/>
        <v>261.95</v>
      </c>
      <c r="AC1766" s="159">
        <f t="shared" si="775"/>
        <v>107.21599999999999</v>
      </c>
      <c r="AD1766" s="159">
        <f t="shared" si="776"/>
        <v>0</v>
      </c>
      <c r="AE1766" s="159">
        <f t="shared" si="777"/>
        <v>0</v>
      </c>
      <c r="AF1766" s="159">
        <f t="shared" si="778"/>
        <v>0</v>
      </c>
      <c r="AG1766" s="159">
        <f t="shared" si="779"/>
        <v>0</v>
      </c>
      <c r="AH1766" s="160">
        <f t="shared" si="780"/>
        <v>820.30399999999997</v>
      </c>
      <c r="AI1766" s="135">
        <f t="shared" si="781"/>
        <v>0.54996440344067565</v>
      </c>
      <c r="AJ1766" s="135">
        <f t="shared" si="782"/>
        <v>0.31933283270592366</v>
      </c>
      <c r="AK1766" s="135">
        <f t="shared" si="783"/>
        <v>0.13070276385340068</v>
      </c>
      <c r="AL1766" s="135">
        <f t="shared" si="784"/>
        <v>0</v>
      </c>
      <c r="AM1766" s="135">
        <f t="shared" si="785"/>
        <v>0</v>
      </c>
      <c r="AN1766" s="135">
        <f t="shared" si="786"/>
        <v>0</v>
      </c>
      <c r="AO1766" s="135">
        <f t="shared" si="787"/>
        <v>0</v>
      </c>
      <c r="AP1766" s="159">
        <f>IFERROR(VLOOKUP(A1766,人口!$A$2:$E$1748,5,0),0)</f>
        <v>124457</v>
      </c>
      <c r="AQ1766" s="159">
        <f t="shared" si="762"/>
        <v>0</v>
      </c>
      <c r="AR1766" s="159">
        <f t="shared" si="763"/>
        <v>0</v>
      </c>
      <c r="AS1766" s="159">
        <f t="shared" si="764"/>
        <v>0</v>
      </c>
      <c r="AT1766" s="159">
        <f t="shared" si="765"/>
        <v>0</v>
      </c>
      <c r="AU1766" s="159">
        <f t="shared" si="766"/>
        <v>1</v>
      </c>
      <c r="AV1766" s="159">
        <f t="shared" si="767"/>
        <v>0</v>
      </c>
      <c r="AW1766" s="159">
        <f t="shared" si="768"/>
        <v>0</v>
      </c>
      <c r="AX1766" s="159">
        <f t="shared" si="788"/>
        <v>0</v>
      </c>
      <c r="AY1766" s="159" t="str">
        <f t="shared" si="789"/>
        <v>10万～20万人未満の市町村平均</v>
      </c>
      <c r="AZ1766" s="159"/>
    </row>
    <row r="1767" spans="1:52" x14ac:dyDescent="0.3">
      <c r="A1767" t="str">
        <f t="shared" si="769"/>
        <v>47214</v>
      </c>
      <c r="B1767" s="158" t="str">
        <f t="shared" si="770"/>
        <v>047214</v>
      </c>
      <c r="C1767">
        <v>47</v>
      </c>
      <c r="D1767" t="s">
        <v>74</v>
      </c>
      <c r="E1767">
        <v>47214</v>
      </c>
      <c r="F1767" t="s">
        <v>616</v>
      </c>
      <c r="G1767">
        <v>238.167</v>
      </c>
      <c r="H1767">
        <v>3242.4340000000002</v>
      </c>
      <c r="I1767">
        <v>303.79399999999998</v>
      </c>
      <c r="J1767">
        <v>4162.4830000000002</v>
      </c>
      <c r="K1767">
        <v>175.7</v>
      </c>
      <c r="L1767">
        <v>527.96900000000005</v>
      </c>
      <c r="M1767">
        <v>0</v>
      </c>
      <c r="N1767">
        <v>0</v>
      </c>
      <c r="O1767">
        <v>0</v>
      </c>
      <c r="P1767">
        <v>0</v>
      </c>
      <c r="Q1767">
        <v>0</v>
      </c>
      <c r="R1767">
        <v>0</v>
      </c>
      <c r="S1767">
        <v>0</v>
      </c>
      <c r="T1767">
        <v>0</v>
      </c>
      <c r="U1767">
        <v>0</v>
      </c>
      <c r="V1767">
        <v>2.5289999999999999</v>
      </c>
      <c r="W1767">
        <v>12.345000000000001</v>
      </c>
      <c r="Y1767" t="str">
        <f t="shared" si="771"/>
        <v>沖縄県</v>
      </c>
      <c r="Z1767" t="str">
        <f t="shared" si="772"/>
        <v>沖縄県宮古島市</v>
      </c>
      <c r="AA1767" s="159">
        <f t="shared" si="773"/>
        <v>303.79399999999998</v>
      </c>
      <c r="AB1767" s="159">
        <f t="shared" si="774"/>
        <v>4162.4830000000002</v>
      </c>
      <c r="AC1767" s="159">
        <f t="shared" si="775"/>
        <v>527.96900000000005</v>
      </c>
      <c r="AD1767" s="159">
        <f t="shared" si="776"/>
        <v>0</v>
      </c>
      <c r="AE1767" s="159">
        <f t="shared" si="777"/>
        <v>0</v>
      </c>
      <c r="AF1767" s="159">
        <f t="shared" si="778"/>
        <v>0</v>
      </c>
      <c r="AG1767" s="159">
        <f t="shared" si="779"/>
        <v>0</v>
      </c>
      <c r="AH1767" s="160">
        <f t="shared" si="780"/>
        <v>4994.2460000000001</v>
      </c>
      <c r="AI1767" s="135">
        <f t="shared" si="781"/>
        <v>6.0828801785094283E-2</v>
      </c>
      <c r="AJ1767" s="135">
        <f t="shared" si="782"/>
        <v>0.83345574086658925</v>
      </c>
      <c r="AK1767" s="135">
        <f t="shared" si="783"/>
        <v>0.10571545734831644</v>
      </c>
      <c r="AL1767" s="135">
        <f t="shared" si="784"/>
        <v>0</v>
      </c>
      <c r="AM1767" s="135">
        <f t="shared" si="785"/>
        <v>0</v>
      </c>
      <c r="AN1767" s="135">
        <f t="shared" si="786"/>
        <v>0</v>
      </c>
      <c r="AO1767" s="135">
        <f t="shared" si="787"/>
        <v>0</v>
      </c>
      <c r="AP1767" s="159">
        <f>IFERROR(VLOOKUP(A1767,人口!$A$2:$E$1748,5,0),0)</f>
        <v>55434</v>
      </c>
      <c r="AQ1767" s="159">
        <f t="shared" si="762"/>
        <v>0</v>
      </c>
      <c r="AR1767" s="159">
        <f t="shared" si="763"/>
        <v>0</v>
      </c>
      <c r="AS1767" s="159">
        <f t="shared" si="764"/>
        <v>0</v>
      </c>
      <c r="AT1767" s="159">
        <f t="shared" si="765"/>
        <v>1</v>
      </c>
      <c r="AU1767" s="159">
        <f t="shared" si="766"/>
        <v>0</v>
      </c>
      <c r="AV1767" s="159">
        <f t="shared" si="767"/>
        <v>0</v>
      </c>
      <c r="AW1767" s="159">
        <f t="shared" si="768"/>
        <v>0</v>
      </c>
      <c r="AX1767" s="159">
        <f t="shared" si="788"/>
        <v>0</v>
      </c>
      <c r="AY1767" s="159" t="str">
        <f t="shared" si="789"/>
        <v>3万～10万人未満の市町村平均</v>
      </c>
      <c r="AZ1767" s="159"/>
    </row>
    <row r="1768" spans="1:52" x14ac:dyDescent="0.3">
      <c r="A1768" t="str">
        <f t="shared" si="769"/>
        <v>47215</v>
      </c>
      <c r="B1768" s="158" t="str">
        <f t="shared" si="770"/>
        <v>047215</v>
      </c>
      <c r="C1768">
        <v>47</v>
      </c>
      <c r="D1768" t="s">
        <v>74</v>
      </c>
      <c r="E1768">
        <v>47215</v>
      </c>
      <c r="F1768" t="s">
        <v>667</v>
      </c>
      <c r="G1768">
        <v>137.30699999999999</v>
      </c>
      <c r="H1768">
        <v>227.64599999999999</v>
      </c>
      <c r="I1768">
        <v>169.584</v>
      </c>
      <c r="J1768">
        <v>282.654</v>
      </c>
      <c r="K1768">
        <v>5.0999999999999996</v>
      </c>
      <c r="L1768">
        <v>14.603999999999999</v>
      </c>
      <c r="M1768">
        <v>0</v>
      </c>
      <c r="N1768">
        <v>0</v>
      </c>
      <c r="O1768">
        <v>0</v>
      </c>
      <c r="P1768">
        <v>0</v>
      </c>
      <c r="Q1768">
        <v>0</v>
      </c>
      <c r="R1768">
        <v>0</v>
      </c>
      <c r="S1768">
        <v>0</v>
      </c>
      <c r="T1768">
        <v>0</v>
      </c>
      <c r="U1768">
        <v>0</v>
      </c>
      <c r="V1768">
        <v>1.6080000000000001</v>
      </c>
      <c r="W1768">
        <v>7.9029999999999996</v>
      </c>
      <c r="Y1768" t="str">
        <f t="shared" si="771"/>
        <v>沖縄県</v>
      </c>
      <c r="Z1768" t="str">
        <f t="shared" si="772"/>
        <v>沖縄県南城市</v>
      </c>
      <c r="AA1768" s="159">
        <f t="shared" si="773"/>
        <v>169.584</v>
      </c>
      <c r="AB1768" s="159">
        <f t="shared" si="774"/>
        <v>282.654</v>
      </c>
      <c r="AC1768" s="159">
        <f t="shared" si="775"/>
        <v>14.603999999999999</v>
      </c>
      <c r="AD1768" s="159">
        <f t="shared" si="776"/>
        <v>0</v>
      </c>
      <c r="AE1768" s="159">
        <f t="shared" si="777"/>
        <v>0</v>
      </c>
      <c r="AF1768" s="159">
        <f t="shared" si="778"/>
        <v>0</v>
      </c>
      <c r="AG1768" s="159">
        <f t="shared" si="779"/>
        <v>0</v>
      </c>
      <c r="AH1768" s="160">
        <f t="shared" si="780"/>
        <v>466.84199999999998</v>
      </c>
      <c r="AI1768" s="135">
        <f t="shared" si="781"/>
        <v>0.36325780456771245</v>
      </c>
      <c r="AJ1768" s="135">
        <f t="shared" si="782"/>
        <v>0.60545966301232534</v>
      </c>
      <c r="AK1768" s="135">
        <f t="shared" si="783"/>
        <v>3.1282532419962213E-2</v>
      </c>
      <c r="AL1768" s="135">
        <f t="shared" si="784"/>
        <v>0</v>
      </c>
      <c r="AM1768" s="135">
        <f t="shared" si="785"/>
        <v>0</v>
      </c>
      <c r="AN1768" s="135">
        <f t="shared" si="786"/>
        <v>0</v>
      </c>
      <c r="AO1768" s="135">
        <f t="shared" si="787"/>
        <v>0</v>
      </c>
      <c r="AP1768" s="159">
        <f>IFERROR(VLOOKUP(A1768,人口!$A$2:$E$1748,5,0),0)</f>
        <v>44245</v>
      </c>
      <c r="AQ1768" s="159">
        <f t="shared" si="762"/>
        <v>0</v>
      </c>
      <c r="AR1768" s="159">
        <f t="shared" si="763"/>
        <v>0</v>
      </c>
      <c r="AS1768" s="159">
        <f t="shared" si="764"/>
        <v>0</v>
      </c>
      <c r="AT1768" s="159">
        <f t="shared" si="765"/>
        <v>1</v>
      </c>
      <c r="AU1768" s="159">
        <f t="shared" si="766"/>
        <v>0</v>
      </c>
      <c r="AV1768" s="159">
        <f t="shared" si="767"/>
        <v>0</v>
      </c>
      <c r="AW1768" s="159">
        <f t="shared" si="768"/>
        <v>0</v>
      </c>
      <c r="AX1768" s="159">
        <f t="shared" si="788"/>
        <v>0</v>
      </c>
      <c r="AY1768" s="159" t="str">
        <f t="shared" si="789"/>
        <v>3万～10万人未満の市町村平均</v>
      </c>
      <c r="AZ1768" s="159"/>
    </row>
    <row r="1769" spans="1:52" x14ac:dyDescent="0.3">
      <c r="A1769" t="str">
        <f t="shared" si="769"/>
        <v>47301</v>
      </c>
      <c r="B1769" s="158" t="str">
        <f t="shared" si="770"/>
        <v>047301</v>
      </c>
      <c r="C1769">
        <v>47</v>
      </c>
      <c r="D1769" t="s">
        <v>74</v>
      </c>
      <c r="E1769">
        <v>47301</v>
      </c>
      <c r="F1769" t="s">
        <v>720</v>
      </c>
      <c r="G1769">
        <v>38.384999999999998</v>
      </c>
      <c r="H1769">
        <v>188.054</v>
      </c>
      <c r="I1769">
        <v>45.965000000000003</v>
      </c>
      <c r="J1769">
        <v>226.56100000000001</v>
      </c>
      <c r="K1769">
        <v>549.29999999999995</v>
      </c>
      <c r="L1769">
        <v>1372.4380000000001</v>
      </c>
      <c r="M1769">
        <v>1.8149999999999999</v>
      </c>
      <c r="N1769">
        <v>10.401</v>
      </c>
      <c r="O1769">
        <v>0</v>
      </c>
      <c r="P1769">
        <v>0</v>
      </c>
      <c r="Q1769">
        <v>0</v>
      </c>
      <c r="R1769">
        <v>0</v>
      </c>
      <c r="S1769">
        <v>0</v>
      </c>
      <c r="T1769">
        <v>0</v>
      </c>
      <c r="U1769">
        <v>0</v>
      </c>
      <c r="V1769">
        <v>0.252</v>
      </c>
      <c r="W1769">
        <v>1.3859999999999999</v>
      </c>
      <c r="Y1769" t="str">
        <f t="shared" si="771"/>
        <v>沖縄県</v>
      </c>
      <c r="Z1769" t="str">
        <f t="shared" si="772"/>
        <v>沖縄県国頭村</v>
      </c>
      <c r="AA1769" s="159">
        <f t="shared" si="773"/>
        <v>45.965000000000003</v>
      </c>
      <c r="AB1769" s="159">
        <f t="shared" si="774"/>
        <v>226.56100000000001</v>
      </c>
      <c r="AC1769" s="159">
        <f t="shared" si="775"/>
        <v>1372.4380000000001</v>
      </c>
      <c r="AD1769" s="159">
        <f t="shared" si="776"/>
        <v>10.401</v>
      </c>
      <c r="AE1769" s="159">
        <f t="shared" si="777"/>
        <v>0</v>
      </c>
      <c r="AF1769" s="159">
        <f t="shared" si="778"/>
        <v>0</v>
      </c>
      <c r="AG1769" s="159">
        <f t="shared" si="779"/>
        <v>0</v>
      </c>
      <c r="AH1769" s="160">
        <f t="shared" si="780"/>
        <v>1655.3650000000002</v>
      </c>
      <c r="AI1769" s="135">
        <f t="shared" si="781"/>
        <v>2.7767289993445552E-2</v>
      </c>
      <c r="AJ1769" s="135">
        <f t="shared" si="782"/>
        <v>0.13686467939095001</v>
      </c>
      <c r="AK1769" s="135">
        <f t="shared" si="783"/>
        <v>0.82908482419285168</v>
      </c>
      <c r="AL1769" s="135">
        <f t="shared" si="784"/>
        <v>6.2832064227526848E-3</v>
      </c>
      <c r="AM1769" s="135">
        <f t="shared" si="785"/>
        <v>0</v>
      </c>
      <c r="AN1769" s="135">
        <f t="shared" si="786"/>
        <v>0</v>
      </c>
      <c r="AO1769" s="135">
        <f t="shared" si="787"/>
        <v>0</v>
      </c>
      <c r="AP1769" s="159">
        <f>IFERROR(VLOOKUP(A1769,人口!$A$2:$E$1748,5,0),0)</f>
        <v>4673</v>
      </c>
      <c r="AQ1769" s="159">
        <f t="shared" si="762"/>
        <v>1</v>
      </c>
      <c r="AR1769" s="159">
        <f t="shared" si="763"/>
        <v>0</v>
      </c>
      <c r="AS1769" s="159">
        <f t="shared" si="764"/>
        <v>0</v>
      </c>
      <c r="AT1769" s="159">
        <f t="shared" si="765"/>
        <v>0</v>
      </c>
      <c r="AU1769" s="159">
        <f t="shared" si="766"/>
        <v>0</v>
      </c>
      <c r="AV1769" s="159">
        <f t="shared" si="767"/>
        <v>0</v>
      </c>
      <c r="AW1769" s="159">
        <f t="shared" si="768"/>
        <v>0</v>
      </c>
      <c r="AX1769" s="159">
        <f t="shared" si="788"/>
        <v>0</v>
      </c>
      <c r="AY1769" s="159" t="str">
        <f t="shared" si="789"/>
        <v>5千人未満の市町村平均</v>
      </c>
      <c r="AZ1769" s="159"/>
    </row>
    <row r="1770" spans="1:52" x14ac:dyDescent="0.3">
      <c r="A1770" t="str">
        <f t="shared" si="769"/>
        <v>47302</v>
      </c>
      <c r="B1770" s="158" t="str">
        <f t="shared" si="770"/>
        <v>047302</v>
      </c>
      <c r="C1770">
        <v>47</v>
      </c>
      <c r="D1770" t="s">
        <v>74</v>
      </c>
      <c r="E1770">
        <v>47302</v>
      </c>
      <c r="F1770" t="s">
        <v>773</v>
      </c>
      <c r="G1770">
        <v>24.946999999999999</v>
      </c>
      <c r="H1770">
        <v>86.605000000000004</v>
      </c>
      <c r="I1770">
        <v>29.175000000000001</v>
      </c>
      <c r="J1770">
        <v>101.93300000000001</v>
      </c>
      <c r="K1770">
        <v>28.1</v>
      </c>
      <c r="L1770">
        <v>77.78</v>
      </c>
      <c r="M1770">
        <v>0.2</v>
      </c>
      <c r="N1770">
        <v>1.1599999999999999</v>
      </c>
      <c r="O1770">
        <v>0</v>
      </c>
      <c r="P1770">
        <v>0</v>
      </c>
      <c r="Q1770">
        <v>0</v>
      </c>
      <c r="R1770">
        <v>0</v>
      </c>
      <c r="S1770">
        <v>0</v>
      </c>
      <c r="T1770">
        <v>0</v>
      </c>
      <c r="U1770">
        <v>0</v>
      </c>
      <c r="V1770">
        <v>0.14099999999999999</v>
      </c>
      <c r="W1770">
        <v>0.76700000000000002</v>
      </c>
      <c r="Y1770" t="str">
        <f t="shared" si="771"/>
        <v>沖縄県</v>
      </c>
      <c r="Z1770" t="str">
        <f t="shared" si="772"/>
        <v>沖縄県大宜味村</v>
      </c>
      <c r="AA1770" s="159">
        <f t="shared" si="773"/>
        <v>29.175000000000001</v>
      </c>
      <c r="AB1770" s="159">
        <f t="shared" si="774"/>
        <v>101.93300000000001</v>
      </c>
      <c r="AC1770" s="159">
        <f t="shared" si="775"/>
        <v>77.78</v>
      </c>
      <c r="AD1770" s="159">
        <f t="shared" si="776"/>
        <v>1.1599999999999999</v>
      </c>
      <c r="AE1770" s="159">
        <f t="shared" si="777"/>
        <v>0</v>
      </c>
      <c r="AF1770" s="159">
        <f t="shared" si="778"/>
        <v>0</v>
      </c>
      <c r="AG1770" s="159">
        <f t="shared" si="779"/>
        <v>0</v>
      </c>
      <c r="AH1770" s="160">
        <f t="shared" si="780"/>
        <v>210.048</v>
      </c>
      <c r="AI1770" s="135">
        <f t="shared" si="781"/>
        <v>0.13889682358318098</v>
      </c>
      <c r="AJ1770" s="135">
        <f t="shared" si="782"/>
        <v>0.48528431596587451</v>
      </c>
      <c r="AK1770" s="135">
        <f t="shared" si="783"/>
        <v>0.37029631322364415</v>
      </c>
      <c r="AL1770" s="135">
        <f t="shared" si="784"/>
        <v>5.5225472273004259E-3</v>
      </c>
      <c r="AM1770" s="135">
        <f t="shared" si="785"/>
        <v>0</v>
      </c>
      <c r="AN1770" s="135">
        <f t="shared" si="786"/>
        <v>0</v>
      </c>
      <c r="AO1770" s="135">
        <f t="shared" si="787"/>
        <v>0</v>
      </c>
      <c r="AP1770" s="159">
        <f>IFERROR(VLOOKUP(A1770,人口!$A$2:$E$1748,5,0),0)</f>
        <v>3067</v>
      </c>
      <c r="AQ1770" s="159">
        <f t="shared" si="762"/>
        <v>1</v>
      </c>
      <c r="AR1770" s="159">
        <f t="shared" si="763"/>
        <v>0</v>
      </c>
      <c r="AS1770" s="159">
        <f t="shared" si="764"/>
        <v>0</v>
      </c>
      <c r="AT1770" s="159">
        <f t="shared" si="765"/>
        <v>0</v>
      </c>
      <c r="AU1770" s="159">
        <f t="shared" si="766"/>
        <v>0</v>
      </c>
      <c r="AV1770" s="159">
        <f t="shared" si="767"/>
        <v>0</v>
      </c>
      <c r="AW1770" s="159">
        <f t="shared" si="768"/>
        <v>0</v>
      </c>
      <c r="AX1770" s="159">
        <f t="shared" si="788"/>
        <v>0</v>
      </c>
      <c r="AY1770" s="159" t="str">
        <f t="shared" si="789"/>
        <v>5千人未満の市町村平均</v>
      </c>
      <c r="AZ1770" s="159"/>
    </row>
    <row r="1771" spans="1:52" x14ac:dyDescent="0.3">
      <c r="A1771" t="str">
        <f t="shared" si="769"/>
        <v>47303</v>
      </c>
      <c r="B1771" s="158" t="str">
        <f t="shared" si="770"/>
        <v>047303</v>
      </c>
      <c r="C1771">
        <v>47</v>
      </c>
      <c r="D1771" t="s">
        <v>74</v>
      </c>
      <c r="E1771">
        <v>47303</v>
      </c>
      <c r="F1771" t="s">
        <v>827</v>
      </c>
      <c r="G1771">
        <v>17.34</v>
      </c>
      <c r="H1771">
        <v>134.51400000000001</v>
      </c>
      <c r="I1771">
        <v>21.367000000000001</v>
      </c>
      <c r="J1771">
        <v>166.75399999999999</v>
      </c>
      <c r="K1771">
        <v>298.10000000000002</v>
      </c>
      <c r="L1771">
        <v>708.48400000000004</v>
      </c>
      <c r="M1771">
        <v>0</v>
      </c>
      <c r="N1771">
        <v>0</v>
      </c>
      <c r="O1771">
        <v>0</v>
      </c>
      <c r="P1771">
        <v>0</v>
      </c>
      <c r="Q1771">
        <v>0</v>
      </c>
      <c r="R1771">
        <v>0</v>
      </c>
      <c r="S1771">
        <v>0</v>
      </c>
      <c r="T1771">
        <v>0</v>
      </c>
      <c r="U1771">
        <v>0</v>
      </c>
      <c r="V1771">
        <v>9.1999999999999998E-2</v>
      </c>
      <c r="W1771">
        <v>0.47699999999999998</v>
      </c>
      <c r="Y1771" t="str">
        <f t="shared" si="771"/>
        <v>沖縄県</v>
      </c>
      <c r="Z1771" t="str">
        <f t="shared" si="772"/>
        <v>沖縄県東村</v>
      </c>
      <c r="AA1771" s="159">
        <f t="shared" si="773"/>
        <v>21.367000000000001</v>
      </c>
      <c r="AB1771" s="159">
        <f t="shared" si="774"/>
        <v>166.75399999999999</v>
      </c>
      <c r="AC1771" s="159">
        <f t="shared" si="775"/>
        <v>708.48400000000004</v>
      </c>
      <c r="AD1771" s="159">
        <f t="shared" si="776"/>
        <v>0</v>
      </c>
      <c r="AE1771" s="159">
        <f t="shared" si="777"/>
        <v>0</v>
      </c>
      <c r="AF1771" s="159">
        <f t="shared" si="778"/>
        <v>0</v>
      </c>
      <c r="AG1771" s="159">
        <f t="shared" si="779"/>
        <v>0</v>
      </c>
      <c r="AH1771" s="160">
        <f t="shared" si="780"/>
        <v>896.60500000000002</v>
      </c>
      <c r="AI1771" s="135">
        <f t="shared" si="781"/>
        <v>2.3831006965163031E-2</v>
      </c>
      <c r="AJ1771" s="135">
        <f t="shared" si="782"/>
        <v>0.18598379442452362</v>
      </c>
      <c r="AK1771" s="135">
        <f t="shared" si="783"/>
        <v>0.79018519861031333</v>
      </c>
      <c r="AL1771" s="135">
        <f t="shared" si="784"/>
        <v>0</v>
      </c>
      <c r="AM1771" s="135">
        <f t="shared" si="785"/>
        <v>0</v>
      </c>
      <c r="AN1771" s="135">
        <f t="shared" si="786"/>
        <v>0</v>
      </c>
      <c r="AO1771" s="135">
        <f t="shared" si="787"/>
        <v>0</v>
      </c>
      <c r="AP1771" s="159">
        <f>IFERROR(VLOOKUP(A1771,人口!$A$2:$E$1748,5,0),0)</f>
        <v>1764</v>
      </c>
      <c r="AQ1771" s="159">
        <f t="shared" si="762"/>
        <v>1</v>
      </c>
      <c r="AR1771" s="159">
        <f t="shared" si="763"/>
        <v>0</v>
      </c>
      <c r="AS1771" s="159">
        <f t="shared" si="764"/>
        <v>0</v>
      </c>
      <c r="AT1771" s="159">
        <f t="shared" si="765"/>
        <v>0</v>
      </c>
      <c r="AU1771" s="159">
        <f t="shared" si="766"/>
        <v>0</v>
      </c>
      <c r="AV1771" s="159">
        <f t="shared" si="767"/>
        <v>0</v>
      </c>
      <c r="AW1771" s="159">
        <f t="shared" si="768"/>
        <v>0</v>
      </c>
      <c r="AX1771" s="159">
        <f t="shared" si="788"/>
        <v>0</v>
      </c>
      <c r="AY1771" s="159" t="str">
        <f t="shared" si="789"/>
        <v>5千人未満の市町村平均</v>
      </c>
      <c r="AZ1771" s="159"/>
    </row>
    <row r="1772" spans="1:52" x14ac:dyDescent="0.3">
      <c r="A1772" t="str">
        <f t="shared" si="769"/>
        <v>47306</v>
      </c>
      <c r="B1772" s="158" t="str">
        <f t="shared" si="770"/>
        <v>047306</v>
      </c>
      <c r="C1772">
        <v>47</v>
      </c>
      <c r="D1772" t="s">
        <v>74</v>
      </c>
      <c r="E1772">
        <v>47306</v>
      </c>
      <c r="F1772" t="s">
        <v>878</v>
      </c>
      <c r="G1772">
        <v>58.386000000000003</v>
      </c>
      <c r="H1772">
        <v>267.22000000000003</v>
      </c>
      <c r="I1772">
        <v>73.195999999999998</v>
      </c>
      <c r="J1772">
        <v>336.98899999999998</v>
      </c>
      <c r="K1772">
        <v>4.5</v>
      </c>
      <c r="L1772">
        <v>12.186</v>
      </c>
      <c r="M1772">
        <v>0</v>
      </c>
      <c r="N1772">
        <v>0</v>
      </c>
      <c r="O1772">
        <v>0</v>
      </c>
      <c r="P1772">
        <v>0</v>
      </c>
      <c r="Q1772">
        <v>0</v>
      </c>
      <c r="R1772">
        <v>0</v>
      </c>
      <c r="S1772">
        <v>0</v>
      </c>
      <c r="T1772">
        <v>0</v>
      </c>
      <c r="U1772">
        <v>0</v>
      </c>
      <c r="V1772">
        <v>0.5</v>
      </c>
      <c r="W1772">
        <v>2.2839999999999998</v>
      </c>
      <c r="Y1772" t="str">
        <f t="shared" si="771"/>
        <v>沖縄県</v>
      </c>
      <c r="Z1772" t="str">
        <f t="shared" si="772"/>
        <v>沖縄県今帰仁村</v>
      </c>
      <c r="AA1772" s="159">
        <f t="shared" si="773"/>
        <v>73.195999999999998</v>
      </c>
      <c r="AB1772" s="159">
        <f t="shared" si="774"/>
        <v>336.98899999999998</v>
      </c>
      <c r="AC1772" s="159">
        <f t="shared" si="775"/>
        <v>12.186</v>
      </c>
      <c r="AD1772" s="159">
        <f t="shared" si="776"/>
        <v>0</v>
      </c>
      <c r="AE1772" s="159">
        <f t="shared" si="777"/>
        <v>0</v>
      </c>
      <c r="AF1772" s="159">
        <f t="shared" si="778"/>
        <v>0</v>
      </c>
      <c r="AG1772" s="159">
        <f t="shared" si="779"/>
        <v>0</v>
      </c>
      <c r="AH1772" s="160">
        <f t="shared" si="780"/>
        <v>422.37099999999992</v>
      </c>
      <c r="AI1772" s="135">
        <f t="shared" si="781"/>
        <v>0.17329788266713389</v>
      </c>
      <c r="AJ1772" s="135">
        <f t="shared" si="782"/>
        <v>0.79785070471220809</v>
      </c>
      <c r="AK1772" s="135">
        <f t="shared" si="783"/>
        <v>2.8851412620658146E-2</v>
      </c>
      <c r="AL1772" s="135">
        <f t="shared" si="784"/>
        <v>0</v>
      </c>
      <c r="AM1772" s="135">
        <f t="shared" si="785"/>
        <v>0</v>
      </c>
      <c r="AN1772" s="135">
        <f t="shared" si="786"/>
        <v>0</v>
      </c>
      <c r="AO1772" s="135">
        <f t="shared" si="787"/>
        <v>0</v>
      </c>
      <c r="AP1772" s="159">
        <f>IFERROR(VLOOKUP(A1772,人口!$A$2:$E$1748,5,0),0)</f>
        <v>9360</v>
      </c>
      <c r="AQ1772" s="159">
        <f t="shared" si="762"/>
        <v>0</v>
      </c>
      <c r="AR1772" s="159">
        <f t="shared" si="763"/>
        <v>1</v>
      </c>
      <c r="AS1772" s="159">
        <f t="shared" si="764"/>
        <v>0</v>
      </c>
      <c r="AT1772" s="159">
        <f t="shared" si="765"/>
        <v>0</v>
      </c>
      <c r="AU1772" s="159">
        <f t="shared" si="766"/>
        <v>0</v>
      </c>
      <c r="AV1772" s="159">
        <f t="shared" si="767"/>
        <v>0</v>
      </c>
      <c r="AW1772" s="159">
        <f t="shared" si="768"/>
        <v>0</v>
      </c>
      <c r="AX1772" s="159">
        <f t="shared" si="788"/>
        <v>0</v>
      </c>
      <c r="AY1772" s="159" t="str">
        <f t="shared" si="789"/>
        <v>5千～1万人未満の市町村平均</v>
      </c>
      <c r="AZ1772" s="159"/>
    </row>
    <row r="1773" spans="1:52" x14ac:dyDescent="0.3">
      <c r="A1773" t="str">
        <f t="shared" si="769"/>
        <v>47308</v>
      </c>
      <c r="B1773" s="158" t="str">
        <f t="shared" si="770"/>
        <v>047308</v>
      </c>
      <c r="C1773">
        <v>47</v>
      </c>
      <c r="D1773" t="s">
        <v>74</v>
      </c>
      <c r="E1773">
        <v>47308</v>
      </c>
      <c r="F1773" t="s">
        <v>930</v>
      </c>
      <c r="G1773">
        <v>73.421999999999997</v>
      </c>
      <c r="H1773">
        <v>109.38</v>
      </c>
      <c r="I1773">
        <v>92.620999999999995</v>
      </c>
      <c r="J1773">
        <v>138.80799999999999</v>
      </c>
      <c r="K1773">
        <v>6.2</v>
      </c>
      <c r="L1773">
        <v>17.332000000000001</v>
      </c>
      <c r="M1773">
        <v>0</v>
      </c>
      <c r="N1773">
        <v>0</v>
      </c>
      <c r="O1773">
        <v>0</v>
      </c>
      <c r="P1773">
        <v>0</v>
      </c>
      <c r="Q1773">
        <v>0</v>
      </c>
      <c r="R1773">
        <v>0</v>
      </c>
      <c r="S1773">
        <v>0</v>
      </c>
      <c r="T1773">
        <v>0</v>
      </c>
      <c r="U1773">
        <v>0</v>
      </c>
      <c r="V1773">
        <v>0.95399999999999996</v>
      </c>
      <c r="W1773">
        <v>3.6970000000000001</v>
      </c>
      <c r="Y1773" t="str">
        <f t="shared" si="771"/>
        <v>沖縄県</v>
      </c>
      <c r="Z1773" t="str">
        <f t="shared" si="772"/>
        <v>沖縄県本部町</v>
      </c>
      <c r="AA1773" s="159">
        <f t="shared" si="773"/>
        <v>92.620999999999995</v>
      </c>
      <c r="AB1773" s="159">
        <f t="shared" si="774"/>
        <v>138.80799999999999</v>
      </c>
      <c r="AC1773" s="159">
        <f t="shared" si="775"/>
        <v>17.332000000000001</v>
      </c>
      <c r="AD1773" s="159">
        <f t="shared" si="776"/>
        <v>0</v>
      </c>
      <c r="AE1773" s="159">
        <f t="shared" si="777"/>
        <v>0</v>
      </c>
      <c r="AF1773" s="159">
        <f t="shared" si="778"/>
        <v>0</v>
      </c>
      <c r="AG1773" s="159">
        <f t="shared" si="779"/>
        <v>0</v>
      </c>
      <c r="AH1773" s="160">
        <f t="shared" si="780"/>
        <v>248.76099999999997</v>
      </c>
      <c r="AI1773" s="135">
        <f t="shared" si="781"/>
        <v>0.37232926383154918</v>
      </c>
      <c r="AJ1773" s="135">
        <f t="shared" si="782"/>
        <v>0.5579974352892938</v>
      </c>
      <c r="AK1773" s="135">
        <f t="shared" si="783"/>
        <v>6.9673300879157116E-2</v>
      </c>
      <c r="AL1773" s="135">
        <f t="shared" si="784"/>
        <v>0</v>
      </c>
      <c r="AM1773" s="135">
        <f t="shared" si="785"/>
        <v>0</v>
      </c>
      <c r="AN1773" s="135">
        <f t="shared" si="786"/>
        <v>0</v>
      </c>
      <c r="AO1773" s="135">
        <f t="shared" si="787"/>
        <v>0</v>
      </c>
      <c r="AP1773" s="159">
        <f>IFERROR(VLOOKUP(A1773,人口!$A$2:$E$1748,5,0),0)</f>
        <v>13191</v>
      </c>
      <c r="AQ1773" s="159">
        <f t="shared" si="762"/>
        <v>0</v>
      </c>
      <c r="AR1773" s="159">
        <f t="shared" si="763"/>
        <v>0</v>
      </c>
      <c r="AS1773" s="159">
        <f t="shared" si="764"/>
        <v>1</v>
      </c>
      <c r="AT1773" s="159">
        <f t="shared" si="765"/>
        <v>0</v>
      </c>
      <c r="AU1773" s="159">
        <f t="shared" si="766"/>
        <v>0</v>
      </c>
      <c r="AV1773" s="159">
        <f t="shared" si="767"/>
        <v>0</v>
      </c>
      <c r="AW1773" s="159">
        <f t="shared" si="768"/>
        <v>0</v>
      </c>
      <c r="AX1773" s="159">
        <f t="shared" si="788"/>
        <v>0</v>
      </c>
      <c r="AY1773" s="159" t="str">
        <f t="shared" si="789"/>
        <v>1万～3万人未満の市町村平均</v>
      </c>
      <c r="AZ1773" s="159"/>
    </row>
    <row r="1774" spans="1:52" x14ac:dyDescent="0.3">
      <c r="A1774" t="str">
        <f t="shared" si="769"/>
        <v>47311</v>
      </c>
      <c r="B1774" s="158" t="str">
        <f t="shared" si="770"/>
        <v>047311</v>
      </c>
      <c r="C1774">
        <v>47</v>
      </c>
      <c r="D1774" t="s">
        <v>74</v>
      </c>
      <c r="E1774">
        <v>47311</v>
      </c>
      <c r="F1774" t="s">
        <v>980</v>
      </c>
      <c r="G1774">
        <v>58.920999999999999</v>
      </c>
      <c r="H1774">
        <v>104.85899999999999</v>
      </c>
      <c r="I1774">
        <v>73.111999999999995</v>
      </c>
      <c r="J1774">
        <v>130.649</v>
      </c>
      <c r="K1774">
        <v>74.400000000000006</v>
      </c>
      <c r="L1774">
        <v>219.215</v>
      </c>
      <c r="M1774">
        <v>0</v>
      </c>
      <c r="N1774">
        <v>0</v>
      </c>
      <c r="O1774">
        <v>0</v>
      </c>
      <c r="P1774">
        <v>0</v>
      </c>
      <c r="Q1774">
        <v>0</v>
      </c>
      <c r="R1774">
        <v>0</v>
      </c>
      <c r="S1774">
        <v>0</v>
      </c>
      <c r="T1774">
        <v>0</v>
      </c>
      <c r="U1774">
        <v>0</v>
      </c>
      <c r="V1774">
        <v>0.58899999999999997</v>
      </c>
      <c r="W1774">
        <v>2.87</v>
      </c>
      <c r="Y1774" t="str">
        <f t="shared" si="771"/>
        <v>沖縄県</v>
      </c>
      <c r="Z1774" t="str">
        <f t="shared" si="772"/>
        <v>沖縄県恩納村</v>
      </c>
      <c r="AA1774" s="159">
        <f t="shared" si="773"/>
        <v>73.111999999999995</v>
      </c>
      <c r="AB1774" s="159">
        <f t="shared" si="774"/>
        <v>130.649</v>
      </c>
      <c r="AC1774" s="159">
        <f t="shared" si="775"/>
        <v>219.215</v>
      </c>
      <c r="AD1774" s="159">
        <f t="shared" si="776"/>
        <v>0</v>
      </c>
      <c r="AE1774" s="159">
        <f t="shared" si="777"/>
        <v>0</v>
      </c>
      <c r="AF1774" s="159">
        <f t="shared" si="778"/>
        <v>0</v>
      </c>
      <c r="AG1774" s="159">
        <f t="shared" si="779"/>
        <v>0</v>
      </c>
      <c r="AH1774" s="160">
        <f t="shared" si="780"/>
        <v>422.976</v>
      </c>
      <c r="AI1774" s="135">
        <f t="shared" si="781"/>
        <v>0.17285141473747917</v>
      </c>
      <c r="AJ1774" s="135">
        <f t="shared" si="782"/>
        <v>0.30888040929036165</v>
      </c>
      <c r="AK1774" s="135">
        <f t="shared" si="783"/>
        <v>0.51826817597215924</v>
      </c>
      <c r="AL1774" s="135">
        <f t="shared" si="784"/>
        <v>0</v>
      </c>
      <c r="AM1774" s="135">
        <f t="shared" si="785"/>
        <v>0</v>
      </c>
      <c r="AN1774" s="135">
        <f t="shared" si="786"/>
        <v>0</v>
      </c>
      <c r="AO1774" s="135">
        <f t="shared" si="787"/>
        <v>0</v>
      </c>
      <c r="AP1774" s="159">
        <f>IFERROR(VLOOKUP(A1774,人口!$A$2:$E$1748,5,0),0)</f>
        <v>11064</v>
      </c>
      <c r="AQ1774" s="159">
        <f t="shared" si="762"/>
        <v>0</v>
      </c>
      <c r="AR1774" s="159">
        <f t="shared" si="763"/>
        <v>0</v>
      </c>
      <c r="AS1774" s="159">
        <f t="shared" si="764"/>
        <v>1</v>
      </c>
      <c r="AT1774" s="159">
        <f t="shared" si="765"/>
        <v>0</v>
      </c>
      <c r="AU1774" s="159">
        <f t="shared" si="766"/>
        <v>0</v>
      </c>
      <c r="AV1774" s="159">
        <f t="shared" si="767"/>
        <v>0</v>
      </c>
      <c r="AW1774" s="159">
        <f t="shared" si="768"/>
        <v>0</v>
      </c>
      <c r="AX1774" s="159">
        <f t="shared" si="788"/>
        <v>0</v>
      </c>
      <c r="AY1774" s="159" t="str">
        <f t="shared" si="789"/>
        <v>1万～3万人未満の市町村平均</v>
      </c>
      <c r="AZ1774" s="159"/>
    </row>
    <row r="1775" spans="1:52" x14ac:dyDescent="0.3">
      <c r="A1775" t="str">
        <f t="shared" si="769"/>
        <v>47313</v>
      </c>
      <c r="B1775" s="158" t="str">
        <f t="shared" si="770"/>
        <v>047313</v>
      </c>
      <c r="C1775">
        <v>47</v>
      </c>
      <c r="D1775" t="s">
        <v>74</v>
      </c>
      <c r="E1775">
        <v>47313</v>
      </c>
      <c r="F1775" t="s">
        <v>1024</v>
      </c>
      <c r="G1775">
        <v>27.876000000000001</v>
      </c>
      <c r="H1775">
        <v>113.071</v>
      </c>
      <c r="I1775">
        <v>35.466999999999999</v>
      </c>
      <c r="J1775">
        <v>144.47999999999999</v>
      </c>
      <c r="K1775">
        <v>107.2</v>
      </c>
      <c r="L1775">
        <v>297.29500000000002</v>
      </c>
      <c r="M1775">
        <v>0</v>
      </c>
      <c r="N1775">
        <v>0</v>
      </c>
      <c r="O1775">
        <v>0</v>
      </c>
      <c r="P1775">
        <v>0</v>
      </c>
      <c r="Q1775">
        <v>0</v>
      </c>
      <c r="R1775">
        <v>0</v>
      </c>
      <c r="S1775">
        <v>0</v>
      </c>
      <c r="T1775">
        <v>0</v>
      </c>
      <c r="U1775">
        <v>0</v>
      </c>
      <c r="V1775">
        <v>0.28299999999999997</v>
      </c>
      <c r="W1775">
        <v>1.1870000000000001</v>
      </c>
      <c r="Y1775" t="str">
        <f t="shared" si="771"/>
        <v>沖縄県</v>
      </c>
      <c r="Z1775" t="str">
        <f t="shared" si="772"/>
        <v>沖縄県宜野座村</v>
      </c>
      <c r="AA1775" s="159">
        <f t="shared" si="773"/>
        <v>35.466999999999999</v>
      </c>
      <c r="AB1775" s="159">
        <f t="shared" si="774"/>
        <v>144.47999999999999</v>
      </c>
      <c r="AC1775" s="159">
        <f t="shared" si="775"/>
        <v>297.29500000000002</v>
      </c>
      <c r="AD1775" s="159">
        <f t="shared" si="776"/>
        <v>0</v>
      </c>
      <c r="AE1775" s="159">
        <f t="shared" si="777"/>
        <v>0</v>
      </c>
      <c r="AF1775" s="159">
        <f t="shared" si="778"/>
        <v>0</v>
      </c>
      <c r="AG1775" s="159">
        <f t="shared" si="779"/>
        <v>0</v>
      </c>
      <c r="AH1775" s="160">
        <f t="shared" si="780"/>
        <v>477.24200000000002</v>
      </c>
      <c r="AI1775" s="135">
        <f t="shared" si="781"/>
        <v>7.4316594096915184E-2</v>
      </c>
      <c r="AJ1775" s="135">
        <f t="shared" si="782"/>
        <v>0.30273949065673178</v>
      </c>
      <c r="AK1775" s="135">
        <f t="shared" si="783"/>
        <v>0.62294391524635306</v>
      </c>
      <c r="AL1775" s="135">
        <f t="shared" si="784"/>
        <v>0</v>
      </c>
      <c r="AM1775" s="135">
        <f t="shared" si="785"/>
        <v>0</v>
      </c>
      <c r="AN1775" s="135">
        <f t="shared" si="786"/>
        <v>0</v>
      </c>
      <c r="AO1775" s="135">
        <f t="shared" si="787"/>
        <v>0</v>
      </c>
      <c r="AP1775" s="159">
        <f>IFERROR(VLOOKUP(A1775,人口!$A$2:$E$1748,5,0),0)</f>
        <v>6106</v>
      </c>
      <c r="AQ1775" s="159">
        <f t="shared" si="762"/>
        <v>0</v>
      </c>
      <c r="AR1775" s="159">
        <f t="shared" si="763"/>
        <v>1</v>
      </c>
      <c r="AS1775" s="159">
        <f t="shared" si="764"/>
        <v>0</v>
      </c>
      <c r="AT1775" s="159">
        <f t="shared" si="765"/>
        <v>0</v>
      </c>
      <c r="AU1775" s="159">
        <f t="shared" si="766"/>
        <v>0</v>
      </c>
      <c r="AV1775" s="159">
        <f t="shared" si="767"/>
        <v>0</v>
      </c>
      <c r="AW1775" s="159">
        <f t="shared" si="768"/>
        <v>0</v>
      </c>
      <c r="AX1775" s="159">
        <f t="shared" si="788"/>
        <v>0</v>
      </c>
      <c r="AY1775" s="159" t="str">
        <f t="shared" si="789"/>
        <v>5千～1万人未満の市町村平均</v>
      </c>
      <c r="AZ1775" s="159"/>
    </row>
    <row r="1776" spans="1:52" x14ac:dyDescent="0.3">
      <c r="A1776" t="str">
        <f t="shared" si="769"/>
        <v>47314</v>
      </c>
      <c r="B1776" s="158" t="str">
        <f t="shared" si="770"/>
        <v>047314</v>
      </c>
      <c r="C1776">
        <v>47</v>
      </c>
      <c r="D1776" t="s">
        <v>74</v>
      </c>
      <c r="E1776">
        <v>47314</v>
      </c>
      <c r="F1776" t="s">
        <v>1071</v>
      </c>
      <c r="G1776">
        <v>53.591999999999999</v>
      </c>
      <c r="H1776">
        <v>75.191999999999993</v>
      </c>
      <c r="I1776">
        <v>68.412000000000006</v>
      </c>
      <c r="J1776">
        <v>96.388999999999996</v>
      </c>
      <c r="K1776">
        <v>88.1</v>
      </c>
      <c r="L1776">
        <v>234.34700000000001</v>
      </c>
      <c r="M1776">
        <v>0</v>
      </c>
      <c r="N1776">
        <v>0</v>
      </c>
      <c r="O1776">
        <v>0</v>
      </c>
      <c r="P1776">
        <v>0</v>
      </c>
      <c r="Q1776">
        <v>0</v>
      </c>
      <c r="R1776">
        <v>0</v>
      </c>
      <c r="S1776">
        <v>0</v>
      </c>
      <c r="T1776">
        <v>0</v>
      </c>
      <c r="U1776">
        <v>0</v>
      </c>
      <c r="V1776">
        <v>0.56200000000000006</v>
      </c>
      <c r="W1776">
        <v>2.8410000000000002</v>
      </c>
      <c r="Y1776" t="str">
        <f t="shared" si="771"/>
        <v>沖縄県</v>
      </c>
      <c r="Z1776" t="str">
        <f t="shared" si="772"/>
        <v>沖縄県金武町</v>
      </c>
      <c r="AA1776" s="159">
        <f t="shared" si="773"/>
        <v>68.412000000000006</v>
      </c>
      <c r="AB1776" s="159">
        <f t="shared" si="774"/>
        <v>96.388999999999996</v>
      </c>
      <c r="AC1776" s="159">
        <f t="shared" si="775"/>
        <v>234.34700000000001</v>
      </c>
      <c r="AD1776" s="159">
        <f t="shared" si="776"/>
        <v>0</v>
      </c>
      <c r="AE1776" s="159">
        <f t="shared" si="777"/>
        <v>0</v>
      </c>
      <c r="AF1776" s="159">
        <f t="shared" si="778"/>
        <v>0</v>
      </c>
      <c r="AG1776" s="159">
        <f t="shared" si="779"/>
        <v>0</v>
      </c>
      <c r="AH1776" s="160">
        <f t="shared" si="780"/>
        <v>399.14800000000002</v>
      </c>
      <c r="AI1776" s="135">
        <f t="shared" si="781"/>
        <v>0.17139507150229991</v>
      </c>
      <c r="AJ1776" s="135">
        <f t="shared" si="782"/>
        <v>0.241486867026767</v>
      </c>
      <c r="AK1776" s="135">
        <f t="shared" si="783"/>
        <v>0.58711806147093304</v>
      </c>
      <c r="AL1776" s="135">
        <f t="shared" si="784"/>
        <v>0</v>
      </c>
      <c r="AM1776" s="135">
        <f t="shared" si="785"/>
        <v>0</v>
      </c>
      <c r="AN1776" s="135">
        <f t="shared" si="786"/>
        <v>0</v>
      </c>
      <c r="AO1776" s="135">
        <f t="shared" si="787"/>
        <v>0</v>
      </c>
      <c r="AP1776" s="159">
        <f>IFERROR(VLOOKUP(A1776,人口!$A$2:$E$1748,5,0),0)</f>
        <v>11455</v>
      </c>
      <c r="AQ1776" s="159">
        <f t="shared" si="762"/>
        <v>0</v>
      </c>
      <c r="AR1776" s="159">
        <f t="shared" si="763"/>
        <v>0</v>
      </c>
      <c r="AS1776" s="159">
        <f t="shared" si="764"/>
        <v>1</v>
      </c>
      <c r="AT1776" s="159">
        <f t="shared" si="765"/>
        <v>0</v>
      </c>
      <c r="AU1776" s="159">
        <f t="shared" si="766"/>
        <v>0</v>
      </c>
      <c r="AV1776" s="159">
        <f t="shared" si="767"/>
        <v>0</v>
      </c>
      <c r="AW1776" s="159">
        <f t="shared" si="768"/>
        <v>0</v>
      </c>
      <c r="AX1776" s="159">
        <f t="shared" si="788"/>
        <v>0</v>
      </c>
      <c r="AY1776" s="159" t="str">
        <f t="shared" si="789"/>
        <v>1万～3万人未満の市町村平均</v>
      </c>
      <c r="AZ1776" s="159"/>
    </row>
    <row r="1777" spans="1:52" x14ac:dyDescent="0.3">
      <c r="A1777" t="str">
        <f t="shared" si="769"/>
        <v>47315</v>
      </c>
      <c r="B1777" s="158" t="str">
        <f t="shared" si="770"/>
        <v>047315</v>
      </c>
      <c r="C1777">
        <v>47</v>
      </c>
      <c r="D1777" t="s">
        <v>74</v>
      </c>
      <c r="E1777">
        <v>47315</v>
      </c>
      <c r="F1777" t="s">
        <v>1111</v>
      </c>
      <c r="G1777">
        <v>33.325000000000003</v>
      </c>
      <c r="H1777">
        <v>372.66300000000001</v>
      </c>
      <c r="I1777">
        <v>41.468000000000004</v>
      </c>
      <c r="J1777">
        <v>466.78100000000001</v>
      </c>
      <c r="K1777">
        <v>8.1999999999999993</v>
      </c>
      <c r="L1777">
        <v>24.024999999999999</v>
      </c>
      <c r="M1777">
        <v>0</v>
      </c>
      <c r="N1777">
        <v>0</v>
      </c>
      <c r="O1777">
        <v>0</v>
      </c>
      <c r="P1777">
        <v>0</v>
      </c>
      <c r="Q1777">
        <v>0</v>
      </c>
      <c r="R1777">
        <v>0</v>
      </c>
      <c r="S1777">
        <v>0</v>
      </c>
      <c r="T1777">
        <v>0</v>
      </c>
      <c r="U1777">
        <v>0</v>
      </c>
      <c r="V1777">
        <v>0.245</v>
      </c>
      <c r="W1777">
        <v>1.224</v>
      </c>
      <c r="Y1777" t="str">
        <f t="shared" si="771"/>
        <v>沖縄県</v>
      </c>
      <c r="Z1777" t="str">
        <f t="shared" si="772"/>
        <v>沖縄県伊江村</v>
      </c>
      <c r="AA1777" s="159">
        <f t="shared" si="773"/>
        <v>41.468000000000004</v>
      </c>
      <c r="AB1777" s="159">
        <f t="shared" si="774"/>
        <v>466.78100000000001</v>
      </c>
      <c r="AC1777" s="159">
        <f t="shared" si="775"/>
        <v>24.024999999999999</v>
      </c>
      <c r="AD1777" s="159">
        <f t="shared" si="776"/>
        <v>0</v>
      </c>
      <c r="AE1777" s="159">
        <f t="shared" si="777"/>
        <v>0</v>
      </c>
      <c r="AF1777" s="159">
        <f t="shared" si="778"/>
        <v>0</v>
      </c>
      <c r="AG1777" s="159">
        <f t="shared" si="779"/>
        <v>0</v>
      </c>
      <c r="AH1777" s="160">
        <f t="shared" si="780"/>
        <v>532.274</v>
      </c>
      <c r="AI1777" s="135">
        <f t="shared" si="781"/>
        <v>7.7907243261929007E-2</v>
      </c>
      <c r="AJ1777" s="135">
        <f t="shared" si="782"/>
        <v>0.87695622931046791</v>
      </c>
      <c r="AK1777" s="135">
        <f t="shared" si="783"/>
        <v>4.5136527427603074E-2</v>
      </c>
      <c r="AL1777" s="135">
        <f t="shared" si="784"/>
        <v>0</v>
      </c>
      <c r="AM1777" s="135">
        <f t="shared" si="785"/>
        <v>0</v>
      </c>
      <c r="AN1777" s="135">
        <f t="shared" si="786"/>
        <v>0</v>
      </c>
      <c r="AO1777" s="135">
        <f t="shared" si="787"/>
        <v>0</v>
      </c>
      <c r="AP1777" s="159">
        <f>IFERROR(VLOOKUP(A1777,人口!$A$2:$E$1748,5,0),0)</f>
        <v>4524</v>
      </c>
      <c r="AQ1777" s="159">
        <f t="shared" si="762"/>
        <v>1</v>
      </c>
      <c r="AR1777" s="159">
        <f t="shared" si="763"/>
        <v>0</v>
      </c>
      <c r="AS1777" s="159">
        <f t="shared" si="764"/>
        <v>0</v>
      </c>
      <c r="AT1777" s="159">
        <f t="shared" si="765"/>
        <v>0</v>
      </c>
      <c r="AU1777" s="159">
        <f t="shared" si="766"/>
        <v>0</v>
      </c>
      <c r="AV1777" s="159">
        <f t="shared" si="767"/>
        <v>0</v>
      </c>
      <c r="AW1777" s="159">
        <f t="shared" si="768"/>
        <v>0</v>
      </c>
      <c r="AX1777" s="159">
        <f t="shared" si="788"/>
        <v>0</v>
      </c>
      <c r="AY1777" s="159" t="str">
        <f t="shared" si="789"/>
        <v>5千人未満の市町村平均</v>
      </c>
      <c r="AZ1777" s="159"/>
    </row>
    <row r="1778" spans="1:52" x14ac:dyDescent="0.3">
      <c r="A1778" t="str">
        <f t="shared" si="769"/>
        <v>47324</v>
      </c>
      <c r="B1778" s="158" t="str">
        <f t="shared" si="770"/>
        <v>047324</v>
      </c>
      <c r="C1778">
        <v>47</v>
      </c>
      <c r="D1778" t="s">
        <v>74</v>
      </c>
      <c r="E1778">
        <v>47324</v>
      </c>
      <c r="F1778" t="s">
        <v>1149</v>
      </c>
      <c r="G1778">
        <v>116.099</v>
      </c>
      <c r="H1778">
        <v>165.898</v>
      </c>
      <c r="I1778">
        <v>153.453</v>
      </c>
      <c r="J1778">
        <v>220.39500000000001</v>
      </c>
      <c r="K1778">
        <v>61.6</v>
      </c>
      <c r="L1778">
        <v>196.971</v>
      </c>
      <c r="M1778">
        <v>0</v>
      </c>
      <c r="N1778">
        <v>0</v>
      </c>
      <c r="O1778">
        <v>0</v>
      </c>
      <c r="P1778">
        <v>0</v>
      </c>
      <c r="Q1778">
        <v>0</v>
      </c>
      <c r="R1778">
        <v>0</v>
      </c>
      <c r="S1778">
        <v>0</v>
      </c>
      <c r="T1778">
        <v>0</v>
      </c>
      <c r="U1778">
        <v>0</v>
      </c>
      <c r="V1778">
        <v>1.52</v>
      </c>
      <c r="W1778">
        <v>7.827</v>
      </c>
      <c r="Y1778" t="str">
        <f t="shared" si="771"/>
        <v>沖縄県</v>
      </c>
      <c r="Z1778" t="str">
        <f t="shared" si="772"/>
        <v>沖縄県読谷村</v>
      </c>
      <c r="AA1778" s="159">
        <f t="shared" si="773"/>
        <v>153.453</v>
      </c>
      <c r="AB1778" s="159">
        <f t="shared" si="774"/>
        <v>220.39500000000001</v>
      </c>
      <c r="AC1778" s="159">
        <f t="shared" si="775"/>
        <v>196.971</v>
      </c>
      <c r="AD1778" s="159">
        <f t="shared" si="776"/>
        <v>0</v>
      </c>
      <c r="AE1778" s="159">
        <f t="shared" si="777"/>
        <v>0</v>
      </c>
      <c r="AF1778" s="159">
        <f t="shared" si="778"/>
        <v>0</v>
      </c>
      <c r="AG1778" s="159">
        <f t="shared" si="779"/>
        <v>0</v>
      </c>
      <c r="AH1778" s="160">
        <f t="shared" si="780"/>
        <v>570.81899999999996</v>
      </c>
      <c r="AI1778" s="135">
        <f t="shared" si="781"/>
        <v>0.26882952389461462</v>
      </c>
      <c r="AJ1778" s="135">
        <f t="shared" si="782"/>
        <v>0.38610312550913689</v>
      </c>
      <c r="AK1778" s="135">
        <f t="shared" si="783"/>
        <v>0.3450673505962486</v>
      </c>
      <c r="AL1778" s="135">
        <f t="shared" si="784"/>
        <v>0</v>
      </c>
      <c r="AM1778" s="135">
        <f t="shared" si="785"/>
        <v>0</v>
      </c>
      <c r="AN1778" s="135">
        <f t="shared" si="786"/>
        <v>0</v>
      </c>
      <c r="AO1778" s="135">
        <f t="shared" si="787"/>
        <v>0</v>
      </c>
      <c r="AP1778" s="159">
        <f>IFERROR(VLOOKUP(A1778,人口!$A$2:$E$1748,5,0),0)</f>
        <v>41481</v>
      </c>
      <c r="AQ1778" s="159">
        <f t="shared" si="762"/>
        <v>0</v>
      </c>
      <c r="AR1778" s="159">
        <f t="shared" si="763"/>
        <v>0</v>
      </c>
      <c r="AS1778" s="159">
        <f t="shared" si="764"/>
        <v>0</v>
      </c>
      <c r="AT1778" s="159">
        <f t="shared" si="765"/>
        <v>1</v>
      </c>
      <c r="AU1778" s="159">
        <f t="shared" si="766"/>
        <v>0</v>
      </c>
      <c r="AV1778" s="159">
        <f t="shared" si="767"/>
        <v>0</v>
      </c>
      <c r="AW1778" s="159">
        <f t="shared" si="768"/>
        <v>0</v>
      </c>
      <c r="AX1778" s="159">
        <f t="shared" si="788"/>
        <v>0</v>
      </c>
      <c r="AY1778" s="159" t="str">
        <f t="shared" si="789"/>
        <v>3万～10万人未満の市町村平均</v>
      </c>
      <c r="AZ1778" s="159"/>
    </row>
    <row r="1779" spans="1:52" x14ac:dyDescent="0.3">
      <c r="A1779" t="str">
        <f t="shared" si="769"/>
        <v>47325</v>
      </c>
      <c r="B1779" s="158" t="str">
        <f t="shared" si="770"/>
        <v>047325</v>
      </c>
      <c r="C1779">
        <v>47</v>
      </c>
      <c r="D1779" t="s">
        <v>74</v>
      </c>
      <c r="E1779">
        <v>47325</v>
      </c>
      <c r="F1779" t="s">
        <v>1185</v>
      </c>
      <c r="G1779">
        <v>33.755000000000003</v>
      </c>
      <c r="H1779">
        <v>4.016</v>
      </c>
      <c r="I1779">
        <v>44.277999999999999</v>
      </c>
      <c r="J1779">
        <v>5.298</v>
      </c>
      <c r="K1779">
        <v>33.200000000000003</v>
      </c>
      <c r="L1779">
        <v>104.79</v>
      </c>
      <c r="M1779">
        <v>0</v>
      </c>
      <c r="N1779">
        <v>0</v>
      </c>
      <c r="O1779">
        <v>0</v>
      </c>
      <c r="P1779">
        <v>0</v>
      </c>
      <c r="Q1779">
        <v>0</v>
      </c>
      <c r="R1779">
        <v>0</v>
      </c>
      <c r="S1779">
        <v>0</v>
      </c>
      <c r="T1779">
        <v>0</v>
      </c>
      <c r="U1779">
        <v>0</v>
      </c>
      <c r="V1779">
        <v>0.49399999999999999</v>
      </c>
      <c r="W1779">
        <v>3.9729999999999999</v>
      </c>
      <c r="Y1779" t="str">
        <f t="shared" si="771"/>
        <v>沖縄県</v>
      </c>
      <c r="Z1779" t="str">
        <f t="shared" si="772"/>
        <v>沖縄県嘉手納町</v>
      </c>
      <c r="AA1779" s="159">
        <f t="shared" si="773"/>
        <v>44.277999999999999</v>
      </c>
      <c r="AB1779" s="159">
        <f t="shared" si="774"/>
        <v>5.298</v>
      </c>
      <c r="AC1779" s="159">
        <f t="shared" si="775"/>
        <v>104.79</v>
      </c>
      <c r="AD1779" s="159">
        <f t="shared" si="776"/>
        <v>0</v>
      </c>
      <c r="AE1779" s="159">
        <f t="shared" si="777"/>
        <v>0</v>
      </c>
      <c r="AF1779" s="159">
        <f t="shared" si="778"/>
        <v>0</v>
      </c>
      <c r="AG1779" s="159">
        <f t="shared" si="779"/>
        <v>0</v>
      </c>
      <c r="AH1779" s="160">
        <f t="shared" si="780"/>
        <v>154.36600000000001</v>
      </c>
      <c r="AI1779" s="135">
        <f t="shared" si="781"/>
        <v>0.28683777515774195</v>
      </c>
      <c r="AJ1779" s="135">
        <f t="shared" si="782"/>
        <v>3.4321029242190632E-2</v>
      </c>
      <c r="AK1779" s="135">
        <f t="shared" si="783"/>
        <v>0.67884119560006739</v>
      </c>
      <c r="AL1779" s="135">
        <f t="shared" si="784"/>
        <v>0</v>
      </c>
      <c r="AM1779" s="135">
        <f t="shared" si="785"/>
        <v>0</v>
      </c>
      <c r="AN1779" s="135">
        <f t="shared" si="786"/>
        <v>0</v>
      </c>
      <c r="AO1779" s="135">
        <f t="shared" si="787"/>
        <v>0</v>
      </c>
      <c r="AP1779" s="159">
        <f>IFERROR(VLOOKUP(A1779,人口!$A$2:$E$1748,5,0),0)</f>
        <v>13524</v>
      </c>
      <c r="AQ1779" s="159">
        <f t="shared" si="762"/>
        <v>0</v>
      </c>
      <c r="AR1779" s="159">
        <f t="shared" si="763"/>
        <v>0</v>
      </c>
      <c r="AS1779" s="159">
        <f t="shared" si="764"/>
        <v>1</v>
      </c>
      <c r="AT1779" s="159">
        <f t="shared" si="765"/>
        <v>0</v>
      </c>
      <c r="AU1779" s="159">
        <f t="shared" si="766"/>
        <v>0</v>
      </c>
      <c r="AV1779" s="159">
        <f t="shared" si="767"/>
        <v>0</v>
      </c>
      <c r="AW1779" s="159">
        <f t="shared" si="768"/>
        <v>0</v>
      </c>
      <c r="AX1779" s="159">
        <f t="shared" si="788"/>
        <v>0</v>
      </c>
      <c r="AY1779" s="159" t="str">
        <f t="shared" si="789"/>
        <v>1万～3万人未満の市町村平均</v>
      </c>
      <c r="AZ1779" s="159"/>
    </row>
    <row r="1780" spans="1:52" x14ac:dyDescent="0.3">
      <c r="A1780" t="str">
        <f t="shared" si="769"/>
        <v>47326</v>
      </c>
      <c r="B1780" s="158" t="str">
        <f t="shared" si="770"/>
        <v>047326</v>
      </c>
      <c r="C1780">
        <v>47</v>
      </c>
      <c r="D1780" t="s">
        <v>74</v>
      </c>
      <c r="E1780">
        <v>47326</v>
      </c>
      <c r="F1780" t="s">
        <v>1223</v>
      </c>
      <c r="G1780">
        <v>73.911000000000001</v>
      </c>
      <c r="H1780">
        <v>0.79</v>
      </c>
      <c r="I1780">
        <v>95.47</v>
      </c>
      <c r="J1780">
        <v>1.026</v>
      </c>
      <c r="K1780">
        <v>1.1000000000000001</v>
      </c>
      <c r="L1780">
        <v>3.4590000000000001</v>
      </c>
      <c r="M1780">
        <v>0</v>
      </c>
      <c r="N1780">
        <v>0</v>
      </c>
      <c r="O1780">
        <v>0</v>
      </c>
      <c r="P1780">
        <v>0</v>
      </c>
      <c r="Q1780">
        <v>0</v>
      </c>
      <c r="R1780">
        <v>0</v>
      </c>
      <c r="S1780">
        <v>0</v>
      </c>
      <c r="T1780">
        <v>0</v>
      </c>
      <c r="U1780">
        <v>0</v>
      </c>
      <c r="V1780">
        <v>1.2090000000000001</v>
      </c>
      <c r="W1780">
        <v>8.0459999999999994</v>
      </c>
      <c r="Y1780" t="str">
        <f t="shared" si="771"/>
        <v>沖縄県</v>
      </c>
      <c r="Z1780" t="str">
        <f t="shared" si="772"/>
        <v>沖縄県北谷町</v>
      </c>
      <c r="AA1780" s="159">
        <f t="shared" si="773"/>
        <v>95.47</v>
      </c>
      <c r="AB1780" s="159">
        <f t="shared" si="774"/>
        <v>1.026</v>
      </c>
      <c r="AC1780" s="159">
        <f t="shared" si="775"/>
        <v>3.4590000000000001</v>
      </c>
      <c r="AD1780" s="159">
        <f t="shared" si="776"/>
        <v>0</v>
      </c>
      <c r="AE1780" s="159">
        <f t="shared" si="777"/>
        <v>0</v>
      </c>
      <c r="AF1780" s="159">
        <f t="shared" si="778"/>
        <v>0</v>
      </c>
      <c r="AG1780" s="159">
        <f t="shared" si="779"/>
        <v>0</v>
      </c>
      <c r="AH1780" s="160">
        <f t="shared" si="780"/>
        <v>99.954999999999998</v>
      </c>
      <c r="AI1780" s="135">
        <f t="shared" si="781"/>
        <v>0.95512980841378625</v>
      </c>
      <c r="AJ1780" s="135">
        <f t="shared" si="782"/>
        <v>1.0264619078585363E-2</v>
      </c>
      <c r="AK1780" s="135">
        <f t="shared" si="783"/>
        <v>3.4605572507628433E-2</v>
      </c>
      <c r="AL1780" s="135">
        <f t="shared" si="784"/>
        <v>0</v>
      </c>
      <c r="AM1780" s="135">
        <f t="shared" si="785"/>
        <v>0</v>
      </c>
      <c r="AN1780" s="135">
        <f t="shared" si="786"/>
        <v>0</v>
      </c>
      <c r="AO1780" s="135">
        <f t="shared" si="787"/>
        <v>0</v>
      </c>
      <c r="AP1780" s="159">
        <f>IFERROR(VLOOKUP(A1780,人口!$A$2:$E$1748,5,0),0)</f>
        <v>28912</v>
      </c>
      <c r="AQ1780" s="159">
        <f t="shared" si="762"/>
        <v>0</v>
      </c>
      <c r="AR1780" s="159">
        <f t="shared" si="763"/>
        <v>0</v>
      </c>
      <c r="AS1780" s="159">
        <f t="shared" si="764"/>
        <v>1</v>
      </c>
      <c r="AT1780" s="159">
        <f t="shared" si="765"/>
        <v>0</v>
      </c>
      <c r="AU1780" s="159">
        <f t="shared" si="766"/>
        <v>0</v>
      </c>
      <c r="AV1780" s="159">
        <f t="shared" si="767"/>
        <v>0</v>
      </c>
      <c r="AW1780" s="159">
        <f t="shared" si="768"/>
        <v>0</v>
      </c>
      <c r="AX1780" s="159">
        <f t="shared" si="788"/>
        <v>0</v>
      </c>
      <c r="AY1780" s="159" t="str">
        <f t="shared" si="789"/>
        <v>1万～3万人未満の市町村平均</v>
      </c>
      <c r="AZ1780" s="159"/>
    </row>
    <row r="1781" spans="1:52" x14ac:dyDescent="0.3">
      <c r="A1781" t="str">
        <f t="shared" si="769"/>
        <v>47327</v>
      </c>
      <c r="B1781" s="158" t="str">
        <f t="shared" si="770"/>
        <v>047327</v>
      </c>
      <c r="C1781">
        <v>47</v>
      </c>
      <c r="D1781" t="s">
        <v>74</v>
      </c>
      <c r="E1781">
        <v>47327</v>
      </c>
      <c r="F1781" t="s">
        <v>1265</v>
      </c>
      <c r="G1781">
        <v>53.289000000000001</v>
      </c>
      <c r="H1781">
        <v>11.315</v>
      </c>
      <c r="I1781">
        <v>69.103999999999999</v>
      </c>
      <c r="J1781">
        <v>14.723000000000001</v>
      </c>
      <c r="K1781">
        <v>0</v>
      </c>
      <c r="L1781">
        <v>0</v>
      </c>
      <c r="M1781">
        <v>0</v>
      </c>
      <c r="N1781">
        <v>0</v>
      </c>
      <c r="O1781">
        <v>0</v>
      </c>
      <c r="P1781">
        <v>0</v>
      </c>
      <c r="Q1781">
        <v>0</v>
      </c>
      <c r="R1781">
        <v>0</v>
      </c>
      <c r="S1781">
        <v>0</v>
      </c>
      <c r="T1781">
        <v>0</v>
      </c>
      <c r="U1781">
        <v>0</v>
      </c>
      <c r="V1781">
        <v>0.77800000000000002</v>
      </c>
      <c r="W1781">
        <v>6.375</v>
      </c>
      <c r="Y1781" t="str">
        <f t="shared" si="771"/>
        <v>沖縄県</v>
      </c>
      <c r="Z1781" t="str">
        <f t="shared" si="772"/>
        <v>沖縄県北中城村</v>
      </c>
      <c r="AA1781" s="159">
        <f t="shared" si="773"/>
        <v>69.103999999999999</v>
      </c>
      <c r="AB1781" s="159">
        <f t="shared" si="774"/>
        <v>14.723000000000001</v>
      </c>
      <c r="AC1781" s="159">
        <f t="shared" si="775"/>
        <v>0</v>
      </c>
      <c r="AD1781" s="159">
        <f t="shared" si="776"/>
        <v>0</v>
      </c>
      <c r="AE1781" s="159">
        <f t="shared" si="777"/>
        <v>0</v>
      </c>
      <c r="AF1781" s="159">
        <f t="shared" si="778"/>
        <v>0</v>
      </c>
      <c r="AG1781" s="159">
        <f t="shared" si="779"/>
        <v>0</v>
      </c>
      <c r="AH1781" s="160">
        <f t="shared" si="780"/>
        <v>83.826999999999998</v>
      </c>
      <c r="AI1781" s="135">
        <f t="shared" si="781"/>
        <v>0.82436446490987392</v>
      </c>
      <c r="AJ1781" s="135">
        <f t="shared" si="782"/>
        <v>0.17563553509012611</v>
      </c>
      <c r="AK1781" s="135">
        <f t="shared" si="783"/>
        <v>0</v>
      </c>
      <c r="AL1781" s="135">
        <f t="shared" si="784"/>
        <v>0</v>
      </c>
      <c r="AM1781" s="135">
        <f t="shared" si="785"/>
        <v>0</v>
      </c>
      <c r="AN1781" s="135">
        <f t="shared" si="786"/>
        <v>0</v>
      </c>
      <c r="AO1781" s="135">
        <f t="shared" si="787"/>
        <v>0</v>
      </c>
      <c r="AP1781" s="159">
        <f>IFERROR(VLOOKUP(A1781,人口!$A$2:$E$1748,5,0),0)</f>
        <v>17510</v>
      </c>
      <c r="AQ1781" s="159">
        <f t="shared" si="762"/>
        <v>0</v>
      </c>
      <c r="AR1781" s="159">
        <f t="shared" si="763"/>
        <v>0</v>
      </c>
      <c r="AS1781" s="159">
        <f t="shared" si="764"/>
        <v>1</v>
      </c>
      <c r="AT1781" s="159">
        <f t="shared" si="765"/>
        <v>0</v>
      </c>
      <c r="AU1781" s="159">
        <f t="shared" si="766"/>
        <v>0</v>
      </c>
      <c r="AV1781" s="159">
        <f t="shared" si="767"/>
        <v>0</v>
      </c>
      <c r="AW1781" s="159">
        <f t="shared" si="768"/>
        <v>0</v>
      </c>
      <c r="AX1781" s="159">
        <f t="shared" si="788"/>
        <v>0</v>
      </c>
      <c r="AY1781" s="159" t="str">
        <f t="shared" si="789"/>
        <v>1万～3万人未満の市町村平均</v>
      </c>
      <c r="AZ1781" s="159"/>
    </row>
    <row r="1782" spans="1:52" x14ac:dyDescent="0.3">
      <c r="A1782" t="str">
        <f t="shared" si="769"/>
        <v>47328</v>
      </c>
      <c r="B1782" s="158" t="str">
        <f t="shared" si="770"/>
        <v>047328</v>
      </c>
      <c r="C1782">
        <v>47</v>
      </c>
      <c r="D1782" t="s">
        <v>74</v>
      </c>
      <c r="E1782">
        <v>47328</v>
      </c>
      <c r="F1782" t="s">
        <v>1302</v>
      </c>
      <c r="G1782">
        <v>59.664999999999999</v>
      </c>
      <c r="H1782">
        <v>52.69</v>
      </c>
      <c r="I1782">
        <v>76.045000000000002</v>
      </c>
      <c r="J1782">
        <v>67.475999999999999</v>
      </c>
      <c r="K1782">
        <v>0</v>
      </c>
      <c r="L1782">
        <v>0</v>
      </c>
      <c r="M1782">
        <v>0</v>
      </c>
      <c r="N1782">
        <v>0</v>
      </c>
      <c r="O1782">
        <v>0</v>
      </c>
      <c r="P1782">
        <v>0</v>
      </c>
      <c r="Q1782">
        <v>0</v>
      </c>
      <c r="R1782">
        <v>0</v>
      </c>
      <c r="S1782">
        <v>0</v>
      </c>
      <c r="T1782">
        <v>0</v>
      </c>
      <c r="U1782">
        <v>0</v>
      </c>
      <c r="V1782">
        <v>0.72099999999999997</v>
      </c>
      <c r="W1782">
        <v>5.9390000000000001</v>
      </c>
      <c r="Y1782" t="str">
        <f t="shared" si="771"/>
        <v>沖縄県</v>
      </c>
      <c r="Z1782" t="str">
        <f t="shared" si="772"/>
        <v>沖縄県中城村</v>
      </c>
      <c r="AA1782" s="159">
        <f t="shared" si="773"/>
        <v>76.045000000000002</v>
      </c>
      <c r="AB1782" s="159">
        <f t="shared" si="774"/>
        <v>67.475999999999999</v>
      </c>
      <c r="AC1782" s="159">
        <f t="shared" si="775"/>
        <v>0</v>
      </c>
      <c r="AD1782" s="159">
        <f t="shared" si="776"/>
        <v>0</v>
      </c>
      <c r="AE1782" s="159">
        <f t="shared" si="777"/>
        <v>0</v>
      </c>
      <c r="AF1782" s="159">
        <f t="shared" si="778"/>
        <v>0</v>
      </c>
      <c r="AG1782" s="159">
        <f t="shared" si="779"/>
        <v>0</v>
      </c>
      <c r="AH1782" s="160">
        <f t="shared" si="780"/>
        <v>143.52100000000002</v>
      </c>
      <c r="AI1782" s="135">
        <f t="shared" si="781"/>
        <v>0.52985277415848553</v>
      </c>
      <c r="AJ1782" s="135">
        <f t="shared" si="782"/>
        <v>0.47014722584151442</v>
      </c>
      <c r="AK1782" s="135">
        <f t="shared" si="783"/>
        <v>0</v>
      </c>
      <c r="AL1782" s="135">
        <f t="shared" si="784"/>
        <v>0</v>
      </c>
      <c r="AM1782" s="135">
        <f t="shared" si="785"/>
        <v>0</v>
      </c>
      <c r="AN1782" s="135">
        <f t="shared" si="786"/>
        <v>0</v>
      </c>
      <c r="AO1782" s="135">
        <f t="shared" si="787"/>
        <v>0</v>
      </c>
      <c r="AP1782" s="159">
        <f>IFERROR(VLOOKUP(A1782,人口!$A$2:$E$1748,5,0),0)</f>
        <v>21762</v>
      </c>
      <c r="AQ1782" s="159">
        <f t="shared" si="762"/>
        <v>0</v>
      </c>
      <c r="AR1782" s="159">
        <f t="shared" si="763"/>
        <v>0</v>
      </c>
      <c r="AS1782" s="159">
        <f t="shared" si="764"/>
        <v>1</v>
      </c>
      <c r="AT1782" s="159">
        <f t="shared" si="765"/>
        <v>0</v>
      </c>
      <c r="AU1782" s="159">
        <f t="shared" si="766"/>
        <v>0</v>
      </c>
      <c r="AV1782" s="159">
        <f t="shared" si="767"/>
        <v>0</v>
      </c>
      <c r="AW1782" s="159">
        <f t="shared" si="768"/>
        <v>0</v>
      </c>
      <c r="AX1782" s="159">
        <f t="shared" si="788"/>
        <v>0</v>
      </c>
      <c r="AY1782" s="159" t="str">
        <f t="shared" si="789"/>
        <v>1万～3万人未満の市町村平均</v>
      </c>
      <c r="AZ1782" s="159"/>
    </row>
    <row r="1783" spans="1:52" x14ac:dyDescent="0.3">
      <c r="A1783" t="str">
        <f t="shared" si="769"/>
        <v>47329</v>
      </c>
      <c r="B1783" s="158" t="str">
        <f t="shared" si="770"/>
        <v>047329</v>
      </c>
      <c r="C1783">
        <v>47</v>
      </c>
      <c r="D1783" t="s">
        <v>74</v>
      </c>
      <c r="E1783">
        <v>47329</v>
      </c>
      <c r="F1783" t="s">
        <v>1335</v>
      </c>
      <c r="G1783">
        <v>94.388999999999996</v>
      </c>
      <c r="H1783">
        <v>32.311999999999998</v>
      </c>
      <c r="I1783">
        <v>118.849</v>
      </c>
      <c r="J1783">
        <v>40.880000000000003</v>
      </c>
      <c r="K1783">
        <v>0</v>
      </c>
      <c r="L1783">
        <v>0</v>
      </c>
      <c r="M1783">
        <v>0</v>
      </c>
      <c r="N1783">
        <v>0</v>
      </c>
      <c r="O1783">
        <v>0</v>
      </c>
      <c r="P1783">
        <v>0</v>
      </c>
      <c r="Q1783">
        <v>0</v>
      </c>
      <c r="R1783">
        <v>0</v>
      </c>
      <c r="S1783">
        <v>0</v>
      </c>
      <c r="T1783">
        <v>0</v>
      </c>
      <c r="U1783">
        <v>0</v>
      </c>
      <c r="V1783">
        <v>1.258</v>
      </c>
      <c r="W1783">
        <v>8.8339999999999996</v>
      </c>
      <c r="Y1783" t="str">
        <f t="shared" si="771"/>
        <v>沖縄県</v>
      </c>
      <c r="Z1783" t="str">
        <f t="shared" si="772"/>
        <v>沖縄県西原町</v>
      </c>
      <c r="AA1783" s="159">
        <f t="shared" si="773"/>
        <v>118.849</v>
      </c>
      <c r="AB1783" s="159">
        <f t="shared" si="774"/>
        <v>40.880000000000003</v>
      </c>
      <c r="AC1783" s="159">
        <f t="shared" si="775"/>
        <v>0</v>
      </c>
      <c r="AD1783" s="159">
        <f t="shared" si="776"/>
        <v>0</v>
      </c>
      <c r="AE1783" s="159">
        <f t="shared" si="777"/>
        <v>0</v>
      </c>
      <c r="AF1783" s="159">
        <f t="shared" si="778"/>
        <v>0</v>
      </c>
      <c r="AG1783" s="159">
        <f t="shared" si="779"/>
        <v>0</v>
      </c>
      <c r="AH1783" s="160">
        <f t="shared" si="780"/>
        <v>159.72900000000001</v>
      </c>
      <c r="AI1783" s="135">
        <f t="shared" si="781"/>
        <v>0.7440665126558107</v>
      </c>
      <c r="AJ1783" s="135">
        <f t="shared" si="782"/>
        <v>0.25593348734418919</v>
      </c>
      <c r="AK1783" s="135">
        <f t="shared" si="783"/>
        <v>0</v>
      </c>
      <c r="AL1783" s="135">
        <f t="shared" si="784"/>
        <v>0</v>
      </c>
      <c r="AM1783" s="135">
        <f t="shared" si="785"/>
        <v>0</v>
      </c>
      <c r="AN1783" s="135">
        <f t="shared" si="786"/>
        <v>0</v>
      </c>
      <c r="AO1783" s="135">
        <f t="shared" si="787"/>
        <v>0</v>
      </c>
      <c r="AP1783" s="159">
        <f>IFERROR(VLOOKUP(A1783,人口!$A$2:$E$1748,5,0),0)</f>
        <v>35451</v>
      </c>
      <c r="AQ1783" s="159">
        <f t="shared" si="762"/>
        <v>0</v>
      </c>
      <c r="AR1783" s="159">
        <f t="shared" si="763"/>
        <v>0</v>
      </c>
      <c r="AS1783" s="159">
        <f t="shared" si="764"/>
        <v>0</v>
      </c>
      <c r="AT1783" s="159">
        <f t="shared" si="765"/>
        <v>1</v>
      </c>
      <c r="AU1783" s="159">
        <f t="shared" si="766"/>
        <v>0</v>
      </c>
      <c r="AV1783" s="159">
        <f t="shared" si="767"/>
        <v>0</v>
      </c>
      <c r="AW1783" s="159">
        <f t="shared" si="768"/>
        <v>0</v>
      </c>
      <c r="AX1783" s="159">
        <f t="shared" si="788"/>
        <v>0</v>
      </c>
      <c r="AY1783" s="159" t="str">
        <f t="shared" si="789"/>
        <v>3万～10万人未満の市町村平均</v>
      </c>
      <c r="AZ1783" s="159"/>
    </row>
    <row r="1784" spans="1:52" x14ac:dyDescent="0.3">
      <c r="A1784" t="str">
        <f t="shared" si="769"/>
        <v>47348</v>
      </c>
      <c r="B1784" s="158" t="str">
        <f t="shared" si="770"/>
        <v>047348</v>
      </c>
      <c r="C1784">
        <v>47</v>
      </c>
      <c r="D1784" t="s">
        <v>74</v>
      </c>
      <c r="E1784">
        <v>47348</v>
      </c>
      <c r="F1784" t="s">
        <v>1369</v>
      </c>
      <c r="G1784">
        <v>36.994</v>
      </c>
      <c r="H1784">
        <v>8.3550000000000004</v>
      </c>
      <c r="I1784">
        <v>46.070999999999998</v>
      </c>
      <c r="J1784">
        <v>10.467000000000001</v>
      </c>
      <c r="K1784">
        <v>0</v>
      </c>
      <c r="L1784">
        <v>0</v>
      </c>
      <c r="M1784">
        <v>0</v>
      </c>
      <c r="N1784">
        <v>0</v>
      </c>
      <c r="O1784">
        <v>0</v>
      </c>
      <c r="P1784">
        <v>0</v>
      </c>
      <c r="Q1784">
        <v>0</v>
      </c>
      <c r="R1784">
        <v>0</v>
      </c>
      <c r="S1784">
        <v>0</v>
      </c>
      <c r="T1784">
        <v>0</v>
      </c>
      <c r="U1784">
        <v>0</v>
      </c>
      <c r="V1784">
        <v>0.47199999999999998</v>
      </c>
      <c r="W1784">
        <v>2.665</v>
      </c>
      <c r="Y1784" t="str">
        <f t="shared" si="771"/>
        <v>沖縄県</v>
      </c>
      <c r="Z1784" t="str">
        <f t="shared" si="772"/>
        <v>沖縄県与那原町</v>
      </c>
      <c r="AA1784" s="159">
        <f t="shared" si="773"/>
        <v>46.070999999999998</v>
      </c>
      <c r="AB1784" s="159">
        <f t="shared" si="774"/>
        <v>10.467000000000001</v>
      </c>
      <c r="AC1784" s="159">
        <f t="shared" si="775"/>
        <v>0</v>
      </c>
      <c r="AD1784" s="159">
        <f t="shared" si="776"/>
        <v>0</v>
      </c>
      <c r="AE1784" s="159">
        <f t="shared" si="777"/>
        <v>0</v>
      </c>
      <c r="AF1784" s="159">
        <f t="shared" si="778"/>
        <v>0</v>
      </c>
      <c r="AG1784" s="159">
        <f t="shared" si="779"/>
        <v>0</v>
      </c>
      <c r="AH1784" s="160">
        <f t="shared" si="780"/>
        <v>56.537999999999997</v>
      </c>
      <c r="AI1784" s="135">
        <f t="shared" si="781"/>
        <v>0.81486787647246106</v>
      </c>
      <c r="AJ1784" s="135">
        <f t="shared" si="782"/>
        <v>0.18513212352753902</v>
      </c>
      <c r="AK1784" s="135">
        <f t="shared" si="783"/>
        <v>0</v>
      </c>
      <c r="AL1784" s="135">
        <f t="shared" si="784"/>
        <v>0</v>
      </c>
      <c r="AM1784" s="135">
        <f t="shared" si="785"/>
        <v>0</v>
      </c>
      <c r="AN1784" s="135">
        <f t="shared" si="786"/>
        <v>0</v>
      </c>
      <c r="AO1784" s="135">
        <f t="shared" si="787"/>
        <v>0</v>
      </c>
      <c r="AP1784" s="159">
        <f>IFERROR(VLOOKUP(A1784,人口!$A$2:$E$1748,5,0),0)</f>
        <v>19982</v>
      </c>
      <c r="AQ1784" s="159">
        <f t="shared" si="762"/>
        <v>0</v>
      </c>
      <c r="AR1784" s="159">
        <f t="shared" si="763"/>
        <v>0</v>
      </c>
      <c r="AS1784" s="159">
        <f t="shared" si="764"/>
        <v>1</v>
      </c>
      <c r="AT1784" s="159">
        <f t="shared" si="765"/>
        <v>0</v>
      </c>
      <c r="AU1784" s="159">
        <f t="shared" si="766"/>
        <v>0</v>
      </c>
      <c r="AV1784" s="159">
        <f t="shared" si="767"/>
        <v>0</v>
      </c>
      <c r="AW1784" s="159">
        <f t="shared" si="768"/>
        <v>0</v>
      </c>
      <c r="AX1784" s="159">
        <f t="shared" si="788"/>
        <v>0</v>
      </c>
      <c r="AY1784" s="159" t="str">
        <f t="shared" si="789"/>
        <v>1万～3万人未満の市町村平均</v>
      </c>
      <c r="AZ1784" s="159"/>
    </row>
    <row r="1785" spans="1:52" x14ac:dyDescent="0.3">
      <c r="A1785" t="str">
        <f t="shared" si="769"/>
        <v>47350</v>
      </c>
      <c r="B1785" s="158" t="str">
        <f t="shared" si="770"/>
        <v>047350</v>
      </c>
      <c r="C1785">
        <v>47</v>
      </c>
      <c r="D1785" t="s">
        <v>74</v>
      </c>
      <c r="E1785">
        <v>47350</v>
      </c>
      <c r="F1785" t="s">
        <v>1399</v>
      </c>
      <c r="G1785">
        <v>81.611999999999995</v>
      </c>
      <c r="H1785">
        <v>41.472999999999999</v>
      </c>
      <c r="I1785">
        <v>104.068</v>
      </c>
      <c r="J1785">
        <v>53.124000000000002</v>
      </c>
      <c r="K1785">
        <v>0</v>
      </c>
      <c r="L1785">
        <v>0</v>
      </c>
      <c r="M1785">
        <v>0</v>
      </c>
      <c r="N1785">
        <v>0</v>
      </c>
      <c r="O1785">
        <v>0</v>
      </c>
      <c r="P1785">
        <v>0</v>
      </c>
      <c r="Q1785">
        <v>0</v>
      </c>
      <c r="R1785">
        <v>0</v>
      </c>
      <c r="S1785">
        <v>0</v>
      </c>
      <c r="T1785">
        <v>0</v>
      </c>
      <c r="U1785">
        <v>0</v>
      </c>
      <c r="V1785">
        <v>1.2929999999999999</v>
      </c>
      <c r="W1785">
        <v>9.7579999999999991</v>
      </c>
      <c r="Y1785" t="str">
        <f t="shared" si="771"/>
        <v>沖縄県</v>
      </c>
      <c r="Z1785" t="str">
        <f t="shared" si="772"/>
        <v>沖縄県南風原町</v>
      </c>
      <c r="AA1785" s="159">
        <f t="shared" si="773"/>
        <v>104.068</v>
      </c>
      <c r="AB1785" s="159">
        <f t="shared" si="774"/>
        <v>53.124000000000002</v>
      </c>
      <c r="AC1785" s="159">
        <f t="shared" si="775"/>
        <v>0</v>
      </c>
      <c r="AD1785" s="159">
        <f t="shared" si="776"/>
        <v>0</v>
      </c>
      <c r="AE1785" s="159">
        <f t="shared" si="777"/>
        <v>0</v>
      </c>
      <c r="AF1785" s="159">
        <f t="shared" si="778"/>
        <v>0</v>
      </c>
      <c r="AG1785" s="159">
        <f t="shared" si="779"/>
        <v>0</v>
      </c>
      <c r="AH1785" s="160">
        <f t="shared" si="780"/>
        <v>157.19200000000001</v>
      </c>
      <c r="AI1785" s="135">
        <f t="shared" si="781"/>
        <v>0.66204386991704411</v>
      </c>
      <c r="AJ1785" s="135">
        <f t="shared" si="782"/>
        <v>0.33795613008295589</v>
      </c>
      <c r="AK1785" s="135">
        <f t="shared" si="783"/>
        <v>0</v>
      </c>
      <c r="AL1785" s="135">
        <f t="shared" si="784"/>
        <v>0</v>
      </c>
      <c r="AM1785" s="135">
        <f t="shared" si="785"/>
        <v>0</v>
      </c>
      <c r="AN1785" s="135">
        <f t="shared" si="786"/>
        <v>0</v>
      </c>
      <c r="AO1785" s="135">
        <f t="shared" si="787"/>
        <v>0</v>
      </c>
      <c r="AP1785" s="159">
        <f>IFERROR(VLOOKUP(A1785,人口!$A$2:$E$1748,5,0),0)</f>
        <v>39909</v>
      </c>
      <c r="AQ1785" s="159">
        <f t="shared" si="762"/>
        <v>0</v>
      </c>
      <c r="AR1785" s="159">
        <f t="shared" si="763"/>
        <v>0</v>
      </c>
      <c r="AS1785" s="159">
        <f t="shared" si="764"/>
        <v>0</v>
      </c>
      <c r="AT1785" s="159">
        <f t="shared" si="765"/>
        <v>1</v>
      </c>
      <c r="AU1785" s="159">
        <f t="shared" si="766"/>
        <v>0</v>
      </c>
      <c r="AV1785" s="159">
        <f t="shared" si="767"/>
        <v>0</v>
      </c>
      <c r="AW1785" s="159">
        <f t="shared" si="768"/>
        <v>0</v>
      </c>
      <c r="AX1785" s="159">
        <f t="shared" si="788"/>
        <v>0</v>
      </c>
      <c r="AY1785" s="159" t="str">
        <f t="shared" si="789"/>
        <v>3万～10万人未満の市町村平均</v>
      </c>
      <c r="AZ1785" s="159"/>
    </row>
    <row r="1786" spans="1:52" x14ac:dyDescent="0.3">
      <c r="A1786" t="str">
        <f t="shared" si="769"/>
        <v>47353</v>
      </c>
      <c r="B1786" s="158" t="str">
        <f t="shared" si="770"/>
        <v>047353</v>
      </c>
      <c r="C1786">
        <v>47</v>
      </c>
      <c r="D1786" t="s">
        <v>74</v>
      </c>
      <c r="E1786">
        <v>47353</v>
      </c>
      <c r="F1786" t="s">
        <v>1428</v>
      </c>
      <c r="G1786">
        <v>4.7069999999999999</v>
      </c>
      <c r="H1786">
        <v>3.31</v>
      </c>
      <c r="I1786">
        <v>5.7629999999999999</v>
      </c>
      <c r="J1786">
        <v>4.0810000000000004</v>
      </c>
      <c r="K1786">
        <v>67.400000000000006</v>
      </c>
      <c r="L1786">
        <v>207.11199999999999</v>
      </c>
      <c r="M1786">
        <v>0</v>
      </c>
      <c r="N1786">
        <v>0</v>
      </c>
      <c r="O1786">
        <v>0</v>
      </c>
      <c r="P1786">
        <v>0</v>
      </c>
      <c r="Q1786">
        <v>0</v>
      </c>
      <c r="R1786">
        <v>0</v>
      </c>
      <c r="S1786">
        <v>0</v>
      </c>
      <c r="T1786">
        <v>0</v>
      </c>
      <c r="U1786">
        <v>0</v>
      </c>
      <c r="V1786">
        <v>3.7999999999999999E-2</v>
      </c>
      <c r="W1786">
        <v>0.19600000000000001</v>
      </c>
      <c r="Y1786" t="str">
        <f t="shared" si="771"/>
        <v>沖縄県</v>
      </c>
      <c r="Z1786" t="str">
        <f t="shared" si="772"/>
        <v>沖縄県渡嘉敷村</v>
      </c>
      <c r="AA1786" s="159">
        <f t="shared" si="773"/>
        <v>5.7629999999999999</v>
      </c>
      <c r="AB1786" s="159">
        <f t="shared" si="774"/>
        <v>4.0810000000000004</v>
      </c>
      <c r="AC1786" s="159">
        <f t="shared" si="775"/>
        <v>207.11199999999999</v>
      </c>
      <c r="AD1786" s="159">
        <f t="shared" si="776"/>
        <v>0</v>
      </c>
      <c r="AE1786" s="159">
        <f t="shared" si="777"/>
        <v>0</v>
      </c>
      <c r="AF1786" s="159">
        <f t="shared" si="778"/>
        <v>0</v>
      </c>
      <c r="AG1786" s="159">
        <f t="shared" si="779"/>
        <v>0</v>
      </c>
      <c r="AH1786" s="160">
        <f t="shared" si="780"/>
        <v>216.95599999999999</v>
      </c>
      <c r="AI1786" s="135">
        <f t="shared" si="781"/>
        <v>2.6562989730636626E-2</v>
      </c>
      <c r="AJ1786" s="135">
        <f t="shared" si="782"/>
        <v>1.8810265675989604E-2</v>
      </c>
      <c r="AK1786" s="135">
        <f t="shared" si="783"/>
        <v>0.95462674459337382</v>
      </c>
      <c r="AL1786" s="135">
        <f t="shared" si="784"/>
        <v>0</v>
      </c>
      <c r="AM1786" s="135">
        <f t="shared" si="785"/>
        <v>0</v>
      </c>
      <c r="AN1786" s="135">
        <f t="shared" si="786"/>
        <v>0</v>
      </c>
      <c r="AO1786" s="135">
        <f t="shared" si="787"/>
        <v>0</v>
      </c>
      <c r="AP1786" s="159">
        <f>IFERROR(VLOOKUP(A1786,人口!$A$2:$E$1748,5,0),0)</f>
        <v>711</v>
      </c>
      <c r="AQ1786" s="159">
        <f t="shared" si="762"/>
        <v>1</v>
      </c>
      <c r="AR1786" s="159">
        <f t="shared" si="763"/>
        <v>0</v>
      </c>
      <c r="AS1786" s="159">
        <f t="shared" si="764"/>
        <v>0</v>
      </c>
      <c r="AT1786" s="159">
        <f t="shared" si="765"/>
        <v>0</v>
      </c>
      <c r="AU1786" s="159">
        <f t="shared" si="766"/>
        <v>0</v>
      </c>
      <c r="AV1786" s="159">
        <f t="shared" si="767"/>
        <v>0</v>
      </c>
      <c r="AW1786" s="159">
        <f t="shared" si="768"/>
        <v>0</v>
      </c>
      <c r="AX1786" s="159">
        <f t="shared" si="788"/>
        <v>0</v>
      </c>
      <c r="AY1786" s="159" t="str">
        <f t="shared" si="789"/>
        <v>5千人未満の市町村平均</v>
      </c>
      <c r="AZ1786" s="159"/>
    </row>
    <row r="1787" spans="1:52" x14ac:dyDescent="0.3">
      <c r="A1787" t="str">
        <f t="shared" si="769"/>
        <v>47354</v>
      </c>
      <c r="B1787" s="158" t="str">
        <f t="shared" si="770"/>
        <v>047354</v>
      </c>
      <c r="C1787">
        <v>47</v>
      </c>
      <c r="D1787" t="s">
        <v>74</v>
      </c>
      <c r="E1787">
        <v>47354</v>
      </c>
      <c r="F1787" t="s">
        <v>1455</v>
      </c>
      <c r="G1787">
        <v>5.18</v>
      </c>
      <c r="H1787">
        <v>2.819</v>
      </c>
      <c r="I1787">
        <v>6.2320000000000002</v>
      </c>
      <c r="J1787">
        <v>3.42</v>
      </c>
      <c r="K1787">
        <v>40.1</v>
      </c>
      <c r="L1787">
        <v>121.01600000000001</v>
      </c>
      <c r="M1787">
        <v>0</v>
      </c>
      <c r="N1787">
        <v>0</v>
      </c>
      <c r="O1787">
        <v>0</v>
      </c>
      <c r="P1787">
        <v>0</v>
      </c>
      <c r="Q1787">
        <v>0</v>
      </c>
      <c r="R1787">
        <v>0</v>
      </c>
      <c r="S1787">
        <v>0</v>
      </c>
      <c r="T1787">
        <v>0</v>
      </c>
      <c r="U1787">
        <v>0</v>
      </c>
      <c r="V1787">
        <v>4.3999999999999997E-2</v>
      </c>
      <c r="W1787">
        <v>0.224</v>
      </c>
      <c r="Y1787" t="str">
        <f t="shared" si="771"/>
        <v>沖縄県</v>
      </c>
      <c r="Z1787" t="str">
        <f t="shared" si="772"/>
        <v>沖縄県座間味村</v>
      </c>
      <c r="AA1787" s="159">
        <f t="shared" si="773"/>
        <v>6.2320000000000002</v>
      </c>
      <c r="AB1787" s="159">
        <f t="shared" si="774"/>
        <v>3.42</v>
      </c>
      <c r="AC1787" s="159">
        <f t="shared" si="775"/>
        <v>121.01600000000001</v>
      </c>
      <c r="AD1787" s="159">
        <f t="shared" si="776"/>
        <v>0</v>
      </c>
      <c r="AE1787" s="159">
        <f t="shared" si="777"/>
        <v>0</v>
      </c>
      <c r="AF1787" s="159">
        <f t="shared" si="778"/>
        <v>0</v>
      </c>
      <c r="AG1787" s="159">
        <f t="shared" si="779"/>
        <v>0</v>
      </c>
      <c r="AH1787" s="160">
        <f t="shared" si="780"/>
        <v>130.66800000000001</v>
      </c>
      <c r="AI1787" s="135">
        <f t="shared" si="781"/>
        <v>4.7693390883766493E-2</v>
      </c>
      <c r="AJ1787" s="135">
        <f t="shared" si="782"/>
        <v>2.6173202314262099E-2</v>
      </c>
      <c r="AK1787" s="135">
        <f t="shared" si="783"/>
        <v>0.92613340680197143</v>
      </c>
      <c r="AL1787" s="135">
        <f t="shared" si="784"/>
        <v>0</v>
      </c>
      <c r="AM1787" s="135">
        <f t="shared" si="785"/>
        <v>0</v>
      </c>
      <c r="AN1787" s="135">
        <f t="shared" si="786"/>
        <v>0</v>
      </c>
      <c r="AO1787" s="135">
        <f t="shared" si="787"/>
        <v>0</v>
      </c>
      <c r="AP1787" s="159">
        <f>IFERROR(VLOOKUP(A1787,人口!$A$2:$E$1748,5,0),0)</f>
        <v>914</v>
      </c>
      <c r="AQ1787" s="159">
        <f t="shared" si="762"/>
        <v>1</v>
      </c>
      <c r="AR1787" s="159">
        <f t="shared" si="763"/>
        <v>0</v>
      </c>
      <c r="AS1787" s="159">
        <f t="shared" si="764"/>
        <v>0</v>
      </c>
      <c r="AT1787" s="159">
        <f t="shared" si="765"/>
        <v>0</v>
      </c>
      <c r="AU1787" s="159">
        <f t="shared" si="766"/>
        <v>0</v>
      </c>
      <c r="AV1787" s="159">
        <f t="shared" si="767"/>
        <v>0</v>
      </c>
      <c r="AW1787" s="159">
        <f t="shared" si="768"/>
        <v>0</v>
      </c>
      <c r="AX1787" s="159">
        <f t="shared" si="788"/>
        <v>0</v>
      </c>
      <c r="AY1787" s="159" t="str">
        <f t="shared" si="789"/>
        <v>5千人未満の市町村平均</v>
      </c>
      <c r="AZ1787" s="159"/>
    </row>
    <row r="1788" spans="1:52" x14ac:dyDescent="0.3">
      <c r="A1788" t="str">
        <f t="shared" si="769"/>
        <v>47355</v>
      </c>
      <c r="B1788" s="158" t="str">
        <f t="shared" si="770"/>
        <v>047355</v>
      </c>
      <c r="C1788">
        <v>47</v>
      </c>
      <c r="D1788" t="s">
        <v>74</v>
      </c>
      <c r="E1788">
        <v>47355</v>
      </c>
      <c r="F1788" t="s">
        <v>1482</v>
      </c>
      <c r="G1788">
        <v>6.7279999999999998</v>
      </c>
      <c r="H1788">
        <v>50.848999999999997</v>
      </c>
      <c r="I1788">
        <v>8.1809999999999992</v>
      </c>
      <c r="J1788">
        <v>62.44</v>
      </c>
      <c r="K1788">
        <v>8.4</v>
      </c>
      <c r="L1788">
        <v>26.975000000000001</v>
      </c>
      <c r="M1788">
        <v>0</v>
      </c>
      <c r="N1788">
        <v>0</v>
      </c>
      <c r="O1788">
        <v>0</v>
      </c>
      <c r="P1788">
        <v>0</v>
      </c>
      <c r="Q1788">
        <v>0</v>
      </c>
      <c r="R1788">
        <v>0</v>
      </c>
      <c r="S1788">
        <v>0</v>
      </c>
      <c r="T1788">
        <v>0</v>
      </c>
      <c r="U1788">
        <v>0</v>
      </c>
      <c r="V1788">
        <v>4.4999999999999998E-2</v>
      </c>
      <c r="W1788">
        <v>0.223</v>
      </c>
      <c r="Y1788" t="str">
        <f t="shared" si="771"/>
        <v>沖縄県</v>
      </c>
      <c r="Z1788" t="str">
        <f t="shared" si="772"/>
        <v>沖縄県粟国村</v>
      </c>
      <c r="AA1788" s="159">
        <f t="shared" si="773"/>
        <v>8.1809999999999992</v>
      </c>
      <c r="AB1788" s="159">
        <f t="shared" si="774"/>
        <v>62.44</v>
      </c>
      <c r="AC1788" s="159">
        <f t="shared" si="775"/>
        <v>26.975000000000001</v>
      </c>
      <c r="AD1788" s="159">
        <f t="shared" si="776"/>
        <v>0</v>
      </c>
      <c r="AE1788" s="159">
        <f t="shared" si="777"/>
        <v>0</v>
      </c>
      <c r="AF1788" s="159">
        <f t="shared" si="778"/>
        <v>0</v>
      </c>
      <c r="AG1788" s="159">
        <f t="shared" si="779"/>
        <v>0</v>
      </c>
      <c r="AH1788" s="160">
        <f t="shared" si="780"/>
        <v>97.596000000000004</v>
      </c>
      <c r="AI1788" s="135">
        <f t="shared" si="781"/>
        <v>8.3825156768720016E-2</v>
      </c>
      <c r="AJ1788" s="135">
        <f t="shared" si="782"/>
        <v>0.63978031886552722</v>
      </c>
      <c r="AK1788" s="135">
        <f t="shared" si="783"/>
        <v>0.27639452436575268</v>
      </c>
      <c r="AL1788" s="135">
        <f t="shared" si="784"/>
        <v>0</v>
      </c>
      <c r="AM1788" s="135">
        <f t="shared" si="785"/>
        <v>0</v>
      </c>
      <c r="AN1788" s="135">
        <f t="shared" si="786"/>
        <v>0</v>
      </c>
      <c r="AO1788" s="135">
        <f t="shared" si="787"/>
        <v>0</v>
      </c>
      <c r="AP1788" s="159">
        <f>IFERROR(VLOOKUP(A1788,人口!$A$2:$E$1748,5,0),0)</f>
        <v>696</v>
      </c>
      <c r="AQ1788" s="159">
        <f t="shared" si="762"/>
        <v>1</v>
      </c>
      <c r="AR1788" s="159">
        <f t="shared" si="763"/>
        <v>0</v>
      </c>
      <c r="AS1788" s="159">
        <f t="shared" si="764"/>
        <v>0</v>
      </c>
      <c r="AT1788" s="159">
        <f t="shared" si="765"/>
        <v>0</v>
      </c>
      <c r="AU1788" s="159">
        <f t="shared" si="766"/>
        <v>0</v>
      </c>
      <c r="AV1788" s="159">
        <f t="shared" si="767"/>
        <v>0</v>
      </c>
      <c r="AW1788" s="159">
        <f t="shared" si="768"/>
        <v>0</v>
      </c>
      <c r="AX1788" s="159">
        <f t="shared" si="788"/>
        <v>0</v>
      </c>
      <c r="AY1788" s="159" t="str">
        <f t="shared" si="789"/>
        <v>5千人未満の市町村平均</v>
      </c>
      <c r="AZ1788" s="159"/>
    </row>
    <row r="1789" spans="1:52" x14ac:dyDescent="0.3">
      <c r="A1789" t="str">
        <f t="shared" si="769"/>
        <v>47356</v>
      </c>
      <c r="B1789" s="158" t="str">
        <f t="shared" si="770"/>
        <v>047356</v>
      </c>
      <c r="C1789">
        <v>47</v>
      </c>
      <c r="D1789" t="s">
        <v>74</v>
      </c>
      <c r="E1789">
        <v>47356</v>
      </c>
      <c r="F1789" t="s">
        <v>1505</v>
      </c>
      <c r="G1789">
        <v>2.7370000000000001</v>
      </c>
      <c r="H1789">
        <v>5.0650000000000004</v>
      </c>
      <c r="I1789">
        <v>3.24</v>
      </c>
      <c r="J1789">
        <v>6.0640000000000001</v>
      </c>
      <c r="K1789">
        <v>11.1</v>
      </c>
      <c r="L1789">
        <v>34.637999999999998</v>
      </c>
      <c r="M1789">
        <v>0</v>
      </c>
      <c r="N1789">
        <v>0</v>
      </c>
      <c r="O1789">
        <v>0</v>
      </c>
      <c r="P1789">
        <v>0</v>
      </c>
      <c r="Q1789">
        <v>0</v>
      </c>
      <c r="R1789">
        <v>0</v>
      </c>
      <c r="S1789">
        <v>0</v>
      </c>
      <c r="T1789">
        <v>0</v>
      </c>
      <c r="U1789">
        <v>0</v>
      </c>
      <c r="V1789">
        <v>2.3E-2</v>
      </c>
      <c r="W1789">
        <v>0.11700000000000001</v>
      </c>
      <c r="Y1789" t="str">
        <f t="shared" si="771"/>
        <v>沖縄県</v>
      </c>
      <c r="Z1789" t="str">
        <f t="shared" si="772"/>
        <v>沖縄県渡名喜村</v>
      </c>
      <c r="AA1789" s="159">
        <f t="shared" si="773"/>
        <v>3.24</v>
      </c>
      <c r="AB1789" s="159">
        <f t="shared" si="774"/>
        <v>6.0640000000000001</v>
      </c>
      <c r="AC1789" s="159">
        <f t="shared" si="775"/>
        <v>34.637999999999998</v>
      </c>
      <c r="AD1789" s="159">
        <f t="shared" si="776"/>
        <v>0</v>
      </c>
      <c r="AE1789" s="159">
        <f t="shared" si="777"/>
        <v>0</v>
      </c>
      <c r="AF1789" s="159">
        <f t="shared" si="778"/>
        <v>0</v>
      </c>
      <c r="AG1789" s="159">
        <f t="shared" si="779"/>
        <v>0</v>
      </c>
      <c r="AH1789" s="160">
        <f t="shared" si="780"/>
        <v>43.942</v>
      </c>
      <c r="AI1789" s="135">
        <f t="shared" si="781"/>
        <v>7.3733557871740019E-2</v>
      </c>
      <c r="AJ1789" s="135">
        <f t="shared" si="782"/>
        <v>0.13800009102908378</v>
      </c>
      <c r="AK1789" s="135">
        <f t="shared" si="783"/>
        <v>0.78826635109917609</v>
      </c>
      <c r="AL1789" s="135">
        <f t="shared" si="784"/>
        <v>0</v>
      </c>
      <c r="AM1789" s="135">
        <f t="shared" si="785"/>
        <v>0</v>
      </c>
      <c r="AN1789" s="135">
        <f t="shared" si="786"/>
        <v>0</v>
      </c>
      <c r="AO1789" s="135">
        <f t="shared" si="787"/>
        <v>0</v>
      </c>
      <c r="AP1789" s="159">
        <f>IFERROR(VLOOKUP(A1789,人口!$A$2:$E$1748,5,0),0)</f>
        <v>356</v>
      </c>
      <c r="AQ1789" s="159">
        <f t="shared" si="762"/>
        <v>1</v>
      </c>
      <c r="AR1789" s="159">
        <f t="shared" si="763"/>
        <v>0</v>
      </c>
      <c r="AS1789" s="159">
        <f t="shared" si="764"/>
        <v>0</v>
      </c>
      <c r="AT1789" s="159">
        <f t="shared" si="765"/>
        <v>0</v>
      </c>
      <c r="AU1789" s="159">
        <f t="shared" si="766"/>
        <v>0</v>
      </c>
      <c r="AV1789" s="159">
        <f t="shared" si="767"/>
        <v>0</v>
      </c>
      <c r="AW1789" s="159">
        <f t="shared" si="768"/>
        <v>0</v>
      </c>
      <c r="AX1789" s="159">
        <f t="shared" si="788"/>
        <v>0</v>
      </c>
      <c r="AY1789" s="159" t="str">
        <f t="shared" si="789"/>
        <v>5千人未満の市町村平均</v>
      </c>
      <c r="AZ1789" s="159"/>
    </row>
    <row r="1790" spans="1:52" x14ac:dyDescent="0.3">
      <c r="A1790" t="str">
        <f t="shared" si="769"/>
        <v>47357</v>
      </c>
      <c r="B1790" s="158" t="str">
        <f t="shared" si="770"/>
        <v>047357</v>
      </c>
      <c r="C1790">
        <v>47</v>
      </c>
      <c r="D1790" t="s">
        <v>74</v>
      </c>
      <c r="E1790">
        <v>47357</v>
      </c>
      <c r="F1790" t="s">
        <v>1529</v>
      </c>
      <c r="G1790">
        <v>9.2560000000000002</v>
      </c>
      <c r="H1790">
        <v>643.52700000000004</v>
      </c>
      <c r="I1790">
        <v>13.298999999999999</v>
      </c>
      <c r="J1790">
        <v>930.37</v>
      </c>
      <c r="K1790">
        <v>0.3</v>
      </c>
      <c r="L1790">
        <v>0.74299999999999999</v>
      </c>
      <c r="M1790">
        <v>0</v>
      </c>
      <c r="N1790">
        <v>0</v>
      </c>
      <c r="O1790">
        <v>0</v>
      </c>
      <c r="P1790">
        <v>0</v>
      </c>
      <c r="Q1790">
        <v>0</v>
      </c>
      <c r="R1790">
        <v>0</v>
      </c>
      <c r="S1790">
        <v>0</v>
      </c>
      <c r="T1790">
        <v>0</v>
      </c>
      <c r="U1790">
        <v>0</v>
      </c>
      <c r="V1790">
        <v>8.2000000000000003E-2</v>
      </c>
      <c r="W1790">
        <v>0.372</v>
      </c>
      <c r="Y1790" t="str">
        <f t="shared" si="771"/>
        <v>沖縄県</v>
      </c>
      <c r="Z1790" t="str">
        <f t="shared" si="772"/>
        <v>沖縄県南大東村</v>
      </c>
      <c r="AA1790" s="159">
        <f t="shared" si="773"/>
        <v>13.298999999999999</v>
      </c>
      <c r="AB1790" s="159">
        <f t="shared" si="774"/>
        <v>930.37</v>
      </c>
      <c r="AC1790" s="159">
        <f t="shared" si="775"/>
        <v>0.74299999999999999</v>
      </c>
      <c r="AD1790" s="159">
        <f t="shared" si="776"/>
        <v>0</v>
      </c>
      <c r="AE1790" s="159">
        <f t="shared" si="777"/>
        <v>0</v>
      </c>
      <c r="AF1790" s="159">
        <f t="shared" si="778"/>
        <v>0</v>
      </c>
      <c r="AG1790" s="159">
        <f t="shared" si="779"/>
        <v>0</v>
      </c>
      <c r="AH1790" s="160">
        <f t="shared" si="780"/>
        <v>944.41200000000003</v>
      </c>
      <c r="AI1790" s="135">
        <f t="shared" si="781"/>
        <v>1.4081777868133822E-2</v>
      </c>
      <c r="AJ1790" s="135">
        <f t="shared" si="782"/>
        <v>0.98513148922292382</v>
      </c>
      <c r="AK1790" s="135">
        <f t="shared" si="783"/>
        <v>7.8673290894228358E-4</v>
      </c>
      <c r="AL1790" s="135">
        <f t="shared" si="784"/>
        <v>0</v>
      </c>
      <c r="AM1790" s="135">
        <f t="shared" si="785"/>
        <v>0</v>
      </c>
      <c r="AN1790" s="135">
        <f t="shared" si="786"/>
        <v>0</v>
      </c>
      <c r="AO1790" s="135">
        <f t="shared" si="787"/>
        <v>0</v>
      </c>
      <c r="AP1790" s="159">
        <f>IFERROR(VLOOKUP(A1790,人口!$A$2:$E$1748,5,0),0)</f>
        <v>1262</v>
      </c>
      <c r="AQ1790" s="159">
        <f t="shared" si="762"/>
        <v>1</v>
      </c>
      <c r="AR1790" s="159">
        <f t="shared" si="763"/>
        <v>0</v>
      </c>
      <c r="AS1790" s="159">
        <f t="shared" si="764"/>
        <v>0</v>
      </c>
      <c r="AT1790" s="159">
        <f t="shared" si="765"/>
        <v>0</v>
      </c>
      <c r="AU1790" s="159">
        <f t="shared" si="766"/>
        <v>0</v>
      </c>
      <c r="AV1790" s="159">
        <f t="shared" si="767"/>
        <v>0</v>
      </c>
      <c r="AW1790" s="159">
        <f t="shared" si="768"/>
        <v>0</v>
      </c>
      <c r="AX1790" s="159">
        <f t="shared" si="788"/>
        <v>0</v>
      </c>
      <c r="AY1790" s="159" t="str">
        <f t="shared" si="789"/>
        <v>5千人未満の市町村平均</v>
      </c>
      <c r="AZ1790" s="159"/>
    </row>
    <row r="1791" spans="1:52" x14ac:dyDescent="0.3">
      <c r="A1791" t="str">
        <f t="shared" si="769"/>
        <v>47358</v>
      </c>
      <c r="B1791" s="158" t="str">
        <f t="shared" si="770"/>
        <v>047358</v>
      </c>
      <c r="C1791">
        <v>47</v>
      </c>
      <c r="D1791" t="s">
        <v>74</v>
      </c>
      <c r="E1791">
        <v>47358</v>
      </c>
      <c r="F1791" t="s">
        <v>1551</v>
      </c>
      <c r="G1791">
        <v>4.585</v>
      </c>
      <c r="H1791">
        <v>189.047</v>
      </c>
      <c r="I1791">
        <v>6.1840000000000002</v>
      </c>
      <c r="J1791">
        <v>256.27199999999999</v>
      </c>
      <c r="K1791">
        <v>10.8</v>
      </c>
      <c r="L1791">
        <v>29.760999999999999</v>
      </c>
      <c r="M1791">
        <v>0</v>
      </c>
      <c r="N1791">
        <v>0</v>
      </c>
      <c r="O1791">
        <v>0</v>
      </c>
      <c r="P1791">
        <v>0</v>
      </c>
      <c r="Q1791">
        <v>0</v>
      </c>
      <c r="R1791">
        <v>0</v>
      </c>
      <c r="S1791">
        <v>0</v>
      </c>
      <c r="T1791">
        <v>0</v>
      </c>
      <c r="U1791">
        <v>0</v>
      </c>
      <c r="V1791">
        <v>3.7999999999999999E-2</v>
      </c>
      <c r="W1791">
        <v>0.17199999999999999</v>
      </c>
      <c r="Y1791" t="str">
        <f t="shared" si="771"/>
        <v>沖縄県</v>
      </c>
      <c r="Z1791" t="str">
        <f t="shared" si="772"/>
        <v>沖縄県北大東村</v>
      </c>
      <c r="AA1791" s="159">
        <f t="shared" si="773"/>
        <v>6.1840000000000002</v>
      </c>
      <c r="AB1791" s="159">
        <f t="shared" si="774"/>
        <v>256.27199999999999</v>
      </c>
      <c r="AC1791" s="159">
        <f t="shared" si="775"/>
        <v>29.760999999999999</v>
      </c>
      <c r="AD1791" s="159">
        <f t="shared" si="776"/>
        <v>0</v>
      </c>
      <c r="AE1791" s="159">
        <f t="shared" si="777"/>
        <v>0</v>
      </c>
      <c r="AF1791" s="159">
        <f t="shared" si="778"/>
        <v>0</v>
      </c>
      <c r="AG1791" s="159">
        <f t="shared" si="779"/>
        <v>0</v>
      </c>
      <c r="AH1791" s="160">
        <f t="shared" si="780"/>
        <v>292.21700000000004</v>
      </c>
      <c r="AI1791" s="135">
        <f t="shared" si="781"/>
        <v>2.1162355372890691E-2</v>
      </c>
      <c r="AJ1791" s="135">
        <f t="shared" si="782"/>
        <v>0.87699209833787883</v>
      </c>
      <c r="AK1791" s="135">
        <f t="shared" si="783"/>
        <v>0.10184554628923025</v>
      </c>
      <c r="AL1791" s="135">
        <f t="shared" si="784"/>
        <v>0</v>
      </c>
      <c r="AM1791" s="135">
        <f t="shared" si="785"/>
        <v>0</v>
      </c>
      <c r="AN1791" s="135">
        <f t="shared" si="786"/>
        <v>0</v>
      </c>
      <c r="AO1791" s="135">
        <f t="shared" si="787"/>
        <v>0</v>
      </c>
      <c r="AP1791" s="159">
        <f>IFERROR(VLOOKUP(A1791,人口!$A$2:$E$1748,5,0),0)</f>
        <v>589</v>
      </c>
      <c r="AQ1791" s="159">
        <f t="shared" si="762"/>
        <v>1</v>
      </c>
      <c r="AR1791" s="159">
        <f t="shared" si="763"/>
        <v>0</v>
      </c>
      <c r="AS1791" s="159">
        <f t="shared" si="764"/>
        <v>0</v>
      </c>
      <c r="AT1791" s="159">
        <f t="shared" si="765"/>
        <v>0</v>
      </c>
      <c r="AU1791" s="159">
        <f t="shared" si="766"/>
        <v>0</v>
      </c>
      <c r="AV1791" s="159">
        <f t="shared" si="767"/>
        <v>0</v>
      </c>
      <c r="AW1791" s="159">
        <f t="shared" si="768"/>
        <v>0</v>
      </c>
      <c r="AX1791" s="159">
        <f t="shared" si="788"/>
        <v>0</v>
      </c>
      <c r="AY1791" s="159" t="str">
        <f t="shared" si="789"/>
        <v>5千人未満の市町村平均</v>
      </c>
      <c r="AZ1791" s="159"/>
    </row>
    <row r="1792" spans="1:52" x14ac:dyDescent="0.3">
      <c r="A1792" t="str">
        <f t="shared" si="769"/>
        <v>47359</v>
      </c>
      <c r="B1792" s="158" t="str">
        <f t="shared" si="770"/>
        <v>047359</v>
      </c>
      <c r="C1792">
        <v>47</v>
      </c>
      <c r="D1792" t="s">
        <v>74</v>
      </c>
      <c r="E1792">
        <v>47359</v>
      </c>
      <c r="F1792" t="s">
        <v>1574</v>
      </c>
      <c r="G1792">
        <v>8.202</v>
      </c>
      <c r="H1792">
        <v>97.661000000000001</v>
      </c>
      <c r="I1792">
        <v>10.09</v>
      </c>
      <c r="J1792">
        <v>121.18600000000001</v>
      </c>
      <c r="K1792">
        <v>45</v>
      </c>
      <c r="L1792">
        <v>132.60499999999999</v>
      </c>
      <c r="M1792">
        <v>0</v>
      </c>
      <c r="N1792">
        <v>0</v>
      </c>
      <c r="O1792">
        <v>0</v>
      </c>
      <c r="P1792">
        <v>0</v>
      </c>
      <c r="Q1792">
        <v>0</v>
      </c>
      <c r="R1792">
        <v>0</v>
      </c>
      <c r="S1792">
        <v>0</v>
      </c>
      <c r="T1792">
        <v>0</v>
      </c>
      <c r="U1792">
        <v>0</v>
      </c>
      <c r="V1792">
        <v>7.1999999999999995E-2</v>
      </c>
      <c r="W1792">
        <v>0.35699999999999998</v>
      </c>
      <c r="Y1792" t="str">
        <f t="shared" si="771"/>
        <v>沖縄県</v>
      </c>
      <c r="Z1792" t="str">
        <f t="shared" si="772"/>
        <v>沖縄県伊平屋村</v>
      </c>
      <c r="AA1792" s="159">
        <f t="shared" si="773"/>
        <v>10.09</v>
      </c>
      <c r="AB1792" s="159">
        <f t="shared" si="774"/>
        <v>121.18600000000001</v>
      </c>
      <c r="AC1792" s="159">
        <f t="shared" si="775"/>
        <v>132.60499999999999</v>
      </c>
      <c r="AD1792" s="159">
        <f t="shared" si="776"/>
        <v>0</v>
      </c>
      <c r="AE1792" s="159">
        <f t="shared" si="777"/>
        <v>0</v>
      </c>
      <c r="AF1792" s="159">
        <f t="shared" si="778"/>
        <v>0</v>
      </c>
      <c r="AG1792" s="159">
        <f t="shared" si="779"/>
        <v>0</v>
      </c>
      <c r="AH1792" s="160">
        <f t="shared" si="780"/>
        <v>263.88099999999997</v>
      </c>
      <c r="AI1792" s="135">
        <f t="shared" si="781"/>
        <v>3.823693255672065E-2</v>
      </c>
      <c r="AJ1792" s="135">
        <f t="shared" si="782"/>
        <v>0.45924488689977688</v>
      </c>
      <c r="AK1792" s="135">
        <f t="shared" si="783"/>
        <v>0.50251818054350261</v>
      </c>
      <c r="AL1792" s="135">
        <f t="shared" si="784"/>
        <v>0</v>
      </c>
      <c r="AM1792" s="135">
        <f t="shared" si="785"/>
        <v>0</v>
      </c>
      <c r="AN1792" s="135">
        <f t="shared" si="786"/>
        <v>0</v>
      </c>
      <c r="AO1792" s="135">
        <f t="shared" si="787"/>
        <v>0</v>
      </c>
      <c r="AP1792" s="159">
        <f>IFERROR(VLOOKUP(A1792,人口!$A$2:$E$1748,5,0),0)</f>
        <v>1231</v>
      </c>
      <c r="AQ1792" s="159">
        <f t="shared" si="762"/>
        <v>1</v>
      </c>
      <c r="AR1792" s="159">
        <f t="shared" si="763"/>
        <v>0</v>
      </c>
      <c r="AS1792" s="159">
        <f t="shared" si="764"/>
        <v>0</v>
      </c>
      <c r="AT1792" s="159">
        <f t="shared" si="765"/>
        <v>0</v>
      </c>
      <c r="AU1792" s="159">
        <f t="shared" si="766"/>
        <v>0</v>
      </c>
      <c r="AV1792" s="159">
        <f t="shared" si="767"/>
        <v>0</v>
      </c>
      <c r="AW1792" s="159">
        <f t="shared" si="768"/>
        <v>0</v>
      </c>
      <c r="AX1792" s="159">
        <f t="shared" si="788"/>
        <v>0</v>
      </c>
      <c r="AY1792" s="159" t="str">
        <f t="shared" si="789"/>
        <v>5千人未満の市町村平均</v>
      </c>
      <c r="AZ1792" s="159"/>
    </row>
    <row r="1793" spans="1:52" x14ac:dyDescent="0.3">
      <c r="A1793" t="str">
        <f t="shared" si="769"/>
        <v>47360</v>
      </c>
      <c r="B1793" s="158" t="str">
        <f t="shared" si="770"/>
        <v>047360</v>
      </c>
      <c r="C1793">
        <v>47</v>
      </c>
      <c r="D1793" t="s">
        <v>74</v>
      </c>
      <c r="E1793">
        <v>47360</v>
      </c>
      <c r="F1793" t="s">
        <v>1591</v>
      </c>
      <c r="G1793">
        <v>9.5530000000000008</v>
      </c>
      <c r="H1793">
        <v>164.63200000000001</v>
      </c>
      <c r="I1793">
        <v>12.271000000000001</v>
      </c>
      <c r="J1793">
        <v>213.09700000000001</v>
      </c>
      <c r="K1793">
        <v>17.5</v>
      </c>
      <c r="L1793">
        <v>47.156999999999996</v>
      </c>
      <c r="M1793">
        <v>0</v>
      </c>
      <c r="N1793">
        <v>0</v>
      </c>
      <c r="O1793">
        <v>0</v>
      </c>
      <c r="P1793">
        <v>0</v>
      </c>
      <c r="Q1793">
        <v>0</v>
      </c>
      <c r="R1793">
        <v>0</v>
      </c>
      <c r="S1793">
        <v>0</v>
      </c>
      <c r="T1793">
        <v>0</v>
      </c>
      <c r="U1793">
        <v>0</v>
      </c>
      <c r="V1793">
        <v>8.3000000000000004E-2</v>
      </c>
      <c r="W1793">
        <v>0.41</v>
      </c>
      <c r="Y1793" t="str">
        <f t="shared" si="771"/>
        <v>沖縄県</v>
      </c>
      <c r="Z1793" t="str">
        <f t="shared" si="772"/>
        <v>沖縄県伊是名村</v>
      </c>
      <c r="AA1793" s="159">
        <f t="shared" si="773"/>
        <v>12.271000000000001</v>
      </c>
      <c r="AB1793" s="159">
        <f t="shared" si="774"/>
        <v>213.09700000000001</v>
      </c>
      <c r="AC1793" s="159">
        <f t="shared" si="775"/>
        <v>47.156999999999996</v>
      </c>
      <c r="AD1793" s="159">
        <f t="shared" si="776"/>
        <v>0</v>
      </c>
      <c r="AE1793" s="159">
        <f t="shared" si="777"/>
        <v>0</v>
      </c>
      <c r="AF1793" s="159">
        <f t="shared" si="778"/>
        <v>0</v>
      </c>
      <c r="AG1793" s="159">
        <f t="shared" si="779"/>
        <v>0</v>
      </c>
      <c r="AH1793" s="160">
        <f t="shared" si="780"/>
        <v>272.52499999999998</v>
      </c>
      <c r="AI1793" s="135">
        <f t="shared" si="781"/>
        <v>4.5027061737455285E-2</v>
      </c>
      <c r="AJ1793" s="135">
        <f t="shared" si="782"/>
        <v>0.78193560223832681</v>
      </c>
      <c r="AK1793" s="135">
        <f t="shared" si="783"/>
        <v>0.17303733602421797</v>
      </c>
      <c r="AL1793" s="135">
        <f t="shared" si="784"/>
        <v>0</v>
      </c>
      <c r="AM1793" s="135">
        <f t="shared" si="785"/>
        <v>0</v>
      </c>
      <c r="AN1793" s="135">
        <f t="shared" si="786"/>
        <v>0</v>
      </c>
      <c r="AO1793" s="135">
        <f t="shared" si="787"/>
        <v>0</v>
      </c>
      <c r="AP1793" s="159">
        <f>IFERROR(VLOOKUP(A1793,人口!$A$2:$E$1748,5,0),0)</f>
        <v>1408</v>
      </c>
      <c r="AQ1793" s="159">
        <f t="shared" si="762"/>
        <v>1</v>
      </c>
      <c r="AR1793" s="159">
        <f t="shared" si="763"/>
        <v>0</v>
      </c>
      <c r="AS1793" s="159">
        <f t="shared" si="764"/>
        <v>0</v>
      </c>
      <c r="AT1793" s="159">
        <f t="shared" si="765"/>
        <v>0</v>
      </c>
      <c r="AU1793" s="159">
        <f t="shared" si="766"/>
        <v>0</v>
      </c>
      <c r="AV1793" s="159">
        <f t="shared" si="767"/>
        <v>0</v>
      </c>
      <c r="AW1793" s="159">
        <f t="shared" si="768"/>
        <v>0</v>
      </c>
      <c r="AX1793" s="159">
        <f t="shared" si="788"/>
        <v>0</v>
      </c>
      <c r="AY1793" s="159" t="str">
        <f t="shared" si="789"/>
        <v>5千人未満の市町村平均</v>
      </c>
      <c r="AZ1793" s="159"/>
    </row>
    <row r="1794" spans="1:52" x14ac:dyDescent="0.3">
      <c r="A1794" t="str">
        <f t="shared" si="769"/>
        <v>47361</v>
      </c>
      <c r="B1794" s="158" t="str">
        <f t="shared" si="770"/>
        <v>047361</v>
      </c>
      <c r="C1794">
        <v>47</v>
      </c>
      <c r="D1794" t="s">
        <v>74</v>
      </c>
      <c r="E1794">
        <v>47361</v>
      </c>
      <c r="F1794" t="s">
        <v>1609</v>
      </c>
      <c r="G1794">
        <v>48.917999999999999</v>
      </c>
      <c r="H1794">
        <v>533.16300000000001</v>
      </c>
      <c r="I1794">
        <v>60.665999999999997</v>
      </c>
      <c r="J1794">
        <v>664.89400000000001</v>
      </c>
      <c r="K1794">
        <v>89.6</v>
      </c>
      <c r="L1794">
        <v>277.32299999999998</v>
      </c>
      <c r="M1794">
        <v>0</v>
      </c>
      <c r="N1794">
        <v>0</v>
      </c>
      <c r="O1794">
        <v>0</v>
      </c>
      <c r="P1794">
        <v>0</v>
      </c>
      <c r="Q1794">
        <v>0</v>
      </c>
      <c r="R1794">
        <v>0</v>
      </c>
      <c r="S1794">
        <v>0</v>
      </c>
      <c r="T1794">
        <v>0</v>
      </c>
      <c r="U1794">
        <v>0</v>
      </c>
      <c r="V1794">
        <v>0.42699999999999999</v>
      </c>
      <c r="W1794">
        <v>2.2010000000000001</v>
      </c>
      <c r="Y1794" t="str">
        <f t="shared" si="771"/>
        <v>沖縄県</v>
      </c>
      <c r="Z1794" t="str">
        <f t="shared" si="772"/>
        <v>沖縄県久米島町</v>
      </c>
      <c r="AA1794" s="159">
        <f t="shared" si="773"/>
        <v>60.665999999999997</v>
      </c>
      <c r="AB1794" s="159">
        <f t="shared" si="774"/>
        <v>664.89400000000001</v>
      </c>
      <c r="AC1794" s="159">
        <f t="shared" si="775"/>
        <v>277.32299999999998</v>
      </c>
      <c r="AD1794" s="159">
        <f t="shared" si="776"/>
        <v>0</v>
      </c>
      <c r="AE1794" s="159">
        <f t="shared" si="777"/>
        <v>0</v>
      </c>
      <c r="AF1794" s="159">
        <f t="shared" si="778"/>
        <v>0</v>
      </c>
      <c r="AG1794" s="159">
        <f t="shared" si="779"/>
        <v>0</v>
      </c>
      <c r="AH1794" s="160">
        <f t="shared" si="780"/>
        <v>1002.8829999999999</v>
      </c>
      <c r="AI1794" s="135">
        <f t="shared" si="781"/>
        <v>6.0491602709388831E-2</v>
      </c>
      <c r="AJ1794" s="135">
        <f t="shared" si="782"/>
        <v>0.66298262110335904</v>
      </c>
      <c r="AK1794" s="135">
        <f t="shared" si="783"/>
        <v>0.27652577618725216</v>
      </c>
      <c r="AL1794" s="135">
        <f t="shared" si="784"/>
        <v>0</v>
      </c>
      <c r="AM1794" s="135">
        <f t="shared" si="785"/>
        <v>0</v>
      </c>
      <c r="AN1794" s="135">
        <f t="shared" si="786"/>
        <v>0</v>
      </c>
      <c r="AO1794" s="135">
        <f t="shared" si="787"/>
        <v>0</v>
      </c>
      <c r="AP1794" s="159">
        <f>IFERROR(VLOOKUP(A1794,人口!$A$2:$E$1748,5,0),0)</f>
        <v>7772</v>
      </c>
      <c r="AQ1794" s="159">
        <f t="shared" si="762"/>
        <v>0</v>
      </c>
      <c r="AR1794" s="159">
        <f t="shared" si="763"/>
        <v>1</v>
      </c>
      <c r="AS1794" s="159">
        <f t="shared" si="764"/>
        <v>0</v>
      </c>
      <c r="AT1794" s="159">
        <f t="shared" si="765"/>
        <v>0</v>
      </c>
      <c r="AU1794" s="159">
        <f t="shared" si="766"/>
        <v>0</v>
      </c>
      <c r="AV1794" s="159">
        <f t="shared" si="767"/>
        <v>0</v>
      </c>
      <c r="AW1794" s="159">
        <f t="shared" si="768"/>
        <v>0</v>
      </c>
      <c r="AX1794" s="159">
        <f t="shared" si="788"/>
        <v>0</v>
      </c>
      <c r="AY1794" s="159" t="str">
        <f t="shared" si="789"/>
        <v>5千～1万人未満の市町村平均</v>
      </c>
      <c r="AZ1794" s="159"/>
    </row>
    <row r="1795" spans="1:52" x14ac:dyDescent="0.3">
      <c r="A1795" t="str">
        <f t="shared" si="769"/>
        <v>47362</v>
      </c>
      <c r="B1795" s="158" t="str">
        <f t="shared" si="770"/>
        <v>047362</v>
      </c>
      <c r="C1795">
        <v>47</v>
      </c>
      <c r="D1795" t="s">
        <v>74</v>
      </c>
      <c r="E1795">
        <v>47362</v>
      </c>
      <c r="F1795" t="s">
        <v>1623</v>
      </c>
      <c r="G1795">
        <v>87.495000000000005</v>
      </c>
      <c r="H1795">
        <v>251.309</v>
      </c>
      <c r="I1795">
        <v>110.70699999999999</v>
      </c>
      <c r="J1795">
        <v>319.55</v>
      </c>
      <c r="K1795">
        <v>1.6</v>
      </c>
      <c r="L1795">
        <v>4.1139999999999999</v>
      </c>
      <c r="M1795">
        <v>0</v>
      </c>
      <c r="N1795">
        <v>0</v>
      </c>
      <c r="O1795">
        <v>0</v>
      </c>
      <c r="P1795">
        <v>0</v>
      </c>
      <c r="Q1795">
        <v>0</v>
      </c>
      <c r="R1795">
        <v>0</v>
      </c>
      <c r="S1795">
        <v>0</v>
      </c>
      <c r="T1795">
        <v>0</v>
      </c>
      <c r="U1795">
        <v>0</v>
      </c>
      <c r="V1795">
        <v>1.046</v>
      </c>
      <c r="W1795">
        <v>6.3259999999999996</v>
      </c>
      <c r="Y1795" t="str">
        <f t="shared" si="771"/>
        <v>沖縄県</v>
      </c>
      <c r="Z1795" t="str">
        <f t="shared" si="772"/>
        <v>沖縄県八重瀬町</v>
      </c>
      <c r="AA1795" s="159">
        <f t="shared" si="773"/>
        <v>110.70699999999999</v>
      </c>
      <c r="AB1795" s="159">
        <f t="shared" si="774"/>
        <v>319.55</v>
      </c>
      <c r="AC1795" s="159">
        <f t="shared" si="775"/>
        <v>4.1139999999999999</v>
      </c>
      <c r="AD1795" s="159">
        <f t="shared" si="776"/>
        <v>0</v>
      </c>
      <c r="AE1795" s="159">
        <f t="shared" si="777"/>
        <v>0</v>
      </c>
      <c r="AF1795" s="159">
        <f t="shared" si="778"/>
        <v>0</v>
      </c>
      <c r="AG1795" s="159">
        <f t="shared" si="779"/>
        <v>0</v>
      </c>
      <c r="AH1795" s="160">
        <f t="shared" si="780"/>
        <v>434.37099999999998</v>
      </c>
      <c r="AI1795" s="135">
        <f t="shared" si="781"/>
        <v>0.25486738295144012</v>
      </c>
      <c r="AJ1795" s="135">
        <f t="shared" si="782"/>
        <v>0.73566145069537336</v>
      </c>
      <c r="AK1795" s="135">
        <f t="shared" si="783"/>
        <v>9.4711663531865612E-3</v>
      </c>
      <c r="AL1795" s="135">
        <f t="shared" si="784"/>
        <v>0</v>
      </c>
      <c r="AM1795" s="135">
        <f t="shared" si="785"/>
        <v>0</v>
      </c>
      <c r="AN1795" s="135">
        <f t="shared" si="786"/>
        <v>0</v>
      </c>
      <c r="AO1795" s="135">
        <f t="shared" si="787"/>
        <v>0</v>
      </c>
      <c r="AP1795" s="159">
        <f>IFERROR(VLOOKUP(A1795,人口!$A$2:$E$1748,5,0),0)</f>
        <v>31537</v>
      </c>
      <c r="AQ1795" s="159">
        <f t="shared" si="762"/>
        <v>0</v>
      </c>
      <c r="AR1795" s="159">
        <f t="shared" si="763"/>
        <v>0</v>
      </c>
      <c r="AS1795" s="159">
        <f t="shared" si="764"/>
        <v>0</v>
      </c>
      <c r="AT1795" s="159">
        <f t="shared" si="765"/>
        <v>1</v>
      </c>
      <c r="AU1795" s="159">
        <f t="shared" si="766"/>
        <v>0</v>
      </c>
      <c r="AV1795" s="159">
        <f t="shared" si="767"/>
        <v>0</v>
      </c>
      <c r="AW1795" s="159">
        <f t="shared" si="768"/>
        <v>0</v>
      </c>
      <c r="AX1795" s="159">
        <f t="shared" si="788"/>
        <v>0</v>
      </c>
      <c r="AY1795" s="159" t="str">
        <f t="shared" si="789"/>
        <v>3万～10万人未満の市町村平均</v>
      </c>
      <c r="AZ1795" s="159"/>
    </row>
    <row r="1796" spans="1:52" x14ac:dyDescent="0.3">
      <c r="A1796" t="str">
        <f t="shared" ref="A1796:A1798" si="790">IF(LEN(B1796)=5,B1796,RIGHT(B1796,5))</f>
        <v>47375</v>
      </c>
      <c r="B1796" s="158" t="str">
        <f t="shared" ref="B1796:B1798" si="791">0&amp;E1796</f>
        <v>047375</v>
      </c>
      <c r="C1796">
        <v>47</v>
      </c>
      <c r="D1796" t="s">
        <v>74</v>
      </c>
      <c r="E1796">
        <v>47375</v>
      </c>
      <c r="F1796" t="s">
        <v>1641</v>
      </c>
      <c r="G1796">
        <v>9.7629999999999999</v>
      </c>
      <c r="H1796">
        <v>334.30200000000002</v>
      </c>
      <c r="I1796">
        <v>12.256</v>
      </c>
      <c r="J1796">
        <v>422.58300000000003</v>
      </c>
      <c r="K1796">
        <v>75.400000000000006</v>
      </c>
      <c r="L1796">
        <v>236.483</v>
      </c>
      <c r="M1796">
        <v>0</v>
      </c>
      <c r="N1796">
        <v>0</v>
      </c>
      <c r="O1796">
        <v>0</v>
      </c>
      <c r="P1796">
        <v>0</v>
      </c>
      <c r="Q1796">
        <v>0</v>
      </c>
      <c r="R1796">
        <v>0</v>
      </c>
      <c r="S1796">
        <v>0</v>
      </c>
      <c r="T1796">
        <v>0</v>
      </c>
      <c r="U1796">
        <v>0</v>
      </c>
      <c r="V1796">
        <v>6.4000000000000001E-2</v>
      </c>
      <c r="W1796">
        <v>0.318</v>
      </c>
      <c r="Y1796" t="str">
        <f t="shared" ref="Y1796:Y1798" si="792">D1796</f>
        <v>沖縄県</v>
      </c>
      <c r="Z1796" t="str">
        <f t="shared" ref="Z1796:Z1798" si="793">D1796&amp;F1796</f>
        <v>沖縄県多良間村</v>
      </c>
      <c r="AA1796" s="159">
        <f t="shared" ref="AA1796:AA1798" si="794">I1796</f>
        <v>12.256</v>
      </c>
      <c r="AB1796" s="159">
        <f t="shared" ref="AB1796:AB1798" si="795">J1796</f>
        <v>422.58300000000003</v>
      </c>
      <c r="AC1796" s="159">
        <f t="shared" ref="AC1796:AC1798" si="796">L1796</f>
        <v>236.483</v>
      </c>
      <c r="AD1796" s="159">
        <f t="shared" ref="AD1796:AD1798" si="797">N1796</f>
        <v>0</v>
      </c>
      <c r="AE1796" s="159">
        <f t="shared" ref="AE1796:AE1798" si="798">S1796</f>
        <v>0</v>
      </c>
      <c r="AF1796" s="159">
        <f t="shared" ref="AF1796:AF1798" si="799">T1796</f>
        <v>0</v>
      </c>
      <c r="AG1796" s="159">
        <f t="shared" ref="AG1796:AG1798" si="800">U1796</f>
        <v>0</v>
      </c>
      <c r="AH1796" s="160">
        <f t="shared" ref="AH1796:AH1798" si="801">SUM(AA1796:AG1796)</f>
        <v>671.32200000000012</v>
      </c>
      <c r="AI1796" s="135">
        <f t="shared" ref="AI1796:AI1798" si="802">IFERROR(AA1796/$AH1796,"")</f>
        <v>1.8256514757448734E-2</v>
      </c>
      <c r="AJ1796" s="135">
        <f t="shared" ref="AJ1796:AJ1798" si="803">IFERROR(AB1796/$AH1796,"")</f>
        <v>0.62947884919606378</v>
      </c>
      <c r="AK1796" s="135">
        <f t="shared" ref="AK1796:AK1798" si="804">IFERROR(AC1796/$AH1796,"")</f>
        <v>0.35226463604648733</v>
      </c>
      <c r="AL1796" s="135">
        <f t="shared" ref="AL1796:AL1798" si="805">IFERROR(AD1796/$AH1796,"")</f>
        <v>0</v>
      </c>
      <c r="AM1796" s="135">
        <f t="shared" ref="AM1796:AM1798" si="806">IFERROR(AE1796/$AH1796,"")</f>
        <v>0</v>
      </c>
      <c r="AN1796" s="135">
        <f t="shared" ref="AN1796:AN1798" si="807">IFERROR(AF1796/$AH1796,"")</f>
        <v>0</v>
      </c>
      <c r="AO1796" s="135">
        <f t="shared" ref="AO1796:AO1798" si="808">IFERROR(AG1796/$AH1796,"")</f>
        <v>0</v>
      </c>
      <c r="AP1796" s="159">
        <f>IFERROR(VLOOKUP(A1796,人口!$A$2:$E$1748,5,0),0)</f>
        <v>1122</v>
      </c>
      <c r="AQ1796" s="159">
        <f t="shared" si="762"/>
        <v>1</v>
      </c>
      <c r="AR1796" s="159">
        <f t="shared" si="763"/>
        <v>0</v>
      </c>
      <c r="AS1796" s="159">
        <f t="shared" si="764"/>
        <v>0</v>
      </c>
      <c r="AT1796" s="159">
        <f t="shared" si="765"/>
        <v>0</v>
      </c>
      <c r="AU1796" s="159">
        <f t="shared" si="766"/>
        <v>0</v>
      </c>
      <c r="AV1796" s="159">
        <f t="shared" si="767"/>
        <v>0</v>
      </c>
      <c r="AW1796" s="159">
        <f t="shared" si="768"/>
        <v>0</v>
      </c>
      <c r="AX1796" s="159">
        <f t="shared" ref="AX1796:AX1798" si="809">IF(SUMIFS($AP1796,$AP1796,$BI$24)&gt;0,1,0)</f>
        <v>0</v>
      </c>
      <c r="AY1796" s="159" t="str">
        <f t="shared" ref="AY1796:AY1798" si="810">IF(AQ1796=1,$AQ$1,IF(AR1796=1,$AR$1,IF(AS1796=1,$AS$1,IF(AT1796=1,$AT$1,IF(AU1796=1,$AU$1,IF(AV1796=1,$AV$1,IF(AW1796=1,$AW$1,IF(AX1796=1,$AX$1,""))))))))</f>
        <v>5千人未満の市町村平均</v>
      </c>
      <c r="AZ1796" s="159"/>
    </row>
    <row r="1797" spans="1:52" x14ac:dyDescent="0.3">
      <c r="A1797" t="str">
        <f t="shared" si="790"/>
        <v>47381</v>
      </c>
      <c r="B1797" s="158" t="str">
        <f t="shared" si="791"/>
        <v>047381</v>
      </c>
      <c r="C1797">
        <v>47</v>
      </c>
      <c r="D1797" t="s">
        <v>74</v>
      </c>
      <c r="E1797">
        <v>47381</v>
      </c>
      <c r="F1797" t="s">
        <v>1657</v>
      </c>
      <c r="G1797">
        <v>32.994</v>
      </c>
      <c r="H1797">
        <v>605.66600000000005</v>
      </c>
      <c r="I1797">
        <v>42.566000000000003</v>
      </c>
      <c r="J1797">
        <v>787.87699999999995</v>
      </c>
      <c r="K1797">
        <v>673.3</v>
      </c>
      <c r="L1797">
        <v>1802.0070000000001</v>
      </c>
      <c r="M1797">
        <v>0</v>
      </c>
      <c r="N1797">
        <v>0</v>
      </c>
      <c r="O1797">
        <v>0</v>
      </c>
      <c r="P1797">
        <v>0</v>
      </c>
      <c r="Q1797">
        <v>0</v>
      </c>
      <c r="R1797">
        <v>0</v>
      </c>
      <c r="S1797">
        <v>0</v>
      </c>
      <c r="T1797">
        <v>0</v>
      </c>
      <c r="U1797">
        <v>0</v>
      </c>
      <c r="V1797">
        <v>0.17399999999999999</v>
      </c>
      <c r="W1797">
        <v>0.996</v>
      </c>
      <c r="Y1797" t="str">
        <f t="shared" si="792"/>
        <v>沖縄県</v>
      </c>
      <c r="Z1797" t="str">
        <f t="shared" si="793"/>
        <v>沖縄県竹富町</v>
      </c>
      <c r="AA1797" s="159">
        <f t="shared" si="794"/>
        <v>42.566000000000003</v>
      </c>
      <c r="AB1797" s="159">
        <f t="shared" si="795"/>
        <v>787.87699999999995</v>
      </c>
      <c r="AC1797" s="159">
        <f t="shared" si="796"/>
        <v>1802.0070000000001</v>
      </c>
      <c r="AD1797" s="159">
        <f t="shared" si="797"/>
        <v>0</v>
      </c>
      <c r="AE1797" s="159">
        <f t="shared" si="798"/>
        <v>0</v>
      </c>
      <c r="AF1797" s="159">
        <f t="shared" si="799"/>
        <v>0</v>
      </c>
      <c r="AG1797" s="159">
        <f t="shared" si="800"/>
        <v>0</v>
      </c>
      <c r="AH1797" s="160">
        <f t="shared" si="801"/>
        <v>2632.45</v>
      </c>
      <c r="AI1797" s="135">
        <f t="shared" si="802"/>
        <v>1.6169727820091552E-2</v>
      </c>
      <c r="AJ1797" s="135">
        <f t="shared" si="803"/>
        <v>0.29929419362191118</v>
      </c>
      <c r="AK1797" s="135">
        <f t="shared" si="804"/>
        <v>0.68453607855799736</v>
      </c>
      <c r="AL1797" s="135">
        <f t="shared" si="805"/>
        <v>0</v>
      </c>
      <c r="AM1797" s="135">
        <f t="shared" si="806"/>
        <v>0</v>
      </c>
      <c r="AN1797" s="135">
        <f t="shared" si="807"/>
        <v>0</v>
      </c>
      <c r="AO1797" s="135">
        <f t="shared" si="808"/>
        <v>0</v>
      </c>
      <c r="AP1797" s="159">
        <f>IFERROR(VLOOKUP(A1797,人口!$A$2:$E$1748,5,0),0)</f>
        <v>4342</v>
      </c>
      <c r="AQ1797" s="159">
        <f t="shared" si="762"/>
        <v>1</v>
      </c>
      <c r="AR1797" s="159">
        <f t="shared" si="763"/>
        <v>0</v>
      </c>
      <c r="AS1797" s="159">
        <f t="shared" si="764"/>
        <v>0</v>
      </c>
      <c r="AT1797" s="159">
        <f t="shared" si="765"/>
        <v>0</v>
      </c>
      <c r="AU1797" s="159">
        <f t="shared" si="766"/>
        <v>0</v>
      </c>
      <c r="AV1797" s="159">
        <f t="shared" si="767"/>
        <v>0</v>
      </c>
      <c r="AW1797" s="159">
        <f t="shared" si="768"/>
        <v>0</v>
      </c>
      <c r="AX1797" s="159">
        <f t="shared" si="809"/>
        <v>0</v>
      </c>
      <c r="AY1797" s="159" t="str">
        <f t="shared" si="810"/>
        <v>5千人未満の市町村平均</v>
      </c>
      <c r="AZ1797" s="159"/>
    </row>
    <row r="1798" spans="1:52" x14ac:dyDescent="0.3">
      <c r="A1798" t="str">
        <f t="shared" si="790"/>
        <v>47382</v>
      </c>
      <c r="B1798" s="158" t="str">
        <f t="shared" si="791"/>
        <v>047382</v>
      </c>
      <c r="C1798">
        <v>47</v>
      </c>
      <c r="D1798" t="s">
        <v>74</v>
      </c>
      <c r="E1798">
        <v>47382</v>
      </c>
      <c r="F1798" t="s">
        <v>1672</v>
      </c>
      <c r="G1798">
        <v>12.423</v>
      </c>
      <c r="H1798">
        <v>162.93</v>
      </c>
      <c r="I1798">
        <v>14.68</v>
      </c>
      <c r="J1798">
        <v>194.18899999999999</v>
      </c>
      <c r="K1798">
        <v>55.8</v>
      </c>
      <c r="L1798">
        <v>186.62799999999999</v>
      </c>
      <c r="M1798">
        <v>0</v>
      </c>
      <c r="N1798">
        <v>0</v>
      </c>
      <c r="O1798">
        <v>0</v>
      </c>
      <c r="P1798">
        <v>0</v>
      </c>
      <c r="Q1798">
        <v>0</v>
      </c>
      <c r="R1798">
        <v>0</v>
      </c>
      <c r="S1798">
        <v>0</v>
      </c>
      <c r="T1798">
        <v>0</v>
      </c>
      <c r="U1798">
        <v>0</v>
      </c>
      <c r="V1798">
        <v>8.1000000000000003E-2</v>
      </c>
      <c r="W1798">
        <v>0.42799999999999999</v>
      </c>
      <c r="Y1798" t="str">
        <f t="shared" si="792"/>
        <v>沖縄県</v>
      </c>
      <c r="Z1798" t="str">
        <f t="shared" si="793"/>
        <v>沖縄県与那国町</v>
      </c>
      <c r="AA1798" s="159">
        <f t="shared" si="794"/>
        <v>14.68</v>
      </c>
      <c r="AB1798" s="159">
        <f t="shared" si="795"/>
        <v>194.18899999999999</v>
      </c>
      <c r="AC1798" s="159">
        <f t="shared" si="796"/>
        <v>186.62799999999999</v>
      </c>
      <c r="AD1798" s="159">
        <f t="shared" si="797"/>
        <v>0</v>
      </c>
      <c r="AE1798" s="159">
        <f t="shared" si="798"/>
        <v>0</v>
      </c>
      <c r="AF1798" s="159">
        <f t="shared" si="799"/>
        <v>0</v>
      </c>
      <c r="AG1798" s="159">
        <f t="shared" si="800"/>
        <v>0</v>
      </c>
      <c r="AH1798" s="160">
        <f t="shared" si="801"/>
        <v>395.49699999999996</v>
      </c>
      <c r="AI1798" s="135">
        <f t="shared" si="802"/>
        <v>3.7117854244153564E-2</v>
      </c>
      <c r="AJ1798" s="135">
        <f t="shared" si="803"/>
        <v>0.490999931731467</v>
      </c>
      <c r="AK1798" s="135">
        <f t="shared" si="804"/>
        <v>0.47188221402437946</v>
      </c>
      <c r="AL1798" s="135">
        <f t="shared" si="805"/>
        <v>0</v>
      </c>
      <c r="AM1798" s="135">
        <f t="shared" si="806"/>
        <v>0</v>
      </c>
      <c r="AN1798" s="135">
        <f t="shared" si="807"/>
        <v>0</v>
      </c>
      <c r="AO1798" s="135">
        <f t="shared" si="808"/>
        <v>0</v>
      </c>
      <c r="AP1798" s="159">
        <f>IFERROR(VLOOKUP(A1798,人口!$A$2:$E$1748,5,0),0)</f>
        <v>1716</v>
      </c>
      <c r="AQ1798" s="159">
        <f t="shared" si="762"/>
        <v>1</v>
      </c>
      <c r="AR1798" s="159">
        <f t="shared" si="763"/>
        <v>0</v>
      </c>
      <c r="AS1798" s="159">
        <f t="shared" si="764"/>
        <v>0</v>
      </c>
      <c r="AT1798" s="159">
        <f t="shared" si="765"/>
        <v>0</v>
      </c>
      <c r="AU1798" s="159">
        <f t="shared" si="766"/>
        <v>0</v>
      </c>
      <c r="AV1798" s="159">
        <f t="shared" si="767"/>
        <v>0</v>
      </c>
      <c r="AW1798" s="159">
        <f t="shared" si="768"/>
        <v>0</v>
      </c>
      <c r="AX1798" s="159">
        <f t="shared" si="809"/>
        <v>0</v>
      </c>
      <c r="AY1798" s="159" t="str">
        <f t="shared" si="810"/>
        <v>5千人未満の市町村平均</v>
      </c>
      <c r="AZ1798" s="159"/>
    </row>
  </sheetData>
  <sheetProtection sheet="1" objects="1" scenarios="1"/>
  <phoneticPr fontId="2"/>
  <pageMargins left="0.7" right="0.7" top="0.75" bottom="0.75" header="0.3" footer="0.3"/>
  <pageSetup paperSize="9" orientation="portrait"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30384C-A88D-4013-A131-D598C5B20543}">
  <sheetPr codeName="Sheet55"/>
  <dimension ref="B1:XFD1798"/>
  <sheetViews>
    <sheetView zoomScaleNormal="100" workbookViewId="0"/>
  </sheetViews>
  <sheetFormatPr defaultRowHeight="16.5" x14ac:dyDescent="0.3"/>
  <cols>
    <col min="1" max="1" width="3.625" customWidth="1"/>
    <col min="23" max="23" width="33.875" bestFit="1" customWidth="1"/>
    <col min="25" max="25" width="25.625" bestFit="1" customWidth="1"/>
  </cols>
  <sheetData>
    <row r="1" spans="2:32 16384:16384" x14ac:dyDescent="0.3">
      <c r="X1" s="80"/>
      <c r="Z1">
        <v>10</v>
      </c>
      <c r="AA1">
        <v>11</v>
      </c>
      <c r="AB1">
        <v>12</v>
      </c>
      <c r="AC1">
        <v>13</v>
      </c>
      <c r="AD1">
        <v>14</v>
      </c>
      <c r="AE1">
        <v>15</v>
      </c>
      <c r="AF1">
        <v>16</v>
      </c>
    </row>
    <row r="2" spans="2:32 16384:16384" x14ac:dyDescent="0.3">
      <c r="B2" s="132" t="s">
        <v>2517</v>
      </c>
      <c r="C2" s="43" t="s">
        <v>2576</v>
      </c>
      <c r="D2" s="43" t="s">
        <v>2577</v>
      </c>
      <c r="E2" s="43" t="s">
        <v>2579</v>
      </c>
      <c r="F2" s="43" t="s">
        <v>2581</v>
      </c>
      <c r="G2" s="43" t="s">
        <v>2586</v>
      </c>
      <c r="H2" s="43" t="s">
        <v>2587</v>
      </c>
      <c r="I2" s="43" t="s">
        <v>2588</v>
      </c>
      <c r="J2" s="43" t="s">
        <v>2591</v>
      </c>
      <c r="K2" s="43" t="s">
        <v>2592</v>
      </c>
      <c r="L2" s="43" t="s">
        <v>2593</v>
      </c>
      <c r="M2" s="43" t="s">
        <v>2594</v>
      </c>
      <c r="N2" s="43" t="s">
        <v>2595</v>
      </c>
      <c r="O2" s="43" t="s">
        <v>2596</v>
      </c>
      <c r="P2" s="43" t="s">
        <v>2597</v>
      </c>
      <c r="Q2" s="43" t="s">
        <v>2598</v>
      </c>
      <c r="R2" s="131" t="s">
        <v>2533</v>
      </c>
      <c r="S2" s="13" t="s">
        <v>2561</v>
      </c>
      <c r="T2" s="13" t="s">
        <v>2562</v>
      </c>
      <c r="U2" s="13" t="s">
        <v>2563</v>
      </c>
      <c r="V2" s="13" t="s">
        <v>2564</v>
      </c>
      <c r="Z2" t="s">
        <v>2592</v>
      </c>
      <c r="AA2" t="s">
        <v>2593</v>
      </c>
      <c r="AB2" t="s">
        <v>2594</v>
      </c>
      <c r="AC2" t="s">
        <v>2595</v>
      </c>
      <c r="AD2" t="s">
        <v>2596</v>
      </c>
      <c r="AE2" t="s">
        <v>2597</v>
      </c>
      <c r="AF2" t="s">
        <v>2598</v>
      </c>
    </row>
    <row r="3" spans="2:32 16384:16384" x14ac:dyDescent="0.3">
      <c r="B3" s="43" t="s">
        <v>26</v>
      </c>
      <c r="C3" s="134">
        <f>SUMIFS(市区町村別再エネポテンシャル!AA$3:AA$1798,市区町村別再エネポテンシャル!$Y$3:$Y$1798,都道府県別再エネポテンシャル!$B3)</f>
        <v>27931.557000000004</v>
      </c>
      <c r="D3" s="134">
        <f>SUMIFS(市区町村別再エネポテンシャル!AB$3:AB$1798,市区町村別再エネポテンシャル!$Y$3:$Y$1798,都道府県別再エネポテンシャル!$B3)</f>
        <v>409812.91700000002</v>
      </c>
      <c r="E3" s="134">
        <f>SUMIFS(市区町村別再エネポテンシャル!AC$3:AC$1798,市区町村別再エネポテンシャル!$Y$3:$Y$1798,都道府県別再エネポテンシャル!$B3)</f>
        <v>636018.5610000001</v>
      </c>
      <c r="F3" s="134">
        <f>SUMIFS(市区町村別再エネポテンシャル!AD$3:AD$1798,市区町村別再エネポテンシャル!$Y$3:$Y$1798,都道府県別再エネポテンシャル!$B3)</f>
        <v>4943.579999999999</v>
      </c>
      <c r="G3" s="134">
        <f>SUMIFS(市区町村別再エネポテンシャル!AE$3:AE$1798,市区町村別再エネポテンシャル!$Y$3:$Y$1798,都道府県別再エネポテンシャル!$B3)</f>
        <v>9980.7920000000013</v>
      </c>
      <c r="H3" s="134">
        <f>SUMIFS(市区町村別再エネポテンシャル!AF$3:AF$1798,市区町村別再エネポテンシャル!$Y$3:$Y$1798,都道府県別再エネポテンシャル!$B3)</f>
        <v>894.6160000000001</v>
      </c>
      <c r="I3" s="134">
        <f>SUMIFS(市区町村別再エネポテンシャル!AG$3:AG$1798,市区町村別再エネポテンシャル!$Y$3:$Y$1798,都道府県別再エネポテンシャル!$B3)</f>
        <v>3213.61</v>
      </c>
      <c r="J3" s="134">
        <f>SUMIFS(市区町村別再エネポテンシャル!AH$3:AH$1798,市区町村別再エネポテンシャル!$Y$3:$Y$1798,都道府県別再エネポテンシャル!$B3)</f>
        <v>1092795.6330000004</v>
      </c>
      <c r="K3" s="136">
        <f t="shared" ref="K3:Q3" si="0">C3/$J3</f>
        <v>2.555972604257286E-2</v>
      </c>
      <c r="L3" s="136">
        <f t="shared" si="0"/>
        <v>0.37501331870714005</v>
      </c>
      <c r="M3" s="136">
        <f t="shared" si="0"/>
        <v>0.58201052584184321</v>
      </c>
      <c r="N3" s="136">
        <f t="shared" si="0"/>
        <v>4.5237918698747192E-3</v>
      </c>
      <c r="O3" s="136">
        <f t="shared" si="0"/>
        <v>9.1332649020569416E-3</v>
      </c>
      <c r="P3" s="136">
        <f t="shared" si="0"/>
        <v>8.1864895226937625E-4</v>
      </c>
      <c r="Q3" s="136">
        <f t="shared" si="0"/>
        <v>2.9407236842426136E-3</v>
      </c>
      <c r="R3" s="134">
        <f>SUMIFS(市区町村別再エネポテンシャル!AP$3:AP$1798,市区町村別再エネポテンシャル!$Y$3:$Y$1798,都道府県別再エネポテンシャル!$B3)</f>
        <v>5267762</v>
      </c>
      <c r="S3" s="162">
        <f>都道府県別部門別CO2排出量!AD3</f>
        <v>0</v>
      </c>
      <c r="T3" s="162">
        <f>都道府県別部門別CO2排出量!AE3</f>
        <v>0</v>
      </c>
      <c r="U3" s="162">
        <f>都道府県別部門別CO2排出量!AF3</f>
        <v>0</v>
      </c>
      <c r="V3" s="162">
        <f>都道府県別部門別CO2排出量!AG3</f>
        <v>1</v>
      </c>
      <c r="W3" s="161" t="str">
        <f>都道府県別部門別CO2排出量!AH3</f>
        <v>500万人以上の都道府県平均</v>
      </c>
      <c r="X3" s="159"/>
      <c r="Y3" s="5" t="str">
        <f>都道府県別部門別CO2排出量!AJ3</f>
        <v>山形県</v>
      </c>
      <c r="Z3" s="135">
        <f>VLOOKUP($Y3,$B$3:$Q$49,Z1,0)</f>
        <v>0.12223322384215786</v>
      </c>
      <c r="AA3" s="135">
        <f>VLOOKUP($Y3,$B$3:$Q$49,AA1,0)</f>
        <v>0.34254760703578863</v>
      </c>
      <c r="AB3" s="135">
        <f>VLOOKUP($Y3,$B$3:$Q$49,AB1,0)</f>
        <v>0.46005022615724872</v>
      </c>
      <c r="AC3" s="135">
        <f>VLOOKUP($Y3,$B$3:$Q$49,AC1,0)</f>
        <v>5.5559516197517429E-2</v>
      </c>
      <c r="AD3" s="135">
        <f>VLOOKUP($Y3,$B$3:$Q$49,AD1,0)</f>
        <v>1.5126325428556985E-2</v>
      </c>
      <c r="AE3" s="135">
        <f>VLOOKUP($Y3,$B$3:$Q$49,AE1,0)</f>
        <v>1.0032070949250035E-3</v>
      </c>
      <c r="AF3" s="135">
        <f>VLOOKUP($Y3,$B$3:$Q$49,AF1,0)</f>
        <v>3.4798942438054141E-3</v>
      </c>
    </row>
    <row r="4" spans="2:32 16384:16384" x14ac:dyDescent="0.3">
      <c r="B4" s="43" t="s">
        <v>29</v>
      </c>
      <c r="C4" s="134">
        <f>SUMIFS(市区町村別再エネポテンシャル!AA$3:AA$1798,市区町村別再エネポテンシャル!$Y$3:$Y$1798,都道府県別再エネポテンシャル!$B4)</f>
        <v>8636.4910000000018</v>
      </c>
      <c r="D4" s="134">
        <f>SUMIFS(市区町村別再エネポテンシャル!AB$3:AB$1798,市区町村別再エネポテンシャル!$Y$3:$Y$1798,都道府県別再エネポテンシャル!$B4)</f>
        <v>39071.091</v>
      </c>
      <c r="E4" s="134">
        <f>SUMIFS(市区町村別再エネポテンシャル!AC$3:AC$1798,市区町村別再エネポテンシャル!$Y$3:$Y$1798,都道府県別再エネポテンシャル!$B4)</f>
        <v>73040.309000000023</v>
      </c>
      <c r="F4" s="134">
        <f>SUMIFS(市区町村別再エネポテンシャル!AD$3:AD$1798,市区町村別再エネポテンシャル!$Y$3:$Y$1798,都道府県別再エネポテンシャル!$B4)</f>
        <v>608.41099999999994</v>
      </c>
      <c r="G4" s="134">
        <f>SUMIFS(市区町村別再エネポテンシャル!AE$3:AE$1798,市区町村別再エネポテンシャル!$Y$3:$Y$1798,都道府県別再エネポテンシャル!$B4)</f>
        <v>12605.977000000001</v>
      </c>
      <c r="H4" s="134">
        <f>SUMIFS(市区町村別再エネポテンシャル!AF$3:AF$1798,市区町村別再エネポテンシャル!$Y$3:$Y$1798,都道府県別再エネポテンシャル!$B4)</f>
        <v>289.12399999999997</v>
      </c>
      <c r="I4" s="134">
        <f>SUMIFS(市区町村別再エネポテンシャル!AG$3:AG$1798,市区町村別再エネポテンシャル!$Y$3:$Y$1798,都道府県別再エネポテンシャル!$B4)</f>
        <v>219.31299999999996</v>
      </c>
      <c r="J4" s="134">
        <f>SUMIFS(市区町村別再エネポテンシャル!AH$3:AH$1798,市区町村別再エネポテンシャル!$Y$3:$Y$1798,都道府県別再エネポテンシャル!$B4)</f>
        <v>134470.71600000004</v>
      </c>
      <c r="K4" s="136">
        <f t="shared" ref="K4:P49" si="1">C4/$J4</f>
        <v>6.4225812555352188E-2</v>
      </c>
      <c r="L4" s="136">
        <f t="shared" si="1"/>
        <v>0.29055464388246427</v>
      </c>
      <c r="M4" s="136">
        <f t="shared" si="1"/>
        <v>0.54316888593052481</v>
      </c>
      <c r="N4" s="136">
        <f t="shared" si="1"/>
        <v>4.5244869522372425E-3</v>
      </c>
      <c r="O4" s="136">
        <f t="shared" si="1"/>
        <v>9.3745146712835209E-2</v>
      </c>
      <c r="P4" s="136">
        <f t="shared" si="1"/>
        <v>2.1500889457597584E-3</v>
      </c>
      <c r="Q4" s="136">
        <f t="shared" ref="Q4:Q49" si="2">I4/$J4</f>
        <v>1.6309350208263923E-3</v>
      </c>
      <c r="R4" s="134">
        <f>SUMIFS(市区町村別再エネポテンシャル!AP$3:AP$1798,市区町村別再エネポテンシャル!$Y$3:$Y$1798,都道府県別再エネポテンシャル!$B4)</f>
        <v>1275783</v>
      </c>
      <c r="S4" s="162">
        <f>都道府県別部門別CO2排出量!AD4</f>
        <v>0</v>
      </c>
      <c r="T4" s="162">
        <f>都道府県別部門別CO2排出量!AE4</f>
        <v>1</v>
      </c>
      <c r="U4" s="162">
        <f>都道府県別部門別CO2排出量!AF4</f>
        <v>0</v>
      </c>
      <c r="V4" s="162">
        <f>都道府県別部門別CO2排出量!AG4</f>
        <v>0</v>
      </c>
      <c r="W4" s="161" t="str">
        <f>都道府県別部門別CO2排出量!AH4</f>
        <v>100万～200万人未満の都道府県平均</v>
      </c>
      <c r="X4" s="159"/>
      <c r="Y4" s="5" t="str">
        <f>都道府県別部門別CO2排出量!AJ4</f>
        <v>100万～200万人未満の都道府県平均</v>
      </c>
      <c r="Z4" s="135">
        <f>VLOOKUP($Y$4,$Y$17:$AF$20,Z16,0)</f>
        <v>0.21097815264216621</v>
      </c>
      <c r="AA4" s="135">
        <f t="shared" ref="AA4:AF4" si="3">VLOOKUP($Y$4,$Y$17:$AF$20,AA16,0)</f>
        <v>0.44317811214331887</v>
      </c>
      <c r="AB4" s="135">
        <f t="shared" si="3"/>
        <v>0.28103545348778941</v>
      </c>
      <c r="AC4" s="135">
        <f t="shared" si="3"/>
        <v>2.3867507743831423E-2</v>
      </c>
      <c r="AD4" s="135">
        <f t="shared" si="3"/>
        <v>3.7407317546354388E-2</v>
      </c>
      <c r="AE4" s="135">
        <f t="shared" si="3"/>
        <v>1.2737653022154788E-3</v>
      </c>
      <c r="AF4" s="135">
        <f t="shared" si="3"/>
        <v>2.259691134324227E-3</v>
      </c>
    </row>
    <row r="5" spans="2:32 16384:16384" x14ac:dyDescent="0.3">
      <c r="B5" s="43" t="s">
        <v>30</v>
      </c>
      <c r="C5" s="134">
        <f>SUMIFS(市区町村別再エネポテンシャル!AA$3:AA$1798,市区町村別再エネポテンシャル!$Y$3:$Y$1798,都道府県別再エネポテンシャル!$B5)</f>
        <v>9318.103000000001</v>
      </c>
      <c r="D5" s="134">
        <f>SUMIFS(市区町村別再エネポテンシャル!AB$3:AB$1798,市区町村別再エネポテンシャル!$Y$3:$Y$1798,都道府県別再エネポテンシャル!$B5)</f>
        <v>34643.224000000002</v>
      </c>
      <c r="E5" s="134">
        <f>SUMIFS(市区町村別再エネポテンシャル!AC$3:AC$1798,市区町村別再エネポテンシャル!$Y$3:$Y$1798,都道府県別再エネポテンシャル!$B5)</f>
        <v>90901.139999999985</v>
      </c>
      <c r="F5" s="134">
        <f>SUMIFS(市区町村別再エネポテンシャル!AD$3:AD$1798,市区町村別再エネポテンシャル!$Y$3:$Y$1798,都道府県別再エネポテンシャル!$B5)</f>
        <v>2327.8249999999998</v>
      </c>
      <c r="G5" s="134">
        <f>SUMIFS(市区町村別再エネポテンシャル!AE$3:AE$1798,市区町村別再エネポテンシャル!$Y$3:$Y$1798,都道府県別再エネポテンシャル!$B5)</f>
        <v>25967.580999999998</v>
      </c>
      <c r="H5" s="134">
        <f>SUMIFS(市区町村別再エネポテンシャル!AF$3:AF$1798,市区町村別再エネポテンシャル!$Y$3:$Y$1798,都道府県別再エネポテンシャル!$B5)</f>
        <v>306.18700000000001</v>
      </c>
      <c r="I5" s="134">
        <f>SUMIFS(市区町村別再エネポテンシャル!AG$3:AG$1798,市区町村別再エネポテンシャル!$Y$3:$Y$1798,都道府県別再エネポテンシャル!$B5)</f>
        <v>216.04</v>
      </c>
      <c r="J5" s="134">
        <f>SUMIFS(市区町村別再エネポテンシャル!AH$3:AH$1798,市区町村別再エネポテンシャル!$Y$3:$Y$1798,都道府県別再エネポテンシャル!$B5)</f>
        <v>163680.10000000003</v>
      </c>
      <c r="K5" s="136">
        <f t="shared" si="1"/>
        <v>5.6928746988790933E-2</v>
      </c>
      <c r="L5" s="136">
        <f t="shared" si="1"/>
        <v>0.21165202122921475</v>
      </c>
      <c r="M5" s="136">
        <f t="shared" si="1"/>
        <v>0.55535853167245108</v>
      </c>
      <c r="N5" s="136">
        <f t="shared" si="1"/>
        <v>1.4221796052177384E-2</v>
      </c>
      <c r="O5" s="136">
        <f t="shared" si="1"/>
        <v>0.15864836959410455</v>
      </c>
      <c r="P5" s="136">
        <f t="shared" si="1"/>
        <v>1.8706427965281055E-3</v>
      </c>
      <c r="Q5" s="136">
        <f t="shared" si="2"/>
        <v>1.3198916667328524E-3</v>
      </c>
      <c r="R5" s="134">
        <f>SUMIFS(市区町村別再エネポテンシャル!AP$3:AP$1798,市区町村別再エネポテンシャル!$Y$3:$Y$1798,都道府県別再エネポテンシャル!$B5)</f>
        <v>1235517</v>
      </c>
      <c r="S5" s="162">
        <f>都道府県別部門別CO2排出量!AD5</f>
        <v>0</v>
      </c>
      <c r="T5" s="162">
        <f>都道府県別部門別CO2排出量!AE5</f>
        <v>1</v>
      </c>
      <c r="U5" s="162">
        <f>都道府県別部門別CO2排出量!AF5</f>
        <v>0</v>
      </c>
      <c r="V5" s="162">
        <f>都道府県別部門別CO2排出量!AG5</f>
        <v>0</v>
      </c>
      <c r="W5" s="161" t="str">
        <f>都道府県別部門別CO2排出量!AH5</f>
        <v>100万～200万人未満の都道府県平均</v>
      </c>
      <c r="X5" s="159"/>
      <c r="Y5" s="5" t="str">
        <f>都道府県別部門別CO2排出量!AJ5</f>
        <v>全国の都道府県平均</v>
      </c>
      <c r="Z5" s="161">
        <f>AVERAGE(K3:K49)</f>
        <v>0.29716185813244583</v>
      </c>
      <c r="AA5" s="161">
        <f>AVERAGE(L3:L49)</f>
        <v>0.40016289868822952</v>
      </c>
      <c r="AB5" s="161">
        <f>AVERAGE(M3:M49)</f>
        <v>0.25173703945074055</v>
      </c>
      <c r="AC5" s="161">
        <f>AVERAGE(N3:N49)</f>
        <v>2.2600419894782477E-2</v>
      </c>
      <c r="AD5" s="161">
        <f>AVERAGE(O3:O49)</f>
        <v>2.4502641180159865E-2</v>
      </c>
      <c r="AE5" s="161">
        <f>AVERAGE(P3:P49)</f>
        <v>1.0869555301223541E-3</v>
      </c>
      <c r="AF5" s="161">
        <f>AVERAGE(Q3:Q49)</f>
        <v>2.7481871235194352E-3</v>
      </c>
      <c r="XFD5" s="161"/>
    </row>
    <row r="6" spans="2:32 16384:16384" x14ac:dyDescent="0.3">
      <c r="B6" s="43" t="s">
        <v>31</v>
      </c>
      <c r="C6" s="134">
        <f>SUMIFS(市区町村別再エネポテンシャル!AA$3:AA$1798,市区町村別再エネポテンシャル!$Y$3:$Y$1798,都道府県別再エネポテンシャル!$B6)</f>
        <v>11851.854000000003</v>
      </c>
      <c r="D6" s="134">
        <f>SUMIFS(市区町村別再エネポテンシャル!AB$3:AB$1798,市区町村別再エネポテンシャル!$Y$3:$Y$1798,都道府県別再エネポテンシャル!$B6)</f>
        <v>21729.777000000002</v>
      </c>
      <c r="E6" s="134">
        <f>SUMIFS(市区町村別再エネポテンシャル!AC$3:AC$1798,市区町村別再エネポテンシャル!$Y$3:$Y$1798,都道府県別再エネポテンシャル!$B6)</f>
        <v>26820.321000000004</v>
      </c>
      <c r="F6" s="134">
        <f>SUMIFS(市区町村別再エネポテンシャル!AD$3:AD$1798,市区町村別再エネポテンシャル!$Y$3:$Y$1798,都道府県別再エネポテンシャル!$B6)</f>
        <v>646.00800000000004</v>
      </c>
      <c r="G6" s="134">
        <f>SUMIFS(市区町村別再エネポテンシャル!AE$3:AE$1798,市区町村別再エネポテンシャル!$Y$3:$Y$1798,都道府県別再エネポテンシャル!$B6)</f>
        <v>479.72800000000001</v>
      </c>
      <c r="H6" s="134">
        <f>SUMIFS(市区町村別再エネポテンシャル!AF$3:AF$1798,市区町村別再エネポテンシャル!$Y$3:$Y$1798,都道府県別再エネポテンシャル!$B6)</f>
        <v>19.179000000000002</v>
      </c>
      <c r="I6" s="134">
        <f>SUMIFS(市区町村別再エネポテンシャル!AG$3:AG$1798,市区町村別再エネポテンシャル!$Y$3:$Y$1798,都道府県別再エネポテンシャル!$B6)</f>
        <v>23.859000000000002</v>
      </c>
      <c r="J6" s="134">
        <f>SUMIFS(市区町村別再エネポテンシャル!AH$3:AH$1798,市区町村別再エネポテンシャル!$Y$3:$Y$1798,都道府県別再エネポテンシャル!$B6)</f>
        <v>61570.72600000001</v>
      </c>
      <c r="K6" s="136">
        <f t="shared" si="1"/>
        <v>0.1924917045805177</v>
      </c>
      <c r="L6" s="136">
        <f t="shared" si="1"/>
        <v>0.35292383916343617</v>
      </c>
      <c r="M6" s="136">
        <f t="shared" si="1"/>
        <v>0.4356018312988546</v>
      </c>
      <c r="N6" s="136">
        <f t="shared" si="1"/>
        <v>1.0492129002994052E-2</v>
      </c>
      <c r="O6" s="136">
        <f t="shared" si="1"/>
        <v>7.7914949386823848E-3</v>
      </c>
      <c r="P6" s="136">
        <f t="shared" si="1"/>
        <v>3.1149543372283766E-4</v>
      </c>
      <c r="Q6" s="136">
        <f t="shared" si="2"/>
        <v>3.8750558179223023E-4</v>
      </c>
      <c r="R6" s="134">
        <f>SUMIFS(市区町村別再エネポテンシャル!AP$3:AP$1798,市区町村別再エネポテンシャル!$Y$3:$Y$1798,都道府県別再エネポテンシャル!$B6)</f>
        <v>2292385</v>
      </c>
      <c r="S6" s="162">
        <f>都道府県別部門別CO2排出量!AD6</f>
        <v>0</v>
      </c>
      <c r="T6" s="162">
        <f>都道府県別部門別CO2排出量!AE6</f>
        <v>0</v>
      </c>
      <c r="U6" s="162">
        <f>都道府県別部門別CO2排出量!AF6</f>
        <v>1</v>
      </c>
      <c r="V6" s="162">
        <f>都道府県別部門別CO2排出量!AG6</f>
        <v>0</v>
      </c>
      <c r="W6" s="161" t="str">
        <f>都道府県別部門別CO2排出量!AH6</f>
        <v>200万～500万人の都道府県平均</v>
      </c>
      <c r="X6" s="159"/>
    </row>
    <row r="7" spans="2:32 16384:16384" x14ac:dyDescent="0.3">
      <c r="B7" s="43" t="s">
        <v>32</v>
      </c>
      <c r="C7" s="134">
        <f>SUMIFS(市区町村別再エネポテンシャル!AA$3:AA$1798,市区町村別再エネポテンシャル!$Y$3:$Y$1798,都道府県別再エネポテンシャル!$B7)</f>
        <v>6970.152</v>
      </c>
      <c r="D7" s="134">
        <f>SUMIFS(市区町村別再エネポテンシャル!AB$3:AB$1798,市区町村別再エネポテンシャル!$Y$3:$Y$1798,都道府県別再エネポテンシャル!$B7)</f>
        <v>32704.119000000002</v>
      </c>
      <c r="E7" s="134">
        <f>SUMIFS(市区町村別再エネポテンシャル!AC$3:AC$1798,市区町村別再エネポテンシャル!$Y$3:$Y$1798,都道府県別再エネポテンシャル!$B7)</f>
        <v>42979.603999999992</v>
      </c>
      <c r="F7" s="134">
        <f>SUMIFS(市区町村別再エネポテンシャル!AD$3:AD$1798,市区町村別再エネポテンシャル!$Y$3:$Y$1798,都道府県別再エネポテンシャル!$B7)</f>
        <v>1901.3730000000003</v>
      </c>
      <c r="G7" s="134">
        <f>SUMIFS(市区町村別再エネポテンシャル!AE$3:AE$1798,市区町村別再エネポテンシャル!$Y$3:$Y$1798,都道府県別再エネポテンシャル!$B7)</f>
        <v>8667.851999999999</v>
      </c>
      <c r="H7" s="134">
        <f>SUMIFS(市区町村別再エネポテンシャル!AF$3:AF$1798,市区町村別再エネポテンシャル!$Y$3:$Y$1798,都道府県別再エネポテンシャル!$B7)</f>
        <v>182.16400000000002</v>
      </c>
      <c r="I7" s="134">
        <f>SUMIFS(市区町村別再エネポテンシャル!AG$3:AG$1798,市区町村別再エネポテンシャル!$Y$3:$Y$1798,都道府県別再エネポテンシャル!$B7)</f>
        <v>231.04299999999998</v>
      </c>
      <c r="J7" s="134">
        <f>SUMIFS(市区町村別再エネポテンシャル!AH$3:AH$1798,市区町村別再エネポテンシャル!$Y$3:$Y$1798,都道府県別再エネポテンシャル!$B7)</f>
        <v>93636.306999999972</v>
      </c>
      <c r="K7" s="136">
        <f t="shared" si="1"/>
        <v>7.4438561529343555E-2</v>
      </c>
      <c r="L7" s="136">
        <f t="shared" si="1"/>
        <v>0.34926750154723651</v>
      </c>
      <c r="M7" s="136">
        <f t="shared" si="1"/>
        <v>0.45900575724328818</v>
      </c>
      <c r="N7" s="136">
        <f t="shared" si="1"/>
        <v>2.0305937524853483E-2</v>
      </c>
      <c r="O7" s="136">
        <f t="shared" si="1"/>
        <v>9.2569349194858805E-2</v>
      </c>
      <c r="P7" s="136">
        <f t="shared" si="1"/>
        <v>1.9454419534080949E-3</v>
      </c>
      <c r="Q7" s="136">
        <f t="shared" si="2"/>
        <v>2.467451007011629E-3</v>
      </c>
      <c r="R7" s="134">
        <f>SUMIFS(市区町村別再エネポテンシャル!AP$3:AP$1798,市区町村別再エネポテンシャル!$Y$3:$Y$1798,都道府県別再エネポテンシャル!$B7)</f>
        <v>985416</v>
      </c>
      <c r="S7" s="162">
        <f>都道府県別部門別CO2排出量!AD7</f>
        <v>1</v>
      </c>
      <c r="T7" s="162">
        <f>都道府県別部門別CO2排出量!AE7</f>
        <v>0</v>
      </c>
      <c r="U7" s="162">
        <f>都道府県別部門別CO2排出量!AF7</f>
        <v>0</v>
      </c>
      <c r="V7" s="162">
        <f>都道府県別部門別CO2排出量!AG7</f>
        <v>0</v>
      </c>
      <c r="W7" s="161" t="str">
        <f>都道府県別部門別CO2排出量!AH7</f>
        <v>100万人未満の都道府県</v>
      </c>
      <c r="X7" s="159"/>
      <c r="Z7" t="str">
        <f>Y3</f>
        <v>山形県</v>
      </c>
      <c r="AA7" t="str">
        <f>Y4</f>
        <v>100万～200万人未満の都道府県平均</v>
      </c>
      <c r="AB7" t="str">
        <f>Y5</f>
        <v>全国の都道府県平均</v>
      </c>
    </row>
    <row r="8" spans="2:32 16384:16384" x14ac:dyDescent="0.3">
      <c r="B8" s="43" t="s">
        <v>33</v>
      </c>
      <c r="C8" s="134">
        <f>SUMIFS(市区町村別再エネポテンシャル!AA$3:AA$1798,市区町村別再エネポテンシャル!$Y$3:$Y$1798,都道府県別再エネポテンシャル!$B8)</f>
        <v>7393.1570000000002</v>
      </c>
      <c r="D8" s="134">
        <f>SUMIFS(市区町村別再エネポテンシャル!AB$3:AB$1798,市区町村別再エネポテンシャル!$Y$3:$Y$1798,都道府県別再エネポテンシャル!$B8)</f>
        <v>20718.656999999992</v>
      </c>
      <c r="E8" s="134">
        <f>SUMIFS(市区町村別再エネポテンシャル!AC$3:AC$1798,市区町村別再エネポテンシャル!$Y$3:$Y$1798,都道府県別再エネポテンシャル!$B8)</f>
        <v>27825.688000000006</v>
      </c>
      <c r="F8" s="134">
        <f>SUMIFS(市区町村別再エネポテンシャル!AD$3:AD$1798,市区町村別再エネポテンシャル!$Y$3:$Y$1798,都道府県別再エネポテンシャル!$B8)</f>
        <v>3360.4630000000002</v>
      </c>
      <c r="G8" s="134">
        <f>SUMIFS(市区町村別再エネポテンシャル!AE$3:AE$1798,市区町村別再エネポテンシャル!$Y$3:$Y$1798,都道府県別再エネポテンシャル!$B8)</f>
        <v>914.90100000000007</v>
      </c>
      <c r="H8" s="134">
        <f>SUMIFS(市区町村別再エネポテンシャル!AF$3:AF$1798,市区町村別再エネポテンシャル!$Y$3:$Y$1798,都道府県別再エネポテンシャル!$B8)</f>
        <v>60.677999999999997</v>
      </c>
      <c r="I8" s="134">
        <f>SUMIFS(市区町村別再エネポテンシャル!AG$3:AG$1798,市区町村別再エネポテンシャル!$Y$3:$Y$1798,都道府県別再エネポテンシャル!$B8)</f>
        <v>210.47800000000001</v>
      </c>
      <c r="J8" s="134">
        <f>SUMIFS(市区町村別再エネポテンシャル!AH$3:AH$1798,市区町村別再エネポテンシャル!$Y$3:$Y$1798,都道府県別再エネポテンシャル!$B8)</f>
        <v>60484.021999999997</v>
      </c>
      <c r="K8" s="136">
        <f t="shared" si="1"/>
        <v>0.12223322384215786</v>
      </c>
      <c r="L8" s="136">
        <f t="shared" si="1"/>
        <v>0.34254760703578863</v>
      </c>
      <c r="M8" s="136">
        <f t="shared" si="1"/>
        <v>0.46005022615724872</v>
      </c>
      <c r="N8" s="136">
        <f t="shared" si="1"/>
        <v>5.5559516197517429E-2</v>
      </c>
      <c r="O8" s="136">
        <f t="shared" si="1"/>
        <v>1.5126325428556985E-2</v>
      </c>
      <c r="P8" s="136">
        <f t="shared" si="1"/>
        <v>1.0032070949250035E-3</v>
      </c>
      <c r="Q8" s="136">
        <f t="shared" si="2"/>
        <v>3.4798942438054141E-3</v>
      </c>
      <c r="R8" s="134">
        <f>SUMIFS(市区町村別再エネポテンシャル!AP$3:AP$1798,市区町村別再エネポテンシャル!$Y$3:$Y$1798,都道府県別再エネポテンシャル!$B8)</f>
        <v>1082296</v>
      </c>
      <c r="S8" s="162">
        <f>都道府県別部門別CO2排出量!AD8</f>
        <v>0</v>
      </c>
      <c r="T8" s="162">
        <f>都道府県別部門別CO2排出量!AE8</f>
        <v>1</v>
      </c>
      <c r="U8" s="162">
        <f>都道府県別部門別CO2排出量!AF8</f>
        <v>0</v>
      </c>
      <c r="V8" s="162">
        <f>都道府県別部門別CO2排出量!AG8</f>
        <v>0</v>
      </c>
      <c r="W8" s="161" t="str">
        <f>都道府県別部門別CO2排出量!AH8</f>
        <v>100万～200万人未満の都道府県平均</v>
      </c>
      <c r="X8" s="159"/>
      <c r="Y8" t="s">
        <v>1659</v>
      </c>
      <c r="Z8" s="148" cm="1">
        <f t="array" ref="Z8:Z14">TRANSPOSE(Z3:AF3)</f>
        <v>0.12223322384215786</v>
      </c>
      <c r="AA8" s="148" cm="1">
        <f t="array" ref="AA8:AA14">TRANSPOSE(Z4:AF4)</f>
        <v>0.21097815264216621</v>
      </c>
      <c r="AB8" s="148" cm="1">
        <f t="array" ref="AB8:AB14">TRANSPOSE(Z5:AF5)</f>
        <v>0.29716185813244583</v>
      </c>
    </row>
    <row r="9" spans="2:32 16384:16384" x14ac:dyDescent="0.3">
      <c r="B9" s="43" t="s">
        <v>34</v>
      </c>
      <c r="C9" s="134">
        <f>SUMIFS(市区町村別再エネポテンシャル!AA$3:AA$1798,市区町村別再エネポテンシャル!$Y$3:$Y$1798,都道府県別再エネポテンシャル!$B9)</f>
        <v>13632.066999999997</v>
      </c>
      <c r="D9" s="134">
        <f>SUMIFS(市区町村別再エネポテンシャル!AB$3:AB$1798,市区町村別再エネポテンシャル!$Y$3:$Y$1798,都道府県別再エネポテンシャル!$B9)</f>
        <v>38994.904000000002</v>
      </c>
      <c r="E9" s="134">
        <f>SUMIFS(市区町村別再エネポテンシャル!AC$3:AC$1798,市区町村別再エネポテンシャル!$Y$3:$Y$1798,都道府県別再エネポテンシャル!$B9)</f>
        <v>57598.311000000002</v>
      </c>
      <c r="F9" s="134">
        <f>SUMIFS(市区町村別再エネポテンシャル!AD$3:AD$1798,市区町村別再エネポテンシャル!$Y$3:$Y$1798,都道府県別再エネポテンシャル!$B9)</f>
        <v>3251.8050000000007</v>
      </c>
      <c r="G9" s="134">
        <f>SUMIFS(市区町村別再エネポテンシャル!AE$3:AE$1798,市区町村別再エネポテンシャル!$Y$3:$Y$1798,都道府県別再エネポテンシャル!$B9)</f>
        <v>1966.192</v>
      </c>
      <c r="H9" s="134">
        <f>SUMIFS(市区町村別再エネポテンシャル!AF$3:AF$1798,市区町村別再エネポテンシャル!$Y$3:$Y$1798,都道府県別再エネポテンシャル!$B9)</f>
        <v>63.432000000000002</v>
      </c>
      <c r="I9" s="134">
        <f>SUMIFS(市区町村別再エネポテンシャル!AG$3:AG$1798,市区町村別再エネポテンシャル!$Y$3:$Y$1798,都道府県別再エネポテンシャル!$B9)</f>
        <v>114.78399999999999</v>
      </c>
      <c r="J9" s="134">
        <f>SUMIFS(市区町村別再エネポテンシャル!AH$3:AH$1798,市区町村別再エネポテンシャル!$Y$3:$Y$1798,都道府県別再エネポテンシャル!$B9)</f>
        <v>115621.49499999995</v>
      </c>
      <c r="K9" s="136">
        <f t="shared" si="1"/>
        <v>0.11790253187783122</v>
      </c>
      <c r="L9" s="136">
        <f t="shared" si="1"/>
        <v>0.33726344742385506</v>
      </c>
      <c r="M9" s="136">
        <f t="shared" si="1"/>
        <v>0.49816265565498896</v>
      </c>
      <c r="N9" s="136">
        <f t="shared" si="1"/>
        <v>2.8124571473496361E-2</v>
      </c>
      <c r="O9" s="136">
        <f t="shared" si="1"/>
        <v>1.7005419277790871E-2</v>
      </c>
      <c r="P9" s="136">
        <f t="shared" si="1"/>
        <v>5.4861771161149602E-4</v>
      </c>
      <c r="Q9" s="136">
        <f t="shared" si="2"/>
        <v>9.9275658042650332E-4</v>
      </c>
      <c r="R9" s="134">
        <f>SUMIFS(市区町村別再エネポテンシャル!AP$3:AP$1798,市区町村別再エネポテンシャル!$Y$3:$Y$1798,都道府県別再エネポテンシャル!$B9)</f>
        <v>1881981</v>
      </c>
      <c r="S9" s="162">
        <f>都道府県別部門別CO2排出量!AD9</f>
        <v>0</v>
      </c>
      <c r="T9" s="162">
        <f>都道府県別部門別CO2排出量!AE9</f>
        <v>1</v>
      </c>
      <c r="U9" s="162">
        <f>都道府県別部門別CO2排出量!AF9</f>
        <v>0</v>
      </c>
      <c r="V9" s="162">
        <f>都道府県別部門別CO2排出量!AG9</f>
        <v>0</v>
      </c>
      <c r="W9" s="161" t="str">
        <f>都道府県別部門別CO2排出量!AH9</f>
        <v>100万～200万人未満の都道府県平均</v>
      </c>
      <c r="X9" s="159"/>
      <c r="Y9" t="s">
        <v>1673</v>
      </c>
      <c r="Z9" s="148">
        <v>0.34254760703578863</v>
      </c>
      <c r="AA9" s="148">
        <v>0.44317811214331887</v>
      </c>
      <c r="AB9" s="148">
        <v>0.40016289868822952</v>
      </c>
    </row>
    <row r="10" spans="2:32 16384:16384" x14ac:dyDescent="0.3">
      <c r="B10" s="43" t="s">
        <v>35</v>
      </c>
      <c r="C10" s="134">
        <f>SUMIFS(市区町村別再エネポテンシャル!AA$3:AA$1798,市区町村別再エネポテンシャル!$Y$3:$Y$1798,都道府県別再エネポテンシャル!$B10)</f>
        <v>21590.253000000004</v>
      </c>
      <c r="D10" s="134">
        <f>SUMIFS(市区町村別再エネポテンシャル!AB$3:AB$1798,市区町村別再エネポテンシャル!$Y$3:$Y$1798,都道府県別再エネポテンシャル!$B10)</f>
        <v>39071.442999999999</v>
      </c>
      <c r="E10" s="134">
        <f>SUMIFS(市区町村別再エネポテンシャル!AC$3:AC$1798,市区町村別再エネポテンシャル!$Y$3:$Y$1798,都道府県別再エネポテンシャル!$B10)</f>
        <v>6603.2610000000004</v>
      </c>
      <c r="F10" s="134">
        <f>SUMIFS(市区町村別再エネポテンシャル!AD$3:AD$1798,市区町村別再エネポテンシャル!$Y$3:$Y$1798,都道府県別再エネポテンシャル!$B10)</f>
        <v>52.591999999999999</v>
      </c>
      <c r="G10" s="134">
        <f>SUMIFS(市区町村別再エネポテンシャル!AE$3:AE$1798,市区町村別再エネポテンシャル!$Y$3:$Y$1798,都道府県別再エネポテンシャル!$B10)</f>
        <v>0</v>
      </c>
      <c r="H10" s="134">
        <f>SUMIFS(市区町村別再エネポテンシャル!AF$3:AF$1798,市区町村別再エネポテンシャル!$Y$3:$Y$1798,都道府県別再エネポテンシャル!$B10)</f>
        <v>0</v>
      </c>
      <c r="I10" s="134">
        <f>SUMIFS(市区町村別再エネポテンシャル!AG$3:AG$1798,市区町村別再エネポテンシャル!$Y$3:$Y$1798,都道府県別再エネポテンシャル!$B10)</f>
        <v>6.4</v>
      </c>
      <c r="J10" s="134">
        <f>SUMIFS(市区町村別再エネポテンシャル!AH$3:AH$1798,市区町村別再エネポテンシャル!$Y$3:$Y$1798,都道府県別再エネポテンシャル!$B10)</f>
        <v>67323.949000000008</v>
      </c>
      <c r="K10" s="136">
        <f t="shared" si="1"/>
        <v>0.32069201704136518</v>
      </c>
      <c r="L10" s="136">
        <f t="shared" si="1"/>
        <v>0.58034983954966746</v>
      </c>
      <c r="M10" s="136">
        <f t="shared" si="1"/>
        <v>9.8081902474259186E-2</v>
      </c>
      <c r="N10" s="136">
        <f t="shared" si="1"/>
        <v>7.8117818073921948E-4</v>
      </c>
      <c r="O10" s="136">
        <f t="shared" si="1"/>
        <v>0</v>
      </c>
      <c r="P10" s="136">
        <f t="shared" si="1"/>
        <v>0</v>
      </c>
      <c r="Q10" s="136">
        <f t="shared" si="2"/>
        <v>9.5062753968873682E-5</v>
      </c>
      <c r="R10" s="134">
        <f>SUMIFS(市区町村別再エネポテンシャル!AP$3:AP$1798,市区町村別再エネポテンシャル!$Y$3:$Y$1798,都道府県別再エネポテンシャル!$B10)</f>
        <v>2921436</v>
      </c>
      <c r="S10" s="162">
        <f>都道府県別部門別CO2排出量!AD10</f>
        <v>0</v>
      </c>
      <c r="T10" s="162">
        <f>都道府県別部門別CO2排出量!AE10</f>
        <v>0</v>
      </c>
      <c r="U10" s="162">
        <f>都道府県別部門別CO2排出量!AF10</f>
        <v>1</v>
      </c>
      <c r="V10" s="162">
        <f>都道府県別部門別CO2排出量!AG10</f>
        <v>0</v>
      </c>
      <c r="W10" s="161" t="str">
        <f>都道府県別部門別CO2排出量!AH10</f>
        <v>200万～500万人の都道府県平均</v>
      </c>
      <c r="X10" s="159"/>
      <c r="Y10" t="s">
        <v>1687</v>
      </c>
      <c r="Z10" s="148">
        <v>0.46005022615724872</v>
      </c>
      <c r="AA10" s="148">
        <v>0.28103545348778941</v>
      </c>
      <c r="AB10" s="148">
        <v>0.25173703945074055</v>
      </c>
    </row>
    <row r="11" spans="2:32 16384:16384" x14ac:dyDescent="0.3">
      <c r="B11" s="43" t="s">
        <v>36</v>
      </c>
      <c r="C11" s="134">
        <f>SUMIFS(市区町村別再エネポテンシャル!AA$3:AA$1798,市区町村別再エネポテンシャル!$Y$3:$Y$1798,都道府県別再エネポテンシャル!$B11)</f>
        <v>14422.613000000001</v>
      </c>
      <c r="D11" s="134">
        <f>SUMIFS(市区町村別再エネポテンシャル!AB$3:AB$1798,市区町村別再エネポテンシャル!$Y$3:$Y$1798,都道府県別再エネポテンシャル!$B11)</f>
        <v>28223.903000000006</v>
      </c>
      <c r="E11" s="134">
        <f>SUMIFS(市区町村別再エネポテンシャル!AC$3:AC$1798,市区町村別再エネポテンシャル!$Y$3:$Y$1798,都道府県別再エネポテンシャル!$B11)</f>
        <v>3329.1380000000004</v>
      </c>
      <c r="F11" s="134">
        <f>SUMIFS(市区町村別再エネポテンシャル!AD$3:AD$1798,市区町村別再エネポテンシャル!$Y$3:$Y$1798,都道府県別再エネポテンシャル!$B11)</f>
        <v>445.16699999999992</v>
      </c>
      <c r="G11" s="134">
        <f>SUMIFS(市区町村別再エネポテンシャル!AE$3:AE$1798,市区町村別再エネポテンシャル!$Y$3:$Y$1798,都道府県別再エネポテンシャル!$B11)</f>
        <v>0</v>
      </c>
      <c r="H11" s="134">
        <f>SUMIFS(市区町村別再エネポテンシャル!AF$3:AF$1798,市区町村別再エネポテンシャル!$Y$3:$Y$1798,都道府県別再エネポテンシャル!$B11)</f>
        <v>0</v>
      </c>
      <c r="I11" s="134">
        <f>SUMIFS(市区町村別再エネポテンシャル!AG$3:AG$1798,市区町村別再エネポテンシャル!$Y$3:$Y$1798,都道府県別再エネポテンシャル!$B11)</f>
        <v>50.129999999999988</v>
      </c>
      <c r="J11" s="134">
        <f>SUMIFS(市区町村別再エネポテンシャル!AH$3:AH$1798,市区町村別再エネポテンシャル!$Y$3:$Y$1798,都道府県別再エネポテンシャル!$B11)</f>
        <v>46470.951000000001</v>
      </c>
      <c r="K11" s="136">
        <f t="shared" si="1"/>
        <v>0.31035760382868</v>
      </c>
      <c r="L11" s="136">
        <f t="shared" si="1"/>
        <v>0.60734507025690099</v>
      </c>
      <c r="M11" s="136">
        <f t="shared" si="1"/>
        <v>7.163911924247042E-2</v>
      </c>
      <c r="N11" s="136">
        <f t="shared" si="1"/>
        <v>9.5794682574927275E-3</v>
      </c>
      <c r="O11" s="136">
        <f t="shared" si="1"/>
        <v>0</v>
      </c>
      <c r="P11" s="136">
        <f t="shared" si="1"/>
        <v>0</v>
      </c>
      <c r="Q11" s="136">
        <f t="shared" si="2"/>
        <v>1.0787384144559467E-3</v>
      </c>
      <c r="R11" s="134">
        <f>SUMIFS(市区町村別再エネポテンシャル!AP$3:AP$1798,市区町村別再エネポテンシャル!$Y$3:$Y$1798,都道府県別再エネポテンシャル!$B11)</f>
        <v>1965516</v>
      </c>
      <c r="S11" s="162">
        <f>都道府県別部門別CO2排出量!AD11</f>
        <v>0</v>
      </c>
      <c r="T11" s="162">
        <f>都道府県別部門別CO2排出量!AE11</f>
        <v>1</v>
      </c>
      <c r="U11" s="162">
        <f>都道府県別部門別CO2排出量!AF11</f>
        <v>0</v>
      </c>
      <c r="V11" s="162">
        <f>都道府県別部門別CO2排出量!AG11</f>
        <v>0</v>
      </c>
      <c r="W11" s="161" t="str">
        <f>都道府県別部門別CO2排出量!AH11</f>
        <v>100万～200万人未満の都道府県平均</v>
      </c>
      <c r="X11" s="159"/>
      <c r="Y11" t="s">
        <v>1700</v>
      </c>
      <c r="Z11" s="148">
        <v>5.5559516197517429E-2</v>
      </c>
      <c r="AA11" s="148">
        <v>2.3867507743831423E-2</v>
      </c>
      <c r="AB11" s="148">
        <v>2.2600419894782477E-2</v>
      </c>
    </row>
    <row r="12" spans="2:32 16384:16384" x14ac:dyDescent="0.3">
      <c r="B12" s="43" t="s">
        <v>37</v>
      </c>
      <c r="C12" s="134">
        <f>SUMIFS(市区町村別再エネポテンシャル!AA$3:AA$1798,市区町村別再エネポテンシャル!$Y$3:$Y$1798,都道府県別再エネポテンシャル!$B12)</f>
        <v>14286.851000000001</v>
      </c>
      <c r="D12" s="134">
        <f>SUMIFS(市区町村別再エネポテンシャル!AB$3:AB$1798,市区町村別再エネポテンシャル!$Y$3:$Y$1798,都道府県別再エネポテンシャル!$B12)</f>
        <v>24248.518999999997</v>
      </c>
      <c r="E12" s="134">
        <f>SUMIFS(市区町村別再エネポテンシャル!AC$3:AC$1798,市区町村別再エネポテンシャル!$Y$3:$Y$1798,都道府県別再エネポテンシャル!$B12)</f>
        <v>1824.6170000000002</v>
      </c>
      <c r="F12" s="134">
        <f>SUMIFS(市区町村別再エネポテンシャル!AD$3:AD$1798,市区町村別再エネポテンシャル!$Y$3:$Y$1798,都道府県別再エネポテンシャル!$B12)</f>
        <v>2494.1950000000002</v>
      </c>
      <c r="G12" s="134">
        <f>SUMIFS(市区町村別再エネポテンシャル!AE$3:AE$1798,市区町村別再エネポテンシャル!$Y$3:$Y$1798,都道府県別再エネポテンシャル!$B12)</f>
        <v>5998.8600000000006</v>
      </c>
      <c r="H12" s="134">
        <f>SUMIFS(市区町村別再エネポテンシャル!AF$3:AF$1798,市区町村別再エネポテンシャル!$Y$3:$Y$1798,都道府県別再エネポテンシャル!$B12)</f>
        <v>372.41100000000006</v>
      </c>
      <c r="I12" s="134">
        <f>SUMIFS(市区町村別再エネポテンシャル!AG$3:AG$1798,市区町村別再エネポテンシャル!$Y$3:$Y$1798,都道府県別再エネポテンシャル!$B12)</f>
        <v>785.44500000000005</v>
      </c>
      <c r="J12" s="134">
        <f>SUMIFS(市区町村別再エネポテンシャル!AH$3:AH$1798,市区町村別再エネポテンシャル!$Y$3:$Y$1798,都道府県別再エネポテンシャル!$B12)</f>
        <v>50010.897999999986</v>
      </c>
      <c r="K12" s="136">
        <f t="shared" si="1"/>
        <v>0.28567475433054618</v>
      </c>
      <c r="L12" s="136">
        <f t="shared" si="1"/>
        <v>0.48486469889022993</v>
      </c>
      <c r="M12" s="136">
        <f t="shared" si="1"/>
        <v>3.6484387862821432E-2</v>
      </c>
      <c r="N12" s="136">
        <f t="shared" si="1"/>
        <v>4.9873029674452174E-2</v>
      </c>
      <c r="O12" s="136">
        <f t="shared" si="1"/>
        <v>0.11995105546795025</v>
      </c>
      <c r="P12" s="136">
        <f t="shared" si="1"/>
        <v>7.4465969397310193E-3</v>
      </c>
      <c r="Q12" s="136">
        <f t="shared" si="2"/>
        <v>1.5705476834269209E-2</v>
      </c>
      <c r="R12" s="134">
        <f>SUMIFS(市区町村別再エネポテンシャル!AP$3:AP$1798,市区町村別再エネポテンシャル!$Y$3:$Y$1798,都道府県別再エネポテンシャル!$B12)</f>
        <v>1969439</v>
      </c>
      <c r="S12" s="162">
        <f>都道府県別部門別CO2排出量!AD12</f>
        <v>0</v>
      </c>
      <c r="T12" s="162">
        <f>都道府県別部門別CO2排出量!AE12</f>
        <v>1</v>
      </c>
      <c r="U12" s="162">
        <f>都道府県別部門別CO2排出量!AF12</f>
        <v>0</v>
      </c>
      <c r="V12" s="162">
        <f>都道府県別部門別CO2排出量!AG12</f>
        <v>0</v>
      </c>
      <c r="W12" s="161" t="str">
        <f>都道府県別部門別CO2排出量!AH12</f>
        <v>100万～200万人未満の都道府県平均</v>
      </c>
      <c r="X12" s="159"/>
      <c r="Y12" t="s">
        <v>1714</v>
      </c>
      <c r="Z12" s="148">
        <v>1.5126325428556985E-2</v>
      </c>
      <c r="AA12" s="148">
        <v>3.7407317546354388E-2</v>
      </c>
      <c r="AB12" s="148">
        <v>2.4502641180159865E-2</v>
      </c>
    </row>
    <row r="13" spans="2:32 16384:16384" x14ac:dyDescent="0.3">
      <c r="B13" s="43" t="s">
        <v>38</v>
      </c>
      <c r="C13" s="134">
        <f>SUMIFS(市区町村別再エネポテンシャル!AA$3:AA$1798,市区町村別再エネポテンシャル!$Y$3:$Y$1798,都道府県別再エネポテンシャル!$B13)</f>
        <v>26831.600000000002</v>
      </c>
      <c r="D13" s="134">
        <f>SUMIFS(市区町村別再エネポテンシャル!AB$3:AB$1798,市区町村別再エネポテンシャル!$Y$3:$Y$1798,都道府県別再エネポテンシャル!$B13)</f>
        <v>10453.390999999998</v>
      </c>
      <c r="E13" s="134">
        <f>SUMIFS(市区町村別再エネポテンシャル!AC$3:AC$1798,市区町村別再エネポテンシャル!$Y$3:$Y$1798,都道府県別再エネポテンシャル!$B13)</f>
        <v>146.739</v>
      </c>
      <c r="F13" s="134">
        <f>SUMIFS(市区町村別再エネポテンシャル!AD$3:AD$1798,市区町村別再エネポテンシャル!$Y$3:$Y$1798,都道府県別再エネポテンシャル!$B13)</f>
        <v>49.17</v>
      </c>
      <c r="G13" s="134">
        <f>SUMIFS(市区町村別再エネポテンシャル!AE$3:AE$1798,市区町村別再エネポテンシャル!$Y$3:$Y$1798,都道府県別再エネポテンシャル!$B13)</f>
        <v>0</v>
      </c>
      <c r="H13" s="134">
        <f>SUMIFS(市区町村別再エネポテンシャル!AF$3:AF$1798,市区町村別再エネポテンシャル!$Y$3:$Y$1798,都道府県別再エネポテンシャル!$B13)</f>
        <v>0</v>
      </c>
      <c r="I13" s="134">
        <f>SUMIFS(市区町村別再エネポテンシャル!AG$3:AG$1798,市区町村別再エネポテンシャル!$Y$3:$Y$1798,都道府県別再エネポテンシャル!$B13)</f>
        <v>110.64799999999998</v>
      </c>
      <c r="J13" s="134">
        <f>SUMIFS(市区町村別再エネポテンシャル!AH$3:AH$1798,市区町村別再エネポテンシャル!$Y$3:$Y$1798,都道府県別再エネポテンシャル!$B13)</f>
        <v>37591.547999999981</v>
      </c>
      <c r="K13" s="136">
        <f t="shared" si="1"/>
        <v>0.71376682864988739</v>
      </c>
      <c r="L13" s="136">
        <f t="shared" si="1"/>
        <v>0.27807822652049347</v>
      </c>
      <c r="M13" s="136">
        <f t="shared" si="1"/>
        <v>3.9035104380378293E-3</v>
      </c>
      <c r="N13" s="136">
        <f t="shared" si="1"/>
        <v>1.3080067891856975E-3</v>
      </c>
      <c r="O13" s="136">
        <f t="shared" si="1"/>
        <v>0</v>
      </c>
      <c r="P13" s="136">
        <f t="shared" si="1"/>
        <v>0</v>
      </c>
      <c r="Q13" s="136">
        <f t="shared" si="2"/>
        <v>2.9434276023961566E-3</v>
      </c>
      <c r="R13" s="134">
        <f>SUMIFS(市区町村別再エネポテンシャル!AP$3:AP$1798,市区町村別再エネポテンシャル!$Y$3:$Y$1798,都道府県別再エネポテンシャル!$B13)</f>
        <v>7390054</v>
      </c>
      <c r="S13" s="162">
        <f>都道府県別部門別CO2排出量!AD13</f>
        <v>0</v>
      </c>
      <c r="T13" s="162">
        <f>都道府県別部門別CO2排出量!AE13</f>
        <v>0</v>
      </c>
      <c r="U13" s="162">
        <f>都道府県別部門別CO2排出量!AF13</f>
        <v>0</v>
      </c>
      <c r="V13" s="162">
        <f>都道府県別部門別CO2排出量!AG13</f>
        <v>1</v>
      </c>
      <c r="W13" s="161" t="str">
        <f>都道府県別部門別CO2排出量!AH13</f>
        <v>500万人以上の都道府県平均</v>
      </c>
      <c r="X13" s="159"/>
      <c r="Y13" t="s">
        <v>1725</v>
      </c>
      <c r="Z13" s="148">
        <v>1.0032070949250035E-3</v>
      </c>
      <c r="AA13" s="148">
        <v>1.2737653022154788E-3</v>
      </c>
      <c r="AB13" s="148">
        <v>1.0869555301223541E-3</v>
      </c>
    </row>
    <row r="14" spans="2:32 16384:16384" x14ac:dyDescent="0.3">
      <c r="B14" s="43" t="s">
        <v>39</v>
      </c>
      <c r="C14" s="134">
        <f>SUMIFS(市区町村別再エネポテンシャル!AA$3:AA$1798,市区町村別再エネポテンシャル!$Y$3:$Y$1798,都道府県別再エネポテンシャル!$B14)</f>
        <v>26145.066000000003</v>
      </c>
      <c r="D14" s="134">
        <f>SUMIFS(市区町村別再エネポテンシャル!AB$3:AB$1798,市区町村別再エネポテンシャル!$Y$3:$Y$1798,都道府県別再エネポテンシャル!$B14)</f>
        <v>41665.947000000029</v>
      </c>
      <c r="E14" s="134">
        <f>SUMIFS(市区町村別再エネポテンシャル!AC$3:AC$1798,市区町村別再エネポテンシャル!$Y$3:$Y$1798,都道府県別再エネポテンシャル!$B14)</f>
        <v>3311.6689999999999</v>
      </c>
      <c r="F14" s="134">
        <f>SUMIFS(市区町村別再エネポテンシャル!AD$3:AD$1798,市区町村別再エネポテンシャル!$Y$3:$Y$1798,都道府県別再エネポテンシャル!$B14)</f>
        <v>0</v>
      </c>
      <c r="G14" s="134">
        <f>SUMIFS(市区町村別再エネポテンシャル!AE$3:AE$1798,市区町村別再エネポテンシャル!$Y$3:$Y$1798,都道府県別再エネポテンシャル!$B14)</f>
        <v>0</v>
      </c>
      <c r="H14" s="134">
        <f>SUMIFS(市区町村別再エネポテンシャル!AF$3:AF$1798,市区町村別再エネポテンシャル!$Y$3:$Y$1798,都道府県別再エネポテンシャル!$B14)</f>
        <v>0</v>
      </c>
      <c r="I14" s="134">
        <f>SUMIFS(市区町村別再エネポテンシャル!AG$3:AG$1798,市区町村別再エネポテンシャル!$Y$3:$Y$1798,都道府県別再エネポテンシャル!$B14)</f>
        <v>151.19</v>
      </c>
      <c r="J14" s="134">
        <f>SUMIFS(市区町村別再エネポテンシャル!AH$3:AH$1798,市区町村別再エネポテンシャル!$Y$3:$Y$1798,都道府県別再エネポテンシャル!$B14)</f>
        <v>71273.871999999988</v>
      </c>
      <c r="K14" s="136">
        <f t="shared" si="1"/>
        <v>0.36682539149830401</v>
      </c>
      <c r="L14" s="136">
        <f t="shared" si="1"/>
        <v>0.58458935695257352</v>
      </c>
      <c r="M14" s="136">
        <f t="shared" si="1"/>
        <v>4.6463997353756795E-2</v>
      </c>
      <c r="N14" s="136">
        <f t="shared" si="1"/>
        <v>0</v>
      </c>
      <c r="O14" s="136">
        <f t="shared" si="1"/>
        <v>0</v>
      </c>
      <c r="P14" s="136">
        <f t="shared" si="1"/>
        <v>0</v>
      </c>
      <c r="Q14" s="136">
        <f t="shared" si="2"/>
        <v>2.1212541953662912E-3</v>
      </c>
      <c r="R14" s="134">
        <f>SUMIFS(市区町村別再エネポテンシャル!AP$3:AP$1798,市区町村別再エネポテンシャル!$Y$3:$Y$1798,都道府県別再エネポテンシャル!$B14)</f>
        <v>6319772</v>
      </c>
      <c r="S14" s="162">
        <f>都道府県別部門別CO2排出量!AD14</f>
        <v>0</v>
      </c>
      <c r="T14" s="162">
        <f>都道府県別部門別CO2排出量!AE14</f>
        <v>0</v>
      </c>
      <c r="U14" s="162">
        <f>都道府県別部門別CO2排出量!AF14</f>
        <v>0</v>
      </c>
      <c r="V14" s="162">
        <f>都道府県別部門別CO2排出量!AG14</f>
        <v>1</v>
      </c>
      <c r="W14" s="161" t="str">
        <f>都道府県別部門別CO2排出量!AH14</f>
        <v>500万人以上の都道府県平均</v>
      </c>
      <c r="X14" s="159"/>
      <c r="Y14" t="s">
        <v>1735</v>
      </c>
      <c r="Z14" s="148">
        <v>3.4798942438054141E-3</v>
      </c>
      <c r="AA14" s="148">
        <v>2.259691134324227E-3</v>
      </c>
      <c r="AB14" s="148">
        <v>2.7481871235194352E-3</v>
      </c>
    </row>
    <row r="15" spans="2:32 16384:16384" x14ac:dyDescent="0.3">
      <c r="B15" s="43" t="s">
        <v>40</v>
      </c>
      <c r="C15" s="134">
        <f>SUMIFS(市区町村別再エネポテンシャル!AA$3:AA$1798,市区町村別再エネポテンシャル!$Y$3:$Y$1798,都道府県別再エネポテンシャル!$B15)</f>
        <v>26965.62799999999</v>
      </c>
      <c r="D15" s="134">
        <f>SUMIFS(市区町村別再エネポテンシャル!AB$3:AB$1798,市区町村別再エネポテンシャル!$Y$3:$Y$1798,都道府県別再エネポテンシャル!$B15)</f>
        <v>5171.0260000000007</v>
      </c>
      <c r="E15" s="134">
        <f>SUMIFS(市区町村別再エネポテンシャル!AC$3:AC$1798,市区町村別再エネポテンシャル!$Y$3:$Y$1798,都道府県別再エネポテンシャル!$B15)</f>
        <v>2296.6109999999999</v>
      </c>
      <c r="F15" s="134">
        <f>SUMIFS(市区町村別再エネポテンシャル!AD$3:AD$1798,市区町村別再エネポテンシャル!$Y$3:$Y$1798,都道府県別再エネポテンシャル!$B15)</f>
        <v>96.034999999999997</v>
      </c>
      <c r="G15" s="134">
        <f>SUMIFS(市区町村別再エネポテンシャル!AE$3:AE$1798,市区町村別再エネポテンシャル!$Y$3:$Y$1798,都道府県別再エネポテンシャル!$B15)</f>
        <v>3713.7060000000001</v>
      </c>
      <c r="H15" s="134">
        <f>SUMIFS(市区町村別再エネポテンシャル!AF$3:AF$1798,市区町村別再エネポテンシャル!$Y$3:$Y$1798,都道府県別再エネポテンシャル!$B15)</f>
        <v>47.99</v>
      </c>
      <c r="I15" s="134">
        <f>SUMIFS(市区町村別再エネポテンシャル!AG$3:AG$1798,市区町村別再エネポテンシャル!$Y$3:$Y$1798,都道府県別再エネポテンシャル!$B15)</f>
        <v>187.625</v>
      </c>
      <c r="J15" s="134">
        <f>SUMIFS(市区町村別再エネポテンシャル!AH$3:AH$1798,市区町村別再エネポテンシャル!$Y$3:$Y$1798,都道府県別再エネポテンシャル!$B15)</f>
        <v>38478.620999999999</v>
      </c>
      <c r="K15" s="136">
        <f t="shared" si="1"/>
        <v>0.70079507267165297</v>
      </c>
      <c r="L15" s="136">
        <f t="shared" si="1"/>
        <v>0.13438698855658057</v>
      </c>
      <c r="M15" s="136">
        <f t="shared" si="1"/>
        <v>5.9685376978556477E-2</v>
      </c>
      <c r="N15" s="136">
        <f t="shared" si="1"/>
        <v>2.4958014997470933E-3</v>
      </c>
      <c r="O15" s="136">
        <f t="shared" si="1"/>
        <v>9.6513489919506215E-2</v>
      </c>
      <c r="P15" s="136">
        <f t="shared" si="1"/>
        <v>1.2471860672969544E-3</v>
      </c>
      <c r="Q15" s="136">
        <f t="shared" si="2"/>
        <v>4.8760843066595347E-3</v>
      </c>
      <c r="R15" s="134">
        <f>SUMIFS(市区町村別再エネポテンシャル!AP$3:AP$1798,市区町村別再エネポテンシャル!$Y$3:$Y$1798,都道府県別再エネポテンシャル!$B15)</f>
        <v>13834925</v>
      </c>
      <c r="S15" s="162">
        <f>都道府県別部門別CO2排出量!AD15</f>
        <v>0</v>
      </c>
      <c r="T15" s="162">
        <f>都道府県別部門別CO2排出量!AE15</f>
        <v>0</v>
      </c>
      <c r="U15" s="162">
        <f>都道府県別部門別CO2排出量!AF15</f>
        <v>0</v>
      </c>
      <c r="V15" s="162">
        <f>都道府県別部門別CO2排出量!AG15</f>
        <v>1</v>
      </c>
      <c r="W15" s="161" t="str">
        <f>都道府県別部門別CO2排出量!AH15</f>
        <v>500万人以上の都道府県平均</v>
      </c>
      <c r="X15" s="159"/>
    </row>
    <row r="16" spans="2:32 16384:16384" x14ac:dyDescent="0.3">
      <c r="B16" s="43" t="s">
        <v>41</v>
      </c>
      <c r="C16" s="134">
        <f>SUMIFS(市区町村別再エネポテンシャル!AA$3:AA$1798,市区町村別再エネポテンシャル!$Y$3:$Y$1798,都道府県別再エネポテンシャル!$B16)</f>
        <v>24474.290000000005</v>
      </c>
      <c r="D16" s="134">
        <f>SUMIFS(市区町村別再エネポテンシャル!AB$3:AB$1798,市区町村別再エネポテンシャル!$Y$3:$Y$1798,都道府県別再エネポテンシャル!$B16)</f>
        <v>5207.4929999999995</v>
      </c>
      <c r="E16" s="134">
        <f>SUMIFS(市区町村別再エネポテンシャル!AC$3:AC$1798,市区町村別再エネポテンシャル!$Y$3:$Y$1798,都道府県別再エネポテンシャル!$B16)</f>
        <v>484.80799999999988</v>
      </c>
      <c r="F16" s="134">
        <f>SUMIFS(市区町村別再エネポテンシャル!AD$3:AD$1798,市区町村別再エネポテンシャル!$Y$3:$Y$1798,都道府県別再エネポテンシャル!$B16)</f>
        <v>381.46500000000003</v>
      </c>
      <c r="G16" s="134">
        <f>SUMIFS(市区町村別再エネポテンシャル!AE$3:AE$1798,市区町村別再エネポテンシャル!$Y$3:$Y$1798,都道府県別再エネポテンシャル!$B16)</f>
        <v>2.5599999999999996</v>
      </c>
      <c r="H16" s="134">
        <f>SUMIFS(市区町村別再エネポテンシャル!AF$3:AF$1798,市区町村別再エネポテンシャル!$Y$3:$Y$1798,都道府県別再エネポテンシャル!$B16)</f>
        <v>2.129</v>
      </c>
      <c r="I16" s="134">
        <f>SUMIFS(市区町村別再エネポテンシャル!AG$3:AG$1798,市区町村別再エネポテンシャル!$Y$3:$Y$1798,都道府県別再エネポテンシャル!$B16)</f>
        <v>127.04899999999999</v>
      </c>
      <c r="J16" s="134">
        <f>SUMIFS(市区町村別再エネポテンシャル!AH$3:AH$1798,市区町村別再エネポテンシャル!$Y$3:$Y$1798,都道府県別再エネポテンシャル!$B16)</f>
        <v>30679.793999999998</v>
      </c>
      <c r="K16" s="136">
        <f t="shared" si="1"/>
        <v>0.79773319208075533</v>
      </c>
      <c r="L16" s="136">
        <f t="shared" si="1"/>
        <v>0.16973689588658905</v>
      </c>
      <c r="M16" s="136">
        <f t="shared" si="1"/>
        <v>1.580219215291993E-2</v>
      </c>
      <c r="N16" s="136">
        <f t="shared" si="1"/>
        <v>1.243375362950612E-2</v>
      </c>
      <c r="O16" s="136">
        <f t="shared" si="1"/>
        <v>8.3442542019675878E-5</v>
      </c>
      <c r="P16" s="136">
        <f t="shared" si="1"/>
        <v>6.9394207796832021E-5</v>
      </c>
      <c r="Q16" s="136">
        <f t="shared" si="2"/>
        <v>4.1411295004132034E-3</v>
      </c>
      <c r="R16" s="134">
        <f>SUMIFS(市区町村別再エネポテンシャル!AP$3:AP$1798,市区町村別再エネポテンシャル!$Y$3:$Y$1798,都道府県別再エネポテンシャル!$B16)</f>
        <v>9209442</v>
      </c>
      <c r="S16" s="162">
        <f>都道府県別部門別CO2排出量!AD16</f>
        <v>0</v>
      </c>
      <c r="T16" s="162">
        <f>都道府県別部門別CO2排出量!AE16</f>
        <v>0</v>
      </c>
      <c r="U16" s="162">
        <f>都道府県別部門別CO2排出量!AF16</f>
        <v>0</v>
      </c>
      <c r="V16" s="162">
        <f>都道府県別部門別CO2排出量!AG16</f>
        <v>1</v>
      </c>
      <c r="W16" s="161" t="str">
        <f>都道府県別部門別CO2排出量!AH16</f>
        <v>500万人以上の都道府県平均</v>
      </c>
      <c r="X16" s="159"/>
      <c r="Z16">
        <v>2</v>
      </c>
      <c r="AA16">
        <v>3</v>
      </c>
      <c r="AB16">
        <v>4</v>
      </c>
      <c r="AC16">
        <v>5</v>
      </c>
      <c r="AD16">
        <v>6</v>
      </c>
      <c r="AE16">
        <v>7</v>
      </c>
      <c r="AF16">
        <v>8</v>
      </c>
    </row>
    <row r="17" spans="2:34" x14ac:dyDescent="0.3">
      <c r="B17" s="43" t="s">
        <v>42</v>
      </c>
      <c r="C17" s="134">
        <f>SUMIFS(市区町村別再エネポテンシャル!AA$3:AA$1798,市区町村別再エネポテンシャル!$Y$3:$Y$1798,都道府県別再エネポテンシャル!$B17)</f>
        <v>13058.315000000002</v>
      </c>
      <c r="D17" s="134">
        <f>SUMIFS(市区町村別再エネポテンシャル!AB$3:AB$1798,市区町村別再エネポテンシャル!$Y$3:$Y$1798,都道府県別再エネポテンシャル!$B17)</f>
        <v>22857.948999999993</v>
      </c>
      <c r="E17" s="134">
        <f>SUMIFS(市区町村別再エネポテンシャル!AC$3:AC$1798,市区町村別再エネポテンシャル!$Y$3:$Y$1798,都道府県別再エネポテンシャル!$B17)</f>
        <v>12983.127</v>
      </c>
      <c r="F17" s="134">
        <f>SUMIFS(市区町村別再エネポテンシャル!AD$3:AD$1798,市区町村別再エネポテンシャル!$Y$3:$Y$1798,都道府県別再エネポテンシャル!$B17)</f>
        <v>4445.79</v>
      </c>
      <c r="G17" s="134">
        <f>SUMIFS(市区町村別再エネポテンシャル!AE$3:AE$1798,市区町村別再エネポテンシャル!$Y$3:$Y$1798,都道府県別再エネポテンシャル!$B17)</f>
        <v>6984.9660000000003</v>
      </c>
      <c r="H17" s="134">
        <f>SUMIFS(市区町村別再エネポテンシャル!AF$3:AF$1798,市区町村別再エネポテンシャル!$Y$3:$Y$1798,都道府県別再エネポテンシャル!$B17)</f>
        <v>786.4</v>
      </c>
      <c r="I17" s="134">
        <f>SUMIFS(市区町村別再エネポテンシャル!AG$3:AG$1798,市区町村別再エネポテンシャル!$Y$3:$Y$1798,都道府県別再エネポテンシャル!$B17)</f>
        <v>2589.759</v>
      </c>
      <c r="J17" s="134">
        <f>SUMIFS(市区町村別再エネポテンシャル!AH$3:AH$1798,市区町村別再エネポテンシャル!$Y$3:$Y$1798,都道府県別再エネポテンシャル!$B17)</f>
        <v>63706.305999999997</v>
      </c>
      <c r="K17" s="136">
        <f t="shared" si="1"/>
        <v>0.20497680402313709</v>
      </c>
      <c r="L17" s="136">
        <f t="shared" si="1"/>
        <v>0.35880198421801435</v>
      </c>
      <c r="M17" s="136">
        <f t="shared" si="1"/>
        <v>0.20379657549128655</v>
      </c>
      <c r="N17" s="136">
        <f t="shared" si="1"/>
        <v>6.9785713207103861E-2</v>
      </c>
      <c r="O17" s="136">
        <f t="shared" si="1"/>
        <v>0.10964324316653991</v>
      </c>
      <c r="P17" s="136">
        <f t="shared" si="1"/>
        <v>1.2344146904389654E-2</v>
      </c>
      <c r="Q17" s="136">
        <f t="shared" si="2"/>
        <v>4.065153298952854E-2</v>
      </c>
      <c r="R17" s="134">
        <f>SUMIFS(市区町村別再エネポテンシャル!AP$3:AP$1798,市区町村別再エネポテンシャル!$Y$3:$Y$1798,都道府県別再エネポテンシャル!$B17)</f>
        <v>2236042</v>
      </c>
      <c r="S17" s="162">
        <f>都道府県別部門別CO2排出量!AD17</f>
        <v>0</v>
      </c>
      <c r="T17" s="162">
        <f>都道府県別部門別CO2排出量!AE17</f>
        <v>0</v>
      </c>
      <c r="U17" s="162">
        <f>都道府県別部門別CO2排出量!AF17</f>
        <v>1</v>
      </c>
      <c r="V17" s="162">
        <f>都道府県別部門別CO2排出量!AG17</f>
        <v>0</v>
      </c>
      <c r="W17" s="161" t="str">
        <f>都道府県別部門別CO2排出量!AH17</f>
        <v>200万～500万人の都道府県平均</v>
      </c>
      <c r="X17" s="159"/>
      <c r="Y17" s="5" t="s">
        <v>2561</v>
      </c>
      <c r="Z17" s="135">
        <f>AVERAGEIFS(K$3:K$49,$W$3:$W$49,$Y17)</f>
        <v>0.24068031805747547</v>
      </c>
      <c r="AA17" s="135">
        <f t="shared" ref="AA17:AF17" si="4">AVERAGEIFS(L$3:L$49,$W$3:$W$49,$Y17)</f>
        <v>0.42994156088168423</v>
      </c>
      <c r="AB17" s="135">
        <f t="shared" si="4"/>
        <v>0.29309406295371926</v>
      </c>
      <c r="AC17" s="135">
        <f t="shared" si="4"/>
        <v>2.6391564413087033E-2</v>
      </c>
      <c r="AD17" s="135">
        <f t="shared" si="4"/>
        <v>9.2569349194858812E-3</v>
      </c>
      <c r="AE17" s="135">
        <f t="shared" si="4"/>
        <v>1.95351871667229E-4</v>
      </c>
      <c r="AF17" s="135">
        <f t="shared" si="4"/>
        <v>4.4020690288108344E-4</v>
      </c>
      <c r="AG17" s="5" t="s">
        <v>2543</v>
      </c>
      <c r="AH17" s="5" t="s">
        <v>2556</v>
      </c>
    </row>
    <row r="18" spans="2:34" x14ac:dyDescent="0.3">
      <c r="B18" s="43" t="s">
        <v>43</v>
      </c>
      <c r="C18" s="134">
        <f>SUMIFS(市区町村別再エネポテンシャル!AA$3:AA$1798,市区町村別再エネポテンシャル!$Y$3:$Y$1798,都道府県別再エネポテンシャル!$B18)</f>
        <v>6951.527000000001</v>
      </c>
      <c r="D18" s="134">
        <f>SUMIFS(市区町村別再エネポテンシャル!AB$3:AB$1798,市区町村別再エネポテンシャル!$Y$3:$Y$1798,都道府県別再エネポテンシャル!$B18)</f>
        <v>8428.3209999999999</v>
      </c>
      <c r="E18" s="134">
        <f>SUMIFS(市区町村別再エネポテンシャル!AC$3:AC$1798,市区町村別再エネポテンシャル!$Y$3:$Y$1798,都道府県別再エネポテンシャル!$B18)</f>
        <v>1976.097</v>
      </c>
      <c r="F18" s="134">
        <f>SUMIFS(市区町村別再エネポテンシャル!AD$3:AD$1798,市区町村別再エネポテンシャル!$Y$3:$Y$1798,都道府県別再エネポテンシャル!$B18)</f>
        <v>3440.904</v>
      </c>
      <c r="G18" s="134">
        <f>SUMIFS(市区町村別再エネポテンシャル!AE$3:AE$1798,市区町村別再エネポテンシャル!$Y$3:$Y$1798,都道府県別再エネポテンシャル!$B18)</f>
        <v>312.21199999999999</v>
      </c>
      <c r="H18" s="134">
        <f>SUMIFS(市区町村別再エネポテンシャル!AF$3:AF$1798,市区町村別再エネポテンシャル!$Y$3:$Y$1798,都道府県別再エネポテンシャル!$B18)</f>
        <v>5.9249999999999998</v>
      </c>
      <c r="I18" s="134">
        <f>SUMIFS(市区町村別再エネポテンシャル!AG$3:AG$1798,市区町村別再エネポテンシャル!$Y$3:$Y$1798,都道府県別再エネポテンシャル!$B18)</f>
        <v>9.1389999999999993</v>
      </c>
      <c r="J18" s="134">
        <f>SUMIFS(市区町村別再エネポテンシャル!AH$3:AH$1798,市区町村別再エネポテンシャル!$Y$3:$Y$1798,都道府県別再エネポテンシャル!$B18)</f>
        <v>21124.125000000004</v>
      </c>
      <c r="K18" s="136">
        <f t="shared" si="1"/>
        <v>0.32907999739634186</v>
      </c>
      <c r="L18" s="136">
        <f t="shared" si="1"/>
        <v>0.39899030137342961</v>
      </c>
      <c r="M18" s="136">
        <f t="shared" si="1"/>
        <v>9.3546927979265393E-2</v>
      </c>
      <c r="N18" s="136">
        <f t="shared" si="1"/>
        <v>0.16288977649961831</v>
      </c>
      <c r="O18" s="136">
        <f t="shared" si="1"/>
        <v>1.4779878456504112E-2</v>
      </c>
      <c r="P18" s="136">
        <f t="shared" si="1"/>
        <v>2.8048499050256512E-4</v>
      </c>
      <c r="Q18" s="136">
        <f t="shared" si="2"/>
        <v>4.3263330433804942E-4</v>
      </c>
      <c r="R18" s="134">
        <f>SUMIFS(市区町村別再エネポテンシャル!AP$3:AP$1798,市区町村別再エネポテンシャル!$Y$3:$Y$1798,都道府県別再エネポテンシャル!$B18)</f>
        <v>1055999</v>
      </c>
      <c r="S18" s="162">
        <f>都道府県別部門別CO2排出量!AD18</f>
        <v>0</v>
      </c>
      <c r="T18" s="162">
        <f>都道府県別部門別CO2排出量!AE18</f>
        <v>1</v>
      </c>
      <c r="U18" s="162">
        <f>都道府県別部門別CO2排出量!AF18</f>
        <v>0</v>
      </c>
      <c r="V18" s="162">
        <f>都道府県別部門別CO2排出量!AG18</f>
        <v>0</v>
      </c>
      <c r="W18" s="161" t="str">
        <f>都道府県別部門別CO2排出量!AH18</f>
        <v>100万～200万人未満の都道府県平均</v>
      </c>
      <c r="X18" s="159"/>
      <c r="Y18" s="5" t="s">
        <v>2562</v>
      </c>
      <c r="Z18" s="135">
        <f t="shared" ref="Z18:Z20" si="5">AVERAGEIFS(K$3:K$49,$W$3:$W$49,$Y18)</f>
        <v>0.21097815264216621</v>
      </c>
      <c r="AA18" s="135">
        <f t="shared" ref="AA18:AA20" si="6">AVERAGEIFS(L$3:L$49,$W$3:$W$49,$Y18)</f>
        <v>0.44317811214331887</v>
      </c>
      <c r="AB18" s="135">
        <f t="shared" ref="AB18:AB20" si="7">AVERAGEIFS(M$3:M$49,$W$3:$W$49,$Y18)</f>
        <v>0.28103545348778941</v>
      </c>
      <c r="AC18" s="135">
        <f t="shared" ref="AC18:AC20" si="8">AVERAGEIFS(N$3:N$49,$W$3:$W$49,$Y18)</f>
        <v>2.3867507743831423E-2</v>
      </c>
      <c r="AD18" s="135">
        <f t="shared" ref="AD18:AD20" si="9">AVERAGEIFS(O$3:O$49,$W$3:$W$49,$Y18)</f>
        <v>3.7407317546354388E-2</v>
      </c>
      <c r="AE18" s="135">
        <f t="shared" ref="AE18:AE20" si="10">AVERAGEIFS(P$3:P$49,$W$3:$W$49,$Y18)</f>
        <v>1.2737653022154788E-3</v>
      </c>
      <c r="AF18" s="135">
        <f t="shared" ref="AF18:AF20" si="11">AVERAGEIFS(Q$3:Q$49,$W$3:$W$49,$Y18)</f>
        <v>2.259691134324227E-3</v>
      </c>
      <c r="AG18" s="5" t="s">
        <v>2557</v>
      </c>
      <c r="AH18" s="5" t="s">
        <v>2566</v>
      </c>
    </row>
    <row r="19" spans="2:34" x14ac:dyDescent="0.3">
      <c r="B19" s="43" t="s">
        <v>44</v>
      </c>
      <c r="C19" s="134">
        <f>SUMIFS(市区町村別再エネポテンシャル!AA$3:AA$1798,市区町村別再エネポテンシャル!$Y$3:$Y$1798,都道府県別再エネポテンシャル!$B19)</f>
        <v>6598.6910000000016</v>
      </c>
      <c r="D19" s="134">
        <f>SUMIFS(市区町村別再エネポテンシャル!AB$3:AB$1798,市区町村別再エネポテンシャル!$Y$3:$Y$1798,都道府県別再エネポテンシャル!$B19)</f>
        <v>12673.824999999999</v>
      </c>
      <c r="E19" s="134">
        <f>SUMIFS(市区町村別再エネポテンシャル!AC$3:AC$1798,市区町村別再エネポテンシャル!$Y$3:$Y$1798,都道府県別再エネポテンシャル!$B19)</f>
        <v>9329.42</v>
      </c>
      <c r="F19" s="134">
        <f>SUMIFS(市区町村別再エネポテンシャル!AD$3:AD$1798,市区町村別再エネポテンシャル!$Y$3:$Y$1798,都道府県別再エネポテンシャル!$B19)</f>
        <v>756.49099999999999</v>
      </c>
      <c r="G19" s="134">
        <f>SUMIFS(市区町村別再エネポテンシャル!AE$3:AE$1798,市区町村別再エネポテンシャル!$Y$3:$Y$1798,都道府県別再エネポテンシャル!$B19)</f>
        <v>0</v>
      </c>
      <c r="H19" s="134">
        <f>SUMIFS(市区町村別再エネポテンシャル!AF$3:AF$1798,市区町村別再エネポテンシャル!$Y$3:$Y$1798,都道府県別再エネポテンシャル!$B19)</f>
        <v>5.2999999999999999E-2</v>
      </c>
      <c r="I19" s="134">
        <f>SUMIFS(市区町村別再エネポテンシャル!AG$3:AG$1798,市区町村別再エネポテンシャル!$Y$3:$Y$1798,都道府県別再エネポテンシャル!$B19)</f>
        <v>20.489000000000001</v>
      </c>
      <c r="J19" s="134">
        <f>SUMIFS(市区町村別再エネポテンシャル!AH$3:AH$1798,市区町村別再エネポテンシャル!$Y$3:$Y$1798,都道府県別再エネポテンシャル!$B19)</f>
        <v>29378.968999999994</v>
      </c>
      <c r="K19" s="136">
        <f t="shared" si="1"/>
        <v>0.22460594175377641</v>
      </c>
      <c r="L19" s="136">
        <f t="shared" si="1"/>
        <v>0.43139107434301055</v>
      </c>
      <c r="M19" s="136">
        <f t="shared" si="1"/>
        <v>0.31755437027078798</v>
      </c>
      <c r="N19" s="136">
        <f t="shared" si="1"/>
        <v>2.5749405978133546E-2</v>
      </c>
      <c r="O19" s="136">
        <f t="shared" si="1"/>
        <v>0</v>
      </c>
      <c r="P19" s="136">
        <f t="shared" si="1"/>
        <v>1.8040115703175292E-6</v>
      </c>
      <c r="Q19" s="136">
        <f t="shared" si="2"/>
        <v>6.9740364272143128E-4</v>
      </c>
      <c r="R19" s="134">
        <f>SUMIFS(市区町村別再エネポテンシャル!AP$3:AP$1798,市区町村別再エネポテンシャル!$Y$3:$Y$1798,都道府県別再エネポテンシャル!$B19)</f>
        <v>1139612</v>
      </c>
      <c r="S19" s="162">
        <f>都道府県別部門別CO2排出量!AD19</f>
        <v>0</v>
      </c>
      <c r="T19" s="162">
        <f>都道府県別部門別CO2排出量!AE19</f>
        <v>1</v>
      </c>
      <c r="U19" s="162">
        <f>都道府県別部門別CO2排出量!AF19</f>
        <v>0</v>
      </c>
      <c r="V19" s="162">
        <f>都道府県別部門別CO2排出量!AG19</f>
        <v>0</v>
      </c>
      <c r="W19" s="161" t="str">
        <f>都道府県別部門別CO2排出量!AH19</f>
        <v>100万～200万人未満の都道府県平均</v>
      </c>
      <c r="X19" s="159"/>
      <c r="Y19" s="5" t="s">
        <v>2563</v>
      </c>
      <c r="Z19" s="135">
        <f t="shared" si="5"/>
        <v>0.2950986771760013</v>
      </c>
      <c r="AA19" s="135">
        <f t="shared" si="6"/>
        <v>0.37690398530847108</v>
      </c>
      <c r="AB19" s="135">
        <f t="shared" si="7"/>
        <v>0.25615462699923464</v>
      </c>
      <c r="AC19" s="135">
        <f t="shared" si="8"/>
        <v>3.5718369437076423E-2</v>
      </c>
      <c r="AD19" s="135">
        <f t="shared" si="9"/>
        <v>2.5647279747748004E-2</v>
      </c>
      <c r="AE19" s="135">
        <f t="shared" si="10"/>
        <v>2.6903569909257018E-3</v>
      </c>
      <c r="AF19" s="135">
        <f t="shared" si="11"/>
        <v>7.7867043405428467E-3</v>
      </c>
      <c r="AG19" s="5" t="s">
        <v>2567</v>
      </c>
      <c r="AH19" s="5" t="s">
        <v>2568</v>
      </c>
    </row>
    <row r="20" spans="2:34" x14ac:dyDescent="0.3">
      <c r="B20" s="43" t="s">
        <v>45</v>
      </c>
      <c r="C20" s="134">
        <f>SUMIFS(市区町村別再エネポテンシャル!AA$3:AA$1798,市区町村別再エネポテンシャル!$Y$3:$Y$1798,都道府県別再エネポテンシャル!$B20)</f>
        <v>5114.9790000000021</v>
      </c>
      <c r="D20" s="134">
        <f>SUMIFS(市区町村別再エネポテンシャル!AB$3:AB$1798,市区町村別再エネポテンシャル!$Y$3:$Y$1798,都道府県別再エネポテンシャル!$B20)</f>
        <v>6569.4379999999992</v>
      </c>
      <c r="E20" s="134">
        <f>SUMIFS(市区町村別再エネポテンシャル!AC$3:AC$1798,市区町村別再エネポテンシャル!$Y$3:$Y$1798,都道府県別再エネポテンシャル!$B20)</f>
        <v>9031.4300000000021</v>
      </c>
      <c r="F20" s="134">
        <f>SUMIFS(市区町村別再エネポテンシャル!AD$3:AD$1798,市区町村別再エネポテンシャル!$Y$3:$Y$1798,都道府県別再エネポテンシャル!$B20)</f>
        <v>678.59399999999994</v>
      </c>
      <c r="G20" s="134">
        <f>SUMIFS(市区町村別再エネポテンシャル!AE$3:AE$1798,市区町村別再エネポテンシャル!$Y$3:$Y$1798,都道府県別再エネポテンシャル!$B20)</f>
        <v>0</v>
      </c>
      <c r="H20" s="134">
        <f>SUMIFS(市区町村別再エネポテンシャル!AF$3:AF$1798,市区町村別再エネポテンシャル!$Y$3:$Y$1798,都道府県別再エネポテンシャル!$B20)</f>
        <v>0</v>
      </c>
      <c r="I20" s="134">
        <f>SUMIFS(市区町村別再エネポテンシャル!AG$3:AG$1798,市区町村別再エネポテンシャル!$Y$3:$Y$1798,都道府県別再エネポテンシャル!$B20)</f>
        <v>0.372</v>
      </c>
      <c r="J20" s="134">
        <f>SUMIFS(市区町村別再エネポテンシャル!AH$3:AH$1798,市区町村別再エネポテンシャル!$Y$3:$Y$1798,都道府県別再エネポテンシャル!$B20)</f>
        <v>21394.812999999998</v>
      </c>
      <c r="K20" s="136">
        <f t="shared" si="1"/>
        <v>0.23907565819808765</v>
      </c>
      <c r="L20" s="136">
        <f t="shared" si="1"/>
        <v>0.30705750968704421</v>
      </c>
      <c r="M20" s="136">
        <f t="shared" si="1"/>
        <v>0.42213175688892457</v>
      </c>
      <c r="N20" s="136">
        <f t="shared" si="1"/>
        <v>3.1717687833962373E-2</v>
      </c>
      <c r="O20" s="136">
        <f t="shared" si="1"/>
        <v>0</v>
      </c>
      <c r="P20" s="136">
        <f t="shared" si="1"/>
        <v>0</v>
      </c>
      <c r="Q20" s="136">
        <f t="shared" si="2"/>
        <v>1.7387391981411571E-5</v>
      </c>
      <c r="R20" s="134">
        <f>SUMIFS(市区町村別再エネポテンシャル!AP$3:AP$1798,市区町村別再エネポテンシャル!$Y$3:$Y$1798,都道府県別再エネポテンシャル!$B20)</f>
        <v>780053</v>
      </c>
      <c r="S20" s="162">
        <f>都道府県別部門別CO2排出量!AD20</f>
        <v>1</v>
      </c>
      <c r="T20" s="162">
        <f>都道府県別部門別CO2排出量!AE20</f>
        <v>0</v>
      </c>
      <c r="U20" s="162">
        <f>都道府県別部門別CO2排出量!AF20</f>
        <v>0</v>
      </c>
      <c r="V20" s="162">
        <f>都道府県別部門別CO2排出量!AG20</f>
        <v>0</v>
      </c>
      <c r="W20" s="161" t="str">
        <f>都道府県別部門別CO2排出量!AH20</f>
        <v>100万人未満の都道府県</v>
      </c>
      <c r="X20" s="159"/>
      <c r="Y20" s="5" t="s">
        <v>2564</v>
      </c>
      <c r="Z20" s="135">
        <f t="shared" si="5"/>
        <v>0.55327240904431851</v>
      </c>
      <c r="AA20" s="135">
        <f t="shared" si="6"/>
        <v>0.29216072268842247</v>
      </c>
      <c r="AB20" s="135">
        <f t="shared" si="7"/>
        <v>0.13675045987754947</v>
      </c>
      <c r="AC20" s="135">
        <f t="shared" si="8"/>
        <v>3.9118867278518064E-3</v>
      </c>
      <c r="AD20" s="135">
        <f t="shared" si="9"/>
        <v>1.1747799707064761E-2</v>
      </c>
      <c r="AE20" s="135">
        <f t="shared" si="10"/>
        <v>2.372476919292403E-4</v>
      </c>
      <c r="AF20" s="135">
        <f t="shared" si="11"/>
        <v>1.9194742628639233E-3</v>
      </c>
      <c r="AG20" s="5" t="s">
        <v>2569</v>
      </c>
      <c r="AH20" s="5"/>
    </row>
    <row r="21" spans="2:34" x14ac:dyDescent="0.3">
      <c r="B21" s="43" t="s">
        <v>46</v>
      </c>
      <c r="C21" s="134">
        <f>SUMIFS(市区町村別再エネポテンシャル!AA$3:AA$1798,市区町村別再エネポテンシャル!$Y$3:$Y$1798,都道府県別再エネポテンシャル!$B21)</f>
        <v>6737.9039999999995</v>
      </c>
      <c r="D21" s="134">
        <f>SUMIFS(市区町村別再エネポテンシャル!AB$3:AB$1798,市区町村別再エネポテンシャル!$Y$3:$Y$1798,都道府県別再エネポテンシャル!$B21)</f>
        <v>11481.222000000002</v>
      </c>
      <c r="E21" s="134">
        <f>SUMIFS(市区町村別再エネポテンシャル!AC$3:AC$1798,市区町村別再エネポテンシャル!$Y$3:$Y$1798,都道府県別再エネポテンシャル!$B21)</f>
        <v>189.524</v>
      </c>
      <c r="F21" s="134">
        <f>SUMIFS(市区町村別再エネポテンシャル!AD$3:AD$1798,市区町村別再エネポテンシャル!$Y$3:$Y$1798,都道府県別再エネポテンシャル!$B21)</f>
        <v>1676.288</v>
      </c>
      <c r="G21" s="134">
        <f>SUMIFS(市区町村別再エネポテンシャル!AE$3:AE$1798,市区町村別再エネポテンシャル!$Y$3:$Y$1798,都道府県別再エネポテンシャル!$B21)</f>
        <v>0</v>
      </c>
      <c r="H21" s="134">
        <f>SUMIFS(市区町村別再エネポテンシャル!AF$3:AF$1798,市区町村別再エネポテンシャル!$Y$3:$Y$1798,都道府県別再エネポテンシャル!$B21)</f>
        <v>0</v>
      </c>
      <c r="I21" s="134">
        <f>SUMIFS(市区町村別再エネポテンシャル!AG$3:AG$1798,市区町村別再エネポテンシャル!$Y$3:$Y$1798,都道府県別再エネポテンシャル!$B21)</f>
        <v>33.703999999999994</v>
      </c>
      <c r="J21" s="134">
        <f>SUMIFS(市区町村別再エネポテンシャル!AH$3:AH$1798,市区町村別再エネポテンシャル!$Y$3:$Y$1798,都道府県別再エネポテンシャル!$B21)</f>
        <v>20118.642000000003</v>
      </c>
      <c r="K21" s="136">
        <f t="shared" si="1"/>
        <v>0.33490848935032486</v>
      </c>
      <c r="L21" s="136">
        <f t="shared" si="1"/>
        <v>0.57067579412169067</v>
      </c>
      <c r="M21" s="136">
        <f t="shared" si="1"/>
        <v>9.4203177331750303E-3</v>
      </c>
      <c r="N21" s="136">
        <f t="shared" si="1"/>
        <v>8.33201366175709E-2</v>
      </c>
      <c r="O21" s="136">
        <f t="shared" si="1"/>
        <v>0</v>
      </c>
      <c r="P21" s="136">
        <f t="shared" si="1"/>
        <v>0</v>
      </c>
      <c r="Q21" s="136">
        <f t="shared" si="2"/>
        <v>1.6752621772384035E-3</v>
      </c>
      <c r="R21" s="134">
        <f>SUMIFS(市区町村別再エネポテンシャル!AP$3:AP$1798,市区町村別再エネポテンシャル!$Y$3:$Y$1798,都道府県別再エネポテンシャル!$B21)</f>
        <v>826579</v>
      </c>
      <c r="S21" s="162">
        <f>都道府県別部門別CO2排出量!AD21</f>
        <v>1</v>
      </c>
      <c r="T21" s="162">
        <f>都道府県別部門別CO2排出量!AE21</f>
        <v>0</v>
      </c>
      <c r="U21" s="162">
        <f>都道府県別部門別CO2排出量!AF21</f>
        <v>0</v>
      </c>
      <c r="V21" s="162">
        <f>都道府県別部門別CO2排出量!AG21</f>
        <v>0</v>
      </c>
      <c r="W21" s="161" t="str">
        <f>都道府県別部門別CO2排出量!AH21</f>
        <v>100万人未満の都道府県</v>
      </c>
      <c r="X21" s="159"/>
      <c r="Z21" s="135"/>
      <c r="AA21" s="135"/>
      <c r="AB21" s="135"/>
      <c r="AC21" s="135"/>
      <c r="AD21" s="135"/>
      <c r="AE21" s="135"/>
      <c r="AF21" s="135"/>
    </row>
    <row r="22" spans="2:34" x14ac:dyDescent="0.3">
      <c r="B22" s="43" t="s">
        <v>47</v>
      </c>
      <c r="C22" s="134">
        <f>SUMIFS(市区町村別再エネポテンシャル!AA$3:AA$1798,市区町村別再エネポテンシャル!$Y$3:$Y$1798,都道府県別再エネポテンシャル!$B22)</f>
        <v>17787.842000000001</v>
      </c>
      <c r="D22" s="134">
        <f>SUMIFS(市区町村別再エネポテンシャル!AB$3:AB$1798,市区町村別再エネポテンシャル!$Y$3:$Y$1798,都道府県別再エネポテンシャル!$B22)</f>
        <v>39650.725999999988</v>
      </c>
      <c r="E22" s="134">
        <f>SUMIFS(市区町村別再エネポテンシャル!AC$3:AC$1798,市区町村別再エネポテンシャル!$Y$3:$Y$1798,都道府県別再エネポテンシャル!$B22)</f>
        <v>5294.2880000000005</v>
      </c>
      <c r="F22" s="134">
        <f>SUMIFS(市区町村別再エネポテンシャル!AD$3:AD$1798,市区町村別再エネポテンシャル!$Y$3:$Y$1798,都道府県別再エネポテンシャル!$B22)</f>
        <v>3657.1890000000012</v>
      </c>
      <c r="G22" s="134">
        <f>SUMIFS(市区町村別再エネポテンシャル!AE$3:AE$1798,市区町村別再エネポテンシャル!$Y$3:$Y$1798,都道府県別再エネポテンシャル!$B22)</f>
        <v>3665.9610000000002</v>
      </c>
      <c r="H22" s="134">
        <f>SUMIFS(市区町村別再エネポテンシャル!AF$3:AF$1798,市区町村別再エネポテンシャル!$Y$3:$Y$1798,都道府県別再エネポテンシャル!$B22)</f>
        <v>337.20699999999999</v>
      </c>
      <c r="I22" s="134">
        <f>SUMIFS(市区町村別再エネポテンシャル!AG$3:AG$1798,市区町村別再エネポテンシャル!$Y$3:$Y$1798,都道府県別再エネポテンシャル!$B22)</f>
        <v>619.64800000000002</v>
      </c>
      <c r="J22" s="134">
        <f>SUMIFS(市区町村別再エネポテンシャル!AH$3:AH$1798,市区町村別再エネポテンシャル!$Y$3:$Y$1798,都道府県別再エネポテンシャル!$B22)</f>
        <v>71012.861000000048</v>
      </c>
      <c r="K22" s="136">
        <f t="shared" si="1"/>
        <v>0.250487612377707</v>
      </c>
      <c r="L22" s="136">
        <f t="shared" si="1"/>
        <v>0.55835978781364637</v>
      </c>
      <c r="M22" s="136">
        <f t="shared" si="1"/>
        <v>7.4553931857498271E-2</v>
      </c>
      <c r="N22" s="136">
        <f t="shared" si="1"/>
        <v>5.1500375403829998E-2</v>
      </c>
      <c r="O22" s="136">
        <f t="shared" si="1"/>
        <v>5.1623902323833959E-2</v>
      </c>
      <c r="P22" s="136">
        <f t="shared" si="1"/>
        <v>4.7485342126970462E-3</v>
      </c>
      <c r="Q22" s="136">
        <f t="shared" si="2"/>
        <v>8.7258560107865476E-3</v>
      </c>
      <c r="R22" s="134">
        <f>SUMIFS(市区町村別再エネポテンシャル!AP$3:AP$1798,市区町村別再エネポテンシャル!$Y$3:$Y$1798,都道府県別再エネポテンシャル!$B22)</f>
        <v>2087307</v>
      </c>
      <c r="S22" s="162">
        <f>都道府県別部門別CO2排出量!AD22</f>
        <v>0</v>
      </c>
      <c r="T22" s="162">
        <f>都道府県別部門別CO2排出量!AE22</f>
        <v>0</v>
      </c>
      <c r="U22" s="162">
        <f>都道府県別部門別CO2排出量!AF22</f>
        <v>1</v>
      </c>
      <c r="V22" s="162">
        <f>都道府県別部門別CO2排出量!AG22</f>
        <v>0</v>
      </c>
      <c r="W22" s="161" t="str">
        <f>都道府県別部門別CO2排出量!AH22</f>
        <v>200万～500万人の都道府県平均</v>
      </c>
      <c r="X22" s="159"/>
      <c r="Z22" s="135"/>
      <c r="AA22" s="135"/>
      <c r="AB22" s="135"/>
      <c r="AC22" s="135"/>
      <c r="AD22" s="135"/>
      <c r="AE22" s="135"/>
      <c r="AF22" s="135"/>
    </row>
    <row r="23" spans="2:34" x14ac:dyDescent="0.3">
      <c r="B23" s="43" t="s">
        <v>48</v>
      </c>
      <c r="C23" s="134">
        <f>SUMIFS(市区町村別再エネポテンシャル!AA$3:AA$1798,市区町村別再エネポテンシャル!$Y$3:$Y$1798,都道府県別再エネポテンシャル!$B23)</f>
        <v>13335.408999999998</v>
      </c>
      <c r="D23" s="134">
        <f>SUMIFS(市区町村別再エネポテンシャル!AB$3:AB$1798,市区町村別再エネポテンシャル!$Y$3:$Y$1798,都道府県別再エネポテンシャル!$B23)</f>
        <v>7928.362000000001</v>
      </c>
      <c r="E23" s="134">
        <f>SUMIFS(市区町村別再エネポテンシャル!AC$3:AC$1798,市区町村別再エネポテンシャル!$Y$3:$Y$1798,都道府県別再エネポテンシャル!$B23)</f>
        <v>12446.626</v>
      </c>
      <c r="F23" s="134">
        <f>SUMIFS(市区町村別再エネポテンシャル!AD$3:AD$1798,市区町村別再エネポテンシャル!$Y$3:$Y$1798,都道府県別再エネポテンシャル!$B23)</f>
        <v>4032.3639999999996</v>
      </c>
      <c r="G23" s="134">
        <f>SUMIFS(市区町村別再エネポテンシャル!AE$3:AE$1798,市区町村別再エネポテンシャル!$Y$3:$Y$1798,都道府県別再エネポテンシャル!$B23)</f>
        <v>723.40499999999997</v>
      </c>
      <c r="H23" s="134">
        <f>SUMIFS(市区町村別再エネポテンシャル!AF$3:AF$1798,市区町村別再エネポテンシャル!$Y$3:$Y$1798,都道府県別再エネポテンシャル!$B23)</f>
        <v>35.585999999999999</v>
      </c>
      <c r="I23" s="134">
        <f>SUMIFS(市区町村別再エネポテンシャル!AG$3:AG$1798,市区町村別再エネポテンシャル!$Y$3:$Y$1798,都道府県別再エネポテンシャル!$B23)</f>
        <v>48.474999999999994</v>
      </c>
      <c r="J23" s="134">
        <f>SUMIFS(市区町村別再エネポテンシャル!AH$3:AH$1798,市区町村別再エネポテンシャル!$Y$3:$Y$1798,都道府県別再エネポテンシャル!$B23)</f>
        <v>38550.227000000006</v>
      </c>
      <c r="K23" s="136">
        <f t="shared" si="1"/>
        <v>0.34592296953270846</v>
      </c>
      <c r="L23" s="136">
        <f t="shared" si="1"/>
        <v>0.20566317287833349</v>
      </c>
      <c r="M23" s="136">
        <f t="shared" si="1"/>
        <v>0.32286777455292281</v>
      </c>
      <c r="N23" s="136">
        <f t="shared" si="1"/>
        <v>0.10460026603734393</v>
      </c>
      <c r="O23" s="136">
        <f t="shared" si="1"/>
        <v>1.8765259151392284E-2</v>
      </c>
      <c r="P23" s="136">
        <f t="shared" si="1"/>
        <v>9.2310740478908186E-4</v>
      </c>
      <c r="Q23" s="136">
        <f t="shared" si="2"/>
        <v>1.2574504425097155E-3</v>
      </c>
      <c r="R23" s="134">
        <f>SUMIFS(市区町村別再エネポテンシャル!AP$3:AP$1798,市区町村別再エネポテンシャル!$Y$3:$Y$1798,都道府県別再エネポテンシャル!$B23)</f>
        <v>2032490</v>
      </c>
      <c r="S23" s="162">
        <f>都道府県別部門別CO2排出量!AD23</f>
        <v>0</v>
      </c>
      <c r="T23" s="162">
        <f>都道府県別部門別CO2排出量!AE23</f>
        <v>0</v>
      </c>
      <c r="U23" s="162">
        <f>都道府県別部門別CO2排出量!AF23</f>
        <v>1</v>
      </c>
      <c r="V23" s="162">
        <f>都道府県別部門別CO2排出量!AG23</f>
        <v>0</v>
      </c>
      <c r="W23" s="161" t="str">
        <f>都道府県別部門別CO2排出量!AH23</f>
        <v>200万～500万人の都道府県平均</v>
      </c>
      <c r="X23" s="159"/>
      <c r="Z23" s="135"/>
      <c r="AA23" s="135"/>
      <c r="AB23" s="135"/>
      <c r="AC23" s="135"/>
      <c r="AD23" s="135"/>
      <c r="AE23" s="135"/>
      <c r="AF23" s="135"/>
    </row>
    <row r="24" spans="2:34" x14ac:dyDescent="0.3">
      <c r="B24" s="43" t="s">
        <v>49</v>
      </c>
      <c r="C24" s="134">
        <f>SUMIFS(市区町村別再エネポテンシャル!AA$3:AA$1798,市区町村別再エネポテンシャル!$Y$3:$Y$1798,都道府県別再エネポテンシャル!$B24)</f>
        <v>20165.774999999998</v>
      </c>
      <c r="D24" s="134">
        <f>SUMIFS(市区町村別再エネポテンシャル!AB$3:AB$1798,市区町村別再エネポテンシャル!$Y$3:$Y$1798,都道府県別再エネポテンシャル!$B24)</f>
        <v>14870.821999999998</v>
      </c>
      <c r="E24" s="134">
        <f>SUMIFS(市区町村別再エネポテンシャル!AC$3:AC$1798,市区町村別再エネポテンシャル!$Y$3:$Y$1798,都道府県別再エネポテンシャル!$B24)</f>
        <v>8860.9339999999993</v>
      </c>
      <c r="F24" s="134">
        <f>SUMIFS(市区町村別再エネポテンシャル!AD$3:AD$1798,市区町村別再エネポテンシャル!$Y$3:$Y$1798,都道府県別再エネポテンシャル!$B24)</f>
        <v>1854.3860000000002</v>
      </c>
      <c r="G24" s="134">
        <f>SUMIFS(市区町村別再エネポテンシャル!AE$3:AE$1798,市区町村別再エネポテンシャル!$Y$3:$Y$1798,都道府県別再エネポテンシャル!$B24)</f>
        <v>820.01</v>
      </c>
      <c r="H24" s="134">
        <f>SUMIFS(市区町村別再エネポテンシャル!AF$3:AF$1798,市区町村別再エネポテンシャル!$Y$3:$Y$1798,都道府県別再エネポテンシャル!$B24)</f>
        <v>150.99399999999997</v>
      </c>
      <c r="I24" s="134">
        <f>SUMIFS(市区町村別再エネポテンシャル!AG$3:AG$1798,市区町村別再エネポテンシャル!$Y$3:$Y$1798,都道府県別再エネポテンシャル!$B24)</f>
        <v>528.08800000000008</v>
      </c>
      <c r="J24" s="134">
        <f>SUMIFS(市区町村別再エネポテンシャル!AH$3:AH$1798,市区町村別再エネポテンシャル!$Y$3:$Y$1798,都道府県別再エネポテンシャル!$B24)</f>
        <v>47251.008999999998</v>
      </c>
      <c r="K24" s="136">
        <f t="shared" si="1"/>
        <v>0.42677977522130794</v>
      </c>
      <c r="L24" s="136">
        <f t="shared" si="1"/>
        <v>0.31471967085401287</v>
      </c>
      <c r="M24" s="136">
        <f t="shared" si="1"/>
        <v>0.18752899012167126</v>
      </c>
      <c r="N24" s="136">
        <f t="shared" si="1"/>
        <v>3.9245426483908531E-2</v>
      </c>
      <c r="O24" s="136">
        <f t="shared" si="1"/>
        <v>1.735433840153551E-2</v>
      </c>
      <c r="P24" s="136">
        <f t="shared" si="1"/>
        <v>3.1955719718069933E-3</v>
      </c>
      <c r="Q24" s="136">
        <f t="shared" si="2"/>
        <v>1.1176226945756864E-2</v>
      </c>
      <c r="R24" s="134">
        <f>SUMIFS(市区町村別再エネポテンシャル!AP$3:AP$1798,市区町村別再エネポテンシャル!$Y$3:$Y$1798,都道府県別再エネポテンシャル!$B24)</f>
        <v>3708556</v>
      </c>
      <c r="S24" s="162">
        <f>都道府県別部門別CO2排出量!AD24</f>
        <v>0</v>
      </c>
      <c r="T24" s="162">
        <f>都道府県別部門別CO2排出量!AE24</f>
        <v>0</v>
      </c>
      <c r="U24" s="162">
        <f>都道府県別部門別CO2排出量!AF24</f>
        <v>1</v>
      </c>
      <c r="V24" s="162">
        <f>都道府県別部門別CO2排出量!AG24</f>
        <v>0</v>
      </c>
      <c r="W24" s="161" t="str">
        <f>都道府県別部門別CO2排出量!AH24</f>
        <v>200万～500万人の都道府県平均</v>
      </c>
      <c r="X24" s="159"/>
      <c r="Z24" s="135"/>
      <c r="AA24" s="135"/>
      <c r="AB24" s="135"/>
      <c r="AC24" s="135"/>
      <c r="AD24" s="135"/>
      <c r="AE24" s="135"/>
      <c r="AF24" s="135"/>
    </row>
    <row r="25" spans="2:34" x14ac:dyDescent="0.3">
      <c r="B25" s="43" t="s">
        <v>50</v>
      </c>
      <c r="C25" s="134">
        <f>SUMIFS(市区町村別再エネポテンシャル!AA$3:AA$1798,市区町村別再エネポテンシャル!$Y$3:$Y$1798,都道府県別再エネポテンシャル!$B25)</f>
        <v>32874.053000000007</v>
      </c>
      <c r="D25" s="134">
        <f>SUMIFS(市区町村別再エネポテンシャル!AB$3:AB$1798,市区町村別再エネポテンシャル!$Y$3:$Y$1798,都道府県別再エネポテンシャル!$B25)</f>
        <v>15827.065000000002</v>
      </c>
      <c r="E25" s="134">
        <f>SUMIFS(市区町村別再エネポテンシャル!AC$3:AC$1798,市区町村別再エネポテンシャル!$Y$3:$Y$1798,都道府県別再エネポテンシャル!$B25)</f>
        <v>5509.52</v>
      </c>
      <c r="F25" s="134">
        <f>SUMIFS(市区町村別再エネポテンシャル!AD$3:AD$1798,市区町村別再エネポテンシャル!$Y$3:$Y$1798,都道府県別再エネポテンシャル!$B25)</f>
        <v>439.649</v>
      </c>
      <c r="G25" s="134">
        <f>SUMIFS(市区町村別再エネポテンシャル!AE$3:AE$1798,市区町村別再エネポテンシャル!$Y$3:$Y$1798,都道府県別再エネポテンシャル!$B25)</f>
        <v>0</v>
      </c>
      <c r="H25" s="134">
        <f>SUMIFS(市区町村別再エネポテンシャル!AF$3:AF$1798,市区町村別再エネポテンシャル!$Y$3:$Y$1798,都道府県別再エネポテンシャル!$B25)</f>
        <v>0</v>
      </c>
      <c r="I25" s="134">
        <f>SUMIFS(市区町村別再エネポテンシャル!AG$3:AG$1798,市区町村別再エネポテンシャル!$Y$3:$Y$1798,都道府県別再エネポテンシャル!$B25)</f>
        <v>6.4489999999999998</v>
      </c>
      <c r="J25" s="134">
        <f>SUMIFS(市区町村別再エネポテンシャル!AH$3:AH$1798,市区町村別再エネポテンシャル!$Y$3:$Y$1798,都道府県別再エネポテンシャル!$B25)</f>
        <v>54656.736000000012</v>
      </c>
      <c r="K25" s="136">
        <f t="shared" si="1"/>
        <v>0.60146388909868309</v>
      </c>
      <c r="L25" s="136">
        <f t="shared" si="1"/>
        <v>0.28957208494850478</v>
      </c>
      <c r="M25" s="136">
        <f t="shared" si="1"/>
        <v>0.10080221402170812</v>
      </c>
      <c r="N25" s="136">
        <f t="shared" si="1"/>
        <v>8.0438209848462203E-3</v>
      </c>
      <c r="O25" s="136">
        <f t="shared" si="1"/>
        <v>0</v>
      </c>
      <c r="P25" s="136">
        <f t="shared" si="1"/>
        <v>0</v>
      </c>
      <c r="Q25" s="136">
        <f t="shared" si="2"/>
        <v>1.1799094625774943E-4</v>
      </c>
      <c r="R25" s="134">
        <f>SUMIFS(市区町村別再エネポテンシャル!AP$3:AP$1798,市区町村別再エネポテンシャル!$Y$3:$Y$1798,都道府県別再エネポテンシャル!$B25)</f>
        <v>7575530</v>
      </c>
      <c r="S25" s="162">
        <f>都道府県別部門別CO2排出量!AD25</f>
        <v>0</v>
      </c>
      <c r="T25" s="162">
        <f>都道府県別部門別CO2排出量!AE25</f>
        <v>0</v>
      </c>
      <c r="U25" s="162">
        <f>都道府県別部門別CO2排出量!AF25</f>
        <v>0</v>
      </c>
      <c r="V25" s="162">
        <f>都道府県別部門別CO2排出量!AG25</f>
        <v>1</v>
      </c>
      <c r="W25" s="161" t="str">
        <f>都道府県別部門別CO2排出量!AH25</f>
        <v>500万人以上の都道府県平均</v>
      </c>
      <c r="X25" s="159"/>
    </row>
    <row r="26" spans="2:34" x14ac:dyDescent="0.3">
      <c r="B26" s="43" t="s">
        <v>51</v>
      </c>
      <c r="C26" s="134">
        <f>SUMIFS(市区町村別再エネポテンシャル!AA$3:AA$1798,市区町村別再エネポテンシャル!$Y$3:$Y$1798,都道府県別再エネポテンシャル!$B26)</f>
        <v>12600.164000000001</v>
      </c>
      <c r="D26" s="134">
        <f>SUMIFS(市区町村別再エネポテンシャル!AB$3:AB$1798,市区町村別再エネポテンシャル!$Y$3:$Y$1798,都道府県別再エネポテンシャル!$B26)</f>
        <v>17673.863000000005</v>
      </c>
      <c r="E26" s="134">
        <f>SUMIFS(市区町村別再エネポテンシャル!AC$3:AC$1798,市区町村別再エネポテンシャル!$Y$3:$Y$1798,都道府県別再エネポテンシャル!$B26)</f>
        <v>14070.743</v>
      </c>
      <c r="F26" s="134">
        <f>SUMIFS(市区町村別再エネポテンシャル!AD$3:AD$1798,市区町村別再エネポテンシャル!$Y$3:$Y$1798,都道府県別再エネポテンシャル!$B26)</f>
        <v>288.37799999999999</v>
      </c>
      <c r="G26" s="134">
        <f>SUMIFS(市区町村別再エネポテンシャル!AE$3:AE$1798,市区町村別再エネポテンシャル!$Y$3:$Y$1798,都道府県別再エネポテンシャル!$B26)</f>
        <v>0</v>
      </c>
      <c r="H26" s="134">
        <f>SUMIFS(市区町村別再エネポテンシャル!AF$3:AF$1798,市区町村別再エネポテンシャル!$Y$3:$Y$1798,都道府県別再エネポテンシャル!$B26)</f>
        <v>0</v>
      </c>
      <c r="I26" s="134">
        <f>SUMIFS(市区町村別再エネポテンシャル!AG$3:AG$1798,市区町村別再エネポテンシャル!$Y$3:$Y$1798,都道府県別再エネポテンシャル!$B26)</f>
        <v>0.222</v>
      </c>
      <c r="J26" s="134">
        <f>SUMIFS(市区町村別再エネポテンシャル!AH$3:AH$1798,市区町村別再エネポテンシャル!$Y$3:$Y$1798,都道府県別再エネポテンシャル!$B26)</f>
        <v>44633.37000000001</v>
      </c>
      <c r="K26" s="136">
        <f t="shared" si="1"/>
        <v>0.28230366651677874</v>
      </c>
      <c r="L26" s="136">
        <f t="shared" si="1"/>
        <v>0.3959786814215463</v>
      </c>
      <c r="M26" s="136">
        <f t="shared" si="1"/>
        <v>0.31525163795608524</v>
      </c>
      <c r="N26" s="136">
        <f t="shared" si="1"/>
        <v>6.4610402485853055E-3</v>
      </c>
      <c r="O26" s="136">
        <f t="shared" si="1"/>
        <v>0</v>
      </c>
      <c r="P26" s="136">
        <f t="shared" si="1"/>
        <v>0</v>
      </c>
      <c r="Q26" s="136">
        <f t="shared" si="2"/>
        <v>4.9738570042996966E-6</v>
      </c>
      <c r="R26" s="134">
        <f>SUMIFS(市区町村別再エネポテンシャル!AP$3:AP$1798,市区町村別再エネポテンシャル!$Y$3:$Y$1798,都道府県別再エネポテンシャル!$B26)</f>
        <v>1813859</v>
      </c>
      <c r="S26" s="162">
        <f>都道府県別部門別CO2排出量!AD26</f>
        <v>0</v>
      </c>
      <c r="T26" s="162">
        <f>都道府県別部門別CO2排出量!AE26</f>
        <v>1</v>
      </c>
      <c r="U26" s="162">
        <f>都道府県別部門別CO2排出量!AF26</f>
        <v>0</v>
      </c>
      <c r="V26" s="162">
        <f>都道府県別部門別CO2排出量!AG26</f>
        <v>0</v>
      </c>
      <c r="W26" s="161" t="str">
        <f>都道府県別部門別CO2排出量!AH26</f>
        <v>100万～200万人未満の都道府県平均</v>
      </c>
      <c r="X26" s="159"/>
    </row>
    <row r="27" spans="2:34" x14ac:dyDescent="0.3">
      <c r="B27" s="43" t="s">
        <v>52</v>
      </c>
      <c r="C27" s="134">
        <f>SUMIFS(市区町村別再エネポテンシャル!AA$3:AA$1798,市区町村別再エネポテンシャル!$Y$3:$Y$1798,都道府県別再エネポテンシャル!$B27)</f>
        <v>8370.4529999999995</v>
      </c>
      <c r="D27" s="134">
        <f>SUMIFS(市区町村別再エネポテンシャル!AB$3:AB$1798,市区町村別再エネポテンシャル!$Y$3:$Y$1798,都道府県別再エネポテンシャル!$B27)</f>
        <v>13774.354999999998</v>
      </c>
      <c r="E27" s="134">
        <f>SUMIFS(市区町村別再エネポテンシャル!AC$3:AC$1798,市区町村別再エネポテンシャル!$Y$3:$Y$1798,都道府県別再エネポテンシャル!$B27)</f>
        <v>9673.8140000000021</v>
      </c>
      <c r="F27" s="134">
        <f>SUMIFS(市区町村別再エネポテンシャル!AD$3:AD$1798,市区町村別再エネポテンシャル!$Y$3:$Y$1798,都道府県別再エネポテンシャル!$B27)</f>
        <v>382.48199999999997</v>
      </c>
      <c r="G27" s="134">
        <f>SUMIFS(市区町村別再エネポテンシャル!AE$3:AE$1798,市区町村別再エネポテンシャル!$Y$3:$Y$1798,都道府県別再エネポテンシャル!$B27)</f>
        <v>0</v>
      </c>
      <c r="H27" s="134">
        <f>SUMIFS(市区町村別再エネポテンシャル!AF$3:AF$1798,市区町村別再エネポテンシャル!$Y$3:$Y$1798,都道府県別再エネポテンシャル!$B27)</f>
        <v>0</v>
      </c>
      <c r="I27" s="134">
        <f>SUMIFS(市区町村別再エネポテンシャル!AG$3:AG$1798,市区町村別再エネポテンシャル!$Y$3:$Y$1798,都道府県別再エネポテンシャル!$B27)</f>
        <v>0</v>
      </c>
      <c r="J27" s="134">
        <f>SUMIFS(市区町村別再エネポテンシャル!AH$3:AH$1798,市区町村別再エネポテンシャル!$Y$3:$Y$1798,都道府県別再エネポテンシャル!$B27)</f>
        <v>32201.10400000001</v>
      </c>
      <c r="K27" s="136">
        <f t="shared" si="1"/>
        <v>0.25994304418879544</v>
      </c>
      <c r="L27" s="136">
        <f t="shared" si="1"/>
        <v>0.42776033393140783</v>
      </c>
      <c r="M27" s="136">
        <f t="shared" si="1"/>
        <v>0.30041870614125527</v>
      </c>
      <c r="N27" s="136">
        <f t="shared" si="1"/>
        <v>1.1877915738541134E-2</v>
      </c>
      <c r="O27" s="136">
        <f t="shared" si="1"/>
        <v>0</v>
      </c>
      <c r="P27" s="136">
        <f t="shared" si="1"/>
        <v>0</v>
      </c>
      <c r="Q27" s="136">
        <f t="shared" si="2"/>
        <v>0</v>
      </c>
      <c r="R27" s="134">
        <f>SUMIFS(市区町村別再エネポテンシャル!AP$3:AP$1798,市区町村別再エネポテンシャル!$Y$3:$Y$1798,都道府県別再エネポテンシャル!$B27)</f>
        <v>1420948</v>
      </c>
      <c r="S27" s="162">
        <f>都道府県別部門別CO2排出量!AD27</f>
        <v>0</v>
      </c>
      <c r="T27" s="162">
        <f>都道府県別部門別CO2排出量!AE27</f>
        <v>1</v>
      </c>
      <c r="U27" s="162">
        <f>都道府県別部門別CO2排出量!AF27</f>
        <v>0</v>
      </c>
      <c r="V27" s="162">
        <f>都道府県別部門別CO2排出量!AG27</f>
        <v>0</v>
      </c>
      <c r="W27" s="161" t="str">
        <f>都道府県別部門別CO2排出量!AH27</f>
        <v>100万～200万人未満の都道府県平均</v>
      </c>
      <c r="X27" s="159"/>
    </row>
    <row r="28" spans="2:34" x14ac:dyDescent="0.3">
      <c r="B28" s="43" t="s">
        <v>53</v>
      </c>
      <c r="C28" s="134">
        <f>SUMIFS(市区町村別再エネポテンシャル!AA$3:AA$1798,市区町村別再エネポテンシャル!$Y$3:$Y$1798,都道府県別再エネポテンシャル!$B28)</f>
        <v>9532.702000000003</v>
      </c>
      <c r="D28" s="134">
        <f>SUMIFS(市区町村別再エネポテンシャル!AB$3:AB$1798,市区町村別再エネポテンシャル!$Y$3:$Y$1798,都道府県別再エネポテンシャル!$B28)</f>
        <v>7912.3180000000002</v>
      </c>
      <c r="E28" s="134">
        <f>SUMIFS(市区町村別再エネポテンシャル!AC$3:AC$1798,市区町村別再エネポテンシャル!$Y$3:$Y$1798,都道府県別再エネポテンシャル!$B28)</f>
        <v>10610.376000000002</v>
      </c>
      <c r="F28" s="134">
        <f>SUMIFS(市区町村別再エネポテンシャル!AD$3:AD$1798,市区町村別再エネポテンシャル!$Y$3:$Y$1798,都道府県別再エネポテンシャル!$B28)</f>
        <v>83.178000000000011</v>
      </c>
      <c r="G28" s="134">
        <f>SUMIFS(市区町村別再エネポテンシャル!AE$3:AE$1798,市区町村別再エネポテンシャル!$Y$3:$Y$1798,都道府県別再エネポテンシャル!$B28)</f>
        <v>0</v>
      </c>
      <c r="H28" s="134">
        <f>SUMIFS(市区町村別再エネポテンシャル!AF$3:AF$1798,市区町村別再エネポテンシャル!$Y$3:$Y$1798,都道府県別再エネポテンシャル!$B28)</f>
        <v>0</v>
      </c>
      <c r="I28" s="134">
        <f>SUMIFS(市区町村別再エネポテンシャル!AG$3:AG$1798,市区町村別再エネポテンシャル!$Y$3:$Y$1798,都道府県別再エネポテンシャル!$B28)</f>
        <v>0</v>
      </c>
      <c r="J28" s="134">
        <f>SUMIFS(市区町村別再エネポテンシャル!AH$3:AH$1798,市区町村別再エネポテンシャル!$Y$3:$Y$1798,都道府県別再エネポテンシャル!$B28)</f>
        <v>28138.573999999997</v>
      </c>
      <c r="K28" s="136">
        <f t="shared" si="1"/>
        <v>0.33877701123020676</v>
      </c>
      <c r="L28" s="136">
        <f t="shared" si="1"/>
        <v>0.28119115062476163</v>
      </c>
      <c r="M28" s="136">
        <f t="shared" si="1"/>
        <v>0.37707582480903273</v>
      </c>
      <c r="N28" s="136">
        <f t="shared" si="1"/>
        <v>2.9560133359991881E-3</v>
      </c>
      <c r="O28" s="136">
        <f t="shared" si="1"/>
        <v>0</v>
      </c>
      <c r="P28" s="136">
        <f t="shared" si="1"/>
        <v>0</v>
      </c>
      <c r="Q28" s="136">
        <f t="shared" si="2"/>
        <v>0</v>
      </c>
      <c r="R28" s="134">
        <f>SUMIFS(市区町村別再エネポテンシャル!AP$3:AP$1798,市区町村別再エネポテンシャル!$Y$3:$Y$1798,都道府県別再エネポテンシャル!$B28)</f>
        <v>2545899</v>
      </c>
      <c r="S28" s="162">
        <f>都道府県別部門別CO2排出量!AD28</f>
        <v>0</v>
      </c>
      <c r="T28" s="162">
        <f>都道府県別部門別CO2排出量!AE28</f>
        <v>0</v>
      </c>
      <c r="U28" s="162">
        <f>都道府県別部門別CO2排出量!AF28</f>
        <v>1</v>
      </c>
      <c r="V28" s="162">
        <f>都道府県別部門別CO2排出量!AG28</f>
        <v>0</v>
      </c>
      <c r="W28" s="161" t="str">
        <f>都道府県別部門別CO2排出量!AH28</f>
        <v>200万～500万人の都道府県平均</v>
      </c>
      <c r="X28" s="159"/>
    </row>
    <row r="29" spans="2:34" x14ac:dyDescent="0.3">
      <c r="B29" s="43" t="s">
        <v>54</v>
      </c>
      <c r="C29" s="134">
        <f>SUMIFS(市区町村別再エネポテンシャル!AA$3:AA$1798,市区町村別再エネポテンシャル!$Y$3:$Y$1798,都道府県別再エネポテンシャル!$B29)</f>
        <v>23002.113000000001</v>
      </c>
      <c r="D29" s="134">
        <f>SUMIFS(市区町村別再エネポテンシャル!AB$3:AB$1798,市区町村別再エネポテンシャル!$Y$3:$Y$1798,都道府県別再エネポテンシャル!$B29)</f>
        <v>2896.1990000000001</v>
      </c>
      <c r="E29" s="134">
        <f>SUMIFS(市区町村別再エネポテンシャル!AC$3:AC$1798,市区町村別再エネポテンシャル!$Y$3:$Y$1798,都道府県別再エネポテンシャル!$B29)</f>
        <v>1365.9120000000003</v>
      </c>
      <c r="F29" s="134">
        <f>SUMIFS(市区町村別再エネポテンシャル!AD$3:AD$1798,市区町村別再エネポテンシャル!$Y$3:$Y$1798,都道府県別再エネポテンシャル!$B29)</f>
        <v>15.605999999999998</v>
      </c>
      <c r="G29" s="134">
        <f>SUMIFS(市区町村別再エネポテンシャル!AE$3:AE$1798,市区町村別再エネポテンシャル!$Y$3:$Y$1798,都道府県別再エネポテンシャル!$B29)</f>
        <v>0</v>
      </c>
      <c r="H29" s="134">
        <f>SUMIFS(市区町村別再エネポテンシャル!AF$3:AF$1798,市区町村別再エネポテンシャル!$Y$3:$Y$1798,都道府県別再エネポテンシャル!$B29)</f>
        <v>0</v>
      </c>
      <c r="I29" s="134">
        <f>SUMIFS(市区町村別再エネポテンシャル!AG$3:AG$1798,市区町村別再エネポテンシャル!$Y$3:$Y$1798,都道府県別再エネポテンシャル!$B29)</f>
        <v>0.158</v>
      </c>
      <c r="J29" s="134">
        <f>SUMIFS(市区町村別再エネポテンシャル!AH$3:AH$1798,市区町村別再エネポテンシャル!$Y$3:$Y$1798,都道府県別再エネポテンシャル!$B29)</f>
        <v>27279.987999999994</v>
      </c>
      <c r="K29" s="136">
        <f t="shared" si="1"/>
        <v>0.84318633131363574</v>
      </c>
      <c r="L29" s="136">
        <f t="shared" si="1"/>
        <v>0.10616569919312284</v>
      </c>
      <c r="M29" s="136">
        <f t="shared" si="1"/>
        <v>5.0070110001514685E-2</v>
      </c>
      <c r="N29" s="136">
        <f t="shared" si="1"/>
        <v>5.7206770032303535E-4</v>
      </c>
      <c r="O29" s="136">
        <f t="shared" si="1"/>
        <v>0</v>
      </c>
      <c r="P29" s="136">
        <f t="shared" ref="P29:P49" si="12">H29/$J29</f>
        <v>0</v>
      </c>
      <c r="Q29" s="136">
        <f t="shared" si="2"/>
        <v>5.791791404013815E-6</v>
      </c>
      <c r="R29" s="134">
        <f>SUMIFS(市区町村別再エネポテンシャル!AP$3:AP$1798,市区町村別再エネポテンシャル!$Y$3:$Y$1798,都道府県別再エネポテンシャル!$B29)</f>
        <v>8849635</v>
      </c>
      <c r="S29" s="162">
        <f>都道府県別部門別CO2排出量!AD29</f>
        <v>0</v>
      </c>
      <c r="T29" s="162">
        <f>都道府県別部門別CO2排出量!AE29</f>
        <v>0</v>
      </c>
      <c r="U29" s="162">
        <f>都道府県別部門別CO2排出量!AF29</f>
        <v>0</v>
      </c>
      <c r="V29" s="162">
        <f>都道府県別部門別CO2排出量!AG29</f>
        <v>1</v>
      </c>
      <c r="W29" s="161" t="str">
        <f>都道府県別部門別CO2排出量!AH29</f>
        <v>500万人以上の都道府県平均</v>
      </c>
      <c r="X29" s="159"/>
    </row>
    <row r="30" spans="2:34" x14ac:dyDescent="0.3">
      <c r="B30" s="43" t="s">
        <v>55</v>
      </c>
      <c r="C30" s="134">
        <f>SUMIFS(市区町村別再エネポテンシャル!AA$3:AA$1798,市区町村別再エネポテンシャル!$Y$3:$Y$1798,都道府県別再エネポテンシャル!$B30)</f>
        <v>22852.727999999999</v>
      </c>
      <c r="D30" s="134">
        <f>SUMIFS(市区町村別再エネポテンシャル!AB$3:AB$1798,市区町村別再エネポテンシャル!$Y$3:$Y$1798,都道府県別再エネポテンシャル!$B30)</f>
        <v>14369.620000000003</v>
      </c>
      <c r="E30" s="134">
        <f>SUMIFS(市区町村別再エネポテンシャル!AC$3:AC$1798,市区町村別再エネポテンシャル!$Y$3:$Y$1798,都道府県別再エネポテンシャル!$B30)</f>
        <v>14415.928</v>
      </c>
      <c r="F30" s="134">
        <f>SUMIFS(市区町村別再エネポテンシャル!AD$3:AD$1798,市区町村別再エネポテンシャル!$Y$3:$Y$1798,都道府県別再エネポテンシャル!$B30)</f>
        <v>185.18699999999998</v>
      </c>
      <c r="G30" s="134">
        <f>SUMIFS(市区町村別再エネポテンシャル!AE$3:AE$1798,市区町村別再エネポテンシャル!$Y$3:$Y$1798,都道府県別再エネポテンシャル!$B30)</f>
        <v>0</v>
      </c>
      <c r="H30" s="134">
        <f>SUMIFS(市区町村別再エネポテンシャル!AF$3:AF$1798,市区町村別再エネポテンシャル!$Y$3:$Y$1798,都道府県別再エネポテンシャル!$B30)</f>
        <v>0</v>
      </c>
      <c r="I30" s="134">
        <f>SUMIFS(市区町村別再エネポテンシャル!AG$3:AG$1798,市区町村別再エネポテンシャル!$Y$3:$Y$1798,都道府県別再エネポテンシャル!$B30)</f>
        <v>6.6139999999999999</v>
      </c>
      <c r="J30" s="134">
        <f>SUMIFS(市区町村別再エネポテンシャル!AH$3:AH$1798,市区町村別再エネポテンシャル!$Y$3:$Y$1798,都道府県別再エネポテンシャル!$B30)</f>
        <v>51830.077000000012</v>
      </c>
      <c r="K30" s="136">
        <f t="shared" si="1"/>
        <v>0.44091634284085657</v>
      </c>
      <c r="L30" s="136">
        <f t="shared" si="1"/>
        <v>0.27724481289117126</v>
      </c>
      <c r="M30" s="136">
        <f t="shared" si="1"/>
        <v>0.27813827095028232</v>
      </c>
      <c r="N30" s="136">
        <f t="shared" si="1"/>
        <v>3.5729640146974881E-3</v>
      </c>
      <c r="O30" s="136">
        <f t="shared" si="1"/>
        <v>0</v>
      </c>
      <c r="P30" s="136">
        <f t="shared" si="12"/>
        <v>0</v>
      </c>
      <c r="Q30" s="136">
        <f t="shared" si="2"/>
        <v>1.276093029921603E-4</v>
      </c>
      <c r="R30" s="134">
        <f>SUMIFS(市区町村別再エネポテンシャル!AP$3:AP$1798,市区町村別再エネポテンシャル!$Y$3:$Y$1798,都道府県別再エネポテンシャル!$B30)</f>
        <v>5549568</v>
      </c>
      <c r="S30" s="162">
        <f>都道府県別部門別CO2排出量!AD30</f>
        <v>0</v>
      </c>
      <c r="T30" s="162">
        <f>都道府県別部門別CO2排出量!AE30</f>
        <v>0</v>
      </c>
      <c r="U30" s="162">
        <f>都道府県別部門別CO2排出量!AF30</f>
        <v>0</v>
      </c>
      <c r="V30" s="162">
        <f>都道府県別部門別CO2排出量!AG30</f>
        <v>1</v>
      </c>
      <c r="W30" s="161" t="str">
        <f>都道府県別部門別CO2排出量!AH30</f>
        <v>500万人以上の都道府県平均</v>
      </c>
      <c r="X30" s="159"/>
    </row>
    <row r="31" spans="2:34" x14ac:dyDescent="0.3">
      <c r="B31" s="43" t="s">
        <v>56</v>
      </c>
      <c r="C31" s="134">
        <f>SUMIFS(市区町村別再エネポテンシャル!AA$3:AA$1798,市区町村別再エネポテンシャル!$Y$3:$Y$1798,都道府県別再エネポテンシャル!$B31)</f>
        <v>6398.5309999999981</v>
      </c>
      <c r="D31" s="134">
        <f>SUMIFS(市区町村別再エネポテンシャル!AB$3:AB$1798,市区町村別再エネポテンシャル!$Y$3:$Y$1798,都道府県別再エネポテンシャル!$B31)</f>
        <v>4636.3080000000018</v>
      </c>
      <c r="E31" s="134">
        <f>SUMIFS(市区町村別再エネポテンシャル!AC$3:AC$1798,市区町村別再エネポテンシャル!$Y$3:$Y$1798,都道府県別再エネポテンシャル!$B31)</f>
        <v>4307.9620000000004</v>
      </c>
      <c r="F31" s="134">
        <f>SUMIFS(市区町村別再エネポテンシャル!AD$3:AD$1798,市区町村別再エネポテンシャル!$Y$3:$Y$1798,都道府県別再エネポテンシャル!$B31)</f>
        <v>445.12300000000005</v>
      </c>
      <c r="G31" s="134">
        <f>SUMIFS(市区町村別再エネポテンシャル!AE$3:AE$1798,市区町村別再エネポテンシャル!$Y$3:$Y$1798,都道府県別再エネポテンシャル!$B31)</f>
        <v>0</v>
      </c>
      <c r="H31" s="134">
        <f>SUMIFS(市区町村別再エネポテンシャル!AF$3:AF$1798,市区町村別再エネポテンシャル!$Y$3:$Y$1798,都道府県別再エネポテンシャル!$B31)</f>
        <v>0</v>
      </c>
      <c r="I31" s="134">
        <f>SUMIFS(市区町村別再エネポテンシャル!AG$3:AG$1798,市区町村別再エネポテンシャル!$Y$3:$Y$1798,都道府県別再エネポテンシャル!$B31)</f>
        <v>0.28399999999999997</v>
      </c>
      <c r="J31" s="134">
        <f>SUMIFS(市区町村別再エネポテンシャル!AH$3:AH$1798,市区町村別再エネポテンシャル!$Y$3:$Y$1798,都道府県別再エネポテンシャル!$B31)</f>
        <v>15788.208000000001</v>
      </c>
      <c r="K31" s="136">
        <f t="shared" si="1"/>
        <v>0.4052727833329785</v>
      </c>
      <c r="L31" s="136">
        <f t="shared" si="1"/>
        <v>0.29365637949538048</v>
      </c>
      <c r="M31" s="136">
        <f t="shared" si="1"/>
        <v>0.27285946574810771</v>
      </c>
      <c r="N31" s="136">
        <f t="shared" si="1"/>
        <v>2.8193383314939861E-2</v>
      </c>
      <c r="O31" s="136">
        <f t="shared" si="1"/>
        <v>0</v>
      </c>
      <c r="P31" s="136">
        <f t="shared" si="12"/>
        <v>0</v>
      </c>
      <c r="Q31" s="136">
        <f t="shared" si="2"/>
        <v>1.7988108593451517E-5</v>
      </c>
      <c r="R31" s="134">
        <f>SUMIFS(市区町村別再エネポテンシャル!AP$3:AP$1798,市区町村別再エネポテンシャル!$Y$3:$Y$1798,都道府県別再エネポテンシャル!$B31)</f>
        <v>1353837</v>
      </c>
      <c r="S31" s="162">
        <f>都道府県別部門別CO2排出量!AD31</f>
        <v>0</v>
      </c>
      <c r="T31" s="162">
        <f>都道府県別部門別CO2排出量!AE31</f>
        <v>1</v>
      </c>
      <c r="U31" s="162">
        <f>都道府県別部門別CO2排出量!AF31</f>
        <v>0</v>
      </c>
      <c r="V31" s="162">
        <f>都道府県別部門別CO2排出量!AG31</f>
        <v>0</v>
      </c>
      <c r="W31" s="161" t="str">
        <f>都道府県別部門別CO2排出量!AH31</f>
        <v>100万～200万人未満の都道府県平均</v>
      </c>
      <c r="X31" s="159"/>
    </row>
    <row r="32" spans="2:34" x14ac:dyDescent="0.3">
      <c r="B32" s="43" t="s">
        <v>57</v>
      </c>
      <c r="C32" s="134">
        <f>SUMIFS(市区町村別再エネポテンシャル!AA$3:AA$1798,市区町村別再エネポテンシャル!$Y$3:$Y$1798,都道府県別再エネポテンシャル!$B32)</f>
        <v>6269.1219999999985</v>
      </c>
      <c r="D32" s="134">
        <f>SUMIFS(市区町村別再エネポテンシャル!AB$3:AB$1798,市区町村別再エネポテンシャル!$Y$3:$Y$1798,都道府県別再エネポテンシャル!$B32)</f>
        <v>8158.5579999999991</v>
      </c>
      <c r="E32" s="134">
        <f>SUMIFS(市区町村別再エネポテンシャル!AC$3:AC$1798,市区町村別再エネポテンシャル!$Y$3:$Y$1798,都道府県別再エネポテンシャル!$B32)</f>
        <v>7919.4530000000013</v>
      </c>
      <c r="F32" s="134">
        <f>SUMIFS(市区町村別再エネポテンシャル!AD$3:AD$1798,市区町村別再エネポテンシャル!$Y$3:$Y$1798,都道府県別再エネポテンシャル!$B32)</f>
        <v>224.06199999999995</v>
      </c>
      <c r="G32" s="134">
        <f>SUMIFS(市区町村別再エネポテンシャル!AE$3:AE$1798,市区町村別再エネポテンシャル!$Y$3:$Y$1798,都道府県別再エネポテンシャル!$B32)</f>
        <v>0</v>
      </c>
      <c r="H32" s="134">
        <f>SUMIFS(市区町村別再エネポテンシャル!AF$3:AF$1798,市区町村別再エネポテンシャル!$Y$3:$Y$1798,都道府県別再エネポテンシャル!$B32)</f>
        <v>2.7E-2</v>
      </c>
      <c r="I32" s="134">
        <f>SUMIFS(市区町村別再エネポテンシャル!AG$3:AG$1798,市区町村別再エネポテンシャル!$Y$3:$Y$1798,都道府県別再エネポテンシャル!$B32)</f>
        <v>0.98599999999999999</v>
      </c>
      <c r="J32" s="134">
        <f>SUMIFS(市区町村別再エネポテンシャル!AH$3:AH$1798,市区町村別再エネポテンシャル!$Y$3:$Y$1798,都道府県別再エネポテンシャル!$B32)</f>
        <v>22572.207999999995</v>
      </c>
      <c r="K32" s="136">
        <f t="shared" si="1"/>
        <v>0.27773632070021681</v>
      </c>
      <c r="L32" s="136">
        <f t="shared" si="1"/>
        <v>0.36144262005737327</v>
      </c>
      <c r="M32" s="136">
        <f t="shared" si="1"/>
        <v>0.35084972635375339</v>
      </c>
      <c r="N32" s="136">
        <f t="shared" si="1"/>
        <v>9.9264546915392594E-3</v>
      </c>
      <c r="O32" s="136">
        <f t="shared" si="1"/>
        <v>0</v>
      </c>
      <c r="P32" s="136">
        <f t="shared" si="12"/>
        <v>1.1961612262300616E-6</v>
      </c>
      <c r="Q32" s="136">
        <f t="shared" si="2"/>
        <v>4.3682035891216322E-5</v>
      </c>
      <c r="R32" s="134">
        <f>SUMIFS(市区町村別再エネポテンシャル!AP$3:AP$1798,市区町村別再エネポテンシャル!$Y$3:$Y$1798,都道府県別再エネポテンシャル!$B32)</f>
        <v>954258</v>
      </c>
      <c r="S32" s="162">
        <f>都道府県別部門別CO2排出量!AD32</f>
        <v>1</v>
      </c>
      <c r="T32" s="162">
        <f>都道府県別部門別CO2排出量!AE32</f>
        <v>0</v>
      </c>
      <c r="U32" s="162">
        <f>都道府県別部門別CO2排出量!AF32</f>
        <v>0</v>
      </c>
      <c r="V32" s="162">
        <f>都道府県別部門別CO2排出量!AG32</f>
        <v>0</v>
      </c>
      <c r="W32" s="161" t="str">
        <f>都道府県別部門別CO2排出量!AH32</f>
        <v>100万人未満の都道府県</v>
      </c>
      <c r="X32" s="159"/>
    </row>
    <row r="33" spans="2:24" x14ac:dyDescent="0.3">
      <c r="B33" s="43" t="s">
        <v>58</v>
      </c>
      <c r="C33" s="134">
        <f>SUMIFS(市区町村別再エネポテンシャル!AA$3:AA$1798,市区町村別再エネポテンシャル!$Y$3:$Y$1798,都道府県別再エネポテンシャル!$B33)</f>
        <v>3691.5030000000011</v>
      </c>
      <c r="D33" s="134">
        <f>SUMIFS(市区町村別再エネポテンシャル!AB$3:AB$1798,市区町村別再エネポテンシャル!$Y$3:$Y$1798,都道府県別再エネポテンシャル!$B33)</f>
        <v>9261.4919999999984</v>
      </c>
      <c r="E33" s="134">
        <f>SUMIFS(市区町村別再エネポテンシャル!AC$3:AC$1798,市区町村別再エネポテンシャル!$Y$3:$Y$1798,都道府県別再エネポテンシャル!$B33)</f>
        <v>9562.0670000000027</v>
      </c>
      <c r="F33" s="134">
        <f>SUMIFS(市区町村別再エネポテンシャル!AD$3:AD$1798,市区町村別再エネポテンシャル!$Y$3:$Y$1798,都道府県別再エネポテンシャル!$B33)</f>
        <v>589.57299999999998</v>
      </c>
      <c r="G33" s="134">
        <f>SUMIFS(市区町村別再エネポテンシャル!AE$3:AE$1798,市区町村別再エネポテンシャル!$Y$3:$Y$1798,都道府県別再エネポテンシャル!$B33)</f>
        <v>0</v>
      </c>
      <c r="H33" s="134">
        <f>SUMIFS(市区町村別再エネポテンシャル!AF$3:AF$1798,市区町村別再エネポテンシャル!$Y$3:$Y$1798,都道府県別再エネポテンシャル!$B33)</f>
        <v>0.15899999999999997</v>
      </c>
      <c r="I33" s="134">
        <f>SUMIFS(市区町村別再エネポテンシャル!AG$3:AG$1798,市区町村別再エネポテンシャル!$Y$3:$Y$1798,都道府県別再エネポテンシャル!$B33)</f>
        <v>3.649</v>
      </c>
      <c r="J33" s="134">
        <f>SUMIFS(市区町村別再エネポテンシャル!AH$3:AH$1798,市区町村別再エネポテンシャル!$Y$3:$Y$1798,都道府県別再エネポテンシャル!$B33)</f>
        <v>23108.443000000003</v>
      </c>
      <c r="K33" s="136">
        <f t="shared" si="1"/>
        <v>0.15974693751543539</v>
      </c>
      <c r="L33" s="136">
        <f t="shared" si="1"/>
        <v>0.4007839039609894</v>
      </c>
      <c r="M33" s="136">
        <f t="shared" si="1"/>
        <v>0.41379105463747606</v>
      </c>
      <c r="N33" s="136">
        <f t="shared" si="1"/>
        <v>2.5513315631001184E-2</v>
      </c>
      <c r="O33" s="136">
        <f t="shared" si="1"/>
        <v>0</v>
      </c>
      <c r="P33" s="136">
        <f t="shared" si="12"/>
        <v>6.8806020379650826E-6</v>
      </c>
      <c r="Q33" s="136">
        <f t="shared" si="2"/>
        <v>1.5790765305996599E-4</v>
      </c>
      <c r="R33" s="134">
        <f>SUMIFS(市区町村別再エネポテンシャル!AP$3:AP$1798,市区町村別再エネポテンシャル!$Y$3:$Y$1798,都道府県別再エネポテンシャル!$B33)</f>
        <v>561175</v>
      </c>
      <c r="S33" s="162">
        <f>都道府県別部門別CO2排出量!AD33</f>
        <v>1</v>
      </c>
      <c r="T33" s="162">
        <f>都道府県別部門別CO2排出量!AE33</f>
        <v>0</v>
      </c>
      <c r="U33" s="162">
        <f>都道府県別部門別CO2排出量!AF33</f>
        <v>0</v>
      </c>
      <c r="V33" s="162">
        <f>都道府県別部門別CO2排出量!AG33</f>
        <v>0</v>
      </c>
      <c r="W33" s="161" t="str">
        <f>都道府県別部門別CO2排出量!AH33</f>
        <v>100万人未満の都道府県</v>
      </c>
      <c r="X33" s="159"/>
    </row>
    <row r="34" spans="2:24" x14ac:dyDescent="0.3">
      <c r="B34" s="43" t="s">
        <v>59</v>
      </c>
      <c r="C34" s="134">
        <f>SUMIFS(市区町村別再エネポテンシャル!AA$3:AA$1798,市区町村別再エネポテンシャル!$Y$3:$Y$1798,都道府県別再エネポテンシャル!$B34)</f>
        <v>5018.9549999999999</v>
      </c>
      <c r="D34" s="134">
        <f>SUMIFS(市区町村別再エネポテンシャル!AB$3:AB$1798,市区町村別再エネポテンシャル!$Y$3:$Y$1798,都道府県別再エネポテンシャル!$B34)</f>
        <v>12332.245999999999</v>
      </c>
      <c r="E34" s="134">
        <f>SUMIFS(市区町村別再エネポテンシャル!AC$3:AC$1798,市区町村別再エネポテンシャル!$Y$3:$Y$1798,都道府県別再エネポテンシャル!$B34)</f>
        <v>13347.085000000003</v>
      </c>
      <c r="F34" s="134">
        <f>SUMIFS(市区町村別再エネポテンシャル!AD$3:AD$1798,市区町村別再エネポテンシャル!$Y$3:$Y$1798,都道府県別再エネポテンシャル!$B34)</f>
        <v>449.98299999999995</v>
      </c>
      <c r="G34" s="134">
        <f>SUMIFS(市区町村別再エネポテンシャル!AE$3:AE$1798,市区町村別再エネポテンシャル!$Y$3:$Y$1798,都道府県別再エネポテンシャル!$B34)</f>
        <v>0</v>
      </c>
      <c r="H34" s="134">
        <f>SUMIFS(市区町村別再エネポテンシャル!AF$3:AF$1798,市区町村別再エネポテンシャル!$Y$3:$Y$1798,都道府県別再エネポテンシャル!$B34)</f>
        <v>0</v>
      </c>
      <c r="I34" s="134">
        <f>SUMIFS(市区町村別再エネポテンシャル!AG$3:AG$1798,市区町村別再エネポテンシャル!$Y$3:$Y$1798,都道府県別再エネポテンシャル!$B34)</f>
        <v>1.194</v>
      </c>
      <c r="J34" s="134">
        <f>SUMIFS(市区町村別再エネポテンシャル!AH$3:AH$1798,市区町村別再エネポテンシャル!$Y$3:$Y$1798,都道府県別再エネポテンシャル!$B34)</f>
        <v>31149.463</v>
      </c>
      <c r="K34" s="136">
        <f t="shared" si="1"/>
        <v>0.1611249285421068</v>
      </c>
      <c r="L34" s="136">
        <f t="shared" si="1"/>
        <v>0.39590557307520835</v>
      </c>
      <c r="M34" s="136">
        <f t="shared" si="1"/>
        <v>0.42848523584499687</v>
      </c>
      <c r="N34" s="136">
        <f t="shared" si="1"/>
        <v>1.4445931218782165E-2</v>
      </c>
      <c r="O34" s="136">
        <f t="shared" si="1"/>
        <v>0</v>
      </c>
      <c r="P34" s="136">
        <f t="shared" si="12"/>
        <v>0</v>
      </c>
      <c r="Q34" s="136">
        <f t="shared" si="2"/>
        <v>3.8331318905882905E-5</v>
      </c>
      <c r="R34" s="134">
        <f>SUMIFS(市区町村別再エネポテンシャル!AP$3:AP$1798,市区町村別再エネポテンシャル!$Y$3:$Y$1798,都道府県別再エネポテンシャル!$B34)</f>
        <v>679324</v>
      </c>
      <c r="S34" s="162">
        <f>都道府県別部門別CO2排出量!AD34</f>
        <v>1</v>
      </c>
      <c r="T34" s="162">
        <f>都道府県別部門別CO2排出量!AE34</f>
        <v>0</v>
      </c>
      <c r="U34" s="162">
        <f>都道府県別部門別CO2排出量!AF34</f>
        <v>0</v>
      </c>
      <c r="V34" s="162">
        <f>都道府県別部門別CO2排出量!AG34</f>
        <v>0</v>
      </c>
      <c r="W34" s="161" t="str">
        <f>都道府県別部門別CO2排出量!AH34</f>
        <v>100万人未満の都道府県</v>
      </c>
      <c r="X34" s="159"/>
    </row>
    <row r="35" spans="2:24" x14ac:dyDescent="0.3">
      <c r="B35" s="43" t="s">
        <v>60</v>
      </c>
      <c r="C35" s="134">
        <f>SUMIFS(市区町村別再エネポテンシャル!AA$3:AA$1798,市区町村別再エネポテンシャル!$Y$3:$Y$1798,都道府県別再エネポテンシャル!$B35)</f>
        <v>12632.660000000002</v>
      </c>
      <c r="D35" s="134">
        <f>SUMIFS(市区町村別再エネポテンシャル!AB$3:AB$1798,市区町村別再エネポテンシャル!$Y$3:$Y$1798,都道府県別再エネポテンシャル!$B35)</f>
        <v>21145.091000000004</v>
      </c>
      <c r="E35" s="134">
        <f>SUMIFS(市区町村別再エネポテンシャル!AC$3:AC$1798,市区町村別再エネポテンシャル!$Y$3:$Y$1798,都道府県別再エネポテンシャル!$B35)</f>
        <v>11441.134000000002</v>
      </c>
      <c r="F35" s="134">
        <f>SUMIFS(市区町村別再エネポテンシャル!AD$3:AD$1798,市区町村別再エネポテンシャル!$Y$3:$Y$1798,都道府県別再エネポテンシャル!$B35)</f>
        <v>287.13999999999993</v>
      </c>
      <c r="G35" s="134">
        <f>SUMIFS(市区町村別再エネポテンシャル!AE$3:AE$1798,市区町村別再エネポテンシャル!$Y$3:$Y$1798,都道府県別再エネポテンシャル!$B35)</f>
        <v>0</v>
      </c>
      <c r="H35" s="134">
        <f>SUMIFS(市区町村別再エネポテンシャル!AF$3:AF$1798,市区町村別再エネポテンシャル!$Y$3:$Y$1798,都道府県別再エネポテンシャル!$B35)</f>
        <v>0</v>
      </c>
      <c r="I35" s="134">
        <f>SUMIFS(市区町村別再エネポテンシャル!AG$3:AG$1798,市区町村別再エネポテンシャル!$Y$3:$Y$1798,都道府県別再エネポテンシャル!$B35)</f>
        <v>6.7000000000000004E-2</v>
      </c>
      <c r="J35" s="134">
        <f>SUMIFS(市区町村別再エネポテンシャル!AH$3:AH$1798,市区町村別再エネポテンシャル!$Y$3:$Y$1798,都道府県別再エネポテンシャル!$B35)</f>
        <v>45506.092000000004</v>
      </c>
      <c r="K35" s="136">
        <f t="shared" si="1"/>
        <v>0.27760371072954365</v>
      </c>
      <c r="L35" s="136">
        <f t="shared" si="1"/>
        <v>0.46466506066923968</v>
      </c>
      <c r="M35" s="136">
        <f t="shared" si="1"/>
        <v>0.25141983187657602</v>
      </c>
      <c r="N35" s="136">
        <f t="shared" si="1"/>
        <v>6.3099243942986777E-3</v>
      </c>
      <c r="O35" s="136">
        <f t="shared" si="1"/>
        <v>0</v>
      </c>
      <c r="P35" s="136">
        <f t="shared" si="12"/>
        <v>0</v>
      </c>
      <c r="Q35" s="136">
        <f t="shared" si="2"/>
        <v>1.4723303420561801E-6</v>
      </c>
      <c r="R35" s="134">
        <f>SUMIFS(市区町村別再エネポテンシャル!AP$3:AP$1798,市区町村別再エネポテンシャル!$Y$3:$Y$1798,都道府県別再エネポテンシャル!$B35)</f>
        <v>1903627</v>
      </c>
      <c r="S35" s="162">
        <f>都道府県別部門別CO2排出量!AD35</f>
        <v>0</v>
      </c>
      <c r="T35" s="162">
        <f>都道府県別部門別CO2排出量!AE35</f>
        <v>1</v>
      </c>
      <c r="U35" s="162">
        <f>都道府県別部門別CO2排出量!AF35</f>
        <v>0</v>
      </c>
      <c r="V35" s="162">
        <f>都道府県別部門別CO2排出量!AG35</f>
        <v>0</v>
      </c>
      <c r="W35" s="161" t="str">
        <f>都道府県別部門別CO2排出量!AH35</f>
        <v>100万～200万人未満の都道府県平均</v>
      </c>
      <c r="X35" s="159"/>
    </row>
    <row r="36" spans="2:24" x14ac:dyDescent="0.3">
      <c r="B36" s="43" t="s">
        <v>61</v>
      </c>
      <c r="C36" s="134">
        <f>SUMIFS(市区町村別再エネポテンシャル!AA$3:AA$1798,市区町村別再エネポテンシャル!$Y$3:$Y$1798,都道府県別再エネポテンシャル!$B36)</f>
        <v>14573.636999999999</v>
      </c>
      <c r="D36" s="134">
        <f>SUMIFS(市区町村別再エネポテンシャル!AB$3:AB$1798,市区町村別再エネポテンシャル!$Y$3:$Y$1798,都道府県別再エネポテンシャル!$B36)</f>
        <v>18860.696999999996</v>
      </c>
      <c r="E36" s="134">
        <f>SUMIFS(市区町村別再エネポテンシャル!AC$3:AC$1798,市区町村別再エネポテンシャル!$Y$3:$Y$1798,都道府県別再エネポテンシャル!$B36)</f>
        <v>18160.097999999998</v>
      </c>
      <c r="F36" s="134">
        <f>SUMIFS(市区町村別再エネポテンシャル!AD$3:AD$1798,市区町村別再エネポテンシャル!$Y$3:$Y$1798,都道府県別再エネポテンシャル!$B36)</f>
        <v>331.5920000000001</v>
      </c>
      <c r="G36" s="134">
        <f>SUMIFS(市区町村別再エネポテンシャル!AE$3:AE$1798,市区町村別再エネポテンシャル!$Y$3:$Y$1798,都道府県別再エネポテンシャル!$B36)</f>
        <v>0</v>
      </c>
      <c r="H36" s="134">
        <f>SUMIFS(市区町村別再エネポテンシャル!AF$3:AF$1798,市区町村別再エネポテンシャル!$Y$3:$Y$1798,都道府県別再エネポテンシャル!$B36)</f>
        <v>0</v>
      </c>
      <c r="I36" s="134">
        <f>SUMIFS(市区町村別再エネポテンシャル!AG$3:AG$1798,市区町村別再エネポテンシャル!$Y$3:$Y$1798,都道府県別再エネポテンシャル!$B36)</f>
        <v>0</v>
      </c>
      <c r="J36" s="134">
        <f>SUMIFS(市区町村別再エネポテンシャル!AH$3:AH$1798,市区町村別再エネポテンシャル!$Y$3:$Y$1798,都道府県別再エネポテンシャル!$B36)</f>
        <v>51926.023999999998</v>
      </c>
      <c r="K36" s="136">
        <f t="shared" si="1"/>
        <v>0.28066152340105993</v>
      </c>
      <c r="L36" s="136">
        <f t="shared" si="1"/>
        <v>0.36322243736589571</v>
      </c>
      <c r="M36" s="136">
        <f t="shared" si="1"/>
        <v>0.34973018538835171</v>
      </c>
      <c r="N36" s="136">
        <f t="shared" si="1"/>
        <v>6.3858538446925983E-3</v>
      </c>
      <c r="O36" s="136">
        <f t="shared" si="1"/>
        <v>0</v>
      </c>
      <c r="P36" s="136">
        <f t="shared" si="12"/>
        <v>0</v>
      </c>
      <c r="Q36" s="136">
        <f t="shared" si="2"/>
        <v>0</v>
      </c>
      <c r="R36" s="134">
        <f>SUMIFS(市区町村別再エネポテンシャル!AP$3:AP$1798,市区町村別再エネポテンシャル!$Y$3:$Y$1798,都道府県別再エネポテンシャル!$B36)</f>
        <v>2826858</v>
      </c>
      <c r="S36" s="162">
        <f>都道府県別部門別CO2排出量!AD36</f>
        <v>0</v>
      </c>
      <c r="T36" s="162">
        <f>都道府県別部門別CO2排出量!AE36</f>
        <v>0</v>
      </c>
      <c r="U36" s="162">
        <f>都道府県別部門別CO2排出量!AF36</f>
        <v>1</v>
      </c>
      <c r="V36" s="162">
        <f>都道府県別部門別CO2排出量!AG36</f>
        <v>0</v>
      </c>
      <c r="W36" s="161" t="str">
        <f>都道府県別部門別CO2排出量!AH36</f>
        <v>200万～500万人の都道府県平均</v>
      </c>
      <c r="X36" s="159"/>
    </row>
    <row r="37" spans="2:24" x14ac:dyDescent="0.3">
      <c r="B37" s="43" t="s">
        <v>62</v>
      </c>
      <c r="C37" s="134">
        <f>SUMIFS(市区町村別再エネポテンシャル!AA$3:AA$1798,市区町村別再エネポテンシャル!$Y$3:$Y$1798,都道府県別再エネポテンシャル!$B37)</f>
        <v>9049.6100000000024</v>
      </c>
      <c r="D37" s="134">
        <f>SUMIFS(市区町村別再エネポテンシャル!AB$3:AB$1798,市区町村別再エネポテンシャル!$Y$3:$Y$1798,都道府県別再エネポテンシャル!$B37)</f>
        <v>18367.929</v>
      </c>
      <c r="E37" s="134">
        <f>SUMIFS(市区町村別再エネポテンシャル!AC$3:AC$1798,市区町村別再エネポテンシャル!$Y$3:$Y$1798,都道府県別再エネポテンシャル!$B37)</f>
        <v>11735.150999999998</v>
      </c>
      <c r="F37" s="134">
        <f>SUMIFS(市区町村別再エネポテンシャル!AD$3:AD$1798,市区町村別再エネポテンシャル!$Y$3:$Y$1798,都道府県別再エネポテンシャル!$B37)</f>
        <v>122.20599999999999</v>
      </c>
      <c r="G37" s="134">
        <f>SUMIFS(市区町村別再エネポテンシャル!AE$3:AE$1798,市区町村別再エネポテンシャル!$Y$3:$Y$1798,都道府県別再エネポテンシャル!$B37)</f>
        <v>0</v>
      </c>
      <c r="H37" s="134">
        <f>SUMIFS(市区町村別再エネポテンシャル!AF$3:AF$1798,市区町村別再エネポテンシャル!$Y$3:$Y$1798,都道府県別再エネポテンシャル!$B37)</f>
        <v>0</v>
      </c>
      <c r="I37" s="134">
        <f>SUMIFS(市区町村別再エネポテンシャル!AG$3:AG$1798,市区町村別再エネポテンシャル!$Y$3:$Y$1798,都道府県別再エネポテンシャル!$B37)</f>
        <v>4.2999999999999997E-2</v>
      </c>
      <c r="J37" s="134">
        <f>SUMIFS(市区町村別再エネポテンシャル!AH$3:AH$1798,市区町村別再エネポテンシャル!$Y$3:$Y$1798,都道府県別再エネポテンシャル!$B37)</f>
        <v>39274.938999999991</v>
      </c>
      <c r="K37" s="136">
        <f t="shared" si="1"/>
        <v>0.23041690784039168</v>
      </c>
      <c r="L37" s="136">
        <f t="shared" si="1"/>
        <v>0.46767555768832647</v>
      </c>
      <c r="M37" s="136">
        <f t="shared" si="1"/>
        <v>0.29879488800733722</v>
      </c>
      <c r="N37" s="136">
        <f t="shared" si="1"/>
        <v>3.111551618196021E-3</v>
      </c>
      <c r="O37" s="136">
        <f t="shared" si="1"/>
        <v>0</v>
      </c>
      <c r="P37" s="136">
        <f t="shared" si="12"/>
        <v>0</v>
      </c>
      <c r="Q37" s="136">
        <f t="shared" si="2"/>
        <v>1.0948457488374458E-6</v>
      </c>
      <c r="R37" s="134">
        <f>SUMIFS(市区町村別再エネポテンシャル!AP$3:AP$1798,市区町村別再エネポテンシャル!$Y$3:$Y$1798,都道府県別再エネポテンシャル!$B37)</f>
        <v>1369882</v>
      </c>
      <c r="S37" s="162">
        <f>都道府県別部門別CO2排出量!AD37</f>
        <v>0</v>
      </c>
      <c r="T37" s="162">
        <f>都道府県別部門別CO2排出量!AE37</f>
        <v>1</v>
      </c>
      <c r="U37" s="162">
        <f>都道府県別部門別CO2排出量!AF37</f>
        <v>0</v>
      </c>
      <c r="V37" s="162">
        <f>都道府県別部門別CO2排出量!AG37</f>
        <v>0</v>
      </c>
      <c r="W37" s="161" t="str">
        <f>都道府県別部門別CO2排出量!AH37</f>
        <v>100万～200万人未満の都道府県平均</v>
      </c>
      <c r="X37" s="159"/>
    </row>
    <row r="38" spans="2:24" x14ac:dyDescent="0.3">
      <c r="B38" s="43" t="s">
        <v>63</v>
      </c>
      <c r="C38" s="134">
        <f>SUMIFS(市区町村別再エネポテンシャル!AA$3:AA$1798,市区町村別再エネポテンシャル!$Y$3:$Y$1798,都道府県別再エネポテンシャル!$B38)</f>
        <v>5425.7020000000011</v>
      </c>
      <c r="D38" s="134">
        <f>SUMIFS(市区町村別再エネポテンシャル!AB$3:AB$1798,市区町村別再エネポテンシャル!$Y$3:$Y$1798,都道府県別再エネポテンシャル!$B38)</f>
        <v>5644.1729999999998</v>
      </c>
      <c r="E38" s="134">
        <f>SUMIFS(市区町村別再エネポテンシャル!AC$3:AC$1798,市区町村別再エネポテンシャル!$Y$3:$Y$1798,都道府県別再エネポテンシャル!$B38)</f>
        <v>3884.3750000000005</v>
      </c>
      <c r="F38" s="134">
        <f>SUMIFS(市区町村別再エネポテンシャル!AD$3:AD$1798,市区町村別再エネポテンシャル!$Y$3:$Y$1798,都道府県別再エネポテンシャル!$B38)</f>
        <v>463.7229999999999</v>
      </c>
      <c r="G38" s="134">
        <f>SUMIFS(市区町村別再エネポテンシャル!AE$3:AE$1798,市区町村別再エネポテンシャル!$Y$3:$Y$1798,都道府県別再エネポテンシャル!$B38)</f>
        <v>0</v>
      </c>
      <c r="H38" s="134">
        <f>SUMIFS(市区町村別再エネポテンシャル!AF$3:AF$1798,市区町村別再エネポテンシャル!$Y$3:$Y$1798,都道府県別再エネポテンシャル!$B38)</f>
        <v>0</v>
      </c>
      <c r="I38" s="134">
        <f>SUMIFS(市区町村別再エネポテンシャル!AG$3:AG$1798,市区町村別再エネポテンシャル!$Y$3:$Y$1798,都道府県別再エネポテンシャル!$B38)</f>
        <v>0</v>
      </c>
      <c r="J38" s="134">
        <f>SUMIFS(市区町村別再エネポテンシャル!AH$3:AH$1798,市区町村別再エネポテンシャル!$Y$3:$Y$1798,都道府県別再エネポテンシャル!$B38)</f>
        <v>15417.973</v>
      </c>
      <c r="K38" s="136">
        <f t="shared" si="1"/>
        <v>0.35190760808830068</v>
      </c>
      <c r="L38" s="136">
        <f t="shared" si="1"/>
        <v>0.3660774992925464</v>
      </c>
      <c r="M38" s="136">
        <f t="shared" si="1"/>
        <v>0.25193811144954015</v>
      </c>
      <c r="N38" s="136">
        <f t="shared" si="1"/>
        <v>3.0076781169612887E-2</v>
      </c>
      <c r="O38" s="136">
        <f t="shared" si="1"/>
        <v>0</v>
      </c>
      <c r="P38" s="136">
        <f t="shared" si="12"/>
        <v>0</v>
      </c>
      <c r="Q38" s="136">
        <f t="shared" si="2"/>
        <v>0</v>
      </c>
      <c r="R38" s="134">
        <f>SUMIFS(市区町村別再エネポテンシャル!AP$3:AP$1798,市区町村別再エネポテンシャル!$Y$3:$Y$1798,都道府県別再エネポテンシャル!$B38)</f>
        <v>742505</v>
      </c>
      <c r="S38" s="162">
        <f>都道府県別部門別CO2排出量!AD38</f>
        <v>1</v>
      </c>
      <c r="T38" s="162">
        <f>都道府県別部門別CO2排出量!AE38</f>
        <v>0</v>
      </c>
      <c r="U38" s="162">
        <f>都道府県別部門別CO2排出量!AF38</f>
        <v>0</v>
      </c>
      <c r="V38" s="162">
        <f>都道府県別部門別CO2排出量!AG38</f>
        <v>0</v>
      </c>
      <c r="W38" s="161" t="str">
        <f>都道府県別部門別CO2排出量!AH38</f>
        <v>100万人未満の都道府県</v>
      </c>
      <c r="X38" s="159"/>
    </row>
    <row r="39" spans="2:24" x14ac:dyDescent="0.3">
      <c r="B39" s="43" t="s">
        <v>64</v>
      </c>
      <c r="C39" s="134">
        <f>SUMIFS(市区町村別再エネポテンシャル!AA$3:AA$1798,市区町村別再エネポテンシャル!$Y$3:$Y$1798,都道府県別再エネポテンシャル!$B39)</f>
        <v>6768.1930000000011</v>
      </c>
      <c r="D39" s="134">
        <f>SUMIFS(市区町村別再エネポテンシャル!AB$3:AB$1798,市区町村別再エネポテンシャル!$Y$3:$Y$1798,都道府県別再エネポテンシャル!$B39)</f>
        <v>14624.569000000001</v>
      </c>
      <c r="E39" s="134">
        <f>SUMIFS(市区町村別再エネポテンシャル!AC$3:AC$1798,市区町村別再エネポテンシャル!$Y$3:$Y$1798,都道府県別再エネポテンシャル!$B39)</f>
        <v>1260.846</v>
      </c>
      <c r="F39" s="134">
        <f>SUMIFS(市区町村別再エネポテンシャル!AD$3:AD$1798,市区町村別再エネポテンシャル!$Y$3:$Y$1798,都道府県別再エネポテンシャル!$B39)</f>
        <v>0.74399999999999999</v>
      </c>
      <c r="G39" s="134">
        <f>SUMIFS(市区町村別再エネポテンシャル!AE$3:AE$1798,市区町村別再エネポテンシャル!$Y$3:$Y$1798,都道府県別再エネポテンシャル!$B39)</f>
        <v>0</v>
      </c>
      <c r="H39" s="134">
        <f>SUMIFS(市区町村別再エネポテンシャル!AF$3:AF$1798,市区町村別再エネポテンシャル!$Y$3:$Y$1798,都道府県別再エネポテンシャル!$B39)</f>
        <v>0</v>
      </c>
      <c r="I39" s="134">
        <f>SUMIFS(市区町村別再エネポテンシャル!AG$3:AG$1798,市区町村別再エネポテンシャル!$Y$3:$Y$1798,都道府県別再エネポテンシャル!$B39)</f>
        <v>0</v>
      </c>
      <c r="J39" s="134">
        <f>SUMIFS(市区町村別再エネポテンシャル!AH$3:AH$1798,市区町村別再エネポテンシャル!$Y$3:$Y$1798,都道府県別再エネポテンシャル!$B39)</f>
        <v>22654.351999999999</v>
      </c>
      <c r="K39" s="136">
        <f t="shared" si="1"/>
        <v>0.29875906404208785</v>
      </c>
      <c r="L39" s="136">
        <f t="shared" si="1"/>
        <v>0.64555229829570948</v>
      </c>
      <c r="M39" s="136">
        <f t="shared" si="1"/>
        <v>5.565579629026688E-2</v>
      </c>
      <c r="N39" s="136">
        <f t="shared" si="1"/>
        <v>3.284137193595297E-5</v>
      </c>
      <c r="O39" s="136">
        <f t="shared" si="1"/>
        <v>0</v>
      </c>
      <c r="P39" s="136">
        <f t="shared" si="12"/>
        <v>0</v>
      </c>
      <c r="Q39" s="136">
        <f t="shared" si="2"/>
        <v>0</v>
      </c>
      <c r="R39" s="134">
        <f>SUMIFS(市区町村別再エネポテンシャル!AP$3:AP$1798,市区町村別再エネポテンシャル!$Y$3:$Y$1798,都道府県別再エネポテンシャル!$B39)</f>
        <v>981280</v>
      </c>
      <c r="S39" s="162">
        <f>都道府県別部門別CO2排出量!AD39</f>
        <v>1</v>
      </c>
      <c r="T39" s="162">
        <f>都道府県別部門別CO2排出量!AE39</f>
        <v>0</v>
      </c>
      <c r="U39" s="162">
        <f>都道府県別部門別CO2排出量!AF39</f>
        <v>0</v>
      </c>
      <c r="V39" s="162">
        <f>都道府県別部門別CO2排出量!AG39</f>
        <v>0</v>
      </c>
      <c r="W39" s="161" t="str">
        <f>都道府県別部門別CO2排出量!AH39</f>
        <v>100万人未満の都道府県</v>
      </c>
      <c r="X39" s="159"/>
    </row>
    <row r="40" spans="2:24" x14ac:dyDescent="0.3">
      <c r="B40" s="43" t="s">
        <v>65</v>
      </c>
      <c r="C40" s="134">
        <f>SUMIFS(市区町村別再エネポテンシャル!AA$3:AA$1798,市区町村別再エネポテンシャル!$Y$3:$Y$1798,都道府県別再エネポテンシャル!$B40)</f>
        <v>8705.0009999999984</v>
      </c>
      <c r="D40" s="134">
        <f>SUMIFS(市区町村別再エネポテンシャル!AB$3:AB$1798,市区町村別再エネポテンシャル!$Y$3:$Y$1798,都道府県別再エネポテンシャル!$B40)</f>
        <v>25266.982999999993</v>
      </c>
      <c r="E40" s="134">
        <f>SUMIFS(市区町村別再エネポテンシャル!AC$3:AC$1798,市区町村別再エネポテンシャル!$Y$3:$Y$1798,都道府県別再エネポテンシャル!$B40)</f>
        <v>6860.619999999999</v>
      </c>
      <c r="F40" s="134">
        <f>SUMIFS(市区町村別再エネポテンシャル!AD$3:AD$1798,市区町村別再エネポテンシャル!$Y$3:$Y$1798,都道府県別再エネポテンシャル!$B40)</f>
        <v>204.78700000000003</v>
      </c>
      <c r="G40" s="134">
        <f>SUMIFS(市区町村別再エネポテンシャル!AE$3:AE$1798,市区町村別再エネポテンシャル!$Y$3:$Y$1798,都道府県別再エネポテンシャル!$B40)</f>
        <v>0</v>
      </c>
      <c r="H40" s="134">
        <f>SUMIFS(市区町村別再エネポテンシャル!AF$3:AF$1798,市区町村別再エネポテンシャル!$Y$3:$Y$1798,都道府県別再エネポテンシャル!$B40)</f>
        <v>0</v>
      </c>
      <c r="I40" s="134">
        <f>SUMIFS(市区町村別再エネポテンシャル!AG$3:AG$1798,市区町村別再エネポテンシャル!$Y$3:$Y$1798,都道府県別再エネポテンシャル!$B40)</f>
        <v>0.22500000000000001</v>
      </c>
      <c r="J40" s="134">
        <f>SUMIFS(市区町村別再エネポテンシャル!AH$3:AH$1798,市区町村別再エネポテンシャル!$Y$3:$Y$1798,都道府県別再エネポテンシャル!$B40)</f>
        <v>41037.615999999995</v>
      </c>
      <c r="K40" s="136">
        <f t="shared" si="1"/>
        <v>0.21212248294345362</v>
      </c>
      <c r="L40" s="136">
        <f t="shared" si="1"/>
        <v>0.6157029930783503</v>
      </c>
      <c r="M40" s="136">
        <f t="shared" si="1"/>
        <v>0.16717881467578427</v>
      </c>
      <c r="N40" s="136">
        <f t="shared" si="1"/>
        <v>4.990226527778808E-3</v>
      </c>
      <c r="O40" s="136">
        <f t="shared" si="1"/>
        <v>0</v>
      </c>
      <c r="P40" s="136">
        <f t="shared" si="12"/>
        <v>0</v>
      </c>
      <c r="Q40" s="136">
        <f t="shared" si="2"/>
        <v>5.4827746329123999E-6</v>
      </c>
      <c r="R40" s="134">
        <f>SUMIFS(市区町村別再エネポテンシャル!AP$3:AP$1798,市区町村別再エネポテンシャル!$Y$3:$Y$1798,都道府県別再エネポテンシャル!$B40)</f>
        <v>1369131</v>
      </c>
      <c r="S40" s="162">
        <f>都道府県別部門別CO2排出量!AD40</f>
        <v>0</v>
      </c>
      <c r="T40" s="162">
        <f>都道府県別部門別CO2排出量!AE40</f>
        <v>1</v>
      </c>
      <c r="U40" s="162">
        <f>都道府県別部門別CO2排出量!AF40</f>
        <v>0</v>
      </c>
      <c r="V40" s="162">
        <f>都道府県別部門別CO2排出量!AG40</f>
        <v>0</v>
      </c>
      <c r="W40" s="161" t="str">
        <f>都道府県別部門別CO2排出量!AH40</f>
        <v>100万～200万人未満の都道府県平均</v>
      </c>
      <c r="X40" s="159"/>
    </row>
    <row r="41" spans="2:24" x14ac:dyDescent="0.3">
      <c r="B41" s="43" t="s">
        <v>66</v>
      </c>
      <c r="C41" s="134">
        <f>SUMIFS(市区町村別再エネポテンシャル!AA$3:AA$1798,市区町村別再エネポテンシャル!$Y$3:$Y$1798,都道府県別再エネポテンシャル!$B41)</f>
        <v>5100.3509999999997</v>
      </c>
      <c r="D41" s="134">
        <f>SUMIFS(市区町村別再エネポテンシャル!AB$3:AB$1798,市区町村別再エネポテンシャル!$Y$3:$Y$1798,都道府県別再エネポテンシャル!$B41)</f>
        <v>5383.5139999999983</v>
      </c>
      <c r="E41" s="134">
        <f>SUMIFS(市区町村別再エネポテンシャル!AC$3:AC$1798,市区町村別再エネポテンシャル!$Y$3:$Y$1798,都道府県別再エネポテンシャル!$B41)</f>
        <v>8266.349000000002</v>
      </c>
      <c r="F41" s="134">
        <f>SUMIFS(市区町村別再エネポテンシャル!AD$3:AD$1798,市区町村別再エネポテンシャル!$Y$3:$Y$1798,都道府県別再エネポテンシャル!$B41)</f>
        <v>839.7059999999999</v>
      </c>
      <c r="G41" s="134">
        <f>SUMIFS(市区町村別再エネポテンシャル!AE$3:AE$1798,市区町村別再エネポテンシャル!$Y$3:$Y$1798,都道府県別再エネポテンシャル!$B41)</f>
        <v>0</v>
      </c>
      <c r="H41" s="134">
        <f>SUMIFS(市区町村別再エネポテンシャル!AF$3:AF$1798,市区町村別再エネポテンシャル!$Y$3:$Y$1798,都道府県別再エネポテンシャル!$B41)</f>
        <v>0</v>
      </c>
      <c r="I41" s="134">
        <f>SUMIFS(市区町村別再エネポテンシャル!AG$3:AG$1798,市区町村別再エネポテンシャル!$Y$3:$Y$1798,都道府県別再エネポテンシャル!$B41)</f>
        <v>0</v>
      </c>
      <c r="J41" s="134">
        <f>SUMIFS(市区町村別再エネポテンシャル!AH$3:AH$1798,市区町村別再エネポテンシャル!$Y$3:$Y$1798,都道府県別再エネポテンシャル!$B41)</f>
        <v>19589.920000000002</v>
      </c>
      <c r="K41" s="136">
        <f t="shared" si="1"/>
        <v>0.26035588710928881</v>
      </c>
      <c r="L41" s="136">
        <f t="shared" si="1"/>
        <v>0.27481041270204259</v>
      </c>
      <c r="M41" s="136">
        <f t="shared" si="1"/>
        <v>0.42196951289234469</v>
      </c>
      <c r="N41" s="136">
        <f t="shared" si="1"/>
        <v>4.2864187296323818E-2</v>
      </c>
      <c r="O41" s="136">
        <f t="shared" si="1"/>
        <v>0</v>
      </c>
      <c r="P41" s="136">
        <f t="shared" si="12"/>
        <v>0</v>
      </c>
      <c r="Q41" s="136">
        <f t="shared" si="2"/>
        <v>0</v>
      </c>
      <c r="R41" s="134">
        <f>SUMIFS(市区町村別再エネポテンシャル!AP$3:AP$1798,市区町村別再エネポテンシャル!$Y$3:$Y$1798,都道府県別再エネポテンシャル!$B41)</f>
        <v>709230</v>
      </c>
      <c r="S41" s="162">
        <f>都道府県別部門別CO2排出量!AD41</f>
        <v>1</v>
      </c>
      <c r="T41" s="162">
        <f>都道府県別部門別CO2排出量!AE41</f>
        <v>0</v>
      </c>
      <c r="U41" s="162">
        <f>都道府県別部門別CO2排出量!AF41</f>
        <v>0</v>
      </c>
      <c r="V41" s="162">
        <f>都道府県別部門別CO2排出量!AG41</f>
        <v>0</v>
      </c>
      <c r="W41" s="161" t="str">
        <f>都道府県別部門別CO2排出量!AH41</f>
        <v>100万人未満の都道府県</v>
      </c>
      <c r="X41" s="159"/>
    </row>
    <row r="42" spans="2:24" x14ac:dyDescent="0.3">
      <c r="B42" s="43" t="s">
        <v>67</v>
      </c>
      <c r="C42" s="134">
        <f>SUMIFS(市区町村別再エネポテンシャル!AA$3:AA$1798,市区町村別再エネポテンシャル!$Y$3:$Y$1798,都道府県別再エネポテンシャル!$B42)</f>
        <v>19847.840000000004</v>
      </c>
      <c r="D42" s="134">
        <f>SUMIFS(市区町村別再エネポテンシャル!AB$3:AB$1798,市区町村別再エネポテンシャル!$Y$3:$Y$1798,都道府県別再エネポテンシャル!$B42)</f>
        <v>16823.396000000004</v>
      </c>
      <c r="E42" s="134">
        <f>SUMIFS(市区町村別再エネポテンシャル!AC$3:AC$1798,市区町村別再エネポテンシャル!$Y$3:$Y$1798,都道府県別再エネポテンシャル!$B42)</f>
        <v>3808.7810000000009</v>
      </c>
      <c r="F42" s="134">
        <f>SUMIFS(市区町村別再エネポテンシャル!AD$3:AD$1798,市区町村別再エネポテンシャル!$Y$3:$Y$1798,都道府県別再エネポテンシャル!$B42)</f>
        <v>91.561000000000007</v>
      </c>
      <c r="G42" s="134">
        <f>SUMIFS(市区町村別再エネポテンシャル!AE$3:AE$1798,市区町村別再エネポテンシャル!$Y$3:$Y$1798,都道府県別再エネポテンシャル!$B42)</f>
        <v>0</v>
      </c>
      <c r="H42" s="134">
        <f>SUMIFS(市区町村別再エネポテンシャル!AF$3:AF$1798,市区町村別再エネポテンシャル!$Y$3:$Y$1798,都道府県別再エネポテンシャル!$B42)</f>
        <v>0</v>
      </c>
      <c r="I42" s="134">
        <f>SUMIFS(市区町村別再エネポテンシャル!AG$3:AG$1798,市区町村別再エネポテンシャル!$Y$3:$Y$1798,都道府県別再エネポテンシャル!$B42)</f>
        <v>5.1000000000000004E-2</v>
      </c>
      <c r="J42" s="134">
        <f>SUMIFS(市区町村別再エネポテンシャル!AH$3:AH$1798,市区町村別再エネポテンシャル!$Y$3:$Y$1798,都道府県別再エネポテンシャル!$B42)</f>
        <v>40571.629000000001</v>
      </c>
      <c r="K42" s="136">
        <f t="shared" si="1"/>
        <v>0.48920490720251836</v>
      </c>
      <c r="L42" s="136">
        <f t="shared" si="1"/>
        <v>0.41465912053962645</v>
      </c>
      <c r="M42" s="136">
        <f t="shared" si="1"/>
        <v>9.3877941159325906E-2</v>
      </c>
      <c r="N42" s="136">
        <f t="shared" si="1"/>
        <v>2.2567740624858815E-3</v>
      </c>
      <c r="O42" s="136">
        <f t="shared" si="1"/>
        <v>0</v>
      </c>
      <c r="P42" s="136">
        <f t="shared" si="12"/>
        <v>0</v>
      </c>
      <c r="Q42" s="136">
        <f t="shared" si="2"/>
        <v>1.2570360435860242E-6</v>
      </c>
      <c r="R42" s="134">
        <f>SUMIFS(市区町村別再エネポテンシャル!AP$3:AP$1798,市区町村別再エネポテンシャル!$Y$3:$Y$1798,都道府県別再エネポテンシャル!$B42)</f>
        <v>5129841</v>
      </c>
      <c r="S42" s="162">
        <f>都道府県別部門別CO2排出量!AD42</f>
        <v>0</v>
      </c>
      <c r="T42" s="162">
        <f>都道府県別部門別CO2排出量!AE42</f>
        <v>0</v>
      </c>
      <c r="U42" s="162">
        <f>都道府県別部門別CO2排出量!AF42</f>
        <v>0</v>
      </c>
      <c r="V42" s="162">
        <f>都道府県別部門別CO2排出量!AG42</f>
        <v>1</v>
      </c>
      <c r="W42" s="161" t="str">
        <f>都道府県別部門別CO2排出量!AH42</f>
        <v>500万人以上の都道府県平均</v>
      </c>
      <c r="X42" s="159"/>
    </row>
    <row r="43" spans="2:24" x14ac:dyDescent="0.3">
      <c r="B43" s="43" t="s">
        <v>68</v>
      </c>
      <c r="C43" s="134">
        <f>SUMIFS(市区町村別再エネポテンシャル!AA$3:AA$1798,市区町村別再エネポテンシャル!$Y$3:$Y$1798,都道府県別再エネポテンシャル!$B43)</f>
        <v>5224.1890000000003</v>
      </c>
      <c r="D43" s="134">
        <f>SUMIFS(市区町村別再エネポテンシャル!AB$3:AB$1798,市区町村別再エネポテンシャル!$Y$3:$Y$1798,都道府県別再エネポテンシャル!$B43)</f>
        <v>13185.815000000002</v>
      </c>
      <c r="E43" s="134">
        <f>SUMIFS(市区町村別再エネポテンシャル!AC$3:AC$1798,市区町村別再エネポテンシャル!$Y$3:$Y$1798,都道府県別再エネポテンシャル!$B43)</f>
        <v>2471.7709999999997</v>
      </c>
      <c r="F43" s="134">
        <f>SUMIFS(市区町村別再エネポテンシャル!AD$3:AD$1798,市区町村別再エネポテンシャル!$Y$3:$Y$1798,都道府県別再エネポテンシャル!$B43)</f>
        <v>119.97</v>
      </c>
      <c r="G43" s="134">
        <f>SUMIFS(市区町村別再エネポテンシャル!AE$3:AE$1798,市区町村別再エネポテンシャル!$Y$3:$Y$1798,都道府県別再エネポテンシャル!$B43)</f>
        <v>0</v>
      </c>
      <c r="H43" s="134">
        <f>SUMIFS(市区町村別再エネポテンシャル!AF$3:AF$1798,市区町村別再エネポテンシャル!$Y$3:$Y$1798,都道府県別再エネポテンシャル!$B43)</f>
        <v>0</v>
      </c>
      <c r="I43" s="134">
        <f>SUMIFS(市区町村別再エネポテンシャル!AG$3:AG$1798,市区町村別再エネポテンシャル!$Y$3:$Y$1798,都道府県別再エネポテンシャル!$B43)</f>
        <v>4.3000000000000003E-2</v>
      </c>
      <c r="J43" s="134">
        <f>SUMIFS(市区町村別再エネポテンシャル!AH$3:AH$1798,市区町村別再エネポテンシャル!$Y$3:$Y$1798,都道府県別再エネポテンシャル!$B43)</f>
        <v>21001.788</v>
      </c>
      <c r="K43" s="136">
        <f t="shared" si="1"/>
        <v>0.24874972549956223</v>
      </c>
      <c r="L43" s="136">
        <f t="shared" si="1"/>
        <v>0.62784249607700082</v>
      </c>
      <c r="M43" s="136">
        <f t="shared" si="1"/>
        <v>0.11769336020342647</v>
      </c>
      <c r="N43" s="136">
        <f t="shared" si="1"/>
        <v>5.712370775288275E-3</v>
      </c>
      <c r="O43" s="136">
        <f t="shared" si="1"/>
        <v>0</v>
      </c>
      <c r="P43" s="136">
        <f t="shared" si="12"/>
        <v>0</v>
      </c>
      <c r="Q43" s="136">
        <f t="shared" si="2"/>
        <v>2.0474447223255468E-6</v>
      </c>
      <c r="R43" s="134">
        <f>SUMIFS(市区町村別再エネポテンシャル!AP$3:AP$1798,市区町村別再エネポテンシャル!$Y$3:$Y$1798,都道府県別再エネポテンシャル!$B43)</f>
        <v>823810</v>
      </c>
      <c r="S43" s="162">
        <f>都道府県別部門別CO2排出量!AD43</f>
        <v>1</v>
      </c>
      <c r="T43" s="162">
        <f>都道府県別部門別CO2排出量!AE43</f>
        <v>0</v>
      </c>
      <c r="U43" s="162">
        <f>都道府県別部門別CO2排出量!AF43</f>
        <v>0</v>
      </c>
      <c r="V43" s="162">
        <f>都道府県別部門別CO2排出量!AG43</f>
        <v>0</v>
      </c>
      <c r="W43" s="161" t="str">
        <f>都道府県別部門別CO2排出量!AH43</f>
        <v>100万人未満の都道府県</v>
      </c>
      <c r="X43" s="159"/>
    </row>
    <row r="44" spans="2:24" x14ac:dyDescent="0.3">
      <c r="B44" s="43" t="s">
        <v>69</v>
      </c>
      <c r="C44" s="134">
        <f>SUMIFS(市区町村別再エネポテンシャル!AA$3:AA$1798,市区町村別再エネポテンシャル!$Y$3:$Y$1798,都道府県別再エネポテンシャル!$B44)</f>
        <v>7618.8379999999997</v>
      </c>
      <c r="D44" s="134">
        <f>SUMIFS(市区町村別再エネポテンシャル!AB$3:AB$1798,市区町村別再エネポテンシャル!$Y$3:$Y$1798,都道府県別再エネポテンシャル!$B44)</f>
        <v>26115.886999999992</v>
      </c>
      <c r="E44" s="134">
        <f>SUMIFS(市区町村別再エネポテンシャル!AC$3:AC$1798,市区町村別再エネポテンシャル!$Y$3:$Y$1798,都道府県別再エネポテンシャル!$B44)</f>
        <v>8326.2430000000022</v>
      </c>
      <c r="F44" s="134">
        <f>SUMIFS(市区町村別再エネポテンシャル!AD$3:AD$1798,市区町村別再エネポテンシャル!$Y$3:$Y$1798,都道府県別再エネポテンシャル!$B44)</f>
        <v>75.942999999999998</v>
      </c>
      <c r="G44" s="134">
        <f>SUMIFS(市区町村別再エネポテンシャル!AE$3:AE$1798,市区町村別再エネポテンシャル!$Y$3:$Y$1798,都道府県別再エネポテンシャル!$B44)</f>
        <v>780.24600000000009</v>
      </c>
      <c r="H44" s="134">
        <f>SUMIFS(市区町村別再エネポテンシャル!AF$3:AF$1798,市区町村別再エネポテンシャル!$Y$3:$Y$1798,都道府県別再エネポテンシャル!$B44)</f>
        <v>26.230999999999998</v>
      </c>
      <c r="I44" s="134">
        <f>SUMIFS(市区町村別再エネポテンシャル!AG$3:AG$1798,市区町村別再エネポテンシャル!$Y$3:$Y$1798,都道府県別再エネポテンシャル!$B44)</f>
        <v>63.093000000000004</v>
      </c>
      <c r="J44" s="134">
        <f>SUMIFS(市区町村別再エネポテンシャル!AH$3:AH$1798,市区町村別再エネポテンシャル!$Y$3:$Y$1798,都道府県別再エネポテンシャル!$B44)</f>
        <v>43006.480999999992</v>
      </c>
      <c r="K44" s="136">
        <f t="shared" si="1"/>
        <v>0.17715557801625298</v>
      </c>
      <c r="L44" s="136">
        <f t="shared" si="1"/>
        <v>0.60725468331156873</v>
      </c>
      <c r="M44" s="136">
        <f t="shared" si="1"/>
        <v>0.19360437790759963</v>
      </c>
      <c r="N44" s="136">
        <f t="shared" si="1"/>
        <v>1.7658501284957496E-3</v>
      </c>
      <c r="O44" s="136">
        <f t="shared" si="1"/>
        <v>1.8142521356257914E-2</v>
      </c>
      <c r="P44" s="136">
        <f t="shared" si="12"/>
        <v>6.0993132639706104E-4</v>
      </c>
      <c r="Q44" s="136">
        <f t="shared" si="2"/>
        <v>1.4670579534279964E-3</v>
      </c>
      <c r="R44" s="134">
        <f>SUMIFS(市区町村別再エネポテンシャル!AP$3:AP$1798,市区町村別再エネポテンシャル!$Y$3:$Y$1798,都道府県別再エネポテンシャル!$B44)</f>
        <v>1350769</v>
      </c>
      <c r="S44" s="162">
        <f>都道府県別部門別CO2排出量!AD44</f>
        <v>0</v>
      </c>
      <c r="T44" s="162">
        <f>都道府県別部門別CO2排出量!AE44</f>
        <v>1</v>
      </c>
      <c r="U44" s="162">
        <f>都道府県別部門別CO2排出量!AF44</f>
        <v>0</v>
      </c>
      <c r="V44" s="162">
        <f>都道府県別部門別CO2排出量!AG44</f>
        <v>0</v>
      </c>
      <c r="W44" s="161" t="str">
        <f>都道府県別部門別CO2排出量!AH44</f>
        <v>100万～200万人未満の都道府県平均</v>
      </c>
      <c r="X44" s="159"/>
    </row>
    <row r="45" spans="2:24" x14ac:dyDescent="0.3">
      <c r="B45" s="43" t="s">
        <v>70</v>
      </c>
      <c r="C45" s="134">
        <f>SUMIFS(市区町村別再エネポテンシャル!AA$3:AA$1798,市区町村別再エネポテンシャル!$Y$3:$Y$1798,都道府県別再エネポテンシャル!$B45)</f>
        <v>10678.265000000001</v>
      </c>
      <c r="D45" s="134">
        <f>SUMIFS(市区町村別再エネポテンシャル!AB$3:AB$1798,市区町村別再エネポテンシャル!$Y$3:$Y$1798,都道府県別再エネポテンシャル!$B45)</f>
        <v>28519.148999999998</v>
      </c>
      <c r="E45" s="134">
        <f>SUMIFS(市区町村別再エネポテンシャル!AC$3:AC$1798,市区町村別再エネポテンシャル!$Y$3:$Y$1798,都道府県別再エネポテンシャル!$B45)</f>
        <v>11745.800000000003</v>
      </c>
      <c r="F45" s="134">
        <f>SUMIFS(市区町村別再エネポテンシャル!AD$3:AD$1798,市区町村別再エネポテンシャル!$Y$3:$Y$1798,都道府県別再エネポテンシャル!$B45)</f>
        <v>1187.2630000000001</v>
      </c>
      <c r="G45" s="134">
        <f>SUMIFS(市区町村別再エネポテンシャル!AE$3:AE$1798,市区町村別再エネポテンシャル!$Y$3:$Y$1798,都道府県別再エネポテンシャル!$B45)</f>
        <v>1499.328</v>
      </c>
      <c r="H45" s="134">
        <f>SUMIFS(市区町村別再エネポテンシャル!AF$3:AF$1798,市区町村別再エネポテンシャル!$Y$3:$Y$1798,都道府県別再エネポテンシャル!$B45)</f>
        <v>62.869000000000007</v>
      </c>
      <c r="I45" s="134">
        <f>SUMIFS(市区町村別再エネポテンシャル!AG$3:AG$1798,市区町村別再エネポテンシャル!$Y$3:$Y$1798,都道府県別再エネポテンシャル!$B45)</f>
        <v>212.28200000000001</v>
      </c>
      <c r="J45" s="134">
        <f>SUMIFS(市区町村別再エネポテンシャル!AH$3:AH$1798,市区町村別再エネポテンシャル!$Y$3:$Y$1798,都道府県別再エネポテンシャル!$B45)</f>
        <v>53904.956000000027</v>
      </c>
      <c r="K45" s="136">
        <f t="shared" si="1"/>
        <v>0.19809430880529791</v>
      </c>
      <c r="L45" s="136">
        <f t="shared" si="1"/>
        <v>0.52906357997954734</v>
      </c>
      <c r="M45" s="136">
        <f t="shared" si="1"/>
        <v>0.21789833201978676</v>
      </c>
      <c r="N45" s="136">
        <f t="shared" si="1"/>
        <v>2.2025117690477283E-2</v>
      </c>
      <c r="O45" s="136">
        <f t="shared" si="1"/>
        <v>2.7814288541484E-2</v>
      </c>
      <c r="P45" s="136">
        <f t="shared" si="12"/>
        <v>1.1662935036993625E-3</v>
      </c>
      <c r="Q45" s="136">
        <f t="shared" si="2"/>
        <v>3.9380794597068201E-3</v>
      </c>
      <c r="R45" s="134">
        <f>SUMIFS(市区町村別再エネポテンシャル!AP$3:AP$1798,市区町村別再エネポテンシャル!$Y$3:$Y$1798,都道府県別再エネポテンシャル!$B45)</f>
        <v>1769880</v>
      </c>
      <c r="S45" s="162">
        <f>都道府県別部門別CO2排出量!AD45</f>
        <v>0</v>
      </c>
      <c r="T45" s="162">
        <f>都道府県別部門別CO2排出量!AE45</f>
        <v>1</v>
      </c>
      <c r="U45" s="162">
        <f>都道府県別部門別CO2排出量!AF45</f>
        <v>0</v>
      </c>
      <c r="V45" s="162">
        <f>都道府県別部門別CO2排出量!AG45</f>
        <v>0</v>
      </c>
      <c r="W45" s="161" t="str">
        <f>都道府県別部門別CO2排出量!AH45</f>
        <v>100万～200万人未満の都道府県平均</v>
      </c>
      <c r="X45" s="159"/>
    </row>
    <row r="46" spans="2:24" x14ac:dyDescent="0.3">
      <c r="B46" s="43" t="s">
        <v>71</v>
      </c>
      <c r="C46" s="134">
        <f>SUMIFS(市区町村別再エネポテンシャル!AA$3:AA$1798,市区町村別再エネポテンシャル!$Y$3:$Y$1798,都道府県別再エネポテンシャル!$B46)</f>
        <v>7188.6480000000001</v>
      </c>
      <c r="D46" s="134">
        <f>SUMIFS(市区町村別再エネポテンシャル!AB$3:AB$1798,市区町村別再エネポテンシャル!$Y$3:$Y$1798,都道府県別再エネポテンシャル!$B46)</f>
        <v>25413.392999999996</v>
      </c>
      <c r="E46" s="134">
        <f>SUMIFS(市区町村別再エネポテンシャル!AC$3:AC$1798,市区町村別再エネポテンシャル!$Y$3:$Y$1798,都道府県別再エネポテンシャル!$B46)</f>
        <v>8634.7290000000012</v>
      </c>
      <c r="F46" s="134">
        <f>SUMIFS(市区町村別再エネポテンシャル!AD$3:AD$1798,市区町村別再エネポテンシャル!$Y$3:$Y$1798,都道府県別再エネポテンシャル!$B46)</f>
        <v>350.923</v>
      </c>
      <c r="G46" s="134">
        <f>SUMIFS(市区町村別再エネポテンシャル!AE$3:AE$1798,市区町村別再エネポテンシャル!$Y$3:$Y$1798,都道府県別再エネポテンシャル!$B46)</f>
        <v>9624.271999999999</v>
      </c>
      <c r="H46" s="134">
        <f>SUMIFS(市区町村別再エネポテンシャル!AF$3:AF$1798,市区町村別再エネポテンシャル!$Y$3:$Y$1798,都道府県別再エネポテンシャル!$B46)</f>
        <v>405.86199999999997</v>
      </c>
      <c r="I46" s="134">
        <f>SUMIFS(市区町村別再エネポテンシャル!AG$3:AG$1798,市区町村別再エネポテンシャル!$Y$3:$Y$1798,都道府県別再エネポテンシャル!$B46)</f>
        <v>492.83199999999999</v>
      </c>
      <c r="J46" s="134">
        <f>SUMIFS(市区町村別再エネポテンシャル!AH$3:AH$1798,市区町村別再エネポテンシャル!$Y$3:$Y$1798,都道府県別再エネポテンシャル!$B46)</f>
        <v>52110.659000000007</v>
      </c>
      <c r="K46" s="136">
        <f t="shared" si="1"/>
        <v>0.1379496659215152</v>
      </c>
      <c r="L46" s="136">
        <f t="shared" si="1"/>
        <v>0.48768128224975993</v>
      </c>
      <c r="M46" s="136">
        <f t="shared" si="1"/>
        <v>0.16569986190349273</v>
      </c>
      <c r="N46" s="136">
        <f t="shared" si="1"/>
        <v>6.7341884891534368E-3</v>
      </c>
      <c r="O46" s="136">
        <f t="shared" si="1"/>
        <v>0.18468912473357893</v>
      </c>
      <c r="P46" s="136">
        <f t="shared" si="12"/>
        <v>7.7884641604705077E-3</v>
      </c>
      <c r="Q46" s="136">
        <f t="shared" si="2"/>
        <v>9.4574125420290676E-3</v>
      </c>
      <c r="R46" s="134">
        <f>SUMIFS(市区町村別再エネポテンシャル!AP$3:AP$1798,市区町村別再エネポテンシャル!$Y$3:$Y$1798,都道府県別再エネポテンシャル!$B46)</f>
        <v>1151229</v>
      </c>
      <c r="S46" s="162">
        <f>都道府県別部門別CO2排出量!AD46</f>
        <v>0</v>
      </c>
      <c r="T46" s="162">
        <f>都道府県別部門別CO2排出量!AE46</f>
        <v>1</v>
      </c>
      <c r="U46" s="162">
        <f>都道府県別部門別CO2排出量!AF46</f>
        <v>0</v>
      </c>
      <c r="V46" s="162">
        <f>都道府県別部門別CO2排出量!AG46</f>
        <v>0</v>
      </c>
      <c r="W46" s="161" t="str">
        <f>都道府県別部門別CO2排出量!AH46</f>
        <v>100万～200万人未満の都道府県平均</v>
      </c>
      <c r="X46" s="159"/>
    </row>
    <row r="47" spans="2:24" x14ac:dyDescent="0.3">
      <c r="B47" s="43" t="s">
        <v>72</v>
      </c>
      <c r="C47" s="134">
        <f>SUMIFS(市区町村別再エネポテンシャル!AA$3:AA$1798,市区町村別再エネポテンシャル!$Y$3:$Y$1798,都道府県別再エネポテンシャル!$B47)</f>
        <v>8149.2269999999999</v>
      </c>
      <c r="D47" s="134">
        <f>SUMIFS(市区町村別再エネポテンシャル!AB$3:AB$1798,市区町村別再エネポテンシャル!$Y$3:$Y$1798,都道府県別再エネポテンシャル!$B47)</f>
        <v>16632.629000000001</v>
      </c>
      <c r="E47" s="134">
        <f>SUMIFS(市区町村別再エネポテンシャル!AC$3:AC$1798,市区町村別再エネポテンシャル!$Y$3:$Y$1798,都道府県別再エネポテンシャル!$B47)</f>
        <v>9925.6789999999983</v>
      </c>
      <c r="F47" s="134">
        <f>SUMIFS(市区町村別再エネポテンシャル!AD$3:AD$1798,市区町村別再エネポテンシャル!$Y$3:$Y$1798,都道府県別再エネポテンシャル!$B47)</f>
        <v>1053.6079999999997</v>
      </c>
      <c r="G47" s="134">
        <f>SUMIFS(市区町村別再エネポテンシャル!AE$3:AE$1798,市区町村別再エネポテンシャル!$Y$3:$Y$1798,都道府県別再エネポテンシャル!$B47)</f>
        <v>1899.7619999999999</v>
      </c>
      <c r="H47" s="134">
        <f>SUMIFS(市区町村別再エネポテンシャル!AF$3:AF$1798,市区町村別再エネポテンシャル!$Y$3:$Y$1798,都道府県別再エネポテンシャル!$B47)</f>
        <v>37.453000000000003</v>
      </c>
      <c r="I47" s="134">
        <f>SUMIFS(市区町村別再エネポテンシャル!AG$3:AG$1798,市区町村別再エネポテンシャル!$Y$3:$Y$1798,都道府県別再エネポテンシャル!$B47)</f>
        <v>77.74499999999999</v>
      </c>
      <c r="J47" s="134">
        <f>SUMIFS(市区町村別再エネポテンシャル!AH$3:AH$1798,市区町村別再エネポテンシャル!$Y$3:$Y$1798,都道府県別再エネポテンシャル!$B47)</f>
        <v>37776.103000000003</v>
      </c>
      <c r="K47" s="136">
        <f t="shared" si="1"/>
        <v>0.21572439592299925</v>
      </c>
      <c r="L47" s="136">
        <f t="shared" si="1"/>
        <v>0.44029499284243268</v>
      </c>
      <c r="M47" s="136">
        <f t="shared" si="1"/>
        <v>0.26275021009975535</v>
      </c>
      <c r="N47" s="136">
        <f t="shared" si="1"/>
        <v>2.7890859996860969E-2</v>
      </c>
      <c r="O47" s="136">
        <f t="shared" si="1"/>
        <v>5.0290047123177313E-2</v>
      </c>
      <c r="P47" s="136">
        <f t="shared" si="12"/>
        <v>9.9144689435011328E-4</v>
      </c>
      <c r="Q47" s="136">
        <f t="shared" si="2"/>
        <v>2.0580471204242529E-3</v>
      </c>
      <c r="R47" s="134">
        <f>SUMIFS(市区町村別再エネポテンシャル!AP$3:AP$1798,市区町村別再エネポテンシャル!$Y$3:$Y$1798,都道府県別再エネポテンシャル!$B47)</f>
        <v>1095903</v>
      </c>
      <c r="S47" s="162">
        <f>都道府県別部門別CO2排出量!AD47</f>
        <v>0</v>
      </c>
      <c r="T47" s="162">
        <f>都道府県別部門別CO2排出量!AE47</f>
        <v>1</v>
      </c>
      <c r="U47" s="162">
        <f>都道府県別部門別CO2排出量!AF47</f>
        <v>0</v>
      </c>
      <c r="V47" s="162">
        <f>都道府県別部門別CO2排出量!AG47</f>
        <v>0</v>
      </c>
      <c r="W47" s="161" t="str">
        <f>都道府県別部門別CO2排出量!AH47</f>
        <v>100万～200万人未満の都道府県平均</v>
      </c>
      <c r="X47" s="159"/>
    </row>
    <row r="48" spans="2:24" x14ac:dyDescent="0.3">
      <c r="B48" s="43" t="s">
        <v>73</v>
      </c>
      <c r="C48" s="134">
        <f>SUMIFS(市区町村別再エネポテンシャル!AA$3:AA$1798,市区町村別再エネポテンシャル!$Y$3:$Y$1798,都道府県別再エネポテンシャル!$B48)</f>
        <v>11879.203000000001</v>
      </c>
      <c r="D48" s="134">
        <f>SUMIFS(市区町村別再エネポテンシャル!AB$3:AB$1798,市区町村別再エネポテンシャル!$Y$3:$Y$1798,都道府県別再エネポテンシャル!$B48)</f>
        <v>43885.403000000013</v>
      </c>
      <c r="E48" s="134">
        <f>SUMIFS(市区町村別再エネポテンシャル!AC$3:AC$1798,市区町村別再エネポテンシャル!$Y$3:$Y$1798,都道府県別再エネポテンシャル!$B48)</f>
        <v>22351.12999999999</v>
      </c>
      <c r="F48" s="134">
        <f>SUMIFS(市区町村別再エネポテンシャル!AD$3:AD$1798,市区町村別再エネポテンシャル!$Y$3:$Y$1798,都道府県別再エネポテンシャル!$B48)</f>
        <v>587.06299999999987</v>
      </c>
      <c r="G48" s="134">
        <f>SUMIFS(市区町村別再エネポテンシャル!AE$3:AE$1798,市区町村別再エネポテンシャル!$Y$3:$Y$1798,都道府県別再エネポテンシャル!$B48)</f>
        <v>3983.1489999999999</v>
      </c>
      <c r="H48" s="134">
        <f>SUMIFS(市区町村別再エネポテンシャル!AF$3:AF$1798,市区町村別再エネポテンシャル!$Y$3:$Y$1798,都道府県別再エネポテンシャル!$B48)</f>
        <v>134.37099999999998</v>
      </c>
      <c r="I48" s="134">
        <f>SUMIFS(市区町村別再エネポテンシャル!AG$3:AG$1798,市区町村別再エネポテンシャル!$Y$3:$Y$1798,都道府県別再エネポテンシャル!$B48)</f>
        <v>241.25100000000003</v>
      </c>
      <c r="J48" s="134">
        <f>SUMIFS(市区町村別再エネポテンシャル!AH$3:AH$1798,市区町村別再エネポテンシャル!$Y$3:$Y$1798,都道府県別再エネポテンシャル!$B48)</f>
        <v>83061.570000000007</v>
      </c>
      <c r="K48" s="136">
        <f t="shared" si="1"/>
        <v>0.1430168367874578</v>
      </c>
      <c r="L48" s="136">
        <f t="shared" si="1"/>
        <v>0.52834786291662927</v>
      </c>
      <c r="M48" s="136">
        <f t="shared" si="1"/>
        <v>0.26909110916155315</v>
      </c>
      <c r="N48" s="136">
        <f t="shared" si="1"/>
        <v>7.0678052437487017E-3</v>
      </c>
      <c r="O48" s="136">
        <f t="shared" si="1"/>
        <v>4.7954174234847713E-2</v>
      </c>
      <c r="P48" s="136">
        <f t="shared" si="12"/>
        <v>1.6177276687642668E-3</v>
      </c>
      <c r="Q48" s="136">
        <f t="shared" si="2"/>
        <v>2.9044839869990418E-3</v>
      </c>
      <c r="R48" s="134">
        <f>SUMIFS(市区町村別再エネポテンシャル!AP$3:AP$1798,市区町村別再エネポテンシャル!$Y$3:$Y$1798,都道府県別再エネポテンシャル!$B48)</f>
        <v>1630146</v>
      </c>
      <c r="S48" s="162">
        <f>都道府県別部門別CO2排出量!AD48</f>
        <v>0</v>
      </c>
      <c r="T48" s="162">
        <f>都道府県別部門別CO2排出量!AE48</f>
        <v>1</v>
      </c>
      <c r="U48" s="162">
        <f>都道府県別部門別CO2排出量!AF48</f>
        <v>0</v>
      </c>
      <c r="V48" s="162">
        <f>都道府県別部門別CO2排出量!AG48</f>
        <v>0</v>
      </c>
      <c r="W48" s="161" t="str">
        <f>都道府県別部門別CO2排出量!AH48</f>
        <v>100万～200万人未満の都道府県平均</v>
      </c>
      <c r="X48" s="159"/>
    </row>
    <row r="49" spans="2:24" x14ac:dyDescent="0.3">
      <c r="B49" s="43" t="s">
        <v>74</v>
      </c>
      <c r="C49" s="134">
        <f>SUMIFS(市区町村別再エネポテンシャル!AA$3:AA$1798,市区町村別再エネポテンシャル!$Y$3:$Y$1798,都道府県別再エネポテンシャル!$B49)</f>
        <v>4880.1750000000002</v>
      </c>
      <c r="D49" s="134">
        <f>SUMIFS(市区町村別再エネポテンシャル!AB$3:AB$1798,市区町村別再エネポテンシャル!$Y$3:$Y$1798,都道府県別再エネポテンシャル!$B49)</f>
        <v>14467.757000000005</v>
      </c>
      <c r="E49" s="134">
        <f>SUMIFS(市区町村別再エネポテンシャル!AC$3:AC$1798,市区町村別再エネポテンシャル!$Y$3:$Y$1798,都道府県別再エネポテンシャル!$B49)</f>
        <v>9525.6470000000008</v>
      </c>
      <c r="F49" s="134">
        <f>SUMIFS(市区町村別再エネポテンシャル!AD$3:AD$1798,市区町村別再エネポテンシャル!$Y$3:$Y$1798,都道府県別再エネポテンシャル!$B49)</f>
        <v>11.561</v>
      </c>
      <c r="G49" s="134">
        <f>SUMIFS(市区町村別再エネポテンシャル!AE$3:AE$1798,市区町村別再エネポテンシャル!$Y$3:$Y$1798,都道府県別再エネポテンシャル!$B49)</f>
        <v>0</v>
      </c>
      <c r="H49" s="134">
        <f>SUMIFS(市区町村別再エネポテンシャル!AF$3:AF$1798,市区町村別再エネポテンシャル!$Y$3:$Y$1798,都道府県別再エネポテンシャル!$B49)</f>
        <v>0</v>
      </c>
      <c r="I49" s="134">
        <f>SUMIFS(市区町村別再エネポテンシャル!AG$3:AG$1798,市区町村別再エネポテンシャル!$Y$3:$Y$1798,都道府県別再エネポテンシャル!$B49)</f>
        <v>0</v>
      </c>
      <c r="J49" s="134">
        <f>SUMIFS(市区町村別再エネポテンシャル!AH$3:AH$1798,市区町村別再エネポテンシャル!$Y$3:$Y$1798,都道府県別再エネポテンシャル!$B49)</f>
        <v>28885.140000000007</v>
      </c>
      <c r="K49" s="136">
        <f t="shared" si="1"/>
        <v>0.16895105926438297</v>
      </c>
      <c r="L49" s="136">
        <f t="shared" si="1"/>
        <v>0.50087197084729385</v>
      </c>
      <c r="M49" s="136">
        <f t="shared" si="1"/>
        <v>0.32977672948789583</v>
      </c>
      <c r="N49" s="136">
        <f t="shared" si="1"/>
        <v>4.002404004273477E-4</v>
      </c>
      <c r="O49" s="136">
        <f t="shared" si="1"/>
        <v>0</v>
      </c>
      <c r="P49" s="136">
        <f t="shared" si="12"/>
        <v>0</v>
      </c>
      <c r="Q49" s="136">
        <f t="shared" si="2"/>
        <v>0</v>
      </c>
      <c r="R49" s="134">
        <f>SUMIFS(市区町村別再エネポテンシャル!AP$3:AP$1798,市区町村別再エネポテンシャル!$Y$3:$Y$1798,都道府県別再エネポテンシャル!$B49)</f>
        <v>1481547</v>
      </c>
      <c r="S49" s="162">
        <f>都道府県別部門別CO2排出量!AD49</f>
        <v>0</v>
      </c>
      <c r="T49" s="162">
        <f>都道府県別部門別CO2排出量!AE49</f>
        <v>1</v>
      </c>
      <c r="U49" s="162">
        <f>都道府県別部門別CO2排出量!AF49</f>
        <v>0</v>
      </c>
      <c r="V49" s="162">
        <f>都道府県別部門別CO2排出量!AG49</f>
        <v>0</v>
      </c>
      <c r="W49" s="161" t="str">
        <f>都道府県別部門別CO2排出量!AH49</f>
        <v>100万～200万人未満の都道府県平均</v>
      </c>
      <c r="X49" s="159"/>
    </row>
    <row r="50" spans="2:24" x14ac:dyDescent="0.3">
      <c r="X50" s="159"/>
    </row>
    <row r="51" spans="2:24" x14ac:dyDescent="0.3">
      <c r="X51" s="159"/>
    </row>
    <row r="52" spans="2:24" x14ac:dyDescent="0.3">
      <c r="X52" s="159"/>
    </row>
    <row r="53" spans="2:24" x14ac:dyDescent="0.3">
      <c r="X53" s="159"/>
    </row>
    <row r="54" spans="2:24" x14ac:dyDescent="0.3">
      <c r="X54" s="159"/>
    </row>
    <row r="55" spans="2:24" x14ac:dyDescent="0.3">
      <c r="X55" s="159"/>
    </row>
    <row r="56" spans="2:24" x14ac:dyDescent="0.3">
      <c r="X56" s="159"/>
    </row>
    <row r="57" spans="2:24" x14ac:dyDescent="0.3">
      <c r="X57" s="159"/>
    </row>
    <row r="58" spans="2:24" x14ac:dyDescent="0.3">
      <c r="X58" s="159"/>
    </row>
    <row r="59" spans="2:24" x14ac:dyDescent="0.3">
      <c r="X59" s="159"/>
    </row>
    <row r="60" spans="2:24" x14ac:dyDescent="0.3">
      <c r="X60" s="159"/>
    </row>
    <row r="61" spans="2:24" x14ac:dyDescent="0.3">
      <c r="X61" s="159"/>
    </row>
    <row r="62" spans="2:24" x14ac:dyDescent="0.3">
      <c r="X62" s="159"/>
    </row>
    <row r="63" spans="2:24" x14ac:dyDescent="0.3">
      <c r="X63" s="159"/>
    </row>
    <row r="64" spans="2:24" x14ac:dyDescent="0.3">
      <c r="X64" s="159"/>
    </row>
    <row r="65" spans="24:24" x14ac:dyDescent="0.3">
      <c r="X65" s="159"/>
    </row>
    <row r="66" spans="24:24" x14ac:dyDescent="0.3">
      <c r="X66" s="159"/>
    </row>
    <row r="67" spans="24:24" x14ac:dyDescent="0.3">
      <c r="X67" s="159"/>
    </row>
    <row r="68" spans="24:24" x14ac:dyDescent="0.3">
      <c r="X68" s="159"/>
    </row>
    <row r="69" spans="24:24" x14ac:dyDescent="0.3">
      <c r="X69" s="159"/>
    </row>
    <row r="70" spans="24:24" x14ac:dyDescent="0.3">
      <c r="X70" s="159"/>
    </row>
    <row r="71" spans="24:24" x14ac:dyDescent="0.3">
      <c r="X71" s="159"/>
    </row>
    <row r="72" spans="24:24" x14ac:dyDescent="0.3">
      <c r="X72" s="159"/>
    </row>
    <row r="73" spans="24:24" x14ac:dyDescent="0.3">
      <c r="X73" s="159"/>
    </row>
    <row r="74" spans="24:24" x14ac:dyDescent="0.3">
      <c r="X74" s="159"/>
    </row>
    <row r="75" spans="24:24" x14ac:dyDescent="0.3">
      <c r="X75" s="159"/>
    </row>
    <row r="76" spans="24:24" x14ac:dyDescent="0.3">
      <c r="X76" s="159"/>
    </row>
    <row r="77" spans="24:24" x14ac:dyDescent="0.3">
      <c r="X77" s="159"/>
    </row>
    <row r="78" spans="24:24" x14ac:dyDescent="0.3">
      <c r="X78" s="159"/>
    </row>
    <row r="79" spans="24:24" x14ac:dyDescent="0.3">
      <c r="X79" s="159"/>
    </row>
    <row r="80" spans="24:24" x14ac:dyDescent="0.3">
      <c r="X80" s="159"/>
    </row>
    <row r="81" spans="24:24" x14ac:dyDescent="0.3">
      <c r="X81" s="159"/>
    </row>
    <row r="82" spans="24:24" x14ac:dyDescent="0.3">
      <c r="X82" s="159"/>
    </row>
    <row r="83" spans="24:24" x14ac:dyDescent="0.3">
      <c r="X83" s="159"/>
    </row>
    <row r="84" spans="24:24" x14ac:dyDescent="0.3">
      <c r="X84" s="159"/>
    </row>
    <row r="85" spans="24:24" x14ac:dyDescent="0.3">
      <c r="X85" s="159"/>
    </row>
    <row r="86" spans="24:24" x14ac:dyDescent="0.3">
      <c r="X86" s="159"/>
    </row>
    <row r="87" spans="24:24" x14ac:dyDescent="0.3">
      <c r="X87" s="159"/>
    </row>
    <row r="88" spans="24:24" x14ac:dyDescent="0.3">
      <c r="X88" s="159"/>
    </row>
    <row r="89" spans="24:24" x14ac:dyDescent="0.3">
      <c r="X89" s="159"/>
    </row>
    <row r="90" spans="24:24" x14ac:dyDescent="0.3">
      <c r="X90" s="159"/>
    </row>
    <row r="91" spans="24:24" x14ac:dyDescent="0.3">
      <c r="X91" s="159"/>
    </row>
    <row r="92" spans="24:24" x14ac:dyDescent="0.3">
      <c r="X92" s="159"/>
    </row>
    <row r="93" spans="24:24" x14ac:dyDescent="0.3">
      <c r="X93" s="159"/>
    </row>
    <row r="94" spans="24:24" x14ac:dyDescent="0.3">
      <c r="X94" s="159"/>
    </row>
    <row r="95" spans="24:24" x14ac:dyDescent="0.3">
      <c r="X95" s="159"/>
    </row>
    <row r="96" spans="24:24" x14ac:dyDescent="0.3">
      <c r="X96" s="159"/>
    </row>
    <row r="97" spans="24:24" x14ac:dyDescent="0.3">
      <c r="X97" s="159"/>
    </row>
    <row r="98" spans="24:24" x14ac:dyDescent="0.3">
      <c r="X98" s="159"/>
    </row>
    <row r="99" spans="24:24" x14ac:dyDescent="0.3">
      <c r="X99" s="159"/>
    </row>
    <row r="100" spans="24:24" x14ac:dyDescent="0.3">
      <c r="X100" s="159"/>
    </row>
    <row r="101" spans="24:24" x14ac:dyDescent="0.3">
      <c r="X101" s="159"/>
    </row>
    <row r="102" spans="24:24" x14ac:dyDescent="0.3">
      <c r="X102" s="159"/>
    </row>
    <row r="103" spans="24:24" x14ac:dyDescent="0.3">
      <c r="X103" s="159"/>
    </row>
    <row r="104" spans="24:24" x14ac:dyDescent="0.3">
      <c r="X104" s="159"/>
    </row>
    <row r="105" spans="24:24" x14ac:dyDescent="0.3">
      <c r="X105" s="159"/>
    </row>
    <row r="106" spans="24:24" x14ac:dyDescent="0.3">
      <c r="X106" s="159"/>
    </row>
    <row r="107" spans="24:24" x14ac:dyDescent="0.3">
      <c r="X107" s="159"/>
    </row>
    <row r="108" spans="24:24" x14ac:dyDescent="0.3">
      <c r="X108" s="159"/>
    </row>
    <row r="109" spans="24:24" x14ac:dyDescent="0.3">
      <c r="X109" s="159"/>
    </row>
    <row r="110" spans="24:24" x14ac:dyDescent="0.3">
      <c r="X110" s="159"/>
    </row>
    <row r="111" spans="24:24" x14ac:dyDescent="0.3">
      <c r="X111" s="159"/>
    </row>
    <row r="112" spans="24:24" x14ac:dyDescent="0.3">
      <c r="X112" s="159"/>
    </row>
    <row r="113" spans="24:24" x14ac:dyDescent="0.3">
      <c r="X113" s="159"/>
    </row>
    <row r="114" spans="24:24" x14ac:dyDescent="0.3">
      <c r="X114" s="159"/>
    </row>
    <row r="115" spans="24:24" x14ac:dyDescent="0.3">
      <c r="X115" s="159"/>
    </row>
    <row r="116" spans="24:24" x14ac:dyDescent="0.3">
      <c r="X116" s="159"/>
    </row>
    <row r="117" spans="24:24" x14ac:dyDescent="0.3">
      <c r="X117" s="159"/>
    </row>
    <row r="118" spans="24:24" x14ac:dyDescent="0.3">
      <c r="X118" s="159"/>
    </row>
    <row r="119" spans="24:24" x14ac:dyDescent="0.3">
      <c r="X119" s="159"/>
    </row>
    <row r="120" spans="24:24" x14ac:dyDescent="0.3">
      <c r="X120" s="159"/>
    </row>
    <row r="121" spans="24:24" x14ac:dyDescent="0.3">
      <c r="X121" s="159"/>
    </row>
    <row r="122" spans="24:24" x14ac:dyDescent="0.3">
      <c r="X122" s="159"/>
    </row>
    <row r="123" spans="24:24" x14ac:dyDescent="0.3">
      <c r="X123" s="159"/>
    </row>
    <row r="124" spans="24:24" x14ac:dyDescent="0.3">
      <c r="X124" s="159"/>
    </row>
    <row r="125" spans="24:24" x14ac:dyDescent="0.3">
      <c r="X125" s="159"/>
    </row>
    <row r="126" spans="24:24" x14ac:dyDescent="0.3">
      <c r="X126" s="159"/>
    </row>
    <row r="127" spans="24:24" x14ac:dyDescent="0.3">
      <c r="X127" s="159"/>
    </row>
    <row r="128" spans="24:24" x14ac:dyDescent="0.3">
      <c r="X128" s="159"/>
    </row>
    <row r="129" spans="24:24" x14ac:dyDescent="0.3">
      <c r="X129" s="159"/>
    </row>
    <row r="130" spans="24:24" x14ac:dyDescent="0.3">
      <c r="X130" s="159"/>
    </row>
    <row r="131" spans="24:24" x14ac:dyDescent="0.3">
      <c r="X131" s="159"/>
    </row>
    <row r="132" spans="24:24" x14ac:dyDescent="0.3">
      <c r="X132" s="159"/>
    </row>
    <row r="133" spans="24:24" x14ac:dyDescent="0.3">
      <c r="X133" s="159"/>
    </row>
    <row r="134" spans="24:24" x14ac:dyDescent="0.3">
      <c r="X134" s="159"/>
    </row>
    <row r="135" spans="24:24" x14ac:dyDescent="0.3">
      <c r="X135" s="159"/>
    </row>
    <row r="136" spans="24:24" x14ac:dyDescent="0.3">
      <c r="X136" s="159"/>
    </row>
    <row r="137" spans="24:24" x14ac:dyDescent="0.3">
      <c r="X137" s="159"/>
    </row>
    <row r="138" spans="24:24" x14ac:dyDescent="0.3">
      <c r="X138" s="159"/>
    </row>
    <row r="139" spans="24:24" x14ac:dyDescent="0.3">
      <c r="X139" s="159"/>
    </row>
    <row r="140" spans="24:24" x14ac:dyDescent="0.3">
      <c r="X140" s="159"/>
    </row>
    <row r="141" spans="24:24" x14ac:dyDescent="0.3">
      <c r="X141" s="159"/>
    </row>
    <row r="142" spans="24:24" x14ac:dyDescent="0.3">
      <c r="X142" s="159"/>
    </row>
    <row r="143" spans="24:24" x14ac:dyDescent="0.3">
      <c r="X143" s="159"/>
    </row>
    <row r="144" spans="24:24" x14ac:dyDescent="0.3">
      <c r="X144" s="159"/>
    </row>
    <row r="145" spans="24:24" x14ac:dyDescent="0.3">
      <c r="X145" s="159"/>
    </row>
    <row r="146" spans="24:24" x14ac:dyDescent="0.3">
      <c r="X146" s="159"/>
    </row>
    <row r="147" spans="24:24" x14ac:dyDescent="0.3">
      <c r="X147" s="159"/>
    </row>
    <row r="148" spans="24:24" x14ac:dyDescent="0.3">
      <c r="X148" s="159"/>
    </row>
    <row r="149" spans="24:24" x14ac:dyDescent="0.3">
      <c r="X149" s="159"/>
    </row>
    <row r="150" spans="24:24" x14ac:dyDescent="0.3">
      <c r="X150" s="159"/>
    </row>
    <row r="151" spans="24:24" x14ac:dyDescent="0.3">
      <c r="X151" s="159"/>
    </row>
    <row r="152" spans="24:24" x14ac:dyDescent="0.3">
      <c r="X152" s="159"/>
    </row>
    <row r="153" spans="24:24" x14ac:dyDescent="0.3">
      <c r="X153" s="159"/>
    </row>
    <row r="154" spans="24:24" x14ac:dyDescent="0.3">
      <c r="X154" s="159"/>
    </row>
    <row r="155" spans="24:24" x14ac:dyDescent="0.3">
      <c r="X155" s="159"/>
    </row>
    <row r="156" spans="24:24" x14ac:dyDescent="0.3">
      <c r="X156" s="159"/>
    </row>
    <row r="157" spans="24:24" x14ac:dyDescent="0.3">
      <c r="X157" s="159"/>
    </row>
    <row r="158" spans="24:24" x14ac:dyDescent="0.3">
      <c r="X158" s="159"/>
    </row>
    <row r="159" spans="24:24" x14ac:dyDescent="0.3">
      <c r="X159" s="159"/>
    </row>
    <row r="160" spans="24:24" x14ac:dyDescent="0.3">
      <c r="X160" s="159"/>
    </row>
    <row r="161" spans="24:24" x14ac:dyDescent="0.3">
      <c r="X161" s="159"/>
    </row>
    <row r="162" spans="24:24" x14ac:dyDescent="0.3">
      <c r="X162" s="159"/>
    </row>
    <row r="163" spans="24:24" x14ac:dyDescent="0.3">
      <c r="X163" s="159"/>
    </row>
    <row r="164" spans="24:24" x14ac:dyDescent="0.3">
      <c r="X164" s="159"/>
    </row>
    <row r="165" spans="24:24" x14ac:dyDescent="0.3">
      <c r="X165" s="159"/>
    </row>
    <row r="166" spans="24:24" x14ac:dyDescent="0.3">
      <c r="X166" s="159"/>
    </row>
    <row r="167" spans="24:24" x14ac:dyDescent="0.3">
      <c r="X167" s="159"/>
    </row>
    <row r="168" spans="24:24" x14ac:dyDescent="0.3">
      <c r="X168" s="159"/>
    </row>
    <row r="169" spans="24:24" x14ac:dyDescent="0.3">
      <c r="X169" s="159"/>
    </row>
    <row r="170" spans="24:24" x14ac:dyDescent="0.3">
      <c r="X170" s="159"/>
    </row>
    <row r="171" spans="24:24" x14ac:dyDescent="0.3">
      <c r="X171" s="159"/>
    </row>
    <row r="172" spans="24:24" x14ac:dyDescent="0.3">
      <c r="X172" s="159"/>
    </row>
    <row r="173" spans="24:24" x14ac:dyDescent="0.3">
      <c r="X173" s="159"/>
    </row>
    <row r="174" spans="24:24" x14ac:dyDescent="0.3">
      <c r="X174" s="159"/>
    </row>
    <row r="175" spans="24:24" x14ac:dyDescent="0.3">
      <c r="X175" s="159"/>
    </row>
    <row r="176" spans="24:24" x14ac:dyDescent="0.3">
      <c r="X176" s="159"/>
    </row>
    <row r="177" spans="24:24" x14ac:dyDescent="0.3">
      <c r="X177" s="159"/>
    </row>
    <row r="178" spans="24:24" x14ac:dyDescent="0.3">
      <c r="X178" s="159"/>
    </row>
    <row r="179" spans="24:24" x14ac:dyDescent="0.3">
      <c r="X179" s="159"/>
    </row>
    <row r="180" spans="24:24" x14ac:dyDescent="0.3">
      <c r="X180" s="159"/>
    </row>
    <row r="181" spans="24:24" x14ac:dyDescent="0.3">
      <c r="X181" s="159"/>
    </row>
    <row r="182" spans="24:24" x14ac:dyDescent="0.3">
      <c r="X182" s="159"/>
    </row>
    <row r="183" spans="24:24" x14ac:dyDescent="0.3">
      <c r="X183" s="159"/>
    </row>
    <row r="184" spans="24:24" x14ac:dyDescent="0.3">
      <c r="X184" s="159"/>
    </row>
    <row r="185" spans="24:24" x14ac:dyDescent="0.3">
      <c r="X185" s="159"/>
    </row>
    <row r="186" spans="24:24" x14ac:dyDescent="0.3">
      <c r="X186" s="159"/>
    </row>
    <row r="187" spans="24:24" x14ac:dyDescent="0.3">
      <c r="X187" s="159"/>
    </row>
    <row r="188" spans="24:24" x14ac:dyDescent="0.3">
      <c r="X188" s="159"/>
    </row>
    <row r="189" spans="24:24" x14ac:dyDescent="0.3">
      <c r="X189" s="159"/>
    </row>
    <row r="190" spans="24:24" x14ac:dyDescent="0.3">
      <c r="X190" s="159"/>
    </row>
    <row r="191" spans="24:24" x14ac:dyDescent="0.3">
      <c r="X191" s="159"/>
    </row>
    <row r="192" spans="24:24" x14ac:dyDescent="0.3">
      <c r="X192" s="159"/>
    </row>
    <row r="193" spans="24:24" x14ac:dyDescent="0.3">
      <c r="X193" s="159"/>
    </row>
    <row r="194" spans="24:24" x14ac:dyDescent="0.3">
      <c r="X194" s="159"/>
    </row>
    <row r="195" spans="24:24" x14ac:dyDescent="0.3">
      <c r="X195" s="159"/>
    </row>
    <row r="196" spans="24:24" x14ac:dyDescent="0.3">
      <c r="X196" s="159"/>
    </row>
    <row r="197" spans="24:24" x14ac:dyDescent="0.3">
      <c r="X197" s="159"/>
    </row>
    <row r="198" spans="24:24" x14ac:dyDescent="0.3">
      <c r="X198" s="159"/>
    </row>
    <row r="199" spans="24:24" x14ac:dyDescent="0.3">
      <c r="X199" s="159"/>
    </row>
    <row r="200" spans="24:24" x14ac:dyDescent="0.3">
      <c r="X200" s="159"/>
    </row>
    <row r="201" spans="24:24" x14ac:dyDescent="0.3">
      <c r="X201" s="159"/>
    </row>
    <row r="202" spans="24:24" x14ac:dyDescent="0.3">
      <c r="X202" s="159"/>
    </row>
    <row r="203" spans="24:24" x14ac:dyDescent="0.3">
      <c r="X203" s="159"/>
    </row>
    <row r="204" spans="24:24" x14ac:dyDescent="0.3">
      <c r="X204" s="159"/>
    </row>
    <row r="205" spans="24:24" x14ac:dyDescent="0.3">
      <c r="X205" s="159"/>
    </row>
    <row r="206" spans="24:24" x14ac:dyDescent="0.3">
      <c r="X206" s="159"/>
    </row>
    <row r="207" spans="24:24" x14ac:dyDescent="0.3">
      <c r="X207" s="159"/>
    </row>
    <row r="208" spans="24:24" x14ac:dyDescent="0.3">
      <c r="X208" s="159"/>
    </row>
    <row r="209" spans="24:24" x14ac:dyDescent="0.3">
      <c r="X209" s="159"/>
    </row>
    <row r="210" spans="24:24" x14ac:dyDescent="0.3">
      <c r="X210" s="159"/>
    </row>
    <row r="211" spans="24:24" x14ac:dyDescent="0.3">
      <c r="X211" s="159"/>
    </row>
    <row r="212" spans="24:24" x14ac:dyDescent="0.3">
      <c r="X212" s="159"/>
    </row>
    <row r="213" spans="24:24" x14ac:dyDescent="0.3">
      <c r="X213" s="159"/>
    </row>
    <row r="214" spans="24:24" x14ac:dyDescent="0.3">
      <c r="X214" s="159"/>
    </row>
    <row r="215" spans="24:24" x14ac:dyDescent="0.3">
      <c r="X215" s="159"/>
    </row>
    <row r="216" spans="24:24" x14ac:dyDescent="0.3">
      <c r="X216" s="159"/>
    </row>
    <row r="217" spans="24:24" x14ac:dyDescent="0.3">
      <c r="X217" s="159"/>
    </row>
    <row r="218" spans="24:24" x14ac:dyDescent="0.3">
      <c r="X218" s="159"/>
    </row>
    <row r="219" spans="24:24" x14ac:dyDescent="0.3">
      <c r="X219" s="159"/>
    </row>
    <row r="220" spans="24:24" x14ac:dyDescent="0.3">
      <c r="X220" s="159"/>
    </row>
    <row r="221" spans="24:24" x14ac:dyDescent="0.3">
      <c r="X221" s="159"/>
    </row>
    <row r="222" spans="24:24" x14ac:dyDescent="0.3">
      <c r="X222" s="159"/>
    </row>
    <row r="223" spans="24:24" x14ac:dyDescent="0.3">
      <c r="X223" s="159"/>
    </row>
    <row r="224" spans="24:24" x14ac:dyDescent="0.3">
      <c r="X224" s="159"/>
    </row>
    <row r="225" spans="24:24" x14ac:dyDescent="0.3">
      <c r="X225" s="159"/>
    </row>
    <row r="226" spans="24:24" x14ac:dyDescent="0.3">
      <c r="X226" s="159"/>
    </row>
    <row r="227" spans="24:24" x14ac:dyDescent="0.3">
      <c r="X227" s="159"/>
    </row>
    <row r="228" spans="24:24" x14ac:dyDescent="0.3">
      <c r="X228" s="159"/>
    </row>
    <row r="229" spans="24:24" x14ac:dyDescent="0.3">
      <c r="X229" s="159"/>
    </row>
    <row r="230" spans="24:24" x14ac:dyDescent="0.3">
      <c r="X230" s="159"/>
    </row>
    <row r="231" spans="24:24" x14ac:dyDescent="0.3">
      <c r="X231" s="159"/>
    </row>
    <row r="232" spans="24:24" x14ac:dyDescent="0.3">
      <c r="X232" s="159"/>
    </row>
    <row r="233" spans="24:24" x14ac:dyDescent="0.3">
      <c r="X233" s="159"/>
    </row>
    <row r="234" spans="24:24" x14ac:dyDescent="0.3">
      <c r="X234" s="159"/>
    </row>
    <row r="235" spans="24:24" x14ac:dyDescent="0.3">
      <c r="X235" s="159"/>
    </row>
    <row r="236" spans="24:24" x14ac:dyDescent="0.3">
      <c r="X236" s="159"/>
    </row>
    <row r="237" spans="24:24" x14ac:dyDescent="0.3">
      <c r="X237" s="159"/>
    </row>
    <row r="238" spans="24:24" x14ac:dyDescent="0.3">
      <c r="X238" s="159"/>
    </row>
    <row r="239" spans="24:24" x14ac:dyDescent="0.3">
      <c r="X239" s="159"/>
    </row>
    <row r="240" spans="24:24" x14ac:dyDescent="0.3">
      <c r="X240" s="159"/>
    </row>
    <row r="241" spans="24:24" x14ac:dyDescent="0.3">
      <c r="X241" s="159"/>
    </row>
    <row r="242" spans="24:24" x14ac:dyDescent="0.3">
      <c r="X242" s="159"/>
    </row>
    <row r="243" spans="24:24" x14ac:dyDescent="0.3">
      <c r="X243" s="159"/>
    </row>
    <row r="244" spans="24:24" x14ac:dyDescent="0.3">
      <c r="X244" s="159"/>
    </row>
    <row r="245" spans="24:24" x14ac:dyDescent="0.3">
      <c r="X245" s="159"/>
    </row>
    <row r="246" spans="24:24" x14ac:dyDescent="0.3">
      <c r="X246" s="159"/>
    </row>
    <row r="247" spans="24:24" x14ac:dyDescent="0.3">
      <c r="X247" s="159"/>
    </row>
    <row r="248" spans="24:24" x14ac:dyDescent="0.3">
      <c r="X248" s="159"/>
    </row>
    <row r="249" spans="24:24" x14ac:dyDescent="0.3">
      <c r="X249" s="159"/>
    </row>
    <row r="250" spans="24:24" x14ac:dyDescent="0.3">
      <c r="X250" s="159"/>
    </row>
    <row r="251" spans="24:24" x14ac:dyDescent="0.3">
      <c r="X251" s="159"/>
    </row>
    <row r="252" spans="24:24" x14ac:dyDescent="0.3">
      <c r="X252" s="159"/>
    </row>
    <row r="253" spans="24:24" x14ac:dyDescent="0.3">
      <c r="X253" s="159"/>
    </row>
    <row r="254" spans="24:24" x14ac:dyDescent="0.3">
      <c r="X254" s="159"/>
    </row>
    <row r="255" spans="24:24" x14ac:dyDescent="0.3">
      <c r="X255" s="159"/>
    </row>
    <row r="256" spans="24:24" x14ac:dyDescent="0.3">
      <c r="X256" s="159"/>
    </row>
    <row r="257" spans="24:24" x14ac:dyDescent="0.3">
      <c r="X257" s="159"/>
    </row>
    <row r="258" spans="24:24" x14ac:dyDescent="0.3">
      <c r="X258" s="159"/>
    </row>
    <row r="259" spans="24:24" x14ac:dyDescent="0.3">
      <c r="X259" s="159"/>
    </row>
    <row r="260" spans="24:24" x14ac:dyDescent="0.3">
      <c r="X260" s="159"/>
    </row>
    <row r="261" spans="24:24" x14ac:dyDescent="0.3">
      <c r="X261" s="159"/>
    </row>
    <row r="262" spans="24:24" x14ac:dyDescent="0.3">
      <c r="X262" s="159"/>
    </row>
    <row r="263" spans="24:24" x14ac:dyDescent="0.3">
      <c r="X263" s="159"/>
    </row>
    <row r="264" spans="24:24" x14ac:dyDescent="0.3">
      <c r="X264" s="159"/>
    </row>
    <row r="265" spans="24:24" x14ac:dyDescent="0.3">
      <c r="X265" s="159"/>
    </row>
    <row r="266" spans="24:24" x14ac:dyDescent="0.3">
      <c r="X266" s="159"/>
    </row>
    <row r="267" spans="24:24" x14ac:dyDescent="0.3">
      <c r="X267" s="159"/>
    </row>
    <row r="268" spans="24:24" x14ac:dyDescent="0.3">
      <c r="X268" s="159"/>
    </row>
    <row r="269" spans="24:24" x14ac:dyDescent="0.3">
      <c r="X269" s="159"/>
    </row>
    <row r="270" spans="24:24" x14ac:dyDescent="0.3">
      <c r="X270" s="159"/>
    </row>
    <row r="271" spans="24:24" x14ac:dyDescent="0.3">
      <c r="X271" s="159"/>
    </row>
    <row r="272" spans="24:24" x14ac:dyDescent="0.3">
      <c r="X272" s="159"/>
    </row>
    <row r="273" spans="24:24" x14ac:dyDescent="0.3">
      <c r="X273" s="159"/>
    </row>
    <row r="274" spans="24:24" x14ac:dyDescent="0.3">
      <c r="X274" s="159"/>
    </row>
    <row r="275" spans="24:24" x14ac:dyDescent="0.3">
      <c r="X275" s="159"/>
    </row>
    <row r="276" spans="24:24" x14ac:dyDescent="0.3">
      <c r="X276" s="159"/>
    </row>
    <row r="277" spans="24:24" x14ac:dyDescent="0.3">
      <c r="X277" s="159"/>
    </row>
    <row r="278" spans="24:24" x14ac:dyDescent="0.3">
      <c r="X278" s="159"/>
    </row>
    <row r="279" spans="24:24" x14ac:dyDescent="0.3">
      <c r="X279" s="159"/>
    </row>
    <row r="280" spans="24:24" x14ac:dyDescent="0.3">
      <c r="X280" s="159"/>
    </row>
    <row r="281" spans="24:24" x14ac:dyDescent="0.3">
      <c r="X281" s="159"/>
    </row>
    <row r="282" spans="24:24" x14ac:dyDescent="0.3">
      <c r="X282" s="159"/>
    </row>
    <row r="283" spans="24:24" x14ac:dyDescent="0.3">
      <c r="X283" s="159"/>
    </row>
    <row r="284" spans="24:24" x14ac:dyDescent="0.3">
      <c r="X284" s="159"/>
    </row>
    <row r="285" spans="24:24" x14ac:dyDescent="0.3">
      <c r="X285" s="159"/>
    </row>
    <row r="286" spans="24:24" x14ac:dyDescent="0.3">
      <c r="X286" s="159"/>
    </row>
    <row r="287" spans="24:24" x14ac:dyDescent="0.3">
      <c r="X287" s="159"/>
    </row>
    <row r="288" spans="24:24" x14ac:dyDescent="0.3">
      <c r="X288" s="159"/>
    </row>
    <row r="289" spans="24:24" x14ac:dyDescent="0.3">
      <c r="X289" s="159"/>
    </row>
    <row r="290" spans="24:24" x14ac:dyDescent="0.3">
      <c r="X290" s="159"/>
    </row>
    <row r="291" spans="24:24" x14ac:dyDescent="0.3">
      <c r="X291" s="159"/>
    </row>
    <row r="292" spans="24:24" x14ac:dyDescent="0.3">
      <c r="X292" s="159"/>
    </row>
    <row r="293" spans="24:24" x14ac:dyDescent="0.3">
      <c r="X293" s="159"/>
    </row>
    <row r="294" spans="24:24" x14ac:dyDescent="0.3">
      <c r="X294" s="159"/>
    </row>
    <row r="295" spans="24:24" x14ac:dyDescent="0.3">
      <c r="X295" s="159"/>
    </row>
    <row r="296" spans="24:24" x14ac:dyDescent="0.3">
      <c r="X296" s="159"/>
    </row>
    <row r="297" spans="24:24" x14ac:dyDescent="0.3">
      <c r="X297" s="159"/>
    </row>
    <row r="298" spans="24:24" x14ac:dyDescent="0.3">
      <c r="X298" s="159"/>
    </row>
    <row r="299" spans="24:24" x14ac:dyDescent="0.3">
      <c r="X299" s="159"/>
    </row>
    <row r="300" spans="24:24" x14ac:dyDescent="0.3">
      <c r="X300" s="159"/>
    </row>
    <row r="301" spans="24:24" x14ac:dyDescent="0.3">
      <c r="X301" s="159"/>
    </row>
    <row r="302" spans="24:24" x14ac:dyDescent="0.3">
      <c r="X302" s="159"/>
    </row>
    <row r="303" spans="24:24" x14ac:dyDescent="0.3">
      <c r="X303" s="159"/>
    </row>
    <row r="304" spans="24:24" x14ac:dyDescent="0.3">
      <c r="X304" s="159"/>
    </row>
    <row r="305" spans="24:24" x14ac:dyDescent="0.3">
      <c r="X305" s="159"/>
    </row>
    <row r="306" spans="24:24" x14ac:dyDescent="0.3">
      <c r="X306" s="159"/>
    </row>
    <row r="307" spans="24:24" x14ac:dyDescent="0.3">
      <c r="X307" s="159"/>
    </row>
    <row r="308" spans="24:24" x14ac:dyDescent="0.3">
      <c r="X308" s="159"/>
    </row>
    <row r="309" spans="24:24" x14ac:dyDescent="0.3">
      <c r="X309" s="159"/>
    </row>
    <row r="310" spans="24:24" x14ac:dyDescent="0.3">
      <c r="X310" s="159"/>
    </row>
    <row r="311" spans="24:24" x14ac:dyDescent="0.3">
      <c r="X311" s="159"/>
    </row>
    <row r="312" spans="24:24" x14ac:dyDescent="0.3">
      <c r="X312" s="159"/>
    </row>
    <row r="313" spans="24:24" x14ac:dyDescent="0.3">
      <c r="X313" s="159"/>
    </row>
    <row r="314" spans="24:24" x14ac:dyDescent="0.3">
      <c r="X314" s="159"/>
    </row>
    <row r="315" spans="24:24" x14ac:dyDescent="0.3">
      <c r="X315" s="159"/>
    </row>
    <row r="316" spans="24:24" x14ac:dyDescent="0.3">
      <c r="X316" s="159"/>
    </row>
    <row r="317" spans="24:24" x14ac:dyDescent="0.3">
      <c r="X317" s="159"/>
    </row>
    <row r="318" spans="24:24" x14ac:dyDescent="0.3">
      <c r="X318" s="159"/>
    </row>
    <row r="319" spans="24:24" x14ac:dyDescent="0.3">
      <c r="X319" s="159"/>
    </row>
    <row r="320" spans="24:24" x14ac:dyDescent="0.3">
      <c r="X320" s="159"/>
    </row>
    <row r="321" spans="24:24" x14ac:dyDescent="0.3">
      <c r="X321" s="159"/>
    </row>
    <row r="322" spans="24:24" x14ac:dyDescent="0.3">
      <c r="X322" s="159"/>
    </row>
    <row r="323" spans="24:24" x14ac:dyDescent="0.3">
      <c r="X323" s="159"/>
    </row>
    <row r="324" spans="24:24" x14ac:dyDescent="0.3">
      <c r="X324" s="159"/>
    </row>
    <row r="325" spans="24:24" x14ac:dyDescent="0.3">
      <c r="X325" s="159"/>
    </row>
    <row r="326" spans="24:24" x14ac:dyDescent="0.3">
      <c r="X326" s="159"/>
    </row>
    <row r="327" spans="24:24" x14ac:dyDescent="0.3">
      <c r="X327" s="159"/>
    </row>
    <row r="328" spans="24:24" x14ac:dyDescent="0.3">
      <c r="X328" s="159"/>
    </row>
    <row r="329" spans="24:24" x14ac:dyDescent="0.3">
      <c r="X329" s="159"/>
    </row>
    <row r="330" spans="24:24" x14ac:dyDescent="0.3">
      <c r="X330" s="159"/>
    </row>
    <row r="331" spans="24:24" x14ac:dyDescent="0.3">
      <c r="X331" s="159"/>
    </row>
    <row r="332" spans="24:24" x14ac:dyDescent="0.3">
      <c r="X332" s="159"/>
    </row>
    <row r="333" spans="24:24" x14ac:dyDescent="0.3">
      <c r="X333" s="159"/>
    </row>
    <row r="334" spans="24:24" x14ac:dyDescent="0.3">
      <c r="X334" s="159"/>
    </row>
    <row r="335" spans="24:24" x14ac:dyDescent="0.3">
      <c r="X335" s="159"/>
    </row>
    <row r="336" spans="24:24" x14ac:dyDescent="0.3">
      <c r="X336" s="159"/>
    </row>
    <row r="337" spans="24:24" x14ac:dyDescent="0.3">
      <c r="X337" s="159"/>
    </row>
    <row r="338" spans="24:24" x14ac:dyDescent="0.3">
      <c r="X338" s="159"/>
    </row>
    <row r="339" spans="24:24" x14ac:dyDescent="0.3">
      <c r="X339" s="159"/>
    </row>
    <row r="340" spans="24:24" x14ac:dyDescent="0.3">
      <c r="X340" s="159"/>
    </row>
    <row r="341" spans="24:24" x14ac:dyDescent="0.3">
      <c r="X341" s="159"/>
    </row>
    <row r="342" spans="24:24" x14ac:dyDescent="0.3">
      <c r="X342" s="159"/>
    </row>
    <row r="343" spans="24:24" x14ac:dyDescent="0.3">
      <c r="X343" s="159"/>
    </row>
    <row r="344" spans="24:24" x14ac:dyDescent="0.3">
      <c r="X344" s="159"/>
    </row>
    <row r="345" spans="24:24" x14ac:dyDescent="0.3">
      <c r="X345" s="159"/>
    </row>
    <row r="346" spans="24:24" x14ac:dyDescent="0.3">
      <c r="X346" s="159"/>
    </row>
    <row r="347" spans="24:24" x14ac:dyDescent="0.3">
      <c r="X347" s="159"/>
    </row>
    <row r="348" spans="24:24" x14ac:dyDescent="0.3">
      <c r="X348" s="159"/>
    </row>
    <row r="349" spans="24:24" x14ac:dyDescent="0.3">
      <c r="X349" s="159"/>
    </row>
    <row r="350" spans="24:24" x14ac:dyDescent="0.3">
      <c r="X350" s="159"/>
    </row>
    <row r="351" spans="24:24" x14ac:dyDescent="0.3">
      <c r="X351" s="159"/>
    </row>
    <row r="352" spans="24:24" x14ac:dyDescent="0.3">
      <c r="X352" s="159"/>
    </row>
    <row r="353" spans="24:24" x14ac:dyDescent="0.3">
      <c r="X353" s="159"/>
    </row>
    <row r="354" spans="24:24" x14ac:dyDescent="0.3">
      <c r="X354" s="159"/>
    </row>
    <row r="355" spans="24:24" x14ac:dyDescent="0.3">
      <c r="X355" s="159"/>
    </row>
    <row r="356" spans="24:24" x14ac:dyDescent="0.3">
      <c r="X356" s="159"/>
    </row>
    <row r="357" spans="24:24" x14ac:dyDescent="0.3">
      <c r="X357" s="159"/>
    </row>
    <row r="358" spans="24:24" x14ac:dyDescent="0.3">
      <c r="X358" s="159"/>
    </row>
    <row r="359" spans="24:24" x14ac:dyDescent="0.3">
      <c r="X359" s="159"/>
    </row>
    <row r="360" spans="24:24" x14ac:dyDescent="0.3">
      <c r="X360" s="159"/>
    </row>
    <row r="361" spans="24:24" x14ac:dyDescent="0.3">
      <c r="X361" s="159"/>
    </row>
    <row r="362" spans="24:24" x14ac:dyDescent="0.3">
      <c r="X362" s="159"/>
    </row>
    <row r="363" spans="24:24" x14ac:dyDescent="0.3">
      <c r="X363" s="159"/>
    </row>
    <row r="364" spans="24:24" x14ac:dyDescent="0.3">
      <c r="X364" s="159"/>
    </row>
    <row r="365" spans="24:24" x14ac:dyDescent="0.3">
      <c r="X365" s="159"/>
    </row>
    <row r="366" spans="24:24" x14ac:dyDescent="0.3">
      <c r="X366" s="159"/>
    </row>
    <row r="367" spans="24:24" x14ac:dyDescent="0.3">
      <c r="X367" s="159"/>
    </row>
    <row r="368" spans="24:24" x14ac:dyDescent="0.3">
      <c r="X368" s="159"/>
    </row>
    <row r="369" spans="24:24" x14ac:dyDescent="0.3">
      <c r="X369" s="159"/>
    </row>
    <row r="370" spans="24:24" x14ac:dyDescent="0.3">
      <c r="X370" s="159"/>
    </row>
    <row r="371" spans="24:24" x14ac:dyDescent="0.3">
      <c r="X371" s="159"/>
    </row>
    <row r="372" spans="24:24" x14ac:dyDescent="0.3">
      <c r="X372" s="159"/>
    </row>
    <row r="373" spans="24:24" x14ac:dyDescent="0.3">
      <c r="X373" s="159"/>
    </row>
    <row r="374" spans="24:24" x14ac:dyDescent="0.3">
      <c r="X374" s="159"/>
    </row>
    <row r="375" spans="24:24" x14ac:dyDescent="0.3">
      <c r="X375" s="159"/>
    </row>
    <row r="376" spans="24:24" x14ac:dyDescent="0.3">
      <c r="X376" s="159"/>
    </row>
    <row r="377" spans="24:24" x14ac:dyDescent="0.3">
      <c r="X377" s="159"/>
    </row>
    <row r="378" spans="24:24" x14ac:dyDescent="0.3">
      <c r="X378" s="159"/>
    </row>
    <row r="379" spans="24:24" x14ac:dyDescent="0.3">
      <c r="X379" s="159"/>
    </row>
    <row r="380" spans="24:24" x14ac:dyDescent="0.3">
      <c r="X380" s="159"/>
    </row>
    <row r="381" spans="24:24" x14ac:dyDescent="0.3">
      <c r="X381" s="159"/>
    </row>
    <row r="382" spans="24:24" x14ac:dyDescent="0.3">
      <c r="X382" s="159"/>
    </row>
    <row r="383" spans="24:24" x14ac:dyDescent="0.3">
      <c r="X383" s="159"/>
    </row>
    <row r="384" spans="24:24" x14ac:dyDescent="0.3">
      <c r="X384" s="159"/>
    </row>
    <row r="385" spans="24:24" x14ac:dyDescent="0.3">
      <c r="X385" s="159"/>
    </row>
    <row r="386" spans="24:24" x14ac:dyDescent="0.3">
      <c r="X386" s="159"/>
    </row>
    <row r="387" spans="24:24" x14ac:dyDescent="0.3">
      <c r="X387" s="159"/>
    </row>
    <row r="388" spans="24:24" x14ac:dyDescent="0.3">
      <c r="X388" s="159"/>
    </row>
    <row r="389" spans="24:24" x14ac:dyDescent="0.3">
      <c r="X389" s="159"/>
    </row>
    <row r="390" spans="24:24" x14ac:dyDescent="0.3">
      <c r="X390" s="159"/>
    </row>
    <row r="391" spans="24:24" x14ac:dyDescent="0.3">
      <c r="X391" s="159"/>
    </row>
    <row r="392" spans="24:24" x14ac:dyDescent="0.3">
      <c r="X392" s="159"/>
    </row>
    <row r="393" spans="24:24" x14ac:dyDescent="0.3">
      <c r="X393" s="159"/>
    </row>
    <row r="394" spans="24:24" x14ac:dyDescent="0.3">
      <c r="X394" s="159"/>
    </row>
    <row r="395" spans="24:24" x14ac:dyDescent="0.3">
      <c r="X395" s="159"/>
    </row>
    <row r="396" spans="24:24" x14ac:dyDescent="0.3">
      <c r="X396" s="159"/>
    </row>
    <row r="397" spans="24:24" x14ac:dyDescent="0.3">
      <c r="X397" s="159"/>
    </row>
    <row r="398" spans="24:24" x14ac:dyDescent="0.3">
      <c r="X398" s="159"/>
    </row>
    <row r="399" spans="24:24" x14ac:dyDescent="0.3">
      <c r="X399" s="159"/>
    </row>
    <row r="400" spans="24:24" x14ac:dyDescent="0.3">
      <c r="X400" s="159"/>
    </row>
    <row r="401" spans="24:24" x14ac:dyDescent="0.3">
      <c r="X401" s="159"/>
    </row>
    <row r="402" spans="24:24" x14ac:dyDescent="0.3">
      <c r="X402" s="159"/>
    </row>
    <row r="403" spans="24:24" x14ac:dyDescent="0.3">
      <c r="X403" s="159"/>
    </row>
    <row r="404" spans="24:24" x14ac:dyDescent="0.3">
      <c r="X404" s="159"/>
    </row>
    <row r="405" spans="24:24" x14ac:dyDescent="0.3">
      <c r="X405" s="159"/>
    </row>
    <row r="406" spans="24:24" x14ac:dyDescent="0.3">
      <c r="X406" s="159"/>
    </row>
    <row r="407" spans="24:24" x14ac:dyDescent="0.3">
      <c r="X407" s="159"/>
    </row>
    <row r="408" spans="24:24" x14ac:dyDescent="0.3">
      <c r="X408" s="159"/>
    </row>
    <row r="409" spans="24:24" x14ac:dyDescent="0.3">
      <c r="X409" s="159"/>
    </row>
    <row r="410" spans="24:24" x14ac:dyDescent="0.3">
      <c r="X410" s="159"/>
    </row>
    <row r="411" spans="24:24" x14ac:dyDescent="0.3">
      <c r="X411" s="159"/>
    </row>
    <row r="412" spans="24:24" x14ac:dyDescent="0.3">
      <c r="X412" s="159"/>
    </row>
    <row r="413" spans="24:24" x14ac:dyDescent="0.3">
      <c r="X413" s="159"/>
    </row>
    <row r="414" spans="24:24" x14ac:dyDescent="0.3">
      <c r="X414" s="159"/>
    </row>
    <row r="415" spans="24:24" x14ac:dyDescent="0.3">
      <c r="X415" s="159"/>
    </row>
    <row r="416" spans="24:24" x14ac:dyDescent="0.3">
      <c r="X416" s="159"/>
    </row>
    <row r="417" spans="24:24" x14ac:dyDescent="0.3">
      <c r="X417" s="159"/>
    </row>
    <row r="418" spans="24:24" x14ac:dyDescent="0.3">
      <c r="X418" s="159"/>
    </row>
    <row r="419" spans="24:24" x14ac:dyDescent="0.3">
      <c r="X419" s="159"/>
    </row>
    <row r="420" spans="24:24" x14ac:dyDescent="0.3">
      <c r="X420" s="159"/>
    </row>
    <row r="421" spans="24:24" x14ac:dyDescent="0.3">
      <c r="X421" s="159"/>
    </row>
    <row r="422" spans="24:24" x14ac:dyDescent="0.3">
      <c r="X422" s="159"/>
    </row>
    <row r="423" spans="24:24" x14ac:dyDescent="0.3">
      <c r="X423" s="159"/>
    </row>
    <row r="424" spans="24:24" x14ac:dyDescent="0.3">
      <c r="X424" s="159"/>
    </row>
    <row r="425" spans="24:24" x14ac:dyDescent="0.3">
      <c r="X425" s="159"/>
    </row>
    <row r="426" spans="24:24" x14ac:dyDescent="0.3">
      <c r="X426" s="159"/>
    </row>
    <row r="427" spans="24:24" x14ac:dyDescent="0.3">
      <c r="X427" s="159"/>
    </row>
    <row r="428" spans="24:24" x14ac:dyDescent="0.3">
      <c r="X428" s="159"/>
    </row>
    <row r="429" spans="24:24" x14ac:dyDescent="0.3">
      <c r="X429" s="159"/>
    </row>
    <row r="430" spans="24:24" x14ac:dyDescent="0.3">
      <c r="X430" s="159"/>
    </row>
    <row r="431" spans="24:24" x14ac:dyDescent="0.3">
      <c r="X431" s="159"/>
    </row>
    <row r="432" spans="24:24" x14ac:dyDescent="0.3">
      <c r="X432" s="159"/>
    </row>
    <row r="433" spans="24:24" x14ac:dyDescent="0.3">
      <c r="X433" s="159"/>
    </row>
    <row r="434" spans="24:24" x14ac:dyDescent="0.3">
      <c r="X434" s="159"/>
    </row>
    <row r="435" spans="24:24" x14ac:dyDescent="0.3">
      <c r="X435" s="159"/>
    </row>
    <row r="436" spans="24:24" x14ac:dyDescent="0.3">
      <c r="X436" s="159"/>
    </row>
    <row r="437" spans="24:24" x14ac:dyDescent="0.3">
      <c r="X437" s="159"/>
    </row>
    <row r="438" spans="24:24" x14ac:dyDescent="0.3">
      <c r="X438" s="159"/>
    </row>
    <row r="439" spans="24:24" x14ac:dyDescent="0.3">
      <c r="X439" s="159"/>
    </row>
    <row r="440" spans="24:24" x14ac:dyDescent="0.3">
      <c r="X440" s="159"/>
    </row>
    <row r="441" spans="24:24" x14ac:dyDescent="0.3">
      <c r="X441" s="159"/>
    </row>
    <row r="442" spans="24:24" x14ac:dyDescent="0.3">
      <c r="X442" s="159"/>
    </row>
    <row r="443" spans="24:24" x14ac:dyDescent="0.3">
      <c r="X443" s="159"/>
    </row>
    <row r="444" spans="24:24" x14ac:dyDescent="0.3">
      <c r="X444" s="159"/>
    </row>
    <row r="445" spans="24:24" x14ac:dyDescent="0.3">
      <c r="X445" s="159"/>
    </row>
    <row r="446" spans="24:24" x14ac:dyDescent="0.3">
      <c r="X446" s="159"/>
    </row>
    <row r="447" spans="24:24" x14ac:dyDescent="0.3">
      <c r="X447" s="159"/>
    </row>
    <row r="448" spans="24:24" x14ac:dyDescent="0.3">
      <c r="X448" s="159"/>
    </row>
    <row r="449" spans="24:24" x14ac:dyDescent="0.3">
      <c r="X449" s="159"/>
    </row>
    <row r="450" spans="24:24" x14ac:dyDescent="0.3">
      <c r="X450" s="159"/>
    </row>
    <row r="451" spans="24:24" x14ac:dyDescent="0.3">
      <c r="X451" s="159"/>
    </row>
    <row r="452" spans="24:24" x14ac:dyDescent="0.3">
      <c r="X452" s="159"/>
    </row>
    <row r="453" spans="24:24" x14ac:dyDescent="0.3">
      <c r="X453" s="159"/>
    </row>
    <row r="454" spans="24:24" x14ac:dyDescent="0.3">
      <c r="X454" s="159"/>
    </row>
    <row r="455" spans="24:24" x14ac:dyDescent="0.3">
      <c r="X455" s="159"/>
    </row>
    <row r="456" spans="24:24" x14ac:dyDescent="0.3">
      <c r="X456" s="159"/>
    </row>
    <row r="457" spans="24:24" x14ac:dyDescent="0.3">
      <c r="X457" s="159"/>
    </row>
    <row r="458" spans="24:24" x14ac:dyDescent="0.3">
      <c r="X458" s="159"/>
    </row>
    <row r="459" spans="24:24" x14ac:dyDescent="0.3">
      <c r="X459" s="159"/>
    </row>
    <row r="460" spans="24:24" x14ac:dyDescent="0.3">
      <c r="X460" s="159"/>
    </row>
    <row r="461" spans="24:24" x14ac:dyDescent="0.3">
      <c r="X461" s="159"/>
    </row>
    <row r="462" spans="24:24" x14ac:dyDescent="0.3">
      <c r="X462" s="159"/>
    </row>
    <row r="463" spans="24:24" x14ac:dyDescent="0.3">
      <c r="X463" s="159"/>
    </row>
    <row r="464" spans="24:24" x14ac:dyDescent="0.3">
      <c r="X464" s="159"/>
    </row>
    <row r="465" spans="24:24" x14ac:dyDescent="0.3">
      <c r="X465" s="159"/>
    </row>
    <row r="466" spans="24:24" x14ac:dyDescent="0.3">
      <c r="X466" s="159"/>
    </row>
    <row r="467" spans="24:24" x14ac:dyDescent="0.3">
      <c r="X467" s="159"/>
    </row>
    <row r="468" spans="24:24" x14ac:dyDescent="0.3">
      <c r="X468" s="159"/>
    </row>
    <row r="469" spans="24:24" x14ac:dyDescent="0.3">
      <c r="X469" s="159"/>
    </row>
    <row r="470" spans="24:24" x14ac:dyDescent="0.3">
      <c r="X470" s="159"/>
    </row>
    <row r="471" spans="24:24" x14ac:dyDescent="0.3">
      <c r="X471" s="159"/>
    </row>
    <row r="472" spans="24:24" x14ac:dyDescent="0.3">
      <c r="X472" s="159"/>
    </row>
    <row r="473" spans="24:24" x14ac:dyDescent="0.3">
      <c r="X473" s="159"/>
    </row>
    <row r="474" spans="24:24" x14ac:dyDescent="0.3">
      <c r="X474" s="159"/>
    </row>
    <row r="475" spans="24:24" x14ac:dyDescent="0.3">
      <c r="X475" s="159"/>
    </row>
    <row r="476" spans="24:24" x14ac:dyDescent="0.3">
      <c r="X476" s="159"/>
    </row>
    <row r="477" spans="24:24" x14ac:dyDescent="0.3">
      <c r="X477" s="159"/>
    </row>
    <row r="478" spans="24:24" x14ac:dyDescent="0.3">
      <c r="X478" s="159"/>
    </row>
    <row r="479" spans="24:24" x14ac:dyDescent="0.3">
      <c r="X479" s="159"/>
    </row>
    <row r="480" spans="24:24" x14ac:dyDescent="0.3">
      <c r="X480" s="159"/>
    </row>
    <row r="481" spans="24:24" x14ac:dyDescent="0.3">
      <c r="X481" s="159"/>
    </row>
    <row r="482" spans="24:24" x14ac:dyDescent="0.3">
      <c r="X482" s="159"/>
    </row>
    <row r="483" spans="24:24" x14ac:dyDescent="0.3">
      <c r="X483" s="159"/>
    </row>
    <row r="484" spans="24:24" x14ac:dyDescent="0.3">
      <c r="X484" s="159"/>
    </row>
    <row r="485" spans="24:24" x14ac:dyDescent="0.3">
      <c r="X485" s="159"/>
    </row>
    <row r="486" spans="24:24" x14ac:dyDescent="0.3">
      <c r="X486" s="159"/>
    </row>
    <row r="487" spans="24:24" x14ac:dyDescent="0.3">
      <c r="X487" s="159"/>
    </row>
    <row r="488" spans="24:24" x14ac:dyDescent="0.3">
      <c r="X488" s="159"/>
    </row>
    <row r="489" spans="24:24" x14ac:dyDescent="0.3">
      <c r="X489" s="159"/>
    </row>
    <row r="490" spans="24:24" x14ac:dyDescent="0.3">
      <c r="X490" s="159"/>
    </row>
    <row r="491" spans="24:24" x14ac:dyDescent="0.3">
      <c r="X491" s="159"/>
    </row>
    <row r="492" spans="24:24" x14ac:dyDescent="0.3">
      <c r="X492" s="159"/>
    </row>
    <row r="493" spans="24:24" x14ac:dyDescent="0.3">
      <c r="X493" s="159"/>
    </row>
    <row r="494" spans="24:24" x14ac:dyDescent="0.3">
      <c r="X494" s="159"/>
    </row>
    <row r="495" spans="24:24" x14ac:dyDescent="0.3">
      <c r="X495" s="159"/>
    </row>
    <row r="496" spans="24:24" x14ac:dyDescent="0.3">
      <c r="X496" s="159"/>
    </row>
    <row r="497" spans="24:24" x14ac:dyDescent="0.3">
      <c r="X497" s="159"/>
    </row>
    <row r="498" spans="24:24" x14ac:dyDescent="0.3">
      <c r="X498" s="159"/>
    </row>
    <row r="499" spans="24:24" x14ac:dyDescent="0.3">
      <c r="X499" s="159"/>
    </row>
    <row r="500" spans="24:24" x14ac:dyDescent="0.3">
      <c r="X500" s="159"/>
    </row>
    <row r="501" spans="24:24" x14ac:dyDescent="0.3">
      <c r="X501" s="159"/>
    </row>
    <row r="502" spans="24:24" x14ac:dyDescent="0.3">
      <c r="X502" s="159"/>
    </row>
    <row r="503" spans="24:24" x14ac:dyDescent="0.3">
      <c r="X503" s="159"/>
    </row>
    <row r="504" spans="24:24" x14ac:dyDescent="0.3">
      <c r="X504" s="159"/>
    </row>
    <row r="505" spans="24:24" x14ac:dyDescent="0.3">
      <c r="X505" s="159"/>
    </row>
    <row r="506" spans="24:24" x14ac:dyDescent="0.3">
      <c r="X506" s="159"/>
    </row>
    <row r="507" spans="24:24" x14ac:dyDescent="0.3">
      <c r="X507" s="159"/>
    </row>
    <row r="508" spans="24:24" x14ac:dyDescent="0.3">
      <c r="X508" s="159"/>
    </row>
    <row r="509" spans="24:24" x14ac:dyDescent="0.3">
      <c r="X509" s="159"/>
    </row>
    <row r="510" spans="24:24" x14ac:dyDescent="0.3">
      <c r="X510" s="159"/>
    </row>
    <row r="511" spans="24:24" x14ac:dyDescent="0.3">
      <c r="X511" s="159"/>
    </row>
    <row r="512" spans="24:24" x14ac:dyDescent="0.3">
      <c r="X512" s="159"/>
    </row>
    <row r="513" spans="24:24" x14ac:dyDescent="0.3">
      <c r="X513" s="159"/>
    </row>
    <row r="514" spans="24:24" x14ac:dyDescent="0.3">
      <c r="X514" s="159"/>
    </row>
    <row r="515" spans="24:24" x14ac:dyDescent="0.3">
      <c r="X515" s="159"/>
    </row>
    <row r="516" spans="24:24" x14ac:dyDescent="0.3">
      <c r="X516" s="159"/>
    </row>
    <row r="517" spans="24:24" x14ac:dyDescent="0.3">
      <c r="X517" s="159"/>
    </row>
    <row r="518" spans="24:24" x14ac:dyDescent="0.3">
      <c r="X518" s="159"/>
    </row>
    <row r="519" spans="24:24" x14ac:dyDescent="0.3">
      <c r="X519" s="159"/>
    </row>
    <row r="520" spans="24:24" x14ac:dyDescent="0.3">
      <c r="X520" s="159"/>
    </row>
    <row r="521" spans="24:24" x14ac:dyDescent="0.3">
      <c r="X521" s="159"/>
    </row>
    <row r="522" spans="24:24" x14ac:dyDescent="0.3">
      <c r="X522" s="159"/>
    </row>
    <row r="523" spans="24:24" x14ac:dyDescent="0.3">
      <c r="X523" s="159"/>
    </row>
    <row r="524" spans="24:24" x14ac:dyDescent="0.3">
      <c r="X524" s="159"/>
    </row>
    <row r="525" spans="24:24" x14ac:dyDescent="0.3">
      <c r="X525" s="159"/>
    </row>
    <row r="526" spans="24:24" x14ac:dyDescent="0.3">
      <c r="X526" s="159"/>
    </row>
    <row r="527" spans="24:24" x14ac:dyDescent="0.3">
      <c r="X527" s="159"/>
    </row>
    <row r="528" spans="24:24" x14ac:dyDescent="0.3">
      <c r="X528" s="159"/>
    </row>
    <row r="529" spans="24:24" x14ac:dyDescent="0.3">
      <c r="X529" s="159"/>
    </row>
    <row r="530" spans="24:24" x14ac:dyDescent="0.3">
      <c r="X530" s="159"/>
    </row>
    <row r="531" spans="24:24" x14ac:dyDescent="0.3">
      <c r="X531" s="159"/>
    </row>
    <row r="532" spans="24:24" x14ac:dyDescent="0.3">
      <c r="X532" s="159"/>
    </row>
    <row r="533" spans="24:24" x14ac:dyDescent="0.3">
      <c r="X533" s="159"/>
    </row>
    <row r="534" spans="24:24" x14ac:dyDescent="0.3">
      <c r="X534" s="159"/>
    </row>
    <row r="535" spans="24:24" x14ac:dyDescent="0.3">
      <c r="X535" s="159"/>
    </row>
    <row r="536" spans="24:24" x14ac:dyDescent="0.3">
      <c r="X536" s="159"/>
    </row>
    <row r="537" spans="24:24" x14ac:dyDescent="0.3">
      <c r="X537" s="159"/>
    </row>
    <row r="538" spans="24:24" x14ac:dyDescent="0.3">
      <c r="X538" s="159"/>
    </row>
    <row r="539" spans="24:24" x14ac:dyDescent="0.3">
      <c r="X539" s="159"/>
    </row>
    <row r="540" spans="24:24" x14ac:dyDescent="0.3">
      <c r="X540" s="159"/>
    </row>
    <row r="541" spans="24:24" x14ac:dyDescent="0.3">
      <c r="X541" s="159"/>
    </row>
    <row r="542" spans="24:24" x14ac:dyDescent="0.3">
      <c r="X542" s="159"/>
    </row>
    <row r="543" spans="24:24" x14ac:dyDescent="0.3">
      <c r="X543" s="159"/>
    </row>
    <row r="544" spans="24:24" x14ac:dyDescent="0.3">
      <c r="X544" s="159"/>
    </row>
    <row r="545" spans="24:24" x14ac:dyDescent="0.3">
      <c r="X545" s="159"/>
    </row>
    <row r="546" spans="24:24" x14ac:dyDescent="0.3">
      <c r="X546" s="159"/>
    </row>
    <row r="547" spans="24:24" x14ac:dyDescent="0.3">
      <c r="X547" s="159"/>
    </row>
    <row r="548" spans="24:24" x14ac:dyDescent="0.3">
      <c r="X548" s="159"/>
    </row>
    <row r="549" spans="24:24" x14ac:dyDescent="0.3">
      <c r="X549" s="159"/>
    </row>
    <row r="550" spans="24:24" x14ac:dyDescent="0.3">
      <c r="X550" s="159"/>
    </row>
    <row r="551" spans="24:24" x14ac:dyDescent="0.3">
      <c r="X551" s="159"/>
    </row>
    <row r="552" spans="24:24" x14ac:dyDescent="0.3">
      <c r="X552" s="159"/>
    </row>
    <row r="553" spans="24:24" x14ac:dyDescent="0.3">
      <c r="X553" s="159"/>
    </row>
    <row r="554" spans="24:24" x14ac:dyDescent="0.3">
      <c r="X554" s="159"/>
    </row>
    <row r="555" spans="24:24" x14ac:dyDescent="0.3">
      <c r="X555" s="159"/>
    </row>
    <row r="556" spans="24:24" x14ac:dyDescent="0.3">
      <c r="X556" s="159"/>
    </row>
    <row r="557" spans="24:24" x14ac:dyDescent="0.3">
      <c r="X557" s="159"/>
    </row>
    <row r="558" spans="24:24" x14ac:dyDescent="0.3">
      <c r="X558" s="159"/>
    </row>
    <row r="559" spans="24:24" x14ac:dyDescent="0.3">
      <c r="X559" s="159"/>
    </row>
    <row r="560" spans="24:24" x14ac:dyDescent="0.3">
      <c r="X560" s="159"/>
    </row>
    <row r="561" spans="24:24" x14ac:dyDescent="0.3">
      <c r="X561" s="159"/>
    </row>
    <row r="562" spans="24:24" x14ac:dyDescent="0.3">
      <c r="X562" s="159"/>
    </row>
    <row r="563" spans="24:24" x14ac:dyDescent="0.3">
      <c r="X563" s="159"/>
    </row>
    <row r="564" spans="24:24" x14ac:dyDescent="0.3">
      <c r="X564" s="159"/>
    </row>
    <row r="565" spans="24:24" x14ac:dyDescent="0.3">
      <c r="X565" s="159"/>
    </row>
    <row r="566" spans="24:24" x14ac:dyDescent="0.3">
      <c r="X566" s="159"/>
    </row>
    <row r="567" spans="24:24" x14ac:dyDescent="0.3">
      <c r="X567" s="159"/>
    </row>
    <row r="568" spans="24:24" x14ac:dyDescent="0.3">
      <c r="X568" s="159"/>
    </row>
    <row r="569" spans="24:24" x14ac:dyDescent="0.3">
      <c r="X569" s="159"/>
    </row>
    <row r="570" spans="24:24" x14ac:dyDescent="0.3">
      <c r="X570" s="159"/>
    </row>
    <row r="571" spans="24:24" x14ac:dyDescent="0.3">
      <c r="X571" s="159"/>
    </row>
    <row r="572" spans="24:24" x14ac:dyDescent="0.3">
      <c r="X572" s="159"/>
    </row>
    <row r="573" spans="24:24" x14ac:dyDescent="0.3">
      <c r="X573" s="159"/>
    </row>
    <row r="574" spans="24:24" x14ac:dyDescent="0.3">
      <c r="X574" s="159"/>
    </row>
    <row r="575" spans="24:24" x14ac:dyDescent="0.3">
      <c r="X575" s="159"/>
    </row>
    <row r="576" spans="24:24" x14ac:dyDescent="0.3">
      <c r="X576" s="159"/>
    </row>
    <row r="577" spans="24:24" x14ac:dyDescent="0.3">
      <c r="X577" s="159"/>
    </row>
    <row r="578" spans="24:24" x14ac:dyDescent="0.3">
      <c r="X578" s="159"/>
    </row>
    <row r="579" spans="24:24" x14ac:dyDescent="0.3">
      <c r="X579" s="159"/>
    </row>
    <row r="580" spans="24:24" x14ac:dyDescent="0.3">
      <c r="X580" s="159"/>
    </row>
    <row r="581" spans="24:24" x14ac:dyDescent="0.3">
      <c r="X581" s="159"/>
    </row>
    <row r="582" spans="24:24" x14ac:dyDescent="0.3">
      <c r="X582" s="159"/>
    </row>
    <row r="583" spans="24:24" x14ac:dyDescent="0.3">
      <c r="X583" s="159"/>
    </row>
    <row r="584" spans="24:24" x14ac:dyDescent="0.3">
      <c r="X584" s="159"/>
    </row>
    <row r="585" spans="24:24" x14ac:dyDescent="0.3">
      <c r="X585" s="159"/>
    </row>
    <row r="586" spans="24:24" x14ac:dyDescent="0.3">
      <c r="X586" s="159"/>
    </row>
    <row r="587" spans="24:24" x14ac:dyDescent="0.3">
      <c r="X587" s="159"/>
    </row>
    <row r="588" spans="24:24" x14ac:dyDescent="0.3">
      <c r="X588" s="159"/>
    </row>
    <row r="589" spans="24:24" x14ac:dyDescent="0.3">
      <c r="X589" s="159"/>
    </row>
    <row r="590" spans="24:24" x14ac:dyDescent="0.3">
      <c r="X590" s="159"/>
    </row>
    <row r="591" spans="24:24" x14ac:dyDescent="0.3">
      <c r="X591" s="159"/>
    </row>
    <row r="592" spans="24:24" x14ac:dyDescent="0.3">
      <c r="X592" s="159"/>
    </row>
    <row r="593" spans="24:24" x14ac:dyDescent="0.3">
      <c r="X593" s="159"/>
    </row>
    <row r="594" spans="24:24" x14ac:dyDescent="0.3">
      <c r="X594" s="159"/>
    </row>
    <row r="595" spans="24:24" x14ac:dyDescent="0.3">
      <c r="X595" s="159"/>
    </row>
    <row r="596" spans="24:24" x14ac:dyDescent="0.3">
      <c r="X596" s="159"/>
    </row>
    <row r="597" spans="24:24" x14ac:dyDescent="0.3">
      <c r="X597" s="159"/>
    </row>
    <row r="598" spans="24:24" x14ac:dyDescent="0.3">
      <c r="X598" s="159"/>
    </row>
    <row r="599" spans="24:24" x14ac:dyDescent="0.3">
      <c r="X599" s="159"/>
    </row>
    <row r="600" spans="24:24" x14ac:dyDescent="0.3">
      <c r="X600" s="159"/>
    </row>
    <row r="601" spans="24:24" x14ac:dyDescent="0.3">
      <c r="X601" s="159"/>
    </row>
    <row r="602" spans="24:24" x14ac:dyDescent="0.3">
      <c r="X602" s="159"/>
    </row>
    <row r="603" spans="24:24" x14ac:dyDescent="0.3">
      <c r="X603" s="159"/>
    </row>
    <row r="604" spans="24:24" x14ac:dyDescent="0.3">
      <c r="X604" s="159"/>
    </row>
    <row r="605" spans="24:24" x14ac:dyDescent="0.3">
      <c r="X605" s="159"/>
    </row>
    <row r="606" spans="24:24" x14ac:dyDescent="0.3">
      <c r="X606" s="159"/>
    </row>
    <row r="607" spans="24:24" x14ac:dyDescent="0.3">
      <c r="X607" s="159"/>
    </row>
    <row r="608" spans="24:24" x14ac:dyDescent="0.3">
      <c r="X608" s="159"/>
    </row>
    <row r="609" spans="24:24" x14ac:dyDescent="0.3">
      <c r="X609" s="159"/>
    </row>
    <row r="610" spans="24:24" x14ac:dyDescent="0.3">
      <c r="X610" s="159"/>
    </row>
    <row r="611" spans="24:24" x14ac:dyDescent="0.3">
      <c r="X611" s="159"/>
    </row>
    <row r="612" spans="24:24" x14ac:dyDescent="0.3">
      <c r="X612" s="159"/>
    </row>
    <row r="613" spans="24:24" x14ac:dyDescent="0.3">
      <c r="X613" s="159"/>
    </row>
    <row r="614" spans="24:24" x14ac:dyDescent="0.3">
      <c r="X614" s="159"/>
    </row>
    <row r="615" spans="24:24" x14ac:dyDescent="0.3">
      <c r="X615" s="159"/>
    </row>
    <row r="616" spans="24:24" x14ac:dyDescent="0.3">
      <c r="X616" s="159"/>
    </row>
    <row r="617" spans="24:24" x14ac:dyDescent="0.3">
      <c r="X617" s="159"/>
    </row>
    <row r="618" spans="24:24" x14ac:dyDescent="0.3">
      <c r="X618" s="159"/>
    </row>
    <row r="619" spans="24:24" x14ac:dyDescent="0.3">
      <c r="X619" s="159"/>
    </row>
    <row r="620" spans="24:24" x14ac:dyDescent="0.3">
      <c r="X620" s="159"/>
    </row>
    <row r="621" spans="24:24" x14ac:dyDescent="0.3">
      <c r="X621" s="159"/>
    </row>
    <row r="622" spans="24:24" x14ac:dyDescent="0.3">
      <c r="X622" s="159"/>
    </row>
    <row r="623" spans="24:24" x14ac:dyDescent="0.3">
      <c r="X623" s="159"/>
    </row>
    <row r="624" spans="24:24" x14ac:dyDescent="0.3">
      <c r="X624" s="159"/>
    </row>
    <row r="625" spans="24:24" x14ac:dyDescent="0.3">
      <c r="X625" s="159"/>
    </row>
    <row r="626" spans="24:24" x14ac:dyDescent="0.3">
      <c r="X626" s="159"/>
    </row>
    <row r="627" spans="24:24" x14ac:dyDescent="0.3">
      <c r="X627" s="159"/>
    </row>
    <row r="628" spans="24:24" x14ac:dyDescent="0.3">
      <c r="X628" s="159"/>
    </row>
    <row r="629" spans="24:24" x14ac:dyDescent="0.3">
      <c r="X629" s="159"/>
    </row>
    <row r="630" spans="24:24" x14ac:dyDescent="0.3">
      <c r="X630" s="159"/>
    </row>
    <row r="631" spans="24:24" x14ac:dyDescent="0.3">
      <c r="X631" s="159"/>
    </row>
    <row r="632" spans="24:24" x14ac:dyDescent="0.3">
      <c r="X632" s="159"/>
    </row>
    <row r="633" spans="24:24" x14ac:dyDescent="0.3">
      <c r="X633" s="159"/>
    </row>
    <row r="634" spans="24:24" x14ac:dyDescent="0.3">
      <c r="X634" s="159"/>
    </row>
    <row r="635" spans="24:24" x14ac:dyDescent="0.3">
      <c r="X635" s="159"/>
    </row>
    <row r="636" spans="24:24" x14ac:dyDescent="0.3">
      <c r="X636" s="159"/>
    </row>
    <row r="637" spans="24:24" x14ac:dyDescent="0.3">
      <c r="X637" s="159"/>
    </row>
    <row r="638" spans="24:24" x14ac:dyDescent="0.3">
      <c r="X638" s="159"/>
    </row>
    <row r="639" spans="24:24" x14ac:dyDescent="0.3">
      <c r="X639" s="159"/>
    </row>
    <row r="640" spans="24:24" x14ac:dyDescent="0.3">
      <c r="X640" s="159"/>
    </row>
    <row r="641" spans="24:24" x14ac:dyDescent="0.3">
      <c r="X641" s="159"/>
    </row>
    <row r="642" spans="24:24" x14ac:dyDescent="0.3">
      <c r="X642" s="159"/>
    </row>
    <row r="643" spans="24:24" x14ac:dyDescent="0.3">
      <c r="X643" s="159"/>
    </row>
    <row r="644" spans="24:24" x14ac:dyDescent="0.3">
      <c r="X644" s="159"/>
    </row>
    <row r="645" spans="24:24" x14ac:dyDescent="0.3">
      <c r="X645" s="159"/>
    </row>
    <row r="646" spans="24:24" x14ac:dyDescent="0.3">
      <c r="X646" s="159"/>
    </row>
    <row r="647" spans="24:24" x14ac:dyDescent="0.3">
      <c r="X647" s="159"/>
    </row>
    <row r="648" spans="24:24" x14ac:dyDescent="0.3">
      <c r="X648" s="159"/>
    </row>
    <row r="649" spans="24:24" x14ac:dyDescent="0.3">
      <c r="X649" s="159"/>
    </row>
    <row r="650" spans="24:24" x14ac:dyDescent="0.3">
      <c r="X650" s="159"/>
    </row>
    <row r="651" spans="24:24" x14ac:dyDescent="0.3">
      <c r="X651" s="159"/>
    </row>
    <row r="652" spans="24:24" x14ac:dyDescent="0.3">
      <c r="X652" s="159"/>
    </row>
    <row r="653" spans="24:24" x14ac:dyDescent="0.3">
      <c r="X653" s="159"/>
    </row>
    <row r="654" spans="24:24" x14ac:dyDescent="0.3">
      <c r="X654" s="159"/>
    </row>
    <row r="655" spans="24:24" x14ac:dyDescent="0.3">
      <c r="X655" s="159"/>
    </row>
    <row r="656" spans="24:24" x14ac:dyDescent="0.3">
      <c r="X656" s="159"/>
    </row>
    <row r="657" spans="24:24" x14ac:dyDescent="0.3">
      <c r="X657" s="159"/>
    </row>
    <row r="658" spans="24:24" x14ac:dyDescent="0.3">
      <c r="X658" s="159"/>
    </row>
    <row r="659" spans="24:24" x14ac:dyDescent="0.3">
      <c r="X659" s="159"/>
    </row>
    <row r="660" spans="24:24" x14ac:dyDescent="0.3">
      <c r="X660" s="159"/>
    </row>
    <row r="661" spans="24:24" x14ac:dyDescent="0.3">
      <c r="X661" s="159"/>
    </row>
    <row r="662" spans="24:24" x14ac:dyDescent="0.3">
      <c r="X662" s="159"/>
    </row>
    <row r="663" spans="24:24" x14ac:dyDescent="0.3">
      <c r="X663" s="159"/>
    </row>
    <row r="664" spans="24:24" x14ac:dyDescent="0.3">
      <c r="X664" s="159"/>
    </row>
    <row r="665" spans="24:24" x14ac:dyDescent="0.3">
      <c r="X665" s="159"/>
    </row>
    <row r="666" spans="24:24" x14ac:dyDescent="0.3">
      <c r="X666" s="159"/>
    </row>
    <row r="667" spans="24:24" x14ac:dyDescent="0.3">
      <c r="X667" s="159"/>
    </row>
    <row r="668" spans="24:24" x14ac:dyDescent="0.3">
      <c r="X668" s="159"/>
    </row>
    <row r="669" spans="24:24" x14ac:dyDescent="0.3">
      <c r="X669" s="159"/>
    </row>
    <row r="670" spans="24:24" x14ac:dyDescent="0.3">
      <c r="X670" s="159"/>
    </row>
    <row r="671" spans="24:24" x14ac:dyDescent="0.3">
      <c r="X671" s="159"/>
    </row>
    <row r="672" spans="24:24" x14ac:dyDescent="0.3">
      <c r="X672" s="159"/>
    </row>
    <row r="673" spans="24:24" x14ac:dyDescent="0.3">
      <c r="X673" s="159"/>
    </row>
    <row r="674" spans="24:24" x14ac:dyDescent="0.3">
      <c r="X674" s="159"/>
    </row>
    <row r="675" spans="24:24" x14ac:dyDescent="0.3">
      <c r="X675" s="159"/>
    </row>
    <row r="676" spans="24:24" x14ac:dyDescent="0.3">
      <c r="X676" s="159"/>
    </row>
    <row r="677" spans="24:24" x14ac:dyDescent="0.3">
      <c r="X677" s="159"/>
    </row>
    <row r="678" spans="24:24" x14ac:dyDescent="0.3">
      <c r="X678" s="159"/>
    </row>
    <row r="679" spans="24:24" x14ac:dyDescent="0.3">
      <c r="X679" s="159"/>
    </row>
    <row r="680" spans="24:24" x14ac:dyDescent="0.3">
      <c r="X680" s="159"/>
    </row>
    <row r="681" spans="24:24" x14ac:dyDescent="0.3">
      <c r="X681" s="159"/>
    </row>
    <row r="682" spans="24:24" x14ac:dyDescent="0.3">
      <c r="X682" s="159"/>
    </row>
    <row r="683" spans="24:24" x14ac:dyDescent="0.3">
      <c r="X683" s="159"/>
    </row>
    <row r="684" spans="24:24" x14ac:dyDescent="0.3">
      <c r="X684" s="159"/>
    </row>
    <row r="685" spans="24:24" x14ac:dyDescent="0.3">
      <c r="X685" s="159"/>
    </row>
    <row r="686" spans="24:24" x14ac:dyDescent="0.3">
      <c r="X686" s="159"/>
    </row>
    <row r="687" spans="24:24" x14ac:dyDescent="0.3">
      <c r="X687" s="159"/>
    </row>
    <row r="688" spans="24:24" x14ac:dyDescent="0.3">
      <c r="X688" s="159"/>
    </row>
    <row r="689" spans="24:24" x14ac:dyDescent="0.3">
      <c r="X689" s="159"/>
    </row>
    <row r="690" spans="24:24" x14ac:dyDescent="0.3">
      <c r="X690" s="159"/>
    </row>
    <row r="691" spans="24:24" x14ac:dyDescent="0.3">
      <c r="X691" s="159"/>
    </row>
    <row r="692" spans="24:24" x14ac:dyDescent="0.3">
      <c r="X692" s="159"/>
    </row>
    <row r="693" spans="24:24" x14ac:dyDescent="0.3">
      <c r="X693" s="159"/>
    </row>
    <row r="694" spans="24:24" x14ac:dyDescent="0.3">
      <c r="X694" s="159"/>
    </row>
    <row r="695" spans="24:24" x14ac:dyDescent="0.3">
      <c r="X695" s="159"/>
    </row>
    <row r="696" spans="24:24" x14ac:dyDescent="0.3">
      <c r="X696" s="159"/>
    </row>
    <row r="697" spans="24:24" x14ac:dyDescent="0.3">
      <c r="X697" s="159"/>
    </row>
    <row r="698" spans="24:24" x14ac:dyDescent="0.3">
      <c r="X698" s="159"/>
    </row>
    <row r="699" spans="24:24" x14ac:dyDescent="0.3">
      <c r="X699" s="159"/>
    </row>
    <row r="700" spans="24:24" x14ac:dyDescent="0.3">
      <c r="X700" s="159"/>
    </row>
    <row r="701" spans="24:24" x14ac:dyDescent="0.3">
      <c r="X701" s="159"/>
    </row>
    <row r="702" spans="24:24" x14ac:dyDescent="0.3">
      <c r="X702" s="159"/>
    </row>
    <row r="703" spans="24:24" x14ac:dyDescent="0.3">
      <c r="X703" s="159"/>
    </row>
    <row r="704" spans="24:24" x14ac:dyDescent="0.3">
      <c r="X704" s="159"/>
    </row>
    <row r="705" spans="24:24" x14ac:dyDescent="0.3">
      <c r="X705" s="159"/>
    </row>
    <row r="706" spans="24:24" x14ac:dyDescent="0.3">
      <c r="X706" s="159"/>
    </row>
    <row r="707" spans="24:24" x14ac:dyDescent="0.3">
      <c r="X707" s="159"/>
    </row>
    <row r="708" spans="24:24" x14ac:dyDescent="0.3">
      <c r="X708" s="159"/>
    </row>
    <row r="709" spans="24:24" x14ac:dyDescent="0.3">
      <c r="X709" s="159"/>
    </row>
    <row r="710" spans="24:24" x14ac:dyDescent="0.3">
      <c r="X710" s="159"/>
    </row>
    <row r="711" spans="24:24" x14ac:dyDescent="0.3">
      <c r="X711" s="159"/>
    </row>
    <row r="712" spans="24:24" x14ac:dyDescent="0.3">
      <c r="X712" s="159"/>
    </row>
    <row r="713" spans="24:24" x14ac:dyDescent="0.3">
      <c r="X713" s="159"/>
    </row>
    <row r="714" spans="24:24" x14ac:dyDescent="0.3">
      <c r="X714" s="159"/>
    </row>
    <row r="715" spans="24:24" x14ac:dyDescent="0.3">
      <c r="X715" s="159"/>
    </row>
    <row r="716" spans="24:24" x14ac:dyDescent="0.3">
      <c r="X716" s="159"/>
    </row>
    <row r="717" spans="24:24" x14ac:dyDescent="0.3">
      <c r="X717" s="159"/>
    </row>
    <row r="718" spans="24:24" x14ac:dyDescent="0.3">
      <c r="X718" s="159"/>
    </row>
    <row r="719" spans="24:24" x14ac:dyDescent="0.3">
      <c r="X719" s="159"/>
    </row>
    <row r="720" spans="24:24" x14ac:dyDescent="0.3">
      <c r="X720" s="159"/>
    </row>
    <row r="721" spans="24:24" x14ac:dyDescent="0.3">
      <c r="X721" s="159"/>
    </row>
    <row r="722" spans="24:24" x14ac:dyDescent="0.3">
      <c r="X722" s="159"/>
    </row>
    <row r="723" spans="24:24" x14ac:dyDescent="0.3">
      <c r="X723" s="159"/>
    </row>
    <row r="724" spans="24:24" x14ac:dyDescent="0.3">
      <c r="X724" s="159"/>
    </row>
    <row r="725" spans="24:24" x14ac:dyDescent="0.3">
      <c r="X725" s="159"/>
    </row>
    <row r="726" spans="24:24" x14ac:dyDescent="0.3">
      <c r="X726" s="159"/>
    </row>
    <row r="727" spans="24:24" x14ac:dyDescent="0.3">
      <c r="X727" s="159"/>
    </row>
    <row r="728" spans="24:24" x14ac:dyDescent="0.3">
      <c r="X728" s="159"/>
    </row>
    <row r="729" spans="24:24" x14ac:dyDescent="0.3">
      <c r="X729" s="159"/>
    </row>
    <row r="730" spans="24:24" x14ac:dyDescent="0.3">
      <c r="X730" s="159"/>
    </row>
    <row r="731" spans="24:24" x14ac:dyDescent="0.3">
      <c r="X731" s="159"/>
    </row>
    <row r="732" spans="24:24" x14ac:dyDescent="0.3">
      <c r="X732" s="159"/>
    </row>
    <row r="733" spans="24:24" x14ac:dyDescent="0.3">
      <c r="X733" s="159"/>
    </row>
    <row r="734" spans="24:24" x14ac:dyDescent="0.3">
      <c r="X734" s="159"/>
    </row>
    <row r="735" spans="24:24" x14ac:dyDescent="0.3">
      <c r="X735" s="159"/>
    </row>
    <row r="736" spans="24:24" x14ac:dyDescent="0.3">
      <c r="X736" s="159"/>
    </row>
    <row r="737" spans="24:24" x14ac:dyDescent="0.3">
      <c r="X737" s="159"/>
    </row>
    <row r="738" spans="24:24" x14ac:dyDescent="0.3">
      <c r="X738" s="159"/>
    </row>
    <row r="739" spans="24:24" x14ac:dyDescent="0.3">
      <c r="X739" s="159"/>
    </row>
    <row r="740" spans="24:24" x14ac:dyDescent="0.3">
      <c r="X740" s="159"/>
    </row>
    <row r="741" spans="24:24" x14ac:dyDescent="0.3">
      <c r="X741" s="159"/>
    </row>
    <row r="742" spans="24:24" x14ac:dyDescent="0.3">
      <c r="X742" s="159"/>
    </row>
    <row r="743" spans="24:24" x14ac:dyDescent="0.3">
      <c r="X743" s="159"/>
    </row>
    <row r="744" spans="24:24" x14ac:dyDescent="0.3">
      <c r="X744" s="159"/>
    </row>
    <row r="745" spans="24:24" x14ac:dyDescent="0.3">
      <c r="X745" s="159"/>
    </row>
    <row r="746" spans="24:24" x14ac:dyDescent="0.3">
      <c r="X746" s="159"/>
    </row>
    <row r="747" spans="24:24" x14ac:dyDescent="0.3">
      <c r="X747" s="159"/>
    </row>
    <row r="748" spans="24:24" x14ac:dyDescent="0.3">
      <c r="X748" s="159"/>
    </row>
    <row r="749" spans="24:24" x14ac:dyDescent="0.3">
      <c r="X749" s="159"/>
    </row>
    <row r="750" spans="24:24" x14ac:dyDescent="0.3">
      <c r="X750" s="159"/>
    </row>
    <row r="751" spans="24:24" x14ac:dyDescent="0.3">
      <c r="X751" s="159"/>
    </row>
    <row r="752" spans="24:24" x14ac:dyDescent="0.3">
      <c r="X752" s="159"/>
    </row>
    <row r="753" spans="24:24" x14ac:dyDescent="0.3">
      <c r="X753" s="159"/>
    </row>
    <row r="754" spans="24:24" x14ac:dyDescent="0.3">
      <c r="X754" s="159"/>
    </row>
    <row r="755" spans="24:24" x14ac:dyDescent="0.3">
      <c r="X755" s="159"/>
    </row>
    <row r="756" spans="24:24" x14ac:dyDescent="0.3">
      <c r="X756" s="159"/>
    </row>
    <row r="757" spans="24:24" x14ac:dyDescent="0.3">
      <c r="X757" s="159"/>
    </row>
    <row r="758" spans="24:24" x14ac:dyDescent="0.3">
      <c r="X758" s="159"/>
    </row>
    <row r="759" spans="24:24" x14ac:dyDescent="0.3">
      <c r="X759" s="159"/>
    </row>
    <row r="760" spans="24:24" x14ac:dyDescent="0.3">
      <c r="X760" s="159"/>
    </row>
    <row r="761" spans="24:24" x14ac:dyDescent="0.3">
      <c r="X761" s="159"/>
    </row>
    <row r="762" spans="24:24" x14ac:dyDescent="0.3">
      <c r="X762" s="159"/>
    </row>
    <row r="763" spans="24:24" x14ac:dyDescent="0.3">
      <c r="X763" s="159"/>
    </row>
    <row r="764" spans="24:24" x14ac:dyDescent="0.3">
      <c r="X764" s="159"/>
    </row>
    <row r="765" spans="24:24" x14ac:dyDescent="0.3">
      <c r="X765" s="159"/>
    </row>
    <row r="766" spans="24:24" x14ac:dyDescent="0.3">
      <c r="X766" s="159"/>
    </row>
    <row r="767" spans="24:24" x14ac:dyDescent="0.3">
      <c r="X767" s="159"/>
    </row>
    <row r="768" spans="24:24" x14ac:dyDescent="0.3">
      <c r="X768" s="159"/>
    </row>
    <row r="769" spans="24:24" x14ac:dyDescent="0.3">
      <c r="X769" s="159"/>
    </row>
    <row r="770" spans="24:24" x14ac:dyDescent="0.3">
      <c r="X770" s="159"/>
    </row>
    <row r="771" spans="24:24" x14ac:dyDescent="0.3">
      <c r="X771" s="159"/>
    </row>
    <row r="772" spans="24:24" x14ac:dyDescent="0.3">
      <c r="X772" s="159"/>
    </row>
    <row r="773" spans="24:24" x14ac:dyDescent="0.3">
      <c r="X773" s="159"/>
    </row>
    <row r="774" spans="24:24" x14ac:dyDescent="0.3">
      <c r="X774" s="159"/>
    </row>
    <row r="775" spans="24:24" x14ac:dyDescent="0.3">
      <c r="X775" s="159"/>
    </row>
    <row r="776" spans="24:24" x14ac:dyDescent="0.3">
      <c r="X776" s="159"/>
    </row>
    <row r="777" spans="24:24" x14ac:dyDescent="0.3">
      <c r="X777" s="159"/>
    </row>
    <row r="778" spans="24:24" x14ac:dyDescent="0.3">
      <c r="X778" s="159"/>
    </row>
    <row r="779" spans="24:24" x14ac:dyDescent="0.3">
      <c r="X779" s="159"/>
    </row>
    <row r="780" spans="24:24" x14ac:dyDescent="0.3">
      <c r="X780" s="159"/>
    </row>
    <row r="781" spans="24:24" x14ac:dyDescent="0.3">
      <c r="X781" s="159"/>
    </row>
    <row r="782" spans="24:24" x14ac:dyDescent="0.3">
      <c r="X782" s="159"/>
    </row>
    <row r="783" spans="24:24" x14ac:dyDescent="0.3">
      <c r="X783" s="159"/>
    </row>
    <row r="784" spans="24:24" x14ac:dyDescent="0.3">
      <c r="X784" s="159"/>
    </row>
    <row r="785" spans="24:24" x14ac:dyDescent="0.3">
      <c r="X785" s="159"/>
    </row>
    <row r="786" spans="24:24" x14ac:dyDescent="0.3">
      <c r="X786" s="159"/>
    </row>
    <row r="787" spans="24:24" x14ac:dyDescent="0.3">
      <c r="X787" s="159"/>
    </row>
    <row r="788" spans="24:24" x14ac:dyDescent="0.3">
      <c r="X788" s="159"/>
    </row>
    <row r="789" spans="24:24" x14ac:dyDescent="0.3">
      <c r="X789" s="159"/>
    </row>
    <row r="790" spans="24:24" x14ac:dyDescent="0.3">
      <c r="X790" s="159"/>
    </row>
    <row r="791" spans="24:24" x14ac:dyDescent="0.3">
      <c r="X791" s="159"/>
    </row>
    <row r="792" spans="24:24" x14ac:dyDescent="0.3">
      <c r="X792" s="159"/>
    </row>
    <row r="793" spans="24:24" x14ac:dyDescent="0.3">
      <c r="X793" s="159"/>
    </row>
    <row r="794" spans="24:24" x14ac:dyDescent="0.3">
      <c r="X794" s="159"/>
    </row>
    <row r="795" spans="24:24" x14ac:dyDescent="0.3">
      <c r="X795" s="159"/>
    </row>
    <row r="796" spans="24:24" x14ac:dyDescent="0.3">
      <c r="X796" s="159"/>
    </row>
    <row r="797" spans="24:24" x14ac:dyDescent="0.3">
      <c r="X797" s="159"/>
    </row>
    <row r="798" spans="24:24" x14ac:dyDescent="0.3">
      <c r="X798" s="159"/>
    </row>
    <row r="799" spans="24:24" x14ac:dyDescent="0.3">
      <c r="X799" s="159"/>
    </row>
    <row r="800" spans="24:24" x14ac:dyDescent="0.3">
      <c r="X800" s="159"/>
    </row>
    <row r="801" spans="24:24" x14ac:dyDescent="0.3">
      <c r="X801" s="159"/>
    </row>
    <row r="802" spans="24:24" x14ac:dyDescent="0.3">
      <c r="X802" s="159"/>
    </row>
    <row r="803" spans="24:24" x14ac:dyDescent="0.3">
      <c r="X803" s="159"/>
    </row>
    <row r="804" spans="24:24" x14ac:dyDescent="0.3">
      <c r="X804" s="159"/>
    </row>
    <row r="805" spans="24:24" x14ac:dyDescent="0.3">
      <c r="X805" s="159"/>
    </row>
    <row r="806" spans="24:24" x14ac:dyDescent="0.3">
      <c r="X806" s="159"/>
    </row>
    <row r="807" spans="24:24" x14ac:dyDescent="0.3">
      <c r="X807" s="159"/>
    </row>
    <row r="808" spans="24:24" x14ac:dyDescent="0.3">
      <c r="X808" s="159"/>
    </row>
    <row r="809" spans="24:24" x14ac:dyDescent="0.3">
      <c r="X809" s="159"/>
    </row>
    <row r="810" spans="24:24" x14ac:dyDescent="0.3">
      <c r="X810" s="159"/>
    </row>
    <row r="811" spans="24:24" x14ac:dyDescent="0.3">
      <c r="X811" s="159"/>
    </row>
    <row r="812" spans="24:24" x14ac:dyDescent="0.3">
      <c r="X812" s="159"/>
    </row>
    <row r="813" spans="24:24" x14ac:dyDescent="0.3">
      <c r="X813" s="159"/>
    </row>
    <row r="814" spans="24:24" x14ac:dyDescent="0.3">
      <c r="X814" s="159"/>
    </row>
    <row r="815" spans="24:24" x14ac:dyDescent="0.3">
      <c r="X815" s="159"/>
    </row>
    <row r="816" spans="24:24" x14ac:dyDescent="0.3">
      <c r="X816" s="159"/>
    </row>
    <row r="817" spans="24:24" x14ac:dyDescent="0.3">
      <c r="X817" s="159"/>
    </row>
    <row r="818" spans="24:24" x14ac:dyDescent="0.3">
      <c r="X818" s="159"/>
    </row>
    <row r="819" spans="24:24" x14ac:dyDescent="0.3">
      <c r="X819" s="159"/>
    </row>
    <row r="820" spans="24:24" x14ac:dyDescent="0.3">
      <c r="X820" s="159"/>
    </row>
    <row r="821" spans="24:24" x14ac:dyDescent="0.3">
      <c r="X821" s="159"/>
    </row>
    <row r="822" spans="24:24" x14ac:dyDescent="0.3">
      <c r="X822" s="159"/>
    </row>
    <row r="823" spans="24:24" x14ac:dyDescent="0.3">
      <c r="X823" s="159"/>
    </row>
    <row r="824" spans="24:24" x14ac:dyDescent="0.3">
      <c r="X824" s="159"/>
    </row>
    <row r="825" spans="24:24" x14ac:dyDescent="0.3">
      <c r="X825" s="159"/>
    </row>
    <row r="826" spans="24:24" x14ac:dyDescent="0.3">
      <c r="X826" s="159"/>
    </row>
    <row r="827" spans="24:24" x14ac:dyDescent="0.3">
      <c r="X827" s="159"/>
    </row>
    <row r="828" spans="24:24" x14ac:dyDescent="0.3">
      <c r="X828" s="159"/>
    </row>
    <row r="829" spans="24:24" x14ac:dyDescent="0.3">
      <c r="X829" s="159"/>
    </row>
    <row r="830" spans="24:24" x14ac:dyDescent="0.3">
      <c r="X830" s="159"/>
    </row>
    <row r="831" spans="24:24" x14ac:dyDescent="0.3">
      <c r="X831" s="159"/>
    </row>
    <row r="832" spans="24:24" x14ac:dyDescent="0.3">
      <c r="X832" s="159"/>
    </row>
    <row r="833" spans="24:24" x14ac:dyDescent="0.3">
      <c r="X833" s="159"/>
    </row>
    <row r="834" spans="24:24" x14ac:dyDescent="0.3">
      <c r="X834" s="159"/>
    </row>
    <row r="835" spans="24:24" x14ac:dyDescent="0.3">
      <c r="X835" s="159"/>
    </row>
    <row r="836" spans="24:24" x14ac:dyDescent="0.3">
      <c r="X836" s="159"/>
    </row>
    <row r="837" spans="24:24" x14ac:dyDescent="0.3">
      <c r="X837" s="159"/>
    </row>
    <row r="838" spans="24:24" x14ac:dyDescent="0.3">
      <c r="X838" s="159"/>
    </row>
    <row r="839" spans="24:24" x14ac:dyDescent="0.3">
      <c r="X839" s="159"/>
    </row>
    <row r="840" spans="24:24" x14ac:dyDescent="0.3">
      <c r="X840" s="159"/>
    </row>
    <row r="841" spans="24:24" x14ac:dyDescent="0.3">
      <c r="X841" s="159"/>
    </row>
    <row r="842" spans="24:24" x14ac:dyDescent="0.3">
      <c r="X842" s="159"/>
    </row>
    <row r="843" spans="24:24" x14ac:dyDescent="0.3">
      <c r="X843" s="159"/>
    </row>
    <row r="844" spans="24:24" x14ac:dyDescent="0.3">
      <c r="X844" s="159"/>
    </row>
    <row r="845" spans="24:24" x14ac:dyDescent="0.3">
      <c r="X845" s="159"/>
    </row>
    <row r="846" spans="24:24" x14ac:dyDescent="0.3">
      <c r="X846" s="159"/>
    </row>
    <row r="847" spans="24:24" x14ac:dyDescent="0.3">
      <c r="X847" s="159"/>
    </row>
    <row r="848" spans="24:24" x14ac:dyDescent="0.3">
      <c r="X848" s="159"/>
    </row>
    <row r="849" spans="24:24" x14ac:dyDescent="0.3">
      <c r="X849" s="159"/>
    </row>
    <row r="850" spans="24:24" x14ac:dyDescent="0.3">
      <c r="X850" s="159"/>
    </row>
    <row r="851" spans="24:24" x14ac:dyDescent="0.3">
      <c r="X851" s="159"/>
    </row>
    <row r="852" spans="24:24" x14ac:dyDescent="0.3">
      <c r="X852" s="159"/>
    </row>
    <row r="853" spans="24:24" x14ac:dyDescent="0.3">
      <c r="X853" s="159"/>
    </row>
    <row r="854" spans="24:24" x14ac:dyDescent="0.3">
      <c r="X854" s="159"/>
    </row>
    <row r="855" spans="24:24" x14ac:dyDescent="0.3">
      <c r="X855" s="159"/>
    </row>
    <row r="856" spans="24:24" x14ac:dyDescent="0.3">
      <c r="X856" s="159"/>
    </row>
    <row r="857" spans="24:24" x14ac:dyDescent="0.3">
      <c r="X857" s="159"/>
    </row>
    <row r="858" spans="24:24" x14ac:dyDescent="0.3">
      <c r="X858" s="159"/>
    </row>
    <row r="859" spans="24:24" x14ac:dyDescent="0.3">
      <c r="X859" s="159"/>
    </row>
    <row r="860" spans="24:24" x14ac:dyDescent="0.3">
      <c r="X860" s="159"/>
    </row>
    <row r="861" spans="24:24" x14ac:dyDescent="0.3">
      <c r="X861" s="159"/>
    </row>
    <row r="862" spans="24:24" x14ac:dyDescent="0.3">
      <c r="X862" s="159"/>
    </row>
    <row r="863" spans="24:24" x14ac:dyDescent="0.3">
      <c r="X863" s="159"/>
    </row>
    <row r="864" spans="24:24" x14ac:dyDescent="0.3">
      <c r="X864" s="159"/>
    </row>
    <row r="865" spans="24:24" x14ac:dyDescent="0.3">
      <c r="X865" s="159"/>
    </row>
    <row r="866" spans="24:24" x14ac:dyDescent="0.3">
      <c r="X866" s="159"/>
    </row>
    <row r="867" spans="24:24" x14ac:dyDescent="0.3">
      <c r="X867" s="159"/>
    </row>
    <row r="868" spans="24:24" x14ac:dyDescent="0.3">
      <c r="X868" s="159"/>
    </row>
    <row r="869" spans="24:24" x14ac:dyDescent="0.3">
      <c r="X869" s="159"/>
    </row>
    <row r="870" spans="24:24" x14ac:dyDescent="0.3">
      <c r="X870" s="159"/>
    </row>
    <row r="871" spans="24:24" x14ac:dyDescent="0.3">
      <c r="X871" s="159"/>
    </row>
    <row r="872" spans="24:24" x14ac:dyDescent="0.3">
      <c r="X872" s="159"/>
    </row>
    <row r="873" spans="24:24" x14ac:dyDescent="0.3">
      <c r="X873" s="159"/>
    </row>
    <row r="874" spans="24:24" x14ac:dyDescent="0.3">
      <c r="X874" s="159"/>
    </row>
    <row r="875" spans="24:24" x14ac:dyDescent="0.3">
      <c r="X875" s="159"/>
    </row>
    <row r="876" spans="24:24" x14ac:dyDescent="0.3">
      <c r="X876" s="159"/>
    </row>
    <row r="877" spans="24:24" x14ac:dyDescent="0.3">
      <c r="X877" s="159"/>
    </row>
    <row r="878" spans="24:24" x14ac:dyDescent="0.3">
      <c r="X878" s="159"/>
    </row>
    <row r="879" spans="24:24" x14ac:dyDescent="0.3">
      <c r="X879" s="159"/>
    </row>
    <row r="880" spans="24:24" x14ac:dyDescent="0.3">
      <c r="X880" s="159"/>
    </row>
    <row r="881" spans="24:24" x14ac:dyDescent="0.3">
      <c r="X881" s="159"/>
    </row>
    <row r="882" spans="24:24" x14ac:dyDescent="0.3">
      <c r="X882" s="159"/>
    </row>
    <row r="883" spans="24:24" x14ac:dyDescent="0.3">
      <c r="X883" s="159"/>
    </row>
    <row r="884" spans="24:24" x14ac:dyDescent="0.3">
      <c r="X884" s="159"/>
    </row>
    <row r="885" spans="24:24" x14ac:dyDescent="0.3">
      <c r="X885" s="159"/>
    </row>
    <row r="886" spans="24:24" x14ac:dyDescent="0.3">
      <c r="X886" s="159"/>
    </row>
    <row r="887" spans="24:24" x14ac:dyDescent="0.3">
      <c r="X887" s="159"/>
    </row>
    <row r="888" spans="24:24" x14ac:dyDescent="0.3">
      <c r="X888" s="159"/>
    </row>
    <row r="889" spans="24:24" x14ac:dyDescent="0.3">
      <c r="X889" s="159"/>
    </row>
    <row r="890" spans="24:24" x14ac:dyDescent="0.3">
      <c r="X890" s="159"/>
    </row>
    <row r="891" spans="24:24" x14ac:dyDescent="0.3">
      <c r="X891" s="159"/>
    </row>
    <row r="892" spans="24:24" x14ac:dyDescent="0.3">
      <c r="X892" s="159"/>
    </row>
    <row r="893" spans="24:24" x14ac:dyDescent="0.3">
      <c r="X893" s="159"/>
    </row>
    <row r="894" spans="24:24" x14ac:dyDescent="0.3">
      <c r="X894" s="159"/>
    </row>
    <row r="895" spans="24:24" x14ac:dyDescent="0.3">
      <c r="X895" s="159"/>
    </row>
    <row r="896" spans="24:24" x14ac:dyDescent="0.3">
      <c r="X896" s="159"/>
    </row>
    <row r="897" spans="24:24" x14ac:dyDescent="0.3">
      <c r="X897" s="159"/>
    </row>
    <row r="898" spans="24:24" x14ac:dyDescent="0.3">
      <c r="X898" s="159"/>
    </row>
    <row r="899" spans="24:24" x14ac:dyDescent="0.3">
      <c r="X899" s="159"/>
    </row>
    <row r="900" spans="24:24" x14ac:dyDescent="0.3">
      <c r="X900" s="159"/>
    </row>
    <row r="901" spans="24:24" x14ac:dyDescent="0.3">
      <c r="X901" s="159"/>
    </row>
    <row r="902" spans="24:24" x14ac:dyDescent="0.3">
      <c r="X902" s="159"/>
    </row>
    <row r="903" spans="24:24" x14ac:dyDescent="0.3">
      <c r="X903" s="159"/>
    </row>
    <row r="904" spans="24:24" x14ac:dyDescent="0.3">
      <c r="X904" s="159"/>
    </row>
    <row r="905" spans="24:24" x14ac:dyDescent="0.3">
      <c r="X905" s="159"/>
    </row>
    <row r="906" spans="24:24" x14ac:dyDescent="0.3">
      <c r="X906" s="159"/>
    </row>
    <row r="907" spans="24:24" x14ac:dyDescent="0.3">
      <c r="X907" s="159"/>
    </row>
    <row r="908" spans="24:24" x14ac:dyDescent="0.3">
      <c r="X908" s="159"/>
    </row>
    <row r="909" spans="24:24" x14ac:dyDescent="0.3">
      <c r="X909" s="159"/>
    </row>
    <row r="910" spans="24:24" x14ac:dyDescent="0.3">
      <c r="X910" s="159"/>
    </row>
    <row r="911" spans="24:24" x14ac:dyDescent="0.3">
      <c r="X911" s="159"/>
    </row>
    <row r="912" spans="24:24" x14ac:dyDescent="0.3">
      <c r="X912" s="159"/>
    </row>
    <row r="913" spans="24:24" x14ac:dyDescent="0.3">
      <c r="X913" s="159"/>
    </row>
    <row r="914" spans="24:24" x14ac:dyDescent="0.3">
      <c r="X914" s="159"/>
    </row>
    <row r="915" spans="24:24" x14ac:dyDescent="0.3">
      <c r="X915" s="159"/>
    </row>
    <row r="916" spans="24:24" x14ac:dyDescent="0.3">
      <c r="X916" s="159"/>
    </row>
    <row r="917" spans="24:24" x14ac:dyDescent="0.3">
      <c r="X917" s="159"/>
    </row>
    <row r="918" spans="24:24" x14ac:dyDescent="0.3">
      <c r="X918" s="159"/>
    </row>
    <row r="919" spans="24:24" x14ac:dyDescent="0.3">
      <c r="X919" s="159"/>
    </row>
    <row r="920" spans="24:24" x14ac:dyDescent="0.3">
      <c r="X920" s="159"/>
    </row>
    <row r="921" spans="24:24" x14ac:dyDescent="0.3">
      <c r="X921" s="159"/>
    </row>
    <row r="922" spans="24:24" x14ac:dyDescent="0.3">
      <c r="X922" s="159"/>
    </row>
    <row r="923" spans="24:24" x14ac:dyDescent="0.3">
      <c r="X923" s="159"/>
    </row>
    <row r="924" spans="24:24" x14ac:dyDescent="0.3">
      <c r="X924" s="159"/>
    </row>
    <row r="925" spans="24:24" x14ac:dyDescent="0.3">
      <c r="X925" s="159"/>
    </row>
    <row r="926" spans="24:24" x14ac:dyDescent="0.3">
      <c r="X926" s="159"/>
    </row>
    <row r="927" spans="24:24" x14ac:dyDescent="0.3">
      <c r="X927" s="159"/>
    </row>
    <row r="928" spans="24:24" x14ac:dyDescent="0.3">
      <c r="X928" s="159"/>
    </row>
    <row r="929" spans="24:24" x14ac:dyDescent="0.3">
      <c r="X929" s="159"/>
    </row>
    <row r="930" spans="24:24" x14ac:dyDescent="0.3">
      <c r="X930" s="159"/>
    </row>
    <row r="931" spans="24:24" x14ac:dyDescent="0.3">
      <c r="X931" s="159"/>
    </row>
    <row r="932" spans="24:24" x14ac:dyDescent="0.3">
      <c r="X932" s="159"/>
    </row>
    <row r="933" spans="24:24" x14ac:dyDescent="0.3">
      <c r="X933" s="159"/>
    </row>
    <row r="934" spans="24:24" x14ac:dyDescent="0.3">
      <c r="X934" s="159"/>
    </row>
    <row r="935" spans="24:24" x14ac:dyDescent="0.3">
      <c r="X935" s="159"/>
    </row>
    <row r="936" spans="24:24" x14ac:dyDescent="0.3">
      <c r="X936" s="159"/>
    </row>
    <row r="937" spans="24:24" x14ac:dyDescent="0.3">
      <c r="X937" s="159"/>
    </row>
    <row r="938" spans="24:24" x14ac:dyDescent="0.3">
      <c r="X938" s="159"/>
    </row>
    <row r="939" spans="24:24" x14ac:dyDescent="0.3">
      <c r="X939" s="159"/>
    </row>
    <row r="940" spans="24:24" x14ac:dyDescent="0.3">
      <c r="X940" s="159"/>
    </row>
    <row r="941" spans="24:24" x14ac:dyDescent="0.3">
      <c r="X941" s="159"/>
    </row>
    <row r="942" spans="24:24" x14ac:dyDescent="0.3">
      <c r="X942" s="159"/>
    </row>
    <row r="943" spans="24:24" x14ac:dyDescent="0.3">
      <c r="X943" s="159"/>
    </row>
    <row r="944" spans="24:24" x14ac:dyDescent="0.3">
      <c r="X944" s="159"/>
    </row>
    <row r="945" spans="24:24" x14ac:dyDescent="0.3">
      <c r="X945" s="159"/>
    </row>
    <row r="946" spans="24:24" x14ac:dyDescent="0.3">
      <c r="X946" s="159"/>
    </row>
    <row r="947" spans="24:24" x14ac:dyDescent="0.3">
      <c r="X947" s="159"/>
    </row>
    <row r="948" spans="24:24" x14ac:dyDescent="0.3">
      <c r="X948" s="159"/>
    </row>
    <row r="949" spans="24:24" x14ac:dyDescent="0.3">
      <c r="X949" s="159"/>
    </row>
    <row r="950" spans="24:24" x14ac:dyDescent="0.3">
      <c r="X950" s="159"/>
    </row>
    <row r="951" spans="24:24" x14ac:dyDescent="0.3">
      <c r="X951" s="159"/>
    </row>
    <row r="952" spans="24:24" x14ac:dyDescent="0.3">
      <c r="X952" s="159"/>
    </row>
    <row r="953" spans="24:24" x14ac:dyDescent="0.3">
      <c r="X953" s="159"/>
    </row>
    <row r="954" spans="24:24" x14ac:dyDescent="0.3">
      <c r="X954" s="159"/>
    </row>
    <row r="955" spans="24:24" x14ac:dyDescent="0.3">
      <c r="X955" s="159"/>
    </row>
    <row r="956" spans="24:24" x14ac:dyDescent="0.3">
      <c r="X956" s="159"/>
    </row>
    <row r="957" spans="24:24" x14ac:dyDescent="0.3">
      <c r="X957" s="159"/>
    </row>
    <row r="958" spans="24:24" x14ac:dyDescent="0.3">
      <c r="X958" s="159"/>
    </row>
    <row r="959" spans="24:24" x14ac:dyDescent="0.3">
      <c r="X959" s="159"/>
    </row>
    <row r="960" spans="24:24" x14ac:dyDescent="0.3">
      <c r="X960" s="159"/>
    </row>
    <row r="961" spans="24:24" x14ac:dyDescent="0.3">
      <c r="X961" s="159"/>
    </row>
    <row r="962" spans="24:24" x14ac:dyDescent="0.3">
      <c r="X962" s="159"/>
    </row>
    <row r="963" spans="24:24" x14ac:dyDescent="0.3">
      <c r="X963" s="159"/>
    </row>
    <row r="964" spans="24:24" x14ac:dyDescent="0.3">
      <c r="X964" s="159"/>
    </row>
    <row r="965" spans="24:24" x14ac:dyDescent="0.3">
      <c r="X965" s="159"/>
    </row>
    <row r="966" spans="24:24" x14ac:dyDescent="0.3">
      <c r="X966" s="159"/>
    </row>
    <row r="967" spans="24:24" x14ac:dyDescent="0.3">
      <c r="X967" s="159"/>
    </row>
    <row r="968" spans="24:24" x14ac:dyDescent="0.3">
      <c r="X968" s="159"/>
    </row>
    <row r="969" spans="24:24" x14ac:dyDescent="0.3">
      <c r="X969" s="159"/>
    </row>
    <row r="970" spans="24:24" x14ac:dyDescent="0.3">
      <c r="X970" s="159"/>
    </row>
    <row r="971" spans="24:24" x14ac:dyDescent="0.3">
      <c r="X971" s="159"/>
    </row>
    <row r="972" spans="24:24" x14ac:dyDescent="0.3">
      <c r="X972" s="159"/>
    </row>
    <row r="973" spans="24:24" x14ac:dyDescent="0.3">
      <c r="X973" s="159"/>
    </row>
    <row r="974" spans="24:24" x14ac:dyDescent="0.3">
      <c r="X974" s="159"/>
    </row>
    <row r="975" spans="24:24" x14ac:dyDescent="0.3">
      <c r="X975" s="159"/>
    </row>
    <row r="976" spans="24:24" x14ac:dyDescent="0.3">
      <c r="X976" s="159"/>
    </row>
    <row r="977" spans="24:24" x14ac:dyDescent="0.3">
      <c r="X977" s="159"/>
    </row>
    <row r="978" spans="24:24" x14ac:dyDescent="0.3">
      <c r="X978" s="159"/>
    </row>
    <row r="979" spans="24:24" x14ac:dyDescent="0.3">
      <c r="X979" s="159"/>
    </row>
    <row r="980" spans="24:24" x14ac:dyDescent="0.3">
      <c r="X980" s="159"/>
    </row>
    <row r="981" spans="24:24" x14ac:dyDescent="0.3">
      <c r="X981" s="159"/>
    </row>
    <row r="982" spans="24:24" x14ac:dyDescent="0.3">
      <c r="X982" s="159"/>
    </row>
    <row r="983" spans="24:24" x14ac:dyDescent="0.3">
      <c r="X983" s="159"/>
    </row>
    <row r="984" spans="24:24" x14ac:dyDescent="0.3">
      <c r="X984" s="159"/>
    </row>
    <row r="985" spans="24:24" x14ac:dyDescent="0.3">
      <c r="X985" s="159"/>
    </row>
    <row r="986" spans="24:24" x14ac:dyDescent="0.3">
      <c r="X986" s="159"/>
    </row>
    <row r="987" spans="24:24" x14ac:dyDescent="0.3">
      <c r="X987" s="159"/>
    </row>
    <row r="988" spans="24:24" x14ac:dyDescent="0.3">
      <c r="X988" s="159"/>
    </row>
    <row r="989" spans="24:24" x14ac:dyDescent="0.3">
      <c r="X989" s="159"/>
    </row>
    <row r="990" spans="24:24" x14ac:dyDescent="0.3">
      <c r="X990" s="159"/>
    </row>
    <row r="991" spans="24:24" x14ac:dyDescent="0.3">
      <c r="X991" s="159"/>
    </row>
    <row r="992" spans="24:24" x14ac:dyDescent="0.3">
      <c r="X992" s="159"/>
    </row>
    <row r="993" spans="24:24" x14ac:dyDescent="0.3">
      <c r="X993" s="159"/>
    </row>
    <row r="994" spans="24:24" x14ac:dyDescent="0.3">
      <c r="X994" s="159"/>
    </row>
    <row r="995" spans="24:24" x14ac:dyDescent="0.3">
      <c r="X995" s="159"/>
    </row>
    <row r="996" spans="24:24" x14ac:dyDescent="0.3">
      <c r="X996" s="159"/>
    </row>
    <row r="997" spans="24:24" x14ac:dyDescent="0.3">
      <c r="X997" s="159"/>
    </row>
    <row r="998" spans="24:24" x14ac:dyDescent="0.3">
      <c r="X998" s="159"/>
    </row>
    <row r="999" spans="24:24" x14ac:dyDescent="0.3">
      <c r="X999" s="159"/>
    </row>
    <row r="1000" spans="24:24" x14ac:dyDescent="0.3">
      <c r="X1000" s="159"/>
    </row>
    <row r="1001" spans="24:24" x14ac:dyDescent="0.3">
      <c r="X1001" s="159"/>
    </row>
    <row r="1002" spans="24:24" x14ac:dyDescent="0.3">
      <c r="X1002" s="159"/>
    </row>
    <row r="1003" spans="24:24" x14ac:dyDescent="0.3">
      <c r="X1003" s="159"/>
    </row>
    <row r="1004" spans="24:24" x14ac:dyDescent="0.3">
      <c r="X1004" s="159"/>
    </row>
    <row r="1005" spans="24:24" x14ac:dyDescent="0.3">
      <c r="X1005" s="159"/>
    </row>
    <row r="1006" spans="24:24" x14ac:dyDescent="0.3">
      <c r="X1006" s="159"/>
    </row>
    <row r="1007" spans="24:24" x14ac:dyDescent="0.3">
      <c r="X1007" s="159"/>
    </row>
    <row r="1008" spans="24:24" x14ac:dyDescent="0.3">
      <c r="X1008" s="159"/>
    </row>
    <row r="1009" spans="24:24" x14ac:dyDescent="0.3">
      <c r="X1009" s="159"/>
    </row>
    <row r="1010" spans="24:24" x14ac:dyDescent="0.3">
      <c r="X1010" s="159"/>
    </row>
    <row r="1011" spans="24:24" x14ac:dyDescent="0.3">
      <c r="X1011" s="159"/>
    </row>
    <row r="1012" spans="24:24" x14ac:dyDescent="0.3">
      <c r="X1012" s="159"/>
    </row>
    <row r="1013" spans="24:24" x14ac:dyDescent="0.3">
      <c r="X1013" s="159"/>
    </row>
    <row r="1014" spans="24:24" x14ac:dyDescent="0.3">
      <c r="X1014" s="159"/>
    </row>
    <row r="1015" spans="24:24" x14ac:dyDescent="0.3">
      <c r="X1015" s="159"/>
    </row>
    <row r="1016" spans="24:24" x14ac:dyDescent="0.3">
      <c r="X1016" s="159"/>
    </row>
    <row r="1017" spans="24:24" x14ac:dyDescent="0.3">
      <c r="X1017" s="159"/>
    </row>
    <row r="1018" spans="24:24" x14ac:dyDescent="0.3">
      <c r="X1018" s="159"/>
    </row>
    <row r="1019" spans="24:24" x14ac:dyDescent="0.3">
      <c r="X1019" s="159"/>
    </row>
    <row r="1020" spans="24:24" x14ac:dyDescent="0.3">
      <c r="X1020" s="159"/>
    </row>
    <row r="1021" spans="24:24" x14ac:dyDescent="0.3">
      <c r="X1021" s="159"/>
    </row>
    <row r="1022" spans="24:24" x14ac:dyDescent="0.3">
      <c r="X1022" s="159"/>
    </row>
    <row r="1023" spans="24:24" x14ac:dyDescent="0.3">
      <c r="X1023" s="159"/>
    </row>
    <row r="1024" spans="24:24" x14ac:dyDescent="0.3">
      <c r="X1024" s="159"/>
    </row>
    <row r="1025" spans="24:24" x14ac:dyDescent="0.3">
      <c r="X1025" s="159"/>
    </row>
    <row r="1026" spans="24:24" x14ac:dyDescent="0.3">
      <c r="X1026" s="159"/>
    </row>
    <row r="1027" spans="24:24" x14ac:dyDescent="0.3">
      <c r="X1027" s="159"/>
    </row>
    <row r="1028" spans="24:24" x14ac:dyDescent="0.3">
      <c r="X1028" s="159"/>
    </row>
    <row r="1029" spans="24:24" x14ac:dyDescent="0.3">
      <c r="X1029" s="159"/>
    </row>
    <row r="1030" spans="24:24" x14ac:dyDescent="0.3">
      <c r="X1030" s="159"/>
    </row>
    <row r="1031" spans="24:24" x14ac:dyDescent="0.3">
      <c r="X1031" s="159"/>
    </row>
    <row r="1032" spans="24:24" x14ac:dyDescent="0.3">
      <c r="X1032" s="159"/>
    </row>
    <row r="1033" spans="24:24" x14ac:dyDescent="0.3">
      <c r="X1033" s="159"/>
    </row>
    <row r="1034" spans="24:24" x14ac:dyDescent="0.3">
      <c r="X1034" s="159"/>
    </row>
    <row r="1035" spans="24:24" x14ac:dyDescent="0.3">
      <c r="X1035" s="159"/>
    </row>
    <row r="1036" spans="24:24" x14ac:dyDescent="0.3">
      <c r="X1036" s="159"/>
    </row>
    <row r="1037" spans="24:24" x14ac:dyDescent="0.3">
      <c r="X1037" s="159"/>
    </row>
    <row r="1038" spans="24:24" x14ac:dyDescent="0.3">
      <c r="X1038" s="159"/>
    </row>
    <row r="1039" spans="24:24" x14ac:dyDescent="0.3">
      <c r="X1039" s="159"/>
    </row>
    <row r="1040" spans="24:24" x14ac:dyDescent="0.3">
      <c r="X1040" s="159"/>
    </row>
    <row r="1041" spans="24:24" x14ac:dyDescent="0.3">
      <c r="X1041" s="159"/>
    </row>
    <row r="1042" spans="24:24" x14ac:dyDescent="0.3">
      <c r="X1042" s="159"/>
    </row>
    <row r="1043" spans="24:24" x14ac:dyDescent="0.3">
      <c r="X1043" s="159"/>
    </row>
    <row r="1044" spans="24:24" x14ac:dyDescent="0.3">
      <c r="X1044" s="159"/>
    </row>
    <row r="1045" spans="24:24" x14ac:dyDescent="0.3">
      <c r="X1045" s="159"/>
    </row>
    <row r="1046" spans="24:24" x14ac:dyDescent="0.3">
      <c r="X1046" s="159"/>
    </row>
    <row r="1047" spans="24:24" x14ac:dyDescent="0.3">
      <c r="X1047" s="159"/>
    </row>
    <row r="1048" spans="24:24" x14ac:dyDescent="0.3">
      <c r="X1048" s="159"/>
    </row>
    <row r="1049" spans="24:24" x14ac:dyDescent="0.3">
      <c r="X1049" s="159"/>
    </row>
    <row r="1050" spans="24:24" x14ac:dyDescent="0.3">
      <c r="X1050" s="159"/>
    </row>
    <row r="1051" spans="24:24" x14ac:dyDescent="0.3">
      <c r="X1051" s="159"/>
    </row>
    <row r="1052" spans="24:24" x14ac:dyDescent="0.3">
      <c r="X1052" s="159"/>
    </row>
    <row r="1053" spans="24:24" x14ac:dyDescent="0.3">
      <c r="X1053" s="159"/>
    </row>
    <row r="1054" spans="24:24" x14ac:dyDescent="0.3">
      <c r="X1054" s="159"/>
    </row>
    <row r="1055" spans="24:24" x14ac:dyDescent="0.3">
      <c r="X1055" s="159"/>
    </row>
    <row r="1056" spans="24:24" x14ac:dyDescent="0.3">
      <c r="X1056" s="159"/>
    </row>
    <row r="1057" spans="24:24" x14ac:dyDescent="0.3">
      <c r="X1057" s="159"/>
    </row>
    <row r="1058" spans="24:24" x14ac:dyDescent="0.3">
      <c r="X1058" s="159"/>
    </row>
    <row r="1059" spans="24:24" x14ac:dyDescent="0.3">
      <c r="X1059" s="159"/>
    </row>
    <row r="1060" spans="24:24" x14ac:dyDescent="0.3">
      <c r="X1060" s="159"/>
    </row>
    <row r="1061" spans="24:24" x14ac:dyDescent="0.3">
      <c r="X1061" s="159"/>
    </row>
    <row r="1062" spans="24:24" x14ac:dyDescent="0.3">
      <c r="X1062" s="159"/>
    </row>
    <row r="1063" spans="24:24" x14ac:dyDescent="0.3">
      <c r="X1063" s="159"/>
    </row>
    <row r="1064" spans="24:24" x14ac:dyDescent="0.3">
      <c r="X1064" s="159"/>
    </row>
    <row r="1065" spans="24:24" x14ac:dyDescent="0.3">
      <c r="X1065" s="159"/>
    </row>
    <row r="1066" spans="24:24" x14ac:dyDescent="0.3">
      <c r="X1066" s="159"/>
    </row>
    <row r="1067" spans="24:24" x14ac:dyDescent="0.3">
      <c r="X1067" s="159"/>
    </row>
    <row r="1068" spans="24:24" x14ac:dyDescent="0.3">
      <c r="X1068" s="159"/>
    </row>
    <row r="1069" spans="24:24" x14ac:dyDescent="0.3">
      <c r="X1069" s="159"/>
    </row>
    <row r="1070" spans="24:24" x14ac:dyDescent="0.3">
      <c r="X1070" s="159"/>
    </row>
    <row r="1071" spans="24:24" x14ac:dyDescent="0.3">
      <c r="X1071" s="159"/>
    </row>
    <row r="1072" spans="24:24" x14ac:dyDescent="0.3">
      <c r="X1072" s="159"/>
    </row>
    <row r="1073" spans="24:24" x14ac:dyDescent="0.3">
      <c r="X1073" s="159"/>
    </row>
    <row r="1074" spans="24:24" x14ac:dyDescent="0.3">
      <c r="X1074" s="159"/>
    </row>
    <row r="1075" spans="24:24" x14ac:dyDescent="0.3">
      <c r="X1075" s="159"/>
    </row>
    <row r="1076" spans="24:24" x14ac:dyDescent="0.3">
      <c r="X1076" s="159"/>
    </row>
    <row r="1077" spans="24:24" x14ac:dyDescent="0.3">
      <c r="X1077" s="159"/>
    </row>
    <row r="1078" spans="24:24" x14ac:dyDescent="0.3">
      <c r="X1078" s="159"/>
    </row>
    <row r="1079" spans="24:24" x14ac:dyDescent="0.3">
      <c r="X1079" s="159"/>
    </row>
    <row r="1080" spans="24:24" x14ac:dyDescent="0.3">
      <c r="X1080" s="159"/>
    </row>
    <row r="1081" spans="24:24" x14ac:dyDescent="0.3">
      <c r="X1081" s="159"/>
    </row>
    <row r="1082" spans="24:24" x14ac:dyDescent="0.3">
      <c r="X1082" s="159"/>
    </row>
    <row r="1083" spans="24:24" x14ac:dyDescent="0.3">
      <c r="X1083" s="159"/>
    </row>
    <row r="1084" spans="24:24" x14ac:dyDescent="0.3">
      <c r="X1084" s="159"/>
    </row>
    <row r="1085" spans="24:24" x14ac:dyDescent="0.3">
      <c r="X1085" s="159"/>
    </row>
    <row r="1086" spans="24:24" x14ac:dyDescent="0.3">
      <c r="X1086" s="159"/>
    </row>
    <row r="1087" spans="24:24" x14ac:dyDescent="0.3">
      <c r="X1087" s="159"/>
    </row>
    <row r="1088" spans="24:24" x14ac:dyDescent="0.3">
      <c r="X1088" s="159"/>
    </row>
    <row r="1089" spans="24:24" x14ac:dyDescent="0.3">
      <c r="X1089" s="159"/>
    </row>
    <row r="1090" spans="24:24" x14ac:dyDescent="0.3">
      <c r="X1090" s="159"/>
    </row>
    <row r="1091" spans="24:24" x14ac:dyDescent="0.3">
      <c r="X1091" s="159"/>
    </row>
    <row r="1092" spans="24:24" x14ac:dyDescent="0.3">
      <c r="X1092" s="159"/>
    </row>
    <row r="1093" spans="24:24" x14ac:dyDescent="0.3">
      <c r="X1093" s="159"/>
    </row>
    <row r="1094" spans="24:24" x14ac:dyDescent="0.3">
      <c r="X1094" s="159"/>
    </row>
    <row r="1095" spans="24:24" x14ac:dyDescent="0.3">
      <c r="X1095" s="159"/>
    </row>
    <row r="1096" spans="24:24" x14ac:dyDescent="0.3">
      <c r="X1096" s="159"/>
    </row>
    <row r="1097" spans="24:24" x14ac:dyDescent="0.3">
      <c r="X1097" s="159"/>
    </row>
    <row r="1098" spans="24:24" x14ac:dyDescent="0.3">
      <c r="X1098" s="159"/>
    </row>
    <row r="1099" spans="24:24" x14ac:dyDescent="0.3">
      <c r="X1099" s="159"/>
    </row>
    <row r="1100" spans="24:24" x14ac:dyDescent="0.3">
      <c r="X1100" s="159"/>
    </row>
    <row r="1101" spans="24:24" x14ac:dyDescent="0.3">
      <c r="X1101" s="159"/>
    </row>
    <row r="1102" spans="24:24" x14ac:dyDescent="0.3">
      <c r="X1102" s="159"/>
    </row>
    <row r="1103" spans="24:24" x14ac:dyDescent="0.3">
      <c r="X1103" s="159"/>
    </row>
    <row r="1104" spans="24:24" x14ac:dyDescent="0.3">
      <c r="X1104" s="159"/>
    </row>
    <row r="1105" spans="24:24" x14ac:dyDescent="0.3">
      <c r="X1105" s="159"/>
    </row>
    <row r="1106" spans="24:24" x14ac:dyDescent="0.3">
      <c r="X1106" s="159"/>
    </row>
    <row r="1107" spans="24:24" x14ac:dyDescent="0.3">
      <c r="X1107" s="159"/>
    </row>
    <row r="1108" spans="24:24" x14ac:dyDescent="0.3">
      <c r="X1108" s="159"/>
    </row>
    <row r="1109" spans="24:24" x14ac:dyDescent="0.3">
      <c r="X1109" s="159"/>
    </row>
    <row r="1110" spans="24:24" x14ac:dyDescent="0.3">
      <c r="X1110" s="159"/>
    </row>
    <row r="1111" spans="24:24" x14ac:dyDescent="0.3">
      <c r="X1111" s="159"/>
    </row>
    <row r="1112" spans="24:24" x14ac:dyDescent="0.3">
      <c r="X1112" s="159"/>
    </row>
    <row r="1113" spans="24:24" x14ac:dyDescent="0.3">
      <c r="X1113" s="159"/>
    </row>
    <row r="1114" spans="24:24" x14ac:dyDescent="0.3">
      <c r="X1114" s="159"/>
    </row>
    <row r="1115" spans="24:24" x14ac:dyDescent="0.3">
      <c r="X1115" s="159"/>
    </row>
    <row r="1116" spans="24:24" x14ac:dyDescent="0.3">
      <c r="X1116" s="159"/>
    </row>
    <row r="1117" spans="24:24" x14ac:dyDescent="0.3">
      <c r="X1117" s="159"/>
    </row>
    <row r="1118" spans="24:24" x14ac:dyDescent="0.3">
      <c r="X1118" s="159"/>
    </row>
    <row r="1119" spans="24:24" x14ac:dyDescent="0.3">
      <c r="X1119" s="159"/>
    </row>
    <row r="1120" spans="24:24" x14ac:dyDescent="0.3">
      <c r="X1120" s="159"/>
    </row>
    <row r="1121" spans="24:24" x14ac:dyDescent="0.3">
      <c r="X1121" s="159"/>
    </row>
    <row r="1122" spans="24:24" x14ac:dyDescent="0.3">
      <c r="X1122" s="159"/>
    </row>
    <row r="1123" spans="24:24" x14ac:dyDescent="0.3">
      <c r="X1123" s="159"/>
    </row>
    <row r="1124" spans="24:24" x14ac:dyDescent="0.3">
      <c r="X1124" s="159"/>
    </row>
    <row r="1125" spans="24:24" x14ac:dyDescent="0.3">
      <c r="X1125" s="159"/>
    </row>
    <row r="1126" spans="24:24" x14ac:dyDescent="0.3">
      <c r="X1126" s="159"/>
    </row>
    <row r="1127" spans="24:24" x14ac:dyDescent="0.3">
      <c r="X1127" s="159"/>
    </row>
    <row r="1128" spans="24:24" x14ac:dyDescent="0.3">
      <c r="X1128" s="159"/>
    </row>
    <row r="1129" spans="24:24" x14ac:dyDescent="0.3">
      <c r="X1129" s="159"/>
    </row>
    <row r="1130" spans="24:24" x14ac:dyDescent="0.3">
      <c r="X1130" s="159"/>
    </row>
    <row r="1131" spans="24:24" x14ac:dyDescent="0.3">
      <c r="X1131" s="159"/>
    </row>
    <row r="1132" spans="24:24" x14ac:dyDescent="0.3">
      <c r="X1132" s="159"/>
    </row>
    <row r="1133" spans="24:24" x14ac:dyDescent="0.3">
      <c r="X1133" s="159"/>
    </row>
    <row r="1134" spans="24:24" x14ac:dyDescent="0.3">
      <c r="X1134" s="159"/>
    </row>
    <row r="1135" spans="24:24" x14ac:dyDescent="0.3">
      <c r="X1135" s="159"/>
    </row>
    <row r="1136" spans="24:24" x14ac:dyDescent="0.3">
      <c r="X1136" s="159"/>
    </row>
    <row r="1137" spans="24:24" x14ac:dyDescent="0.3">
      <c r="X1137" s="159"/>
    </row>
    <row r="1138" spans="24:24" x14ac:dyDescent="0.3">
      <c r="X1138" s="159"/>
    </row>
    <row r="1139" spans="24:24" x14ac:dyDescent="0.3">
      <c r="X1139" s="159"/>
    </row>
    <row r="1140" spans="24:24" x14ac:dyDescent="0.3">
      <c r="X1140" s="159"/>
    </row>
    <row r="1141" spans="24:24" x14ac:dyDescent="0.3">
      <c r="X1141" s="159"/>
    </row>
    <row r="1142" spans="24:24" x14ac:dyDescent="0.3">
      <c r="X1142" s="159"/>
    </row>
    <row r="1143" spans="24:24" x14ac:dyDescent="0.3">
      <c r="X1143" s="159"/>
    </row>
    <row r="1144" spans="24:24" x14ac:dyDescent="0.3">
      <c r="X1144" s="159"/>
    </row>
    <row r="1145" spans="24:24" x14ac:dyDescent="0.3">
      <c r="X1145" s="159"/>
    </row>
    <row r="1146" spans="24:24" x14ac:dyDescent="0.3">
      <c r="X1146" s="159"/>
    </row>
    <row r="1147" spans="24:24" x14ac:dyDescent="0.3">
      <c r="X1147" s="159"/>
    </row>
    <row r="1148" spans="24:24" x14ac:dyDescent="0.3">
      <c r="X1148" s="159"/>
    </row>
    <row r="1149" spans="24:24" x14ac:dyDescent="0.3">
      <c r="X1149" s="159"/>
    </row>
    <row r="1150" spans="24:24" x14ac:dyDescent="0.3">
      <c r="X1150" s="159"/>
    </row>
    <row r="1151" spans="24:24" x14ac:dyDescent="0.3">
      <c r="X1151" s="159"/>
    </row>
    <row r="1152" spans="24:24" x14ac:dyDescent="0.3">
      <c r="X1152" s="159"/>
    </row>
    <row r="1153" spans="24:24" x14ac:dyDescent="0.3">
      <c r="X1153" s="159"/>
    </row>
    <row r="1154" spans="24:24" x14ac:dyDescent="0.3">
      <c r="X1154" s="159"/>
    </row>
    <row r="1155" spans="24:24" x14ac:dyDescent="0.3">
      <c r="X1155" s="159"/>
    </row>
    <row r="1156" spans="24:24" x14ac:dyDescent="0.3">
      <c r="X1156" s="159"/>
    </row>
    <row r="1157" spans="24:24" x14ac:dyDescent="0.3">
      <c r="X1157" s="159"/>
    </row>
    <row r="1158" spans="24:24" x14ac:dyDescent="0.3">
      <c r="X1158" s="159"/>
    </row>
    <row r="1159" spans="24:24" x14ac:dyDescent="0.3">
      <c r="X1159" s="159"/>
    </row>
    <row r="1160" spans="24:24" x14ac:dyDescent="0.3">
      <c r="X1160" s="159"/>
    </row>
    <row r="1161" spans="24:24" x14ac:dyDescent="0.3">
      <c r="X1161" s="159"/>
    </row>
    <row r="1162" spans="24:24" x14ac:dyDescent="0.3">
      <c r="X1162" s="159"/>
    </row>
    <row r="1163" spans="24:24" x14ac:dyDescent="0.3">
      <c r="X1163" s="159"/>
    </row>
    <row r="1164" spans="24:24" x14ac:dyDescent="0.3">
      <c r="X1164" s="159"/>
    </row>
    <row r="1165" spans="24:24" x14ac:dyDescent="0.3">
      <c r="X1165" s="159"/>
    </row>
    <row r="1166" spans="24:24" x14ac:dyDescent="0.3">
      <c r="X1166" s="159"/>
    </row>
    <row r="1167" spans="24:24" x14ac:dyDescent="0.3">
      <c r="X1167" s="159"/>
    </row>
    <row r="1168" spans="24:24" x14ac:dyDescent="0.3">
      <c r="X1168" s="159"/>
    </row>
    <row r="1169" spans="24:24" x14ac:dyDescent="0.3">
      <c r="X1169" s="159"/>
    </row>
    <row r="1170" spans="24:24" x14ac:dyDescent="0.3">
      <c r="X1170" s="159"/>
    </row>
    <row r="1171" spans="24:24" x14ac:dyDescent="0.3">
      <c r="X1171" s="159"/>
    </row>
    <row r="1172" spans="24:24" x14ac:dyDescent="0.3">
      <c r="X1172" s="159"/>
    </row>
    <row r="1173" spans="24:24" x14ac:dyDescent="0.3">
      <c r="X1173" s="159"/>
    </row>
    <row r="1174" spans="24:24" x14ac:dyDescent="0.3">
      <c r="X1174" s="159"/>
    </row>
    <row r="1175" spans="24:24" x14ac:dyDescent="0.3">
      <c r="X1175" s="159"/>
    </row>
    <row r="1176" spans="24:24" x14ac:dyDescent="0.3">
      <c r="X1176" s="159"/>
    </row>
    <row r="1177" spans="24:24" x14ac:dyDescent="0.3">
      <c r="X1177" s="159"/>
    </row>
    <row r="1178" spans="24:24" x14ac:dyDescent="0.3">
      <c r="X1178" s="159"/>
    </row>
    <row r="1179" spans="24:24" x14ac:dyDescent="0.3">
      <c r="X1179" s="159"/>
    </row>
    <row r="1180" spans="24:24" x14ac:dyDescent="0.3">
      <c r="X1180" s="159"/>
    </row>
    <row r="1181" spans="24:24" x14ac:dyDescent="0.3">
      <c r="X1181" s="159"/>
    </row>
    <row r="1182" spans="24:24" x14ac:dyDescent="0.3">
      <c r="X1182" s="159"/>
    </row>
    <row r="1183" spans="24:24" x14ac:dyDescent="0.3">
      <c r="X1183" s="159"/>
    </row>
    <row r="1184" spans="24:24" x14ac:dyDescent="0.3">
      <c r="X1184" s="159"/>
    </row>
    <row r="1185" spans="24:24" x14ac:dyDescent="0.3">
      <c r="X1185" s="159"/>
    </row>
    <row r="1186" spans="24:24" x14ac:dyDescent="0.3">
      <c r="X1186" s="159"/>
    </row>
    <row r="1187" spans="24:24" x14ac:dyDescent="0.3">
      <c r="X1187" s="159"/>
    </row>
    <row r="1188" spans="24:24" x14ac:dyDescent="0.3">
      <c r="X1188" s="159"/>
    </row>
    <row r="1189" spans="24:24" x14ac:dyDescent="0.3">
      <c r="X1189" s="159"/>
    </row>
    <row r="1190" spans="24:24" x14ac:dyDescent="0.3">
      <c r="X1190" s="159"/>
    </row>
    <row r="1191" spans="24:24" x14ac:dyDescent="0.3">
      <c r="X1191" s="159"/>
    </row>
    <row r="1192" spans="24:24" x14ac:dyDescent="0.3">
      <c r="X1192" s="159"/>
    </row>
    <row r="1193" spans="24:24" x14ac:dyDescent="0.3">
      <c r="X1193" s="159"/>
    </row>
    <row r="1194" spans="24:24" x14ac:dyDescent="0.3">
      <c r="X1194" s="159"/>
    </row>
    <row r="1195" spans="24:24" x14ac:dyDescent="0.3">
      <c r="X1195" s="159"/>
    </row>
    <row r="1196" spans="24:24" x14ac:dyDescent="0.3">
      <c r="X1196" s="159"/>
    </row>
    <row r="1197" spans="24:24" x14ac:dyDescent="0.3">
      <c r="X1197" s="159"/>
    </row>
    <row r="1198" spans="24:24" x14ac:dyDescent="0.3">
      <c r="X1198" s="159"/>
    </row>
    <row r="1199" spans="24:24" x14ac:dyDescent="0.3">
      <c r="X1199" s="159"/>
    </row>
    <row r="1200" spans="24:24" x14ac:dyDescent="0.3">
      <c r="X1200" s="159"/>
    </row>
    <row r="1201" spans="24:24" x14ac:dyDescent="0.3">
      <c r="X1201" s="159"/>
    </row>
    <row r="1202" spans="24:24" x14ac:dyDescent="0.3">
      <c r="X1202" s="159"/>
    </row>
    <row r="1203" spans="24:24" x14ac:dyDescent="0.3">
      <c r="X1203" s="159"/>
    </row>
    <row r="1204" spans="24:24" x14ac:dyDescent="0.3">
      <c r="X1204" s="159"/>
    </row>
    <row r="1205" spans="24:24" x14ac:dyDescent="0.3">
      <c r="X1205" s="159"/>
    </row>
    <row r="1206" spans="24:24" x14ac:dyDescent="0.3">
      <c r="X1206" s="159"/>
    </row>
    <row r="1207" spans="24:24" x14ac:dyDescent="0.3">
      <c r="X1207" s="159"/>
    </row>
    <row r="1208" spans="24:24" x14ac:dyDescent="0.3">
      <c r="X1208" s="159"/>
    </row>
    <row r="1209" spans="24:24" x14ac:dyDescent="0.3">
      <c r="X1209" s="159"/>
    </row>
    <row r="1210" spans="24:24" x14ac:dyDescent="0.3">
      <c r="X1210" s="159"/>
    </row>
    <row r="1211" spans="24:24" x14ac:dyDescent="0.3">
      <c r="X1211" s="159"/>
    </row>
    <row r="1212" spans="24:24" x14ac:dyDescent="0.3">
      <c r="X1212" s="159"/>
    </row>
    <row r="1213" spans="24:24" x14ac:dyDescent="0.3">
      <c r="X1213" s="159"/>
    </row>
    <row r="1214" spans="24:24" x14ac:dyDescent="0.3">
      <c r="X1214" s="159"/>
    </row>
    <row r="1215" spans="24:24" x14ac:dyDescent="0.3">
      <c r="X1215" s="159"/>
    </row>
    <row r="1216" spans="24:24" x14ac:dyDescent="0.3">
      <c r="X1216" s="159"/>
    </row>
    <row r="1217" spans="24:24" x14ac:dyDescent="0.3">
      <c r="X1217" s="159"/>
    </row>
    <row r="1218" spans="24:24" x14ac:dyDescent="0.3">
      <c r="X1218" s="159"/>
    </row>
    <row r="1219" spans="24:24" x14ac:dyDescent="0.3">
      <c r="X1219" s="159"/>
    </row>
    <row r="1220" spans="24:24" x14ac:dyDescent="0.3">
      <c r="X1220" s="159"/>
    </row>
    <row r="1221" spans="24:24" x14ac:dyDescent="0.3">
      <c r="X1221" s="159"/>
    </row>
    <row r="1222" spans="24:24" x14ac:dyDescent="0.3">
      <c r="X1222" s="159"/>
    </row>
    <row r="1223" spans="24:24" x14ac:dyDescent="0.3">
      <c r="X1223" s="159"/>
    </row>
    <row r="1224" spans="24:24" x14ac:dyDescent="0.3">
      <c r="X1224" s="159"/>
    </row>
    <row r="1225" spans="24:24" x14ac:dyDescent="0.3">
      <c r="X1225" s="159"/>
    </row>
    <row r="1226" spans="24:24" x14ac:dyDescent="0.3">
      <c r="X1226" s="159"/>
    </row>
    <row r="1227" spans="24:24" x14ac:dyDescent="0.3">
      <c r="X1227" s="159"/>
    </row>
    <row r="1228" spans="24:24" x14ac:dyDescent="0.3">
      <c r="X1228" s="159"/>
    </row>
    <row r="1229" spans="24:24" x14ac:dyDescent="0.3">
      <c r="X1229" s="159"/>
    </row>
    <row r="1230" spans="24:24" x14ac:dyDescent="0.3">
      <c r="X1230" s="159"/>
    </row>
    <row r="1231" spans="24:24" x14ac:dyDescent="0.3">
      <c r="X1231" s="159"/>
    </row>
    <row r="1232" spans="24:24" x14ac:dyDescent="0.3">
      <c r="X1232" s="159"/>
    </row>
    <row r="1233" spans="24:24" x14ac:dyDescent="0.3">
      <c r="X1233" s="159"/>
    </row>
    <row r="1234" spans="24:24" x14ac:dyDescent="0.3">
      <c r="X1234" s="159"/>
    </row>
    <row r="1235" spans="24:24" x14ac:dyDescent="0.3">
      <c r="X1235" s="159"/>
    </row>
    <row r="1236" spans="24:24" x14ac:dyDescent="0.3">
      <c r="X1236" s="159"/>
    </row>
    <row r="1237" spans="24:24" x14ac:dyDescent="0.3">
      <c r="X1237" s="159"/>
    </row>
    <row r="1238" spans="24:24" x14ac:dyDescent="0.3">
      <c r="X1238" s="159"/>
    </row>
    <row r="1239" spans="24:24" x14ac:dyDescent="0.3">
      <c r="X1239" s="159"/>
    </row>
    <row r="1240" spans="24:24" x14ac:dyDescent="0.3">
      <c r="X1240" s="159"/>
    </row>
    <row r="1241" spans="24:24" x14ac:dyDescent="0.3">
      <c r="X1241" s="159"/>
    </row>
    <row r="1242" spans="24:24" x14ac:dyDescent="0.3">
      <c r="X1242" s="159"/>
    </row>
    <row r="1243" spans="24:24" x14ac:dyDescent="0.3">
      <c r="X1243" s="159"/>
    </row>
    <row r="1244" spans="24:24" x14ac:dyDescent="0.3">
      <c r="X1244" s="159"/>
    </row>
    <row r="1245" spans="24:24" x14ac:dyDescent="0.3">
      <c r="X1245" s="159"/>
    </row>
    <row r="1246" spans="24:24" x14ac:dyDescent="0.3">
      <c r="X1246" s="159"/>
    </row>
    <row r="1247" spans="24:24" x14ac:dyDescent="0.3">
      <c r="X1247" s="159"/>
    </row>
    <row r="1248" spans="24:24" x14ac:dyDescent="0.3">
      <c r="X1248" s="159"/>
    </row>
    <row r="1249" spans="24:24" x14ac:dyDescent="0.3">
      <c r="X1249" s="159"/>
    </row>
    <row r="1250" spans="24:24" x14ac:dyDescent="0.3">
      <c r="X1250" s="159"/>
    </row>
    <row r="1251" spans="24:24" x14ac:dyDescent="0.3">
      <c r="X1251" s="159"/>
    </row>
    <row r="1252" spans="24:24" x14ac:dyDescent="0.3">
      <c r="X1252" s="159"/>
    </row>
    <row r="1253" spans="24:24" x14ac:dyDescent="0.3">
      <c r="X1253" s="159"/>
    </row>
    <row r="1254" spans="24:24" x14ac:dyDescent="0.3">
      <c r="X1254" s="159"/>
    </row>
    <row r="1255" spans="24:24" x14ac:dyDescent="0.3">
      <c r="X1255" s="159"/>
    </row>
    <row r="1256" spans="24:24" x14ac:dyDescent="0.3">
      <c r="X1256" s="159"/>
    </row>
    <row r="1257" spans="24:24" x14ac:dyDescent="0.3">
      <c r="X1257" s="159"/>
    </row>
    <row r="1258" spans="24:24" x14ac:dyDescent="0.3">
      <c r="X1258" s="159"/>
    </row>
    <row r="1259" spans="24:24" x14ac:dyDescent="0.3">
      <c r="X1259" s="159"/>
    </row>
    <row r="1260" spans="24:24" x14ac:dyDescent="0.3">
      <c r="X1260" s="159"/>
    </row>
    <row r="1261" spans="24:24" x14ac:dyDescent="0.3">
      <c r="X1261" s="159"/>
    </row>
    <row r="1262" spans="24:24" x14ac:dyDescent="0.3">
      <c r="X1262" s="159"/>
    </row>
    <row r="1263" spans="24:24" x14ac:dyDescent="0.3">
      <c r="X1263" s="159"/>
    </row>
    <row r="1264" spans="24:24" x14ac:dyDescent="0.3">
      <c r="X1264" s="159"/>
    </row>
    <row r="1265" spans="24:24" x14ac:dyDescent="0.3">
      <c r="X1265" s="159"/>
    </row>
    <row r="1266" spans="24:24" x14ac:dyDescent="0.3">
      <c r="X1266" s="159"/>
    </row>
    <row r="1267" spans="24:24" x14ac:dyDescent="0.3">
      <c r="X1267" s="159"/>
    </row>
    <row r="1268" spans="24:24" x14ac:dyDescent="0.3">
      <c r="X1268" s="159"/>
    </row>
    <row r="1269" spans="24:24" x14ac:dyDescent="0.3">
      <c r="X1269" s="159"/>
    </row>
    <row r="1270" spans="24:24" x14ac:dyDescent="0.3">
      <c r="X1270" s="159"/>
    </row>
    <row r="1271" spans="24:24" x14ac:dyDescent="0.3">
      <c r="X1271" s="159"/>
    </row>
    <row r="1272" spans="24:24" x14ac:dyDescent="0.3">
      <c r="X1272" s="159"/>
    </row>
    <row r="1273" spans="24:24" x14ac:dyDescent="0.3">
      <c r="X1273" s="159"/>
    </row>
    <row r="1274" spans="24:24" x14ac:dyDescent="0.3">
      <c r="X1274" s="159"/>
    </row>
    <row r="1275" spans="24:24" x14ac:dyDescent="0.3">
      <c r="X1275" s="159"/>
    </row>
    <row r="1276" spans="24:24" x14ac:dyDescent="0.3">
      <c r="X1276" s="159"/>
    </row>
    <row r="1277" spans="24:24" x14ac:dyDescent="0.3">
      <c r="X1277" s="159"/>
    </row>
    <row r="1278" spans="24:24" x14ac:dyDescent="0.3">
      <c r="X1278" s="159"/>
    </row>
    <row r="1279" spans="24:24" x14ac:dyDescent="0.3">
      <c r="X1279" s="159"/>
    </row>
    <row r="1280" spans="24:24" x14ac:dyDescent="0.3">
      <c r="X1280" s="159"/>
    </row>
    <row r="1281" spans="24:24" x14ac:dyDescent="0.3">
      <c r="X1281" s="159"/>
    </row>
    <row r="1282" spans="24:24" x14ac:dyDescent="0.3">
      <c r="X1282" s="159"/>
    </row>
    <row r="1283" spans="24:24" x14ac:dyDescent="0.3">
      <c r="X1283" s="159"/>
    </row>
    <row r="1284" spans="24:24" x14ac:dyDescent="0.3">
      <c r="X1284" s="159"/>
    </row>
    <row r="1285" spans="24:24" x14ac:dyDescent="0.3">
      <c r="X1285" s="159"/>
    </row>
    <row r="1286" spans="24:24" x14ac:dyDescent="0.3">
      <c r="X1286" s="159"/>
    </row>
    <row r="1287" spans="24:24" x14ac:dyDescent="0.3">
      <c r="X1287" s="159"/>
    </row>
    <row r="1288" spans="24:24" x14ac:dyDescent="0.3">
      <c r="X1288" s="159"/>
    </row>
    <row r="1289" spans="24:24" x14ac:dyDescent="0.3">
      <c r="X1289" s="159"/>
    </row>
    <row r="1290" spans="24:24" x14ac:dyDescent="0.3">
      <c r="X1290" s="159"/>
    </row>
    <row r="1291" spans="24:24" x14ac:dyDescent="0.3">
      <c r="X1291" s="159"/>
    </row>
    <row r="1292" spans="24:24" x14ac:dyDescent="0.3">
      <c r="X1292" s="159"/>
    </row>
    <row r="1293" spans="24:24" x14ac:dyDescent="0.3">
      <c r="X1293" s="159"/>
    </row>
    <row r="1294" spans="24:24" x14ac:dyDescent="0.3">
      <c r="X1294" s="159"/>
    </row>
    <row r="1295" spans="24:24" x14ac:dyDescent="0.3">
      <c r="X1295" s="159"/>
    </row>
    <row r="1296" spans="24:24" x14ac:dyDescent="0.3">
      <c r="X1296" s="159"/>
    </row>
    <row r="1297" spans="24:24" x14ac:dyDescent="0.3">
      <c r="X1297" s="159"/>
    </row>
    <row r="1298" spans="24:24" x14ac:dyDescent="0.3">
      <c r="X1298" s="159"/>
    </row>
    <row r="1299" spans="24:24" x14ac:dyDescent="0.3">
      <c r="X1299" s="159"/>
    </row>
    <row r="1300" spans="24:24" x14ac:dyDescent="0.3">
      <c r="X1300" s="159"/>
    </row>
    <row r="1301" spans="24:24" x14ac:dyDescent="0.3">
      <c r="X1301" s="159"/>
    </row>
    <row r="1302" spans="24:24" x14ac:dyDescent="0.3">
      <c r="X1302" s="159"/>
    </row>
    <row r="1303" spans="24:24" x14ac:dyDescent="0.3">
      <c r="X1303" s="159"/>
    </row>
    <row r="1304" spans="24:24" x14ac:dyDescent="0.3">
      <c r="X1304" s="159"/>
    </row>
    <row r="1305" spans="24:24" x14ac:dyDescent="0.3">
      <c r="X1305" s="159"/>
    </row>
    <row r="1306" spans="24:24" x14ac:dyDescent="0.3">
      <c r="X1306" s="159"/>
    </row>
    <row r="1307" spans="24:24" x14ac:dyDescent="0.3">
      <c r="X1307" s="159"/>
    </row>
    <row r="1308" spans="24:24" x14ac:dyDescent="0.3">
      <c r="X1308" s="159"/>
    </row>
    <row r="1309" spans="24:24" x14ac:dyDescent="0.3">
      <c r="X1309" s="159"/>
    </row>
    <row r="1310" spans="24:24" x14ac:dyDescent="0.3">
      <c r="X1310" s="159"/>
    </row>
    <row r="1311" spans="24:24" x14ac:dyDescent="0.3">
      <c r="X1311" s="159"/>
    </row>
    <row r="1312" spans="24:24" x14ac:dyDescent="0.3">
      <c r="X1312" s="159"/>
    </row>
    <row r="1313" spans="24:24" x14ac:dyDescent="0.3">
      <c r="X1313" s="159"/>
    </row>
    <row r="1314" spans="24:24" x14ac:dyDescent="0.3">
      <c r="X1314" s="159"/>
    </row>
    <row r="1315" spans="24:24" x14ac:dyDescent="0.3">
      <c r="X1315" s="159"/>
    </row>
    <row r="1316" spans="24:24" x14ac:dyDescent="0.3">
      <c r="X1316" s="159"/>
    </row>
    <row r="1317" spans="24:24" x14ac:dyDescent="0.3">
      <c r="X1317" s="159"/>
    </row>
    <row r="1318" spans="24:24" x14ac:dyDescent="0.3">
      <c r="X1318" s="159"/>
    </row>
    <row r="1319" spans="24:24" x14ac:dyDescent="0.3">
      <c r="X1319" s="159"/>
    </row>
    <row r="1320" spans="24:24" x14ac:dyDescent="0.3">
      <c r="X1320" s="159"/>
    </row>
    <row r="1321" spans="24:24" x14ac:dyDescent="0.3">
      <c r="X1321" s="159"/>
    </row>
    <row r="1322" spans="24:24" x14ac:dyDescent="0.3">
      <c r="X1322" s="159"/>
    </row>
    <row r="1323" spans="24:24" x14ac:dyDescent="0.3">
      <c r="X1323" s="159"/>
    </row>
    <row r="1324" spans="24:24" x14ac:dyDescent="0.3">
      <c r="X1324" s="159"/>
    </row>
    <row r="1325" spans="24:24" x14ac:dyDescent="0.3">
      <c r="X1325" s="159"/>
    </row>
    <row r="1326" spans="24:24" x14ac:dyDescent="0.3">
      <c r="X1326" s="159"/>
    </row>
    <row r="1327" spans="24:24" x14ac:dyDescent="0.3">
      <c r="X1327" s="159"/>
    </row>
    <row r="1328" spans="24:24" x14ac:dyDescent="0.3">
      <c r="X1328" s="159"/>
    </row>
    <row r="1329" spans="24:24" x14ac:dyDescent="0.3">
      <c r="X1329" s="159"/>
    </row>
    <row r="1330" spans="24:24" x14ac:dyDescent="0.3">
      <c r="X1330" s="159"/>
    </row>
    <row r="1331" spans="24:24" x14ac:dyDescent="0.3">
      <c r="X1331" s="159"/>
    </row>
    <row r="1332" spans="24:24" x14ac:dyDescent="0.3">
      <c r="X1332" s="159"/>
    </row>
    <row r="1333" spans="24:24" x14ac:dyDescent="0.3">
      <c r="X1333" s="159"/>
    </row>
    <row r="1334" spans="24:24" x14ac:dyDescent="0.3">
      <c r="X1334" s="159"/>
    </row>
    <row r="1335" spans="24:24" x14ac:dyDescent="0.3">
      <c r="X1335" s="159"/>
    </row>
    <row r="1336" spans="24:24" x14ac:dyDescent="0.3">
      <c r="X1336" s="159"/>
    </row>
    <row r="1337" spans="24:24" x14ac:dyDescent="0.3">
      <c r="X1337" s="159"/>
    </row>
    <row r="1338" spans="24:24" x14ac:dyDescent="0.3">
      <c r="X1338" s="159"/>
    </row>
    <row r="1339" spans="24:24" x14ac:dyDescent="0.3">
      <c r="X1339" s="159"/>
    </row>
    <row r="1340" spans="24:24" x14ac:dyDescent="0.3">
      <c r="X1340" s="159"/>
    </row>
    <row r="1341" spans="24:24" x14ac:dyDescent="0.3">
      <c r="X1341" s="159"/>
    </row>
    <row r="1342" spans="24:24" x14ac:dyDescent="0.3">
      <c r="X1342" s="159"/>
    </row>
    <row r="1343" spans="24:24" x14ac:dyDescent="0.3">
      <c r="X1343" s="159"/>
    </row>
    <row r="1344" spans="24:24" x14ac:dyDescent="0.3">
      <c r="X1344" s="159"/>
    </row>
    <row r="1345" spans="24:24" x14ac:dyDescent="0.3">
      <c r="X1345" s="159"/>
    </row>
    <row r="1346" spans="24:24" x14ac:dyDescent="0.3">
      <c r="X1346" s="159"/>
    </row>
    <row r="1347" spans="24:24" x14ac:dyDescent="0.3">
      <c r="X1347" s="159"/>
    </row>
    <row r="1348" spans="24:24" x14ac:dyDescent="0.3">
      <c r="X1348" s="159"/>
    </row>
    <row r="1349" spans="24:24" x14ac:dyDescent="0.3">
      <c r="X1349" s="159"/>
    </row>
    <row r="1350" spans="24:24" x14ac:dyDescent="0.3">
      <c r="X1350" s="159"/>
    </row>
    <row r="1351" spans="24:24" x14ac:dyDescent="0.3">
      <c r="X1351" s="159"/>
    </row>
    <row r="1352" spans="24:24" x14ac:dyDescent="0.3">
      <c r="X1352" s="159"/>
    </row>
    <row r="1353" spans="24:24" x14ac:dyDescent="0.3">
      <c r="X1353" s="159"/>
    </row>
    <row r="1354" spans="24:24" x14ac:dyDescent="0.3">
      <c r="X1354" s="159"/>
    </row>
    <row r="1355" spans="24:24" x14ac:dyDescent="0.3">
      <c r="X1355" s="159"/>
    </row>
    <row r="1356" spans="24:24" x14ac:dyDescent="0.3">
      <c r="X1356" s="159"/>
    </row>
    <row r="1357" spans="24:24" x14ac:dyDescent="0.3">
      <c r="X1357" s="159"/>
    </row>
    <row r="1358" spans="24:24" x14ac:dyDescent="0.3">
      <c r="X1358" s="159"/>
    </row>
    <row r="1359" spans="24:24" x14ac:dyDescent="0.3">
      <c r="X1359" s="159"/>
    </row>
    <row r="1360" spans="24:24" x14ac:dyDescent="0.3">
      <c r="X1360" s="159"/>
    </row>
    <row r="1361" spans="24:24" x14ac:dyDescent="0.3">
      <c r="X1361" s="159"/>
    </row>
    <row r="1362" spans="24:24" x14ac:dyDescent="0.3">
      <c r="X1362" s="159"/>
    </row>
    <row r="1363" spans="24:24" x14ac:dyDescent="0.3">
      <c r="X1363" s="159"/>
    </row>
    <row r="1364" spans="24:24" x14ac:dyDescent="0.3">
      <c r="X1364" s="159"/>
    </row>
    <row r="1365" spans="24:24" x14ac:dyDescent="0.3">
      <c r="X1365" s="159"/>
    </row>
    <row r="1366" spans="24:24" x14ac:dyDescent="0.3">
      <c r="X1366" s="159"/>
    </row>
    <row r="1367" spans="24:24" x14ac:dyDescent="0.3">
      <c r="X1367" s="159"/>
    </row>
    <row r="1368" spans="24:24" x14ac:dyDescent="0.3">
      <c r="X1368" s="159"/>
    </row>
    <row r="1369" spans="24:24" x14ac:dyDescent="0.3">
      <c r="X1369" s="159"/>
    </row>
    <row r="1370" spans="24:24" x14ac:dyDescent="0.3">
      <c r="X1370" s="159"/>
    </row>
    <row r="1371" spans="24:24" x14ac:dyDescent="0.3">
      <c r="X1371" s="159"/>
    </row>
    <row r="1372" spans="24:24" x14ac:dyDescent="0.3">
      <c r="X1372" s="159"/>
    </row>
    <row r="1373" spans="24:24" x14ac:dyDescent="0.3">
      <c r="X1373" s="159"/>
    </row>
    <row r="1374" spans="24:24" x14ac:dyDescent="0.3">
      <c r="X1374" s="159"/>
    </row>
    <row r="1375" spans="24:24" x14ac:dyDescent="0.3">
      <c r="X1375" s="159"/>
    </row>
    <row r="1376" spans="24:24" x14ac:dyDescent="0.3">
      <c r="X1376" s="159"/>
    </row>
    <row r="1377" spans="24:24" x14ac:dyDescent="0.3">
      <c r="X1377" s="159"/>
    </row>
    <row r="1378" spans="24:24" x14ac:dyDescent="0.3">
      <c r="X1378" s="159"/>
    </row>
    <row r="1379" spans="24:24" x14ac:dyDescent="0.3">
      <c r="X1379" s="159"/>
    </row>
    <row r="1380" spans="24:24" x14ac:dyDescent="0.3">
      <c r="X1380" s="159"/>
    </row>
    <row r="1381" spans="24:24" x14ac:dyDescent="0.3">
      <c r="X1381" s="159"/>
    </row>
    <row r="1382" spans="24:24" x14ac:dyDescent="0.3">
      <c r="X1382" s="159"/>
    </row>
    <row r="1383" spans="24:24" x14ac:dyDescent="0.3">
      <c r="X1383" s="159"/>
    </row>
    <row r="1384" spans="24:24" x14ac:dyDescent="0.3">
      <c r="X1384" s="159"/>
    </row>
    <row r="1385" spans="24:24" x14ac:dyDescent="0.3">
      <c r="X1385" s="159"/>
    </row>
    <row r="1386" spans="24:24" x14ac:dyDescent="0.3">
      <c r="X1386" s="159"/>
    </row>
    <row r="1387" spans="24:24" x14ac:dyDescent="0.3">
      <c r="X1387" s="159"/>
    </row>
    <row r="1388" spans="24:24" x14ac:dyDescent="0.3">
      <c r="X1388" s="159"/>
    </row>
    <row r="1389" spans="24:24" x14ac:dyDescent="0.3">
      <c r="X1389" s="159"/>
    </row>
    <row r="1390" spans="24:24" x14ac:dyDescent="0.3">
      <c r="X1390" s="159"/>
    </row>
    <row r="1391" spans="24:24" x14ac:dyDescent="0.3">
      <c r="X1391" s="159"/>
    </row>
    <row r="1392" spans="24:24" x14ac:dyDescent="0.3">
      <c r="X1392" s="159"/>
    </row>
    <row r="1393" spans="24:24" x14ac:dyDescent="0.3">
      <c r="X1393" s="159"/>
    </row>
    <row r="1394" spans="24:24" x14ac:dyDescent="0.3">
      <c r="X1394" s="159"/>
    </row>
    <row r="1395" spans="24:24" x14ac:dyDescent="0.3">
      <c r="X1395" s="159"/>
    </row>
    <row r="1396" spans="24:24" x14ac:dyDescent="0.3">
      <c r="X1396" s="159"/>
    </row>
    <row r="1397" spans="24:24" x14ac:dyDescent="0.3">
      <c r="X1397" s="159"/>
    </row>
    <row r="1398" spans="24:24" x14ac:dyDescent="0.3">
      <c r="X1398" s="159"/>
    </row>
    <row r="1399" spans="24:24" x14ac:dyDescent="0.3">
      <c r="X1399" s="159"/>
    </row>
    <row r="1400" spans="24:24" x14ac:dyDescent="0.3">
      <c r="X1400" s="159"/>
    </row>
    <row r="1401" spans="24:24" x14ac:dyDescent="0.3">
      <c r="X1401" s="159"/>
    </row>
    <row r="1402" spans="24:24" x14ac:dyDescent="0.3">
      <c r="X1402" s="159"/>
    </row>
    <row r="1403" spans="24:24" x14ac:dyDescent="0.3">
      <c r="X1403" s="159"/>
    </row>
    <row r="1404" spans="24:24" x14ac:dyDescent="0.3">
      <c r="X1404" s="159"/>
    </row>
    <row r="1405" spans="24:24" x14ac:dyDescent="0.3">
      <c r="X1405" s="159"/>
    </row>
    <row r="1406" spans="24:24" x14ac:dyDescent="0.3">
      <c r="X1406" s="159"/>
    </row>
    <row r="1407" spans="24:24" x14ac:dyDescent="0.3">
      <c r="X1407" s="159"/>
    </row>
    <row r="1408" spans="24:24" x14ac:dyDescent="0.3">
      <c r="X1408" s="159"/>
    </row>
    <row r="1409" spans="24:24" x14ac:dyDescent="0.3">
      <c r="X1409" s="159"/>
    </row>
    <row r="1410" spans="24:24" x14ac:dyDescent="0.3">
      <c r="X1410" s="159"/>
    </row>
    <row r="1411" spans="24:24" x14ac:dyDescent="0.3">
      <c r="X1411" s="159"/>
    </row>
    <row r="1412" spans="24:24" x14ac:dyDescent="0.3">
      <c r="X1412" s="159"/>
    </row>
    <row r="1413" spans="24:24" x14ac:dyDescent="0.3">
      <c r="X1413" s="159"/>
    </row>
    <row r="1414" spans="24:24" x14ac:dyDescent="0.3">
      <c r="X1414" s="159"/>
    </row>
    <row r="1415" spans="24:24" x14ac:dyDescent="0.3">
      <c r="X1415" s="159"/>
    </row>
    <row r="1416" spans="24:24" x14ac:dyDescent="0.3">
      <c r="X1416" s="159"/>
    </row>
    <row r="1417" spans="24:24" x14ac:dyDescent="0.3">
      <c r="X1417" s="159"/>
    </row>
    <row r="1418" spans="24:24" x14ac:dyDescent="0.3">
      <c r="X1418" s="159"/>
    </row>
    <row r="1419" spans="24:24" x14ac:dyDescent="0.3">
      <c r="X1419" s="159"/>
    </row>
    <row r="1420" spans="24:24" x14ac:dyDescent="0.3">
      <c r="X1420" s="159"/>
    </row>
    <row r="1421" spans="24:24" x14ac:dyDescent="0.3">
      <c r="X1421" s="159"/>
    </row>
    <row r="1422" spans="24:24" x14ac:dyDescent="0.3">
      <c r="X1422" s="159"/>
    </row>
    <row r="1423" spans="24:24" x14ac:dyDescent="0.3">
      <c r="X1423" s="159"/>
    </row>
    <row r="1424" spans="24:24" x14ac:dyDescent="0.3">
      <c r="X1424" s="159"/>
    </row>
    <row r="1425" spans="24:24" x14ac:dyDescent="0.3">
      <c r="X1425" s="159"/>
    </row>
    <row r="1426" spans="24:24" x14ac:dyDescent="0.3">
      <c r="X1426" s="159"/>
    </row>
    <row r="1427" spans="24:24" x14ac:dyDescent="0.3">
      <c r="X1427" s="159"/>
    </row>
    <row r="1428" spans="24:24" x14ac:dyDescent="0.3">
      <c r="X1428" s="159"/>
    </row>
    <row r="1429" spans="24:24" x14ac:dyDescent="0.3">
      <c r="X1429" s="159"/>
    </row>
    <row r="1430" spans="24:24" x14ac:dyDescent="0.3">
      <c r="X1430" s="159"/>
    </row>
    <row r="1431" spans="24:24" x14ac:dyDescent="0.3">
      <c r="X1431" s="159"/>
    </row>
    <row r="1432" spans="24:24" x14ac:dyDescent="0.3">
      <c r="X1432" s="159"/>
    </row>
    <row r="1433" spans="24:24" x14ac:dyDescent="0.3">
      <c r="X1433" s="159"/>
    </row>
    <row r="1434" spans="24:24" x14ac:dyDescent="0.3">
      <c r="X1434" s="159"/>
    </row>
    <row r="1435" spans="24:24" x14ac:dyDescent="0.3">
      <c r="X1435" s="159"/>
    </row>
    <row r="1436" spans="24:24" x14ac:dyDescent="0.3">
      <c r="X1436" s="159"/>
    </row>
    <row r="1437" spans="24:24" x14ac:dyDescent="0.3">
      <c r="X1437" s="159"/>
    </row>
    <row r="1438" spans="24:24" x14ac:dyDescent="0.3">
      <c r="X1438" s="159"/>
    </row>
    <row r="1439" spans="24:24" x14ac:dyDescent="0.3">
      <c r="X1439" s="159"/>
    </row>
    <row r="1440" spans="24:24" x14ac:dyDescent="0.3">
      <c r="X1440" s="159"/>
    </row>
    <row r="1441" spans="24:24" x14ac:dyDescent="0.3">
      <c r="X1441" s="159"/>
    </row>
    <row r="1442" spans="24:24" x14ac:dyDescent="0.3">
      <c r="X1442" s="159"/>
    </row>
    <row r="1443" spans="24:24" x14ac:dyDescent="0.3">
      <c r="X1443" s="159"/>
    </row>
    <row r="1444" spans="24:24" x14ac:dyDescent="0.3">
      <c r="X1444" s="159"/>
    </row>
    <row r="1445" spans="24:24" x14ac:dyDescent="0.3">
      <c r="X1445" s="159"/>
    </row>
    <row r="1446" spans="24:24" x14ac:dyDescent="0.3">
      <c r="X1446" s="159"/>
    </row>
    <row r="1447" spans="24:24" x14ac:dyDescent="0.3">
      <c r="X1447" s="159"/>
    </row>
    <row r="1448" spans="24:24" x14ac:dyDescent="0.3">
      <c r="X1448" s="159"/>
    </row>
    <row r="1449" spans="24:24" x14ac:dyDescent="0.3">
      <c r="X1449" s="159"/>
    </row>
    <row r="1450" spans="24:24" x14ac:dyDescent="0.3">
      <c r="X1450" s="159"/>
    </row>
    <row r="1451" spans="24:24" x14ac:dyDescent="0.3">
      <c r="X1451" s="159"/>
    </row>
    <row r="1452" spans="24:24" x14ac:dyDescent="0.3">
      <c r="X1452" s="159"/>
    </row>
    <row r="1453" spans="24:24" x14ac:dyDescent="0.3">
      <c r="X1453" s="159"/>
    </row>
    <row r="1454" spans="24:24" x14ac:dyDescent="0.3">
      <c r="X1454" s="159"/>
    </row>
    <row r="1455" spans="24:24" x14ac:dyDescent="0.3">
      <c r="X1455" s="159"/>
    </row>
    <row r="1456" spans="24:24" x14ac:dyDescent="0.3">
      <c r="X1456" s="159"/>
    </row>
    <row r="1457" spans="24:24" x14ac:dyDescent="0.3">
      <c r="X1457" s="159"/>
    </row>
    <row r="1458" spans="24:24" x14ac:dyDescent="0.3">
      <c r="X1458" s="159"/>
    </row>
    <row r="1459" spans="24:24" x14ac:dyDescent="0.3">
      <c r="X1459" s="159"/>
    </row>
    <row r="1460" spans="24:24" x14ac:dyDescent="0.3">
      <c r="X1460" s="159"/>
    </row>
    <row r="1461" spans="24:24" x14ac:dyDescent="0.3">
      <c r="X1461" s="159"/>
    </row>
    <row r="1462" spans="24:24" x14ac:dyDescent="0.3">
      <c r="X1462" s="159"/>
    </row>
    <row r="1463" spans="24:24" x14ac:dyDescent="0.3">
      <c r="X1463" s="159"/>
    </row>
    <row r="1464" spans="24:24" x14ac:dyDescent="0.3">
      <c r="X1464" s="159"/>
    </row>
    <row r="1465" spans="24:24" x14ac:dyDescent="0.3">
      <c r="X1465" s="159"/>
    </row>
    <row r="1466" spans="24:24" x14ac:dyDescent="0.3">
      <c r="X1466" s="159"/>
    </row>
    <row r="1467" spans="24:24" x14ac:dyDescent="0.3">
      <c r="X1467" s="159"/>
    </row>
    <row r="1468" spans="24:24" x14ac:dyDescent="0.3">
      <c r="X1468" s="159"/>
    </row>
    <row r="1469" spans="24:24" x14ac:dyDescent="0.3">
      <c r="X1469" s="159"/>
    </row>
    <row r="1470" spans="24:24" x14ac:dyDescent="0.3">
      <c r="X1470" s="159"/>
    </row>
    <row r="1471" spans="24:24" x14ac:dyDescent="0.3">
      <c r="X1471" s="159"/>
    </row>
    <row r="1472" spans="24:24" x14ac:dyDescent="0.3">
      <c r="X1472" s="159"/>
    </row>
    <row r="1473" spans="24:24" x14ac:dyDescent="0.3">
      <c r="X1473" s="159"/>
    </row>
    <row r="1474" spans="24:24" x14ac:dyDescent="0.3">
      <c r="X1474" s="159"/>
    </row>
    <row r="1475" spans="24:24" x14ac:dyDescent="0.3">
      <c r="X1475" s="159"/>
    </row>
    <row r="1476" spans="24:24" x14ac:dyDescent="0.3">
      <c r="X1476" s="159"/>
    </row>
    <row r="1477" spans="24:24" x14ac:dyDescent="0.3">
      <c r="X1477" s="159"/>
    </row>
    <row r="1478" spans="24:24" x14ac:dyDescent="0.3">
      <c r="X1478" s="159"/>
    </row>
    <row r="1479" spans="24:24" x14ac:dyDescent="0.3">
      <c r="X1479" s="159"/>
    </row>
    <row r="1480" spans="24:24" x14ac:dyDescent="0.3">
      <c r="X1480" s="159"/>
    </row>
    <row r="1481" spans="24:24" x14ac:dyDescent="0.3">
      <c r="X1481" s="159"/>
    </row>
    <row r="1482" spans="24:24" x14ac:dyDescent="0.3">
      <c r="X1482" s="159"/>
    </row>
    <row r="1483" spans="24:24" x14ac:dyDescent="0.3">
      <c r="X1483" s="159"/>
    </row>
    <row r="1484" spans="24:24" x14ac:dyDescent="0.3">
      <c r="X1484" s="159"/>
    </row>
    <row r="1485" spans="24:24" x14ac:dyDescent="0.3">
      <c r="X1485" s="159"/>
    </row>
    <row r="1486" spans="24:24" x14ac:dyDescent="0.3">
      <c r="X1486" s="159"/>
    </row>
    <row r="1487" spans="24:24" x14ac:dyDescent="0.3">
      <c r="X1487" s="159"/>
    </row>
    <row r="1488" spans="24:24" x14ac:dyDescent="0.3">
      <c r="X1488" s="159"/>
    </row>
    <row r="1489" spans="24:24" x14ac:dyDescent="0.3">
      <c r="X1489" s="159"/>
    </row>
    <row r="1490" spans="24:24" x14ac:dyDescent="0.3">
      <c r="X1490" s="159"/>
    </row>
    <row r="1491" spans="24:24" x14ac:dyDescent="0.3">
      <c r="X1491" s="159"/>
    </row>
    <row r="1492" spans="24:24" x14ac:dyDescent="0.3">
      <c r="X1492" s="159"/>
    </row>
    <row r="1493" spans="24:24" x14ac:dyDescent="0.3">
      <c r="X1493" s="159"/>
    </row>
    <row r="1494" spans="24:24" x14ac:dyDescent="0.3">
      <c r="X1494" s="159"/>
    </row>
    <row r="1495" spans="24:24" x14ac:dyDescent="0.3">
      <c r="X1495" s="159"/>
    </row>
    <row r="1496" spans="24:24" x14ac:dyDescent="0.3">
      <c r="X1496" s="159"/>
    </row>
    <row r="1497" spans="24:24" x14ac:dyDescent="0.3">
      <c r="X1497" s="159"/>
    </row>
    <row r="1498" spans="24:24" x14ac:dyDescent="0.3">
      <c r="X1498" s="159"/>
    </row>
    <row r="1499" spans="24:24" x14ac:dyDescent="0.3">
      <c r="X1499" s="159"/>
    </row>
    <row r="1500" spans="24:24" x14ac:dyDescent="0.3">
      <c r="X1500" s="159"/>
    </row>
    <row r="1501" spans="24:24" x14ac:dyDescent="0.3">
      <c r="X1501" s="159"/>
    </row>
    <row r="1502" spans="24:24" x14ac:dyDescent="0.3">
      <c r="X1502" s="159"/>
    </row>
    <row r="1503" spans="24:24" x14ac:dyDescent="0.3">
      <c r="X1503" s="159"/>
    </row>
    <row r="1504" spans="24:24" x14ac:dyDescent="0.3">
      <c r="X1504" s="159"/>
    </row>
    <row r="1505" spans="24:24" x14ac:dyDescent="0.3">
      <c r="X1505" s="159"/>
    </row>
    <row r="1506" spans="24:24" x14ac:dyDescent="0.3">
      <c r="X1506" s="159"/>
    </row>
    <row r="1507" spans="24:24" x14ac:dyDescent="0.3">
      <c r="X1507" s="159"/>
    </row>
    <row r="1508" spans="24:24" x14ac:dyDescent="0.3">
      <c r="X1508" s="159"/>
    </row>
    <row r="1509" spans="24:24" x14ac:dyDescent="0.3">
      <c r="X1509" s="159"/>
    </row>
    <row r="1510" spans="24:24" x14ac:dyDescent="0.3">
      <c r="X1510" s="159"/>
    </row>
    <row r="1511" spans="24:24" x14ac:dyDescent="0.3">
      <c r="X1511" s="159"/>
    </row>
    <row r="1512" spans="24:24" x14ac:dyDescent="0.3">
      <c r="X1512" s="159"/>
    </row>
    <row r="1513" spans="24:24" x14ac:dyDescent="0.3">
      <c r="X1513" s="159"/>
    </row>
    <row r="1514" spans="24:24" x14ac:dyDescent="0.3">
      <c r="X1514" s="159"/>
    </row>
    <row r="1515" spans="24:24" x14ac:dyDescent="0.3">
      <c r="X1515" s="159"/>
    </row>
    <row r="1516" spans="24:24" x14ac:dyDescent="0.3">
      <c r="X1516" s="159"/>
    </row>
    <row r="1517" spans="24:24" x14ac:dyDescent="0.3">
      <c r="X1517" s="159"/>
    </row>
    <row r="1518" spans="24:24" x14ac:dyDescent="0.3">
      <c r="X1518" s="159"/>
    </row>
    <row r="1519" spans="24:24" x14ac:dyDescent="0.3">
      <c r="X1519" s="159"/>
    </row>
    <row r="1520" spans="24:24" x14ac:dyDescent="0.3">
      <c r="X1520" s="159"/>
    </row>
    <row r="1521" spans="24:24" x14ac:dyDescent="0.3">
      <c r="X1521" s="159"/>
    </row>
    <row r="1522" spans="24:24" x14ac:dyDescent="0.3">
      <c r="X1522" s="159"/>
    </row>
    <row r="1523" spans="24:24" x14ac:dyDescent="0.3">
      <c r="X1523" s="159"/>
    </row>
    <row r="1524" spans="24:24" x14ac:dyDescent="0.3">
      <c r="X1524" s="159"/>
    </row>
    <row r="1525" spans="24:24" x14ac:dyDescent="0.3">
      <c r="X1525" s="159"/>
    </row>
    <row r="1526" spans="24:24" x14ac:dyDescent="0.3">
      <c r="X1526" s="159"/>
    </row>
    <row r="1527" spans="24:24" x14ac:dyDescent="0.3">
      <c r="X1527" s="159"/>
    </row>
    <row r="1528" spans="24:24" x14ac:dyDescent="0.3">
      <c r="X1528" s="159"/>
    </row>
    <row r="1529" spans="24:24" x14ac:dyDescent="0.3">
      <c r="X1529" s="159"/>
    </row>
    <row r="1530" spans="24:24" x14ac:dyDescent="0.3">
      <c r="X1530" s="159"/>
    </row>
    <row r="1531" spans="24:24" x14ac:dyDescent="0.3">
      <c r="X1531" s="159"/>
    </row>
    <row r="1532" spans="24:24" x14ac:dyDescent="0.3">
      <c r="X1532" s="159"/>
    </row>
    <row r="1533" spans="24:24" x14ac:dyDescent="0.3">
      <c r="X1533" s="159"/>
    </row>
    <row r="1534" spans="24:24" x14ac:dyDescent="0.3">
      <c r="X1534" s="159"/>
    </row>
    <row r="1535" spans="24:24" x14ac:dyDescent="0.3">
      <c r="X1535" s="159"/>
    </row>
    <row r="1536" spans="24:24" x14ac:dyDescent="0.3">
      <c r="X1536" s="159"/>
    </row>
    <row r="1537" spans="24:24" x14ac:dyDescent="0.3">
      <c r="X1537" s="159"/>
    </row>
    <row r="1538" spans="24:24" x14ac:dyDescent="0.3">
      <c r="X1538" s="159"/>
    </row>
    <row r="1539" spans="24:24" x14ac:dyDescent="0.3">
      <c r="X1539" s="159"/>
    </row>
    <row r="1540" spans="24:24" x14ac:dyDescent="0.3">
      <c r="X1540" s="159"/>
    </row>
    <row r="1541" spans="24:24" x14ac:dyDescent="0.3">
      <c r="X1541" s="159"/>
    </row>
    <row r="1542" spans="24:24" x14ac:dyDescent="0.3">
      <c r="X1542" s="159"/>
    </row>
    <row r="1543" spans="24:24" x14ac:dyDescent="0.3">
      <c r="X1543" s="159"/>
    </row>
    <row r="1544" spans="24:24" x14ac:dyDescent="0.3">
      <c r="X1544" s="159"/>
    </row>
    <row r="1545" spans="24:24" x14ac:dyDescent="0.3">
      <c r="X1545" s="159"/>
    </row>
    <row r="1546" spans="24:24" x14ac:dyDescent="0.3">
      <c r="X1546" s="159"/>
    </row>
    <row r="1547" spans="24:24" x14ac:dyDescent="0.3">
      <c r="X1547" s="159"/>
    </row>
    <row r="1548" spans="24:24" x14ac:dyDescent="0.3">
      <c r="X1548" s="159"/>
    </row>
    <row r="1549" spans="24:24" x14ac:dyDescent="0.3">
      <c r="X1549" s="159"/>
    </row>
    <row r="1550" spans="24:24" x14ac:dyDescent="0.3">
      <c r="X1550" s="159"/>
    </row>
    <row r="1551" spans="24:24" x14ac:dyDescent="0.3">
      <c r="X1551" s="159"/>
    </row>
    <row r="1552" spans="24:24" x14ac:dyDescent="0.3">
      <c r="X1552" s="159"/>
    </row>
    <row r="1553" spans="24:24" x14ac:dyDescent="0.3">
      <c r="X1553" s="159"/>
    </row>
    <row r="1554" spans="24:24" x14ac:dyDescent="0.3">
      <c r="X1554" s="159"/>
    </row>
    <row r="1555" spans="24:24" x14ac:dyDescent="0.3">
      <c r="X1555" s="159"/>
    </row>
    <row r="1556" spans="24:24" x14ac:dyDescent="0.3">
      <c r="X1556" s="159"/>
    </row>
    <row r="1557" spans="24:24" x14ac:dyDescent="0.3">
      <c r="X1557" s="159"/>
    </row>
    <row r="1558" spans="24:24" x14ac:dyDescent="0.3">
      <c r="X1558" s="159"/>
    </row>
    <row r="1559" spans="24:24" x14ac:dyDescent="0.3">
      <c r="X1559" s="159"/>
    </row>
    <row r="1560" spans="24:24" x14ac:dyDescent="0.3">
      <c r="X1560" s="159"/>
    </row>
    <row r="1561" spans="24:24" x14ac:dyDescent="0.3">
      <c r="X1561" s="159"/>
    </row>
    <row r="1562" spans="24:24" x14ac:dyDescent="0.3">
      <c r="X1562" s="159"/>
    </row>
    <row r="1563" spans="24:24" x14ac:dyDescent="0.3">
      <c r="X1563" s="159"/>
    </row>
    <row r="1564" spans="24:24" x14ac:dyDescent="0.3">
      <c r="X1564" s="159"/>
    </row>
    <row r="1565" spans="24:24" x14ac:dyDescent="0.3">
      <c r="X1565" s="159"/>
    </row>
    <row r="1566" spans="24:24" x14ac:dyDescent="0.3">
      <c r="X1566" s="159"/>
    </row>
    <row r="1567" spans="24:24" x14ac:dyDescent="0.3">
      <c r="X1567" s="159"/>
    </row>
    <row r="1568" spans="24:24" x14ac:dyDescent="0.3">
      <c r="X1568" s="159"/>
    </row>
    <row r="1569" spans="24:24" x14ac:dyDescent="0.3">
      <c r="X1569" s="159"/>
    </row>
    <row r="1570" spans="24:24" x14ac:dyDescent="0.3">
      <c r="X1570" s="159"/>
    </row>
    <row r="1571" spans="24:24" x14ac:dyDescent="0.3">
      <c r="X1571" s="159"/>
    </row>
    <row r="1572" spans="24:24" x14ac:dyDescent="0.3">
      <c r="X1572" s="159"/>
    </row>
    <row r="1573" spans="24:24" x14ac:dyDescent="0.3">
      <c r="X1573" s="159"/>
    </row>
    <row r="1574" spans="24:24" x14ac:dyDescent="0.3">
      <c r="X1574" s="159"/>
    </row>
    <row r="1575" spans="24:24" x14ac:dyDescent="0.3">
      <c r="X1575" s="159"/>
    </row>
    <row r="1576" spans="24:24" x14ac:dyDescent="0.3">
      <c r="X1576" s="159"/>
    </row>
    <row r="1577" spans="24:24" x14ac:dyDescent="0.3">
      <c r="X1577" s="159"/>
    </row>
    <row r="1578" spans="24:24" x14ac:dyDescent="0.3">
      <c r="X1578" s="159"/>
    </row>
    <row r="1579" spans="24:24" x14ac:dyDescent="0.3">
      <c r="X1579" s="159"/>
    </row>
    <row r="1580" spans="24:24" x14ac:dyDescent="0.3">
      <c r="X1580" s="159"/>
    </row>
    <row r="1581" spans="24:24" x14ac:dyDescent="0.3">
      <c r="X1581" s="159"/>
    </row>
    <row r="1582" spans="24:24" x14ac:dyDescent="0.3">
      <c r="X1582" s="159"/>
    </row>
    <row r="1583" spans="24:24" x14ac:dyDescent="0.3">
      <c r="X1583" s="159"/>
    </row>
    <row r="1584" spans="24:24" x14ac:dyDescent="0.3">
      <c r="X1584" s="159"/>
    </row>
    <row r="1585" spans="24:24" x14ac:dyDescent="0.3">
      <c r="X1585" s="159"/>
    </row>
    <row r="1586" spans="24:24" x14ac:dyDescent="0.3">
      <c r="X1586" s="159"/>
    </row>
    <row r="1587" spans="24:24" x14ac:dyDescent="0.3">
      <c r="X1587" s="159"/>
    </row>
    <row r="1588" spans="24:24" x14ac:dyDescent="0.3">
      <c r="X1588" s="159"/>
    </row>
    <row r="1589" spans="24:24" x14ac:dyDescent="0.3">
      <c r="X1589" s="159"/>
    </row>
    <row r="1590" spans="24:24" x14ac:dyDescent="0.3">
      <c r="X1590" s="159"/>
    </row>
    <row r="1591" spans="24:24" x14ac:dyDescent="0.3">
      <c r="X1591" s="159"/>
    </row>
    <row r="1592" spans="24:24" x14ac:dyDescent="0.3">
      <c r="X1592" s="159"/>
    </row>
    <row r="1593" spans="24:24" x14ac:dyDescent="0.3">
      <c r="X1593" s="159"/>
    </row>
    <row r="1594" spans="24:24" x14ac:dyDescent="0.3">
      <c r="X1594" s="159"/>
    </row>
    <row r="1595" spans="24:24" x14ac:dyDescent="0.3">
      <c r="X1595" s="159"/>
    </row>
    <row r="1596" spans="24:24" x14ac:dyDescent="0.3">
      <c r="X1596" s="159"/>
    </row>
    <row r="1597" spans="24:24" x14ac:dyDescent="0.3">
      <c r="X1597" s="159"/>
    </row>
    <row r="1598" spans="24:24" x14ac:dyDescent="0.3">
      <c r="X1598" s="159"/>
    </row>
    <row r="1599" spans="24:24" x14ac:dyDescent="0.3">
      <c r="X1599" s="159"/>
    </row>
    <row r="1600" spans="24:24" x14ac:dyDescent="0.3">
      <c r="X1600" s="159"/>
    </row>
    <row r="1601" spans="24:24" x14ac:dyDescent="0.3">
      <c r="X1601" s="159"/>
    </row>
    <row r="1602" spans="24:24" x14ac:dyDescent="0.3">
      <c r="X1602" s="159"/>
    </row>
    <row r="1603" spans="24:24" x14ac:dyDescent="0.3">
      <c r="X1603" s="159"/>
    </row>
    <row r="1604" spans="24:24" x14ac:dyDescent="0.3">
      <c r="X1604" s="159"/>
    </row>
    <row r="1605" spans="24:24" x14ac:dyDescent="0.3">
      <c r="X1605" s="159"/>
    </row>
    <row r="1606" spans="24:24" x14ac:dyDescent="0.3">
      <c r="X1606" s="159"/>
    </row>
    <row r="1607" spans="24:24" x14ac:dyDescent="0.3">
      <c r="X1607" s="159"/>
    </row>
    <row r="1608" spans="24:24" x14ac:dyDescent="0.3">
      <c r="X1608" s="159"/>
    </row>
    <row r="1609" spans="24:24" x14ac:dyDescent="0.3">
      <c r="X1609" s="159"/>
    </row>
    <row r="1610" spans="24:24" x14ac:dyDescent="0.3">
      <c r="X1610" s="159"/>
    </row>
    <row r="1611" spans="24:24" x14ac:dyDescent="0.3">
      <c r="X1611" s="159"/>
    </row>
    <row r="1612" spans="24:24" x14ac:dyDescent="0.3">
      <c r="X1612" s="159"/>
    </row>
    <row r="1613" spans="24:24" x14ac:dyDescent="0.3">
      <c r="X1613" s="159"/>
    </row>
    <row r="1614" spans="24:24" x14ac:dyDescent="0.3">
      <c r="X1614" s="159"/>
    </row>
    <row r="1615" spans="24:24" x14ac:dyDescent="0.3">
      <c r="X1615" s="159"/>
    </row>
    <row r="1616" spans="24:24" x14ac:dyDescent="0.3">
      <c r="X1616" s="159"/>
    </row>
    <row r="1617" spans="24:24" x14ac:dyDescent="0.3">
      <c r="X1617" s="159"/>
    </row>
    <row r="1618" spans="24:24" x14ac:dyDescent="0.3">
      <c r="X1618" s="159"/>
    </row>
    <row r="1619" spans="24:24" x14ac:dyDescent="0.3">
      <c r="X1619" s="159"/>
    </row>
    <row r="1620" spans="24:24" x14ac:dyDescent="0.3">
      <c r="X1620" s="159"/>
    </row>
    <row r="1621" spans="24:24" x14ac:dyDescent="0.3">
      <c r="X1621" s="159"/>
    </row>
    <row r="1622" spans="24:24" x14ac:dyDescent="0.3">
      <c r="X1622" s="159"/>
    </row>
    <row r="1623" spans="24:24" x14ac:dyDescent="0.3">
      <c r="X1623" s="159"/>
    </row>
    <row r="1624" spans="24:24" x14ac:dyDescent="0.3">
      <c r="X1624" s="159"/>
    </row>
    <row r="1625" spans="24:24" x14ac:dyDescent="0.3">
      <c r="X1625" s="159"/>
    </row>
    <row r="1626" spans="24:24" x14ac:dyDescent="0.3">
      <c r="X1626" s="159"/>
    </row>
    <row r="1627" spans="24:24" x14ac:dyDescent="0.3">
      <c r="X1627" s="159"/>
    </row>
    <row r="1628" spans="24:24" x14ac:dyDescent="0.3">
      <c r="X1628" s="159"/>
    </row>
    <row r="1629" spans="24:24" x14ac:dyDescent="0.3">
      <c r="X1629" s="159"/>
    </row>
    <row r="1630" spans="24:24" x14ac:dyDescent="0.3">
      <c r="X1630" s="159"/>
    </row>
    <row r="1631" spans="24:24" x14ac:dyDescent="0.3">
      <c r="X1631" s="159"/>
    </row>
    <row r="1632" spans="24:24" x14ac:dyDescent="0.3">
      <c r="X1632" s="159"/>
    </row>
    <row r="1633" spans="24:24" x14ac:dyDescent="0.3">
      <c r="X1633" s="159"/>
    </row>
    <row r="1634" spans="24:24" x14ac:dyDescent="0.3">
      <c r="X1634" s="159"/>
    </row>
    <row r="1635" spans="24:24" x14ac:dyDescent="0.3">
      <c r="X1635" s="159"/>
    </row>
    <row r="1636" spans="24:24" x14ac:dyDescent="0.3">
      <c r="X1636" s="159"/>
    </row>
    <row r="1637" spans="24:24" x14ac:dyDescent="0.3">
      <c r="X1637" s="159"/>
    </row>
    <row r="1638" spans="24:24" x14ac:dyDescent="0.3">
      <c r="X1638" s="159"/>
    </row>
    <row r="1639" spans="24:24" x14ac:dyDescent="0.3">
      <c r="X1639" s="159"/>
    </row>
    <row r="1640" spans="24:24" x14ac:dyDescent="0.3">
      <c r="X1640" s="159"/>
    </row>
    <row r="1641" spans="24:24" x14ac:dyDescent="0.3">
      <c r="X1641" s="159"/>
    </row>
    <row r="1642" spans="24:24" x14ac:dyDescent="0.3">
      <c r="X1642" s="159"/>
    </row>
    <row r="1643" spans="24:24" x14ac:dyDescent="0.3">
      <c r="X1643" s="159"/>
    </row>
    <row r="1644" spans="24:24" x14ac:dyDescent="0.3">
      <c r="X1644" s="159"/>
    </row>
    <row r="1645" spans="24:24" x14ac:dyDescent="0.3">
      <c r="X1645" s="159"/>
    </row>
    <row r="1646" spans="24:24" x14ac:dyDescent="0.3">
      <c r="X1646" s="159"/>
    </row>
    <row r="1647" spans="24:24" x14ac:dyDescent="0.3">
      <c r="X1647" s="159"/>
    </row>
    <row r="1648" spans="24:24" x14ac:dyDescent="0.3">
      <c r="X1648" s="159"/>
    </row>
    <row r="1649" spans="24:24" x14ac:dyDescent="0.3">
      <c r="X1649" s="159"/>
    </row>
    <row r="1650" spans="24:24" x14ac:dyDescent="0.3">
      <c r="X1650" s="159"/>
    </row>
    <row r="1651" spans="24:24" x14ac:dyDescent="0.3">
      <c r="X1651" s="159"/>
    </row>
    <row r="1652" spans="24:24" x14ac:dyDescent="0.3">
      <c r="X1652" s="159"/>
    </row>
    <row r="1653" spans="24:24" x14ac:dyDescent="0.3">
      <c r="X1653" s="159"/>
    </row>
    <row r="1654" spans="24:24" x14ac:dyDescent="0.3">
      <c r="X1654" s="159"/>
    </row>
    <row r="1655" spans="24:24" x14ac:dyDescent="0.3">
      <c r="X1655" s="159"/>
    </row>
    <row r="1656" spans="24:24" x14ac:dyDescent="0.3">
      <c r="X1656" s="159"/>
    </row>
    <row r="1657" spans="24:24" x14ac:dyDescent="0.3">
      <c r="X1657" s="159"/>
    </row>
    <row r="1658" spans="24:24" x14ac:dyDescent="0.3">
      <c r="X1658" s="159"/>
    </row>
    <row r="1659" spans="24:24" x14ac:dyDescent="0.3">
      <c r="X1659" s="159"/>
    </row>
    <row r="1660" spans="24:24" x14ac:dyDescent="0.3">
      <c r="X1660" s="159"/>
    </row>
    <row r="1661" spans="24:24" x14ac:dyDescent="0.3">
      <c r="X1661" s="159"/>
    </row>
    <row r="1662" spans="24:24" x14ac:dyDescent="0.3">
      <c r="X1662" s="159"/>
    </row>
    <row r="1663" spans="24:24" x14ac:dyDescent="0.3">
      <c r="X1663" s="159"/>
    </row>
    <row r="1664" spans="24:24" x14ac:dyDescent="0.3">
      <c r="X1664" s="159"/>
    </row>
    <row r="1665" spans="24:24" x14ac:dyDescent="0.3">
      <c r="X1665" s="159"/>
    </row>
    <row r="1666" spans="24:24" x14ac:dyDescent="0.3">
      <c r="X1666" s="159"/>
    </row>
    <row r="1667" spans="24:24" x14ac:dyDescent="0.3">
      <c r="X1667" s="159"/>
    </row>
    <row r="1668" spans="24:24" x14ac:dyDescent="0.3">
      <c r="X1668" s="159"/>
    </row>
    <row r="1669" spans="24:24" x14ac:dyDescent="0.3">
      <c r="X1669" s="159"/>
    </row>
    <row r="1670" spans="24:24" x14ac:dyDescent="0.3">
      <c r="X1670" s="159"/>
    </row>
    <row r="1671" spans="24:24" x14ac:dyDescent="0.3">
      <c r="X1671" s="159"/>
    </row>
    <row r="1672" spans="24:24" x14ac:dyDescent="0.3">
      <c r="X1672" s="159"/>
    </row>
    <row r="1673" spans="24:24" x14ac:dyDescent="0.3">
      <c r="X1673" s="159"/>
    </row>
    <row r="1674" spans="24:24" x14ac:dyDescent="0.3">
      <c r="X1674" s="159"/>
    </row>
    <row r="1675" spans="24:24" x14ac:dyDescent="0.3">
      <c r="X1675" s="159"/>
    </row>
    <row r="1676" spans="24:24" x14ac:dyDescent="0.3">
      <c r="X1676" s="159"/>
    </row>
    <row r="1677" spans="24:24" x14ac:dyDescent="0.3">
      <c r="X1677" s="159"/>
    </row>
    <row r="1678" spans="24:24" x14ac:dyDescent="0.3">
      <c r="X1678" s="159"/>
    </row>
    <row r="1679" spans="24:24" x14ac:dyDescent="0.3">
      <c r="X1679" s="159"/>
    </row>
    <row r="1680" spans="24:24" x14ac:dyDescent="0.3">
      <c r="X1680" s="159"/>
    </row>
    <row r="1681" spans="24:24" x14ac:dyDescent="0.3">
      <c r="X1681" s="159"/>
    </row>
    <row r="1682" spans="24:24" x14ac:dyDescent="0.3">
      <c r="X1682" s="159"/>
    </row>
    <row r="1683" spans="24:24" x14ac:dyDescent="0.3">
      <c r="X1683" s="159"/>
    </row>
    <row r="1684" spans="24:24" x14ac:dyDescent="0.3">
      <c r="X1684" s="159"/>
    </row>
    <row r="1685" spans="24:24" x14ac:dyDescent="0.3">
      <c r="X1685" s="159"/>
    </row>
    <row r="1686" spans="24:24" x14ac:dyDescent="0.3">
      <c r="X1686" s="159"/>
    </row>
    <row r="1687" spans="24:24" x14ac:dyDescent="0.3">
      <c r="X1687" s="159"/>
    </row>
    <row r="1688" spans="24:24" x14ac:dyDescent="0.3">
      <c r="X1688" s="159"/>
    </row>
    <row r="1689" spans="24:24" x14ac:dyDescent="0.3">
      <c r="X1689" s="159"/>
    </row>
    <row r="1690" spans="24:24" x14ac:dyDescent="0.3">
      <c r="X1690" s="159"/>
    </row>
    <row r="1691" spans="24:24" x14ac:dyDescent="0.3">
      <c r="X1691" s="159"/>
    </row>
    <row r="1692" spans="24:24" x14ac:dyDescent="0.3">
      <c r="X1692" s="159"/>
    </row>
    <row r="1693" spans="24:24" x14ac:dyDescent="0.3">
      <c r="X1693" s="159"/>
    </row>
    <row r="1694" spans="24:24" x14ac:dyDescent="0.3">
      <c r="X1694" s="159"/>
    </row>
    <row r="1695" spans="24:24" x14ac:dyDescent="0.3">
      <c r="X1695" s="159"/>
    </row>
    <row r="1696" spans="24:24" x14ac:dyDescent="0.3">
      <c r="X1696" s="159"/>
    </row>
    <row r="1697" spans="24:24" x14ac:dyDescent="0.3">
      <c r="X1697" s="159"/>
    </row>
    <row r="1698" spans="24:24" x14ac:dyDescent="0.3">
      <c r="X1698" s="159"/>
    </row>
    <row r="1699" spans="24:24" x14ac:dyDescent="0.3">
      <c r="X1699" s="159"/>
    </row>
    <row r="1700" spans="24:24" x14ac:dyDescent="0.3">
      <c r="X1700" s="159"/>
    </row>
    <row r="1701" spans="24:24" x14ac:dyDescent="0.3">
      <c r="X1701" s="159"/>
    </row>
    <row r="1702" spans="24:24" x14ac:dyDescent="0.3">
      <c r="X1702" s="159"/>
    </row>
    <row r="1703" spans="24:24" x14ac:dyDescent="0.3">
      <c r="X1703" s="159"/>
    </row>
    <row r="1704" spans="24:24" x14ac:dyDescent="0.3">
      <c r="X1704" s="159"/>
    </row>
    <row r="1705" spans="24:24" x14ac:dyDescent="0.3">
      <c r="X1705" s="159"/>
    </row>
    <row r="1706" spans="24:24" x14ac:dyDescent="0.3">
      <c r="X1706" s="159"/>
    </row>
    <row r="1707" spans="24:24" x14ac:dyDescent="0.3">
      <c r="X1707" s="159"/>
    </row>
    <row r="1708" spans="24:24" x14ac:dyDescent="0.3">
      <c r="X1708" s="159"/>
    </row>
    <row r="1709" spans="24:24" x14ac:dyDescent="0.3">
      <c r="X1709" s="159"/>
    </row>
    <row r="1710" spans="24:24" x14ac:dyDescent="0.3">
      <c r="X1710" s="159"/>
    </row>
    <row r="1711" spans="24:24" x14ac:dyDescent="0.3">
      <c r="X1711" s="159"/>
    </row>
    <row r="1712" spans="24:24" x14ac:dyDescent="0.3">
      <c r="X1712" s="159"/>
    </row>
    <row r="1713" spans="24:24" x14ac:dyDescent="0.3">
      <c r="X1713" s="159"/>
    </row>
    <row r="1714" spans="24:24" x14ac:dyDescent="0.3">
      <c r="X1714" s="159"/>
    </row>
    <row r="1715" spans="24:24" x14ac:dyDescent="0.3">
      <c r="X1715" s="159"/>
    </row>
    <row r="1716" spans="24:24" x14ac:dyDescent="0.3">
      <c r="X1716" s="159"/>
    </row>
    <row r="1717" spans="24:24" x14ac:dyDescent="0.3">
      <c r="X1717" s="159"/>
    </row>
    <row r="1718" spans="24:24" x14ac:dyDescent="0.3">
      <c r="X1718" s="159"/>
    </row>
    <row r="1719" spans="24:24" x14ac:dyDescent="0.3">
      <c r="X1719" s="159"/>
    </row>
    <row r="1720" spans="24:24" x14ac:dyDescent="0.3">
      <c r="X1720" s="159"/>
    </row>
    <row r="1721" spans="24:24" x14ac:dyDescent="0.3">
      <c r="X1721" s="159"/>
    </row>
    <row r="1722" spans="24:24" x14ac:dyDescent="0.3">
      <c r="X1722" s="159"/>
    </row>
    <row r="1723" spans="24:24" x14ac:dyDescent="0.3">
      <c r="X1723" s="159"/>
    </row>
    <row r="1724" spans="24:24" x14ac:dyDescent="0.3">
      <c r="X1724" s="159"/>
    </row>
    <row r="1725" spans="24:24" x14ac:dyDescent="0.3">
      <c r="X1725" s="159"/>
    </row>
    <row r="1726" spans="24:24" x14ac:dyDescent="0.3">
      <c r="X1726" s="159"/>
    </row>
    <row r="1727" spans="24:24" x14ac:dyDescent="0.3">
      <c r="X1727" s="159"/>
    </row>
    <row r="1728" spans="24:24" x14ac:dyDescent="0.3">
      <c r="X1728" s="159"/>
    </row>
    <row r="1729" spans="24:24" x14ac:dyDescent="0.3">
      <c r="X1729" s="159"/>
    </row>
    <row r="1730" spans="24:24" x14ac:dyDescent="0.3">
      <c r="X1730" s="159"/>
    </row>
    <row r="1731" spans="24:24" x14ac:dyDescent="0.3">
      <c r="X1731" s="159"/>
    </row>
    <row r="1732" spans="24:24" x14ac:dyDescent="0.3">
      <c r="X1732" s="159"/>
    </row>
    <row r="1733" spans="24:24" x14ac:dyDescent="0.3">
      <c r="X1733" s="159"/>
    </row>
    <row r="1734" spans="24:24" x14ac:dyDescent="0.3">
      <c r="X1734" s="159"/>
    </row>
    <row r="1735" spans="24:24" x14ac:dyDescent="0.3">
      <c r="X1735" s="159"/>
    </row>
    <row r="1736" spans="24:24" x14ac:dyDescent="0.3">
      <c r="X1736" s="159"/>
    </row>
    <row r="1737" spans="24:24" x14ac:dyDescent="0.3">
      <c r="X1737" s="159"/>
    </row>
    <row r="1738" spans="24:24" x14ac:dyDescent="0.3">
      <c r="X1738" s="159"/>
    </row>
    <row r="1739" spans="24:24" x14ac:dyDescent="0.3">
      <c r="X1739" s="159"/>
    </row>
    <row r="1740" spans="24:24" x14ac:dyDescent="0.3">
      <c r="X1740" s="159"/>
    </row>
    <row r="1741" spans="24:24" x14ac:dyDescent="0.3">
      <c r="X1741" s="159"/>
    </row>
    <row r="1742" spans="24:24" x14ac:dyDescent="0.3">
      <c r="X1742" s="159"/>
    </row>
    <row r="1743" spans="24:24" x14ac:dyDescent="0.3">
      <c r="X1743" s="159"/>
    </row>
    <row r="1744" spans="24:24" x14ac:dyDescent="0.3">
      <c r="X1744" s="159"/>
    </row>
    <row r="1745" spans="24:24" x14ac:dyDescent="0.3">
      <c r="X1745" s="159"/>
    </row>
    <row r="1746" spans="24:24" x14ac:dyDescent="0.3">
      <c r="X1746" s="159"/>
    </row>
    <row r="1747" spans="24:24" x14ac:dyDescent="0.3">
      <c r="X1747" s="159"/>
    </row>
    <row r="1748" spans="24:24" x14ac:dyDescent="0.3">
      <c r="X1748" s="159"/>
    </row>
    <row r="1749" spans="24:24" x14ac:dyDescent="0.3">
      <c r="X1749" s="159"/>
    </row>
    <row r="1750" spans="24:24" x14ac:dyDescent="0.3">
      <c r="X1750" s="159"/>
    </row>
    <row r="1751" spans="24:24" x14ac:dyDescent="0.3">
      <c r="X1751" s="159"/>
    </row>
    <row r="1752" spans="24:24" x14ac:dyDescent="0.3">
      <c r="X1752" s="159"/>
    </row>
    <row r="1753" spans="24:24" x14ac:dyDescent="0.3">
      <c r="X1753" s="159"/>
    </row>
    <row r="1754" spans="24:24" x14ac:dyDescent="0.3">
      <c r="X1754" s="159"/>
    </row>
    <row r="1755" spans="24:24" x14ac:dyDescent="0.3">
      <c r="X1755" s="159"/>
    </row>
    <row r="1756" spans="24:24" x14ac:dyDescent="0.3">
      <c r="X1756" s="159"/>
    </row>
    <row r="1757" spans="24:24" x14ac:dyDescent="0.3">
      <c r="X1757" s="159"/>
    </row>
    <row r="1758" spans="24:24" x14ac:dyDescent="0.3">
      <c r="X1758" s="159"/>
    </row>
    <row r="1759" spans="24:24" x14ac:dyDescent="0.3">
      <c r="X1759" s="159"/>
    </row>
    <row r="1760" spans="24:24" x14ac:dyDescent="0.3">
      <c r="X1760" s="159"/>
    </row>
    <row r="1761" spans="24:24" x14ac:dyDescent="0.3">
      <c r="X1761" s="159"/>
    </row>
    <row r="1762" spans="24:24" x14ac:dyDescent="0.3">
      <c r="X1762" s="159"/>
    </row>
    <row r="1763" spans="24:24" x14ac:dyDescent="0.3">
      <c r="X1763" s="159"/>
    </row>
    <row r="1764" spans="24:24" x14ac:dyDescent="0.3">
      <c r="X1764" s="159"/>
    </row>
    <row r="1765" spans="24:24" x14ac:dyDescent="0.3">
      <c r="X1765" s="159"/>
    </row>
    <row r="1766" spans="24:24" x14ac:dyDescent="0.3">
      <c r="X1766" s="159"/>
    </row>
    <row r="1767" spans="24:24" x14ac:dyDescent="0.3">
      <c r="X1767" s="159"/>
    </row>
    <row r="1768" spans="24:24" x14ac:dyDescent="0.3">
      <c r="X1768" s="159"/>
    </row>
    <row r="1769" spans="24:24" x14ac:dyDescent="0.3">
      <c r="X1769" s="159"/>
    </row>
    <row r="1770" spans="24:24" x14ac:dyDescent="0.3">
      <c r="X1770" s="159"/>
    </row>
    <row r="1771" spans="24:24" x14ac:dyDescent="0.3">
      <c r="X1771" s="159"/>
    </row>
    <row r="1772" spans="24:24" x14ac:dyDescent="0.3">
      <c r="X1772" s="159"/>
    </row>
    <row r="1773" spans="24:24" x14ac:dyDescent="0.3">
      <c r="X1773" s="159"/>
    </row>
    <row r="1774" spans="24:24" x14ac:dyDescent="0.3">
      <c r="X1774" s="159"/>
    </row>
    <row r="1775" spans="24:24" x14ac:dyDescent="0.3">
      <c r="X1775" s="159"/>
    </row>
    <row r="1776" spans="24:24" x14ac:dyDescent="0.3">
      <c r="X1776" s="159"/>
    </row>
    <row r="1777" spans="24:24" x14ac:dyDescent="0.3">
      <c r="X1777" s="159"/>
    </row>
    <row r="1778" spans="24:24" x14ac:dyDescent="0.3">
      <c r="X1778" s="159"/>
    </row>
    <row r="1779" spans="24:24" x14ac:dyDescent="0.3">
      <c r="X1779" s="159"/>
    </row>
    <row r="1780" spans="24:24" x14ac:dyDescent="0.3">
      <c r="X1780" s="159"/>
    </row>
    <row r="1781" spans="24:24" x14ac:dyDescent="0.3">
      <c r="X1781" s="159"/>
    </row>
    <row r="1782" spans="24:24" x14ac:dyDescent="0.3">
      <c r="X1782" s="159"/>
    </row>
    <row r="1783" spans="24:24" x14ac:dyDescent="0.3">
      <c r="X1783" s="159"/>
    </row>
    <row r="1784" spans="24:24" x14ac:dyDescent="0.3">
      <c r="X1784" s="159"/>
    </row>
    <row r="1785" spans="24:24" x14ac:dyDescent="0.3">
      <c r="X1785" s="159"/>
    </row>
    <row r="1786" spans="24:24" x14ac:dyDescent="0.3">
      <c r="X1786" s="159"/>
    </row>
    <row r="1787" spans="24:24" x14ac:dyDescent="0.3">
      <c r="X1787" s="159"/>
    </row>
    <row r="1788" spans="24:24" x14ac:dyDescent="0.3">
      <c r="X1788" s="159"/>
    </row>
    <row r="1789" spans="24:24" x14ac:dyDescent="0.3">
      <c r="X1789" s="159"/>
    </row>
    <row r="1790" spans="24:24" x14ac:dyDescent="0.3">
      <c r="X1790" s="159"/>
    </row>
    <row r="1791" spans="24:24" x14ac:dyDescent="0.3">
      <c r="X1791" s="159"/>
    </row>
    <row r="1792" spans="24:24" x14ac:dyDescent="0.3">
      <c r="X1792" s="159"/>
    </row>
    <row r="1793" spans="24:24" x14ac:dyDescent="0.3">
      <c r="X1793" s="159"/>
    </row>
    <row r="1794" spans="24:24" x14ac:dyDescent="0.3">
      <c r="X1794" s="159"/>
    </row>
    <row r="1795" spans="24:24" x14ac:dyDescent="0.3">
      <c r="X1795" s="159"/>
    </row>
    <row r="1796" spans="24:24" x14ac:dyDescent="0.3">
      <c r="X1796" s="159"/>
    </row>
    <row r="1797" spans="24:24" x14ac:dyDescent="0.3">
      <c r="X1797" s="159"/>
    </row>
    <row r="1798" spans="24:24" x14ac:dyDescent="0.3">
      <c r="X1798" s="159"/>
    </row>
  </sheetData>
  <sheetProtection sheet="1" objects="1" scenarios="1"/>
  <phoneticPr fontId="2"/>
  <pageMargins left="0.7" right="0.7" top="0.75" bottom="0.75" header="0.3" footer="0.3"/>
  <pageSetup paperSize="9" orientation="portrait"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42021D-8E4E-4A53-9C0B-9DCACC8CF00B}">
  <sheetPr codeName="Sheet56"/>
  <dimension ref="A1:E1748"/>
  <sheetViews>
    <sheetView zoomScaleNormal="100" workbookViewId="0"/>
  </sheetViews>
  <sheetFormatPr defaultRowHeight="16.5" x14ac:dyDescent="0.3"/>
  <cols>
    <col min="5" max="5" width="11.25" bestFit="1" customWidth="1"/>
  </cols>
  <sheetData>
    <row r="1" spans="1:5" x14ac:dyDescent="0.3">
      <c r="B1" s="85" t="s">
        <v>2611</v>
      </c>
      <c r="C1" s="138" t="s">
        <v>28</v>
      </c>
      <c r="D1" s="138" t="s">
        <v>2612</v>
      </c>
      <c r="E1" s="138" t="s">
        <v>2613</v>
      </c>
    </row>
    <row r="2" spans="1:5" x14ac:dyDescent="0.3">
      <c r="A2" t="str">
        <f>LEFT(B2,5)</f>
        <v>01100</v>
      </c>
      <c r="B2" s="43" t="s">
        <v>2614</v>
      </c>
      <c r="C2" s="43" t="s">
        <v>26</v>
      </c>
      <c r="D2" s="43" t="s">
        <v>27</v>
      </c>
      <c r="E2" s="134">
        <f>VLOOKUP(B2,[1]市区町村別_バス保有台数!$B$3:$E$1749,4,)</f>
        <v>1959313</v>
      </c>
    </row>
    <row r="3" spans="1:5" x14ac:dyDescent="0.3">
      <c r="A3" t="str">
        <f t="shared" ref="A3:A66" si="0">LEFT(B3,5)</f>
        <v>01202</v>
      </c>
      <c r="B3" s="43" t="s">
        <v>2615</v>
      </c>
      <c r="C3" s="43" t="s">
        <v>26</v>
      </c>
      <c r="D3" s="43" t="s">
        <v>125</v>
      </c>
      <c r="E3" s="134">
        <f>VLOOKUP(B3,[1]市区町村別_バス保有台数!$B$3:$E$1749,4,)</f>
        <v>255308</v>
      </c>
    </row>
    <row r="4" spans="1:5" x14ac:dyDescent="0.3">
      <c r="A4" t="str">
        <f t="shared" si="0"/>
        <v>01203</v>
      </c>
      <c r="B4" s="43" t="s">
        <v>2616</v>
      </c>
      <c r="C4" s="43" t="s">
        <v>26</v>
      </c>
      <c r="D4" s="43" t="s">
        <v>193</v>
      </c>
      <c r="E4" s="134">
        <f>VLOOKUP(B4,[1]市区町村別_バス保有台数!$B$3:$E$1749,4,)</f>
        <v>114425</v>
      </c>
    </row>
    <row r="5" spans="1:5" x14ac:dyDescent="0.3">
      <c r="A5" t="str">
        <f t="shared" si="0"/>
        <v>01204</v>
      </c>
      <c r="B5" s="43" t="s">
        <v>2617</v>
      </c>
      <c r="C5" s="43" t="s">
        <v>26</v>
      </c>
      <c r="D5" s="43" t="s">
        <v>254</v>
      </c>
      <c r="E5" s="134">
        <f>VLOOKUP(B5,[1]市区町村別_バス保有台数!$B$3:$E$1749,4,)</f>
        <v>334070</v>
      </c>
    </row>
    <row r="6" spans="1:5" x14ac:dyDescent="0.3">
      <c r="A6" t="str">
        <f t="shared" si="0"/>
        <v>01205</v>
      </c>
      <c r="B6" s="43" t="s">
        <v>2618</v>
      </c>
      <c r="C6" s="43" t="s">
        <v>26</v>
      </c>
      <c r="D6" s="43" t="s">
        <v>305</v>
      </c>
      <c r="E6" s="134">
        <f>VLOOKUP(B6,[1]市区町村別_バス保有台数!$B$3:$E$1749,4,)</f>
        <v>82977</v>
      </c>
    </row>
    <row r="7" spans="1:5" x14ac:dyDescent="0.3">
      <c r="A7" t="str">
        <f t="shared" si="0"/>
        <v>01206</v>
      </c>
      <c r="B7" s="43" t="s">
        <v>2619</v>
      </c>
      <c r="C7" s="43" t="s">
        <v>26</v>
      </c>
      <c r="D7" s="43" t="s">
        <v>357</v>
      </c>
      <c r="E7" s="134">
        <f>VLOOKUP(B7,[1]市区町村別_バス保有台数!$B$3:$E$1749,4,)</f>
        <v>168086</v>
      </c>
    </row>
    <row r="8" spans="1:5" x14ac:dyDescent="0.3">
      <c r="A8" t="str">
        <f t="shared" si="0"/>
        <v>01207</v>
      </c>
      <c r="B8" s="43" t="s">
        <v>2620</v>
      </c>
      <c r="C8" s="43" t="s">
        <v>26</v>
      </c>
      <c r="D8" s="43" t="s">
        <v>408</v>
      </c>
      <c r="E8" s="134">
        <f>VLOOKUP(B8,[1]市区町村別_バス保有台数!$B$3:$E$1749,4,)</f>
        <v>166043</v>
      </c>
    </row>
    <row r="9" spans="1:5" x14ac:dyDescent="0.3">
      <c r="A9" t="str">
        <f t="shared" si="0"/>
        <v>01208</v>
      </c>
      <c r="B9" s="43" t="s">
        <v>2621</v>
      </c>
      <c r="C9" s="43" t="s">
        <v>26</v>
      </c>
      <c r="D9" s="43" t="s">
        <v>463</v>
      </c>
      <c r="E9" s="134">
        <f>VLOOKUP(B9,[1]市区町村別_バス保有台数!$B$3:$E$1749,4,)</f>
        <v>116630</v>
      </c>
    </row>
    <row r="10" spans="1:5" x14ac:dyDescent="0.3">
      <c r="A10" t="str">
        <f t="shared" si="0"/>
        <v>01209</v>
      </c>
      <c r="B10" s="43" t="s">
        <v>2622</v>
      </c>
      <c r="C10" s="43" t="s">
        <v>26</v>
      </c>
      <c r="D10" s="43" t="s">
        <v>516</v>
      </c>
      <c r="E10" s="134">
        <f>VLOOKUP(B10,[1]市区町村別_バス保有台数!$B$3:$E$1749,4,)</f>
        <v>7769</v>
      </c>
    </row>
    <row r="11" spans="1:5" x14ac:dyDescent="0.3">
      <c r="A11" t="str">
        <f t="shared" si="0"/>
        <v>01210</v>
      </c>
      <c r="B11" s="43" t="s">
        <v>2623</v>
      </c>
      <c r="C11" s="43" t="s">
        <v>26</v>
      </c>
      <c r="D11" s="43" t="s">
        <v>570</v>
      </c>
      <c r="E11" s="134">
        <f>VLOOKUP(B11,[1]市区町村別_バス保有台数!$B$3:$E$1749,4,)</f>
        <v>80410</v>
      </c>
    </row>
    <row r="12" spans="1:5" x14ac:dyDescent="0.3">
      <c r="A12" t="str">
        <f t="shared" si="0"/>
        <v>01211</v>
      </c>
      <c r="B12" s="43" t="s">
        <v>2624</v>
      </c>
      <c r="C12" s="43" t="s">
        <v>26</v>
      </c>
      <c r="D12" s="43" t="s">
        <v>621</v>
      </c>
      <c r="E12" s="134">
        <f>VLOOKUP(B12,[1]市区町村別_バス保有台数!$B$3:$E$1749,4,)</f>
        <v>35039</v>
      </c>
    </row>
    <row r="13" spans="1:5" x14ac:dyDescent="0.3">
      <c r="A13" t="str">
        <f t="shared" si="0"/>
        <v>01212</v>
      </c>
      <c r="B13" s="43" t="s">
        <v>2625</v>
      </c>
      <c r="C13" s="43" t="s">
        <v>26</v>
      </c>
      <c r="D13" s="43" t="s">
        <v>674</v>
      </c>
      <c r="E13" s="134">
        <f>VLOOKUP(B13,[1]市区町村別_バス保有台数!$B$3:$E$1749,4,)</f>
        <v>20715</v>
      </c>
    </row>
    <row r="14" spans="1:5" x14ac:dyDescent="0.3">
      <c r="A14" t="str">
        <f t="shared" si="0"/>
        <v>01213</v>
      </c>
      <c r="B14" s="43" t="s">
        <v>2626</v>
      </c>
      <c r="C14" s="43" t="s">
        <v>26</v>
      </c>
      <c r="D14" s="43" t="s">
        <v>727</v>
      </c>
      <c r="E14" s="134">
        <f>VLOOKUP(B14,[1]市区町村別_バス保有台数!$B$3:$E$1749,4,)</f>
        <v>171242</v>
      </c>
    </row>
    <row r="15" spans="1:5" x14ac:dyDescent="0.3">
      <c r="A15" t="str">
        <f t="shared" si="0"/>
        <v>01214</v>
      </c>
      <c r="B15" s="43" t="s">
        <v>2627</v>
      </c>
      <c r="C15" s="43" t="s">
        <v>26</v>
      </c>
      <c r="D15" s="43" t="s">
        <v>781</v>
      </c>
      <c r="E15" s="134">
        <f>VLOOKUP(B15,[1]市区町村別_バス保有台数!$B$3:$E$1749,4,)</f>
        <v>33605</v>
      </c>
    </row>
    <row r="16" spans="1:5" x14ac:dyDescent="0.3">
      <c r="A16" t="str">
        <f t="shared" si="0"/>
        <v>01215</v>
      </c>
      <c r="B16" s="43" t="s">
        <v>2628</v>
      </c>
      <c r="C16" s="43" t="s">
        <v>26</v>
      </c>
      <c r="D16" s="43" t="s">
        <v>832</v>
      </c>
      <c r="E16" s="134">
        <f>VLOOKUP(B16,[1]市区町村別_バス保有台数!$B$3:$E$1749,4,)</f>
        <v>21058</v>
      </c>
    </row>
    <row r="17" spans="1:5" x14ac:dyDescent="0.3">
      <c r="A17" t="str">
        <f t="shared" si="0"/>
        <v>01216</v>
      </c>
      <c r="B17" s="43" t="s">
        <v>2629</v>
      </c>
      <c r="C17" s="43" t="s">
        <v>26</v>
      </c>
      <c r="D17" s="43" t="s">
        <v>884</v>
      </c>
      <c r="E17" s="134">
        <f>VLOOKUP(B17,[1]市区町村別_バス保有台数!$B$3:$E$1749,4,)</f>
        <v>13204</v>
      </c>
    </row>
    <row r="18" spans="1:5" x14ac:dyDescent="0.3">
      <c r="A18" t="str">
        <f t="shared" si="0"/>
        <v>01217</v>
      </c>
      <c r="B18" s="43" t="s">
        <v>2630</v>
      </c>
      <c r="C18" s="43" t="s">
        <v>26</v>
      </c>
      <c r="D18" s="43" t="s">
        <v>937</v>
      </c>
      <c r="E18" s="134">
        <f>VLOOKUP(B18,[1]市区町村別_バス保有台数!$B$3:$E$1749,4,)</f>
        <v>119580</v>
      </c>
    </row>
    <row r="19" spans="1:5" x14ac:dyDescent="0.3">
      <c r="A19" t="str">
        <f t="shared" si="0"/>
        <v>01218</v>
      </c>
      <c r="B19" s="43" t="s">
        <v>2631</v>
      </c>
      <c r="C19" s="43" t="s">
        <v>26</v>
      </c>
      <c r="D19" s="43" t="s">
        <v>984</v>
      </c>
      <c r="E19" s="134">
        <f>VLOOKUP(B19,[1]市区町村別_バス保有台数!$B$3:$E$1749,4,)</f>
        <v>9906</v>
      </c>
    </row>
    <row r="20" spans="1:5" x14ac:dyDescent="0.3">
      <c r="A20" t="str">
        <f t="shared" si="0"/>
        <v>01219</v>
      </c>
      <c r="B20" s="43" t="s">
        <v>2632</v>
      </c>
      <c r="C20" s="43" t="s">
        <v>26</v>
      </c>
      <c r="D20" s="43" t="s">
        <v>1029</v>
      </c>
      <c r="E20" s="134">
        <f>VLOOKUP(B20,[1]市区町村別_バス保有台数!$B$3:$E$1749,4,)</f>
        <v>21582</v>
      </c>
    </row>
    <row r="21" spans="1:5" x14ac:dyDescent="0.3">
      <c r="A21" t="str">
        <f t="shared" si="0"/>
        <v>01220</v>
      </c>
      <c r="B21" s="43" t="s">
        <v>2633</v>
      </c>
      <c r="C21" s="43" t="s">
        <v>26</v>
      </c>
      <c r="D21" s="43" t="s">
        <v>1074</v>
      </c>
      <c r="E21" s="134">
        <f>VLOOKUP(B21,[1]市区町村別_バス保有台数!$B$3:$E$1749,4,)</f>
        <v>18562</v>
      </c>
    </row>
    <row r="22" spans="1:5" x14ac:dyDescent="0.3">
      <c r="A22" t="str">
        <f t="shared" si="0"/>
        <v>01221</v>
      </c>
      <c r="B22" s="43" t="s">
        <v>2634</v>
      </c>
      <c r="C22" s="43" t="s">
        <v>26</v>
      </c>
      <c r="D22" s="43" t="s">
        <v>1114</v>
      </c>
      <c r="E22" s="134">
        <f>VLOOKUP(B22,[1]市区町村別_バス保有台数!$B$3:$E$1749,4,)</f>
        <v>27277</v>
      </c>
    </row>
    <row r="23" spans="1:5" x14ac:dyDescent="0.3">
      <c r="A23" t="str">
        <f t="shared" si="0"/>
        <v>01222</v>
      </c>
      <c r="B23" s="43" t="s">
        <v>2635</v>
      </c>
      <c r="C23" s="43" t="s">
        <v>26</v>
      </c>
      <c r="D23" s="43" t="s">
        <v>1152</v>
      </c>
      <c r="E23" s="134">
        <f>VLOOKUP(B23,[1]市区町村別_バス保有台数!$B$3:$E$1749,4,)</f>
        <v>8302</v>
      </c>
    </row>
    <row r="24" spans="1:5" x14ac:dyDescent="0.3">
      <c r="A24" t="str">
        <f t="shared" si="0"/>
        <v>01223</v>
      </c>
      <c r="B24" s="43" t="s">
        <v>2636</v>
      </c>
      <c r="C24" s="43" t="s">
        <v>26</v>
      </c>
      <c r="D24" s="43" t="s">
        <v>1191</v>
      </c>
      <c r="E24" s="134">
        <f>VLOOKUP(B24,[1]市区町村別_バス保有台数!$B$3:$E$1749,4,)</f>
        <v>25457</v>
      </c>
    </row>
    <row r="25" spans="1:5" x14ac:dyDescent="0.3">
      <c r="A25" t="str">
        <f t="shared" si="0"/>
        <v>01224</v>
      </c>
      <c r="B25" s="43" t="s">
        <v>2637</v>
      </c>
      <c r="C25" s="43" t="s">
        <v>26</v>
      </c>
      <c r="D25" s="43" t="s">
        <v>1232</v>
      </c>
      <c r="E25" s="134">
        <f>VLOOKUP(B25,[1]市区町村別_バス保有台数!$B$3:$E$1749,4,)</f>
        <v>97552</v>
      </c>
    </row>
    <row r="26" spans="1:5" x14ac:dyDescent="0.3">
      <c r="A26" t="str">
        <f t="shared" si="0"/>
        <v>01225</v>
      </c>
      <c r="B26" s="43" t="s">
        <v>2638</v>
      </c>
      <c r="C26" s="43" t="s">
        <v>26</v>
      </c>
      <c r="D26" s="43" t="s">
        <v>1270</v>
      </c>
      <c r="E26" s="134">
        <f>VLOOKUP(B26,[1]市区町村別_バス保有台数!$B$3:$E$1749,4,)</f>
        <v>39861</v>
      </c>
    </row>
    <row r="27" spans="1:5" x14ac:dyDescent="0.3">
      <c r="A27" t="str">
        <f t="shared" si="0"/>
        <v>01226</v>
      </c>
      <c r="B27" s="43" t="s">
        <v>2639</v>
      </c>
      <c r="C27" s="43" t="s">
        <v>26</v>
      </c>
      <c r="D27" s="43" t="s">
        <v>1305</v>
      </c>
      <c r="E27" s="134">
        <f>VLOOKUP(B27,[1]市区町村別_バス保有台数!$B$3:$E$1749,4,)</f>
        <v>16848</v>
      </c>
    </row>
    <row r="28" spans="1:5" x14ac:dyDescent="0.3">
      <c r="A28" t="str">
        <f t="shared" si="0"/>
        <v>01227</v>
      </c>
      <c r="B28" s="43" t="s">
        <v>2640</v>
      </c>
      <c r="C28" s="43" t="s">
        <v>26</v>
      </c>
      <c r="D28" s="43" t="s">
        <v>1341</v>
      </c>
      <c r="E28" s="134">
        <f>VLOOKUP(B28,[1]市区町村別_バス保有台数!$B$3:$E$1749,4,)</f>
        <v>3130</v>
      </c>
    </row>
    <row r="29" spans="1:5" x14ac:dyDescent="0.3">
      <c r="A29" t="str">
        <f t="shared" si="0"/>
        <v>01228</v>
      </c>
      <c r="B29" s="43" t="s">
        <v>2641</v>
      </c>
      <c r="C29" s="43" t="s">
        <v>26</v>
      </c>
      <c r="D29" s="43" t="s">
        <v>1373</v>
      </c>
      <c r="E29" s="134">
        <f>VLOOKUP(B29,[1]市区町村別_バス保有台数!$B$3:$E$1749,4,)</f>
        <v>20422</v>
      </c>
    </row>
    <row r="30" spans="1:5" x14ac:dyDescent="0.3">
      <c r="A30" t="str">
        <f t="shared" si="0"/>
        <v>01229</v>
      </c>
      <c r="B30" s="43" t="s">
        <v>2642</v>
      </c>
      <c r="C30" s="43" t="s">
        <v>26</v>
      </c>
      <c r="D30" s="43" t="s">
        <v>1404</v>
      </c>
      <c r="E30" s="134">
        <f>VLOOKUP(B30,[1]市区町村別_バス保有台数!$B$3:$E$1749,4,)</f>
        <v>21593</v>
      </c>
    </row>
    <row r="31" spans="1:5" x14ac:dyDescent="0.3">
      <c r="A31" t="str">
        <f t="shared" si="0"/>
        <v>01230</v>
      </c>
      <c r="B31" s="43" t="s">
        <v>2643</v>
      </c>
      <c r="C31" s="43" t="s">
        <v>26</v>
      </c>
      <c r="D31" s="43" t="s">
        <v>1431</v>
      </c>
      <c r="E31" s="134">
        <f>VLOOKUP(B31,[1]市区町村別_バス保有台数!$B$3:$E$1749,4,)</f>
        <v>47608</v>
      </c>
    </row>
    <row r="32" spans="1:5" x14ac:dyDescent="0.3">
      <c r="A32" t="str">
        <f t="shared" si="0"/>
        <v>01231</v>
      </c>
      <c r="B32" s="43" t="s">
        <v>2644</v>
      </c>
      <c r="C32" s="43" t="s">
        <v>26</v>
      </c>
      <c r="D32" s="43" t="s">
        <v>1459</v>
      </c>
      <c r="E32" s="134">
        <f>VLOOKUP(B32,[1]市区町村別_バス保有台数!$B$3:$E$1749,4,)</f>
        <v>70049</v>
      </c>
    </row>
    <row r="33" spans="1:5" x14ac:dyDescent="0.3">
      <c r="A33" t="str">
        <f t="shared" si="0"/>
        <v>01233</v>
      </c>
      <c r="B33" s="43" t="s">
        <v>2645</v>
      </c>
      <c r="C33" s="43" t="s">
        <v>26</v>
      </c>
      <c r="D33" s="43" t="s">
        <v>680</v>
      </c>
      <c r="E33" s="134">
        <f>VLOOKUP(B33,[1]市区町村別_バス保有台数!$B$3:$E$1749,4,)</f>
        <v>33896</v>
      </c>
    </row>
    <row r="34" spans="1:5" x14ac:dyDescent="0.3">
      <c r="A34" t="str">
        <f t="shared" si="0"/>
        <v>01234</v>
      </c>
      <c r="B34" s="43" t="s">
        <v>2646</v>
      </c>
      <c r="C34" s="43" t="s">
        <v>26</v>
      </c>
      <c r="D34" s="43" t="s">
        <v>1508</v>
      </c>
      <c r="E34" s="134">
        <f>VLOOKUP(B34,[1]市区町村別_バス保有台数!$B$3:$E$1749,4,)</f>
        <v>58265</v>
      </c>
    </row>
    <row r="35" spans="1:5" x14ac:dyDescent="0.3">
      <c r="A35" t="str">
        <f t="shared" si="0"/>
        <v>01235</v>
      </c>
      <c r="B35" s="43" t="s">
        <v>2647</v>
      </c>
      <c r="C35" s="43" t="s">
        <v>26</v>
      </c>
      <c r="D35" s="43" t="s">
        <v>1530</v>
      </c>
      <c r="E35" s="134">
        <f>VLOOKUP(B35,[1]市区町村別_バス保有台数!$B$3:$E$1749,4,)</f>
        <v>58288</v>
      </c>
    </row>
    <row r="36" spans="1:5" x14ac:dyDescent="0.3">
      <c r="A36" t="str">
        <f t="shared" si="0"/>
        <v>01236</v>
      </c>
      <c r="B36" s="43" t="s">
        <v>2648</v>
      </c>
      <c r="C36" s="43" t="s">
        <v>26</v>
      </c>
      <c r="D36" s="43" t="s">
        <v>1554</v>
      </c>
      <c r="E36" s="134">
        <f>VLOOKUP(B36,[1]市区町村別_バス保有台数!$B$3:$E$1749,4,)</f>
        <v>46031</v>
      </c>
    </row>
    <row r="37" spans="1:5" x14ac:dyDescent="0.3">
      <c r="A37" t="str">
        <f t="shared" si="0"/>
        <v>01303</v>
      </c>
      <c r="B37" s="43" t="s">
        <v>2649</v>
      </c>
      <c r="C37" s="43" t="s">
        <v>26</v>
      </c>
      <c r="D37" s="43" t="s">
        <v>1575</v>
      </c>
      <c r="E37" s="134">
        <f>VLOOKUP(B37,[1]市区町村別_バス保有台数!$B$3:$E$1749,4,)</f>
        <v>15840</v>
      </c>
    </row>
    <row r="38" spans="1:5" x14ac:dyDescent="0.3">
      <c r="A38" t="str">
        <f t="shared" si="0"/>
        <v>01304</v>
      </c>
      <c r="B38" s="43" t="s">
        <v>2650</v>
      </c>
      <c r="C38" s="43" t="s">
        <v>26</v>
      </c>
      <c r="D38" s="43" t="s">
        <v>1593</v>
      </c>
      <c r="E38" s="134">
        <f>VLOOKUP(B38,[1]市区町村別_バス保有台数!$B$3:$E$1749,4,)</f>
        <v>3033</v>
      </c>
    </row>
    <row r="39" spans="1:5" x14ac:dyDescent="0.3">
      <c r="A39" t="str">
        <f t="shared" si="0"/>
        <v>01331</v>
      </c>
      <c r="B39" s="43" t="s">
        <v>2651</v>
      </c>
      <c r="C39" s="43" t="s">
        <v>26</v>
      </c>
      <c r="D39" s="43" t="s">
        <v>818</v>
      </c>
      <c r="E39" s="134">
        <f>VLOOKUP(B39,[1]市区町村別_バス保有台数!$B$3:$E$1749,4,)</f>
        <v>6996</v>
      </c>
    </row>
    <row r="40" spans="1:5" x14ac:dyDescent="0.3">
      <c r="A40" t="str">
        <f t="shared" si="0"/>
        <v>01332</v>
      </c>
      <c r="B40" s="43" t="s">
        <v>2652</v>
      </c>
      <c r="C40" s="43" t="s">
        <v>26</v>
      </c>
      <c r="D40" s="43" t="s">
        <v>1625</v>
      </c>
      <c r="E40" s="134">
        <f>VLOOKUP(B40,[1]市区町村別_バス保有台数!$B$3:$E$1749,4,)</f>
        <v>3968</v>
      </c>
    </row>
    <row r="41" spans="1:5" x14ac:dyDescent="0.3">
      <c r="A41" t="str">
        <f t="shared" si="0"/>
        <v>01333</v>
      </c>
      <c r="B41" s="43" t="s">
        <v>2653</v>
      </c>
      <c r="C41" s="43" t="s">
        <v>26</v>
      </c>
      <c r="D41" s="43" t="s">
        <v>1642</v>
      </c>
      <c r="E41" s="134">
        <f>VLOOKUP(B41,[1]市区町村別_バス保有台数!$B$3:$E$1749,4,)</f>
        <v>4290</v>
      </c>
    </row>
    <row r="42" spans="1:5" x14ac:dyDescent="0.3">
      <c r="A42" t="str">
        <f t="shared" si="0"/>
        <v>01334</v>
      </c>
      <c r="B42" s="43" t="s">
        <v>2654</v>
      </c>
      <c r="C42" s="43" t="s">
        <v>26</v>
      </c>
      <c r="D42" s="43" t="s">
        <v>1660</v>
      </c>
      <c r="E42" s="134">
        <f>VLOOKUP(B42,[1]市区町村別_バス保有台数!$B$3:$E$1749,4,)</f>
        <v>4066</v>
      </c>
    </row>
    <row r="43" spans="1:5" x14ac:dyDescent="0.3">
      <c r="A43" t="str">
        <f t="shared" si="0"/>
        <v>01337</v>
      </c>
      <c r="B43" s="43" t="s">
        <v>2655</v>
      </c>
      <c r="C43" s="43" t="s">
        <v>26</v>
      </c>
      <c r="D43" s="43" t="s">
        <v>1674</v>
      </c>
      <c r="E43" s="134">
        <f>VLOOKUP(B43,[1]市区町村別_バス保有台数!$B$3:$E$1749,4,)</f>
        <v>28148</v>
      </c>
    </row>
    <row r="44" spans="1:5" x14ac:dyDescent="0.3">
      <c r="A44" t="str">
        <f t="shared" si="0"/>
        <v>01343</v>
      </c>
      <c r="B44" s="43" t="s">
        <v>2656</v>
      </c>
      <c r="C44" s="43" t="s">
        <v>26</v>
      </c>
      <c r="D44" s="43" t="s">
        <v>1688</v>
      </c>
      <c r="E44" s="134">
        <f>VLOOKUP(B44,[1]市区町村別_バス保有台数!$B$3:$E$1749,4,)</f>
        <v>3899</v>
      </c>
    </row>
    <row r="45" spans="1:5" x14ac:dyDescent="0.3">
      <c r="A45" t="str">
        <f t="shared" si="0"/>
        <v>01345</v>
      </c>
      <c r="B45" s="43" t="s">
        <v>2657</v>
      </c>
      <c r="C45" s="43" t="s">
        <v>26</v>
      </c>
      <c r="D45" s="43" t="s">
        <v>1566</v>
      </c>
      <c r="E45" s="134">
        <f>VLOOKUP(B45,[1]市区町村別_バス保有台数!$B$3:$E$1749,4,)</f>
        <v>15230</v>
      </c>
    </row>
    <row r="46" spans="1:5" x14ac:dyDescent="0.3">
      <c r="A46" t="str">
        <f t="shared" si="0"/>
        <v>01346</v>
      </c>
      <c r="B46" s="43" t="s">
        <v>2658</v>
      </c>
      <c r="C46" s="43" t="s">
        <v>26</v>
      </c>
      <c r="D46" s="43" t="s">
        <v>1715</v>
      </c>
      <c r="E46" s="134">
        <f>VLOOKUP(B46,[1]市区町村別_バス保有台数!$B$3:$E$1749,4,)</f>
        <v>16293</v>
      </c>
    </row>
    <row r="47" spans="1:5" x14ac:dyDescent="0.3">
      <c r="A47" t="str">
        <f t="shared" si="0"/>
        <v>01347</v>
      </c>
      <c r="B47" s="43" t="s">
        <v>2659</v>
      </c>
      <c r="C47" s="43" t="s">
        <v>26</v>
      </c>
      <c r="D47" s="43" t="s">
        <v>1726</v>
      </c>
      <c r="E47" s="134">
        <f>VLOOKUP(B47,[1]市区町村別_バス保有台数!$B$3:$E$1749,4,)</f>
        <v>5271</v>
      </c>
    </row>
    <row r="48" spans="1:5" x14ac:dyDescent="0.3">
      <c r="A48" t="str">
        <f t="shared" si="0"/>
        <v>01361</v>
      </c>
      <c r="B48" s="43" t="s">
        <v>2660</v>
      </c>
      <c r="C48" s="43" t="s">
        <v>26</v>
      </c>
      <c r="D48" s="43" t="s">
        <v>1736</v>
      </c>
      <c r="E48" s="134">
        <f>VLOOKUP(B48,[1]市区町村別_バス保有台数!$B$3:$E$1749,4,)</f>
        <v>7488</v>
      </c>
    </row>
    <row r="49" spans="1:5" x14ac:dyDescent="0.3">
      <c r="A49" t="str">
        <f t="shared" si="0"/>
        <v>01362</v>
      </c>
      <c r="B49" s="43" t="s">
        <v>2661</v>
      </c>
      <c r="C49" s="43" t="s">
        <v>26</v>
      </c>
      <c r="D49" s="43" t="s">
        <v>1745</v>
      </c>
      <c r="E49" s="134">
        <f>VLOOKUP(B49,[1]市区町村別_バス保有台数!$B$3:$E$1749,4,)</f>
        <v>4707</v>
      </c>
    </row>
    <row r="50" spans="1:5" x14ac:dyDescent="0.3">
      <c r="A50" t="str">
        <f t="shared" si="0"/>
        <v>01363</v>
      </c>
      <c r="B50" s="43" t="s">
        <v>2662</v>
      </c>
      <c r="C50" s="43" t="s">
        <v>26</v>
      </c>
      <c r="D50" s="43" t="s">
        <v>1754</v>
      </c>
      <c r="E50" s="134">
        <f>VLOOKUP(B50,[1]市区町村別_バス保有台数!$B$3:$E$1749,4,)</f>
        <v>3792</v>
      </c>
    </row>
    <row r="51" spans="1:5" x14ac:dyDescent="0.3">
      <c r="A51" t="str">
        <f t="shared" si="0"/>
        <v>01364</v>
      </c>
      <c r="B51" s="43" t="s">
        <v>2663</v>
      </c>
      <c r="C51" s="43" t="s">
        <v>26</v>
      </c>
      <c r="D51" s="43" t="s">
        <v>1763</v>
      </c>
      <c r="E51" s="134">
        <f>VLOOKUP(B51,[1]市区町村別_バス保有台数!$B$3:$E$1749,4,)</f>
        <v>3625</v>
      </c>
    </row>
    <row r="52" spans="1:5" x14ac:dyDescent="0.3">
      <c r="A52" t="str">
        <f t="shared" si="0"/>
        <v>01367</v>
      </c>
      <c r="B52" s="43" t="s">
        <v>2664</v>
      </c>
      <c r="C52" s="43" t="s">
        <v>26</v>
      </c>
      <c r="D52" s="43" t="s">
        <v>1772</v>
      </c>
      <c r="E52" s="134">
        <f>VLOOKUP(B52,[1]市区町村別_バス保有台数!$B$3:$E$1749,4,)</f>
        <v>2586</v>
      </c>
    </row>
    <row r="53" spans="1:5" x14ac:dyDescent="0.3">
      <c r="A53" t="str">
        <f t="shared" si="0"/>
        <v>01370</v>
      </c>
      <c r="B53" s="43" t="s">
        <v>2665</v>
      </c>
      <c r="C53" s="43" t="s">
        <v>26</v>
      </c>
      <c r="D53" s="43" t="s">
        <v>1783</v>
      </c>
      <c r="E53" s="134">
        <f>VLOOKUP(B53,[1]市区町村別_バス保有台数!$B$3:$E$1749,4,)</f>
        <v>5178</v>
      </c>
    </row>
    <row r="54" spans="1:5" x14ac:dyDescent="0.3">
      <c r="A54" t="str">
        <f t="shared" si="0"/>
        <v>01371</v>
      </c>
      <c r="B54" s="43" t="s">
        <v>2666</v>
      </c>
      <c r="C54" s="43" t="s">
        <v>26</v>
      </c>
      <c r="D54" s="43" t="s">
        <v>1790</v>
      </c>
      <c r="E54" s="134">
        <f>VLOOKUP(B54,[1]市区町村別_バス保有台数!$B$3:$E$1749,4,)</f>
        <v>7743</v>
      </c>
    </row>
    <row r="55" spans="1:5" x14ac:dyDescent="0.3">
      <c r="A55" t="str">
        <f t="shared" si="0"/>
        <v>01391</v>
      </c>
      <c r="B55" s="43" t="s">
        <v>2667</v>
      </c>
      <c r="C55" s="43" t="s">
        <v>26</v>
      </c>
      <c r="D55" s="43" t="s">
        <v>1799</v>
      </c>
      <c r="E55" s="134">
        <f>VLOOKUP(B55,[1]市区町村別_バス保有台数!$B$3:$E$1749,4,)</f>
        <v>1433</v>
      </c>
    </row>
    <row r="56" spans="1:5" x14ac:dyDescent="0.3">
      <c r="A56" t="str">
        <f t="shared" si="0"/>
        <v>01392</v>
      </c>
      <c r="B56" s="43" t="s">
        <v>2668</v>
      </c>
      <c r="C56" s="43" t="s">
        <v>26</v>
      </c>
      <c r="D56" s="43" t="s">
        <v>1808</v>
      </c>
      <c r="E56" s="134">
        <f>VLOOKUP(B56,[1]市区町村別_バス保有台数!$B$3:$E$1749,4,)</f>
        <v>2948</v>
      </c>
    </row>
    <row r="57" spans="1:5" x14ac:dyDescent="0.3">
      <c r="A57" t="str">
        <f t="shared" si="0"/>
        <v>01393</v>
      </c>
      <c r="B57" s="43" t="s">
        <v>2669</v>
      </c>
      <c r="C57" s="43" t="s">
        <v>26</v>
      </c>
      <c r="D57" s="43" t="s">
        <v>1815</v>
      </c>
      <c r="E57" s="134">
        <f>VLOOKUP(B57,[1]市区町村別_バス保有台数!$B$3:$E$1749,4,)</f>
        <v>2784</v>
      </c>
    </row>
    <row r="58" spans="1:5" x14ac:dyDescent="0.3">
      <c r="A58" t="str">
        <f t="shared" si="0"/>
        <v>01394</v>
      </c>
      <c r="B58" s="43" t="s">
        <v>2670</v>
      </c>
      <c r="C58" s="43" t="s">
        <v>26</v>
      </c>
      <c r="D58" s="43" t="s">
        <v>1822</v>
      </c>
      <c r="E58" s="134">
        <f>VLOOKUP(B58,[1]市区町村別_バス保有台数!$B$3:$E$1749,4,)</f>
        <v>4669</v>
      </c>
    </row>
    <row r="59" spans="1:5" x14ac:dyDescent="0.3">
      <c r="A59" t="str">
        <f t="shared" si="0"/>
        <v>01395</v>
      </c>
      <c r="B59" s="43" t="s">
        <v>2671</v>
      </c>
      <c r="C59" s="43" t="s">
        <v>26</v>
      </c>
      <c r="D59" s="43" t="s">
        <v>1827</v>
      </c>
      <c r="E59" s="134">
        <f>VLOOKUP(B59,[1]市区町村別_バス保有台数!$B$3:$E$1749,4,)</f>
        <v>5403</v>
      </c>
    </row>
    <row r="60" spans="1:5" x14ac:dyDescent="0.3">
      <c r="A60" t="str">
        <f t="shared" si="0"/>
        <v>01396</v>
      </c>
      <c r="B60" s="43" t="s">
        <v>2672</v>
      </c>
      <c r="C60" s="43" t="s">
        <v>26</v>
      </c>
      <c r="D60" s="43" t="s">
        <v>1834</v>
      </c>
      <c r="E60" s="134">
        <f>VLOOKUP(B60,[1]市区町村別_バス保有台数!$B$3:$E$1749,4,)</f>
        <v>2079</v>
      </c>
    </row>
    <row r="61" spans="1:5" x14ac:dyDescent="0.3">
      <c r="A61" t="str">
        <f t="shared" si="0"/>
        <v>01397</v>
      </c>
      <c r="B61" s="43" t="s">
        <v>2673</v>
      </c>
      <c r="C61" s="43" t="s">
        <v>26</v>
      </c>
      <c r="D61" s="43" t="s">
        <v>1841</v>
      </c>
      <c r="E61" s="134">
        <f>VLOOKUP(B61,[1]市区町村別_バス保有台数!$B$3:$E$1749,4,)</f>
        <v>2070</v>
      </c>
    </row>
    <row r="62" spans="1:5" x14ac:dyDescent="0.3">
      <c r="A62" t="str">
        <f t="shared" si="0"/>
        <v>01398</v>
      </c>
      <c r="B62" s="43" t="s">
        <v>2674</v>
      </c>
      <c r="C62" s="43" t="s">
        <v>26</v>
      </c>
      <c r="D62" s="43" t="s">
        <v>1847</v>
      </c>
      <c r="E62" s="134">
        <f>VLOOKUP(B62,[1]市区町村別_バス保有台数!$B$3:$E$1749,4,)</f>
        <v>2201</v>
      </c>
    </row>
    <row r="63" spans="1:5" x14ac:dyDescent="0.3">
      <c r="A63" t="str">
        <f t="shared" si="0"/>
        <v>01399</v>
      </c>
      <c r="B63" s="43" t="s">
        <v>2675</v>
      </c>
      <c r="C63" s="43" t="s">
        <v>26</v>
      </c>
      <c r="D63" s="43" t="s">
        <v>1851</v>
      </c>
      <c r="E63" s="134">
        <f>VLOOKUP(B63,[1]市区町村別_バス保有台数!$B$3:$E$1749,4,)</f>
        <v>2979</v>
      </c>
    </row>
    <row r="64" spans="1:5" x14ac:dyDescent="0.3">
      <c r="A64" t="str">
        <f t="shared" si="0"/>
        <v>01400</v>
      </c>
      <c r="B64" s="43" t="s">
        <v>2676</v>
      </c>
      <c r="C64" s="43" t="s">
        <v>26</v>
      </c>
      <c r="D64" s="43" t="s">
        <v>1855</v>
      </c>
      <c r="E64" s="134">
        <f>VLOOKUP(B64,[1]市区町村別_バス保有台数!$B$3:$E$1749,4,)</f>
        <v>16892</v>
      </c>
    </row>
    <row r="65" spans="1:5" x14ac:dyDescent="0.3">
      <c r="A65" t="str">
        <f t="shared" si="0"/>
        <v>01401</v>
      </c>
      <c r="B65" s="43" t="s">
        <v>2677</v>
      </c>
      <c r="C65" s="43" t="s">
        <v>26</v>
      </c>
      <c r="D65" s="43" t="s">
        <v>1858</v>
      </c>
      <c r="E65" s="134">
        <f>VLOOKUP(B65,[1]市区町村別_バス保有台数!$B$3:$E$1749,4,)</f>
        <v>5858</v>
      </c>
    </row>
    <row r="66" spans="1:5" x14ac:dyDescent="0.3">
      <c r="A66" t="str">
        <f t="shared" si="0"/>
        <v>01402</v>
      </c>
      <c r="B66" s="43" t="s">
        <v>2678</v>
      </c>
      <c r="C66" s="43" t="s">
        <v>26</v>
      </c>
      <c r="D66" s="43" t="s">
        <v>1859</v>
      </c>
      <c r="E66" s="134">
        <f>VLOOKUP(B66,[1]市区町村別_バス保有台数!$B$3:$E$1749,4,)</f>
        <v>12314</v>
      </c>
    </row>
    <row r="67" spans="1:5" x14ac:dyDescent="0.3">
      <c r="A67" t="str">
        <f t="shared" ref="A67:A130" si="1">LEFT(B67,5)</f>
        <v>01403</v>
      </c>
      <c r="B67" s="43" t="s">
        <v>2679</v>
      </c>
      <c r="C67" s="43" t="s">
        <v>26</v>
      </c>
      <c r="D67" s="43" t="s">
        <v>1861</v>
      </c>
      <c r="E67" s="134">
        <f>VLOOKUP(B67,[1]市区町村別_バス保有台数!$B$3:$E$1749,4,)</f>
        <v>1613</v>
      </c>
    </row>
    <row r="68" spans="1:5" x14ac:dyDescent="0.3">
      <c r="A68" t="str">
        <f t="shared" si="1"/>
        <v>01404</v>
      </c>
      <c r="B68" s="43" t="s">
        <v>2680</v>
      </c>
      <c r="C68" s="43" t="s">
        <v>26</v>
      </c>
      <c r="D68" s="43" t="s">
        <v>1863</v>
      </c>
      <c r="E68" s="134">
        <f>VLOOKUP(B68,[1]市区町村別_バス保有台数!$B$3:$E$1749,4,)</f>
        <v>840</v>
      </c>
    </row>
    <row r="69" spans="1:5" x14ac:dyDescent="0.3">
      <c r="A69" t="str">
        <f t="shared" si="1"/>
        <v>01405</v>
      </c>
      <c r="B69" s="43" t="s">
        <v>2681</v>
      </c>
      <c r="C69" s="43" t="s">
        <v>26</v>
      </c>
      <c r="D69" s="43" t="s">
        <v>1865</v>
      </c>
      <c r="E69" s="134">
        <f>VLOOKUP(B69,[1]市区町村別_バス保有台数!$B$3:$E$1749,4,)</f>
        <v>1981</v>
      </c>
    </row>
    <row r="70" spans="1:5" x14ac:dyDescent="0.3">
      <c r="A70" t="str">
        <f t="shared" si="1"/>
        <v>01406</v>
      </c>
      <c r="B70" s="43" t="s">
        <v>2682</v>
      </c>
      <c r="C70" s="43" t="s">
        <v>26</v>
      </c>
      <c r="D70" s="43" t="s">
        <v>1867</v>
      </c>
      <c r="E70" s="134">
        <f>VLOOKUP(B70,[1]市区町村別_バス保有台数!$B$3:$E$1749,4,)</f>
        <v>3015</v>
      </c>
    </row>
    <row r="71" spans="1:5" x14ac:dyDescent="0.3">
      <c r="A71" t="str">
        <f t="shared" si="1"/>
        <v>01407</v>
      </c>
      <c r="B71" s="43" t="s">
        <v>2683</v>
      </c>
      <c r="C71" s="43" t="s">
        <v>26</v>
      </c>
      <c r="D71" s="43" t="s">
        <v>1869</v>
      </c>
      <c r="E71" s="134">
        <f>VLOOKUP(B71,[1]市区町村別_バス保有台数!$B$3:$E$1749,4,)</f>
        <v>3251</v>
      </c>
    </row>
    <row r="72" spans="1:5" x14ac:dyDescent="0.3">
      <c r="A72" t="str">
        <f t="shared" si="1"/>
        <v>01408</v>
      </c>
      <c r="B72" s="43" t="s">
        <v>2684</v>
      </c>
      <c r="C72" s="43" t="s">
        <v>26</v>
      </c>
      <c r="D72" s="43" t="s">
        <v>1870</v>
      </c>
      <c r="E72" s="134">
        <f>VLOOKUP(B72,[1]市区町村別_バス保有台数!$B$3:$E$1749,4,)</f>
        <v>18564</v>
      </c>
    </row>
    <row r="73" spans="1:5" x14ac:dyDescent="0.3">
      <c r="A73" t="str">
        <f t="shared" si="1"/>
        <v>01409</v>
      </c>
      <c r="B73" s="43" t="s">
        <v>2685</v>
      </c>
      <c r="C73" s="43" t="s">
        <v>26</v>
      </c>
      <c r="D73" s="43" t="s">
        <v>1872</v>
      </c>
      <c r="E73" s="134">
        <f>VLOOKUP(B73,[1]市区町村別_バス保有台数!$B$3:$E$1749,4,)</f>
        <v>1273</v>
      </c>
    </row>
    <row r="74" spans="1:5" x14ac:dyDescent="0.3">
      <c r="A74" t="str">
        <f t="shared" si="1"/>
        <v>01423</v>
      </c>
      <c r="B74" s="43" t="s">
        <v>2686</v>
      </c>
      <c r="C74" s="43" t="s">
        <v>26</v>
      </c>
      <c r="D74" s="43" t="s">
        <v>1874</v>
      </c>
      <c r="E74" s="134">
        <f>VLOOKUP(B74,[1]市区町村別_バス保有台数!$B$3:$E$1749,4,)</f>
        <v>7461</v>
      </c>
    </row>
    <row r="75" spans="1:5" x14ac:dyDescent="0.3">
      <c r="A75" t="str">
        <f t="shared" si="1"/>
        <v>01424</v>
      </c>
      <c r="B75" s="43" t="s">
        <v>2687</v>
      </c>
      <c r="C75" s="43" t="s">
        <v>26</v>
      </c>
      <c r="D75" s="43" t="s">
        <v>1876</v>
      </c>
      <c r="E75" s="134">
        <f>VLOOKUP(B75,[1]市区町村別_バス保有台数!$B$3:$E$1749,4,)</f>
        <v>5335</v>
      </c>
    </row>
    <row r="76" spans="1:5" x14ac:dyDescent="0.3">
      <c r="A76" t="str">
        <f t="shared" si="1"/>
        <v>01425</v>
      </c>
      <c r="B76" s="43" t="s">
        <v>2688</v>
      </c>
      <c r="C76" s="43" t="s">
        <v>26</v>
      </c>
      <c r="D76" s="43" t="s">
        <v>1878</v>
      </c>
      <c r="E76" s="134">
        <f>VLOOKUP(B76,[1]市区町村別_バス保有台数!$B$3:$E$1749,4,)</f>
        <v>2874</v>
      </c>
    </row>
    <row r="77" spans="1:5" x14ac:dyDescent="0.3">
      <c r="A77" t="str">
        <f t="shared" si="1"/>
        <v>01427</v>
      </c>
      <c r="B77" s="43" t="s">
        <v>2689</v>
      </c>
      <c r="C77" s="43" t="s">
        <v>26</v>
      </c>
      <c r="D77" s="43" t="s">
        <v>1880</v>
      </c>
      <c r="E77" s="134">
        <f>VLOOKUP(B77,[1]市区町村別_バス保有台数!$B$3:$E$1749,4,)</f>
        <v>5061</v>
      </c>
    </row>
    <row r="78" spans="1:5" x14ac:dyDescent="0.3">
      <c r="A78" t="str">
        <f t="shared" si="1"/>
        <v>01428</v>
      </c>
      <c r="B78" s="43" t="s">
        <v>2690</v>
      </c>
      <c r="C78" s="43" t="s">
        <v>26</v>
      </c>
      <c r="D78" s="43" t="s">
        <v>1882</v>
      </c>
      <c r="E78" s="134">
        <f>VLOOKUP(B78,[1]市区町村別_バス保有台数!$B$3:$E$1749,4,)</f>
        <v>10649</v>
      </c>
    </row>
    <row r="79" spans="1:5" x14ac:dyDescent="0.3">
      <c r="A79" t="str">
        <f t="shared" si="1"/>
        <v>01429</v>
      </c>
      <c r="B79" s="43" t="s">
        <v>2691</v>
      </c>
      <c r="C79" s="43" t="s">
        <v>26</v>
      </c>
      <c r="D79" s="43" t="s">
        <v>1884</v>
      </c>
      <c r="E79" s="134">
        <f>VLOOKUP(B79,[1]市区町村別_バス保有台数!$B$3:$E$1749,4,)</f>
        <v>11637</v>
      </c>
    </row>
    <row r="80" spans="1:5" x14ac:dyDescent="0.3">
      <c r="A80" t="str">
        <f t="shared" si="1"/>
        <v>01430</v>
      </c>
      <c r="B80" s="43" t="s">
        <v>2692</v>
      </c>
      <c r="C80" s="43" t="s">
        <v>26</v>
      </c>
      <c r="D80" s="43" t="s">
        <v>1885</v>
      </c>
      <c r="E80" s="134">
        <f>VLOOKUP(B80,[1]市区町村別_バス保有台数!$B$3:$E$1749,4,)</f>
        <v>3117</v>
      </c>
    </row>
    <row r="81" spans="1:5" x14ac:dyDescent="0.3">
      <c r="A81" t="str">
        <f t="shared" si="1"/>
        <v>01431</v>
      </c>
      <c r="B81" s="43" t="s">
        <v>2693</v>
      </c>
      <c r="C81" s="43" t="s">
        <v>26</v>
      </c>
      <c r="D81" s="43" t="s">
        <v>1886</v>
      </c>
      <c r="E81" s="134">
        <f>VLOOKUP(B81,[1]市区町村別_バス保有台数!$B$3:$E$1749,4,)</f>
        <v>1785</v>
      </c>
    </row>
    <row r="82" spans="1:5" x14ac:dyDescent="0.3">
      <c r="A82" t="str">
        <f t="shared" si="1"/>
        <v>01432</v>
      </c>
      <c r="B82" s="43" t="s">
        <v>2694</v>
      </c>
      <c r="C82" s="43" t="s">
        <v>26</v>
      </c>
      <c r="D82" s="43" t="s">
        <v>1887</v>
      </c>
      <c r="E82" s="134">
        <f>VLOOKUP(B82,[1]市区町村別_バス保有台数!$B$3:$E$1749,4,)</f>
        <v>6532</v>
      </c>
    </row>
    <row r="83" spans="1:5" x14ac:dyDescent="0.3">
      <c r="A83" t="str">
        <f t="shared" si="1"/>
        <v>01433</v>
      </c>
      <c r="B83" s="43" t="s">
        <v>2695</v>
      </c>
      <c r="C83" s="43" t="s">
        <v>26</v>
      </c>
      <c r="D83" s="43" t="s">
        <v>1888</v>
      </c>
      <c r="E83" s="134">
        <f>VLOOKUP(B83,[1]市区町村別_バス保有台数!$B$3:$E$1749,4,)</f>
        <v>2902</v>
      </c>
    </row>
    <row r="84" spans="1:5" x14ac:dyDescent="0.3">
      <c r="A84" t="str">
        <f t="shared" si="1"/>
        <v>01434</v>
      </c>
      <c r="B84" s="43" t="s">
        <v>2696</v>
      </c>
      <c r="C84" s="43" t="s">
        <v>26</v>
      </c>
      <c r="D84" s="43" t="s">
        <v>1889</v>
      </c>
      <c r="E84" s="134">
        <f>VLOOKUP(B84,[1]市区町村別_バス保有台数!$B$3:$E$1749,4,)</f>
        <v>2401</v>
      </c>
    </row>
    <row r="85" spans="1:5" x14ac:dyDescent="0.3">
      <c r="A85" t="str">
        <f t="shared" si="1"/>
        <v>01436</v>
      </c>
      <c r="B85" s="43" t="s">
        <v>2697</v>
      </c>
      <c r="C85" s="43" t="s">
        <v>26</v>
      </c>
      <c r="D85" s="43" t="s">
        <v>1890</v>
      </c>
      <c r="E85" s="134">
        <f>VLOOKUP(B85,[1]市区町村別_バス保有台数!$B$3:$E$1749,4,)</f>
        <v>2323</v>
      </c>
    </row>
    <row r="86" spans="1:5" x14ac:dyDescent="0.3">
      <c r="A86" t="str">
        <f t="shared" si="1"/>
        <v>01437</v>
      </c>
      <c r="B86" s="43" t="s">
        <v>2698</v>
      </c>
      <c r="C86" s="43" t="s">
        <v>26</v>
      </c>
      <c r="D86" s="43" t="s">
        <v>1891</v>
      </c>
      <c r="E86" s="134">
        <f>VLOOKUP(B86,[1]市区町村別_バス保有台数!$B$3:$E$1749,4,)</f>
        <v>1798</v>
      </c>
    </row>
    <row r="87" spans="1:5" x14ac:dyDescent="0.3">
      <c r="A87" t="str">
        <f t="shared" si="1"/>
        <v>01438</v>
      </c>
      <c r="B87" s="43" t="s">
        <v>2699</v>
      </c>
      <c r="C87" s="43" t="s">
        <v>26</v>
      </c>
      <c r="D87" s="43" t="s">
        <v>1892</v>
      </c>
      <c r="E87" s="134">
        <f>VLOOKUP(B87,[1]市区町村別_バス保有台数!$B$3:$E$1749,4,)</f>
        <v>3017</v>
      </c>
    </row>
    <row r="88" spans="1:5" x14ac:dyDescent="0.3">
      <c r="A88" t="str">
        <f t="shared" si="1"/>
        <v>01452</v>
      </c>
      <c r="B88" s="43" t="s">
        <v>2700</v>
      </c>
      <c r="C88" s="43" t="s">
        <v>26</v>
      </c>
      <c r="D88" s="43" t="s">
        <v>1893</v>
      </c>
      <c r="E88" s="134">
        <f>VLOOKUP(B88,[1]市区町村別_バス保有台数!$B$3:$E$1749,4,)</f>
        <v>6821</v>
      </c>
    </row>
    <row r="89" spans="1:5" x14ac:dyDescent="0.3">
      <c r="A89" t="str">
        <f t="shared" si="1"/>
        <v>01453</v>
      </c>
      <c r="B89" s="43" t="s">
        <v>2701</v>
      </c>
      <c r="C89" s="43" t="s">
        <v>26</v>
      </c>
      <c r="D89" s="43" t="s">
        <v>1894</v>
      </c>
      <c r="E89" s="134">
        <f>VLOOKUP(B89,[1]市区町村別_バス保有台数!$B$3:$E$1749,4,)</f>
        <v>10239</v>
      </c>
    </row>
    <row r="90" spans="1:5" x14ac:dyDescent="0.3">
      <c r="A90" t="str">
        <f t="shared" si="1"/>
        <v>01454</v>
      </c>
      <c r="B90" s="43" t="s">
        <v>2702</v>
      </c>
      <c r="C90" s="43" t="s">
        <v>26</v>
      </c>
      <c r="D90" s="43" t="s">
        <v>1895</v>
      </c>
      <c r="E90" s="134">
        <f>VLOOKUP(B90,[1]市区町村別_バス保有台数!$B$3:$E$1749,4,)</f>
        <v>6400</v>
      </c>
    </row>
    <row r="91" spans="1:5" x14ac:dyDescent="0.3">
      <c r="A91" t="str">
        <f t="shared" si="1"/>
        <v>01455</v>
      </c>
      <c r="B91" s="43" t="s">
        <v>2703</v>
      </c>
      <c r="C91" s="43" t="s">
        <v>26</v>
      </c>
      <c r="D91" s="43" t="s">
        <v>1896</v>
      </c>
      <c r="E91" s="134">
        <f>VLOOKUP(B91,[1]市区町村別_バス保有台数!$B$3:$E$1749,4,)</f>
        <v>3676</v>
      </c>
    </row>
    <row r="92" spans="1:5" x14ac:dyDescent="0.3">
      <c r="A92" t="str">
        <f t="shared" si="1"/>
        <v>01456</v>
      </c>
      <c r="B92" s="43" t="s">
        <v>2704</v>
      </c>
      <c r="C92" s="43" t="s">
        <v>26</v>
      </c>
      <c r="D92" s="43" t="s">
        <v>1897</v>
      </c>
      <c r="E92" s="134">
        <f>VLOOKUP(B92,[1]市区町村別_バス保有台数!$B$3:$E$1749,4,)</f>
        <v>2723</v>
      </c>
    </row>
    <row r="93" spans="1:5" x14ac:dyDescent="0.3">
      <c r="A93" t="str">
        <f t="shared" si="1"/>
        <v>01457</v>
      </c>
      <c r="B93" s="43" t="s">
        <v>2705</v>
      </c>
      <c r="C93" s="43" t="s">
        <v>26</v>
      </c>
      <c r="D93" s="43" t="s">
        <v>1898</v>
      </c>
      <c r="E93" s="134">
        <f>VLOOKUP(B93,[1]市区町村別_バス保有台数!$B$3:$E$1749,4,)</f>
        <v>3510</v>
      </c>
    </row>
    <row r="94" spans="1:5" x14ac:dyDescent="0.3">
      <c r="A94" t="str">
        <f t="shared" si="1"/>
        <v>01458</v>
      </c>
      <c r="B94" s="43" t="s">
        <v>2706</v>
      </c>
      <c r="C94" s="43" t="s">
        <v>26</v>
      </c>
      <c r="D94" s="43" t="s">
        <v>1899</v>
      </c>
      <c r="E94" s="134">
        <f>VLOOKUP(B94,[1]市区町村別_バス保有台数!$B$3:$E$1749,4,)</f>
        <v>8380</v>
      </c>
    </row>
    <row r="95" spans="1:5" x14ac:dyDescent="0.3">
      <c r="A95" t="str">
        <f t="shared" si="1"/>
        <v>01459</v>
      </c>
      <c r="B95" s="43" t="s">
        <v>2707</v>
      </c>
      <c r="C95" s="43" t="s">
        <v>26</v>
      </c>
      <c r="D95" s="43" t="s">
        <v>1900</v>
      </c>
      <c r="E95" s="134">
        <f>VLOOKUP(B95,[1]市区町村別_バス保有台数!$B$3:$E$1749,4,)</f>
        <v>9912</v>
      </c>
    </row>
    <row r="96" spans="1:5" x14ac:dyDescent="0.3">
      <c r="A96" t="str">
        <f t="shared" si="1"/>
        <v>01460</v>
      </c>
      <c r="B96" s="43" t="s">
        <v>2708</v>
      </c>
      <c r="C96" s="43" t="s">
        <v>26</v>
      </c>
      <c r="D96" s="43" t="s">
        <v>1901</v>
      </c>
      <c r="E96" s="134">
        <f>VLOOKUP(B96,[1]市区町村別_バス保有台数!$B$3:$E$1749,4,)</f>
        <v>10661</v>
      </c>
    </row>
    <row r="97" spans="1:5" x14ac:dyDescent="0.3">
      <c r="A97" t="str">
        <f t="shared" si="1"/>
        <v>01461</v>
      </c>
      <c r="B97" s="43" t="s">
        <v>2709</v>
      </c>
      <c r="C97" s="43" t="s">
        <v>26</v>
      </c>
      <c r="D97" s="43" t="s">
        <v>1902</v>
      </c>
      <c r="E97" s="134">
        <f>VLOOKUP(B97,[1]市区町村別_バス保有台数!$B$3:$E$1749,4,)</f>
        <v>4938</v>
      </c>
    </row>
    <row r="98" spans="1:5" x14ac:dyDescent="0.3">
      <c r="A98" t="str">
        <f t="shared" si="1"/>
        <v>01462</v>
      </c>
      <c r="B98" s="43" t="s">
        <v>2710</v>
      </c>
      <c r="C98" s="43" t="s">
        <v>26</v>
      </c>
      <c r="D98" s="43" t="s">
        <v>1903</v>
      </c>
      <c r="E98" s="134">
        <f>VLOOKUP(B98,[1]市区町村別_バス保有台数!$B$3:$E$1749,4,)</f>
        <v>2434</v>
      </c>
    </row>
    <row r="99" spans="1:5" x14ac:dyDescent="0.3">
      <c r="A99" t="str">
        <f t="shared" si="1"/>
        <v>01463</v>
      </c>
      <c r="B99" s="43" t="s">
        <v>2711</v>
      </c>
      <c r="C99" s="43" t="s">
        <v>26</v>
      </c>
      <c r="D99" s="43" t="s">
        <v>1904</v>
      </c>
      <c r="E99" s="134">
        <f>VLOOKUP(B99,[1]市区町村別_バス保有台数!$B$3:$E$1749,4,)</f>
        <v>1613</v>
      </c>
    </row>
    <row r="100" spans="1:5" x14ac:dyDescent="0.3">
      <c r="A100" t="str">
        <f t="shared" si="1"/>
        <v>01464</v>
      </c>
      <c r="B100" s="43" t="s">
        <v>2712</v>
      </c>
      <c r="C100" s="43" t="s">
        <v>26</v>
      </c>
      <c r="D100" s="43" t="s">
        <v>1905</v>
      </c>
      <c r="E100" s="134">
        <f>VLOOKUP(B100,[1]市区町村別_バス保有台数!$B$3:$E$1749,4,)</f>
        <v>3278</v>
      </c>
    </row>
    <row r="101" spans="1:5" x14ac:dyDescent="0.3">
      <c r="A101" t="str">
        <f t="shared" si="1"/>
        <v>01465</v>
      </c>
      <c r="B101" s="43" t="s">
        <v>2713</v>
      </c>
      <c r="C101" s="43" t="s">
        <v>26</v>
      </c>
      <c r="D101" s="43" t="s">
        <v>1906</v>
      </c>
      <c r="E101" s="134">
        <f>VLOOKUP(B101,[1]市区町村別_バス保有台数!$B$3:$E$1749,4,)</f>
        <v>3063</v>
      </c>
    </row>
    <row r="102" spans="1:5" x14ac:dyDescent="0.3">
      <c r="A102" t="str">
        <f t="shared" si="1"/>
        <v>01468</v>
      </c>
      <c r="B102" s="43" t="s">
        <v>2714</v>
      </c>
      <c r="C102" s="43" t="s">
        <v>26</v>
      </c>
      <c r="D102" s="43" t="s">
        <v>1907</v>
      </c>
      <c r="E102" s="134">
        <f>VLOOKUP(B102,[1]市区町村別_バス保有台数!$B$3:$E$1749,4,)</f>
        <v>3254</v>
      </c>
    </row>
    <row r="103" spans="1:5" x14ac:dyDescent="0.3">
      <c r="A103" t="str">
        <f t="shared" si="1"/>
        <v>01469</v>
      </c>
      <c r="B103" s="43" t="s">
        <v>2715</v>
      </c>
      <c r="C103" s="43" t="s">
        <v>26</v>
      </c>
      <c r="D103" s="43" t="s">
        <v>1908</v>
      </c>
      <c r="E103" s="134">
        <f>VLOOKUP(B103,[1]市区町村別_バス保有台数!$B$3:$E$1749,4,)</f>
        <v>4244</v>
      </c>
    </row>
    <row r="104" spans="1:5" x14ac:dyDescent="0.3">
      <c r="A104" t="str">
        <f t="shared" si="1"/>
        <v>01470</v>
      </c>
      <c r="B104" s="43" t="s">
        <v>2716</v>
      </c>
      <c r="C104" s="43" t="s">
        <v>26</v>
      </c>
      <c r="D104" s="43" t="s">
        <v>1909</v>
      </c>
      <c r="E104" s="134">
        <f>VLOOKUP(B104,[1]市区町村別_バス保有台数!$B$3:$E$1749,4,)</f>
        <v>729</v>
      </c>
    </row>
    <row r="105" spans="1:5" x14ac:dyDescent="0.3">
      <c r="A105" t="str">
        <f t="shared" si="1"/>
        <v>01471</v>
      </c>
      <c r="B105" s="43" t="s">
        <v>2717</v>
      </c>
      <c r="C105" s="43" t="s">
        <v>26</v>
      </c>
      <c r="D105" s="43" t="s">
        <v>1910</v>
      </c>
      <c r="E105" s="134">
        <f>VLOOKUP(B105,[1]市区町村別_バス保有台数!$B$3:$E$1749,4,)</f>
        <v>1492</v>
      </c>
    </row>
    <row r="106" spans="1:5" x14ac:dyDescent="0.3">
      <c r="A106" t="str">
        <f t="shared" si="1"/>
        <v>01472</v>
      </c>
      <c r="B106" s="43" t="s">
        <v>2718</v>
      </c>
      <c r="C106" s="43" t="s">
        <v>26</v>
      </c>
      <c r="D106" s="43" t="s">
        <v>1911</v>
      </c>
      <c r="E106" s="134">
        <f>VLOOKUP(B106,[1]市区町村別_バス保有台数!$B$3:$E$1749,4,)</f>
        <v>1447</v>
      </c>
    </row>
    <row r="107" spans="1:5" x14ac:dyDescent="0.3">
      <c r="A107" t="str">
        <f t="shared" si="1"/>
        <v>01481</v>
      </c>
      <c r="B107" s="43" t="s">
        <v>2719</v>
      </c>
      <c r="C107" s="43" t="s">
        <v>26</v>
      </c>
      <c r="D107" s="43" t="s">
        <v>1912</v>
      </c>
      <c r="E107" s="134">
        <f>VLOOKUP(B107,[1]市区町村別_バス保有台数!$B$3:$E$1749,4,)</f>
        <v>4222</v>
      </c>
    </row>
    <row r="108" spans="1:5" x14ac:dyDescent="0.3">
      <c r="A108" t="str">
        <f t="shared" si="1"/>
        <v>01482</v>
      </c>
      <c r="B108" s="43" t="s">
        <v>2720</v>
      </c>
      <c r="C108" s="43" t="s">
        <v>26</v>
      </c>
      <c r="D108" s="43" t="s">
        <v>1913</v>
      </c>
      <c r="E108" s="134">
        <f>VLOOKUP(B108,[1]市区町村別_バス保有台数!$B$3:$E$1749,4,)</f>
        <v>3087</v>
      </c>
    </row>
    <row r="109" spans="1:5" x14ac:dyDescent="0.3">
      <c r="A109" t="str">
        <f t="shared" si="1"/>
        <v>01483</v>
      </c>
      <c r="B109" s="43" t="s">
        <v>2721</v>
      </c>
      <c r="C109" s="43" t="s">
        <v>26</v>
      </c>
      <c r="D109" s="43" t="s">
        <v>1914</v>
      </c>
      <c r="E109" s="134">
        <f>VLOOKUP(B109,[1]市区町村別_バス保有台数!$B$3:$E$1749,4,)</f>
        <v>3034</v>
      </c>
    </row>
    <row r="110" spans="1:5" x14ac:dyDescent="0.3">
      <c r="A110" t="str">
        <f t="shared" si="1"/>
        <v>01484</v>
      </c>
      <c r="B110" s="43" t="s">
        <v>2722</v>
      </c>
      <c r="C110" s="43" t="s">
        <v>26</v>
      </c>
      <c r="D110" s="43" t="s">
        <v>1915</v>
      </c>
      <c r="E110" s="134">
        <f>VLOOKUP(B110,[1]市区町村別_バス保有台数!$B$3:$E$1749,4,)</f>
        <v>6796</v>
      </c>
    </row>
    <row r="111" spans="1:5" x14ac:dyDescent="0.3">
      <c r="A111" t="str">
        <f t="shared" si="1"/>
        <v>01485</v>
      </c>
      <c r="B111" s="43" t="s">
        <v>2723</v>
      </c>
      <c r="C111" s="43" t="s">
        <v>26</v>
      </c>
      <c r="D111" s="43" t="s">
        <v>1916</v>
      </c>
      <c r="E111" s="134">
        <f>VLOOKUP(B111,[1]市区町村別_バス保有台数!$B$3:$E$1749,4,)</f>
        <v>1152</v>
      </c>
    </row>
    <row r="112" spans="1:5" x14ac:dyDescent="0.3">
      <c r="A112" t="str">
        <f t="shared" si="1"/>
        <v>01486</v>
      </c>
      <c r="B112" s="43" t="s">
        <v>2724</v>
      </c>
      <c r="C112" s="43" t="s">
        <v>26</v>
      </c>
      <c r="D112" s="43" t="s">
        <v>1917</v>
      </c>
      <c r="E112" s="134">
        <f>VLOOKUP(B112,[1]市区町村別_バス保有台数!$B$3:$E$1749,4,)</f>
        <v>2626</v>
      </c>
    </row>
    <row r="113" spans="1:5" x14ac:dyDescent="0.3">
      <c r="A113" t="str">
        <f t="shared" si="1"/>
        <v>01487</v>
      </c>
      <c r="B113" s="43" t="s">
        <v>2725</v>
      </c>
      <c r="C113" s="43" t="s">
        <v>26</v>
      </c>
      <c r="D113" s="43" t="s">
        <v>1918</v>
      </c>
      <c r="E113" s="134">
        <f>VLOOKUP(B113,[1]市区町村別_バス保有台数!$B$3:$E$1749,4,)</f>
        <v>3006</v>
      </c>
    </row>
    <row r="114" spans="1:5" x14ac:dyDescent="0.3">
      <c r="A114" t="str">
        <f t="shared" si="1"/>
        <v>01511</v>
      </c>
      <c r="B114" s="43" t="s">
        <v>2726</v>
      </c>
      <c r="C114" s="43" t="s">
        <v>26</v>
      </c>
      <c r="D114" s="43" t="s">
        <v>1919</v>
      </c>
      <c r="E114" s="134">
        <f>VLOOKUP(B114,[1]市区町村別_バス保有台数!$B$3:$E$1749,4,)</f>
        <v>2766</v>
      </c>
    </row>
    <row r="115" spans="1:5" x14ac:dyDescent="0.3">
      <c r="A115" t="str">
        <f t="shared" si="1"/>
        <v>01512</v>
      </c>
      <c r="B115" s="43" t="s">
        <v>2727</v>
      </c>
      <c r="C115" s="43" t="s">
        <v>26</v>
      </c>
      <c r="D115" s="43" t="s">
        <v>1920</v>
      </c>
      <c r="E115" s="134">
        <f>VLOOKUP(B115,[1]市区町村別_バス保有台数!$B$3:$E$1749,4,)</f>
        <v>3535</v>
      </c>
    </row>
    <row r="116" spans="1:5" x14ac:dyDescent="0.3">
      <c r="A116" t="str">
        <f t="shared" si="1"/>
        <v>01513</v>
      </c>
      <c r="B116" s="43" t="s">
        <v>2728</v>
      </c>
      <c r="C116" s="43" t="s">
        <v>26</v>
      </c>
      <c r="D116" s="43" t="s">
        <v>1921</v>
      </c>
      <c r="E116" s="134">
        <f>VLOOKUP(B116,[1]市区町村別_バス保有台数!$B$3:$E$1749,4,)</f>
        <v>1679</v>
      </c>
    </row>
    <row r="117" spans="1:5" x14ac:dyDescent="0.3">
      <c r="A117" t="str">
        <f t="shared" si="1"/>
        <v>01514</v>
      </c>
      <c r="B117" s="43" t="s">
        <v>2729</v>
      </c>
      <c r="C117" s="43" t="s">
        <v>26</v>
      </c>
      <c r="D117" s="43" t="s">
        <v>1922</v>
      </c>
      <c r="E117" s="134">
        <f>VLOOKUP(B117,[1]市区町村別_バス保有台数!$B$3:$E$1749,4,)</f>
        <v>8027</v>
      </c>
    </row>
    <row r="118" spans="1:5" x14ac:dyDescent="0.3">
      <c r="A118" t="str">
        <f t="shared" si="1"/>
        <v>01516</v>
      </c>
      <c r="B118" s="43" t="s">
        <v>2730</v>
      </c>
      <c r="C118" s="43" t="s">
        <v>26</v>
      </c>
      <c r="D118" s="43" t="s">
        <v>1923</v>
      </c>
      <c r="E118" s="134">
        <f>VLOOKUP(B118,[1]市区町村別_バス保有台数!$B$3:$E$1749,4,)</f>
        <v>3891</v>
      </c>
    </row>
    <row r="119" spans="1:5" x14ac:dyDescent="0.3">
      <c r="A119" t="str">
        <f t="shared" si="1"/>
        <v>01517</v>
      </c>
      <c r="B119" s="43" t="s">
        <v>2731</v>
      </c>
      <c r="C119" s="43" t="s">
        <v>26</v>
      </c>
      <c r="D119" s="43" t="s">
        <v>1924</v>
      </c>
      <c r="E119" s="134">
        <f>VLOOKUP(B119,[1]市区町村別_バス保有台数!$B$3:$E$1749,4,)</f>
        <v>2477</v>
      </c>
    </row>
    <row r="120" spans="1:5" x14ac:dyDescent="0.3">
      <c r="A120" t="str">
        <f t="shared" si="1"/>
        <v>01518</v>
      </c>
      <c r="B120" s="43" t="s">
        <v>2732</v>
      </c>
      <c r="C120" s="43" t="s">
        <v>26</v>
      </c>
      <c r="D120" s="43" t="s">
        <v>1925</v>
      </c>
      <c r="E120" s="134">
        <f>VLOOKUP(B120,[1]市区町村別_バス保有台数!$B$3:$E$1749,4,)</f>
        <v>2001</v>
      </c>
    </row>
    <row r="121" spans="1:5" x14ac:dyDescent="0.3">
      <c r="A121" t="str">
        <f t="shared" si="1"/>
        <v>01519</v>
      </c>
      <c r="B121" s="43" t="s">
        <v>2733</v>
      </c>
      <c r="C121" s="43" t="s">
        <v>26</v>
      </c>
      <c r="D121" s="43" t="s">
        <v>1926</v>
      </c>
      <c r="E121" s="134">
        <f>VLOOKUP(B121,[1]市区町村別_バス保有台数!$B$3:$E$1749,4,)</f>
        <v>2432</v>
      </c>
    </row>
    <row r="122" spans="1:5" x14ac:dyDescent="0.3">
      <c r="A122" t="str">
        <f t="shared" si="1"/>
        <v>01520</v>
      </c>
      <c r="B122" s="43" t="s">
        <v>2734</v>
      </c>
      <c r="C122" s="43" t="s">
        <v>26</v>
      </c>
      <c r="D122" s="43" t="s">
        <v>1927</v>
      </c>
      <c r="E122" s="134">
        <f>VLOOKUP(B122,[1]市区町村別_バス保有台数!$B$3:$E$1749,4,)</f>
        <v>2294</v>
      </c>
    </row>
    <row r="123" spans="1:5" x14ac:dyDescent="0.3">
      <c r="A123" t="str">
        <f t="shared" si="1"/>
        <v>01543</v>
      </c>
      <c r="B123" s="43" t="s">
        <v>2735</v>
      </c>
      <c r="C123" s="43" t="s">
        <v>26</v>
      </c>
      <c r="D123" s="43" t="s">
        <v>1928</v>
      </c>
      <c r="E123" s="134">
        <f>VLOOKUP(B123,[1]市区町村別_バス保有台数!$B$3:$E$1749,4,)</f>
        <v>19233</v>
      </c>
    </row>
    <row r="124" spans="1:5" x14ac:dyDescent="0.3">
      <c r="A124" t="str">
        <f t="shared" si="1"/>
        <v>01544</v>
      </c>
      <c r="B124" s="43" t="s">
        <v>2736</v>
      </c>
      <c r="C124" s="43" t="s">
        <v>26</v>
      </c>
      <c r="D124" s="43" t="s">
        <v>1929</v>
      </c>
      <c r="E124" s="134">
        <f>VLOOKUP(B124,[1]市区町村別_バス保有台数!$B$3:$E$1749,4,)</f>
        <v>4597</v>
      </c>
    </row>
    <row r="125" spans="1:5" x14ac:dyDescent="0.3">
      <c r="A125" t="str">
        <f t="shared" si="1"/>
        <v>01545</v>
      </c>
      <c r="B125" s="43" t="s">
        <v>2737</v>
      </c>
      <c r="C125" s="43" t="s">
        <v>26</v>
      </c>
      <c r="D125" s="43" t="s">
        <v>1930</v>
      </c>
      <c r="E125" s="134">
        <f>VLOOKUP(B125,[1]市区町村別_バス保有台数!$B$3:$E$1749,4,)</f>
        <v>11530</v>
      </c>
    </row>
    <row r="126" spans="1:5" x14ac:dyDescent="0.3">
      <c r="A126" t="str">
        <f t="shared" si="1"/>
        <v>01546</v>
      </c>
      <c r="B126" s="43" t="s">
        <v>2738</v>
      </c>
      <c r="C126" s="43" t="s">
        <v>26</v>
      </c>
      <c r="D126" s="43" t="s">
        <v>1931</v>
      </c>
      <c r="E126" s="134">
        <f>VLOOKUP(B126,[1]市区町村別_バス保有台数!$B$3:$E$1749,4,)</f>
        <v>4005</v>
      </c>
    </row>
    <row r="127" spans="1:5" x14ac:dyDescent="0.3">
      <c r="A127" t="str">
        <f t="shared" si="1"/>
        <v>01547</v>
      </c>
      <c r="B127" s="43" t="s">
        <v>2739</v>
      </c>
      <c r="C127" s="43" t="s">
        <v>26</v>
      </c>
      <c r="D127" s="43" t="s">
        <v>1932</v>
      </c>
      <c r="E127" s="134">
        <f>VLOOKUP(B127,[1]市区町村別_バス保有台数!$B$3:$E$1749,4,)</f>
        <v>4800</v>
      </c>
    </row>
    <row r="128" spans="1:5" x14ac:dyDescent="0.3">
      <c r="A128" t="str">
        <f t="shared" si="1"/>
        <v>01549</v>
      </c>
      <c r="B128" s="43" t="s">
        <v>2740</v>
      </c>
      <c r="C128" s="43" t="s">
        <v>26</v>
      </c>
      <c r="D128" s="43" t="s">
        <v>1933</v>
      </c>
      <c r="E128" s="134">
        <f>VLOOKUP(B128,[1]市区町村別_バス保有台数!$B$3:$E$1749,4,)</f>
        <v>4889</v>
      </c>
    </row>
    <row r="129" spans="1:5" x14ac:dyDescent="0.3">
      <c r="A129" t="str">
        <f t="shared" si="1"/>
        <v>01550</v>
      </c>
      <c r="B129" s="43" t="s">
        <v>2741</v>
      </c>
      <c r="C129" s="43" t="s">
        <v>26</v>
      </c>
      <c r="D129" s="43" t="s">
        <v>1934</v>
      </c>
      <c r="E129" s="134">
        <f>VLOOKUP(B129,[1]市区町村別_バス保有台数!$B$3:$E$1749,4,)</f>
        <v>2837</v>
      </c>
    </row>
    <row r="130" spans="1:5" x14ac:dyDescent="0.3">
      <c r="A130" t="str">
        <f t="shared" si="1"/>
        <v>01552</v>
      </c>
      <c r="B130" s="43" t="s">
        <v>2742</v>
      </c>
      <c r="C130" s="43" t="s">
        <v>26</v>
      </c>
      <c r="D130" s="43" t="s">
        <v>1935</v>
      </c>
      <c r="E130" s="134">
        <f>VLOOKUP(B130,[1]市区町村別_バス保有台数!$B$3:$E$1749,4,)</f>
        <v>5111</v>
      </c>
    </row>
    <row r="131" spans="1:5" x14ac:dyDescent="0.3">
      <c r="A131" t="str">
        <f t="shared" ref="A131:A194" si="2">LEFT(B131,5)</f>
        <v>01555</v>
      </c>
      <c r="B131" s="43" t="s">
        <v>2743</v>
      </c>
      <c r="C131" s="43" t="s">
        <v>26</v>
      </c>
      <c r="D131" s="43" t="s">
        <v>1936</v>
      </c>
      <c r="E131" s="134">
        <f>VLOOKUP(B131,[1]市区町村別_バス保有台数!$B$3:$E$1749,4,)</f>
        <v>19677</v>
      </c>
    </row>
    <row r="132" spans="1:5" x14ac:dyDescent="0.3">
      <c r="A132" t="str">
        <f t="shared" si="2"/>
        <v>01559</v>
      </c>
      <c r="B132" s="43" t="s">
        <v>2744</v>
      </c>
      <c r="C132" s="43" t="s">
        <v>26</v>
      </c>
      <c r="D132" s="43" t="s">
        <v>1937</v>
      </c>
      <c r="E132" s="134">
        <f>VLOOKUP(B132,[1]市区町村別_バス保有台数!$B$3:$E$1749,4,)</f>
        <v>8664</v>
      </c>
    </row>
    <row r="133" spans="1:5" x14ac:dyDescent="0.3">
      <c r="A133" t="str">
        <f t="shared" si="2"/>
        <v>01560</v>
      </c>
      <c r="B133" s="43" t="s">
        <v>2745</v>
      </c>
      <c r="C133" s="43" t="s">
        <v>26</v>
      </c>
      <c r="D133" s="43" t="s">
        <v>1938</v>
      </c>
      <c r="E133" s="134">
        <f>VLOOKUP(B133,[1]市区町村別_バス保有台数!$B$3:$E$1749,4,)</f>
        <v>2544</v>
      </c>
    </row>
    <row r="134" spans="1:5" x14ac:dyDescent="0.3">
      <c r="A134" t="str">
        <f t="shared" si="2"/>
        <v>01561</v>
      </c>
      <c r="B134" s="43" t="s">
        <v>2746</v>
      </c>
      <c r="C134" s="43" t="s">
        <v>26</v>
      </c>
      <c r="D134" s="43" t="s">
        <v>1939</v>
      </c>
      <c r="E134" s="134">
        <f>VLOOKUP(B134,[1]市区町村別_バス保有台数!$B$3:$E$1749,4,)</f>
        <v>3778</v>
      </c>
    </row>
    <row r="135" spans="1:5" x14ac:dyDescent="0.3">
      <c r="A135" t="str">
        <f t="shared" si="2"/>
        <v>01562</v>
      </c>
      <c r="B135" s="43" t="s">
        <v>2747</v>
      </c>
      <c r="C135" s="43" t="s">
        <v>26</v>
      </c>
      <c r="D135" s="43" t="s">
        <v>1940</v>
      </c>
      <c r="E135" s="134">
        <f>VLOOKUP(B135,[1]市区町村別_バス保有台数!$B$3:$E$1749,4,)</f>
        <v>1067</v>
      </c>
    </row>
    <row r="136" spans="1:5" x14ac:dyDescent="0.3">
      <c r="A136" t="str">
        <f t="shared" si="2"/>
        <v>01563</v>
      </c>
      <c r="B136" s="43" t="s">
        <v>2748</v>
      </c>
      <c r="C136" s="43" t="s">
        <v>26</v>
      </c>
      <c r="D136" s="43" t="s">
        <v>1941</v>
      </c>
      <c r="E136" s="134">
        <f>VLOOKUP(B136,[1]市区町村別_バス保有台数!$B$3:$E$1749,4,)</f>
        <v>4389</v>
      </c>
    </row>
    <row r="137" spans="1:5" x14ac:dyDescent="0.3">
      <c r="A137" t="str">
        <f t="shared" si="2"/>
        <v>01564</v>
      </c>
      <c r="B137" s="43" t="s">
        <v>2749</v>
      </c>
      <c r="C137" s="43" t="s">
        <v>26</v>
      </c>
      <c r="D137" s="43" t="s">
        <v>1942</v>
      </c>
      <c r="E137" s="134">
        <f>VLOOKUP(B137,[1]市区町村別_バス保有台数!$B$3:$E$1749,4,)</f>
        <v>7130</v>
      </c>
    </row>
    <row r="138" spans="1:5" x14ac:dyDescent="0.3">
      <c r="A138" t="str">
        <f t="shared" si="2"/>
        <v>01571</v>
      </c>
      <c r="B138" s="43" t="s">
        <v>2750</v>
      </c>
      <c r="C138" s="43" t="s">
        <v>26</v>
      </c>
      <c r="D138" s="43" t="s">
        <v>1943</v>
      </c>
      <c r="E138" s="134">
        <f>VLOOKUP(B138,[1]市区町村別_バス保有台数!$B$3:$E$1749,4,)</f>
        <v>3923</v>
      </c>
    </row>
    <row r="139" spans="1:5" x14ac:dyDescent="0.3">
      <c r="A139" t="str">
        <f t="shared" si="2"/>
        <v>01575</v>
      </c>
      <c r="B139" s="43" t="s">
        <v>2751</v>
      </c>
      <c r="C139" s="43" t="s">
        <v>26</v>
      </c>
      <c r="D139" s="43" t="s">
        <v>1944</v>
      </c>
      <c r="E139" s="134">
        <f>VLOOKUP(B139,[1]市区町村別_バス保有台数!$B$3:$E$1749,4,)</f>
        <v>2517</v>
      </c>
    </row>
    <row r="140" spans="1:5" x14ac:dyDescent="0.3">
      <c r="A140" t="str">
        <f t="shared" si="2"/>
        <v>01578</v>
      </c>
      <c r="B140" s="43" t="s">
        <v>2752</v>
      </c>
      <c r="C140" s="43" t="s">
        <v>26</v>
      </c>
      <c r="D140" s="43" t="s">
        <v>1945</v>
      </c>
      <c r="E140" s="134">
        <f>VLOOKUP(B140,[1]市区町村別_バス保有台数!$B$3:$E$1749,4,)</f>
        <v>16638</v>
      </c>
    </row>
    <row r="141" spans="1:5" x14ac:dyDescent="0.3">
      <c r="A141" t="str">
        <f t="shared" si="2"/>
        <v>01581</v>
      </c>
      <c r="B141" s="43" t="s">
        <v>2753</v>
      </c>
      <c r="C141" s="43" t="s">
        <v>26</v>
      </c>
      <c r="D141" s="43" t="s">
        <v>1946</v>
      </c>
      <c r="E141" s="134">
        <f>VLOOKUP(B141,[1]市区町村別_バス保有台数!$B$3:$E$1749,4,)</f>
        <v>4500</v>
      </c>
    </row>
    <row r="142" spans="1:5" x14ac:dyDescent="0.3">
      <c r="A142" t="str">
        <f t="shared" si="2"/>
        <v>01584</v>
      </c>
      <c r="B142" s="43" t="s">
        <v>2754</v>
      </c>
      <c r="C142" s="43" t="s">
        <v>26</v>
      </c>
      <c r="D142" s="43" t="s">
        <v>1947</v>
      </c>
      <c r="E142" s="134">
        <f>VLOOKUP(B142,[1]市区町村別_バス保有台数!$B$3:$E$1749,4,)</f>
        <v>8689</v>
      </c>
    </row>
    <row r="143" spans="1:5" x14ac:dyDescent="0.3">
      <c r="A143" t="str">
        <f t="shared" si="2"/>
        <v>01585</v>
      </c>
      <c r="B143" s="43" t="s">
        <v>2755</v>
      </c>
      <c r="C143" s="43" t="s">
        <v>26</v>
      </c>
      <c r="D143" s="43" t="s">
        <v>1948</v>
      </c>
      <c r="E143" s="134">
        <f>VLOOKUP(B143,[1]市区町村別_バス保有台数!$B$3:$E$1749,4,)</f>
        <v>7761</v>
      </c>
    </row>
    <row r="144" spans="1:5" x14ac:dyDescent="0.3">
      <c r="A144" t="str">
        <f t="shared" si="2"/>
        <v>01586</v>
      </c>
      <c r="B144" s="43" t="s">
        <v>2756</v>
      </c>
      <c r="C144" s="43" t="s">
        <v>26</v>
      </c>
      <c r="D144" s="43" t="s">
        <v>1949</v>
      </c>
      <c r="E144" s="134">
        <f>VLOOKUP(B144,[1]市区町村別_バス保有台数!$B$3:$E$1749,4,)</f>
        <v>7870</v>
      </c>
    </row>
    <row r="145" spans="1:5" x14ac:dyDescent="0.3">
      <c r="A145" t="str">
        <f t="shared" si="2"/>
        <v>01601</v>
      </c>
      <c r="B145" s="43" t="s">
        <v>2757</v>
      </c>
      <c r="C145" s="43" t="s">
        <v>26</v>
      </c>
      <c r="D145" s="43" t="s">
        <v>1009</v>
      </c>
      <c r="E145" s="134">
        <f>VLOOKUP(B145,[1]市区町村別_バス保有台数!$B$3:$E$1749,4,)</f>
        <v>11919</v>
      </c>
    </row>
    <row r="146" spans="1:5" x14ac:dyDescent="0.3">
      <c r="A146" t="str">
        <f t="shared" si="2"/>
        <v>01602</v>
      </c>
      <c r="B146" s="43" t="s">
        <v>2758</v>
      </c>
      <c r="C146" s="43" t="s">
        <v>26</v>
      </c>
      <c r="D146" s="43" t="s">
        <v>1950</v>
      </c>
      <c r="E146" s="134">
        <f>VLOOKUP(B146,[1]市区町村別_バス保有台数!$B$3:$E$1749,4,)</f>
        <v>4923</v>
      </c>
    </row>
    <row r="147" spans="1:5" x14ac:dyDescent="0.3">
      <c r="A147" t="str">
        <f t="shared" si="2"/>
        <v>01604</v>
      </c>
      <c r="B147" s="43" t="s">
        <v>2759</v>
      </c>
      <c r="C147" s="43" t="s">
        <v>26</v>
      </c>
      <c r="D147" s="43" t="s">
        <v>1951</v>
      </c>
      <c r="E147" s="134">
        <f>VLOOKUP(B147,[1]市区町村別_バス保有台数!$B$3:$E$1749,4,)</f>
        <v>5483</v>
      </c>
    </row>
    <row r="148" spans="1:5" x14ac:dyDescent="0.3">
      <c r="A148" t="str">
        <f t="shared" si="2"/>
        <v>01607</v>
      </c>
      <c r="B148" s="43" t="s">
        <v>2760</v>
      </c>
      <c r="C148" s="43" t="s">
        <v>26</v>
      </c>
      <c r="D148" s="43" t="s">
        <v>1952</v>
      </c>
      <c r="E148" s="134">
        <f>VLOOKUP(B148,[1]市区町村別_バス保有台数!$B$3:$E$1749,4,)</f>
        <v>12166</v>
      </c>
    </row>
    <row r="149" spans="1:5" x14ac:dyDescent="0.3">
      <c r="A149" t="str">
        <f t="shared" si="2"/>
        <v>01608</v>
      </c>
      <c r="B149" s="43" t="s">
        <v>2761</v>
      </c>
      <c r="C149" s="43" t="s">
        <v>26</v>
      </c>
      <c r="D149" s="43" t="s">
        <v>1953</v>
      </c>
      <c r="E149" s="134">
        <f>VLOOKUP(B149,[1]市区町村別_バス保有台数!$B$3:$E$1749,4,)</f>
        <v>4230</v>
      </c>
    </row>
    <row r="150" spans="1:5" x14ac:dyDescent="0.3">
      <c r="A150" t="str">
        <f t="shared" si="2"/>
        <v>01609</v>
      </c>
      <c r="B150" s="43" t="s">
        <v>2762</v>
      </c>
      <c r="C150" s="43" t="s">
        <v>26</v>
      </c>
      <c r="D150" s="43" t="s">
        <v>1954</v>
      </c>
      <c r="E150" s="134">
        <f>VLOOKUP(B150,[1]市区町村別_バス保有台数!$B$3:$E$1749,4,)</f>
        <v>4623</v>
      </c>
    </row>
    <row r="151" spans="1:5" x14ac:dyDescent="0.3">
      <c r="A151" t="str">
        <f t="shared" si="2"/>
        <v>01610</v>
      </c>
      <c r="B151" s="43" t="s">
        <v>2763</v>
      </c>
      <c r="C151" s="43" t="s">
        <v>26</v>
      </c>
      <c r="D151" s="43" t="s">
        <v>1955</v>
      </c>
      <c r="E151" s="134">
        <f>VLOOKUP(B151,[1]市区町村別_バス保有台数!$B$3:$E$1749,4,)</f>
        <v>22242</v>
      </c>
    </row>
    <row r="152" spans="1:5" x14ac:dyDescent="0.3">
      <c r="A152" t="str">
        <f t="shared" si="2"/>
        <v>01631</v>
      </c>
      <c r="B152" s="43" t="s">
        <v>2764</v>
      </c>
      <c r="C152" s="43" t="s">
        <v>26</v>
      </c>
      <c r="D152" s="43" t="s">
        <v>1956</v>
      </c>
      <c r="E152" s="134">
        <f>VLOOKUP(B152,[1]市区町村別_バス保有台数!$B$3:$E$1749,4,)</f>
        <v>44342</v>
      </c>
    </row>
    <row r="153" spans="1:5" x14ac:dyDescent="0.3">
      <c r="A153" t="str">
        <f t="shared" si="2"/>
        <v>01632</v>
      </c>
      <c r="B153" s="43" t="s">
        <v>2765</v>
      </c>
      <c r="C153" s="43" t="s">
        <v>26</v>
      </c>
      <c r="D153" s="43" t="s">
        <v>1957</v>
      </c>
      <c r="E153" s="134">
        <f>VLOOKUP(B153,[1]市区町村別_バス保有台数!$B$3:$E$1749,4,)</f>
        <v>6044</v>
      </c>
    </row>
    <row r="154" spans="1:5" x14ac:dyDescent="0.3">
      <c r="A154" t="str">
        <f t="shared" si="2"/>
        <v>01633</v>
      </c>
      <c r="B154" s="43" t="s">
        <v>2766</v>
      </c>
      <c r="C154" s="43" t="s">
        <v>26</v>
      </c>
      <c r="D154" s="43" t="s">
        <v>1958</v>
      </c>
      <c r="E154" s="134">
        <f>VLOOKUP(B154,[1]市区町村別_バス保有台数!$B$3:$E$1749,4,)</f>
        <v>4957</v>
      </c>
    </row>
    <row r="155" spans="1:5" x14ac:dyDescent="0.3">
      <c r="A155" t="str">
        <f t="shared" si="2"/>
        <v>01634</v>
      </c>
      <c r="B155" s="43" t="s">
        <v>2767</v>
      </c>
      <c r="C155" s="43" t="s">
        <v>26</v>
      </c>
      <c r="D155" s="43" t="s">
        <v>1959</v>
      </c>
      <c r="E155" s="134">
        <f>VLOOKUP(B155,[1]市区町村別_バス保有台数!$B$3:$E$1749,4,)</f>
        <v>5331</v>
      </c>
    </row>
    <row r="156" spans="1:5" x14ac:dyDescent="0.3">
      <c r="A156" t="str">
        <f t="shared" si="2"/>
        <v>01635</v>
      </c>
      <c r="B156" s="43" t="s">
        <v>2768</v>
      </c>
      <c r="C156" s="43" t="s">
        <v>26</v>
      </c>
      <c r="D156" s="43" t="s">
        <v>1960</v>
      </c>
      <c r="E156" s="134">
        <f>VLOOKUP(B156,[1]市区町村別_バス保有台数!$B$3:$E$1749,4,)</f>
        <v>6099</v>
      </c>
    </row>
    <row r="157" spans="1:5" x14ac:dyDescent="0.3">
      <c r="A157" t="str">
        <f t="shared" si="2"/>
        <v>01636</v>
      </c>
      <c r="B157" s="43" t="s">
        <v>2769</v>
      </c>
      <c r="C157" s="43" t="s">
        <v>26</v>
      </c>
      <c r="D157" s="43" t="s">
        <v>1445</v>
      </c>
      <c r="E157" s="134">
        <f>VLOOKUP(B157,[1]市区町村別_バス保有台数!$B$3:$E$1749,4,)</f>
        <v>9370</v>
      </c>
    </row>
    <row r="158" spans="1:5" x14ac:dyDescent="0.3">
      <c r="A158" t="str">
        <f t="shared" si="2"/>
        <v>01637</v>
      </c>
      <c r="B158" s="43" t="s">
        <v>2770</v>
      </c>
      <c r="C158" s="43" t="s">
        <v>26</v>
      </c>
      <c r="D158" s="43" t="s">
        <v>1961</v>
      </c>
      <c r="E158" s="134">
        <f>VLOOKUP(B158,[1]市区町村別_バス保有台数!$B$3:$E$1749,4,)</f>
        <v>18468</v>
      </c>
    </row>
    <row r="159" spans="1:5" x14ac:dyDescent="0.3">
      <c r="A159" t="str">
        <f t="shared" si="2"/>
        <v>01638</v>
      </c>
      <c r="B159" s="43" t="s">
        <v>2771</v>
      </c>
      <c r="C159" s="43" t="s">
        <v>26</v>
      </c>
      <c r="D159" s="43" t="s">
        <v>1962</v>
      </c>
      <c r="E159" s="134">
        <f>VLOOKUP(B159,[1]市区町村別_バス保有台数!$B$3:$E$1749,4,)</f>
        <v>3917</v>
      </c>
    </row>
    <row r="160" spans="1:5" x14ac:dyDescent="0.3">
      <c r="A160" t="str">
        <f t="shared" si="2"/>
        <v>01639</v>
      </c>
      <c r="B160" s="43" t="s">
        <v>2772</v>
      </c>
      <c r="C160" s="43" t="s">
        <v>26</v>
      </c>
      <c r="D160" s="43" t="s">
        <v>1963</v>
      </c>
      <c r="E160" s="134">
        <f>VLOOKUP(B160,[1]市区町村別_バス保有台数!$B$3:$E$1749,4,)</f>
        <v>3157</v>
      </c>
    </row>
    <row r="161" spans="1:5" x14ac:dyDescent="0.3">
      <c r="A161" t="str">
        <f t="shared" si="2"/>
        <v>01641</v>
      </c>
      <c r="B161" s="43" t="s">
        <v>2773</v>
      </c>
      <c r="C161" s="43" t="s">
        <v>26</v>
      </c>
      <c r="D161" s="43" t="s">
        <v>1964</v>
      </c>
      <c r="E161" s="134">
        <f>VLOOKUP(B161,[1]市区町村別_バス保有台数!$B$3:$E$1749,4,)</f>
        <v>5526</v>
      </c>
    </row>
    <row r="162" spans="1:5" x14ac:dyDescent="0.3">
      <c r="A162" t="str">
        <f t="shared" si="2"/>
        <v>01642</v>
      </c>
      <c r="B162" s="43" t="s">
        <v>2774</v>
      </c>
      <c r="C162" s="43" t="s">
        <v>26</v>
      </c>
      <c r="D162" s="43" t="s">
        <v>1965</v>
      </c>
      <c r="E162" s="134">
        <f>VLOOKUP(B162,[1]市区町村別_バス保有台数!$B$3:$E$1749,4,)</f>
        <v>6669</v>
      </c>
    </row>
    <row r="163" spans="1:5" x14ac:dyDescent="0.3">
      <c r="A163" t="str">
        <f t="shared" si="2"/>
        <v>01643</v>
      </c>
      <c r="B163" s="43" t="s">
        <v>2775</v>
      </c>
      <c r="C163" s="43" t="s">
        <v>26</v>
      </c>
      <c r="D163" s="43" t="s">
        <v>1966</v>
      </c>
      <c r="E163" s="134">
        <f>VLOOKUP(B163,[1]市区町村別_バス保有台数!$B$3:$E$1749,4,)</f>
        <v>26636</v>
      </c>
    </row>
    <row r="164" spans="1:5" x14ac:dyDescent="0.3">
      <c r="A164" t="str">
        <f t="shared" si="2"/>
        <v>01644</v>
      </c>
      <c r="B164" s="43" t="s">
        <v>2776</v>
      </c>
      <c r="C164" s="43" t="s">
        <v>26</v>
      </c>
      <c r="D164" s="43" t="s">
        <v>638</v>
      </c>
      <c r="E164" s="134">
        <f>VLOOKUP(B164,[1]市区町村別_バス保有台数!$B$3:$E$1749,4,)</f>
        <v>6619</v>
      </c>
    </row>
    <row r="165" spans="1:5" x14ac:dyDescent="0.3">
      <c r="A165" t="str">
        <f t="shared" si="2"/>
        <v>01645</v>
      </c>
      <c r="B165" s="43" t="s">
        <v>2777</v>
      </c>
      <c r="C165" s="43" t="s">
        <v>26</v>
      </c>
      <c r="D165" s="43" t="s">
        <v>1967</v>
      </c>
      <c r="E165" s="134">
        <f>VLOOKUP(B165,[1]市区町村別_バス保有台数!$B$3:$E$1749,4,)</f>
        <v>3145</v>
      </c>
    </row>
    <row r="166" spans="1:5" x14ac:dyDescent="0.3">
      <c r="A166" t="str">
        <f t="shared" si="2"/>
        <v>01646</v>
      </c>
      <c r="B166" s="43" t="s">
        <v>2778</v>
      </c>
      <c r="C166" s="43" t="s">
        <v>26</v>
      </c>
      <c r="D166" s="43" t="s">
        <v>1968</v>
      </c>
      <c r="E166" s="134">
        <f>VLOOKUP(B166,[1]市区町村別_バス保有台数!$B$3:$E$1749,4,)</f>
        <v>6899</v>
      </c>
    </row>
    <row r="167" spans="1:5" x14ac:dyDescent="0.3">
      <c r="A167" t="str">
        <f t="shared" si="2"/>
        <v>01647</v>
      </c>
      <c r="B167" s="43" t="s">
        <v>2779</v>
      </c>
      <c r="C167" s="43" t="s">
        <v>26</v>
      </c>
      <c r="D167" s="43" t="s">
        <v>1969</v>
      </c>
      <c r="E167" s="134">
        <f>VLOOKUP(B167,[1]市区町村別_バス保有台数!$B$3:$E$1749,4,)</f>
        <v>6787</v>
      </c>
    </row>
    <row r="168" spans="1:5" x14ac:dyDescent="0.3">
      <c r="A168" t="str">
        <f t="shared" si="2"/>
        <v>01648</v>
      </c>
      <c r="B168" s="43" t="s">
        <v>2780</v>
      </c>
      <c r="C168" s="43" t="s">
        <v>26</v>
      </c>
      <c r="D168" s="43" t="s">
        <v>1970</v>
      </c>
      <c r="E168" s="134">
        <f>VLOOKUP(B168,[1]市区町村別_バス保有台数!$B$3:$E$1749,4,)</f>
        <v>2362</v>
      </c>
    </row>
    <row r="169" spans="1:5" x14ac:dyDescent="0.3">
      <c r="A169" t="str">
        <f t="shared" si="2"/>
        <v>01649</v>
      </c>
      <c r="B169" s="43" t="s">
        <v>2781</v>
      </c>
      <c r="C169" s="43" t="s">
        <v>26</v>
      </c>
      <c r="D169" s="43" t="s">
        <v>1971</v>
      </c>
      <c r="E169" s="134">
        <f>VLOOKUP(B169,[1]市区町村別_バス保有台数!$B$3:$E$1749,4,)</f>
        <v>4615</v>
      </c>
    </row>
    <row r="170" spans="1:5" x14ac:dyDescent="0.3">
      <c r="A170" t="str">
        <f t="shared" si="2"/>
        <v>01661</v>
      </c>
      <c r="B170" s="43" t="s">
        <v>2782</v>
      </c>
      <c r="C170" s="43" t="s">
        <v>26</v>
      </c>
      <c r="D170" s="43" t="s">
        <v>1972</v>
      </c>
      <c r="E170" s="134">
        <f>VLOOKUP(B170,[1]市区町村別_バス保有台数!$B$3:$E$1749,4,)</f>
        <v>19573</v>
      </c>
    </row>
    <row r="171" spans="1:5" x14ac:dyDescent="0.3">
      <c r="A171" t="str">
        <f t="shared" si="2"/>
        <v>01662</v>
      </c>
      <c r="B171" s="43" t="s">
        <v>2783</v>
      </c>
      <c r="C171" s="43" t="s">
        <v>26</v>
      </c>
      <c r="D171" s="43" t="s">
        <v>1973</v>
      </c>
      <c r="E171" s="134">
        <f>VLOOKUP(B171,[1]市区町村別_バス保有台数!$B$3:$E$1749,4,)</f>
        <v>9183</v>
      </c>
    </row>
    <row r="172" spans="1:5" x14ac:dyDescent="0.3">
      <c r="A172" t="str">
        <f t="shared" si="2"/>
        <v>01663</v>
      </c>
      <c r="B172" s="43" t="s">
        <v>2784</v>
      </c>
      <c r="C172" s="43" t="s">
        <v>26</v>
      </c>
      <c r="D172" s="43" t="s">
        <v>1974</v>
      </c>
      <c r="E172" s="134">
        <f>VLOOKUP(B172,[1]市区町村別_バス保有台数!$B$3:$E$1749,4,)</f>
        <v>5748</v>
      </c>
    </row>
    <row r="173" spans="1:5" x14ac:dyDescent="0.3">
      <c r="A173" t="str">
        <f t="shared" si="2"/>
        <v>01664</v>
      </c>
      <c r="B173" s="43" t="s">
        <v>2785</v>
      </c>
      <c r="C173" s="43" t="s">
        <v>26</v>
      </c>
      <c r="D173" s="43" t="s">
        <v>1975</v>
      </c>
      <c r="E173" s="134">
        <f>VLOOKUP(B173,[1]市区町村別_バス保有台数!$B$3:$E$1749,4,)</f>
        <v>7509</v>
      </c>
    </row>
    <row r="174" spans="1:5" x14ac:dyDescent="0.3">
      <c r="A174" t="str">
        <f t="shared" si="2"/>
        <v>01665</v>
      </c>
      <c r="B174" s="43" t="s">
        <v>2786</v>
      </c>
      <c r="C174" s="43" t="s">
        <v>26</v>
      </c>
      <c r="D174" s="43" t="s">
        <v>1976</v>
      </c>
      <c r="E174" s="134">
        <f>VLOOKUP(B174,[1]市区町村別_バス保有台数!$B$3:$E$1749,4,)</f>
        <v>7102</v>
      </c>
    </row>
    <row r="175" spans="1:5" x14ac:dyDescent="0.3">
      <c r="A175" t="str">
        <f t="shared" si="2"/>
        <v>01667</v>
      </c>
      <c r="B175" s="43" t="s">
        <v>2787</v>
      </c>
      <c r="C175" s="43" t="s">
        <v>26</v>
      </c>
      <c r="D175" s="43" t="s">
        <v>1977</v>
      </c>
      <c r="E175" s="134">
        <f>VLOOKUP(B175,[1]市区町村別_バス保有台数!$B$3:$E$1749,4,)</f>
        <v>2509</v>
      </c>
    </row>
    <row r="176" spans="1:5" x14ac:dyDescent="0.3">
      <c r="A176" t="str">
        <f t="shared" si="2"/>
        <v>01668</v>
      </c>
      <c r="B176" s="43" t="s">
        <v>2788</v>
      </c>
      <c r="C176" s="43" t="s">
        <v>26</v>
      </c>
      <c r="D176" s="43" t="s">
        <v>1978</v>
      </c>
      <c r="E176" s="134">
        <f>VLOOKUP(B176,[1]市区町村別_バス保有台数!$B$3:$E$1749,4,)</f>
        <v>7710</v>
      </c>
    </row>
    <row r="177" spans="1:5" x14ac:dyDescent="0.3">
      <c r="A177" t="str">
        <f t="shared" si="2"/>
        <v>01691</v>
      </c>
      <c r="B177" s="43" t="s">
        <v>2789</v>
      </c>
      <c r="C177" s="43" t="s">
        <v>26</v>
      </c>
      <c r="D177" s="43" t="s">
        <v>1979</v>
      </c>
      <c r="E177" s="134">
        <f>VLOOKUP(B177,[1]市区町村別_バス保有台数!$B$3:$E$1749,4,)</f>
        <v>15006</v>
      </c>
    </row>
    <row r="178" spans="1:5" x14ac:dyDescent="0.3">
      <c r="A178" t="str">
        <f t="shared" si="2"/>
        <v>01692</v>
      </c>
      <c r="B178" s="43" t="s">
        <v>2790</v>
      </c>
      <c r="C178" s="43" t="s">
        <v>26</v>
      </c>
      <c r="D178" s="43" t="s">
        <v>1980</v>
      </c>
      <c r="E178" s="134">
        <f>VLOOKUP(B178,[1]市区町村別_バス保有台数!$B$3:$E$1749,4,)</f>
        <v>23392</v>
      </c>
    </row>
    <row r="179" spans="1:5" x14ac:dyDescent="0.3">
      <c r="A179" t="str">
        <f t="shared" si="2"/>
        <v>01693</v>
      </c>
      <c r="B179" s="43" t="s">
        <v>2791</v>
      </c>
      <c r="C179" s="43" t="s">
        <v>26</v>
      </c>
      <c r="D179" s="43" t="s">
        <v>1981</v>
      </c>
      <c r="E179" s="134">
        <f>VLOOKUP(B179,[1]市区町村別_バス保有台数!$B$3:$E$1749,4,)</f>
        <v>5243</v>
      </c>
    </row>
    <row r="180" spans="1:5" x14ac:dyDescent="0.3">
      <c r="A180" t="str">
        <f t="shared" si="2"/>
        <v>01694</v>
      </c>
      <c r="B180" s="43" t="s">
        <v>2792</v>
      </c>
      <c r="C180" s="43" t="s">
        <v>26</v>
      </c>
      <c r="D180" s="43" t="s">
        <v>1982</v>
      </c>
      <c r="E180" s="134">
        <f>VLOOKUP(B180,[1]市区町村別_バス保有台数!$B$3:$E$1749,4,)</f>
        <v>4955</v>
      </c>
    </row>
    <row r="181" spans="1:5" x14ac:dyDescent="0.3">
      <c r="A181" t="str">
        <f t="shared" si="2"/>
        <v>01695</v>
      </c>
      <c r="B181" s="43" t="s">
        <v>2793</v>
      </c>
      <c r="C181" s="43" t="s">
        <v>26</v>
      </c>
      <c r="D181" s="43" t="s">
        <v>2794</v>
      </c>
      <c r="E181" s="134">
        <f>VLOOKUP(B181,[1]市区町村別_バス保有台数!$B$3:$E$1749,4,)</f>
        <v>0</v>
      </c>
    </row>
    <row r="182" spans="1:5" x14ac:dyDescent="0.3">
      <c r="A182" t="str">
        <f t="shared" si="2"/>
        <v>01696</v>
      </c>
      <c r="B182" s="43" t="s">
        <v>2795</v>
      </c>
      <c r="C182" s="43" t="s">
        <v>26</v>
      </c>
      <c r="D182" s="43" t="s">
        <v>2796</v>
      </c>
      <c r="E182" s="134">
        <f>VLOOKUP(B182,[1]市区町村別_バス保有台数!$B$3:$E$1749,4,)</f>
        <v>0</v>
      </c>
    </row>
    <row r="183" spans="1:5" x14ac:dyDescent="0.3">
      <c r="A183" t="str">
        <f t="shared" si="2"/>
        <v>01697</v>
      </c>
      <c r="B183" s="43" t="s">
        <v>2797</v>
      </c>
      <c r="C183" s="43" t="s">
        <v>26</v>
      </c>
      <c r="D183" s="43" t="s">
        <v>2602</v>
      </c>
      <c r="E183" s="134">
        <f>VLOOKUP(B183,[1]市区町村別_バス保有台数!$B$3:$E$1749,4,)</f>
        <v>0</v>
      </c>
    </row>
    <row r="184" spans="1:5" x14ac:dyDescent="0.3">
      <c r="A184" t="str">
        <f t="shared" si="2"/>
        <v>01698</v>
      </c>
      <c r="B184" s="43" t="s">
        <v>2798</v>
      </c>
      <c r="C184" s="43" t="s">
        <v>26</v>
      </c>
      <c r="D184" s="43" t="s">
        <v>2603</v>
      </c>
      <c r="E184" s="134">
        <f>VLOOKUP(B184,[1]市区町村別_バス保有台数!$B$3:$E$1749,4,)</f>
        <v>0</v>
      </c>
    </row>
    <row r="185" spans="1:5" x14ac:dyDescent="0.3">
      <c r="A185" t="str">
        <f t="shared" si="2"/>
        <v>01699</v>
      </c>
      <c r="B185" s="43" t="s">
        <v>2799</v>
      </c>
      <c r="C185" s="43" t="s">
        <v>26</v>
      </c>
      <c r="D185" s="43" t="s">
        <v>2604</v>
      </c>
      <c r="E185" s="134">
        <f>VLOOKUP(B185,[1]市区町村別_バス保有台数!$B$3:$E$1749,4,)</f>
        <v>0</v>
      </c>
    </row>
    <row r="186" spans="1:5" x14ac:dyDescent="0.3">
      <c r="A186" t="str">
        <f t="shared" si="2"/>
        <v>01700</v>
      </c>
      <c r="B186" s="43" t="s">
        <v>2800</v>
      </c>
      <c r="C186" s="43" t="s">
        <v>26</v>
      </c>
      <c r="D186" s="43" t="s">
        <v>2605</v>
      </c>
      <c r="E186" s="134">
        <f>VLOOKUP(B186,[1]市区町村別_バス保有台数!$B$3:$E$1749,4,)</f>
        <v>0</v>
      </c>
    </row>
    <row r="187" spans="1:5" x14ac:dyDescent="0.3">
      <c r="A187" t="str">
        <f t="shared" si="2"/>
        <v>02201</v>
      </c>
      <c r="B187" s="43" t="s">
        <v>2801</v>
      </c>
      <c r="C187" s="43" t="s">
        <v>29</v>
      </c>
      <c r="D187" s="43" t="s">
        <v>76</v>
      </c>
      <c r="E187" s="134">
        <f>VLOOKUP(B187,[1]市区町村別_バス保有台数!$B$3:$E$1749,4,)</f>
        <v>281232</v>
      </c>
    </row>
    <row r="188" spans="1:5" x14ac:dyDescent="0.3">
      <c r="A188" t="str">
        <f t="shared" si="2"/>
        <v>02202</v>
      </c>
      <c r="B188" s="43" t="s">
        <v>2802</v>
      </c>
      <c r="C188" s="43" t="s">
        <v>29</v>
      </c>
      <c r="D188" s="43" t="s">
        <v>126</v>
      </c>
      <c r="E188" s="134">
        <f>VLOOKUP(B188,[1]市区町村別_バス保有台数!$B$3:$E$1749,4,)</f>
        <v>170212</v>
      </c>
    </row>
    <row r="189" spans="1:5" x14ac:dyDescent="0.3">
      <c r="A189" t="str">
        <f t="shared" si="2"/>
        <v>02203</v>
      </c>
      <c r="B189" s="43" t="s">
        <v>2803</v>
      </c>
      <c r="C189" s="43" t="s">
        <v>29</v>
      </c>
      <c r="D189" s="43" t="s">
        <v>194</v>
      </c>
      <c r="E189" s="134">
        <f>VLOOKUP(B189,[1]市区町村別_バス保有台数!$B$3:$E$1749,4,)</f>
        <v>227812</v>
      </c>
    </row>
    <row r="190" spans="1:5" x14ac:dyDescent="0.3">
      <c r="A190" t="str">
        <f t="shared" si="2"/>
        <v>02204</v>
      </c>
      <c r="B190" s="43" t="s">
        <v>2804</v>
      </c>
      <c r="C190" s="43" t="s">
        <v>29</v>
      </c>
      <c r="D190" s="43" t="s">
        <v>255</v>
      </c>
      <c r="E190" s="134">
        <f>VLOOKUP(B190,[1]市区町村別_バス保有台数!$B$3:$E$1749,4,)</f>
        <v>33084</v>
      </c>
    </row>
    <row r="191" spans="1:5" x14ac:dyDescent="0.3">
      <c r="A191" t="str">
        <f t="shared" si="2"/>
        <v>02205</v>
      </c>
      <c r="B191" s="43" t="s">
        <v>2805</v>
      </c>
      <c r="C191" s="43" t="s">
        <v>29</v>
      </c>
      <c r="D191" s="43" t="s">
        <v>306</v>
      </c>
      <c r="E191" s="134">
        <f>VLOOKUP(B191,[1]市区町村別_バス保有台数!$B$3:$E$1749,4,)</f>
        <v>53965</v>
      </c>
    </row>
    <row r="192" spans="1:5" x14ac:dyDescent="0.3">
      <c r="A192" t="str">
        <f t="shared" si="2"/>
        <v>02206</v>
      </c>
      <c r="B192" s="43" t="s">
        <v>2806</v>
      </c>
      <c r="C192" s="43" t="s">
        <v>29</v>
      </c>
      <c r="D192" s="43" t="s">
        <v>358</v>
      </c>
      <c r="E192" s="134">
        <f>VLOOKUP(B192,[1]市区町村別_バス保有台数!$B$3:$E$1749,4,)</f>
        <v>61067</v>
      </c>
    </row>
    <row r="193" spans="1:5" x14ac:dyDescent="0.3">
      <c r="A193" t="str">
        <f t="shared" si="2"/>
        <v>02207</v>
      </c>
      <c r="B193" s="43" t="s">
        <v>2807</v>
      </c>
      <c r="C193" s="43" t="s">
        <v>29</v>
      </c>
      <c r="D193" s="43" t="s">
        <v>409</v>
      </c>
      <c r="E193" s="134">
        <f>VLOOKUP(B193,[1]市区町村別_バス保有台数!$B$3:$E$1749,4,)</f>
        <v>39726</v>
      </c>
    </row>
    <row r="194" spans="1:5" x14ac:dyDescent="0.3">
      <c r="A194" t="str">
        <f t="shared" si="2"/>
        <v>02208</v>
      </c>
      <c r="B194" s="43" t="s">
        <v>2808</v>
      </c>
      <c r="C194" s="43" t="s">
        <v>29</v>
      </c>
      <c r="D194" s="43" t="s">
        <v>464</v>
      </c>
      <c r="E194" s="134">
        <f>VLOOKUP(B194,[1]市区町村別_バス保有台数!$B$3:$E$1749,4,)</f>
        <v>56790</v>
      </c>
    </row>
    <row r="195" spans="1:5" x14ac:dyDescent="0.3">
      <c r="A195" t="str">
        <f t="shared" ref="A195:A258" si="3">LEFT(B195,5)</f>
        <v>02209</v>
      </c>
      <c r="B195" s="43" t="s">
        <v>2809</v>
      </c>
      <c r="C195" s="43" t="s">
        <v>29</v>
      </c>
      <c r="D195" s="43" t="s">
        <v>517</v>
      </c>
      <c r="E195" s="134">
        <f>VLOOKUP(B195,[1]市区町村別_バス保有台数!$B$3:$E$1749,4,)</f>
        <v>31998</v>
      </c>
    </row>
    <row r="196" spans="1:5" x14ac:dyDescent="0.3">
      <c r="A196" t="str">
        <f t="shared" si="3"/>
        <v>02210</v>
      </c>
      <c r="B196" s="43" t="s">
        <v>2810</v>
      </c>
      <c r="C196" s="43" t="s">
        <v>29</v>
      </c>
      <c r="D196" s="43" t="s">
        <v>571</v>
      </c>
      <c r="E196" s="134">
        <f>VLOOKUP(B196,[1]市区町村別_バス保有台数!$B$3:$E$1749,4,)</f>
        <v>31112</v>
      </c>
    </row>
    <row r="197" spans="1:5" x14ac:dyDescent="0.3">
      <c r="A197" t="str">
        <f t="shared" si="3"/>
        <v>02301</v>
      </c>
      <c r="B197" s="43" t="s">
        <v>2811</v>
      </c>
      <c r="C197" s="43" t="s">
        <v>29</v>
      </c>
      <c r="D197" s="43" t="s">
        <v>622</v>
      </c>
      <c r="E197" s="134">
        <f>VLOOKUP(B197,[1]市区町村別_バス保有台数!$B$3:$E$1749,4,)</f>
        <v>10874</v>
      </c>
    </row>
    <row r="198" spans="1:5" x14ac:dyDescent="0.3">
      <c r="A198" t="str">
        <f t="shared" si="3"/>
        <v>02303</v>
      </c>
      <c r="B198" s="43" t="s">
        <v>2812</v>
      </c>
      <c r="C198" s="43" t="s">
        <v>29</v>
      </c>
      <c r="D198" s="43" t="s">
        <v>675</v>
      </c>
      <c r="E198" s="134">
        <f>VLOOKUP(B198,[1]市区町村別_バス保有台数!$B$3:$E$1749,4,)</f>
        <v>2577</v>
      </c>
    </row>
    <row r="199" spans="1:5" x14ac:dyDescent="0.3">
      <c r="A199" t="str">
        <f t="shared" si="3"/>
        <v>02304</v>
      </c>
      <c r="B199" s="43" t="s">
        <v>2813</v>
      </c>
      <c r="C199" s="43" t="s">
        <v>29</v>
      </c>
      <c r="D199" s="43" t="s">
        <v>728</v>
      </c>
      <c r="E199" s="134">
        <f>VLOOKUP(B199,[1]市区町村別_バス保有台数!$B$3:$E$1749,4,)</f>
        <v>2763</v>
      </c>
    </row>
    <row r="200" spans="1:5" x14ac:dyDescent="0.3">
      <c r="A200" t="str">
        <f t="shared" si="3"/>
        <v>02307</v>
      </c>
      <c r="B200" s="43" t="s">
        <v>2814</v>
      </c>
      <c r="C200" s="43" t="s">
        <v>29</v>
      </c>
      <c r="D200" s="43" t="s">
        <v>782</v>
      </c>
      <c r="E200" s="134">
        <f>VLOOKUP(B200,[1]市区町村別_バス保有台数!$B$3:$E$1749,4,)</f>
        <v>5901</v>
      </c>
    </row>
    <row r="201" spans="1:5" x14ac:dyDescent="0.3">
      <c r="A201" t="str">
        <f t="shared" si="3"/>
        <v>02321</v>
      </c>
      <c r="B201" s="43" t="s">
        <v>2815</v>
      </c>
      <c r="C201" s="43" t="s">
        <v>29</v>
      </c>
      <c r="D201" s="43" t="s">
        <v>833</v>
      </c>
      <c r="E201" s="134">
        <f>VLOOKUP(B201,[1]市区町村別_バス保有台数!$B$3:$E$1749,4,)</f>
        <v>9730</v>
      </c>
    </row>
    <row r="202" spans="1:5" x14ac:dyDescent="0.3">
      <c r="A202" t="str">
        <f t="shared" si="3"/>
        <v>02323</v>
      </c>
      <c r="B202" s="43" t="s">
        <v>2816</v>
      </c>
      <c r="C202" s="43" t="s">
        <v>29</v>
      </c>
      <c r="D202" s="43" t="s">
        <v>885</v>
      </c>
      <c r="E202" s="134">
        <f>VLOOKUP(B202,[1]市区町村別_バス保有台数!$B$3:$E$1749,4,)</f>
        <v>8019</v>
      </c>
    </row>
    <row r="203" spans="1:5" x14ac:dyDescent="0.3">
      <c r="A203" t="str">
        <f t="shared" si="3"/>
        <v>02343</v>
      </c>
      <c r="B203" s="43" t="s">
        <v>2817</v>
      </c>
      <c r="C203" s="43" t="s">
        <v>29</v>
      </c>
      <c r="D203" s="43" t="s">
        <v>938</v>
      </c>
      <c r="E203" s="134">
        <f>VLOOKUP(B203,[1]市区町村別_バス保有台数!$B$3:$E$1749,4,)</f>
        <v>1359</v>
      </c>
    </row>
    <row r="204" spans="1:5" x14ac:dyDescent="0.3">
      <c r="A204" t="str">
        <f t="shared" si="3"/>
        <v>02361</v>
      </c>
      <c r="B204" s="43" t="s">
        <v>2818</v>
      </c>
      <c r="C204" s="43" t="s">
        <v>29</v>
      </c>
      <c r="D204" s="43" t="s">
        <v>985</v>
      </c>
      <c r="E204" s="134">
        <f>VLOOKUP(B204,[1]市区町村別_バス保有台数!$B$3:$E$1749,4,)</f>
        <v>14983</v>
      </c>
    </row>
    <row r="205" spans="1:5" x14ac:dyDescent="0.3">
      <c r="A205" t="str">
        <f t="shared" si="3"/>
        <v>02362</v>
      </c>
      <c r="B205" s="43" t="s">
        <v>2819</v>
      </c>
      <c r="C205" s="43" t="s">
        <v>29</v>
      </c>
      <c r="D205" s="43" t="s">
        <v>1030</v>
      </c>
      <c r="E205" s="134">
        <f>VLOOKUP(B205,[1]市区町村別_バス保有台数!$B$3:$E$1749,4,)</f>
        <v>9395</v>
      </c>
    </row>
    <row r="206" spans="1:5" x14ac:dyDescent="0.3">
      <c r="A206" t="str">
        <f t="shared" si="3"/>
        <v>02367</v>
      </c>
      <c r="B206" s="43" t="s">
        <v>2820</v>
      </c>
      <c r="C206" s="43" t="s">
        <v>29</v>
      </c>
      <c r="D206" s="43" t="s">
        <v>1075</v>
      </c>
      <c r="E206" s="134">
        <f>VLOOKUP(B206,[1]市区町村別_バス保有台数!$B$3:$E$1749,4,)</f>
        <v>7787</v>
      </c>
    </row>
    <row r="207" spans="1:5" x14ac:dyDescent="0.3">
      <c r="A207" t="str">
        <f t="shared" si="3"/>
        <v>02381</v>
      </c>
      <c r="B207" s="43" t="s">
        <v>2821</v>
      </c>
      <c r="C207" s="43" t="s">
        <v>29</v>
      </c>
      <c r="D207" s="43" t="s">
        <v>1115</v>
      </c>
      <c r="E207" s="134">
        <f>VLOOKUP(B207,[1]市区町村別_バス保有台数!$B$3:$E$1749,4,)</f>
        <v>13448</v>
      </c>
    </row>
    <row r="208" spans="1:5" x14ac:dyDescent="0.3">
      <c r="A208" t="str">
        <f t="shared" si="3"/>
        <v>02384</v>
      </c>
      <c r="B208" s="43" t="s">
        <v>2822</v>
      </c>
      <c r="C208" s="43" t="s">
        <v>29</v>
      </c>
      <c r="D208" s="43" t="s">
        <v>1153</v>
      </c>
      <c r="E208" s="134">
        <f>VLOOKUP(B208,[1]市区町村別_バス保有台数!$B$3:$E$1749,4,)</f>
        <v>12695</v>
      </c>
    </row>
    <row r="209" spans="1:5" x14ac:dyDescent="0.3">
      <c r="A209" t="str">
        <f t="shared" si="3"/>
        <v>02387</v>
      </c>
      <c r="B209" s="43" t="s">
        <v>2823</v>
      </c>
      <c r="C209" s="43" t="s">
        <v>29</v>
      </c>
      <c r="D209" s="43" t="s">
        <v>1192</v>
      </c>
      <c r="E209" s="134">
        <f>VLOOKUP(B209,[1]市区町村別_バス保有台数!$B$3:$E$1749,4,)</f>
        <v>10891</v>
      </c>
    </row>
    <row r="210" spans="1:5" x14ac:dyDescent="0.3">
      <c r="A210" t="str">
        <f t="shared" si="3"/>
        <v>02401</v>
      </c>
      <c r="B210" s="43" t="s">
        <v>2824</v>
      </c>
      <c r="C210" s="43" t="s">
        <v>29</v>
      </c>
      <c r="D210" s="43" t="s">
        <v>1233</v>
      </c>
      <c r="E210" s="134">
        <f>VLOOKUP(B210,[1]市区町村別_バス保有台数!$B$3:$E$1749,4,)</f>
        <v>13094</v>
      </c>
    </row>
    <row r="211" spans="1:5" x14ac:dyDescent="0.3">
      <c r="A211" t="str">
        <f t="shared" si="3"/>
        <v>02402</v>
      </c>
      <c r="B211" s="43" t="s">
        <v>2825</v>
      </c>
      <c r="C211" s="43" t="s">
        <v>29</v>
      </c>
      <c r="D211" s="43" t="s">
        <v>1271</v>
      </c>
      <c r="E211" s="134">
        <f>VLOOKUP(B211,[1]市区町村別_バス保有台数!$B$3:$E$1749,4,)</f>
        <v>15424</v>
      </c>
    </row>
    <row r="212" spans="1:5" x14ac:dyDescent="0.3">
      <c r="A212" t="str">
        <f t="shared" si="3"/>
        <v>02405</v>
      </c>
      <c r="B212" s="43" t="s">
        <v>2826</v>
      </c>
      <c r="C212" s="43" t="s">
        <v>29</v>
      </c>
      <c r="D212" s="43" t="s">
        <v>1306</v>
      </c>
      <c r="E212" s="134">
        <f>VLOOKUP(B212,[1]市区町村別_バス保有台数!$B$3:$E$1749,4,)</f>
        <v>11033</v>
      </c>
    </row>
    <row r="213" spans="1:5" x14ac:dyDescent="0.3">
      <c r="A213" t="str">
        <f t="shared" si="3"/>
        <v>02406</v>
      </c>
      <c r="B213" s="43" t="s">
        <v>2827</v>
      </c>
      <c r="C213" s="43" t="s">
        <v>29</v>
      </c>
      <c r="D213" s="43" t="s">
        <v>1342</v>
      </c>
      <c r="E213" s="134">
        <f>VLOOKUP(B213,[1]市区町村別_バス保有台数!$B$3:$E$1749,4,)</f>
        <v>4439</v>
      </c>
    </row>
    <row r="214" spans="1:5" x14ac:dyDescent="0.3">
      <c r="A214" t="str">
        <f t="shared" si="3"/>
        <v>02408</v>
      </c>
      <c r="B214" s="43" t="s">
        <v>2828</v>
      </c>
      <c r="C214" s="43" t="s">
        <v>29</v>
      </c>
      <c r="D214" s="43" t="s">
        <v>1374</v>
      </c>
      <c r="E214" s="134">
        <f>VLOOKUP(B214,[1]市区町村別_バス保有台数!$B$3:$E$1749,4,)</f>
        <v>17431</v>
      </c>
    </row>
    <row r="215" spans="1:5" x14ac:dyDescent="0.3">
      <c r="A215" t="str">
        <f t="shared" si="3"/>
        <v>02411</v>
      </c>
      <c r="B215" s="43" t="s">
        <v>2829</v>
      </c>
      <c r="C215" s="43" t="s">
        <v>29</v>
      </c>
      <c r="D215" s="43" t="s">
        <v>1405</v>
      </c>
      <c r="E215" s="134">
        <f>VLOOKUP(B215,[1]市区町村別_バス保有台数!$B$3:$E$1749,4,)</f>
        <v>10265</v>
      </c>
    </row>
    <row r="216" spans="1:5" x14ac:dyDescent="0.3">
      <c r="A216" t="str">
        <f t="shared" si="3"/>
        <v>02412</v>
      </c>
      <c r="B216" s="43" t="s">
        <v>2830</v>
      </c>
      <c r="C216" s="43" t="s">
        <v>29</v>
      </c>
      <c r="D216" s="43" t="s">
        <v>1432</v>
      </c>
      <c r="E216" s="134">
        <f>VLOOKUP(B216,[1]市区町村別_バス保有台数!$B$3:$E$1749,4,)</f>
        <v>25293</v>
      </c>
    </row>
    <row r="217" spans="1:5" x14ac:dyDescent="0.3">
      <c r="A217" t="str">
        <f t="shared" si="3"/>
        <v>02423</v>
      </c>
      <c r="B217" s="43" t="s">
        <v>2831</v>
      </c>
      <c r="C217" s="43" t="s">
        <v>29</v>
      </c>
      <c r="D217" s="43" t="s">
        <v>1460</v>
      </c>
      <c r="E217" s="134">
        <f>VLOOKUP(B217,[1]市区町村別_バス保有台数!$B$3:$E$1749,4,)</f>
        <v>5237</v>
      </c>
    </row>
    <row r="218" spans="1:5" x14ac:dyDescent="0.3">
      <c r="A218" t="str">
        <f t="shared" si="3"/>
        <v>02424</v>
      </c>
      <c r="B218" s="43" t="s">
        <v>2832</v>
      </c>
      <c r="C218" s="43" t="s">
        <v>29</v>
      </c>
      <c r="D218" s="43" t="s">
        <v>1486</v>
      </c>
      <c r="E218" s="134">
        <f>VLOOKUP(B218,[1]市区町村別_バス保有台数!$B$3:$E$1749,4,)</f>
        <v>6330</v>
      </c>
    </row>
    <row r="219" spans="1:5" x14ac:dyDescent="0.3">
      <c r="A219" t="str">
        <f t="shared" si="3"/>
        <v>02425</v>
      </c>
      <c r="B219" s="43" t="s">
        <v>2833</v>
      </c>
      <c r="C219" s="43" t="s">
        <v>29</v>
      </c>
      <c r="D219" s="43" t="s">
        <v>1509</v>
      </c>
      <c r="E219" s="134">
        <f>VLOOKUP(B219,[1]市区町村別_バス保有台数!$B$3:$E$1749,4,)</f>
        <v>1855</v>
      </c>
    </row>
    <row r="220" spans="1:5" x14ac:dyDescent="0.3">
      <c r="A220" t="str">
        <f t="shared" si="3"/>
        <v>02426</v>
      </c>
      <c r="B220" s="43" t="s">
        <v>2834</v>
      </c>
      <c r="C220" s="43" t="s">
        <v>29</v>
      </c>
      <c r="D220" s="43" t="s">
        <v>1531</v>
      </c>
      <c r="E220" s="134">
        <f>VLOOKUP(B220,[1]市区町村別_バス保有台数!$B$3:$E$1749,4,)</f>
        <v>1960</v>
      </c>
    </row>
    <row r="221" spans="1:5" x14ac:dyDescent="0.3">
      <c r="A221" t="str">
        <f t="shared" si="3"/>
        <v>02441</v>
      </c>
      <c r="B221" s="43" t="s">
        <v>2835</v>
      </c>
      <c r="C221" s="43" t="s">
        <v>29</v>
      </c>
      <c r="D221" s="43" t="s">
        <v>1555</v>
      </c>
      <c r="E221" s="134">
        <f>VLOOKUP(B221,[1]市区町村別_バス保有台数!$B$3:$E$1749,4,)</f>
        <v>9895</v>
      </c>
    </row>
    <row r="222" spans="1:5" x14ac:dyDescent="0.3">
      <c r="A222" t="str">
        <f t="shared" si="3"/>
        <v>02442</v>
      </c>
      <c r="B222" s="43" t="s">
        <v>2836</v>
      </c>
      <c r="C222" s="43" t="s">
        <v>29</v>
      </c>
      <c r="D222" s="43" t="s">
        <v>1576</v>
      </c>
      <c r="E222" s="134">
        <f>VLOOKUP(B222,[1]市区町村別_バス保有台数!$B$3:$E$1749,4,)</f>
        <v>17018</v>
      </c>
    </row>
    <row r="223" spans="1:5" x14ac:dyDescent="0.3">
      <c r="A223" t="str">
        <f t="shared" si="3"/>
        <v>02443</v>
      </c>
      <c r="B223" s="43" t="s">
        <v>2837</v>
      </c>
      <c r="C223" s="43" t="s">
        <v>29</v>
      </c>
      <c r="D223" s="43" t="s">
        <v>1594</v>
      </c>
      <c r="E223" s="134">
        <f>VLOOKUP(B223,[1]市区町村別_バス保有台数!$B$3:$E$1749,4,)</f>
        <v>5394</v>
      </c>
    </row>
    <row r="224" spans="1:5" x14ac:dyDescent="0.3">
      <c r="A224" t="str">
        <f t="shared" si="3"/>
        <v>02445</v>
      </c>
      <c r="B224" s="43" t="s">
        <v>2838</v>
      </c>
      <c r="C224" s="43" t="s">
        <v>29</v>
      </c>
      <c r="D224" s="43" t="s">
        <v>862</v>
      </c>
      <c r="E224" s="134">
        <f>VLOOKUP(B224,[1]市区町村別_バス保有台数!$B$3:$E$1749,4,)</f>
        <v>17870</v>
      </c>
    </row>
    <row r="225" spans="1:5" x14ac:dyDescent="0.3">
      <c r="A225" t="str">
        <f t="shared" si="3"/>
        <v>02446</v>
      </c>
      <c r="B225" s="43" t="s">
        <v>2839</v>
      </c>
      <c r="C225" s="43" t="s">
        <v>29</v>
      </c>
      <c r="D225" s="43" t="s">
        <v>1626</v>
      </c>
      <c r="E225" s="134">
        <f>VLOOKUP(B225,[1]市区町村別_バス保有台数!$B$3:$E$1749,4,)</f>
        <v>13404</v>
      </c>
    </row>
    <row r="226" spans="1:5" x14ac:dyDescent="0.3">
      <c r="A226" t="str">
        <f t="shared" si="3"/>
        <v>02450</v>
      </c>
      <c r="B226" s="43" t="s">
        <v>2840</v>
      </c>
      <c r="C226" s="43" t="s">
        <v>29</v>
      </c>
      <c r="D226" s="43" t="s">
        <v>1643</v>
      </c>
      <c r="E226" s="134">
        <f>VLOOKUP(B226,[1]市区町村別_バス保有台数!$B$3:$E$1749,4,)</f>
        <v>2421</v>
      </c>
    </row>
    <row r="227" spans="1:5" x14ac:dyDescent="0.3">
      <c r="A227" t="str">
        <f t="shared" si="3"/>
        <v>03201</v>
      </c>
      <c r="B227" s="43" t="s">
        <v>2841</v>
      </c>
      <c r="C227" s="43" t="s">
        <v>30</v>
      </c>
      <c r="D227" s="43" t="s">
        <v>77</v>
      </c>
      <c r="E227" s="134">
        <f>VLOOKUP(B227,[1]市区町村別_バス保有台数!$B$3:$E$1749,4,)</f>
        <v>288470</v>
      </c>
    </row>
    <row r="228" spans="1:5" x14ac:dyDescent="0.3">
      <c r="A228" t="str">
        <f t="shared" si="3"/>
        <v>03202</v>
      </c>
      <c r="B228" s="43" t="s">
        <v>2842</v>
      </c>
      <c r="C228" s="43" t="s">
        <v>30</v>
      </c>
      <c r="D228" s="43" t="s">
        <v>127</v>
      </c>
      <c r="E228" s="134">
        <f>VLOOKUP(B228,[1]市区町村別_バス保有台数!$B$3:$E$1749,4,)</f>
        <v>51744</v>
      </c>
    </row>
    <row r="229" spans="1:5" x14ac:dyDescent="0.3">
      <c r="A229" t="str">
        <f t="shared" si="3"/>
        <v>03203</v>
      </c>
      <c r="B229" s="43" t="s">
        <v>2843</v>
      </c>
      <c r="C229" s="43" t="s">
        <v>30</v>
      </c>
      <c r="D229" s="43" t="s">
        <v>195</v>
      </c>
      <c r="E229" s="134">
        <f>VLOOKUP(B229,[1]市区町村別_バス保有台数!$B$3:$E$1749,4,)</f>
        <v>35849</v>
      </c>
    </row>
    <row r="230" spans="1:5" x14ac:dyDescent="0.3">
      <c r="A230" t="str">
        <f t="shared" si="3"/>
        <v>03205</v>
      </c>
      <c r="B230" s="43" t="s">
        <v>2844</v>
      </c>
      <c r="C230" s="43" t="s">
        <v>30</v>
      </c>
      <c r="D230" s="43" t="s">
        <v>256</v>
      </c>
      <c r="E230" s="134">
        <f>VLOOKUP(B230,[1]市区町村別_バス保有台数!$B$3:$E$1749,4,)</f>
        <v>95235</v>
      </c>
    </row>
    <row r="231" spans="1:5" x14ac:dyDescent="0.3">
      <c r="A231" t="str">
        <f t="shared" si="3"/>
        <v>03206</v>
      </c>
      <c r="B231" s="43" t="s">
        <v>2845</v>
      </c>
      <c r="C231" s="43" t="s">
        <v>30</v>
      </c>
      <c r="D231" s="43" t="s">
        <v>307</v>
      </c>
      <c r="E231" s="134">
        <f>VLOOKUP(B231,[1]市区町村別_バス保有台数!$B$3:$E$1749,4,)</f>
        <v>92546</v>
      </c>
    </row>
    <row r="232" spans="1:5" x14ac:dyDescent="0.3">
      <c r="A232" t="str">
        <f t="shared" si="3"/>
        <v>03207</v>
      </c>
      <c r="B232" s="43" t="s">
        <v>2846</v>
      </c>
      <c r="C232" s="43" t="s">
        <v>30</v>
      </c>
      <c r="D232" s="43" t="s">
        <v>359</v>
      </c>
      <c r="E232" s="134">
        <f>VLOOKUP(B232,[1]市区町村別_バス保有台数!$B$3:$E$1749,4,)</f>
        <v>34696</v>
      </c>
    </row>
    <row r="233" spans="1:5" x14ac:dyDescent="0.3">
      <c r="A233" t="str">
        <f t="shared" si="3"/>
        <v>03208</v>
      </c>
      <c r="B233" s="43" t="s">
        <v>2847</v>
      </c>
      <c r="C233" s="43" t="s">
        <v>30</v>
      </c>
      <c r="D233" s="43" t="s">
        <v>410</v>
      </c>
      <c r="E233" s="134">
        <f>VLOOKUP(B233,[1]市区町村別_バス保有台数!$B$3:$E$1749,4,)</f>
        <v>26555</v>
      </c>
    </row>
    <row r="234" spans="1:5" x14ac:dyDescent="0.3">
      <c r="A234" t="str">
        <f t="shared" si="3"/>
        <v>03209</v>
      </c>
      <c r="B234" s="43" t="s">
        <v>2848</v>
      </c>
      <c r="C234" s="43" t="s">
        <v>30</v>
      </c>
      <c r="D234" s="43" t="s">
        <v>465</v>
      </c>
      <c r="E234" s="134">
        <f>VLOOKUP(B234,[1]市区町村別_バス保有台数!$B$3:$E$1749,4,)</f>
        <v>115426</v>
      </c>
    </row>
    <row r="235" spans="1:5" x14ac:dyDescent="0.3">
      <c r="A235" t="str">
        <f t="shared" si="3"/>
        <v>03210</v>
      </c>
      <c r="B235" s="43" t="s">
        <v>2849</v>
      </c>
      <c r="C235" s="43" t="s">
        <v>30</v>
      </c>
      <c r="D235" s="43" t="s">
        <v>518</v>
      </c>
      <c r="E235" s="134">
        <f>VLOOKUP(B235,[1]市区町村別_バス保有台数!$B$3:$E$1749,4,)</f>
        <v>18931</v>
      </c>
    </row>
    <row r="236" spans="1:5" x14ac:dyDescent="0.3">
      <c r="A236" t="str">
        <f t="shared" si="3"/>
        <v>03211</v>
      </c>
      <c r="B236" s="43" t="s">
        <v>2850</v>
      </c>
      <c r="C236" s="43" t="s">
        <v>30</v>
      </c>
      <c r="D236" s="43" t="s">
        <v>572</v>
      </c>
      <c r="E236" s="134">
        <f>VLOOKUP(B236,[1]市区町村別_バス保有台数!$B$3:$E$1749,4,)</f>
        <v>32977</v>
      </c>
    </row>
    <row r="237" spans="1:5" x14ac:dyDescent="0.3">
      <c r="A237" t="str">
        <f t="shared" si="3"/>
        <v>03213</v>
      </c>
      <c r="B237" s="43" t="s">
        <v>2851</v>
      </c>
      <c r="C237" s="43" t="s">
        <v>30</v>
      </c>
      <c r="D237" s="43" t="s">
        <v>623</v>
      </c>
      <c r="E237" s="134">
        <f>VLOOKUP(B237,[1]市区町村別_バス保有台数!$B$3:$E$1749,4,)</f>
        <v>26576</v>
      </c>
    </row>
    <row r="238" spans="1:5" x14ac:dyDescent="0.3">
      <c r="A238" t="str">
        <f t="shared" si="3"/>
        <v>03214</v>
      </c>
      <c r="B238" s="43" t="s">
        <v>2852</v>
      </c>
      <c r="C238" s="43" t="s">
        <v>30</v>
      </c>
      <c r="D238" s="43" t="s">
        <v>676</v>
      </c>
      <c r="E238" s="134">
        <f>VLOOKUP(B238,[1]市区町村別_バス保有台数!$B$3:$E$1749,4,)</f>
        <v>25276</v>
      </c>
    </row>
    <row r="239" spans="1:5" x14ac:dyDescent="0.3">
      <c r="A239" t="str">
        <f t="shared" si="3"/>
        <v>03215</v>
      </c>
      <c r="B239" s="43" t="s">
        <v>2853</v>
      </c>
      <c r="C239" s="43" t="s">
        <v>30</v>
      </c>
      <c r="D239" s="43" t="s">
        <v>729</v>
      </c>
      <c r="E239" s="134">
        <f>VLOOKUP(B239,[1]市区町村別_バス保有台数!$B$3:$E$1749,4,)</f>
        <v>116082</v>
      </c>
    </row>
    <row r="240" spans="1:5" x14ac:dyDescent="0.3">
      <c r="A240" t="str">
        <f t="shared" si="3"/>
        <v>03216</v>
      </c>
      <c r="B240" s="43" t="s">
        <v>2854</v>
      </c>
      <c r="C240" s="43" t="s">
        <v>30</v>
      </c>
      <c r="D240" s="43" t="s">
        <v>2855</v>
      </c>
      <c r="E240" s="134">
        <f>VLOOKUP(B240,[1]市区町村別_バス保有台数!$B$3:$E$1749,4,)</f>
        <v>55448</v>
      </c>
    </row>
    <row r="241" spans="1:5" x14ac:dyDescent="0.3">
      <c r="A241" t="str">
        <f t="shared" si="3"/>
        <v>03301</v>
      </c>
      <c r="B241" s="43" t="s">
        <v>2856</v>
      </c>
      <c r="C241" s="43" t="s">
        <v>30</v>
      </c>
      <c r="D241" s="43" t="s">
        <v>834</v>
      </c>
      <c r="E241" s="134">
        <f>VLOOKUP(B241,[1]市区町村別_バス保有台数!$B$3:$E$1749,4,)</f>
        <v>16385</v>
      </c>
    </row>
    <row r="242" spans="1:5" x14ac:dyDescent="0.3">
      <c r="A242" t="str">
        <f t="shared" si="3"/>
        <v>03302</v>
      </c>
      <c r="B242" s="43" t="s">
        <v>2857</v>
      </c>
      <c r="C242" s="43" t="s">
        <v>30</v>
      </c>
      <c r="D242" s="43" t="s">
        <v>886</v>
      </c>
      <c r="E242" s="134">
        <f>VLOOKUP(B242,[1]市区町村別_バス保有台数!$B$3:$E$1749,4,)</f>
        <v>6017</v>
      </c>
    </row>
    <row r="243" spans="1:5" x14ac:dyDescent="0.3">
      <c r="A243" t="str">
        <f t="shared" si="3"/>
        <v>03303</v>
      </c>
      <c r="B243" s="43" t="s">
        <v>2858</v>
      </c>
      <c r="C243" s="43" t="s">
        <v>30</v>
      </c>
      <c r="D243" s="43" t="s">
        <v>939</v>
      </c>
      <c r="E243" s="134">
        <f>VLOOKUP(B243,[1]市区町村別_バス保有台数!$B$3:$E$1749,4,)</f>
        <v>13137</v>
      </c>
    </row>
    <row r="244" spans="1:5" x14ac:dyDescent="0.3">
      <c r="A244" t="str">
        <f t="shared" si="3"/>
        <v>03321</v>
      </c>
      <c r="B244" s="43" t="s">
        <v>2859</v>
      </c>
      <c r="C244" s="43" t="s">
        <v>30</v>
      </c>
      <c r="D244" s="43" t="s">
        <v>986</v>
      </c>
      <c r="E244" s="134">
        <f>VLOOKUP(B244,[1]市区町村別_バス保有台数!$B$3:$E$1749,4,)</f>
        <v>33114</v>
      </c>
    </row>
    <row r="245" spans="1:5" x14ac:dyDescent="0.3">
      <c r="A245" t="str">
        <f t="shared" si="3"/>
        <v>03322</v>
      </c>
      <c r="B245" s="43" t="s">
        <v>2860</v>
      </c>
      <c r="C245" s="43" t="s">
        <v>30</v>
      </c>
      <c r="D245" s="43" t="s">
        <v>1031</v>
      </c>
      <c r="E245" s="134">
        <f>VLOOKUP(B245,[1]市区町村別_バス保有台数!$B$3:$E$1749,4,)</f>
        <v>27377</v>
      </c>
    </row>
    <row r="246" spans="1:5" x14ac:dyDescent="0.3">
      <c r="A246" t="str">
        <f t="shared" si="3"/>
        <v>03366</v>
      </c>
      <c r="B246" s="43" t="s">
        <v>2861</v>
      </c>
      <c r="C246" s="43" t="s">
        <v>30</v>
      </c>
      <c r="D246" s="43" t="s">
        <v>1076</v>
      </c>
      <c r="E246" s="134">
        <f>VLOOKUP(B246,[1]市区町村別_バス保有台数!$B$3:$E$1749,4,)</f>
        <v>5537</v>
      </c>
    </row>
    <row r="247" spans="1:5" x14ac:dyDescent="0.3">
      <c r="A247" t="str">
        <f t="shared" si="3"/>
        <v>03381</v>
      </c>
      <c r="B247" s="43" t="s">
        <v>2862</v>
      </c>
      <c r="C247" s="43" t="s">
        <v>30</v>
      </c>
      <c r="D247" s="43" t="s">
        <v>2606</v>
      </c>
      <c r="E247" s="134">
        <f>VLOOKUP(B247,[1]市区町村別_バス保有台数!$B$3:$E$1749,4,)</f>
        <v>15622</v>
      </c>
    </row>
    <row r="248" spans="1:5" x14ac:dyDescent="0.3">
      <c r="A248" t="str">
        <f t="shared" si="3"/>
        <v>03402</v>
      </c>
      <c r="B248" s="43" t="s">
        <v>2863</v>
      </c>
      <c r="C248" s="43" t="s">
        <v>30</v>
      </c>
      <c r="D248" s="43" t="s">
        <v>1154</v>
      </c>
      <c r="E248" s="134">
        <f>VLOOKUP(B248,[1]市区町村別_バス保有台数!$B$3:$E$1749,4,)</f>
        <v>7485</v>
      </c>
    </row>
    <row r="249" spans="1:5" x14ac:dyDescent="0.3">
      <c r="A249" t="str">
        <f t="shared" si="3"/>
        <v>03441</v>
      </c>
      <c r="B249" s="43" t="s">
        <v>2864</v>
      </c>
      <c r="C249" s="43" t="s">
        <v>30</v>
      </c>
      <c r="D249" s="43" t="s">
        <v>1193</v>
      </c>
      <c r="E249" s="134">
        <f>VLOOKUP(B249,[1]市区町村別_バス保有台数!$B$3:$E$1749,4,)</f>
        <v>5384</v>
      </c>
    </row>
    <row r="250" spans="1:5" x14ac:dyDescent="0.3">
      <c r="A250" t="str">
        <f t="shared" si="3"/>
        <v>03461</v>
      </c>
      <c r="B250" s="43" t="s">
        <v>2865</v>
      </c>
      <c r="C250" s="43" t="s">
        <v>30</v>
      </c>
      <c r="D250" s="43" t="s">
        <v>1234</v>
      </c>
      <c r="E250" s="134">
        <f>VLOOKUP(B250,[1]市区町村別_バス保有台数!$B$3:$E$1749,4,)</f>
        <v>11663</v>
      </c>
    </row>
    <row r="251" spans="1:5" x14ac:dyDescent="0.3">
      <c r="A251" t="str">
        <f t="shared" si="3"/>
        <v>03482</v>
      </c>
      <c r="B251" s="43" t="s">
        <v>2866</v>
      </c>
      <c r="C251" s="43" t="s">
        <v>30</v>
      </c>
      <c r="D251" s="43" t="s">
        <v>1272</v>
      </c>
      <c r="E251" s="134">
        <f>VLOOKUP(B251,[1]市区町村別_バス保有台数!$B$3:$E$1749,4,)</f>
        <v>15330</v>
      </c>
    </row>
    <row r="252" spans="1:5" x14ac:dyDescent="0.3">
      <c r="A252" t="str">
        <f t="shared" si="3"/>
        <v>03483</v>
      </c>
      <c r="B252" s="43" t="s">
        <v>2867</v>
      </c>
      <c r="C252" s="43" t="s">
        <v>30</v>
      </c>
      <c r="D252" s="43" t="s">
        <v>1307</v>
      </c>
      <c r="E252" s="134">
        <f>VLOOKUP(B252,[1]市区町村別_バス保有台数!$B$3:$E$1749,4,)</f>
        <v>9158</v>
      </c>
    </row>
    <row r="253" spans="1:5" x14ac:dyDescent="0.3">
      <c r="A253" t="str">
        <f t="shared" si="3"/>
        <v>03484</v>
      </c>
      <c r="B253" s="43" t="s">
        <v>2868</v>
      </c>
      <c r="C253" s="43" t="s">
        <v>30</v>
      </c>
      <c r="D253" s="43" t="s">
        <v>1343</v>
      </c>
      <c r="E253" s="134">
        <f>VLOOKUP(B253,[1]市区町村別_バス保有台数!$B$3:$E$1749,4,)</f>
        <v>3313</v>
      </c>
    </row>
    <row r="254" spans="1:5" x14ac:dyDescent="0.3">
      <c r="A254" t="str">
        <f t="shared" si="3"/>
        <v>03485</v>
      </c>
      <c r="B254" s="43" t="s">
        <v>2869</v>
      </c>
      <c r="C254" s="43" t="s">
        <v>30</v>
      </c>
      <c r="D254" s="43" t="s">
        <v>1375</v>
      </c>
      <c r="E254" s="134">
        <f>VLOOKUP(B254,[1]市区町村別_バス保有台数!$B$3:$E$1749,4,)</f>
        <v>2628</v>
      </c>
    </row>
    <row r="255" spans="1:5" x14ac:dyDescent="0.3">
      <c r="A255" t="str">
        <f t="shared" si="3"/>
        <v>03501</v>
      </c>
      <c r="B255" s="43" t="s">
        <v>2870</v>
      </c>
      <c r="C255" s="43" t="s">
        <v>30</v>
      </c>
      <c r="D255" s="43" t="s">
        <v>1406</v>
      </c>
      <c r="E255" s="134">
        <f>VLOOKUP(B255,[1]市区町村別_バス保有台数!$B$3:$E$1749,4,)</f>
        <v>8984</v>
      </c>
    </row>
    <row r="256" spans="1:5" x14ac:dyDescent="0.3">
      <c r="A256" t="str">
        <f t="shared" si="3"/>
        <v>03503</v>
      </c>
      <c r="B256" s="43" t="s">
        <v>2871</v>
      </c>
      <c r="C256" s="43" t="s">
        <v>30</v>
      </c>
      <c r="D256" s="43" t="s">
        <v>1433</v>
      </c>
      <c r="E256" s="134">
        <f>VLOOKUP(B256,[1]市区町村別_バス保有台数!$B$3:$E$1749,4,)</f>
        <v>4220</v>
      </c>
    </row>
    <row r="257" spans="1:5" x14ac:dyDescent="0.3">
      <c r="A257" t="str">
        <f t="shared" si="3"/>
        <v>03506</v>
      </c>
      <c r="B257" s="43" t="s">
        <v>2872</v>
      </c>
      <c r="C257" s="43" t="s">
        <v>30</v>
      </c>
      <c r="D257" s="43" t="s">
        <v>1461</v>
      </c>
      <c r="E257" s="134">
        <f>VLOOKUP(B257,[1]市区町村別_バス保有台数!$B$3:$E$1749,4,)</f>
        <v>5706</v>
      </c>
    </row>
    <row r="258" spans="1:5" x14ac:dyDescent="0.3">
      <c r="A258" t="str">
        <f t="shared" si="3"/>
        <v>03507</v>
      </c>
      <c r="B258" s="43" t="s">
        <v>2873</v>
      </c>
      <c r="C258" s="43" t="s">
        <v>30</v>
      </c>
      <c r="D258" s="43" t="s">
        <v>1487</v>
      </c>
      <c r="E258" s="134">
        <f>VLOOKUP(B258,[1]市区町村別_バス保有台数!$B$3:$E$1749,4,)</f>
        <v>16436</v>
      </c>
    </row>
    <row r="259" spans="1:5" x14ac:dyDescent="0.3">
      <c r="A259" t="str">
        <f t="shared" ref="A259:A322" si="4">LEFT(B259,5)</f>
        <v>03524</v>
      </c>
      <c r="B259" s="43" t="s">
        <v>2874</v>
      </c>
      <c r="C259" s="43" t="s">
        <v>30</v>
      </c>
      <c r="D259" s="43" t="s">
        <v>1510</v>
      </c>
      <c r="E259" s="134">
        <f>VLOOKUP(B259,[1]市区町村別_バス保有台数!$B$3:$E$1749,4,)</f>
        <v>12210</v>
      </c>
    </row>
    <row r="260" spans="1:5" x14ac:dyDescent="0.3">
      <c r="A260" t="str">
        <f t="shared" si="4"/>
        <v>04100</v>
      </c>
      <c r="B260" s="43" t="s">
        <v>2875</v>
      </c>
      <c r="C260" s="43" t="s">
        <v>31</v>
      </c>
      <c r="D260" s="43" t="s">
        <v>78</v>
      </c>
      <c r="E260" s="134">
        <f>VLOOKUP(B260,[1]市区町村別_バス保有台数!$B$3:$E$1749,4,)</f>
        <v>1064060</v>
      </c>
    </row>
    <row r="261" spans="1:5" x14ac:dyDescent="0.3">
      <c r="A261" t="str">
        <f t="shared" si="4"/>
        <v>04202</v>
      </c>
      <c r="B261" s="43" t="s">
        <v>2876</v>
      </c>
      <c r="C261" s="43" t="s">
        <v>31</v>
      </c>
      <c r="D261" s="43" t="s">
        <v>128</v>
      </c>
      <c r="E261" s="134">
        <f>VLOOKUP(B261,[1]市区町村別_バス保有台数!$B$3:$E$1749,4,)</f>
        <v>142638</v>
      </c>
    </row>
    <row r="262" spans="1:5" x14ac:dyDescent="0.3">
      <c r="A262" t="str">
        <f t="shared" si="4"/>
        <v>04203</v>
      </c>
      <c r="B262" s="43" t="s">
        <v>2877</v>
      </c>
      <c r="C262" s="43" t="s">
        <v>31</v>
      </c>
      <c r="D262" s="43" t="s">
        <v>196</v>
      </c>
      <c r="E262" s="134">
        <f>VLOOKUP(B262,[1]市区町村別_バス保有台数!$B$3:$E$1749,4,)</f>
        <v>53975</v>
      </c>
    </row>
    <row r="263" spans="1:5" x14ac:dyDescent="0.3">
      <c r="A263" t="str">
        <f t="shared" si="4"/>
        <v>04205</v>
      </c>
      <c r="B263" s="43" t="s">
        <v>2878</v>
      </c>
      <c r="C263" s="43" t="s">
        <v>31</v>
      </c>
      <c r="D263" s="43" t="s">
        <v>257</v>
      </c>
      <c r="E263" s="134">
        <f>VLOOKUP(B263,[1]市区町村別_バス保有台数!$B$3:$E$1749,4,)</f>
        <v>62601</v>
      </c>
    </row>
    <row r="264" spans="1:5" x14ac:dyDescent="0.3">
      <c r="A264" t="str">
        <f t="shared" si="4"/>
        <v>04206</v>
      </c>
      <c r="B264" s="43" t="s">
        <v>2879</v>
      </c>
      <c r="C264" s="43" t="s">
        <v>31</v>
      </c>
      <c r="D264" s="43" t="s">
        <v>308</v>
      </c>
      <c r="E264" s="134">
        <f>VLOOKUP(B264,[1]市区町村別_バス保有台数!$B$3:$E$1749,4,)</f>
        <v>33712</v>
      </c>
    </row>
    <row r="265" spans="1:5" x14ac:dyDescent="0.3">
      <c r="A265" t="str">
        <f t="shared" si="4"/>
        <v>04207</v>
      </c>
      <c r="B265" s="43" t="s">
        <v>2880</v>
      </c>
      <c r="C265" s="43" t="s">
        <v>31</v>
      </c>
      <c r="D265" s="43" t="s">
        <v>360</v>
      </c>
      <c r="E265" s="134">
        <f>VLOOKUP(B265,[1]市区町村別_バス保有台数!$B$3:$E$1749,4,)</f>
        <v>79197</v>
      </c>
    </row>
    <row r="266" spans="1:5" x14ac:dyDescent="0.3">
      <c r="A266" t="str">
        <f t="shared" si="4"/>
        <v>04208</v>
      </c>
      <c r="B266" s="43" t="s">
        <v>2881</v>
      </c>
      <c r="C266" s="43" t="s">
        <v>31</v>
      </c>
      <c r="D266" s="43" t="s">
        <v>411</v>
      </c>
      <c r="E266" s="134">
        <f>VLOOKUP(B266,[1]市区町村別_バス保有台数!$B$3:$E$1749,4,)</f>
        <v>28728</v>
      </c>
    </row>
    <row r="267" spans="1:5" x14ac:dyDescent="0.3">
      <c r="A267" t="str">
        <f t="shared" si="4"/>
        <v>04209</v>
      </c>
      <c r="B267" s="43" t="s">
        <v>2882</v>
      </c>
      <c r="C267" s="43" t="s">
        <v>31</v>
      </c>
      <c r="D267" s="43" t="s">
        <v>466</v>
      </c>
      <c r="E267" s="134">
        <f>VLOOKUP(B267,[1]市区町村別_バス保有台数!$B$3:$E$1749,4,)</f>
        <v>62416</v>
      </c>
    </row>
    <row r="268" spans="1:5" x14ac:dyDescent="0.3">
      <c r="A268" t="str">
        <f t="shared" si="4"/>
        <v>04211</v>
      </c>
      <c r="B268" s="43" t="s">
        <v>2883</v>
      </c>
      <c r="C268" s="43" t="s">
        <v>31</v>
      </c>
      <c r="D268" s="43" t="s">
        <v>519</v>
      </c>
      <c r="E268" s="134">
        <f>VLOOKUP(B268,[1]市区町村別_バス保有台数!$B$3:$E$1749,4,)</f>
        <v>43995</v>
      </c>
    </row>
    <row r="269" spans="1:5" x14ac:dyDescent="0.3">
      <c r="A269" t="str">
        <f t="shared" si="4"/>
        <v>04212</v>
      </c>
      <c r="B269" s="43" t="s">
        <v>2884</v>
      </c>
      <c r="C269" s="43" t="s">
        <v>31</v>
      </c>
      <c r="D269" s="43" t="s">
        <v>573</v>
      </c>
      <c r="E269" s="134">
        <f>VLOOKUP(B269,[1]市区町村別_バス保有台数!$B$3:$E$1749,4,)</f>
        <v>78596</v>
      </c>
    </row>
    <row r="270" spans="1:5" x14ac:dyDescent="0.3">
      <c r="A270" t="str">
        <f t="shared" si="4"/>
        <v>04213</v>
      </c>
      <c r="B270" s="43" t="s">
        <v>2885</v>
      </c>
      <c r="C270" s="43" t="s">
        <v>31</v>
      </c>
      <c r="D270" s="43" t="s">
        <v>624</v>
      </c>
      <c r="E270" s="134">
        <f>VLOOKUP(B270,[1]市区町村別_バス保有台数!$B$3:$E$1749,4,)</f>
        <v>67117</v>
      </c>
    </row>
    <row r="271" spans="1:5" x14ac:dyDescent="0.3">
      <c r="A271" t="str">
        <f t="shared" si="4"/>
        <v>04214</v>
      </c>
      <c r="B271" s="43" t="s">
        <v>2886</v>
      </c>
      <c r="C271" s="43" t="s">
        <v>31</v>
      </c>
      <c r="D271" s="43" t="s">
        <v>677</v>
      </c>
      <c r="E271" s="134">
        <f>VLOOKUP(B271,[1]市区町村別_バス保有台数!$B$3:$E$1749,4,)</f>
        <v>39775</v>
      </c>
    </row>
    <row r="272" spans="1:5" x14ac:dyDescent="0.3">
      <c r="A272" t="str">
        <f t="shared" si="4"/>
        <v>04215</v>
      </c>
      <c r="B272" s="43" t="s">
        <v>2887</v>
      </c>
      <c r="C272" s="43" t="s">
        <v>31</v>
      </c>
      <c r="D272" s="43" t="s">
        <v>730</v>
      </c>
      <c r="E272" s="134">
        <f>VLOOKUP(B272,[1]市区町村別_バス保有台数!$B$3:$E$1749,4,)</f>
        <v>129444</v>
      </c>
    </row>
    <row r="273" spans="1:5" x14ac:dyDescent="0.3">
      <c r="A273" t="str">
        <f t="shared" si="4"/>
        <v>04216</v>
      </c>
      <c r="B273" s="43" t="s">
        <v>2888</v>
      </c>
      <c r="C273" s="43" t="s">
        <v>31</v>
      </c>
      <c r="D273" s="43" t="s">
        <v>2889</v>
      </c>
      <c r="E273" s="134">
        <f>VLOOKUP(B273,[1]市区町村別_バス保有台数!$B$3:$E$1749,4,)</f>
        <v>52567</v>
      </c>
    </row>
    <row r="274" spans="1:5" x14ac:dyDescent="0.3">
      <c r="A274" t="str">
        <f t="shared" si="4"/>
        <v>04301</v>
      </c>
      <c r="B274" s="43" t="s">
        <v>2890</v>
      </c>
      <c r="C274" s="43" t="s">
        <v>31</v>
      </c>
      <c r="D274" s="43" t="s">
        <v>784</v>
      </c>
      <c r="E274" s="134">
        <f>VLOOKUP(B274,[1]市区町村別_バス保有台数!$B$3:$E$1749,4,)</f>
        <v>11844</v>
      </c>
    </row>
    <row r="275" spans="1:5" x14ac:dyDescent="0.3">
      <c r="A275" t="str">
        <f t="shared" si="4"/>
        <v>04302</v>
      </c>
      <c r="B275" s="43" t="s">
        <v>2891</v>
      </c>
      <c r="C275" s="43" t="s">
        <v>31</v>
      </c>
      <c r="D275" s="43" t="s">
        <v>835</v>
      </c>
      <c r="E275" s="134">
        <f>VLOOKUP(B275,[1]市区町村別_バス保有台数!$B$3:$E$1749,4,)</f>
        <v>1376</v>
      </c>
    </row>
    <row r="276" spans="1:5" x14ac:dyDescent="0.3">
      <c r="A276" t="str">
        <f t="shared" si="4"/>
        <v>04321</v>
      </c>
      <c r="B276" s="43" t="s">
        <v>2892</v>
      </c>
      <c r="C276" s="43" t="s">
        <v>31</v>
      </c>
      <c r="D276" s="43" t="s">
        <v>887</v>
      </c>
      <c r="E276" s="134">
        <f>VLOOKUP(B276,[1]市区町村別_バス保有台数!$B$3:$E$1749,4,)</f>
        <v>23710</v>
      </c>
    </row>
    <row r="277" spans="1:5" x14ac:dyDescent="0.3">
      <c r="A277" t="str">
        <f t="shared" si="4"/>
        <v>04322</v>
      </c>
      <c r="B277" s="43" t="s">
        <v>2893</v>
      </c>
      <c r="C277" s="43" t="s">
        <v>31</v>
      </c>
      <c r="D277" s="43" t="s">
        <v>940</v>
      </c>
      <c r="E277" s="134">
        <f>VLOOKUP(B277,[1]市区町村別_バス保有台数!$B$3:$E$1749,4,)</f>
        <v>10800</v>
      </c>
    </row>
    <row r="278" spans="1:5" x14ac:dyDescent="0.3">
      <c r="A278" t="str">
        <f t="shared" si="4"/>
        <v>04323</v>
      </c>
      <c r="B278" s="43" t="s">
        <v>2894</v>
      </c>
      <c r="C278" s="43" t="s">
        <v>31</v>
      </c>
      <c r="D278" s="43" t="s">
        <v>987</v>
      </c>
      <c r="E278" s="134">
        <f>VLOOKUP(B278,[1]市区町村別_バス保有台数!$B$3:$E$1749,4,)</f>
        <v>37597</v>
      </c>
    </row>
    <row r="279" spans="1:5" x14ac:dyDescent="0.3">
      <c r="A279" t="str">
        <f t="shared" si="4"/>
        <v>04324</v>
      </c>
      <c r="B279" s="43" t="s">
        <v>2895</v>
      </c>
      <c r="C279" s="43" t="s">
        <v>31</v>
      </c>
      <c r="D279" s="43" t="s">
        <v>1032</v>
      </c>
      <c r="E279" s="134">
        <f>VLOOKUP(B279,[1]市区町村別_バス保有台数!$B$3:$E$1749,4,)</f>
        <v>8685</v>
      </c>
    </row>
    <row r="280" spans="1:5" x14ac:dyDescent="0.3">
      <c r="A280" t="str">
        <f t="shared" si="4"/>
        <v>04341</v>
      </c>
      <c r="B280" s="43" t="s">
        <v>2896</v>
      </c>
      <c r="C280" s="43" t="s">
        <v>31</v>
      </c>
      <c r="D280" s="43" t="s">
        <v>1077</v>
      </c>
      <c r="E280" s="134">
        <f>VLOOKUP(B280,[1]市区町村別_バス保有台数!$B$3:$E$1749,4,)</f>
        <v>13292</v>
      </c>
    </row>
    <row r="281" spans="1:5" x14ac:dyDescent="0.3">
      <c r="A281" t="str">
        <f t="shared" si="4"/>
        <v>04361</v>
      </c>
      <c r="B281" s="43" t="s">
        <v>2897</v>
      </c>
      <c r="C281" s="43" t="s">
        <v>31</v>
      </c>
      <c r="D281" s="43" t="s">
        <v>1117</v>
      </c>
      <c r="E281" s="134">
        <f>VLOOKUP(B281,[1]市区町村別_バス保有台数!$B$3:$E$1749,4,)</f>
        <v>33577</v>
      </c>
    </row>
    <row r="282" spans="1:5" x14ac:dyDescent="0.3">
      <c r="A282" t="str">
        <f t="shared" si="4"/>
        <v>04362</v>
      </c>
      <c r="B282" s="43" t="s">
        <v>2898</v>
      </c>
      <c r="C282" s="43" t="s">
        <v>31</v>
      </c>
      <c r="D282" s="43" t="s">
        <v>1155</v>
      </c>
      <c r="E282" s="134">
        <f>VLOOKUP(B282,[1]市区町村別_バス保有台数!$B$3:$E$1749,4,)</f>
        <v>12227</v>
      </c>
    </row>
    <row r="283" spans="1:5" x14ac:dyDescent="0.3">
      <c r="A283" t="str">
        <f t="shared" si="4"/>
        <v>04401</v>
      </c>
      <c r="B283" s="43" t="s">
        <v>2899</v>
      </c>
      <c r="C283" s="43" t="s">
        <v>31</v>
      </c>
      <c r="D283" s="43" t="s">
        <v>1194</v>
      </c>
      <c r="E283" s="134">
        <f>VLOOKUP(B283,[1]市区町村別_バス保有台数!$B$3:$E$1749,4,)</f>
        <v>13896</v>
      </c>
    </row>
    <row r="284" spans="1:5" x14ac:dyDescent="0.3">
      <c r="A284" t="str">
        <f t="shared" si="4"/>
        <v>04404</v>
      </c>
      <c r="B284" s="43" t="s">
        <v>2900</v>
      </c>
      <c r="C284" s="43" t="s">
        <v>31</v>
      </c>
      <c r="D284" s="43" t="s">
        <v>1235</v>
      </c>
      <c r="E284" s="134">
        <f>VLOOKUP(B284,[1]市区町村別_バス保有台数!$B$3:$E$1749,4,)</f>
        <v>18716</v>
      </c>
    </row>
    <row r="285" spans="1:5" x14ac:dyDescent="0.3">
      <c r="A285" t="str">
        <f t="shared" si="4"/>
        <v>04406</v>
      </c>
      <c r="B285" s="43" t="s">
        <v>2901</v>
      </c>
      <c r="C285" s="43" t="s">
        <v>31</v>
      </c>
      <c r="D285" s="43" t="s">
        <v>1273</v>
      </c>
      <c r="E285" s="134">
        <f>VLOOKUP(B285,[1]市区町村別_バス保有台数!$B$3:$E$1749,4,)</f>
        <v>36090</v>
      </c>
    </row>
    <row r="286" spans="1:5" x14ac:dyDescent="0.3">
      <c r="A286" t="str">
        <f t="shared" si="4"/>
        <v>04421</v>
      </c>
      <c r="B286" s="43" t="s">
        <v>2902</v>
      </c>
      <c r="C286" s="43" t="s">
        <v>31</v>
      </c>
      <c r="D286" s="43" t="s">
        <v>1308</v>
      </c>
      <c r="E286" s="134">
        <f>VLOOKUP(B286,[1]市区町村別_バス保有台数!$B$3:$E$1749,4,)</f>
        <v>28598</v>
      </c>
    </row>
    <row r="287" spans="1:5" x14ac:dyDescent="0.3">
      <c r="A287" t="str">
        <f t="shared" si="4"/>
        <v>04422</v>
      </c>
      <c r="B287" s="43" t="s">
        <v>2903</v>
      </c>
      <c r="C287" s="43" t="s">
        <v>31</v>
      </c>
      <c r="D287" s="43" t="s">
        <v>1344</v>
      </c>
      <c r="E287" s="134">
        <f>VLOOKUP(B287,[1]市区町村別_バス保有台数!$B$3:$E$1749,4,)</f>
        <v>7988</v>
      </c>
    </row>
    <row r="288" spans="1:5" x14ac:dyDescent="0.3">
      <c r="A288" t="str">
        <f t="shared" si="4"/>
        <v>04424</v>
      </c>
      <c r="B288" s="43" t="s">
        <v>2904</v>
      </c>
      <c r="C288" s="43" t="s">
        <v>31</v>
      </c>
      <c r="D288" s="43" t="s">
        <v>1407</v>
      </c>
      <c r="E288" s="134">
        <f>VLOOKUP(B288,[1]市区町村別_バス保有台数!$B$3:$E$1749,4,)</f>
        <v>5985</v>
      </c>
    </row>
    <row r="289" spans="1:5" x14ac:dyDescent="0.3">
      <c r="A289" t="str">
        <f t="shared" si="4"/>
        <v>04444</v>
      </c>
      <c r="B289" s="43" t="s">
        <v>2905</v>
      </c>
      <c r="C289" s="43" t="s">
        <v>31</v>
      </c>
      <c r="D289" s="43" t="s">
        <v>1434</v>
      </c>
      <c r="E289" s="134">
        <f>VLOOKUP(B289,[1]市区町村別_バス保有台数!$B$3:$E$1749,4,)</f>
        <v>6779</v>
      </c>
    </row>
    <row r="290" spans="1:5" x14ac:dyDescent="0.3">
      <c r="A290" t="str">
        <f t="shared" si="4"/>
        <v>04445</v>
      </c>
      <c r="B290" s="43" t="s">
        <v>2906</v>
      </c>
      <c r="C290" s="43" t="s">
        <v>31</v>
      </c>
      <c r="D290" s="43" t="s">
        <v>1462</v>
      </c>
      <c r="E290" s="134">
        <f>VLOOKUP(B290,[1]市区町村別_バス保有台数!$B$3:$E$1749,4,)</f>
        <v>22992</v>
      </c>
    </row>
    <row r="291" spans="1:5" x14ac:dyDescent="0.3">
      <c r="A291" t="str">
        <f t="shared" si="4"/>
        <v>04501</v>
      </c>
      <c r="B291" s="43" t="s">
        <v>2907</v>
      </c>
      <c r="C291" s="43" t="s">
        <v>31</v>
      </c>
      <c r="D291" s="43" t="s">
        <v>1488</v>
      </c>
      <c r="E291" s="134">
        <f>VLOOKUP(B291,[1]市区町村別_バス保有台数!$B$3:$E$1749,4,)</f>
        <v>15910</v>
      </c>
    </row>
    <row r="292" spans="1:5" x14ac:dyDescent="0.3">
      <c r="A292" t="str">
        <f t="shared" si="4"/>
        <v>04505</v>
      </c>
      <c r="B292" s="43" t="s">
        <v>2908</v>
      </c>
      <c r="C292" s="43" t="s">
        <v>31</v>
      </c>
      <c r="D292" s="43" t="s">
        <v>874</v>
      </c>
      <c r="E292" s="134">
        <f>VLOOKUP(B292,[1]市区町村別_バス保有台数!$B$3:$E$1749,4,)</f>
        <v>24395</v>
      </c>
    </row>
    <row r="293" spans="1:5" x14ac:dyDescent="0.3">
      <c r="A293" t="str">
        <f t="shared" si="4"/>
        <v>04581</v>
      </c>
      <c r="B293" s="43" t="s">
        <v>2909</v>
      </c>
      <c r="C293" s="43" t="s">
        <v>31</v>
      </c>
      <c r="D293" s="43" t="s">
        <v>1532</v>
      </c>
      <c r="E293" s="134">
        <f>VLOOKUP(B293,[1]市区町村別_バス保有台数!$B$3:$E$1749,4,)</f>
        <v>6416</v>
      </c>
    </row>
    <row r="294" spans="1:5" x14ac:dyDescent="0.3">
      <c r="A294" t="str">
        <f t="shared" si="4"/>
        <v>04606</v>
      </c>
      <c r="B294" s="43" t="s">
        <v>2910</v>
      </c>
      <c r="C294" s="43" t="s">
        <v>31</v>
      </c>
      <c r="D294" s="43" t="s">
        <v>1556</v>
      </c>
      <c r="E294" s="134">
        <f>VLOOKUP(B294,[1]市区町村別_バス保有台数!$B$3:$E$1749,4,)</f>
        <v>12691</v>
      </c>
    </row>
    <row r="295" spans="1:5" x14ac:dyDescent="0.3">
      <c r="A295" t="str">
        <f t="shared" si="4"/>
        <v>05201</v>
      </c>
      <c r="B295" s="43" t="s">
        <v>2911</v>
      </c>
      <c r="C295" s="43" t="s">
        <v>32</v>
      </c>
      <c r="D295" s="43" t="s">
        <v>79</v>
      </c>
      <c r="E295" s="134">
        <f>VLOOKUP(B295,[1]市区町村別_バス保有台数!$B$3:$E$1749,4,)</f>
        <v>307403</v>
      </c>
    </row>
    <row r="296" spans="1:5" x14ac:dyDescent="0.3">
      <c r="A296" t="str">
        <f t="shared" si="4"/>
        <v>05202</v>
      </c>
      <c r="B296" s="43" t="s">
        <v>2912</v>
      </c>
      <c r="C296" s="43" t="s">
        <v>32</v>
      </c>
      <c r="D296" s="43" t="s">
        <v>129</v>
      </c>
      <c r="E296" s="134">
        <f>VLOOKUP(B296,[1]市区町村別_バス保有台数!$B$3:$E$1749,4,)</f>
        <v>52283</v>
      </c>
    </row>
    <row r="297" spans="1:5" x14ac:dyDescent="0.3">
      <c r="A297" t="str">
        <f t="shared" si="4"/>
        <v>05203</v>
      </c>
      <c r="B297" s="43" t="s">
        <v>2913</v>
      </c>
      <c r="C297" s="43" t="s">
        <v>32</v>
      </c>
      <c r="D297" s="43" t="s">
        <v>197</v>
      </c>
      <c r="E297" s="134">
        <f>VLOOKUP(B297,[1]市区町村別_バス保有台数!$B$3:$E$1749,4,)</f>
        <v>88801</v>
      </c>
    </row>
    <row r="298" spans="1:5" x14ac:dyDescent="0.3">
      <c r="A298" t="str">
        <f t="shared" si="4"/>
        <v>05204</v>
      </c>
      <c r="B298" s="43" t="s">
        <v>2914</v>
      </c>
      <c r="C298" s="43" t="s">
        <v>32</v>
      </c>
      <c r="D298" s="43" t="s">
        <v>258</v>
      </c>
      <c r="E298" s="134">
        <f>VLOOKUP(B298,[1]市区町村別_バス保有台数!$B$3:$E$1749,4,)</f>
        <v>71558</v>
      </c>
    </row>
    <row r="299" spans="1:5" x14ac:dyDescent="0.3">
      <c r="A299" t="str">
        <f t="shared" si="4"/>
        <v>05206</v>
      </c>
      <c r="B299" s="43" t="s">
        <v>2915</v>
      </c>
      <c r="C299" s="43" t="s">
        <v>32</v>
      </c>
      <c r="D299" s="43" t="s">
        <v>309</v>
      </c>
      <c r="E299" s="134">
        <f>VLOOKUP(B299,[1]市区町村別_バス保有台数!$B$3:$E$1749,4,)</f>
        <v>26886</v>
      </c>
    </row>
    <row r="300" spans="1:5" x14ac:dyDescent="0.3">
      <c r="A300" t="str">
        <f t="shared" si="4"/>
        <v>05207</v>
      </c>
      <c r="B300" s="43" t="s">
        <v>2916</v>
      </c>
      <c r="C300" s="43" t="s">
        <v>32</v>
      </c>
      <c r="D300" s="43" t="s">
        <v>361</v>
      </c>
      <c r="E300" s="134">
        <f>VLOOKUP(B300,[1]市区町村別_バス保有台数!$B$3:$E$1749,4,)</f>
        <v>44346</v>
      </c>
    </row>
    <row r="301" spans="1:5" x14ac:dyDescent="0.3">
      <c r="A301" t="str">
        <f t="shared" si="4"/>
        <v>05209</v>
      </c>
      <c r="B301" s="43" t="s">
        <v>2917</v>
      </c>
      <c r="C301" s="43" t="s">
        <v>32</v>
      </c>
      <c r="D301" s="43" t="s">
        <v>412</v>
      </c>
      <c r="E301" s="134">
        <f>VLOOKUP(B301,[1]市区町村別_バス保有台数!$B$3:$E$1749,4,)</f>
        <v>30454</v>
      </c>
    </row>
    <row r="302" spans="1:5" x14ac:dyDescent="0.3">
      <c r="A302" t="str">
        <f t="shared" si="4"/>
        <v>05210</v>
      </c>
      <c r="B302" s="43" t="s">
        <v>2918</v>
      </c>
      <c r="C302" s="43" t="s">
        <v>32</v>
      </c>
      <c r="D302" s="43" t="s">
        <v>467</v>
      </c>
      <c r="E302" s="134">
        <f>VLOOKUP(B302,[1]市区町村別_バス保有台数!$B$3:$E$1749,4,)</f>
        <v>76183</v>
      </c>
    </row>
    <row r="303" spans="1:5" x14ac:dyDescent="0.3">
      <c r="A303" t="str">
        <f t="shared" si="4"/>
        <v>05211</v>
      </c>
      <c r="B303" s="43" t="s">
        <v>2919</v>
      </c>
      <c r="C303" s="43" t="s">
        <v>32</v>
      </c>
      <c r="D303" s="43" t="s">
        <v>520</v>
      </c>
      <c r="E303" s="134">
        <f>VLOOKUP(B303,[1]市区町村別_バス保有台数!$B$3:$E$1749,4,)</f>
        <v>32585</v>
      </c>
    </row>
    <row r="304" spans="1:5" x14ac:dyDescent="0.3">
      <c r="A304" t="str">
        <f t="shared" si="4"/>
        <v>05212</v>
      </c>
      <c r="B304" s="43" t="s">
        <v>2920</v>
      </c>
      <c r="C304" s="43" t="s">
        <v>32</v>
      </c>
      <c r="D304" s="43" t="s">
        <v>574</v>
      </c>
      <c r="E304" s="134">
        <f>VLOOKUP(B304,[1]市区町村別_バス保有台数!$B$3:$E$1749,4,)</f>
        <v>80459</v>
      </c>
    </row>
    <row r="305" spans="1:5" x14ac:dyDescent="0.3">
      <c r="A305" t="str">
        <f t="shared" si="4"/>
        <v>05213</v>
      </c>
      <c r="B305" s="43" t="s">
        <v>2921</v>
      </c>
      <c r="C305" s="43" t="s">
        <v>32</v>
      </c>
      <c r="D305" s="43" t="s">
        <v>625</v>
      </c>
      <c r="E305" s="134">
        <f>VLOOKUP(B305,[1]市区町村別_バス保有台数!$B$3:$E$1749,4,)</f>
        <v>31475</v>
      </c>
    </row>
    <row r="306" spans="1:5" x14ac:dyDescent="0.3">
      <c r="A306" t="str">
        <f t="shared" si="4"/>
        <v>05214</v>
      </c>
      <c r="B306" s="43" t="s">
        <v>2922</v>
      </c>
      <c r="C306" s="43" t="s">
        <v>32</v>
      </c>
      <c r="D306" s="43" t="s">
        <v>678</v>
      </c>
      <c r="E306" s="134">
        <f>VLOOKUP(B306,[1]市区町村別_バス保有台数!$B$3:$E$1749,4,)</f>
        <v>24291</v>
      </c>
    </row>
    <row r="307" spans="1:5" x14ac:dyDescent="0.3">
      <c r="A307" t="str">
        <f t="shared" si="4"/>
        <v>05215</v>
      </c>
      <c r="B307" s="43" t="s">
        <v>2923</v>
      </c>
      <c r="C307" s="43" t="s">
        <v>32</v>
      </c>
      <c r="D307" s="43" t="s">
        <v>731</v>
      </c>
      <c r="E307" s="134">
        <f>VLOOKUP(B307,[1]市区町村別_バス保有台数!$B$3:$E$1749,4,)</f>
        <v>25860</v>
      </c>
    </row>
    <row r="308" spans="1:5" x14ac:dyDescent="0.3">
      <c r="A308" t="str">
        <f t="shared" si="4"/>
        <v>05303</v>
      </c>
      <c r="B308" s="43" t="s">
        <v>2924</v>
      </c>
      <c r="C308" s="43" t="s">
        <v>32</v>
      </c>
      <c r="D308" s="43" t="s">
        <v>785</v>
      </c>
      <c r="E308" s="134">
        <f>VLOOKUP(B308,[1]市区町村別_バス保有台数!$B$3:$E$1749,4,)</f>
        <v>4995</v>
      </c>
    </row>
    <row r="309" spans="1:5" x14ac:dyDescent="0.3">
      <c r="A309" t="str">
        <f t="shared" si="4"/>
        <v>05327</v>
      </c>
      <c r="B309" s="43" t="s">
        <v>2925</v>
      </c>
      <c r="C309" s="43" t="s">
        <v>32</v>
      </c>
      <c r="D309" s="43" t="s">
        <v>836</v>
      </c>
      <c r="E309" s="134">
        <f>VLOOKUP(B309,[1]市区町村別_バス保有台数!$B$3:$E$1749,4,)</f>
        <v>2253</v>
      </c>
    </row>
    <row r="310" spans="1:5" x14ac:dyDescent="0.3">
      <c r="A310" t="str">
        <f t="shared" si="4"/>
        <v>05346</v>
      </c>
      <c r="B310" s="43" t="s">
        <v>2926</v>
      </c>
      <c r="C310" s="43" t="s">
        <v>32</v>
      </c>
      <c r="D310" s="43" t="s">
        <v>888</v>
      </c>
      <c r="E310" s="134">
        <f>VLOOKUP(B310,[1]市区町村別_バス保有台数!$B$3:$E$1749,4,)</f>
        <v>3182</v>
      </c>
    </row>
    <row r="311" spans="1:5" x14ac:dyDescent="0.3">
      <c r="A311" t="str">
        <f t="shared" si="4"/>
        <v>05348</v>
      </c>
      <c r="B311" s="43" t="s">
        <v>2927</v>
      </c>
      <c r="C311" s="43" t="s">
        <v>32</v>
      </c>
      <c r="D311" s="43" t="s">
        <v>941</v>
      </c>
      <c r="E311" s="134">
        <f>VLOOKUP(B311,[1]市区町村別_バス保有台数!$B$3:$E$1749,4,)</f>
        <v>16211</v>
      </c>
    </row>
    <row r="312" spans="1:5" x14ac:dyDescent="0.3">
      <c r="A312" t="str">
        <f t="shared" si="4"/>
        <v>05349</v>
      </c>
      <c r="B312" s="43" t="s">
        <v>2928</v>
      </c>
      <c r="C312" s="43" t="s">
        <v>32</v>
      </c>
      <c r="D312" s="43" t="s">
        <v>988</v>
      </c>
      <c r="E312" s="134">
        <f>VLOOKUP(B312,[1]市区町村別_バス保有台数!$B$3:$E$1749,4,)</f>
        <v>7042</v>
      </c>
    </row>
    <row r="313" spans="1:5" x14ac:dyDescent="0.3">
      <c r="A313" t="str">
        <f t="shared" si="4"/>
        <v>05361</v>
      </c>
      <c r="B313" s="43" t="s">
        <v>2929</v>
      </c>
      <c r="C313" s="43" t="s">
        <v>32</v>
      </c>
      <c r="D313" s="43" t="s">
        <v>1033</v>
      </c>
      <c r="E313" s="134">
        <f>VLOOKUP(B313,[1]市区町村別_バス保有台数!$B$3:$E$1749,4,)</f>
        <v>9034</v>
      </c>
    </row>
    <row r="314" spans="1:5" x14ac:dyDescent="0.3">
      <c r="A314" t="str">
        <f t="shared" si="4"/>
        <v>05363</v>
      </c>
      <c r="B314" s="43" t="s">
        <v>2930</v>
      </c>
      <c r="C314" s="43" t="s">
        <v>32</v>
      </c>
      <c r="D314" s="43" t="s">
        <v>1078</v>
      </c>
      <c r="E314" s="134">
        <f>VLOOKUP(B314,[1]市区町村別_バス保有台数!$B$3:$E$1749,4,)</f>
        <v>5757</v>
      </c>
    </row>
    <row r="315" spans="1:5" x14ac:dyDescent="0.3">
      <c r="A315" t="str">
        <f t="shared" si="4"/>
        <v>05366</v>
      </c>
      <c r="B315" s="43" t="s">
        <v>2931</v>
      </c>
      <c r="C315" s="43" t="s">
        <v>32</v>
      </c>
      <c r="D315" s="43" t="s">
        <v>1118</v>
      </c>
      <c r="E315" s="134">
        <f>VLOOKUP(B315,[1]市区町村別_バス保有台数!$B$3:$E$1749,4,)</f>
        <v>4665</v>
      </c>
    </row>
    <row r="316" spans="1:5" x14ac:dyDescent="0.3">
      <c r="A316" t="str">
        <f t="shared" si="4"/>
        <v>05368</v>
      </c>
      <c r="B316" s="43" t="s">
        <v>2932</v>
      </c>
      <c r="C316" s="43" t="s">
        <v>32</v>
      </c>
      <c r="D316" s="43" t="s">
        <v>1156</v>
      </c>
      <c r="E316" s="134">
        <f>VLOOKUP(B316,[1]市区町村別_バス保有台数!$B$3:$E$1749,4,)</f>
        <v>3164</v>
      </c>
    </row>
    <row r="317" spans="1:5" x14ac:dyDescent="0.3">
      <c r="A317" t="str">
        <f t="shared" si="4"/>
        <v>05434</v>
      </c>
      <c r="B317" s="43" t="s">
        <v>2933</v>
      </c>
      <c r="C317" s="43" t="s">
        <v>32</v>
      </c>
      <c r="D317" s="43" t="s">
        <v>705</v>
      </c>
      <c r="E317" s="134">
        <f>VLOOKUP(B317,[1]市区町村別_バス保有台数!$B$3:$E$1749,4,)</f>
        <v>19361</v>
      </c>
    </row>
    <row r="318" spans="1:5" x14ac:dyDescent="0.3">
      <c r="A318" t="str">
        <f t="shared" si="4"/>
        <v>05463</v>
      </c>
      <c r="B318" s="43" t="s">
        <v>2934</v>
      </c>
      <c r="C318" s="43" t="s">
        <v>32</v>
      </c>
      <c r="D318" s="43" t="s">
        <v>1236</v>
      </c>
      <c r="E318" s="134">
        <f>VLOOKUP(B318,[1]市区町村別_バス保有台数!$B$3:$E$1749,4,)</f>
        <v>14653</v>
      </c>
    </row>
    <row r="319" spans="1:5" x14ac:dyDescent="0.3">
      <c r="A319" t="str">
        <f t="shared" si="4"/>
        <v>05464</v>
      </c>
      <c r="B319" s="43" t="s">
        <v>2935</v>
      </c>
      <c r="C319" s="43" t="s">
        <v>32</v>
      </c>
      <c r="D319" s="43" t="s">
        <v>1274</v>
      </c>
      <c r="E319" s="134">
        <f>VLOOKUP(B319,[1]市区町村別_バス保有台数!$B$3:$E$1749,4,)</f>
        <v>2515</v>
      </c>
    </row>
    <row r="320" spans="1:5" x14ac:dyDescent="0.3">
      <c r="A320" t="str">
        <f t="shared" si="4"/>
        <v>06201</v>
      </c>
      <c r="B320" s="43" t="s">
        <v>2936</v>
      </c>
      <c r="C320" s="43" t="s">
        <v>33</v>
      </c>
      <c r="D320" s="43" t="s">
        <v>80</v>
      </c>
      <c r="E320" s="134">
        <f>VLOOKUP(B320,[1]市区町村別_バス保有台数!$B$3:$E$1749,4,)</f>
        <v>244998</v>
      </c>
    </row>
    <row r="321" spans="1:5" x14ac:dyDescent="0.3">
      <c r="A321" t="str">
        <f t="shared" si="4"/>
        <v>06202</v>
      </c>
      <c r="B321" s="43" t="s">
        <v>2937</v>
      </c>
      <c r="C321" s="43" t="s">
        <v>33</v>
      </c>
      <c r="D321" s="43" t="s">
        <v>130</v>
      </c>
      <c r="E321" s="134">
        <f>VLOOKUP(B321,[1]市区町村別_バス保有台数!$B$3:$E$1749,4,)</f>
        <v>79878</v>
      </c>
    </row>
    <row r="322" spans="1:5" x14ac:dyDescent="0.3">
      <c r="A322" t="str">
        <f t="shared" si="4"/>
        <v>06203</v>
      </c>
      <c r="B322" s="43" t="s">
        <v>2938</v>
      </c>
      <c r="C322" s="43" t="s">
        <v>33</v>
      </c>
      <c r="D322" s="43" t="s">
        <v>198</v>
      </c>
      <c r="E322" s="134">
        <f>VLOOKUP(B322,[1]市区町村別_バス保有台数!$B$3:$E$1749,4,)</f>
        <v>125500</v>
      </c>
    </row>
    <row r="323" spans="1:5" x14ac:dyDescent="0.3">
      <c r="A323" t="str">
        <f t="shared" ref="A323:A386" si="5">LEFT(B323,5)</f>
        <v>06204</v>
      </c>
      <c r="B323" s="43" t="s">
        <v>2939</v>
      </c>
      <c r="C323" s="43" t="s">
        <v>33</v>
      </c>
      <c r="D323" s="43" t="s">
        <v>259</v>
      </c>
      <c r="E323" s="134">
        <f>VLOOKUP(B323,[1]市区町村別_バス保有台数!$B$3:$E$1749,4,)</f>
        <v>101331</v>
      </c>
    </row>
    <row r="324" spans="1:5" x14ac:dyDescent="0.3">
      <c r="A324" t="str">
        <f t="shared" si="5"/>
        <v>06205</v>
      </c>
      <c r="B324" s="43" t="s">
        <v>2940</v>
      </c>
      <c r="C324" s="43" t="s">
        <v>33</v>
      </c>
      <c r="D324" s="43" t="s">
        <v>310</v>
      </c>
      <c r="E324" s="134">
        <f>VLOOKUP(B324,[1]市区町村別_バス保有台数!$B$3:$E$1749,4,)</f>
        <v>35351</v>
      </c>
    </row>
    <row r="325" spans="1:5" x14ac:dyDescent="0.3">
      <c r="A325" t="str">
        <f t="shared" si="5"/>
        <v>06206</v>
      </c>
      <c r="B325" s="43" t="s">
        <v>2941</v>
      </c>
      <c r="C325" s="43" t="s">
        <v>33</v>
      </c>
      <c r="D325" s="43" t="s">
        <v>362</v>
      </c>
      <c r="E325" s="134">
        <f>VLOOKUP(B325,[1]市区町村別_バス保有台数!$B$3:$E$1749,4,)</f>
        <v>40955</v>
      </c>
    </row>
    <row r="326" spans="1:5" x14ac:dyDescent="0.3">
      <c r="A326" t="str">
        <f t="shared" si="5"/>
        <v>06207</v>
      </c>
      <c r="B326" s="43" t="s">
        <v>2942</v>
      </c>
      <c r="C326" s="43" t="s">
        <v>33</v>
      </c>
      <c r="D326" s="43" t="s">
        <v>413</v>
      </c>
      <c r="E326" s="134">
        <f>VLOOKUP(B326,[1]市区町村別_バス保有台数!$B$3:$E$1749,4,)</f>
        <v>30015</v>
      </c>
    </row>
    <row r="327" spans="1:5" x14ac:dyDescent="0.3">
      <c r="A327" t="str">
        <f t="shared" si="5"/>
        <v>06208</v>
      </c>
      <c r="B327" s="43" t="s">
        <v>2943</v>
      </c>
      <c r="C327" s="43" t="s">
        <v>33</v>
      </c>
      <c r="D327" s="43" t="s">
        <v>468</v>
      </c>
      <c r="E327" s="134">
        <f>VLOOKUP(B327,[1]市区町村別_バス保有台数!$B$3:$E$1749,4,)</f>
        <v>23664</v>
      </c>
    </row>
    <row r="328" spans="1:5" x14ac:dyDescent="0.3">
      <c r="A328" t="str">
        <f t="shared" si="5"/>
        <v>06209</v>
      </c>
      <c r="B328" s="43" t="s">
        <v>2944</v>
      </c>
      <c r="C328" s="43" t="s">
        <v>33</v>
      </c>
      <c r="D328" s="43" t="s">
        <v>521</v>
      </c>
      <c r="E328" s="134">
        <f>VLOOKUP(B328,[1]市区町村別_バス保有台数!$B$3:$E$1749,4,)</f>
        <v>26492</v>
      </c>
    </row>
    <row r="329" spans="1:5" x14ac:dyDescent="0.3">
      <c r="A329" t="str">
        <f t="shared" si="5"/>
        <v>06210</v>
      </c>
      <c r="B329" s="43" t="s">
        <v>2945</v>
      </c>
      <c r="C329" s="43" t="s">
        <v>33</v>
      </c>
      <c r="D329" s="43" t="s">
        <v>575</v>
      </c>
      <c r="E329" s="134">
        <f>VLOOKUP(B329,[1]市区町村別_バス保有台数!$B$3:$E$1749,4,)</f>
        <v>61966</v>
      </c>
    </row>
    <row r="330" spans="1:5" x14ac:dyDescent="0.3">
      <c r="A330" t="str">
        <f t="shared" si="5"/>
        <v>06211</v>
      </c>
      <c r="B330" s="43" t="s">
        <v>2946</v>
      </c>
      <c r="C330" s="43" t="s">
        <v>33</v>
      </c>
      <c r="D330" s="43" t="s">
        <v>626</v>
      </c>
      <c r="E330" s="134">
        <f>VLOOKUP(B330,[1]市区町村別_バス保有台数!$B$3:$E$1749,4,)</f>
        <v>47954</v>
      </c>
    </row>
    <row r="331" spans="1:5" x14ac:dyDescent="0.3">
      <c r="A331" t="str">
        <f t="shared" si="5"/>
        <v>06212</v>
      </c>
      <c r="B331" s="43" t="s">
        <v>2947</v>
      </c>
      <c r="C331" s="43" t="s">
        <v>33</v>
      </c>
      <c r="D331" s="43" t="s">
        <v>679</v>
      </c>
      <c r="E331" s="134">
        <f>VLOOKUP(B331,[1]市区町村別_バス保有台数!$B$3:$E$1749,4,)</f>
        <v>15786</v>
      </c>
    </row>
    <row r="332" spans="1:5" x14ac:dyDescent="0.3">
      <c r="A332" t="str">
        <f t="shared" si="5"/>
        <v>06213</v>
      </c>
      <c r="B332" s="43" t="s">
        <v>2948</v>
      </c>
      <c r="C332" s="43" t="s">
        <v>33</v>
      </c>
      <c r="D332" s="43" t="s">
        <v>732</v>
      </c>
      <c r="E332" s="134">
        <f>VLOOKUP(B332,[1]市区町村別_バス保有台数!$B$3:$E$1749,4,)</f>
        <v>31150</v>
      </c>
    </row>
    <row r="333" spans="1:5" x14ac:dyDescent="0.3">
      <c r="A333" t="str">
        <f t="shared" si="5"/>
        <v>06301</v>
      </c>
      <c r="B333" s="43" t="s">
        <v>2949</v>
      </c>
      <c r="C333" s="43" t="s">
        <v>33</v>
      </c>
      <c r="D333" s="43" t="s">
        <v>786</v>
      </c>
      <c r="E333" s="134">
        <f>VLOOKUP(B333,[1]市区町村別_バス保有台数!$B$3:$E$1749,4,)</f>
        <v>14197</v>
      </c>
    </row>
    <row r="334" spans="1:5" x14ac:dyDescent="0.3">
      <c r="A334" t="str">
        <f t="shared" si="5"/>
        <v>06302</v>
      </c>
      <c r="B334" s="43" t="s">
        <v>2950</v>
      </c>
      <c r="C334" s="43" t="s">
        <v>33</v>
      </c>
      <c r="D334" s="43" t="s">
        <v>837</v>
      </c>
      <c r="E334" s="134">
        <f>VLOOKUP(B334,[1]市区町村別_バス保有台数!$B$3:$E$1749,4,)</f>
        <v>11177</v>
      </c>
    </row>
    <row r="335" spans="1:5" x14ac:dyDescent="0.3">
      <c r="A335" t="str">
        <f t="shared" si="5"/>
        <v>06321</v>
      </c>
      <c r="B335" s="43" t="s">
        <v>2951</v>
      </c>
      <c r="C335" s="43" t="s">
        <v>33</v>
      </c>
      <c r="D335" s="43" t="s">
        <v>889</v>
      </c>
      <c r="E335" s="134">
        <f>VLOOKUP(B335,[1]市区町村別_バス保有台数!$B$3:$E$1749,4,)</f>
        <v>18377</v>
      </c>
    </row>
    <row r="336" spans="1:5" x14ac:dyDescent="0.3">
      <c r="A336" t="str">
        <f t="shared" si="5"/>
        <v>06322</v>
      </c>
      <c r="B336" s="43" t="s">
        <v>2952</v>
      </c>
      <c r="C336" s="43" t="s">
        <v>33</v>
      </c>
      <c r="D336" s="43" t="s">
        <v>942</v>
      </c>
      <c r="E336" s="134">
        <f>VLOOKUP(B336,[1]市区町村別_バス保有台数!$B$3:$E$1749,4,)</f>
        <v>5249</v>
      </c>
    </row>
    <row r="337" spans="1:5" x14ac:dyDescent="0.3">
      <c r="A337" t="str">
        <f t="shared" si="5"/>
        <v>06323</v>
      </c>
      <c r="B337" s="43" t="s">
        <v>2953</v>
      </c>
      <c r="C337" s="43" t="s">
        <v>33</v>
      </c>
      <c r="D337" s="43" t="s">
        <v>847</v>
      </c>
      <c r="E337" s="134">
        <f>VLOOKUP(B337,[1]市区町村別_バス保有台数!$B$3:$E$1749,4,)</f>
        <v>6714</v>
      </c>
    </row>
    <row r="338" spans="1:5" x14ac:dyDescent="0.3">
      <c r="A338" t="str">
        <f t="shared" si="5"/>
        <v>06324</v>
      </c>
      <c r="B338" s="43" t="s">
        <v>2954</v>
      </c>
      <c r="C338" s="43" t="s">
        <v>33</v>
      </c>
      <c r="D338" s="43" t="s">
        <v>1034</v>
      </c>
      <c r="E338" s="134">
        <f>VLOOKUP(B338,[1]市区町村別_バス保有台数!$B$3:$E$1749,4,)</f>
        <v>8007</v>
      </c>
    </row>
    <row r="339" spans="1:5" x14ac:dyDescent="0.3">
      <c r="A339" t="str">
        <f t="shared" si="5"/>
        <v>06341</v>
      </c>
      <c r="B339" s="43" t="s">
        <v>2955</v>
      </c>
      <c r="C339" s="43" t="s">
        <v>33</v>
      </c>
      <c r="D339" s="43" t="s">
        <v>1079</v>
      </c>
      <c r="E339" s="134">
        <f>VLOOKUP(B339,[1]市区町村別_バス保有台数!$B$3:$E$1749,4,)</f>
        <v>6945</v>
      </c>
    </row>
    <row r="340" spans="1:5" x14ac:dyDescent="0.3">
      <c r="A340" t="str">
        <f t="shared" si="5"/>
        <v>06361</v>
      </c>
      <c r="B340" s="43" t="s">
        <v>2956</v>
      </c>
      <c r="C340" s="43" t="s">
        <v>33</v>
      </c>
      <c r="D340" s="43" t="s">
        <v>1119</v>
      </c>
      <c r="E340" s="134">
        <f>VLOOKUP(B340,[1]市区町村別_バス保有台数!$B$3:$E$1749,4,)</f>
        <v>5406</v>
      </c>
    </row>
    <row r="341" spans="1:5" x14ac:dyDescent="0.3">
      <c r="A341" t="str">
        <f t="shared" si="5"/>
        <v>06362</v>
      </c>
      <c r="B341" s="43" t="s">
        <v>2957</v>
      </c>
      <c r="C341" s="43" t="s">
        <v>33</v>
      </c>
      <c r="D341" s="43" t="s">
        <v>1157</v>
      </c>
      <c r="E341" s="134">
        <f>VLOOKUP(B341,[1]市区町村別_バス保有台数!$B$3:$E$1749,4,)</f>
        <v>8477</v>
      </c>
    </row>
    <row r="342" spans="1:5" x14ac:dyDescent="0.3">
      <c r="A342" t="str">
        <f t="shared" si="5"/>
        <v>06363</v>
      </c>
      <c r="B342" s="43" t="s">
        <v>2958</v>
      </c>
      <c r="C342" s="43" t="s">
        <v>33</v>
      </c>
      <c r="D342" s="43" t="s">
        <v>1195</v>
      </c>
      <c r="E342" s="134">
        <f>VLOOKUP(B342,[1]市区町村別_バス保有台数!$B$3:$E$1749,4,)</f>
        <v>5234</v>
      </c>
    </row>
    <row r="343" spans="1:5" x14ac:dyDescent="0.3">
      <c r="A343" t="str">
        <f t="shared" si="5"/>
        <v>06364</v>
      </c>
      <c r="B343" s="43" t="s">
        <v>2959</v>
      </c>
      <c r="C343" s="43" t="s">
        <v>33</v>
      </c>
      <c r="D343" s="43" t="s">
        <v>1237</v>
      </c>
      <c r="E343" s="134">
        <f>VLOOKUP(B343,[1]市区町村別_バス保有台数!$B$3:$E$1749,4,)</f>
        <v>7528</v>
      </c>
    </row>
    <row r="344" spans="1:5" x14ac:dyDescent="0.3">
      <c r="A344" t="str">
        <f t="shared" si="5"/>
        <v>06365</v>
      </c>
      <c r="B344" s="43" t="s">
        <v>2960</v>
      </c>
      <c r="C344" s="43" t="s">
        <v>33</v>
      </c>
      <c r="D344" s="43" t="s">
        <v>1275</v>
      </c>
      <c r="E344" s="134">
        <f>VLOOKUP(B344,[1]市区町村別_バス保有台数!$B$3:$E$1749,4,)</f>
        <v>3170</v>
      </c>
    </row>
    <row r="345" spans="1:5" x14ac:dyDescent="0.3">
      <c r="A345" t="str">
        <f t="shared" si="5"/>
        <v>06366</v>
      </c>
      <c r="B345" s="43" t="s">
        <v>2961</v>
      </c>
      <c r="C345" s="43" t="s">
        <v>33</v>
      </c>
      <c r="D345" s="43" t="s">
        <v>1309</v>
      </c>
      <c r="E345" s="134">
        <f>VLOOKUP(B345,[1]市区町村別_バス保有台数!$B$3:$E$1749,4,)</f>
        <v>4150</v>
      </c>
    </row>
    <row r="346" spans="1:5" x14ac:dyDescent="0.3">
      <c r="A346" t="str">
        <f t="shared" si="5"/>
        <v>06367</v>
      </c>
      <c r="B346" s="43" t="s">
        <v>2962</v>
      </c>
      <c r="C346" s="43" t="s">
        <v>33</v>
      </c>
      <c r="D346" s="43" t="s">
        <v>1345</v>
      </c>
      <c r="E346" s="134">
        <f>VLOOKUP(B346,[1]市区町村別_バス保有台数!$B$3:$E$1749,4,)</f>
        <v>4460</v>
      </c>
    </row>
    <row r="347" spans="1:5" x14ac:dyDescent="0.3">
      <c r="A347" t="str">
        <f t="shared" si="5"/>
        <v>06381</v>
      </c>
      <c r="B347" s="43" t="s">
        <v>2963</v>
      </c>
      <c r="C347" s="43" t="s">
        <v>33</v>
      </c>
      <c r="D347" s="43" t="s">
        <v>1377</v>
      </c>
      <c r="E347" s="134">
        <f>VLOOKUP(B347,[1]市区町村別_バス保有台数!$B$3:$E$1749,4,)</f>
        <v>23159</v>
      </c>
    </row>
    <row r="348" spans="1:5" x14ac:dyDescent="0.3">
      <c r="A348" t="str">
        <f t="shared" si="5"/>
        <v>06382</v>
      </c>
      <c r="B348" s="43" t="s">
        <v>2964</v>
      </c>
      <c r="C348" s="43" t="s">
        <v>33</v>
      </c>
      <c r="D348" s="43" t="s">
        <v>1008</v>
      </c>
      <c r="E348" s="134">
        <f>VLOOKUP(B348,[1]市区町村別_バス保有台数!$B$3:$E$1749,4,)</f>
        <v>15016</v>
      </c>
    </row>
    <row r="349" spans="1:5" x14ac:dyDescent="0.3">
      <c r="A349" t="str">
        <f t="shared" si="5"/>
        <v>06401</v>
      </c>
      <c r="B349" s="43" t="s">
        <v>2965</v>
      </c>
      <c r="C349" s="43" t="s">
        <v>33</v>
      </c>
      <c r="D349" s="43" t="s">
        <v>1221</v>
      </c>
      <c r="E349" s="134">
        <f>VLOOKUP(B349,[1]市区町村別_バス保有台数!$B$3:$E$1749,4,)</f>
        <v>7399</v>
      </c>
    </row>
    <row r="350" spans="1:5" x14ac:dyDescent="0.3">
      <c r="A350" t="str">
        <f t="shared" si="5"/>
        <v>06402</v>
      </c>
      <c r="B350" s="43" t="s">
        <v>2966</v>
      </c>
      <c r="C350" s="43" t="s">
        <v>33</v>
      </c>
      <c r="D350" s="43" t="s">
        <v>1463</v>
      </c>
      <c r="E350" s="134">
        <f>VLOOKUP(B350,[1]市区町村別_バス保有台数!$B$3:$E$1749,4,)</f>
        <v>13543</v>
      </c>
    </row>
    <row r="351" spans="1:5" x14ac:dyDescent="0.3">
      <c r="A351" t="str">
        <f t="shared" si="5"/>
        <v>06403</v>
      </c>
      <c r="B351" s="43" t="s">
        <v>2967</v>
      </c>
      <c r="C351" s="43" t="s">
        <v>33</v>
      </c>
      <c r="D351" s="43" t="s">
        <v>1489</v>
      </c>
      <c r="E351" s="134">
        <f>VLOOKUP(B351,[1]市区町村別_バス保有台数!$B$3:$E$1749,4,)</f>
        <v>6987</v>
      </c>
    </row>
    <row r="352" spans="1:5" x14ac:dyDescent="0.3">
      <c r="A352" t="str">
        <f t="shared" si="5"/>
        <v>06426</v>
      </c>
      <c r="B352" s="43" t="s">
        <v>2968</v>
      </c>
      <c r="C352" s="43" t="s">
        <v>33</v>
      </c>
      <c r="D352" s="43" t="s">
        <v>1511</v>
      </c>
      <c r="E352" s="134">
        <f>VLOOKUP(B352,[1]市区町村別_バス保有台数!$B$3:$E$1749,4,)</f>
        <v>7410</v>
      </c>
    </row>
    <row r="353" spans="1:5" x14ac:dyDescent="0.3">
      <c r="A353" t="str">
        <f t="shared" si="5"/>
        <v>06428</v>
      </c>
      <c r="B353" s="43" t="s">
        <v>2969</v>
      </c>
      <c r="C353" s="43" t="s">
        <v>33</v>
      </c>
      <c r="D353" s="43" t="s">
        <v>1533</v>
      </c>
      <c r="E353" s="134">
        <f>VLOOKUP(B353,[1]市区町村別_バス保有台数!$B$3:$E$1749,4,)</f>
        <v>20996</v>
      </c>
    </row>
    <row r="354" spans="1:5" x14ac:dyDescent="0.3">
      <c r="A354" t="str">
        <f t="shared" si="5"/>
        <v>06461</v>
      </c>
      <c r="B354" s="43" t="s">
        <v>2970</v>
      </c>
      <c r="C354" s="43" t="s">
        <v>33</v>
      </c>
      <c r="D354" s="43" t="s">
        <v>1557</v>
      </c>
      <c r="E354" s="134">
        <f>VLOOKUP(B354,[1]市区町村別_バス保有台数!$B$3:$E$1749,4,)</f>
        <v>13655</v>
      </c>
    </row>
    <row r="355" spans="1:5" x14ac:dyDescent="0.3">
      <c r="A355" t="str">
        <f t="shared" si="5"/>
        <v>07201</v>
      </c>
      <c r="B355" s="43" t="s">
        <v>2971</v>
      </c>
      <c r="C355" s="43" t="s">
        <v>34</v>
      </c>
      <c r="D355" s="43" t="s">
        <v>81</v>
      </c>
      <c r="E355" s="134">
        <f>VLOOKUP(B355,[1]市区町村別_バス保有台数!$B$3:$E$1749,4,)</f>
        <v>277133</v>
      </c>
    </row>
    <row r="356" spans="1:5" x14ac:dyDescent="0.3">
      <c r="A356" t="str">
        <f t="shared" si="5"/>
        <v>07202</v>
      </c>
      <c r="B356" s="43" t="s">
        <v>2972</v>
      </c>
      <c r="C356" s="43" t="s">
        <v>34</v>
      </c>
      <c r="D356" s="43" t="s">
        <v>131</v>
      </c>
      <c r="E356" s="134">
        <f>VLOOKUP(B356,[1]市区町村別_バス保有台数!$B$3:$E$1749,4,)</f>
        <v>118322</v>
      </c>
    </row>
    <row r="357" spans="1:5" x14ac:dyDescent="0.3">
      <c r="A357" t="str">
        <f t="shared" si="5"/>
        <v>07203</v>
      </c>
      <c r="B357" s="43" t="s">
        <v>2973</v>
      </c>
      <c r="C357" s="43" t="s">
        <v>34</v>
      </c>
      <c r="D357" s="43" t="s">
        <v>199</v>
      </c>
      <c r="E357" s="134">
        <f>VLOOKUP(B357,[1]市区町村別_バス保有台数!$B$3:$E$1749,4,)</f>
        <v>322996</v>
      </c>
    </row>
    <row r="358" spans="1:5" x14ac:dyDescent="0.3">
      <c r="A358" t="str">
        <f t="shared" si="5"/>
        <v>07204</v>
      </c>
      <c r="B358" s="43" t="s">
        <v>2974</v>
      </c>
      <c r="C358" s="43" t="s">
        <v>34</v>
      </c>
      <c r="D358" s="43" t="s">
        <v>260</v>
      </c>
      <c r="E358" s="134">
        <f>VLOOKUP(B358,[1]市区町村別_バス保有台数!$B$3:$E$1749,4,)</f>
        <v>321535</v>
      </c>
    </row>
    <row r="359" spans="1:5" x14ac:dyDescent="0.3">
      <c r="A359" t="str">
        <f t="shared" si="5"/>
        <v>07205</v>
      </c>
      <c r="B359" s="43" t="s">
        <v>2975</v>
      </c>
      <c r="C359" s="43" t="s">
        <v>34</v>
      </c>
      <c r="D359" s="43" t="s">
        <v>311</v>
      </c>
      <c r="E359" s="134">
        <f>VLOOKUP(B359,[1]市区町村別_バス保有台数!$B$3:$E$1749,4,)</f>
        <v>60548</v>
      </c>
    </row>
    <row r="360" spans="1:5" x14ac:dyDescent="0.3">
      <c r="A360" t="str">
        <f t="shared" si="5"/>
        <v>07207</v>
      </c>
      <c r="B360" s="43" t="s">
        <v>2976</v>
      </c>
      <c r="C360" s="43" t="s">
        <v>34</v>
      </c>
      <c r="D360" s="43" t="s">
        <v>363</v>
      </c>
      <c r="E360" s="134">
        <f>VLOOKUP(B360,[1]市区町村別_バス保有台数!$B$3:$E$1749,4,)</f>
        <v>76360</v>
      </c>
    </row>
    <row r="361" spans="1:5" x14ac:dyDescent="0.3">
      <c r="A361" t="str">
        <f t="shared" si="5"/>
        <v>07208</v>
      </c>
      <c r="B361" s="43" t="s">
        <v>2977</v>
      </c>
      <c r="C361" s="43" t="s">
        <v>34</v>
      </c>
      <c r="D361" s="43" t="s">
        <v>414</v>
      </c>
      <c r="E361" s="134">
        <f>VLOOKUP(B361,[1]市区町村別_バス保有台数!$B$3:$E$1749,4,)</f>
        <v>47354</v>
      </c>
    </row>
    <row r="362" spans="1:5" x14ac:dyDescent="0.3">
      <c r="A362" t="str">
        <f t="shared" si="5"/>
        <v>07209</v>
      </c>
      <c r="B362" s="43" t="s">
        <v>2978</v>
      </c>
      <c r="C362" s="43" t="s">
        <v>34</v>
      </c>
      <c r="D362" s="43" t="s">
        <v>469</v>
      </c>
      <c r="E362" s="134">
        <f>VLOOKUP(B362,[1]市区町村別_バス保有台数!$B$3:$E$1749,4,)</f>
        <v>34708</v>
      </c>
    </row>
    <row r="363" spans="1:5" x14ac:dyDescent="0.3">
      <c r="A363" t="str">
        <f t="shared" si="5"/>
        <v>07210</v>
      </c>
      <c r="B363" s="43" t="s">
        <v>2979</v>
      </c>
      <c r="C363" s="43" t="s">
        <v>34</v>
      </c>
      <c r="D363" s="43" t="s">
        <v>522</v>
      </c>
      <c r="E363" s="134">
        <f>VLOOKUP(B363,[1]市区町村別_バス保有台数!$B$3:$E$1749,4,)</f>
        <v>54252</v>
      </c>
    </row>
    <row r="364" spans="1:5" x14ac:dyDescent="0.3">
      <c r="A364" t="str">
        <f t="shared" si="5"/>
        <v>07211</v>
      </c>
      <c r="B364" s="43" t="s">
        <v>2980</v>
      </c>
      <c r="C364" s="43" t="s">
        <v>34</v>
      </c>
      <c r="D364" s="43" t="s">
        <v>576</v>
      </c>
      <c r="E364" s="134">
        <f>VLOOKUP(B364,[1]市区町村別_バス保有台数!$B$3:$E$1749,4,)</f>
        <v>36334</v>
      </c>
    </row>
    <row r="365" spans="1:5" x14ac:dyDescent="0.3">
      <c r="A365" t="str">
        <f t="shared" si="5"/>
        <v>07212</v>
      </c>
      <c r="B365" s="43" t="s">
        <v>2981</v>
      </c>
      <c r="C365" s="43" t="s">
        <v>34</v>
      </c>
      <c r="D365" s="43" t="s">
        <v>627</v>
      </c>
      <c r="E365" s="134">
        <f>VLOOKUP(B365,[1]市区町村別_バス保有台数!$B$3:$E$1749,4,)</f>
        <v>59830</v>
      </c>
    </row>
    <row r="366" spans="1:5" x14ac:dyDescent="0.3">
      <c r="A366" t="str">
        <f t="shared" si="5"/>
        <v>07213</v>
      </c>
      <c r="B366" s="43" t="s">
        <v>2982</v>
      </c>
      <c r="C366" s="43" t="s">
        <v>34</v>
      </c>
      <c r="D366" s="43" t="s">
        <v>680</v>
      </c>
      <c r="E366" s="134">
        <f>VLOOKUP(B366,[1]市区町村別_バス保有台数!$B$3:$E$1749,4,)</f>
        <v>60029</v>
      </c>
    </row>
    <row r="367" spans="1:5" x14ac:dyDescent="0.3">
      <c r="A367" t="str">
        <f t="shared" si="5"/>
        <v>07214</v>
      </c>
      <c r="B367" s="43" t="s">
        <v>2983</v>
      </c>
      <c r="C367" s="43" t="s">
        <v>34</v>
      </c>
      <c r="D367" s="43" t="s">
        <v>733</v>
      </c>
      <c r="E367" s="134">
        <f>VLOOKUP(B367,[1]市区町村別_バス保有台数!$B$3:$E$1749,4,)</f>
        <v>30371</v>
      </c>
    </row>
    <row r="368" spans="1:5" x14ac:dyDescent="0.3">
      <c r="A368" t="str">
        <f t="shared" si="5"/>
        <v>07301</v>
      </c>
      <c r="B368" s="43" t="s">
        <v>2984</v>
      </c>
      <c r="C368" s="43" t="s">
        <v>34</v>
      </c>
      <c r="D368" s="43" t="s">
        <v>787</v>
      </c>
      <c r="E368" s="134">
        <f>VLOOKUP(B368,[1]市区町村別_バス保有台数!$B$3:$E$1749,4,)</f>
        <v>11733</v>
      </c>
    </row>
    <row r="369" spans="1:5" x14ac:dyDescent="0.3">
      <c r="A369" t="str">
        <f t="shared" si="5"/>
        <v>07303</v>
      </c>
      <c r="B369" s="43" t="s">
        <v>2985</v>
      </c>
      <c r="C369" s="43" t="s">
        <v>34</v>
      </c>
      <c r="D369" s="43" t="s">
        <v>838</v>
      </c>
      <c r="E369" s="134">
        <f>VLOOKUP(B369,[1]市区町村別_バス保有台数!$B$3:$E$1749,4,)</f>
        <v>8980</v>
      </c>
    </row>
    <row r="370" spans="1:5" x14ac:dyDescent="0.3">
      <c r="A370" t="str">
        <f t="shared" si="5"/>
        <v>07308</v>
      </c>
      <c r="B370" s="43" t="s">
        <v>2986</v>
      </c>
      <c r="C370" s="43" t="s">
        <v>34</v>
      </c>
      <c r="D370" s="43" t="s">
        <v>890</v>
      </c>
      <c r="E370" s="134">
        <f>VLOOKUP(B370,[1]市区町村別_バス保有台数!$B$3:$E$1749,4,)</f>
        <v>12997</v>
      </c>
    </row>
    <row r="371" spans="1:5" x14ac:dyDescent="0.3">
      <c r="A371" t="str">
        <f t="shared" si="5"/>
        <v>07322</v>
      </c>
      <c r="B371" s="43" t="s">
        <v>2987</v>
      </c>
      <c r="C371" s="43" t="s">
        <v>34</v>
      </c>
      <c r="D371" s="43" t="s">
        <v>943</v>
      </c>
      <c r="E371" s="134">
        <f>VLOOKUP(B371,[1]市区町村別_バス保有台数!$B$3:$E$1749,4,)</f>
        <v>8787</v>
      </c>
    </row>
    <row r="372" spans="1:5" x14ac:dyDescent="0.3">
      <c r="A372" t="str">
        <f t="shared" si="5"/>
        <v>07342</v>
      </c>
      <c r="B372" s="43" t="s">
        <v>2988</v>
      </c>
      <c r="C372" s="43" t="s">
        <v>34</v>
      </c>
      <c r="D372" s="43" t="s">
        <v>989</v>
      </c>
      <c r="E372" s="134">
        <f>VLOOKUP(B372,[1]市区町村別_バス保有台数!$B$3:$E$1749,4,)</f>
        <v>12624</v>
      </c>
    </row>
    <row r="373" spans="1:5" x14ac:dyDescent="0.3">
      <c r="A373" t="str">
        <f t="shared" si="5"/>
        <v>07344</v>
      </c>
      <c r="B373" s="43" t="s">
        <v>2989</v>
      </c>
      <c r="C373" s="43" t="s">
        <v>34</v>
      </c>
      <c r="D373" s="43" t="s">
        <v>1035</v>
      </c>
      <c r="E373" s="134">
        <f>VLOOKUP(B373,[1]市区町村別_バス保有台数!$B$3:$E$1749,4,)</f>
        <v>5627</v>
      </c>
    </row>
    <row r="374" spans="1:5" x14ac:dyDescent="0.3">
      <c r="A374" t="str">
        <f t="shared" si="5"/>
        <v>07362</v>
      </c>
      <c r="B374" s="43" t="s">
        <v>2990</v>
      </c>
      <c r="C374" s="43" t="s">
        <v>34</v>
      </c>
      <c r="D374" s="43" t="s">
        <v>1080</v>
      </c>
      <c r="E374" s="134">
        <f>VLOOKUP(B374,[1]市区町村別_バス保有台数!$B$3:$E$1749,4,)</f>
        <v>5585</v>
      </c>
    </row>
    <row r="375" spans="1:5" x14ac:dyDescent="0.3">
      <c r="A375" t="str">
        <f t="shared" si="5"/>
        <v>07364</v>
      </c>
      <c r="B375" s="43" t="s">
        <v>2991</v>
      </c>
      <c r="C375" s="43" t="s">
        <v>34</v>
      </c>
      <c r="D375" s="43" t="s">
        <v>1120</v>
      </c>
      <c r="E375" s="134">
        <f>VLOOKUP(B375,[1]市区町村別_バス保有台数!$B$3:$E$1749,4,)</f>
        <v>549</v>
      </c>
    </row>
    <row r="376" spans="1:5" x14ac:dyDescent="0.3">
      <c r="A376" t="str">
        <f t="shared" si="5"/>
        <v>07367</v>
      </c>
      <c r="B376" s="43" t="s">
        <v>2992</v>
      </c>
      <c r="C376" s="43" t="s">
        <v>34</v>
      </c>
      <c r="D376" s="43" t="s">
        <v>1158</v>
      </c>
      <c r="E376" s="134">
        <f>VLOOKUP(B376,[1]市区町村別_バス保有台数!$B$3:$E$1749,4,)</f>
        <v>4275</v>
      </c>
    </row>
    <row r="377" spans="1:5" x14ac:dyDescent="0.3">
      <c r="A377" t="str">
        <f t="shared" si="5"/>
        <v>07368</v>
      </c>
      <c r="B377" s="43" t="s">
        <v>2993</v>
      </c>
      <c r="C377" s="43" t="s">
        <v>34</v>
      </c>
      <c r="D377" s="43" t="s">
        <v>1196</v>
      </c>
      <c r="E377" s="134">
        <f>VLOOKUP(B377,[1]市区町村別_バス保有台数!$B$3:$E$1749,4,)</f>
        <v>15318</v>
      </c>
    </row>
    <row r="378" spans="1:5" x14ac:dyDescent="0.3">
      <c r="A378" t="str">
        <f t="shared" si="5"/>
        <v>07402</v>
      </c>
      <c r="B378" s="43" t="s">
        <v>2994</v>
      </c>
      <c r="C378" s="43" t="s">
        <v>34</v>
      </c>
      <c r="D378" s="43" t="s">
        <v>1238</v>
      </c>
      <c r="E378" s="134">
        <f>VLOOKUP(B378,[1]市区町村別_バス保有台数!$B$3:$E$1749,4,)</f>
        <v>2722</v>
      </c>
    </row>
    <row r="379" spans="1:5" x14ac:dyDescent="0.3">
      <c r="A379" t="str">
        <f t="shared" si="5"/>
        <v>07405</v>
      </c>
      <c r="B379" s="43" t="s">
        <v>2995</v>
      </c>
      <c r="C379" s="43" t="s">
        <v>34</v>
      </c>
      <c r="D379" s="43" t="s">
        <v>1276</v>
      </c>
      <c r="E379" s="134">
        <f>VLOOKUP(B379,[1]市区町村別_バス保有台数!$B$3:$E$1749,4,)</f>
        <v>6155</v>
      </c>
    </row>
    <row r="380" spans="1:5" x14ac:dyDescent="0.3">
      <c r="A380" t="str">
        <f t="shared" si="5"/>
        <v>07407</v>
      </c>
      <c r="B380" s="43" t="s">
        <v>2996</v>
      </c>
      <c r="C380" s="43" t="s">
        <v>34</v>
      </c>
      <c r="D380" s="43" t="s">
        <v>1310</v>
      </c>
      <c r="E380" s="134">
        <f>VLOOKUP(B380,[1]市区町村別_バス保有台数!$B$3:$E$1749,4,)</f>
        <v>3443</v>
      </c>
    </row>
    <row r="381" spans="1:5" x14ac:dyDescent="0.3">
      <c r="A381" t="str">
        <f t="shared" si="5"/>
        <v>07408</v>
      </c>
      <c r="B381" s="43" t="s">
        <v>2997</v>
      </c>
      <c r="C381" s="43" t="s">
        <v>34</v>
      </c>
      <c r="D381" s="43" t="s">
        <v>1346</v>
      </c>
      <c r="E381" s="134">
        <f>VLOOKUP(B381,[1]市区町村別_バス保有台数!$B$3:$E$1749,4,)</f>
        <v>13951</v>
      </c>
    </row>
    <row r="382" spans="1:5" x14ac:dyDescent="0.3">
      <c r="A382" t="str">
        <f t="shared" si="5"/>
        <v>07421</v>
      </c>
      <c r="B382" s="43" t="s">
        <v>2998</v>
      </c>
      <c r="C382" s="43" t="s">
        <v>34</v>
      </c>
      <c r="D382" s="43" t="s">
        <v>1378</v>
      </c>
      <c r="E382" s="134">
        <f>VLOOKUP(B382,[1]市区町村別_バス保有台数!$B$3:$E$1749,4,)</f>
        <v>15768</v>
      </c>
    </row>
    <row r="383" spans="1:5" x14ac:dyDescent="0.3">
      <c r="A383" t="str">
        <f t="shared" si="5"/>
        <v>07422</v>
      </c>
      <c r="B383" s="43" t="s">
        <v>2999</v>
      </c>
      <c r="C383" s="43" t="s">
        <v>34</v>
      </c>
      <c r="D383" s="43" t="s">
        <v>1408</v>
      </c>
      <c r="E383" s="134">
        <f>VLOOKUP(B383,[1]市区町村別_バス保有台数!$B$3:$E$1749,4,)</f>
        <v>3194</v>
      </c>
    </row>
    <row r="384" spans="1:5" x14ac:dyDescent="0.3">
      <c r="A384" t="str">
        <f t="shared" si="5"/>
        <v>07423</v>
      </c>
      <c r="B384" s="43" t="s">
        <v>3000</v>
      </c>
      <c r="C384" s="43" t="s">
        <v>34</v>
      </c>
      <c r="D384" s="43" t="s">
        <v>1435</v>
      </c>
      <c r="E384" s="134">
        <f>VLOOKUP(B384,[1]市区町村別_バス保有台数!$B$3:$E$1749,4,)</f>
        <v>3297</v>
      </c>
    </row>
    <row r="385" spans="1:5" x14ac:dyDescent="0.3">
      <c r="A385" t="str">
        <f t="shared" si="5"/>
        <v>07444</v>
      </c>
      <c r="B385" s="43" t="s">
        <v>3001</v>
      </c>
      <c r="C385" s="43" t="s">
        <v>34</v>
      </c>
      <c r="D385" s="43" t="s">
        <v>1464</v>
      </c>
      <c r="E385" s="134">
        <f>VLOOKUP(B385,[1]市区町村別_バス保有台数!$B$3:$E$1749,4,)</f>
        <v>1595</v>
      </c>
    </row>
    <row r="386" spans="1:5" x14ac:dyDescent="0.3">
      <c r="A386" t="str">
        <f t="shared" si="5"/>
        <v>07445</v>
      </c>
      <c r="B386" s="43" t="s">
        <v>3002</v>
      </c>
      <c r="C386" s="43" t="s">
        <v>34</v>
      </c>
      <c r="D386" s="43" t="s">
        <v>1119</v>
      </c>
      <c r="E386" s="134">
        <f>VLOOKUP(B386,[1]市区町村別_バス保有台数!$B$3:$E$1749,4,)</f>
        <v>1998</v>
      </c>
    </row>
    <row r="387" spans="1:5" x14ac:dyDescent="0.3">
      <c r="A387" t="str">
        <f t="shared" ref="A387:A450" si="6">LEFT(B387,5)</f>
        <v>07446</v>
      </c>
      <c r="B387" s="43" t="s">
        <v>3003</v>
      </c>
      <c r="C387" s="43" t="s">
        <v>34</v>
      </c>
      <c r="D387" s="43" t="s">
        <v>1380</v>
      </c>
      <c r="E387" s="134">
        <f>VLOOKUP(B387,[1]市区町村別_バス保有台数!$B$3:$E$1749,4,)</f>
        <v>1244</v>
      </c>
    </row>
    <row r="388" spans="1:5" x14ac:dyDescent="0.3">
      <c r="A388" t="str">
        <f t="shared" si="6"/>
        <v>07447</v>
      </c>
      <c r="B388" s="43" t="s">
        <v>3004</v>
      </c>
      <c r="C388" s="43" t="s">
        <v>34</v>
      </c>
      <c r="D388" s="43" t="s">
        <v>1534</v>
      </c>
      <c r="E388" s="134">
        <f>VLOOKUP(B388,[1]市区町村別_バス保有台数!$B$3:$E$1749,4,)</f>
        <v>20147</v>
      </c>
    </row>
    <row r="389" spans="1:5" x14ac:dyDescent="0.3">
      <c r="A389" t="str">
        <f t="shared" si="6"/>
        <v>07461</v>
      </c>
      <c r="B389" s="43" t="s">
        <v>3005</v>
      </c>
      <c r="C389" s="43" t="s">
        <v>34</v>
      </c>
      <c r="D389" s="43" t="s">
        <v>1558</v>
      </c>
      <c r="E389" s="134">
        <f>VLOOKUP(B389,[1]市区町村別_バス保有台数!$B$3:$E$1749,4,)</f>
        <v>20291</v>
      </c>
    </row>
    <row r="390" spans="1:5" x14ac:dyDescent="0.3">
      <c r="A390" t="str">
        <f t="shared" si="6"/>
        <v>07464</v>
      </c>
      <c r="B390" s="43" t="s">
        <v>3006</v>
      </c>
      <c r="C390" s="43" t="s">
        <v>34</v>
      </c>
      <c r="D390" s="43" t="s">
        <v>1577</v>
      </c>
      <c r="E390" s="134">
        <f>VLOOKUP(B390,[1]市区町村別_バス保有台数!$B$3:$E$1749,4,)</f>
        <v>6443</v>
      </c>
    </row>
    <row r="391" spans="1:5" x14ac:dyDescent="0.3">
      <c r="A391" t="str">
        <f t="shared" si="6"/>
        <v>07465</v>
      </c>
      <c r="B391" s="43" t="s">
        <v>3007</v>
      </c>
      <c r="C391" s="43" t="s">
        <v>34</v>
      </c>
      <c r="D391" s="43" t="s">
        <v>1595</v>
      </c>
      <c r="E391" s="134">
        <f>VLOOKUP(B391,[1]市区町村別_バス保有台数!$B$3:$E$1749,4,)</f>
        <v>5077</v>
      </c>
    </row>
    <row r="392" spans="1:5" x14ac:dyDescent="0.3">
      <c r="A392" t="str">
        <f t="shared" si="6"/>
        <v>07466</v>
      </c>
      <c r="B392" s="43" t="s">
        <v>3008</v>
      </c>
      <c r="C392" s="43" t="s">
        <v>34</v>
      </c>
      <c r="D392" s="43" t="s">
        <v>1610</v>
      </c>
      <c r="E392" s="134">
        <f>VLOOKUP(B392,[1]市区町村別_バス保有台数!$B$3:$E$1749,4,)</f>
        <v>17365</v>
      </c>
    </row>
    <row r="393" spans="1:5" x14ac:dyDescent="0.3">
      <c r="A393" t="str">
        <f t="shared" si="6"/>
        <v>07481</v>
      </c>
      <c r="B393" s="43" t="s">
        <v>3009</v>
      </c>
      <c r="C393" s="43" t="s">
        <v>34</v>
      </c>
      <c r="D393" s="43" t="s">
        <v>1627</v>
      </c>
      <c r="E393" s="134">
        <f>VLOOKUP(B393,[1]市区町村別_バス保有台数!$B$3:$E$1749,4,)</f>
        <v>13951</v>
      </c>
    </row>
    <row r="394" spans="1:5" x14ac:dyDescent="0.3">
      <c r="A394" t="str">
        <f t="shared" si="6"/>
        <v>07482</v>
      </c>
      <c r="B394" s="43" t="s">
        <v>3010</v>
      </c>
      <c r="C394" s="43" t="s">
        <v>34</v>
      </c>
      <c r="D394" s="43" t="s">
        <v>1644</v>
      </c>
      <c r="E394" s="134">
        <f>VLOOKUP(B394,[1]市区町村別_バス保有台数!$B$3:$E$1749,4,)</f>
        <v>5719</v>
      </c>
    </row>
    <row r="395" spans="1:5" x14ac:dyDescent="0.3">
      <c r="A395" t="str">
        <f t="shared" si="6"/>
        <v>07483</v>
      </c>
      <c r="B395" s="43" t="s">
        <v>3011</v>
      </c>
      <c r="C395" s="43" t="s">
        <v>34</v>
      </c>
      <c r="D395" s="43" t="s">
        <v>1661</v>
      </c>
      <c r="E395" s="134">
        <f>VLOOKUP(B395,[1]市区町村別_バス保有台数!$B$3:$E$1749,4,)</f>
        <v>8611</v>
      </c>
    </row>
    <row r="396" spans="1:5" x14ac:dyDescent="0.3">
      <c r="A396" t="str">
        <f t="shared" si="6"/>
        <v>07484</v>
      </c>
      <c r="B396" s="43" t="s">
        <v>3012</v>
      </c>
      <c r="C396" s="43" t="s">
        <v>34</v>
      </c>
      <c r="D396" s="43" t="s">
        <v>1675</v>
      </c>
      <c r="E396" s="134">
        <f>VLOOKUP(B396,[1]市区町村別_バス保有台数!$B$3:$E$1749,4,)</f>
        <v>3300</v>
      </c>
    </row>
    <row r="397" spans="1:5" x14ac:dyDescent="0.3">
      <c r="A397" t="str">
        <f t="shared" si="6"/>
        <v>07501</v>
      </c>
      <c r="B397" s="43" t="s">
        <v>3013</v>
      </c>
      <c r="C397" s="43" t="s">
        <v>34</v>
      </c>
      <c r="D397" s="43" t="s">
        <v>1689</v>
      </c>
      <c r="E397" s="134">
        <f>VLOOKUP(B397,[1]市区町村別_バス保有台数!$B$3:$E$1749,4,)</f>
        <v>15063</v>
      </c>
    </row>
    <row r="398" spans="1:5" x14ac:dyDescent="0.3">
      <c r="A398" t="str">
        <f t="shared" si="6"/>
        <v>07502</v>
      </c>
      <c r="B398" s="43" t="s">
        <v>3014</v>
      </c>
      <c r="C398" s="43" t="s">
        <v>34</v>
      </c>
      <c r="D398" s="43" t="s">
        <v>1701</v>
      </c>
      <c r="E398" s="134">
        <f>VLOOKUP(B398,[1]市区町村別_バス保有台数!$B$3:$E$1749,4,)</f>
        <v>6652</v>
      </c>
    </row>
    <row r="399" spans="1:5" x14ac:dyDescent="0.3">
      <c r="A399" t="str">
        <f t="shared" si="6"/>
        <v>07503</v>
      </c>
      <c r="B399" s="43" t="s">
        <v>3015</v>
      </c>
      <c r="C399" s="43" t="s">
        <v>34</v>
      </c>
      <c r="D399" s="43" t="s">
        <v>1716</v>
      </c>
      <c r="E399" s="134">
        <f>VLOOKUP(B399,[1]市区町村別_バス保有台数!$B$3:$E$1749,4,)</f>
        <v>6036</v>
      </c>
    </row>
    <row r="400" spans="1:5" x14ac:dyDescent="0.3">
      <c r="A400" t="str">
        <f t="shared" si="6"/>
        <v>07504</v>
      </c>
      <c r="B400" s="43" t="s">
        <v>3016</v>
      </c>
      <c r="C400" s="43" t="s">
        <v>34</v>
      </c>
      <c r="D400" s="43" t="s">
        <v>1727</v>
      </c>
      <c r="E400" s="134">
        <f>VLOOKUP(B400,[1]市区町村別_バス保有台数!$B$3:$E$1749,4,)</f>
        <v>6341</v>
      </c>
    </row>
    <row r="401" spans="1:5" x14ac:dyDescent="0.3">
      <c r="A401" t="str">
        <f t="shared" si="6"/>
        <v>07505</v>
      </c>
      <c r="B401" s="43" t="s">
        <v>3017</v>
      </c>
      <c r="C401" s="43" t="s">
        <v>34</v>
      </c>
      <c r="D401" s="43" t="s">
        <v>1737</v>
      </c>
      <c r="E401" s="134">
        <f>VLOOKUP(B401,[1]市区町村別_バス保有台数!$B$3:$E$1749,4,)</f>
        <v>5174</v>
      </c>
    </row>
    <row r="402" spans="1:5" x14ac:dyDescent="0.3">
      <c r="A402" t="str">
        <f t="shared" si="6"/>
        <v>07521</v>
      </c>
      <c r="B402" s="43" t="s">
        <v>3018</v>
      </c>
      <c r="C402" s="43" t="s">
        <v>34</v>
      </c>
      <c r="D402" s="43" t="s">
        <v>1746</v>
      </c>
      <c r="E402" s="134">
        <f>VLOOKUP(B402,[1]市区町村別_バス保有台数!$B$3:$E$1749,4,)</f>
        <v>17008</v>
      </c>
    </row>
    <row r="403" spans="1:5" x14ac:dyDescent="0.3">
      <c r="A403" t="str">
        <f t="shared" si="6"/>
        <v>07522</v>
      </c>
      <c r="B403" s="43" t="s">
        <v>3019</v>
      </c>
      <c r="C403" s="43" t="s">
        <v>34</v>
      </c>
      <c r="D403" s="43" t="s">
        <v>1755</v>
      </c>
      <c r="E403" s="134">
        <f>VLOOKUP(B403,[1]市区町村別_バス保有台数!$B$3:$E$1749,4,)</f>
        <v>10000</v>
      </c>
    </row>
    <row r="404" spans="1:5" x14ac:dyDescent="0.3">
      <c r="A404" t="str">
        <f t="shared" si="6"/>
        <v>07541</v>
      </c>
      <c r="B404" s="43" t="s">
        <v>3020</v>
      </c>
      <c r="C404" s="43" t="s">
        <v>34</v>
      </c>
      <c r="D404" s="43" t="s">
        <v>1764</v>
      </c>
      <c r="E404" s="134">
        <f>VLOOKUP(B404,[1]市区町村別_バス保有台数!$B$3:$E$1749,4,)</f>
        <v>4794</v>
      </c>
    </row>
    <row r="405" spans="1:5" x14ac:dyDescent="0.3">
      <c r="A405" t="str">
        <f t="shared" si="6"/>
        <v>07542</v>
      </c>
      <c r="B405" s="43" t="s">
        <v>3021</v>
      </c>
      <c r="C405" s="43" t="s">
        <v>34</v>
      </c>
      <c r="D405" s="43" t="s">
        <v>1773</v>
      </c>
      <c r="E405" s="134">
        <f>VLOOKUP(B405,[1]市区町村別_バス保有台数!$B$3:$E$1749,4,)</f>
        <v>6845</v>
      </c>
    </row>
    <row r="406" spans="1:5" x14ac:dyDescent="0.3">
      <c r="A406" t="str">
        <f t="shared" si="6"/>
        <v>07543</v>
      </c>
      <c r="B406" s="43" t="s">
        <v>3022</v>
      </c>
      <c r="C406" s="43" t="s">
        <v>34</v>
      </c>
      <c r="D406" s="43" t="s">
        <v>1784</v>
      </c>
      <c r="E406" s="134">
        <f>VLOOKUP(B406,[1]市区町村別_バス保有台数!$B$3:$E$1749,4,)</f>
        <v>12728</v>
      </c>
    </row>
    <row r="407" spans="1:5" x14ac:dyDescent="0.3">
      <c r="A407" t="str">
        <f t="shared" si="6"/>
        <v>07544</v>
      </c>
      <c r="B407" s="43" t="s">
        <v>3023</v>
      </c>
      <c r="C407" s="43" t="s">
        <v>34</v>
      </c>
      <c r="D407" s="43" t="s">
        <v>1791</v>
      </c>
      <c r="E407" s="134">
        <f>VLOOKUP(B407,[1]市区町村別_バス保有台数!$B$3:$E$1749,4,)</f>
        <v>2577</v>
      </c>
    </row>
    <row r="408" spans="1:5" x14ac:dyDescent="0.3">
      <c r="A408" t="str">
        <f t="shared" si="6"/>
        <v>07545</v>
      </c>
      <c r="B408" s="43" t="s">
        <v>3024</v>
      </c>
      <c r="C408" s="43" t="s">
        <v>34</v>
      </c>
      <c r="D408" s="43" t="s">
        <v>1800</v>
      </c>
      <c r="E408" s="134">
        <f>VLOOKUP(B408,[1]市区町村別_バス保有台数!$B$3:$E$1749,4,)</f>
        <v>10313</v>
      </c>
    </row>
    <row r="409" spans="1:5" x14ac:dyDescent="0.3">
      <c r="A409" t="str">
        <f t="shared" si="6"/>
        <v>07546</v>
      </c>
      <c r="B409" s="43" t="s">
        <v>3025</v>
      </c>
      <c r="C409" s="43" t="s">
        <v>34</v>
      </c>
      <c r="D409" s="43" t="s">
        <v>1809</v>
      </c>
      <c r="E409" s="134">
        <f>VLOOKUP(B409,[1]市区町村別_バス保有台数!$B$3:$E$1749,4,)</f>
        <v>5911</v>
      </c>
    </row>
    <row r="410" spans="1:5" x14ac:dyDescent="0.3">
      <c r="A410" t="str">
        <f t="shared" si="6"/>
        <v>07547</v>
      </c>
      <c r="B410" s="43" t="s">
        <v>3026</v>
      </c>
      <c r="C410" s="43" t="s">
        <v>34</v>
      </c>
      <c r="D410" s="43" t="s">
        <v>1816</v>
      </c>
      <c r="E410" s="134">
        <f>VLOOKUP(B410,[1]市区町村別_バス保有台数!$B$3:$E$1749,4,)</f>
        <v>17166</v>
      </c>
    </row>
    <row r="411" spans="1:5" x14ac:dyDescent="0.3">
      <c r="A411" t="str">
        <f t="shared" si="6"/>
        <v>07548</v>
      </c>
      <c r="B411" s="43" t="s">
        <v>3027</v>
      </c>
      <c r="C411" s="43" t="s">
        <v>34</v>
      </c>
      <c r="D411" s="43" t="s">
        <v>1823</v>
      </c>
      <c r="E411" s="134">
        <f>VLOOKUP(B411,[1]市区町村別_バス保有台数!$B$3:$E$1749,4,)</f>
        <v>1408</v>
      </c>
    </row>
    <row r="412" spans="1:5" x14ac:dyDescent="0.3">
      <c r="A412" t="str">
        <f t="shared" si="6"/>
        <v>07561</v>
      </c>
      <c r="B412" s="43" t="s">
        <v>3028</v>
      </c>
      <c r="C412" s="43" t="s">
        <v>34</v>
      </c>
      <c r="D412" s="43" t="s">
        <v>1828</v>
      </c>
      <c r="E412" s="134">
        <f>VLOOKUP(B412,[1]市区町村別_バス保有台数!$B$3:$E$1749,4,)</f>
        <v>7980</v>
      </c>
    </row>
    <row r="413" spans="1:5" x14ac:dyDescent="0.3">
      <c r="A413" t="str">
        <f t="shared" si="6"/>
        <v>07564</v>
      </c>
      <c r="B413" s="43" t="s">
        <v>3029</v>
      </c>
      <c r="C413" s="43" t="s">
        <v>34</v>
      </c>
      <c r="D413" s="139" t="s">
        <v>1835</v>
      </c>
      <c r="E413" s="134">
        <f>VLOOKUP(B413,[1]市区町村別_バス保有台数!$B$3:$E$1749,4,)</f>
        <v>5467</v>
      </c>
    </row>
    <row r="414" spans="1:5" x14ac:dyDescent="0.3">
      <c r="A414" t="str">
        <f t="shared" si="6"/>
        <v>08201</v>
      </c>
      <c r="B414" s="43" t="s">
        <v>3030</v>
      </c>
      <c r="C414" s="43" t="s">
        <v>35</v>
      </c>
      <c r="D414" s="139" t="s">
        <v>82</v>
      </c>
      <c r="E414" s="134">
        <f>VLOOKUP(B414,[1]市区町村別_バス保有台数!$B$3:$E$1749,4,)</f>
        <v>271912</v>
      </c>
    </row>
    <row r="415" spans="1:5" x14ac:dyDescent="0.3">
      <c r="A415" t="str">
        <f t="shared" si="6"/>
        <v>08202</v>
      </c>
      <c r="B415" s="43" t="s">
        <v>3031</v>
      </c>
      <c r="C415" s="43" t="s">
        <v>35</v>
      </c>
      <c r="D415" s="139" t="s">
        <v>132</v>
      </c>
      <c r="E415" s="134">
        <f>VLOOKUP(B415,[1]市区町村別_バス保有台数!$B$3:$E$1749,4,)</f>
        <v>177769</v>
      </c>
    </row>
    <row r="416" spans="1:5" x14ac:dyDescent="0.3">
      <c r="A416" t="str">
        <f t="shared" si="6"/>
        <v>08203</v>
      </c>
      <c r="B416" s="43" t="s">
        <v>3032</v>
      </c>
      <c r="C416" s="43" t="s">
        <v>35</v>
      </c>
      <c r="D416" s="43" t="s">
        <v>200</v>
      </c>
      <c r="E416" s="134">
        <f>VLOOKUP(B416,[1]市区町村別_バス保有台数!$B$3:$E$1749,4,)</f>
        <v>142030</v>
      </c>
    </row>
    <row r="417" spans="1:5" x14ac:dyDescent="0.3">
      <c r="A417" t="str">
        <f t="shared" si="6"/>
        <v>08204</v>
      </c>
      <c r="B417" s="43" t="s">
        <v>3033</v>
      </c>
      <c r="C417" s="43" t="s">
        <v>35</v>
      </c>
      <c r="D417" s="43" t="s">
        <v>261</v>
      </c>
      <c r="E417" s="134">
        <f>VLOOKUP(B417,[1]市区町村別_バス保有台数!$B$3:$E$1749,4,)</f>
        <v>142992</v>
      </c>
    </row>
    <row r="418" spans="1:5" x14ac:dyDescent="0.3">
      <c r="A418" t="str">
        <f t="shared" si="6"/>
        <v>08205</v>
      </c>
      <c r="B418" s="43" t="s">
        <v>3034</v>
      </c>
      <c r="C418" s="43" t="s">
        <v>35</v>
      </c>
      <c r="D418" s="43" t="s">
        <v>312</v>
      </c>
      <c r="E418" s="134">
        <f>VLOOKUP(B418,[1]市区町村別_バス保有台数!$B$3:$E$1749,4,)</f>
        <v>74540</v>
      </c>
    </row>
    <row r="419" spans="1:5" x14ac:dyDescent="0.3">
      <c r="A419" t="str">
        <f t="shared" si="6"/>
        <v>08207</v>
      </c>
      <c r="B419" s="43" t="s">
        <v>3035</v>
      </c>
      <c r="C419" s="43" t="s">
        <v>35</v>
      </c>
      <c r="D419" s="43" t="s">
        <v>364</v>
      </c>
      <c r="E419" s="134">
        <f>VLOOKUP(B419,[1]市区町村別_バス保有台数!$B$3:$E$1749,4,)</f>
        <v>51795</v>
      </c>
    </row>
    <row r="420" spans="1:5" x14ac:dyDescent="0.3">
      <c r="A420" t="str">
        <f t="shared" si="6"/>
        <v>08208</v>
      </c>
      <c r="B420" s="43" t="s">
        <v>3036</v>
      </c>
      <c r="C420" s="43" t="s">
        <v>35</v>
      </c>
      <c r="D420" s="43" t="s">
        <v>2607</v>
      </c>
      <c r="E420" s="134">
        <f>VLOOKUP(B420,[1]市区町村別_バス保有台数!$B$3:$E$1749,4,)</f>
        <v>77222</v>
      </c>
    </row>
    <row r="421" spans="1:5" x14ac:dyDescent="0.3">
      <c r="A421" t="str">
        <f t="shared" si="6"/>
        <v>08210</v>
      </c>
      <c r="B421" s="43" t="s">
        <v>3037</v>
      </c>
      <c r="C421" s="43" t="s">
        <v>35</v>
      </c>
      <c r="D421" s="43" t="s">
        <v>470</v>
      </c>
      <c r="E421" s="134">
        <f>VLOOKUP(B421,[1]市区町村別_バス保有台数!$B$3:$E$1749,4,)</f>
        <v>43395</v>
      </c>
    </row>
    <row r="422" spans="1:5" x14ac:dyDescent="0.3">
      <c r="A422" t="str">
        <f t="shared" si="6"/>
        <v>08211</v>
      </c>
      <c r="B422" s="43" t="s">
        <v>3038</v>
      </c>
      <c r="C422" s="43" t="s">
        <v>35</v>
      </c>
      <c r="D422" s="43" t="s">
        <v>523</v>
      </c>
      <c r="E422" s="134">
        <f>VLOOKUP(B422,[1]市区町村別_バス保有台数!$B$3:$E$1749,4,)</f>
        <v>63046</v>
      </c>
    </row>
    <row r="423" spans="1:5" x14ac:dyDescent="0.3">
      <c r="A423" t="str">
        <f t="shared" si="6"/>
        <v>08212</v>
      </c>
      <c r="B423" s="43" t="s">
        <v>3039</v>
      </c>
      <c r="C423" s="43" t="s">
        <v>35</v>
      </c>
      <c r="D423" s="43" t="s">
        <v>577</v>
      </c>
      <c r="E423" s="134">
        <f>VLOOKUP(B423,[1]市区町村別_バス保有台数!$B$3:$E$1749,4,)</f>
        <v>51112</v>
      </c>
    </row>
    <row r="424" spans="1:5" x14ac:dyDescent="0.3">
      <c r="A424" t="str">
        <f t="shared" si="6"/>
        <v>08214</v>
      </c>
      <c r="B424" s="43" t="s">
        <v>3040</v>
      </c>
      <c r="C424" s="43" t="s">
        <v>35</v>
      </c>
      <c r="D424" s="43" t="s">
        <v>628</v>
      </c>
      <c r="E424" s="134">
        <f>VLOOKUP(B424,[1]市区町村別_バス保有台数!$B$3:$E$1749,4,)</f>
        <v>28312</v>
      </c>
    </row>
    <row r="425" spans="1:5" x14ac:dyDescent="0.3">
      <c r="A425" t="str">
        <f t="shared" si="6"/>
        <v>08215</v>
      </c>
      <c r="B425" s="43" t="s">
        <v>3041</v>
      </c>
      <c r="C425" s="43" t="s">
        <v>35</v>
      </c>
      <c r="D425" s="43" t="s">
        <v>681</v>
      </c>
      <c r="E425" s="134">
        <f>VLOOKUP(B425,[1]市区町村別_バス保有台数!$B$3:$E$1749,4,)</f>
        <v>43197</v>
      </c>
    </row>
    <row r="426" spans="1:5" x14ac:dyDescent="0.3">
      <c r="A426" t="str">
        <f t="shared" si="6"/>
        <v>08216</v>
      </c>
      <c r="B426" s="43" t="s">
        <v>3042</v>
      </c>
      <c r="C426" s="43" t="s">
        <v>35</v>
      </c>
      <c r="D426" s="43" t="s">
        <v>734</v>
      </c>
      <c r="E426" s="134">
        <f>VLOOKUP(B426,[1]市区町村別_バス保有台数!$B$3:$E$1749,4,)</f>
        <v>75644</v>
      </c>
    </row>
    <row r="427" spans="1:5" x14ac:dyDescent="0.3">
      <c r="A427" t="str">
        <f t="shared" si="6"/>
        <v>08217</v>
      </c>
      <c r="B427" s="43" t="s">
        <v>3043</v>
      </c>
      <c r="C427" s="43" t="s">
        <v>35</v>
      </c>
      <c r="D427" s="43" t="s">
        <v>788</v>
      </c>
      <c r="E427" s="134">
        <f>VLOOKUP(B427,[1]市区町村別_バス保有台数!$B$3:$E$1749,4,)</f>
        <v>107097</v>
      </c>
    </row>
    <row r="428" spans="1:5" x14ac:dyDescent="0.3">
      <c r="A428" t="str">
        <f t="shared" si="6"/>
        <v>08219</v>
      </c>
      <c r="B428" s="43" t="s">
        <v>3044</v>
      </c>
      <c r="C428" s="43" t="s">
        <v>35</v>
      </c>
      <c r="D428" s="43" t="s">
        <v>839</v>
      </c>
      <c r="E428" s="134">
        <f>VLOOKUP(B428,[1]市区町村別_バス保有台数!$B$3:$E$1749,4,)</f>
        <v>84852</v>
      </c>
    </row>
    <row r="429" spans="1:5" x14ac:dyDescent="0.3">
      <c r="A429" t="str">
        <f t="shared" si="6"/>
        <v>08220</v>
      </c>
      <c r="B429" s="43" t="s">
        <v>3045</v>
      </c>
      <c r="C429" s="43" t="s">
        <v>35</v>
      </c>
      <c r="D429" s="43" t="s">
        <v>891</v>
      </c>
      <c r="E429" s="134">
        <f>VLOOKUP(B429,[1]市区町村別_バス保有台数!$B$3:$E$1749,4,)</f>
        <v>237653</v>
      </c>
    </row>
    <row r="430" spans="1:5" x14ac:dyDescent="0.3">
      <c r="A430" t="str">
        <f t="shared" si="6"/>
        <v>08221</v>
      </c>
      <c r="B430" s="43" t="s">
        <v>3046</v>
      </c>
      <c r="C430" s="43" t="s">
        <v>35</v>
      </c>
      <c r="D430" s="43" t="s">
        <v>944</v>
      </c>
      <c r="E430" s="134">
        <f>VLOOKUP(B430,[1]市区町村別_バス保有台数!$B$3:$E$1749,4,)</f>
        <v>158660</v>
      </c>
    </row>
    <row r="431" spans="1:5" x14ac:dyDescent="0.3">
      <c r="A431" t="str">
        <f t="shared" si="6"/>
        <v>08222</v>
      </c>
      <c r="B431" s="43" t="s">
        <v>3047</v>
      </c>
      <c r="C431" s="43" t="s">
        <v>35</v>
      </c>
      <c r="D431" s="43" t="s">
        <v>990</v>
      </c>
      <c r="E431" s="134">
        <f>VLOOKUP(B431,[1]市区町村別_バス保有台数!$B$3:$E$1749,4,)</f>
        <v>67687</v>
      </c>
    </row>
    <row r="432" spans="1:5" x14ac:dyDescent="0.3">
      <c r="A432" t="str">
        <f t="shared" si="6"/>
        <v>08223</v>
      </c>
      <c r="B432" s="43" t="s">
        <v>3048</v>
      </c>
      <c r="C432" s="43" t="s">
        <v>35</v>
      </c>
      <c r="D432" s="43" t="s">
        <v>1036</v>
      </c>
      <c r="E432" s="134">
        <f>VLOOKUP(B432,[1]市区町村別_バス保有台数!$B$3:$E$1749,4,)</f>
        <v>27950</v>
      </c>
    </row>
    <row r="433" spans="1:5" x14ac:dyDescent="0.3">
      <c r="A433" t="str">
        <f t="shared" si="6"/>
        <v>08224</v>
      </c>
      <c r="B433" s="43" t="s">
        <v>3049</v>
      </c>
      <c r="C433" s="43" t="s">
        <v>35</v>
      </c>
      <c r="D433" s="43" t="s">
        <v>1081</v>
      </c>
      <c r="E433" s="134">
        <f>VLOOKUP(B433,[1]市区町村別_バス保有台数!$B$3:$E$1749,4,)</f>
        <v>68498</v>
      </c>
    </row>
    <row r="434" spans="1:5" x14ac:dyDescent="0.3">
      <c r="A434" t="str">
        <f t="shared" si="6"/>
        <v>08225</v>
      </c>
      <c r="B434" s="43" t="s">
        <v>3050</v>
      </c>
      <c r="C434" s="43" t="s">
        <v>35</v>
      </c>
      <c r="D434" s="43" t="s">
        <v>1121</v>
      </c>
      <c r="E434" s="134">
        <f>VLOOKUP(B434,[1]市区町村別_バス保有台数!$B$3:$E$1749,4,)</f>
        <v>41385</v>
      </c>
    </row>
    <row r="435" spans="1:5" x14ac:dyDescent="0.3">
      <c r="A435" t="str">
        <f t="shared" si="6"/>
        <v>08226</v>
      </c>
      <c r="B435" s="43" t="s">
        <v>3051</v>
      </c>
      <c r="C435" s="43" t="s">
        <v>35</v>
      </c>
      <c r="D435" s="43" t="s">
        <v>1159</v>
      </c>
      <c r="E435" s="134">
        <f>VLOOKUP(B435,[1]市区町村別_バス保有台数!$B$3:$E$1749,4,)</f>
        <v>54649</v>
      </c>
    </row>
    <row r="436" spans="1:5" x14ac:dyDescent="0.3">
      <c r="A436" t="str">
        <f t="shared" si="6"/>
        <v>08227</v>
      </c>
      <c r="B436" s="43" t="s">
        <v>3052</v>
      </c>
      <c r="C436" s="43" t="s">
        <v>35</v>
      </c>
      <c r="D436" s="43" t="s">
        <v>1197</v>
      </c>
      <c r="E436" s="134">
        <f>VLOOKUP(B436,[1]市区町村別_バス保有台数!$B$3:$E$1749,4,)</f>
        <v>104059</v>
      </c>
    </row>
    <row r="437" spans="1:5" x14ac:dyDescent="0.3">
      <c r="A437" t="str">
        <f t="shared" si="6"/>
        <v>08228</v>
      </c>
      <c r="B437" s="43" t="s">
        <v>3053</v>
      </c>
      <c r="C437" s="43" t="s">
        <v>35</v>
      </c>
      <c r="D437" s="43" t="s">
        <v>1239</v>
      </c>
      <c r="E437" s="134">
        <f>VLOOKUP(B437,[1]市区町村別_バス保有台数!$B$3:$E$1749,4,)</f>
        <v>53881</v>
      </c>
    </row>
    <row r="438" spans="1:5" x14ac:dyDescent="0.3">
      <c r="A438" t="str">
        <f t="shared" si="6"/>
        <v>08229</v>
      </c>
      <c r="B438" s="43" t="s">
        <v>3054</v>
      </c>
      <c r="C438" s="43" t="s">
        <v>35</v>
      </c>
      <c r="D438" s="43" t="s">
        <v>1277</v>
      </c>
      <c r="E438" s="134">
        <f>VLOOKUP(B438,[1]市区町村別_バス保有台数!$B$3:$E$1749,4,)</f>
        <v>40538</v>
      </c>
    </row>
    <row r="439" spans="1:5" x14ac:dyDescent="0.3">
      <c r="A439" t="str">
        <f t="shared" si="6"/>
        <v>08230</v>
      </c>
      <c r="B439" s="43" t="s">
        <v>3055</v>
      </c>
      <c r="C439" s="43" t="s">
        <v>35</v>
      </c>
      <c r="D439" s="43" t="s">
        <v>1311</v>
      </c>
      <c r="E439" s="134">
        <f>VLOOKUP(B439,[1]市区町村別_バス保有台数!$B$3:$E$1749,4,)</f>
        <v>41717</v>
      </c>
    </row>
    <row r="440" spans="1:5" x14ac:dyDescent="0.3">
      <c r="A440" t="str">
        <f t="shared" si="6"/>
        <v>08231</v>
      </c>
      <c r="B440" s="43" t="s">
        <v>3056</v>
      </c>
      <c r="C440" s="43" t="s">
        <v>35</v>
      </c>
      <c r="D440" s="43" t="s">
        <v>1347</v>
      </c>
      <c r="E440" s="134">
        <f>VLOOKUP(B440,[1]市区町村別_バス保有台数!$B$3:$E$1749,4,)</f>
        <v>41440</v>
      </c>
    </row>
    <row r="441" spans="1:5" x14ac:dyDescent="0.3">
      <c r="A441" t="str">
        <f t="shared" si="6"/>
        <v>08232</v>
      </c>
      <c r="B441" s="43" t="s">
        <v>3057</v>
      </c>
      <c r="C441" s="43" t="s">
        <v>35</v>
      </c>
      <c r="D441" s="43" t="s">
        <v>1379</v>
      </c>
      <c r="E441" s="134">
        <f>VLOOKUP(B441,[1]市区町村別_バス保有台数!$B$3:$E$1749,4,)</f>
        <v>95544</v>
      </c>
    </row>
    <row r="442" spans="1:5" x14ac:dyDescent="0.3">
      <c r="A442" t="str">
        <f t="shared" si="6"/>
        <v>08233</v>
      </c>
      <c r="B442" s="43" t="s">
        <v>3058</v>
      </c>
      <c r="C442" s="43" t="s">
        <v>35</v>
      </c>
      <c r="D442" s="43" t="s">
        <v>1409</v>
      </c>
      <c r="E442" s="134">
        <f>VLOOKUP(B442,[1]市区町村別_バス保有台数!$B$3:$E$1749,4,)</f>
        <v>34447</v>
      </c>
    </row>
    <row r="443" spans="1:5" x14ac:dyDescent="0.3">
      <c r="A443" t="str">
        <f t="shared" si="6"/>
        <v>08234</v>
      </c>
      <c r="B443" s="43" t="s">
        <v>3059</v>
      </c>
      <c r="C443" s="43" t="s">
        <v>35</v>
      </c>
      <c r="D443" s="43" t="s">
        <v>1436</v>
      </c>
      <c r="E443" s="134">
        <f>VLOOKUP(B443,[1]市区町村別_バス保有台数!$B$3:$E$1749,4,)</f>
        <v>48717</v>
      </c>
    </row>
    <row r="444" spans="1:5" x14ac:dyDescent="0.3">
      <c r="A444" t="str">
        <f t="shared" si="6"/>
        <v>08235</v>
      </c>
      <c r="B444" s="43" t="s">
        <v>3060</v>
      </c>
      <c r="C444" s="43" t="s">
        <v>35</v>
      </c>
      <c r="D444" s="43" t="s">
        <v>1465</v>
      </c>
      <c r="E444" s="134">
        <f>VLOOKUP(B444,[1]市区町村別_バス保有台数!$B$3:$E$1749,4,)</f>
        <v>51835</v>
      </c>
    </row>
    <row r="445" spans="1:5" x14ac:dyDescent="0.3">
      <c r="A445" t="str">
        <f t="shared" si="6"/>
        <v>08236</v>
      </c>
      <c r="B445" s="43" t="s">
        <v>3061</v>
      </c>
      <c r="C445" s="43" t="s">
        <v>35</v>
      </c>
      <c r="D445" s="43" t="s">
        <v>1490</v>
      </c>
      <c r="E445" s="134">
        <f>VLOOKUP(B445,[1]市区町村別_バス保有台数!$B$3:$E$1749,4,)</f>
        <v>50807</v>
      </c>
    </row>
    <row r="446" spans="1:5" x14ac:dyDescent="0.3">
      <c r="A446" t="str">
        <f t="shared" si="6"/>
        <v>08302</v>
      </c>
      <c r="B446" s="43" t="s">
        <v>3062</v>
      </c>
      <c r="C446" s="43" t="s">
        <v>35</v>
      </c>
      <c r="D446" s="43" t="s">
        <v>1512</v>
      </c>
      <c r="E446" s="134">
        <f>VLOOKUP(B446,[1]市区町村別_バス保有台数!$B$3:$E$1749,4,)</f>
        <v>32438</v>
      </c>
    </row>
    <row r="447" spans="1:5" x14ac:dyDescent="0.3">
      <c r="A447" t="str">
        <f t="shared" si="6"/>
        <v>08309</v>
      </c>
      <c r="B447" s="43" t="s">
        <v>3063</v>
      </c>
      <c r="C447" s="43" t="s">
        <v>35</v>
      </c>
      <c r="D447" s="43" t="s">
        <v>1535</v>
      </c>
      <c r="E447" s="134">
        <f>VLOOKUP(B447,[1]市区町村別_バス保有台数!$B$3:$E$1749,4,)</f>
        <v>16712</v>
      </c>
    </row>
    <row r="448" spans="1:5" x14ac:dyDescent="0.3">
      <c r="A448" t="str">
        <f t="shared" si="6"/>
        <v>08310</v>
      </c>
      <c r="B448" s="43" t="s">
        <v>3064</v>
      </c>
      <c r="C448" s="43" t="s">
        <v>35</v>
      </c>
      <c r="D448" s="43" t="s">
        <v>1559</v>
      </c>
      <c r="E448" s="134">
        <f>VLOOKUP(B448,[1]市区町村別_バス保有台数!$B$3:$E$1749,4,)</f>
        <v>19332</v>
      </c>
    </row>
    <row r="449" spans="1:5" x14ac:dyDescent="0.3">
      <c r="A449" t="str">
        <f t="shared" si="6"/>
        <v>08341</v>
      </c>
      <c r="B449" s="43" t="s">
        <v>3065</v>
      </c>
      <c r="C449" s="43" t="s">
        <v>35</v>
      </c>
      <c r="D449" s="43" t="s">
        <v>1578</v>
      </c>
      <c r="E449" s="134">
        <f>VLOOKUP(B449,[1]市区町村別_バス保有台数!$B$3:$E$1749,4,)</f>
        <v>38379</v>
      </c>
    </row>
    <row r="450" spans="1:5" x14ac:dyDescent="0.3">
      <c r="A450" t="str">
        <f t="shared" si="6"/>
        <v>08364</v>
      </c>
      <c r="B450" s="43" t="s">
        <v>3066</v>
      </c>
      <c r="C450" s="43" t="s">
        <v>35</v>
      </c>
      <c r="D450" s="43" t="s">
        <v>1596</v>
      </c>
      <c r="E450" s="134">
        <f>VLOOKUP(B450,[1]市区町村別_バス保有台数!$B$3:$E$1749,4,)</f>
        <v>16679</v>
      </c>
    </row>
    <row r="451" spans="1:5" x14ac:dyDescent="0.3">
      <c r="A451" t="str">
        <f t="shared" ref="A451:A514" si="7">LEFT(B451,5)</f>
        <v>08442</v>
      </c>
      <c r="B451" s="43" t="s">
        <v>3067</v>
      </c>
      <c r="C451" s="43" t="s">
        <v>35</v>
      </c>
      <c r="D451" s="43" t="s">
        <v>1611</v>
      </c>
      <c r="E451" s="134">
        <f>VLOOKUP(B451,[1]市区町村別_バス保有台数!$B$3:$E$1749,4,)</f>
        <v>15172</v>
      </c>
    </row>
    <row r="452" spans="1:5" x14ac:dyDescent="0.3">
      <c r="A452" t="str">
        <f t="shared" si="7"/>
        <v>08443</v>
      </c>
      <c r="B452" s="43" t="s">
        <v>3068</v>
      </c>
      <c r="C452" s="43" t="s">
        <v>35</v>
      </c>
      <c r="D452" s="43" t="s">
        <v>1628</v>
      </c>
      <c r="E452" s="134">
        <f>VLOOKUP(B452,[1]市区町村別_バス保有台数!$B$3:$E$1749,4,)</f>
        <v>47814</v>
      </c>
    </row>
    <row r="453" spans="1:5" x14ac:dyDescent="0.3">
      <c r="A453" t="str">
        <f t="shared" si="7"/>
        <v>08447</v>
      </c>
      <c r="B453" s="43" t="s">
        <v>3069</v>
      </c>
      <c r="C453" s="43" t="s">
        <v>35</v>
      </c>
      <c r="D453" s="43" t="s">
        <v>1645</v>
      </c>
      <c r="E453" s="134">
        <f>VLOOKUP(B453,[1]市区町村別_バス保有台数!$B$3:$E$1749,4,)</f>
        <v>8754</v>
      </c>
    </row>
    <row r="454" spans="1:5" x14ac:dyDescent="0.3">
      <c r="A454" t="str">
        <f t="shared" si="7"/>
        <v>08521</v>
      </c>
      <c r="B454" s="43" t="s">
        <v>3070</v>
      </c>
      <c r="C454" s="43" t="s">
        <v>35</v>
      </c>
      <c r="D454" s="43" t="s">
        <v>1662</v>
      </c>
      <c r="E454" s="134">
        <f>VLOOKUP(B454,[1]市区町村別_バス保有台数!$B$3:$E$1749,4,)</f>
        <v>22081</v>
      </c>
    </row>
    <row r="455" spans="1:5" x14ac:dyDescent="0.3">
      <c r="A455" t="str">
        <f t="shared" si="7"/>
        <v>08542</v>
      </c>
      <c r="B455" s="43" t="s">
        <v>3071</v>
      </c>
      <c r="C455" s="43" t="s">
        <v>35</v>
      </c>
      <c r="D455" s="43" t="s">
        <v>1676</v>
      </c>
      <c r="E455" s="134">
        <f>VLOOKUP(B455,[1]市区町村別_バス保有台数!$B$3:$E$1749,4,)</f>
        <v>8512</v>
      </c>
    </row>
    <row r="456" spans="1:5" x14ac:dyDescent="0.3">
      <c r="A456" t="str">
        <f t="shared" si="7"/>
        <v>08546</v>
      </c>
      <c r="B456" s="43" t="s">
        <v>3072</v>
      </c>
      <c r="C456" s="43" t="s">
        <v>35</v>
      </c>
      <c r="D456" s="43" t="s">
        <v>1690</v>
      </c>
      <c r="E456" s="134">
        <f>VLOOKUP(B456,[1]市区町村別_バス保有台数!$B$3:$E$1749,4,)</f>
        <v>25118</v>
      </c>
    </row>
    <row r="457" spans="1:5" x14ac:dyDescent="0.3">
      <c r="A457" t="str">
        <f t="shared" si="7"/>
        <v>08564</v>
      </c>
      <c r="B457" s="43" t="s">
        <v>3073</v>
      </c>
      <c r="C457" s="43" t="s">
        <v>35</v>
      </c>
      <c r="D457" s="43" t="s">
        <v>1702</v>
      </c>
      <c r="E457" s="134">
        <f>VLOOKUP(B457,[1]市区町村別_バス保有台数!$B$3:$E$1749,4,)</f>
        <v>16063</v>
      </c>
    </row>
    <row r="458" spans="1:5" x14ac:dyDescent="0.3">
      <c r="A458" t="str">
        <f t="shared" si="7"/>
        <v>09201</v>
      </c>
      <c r="B458" s="43" t="s">
        <v>3074</v>
      </c>
      <c r="C458" s="43" t="s">
        <v>36</v>
      </c>
      <c r="D458" s="43" t="s">
        <v>83</v>
      </c>
      <c r="E458" s="134">
        <f>VLOOKUP(B458,[1]市区町村別_バス保有台数!$B$3:$E$1749,4,)</f>
        <v>521754</v>
      </c>
    </row>
    <row r="459" spans="1:5" x14ac:dyDescent="0.3">
      <c r="A459" t="str">
        <f t="shared" si="7"/>
        <v>09202</v>
      </c>
      <c r="B459" s="43" t="s">
        <v>3075</v>
      </c>
      <c r="C459" s="43" t="s">
        <v>36</v>
      </c>
      <c r="D459" s="43" t="s">
        <v>133</v>
      </c>
      <c r="E459" s="134">
        <f>VLOOKUP(B459,[1]市区町村別_バス保有台数!$B$3:$E$1749,4,)</f>
        <v>147442</v>
      </c>
    </row>
    <row r="460" spans="1:5" x14ac:dyDescent="0.3">
      <c r="A460" t="str">
        <f t="shared" si="7"/>
        <v>09203</v>
      </c>
      <c r="B460" s="43" t="s">
        <v>3076</v>
      </c>
      <c r="C460" s="43" t="s">
        <v>36</v>
      </c>
      <c r="D460" s="43" t="s">
        <v>201</v>
      </c>
      <c r="E460" s="134">
        <f>VLOOKUP(B460,[1]市区町村別_バス保有台数!$B$3:$E$1749,4,)</f>
        <v>159951</v>
      </c>
    </row>
    <row r="461" spans="1:5" x14ac:dyDescent="0.3">
      <c r="A461" t="str">
        <f t="shared" si="7"/>
        <v>09204</v>
      </c>
      <c r="B461" s="43" t="s">
        <v>3077</v>
      </c>
      <c r="C461" s="43" t="s">
        <v>36</v>
      </c>
      <c r="D461" s="43" t="s">
        <v>262</v>
      </c>
      <c r="E461" s="134">
        <f>VLOOKUP(B461,[1]市区町村別_バス保有台数!$B$3:$E$1749,4,)</f>
        <v>117968</v>
      </c>
    </row>
    <row r="462" spans="1:5" x14ac:dyDescent="0.3">
      <c r="A462" t="str">
        <f t="shared" si="7"/>
        <v>09205</v>
      </c>
      <c r="B462" s="43" t="s">
        <v>3078</v>
      </c>
      <c r="C462" s="43" t="s">
        <v>36</v>
      </c>
      <c r="D462" s="43" t="s">
        <v>313</v>
      </c>
      <c r="E462" s="134">
        <f>VLOOKUP(B462,[1]市区町村別_バス保有台数!$B$3:$E$1749,4,)</f>
        <v>97288</v>
      </c>
    </row>
    <row r="463" spans="1:5" x14ac:dyDescent="0.3">
      <c r="A463" t="str">
        <f t="shared" si="7"/>
        <v>09206</v>
      </c>
      <c r="B463" s="43" t="s">
        <v>3079</v>
      </c>
      <c r="C463" s="43" t="s">
        <v>36</v>
      </c>
      <c r="D463" s="43" t="s">
        <v>365</v>
      </c>
      <c r="E463" s="134">
        <f>VLOOKUP(B463,[1]市区町村別_バス保有台数!$B$3:$E$1749,4,)</f>
        <v>81414</v>
      </c>
    </row>
    <row r="464" spans="1:5" x14ac:dyDescent="0.3">
      <c r="A464" t="str">
        <f t="shared" si="7"/>
        <v>09208</v>
      </c>
      <c r="B464" s="43" t="s">
        <v>3080</v>
      </c>
      <c r="C464" s="43" t="s">
        <v>36</v>
      </c>
      <c r="D464" s="43" t="s">
        <v>416</v>
      </c>
      <c r="E464" s="134">
        <f>VLOOKUP(B464,[1]市区町村別_バス保有台数!$B$3:$E$1749,4,)</f>
        <v>167505</v>
      </c>
    </row>
    <row r="465" spans="1:5" x14ac:dyDescent="0.3">
      <c r="A465" t="str">
        <f t="shared" si="7"/>
        <v>09209</v>
      </c>
      <c r="B465" s="43" t="s">
        <v>3081</v>
      </c>
      <c r="C465" s="43" t="s">
        <v>36</v>
      </c>
      <c r="D465" s="43" t="s">
        <v>471</v>
      </c>
      <c r="E465" s="134">
        <f>VLOOKUP(B465,[1]市区町村別_バス保有台数!$B$3:$E$1749,4,)</f>
        <v>80395</v>
      </c>
    </row>
    <row r="466" spans="1:5" x14ac:dyDescent="0.3">
      <c r="A466" t="str">
        <f t="shared" si="7"/>
        <v>09210</v>
      </c>
      <c r="B466" s="43" t="s">
        <v>3082</v>
      </c>
      <c r="C466" s="43" t="s">
        <v>36</v>
      </c>
      <c r="D466" s="43" t="s">
        <v>524</v>
      </c>
      <c r="E466" s="134">
        <f>VLOOKUP(B466,[1]市区町村別_バス保有台数!$B$3:$E$1749,4,)</f>
        <v>70896</v>
      </c>
    </row>
    <row r="467" spans="1:5" x14ac:dyDescent="0.3">
      <c r="A467" t="str">
        <f t="shared" si="7"/>
        <v>09211</v>
      </c>
      <c r="B467" s="43" t="s">
        <v>3083</v>
      </c>
      <c r="C467" s="43" t="s">
        <v>36</v>
      </c>
      <c r="D467" s="43" t="s">
        <v>578</v>
      </c>
      <c r="E467" s="134">
        <f>VLOOKUP(B467,[1]市区町村別_バス保有台数!$B$3:$E$1749,4,)</f>
        <v>32051</v>
      </c>
    </row>
    <row r="468" spans="1:5" x14ac:dyDescent="0.3">
      <c r="A468" t="str">
        <f t="shared" si="7"/>
        <v>09213</v>
      </c>
      <c r="B468" s="43" t="s">
        <v>3084</v>
      </c>
      <c r="C468" s="43" t="s">
        <v>36</v>
      </c>
      <c r="D468" s="43" t="s">
        <v>629</v>
      </c>
      <c r="E468" s="134">
        <f>VLOOKUP(B468,[1]市区町村別_バス保有台数!$B$3:$E$1749,4,)</f>
        <v>117458</v>
      </c>
    </row>
    <row r="469" spans="1:5" x14ac:dyDescent="0.3">
      <c r="A469" t="str">
        <f t="shared" si="7"/>
        <v>09214</v>
      </c>
      <c r="B469" s="43" t="s">
        <v>3085</v>
      </c>
      <c r="C469" s="43" t="s">
        <v>36</v>
      </c>
      <c r="D469" s="43" t="s">
        <v>682</v>
      </c>
      <c r="E469" s="134">
        <f>VLOOKUP(B469,[1]市区町村別_バス保有台数!$B$3:$E$1749,4,)</f>
        <v>44167</v>
      </c>
    </row>
    <row r="470" spans="1:5" x14ac:dyDescent="0.3">
      <c r="A470" t="str">
        <f t="shared" si="7"/>
        <v>09215</v>
      </c>
      <c r="B470" s="43" t="s">
        <v>3086</v>
      </c>
      <c r="C470" s="43" t="s">
        <v>36</v>
      </c>
      <c r="D470" s="43" t="s">
        <v>735</v>
      </c>
      <c r="E470" s="134">
        <f>VLOOKUP(B470,[1]市区町村別_バス保有台数!$B$3:$E$1749,4,)</f>
        <v>26104</v>
      </c>
    </row>
    <row r="471" spans="1:5" x14ac:dyDescent="0.3">
      <c r="A471" t="str">
        <f t="shared" si="7"/>
        <v>09216</v>
      </c>
      <c r="B471" s="43" t="s">
        <v>3087</v>
      </c>
      <c r="C471" s="43" t="s">
        <v>36</v>
      </c>
      <c r="D471" s="43" t="s">
        <v>789</v>
      </c>
      <c r="E471" s="134">
        <f>VLOOKUP(B471,[1]市区町村別_バス保有台数!$B$3:$E$1749,4,)</f>
        <v>60254</v>
      </c>
    </row>
    <row r="472" spans="1:5" x14ac:dyDescent="0.3">
      <c r="A472" t="str">
        <f t="shared" si="7"/>
        <v>09301</v>
      </c>
      <c r="B472" s="43" t="s">
        <v>3088</v>
      </c>
      <c r="C472" s="43" t="s">
        <v>36</v>
      </c>
      <c r="D472" s="43" t="s">
        <v>840</v>
      </c>
      <c r="E472" s="134">
        <f>VLOOKUP(B472,[1]市区町村別_バス保有台数!$B$3:$E$1749,4,)</f>
        <v>31245</v>
      </c>
    </row>
    <row r="473" spans="1:5" x14ac:dyDescent="0.3">
      <c r="A473" t="str">
        <f t="shared" si="7"/>
        <v>09342</v>
      </c>
      <c r="B473" s="43" t="s">
        <v>3089</v>
      </c>
      <c r="C473" s="43" t="s">
        <v>36</v>
      </c>
      <c r="D473" s="43" t="s">
        <v>892</v>
      </c>
      <c r="E473" s="134">
        <f>VLOOKUP(B473,[1]市区町村別_バス保有台数!$B$3:$E$1749,4,)</f>
        <v>22879</v>
      </c>
    </row>
    <row r="474" spans="1:5" x14ac:dyDescent="0.3">
      <c r="A474" t="str">
        <f t="shared" si="7"/>
        <v>09343</v>
      </c>
      <c r="B474" s="43" t="s">
        <v>3090</v>
      </c>
      <c r="C474" s="43" t="s">
        <v>36</v>
      </c>
      <c r="D474" s="43" t="s">
        <v>945</v>
      </c>
      <c r="E474" s="134">
        <f>VLOOKUP(B474,[1]市区町村別_バス保有台数!$B$3:$E$1749,4,)</f>
        <v>12745</v>
      </c>
    </row>
    <row r="475" spans="1:5" x14ac:dyDescent="0.3">
      <c r="A475" t="str">
        <f t="shared" si="7"/>
        <v>09344</v>
      </c>
      <c r="B475" s="43" t="s">
        <v>3091</v>
      </c>
      <c r="C475" s="43" t="s">
        <v>36</v>
      </c>
      <c r="D475" s="43" t="s">
        <v>991</v>
      </c>
      <c r="E475" s="134">
        <f>VLOOKUP(B475,[1]市区町村別_バス保有台数!$B$3:$E$1749,4,)</f>
        <v>11734</v>
      </c>
    </row>
    <row r="476" spans="1:5" x14ac:dyDescent="0.3">
      <c r="A476" t="str">
        <f t="shared" si="7"/>
        <v>09345</v>
      </c>
      <c r="B476" s="43" t="s">
        <v>3092</v>
      </c>
      <c r="C476" s="43" t="s">
        <v>36</v>
      </c>
      <c r="D476" s="43" t="s">
        <v>1037</v>
      </c>
      <c r="E476" s="134">
        <f>VLOOKUP(B476,[1]市区町村別_バス保有台数!$B$3:$E$1749,4,)</f>
        <v>15689</v>
      </c>
    </row>
    <row r="477" spans="1:5" x14ac:dyDescent="0.3">
      <c r="A477" t="str">
        <f t="shared" si="7"/>
        <v>09361</v>
      </c>
      <c r="B477" s="43" t="s">
        <v>3093</v>
      </c>
      <c r="C477" s="43" t="s">
        <v>36</v>
      </c>
      <c r="D477" s="43" t="s">
        <v>1082</v>
      </c>
      <c r="E477" s="134">
        <f>VLOOKUP(B477,[1]市区町村別_バス保有台数!$B$3:$E$1749,4,)</f>
        <v>39313</v>
      </c>
    </row>
    <row r="478" spans="1:5" x14ac:dyDescent="0.3">
      <c r="A478" t="str">
        <f t="shared" si="7"/>
        <v>09364</v>
      </c>
      <c r="B478" s="43" t="s">
        <v>3094</v>
      </c>
      <c r="C478" s="43" t="s">
        <v>36</v>
      </c>
      <c r="D478" s="43" t="s">
        <v>1122</v>
      </c>
      <c r="E478" s="134">
        <f>VLOOKUP(B478,[1]市区町村別_バス保有台数!$B$3:$E$1749,4,)</f>
        <v>25598</v>
      </c>
    </row>
    <row r="479" spans="1:5" x14ac:dyDescent="0.3">
      <c r="A479" t="str">
        <f t="shared" si="7"/>
        <v>09384</v>
      </c>
      <c r="B479" s="43" t="s">
        <v>3095</v>
      </c>
      <c r="C479" s="43" t="s">
        <v>36</v>
      </c>
      <c r="D479" s="43" t="s">
        <v>1160</v>
      </c>
      <c r="E479" s="134">
        <f>VLOOKUP(B479,[1]市区町村別_バス保有台数!$B$3:$E$1749,4,)</f>
        <v>11071</v>
      </c>
    </row>
    <row r="480" spans="1:5" x14ac:dyDescent="0.3">
      <c r="A480" t="str">
        <f t="shared" si="7"/>
        <v>09386</v>
      </c>
      <c r="B480" s="43" t="s">
        <v>3096</v>
      </c>
      <c r="C480" s="43" t="s">
        <v>36</v>
      </c>
      <c r="D480" s="43" t="s">
        <v>1198</v>
      </c>
      <c r="E480" s="134">
        <f>VLOOKUP(B480,[1]市区町村別_バス保有台数!$B$3:$E$1749,4,)</f>
        <v>29522</v>
      </c>
    </row>
    <row r="481" spans="1:5" x14ac:dyDescent="0.3">
      <c r="A481" t="str">
        <f t="shared" si="7"/>
        <v>09407</v>
      </c>
      <c r="B481" s="43" t="s">
        <v>3097</v>
      </c>
      <c r="C481" s="43" t="s">
        <v>36</v>
      </c>
      <c r="D481" s="43" t="s">
        <v>1240</v>
      </c>
      <c r="E481" s="134">
        <f>VLOOKUP(B481,[1]市区町村別_バス保有台数!$B$3:$E$1749,4,)</f>
        <v>25053</v>
      </c>
    </row>
    <row r="482" spans="1:5" x14ac:dyDescent="0.3">
      <c r="A482" t="str">
        <f t="shared" si="7"/>
        <v>09411</v>
      </c>
      <c r="B482" s="43" t="s">
        <v>3098</v>
      </c>
      <c r="C482" s="43" t="s">
        <v>36</v>
      </c>
      <c r="D482" s="43" t="s">
        <v>1278</v>
      </c>
      <c r="E482" s="134">
        <f>VLOOKUP(B482,[1]市区町村別_バス保有台数!$B$3:$E$1749,4,)</f>
        <v>16020</v>
      </c>
    </row>
    <row r="483" spans="1:5" x14ac:dyDescent="0.3">
      <c r="A483" t="str">
        <f t="shared" si="7"/>
        <v>10201</v>
      </c>
      <c r="B483" s="43" t="s">
        <v>3099</v>
      </c>
      <c r="C483" s="43" t="s">
        <v>37</v>
      </c>
      <c r="D483" s="43" t="s">
        <v>84</v>
      </c>
      <c r="E483" s="134">
        <f>VLOOKUP(B483,[1]市区町村別_バス保有台数!$B$3:$E$1749,4,)</f>
        <v>336115</v>
      </c>
    </row>
    <row r="484" spans="1:5" x14ac:dyDescent="0.3">
      <c r="A484" t="str">
        <f t="shared" si="7"/>
        <v>10202</v>
      </c>
      <c r="B484" s="43" t="s">
        <v>3100</v>
      </c>
      <c r="C484" s="43" t="s">
        <v>37</v>
      </c>
      <c r="D484" s="43" t="s">
        <v>134</v>
      </c>
      <c r="E484" s="134">
        <f>VLOOKUP(B484,[1]市区町村別_バス保有台数!$B$3:$E$1749,4,)</f>
        <v>373114</v>
      </c>
    </row>
    <row r="485" spans="1:5" x14ac:dyDescent="0.3">
      <c r="A485" t="str">
        <f t="shared" si="7"/>
        <v>10203</v>
      </c>
      <c r="B485" s="43" t="s">
        <v>3101</v>
      </c>
      <c r="C485" s="43" t="s">
        <v>37</v>
      </c>
      <c r="D485" s="43" t="s">
        <v>202</v>
      </c>
      <c r="E485" s="134">
        <f>VLOOKUP(B485,[1]市区町村別_バス保有台数!$B$3:$E$1749,4,)</f>
        <v>110122</v>
      </c>
    </row>
    <row r="486" spans="1:5" x14ac:dyDescent="0.3">
      <c r="A486" t="str">
        <f t="shared" si="7"/>
        <v>10204</v>
      </c>
      <c r="B486" s="43" t="s">
        <v>3102</v>
      </c>
      <c r="C486" s="43" t="s">
        <v>37</v>
      </c>
      <c r="D486" s="43" t="s">
        <v>263</v>
      </c>
      <c r="E486" s="134">
        <f>VLOOKUP(B486,[1]市区町村別_バス保有台数!$B$3:$E$1749,4,)</f>
        <v>213366</v>
      </c>
    </row>
    <row r="487" spans="1:5" x14ac:dyDescent="0.3">
      <c r="A487" t="str">
        <f t="shared" si="7"/>
        <v>10205</v>
      </c>
      <c r="B487" s="43" t="s">
        <v>3103</v>
      </c>
      <c r="C487" s="43" t="s">
        <v>37</v>
      </c>
      <c r="D487" s="43" t="s">
        <v>314</v>
      </c>
      <c r="E487" s="134">
        <f>VLOOKUP(B487,[1]市区町村別_バス保有台数!$B$3:$E$1749,4,)</f>
        <v>224415</v>
      </c>
    </row>
    <row r="488" spans="1:5" x14ac:dyDescent="0.3">
      <c r="A488" t="str">
        <f t="shared" si="7"/>
        <v>10206</v>
      </c>
      <c r="B488" s="43" t="s">
        <v>3104</v>
      </c>
      <c r="C488" s="43" t="s">
        <v>37</v>
      </c>
      <c r="D488" s="43" t="s">
        <v>366</v>
      </c>
      <c r="E488" s="134">
        <f>VLOOKUP(B488,[1]市区町村別_バス保有台数!$B$3:$E$1749,4,)</f>
        <v>47381</v>
      </c>
    </row>
    <row r="489" spans="1:5" x14ac:dyDescent="0.3">
      <c r="A489" t="str">
        <f t="shared" si="7"/>
        <v>10207</v>
      </c>
      <c r="B489" s="43" t="s">
        <v>3105</v>
      </c>
      <c r="C489" s="43" t="s">
        <v>37</v>
      </c>
      <c r="D489" s="43" t="s">
        <v>417</v>
      </c>
      <c r="E489" s="134">
        <f>VLOOKUP(B489,[1]市区町村別_バス保有台数!$B$3:$E$1749,4,)</f>
        <v>75812</v>
      </c>
    </row>
    <row r="490" spans="1:5" x14ac:dyDescent="0.3">
      <c r="A490" t="str">
        <f t="shared" si="7"/>
        <v>10208</v>
      </c>
      <c r="B490" s="43" t="s">
        <v>3106</v>
      </c>
      <c r="C490" s="43" t="s">
        <v>37</v>
      </c>
      <c r="D490" s="43" t="s">
        <v>472</v>
      </c>
      <c r="E490" s="134">
        <f>VLOOKUP(B490,[1]市区町村別_バス保有台数!$B$3:$E$1749,4,)</f>
        <v>76853</v>
      </c>
    </row>
    <row r="491" spans="1:5" x14ac:dyDescent="0.3">
      <c r="A491" t="str">
        <f t="shared" si="7"/>
        <v>10209</v>
      </c>
      <c r="B491" s="43" t="s">
        <v>3107</v>
      </c>
      <c r="C491" s="43" t="s">
        <v>37</v>
      </c>
      <c r="D491" s="43" t="s">
        <v>525</v>
      </c>
      <c r="E491" s="134">
        <f>VLOOKUP(B491,[1]市区町村別_バス保有台数!$B$3:$E$1749,4,)</f>
        <v>65117</v>
      </c>
    </row>
    <row r="492" spans="1:5" x14ac:dyDescent="0.3">
      <c r="A492" t="str">
        <f t="shared" si="7"/>
        <v>10210</v>
      </c>
      <c r="B492" s="43" t="s">
        <v>3108</v>
      </c>
      <c r="C492" s="43" t="s">
        <v>37</v>
      </c>
      <c r="D492" s="43" t="s">
        <v>579</v>
      </c>
      <c r="E492" s="134">
        <f>VLOOKUP(B492,[1]市区町村別_バス保有台数!$B$3:$E$1749,4,)</f>
        <v>48276</v>
      </c>
    </row>
    <row r="493" spans="1:5" x14ac:dyDescent="0.3">
      <c r="A493" t="str">
        <f t="shared" si="7"/>
        <v>10211</v>
      </c>
      <c r="B493" s="43" t="s">
        <v>3109</v>
      </c>
      <c r="C493" s="43" t="s">
        <v>37</v>
      </c>
      <c r="D493" s="43" t="s">
        <v>630</v>
      </c>
      <c r="E493" s="134">
        <f>VLOOKUP(B493,[1]市区町村別_バス保有台数!$B$3:$E$1749,4,)</f>
        <v>57382</v>
      </c>
    </row>
    <row r="494" spans="1:5" x14ac:dyDescent="0.3">
      <c r="A494" t="str">
        <f t="shared" si="7"/>
        <v>10212</v>
      </c>
      <c r="B494" s="43" t="s">
        <v>3110</v>
      </c>
      <c r="C494" s="43" t="s">
        <v>37</v>
      </c>
      <c r="D494" s="43" t="s">
        <v>683</v>
      </c>
      <c r="E494" s="134">
        <f>VLOOKUP(B494,[1]市区町村別_バス保有台数!$B$3:$E$1749,4,)</f>
        <v>50353</v>
      </c>
    </row>
    <row r="495" spans="1:5" x14ac:dyDescent="0.3">
      <c r="A495" t="str">
        <f t="shared" si="7"/>
        <v>10344</v>
      </c>
      <c r="B495" s="43" t="s">
        <v>3111</v>
      </c>
      <c r="C495" s="43" t="s">
        <v>37</v>
      </c>
      <c r="D495" s="43" t="s">
        <v>736</v>
      </c>
      <c r="E495" s="134">
        <f>VLOOKUP(B495,[1]市区町村別_バス保有台数!$B$3:$E$1749,4,)</f>
        <v>14676</v>
      </c>
    </row>
    <row r="496" spans="1:5" x14ac:dyDescent="0.3">
      <c r="A496" t="str">
        <f t="shared" si="7"/>
        <v>10345</v>
      </c>
      <c r="B496" s="43" t="s">
        <v>3112</v>
      </c>
      <c r="C496" s="43" t="s">
        <v>37</v>
      </c>
      <c r="D496" s="43" t="s">
        <v>790</v>
      </c>
      <c r="E496" s="134">
        <f>VLOOKUP(B496,[1]市区町村別_バス保有台数!$B$3:$E$1749,4,)</f>
        <v>21671</v>
      </c>
    </row>
    <row r="497" spans="1:5" x14ac:dyDescent="0.3">
      <c r="A497" t="str">
        <f t="shared" si="7"/>
        <v>10366</v>
      </c>
      <c r="B497" s="43" t="s">
        <v>3113</v>
      </c>
      <c r="C497" s="43" t="s">
        <v>37</v>
      </c>
      <c r="D497" s="43" t="s">
        <v>841</v>
      </c>
      <c r="E497" s="134">
        <f>VLOOKUP(B497,[1]市区町村別_バス保有台数!$B$3:$E$1749,4,)</f>
        <v>1158</v>
      </c>
    </row>
    <row r="498" spans="1:5" x14ac:dyDescent="0.3">
      <c r="A498" t="str">
        <f t="shared" si="7"/>
        <v>10367</v>
      </c>
      <c r="B498" s="43" t="s">
        <v>3114</v>
      </c>
      <c r="C498" s="43" t="s">
        <v>37</v>
      </c>
      <c r="D498" s="43" t="s">
        <v>893</v>
      </c>
      <c r="E498" s="134">
        <f>VLOOKUP(B498,[1]市区町村別_バス保有台数!$B$3:$E$1749,4,)</f>
        <v>1799</v>
      </c>
    </row>
    <row r="499" spans="1:5" x14ac:dyDescent="0.3">
      <c r="A499" t="str">
        <f t="shared" si="7"/>
        <v>10382</v>
      </c>
      <c r="B499" s="43" t="s">
        <v>3115</v>
      </c>
      <c r="C499" s="43" t="s">
        <v>37</v>
      </c>
      <c r="D499" s="43" t="s">
        <v>946</v>
      </c>
      <c r="E499" s="134">
        <f>VLOOKUP(B499,[1]市区町村別_バス保有台数!$B$3:$E$1749,4,)</f>
        <v>7225</v>
      </c>
    </row>
    <row r="500" spans="1:5" x14ac:dyDescent="0.3">
      <c r="A500" t="str">
        <f t="shared" si="7"/>
        <v>10383</v>
      </c>
      <c r="B500" s="43" t="s">
        <v>3116</v>
      </c>
      <c r="C500" s="43" t="s">
        <v>37</v>
      </c>
      <c r="D500" s="43" t="s">
        <v>992</v>
      </c>
      <c r="E500" s="134">
        <f>VLOOKUP(B500,[1]市区町村別_バス保有台数!$B$3:$E$1749,4,)</f>
        <v>1786</v>
      </c>
    </row>
    <row r="501" spans="1:5" x14ac:dyDescent="0.3">
      <c r="A501" t="str">
        <f t="shared" si="7"/>
        <v>10384</v>
      </c>
      <c r="B501" s="43" t="s">
        <v>3117</v>
      </c>
      <c r="C501" s="43" t="s">
        <v>37</v>
      </c>
      <c r="D501" s="43" t="s">
        <v>1038</v>
      </c>
      <c r="E501" s="134">
        <f>VLOOKUP(B501,[1]市区町村別_バス保有台数!$B$3:$E$1749,4,)</f>
        <v>13142</v>
      </c>
    </row>
    <row r="502" spans="1:5" x14ac:dyDescent="0.3">
      <c r="A502" t="str">
        <f t="shared" si="7"/>
        <v>10421</v>
      </c>
      <c r="B502" s="43" t="s">
        <v>3118</v>
      </c>
      <c r="C502" s="43" t="s">
        <v>37</v>
      </c>
      <c r="D502" s="43" t="s">
        <v>1083</v>
      </c>
      <c r="E502" s="134">
        <f>VLOOKUP(B502,[1]市区町村別_バス保有台数!$B$3:$E$1749,4,)</f>
        <v>15782</v>
      </c>
    </row>
    <row r="503" spans="1:5" x14ac:dyDescent="0.3">
      <c r="A503" t="str">
        <f t="shared" si="7"/>
        <v>10424</v>
      </c>
      <c r="B503" s="43" t="s">
        <v>3119</v>
      </c>
      <c r="C503" s="43" t="s">
        <v>37</v>
      </c>
      <c r="D503" s="43" t="s">
        <v>1123</v>
      </c>
      <c r="E503" s="134">
        <f>VLOOKUP(B503,[1]市区町村別_バス保有台数!$B$3:$E$1749,4,)</f>
        <v>5510</v>
      </c>
    </row>
    <row r="504" spans="1:5" x14ac:dyDescent="0.3">
      <c r="A504" t="str">
        <f t="shared" si="7"/>
        <v>10425</v>
      </c>
      <c r="B504" s="43" t="s">
        <v>3120</v>
      </c>
      <c r="C504" s="43" t="s">
        <v>37</v>
      </c>
      <c r="D504" s="43" t="s">
        <v>1161</v>
      </c>
      <c r="E504" s="134">
        <f>VLOOKUP(B504,[1]市区町村別_バス保有台数!$B$3:$E$1749,4,)</f>
        <v>9514</v>
      </c>
    </row>
    <row r="505" spans="1:5" x14ac:dyDescent="0.3">
      <c r="A505" t="str">
        <f t="shared" si="7"/>
        <v>10426</v>
      </c>
      <c r="B505" s="43" t="s">
        <v>3121</v>
      </c>
      <c r="C505" s="43" t="s">
        <v>37</v>
      </c>
      <c r="D505" s="43" t="s">
        <v>1199</v>
      </c>
      <c r="E505" s="134">
        <f>VLOOKUP(B505,[1]市区町村別_バス保有台数!$B$3:$E$1749,4,)</f>
        <v>6370</v>
      </c>
    </row>
    <row r="506" spans="1:5" x14ac:dyDescent="0.3">
      <c r="A506" t="str">
        <f t="shared" si="7"/>
        <v>10428</v>
      </c>
      <c r="B506" s="43" t="s">
        <v>3122</v>
      </c>
      <c r="C506" s="43" t="s">
        <v>37</v>
      </c>
      <c r="D506" s="43" t="s">
        <v>1241</v>
      </c>
      <c r="E506" s="134">
        <f>VLOOKUP(B506,[1]市区町村別_バス保有台数!$B$3:$E$1749,4,)</f>
        <v>3596</v>
      </c>
    </row>
    <row r="507" spans="1:5" x14ac:dyDescent="0.3">
      <c r="A507" t="str">
        <f t="shared" si="7"/>
        <v>10429</v>
      </c>
      <c r="B507" s="43" t="s">
        <v>3123</v>
      </c>
      <c r="C507" s="43" t="s">
        <v>37</v>
      </c>
      <c r="D507" s="43" t="s">
        <v>1279</v>
      </c>
      <c r="E507" s="134">
        <f>VLOOKUP(B507,[1]市区町村別_バス保有台数!$B$3:$E$1749,4,)</f>
        <v>13556</v>
      </c>
    </row>
    <row r="508" spans="1:5" x14ac:dyDescent="0.3">
      <c r="A508" t="str">
        <f t="shared" si="7"/>
        <v>10443</v>
      </c>
      <c r="B508" s="43" t="s">
        <v>3124</v>
      </c>
      <c r="C508" s="43" t="s">
        <v>37</v>
      </c>
      <c r="D508" s="43" t="s">
        <v>1312</v>
      </c>
      <c r="E508" s="134">
        <f>VLOOKUP(B508,[1]市区町村別_バス保有台数!$B$3:$E$1749,4,)</f>
        <v>4371</v>
      </c>
    </row>
    <row r="509" spans="1:5" x14ac:dyDescent="0.3">
      <c r="A509" t="str">
        <f t="shared" si="7"/>
        <v>10444</v>
      </c>
      <c r="B509" s="43" t="s">
        <v>3125</v>
      </c>
      <c r="C509" s="43" t="s">
        <v>37</v>
      </c>
      <c r="D509" s="43" t="s">
        <v>1348</v>
      </c>
      <c r="E509" s="134">
        <f>VLOOKUP(B509,[1]市区町村別_バス保有台数!$B$3:$E$1749,4,)</f>
        <v>3264</v>
      </c>
    </row>
    <row r="510" spans="1:5" x14ac:dyDescent="0.3">
      <c r="A510" t="str">
        <f t="shared" si="7"/>
        <v>10448</v>
      </c>
      <c r="B510" s="43" t="s">
        <v>3126</v>
      </c>
      <c r="C510" s="43" t="s">
        <v>37</v>
      </c>
      <c r="D510" s="43" t="s">
        <v>1380</v>
      </c>
      <c r="E510" s="134">
        <f>VLOOKUP(B510,[1]市区町村別_バス保有台数!$B$3:$E$1749,4,)</f>
        <v>7299</v>
      </c>
    </row>
    <row r="511" spans="1:5" x14ac:dyDescent="0.3">
      <c r="A511" t="str">
        <f t="shared" si="7"/>
        <v>10449</v>
      </c>
      <c r="B511" s="43" t="s">
        <v>3127</v>
      </c>
      <c r="C511" s="43" t="s">
        <v>37</v>
      </c>
      <c r="D511" s="43" t="s">
        <v>1410</v>
      </c>
      <c r="E511" s="134">
        <f>VLOOKUP(B511,[1]市区町村別_バス保有台数!$B$3:$E$1749,4,)</f>
        <v>18692</v>
      </c>
    </row>
    <row r="512" spans="1:5" x14ac:dyDescent="0.3">
      <c r="A512" t="str">
        <f t="shared" si="7"/>
        <v>10464</v>
      </c>
      <c r="B512" s="43" t="s">
        <v>3128</v>
      </c>
      <c r="C512" s="43" t="s">
        <v>37</v>
      </c>
      <c r="D512" s="43" t="s">
        <v>1437</v>
      </c>
      <c r="E512" s="134">
        <f>VLOOKUP(B512,[1]市区町村別_バス保有台数!$B$3:$E$1749,4,)</f>
        <v>36334</v>
      </c>
    </row>
    <row r="513" spans="1:5" x14ac:dyDescent="0.3">
      <c r="A513" t="str">
        <f t="shared" si="7"/>
        <v>10521</v>
      </c>
      <c r="B513" s="43" t="s">
        <v>3129</v>
      </c>
      <c r="C513" s="43" t="s">
        <v>37</v>
      </c>
      <c r="D513" s="43" t="s">
        <v>1466</v>
      </c>
      <c r="E513" s="134">
        <f>VLOOKUP(B513,[1]市区町村別_バス保有台数!$B$3:$E$1749,4,)</f>
        <v>14498</v>
      </c>
    </row>
    <row r="514" spans="1:5" x14ac:dyDescent="0.3">
      <c r="A514" t="str">
        <f t="shared" si="7"/>
        <v>10522</v>
      </c>
      <c r="B514" s="43" t="s">
        <v>3130</v>
      </c>
      <c r="C514" s="43" t="s">
        <v>37</v>
      </c>
      <c r="D514" s="43" t="s">
        <v>1134</v>
      </c>
      <c r="E514" s="134">
        <f>VLOOKUP(B514,[1]市区町村別_バス保有台数!$B$3:$E$1749,4,)</f>
        <v>11269</v>
      </c>
    </row>
    <row r="515" spans="1:5" x14ac:dyDescent="0.3">
      <c r="A515" t="str">
        <f t="shared" ref="A515:A578" si="8">LEFT(B515,5)</f>
        <v>10523</v>
      </c>
      <c r="B515" s="43" t="s">
        <v>3131</v>
      </c>
      <c r="C515" s="43" t="s">
        <v>37</v>
      </c>
      <c r="D515" s="43" t="s">
        <v>1513</v>
      </c>
      <c r="E515" s="134">
        <f>VLOOKUP(B515,[1]市区町村別_バス保有台数!$B$3:$E$1749,4,)</f>
        <v>11266</v>
      </c>
    </row>
    <row r="516" spans="1:5" x14ac:dyDescent="0.3">
      <c r="A516" t="str">
        <f t="shared" si="8"/>
        <v>10524</v>
      </c>
      <c r="B516" s="43" t="s">
        <v>3132</v>
      </c>
      <c r="C516" s="43" t="s">
        <v>37</v>
      </c>
      <c r="D516" s="43" t="s">
        <v>1536</v>
      </c>
      <c r="E516" s="134">
        <f>VLOOKUP(B516,[1]市区町村別_バス保有台数!$B$3:$E$1749,4,)</f>
        <v>41987</v>
      </c>
    </row>
    <row r="517" spans="1:5" x14ac:dyDescent="0.3">
      <c r="A517" t="str">
        <f t="shared" si="8"/>
        <v>10525</v>
      </c>
      <c r="B517" s="43" t="s">
        <v>3133</v>
      </c>
      <c r="C517" s="43" t="s">
        <v>37</v>
      </c>
      <c r="D517" s="43" t="s">
        <v>1560</v>
      </c>
      <c r="E517" s="134">
        <f>VLOOKUP(B517,[1]市区町村別_バス保有台数!$B$3:$E$1749,4,)</f>
        <v>26368</v>
      </c>
    </row>
    <row r="518" spans="1:5" x14ac:dyDescent="0.3">
      <c r="A518" t="str">
        <f t="shared" si="8"/>
        <v>11100</v>
      </c>
      <c r="B518" s="43" t="s">
        <v>3134</v>
      </c>
      <c r="C518" s="43" t="s">
        <v>38</v>
      </c>
      <c r="D518" s="43" t="s">
        <v>85</v>
      </c>
      <c r="E518" s="134">
        <f>VLOOKUP(B518,[1]市区町村別_バス保有台数!$B$3:$E$1749,4,)</f>
        <v>1314145</v>
      </c>
    </row>
    <row r="519" spans="1:5" x14ac:dyDescent="0.3">
      <c r="A519" t="str">
        <f t="shared" si="8"/>
        <v>11201</v>
      </c>
      <c r="B519" s="43" t="s">
        <v>3135</v>
      </c>
      <c r="C519" s="43" t="s">
        <v>38</v>
      </c>
      <c r="D519" s="43" t="s">
        <v>135</v>
      </c>
      <c r="E519" s="134">
        <f>VLOOKUP(B519,[1]市区町村別_バス保有台数!$B$3:$E$1749,4,)</f>
        <v>353301</v>
      </c>
    </row>
    <row r="520" spans="1:5" x14ac:dyDescent="0.3">
      <c r="A520" t="str">
        <f t="shared" si="8"/>
        <v>11202</v>
      </c>
      <c r="B520" s="43" t="s">
        <v>3136</v>
      </c>
      <c r="C520" s="43" t="s">
        <v>38</v>
      </c>
      <c r="D520" s="43" t="s">
        <v>203</v>
      </c>
      <c r="E520" s="134">
        <f>VLOOKUP(B520,[1]市区町村別_バス保有台数!$B$3:$E$1749,4,)</f>
        <v>196829</v>
      </c>
    </row>
    <row r="521" spans="1:5" x14ac:dyDescent="0.3">
      <c r="A521" t="str">
        <f t="shared" si="8"/>
        <v>11203</v>
      </c>
      <c r="B521" s="43" t="s">
        <v>3137</v>
      </c>
      <c r="C521" s="43" t="s">
        <v>38</v>
      </c>
      <c r="D521" s="43" t="s">
        <v>264</v>
      </c>
      <c r="E521" s="134">
        <f>VLOOKUP(B521,[1]市区町村別_バス保有台数!$B$3:$E$1749,4,)</f>
        <v>607105</v>
      </c>
    </row>
    <row r="522" spans="1:5" x14ac:dyDescent="0.3">
      <c r="A522" t="str">
        <f t="shared" si="8"/>
        <v>11206</v>
      </c>
      <c r="B522" s="43" t="s">
        <v>3138</v>
      </c>
      <c r="C522" s="43" t="s">
        <v>38</v>
      </c>
      <c r="D522" s="43" t="s">
        <v>315</v>
      </c>
      <c r="E522" s="134">
        <f>VLOOKUP(B522,[1]市区町村別_バス保有台数!$B$3:$E$1749,4,)</f>
        <v>80936</v>
      </c>
    </row>
    <row r="523" spans="1:5" x14ac:dyDescent="0.3">
      <c r="A523" t="str">
        <f t="shared" si="8"/>
        <v>11207</v>
      </c>
      <c r="B523" s="43" t="s">
        <v>3139</v>
      </c>
      <c r="C523" s="43" t="s">
        <v>38</v>
      </c>
      <c r="D523" s="43" t="s">
        <v>367</v>
      </c>
      <c r="E523" s="134">
        <f>VLOOKUP(B523,[1]市区町村別_バス保有台数!$B$3:$E$1749,4,)</f>
        <v>62005</v>
      </c>
    </row>
    <row r="524" spans="1:5" x14ac:dyDescent="0.3">
      <c r="A524" t="str">
        <f t="shared" si="8"/>
        <v>11208</v>
      </c>
      <c r="B524" s="43" t="s">
        <v>3140</v>
      </c>
      <c r="C524" s="43" t="s">
        <v>38</v>
      </c>
      <c r="D524" s="43" t="s">
        <v>418</v>
      </c>
      <c r="E524" s="134">
        <f>VLOOKUP(B524,[1]市区町村別_バス保有台数!$B$3:$E$1749,4,)</f>
        <v>344233</v>
      </c>
    </row>
    <row r="525" spans="1:5" x14ac:dyDescent="0.3">
      <c r="A525" t="str">
        <f t="shared" si="8"/>
        <v>11209</v>
      </c>
      <c r="B525" s="43" t="s">
        <v>3141</v>
      </c>
      <c r="C525" s="43" t="s">
        <v>38</v>
      </c>
      <c r="D525" s="43" t="s">
        <v>473</v>
      </c>
      <c r="E525" s="134">
        <f>VLOOKUP(B525,[1]市区町村別_バス保有台数!$B$3:$E$1749,4,)</f>
        <v>79553</v>
      </c>
    </row>
    <row r="526" spans="1:5" x14ac:dyDescent="0.3">
      <c r="A526" t="str">
        <f t="shared" si="8"/>
        <v>11210</v>
      </c>
      <c r="B526" s="43" t="s">
        <v>3142</v>
      </c>
      <c r="C526" s="43" t="s">
        <v>38</v>
      </c>
      <c r="D526" s="43" t="s">
        <v>526</v>
      </c>
      <c r="E526" s="134">
        <f>VLOOKUP(B526,[1]市区町村別_バス保有台数!$B$3:$E$1749,4,)</f>
        <v>113043</v>
      </c>
    </row>
    <row r="527" spans="1:5" x14ac:dyDescent="0.3">
      <c r="A527" t="str">
        <f t="shared" si="8"/>
        <v>11211</v>
      </c>
      <c r="B527" s="43" t="s">
        <v>3143</v>
      </c>
      <c r="C527" s="43" t="s">
        <v>38</v>
      </c>
      <c r="D527" s="43" t="s">
        <v>580</v>
      </c>
      <c r="E527" s="134">
        <f>VLOOKUP(B527,[1]市区町村別_バス保有台数!$B$3:$E$1749,4,)</f>
        <v>78243</v>
      </c>
    </row>
    <row r="528" spans="1:5" x14ac:dyDescent="0.3">
      <c r="A528" t="str">
        <f t="shared" si="8"/>
        <v>11212</v>
      </c>
      <c r="B528" s="43" t="s">
        <v>3144</v>
      </c>
      <c r="C528" s="43" t="s">
        <v>38</v>
      </c>
      <c r="D528" s="43" t="s">
        <v>631</v>
      </c>
      <c r="E528" s="134">
        <f>VLOOKUP(B528,[1]市区町村別_バス保有台数!$B$3:$E$1749,4,)</f>
        <v>90348</v>
      </c>
    </row>
    <row r="529" spans="1:5" x14ac:dyDescent="0.3">
      <c r="A529" t="str">
        <f t="shared" si="8"/>
        <v>11214</v>
      </c>
      <c r="B529" s="43" t="s">
        <v>3145</v>
      </c>
      <c r="C529" s="43" t="s">
        <v>38</v>
      </c>
      <c r="D529" s="43" t="s">
        <v>684</v>
      </c>
      <c r="E529" s="134">
        <f>VLOOKUP(B529,[1]市区町村別_バス保有台数!$B$3:$E$1749,4,)</f>
        <v>234137</v>
      </c>
    </row>
    <row r="530" spans="1:5" x14ac:dyDescent="0.3">
      <c r="A530" t="str">
        <f t="shared" si="8"/>
        <v>11215</v>
      </c>
      <c r="B530" s="43" t="s">
        <v>3146</v>
      </c>
      <c r="C530" s="43" t="s">
        <v>38</v>
      </c>
      <c r="D530" s="43" t="s">
        <v>737</v>
      </c>
      <c r="E530" s="134">
        <f>VLOOKUP(B530,[1]市区町村別_バス保有台数!$B$3:$E$1749,4,)</f>
        <v>150719</v>
      </c>
    </row>
    <row r="531" spans="1:5" x14ac:dyDescent="0.3">
      <c r="A531" t="str">
        <f t="shared" si="8"/>
        <v>11216</v>
      </c>
      <c r="B531" s="43" t="s">
        <v>3147</v>
      </c>
      <c r="C531" s="43" t="s">
        <v>38</v>
      </c>
      <c r="D531" s="43" t="s">
        <v>791</v>
      </c>
      <c r="E531" s="134">
        <f>VLOOKUP(B531,[1]市区町村別_バス保有台数!$B$3:$E$1749,4,)</f>
        <v>54642</v>
      </c>
    </row>
    <row r="532" spans="1:5" x14ac:dyDescent="0.3">
      <c r="A532" t="str">
        <f t="shared" si="8"/>
        <v>11217</v>
      </c>
      <c r="B532" s="43" t="s">
        <v>3148</v>
      </c>
      <c r="C532" s="43" t="s">
        <v>38</v>
      </c>
      <c r="D532" s="43" t="s">
        <v>842</v>
      </c>
      <c r="E532" s="134">
        <f>VLOOKUP(B532,[1]市区町村別_バス保有台数!$B$3:$E$1749,4,)</f>
        <v>118395</v>
      </c>
    </row>
    <row r="533" spans="1:5" x14ac:dyDescent="0.3">
      <c r="A533" t="str">
        <f t="shared" si="8"/>
        <v>11218</v>
      </c>
      <c r="B533" s="43" t="s">
        <v>3149</v>
      </c>
      <c r="C533" s="43" t="s">
        <v>38</v>
      </c>
      <c r="D533" s="43" t="s">
        <v>894</v>
      </c>
      <c r="E533" s="134">
        <f>VLOOKUP(B533,[1]市区町村別_バス保有台数!$B$3:$E$1749,4,)</f>
        <v>143219</v>
      </c>
    </row>
    <row r="534" spans="1:5" x14ac:dyDescent="0.3">
      <c r="A534" t="str">
        <f t="shared" si="8"/>
        <v>11219</v>
      </c>
      <c r="B534" s="43" t="s">
        <v>3150</v>
      </c>
      <c r="C534" s="43" t="s">
        <v>38</v>
      </c>
      <c r="D534" s="43" t="s">
        <v>947</v>
      </c>
      <c r="E534" s="134">
        <f>VLOOKUP(B534,[1]市区町村別_バス保有台数!$B$3:$E$1749,4,)</f>
        <v>228779</v>
      </c>
    </row>
    <row r="535" spans="1:5" x14ac:dyDescent="0.3">
      <c r="A535" t="str">
        <f t="shared" si="8"/>
        <v>11221</v>
      </c>
      <c r="B535" s="43" t="s">
        <v>3151</v>
      </c>
      <c r="C535" s="43" t="s">
        <v>38</v>
      </c>
      <c r="D535" s="43" t="s">
        <v>993</v>
      </c>
      <c r="E535" s="134">
        <f>VLOOKUP(B535,[1]市区町村別_バス保有台数!$B$3:$E$1749,4,)</f>
        <v>249645</v>
      </c>
    </row>
    <row r="536" spans="1:5" x14ac:dyDescent="0.3">
      <c r="A536" t="str">
        <f t="shared" si="8"/>
        <v>11222</v>
      </c>
      <c r="B536" s="43" t="s">
        <v>3152</v>
      </c>
      <c r="C536" s="43" t="s">
        <v>38</v>
      </c>
      <c r="D536" s="43" t="s">
        <v>1039</v>
      </c>
      <c r="E536" s="134">
        <f>VLOOKUP(B536,[1]市区町村別_バス保有台数!$B$3:$E$1749,4,)</f>
        <v>344528</v>
      </c>
    </row>
    <row r="537" spans="1:5" x14ac:dyDescent="0.3">
      <c r="A537" t="str">
        <f t="shared" si="8"/>
        <v>11223</v>
      </c>
      <c r="B537" s="43" t="s">
        <v>3153</v>
      </c>
      <c r="C537" s="43" t="s">
        <v>38</v>
      </c>
      <c r="D537" s="43" t="s">
        <v>1084</v>
      </c>
      <c r="E537" s="134">
        <f>VLOOKUP(B537,[1]市区町村別_バス保有台数!$B$3:$E$1749,4,)</f>
        <v>75679</v>
      </c>
    </row>
    <row r="538" spans="1:5" x14ac:dyDescent="0.3">
      <c r="A538" t="str">
        <f t="shared" si="8"/>
        <v>11224</v>
      </c>
      <c r="B538" s="43" t="s">
        <v>3154</v>
      </c>
      <c r="C538" s="43" t="s">
        <v>38</v>
      </c>
      <c r="D538" s="43" t="s">
        <v>1124</v>
      </c>
      <c r="E538" s="134">
        <f>VLOOKUP(B538,[1]市区町村別_バス保有台数!$B$3:$E$1749,4,)</f>
        <v>140642</v>
      </c>
    </row>
    <row r="539" spans="1:5" x14ac:dyDescent="0.3">
      <c r="A539" t="str">
        <f t="shared" si="8"/>
        <v>11225</v>
      </c>
      <c r="B539" s="43" t="s">
        <v>3155</v>
      </c>
      <c r="C539" s="43" t="s">
        <v>38</v>
      </c>
      <c r="D539" s="43" t="s">
        <v>1162</v>
      </c>
      <c r="E539" s="134">
        <f>VLOOKUP(B539,[1]市区町村別_バス保有台数!$B$3:$E$1749,4,)</f>
        <v>147727</v>
      </c>
    </row>
    <row r="540" spans="1:5" x14ac:dyDescent="0.3">
      <c r="A540" t="str">
        <f t="shared" si="8"/>
        <v>11227</v>
      </c>
      <c r="B540" s="43" t="s">
        <v>3156</v>
      </c>
      <c r="C540" s="43" t="s">
        <v>38</v>
      </c>
      <c r="D540" s="43" t="s">
        <v>1200</v>
      </c>
      <c r="E540" s="134">
        <f>VLOOKUP(B540,[1]市区町村別_バス保有台数!$B$3:$E$1749,4,)</f>
        <v>141802</v>
      </c>
    </row>
    <row r="541" spans="1:5" x14ac:dyDescent="0.3">
      <c r="A541" t="str">
        <f t="shared" si="8"/>
        <v>11228</v>
      </c>
      <c r="B541" s="43" t="s">
        <v>3157</v>
      </c>
      <c r="C541" s="43" t="s">
        <v>38</v>
      </c>
      <c r="D541" s="43" t="s">
        <v>1242</v>
      </c>
      <c r="E541" s="134">
        <f>VLOOKUP(B541,[1]市区町村別_バス保有台数!$B$3:$E$1749,4,)</f>
        <v>76474</v>
      </c>
    </row>
    <row r="542" spans="1:5" x14ac:dyDescent="0.3">
      <c r="A542" t="str">
        <f t="shared" si="8"/>
        <v>11229</v>
      </c>
      <c r="B542" s="43" t="s">
        <v>3158</v>
      </c>
      <c r="C542" s="43" t="s">
        <v>38</v>
      </c>
      <c r="D542" s="43" t="s">
        <v>1280</v>
      </c>
      <c r="E542" s="134">
        <f>VLOOKUP(B542,[1]市区町村別_バス保有台数!$B$3:$E$1749,4,)</f>
        <v>83810</v>
      </c>
    </row>
    <row r="543" spans="1:5" x14ac:dyDescent="0.3">
      <c r="A543" t="str">
        <f t="shared" si="8"/>
        <v>11230</v>
      </c>
      <c r="B543" s="43" t="s">
        <v>3159</v>
      </c>
      <c r="C543" s="43" t="s">
        <v>38</v>
      </c>
      <c r="D543" s="43" t="s">
        <v>1313</v>
      </c>
      <c r="E543" s="134">
        <f>VLOOKUP(B543,[1]市区町村別_バス保有台数!$B$3:$E$1749,4,)</f>
        <v>165727</v>
      </c>
    </row>
    <row r="544" spans="1:5" x14ac:dyDescent="0.3">
      <c r="A544" t="str">
        <f t="shared" si="8"/>
        <v>11231</v>
      </c>
      <c r="B544" s="43" t="s">
        <v>3160</v>
      </c>
      <c r="C544" s="43" t="s">
        <v>38</v>
      </c>
      <c r="D544" s="43" t="s">
        <v>1349</v>
      </c>
      <c r="E544" s="134">
        <f>VLOOKUP(B544,[1]市区町村別_バス保有台数!$B$3:$E$1749,4,)</f>
        <v>75359</v>
      </c>
    </row>
    <row r="545" spans="1:5" x14ac:dyDescent="0.3">
      <c r="A545" t="str">
        <f t="shared" si="8"/>
        <v>11232</v>
      </c>
      <c r="B545" s="43" t="s">
        <v>3161</v>
      </c>
      <c r="C545" s="43" t="s">
        <v>38</v>
      </c>
      <c r="D545" s="43" t="s">
        <v>1381</v>
      </c>
      <c r="E545" s="134">
        <f>VLOOKUP(B545,[1]市区町村別_バス保有台数!$B$3:$E$1749,4,)</f>
        <v>153066</v>
      </c>
    </row>
    <row r="546" spans="1:5" x14ac:dyDescent="0.3">
      <c r="A546" t="str">
        <f t="shared" si="8"/>
        <v>11233</v>
      </c>
      <c r="B546" s="43" t="s">
        <v>3162</v>
      </c>
      <c r="C546" s="43" t="s">
        <v>38</v>
      </c>
      <c r="D546" s="43" t="s">
        <v>1411</v>
      </c>
      <c r="E546" s="134">
        <f>VLOOKUP(B546,[1]市区町村別_バス保有台数!$B$3:$E$1749,4,)</f>
        <v>66171</v>
      </c>
    </row>
    <row r="547" spans="1:5" x14ac:dyDescent="0.3">
      <c r="A547" t="str">
        <f t="shared" si="8"/>
        <v>11234</v>
      </c>
      <c r="B547" s="43" t="s">
        <v>3163</v>
      </c>
      <c r="C547" s="43" t="s">
        <v>38</v>
      </c>
      <c r="D547" s="43" t="s">
        <v>1438</v>
      </c>
      <c r="E547" s="134">
        <f>VLOOKUP(B547,[1]市区町村別_バス保有台数!$B$3:$E$1749,4,)</f>
        <v>92131</v>
      </c>
    </row>
    <row r="548" spans="1:5" x14ac:dyDescent="0.3">
      <c r="A548" t="str">
        <f t="shared" si="8"/>
        <v>11235</v>
      </c>
      <c r="B548" s="43" t="s">
        <v>3164</v>
      </c>
      <c r="C548" s="43" t="s">
        <v>38</v>
      </c>
      <c r="D548" s="43" t="s">
        <v>1467</v>
      </c>
      <c r="E548" s="134">
        <f>VLOOKUP(B548,[1]市区町村別_バス保有台数!$B$3:$E$1749,4,)</f>
        <v>111620</v>
      </c>
    </row>
    <row r="549" spans="1:5" x14ac:dyDescent="0.3">
      <c r="A549" t="str">
        <f t="shared" si="8"/>
        <v>11237</v>
      </c>
      <c r="B549" s="43" t="s">
        <v>3165</v>
      </c>
      <c r="C549" s="43" t="s">
        <v>38</v>
      </c>
      <c r="D549" s="43" t="s">
        <v>1491</v>
      </c>
      <c r="E549" s="134">
        <f>VLOOKUP(B549,[1]市区町村別_バス保有台数!$B$3:$E$1749,4,)</f>
        <v>142529</v>
      </c>
    </row>
    <row r="550" spans="1:5" x14ac:dyDescent="0.3">
      <c r="A550" t="str">
        <f t="shared" si="8"/>
        <v>11238</v>
      </c>
      <c r="B550" s="43" t="s">
        <v>3166</v>
      </c>
      <c r="C550" s="43" t="s">
        <v>38</v>
      </c>
      <c r="D550" s="43" t="s">
        <v>1514</v>
      </c>
      <c r="E550" s="134">
        <f>VLOOKUP(B550,[1]市区町村別_バス保有台数!$B$3:$E$1749,4,)</f>
        <v>61570</v>
      </c>
    </row>
    <row r="551" spans="1:5" x14ac:dyDescent="0.3">
      <c r="A551" t="str">
        <f t="shared" si="8"/>
        <v>11239</v>
      </c>
      <c r="B551" s="43" t="s">
        <v>3167</v>
      </c>
      <c r="C551" s="43" t="s">
        <v>38</v>
      </c>
      <c r="D551" s="43" t="s">
        <v>1537</v>
      </c>
      <c r="E551" s="134">
        <f>VLOOKUP(B551,[1]市区町村別_バス保有台数!$B$3:$E$1749,4,)</f>
        <v>101026</v>
      </c>
    </row>
    <row r="552" spans="1:5" x14ac:dyDescent="0.3">
      <c r="A552" t="str">
        <f t="shared" si="8"/>
        <v>11240</v>
      </c>
      <c r="B552" s="43" t="s">
        <v>3168</v>
      </c>
      <c r="C552" s="43" t="s">
        <v>38</v>
      </c>
      <c r="D552" s="43" t="s">
        <v>1561</v>
      </c>
      <c r="E552" s="134">
        <f>VLOOKUP(B552,[1]市区町村別_バス保有台数!$B$3:$E$1749,4,)</f>
        <v>50886</v>
      </c>
    </row>
    <row r="553" spans="1:5" x14ac:dyDescent="0.3">
      <c r="A553" t="str">
        <f t="shared" si="8"/>
        <v>11241</v>
      </c>
      <c r="B553" s="43" t="s">
        <v>3169</v>
      </c>
      <c r="C553" s="43" t="s">
        <v>38</v>
      </c>
      <c r="D553" s="43" t="s">
        <v>1579</v>
      </c>
      <c r="E553" s="134">
        <f>VLOOKUP(B553,[1]市区町村別_バス保有台数!$B$3:$E$1749,4,)</f>
        <v>69935</v>
      </c>
    </row>
    <row r="554" spans="1:5" x14ac:dyDescent="0.3">
      <c r="A554" t="str">
        <f t="shared" si="8"/>
        <v>11242</v>
      </c>
      <c r="B554" s="43" t="s">
        <v>3170</v>
      </c>
      <c r="C554" s="43" t="s">
        <v>38</v>
      </c>
      <c r="D554" s="43" t="s">
        <v>1597</v>
      </c>
      <c r="E554" s="134">
        <f>VLOOKUP(B554,[1]市区町村別_バス保有台数!$B$3:$E$1749,4,)</f>
        <v>55696</v>
      </c>
    </row>
    <row r="555" spans="1:5" x14ac:dyDescent="0.3">
      <c r="A555" t="str">
        <f t="shared" si="8"/>
        <v>11243</v>
      </c>
      <c r="B555" s="43" t="s">
        <v>3171</v>
      </c>
      <c r="C555" s="43" t="s">
        <v>38</v>
      </c>
      <c r="D555" s="43" t="s">
        <v>1612</v>
      </c>
      <c r="E555" s="134">
        <f>VLOOKUP(B555,[1]市区町村別_バス保有台数!$B$3:$E$1749,4,)</f>
        <v>73050</v>
      </c>
    </row>
    <row r="556" spans="1:5" x14ac:dyDescent="0.3">
      <c r="A556" t="str">
        <f t="shared" si="8"/>
        <v>11245</v>
      </c>
      <c r="B556" s="43" t="s">
        <v>3172</v>
      </c>
      <c r="C556" s="43" t="s">
        <v>38</v>
      </c>
      <c r="D556" s="43" t="s">
        <v>1629</v>
      </c>
      <c r="E556" s="134">
        <f>VLOOKUP(B556,[1]市区町村別_バス保有台数!$B$3:$E$1749,4,)</f>
        <v>114306</v>
      </c>
    </row>
    <row r="557" spans="1:5" x14ac:dyDescent="0.3">
      <c r="A557" t="str">
        <f t="shared" si="8"/>
        <v>11246</v>
      </c>
      <c r="B557" s="43" t="s">
        <v>3173</v>
      </c>
      <c r="C557" s="43" t="s">
        <v>38</v>
      </c>
      <c r="D557" s="43" t="s">
        <v>3174</v>
      </c>
      <c r="E557" s="134">
        <f>VLOOKUP(B557,[1]市区町村別_バス保有台数!$B$3:$E$1749,4,)</f>
        <v>52404</v>
      </c>
    </row>
    <row r="558" spans="1:5" x14ac:dyDescent="0.3">
      <c r="A558" t="str">
        <f t="shared" si="8"/>
        <v>11301</v>
      </c>
      <c r="B558" s="43" t="s">
        <v>3175</v>
      </c>
      <c r="C558" s="43" t="s">
        <v>38</v>
      </c>
      <c r="D558" s="43" t="s">
        <v>1663</v>
      </c>
      <c r="E558" s="134">
        <f>VLOOKUP(B558,[1]市区町村別_バス保有台数!$B$3:$E$1749,4,)</f>
        <v>44830</v>
      </c>
    </row>
    <row r="559" spans="1:5" x14ac:dyDescent="0.3">
      <c r="A559" t="str">
        <f t="shared" si="8"/>
        <v>11324</v>
      </c>
      <c r="B559" s="43" t="s">
        <v>3176</v>
      </c>
      <c r="C559" s="43" t="s">
        <v>38</v>
      </c>
      <c r="D559" s="43" t="s">
        <v>1677</v>
      </c>
      <c r="E559" s="134">
        <f>VLOOKUP(B559,[1]市区町村別_バス保有台数!$B$3:$E$1749,4,)</f>
        <v>38191</v>
      </c>
    </row>
    <row r="560" spans="1:5" x14ac:dyDescent="0.3">
      <c r="A560" t="str">
        <f t="shared" si="8"/>
        <v>11326</v>
      </c>
      <c r="B560" s="43" t="s">
        <v>3177</v>
      </c>
      <c r="C560" s="43" t="s">
        <v>38</v>
      </c>
      <c r="D560" s="43" t="s">
        <v>1691</v>
      </c>
      <c r="E560" s="134">
        <f>VLOOKUP(B560,[1]市区町村別_バス保有台数!$B$3:$E$1749,4,)</f>
        <v>33551</v>
      </c>
    </row>
    <row r="561" spans="1:5" x14ac:dyDescent="0.3">
      <c r="A561" t="str">
        <f t="shared" si="8"/>
        <v>11327</v>
      </c>
      <c r="B561" s="43" t="s">
        <v>3178</v>
      </c>
      <c r="C561" s="43" t="s">
        <v>38</v>
      </c>
      <c r="D561" s="43" t="s">
        <v>1703</v>
      </c>
      <c r="E561" s="134">
        <f>VLOOKUP(B561,[1]市区町村別_バス保有台数!$B$3:$E$1749,4,)</f>
        <v>11567</v>
      </c>
    </row>
    <row r="562" spans="1:5" x14ac:dyDescent="0.3">
      <c r="A562" t="str">
        <f t="shared" si="8"/>
        <v>11341</v>
      </c>
      <c r="B562" s="43" t="s">
        <v>3179</v>
      </c>
      <c r="C562" s="43" t="s">
        <v>38</v>
      </c>
      <c r="D562" s="43" t="s">
        <v>1717</v>
      </c>
      <c r="E562" s="134">
        <f>VLOOKUP(B562,[1]市区町村別_バス保有台数!$B$3:$E$1749,4,)</f>
        <v>19294</v>
      </c>
    </row>
    <row r="563" spans="1:5" x14ac:dyDescent="0.3">
      <c r="A563" t="str">
        <f t="shared" si="8"/>
        <v>11342</v>
      </c>
      <c r="B563" s="43" t="s">
        <v>3180</v>
      </c>
      <c r="C563" s="43" t="s">
        <v>38</v>
      </c>
      <c r="D563" s="43" t="s">
        <v>1728</v>
      </c>
      <c r="E563" s="134">
        <f>VLOOKUP(B563,[1]市区町村別_バス保有台数!$B$3:$E$1749,4,)</f>
        <v>17890</v>
      </c>
    </row>
    <row r="564" spans="1:5" x14ac:dyDescent="0.3">
      <c r="A564" t="str">
        <f t="shared" si="8"/>
        <v>11343</v>
      </c>
      <c r="B564" s="43" t="s">
        <v>3181</v>
      </c>
      <c r="C564" s="43" t="s">
        <v>38</v>
      </c>
      <c r="D564" s="43" t="s">
        <v>1738</v>
      </c>
      <c r="E564" s="134">
        <f>VLOOKUP(B564,[1]市区町村別_バス保有台数!$B$3:$E$1749,4,)</f>
        <v>29628</v>
      </c>
    </row>
    <row r="565" spans="1:5" x14ac:dyDescent="0.3">
      <c r="A565" t="str">
        <f t="shared" si="8"/>
        <v>11346</v>
      </c>
      <c r="B565" s="43" t="s">
        <v>3182</v>
      </c>
      <c r="C565" s="43" t="s">
        <v>38</v>
      </c>
      <c r="D565" s="43" t="s">
        <v>1747</v>
      </c>
      <c r="E565" s="134">
        <f>VLOOKUP(B565,[1]市区町村別_バス保有台数!$B$3:$E$1749,4,)</f>
        <v>19952</v>
      </c>
    </row>
    <row r="566" spans="1:5" x14ac:dyDescent="0.3">
      <c r="A566" t="str">
        <f t="shared" si="8"/>
        <v>11347</v>
      </c>
      <c r="B566" s="43" t="s">
        <v>3183</v>
      </c>
      <c r="C566" s="43" t="s">
        <v>38</v>
      </c>
      <c r="D566" s="43" t="s">
        <v>1756</v>
      </c>
      <c r="E566" s="134">
        <f>VLOOKUP(B566,[1]市区町村別_バス保有台数!$B$3:$E$1749,4,)</f>
        <v>18920</v>
      </c>
    </row>
    <row r="567" spans="1:5" x14ac:dyDescent="0.3">
      <c r="A567" t="str">
        <f t="shared" si="8"/>
        <v>11348</v>
      </c>
      <c r="B567" s="43" t="s">
        <v>3184</v>
      </c>
      <c r="C567" s="43" t="s">
        <v>38</v>
      </c>
      <c r="D567" s="43" t="s">
        <v>1765</v>
      </c>
      <c r="E567" s="134">
        <f>VLOOKUP(B567,[1]市区町村別_バス保有台数!$B$3:$E$1749,4,)</f>
        <v>13657</v>
      </c>
    </row>
    <row r="568" spans="1:5" x14ac:dyDescent="0.3">
      <c r="A568" t="str">
        <f t="shared" si="8"/>
        <v>11349</v>
      </c>
      <c r="B568" s="43" t="s">
        <v>3185</v>
      </c>
      <c r="C568" s="43" t="s">
        <v>38</v>
      </c>
      <c r="D568" s="43" t="s">
        <v>1774</v>
      </c>
      <c r="E568" s="134">
        <f>VLOOKUP(B568,[1]市区町村別_バス保有台数!$B$3:$E$1749,4,)</f>
        <v>11069</v>
      </c>
    </row>
    <row r="569" spans="1:5" x14ac:dyDescent="0.3">
      <c r="A569" t="str">
        <f t="shared" si="8"/>
        <v>11361</v>
      </c>
      <c r="B569" s="43" t="s">
        <v>3186</v>
      </c>
      <c r="C569" s="43" t="s">
        <v>38</v>
      </c>
      <c r="D569" s="43" t="s">
        <v>1785</v>
      </c>
      <c r="E569" s="134">
        <f>VLOOKUP(B569,[1]市区町村別_バス保有台数!$B$3:$E$1749,4,)</f>
        <v>8194</v>
      </c>
    </row>
    <row r="570" spans="1:5" x14ac:dyDescent="0.3">
      <c r="A570" t="str">
        <f t="shared" si="8"/>
        <v>11362</v>
      </c>
      <c r="B570" s="43" t="s">
        <v>3187</v>
      </c>
      <c r="C570" s="43" t="s">
        <v>38</v>
      </c>
      <c r="D570" s="43" t="s">
        <v>1792</v>
      </c>
      <c r="E570" s="134">
        <f>VLOOKUP(B570,[1]市区町村別_バス保有台数!$B$3:$E$1749,4,)</f>
        <v>9677</v>
      </c>
    </row>
    <row r="571" spans="1:5" x14ac:dyDescent="0.3">
      <c r="A571" t="str">
        <f t="shared" si="8"/>
        <v>11363</v>
      </c>
      <c r="B571" s="43" t="s">
        <v>3188</v>
      </c>
      <c r="C571" s="43" t="s">
        <v>38</v>
      </c>
      <c r="D571" s="43" t="s">
        <v>1801</v>
      </c>
      <c r="E571" s="134">
        <f>VLOOKUP(B571,[1]市区町村別_バス保有台数!$B$3:$E$1749,4,)</f>
        <v>7022</v>
      </c>
    </row>
    <row r="572" spans="1:5" x14ac:dyDescent="0.3">
      <c r="A572" t="str">
        <f t="shared" si="8"/>
        <v>11365</v>
      </c>
      <c r="B572" s="43" t="s">
        <v>3189</v>
      </c>
      <c r="C572" s="43" t="s">
        <v>38</v>
      </c>
      <c r="D572" s="43" t="s">
        <v>1810</v>
      </c>
      <c r="E572" s="134">
        <f>VLOOKUP(B572,[1]市区町村別_バス保有台数!$B$3:$E$1749,4,)</f>
        <v>11459</v>
      </c>
    </row>
    <row r="573" spans="1:5" x14ac:dyDescent="0.3">
      <c r="A573" t="str">
        <f t="shared" si="8"/>
        <v>11369</v>
      </c>
      <c r="B573" s="43" t="s">
        <v>3190</v>
      </c>
      <c r="C573" s="43" t="s">
        <v>38</v>
      </c>
      <c r="D573" s="43" t="s">
        <v>1817</v>
      </c>
      <c r="E573" s="134">
        <f>VLOOKUP(B573,[1]市区町村別_バス保有台数!$B$3:$E$1749,4,)</f>
        <v>2753</v>
      </c>
    </row>
    <row r="574" spans="1:5" x14ac:dyDescent="0.3">
      <c r="A574" t="str">
        <f t="shared" si="8"/>
        <v>11381</v>
      </c>
      <c r="B574" s="43" t="s">
        <v>3191</v>
      </c>
      <c r="C574" s="43" t="s">
        <v>38</v>
      </c>
      <c r="D574" s="43" t="s">
        <v>874</v>
      </c>
      <c r="E574" s="134">
        <f>VLOOKUP(B574,[1]市区町村別_バス保有台数!$B$3:$E$1749,4,)</f>
        <v>11205</v>
      </c>
    </row>
    <row r="575" spans="1:5" x14ac:dyDescent="0.3">
      <c r="A575" t="str">
        <f t="shared" si="8"/>
        <v>11383</v>
      </c>
      <c r="B575" s="43" t="s">
        <v>3192</v>
      </c>
      <c r="C575" s="43" t="s">
        <v>38</v>
      </c>
      <c r="D575" s="43" t="s">
        <v>1829</v>
      </c>
      <c r="E575" s="134">
        <f>VLOOKUP(B575,[1]市区町村別_バス保有台数!$B$3:$E$1749,4,)</f>
        <v>13507</v>
      </c>
    </row>
    <row r="576" spans="1:5" x14ac:dyDescent="0.3">
      <c r="A576" t="str">
        <f t="shared" si="8"/>
        <v>11385</v>
      </c>
      <c r="B576" s="43" t="s">
        <v>3193</v>
      </c>
      <c r="C576" s="43" t="s">
        <v>38</v>
      </c>
      <c r="D576" s="43" t="s">
        <v>1836</v>
      </c>
      <c r="E576" s="134">
        <f>VLOOKUP(B576,[1]市区町村別_バス保有台数!$B$3:$E$1749,4,)</f>
        <v>30988</v>
      </c>
    </row>
    <row r="577" spans="1:5" x14ac:dyDescent="0.3">
      <c r="A577" t="str">
        <f t="shared" si="8"/>
        <v>11408</v>
      </c>
      <c r="B577" s="43" t="s">
        <v>3194</v>
      </c>
      <c r="C577" s="43" t="s">
        <v>38</v>
      </c>
      <c r="D577" s="43" t="s">
        <v>1842</v>
      </c>
      <c r="E577" s="134">
        <f>VLOOKUP(B577,[1]市区町村別_バス保有台数!$B$3:$E$1749,4,)</f>
        <v>33342</v>
      </c>
    </row>
    <row r="578" spans="1:5" x14ac:dyDescent="0.3">
      <c r="A578" t="str">
        <f t="shared" si="8"/>
        <v>11442</v>
      </c>
      <c r="B578" s="43" t="s">
        <v>3195</v>
      </c>
      <c r="C578" s="43" t="s">
        <v>38</v>
      </c>
      <c r="D578" s="43" t="s">
        <v>1848</v>
      </c>
      <c r="E578" s="134">
        <f>VLOOKUP(B578,[1]市区町村別_バス保有台数!$B$3:$E$1749,4,)</f>
        <v>34001</v>
      </c>
    </row>
    <row r="579" spans="1:5" x14ac:dyDescent="0.3">
      <c r="A579" t="str">
        <f t="shared" ref="A579:A642" si="9">LEFT(B579,5)</f>
        <v>11464</v>
      </c>
      <c r="B579" s="43" t="s">
        <v>3196</v>
      </c>
      <c r="C579" s="43" t="s">
        <v>38</v>
      </c>
      <c r="D579" s="43" t="s">
        <v>1852</v>
      </c>
      <c r="E579" s="134">
        <f>VLOOKUP(B579,[1]市区町村別_バス保有台数!$B$3:$E$1749,4,)</f>
        <v>44777</v>
      </c>
    </row>
    <row r="580" spans="1:5" x14ac:dyDescent="0.3">
      <c r="A580" t="str">
        <f t="shared" si="9"/>
        <v>11465</v>
      </c>
      <c r="B580" s="43" t="s">
        <v>3197</v>
      </c>
      <c r="C580" s="43" t="s">
        <v>38</v>
      </c>
      <c r="D580" s="43" t="s">
        <v>1856</v>
      </c>
      <c r="E580" s="134">
        <f>VLOOKUP(B580,[1]市区町村別_バス保有台数!$B$3:$E$1749,4,)</f>
        <v>29165</v>
      </c>
    </row>
    <row r="581" spans="1:5" x14ac:dyDescent="0.3">
      <c r="A581" t="str">
        <f t="shared" si="9"/>
        <v>12100</v>
      </c>
      <c r="B581" s="43" t="s">
        <v>3198</v>
      </c>
      <c r="C581" s="43" t="s">
        <v>39</v>
      </c>
      <c r="D581" s="43" t="s">
        <v>86</v>
      </c>
      <c r="E581" s="134">
        <f>VLOOKUP(B581,[1]市区町村別_バス保有台数!$B$3:$E$1749,4,)</f>
        <v>972516</v>
      </c>
    </row>
    <row r="582" spans="1:5" x14ac:dyDescent="0.3">
      <c r="A582" t="str">
        <f t="shared" si="9"/>
        <v>12202</v>
      </c>
      <c r="B582" s="43" t="s">
        <v>3199</v>
      </c>
      <c r="C582" s="43" t="s">
        <v>39</v>
      </c>
      <c r="D582" s="43" t="s">
        <v>136</v>
      </c>
      <c r="E582" s="134">
        <f>VLOOKUP(B582,[1]市区町村別_バス保有台数!$B$3:$E$1749,4,)</f>
        <v>60327</v>
      </c>
    </row>
    <row r="583" spans="1:5" x14ac:dyDescent="0.3">
      <c r="A583" t="str">
        <f t="shared" si="9"/>
        <v>12203</v>
      </c>
      <c r="B583" s="43" t="s">
        <v>3200</v>
      </c>
      <c r="C583" s="43" t="s">
        <v>39</v>
      </c>
      <c r="D583" s="43" t="s">
        <v>204</v>
      </c>
      <c r="E583" s="134">
        <f>VLOOKUP(B583,[1]市区町村別_バス保有台数!$B$3:$E$1749,4,)</f>
        <v>490192</v>
      </c>
    </row>
    <row r="584" spans="1:5" x14ac:dyDescent="0.3">
      <c r="A584" t="str">
        <f t="shared" si="9"/>
        <v>12204</v>
      </c>
      <c r="B584" s="43" t="s">
        <v>3201</v>
      </c>
      <c r="C584" s="43" t="s">
        <v>39</v>
      </c>
      <c r="D584" s="43" t="s">
        <v>265</v>
      </c>
      <c r="E584" s="134">
        <f>VLOOKUP(B584,[1]市区町村別_バス保有台数!$B$3:$E$1749,4,)</f>
        <v>642938</v>
      </c>
    </row>
    <row r="585" spans="1:5" x14ac:dyDescent="0.3">
      <c r="A585" t="str">
        <f t="shared" si="9"/>
        <v>12205</v>
      </c>
      <c r="B585" s="43" t="s">
        <v>3202</v>
      </c>
      <c r="C585" s="43" t="s">
        <v>39</v>
      </c>
      <c r="D585" s="43" t="s">
        <v>316</v>
      </c>
      <c r="E585" s="134">
        <f>VLOOKUP(B585,[1]市区町村別_バス保有台数!$B$3:$E$1749,4,)</f>
        <v>46161</v>
      </c>
    </row>
    <row r="586" spans="1:5" x14ac:dyDescent="0.3">
      <c r="A586" t="str">
        <f t="shared" si="9"/>
        <v>12206</v>
      </c>
      <c r="B586" s="43" t="s">
        <v>3203</v>
      </c>
      <c r="C586" s="43" t="s">
        <v>39</v>
      </c>
      <c r="D586" s="43" t="s">
        <v>368</v>
      </c>
      <c r="E586" s="134">
        <f>VLOOKUP(B586,[1]市区町村別_バス保有台数!$B$3:$E$1749,4,)</f>
        <v>135617</v>
      </c>
    </row>
    <row r="587" spans="1:5" x14ac:dyDescent="0.3">
      <c r="A587" t="str">
        <f t="shared" si="9"/>
        <v>12207</v>
      </c>
      <c r="B587" s="43" t="s">
        <v>3204</v>
      </c>
      <c r="C587" s="43" t="s">
        <v>39</v>
      </c>
      <c r="D587" s="43" t="s">
        <v>419</v>
      </c>
      <c r="E587" s="134">
        <f>VLOOKUP(B587,[1]市区町村別_バス保有台数!$B$3:$E$1749,4,)</f>
        <v>498473</v>
      </c>
    </row>
    <row r="588" spans="1:5" x14ac:dyDescent="0.3">
      <c r="A588" t="str">
        <f t="shared" si="9"/>
        <v>12208</v>
      </c>
      <c r="B588" s="43" t="s">
        <v>3205</v>
      </c>
      <c r="C588" s="43" t="s">
        <v>39</v>
      </c>
      <c r="D588" s="43" t="s">
        <v>474</v>
      </c>
      <c r="E588" s="134">
        <f>VLOOKUP(B588,[1]市区町村別_バス保有台数!$B$3:$E$1749,4,)</f>
        <v>154373</v>
      </c>
    </row>
    <row r="589" spans="1:5" x14ac:dyDescent="0.3">
      <c r="A589" t="str">
        <f t="shared" si="9"/>
        <v>12210</v>
      </c>
      <c r="B589" s="43" t="s">
        <v>3206</v>
      </c>
      <c r="C589" s="43" t="s">
        <v>39</v>
      </c>
      <c r="D589" s="43" t="s">
        <v>527</v>
      </c>
      <c r="E589" s="134">
        <f>VLOOKUP(B589,[1]市区町村別_バス保有台数!$B$3:$E$1749,4,)</f>
        <v>89128</v>
      </c>
    </row>
    <row r="590" spans="1:5" x14ac:dyDescent="0.3">
      <c r="A590" t="str">
        <f t="shared" si="9"/>
        <v>12211</v>
      </c>
      <c r="B590" s="43" t="s">
        <v>3207</v>
      </c>
      <c r="C590" s="43" t="s">
        <v>39</v>
      </c>
      <c r="D590" s="43" t="s">
        <v>581</v>
      </c>
      <c r="E590" s="134">
        <f>VLOOKUP(B590,[1]市区町村別_バス保有台数!$B$3:$E$1749,4,)</f>
        <v>132735</v>
      </c>
    </row>
    <row r="591" spans="1:5" x14ac:dyDescent="0.3">
      <c r="A591" t="str">
        <f t="shared" si="9"/>
        <v>12212</v>
      </c>
      <c r="B591" s="43" t="s">
        <v>3208</v>
      </c>
      <c r="C591" s="43" t="s">
        <v>39</v>
      </c>
      <c r="D591" s="43" t="s">
        <v>632</v>
      </c>
      <c r="E591" s="134">
        <f>VLOOKUP(B591,[1]市区町村別_バス保有台数!$B$3:$E$1749,4,)</f>
        <v>175045</v>
      </c>
    </row>
    <row r="592" spans="1:5" x14ac:dyDescent="0.3">
      <c r="A592" t="str">
        <f t="shared" si="9"/>
        <v>12213</v>
      </c>
      <c r="B592" s="43" t="s">
        <v>3209</v>
      </c>
      <c r="C592" s="43" t="s">
        <v>39</v>
      </c>
      <c r="D592" s="43" t="s">
        <v>685</v>
      </c>
      <c r="E592" s="134">
        <f>VLOOKUP(B592,[1]市区町村別_バス保有台数!$B$3:$E$1749,4,)</f>
        <v>58484</v>
      </c>
    </row>
    <row r="593" spans="1:5" x14ac:dyDescent="0.3">
      <c r="A593" t="str">
        <f t="shared" si="9"/>
        <v>12215</v>
      </c>
      <c r="B593" s="43" t="s">
        <v>3210</v>
      </c>
      <c r="C593" s="43" t="s">
        <v>39</v>
      </c>
      <c r="D593" s="43" t="s">
        <v>738</v>
      </c>
      <c r="E593" s="134">
        <f>VLOOKUP(B593,[1]市区町村別_バス保有台数!$B$3:$E$1749,4,)</f>
        <v>65305</v>
      </c>
    </row>
    <row r="594" spans="1:5" x14ac:dyDescent="0.3">
      <c r="A594" t="str">
        <f t="shared" si="9"/>
        <v>12216</v>
      </c>
      <c r="B594" s="43" t="s">
        <v>3211</v>
      </c>
      <c r="C594" s="43" t="s">
        <v>39</v>
      </c>
      <c r="D594" s="43" t="s">
        <v>792</v>
      </c>
      <c r="E594" s="134">
        <f>VLOOKUP(B594,[1]市区町村別_バス保有台数!$B$3:$E$1749,4,)</f>
        <v>173885</v>
      </c>
    </row>
    <row r="595" spans="1:5" x14ac:dyDescent="0.3">
      <c r="A595" t="str">
        <f t="shared" si="9"/>
        <v>12217</v>
      </c>
      <c r="B595" s="43" t="s">
        <v>3212</v>
      </c>
      <c r="C595" s="43" t="s">
        <v>39</v>
      </c>
      <c r="D595" s="43" t="s">
        <v>843</v>
      </c>
      <c r="E595" s="134">
        <f>VLOOKUP(B595,[1]市区町村別_バス保有台数!$B$3:$E$1749,4,)</f>
        <v>424920</v>
      </c>
    </row>
    <row r="596" spans="1:5" x14ac:dyDescent="0.3">
      <c r="A596" t="str">
        <f t="shared" si="9"/>
        <v>12218</v>
      </c>
      <c r="B596" s="43" t="s">
        <v>3213</v>
      </c>
      <c r="C596" s="43" t="s">
        <v>39</v>
      </c>
      <c r="D596" s="43" t="s">
        <v>895</v>
      </c>
      <c r="E596" s="134">
        <f>VLOOKUP(B596,[1]市区町村別_バス保有台数!$B$3:$E$1749,4,)</f>
        <v>17222</v>
      </c>
    </row>
    <row r="597" spans="1:5" x14ac:dyDescent="0.3">
      <c r="A597" t="str">
        <f t="shared" si="9"/>
        <v>12219</v>
      </c>
      <c r="B597" s="43" t="s">
        <v>3214</v>
      </c>
      <c r="C597" s="43" t="s">
        <v>39</v>
      </c>
      <c r="D597" s="43" t="s">
        <v>948</v>
      </c>
      <c r="E597" s="134">
        <f>VLOOKUP(B597,[1]市区町村別_バス保有台数!$B$3:$E$1749,4,)</f>
        <v>275385</v>
      </c>
    </row>
    <row r="598" spans="1:5" x14ac:dyDescent="0.3">
      <c r="A598" t="str">
        <f t="shared" si="9"/>
        <v>12220</v>
      </c>
      <c r="B598" s="43" t="s">
        <v>3215</v>
      </c>
      <c r="C598" s="43" t="s">
        <v>39</v>
      </c>
      <c r="D598" s="43" t="s">
        <v>994</v>
      </c>
      <c r="E598" s="134">
        <f>VLOOKUP(B598,[1]市区町村別_バス保有台数!$B$3:$E$1749,4,)</f>
        <v>195476</v>
      </c>
    </row>
    <row r="599" spans="1:5" x14ac:dyDescent="0.3">
      <c r="A599" t="str">
        <f t="shared" si="9"/>
        <v>12221</v>
      </c>
      <c r="B599" s="43" t="s">
        <v>3216</v>
      </c>
      <c r="C599" s="43" t="s">
        <v>39</v>
      </c>
      <c r="D599" s="43" t="s">
        <v>1040</v>
      </c>
      <c r="E599" s="134">
        <f>VLOOKUP(B599,[1]市区町村別_バス保有台数!$B$3:$E$1749,4,)</f>
        <v>199786</v>
      </c>
    </row>
    <row r="600" spans="1:5" x14ac:dyDescent="0.3">
      <c r="A600" t="str">
        <f t="shared" si="9"/>
        <v>12222</v>
      </c>
      <c r="B600" s="43" t="s">
        <v>3217</v>
      </c>
      <c r="C600" s="43" t="s">
        <v>39</v>
      </c>
      <c r="D600" s="43" t="s">
        <v>1085</v>
      </c>
      <c r="E600" s="134">
        <f>VLOOKUP(B600,[1]市区町村別_バス保有台数!$B$3:$E$1749,4,)</f>
        <v>132183</v>
      </c>
    </row>
    <row r="601" spans="1:5" x14ac:dyDescent="0.3">
      <c r="A601" t="str">
        <f t="shared" si="9"/>
        <v>12223</v>
      </c>
      <c r="B601" s="43" t="s">
        <v>3218</v>
      </c>
      <c r="C601" s="43" t="s">
        <v>39</v>
      </c>
      <c r="D601" s="43" t="s">
        <v>1125</v>
      </c>
      <c r="E601" s="134">
        <f>VLOOKUP(B601,[1]市区町村別_バス保有台数!$B$3:$E$1749,4,)</f>
        <v>32673</v>
      </c>
    </row>
    <row r="602" spans="1:5" x14ac:dyDescent="0.3">
      <c r="A602" t="str">
        <f t="shared" si="9"/>
        <v>12224</v>
      </c>
      <c r="B602" s="43" t="s">
        <v>3219</v>
      </c>
      <c r="C602" s="43" t="s">
        <v>39</v>
      </c>
      <c r="D602" s="43" t="s">
        <v>2608</v>
      </c>
      <c r="E602" s="134">
        <f>VLOOKUP(B602,[1]市区町村別_バス保有台数!$B$3:$E$1749,4,)</f>
        <v>109954</v>
      </c>
    </row>
    <row r="603" spans="1:5" x14ac:dyDescent="0.3">
      <c r="A603" t="str">
        <f t="shared" si="9"/>
        <v>12225</v>
      </c>
      <c r="B603" s="43" t="s">
        <v>3220</v>
      </c>
      <c r="C603" s="43" t="s">
        <v>39</v>
      </c>
      <c r="D603" s="43" t="s">
        <v>1201</v>
      </c>
      <c r="E603" s="134">
        <f>VLOOKUP(B603,[1]市区町村別_バス保有台数!$B$3:$E$1749,4,)</f>
        <v>83885</v>
      </c>
    </row>
    <row r="604" spans="1:5" x14ac:dyDescent="0.3">
      <c r="A604" t="str">
        <f t="shared" si="9"/>
        <v>12226</v>
      </c>
      <c r="B604" s="43" t="s">
        <v>3221</v>
      </c>
      <c r="C604" s="43" t="s">
        <v>39</v>
      </c>
      <c r="D604" s="43" t="s">
        <v>1243</v>
      </c>
      <c r="E604" s="134">
        <f>VLOOKUP(B604,[1]市区町村別_バス保有台数!$B$3:$E$1749,4,)</f>
        <v>44069</v>
      </c>
    </row>
    <row r="605" spans="1:5" x14ac:dyDescent="0.3">
      <c r="A605" t="str">
        <f t="shared" si="9"/>
        <v>12227</v>
      </c>
      <c r="B605" s="43" t="s">
        <v>3222</v>
      </c>
      <c r="C605" s="43" t="s">
        <v>39</v>
      </c>
      <c r="D605" s="43" t="s">
        <v>1281</v>
      </c>
      <c r="E605" s="134">
        <f>VLOOKUP(B605,[1]市区町村別_バス保有台数!$B$3:$E$1749,4,)</f>
        <v>170169</v>
      </c>
    </row>
    <row r="606" spans="1:5" x14ac:dyDescent="0.3">
      <c r="A606" t="str">
        <f t="shared" si="9"/>
        <v>12228</v>
      </c>
      <c r="B606" s="43" t="s">
        <v>3223</v>
      </c>
      <c r="C606" s="43" t="s">
        <v>39</v>
      </c>
      <c r="D606" s="43" t="s">
        <v>1314</v>
      </c>
      <c r="E606" s="134">
        <f>VLOOKUP(B606,[1]市区町村別_バス保有台数!$B$3:$E$1749,4,)</f>
        <v>94843</v>
      </c>
    </row>
    <row r="607" spans="1:5" x14ac:dyDescent="0.3">
      <c r="A607" t="str">
        <f t="shared" si="9"/>
        <v>12229</v>
      </c>
      <c r="B607" s="43" t="s">
        <v>3224</v>
      </c>
      <c r="C607" s="43" t="s">
        <v>39</v>
      </c>
      <c r="D607" s="43" t="s">
        <v>2609</v>
      </c>
      <c r="E607" s="134">
        <f>VLOOKUP(B607,[1]市区町村別_バス保有台数!$B$3:$E$1749,4,)</f>
        <v>64348</v>
      </c>
    </row>
    <row r="608" spans="1:5" x14ac:dyDescent="0.3">
      <c r="A608" t="str">
        <f t="shared" si="9"/>
        <v>12230</v>
      </c>
      <c r="B608" s="43" t="s">
        <v>3225</v>
      </c>
      <c r="C608" s="43" t="s">
        <v>39</v>
      </c>
      <c r="D608" s="43" t="s">
        <v>1382</v>
      </c>
      <c r="E608" s="134">
        <f>VLOOKUP(B608,[1]市区町村別_バス保有台数!$B$3:$E$1749,4,)</f>
        <v>69509</v>
      </c>
    </row>
    <row r="609" spans="1:5" x14ac:dyDescent="0.3">
      <c r="A609" t="str">
        <f t="shared" si="9"/>
        <v>12231</v>
      </c>
      <c r="B609" s="43" t="s">
        <v>3226</v>
      </c>
      <c r="C609" s="43" t="s">
        <v>39</v>
      </c>
      <c r="D609" s="43" t="s">
        <v>1412</v>
      </c>
      <c r="E609" s="134">
        <f>VLOOKUP(B609,[1]市区町村別_バス保有台数!$B$3:$E$1749,4,)</f>
        <v>103513</v>
      </c>
    </row>
    <row r="610" spans="1:5" x14ac:dyDescent="0.3">
      <c r="A610" t="str">
        <f t="shared" si="9"/>
        <v>12232</v>
      </c>
      <c r="B610" s="43" t="s">
        <v>3227</v>
      </c>
      <c r="C610" s="43" t="s">
        <v>39</v>
      </c>
      <c r="D610" s="43" t="s">
        <v>1439</v>
      </c>
      <c r="E610" s="134">
        <f>VLOOKUP(B610,[1]市区町村別_バス保有台数!$B$3:$E$1749,4,)</f>
        <v>63324</v>
      </c>
    </row>
    <row r="611" spans="1:5" x14ac:dyDescent="0.3">
      <c r="A611" t="str">
        <f t="shared" si="9"/>
        <v>12233</v>
      </c>
      <c r="B611" s="43" t="s">
        <v>3228</v>
      </c>
      <c r="C611" s="43" t="s">
        <v>39</v>
      </c>
      <c r="D611" s="43" t="s">
        <v>1468</v>
      </c>
      <c r="E611" s="134">
        <f>VLOOKUP(B611,[1]市区町村別_バス保有台数!$B$3:$E$1749,4,)</f>
        <v>50245</v>
      </c>
    </row>
    <row r="612" spans="1:5" x14ac:dyDescent="0.3">
      <c r="A612" t="str">
        <f t="shared" si="9"/>
        <v>12234</v>
      </c>
      <c r="B612" s="43" t="s">
        <v>3229</v>
      </c>
      <c r="C612" s="43" t="s">
        <v>39</v>
      </c>
      <c r="D612" s="43" t="s">
        <v>1492</v>
      </c>
      <c r="E612" s="134">
        <f>VLOOKUP(B612,[1]市区町村別_バス保有台数!$B$3:$E$1749,4,)</f>
        <v>37684</v>
      </c>
    </row>
    <row r="613" spans="1:5" x14ac:dyDescent="0.3">
      <c r="A613" t="str">
        <f t="shared" si="9"/>
        <v>12235</v>
      </c>
      <c r="B613" s="43" t="s">
        <v>3230</v>
      </c>
      <c r="C613" s="43" t="s">
        <v>39</v>
      </c>
      <c r="D613" s="43" t="s">
        <v>1515</v>
      </c>
      <c r="E613" s="134">
        <f>VLOOKUP(B613,[1]市区町村別_バス保有台数!$B$3:$E$1749,4,)</f>
        <v>36121</v>
      </c>
    </row>
    <row r="614" spans="1:5" x14ac:dyDescent="0.3">
      <c r="A614" t="str">
        <f t="shared" si="9"/>
        <v>12236</v>
      </c>
      <c r="B614" s="43" t="s">
        <v>3231</v>
      </c>
      <c r="C614" s="43" t="s">
        <v>39</v>
      </c>
      <c r="D614" s="43" t="s">
        <v>1538</v>
      </c>
      <c r="E614" s="134">
        <f>VLOOKUP(B614,[1]市区町村別_バス保有台数!$B$3:$E$1749,4,)</f>
        <v>75538</v>
      </c>
    </row>
    <row r="615" spans="1:5" x14ac:dyDescent="0.3">
      <c r="A615" t="str">
        <f t="shared" si="9"/>
        <v>12237</v>
      </c>
      <c r="B615" s="43" t="s">
        <v>3232</v>
      </c>
      <c r="C615" s="43" t="s">
        <v>39</v>
      </c>
      <c r="D615" s="43" t="s">
        <v>1562</v>
      </c>
      <c r="E615" s="134">
        <f>VLOOKUP(B615,[1]市区町村別_バス保有台数!$B$3:$E$1749,4,)</f>
        <v>51176</v>
      </c>
    </row>
    <row r="616" spans="1:5" x14ac:dyDescent="0.3">
      <c r="A616" t="str">
        <f t="shared" si="9"/>
        <v>12238</v>
      </c>
      <c r="B616" s="43" t="s">
        <v>3233</v>
      </c>
      <c r="C616" s="43" t="s">
        <v>39</v>
      </c>
      <c r="D616" s="43" t="s">
        <v>1580</v>
      </c>
      <c r="E616" s="134">
        <f>VLOOKUP(B616,[1]市区町村別_バス保有台数!$B$3:$E$1749,4,)</f>
        <v>37665</v>
      </c>
    </row>
    <row r="617" spans="1:5" x14ac:dyDescent="0.3">
      <c r="A617" t="str">
        <f t="shared" si="9"/>
        <v>12239</v>
      </c>
      <c r="B617" s="43" t="s">
        <v>3234</v>
      </c>
      <c r="C617" s="43" t="s">
        <v>39</v>
      </c>
      <c r="D617" s="43" t="s">
        <v>3235</v>
      </c>
      <c r="E617" s="134">
        <f>VLOOKUP(B617,[1]市区町村別_バス保有台数!$B$3:$E$1749,4,)</f>
        <v>49200</v>
      </c>
    </row>
    <row r="618" spans="1:5" x14ac:dyDescent="0.3">
      <c r="A618" t="str">
        <f t="shared" si="9"/>
        <v>12322</v>
      </c>
      <c r="B618" s="43" t="s">
        <v>3236</v>
      </c>
      <c r="C618" s="43" t="s">
        <v>39</v>
      </c>
      <c r="D618" s="43" t="s">
        <v>1613</v>
      </c>
      <c r="E618" s="134">
        <f>VLOOKUP(B618,[1]市区町村別_バス保有台数!$B$3:$E$1749,4,)</f>
        <v>20723</v>
      </c>
    </row>
    <row r="619" spans="1:5" x14ac:dyDescent="0.3">
      <c r="A619" t="str">
        <f t="shared" si="9"/>
        <v>12329</v>
      </c>
      <c r="B619" s="43" t="s">
        <v>3237</v>
      </c>
      <c r="C619" s="43" t="s">
        <v>39</v>
      </c>
      <c r="D619" s="43" t="s">
        <v>1630</v>
      </c>
      <c r="E619" s="134">
        <f>VLOOKUP(B619,[1]市区町村別_バス保有台数!$B$3:$E$1749,4,)</f>
        <v>20489</v>
      </c>
    </row>
    <row r="620" spans="1:5" x14ac:dyDescent="0.3">
      <c r="A620" t="str">
        <f t="shared" si="9"/>
        <v>12342</v>
      </c>
      <c r="B620" s="43" t="s">
        <v>3238</v>
      </c>
      <c r="C620" s="43" t="s">
        <v>39</v>
      </c>
      <c r="D620" s="43" t="s">
        <v>1647</v>
      </c>
      <c r="E620" s="134">
        <f>VLOOKUP(B620,[1]市区町村別_バス保有台数!$B$3:$E$1749,4,)</f>
        <v>6024</v>
      </c>
    </row>
    <row r="621" spans="1:5" x14ac:dyDescent="0.3">
      <c r="A621" t="str">
        <f t="shared" si="9"/>
        <v>12347</v>
      </c>
      <c r="B621" s="43" t="s">
        <v>3239</v>
      </c>
      <c r="C621" s="43" t="s">
        <v>39</v>
      </c>
      <c r="D621" s="43" t="s">
        <v>1664</v>
      </c>
      <c r="E621" s="134">
        <f>VLOOKUP(B621,[1]市区町村別_バス保有台数!$B$3:$E$1749,4,)</f>
        <v>14544</v>
      </c>
    </row>
    <row r="622" spans="1:5" x14ac:dyDescent="0.3">
      <c r="A622" t="str">
        <f t="shared" si="9"/>
        <v>12349</v>
      </c>
      <c r="B622" s="43" t="s">
        <v>3240</v>
      </c>
      <c r="C622" s="43" t="s">
        <v>39</v>
      </c>
      <c r="D622" s="43" t="s">
        <v>1678</v>
      </c>
      <c r="E622" s="134">
        <f>VLOOKUP(B622,[1]市区町村別_バス保有台数!$B$3:$E$1749,4,)</f>
        <v>13840</v>
      </c>
    </row>
    <row r="623" spans="1:5" x14ac:dyDescent="0.3">
      <c r="A623" t="str">
        <f t="shared" si="9"/>
        <v>12403</v>
      </c>
      <c r="B623" s="43" t="s">
        <v>3241</v>
      </c>
      <c r="C623" s="43" t="s">
        <v>39</v>
      </c>
      <c r="D623" s="43" t="s">
        <v>1692</v>
      </c>
      <c r="E623" s="134">
        <f>VLOOKUP(B623,[1]市区町村別_バス保有台数!$B$3:$E$1749,4,)</f>
        <v>15680</v>
      </c>
    </row>
    <row r="624" spans="1:5" x14ac:dyDescent="0.3">
      <c r="A624" t="str">
        <f t="shared" si="9"/>
        <v>12409</v>
      </c>
      <c r="B624" s="43" t="s">
        <v>3242</v>
      </c>
      <c r="C624" s="43" t="s">
        <v>39</v>
      </c>
      <c r="D624" s="43" t="s">
        <v>1704</v>
      </c>
      <c r="E624" s="134">
        <f>VLOOKUP(B624,[1]市区町村別_バス保有台数!$B$3:$E$1749,4,)</f>
        <v>7255</v>
      </c>
    </row>
    <row r="625" spans="1:5" x14ac:dyDescent="0.3">
      <c r="A625" t="str">
        <f t="shared" si="9"/>
        <v>12410</v>
      </c>
      <c r="B625" s="43" t="s">
        <v>3243</v>
      </c>
      <c r="C625" s="43" t="s">
        <v>39</v>
      </c>
      <c r="D625" s="43" t="s">
        <v>1718</v>
      </c>
      <c r="E625" s="134">
        <f>VLOOKUP(B625,[1]市区町村別_バス保有台数!$B$3:$E$1749,4,)</f>
        <v>23587</v>
      </c>
    </row>
    <row r="626" spans="1:5" x14ac:dyDescent="0.3">
      <c r="A626" t="str">
        <f t="shared" si="9"/>
        <v>12421</v>
      </c>
      <c r="B626" s="43" t="s">
        <v>3244</v>
      </c>
      <c r="C626" s="43" t="s">
        <v>39</v>
      </c>
      <c r="D626" s="43" t="s">
        <v>1729</v>
      </c>
      <c r="E626" s="134">
        <f>VLOOKUP(B626,[1]市区町村別_バス保有台数!$B$3:$E$1749,4,)</f>
        <v>12480</v>
      </c>
    </row>
    <row r="627" spans="1:5" x14ac:dyDescent="0.3">
      <c r="A627" t="str">
        <f t="shared" si="9"/>
        <v>12422</v>
      </c>
      <c r="B627" s="43" t="s">
        <v>3245</v>
      </c>
      <c r="C627" s="43" t="s">
        <v>39</v>
      </c>
      <c r="D627" s="43" t="s">
        <v>1739</v>
      </c>
      <c r="E627" s="134">
        <f>VLOOKUP(B627,[1]市区町村別_バス保有台数!$B$3:$E$1749,4,)</f>
        <v>6964</v>
      </c>
    </row>
    <row r="628" spans="1:5" x14ac:dyDescent="0.3">
      <c r="A628" t="str">
        <f t="shared" si="9"/>
        <v>12423</v>
      </c>
      <c r="B628" s="43" t="s">
        <v>3246</v>
      </c>
      <c r="C628" s="43" t="s">
        <v>39</v>
      </c>
      <c r="D628" s="43" t="s">
        <v>1748</v>
      </c>
      <c r="E628" s="134">
        <f>VLOOKUP(B628,[1]市区町村別_バス保有台数!$B$3:$E$1749,4,)</f>
        <v>14133</v>
      </c>
    </row>
    <row r="629" spans="1:5" x14ac:dyDescent="0.3">
      <c r="A629" t="str">
        <f t="shared" si="9"/>
        <v>12424</v>
      </c>
      <c r="B629" s="43" t="s">
        <v>3247</v>
      </c>
      <c r="C629" s="43" t="s">
        <v>39</v>
      </c>
      <c r="D629" s="43" t="s">
        <v>1757</v>
      </c>
      <c r="E629" s="134">
        <f>VLOOKUP(B629,[1]市区町村別_バス保有台数!$B$3:$E$1749,4,)</f>
        <v>11182</v>
      </c>
    </row>
    <row r="630" spans="1:5" x14ac:dyDescent="0.3">
      <c r="A630" t="str">
        <f t="shared" si="9"/>
        <v>12426</v>
      </c>
      <c r="B630" s="43" t="s">
        <v>3248</v>
      </c>
      <c r="C630" s="43" t="s">
        <v>39</v>
      </c>
      <c r="D630" s="43" t="s">
        <v>1766</v>
      </c>
      <c r="E630" s="134">
        <f>VLOOKUP(B630,[1]市区町村別_バス保有台数!$B$3:$E$1749,4,)</f>
        <v>6880</v>
      </c>
    </row>
    <row r="631" spans="1:5" x14ac:dyDescent="0.3">
      <c r="A631" t="str">
        <f t="shared" si="9"/>
        <v>12427</v>
      </c>
      <c r="B631" s="43" t="s">
        <v>3249</v>
      </c>
      <c r="C631" s="43" t="s">
        <v>39</v>
      </c>
      <c r="D631" s="43" t="s">
        <v>1775</v>
      </c>
      <c r="E631" s="134">
        <f>VLOOKUP(B631,[1]市区町村別_バス保有台数!$B$3:$E$1749,4,)</f>
        <v>7863</v>
      </c>
    </row>
    <row r="632" spans="1:5" x14ac:dyDescent="0.3">
      <c r="A632" t="str">
        <f t="shared" si="9"/>
        <v>12441</v>
      </c>
      <c r="B632" s="43" t="s">
        <v>3250</v>
      </c>
      <c r="C632" s="43" t="s">
        <v>39</v>
      </c>
      <c r="D632" s="43" t="s">
        <v>1786</v>
      </c>
      <c r="E632" s="134">
        <f>VLOOKUP(B632,[1]市区町村別_バス保有台数!$B$3:$E$1749,4,)</f>
        <v>8980</v>
      </c>
    </row>
    <row r="633" spans="1:5" x14ac:dyDescent="0.3">
      <c r="A633" t="str">
        <f t="shared" si="9"/>
        <v>12443</v>
      </c>
      <c r="B633" s="43" t="s">
        <v>3251</v>
      </c>
      <c r="C633" s="43" t="s">
        <v>39</v>
      </c>
      <c r="D633" s="43" t="s">
        <v>1793</v>
      </c>
      <c r="E633" s="134">
        <f>VLOOKUP(B633,[1]市区町村別_バス保有台数!$B$3:$E$1749,4,)</f>
        <v>7430</v>
      </c>
    </row>
    <row r="634" spans="1:5" x14ac:dyDescent="0.3">
      <c r="A634" t="str">
        <f t="shared" si="9"/>
        <v>12463</v>
      </c>
      <c r="B634" s="43" t="s">
        <v>3252</v>
      </c>
      <c r="C634" s="43" t="s">
        <v>39</v>
      </c>
      <c r="D634" s="43" t="s">
        <v>1802</v>
      </c>
      <c r="E634" s="134">
        <f>VLOOKUP(B634,[1]市区町村別_バス保有台数!$B$3:$E$1749,4,)</f>
        <v>7651</v>
      </c>
    </row>
    <row r="635" spans="1:5" x14ac:dyDescent="0.3">
      <c r="A635" t="str">
        <f t="shared" si="9"/>
        <v>13101</v>
      </c>
      <c r="B635" s="43" t="s">
        <v>3253</v>
      </c>
      <c r="C635" s="43" t="s">
        <v>40</v>
      </c>
      <c r="D635" s="43" t="s">
        <v>87</v>
      </c>
      <c r="E635" s="134">
        <f>VLOOKUP(B635,[1]市区町村別_バス保有台数!$B$3:$E$1749,4,)</f>
        <v>65942</v>
      </c>
    </row>
    <row r="636" spans="1:5" x14ac:dyDescent="0.3">
      <c r="A636" t="str">
        <f t="shared" si="9"/>
        <v>13102</v>
      </c>
      <c r="B636" s="43" t="s">
        <v>3254</v>
      </c>
      <c r="C636" s="43" t="s">
        <v>40</v>
      </c>
      <c r="D636" s="43" t="s">
        <v>137</v>
      </c>
      <c r="E636" s="134">
        <f>VLOOKUP(B636,[1]市区町村別_バス保有台数!$B$3:$E$1749,4,)</f>
        <v>168361</v>
      </c>
    </row>
    <row r="637" spans="1:5" x14ac:dyDescent="0.3">
      <c r="A637" t="str">
        <f t="shared" si="9"/>
        <v>13103</v>
      </c>
      <c r="B637" s="43" t="s">
        <v>3255</v>
      </c>
      <c r="C637" s="43" t="s">
        <v>40</v>
      </c>
      <c r="D637" s="43" t="s">
        <v>205</v>
      </c>
      <c r="E637" s="134">
        <f>VLOOKUP(B637,[1]市区町村別_バス保有台数!$B$3:$E$1749,4,)</f>
        <v>260379</v>
      </c>
    </row>
    <row r="638" spans="1:5" x14ac:dyDescent="0.3">
      <c r="A638" t="str">
        <f t="shared" si="9"/>
        <v>13104</v>
      </c>
      <c r="B638" s="43" t="s">
        <v>3256</v>
      </c>
      <c r="C638" s="43" t="s">
        <v>40</v>
      </c>
      <c r="D638" s="43" t="s">
        <v>266</v>
      </c>
      <c r="E638" s="134">
        <f>VLOOKUP(B638,[1]市区町村別_バス保有台数!$B$3:$E$1749,4,)</f>
        <v>348452</v>
      </c>
    </row>
    <row r="639" spans="1:5" x14ac:dyDescent="0.3">
      <c r="A639" t="str">
        <f t="shared" si="9"/>
        <v>13105</v>
      </c>
      <c r="B639" s="43" t="s">
        <v>3257</v>
      </c>
      <c r="C639" s="43" t="s">
        <v>40</v>
      </c>
      <c r="D639" s="43" t="s">
        <v>317</v>
      </c>
      <c r="E639" s="134">
        <f>VLOOKUP(B639,[1]市区町村別_バス保有台数!$B$3:$E$1749,4,)</f>
        <v>226114</v>
      </c>
    </row>
    <row r="640" spans="1:5" x14ac:dyDescent="0.3">
      <c r="A640" t="str">
        <f t="shared" si="9"/>
        <v>13106</v>
      </c>
      <c r="B640" s="43" t="s">
        <v>3258</v>
      </c>
      <c r="C640" s="43" t="s">
        <v>40</v>
      </c>
      <c r="D640" s="43" t="s">
        <v>369</v>
      </c>
      <c r="E640" s="134">
        <f>VLOOKUP(B640,[1]市区町村別_バス保有台数!$B$3:$E$1749,4,)</f>
        <v>202431</v>
      </c>
    </row>
    <row r="641" spans="1:5" x14ac:dyDescent="0.3">
      <c r="A641" t="str">
        <f t="shared" si="9"/>
        <v>13107</v>
      </c>
      <c r="B641" s="43" t="s">
        <v>3259</v>
      </c>
      <c r="C641" s="43" t="s">
        <v>40</v>
      </c>
      <c r="D641" s="43" t="s">
        <v>420</v>
      </c>
      <c r="E641" s="134">
        <f>VLOOKUP(B641,[1]市区町村別_バス保有台数!$B$3:$E$1749,4,)</f>
        <v>274896</v>
      </c>
    </row>
    <row r="642" spans="1:5" x14ac:dyDescent="0.3">
      <c r="A642" t="str">
        <f t="shared" si="9"/>
        <v>13108</v>
      </c>
      <c r="B642" s="43" t="s">
        <v>3260</v>
      </c>
      <c r="C642" s="43" t="s">
        <v>40</v>
      </c>
      <c r="D642" s="43" t="s">
        <v>475</v>
      </c>
      <c r="E642" s="134">
        <f>VLOOKUP(B642,[1]市区町村別_バス保有台数!$B$3:$E$1749,4,)</f>
        <v>521835</v>
      </c>
    </row>
    <row r="643" spans="1:5" x14ac:dyDescent="0.3">
      <c r="A643" t="str">
        <f t="shared" ref="A643:A706" si="10">LEFT(B643,5)</f>
        <v>13109</v>
      </c>
      <c r="B643" s="43" t="s">
        <v>3261</v>
      </c>
      <c r="C643" s="43" t="s">
        <v>40</v>
      </c>
      <c r="D643" s="43" t="s">
        <v>528</v>
      </c>
      <c r="E643" s="134">
        <f>VLOOKUP(B643,[1]市区町村別_バス保有台数!$B$3:$E$1749,4,)</f>
        <v>401704</v>
      </c>
    </row>
    <row r="644" spans="1:5" x14ac:dyDescent="0.3">
      <c r="A644" t="str">
        <f t="shared" si="10"/>
        <v>13110</v>
      </c>
      <c r="B644" s="43" t="s">
        <v>3262</v>
      </c>
      <c r="C644" s="43" t="s">
        <v>40</v>
      </c>
      <c r="D644" s="43" t="s">
        <v>582</v>
      </c>
      <c r="E644" s="134">
        <f>VLOOKUP(B644,[1]市区町村別_バス保有台数!$B$3:$E$1749,4,)</f>
        <v>281474</v>
      </c>
    </row>
    <row r="645" spans="1:5" x14ac:dyDescent="0.3">
      <c r="A645" t="str">
        <f t="shared" si="10"/>
        <v>13111</v>
      </c>
      <c r="B645" s="43" t="s">
        <v>3263</v>
      </c>
      <c r="C645" s="43" t="s">
        <v>40</v>
      </c>
      <c r="D645" s="43" t="s">
        <v>633</v>
      </c>
      <c r="E645" s="134">
        <f>VLOOKUP(B645,[1]市区町村別_バス保有台数!$B$3:$E$1749,4,)</f>
        <v>734493</v>
      </c>
    </row>
    <row r="646" spans="1:5" x14ac:dyDescent="0.3">
      <c r="A646" t="str">
        <f t="shared" si="10"/>
        <v>13112</v>
      </c>
      <c r="B646" s="43" t="s">
        <v>3264</v>
      </c>
      <c r="C646" s="43" t="s">
        <v>40</v>
      </c>
      <c r="D646" s="43" t="s">
        <v>686</v>
      </c>
      <c r="E646" s="134">
        <f>VLOOKUP(B646,[1]市区町村別_バス保有台数!$B$3:$E$1749,4,)</f>
        <v>917486</v>
      </c>
    </row>
    <row r="647" spans="1:5" x14ac:dyDescent="0.3">
      <c r="A647" t="str">
        <f t="shared" si="10"/>
        <v>13113</v>
      </c>
      <c r="B647" s="43" t="s">
        <v>3265</v>
      </c>
      <c r="C647" s="43" t="s">
        <v>40</v>
      </c>
      <c r="D647" s="43" t="s">
        <v>739</v>
      </c>
      <c r="E647" s="134">
        <f>VLOOKUP(B647,[1]市区町村別_バス保有台数!$B$3:$E$1749,4,)</f>
        <v>229671</v>
      </c>
    </row>
    <row r="648" spans="1:5" x14ac:dyDescent="0.3">
      <c r="A648" t="str">
        <f t="shared" si="10"/>
        <v>13114</v>
      </c>
      <c r="B648" s="43" t="s">
        <v>3266</v>
      </c>
      <c r="C648" s="43" t="s">
        <v>40</v>
      </c>
      <c r="D648" s="43" t="s">
        <v>793</v>
      </c>
      <c r="E648" s="134">
        <f>VLOOKUP(B648,[1]市区町村別_バス保有台数!$B$3:$E$1749,4,)</f>
        <v>335234</v>
      </c>
    </row>
    <row r="649" spans="1:5" x14ac:dyDescent="0.3">
      <c r="A649" t="str">
        <f t="shared" si="10"/>
        <v>13115</v>
      </c>
      <c r="B649" s="43" t="s">
        <v>3267</v>
      </c>
      <c r="C649" s="43" t="s">
        <v>40</v>
      </c>
      <c r="D649" s="43" t="s">
        <v>844</v>
      </c>
      <c r="E649" s="134">
        <f>VLOOKUP(B649,[1]市区町村別_バス保有台数!$B$3:$E$1749,4,)</f>
        <v>574118</v>
      </c>
    </row>
    <row r="650" spans="1:5" x14ac:dyDescent="0.3">
      <c r="A650" t="str">
        <f t="shared" si="10"/>
        <v>13116</v>
      </c>
      <c r="B650" s="43" t="s">
        <v>3268</v>
      </c>
      <c r="C650" s="43" t="s">
        <v>40</v>
      </c>
      <c r="D650" s="43" t="s">
        <v>896</v>
      </c>
      <c r="E650" s="134">
        <f>VLOOKUP(B650,[1]市区町村別_バス保有台数!$B$3:$E$1749,4,)</f>
        <v>290246</v>
      </c>
    </row>
    <row r="651" spans="1:5" x14ac:dyDescent="0.3">
      <c r="A651" t="str">
        <f t="shared" si="10"/>
        <v>13117</v>
      </c>
      <c r="B651" s="43" t="s">
        <v>3269</v>
      </c>
      <c r="C651" s="43" t="s">
        <v>40</v>
      </c>
      <c r="D651" s="43" t="s">
        <v>949</v>
      </c>
      <c r="E651" s="134">
        <f>VLOOKUP(B651,[1]市区町村別_バス保有台数!$B$3:$E$1749,4,)</f>
        <v>353908</v>
      </c>
    </row>
    <row r="652" spans="1:5" x14ac:dyDescent="0.3">
      <c r="A652" t="str">
        <f t="shared" si="10"/>
        <v>13118</v>
      </c>
      <c r="B652" s="43" t="s">
        <v>3270</v>
      </c>
      <c r="C652" s="43" t="s">
        <v>40</v>
      </c>
      <c r="D652" s="43" t="s">
        <v>995</v>
      </c>
      <c r="E652" s="134">
        <f>VLOOKUP(B652,[1]市区町村別_バス保有台数!$B$3:$E$1749,4,)</f>
        <v>217146</v>
      </c>
    </row>
    <row r="653" spans="1:5" x14ac:dyDescent="0.3">
      <c r="A653" t="str">
        <f t="shared" si="10"/>
        <v>13119</v>
      </c>
      <c r="B653" s="43" t="s">
        <v>3271</v>
      </c>
      <c r="C653" s="43" t="s">
        <v>40</v>
      </c>
      <c r="D653" s="43" t="s">
        <v>1041</v>
      </c>
      <c r="E653" s="134">
        <f>VLOOKUP(B653,[1]市区町村別_バス保有台数!$B$3:$E$1749,4,)</f>
        <v>571357</v>
      </c>
    </row>
    <row r="654" spans="1:5" x14ac:dyDescent="0.3">
      <c r="A654" t="str">
        <f t="shared" si="10"/>
        <v>13120</v>
      </c>
      <c r="B654" s="43" t="s">
        <v>3272</v>
      </c>
      <c r="C654" s="43" t="s">
        <v>40</v>
      </c>
      <c r="D654" s="43" t="s">
        <v>1086</v>
      </c>
      <c r="E654" s="134">
        <f>VLOOKUP(B654,[1]市区町村別_バス保有台数!$B$3:$E$1749,4,)</f>
        <v>739435</v>
      </c>
    </row>
    <row r="655" spans="1:5" x14ac:dyDescent="0.3">
      <c r="A655" t="str">
        <f t="shared" si="10"/>
        <v>13121</v>
      </c>
      <c r="B655" s="43" t="s">
        <v>3273</v>
      </c>
      <c r="C655" s="43" t="s">
        <v>40</v>
      </c>
      <c r="D655" s="43" t="s">
        <v>1126</v>
      </c>
      <c r="E655" s="134">
        <f>VLOOKUP(B655,[1]市区町村別_バス保有台数!$B$3:$E$1749,4,)</f>
        <v>691298</v>
      </c>
    </row>
    <row r="656" spans="1:5" x14ac:dyDescent="0.3">
      <c r="A656" t="str">
        <f t="shared" si="10"/>
        <v>13122</v>
      </c>
      <c r="B656" s="43" t="s">
        <v>3274</v>
      </c>
      <c r="C656" s="43" t="s">
        <v>40</v>
      </c>
      <c r="D656" s="43" t="s">
        <v>1164</v>
      </c>
      <c r="E656" s="134">
        <f>VLOOKUP(B656,[1]市区町村別_バス保有台数!$B$3:$E$1749,4,)</f>
        <v>464550</v>
      </c>
    </row>
    <row r="657" spans="1:5" x14ac:dyDescent="0.3">
      <c r="A657" t="str">
        <f t="shared" si="10"/>
        <v>13123</v>
      </c>
      <c r="B657" s="43" t="s">
        <v>3275</v>
      </c>
      <c r="C657" s="43" t="s">
        <v>40</v>
      </c>
      <c r="D657" s="43" t="s">
        <v>1202</v>
      </c>
      <c r="E657" s="134">
        <f>VLOOKUP(B657,[1]市区町村別_バス保有台数!$B$3:$E$1749,4,)</f>
        <v>700079</v>
      </c>
    </row>
    <row r="658" spans="1:5" x14ac:dyDescent="0.3">
      <c r="A658" t="str">
        <f t="shared" si="10"/>
        <v>13201</v>
      </c>
      <c r="B658" s="43" t="s">
        <v>3276</v>
      </c>
      <c r="C658" s="43" t="s">
        <v>40</v>
      </c>
      <c r="D658" s="43" t="s">
        <v>1244</v>
      </c>
      <c r="E658" s="134">
        <f>VLOOKUP(B658,[1]市区町村別_バス保有台数!$B$3:$E$1749,4,)</f>
        <v>562480</v>
      </c>
    </row>
    <row r="659" spans="1:5" x14ac:dyDescent="0.3">
      <c r="A659" t="str">
        <f t="shared" si="10"/>
        <v>13202</v>
      </c>
      <c r="B659" s="43" t="s">
        <v>3277</v>
      </c>
      <c r="C659" s="43" t="s">
        <v>40</v>
      </c>
      <c r="D659" s="43" t="s">
        <v>1282</v>
      </c>
      <c r="E659" s="134">
        <f>VLOOKUP(B659,[1]市区町村別_バス保有台数!$B$3:$E$1749,4,)</f>
        <v>184090</v>
      </c>
    </row>
    <row r="660" spans="1:5" x14ac:dyDescent="0.3">
      <c r="A660" t="str">
        <f t="shared" si="10"/>
        <v>13203</v>
      </c>
      <c r="B660" s="43" t="s">
        <v>3278</v>
      </c>
      <c r="C660" s="43" t="s">
        <v>40</v>
      </c>
      <c r="D660" s="43" t="s">
        <v>1315</v>
      </c>
      <c r="E660" s="134">
        <f>VLOOKUP(B660,[1]市区町村別_バス保有台数!$B$3:$E$1749,4,)</f>
        <v>146871</v>
      </c>
    </row>
    <row r="661" spans="1:5" x14ac:dyDescent="0.3">
      <c r="A661" t="str">
        <f t="shared" si="10"/>
        <v>13204</v>
      </c>
      <c r="B661" s="43" t="s">
        <v>3279</v>
      </c>
      <c r="C661" s="43" t="s">
        <v>40</v>
      </c>
      <c r="D661" s="43" t="s">
        <v>1351</v>
      </c>
      <c r="E661" s="134">
        <f>VLOOKUP(B661,[1]市区町村別_バス保有台数!$B$3:$E$1749,4,)</f>
        <v>188461</v>
      </c>
    </row>
    <row r="662" spans="1:5" x14ac:dyDescent="0.3">
      <c r="A662" t="str">
        <f t="shared" si="10"/>
        <v>13205</v>
      </c>
      <c r="B662" s="43" t="s">
        <v>3280</v>
      </c>
      <c r="C662" s="43" t="s">
        <v>40</v>
      </c>
      <c r="D662" s="43" t="s">
        <v>1383</v>
      </c>
      <c r="E662" s="134">
        <f>VLOOKUP(B662,[1]市区町村別_バス保有台数!$B$3:$E$1749,4,)</f>
        <v>133032</v>
      </c>
    </row>
    <row r="663" spans="1:5" x14ac:dyDescent="0.3">
      <c r="A663" t="str">
        <f t="shared" si="10"/>
        <v>13206</v>
      </c>
      <c r="B663" s="43" t="s">
        <v>3281</v>
      </c>
      <c r="C663" s="43" t="s">
        <v>40</v>
      </c>
      <c r="D663" s="43" t="s">
        <v>441</v>
      </c>
      <c r="E663" s="134">
        <f>VLOOKUP(B663,[1]市区町村別_バス保有台数!$B$3:$E$1749,4,)</f>
        <v>260232</v>
      </c>
    </row>
    <row r="664" spans="1:5" x14ac:dyDescent="0.3">
      <c r="A664" t="str">
        <f t="shared" si="10"/>
        <v>13207</v>
      </c>
      <c r="B664" s="43" t="s">
        <v>3282</v>
      </c>
      <c r="C664" s="43" t="s">
        <v>40</v>
      </c>
      <c r="D664" s="43" t="s">
        <v>1440</v>
      </c>
      <c r="E664" s="134">
        <f>VLOOKUP(B664,[1]市区町村別_バス保有台数!$B$3:$E$1749,4,)</f>
        <v>113397</v>
      </c>
    </row>
    <row r="665" spans="1:5" x14ac:dyDescent="0.3">
      <c r="A665" t="str">
        <f t="shared" si="10"/>
        <v>13208</v>
      </c>
      <c r="B665" s="43" t="s">
        <v>3283</v>
      </c>
      <c r="C665" s="43" t="s">
        <v>40</v>
      </c>
      <c r="D665" s="43" t="s">
        <v>1469</v>
      </c>
      <c r="E665" s="134">
        <f>VLOOKUP(B665,[1]市区町村別_バス保有台数!$B$3:$E$1749,4,)</f>
        <v>237054</v>
      </c>
    </row>
    <row r="666" spans="1:5" x14ac:dyDescent="0.3">
      <c r="A666" t="str">
        <f t="shared" si="10"/>
        <v>13209</v>
      </c>
      <c r="B666" s="43" t="s">
        <v>3284</v>
      </c>
      <c r="C666" s="43" t="s">
        <v>40</v>
      </c>
      <c r="D666" s="43" t="s">
        <v>1493</v>
      </c>
      <c r="E666" s="134">
        <f>VLOOKUP(B666,[1]市区町村別_バス保有台数!$B$3:$E$1749,4,)</f>
        <v>428821</v>
      </c>
    </row>
    <row r="667" spans="1:5" x14ac:dyDescent="0.3">
      <c r="A667" t="str">
        <f t="shared" si="10"/>
        <v>13210</v>
      </c>
      <c r="B667" s="43" t="s">
        <v>3285</v>
      </c>
      <c r="C667" s="43" t="s">
        <v>40</v>
      </c>
      <c r="D667" s="43" t="s">
        <v>1516</v>
      </c>
      <c r="E667" s="134">
        <f>VLOOKUP(B667,[1]市区町村別_バス保有台数!$B$3:$E$1749,4,)</f>
        <v>122306</v>
      </c>
    </row>
    <row r="668" spans="1:5" x14ac:dyDescent="0.3">
      <c r="A668" t="str">
        <f t="shared" si="10"/>
        <v>13211</v>
      </c>
      <c r="B668" s="43" t="s">
        <v>3286</v>
      </c>
      <c r="C668" s="43" t="s">
        <v>40</v>
      </c>
      <c r="D668" s="43" t="s">
        <v>1539</v>
      </c>
      <c r="E668" s="134">
        <f>VLOOKUP(B668,[1]市区町村別_バス保有台数!$B$3:$E$1749,4,)</f>
        <v>194869</v>
      </c>
    </row>
    <row r="669" spans="1:5" x14ac:dyDescent="0.3">
      <c r="A669" t="str">
        <f t="shared" si="10"/>
        <v>13212</v>
      </c>
      <c r="B669" s="43" t="s">
        <v>3287</v>
      </c>
      <c r="C669" s="43" t="s">
        <v>40</v>
      </c>
      <c r="D669" s="43" t="s">
        <v>1563</v>
      </c>
      <c r="E669" s="134">
        <f>VLOOKUP(B669,[1]市区町村別_バス保有台数!$B$3:$E$1749,4,)</f>
        <v>186346</v>
      </c>
    </row>
    <row r="670" spans="1:5" x14ac:dyDescent="0.3">
      <c r="A670" t="str">
        <f t="shared" si="10"/>
        <v>13213</v>
      </c>
      <c r="B670" s="43" t="s">
        <v>3288</v>
      </c>
      <c r="C670" s="43" t="s">
        <v>40</v>
      </c>
      <c r="D670" s="43" t="s">
        <v>1581</v>
      </c>
      <c r="E670" s="134">
        <f>VLOOKUP(B670,[1]市区町村別_バス保有台数!$B$3:$E$1749,4,)</f>
        <v>151255</v>
      </c>
    </row>
    <row r="671" spans="1:5" x14ac:dyDescent="0.3">
      <c r="A671" t="str">
        <f t="shared" si="10"/>
        <v>13214</v>
      </c>
      <c r="B671" s="43" t="s">
        <v>3289</v>
      </c>
      <c r="C671" s="43" t="s">
        <v>40</v>
      </c>
      <c r="D671" s="43" t="s">
        <v>1599</v>
      </c>
      <c r="E671" s="134">
        <f>VLOOKUP(B671,[1]市区町村別_バス保有台数!$B$3:$E$1749,4,)</f>
        <v>125170</v>
      </c>
    </row>
    <row r="672" spans="1:5" x14ac:dyDescent="0.3">
      <c r="A672" t="str">
        <f t="shared" si="10"/>
        <v>13215</v>
      </c>
      <c r="B672" s="43" t="s">
        <v>3290</v>
      </c>
      <c r="C672" s="43" t="s">
        <v>40</v>
      </c>
      <c r="D672" s="43" t="s">
        <v>1614</v>
      </c>
      <c r="E672" s="134">
        <f>VLOOKUP(B672,[1]市区町村別_バス保有台数!$B$3:$E$1749,4,)</f>
        <v>76280</v>
      </c>
    </row>
    <row r="673" spans="1:5" x14ac:dyDescent="0.3">
      <c r="A673" t="str">
        <f t="shared" si="10"/>
        <v>13218</v>
      </c>
      <c r="B673" s="43" t="s">
        <v>3291</v>
      </c>
      <c r="C673" s="43" t="s">
        <v>40</v>
      </c>
      <c r="D673" s="43" t="s">
        <v>1631</v>
      </c>
      <c r="E673" s="134">
        <f>VLOOKUP(B673,[1]市区町村別_バス保有台数!$B$3:$E$1749,4,)</f>
        <v>57617</v>
      </c>
    </row>
    <row r="674" spans="1:5" x14ac:dyDescent="0.3">
      <c r="A674" t="str">
        <f t="shared" si="10"/>
        <v>13219</v>
      </c>
      <c r="B674" s="43" t="s">
        <v>3292</v>
      </c>
      <c r="C674" s="43" t="s">
        <v>40</v>
      </c>
      <c r="D674" s="43" t="s">
        <v>1648</v>
      </c>
      <c r="E674" s="134">
        <f>VLOOKUP(B674,[1]市区町村別_バス保有台数!$B$3:$E$1749,4,)</f>
        <v>83257</v>
      </c>
    </row>
    <row r="675" spans="1:5" x14ac:dyDescent="0.3">
      <c r="A675" t="str">
        <f t="shared" si="10"/>
        <v>13220</v>
      </c>
      <c r="B675" s="43" t="s">
        <v>3293</v>
      </c>
      <c r="C675" s="43" t="s">
        <v>40</v>
      </c>
      <c r="D675" s="43" t="s">
        <v>1665</v>
      </c>
      <c r="E675" s="134">
        <f>VLOOKUP(B675,[1]市区町村別_バス保有台数!$B$3:$E$1749,4,)</f>
        <v>85301</v>
      </c>
    </row>
    <row r="676" spans="1:5" x14ac:dyDescent="0.3">
      <c r="A676" t="str">
        <f t="shared" si="10"/>
        <v>13221</v>
      </c>
      <c r="B676" s="43" t="s">
        <v>3294</v>
      </c>
      <c r="C676" s="43" t="s">
        <v>40</v>
      </c>
      <c r="D676" s="43" t="s">
        <v>1679</v>
      </c>
      <c r="E676" s="134">
        <f>VLOOKUP(B676,[1]市区町村別_バス保有台数!$B$3:$E$1749,4,)</f>
        <v>74636</v>
      </c>
    </row>
    <row r="677" spans="1:5" x14ac:dyDescent="0.3">
      <c r="A677" t="str">
        <f t="shared" si="10"/>
        <v>13222</v>
      </c>
      <c r="B677" s="43" t="s">
        <v>3295</v>
      </c>
      <c r="C677" s="43" t="s">
        <v>40</v>
      </c>
      <c r="D677" s="43" t="s">
        <v>1693</v>
      </c>
      <c r="E677" s="134">
        <f>VLOOKUP(B677,[1]市区町村別_バス保有台数!$B$3:$E$1749,4,)</f>
        <v>116916</v>
      </c>
    </row>
    <row r="678" spans="1:5" x14ac:dyDescent="0.3">
      <c r="A678" t="str">
        <f t="shared" si="10"/>
        <v>13223</v>
      </c>
      <c r="B678" s="43" t="s">
        <v>3296</v>
      </c>
      <c r="C678" s="43" t="s">
        <v>40</v>
      </c>
      <c r="D678" s="43" t="s">
        <v>1705</v>
      </c>
      <c r="E678" s="134">
        <f>VLOOKUP(B678,[1]市区町村別_バス保有台数!$B$3:$E$1749,4,)</f>
        <v>72382</v>
      </c>
    </row>
    <row r="679" spans="1:5" x14ac:dyDescent="0.3">
      <c r="A679" t="str">
        <f t="shared" si="10"/>
        <v>13224</v>
      </c>
      <c r="B679" s="43" t="s">
        <v>3297</v>
      </c>
      <c r="C679" s="43" t="s">
        <v>40</v>
      </c>
      <c r="D679" s="43" t="s">
        <v>1719</v>
      </c>
      <c r="E679" s="134">
        <f>VLOOKUP(B679,[1]市区町村別_バス保有台数!$B$3:$E$1749,4,)</f>
        <v>148823</v>
      </c>
    </row>
    <row r="680" spans="1:5" x14ac:dyDescent="0.3">
      <c r="A680" t="str">
        <f t="shared" si="10"/>
        <v>13225</v>
      </c>
      <c r="B680" s="43" t="s">
        <v>3298</v>
      </c>
      <c r="C680" s="43" t="s">
        <v>40</v>
      </c>
      <c r="D680" s="43" t="s">
        <v>1730</v>
      </c>
      <c r="E680" s="134">
        <f>VLOOKUP(B680,[1]市区町村別_バス保有台数!$B$3:$E$1749,4,)</f>
        <v>91540</v>
      </c>
    </row>
    <row r="681" spans="1:5" x14ac:dyDescent="0.3">
      <c r="A681" t="str">
        <f t="shared" si="10"/>
        <v>13227</v>
      </c>
      <c r="B681" s="43" t="s">
        <v>3299</v>
      </c>
      <c r="C681" s="43" t="s">
        <v>40</v>
      </c>
      <c r="D681" s="43" t="s">
        <v>1740</v>
      </c>
      <c r="E681" s="134">
        <f>VLOOKUP(B681,[1]市区町村別_バス保有台数!$B$3:$E$1749,4,)</f>
        <v>55354</v>
      </c>
    </row>
    <row r="682" spans="1:5" x14ac:dyDescent="0.3">
      <c r="A682" t="str">
        <f t="shared" si="10"/>
        <v>13228</v>
      </c>
      <c r="B682" s="43" t="s">
        <v>3300</v>
      </c>
      <c r="C682" s="43" t="s">
        <v>40</v>
      </c>
      <c r="D682" s="43" t="s">
        <v>1749</v>
      </c>
      <c r="E682" s="134">
        <f>VLOOKUP(B682,[1]市区町村別_バス保有台数!$B$3:$E$1749,4,)</f>
        <v>80667</v>
      </c>
    </row>
    <row r="683" spans="1:5" x14ac:dyDescent="0.3">
      <c r="A683" t="str">
        <f t="shared" si="10"/>
        <v>13229</v>
      </c>
      <c r="B683" s="43" t="s">
        <v>3301</v>
      </c>
      <c r="C683" s="43" t="s">
        <v>40</v>
      </c>
      <c r="D683" s="43" t="s">
        <v>1758</v>
      </c>
      <c r="E683" s="134">
        <f>VLOOKUP(B683,[1]市区町村別_バス保有台数!$B$3:$E$1749,4,)</f>
        <v>205125</v>
      </c>
    </row>
    <row r="684" spans="1:5" x14ac:dyDescent="0.3">
      <c r="A684" t="str">
        <f t="shared" si="10"/>
        <v>13303</v>
      </c>
      <c r="B684" s="43" t="s">
        <v>3302</v>
      </c>
      <c r="C684" s="43" t="s">
        <v>40</v>
      </c>
      <c r="D684" s="43" t="s">
        <v>1767</v>
      </c>
      <c r="E684" s="134">
        <f>VLOOKUP(B684,[1]市区町村別_バス保有台数!$B$3:$E$1749,4,)</f>
        <v>32824</v>
      </c>
    </row>
    <row r="685" spans="1:5" x14ac:dyDescent="0.3">
      <c r="A685" t="str">
        <f t="shared" si="10"/>
        <v>13305</v>
      </c>
      <c r="B685" s="43" t="s">
        <v>3303</v>
      </c>
      <c r="C685" s="43" t="s">
        <v>40</v>
      </c>
      <c r="D685" s="43" t="s">
        <v>1776</v>
      </c>
      <c r="E685" s="134">
        <f>VLOOKUP(B685,[1]市区町村別_バス保有台数!$B$3:$E$1749,4,)</f>
        <v>16695</v>
      </c>
    </row>
    <row r="686" spans="1:5" x14ac:dyDescent="0.3">
      <c r="A686" t="str">
        <f t="shared" si="10"/>
        <v>13307</v>
      </c>
      <c r="B686" s="43" t="s">
        <v>3304</v>
      </c>
      <c r="C686" s="43" t="s">
        <v>40</v>
      </c>
      <c r="D686" s="43" t="s">
        <v>1787</v>
      </c>
      <c r="E686" s="134">
        <f>VLOOKUP(B686,[1]市区町村別_バス保有台数!$B$3:$E$1749,4,)</f>
        <v>2138</v>
      </c>
    </row>
    <row r="687" spans="1:5" x14ac:dyDescent="0.3">
      <c r="A687" t="str">
        <f t="shared" si="10"/>
        <v>13308</v>
      </c>
      <c r="B687" s="43" t="s">
        <v>3305</v>
      </c>
      <c r="C687" s="43" t="s">
        <v>40</v>
      </c>
      <c r="D687" s="43" t="s">
        <v>1794</v>
      </c>
      <c r="E687" s="134">
        <f>VLOOKUP(B687,[1]市区町村別_バス保有台数!$B$3:$E$1749,4,)</f>
        <v>5038</v>
      </c>
    </row>
    <row r="688" spans="1:5" x14ac:dyDescent="0.3">
      <c r="A688" t="str">
        <f t="shared" si="10"/>
        <v>13361</v>
      </c>
      <c r="B688" s="43" t="s">
        <v>3306</v>
      </c>
      <c r="C688" s="43" t="s">
        <v>40</v>
      </c>
      <c r="D688" s="43" t="s">
        <v>1803</v>
      </c>
      <c r="E688" s="134">
        <f>VLOOKUP(B688,[1]市区町村別_バス保有台数!$B$3:$E$1749,4,)</f>
        <v>7544</v>
      </c>
    </row>
    <row r="689" spans="1:5" x14ac:dyDescent="0.3">
      <c r="A689" t="str">
        <f t="shared" si="10"/>
        <v>13362</v>
      </c>
      <c r="B689" s="43" t="s">
        <v>3307</v>
      </c>
      <c r="C689" s="43" t="s">
        <v>40</v>
      </c>
      <c r="D689" s="43" t="s">
        <v>1811</v>
      </c>
      <c r="E689" s="134">
        <f>VLOOKUP(B689,[1]市区町村別_バス保有台数!$B$3:$E$1749,4,)</f>
        <v>322</v>
      </c>
    </row>
    <row r="690" spans="1:5" x14ac:dyDescent="0.3">
      <c r="A690" t="str">
        <f t="shared" si="10"/>
        <v>13363</v>
      </c>
      <c r="B690" s="43" t="s">
        <v>3308</v>
      </c>
      <c r="C690" s="43" t="s">
        <v>40</v>
      </c>
      <c r="D690" s="43" t="s">
        <v>1818</v>
      </c>
      <c r="E690" s="134">
        <f>VLOOKUP(B690,[1]市区町村別_バス保有台数!$B$3:$E$1749,4,)</f>
        <v>2688</v>
      </c>
    </row>
    <row r="691" spans="1:5" x14ac:dyDescent="0.3">
      <c r="A691" t="str">
        <f t="shared" si="10"/>
        <v>13364</v>
      </c>
      <c r="B691" s="43" t="s">
        <v>3309</v>
      </c>
      <c r="C691" s="43" t="s">
        <v>40</v>
      </c>
      <c r="D691" s="43" t="s">
        <v>1824</v>
      </c>
      <c r="E691" s="134">
        <f>VLOOKUP(B691,[1]市区町村別_バス保有台数!$B$3:$E$1749,4,)</f>
        <v>1919</v>
      </c>
    </row>
    <row r="692" spans="1:5" x14ac:dyDescent="0.3">
      <c r="A692" t="str">
        <f t="shared" si="10"/>
        <v>13381</v>
      </c>
      <c r="B692" s="43" t="s">
        <v>3310</v>
      </c>
      <c r="C692" s="43" t="s">
        <v>40</v>
      </c>
      <c r="D692" s="43" t="s">
        <v>1830</v>
      </c>
      <c r="E692" s="134">
        <f>VLOOKUP(B692,[1]市区町村別_バス保有台数!$B$3:$E$1749,4,)</f>
        <v>2425</v>
      </c>
    </row>
    <row r="693" spans="1:5" x14ac:dyDescent="0.3">
      <c r="A693" t="str">
        <f t="shared" si="10"/>
        <v>13382</v>
      </c>
      <c r="B693" s="43" t="s">
        <v>3311</v>
      </c>
      <c r="C693" s="43" t="s">
        <v>40</v>
      </c>
      <c r="D693" s="43" t="s">
        <v>1837</v>
      </c>
      <c r="E693" s="134">
        <f>VLOOKUP(B693,[1]市区町村別_バス保有台数!$B$3:$E$1749,4,)</f>
        <v>318</v>
      </c>
    </row>
    <row r="694" spans="1:5" x14ac:dyDescent="0.3">
      <c r="A694" t="str">
        <f t="shared" si="10"/>
        <v>13401</v>
      </c>
      <c r="B694" s="43" t="s">
        <v>3312</v>
      </c>
      <c r="C694" s="43" t="s">
        <v>40</v>
      </c>
      <c r="D694" s="43" t="s">
        <v>1843</v>
      </c>
      <c r="E694" s="134">
        <f>VLOOKUP(B694,[1]市区町村別_バス保有台数!$B$3:$E$1749,4,)</f>
        <v>7326</v>
      </c>
    </row>
    <row r="695" spans="1:5" x14ac:dyDescent="0.3">
      <c r="A695" t="str">
        <f t="shared" si="10"/>
        <v>13402</v>
      </c>
      <c r="B695" s="43" t="s">
        <v>3313</v>
      </c>
      <c r="C695" s="43" t="s">
        <v>40</v>
      </c>
      <c r="D695" s="43" t="s">
        <v>1849</v>
      </c>
      <c r="E695" s="134">
        <f>VLOOKUP(B695,[1]市区町村別_バス保有台数!$B$3:$E$1749,4,)</f>
        <v>168</v>
      </c>
    </row>
    <row r="696" spans="1:5" x14ac:dyDescent="0.3">
      <c r="A696" t="str">
        <f t="shared" si="10"/>
        <v>13421</v>
      </c>
      <c r="B696" s="43" t="s">
        <v>3314</v>
      </c>
      <c r="C696" s="43" t="s">
        <v>40</v>
      </c>
      <c r="D696" s="43" t="s">
        <v>1853</v>
      </c>
      <c r="E696" s="134">
        <f>VLOOKUP(B696,[1]市区町村別_バス保有台数!$B$3:$E$1749,4,)</f>
        <v>2629</v>
      </c>
    </row>
    <row r="697" spans="1:5" x14ac:dyDescent="0.3">
      <c r="A697" t="str">
        <f t="shared" si="10"/>
        <v>14100</v>
      </c>
      <c r="B697" s="43" t="s">
        <v>3315</v>
      </c>
      <c r="C697" s="43" t="s">
        <v>41</v>
      </c>
      <c r="D697" s="43" t="s">
        <v>88</v>
      </c>
      <c r="E697" s="134">
        <f>VLOOKUP(B697,[1]市区町村別_バス保有台数!$B$3:$E$1749,4,)</f>
        <v>3754772</v>
      </c>
    </row>
    <row r="698" spans="1:5" x14ac:dyDescent="0.3">
      <c r="A698" t="str">
        <f t="shared" si="10"/>
        <v>14130</v>
      </c>
      <c r="B698" s="43" t="s">
        <v>3316</v>
      </c>
      <c r="C698" s="43" t="s">
        <v>41</v>
      </c>
      <c r="D698" s="43" t="s">
        <v>138</v>
      </c>
      <c r="E698" s="134">
        <f>VLOOKUP(B698,[1]市区町村別_バス保有台数!$B$3:$E$1749,4,)</f>
        <v>1514299</v>
      </c>
    </row>
    <row r="699" spans="1:5" x14ac:dyDescent="0.3">
      <c r="A699" t="str">
        <f t="shared" si="10"/>
        <v>14150</v>
      </c>
      <c r="B699" s="43" t="s">
        <v>3317</v>
      </c>
      <c r="C699" s="43" t="s">
        <v>41</v>
      </c>
      <c r="D699" s="43" t="s">
        <v>206</v>
      </c>
      <c r="E699" s="134">
        <f>VLOOKUP(B699,[1]市区町村別_バス保有台数!$B$3:$E$1749,4,)</f>
        <v>718300</v>
      </c>
    </row>
    <row r="700" spans="1:5" x14ac:dyDescent="0.3">
      <c r="A700" t="str">
        <f t="shared" si="10"/>
        <v>14201</v>
      </c>
      <c r="B700" s="43" t="s">
        <v>3318</v>
      </c>
      <c r="C700" s="43" t="s">
        <v>41</v>
      </c>
      <c r="D700" s="43" t="s">
        <v>267</v>
      </c>
      <c r="E700" s="134">
        <f>VLOOKUP(B700,[1]市区町村別_バス保有台数!$B$3:$E$1749,4,)</f>
        <v>401050</v>
      </c>
    </row>
    <row r="701" spans="1:5" x14ac:dyDescent="0.3">
      <c r="A701" t="str">
        <f t="shared" si="10"/>
        <v>14203</v>
      </c>
      <c r="B701" s="43" t="s">
        <v>3319</v>
      </c>
      <c r="C701" s="43" t="s">
        <v>41</v>
      </c>
      <c r="D701" s="43" t="s">
        <v>318</v>
      </c>
      <c r="E701" s="134">
        <f>VLOOKUP(B701,[1]市区町村別_バス保有台数!$B$3:$E$1749,4,)</f>
        <v>256947</v>
      </c>
    </row>
    <row r="702" spans="1:5" x14ac:dyDescent="0.3">
      <c r="A702" t="str">
        <f t="shared" si="10"/>
        <v>14204</v>
      </c>
      <c r="B702" s="43" t="s">
        <v>3320</v>
      </c>
      <c r="C702" s="43" t="s">
        <v>41</v>
      </c>
      <c r="D702" s="43" t="s">
        <v>370</v>
      </c>
      <c r="E702" s="134">
        <f>VLOOKUP(B702,[1]市区町村別_バス保有台数!$B$3:$E$1749,4,)</f>
        <v>176408</v>
      </c>
    </row>
    <row r="703" spans="1:5" x14ac:dyDescent="0.3">
      <c r="A703" t="str">
        <f t="shared" si="10"/>
        <v>14205</v>
      </c>
      <c r="B703" s="43" t="s">
        <v>3321</v>
      </c>
      <c r="C703" s="43" t="s">
        <v>41</v>
      </c>
      <c r="D703" s="43" t="s">
        <v>421</v>
      </c>
      <c r="E703" s="134">
        <f>VLOOKUP(B703,[1]市区町村別_バス保有台数!$B$3:$E$1749,4,)</f>
        <v>436206</v>
      </c>
    </row>
    <row r="704" spans="1:5" x14ac:dyDescent="0.3">
      <c r="A704" t="str">
        <f t="shared" si="10"/>
        <v>14206</v>
      </c>
      <c r="B704" s="43" t="s">
        <v>3322</v>
      </c>
      <c r="C704" s="43" t="s">
        <v>41</v>
      </c>
      <c r="D704" s="43" t="s">
        <v>476</v>
      </c>
      <c r="E704" s="134">
        <f>VLOOKUP(B704,[1]市区町村別_バス保有台数!$B$3:$E$1749,4,)</f>
        <v>190580</v>
      </c>
    </row>
    <row r="705" spans="1:5" x14ac:dyDescent="0.3">
      <c r="A705" t="str">
        <f t="shared" si="10"/>
        <v>14207</v>
      </c>
      <c r="B705" s="43" t="s">
        <v>3323</v>
      </c>
      <c r="C705" s="43" t="s">
        <v>41</v>
      </c>
      <c r="D705" s="43" t="s">
        <v>529</v>
      </c>
      <c r="E705" s="134">
        <f>VLOOKUP(B705,[1]市区町村別_バス保有台数!$B$3:$E$1749,4,)</f>
        <v>243884</v>
      </c>
    </row>
    <row r="706" spans="1:5" x14ac:dyDescent="0.3">
      <c r="A706" t="str">
        <f t="shared" si="10"/>
        <v>14208</v>
      </c>
      <c r="B706" s="43" t="s">
        <v>3324</v>
      </c>
      <c r="C706" s="43" t="s">
        <v>41</v>
      </c>
      <c r="D706" s="43" t="s">
        <v>583</v>
      </c>
      <c r="E706" s="134">
        <f>VLOOKUP(B706,[1]市区町村別_バス保有台数!$B$3:$E$1749,4,)</f>
        <v>59525</v>
      </c>
    </row>
    <row r="707" spans="1:5" x14ac:dyDescent="0.3">
      <c r="A707" t="str">
        <f t="shared" ref="A707:A770" si="11">LEFT(B707,5)</f>
        <v>14210</v>
      </c>
      <c r="B707" s="43" t="s">
        <v>3325</v>
      </c>
      <c r="C707" s="43" t="s">
        <v>41</v>
      </c>
      <c r="D707" s="43" t="s">
        <v>634</v>
      </c>
      <c r="E707" s="134">
        <f>VLOOKUP(B707,[1]市区町村別_バス保有台数!$B$3:$E$1749,4,)</f>
        <v>43036</v>
      </c>
    </row>
    <row r="708" spans="1:5" x14ac:dyDescent="0.3">
      <c r="A708" t="str">
        <f t="shared" si="11"/>
        <v>14211</v>
      </c>
      <c r="B708" s="43" t="s">
        <v>3326</v>
      </c>
      <c r="C708" s="43" t="s">
        <v>41</v>
      </c>
      <c r="D708" s="43" t="s">
        <v>687</v>
      </c>
      <c r="E708" s="134">
        <f>VLOOKUP(B708,[1]市区町村別_バス保有台数!$B$3:$E$1749,4,)</f>
        <v>161193</v>
      </c>
    </row>
    <row r="709" spans="1:5" x14ac:dyDescent="0.3">
      <c r="A709" t="str">
        <f t="shared" si="11"/>
        <v>14212</v>
      </c>
      <c r="B709" s="43" t="s">
        <v>3327</v>
      </c>
      <c r="C709" s="43" t="s">
        <v>41</v>
      </c>
      <c r="D709" s="43" t="s">
        <v>740</v>
      </c>
      <c r="E709" s="134">
        <f>VLOOKUP(B709,[1]市区町村別_バス保有台数!$B$3:$E$1749,4,)</f>
        <v>224378</v>
      </c>
    </row>
    <row r="710" spans="1:5" x14ac:dyDescent="0.3">
      <c r="A710" t="str">
        <f t="shared" si="11"/>
        <v>14213</v>
      </c>
      <c r="B710" s="43" t="s">
        <v>3328</v>
      </c>
      <c r="C710" s="43" t="s">
        <v>41</v>
      </c>
      <c r="D710" s="43" t="s">
        <v>794</v>
      </c>
      <c r="E710" s="134">
        <f>VLOOKUP(B710,[1]市区町村別_バス保有台数!$B$3:$E$1749,4,)</f>
        <v>239192</v>
      </c>
    </row>
    <row r="711" spans="1:5" x14ac:dyDescent="0.3">
      <c r="A711" t="str">
        <f t="shared" si="11"/>
        <v>14214</v>
      </c>
      <c r="B711" s="43" t="s">
        <v>3329</v>
      </c>
      <c r="C711" s="43" t="s">
        <v>41</v>
      </c>
      <c r="D711" s="43" t="s">
        <v>845</v>
      </c>
      <c r="E711" s="134">
        <f>VLOOKUP(B711,[1]市区町村別_バス保有台数!$B$3:$E$1749,4,)</f>
        <v>100427</v>
      </c>
    </row>
    <row r="712" spans="1:5" x14ac:dyDescent="0.3">
      <c r="A712" t="str">
        <f t="shared" si="11"/>
        <v>14215</v>
      </c>
      <c r="B712" s="43" t="s">
        <v>3330</v>
      </c>
      <c r="C712" s="43" t="s">
        <v>41</v>
      </c>
      <c r="D712" s="43" t="s">
        <v>897</v>
      </c>
      <c r="E712" s="134">
        <f>VLOOKUP(B712,[1]市区町村別_バス保有台数!$B$3:$E$1749,4,)</f>
        <v>134442</v>
      </c>
    </row>
    <row r="713" spans="1:5" x14ac:dyDescent="0.3">
      <c r="A713" t="str">
        <f t="shared" si="11"/>
        <v>14216</v>
      </c>
      <c r="B713" s="43" t="s">
        <v>3331</v>
      </c>
      <c r="C713" s="43" t="s">
        <v>41</v>
      </c>
      <c r="D713" s="43" t="s">
        <v>950</v>
      </c>
      <c r="E713" s="134">
        <f>VLOOKUP(B713,[1]市区町村別_バス保有台数!$B$3:$E$1749,4,)</f>
        <v>131698</v>
      </c>
    </row>
    <row r="714" spans="1:5" x14ac:dyDescent="0.3">
      <c r="A714" t="str">
        <f t="shared" si="11"/>
        <v>14217</v>
      </c>
      <c r="B714" s="43" t="s">
        <v>3332</v>
      </c>
      <c r="C714" s="43" t="s">
        <v>41</v>
      </c>
      <c r="D714" s="43" t="s">
        <v>996</v>
      </c>
      <c r="E714" s="134">
        <f>VLOOKUP(B714,[1]市区町村別_バス保有台数!$B$3:$E$1749,4,)</f>
        <v>42195</v>
      </c>
    </row>
    <row r="715" spans="1:5" x14ac:dyDescent="0.3">
      <c r="A715" t="str">
        <f t="shared" si="11"/>
        <v>14218</v>
      </c>
      <c r="B715" s="43" t="s">
        <v>3333</v>
      </c>
      <c r="C715" s="43" t="s">
        <v>41</v>
      </c>
      <c r="D715" s="43" t="s">
        <v>1042</v>
      </c>
      <c r="E715" s="134">
        <f>VLOOKUP(B715,[1]市区町村別_バス保有台数!$B$3:$E$1749,4,)</f>
        <v>85297</v>
      </c>
    </row>
    <row r="716" spans="1:5" x14ac:dyDescent="0.3">
      <c r="A716" t="str">
        <f t="shared" si="11"/>
        <v>14301</v>
      </c>
      <c r="B716" s="43" t="s">
        <v>3334</v>
      </c>
      <c r="C716" s="43" t="s">
        <v>41</v>
      </c>
      <c r="D716" s="43" t="s">
        <v>1087</v>
      </c>
      <c r="E716" s="134">
        <f>VLOOKUP(B716,[1]市区町村別_バス保有台数!$B$3:$E$1749,4,)</f>
        <v>32994</v>
      </c>
    </row>
    <row r="717" spans="1:5" x14ac:dyDescent="0.3">
      <c r="A717" t="str">
        <f t="shared" si="11"/>
        <v>14321</v>
      </c>
      <c r="B717" s="43" t="s">
        <v>3335</v>
      </c>
      <c r="C717" s="43" t="s">
        <v>41</v>
      </c>
      <c r="D717" s="43" t="s">
        <v>1127</v>
      </c>
      <c r="E717" s="134">
        <f>VLOOKUP(B717,[1]市区町村別_バス保有台数!$B$3:$E$1749,4,)</f>
        <v>48695</v>
      </c>
    </row>
    <row r="718" spans="1:5" x14ac:dyDescent="0.3">
      <c r="A718" t="str">
        <f t="shared" si="11"/>
        <v>14341</v>
      </c>
      <c r="B718" s="43" t="s">
        <v>3336</v>
      </c>
      <c r="C718" s="43" t="s">
        <v>41</v>
      </c>
      <c r="D718" s="43" t="s">
        <v>1165</v>
      </c>
      <c r="E718" s="134">
        <f>VLOOKUP(B718,[1]市区町村別_バス保有台数!$B$3:$E$1749,4,)</f>
        <v>32773</v>
      </c>
    </row>
    <row r="719" spans="1:5" x14ac:dyDescent="0.3">
      <c r="A719" t="str">
        <f t="shared" si="11"/>
        <v>14342</v>
      </c>
      <c r="B719" s="43" t="s">
        <v>3337</v>
      </c>
      <c r="C719" s="43" t="s">
        <v>41</v>
      </c>
      <c r="D719" s="43" t="s">
        <v>1203</v>
      </c>
      <c r="E719" s="134">
        <f>VLOOKUP(B719,[1]市区町村別_バス保有台数!$B$3:$E$1749,4,)</f>
        <v>28547</v>
      </c>
    </row>
    <row r="720" spans="1:5" x14ac:dyDescent="0.3">
      <c r="A720" t="str">
        <f t="shared" si="11"/>
        <v>14361</v>
      </c>
      <c r="B720" s="43" t="s">
        <v>3338</v>
      </c>
      <c r="C720" s="43" t="s">
        <v>41</v>
      </c>
      <c r="D720" s="43" t="s">
        <v>1245</v>
      </c>
      <c r="E720" s="134">
        <f>VLOOKUP(B720,[1]市区町村別_バス保有台数!$B$3:$E$1749,4,)</f>
        <v>9394</v>
      </c>
    </row>
    <row r="721" spans="1:5" x14ac:dyDescent="0.3">
      <c r="A721" t="str">
        <f t="shared" si="11"/>
        <v>14362</v>
      </c>
      <c r="B721" s="43" t="s">
        <v>3339</v>
      </c>
      <c r="C721" s="43" t="s">
        <v>41</v>
      </c>
      <c r="D721" s="43" t="s">
        <v>1283</v>
      </c>
      <c r="E721" s="134">
        <f>VLOOKUP(B721,[1]市区町村別_バス保有台数!$B$3:$E$1749,4,)</f>
        <v>17326</v>
      </c>
    </row>
    <row r="722" spans="1:5" x14ac:dyDescent="0.3">
      <c r="A722" t="str">
        <f t="shared" si="11"/>
        <v>14363</v>
      </c>
      <c r="B722" s="43" t="s">
        <v>3340</v>
      </c>
      <c r="C722" s="43" t="s">
        <v>41</v>
      </c>
      <c r="D722" s="43" t="s">
        <v>1316</v>
      </c>
      <c r="E722" s="134">
        <f>VLOOKUP(B722,[1]市区町村別_バス保有台数!$B$3:$E$1749,4,)</f>
        <v>11116</v>
      </c>
    </row>
    <row r="723" spans="1:5" x14ac:dyDescent="0.3">
      <c r="A723" t="str">
        <f t="shared" si="11"/>
        <v>14364</v>
      </c>
      <c r="B723" s="43" t="s">
        <v>3341</v>
      </c>
      <c r="C723" s="43" t="s">
        <v>41</v>
      </c>
      <c r="D723" s="43" t="s">
        <v>1352</v>
      </c>
      <c r="E723" s="134">
        <f>VLOOKUP(B723,[1]市区町村別_バス保有台数!$B$3:$E$1749,4,)</f>
        <v>10104</v>
      </c>
    </row>
    <row r="724" spans="1:5" x14ac:dyDescent="0.3">
      <c r="A724" t="str">
        <f t="shared" si="11"/>
        <v>14366</v>
      </c>
      <c r="B724" s="43" t="s">
        <v>3342</v>
      </c>
      <c r="C724" s="43" t="s">
        <v>41</v>
      </c>
      <c r="D724" s="43" t="s">
        <v>1384</v>
      </c>
      <c r="E724" s="134">
        <f>VLOOKUP(B724,[1]市区町村別_バス保有台数!$B$3:$E$1749,4,)</f>
        <v>18005</v>
      </c>
    </row>
    <row r="725" spans="1:5" x14ac:dyDescent="0.3">
      <c r="A725" t="str">
        <f t="shared" si="11"/>
        <v>14382</v>
      </c>
      <c r="B725" s="43" t="s">
        <v>3343</v>
      </c>
      <c r="C725" s="43" t="s">
        <v>41</v>
      </c>
      <c r="D725" s="43" t="s">
        <v>1413</v>
      </c>
      <c r="E725" s="134">
        <f>VLOOKUP(B725,[1]市区町村別_バス保有台数!$B$3:$E$1749,4,)</f>
        <v>11468</v>
      </c>
    </row>
    <row r="726" spans="1:5" x14ac:dyDescent="0.3">
      <c r="A726" t="str">
        <f t="shared" si="11"/>
        <v>14383</v>
      </c>
      <c r="B726" s="43" t="s">
        <v>3344</v>
      </c>
      <c r="C726" s="43" t="s">
        <v>41</v>
      </c>
      <c r="D726" s="43" t="s">
        <v>1441</v>
      </c>
      <c r="E726" s="134">
        <f>VLOOKUP(B726,[1]市区町村別_バス保有台数!$B$3:$E$1749,4,)</f>
        <v>7204</v>
      </c>
    </row>
    <row r="727" spans="1:5" x14ac:dyDescent="0.3">
      <c r="A727" t="str">
        <f t="shared" si="11"/>
        <v>14384</v>
      </c>
      <c r="B727" s="43" t="s">
        <v>3345</v>
      </c>
      <c r="C727" s="43" t="s">
        <v>41</v>
      </c>
      <c r="D727" s="43" t="s">
        <v>1470</v>
      </c>
      <c r="E727" s="134">
        <f>VLOOKUP(B727,[1]市区町村別_バス保有台数!$B$3:$E$1749,4,)</f>
        <v>24803</v>
      </c>
    </row>
    <row r="728" spans="1:5" x14ac:dyDescent="0.3">
      <c r="A728" t="str">
        <f t="shared" si="11"/>
        <v>14401</v>
      </c>
      <c r="B728" s="43" t="s">
        <v>3346</v>
      </c>
      <c r="C728" s="43" t="s">
        <v>41</v>
      </c>
      <c r="D728" s="43" t="s">
        <v>1494</v>
      </c>
      <c r="E728" s="134">
        <f>VLOOKUP(B728,[1]市区町村別_バス保有台数!$B$3:$E$1749,4,)</f>
        <v>40248</v>
      </c>
    </row>
    <row r="729" spans="1:5" x14ac:dyDescent="0.3">
      <c r="A729" t="str">
        <f t="shared" si="11"/>
        <v>14402</v>
      </c>
      <c r="B729" s="43" t="s">
        <v>3347</v>
      </c>
      <c r="C729" s="43" t="s">
        <v>41</v>
      </c>
      <c r="D729" s="43" t="s">
        <v>1517</v>
      </c>
      <c r="E729" s="134">
        <f>VLOOKUP(B729,[1]市区町村別_バス保有台数!$B$3:$E$1749,4,)</f>
        <v>2936</v>
      </c>
    </row>
    <row r="730" spans="1:5" x14ac:dyDescent="0.3">
      <c r="A730" t="str">
        <f t="shared" si="11"/>
        <v>15100</v>
      </c>
      <c r="B730" s="43" t="s">
        <v>3348</v>
      </c>
      <c r="C730" s="43" t="s">
        <v>42</v>
      </c>
      <c r="D730" s="43" t="s">
        <v>89</v>
      </c>
      <c r="E730" s="134">
        <f>VLOOKUP(B730,[1]市区町村別_バス保有台数!$B$3:$E$1749,4,)</f>
        <v>788465</v>
      </c>
    </row>
    <row r="731" spans="1:5" x14ac:dyDescent="0.3">
      <c r="A731" t="str">
        <f t="shared" si="11"/>
        <v>15202</v>
      </c>
      <c r="B731" s="43" t="s">
        <v>3349</v>
      </c>
      <c r="C731" s="43" t="s">
        <v>42</v>
      </c>
      <c r="D731" s="43" t="s">
        <v>139</v>
      </c>
      <c r="E731" s="134">
        <f>VLOOKUP(B731,[1]市区町村別_バス保有台数!$B$3:$E$1749,4,)</f>
        <v>268872</v>
      </c>
    </row>
    <row r="732" spans="1:5" x14ac:dyDescent="0.3">
      <c r="A732" t="str">
        <f t="shared" si="11"/>
        <v>15204</v>
      </c>
      <c r="B732" s="43" t="s">
        <v>3350</v>
      </c>
      <c r="C732" s="43" t="s">
        <v>42</v>
      </c>
      <c r="D732" s="43" t="s">
        <v>207</v>
      </c>
      <c r="E732" s="134">
        <f>VLOOKUP(B732,[1]市区町村別_バス保有台数!$B$3:$E$1749,4,)</f>
        <v>97068</v>
      </c>
    </row>
    <row r="733" spans="1:5" x14ac:dyDescent="0.3">
      <c r="A733" t="str">
        <f t="shared" si="11"/>
        <v>15205</v>
      </c>
      <c r="B733" s="43" t="s">
        <v>3351</v>
      </c>
      <c r="C733" s="43" t="s">
        <v>42</v>
      </c>
      <c r="D733" s="43" t="s">
        <v>268</v>
      </c>
      <c r="E733" s="134">
        <f>VLOOKUP(B733,[1]市区町村別_バス保有台数!$B$3:$E$1749,4,)</f>
        <v>82903</v>
      </c>
    </row>
    <row r="734" spans="1:5" x14ac:dyDescent="0.3">
      <c r="A734" t="str">
        <f t="shared" si="11"/>
        <v>15206</v>
      </c>
      <c r="B734" s="43" t="s">
        <v>3352</v>
      </c>
      <c r="C734" s="43" t="s">
        <v>42</v>
      </c>
      <c r="D734" s="43" t="s">
        <v>319</v>
      </c>
      <c r="E734" s="134">
        <f>VLOOKUP(B734,[1]市区町村別_バス保有台数!$B$3:$E$1749,4,)</f>
        <v>97032</v>
      </c>
    </row>
    <row r="735" spans="1:5" x14ac:dyDescent="0.3">
      <c r="A735" t="str">
        <f t="shared" si="11"/>
        <v>15208</v>
      </c>
      <c r="B735" s="43" t="s">
        <v>3353</v>
      </c>
      <c r="C735" s="43" t="s">
        <v>42</v>
      </c>
      <c r="D735" s="43" t="s">
        <v>371</v>
      </c>
      <c r="E735" s="134">
        <f>VLOOKUP(B735,[1]市区町村別_バス保有台数!$B$3:$E$1749,4,)</f>
        <v>35198</v>
      </c>
    </row>
    <row r="736" spans="1:5" x14ac:dyDescent="0.3">
      <c r="A736" t="str">
        <f t="shared" si="11"/>
        <v>15209</v>
      </c>
      <c r="B736" s="43" t="s">
        <v>3354</v>
      </c>
      <c r="C736" s="43" t="s">
        <v>42</v>
      </c>
      <c r="D736" s="43" t="s">
        <v>422</v>
      </c>
      <c r="E736" s="134">
        <f>VLOOKUP(B736,[1]市区町村別_バス保有台数!$B$3:$E$1749,4,)</f>
        <v>26717</v>
      </c>
    </row>
    <row r="737" spans="1:5" x14ac:dyDescent="0.3">
      <c r="A737" t="str">
        <f t="shared" si="11"/>
        <v>15210</v>
      </c>
      <c r="B737" s="43" t="s">
        <v>3355</v>
      </c>
      <c r="C737" s="43" t="s">
        <v>42</v>
      </c>
      <c r="D737" s="43" t="s">
        <v>477</v>
      </c>
      <c r="E737" s="134">
        <f>VLOOKUP(B737,[1]市区町村別_バス保有台数!$B$3:$E$1749,4,)</f>
        <v>52047</v>
      </c>
    </row>
    <row r="738" spans="1:5" x14ac:dyDescent="0.3">
      <c r="A738" t="str">
        <f t="shared" si="11"/>
        <v>15211</v>
      </c>
      <c r="B738" s="43" t="s">
        <v>3356</v>
      </c>
      <c r="C738" s="43" t="s">
        <v>42</v>
      </c>
      <c r="D738" s="43" t="s">
        <v>530</v>
      </c>
      <c r="E738" s="134">
        <f>VLOOKUP(B738,[1]市区町村別_バス保有台数!$B$3:$E$1749,4,)</f>
        <v>40170</v>
      </c>
    </row>
    <row r="739" spans="1:5" x14ac:dyDescent="0.3">
      <c r="A739" t="str">
        <f t="shared" si="11"/>
        <v>15212</v>
      </c>
      <c r="B739" s="43" t="s">
        <v>3357</v>
      </c>
      <c r="C739" s="43" t="s">
        <v>42</v>
      </c>
      <c r="D739" s="43" t="s">
        <v>584</v>
      </c>
      <c r="E739" s="134">
        <f>VLOOKUP(B739,[1]市区町村別_バス保有台数!$B$3:$E$1749,4,)</f>
        <v>59239</v>
      </c>
    </row>
    <row r="740" spans="1:5" x14ac:dyDescent="0.3">
      <c r="A740" t="str">
        <f t="shared" si="11"/>
        <v>15213</v>
      </c>
      <c r="B740" s="43" t="s">
        <v>3358</v>
      </c>
      <c r="C740" s="43" t="s">
        <v>42</v>
      </c>
      <c r="D740" s="43" t="s">
        <v>635</v>
      </c>
      <c r="E740" s="134">
        <f>VLOOKUP(B740,[1]市区町村別_バス保有台数!$B$3:$E$1749,4,)</f>
        <v>79270</v>
      </c>
    </row>
    <row r="741" spans="1:5" x14ac:dyDescent="0.3">
      <c r="A741" t="str">
        <f t="shared" si="11"/>
        <v>15216</v>
      </c>
      <c r="B741" s="43" t="s">
        <v>3359</v>
      </c>
      <c r="C741" s="43" t="s">
        <v>42</v>
      </c>
      <c r="D741" s="43" t="s">
        <v>688</v>
      </c>
      <c r="E741" s="134">
        <f>VLOOKUP(B741,[1]市区町村別_バス保有台数!$B$3:$E$1749,4,)</f>
        <v>42164</v>
      </c>
    </row>
    <row r="742" spans="1:5" x14ac:dyDescent="0.3">
      <c r="A742" t="str">
        <f t="shared" si="11"/>
        <v>15217</v>
      </c>
      <c r="B742" s="43" t="s">
        <v>3360</v>
      </c>
      <c r="C742" s="43" t="s">
        <v>42</v>
      </c>
      <c r="D742" s="43" t="s">
        <v>741</v>
      </c>
      <c r="E742" s="134">
        <f>VLOOKUP(B742,[1]市区町村別_バス保有台数!$B$3:$E$1749,4,)</f>
        <v>32038</v>
      </c>
    </row>
    <row r="743" spans="1:5" x14ac:dyDescent="0.3">
      <c r="A743" t="str">
        <f t="shared" si="11"/>
        <v>15218</v>
      </c>
      <c r="B743" s="43" t="s">
        <v>3361</v>
      </c>
      <c r="C743" s="43" t="s">
        <v>42</v>
      </c>
      <c r="D743" s="43" t="s">
        <v>795</v>
      </c>
      <c r="E743" s="134">
        <f>VLOOKUP(B743,[1]市区町村別_バス保有台数!$B$3:$E$1749,4,)</f>
        <v>49746</v>
      </c>
    </row>
    <row r="744" spans="1:5" x14ac:dyDescent="0.3">
      <c r="A744" t="str">
        <f t="shared" si="11"/>
        <v>15222</v>
      </c>
      <c r="B744" s="43" t="s">
        <v>3362</v>
      </c>
      <c r="C744" s="43" t="s">
        <v>42</v>
      </c>
      <c r="D744" s="43" t="s">
        <v>846</v>
      </c>
      <c r="E744" s="134">
        <f>VLOOKUP(B744,[1]市区町村別_バス保有台数!$B$3:$E$1749,4,)</f>
        <v>191197</v>
      </c>
    </row>
    <row r="745" spans="1:5" x14ac:dyDescent="0.3">
      <c r="A745" t="str">
        <f t="shared" si="11"/>
        <v>15223</v>
      </c>
      <c r="B745" s="43" t="s">
        <v>3363</v>
      </c>
      <c r="C745" s="43" t="s">
        <v>42</v>
      </c>
      <c r="D745" s="43" t="s">
        <v>898</v>
      </c>
      <c r="E745" s="134">
        <f>VLOOKUP(B745,[1]市区町村別_バス保有台数!$B$3:$E$1749,4,)</f>
        <v>41901</v>
      </c>
    </row>
    <row r="746" spans="1:5" x14ac:dyDescent="0.3">
      <c r="A746" t="str">
        <f t="shared" si="11"/>
        <v>15224</v>
      </c>
      <c r="B746" s="43" t="s">
        <v>3364</v>
      </c>
      <c r="C746" s="43" t="s">
        <v>42</v>
      </c>
      <c r="D746" s="43" t="s">
        <v>951</v>
      </c>
      <c r="E746" s="134">
        <f>VLOOKUP(B746,[1]市区町村別_バス保有台数!$B$3:$E$1749,4,)</f>
        <v>54157</v>
      </c>
    </row>
    <row r="747" spans="1:5" x14ac:dyDescent="0.3">
      <c r="A747" t="str">
        <f t="shared" si="11"/>
        <v>15225</v>
      </c>
      <c r="B747" s="43" t="s">
        <v>3365</v>
      </c>
      <c r="C747" s="43" t="s">
        <v>42</v>
      </c>
      <c r="D747" s="43" t="s">
        <v>997</v>
      </c>
      <c r="E747" s="134">
        <f>VLOOKUP(B747,[1]市区町村別_バス保有台数!$B$3:$E$1749,4,)</f>
        <v>35732</v>
      </c>
    </row>
    <row r="748" spans="1:5" x14ac:dyDescent="0.3">
      <c r="A748" t="str">
        <f t="shared" si="11"/>
        <v>15226</v>
      </c>
      <c r="B748" s="43" t="s">
        <v>3366</v>
      </c>
      <c r="C748" s="43" t="s">
        <v>42</v>
      </c>
      <c r="D748" s="43" t="s">
        <v>1043</v>
      </c>
      <c r="E748" s="134">
        <f>VLOOKUP(B748,[1]市区町村別_バス保有台数!$B$3:$E$1749,4,)</f>
        <v>56196</v>
      </c>
    </row>
    <row r="749" spans="1:5" x14ac:dyDescent="0.3">
      <c r="A749" t="str">
        <f t="shared" si="11"/>
        <v>15227</v>
      </c>
      <c r="B749" s="43" t="s">
        <v>3367</v>
      </c>
      <c r="C749" s="43" t="s">
        <v>42</v>
      </c>
      <c r="D749" s="43" t="s">
        <v>1088</v>
      </c>
      <c r="E749" s="134">
        <f>VLOOKUP(B749,[1]市区町村別_バス保有台数!$B$3:$E$1749,4,)</f>
        <v>28941</v>
      </c>
    </row>
    <row r="750" spans="1:5" x14ac:dyDescent="0.3">
      <c r="A750" t="str">
        <f t="shared" si="11"/>
        <v>15307</v>
      </c>
      <c r="B750" s="43" t="s">
        <v>3368</v>
      </c>
      <c r="C750" s="43" t="s">
        <v>42</v>
      </c>
      <c r="D750" s="43" t="s">
        <v>1128</v>
      </c>
      <c r="E750" s="134">
        <f>VLOOKUP(B750,[1]市区町村別_バス保有台数!$B$3:$E$1749,4,)</f>
        <v>14336</v>
      </c>
    </row>
    <row r="751" spans="1:5" x14ac:dyDescent="0.3">
      <c r="A751" t="str">
        <f t="shared" si="11"/>
        <v>15342</v>
      </c>
      <c r="B751" s="43" t="s">
        <v>3369</v>
      </c>
      <c r="C751" s="43" t="s">
        <v>42</v>
      </c>
      <c r="D751" s="43" t="s">
        <v>1166</v>
      </c>
      <c r="E751" s="134">
        <f>VLOOKUP(B751,[1]市区町村別_バス保有台数!$B$3:$E$1749,4,)</f>
        <v>8000</v>
      </c>
    </row>
    <row r="752" spans="1:5" x14ac:dyDescent="0.3">
      <c r="A752" t="str">
        <f t="shared" si="11"/>
        <v>15361</v>
      </c>
      <c r="B752" s="43" t="s">
        <v>3370</v>
      </c>
      <c r="C752" s="43" t="s">
        <v>42</v>
      </c>
      <c r="D752" s="43" t="s">
        <v>1204</v>
      </c>
      <c r="E752" s="134">
        <f>VLOOKUP(B752,[1]市区町村別_バス保有台数!$B$3:$E$1749,4,)</f>
        <v>11566</v>
      </c>
    </row>
    <row r="753" spans="1:5" x14ac:dyDescent="0.3">
      <c r="A753" t="str">
        <f t="shared" si="11"/>
        <v>15385</v>
      </c>
      <c r="B753" s="43" t="s">
        <v>3371</v>
      </c>
      <c r="C753" s="43" t="s">
        <v>42</v>
      </c>
      <c r="D753" s="43" t="s">
        <v>1246</v>
      </c>
      <c r="E753" s="134">
        <f>VLOOKUP(B753,[1]市区町村別_バス保有台数!$B$3:$E$1749,4,)</f>
        <v>10720</v>
      </c>
    </row>
    <row r="754" spans="1:5" x14ac:dyDescent="0.3">
      <c r="A754" t="str">
        <f t="shared" si="11"/>
        <v>15405</v>
      </c>
      <c r="B754" s="43" t="s">
        <v>3372</v>
      </c>
      <c r="C754" s="43" t="s">
        <v>42</v>
      </c>
      <c r="D754" s="43" t="s">
        <v>1284</v>
      </c>
      <c r="E754" s="134">
        <f>VLOOKUP(B754,[1]市区町村別_バス保有台数!$B$3:$E$1749,4,)</f>
        <v>4330</v>
      </c>
    </row>
    <row r="755" spans="1:5" x14ac:dyDescent="0.3">
      <c r="A755" t="str">
        <f t="shared" si="11"/>
        <v>15461</v>
      </c>
      <c r="B755" s="43" t="s">
        <v>3373</v>
      </c>
      <c r="C755" s="43" t="s">
        <v>42</v>
      </c>
      <c r="D755" s="43" t="s">
        <v>1317</v>
      </c>
      <c r="E755" s="134">
        <f>VLOOKUP(B755,[1]市区町村別_バス保有台数!$B$3:$E$1749,4,)</f>
        <v>8271</v>
      </c>
    </row>
    <row r="756" spans="1:5" x14ac:dyDescent="0.3">
      <c r="A756" t="str">
        <f t="shared" si="11"/>
        <v>15482</v>
      </c>
      <c r="B756" s="43" t="s">
        <v>3374</v>
      </c>
      <c r="C756" s="43" t="s">
        <v>42</v>
      </c>
      <c r="D756" s="43" t="s">
        <v>1353</v>
      </c>
      <c r="E756" s="134">
        <f>VLOOKUP(B756,[1]市区町村別_バス保有台数!$B$3:$E$1749,4,)</f>
        <v>9427</v>
      </c>
    </row>
    <row r="757" spans="1:5" x14ac:dyDescent="0.3">
      <c r="A757" t="str">
        <f t="shared" si="11"/>
        <v>15504</v>
      </c>
      <c r="B757" s="43" t="s">
        <v>3375</v>
      </c>
      <c r="C757" s="43" t="s">
        <v>42</v>
      </c>
      <c r="D757" s="43" t="s">
        <v>1385</v>
      </c>
      <c r="E757" s="134">
        <f>VLOOKUP(B757,[1]市区町村別_バス保有台数!$B$3:$E$1749,4,)</f>
        <v>4528</v>
      </c>
    </row>
    <row r="758" spans="1:5" x14ac:dyDescent="0.3">
      <c r="A758" t="str">
        <f t="shared" si="11"/>
        <v>15581</v>
      </c>
      <c r="B758" s="43" t="s">
        <v>3376</v>
      </c>
      <c r="C758" s="43" t="s">
        <v>42</v>
      </c>
      <c r="D758" s="43" t="s">
        <v>1414</v>
      </c>
      <c r="E758" s="134">
        <f>VLOOKUP(B758,[1]市区町村別_バス保有台数!$B$3:$E$1749,4,)</f>
        <v>5471</v>
      </c>
    </row>
    <row r="759" spans="1:5" x14ac:dyDescent="0.3">
      <c r="A759" t="str">
        <f t="shared" si="11"/>
        <v>15586</v>
      </c>
      <c r="B759" s="43" t="s">
        <v>3377</v>
      </c>
      <c r="C759" s="43" t="s">
        <v>42</v>
      </c>
      <c r="D759" s="43" t="s">
        <v>1442</v>
      </c>
      <c r="E759" s="134">
        <f>VLOOKUP(B759,[1]市区町村別_バス保有台数!$B$3:$E$1749,4,)</f>
        <v>340</v>
      </c>
    </row>
    <row r="760" spans="1:5" x14ac:dyDescent="0.3">
      <c r="A760" t="str">
        <f t="shared" si="11"/>
        <v>16201</v>
      </c>
      <c r="B760" s="43" t="s">
        <v>3378</v>
      </c>
      <c r="C760" s="43" t="s">
        <v>43</v>
      </c>
      <c r="D760" s="43" t="s">
        <v>90</v>
      </c>
      <c r="E760" s="134">
        <f>VLOOKUP(B760,[1]市区町村別_バス保有台数!$B$3:$E$1749,4,)</f>
        <v>415765</v>
      </c>
    </row>
    <row r="761" spans="1:5" x14ac:dyDescent="0.3">
      <c r="A761" t="str">
        <f t="shared" si="11"/>
        <v>16202</v>
      </c>
      <c r="B761" s="43" t="s">
        <v>3379</v>
      </c>
      <c r="C761" s="43" t="s">
        <v>43</v>
      </c>
      <c r="D761" s="43" t="s">
        <v>140</v>
      </c>
      <c r="E761" s="134">
        <f>VLOOKUP(B761,[1]市区町村別_バス保有台数!$B$3:$E$1749,4,)</f>
        <v>170493</v>
      </c>
    </row>
    <row r="762" spans="1:5" x14ac:dyDescent="0.3">
      <c r="A762" t="str">
        <f t="shared" si="11"/>
        <v>16204</v>
      </c>
      <c r="B762" s="43" t="s">
        <v>3380</v>
      </c>
      <c r="C762" s="43" t="s">
        <v>43</v>
      </c>
      <c r="D762" s="43" t="s">
        <v>208</v>
      </c>
      <c r="E762" s="134">
        <f>VLOOKUP(B762,[1]市区町村別_バス保有台数!$B$3:$E$1749,4,)</f>
        <v>41672</v>
      </c>
    </row>
    <row r="763" spans="1:5" x14ac:dyDescent="0.3">
      <c r="A763" t="str">
        <f t="shared" si="11"/>
        <v>16205</v>
      </c>
      <c r="B763" s="43" t="s">
        <v>3381</v>
      </c>
      <c r="C763" s="43" t="s">
        <v>43</v>
      </c>
      <c r="D763" s="43" t="s">
        <v>269</v>
      </c>
      <c r="E763" s="134">
        <f>VLOOKUP(B763,[1]市区町村別_バス保有台数!$B$3:$E$1749,4,)</f>
        <v>46732</v>
      </c>
    </row>
    <row r="764" spans="1:5" x14ac:dyDescent="0.3">
      <c r="A764" t="str">
        <f t="shared" si="11"/>
        <v>16206</v>
      </c>
      <c r="B764" s="43" t="s">
        <v>3382</v>
      </c>
      <c r="C764" s="43" t="s">
        <v>43</v>
      </c>
      <c r="D764" s="43" t="s">
        <v>320</v>
      </c>
      <c r="E764" s="134">
        <f>VLOOKUP(B764,[1]市区町村別_バス保有台数!$B$3:$E$1749,4,)</f>
        <v>33284</v>
      </c>
    </row>
    <row r="765" spans="1:5" x14ac:dyDescent="0.3">
      <c r="A765" t="str">
        <f t="shared" si="11"/>
        <v>16207</v>
      </c>
      <c r="B765" s="43" t="s">
        <v>3383</v>
      </c>
      <c r="C765" s="43" t="s">
        <v>43</v>
      </c>
      <c r="D765" s="43" t="s">
        <v>372</v>
      </c>
      <c r="E765" s="134">
        <f>VLOOKUP(B765,[1]市区町村別_バス保有台数!$B$3:$E$1749,4,)</f>
        <v>41116</v>
      </c>
    </row>
    <row r="766" spans="1:5" x14ac:dyDescent="0.3">
      <c r="A766" t="str">
        <f t="shared" si="11"/>
        <v>16208</v>
      </c>
      <c r="B766" s="43" t="s">
        <v>3384</v>
      </c>
      <c r="C766" s="43" t="s">
        <v>43</v>
      </c>
      <c r="D766" s="43" t="s">
        <v>423</v>
      </c>
      <c r="E766" s="134">
        <f>VLOOKUP(B766,[1]市区町村別_バス保有台数!$B$3:$E$1749,4,)</f>
        <v>48354</v>
      </c>
    </row>
    <row r="767" spans="1:5" x14ac:dyDescent="0.3">
      <c r="A767" t="str">
        <f t="shared" si="11"/>
        <v>16209</v>
      </c>
      <c r="B767" s="43" t="s">
        <v>3385</v>
      </c>
      <c r="C767" s="43" t="s">
        <v>43</v>
      </c>
      <c r="D767" s="43" t="s">
        <v>478</v>
      </c>
      <c r="E767" s="134">
        <f>VLOOKUP(B767,[1]市区町村別_バス保有台数!$B$3:$E$1749,4,)</f>
        <v>29783</v>
      </c>
    </row>
    <row r="768" spans="1:5" x14ac:dyDescent="0.3">
      <c r="A768" t="str">
        <f t="shared" si="11"/>
        <v>16210</v>
      </c>
      <c r="B768" s="43" t="s">
        <v>3386</v>
      </c>
      <c r="C768" s="43" t="s">
        <v>43</v>
      </c>
      <c r="D768" s="43" t="s">
        <v>531</v>
      </c>
      <c r="E768" s="134">
        <f>VLOOKUP(B768,[1]市区町村別_バス保有台数!$B$3:$E$1749,4,)</f>
        <v>50337</v>
      </c>
    </row>
    <row r="769" spans="1:5" x14ac:dyDescent="0.3">
      <c r="A769" t="str">
        <f t="shared" si="11"/>
        <v>16211</v>
      </c>
      <c r="B769" s="43" t="s">
        <v>3387</v>
      </c>
      <c r="C769" s="43" t="s">
        <v>43</v>
      </c>
      <c r="D769" s="43" t="s">
        <v>585</v>
      </c>
      <c r="E769" s="134">
        <f>VLOOKUP(B769,[1]市区町村別_バス保有台数!$B$3:$E$1749,4,)</f>
        <v>92883</v>
      </c>
    </row>
    <row r="770" spans="1:5" x14ac:dyDescent="0.3">
      <c r="A770" t="str">
        <f t="shared" si="11"/>
        <v>16321</v>
      </c>
      <c r="B770" s="43" t="s">
        <v>3388</v>
      </c>
      <c r="C770" s="43" t="s">
        <v>43</v>
      </c>
      <c r="D770" s="43" t="s">
        <v>636</v>
      </c>
      <c r="E770" s="134">
        <f>VLOOKUP(B770,[1]市区町村別_バス保有台数!$B$3:$E$1749,4,)</f>
        <v>3161</v>
      </c>
    </row>
    <row r="771" spans="1:5" x14ac:dyDescent="0.3">
      <c r="A771" t="str">
        <f t="shared" ref="A771:A834" si="12">LEFT(B771,5)</f>
        <v>16322</v>
      </c>
      <c r="B771" s="43" t="s">
        <v>3389</v>
      </c>
      <c r="C771" s="43" t="s">
        <v>43</v>
      </c>
      <c r="D771" s="43" t="s">
        <v>689</v>
      </c>
      <c r="E771" s="134">
        <f>VLOOKUP(B771,[1]市区町村別_バス保有台数!$B$3:$E$1749,4,)</f>
        <v>20334</v>
      </c>
    </row>
    <row r="772" spans="1:5" x14ac:dyDescent="0.3">
      <c r="A772" t="str">
        <f t="shared" si="12"/>
        <v>16323</v>
      </c>
      <c r="B772" s="43" t="s">
        <v>3390</v>
      </c>
      <c r="C772" s="43" t="s">
        <v>43</v>
      </c>
      <c r="D772" s="43" t="s">
        <v>742</v>
      </c>
      <c r="E772" s="134">
        <f>VLOOKUP(B772,[1]市区町村別_バス保有台数!$B$3:$E$1749,4,)</f>
        <v>25764</v>
      </c>
    </row>
    <row r="773" spans="1:5" x14ac:dyDescent="0.3">
      <c r="A773" t="str">
        <f t="shared" si="12"/>
        <v>16342</v>
      </c>
      <c r="B773" s="43" t="s">
        <v>3391</v>
      </c>
      <c r="C773" s="43" t="s">
        <v>43</v>
      </c>
      <c r="D773" s="43" t="s">
        <v>796</v>
      </c>
      <c r="E773" s="134">
        <f>VLOOKUP(B773,[1]市区町村別_バス保有台数!$B$3:$E$1749,4,)</f>
        <v>24492</v>
      </c>
    </row>
    <row r="774" spans="1:5" x14ac:dyDescent="0.3">
      <c r="A774" t="str">
        <f t="shared" si="12"/>
        <v>16343</v>
      </c>
      <c r="B774" s="43" t="s">
        <v>3392</v>
      </c>
      <c r="C774" s="43" t="s">
        <v>43</v>
      </c>
      <c r="D774" s="43" t="s">
        <v>847</v>
      </c>
      <c r="E774" s="134">
        <f>VLOOKUP(B774,[1]市区町村別_バス保有台数!$B$3:$E$1749,4,)</f>
        <v>11829</v>
      </c>
    </row>
    <row r="775" spans="1:5" x14ac:dyDescent="0.3">
      <c r="A775" t="str">
        <f t="shared" si="12"/>
        <v>17201</v>
      </c>
      <c r="B775" s="43" t="s">
        <v>3393</v>
      </c>
      <c r="C775" s="43" t="s">
        <v>44</v>
      </c>
      <c r="D775" s="43" t="s">
        <v>91</v>
      </c>
      <c r="E775" s="134">
        <f>VLOOKUP(B775,[1]市区町村別_バス保有台数!$B$3:$E$1749,4,)</f>
        <v>452220</v>
      </c>
    </row>
    <row r="776" spans="1:5" x14ac:dyDescent="0.3">
      <c r="A776" t="str">
        <f t="shared" si="12"/>
        <v>17202</v>
      </c>
      <c r="B776" s="43" t="s">
        <v>3394</v>
      </c>
      <c r="C776" s="43" t="s">
        <v>44</v>
      </c>
      <c r="D776" s="43" t="s">
        <v>141</v>
      </c>
      <c r="E776" s="134">
        <f>VLOOKUP(B776,[1]市区町村別_バス保有台数!$B$3:$E$1749,4,)</f>
        <v>52117</v>
      </c>
    </row>
    <row r="777" spans="1:5" x14ac:dyDescent="0.3">
      <c r="A777" t="str">
        <f t="shared" si="12"/>
        <v>17203</v>
      </c>
      <c r="B777" s="43" t="s">
        <v>3395</v>
      </c>
      <c r="C777" s="43" t="s">
        <v>44</v>
      </c>
      <c r="D777" s="43" t="s">
        <v>209</v>
      </c>
      <c r="E777" s="134">
        <f>VLOOKUP(B777,[1]市区町村別_バス保有台数!$B$3:$E$1749,4,)</f>
        <v>108265</v>
      </c>
    </row>
    <row r="778" spans="1:5" x14ac:dyDescent="0.3">
      <c r="A778" t="str">
        <f t="shared" si="12"/>
        <v>17204</v>
      </c>
      <c r="B778" s="43" t="s">
        <v>3396</v>
      </c>
      <c r="C778" s="43" t="s">
        <v>44</v>
      </c>
      <c r="D778" s="43" t="s">
        <v>270</v>
      </c>
      <c r="E778" s="134">
        <f>VLOOKUP(B778,[1]市区町村別_バス保有台数!$B$3:$E$1749,4,)</f>
        <v>26410</v>
      </c>
    </row>
    <row r="779" spans="1:5" x14ac:dyDescent="0.3">
      <c r="A779" t="str">
        <f t="shared" si="12"/>
        <v>17205</v>
      </c>
      <c r="B779" s="43" t="s">
        <v>3397</v>
      </c>
      <c r="C779" s="43" t="s">
        <v>44</v>
      </c>
      <c r="D779" s="43" t="s">
        <v>321</v>
      </c>
      <c r="E779" s="134">
        <f>VLOOKUP(B779,[1]市区町村別_バス保有台数!$B$3:$E$1749,4,)</f>
        <v>14074</v>
      </c>
    </row>
    <row r="780" spans="1:5" x14ac:dyDescent="0.3">
      <c r="A780" t="str">
        <f t="shared" si="12"/>
        <v>17206</v>
      </c>
      <c r="B780" s="43" t="s">
        <v>3398</v>
      </c>
      <c r="C780" s="43" t="s">
        <v>44</v>
      </c>
      <c r="D780" s="43" t="s">
        <v>373</v>
      </c>
      <c r="E780" s="134">
        <f>VLOOKUP(B780,[1]市区町村別_バス保有台数!$B$3:$E$1749,4,)</f>
        <v>66350</v>
      </c>
    </row>
    <row r="781" spans="1:5" x14ac:dyDescent="0.3">
      <c r="A781" t="str">
        <f t="shared" si="12"/>
        <v>17207</v>
      </c>
      <c r="B781" s="43" t="s">
        <v>3399</v>
      </c>
      <c r="C781" s="43" t="s">
        <v>44</v>
      </c>
      <c r="D781" s="43" t="s">
        <v>424</v>
      </c>
      <c r="E781" s="134">
        <f>VLOOKUP(B781,[1]市区町村別_バス保有台数!$B$3:$E$1749,4,)</f>
        <v>21324</v>
      </c>
    </row>
    <row r="782" spans="1:5" x14ac:dyDescent="0.3">
      <c r="A782" t="str">
        <f t="shared" si="12"/>
        <v>17209</v>
      </c>
      <c r="B782" s="43" t="s">
        <v>3400</v>
      </c>
      <c r="C782" s="43" t="s">
        <v>44</v>
      </c>
      <c r="D782" s="43" t="s">
        <v>479</v>
      </c>
      <c r="E782" s="134">
        <f>VLOOKUP(B782,[1]市区町村別_バス保有台数!$B$3:$E$1749,4,)</f>
        <v>35618</v>
      </c>
    </row>
    <row r="783" spans="1:5" x14ac:dyDescent="0.3">
      <c r="A783" t="str">
        <f t="shared" si="12"/>
        <v>17210</v>
      </c>
      <c r="B783" s="43" t="s">
        <v>3401</v>
      </c>
      <c r="C783" s="43" t="s">
        <v>44</v>
      </c>
      <c r="D783" s="43" t="s">
        <v>532</v>
      </c>
      <c r="E783" s="134">
        <f>VLOOKUP(B783,[1]市区町村別_バス保有台数!$B$3:$E$1749,4,)</f>
        <v>113715</v>
      </c>
    </row>
    <row r="784" spans="1:5" x14ac:dyDescent="0.3">
      <c r="A784" t="str">
        <f t="shared" si="12"/>
        <v>17211</v>
      </c>
      <c r="B784" s="43" t="s">
        <v>3402</v>
      </c>
      <c r="C784" s="43" t="s">
        <v>44</v>
      </c>
      <c r="D784" s="43" t="s">
        <v>586</v>
      </c>
      <c r="E784" s="134">
        <f>VLOOKUP(B784,[1]市区町村別_バス保有台数!$B$3:$E$1749,4,)</f>
        <v>50272</v>
      </c>
    </row>
    <row r="785" spans="1:5" x14ac:dyDescent="0.3">
      <c r="A785" t="str">
        <f t="shared" si="12"/>
        <v>17212</v>
      </c>
      <c r="B785" s="43" t="s">
        <v>3403</v>
      </c>
      <c r="C785" s="43" t="s">
        <v>44</v>
      </c>
      <c r="D785" s="43" t="s">
        <v>637</v>
      </c>
      <c r="E785" s="134">
        <f>VLOOKUP(B785,[1]市区町村別_バス保有台数!$B$3:$E$1749,4,)</f>
        <v>52912</v>
      </c>
    </row>
    <row r="786" spans="1:5" x14ac:dyDescent="0.3">
      <c r="A786" t="str">
        <f t="shared" si="12"/>
        <v>17324</v>
      </c>
      <c r="B786" s="43" t="s">
        <v>3404</v>
      </c>
      <c r="C786" s="43" t="s">
        <v>44</v>
      </c>
      <c r="D786" s="43" t="s">
        <v>690</v>
      </c>
      <c r="E786" s="134">
        <f>VLOOKUP(B786,[1]市区町村別_バス保有台数!$B$3:$E$1749,4,)</f>
        <v>6184</v>
      </c>
    </row>
    <row r="787" spans="1:5" x14ac:dyDescent="0.3">
      <c r="A787" t="str">
        <f t="shared" si="12"/>
        <v>17361</v>
      </c>
      <c r="B787" s="43" t="s">
        <v>3405</v>
      </c>
      <c r="C787" s="43" t="s">
        <v>44</v>
      </c>
      <c r="D787" s="43" t="s">
        <v>743</v>
      </c>
      <c r="E787" s="134">
        <f>VLOOKUP(B787,[1]市区町村別_バス保有台数!$B$3:$E$1749,4,)</f>
        <v>37600</v>
      </c>
    </row>
    <row r="788" spans="1:5" x14ac:dyDescent="0.3">
      <c r="A788" t="str">
        <f t="shared" si="12"/>
        <v>17365</v>
      </c>
      <c r="B788" s="43" t="s">
        <v>3406</v>
      </c>
      <c r="C788" s="43" t="s">
        <v>44</v>
      </c>
      <c r="D788" s="43" t="s">
        <v>797</v>
      </c>
      <c r="E788" s="134">
        <f>VLOOKUP(B788,[1]市区町村別_バス保有台数!$B$3:$E$1749,4,)</f>
        <v>26575</v>
      </c>
    </row>
    <row r="789" spans="1:5" x14ac:dyDescent="0.3">
      <c r="A789" t="str">
        <f t="shared" si="12"/>
        <v>17384</v>
      </c>
      <c r="B789" s="43" t="s">
        <v>3407</v>
      </c>
      <c r="C789" s="43" t="s">
        <v>44</v>
      </c>
      <c r="D789" s="43" t="s">
        <v>848</v>
      </c>
      <c r="E789" s="134">
        <f>VLOOKUP(B789,[1]市区町村別_バス保有台数!$B$3:$E$1749,4,)</f>
        <v>20023</v>
      </c>
    </row>
    <row r="790" spans="1:5" x14ac:dyDescent="0.3">
      <c r="A790" t="str">
        <f t="shared" si="12"/>
        <v>17386</v>
      </c>
      <c r="B790" s="43" t="s">
        <v>3408</v>
      </c>
      <c r="C790" s="43" t="s">
        <v>44</v>
      </c>
      <c r="D790" s="43" t="s">
        <v>900</v>
      </c>
      <c r="E790" s="134">
        <f>VLOOKUP(B790,[1]市区町村別_バス保有台数!$B$3:$E$1749,4,)</f>
        <v>13004</v>
      </c>
    </row>
    <row r="791" spans="1:5" x14ac:dyDescent="0.3">
      <c r="A791" t="str">
        <f t="shared" si="12"/>
        <v>17407</v>
      </c>
      <c r="B791" s="43" t="s">
        <v>3409</v>
      </c>
      <c r="C791" s="43" t="s">
        <v>44</v>
      </c>
      <c r="D791" s="43" t="s">
        <v>952</v>
      </c>
      <c r="E791" s="134">
        <f>VLOOKUP(B791,[1]市区町村別_バス保有台数!$B$3:$E$1749,4,)</f>
        <v>17863</v>
      </c>
    </row>
    <row r="792" spans="1:5" x14ac:dyDescent="0.3">
      <c r="A792" t="str">
        <f t="shared" si="12"/>
        <v>17461</v>
      </c>
      <c r="B792" s="43" t="s">
        <v>3410</v>
      </c>
      <c r="C792" s="43" t="s">
        <v>44</v>
      </c>
      <c r="D792" s="43" t="s">
        <v>998</v>
      </c>
      <c r="E792" s="134">
        <f>VLOOKUP(B792,[1]市区町村別_バス保有台数!$B$3:$E$1749,4,)</f>
        <v>8114</v>
      </c>
    </row>
    <row r="793" spans="1:5" x14ac:dyDescent="0.3">
      <c r="A793" t="str">
        <f t="shared" si="12"/>
        <v>17463</v>
      </c>
      <c r="B793" s="43" t="s">
        <v>3411</v>
      </c>
      <c r="C793" s="43" t="s">
        <v>44</v>
      </c>
      <c r="D793" s="43" t="s">
        <v>1044</v>
      </c>
      <c r="E793" s="134">
        <f>VLOOKUP(B793,[1]市区町村別_バス保有台数!$B$3:$E$1749,4,)</f>
        <v>16972</v>
      </c>
    </row>
    <row r="794" spans="1:5" x14ac:dyDescent="0.3">
      <c r="A794" t="str">
        <f t="shared" si="12"/>
        <v>18201</v>
      </c>
      <c r="B794" s="43" t="s">
        <v>3412</v>
      </c>
      <c r="C794" s="43" t="s">
        <v>45</v>
      </c>
      <c r="D794" s="43" t="s">
        <v>92</v>
      </c>
      <c r="E794" s="134">
        <f>VLOOKUP(B794,[1]市区町村別_バス保有台数!$B$3:$E$1749,4,)</f>
        <v>263152</v>
      </c>
    </row>
    <row r="795" spans="1:5" x14ac:dyDescent="0.3">
      <c r="A795" t="str">
        <f t="shared" si="12"/>
        <v>18202</v>
      </c>
      <c r="B795" s="43" t="s">
        <v>3413</v>
      </c>
      <c r="C795" s="43" t="s">
        <v>45</v>
      </c>
      <c r="D795" s="43" t="s">
        <v>142</v>
      </c>
      <c r="E795" s="134">
        <f>VLOOKUP(B795,[1]市区町村別_バス保有台数!$B$3:$E$1749,4,)</f>
        <v>65537</v>
      </c>
    </row>
    <row r="796" spans="1:5" x14ac:dyDescent="0.3">
      <c r="A796" t="str">
        <f t="shared" si="12"/>
        <v>18204</v>
      </c>
      <c r="B796" s="43" t="s">
        <v>3414</v>
      </c>
      <c r="C796" s="43" t="s">
        <v>45</v>
      </c>
      <c r="D796" s="43" t="s">
        <v>210</v>
      </c>
      <c r="E796" s="134">
        <f>VLOOKUP(B796,[1]市区町村別_バス保有台数!$B$3:$E$1749,4,)</f>
        <v>29190</v>
      </c>
    </row>
    <row r="797" spans="1:5" x14ac:dyDescent="0.3">
      <c r="A797" t="str">
        <f t="shared" si="12"/>
        <v>18205</v>
      </c>
      <c r="B797" s="43" t="s">
        <v>3415</v>
      </c>
      <c r="C797" s="43" t="s">
        <v>45</v>
      </c>
      <c r="D797" s="43" t="s">
        <v>271</v>
      </c>
      <c r="E797" s="134">
        <f>VLOOKUP(B797,[1]市区町村別_バス保有台数!$B$3:$E$1749,4,)</f>
        <v>32902</v>
      </c>
    </row>
    <row r="798" spans="1:5" x14ac:dyDescent="0.3">
      <c r="A798" t="str">
        <f t="shared" si="12"/>
        <v>18206</v>
      </c>
      <c r="B798" s="43" t="s">
        <v>3416</v>
      </c>
      <c r="C798" s="43" t="s">
        <v>45</v>
      </c>
      <c r="D798" s="43" t="s">
        <v>322</v>
      </c>
      <c r="E798" s="134">
        <f>VLOOKUP(B798,[1]市区町村別_バス保有台数!$B$3:$E$1749,4,)</f>
        <v>22946</v>
      </c>
    </row>
    <row r="799" spans="1:5" x14ac:dyDescent="0.3">
      <c r="A799" t="str">
        <f t="shared" si="12"/>
        <v>18207</v>
      </c>
      <c r="B799" s="43" t="s">
        <v>3417</v>
      </c>
      <c r="C799" s="43" t="s">
        <v>45</v>
      </c>
      <c r="D799" s="43" t="s">
        <v>374</v>
      </c>
      <c r="E799" s="134">
        <f>VLOOKUP(B799,[1]市区町村別_バス保有台数!$B$3:$E$1749,4,)</f>
        <v>69395</v>
      </c>
    </row>
    <row r="800" spans="1:5" x14ac:dyDescent="0.3">
      <c r="A800" t="str">
        <f t="shared" si="12"/>
        <v>18208</v>
      </c>
      <c r="B800" s="43" t="s">
        <v>3418</v>
      </c>
      <c r="C800" s="43" t="s">
        <v>45</v>
      </c>
      <c r="D800" s="43" t="s">
        <v>425</v>
      </c>
      <c r="E800" s="134">
        <f>VLOOKUP(B800,[1]市区町村別_バス保有台数!$B$3:$E$1749,4,)</f>
        <v>28001</v>
      </c>
    </row>
    <row r="801" spans="1:5" x14ac:dyDescent="0.3">
      <c r="A801" t="str">
        <f t="shared" si="12"/>
        <v>18209</v>
      </c>
      <c r="B801" s="43" t="s">
        <v>3419</v>
      </c>
      <c r="C801" s="43" t="s">
        <v>45</v>
      </c>
      <c r="D801" s="43" t="s">
        <v>480</v>
      </c>
      <c r="E801" s="134">
        <f>VLOOKUP(B801,[1]市区町村別_バス保有台数!$B$3:$E$1749,4,)</f>
        <v>82153</v>
      </c>
    </row>
    <row r="802" spans="1:5" x14ac:dyDescent="0.3">
      <c r="A802" t="str">
        <f t="shared" si="12"/>
        <v>18210</v>
      </c>
      <c r="B802" s="43" t="s">
        <v>3420</v>
      </c>
      <c r="C802" s="43" t="s">
        <v>45</v>
      </c>
      <c r="D802" s="43" t="s">
        <v>533</v>
      </c>
      <c r="E802" s="134">
        <f>VLOOKUP(B802,[1]市区町村別_バス保有台数!$B$3:$E$1749,4,)</f>
        <v>91376</v>
      </c>
    </row>
    <row r="803" spans="1:5" x14ac:dyDescent="0.3">
      <c r="A803" t="str">
        <f t="shared" si="12"/>
        <v>18322</v>
      </c>
      <c r="B803" s="43" t="s">
        <v>3421</v>
      </c>
      <c r="C803" s="43" t="s">
        <v>45</v>
      </c>
      <c r="D803" s="43" t="s">
        <v>587</v>
      </c>
      <c r="E803" s="134">
        <f>VLOOKUP(B803,[1]市区町村別_バス保有台数!$B$3:$E$1749,4,)</f>
        <v>18440</v>
      </c>
    </row>
    <row r="804" spans="1:5" x14ac:dyDescent="0.3">
      <c r="A804" t="str">
        <f t="shared" si="12"/>
        <v>18382</v>
      </c>
      <c r="B804" s="43" t="s">
        <v>3422</v>
      </c>
      <c r="C804" s="43" t="s">
        <v>45</v>
      </c>
      <c r="D804" s="43" t="s">
        <v>638</v>
      </c>
      <c r="E804" s="134">
        <f>VLOOKUP(B804,[1]市区町村別_バス保有台数!$B$3:$E$1749,4,)</f>
        <v>2528</v>
      </c>
    </row>
    <row r="805" spans="1:5" x14ac:dyDescent="0.3">
      <c r="A805" t="str">
        <f t="shared" si="12"/>
        <v>18404</v>
      </c>
      <c r="B805" s="43" t="s">
        <v>3423</v>
      </c>
      <c r="C805" s="43" t="s">
        <v>45</v>
      </c>
      <c r="D805" s="43" t="s">
        <v>691</v>
      </c>
      <c r="E805" s="134">
        <f>VLOOKUP(B805,[1]市区町村別_バス保有台数!$B$3:$E$1749,4,)</f>
        <v>10487</v>
      </c>
    </row>
    <row r="806" spans="1:5" x14ac:dyDescent="0.3">
      <c r="A806" t="str">
        <f t="shared" si="12"/>
        <v>18423</v>
      </c>
      <c r="B806" s="43" t="s">
        <v>3424</v>
      </c>
      <c r="C806" s="43" t="s">
        <v>45</v>
      </c>
      <c r="D806" s="43" t="s">
        <v>744</v>
      </c>
      <c r="E806" s="134">
        <f>VLOOKUP(B806,[1]市区町村別_バス保有台数!$B$3:$E$1749,4,)</f>
        <v>21322</v>
      </c>
    </row>
    <row r="807" spans="1:5" x14ac:dyDescent="0.3">
      <c r="A807" t="str">
        <f t="shared" si="12"/>
        <v>18442</v>
      </c>
      <c r="B807" s="43" t="s">
        <v>3425</v>
      </c>
      <c r="C807" s="43" t="s">
        <v>45</v>
      </c>
      <c r="D807" s="43" t="s">
        <v>798</v>
      </c>
      <c r="E807" s="134">
        <f>VLOOKUP(B807,[1]市区町村別_バス保有台数!$B$3:$E$1749,4,)</f>
        <v>9346</v>
      </c>
    </row>
    <row r="808" spans="1:5" x14ac:dyDescent="0.3">
      <c r="A808" t="str">
        <f t="shared" si="12"/>
        <v>18481</v>
      </c>
      <c r="B808" s="43" t="s">
        <v>3426</v>
      </c>
      <c r="C808" s="43" t="s">
        <v>45</v>
      </c>
      <c r="D808" s="43" t="s">
        <v>849</v>
      </c>
      <c r="E808" s="134">
        <f>VLOOKUP(B808,[1]市区町村別_バス保有台数!$B$3:$E$1749,4,)</f>
        <v>10387</v>
      </c>
    </row>
    <row r="809" spans="1:5" x14ac:dyDescent="0.3">
      <c r="A809" t="str">
        <f t="shared" si="12"/>
        <v>18483</v>
      </c>
      <c r="B809" s="43" t="s">
        <v>3427</v>
      </c>
      <c r="C809" s="43" t="s">
        <v>45</v>
      </c>
      <c r="D809" s="43" t="s">
        <v>901</v>
      </c>
      <c r="E809" s="134">
        <f>VLOOKUP(B809,[1]市区町村別_バス保有台数!$B$3:$E$1749,4,)</f>
        <v>8213</v>
      </c>
    </row>
    <row r="810" spans="1:5" x14ac:dyDescent="0.3">
      <c r="A810" t="str">
        <f t="shared" si="12"/>
        <v>18501</v>
      </c>
      <c r="B810" s="43" t="s">
        <v>3428</v>
      </c>
      <c r="C810" s="43" t="s">
        <v>45</v>
      </c>
      <c r="D810" s="43" t="s">
        <v>953</v>
      </c>
      <c r="E810" s="134">
        <f>VLOOKUP(B810,[1]市区町村別_バス保有台数!$B$3:$E$1749,4,)</f>
        <v>14678</v>
      </c>
    </row>
    <row r="811" spans="1:5" x14ac:dyDescent="0.3">
      <c r="A811" t="str">
        <f t="shared" si="12"/>
        <v>19201</v>
      </c>
      <c r="B811" s="43" t="s">
        <v>3429</v>
      </c>
      <c r="C811" s="43" t="s">
        <v>46</v>
      </c>
      <c r="D811" s="43" t="s">
        <v>93</v>
      </c>
      <c r="E811" s="134">
        <f>VLOOKUP(B811,[1]市区町村別_バス保有台数!$B$3:$E$1749,4,)</f>
        <v>187880</v>
      </c>
    </row>
    <row r="812" spans="1:5" x14ac:dyDescent="0.3">
      <c r="A812" t="str">
        <f t="shared" si="12"/>
        <v>19202</v>
      </c>
      <c r="B812" s="43" t="s">
        <v>3430</v>
      </c>
      <c r="C812" s="43" t="s">
        <v>46</v>
      </c>
      <c r="D812" s="43" t="s">
        <v>143</v>
      </c>
      <c r="E812" s="134">
        <f>VLOOKUP(B812,[1]市区町村別_バス保有台数!$B$3:$E$1749,4,)</f>
        <v>48580</v>
      </c>
    </row>
    <row r="813" spans="1:5" x14ac:dyDescent="0.3">
      <c r="A813" t="str">
        <f t="shared" si="12"/>
        <v>19204</v>
      </c>
      <c r="B813" s="43" t="s">
        <v>3431</v>
      </c>
      <c r="C813" s="43" t="s">
        <v>46</v>
      </c>
      <c r="D813" s="43" t="s">
        <v>211</v>
      </c>
      <c r="E813" s="134">
        <f>VLOOKUP(B813,[1]市区町村別_バス保有台数!$B$3:$E$1749,4,)</f>
        <v>30242</v>
      </c>
    </row>
    <row r="814" spans="1:5" x14ac:dyDescent="0.3">
      <c r="A814" t="str">
        <f t="shared" si="12"/>
        <v>19205</v>
      </c>
      <c r="B814" s="43" t="s">
        <v>3432</v>
      </c>
      <c r="C814" s="43" t="s">
        <v>46</v>
      </c>
      <c r="D814" s="43" t="s">
        <v>272</v>
      </c>
      <c r="E814" s="134">
        <f>VLOOKUP(B814,[1]市区町村別_バス保有台数!$B$3:$E$1749,4,)</f>
        <v>34556</v>
      </c>
    </row>
    <row r="815" spans="1:5" x14ac:dyDescent="0.3">
      <c r="A815" t="str">
        <f t="shared" si="12"/>
        <v>19206</v>
      </c>
      <c r="B815" s="43" t="s">
        <v>3433</v>
      </c>
      <c r="C815" s="43" t="s">
        <v>46</v>
      </c>
      <c r="D815" s="43" t="s">
        <v>323</v>
      </c>
      <c r="E815" s="134">
        <f>VLOOKUP(B815,[1]市区町村別_バス保有台数!$B$3:$E$1749,4,)</f>
        <v>23755</v>
      </c>
    </row>
    <row r="816" spans="1:5" x14ac:dyDescent="0.3">
      <c r="A816" t="str">
        <f t="shared" si="12"/>
        <v>19207</v>
      </c>
      <c r="B816" s="43" t="s">
        <v>3434</v>
      </c>
      <c r="C816" s="43" t="s">
        <v>46</v>
      </c>
      <c r="D816" s="43" t="s">
        <v>375</v>
      </c>
      <c r="E816" s="134">
        <f>VLOOKUP(B816,[1]市区町村別_バス保有台数!$B$3:$E$1749,4,)</f>
        <v>29334</v>
      </c>
    </row>
    <row r="817" spans="1:5" x14ac:dyDescent="0.3">
      <c r="A817" t="str">
        <f t="shared" si="12"/>
        <v>19208</v>
      </c>
      <c r="B817" s="43" t="s">
        <v>3435</v>
      </c>
      <c r="C817" s="43" t="s">
        <v>46</v>
      </c>
      <c r="D817" s="43" t="s">
        <v>426</v>
      </c>
      <c r="E817" s="134">
        <f>VLOOKUP(B817,[1]市区町村別_バス保有台数!$B$3:$E$1749,4,)</f>
        <v>71612</v>
      </c>
    </row>
    <row r="818" spans="1:5" x14ac:dyDescent="0.3">
      <c r="A818" t="str">
        <f t="shared" si="12"/>
        <v>19209</v>
      </c>
      <c r="B818" s="43" t="s">
        <v>3436</v>
      </c>
      <c r="C818" s="43" t="s">
        <v>46</v>
      </c>
      <c r="D818" s="43" t="s">
        <v>481</v>
      </c>
      <c r="E818" s="134">
        <f>VLOOKUP(B818,[1]市区町村別_バス保有台数!$B$3:$E$1749,4,)</f>
        <v>46652</v>
      </c>
    </row>
    <row r="819" spans="1:5" x14ac:dyDescent="0.3">
      <c r="A819" t="str">
        <f t="shared" si="12"/>
        <v>19210</v>
      </c>
      <c r="B819" s="43" t="s">
        <v>3437</v>
      </c>
      <c r="C819" s="43" t="s">
        <v>46</v>
      </c>
      <c r="D819" s="43" t="s">
        <v>534</v>
      </c>
      <c r="E819" s="134">
        <f>VLOOKUP(B819,[1]市区町村別_バス保有台数!$B$3:$E$1749,4,)</f>
        <v>75843</v>
      </c>
    </row>
    <row r="820" spans="1:5" x14ac:dyDescent="0.3">
      <c r="A820" t="str">
        <f t="shared" si="12"/>
        <v>19211</v>
      </c>
      <c r="B820" s="43" t="s">
        <v>3438</v>
      </c>
      <c r="C820" s="43" t="s">
        <v>46</v>
      </c>
      <c r="D820" s="43" t="s">
        <v>588</v>
      </c>
      <c r="E820" s="134">
        <f>VLOOKUP(B820,[1]市区町村別_バス保有台数!$B$3:$E$1749,4,)</f>
        <v>69156</v>
      </c>
    </row>
    <row r="821" spans="1:5" x14ac:dyDescent="0.3">
      <c r="A821" t="str">
        <f t="shared" si="12"/>
        <v>19212</v>
      </c>
      <c r="B821" s="43" t="s">
        <v>3439</v>
      </c>
      <c r="C821" s="43" t="s">
        <v>46</v>
      </c>
      <c r="D821" s="43" t="s">
        <v>639</v>
      </c>
      <c r="E821" s="134">
        <f>VLOOKUP(B821,[1]市区町村別_バス保有台数!$B$3:$E$1749,4,)</f>
        <v>22971</v>
      </c>
    </row>
    <row r="822" spans="1:5" x14ac:dyDescent="0.3">
      <c r="A822" t="str">
        <f t="shared" si="12"/>
        <v>19213</v>
      </c>
      <c r="B822" s="43" t="s">
        <v>3440</v>
      </c>
      <c r="C822" s="43" t="s">
        <v>46</v>
      </c>
      <c r="D822" s="43" t="s">
        <v>692</v>
      </c>
      <c r="E822" s="134">
        <f>VLOOKUP(B822,[1]市区町村別_バス保有台数!$B$3:$E$1749,4,)</f>
        <v>31235</v>
      </c>
    </row>
    <row r="823" spans="1:5" x14ac:dyDescent="0.3">
      <c r="A823" t="str">
        <f t="shared" si="12"/>
        <v>19214</v>
      </c>
      <c r="B823" s="43" t="s">
        <v>3441</v>
      </c>
      <c r="C823" s="43" t="s">
        <v>46</v>
      </c>
      <c r="D823" s="43" t="s">
        <v>745</v>
      </c>
      <c r="E823" s="134">
        <f>VLOOKUP(B823,[1]市区町村別_バス保有台数!$B$3:$E$1749,4,)</f>
        <v>31010</v>
      </c>
    </row>
    <row r="824" spans="1:5" x14ac:dyDescent="0.3">
      <c r="A824" t="str">
        <f t="shared" si="12"/>
        <v>19346</v>
      </c>
      <c r="B824" s="43" t="s">
        <v>3442</v>
      </c>
      <c r="C824" s="43" t="s">
        <v>46</v>
      </c>
      <c r="D824" s="43" t="s">
        <v>799</v>
      </c>
      <c r="E824" s="134">
        <f>VLOOKUP(B824,[1]市区町村別_バス保有台数!$B$3:$E$1749,4,)</f>
        <v>15695</v>
      </c>
    </row>
    <row r="825" spans="1:5" x14ac:dyDescent="0.3">
      <c r="A825" t="str">
        <f t="shared" si="12"/>
        <v>19364</v>
      </c>
      <c r="B825" s="43" t="s">
        <v>3443</v>
      </c>
      <c r="C825" s="43" t="s">
        <v>46</v>
      </c>
      <c r="D825" s="43" t="s">
        <v>850</v>
      </c>
      <c r="E825" s="134">
        <f>VLOOKUP(B825,[1]市区町村別_バス保有台数!$B$3:$E$1749,4,)</f>
        <v>1040</v>
      </c>
    </row>
    <row r="826" spans="1:5" x14ac:dyDescent="0.3">
      <c r="A826" t="str">
        <f t="shared" si="12"/>
        <v>19365</v>
      </c>
      <c r="B826" s="43" t="s">
        <v>3444</v>
      </c>
      <c r="C826" s="43" t="s">
        <v>46</v>
      </c>
      <c r="D826" s="43" t="s">
        <v>902</v>
      </c>
      <c r="E826" s="134">
        <f>VLOOKUP(B826,[1]市区町村別_バス保有台数!$B$3:$E$1749,4,)</f>
        <v>11406</v>
      </c>
    </row>
    <row r="827" spans="1:5" x14ac:dyDescent="0.3">
      <c r="A827" t="str">
        <f t="shared" si="12"/>
        <v>19366</v>
      </c>
      <c r="B827" s="43" t="s">
        <v>3445</v>
      </c>
      <c r="C827" s="43" t="s">
        <v>46</v>
      </c>
      <c r="D827" s="43" t="s">
        <v>862</v>
      </c>
      <c r="E827" s="134">
        <f>VLOOKUP(B827,[1]市区町村別_バス保有台数!$B$3:$E$1749,4,)</f>
        <v>7644</v>
      </c>
    </row>
    <row r="828" spans="1:5" x14ac:dyDescent="0.3">
      <c r="A828" t="str">
        <f t="shared" si="12"/>
        <v>19368</v>
      </c>
      <c r="B828" s="43" t="s">
        <v>3446</v>
      </c>
      <c r="C828" s="43" t="s">
        <v>46</v>
      </c>
      <c r="D828" s="43" t="s">
        <v>999</v>
      </c>
      <c r="E828" s="134">
        <f>VLOOKUP(B828,[1]市区町村別_バス保有台数!$B$3:$E$1749,4,)</f>
        <v>14970</v>
      </c>
    </row>
    <row r="829" spans="1:5" x14ac:dyDescent="0.3">
      <c r="A829" t="str">
        <f t="shared" si="12"/>
        <v>19384</v>
      </c>
      <c r="B829" s="43" t="s">
        <v>3447</v>
      </c>
      <c r="C829" s="43" t="s">
        <v>46</v>
      </c>
      <c r="D829" s="43" t="s">
        <v>1045</v>
      </c>
      <c r="E829" s="134">
        <f>VLOOKUP(B829,[1]市区町村別_バス保有台数!$B$3:$E$1749,4,)</f>
        <v>20470</v>
      </c>
    </row>
    <row r="830" spans="1:5" x14ac:dyDescent="0.3">
      <c r="A830" t="str">
        <f t="shared" si="12"/>
        <v>19422</v>
      </c>
      <c r="B830" s="43" t="s">
        <v>3448</v>
      </c>
      <c r="C830" s="43" t="s">
        <v>46</v>
      </c>
      <c r="D830" s="43" t="s">
        <v>1089</v>
      </c>
      <c r="E830" s="134">
        <f>VLOOKUP(B830,[1]市区町村別_バス保有台数!$B$3:$E$1749,4,)</f>
        <v>1671</v>
      </c>
    </row>
    <row r="831" spans="1:5" x14ac:dyDescent="0.3">
      <c r="A831" t="str">
        <f t="shared" si="12"/>
        <v>19423</v>
      </c>
      <c r="B831" s="43" t="s">
        <v>3449</v>
      </c>
      <c r="C831" s="43" t="s">
        <v>46</v>
      </c>
      <c r="D831" s="43" t="s">
        <v>1129</v>
      </c>
      <c r="E831" s="134">
        <f>VLOOKUP(B831,[1]市区町村別_バス保有台数!$B$3:$E$1749,4,)</f>
        <v>4269</v>
      </c>
    </row>
    <row r="832" spans="1:5" x14ac:dyDescent="0.3">
      <c r="A832" t="str">
        <f t="shared" si="12"/>
        <v>19424</v>
      </c>
      <c r="B832" s="43" t="s">
        <v>3450</v>
      </c>
      <c r="C832" s="43" t="s">
        <v>46</v>
      </c>
      <c r="D832" s="43" t="s">
        <v>1167</v>
      </c>
      <c r="E832" s="134">
        <f>VLOOKUP(B832,[1]市区町村別_バス保有台数!$B$3:$E$1749,4,)</f>
        <v>9683</v>
      </c>
    </row>
    <row r="833" spans="1:5" x14ac:dyDescent="0.3">
      <c r="A833" t="str">
        <f t="shared" si="12"/>
        <v>19425</v>
      </c>
      <c r="B833" s="43" t="s">
        <v>3451</v>
      </c>
      <c r="C833" s="43" t="s">
        <v>46</v>
      </c>
      <c r="D833" s="43" t="s">
        <v>1205</v>
      </c>
      <c r="E833" s="134">
        <f>VLOOKUP(B833,[1]市区町村別_バス保有台数!$B$3:$E$1749,4,)</f>
        <v>5817</v>
      </c>
    </row>
    <row r="834" spans="1:5" x14ac:dyDescent="0.3">
      <c r="A834" t="str">
        <f t="shared" si="12"/>
        <v>19429</v>
      </c>
      <c r="B834" s="43" t="s">
        <v>3452</v>
      </c>
      <c r="C834" s="43" t="s">
        <v>46</v>
      </c>
      <c r="D834" s="43" t="s">
        <v>1247</v>
      </c>
      <c r="E834" s="134">
        <f>VLOOKUP(B834,[1]市区町村別_バス保有台数!$B$3:$E$1749,4,)</f>
        <v>3153</v>
      </c>
    </row>
    <row r="835" spans="1:5" x14ac:dyDescent="0.3">
      <c r="A835" t="str">
        <f t="shared" ref="A835:A898" si="13">LEFT(B835,5)</f>
        <v>19430</v>
      </c>
      <c r="B835" s="43" t="s">
        <v>3453</v>
      </c>
      <c r="C835" s="43" t="s">
        <v>46</v>
      </c>
      <c r="D835" s="43" t="s">
        <v>1285</v>
      </c>
      <c r="E835" s="134">
        <f>VLOOKUP(B835,[1]市区町村別_バス保有台数!$B$3:$E$1749,4,)</f>
        <v>26674</v>
      </c>
    </row>
    <row r="836" spans="1:5" x14ac:dyDescent="0.3">
      <c r="A836" t="str">
        <f t="shared" si="13"/>
        <v>19442</v>
      </c>
      <c r="B836" s="43" t="s">
        <v>3454</v>
      </c>
      <c r="C836" s="43" t="s">
        <v>46</v>
      </c>
      <c r="D836" s="43" t="s">
        <v>1318</v>
      </c>
      <c r="E836" s="134">
        <f>VLOOKUP(B836,[1]市区町村別_バス保有台数!$B$3:$E$1749,4,)</f>
        <v>717</v>
      </c>
    </row>
    <row r="837" spans="1:5" x14ac:dyDescent="0.3">
      <c r="A837" t="str">
        <f t="shared" si="13"/>
        <v>19443</v>
      </c>
      <c r="B837" s="43" t="s">
        <v>3455</v>
      </c>
      <c r="C837" s="43" t="s">
        <v>46</v>
      </c>
      <c r="D837" s="43" t="s">
        <v>1354</v>
      </c>
      <c r="E837" s="134">
        <f>VLOOKUP(B837,[1]市区町村別_バス保有台数!$B$3:$E$1749,4,)</f>
        <v>544</v>
      </c>
    </row>
    <row r="838" spans="1:5" x14ac:dyDescent="0.3">
      <c r="A838" t="str">
        <f t="shared" si="13"/>
        <v>20201</v>
      </c>
      <c r="B838" s="43" t="s">
        <v>3456</v>
      </c>
      <c r="C838" s="43" t="s">
        <v>47</v>
      </c>
      <c r="D838" s="43" t="s">
        <v>94</v>
      </c>
      <c r="E838" s="134">
        <f>VLOOKUP(B838,[1]市区町村別_バス保有台数!$B$3:$E$1749,4,)</f>
        <v>375884</v>
      </c>
    </row>
    <row r="839" spans="1:5" x14ac:dyDescent="0.3">
      <c r="A839" t="str">
        <f t="shared" si="13"/>
        <v>20202</v>
      </c>
      <c r="B839" s="43" t="s">
        <v>3457</v>
      </c>
      <c r="C839" s="43" t="s">
        <v>47</v>
      </c>
      <c r="D839" s="43" t="s">
        <v>144</v>
      </c>
      <c r="E839" s="134">
        <f>VLOOKUP(B839,[1]市区町村別_バス保有台数!$B$3:$E$1749,4,)</f>
        <v>238737</v>
      </c>
    </row>
    <row r="840" spans="1:5" x14ac:dyDescent="0.3">
      <c r="A840" t="str">
        <f t="shared" si="13"/>
        <v>20203</v>
      </c>
      <c r="B840" s="43" t="s">
        <v>3458</v>
      </c>
      <c r="C840" s="43" t="s">
        <v>47</v>
      </c>
      <c r="D840" s="43" t="s">
        <v>212</v>
      </c>
      <c r="E840" s="134">
        <f>VLOOKUP(B840,[1]市区町村別_バス保有台数!$B$3:$E$1749,4,)</f>
        <v>156810</v>
      </c>
    </row>
    <row r="841" spans="1:5" x14ac:dyDescent="0.3">
      <c r="A841" t="str">
        <f t="shared" si="13"/>
        <v>20204</v>
      </c>
      <c r="B841" s="43" t="s">
        <v>3459</v>
      </c>
      <c r="C841" s="43" t="s">
        <v>47</v>
      </c>
      <c r="D841" s="43" t="s">
        <v>273</v>
      </c>
      <c r="E841" s="134">
        <f>VLOOKUP(B841,[1]市区町村別_バス保有台数!$B$3:$E$1749,4,)</f>
        <v>49413</v>
      </c>
    </row>
    <row r="842" spans="1:5" x14ac:dyDescent="0.3">
      <c r="A842" t="str">
        <f t="shared" si="13"/>
        <v>20205</v>
      </c>
      <c r="B842" s="43" t="s">
        <v>3460</v>
      </c>
      <c r="C842" s="43" t="s">
        <v>47</v>
      </c>
      <c r="D842" s="43" t="s">
        <v>324</v>
      </c>
      <c r="E842" s="134">
        <f>VLOOKUP(B842,[1]市区町村別_バス保有台数!$B$3:$E$1749,4,)</f>
        <v>100702</v>
      </c>
    </row>
    <row r="843" spans="1:5" x14ac:dyDescent="0.3">
      <c r="A843" t="str">
        <f t="shared" si="13"/>
        <v>20206</v>
      </c>
      <c r="B843" s="43" t="s">
        <v>3461</v>
      </c>
      <c r="C843" s="43" t="s">
        <v>47</v>
      </c>
      <c r="D843" s="43" t="s">
        <v>376</v>
      </c>
      <c r="E843" s="134">
        <f>VLOOKUP(B843,[1]市区町村別_バス保有台数!$B$3:$E$1749,4,)</f>
        <v>49452</v>
      </c>
    </row>
    <row r="844" spans="1:5" x14ac:dyDescent="0.3">
      <c r="A844" t="str">
        <f t="shared" si="13"/>
        <v>20207</v>
      </c>
      <c r="B844" s="43" t="s">
        <v>3462</v>
      </c>
      <c r="C844" s="43" t="s">
        <v>47</v>
      </c>
      <c r="D844" s="43" t="s">
        <v>427</v>
      </c>
      <c r="E844" s="134">
        <f>VLOOKUP(B844,[1]市区町村別_バス保有台数!$B$3:$E$1749,4,)</f>
        <v>50524</v>
      </c>
    </row>
    <row r="845" spans="1:5" x14ac:dyDescent="0.3">
      <c r="A845" t="str">
        <f t="shared" si="13"/>
        <v>20208</v>
      </c>
      <c r="B845" s="43" t="s">
        <v>3463</v>
      </c>
      <c r="C845" s="43" t="s">
        <v>47</v>
      </c>
      <c r="D845" s="43" t="s">
        <v>482</v>
      </c>
      <c r="E845" s="134">
        <f>VLOOKUP(B845,[1]市区町村別_バス保有台数!$B$3:$E$1749,4,)</f>
        <v>42230</v>
      </c>
    </row>
    <row r="846" spans="1:5" x14ac:dyDescent="0.3">
      <c r="A846" t="str">
        <f t="shared" si="13"/>
        <v>20209</v>
      </c>
      <c r="B846" s="43" t="s">
        <v>3464</v>
      </c>
      <c r="C846" s="43" t="s">
        <v>47</v>
      </c>
      <c r="D846" s="43" t="s">
        <v>535</v>
      </c>
      <c r="E846" s="134">
        <f>VLOOKUP(B846,[1]市区町村別_バス保有台数!$B$3:$E$1749,4,)</f>
        <v>67724</v>
      </c>
    </row>
    <row r="847" spans="1:5" x14ac:dyDescent="0.3">
      <c r="A847" t="str">
        <f t="shared" si="13"/>
        <v>20210</v>
      </c>
      <c r="B847" s="43" t="s">
        <v>3465</v>
      </c>
      <c r="C847" s="43" t="s">
        <v>47</v>
      </c>
      <c r="D847" s="43" t="s">
        <v>589</v>
      </c>
      <c r="E847" s="134">
        <f>VLOOKUP(B847,[1]市区町村別_バス保有台数!$B$3:$E$1749,4,)</f>
        <v>32736</v>
      </c>
    </row>
    <row r="848" spans="1:5" x14ac:dyDescent="0.3">
      <c r="A848" t="str">
        <f t="shared" si="13"/>
        <v>20211</v>
      </c>
      <c r="B848" s="43" t="s">
        <v>3466</v>
      </c>
      <c r="C848" s="43" t="s">
        <v>47</v>
      </c>
      <c r="D848" s="43" t="s">
        <v>640</v>
      </c>
      <c r="E848" s="134">
        <f>VLOOKUP(B848,[1]市区町村別_バス保有台数!$B$3:$E$1749,4,)</f>
        <v>44344</v>
      </c>
    </row>
    <row r="849" spans="1:5" x14ac:dyDescent="0.3">
      <c r="A849" t="str">
        <f t="shared" si="13"/>
        <v>20212</v>
      </c>
      <c r="B849" s="43" t="s">
        <v>3467</v>
      </c>
      <c r="C849" s="43" t="s">
        <v>47</v>
      </c>
      <c r="D849" s="43" t="s">
        <v>693</v>
      </c>
      <c r="E849" s="134">
        <f>VLOOKUP(B849,[1]市区町村別_バス保有台数!$B$3:$E$1749,4,)</f>
        <v>27249</v>
      </c>
    </row>
    <row r="850" spans="1:5" x14ac:dyDescent="0.3">
      <c r="A850" t="str">
        <f t="shared" si="13"/>
        <v>20213</v>
      </c>
      <c r="B850" s="43" t="s">
        <v>3468</v>
      </c>
      <c r="C850" s="43" t="s">
        <v>47</v>
      </c>
      <c r="D850" s="43" t="s">
        <v>746</v>
      </c>
      <c r="E850" s="134">
        <f>VLOOKUP(B850,[1]市区町村別_バス保有台数!$B$3:$E$1749,4,)</f>
        <v>20750</v>
      </c>
    </row>
    <row r="851" spans="1:5" x14ac:dyDescent="0.3">
      <c r="A851" t="str">
        <f t="shared" si="13"/>
        <v>20214</v>
      </c>
      <c r="B851" s="43" t="s">
        <v>3469</v>
      </c>
      <c r="C851" s="43" t="s">
        <v>47</v>
      </c>
      <c r="D851" s="43" t="s">
        <v>800</v>
      </c>
      <c r="E851" s="134">
        <f>VLOOKUP(B851,[1]市区町村別_バス保有台数!$B$3:$E$1749,4,)</f>
        <v>55672</v>
      </c>
    </row>
    <row r="852" spans="1:5" x14ac:dyDescent="0.3">
      <c r="A852" t="str">
        <f t="shared" si="13"/>
        <v>20215</v>
      </c>
      <c r="B852" s="43" t="s">
        <v>3470</v>
      </c>
      <c r="C852" s="43" t="s">
        <v>47</v>
      </c>
      <c r="D852" s="43" t="s">
        <v>851</v>
      </c>
      <c r="E852" s="134">
        <f>VLOOKUP(B852,[1]市区町村別_バス保有台数!$B$3:$E$1749,4,)</f>
        <v>67035</v>
      </c>
    </row>
    <row r="853" spans="1:5" x14ac:dyDescent="0.3">
      <c r="A853" t="str">
        <f t="shared" si="13"/>
        <v>20217</v>
      </c>
      <c r="B853" s="43" t="s">
        <v>3471</v>
      </c>
      <c r="C853" s="43" t="s">
        <v>47</v>
      </c>
      <c r="D853" s="43" t="s">
        <v>903</v>
      </c>
      <c r="E853" s="134">
        <f>VLOOKUP(B853,[1]市区町村別_バス保有台数!$B$3:$E$1749,4,)</f>
        <v>98921</v>
      </c>
    </row>
    <row r="854" spans="1:5" x14ac:dyDescent="0.3">
      <c r="A854" t="str">
        <f t="shared" si="13"/>
        <v>20218</v>
      </c>
      <c r="B854" s="43" t="s">
        <v>3472</v>
      </c>
      <c r="C854" s="43" t="s">
        <v>47</v>
      </c>
      <c r="D854" s="43" t="s">
        <v>954</v>
      </c>
      <c r="E854" s="134">
        <f>VLOOKUP(B854,[1]市区町村別_バス保有台数!$B$3:$E$1749,4,)</f>
        <v>60421</v>
      </c>
    </row>
    <row r="855" spans="1:5" x14ac:dyDescent="0.3">
      <c r="A855" t="str">
        <f t="shared" si="13"/>
        <v>20219</v>
      </c>
      <c r="B855" s="43" t="s">
        <v>3473</v>
      </c>
      <c r="C855" s="43" t="s">
        <v>47</v>
      </c>
      <c r="D855" s="43" t="s">
        <v>1000</v>
      </c>
      <c r="E855" s="134">
        <f>VLOOKUP(B855,[1]市区町村別_バス保有台数!$B$3:$E$1749,4,)</f>
        <v>30078</v>
      </c>
    </row>
    <row r="856" spans="1:5" x14ac:dyDescent="0.3">
      <c r="A856" t="str">
        <f t="shared" si="13"/>
        <v>20220</v>
      </c>
      <c r="B856" s="43" t="s">
        <v>3474</v>
      </c>
      <c r="C856" s="43" t="s">
        <v>47</v>
      </c>
      <c r="D856" s="43" t="s">
        <v>1046</v>
      </c>
      <c r="E856" s="134">
        <f>VLOOKUP(B856,[1]市区町村別_バス保有台数!$B$3:$E$1749,4,)</f>
        <v>97494</v>
      </c>
    </row>
    <row r="857" spans="1:5" x14ac:dyDescent="0.3">
      <c r="A857" t="str">
        <f t="shared" si="13"/>
        <v>20303</v>
      </c>
      <c r="B857" s="43" t="s">
        <v>3475</v>
      </c>
      <c r="C857" s="43" t="s">
        <v>47</v>
      </c>
      <c r="D857" s="43" t="s">
        <v>1090</v>
      </c>
      <c r="E857" s="134">
        <f>VLOOKUP(B857,[1]市区町村別_バス保有台数!$B$3:$E$1749,4,)</f>
        <v>4577</v>
      </c>
    </row>
    <row r="858" spans="1:5" x14ac:dyDescent="0.3">
      <c r="A858" t="str">
        <f t="shared" si="13"/>
        <v>20304</v>
      </c>
      <c r="B858" s="43" t="s">
        <v>3476</v>
      </c>
      <c r="C858" s="43" t="s">
        <v>47</v>
      </c>
      <c r="D858" s="43" t="s">
        <v>1130</v>
      </c>
      <c r="E858" s="134">
        <f>VLOOKUP(B858,[1]市区町村別_バス保有台数!$B$3:$E$1749,4,)</f>
        <v>3963</v>
      </c>
    </row>
    <row r="859" spans="1:5" x14ac:dyDescent="0.3">
      <c r="A859" t="str">
        <f t="shared" si="13"/>
        <v>20305</v>
      </c>
      <c r="B859" s="43" t="s">
        <v>3477</v>
      </c>
      <c r="C859" s="43" t="s">
        <v>47</v>
      </c>
      <c r="D859" s="43" t="s">
        <v>992</v>
      </c>
      <c r="E859" s="134">
        <f>VLOOKUP(B859,[1]市区町村別_バス保有台数!$B$3:$E$1749,4,)</f>
        <v>3113</v>
      </c>
    </row>
    <row r="860" spans="1:5" x14ac:dyDescent="0.3">
      <c r="A860" t="str">
        <f t="shared" si="13"/>
        <v>20306</v>
      </c>
      <c r="B860" s="43" t="s">
        <v>3478</v>
      </c>
      <c r="C860" s="43" t="s">
        <v>47</v>
      </c>
      <c r="D860" s="43" t="s">
        <v>1206</v>
      </c>
      <c r="E860" s="134">
        <f>VLOOKUP(B860,[1]市区町村別_バス保有台数!$B$3:$E$1749,4,)</f>
        <v>984</v>
      </c>
    </row>
    <row r="861" spans="1:5" x14ac:dyDescent="0.3">
      <c r="A861" t="str">
        <f t="shared" si="13"/>
        <v>20307</v>
      </c>
      <c r="B861" s="43" t="s">
        <v>3479</v>
      </c>
      <c r="C861" s="43" t="s">
        <v>47</v>
      </c>
      <c r="D861" s="43" t="s">
        <v>1248</v>
      </c>
      <c r="E861" s="134">
        <f>VLOOKUP(B861,[1]市区町村別_バス保有台数!$B$3:$E$1749,4,)</f>
        <v>746</v>
      </c>
    </row>
    <row r="862" spans="1:5" x14ac:dyDescent="0.3">
      <c r="A862" t="str">
        <f t="shared" si="13"/>
        <v>20309</v>
      </c>
      <c r="B862" s="43" t="s">
        <v>3480</v>
      </c>
      <c r="C862" s="43" t="s">
        <v>47</v>
      </c>
      <c r="D862" s="43" t="s">
        <v>1286</v>
      </c>
      <c r="E862" s="134">
        <f>VLOOKUP(B862,[1]市区町村別_バス保有台数!$B$3:$E$1749,4,)</f>
        <v>10969</v>
      </c>
    </row>
    <row r="863" spans="1:5" x14ac:dyDescent="0.3">
      <c r="A863" t="str">
        <f t="shared" si="13"/>
        <v>20321</v>
      </c>
      <c r="B863" s="43" t="s">
        <v>3481</v>
      </c>
      <c r="C863" s="43" t="s">
        <v>47</v>
      </c>
      <c r="D863" s="43" t="s">
        <v>1319</v>
      </c>
      <c r="E863" s="134">
        <f>VLOOKUP(B863,[1]市区町村別_バス保有台数!$B$3:$E$1749,4,)</f>
        <v>20420</v>
      </c>
    </row>
    <row r="864" spans="1:5" x14ac:dyDescent="0.3">
      <c r="A864" t="str">
        <f t="shared" si="13"/>
        <v>20323</v>
      </c>
      <c r="B864" s="43" t="s">
        <v>3482</v>
      </c>
      <c r="C864" s="43" t="s">
        <v>47</v>
      </c>
      <c r="D864" s="43" t="s">
        <v>1355</v>
      </c>
      <c r="E864" s="134">
        <f>VLOOKUP(B864,[1]市区町村別_バス保有台数!$B$3:$E$1749,4,)</f>
        <v>15774</v>
      </c>
    </row>
    <row r="865" spans="1:5" x14ac:dyDescent="0.3">
      <c r="A865" t="str">
        <f t="shared" si="13"/>
        <v>20324</v>
      </c>
      <c r="B865" s="43" t="s">
        <v>3483</v>
      </c>
      <c r="C865" s="43" t="s">
        <v>47</v>
      </c>
      <c r="D865" s="43" t="s">
        <v>1386</v>
      </c>
      <c r="E865" s="134">
        <f>VLOOKUP(B865,[1]市区町村別_バス保有台数!$B$3:$E$1749,4,)</f>
        <v>7166</v>
      </c>
    </row>
    <row r="866" spans="1:5" x14ac:dyDescent="0.3">
      <c r="A866" t="str">
        <f t="shared" si="13"/>
        <v>20349</v>
      </c>
      <c r="B866" s="43" t="s">
        <v>3484</v>
      </c>
      <c r="C866" s="43" t="s">
        <v>47</v>
      </c>
      <c r="D866" s="43" t="s">
        <v>1415</v>
      </c>
      <c r="E866" s="134">
        <f>VLOOKUP(B866,[1]市区町村別_バス保有台数!$B$3:$E$1749,4,)</f>
        <v>4351</v>
      </c>
    </row>
    <row r="867" spans="1:5" x14ac:dyDescent="0.3">
      <c r="A867" t="str">
        <f t="shared" si="13"/>
        <v>20350</v>
      </c>
      <c r="B867" s="43" t="s">
        <v>3485</v>
      </c>
      <c r="C867" s="43" t="s">
        <v>47</v>
      </c>
      <c r="D867" s="43" t="s">
        <v>1443</v>
      </c>
      <c r="E867" s="134">
        <f>VLOOKUP(B867,[1]市区町村別_バス保有台数!$B$3:$E$1749,4,)</f>
        <v>5995</v>
      </c>
    </row>
    <row r="868" spans="1:5" x14ac:dyDescent="0.3">
      <c r="A868" t="str">
        <f t="shared" si="13"/>
        <v>20361</v>
      </c>
      <c r="B868" s="43" t="s">
        <v>3486</v>
      </c>
      <c r="C868" s="43" t="s">
        <v>47</v>
      </c>
      <c r="D868" s="43" t="s">
        <v>1471</v>
      </c>
      <c r="E868" s="134">
        <f>VLOOKUP(B868,[1]市区町村別_バス保有台数!$B$3:$E$1749,4,)</f>
        <v>19859</v>
      </c>
    </row>
    <row r="869" spans="1:5" x14ac:dyDescent="0.3">
      <c r="A869" t="str">
        <f t="shared" si="13"/>
        <v>20362</v>
      </c>
      <c r="B869" s="43" t="s">
        <v>3487</v>
      </c>
      <c r="C869" s="43" t="s">
        <v>47</v>
      </c>
      <c r="D869" s="43" t="s">
        <v>1495</v>
      </c>
      <c r="E869" s="134">
        <f>VLOOKUP(B869,[1]市区町村別_バス保有台数!$B$3:$E$1749,4,)</f>
        <v>14469</v>
      </c>
    </row>
    <row r="870" spans="1:5" x14ac:dyDescent="0.3">
      <c r="A870" t="str">
        <f t="shared" si="13"/>
        <v>20363</v>
      </c>
      <c r="B870" s="43" t="s">
        <v>3488</v>
      </c>
      <c r="C870" s="43" t="s">
        <v>47</v>
      </c>
      <c r="D870" s="43" t="s">
        <v>1518</v>
      </c>
      <c r="E870" s="134">
        <f>VLOOKUP(B870,[1]市区町村別_バス保有台数!$B$3:$E$1749,4,)</f>
        <v>8035</v>
      </c>
    </row>
    <row r="871" spans="1:5" x14ac:dyDescent="0.3">
      <c r="A871" t="str">
        <f t="shared" si="13"/>
        <v>20382</v>
      </c>
      <c r="B871" s="43" t="s">
        <v>3489</v>
      </c>
      <c r="C871" s="43" t="s">
        <v>47</v>
      </c>
      <c r="D871" s="43" t="s">
        <v>1540</v>
      </c>
      <c r="E871" s="134">
        <f>VLOOKUP(B871,[1]市区町村別_バス保有台数!$B$3:$E$1749,4,)</f>
        <v>19405</v>
      </c>
    </row>
    <row r="872" spans="1:5" x14ac:dyDescent="0.3">
      <c r="A872" t="str">
        <f t="shared" si="13"/>
        <v>20383</v>
      </c>
      <c r="B872" s="43" t="s">
        <v>3490</v>
      </c>
      <c r="C872" s="43" t="s">
        <v>47</v>
      </c>
      <c r="D872" s="43" t="s">
        <v>1564</v>
      </c>
      <c r="E872" s="134">
        <f>VLOOKUP(B872,[1]市区町村別_バス保有台数!$B$3:$E$1749,4,)</f>
        <v>25024</v>
      </c>
    </row>
    <row r="873" spans="1:5" x14ac:dyDescent="0.3">
      <c r="A873" t="str">
        <f t="shared" si="13"/>
        <v>20384</v>
      </c>
      <c r="B873" s="43" t="s">
        <v>3491</v>
      </c>
      <c r="C873" s="43" t="s">
        <v>47</v>
      </c>
      <c r="D873" s="43" t="s">
        <v>1582</v>
      </c>
      <c r="E873" s="134">
        <f>VLOOKUP(B873,[1]市区町村別_バス保有台数!$B$3:$E$1749,4,)</f>
        <v>9356</v>
      </c>
    </row>
    <row r="874" spans="1:5" x14ac:dyDescent="0.3">
      <c r="A874" t="str">
        <f t="shared" si="13"/>
        <v>20385</v>
      </c>
      <c r="B874" s="43" t="s">
        <v>3492</v>
      </c>
      <c r="C874" s="43" t="s">
        <v>47</v>
      </c>
      <c r="D874" s="43" t="s">
        <v>1600</v>
      </c>
      <c r="E874" s="134">
        <f>VLOOKUP(B874,[1]市区町村別_バス保有台数!$B$3:$E$1749,4,)</f>
        <v>15647</v>
      </c>
    </row>
    <row r="875" spans="1:5" x14ac:dyDescent="0.3">
      <c r="A875" t="str">
        <f t="shared" si="13"/>
        <v>20386</v>
      </c>
      <c r="B875" s="43" t="s">
        <v>3493</v>
      </c>
      <c r="C875" s="43" t="s">
        <v>47</v>
      </c>
      <c r="D875" s="43" t="s">
        <v>1615</v>
      </c>
      <c r="E875" s="134">
        <f>VLOOKUP(B875,[1]市区町村別_バス保有台数!$B$3:$E$1749,4,)</f>
        <v>4876</v>
      </c>
    </row>
    <row r="876" spans="1:5" x14ac:dyDescent="0.3">
      <c r="A876" t="str">
        <f t="shared" si="13"/>
        <v>20388</v>
      </c>
      <c r="B876" s="43" t="s">
        <v>3494</v>
      </c>
      <c r="C876" s="43" t="s">
        <v>47</v>
      </c>
      <c r="D876" s="43" t="s">
        <v>1632</v>
      </c>
      <c r="E876" s="134">
        <f>VLOOKUP(B876,[1]市区町村別_バス保有台数!$B$3:$E$1749,4,)</f>
        <v>9017</v>
      </c>
    </row>
    <row r="877" spans="1:5" x14ac:dyDescent="0.3">
      <c r="A877" t="str">
        <f t="shared" si="13"/>
        <v>20402</v>
      </c>
      <c r="B877" s="43" t="s">
        <v>3495</v>
      </c>
      <c r="C877" s="43" t="s">
        <v>47</v>
      </c>
      <c r="D877" s="43" t="s">
        <v>1649</v>
      </c>
      <c r="E877" s="134">
        <f>VLOOKUP(B877,[1]市区町村別_バス保有台数!$B$3:$E$1749,4,)</f>
        <v>13157</v>
      </c>
    </row>
    <row r="878" spans="1:5" x14ac:dyDescent="0.3">
      <c r="A878" t="str">
        <f t="shared" si="13"/>
        <v>20403</v>
      </c>
      <c r="B878" s="43" t="s">
        <v>3496</v>
      </c>
      <c r="C878" s="43" t="s">
        <v>47</v>
      </c>
      <c r="D878" s="43" t="s">
        <v>1299</v>
      </c>
      <c r="E878" s="134">
        <f>VLOOKUP(B878,[1]市区町村別_バス保有台数!$B$3:$E$1749,4,)</f>
        <v>13030</v>
      </c>
    </row>
    <row r="879" spans="1:5" x14ac:dyDescent="0.3">
      <c r="A879" t="str">
        <f t="shared" si="13"/>
        <v>20404</v>
      </c>
      <c r="B879" s="43" t="s">
        <v>3497</v>
      </c>
      <c r="C879" s="43" t="s">
        <v>47</v>
      </c>
      <c r="D879" s="43" t="s">
        <v>1680</v>
      </c>
      <c r="E879" s="134">
        <f>VLOOKUP(B879,[1]市区町村別_バス保有台数!$B$3:$E$1749,4,)</f>
        <v>4518</v>
      </c>
    </row>
    <row r="880" spans="1:5" x14ac:dyDescent="0.3">
      <c r="A880" t="str">
        <f t="shared" si="13"/>
        <v>20407</v>
      </c>
      <c r="B880" s="43" t="s">
        <v>3498</v>
      </c>
      <c r="C880" s="43" t="s">
        <v>47</v>
      </c>
      <c r="D880" s="43" t="s">
        <v>1694</v>
      </c>
      <c r="E880" s="134">
        <f>VLOOKUP(B880,[1]市区町村別_バス保有台数!$B$3:$E$1749,4,)</f>
        <v>6359</v>
      </c>
    </row>
    <row r="881" spans="1:5" x14ac:dyDescent="0.3">
      <c r="A881" t="str">
        <f t="shared" si="13"/>
        <v>20409</v>
      </c>
      <c r="B881" s="43" t="s">
        <v>3499</v>
      </c>
      <c r="C881" s="43" t="s">
        <v>47</v>
      </c>
      <c r="D881" s="43" t="s">
        <v>1706</v>
      </c>
      <c r="E881" s="134">
        <f>VLOOKUP(B881,[1]市区町村別_バス保有台数!$B$3:$E$1749,4,)</f>
        <v>401</v>
      </c>
    </row>
    <row r="882" spans="1:5" x14ac:dyDescent="0.3">
      <c r="A882" t="str">
        <f t="shared" si="13"/>
        <v>20410</v>
      </c>
      <c r="B882" s="43" t="s">
        <v>3500</v>
      </c>
      <c r="C882" s="43" t="s">
        <v>47</v>
      </c>
      <c r="D882" s="43" t="s">
        <v>1720</v>
      </c>
      <c r="E882" s="134">
        <f>VLOOKUP(B882,[1]市区町村別_バス保有台数!$B$3:$E$1749,4,)</f>
        <v>895</v>
      </c>
    </row>
    <row r="883" spans="1:5" x14ac:dyDescent="0.3">
      <c r="A883" t="str">
        <f t="shared" si="13"/>
        <v>20411</v>
      </c>
      <c r="B883" s="43" t="s">
        <v>3501</v>
      </c>
      <c r="C883" s="43" t="s">
        <v>47</v>
      </c>
      <c r="D883" s="43" t="s">
        <v>1731</v>
      </c>
      <c r="E883" s="134">
        <f>VLOOKUP(B883,[1]市区町村別_バス保有台数!$B$3:$E$1749,4,)</f>
        <v>3730</v>
      </c>
    </row>
    <row r="884" spans="1:5" x14ac:dyDescent="0.3">
      <c r="A884" t="str">
        <f t="shared" si="13"/>
        <v>20412</v>
      </c>
      <c r="B884" s="43" t="s">
        <v>3502</v>
      </c>
      <c r="C884" s="43" t="s">
        <v>47</v>
      </c>
      <c r="D884" s="43" t="s">
        <v>1741</v>
      </c>
      <c r="E884" s="134">
        <f>VLOOKUP(B884,[1]市区町村別_バス保有台数!$B$3:$E$1749,4,)</f>
        <v>544</v>
      </c>
    </row>
    <row r="885" spans="1:5" x14ac:dyDescent="0.3">
      <c r="A885" t="str">
        <f t="shared" si="13"/>
        <v>20413</v>
      </c>
      <c r="B885" s="43" t="s">
        <v>3503</v>
      </c>
      <c r="C885" s="43" t="s">
        <v>47</v>
      </c>
      <c r="D885" s="43" t="s">
        <v>1750</v>
      </c>
      <c r="E885" s="134">
        <f>VLOOKUP(B885,[1]市区町村別_バス保有台数!$B$3:$E$1749,4,)</f>
        <v>1246</v>
      </c>
    </row>
    <row r="886" spans="1:5" x14ac:dyDescent="0.3">
      <c r="A886" t="str">
        <f t="shared" si="13"/>
        <v>20414</v>
      </c>
      <c r="B886" s="43" t="s">
        <v>3504</v>
      </c>
      <c r="C886" s="43" t="s">
        <v>47</v>
      </c>
      <c r="D886" s="43" t="s">
        <v>1759</v>
      </c>
      <c r="E886" s="134">
        <f>VLOOKUP(B886,[1]市区町村別_バス保有台数!$B$3:$E$1749,4,)</f>
        <v>1616</v>
      </c>
    </row>
    <row r="887" spans="1:5" x14ac:dyDescent="0.3">
      <c r="A887" t="str">
        <f t="shared" si="13"/>
        <v>20415</v>
      </c>
      <c r="B887" s="43" t="s">
        <v>3505</v>
      </c>
      <c r="C887" s="43" t="s">
        <v>47</v>
      </c>
      <c r="D887" s="43" t="s">
        <v>1768</v>
      </c>
      <c r="E887" s="134">
        <f>VLOOKUP(B887,[1]市区町村別_バス保有台数!$B$3:$E$1749,4,)</f>
        <v>6341</v>
      </c>
    </row>
    <row r="888" spans="1:5" x14ac:dyDescent="0.3">
      <c r="A888" t="str">
        <f t="shared" si="13"/>
        <v>20416</v>
      </c>
      <c r="B888" s="43" t="s">
        <v>3506</v>
      </c>
      <c r="C888" s="43" t="s">
        <v>47</v>
      </c>
      <c r="D888" s="43" t="s">
        <v>1777</v>
      </c>
      <c r="E888" s="134">
        <f>VLOOKUP(B888,[1]市区町村別_バス保有台数!$B$3:$E$1749,4,)</f>
        <v>6707</v>
      </c>
    </row>
    <row r="889" spans="1:5" x14ac:dyDescent="0.3">
      <c r="A889" t="str">
        <f t="shared" si="13"/>
        <v>20417</v>
      </c>
      <c r="B889" s="43" t="s">
        <v>3507</v>
      </c>
      <c r="C889" s="43" t="s">
        <v>47</v>
      </c>
      <c r="D889" s="43" t="s">
        <v>1788</v>
      </c>
      <c r="E889" s="134">
        <f>VLOOKUP(B889,[1]市区町村別_バス保有台数!$B$3:$E$1749,4,)</f>
        <v>1000</v>
      </c>
    </row>
    <row r="890" spans="1:5" x14ac:dyDescent="0.3">
      <c r="A890" t="str">
        <f t="shared" si="13"/>
        <v>20422</v>
      </c>
      <c r="B890" s="43" t="s">
        <v>3508</v>
      </c>
      <c r="C890" s="43" t="s">
        <v>47</v>
      </c>
      <c r="D890" s="43" t="s">
        <v>1795</v>
      </c>
      <c r="E890" s="134">
        <f>VLOOKUP(B890,[1]市区町村別_バス保有台数!$B$3:$E$1749,4,)</f>
        <v>4361</v>
      </c>
    </row>
    <row r="891" spans="1:5" x14ac:dyDescent="0.3">
      <c r="A891" t="str">
        <f t="shared" si="13"/>
        <v>20423</v>
      </c>
      <c r="B891" s="43" t="s">
        <v>3509</v>
      </c>
      <c r="C891" s="43" t="s">
        <v>47</v>
      </c>
      <c r="D891" s="43" t="s">
        <v>1804</v>
      </c>
      <c r="E891" s="134">
        <f>VLOOKUP(B891,[1]市区町村別_バス保有台数!$B$3:$E$1749,4,)</f>
        <v>4092</v>
      </c>
    </row>
    <row r="892" spans="1:5" x14ac:dyDescent="0.3">
      <c r="A892" t="str">
        <f t="shared" si="13"/>
        <v>20425</v>
      </c>
      <c r="B892" s="43" t="s">
        <v>3510</v>
      </c>
      <c r="C892" s="43" t="s">
        <v>47</v>
      </c>
      <c r="D892" s="43" t="s">
        <v>1812</v>
      </c>
      <c r="E892" s="134">
        <f>VLOOKUP(B892,[1]市区町村別_バス保有台数!$B$3:$E$1749,4,)</f>
        <v>2830</v>
      </c>
    </row>
    <row r="893" spans="1:5" x14ac:dyDescent="0.3">
      <c r="A893" t="str">
        <f t="shared" si="13"/>
        <v>20429</v>
      </c>
      <c r="B893" s="43" t="s">
        <v>3511</v>
      </c>
      <c r="C893" s="43" t="s">
        <v>47</v>
      </c>
      <c r="D893" s="43" t="s">
        <v>1819</v>
      </c>
      <c r="E893" s="134">
        <f>VLOOKUP(B893,[1]市区町村別_バス保有台数!$B$3:$E$1749,4,)</f>
        <v>737</v>
      </c>
    </row>
    <row r="894" spans="1:5" x14ac:dyDescent="0.3">
      <c r="A894" t="str">
        <f t="shared" si="13"/>
        <v>20430</v>
      </c>
      <c r="B894" s="43" t="s">
        <v>3512</v>
      </c>
      <c r="C894" s="43" t="s">
        <v>47</v>
      </c>
      <c r="D894" s="43" t="s">
        <v>1825</v>
      </c>
      <c r="E894" s="134">
        <f>VLOOKUP(B894,[1]市区町村別_バス保有台数!$B$3:$E$1749,4,)</f>
        <v>3636</v>
      </c>
    </row>
    <row r="895" spans="1:5" x14ac:dyDescent="0.3">
      <c r="A895" t="str">
        <f t="shared" si="13"/>
        <v>20432</v>
      </c>
      <c r="B895" s="43" t="s">
        <v>3513</v>
      </c>
      <c r="C895" s="43" t="s">
        <v>47</v>
      </c>
      <c r="D895" s="43" t="s">
        <v>1831</v>
      </c>
      <c r="E895" s="134">
        <f>VLOOKUP(B895,[1]市区町村別_バス保有台数!$B$3:$E$1749,4,)</f>
        <v>10928</v>
      </c>
    </row>
    <row r="896" spans="1:5" x14ac:dyDescent="0.3">
      <c r="A896" t="str">
        <f t="shared" si="13"/>
        <v>20446</v>
      </c>
      <c r="B896" s="43" t="s">
        <v>3514</v>
      </c>
      <c r="C896" s="43" t="s">
        <v>47</v>
      </c>
      <c r="D896" s="43" t="s">
        <v>1838</v>
      </c>
      <c r="E896" s="134">
        <f>VLOOKUP(B896,[1]市区町村別_バス保有台数!$B$3:$E$1749,4,)</f>
        <v>2707</v>
      </c>
    </row>
    <row r="897" spans="1:5" x14ac:dyDescent="0.3">
      <c r="A897" t="str">
        <f t="shared" si="13"/>
        <v>20448</v>
      </c>
      <c r="B897" s="43" t="s">
        <v>3515</v>
      </c>
      <c r="C897" s="43" t="s">
        <v>47</v>
      </c>
      <c r="D897" s="43" t="s">
        <v>1844</v>
      </c>
      <c r="E897" s="134">
        <f>VLOOKUP(B897,[1]市区町村別_バス保有台数!$B$3:$E$1749,4,)</f>
        <v>1740</v>
      </c>
    </row>
    <row r="898" spans="1:5" x14ac:dyDescent="0.3">
      <c r="A898" t="str">
        <f t="shared" si="13"/>
        <v>20450</v>
      </c>
      <c r="B898" s="43" t="s">
        <v>3516</v>
      </c>
      <c r="C898" s="43" t="s">
        <v>47</v>
      </c>
      <c r="D898" s="43" t="s">
        <v>1850</v>
      </c>
      <c r="E898" s="134">
        <f>VLOOKUP(B898,[1]市区町村別_バス保有台数!$B$3:$E$1749,4,)</f>
        <v>8709</v>
      </c>
    </row>
    <row r="899" spans="1:5" x14ac:dyDescent="0.3">
      <c r="A899" t="str">
        <f t="shared" ref="A899:A962" si="14">LEFT(B899,5)</f>
        <v>20451</v>
      </c>
      <c r="B899" s="43" t="s">
        <v>3517</v>
      </c>
      <c r="C899" s="43" t="s">
        <v>47</v>
      </c>
      <c r="D899" s="43" t="s">
        <v>1854</v>
      </c>
      <c r="E899" s="134">
        <f>VLOOKUP(B899,[1]市区町村別_バス保有台数!$B$3:$E$1749,4,)</f>
        <v>4574</v>
      </c>
    </row>
    <row r="900" spans="1:5" x14ac:dyDescent="0.3">
      <c r="A900" t="str">
        <f t="shared" si="14"/>
        <v>20452</v>
      </c>
      <c r="B900" s="43" t="s">
        <v>3518</v>
      </c>
      <c r="C900" s="43" t="s">
        <v>47</v>
      </c>
      <c r="D900" s="43" t="s">
        <v>1857</v>
      </c>
      <c r="E900" s="134">
        <f>VLOOKUP(B900,[1]市区町村別_バス保有台数!$B$3:$E$1749,4,)</f>
        <v>4432</v>
      </c>
    </row>
    <row r="901" spans="1:5" x14ac:dyDescent="0.3">
      <c r="A901" t="str">
        <f t="shared" si="14"/>
        <v>20481</v>
      </c>
      <c r="B901" s="43" t="s">
        <v>3519</v>
      </c>
      <c r="C901" s="43" t="s">
        <v>47</v>
      </c>
      <c r="D901" s="43" t="s">
        <v>638</v>
      </c>
      <c r="E901" s="134">
        <f>VLOOKUP(B901,[1]市区町村別_バス保有台数!$B$3:$E$1749,4,)</f>
        <v>9785</v>
      </c>
    </row>
    <row r="902" spans="1:5" x14ac:dyDescent="0.3">
      <c r="A902" t="str">
        <f t="shared" si="14"/>
        <v>20482</v>
      </c>
      <c r="B902" s="43" t="s">
        <v>3520</v>
      </c>
      <c r="C902" s="43" t="s">
        <v>47</v>
      </c>
      <c r="D902" s="43" t="s">
        <v>1860</v>
      </c>
      <c r="E902" s="134">
        <f>VLOOKUP(B902,[1]市区町村別_バス保有台数!$B$3:$E$1749,4,)</f>
        <v>9663</v>
      </c>
    </row>
    <row r="903" spans="1:5" x14ac:dyDescent="0.3">
      <c r="A903" t="str">
        <f t="shared" si="14"/>
        <v>20485</v>
      </c>
      <c r="B903" s="43" t="s">
        <v>3521</v>
      </c>
      <c r="C903" s="43" t="s">
        <v>47</v>
      </c>
      <c r="D903" s="43" t="s">
        <v>1862</v>
      </c>
      <c r="E903" s="134">
        <f>VLOOKUP(B903,[1]市区町村別_バス保有台数!$B$3:$E$1749,4,)</f>
        <v>9484</v>
      </c>
    </row>
    <row r="904" spans="1:5" x14ac:dyDescent="0.3">
      <c r="A904" t="str">
        <f t="shared" si="14"/>
        <v>20486</v>
      </c>
      <c r="B904" s="43" t="s">
        <v>3522</v>
      </c>
      <c r="C904" s="43" t="s">
        <v>47</v>
      </c>
      <c r="D904" s="43" t="s">
        <v>1864</v>
      </c>
      <c r="E904" s="134">
        <f>VLOOKUP(B904,[1]市区町村別_バス保有台数!$B$3:$E$1749,4,)</f>
        <v>2965</v>
      </c>
    </row>
    <row r="905" spans="1:5" x14ac:dyDescent="0.3">
      <c r="A905" t="str">
        <f t="shared" si="14"/>
        <v>20521</v>
      </c>
      <c r="B905" s="43" t="s">
        <v>3523</v>
      </c>
      <c r="C905" s="43" t="s">
        <v>47</v>
      </c>
      <c r="D905" s="43" t="s">
        <v>1866</v>
      </c>
      <c r="E905" s="134">
        <f>VLOOKUP(B905,[1]市区町村別_バス保有台数!$B$3:$E$1749,4,)</f>
        <v>14931</v>
      </c>
    </row>
    <row r="906" spans="1:5" x14ac:dyDescent="0.3">
      <c r="A906" t="str">
        <f t="shared" si="14"/>
        <v>20541</v>
      </c>
      <c r="B906" s="43" t="s">
        <v>3524</v>
      </c>
      <c r="C906" s="43" t="s">
        <v>47</v>
      </c>
      <c r="D906" s="43" t="s">
        <v>1868</v>
      </c>
      <c r="E906" s="134">
        <f>VLOOKUP(B906,[1]市区町村別_バス保有台数!$B$3:$E$1749,4,)</f>
        <v>11030</v>
      </c>
    </row>
    <row r="907" spans="1:5" x14ac:dyDescent="0.3">
      <c r="A907" t="str">
        <f t="shared" si="14"/>
        <v>20543</v>
      </c>
      <c r="B907" s="43" t="s">
        <v>3525</v>
      </c>
      <c r="C907" s="43" t="s">
        <v>47</v>
      </c>
      <c r="D907" s="43" t="s">
        <v>1241</v>
      </c>
      <c r="E907" s="134">
        <f>VLOOKUP(B907,[1]市区町村別_バス保有台数!$B$3:$E$1749,4,)</f>
        <v>7014</v>
      </c>
    </row>
    <row r="908" spans="1:5" x14ac:dyDescent="0.3">
      <c r="A908" t="str">
        <f t="shared" si="14"/>
        <v>20561</v>
      </c>
      <c r="B908" s="43" t="s">
        <v>3526</v>
      </c>
      <c r="C908" s="43" t="s">
        <v>47</v>
      </c>
      <c r="D908" s="43" t="s">
        <v>1871</v>
      </c>
      <c r="E908" s="134">
        <f>VLOOKUP(B908,[1]市区町村別_バス保有台数!$B$3:$E$1749,4,)</f>
        <v>12346</v>
      </c>
    </row>
    <row r="909" spans="1:5" x14ac:dyDescent="0.3">
      <c r="A909" t="str">
        <f t="shared" si="14"/>
        <v>20562</v>
      </c>
      <c r="B909" s="43" t="s">
        <v>3527</v>
      </c>
      <c r="C909" s="43" t="s">
        <v>47</v>
      </c>
      <c r="D909" s="43" t="s">
        <v>1873</v>
      </c>
      <c r="E909" s="134">
        <f>VLOOKUP(B909,[1]市区町村別_バス保有台数!$B$3:$E$1749,4,)</f>
        <v>4669</v>
      </c>
    </row>
    <row r="910" spans="1:5" x14ac:dyDescent="0.3">
      <c r="A910" t="str">
        <f t="shared" si="14"/>
        <v>20563</v>
      </c>
      <c r="B910" s="43" t="s">
        <v>3528</v>
      </c>
      <c r="C910" s="43" t="s">
        <v>47</v>
      </c>
      <c r="D910" s="43" t="s">
        <v>1875</v>
      </c>
      <c r="E910" s="134">
        <f>VLOOKUP(B910,[1]市区町村別_バス保有台数!$B$3:$E$1749,4,)</f>
        <v>3746</v>
      </c>
    </row>
    <row r="911" spans="1:5" x14ac:dyDescent="0.3">
      <c r="A911" t="str">
        <f t="shared" si="14"/>
        <v>20583</v>
      </c>
      <c r="B911" s="43" t="s">
        <v>3529</v>
      </c>
      <c r="C911" s="43" t="s">
        <v>47</v>
      </c>
      <c r="D911" s="43" t="s">
        <v>1877</v>
      </c>
      <c r="E911" s="134">
        <f>VLOOKUP(B911,[1]市区町村別_バス保有台数!$B$3:$E$1749,4,)</f>
        <v>8210</v>
      </c>
    </row>
    <row r="912" spans="1:5" x14ac:dyDescent="0.3">
      <c r="A912" t="str">
        <f t="shared" si="14"/>
        <v>20588</v>
      </c>
      <c r="B912" s="43" t="s">
        <v>3530</v>
      </c>
      <c r="C912" s="43" t="s">
        <v>47</v>
      </c>
      <c r="D912" s="43" t="s">
        <v>1879</v>
      </c>
      <c r="E912" s="134">
        <f>VLOOKUP(B912,[1]市区町村別_バス保有台数!$B$3:$E$1749,4,)</f>
        <v>2438</v>
      </c>
    </row>
    <row r="913" spans="1:5" x14ac:dyDescent="0.3">
      <c r="A913" t="str">
        <f t="shared" si="14"/>
        <v>20590</v>
      </c>
      <c r="B913" s="43" t="s">
        <v>3531</v>
      </c>
      <c r="C913" s="43" t="s">
        <v>47</v>
      </c>
      <c r="D913" s="43" t="s">
        <v>1881</v>
      </c>
      <c r="E913" s="134">
        <f>VLOOKUP(B913,[1]市区町村別_バス保有台数!$B$3:$E$1749,4,)</f>
        <v>11016</v>
      </c>
    </row>
    <row r="914" spans="1:5" x14ac:dyDescent="0.3">
      <c r="A914" t="str">
        <f t="shared" si="14"/>
        <v>20602</v>
      </c>
      <c r="B914" s="43" t="s">
        <v>3532</v>
      </c>
      <c r="C914" s="43" t="s">
        <v>47</v>
      </c>
      <c r="D914" s="43" t="s">
        <v>1883</v>
      </c>
      <c r="E914" s="134">
        <f>VLOOKUP(B914,[1]市区町村別_バス保有台数!$B$3:$E$1749,4,)</f>
        <v>1798</v>
      </c>
    </row>
    <row r="915" spans="1:5" x14ac:dyDescent="0.3">
      <c r="A915" t="str">
        <f t="shared" si="14"/>
        <v>21201</v>
      </c>
      <c r="B915" s="43" t="s">
        <v>3533</v>
      </c>
      <c r="C915" s="43" t="s">
        <v>48</v>
      </c>
      <c r="D915" s="43" t="s">
        <v>95</v>
      </c>
      <c r="E915" s="134">
        <f>VLOOKUP(B915,[1]市区町村別_バス保有台数!$B$3:$E$1749,4,)</f>
        <v>408804</v>
      </c>
    </row>
    <row r="916" spans="1:5" x14ac:dyDescent="0.3">
      <c r="A916" t="str">
        <f t="shared" si="14"/>
        <v>21202</v>
      </c>
      <c r="B916" s="43" t="s">
        <v>3534</v>
      </c>
      <c r="C916" s="43" t="s">
        <v>48</v>
      </c>
      <c r="D916" s="43" t="s">
        <v>145</v>
      </c>
      <c r="E916" s="134">
        <f>VLOOKUP(B916,[1]市区町村別_バス保有台数!$B$3:$E$1749,4,)</f>
        <v>161310</v>
      </c>
    </row>
    <row r="917" spans="1:5" x14ac:dyDescent="0.3">
      <c r="A917" t="str">
        <f t="shared" si="14"/>
        <v>21203</v>
      </c>
      <c r="B917" s="43" t="s">
        <v>3535</v>
      </c>
      <c r="C917" s="43" t="s">
        <v>48</v>
      </c>
      <c r="D917" s="43" t="s">
        <v>213</v>
      </c>
      <c r="E917" s="134">
        <f>VLOOKUP(B917,[1]市区町村別_バス保有台数!$B$3:$E$1749,4,)</f>
        <v>87595</v>
      </c>
    </row>
    <row r="918" spans="1:5" x14ac:dyDescent="0.3">
      <c r="A918" t="str">
        <f t="shared" si="14"/>
        <v>21204</v>
      </c>
      <c r="B918" s="43" t="s">
        <v>3536</v>
      </c>
      <c r="C918" s="43" t="s">
        <v>48</v>
      </c>
      <c r="D918" s="43" t="s">
        <v>274</v>
      </c>
      <c r="E918" s="134">
        <f>VLOOKUP(B918,[1]市区町村別_バス保有台数!$B$3:$E$1749,4,)</f>
        <v>110308</v>
      </c>
    </row>
    <row r="919" spans="1:5" x14ac:dyDescent="0.3">
      <c r="A919" t="str">
        <f t="shared" si="14"/>
        <v>21205</v>
      </c>
      <c r="B919" s="43" t="s">
        <v>3537</v>
      </c>
      <c r="C919" s="43" t="s">
        <v>48</v>
      </c>
      <c r="D919" s="43" t="s">
        <v>325</v>
      </c>
      <c r="E919" s="134">
        <f>VLOOKUP(B919,[1]市区町村別_バス保有台数!$B$3:$E$1749,4,)</f>
        <v>88272</v>
      </c>
    </row>
    <row r="920" spans="1:5" x14ac:dyDescent="0.3">
      <c r="A920" t="str">
        <f t="shared" si="14"/>
        <v>21206</v>
      </c>
      <c r="B920" s="43" t="s">
        <v>3538</v>
      </c>
      <c r="C920" s="43" t="s">
        <v>48</v>
      </c>
      <c r="D920" s="43" t="s">
        <v>377</v>
      </c>
      <c r="E920" s="134">
        <f>VLOOKUP(B920,[1]市区町村別_バス保有台数!$B$3:$E$1749,4,)</f>
        <v>78304</v>
      </c>
    </row>
    <row r="921" spans="1:5" x14ac:dyDescent="0.3">
      <c r="A921" t="str">
        <f t="shared" si="14"/>
        <v>21207</v>
      </c>
      <c r="B921" s="43" t="s">
        <v>3539</v>
      </c>
      <c r="C921" s="43" t="s">
        <v>48</v>
      </c>
      <c r="D921" s="43" t="s">
        <v>428</v>
      </c>
      <c r="E921" s="134">
        <f>VLOOKUP(B921,[1]市区町村別_バス保有台数!$B$3:$E$1749,4,)</f>
        <v>20461</v>
      </c>
    </row>
    <row r="922" spans="1:5" x14ac:dyDescent="0.3">
      <c r="A922" t="str">
        <f t="shared" si="14"/>
        <v>21208</v>
      </c>
      <c r="B922" s="43" t="s">
        <v>3540</v>
      </c>
      <c r="C922" s="43" t="s">
        <v>48</v>
      </c>
      <c r="D922" s="43" t="s">
        <v>483</v>
      </c>
      <c r="E922" s="134">
        <f>VLOOKUP(B922,[1]市区町村別_バス保有台数!$B$3:$E$1749,4,)</f>
        <v>37240</v>
      </c>
    </row>
    <row r="923" spans="1:5" x14ac:dyDescent="0.3">
      <c r="A923" t="str">
        <f t="shared" si="14"/>
        <v>21209</v>
      </c>
      <c r="B923" s="43" t="s">
        <v>3541</v>
      </c>
      <c r="C923" s="43" t="s">
        <v>48</v>
      </c>
      <c r="D923" s="43" t="s">
        <v>536</v>
      </c>
      <c r="E923" s="134">
        <f>VLOOKUP(B923,[1]市区町村別_バス保有台数!$B$3:$E$1749,4,)</f>
        <v>67807</v>
      </c>
    </row>
    <row r="924" spans="1:5" x14ac:dyDescent="0.3">
      <c r="A924" t="str">
        <f t="shared" si="14"/>
        <v>21210</v>
      </c>
      <c r="B924" s="43" t="s">
        <v>3542</v>
      </c>
      <c r="C924" s="43" t="s">
        <v>48</v>
      </c>
      <c r="D924" s="43" t="s">
        <v>590</v>
      </c>
      <c r="E924" s="134">
        <f>VLOOKUP(B924,[1]市区町村別_バス保有台数!$B$3:$E$1749,4,)</f>
        <v>49821</v>
      </c>
    </row>
    <row r="925" spans="1:5" x14ac:dyDescent="0.3">
      <c r="A925" t="str">
        <f t="shared" si="14"/>
        <v>21211</v>
      </c>
      <c r="B925" s="43" t="s">
        <v>3543</v>
      </c>
      <c r="C925" s="43" t="s">
        <v>48</v>
      </c>
      <c r="D925" s="43" t="s">
        <v>641</v>
      </c>
      <c r="E925" s="134">
        <f>VLOOKUP(B925,[1]市区町村別_バス保有台数!$B$3:$E$1749,4,)</f>
        <v>57330</v>
      </c>
    </row>
    <row r="926" spans="1:5" x14ac:dyDescent="0.3">
      <c r="A926" t="str">
        <f t="shared" si="14"/>
        <v>21212</v>
      </c>
      <c r="B926" s="43" t="s">
        <v>3544</v>
      </c>
      <c r="C926" s="43" t="s">
        <v>48</v>
      </c>
      <c r="D926" s="43" t="s">
        <v>694</v>
      </c>
      <c r="E926" s="134">
        <f>VLOOKUP(B926,[1]市区町村別_バス保有台数!$B$3:$E$1749,4,)</f>
        <v>57979</v>
      </c>
    </row>
    <row r="927" spans="1:5" x14ac:dyDescent="0.3">
      <c r="A927" t="str">
        <f t="shared" si="14"/>
        <v>21213</v>
      </c>
      <c r="B927" s="43" t="s">
        <v>3545</v>
      </c>
      <c r="C927" s="43" t="s">
        <v>48</v>
      </c>
      <c r="D927" s="43" t="s">
        <v>747</v>
      </c>
      <c r="E927" s="134">
        <f>VLOOKUP(B927,[1]市区町村別_バス保有台数!$B$3:$E$1749,4,)</f>
        <v>147651</v>
      </c>
    </row>
    <row r="928" spans="1:5" x14ac:dyDescent="0.3">
      <c r="A928" t="str">
        <f t="shared" si="14"/>
        <v>21214</v>
      </c>
      <c r="B928" s="43" t="s">
        <v>3546</v>
      </c>
      <c r="C928" s="43" t="s">
        <v>48</v>
      </c>
      <c r="D928" s="43" t="s">
        <v>801</v>
      </c>
      <c r="E928" s="134">
        <f>VLOOKUP(B928,[1]市区町村別_バス保有台数!$B$3:$E$1749,4,)</f>
        <v>102327</v>
      </c>
    </row>
    <row r="929" spans="1:5" x14ac:dyDescent="0.3">
      <c r="A929" t="str">
        <f t="shared" si="14"/>
        <v>21215</v>
      </c>
      <c r="B929" s="43" t="s">
        <v>3547</v>
      </c>
      <c r="C929" s="43" t="s">
        <v>48</v>
      </c>
      <c r="D929" s="43" t="s">
        <v>852</v>
      </c>
      <c r="E929" s="134">
        <f>VLOOKUP(B929,[1]市区町村別_バス保有台数!$B$3:$E$1749,4,)</f>
        <v>26971</v>
      </c>
    </row>
    <row r="930" spans="1:5" x14ac:dyDescent="0.3">
      <c r="A930" t="str">
        <f t="shared" si="14"/>
        <v>21216</v>
      </c>
      <c r="B930" s="43" t="s">
        <v>3548</v>
      </c>
      <c r="C930" s="43" t="s">
        <v>48</v>
      </c>
      <c r="D930" s="43" t="s">
        <v>904</v>
      </c>
      <c r="E930" s="134">
        <f>VLOOKUP(B930,[1]市区町村別_バス保有台数!$B$3:$E$1749,4,)</f>
        <v>55055</v>
      </c>
    </row>
    <row r="931" spans="1:5" x14ac:dyDescent="0.3">
      <c r="A931" t="str">
        <f t="shared" si="14"/>
        <v>21217</v>
      </c>
      <c r="B931" s="43" t="s">
        <v>3549</v>
      </c>
      <c r="C931" s="43" t="s">
        <v>48</v>
      </c>
      <c r="D931" s="43" t="s">
        <v>955</v>
      </c>
      <c r="E931" s="134">
        <f>VLOOKUP(B931,[1]市区町村別_バス保有台数!$B$3:$E$1749,4,)</f>
        <v>23745</v>
      </c>
    </row>
    <row r="932" spans="1:5" x14ac:dyDescent="0.3">
      <c r="A932" t="str">
        <f t="shared" si="14"/>
        <v>21218</v>
      </c>
      <c r="B932" s="43" t="s">
        <v>3550</v>
      </c>
      <c r="C932" s="43" t="s">
        <v>48</v>
      </c>
      <c r="D932" s="43" t="s">
        <v>1001</v>
      </c>
      <c r="E932" s="134">
        <f>VLOOKUP(B932,[1]市区町村別_バス保有台数!$B$3:$E$1749,4,)</f>
        <v>34183</v>
      </c>
    </row>
    <row r="933" spans="1:5" x14ac:dyDescent="0.3">
      <c r="A933" t="str">
        <f t="shared" si="14"/>
        <v>21219</v>
      </c>
      <c r="B933" s="43" t="s">
        <v>3551</v>
      </c>
      <c r="C933" s="43" t="s">
        <v>48</v>
      </c>
      <c r="D933" s="43" t="s">
        <v>1047</v>
      </c>
      <c r="E933" s="134">
        <f>VLOOKUP(B933,[1]市区町村別_バス保有台数!$B$3:$E$1749,4,)</f>
        <v>41264</v>
      </c>
    </row>
    <row r="934" spans="1:5" x14ac:dyDescent="0.3">
      <c r="A934" t="str">
        <f t="shared" si="14"/>
        <v>21220</v>
      </c>
      <c r="B934" s="43" t="s">
        <v>3552</v>
      </c>
      <c r="C934" s="43" t="s">
        <v>48</v>
      </c>
      <c r="D934" s="43" t="s">
        <v>1091</v>
      </c>
      <c r="E934" s="134">
        <f>VLOOKUP(B934,[1]市区町村別_バス保有台数!$B$3:$E$1749,4,)</f>
        <v>32008</v>
      </c>
    </row>
    <row r="935" spans="1:5" x14ac:dyDescent="0.3">
      <c r="A935" t="str">
        <f t="shared" si="14"/>
        <v>21221</v>
      </c>
      <c r="B935" s="43" t="s">
        <v>3553</v>
      </c>
      <c r="C935" s="43" t="s">
        <v>48</v>
      </c>
      <c r="D935" s="43" t="s">
        <v>1131</v>
      </c>
      <c r="E935" s="134">
        <f>VLOOKUP(B935,[1]市区町村別_バス保有台数!$B$3:$E$1749,4,)</f>
        <v>34254</v>
      </c>
    </row>
    <row r="936" spans="1:5" x14ac:dyDescent="0.3">
      <c r="A936" t="str">
        <f t="shared" si="14"/>
        <v>21302</v>
      </c>
      <c r="B936" s="43" t="s">
        <v>3554</v>
      </c>
      <c r="C936" s="43" t="s">
        <v>48</v>
      </c>
      <c r="D936" s="43" t="s">
        <v>1168</v>
      </c>
      <c r="E936" s="134">
        <f>VLOOKUP(B936,[1]市区町村別_バス保有台数!$B$3:$E$1749,4,)</f>
        <v>25923</v>
      </c>
    </row>
    <row r="937" spans="1:5" x14ac:dyDescent="0.3">
      <c r="A937" t="str">
        <f t="shared" si="14"/>
        <v>21303</v>
      </c>
      <c r="B937" s="43" t="s">
        <v>3555</v>
      </c>
      <c r="C937" s="43" t="s">
        <v>48</v>
      </c>
      <c r="D937" s="43" t="s">
        <v>1207</v>
      </c>
      <c r="E937" s="134">
        <f>VLOOKUP(B937,[1]市区町村別_バス保有台数!$B$3:$E$1749,4,)</f>
        <v>22227</v>
      </c>
    </row>
    <row r="938" spans="1:5" x14ac:dyDescent="0.3">
      <c r="A938" t="str">
        <f t="shared" si="14"/>
        <v>21341</v>
      </c>
      <c r="B938" s="43" t="s">
        <v>3556</v>
      </c>
      <c r="C938" s="43" t="s">
        <v>48</v>
      </c>
      <c r="D938" s="43" t="s">
        <v>1249</v>
      </c>
      <c r="E938" s="134">
        <f>VLOOKUP(B938,[1]市区町村別_バス保有台数!$B$3:$E$1749,4,)</f>
        <v>28587</v>
      </c>
    </row>
    <row r="939" spans="1:5" x14ac:dyDescent="0.3">
      <c r="A939" t="str">
        <f t="shared" si="14"/>
        <v>21361</v>
      </c>
      <c r="B939" s="43" t="s">
        <v>3557</v>
      </c>
      <c r="C939" s="43" t="s">
        <v>48</v>
      </c>
      <c r="D939" s="43" t="s">
        <v>1287</v>
      </c>
      <c r="E939" s="134">
        <f>VLOOKUP(B939,[1]市区町村別_バス保有台数!$B$3:$E$1749,4,)</f>
        <v>27130</v>
      </c>
    </row>
    <row r="940" spans="1:5" x14ac:dyDescent="0.3">
      <c r="A940" t="str">
        <f t="shared" si="14"/>
        <v>21362</v>
      </c>
      <c r="B940" s="43" t="s">
        <v>3558</v>
      </c>
      <c r="C940" s="43" t="s">
        <v>48</v>
      </c>
      <c r="D940" s="43" t="s">
        <v>2610</v>
      </c>
      <c r="E940" s="134">
        <f>VLOOKUP(B940,[1]市区町村別_バス保有台数!$B$3:$E$1749,4,)</f>
        <v>7000</v>
      </c>
    </row>
    <row r="941" spans="1:5" x14ac:dyDescent="0.3">
      <c r="A941" t="str">
        <f t="shared" si="14"/>
        <v>21381</v>
      </c>
      <c r="B941" s="43" t="s">
        <v>3559</v>
      </c>
      <c r="C941" s="43" t="s">
        <v>48</v>
      </c>
      <c r="D941" s="43" t="s">
        <v>1356</v>
      </c>
      <c r="E941" s="134">
        <f>VLOOKUP(B941,[1]市区町村別_バス保有台数!$B$3:$E$1749,4,)</f>
        <v>19183</v>
      </c>
    </row>
    <row r="942" spans="1:5" x14ac:dyDescent="0.3">
      <c r="A942" t="str">
        <f t="shared" si="14"/>
        <v>21382</v>
      </c>
      <c r="B942" s="43" t="s">
        <v>3560</v>
      </c>
      <c r="C942" s="43" t="s">
        <v>48</v>
      </c>
      <c r="D942" s="43" t="s">
        <v>1387</v>
      </c>
      <c r="E942" s="134">
        <f>VLOOKUP(B942,[1]市区町村別_バス保有台数!$B$3:$E$1749,4,)</f>
        <v>9664</v>
      </c>
    </row>
    <row r="943" spans="1:5" x14ac:dyDescent="0.3">
      <c r="A943" t="str">
        <f t="shared" si="14"/>
        <v>21383</v>
      </c>
      <c r="B943" s="43" t="s">
        <v>3561</v>
      </c>
      <c r="C943" s="43" t="s">
        <v>48</v>
      </c>
      <c r="D943" s="43" t="s">
        <v>1416</v>
      </c>
      <c r="E943" s="134">
        <f>VLOOKUP(B943,[1]市区町村別_バス保有台数!$B$3:$E$1749,4,)</f>
        <v>14971</v>
      </c>
    </row>
    <row r="944" spans="1:5" x14ac:dyDescent="0.3">
      <c r="A944" t="str">
        <f t="shared" si="14"/>
        <v>21401</v>
      </c>
      <c r="B944" s="43" t="s">
        <v>3562</v>
      </c>
      <c r="C944" s="43" t="s">
        <v>48</v>
      </c>
      <c r="D944" s="43" t="s">
        <v>1444</v>
      </c>
      <c r="E944" s="134">
        <f>VLOOKUP(B944,[1]市区町村別_バス保有台数!$B$3:$E$1749,4,)</f>
        <v>20862</v>
      </c>
    </row>
    <row r="945" spans="1:5" x14ac:dyDescent="0.3">
      <c r="A945" t="str">
        <f t="shared" si="14"/>
        <v>21403</v>
      </c>
      <c r="B945" s="43" t="s">
        <v>3563</v>
      </c>
      <c r="C945" s="43" t="s">
        <v>48</v>
      </c>
      <c r="D945" s="43" t="s">
        <v>1472</v>
      </c>
      <c r="E945" s="134">
        <f>VLOOKUP(B945,[1]市区町村別_バス保有台数!$B$3:$E$1749,4,)</f>
        <v>22952</v>
      </c>
    </row>
    <row r="946" spans="1:5" x14ac:dyDescent="0.3">
      <c r="A946" t="str">
        <f t="shared" si="14"/>
        <v>21404</v>
      </c>
      <c r="B946" s="43" t="s">
        <v>3564</v>
      </c>
      <c r="C946" s="43" t="s">
        <v>48</v>
      </c>
      <c r="D946" s="43" t="s">
        <v>638</v>
      </c>
      <c r="E946" s="134">
        <f>VLOOKUP(B946,[1]市区町村別_バス保有台数!$B$3:$E$1749,4,)</f>
        <v>23779</v>
      </c>
    </row>
    <row r="947" spans="1:5" x14ac:dyDescent="0.3">
      <c r="A947" t="str">
        <f t="shared" si="14"/>
        <v>21421</v>
      </c>
      <c r="B947" s="43" t="s">
        <v>3565</v>
      </c>
      <c r="C947" s="43" t="s">
        <v>48</v>
      </c>
      <c r="D947" s="43" t="s">
        <v>1519</v>
      </c>
      <c r="E947" s="134">
        <f>VLOOKUP(B947,[1]市区町村別_バス保有台数!$B$3:$E$1749,4,)</f>
        <v>18428</v>
      </c>
    </row>
    <row r="948" spans="1:5" x14ac:dyDescent="0.3">
      <c r="A948" t="str">
        <f t="shared" si="14"/>
        <v>21501</v>
      </c>
      <c r="B948" s="43" t="s">
        <v>3566</v>
      </c>
      <c r="C948" s="43" t="s">
        <v>48</v>
      </c>
      <c r="D948" s="43" t="s">
        <v>1541</v>
      </c>
      <c r="E948" s="134">
        <f>VLOOKUP(B948,[1]市区町村別_バス保有台数!$B$3:$E$1749,4,)</f>
        <v>8291</v>
      </c>
    </row>
    <row r="949" spans="1:5" x14ac:dyDescent="0.3">
      <c r="A949" t="str">
        <f t="shared" si="14"/>
        <v>21502</v>
      </c>
      <c r="B949" s="43" t="s">
        <v>3567</v>
      </c>
      <c r="C949" s="43" t="s">
        <v>48</v>
      </c>
      <c r="D949" s="43" t="s">
        <v>1565</v>
      </c>
      <c r="E949" s="134">
        <f>VLOOKUP(B949,[1]市区町村別_バス保有台数!$B$3:$E$1749,4,)</f>
        <v>5769</v>
      </c>
    </row>
    <row r="950" spans="1:5" x14ac:dyDescent="0.3">
      <c r="A950" t="str">
        <f t="shared" si="14"/>
        <v>21503</v>
      </c>
      <c r="B950" s="43" t="s">
        <v>3568</v>
      </c>
      <c r="C950" s="43" t="s">
        <v>48</v>
      </c>
      <c r="D950" s="43" t="s">
        <v>1583</v>
      </c>
      <c r="E950" s="134">
        <f>VLOOKUP(B950,[1]市区町村別_バス保有台数!$B$3:$E$1749,4,)</f>
        <v>10222</v>
      </c>
    </row>
    <row r="951" spans="1:5" x14ac:dyDescent="0.3">
      <c r="A951" t="str">
        <f t="shared" si="14"/>
        <v>21504</v>
      </c>
      <c r="B951" s="43" t="s">
        <v>3569</v>
      </c>
      <c r="C951" s="43" t="s">
        <v>48</v>
      </c>
      <c r="D951" s="43" t="s">
        <v>1601</v>
      </c>
      <c r="E951" s="134">
        <f>VLOOKUP(B951,[1]市区町村別_バス保有台数!$B$3:$E$1749,4,)</f>
        <v>3721</v>
      </c>
    </row>
    <row r="952" spans="1:5" x14ac:dyDescent="0.3">
      <c r="A952" t="str">
        <f t="shared" si="14"/>
        <v>21505</v>
      </c>
      <c r="B952" s="43" t="s">
        <v>3570</v>
      </c>
      <c r="C952" s="43" t="s">
        <v>48</v>
      </c>
      <c r="D952" s="43" t="s">
        <v>1616</v>
      </c>
      <c r="E952" s="134">
        <f>VLOOKUP(B952,[1]市区町村別_バス保有台数!$B$3:$E$1749,4,)</f>
        <v>10889</v>
      </c>
    </row>
    <row r="953" spans="1:5" x14ac:dyDescent="0.3">
      <c r="A953" t="str">
        <f t="shared" si="14"/>
        <v>21506</v>
      </c>
      <c r="B953" s="43" t="s">
        <v>3571</v>
      </c>
      <c r="C953" s="43" t="s">
        <v>48</v>
      </c>
      <c r="D953" s="43" t="s">
        <v>1633</v>
      </c>
      <c r="E953" s="134">
        <f>VLOOKUP(B953,[1]市区町村別_バス保有台数!$B$3:$E$1749,4,)</f>
        <v>8033</v>
      </c>
    </row>
    <row r="954" spans="1:5" x14ac:dyDescent="0.3">
      <c r="A954" t="str">
        <f t="shared" si="14"/>
        <v>21507</v>
      </c>
      <c r="B954" s="43" t="s">
        <v>3572</v>
      </c>
      <c r="C954" s="43" t="s">
        <v>48</v>
      </c>
      <c r="D954" s="43" t="s">
        <v>1650</v>
      </c>
      <c r="E954" s="134">
        <f>VLOOKUP(B954,[1]市区町村別_バス保有台数!$B$3:$E$1749,4,)</f>
        <v>2214</v>
      </c>
    </row>
    <row r="955" spans="1:5" x14ac:dyDescent="0.3">
      <c r="A955" t="str">
        <f t="shared" si="14"/>
        <v>21521</v>
      </c>
      <c r="B955" s="43" t="s">
        <v>3573</v>
      </c>
      <c r="C955" s="43" t="s">
        <v>48</v>
      </c>
      <c r="D955" s="43" t="s">
        <v>1666</v>
      </c>
      <c r="E955" s="134">
        <f>VLOOKUP(B955,[1]市区町村別_バス保有台数!$B$3:$E$1749,4,)</f>
        <v>18348</v>
      </c>
    </row>
    <row r="956" spans="1:5" x14ac:dyDescent="0.3">
      <c r="A956" t="str">
        <f t="shared" si="14"/>
        <v>21604</v>
      </c>
      <c r="B956" s="43" t="s">
        <v>3574</v>
      </c>
      <c r="C956" s="43" t="s">
        <v>48</v>
      </c>
      <c r="D956" s="43" t="s">
        <v>1681</v>
      </c>
      <c r="E956" s="134">
        <f>VLOOKUP(B956,[1]市区町村別_バス保有台数!$B$3:$E$1749,4,)</f>
        <v>1608</v>
      </c>
    </row>
    <row r="957" spans="1:5" x14ac:dyDescent="0.3">
      <c r="A957" t="str">
        <f t="shared" si="14"/>
        <v>22100</v>
      </c>
      <c r="B957" s="43" t="s">
        <v>3575</v>
      </c>
      <c r="C957" s="43" t="s">
        <v>49</v>
      </c>
      <c r="D957" s="43" t="s">
        <v>96</v>
      </c>
      <c r="E957" s="134">
        <f>VLOOKUP(B957,[1]市区町村別_バス保有台数!$B$3:$E$1749,4,)</f>
        <v>698275</v>
      </c>
    </row>
    <row r="958" spans="1:5" x14ac:dyDescent="0.3">
      <c r="A958" t="str">
        <f t="shared" si="14"/>
        <v>22130</v>
      </c>
      <c r="B958" s="43" t="s">
        <v>3576</v>
      </c>
      <c r="C958" s="43" t="s">
        <v>49</v>
      </c>
      <c r="D958" s="43" t="s">
        <v>146</v>
      </c>
      <c r="E958" s="134">
        <f>VLOOKUP(B958,[1]市区町村別_バス保有台数!$B$3:$E$1749,4,)</f>
        <v>802527</v>
      </c>
    </row>
    <row r="959" spans="1:5" x14ac:dyDescent="0.3">
      <c r="A959" t="str">
        <f t="shared" si="14"/>
        <v>22203</v>
      </c>
      <c r="B959" s="43" t="s">
        <v>3577</v>
      </c>
      <c r="C959" s="43" t="s">
        <v>49</v>
      </c>
      <c r="D959" s="43" t="s">
        <v>214</v>
      </c>
      <c r="E959" s="134">
        <f>VLOOKUP(B959,[1]市区町村別_バス保有台数!$B$3:$E$1749,4,)</f>
        <v>194869</v>
      </c>
    </row>
    <row r="960" spans="1:5" x14ac:dyDescent="0.3">
      <c r="A960" t="str">
        <f t="shared" si="14"/>
        <v>22205</v>
      </c>
      <c r="B960" s="43" t="s">
        <v>3578</v>
      </c>
      <c r="C960" s="43" t="s">
        <v>49</v>
      </c>
      <c r="D960" s="43" t="s">
        <v>275</v>
      </c>
      <c r="E960" s="134">
        <f>VLOOKUP(B960,[1]市区町村別_バス保有台数!$B$3:$E$1749,4,)</f>
        <v>36607</v>
      </c>
    </row>
    <row r="961" spans="1:5" x14ac:dyDescent="0.3">
      <c r="A961" t="str">
        <f t="shared" si="14"/>
        <v>22206</v>
      </c>
      <c r="B961" s="43" t="s">
        <v>3579</v>
      </c>
      <c r="C961" s="43" t="s">
        <v>49</v>
      </c>
      <c r="D961" s="43" t="s">
        <v>326</v>
      </c>
      <c r="E961" s="134">
        <f>VLOOKUP(B961,[1]市区町村別_バス保有台数!$B$3:$E$1749,4,)</f>
        <v>109445</v>
      </c>
    </row>
    <row r="962" spans="1:5" x14ac:dyDescent="0.3">
      <c r="A962" t="str">
        <f t="shared" si="14"/>
        <v>22207</v>
      </c>
      <c r="B962" s="43" t="s">
        <v>3580</v>
      </c>
      <c r="C962" s="43" t="s">
        <v>49</v>
      </c>
      <c r="D962" s="43" t="s">
        <v>378</v>
      </c>
      <c r="E962" s="134">
        <f>VLOOKUP(B962,[1]市区町村別_バス保有台数!$B$3:$E$1749,4,)</f>
        <v>132299</v>
      </c>
    </row>
    <row r="963" spans="1:5" x14ac:dyDescent="0.3">
      <c r="A963" t="str">
        <f t="shared" ref="A963:A1026" si="15">LEFT(B963,5)</f>
        <v>22208</v>
      </c>
      <c r="B963" s="43" t="s">
        <v>3581</v>
      </c>
      <c r="C963" s="43" t="s">
        <v>49</v>
      </c>
      <c r="D963" s="43" t="s">
        <v>429</v>
      </c>
      <c r="E963" s="134">
        <f>VLOOKUP(B963,[1]市区町村別_バス保有台数!$B$3:$E$1749,4,)</f>
        <v>68487</v>
      </c>
    </row>
    <row r="964" spans="1:5" x14ac:dyDescent="0.3">
      <c r="A964" t="str">
        <f t="shared" si="15"/>
        <v>22209</v>
      </c>
      <c r="B964" s="43" t="s">
        <v>3582</v>
      </c>
      <c r="C964" s="43" t="s">
        <v>49</v>
      </c>
      <c r="D964" s="43" t="s">
        <v>484</v>
      </c>
      <c r="E964" s="134">
        <f>VLOOKUP(B964,[1]市区町村別_バス保有台数!$B$3:$E$1749,4,)</f>
        <v>98282</v>
      </c>
    </row>
    <row r="965" spans="1:5" x14ac:dyDescent="0.3">
      <c r="A965" t="str">
        <f t="shared" si="15"/>
        <v>22210</v>
      </c>
      <c r="B965" s="43" t="s">
        <v>3583</v>
      </c>
      <c r="C965" s="43" t="s">
        <v>49</v>
      </c>
      <c r="D965" s="43" t="s">
        <v>537</v>
      </c>
      <c r="E965" s="134">
        <f>VLOOKUP(B965,[1]市区町村別_バス保有台数!$B$3:$E$1749,4,)</f>
        <v>253354</v>
      </c>
    </row>
    <row r="966" spans="1:5" x14ac:dyDescent="0.3">
      <c r="A966" t="str">
        <f t="shared" si="15"/>
        <v>22211</v>
      </c>
      <c r="B966" s="43" t="s">
        <v>3584</v>
      </c>
      <c r="C966" s="43" t="s">
        <v>49</v>
      </c>
      <c r="D966" s="43" t="s">
        <v>591</v>
      </c>
      <c r="E966" s="134">
        <f>VLOOKUP(B966,[1]市区町村別_バス保有台数!$B$3:$E$1749,4,)</f>
        <v>169818</v>
      </c>
    </row>
    <row r="967" spans="1:5" x14ac:dyDescent="0.3">
      <c r="A967" t="str">
        <f t="shared" si="15"/>
        <v>22212</v>
      </c>
      <c r="B967" s="43" t="s">
        <v>3585</v>
      </c>
      <c r="C967" s="43" t="s">
        <v>49</v>
      </c>
      <c r="D967" s="43" t="s">
        <v>642</v>
      </c>
      <c r="E967" s="134">
        <f>VLOOKUP(B967,[1]市区町村別_バス保有台数!$B$3:$E$1749,4,)</f>
        <v>139435</v>
      </c>
    </row>
    <row r="968" spans="1:5" x14ac:dyDescent="0.3">
      <c r="A968" t="str">
        <f t="shared" si="15"/>
        <v>22213</v>
      </c>
      <c r="B968" s="43" t="s">
        <v>3586</v>
      </c>
      <c r="C968" s="43" t="s">
        <v>49</v>
      </c>
      <c r="D968" s="43" t="s">
        <v>695</v>
      </c>
      <c r="E968" s="134">
        <f>VLOOKUP(B968,[1]市区町村別_バス保有台数!$B$3:$E$1749,4,)</f>
        <v>117804</v>
      </c>
    </row>
    <row r="969" spans="1:5" x14ac:dyDescent="0.3">
      <c r="A969" t="str">
        <f t="shared" si="15"/>
        <v>22214</v>
      </c>
      <c r="B969" s="43" t="s">
        <v>3587</v>
      </c>
      <c r="C969" s="43" t="s">
        <v>49</v>
      </c>
      <c r="D969" s="43" t="s">
        <v>748</v>
      </c>
      <c r="E969" s="134">
        <f>VLOOKUP(B969,[1]市区町村別_バス保有台数!$B$3:$E$1749,4,)</f>
        <v>144662</v>
      </c>
    </row>
    <row r="970" spans="1:5" x14ac:dyDescent="0.3">
      <c r="A970" t="str">
        <f t="shared" si="15"/>
        <v>22215</v>
      </c>
      <c r="B970" s="43" t="s">
        <v>3588</v>
      </c>
      <c r="C970" s="43" t="s">
        <v>49</v>
      </c>
      <c r="D970" s="43" t="s">
        <v>802</v>
      </c>
      <c r="E970" s="134">
        <f>VLOOKUP(B970,[1]市区町村別_バス保有台数!$B$3:$E$1749,4,)</f>
        <v>88252</v>
      </c>
    </row>
    <row r="971" spans="1:5" x14ac:dyDescent="0.3">
      <c r="A971" t="str">
        <f t="shared" si="15"/>
        <v>22216</v>
      </c>
      <c r="B971" s="43" t="s">
        <v>3589</v>
      </c>
      <c r="C971" s="43" t="s">
        <v>49</v>
      </c>
      <c r="D971" s="43" t="s">
        <v>853</v>
      </c>
      <c r="E971" s="134">
        <f>VLOOKUP(B971,[1]市区町村別_バス保有台数!$B$3:$E$1749,4,)</f>
        <v>88521</v>
      </c>
    </row>
    <row r="972" spans="1:5" x14ac:dyDescent="0.3">
      <c r="A972" t="str">
        <f t="shared" si="15"/>
        <v>22219</v>
      </c>
      <c r="B972" s="43" t="s">
        <v>3590</v>
      </c>
      <c r="C972" s="43" t="s">
        <v>49</v>
      </c>
      <c r="D972" s="43" t="s">
        <v>905</v>
      </c>
      <c r="E972" s="134">
        <f>VLOOKUP(B972,[1]市区町村別_バス保有台数!$B$3:$E$1749,4,)</f>
        <v>21230</v>
      </c>
    </row>
    <row r="973" spans="1:5" x14ac:dyDescent="0.3">
      <c r="A973" t="str">
        <f t="shared" si="15"/>
        <v>22220</v>
      </c>
      <c r="B973" s="43" t="s">
        <v>3591</v>
      </c>
      <c r="C973" s="43" t="s">
        <v>49</v>
      </c>
      <c r="D973" s="43" t="s">
        <v>956</v>
      </c>
      <c r="E973" s="134">
        <f>VLOOKUP(B973,[1]市区町村別_バス保有台数!$B$3:$E$1749,4,)</f>
        <v>51552</v>
      </c>
    </row>
    <row r="974" spans="1:5" x14ac:dyDescent="0.3">
      <c r="A974" t="str">
        <f t="shared" si="15"/>
        <v>22221</v>
      </c>
      <c r="B974" s="43" t="s">
        <v>3592</v>
      </c>
      <c r="C974" s="43" t="s">
        <v>49</v>
      </c>
      <c r="D974" s="43" t="s">
        <v>1002</v>
      </c>
      <c r="E974" s="134">
        <f>VLOOKUP(B974,[1]市区町村別_バス保有台数!$B$3:$E$1749,4,)</f>
        <v>59656</v>
      </c>
    </row>
    <row r="975" spans="1:5" x14ac:dyDescent="0.3">
      <c r="A975" t="str">
        <f t="shared" si="15"/>
        <v>22222</v>
      </c>
      <c r="B975" s="43" t="s">
        <v>3593</v>
      </c>
      <c r="C975" s="43" t="s">
        <v>49</v>
      </c>
      <c r="D975" s="43" t="s">
        <v>1048</v>
      </c>
      <c r="E975" s="134">
        <f>VLOOKUP(B975,[1]市区町村別_バス保有台数!$B$3:$E$1749,4,)</f>
        <v>30360</v>
      </c>
    </row>
    <row r="976" spans="1:5" x14ac:dyDescent="0.3">
      <c r="A976" t="str">
        <f t="shared" si="15"/>
        <v>22223</v>
      </c>
      <c r="B976" s="43" t="s">
        <v>3594</v>
      </c>
      <c r="C976" s="43" t="s">
        <v>49</v>
      </c>
      <c r="D976" s="43" t="s">
        <v>1092</v>
      </c>
      <c r="E976" s="134">
        <f>VLOOKUP(B976,[1]市区町村別_バス保有台数!$B$3:$E$1749,4,)</f>
        <v>32305</v>
      </c>
    </row>
    <row r="977" spans="1:5" x14ac:dyDescent="0.3">
      <c r="A977" t="str">
        <f t="shared" si="15"/>
        <v>22224</v>
      </c>
      <c r="B977" s="43" t="s">
        <v>3595</v>
      </c>
      <c r="C977" s="43" t="s">
        <v>49</v>
      </c>
      <c r="D977" s="43" t="s">
        <v>1132</v>
      </c>
      <c r="E977" s="134">
        <f>VLOOKUP(B977,[1]市区町村別_バス保有台数!$B$3:$E$1749,4,)</f>
        <v>48598</v>
      </c>
    </row>
    <row r="978" spans="1:5" x14ac:dyDescent="0.3">
      <c r="A978" t="str">
        <f t="shared" si="15"/>
        <v>22225</v>
      </c>
      <c r="B978" s="43" t="s">
        <v>3596</v>
      </c>
      <c r="C978" s="43" t="s">
        <v>49</v>
      </c>
      <c r="D978" s="43" t="s">
        <v>1169</v>
      </c>
      <c r="E978" s="134">
        <f>VLOOKUP(B978,[1]市区町村別_バス保有台数!$B$3:$E$1749,4,)</f>
        <v>48476</v>
      </c>
    </row>
    <row r="979" spans="1:5" x14ac:dyDescent="0.3">
      <c r="A979" t="str">
        <f t="shared" si="15"/>
        <v>22226</v>
      </c>
      <c r="B979" s="43" t="s">
        <v>3597</v>
      </c>
      <c r="C979" s="43" t="s">
        <v>49</v>
      </c>
      <c r="D979" s="43" t="s">
        <v>1208</v>
      </c>
      <c r="E979" s="134">
        <f>VLOOKUP(B979,[1]市区町村別_バス保有台数!$B$3:$E$1749,4,)</f>
        <v>45623</v>
      </c>
    </row>
    <row r="980" spans="1:5" x14ac:dyDescent="0.3">
      <c r="A980" t="str">
        <f t="shared" si="15"/>
        <v>22301</v>
      </c>
      <c r="B980" s="43" t="s">
        <v>3598</v>
      </c>
      <c r="C980" s="43" t="s">
        <v>49</v>
      </c>
      <c r="D980" s="43" t="s">
        <v>1250</v>
      </c>
      <c r="E980" s="134">
        <f>VLOOKUP(B980,[1]市区町村別_バス保有台数!$B$3:$E$1749,4,)</f>
        <v>12086</v>
      </c>
    </row>
    <row r="981" spans="1:5" x14ac:dyDescent="0.3">
      <c r="A981" t="str">
        <f t="shared" si="15"/>
        <v>22302</v>
      </c>
      <c r="B981" s="43" t="s">
        <v>3599</v>
      </c>
      <c r="C981" s="43" t="s">
        <v>49</v>
      </c>
      <c r="D981" s="43" t="s">
        <v>1288</v>
      </c>
      <c r="E981" s="134">
        <f>VLOOKUP(B981,[1]市区町村別_バス保有台数!$B$3:$E$1749,4,)</f>
        <v>7189</v>
      </c>
    </row>
    <row r="982" spans="1:5" x14ac:dyDescent="0.3">
      <c r="A982" t="str">
        <f t="shared" si="15"/>
        <v>22304</v>
      </c>
      <c r="B982" s="43" t="s">
        <v>3600</v>
      </c>
      <c r="C982" s="43" t="s">
        <v>49</v>
      </c>
      <c r="D982" s="43" t="s">
        <v>1321</v>
      </c>
      <c r="E982" s="134">
        <f>VLOOKUP(B982,[1]市区町村別_バス保有台数!$B$3:$E$1749,4,)</f>
        <v>8167</v>
      </c>
    </row>
    <row r="983" spans="1:5" x14ac:dyDescent="0.3">
      <c r="A983" t="str">
        <f t="shared" si="15"/>
        <v>22305</v>
      </c>
      <c r="B983" s="43" t="s">
        <v>3601</v>
      </c>
      <c r="C983" s="43" t="s">
        <v>49</v>
      </c>
      <c r="D983" s="43" t="s">
        <v>1357</v>
      </c>
      <c r="E983" s="134">
        <f>VLOOKUP(B983,[1]市区町村別_バス保有台数!$B$3:$E$1749,4,)</f>
        <v>6507</v>
      </c>
    </row>
    <row r="984" spans="1:5" x14ac:dyDescent="0.3">
      <c r="A984" t="str">
        <f t="shared" si="15"/>
        <v>22306</v>
      </c>
      <c r="B984" s="43" t="s">
        <v>3602</v>
      </c>
      <c r="C984" s="43" t="s">
        <v>49</v>
      </c>
      <c r="D984" s="43" t="s">
        <v>1388</v>
      </c>
      <c r="E984" s="134">
        <f>VLOOKUP(B984,[1]市区町村別_バス保有台数!$B$3:$E$1749,4,)</f>
        <v>7741</v>
      </c>
    </row>
    <row r="985" spans="1:5" x14ac:dyDescent="0.3">
      <c r="A985" t="str">
        <f t="shared" si="15"/>
        <v>22325</v>
      </c>
      <c r="B985" s="43" t="s">
        <v>3603</v>
      </c>
      <c r="C985" s="43" t="s">
        <v>49</v>
      </c>
      <c r="D985" s="43" t="s">
        <v>1417</v>
      </c>
      <c r="E985" s="134">
        <f>VLOOKUP(B985,[1]市区町村別_バス保有台数!$B$3:$E$1749,4,)</f>
        <v>37739</v>
      </c>
    </row>
    <row r="986" spans="1:5" x14ac:dyDescent="0.3">
      <c r="A986" t="str">
        <f t="shared" si="15"/>
        <v>22341</v>
      </c>
      <c r="B986" s="43" t="s">
        <v>3604</v>
      </c>
      <c r="C986" s="43" t="s">
        <v>49</v>
      </c>
      <c r="D986" s="43" t="s">
        <v>1445</v>
      </c>
      <c r="E986" s="134">
        <f>VLOOKUP(B986,[1]市区町村別_バス保有台数!$B$3:$E$1749,4,)</f>
        <v>32287</v>
      </c>
    </row>
    <row r="987" spans="1:5" x14ac:dyDescent="0.3">
      <c r="A987" t="str">
        <f t="shared" si="15"/>
        <v>22342</v>
      </c>
      <c r="B987" s="43" t="s">
        <v>3605</v>
      </c>
      <c r="C987" s="43" t="s">
        <v>49</v>
      </c>
      <c r="D987" s="43" t="s">
        <v>1473</v>
      </c>
      <c r="E987" s="134">
        <f>VLOOKUP(B987,[1]市区町村別_バス保有台数!$B$3:$E$1749,4,)</f>
        <v>43601</v>
      </c>
    </row>
    <row r="988" spans="1:5" x14ac:dyDescent="0.3">
      <c r="A988" t="str">
        <f t="shared" si="15"/>
        <v>22344</v>
      </c>
      <c r="B988" s="43" t="s">
        <v>3606</v>
      </c>
      <c r="C988" s="43" t="s">
        <v>49</v>
      </c>
      <c r="D988" s="43" t="s">
        <v>1496</v>
      </c>
      <c r="E988" s="134">
        <f>VLOOKUP(B988,[1]市区町村別_バス保有台数!$B$3:$E$1749,4,)</f>
        <v>18306</v>
      </c>
    </row>
    <row r="989" spans="1:5" x14ac:dyDescent="0.3">
      <c r="A989" t="str">
        <f t="shared" si="15"/>
        <v>22424</v>
      </c>
      <c r="B989" s="43" t="s">
        <v>3607</v>
      </c>
      <c r="C989" s="43" t="s">
        <v>49</v>
      </c>
      <c r="D989" s="43" t="s">
        <v>1520</v>
      </c>
      <c r="E989" s="134">
        <f>VLOOKUP(B989,[1]市区町村別_バス保有台数!$B$3:$E$1749,4,)</f>
        <v>29604</v>
      </c>
    </row>
    <row r="990" spans="1:5" x14ac:dyDescent="0.3">
      <c r="A990" t="str">
        <f t="shared" si="15"/>
        <v>22429</v>
      </c>
      <c r="B990" s="43" t="s">
        <v>3608</v>
      </c>
      <c r="C990" s="43" t="s">
        <v>49</v>
      </c>
      <c r="D990" s="43" t="s">
        <v>1542</v>
      </c>
      <c r="E990" s="134">
        <f>VLOOKUP(B990,[1]市区町村別_バス保有台数!$B$3:$E$1749,4,)</f>
        <v>6649</v>
      </c>
    </row>
    <row r="991" spans="1:5" x14ac:dyDescent="0.3">
      <c r="A991" t="str">
        <f t="shared" si="15"/>
        <v>22461</v>
      </c>
      <c r="B991" s="43" t="s">
        <v>3609</v>
      </c>
      <c r="C991" s="43" t="s">
        <v>49</v>
      </c>
      <c r="D991" s="43" t="s">
        <v>1566</v>
      </c>
      <c r="E991" s="134">
        <f>VLOOKUP(B991,[1]市区町村別_バス保有台数!$B$3:$E$1749,4,)</f>
        <v>18243</v>
      </c>
    </row>
    <row r="992" spans="1:5" x14ac:dyDescent="0.3">
      <c r="A992" t="str">
        <f t="shared" si="15"/>
        <v>23100</v>
      </c>
      <c r="B992" s="43" t="s">
        <v>3610</v>
      </c>
      <c r="C992" s="43" t="s">
        <v>50</v>
      </c>
      <c r="D992" s="43" t="s">
        <v>97</v>
      </c>
      <c r="E992" s="134">
        <f>VLOOKUP(B992,[1]市区町村別_バス保有台数!$B$3:$E$1749,4,)</f>
        <v>2301639</v>
      </c>
    </row>
    <row r="993" spans="1:5" x14ac:dyDescent="0.3">
      <c r="A993" t="str">
        <f t="shared" si="15"/>
        <v>23201</v>
      </c>
      <c r="B993" s="43" t="s">
        <v>3611</v>
      </c>
      <c r="C993" s="43" t="s">
        <v>50</v>
      </c>
      <c r="D993" s="43" t="s">
        <v>147</v>
      </c>
      <c r="E993" s="134">
        <f>VLOOKUP(B993,[1]市区町村別_バス保有台数!$B$3:$E$1749,4,)</f>
        <v>377429</v>
      </c>
    </row>
    <row r="994" spans="1:5" x14ac:dyDescent="0.3">
      <c r="A994" t="str">
        <f t="shared" si="15"/>
        <v>23202</v>
      </c>
      <c r="B994" s="43" t="s">
        <v>3612</v>
      </c>
      <c r="C994" s="43" t="s">
        <v>50</v>
      </c>
      <c r="D994" s="43" t="s">
        <v>215</v>
      </c>
      <c r="E994" s="134">
        <f>VLOOKUP(B994,[1]市区町村別_バス保有台数!$B$3:$E$1749,4,)</f>
        <v>387791</v>
      </c>
    </row>
    <row r="995" spans="1:5" x14ac:dyDescent="0.3">
      <c r="A995" t="str">
        <f t="shared" si="15"/>
        <v>23203</v>
      </c>
      <c r="B995" s="43" t="s">
        <v>3613</v>
      </c>
      <c r="C995" s="43" t="s">
        <v>50</v>
      </c>
      <c r="D995" s="43" t="s">
        <v>276</v>
      </c>
      <c r="E995" s="134">
        <f>VLOOKUP(B995,[1]市区町村別_バス保有台数!$B$3:$E$1749,4,)</f>
        <v>385228</v>
      </c>
    </row>
    <row r="996" spans="1:5" x14ac:dyDescent="0.3">
      <c r="A996" t="str">
        <f t="shared" si="15"/>
        <v>23204</v>
      </c>
      <c r="B996" s="43" t="s">
        <v>3614</v>
      </c>
      <c r="C996" s="43" t="s">
        <v>50</v>
      </c>
      <c r="D996" s="43" t="s">
        <v>327</v>
      </c>
      <c r="E996" s="134">
        <f>VLOOKUP(B996,[1]市区町村別_バス保有台数!$B$3:$E$1749,4,)</f>
        <v>129527</v>
      </c>
    </row>
    <row r="997" spans="1:5" x14ac:dyDescent="0.3">
      <c r="A997" t="str">
        <f t="shared" si="15"/>
        <v>23205</v>
      </c>
      <c r="B997" s="43" t="s">
        <v>3615</v>
      </c>
      <c r="C997" s="43" t="s">
        <v>50</v>
      </c>
      <c r="D997" s="43" t="s">
        <v>379</v>
      </c>
      <c r="E997" s="134">
        <f>VLOOKUP(B997,[1]市区町村別_バス保有台数!$B$3:$E$1749,4,)</f>
        <v>120078</v>
      </c>
    </row>
    <row r="998" spans="1:5" x14ac:dyDescent="0.3">
      <c r="A998" t="str">
        <f t="shared" si="15"/>
        <v>23206</v>
      </c>
      <c r="B998" s="43" t="s">
        <v>3616</v>
      </c>
      <c r="C998" s="43" t="s">
        <v>50</v>
      </c>
      <c r="D998" s="43" t="s">
        <v>430</v>
      </c>
      <c r="E998" s="134">
        <f>VLOOKUP(B998,[1]市区町村別_バス保有台数!$B$3:$E$1749,4,)</f>
        <v>311338</v>
      </c>
    </row>
    <row r="999" spans="1:5" x14ac:dyDescent="0.3">
      <c r="A999" t="str">
        <f t="shared" si="15"/>
        <v>23207</v>
      </c>
      <c r="B999" s="43" t="s">
        <v>3617</v>
      </c>
      <c r="C999" s="43" t="s">
        <v>50</v>
      </c>
      <c r="D999" s="43" t="s">
        <v>485</v>
      </c>
      <c r="E999" s="134">
        <f>VLOOKUP(B999,[1]市区町村別_バス保有台数!$B$3:$E$1749,4,)</f>
        <v>186802</v>
      </c>
    </row>
    <row r="1000" spans="1:5" x14ac:dyDescent="0.3">
      <c r="A1000" t="str">
        <f t="shared" si="15"/>
        <v>23208</v>
      </c>
      <c r="B1000" s="43" t="s">
        <v>3618</v>
      </c>
      <c r="C1000" s="43" t="s">
        <v>50</v>
      </c>
      <c r="D1000" s="43" t="s">
        <v>538</v>
      </c>
      <c r="E1000" s="134">
        <f>VLOOKUP(B1000,[1]市区町村別_バス保有台数!$B$3:$E$1749,4,)</f>
        <v>62346</v>
      </c>
    </row>
    <row r="1001" spans="1:5" x14ac:dyDescent="0.3">
      <c r="A1001" t="str">
        <f t="shared" si="15"/>
        <v>23209</v>
      </c>
      <c r="B1001" s="43" t="s">
        <v>3619</v>
      </c>
      <c r="C1001" s="43" t="s">
        <v>50</v>
      </c>
      <c r="D1001" s="43" t="s">
        <v>592</v>
      </c>
      <c r="E1001" s="134">
        <f>VLOOKUP(B1001,[1]市区町村別_バス保有台数!$B$3:$E$1749,4,)</f>
        <v>73277</v>
      </c>
    </row>
    <row r="1002" spans="1:5" x14ac:dyDescent="0.3">
      <c r="A1002" t="str">
        <f t="shared" si="15"/>
        <v>23210</v>
      </c>
      <c r="B1002" s="43" t="s">
        <v>3620</v>
      </c>
      <c r="C1002" s="43" t="s">
        <v>50</v>
      </c>
      <c r="D1002" s="43" t="s">
        <v>643</v>
      </c>
      <c r="E1002" s="134">
        <f>VLOOKUP(B1002,[1]市区町村別_バス保有台数!$B$3:$E$1749,4,)</f>
        <v>152665</v>
      </c>
    </row>
    <row r="1003" spans="1:5" x14ac:dyDescent="0.3">
      <c r="A1003" t="str">
        <f t="shared" si="15"/>
        <v>23211</v>
      </c>
      <c r="B1003" s="43" t="s">
        <v>3621</v>
      </c>
      <c r="C1003" s="43" t="s">
        <v>50</v>
      </c>
      <c r="D1003" s="43" t="s">
        <v>696</v>
      </c>
      <c r="E1003" s="134">
        <f>VLOOKUP(B1003,[1]市区町村別_バス保有台数!$B$3:$E$1749,4,)</f>
        <v>425145</v>
      </c>
    </row>
    <row r="1004" spans="1:5" x14ac:dyDescent="0.3">
      <c r="A1004" t="str">
        <f t="shared" si="15"/>
        <v>23212</v>
      </c>
      <c r="B1004" s="43" t="s">
        <v>3622</v>
      </c>
      <c r="C1004" s="43" t="s">
        <v>50</v>
      </c>
      <c r="D1004" s="43" t="s">
        <v>749</v>
      </c>
      <c r="E1004" s="134">
        <f>VLOOKUP(B1004,[1]市区町村別_バス保有台数!$B$3:$E$1749,4,)</f>
        <v>190228</v>
      </c>
    </row>
    <row r="1005" spans="1:5" x14ac:dyDescent="0.3">
      <c r="A1005" t="str">
        <f t="shared" si="15"/>
        <v>23213</v>
      </c>
      <c r="B1005" s="43" t="s">
        <v>3623</v>
      </c>
      <c r="C1005" s="43" t="s">
        <v>50</v>
      </c>
      <c r="D1005" s="43" t="s">
        <v>803</v>
      </c>
      <c r="E1005" s="134">
        <f>VLOOKUP(B1005,[1]市区町村別_バス保有台数!$B$3:$E$1749,4,)</f>
        <v>172350</v>
      </c>
    </row>
    <row r="1006" spans="1:5" x14ac:dyDescent="0.3">
      <c r="A1006" t="str">
        <f t="shared" si="15"/>
        <v>23214</v>
      </c>
      <c r="B1006" s="43" t="s">
        <v>3624</v>
      </c>
      <c r="C1006" s="43" t="s">
        <v>50</v>
      </c>
      <c r="D1006" s="43" t="s">
        <v>854</v>
      </c>
      <c r="E1006" s="134">
        <f>VLOOKUP(B1006,[1]市区町村別_バス保有台数!$B$3:$E$1749,4,)</f>
        <v>80239</v>
      </c>
    </row>
    <row r="1007" spans="1:5" x14ac:dyDescent="0.3">
      <c r="A1007" t="str">
        <f t="shared" si="15"/>
        <v>23215</v>
      </c>
      <c r="B1007" s="43" t="s">
        <v>3625</v>
      </c>
      <c r="C1007" s="43" t="s">
        <v>50</v>
      </c>
      <c r="D1007" s="43" t="s">
        <v>906</v>
      </c>
      <c r="E1007" s="134">
        <f>VLOOKUP(B1007,[1]市区町村別_バス保有台数!$B$3:$E$1749,4,)</f>
        <v>73884</v>
      </c>
    </row>
    <row r="1008" spans="1:5" x14ac:dyDescent="0.3">
      <c r="A1008" t="str">
        <f t="shared" si="15"/>
        <v>23216</v>
      </c>
      <c r="B1008" s="43" t="s">
        <v>3626</v>
      </c>
      <c r="C1008" s="43" t="s">
        <v>50</v>
      </c>
      <c r="D1008" s="43" t="s">
        <v>957</v>
      </c>
      <c r="E1008" s="134">
        <f>VLOOKUP(B1008,[1]市区町村別_バス保有台数!$B$3:$E$1749,4,)</f>
        <v>59313</v>
      </c>
    </row>
    <row r="1009" spans="1:5" x14ac:dyDescent="0.3">
      <c r="A1009" t="str">
        <f t="shared" si="15"/>
        <v>23217</v>
      </c>
      <c r="B1009" s="43" t="s">
        <v>3627</v>
      </c>
      <c r="C1009" s="43" t="s">
        <v>50</v>
      </c>
      <c r="D1009" s="43" t="s">
        <v>1003</v>
      </c>
      <c r="E1009" s="134">
        <f>VLOOKUP(B1009,[1]市区町村別_バス保有台数!$B$3:$E$1749,4,)</f>
        <v>100615</v>
      </c>
    </row>
    <row r="1010" spans="1:5" x14ac:dyDescent="0.3">
      <c r="A1010" t="str">
        <f t="shared" si="15"/>
        <v>23219</v>
      </c>
      <c r="B1010" s="43" t="s">
        <v>3628</v>
      </c>
      <c r="C1010" s="43" t="s">
        <v>50</v>
      </c>
      <c r="D1010" s="43" t="s">
        <v>1049</v>
      </c>
      <c r="E1010" s="134">
        <f>VLOOKUP(B1010,[1]市区町村別_バス保有台数!$B$3:$E$1749,4,)</f>
        <v>153026</v>
      </c>
    </row>
    <row r="1011" spans="1:5" x14ac:dyDescent="0.3">
      <c r="A1011" t="str">
        <f t="shared" si="15"/>
        <v>23220</v>
      </c>
      <c r="B1011" s="43" t="s">
        <v>3629</v>
      </c>
      <c r="C1011" s="43" t="s">
        <v>50</v>
      </c>
      <c r="D1011" s="43" t="s">
        <v>1093</v>
      </c>
      <c r="E1011" s="134">
        <f>VLOOKUP(B1011,[1]市区町村別_バス保有台数!$B$3:$E$1749,4,)</f>
        <v>136702</v>
      </c>
    </row>
    <row r="1012" spans="1:5" x14ac:dyDescent="0.3">
      <c r="A1012" t="str">
        <f t="shared" si="15"/>
        <v>23221</v>
      </c>
      <c r="B1012" s="43" t="s">
        <v>3630</v>
      </c>
      <c r="C1012" s="43" t="s">
        <v>50</v>
      </c>
      <c r="D1012" s="43" t="s">
        <v>1133</v>
      </c>
      <c r="E1012" s="134">
        <f>VLOOKUP(B1012,[1]市区町村別_バス保有台数!$B$3:$E$1749,4,)</f>
        <v>46029</v>
      </c>
    </row>
    <row r="1013" spans="1:5" x14ac:dyDescent="0.3">
      <c r="A1013" t="str">
        <f t="shared" si="15"/>
        <v>23222</v>
      </c>
      <c r="B1013" s="43" t="s">
        <v>3631</v>
      </c>
      <c r="C1013" s="43" t="s">
        <v>50</v>
      </c>
      <c r="D1013" s="43" t="s">
        <v>1170</v>
      </c>
      <c r="E1013" s="134">
        <f>VLOOKUP(B1013,[1]市区町村別_バス保有台数!$B$3:$E$1749,4,)</f>
        <v>115058</v>
      </c>
    </row>
    <row r="1014" spans="1:5" x14ac:dyDescent="0.3">
      <c r="A1014" t="str">
        <f t="shared" si="15"/>
        <v>23223</v>
      </c>
      <c r="B1014" s="43" t="s">
        <v>3632</v>
      </c>
      <c r="C1014" s="43" t="s">
        <v>50</v>
      </c>
      <c r="D1014" s="43" t="s">
        <v>1209</v>
      </c>
      <c r="E1014" s="134">
        <f>VLOOKUP(B1014,[1]市区町村別_バス保有台数!$B$3:$E$1749,4,)</f>
        <v>92761</v>
      </c>
    </row>
    <row r="1015" spans="1:5" x14ac:dyDescent="0.3">
      <c r="A1015" t="str">
        <f t="shared" si="15"/>
        <v>23224</v>
      </c>
      <c r="B1015" s="43" t="s">
        <v>3633</v>
      </c>
      <c r="C1015" s="43" t="s">
        <v>50</v>
      </c>
      <c r="D1015" s="43" t="s">
        <v>1251</v>
      </c>
      <c r="E1015" s="134">
        <f>VLOOKUP(B1015,[1]市区町村別_バス保有台数!$B$3:$E$1749,4,)</f>
        <v>85331</v>
      </c>
    </row>
    <row r="1016" spans="1:5" x14ac:dyDescent="0.3">
      <c r="A1016" t="str">
        <f t="shared" si="15"/>
        <v>23225</v>
      </c>
      <c r="B1016" s="43" t="s">
        <v>3634</v>
      </c>
      <c r="C1016" s="43" t="s">
        <v>50</v>
      </c>
      <c r="D1016" s="43" t="s">
        <v>1289</v>
      </c>
      <c r="E1016" s="134">
        <f>VLOOKUP(B1016,[1]市区町村別_バス保有台数!$B$3:$E$1749,4,)</f>
        <v>72363</v>
      </c>
    </row>
    <row r="1017" spans="1:5" x14ac:dyDescent="0.3">
      <c r="A1017" t="str">
        <f t="shared" si="15"/>
        <v>23226</v>
      </c>
      <c r="B1017" s="43" t="s">
        <v>3635</v>
      </c>
      <c r="C1017" s="43" t="s">
        <v>50</v>
      </c>
      <c r="D1017" s="43" t="s">
        <v>1322</v>
      </c>
      <c r="E1017" s="134">
        <f>VLOOKUP(B1017,[1]市区町村別_バス保有台数!$B$3:$E$1749,4,)</f>
        <v>83822</v>
      </c>
    </row>
    <row r="1018" spans="1:5" x14ac:dyDescent="0.3">
      <c r="A1018" t="str">
        <f t="shared" si="15"/>
        <v>23227</v>
      </c>
      <c r="B1018" s="43" t="s">
        <v>3636</v>
      </c>
      <c r="C1018" s="43" t="s">
        <v>50</v>
      </c>
      <c r="D1018" s="43" t="s">
        <v>1358</v>
      </c>
      <c r="E1018" s="134">
        <f>VLOOKUP(B1018,[1]市区町村別_バス保有台数!$B$3:$E$1749,4,)</f>
        <v>49155</v>
      </c>
    </row>
    <row r="1019" spans="1:5" x14ac:dyDescent="0.3">
      <c r="A1019" t="str">
        <f t="shared" si="15"/>
        <v>23228</v>
      </c>
      <c r="B1019" s="43" t="s">
        <v>3637</v>
      </c>
      <c r="C1019" s="43" t="s">
        <v>50</v>
      </c>
      <c r="D1019" s="43" t="s">
        <v>1389</v>
      </c>
      <c r="E1019" s="134">
        <f>VLOOKUP(B1019,[1]市区町村別_バス保有台数!$B$3:$E$1749,4,)</f>
        <v>48092</v>
      </c>
    </row>
    <row r="1020" spans="1:5" x14ac:dyDescent="0.3">
      <c r="A1020" t="str">
        <f t="shared" si="15"/>
        <v>23229</v>
      </c>
      <c r="B1020" s="43" t="s">
        <v>3638</v>
      </c>
      <c r="C1020" s="43" t="s">
        <v>50</v>
      </c>
      <c r="D1020" s="43" t="s">
        <v>1418</v>
      </c>
      <c r="E1020" s="134">
        <f>VLOOKUP(B1020,[1]市区町村別_バス保有台数!$B$3:$E$1749,4,)</f>
        <v>69009</v>
      </c>
    </row>
    <row r="1021" spans="1:5" x14ac:dyDescent="0.3">
      <c r="A1021" t="str">
        <f t="shared" si="15"/>
        <v>23230</v>
      </c>
      <c r="B1021" s="43" t="s">
        <v>3639</v>
      </c>
      <c r="C1021" s="43" t="s">
        <v>50</v>
      </c>
      <c r="D1021" s="43" t="s">
        <v>1446</v>
      </c>
      <c r="E1021" s="134">
        <f>VLOOKUP(B1021,[1]市区町村別_バス保有台数!$B$3:$E$1749,4,)</f>
        <v>91539</v>
      </c>
    </row>
    <row r="1022" spans="1:5" x14ac:dyDescent="0.3">
      <c r="A1022" t="str">
        <f t="shared" si="15"/>
        <v>23231</v>
      </c>
      <c r="B1022" s="43" t="s">
        <v>3640</v>
      </c>
      <c r="C1022" s="43" t="s">
        <v>50</v>
      </c>
      <c r="D1022" s="43" t="s">
        <v>1474</v>
      </c>
      <c r="E1022" s="134">
        <f>VLOOKUP(B1022,[1]市区町村別_バス保有台数!$B$3:$E$1749,4,)</f>
        <v>61860</v>
      </c>
    </row>
    <row r="1023" spans="1:5" x14ac:dyDescent="0.3">
      <c r="A1023" t="str">
        <f t="shared" si="15"/>
        <v>23232</v>
      </c>
      <c r="B1023" s="43" t="s">
        <v>3641</v>
      </c>
      <c r="C1023" s="43" t="s">
        <v>50</v>
      </c>
      <c r="D1023" s="43" t="s">
        <v>1497</v>
      </c>
      <c r="E1023" s="134">
        <f>VLOOKUP(B1023,[1]市区町村別_バス保有台数!$B$3:$E$1749,4,)</f>
        <v>63040</v>
      </c>
    </row>
    <row r="1024" spans="1:5" x14ac:dyDescent="0.3">
      <c r="A1024" t="str">
        <f t="shared" si="15"/>
        <v>23233</v>
      </c>
      <c r="B1024" s="43" t="s">
        <v>3642</v>
      </c>
      <c r="C1024" s="43" t="s">
        <v>50</v>
      </c>
      <c r="D1024" s="43" t="s">
        <v>1521</v>
      </c>
      <c r="E1024" s="134">
        <f>VLOOKUP(B1024,[1]市区町村別_バス保有台数!$B$3:$E$1749,4,)</f>
        <v>69453</v>
      </c>
    </row>
    <row r="1025" spans="1:5" x14ac:dyDescent="0.3">
      <c r="A1025" t="str">
        <f t="shared" si="15"/>
        <v>23234</v>
      </c>
      <c r="B1025" s="43" t="s">
        <v>3643</v>
      </c>
      <c r="C1025" s="43" t="s">
        <v>50</v>
      </c>
      <c r="D1025" s="43" t="s">
        <v>1543</v>
      </c>
      <c r="E1025" s="134">
        <f>VLOOKUP(B1025,[1]市区町村別_バス保有台数!$B$3:$E$1749,4,)</f>
        <v>86297</v>
      </c>
    </row>
    <row r="1026" spans="1:5" x14ac:dyDescent="0.3">
      <c r="A1026" t="str">
        <f t="shared" si="15"/>
        <v>23235</v>
      </c>
      <c r="B1026" s="43" t="s">
        <v>3644</v>
      </c>
      <c r="C1026" s="43" t="s">
        <v>50</v>
      </c>
      <c r="D1026" s="43" t="s">
        <v>1567</v>
      </c>
      <c r="E1026" s="134">
        <f>VLOOKUP(B1026,[1]市区町村別_バス保有台数!$B$3:$E$1749,4,)</f>
        <v>44616</v>
      </c>
    </row>
    <row r="1027" spans="1:5" x14ac:dyDescent="0.3">
      <c r="A1027" t="str">
        <f t="shared" ref="A1027:A1090" si="16">LEFT(B1027,5)</f>
        <v>23236</v>
      </c>
      <c r="B1027" s="43" t="s">
        <v>3645</v>
      </c>
      <c r="C1027" s="43" t="s">
        <v>50</v>
      </c>
      <c r="D1027" s="43" t="s">
        <v>1584</v>
      </c>
      <c r="E1027" s="134">
        <f>VLOOKUP(B1027,[1]市区町村別_バス保有台数!$B$3:$E$1749,4,)</f>
        <v>61145</v>
      </c>
    </row>
    <row r="1028" spans="1:5" x14ac:dyDescent="0.3">
      <c r="A1028" t="str">
        <f t="shared" si="16"/>
        <v>23237</v>
      </c>
      <c r="B1028" s="43" t="s">
        <v>3646</v>
      </c>
      <c r="C1028" s="43" t="s">
        <v>50</v>
      </c>
      <c r="D1028" s="43" t="s">
        <v>1602</v>
      </c>
      <c r="E1028" s="134">
        <f>VLOOKUP(B1028,[1]市区町村別_バス保有台数!$B$3:$E$1749,4,)</f>
        <v>89225</v>
      </c>
    </row>
    <row r="1029" spans="1:5" x14ac:dyDescent="0.3">
      <c r="A1029" t="str">
        <f t="shared" si="16"/>
        <v>23238</v>
      </c>
      <c r="B1029" s="43" t="s">
        <v>3647</v>
      </c>
      <c r="C1029" s="43" t="s">
        <v>50</v>
      </c>
      <c r="D1029" s="43" t="s">
        <v>1617</v>
      </c>
      <c r="E1029" s="134">
        <f>VLOOKUP(B1029,[1]市区町村別_バス保有台数!$B$3:$E$1749,4,)</f>
        <v>59480</v>
      </c>
    </row>
    <row r="1030" spans="1:5" x14ac:dyDescent="0.3">
      <c r="A1030" t="str">
        <f t="shared" si="16"/>
        <v>23302</v>
      </c>
      <c r="B1030" s="43" t="s">
        <v>3648</v>
      </c>
      <c r="C1030" s="43" t="s">
        <v>50</v>
      </c>
      <c r="D1030" s="43" t="s">
        <v>1634</v>
      </c>
      <c r="E1030" s="134">
        <f>VLOOKUP(B1030,[1]市区町村別_バス保有台数!$B$3:$E$1749,4,)</f>
        <v>44085</v>
      </c>
    </row>
    <row r="1031" spans="1:5" x14ac:dyDescent="0.3">
      <c r="A1031" t="str">
        <f t="shared" si="16"/>
        <v>23342</v>
      </c>
      <c r="B1031" s="43" t="s">
        <v>3649</v>
      </c>
      <c r="C1031" s="43" t="s">
        <v>50</v>
      </c>
      <c r="D1031" s="43" t="s">
        <v>1651</v>
      </c>
      <c r="E1031" s="134">
        <f>VLOOKUP(B1031,[1]市区町村別_バス保有台数!$B$3:$E$1749,4,)</f>
        <v>15762</v>
      </c>
    </row>
    <row r="1032" spans="1:5" x14ac:dyDescent="0.3">
      <c r="A1032" t="str">
        <f t="shared" si="16"/>
        <v>23361</v>
      </c>
      <c r="B1032" s="43" t="s">
        <v>3650</v>
      </c>
      <c r="C1032" s="43" t="s">
        <v>50</v>
      </c>
      <c r="D1032" s="43" t="s">
        <v>1667</v>
      </c>
      <c r="E1032" s="134">
        <f>VLOOKUP(B1032,[1]市区町村別_バス保有台数!$B$3:$E$1749,4,)</f>
        <v>24217</v>
      </c>
    </row>
    <row r="1033" spans="1:5" x14ac:dyDescent="0.3">
      <c r="A1033" t="str">
        <f t="shared" si="16"/>
        <v>23362</v>
      </c>
      <c r="B1033" s="43" t="s">
        <v>3651</v>
      </c>
      <c r="C1033" s="43" t="s">
        <v>50</v>
      </c>
      <c r="D1033" s="43" t="s">
        <v>1682</v>
      </c>
      <c r="E1033" s="134">
        <f>VLOOKUP(B1033,[1]市区町村別_バス保有台数!$B$3:$E$1749,4,)</f>
        <v>34798</v>
      </c>
    </row>
    <row r="1034" spans="1:5" x14ac:dyDescent="0.3">
      <c r="A1034" t="str">
        <f t="shared" si="16"/>
        <v>23424</v>
      </c>
      <c r="B1034" s="43" t="s">
        <v>3652</v>
      </c>
      <c r="C1034" s="43" t="s">
        <v>50</v>
      </c>
      <c r="D1034" s="43" t="s">
        <v>1695</v>
      </c>
      <c r="E1034" s="134">
        <f>VLOOKUP(B1034,[1]市区町村別_バス保有台数!$B$3:$E$1749,4,)</f>
        <v>32768</v>
      </c>
    </row>
    <row r="1035" spans="1:5" x14ac:dyDescent="0.3">
      <c r="A1035" t="str">
        <f t="shared" si="16"/>
        <v>23425</v>
      </c>
      <c r="B1035" s="43" t="s">
        <v>3653</v>
      </c>
      <c r="C1035" s="43" t="s">
        <v>50</v>
      </c>
      <c r="D1035" s="43" t="s">
        <v>1707</v>
      </c>
      <c r="E1035" s="134">
        <f>VLOOKUP(B1035,[1]市区町村別_バス保有台数!$B$3:$E$1749,4,)</f>
        <v>37811</v>
      </c>
    </row>
    <row r="1036" spans="1:5" x14ac:dyDescent="0.3">
      <c r="A1036" t="str">
        <f t="shared" si="16"/>
        <v>23427</v>
      </c>
      <c r="B1036" s="43" t="s">
        <v>3654</v>
      </c>
      <c r="C1036" s="43" t="s">
        <v>50</v>
      </c>
      <c r="D1036" s="43" t="s">
        <v>1721</v>
      </c>
      <c r="E1036" s="134">
        <f>VLOOKUP(B1036,[1]市区町村別_バス保有台数!$B$3:$E$1749,4,)</f>
        <v>4824</v>
      </c>
    </row>
    <row r="1037" spans="1:5" x14ac:dyDescent="0.3">
      <c r="A1037" t="str">
        <f t="shared" si="16"/>
        <v>23441</v>
      </c>
      <c r="B1037" s="43" t="s">
        <v>3655</v>
      </c>
      <c r="C1037" s="43" t="s">
        <v>50</v>
      </c>
      <c r="D1037" s="43" t="s">
        <v>1732</v>
      </c>
      <c r="E1037" s="134">
        <f>VLOOKUP(B1037,[1]市区町村別_バス保有台数!$B$3:$E$1749,4,)</f>
        <v>28698</v>
      </c>
    </row>
    <row r="1038" spans="1:5" x14ac:dyDescent="0.3">
      <c r="A1038" t="str">
        <f t="shared" si="16"/>
        <v>23442</v>
      </c>
      <c r="B1038" s="43" t="s">
        <v>3656</v>
      </c>
      <c r="C1038" s="43" t="s">
        <v>50</v>
      </c>
      <c r="D1038" s="43" t="s">
        <v>1742</v>
      </c>
      <c r="E1038" s="134">
        <f>VLOOKUP(B1038,[1]市区町村別_バス保有台数!$B$3:$E$1749,4,)</f>
        <v>50168</v>
      </c>
    </row>
    <row r="1039" spans="1:5" x14ac:dyDescent="0.3">
      <c r="A1039" t="str">
        <f t="shared" si="16"/>
        <v>23445</v>
      </c>
      <c r="B1039" s="43" t="s">
        <v>3657</v>
      </c>
      <c r="C1039" s="43" t="s">
        <v>50</v>
      </c>
      <c r="D1039" s="43" t="s">
        <v>1751</v>
      </c>
      <c r="E1039" s="134">
        <f>VLOOKUP(B1039,[1]市区町村別_バス保有台数!$B$3:$E$1749,4,)</f>
        <v>17693</v>
      </c>
    </row>
    <row r="1040" spans="1:5" x14ac:dyDescent="0.3">
      <c r="A1040" t="str">
        <f t="shared" si="16"/>
        <v>23446</v>
      </c>
      <c r="B1040" s="43" t="s">
        <v>3658</v>
      </c>
      <c r="C1040" s="43" t="s">
        <v>50</v>
      </c>
      <c r="D1040" s="43" t="s">
        <v>798</v>
      </c>
      <c r="E1040" s="134">
        <f>VLOOKUP(B1040,[1]市区町村別_バス保有台数!$B$3:$E$1749,4,)</f>
        <v>21841</v>
      </c>
    </row>
    <row r="1041" spans="1:5" x14ac:dyDescent="0.3">
      <c r="A1041" t="str">
        <f t="shared" si="16"/>
        <v>23447</v>
      </c>
      <c r="B1041" s="43" t="s">
        <v>3659</v>
      </c>
      <c r="C1041" s="43" t="s">
        <v>50</v>
      </c>
      <c r="D1041" s="43" t="s">
        <v>1769</v>
      </c>
      <c r="E1041" s="134">
        <f>VLOOKUP(B1041,[1]市区町村別_バス保有台数!$B$3:$E$1749,4,)</f>
        <v>43639</v>
      </c>
    </row>
    <row r="1042" spans="1:5" x14ac:dyDescent="0.3">
      <c r="A1042" t="str">
        <f t="shared" si="16"/>
        <v>23501</v>
      </c>
      <c r="B1042" s="43" t="s">
        <v>3660</v>
      </c>
      <c r="C1042" s="43" t="s">
        <v>50</v>
      </c>
      <c r="D1042" s="43" t="s">
        <v>1778</v>
      </c>
      <c r="E1042" s="134">
        <f>VLOOKUP(B1042,[1]市区町村別_バス保有台数!$B$3:$E$1749,4,)</f>
        <v>42378</v>
      </c>
    </row>
    <row r="1043" spans="1:5" x14ac:dyDescent="0.3">
      <c r="A1043" t="str">
        <f t="shared" si="16"/>
        <v>23561</v>
      </c>
      <c r="B1043" s="43" t="s">
        <v>3661</v>
      </c>
      <c r="C1043" s="43" t="s">
        <v>50</v>
      </c>
      <c r="D1043" s="43" t="s">
        <v>1789</v>
      </c>
      <c r="E1043" s="134">
        <f>VLOOKUP(B1043,[1]市区町村別_バス保有台数!$B$3:$E$1749,4,)</f>
        <v>4727</v>
      </c>
    </row>
    <row r="1044" spans="1:5" x14ac:dyDescent="0.3">
      <c r="A1044" t="str">
        <f t="shared" si="16"/>
        <v>23562</v>
      </c>
      <c r="B1044" s="43" t="s">
        <v>3662</v>
      </c>
      <c r="C1044" s="43" t="s">
        <v>50</v>
      </c>
      <c r="D1044" s="43" t="s">
        <v>1796</v>
      </c>
      <c r="E1044" s="134">
        <f>VLOOKUP(B1044,[1]市区町村別_バス保有台数!$B$3:$E$1749,4,)</f>
        <v>3134</v>
      </c>
    </row>
    <row r="1045" spans="1:5" x14ac:dyDescent="0.3">
      <c r="A1045" t="str">
        <f t="shared" si="16"/>
        <v>23563</v>
      </c>
      <c r="B1045" s="43" t="s">
        <v>3663</v>
      </c>
      <c r="C1045" s="43" t="s">
        <v>50</v>
      </c>
      <c r="D1045" s="43" t="s">
        <v>1805</v>
      </c>
      <c r="E1045" s="134">
        <f>VLOOKUP(B1045,[1]市区町村別_バス保有台数!$B$3:$E$1749,4,)</f>
        <v>1090</v>
      </c>
    </row>
    <row r="1046" spans="1:5" x14ac:dyDescent="0.3">
      <c r="A1046" t="str">
        <f t="shared" si="16"/>
        <v>24201</v>
      </c>
      <c r="B1046" s="43" t="s">
        <v>3664</v>
      </c>
      <c r="C1046" s="43" t="s">
        <v>51</v>
      </c>
      <c r="D1046" s="43" t="s">
        <v>98</v>
      </c>
      <c r="E1046" s="134">
        <f>VLOOKUP(B1046,[1]市区町村別_バス保有台数!$B$3:$E$1749,4,)</f>
        <v>278105</v>
      </c>
    </row>
    <row r="1047" spans="1:5" x14ac:dyDescent="0.3">
      <c r="A1047" t="str">
        <f t="shared" si="16"/>
        <v>24202</v>
      </c>
      <c r="B1047" s="43" t="s">
        <v>3665</v>
      </c>
      <c r="C1047" s="43" t="s">
        <v>51</v>
      </c>
      <c r="D1047" s="43" t="s">
        <v>148</v>
      </c>
      <c r="E1047" s="134">
        <f>VLOOKUP(B1047,[1]市区町村別_バス保有台数!$B$3:$E$1749,4,)</f>
        <v>311551</v>
      </c>
    </row>
    <row r="1048" spans="1:5" x14ac:dyDescent="0.3">
      <c r="A1048" t="str">
        <f t="shared" si="16"/>
        <v>24203</v>
      </c>
      <c r="B1048" s="43" t="s">
        <v>3666</v>
      </c>
      <c r="C1048" s="43" t="s">
        <v>51</v>
      </c>
      <c r="D1048" s="43" t="s">
        <v>216</v>
      </c>
      <c r="E1048" s="134">
        <f>VLOOKUP(B1048,[1]市区町村別_バス保有台数!$B$3:$E$1749,4,)</f>
        <v>125462</v>
      </c>
    </row>
    <row r="1049" spans="1:5" x14ac:dyDescent="0.3">
      <c r="A1049" t="str">
        <f t="shared" si="16"/>
        <v>24204</v>
      </c>
      <c r="B1049" s="43" t="s">
        <v>3667</v>
      </c>
      <c r="C1049" s="43" t="s">
        <v>51</v>
      </c>
      <c r="D1049" s="43" t="s">
        <v>277</v>
      </c>
      <c r="E1049" s="134">
        <f>VLOOKUP(B1049,[1]市区町村別_バス保有台数!$B$3:$E$1749,4,)</f>
        <v>163477</v>
      </c>
    </row>
    <row r="1050" spans="1:5" x14ac:dyDescent="0.3">
      <c r="A1050" t="str">
        <f t="shared" si="16"/>
        <v>24205</v>
      </c>
      <c r="B1050" s="43" t="s">
        <v>3668</v>
      </c>
      <c r="C1050" s="43" t="s">
        <v>51</v>
      </c>
      <c r="D1050" s="43" t="s">
        <v>328</v>
      </c>
      <c r="E1050" s="134">
        <f>VLOOKUP(B1050,[1]市区町村別_バス保有台数!$B$3:$E$1749,4,)</f>
        <v>142019</v>
      </c>
    </row>
    <row r="1051" spans="1:5" x14ac:dyDescent="0.3">
      <c r="A1051" t="str">
        <f t="shared" si="16"/>
        <v>24207</v>
      </c>
      <c r="B1051" s="43" t="s">
        <v>3669</v>
      </c>
      <c r="C1051" s="43" t="s">
        <v>51</v>
      </c>
      <c r="D1051" s="43" t="s">
        <v>380</v>
      </c>
      <c r="E1051" s="134">
        <f>VLOOKUP(B1051,[1]市区町村別_バス保有台数!$B$3:$E$1749,4,)</f>
        <v>199884</v>
      </c>
    </row>
    <row r="1052" spans="1:5" x14ac:dyDescent="0.3">
      <c r="A1052" t="str">
        <f t="shared" si="16"/>
        <v>24208</v>
      </c>
      <c r="B1052" s="43" t="s">
        <v>3670</v>
      </c>
      <c r="C1052" s="43" t="s">
        <v>51</v>
      </c>
      <c r="D1052" s="43" t="s">
        <v>431</v>
      </c>
      <c r="E1052" s="134">
        <f>VLOOKUP(B1052,[1]市区町村別_バス保有台数!$B$3:$E$1749,4,)</f>
        <v>78398</v>
      </c>
    </row>
    <row r="1053" spans="1:5" x14ac:dyDescent="0.3">
      <c r="A1053" t="str">
        <f t="shared" si="16"/>
        <v>24209</v>
      </c>
      <c r="B1053" s="43" t="s">
        <v>3671</v>
      </c>
      <c r="C1053" s="43" t="s">
        <v>51</v>
      </c>
      <c r="D1053" s="43" t="s">
        <v>486</v>
      </c>
      <c r="E1053" s="134">
        <f>VLOOKUP(B1053,[1]市区町村別_バス保有台数!$B$3:$E$1749,4,)</f>
        <v>17576</v>
      </c>
    </row>
    <row r="1054" spans="1:5" x14ac:dyDescent="0.3">
      <c r="A1054" t="str">
        <f t="shared" si="16"/>
        <v>24210</v>
      </c>
      <c r="B1054" s="43" t="s">
        <v>3672</v>
      </c>
      <c r="C1054" s="43" t="s">
        <v>51</v>
      </c>
      <c r="D1054" s="43" t="s">
        <v>539</v>
      </c>
      <c r="E1054" s="134">
        <f>VLOOKUP(B1054,[1]市区町村別_バス保有台数!$B$3:$E$1749,4,)</f>
        <v>49720</v>
      </c>
    </row>
    <row r="1055" spans="1:5" x14ac:dyDescent="0.3">
      <c r="A1055" t="str">
        <f t="shared" si="16"/>
        <v>24211</v>
      </c>
      <c r="B1055" s="43" t="s">
        <v>3673</v>
      </c>
      <c r="C1055" s="43" t="s">
        <v>51</v>
      </c>
      <c r="D1055" s="43" t="s">
        <v>593</v>
      </c>
      <c r="E1055" s="134">
        <f>VLOOKUP(B1055,[1]市区町村別_バス保有台数!$B$3:$E$1749,4,)</f>
        <v>18523</v>
      </c>
    </row>
    <row r="1056" spans="1:5" x14ac:dyDescent="0.3">
      <c r="A1056" t="str">
        <f t="shared" si="16"/>
        <v>24212</v>
      </c>
      <c r="B1056" s="43" t="s">
        <v>3674</v>
      </c>
      <c r="C1056" s="43" t="s">
        <v>51</v>
      </c>
      <c r="D1056" s="43" t="s">
        <v>644</v>
      </c>
      <c r="E1056" s="134">
        <f>VLOOKUP(B1056,[1]市区町村別_バス保有台数!$B$3:$E$1749,4,)</f>
        <v>16694</v>
      </c>
    </row>
    <row r="1057" spans="1:5" x14ac:dyDescent="0.3">
      <c r="A1057" t="str">
        <f t="shared" si="16"/>
        <v>24214</v>
      </c>
      <c r="B1057" s="43" t="s">
        <v>3675</v>
      </c>
      <c r="C1057" s="43" t="s">
        <v>51</v>
      </c>
      <c r="D1057" s="43" t="s">
        <v>697</v>
      </c>
      <c r="E1057" s="134">
        <f>VLOOKUP(B1057,[1]市区町村別_バス保有台数!$B$3:$E$1749,4,)</f>
        <v>45713</v>
      </c>
    </row>
    <row r="1058" spans="1:5" x14ac:dyDescent="0.3">
      <c r="A1058" t="str">
        <f t="shared" si="16"/>
        <v>24215</v>
      </c>
      <c r="B1058" s="43" t="s">
        <v>3676</v>
      </c>
      <c r="C1058" s="43" t="s">
        <v>51</v>
      </c>
      <c r="D1058" s="43" t="s">
        <v>750</v>
      </c>
      <c r="E1058" s="134">
        <f>VLOOKUP(B1058,[1]市区町村別_バス保有台数!$B$3:$E$1749,4,)</f>
        <v>49295</v>
      </c>
    </row>
    <row r="1059" spans="1:5" x14ac:dyDescent="0.3">
      <c r="A1059" t="str">
        <f t="shared" si="16"/>
        <v>24216</v>
      </c>
      <c r="B1059" s="43" t="s">
        <v>3677</v>
      </c>
      <c r="C1059" s="43" t="s">
        <v>51</v>
      </c>
      <c r="D1059" s="43" t="s">
        <v>804</v>
      </c>
      <c r="E1059" s="134">
        <f>VLOOKUP(B1059,[1]市区町村別_バス保有台数!$B$3:$E$1749,4,)</f>
        <v>91230</v>
      </c>
    </row>
    <row r="1060" spans="1:5" x14ac:dyDescent="0.3">
      <c r="A1060" t="str">
        <f t="shared" si="16"/>
        <v>24303</v>
      </c>
      <c r="B1060" s="43" t="s">
        <v>3678</v>
      </c>
      <c r="C1060" s="43" t="s">
        <v>51</v>
      </c>
      <c r="D1060" s="43" t="s">
        <v>855</v>
      </c>
      <c r="E1060" s="134">
        <f>VLOOKUP(B1060,[1]市区町村別_バス保有台数!$B$3:$E$1749,4,)</f>
        <v>6257</v>
      </c>
    </row>
    <row r="1061" spans="1:5" x14ac:dyDescent="0.3">
      <c r="A1061" t="str">
        <f t="shared" si="16"/>
        <v>24324</v>
      </c>
      <c r="B1061" s="43" t="s">
        <v>3679</v>
      </c>
      <c r="C1061" s="43" t="s">
        <v>51</v>
      </c>
      <c r="D1061" s="43" t="s">
        <v>907</v>
      </c>
      <c r="E1061" s="134">
        <f>VLOOKUP(B1061,[1]市区町村別_バス保有台数!$B$3:$E$1749,4,)</f>
        <v>25918</v>
      </c>
    </row>
    <row r="1062" spans="1:5" x14ac:dyDescent="0.3">
      <c r="A1062" t="str">
        <f t="shared" si="16"/>
        <v>24341</v>
      </c>
      <c r="B1062" s="43" t="s">
        <v>3680</v>
      </c>
      <c r="C1062" s="43" t="s">
        <v>51</v>
      </c>
      <c r="D1062" s="43" t="s">
        <v>958</v>
      </c>
      <c r="E1062" s="134">
        <f>VLOOKUP(B1062,[1]市区町村別_バス保有台数!$B$3:$E$1749,4,)</f>
        <v>41697</v>
      </c>
    </row>
    <row r="1063" spans="1:5" x14ac:dyDescent="0.3">
      <c r="A1063" t="str">
        <f t="shared" si="16"/>
        <v>24343</v>
      </c>
      <c r="B1063" s="43" t="s">
        <v>3681</v>
      </c>
      <c r="C1063" s="43" t="s">
        <v>51</v>
      </c>
      <c r="D1063" s="43" t="s">
        <v>847</v>
      </c>
      <c r="E1063" s="134">
        <f>VLOOKUP(B1063,[1]市区町村別_バス保有台数!$B$3:$E$1749,4,)</f>
        <v>10921</v>
      </c>
    </row>
    <row r="1064" spans="1:5" x14ac:dyDescent="0.3">
      <c r="A1064" t="str">
        <f t="shared" si="16"/>
        <v>24344</v>
      </c>
      <c r="B1064" s="43" t="s">
        <v>3682</v>
      </c>
      <c r="C1064" s="43" t="s">
        <v>51</v>
      </c>
      <c r="D1064" s="43" t="s">
        <v>1050</v>
      </c>
      <c r="E1064" s="134">
        <f>VLOOKUP(B1064,[1]市区町村別_バス保有台数!$B$3:$E$1749,4,)</f>
        <v>15226</v>
      </c>
    </row>
    <row r="1065" spans="1:5" x14ac:dyDescent="0.3">
      <c r="A1065" t="str">
        <f t="shared" si="16"/>
        <v>24441</v>
      </c>
      <c r="B1065" s="43" t="s">
        <v>3683</v>
      </c>
      <c r="C1065" s="43" t="s">
        <v>51</v>
      </c>
      <c r="D1065" s="43" t="s">
        <v>1094</v>
      </c>
      <c r="E1065" s="134">
        <f>VLOOKUP(B1065,[1]市区町村別_バス保有台数!$B$3:$E$1749,4,)</f>
        <v>14520</v>
      </c>
    </row>
    <row r="1066" spans="1:5" x14ac:dyDescent="0.3">
      <c r="A1066" t="str">
        <f t="shared" si="16"/>
        <v>24442</v>
      </c>
      <c r="B1066" s="43" t="s">
        <v>3684</v>
      </c>
      <c r="C1066" s="43" t="s">
        <v>51</v>
      </c>
      <c r="D1066" s="43" t="s">
        <v>1134</v>
      </c>
      <c r="E1066" s="134">
        <f>VLOOKUP(B1066,[1]市区町村別_バス保有台数!$B$3:$E$1749,4,)</f>
        <v>23139</v>
      </c>
    </row>
    <row r="1067" spans="1:5" x14ac:dyDescent="0.3">
      <c r="A1067" t="str">
        <f t="shared" si="16"/>
        <v>24443</v>
      </c>
      <c r="B1067" s="43" t="s">
        <v>3685</v>
      </c>
      <c r="C1067" s="43" t="s">
        <v>51</v>
      </c>
      <c r="D1067" s="43" t="s">
        <v>1171</v>
      </c>
      <c r="E1067" s="134">
        <f>VLOOKUP(B1067,[1]市区町村別_バス保有台数!$B$3:$E$1749,4,)</f>
        <v>9175</v>
      </c>
    </row>
    <row r="1068" spans="1:5" x14ac:dyDescent="0.3">
      <c r="A1068" t="str">
        <f t="shared" si="16"/>
        <v>24461</v>
      </c>
      <c r="B1068" s="43" t="s">
        <v>3686</v>
      </c>
      <c r="C1068" s="43" t="s">
        <v>51</v>
      </c>
      <c r="D1068" s="43" t="s">
        <v>1210</v>
      </c>
      <c r="E1068" s="134">
        <f>VLOOKUP(B1068,[1]市区町村別_バス保有台数!$B$3:$E$1749,4,)</f>
        <v>15452</v>
      </c>
    </row>
    <row r="1069" spans="1:5" x14ac:dyDescent="0.3">
      <c r="A1069" t="str">
        <f t="shared" si="16"/>
        <v>24470</v>
      </c>
      <c r="B1069" s="43" t="s">
        <v>3687</v>
      </c>
      <c r="C1069" s="43" t="s">
        <v>51</v>
      </c>
      <c r="D1069" s="43" t="s">
        <v>1252</v>
      </c>
      <c r="E1069" s="134">
        <f>VLOOKUP(B1069,[1]市区町村別_バス保有台数!$B$3:$E$1749,4,)</f>
        <v>8147</v>
      </c>
    </row>
    <row r="1070" spans="1:5" x14ac:dyDescent="0.3">
      <c r="A1070" t="str">
        <f t="shared" si="16"/>
        <v>24471</v>
      </c>
      <c r="B1070" s="43" t="s">
        <v>3688</v>
      </c>
      <c r="C1070" s="43" t="s">
        <v>51</v>
      </c>
      <c r="D1070" s="43" t="s">
        <v>1290</v>
      </c>
      <c r="E1070" s="134">
        <f>VLOOKUP(B1070,[1]市区町村別_バス保有台数!$B$3:$E$1749,4,)</f>
        <v>8344</v>
      </c>
    </row>
    <row r="1071" spans="1:5" x14ac:dyDescent="0.3">
      <c r="A1071" t="str">
        <f t="shared" si="16"/>
        <v>24472</v>
      </c>
      <c r="B1071" s="43" t="s">
        <v>3689</v>
      </c>
      <c r="C1071" s="43" t="s">
        <v>51</v>
      </c>
      <c r="D1071" s="43" t="s">
        <v>1323</v>
      </c>
      <c r="E1071" s="134">
        <f>VLOOKUP(B1071,[1]市区町村別_バス保有台数!$B$3:$E$1749,4,)</f>
        <v>12345</v>
      </c>
    </row>
    <row r="1072" spans="1:5" x14ac:dyDescent="0.3">
      <c r="A1072" t="str">
        <f t="shared" si="16"/>
        <v>24543</v>
      </c>
      <c r="B1072" s="43" t="s">
        <v>3690</v>
      </c>
      <c r="C1072" s="43" t="s">
        <v>51</v>
      </c>
      <c r="D1072" s="43" t="s">
        <v>1359</v>
      </c>
      <c r="E1072" s="134">
        <f>VLOOKUP(B1072,[1]市区町村別_バス保有台数!$B$3:$E$1749,4,)</f>
        <v>15711</v>
      </c>
    </row>
    <row r="1073" spans="1:5" x14ac:dyDescent="0.3">
      <c r="A1073" t="str">
        <f t="shared" si="16"/>
        <v>24561</v>
      </c>
      <c r="B1073" s="43" t="s">
        <v>3691</v>
      </c>
      <c r="C1073" s="43" t="s">
        <v>51</v>
      </c>
      <c r="D1073" s="43" t="s">
        <v>1390</v>
      </c>
      <c r="E1073" s="134">
        <f>VLOOKUP(B1073,[1]市区町村別_バス保有台数!$B$3:$E$1749,4,)</f>
        <v>8487</v>
      </c>
    </row>
    <row r="1074" spans="1:5" x14ac:dyDescent="0.3">
      <c r="A1074" t="str">
        <f t="shared" si="16"/>
        <v>24562</v>
      </c>
      <c r="B1074" s="43" t="s">
        <v>3692</v>
      </c>
      <c r="C1074" s="43" t="s">
        <v>51</v>
      </c>
      <c r="D1074" s="43" t="s">
        <v>1419</v>
      </c>
      <c r="E1074" s="134">
        <f>VLOOKUP(B1074,[1]市区町村別_バス保有台数!$B$3:$E$1749,4,)</f>
        <v>10873</v>
      </c>
    </row>
    <row r="1075" spans="1:5" x14ac:dyDescent="0.3">
      <c r="A1075" t="str">
        <f t="shared" si="16"/>
        <v>25201</v>
      </c>
      <c r="B1075" s="43" t="s">
        <v>3693</v>
      </c>
      <c r="C1075" s="43" t="s">
        <v>52</v>
      </c>
      <c r="D1075" s="43" t="s">
        <v>99</v>
      </c>
      <c r="E1075" s="134">
        <f>VLOOKUP(B1075,[1]市区町村別_バス保有台数!$B$3:$E$1749,4,)</f>
        <v>343815</v>
      </c>
    </row>
    <row r="1076" spans="1:5" x14ac:dyDescent="0.3">
      <c r="A1076" t="str">
        <f t="shared" si="16"/>
        <v>25202</v>
      </c>
      <c r="B1076" s="43" t="s">
        <v>3694</v>
      </c>
      <c r="C1076" s="43" t="s">
        <v>52</v>
      </c>
      <c r="D1076" s="43" t="s">
        <v>149</v>
      </c>
      <c r="E1076" s="134">
        <f>VLOOKUP(B1076,[1]市区町村別_バス保有台数!$B$3:$E$1749,4,)</f>
        <v>112975</v>
      </c>
    </row>
    <row r="1077" spans="1:5" x14ac:dyDescent="0.3">
      <c r="A1077" t="str">
        <f t="shared" si="16"/>
        <v>25203</v>
      </c>
      <c r="B1077" s="43" t="s">
        <v>3695</v>
      </c>
      <c r="C1077" s="43" t="s">
        <v>52</v>
      </c>
      <c r="D1077" s="43" t="s">
        <v>217</v>
      </c>
      <c r="E1077" s="134">
        <f>VLOOKUP(B1077,[1]市区町村別_バス保有台数!$B$3:$E$1749,4,)</f>
        <v>117892</v>
      </c>
    </row>
    <row r="1078" spans="1:5" x14ac:dyDescent="0.3">
      <c r="A1078" t="str">
        <f t="shared" si="16"/>
        <v>25204</v>
      </c>
      <c r="B1078" s="43" t="s">
        <v>3696</v>
      </c>
      <c r="C1078" s="43" t="s">
        <v>52</v>
      </c>
      <c r="D1078" s="43" t="s">
        <v>278</v>
      </c>
      <c r="E1078" s="134">
        <f>VLOOKUP(B1078,[1]市区町村別_バス保有台数!$B$3:$E$1749,4,)</f>
        <v>82092</v>
      </c>
    </row>
    <row r="1079" spans="1:5" x14ac:dyDescent="0.3">
      <c r="A1079" t="str">
        <f t="shared" si="16"/>
        <v>25206</v>
      </c>
      <c r="B1079" s="43" t="s">
        <v>3697</v>
      </c>
      <c r="C1079" s="43" t="s">
        <v>52</v>
      </c>
      <c r="D1079" s="43" t="s">
        <v>329</v>
      </c>
      <c r="E1079" s="134">
        <f>VLOOKUP(B1079,[1]市区町村別_バス保有台数!$B$3:$E$1749,4,)</f>
        <v>134926</v>
      </c>
    </row>
    <row r="1080" spans="1:5" x14ac:dyDescent="0.3">
      <c r="A1080" t="str">
        <f t="shared" si="16"/>
        <v>25207</v>
      </c>
      <c r="B1080" s="43" t="s">
        <v>3698</v>
      </c>
      <c r="C1080" s="43" t="s">
        <v>52</v>
      </c>
      <c r="D1080" s="43" t="s">
        <v>381</v>
      </c>
      <c r="E1080" s="134">
        <f>VLOOKUP(B1080,[1]市区町村別_バス保有台数!$B$3:$E$1749,4,)</f>
        <v>83725</v>
      </c>
    </row>
    <row r="1081" spans="1:5" x14ac:dyDescent="0.3">
      <c r="A1081" t="str">
        <f t="shared" si="16"/>
        <v>25208</v>
      </c>
      <c r="B1081" s="43" t="s">
        <v>3699</v>
      </c>
      <c r="C1081" s="43" t="s">
        <v>52</v>
      </c>
      <c r="D1081" s="43" t="s">
        <v>432</v>
      </c>
      <c r="E1081" s="134">
        <f>VLOOKUP(B1081,[1]市区町村別_バス保有台数!$B$3:$E$1749,4,)</f>
        <v>70091</v>
      </c>
    </row>
    <row r="1082" spans="1:5" x14ac:dyDescent="0.3">
      <c r="A1082" t="str">
        <f t="shared" si="16"/>
        <v>25209</v>
      </c>
      <c r="B1082" s="43" t="s">
        <v>3700</v>
      </c>
      <c r="C1082" s="43" t="s">
        <v>52</v>
      </c>
      <c r="D1082" s="43" t="s">
        <v>487</v>
      </c>
      <c r="E1082" s="134">
        <f>VLOOKUP(B1082,[1]市区町村別_バス保有台数!$B$3:$E$1749,4,)</f>
        <v>90703</v>
      </c>
    </row>
    <row r="1083" spans="1:5" x14ac:dyDescent="0.3">
      <c r="A1083" t="str">
        <f t="shared" si="16"/>
        <v>25210</v>
      </c>
      <c r="B1083" s="43" t="s">
        <v>3701</v>
      </c>
      <c r="C1083" s="43" t="s">
        <v>52</v>
      </c>
      <c r="D1083" s="43" t="s">
        <v>540</v>
      </c>
      <c r="E1083" s="134">
        <f>VLOOKUP(B1083,[1]市区町村別_バス保有台数!$B$3:$E$1749,4,)</f>
        <v>51336</v>
      </c>
    </row>
    <row r="1084" spans="1:5" x14ac:dyDescent="0.3">
      <c r="A1084" t="str">
        <f t="shared" si="16"/>
        <v>25211</v>
      </c>
      <c r="B1084" s="43" t="s">
        <v>3702</v>
      </c>
      <c r="C1084" s="43" t="s">
        <v>52</v>
      </c>
      <c r="D1084" s="43" t="s">
        <v>594</v>
      </c>
      <c r="E1084" s="134">
        <f>VLOOKUP(B1084,[1]市区町村別_バス保有台数!$B$3:$E$1749,4,)</f>
        <v>55289</v>
      </c>
    </row>
    <row r="1085" spans="1:5" x14ac:dyDescent="0.3">
      <c r="A1085" t="str">
        <f t="shared" si="16"/>
        <v>25212</v>
      </c>
      <c r="B1085" s="43" t="s">
        <v>3703</v>
      </c>
      <c r="C1085" s="43" t="s">
        <v>52</v>
      </c>
      <c r="D1085" s="43" t="s">
        <v>645</v>
      </c>
      <c r="E1085" s="134">
        <f>VLOOKUP(B1085,[1]市区町村別_バス保有台数!$B$3:$E$1749,4,)</f>
        <v>48203</v>
      </c>
    </row>
    <row r="1086" spans="1:5" x14ac:dyDescent="0.3">
      <c r="A1086" t="str">
        <f t="shared" si="16"/>
        <v>25213</v>
      </c>
      <c r="B1086" s="43" t="s">
        <v>3704</v>
      </c>
      <c r="C1086" s="43" t="s">
        <v>52</v>
      </c>
      <c r="D1086" s="43" t="s">
        <v>698</v>
      </c>
      <c r="E1086" s="134">
        <f>VLOOKUP(B1086,[1]市区町村別_バス保有台数!$B$3:$E$1749,4,)</f>
        <v>114316</v>
      </c>
    </row>
    <row r="1087" spans="1:5" x14ac:dyDescent="0.3">
      <c r="A1087" t="str">
        <f t="shared" si="16"/>
        <v>25214</v>
      </c>
      <c r="B1087" s="43" t="s">
        <v>3705</v>
      </c>
      <c r="C1087" s="43" t="s">
        <v>52</v>
      </c>
      <c r="D1087" s="43" t="s">
        <v>751</v>
      </c>
      <c r="E1087" s="134">
        <f>VLOOKUP(B1087,[1]市区町村別_バス保有台数!$B$3:$E$1749,4,)</f>
        <v>38937</v>
      </c>
    </row>
    <row r="1088" spans="1:5" x14ac:dyDescent="0.3">
      <c r="A1088" t="str">
        <f t="shared" si="16"/>
        <v>25383</v>
      </c>
      <c r="B1088" s="43" t="s">
        <v>3706</v>
      </c>
      <c r="C1088" s="43" t="s">
        <v>52</v>
      </c>
      <c r="D1088" s="43" t="s">
        <v>805</v>
      </c>
      <c r="E1088" s="134">
        <f>VLOOKUP(B1088,[1]市区町村別_バス保有台数!$B$3:$E$1749,4,)</f>
        <v>21493</v>
      </c>
    </row>
    <row r="1089" spans="1:5" x14ac:dyDescent="0.3">
      <c r="A1089" t="str">
        <f t="shared" si="16"/>
        <v>25384</v>
      </c>
      <c r="B1089" s="43" t="s">
        <v>3707</v>
      </c>
      <c r="C1089" s="43" t="s">
        <v>52</v>
      </c>
      <c r="D1089" s="43" t="s">
        <v>856</v>
      </c>
      <c r="E1089" s="134">
        <f>VLOOKUP(B1089,[1]市区町村別_バス保有台数!$B$3:$E$1749,4,)</f>
        <v>11963</v>
      </c>
    </row>
    <row r="1090" spans="1:5" x14ac:dyDescent="0.3">
      <c r="A1090" t="str">
        <f t="shared" si="16"/>
        <v>25425</v>
      </c>
      <c r="B1090" s="43" t="s">
        <v>3708</v>
      </c>
      <c r="C1090" s="43" t="s">
        <v>52</v>
      </c>
      <c r="D1090" s="43" t="s">
        <v>908</v>
      </c>
      <c r="E1090" s="134">
        <f>VLOOKUP(B1090,[1]市区町村別_バス保有台数!$B$3:$E$1749,4,)</f>
        <v>21304</v>
      </c>
    </row>
    <row r="1091" spans="1:5" x14ac:dyDescent="0.3">
      <c r="A1091" t="str">
        <f t="shared" ref="A1091:A1154" si="17">LEFT(B1091,5)</f>
        <v>25441</v>
      </c>
      <c r="B1091" s="43" t="s">
        <v>3709</v>
      </c>
      <c r="C1091" s="43" t="s">
        <v>52</v>
      </c>
      <c r="D1091" s="43" t="s">
        <v>959</v>
      </c>
      <c r="E1091" s="134">
        <f>VLOOKUP(B1091,[1]市区町村別_バス保有台数!$B$3:$E$1749,4,)</f>
        <v>7364</v>
      </c>
    </row>
    <row r="1092" spans="1:5" x14ac:dyDescent="0.3">
      <c r="A1092" t="str">
        <f t="shared" si="17"/>
        <v>25442</v>
      </c>
      <c r="B1092" s="43" t="s">
        <v>3710</v>
      </c>
      <c r="C1092" s="43" t="s">
        <v>52</v>
      </c>
      <c r="D1092" s="43" t="s">
        <v>1004</v>
      </c>
      <c r="E1092" s="134">
        <f>VLOOKUP(B1092,[1]市区町村別_バス保有台数!$B$3:$E$1749,4,)</f>
        <v>6903</v>
      </c>
    </row>
    <row r="1093" spans="1:5" x14ac:dyDescent="0.3">
      <c r="A1093" t="str">
        <f t="shared" si="17"/>
        <v>25443</v>
      </c>
      <c r="B1093" s="43" t="s">
        <v>3711</v>
      </c>
      <c r="C1093" s="43" t="s">
        <v>52</v>
      </c>
      <c r="D1093" s="43" t="s">
        <v>1051</v>
      </c>
      <c r="E1093" s="134">
        <f>VLOOKUP(B1093,[1]市区町村別_バス保有台数!$B$3:$E$1749,4,)</f>
        <v>7621</v>
      </c>
    </row>
    <row r="1094" spans="1:5" x14ac:dyDescent="0.3">
      <c r="A1094" t="str">
        <f t="shared" si="17"/>
        <v>26100</v>
      </c>
      <c r="B1094" s="43" t="s">
        <v>3712</v>
      </c>
      <c r="C1094" s="43" t="s">
        <v>53</v>
      </c>
      <c r="D1094" s="43" t="s">
        <v>100</v>
      </c>
      <c r="E1094" s="134">
        <f>VLOOKUP(B1094,[1]市区町村別_バス保有台数!$B$3:$E$1749,4,)</f>
        <v>1409702</v>
      </c>
    </row>
    <row r="1095" spans="1:5" x14ac:dyDescent="0.3">
      <c r="A1095" t="str">
        <f t="shared" si="17"/>
        <v>26201</v>
      </c>
      <c r="B1095" s="43" t="s">
        <v>3713</v>
      </c>
      <c r="C1095" s="43" t="s">
        <v>53</v>
      </c>
      <c r="D1095" s="43" t="s">
        <v>150</v>
      </c>
      <c r="E1095" s="134">
        <f>VLOOKUP(B1095,[1]市区町村別_バス保有台数!$B$3:$E$1749,4,)</f>
        <v>77727</v>
      </c>
    </row>
    <row r="1096" spans="1:5" x14ac:dyDescent="0.3">
      <c r="A1096" t="str">
        <f t="shared" si="17"/>
        <v>26202</v>
      </c>
      <c r="B1096" s="43" t="s">
        <v>3714</v>
      </c>
      <c r="C1096" s="43" t="s">
        <v>53</v>
      </c>
      <c r="D1096" s="43" t="s">
        <v>218</v>
      </c>
      <c r="E1096" s="134">
        <f>VLOOKUP(B1096,[1]市区町村別_バス保有台数!$B$3:$E$1749,4,)</f>
        <v>81963</v>
      </c>
    </row>
    <row r="1097" spans="1:5" x14ac:dyDescent="0.3">
      <c r="A1097" t="str">
        <f t="shared" si="17"/>
        <v>26203</v>
      </c>
      <c r="B1097" s="43" t="s">
        <v>3715</v>
      </c>
      <c r="C1097" s="43" t="s">
        <v>53</v>
      </c>
      <c r="D1097" s="43" t="s">
        <v>279</v>
      </c>
      <c r="E1097" s="134">
        <f>VLOOKUP(B1097,[1]市区町村別_バス保有台数!$B$3:$E$1749,4,)</f>
        <v>33212</v>
      </c>
    </row>
    <row r="1098" spans="1:5" x14ac:dyDescent="0.3">
      <c r="A1098" t="str">
        <f t="shared" si="17"/>
        <v>26204</v>
      </c>
      <c r="B1098" s="43" t="s">
        <v>3716</v>
      </c>
      <c r="C1098" s="43" t="s">
        <v>53</v>
      </c>
      <c r="D1098" s="43" t="s">
        <v>330</v>
      </c>
      <c r="E1098" s="134">
        <f>VLOOKUP(B1098,[1]市区町村別_バス保有台数!$B$3:$E$1749,4,)</f>
        <v>185878</v>
      </c>
    </row>
    <row r="1099" spans="1:5" x14ac:dyDescent="0.3">
      <c r="A1099" t="str">
        <f t="shared" si="17"/>
        <v>26205</v>
      </c>
      <c r="B1099" s="43" t="s">
        <v>3717</v>
      </c>
      <c r="C1099" s="43" t="s">
        <v>53</v>
      </c>
      <c r="D1099" s="43" t="s">
        <v>382</v>
      </c>
      <c r="E1099" s="134">
        <f>VLOOKUP(B1099,[1]市区町村別_バス保有台数!$B$3:$E$1749,4,)</f>
        <v>17733</v>
      </c>
    </row>
    <row r="1100" spans="1:5" x14ac:dyDescent="0.3">
      <c r="A1100" t="str">
        <f t="shared" si="17"/>
        <v>26206</v>
      </c>
      <c r="B1100" s="43" t="s">
        <v>3718</v>
      </c>
      <c r="C1100" s="43" t="s">
        <v>53</v>
      </c>
      <c r="D1100" s="43" t="s">
        <v>433</v>
      </c>
      <c r="E1100" s="134">
        <f>VLOOKUP(B1100,[1]市区町村別_バス保有台数!$B$3:$E$1749,4,)</f>
        <v>88462</v>
      </c>
    </row>
    <row r="1101" spans="1:5" x14ac:dyDescent="0.3">
      <c r="A1101" t="str">
        <f t="shared" si="17"/>
        <v>26207</v>
      </c>
      <c r="B1101" s="43" t="s">
        <v>3719</v>
      </c>
      <c r="C1101" s="43" t="s">
        <v>53</v>
      </c>
      <c r="D1101" s="43" t="s">
        <v>488</v>
      </c>
      <c r="E1101" s="134">
        <f>VLOOKUP(B1101,[1]市区町村別_バス保有台数!$B$3:$E$1749,4,)</f>
        <v>76039</v>
      </c>
    </row>
    <row r="1102" spans="1:5" x14ac:dyDescent="0.3">
      <c r="A1102" t="str">
        <f t="shared" si="17"/>
        <v>26208</v>
      </c>
      <c r="B1102" s="43" t="s">
        <v>3720</v>
      </c>
      <c r="C1102" s="43" t="s">
        <v>53</v>
      </c>
      <c r="D1102" s="43" t="s">
        <v>541</v>
      </c>
      <c r="E1102" s="134">
        <f>VLOOKUP(B1102,[1]市区町村別_バス保有台数!$B$3:$E$1749,4,)</f>
        <v>57530</v>
      </c>
    </row>
    <row r="1103" spans="1:5" x14ac:dyDescent="0.3">
      <c r="A1103" t="str">
        <f t="shared" si="17"/>
        <v>26209</v>
      </c>
      <c r="B1103" s="43" t="s">
        <v>3721</v>
      </c>
      <c r="C1103" s="43" t="s">
        <v>53</v>
      </c>
      <c r="D1103" s="43" t="s">
        <v>595</v>
      </c>
      <c r="E1103" s="134">
        <f>VLOOKUP(B1103,[1]市区町村別_バス保有台数!$B$3:$E$1749,4,)</f>
        <v>81075</v>
      </c>
    </row>
    <row r="1104" spans="1:5" x14ac:dyDescent="0.3">
      <c r="A1104" t="str">
        <f t="shared" si="17"/>
        <v>26210</v>
      </c>
      <c r="B1104" s="43" t="s">
        <v>3722</v>
      </c>
      <c r="C1104" s="43" t="s">
        <v>53</v>
      </c>
      <c r="D1104" s="43" t="s">
        <v>646</v>
      </c>
      <c r="E1104" s="134">
        <f>VLOOKUP(B1104,[1]市区町村別_バス保有台数!$B$3:$E$1749,4,)</f>
        <v>70969</v>
      </c>
    </row>
    <row r="1105" spans="1:5" x14ac:dyDescent="0.3">
      <c r="A1105" t="str">
        <f t="shared" si="17"/>
        <v>26211</v>
      </c>
      <c r="B1105" s="43" t="s">
        <v>3723</v>
      </c>
      <c r="C1105" s="43" t="s">
        <v>53</v>
      </c>
      <c r="D1105" s="43" t="s">
        <v>699</v>
      </c>
      <c r="E1105" s="134">
        <f>VLOOKUP(B1105,[1]市区町村別_バス保有台数!$B$3:$E$1749,4,)</f>
        <v>70269</v>
      </c>
    </row>
    <row r="1106" spans="1:5" x14ac:dyDescent="0.3">
      <c r="A1106" t="str">
        <f t="shared" si="17"/>
        <v>26212</v>
      </c>
      <c r="B1106" s="43" t="s">
        <v>3724</v>
      </c>
      <c r="C1106" s="43" t="s">
        <v>53</v>
      </c>
      <c r="D1106" s="43" t="s">
        <v>752</v>
      </c>
      <c r="E1106" s="134">
        <f>VLOOKUP(B1106,[1]市区町村別_バス保有台数!$B$3:$E$1749,4,)</f>
        <v>54381</v>
      </c>
    </row>
    <row r="1107" spans="1:5" x14ac:dyDescent="0.3">
      <c r="A1107" t="str">
        <f t="shared" si="17"/>
        <v>26213</v>
      </c>
      <c r="B1107" s="43" t="s">
        <v>3725</v>
      </c>
      <c r="C1107" s="43" t="s">
        <v>53</v>
      </c>
      <c r="D1107" s="43" t="s">
        <v>806</v>
      </c>
      <c r="E1107" s="134">
        <f>VLOOKUP(B1107,[1]市区町村別_バス保有台数!$B$3:$E$1749,4,)</f>
        <v>31511</v>
      </c>
    </row>
    <row r="1108" spans="1:5" x14ac:dyDescent="0.3">
      <c r="A1108" t="str">
        <f t="shared" si="17"/>
        <v>26214</v>
      </c>
      <c r="B1108" s="43" t="s">
        <v>3726</v>
      </c>
      <c r="C1108" s="43" t="s">
        <v>53</v>
      </c>
      <c r="D1108" s="43" t="s">
        <v>857</v>
      </c>
      <c r="E1108" s="134">
        <f>VLOOKUP(B1108,[1]市区町村別_バス保有台数!$B$3:$E$1749,4,)</f>
        <v>78223</v>
      </c>
    </row>
    <row r="1109" spans="1:5" x14ac:dyDescent="0.3">
      <c r="A1109" t="str">
        <f t="shared" si="17"/>
        <v>26303</v>
      </c>
      <c r="B1109" s="43" t="s">
        <v>3727</v>
      </c>
      <c r="C1109" s="43" t="s">
        <v>53</v>
      </c>
      <c r="D1109" s="43" t="s">
        <v>909</v>
      </c>
      <c r="E1109" s="134">
        <f>VLOOKUP(B1109,[1]市区町村別_バス保有台数!$B$3:$E$1749,4,)</f>
        <v>16089</v>
      </c>
    </row>
    <row r="1110" spans="1:5" x14ac:dyDescent="0.3">
      <c r="A1110" t="str">
        <f t="shared" si="17"/>
        <v>26322</v>
      </c>
      <c r="B1110" s="43" t="s">
        <v>3728</v>
      </c>
      <c r="C1110" s="43" t="s">
        <v>53</v>
      </c>
      <c r="D1110" s="43" t="s">
        <v>960</v>
      </c>
      <c r="E1110" s="134">
        <f>VLOOKUP(B1110,[1]市区町村別_バス保有台数!$B$3:$E$1749,4,)</f>
        <v>15964</v>
      </c>
    </row>
    <row r="1111" spans="1:5" x14ac:dyDescent="0.3">
      <c r="A1111" t="str">
        <f t="shared" si="17"/>
        <v>26343</v>
      </c>
      <c r="B1111" s="43" t="s">
        <v>3729</v>
      </c>
      <c r="C1111" s="43" t="s">
        <v>53</v>
      </c>
      <c r="D1111" s="43" t="s">
        <v>1005</v>
      </c>
      <c r="E1111" s="134">
        <f>VLOOKUP(B1111,[1]市区町村別_バス保有台数!$B$3:$E$1749,4,)</f>
        <v>7402</v>
      </c>
    </row>
    <row r="1112" spans="1:5" x14ac:dyDescent="0.3">
      <c r="A1112" t="str">
        <f t="shared" si="17"/>
        <v>26344</v>
      </c>
      <c r="B1112" s="43" t="s">
        <v>3730</v>
      </c>
      <c r="C1112" s="43" t="s">
        <v>53</v>
      </c>
      <c r="D1112" s="43" t="s">
        <v>1052</v>
      </c>
      <c r="E1112" s="134">
        <f>VLOOKUP(B1112,[1]市区町村別_バス保有台数!$B$3:$E$1749,4,)</f>
        <v>9250</v>
      </c>
    </row>
    <row r="1113" spans="1:5" x14ac:dyDescent="0.3">
      <c r="A1113" t="str">
        <f t="shared" si="17"/>
        <v>26364</v>
      </c>
      <c r="B1113" s="43" t="s">
        <v>3731</v>
      </c>
      <c r="C1113" s="43" t="s">
        <v>53</v>
      </c>
      <c r="D1113" s="43" t="s">
        <v>1095</v>
      </c>
      <c r="E1113" s="134">
        <f>VLOOKUP(B1113,[1]市区町村別_バス保有台数!$B$3:$E$1749,4,)</f>
        <v>1285</v>
      </c>
    </row>
    <row r="1114" spans="1:5" x14ac:dyDescent="0.3">
      <c r="A1114" t="str">
        <f t="shared" si="17"/>
        <v>26365</v>
      </c>
      <c r="B1114" s="43" t="s">
        <v>3732</v>
      </c>
      <c r="C1114" s="43" t="s">
        <v>53</v>
      </c>
      <c r="D1114" s="43" t="s">
        <v>1135</v>
      </c>
      <c r="E1114" s="134">
        <f>VLOOKUP(B1114,[1]市区町村別_バス保有台数!$B$3:$E$1749,4,)</f>
        <v>3865</v>
      </c>
    </row>
    <row r="1115" spans="1:5" x14ac:dyDescent="0.3">
      <c r="A1115" t="str">
        <f t="shared" si="17"/>
        <v>26366</v>
      </c>
      <c r="B1115" s="43" t="s">
        <v>3733</v>
      </c>
      <c r="C1115" s="43" t="s">
        <v>53</v>
      </c>
      <c r="D1115" s="43" t="s">
        <v>1172</v>
      </c>
      <c r="E1115" s="134">
        <f>VLOOKUP(B1115,[1]市区町村別_バス保有台数!$B$3:$E$1749,4,)</f>
        <v>37319</v>
      </c>
    </row>
    <row r="1116" spans="1:5" x14ac:dyDescent="0.3">
      <c r="A1116" t="str">
        <f t="shared" si="17"/>
        <v>26367</v>
      </c>
      <c r="B1116" s="43" t="s">
        <v>3734</v>
      </c>
      <c r="C1116" s="43" t="s">
        <v>53</v>
      </c>
      <c r="D1116" s="43" t="s">
        <v>1211</v>
      </c>
      <c r="E1116" s="134">
        <f>VLOOKUP(B1116,[1]市区町村別_バス保有台数!$B$3:$E$1749,4,)</f>
        <v>2672</v>
      </c>
    </row>
    <row r="1117" spans="1:5" x14ac:dyDescent="0.3">
      <c r="A1117" t="str">
        <f t="shared" si="17"/>
        <v>26407</v>
      </c>
      <c r="B1117" s="43" t="s">
        <v>3735</v>
      </c>
      <c r="C1117" s="43" t="s">
        <v>53</v>
      </c>
      <c r="D1117" s="43" t="s">
        <v>1253</v>
      </c>
      <c r="E1117" s="134">
        <f>VLOOKUP(B1117,[1]市区町村別_バス保有台数!$B$3:$E$1749,4,)</f>
        <v>13928</v>
      </c>
    </row>
    <row r="1118" spans="1:5" x14ac:dyDescent="0.3">
      <c r="A1118" t="str">
        <f t="shared" si="17"/>
        <v>26463</v>
      </c>
      <c r="B1118" s="43" t="s">
        <v>3736</v>
      </c>
      <c r="C1118" s="43" t="s">
        <v>53</v>
      </c>
      <c r="D1118" s="43" t="s">
        <v>1291</v>
      </c>
      <c r="E1118" s="134">
        <f>VLOOKUP(B1118,[1]市区町村別_バス保有台数!$B$3:$E$1749,4,)</f>
        <v>2074</v>
      </c>
    </row>
    <row r="1119" spans="1:5" x14ac:dyDescent="0.3">
      <c r="A1119" t="str">
        <f t="shared" si="17"/>
        <v>26465</v>
      </c>
      <c r="B1119" s="43" t="s">
        <v>3737</v>
      </c>
      <c r="C1119" s="43" t="s">
        <v>53</v>
      </c>
      <c r="D1119" s="43" t="s">
        <v>1324</v>
      </c>
      <c r="E1119" s="134">
        <f>VLOOKUP(B1119,[1]市区町村別_バス保有台数!$B$3:$E$1749,4,)</f>
        <v>21377</v>
      </c>
    </row>
    <row r="1120" spans="1:5" x14ac:dyDescent="0.3">
      <c r="A1120" t="str">
        <f t="shared" si="17"/>
        <v>27100</v>
      </c>
      <c r="B1120" s="43" t="s">
        <v>3738</v>
      </c>
      <c r="C1120" s="43" t="s">
        <v>54</v>
      </c>
      <c r="D1120" s="43" t="s">
        <v>101</v>
      </c>
      <c r="E1120" s="134">
        <f>VLOOKUP(B1120,[1]市区町村別_バス保有台数!$B$3:$E$1749,4,)</f>
        <v>2730420</v>
      </c>
    </row>
    <row r="1121" spans="1:5" x14ac:dyDescent="0.3">
      <c r="A1121" t="str">
        <f t="shared" si="17"/>
        <v>27140</v>
      </c>
      <c r="B1121" s="43" t="s">
        <v>3739</v>
      </c>
      <c r="C1121" s="43" t="s">
        <v>54</v>
      </c>
      <c r="D1121" s="43" t="s">
        <v>151</v>
      </c>
      <c r="E1121" s="134">
        <f>VLOOKUP(B1121,[1]市区町村別_バス保有台数!$B$3:$E$1749,4,)</f>
        <v>834787</v>
      </c>
    </row>
    <row r="1122" spans="1:5" x14ac:dyDescent="0.3">
      <c r="A1122" t="str">
        <f t="shared" si="17"/>
        <v>27202</v>
      </c>
      <c r="B1122" s="43" t="s">
        <v>3740</v>
      </c>
      <c r="C1122" s="43" t="s">
        <v>54</v>
      </c>
      <c r="D1122" s="43" t="s">
        <v>219</v>
      </c>
      <c r="E1122" s="134">
        <f>VLOOKUP(B1122,[1]市区町村別_バス保有台数!$B$3:$E$1749,4,)</f>
        <v>194162</v>
      </c>
    </row>
    <row r="1123" spans="1:5" x14ac:dyDescent="0.3">
      <c r="A1123" t="str">
        <f t="shared" si="17"/>
        <v>27203</v>
      </c>
      <c r="B1123" s="43" t="s">
        <v>3741</v>
      </c>
      <c r="C1123" s="43" t="s">
        <v>54</v>
      </c>
      <c r="D1123" s="43" t="s">
        <v>280</v>
      </c>
      <c r="E1123" s="134">
        <f>VLOOKUP(B1123,[1]市区町村別_バス保有台数!$B$3:$E$1749,4,)</f>
        <v>408464</v>
      </c>
    </row>
    <row r="1124" spans="1:5" x14ac:dyDescent="0.3">
      <c r="A1124" t="str">
        <f t="shared" si="17"/>
        <v>27204</v>
      </c>
      <c r="B1124" s="43" t="s">
        <v>3742</v>
      </c>
      <c r="C1124" s="43" t="s">
        <v>54</v>
      </c>
      <c r="D1124" s="43" t="s">
        <v>331</v>
      </c>
      <c r="E1124" s="134">
        <f>VLOOKUP(B1124,[1]市区町村別_バス保有台数!$B$3:$E$1749,4,)</f>
        <v>103613</v>
      </c>
    </row>
    <row r="1125" spans="1:5" x14ac:dyDescent="0.3">
      <c r="A1125" t="str">
        <f t="shared" si="17"/>
        <v>27205</v>
      </c>
      <c r="B1125" s="43" t="s">
        <v>3743</v>
      </c>
      <c r="C1125" s="43" t="s">
        <v>54</v>
      </c>
      <c r="D1125" s="43" t="s">
        <v>383</v>
      </c>
      <c r="E1125" s="134">
        <f>VLOOKUP(B1125,[1]市区町村別_バス保有台数!$B$3:$E$1749,4,)</f>
        <v>373557</v>
      </c>
    </row>
    <row r="1126" spans="1:5" x14ac:dyDescent="0.3">
      <c r="A1126" t="str">
        <f t="shared" si="17"/>
        <v>27206</v>
      </c>
      <c r="B1126" s="43" t="s">
        <v>3744</v>
      </c>
      <c r="C1126" s="43" t="s">
        <v>54</v>
      </c>
      <c r="D1126" s="43" t="s">
        <v>434</v>
      </c>
      <c r="E1126" s="134">
        <f>VLOOKUP(B1126,[1]市区町村別_バス保有台数!$B$3:$E$1749,4,)</f>
        <v>74605</v>
      </c>
    </row>
    <row r="1127" spans="1:5" x14ac:dyDescent="0.3">
      <c r="A1127" t="str">
        <f t="shared" si="17"/>
        <v>27207</v>
      </c>
      <c r="B1127" s="43" t="s">
        <v>3745</v>
      </c>
      <c r="C1127" s="43" t="s">
        <v>54</v>
      </c>
      <c r="D1127" s="43" t="s">
        <v>489</v>
      </c>
      <c r="E1127" s="134">
        <f>VLOOKUP(B1127,[1]市区町村別_バス保有台数!$B$3:$E$1749,4,)</f>
        <v>351503</v>
      </c>
    </row>
    <row r="1128" spans="1:5" x14ac:dyDescent="0.3">
      <c r="A1128" t="str">
        <f t="shared" si="17"/>
        <v>27208</v>
      </c>
      <c r="B1128" s="43" t="s">
        <v>3746</v>
      </c>
      <c r="C1128" s="43" t="s">
        <v>54</v>
      </c>
      <c r="D1128" s="43" t="s">
        <v>542</v>
      </c>
      <c r="E1128" s="134">
        <f>VLOOKUP(B1128,[1]市区町村別_バス保有台数!$B$3:$E$1749,4,)</f>
        <v>86276</v>
      </c>
    </row>
    <row r="1129" spans="1:5" x14ac:dyDescent="0.3">
      <c r="A1129" t="str">
        <f t="shared" si="17"/>
        <v>27209</v>
      </c>
      <c r="B1129" s="43" t="s">
        <v>3747</v>
      </c>
      <c r="C1129" s="43" t="s">
        <v>54</v>
      </c>
      <c r="D1129" s="43" t="s">
        <v>596</v>
      </c>
      <c r="E1129" s="134">
        <f>VLOOKUP(B1129,[1]市区町村別_バス保有台数!$B$3:$E$1749,4,)</f>
        <v>143884</v>
      </c>
    </row>
    <row r="1130" spans="1:5" x14ac:dyDescent="0.3">
      <c r="A1130" t="str">
        <f t="shared" si="17"/>
        <v>27210</v>
      </c>
      <c r="B1130" s="43" t="s">
        <v>3748</v>
      </c>
      <c r="C1130" s="43" t="s">
        <v>54</v>
      </c>
      <c r="D1130" s="43" t="s">
        <v>647</v>
      </c>
      <c r="E1130" s="134">
        <f>VLOOKUP(B1130,[1]市区町村別_バス保有台数!$B$3:$E$1749,4,)</f>
        <v>401074</v>
      </c>
    </row>
    <row r="1131" spans="1:5" x14ac:dyDescent="0.3">
      <c r="A1131" t="str">
        <f t="shared" si="17"/>
        <v>27211</v>
      </c>
      <c r="B1131" s="43" t="s">
        <v>3749</v>
      </c>
      <c r="C1131" s="43" t="s">
        <v>54</v>
      </c>
      <c r="D1131" s="43" t="s">
        <v>700</v>
      </c>
      <c r="E1131" s="134">
        <f>VLOOKUP(B1131,[1]市区町村別_バス保有台数!$B$3:$E$1749,4,)</f>
        <v>282362</v>
      </c>
    </row>
    <row r="1132" spans="1:5" x14ac:dyDescent="0.3">
      <c r="A1132" t="str">
        <f t="shared" si="17"/>
        <v>27212</v>
      </c>
      <c r="B1132" s="43" t="s">
        <v>3750</v>
      </c>
      <c r="C1132" s="43" t="s">
        <v>54</v>
      </c>
      <c r="D1132" s="43" t="s">
        <v>753</v>
      </c>
      <c r="E1132" s="134">
        <f>VLOOKUP(B1132,[1]市区町村別_バス保有台数!$B$3:$E$1749,4,)</f>
        <v>266349</v>
      </c>
    </row>
    <row r="1133" spans="1:5" x14ac:dyDescent="0.3">
      <c r="A1133" t="str">
        <f t="shared" si="17"/>
        <v>27213</v>
      </c>
      <c r="B1133" s="43" t="s">
        <v>3751</v>
      </c>
      <c r="C1133" s="43" t="s">
        <v>54</v>
      </c>
      <c r="D1133" s="43" t="s">
        <v>807</v>
      </c>
      <c r="E1133" s="134">
        <f>VLOOKUP(B1133,[1]市区町村別_バス保有台数!$B$3:$E$1749,4,)</f>
        <v>100420</v>
      </c>
    </row>
    <row r="1134" spans="1:5" x14ac:dyDescent="0.3">
      <c r="A1134" t="str">
        <f t="shared" si="17"/>
        <v>27214</v>
      </c>
      <c r="B1134" s="43" t="s">
        <v>3752</v>
      </c>
      <c r="C1134" s="43" t="s">
        <v>54</v>
      </c>
      <c r="D1134" s="43" t="s">
        <v>858</v>
      </c>
      <c r="E1134" s="134">
        <f>VLOOKUP(B1134,[1]市区町村別_バス保有台数!$B$3:$E$1749,4,)</f>
        <v>111033</v>
      </c>
    </row>
    <row r="1135" spans="1:5" x14ac:dyDescent="0.3">
      <c r="A1135" t="str">
        <f t="shared" si="17"/>
        <v>27215</v>
      </c>
      <c r="B1135" s="43" t="s">
        <v>3753</v>
      </c>
      <c r="C1135" s="43" t="s">
        <v>54</v>
      </c>
      <c r="D1135" s="43" t="s">
        <v>910</v>
      </c>
      <c r="E1135" s="134">
        <f>VLOOKUP(B1135,[1]市区町村別_バス保有台数!$B$3:$E$1749,4,)</f>
        <v>231700</v>
      </c>
    </row>
    <row r="1136" spans="1:5" x14ac:dyDescent="0.3">
      <c r="A1136" t="str">
        <f t="shared" si="17"/>
        <v>27216</v>
      </c>
      <c r="B1136" s="43" t="s">
        <v>3754</v>
      </c>
      <c r="C1136" s="43" t="s">
        <v>54</v>
      </c>
      <c r="D1136" s="43" t="s">
        <v>961</v>
      </c>
      <c r="E1136" s="134">
        <f>VLOOKUP(B1136,[1]市区町村別_バス保有台数!$B$3:$E$1749,4,)</f>
        <v>104562</v>
      </c>
    </row>
    <row r="1137" spans="1:5" x14ac:dyDescent="0.3">
      <c r="A1137" t="str">
        <f t="shared" si="17"/>
        <v>27217</v>
      </c>
      <c r="B1137" s="43" t="s">
        <v>3755</v>
      </c>
      <c r="C1137" s="43" t="s">
        <v>54</v>
      </c>
      <c r="D1137" s="43" t="s">
        <v>1006</v>
      </c>
      <c r="E1137" s="134">
        <f>VLOOKUP(B1137,[1]市区町村別_バス保有台数!$B$3:$E$1749,4,)</f>
        <v>119577</v>
      </c>
    </row>
    <row r="1138" spans="1:5" x14ac:dyDescent="0.3">
      <c r="A1138" t="str">
        <f t="shared" si="17"/>
        <v>27218</v>
      </c>
      <c r="B1138" s="43" t="s">
        <v>3756</v>
      </c>
      <c r="C1138" s="43" t="s">
        <v>54</v>
      </c>
      <c r="D1138" s="43" t="s">
        <v>1053</v>
      </c>
      <c r="E1138" s="134">
        <f>VLOOKUP(B1138,[1]市区町村別_バス保有台数!$B$3:$E$1749,4,)</f>
        <v>120285</v>
      </c>
    </row>
    <row r="1139" spans="1:5" x14ac:dyDescent="0.3">
      <c r="A1139" t="str">
        <f t="shared" si="17"/>
        <v>27219</v>
      </c>
      <c r="B1139" s="43" t="s">
        <v>3757</v>
      </c>
      <c r="C1139" s="43" t="s">
        <v>54</v>
      </c>
      <c r="D1139" s="43" t="s">
        <v>1096</v>
      </c>
      <c r="E1139" s="134">
        <f>VLOOKUP(B1139,[1]市区町村別_バス保有台数!$B$3:$E$1749,4,)</f>
        <v>186079</v>
      </c>
    </row>
    <row r="1140" spans="1:5" x14ac:dyDescent="0.3">
      <c r="A1140" t="str">
        <f t="shared" si="17"/>
        <v>27220</v>
      </c>
      <c r="B1140" s="43" t="s">
        <v>3758</v>
      </c>
      <c r="C1140" s="43" t="s">
        <v>54</v>
      </c>
      <c r="D1140" s="43" t="s">
        <v>1136</v>
      </c>
      <c r="E1140" s="134">
        <f>VLOOKUP(B1140,[1]市区町村別_バス保有台数!$B$3:$E$1749,4,)</f>
        <v>138377</v>
      </c>
    </row>
    <row r="1141" spans="1:5" x14ac:dyDescent="0.3">
      <c r="A1141" t="str">
        <f t="shared" si="17"/>
        <v>27221</v>
      </c>
      <c r="B1141" s="43" t="s">
        <v>3759</v>
      </c>
      <c r="C1141" s="43" t="s">
        <v>54</v>
      </c>
      <c r="D1141" s="43" t="s">
        <v>1173</v>
      </c>
      <c r="E1141" s="134">
        <f>VLOOKUP(B1141,[1]市区町村別_バス保有台数!$B$3:$E$1749,4,)</f>
        <v>68874</v>
      </c>
    </row>
    <row r="1142" spans="1:5" x14ac:dyDescent="0.3">
      <c r="A1142" t="str">
        <f t="shared" si="17"/>
        <v>27222</v>
      </c>
      <c r="B1142" s="43" t="s">
        <v>3760</v>
      </c>
      <c r="C1142" s="43" t="s">
        <v>54</v>
      </c>
      <c r="D1142" s="43" t="s">
        <v>1212</v>
      </c>
      <c r="E1142" s="134">
        <f>VLOOKUP(B1142,[1]市区町村別_バス保有台数!$B$3:$E$1749,4,)</f>
        <v>111042</v>
      </c>
    </row>
    <row r="1143" spans="1:5" x14ac:dyDescent="0.3">
      <c r="A1143" t="str">
        <f t="shared" si="17"/>
        <v>27223</v>
      </c>
      <c r="B1143" s="43" t="s">
        <v>3761</v>
      </c>
      <c r="C1143" s="43" t="s">
        <v>54</v>
      </c>
      <c r="D1143" s="43" t="s">
        <v>1254</v>
      </c>
      <c r="E1143" s="134">
        <f>VLOOKUP(B1143,[1]市区町村別_バス保有台数!$B$3:$E$1749,4,)</f>
        <v>121575</v>
      </c>
    </row>
    <row r="1144" spans="1:5" x14ac:dyDescent="0.3">
      <c r="A1144" t="str">
        <f t="shared" si="17"/>
        <v>27224</v>
      </c>
      <c r="B1144" s="43" t="s">
        <v>3762</v>
      </c>
      <c r="C1144" s="43" t="s">
        <v>54</v>
      </c>
      <c r="D1144" s="43" t="s">
        <v>1292</v>
      </c>
      <c r="E1144" s="134">
        <f>VLOOKUP(B1144,[1]市区町村別_バス保有台数!$B$3:$E$1749,4,)</f>
        <v>86593</v>
      </c>
    </row>
    <row r="1145" spans="1:5" x14ac:dyDescent="0.3">
      <c r="A1145" t="str">
        <f t="shared" si="17"/>
        <v>27225</v>
      </c>
      <c r="B1145" s="43" t="s">
        <v>3763</v>
      </c>
      <c r="C1145" s="43" t="s">
        <v>54</v>
      </c>
      <c r="D1145" s="43" t="s">
        <v>1325</v>
      </c>
      <c r="E1145" s="134">
        <f>VLOOKUP(B1145,[1]市区町村別_バス保有台数!$B$3:$E$1749,4,)</f>
        <v>57805</v>
      </c>
    </row>
    <row r="1146" spans="1:5" x14ac:dyDescent="0.3">
      <c r="A1146" t="str">
        <f t="shared" si="17"/>
        <v>27226</v>
      </c>
      <c r="B1146" s="43" t="s">
        <v>3764</v>
      </c>
      <c r="C1146" s="43" t="s">
        <v>54</v>
      </c>
      <c r="D1146" s="43" t="s">
        <v>1360</v>
      </c>
      <c r="E1146" s="134">
        <f>VLOOKUP(B1146,[1]市区町村別_バス保有台数!$B$3:$E$1749,4,)</f>
        <v>64509</v>
      </c>
    </row>
    <row r="1147" spans="1:5" x14ac:dyDescent="0.3">
      <c r="A1147" t="str">
        <f t="shared" si="17"/>
        <v>27227</v>
      </c>
      <c r="B1147" s="43" t="s">
        <v>3765</v>
      </c>
      <c r="C1147" s="43" t="s">
        <v>54</v>
      </c>
      <c r="D1147" s="43" t="s">
        <v>1391</v>
      </c>
      <c r="E1147" s="134">
        <f>VLOOKUP(B1147,[1]市区町村別_バス保有台数!$B$3:$E$1749,4,)</f>
        <v>488618</v>
      </c>
    </row>
    <row r="1148" spans="1:5" x14ac:dyDescent="0.3">
      <c r="A1148" t="str">
        <f t="shared" si="17"/>
        <v>27228</v>
      </c>
      <c r="B1148" s="43" t="s">
        <v>3766</v>
      </c>
      <c r="C1148" s="43" t="s">
        <v>54</v>
      </c>
      <c r="D1148" s="43" t="s">
        <v>1420</v>
      </c>
      <c r="E1148" s="134">
        <f>VLOOKUP(B1148,[1]市区町村別_バス保有台数!$B$3:$E$1749,4,)</f>
        <v>61615</v>
      </c>
    </row>
    <row r="1149" spans="1:5" x14ac:dyDescent="0.3">
      <c r="A1149" t="str">
        <f t="shared" si="17"/>
        <v>27229</v>
      </c>
      <c r="B1149" s="43" t="s">
        <v>3767</v>
      </c>
      <c r="C1149" s="43" t="s">
        <v>54</v>
      </c>
      <c r="D1149" s="43" t="s">
        <v>1447</v>
      </c>
      <c r="E1149" s="134">
        <f>VLOOKUP(B1149,[1]市区町村別_バス保有台数!$B$3:$E$1749,4,)</f>
        <v>55726</v>
      </c>
    </row>
    <row r="1150" spans="1:5" x14ac:dyDescent="0.3">
      <c r="A1150" t="str">
        <f t="shared" si="17"/>
        <v>27230</v>
      </c>
      <c r="B1150" s="43" t="s">
        <v>3768</v>
      </c>
      <c r="C1150" s="43" t="s">
        <v>54</v>
      </c>
      <c r="D1150" s="43" t="s">
        <v>1475</v>
      </c>
      <c r="E1150" s="134">
        <f>VLOOKUP(B1150,[1]市区町村別_バス保有台数!$B$3:$E$1749,4,)</f>
        <v>77632</v>
      </c>
    </row>
    <row r="1151" spans="1:5" x14ac:dyDescent="0.3">
      <c r="A1151" t="str">
        <f t="shared" si="17"/>
        <v>27231</v>
      </c>
      <c r="B1151" s="43" t="s">
        <v>3769</v>
      </c>
      <c r="C1151" s="43" t="s">
        <v>54</v>
      </c>
      <c r="D1151" s="43" t="s">
        <v>1498</v>
      </c>
      <c r="E1151" s="134">
        <f>VLOOKUP(B1151,[1]市区町村別_バス保有台数!$B$3:$E$1749,4,)</f>
        <v>58746</v>
      </c>
    </row>
    <row r="1152" spans="1:5" x14ac:dyDescent="0.3">
      <c r="A1152" t="str">
        <f t="shared" si="17"/>
        <v>27232</v>
      </c>
      <c r="B1152" s="43" t="s">
        <v>3770</v>
      </c>
      <c r="C1152" s="43" t="s">
        <v>54</v>
      </c>
      <c r="D1152" s="43" t="s">
        <v>1522</v>
      </c>
      <c r="E1152" s="134">
        <f>VLOOKUP(B1152,[1]市区町村別_バス保有台数!$B$3:$E$1749,4,)</f>
        <v>53880</v>
      </c>
    </row>
    <row r="1153" spans="1:5" x14ac:dyDescent="0.3">
      <c r="A1153" t="str">
        <f t="shared" si="17"/>
        <v>27301</v>
      </c>
      <c r="B1153" s="43" t="s">
        <v>3771</v>
      </c>
      <c r="C1153" s="43" t="s">
        <v>54</v>
      </c>
      <c r="D1153" s="43" t="s">
        <v>1544</v>
      </c>
      <c r="E1153" s="134">
        <f>VLOOKUP(B1153,[1]市区町村別_バス保有台数!$B$3:$E$1749,4,)</f>
        <v>31642</v>
      </c>
    </row>
    <row r="1154" spans="1:5" x14ac:dyDescent="0.3">
      <c r="A1154" t="str">
        <f t="shared" si="17"/>
        <v>27321</v>
      </c>
      <c r="B1154" s="43" t="s">
        <v>3772</v>
      </c>
      <c r="C1154" s="43" t="s">
        <v>54</v>
      </c>
      <c r="D1154" s="43" t="s">
        <v>1568</v>
      </c>
      <c r="E1154" s="134">
        <f>VLOOKUP(B1154,[1]市区町村別_バス保有台数!$B$3:$E$1749,4,)</f>
        <v>19339</v>
      </c>
    </row>
    <row r="1155" spans="1:5" x14ac:dyDescent="0.3">
      <c r="A1155" t="str">
        <f t="shared" ref="A1155:A1218" si="18">LEFT(B1155,5)</f>
        <v>27322</v>
      </c>
      <c r="B1155" s="43" t="s">
        <v>3773</v>
      </c>
      <c r="C1155" s="43" t="s">
        <v>54</v>
      </c>
      <c r="D1155" s="43" t="s">
        <v>1585</v>
      </c>
      <c r="E1155" s="134">
        <f>VLOOKUP(B1155,[1]市区町村別_バス保有台数!$B$3:$E$1749,4,)</f>
        <v>9885</v>
      </c>
    </row>
    <row r="1156" spans="1:5" x14ac:dyDescent="0.3">
      <c r="A1156" t="str">
        <f t="shared" si="18"/>
        <v>27341</v>
      </c>
      <c r="B1156" s="43" t="s">
        <v>3774</v>
      </c>
      <c r="C1156" s="43" t="s">
        <v>54</v>
      </c>
      <c r="D1156" s="43" t="s">
        <v>1603</v>
      </c>
      <c r="E1156" s="134">
        <f>VLOOKUP(B1156,[1]市区町村別_バス保有台数!$B$3:$E$1749,4,)</f>
        <v>17110</v>
      </c>
    </row>
    <row r="1157" spans="1:5" x14ac:dyDescent="0.3">
      <c r="A1157" t="str">
        <f t="shared" si="18"/>
        <v>27361</v>
      </c>
      <c r="B1157" s="43" t="s">
        <v>3775</v>
      </c>
      <c r="C1157" s="43" t="s">
        <v>54</v>
      </c>
      <c r="D1157" s="43" t="s">
        <v>1618</v>
      </c>
      <c r="E1157" s="134">
        <f>VLOOKUP(B1157,[1]市区町村別_バス保有台数!$B$3:$E$1749,4,)</f>
        <v>43671</v>
      </c>
    </row>
    <row r="1158" spans="1:5" x14ac:dyDescent="0.3">
      <c r="A1158" t="str">
        <f t="shared" si="18"/>
        <v>27362</v>
      </c>
      <c r="B1158" s="43" t="s">
        <v>3776</v>
      </c>
      <c r="C1158" s="43" t="s">
        <v>54</v>
      </c>
      <c r="D1158" s="43" t="s">
        <v>1635</v>
      </c>
      <c r="E1158" s="134">
        <f>VLOOKUP(B1158,[1]市区町村別_バス保有台数!$B$3:$E$1749,4,)</f>
        <v>8670</v>
      </c>
    </row>
    <row r="1159" spans="1:5" x14ac:dyDescent="0.3">
      <c r="A1159" t="str">
        <f t="shared" si="18"/>
        <v>27366</v>
      </c>
      <c r="B1159" s="43" t="s">
        <v>3777</v>
      </c>
      <c r="C1159" s="43" t="s">
        <v>54</v>
      </c>
      <c r="D1159" s="43" t="s">
        <v>1652</v>
      </c>
      <c r="E1159" s="134">
        <f>VLOOKUP(B1159,[1]市区町村別_バス保有台数!$B$3:$E$1749,4,)</f>
        <v>15634</v>
      </c>
    </row>
    <row r="1160" spans="1:5" x14ac:dyDescent="0.3">
      <c r="A1160" t="str">
        <f t="shared" si="18"/>
        <v>27381</v>
      </c>
      <c r="B1160" s="43" t="s">
        <v>3778</v>
      </c>
      <c r="C1160" s="43" t="s">
        <v>54</v>
      </c>
      <c r="D1160" s="43" t="s">
        <v>1604</v>
      </c>
      <c r="E1160" s="134">
        <f>VLOOKUP(B1160,[1]市区町村別_バス保有台数!$B$3:$E$1749,4,)</f>
        <v>13305</v>
      </c>
    </row>
    <row r="1161" spans="1:5" x14ac:dyDescent="0.3">
      <c r="A1161" t="str">
        <f t="shared" si="18"/>
        <v>27382</v>
      </c>
      <c r="B1161" s="43" t="s">
        <v>3779</v>
      </c>
      <c r="C1161" s="43" t="s">
        <v>54</v>
      </c>
      <c r="D1161" s="43" t="s">
        <v>1683</v>
      </c>
      <c r="E1161" s="134">
        <f>VLOOKUP(B1161,[1]市区町村別_バス保有台数!$B$3:$E$1749,4,)</f>
        <v>15511</v>
      </c>
    </row>
    <row r="1162" spans="1:5" x14ac:dyDescent="0.3">
      <c r="A1162" t="str">
        <f t="shared" si="18"/>
        <v>27383</v>
      </c>
      <c r="B1162" s="43" t="s">
        <v>3780</v>
      </c>
      <c r="C1162" s="43" t="s">
        <v>54</v>
      </c>
      <c r="D1162" s="43" t="s">
        <v>1696</v>
      </c>
      <c r="E1162" s="134">
        <f>VLOOKUP(B1162,[1]市区町村別_バス保有台数!$B$3:$E$1749,4,)</f>
        <v>5164</v>
      </c>
    </row>
    <row r="1163" spans="1:5" x14ac:dyDescent="0.3">
      <c r="A1163" t="str">
        <f t="shared" si="18"/>
        <v>28100</v>
      </c>
      <c r="B1163" s="43" t="s">
        <v>3781</v>
      </c>
      <c r="C1163" s="43" t="s">
        <v>55</v>
      </c>
      <c r="D1163" s="43" t="s">
        <v>102</v>
      </c>
      <c r="E1163" s="134">
        <f>VLOOKUP(B1163,[1]市区町村別_バス保有台数!$B$3:$E$1749,4,)</f>
        <v>1533588</v>
      </c>
    </row>
    <row r="1164" spans="1:5" x14ac:dyDescent="0.3">
      <c r="A1164" t="str">
        <f t="shared" si="18"/>
        <v>28201</v>
      </c>
      <c r="B1164" s="43" t="s">
        <v>3782</v>
      </c>
      <c r="C1164" s="43" t="s">
        <v>55</v>
      </c>
      <c r="D1164" s="43" t="s">
        <v>152</v>
      </c>
      <c r="E1164" s="134">
        <f>VLOOKUP(B1164,[1]市区町村別_バス保有台数!$B$3:$E$1749,4,)</f>
        <v>535982</v>
      </c>
    </row>
    <row r="1165" spans="1:5" x14ac:dyDescent="0.3">
      <c r="A1165" t="str">
        <f t="shared" si="18"/>
        <v>28202</v>
      </c>
      <c r="B1165" s="43" t="s">
        <v>3783</v>
      </c>
      <c r="C1165" s="43" t="s">
        <v>55</v>
      </c>
      <c r="D1165" s="43" t="s">
        <v>220</v>
      </c>
      <c r="E1165" s="134">
        <f>VLOOKUP(B1165,[1]市区町村別_バス保有台数!$B$3:$E$1749,4,)</f>
        <v>463262</v>
      </c>
    </row>
    <row r="1166" spans="1:5" x14ac:dyDescent="0.3">
      <c r="A1166" t="str">
        <f t="shared" si="18"/>
        <v>28203</v>
      </c>
      <c r="B1166" s="43" t="s">
        <v>3784</v>
      </c>
      <c r="C1166" s="43" t="s">
        <v>55</v>
      </c>
      <c r="D1166" s="43" t="s">
        <v>281</v>
      </c>
      <c r="E1166" s="134">
        <f>VLOOKUP(B1166,[1]市区町村別_バス保有台数!$B$3:$E$1749,4,)</f>
        <v>303961</v>
      </c>
    </row>
    <row r="1167" spans="1:5" x14ac:dyDescent="0.3">
      <c r="A1167" t="str">
        <f t="shared" si="18"/>
        <v>28204</v>
      </c>
      <c r="B1167" s="43" t="s">
        <v>3785</v>
      </c>
      <c r="C1167" s="43" t="s">
        <v>55</v>
      </c>
      <c r="D1167" s="43" t="s">
        <v>332</v>
      </c>
      <c r="E1167" s="134">
        <f>VLOOKUP(B1167,[1]市区町村別_バス保有台数!$B$3:$E$1749,4,)</f>
        <v>484357</v>
      </c>
    </row>
    <row r="1168" spans="1:5" x14ac:dyDescent="0.3">
      <c r="A1168" t="str">
        <f t="shared" si="18"/>
        <v>28205</v>
      </c>
      <c r="B1168" s="43" t="s">
        <v>3786</v>
      </c>
      <c r="C1168" s="43" t="s">
        <v>55</v>
      </c>
      <c r="D1168" s="43" t="s">
        <v>384</v>
      </c>
      <c r="E1168" s="134">
        <f>VLOOKUP(B1168,[1]市区町村別_バス保有台数!$B$3:$E$1749,4,)</f>
        <v>43316</v>
      </c>
    </row>
    <row r="1169" spans="1:5" x14ac:dyDescent="0.3">
      <c r="A1169" t="str">
        <f t="shared" si="18"/>
        <v>28206</v>
      </c>
      <c r="B1169" s="43" t="s">
        <v>3787</v>
      </c>
      <c r="C1169" s="43" t="s">
        <v>55</v>
      </c>
      <c r="D1169" s="43" t="s">
        <v>435</v>
      </c>
      <c r="E1169" s="134">
        <f>VLOOKUP(B1169,[1]市区町村別_バス保有台数!$B$3:$E$1749,4,)</f>
        <v>95775</v>
      </c>
    </row>
    <row r="1170" spans="1:5" x14ac:dyDescent="0.3">
      <c r="A1170" t="str">
        <f t="shared" si="18"/>
        <v>28207</v>
      </c>
      <c r="B1170" s="43" t="s">
        <v>3788</v>
      </c>
      <c r="C1170" s="43" t="s">
        <v>55</v>
      </c>
      <c r="D1170" s="43" t="s">
        <v>490</v>
      </c>
      <c r="E1170" s="134">
        <f>VLOOKUP(B1170,[1]市区町村別_バス保有台数!$B$3:$E$1749,4,)</f>
        <v>203539</v>
      </c>
    </row>
    <row r="1171" spans="1:5" x14ac:dyDescent="0.3">
      <c r="A1171" t="str">
        <f t="shared" si="18"/>
        <v>28208</v>
      </c>
      <c r="B1171" s="43" t="s">
        <v>3789</v>
      </c>
      <c r="C1171" s="43" t="s">
        <v>55</v>
      </c>
      <c r="D1171" s="43" t="s">
        <v>543</v>
      </c>
      <c r="E1171" s="134">
        <f>VLOOKUP(B1171,[1]市区町村別_バス保有台数!$B$3:$E$1749,4,)</f>
        <v>29215</v>
      </c>
    </row>
    <row r="1172" spans="1:5" x14ac:dyDescent="0.3">
      <c r="A1172" t="str">
        <f t="shared" si="18"/>
        <v>28209</v>
      </c>
      <c r="B1172" s="43" t="s">
        <v>3790</v>
      </c>
      <c r="C1172" s="43" t="s">
        <v>55</v>
      </c>
      <c r="D1172" s="43" t="s">
        <v>597</v>
      </c>
      <c r="E1172" s="134">
        <f>VLOOKUP(B1172,[1]市区町村別_バス保有台数!$B$3:$E$1749,4,)</f>
        <v>80942</v>
      </c>
    </row>
    <row r="1173" spans="1:5" x14ac:dyDescent="0.3">
      <c r="A1173" t="str">
        <f t="shared" si="18"/>
        <v>28210</v>
      </c>
      <c r="B1173" s="43" t="s">
        <v>3791</v>
      </c>
      <c r="C1173" s="43" t="s">
        <v>55</v>
      </c>
      <c r="D1173" s="43" t="s">
        <v>648</v>
      </c>
      <c r="E1173" s="134">
        <f>VLOOKUP(B1173,[1]市区町村別_バス保有台数!$B$3:$E$1749,4,)</f>
        <v>264364</v>
      </c>
    </row>
    <row r="1174" spans="1:5" x14ac:dyDescent="0.3">
      <c r="A1174" t="str">
        <f t="shared" si="18"/>
        <v>28212</v>
      </c>
      <c r="B1174" s="43" t="s">
        <v>3792</v>
      </c>
      <c r="C1174" s="43" t="s">
        <v>55</v>
      </c>
      <c r="D1174" s="43" t="s">
        <v>701</v>
      </c>
      <c r="E1174" s="134">
        <f>VLOOKUP(B1174,[1]市区町村別_バス保有台数!$B$3:$E$1749,4,)</f>
        <v>47391</v>
      </c>
    </row>
    <row r="1175" spans="1:5" x14ac:dyDescent="0.3">
      <c r="A1175" t="str">
        <f t="shared" si="18"/>
        <v>28213</v>
      </c>
      <c r="B1175" s="43" t="s">
        <v>3793</v>
      </c>
      <c r="C1175" s="43" t="s">
        <v>55</v>
      </c>
      <c r="D1175" s="43" t="s">
        <v>754</v>
      </c>
      <c r="E1175" s="134">
        <f>VLOOKUP(B1175,[1]市区町村別_バス保有台数!$B$3:$E$1749,4,)</f>
        <v>40412</v>
      </c>
    </row>
    <row r="1176" spans="1:5" x14ac:dyDescent="0.3">
      <c r="A1176" t="str">
        <f t="shared" si="18"/>
        <v>28214</v>
      </c>
      <c r="B1176" s="43" t="s">
        <v>3794</v>
      </c>
      <c r="C1176" s="43" t="s">
        <v>55</v>
      </c>
      <c r="D1176" s="43" t="s">
        <v>808</v>
      </c>
      <c r="E1176" s="134">
        <f>VLOOKUP(B1176,[1]市区町村別_バス保有台数!$B$3:$E$1749,4,)</f>
        <v>234044</v>
      </c>
    </row>
    <row r="1177" spans="1:5" x14ac:dyDescent="0.3">
      <c r="A1177" t="str">
        <f t="shared" si="18"/>
        <v>28215</v>
      </c>
      <c r="B1177" s="43" t="s">
        <v>3795</v>
      </c>
      <c r="C1177" s="43" t="s">
        <v>55</v>
      </c>
      <c r="D1177" s="43" t="s">
        <v>859</v>
      </c>
      <c r="E1177" s="134">
        <f>VLOOKUP(B1177,[1]市区町村別_バス保有台数!$B$3:$E$1749,4,)</f>
        <v>77238</v>
      </c>
    </row>
    <row r="1178" spans="1:5" x14ac:dyDescent="0.3">
      <c r="A1178" t="str">
        <f t="shared" si="18"/>
        <v>28216</v>
      </c>
      <c r="B1178" s="43" t="s">
        <v>3796</v>
      </c>
      <c r="C1178" s="43" t="s">
        <v>55</v>
      </c>
      <c r="D1178" s="43" t="s">
        <v>911</v>
      </c>
      <c r="E1178" s="134">
        <f>VLOOKUP(B1178,[1]市区町村別_バス保有台数!$B$3:$E$1749,4,)</f>
        <v>90462</v>
      </c>
    </row>
    <row r="1179" spans="1:5" x14ac:dyDescent="0.3">
      <c r="A1179" t="str">
        <f t="shared" si="18"/>
        <v>28217</v>
      </c>
      <c r="B1179" s="43" t="s">
        <v>3797</v>
      </c>
      <c r="C1179" s="43" t="s">
        <v>55</v>
      </c>
      <c r="D1179" s="43" t="s">
        <v>962</v>
      </c>
      <c r="E1179" s="134">
        <f>VLOOKUP(B1179,[1]市区町村別_バス保有台数!$B$3:$E$1749,4,)</f>
        <v>157432</v>
      </c>
    </row>
    <row r="1180" spans="1:5" x14ac:dyDescent="0.3">
      <c r="A1180" t="str">
        <f t="shared" si="18"/>
        <v>28218</v>
      </c>
      <c r="B1180" s="43" t="s">
        <v>3798</v>
      </c>
      <c r="C1180" s="43" t="s">
        <v>55</v>
      </c>
      <c r="D1180" s="43" t="s">
        <v>1007</v>
      </c>
      <c r="E1180" s="134">
        <f>VLOOKUP(B1180,[1]市区町村別_バス保有台数!$B$3:$E$1749,4,)</f>
        <v>48486</v>
      </c>
    </row>
    <row r="1181" spans="1:5" x14ac:dyDescent="0.3">
      <c r="A1181" t="str">
        <f t="shared" si="18"/>
        <v>28219</v>
      </c>
      <c r="B1181" s="43" t="s">
        <v>3799</v>
      </c>
      <c r="C1181" s="43" t="s">
        <v>55</v>
      </c>
      <c r="D1181" s="43" t="s">
        <v>1054</v>
      </c>
      <c r="E1181" s="134">
        <f>VLOOKUP(B1181,[1]市区町村別_バス保有台数!$B$3:$E$1749,4,)</f>
        <v>111934</v>
      </c>
    </row>
    <row r="1182" spans="1:5" x14ac:dyDescent="0.3">
      <c r="A1182" t="str">
        <f t="shared" si="18"/>
        <v>28220</v>
      </c>
      <c r="B1182" s="43" t="s">
        <v>3800</v>
      </c>
      <c r="C1182" s="43" t="s">
        <v>55</v>
      </c>
      <c r="D1182" s="43" t="s">
        <v>1097</v>
      </c>
      <c r="E1182" s="134">
        <f>VLOOKUP(B1182,[1]市区町村別_バス保有台数!$B$3:$E$1749,4,)</f>
        <v>44080</v>
      </c>
    </row>
    <row r="1183" spans="1:5" x14ac:dyDescent="0.3">
      <c r="A1183" t="str">
        <f t="shared" si="18"/>
        <v>28221</v>
      </c>
      <c r="B1183" s="43" t="s">
        <v>3801</v>
      </c>
      <c r="C1183" s="43" t="s">
        <v>55</v>
      </c>
      <c r="D1183" s="43" t="s">
        <v>3802</v>
      </c>
      <c r="E1183" s="134">
        <f>VLOOKUP(B1183,[1]市区町村別_バス保有台数!$B$3:$E$1749,4,)</f>
        <v>41362</v>
      </c>
    </row>
    <row r="1184" spans="1:5" x14ac:dyDescent="0.3">
      <c r="A1184" t="str">
        <f t="shared" si="18"/>
        <v>28222</v>
      </c>
      <c r="B1184" s="43" t="s">
        <v>3803</v>
      </c>
      <c r="C1184" s="43" t="s">
        <v>55</v>
      </c>
      <c r="D1184" s="43" t="s">
        <v>1174</v>
      </c>
      <c r="E1184" s="134">
        <f>VLOOKUP(B1184,[1]市区町村別_バス保有台数!$B$3:$E$1749,4,)</f>
        <v>23229</v>
      </c>
    </row>
    <row r="1185" spans="1:5" x14ac:dyDescent="0.3">
      <c r="A1185" t="str">
        <f t="shared" si="18"/>
        <v>28223</v>
      </c>
      <c r="B1185" s="43" t="s">
        <v>3804</v>
      </c>
      <c r="C1185" s="43" t="s">
        <v>55</v>
      </c>
      <c r="D1185" s="43" t="s">
        <v>1213</v>
      </c>
      <c r="E1185" s="134">
        <f>VLOOKUP(B1185,[1]市区町村別_バス保有台数!$B$3:$E$1749,4,)</f>
        <v>63941</v>
      </c>
    </row>
    <row r="1186" spans="1:5" x14ac:dyDescent="0.3">
      <c r="A1186" t="str">
        <f t="shared" si="18"/>
        <v>28224</v>
      </c>
      <c r="B1186" s="43" t="s">
        <v>3805</v>
      </c>
      <c r="C1186" s="43" t="s">
        <v>55</v>
      </c>
      <c r="D1186" s="43" t="s">
        <v>1255</v>
      </c>
      <c r="E1186" s="134">
        <f>VLOOKUP(B1186,[1]市区町村別_バス保有台数!$B$3:$E$1749,4,)</f>
        <v>46978</v>
      </c>
    </row>
    <row r="1187" spans="1:5" x14ac:dyDescent="0.3">
      <c r="A1187" t="str">
        <f t="shared" si="18"/>
        <v>28225</v>
      </c>
      <c r="B1187" s="43" t="s">
        <v>3806</v>
      </c>
      <c r="C1187" s="43" t="s">
        <v>55</v>
      </c>
      <c r="D1187" s="43" t="s">
        <v>1293</v>
      </c>
      <c r="E1187" s="134">
        <f>VLOOKUP(B1187,[1]市区町村別_バス保有台数!$B$3:$E$1749,4,)</f>
        <v>30218</v>
      </c>
    </row>
    <row r="1188" spans="1:5" x14ac:dyDescent="0.3">
      <c r="A1188" t="str">
        <f t="shared" si="18"/>
        <v>28226</v>
      </c>
      <c r="B1188" s="43" t="s">
        <v>3807</v>
      </c>
      <c r="C1188" s="43" t="s">
        <v>55</v>
      </c>
      <c r="D1188" s="43" t="s">
        <v>1326</v>
      </c>
      <c r="E1188" s="134">
        <f>VLOOKUP(B1188,[1]市区町村別_バス保有台数!$B$3:$E$1749,4,)</f>
        <v>43562</v>
      </c>
    </row>
    <row r="1189" spans="1:5" x14ac:dyDescent="0.3">
      <c r="A1189" t="str">
        <f t="shared" si="18"/>
        <v>28227</v>
      </c>
      <c r="B1189" s="43" t="s">
        <v>3808</v>
      </c>
      <c r="C1189" s="43" t="s">
        <v>55</v>
      </c>
      <c r="D1189" s="43" t="s">
        <v>1361</v>
      </c>
      <c r="E1189" s="134">
        <f>VLOOKUP(B1189,[1]市区町村別_バス保有台数!$B$3:$E$1749,4,)</f>
        <v>37331</v>
      </c>
    </row>
    <row r="1190" spans="1:5" x14ac:dyDescent="0.3">
      <c r="A1190" t="str">
        <f t="shared" si="18"/>
        <v>28228</v>
      </c>
      <c r="B1190" s="43" t="s">
        <v>3809</v>
      </c>
      <c r="C1190" s="43" t="s">
        <v>55</v>
      </c>
      <c r="D1190" s="43" t="s">
        <v>1392</v>
      </c>
      <c r="E1190" s="134">
        <f>VLOOKUP(B1190,[1]市区町村別_バス保有台数!$B$3:$E$1749,4,)</f>
        <v>40348</v>
      </c>
    </row>
    <row r="1191" spans="1:5" x14ac:dyDescent="0.3">
      <c r="A1191" t="str">
        <f t="shared" si="18"/>
        <v>28229</v>
      </c>
      <c r="B1191" s="43" t="s">
        <v>3810</v>
      </c>
      <c r="C1191" s="43" t="s">
        <v>55</v>
      </c>
      <c r="D1191" s="43" t="s">
        <v>1421</v>
      </c>
      <c r="E1191" s="134">
        <f>VLOOKUP(B1191,[1]市区町村別_バス保有台数!$B$3:$E$1749,4,)</f>
        <v>76276</v>
      </c>
    </row>
    <row r="1192" spans="1:5" x14ac:dyDescent="0.3">
      <c r="A1192" t="str">
        <f t="shared" si="18"/>
        <v>28301</v>
      </c>
      <c r="B1192" s="43" t="s">
        <v>3811</v>
      </c>
      <c r="C1192" s="43" t="s">
        <v>55</v>
      </c>
      <c r="D1192" s="43" t="s">
        <v>1448</v>
      </c>
      <c r="E1192" s="134">
        <f>VLOOKUP(B1192,[1]市区町村別_バス保有台数!$B$3:$E$1749,4,)</f>
        <v>30823</v>
      </c>
    </row>
    <row r="1193" spans="1:5" x14ac:dyDescent="0.3">
      <c r="A1193" t="str">
        <f t="shared" si="18"/>
        <v>28365</v>
      </c>
      <c r="B1193" s="43" t="s">
        <v>3812</v>
      </c>
      <c r="C1193" s="43" t="s">
        <v>55</v>
      </c>
      <c r="D1193" s="43" t="s">
        <v>1476</v>
      </c>
      <c r="E1193" s="134">
        <f>VLOOKUP(B1193,[1]市区町村別_バス保有台数!$B$3:$E$1749,4,)</f>
        <v>20524</v>
      </c>
    </row>
    <row r="1194" spans="1:5" x14ac:dyDescent="0.3">
      <c r="A1194" t="str">
        <f t="shared" si="18"/>
        <v>28381</v>
      </c>
      <c r="B1194" s="43" t="s">
        <v>3813</v>
      </c>
      <c r="C1194" s="43" t="s">
        <v>55</v>
      </c>
      <c r="D1194" s="43" t="s">
        <v>1499</v>
      </c>
      <c r="E1194" s="134">
        <f>VLOOKUP(B1194,[1]市区町村別_バス保有台数!$B$3:$E$1749,4,)</f>
        <v>31061</v>
      </c>
    </row>
    <row r="1195" spans="1:5" x14ac:dyDescent="0.3">
      <c r="A1195" t="str">
        <f t="shared" si="18"/>
        <v>28382</v>
      </c>
      <c r="B1195" s="43" t="s">
        <v>3814</v>
      </c>
      <c r="C1195" s="43" t="s">
        <v>55</v>
      </c>
      <c r="D1195" s="43" t="s">
        <v>1523</v>
      </c>
      <c r="E1195" s="134">
        <f>VLOOKUP(B1195,[1]市区町村別_バス保有台数!$B$3:$E$1749,4,)</f>
        <v>34520</v>
      </c>
    </row>
    <row r="1196" spans="1:5" x14ac:dyDescent="0.3">
      <c r="A1196" t="str">
        <f t="shared" si="18"/>
        <v>28442</v>
      </c>
      <c r="B1196" s="43" t="s">
        <v>3815</v>
      </c>
      <c r="C1196" s="43" t="s">
        <v>55</v>
      </c>
      <c r="D1196" s="43" t="s">
        <v>1545</v>
      </c>
      <c r="E1196" s="134">
        <f>VLOOKUP(B1196,[1]市区町村別_バス保有台数!$B$3:$E$1749,4,)</f>
        <v>11947</v>
      </c>
    </row>
    <row r="1197" spans="1:5" x14ac:dyDescent="0.3">
      <c r="A1197" t="str">
        <f t="shared" si="18"/>
        <v>28443</v>
      </c>
      <c r="B1197" s="43" t="s">
        <v>3816</v>
      </c>
      <c r="C1197" s="43" t="s">
        <v>55</v>
      </c>
      <c r="D1197" s="43" t="s">
        <v>1569</v>
      </c>
      <c r="E1197" s="134">
        <f>VLOOKUP(B1197,[1]市区町村別_バス保有台数!$B$3:$E$1749,4,)</f>
        <v>19205</v>
      </c>
    </row>
    <row r="1198" spans="1:5" x14ac:dyDescent="0.3">
      <c r="A1198" t="str">
        <f t="shared" si="18"/>
        <v>28446</v>
      </c>
      <c r="B1198" s="43" t="s">
        <v>3817</v>
      </c>
      <c r="C1198" s="43" t="s">
        <v>55</v>
      </c>
      <c r="D1198" s="43" t="s">
        <v>1586</v>
      </c>
      <c r="E1198" s="134">
        <f>VLOOKUP(B1198,[1]市区町村別_バス保有台数!$B$3:$E$1749,4,)</f>
        <v>11286</v>
      </c>
    </row>
    <row r="1199" spans="1:5" x14ac:dyDescent="0.3">
      <c r="A1199" t="str">
        <f t="shared" si="18"/>
        <v>28464</v>
      </c>
      <c r="B1199" s="43" t="s">
        <v>3818</v>
      </c>
      <c r="C1199" s="43" t="s">
        <v>55</v>
      </c>
      <c r="D1199" s="43" t="s">
        <v>1604</v>
      </c>
      <c r="E1199" s="134">
        <f>VLOOKUP(B1199,[1]市区町村別_バス保有台数!$B$3:$E$1749,4,)</f>
        <v>34128</v>
      </c>
    </row>
    <row r="1200" spans="1:5" x14ac:dyDescent="0.3">
      <c r="A1200" t="str">
        <f t="shared" si="18"/>
        <v>28481</v>
      </c>
      <c r="B1200" s="43" t="s">
        <v>3819</v>
      </c>
      <c r="C1200" s="43" t="s">
        <v>55</v>
      </c>
      <c r="D1200" s="43" t="s">
        <v>1619</v>
      </c>
      <c r="E1200" s="134">
        <f>VLOOKUP(B1200,[1]市区町村別_バス保有台数!$B$3:$E$1749,4,)</f>
        <v>14768</v>
      </c>
    </row>
    <row r="1201" spans="1:5" x14ac:dyDescent="0.3">
      <c r="A1201" t="str">
        <f t="shared" si="18"/>
        <v>28501</v>
      </c>
      <c r="B1201" s="43" t="s">
        <v>3820</v>
      </c>
      <c r="C1201" s="43" t="s">
        <v>55</v>
      </c>
      <c r="D1201" s="43" t="s">
        <v>1636</v>
      </c>
      <c r="E1201" s="134">
        <f>VLOOKUP(B1201,[1]市区町村別_バス保有台数!$B$3:$E$1749,4,)</f>
        <v>16640</v>
      </c>
    </row>
    <row r="1202" spans="1:5" x14ac:dyDescent="0.3">
      <c r="A1202" t="str">
        <f t="shared" si="18"/>
        <v>28585</v>
      </c>
      <c r="B1202" s="43" t="s">
        <v>3821</v>
      </c>
      <c r="C1202" s="43" t="s">
        <v>55</v>
      </c>
      <c r="D1202" s="43" t="s">
        <v>1653</v>
      </c>
      <c r="E1202" s="134">
        <f>VLOOKUP(B1202,[1]市区町村別_バス保有台数!$B$3:$E$1749,4,)</f>
        <v>17343</v>
      </c>
    </row>
    <row r="1203" spans="1:5" x14ac:dyDescent="0.3">
      <c r="A1203" t="str">
        <f t="shared" si="18"/>
        <v>28586</v>
      </c>
      <c r="B1203" s="43" t="s">
        <v>3822</v>
      </c>
      <c r="C1203" s="43" t="s">
        <v>55</v>
      </c>
      <c r="D1203" s="43" t="s">
        <v>1668</v>
      </c>
      <c r="E1203" s="134">
        <f>VLOOKUP(B1203,[1]市区町村別_バス保有台数!$B$3:$E$1749,4,)</f>
        <v>14298</v>
      </c>
    </row>
    <row r="1204" spans="1:5" x14ac:dyDescent="0.3">
      <c r="A1204" t="str">
        <f t="shared" si="18"/>
        <v>29201</v>
      </c>
      <c r="B1204" s="43" t="s">
        <v>3823</v>
      </c>
      <c r="C1204" s="43" t="s">
        <v>56</v>
      </c>
      <c r="D1204" s="43" t="s">
        <v>103</v>
      </c>
      <c r="E1204" s="134">
        <f>VLOOKUP(B1204,[1]市区町村別_バス保有台数!$B$3:$E$1749,4,)</f>
        <v>356027</v>
      </c>
    </row>
    <row r="1205" spans="1:5" x14ac:dyDescent="0.3">
      <c r="A1205" t="str">
        <f t="shared" si="18"/>
        <v>29202</v>
      </c>
      <c r="B1205" s="43" t="s">
        <v>3824</v>
      </c>
      <c r="C1205" s="43" t="s">
        <v>56</v>
      </c>
      <c r="D1205" s="43" t="s">
        <v>153</v>
      </c>
      <c r="E1205" s="134">
        <f>VLOOKUP(B1205,[1]市区町村別_バス保有台数!$B$3:$E$1749,4,)</f>
        <v>64580</v>
      </c>
    </row>
    <row r="1206" spans="1:5" x14ac:dyDescent="0.3">
      <c r="A1206" t="str">
        <f t="shared" si="18"/>
        <v>29203</v>
      </c>
      <c r="B1206" s="43" t="s">
        <v>3825</v>
      </c>
      <c r="C1206" s="43" t="s">
        <v>56</v>
      </c>
      <c r="D1206" s="43" t="s">
        <v>221</v>
      </c>
      <c r="E1206" s="134">
        <f>VLOOKUP(B1206,[1]市区町村別_バス保有台数!$B$3:$E$1749,4,)</f>
        <v>85871</v>
      </c>
    </row>
    <row r="1207" spans="1:5" x14ac:dyDescent="0.3">
      <c r="A1207" t="str">
        <f t="shared" si="18"/>
        <v>29204</v>
      </c>
      <c r="B1207" s="43" t="s">
        <v>3826</v>
      </c>
      <c r="C1207" s="43" t="s">
        <v>56</v>
      </c>
      <c r="D1207" s="43" t="s">
        <v>282</v>
      </c>
      <c r="E1207" s="134">
        <f>VLOOKUP(B1207,[1]市区町村別_バス保有台数!$B$3:$E$1749,4,)</f>
        <v>64895</v>
      </c>
    </row>
    <row r="1208" spans="1:5" x14ac:dyDescent="0.3">
      <c r="A1208" t="str">
        <f t="shared" si="18"/>
        <v>29205</v>
      </c>
      <c r="B1208" s="43" t="s">
        <v>3827</v>
      </c>
      <c r="C1208" s="43" t="s">
        <v>56</v>
      </c>
      <c r="D1208" s="43" t="s">
        <v>333</v>
      </c>
      <c r="E1208" s="134">
        <f>VLOOKUP(B1208,[1]市区町村別_バス保有台数!$B$3:$E$1749,4,)</f>
        <v>121736</v>
      </c>
    </row>
    <row r="1209" spans="1:5" x14ac:dyDescent="0.3">
      <c r="A1209" t="str">
        <f t="shared" si="18"/>
        <v>29206</v>
      </c>
      <c r="B1209" s="43" t="s">
        <v>3828</v>
      </c>
      <c r="C1209" s="43" t="s">
        <v>56</v>
      </c>
      <c r="D1209" s="43" t="s">
        <v>385</v>
      </c>
      <c r="E1209" s="134">
        <f>VLOOKUP(B1209,[1]市区町村別_バス保有台数!$B$3:$E$1749,4,)</f>
        <v>56784</v>
      </c>
    </row>
    <row r="1210" spans="1:5" x14ac:dyDescent="0.3">
      <c r="A1210" t="str">
        <f t="shared" si="18"/>
        <v>29207</v>
      </c>
      <c r="B1210" s="43" t="s">
        <v>3829</v>
      </c>
      <c r="C1210" s="43" t="s">
        <v>56</v>
      </c>
      <c r="D1210" s="43" t="s">
        <v>436</v>
      </c>
      <c r="E1210" s="134">
        <f>VLOOKUP(B1210,[1]市区町村別_バス保有台数!$B$3:$E$1749,4,)</f>
        <v>30107</v>
      </c>
    </row>
    <row r="1211" spans="1:5" x14ac:dyDescent="0.3">
      <c r="A1211" t="str">
        <f t="shared" si="18"/>
        <v>29208</v>
      </c>
      <c r="B1211" s="43" t="s">
        <v>3830</v>
      </c>
      <c r="C1211" s="43" t="s">
        <v>56</v>
      </c>
      <c r="D1211" s="43" t="s">
        <v>491</v>
      </c>
      <c r="E1211" s="134">
        <f>VLOOKUP(B1211,[1]市区町村別_バス保有台数!$B$3:$E$1749,4,)</f>
        <v>25525</v>
      </c>
    </row>
    <row r="1212" spans="1:5" x14ac:dyDescent="0.3">
      <c r="A1212" t="str">
        <f t="shared" si="18"/>
        <v>29209</v>
      </c>
      <c r="B1212" s="43" t="s">
        <v>3831</v>
      </c>
      <c r="C1212" s="43" t="s">
        <v>56</v>
      </c>
      <c r="D1212" s="43" t="s">
        <v>544</v>
      </c>
      <c r="E1212" s="134">
        <f>VLOOKUP(B1212,[1]市区町村別_バス保有台数!$B$3:$E$1749,4,)</f>
        <v>119483</v>
      </c>
    </row>
    <row r="1213" spans="1:5" x14ac:dyDescent="0.3">
      <c r="A1213" t="str">
        <f t="shared" si="18"/>
        <v>29210</v>
      </c>
      <c r="B1213" s="43" t="s">
        <v>3832</v>
      </c>
      <c r="C1213" s="43" t="s">
        <v>56</v>
      </c>
      <c r="D1213" s="43" t="s">
        <v>598</v>
      </c>
      <c r="E1213" s="134">
        <f>VLOOKUP(B1213,[1]市区町村別_バス保有台数!$B$3:$E$1749,4,)</f>
        <v>79272</v>
      </c>
    </row>
    <row r="1214" spans="1:5" x14ac:dyDescent="0.3">
      <c r="A1214" t="str">
        <f t="shared" si="18"/>
        <v>29211</v>
      </c>
      <c r="B1214" s="43" t="s">
        <v>3833</v>
      </c>
      <c r="C1214" s="43" t="s">
        <v>56</v>
      </c>
      <c r="D1214" s="43" t="s">
        <v>649</v>
      </c>
      <c r="E1214" s="134">
        <f>VLOOKUP(B1214,[1]市区町村別_バス保有台数!$B$3:$E$1749,4,)</f>
        <v>37393</v>
      </c>
    </row>
    <row r="1215" spans="1:5" x14ac:dyDescent="0.3">
      <c r="A1215" t="str">
        <f t="shared" si="18"/>
        <v>29212</v>
      </c>
      <c r="B1215" s="43" t="s">
        <v>3834</v>
      </c>
      <c r="C1215" s="43" t="s">
        <v>56</v>
      </c>
      <c r="D1215" s="43" t="s">
        <v>702</v>
      </c>
      <c r="E1215" s="134">
        <f>VLOOKUP(B1215,[1]市区町村別_バス保有台数!$B$3:$E$1749,4,)</f>
        <v>29737</v>
      </c>
    </row>
    <row r="1216" spans="1:5" x14ac:dyDescent="0.3">
      <c r="A1216" t="str">
        <f t="shared" si="18"/>
        <v>29322</v>
      </c>
      <c r="B1216" s="43" t="s">
        <v>3835</v>
      </c>
      <c r="C1216" s="43" t="s">
        <v>56</v>
      </c>
      <c r="D1216" s="43" t="s">
        <v>755</v>
      </c>
      <c r="E1216" s="134">
        <f>VLOOKUP(B1216,[1]市区町村別_バス保有台数!$B$3:$E$1749,4,)</f>
        <v>3471</v>
      </c>
    </row>
    <row r="1217" spans="1:5" x14ac:dyDescent="0.3">
      <c r="A1217" t="str">
        <f t="shared" si="18"/>
        <v>29342</v>
      </c>
      <c r="B1217" s="43" t="s">
        <v>3836</v>
      </c>
      <c r="C1217" s="43" t="s">
        <v>56</v>
      </c>
      <c r="D1217" s="43" t="s">
        <v>809</v>
      </c>
      <c r="E1217" s="134">
        <f>VLOOKUP(B1217,[1]市区町村別_バス保有台数!$B$3:$E$1749,4,)</f>
        <v>18795</v>
      </c>
    </row>
    <row r="1218" spans="1:5" x14ac:dyDescent="0.3">
      <c r="A1218" t="str">
        <f t="shared" si="18"/>
        <v>29343</v>
      </c>
      <c r="B1218" s="43" t="s">
        <v>3837</v>
      </c>
      <c r="C1218" s="43" t="s">
        <v>56</v>
      </c>
      <c r="D1218" s="43" t="s">
        <v>860</v>
      </c>
      <c r="E1218" s="134">
        <f>VLOOKUP(B1218,[1]市区町村別_バス保有台数!$B$3:$E$1749,4,)</f>
        <v>22957</v>
      </c>
    </row>
    <row r="1219" spans="1:5" x14ac:dyDescent="0.3">
      <c r="A1219" t="str">
        <f t="shared" ref="A1219:A1282" si="19">LEFT(B1219,5)</f>
        <v>29344</v>
      </c>
      <c r="B1219" s="43" t="s">
        <v>3838</v>
      </c>
      <c r="C1219" s="43" t="s">
        <v>56</v>
      </c>
      <c r="D1219" s="43" t="s">
        <v>912</v>
      </c>
      <c r="E1219" s="134">
        <f>VLOOKUP(B1219,[1]市区町村別_バス保有台数!$B$3:$E$1749,4,)</f>
        <v>28338</v>
      </c>
    </row>
    <row r="1220" spans="1:5" x14ac:dyDescent="0.3">
      <c r="A1220" t="str">
        <f t="shared" si="19"/>
        <v>29345</v>
      </c>
      <c r="B1220" s="43" t="s">
        <v>3839</v>
      </c>
      <c r="C1220" s="43" t="s">
        <v>56</v>
      </c>
      <c r="D1220" s="43" t="s">
        <v>963</v>
      </c>
      <c r="E1220" s="134">
        <f>VLOOKUP(B1220,[1]市区町村別_バス保有台数!$B$3:$E$1749,4,)</f>
        <v>7407</v>
      </c>
    </row>
    <row r="1221" spans="1:5" x14ac:dyDescent="0.3">
      <c r="A1221" t="str">
        <f t="shared" si="19"/>
        <v>29361</v>
      </c>
      <c r="B1221" s="43" t="s">
        <v>3840</v>
      </c>
      <c r="C1221" s="43" t="s">
        <v>56</v>
      </c>
      <c r="D1221" s="43" t="s">
        <v>1008</v>
      </c>
      <c r="E1221" s="134">
        <f>VLOOKUP(B1221,[1]市区町村別_バス保有台数!$B$3:$E$1749,4,)</f>
        <v>8565</v>
      </c>
    </row>
    <row r="1222" spans="1:5" x14ac:dyDescent="0.3">
      <c r="A1222" t="str">
        <f t="shared" si="19"/>
        <v>29362</v>
      </c>
      <c r="B1222" s="43" t="s">
        <v>3841</v>
      </c>
      <c r="C1222" s="43" t="s">
        <v>56</v>
      </c>
      <c r="D1222" s="43" t="s">
        <v>1055</v>
      </c>
      <c r="E1222" s="134">
        <f>VLOOKUP(B1222,[1]市区町村別_バス保有台数!$B$3:$E$1749,4,)</f>
        <v>6842</v>
      </c>
    </row>
    <row r="1223" spans="1:5" x14ac:dyDescent="0.3">
      <c r="A1223" t="str">
        <f t="shared" si="19"/>
        <v>29363</v>
      </c>
      <c r="B1223" s="43" t="s">
        <v>3842</v>
      </c>
      <c r="C1223" s="43" t="s">
        <v>56</v>
      </c>
      <c r="D1223" s="43" t="s">
        <v>1098</v>
      </c>
      <c r="E1223" s="134">
        <f>VLOOKUP(B1223,[1]市区町村別_バス保有台数!$B$3:$E$1749,4,)</f>
        <v>31890</v>
      </c>
    </row>
    <row r="1224" spans="1:5" x14ac:dyDescent="0.3">
      <c r="A1224" t="str">
        <f t="shared" si="19"/>
        <v>29385</v>
      </c>
      <c r="B1224" s="43" t="s">
        <v>3843</v>
      </c>
      <c r="C1224" s="43" t="s">
        <v>56</v>
      </c>
      <c r="D1224" s="43" t="s">
        <v>1138</v>
      </c>
      <c r="E1224" s="134">
        <f>VLOOKUP(B1224,[1]市区町村別_バス保有台数!$B$3:$E$1749,4,)</f>
        <v>1427</v>
      </c>
    </row>
    <row r="1225" spans="1:5" x14ac:dyDescent="0.3">
      <c r="A1225" t="str">
        <f t="shared" si="19"/>
        <v>29386</v>
      </c>
      <c r="B1225" s="43" t="s">
        <v>3844</v>
      </c>
      <c r="C1225" s="43" t="s">
        <v>56</v>
      </c>
      <c r="D1225" s="43" t="s">
        <v>1175</v>
      </c>
      <c r="E1225" s="134">
        <f>VLOOKUP(B1225,[1]市区町村別_バス保有台数!$B$3:$E$1749,4,)</f>
        <v>1587</v>
      </c>
    </row>
    <row r="1226" spans="1:5" x14ac:dyDescent="0.3">
      <c r="A1226" t="str">
        <f t="shared" si="19"/>
        <v>29401</v>
      </c>
      <c r="B1226" s="43" t="s">
        <v>3845</v>
      </c>
      <c r="C1226" s="43" t="s">
        <v>56</v>
      </c>
      <c r="D1226" s="43" t="s">
        <v>1214</v>
      </c>
      <c r="E1226" s="134">
        <f>VLOOKUP(B1226,[1]市区町村別_バス保有台数!$B$3:$E$1749,4,)</f>
        <v>6722</v>
      </c>
    </row>
    <row r="1227" spans="1:5" x14ac:dyDescent="0.3">
      <c r="A1227" t="str">
        <f t="shared" si="19"/>
        <v>29402</v>
      </c>
      <c r="B1227" s="43" t="s">
        <v>3846</v>
      </c>
      <c r="C1227" s="43" t="s">
        <v>56</v>
      </c>
      <c r="D1227" s="43" t="s">
        <v>1256</v>
      </c>
      <c r="E1227" s="134">
        <f>VLOOKUP(B1227,[1]市区町村別_バス保有台数!$B$3:$E$1749,4,)</f>
        <v>5544</v>
      </c>
    </row>
    <row r="1228" spans="1:5" x14ac:dyDescent="0.3">
      <c r="A1228" t="str">
        <f t="shared" si="19"/>
        <v>29424</v>
      </c>
      <c r="B1228" s="43" t="s">
        <v>3847</v>
      </c>
      <c r="C1228" s="43" t="s">
        <v>56</v>
      </c>
      <c r="D1228" s="43" t="s">
        <v>1294</v>
      </c>
      <c r="E1228" s="134">
        <f>VLOOKUP(B1228,[1]市区町村別_バス保有台数!$B$3:$E$1749,4,)</f>
        <v>22277</v>
      </c>
    </row>
    <row r="1229" spans="1:5" x14ac:dyDescent="0.3">
      <c r="A1229" t="str">
        <f t="shared" si="19"/>
        <v>29425</v>
      </c>
      <c r="B1229" s="43" t="s">
        <v>3848</v>
      </c>
      <c r="C1229" s="43" t="s">
        <v>56</v>
      </c>
      <c r="D1229" s="43" t="s">
        <v>1327</v>
      </c>
      <c r="E1229" s="134">
        <f>VLOOKUP(B1229,[1]市区町村別_バス保有台数!$B$3:$E$1749,4,)</f>
        <v>24196</v>
      </c>
    </row>
    <row r="1230" spans="1:5" x14ac:dyDescent="0.3">
      <c r="A1230" t="str">
        <f t="shared" si="19"/>
        <v>29426</v>
      </c>
      <c r="B1230" s="43" t="s">
        <v>3849</v>
      </c>
      <c r="C1230" s="43" t="s">
        <v>56</v>
      </c>
      <c r="D1230" s="43" t="s">
        <v>1362</v>
      </c>
      <c r="E1230" s="134">
        <f>VLOOKUP(B1230,[1]市区町村別_バス保有台数!$B$3:$E$1749,4,)</f>
        <v>35059</v>
      </c>
    </row>
    <row r="1231" spans="1:5" x14ac:dyDescent="0.3">
      <c r="A1231" t="str">
        <f t="shared" si="19"/>
        <v>29427</v>
      </c>
      <c r="B1231" s="43" t="s">
        <v>3850</v>
      </c>
      <c r="C1231" s="43" t="s">
        <v>56</v>
      </c>
      <c r="D1231" s="43" t="s">
        <v>1393</v>
      </c>
      <c r="E1231" s="134">
        <f>VLOOKUP(B1231,[1]市区町村別_バス保有台数!$B$3:$E$1749,4,)</f>
        <v>17631</v>
      </c>
    </row>
    <row r="1232" spans="1:5" x14ac:dyDescent="0.3">
      <c r="A1232" t="str">
        <f t="shared" si="19"/>
        <v>29441</v>
      </c>
      <c r="B1232" s="43" t="s">
        <v>3851</v>
      </c>
      <c r="C1232" s="43" t="s">
        <v>56</v>
      </c>
      <c r="D1232" s="43" t="s">
        <v>1422</v>
      </c>
      <c r="E1232" s="134">
        <f>VLOOKUP(B1232,[1]市区町村別_バス保有台数!$B$3:$E$1749,4,)</f>
        <v>6868</v>
      </c>
    </row>
    <row r="1233" spans="1:5" x14ac:dyDescent="0.3">
      <c r="A1233" t="str">
        <f t="shared" si="19"/>
        <v>29442</v>
      </c>
      <c r="B1233" s="43" t="s">
        <v>3852</v>
      </c>
      <c r="C1233" s="43" t="s">
        <v>56</v>
      </c>
      <c r="D1233" s="43" t="s">
        <v>1449</v>
      </c>
      <c r="E1233" s="134">
        <f>VLOOKUP(B1233,[1]市区町村別_バス保有台数!$B$3:$E$1749,4,)</f>
        <v>17456</v>
      </c>
    </row>
    <row r="1234" spans="1:5" x14ac:dyDescent="0.3">
      <c r="A1234" t="str">
        <f t="shared" si="19"/>
        <v>29443</v>
      </c>
      <c r="B1234" s="43" t="s">
        <v>3853</v>
      </c>
      <c r="C1234" s="43" t="s">
        <v>56</v>
      </c>
      <c r="D1234" s="43" t="s">
        <v>1477</v>
      </c>
      <c r="E1234" s="134">
        <f>VLOOKUP(B1234,[1]市区町村別_バス保有台数!$B$3:$E$1749,4,)</f>
        <v>5277</v>
      </c>
    </row>
    <row r="1235" spans="1:5" x14ac:dyDescent="0.3">
      <c r="A1235" t="str">
        <f t="shared" si="19"/>
        <v>29444</v>
      </c>
      <c r="B1235" s="43" t="s">
        <v>3854</v>
      </c>
      <c r="C1235" s="43" t="s">
        <v>56</v>
      </c>
      <c r="D1235" s="43" t="s">
        <v>1500</v>
      </c>
      <c r="E1235" s="134">
        <f>VLOOKUP(B1235,[1]市区町村別_バス保有台数!$B$3:$E$1749,4,)</f>
        <v>702</v>
      </c>
    </row>
    <row r="1236" spans="1:5" x14ac:dyDescent="0.3">
      <c r="A1236" t="str">
        <f t="shared" si="19"/>
        <v>29446</v>
      </c>
      <c r="B1236" s="43" t="s">
        <v>3855</v>
      </c>
      <c r="C1236" s="43" t="s">
        <v>56</v>
      </c>
      <c r="D1236" s="43" t="s">
        <v>1524</v>
      </c>
      <c r="E1236" s="134">
        <f>VLOOKUP(B1236,[1]市区町村別_バス保有台数!$B$3:$E$1749,4,)</f>
        <v>1373</v>
      </c>
    </row>
    <row r="1237" spans="1:5" x14ac:dyDescent="0.3">
      <c r="A1237" t="str">
        <f t="shared" si="19"/>
        <v>29447</v>
      </c>
      <c r="B1237" s="43" t="s">
        <v>3856</v>
      </c>
      <c r="C1237" s="43" t="s">
        <v>56</v>
      </c>
      <c r="D1237" s="43" t="s">
        <v>1546</v>
      </c>
      <c r="E1237" s="134">
        <f>VLOOKUP(B1237,[1]市区町村別_バス保有台数!$B$3:$E$1749,4,)</f>
        <v>369</v>
      </c>
    </row>
    <row r="1238" spans="1:5" x14ac:dyDescent="0.3">
      <c r="A1238" t="str">
        <f t="shared" si="19"/>
        <v>29449</v>
      </c>
      <c r="B1238" s="43" t="s">
        <v>3857</v>
      </c>
      <c r="C1238" s="43" t="s">
        <v>56</v>
      </c>
      <c r="D1238" s="43" t="s">
        <v>1570</v>
      </c>
      <c r="E1238" s="134">
        <f>VLOOKUP(B1238,[1]市区町村別_バス保有台数!$B$3:$E$1749,4,)</f>
        <v>3224</v>
      </c>
    </row>
    <row r="1239" spans="1:5" x14ac:dyDescent="0.3">
      <c r="A1239" t="str">
        <f t="shared" si="19"/>
        <v>29450</v>
      </c>
      <c r="B1239" s="43" t="s">
        <v>3858</v>
      </c>
      <c r="C1239" s="43" t="s">
        <v>56</v>
      </c>
      <c r="D1239" s="43" t="s">
        <v>1587</v>
      </c>
      <c r="E1239" s="134">
        <f>VLOOKUP(B1239,[1]市区町村別_バス保有台数!$B$3:$E$1749,4,)</f>
        <v>884</v>
      </c>
    </row>
    <row r="1240" spans="1:5" x14ac:dyDescent="0.3">
      <c r="A1240" t="str">
        <f t="shared" si="19"/>
        <v>29451</v>
      </c>
      <c r="B1240" s="43" t="s">
        <v>3859</v>
      </c>
      <c r="C1240" s="43" t="s">
        <v>56</v>
      </c>
      <c r="D1240" s="43" t="s">
        <v>1605</v>
      </c>
      <c r="E1240" s="134">
        <f>VLOOKUP(B1240,[1]市区町村別_バス保有台数!$B$3:$E$1749,4,)</f>
        <v>488</v>
      </c>
    </row>
    <row r="1241" spans="1:5" x14ac:dyDescent="0.3">
      <c r="A1241" t="str">
        <f t="shared" si="19"/>
        <v>29452</v>
      </c>
      <c r="B1241" s="43" t="s">
        <v>3860</v>
      </c>
      <c r="C1241" s="43" t="s">
        <v>56</v>
      </c>
      <c r="D1241" s="43" t="s">
        <v>1130</v>
      </c>
      <c r="E1241" s="134">
        <f>VLOOKUP(B1241,[1]市区町村別_バス保有台数!$B$3:$E$1749,4,)</f>
        <v>1361</v>
      </c>
    </row>
    <row r="1242" spans="1:5" x14ac:dyDescent="0.3">
      <c r="A1242" t="str">
        <f t="shared" si="19"/>
        <v>29453</v>
      </c>
      <c r="B1242" s="43" t="s">
        <v>3861</v>
      </c>
      <c r="C1242" s="43" t="s">
        <v>56</v>
      </c>
      <c r="D1242" s="43" t="s">
        <v>1637</v>
      </c>
      <c r="E1242" s="134">
        <f>VLOOKUP(B1242,[1]市区町村別_バス保有台数!$B$3:$E$1749,4,)</f>
        <v>1717</v>
      </c>
    </row>
    <row r="1243" spans="1:5" x14ac:dyDescent="0.3">
      <c r="A1243" t="str">
        <f t="shared" si="19"/>
        <v>30201</v>
      </c>
      <c r="B1243" s="43" t="s">
        <v>3862</v>
      </c>
      <c r="C1243" s="43" t="s">
        <v>57</v>
      </c>
      <c r="D1243" s="43" t="s">
        <v>104</v>
      </c>
      <c r="E1243" s="134">
        <f>VLOOKUP(B1243,[1]市区町村別_バス保有台数!$B$3:$E$1749,4,)</f>
        <v>366923</v>
      </c>
    </row>
    <row r="1244" spans="1:5" x14ac:dyDescent="0.3">
      <c r="A1244" t="str">
        <f t="shared" si="19"/>
        <v>30202</v>
      </c>
      <c r="B1244" s="43" t="s">
        <v>3863</v>
      </c>
      <c r="C1244" s="43" t="s">
        <v>57</v>
      </c>
      <c r="D1244" s="43" t="s">
        <v>154</v>
      </c>
      <c r="E1244" s="134">
        <f>VLOOKUP(B1244,[1]市区町村別_バス保有台数!$B$3:$E$1749,4,)</f>
        <v>50307</v>
      </c>
    </row>
    <row r="1245" spans="1:5" x14ac:dyDescent="0.3">
      <c r="A1245" t="str">
        <f t="shared" si="19"/>
        <v>30203</v>
      </c>
      <c r="B1245" s="43" t="s">
        <v>3864</v>
      </c>
      <c r="C1245" s="43" t="s">
        <v>57</v>
      </c>
      <c r="D1245" s="43" t="s">
        <v>222</v>
      </c>
      <c r="E1245" s="134">
        <f>VLOOKUP(B1245,[1]市区町村別_バス保有台数!$B$3:$E$1749,4,)</f>
        <v>62376</v>
      </c>
    </row>
    <row r="1246" spans="1:5" x14ac:dyDescent="0.3">
      <c r="A1246" t="str">
        <f t="shared" si="19"/>
        <v>30204</v>
      </c>
      <c r="B1246" s="43" t="s">
        <v>3865</v>
      </c>
      <c r="C1246" s="43" t="s">
        <v>57</v>
      </c>
      <c r="D1246" s="43" t="s">
        <v>283</v>
      </c>
      <c r="E1246" s="134">
        <f>VLOOKUP(B1246,[1]市区町村別_バス保有台数!$B$3:$E$1749,4,)</f>
        <v>27736</v>
      </c>
    </row>
    <row r="1247" spans="1:5" x14ac:dyDescent="0.3">
      <c r="A1247" t="str">
        <f t="shared" si="19"/>
        <v>30205</v>
      </c>
      <c r="B1247" s="43" t="s">
        <v>3866</v>
      </c>
      <c r="C1247" s="43" t="s">
        <v>57</v>
      </c>
      <c r="D1247" s="43" t="s">
        <v>334</v>
      </c>
      <c r="E1247" s="134">
        <f>VLOOKUP(B1247,[1]市区町村別_バス保有台数!$B$3:$E$1749,4,)</f>
        <v>23117</v>
      </c>
    </row>
    <row r="1248" spans="1:5" x14ac:dyDescent="0.3">
      <c r="A1248" t="str">
        <f t="shared" si="19"/>
        <v>30206</v>
      </c>
      <c r="B1248" s="43" t="s">
        <v>3867</v>
      </c>
      <c r="C1248" s="43" t="s">
        <v>57</v>
      </c>
      <c r="D1248" s="43" t="s">
        <v>386</v>
      </c>
      <c r="E1248" s="134">
        <f>VLOOKUP(B1248,[1]市区町村別_バス保有台数!$B$3:$E$1749,4,)</f>
        <v>73072</v>
      </c>
    </row>
    <row r="1249" spans="1:5" x14ac:dyDescent="0.3">
      <c r="A1249" t="str">
        <f t="shared" si="19"/>
        <v>30207</v>
      </c>
      <c r="B1249" s="43" t="s">
        <v>3868</v>
      </c>
      <c r="C1249" s="43" t="s">
        <v>57</v>
      </c>
      <c r="D1249" s="43" t="s">
        <v>437</v>
      </c>
      <c r="E1249" s="134">
        <f>VLOOKUP(B1249,[1]市区町村別_バス保有台数!$B$3:$E$1749,4,)</f>
        <v>28326</v>
      </c>
    </row>
    <row r="1250" spans="1:5" x14ac:dyDescent="0.3">
      <c r="A1250" t="str">
        <f t="shared" si="19"/>
        <v>30208</v>
      </c>
      <c r="B1250" s="43" t="s">
        <v>3869</v>
      </c>
      <c r="C1250" s="43" t="s">
        <v>57</v>
      </c>
      <c r="D1250" s="43" t="s">
        <v>492</v>
      </c>
      <c r="E1250" s="134">
        <f>VLOOKUP(B1250,[1]市区町村別_バス保有台数!$B$3:$E$1749,4,)</f>
        <v>61813</v>
      </c>
    </row>
    <row r="1251" spans="1:5" x14ac:dyDescent="0.3">
      <c r="A1251" t="str">
        <f t="shared" si="19"/>
        <v>30209</v>
      </c>
      <c r="B1251" s="43" t="s">
        <v>3870</v>
      </c>
      <c r="C1251" s="43" t="s">
        <v>57</v>
      </c>
      <c r="D1251" s="43" t="s">
        <v>545</v>
      </c>
      <c r="E1251" s="134">
        <f>VLOOKUP(B1251,[1]市区町村別_バス保有台数!$B$3:$E$1749,4,)</f>
        <v>53994</v>
      </c>
    </row>
    <row r="1252" spans="1:5" x14ac:dyDescent="0.3">
      <c r="A1252" t="str">
        <f t="shared" si="19"/>
        <v>30304</v>
      </c>
      <c r="B1252" s="43" t="s">
        <v>3871</v>
      </c>
      <c r="C1252" s="43" t="s">
        <v>57</v>
      </c>
      <c r="D1252" s="43" t="s">
        <v>599</v>
      </c>
      <c r="E1252" s="134">
        <f>VLOOKUP(B1252,[1]市区町村別_バス保有台数!$B$3:$E$1749,4,)</f>
        <v>8702</v>
      </c>
    </row>
    <row r="1253" spans="1:5" x14ac:dyDescent="0.3">
      <c r="A1253" t="str">
        <f t="shared" si="19"/>
        <v>30341</v>
      </c>
      <c r="B1253" s="43" t="s">
        <v>3872</v>
      </c>
      <c r="C1253" s="43" t="s">
        <v>57</v>
      </c>
      <c r="D1253" s="43" t="s">
        <v>650</v>
      </c>
      <c r="E1253" s="134">
        <f>VLOOKUP(B1253,[1]市区町村別_バス保有台数!$B$3:$E$1749,4,)</f>
        <v>16650</v>
      </c>
    </row>
    <row r="1254" spans="1:5" x14ac:dyDescent="0.3">
      <c r="A1254" t="str">
        <f t="shared" si="19"/>
        <v>30343</v>
      </c>
      <c r="B1254" s="43" t="s">
        <v>3873</v>
      </c>
      <c r="C1254" s="43" t="s">
        <v>57</v>
      </c>
      <c r="D1254" s="43" t="s">
        <v>703</v>
      </c>
      <c r="E1254" s="134">
        <f>VLOOKUP(B1254,[1]市区町村別_バス保有台数!$B$3:$E$1749,4,)</f>
        <v>4186</v>
      </c>
    </row>
    <row r="1255" spans="1:5" x14ac:dyDescent="0.3">
      <c r="A1255" t="str">
        <f t="shared" si="19"/>
        <v>30344</v>
      </c>
      <c r="B1255" s="43" t="s">
        <v>3874</v>
      </c>
      <c r="C1255" s="43" t="s">
        <v>57</v>
      </c>
      <c r="D1255" s="43" t="s">
        <v>756</v>
      </c>
      <c r="E1255" s="134">
        <f>VLOOKUP(B1255,[1]市区町村別_バス保有台数!$B$3:$E$1749,4,)</f>
        <v>2983</v>
      </c>
    </row>
    <row r="1256" spans="1:5" x14ac:dyDescent="0.3">
      <c r="A1256" t="str">
        <f t="shared" si="19"/>
        <v>30361</v>
      </c>
      <c r="B1256" s="43" t="s">
        <v>3875</v>
      </c>
      <c r="C1256" s="43" t="s">
        <v>57</v>
      </c>
      <c r="D1256" s="43" t="s">
        <v>810</v>
      </c>
      <c r="E1256" s="134">
        <f>VLOOKUP(B1256,[1]市区町村別_バス保有台数!$B$3:$E$1749,4,)</f>
        <v>11869</v>
      </c>
    </row>
    <row r="1257" spans="1:5" x14ac:dyDescent="0.3">
      <c r="A1257" t="str">
        <f t="shared" si="19"/>
        <v>30362</v>
      </c>
      <c r="B1257" s="43" t="s">
        <v>3876</v>
      </c>
      <c r="C1257" s="43" t="s">
        <v>57</v>
      </c>
      <c r="D1257" s="43" t="s">
        <v>861</v>
      </c>
      <c r="E1257" s="134">
        <f>VLOOKUP(B1257,[1]市区町村別_バス保有台数!$B$3:$E$1749,4,)</f>
        <v>6943</v>
      </c>
    </row>
    <row r="1258" spans="1:5" x14ac:dyDescent="0.3">
      <c r="A1258" t="str">
        <f t="shared" si="19"/>
        <v>30366</v>
      </c>
      <c r="B1258" s="43" t="s">
        <v>3877</v>
      </c>
      <c r="C1258" s="43" t="s">
        <v>57</v>
      </c>
      <c r="D1258" s="43" t="s">
        <v>913</v>
      </c>
      <c r="E1258" s="134">
        <f>VLOOKUP(B1258,[1]市区町村別_バス保有台数!$B$3:$E$1749,4,)</f>
        <v>26325</v>
      </c>
    </row>
    <row r="1259" spans="1:5" x14ac:dyDescent="0.3">
      <c r="A1259" t="str">
        <f t="shared" si="19"/>
        <v>30381</v>
      </c>
      <c r="B1259" s="43" t="s">
        <v>3878</v>
      </c>
      <c r="C1259" s="43" t="s">
        <v>57</v>
      </c>
      <c r="D1259" s="43" t="s">
        <v>798</v>
      </c>
      <c r="E1259" s="134">
        <f>VLOOKUP(B1259,[1]市区町村別_バス保有台数!$B$3:$E$1749,4,)</f>
        <v>7113</v>
      </c>
    </row>
    <row r="1260" spans="1:5" x14ac:dyDescent="0.3">
      <c r="A1260" t="str">
        <f t="shared" si="19"/>
        <v>30382</v>
      </c>
      <c r="B1260" s="43" t="s">
        <v>3879</v>
      </c>
      <c r="C1260" s="43" t="s">
        <v>57</v>
      </c>
      <c r="D1260" s="43" t="s">
        <v>1009</v>
      </c>
      <c r="E1260" s="134">
        <f>VLOOKUP(B1260,[1]市区町村別_バス保有台数!$B$3:$E$1749,4,)</f>
        <v>7935</v>
      </c>
    </row>
    <row r="1261" spans="1:5" x14ac:dyDescent="0.3">
      <c r="A1261" t="str">
        <f t="shared" si="19"/>
        <v>30383</v>
      </c>
      <c r="B1261" s="43" t="s">
        <v>3880</v>
      </c>
      <c r="C1261" s="43" t="s">
        <v>57</v>
      </c>
      <c r="D1261" s="43" t="s">
        <v>1056</v>
      </c>
      <c r="E1261" s="134">
        <f>VLOOKUP(B1261,[1]市区町村別_バス保有台数!$B$3:$E$1749,4,)</f>
        <v>5678</v>
      </c>
    </row>
    <row r="1262" spans="1:5" x14ac:dyDescent="0.3">
      <c r="A1262" t="str">
        <f t="shared" si="19"/>
        <v>30390</v>
      </c>
      <c r="B1262" s="43" t="s">
        <v>3881</v>
      </c>
      <c r="C1262" s="43" t="s">
        <v>57</v>
      </c>
      <c r="D1262" s="43" t="s">
        <v>1099</v>
      </c>
      <c r="E1262" s="134">
        <f>VLOOKUP(B1262,[1]市区町村別_バス保有台数!$B$3:$E$1749,4,)</f>
        <v>8212</v>
      </c>
    </row>
    <row r="1263" spans="1:5" x14ac:dyDescent="0.3">
      <c r="A1263" t="str">
        <f t="shared" si="19"/>
        <v>30391</v>
      </c>
      <c r="B1263" s="43" t="s">
        <v>3882</v>
      </c>
      <c r="C1263" s="43" t="s">
        <v>57</v>
      </c>
      <c r="D1263" s="43" t="s">
        <v>1139</v>
      </c>
      <c r="E1263" s="134">
        <f>VLOOKUP(B1263,[1]市区町村別_バス保有台数!$B$3:$E$1749,4,)</f>
        <v>12585</v>
      </c>
    </row>
    <row r="1264" spans="1:5" x14ac:dyDescent="0.3">
      <c r="A1264" t="str">
        <f t="shared" si="19"/>
        <v>30392</v>
      </c>
      <c r="B1264" s="43" t="s">
        <v>3883</v>
      </c>
      <c r="C1264" s="43" t="s">
        <v>57</v>
      </c>
      <c r="D1264" s="43" t="s">
        <v>1176</v>
      </c>
      <c r="E1264" s="134">
        <f>VLOOKUP(B1264,[1]市区町村別_バス保有台数!$B$3:$E$1749,4,)</f>
        <v>9773</v>
      </c>
    </row>
    <row r="1265" spans="1:5" x14ac:dyDescent="0.3">
      <c r="A1265" t="str">
        <f t="shared" si="19"/>
        <v>30401</v>
      </c>
      <c r="B1265" s="43" t="s">
        <v>3884</v>
      </c>
      <c r="C1265" s="43" t="s">
        <v>57</v>
      </c>
      <c r="D1265" s="43" t="s">
        <v>1215</v>
      </c>
      <c r="E1265" s="134">
        <f>VLOOKUP(B1265,[1]市区町村別_バス保有台数!$B$3:$E$1749,4,)</f>
        <v>21282</v>
      </c>
    </row>
    <row r="1266" spans="1:5" x14ac:dyDescent="0.3">
      <c r="A1266" t="str">
        <f t="shared" si="19"/>
        <v>30404</v>
      </c>
      <c r="B1266" s="43" t="s">
        <v>3885</v>
      </c>
      <c r="C1266" s="43" t="s">
        <v>57</v>
      </c>
      <c r="D1266" s="43" t="s">
        <v>1257</v>
      </c>
      <c r="E1266" s="134">
        <f>VLOOKUP(B1266,[1]市区町村別_バス保有台数!$B$3:$E$1749,4,)</f>
        <v>15569</v>
      </c>
    </row>
    <row r="1267" spans="1:5" x14ac:dyDescent="0.3">
      <c r="A1267" t="str">
        <f t="shared" si="19"/>
        <v>30406</v>
      </c>
      <c r="B1267" s="43" t="s">
        <v>3886</v>
      </c>
      <c r="C1267" s="43" t="s">
        <v>57</v>
      </c>
      <c r="D1267" s="43" t="s">
        <v>1295</v>
      </c>
      <c r="E1267" s="134">
        <f>VLOOKUP(B1267,[1]市区町村別_バス保有台数!$B$3:$E$1749,4,)</f>
        <v>3919</v>
      </c>
    </row>
    <row r="1268" spans="1:5" x14ac:dyDescent="0.3">
      <c r="A1268" t="str">
        <f t="shared" si="19"/>
        <v>30421</v>
      </c>
      <c r="B1268" s="43" t="s">
        <v>3887</v>
      </c>
      <c r="C1268" s="43" t="s">
        <v>57</v>
      </c>
      <c r="D1268" s="43" t="s">
        <v>1328</v>
      </c>
      <c r="E1268" s="134">
        <f>VLOOKUP(B1268,[1]市区町村別_バス保有台数!$B$3:$E$1749,4,)</f>
        <v>14904</v>
      </c>
    </row>
    <row r="1269" spans="1:5" x14ac:dyDescent="0.3">
      <c r="A1269" t="str">
        <f t="shared" si="19"/>
        <v>30422</v>
      </c>
      <c r="B1269" s="43" t="s">
        <v>3888</v>
      </c>
      <c r="C1269" s="43" t="s">
        <v>57</v>
      </c>
      <c r="D1269" s="43" t="s">
        <v>1363</v>
      </c>
      <c r="E1269" s="134">
        <f>VLOOKUP(B1269,[1]市区町村別_バス保有台数!$B$3:$E$1749,4,)</f>
        <v>3066</v>
      </c>
    </row>
    <row r="1270" spans="1:5" x14ac:dyDescent="0.3">
      <c r="A1270" t="str">
        <f t="shared" si="19"/>
        <v>30424</v>
      </c>
      <c r="B1270" s="43" t="s">
        <v>3889</v>
      </c>
      <c r="C1270" s="43" t="s">
        <v>57</v>
      </c>
      <c r="D1270" s="43" t="s">
        <v>1394</v>
      </c>
      <c r="E1270" s="134">
        <f>VLOOKUP(B1270,[1]市区町村別_バス保有台数!$B$3:$E$1749,4,)</f>
        <v>2642</v>
      </c>
    </row>
    <row r="1271" spans="1:5" x14ac:dyDescent="0.3">
      <c r="A1271" t="str">
        <f t="shared" si="19"/>
        <v>30427</v>
      </c>
      <c r="B1271" s="43" t="s">
        <v>3890</v>
      </c>
      <c r="C1271" s="43" t="s">
        <v>57</v>
      </c>
      <c r="D1271" s="43" t="s">
        <v>1423</v>
      </c>
      <c r="E1271" s="134">
        <f>VLOOKUP(B1271,[1]市区町村別_バス保有台数!$B$3:$E$1749,4,)</f>
        <v>434</v>
      </c>
    </row>
    <row r="1272" spans="1:5" x14ac:dyDescent="0.3">
      <c r="A1272" t="str">
        <f t="shared" si="19"/>
        <v>30428</v>
      </c>
      <c r="B1272" s="43" t="s">
        <v>3891</v>
      </c>
      <c r="C1272" s="43" t="s">
        <v>57</v>
      </c>
      <c r="D1272" s="43" t="s">
        <v>1450</v>
      </c>
      <c r="E1272" s="134">
        <f>VLOOKUP(B1272,[1]市区町村別_バス保有台数!$B$3:$E$1749,4,)</f>
        <v>15824</v>
      </c>
    </row>
    <row r="1273" spans="1:5" x14ac:dyDescent="0.3">
      <c r="A1273" t="str">
        <f t="shared" si="19"/>
        <v>31201</v>
      </c>
      <c r="B1273" s="43" t="s">
        <v>3892</v>
      </c>
      <c r="C1273" s="43" t="s">
        <v>58</v>
      </c>
      <c r="D1273" s="43" t="s">
        <v>105</v>
      </c>
      <c r="E1273" s="134">
        <f>VLOOKUP(B1273,[1]市区町村別_バス保有台数!$B$3:$E$1749,4,)</f>
        <v>186960</v>
      </c>
    </row>
    <row r="1274" spans="1:5" x14ac:dyDescent="0.3">
      <c r="A1274" t="str">
        <f t="shared" si="19"/>
        <v>31202</v>
      </c>
      <c r="B1274" s="43" t="s">
        <v>3893</v>
      </c>
      <c r="C1274" s="43" t="s">
        <v>58</v>
      </c>
      <c r="D1274" s="43" t="s">
        <v>155</v>
      </c>
      <c r="E1274" s="134">
        <f>VLOOKUP(B1274,[1]市区町村別_バス保有台数!$B$3:$E$1749,4,)</f>
        <v>147857</v>
      </c>
    </row>
    <row r="1275" spans="1:5" x14ac:dyDescent="0.3">
      <c r="A1275" t="str">
        <f t="shared" si="19"/>
        <v>31203</v>
      </c>
      <c r="B1275" s="43" t="s">
        <v>3894</v>
      </c>
      <c r="C1275" s="43" t="s">
        <v>58</v>
      </c>
      <c r="D1275" s="43" t="s">
        <v>223</v>
      </c>
      <c r="E1275" s="134">
        <f>VLOOKUP(B1275,[1]市区町村別_バス保有台数!$B$3:$E$1749,4,)</f>
        <v>46731</v>
      </c>
    </row>
    <row r="1276" spans="1:5" x14ac:dyDescent="0.3">
      <c r="A1276" t="str">
        <f t="shared" si="19"/>
        <v>31204</v>
      </c>
      <c r="B1276" s="43" t="s">
        <v>3895</v>
      </c>
      <c r="C1276" s="43" t="s">
        <v>58</v>
      </c>
      <c r="D1276" s="43" t="s">
        <v>284</v>
      </c>
      <c r="E1276" s="134">
        <f>VLOOKUP(B1276,[1]市区町村別_バス保有台数!$B$3:$E$1749,4,)</f>
        <v>33957</v>
      </c>
    </row>
    <row r="1277" spans="1:5" x14ac:dyDescent="0.3">
      <c r="A1277" t="str">
        <f t="shared" si="19"/>
        <v>31302</v>
      </c>
      <c r="B1277" s="43" t="s">
        <v>3896</v>
      </c>
      <c r="C1277" s="43" t="s">
        <v>58</v>
      </c>
      <c r="D1277" s="43" t="s">
        <v>335</v>
      </c>
      <c r="E1277" s="134">
        <f>VLOOKUP(B1277,[1]市区町村別_バス保有台数!$B$3:$E$1749,4,)</f>
        <v>11460</v>
      </c>
    </row>
    <row r="1278" spans="1:5" x14ac:dyDescent="0.3">
      <c r="A1278" t="str">
        <f t="shared" si="19"/>
        <v>31325</v>
      </c>
      <c r="B1278" s="43" t="s">
        <v>3897</v>
      </c>
      <c r="C1278" s="43" t="s">
        <v>58</v>
      </c>
      <c r="D1278" s="43" t="s">
        <v>387</v>
      </c>
      <c r="E1278" s="134">
        <f>VLOOKUP(B1278,[1]市区町村別_バス保有台数!$B$3:$E$1749,4,)</f>
        <v>3134</v>
      </c>
    </row>
    <row r="1279" spans="1:5" x14ac:dyDescent="0.3">
      <c r="A1279" t="str">
        <f t="shared" si="19"/>
        <v>31328</v>
      </c>
      <c r="B1279" s="43" t="s">
        <v>3898</v>
      </c>
      <c r="C1279" s="43" t="s">
        <v>58</v>
      </c>
      <c r="D1279" s="43" t="s">
        <v>438</v>
      </c>
      <c r="E1279" s="134">
        <f>VLOOKUP(B1279,[1]市区町村別_バス保有台数!$B$3:$E$1749,4,)</f>
        <v>6894</v>
      </c>
    </row>
    <row r="1280" spans="1:5" x14ac:dyDescent="0.3">
      <c r="A1280" t="str">
        <f t="shared" si="19"/>
        <v>31329</v>
      </c>
      <c r="B1280" s="43" t="s">
        <v>3899</v>
      </c>
      <c r="C1280" s="43" t="s">
        <v>58</v>
      </c>
      <c r="D1280" s="43" t="s">
        <v>493</v>
      </c>
      <c r="E1280" s="134">
        <f>VLOOKUP(B1280,[1]市区町村別_バス保有台数!$B$3:$E$1749,4,)</f>
        <v>16920</v>
      </c>
    </row>
    <row r="1281" spans="1:5" x14ac:dyDescent="0.3">
      <c r="A1281" t="str">
        <f t="shared" si="19"/>
        <v>31364</v>
      </c>
      <c r="B1281" s="43" t="s">
        <v>3900</v>
      </c>
      <c r="C1281" s="43" t="s">
        <v>58</v>
      </c>
      <c r="D1281" s="43" t="s">
        <v>546</v>
      </c>
      <c r="E1281" s="134">
        <f>VLOOKUP(B1281,[1]市区町村別_バス保有台数!$B$3:$E$1749,4,)</f>
        <v>6450</v>
      </c>
    </row>
    <row r="1282" spans="1:5" x14ac:dyDescent="0.3">
      <c r="A1282" t="str">
        <f t="shared" si="19"/>
        <v>31370</v>
      </c>
      <c r="B1282" s="43" t="s">
        <v>3901</v>
      </c>
      <c r="C1282" s="43" t="s">
        <v>58</v>
      </c>
      <c r="D1282" s="43" t="s">
        <v>600</v>
      </c>
      <c r="E1282" s="134">
        <f>VLOOKUP(B1282,[1]市区町村別_バス保有台数!$B$3:$E$1749,4,)</f>
        <v>16835</v>
      </c>
    </row>
    <row r="1283" spans="1:5" x14ac:dyDescent="0.3">
      <c r="A1283" t="str">
        <f t="shared" ref="A1283:A1346" si="20">LEFT(B1283,5)</f>
        <v>31371</v>
      </c>
      <c r="B1283" s="43" t="s">
        <v>3902</v>
      </c>
      <c r="C1283" s="43" t="s">
        <v>58</v>
      </c>
      <c r="D1283" s="43" t="s">
        <v>651</v>
      </c>
      <c r="E1283" s="134">
        <f>VLOOKUP(B1283,[1]市区町村別_バス保有台数!$B$3:$E$1749,4,)</f>
        <v>17274</v>
      </c>
    </row>
    <row r="1284" spans="1:5" x14ac:dyDescent="0.3">
      <c r="A1284" t="str">
        <f t="shared" si="20"/>
        <v>31372</v>
      </c>
      <c r="B1284" s="43" t="s">
        <v>3903</v>
      </c>
      <c r="C1284" s="43" t="s">
        <v>58</v>
      </c>
      <c r="D1284" s="43" t="s">
        <v>704</v>
      </c>
      <c r="E1284" s="134">
        <f>VLOOKUP(B1284,[1]市区町村別_バス保有台数!$B$3:$E$1749,4,)</f>
        <v>14944</v>
      </c>
    </row>
    <row r="1285" spans="1:5" x14ac:dyDescent="0.3">
      <c r="A1285" t="str">
        <f t="shared" si="20"/>
        <v>31384</v>
      </c>
      <c r="B1285" s="43" t="s">
        <v>3904</v>
      </c>
      <c r="C1285" s="43" t="s">
        <v>58</v>
      </c>
      <c r="D1285" s="43" t="s">
        <v>757</v>
      </c>
      <c r="E1285" s="134">
        <f>VLOOKUP(B1285,[1]市区町村別_バス保有台数!$B$3:$E$1749,4,)</f>
        <v>3554</v>
      </c>
    </row>
    <row r="1286" spans="1:5" x14ac:dyDescent="0.3">
      <c r="A1286" t="str">
        <f t="shared" si="20"/>
        <v>31386</v>
      </c>
      <c r="B1286" s="43" t="s">
        <v>3905</v>
      </c>
      <c r="C1286" s="43" t="s">
        <v>58</v>
      </c>
      <c r="D1286" s="43" t="s">
        <v>811</v>
      </c>
      <c r="E1286" s="134">
        <f>VLOOKUP(B1286,[1]市区町村別_バス保有台数!$B$3:$E$1749,4,)</f>
        <v>16189</v>
      </c>
    </row>
    <row r="1287" spans="1:5" x14ac:dyDescent="0.3">
      <c r="A1287" t="str">
        <f t="shared" si="20"/>
        <v>31389</v>
      </c>
      <c r="B1287" s="43" t="s">
        <v>3906</v>
      </c>
      <c r="C1287" s="43" t="s">
        <v>58</v>
      </c>
      <c r="D1287" s="43" t="s">
        <v>862</v>
      </c>
      <c r="E1287" s="134">
        <f>VLOOKUP(B1287,[1]市区町村別_バス保有台数!$B$3:$E$1749,4,)</f>
        <v>10754</v>
      </c>
    </row>
    <row r="1288" spans="1:5" x14ac:dyDescent="0.3">
      <c r="A1288" t="str">
        <f t="shared" si="20"/>
        <v>31390</v>
      </c>
      <c r="B1288" s="43" t="s">
        <v>3907</v>
      </c>
      <c r="C1288" s="43" t="s">
        <v>58</v>
      </c>
      <c r="D1288" s="43" t="s">
        <v>914</v>
      </c>
      <c r="E1288" s="134">
        <f>VLOOKUP(B1288,[1]市区町村別_バス保有台数!$B$3:$E$1749,4,)</f>
        <v>10861</v>
      </c>
    </row>
    <row r="1289" spans="1:5" x14ac:dyDescent="0.3">
      <c r="A1289" t="str">
        <f t="shared" si="20"/>
        <v>31401</v>
      </c>
      <c r="B1289" s="43" t="s">
        <v>3908</v>
      </c>
      <c r="C1289" s="43" t="s">
        <v>58</v>
      </c>
      <c r="D1289" s="43" t="s">
        <v>964</v>
      </c>
      <c r="E1289" s="134">
        <f>VLOOKUP(B1289,[1]市区町村別_バス保有台数!$B$3:$E$1749,4,)</f>
        <v>4498</v>
      </c>
    </row>
    <row r="1290" spans="1:5" x14ac:dyDescent="0.3">
      <c r="A1290" t="str">
        <f t="shared" si="20"/>
        <v>31402</v>
      </c>
      <c r="B1290" s="43" t="s">
        <v>3909</v>
      </c>
      <c r="C1290" s="43" t="s">
        <v>58</v>
      </c>
      <c r="D1290" s="43" t="s">
        <v>805</v>
      </c>
      <c r="E1290" s="134">
        <f>VLOOKUP(B1290,[1]市区町村別_バス保有台数!$B$3:$E$1749,4,)</f>
        <v>3054</v>
      </c>
    </row>
    <row r="1291" spans="1:5" x14ac:dyDescent="0.3">
      <c r="A1291" t="str">
        <f t="shared" si="20"/>
        <v>31403</v>
      </c>
      <c r="B1291" s="43" t="s">
        <v>3910</v>
      </c>
      <c r="C1291" s="43" t="s">
        <v>58</v>
      </c>
      <c r="D1291" s="43" t="s">
        <v>1057</v>
      </c>
      <c r="E1291" s="134">
        <f>VLOOKUP(B1291,[1]市区町村別_バス保有台数!$B$3:$E$1749,4,)</f>
        <v>2849</v>
      </c>
    </row>
    <row r="1292" spans="1:5" x14ac:dyDescent="0.3">
      <c r="A1292" t="str">
        <f t="shared" si="20"/>
        <v>32201</v>
      </c>
      <c r="B1292" s="43" t="s">
        <v>3911</v>
      </c>
      <c r="C1292" s="43" t="s">
        <v>59</v>
      </c>
      <c r="D1292" s="43" t="s">
        <v>106</v>
      </c>
      <c r="E1292" s="134">
        <f>VLOOKUP(B1292,[1]市区町村別_バス保有台数!$B$3:$E$1749,4,)</f>
        <v>201981</v>
      </c>
    </row>
    <row r="1293" spans="1:5" x14ac:dyDescent="0.3">
      <c r="A1293" t="str">
        <f t="shared" si="20"/>
        <v>32202</v>
      </c>
      <c r="B1293" s="43" t="s">
        <v>3912</v>
      </c>
      <c r="C1293" s="43" t="s">
        <v>59</v>
      </c>
      <c r="D1293" s="43" t="s">
        <v>156</v>
      </c>
      <c r="E1293" s="134">
        <f>VLOOKUP(B1293,[1]市区町村別_バス保有台数!$B$3:$E$1749,4,)</f>
        <v>53330</v>
      </c>
    </row>
    <row r="1294" spans="1:5" x14ac:dyDescent="0.3">
      <c r="A1294" t="str">
        <f t="shared" si="20"/>
        <v>32203</v>
      </c>
      <c r="B1294" s="43" t="s">
        <v>3913</v>
      </c>
      <c r="C1294" s="43" t="s">
        <v>59</v>
      </c>
      <c r="D1294" s="43" t="s">
        <v>224</v>
      </c>
      <c r="E1294" s="134">
        <f>VLOOKUP(B1294,[1]市区町村別_バス保有台数!$B$3:$E$1749,4,)</f>
        <v>174995</v>
      </c>
    </row>
    <row r="1295" spans="1:5" x14ac:dyDescent="0.3">
      <c r="A1295" t="str">
        <f t="shared" si="20"/>
        <v>32204</v>
      </c>
      <c r="B1295" s="43" t="s">
        <v>3914</v>
      </c>
      <c r="C1295" s="43" t="s">
        <v>59</v>
      </c>
      <c r="D1295" s="43" t="s">
        <v>285</v>
      </c>
      <c r="E1295" s="134">
        <f>VLOOKUP(B1295,[1]市区町村別_バス保有台数!$B$3:$E$1749,4,)</f>
        <v>46209</v>
      </c>
    </row>
    <row r="1296" spans="1:5" x14ac:dyDescent="0.3">
      <c r="A1296" t="str">
        <f t="shared" si="20"/>
        <v>32205</v>
      </c>
      <c r="B1296" s="43" t="s">
        <v>3915</v>
      </c>
      <c r="C1296" s="43" t="s">
        <v>59</v>
      </c>
      <c r="D1296" s="43" t="s">
        <v>336</v>
      </c>
      <c r="E1296" s="134">
        <f>VLOOKUP(B1296,[1]市区町村別_バス保有台数!$B$3:$E$1749,4,)</f>
        <v>34349</v>
      </c>
    </row>
    <row r="1297" spans="1:5" x14ac:dyDescent="0.3">
      <c r="A1297" t="str">
        <f t="shared" si="20"/>
        <v>32206</v>
      </c>
      <c r="B1297" s="43" t="s">
        <v>3916</v>
      </c>
      <c r="C1297" s="43" t="s">
        <v>59</v>
      </c>
      <c r="D1297" s="43" t="s">
        <v>388</v>
      </c>
      <c r="E1297" s="134">
        <f>VLOOKUP(B1297,[1]市区町村別_バス保有台数!$B$3:$E$1749,4,)</f>
        <v>38354</v>
      </c>
    </row>
    <row r="1298" spans="1:5" x14ac:dyDescent="0.3">
      <c r="A1298" t="str">
        <f t="shared" si="20"/>
        <v>32207</v>
      </c>
      <c r="B1298" s="43" t="s">
        <v>3917</v>
      </c>
      <c r="C1298" s="43" t="s">
        <v>59</v>
      </c>
      <c r="D1298" s="43" t="s">
        <v>439</v>
      </c>
      <c r="E1298" s="134">
        <f>VLOOKUP(B1298,[1]市区町村別_バス保有台数!$B$3:$E$1749,4,)</f>
        <v>23442</v>
      </c>
    </row>
    <row r="1299" spans="1:5" x14ac:dyDescent="0.3">
      <c r="A1299" t="str">
        <f t="shared" si="20"/>
        <v>32209</v>
      </c>
      <c r="B1299" s="43" t="s">
        <v>3918</v>
      </c>
      <c r="C1299" s="43" t="s">
        <v>59</v>
      </c>
      <c r="D1299" s="43" t="s">
        <v>494</v>
      </c>
      <c r="E1299" s="134">
        <f>VLOOKUP(B1299,[1]市区町村別_バス保有台数!$B$3:$E$1749,4,)</f>
        <v>37720</v>
      </c>
    </row>
    <row r="1300" spans="1:5" x14ac:dyDescent="0.3">
      <c r="A1300" t="str">
        <f t="shared" si="20"/>
        <v>32343</v>
      </c>
      <c r="B1300" s="43" t="s">
        <v>3919</v>
      </c>
      <c r="C1300" s="43" t="s">
        <v>59</v>
      </c>
      <c r="D1300" s="43" t="s">
        <v>547</v>
      </c>
      <c r="E1300" s="134">
        <f>VLOOKUP(B1300,[1]市区町村別_バス保有台数!$B$3:$E$1749,4,)</f>
        <v>12475</v>
      </c>
    </row>
    <row r="1301" spans="1:5" x14ac:dyDescent="0.3">
      <c r="A1301" t="str">
        <f t="shared" si="20"/>
        <v>32386</v>
      </c>
      <c r="B1301" s="43" t="s">
        <v>3920</v>
      </c>
      <c r="C1301" s="43" t="s">
        <v>59</v>
      </c>
      <c r="D1301" s="43" t="s">
        <v>601</v>
      </c>
      <c r="E1301" s="134">
        <f>VLOOKUP(B1301,[1]市区町村別_バス保有台数!$B$3:$E$1749,4,)</f>
        <v>4800</v>
      </c>
    </row>
    <row r="1302" spans="1:5" x14ac:dyDescent="0.3">
      <c r="A1302" t="str">
        <f t="shared" si="20"/>
        <v>32441</v>
      </c>
      <c r="B1302" s="43" t="s">
        <v>3921</v>
      </c>
      <c r="C1302" s="43" t="s">
        <v>59</v>
      </c>
      <c r="D1302" s="43" t="s">
        <v>652</v>
      </c>
      <c r="E1302" s="134">
        <f>VLOOKUP(B1302,[1]市区町村別_バス保有台数!$B$3:$E$1749,4,)</f>
        <v>3270</v>
      </c>
    </row>
    <row r="1303" spans="1:5" x14ac:dyDescent="0.3">
      <c r="A1303" t="str">
        <f t="shared" si="20"/>
        <v>32448</v>
      </c>
      <c r="B1303" s="43" t="s">
        <v>3922</v>
      </c>
      <c r="C1303" s="43" t="s">
        <v>59</v>
      </c>
      <c r="D1303" s="43" t="s">
        <v>705</v>
      </c>
      <c r="E1303" s="134">
        <f>VLOOKUP(B1303,[1]市区町村別_バス保有台数!$B$3:$E$1749,4,)</f>
        <v>4580</v>
      </c>
    </row>
    <row r="1304" spans="1:5" x14ac:dyDescent="0.3">
      <c r="A1304" t="str">
        <f t="shared" si="20"/>
        <v>32449</v>
      </c>
      <c r="B1304" s="43" t="s">
        <v>3923</v>
      </c>
      <c r="C1304" s="43" t="s">
        <v>59</v>
      </c>
      <c r="D1304" s="43" t="s">
        <v>758</v>
      </c>
      <c r="E1304" s="134">
        <f>VLOOKUP(B1304,[1]市区町村別_バス保有台数!$B$3:$E$1749,4,)</f>
        <v>10575</v>
      </c>
    </row>
    <row r="1305" spans="1:5" x14ac:dyDescent="0.3">
      <c r="A1305" t="str">
        <f t="shared" si="20"/>
        <v>32501</v>
      </c>
      <c r="B1305" s="43" t="s">
        <v>3924</v>
      </c>
      <c r="C1305" s="43" t="s">
        <v>59</v>
      </c>
      <c r="D1305" s="43" t="s">
        <v>812</v>
      </c>
      <c r="E1305" s="134">
        <f>VLOOKUP(B1305,[1]市区町村別_バス保有台数!$B$3:$E$1749,4,)</f>
        <v>7251</v>
      </c>
    </row>
    <row r="1306" spans="1:5" x14ac:dyDescent="0.3">
      <c r="A1306" t="str">
        <f t="shared" si="20"/>
        <v>32505</v>
      </c>
      <c r="B1306" s="43" t="s">
        <v>3925</v>
      </c>
      <c r="C1306" s="43" t="s">
        <v>59</v>
      </c>
      <c r="D1306" s="43" t="s">
        <v>863</v>
      </c>
      <c r="E1306" s="134">
        <f>VLOOKUP(B1306,[1]市区町村別_バス保有台数!$B$3:$E$1749,4,)</f>
        <v>6280</v>
      </c>
    </row>
    <row r="1307" spans="1:5" x14ac:dyDescent="0.3">
      <c r="A1307" t="str">
        <f t="shared" si="20"/>
        <v>32525</v>
      </c>
      <c r="B1307" s="43" t="s">
        <v>3926</v>
      </c>
      <c r="C1307" s="43" t="s">
        <v>59</v>
      </c>
      <c r="D1307" s="43" t="s">
        <v>915</v>
      </c>
      <c r="E1307" s="134">
        <f>VLOOKUP(B1307,[1]市区町村別_バス保有台数!$B$3:$E$1749,4,)</f>
        <v>2239</v>
      </c>
    </row>
    <row r="1308" spans="1:5" x14ac:dyDescent="0.3">
      <c r="A1308" t="str">
        <f t="shared" si="20"/>
        <v>32526</v>
      </c>
      <c r="B1308" s="43" t="s">
        <v>3927</v>
      </c>
      <c r="C1308" s="43" t="s">
        <v>59</v>
      </c>
      <c r="D1308" s="43" t="s">
        <v>965</v>
      </c>
      <c r="E1308" s="134">
        <f>VLOOKUP(B1308,[1]市区町村別_バス保有台数!$B$3:$E$1749,4,)</f>
        <v>2790</v>
      </c>
    </row>
    <row r="1309" spans="1:5" x14ac:dyDescent="0.3">
      <c r="A1309" t="str">
        <f t="shared" si="20"/>
        <v>32527</v>
      </c>
      <c r="B1309" s="43" t="s">
        <v>3928</v>
      </c>
      <c r="C1309" s="43" t="s">
        <v>59</v>
      </c>
      <c r="D1309" s="43" t="s">
        <v>1010</v>
      </c>
      <c r="E1309" s="134">
        <f>VLOOKUP(B1309,[1]市区町村別_バス保有台数!$B$3:$E$1749,4,)</f>
        <v>644</v>
      </c>
    </row>
    <row r="1310" spans="1:5" x14ac:dyDescent="0.3">
      <c r="A1310" t="str">
        <f t="shared" si="20"/>
        <v>32528</v>
      </c>
      <c r="B1310" s="43" t="s">
        <v>3929</v>
      </c>
      <c r="C1310" s="43" t="s">
        <v>59</v>
      </c>
      <c r="D1310" s="43" t="s">
        <v>1058</v>
      </c>
      <c r="E1310" s="134">
        <f>VLOOKUP(B1310,[1]市区町村別_バス保有台数!$B$3:$E$1749,4,)</f>
        <v>14040</v>
      </c>
    </row>
    <row r="1311" spans="1:5" x14ac:dyDescent="0.3">
      <c r="A1311" t="str">
        <f t="shared" si="20"/>
        <v>33100</v>
      </c>
      <c r="B1311" s="43" t="s">
        <v>3930</v>
      </c>
      <c r="C1311" s="43" t="s">
        <v>60</v>
      </c>
      <c r="D1311" s="43" t="s">
        <v>107</v>
      </c>
      <c r="E1311" s="134">
        <f>VLOOKUP(B1311,[1]市区町村別_バス保有台数!$B$3:$E$1749,4,)</f>
        <v>708973</v>
      </c>
    </row>
    <row r="1312" spans="1:5" x14ac:dyDescent="0.3">
      <c r="A1312" t="str">
        <f t="shared" si="20"/>
        <v>33202</v>
      </c>
      <c r="B1312" s="43" t="s">
        <v>3931</v>
      </c>
      <c r="C1312" s="43" t="s">
        <v>60</v>
      </c>
      <c r="D1312" s="43" t="s">
        <v>157</v>
      </c>
      <c r="E1312" s="134">
        <f>VLOOKUP(B1312,[1]市区町村別_バス保有台数!$B$3:$E$1749,4,)</f>
        <v>482250</v>
      </c>
    </row>
    <row r="1313" spans="1:5" x14ac:dyDescent="0.3">
      <c r="A1313" t="str">
        <f t="shared" si="20"/>
        <v>33203</v>
      </c>
      <c r="B1313" s="43" t="s">
        <v>3932</v>
      </c>
      <c r="C1313" s="43" t="s">
        <v>60</v>
      </c>
      <c r="D1313" s="43" t="s">
        <v>225</v>
      </c>
      <c r="E1313" s="134">
        <f>VLOOKUP(B1313,[1]市区町村別_バス保有台数!$B$3:$E$1749,4,)</f>
        <v>100669</v>
      </c>
    </row>
    <row r="1314" spans="1:5" x14ac:dyDescent="0.3">
      <c r="A1314" t="str">
        <f t="shared" si="20"/>
        <v>33204</v>
      </c>
      <c r="B1314" s="43" t="s">
        <v>3933</v>
      </c>
      <c r="C1314" s="43" t="s">
        <v>60</v>
      </c>
      <c r="D1314" s="43" t="s">
        <v>286</v>
      </c>
      <c r="E1314" s="134">
        <f>VLOOKUP(B1314,[1]市区町村別_バス保有台数!$B$3:$E$1749,4,)</f>
        <v>58834</v>
      </c>
    </row>
    <row r="1315" spans="1:5" x14ac:dyDescent="0.3">
      <c r="A1315" t="str">
        <f t="shared" si="20"/>
        <v>33205</v>
      </c>
      <c r="B1315" s="43" t="s">
        <v>3934</v>
      </c>
      <c r="C1315" s="43" t="s">
        <v>60</v>
      </c>
      <c r="D1315" s="43" t="s">
        <v>337</v>
      </c>
      <c r="E1315" s="134">
        <f>VLOOKUP(B1315,[1]市区町村別_バス保有台数!$B$3:$E$1749,4,)</f>
        <v>47923</v>
      </c>
    </row>
    <row r="1316" spans="1:5" x14ac:dyDescent="0.3">
      <c r="A1316" t="str">
        <f t="shared" si="20"/>
        <v>33207</v>
      </c>
      <c r="B1316" s="43" t="s">
        <v>3935</v>
      </c>
      <c r="C1316" s="43" t="s">
        <v>60</v>
      </c>
      <c r="D1316" s="43" t="s">
        <v>389</v>
      </c>
      <c r="E1316" s="134">
        <f>VLOOKUP(B1316,[1]市区町村別_バス保有台数!$B$3:$E$1749,4,)</f>
        <v>39912</v>
      </c>
    </row>
    <row r="1317" spans="1:5" x14ac:dyDescent="0.3">
      <c r="A1317" t="str">
        <f t="shared" si="20"/>
        <v>33208</v>
      </c>
      <c r="B1317" s="43" t="s">
        <v>3936</v>
      </c>
      <c r="C1317" s="43" t="s">
        <v>60</v>
      </c>
      <c r="D1317" s="43" t="s">
        <v>440</v>
      </c>
      <c r="E1317" s="134">
        <f>VLOOKUP(B1317,[1]市区町村別_バス保有台数!$B$3:$E$1749,4,)</f>
        <v>69338</v>
      </c>
    </row>
    <row r="1318" spans="1:5" x14ac:dyDescent="0.3">
      <c r="A1318" t="str">
        <f t="shared" si="20"/>
        <v>33209</v>
      </c>
      <c r="B1318" s="43" t="s">
        <v>3937</v>
      </c>
      <c r="C1318" s="43" t="s">
        <v>60</v>
      </c>
      <c r="D1318" s="43" t="s">
        <v>495</v>
      </c>
      <c r="E1318" s="134">
        <f>VLOOKUP(B1318,[1]市区町村別_バス保有台数!$B$3:$E$1749,4,)</f>
        <v>30136</v>
      </c>
    </row>
    <row r="1319" spans="1:5" x14ac:dyDescent="0.3">
      <c r="A1319" t="str">
        <f t="shared" si="20"/>
        <v>33210</v>
      </c>
      <c r="B1319" s="43" t="s">
        <v>3938</v>
      </c>
      <c r="C1319" s="43" t="s">
        <v>60</v>
      </c>
      <c r="D1319" s="43" t="s">
        <v>548</v>
      </c>
      <c r="E1319" s="134">
        <f>VLOOKUP(B1319,[1]市区町村別_バス保有台数!$B$3:$E$1749,4,)</f>
        <v>29069</v>
      </c>
    </row>
    <row r="1320" spans="1:5" x14ac:dyDescent="0.3">
      <c r="A1320" t="str">
        <f t="shared" si="20"/>
        <v>33211</v>
      </c>
      <c r="B1320" s="43" t="s">
        <v>3939</v>
      </c>
      <c r="C1320" s="43" t="s">
        <v>60</v>
      </c>
      <c r="D1320" s="43" t="s">
        <v>602</v>
      </c>
      <c r="E1320" s="134">
        <f>VLOOKUP(B1320,[1]市区町村別_バス保有台数!$B$3:$E$1749,4,)</f>
        <v>34265</v>
      </c>
    </row>
    <row r="1321" spans="1:5" x14ac:dyDescent="0.3">
      <c r="A1321" t="str">
        <f t="shared" si="20"/>
        <v>33212</v>
      </c>
      <c r="B1321" s="43" t="s">
        <v>3940</v>
      </c>
      <c r="C1321" s="43" t="s">
        <v>60</v>
      </c>
      <c r="D1321" s="43" t="s">
        <v>653</v>
      </c>
      <c r="E1321" s="134">
        <f>VLOOKUP(B1321,[1]市区町村別_バス保有台数!$B$3:$E$1749,4,)</f>
        <v>37268</v>
      </c>
    </row>
    <row r="1322" spans="1:5" x14ac:dyDescent="0.3">
      <c r="A1322" t="str">
        <f t="shared" si="20"/>
        <v>33213</v>
      </c>
      <c r="B1322" s="43" t="s">
        <v>3941</v>
      </c>
      <c r="C1322" s="43" t="s">
        <v>60</v>
      </c>
      <c r="D1322" s="43" t="s">
        <v>706</v>
      </c>
      <c r="E1322" s="134">
        <f>VLOOKUP(B1322,[1]市区町村別_バス保有台数!$B$3:$E$1749,4,)</f>
        <v>44177</v>
      </c>
    </row>
    <row r="1323" spans="1:5" x14ac:dyDescent="0.3">
      <c r="A1323" t="str">
        <f t="shared" si="20"/>
        <v>33214</v>
      </c>
      <c r="B1323" s="43" t="s">
        <v>3942</v>
      </c>
      <c r="C1323" s="43" t="s">
        <v>60</v>
      </c>
      <c r="D1323" s="43" t="s">
        <v>759</v>
      </c>
      <c r="E1323" s="134">
        <f>VLOOKUP(B1323,[1]市区町村別_バス保有台数!$B$3:$E$1749,4,)</f>
        <v>44978</v>
      </c>
    </row>
    <row r="1324" spans="1:5" x14ac:dyDescent="0.3">
      <c r="A1324" t="str">
        <f t="shared" si="20"/>
        <v>33215</v>
      </c>
      <c r="B1324" s="43" t="s">
        <v>3943</v>
      </c>
      <c r="C1324" s="43" t="s">
        <v>60</v>
      </c>
      <c r="D1324" s="43" t="s">
        <v>813</v>
      </c>
      <c r="E1324" s="134">
        <f>VLOOKUP(B1324,[1]市区町村別_バス保有台数!$B$3:$E$1749,4,)</f>
        <v>27359</v>
      </c>
    </row>
    <row r="1325" spans="1:5" x14ac:dyDescent="0.3">
      <c r="A1325" t="str">
        <f t="shared" si="20"/>
        <v>33216</v>
      </c>
      <c r="B1325" s="43" t="s">
        <v>3944</v>
      </c>
      <c r="C1325" s="43" t="s">
        <v>60</v>
      </c>
      <c r="D1325" s="43" t="s">
        <v>864</v>
      </c>
      <c r="E1325" s="134">
        <f>VLOOKUP(B1325,[1]市区町村別_バス保有台数!$B$3:$E$1749,4,)</f>
        <v>34182</v>
      </c>
    </row>
    <row r="1326" spans="1:5" x14ac:dyDescent="0.3">
      <c r="A1326" t="str">
        <f t="shared" si="20"/>
        <v>33346</v>
      </c>
      <c r="B1326" s="43" t="s">
        <v>3945</v>
      </c>
      <c r="C1326" s="43" t="s">
        <v>60</v>
      </c>
      <c r="D1326" s="43" t="s">
        <v>916</v>
      </c>
      <c r="E1326" s="134">
        <f>VLOOKUP(B1326,[1]市区町村別_バス保有台数!$B$3:$E$1749,4,)</f>
        <v>14089</v>
      </c>
    </row>
    <row r="1327" spans="1:5" x14ac:dyDescent="0.3">
      <c r="A1327" t="str">
        <f t="shared" si="20"/>
        <v>33423</v>
      </c>
      <c r="B1327" s="43" t="s">
        <v>3946</v>
      </c>
      <c r="C1327" s="43" t="s">
        <v>60</v>
      </c>
      <c r="D1327" s="43" t="s">
        <v>966</v>
      </c>
      <c r="E1327" s="134">
        <f>VLOOKUP(B1327,[1]市区町村別_バス保有台数!$B$3:$E$1749,4,)</f>
        <v>12610</v>
      </c>
    </row>
    <row r="1328" spans="1:5" x14ac:dyDescent="0.3">
      <c r="A1328" t="str">
        <f t="shared" si="20"/>
        <v>33445</v>
      </c>
      <c r="B1328" s="43" t="s">
        <v>3947</v>
      </c>
      <c r="C1328" s="43" t="s">
        <v>60</v>
      </c>
      <c r="D1328" s="43" t="s">
        <v>1011</v>
      </c>
      <c r="E1328" s="134">
        <f>VLOOKUP(B1328,[1]市区町村別_バス保有台数!$B$3:$E$1749,4,)</f>
        <v>11205</v>
      </c>
    </row>
    <row r="1329" spans="1:5" x14ac:dyDescent="0.3">
      <c r="A1329" t="str">
        <f t="shared" si="20"/>
        <v>33461</v>
      </c>
      <c r="B1329" s="43" t="s">
        <v>3948</v>
      </c>
      <c r="C1329" s="43" t="s">
        <v>60</v>
      </c>
      <c r="D1329" s="43" t="s">
        <v>1059</v>
      </c>
      <c r="E1329" s="134">
        <f>VLOOKUP(B1329,[1]市区町村別_バス保有台数!$B$3:$E$1749,4,)</f>
        <v>14161</v>
      </c>
    </row>
    <row r="1330" spans="1:5" x14ac:dyDescent="0.3">
      <c r="A1330" t="str">
        <f t="shared" si="20"/>
        <v>33586</v>
      </c>
      <c r="B1330" s="43" t="s">
        <v>3949</v>
      </c>
      <c r="C1330" s="43" t="s">
        <v>60</v>
      </c>
      <c r="D1330" s="43" t="s">
        <v>1100</v>
      </c>
      <c r="E1330" s="134">
        <f>VLOOKUP(B1330,[1]市区町村別_バス保有台数!$B$3:$E$1749,4,)</f>
        <v>914</v>
      </c>
    </row>
    <row r="1331" spans="1:5" x14ac:dyDescent="0.3">
      <c r="A1331" t="str">
        <f t="shared" si="20"/>
        <v>33606</v>
      </c>
      <c r="B1331" s="43" t="s">
        <v>3950</v>
      </c>
      <c r="C1331" s="43" t="s">
        <v>60</v>
      </c>
      <c r="D1331" s="43" t="s">
        <v>1140</v>
      </c>
      <c r="E1331" s="134">
        <f>VLOOKUP(B1331,[1]市区町村別_バス保有台数!$B$3:$E$1749,4,)</f>
        <v>12859</v>
      </c>
    </row>
    <row r="1332" spans="1:5" x14ac:dyDescent="0.3">
      <c r="A1332" t="str">
        <f t="shared" si="20"/>
        <v>33622</v>
      </c>
      <c r="B1332" s="43" t="s">
        <v>3951</v>
      </c>
      <c r="C1332" s="43" t="s">
        <v>60</v>
      </c>
      <c r="D1332" s="43" t="s">
        <v>1177</v>
      </c>
      <c r="E1332" s="134">
        <f>VLOOKUP(B1332,[1]市区町村別_バス保有台数!$B$3:$E$1749,4,)</f>
        <v>11092</v>
      </c>
    </row>
    <row r="1333" spans="1:5" x14ac:dyDescent="0.3">
      <c r="A1333" t="str">
        <f t="shared" si="20"/>
        <v>33623</v>
      </c>
      <c r="B1333" s="43" t="s">
        <v>3952</v>
      </c>
      <c r="C1333" s="43" t="s">
        <v>60</v>
      </c>
      <c r="D1333" s="43" t="s">
        <v>1216</v>
      </c>
      <c r="E1333" s="134">
        <f>VLOOKUP(B1333,[1]市区町村別_バス保有台数!$B$3:$E$1749,4,)</f>
        <v>5851</v>
      </c>
    </row>
    <row r="1334" spans="1:5" x14ac:dyDescent="0.3">
      <c r="A1334" t="str">
        <f t="shared" si="20"/>
        <v>33643</v>
      </c>
      <c r="B1334" s="43" t="s">
        <v>3953</v>
      </c>
      <c r="C1334" s="43" t="s">
        <v>60</v>
      </c>
      <c r="D1334" s="43" t="s">
        <v>1258</v>
      </c>
      <c r="E1334" s="134">
        <f>VLOOKUP(B1334,[1]市区町村別_バス保有台数!$B$3:$E$1749,4,)</f>
        <v>1452</v>
      </c>
    </row>
    <row r="1335" spans="1:5" x14ac:dyDescent="0.3">
      <c r="A1335" t="str">
        <f t="shared" si="20"/>
        <v>33663</v>
      </c>
      <c r="B1335" s="43" t="s">
        <v>3954</v>
      </c>
      <c r="C1335" s="43" t="s">
        <v>60</v>
      </c>
      <c r="D1335" s="43" t="s">
        <v>1296</v>
      </c>
      <c r="E1335" s="134">
        <f>VLOOKUP(B1335,[1]市区町村別_バス保有台数!$B$3:$E$1749,4,)</f>
        <v>4801</v>
      </c>
    </row>
    <row r="1336" spans="1:5" x14ac:dyDescent="0.3">
      <c r="A1336" t="str">
        <f t="shared" si="20"/>
        <v>33666</v>
      </c>
      <c r="B1336" s="43" t="s">
        <v>3955</v>
      </c>
      <c r="C1336" s="43" t="s">
        <v>60</v>
      </c>
      <c r="D1336" s="43" t="s">
        <v>1329</v>
      </c>
      <c r="E1336" s="134">
        <f>VLOOKUP(B1336,[1]市区町村別_バス保有台数!$B$3:$E$1749,4,)</f>
        <v>14065</v>
      </c>
    </row>
    <row r="1337" spans="1:5" x14ac:dyDescent="0.3">
      <c r="A1337" t="str">
        <f t="shared" si="20"/>
        <v>33681</v>
      </c>
      <c r="B1337" s="43" t="s">
        <v>3956</v>
      </c>
      <c r="C1337" s="43" t="s">
        <v>60</v>
      </c>
      <c r="D1337" s="43" t="s">
        <v>1364</v>
      </c>
      <c r="E1337" s="134">
        <f>VLOOKUP(B1337,[1]市区町村別_バス保有台数!$B$3:$E$1749,4,)</f>
        <v>11195</v>
      </c>
    </row>
    <row r="1338" spans="1:5" x14ac:dyDescent="0.3">
      <c r="A1338" t="str">
        <f t="shared" si="20"/>
        <v>34100</v>
      </c>
      <c r="B1338" s="43" t="s">
        <v>3957</v>
      </c>
      <c r="C1338" s="43" t="s">
        <v>61</v>
      </c>
      <c r="D1338" s="43" t="s">
        <v>108</v>
      </c>
      <c r="E1338" s="134">
        <f>VLOOKUP(B1338,[1]市区町村別_バス保有台数!$B$3:$E$1749,4,)</f>
        <v>1195775</v>
      </c>
    </row>
    <row r="1339" spans="1:5" x14ac:dyDescent="0.3">
      <c r="A1339" t="str">
        <f t="shared" si="20"/>
        <v>34202</v>
      </c>
      <c r="B1339" s="43" t="s">
        <v>3958</v>
      </c>
      <c r="C1339" s="43" t="s">
        <v>61</v>
      </c>
      <c r="D1339" s="43" t="s">
        <v>158</v>
      </c>
      <c r="E1339" s="134">
        <f>VLOOKUP(B1339,[1]市区町村別_バス保有台数!$B$3:$E$1749,4,)</f>
        <v>221502</v>
      </c>
    </row>
    <row r="1340" spans="1:5" x14ac:dyDescent="0.3">
      <c r="A1340" t="str">
        <f t="shared" si="20"/>
        <v>34203</v>
      </c>
      <c r="B1340" s="43" t="s">
        <v>3959</v>
      </c>
      <c r="C1340" s="43" t="s">
        <v>61</v>
      </c>
      <c r="D1340" s="43" t="s">
        <v>226</v>
      </c>
      <c r="E1340" s="134">
        <f>VLOOKUP(B1340,[1]市区町村別_バス保有台数!$B$3:$E$1749,4,)</f>
        <v>25120</v>
      </c>
    </row>
    <row r="1341" spans="1:5" x14ac:dyDescent="0.3">
      <c r="A1341" t="str">
        <f t="shared" si="20"/>
        <v>34204</v>
      </c>
      <c r="B1341" s="43" t="s">
        <v>3960</v>
      </c>
      <c r="C1341" s="43" t="s">
        <v>61</v>
      </c>
      <c r="D1341" s="43" t="s">
        <v>287</v>
      </c>
      <c r="E1341" s="134">
        <f>VLOOKUP(B1341,[1]市区町村別_バス保有台数!$B$3:$E$1749,4,)</f>
        <v>93089</v>
      </c>
    </row>
    <row r="1342" spans="1:5" x14ac:dyDescent="0.3">
      <c r="A1342" t="str">
        <f t="shared" si="20"/>
        <v>34205</v>
      </c>
      <c r="B1342" s="43" t="s">
        <v>3961</v>
      </c>
      <c r="C1342" s="43" t="s">
        <v>61</v>
      </c>
      <c r="D1342" s="43" t="s">
        <v>338</v>
      </c>
      <c r="E1342" s="134">
        <f>VLOOKUP(B1342,[1]市区町村別_バス保有台数!$B$3:$E$1749,4,)</f>
        <v>136156</v>
      </c>
    </row>
    <row r="1343" spans="1:5" x14ac:dyDescent="0.3">
      <c r="A1343" t="str">
        <f t="shared" si="20"/>
        <v>34207</v>
      </c>
      <c r="B1343" s="43" t="s">
        <v>3962</v>
      </c>
      <c r="C1343" s="43" t="s">
        <v>61</v>
      </c>
      <c r="D1343" s="43" t="s">
        <v>390</v>
      </c>
      <c r="E1343" s="134">
        <f>VLOOKUP(B1343,[1]市区町村別_バス保有台数!$B$3:$E$1749,4,)</f>
        <v>468956</v>
      </c>
    </row>
    <row r="1344" spans="1:5" x14ac:dyDescent="0.3">
      <c r="A1344" t="str">
        <f t="shared" si="20"/>
        <v>34208</v>
      </c>
      <c r="B1344" s="43" t="s">
        <v>3963</v>
      </c>
      <c r="C1344" s="43" t="s">
        <v>61</v>
      </c>
      <c r="D1344" s="43" t="s">
        <v>441</v>
      </c>
      <c r="E1344" s="134">
        <f>VLOOKUP(B1344,[1]市区町村別_バス保有台数!$B$3:$E$1749,4,)</f>
        <v>38998</v>
      </c>
    </row>
    <row r="1345" spans="1:5" x14ac:dyDescent="0.3">
      <c r="A1345" t="str">
        <f t="shared" si="20"/>
        <v>34209</v>
      </c>
      <c r="B1345" s="43" t="s">
        <v>3964</v>
      </c>
      <c r="C1345" s="43" t="s">
        <v>61</v>
      </c>
      <c r="D1345" s="43" t="s">
        <v>496</v>
      </c>
      <c r="E1345" s="134">
        <f>VLOOKUP(B1345,[1]市区町村別_バス保有台数!$B$3:$E$1749,4,)</f>
        <v>51880</v>
      </c>
    </row>
    <row r="1346" spans="1:5" x14ac:dyDescent="0.3">
      <c r="A1346" t="str">
        <f t="shared" si="20"/>
        <v>34210</v>
      </c>
      <c r="B1346" s="43" t="s">
        <v>3965</v>
      </c>
      <c r="C1346" s="43" t="s">
        <v>61</v>
      </c>
      <c r="D1346" s="43" t="s">
        <v>549</v>
      </c>
      <c r="E1346" s="134">
        <f>VLOOKUP(B1346,[1]市区町村別_バス保有台数!$B$3:$E$1749,4,)</f>
        <v>34869</v>
      </c>
    </row>
    <row r="1347" spans="1:5" x14ac:dyDescent="0.3">
      <c r="A1347" t="str">
        <f t="shared" ref="A1347:A1410" si="21">LEFT(B1347,5)</f>
        <v>34211</v>
      </c>
      <c r="B1347" s="43" t="s">
        <v>3966</v>
      </c>
      <c r="C1347" s="43" t="s">
        <v>61</v>
      </c>
      <c r="D1347" s="43" t="s">
        <v>603</v>
      </c>
      <c r="E1347" s="134">
        <f>VLOOKUP(B1347,[1]市区町村別_バス保有台数!$B$3:$E$1749,4,)</f>
        <v>26783</v>
      </c>
    </row>
    <row r="1348" spans="1:5" x14ac:dyDescent="0.3">
      <c r="A1348" t="str">
        <f t="shared" si="21"/>
        <v>34212</v>
      </c>
      <c r="B1348" s="43" t="s">
        <v>3967</v>
      </c>
      <c r="C1348" s="43" t="s">
        <v>61</v>
      </c>
      <c r="D1348" s="43" t="s">
        <v>654</v>
      </c>
      <c r="E1348" s="134">
        <f>VLOOKUP(B1348,[1]市区町村別_バス保有台数!$B$3:$E$1749,4,)</f>
        <v>188779</v>
      </c>
    </row>
    <row r="1349" spans="1:5" x14ac:dyDescent="0.3">
      <c r="A1349" t="str">
        <f t="shared" si="21"/>
        <v>34213</v>
      </c>
      <c r="B1349" s="43" t="s">
        <v>3968</v>
      </c>
      <c r="C1349" s="43" t="s">
        <v>61</v>
      </c>
      <c r="D1349" s="43" t="s">
        <v>707</v>
      </c>
      <c r="E1349" s="134">
        <f>VLOOKUP(B1349,[1]市区町村別_バス保有台数!$B$3:$E$1749,4,)</f>
        <v>117252</v>
      </c>
    </row>
    <row r="1350" spans="1:5" x14ac:dyDescent="0.3">
      <c r="A1350" t="str">
        <f t="shared" si="21"/>
        <v>34214</v>
      </c>
      <c r="B1350" s="43" t="s">
        <v>3969</v>
      </c>
      <c r="C1350" s="43" t="s">
        <v>61</v>
      </c>
      <c r="D1350" s="43" t="s">
        <v>760</v>
      </c>
      <c r="E1350" s="134">
        <f>VLOOKUP(B1350,[1]市区町村別_バス保有台数!$B$3:$E$1749,4,)</f>
        <v>28483</v>
      </c>
    </row>
    <row r="1351" spans="1:5" x14ac:dyDescent="0.3">
      <c r="A1351" t="str">
        <f t="shared" si="21"/>
        <v>34215</v>
      </c>
      <c r="B1351" s="43" t="s">
        <v>3970</v>
      </c>
      <c r="C1351" s="43" t="s">
        <v>61</v>
      </c>
      <c r="D1351" s="43" t="s">
        <v>814</v>
      </c>
      <c r="E1351" s="134">
        <f>VLOOKUP(B1351,[1]市区町村別_バス保有台数!$B$3:$E$1749,4,)</f>
        <v>22932</v>
      </c>
    </row>
    <row r="1352" spans="1:5" x14ac:dyDescent="0.3">
      <c r="A1352" t="str">
        <f t="shared" si="21"/>
        <v>34302</v>
      </c>
      <c r="B1352" s="43" t="s">
        <v>3971</v>
      </c>
      <c r="C1352" s="43" t="s">
        <v>61</v>
      </c>
      <c r="D1352" s="43" t="s">
        <v>865</v>
      </c>
      <c r="E1352" s="134">
        <f>VLOOKUP(B1352,[1]市区町村別_バス保有台数!$B$3:$E$1749,4,)</f>
        <v>52163</v>
      </c>
    </row>
    <row r="1353" spans="1:5" x14ac:dyDescent="0.3">
      <c r="A1353" t="str">
        <f t="shared" si="21"/>
        <v>34304</v>
      </c>
      <c r="B1353" s="43" t="s">
        <v>3972</v>
      </c>
      <c r="C1353" s="43" t="s">
        <v>61</v>
      </c>
      <c r="D1353" s="43" t="s">
        <v>917</v>
      </c>
      <c r="E1353" s="134">
        <f>VLOOKUP(B1353,[1]市区町村別_バス保有台数!$B$3:$E$1749,4,)</f>
        <v>30167</v>
      </c>
    </row>
    <row r="1354" spans="1:5" x14ac:dyDescent="0.3">
      <c r="A1354" t="str">
        <f t="shared" si="21"/>
        <v>34307</v>
      </c>
      <c r="B1354" s="43" t="s">
        <v>3973</v>
      </c>
      <c r="C1354" s="43" t="s">
        <v>61</v>
      </c>
      <c r="D1354" s="43" t="s">
        <v>967</v>
      </c>
      <c r="E1354" s="134">
        <f>VLOOKUP(B1354,[1]市区町村別_バス保有台数!$B$3:$E$1749,4,)</f>
        <v>23919</v>
      </c>
    </row>
    <row r="1355" spans="1:5" x14ac:dyDescent="0.3">
      <c r="A1355" t="str">
        <f t="shared" si="21"/>
        <v>34309</v>
      </c>
      <c r="B1355" s="43" t="s">
        <v>3974</v>
      </c>
      <c r="C1355" s="43" t="s">
        <v>61</v>
      </c>
      <c r="D1355" s="43" t="s">
        <v>1012</v>
      </c>
      <c r="E1355" s="134">
        <f>VLOOKUP(B1355,[1]市区町村別_バス保有台数!$B$3:$E$1749,4,)</f>
        <v>12934</v>
      </c>
    </row>
    <row r="1356" spans="1:5" x14ac:dyDescent="0.3">
      <c r="A1356" t="str">
        <f t="shared" si="21"/>
        <v>34368</v>
      </c>
      <c r="B1356" s="43" t="s">
        <v>3975</v>
      </c>
      <c r="C1356" s="43" t="s">
        <v>61</v>
      </c>
      <c r="D1356" s="43" t="s">
        <v>1060</v>
      </c>
      <c r="E1356" s="134">
        <f>VLOOKUP(B1356,[1]市区町村別_バス保有台数!$B$3:$E$1749,4,)</f>
        <v>6147</v>
      </c>
    </row>
    <row r="1357" spans="1:5" x14ac:dyDescent="0.3">
      <c r="A1357" t="str">
        <f t="shared" si="21"/>
        <v>34369</v>
      </c>
      <c r="B1357" s="43" t="s">
        <v>3976</v>
      </c>
      <c r="C1357" s="43" t="s">
        <v>61</v>
      </c>
      <c r="D1357" s="43" t="s">
        <v>1101</v>
      </c>
      <c r="E1357" s="134">
        <f>VLOOKUP(B1357,[1]市区町村別_バス保有台数!$B$3:$E$1749,4,)</f>
        <v>18526</v>
      </c>
    </row>
    <row r="1358" spans="1:5" x14ac:dyDescent="0.3">
      <c r="A1358" t="str">
        <f t="shared" si="21"/>
        <v>34431</v>
      </c>
      <c r="B1358" s="43" t="s">
        <v>3977</v>
      </c>
      <c r="C1358" s="43" t="s">
        <v>61</v>
      </c>
      <c r="D1358" s="43" t="s">
        <v>1141</v>
      </c>
      <c r="E1358" s="134">
        <f>VLOOKUP(B1358,[1]市区町村別_バス保有台数!$B$3:$E$1749,4,)</f>
        <v>7452</v>
      </c>
    </row>
    <row r="1359" spans="1:5" x14ac:dyDescent="0.3">
      <c r="A1359" t="str">
        <f t="shared" si="21"/>
        <v>34462</v>
      </c>
      <c r="B1359" s="43" t="s">
        <v>3978</v>
      </c>
      <c r="C1359" s="43" t="s">
        <v>61</v>
      </c>
      <c r="D1359" s="43" t="s">
        <v>1178</v>
      </c>
      <c r="E1359" s="134">
        <f>VLOOKUP(B1359,[1]市区町村別_バス保有台数!$B$3:$E$1749,4,)</f>
        <v>16072</v>
      </c>
    </row>
    <row r="1360" spans="1:5" x14ac:dyDescent="0.3">
      <c r="A1360" t="str">
        <f t="shared" si="21"/>
        <v>34545</v>
      </c>
      <c r="B1360" s="43" t="s">
        <v>3979</v>
      </c>
      <c r="C1360" s="43" t="s">
        <v>61</v>
      </c>
      <c r="D1360" s="43" t="s">
        <v>1217</v>
      </c>
      <c r="E1360" s="134">
        <f>VLOOKUP(B1360,[1]市区町村別_バス保有台数!$B$3:$E$1749,4,)</f>
        <v>8904</v>
      </c>
    </row>
    <row r="1361" spans="1:5" x14ac:dyDescent="0.3">
      <c r="A1361" t="str">
        <f t="shared" si="21"/>
        <v>35201</v>
      </c>
      <c r="B1361" s="43" t="s">
        <v>3980</v>
      </c>
      <c r="C1361" s="43" t="s">
        <v>62</v>
      </c>
      <c r="D1361" s="43" t="s">
        <v>109</v>
      </c>
      <c r="E1361" s="134">
        <f>VLOOKUP(B1361,[1]市区町村別_バス保有台数!$B$3:$E$1749,4,)</f>
        <v>260897</v>
      </c>
    </row>
    <row r="1362" spans="1:5" x14ac:dyDescent="0.3">
      <c r="A1362" t="str">
        <f t="shared" si="21"/>
        <v>35202</v>
      </c>
      <c r="B1362" s="43" t="s">
        <v>3981</v>
      </c>
      <c r="C1362" s="43" t="s">
        <v>62</v>
      </c>
      <c r="D1362" s="43" t="s">
        <v>159</v>
      </c>
      <c r="E1362" s="134">
        <f>VLOOKUP(B1362,[1]市区町村別_バス保有台数!$B$3:$E$1749,4,)</f>
        <v>164255</v>
      </c>
    </row>
    <row r="1363" spans="1:5" x14ac:dyDescent="0.3">
      <c r="A1363" t="str">
        <f t="shared" si="21"/>
        <v>35203</v>
      </c>
      <c r="B1363" s="43" t="s">
        <v>3982</v>
      </c>
      <c r="C1363" s="43" t="s">
        <v>62</v>
      </c>
      <c r="D1363" s="43" t="s">
        <v>227</v>
      </c>
      <c r="E1363" s="134">
        <f>VLOOKUP(B1363,[1]市区町村別_バス保有台数!$B$3:$E$1749,4,)</f>
        <v>191529</v>
      </c>
    </row>
    <row r="1364" spans="1:5" x14ac:dyDescent="0.3">
      <c r="A1364" t="str">
        <f t="shared" si="21"/>
        <v>35204</v>
      </c>
      <c r="B1364" s="43" t="s">
        <v>3983</v>
      </c>
      <c r="C1364" s="43" t="s">
        <v>62</v>
      </c>
      <c r="D1364" s="43" t="s">
        <v>288</v>
      </c>
      <c r="E1364" s="134">
        <f>VLOOKUP(B1364,[1]市区町村別_バス保有台数!$B$3:$E$1749,4,)</f>
        <v>46439</v>
      </c>
    </row>
    <row r="1365" spans="1:5" x14ac:dyDescent="0.3">
      <c r="A1365" t="str">
        <f t="shared" si="21"/>
        <v>35206</v>
      </c>
      <c r="B1365" s="43" t="s">
        <v>3984</v>
      </c>
      <c r="C1365" s="43" t="s">
        <v>62</v>
      </c>
      <c r="D1365" s="43" t="s">
        <v>339</v>
      </c>
      <c r="E1365" s="134">
        <f>VLOOKUP(B1365,[1]市区町村別_バス保有台数!$B$3:$E$1749,4,)</f>
        <v>115888</v>
      </c>
    </row>
    <row r="1366" spans="1:5" x14ac:dyDescent="0.3">
      <c r="A1366" t="str">
        <f t="shared" si="21"/>
        <v>35207</v>
      </c>
      <c r="B1366" s="43" t="s">
        <v>3985</v>
      </c>
      <c r="C1366" s="43" t="s">
        <v>62</v>
      </c>
      <c r="D1366" s="43" t="s">
        <v>391</v>
      </c>
      <c r="E1366" s="134">
        <f>VLOOKUP(B1366,[1]市区町村別_バス保有台数!$B$3:$E$1749,4,)</f>
        <v>57328</v>
      </c>
    </row>
    <row r="1367" spans="1:5" x14ac:dyDescent="0.3">
      <c r="A1367" t="str">
        <f t="shared" si="21"/>
        <v>35208</v>
      </c>
      <c r="B1367" s="43" t="s">
        <v>3986</v>
      </c>
      <c r="C1367" s="43" t="s">
        <v>62</v>
      </c>
      <c r="D1367" s="43" t="s">
        <v>442</v>
      </c>
      <c r="E1367" s="134">
        <f>VLOOKUP(B1367,[1]市区町村別_バス保有台数!$B$3:$E$1749,4,)</f>
        <v>133626</v>
      </c>
    </row>
    <row r="1368" spans="1:5" x14ac:dyDescent="0.3">
      <c r="A1368" t="str">
        <f t="shared" si="21"/>
        <v>35210</v>
      </c>
      <c r="B1368" s="43" t="s">
        <v>3987</v>
      </c>
      <c r="C1368" s="43" t="s">
        <v>62</v>
      </c>
      <c r="D1368" s="43" t="s">
        <v>497</v>
      </c>
      <c r="E1368" s="134">
        <f>VLOOKUP(B1368,[1]市区町村別_バス保有台数!$B$3:$E$1749,4,)</f>
        <v>50892</v>
      </c>
    </row>
    <row r="1369" spans="1:5" x14ac:dyDescent="0.3">
      <c r="A1369" t="str">
        <f t="shared" si="21"/>
        <v>35211</v>
      </c>
      <c r="B1369" s="43" t="s">
        <v>3988</v>
      </c>
      <c r="C1369" s="43" t="s">
        <v>62</v>
      </c>
      <c r="D1369" s="43" t="s">
        <v>550</v>
      </c>
      <c r="E1369" s="134">
        <f>VLOOKUP(B1369,[1]市区町村別_バス保有台数!$B$3:$E$1749,4,)</f>
        <v>33600</v>
      </c>
    </row>
    <row r="1370" spans="1:5" x14ac:dyDescent="0.3">
      <c r="A1370" t="str">
        <f t="shared" si="21"/>
        <v>35212</v>
      </c>
      <c r="B1370" s="43" t="s">
        <v>3989</v>
      </c>
      <c r="C1370" s="43" t="s">
        <v>62</v>
      </c>
      <c r="D1370" s="43" t="s">
        <v>604</v>
      </c>
      <c r="E1370" s="134">
        <f>VLOOKUP(B1370,[1]市区町村別_バス保有台数!$B$3:$E$1749,4,)</f>
        <v>31635</v>
      </c>
    </row>
    <row r="1371" spans="1:5" x14ac:dyDescent="0.3">
      <c r="A1371" t="str">
        <f t="shared" si="21"/>
        <v>35213</v>
      </c>
      <c r="B1371" s="43" t="s">
        <v>3990</v>
      </c>
      <c r="C1371" s="43" t="s">
        <v>62</v>
      </c>
      <c r="D1371" s="43" t="s">
        <v>655</v>
      </c>
      <c r="E1371" s="134">
        <f>VLOOKUP(B1371,[1]市区町村別_バス保有台数!$B$3:$E$1749,4,)</f>
        <v>23928</v>
      </c>
    </row>
    <row r="1372" spans="1:5" x14ac:dyDescent="0.3">
      <c r="A1372" t="str">
        <f t="shared" si="21"/>
        <v>35215</v>
      </c>
      <c r="B1372" s="43" t="s">
        <v>3991</v>
      </c>
      <c r="C1372" s="43" t="s">
        <v>62</v>
      </c>
      <c r="D1372" s="43" t="s">
        <v>708</v>
      </c>
      <c r="E1372" s="134">
        <f>VLOOKUP(B1372,[1]市区町村別_バス保有台数!$B$3:$E$1749,4,)</f>
        <v>142482</v>
      </c>
    </row>
    <row r="1373" spans="1:5" x14ac:dyDescent="0.3">
      <c r="A1373" t="str">
        <f t="shared" si="21"/>
        <v>35216</v>
      </c>
      <c r="B1373" s="43" t="s">
        <v>3992</v>
      </c>
      <c r="C1373" s="43" t="s">
        <v>62</v>
      </c>
      <c r="D1373" s="43" t="s">
        <v>761</v>
      </c>
      <c r="E1373" s="134">
        <f>VLOOKUP(B1373,[1]市区町村別_バス保有台数!$B$3:$E$1749,4,)</f>
        <v>62388</v>
      </c>
    </row>
    <row r="1374" spans="1:5" x14ac:dyDescent="0.3">
      <c r="A1374" t="str">
        <f t="shared" si="21"/>
        <v>35305</v>
      </c>
      <c r="B1374" s="43" t="s">
        <v>3993</v>
      </c>
      <c r="C1374" s="43" t="s">
        <v>62</v>
      </c>
      <c r="D1374" s="43" t="s">
        <v>815</v>
      </c>
      <c r="E1374" s="134">
        <f>VLOOKUP(B1374,[1]市区町村別_バス保有台数!$B$3:$E$1749,4,)</f>
        <v>15775</v>
      </c>
    </row>
    <row r="1375" spans="1:5" x14ac:dyDescent="0.3">
      <c r="A1375" t="str">
        <f t="shared" si="21"/>
        <v>35321</v>
      </c>
      <c r="B1375" s="43" t="s">
        <v>3994</v>
      </c>
      <c r="C1375" s="43" t="s">
        <v>62</v>
      </c>
      <c r="D1375" s="43" t="s">
        <v>866</v>
      </c>
      <c r="E1375" s="134">
        <f>VLOOKUP(B1375,[1]市区町村別_バス保有台数!$B$3:$E$1749,4,)</f>
        <v>6353</v>
      </c>
    </row>
    <row r="1376" spans="1:5" x14ac:dyDescent="0.3">
      <c r="A1376" t="str">
        <f t="shared" si="21"/>
        <v>35341</v>
      </c>
      <c r="B1376" s="43" t="s">
        <v>3995</v>
      </c>
      <c r="C1376" s="43" t="s">
        <v>62</v>
      </c>
      <c r="D1376" s="43" t="s">
        <v>918</v>
      </c>
      <c r="E1376" s="134">
        <f>VLOOKUP(B1376,[1]市区町村別_バス保有台数!$B$3:$E$1749,4,)</f>
        <v>2668</v>
      </c>
    </row>
    <row r="1377" spans="1:5" x14ac:dyDescent="0.3">
      <c r="A1377" t="str">
        <f t="shared" si="21"/>
        <v>35343</v>
      </c>
      <c r="B1377" s="43" t="s">
        <v>3996</v>
      </c>
      <c r="C1377" s="43" t="s">
        <v>62</v>
      </c>
      <c r="D1377" s="43" t="s">
        <v>968</v>
      </c>
      <c r="E1377" s="134">
        <f>VLOOKUP(B1377,[1]市区町村別_バス保有台数!$B$3:$E$1749,4,)</f>
        <v>15158</v>
      </c>
    </row>
    <row r="1378" spans="1:5" x14ac:dyDescent="0.3">
      <c r="A1378" t="str">
        <f t="shared" si="21"/>
        <v>35344</v>
      </c>
      <c r="B1378" s="43" t="s">
        <v>3997</v>
      </c>
      <c r="C1378" s="43" t="s">
        <v>62</v>
      </c>
      <c r="D1378" s="43" t="s">
        <v>1013</v>
      </c>
      <c r="E1378" s="134">
        <f>VLOOKUP(B1378,[1]市区町村別_バス保有台数!$B$3:$E$1749,4,)</f>
        <v>11795</v>
      </c>
    </row>
    <row r="1379" spans="1:5" x14ac:dyDescent="0.3">
      <c r="A1379" t="str">
        <f t="shared" si="21"/>
        <v>35502</v>
      </c>
      <c r="B1379" s="43" t="s">
        <v>3998</v>
      </c>
      <c r="C1379" s="43" t="s">
        <v>62</v>
      </c>
      <c r="D1379" s="43" t="s">
        <v>1061</v>
      </c>
      <c r="E1379" s="134">
        <f>VLOOKUP(B1379,[1]市区町村別_バス保有台数!$B$3:$E$1749,4,)</f>
        <v>3246</v>
      </c>
    </row>
    <row r="1380" spans="1:5" x14ac:dyDescent="0.3">
      <c r="A1380" t="str">
        <f t="shared" si="21"/>
        <v>36201</v>
      </c>
      <c r="B1380" s="43" t="s">
        <v>3999</v>
      </c>
      <c r="C1380" s="43" t="s">
        <v>63</v>
      </c>
      <c r="D1380" s="43" t="s">
        <v>110</v>
      </c>
      <c r="E1380" s="134">
        <f>VLOOKUP(B1380,[1]市区町村別_バス保有台数!$B$3:$E$1749,4,)</f>
        <v>253054</v>
      </c>
    </row>
    <row r="1381" spans="1:5" x14ac:dyDescent="0.3">
      <c r="A1381" t="str">
        <f t="shared" si="21"/>
        <v>36202</v>
      </c>
      <c r="B1381" s="43" t="s">
        <v>4000</v>
      </c>
      <c r="C1381" s="43" t="s">
        <v>63</v>
      </c>
      <c r="D1381" s="43" t="s">
        <v>160</v>
      </c>
      <c r="E1381" s="134">
        <f>VLOOKUP(B1381,[1]市区町村別_バス保有台数!$B$3:$E$1749,4,)</f>
        <v>56967</v>
      </c>
    </row>
    <row r="1382" spans="1:5" x14ac:dyDescent="0.3">
      <c r="A1382" t="str">
        <f t="shared" si="21"/>
        <v>36203</v>
      </c>
      <c r="B1382" s="43" t="s">
        <v>4001</v>
      </c>
      <c r="C1382" s="43" t="s">
        <v>63</v>
      </c>
      <c r="D1382" s="43" t="s">
        <v>228</v>
      </c>
      <c r="E1382" s="134">
        <f>VLOOKUP(B1382,[1]市区町村別_バス保有台数!$B$3:$E$1749,4,)</f>
        <v>37507</v>
      </c>
    </row>
    <row r="1383" spans="1:5" x14ac:dyDescent="0.3">
      <c r="A1383" t="str">
        <f t="shared" si="21"/>
        <v>36204</v>
      </c>
      <c r="B1383" s="43" t="s">
        <v>4002</v>
      </c>
      <c r="C1383" s="43" t="s">
        <v>63</v>
      </c>
      <c r="D1383" s="43" t="s">
        <v>289</v>
      </c>
      <c r="E1383" s="134">
        <f>VLOOKUP(B1383,[1]市区町村別_バス保有台数!$B$3:$E$1749,4,)</f>
        <v>72635</v>
      </c>
    </row>
    <row r="1384" spans="1:5" x14ac:dyDescent="0.3">
      <c r="A1384" t="str">
        <f t="shared" si="21"/>
        <v>36205</v>
      </c>
      <c r="B1384" s="43" t="s">
        <v>4003</v>
      </c>
      <c r="C1384" s="43" t="s">
        <v>63</v>
      </c>
      <c r="D1384" s="43" t="s">
        <v>340</v>
      </c>
      <c r="E1384" s="134">
        <f>VLOOKUP(B1384,[1]市区町村別_バス保有台数!$B$3:$E$1749,4,)</f>
        <v>40775</v>
      </c>
    </row>
    <row r="1385" spans="1:5" x14ac:dyDescent="0.3">
      <c r="A1385" t="str">
        <f t="shared" si="21"/>
        <v>36206</v>
      </c>
      <c r="B1385" s="43" t="s">
        <v>4004</v>
      </c>
      <c r="C1385" s="43" t="s">
        <v>63</v>
      </c>
      <c r="D1385" s="43" t="s">
        <v>392</v>
      </c>
      <c r="E1385" s="134">
        <f>VLOOKUP(B1385,[1]市区町村別_バス保有台数!$B$3:$E$1749,4,)</f>
        <v>37124</v>
      </c>
    </row>
    <row r="1386" spans="1:5" x14ac:dyDescent="0.3">
      <c r="A1386" t="str">
        <f t="shared" si="21"/>
        <v>36207</v>
      </c>
      <c r="B1386" s="43" t="s">
        <v>4005</v>
      </c>
      <c r="C1386" s="43" t="s">
        <v>63</v>
      </c>
      <c r="D1386" s="43" t="s">
        <v>443</v>
      </c>
      <c r="E1386" s="134">
        <f>VLOOKUP(B1386,[1]市区町村別_バス保有台数!$B$3:$E$1749,4,)</f>
        <v>28891</v>
      </c>
    </row>
    <row r="1387" spans="1:5" x14ac:dyDescent="0.3">
      <c r="A1387" t="str">
        <f t="shared" si="21"/>
        <v>36208</v>
      </c>
      <c r="B1387" s="43" t="s">
        <v>4006</v>
      </c>
      <c r="C1387" s="43" t="s">
        <v>63</v>
      </c>
      <c r="D1387" s="43" t="s">
        <v>498</v>
      </c>
      <c r="E1387" s="134">
        <f>VLOOKUP(B1387,[1]市区町村別_バス保有台数!$B$3:$E$1749,4,)</f>
        <v>25568</v>
      </c>
    </row>
    <row r="1388" spans="1:5" x14ac:dyDescent="0.3">
      <c r="A1388" t="str">
        <f t="shared" si="21"/>
        <v>36301</v>
      </c>
      <c r="B1388" s="43" t="s">
        <v>4007</v>
      </c>
      <c r="C1388" s="43" t="s">
        <v>63</v>
      </c>
      <c r="D1388" s="43" t="s">
        <v>551</v>
      </c>
      <c r="E1388" s="134">
        <f>VLOOKUP(B1388,[1]市区町村別_バス保有台数!$B$3:$E$1749,4,)</f>
        <v>5140</v>
      </c>
    </row>
    <row r="1389" spans="1:5" x14ac:dyDescent="0.3">
      <c r="A1389" t="str">
        <f t="shared" si="21"/>
        <v>36302</v>
      </c>
      <c r="B1389" s="43" t="s">
        <v>4008</v>
      </c>
      <c r="C1389" s="43" t="s">
        <v>63</v>
      </c>
      <c r="D1389" s="43" t="s">
        <v>605</v>
      </c>
      <c r="E1389" s="134">
        <f>VLOOKUP(B1389,[1]市区町村別_バス保有台数!$B$3:$E$1749,4,)</f>
        <v>1510</v>
      </c>
    </row>
    <row r="1390" spans="1:5" x14ac:dyDescent="0.3">
      <c r="A1390" t="str">
        <f t="shared" si="21"/>
        <v>36321</v>
      </c>
      <c r="B1390" s="43" t="s">
        <v>4009</v>
      </c>
      <c r="C1390" s="43" t="s">
        <v>63</v>
      </c>
      <c r="D1390" s="43" t="s">
        <v>656</v>
      </c>
      <c r="E1390" s="134">
        <f>VLOOKUP(B1390,[1]市区町村別_バス保有台数!$B$3:$E$1749,4,)</f>
        <v>2295</v>
      </c>
    </row>
    <row r="1391" spans="1:5" x14ac:dyDescent="0.3">
      <c r="A1391" t="str">
        <f t="shared" si="21"/>
        <v>36341</v>
      </c>
      <c r="B1391" s="43" t="s">
        <v>4010</v>
      </c>
      <c r="C1391" s="43" t="s">
        <v>63</v>
      </c>
      <c r="D1391" s="43" t="s">
        <v>709</v>
      </c>
      <c r="E1391" s="134">
        <f>VLOOKUP(B1391,[1]市区町村別_バス保有台数!$B$3:$E$1749,4,)</f>
        <v>25815</v>
      </c>
    </row>
    <row r="1392" spans="1:5" x14ac:dyDescent="0.3">
      <c r="A1392" t="str">
        <f t="shared" si="21"/>
        <v>36342</v>
      </c>
      <c r="B1392" s="43" t="s">
        <v>4011</v>
      </c>
      <c r="C1392" s="43" t="s">
        <v>63</v>
      </c>
      <c r="D1392" s="43" t="s">
        <v>762</v>
      </c>
      <c r="E1392" s="134">
        <f>VLOOKUP(B1392,[1]市区町村別_バス保有台数!$B$3:$E$1749,4,)</f>
        <v>5213</v>
      </c>
    </row>
    <row r="1393" spans="1:5" x14ac:dyDescent="0.3">
      <c r="A1393" t="str">
        <f t="shared" si="21"/>
        <v>36368</v>
      </c>
      <c r="B1393" s="43" t="s">
        <v>4012</v>
      </c>
      <c r="C1393" s="43" t="s">
        <v>63</v>
      </c>
      <c r="D1393" s="43" t="s">
        <v>816</v>
      </c>
      <c r="E1393" s="134">
        <f>VLOOKUP(B1393,[1]市区町村別_バス保有台数!$B$3:$E$1749,4,)</f>
        <v>8176</v>
      </c>
    </row>
    <row r="1394" spans="1:5" x14ac:dyDescent="0.3">
      <c r="A1394" t="str">
        <f t="shared" si="21"/>
        <v>36383</v>
      </c>
      <c r="B1394" s="43" t="s">
        <v>4013</v>
      </c>
      <c r="C1394" s="43" t="s">
        <v>63</v>
      </c>
      <c r="D1394" s="43" t="s">
        <v>867</v>
      </c>
      <c r="E1394" s="134">
        <f>VLOOKUP(B1394,[1]市区町村別_バス保有台数!$B$3:$E$1749,4,)</f>
        <v>4025</v>
      </c>
    </row>
    <row r="1395" spans="1:5" x14ac:dyDescent="0.3">
      <c r="A1395" t="str">
        <f t="shared" si="21"/>
        <v>36387</v>
      </c>
      <c r="B1395" s="43" t="s">
        <v>4014</v>
      </c>
      <c r="C1395" s="43" t="s">
        <v>63</v>
      </c>
      <c r="D1395" s="43" t="s">
        <v>919</v>
      </c>
      <c r="E1395" s="134">
        <f>VLOOKUP(B1395,[1]市区町村別_バス保有台数!$B$3:$E$1749,4,)</f>
        <v>6627</v>
      </c>
    </row>
    <row r="1396" spans="1:5" x14ac:dyDescent="0.3">
      <c r="A1396" t="str">
        <f t="shared" si="21"/>
        <v>36388</v>
      </c>
      <c r="B1396" s="43" t="s">
        <v>4015</v>
      </c>
      <c r="C1396" s="43" t="s">
        <v>63</v>
      </c>
      <c r="D1396" s="43" t="s">
        <v>969</v>
      </c>
      <c r="E1396" s="134">
        <f>VLOOKUP(B1396,[1]市区町村別_バス保有台数!$B$3:$E$1749,4,)</f>
        <v>9237</v>
      </c>
    </row>
    <row r="1397" spans="1:5" x14ac:dyDescent="0.3">
      <c r="A1397" t="str">
        <f t="shared" si="21"/>
        <v>36401</v>
      </c>
      <c r="B1397" s="43" t="s">
        <v>4016</v>
      </c>
      <c r="C1397" s="43" t="s">
        <v>63</v>
      </c>
      <c r="D1397" s="43" t="s">
        <v>1014</v>
      </c>
      <c r="E1397" s="134">
        <f>VLOOKUP(B1397,[1]市区町村別_バス保有台数!$B$3:$E$1749,4,)</f>
        <v>15056</v>
      </c>
    </row>
    <row r="1398" spans="1:5" x14ac:dyDescent="0.3">
      <c r="A1398" t="str">
        <f t="shared" si="21"/>
        <v>36402</v>
      </c>
      <c r="B1398" s="43" t="s">
        <v>4017</v>
      </c>
      <c r="C1398" s="43" t="s">
        <v>63</v>
      </c>
      <c r="D1398" s="43" t="s">
        <v>1062</v>
      </c>
      <c r="E1398" s="134">
        <f>VLOOKUP(B1398,[1]市区町村別_バス保有台数!$B$3:$E$1749,4,)</f>
        <v>23227</v>
      </c>
    </row>
    <row r="1399" spans="1:5" x14ac:dyDescent="0.3">
      <c r="A1399" t="str">
        <f t="shared" si="21"/>
        <v>36403</v>
      </c>
      <c r="B1399" s="43" t="s">
        <v>4018</v>
      </c>
      <c r="C1399" s="43" t="s">
        <v>63</v>
      </c>
      <c r="D1399" s="43" t="s">
        <v>1102</v>
      </c>
      <c r="E1399" s="134">
        <f>VLOOKUP(B1399,[1]市区町村別_バス保有台数!$B$3:$E$1749,4,)</f>
        <v>35282</v>
      </c>
    </row>
    <row r="1400" spans="1:5" x14ac:dyDescent="0.3">
      <c r="A1400" t="str">
        <f t="shared" si="21"/>
        <v>36404</v>
      </c>
      <c r="B1400" s="43" t="s">
        <v>4019</v>
      </c>
      <c r="C1400" s="43" t="s">
        <v>63</v>
      </c>
      <c r="D1400" s="43" t="s">
        <v>1142</v>
      </c>
      <c r="E1400" s="134">
        <f>VLOOKUP(B1400,[1]市区町村別_バス保有台数!$B$3:$E$1749,4,)</f>
        <v>13442</v>
      </c>
    </row>
    <row r="1401" spans="1:5" x14ac:dyDescent="0.3">
      <c r="A1401" t="str">
        <f t="shared" si="21"/>
        <v>36405</v>
      </c>
      <c r="B1401" s="43" t="s">
        <v>4020</v>
      </c>
      <c r="C1401" s="43" t="s">
        <v>63</v>
      </c>
      <c r="D1401" s="43" t="s">
        <v>1179</v>
      </c>
      <c r="E1401" s="134">
        <f>VLOOKUP(B1401,[1]市区町村別_バス保有台数!$B$3:$E$1749,4,)</f>
        <v>11957</v>
      </c>
    </row>
    <row r="1402" spans="1:5" x14ac:dyDescent="0.3">
      <c r="A1402" t="str">
        <f t="shared" si="21"/>
        <v>36468</v>
      </c>
      <c r="B1402" s="43" t="s">
        <v>4021</v>
      </c>
      <c r="C1402" s="43" t="s">
        <v>63</v>
      </c>
      <c r="D1402" s="43" t="s">
        <v>1218</v>
      </c>
      <c r="E1402" s="134">
        <f>VLOOKUP(B1402,[1]市区町村別_バス保有台数!$B$3:$E$1749,4,)</f>
        <v>8697</v>
      </c>
    </row>
    <row r="1403" spans="1:5" x14ac:dyDescent="0.3">
      <c r="A1403" t="str">
        <f t="shared" si="21"/>
        <v>36489</v>
      </c>
      <c r="B1403" s="43" t="s">
        <v>4022</v>
      </c>
      <c r="C1403" s="43" t="s">
        <v>63</v>
      </c>
      <c r="D1403" s="43" t="s">
        <v>1259</v>
      </c>
      <c r="E1403" s="134">
        <f>VLOOKUP(B1403,[1]市区町村別_バス保有台数!$B$3:$E$1749,4,)</f>
        <v>14285</v>
      </c>
    </row>
    <row r="1404" spans="1:5" x14ac:dyDescent="0.3">
      <c r="A1404" t="str">
        <f t="shared" si="21"/>
        <v>37201</v>
      </c>
      <c r="B1404" s="43" t="s">
        <v>4023</v>
      </c>
      <c r="C1404" s="43" t="s">
        <v>64</v>
      </c>
      <c r="D1404" s="43" t="s">
        <v>111</v>
      </c>
      <c r="E1404" s="134">
        <f>VLOOKUP(B1404,[1]市区町村別_バス保有台数!$B$3:$E$1749,4,)</f>
        <v>427131</v>
      </c>
    </row>
    <row r="1405" spans="1:5" x14ac:dyDescent="0.3">
      <c r="A1405" t="str">
        <f t="shared" si="21"/>
        <v>37202</v>
      </c>
      <c r="B1405" s="43" t="s">
        <v>4024</v>
      </c>
      <c r="C1405" s="43" t="s">
        <v>64</v>
      </c>
      <c r="D1405" s="43" t="s">
        <v>161</v>
      </c>
      <c r="E1405" s="134">
        <f>VLOOKUP(B1405,[1]市区町村別_バス保有台数!$B$3:$E$1749,4,)</f>
        <v>112899</v>
      </c>
    </row>
    <row r="1406" spans="1:5" x14ac:dyDescent="0.3">
      <c r="A1406" t="str">
        <f t="shared" si="21"/>
        <v>37203</v>
      </c>
      <c r="B1406" s="43" t="s">
        <v>4025</v>
      </c>
      <c r="C1406" s="43" t="s">
        <v>64</v>
      </c>
      <c r="D1406" s="43" t="s">
        <v>229</v>
      </c>
      <c r="E1406" s="134">
        <f>VLOOKUP(B1406,[1]市区町村別_バス保有台数!$B$3:$E$1749,4,)</f>
        <v>52792</v>
      </c>
    </row>
    <row r="1407" spans="1:5" x14ac:dyDescent="0.3">
      <c r="A1407" t="str">
        <f t="shared" si="21"/>
        <v>37204</v>
      </c>
      <c r="B1407" s="43" t="s">
        <v>4026</v>
      </c>
      <c r="C1407" s="43" t="s">
        <v>64</v>
      </c>
      <c r="D1407" s="43" t="s">
        <v>290</v>
      </c>
      <c r="E1407" s="134">
        <f>VLOOKUP(B1407,[1]市区町村別_バス保有台数!$B$3:$E$1749,4,)</f>
        <v>32023</v>
      </c>
    </row>
    <row r="1408" spans="1:5" x14ac:dyDescent="0.3">
      <c r="A1408" t="str">
        <f t="shared" si="21"/>
        <v>37205</v>
      </c>
      <c r="B1408" s="43" t="s">
        <v>4027</v>
      </c>
      <c r="C1408" s="43" t="s">
        <v>64</v>
      </c>
      <c r="D1408" s="43" t="s">
        <v>341</v>
      </c>
      <c r="E1408" s="134">
        <f>VLOOKUP(B1408,[1]市区町村別_バス保有台数!$B$3:$E$1749,4,)</f>
        <v>59959</v>
      </c>
    </row>
    <row r="1409" spans="1:5" x14ac:dyDescent="0.3">
      <c r="A1409" t="str">
        <f t="shared" si="21"/>
        <v>37206</v>
      </c>
      <c r="B1409" s="43" t="s">
        <v>4028</v>
      </c>
      <c r="C1409" s="43" t="s">
        <v>64</v>
      </c>
      <c r="D1409" s="43" t="s">
        <v>393</v>
      </c>
      <c r="E1409" s="134">
        <f>VLOOKUP(B1409,[1]市区町村別_バス保有台数!$B$3:$E$1749,4,)</f>
        <v>48121</v>
      </c>
    </row>
    <row r="1410" spans="1:5" x14ac:dyDescent="0.3">
      <c r="A1410" t="str">
        <f t="shared" si="21"/>
        <v>37207</v>
      </c>
      <c r="B1410" s="43" t="s">
        <v>4029</v>
      </c>
      <c r="C1410" s="43" t="s">
        <v>64</v>
      </c>
      <c r="D1410" s="43" t="s">
        <v>444</v>
      </c>
      <c r="E1410" s="134">
        <f>VLOOKUP(B1410,[1]市区町村別_バス保有台数!$B$3:$E$1749,4,)</f>
        <v>30212</v>
      </c>
    </row>
    <row r="1411" spans="1:5" x14ac:dyDescent="0.3">
      <c r="A1411" t="str">
        <f t="shared" ref="A1411:A1474" si="22">LEFT(B1411,5)</f>
        <v>37208</v>
      </c>
      <c r="B1411" s="43" t="s">
        <v>4030</v>
      </c>
      <c r="C1411" s="43" t="s">
        <v>64</v>
      </c>
      <c r="D1411" s="43" t="s">
        <v>499</v>
      </c>
      <c r="E1411" s="134">
        <f>VLOOKUP(B1411,[1]市区町村別_バス保有台数!$B$3:$E$1749,4,)</f>
        <v>65239</v>
      </c>
    </row>
    <row r="1412" spans="1:5" x14ac:dyDescent="0.3">
      <c r="A1412" t="str">
        <f t="shared" si="22"/>
        <v>37322</v>
      </c>
      <c r="B1412" s="43" t="s">
        <v>4031</v>
      </c>
      <c r="C1412" s="43" t="s">
        <v>64</v>
      </c>
      <c r="D1412" s="43" t="s">
        <v>552</v>
      </c>
      <c r="E1412" s="134">
        <f>VLOOKUP(B1412,[1]市区町村別_バス保有台数!$B$3:$E$1749,4,)</f>
        <v>13740</v>
      </c>
    </row>
    <row r="1413" spans="1:5" x14ac:dyDescent="0.3">
      <c r="A1413" t="str">
        <f t="shared" si="22"/>
        <v>37324</v>
      </c>
      <c r="B1413" s="43" t="s">
        <v>4032</v>
      </c>
      <c r="C1413" s="43" t="s">
        <v>64</v>
      </c>
      <c r="D1413" s="43" t="s">
        <v>606</v>
      </c>
      <c r="E1413" s="134">
        <f>VLOOKUP(B1413,[1]市区町村別_バス保有台数!$B$3:$E$1749,4,)</f>
        <v>14474</v>
      </c>
    </row>
    <row r="1414" spans="1:5" x14ac:dyDescent="0.3">
      <c r="A1414" t="str">
        <f t="shared" si="22"/>
        <v>37341</v>
      </c>
      <c r="B1414" s="43" t="s">
        <v>4033</v>
      </c>
      <c r="C1414" s="43" t="s">
        <v>64</v>
      </c>
      <c r="D1414" s="43" t="s">
        <v>657</v>
      </c>
      <c r="E1414" s="134">
        <f>VLOOKUP(B1414,[1]市区町村別_バス保有台数!$B$3:$E$1749,4,)</f>
        <v>28080</v>
      </c>
    </row>
    <row r="1415" spans="1:5" x14ac:dyDescent="0.3">
      <c r="A1415" t="str">
        <f t="shared" si="22"/>
        <v>37364</v>
      </c>
      <c r="B1415" s="43" t="s">
        <v>4034</v>
      </c>
      <c r="C1415" s="43" t="s">
        <v>64</v>
      </c>
      <c r="D1415" s="43" t="s">
        <v>710</v>
      </c>
      <c r="E1415" s="134">
        <f>VLOOKUP(B1415,[1]市区町村別_バス保有台数!$B$3:$E$1749,4,)</f>
        <v>3081</v>
      </c>
    </row>
    <row r="1416" spans="1:5" x14ac:dyDescent="0.3">
      <c r="A1416" t="str">
        <f t="shared" si="22"/>
        <v>37386</v>
      </c>
      <c r="B1416" s="43" t="s">
        <v>4035</v>
      </c>
      <c r="C1416" s="43" t="s">
        <v>64</v>
      </c>
      <c r="D1416" s="43" t="s">
        <v>763</v>
      </c>
      <c r="E1416" s="134">
        <f>VLOOKUP(B1416,[1]市区町村別_バス保有台数!$B$3:$E$1749,4,)</f>
        <v>18553</v>
      </c>
    </row>
    <row r="1417" spans="1:5" x14ac:dyDescent="0.3">
      <c r="A1417" t="str">
        <f t="shared" si="22"/>
        <v>37387</v>
      </c>
      <c r="B1417" s="43" t="s">
        <v>4036</v>
      </c>
      <c r="C1417" s="43" t="s">
        <v>64</v>
      </c>
      <c r="D1417" s="43" t="s">
        <v>817</v>
      </c>
      <c r="E1417" s="134">
        <f>VLOOKUP(B1417,[1]市区町村別_バス保有台数!$B$3:$E$1749,4,)</f>
        <v>24072</v>
      </c>
    </row>
    <row r="1418" spans="1:5" x14ac:dyDescent="0.3">
      <c r="A1418" t="str">
        <f t="shared" si="22"/>
        <v>37403</v>
      </c>
      <c r="B1418" s="43" t="s">
        <v>4037</v>
      </c>
      <c r="C1418" s="43" t="s">
        <v>64</v>
      </c>
      <c r="D1418" s="43" t="s">
        <v>868</v>
      </c>
      <c r="E1418" s="134">
        <f>VLOOKUP(B1418,[1]市区町村別_バス保有台数!$B$3:$E$1749,4,)</f>
        <v>9032</v>
      </c>
    </row>
    <row r="1419" spans="1:5" x14ac:dyDescent="0.3">
      <c r="A1419" t="str">
        <f t="shared" si="22"/>
        <v>37404</v>
      </c>
      <c r="B1419" s="43" t="s">
        <v>4038</v>
      </c>
      <c r="C1419" s="43" t="s">
        <v>64</v>
      </c>
      <c r="D1419" s="43" t="s">
        <v>920</v>
      </c>
      <c r="E1419" s="134">
        <f>VLOOKUP(B1419,[1]市区町村別_バス保有台数!$B$3:$E$1749,4,)</f>
        <v>23405</v>
      </c>
    </row>
    <row r="1420" spans="1:5" x14ac:dyDescent="0.3">
      <c r="A1420" t="str">
        <f t="shared" si="22"/>
        <v>37406</v>
      </c>
      <c r="B1420" s="43" t="s">
        <v>4039</v>
      </c>
      <c r="C1420" s="43" t="s">
        <v>64</v>
      </c>
      <c r="D1420" s="43" t="s">
        <v>970</v>
      </c>
      <c r="E1420" s="134">
        <f>VLOOKUP(B1420,[1]市区町村別_バス保有台数!$B$3:$E$1749,4,)</f>
        <v>18467</v>
      </c>
    </row>
    <row r="1421" spans="1:5" x14ac:dyDescent="0.3">
      <c r="A1421" t="str">
        <f t="shared" si="22"/>
        <v>38201</v>
      </c>
      <c r="B1421" s="43" t="s">
        <v>4040</v>
      </c>
      <c r="C1421" s="43" t="s">
        <v>65</v>
      </c>
      <c r="D1421" s="43" t="s">
        <v>112</v>
      </c>
      <c r="E1421" s="134">
        <f>VLOOKUP(B1421,[1]市区町村別_バス保有台数!$B$3:$E$1749,4,)</f>
        <v>511310</v>
      </c>
    </row>
    <row r="1422" spans="1:5" x14ac:dyDescent="0.3">
      <c r="A1422" t="str">
        <f t="shared" si="22"/>
        <v>38202</v>
      </c>
      <c r="B1422" s="43" t="s">
        <v>4041</v>
      </c>
      <c r="C1422" s="43" t="s">
        <v>65</v>
      </c>
      <c r="D1422" s="43" t="s">
        <v>162</v>
      </c>
      <c r="E1422" s="134">
        <f>VLOOKUP(B1422,[1]市区町村別_バス保有台数!$B$3:$E$1749,4,)</f>
        <v>158386</v>
      </c>
    </row>
    <row r="1423" spans="1:5" x14ac:dyDescent="0.3">
      <c r="A1423" t="str">
        <f t="shared" si="22"/>
        <v>38203</v>
      </c>
      <c r="B1423" s="43" t="s">
        <v>4042</v>
      </c>
      <c r="C1423" s="43" t="s">
        <v>65</v>
      </c>
      <c r="D1423" s="43" t="s">
        <v>230</v>
      </c>
      <c r="E1423" s="134">
        <f>VLOOKUP(B1423,[1]市区町村別_バス保有台数!$B$3:$E$1749,4,)</f>
        <v>74519</v>
      </c>
    </row>
    <row r="1424" spans="1:5" x14ac:dyDescent="0.3">
      <c r="A1424" t="str">
        <f t="shared" si="22"/>
        <v>38204</v>
      </c>
      <c r="B1424" s="43" t="s">
        <v>4043</v>
      </c>
      <c r="C1424" s="43" t="s">
        <v>65</v>
      </c>
      <c r="D1424" s="43" t="s">
        <v>291</v>
      </c>
      <c r="E1424" s="134">
        <f>VLOOKUP(B1424,[1]市区町村別_バス保有台数!$B$3:$E$1749,4,)</f>
        <v>33219</v>
      </c>
    </row>
    <row r="1425" spans="1:5" x14ac:dyDescent="0.3">
      <c r="A1425" t="str">
        <f t="shared" si="22"/>
        <v>38205</v>
      </c>
      <c r="B1425" s="43" t="s">
        <v>4044</v>
      </c>
      <c r="C1425" s="43" t="s">
        <v>65</v>
      </c>
      <c r="D1425" s="43" t="s">
        <v>342</v>
      </c>
      <c r="E1425" s="134">
        <f>VLOOKUP(B1425,[1]市区町村別_バス保有台数!$B$3:$E$1749,4,)</f>
        <v>118970</v>
      </c>
    </row>
    <row r="1426" spans="1:5" x14ac:dyDescent="0.3">
      <c r="A1426" t="str">
        <f t="shared" si="22"/>
        <v>38206</v>
      </c>
      <c r="B1426" s="43" t="s">
        <v>4045</v>
      </c>
      <c r="C1426" s="43" t="s">
        <v>65</v>
      </c>
      <c r="D1426" s="43" t="s">
        <v>394</v>
      </c>
      <c r="E1426" s="134">
        <f>VLOOKUP(B1426,[1]市区町村別_バス保有台数!$B$3:$E$1749,4,)</f>
        <v>108961</v>
      </c>
    </row>
    <row r="1427" spans="1:5" x14ac:dyDescent="0.3">
      <c r="A1427" t="str">
        <f t="shared" si="22"/>
        <v>38207</v>
      </c>
      <c r="B1427" s="43" t="s">
        <v>4046</v>
      </c>
      <c r="C1427" s="43" t="s">
        <v>65</v>
      </c>
      <c r="D1427" s="43" t="s">
        <v>445</v>
      </c>
      <c r="E1427" s="134">
        <f>VLOOKUP(B1427,[1]市区町村別_バス保有台数!$B$3:$E$1749,4,)</f>
        <v>42706</v>
      </c>
    </row>
    <row r="1428" spans="1:5" x14ac:dyDescent="0.3">
      <c r="A1428" t="str">
        <f t="shared" si="22"/>
        <v>38210</v>
      </c>
      <c r="B1428" s="43" t="s">
        <v>4047</v>
      </c>
      <c r="C1428" s="43" t="s">
        <v>65</v>
      </c>
      <c r="D1428" s="43" t="s">
        <v>500</v>
      </c>
      <c r="E1428" s="134">
        <f>VLOOKUP(B1428,[1]市区町村別_バス保有台数!$B$3:$E$1749,4,)</f>
        <v>36933</v>
      </c>
    </row>
    <row r="1429" spans="1:5" x14ac:dyDescent="0.3">
      <c r="A1429" t="str">
        <f t="shared" si="22"/>
        <v>38213</v>
      </c>
      <c r="B1429" s="43" t="s">
        <v>4048</v>
      </c>
      <c r="C1429" s="43" t="s">
        <v>65</v>
      </c>
      <c r="D1429" s="43" t="s">
        <v>553</v>
      </c>
      <c r="E1429" s="134">
        <f>VLOOKUP(B1429,[1]市区町村別_バス保有台数!$B$3:$E$1749,4,)</f>
        <v>86406</v>
      </c>
    </row>
    <row r="1430" spans="1:5" x14ac:dyDescent="0.3">
      <c r="A1430" t="str">
        <f t="shared" si="22"/>
        <v>38214</v>
      </c>
      <c r="B1430" s="43" t="s">
        <v>4049</v>
      </c>
      <c r="C1430" s="43" t="s">
        <v>65</v>
      </c>
      <c r="D1430" s="43" t="s">
        <v>607</v>
      </c>
      <c r="E1430" s="134">
        <f>VLOOKUP(B1430,[1]市区町村別_バス保有台数!$B$3:$E$1749,4,)</f>
        <v>37248</v>
      </c>
    </row>
    <row r="1431" spans="1:5" x14ac:dyDescent="0.3">
      <c r="A1431" t="str">
        <f t="shared" si="22"/>
        <v>38215</v>
      </c>
      <c r="B1431" s="43" t="s">
        <v>4050</v>
      </c>
      <c r="C1431" s="43" t="s">
        <v>65</v>
      </c>
      <c r="D1431" s="43" t="s">
        <v>658</v>
      </c>
      <c r="E1431" s="134">
        <f>VLOOKUP(B1431,[1]市区町村別_バス保有台数!$B$3:$E$1749,4,)</f>
        <v>33453</v>
      </c>
    </row>
    <row r="1432" spans="1:5" x14ac:dyDescent="0.3">
      <c r="A1432" t="str">
        <f t="shared" si="22"/>
        <v>38356</v>
      </c>
      <c r="B1432" s="43" t="s">
        <v>4051</v>
      </c>
      <c r="C1432" s="43" t="s">
        <v>65</v>
      </c>
      <c r="D1432" s="43" t="s">
        <v>711</v>
      </c>
      <c r="E1432" s="134">
        <f>VLOOKUP(B1432,[1]市区町村別_バス保有台数!$B$3:$E$1749,4,)</f>
        <v>6761</v>
      </c>
    </row>
    <row r="1433" spans="1:5" x14ac:dyDescent="0.3">
      <c r="A1433" t="str">
        <f t="shared" si="22"/>
        <v>38386</v>
      </c>
      <c r="B1433" s="43" t="s">
        <v>4052</v>
      </c>
      <c r="C1433" s="43" t="s">
        <v>65</v>
      </c>
      <c r="D1433" s="43" t="s">
        <v>764</v>
      </c>
      <c r="E1433" s="134">
        <f>VLOOKUP(B1433,[1]市区町村別_バス保有台数!$B$3:$E$1749,4,)</f>
        <v>8076</v>
      </c>
    </row>
    <row r="1434" spans="1:5" x14ac:dyDescent="0.3">
      <c r="A1434" t="str">
        <f t="shared" si="22"/>
        <v>38401</v>
      </c>
      <c r="B1434" s="43" t="s">
        <v>4053</v>
      </c>
      <c r="C1434" s="43" t="s">
        <v>65</v>
      </c>
      <c r="D1434" s="43" t="s">
        <v>818</v>
      </c>
      <c r="E1434" s="134">
        <f>VLOOKUP(B1434,[1]市区町村別_バス保有台数!$B$3:$E$1749,4,)</f>
        <v>30668</v>
      </c>
    </row>
    <row r="1435" spans="1:5" x14ac:dyDescent="0.3">
      <c r="A1435" t="str">
        <f t="shared" si="22"/>
        <v>38402</v>
      </c>
      <c r="B1435" s="43" t="s">
        <v>4054</v>
      </c>
      <c r="C1435" s="43" t="s">
        <v>65</v>
      </c>
      <c r="D1435" s="43" t="s">
        <v>869</v>
      </c>
      <c r="E1435" s="134">
        <f>VLOOKUP(B1435,[1]市区町村別_バス保有台数!$B$3:$E$1749,4,)</f>
        <v>20982</v>
      </c>
    </row>
    <row r="1436" spans="1:5" x14ac:dyDescent="0.3">
      <c r="A1436" t="str">
        <f t="shared" si="22"/>
        <v>38422</v>
      </c>
      <c r="B1436" s="43" t="s">
        <v>4055</v>
      </c>
      <c r="C1436" s="43" t="s">
        <v>65</v>
      </c>
      <c r="D1436" s="43" t="s">
        <v>921</v>
      </c>
      <c r="E1436" s="134">
        <f>VLOOKUP(B1436,[1]市区町村別_バス保有台数!$B$3:$E$1749,4,)</f>
        <v>16349</v>
      </c>
    </row>
    <row r="1437" spans="1:5" x14ac:dyDescent="0.3">
      <c r="A1437" t="str">
        <f t="shared" si="22"/>
        <v>38442</v>
      </c>
      <c r="B1437" s="43" t="s">
        <v>4056</v>
      </c>
      <c r="C1437" s="43" t="s">
        <v>65</v>
      </c>
      <c r="D1437" s="43" t="s">
        <v>971</v>
      </c>
      <c r="E1437" s="134">
        <f>VLOOKUP(B1437,[1]市区町村別_バス保有台数!$B$3:$E$1749,4,)</f>
        <v>9116</v>
      </c>
    </row>
    <row r="1438" spans="1:5" x14ac:dyDescent="0.3">
      <c r="A1438" t="str">
        <f t="shared" si="22"/>
        <v>38484</v>
      </c>
      <c r="B1438" s="43" t="s">
        <v>4057</v>
      </c>
      <c r="C1438" s="43" t="s">
        <v>65</v>
      </c>
      <c r="D1438" s="43" t="s">
        <v>1015</v>
      </c>
      <c r="E1438" s="134">
        <f>VLOOKUP(B1438,[1]市区町村別_バス保有台数!$B$3:$E$1749,4,)</f>
        <v>3920</v>
      </c>
    </row>
    <row r="1439" spans="1:5" x14ac:dyDescent="0.3">
      <c r="A1439" t="str">
        <f t="shared" si="22"/>
        <v>38488</v>
      </c>
      <c r="B1439" s="43" t="s">
        <v>4058</v>
      </c>
      <c r="C1439" s="43" t="s">
        <v>65</v>
      </c>
      <c r="D1439" s="43" t="s">
        <v>1063</v>
      </c>
      <c r="E1439" s="134">
        <f>VLOOKUP(B1439,[1]市区町村別_バス保有台数!$B$3:$E$1749,4,)</f>
        <v>10179</v>
      </c>
    </row>
    <row r="1440" spans="1:5" x14ac:dyDescent="0.3">
      <c r="A1440" t="str">
        <f t="shared" si="22"/>
        <v>38506</v>
      </c>
      <c r="B1440" s="43" t="s">
        <v>4059</v>
      </c>
      <c r="C1440" s="43" t="s">
        <v>65</v>
      </c>
      <c r="D1440" s="43" t="s">
        <v>1103</v>
      </c>
      <c r="E1440" s="134">
        <f>VLOOKUP(B1440,[1]市区町村別_バス保有台数!$B$3:$E$1749,4,)</f>
        <v>20969</v>
      </c>
    </row>
    <row r="1441" spans="1:5" x14ac:dyDescent="0.3">
      <c r="A1441" t="str">
        <f t="shared" si="22"/>
        <v>39201</v>
      </c>
      <c r="B1441" s="43" t="s">
        <v>4060</v>
      </c>
      <c r="C1441" s="43" t="s">
        <v>66</v>
      </c>
      <c r="D1441" s="43" t="s">
        <v>113</v>
      </c>
      <c r="E1441" s="134">
        <f>VLOOKUP(B1441,[1]市区町村別_バス保有台数!$B$3:$E$1749,4,)</f>
        <v>327575</v>
      </c>
    </row>
    <row r="1442" spans="1:5" x14ac:dyDescent="0.3">
      <c r="A1442" t="str">
        <f t="shared" si="22"/>
        <v>39202</v>
      </c>
      <c r="B1442" s="43" t="s">
        <v>4061</v>
      </c>
      <c r="C1442" s="43" t="s">
        <v>66</v>
      </c>
      <c r="D1442" s="43" t="s">
        <v>163</v>
      </c>
      <c r="E1442" s="134">
        <f>VLOOKUP(B1442,[1]市区町村別_バス保有台数!$B$3:$E$1749,4,)</f>
        <v>13036</v>
      </c>
    </row>
    <row r="1443" spans="1:5" x14ac:dyDescent="0.3">
      <c r="A1443" t="str">
        <f t="shared" si="22"/>
        <v>39203</v>
      </c>
      <c r="B1443" s="43" t="s">
        <v>4062</v>
      </c>
      <c r="C1443" s="43" t="s">
        <v>66</v>
      </c>
      <c r="D1443" s="43" t="s">
        <v>231</v>
      </c>
      <c r="E1443" s="134">
        <f>VLOOKUP(B1443,[1]市区町村別_バス保有台数!$B$3:$E$1749,4,)</f>
        <v>17133</v>
      </c>
    </row>
    <row r="1444" spans="1:5" x14ac:dyDescent="0.3">
      <c r="A1444" t="str">
        <f t="shared" si="22"/>
        <v>39204</v>
      </c>
      <c r="B1444" s="43" t="s">
        <v>4063</v>
      </c>
      <c r="C1444" s="43" t="s">
        <v>66</v>
      </c>
      <c r="D1444" s="43" t="s">
        <v>292</v>
      </c>
      <c r="E1444" s="134">
        <f>VLOOKUP(B1444,[1]市区町村別_バス保有台数!$B$3:$E$1749,4,)</f>
        <v>47247</v>
      </c>
    </row>
    <row r="1445" spans="1:5" x14ac:dyDescent="0.3">
      <c r="A1445" t="str">
        <f t="shared" si="22"/>
        <v>39205</v>
      </c>
      <c r="B1445" s="43" t="s">
        <v>4064</v>
      </c>
      <c r="C1445" s="43" t="s">
        <v>66</v>
      </c>
      <c r="D1445" s="43" t="s">
        <v>343</v>
      </c>
      <c r="E1445" s="134">
        <f>VLOOKUP(B1445,[1]市区町村別_バス保有台数!$B$3:$E$1749,4,)</f>
        <v>26948</v>
      </c>
    </row>
    <row r="1446" spans="1:5" x14ac:dyDescent="0.3">
      <c r="A1446" t="str">
        <f t="shared" si="22"/>
        <v>39206</v>
      </c>
      <c r="B1446" s="43" t="s">
        <v>4065</v>
      </c>
      <c r="C1446" s="43" t="s">
        <v>66</v>
      </c>
      <c r="D1446" s="43" t="s">
        <v>395</v>
      </c>
      <c r="E1446" s="134">
        <f>VLOOKUP(B1446,[1]市区町村別_バス保有台数!$B$3:$E$1749,4,)</f>
        <v>21502</v>
      </c>
    </row>
    <row r="1447" spans="1:5" x14ac:dyDescent="0.3">
      <c r="A1447" t="str">
        <f t="shared" si="22"/>
        <v>39208</v>
      </c>
      <c r="B1447" s="43" t="s">
        <v>4066</v>
      </c>
      <c r="C1447" s="43" t="s">
        <v>66</v>
      </c>
      <c r="D1447" s="43" t="s">
        <v>446</v>
      </c>
      <c r="E1447" s="134">
        <f>VLOOKUP(B1447,[1]市区町村別_バス保有台数!$B$3:$E$1749,4,)</f>
        <v>20211</v>
      </c>
    </row>
    <row r="1448" spans="1:5" x14ac:dyDescent="0.3">
      <c r="A1448" t="str">
        <f t="shared" si="22"/>
        <v>39209</v>
      </c>
      <c r="B1448" s="43" t="s">
        <v>4067</v>
      </c>
      <c r="C1448" s="43" t="s">
        <v>66</v>
      </c>
      <c r="D1448" s="43" t="s">
        <v>501</v>
      </c>
      <c r="E1448" s="134">
        <f>VLOOKUP(B1448,[1]市区町村別_バス保有台数!$B$3:$E$1749,4,)</f>
        <v>13344</v>
      </c>
    </row>
    <row r="1449" spans="1:5" x14ac:dyDescent="0.3">
      <c r="A1449" t="str">
        <f t="shared" si="22"/>
        <v>39210</v>
      </c>
      <c r="B1449" s="43" t="s">
        <v>4068</v>
      </c>
      <c r="C1449" s="43" t="s">
        <v>66</v>
      </c>
      <c r="D1449" s="43" t="s">
        <v>554</v>
      </c>
      <c r="E1449" s="134">
        <f>VLOOKUP(B1449,[1]市区町村別_バス保有台数!$B$3:$E$1749,4,)</f>
        <v>33680</v>
      </c>
    </row>
    <row r="1450" spans="1:5" x14ac:dyDescent="0.3">
      <c r="A1450" t="str">
        <f t="shared" si="22"/>
        <v>39211</v>
      </c>
      <c r="B1450" s="43" t="s">
        <v>4069</v>
      </c>
      <c r="C1450" s="43" t="s">
        <v>66</v>
      </c>
      <c r="D1450" s="43" t="s">
        <v>608</v>
      </c>
      <c r="E1450" s="134">
        <f>VLOOKUP(B1450,[1]市区町村別_バス保有台数!$B$3:$E$1749,4,)</f>
        <v>33340</v>
      </c>
    </row>
    <row r="1451" spans="1:5" x14ac:dyDescent="0.3">
      <c r="A1451" t="str">
        <f t="shared" si="22"/>
        <v>39212</v>
      </c>
      <c r="B1451" s="43" t="s">
        <v>4070</v>
      </c>
      <c r="C1451" s="43" t="s">
        <v>66</v>
      </c>
      <c r="D1451" s="43" t="s">
        <v>659</v>
      </c>
      <c r="E1451" s="134">
        <f>VLOOKUP(B1451,[1]市区町村別_バス保有台数!$B$3:$E$1749,4,)</f>
        <v>26088</v>
      </c>
    </row>
    <row r="1452" spans="1:5" x14ac:dyDescent="0.3">
      <c r="A1452" t="str">
        <f t="shared" si="22"/>
        <v>39301</v>
      </c>
      <c r="B1452" s="43" t="s">
        <v>4071</v>
      </c>
      <c r="C1452" s="43" t="s">
        <v>66</v>
      </c>
      <c r="D1452" s="43" t="s">
        <v>712</v>
      </c>
      <c r="E1452" s="134">
        <f>VLOOKUP(B1452,[1]市区町村別_バス保有台数!$B$3:$E$1749,4,)</f>
        <v>2381</v>
      </c>
    </row>
    <row r="1453" spans="1:5" x14ac:dyDescent="0.3">
      <c r="A1453" t="str">
        <f t="shared" si="22"/>
        <v>39302</v>
      </c>
      <c r="B1453" s="43" t="s">
        <v>4072</v>
      </c>
      <c r="C1453" s="43" t="s">
        <v>66</v>
      </c>
      <c r="D1453" s="43" t="s">
        <v>765</v>
      </c>
      <c r="E1453" s="134">
        <f>VLOOKUP(B1453,[1]市区町村別_バス保有台数!$B$3:$E$1749,4,)</f>
        <v>3137</v>
      </c>
    </row>
    <row r="1454" spans="1:5" x14ac:dyDescent="0.3">
      <c r="A1454" t="str">
        <f t="shared" si="22"/>
        <v>39303</v>
      </c>
      <c r="B1454" s="43" t="s">
        <v>4073</v>
      </c>
      <c r="C1454" s="43" t="s">
        <v>66</v>
      </c>
      <c r="D1454" s="43" t="s">
        <v>819</v>
      </c>
      <c r="E1454" s="134">
        <f>VLOOKUP(B1454,[1]市区町村別_バス保有台数!$B$3:$E$1749,4,)</f>
        <v>2618</v>
      </c>
    </row>
    <row r="1455" spans="1:5" x14ac:dyDescent="0.3">
      <c r="A1455" t="str">
        <f t="shared" si="22"/>
        <v>39304</v>
      </c>
      <c r="B1455" s="43" t="s">
        <v>4074</v>
      </c>
      <c r="C1455" s="43" t="s">
        <v>66</v>
      </c>
      <c r="D1455" s="43" t="s">
        <v>870</v>
      </c>
      <c r="E1455" s="134">
        <f>VLOOKUP(B1455,[1]市区町村別_バス保有台数!$B$3:$E$1749,4,)</f>
        <v>2653</v>
      </c>
    </row>
    <row r="1456" spans="1:5" x14ac:dyDescent="0.3">
      <c r="A1456" t="str">
        <f t="shared" si="22"/>
        <v>39305</v>
      </c>
      <c r="B1456" s="43" t="s">
        <v>4075</v>
      </c>
      <c r="C1456" s="43" t="s">
        <v>66</v>
      </c>
      <c r="D1456" s="43" t="s">
        <v>922</v>
      </c>
      <c r="E1456" s="134">
        <f>VLOOKUP(B1456,[1]市区町村別_バス保有台数!$B$3:$E$1749,4,)</f>
        <v>1270</v>
      </c>
    </row>
    <row r="1457" spans="1:5" x14ac:dyDescent="0.3">
      <c r="A1457" t="str">
        <f t="shared" si="22"/>
        <v>39306</v>
      </c>
      <c r="B1457" s="43" t="s">
        <v>4076</v>
      </c>
      <c r="C1457" s="43" t="s">
        <v>66</v>
      </c>
      <c r="D1457" s="43" t="s">
        <v>972</v>
      </c>
      <c r="E1457" s="134">
        <f>VLOOKUP(B1457,[1]市区町村別_バス保有台数!$B$3:$E$1749,4,)</f>
        <v>858</v>
      </c>
    </row>
    <row r="1458" spans="1:5" x14ac:dyDescent="0.3">
      <c r="A1458" t="str">
        <f t="shared" si="22"/>
        <v>39307</v>
      </c>
      <c r="B1458" s="43" t="s">
        <v>4077</v>
      </c>
      <c r="C1458" s="43" t="s">
        <v>66</v>
      </c>
      <c r="D1458" s="43" t="s">
        <v>1016</v>
      </c>
      <c r="E1458" s="134">
        <f>VLOOKUP(B1458,[1]市区町村別_バス保有台数!$B$3:$E$1749,4,)</f>
        <v>3729</v>
      </c>
    </row>
    <row r="1459" spans="1:5" x14ac:dyDescent="0.3">
      <c r="A1459" t="str">
        <f t="shared" si="22"/>
        <v>39341</v>
      </c>
      <c r="B1459" s="43" t="s">
        <v>4078</v>
      </c>
      <c r="C1459" s="43" t="s">
        <v>66</v>
      </c>
      <c r="D1459" s="43" t="s">
        <v>1064</v>
      </c>
      <c r="E1459" s="134">
        <f>VLOOKUP(B1459,[1]市区町村別_バス保有台数!$B$3:$E$1749,4,)</f>
        <v>3477</v>
      </c>
    </row>
    <row r="1460" spans="1:5" x14ac:dyDescent="0.3">
      <c r="A1460" t="str">
        <f t="shared" si="22"/>
        <v>39344</v>
      </c>
      <c r="B1460" s="43" t="s">
        <v>4079</v>
      </c>
      <c r="C1460" s="43" t="s">
        <v>66</v>
      </c>
      <c r="D1460" s="43" t="s">
        <v>1104</v>
      </c>
      <c r="E1460" s="134">
        <f>VLOOKUP(B1460,[1]市区町村別_バス保有台数!$B$3:$E$1749,4,)</f>
        <v>3543</v>
      </c>
    </row>
    <row r="1461" spans="1:5" x14ac:dyDescent="0.3">
      <c r="A1461" t="str">
        <f t="shared" si="22"/>
        <v>39363</v>
      </c>
      <c r="B1461" s="43" t="s">
        <v>4080</v>
      </c>
      <c r="C1461" s="43" t="s">
        <v>66</v>
      </c>
      <c r="D1461" s="43" t="s">
        <v>1143</v>
      </c>
      <c r="E1461" s="134">
        <f>VLOOKUP(B1461,[1]市区町村別_バス保有台数!$B$3:$E$1749,4,)</f>
        <v>3826</v>
      </c>
    </row>
    <row r="1462" spans="1:5" x14ac:dyDescent="0.3">
      <c r="A1462" t="str">
        <f t="shared" si="22"/>
        <v>39364</v>
      </c>
      <c r="B1462" s="43" t="s">
        <v>4081</v>
      </c>
      <c r="C1462" s="43" t="s">
        <v>66</v>
      </c>
      <c r="D1462" s="43" t="s">
        <v>1180</v>
      </c>
      <c r="E1462" s="134">
        <f>VLOOKUP(B1462,[1]市区町村別_バス保有台数!$B$3:$E$1749,4,)</f>
        <v>394</v>
      </c>
    </row>
    <row r="1463" spans="1:5" x14ac:dyDescent="0.3">
      <c r="A1463" t="str">
        <f t="shared" si="22"/>
        <v>39386</v>
      </c>
      <c r="B1463" s="43" t="s">
        <v>4082</v>
      </c>
      <c r="C1463" s="43" t="s">
        <v>66</v>
      </c>
      <c r="D1463" s="43" t="s">
        <v>1219</v>
      </c>
      <c r="E1463" s="134">
        <f>VLOOKUP(B1463,[1]市区町村別_バス保有台数!$B$3:$E$1749,4,)</f>
        <v>22567</v>
      </c>
    </row>
    <row r="1464" spans="1:5" x14ac:dyDescent="0.3">
      <c r="A1464" t="str">
        <f t="shared" si="22"/>
        <v>39387</v>
      </c>
      <c r="B1464" s="43" t="s">
        <v>4083</v>
      </c>
      <c r="C1464" s="43" t="s">
        <v>66</v>
      </c>
      <c r="D1464" s="43" t="s">
        <v>1260</v>
      </c>
      <c r="E1464" s="134">
        <f>VLOOKUP(B1464,[1]市区町村別_バス保有台数!$B$3:$E$1749,4,)</f>
        <v>5224</v>
      </c>
    </row>
    <row r="1465" spans="1:5" x14ac:dyDescent="0.3">
      <c r="A1465" t="str">
        <f t="shared" si="22"/>
        <v>39401</v>
      </c>
      <c r="B1465" s="43" t="s">
        <v>4084</v>
      </c>
      <c r="C1465" s="43" t="s">
        <v>66</v>
      </c>
      <c r="D1465" s="43" t="s">
        <v>1297</v>
      </c>
      <c r="E1465" s="134">
        <f>VLOOKUP(B1465,[1]市区町村別_バス保有台数!$B$3:$E$1749,4,)</f>
        <v>6693</v>
      </c>
    </row>
    <row r="1466" spans="1:5" x14ac:dyDescent="0.3">
      <c r="A1466" t="str">
        <f t="shared" si="22"/>
        <v>39402</v>
      </c>
      <c r="B1466" s="43" t="s">
        <v>4085</v>
      </c>
      <c r="C1466" s="43" t="s">
        <v>66</v>
      </c>
      <c r="D1466" s="43" t="s">
        <v>1330</v>
      </c>
      <c r="E1466" s="134">
        <f>VLOOKUP(B1466,[1]市区町村別_バス保有台数!$B$3:$E$1749,4,)</f>
        <v>12704</v>
      </c>
    </row>
    <row r="1467" spans="1:5" x14ac:dyDescent="0.3">
      <c r="A1467" t="str">
        <f t="shared" si="22"/>
        <v>39403</v>
      </c>
      <c r="B1467" s="43" t="s">
        <v>4086</v>
      </c>
      <c r="C1467" s="43" t="s">
        <v>66</v>
      </c>
      <c r="D1467" s="43" t="s">
        <v>1365</v>
      </c>
      <c r="E1467" s="134">
        <f>VLOOKUP(B1467,[1]市区町村別_バス保有台数!$B$3:$E$1749,4,)</f>
        <v>5539</v>
      </c>
    </row>
    <row r="1468" spans="1:5" x14ac:dyDescent="0.3">
      <c r="A1468" t="str">
        <f t="shared" si="22"/>
        <v>39405</v>
      </c>
      <c r="B1468" s="43" t="s">
        <v>4087</v>
      </c>
      <c r="C1468" s="43" t="s">
        <v>66</v>
      </c>
      <c r="D1468" s="43" t="s">
        <v>1395</v>
      </c>
      <c r="E1468" s="134">
        <f>VLOOKUP(B1468,[1]市区町村別_バス保有台数!$B$3:$E$1749,4,)</f>
        <v>3470</v>
      </c>
    </row>
    <row r="1469" spans="1:5" x14ac:dyDescent="0.3">
      <c r="A1469" t="str">
        <f t="shared" si="22"/>
        <v>39410</v>
      </c>
      <c r="B1469" s="43" t="s">
        <v>4088</v>
      </c>
      <c r="C1469" s="43" t="s">
        <v>66</v>
      </c>
      <c r="D1469" s="43" t="s">
        <v>1424</v>
      </c>
      <c r="E1469" s="134">
        <f>VLOOKUP(B1469,[1]市区町村別_バス保有台数!$B$3:$E$1749,4,)</f>
        <v>5008</v>
      </c>
    </row>
    <row r="1470" spans="1:5" x14ac:dyDescent="0.3">
      <c r="A1470" t="str">
        <f t="shared" si="22"/>
        <v>39411</v>
      </c>
      <c r="B1470" s="43" t="s">
        <v>4089</v>
      </c>
      <c r="C1470" s="43" t="s">
        <v>66</v>
      </c>
      <c r="D1470" s="43" t="s">
        <v>1451</v>
      </c>
      <c r="E1470" s="134">
        <f>VLOOKUP(B1470,[1]市区町村別_バス保有台数!$B$3:$E$1749,4,)</f>
        <v>5731</v>
      </c>
    </row>
    <row r="1471" spans="1:5" x14ac:dyDescent="0.3">
      <c r="A1471" t="str">
        <f t="shared" si="22"/>
        <v>39412</v>
      </c>
      <c r="B1471" s="43" t="s">
        <v>4090</v>
      </c>
      <c r="C1471" s="43" t="s">
        <v>66</v>
      </c>
      <c r="D1471" s="43" t="s">
        <v>1478</v>
      </c>
      <c r="E1471" s="134">
        <f>VLOOKUP(B1471,[1]市区町村別_バス保有台数!$B$3:$E$1749,4,)</f>
        <v>16809</v>
      </c>
    </row>
    <row r="1472" spans="1:5" x14ac:dyDescent="0.3">
      <c r="A1472" t="str">
        <f t="shared" si="22"/>
        <v>39424</v>
      </c>
      <c r="B1472" s="43" t="s">
        <v>4091</v>
      </c>
      <c r="C1472" s="43" t="s">
        <v>66</v>
      </c>
      <c r="D1472" s="43" t="s">
        <v>1501</v>
      </c>
      <c r="E1472" s="134">
        <f>VLOOKUP(B1472,[1]市区町村別_バス保有台数!$B$3:$E$1749,4,)</f>
        <v>4939</v>
      </c>
    </row>
    <row r="1473" spans="1:5" x14ac:dyDescent="0.3">
      <c r="A1473" t="str">
        <f t="shared" si="22"/>
        <v>39427</v>
      </c>
      <c r="B1473" s="43" t="s">
        <v>4092</v>
      </c>
      <c r="C1473" s="43" t="s">
        <v>66</v>
      </c>
      <c r="D1473" s="43" t="s">
        <v>1525</v>
      </c>
      <c r="E1473" s="134">
        <f>VLOOKUP(B1473,[1]市区町村別_バス保有台数!$B$3:$E$1749,4,)</f>
        <v>1498</v>
      </c>
    </row>
    <row r="1474" spans="1:5" x14ac:dyDescent="0.3">
      <c r="A1474" t="str">
        <f t="shared" si="22"/>
        <v>39428</v>
      </c>
      <c r="B1474" s="43" t="s">
        <v>4093</v>
      </c>
      <c r="C1474" s="43" t="s">
        <v>66</v>
      </c>
      <c r="D1474" s="43" t="s">
        <v>1547</v>
      </c>
      <c r="E1474" s="134">
        <f>VLOOKUP(B1474,[1]市区町村別_バス保有台数!$B$3:$E$1749,4,)</f>
        <v>11058</v>
      </c>
    </row>
    <row r="1475" spans="1:5" x14ac:dyDescent="0.3">
      <c r="A1475" t="str">
        <f t="shared" ref="A1475:A1538" si="23">LEFT(B1475,5)</f>
        <v>40100</v>
      </c>
      <c r="B1475" s="43" t="s">
        <v>4094</v>
      </c>
      <c r="C1475" s="43" t="s">
        <v>67</v>
      </c>
      <c r="D1475" s="43" t="s">
        <v>114</v>
      </c>
      <c r="E1475" s="134">
        <f>VLOOKUP(B1475,[1]市区町村別_バス保有台数!$B$3:$E$1749,4,)</f>
        <v>950602</v>
      </c>
    </row>
    <row r="1476" spans="1:5" x14ac:dyDescent="0.3">
      <c r="A1476" t="str">
        <f t="shared" si="23"/>
        <v>40130</v>
      </c>
      <c r="B1476" s="43" t="s">
        <v>4095</v>
      </c>
      <c r="C1476" s="43" t="s">
        <v>67</v>
      </c>
      <c r="D1476" s="43" t="s">
        <v>164</v>
      </c>
      <c r="E1476" s="134">
        <f>VLOOKUP(B1476,[1]市区町村別_バス保有台数!$B$3:$E$1749,4,)</f>
        <v>1554229</v>
      </c>
    </row>
    <row r="1477" spans="1:5" x14ac:dyDescent="0.3">
      <c r="A1477" t="str">
        <f t="shared" si="23"/>
        <v>40202</v>
      </c>
      <c r="B1477" s="43" t="s">
        <v>4096</v>
      </c>
      <c r="C1477" s="43" t="s">
        <v>67</v>
      </c>
      <c r="D1477" s="43" t="s">
        <v>232</v>
      </c>
      <c r="E1477" s="134">
        <f>VLOOKUP(B1477,[1]市区町村別_バス保有台数!$B$3:$E$1749,4,)</f>
        <v>113587</v>
      </c>
    </row>
    <row r="1478" spans="1:5" x14ac:dyDescent="0.3">
      <c r="A1478" t="str">
        <f t="shared" si="23"/>
        <v>40203</v>
      </c>
      <c r="B1478" s="43" t="s">
        <v>4097</v>
      </c>
      <c r="C1478" s="43" t="s">
        <v>67</v>
      </c>
      <c r="D1478" s="43" t="s">
        <v>293</v>
      </c>
      <c r="E1478" s="134">
        <f>VLOOKUP(B1478,[1]市区町村別_バス保有台数!$B$3:$E$1749,4,)</f>
        <v>305311</v>
      </c>
    </row>
    <row r="1479" spans="1:5" x14ac:dyDescent="0.3">
      <c r="A1479" t="str">
        <f t="shared" si="23"/>
        <v>40204</v>
      </c>
      <c r="B1479" s="43" t="s">
        <v>4098</v>
      </c>
      <c r="C1479" s="43" t="s">
        <v>67</v>
      </c>
      <c r="D1479" s="43" t="s">
        <v>344</v>
      </c>
      <c r="E1479" s="134">
        <f>VLOOKUP(B1479,[1]市区町村別_バス保有台数!$B$3:$E$1749,4,)</f>
        <v>56638</v>
      </c>
    </row>
    <row r="1480" spans="1:5" x14ac:dyDescent="0.3">
      <c r="A1480" t="str">
        <f t="shared" si="23"/>
        <v>40205</v>
      </c>
      <c r="B1480" s="43" t="s">
        <v>4099</v>
      </c>
      <c r="C1480" s="43" t="s">
        <v>67</v>
      </c>
      <c r="D1480" s="43" t="s">
        <v>396</v>
      </c>
      <c r="E1480" s="134">
        <f>VLOOKUP(B1480,[1]市区町村別_バス保有台数!$B$3:$E$1749,4,)</f>
        <v>128184</v>
      </c>
    </row>
    <row r="1481" spans="1:5" x14ac:dyDescent="0.3">
      <c r="A1481" t="str">
        <f t="shared" si="23"/>
        <v>40206</v>
      </c>
      <c r="B1481" s="43" t="s">
        <v>4100</v>
      </c>
      <c r="C1481" s="43" t="s">
        <v>67</v>
      </c>
      <c r="D1481" s="43" t="s">
        <v>447</v>
      </c>
      <c r="E1481" s="134">
        <f>VLOOKUP(B1481,[1]市区町村別_バス保有台数!$B$3:$E$1749,4,)</f>
        <v>47530</v>
      </c>
    </row>
    <row r="1482" spans="1:5" x14ac:dyDescent="0.3">
      <c r="A1482" t="str">
        <f t="shared" si="23"/>
        <v>40207</v>
      </c>
      <c r="B1482" s="43" t="s">
        <v>4101</v>
      </c>
      <c r="C1482" s="43" t="s">
        <v>67</v>
      </c>
      <c r="D1482" s="43" t="s">
        <v>502</v>
      </c>
      <c r="E1482" s="134">
        <f>VLOOKUP(B1482,[1]市区町村別_バス保有台数!$B$3:$E$1749,4,)</f>
        <v>65610</v>
      </c>
    </row>
    <row r="1483" spans="1:5" x14ac:dyDescent="0.3">
      <c r="A1483" t="str">
        <f t="shared" si="23"/>
        <v>40210</v>
      </c>
      <c r="B1483" s="43" t="s">
        <v>4102</v>
      </c>
      <c r="C1483" s="43" t="s">
        <v>67</v>
      </c>
      <c r="D1483" s="43" t="s">
        <v>555</v>
      </c>
      <c r="E1483" s="134">
        <f>VLOOKUP(B1483,[1]市区町村別_バス保有台数!$B$3:$E$1749,4,)</f>
        <v>62816</v>
      </c>
    </row>
    <row r="1484" spans="1:5" x14ac:dyDescent="0.3">
      <c r="A1484" t="str">
        <f t="shared" si="23"/>
        <v>40211</v>
      </c>
      <c r="B1484" s="43" t="s">
        <v>4103</v>
      </c>
      <c r="C1484" s="43" t="s">
        <v>67</v>
      </c>
      <c r="D1484" s="43" t="s">
        <v>609</v>
      </c>
      <c r="E1484" s="134">
        <f>VLOOKUP(B1484,[1]市区町村別_バス保有台数!$B$3:$E$1749,4,)</f>
        <v>49519</v>
      </c>
    </row>
    <row r="1485" spans="1:5" x14ac:dyDescent="0.3">
      <c r="A1485" t="str">
        <f t="shared" si="23"/>
        <v>40212</v>
      </c>
      <c r="B1485" s="43" t="s">
        <v>4104</v>
      </c>
      <c r="C1485" s="43" t="s">
        <v>67</v>
      </c>
      <c r="D1485" s="43" t="s">
        <v>660</v>
      </c>
      <c r="E1485" s="134">
        <f>VLOOKUP(B1485,[1]市区町村別_バス保有台数!$B$3:$E$1749,4,)</f>
        <v>33940</v>
      </c>
    </row>
    <row r="1486" spans="1:5" x14ac:dyDescent="0.3">
      <c r="A1486" t="str">
        <f t="shared" si="23"/>
        <v>40213</v>
      </c>
      <c r="B1486" s="43" t="s">
        <v>4105</v>
      </c>
      <c r="C1486" s="43" t="s">
        <v>67</v>
      </c>
      <c r="D1486" s="43" t="s">
        <v>713</v>
      </c>
      <c r="E1486" s="134">
        <f>VLOOKUP(B1486,[1]市区町村別_バス保有台数!$B$3:$E$1749,4,)</f>
        <v>73317</v>
      </c>
    </row>
    <row r="1487" spans="1:5" x14ac:dyDescent="0.3">
      <c r="A1487" t="str">
        <f t="shared" si="23"/>
        <v>40214</v>
      </c>
      <c r="B1487" s="43" t="s">
        <v>4106</v>
      </c>
      <c r="C1487" s="43" t="s">
        <v>67</v>
      </c>
      <c r="D1487" s="43" t="s">
        <v>766</v>
      </c>
      <c r="E1487" s="134">
        <f>VLOOKUP(B1487,[1]市区町村別_バス保有台数!$B$3:$E$1749,4,)</f>
        <v>25341</v>
      </c>
    </row>
    <row r="1488" spans="1:5" x14ac:dyDescent="0.3">
      <c r="A1488" t="str">
        <f t="shared" si="23"/>
        <v>40215</v>
      </c>
      <c r="B1488" s="43" t="s">
        <v>4107</v>
      </c>
      <c r="C1488" s="43" t="s">
        <v>67</v>
      </c>
      <c r="D1488" s="43" t="s">
        <v>820</v>
      </c>
      <c r="E1488" s="134">
        <f>VLOOKUP(B1488,[1]市区町村別_バス保有台数!$B$3:$E$1749,4,)</f>
        <v>41425</v>
      </c>
    </row>
    <row r="1489" spans="1:5" x14ac:dyDescent="0.3">
      <c r="A1489" t="str">
        <f t="shared" si="23"/>
        <v>40216</v>
      </c>
      <c r="B1489" s="43" t="s">
        <v>4108</v>
      </c>
      <c r="C1489" s="43" t="s">
        <v>67</v>
      </c>
      <c r="D1489" s="43" t="s">
        <v>871</v>
      </c>
      <c r="E1489" s="134">
        <f>VLOOKUP(B1489,[1]市区町村別_バス保有台数!$B$3:$E$1749,4,)</f>
        <v>59694</v>
      </c>
    </row>
    <row r="1490" spans="1:5" x14ac:dyDescent="0.3">
      <c r="A1490" t="str">
        <f t="shared" si="23"/>
        <v>40217</v>
      </c>
      <c r="B1490" s="43" t="s">
        <v>4109</v>
      </c>
      <c r="C1490" s="43" t="s">
        <v>67</v>
      </c>
      <c r="D1490" s="43" t="s">
        <v>923</v>
      </c>
      <c r="E1490" s="134">
        <f>VLOOKUP(B1490,[1]市区町村別_バス保有台数!$B$3:$E$1749,4,)</f>
        <v>104038</v>
      </c>
    </row>
    <row r="1491" spans="1:5" x14ac:dyDescent="0.3">
      <c r="A1491" t="str">
        <f t="shared" si="23"/>
        <v>40218</v>
      </c>
      <c r="B1491" s="43" t="s">
        <v>4110</v>
      </c>
      <c r="C1491" s="43" t="s">
        <v>67</v>
      </c>
      <c r="D1491" s="43" t="s">
        <v>973</v>
      </c>
      <c r="E1491" s="134">
        <f>VLOOKUP(B1491,[1]市区町村別_バス保有台数!$B$3:$E$1749,4,)</f>
        <v>113316</v>
      </c>
    </row>
    <row r="1492" spans="1:5" x14ac:dyDescent="0.3">
      <c r="A1492" t="str">
        <f t="shared" si="23"/>
        <v>40219</v>
      </c>
      <c r="B1492" s="43" t="s">
        <v>4111</v>
      </c>
      <c r="C1492" s="43" t="s">
        <v>67</v>
      </c>
      <c r="D1492" s="43" t="s">
        <v>1017</v>
      </c>
      <c r="E1492" s="134">
        <f>VLOOKUP(B1492,[1]市区町村別_バス保有台数!$B$3:$E$1749,4,)</f>
        <v>101156</v>
      </c>
    </row>
    <row r="1493" spans="1:5" x14ac:dyDescent="0.3">
      <c r="A1493" t="str">
        <f t="shared" si="23"/>
        <v>40220</v>
      </c>
      <c r="B1493" s="43" t="s">
        <v>4112</v>
      </c>
      <c r="C1493" s="43" t="s">
        <v>67</v>
      </c>
      <c r="D1493" s="43" t="s">
        <v>1065</v>
      </c>
      <c r="E1493" s="134">
        <f>VLOOKUP(B1493,[1]市区町村別_バス保有台数!$B$3:$E$1749,4,)</f>
        <v>97085</v>
      </c>
    </row>
    <row r="1494" spans="1:5" x14ac:dyDescent="0.3">
      <c r="A1494" t="str">
        <f t="shared" si="23"/>
        <v>40221</v>
      </c>
      <c r="B1494" s="43" t="s">
        <v>4113</v>
      </c>
      <c r="C1494" s="43" t="s">
        <v>67</v>
      </c>
      <c r="D1494" s="43" t="s">
        <v>1105</v>
      </c>
      <c r="E1494" s="134">
        <f>VLOOKUP(B1494,[1]市区町村別_バス保有台数!$B$3:$E$1749,4,)</f>
        <v>71958</v>
      </c>
    </row>
    <row r="1495" spans="1:5" x14ac:dyDescent="0.3">
      <c r="A1495" t="str">
        <f t="shared" si="23"/>
        <v>40223</v>
      </c>
      <c r="B1495" s="43" t="s">
        <v>4114</v>
      </c>
      <c r="C1495" s="43" t="s">
        <v>67</v>
      </c>
      <c r="D1495" s="43" t="s">
        <v>1144</v>
      </c>
      <c r="E1495" s="134">
        <f>VLOOKUP(B1495,[1]市区町村別_バス保有台数!$B$3:$E$1749,4,)</f>
        <v>59522</v>
      </c>
    </row>
    <row r="1496" spans="1:5" x14ac:dyDescent="0.3">
      <c r="A1496" t="str">
        <f t="shared" si="23"/>
        <v>40224</v>
      </c>
      <c r="B1496" s="43" t="s">
        <v>4115</v>
      </c>
      <c r="C1496" s="43" t="s">
        <v>67</v>
      </c>
      <c r="D1496" s="43" t="s">
        <v>1181</v>
      </c>
      <c r="E1496" s="134">
        <f>VLOOKUP(B1496,[1]市区町村別_バス保有台数!$B$3:$E$1749,4,)</f>
        <v>66253</v>
      </c>
    </row>
    <row r="1497" spans="1:5" x14ac:dyDescent="0.3">
      <c r="A1497" t="str">
        <f t="shared" si="23"/>
        <v>40225</v>
      </c>
      <c r="B1497" s="43" t="s">
        <v>4116</v>
      </c>
      <c r="C1497" s="43" t="s">
        <v>67</v>
      </c>
      <c r="D1497" s="43" t="s">
        <v>1220</v>
      </c>
      <c r="E1497" s="134">
        <f>VLOOKUP(B1497,[1]市区町村別_バス保有台数!$B$3:$E$1749,4,)</f>
        <v>29339</v>
      </c>
    </row>
    <row r="1498" spans="1:5" x14ac:dyDescent="0.3">
      <c r="A1498" t="str">
        <f t="shared" si="23"/>
        <v>40226</v>
      </c>
      <c r="B1498" s="43" t="s">
        <v>4117</v>
      </c>
      <c r="C1498" s="43" t="s">
        <v>67</v>
      </c>
      <c r="D1498" s="43" t="s">
        <v>1261</v>
      </c>
      <c r="E1498" s="134">
        <f>VLOOKUP(B1498,[1]市区町村別_バス保有台数!$B$3:$E$1749,4,)</f>
        <v>27913</v>
      </c>
    </row>
    <row r="1499" spans="1:5" x14ac:dyDescent="0.3">
      <c r="A1499" t="str">
        <f t="shared" si="23"/>
        <v>40227</v>
      </c>
      <c r="B1499" s="43" t="s">
        <v>4118</v>
      </c>
      <c r="C1499" s="43" t="s">
        <v>67</v>
      </c>
      <c r="D1499" s="43" t="s">
        <v>1298</v>
      </c>
      <c r="E1499" s="134">
        <f>VLOOKUP(B1499,[1]市区町村別_バス保有台数!$B$3:$E$1749,4,)</f>
        <v>37652</v>
      </c>
    </row>
    <row r="1500" spans="1:5" x14ac:dyDescent="0.3">
      <c r="A1500" t="str">
        <f t="shared" si="23"/>
        <v>40228</v>
      </c>
      <c r="B1500" s="43" t="s">
        <v>4119</v>
      </c>
      <c r="C1500" s="43" t="s">
        <v>67</v>
      </c>
      <c r="D1500" s="43" t="s">
        <v>1331</v>
      </c>
      <c r="E1500" s="134">
        <f>VLOOKUP(B1500,[1]市区町村別_バス保有台数!$B$3:$E$1749,4,)</f>
        <v>52824</v>
      </c>
    </row>
    <row r="1501" spans="1:5" x14ac:dyDescent="0.3">
      <c r="A1501" t="str">
        <f t="shared" si="23"/>
        <v>40229</v>
      </c>
      <c r="B1501" s="43" t="s">
        <v>4120</v>
      </c>
      <c r="C1501" s="43" t="s">
        <v>67</v>
      </c>
      <c r="D1501" s="43" t="s">
        <v>1366</v>
      </c>
      <c r="E1501" s="134">
        <f>VLOOKUP(B1501,[1]市区町村別_バス保有台数!$B$3:$E$1749,4,)</f>
        <v>37148</v>
      </c>
    </row>
    <row r="1502" spans="1:5" x14ac:dyDescent="0.3">
      <c r="A1502" t="str">
        <f t="shared" si="23"/>
        <v>40230</v>
      </c>
      <c r="B1502" s="43" t="s">
        <v>4121</v>
      </c>
      <c r="C1502" s="43" t="s">
        <v>67</v>
      </c>
      <c r="D1502" s="43" t="s">
        <v>1396</v>
      </c>
      <c r="E1502" s="134">
        <f>VLOOKUP(B1502,[1]市区町村別_バス保有台数!$B$3:$E$1749,4,)</f>
        <v>101866</v>
      </c>
    </row>
    <row r="1503" spans="1:5" x14ac:dyDescent="0.3">
      <c r="A1503" t="str">
        <f t="shared" si="23"/>
        <v>40231</v>
      </c>
      <c r="B1503" s="43" t="s">
        <v>4122</v>
      </c>
      <c r="C1503" s="43" t="s">
        <v>4123</v>
      </c>
      <c r="D1503" s="43" t="s">
        <v>4124</v>
      </c>
      <c r="E1503" s="134">
        <f>VLOOKUP(B1503,[1]市区町村別_バス保有台数!$B$3:$E$1749,4,)</f>
        <v>50323</v>
      </c>
    </row>
    <row r="1504" spans="1:5" x14ac:dyDescent="0.3">
      <c r="A1504" t="str">
        <f t="shared" si="23"/>
        <v>40341</v>
      </c>
      <c r="B1504" s="43" t="s">
        <v>4125</v>
      </c>
      <c r="C1504" s="43" t="s">
        <v>67</v>
      </c>
      <c r="D1504" s="43" t="s">
        <v>1452</v>
      </c>
      <c r="E1504" s="134">
        <f>VLOOKUP(B1504,[1]市区町村別_バス保有台数!$B$3:$E$1749,4,)</f>
        <v>37362</v>
      </c>
    </row>
    <row r="1505" spans="1:5" x14ac:dyDescent="0.3">
      <c r="A1505" t="str">
        <f t="shared" si="23"/>
        <v>40342</v>
      </c>
      <c r="B1505" s="43" t="s">
        <v>4126</v>
      </c>
      <c r="C1505" s="43" t="s">
        <v>67</v>
      </c>
      <c r="D1505" s="43" t="s">
        <v>1479</v>
      </c>
      <c r="E1505" s="134">
        <f>VLOOKUP(B1505,[1]市区町村別_バス保有台数!$B$3:$E$1749,4,)</f>
        <v>31427</v>
      </c>
    </row>
    <row r="1506" spans="1:5" x14ac:dyDescent="0.3">
      <c r="A1506" t="str">
        <f t="shared" si="23"/>
        <v>40343</v>
      </c>
      <c r="B1506" s="43" t="s">
        <v>4127</v>
      </c>
      <c r="C1506" s="43" t="s">
        <v>67</v>
      </c>
      <c r="D1506" s="43" t="s">
        <v>1502</v>
      </c>
      <c r="E1506" s="134">
        <f>VLOOKUP(B1506,[1]市区町村別_バス保有台数!$B$3:$E$1749,4,)</f>
        <v>46335</v>
      </c>
    </row>
    <row r="1507" spans="1:5" x14ac:dyDescent="0.3">
      <c r="A1507" t="str">
        <f t="shared" si="23"/>
        <v>40344</v>
      </c>
      <c r="B1507" s="43" t="s">
        <v>4128</v>
      </c>
      <c r="C1507" s="43" t="s">
        <v>67</v>
      </c>
      <c r="D1507" s="43" t="s">
        <v>1526</v>
      </c>
      <c r="E1507" s="134">
        <f>VLOOKUP(B1507,[1]市区町村別_バス保有台数!$B$3:$E$1749,4,)</f>
        <v>28738</v>
      </c>
    </row>
    <row r="1508" spans="1:5" x14ac:dyDescent="0.3">
      <c r="A1508" t="str">
        <f t="shared" si="23"/>
        <v>40345</v>
      </c>
      <c r="B1508" s="43" t="s">
        <v>4129</v>
      </c>
      <c r="C1508" s="43" t="s">
        <v>67</v>
      </c>
      <c r="D1508" s="43" t="s">
        <v>1548</v>
      </c>
      <c r="E1508" s="134">
        <f>VLOOKUP(B1508,[1]市区町村別_バス保有台数!$B$3:$E$1749,4,)</f>
        <v>33368</v>
      </c>
    </row>
    <row r="1509" spans="1:5" x14ac:dyDescent="0.3">
      <c r="A1509" t="str">
        <f t="shared" si="23"/>
        <v>40348</v>
      </c>
      <c r="B1509" s="43" t="s">
        <v>4130</v>
      </c>
      <c r="C1509" s="43" t="s">
        <v>67</v>
      </c>
      <c r="D1509" s="43" t="s">
        <v>1571</v>
      </c>
      <c r="E1509" s="134">
        <f>VLOOKUP(B1509,[1]市区町村別_バス保有台数!$B$3:$E$1749,4,)</f>
        <v>9068</v>
      </c>
    </row>
    <row r="1510" spans="1:5" x14ac:dyDescent="0.3">
      <c r="A1510" t="str">
        <f t="shared" si="23"/>
        <v>40349</v>
      </c>
      <c r="B1510" s="43" t="s">
        <v>4131</v>
      </c>
      <c r="C1510" s="43" t="s">
        <v>67</v>
      </c>
      <c r="D1510" s="43" t="s">
        <v>1588</v>
      </c>
      <c r="E1510" s="134">
        <f>VLOOKUP(B1510,[1]市区町村別_バス保有台数!$B$3:$E$1749,4,)</f>
        <v>47837</v>
      </c>
    </row>
    <row r="1511" spans="1:5" x14ac:dyDescent="0.3">
      <c r="A1511" t="str">
        <f t="shared" si="23"/>
        <v>40381</v>
      </c>
      <c r="B1511" s="43" t="s">
        <v>4132</v>
      </c>
      <c r="C1511" s="43" t="s">
        <v>67</v>
      </c>
      <c r="D1511" s="43" t="s">
        <v>1606</v>
      </c>
      <c r="E1511" s="134">
        <f>VLOOKUP(B1511,[1]市区町村別_バス保有台数!$B$3:$E$1749,4,)</f>
        <v>13724</v>
      </c>
    </row>
    <row r="1512" spans="1:5" x14ac:dyDescent="0.3">
      <c r="A1512" t="str">
        <f t="shared" si="23"/>
        <v>40382</v>
      </c>
      <c r="B1512" s="43" t="s">
        <v>4133</v>
      </c>
      <c r="C1512" s="43" t="s">
        <v>67</v>
      </c>
      <c r="D1512" s="43" t="s">
        <v>1620</v>
      </c>
      <c r="E1512" s="134">
        <f>VLOOKUP(B1512,[1]市区町村別_バス保有台数!$B$3:$E$1749,4,)</f>
        <v>28152</v>
      </c>
    </row>
    <row r="1513" spans="1:5" x14ac:dyDescent="0.3">
      <c r="A1513" t="str">
        <f t="shared" si="23"/>
        <v>40383</v>
      </c>
      <c r="B1513" s="43" t="s">
        <v>4134</v>
      </c>
      <c r="C1513" s="43" t="s">
        <v>67</v>
      </c>
      <c r="D1513" s="43" t="s">
        <v>1638</v>
      </c>
      <c r="E1513" s="134">
        <f>VLOOKUP(B1513,[1]市区町村別_バス保有台数!$B$3:$E$1749,4,)</f>
        <v>31706</v>
      </c>
    </row>
    <row r="1514" spans="1:5" x14ac:dyDescent="0.3">
      <c r="A1514" t="str">
        <f t="shared" si="23"/>
        <v>40384</v>
      </c>
      <c r="B1514" s="43" t="s">
        <v>4135</v>
      </c>
      <c r="C1514" s="43" t="s">
        <v>67</v>
      </c>
      <c r="D1514" s="43" t="s">
        <v>1654</v>
      </c>
      <c r="E1514" s="134">
        <f>VLOOKUP(B1514,[1]市区町村別_バス保有台数!$B$3:$E$1749,4,)</f>
        <v>19307</v>
      </c>
    </row>
    <row r="1515" spans="1:5" x14ac:dyDescent="0.3">
      <c r="A1515" t="str">
        <f t="shared" si="23"/>
        <v>40401</v>
      </c>
      <c r="B1515" s="43" t="s">
        <v>4136</v>
      </c>
      <c r="C1515" s="43" t="s">
        <v>67</v>
      </c>
      <c r="D1515" s="43" t="s">
        <v>1669</v>
      </c>
      <c r="E1515" s="134">
        <f>VLOOKUP(B1515,[1]市区町村別_バス保有台数!$B$3:$E$1749,4,)</f>
        <v>7553</v>
      </c>
    </row>
    <row r="1516" spans="1:5" x14ac:dyDescent="0.3">
      <c r="A1516" t="str">
        <f t="shared" si="23"/>
        <v>40402</v>
      </c>
      <c r="B1516" s="43" t="s">
        <v>4137</v>
      </c>
      <c r="C1516" s="43" t="s">
        <v>67</v>
      </c>
      <c r="D1516" s="43" t="s">
        <v>1684</v>
      </c>
      <c r="E1516" s="134">
        <f>VLOOKUP(B1516,[1]市区町村別_バス保有台数!$B$3:$E$1749,4,)</f>
        <v>15853</v>
      </c>
    </row>
    <row r="1517" spans="1:5" x14ac:dyDescent="0.3">
      <c r="A1517" t="str">
        <f t="shared" si="23"/>
        <v>40421</v>
      </c>
      <c r="B1517" s="43" t="s">
        <v>4138</v>
      </c>
      <c r="C1517" s="43" t="s">
        <v>67</v>
      </c>
      <c r="D1517" s="43" t="s">
        <v>1697</v>
      </c>
      <c r="E1517" s="134">
        <f>VLOOKUP(B1517,[1]市区町村別_バス保有台数!$B$3:$E$1749,4,)</f>
        <v>13365</v>
      </c>
    </row>
    <row r="1518" spans="1:5" x14ac:dyDescent="0.3">
      <c r="A1518" t="str">
        <f t="shared" si="23"/>
        <v>40447</v>
      </c>
      <c r="B1518" s="43" t="s">
        <v>4139</v>
      </c>
      <c r="C1518" s="43" t="s">
        <v>67</v>
      </c>
      <c r="D1518" s="43" t="s">
        <v>1708</v>
      </c>
      <c r="E1518" s="134">
        <f>VLOOKUP(B1518,[1]市区町村別_バス保有台数!$B$3:$E$1749,4,)</f>
        <v>29843</v>
      </c>
    </row>
    <row r="1519" spans="1:5" x14ac:dyDescent="0.3">
      <c r="A1519" t="str">
        <f t="shared" si="23"/>
        <v>40448</v>
      </c>
      <c r="B1519" s="43" t="s">
        <v>4140</v>
      </c>
      <c r="C1519" s="43" t="s">
        <v>67</v>
      </c>
      <c r="D1519" s="43" t="s">
        <v>1722</v>
      </c>
      <c r="E1519" s="134">
        <f>VLOOKUP(B1519,[1]市区町村別_バス保有台数!$B$3:$E$1749,4,)</f>
        <v>2082</v>
      </c>
    </row>
    <row r="1520" spans="1:5" x14ac:dyDescent="0.3">
      <c r="A1520" t="str">
        <f t="shared" si="23"/>
        <v>40503</v>
      </c>
      <c r="B1520" s="43" t="s">
        <v>4141</v>
      </c>
      <c r="C1520" s="43" t="s">
        <v>67</v>
      </c>
      <c r="D1520" s="43" t="s">
        <v>1733</v>
      </c>
      <c r="E1520" s="134">
        <f>VLOOKUP(B1520,[1]市区町村別_バス保有台数!$B$3:$E$1749,4,)</f>
        <v>15667</v>
      </c>
    </row>
    <row r="1521" spans="1:5" x14ac:dyDescent="0.3">
      <c r="A1521" t="str">
        <f t="shared" si="23"/>
        <v>40522</v>
      </c>
      <c r="B1521" s="43" t="s">
        <v>4142</v>
      </c>
      <c r="C1521" s="43" t="s">
        <v>67</v>
      </c>
      <c r="D1521" s="43" t="s">
        <v>1743</v>
      </c>
      <c r="E1521" s="134">
        <f>VLOOKUP(B1521,[1]市区町村別_バス保有台数!$B$3:$E$1749,4,)</f>
        <v>14209</v>
      </c>
    </row>
    <row r="1522" spans="1:5" x14ac:dyDescent="0.3">
      <c r="A1522" t="str">
        <f t="shared" si="23"/>
        <v>40544</v>
      </c>
      <c r="B1522" s="43" t="s">
        <v>4143</v>
      </c>
      <c r="C1522" s="43" t="s">
        <v>67</v>
      </c>
      <c r="D1522" s="43" t="s">
        <v>861</v>
      </c>
      <c r="E1522" s="134">
        <f>VLOOKUP(B1522,[1]市区町村別_バス保有台数!$B$3:$E$1749,4,)</f>
        <v>19651</v>
      </c>
    </row>
    <row r="1523" spans="1:5" x14ac:dyDescent="0.3">
      <c r="A1523" t="str">
        <f t="shared" si="23"/>
        <v>40601</v>
      </c>
      <c r="B1523" s="43" t="s">
        <v>4144</v>
      </c>
      <c r="C1523" s="43" t="s">
        <v>67</v>
      </c>
      <c r="D1523" s="43" t="s">
        <v>1760</v>
      </c>
      <c r="E1523" s="134">
        <f>VLOOKUP(B1523,[1]市区町村別_バス保有台数!$B$3:$E$1749,4,)</f>
        <v>10855</v>
      </c>
    </row>
    <row r="1524" spans="1:5" x14ac:dyDescent="0.3">
      <c r="A1524" t="str">
        <f t="shared" si="23"/>
        <v>40602</v>
      </c>
      <c r="B1524" s="43" t="s">
        <v>4145</v>
      </c>
      <c r="C1524" s="43" t="s">
        <v>67</v>
      </c>
      <c r="D1524" s="43" t="s">
        <v>1770</v>
      </c>
      <c r="E1524" s="134">
        <f>VLOOKUP(B1524,[1]市区町村別_バス保有台数!$B$3:$E$1749,4,)</f>
        <v>9642</v>
      </c>
    </row>
    <row r="1525" spans="1:5" x14ac:dyDescent="0.3">
      <c r="A1525" t="str">
        <f t="shared" si="23"/>
        <v>40604</v>
      </c>
      <c r="B1525" s="43" t="s">
        <v>4146</v>
      </c>
      <c r="C1525" s="43" t="s">
        <v>67</v>
      </c>
      <c r="D1525" s="43" t="s">
        <v>1779</v>
      </c>
      <c r="E1525" s="134">
        <f>VLOOKUP(B1525,[1]市区町村別_バス保有台数!$B$3:$E$1749,4,)</f>
        <v>9017</v>
      </c>
    </row>
    <row r="1526" spans="1:5" x14ac:dyDescent="0.3">
      <c r="A1526" t="str">
        <f t="shared" si="23"/>
        <v>40605</v>
      </c>
      <c r="B1526" s="43" t="s">
        <v>4147</v>
      </c>
      <c r="C1526" s="43" t="s">
        <v>67</v>
      </c>
      <c r="D1526" s="43" t="s">
        <v>1032</v>
      </c>
      <c r="E1526" s="134">
        <f>VLOOKUP(B1526,[1]市区町村別_バス保有台数!$B$3:$E$1749,4,)</f>
        <v>16434</v>
      </c>
    </row>
    <row r="1527" spans="1:5" x14ac:dyDescent="0.3">
      <c r="A1527" t="str">
        <f t="shared" si="23"/>
        <v>40608</v>
      </c>
      <c r="B1527" s="43" t="s">
        <v>4148</v>
      </c>
      <c r="C1527" s="43" t="s">
        <v>67</v>
      </c>
      <c r="D1527" s="43" t="s">
        <v>1797</v>
      </c>
      <c r="E1527" s="134">
        <f>VLOOKUP(B1527,[1]市区町村別_バス保有台数!$B$3:$E$1749,4,)</f>
        <v>5265</v>
      </c>
    </row>
    <row r="1528" spans="1:5" x14ac:dyDescent="0.3">
      <c r="A1528" t="str">
        <f t="shared" si="23"/>
        <v>40609</v>
      </c>
      <c r="B1528" s="43" t="s">
        <v>4149</v>
      </c>
      <c r="C1528" s="43" t="s">
        <v>67</v>
      </c>
      <c r="D1528" s="43" t="s">
        <v>1806</v>
      </c>
      <c r="E1528" s="134">
        <f>VLOOKUP(B1528,[1]市区町村別_バス保有台数!$B$3:$E$1749,4,)</f>
        <v>3135</v>
      </c>
    </row>
    <row r="1529" spans="1:5" x14ac:dyDescent="0.3">
      <c r="A1529" t="str">
        <f t="shared" si="23"/>
        <v>40610</v>
      </c>
      <c r="B1529" s="43" t="s">
        <v>4150</v>
      </c>
      <c r="C1529" s="43" t="s">
        <v>67</v>
      </c>
      <c r="D1529" s="43" t="s">
        <v>1813</v>
      </c>
      <c r="E1529" s="134">
        <f>VLOOKUP(B1529,[1]市区町村別_バス保有台数!$B$3:$E$1749,4,)</f>
        <v>22641</v>
      </c>
    </row>
    <row r="1530" spans="1:5" x14ac:dyDescent="0.3">
      <c r="A1530" t="str">
        <f t="shared" si="23"/>
        <v>40621</v>
      </c>
      <c r="B1530" s="43" t="s">
        <v>4151</v>
      </c>
      <c r="C1530" s="43" t="s">
        <v>67</v>
      </c>
      <c r="D1530" s="43" t="s">
        <v>1820</v>
      </c>
      <c r="E1530" s="134">
        <f>VLOOKUP(B1530,[1]市区町村別_バス保有台数!$B$3:$E$1749,4,)</f>
        <v>37455</v>
      </c>
    </row>
    <row r="1531" spans="1:5" x14ac:dyDescent="0.3">
      <c r="A1531" t="str">
        <f t="shared" si="23"/>
        <v>40625</v>
      </c>
      <c r="B1531" s="43" t="s">
        <v>4152</v>
      </c>
      <c r="C1531" s="43" t="s">
        <v>67</v>
      </c>
      <c r="D1531" s="43" t="s">
        <v>1826</v>
      </c>
      <c r="E1531" s="134">
        <f>VLOOKUP(B1531,[1]市区町村別_バス保有台数!$B$3:$E$1749,4,)</f>
        <v>19512</v>
      </c>
    </row>
    <row r="1532" spans="1:5" x14ac:dyDescent="0.3">
      <c r="A1532" t="str">
        <f t="shared" si="23"/>
        <v>40642</v>
      </c>
      <c r="B1532" s="43" t="s">
        <v>4153</v>
      </c>
      <c r="C1532" s="43" t="s">
        <v>67</v>
      </c>
      <c r="D1532" s="43" t="s">
        <v>1832</v>
      </c>
      <c r="E1532" s="134">
        <f>VLOOKUP(B1532,[1]市区町村別_バス保有台数!$B$3:$E$1749,4,)</f>
        <v>6764</v>
      </c>
    </row>
    <row r="1533" spans="1:5" x14ac:dyDescent="0.3">
      <c r="A1533" t="str">
        <f t="shared" si="23"/>
        <v>40646</v>
      </c>
      <c r="B1533" s="43" t="s">
        <v>4154</v>
      </c>
      <c r="C1533" s="43" t="s">
        <v>67</v>
      </c>
      <c r="D1533" s="43" t="s">
        <v>1839</v>
      </c>
      <c r="E1533" s="134">
        <f>VLOOKUP(B1533,[1]市区町村別_バス保有台数!$B$3:$E$1749,4,)</f>
        <v>7619</v>
      </c>
    </row>
    <row r="1534" spans="1:5" x14ac:dyDescent="0.3">
      <c r="A1534" t="str">
        <f t="shared" si="23"/>
        <v>40647</v>
      </c>
      <c r="B1534" s="43" t="s">
        <v>4155</v>
      </c>
      <c r="C1534" s="43" t="s">
        <v>67</v>
      </c>
      <c r="D1534" s="43" t="s">
        <v>1845</v>
      </c>
      <c r="E1534" s="134">
        <f>VLOOKUP(B1534,[1]市区町村別_バス保有台数!$B$3:$E$1749,4,)</f>
        <v>18119</v>
      </c>
    </row>
    <row r="1535" spans="1:5" x14ac:dyDescent="0.3">
      <c r="A1535" t="str">
        <f t="shared" si="23"/>
        <v>41201</v>
      </c>
      <c r="B1535" s="43" t="s">
        <v>4156</v>
      </c>
      <c r="C1535" s="43" t="s">
        <v>68</v>
      </c>
      <c r="D1535" s="43" t="s">
        <v>115</v>
      </c>
      <c r="E1535" s="134">
        <f>VLOOKUP(B1535,[1]市区町村別_バス保有台数!$B$3:$E$1749,4,)</f>
        <v>232476</v>
      </c>
    </row>
    <row r="1536" spans="1:5" x14ac:dyDescent="0.3">
      <c r="A1536" t="str">
        <f t="shared" si="23"/>
        <v>41202</v>
      </c>
      <c r="B1536" s="43" t="s">
        <v>4157</v>
      </c>
      <c r="C1536" s="43" t="s">
        <v>68</v>
      </c>
      <c r="D1536" s="43" t="s">
        <v>165</v>
      </c>
      <c r="E1536" s="134">
        <f>VLOOKUP(B1536,[1]市区町村別_バス保有台数!$B$3:$E$1749,4,)</f>
        <v>121278</v>
      </c>
    </row>
    <row r="1537" spans="1:5" x14ac:dyDescent="0.3">
      <c r="A1537" t="str">
        <f t="shared" si="23"/>
        <v>41203</v>
      </c>
      <c r="B1537" s="43" t="s">
        <v>4158</v>
      </c>
      <c r="C1537" s="43" t="s">
        <v>68</v>
      </c>
      <c r="D1537" s="43" t="s">
        <v>233</v>
      </c>
      <c r="E1537" s="134">
        <f>VLOOKUP(B1537,[1]市区町村別_バス保有台数!$B$3:$E$1749,4,)</f>
        <v>73918</v>
      </c>
    </row>
    <row r="1538" spans="1:5" x14ac:dyDescent="0.3">
      <c r="A1538" t="str">
        <f t="shared" si="23"/>
        <v>41204</v>
      </c>
      <c r="B1538" s="43" t="s">
        <v>4159</v>
      </c>
      <c r="C1538" s="43" t="s">
        <v>68</v>
      </c>
      <c r="D1538" s="43" t="s">
        <v>294</v>
      </c>
      <c r="E1538" s="134">
        <f>VLOOKUP(B1538,[1]市区町村別_バス保有台数!$B$3:$E$1749,4,)</f>
        <v>19030</v>
      </c>
    </row>
    <row r="1539" spans="1:5" x14ac:dyDescent="0.3">
      <c r="A1539" t="str">
        <f t="shared" ref="A1539:A1602" si="24">LEFT(B1539,5)</f>
        <v>41205</v>
      </c>
      <c r="B1539" s="43" t="s">
        <v>4160</v>
      </c>
      <c r="C1539" s="43" t="s">
        <v>68</v>
      </c>
      <c r="D1539" s="43" t="s">
        <v>345</v>
      </c>
      <c r="E1539" s="134">
        <f>VLOOKUP(B1539,[1]市区町村別_バス保有台数!$B$3:$E$1749,4,)</f>
        <v>54580</v>
      </c>
    </row>
    <row r="1540" spans="1:5" x14ac:dyDescent="0.3">
      <c r="A1540" t="str">
        <f t="shared" si="24"/>
        <v>41206</v>
      </c>
      <c r="B1540" s="43" t="s">
        <v>4161</v>
      </c>
      <c r="C1540" s="43" t="s">
        <v>68</v>
      </c>
      <c r="D1540" s="43" t="s">
        <v>397</v>
      </c>
      <c r="E1540" s="134">
        <f>VLOOKUP(B1540,[1]市区町村別_バス保有台数!$B$3:$E$1749,4,)</f>
        <v>48854</v>
      </c>
    </row>
    <row r="1541" spans="1:5" x14ac:dyDescent="0.3">
      <c r="A1541" t="str">
        <f t="shared" si="24"/>
        <v>41207</v>
      </c>
      <c r="B1541" s="43" t="s">
        <v>4162</v>
      </c>
      <c r="C1541" s="43" t="s">
        <v>68</v>
      </c>
      <c r="D1541" s="43" t="s">
        <v>448</v>
      </c>
      <c r="E1541" s="134">
        <f>VLOOKUP(B1541,[1]市区町村別_バス保有台数!$B$3:$E$1749,4,)</f>
        <v>28964</v>
      </c>
    </row>
    <row r="1542" spans="1:5" x14ac:dyDescent="0.3">
      <c r="A1542" t="str">
        <f t="shared" si="24"/>
        <v>41208</v>
      </c>
      <c r="B1542" s="43" t="s">
        <v>4163</v>
      </c>
      <c r="C1542" s="43" t="s">
        <v>68</v>
      </c>
      <c r="D1542" s="43" t="s">
        <v>503</v>
      </c>
      <c r="E1542" s="134">
        <f>VLOOKUP(B1542,[1]市区町村別_バス保有台数!$B$3:$E$1749,4,)</f>
        <v>45327</v>
      </c>
    </row>
    <row r="1543" spans="1:5" x14ac:dyDescent="0.3">
      <c r="A1543" t="str">
        <f t="shared" si="24"/>
        <v>41209</v>
      </c>
      <c r="B1543" s="43" t="s">
        <v>4164</v>
      </c>
      <c r="C1543" s="43" t="s">
        <v>68</v>
      </c>
      <c r="D1543" s="43" t="s">
        <v>556</v>
      </c>
      <c r="E1543" s="134">
        <f>VLOOKUP(B1543,[1]市区町村別_バス保有台数!$B$3:$E$1749,4,)</f>
        <v>25945</v>
      </c>
    </row>
    <row r="1544" spans="1:5" x14ac:dyDescent="0.3">
      <c r="A1544" t="str">
        <f t="shared" si="24"/>
        <v>41210</v>
      </c>
      <c r="B1544" s="43" t="s">
        <v>4165</v>
      </c>
      <c r="C1544" s="43" t="s">
        <v>68</v>
      </c>
      <c r="D1544" s="43" t="s">
        <v>610</v>
      </c>
      <c r="E1544" s="134">
        <f>VLOOKUP(B1544,[1]市区町村別_バス保有台数!$B$3:$E$1749,4,)</f>
        <v>31532</v>
      </c>
    </row>
    <row r="1545" spans="1:5" x14ac:dyDescent="0.3">
      <c r="A1545" t="str">
        <f t="shared" si="24"/>
        <v>41327</v>
      </c>
      <c r="B1545" s="43" t="s">
        <v>4166</v>
      </c>
      <c r="C1545" s="43" t="s">
        <v>68</v>
      </c>
      <c r="D1545" s="43" t="s">
        <v>661</v>
      </c>
      <c r="E1545" s="134">
        <f>VLOOKUP(B1545,[1]市区町村別_バス保有台数!$B$3:$E$1749,4,)</f>
        <v>16187</v>
      </c>
    </row>
    <row r="1546" spans="1:5" x14ac:dyDescent="0.3">
      <c r="A1546" t="str">
        <f t="shared" si="24"/>
        <v>41341</v>
      </c>
      <c r="B1546" s="43" t="s">
        <v>4167</v>
      </c>
      <c r="C1546" s="43" t="s">
        <v>68</v>
      </c>
      <c r="D1546" s="43" t="s">
        <v>714</v>
      </c>
      <c r="E1546" s="134">
        <f>VLOOKUP(B1546,[1]市区町村別_バス保有台数!$B$3:$E$1749,4,)</f>
        <v>17459</v>
      </c>
    </row>
    <row r="1547" spans="1:5" x14ac:dyDescent="0.3">
      <c r="A1547" t="str">
        <f t="shared" si="24"/>
        <v>41345</v>
      </c>
      <c r="B1547" s="43" t="s">
        <v>4168</v>
      </c>
      <c r="C1547" s="43" t="s">
        <v>68</v>
      </c>
      <c r="D1547" s="43" t="s">
        <v>767</v>
      </c>
      <c r="E1547" s="134">
        <f>VLOOKUP(B1547,[1]市区町村別_バス保有台数!$B$3:$E$1749,4,)</f>
        <v>9620</v>
      </c>
    </row>
    <row r="1548" spans="1:5" x14ac:dyDescent="0.3">
      <c r="A1548" t="str">
        <f t="shared" si="24"/>
        <v>41346</v>
      </c>
      <c r="B1548" s="43" t="s">
        <v>4169</v>
      </c>
      <c r="C1548" s="43" t="s">
        <v>68</v>
      </c>
      <c r="D1548" s="43" t="s">
        <v>821</v>
      </c>
      <c r="E1548" s="134">
        <f>VLOOKUP(B1548,[1]市区町村別_バス保有台数!$B$3:$E$1749,4,)</f>
        <v>25679</v>
      </c>
    </row>
    <row r="1549" spans="1:5" x14ac:dyDescent="0.3">
      <c r="A1549" t="str">
        <f t="shared" si="24"/>
        <v>41387</v>
      </c>
      <c r="B1549" s="43" t="s">
        <v>4170</v>
      </c>
      <c r="C1549" s="43" t="s">
        <v>68</v>
      </c>
      <c r="D1549" s="43" t="s">
        <v>872</v>
      </c>
      <c r="E1549" s="134">
        <f>VLOOKUP(B1549,[1]市区町村別_バス保有台数!$B$3:$E$1749,4,)</f>
        <v>5505</v>
      </c>
    </row>
    <row r="1550" spans="1:5" x14ac:dyDescent="0.3">
      <c r="A1550" t="str">
        <f t="shared" si="24"/>
        <v>41401</v>
      </c>
      <c r="B1550" s="43" t="s">
        <v>4171</v>
      </c>
      <c r="C1550" s="43" t="s">
        <v>68</v>
      </c>
      <c r="D1550" s="43" t="s">
        <v>924</v>
      </c>
      <c r="E1550" s="134">
        <f>VLOOKUP(B1550,[1]市区町村別_バス保有台数!$B$3:$E$1749,4,)</f>
        <v>19812</v>
      </c>
    </row>
    <row r="1551" spans="1:5" x14ac:dyDescent="0.3">
      <c r="A1551" t="str">
        <f t="shared" si="24"/>
        <v>41423</v>
      </c>
      <c r="B1551" s="43" t="s">
        <v>4172</v>
      </c>
      <c r="C1551" s="43" t="s">
        <v>68</v>
      </c>
      <c r="D1551" s="43" t="s">
        <v>974</v>
      </c>
      <c r="E1551" s="134">
        <f>VLOOKUP(B1551,[1]市区町村別_バス保有台数!$B$3:$E$1749,4,)</f>
        <v>6409</v>
      </c>
    </row>
    <row r="1552" spans="1:5" x14ac:dyDescent="0.3">
      <c r="A1552" t="str">
        <f t="shared" si="24"/>
        <v>41424</v>
      </c>
      <c r="B1552" s="43" t="s">
        <v>4173</v>
      </c>
      <c r="C1552" s="43" t="s">
        <v>68</v>
      </c>
      <c r="D1552" s="43" t="s">
        <v>1018</v>
      </c>
      <c r="E1552" s="134">
        <f>VLOOKUP(B1552,[1]市区町村別_バス保有台数!$B$3:$E$1749,4,)</f>
        <v>9741</v>
      </c>
    </row>
    <row r="1553" spans="1:5" x14ac:dyDescent="0.3">
      <c r="A1553" t="str">
        <f t="shared" si="24"/>
        <v>41425</v>
      </c>
      <c r="B1553" s="43" t="s">
        <v>4174</v>
      </c>
      <c r="C1553" s="43" t="s">
        <v>68</v>
      </c>
      <c r="D1553" s="43" t="s">
        <v>1066</v>
      </c>
      <c r="E1553" s="134">
        <f>VLOOKUP(B1553,[1]市区町村別_バス保有台数!$B$3:$E$1749,4,)</f>
        <v>22780</v>
      </c>
    </row>
    <row r="1554" spans="1:5" x14ac:dyDescent="0.3">
      <c r="A1554" t="str">
        <f t="shared" si="24"/>
        <v>41441</v>
      </c>
      <c r="B1554" s="43" t="s">
        <v>4175</v>
      </c>
      <c r="C1554" s="43" t="s">
        <v>68</v>
      </c>
      <c r="D1554" s="43" t="s">
        <v>1106</v>
      </c>
      <c r="E1554" s="134">
        <f>VLOOKUP(B1554,[1]市区町村別_バス保有台数!$B$3:$E$1749,4,)</f>
        <v>8714</v>
      </c>
    </row>
    <row r="1555" spans="1:5" x14ac:dyDescent="0.3">
      <c r="A1555" t="str">
        <f t="shared" si="24"/>
        <v>42201</v>
      </c>
      <c r="B1555" s="43" t="s">
        <v>4176</v>
      </c>
      <c r="C1555" s="43" t="s">
        <v>69</v>
      </c>
      <c r="D1555" s="43" t="s">
        <v>116</v>
      </c>
      <c r="E1555" s="134">
        <f>VLOOKUP(B1555,[1]市区町村別_バス保有台数!$B$3:$E$1749,4,)</f>
        <v>416405</v>
      </c>
    </row>
    <row r="1556" spans="1:5" x14ac:dyDescent="0.3">
      <c r="A1556" t="str">
        <f t="shared" si="24"/>
        <v>42202</v>
      </c>
      <c r="B1556" s="43" t="s">
        <v>4177</v>
      </c>
      <c r="C1556" s="43" t="s">
        <v>69</v>
      </c>
      <c r="D1556" s="43" t="s">
        <v>166</v>
      </c>
      <c r="E1556" s="134">
        <f>VLOOKUP(B1556,[1]市区町村別_バス保有台数!$B$3:$E$1749,4,)</f>
        <v>249681</v>
      </c>
    </row>
    <row r="1557" spans="1:5" x14ac:dyDescent="0.3">
      <c r="A1557" t="str">
        <f t="shared" si="24"/>
        <v>42203</v>
      </c>
      <c r="B1557" s="43" t="s">
        <v>4178</v>
      </c>
      <c r="C1557" s="43" t="s">
        <v>69</v>
      </c>
      <c r="D1557" s="43" t="s">
        <v>234</v>
      </c>
      <c r="E1557" s="134">
        <f>VLOOKUP(B1557,[1]市区町村別_バス保有台数!$B$3:$E$1749,4,)</f>
        <v>45006</v>
      </c>
    </row>
    <row r="1558" spans="1:5" x14ac:dyDescent="0.3">
      <c r="A1558" t="str">
        <f t="shared" si="24"/>
        <v>42204</v>
      </c>
      <c r="B1558" s="43" t="s">
        <v>4179</v>
      </c>
      <c r="C1558" s="43" t="s">
        <v>69</v>
      </c>
      <c r="D1558" s="43" t="s">
        <v>295</v>
      </c>
      <c r="E1558" s="134">
        <f>VLOOKUP(B1558,[1]市区町村別_バス保有台数!$B$3:$E$1749,4,)</f>
        <v>136679</v>
      </c>
    </row>
    <row r="1559" spans="1:5" x14ac:dyDescent="0.3">
      <c r="A1559" t="str">
        <f t="shared" si="24"/>
        <v>42205</v>
      </c>
      <c r="B1559" s="43" t="s">
        <v>4180</v>
      </c>
      <c r="C1559" s="43" t="s">
        <v>69</v>
      </c>
      <c r="D1559" s="43" t="s">
        <v>346</v>
      </c>
      <c r="E1559" s="134">
        <f>VLOOKUP(B1559,[1]市区町村別_バス保有台数!$B$3:$E$1749,4,)</f>
        <v>96963</v>
      </c>
    </row>
    <row r="1560" spans="1:5" x14ac:dyDescent="0.3">
      <c r="A1560" t="str">
        <f t="shared" si="24"/>
        <v>42207</v>
      </c>
      <c r="B1560" s="43" t="s">
        <v>4181</v>
      </c>
      <c r="C1560" s="43" t="s">
        <v>69</v>
      </c>
      <c r="D1560" s="43" t="s">
        <v>398</v>
      </c>
      <c r="E1560" s="134">
        <f>VLOOKUP(B1560,[1]市区町村別_バス保有台数!$B$3:$E$1749,4,)</f>
        <v>30901</v>
      </c>
    </row>
    <row r="1561" spans="1:5" x14ac:dyDescent="0.3">
      <c r="A1561" t="str">
        <f t="shared" si="24"/>
        <v>42208</v>
      </c>
      <c r="B1561" s="43" t="s">
        <v>4182</v>
      </c>
      <c r="C1561" s="43" t="s">
        <v>69</v>
      </c>
      <c r="D1561" s="43" t="s">
        <v>449</v>
      </c>
      <c r="E1561" s="134">
        <f>VLOOKUP(B1561,[1]市区町村別_バス保有台数!$B$3:$E$1749,4,)</f>
        <v>22533</v>
      </c>
    </row>
    <row r="1562" spans="1:5" x14ac:dyDescent="0.3">
      <c r="A1562" t="str">
        <f t="shared" si="24"/>
        <v>42209</v>
      </c>
      <c r="B1562" s="43" t="s">
        <v>4183</v>
      </c>
      <c r="C1562" s="43" t="s">
        <v>69</v>
      </c>
      <c r="D1562" s="43" t="s">
        <v>504</v>
      </c>
      <c r="E1562" s="134">
        <f>VLOOKUP(B1562,[1]市区町村別_バス保有台数!$B$3:$E$1749,4,)</f>
        <v>30377</v>
      </c>
    </row>
    <row r="1563" spans="1:5" x14ac:dyDescent="0.3">
      <c r="A1563" t="str">
        <f t="shared" si="24"/>
        <v>42210</v>
      </c>
      <c r="B1563" s="43" t="s">
        <v>4184</v>
      </c>
      <c r="C1563" s="43" t="s">
        <v>69</v>
      </c>
      <c r="D1563" s="43" t="s">
        <v>557</v>
      </c>
      <c r="E1563" s="134">
        <f>VLOOKUP(B1563,[1]市区町村別_バス保有台数!$B$3:$E$1749,4,)</f>
        <v>26439</v>
      </c>
    </row>
    <row r="1564" spans="1:5" x14ac:dyDescent="0.3">
      <c r="A1564" t="str">
        <f t="shared" si="24"/>
        <v>42211</v>
      </c>
      <c r="B1564" s="43" t="s">
        <v>4185</v>
      </c>
      <c r="C1564" s="43" t="s">
        <v>69</v>
      </c>
      <c r="D1564" s="43" t="s">
        <v>611</v>
      </c>
      <c r="E1564" s="134">
        <f>VLOOKUP(B1564,[1]市区町村別_バス保有台数!$B$3:$E$1749,4,)</f>
        <v>36704</v>
      </c>
    </row>
    <row r="1565" spans="1:5" x14ac:dyDescent="0.3">
      <c r="A1565" t="str">
        <f t="shared" si="24"/>
        <v>42212</v>
      </c>
      <c r="B1565" s="43" t="s">
        <v>4186</v>
      </c>
      <c r="C1565" s="43" t="s">
        <v>69</v>
      </c>
      <c r="D1565" s="43" t="s">
        <v>662</v>
      </c>
      <c r="E1565" s="134">
        <f>VLOOKUP(B1565,[1]市区町村別_バス保有台数!$B$3:$E$1749,4,)</f>
        <v>27463</v>
      </c>
    </row>
    <row r="1566" spans="1:5" x14ac:dyDescent="0.3">
      <c r="A1566" t="str">
        <f t="shared" si="24"/>
        <v>42213</v>
      </c>
      <c r="B1566" s="43" t="s">
        <v>4187</v>
      </c>
      <c r="C1566" s="43" t="s">
        <v>69</v>
      </c>
      <c r="D1566" s="43" t="s">
        <v>715</v>
      </c>
      <c r="E1566" s="134">
        <f>VLOOKUP(B1566,[1]市区町村別_バス保有台数!$B$3:$E$1749,4,)</f>
        <v>43356</v>
      </c>
    </row>
    <row r="1567" spans="1:5" x14ac:dyDescent="0.3">
      <c r="A1567" t="str">
        <f t="shared" si="24"/>
        <v>42214</v>
      </c>
      <c r="B1567" s="43" t="s">
        <v>4188</v>
      </c>
      <c r="C1567" s="43" t="s">
        <v>69</v>
      </c>
      <c r="D1567" s="43" t="s">
        <v>768</v>
      </c>
      <c r="E1567" s="134">
        <f>VLOOKUP(B1567,[1]市区町村別_バス保有台数!$B$3:$E$1749,4,)</f>
        <v>45262</v>
      </c>
    </row>
    <row r="1568" spans="1:5" x14ac:dyDescent="0.3">
      <c r="A1568" t="str">
        <f t="shared" si="24"/>
        <v>42307</v>
      </c>
      <c r="B1568" s="43" t="s">
        <v>4189</v>
      </c>
      <c r="C1568" s="43" t="s">
        <v>69</v>
      </c>
      <c r="D1568" s="43" t="s">
        <v>822</v>
      </c>
      <c r="E1568" s="134">
        <f>VLOOKUP(B1568,[1]市区町村別_バス保有台数!$B$3:$E$1749,4,)</f>
        <v>41602</v>
      </c>
    </row>
    <row r="1569" spans="1:5" x14ac:dyDescent="0.3">
      <c r="A1569" t="str">
        <f t="shared" si="24"/>
        <v>42308</v>
      </c>
      <c r="B1569" s="43" t="s">
        <v>4190</v>
      </c>
      <c r="C1569" s="43" t="s">
        <v>69</v>
      </c>
      <c r="D1569" s="43" t="s">
        <v>873</v>
      </c>
      <c r="E1569" s="134">
        <f>VLOOKUP(B1569,[1]市区町村別_バス保有台数!$B$3:$E$1749,4,)</f>
        <v>29807</v>
      </c>
    </row>
    <row r="1570" spans="1:5" x14ac:dyDescent="0.3">
      <c r="A1570" t="str">
        <f t="shared" si="24"/>
        <v>42321</v>
      </c>
      <c r="B1570" s="43" t="s">
        <v>4191</v>
      </c>
      <c r="C1570" s="43" t="s">
        <v>69</v>
      </c>
      <c r="D1570" s="43" t="s">
        <v>925</v>
      </c>
      <c r="E1570" s="134">
        <f>VLOOKUP(B1570,[1]市区町村別_バス保有台数!$B$3:$E$1749,4,)</f>
        <v>7850</v>
      </c>
    </row>
    <row r="1571" spans="1:5" x14ac:dyDescent="0.3">
      <c r="A1571" t="str">
        <f t="shared" si="24"/>
        <v>42322</v>
      </c>
      <c r="B1571" s="43" t="s">
        <v>4192</v>
      </c>
      <c r="C1571" s="43" t="s">
        <v>69</v>
      </c>
      <c r="D1571" s="43" t="s">
        <v>975</v>
      </c>
      <c r="E1571" s="134">
        <f>VLOOKUP(B1571,[1]市区町村別_バス保有台数!$B$3:$E$1749,4,)</f>
        <v>13884</v>
      </c>
    </row>
    <row r="1572" spans="1:5" x14ac:dyDescent="0.3">
      <c r="A1572" t="str">
        <f t="shared" si="24"/>
        <v>42323</v>
      </c>
      <c r="B1572" s="43" t="s">
        <v>4193</v>
      </c>
      <c r="C1572" s="43" t="s">
        <v>69</v>
      </c>
      <c r="D1572" s="43" t="s">
        <v>1019</v>
      </c>
      <c r="E1572" s="134">
        <f>VLOOKUP(B1572,[1]市区町村別_バス保有台数!$B$3:$E$1749,4,)</f>
        <v>14635</v>
      </c>
    </row>
    <row r="1573" spans="1:5" x14ac:dyDescent="0.3">
      <c r="A1573" t="str">
        <f t="shared" si="24"/>
        <v>42383</v>
      </c>
      <c r="B1573" s="43" t="s">
        <v>4194</v>
      </c>
      <c r="C1573" s="43" t="s">
        <v>69</v>
      </c>
      <c r="D1573" s="43" t="s">
        <v>1067</v>
      </c>
      <c r="E1573" s="134">
        <f>VLOOKUP(B1573,[1]市区町村別_バス保有台数!$B$3:$E$1749,4,)</f>
        <v>2371</v>
      </c>
    </row>
    <row r="1574" spans="1:5" x14ac:dyDescent="0.3">
      <c r="A1574" t="str">
        <f t="shared" si="24"/>
        <v>42391</v>
      </c>
      <c r="B1574" s="43" t="s">
        <v>4195</v>
      </c>
      <c r="C1574" s="43" t="s">
        <v>69</v>
      </c>
      <c r="D1574" s="43" t="s">
        <v>1107</v>
      </c>
      <c r="E1574" s="134">
        <f>VLOOKUP(B1574,[1]市区町村別_バス保有台数!$B$3:$E$1749,4,)</f>
        <v>14013</v>
      </c>
    </row>
    <row r="1575" spans="1:5" x14ac:dyDescent="0.3">
      <c r="A1575" t="str">
        <f t="shared" si="24"/>
        <v>42411</v>
      </c>
      <c r="B1575" s="43" t="s">
        <v>4196</v>
      </c>
      <c r="C1575" s="43" t="s">
        <v>69</v>
      </c>
      <c r="D1575" s="43" t="s">
        <v>1145</v>
      </c>
      <c r="E1575" s="134">
        <f>VLOOKUP(B1575,[1]市区町村別_バス保有台数!$B$3:$E$1749,4,)</f>
        <v>18838</v>
      </c>
    </row>
    <row r="1576" spans="1:5" x14ac:dyDescent="0.3">
      <c r="A1576" t="str">
        <f t="shared" si="24"/>
        <v>43100</v>
      </c>
      <c r="B1576" s="43" t="s">
        <v>4197</v>
      </c>
      <c r="C1576" s="43" t="s">
        <v>70</v>
      </c>
      <c r="D1576" s="43" t="s">
        <v>117</v>
      </c>
      <c r="E1576" s="134">
        <f>VLOOKUP(B1576,[1]市区町村別_バス保有台数!$B$3:$E$1749,4,)</f>
        <v>733721</v>
      </c>
    </row>
    <row r="1577" spans="1:5" x14ac:dyDescent="0.3">
      <c r="A1577" t="str">
        <f t="shared" si="24"/>
        <v>43202</v>
      </c>
      <c r="B1577" s="43" t="s">
        <v>4198</v>
      </c>
      <c r="C1577" s="43" t="s">
        <v>70</v>
      </c>
      <c r="D1577" s="43" t="s">
        <v>167</v>
      </c>
      <c r="E1577" s="134">
        <f>VLOOKUP(B1577,[1]市区町村別_バス保有台数!$B$3:$E$1749,4,)</f>
        <v>126667</v>
      </c>
    </row>
    <row r="1578" spans="1:5" x14ac:dyDescent="0.3">
      <c r="A1578" t="str">
        <f t="shared" si="24"/>
        <v>43203</v>
      </c>
      <c r="B1578" s="43" t="s">
        <v>4199</v>
      </c>
      <c r="C1578" s="43" t="s">
        <v>70</v>
      </c>
      <c r="D1578" s="43" t="s">
        <v>235</v>
      </c>
      <c r="E1578" s="134">
        <f>VLOOKUP(B1578,[1]市区町村別_バス保有台数!$B$3:$E$1749,4,)</f>
        <v>32282</v>
      </c>
    </row>
    <row r="1579" spans="1:5" x14ac:dyDescent="0.3">
      <c r="A1579" t="str">
        <f t="shared" si="24"/>
        <v>43204</v>
      </c>
      <c r="B1579" s="43" t="s">
        <v>4200</v>
      </c>
      <c r="C1579" s="43" t="s">
        <v>70</v>
      </c>
      <c r="D1579" s="43" t="s">
        <v>296</v>
      </c>
      <c r="E1579" s="134">
        <f>VLOOKUP(B1579,[1]市区町村別_バス保有台数!$B$3:$E$1749,4,)</f>
        <v>52252</v>
      </c>
    </row>
    <row r="1580" spans="1:5" x14ac:dyDescent="0.3">
      <c r="A1580" t="str">
        <f t="shared" si="24"/>
        <v>43205</v>
      </c>
      <c r="B1580" s="43" t="s">
        <v>4201</v>
      </c>
      <c r="C1580" s="43" t="s">
        <v>70</v>
      </c>
      <c r="D1580" s="43" t="s">
        <v>347</v>
      </c>
      <c r="E1580" s="134">
        <f>VLOOKUP(B1580,[1]市区町村別_バス保有台数!$B$3:$E$1749,4,)</f>
        <v>24275</v>
      </c>
    </row>
    <row r="1581" spans="1:5" x14ac:dyDescent="0.3">
      <c r="A1581" t="str">
        <f t="shared" si="24"/>
        <v>43206</v>
      </c>
      <c r="B1581" s="43" t="s">
        <v>4202</v>
      </c>
      <c r="C1581" s="43" t="s">
        <v>70</v>
      </c>
      <c r="D1581" s="43" t="s">
        <v>399</v>
      </c>
      <c r="E1581" s="134">
        <f>VLOOKUP(B1581,[1]市区町村別_バス保有台数!$B$3:$E$1749,4,)</f>
        <v>66223</v>
      </c>
    </row>
    <row r="1582" spans="1:5" x14ac:dyDescent="0.3">
      <c r="A1582" t="str">
        <f t="shared" si="24"/>
        <v>43208</v>
      </c>
      <c r="B1582" s="43" t="s">
        <v>4203</v>
      </c>
      <c r="C1582" s="43" t="s">
        <v>70</v>
      </c>
      <c r="D1582" s="43" t="s">
        <v>450</v>
      </c>
      <c r="E1582" s="134">
        <f>VLOOKUP(B1582,[1]市区町村別_バス保有台数!$B$3:$E$1749,4,)</f>
        <v>51599</v>
      </c>
    </row>
    <row r="1583" spans="1:5" x14ac:dyDescent="0.3">
      <c r="A1583" t="str">
        <f t="shared" si="24"/>
        <v>43210</v>
      </c>
      <c r="B1583" s="43" t="s">
        <v>4204</v>
      </c>
      <c r="C1583" s="43" t="s">
        <v>70</v>
      </c>
      <c r="D1583" s="43" t="s">
        <v>505</v>
      </c>
      <c r="E1583" s="134">
        <f>VLOOKUP(B1583,[1]市区町村別_バス保有台数!$B$3:$E$1749,4,)</f>
        <v>48592</v>
      </c>
    </row>
    <row r="1584" spans="1:5" x14ac:dyDescent="0.3">
      <c r="A1584" t="str">
        <f t="shared" si="24"/>
        <v>43211</v>
      </c>
      <c r="B1584" s="43" t="s">
        <v>4205</v>
      </c>
      <c r="C1584" s="43" t="s">
        <v>70</v>
      </c>
      <c r="D1584" s="43" t="s">
        <v>558</v>
      </c>
      <c r="E1584" s="134">
        <f>VLOOKUP(B1584,[1]市区町村別_バス保有台数!$B$3:$E$1749,4,)</f>
        <v>37043</v>
      </c>
    </row>
    <row r="1585" spans="1:5" x14ac:dyDescent="0.3">
      <c r="A1585" t="str">
        <f t="shared" si="24"/>
        <v>43212</v>
      </c>
      <c r="B1585" s="43" t="s">
        <v>4206</v>
      </c>
      <c r="C1585" s="43" t="s">
        <v>70</v>
      </c>
      <c r="D1585" s="43" t="s">
        <v>612</v>
      </c>
      <c r="E1585" s="134">
        <f>VLOOKUP(B1585,[1]市区町村別_バス保有台数!$B$3:$E$1749,4,)</f>
        <v>26756</v>
      </c>
    </row>
    <row r="1586" spans="1:5" x14ac:dyDescent="0.3">
      <c r="A1586" t="str">
        <f t="shared" si="24"/>
        <v>43213</v>
      </c>
      <c r="B1586" s="43" t="s">
        <v>4207</v>
      </c>
      <c r="C1586" s="43" t="s">
        <v>70</v>
      </c>
      <c r="D1586" s="43" t="s">
        <v>663</v>
      </c>
      <c r="E1586" s="134">
        <f>VLOOKUP(B1586,[1]市区町村別_バス保有台数!$B$3:$E$1749,4,)</f>
        <v>58941</v>
      </c>
    </row>
    <row r="1587" spans="1:5" x14ac:dyDescent="0.3">
      <c r="A1587" t="str">
        <f t="shared" si="24"/>
        <v>43214</v>
      </c>
      <c r="B1587" s="43" t="s">
        <v>4208</v>
      </c>
      <c r="C1587" s="43" t="s">
        <v>70</v>
      </c>
      <c r="D1587" s="43" t="s">
        <v>716</v>
      </c>
      <c r="E1587" s="134">
        <f>VLOOKUP(B1587,[1]市区町村別_バス保有台数!$B$3:$E$1749,4,)</f>
        <v>25924</v>
      </c>
    </row>
    <row r="1588" spans="1:5" x14ac:dyDescent="0.3">
      <c r="A1588" t="str">
        <f t="shared" si="24"/>
        <v>43215</v>
      </c>
      <c r="B1588" s="43" t="s">
        <v>4209</v>
      </c>
      <c r="C1588" s="43" t="s">
        <v>70</v>
      </c>
      <c r="D1588" s="43" t="s">
        <v>769</v>
      </c>
      <c r="E1588" s="134">
        <f>VLOOKUP(B1588,[1]市区町村別_バス保有台数!$B$3:$E$1749,4,)</f>
        <v>79694</v>
      </c>
    </row>
    <row r="1589" spans="1:5" x14ac:dyDescent="0.3">
      <c r="A1589" t="str">
        <f t="shared" si="24"/>
        <v>43216</v>
      </c>
      <c r="B1589" s="43" t="s">
        <v>4210</v>
      </c>
      <c r="C1589" s="43" t="s">
        <v>70</v>
      </c>
      <c r="D1589" s="43" t="s">
        <v>823</v>
      </c>
      <c r="E1589" s="134">
        <f>VLOOKUP(B1589,[1]市区町村別_バス保有台数!$B$3:$E$1749,4,)</f>
        <v>62640</v>
      </c>
    </row>
    <row r="1590" spans="1:5" x14ac:dyDescent="0.3">
      <c r="A1590" t="str">
        <f t="shared" si="24"/>
        <v>43348</v>
      </c>
      <c r="B1590" s="43" t="s">
        <v>4211</v>
      </c>
      <c r="C1590" s="43" t="s">
        <v>70</v>
      </c>
      <c r="D1590" s="43" t="s">
        <v>874</v>
      </c>
      <c r="E1590" s="134">
        <f>VLOOKUP(B1590,[1]市区町村別_バス保有台数!$B$3:$E$1749,4,)</f>
        <v>9903</v>
      </c>
    </row>
    <row r="1591" spans="1:5" x14ac:dyDescent="0.3">
      <c r="A1591" t="str">
        <f t="shared" si="24"/>
        <v>43364</v>
      </c>
      <c r="B1591" s="43" t="s">
        <v>4212</v>
      </c>
      <c r="C1591" s="43" t="s">
        <v>70</v>
      </c>
      <c r="D1591" s="43" t="s">
        <v>926</v>
      </c>
      <c r="E1591" s="134">
        <f>VLOOKUP(B1591,[1]市区町村別_バス保有台数!$B$3:$E$1749,4,)</f>
        <v>5240</v>
      </c>
    </row>
    <row r="1592" spans="1:5" x14ac:dyDescent="0.3">
      <c r="A1592" t="str">
        <f t="shared" si="24"/>
        <v>43367</v>
      </c>
      <c r="B1592" s="43" t="s">
        <v>4213</v>
      </c>
      <c r="C1592" s="43" t="s">
        <v>70</v>
      </c>
      <c r="D1592" s="43" t="s">
        <v>976</v>
      </c>
      <c r="E1592" s="134">
        <f>VLOOKUP(B1592,[1]市区町村別_バス保有台数!$B$3:$E$1749,4,)</f>
        <v>9633</v>
      </c>
    </row>
    <row r="1593" spans="1:5" x14ac:dyDescent="0.3">
      <c r="A1593" t="str">
        <f t="shared" si="24"/>
        <v>43368</v>
      </c>
      <c r="B1593" s="43" t="s">
        <v>4214</v>
      </c>
      <c r="C1593" s="43" t="s">
        <v>70</v>
      </c>
      <c r="D1593" s="43" t="s">
        <v>1020</v>
      </c>
      <c r="E1593" s="134">
        <f>VLOOKUP(B1593,[1]市区町村別_バス保有台数!$B$3:$E$1749,4,)</f>
        <v>16075</v>
      </c>
    </row>
    <row r="1594" spans="1:5" x14ac:dyDescent="0.3">
      <c r="A1594" t="str">
        <f t="shared" si="24"/>
        <v>43369</v>
      </c>
      <c r="B1594" s="43" t="s">
        <v>4215</v>
      </c>
      <c r="C1594" s="43" t="s">
        <v>70</v>
      </c>
      <c r="D1594" s="43" t="s">
        <v>1068</v>
      </c>
      <c r="E1594" s="134">
        <f>VLOOKUP(B1594,[1]市区町村別_バス保有台数!$B$3:$E$1749,4,)</f>
        <v>9848</v>
      </c>
    </row>
    <row r="1595" spans="1:5" x14ac:dyDescent="0.3">
      <c r="A1595" t="str">
        <f t="shared" si="24"/>
        <v>43403</v>
      </c>
      <c r="B1595" s="43" t="s">
        <v>4216</v>
      </c>
      <c r="C1595" s="43" t="s">
        <v>70</v>
      </c>
      <c r="D1595" s="43" t="s">
        <v>1108</v>
      </c>
      <c r="E1595" s="134">
        <f>VLOOKUP(B1595,[1]市区町村別_バス保有台数!$B$3:$E$1749,4,)</f>
        <v>35125</v>
      </c>
    </row>
    <row r="1596" spans="1:5" x14ac:dyDescent="0.3">
      <c r="A1596" t="str">
        <f t="shared" si="24"/>
        <v>43404</v>
      </c>
      <c r="B1596" s="43" t="s">
        <v>4217</v>
      </c>
      <c r="C1596" s="43" t="s">
        <v>70</v>
      </c>
      <c r="D1596" s="43" t="s">
        <v>1146</v>
      </c>
      <c r="E1596" s="134">
        <f>VLOOKUP(B1596,[1]市区町村別_バス保有台数!$B$3:$E$1749,4,)</f>
        <v>42306</v>
      </c>
    </row>
    <row r="1597" spans="1:5" x14ac:dyDescent="0.3">
      <c r="A1597" t="str">
        <f t="shared" si="24"/>
        <v>43423</v>
      </c>
      <c r="B1597" s="43" t="s">
        <v>4218</v>
      </c>
      <c r="C1597" s="43" t="s">
        <v>70</v>
      </c>
      <c r="D1597" s="43" t="s">
        <v>1182</v>
      </c>
      <c r="E1597" s="134">
        <f>VLOOKUP(B1597,[1]市区町村別_バス保有台数!$B$3:$E$1749,4,)</f>
        <v>4019</v>
      </c>
    </row>
    <row r="1598" spans="1:5" x14ac:dyDescent="0.3">
      <c r="A1598" t="str">
        <f t="shared" si="24"/>
        <v>43424</v>
      </c>
      <c r="B1598" s="43" t="s">
        <v>4219</v>
      </c>
      <c r="C1598" s="43" t="s">
        <v>70</v>
      </c>
      <c r="D1598" s="43" t="s">
        <v>1221</v>
      </c>
      <c r="E1598" s="134">
        <f>VLOOKUP(B1598,[1]市区町村別_バス保有台数!$B$3:$E$1749,4,)</f>
        <v>7036</v>
      </c>
    </row>
    <row r="1599" spans="1:5" x14ac:dyDescent="0.3">
      <c r="A1599" t="str">
        <f t="shared" si="24"/>
        <v>43425</v>
      </c>
      <c r="B1599" s="43" t="s">
        <v>4220</v>
      </c>
      <c r="C1599" s="43" t="s">
        <v>70</v>
      </c>
      <c r="D1599" s="43" t="s">
        <v>1262</v>
      </c>
      <c r="E1599" s="134">
        <f>VLOOKUP(B1599,[1]市区町村別_バス保有台数!$B$3:$E$1749,4,)</f>
        <v>1512</v>
      </c>
    </row>
    <row r="1600" spans="1:5" x14ac:dyDescent="0.3">
      <c r="A1600" t="str">
        <f t="shared" si="24"/>
        <v>43428</v>
      </c>
      <c r="B1600" s="43" t="s">
        <v>4221</v>
      </c>
      <c r="C1600" s="43" t="s">
        <v>70</v>
      </c>
      <c r="D1600" s="43" t="s">
        <v>1299</v>
      </c>
      <c r="E1600" s="134">
        <f>VLOOKUP(B1600,[1]市区町村別_バス保有台数!$B$3:$E$1749,4,)</f>
        <v>6374</v>
      </c>
    </row>
    <row r="1601" spans="1:5" x14ac:dyDescent="0.3">
      <c r="A1601" t="str">
        <f t="shared" si="24"/>
        <v>43432</v>
      </c>
      <c r="B1601" s="43" t="s">
        <v>4222</v>
      </c>
      <c r="C1601" s="43" t="s">
        <v>70</v>
      </c>
      <c r="D1601" s="43" t="s">
        <v>1332</v>
      </c>
      <c r="E1601" s="134">
        <f>VLOOKUP(B1601,[1]市区町村別_バス保有台数!$B$3:$E$1749,4,)</f>
        <v>6764</v>
      </c>
    </row>
    <row r="1602" spans="1:5" x14ac:dyDescent="0.3">
      <c r="A1602" t="str">
        <f t="shared" si="24"/>
        <v>43433</v>
      </c>
      <c r="B1602" s="43" t="s">
        <v>4223</v>
      </c>
      <c r="C1602" s="43" t="s">
        <v>70</v>
      </c>
      <c r="D1602" s="43" t="s">
        <v>1367</v>
      </c>
      <c r="E1602" s="134">
        <f>VLOOKUP(B1602,[1]市区町村別_バス保有台数!$B$3:$E$1749,4,)</f>
        <v>10444</v>
      </c>
    </row>
    <row r="1603" spans="1:5" x14ac:dyDescent="0.3">
      <c r="A1603" t="str">
        <f t="shared" ref="A1603:A1666" si="25">LEFT(B1603,5)</f>
        <v>43441</v>
      </c>
      <c r="B1603" s="43" t="s">
        <v>4224</v>
      </c>
      <c r="C1603" s="43" t="s">
        <v>70</v>
      </c>
      <c r="D1603" s="43" t="s">
        <v>1397</v>
      </c>
      <c r="E1603" s="134">
        <f>VLOOKUP(B1603,[1]市区町村別_バス保有台数!$B$3:$E$1749,4,)</f>
        <v>16892</v>
      </c>
    </row>
    <row r="1604" spans="1:5" x14ac:dyDescent="0.3">
      <c r="A1604" t="str">
        <f t="shared" si="25"/>
        <v>43442</v>
      </c>
      <c r="B1604" s="43" t="s">
        <v>4225</v>
      </c>
      <c r="C1604" s="43" t="s">
        <v>70</v>
      </c>
      <c r="D1604" s="43" t="s">
        <v>1426</v>
      </c>
      <c r="E1604" s="134">
        <f>VLOOKUP(B1604,[1]市区町村別_バス保有台数!$B$3:$E$1749,4,)</f>
        <v>9537</v>
      </c>
    </row>
    <row r="1605" spans="1:5" x14ac:dyDescent="0.3">
      <c r="A1605" t="str">
        <f t="shared" si="25"/>
        <v>43443</v>
      </c>
      <c r="B1605" s="43" t="s">
        <v>4226</v>
      </c>
      <c r="C1605" s="43" t="s">
        <v>70</v>
      </c>
      <c r="D1605" s="43" t="s">
        <v>1453</v>
      </c>
      <c r="E1605" s="134">
        <f>VLOOKUP(B1605,[1]市区町村別_バス保有台数!$B$3:$E$1749,4,)</f>
        <v>33099</v>
      </c>
    </row>
    <row r="1606" spans="1:5" x14ac:dyDescent="0.3">
      <c r="A1606" t="str">
        <f t="shared" si="25"/>
        <v>43444</v>
      </c>
      <c r="B1606" s="43" t="s">
        <v>4227</v>
      </c>
      <c r="C1606" s="43" t="s">
        <v>70</v>
      </c>
      <c r="D1606" s="43" t="s">
        <v>1480</v>
      </c>
      <c r="E1606" s="134">
        <f>VLOOKUP(B1606,[1]市区町村別_バス保有台数!$B$3:$E$1749,4,)</f>
        <v>10587</v>
      </c>
    </row>
    <row r="1607" spans="1:5" x14ac:dyDescent="0.3">
      <c r="A1607" t="str">
        <f t="shared" si="25"/>
        <v>43447</v>
      </c>
      <c r="B1607" s="43" t="s">
        <v>4228</v>
      </c>
      <c r="C1607" s="43" t="s">
        <v>70</v>
      </c>
      <c r="D1607" s="43" t="s">
        <v>1503</v>
      </c>
      <c r="E1607" s="134">
        <f>VLOOKUP(B1607,[1]市区町村別_バス保有台数!$B$3:$E$1749,4,)</f>
        <v>14677</v>
      </c>
    </row>
    <row r="1608" spans="1:5" x14ac:dyDescent="0.3">
      <c r="A1608" t="str">
        <f t="shared" si="25"/>
        <v>43468</v>
      </c>
      <c r="B1608" s="43" t="s">
        <v>4229</v>
      </c>
      <c r="C1608" s="43" t="s">
        <v>70</v>
      </c>
      <c r="D1608" s="43" t="s">
        <v>1527</v>
      </c>
      <c r="E1608" s="134">
        <f>VLOOKUP(B1608,[1]市区町村別_バス保有台数!$B$3:$E$1749,4,)</f>
        <v>11791</v>
      </c>
    </row>
    <row r="1609" spans="1:5" x14ac:dyDescent="0.3">
      <c r="A1609" t="str">
        <f t="shared" si="25"/>
        <v>43482</v>
      </c>
      <c r="B1609" s="43" t="s">
        <v>4230</v>
      </c>
      <c r="C1609" s="43" t="s">
        <v>70</v>
      </c>
      <c r="D1609" s="43" t="s">
        <v>1549</v>
      </c>
      <c r="E1609" s="134">
        <f>VLOOKUP(B1609,[1]市区町村別_バス保有台数!$B$3:$E$1749,4,)</f>
        <v>16983</v>
      </c>
    </row>
    <row r="1610" spans="1:5" x14ac:dyDescent="0.3">
      <c r="A1610" t="str">
        <f t="shared" si="25"/>
        <v>43484</v>
      </c>
      <c r="B1610" s="43" t="s">
        <v>4231</v>
      </c>
      <c r="C1610" s="43" t="s">
        <v>70</v>
      </c>
      <c r="D1610" s="43" t="s">
        <v>1572</v>
      </c>
      <c r="E1610" s="134">
        <f>VLOOKUP(B1610,[1]市区町村別_バス保有台数!$B$3:$E$1749,4,)</f>
        <v>4545</v>
      </c>
    </row>
    <row r="1611" spans="1:5" x14ac:dyDescent="0.3">
      <c r="A1611" t="str">
        <f t="shared" si="25"/>
        <v>43501</v>
      </c>
      <c r="B1611" s="43" t="s">
        <v>4232</v>
      </c>
      <c r="C1611" s="43" t="s">
        <v>70</v>
      </c>
      <c r="D1611" s="43" t="s">
        <v>1589</v>
      </c>
      <c r="E1611" s="134">
        <f>VLOOKUP(B1611,[1]市区町村別_バス保有台数!$B$3:$E$1749,4,)</f>
        <v>10552</v>
      </c>
    </row>
    <row r="1612" spans="1:5" x14ac:dyDescent="0.3">
      <c r="A1612" t="str">
        <f t="shared" si="25"/>
        <v>43505</v>
      </c>
      <c r="B1612" s="43" t="s">
        <v>4233</v>
      </c>
      <c r="C1612" s="43" t="s">
        <v>70</v>
      </c>
      <c r="D1612" s="43" t="s">
        <v>1607</v>
      </c>
      <c r="E1612" s="134">
        <f>VLOOKUP(B1612,[1]市区町村別_バス保有台数!$B$3:$E$1749,4,)</f>
        <v>9429</v>
      </c>
    </row>
    <row r="1613" spans="1:5" x14ac:dyDescent="0.3">
      <c r="A1613" t="str">
        <f t="shared" si="25"/>
        <v>43506</v>
      </c>
      <c r="B1613" s="43" t="s">
        <v>4234</v>
      </c>
      <c r="C1613" s="43" t="s">
        <v>70</v>
      </c>
      <c r="D1613" s="43" t="s">
        <v>1621</v>
      </c>
      <c r="E1613" s="134">
        <f>VLOOKUP(B1613,[1]市区町村別_バス保有台数!$B$3:$E$1749,4,)</f>
        <v>3809</v>
      </c>
    </row>
    <row r="1614" spans="1:5" x14ac:dyDescent="0.3">
      <c r="A1614" t="str">
        <f t="shared" si="25"/>
        <v>43507</v>
      </c>
      <c r="B1614" s="43" t="s">
        <v>4235</v>
      </c>
      <c r="C1614" s="43" t="s">
        <v>70</v>
      </c>
      <c r="D1614" s="43" t="s">
        <v>1639</v>
      </c>
      <c r="E1614" s="134">
        <f>VLOOKUP(B1614,[1]市区町村別_バス保有台数!$B$3:$E$1749,4,)</f>
        <v>2166</v>
      </c>
    </row>
    <row r="1615" spans="1:5" x14ac:dyDescent="0.3">
      <c r="A1615" t="str">
        <f t="shared" si="25"/>
        <v>43510</v>
      </c>
      <c r="B1615" s="43" t="s">
        <v>4236</v>
      </c>
      <c r="C1615" s="43" t="s">
        <v>70</v>
      </c>
      <c r="D1615" s="43" t="s">
        <v>1655</v>
      </c>
      <c r="E1615" s="134">
        <f>VLOOKUP(B1615,[1]市区町村別_バス保有台数!$B$3:$E$1749,4,)</f>
        <v>4398</v>
      </c>
    </row>
    <row r="1616" spans="1:5" x14ac:dyDescent="0.3">
      <c r="A1616" t="str">
        <f t="shared" si="25"/>
        <v>43511</v>
      </c>
      <c r="B1616" s="43" t="s">
        <v>4237</v>
      </c>
      <c r="C1616" s="43" t="s">
        <v>70</v>
      </c>
      <c r="D1616" s="43" t="s">
        <v>1670</v>
      </c>
      <c r="E1616" s="134">
        <f>VLOOKUP(B1616,[1]市区町村別_バス保有台数!$B$3:$E$1749,4,)</f>
        <v>1069</v>
      </c>
    </row>
    <row r="1617" spans="1:5" x14ac:dyDescent="0.3">
      <c r="A1617" t="str">
        <f t="shared" si="25"/>
        <v>43512</v>
      </c>
      <c r="B1617" s="43" t="s">
        <v>4238</v>
      </c>
      <c r="C1617" s="43" t="s">
        <v>70</v>
      </c>
      <c r="D1617" s="43" t="s">
        <v>1685</v>
      </c>
      <c r="E1617" s="134">
        <f>VLOOKUP(B1617,[1]市区町村別_バス保有台数!$B$3:$E$1749,4,)</f>
        <v>3442</v>
      </c>
    </row>
    <row r="1618" spans="1:5" x14ac:dyDescent="0.3">
      <c r="A1618" t="str">
        <f t="shared" si="25"/>
        <v>43513</v>
      </c>
      <c r="B1618" s="43" t="s">
        <v>4239</v>
      </c>
      <c r="C1618" s="43" t="s">
        <v>70</v>
      </c>
      <c r="D1618" s="43" t="s">
        <v>1698</v>
      </c>
      <c r="E1618" s="134">
        <f>VLOOKUP(B1618,[1]市区町村別_バス保有台数!$B$3:$E$1749,4,)</f>
        <v>3585</v>
      </c>
    </row>
    <row r="1619" spans="1:5" x14ac:dyDescent="0.3">
      <c r="A1619" t="str">
        <f t="shared" si="25"/>
        <v>43514</v>
      </c>
      <c r="B1619" s="43" t="s">
        <v>4240</v>
      </c>
      <c r="C1619" s="43" t="s">
        <v>70</v>
      </c>
      <c r="D1619" s="43" t="s">
        <v>1709</v>
      </c>
      <c r="E1619" s="134">
        <f>VLOOKUP(B1619,[1]市区町村別_バス保有台数!$B$3:$E$1749,4,)</f>
        <v>15302</v>
      </c>
    </row>
    <row r="1620" spans="1:5" x14ac:dyDescent="0.3">
      <c r="A1620" t="str">
        <f t="shared" si="25"/>
        <v>43531</v>
      </c>
      <c r="B1620" s="43" t="s">
        <v>4241</v>
      </c>
      <c r="C1620" s="43" t="s">
        <v>70</v>
      </c>
      <c r="D1620" s="43" t="s">
        <v>1723</v>
      </c>
      <c r="E1620" s="134">
        <f>VLOOKUP(B1620,[1]市区町村別_バス保有台数!$B$3:$E$1749,4,)</f>
        <v>7129</v>
      </c>
    </row>
    <row r="1621" spans="1:5" x14ac:dyDescent="0.3">
      <c r="A1621" t="str">
        <f t="shared" si="25"/>
        <v>44201</v>
      </c>
      <c r="B1621" s="43" t="s">
        <v>4242</v>
      </c>
      <c r="C1621" s="43" t="s">
        <v>71</v>
      </c>
      <c r="D1621" s="43" t="s">
        <v>118</v>
      </c>
      <c r="E1621" s="134">
        <f>VLOOKUP(B1621,[1]市区町村別_バス保有台数!$B$3:$E$1749,4,)</f>
        <v>478393</v>
      </c>
    </row>
    <row r="1622" spans="1:5" x14ac:dyDescent="0.3">
      <c r="A1622" t="str">
        <f t="shared" si="25"/>
        <v>44202</v>
      </c>
      <c r="B1622" s="43" t="s">
        <v>4243</v>
      </c>
      <c r="C1622" s="43" t="s">
        <v>71</v>
      </c>
      <c r="D1622" s="43" t="s">
        <v>168</v>
      </c>
      <c r="E1622" s="134">
        <f>VLOOKUP(B1622,[1]市区町村別_バス保有台数!$B$3:$E$1749,4,)</f>
        <v>116821</v>
      </c>
    </row>
    <row r="1623" spans="1:5" x14ac:dyDescent="0.3">
      <c r="A1623" t="str">
        <f t="shared" si="25"/>
        <v>44203</v>
      </c>
      <c r="B1623" s="43" t="s">
        <v>4244</v>
      </c>
      <c r="C1623" s="43" t="s">
        <v>71</v>
      </c>
      <c r="D1623" s="43" t="s">
        <v>236</v>
      </c>
      <c r="E1623" s="134">
        <f>VLOOKUP(B1623,[1]市区町村別_バス保有台数!$B$3:$E$1749,4,)</f>
        <v>83993</v>
      </c>
    </row>
    <row r="1624" spans="1:5" x14ac:dyDescent="0.3">
      <c r="A1624" t="str">
        <f t="shared" si="25"/>
        <v>44204</v>
      </c>
      <c r="B1624" s="43" t="s">
        <v>4245</v>
      </c>
      <c r="C1624" s="43" t="s">
        <v>71</v>
      </c>
      <c r="D1624" s="43" t="s">
        <v>297</v>
      </c>
      <c r="E1624" s="134">
        <f>VLOOKUP(B1624,[1]市区町村別_バス保有台数!$B$3:$E$1749,4,)</f>
        <v>64890</v>
      </c>
    </row>
    <row r="1625" spans="1:5" x14ac:dyDescent="0.3">
      <c r="A1625" t="str">
        <f t="shared" si="25"/>
        <v>44205</v>
      </c>
      <c r="B1625" s="43" t="s">
        <v>4246</v>
      </c>
      <c r="C1625" s="43" t="s">
        <v>71</v>
      </c>
      <c r="D1625" s="43" t="s">
        <v>348</v>
      </c>
      <c r="E1625" s="134">
        <f>VLOOKUP(B1625,[1]市区町村別_バス保有台数!$B$3:$E$1749,4,)</f>
        <v>70708</v>
      </c>
    </row>
    <row r="1626" spans="1:5" x14ac:dyDescent="0.3">
      <c r="A1626" t="str">
        <f t="shared" si="25"/>
        <v>44206</v>
      </c>
      <c r="B1626" s="43" t="s">
        <v>4247</v>
      </c>
      <c r="C1626" s="43" t="s">
        <v>71</v>
      </c>
      <c r="D1626" s="43" t="s">
        <v>400</v>
      </c>
      <c r="E1626" s="134">
        <f>VLOOKUP(B1626,[1]市区町村別_バス保有台数!$B$3:$E$1749,4,)</f>
        <v>38231</v>
      </c>
    </row>
    <row r="1627" spans="1:5" x14ac:dyDescent="0.3">
      <c r="A1627" t="str">
        <f t="shared" si="25"/>
        <v>44207</v>
      </c>
      <c r="B1627" s="43" t="s">
        <v>4248</v>
      </c>
      <c r="C1627" s="43" t="s">
        <v>71</v>
      </c>
      <c r="D1627" s="43" t="s">
        <v>451</v>
      </c>
      <c r="E1627" s="134">
        <f>VLOOKUP(B1627,[1]市区町村別_バス保有台数!$B$3:$E$1749,4,)</f>
        <v>17168</v>
      </c>
    </row>
    <row r="1628" spans="1:5" x14ac:dyDescent="0.3">
      <c r="A1628" t="str">
        <f t="shared" si="25"/>
        <v>44208</v>
      </c>
      <c r="B1628" s="43" t="s">
        <v>4249</v>
      </c>
      <c r="C1628" s="43" t="s">
        <v>71</v>
      </c>
      <c r="D1628" s="43" t="s">
        <v>506</v>
      </c>
      <c r="E1628" s="134">
        <f>VLOOKUP(B1628,[1]市区町村別_バス保有台数!$B$3:$E$1749,4,)</f>
        <v>21386</v>
      </c>
    </row>
    <row r="1629" spans="1:5" x14ac:dyDescent="0.3">
      <c r="A1629" t="str">
        <f t="shared" si="25"/>
        <v>44209</v>
      </c>
      <c r="B1629" s="43" t="s">
        <v>4250</v>
      </c>
      <c r="C1629" s="43" t="s">
        <v>71</v>
      </c>
      <c r="D1629" s="43" t="s">
        <v>559</v>
      </c>
      <c r="E1629" s="134">
        <f>VLOOKUP(B1629,[1]市区町村別_バス保有台数!$B$3:$E$1749,4,)</f>
        <v>22623</v>
      </c>
    </row>
    <row r="1630" spans="1:5" x14ac:dyDescent="0.3">
      <c r="A1630" t="str">
        <f t="shared" si="25"/>
        <v>44210</v>
      </c>
      <c r="B1630" s="43" t="s">
        <v>4251</v>
      </c>
      <c r="C1630" s="43" t="s">
        <v>71</v>
      </c>
      <c r="D1630" s="43" t="s">
        <v>613</v>
      </c>
      <c r="E1630" s="134">
        <f>VLOOKUP(B1630,[1]市区町村別_バス保有台数!$B$3:$E$1749,4,)</f>
        <v>28873</v>
      </c>
    </row>
    <row r="1631" spans="1:5" x14ac:dyDescent="0.3">
      <c r="A1631" t="str">
        <f t="shared" si="25"/>
        <v>44211</v>
      </c>
      <c r="B1631" s="43" t="s">
        <v>4252</v>
      </c>
      <c r="C1631" s="43" t="s">
        <v>71</v>
      </c>
      <c r="D1631" s="43" t="s">
        <v>664</v>
      </c>
      <c r="E1631" s="134">
        <f>VLOOKUP(B1631,[1]市区町村別_バス保有台数!$B$3:$E$1749,4,)</f>
        <v>55702</v>
      </c>
    </row>
    <row r="1632" spans="1:5" x14ac:dyDescent="0.3">
      <c r="A1632" t="str">
        <f t="shared" si="25"/>
        <v>44212</v>
      </c>
      <c r="B1632" s="43" t="s">
        <v>4253</v>
      </c>
      <c r="C1632" s="43" t="s">
        <v>71</v>
      </c>
      <c r="D1632" s="43" t="s">
        <v>717</v>
      </c>
      <c r="E1632" s="134">
        <f>VLOOKUP(B1632,[1]市区町村別_バス保有台数!$B$3:$E$1749,4,)</f>
        <v>35377</v>
      </c>
    </row>
    <row r="1633" spans="1:5" x14ac:dyDescent="0.3">
      <c r="A1633" t="str">
        <f t="shared" si="25"/>
        <v>44213</v>
      </c>
      <c r="B1633" s="43" t="s">
        <v>4254</v>
      </c>
      <c r="C1633" s="43" t="s">
        <v>71</v>
      </c>
      <c r="D1633" s="43" t="s">
        <v>770</v>
      </c>
      <c r="E1633" s="134">
        <f>VLOOKUP(B1633,[1]市区町村別_バス保有台数!$B$3:$E$1749,4,)</f>
        <v>34356</v>
      </c>
    </row>
    <row r="1634" spans="1:5" x14ac:dyDescent="0.3">
      <c r="A1634" t="str">
        <f t="shared" si="25"/>
        <v>44214</v>
      </c>
      <c r="B1634" s="43" t="s">
        <v>4255</v>
      </c>
      <c r="C1634" s="43" t="s">
        <v>71</v>
      </c>
      <c r="D1634" s="43" t="s">
        <v>824</v>
      </c>
      <c r="E1634" s="134">
        <f>VLOOKUP(B1634,[1]市区町村別_バス保有台数!$B$3:$E$1749,4,)</f>
        <v>27682</v>
      </c>
    </row>
    <row r="1635" spans="1:5" x14ac:dyDescent="0.3">
      <c r="A1635" t="str">
        <f t="shared" si="25"/>
        <v>44322</v>
      </c>
      <c r="B1635" s="43" t="s">
        <v>4256</v>
      </c>
      <c r="C1635" s="43" t="s">
        <v>71</v>
      </c>
      <c r="D1635" s="43" t="s">
        <v>875</v>
      </c>
      <c r="E1635" s="134">
        <f>VLOOKUP(B1635,[1]市区町村別_バス保有台数!$B$3:$E$1749,4,)</f>
        <v>1991</v>
      </c>
    </row>
    <row r="1636" spans="1:5" x14ac:dyDescent="0.3">
      <c r="A1636" t="str">
        <f t="shared" si="25"/>
        <v>44341</v>
      </c>
      <c r="B1636" s="43" t="s">
        <v>4257</v>
      </c>
      <c r="C1636" s="43" t="s">
        <v>71</v>
      </c>
      <c r="D1636" s="43" t="s">
        <v>927</v>
      </c>
      <c r="E1636" s="134">
        <f>VLOOKUP(B1636,[1]市区町村別_バス保有台数!$B$3:$E$1749,4,)</f>
        <v>28449</v>
      </c>
    </row>
    <row r="1637" spans="1:5" x14ac:dyDescent="0.3">
      <c r="A1637" t="str">
        <f t="shared" si="25"/>
        <v>44461</v>
      </c>
      <c r="B1637" s="43" t="s">
        <v>4258</v>
      </c>
      <c r="C1637" s="43" t="s">
        <v>71</v>
      </c>
      <c r="D1637" s="43" t="s">
        <v>977</v>
      </c>
      <c r="E1637" s="134">
        <f>VLOOKUP(B1637,[1]市区町村別_バス保有台数!$B$3:$E$1749,4,)</f>
        <v>9342</v>
      </c>
    </row>
    <row r="1638" spans="1:5" x14ac:dyDescent="0.3">
      <c r="A1638" t="str">
        <f t="shared" si="25"/>
        <v>44462</v>
      </c>
      <c r="B1638" s="43" t="s">
        <v>4259</v>
      </c>
      <c r="C1638" s="43" t="s">
        <v>71</v>
      </c>
      <c r="D1638" s="43" t="s">
        <v>1021</v>
      </c>
      <c r="E1638" s="134">
        <f>VLOOKUP(B1638,[1]市区町村別_バス保有台数!$B$3:$E$1749,4,)</f>
        <v>15244</v>
      </c>
    </row>
    <row r="1639" spans="1:5" x14ac:dyDescent="0.3">
      <c r="A1639" t="str">
        <f t="shared" si="25"/>
        <v>45201</v>
      </c>
      <c r="B1639" s="43" t="s">
        <v>4260</v>
      </c>
      <c r="C1639" s="43" t="s">
        <v>72</v>
      </c>
      <c r="D1639" s="43" t="s">
        <v>119</v>
      </c>
      <c r="E1639" s="134">
        <f>VLOOKUP(B1639,[1]市区町村別_バス保有台数!$B$3:$E$1749,4,)</f>
        <v>402632</v>
      </c>
    </row>
    <row r="1640" spans="1:5" x14ac:dyDescent="0.3">
      <c r="A1640" t="str">
        <f t="shared" si="25"/>
        <v>45202</v>
      </c>
      <c r="B1640" s="43" t="s">
        <v>4261</v>
      </c>
      <c r="C1640" s="43" t="s">
        <v>72</v>
      </c>
      <c r="D1640" s="43" t="s">
        <v>169</v>
      </c>
      <c r="E1640" s="134">
        <f>VLOOKUP(B1640,[1]市区町村別_バス保有台数!$B$3:$E$1749,4,)</f>
        <v>164506</v>
      </c>
    </row>
    <row r="1641" spans="1:5" x14ac:dyDescent="0.3">
      <c r="A1641" t="str">
        <f t="shared" si="25"/>
        <v>45203</v>
      </c>
      <c r="B1641" s="43" t="s">
        <v>4262</v>
      </c>
      <c r="C1641" s="43" t="s">
        <v>72</v>
      </c>
      <c r="D1641" s="43" t="s">
        <v>237</v>
      </c>
      <c r="E1641" s="134">
        <f>VLOOKUP(B1641,[1]市区町村別_バス保有台数!$B$3:$E$1749,4,)</f>
        <v>122166</v>
      </c>
    </row>
    <row r="1642" spans="1:5" x14ac:dyDescent="0.3">
      <c r="A1642" t="str">
        <f t="shared" si="25"/>
        <v>45204</v>
      </c>
      <c r="B1642" s="43" t="s">
        <v>4263</v>
      </c>
      <c r="C1642" s="43" t="s">
        <v>72</v>
      </c>
      <c r="D1642" s="43" t="s">
        <v>298</v>
      </c>
      <c r="E1642" s="134">
        <f>VLOOKUP(B1642,[1]市区町村別_バス保有台数!$B$3:$E$1749,4,)</f>
        <v>52801</v>
      </c>
    </row>
    <row r="1643" spans="1:5" x14ac:dyDescent="0.3">
      <c r="A1643" t="str">
        <f t="shared" si="25"/>
        <v>45205</v>
      </c>
      <c r="B1643" s="43" t="s">
        <v>4264</v>
      </c>
      <c r="C1643" s="43" t="s">
        <v>72</v>
      </c>
      <c r="D1643" s="43" t="s">
        <v>349</v>
      </c>
      <c r="E1643" s="134">
        <f>VLOOKUP(B1643,[1]市区町村別_バス保有台数!$B$3:$E$1749,4,)</f>
        <v>45334</v>
      </c>
    </row>
    <row r="1644" spans="1:5" x14ac:dyDescent="0.3">
      <c r="A1644" t="str">
        <f t="shared" si="25"/>
        <v>45206</v>
      </c>
      <c r="B1644" s="43" t="s">
        <v>4265</v>
      </c>
      <c r="C1644" s="43" t="s">
        <v>72</v>
      </c>
      <c r="D1644" s="43" t="s">
        <v>401</v>
      </c>
      <c r="E1644" s="134">
        <f>VLOOKUP(B1644,[1]市区町村別_バス保有台数!$B$3:$E$1749,4,)</f>
        <v>61283</v>
      </c>
    </row>
    <row r="1645" spans="1:5" x14ac:dyDescent="0.3">
      <c r="A1645" t="str">
        <f t="shared" si="25"/>
        <v>45207</v>
      </c>
      <c r="B1645" s="43" t="s">
        <v>4266</v>
      </c>
      <c r="C1645" s="43" t="s">
        <v>72</v>
      </c>
      <c r="D1645" s="43" t="s">
        <v>452</v>
      </c>
      <c r="E1645" s="134">
        <f>VLOOKUP(B1645,[1]市区町村別_バス保有台数!$B$3:$E$1749,4,)</f>
        <v>18176</v>
      </c>
    </row>
    <row r="1646" spans="1:5" x14ac:dyDescent="0.3">
      <c r="A1646" t="str">
        <f t="shared" si="25"/>
        <v>45208</v>
      </c>
      <c r="B1646" s="43" t="s">
        <v>4267</v>
      </c>
      <c r="C1646" s="43" t="s">
        <v>72</v>
      </c>
      <c r="D1646" s="43" t="s">
        <v>507</v>
      </c>
      <c r="E1646" s="134">
        <f>VLOOKUP(B1646,[1]市区町村別_バス保有台数!$B$3:$E$1749,4,)</f>
        <v>30035</v>
      </c>
    </row>
    <row r="1647" spans="1:5" x14ac:dyDescent="0.3">
      <c r="A1647" t="str">
        <f t="shared" si="25"/>
        <v>45209</v>
      </c>
      <c r="B1647" s="43" t="s">
        <v>4268</v>
      </c>
      <c r="C1647" s="43" t="s">
        <v>72</v>
      </c>
      <c r="D1647" s="43" t="s">
        <v>560</v>
      </c>
      <c r="E1647" s="134">
        <f>VLOOKUP(B1647,[1]市区町村別_バス保有台数!$B$3:$E$1749,4,)</f>
        <v>19240</v>
      </c>
    </row>
    <row r="1648" spans="1:5" x14ac:dyDescent="0.3">
      <c r="A1648" t="str">
        <f t="shared" si="25"/>
        <v>45341</v>
      </c>
      <c r="B1648" s="43" t="s">
        <v>4269</v>
      </c>
      <c r="C1648" s="43" t="s">
        <v>72</v>
      </c>
      <c r="D1648" s="43" t="s">
        <v>614</v>
      </c>
      <c r="E1648" s="134">
        <f>VLOOKUP(B1648,[1]市区町村別_バス保有台数!$B$3:$E$1749,4,)</f>
        <v>26099</v>
      </c>
    </row>
    <row r="1649" spans="1:5" x14ac:dyDescent="0.3">
      <c r="A1649" t="str">
        <f t="shared" si="25"/>
        <v>45361</v>
      </c>
      <c r="B1649" s="43" t="s">
        <v>4270</v>
      </c>
      <c r="C1649" s="43" t="s">
        <v>72</v>
      </c>
      <c r="D1649" s="43" t="s">
        <v>665</v>
      </c>
      <c r="E1649" s="134">
        <f>VLOOKUP(B1649,[1]市区町村別_バス保有台数!$B$3:$E$1749,4,)</f>
        <v>9277</v>
      </c>
    </row>
    <row r="1650" spans="1:5" x14ac:dyDescent="0.3">
      <c r="A1650" t="str">
        <f t="shared" si="25"/>
        <v>45382</v>
      </c>
      <c r="B1650" s="43" t="s">
        <v>4271</v>
      </c>
      <c r="C1650" s="43" t="s">
        <v>72</v>
      </c>
      <c r="D1650" s="43" t="s">
        <v>718</v>
      </c>
      <c r="E1650" s="134">
        <f>VLOOKUP(B1650,[1]市区町村別_バス保有台数!$B$3:$E$1749,4,)</f>
        <v>19299</v>
      </c>
    </row>
    <row r="1651" spans="1:5" x14ac:dyDescent="0.3">
      <c r="A1651" t="str">
        <f t="shared" si="25"/>
        <v>45383</v>
      </c>
      <c r="B1651" s="43" t="s">
        <v>4272</v>
      </c>
      <c r="C1651" s="43" t="s">
        <v>72</v>
      </c>
      <c r="D1651" s="43" t="s">
        <v>771</v>
      </c>
      <c r="E1651" s="134">
        <f>VLOOKUP(B1651,[1]市区町村別_バス保有台数!$B$3:$E$1749,4,)</f>
        <v>7318</v>
      </c>
    </row>
    <row r="1652" spans="1:5" x14ac:dyDescent="0.3">
      <c r="A1652" t="str">
        <f t="shared" si="25"/>
        <v>45401</v>
      </c>
      <c r="B1652" s="43" t="s">
        <v>4273</v>
      </c>
      <c r="C1652" s="43" t="s">
        <v>72</v>
      </c>
      <c r="D1652" s="43" t="s">
        <v>825</v>
      </c>
      <c r="E1652" s="134">
        <f>VLOOKUP(B1652,[1]市区町村別_バス保有台数!$B$3:$E$1749,4,)</f>
        <v>20283</v>
      </c>
    </row>
    <row r="1653" spans="1:5" x14ac:dyDescent="0.3">
      <c r="A1653" t="str">
        <f t="shared" si="25"/>
        <v>45402</v>
      </c>
      <c r="B1653" s="43" t="s">
        <v>4274</v>
      </c>
      <c r="C1653" s="43" t="s">
        <v>72</v>
      </c>
      <c r="D1653" s="43" t="s">
        <v>876</v>
      </c>
      <c r="E1653" s="134">
        <f>VLOOKUP(B1653,[1]市区町村別_バス保有台数!$B$3:$E$1749,4,)</f>
        <v>17402</v>
      </c>
    </row>
    <row r="1654" spans="1:5" x14ac:dyDescent="0.3">
      <c r="A1654" t="str">
        <f t="shared" si="25"/>
        <v>45403</v>
      </c>
      <c r="B1654" s="43" t="s">
        <v>4275</v>
      </c>
      <c r="C1654" s="43" t="s">
        <v>72</v>
      </c>
      <c r="D1654" s="43" t="s">
        <v>928</v>
      </c>
      <c r="E1654" s="134">
        <f>VLOOKUP(B1654,[1]市区町村別_バス保有台数!$B$3:$E$1749,4,)</f>
        <v>1125</v>
      </c>
    </row>
    <row r="1655" spans="1:5" x14ac:dyDescent="0.3">
      <c r="A1655" t="str">
        <f t="shared" si="25"/>
        <v>45404</v>
      </c>
      <c r="B1655" s="43" t="s">
        <v>4276</v>
      </c>
      <c r="C1655" s="43" t="s">
        <v>72</v>
      </c>
      <c r="D1655" s="43" t="s">
        <v>978</v>
      </c>
      <c r="E1655" s="134">
        <f>VLOOKUP(B1655,[1]市区町村別_バス保有台数!$B$3:$E$1749,4,)</f>
        <v>5181</v>
      </c>
    </row>
    <row r="1656" spans="1:5" x14ac:dyDescent="0.3">
      <c r="A1656" t="str">
        <f t="shared" si="25"/>
        <v>45405</v>
      </c>
      <c r="B1656" s="43" t="s">
        <v>4277</v>
      </c>
      <c r="C1656" s="43" t="s">
        <v>72</v>
      </c>
      <c r="D1656" s="43" t="s">
        <v>1022</v>
      </c>
      <c r="E1656" s="134">
        <f>VLOOKUP(B1656,[1]市区町村別_バス保有台数!$B$3:$E$1749,4,)</f>
        <v>15642</v>
      </c>
    </row>
    <row r="1657" spans="1:5" x14ac:dyDescent="0.3">
      <c r="A1657" t="str">
        <f t="shared" si="25"/>
        <v>45406</v>
      </c>
      <c r="B1657" s="43" t="s">
        <v>4278</v>
      </c>
      <c r="C1657" s="43" t="s">
        <v>72</v>
      </c>
      <c r="D1657" s="43" t="s">
        <v>1069</v>
      </c>
      <c r="E1657" s="134">
        <f>VLOOKUP(B1657,[1]市区町村別_バス保有台数!$B$3:$E$1749,4,)</f>
        <v>10508</v>
      </c>
    </row>
    <row r="1658" spans="1:5" x14ac:dyDescent="0.3">
      <c r="A1658" t="str">
        <f t="shared" si="25"/>
        <v>45421</v>
      </c>
      <c r="B1658" s="43" t="s">
        <v>4279</v>
      </c>
      <c r="C1658" s="43" t="s">
        <v>72</v>
      </c>
      <c r="D1658" s="43" t="s">
        <v>1109</v>
      </c>
      <c r="E1658" s="134">
        <f>VLOOKUP(B1658,[1]市区町村別_バス保有台数!$B$3:$E$1749,4,)</f>
        <v>17981</v>
      </c>
    </row>
    <row r="1659" spans="1:5" x14ac:dyDescent="0.3">
      <c r="A1659" t="str">
        <f t="shared" si="25"/>
        <v>45429</v>
      </c>
      <c r="B1659" s="43" t="s">
        <v>4280</v>
      </c>
      <c r="C1659" s="43" t="s">
        <v>72</v>
      </c>
      <c r="D1659" s="43" t="s">
        <v>1147</v>
      </c>
      <c r="E1659" s="134">
        <f>VLOOKUP(B1659,[1]市区町村別_バス保有台数!$B$3:$E$1749,4,)</f>
        <v>1649</v>
      </c>
    </row>
    <row r="1660" spans="1:5" x14ac:dyDescent="0.3">
      <c r="A1660" t="str">
        <f t="shared" si="25"/>
        <v>45430</v>
      </c>
      <c r="B1660" s="43" t="s">
        <v>4281</v>
      </c>
      <c r="C1660" s="43" t="s">
        <v>72</v>
      </c>
      <c r="D1660" s="43" t="s">
        <v>1183</v>
      </c>
      <c r="E1660" s="134">
        <f>VLOOKUP(B1660,[1]市区町村別_バス保有台数!$B$3:$E$1749,4,)</f>
        <v>2757</v>
      </c>
    </row>
    <row r="1661" spans="1:5" x14ac:dyDescent="0.3">
      <c r="A1661" t="str">
        <f t="shared" si="25"/>
        <v>45431</v>
      </c>
      <c r="B1661" s="43" t="s">
        <v>4282</v>
      </c>
      <c r="C1661" s="43" t="s">
        <v>72</v>
      </c>
      <c r="D1661" s="43" t="s">
        <v>705</v>
      </c>
      <c r="E1661" s="134">
        <f>VLOOKUP(B1661,[1]市区町村別_バス保有台数!$B$3:$E$1749,4,)</f>
        <v>5312</v>
      </c>
    </row>
    <row r="1662" spans="1:5" x14ac:dyDescent="0.3">
      <c r="A1662" t="str">
        <f t="shared" si="25"/>
        <v>45441</v>
      </c>
      <c r="B1662" s="43" t="s">
        <v>4283</v>
      </c>
      <c r="C1662" s="43" t="s">
        <v>72</v>
      </c>
      <c r="D1662" s="43" t="s">
        <v>1263</v>
      </c>
      <c r="E1662" s="134">
        <f>VLOOKUP(B1662,[1]市区町村別_バス保有台数!$B$3:$E$1749,4,)</f>
        <v>12129</v>
      </c>
    </row>
    <row r="1663" spans="1:5" x14ac:dyDescent="0.3">
      <c r="A1663" t="str">
        <f t="shared" si="25"/>
        <v>45442</v>
      </c>
      <c r="B1663" s="43" t="s">
        <v>4284</v>
      </c>
      <c r="C1663" s="43" t="s">
        <v>72</v>
      </c>
      <c r="D1663" s="43" t="s">
        <v>1300</v>
      </c>
      <c r="E1663" s="134">
        <f>VLOOKUP(B1663,[1]市区町村別_バス保有台数!$B$3:$E$1749,4,)</f>
        <v>3956</v>
      </c>
    </row>
    <row r="1664" spans="1:5" x14ac:dyDescent="0.3">
      <c r="A1664" t="str">
        <f t="shared" si="25"/>
        <v>45443</v>
      </c>
      <c r="B1664" s="43" t="s">
        <v>4285</v>
      </c>
      <c r="C1664" s="43" t="s">
        <v>72</v>
      </c>
      <c r="D1664" s="43" t="s">
        <v>1333</v>
      </c>
      <c r="E1664" s="134">
        <f>VLOOKUP(B1664,[1]市区町村別_バス保有台数!$B$3:$E$1749,4,)</f>
        <v>3812</v>
      </c>
    </row>
    <row r="1665" spans="1:5" x14ac:dyDescent="0.3">
      <c r="A1665" t="str">
        <f t="shared" si="25"/>
        <v>46201</v>
      </c>
      <c r="B1665" s="43" t="s">
        <v>4286</v>
      </c>
      <c r="C1665" s="43" t="s">
        <v>73</v>
      </c>
      <c r="D1665" s="43" t="s">
        <v>120</v>
      </c>
      <c r="E1665" s="134">
        <f>VLOOKUP(B1665,[1]市区町村別_バス保有台数!$B$3:$E$1749,4,)</f>
        <v>602465</v>
      </c>
    </row>
    <row r="1666" spans="1:5" x14ac:dyDescent="0.3">
      <c r="A1666" t="str">
        <f t="shared" si="25"/>
        <v>46203</v>
      </c>
      <c r="B1666" s="43" t="s">
        <v>4287</v>
      </c>
      <c r="C1666" s="43" t="s">
        <v>73</v>
      </c>
      <c r="D1666" s="43" t="s">
        <v>170</v>
      </c>
      <c r="E1666" s="134">
        <f>VLOOKUP(B1666,[1]市区町村別_バス保有台数!$B$3:$E$1749,4,)</f>
        <v>102875</v>
      </c>
    </row>
    <row r="1667" spans="1:5" x14ac:dyDescent="0.3">
      <c r="A1667" t="str">
        <f t="shared" ref="A1667:A1730" si="26">LEFT(B1667,5)</f>
        <v>46204</v>
      </c>
      <c r="B1667" s="43" t="s">
        <v>4288</v>
      </c>
      <c r="C1667" s="43" t="s">
        <v>73</v>
      </c>
      <c r="D1667" s="43" t="s">
        <v>238</v>
      </c>
      <c r="E1667" s="134">
        <f>VLOOKUP(B1667,[1]市区町村別_バス保有台数!$B$3:$E$1749,4,)</f>
        <v>21006</v>
      </c>
    </row>
    <row r="1668" spans="1:5" x14ac:dyDescent="0.3">
      <c r="A1668" t="str">
        <f t="shared" si="26"/>
        <v>46206</v>
      </c>
      <c r="B1668" s="43" t="s">
        <v>4289</v>
      </c>
      <c r="C1668" s="43" t="s">
        <v>73</v>
      </c>
      <c r="D1668" s="43" t="s">
        <v>299</v>
      </c>
      <c r="E1668" s="134">
        <f>VLOOKUP(B1668,[1]市区町村別_バス保有台数!$B$3:$E$1749,4,)</f>
        <v>20176</v>
      </c>
    </row>
    <row r="1669" spans="1:5" x14ac:dyDescent="0.3">
      <c r="A1669" t="str">
        <f t="shared" si="26"/>
        <v>46208</v>
      </c>
      <c r="B1669" s="43" t="s">
        <v>4290</v>
      </c>
      <c r="C1669" s="43" t="s">
        <v>73</v>
      </c>
      <c r="D1669" s="43" t="s">
        <v>350</v>
      </c>
      <c r="E1669" s="134">
        <f>VLOOKUP(B1669,[1]市区町村別_バス保有台数!$B$3:$E$1749,4,)</f>
        <v>53449</v>
      </c>
    </row>
    <row r="1670" spans="1:5" x14ac:dyDescent="0.3">
      <c r="A1670" t="str">
        <f t="shared" si="26"/>
        <v>46210</v>
      </c>
      <c r="B1670" s="43" t="s">
        <v>4291</v>
      </c>
      <c r="C1670" s="43" t="s">
        <v>73</v>
      </c>
      <c r="D1670" s="43" t="s">
        <v>402</v>
      </c>
      <c r="E1670" s="134">
        <f>VLOOKUP(B1670,[1]市区町村別_バス保有台数!$B$3:$E$1749,4,)</f>
        <v>40345</v>
      </c>
    </row>
    <row r="1671" spans="1:5" x14ac:dyDescent="0.3">
      <c r="A1671" t="str">
        <f t="shared" si="26"/>
        <v>46213</v>
      </c>
      <c r="B1671" s="43" t="s">
        <v>4292</v>
      </c>
      <c r="C1671" s="43" t="s">
        <v>73</v>
      </c>
      <c r="D1671" s="43" t="s">
        <v>453</v>
      </c>
      <c r="E1671" s="134">
        <f>VLOOKUP(B1671,[1]市区町村別_バス保有台数!$B$3:$E$1749,4,)</f>
        <v>15176</v>
      </c>
    </row>
    <row r="1672" spans="1:5" x14ac:dyDescent="0.3">
      <c r="A1672" t="str">
        <f t="shared" si="26"/>
        <v>46214</v>
      </c>
      <c r="B1672" s="43" t="s">
        <v>4293</v>
      </c>
      <c r="C1672" s="43" t="s">
        <v>73</v>
      </c>
      <c r="D1672" s="43" t="s">
        <v>508</v>
      </c>
      <c r="E1672" s="134">
        <f>VLOOKUP(B1672,[1]市区町村別_バス保有台数!$B$3:$E$1749,4,)</f>
        <v>14586</v>
      </c>
    </row>
    <row r="1673" spans="1:5" x14ac:dyDescent="0.3">
      <c r="A1673" t="str">
        <f t="shared" si="26"/>
        <v>46215</v>
      </c>
      <c r="B1673" s="43" t="s">
        <v>4294</v>
      </c>
      <c r="C1673" s="43" t="s">
        <v>73</v>
      </c>
      <c r="D1673" s="43" t="s">
        <v>561</v>
      </c>
      <c r="E1673" s="134">
        <f>VLOOKUP(B1673,[1]市区町村別_バス保有台数!$B$3:$E$1749,4,)</f>
        <v>94513</v>
      </c>
    </row>
    <row r="1674" spans="1:5" x14ac:dyDescent="0.3">
      <c r="A1674" t="str">
        <f t="shared" si="26"/>
        <v>46216</v>
      </c>
      <c r="B1674" s="43" t="s">
        <v>4295</v>
      </c>
      <c r="C1674" s="43" t="s">
        <v>73</v>
      </c>
      <c r="D1674" s="43" t="s">
        <v>615</v>
      </c>
      <c r="E1674" s="134">
        <f>VLOOKUP(B1674,[1]市区町村別_バス保有台数!$B$3:$E$1749,4,)</f>
        <v>48238</v>
      </c>
    </row>
    <row r="1675" spans="1:5" x14ac:dyDescent="0.3">
      <c r="A1675" t="str">
        <f t="shared" si="26"/>
        <v>46217</v>
      </c>
      <c r="B1675" s="43" t="s">
        <v>4296</v>
      </c>
      <c r="C1675" s="43" t="s">
        <v>73</v>
      </c>
      <c r="D1675" s="43" t="s">
        <v>666</v>
      </c>
      <c r="E1675" s="134">
        <f>VLOOKUP(B1675,[1]市区町村別_バス保有台数!$B$3:$E$1749,4,)</f>
        <v>35515</v>
      </c>
    </row>
    <row r="1676" spans="1:5" x14ac:dyDescent="0.3">
      <c r="A1676" t="str">
        <f t="shared" si="26"/>
        <v>46218</v>
      </c>
      <c r="B1676" s="43" t="s">
        <v>4297</v>
      </c>
      <c r="C1676" s="43" t="s">
        <v>73</v>
      </c>
      <c r="D1676" s="43" t="s">
        <v>719</v>
      </c>
      <c r="E1676" s="134">
        <f>VLOOKUP(B1676,[1]市区町村別_バス保有台数!$B$3:$E$1749,4,)</f>
        <v>125469</v>
      </c>
    </row>
    <row r="1677" spans="1:5" x14ac:dyDescent="0.3">
      <c r="A1677" t="str">
        <f t="shared" si="26"/>
        <v>46219</v>
      </c>
      <c r="B1677" s="43" t="s">
        <v>4298</v>
      </c>
      <c r="C1677" s="43" t="s">
        <v>73</v>
      </c>
      <c r="D1677" s="43" t="s">
        <v>772</v>
      </c>
      <c r="E1677" s="134">
        <f>VLOOKUP(B1677,[1]市区町村別_バス保有台数!$B$3:$E$1749,4,)</f>
        <v>27725</v>
      </c>
    </row>
    <row r="1678" spans="1:5" x14ac:dyDescent="0.3">
      <c r="A1678" t="str">
        <f t="shared" si="26"/>
        <v>46220</v>
      </c>
      <c r="B1678" s="43" t="s">
        <v>4299</v>
      </c>
      <c r="C1678" s="43" t="s">
        <v>73</v>
      </c>
      <c r="D1678" s="43" t="s">
        <v>826</v>
      </c>
      <c r="E1678" s="134">
        <f>VLOOKUP(B1678,[1]市区町村別_バス保有台数!$B$3:$E$1749,4,)</f>
        <v>33873</v>
      </c>
    </row>
    <row r="1679" spans="1:5" x14ac:dyDescent="0.3">
      <c r="A1679" t="str">
        <f t="shared" si="26"/>
        <v>46221</v>
      </c>
      <c r="B1679" s="43" t="s">
        <v>4300</v>
      </c>
      <c r="C1679" s="43" t="s">
        <v>73</v>
      </c>
      <c r="D1679" s="43" t="s">
        <v>877</v>
      </c>
      <c r="E1679" s="134">
        <f>VLOOKUP(B1679,[1]市区町村別_バス保有台数!$B$3:$E$1749,4,)</f>
        <v>31080</v>
      </c>
    </row>
    <row r="1680" spans="1:5" x14ac:dyDescent="0.3">
      <c r="A1680" t="str">
        <f t="shared" si="26"/>
        <v>46222</v>
      </c>
      <c r="B1680" s="43" t="s">
        <v>4301</v>
      </c>
      <c r="C1680" s="43" t="s">
        <v>73</v>
      </c>
      <c r="D1680" s="43" t="s">
        <v>929</v>
      </c>
      <c r="E1680" s="134">
        <f>VLOOKUP(B1680,[1]市区町村別_バス保有台数!$B$3:$E$1749,4,)</f>
        <v>43267</v>
      </c>
    </row>
    <row r="1681" spans="1:5" x14ac:dyDescent="0.3">
      <c r="A1681" t="str">
        <f t="shared" si="26"/>
        <v>46223</v>
      </c>
      <c r="B1681" s="43" t="s">
        <v>4302</v>
      </c>
      <c r="C1681" s="43" t="s">
        <v>73</v>
      </c>
      <c r="D1681" s="43" t="s">
        <v>979</v>
      </c>
      <c r="E1681" s="134">
        <f>VLOOKUP(B1681,[1]市区町村別_バス保有台数!$B$3:$E$1749,4,)</f>
        <v>34777</v>
      </c>
    </row>
    <row r="1682" spans="1:5" x14ac:dyDescent="0.3">
      <c r="A1682" t="str">
        <f t="shared" si="26"/>
        <v>46224</v>
      </c>
      <c r="B1682" s="43" t="s">
        <v>4303</v>
      </c>
      <c r="C1682" s="43" t="s">
        <v>73</v>
      </c>
      <c r="D1682" s="43" t="s">
        <v>1023</v>
      </c>
      <c r="E1682" s="134">
        <f>VLOOKUP(B1682,[1]市区町村別_バス保有台数!$B$3:$E$1749,4,)</f>
        <v>25605</v>
      </c>
    </row>
    <row r="1683" spans="1:5" x14ac:dyDescent="0.3">
      <c r="A1683" t="str">
        <f t="shared" si="26"/>
        <v>46225</v>
      </c>
      <c r="B1683" s="43" t="s">
        <v>4304</v>
      </c>
      <c r="C1683" s="43" t="s">
        <v>73</v>
      </c>
      <c r="D1683" s="43" t="s">
        <v>1070</v>
      </c>
      <c r="E1683" s="134">
        <f>VLOOKUP(B1683,[1]市区町村別_バス保有台数!$B$3:$E$1749,4,)</f>
        <v>77430</v>
      </c>
    </row>
    <row r="1684" spans="1:5" x14ac:dyDescent="0.3">
      <c r="A1684" t="str">
        <f t="shared" si="26"/>
        <v>46303</v>
      </c>
      <c r="B1684" s="43" t="s">
        <v>4305</v>
      </c>
      <c r="C1684" s="43" t="s">
        <v>73</v>
      </c>
      <c r="D1684" s="43" t="s">
        <v>1110</v>
      </c>
      <c r="E1684" s="134">
        <f>VLOOKUP(B1684,[1]市区町村別_バス保有台数!$B$3:$E$1749,4,)</f>
        <v>366</v>
      </c>
    </row>
    <row r="1685" spans="1:5" x14ac:dyDescent="0.3">
      <c r="A1685" t="str">
        <f t="shared" si="26"/>
        <v>46304</v>
      </c>
      <c r="B1685" s="43" t="s">
        <v>4306</v>
      </c>
      <c r="C1685" s="43" t="s">
        <v>73</v>
      </c>
      <c r="D1685" s="43" t="s">
        <v>1148</v>
      </c>
      <c r="E1685" s="134">
        <f>VLOOKUP(B1685,[1]市区町村別_バス保有台数!$B$3:$E$1749,4,)</f>
        <v>681</v>
      </c>
    </row>
    <row r="1686" spans="1:5" x14ac:dyDescent="0.3">
      <c r="A1686" t="str">
        <f t="shared" si="26"/>
        <v>46392</v>
      </c>
      <c r="B1686" s="43" t="s">
        <v>4307</v>
      </c>
      <c r="C1686" s="43" t="s">
        <v>73</v>
      </c>
      <c r="D1686" s="43" t="s">
        <v>1184</v>
      </c>
      <c r="E1686" s="134">
        <f>VLOOKUP(B1686,[1]市区町村別_バス保有台数!$B$3:$E$1749,4,)</f>
        <v>21002</v>
      </c>
    </row>
    <row r="1687" spans="1:5" x14ac:dyDescent="0.3">
      <c r="A1687" t="str">
        <f t="shared" si="26"/>
        <v>46404</v>
      </c>
      <c r="B1687" s="43" t="s">
        <v>4308</v>
      </c>
      <c r="C1687" s="43" t="s">
        <v>73</v>
      </c>
      <c r="D1687" s="43" t="s">
        <v>1222</v>
      </c>
      <c r="E1687" s="134">
        <f>VLOOKUP(B1687,[1]市区町村別_バス保有台数!$B$3:$E$1749,4,)</f>
        <v>10386</v>
      </c>
    </row>
    <row r="1688" spans="1:5" x14ac:dyDescent="0.3">
      <c r="A1688" t="str">
        <f t="shared" si="26"/>
        <v>46452</v>
      </c>
      <c r="B1688" s="43" t="s">
        <v>4309</v>
      </c>
      <c r="C1688" s="43" t="s">
        <v>73</v>
      </c>
      <c r="D1688" s="43" t="s">
        <v>1264</v>
      </c>
      <c r="E1688" s="134">
        <f>VLOOKUP(B1688,[1]市区町村別_バス保有台数!$B$3:$E$1749,4,)</f>
        <v>9192</v>
      </c>
    </row>
    <row r="1689" spans="1:5" x14ac:dyDescent="0.3">
      <c r="A1689" t="str">
        <f t="shared" si="26"/>
        <v>46468</v>
      </c>
      <c r="B1689" s="43" t="s">
        <v>4310</v>
      </c>
      <c r="C1689" s="43" t="s">
        <v>73</v>
      </c>
      <c r="D1689" s="43" t="s">
        <v>1301</v>
      </c>
      <c r="E1689" s="134">
        <f>VLOOKUP(B1689,[1]市区町村別_バス保有台数!$B$3:$E$1749,4,)</f>
        <v>12936</v>
      </c>
    </row>
    <row r="1690" spans="1:5" x14ac:dyDescent="0.3">
      <c r="A1690" t="str">
        <f t="shared" si="26"/>
        <v>46482</v>
      </c>
      <c r="B1690" s="43" t="s">
        <v>4311</v>
      </c>
      <c r="C1690" s="43" t="s">
        <v>73</v>
      </c>
      <c r="D1690" s="43" t="s">
        <v>1334</v>
      </c>
      <c r="E1690" s="134">
        <f>VLOOKUP(B1690,[1]市区町村別_バス保有台数!$B$3:$E$1749,4,)</f>
        <v>6576</v>
      </c>
    </row>
    <row r="1691" spans="1:5" x14ac:dyDescent="0.3">
      <c r="A1691" t="str">
        <f t="shared" si="26"/>
        <v>46490</v>
      </c>
      <c r="B1691" s="43" t="s">
        <v>4312</v>
      </c>
      <c r="C1691" s="43" t="s">
        <v>73</v>
      </c>
      <c r="D1691" s="43" t="s">
        <v>1368</v>
      </c>
      <c r="E1691" s="134">
        <f>VLOOKUP(B1691,[1]市区町村別_バス保有台数!$B$3:$E$1749,4,)</f>
        <v>7387</v>
      </c>
    </row>
    <row r="1692" spans="1:5" x14ac:dyDescent="0.3">
      <c r="A1692" t="str">
        <f t="shared" si="26"/>
        <v>46491</v>
      </c>
      <c r="B1692" s="43" t="s">
        <v>4313</v>
      </c>
      <c r="C1692" s="43" t="s">
        <v>73</v>
      </c>
      <c r="D1692" s="43" t="s">
        <v>1398</v>
      </c>
      <c r="E1692" s="134">
        <f>VLOOKUP(B1692,[1]市区町村別_バス保有台数!$B$3:$E$1749,4,)</f>
        <v>7072</v>
      </c>
    </row>
    <row r="1693" spans="1:5" x14ac:dyDescent="0.3">
      <c r="A1693" t="str">
        <f t="shared" si="26"/>
        <v>46492</v>
      </c>
      <c r="B1693" s="43" t="s">
        <v>4314</v>
      </c>
      <c r="C1693" s="43" t="s">
        <v>73</v>
      </c>
      <c r="D1693" s="43" t="s">
        <v>1427</v>
      </c>
      <c r="E1693" s="134">
        <f>VLOOKUP(B1693,[1]市区町村別_バス保有台数!$B$3:$E$1749,4,)</f>
        <v>15139</v>
      </c>
    </row>
    <row r="1694" spans="1:5" x14ac:dyDescent="0.3">
      <c r="A1694" t="str">
        <f t="shared" si="26"/>
        <v>46501</v>
      </c>
      <c r="B1694" s="43" t="s">
        <v>4315</v>
      </c>
      <c r="C1694" s="43" t="s">
        <v>73</v>
      </c>
      <c r="D1694" s="43" t="s">
        <v>1454</v>
      </c>
      <c r="E1694" s="134">
        <f>VLOOKUP(B1694,[1]市区町村別_バス保有台数!$B$3:$E$1749,4,)</f>
        <v>7924</v>
      </c>
    </row>
    <row r="1695" spans="1:5" x14ac:dyDescent="0.3">
      <c r="A1695" t="str">
        <f t="shared" si="26"/>
        <v>46502</v>
      </c>
      <c r="B1695" s="43" t="s">
        <v>4316</v>
      </c>
      <c r="C1695" s="43" t="s">
        <v>73</v>
      </c>
      <c r="D1695" s="43" t="s">
        <v>1481</v>
      </c>
      <c r="E1695" s="134">
        <f>VLOOKUP(B1695,[1]市区町村別_バス保有台数!$B$3:$E$1749,4,)</f>
        <v>5647</v>
      </c>
    </row>
    <row r="1696" spans="1:5" x14ac:dyDescent="0.3">
      <c r="A1696" t="str">
        <f t="shared" si="26"/>
        <v>46505</v>
      </c>
      <c r="B1696" s="43" t="s">
        <v>4317</v>
      </c>
      <c r="C1696" s="43" t="s">
        <v>73</v>
      </c>
      <c r="D1696" s="43" t="s">
        <v>1504</v>
      </c>
      <c r="E1696" s="134">
        <f>VLOOKUP(B1696,[1]市区町村別_バス保有台数!$B$3:$E$1749,4,)</f>
        <v>12334</v>
      </c>
    </row>
    <row r="1697" spans="1:5" x14ac:dyDescent="0.3">
      <c r="A1697" t="str">
        <f t="shared" si="26"/>
        <v>46523</v>
      </c>
      <c r="B1697" s="43" t="s">
        <v>4318</v>
      </c>
      <c r="C1697" s="43" t="s">
        <v>73</v>
      </c>
      <c r="D1697" s="43" t="s">
        <v>1528</v>
      </c>
      <c r="E1697" s="134">
        <f>VLOOKUP(B1697,[1]市区町村別_バス保有台数!$B$3:$E$1749,4,)</f>
        <v>1470</v>
      </c>
    </row>
    <row r="1698" spans="1:5" x14ac:dyDescent="0.3">
      <c r="A1698" t="str">
        <f t="shared" si="26"/>
        <v>46524</v>
      </c>
      <c r="B1698" s="43" t="s">
        <v>4319</v>
      </c>
      <c r="C1698" s="43" t="s">
        <v>73</v>
      </c>
      <c r="D1698" s="43" t="s">
        <v>1550</v>
      </c>
      <c r="E1698" s="134">
        <f>VLOOKUP(B1698,[1]市区町村別_バス保有台数!$B$3:$E$1749,4,)</f>
        <v>1703</v>
      </c>
    </row>
    <row r="1699" spans="1:5" x14ac:dyDescent="0.3">
      <c r="A1699" t="str">
        <f t="shared" si="26"/>
        <v>46525</v>
      </c>
      <c r="B1699" s="43" t="s">
        <v>4320</v>
      </c>
      <c r="C1699" s="43" t="s">
        <v>73</v>
      </c>
      <c r="D1699" s="43" t="s">
        <v>1573</v>
      </c>
      <c r="E1699" s="134">
        <f>VLOOKUP(B1699,[1]市区町村別_バス保有台数!$B$3:$E$1749,4,)</f>
        <v>8917</v>
      </c>
    </row>
    <row r="1700" spans="1:5" x14ac:dyDescent="0.3">
      <c r="A1700" t="str">
        <f t="shared" si="26"/>
        <v>46527</v>
      </c>
      <c r="B1700" s="43" t="s">
        <v>4321</v>
      </c>
      <c r="C1700" s="43" t="s">
        <v>73</v>
      </c>
      <c r="D1700" s="43" t="s">
        <v>1590</v>
      </c>
      <c r="E1700" s="134">
        <f>VLOOKUP(B1700,[1]市区町村別_バス保有台数!$B$3:$E$1749,4,)</f>
        <v>5993</v>
      </c>
    </row>
    <row r="1701" spans="1:5" x14ac:dyDescent="0.3">
      <c r="A1701" t="str">
        <f t="shared" si="26"/>
        <v>46529</v>
      </c>
      <c r="B1701" s="43" t="s">
        <v>4322</v>
      </c>
      <c r="C1701" s="43" t="s">
        <v>73</v>
      </c>
      <c r="D1701" s="43" t="s">
        <v>1608</v>
      </c>
      <c r="E1701" s="134">
        <f>VLOOKUP(B1701,[1]市区町村別_バス保有台数!$B$3:$E$1749,4,)</f>
        <v>6958</v>
      </c>
    </row>
    <row r="1702" spans="1:5" x14ac:dyDescent="0.3">
      <c r="A1702" t="str">
        <f t="shared" si="26"/>
        <v>46530</v>
      </c>
      <c r="B1702" s="43" t="s">
        <v>4323</v>
      </c>
      <c r="C1702" s="43" t="s">
        <v>73</v>
      </c>
      <c r="D1702" s="43" t="s">
        <v>1622</v>
      </c>
      <c r="E1702" s="134">
        <f>VLOOKUP(B1702,[1]市区町村別_バス保有台数!$B$3:$E$1749,4,)</f>
        <v>10717</v>
      </c>
    </row>
    <row r="1703" spans="1:5" x14ac:dyDescent="0.3">
      <c r="A1703" t="str">
        <f t="shared" si="26"/>
        <v>46531</v>
      </c>
      <c r="B1703" s="43" t="s">
        <v>4324</v>
      </c>
      <c r="C1703" s="43" t="s">
        <v>73</v>
      </c>
      <c r="D1703" s="43" t="s">
        <v>1640</v>
      </c>
      <c r="E1703" s="134">
        <f>VLOOKUP(B1703,[1]市区町村別_バス保有台数!$B$3:$E$1749,4,)</f>
        <v>5914</v>
      </c>
    </row>
    <row r="1704" spans="1:5" x14ac:dyDescent="0.3">
      <c r="A1704" t="str">
        <f t="shared" si="26"/>
        <v>46532</v>
      </c>
      <c r="B1704" s="43" t="s">
        <v>4325</v>
      </c>
      <c r="C1704" s="43" t="s">
        <v>73</v>
      </c>
      <c r="D1704" s="43" t="s">
        <v>1656</v>
      </c>
      <c r="E1704" s="134">
        <f>VLOOKUP(B1704,[1]市区町村別_バス保有台数!$B$3:$E$1749,4,)</f>
        <v>6607</v>
      </c>
    </row>
    <row r="1705" spans="1:5" x14ac:dyDescent="0.3">
      <c r="A1705" t="str">
        <f t="shared" si="26"/>
        <v>46533</v>
      </c>
      <c r="B1705" s="43" t="s">
        <v>4326</v>
      </c>
      <c r="C1705" s="43" t="s">
        <v>73</v>
      </c>
      <c r="D1705" s="43" t="s">
        <v>1671</v>
      </c>
      <c r="E1705" s="134">
        <f>VLOOKUP(B1705,[1]市区町村別_バス保有台数!$B$3:$E$1749,4,)</f>
        <v>6537</v>
      </c>
    </row>
    <row r="1706" spans="1:5" x14ac:dyDescent="0.3">
      <c r="A1706" t="str">
        <f t="shared" si="26"/>
        <v>46534</v>
      </c>
      <c r="B1706" s="43" t="s">
        <v>4327</v>
      </c>
      <c r="C1706" s="43" t="s">
        <v>73</v>
      </c>
      <c r="D1706" s="43" t="s">
        <v>1686</v>
      </c>
      <c r="E1706" s="134">
        <f>VLOOKUP(B1706,[1]市区町村別_バス保有台数!$B$3:$E$1749,4,)</f>
        <v>5871</v>
      </c>
    </row>
    <row r="1707" spans="1:5" x14ac:dyDescent="0.3">
      <c r="A1707" t="str">
        <f t="shared" si="26"/>
        <v>46535</v>
      </c>
      <c r="B1707" s="43" t="s">
        <v>4328</v>
      </c>
      <c r="C1707" s="43" t="s">
        <v>73</v>
      </c>
      <c r="D1707" s="43" t="s">
        <v>1699</v>
      </c>
      <c r="E1707" s="134">
        <f>VLOOKUP(B1707,[1]市区町村別_バス保有台数!$B$3:$E$1749,4,)</f>
        <v>5247</v>
      </c>
    </row>
    <row r="1708" spans="1:5" x14ac:dyDescent="0.3">
      <c r="A1708" t="str">
        <f t="shared" si="26"/>
        <v>47201</v>
      </c>
      <c r="B1708" s="43" t="s">
        <v>4329</v>
      </c>
      <c r="C1708" s="43" t="s">
        <v>74</v>
      </c>
      <c r="D1708" s="43" t="s">
        <v>121</v>
      </c>
      <c r="E1708" s="134">
        <f>VLOOKUP(B1708,[1]市区町村別_バス保有台数!$B$3:$E$1749,4,)</f>
        <v>322011</v>
      </c>
    </row>
    <row r="1709" spans="1:5" x14ac:dyDescent="0.3">
      <c r="A1709" t="str">
        <f t="shared" si="26"/>
        <v>47205</v>
      </c>
      <c r="B1709" s="43" t="s">
        <v>4330</v>
      </c>
      <c r="C1709" s="43" t="s">
        <v>74</v>
      </c>
      <c r="D1709" s="43" t="s">
        <v>171</v>
      </c>
      <c r="E1709" s="134">
        <f>VLOOKUP(B1709,[1]市区町村別_バス保有台数!$B$3:$E$1749,4,)</f>
        <v>99678</v>
      </c>
    </row>
    <row r="1710" spans="1:5" x14ac:dyDescent="0.3">
      <c r="A1710" t="str">
        <f t="shared" si="26"/>
        <v>47207</v>
      </c>
      <c r="B1710" s="43" t="s">
        <v>4331</v>
      </c>
      <c r="C1710" s="43" t="s">
        <v>74</v>
      </c>
      <c r="D1710" s="43" t="s">
        <v>239</v>
      </c>
      <c r="E1710" s="134">
        <f>VLOOKUP(B1710,[1]市区町村別_バス保有台数!$B$3:$E$1749,4,)</f>
        <v>49824</v>
      </c>
    </row>
    <row r="1711" spans="1:5" x14ac:dyDescent="0.3">
      <c r="A1711" t="str">
        <f t="shared" si="26"/>
        <v>47208</v>
      </c>
      <c r="B1711" s="43" t="s">
        <v>4332</v>
      </c>
      <c r="C1711" s="43" t="s">
        <v>74</v>
      </c>
      <c r="D1711" s="43" t="s">
        <v>300</v>
      </c>
      <c r="E1711" s="134">
        <f>VLOOKUP(B1711,[1]市区町村別_バス保有台数!$B$3:$E$1749,4,)</f>
        <v>115340</v>
      </c>
    </row>
    <row r="1712" spans="1:5" x14ac:dyDescent="0.3">
      <c r="A1712" t="str">
        <f t="shared" si="26"/>
        <v>47209</v>
      </c>
      <c r="B1712" s="43" t="s">
        <v>4333</v>
      </c>
      <c r="C1712" s="43" t="s">
        <v>74</v>
      </c>
      <c r="D1712" s="43" t="s">
        <v>351</v>
      </c>
      <c r="E1712" s="134">
        <f>VLOOKUP(B1712,[1]市区町村別_バス保有台数!$B$3:$E$1749,4,)</f>
        <v>63389</v>
      </c>
    </row>
    <row r="1713" spans="1:5" x14ac:dyDescent="0.3">
      <c r="A1713" t="str">
        <f t="shared" si="26"/>
        <v>47210</v>
      </c>
      <c r="B1713" s="43" t="s">
        <v>4334</v>
      </c>
      <c r="C1713" s="43" t="s">
        <v>74</v>
      </c>
      <c r="D1713" s="43" t="s">
        <v>403</v>
      </c>
      <c r="E1713" s="134">
        <f>VLOOKUP(B1713,[1]市区町村別_バス保有台数!$B$3:$E$1749,4,)</f>
        <v>62191</v>
      </c>
    </row>
    <row r="1714" spans="1:5" x14ac:dyDescent="0.3">
      <c r="A1714" t="str">
        <f t="shared" si="26"/>
        <v>47211</v>
      </c>
      <c r="B1714" s="43" t="s">
        <v>4335</v>
      </c>
      <c r="C1714" s="43" t="s">
        <v>74</v>
      </c>
      <c r="D1714" s="43" t="s">
        <v>454</v>
      </c>
      <c r="E1714" s="134">
        <f>VLOOKUP(B1714,[1]市区町村別_バス保有台数!$B$3:$E$1749,4,)</f>
        <v>142634</v>
      </c>
    </row>
    <row r="1715" spans="1:5" x14ac:dyDescent="0.3">
      <c r="A1715" t="str">
        <f t="shared" si="26"/>
        <v>47212</v>
      </c>
      <c r="B1715" s="43" t="s">
        <v>4336</v>
      </c>
      <c r="C1715" s="43" t="s">
        <v>74</v>
      </c>
      <c r="D1715" s="43" t="s">
        <v>509</v>
      </c>
      <c r="E1715" s="134">
        <f>VLOOKUP(B1715,[1]市区町村別_バス保有台数!$B$3:$E$1749,4,)</f>
        <v>64953</v>
      </c>
    </row>
    <row r="1716" spans="1:5" x14ac:dyDescent="0.3">
      <c r="A1716" t="str">
        <f t="shared" si="26"/>
        <v>47213</v>
      </c>
      <c r="B1716" s="43" t="s">
        <v>4337</v>
      </c>
      <c r="C1716" s="43" t="s">
        <v>74</v>
      </c>
      <c r="D1716" s="43" t="s">
        <v>562</v>
      </c>
      <c r="E1716" s="134">
        <f>VLOOKUP(B1716,[1]市区町村別_バス保有台数!$B$3:$E$1749,4,)</f>
        <v>124457</v>
      </c>
    </row>
    <row r="1717" spans="1:5" x14ac:dyDescent="0.3">
      <c r="A1717" t="str">
        <f t="shared" si="26"/>
        <v>47214</v>
      </c>
      <c r="B1717" s="43" t="s">
        <v>4338</v>
      </c>
      <c r="C1717" s="43" t="s">
        <v>74</v>
      </c>
      <c r="D1717" s="43" t="s">
        <v>616</v>
      </c>
      <c r="E1717" s="134">
        <f>VLOOKUP(B1717,[1]市区町村別_バス保有台数!$B$3:$E$1749,4,)</f>
        <v>55434</v>
      </c>
    </row>
    <row r="1718" spans="1:5" x14ac:dyDescent="0.3">
      <c r="A1718" t="str">
        <f t="shared" si="26"/>
        <v>47215</v>
      </c>
      <c r="B1718" s="43" t="s">
        <v>4339</v>
      </c>
      <c r="C1718" s="43" t="s">
        <v>74</v>
      </c>
      <c r="D1718" s="43" t="s">
        <v>667</v>
      </c>
      <c r="E1718" s="134">
        <f>VLOOKUP(B1718,[1]市区町村別_バス保有台数!$B$3:$E$1749,4,)</f>
        <v>44245</v>
      </c>
    </row>
    <row r="1719" spans="1:5" x14ac:dyDescent="0.3">
      <c r="A1719" t="str">
        <f t="shared" si="26"/>
        <v>47301</v>
      </c>
      <c r="B1719" s="43" t="s">
        <v>4340</v>
      </c>
      <c r="C1719" s="43" t="s">
        <v>74</v>
      </c>
      <c r="D1719" s="43" t="s">
        <v>720</v>
      </c>
      <c r="E1719" s="134">
        <f>VLOOKUP(B1719,[1]市区町村別_バス保有台数!$B$3:$E$1749,4,)</f>
        <v>4673</v>
      </c>
    </row>
    <row r="1720" spans="1:5" x14ac:dyDescent="0.3">
      <c r="A1720" t="str">
        <f t="shared" si="26"/>
        <v>47302</v>
      </c>
      <c r="B1720" s="43" t="s">
        <v>4341</v>
      </c>
      <c r="C1720" s="43" t="s">
        <v>74</v>
      </c>
      <c r="D1720" s="43" t="s">
        <v>773</v>
      </c>
      <c r="E1720" s="134">
        <f>VLOOKUP(B1720,[1]市区町村別_バス保有台数!$B$3:$E$1749,4,)</f>
        <v>3067</v>
      </c>
    </row>
    <row r="1721" spans="1:5" x14ac:dyDescent="0.3">
      <c r="A1721" t="str">
        <f t="shared" si="26"/>
        <v>47303</v>
      </c>
      <c r="B1721" s="43" t="s">
        <v>4342</v>
      </c>
      <c r="C1721" s="43" t="s">
        <v>74</v>
      </c>
      <c r="D1721" s="43" t="s">
        <v>827</v>
      </c>
      <c r="E1721" s="134">
        <f>VLOOKUP(B1721,[1]市区町村別_バス保有台数!$B$3:$E$1749,4,)</f>
        <v>1764</v>
      </c>
    </row>
    <row r="1722" spans="1:5" x14ac:dyDescent="0.3">
      <c r="A1722" t="str">
        <f t="shared" si="26"/>
        <v>47306</v>
      </c>
      <c r="B1722" s="43" t="s">
        <v>4343</v>
      </c>
      <c r="C1722" s="43" t="s">
        <v>74</v>
      </c>
      <c r="D1722" s="43" t="s">
        <v>878</v>
      </c>
      <c r="E1722" s="134">
        <f>VLOOKUP(B1722,[1]市区町村別_バス保有台数!$B$3:$E$1749,4,)</f>
        <v>9360</v>
      </c>
    </row>
    <row r="1723" spans="1:5" x14ac:dyDescent="0.3">
      <c r="A1723" t="str">
        <f t="shared" si="26"/>
        <v>47308</v>
      </c>
      <c r="B1723" s="43" t="s">
        <v>4344</v>
      </c>
      <c r="C1723" s="43" t="s">
        <v>74</v>
      </c>
      <c r="D1723" s="43" t="s">
        <v>930</v>
      </c>
      <c r="E1723" s="134">
        <f>VLOOKUP(B1723,[1]市区町村別_バス保有台数!$B$3:$E$1749,4,)</f>
        <v>13191</v>
      </c>
    </row>
    <row r="1724" spans="1:5" x14ac:dyDescent="0.3">
      <c r="A1724" t="str">
        <f t="shared" si="26"/>
        <v>47311</v>
      </c>
      <c r="B1724" s="43" t="s">
        <v>4345</v>
      </c>
      <c r="C1724" s="43" t="s">
        <v>74</v>
      </c>
      <c r="D1724" s="43" t="s">
        <v>980</v>
      </c>
      <c r="E1724" s="134">
        <f>VLOOKUP(B1724,[1]市区町村別_バス保有台数!$B$3:$E$1749,4,)</f>
        <v>11064</v>
      </c>
    </row>
    <row r="1725" spans="1:5" x14ac:dyDescent="0.3">
      <c r="A1725" t="str">
        <f t="shared" si="26"/>
        <v>47313</v>
      </c>
      <c r="B1725" s="43" t="s">
        <v>4346</v>
      </c>
      <c r="C1725" s="43" t="s">
        <v>74</v>
      </c>
      <c r="D1725" s="43" t="s">
        <v>1024</v>
      </c>
      <c r="E1725" s="134">
        <f>VLOOKUP(B1725,[1]市区町村別_バス保有台数!$B$3:$E$1749,4,)</f>
        <v>6106</v>
      </c>
    </row>
    <row r="1726" spans="1:5" x14ac:dyDescent="0.3">
      <c r="A1726" t="str">
        <f t="shared" si="26"/>
        <v>47314</v>
      </c>
      <c r="B1726" s="43" t="s">
        <v>4347</v>
      </c>
      <c r="C1726" s="43" t="s">
        <v>74</v>
      </c>
      <c r="D1726" s="43" t="s">
        <v>1071</v>
      </c>
      <c r="E1726" s="134">
        <f>VLOOKUP(B1726,[1]市区町村別_バス保有台数!$B$3:$E$1749,4,)</f>
        <v>11455</v>
      </c>
    </row>
    <row r="1727" spans="1:5" x14ac:dyDescent="0.3">
      <c r="A1727" t="str">
        <f t="shared" si="26"/>
        <v>47315</v>
      </c>
      <c r="B1727" s="43" t="s">
        <v>4348</v>
      </c>
      <c r="C1727" s="43" t="s">
        <v>74</v>
      </c>
      <c r="D1727" s="43" t="s">
        <v>1111</v>
      </c>
      <c r="E1727" s="134">
        <f>VLOOKUP(B1727,[1]市区町村別_バス保有台数!$B$3:$E$1749,4,)</f>
        <v>4524</v>
      </c>
    </row>
    <row r="1728" spans="1:5" x14ac:dyDescent="0.3">
      <c r="A1728" t="str">
        <f t="shared" si="26"/>
        <v>47324</v>
      </c>
      <c r="B1728" s="43" t="s">
        <v>4349</v>
      </c>
      <c r="C1728" s="43" t="s">
        <v>74</v>
      </c>
      <c r="D1728" s="43" t="s">
        <v>1149</v>
      </c>
      <c r="E1728" s="134">
        <f>VLOOKUP(B1728,[1]市区町村別_バス保有台数!$B$3:$E$1749,4,)</f>
        <v>41481</v>
      </c>
    </row>
    <row r="1729" spans="1:5" x14ac:dyDescent="0.3">
      <c r="A1729" t="str">
        <f t="shared" si="26"/>
        <v>47325</v>
      </c>
      <c r="B1729" s="43" t="s">
        <v>4350</v>
      </c>
      <c r="C1729" s="43" t="s">
        <v>74</v>
      </c>
      <c r="D1729" s="43" t="s">
        <v>1185</v>
      </c>
      <c r="E1729" s="134">
        <f>VLOOKUP(B1729,[1]市区町村別_バス保有台数!$B$3:$E$1749,4,)</f>
        <v>13524</v>
      </c>
    </row>
    <row r="1730" spans="1:5" x14ac:dyDescent="0.3">
      <c r="A1730" t="str">
        <f t="shared" si="26"/>
        <v>47326</v>
      </c>
      <c r="B1730" s="43" t="s">
        <v>4351</v>
      </c>
      <c r="C1730" s="43" t="s">
        <v>74</v>
      </c>
      <c r="D1730" s="43" t="s">
        <v>1223</v>
      </c>
      <c r="E1730" s="134">
        <f>VLOOKUP(B1730,[1]市区町村別_バス保有台数!$B$3:$E$1749,4,)</f>
        <v>28912</v>
      </c>
    </row>
    <row r="1731" spans="1:5" x14ac:dyDescent="0.3">
      <c r="A1731" t="str">
        <f t="shared" ref="A1731:A1748" si="27">LEFT(B1731,5)</f>
        <v>47327</v>
      </c>
      <c r="B1731" s="43" t="s">
        <v>4352</v>
      </c>
      <c r="C1731" s="43" t="s">
        <v>74</v>
      </c>
      <c r="D1731" s="43" t="s">
        <v>1265</v>
      </c>
      <c r="E1731" s="134">
        <f>VLOOKUP(B1731,[1]市区町村別_バス保有台数!$B$3:$E$1749,4,)</f>
        <v>17510</v>
      </c>
    </row>
    <row r="1732" spans="1:5" x14ac:dyDescent="0.3">
      <c r="A1732" t="str">
        <f t="shared" si="27"/>
        <v>47328</v>
      </c>
      <c r="B1732" s="43" t="s">
        <v>4353</v>
      </c>
      <c r="C1732" s="43" t="s">
        <v>74</v>
      </c>
      <c r="D1732" s="43" t="s">
        <v>1302</v>
      </c>
      <c r="E1732" s="134">
        <f>VLOOKUP(B1732,[1]市区町村別_バス保有台数!$B$3:$E$1749,4,)</f>
        <v>21762</v>
      </c>
    </row>
    <row r="1733" spans="1:5" x14ac:dyDescent="0.3">
      <c r="A1733" t="str">
        <f t="shared" si="27"/>
        <v>47329</v>
      </c>
      <c r="B1733" s="43" t="s">
        <v>4354</v>
      </c>
      <c r="C1733" s="43" t="s">
        <v>74</v>
      </c>
      <c r="D1733" s="43" t="s">
        <v>1335</v>
      </c>
      <c r="E1733" s="134">
        <f>VLOOKUP(B1733,[1]市区町村別_バス保有台数!$B$3:$E$1749,4,)</f>
        <v>35451</v>
      </c>
    </row>
    <row r="1734" spans="1:5" x14ac:dyDescent="0.3">
      <c r="A1734" t="str">
        <f t="shared" si="27"/>
        <v>47348</v>
      </c>
      <c r="B1734" s="43" t="s">
        <v>4355</v>
      </c>
      <c r="C1734" s="43" t="s">
        <v>74</v>
      </c>
      <c r="D1734" s="43" t="s">
        <v>1369</v>
      </c>
      <c r="E1734" s="134">
        <f>VLOOKUP(B1734,[1]市区町村別_バス保有台数!$B$3:$E$1749,4,)</f>
        <v>19982</v>
      </c>
    </row>
    <row r="1735" spans="1:5" x14ac:dyDescent="0.3">
      <c r="A1735" t="str">
        <f t="shared" si="27"/>
        <v>47350</v>
      </c>
      <c r="B1735" s="43" t="s">
        <v>4356</v>
      </c>
      <c r="C1735" s="43" t="s">
        <v>74</v>
      </c>
      <c r="D1735" s="43" t="s">
        <v>1399</v>
      </c>
      <c r="E1735" s="134">
        <f>VLOOKUP(B1735,[1]市区町村別_バス保有台数!$B$3:$E$1749,4,)</f>
        <v>39909</v>
      </c>
    </row>
    <row r="1736" spans="1:5" x14ac:dyDescent="0.3">
      <c r="A1736" t="str">
        <f t="shared" si="27"/>
        <v>47353</v>
      </c>
      <c r="B1736" s="43" t="s">
        <v>4357</v>
      </c>
      <c r="C1736" s="43" t="s">
        <v>74</v>
      </c>
      <c r="D1736" s="43" t="s">
        <v>1428</v>
      </c>
      <c r="E1736" s="134">
        <f>VLOOKUP(B1736,[1]市区町村別_バス保有台数!$B$3:$E$1749,4,)</f>
        <v>711</v>
      </c>
    </row>
    <row r="1737" spans="1:5" x14ac:dyDescent="0.3">
      <c r="A1737" t="str">
        <f t="shared" si="27"/>
        <v>47354</v>
      </c>
      <c r="B1737" s="43" t="s">
        <v>4358</v>
      </c>
      <c r="C1737" s="43" t="s">
        <v>74</v>
      </c>
      <c r="D1737" s="43" t="s">
        <v>1455</v>
      </c>
      <c r="E1737" s="134">
        <f>VLOOKUP(B1737,[1]市区町村別_バス保有台数!$B$3:$E$1749,4,)</f>
        <v>914</v>
      </c>
    </row>
    <row r="1738" spans="1:5" x14ac:dyDescent="0.3">
      <c r="A1738" t="str">
        <f t="shared" si="27"/>
        <v>47355</v>
      </c>
      <c r="B1738" s="43" t="s">
        <v>4359</v>
      </c>
      <c r="C1738" s="43" t="s">
        <v>74</v>
      </c>
      <c r="D1738" s="43" t="s">
        <v>1482</v>
      </c>
      <c r="E1738" s="134">
        <f>VLOOKUP(B1738,[1]市区町村別_バス保有台数!$B$3:$E$1749,4,)</f>
        <v>696</v>
      </c>
    </row>
    <row r="1739" spans="1:5" x14ac:dyDescent="0.3">
      <c r="A1739" t="str">
        <f t="shared" si="27"/>
        <v>47356</v>
      </c>
      <c r="B1739" s="43" t="s">
        <v>4360</v>
      </c>
      <c r="C1739" s="43" t="s">
        <v>74</v>
      </c>
      <c r="D1739" s="43" t="s">
        <v>1505</v>
      </c>
      <c r="E1739" s="134">
        <f>VLOOKUP(B1739,[1]市区町村別_バス保有台数!$B$3:$E$1749,4,)</f>
        <v>356</v>
      </c>
    </row>
    <row r="1740" spans="1:5" x14ac:dyDescent="0.3">
      <c r="A1740" t="str">
        <f t="shared" si="27"/>
        <v>47357</v>
      </c>
      <c r="B1740" s="43" t="s">
        <v>4361</v>
      </c>
      <c r="C1740" s="43" t="s">
        <v>74</v>
      </c>
      <c r="D1740" s="43" t="s">
        <v>1529</v>
      </c>
      <c r="E1740" s="134">
        <f>VLOOKUP(B1740,[1]市区町村別_バス保有台数!$B$3:$E$1749,4,)</f>
        <v>1262</v>
      </c>
    </row>
    <row r="1741" spans="1:5" x14ac:dyDescent="0.3">
      <c r="A1741" t="str">
        <f t="shared" si="27"/>
        <v>47358</v>
      </c>
      <c r="B1741" s="43" t="s">
        <v>4362</v>
      </c>
      <c r="C1741" s="43" t="s">
        <v>74</v>
      </c>
      <c r="D1741" s="43" t="s">
        <v>1551</v>
      </c>
      <c r="E1741" s="134">
        <f>VLOOKUP(B1741,[1]市区町村別_バス保有台数!$B$3:$E$1749,4,)</f>
        <v>589</v>
      </c>
    </row>
    <row r="1742" spans="1:5" x14ac:dyDescent="0.3">
      <c r="A1742" t="str">
        <f t="shared" si="27"/>
        <v>47359</v>
      </c>
      <c r="B1742" s="43" t="s">
        <v>4363</v>
      </c>
      <c r="C1742" s="43" t="s">
        <v>74</v>
      </c>
      <c r="D1742" s="43" t="s">
        <v>1574</v>
      </c>
      <c r="E1742" s="134">
        <f>VLOOKUP(B1742,[1]市区町村別_バス保有台数!$B$3:$E$1749,4,)</f>
        <v>1231</v>
      </c>
    </row>
    <row r="1743" spans="1:5" x14ac:dyDescent="0.3">
      <c r="A1743" t="str">
        <f t="shared" si="27"/>
        <v>47360</v>
      </c>
      <c r="B1743" s="43" t="s">
        <v>4364</v>
      </c>
      <c r="C1743" s="43" t="s">
        <v>74</v>
      </c>
      <c r="D1743" s="43" t="s">
        <v>1591</v>
      </c>
      <c r="E1743" s="134">
        <f>VLOOKUP(B1743,[1]市区町村別_バス保有台数!$B$3:$E$1749,4,)</f>
        <v>1408</v>
      </c>
    </row>
    <row r="1744" spans="1:5" x14ac:dyDescent="0.3">
      <c r="A1744" t="str">
        <f t="shared" si="27"/>
        <v>47361</v>
      </c>
      <c r="B1744" s="43" t="s">
        <v>4365</v>
      </c>
      <c r="C1744" s="43" t="s">
        <v>74</v>
      </c>
      <c r="D1744" s="43" t="s">
        <v>1609</v>
      </c>
      <c r="E1744" s="134">
        <f>VLOOKUP(B1744,[1]市区町村別_バス保有台数!$B$3:$E$1749,4,)</f>
        <v>7772</v>
      </c>
    </row>
    <row r="1745" spans="1:5" x14ac:dyDescent="0.3">
      <c r="A1745" t="str">
        <f t="shared" si="27"/>
        <v>47362</v>
      </c>
      <c r="B1745" s="43" t="s">
        <v>4366</v>
      </c>
      <c r="C1745" s="43" t="s">
        <v>74</v>
      </c>
      <c r="D1745" s="43" t="s">
        <v>1623</v>
      </c>
      <c r="E1745" s="134">
        <f>VLOOKUP(B1745,[1]市区町村別_バス保有台数!$B$3:$E$1749,4,)</f>
        <v>31537</v>
      </c>
    </row>
    <row r="1746" spans="1:5" x14ac:dyDescent="0.3">
      <c r="A1746" t="str">
        <f t="shared" si="27"/>
        <v>47375</v>
      </c>
      <c r="B1746" s="43" t="s">
        <v>4367</v>
      </c>
      <c r="C1746" s="43" t="s">
        <v>74</v>
      </c>
      <c r="D1746" s="43" t="s">
        <v>1641</v>
      </c>
      <c r="E1746" s="134">
        <f>VLOOKUP(B1746,[1]市区町村別_バス保有台数!$B$3:$E$1749,4,)</f>
        <v>1122</v>
      </c>
    </row>
    <row r="1747" spans="1:5" x14ac:dyDescent="0.3">
      <c r="A1747" t="str">
        <f t="shared" si="27"/>
        <v>47381</v>
      </c>
      <c r="B1747" s="43" t="s">
        <v>4368</v>
      </c>
      <c r="C1747" s="43" t="s">
        <v>74</v>
      </c>
      <c r="D1747" s="43" t="s">
        <v>1657</v>
      </c>
      <c r="E1747" s="134">
        <f>VLOOKUP(B1747,[1]市区町村別_バス保有台数!$B$3:$E$1749,4,)</f>
        <v>4342</v>
      </c>
    </row>
    <row r="1748" spans="1:5" x14ac:dyDescent="0.3">
      <c r="A1748" t="str">
        <f t="shared" si="27"/>
        <v>47382</v>
      </c>
      <c r="B1748" s="43" t="s">
        <v>4369</v>
      </c>
      <c r="C1748" s="43" t="s">
        <v>74</v>
      </c>
      <c r="D1748" s="43" t="s">
        <v>1672</v>
      </c>
      <c r="E1748" s="134">
        <f>VLOOKUP(B1748,[1]市区町村別_バス保有台数!$B$3:$E$1749,4,)</f>
        <v>1716</v>
      </c>
    </row>
  </sheetData>
  <sheetProtection sheet="1" objects="1" scenarios="1"/>
  <phoneticPr fontId="2"/>
  <pageMargins left="0.7" right="0.7" top="0.75" bottom="0.75" header="0.3" footer="0.3"/>
  <pageSetup paperSize="9" orientation="portrait"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E948734-518F-4487-91CE-1CB208AA4CA4}">
  <sheetPr codeName="Sheet57"/>
  <dimension ref="B2:C26"/>
  <sheetViews>
    <sheetView zoomScaleNormal="100" workbookViewId="0"/>
  </sheetViews>
  <sheetFormatPr defaultColWidth="8" defaultRowHeight="12.75" x14ac:dyDescent="0.2"/>
  <cols>
    <col min="1" max="1" width="8" style="78"/>
    <col min="2" max="3" width="15.625" style="78" customWidth="1"/>
    <col min="4" max="16384" width="8" style="78"/>
  </cols>
  <sheetData>
    <row r="2" spans="2:3" ht="16.5" x14ac:dyDescent="0.2">
      <c r="B2" s="80" t="s">
        <v>2011</v>
      </c>
      <c r="C2" s="80"/>
    </row>
    <row r="3" spans="2:3" ht="16.5" x14ac:dyDescent="0.2">
      <c r="B3" s="80" t="s">
        <v>4370</v>
      </c>
      <c r="C3" s="80" t="s">
        <v>4371</v>
      </c>
    </row>
    <row r="4" spans="2:3" ht="16.5" x14ac:dyDescent="0.2">
      <c r="B4" s="80" t="s">
        <v>4372</v>
      </c>
      <c r="C4" s="80" t="s">
        <v>4371</v>
      </c>
    </row>
    <row r="5" spans="2:3" ht="16.5" x14ac:dyDescent="0.2">
      <c r="B5" s="80" t="s">
        <v>4373</v>
      </c>
      <c r="C5" s="80" t="s">
        <v>4371</v>
      </c>
    </row>
    <row r="6" spans="2:3" ht="16.5" x14ac:dyDescent="0.2">
      <c r="B6" s="80" t="s">
        <v>4374</v>
      </c>
      <c r="C6" s="80"/>
    </row>
    <row r="7" spans="2:3" ht="16.5" x14ac:dyDescent="0.2">
      <c r="B7" s="80" t="s">
        <v>4375</v>
      </c>
      <c r="C7" s="80"/>
    </row>
    <row r="8" spans="2:3" ht="16.5" x14ac:dyDescent="0.2">
      <c r="B8" s="80" t="s">
        <v>4376</v>
      </c>
      <c r="C8" s="80" t="s">
        <v>4371</v>
      </c>
    </row>
    <row r="9" spans="2:3" ht="16.5" x14ac:dyDescent="0.2">
      <c r="B9" s="80" t="s">
        <v>4377</v>
      </c>
      <c r="C9" s="80"/>
    </row>
    <row r="10" spans="2:3" ht="16.5" x14ac:dyDescent="0.2">
      <c r="B10" s="80" t="s">
        <v>4378</v>
      </c>
      <c r="C10" s="80"/>
    </row>
    <row r="11" spans="2:3" ht="16.5" x14ac:dyDescent="0.2">
      <c r="B11" s="80" t="s">
        <v>4379</v>
      </c>
      <c r="C11" s="80"/>
    </row>
    <row r="12" spans="2:3" ht="16.5" x14ac:dyDescent="0.2">
      <c r="B12" s="80" t="s">
        <v>4380</v>
      </c>
      <c r="C12" s="80" t="s">
        <v>4371</v>
      </c>
    </row>
    <row r="13" spans="2:3" ht="16.5" x14ac:dyDescent="0.2">
      <c r="B13" s="80" t="s">
        <v>4381</v>
      </c>
      <c r="C13" s="80" t="s">
        <v>4371</v>
      </c>
    </row>
    <row r="14" spans="2:3" ht="16.5" x14ac:dyDescent="0.2">
      <c r="B14" s="80" t="s">
        <v>4382</v>
      </c>
      <c r="C14" s="80"/>
    </row>
    <row r="15" spans="2:3" ht="16.5" x14ac:dyDescent="0.2">
      <c r="B15" s="80" t="s">
        <v>4383</v>
      </c>
      <c r="C15" s="80"/>
    </row>
    <row r="16" spans="2:3" ht="16.5" x14ac:dyDescent="0.2">
      <c r="B16" s="80" t="s">
        <v>4384</v>
      </c>
      <c r="C16" s="80"/>
    </row>
    <row r="18" spans="2:3" ht="16.5" x14ac:dyDescent="0.2">
      <c r="B18" s="80" t="s">
        <v>4385</v>
      </c>
    </row>
    <row r="19" spans="2:3" ht="16.5" x14ac:dyDescent="0.2">
      <c r="B19" s="80" t="s">
        <v>1712</v>
      </c>
      <c r="C19" s="80" t="s">
        <v>4371</v>
      </c>
    </row>
    <row r="20" spans="2:3" ht="16.5" x14ac:dyDescent="0.2">
      <c r="B20" s="80" t="s">
        <v>1724</v>
      </c>
      <c r="C20" s="80" t="s">
        <v>4371</v>
      </c>
    </row>
    <row r="21" spans="2:3" ht="16.5" x14ac:dyDescent="0.2">
      <c r="B21" s="80" t="s">
        <v>1734</v>
      </c>
      <c r="C21" s="80" t="s">
        <v>4371</v>
      </c>
    </row>
    <row r="22" spans="2:3" ht="16.5" x14ac:dyDescent="0.2">
      <c r="B22" s="80" t="s">
        <v>1744</v>
      </c>
    </row>
    <row r="23" spans="2:3" ht="16.5" x14ac:dyDescent="0.2">
      <c r="B23" s="80" t="s">
        <v>1752</v>
      </c>
      <c r="C23" s="80" t="s">
        <v>4371</v>
      </c>
    </row>
    <row r="24" spans="2:3" ht="16.5" x14ac:dyDescent="0.2">
      <c r="B24" s="80" t="s">
        <v>1761</v>
      </c>
      <c r="C24" s="80" t="s">
        <v>4371</v>
      </c>
    </row>
    <row r="25" spans="2:3" ht="16.5" x14ac:dyDescent="0.2">
      <c r="B25" s="80" t="s">
        <v>1771</v>
      </c>
      <c r="C25" s="80" t="s">
        <v>4371</v>
      </c>
    </row>
    <row r="26" spans="2:3" ht="16.5" x14ac:dyDescent="0.2">
      <c r="B26" s="80" t="s">
        <v>1780</v>
      </c>
      <c r="C26" s="80" t="s">
        <v>4371</v>
      </c>
    </row>
  </sheetData>
  <sheetProtection sheet="1" objects="1" scenarios="1"/>
  <phoneticPr fontId="2"/>
  <pageMargins left="0.75" right="0.75" top="1" bottom="1" header="0.5" footer="0.5"/>
  <pageSetup paperSize="9" orientation="portrait" r:id="rId1"/>
  <headerFooter alignWithMargins="0"/>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BF47A877F275724888E1A4F3AE73DED1" ma:contentTypeVersion="1" ma:contentTypeDescription="Create a new document." ma:contentTypeScope="" ma:versionID="a1a91c63032f92adda049a2e569155de">
  <xsd:schema xmlns:xsd="http://www.w3.org/2001/XMLSchema" xmlns:xs="http://www.w3.org/2001/XMLSchema" xmlns:p="http://schemas.microsoft.com/office/2006/metadata/properties" xmlns:ns2="b48942bd-71a3-4f9f-b02b-4cb508bf9c37" targetNamespace="http://schemas.microsoft.com/office/2006/metadata/properties" ma:root="true" ma:fieldsID="893412b19039dc7b86a3056a9c8d2122" ns2:_="">
    <xsd:import namespace="b48942bd-71a3-4f9f-b02b-4cb508bf9c37"/>
    <xsd:element name="properties">
      <xsd:complexType>
        <xsd:sequence>
          <xsd:element name="documentManagement">
            <xsd:complexType>
              <xsd:all>
                <xsd:element ref="ns2:SharedWithUser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b48942bd-71a3-4f9f-b02b-4cb508bf9c37" elementFormDefault="qualified">
    <xsd:import namespace="http://schemas.microsoft.com/office/2006/documentManagement/types"/>
    <xsd:import namespace="http://schemas.microsoft.com/office/infopath/2007/PartnerControls"/>
    <xsd:element name="SharedWithUsers" ma:index="8"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87BF93E6-81E5-4945-B69D-56358FEA05F0}">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b48942bd-71a3-4f9f-b02b-4cb508bf9c3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73A7413B-A826-45C5-A82C-B8AE2FCCF8B3}">
  <ds:schemaRefs>
    <ds:schemaRef ds:uri="http://schemas.microsoft.com/sharepoint/v3/contenttype/forms"/>
  </ds:schemaRefs>
</ds:datastoreItem>
</file>

<file path=customXml/itemProps3.xml><?xml version="1.0" encoding="utf-8"?>
<ds:datastoreItem xmlns:ds="http://schemas.openxmlformats.org/officeDocument/2006/customXml" ds:itemID="{754C995B-D1AC-434B-96FA-096639F51EE0}">
  <ds:schemaRefs>
    <ds:schemaRef ds:uri="http://purl.org/dc/terms/"/>
    <ds:schemaRef ds:uri="http://schemas.microsoft.com/office/2006/documentManagement/types"/>
    <ds:schemaRef ds:uri="http://purl.org/dc/elements/1.1/"/>
    <ds:schemaRef ds:uri="http://schemas.microsoft.com/office/2006/metadata/properties"/>
    <ds:schemaRef ds:uri="http://www.w3.org/XML/1998/namespace"/>
    <ds:schemaRef ds:uri="http://purl.org/dc/dcmitype/"/>
    <ds:schemaRef ds:uri="http://schemas.openxmlformats.org/package/2006/metadata/core-properties"/>
    <ds:schemaRef ds:uri="http://schemas.microsoft.com/office/infopath/2007/PartnerControls"/>
    <ds:schemaRef ds:uri="b48942bd-71a3-4f9f-b02b-4cb508bf9c37"/>
  </ds:schemaRefs>
</ds:datastoreItem>
</file>

<file path=docMetadata/LabelInfo.xml><?xml version="1.0" encoding="utf-8"?>
<clbl:labelList xmlns:clbl="http://schemas.microsoft.com/office/2020/mipLabelMetadata">
  <clbl:label id="{ea60d57e-af5b-4752-ac57-3e4f28ca11dc}" enabled="1" method="Standard" siteId="{36da45f1-dd2c-4d1f-af13-5abe46b99921}" contentBits="0" removed="0"/>
</clbl:labelLis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53</vt:i4>
      </vt:variant>
      <vt:variant>
        <vt:lpstr>名前付き一覧</vt:lpstr>
      </vt:variant>
      <vt:variant>
        <vt:i4>135</vt:i4>
      </vt:variant>
    </vt:vector>
  </HeadingPairs>
  <TitlesOfParts>
    <vt:vector size="188" baseType="lpstr">
      <vt:lpstr>※印刷方法</vt:lpstr>
      <vt:lpstr>地域モデル判定ツール</vt:lpstr>
      <vt:lpstr>モデル概要 →</vt:lpstr>
      <vt:lpstr>モデル①</vt:lpstr>
      <vt:lpstr>モデル②</vt:lpstr>
      <vt:lpstr>モデル③</vt:lpstr>
      <vt:lpstr>モデル④</vt:lpstr>
      <vt:lpstr>モデル⑤</vt:lpstr>
      <vt:lpstr>モデル⑥</vt:lpstr>
      <vt:lpstr>モデル⑦</vt:lpstr>
      <vt:lpstr>モデル⑧</vt:lpstr>
      <vt:lpstr>モデル⑨</vt:lpstr>
      <vt:lpstr>モデル⑩</vt:lpstr>
      <vt:lpstr>モデル⑪</vt:lpstr>
      <vt:lpstr>モデル⑫</vt:lpstr>
      <vt:lpstr>モデル⑬</vt:lpstr>
      <vt:lpstr>モデル⑭</vt:lpstr>
      <vt:lpstr>技術開発動向 →</vt:lpstr>
      <vt:lpstr>技術開発動向①</vt:lpstr>
      <vt:lpstr>技術開発動向②</vt:lpstr>
      <vt:lpstr>技術開発動向③</vt:lpstr>
      <vt:lpstr>技術開発動向④</vt:lpstr>
      <vt:lpstr>技術開発動向⑤</vt:lpstr>
      <vt:lpstr>技術開発動向⑥</vt:lpstr>
      <vt:lpstr>技術開発動向⑦</vt:lpstr>
      <vt:lpstr>技術開発動向⑧</vt:lpstr>
      <vt:lpstr>技術開発動向⑨</vt:lpstr>
      <vt:lpstr>技術開発動向⑩</vt:lpstr>
      <vt:lpstr>技術開発動向⑪</vt:lpstr>
      <vt:lpstr>技術開発動向⑫</vt:lpstr>
      <vt:lpstr>技術開発動向⑬</vt:lpstr>
      <vt:lpstr>技術開発動向⑭</vt:lpstr>
      <vt:lpstr>取組事例 →</vt:lpstr>
      <vt:lpstr>取組事例①</vt:lpstr>
      <vt:lpstr>取組事例②</vt:lpstr>
      <vt:lpstr>取組事例③</vt:lpstr>
      <vt:lpstr>取組事例⑥</vt:lpstr>
      <vt:lpstr>取組事例⑩</vt:lpstr>
      <vt:lpstr>取組事例⑪</vt:lpstr>
      <vt:lpstr>取組事例（太陽光）</vt:lpstr>
      <vt:lpstr>取組事例（風力）</vt:lpstr>
      <vt:lpstr>取組事例（水力）</vt:lpstr>
      <vt:lpstr>取組事例（家畜ふん尿）</vt:lpstr>
      <vt:lpstr>取組事例（下水汚泥）</vt:lpstr>
      <vt:lpstr>取組事例（廃プラスチック）</vt:lpstr>
      <vt:lpstr>取組事例（副生水素）</vt:lpstr>
      <vt:lpstr>（非公開）→</vt:lpstr>
      <vt:lpstr>市区町村別部門別CO2排出量</vt:lpstr>
      <vt:lpstr>都道府県別部門別CO2排出量</vt:lpstr>
      <vt:lpstr>市区町村別再エネポテンシャル</vt:lpstr>
      <vt:lpstr>都道府県別再エネポテンシャル</vt:lpstr>
      <vt:lpstr>人口</vt:lpstr>
      <vt:lpstr>取組事例リスト</vt:lpstr>
      <vt:lpstr>モデル①!Print_Area</vt:lpstr>
      <vt:lpstr>モデル②!Print_Area</vt:lpstr>
      <vt:lpstr>モデル③!Print_Area</vt:lpstr>
      <vt:lpstr>モデル④!Print_Area</vt:lpstr>
      <vt:lpstr>モデル⑤!Print_Area</vt:lpstr>
      <vt:lpstr>モデル⑥!Print_Area</vt:lpstr>
      <vt:lpstr>モデル⑦!Print_Area</vt:lpstr>
      <vt:lpstr>モデル⑧!Print_Area</vt:lpstr>
      <vt:lpstr>モデル⑨!Print_Area</vt:lpstr>
      <vt:lpstr>モデル⑩!Print_Area</vt:lpstr>
      <vt:lpstr>モデル⑪!Print_Area</vt:lpstr>
      <vt:lpstr>モデル⑫!Print_Area</vt:lpstr>
      <vt:lpstr>モデル⑬!Print_Area</vt:lpstr>
      <vt:lpstr>モデル⑭!Print_Area</vt:lpstr>
      <vt:lpstr>技術開発動向①!Print_Area</vt:lpstr>
      <vt:lpstr>技術開発動向②!Print_Area</vt:lpstr>
      <vt:lpstr>技術開発動向③!Print_Area</vt:lpstr>
      <vt:lpstr>技術開発動向④!Print_Area</vt:lpstr>
      <vt:lpstr>技術開発動向⑤!Print_Area</vt:lpstr>
      <vt:lpstr>技術開発動向⑥!Print_Area</vt:lpstr>
      <vt:lpstr>技術開発動向⑦!Print_Area</vt:lpstr>
      <vt:lpstr>技術開発動向⑧!Print_Area</vt:lpstr>
      <vt:lpstr>技術開発動向⑨!Print_Area</vt:lpstr>
      <vt:lpstr>技術開発動向⑩!Print_Area</vt:lpstr>
      <vt:lpstr>技術開発動向⑪!Print_Area</vt:lpstr>
      <vt:lpstr>技術開発動向⑫!Print_Area</vt:lpstr>
      <vt:lpstr>技術開発動向⑬!Print_Area</vt:lpstr>
      <vt:lpstr>技術開発動向⑭!Print_Area</vt:lpstr>
      <vt:lpstr>'取組事例（下水汚泥）'!Print_Area</vt:lpstr>
      <vt:lpstr>'取組事例（家畜ふん尿）'!Print_Area</vt:lpstr>
      <vt:lpstr>'取組事例（水力）'!Print_Area</vt:lpstr>
      <vt:lpstr>'取組事例（廃プラスチック）'!Print_Area</vt:lpstr>
      <vt:lpstr>'取組事例（風力）'!Print_Area</vt:lpstr>
      <vt:lpstr>'取組事例（副生水素）'!Print_Area</vt:lpstr>
      <vt:lpstr>取組事例①!Print_Area</vt:lpstr>
      <vt:lpstr>取組事例②!Print_Area</vt:lpstr>
      <vt:lpstr>取組事例③!Print_Area</vt:lpstr>
      <vt:lpstr>取組事例⑥!Print_Area</vt:lpstr>
      <vt:lpstr>取組事例⑩!Print_Area</vt:lpstr>
      <vt:lpstr>取組事例⑪!Print_Area</vt:lpstr>
      <vt:lpstr>地域モデル判定ツール!Print_Area</vt:lpstr>
      <vt:lpstr>チェックリスト</vt:lpstr>
      <vt:lpstr>モデル①</vt:lpstr>
      <vt:lpstr>モデル②</vt:lpstr>
      <vt:lpstr>モデル③</vt:lpstr>
      <vt:lpstr>モデル④</vt:lpstr>
      <vt:lpstr>モデル⑤</vt:lpstr>
      <vt:lpstr>モデル⑥</vt:lpstr>
      <vt:lpstr>モデル⑦</vt:lpstr>
      <vt:lpstr>モデル⑧</vt:lpstr>
      <vt:lpstr>モデル⑨</vt:lpstr>
      <vt:lpstr>モデル⑩</vt:lpstr>
      <vt:lpstr>モデル⑪</vt:lpstr>
      <vt:lpstr>モデル⑫</vt:lpstr>
      <vt:lpstr>モデル⑬</vt:lpstr>
      <vt:lpstr>モデル⑭</vt:lpstr>
      <vt:lpstr>愛知県</vt:lpstr>
      <vt:lpstr>愛媛県</vt:lpstr>
      <vt:lpstr>茨城県</vt:lpstr>
      <vt:lpstr>岡山県</vt:lpstr>
      <vt:lpstr>沖縄県</vt:lpstr>
      <vt:lpstr>岩手県</vt:lpstr>
      <vt:lpstr>岐阜県</vt:lpstr>
      <vt:lpstr>技術開発動向①!技術開発動向①</vt:lpstr>
      <vt:lpstr>技術開発動向②</vt:lpstr>
      <vt:lpstr>技術開発動向③</vt:lpstr>
      <vt:lpstr>技術開発動向⑤</vt:lpstr>
      <vt:lpstr>技術開発動向⑥</vt:lpstr>
      <vt:lpstr>技術開発動向⑦</vt:lpstr>
      <vt:lpstr>技術開発動向⑧</vt:lpstr>
      <vt:lpstr>技術開発動向⑨</vt:lpstr>
      <vt:lpstr>技術開発動向⑩</vt:lpstr>
      <vt:lpstr>技術開発動向⑪</vt:lpstr>
      <vt:lpstr>技術開発動向⑫</vt:lpstr>
      <vt:lpstr>技術開発動向⑬</vt:lpstr>
      <vt:lpstr>技術開発動向⑭</vt:lpstr>
      <vt:lpstr>宮崎県</vt:lpstr>
      <vt:lpstr>宮城県</vt:lpstr>
      <vt:lpstr>京都府</vt:lpstr>
      <vt:lpstr>熊本県</vt:lpstr>
      <vt:lpstr>群馬県</vt:lpstr>
      <vt:lpstr>広島県</vt:lpstr>
      <vt:lpstr>香川県</vt:lpstr>
      <vt:lpstr>高知県</vt:lpstr>
      <vt:lpstr>佐賀県</vt:lpstr>
      <vt:lpstr>埼玉県</vt:lpstr>
      <vt:lpstr>三重県</vt:lpstr>
      <vt:lpstr>山形県</vt:lpstr>
      <vt:lpstr>山口県</vt:lpstr>
      <vt:lpstr>山梨県</vt:lpstr>
      <vt:lpstr>滋賀県</vt:lpstr>
      <vt:lpstr>鹿児島県</vt:lpstr>
      <vt:lpstr>取組事例_下水汚泥</vt:lpstr>
      <vt:lpstr>取組事例_家畜ふん尿</vt:lpstr>
      <vt:lpstr>取組事例_水力</vt:lpstr>
      <vt:lpstr>取組事例_太陽光</vt:lpstr>
      <vt:lpstr>取組事例_廃プラスチック</vt:lpstr>
      <vt:lpstr>取組事例_風力</vt:lpstr>
      <vt:lpstr>取組事例_副生水素</vt:lpstr>
      <vt:lpstr>取組事例①</vt:lpstr>
      <vt:lpstr>取組事例①_太陽光</vt:lpstr>
      <vt:lpstr>取組事例①_風力</vt:lpstr>
      <vt:lpstr>取組事例②</vt:lpstr>
      <vt:lpstr>取組事例③</vt:lpstr>
      <vt:lpstr>取組事例③_家畜ふん尿</vt:lpstr>
      <vt:lpstr>取組事例③_水力</vt:lpstr>
      <vt:lpstr>取組事例⑥</vt:lpstr>
      <vt:lpstr>取組事例⑩</vt:lpstr>
      <vt:lpstr>取組事例⑪</vt:lpstr>
      <vt:lpstr>取組事例⑪_廃プラスチック</vt:lpstr>
      <vt:lpstr>取組事例⑪_副生水素</vt:lpstr>
      <vt:lpstr>秋田県</vt:lpstr>
      <vt:lpstr>新潟県</vt:lpstr>
      <vt:lpstr>神奈川県</vt:lpstr>
      <vt:lpstr>青森県</vt:lpstr>
      <vt:lpstr>静岡県</vt:lpstr>
      <vt:lpstr>石川県</vt:lpstr>
      <vt:lpstr>千葉県</vt:lpstr>
      <vt:lpstr>大阪府</vt:lpstr>
      <vt:lpstr>大分県</vt:lpstr>
      <vt:lpstr>長崎県</vt:lpstr>
      <vt:lpstr>長野県</vt:lpstr>
      <vt:lpstr>鳥取県</vt:lpstr>
      <vt:lpstr>島根県</vt:lpstr>
      <vt:lpstr>東京都</vt:lpstr>
      <vt:lpstr>徳島県</vt:lpstr>
      <vt:lpstr>栃木県</vt:lpstr>
      <vt:lpstr>奈良県</vt:lpstr>
      <vt:lpstr>富山県</vt:lpstr>
      <vt:lpstr>福井県</vt:lpstr>
      <vt:lpstr>福岡県</vt:lpstr>
      <vt:lpstr>福島県</vt:lpstr>
      <vt:lpstr>兵庫県</vt:lpstr>
      <vt:lpstr>北海道</vt:lpstr>
      <vt:lpstr>和歌山県</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Administrator</dc:creator>
  <cp:keywords/>
  <dc:description/>
  <cp:lastModifiedBy>Nishida, Sachi</cp:lastModifiedBy>
  <cp:revision/>
  <cp:lastPrinted>2025-02-18T03:00:47Z</cp:lastPrinted>
  <dcterms:created xsi:type="dcterms:W3CDTF">2022-10-31T19:56:23Z</dcterms:created>
  <dcterms:modified xsi:type="dcterms:W3CDTF">2025-02-21T09:51:58Z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ea60d57e-af5b-4752-ac57-3e4f28ca11dc_Enabled">
    <vt:lpwstr>true</vt:lpwstr>
  </property>
  <property fmtid="{D5CDD505-2E9C-101B-9397-08002B2CF9AE}" pid="3" name="MSIP_Label_ea60d57e-af5b-4752-ac57-3e4f28ca11dc_SetDate">
    <vt:lpwstr>2022-10-31T19:56:24Z</vt:lpwstr>
  </property>
  <property fmtid="{D5CDD505-2E9C-101B-9397-08002B2CF9AE}" pid="4" name="MSIP_Label_ea60d57e-af5b-4752-ac57-3e4f28ca11dc_Method">
    <vt:lpwstr>Standard</vt:lpwstr>
  </property>
  <property fmtid="{D5CDD505-2E9C-101B-9397-08002B2CF9AE}" pid="5" name="MSIP_Label_ea60d57e-af5b-4752-ac57-3e4f28ca11dc_Name">
    <vt:lpwstr>ea60d57e-af5b-4752-ac57-3e4f28ca11dc</vt:lpwstr>
  </property>
  <property fmtid="{D5CDD505-2E9C-101B-9397-08002B2CF9AE}" pid="6" name="MSIP_Label_ea60d57e-af5b-4752-ac57-3e4f28ca11dc_SiteId">
    <vt:lpwstr>36da45f1-dd2c-4d1f-af13-5abe46b99921</vt:lpwstr>
  </property>
  <property fmtid="{D5CDD505-2E9C-101B-9397-08002B2CF9AE}" pid="7" name="MSIP_Label_ea60d57e-af5b-4752-ac57-3e4f28ca11dc_ActionId">
    <vt:lpwstr>97e84978-f5e5-4673-bb13-f8bdb73ffe1b</vt:lpwstr>
  </property>
  <property fmtid="{D5CDD505-2E9C-101B-9397-08002B2CF9AE}" pid="8" name="MSIP_Label_ea60d57e-af5b-4752-ac57-3e4f28ca11dc_ContentBits">
    <vt:lpwstr>0</vt:lpwstr>
  </property>
  <property fmtid="{D5CDD505-2E9C-101B-9397-08002B2CF9AE}" pid="9" name="ContentTypeId">
    <vt:lpwstr>0x010100BF47A877F275724888E1A4F3AE73DED1</vt:lpwstr>
  </property>
</Properties>
</file>